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C\Desktop\시설부행정(2024~26)\4. 2026년도\1. 공사 및 용역관련\1. 해저관로 건설공사\4. 관급자재\6. 수질계측기 구매(2026. 7.)\"/>
    </mc:Choice>
  </mc:AlternateContent>
  <xr:revisionPtr revIDLastSave="0" documentId="13_ncr:1_{03825325-A7C6-4F3D-8C2B-FC392812581F}" xr6:coauthVersionLast="47" xr6:coauthVersionMax="47" xr10:uidLastSave="{00000000-0000-0000-0000-000000000000}"/>
  <bookViews>
    <workbookView xWindow="-28920" yWindow="-120" windowWidth="29040" windowHeight="15720" tabRatio="952" firstSheet="6" activeTab="6" xr2:uid="{00000000-000D-0000-FFFF-FFFF00000000}"/>
  </bookViews>
  <sheets>
    <sheet name="총괄원가계산서" sheetId="59" state="hidden" r:id="rId1"/>
    <sheet name="내역서" sheetId="60" state="hidden" r:id="rId2"/>
    <sheet name="원가(K1)" sheetId="61" state="hidden" r:id="rId3"/>
    <sheet name="내역(K1)" sheetId="62" state="hidden" r:id="rId4"/>
    <sheet name="원가(K2)" sheetId="63" state="hidden" r:id="rId5"/>
    <sheet name="내역(K2)" sheetId="64" state="hidden" r:id="rId6"/>
    <sheet name="구매 요청서" sheetId="74" r:id="rId7"/>
    <sheet name="설계가대비조사가비교표 (조달) " sheetId="75" r:id="rId8"/>
    <sheet name="단가비교(토목)" sheetId="76" r:id="rId9"/>
    <sheet name="나라장터비교" sheetId="77" r:id="rId10"/>
    <sheet name="관급자재(건축)" sheetId="19" state="hidden" r:id="rId11"/>
    <sheet name="관급자재(기계)" sheetId="21" state="hidden" r:id="rId12"/>
    <sheet name="관급자재(퇴수관로)" sheetId="65" state="hidden" r:id="rId13"/>
    <sheet name="건설계기물" sheetId="23" state="hidden" r:id="rId14"/>
    <sheet name="단가산출총괄표" sheetId="54" state="hidden" r:id="rId15"/>
    <sheet name="일위대가표" sheetId="55" state="hidden" r:id="rId16"/>
    <sheet name="단가산출" sheetId="56" state="hidden" r:id="rId17"/>
    <sheet name="단가품셈" sheetId="53" state="hidden" r:id="rId18"/>
    <sheet name="자재단가대비표" sheetId="58" state="hidden" r:id="rId19"/>
    <sheet name="자재견적서" sheetId="47" state="hidden" r:id="rId20"/>
    <sheet name="구매 요청서(전체)" sheetId="69" state="hidden" r:id="rId21"/>
    <sheet name="설계가대비조사가비교표 (조달)" sheetId="70" state="hidden" r:id="rId22"/>
    <sheet name="단가비교(토목,흄관)" sheetId="71" state="hidden" r:id="rId23"/>
    <sheet name="단가비교(토목,맨홀)" sheetId="72" state="hidden" r:id="rId24"/>
    <sheet name="흄관 설계대비 금액 비교표" sheetId="73" state="hidden" r:id="rId25"/>
    <sheet name="관급증빙-원심력철근콘크리트관" sheetId="68" state="hidden" r:id="rId26"/>
    <sheet name="맨홀 설계대비 금액 비교표" sheetId="66" state="hidden" r:id="rId27"/>
    <sheet name="관급증빙-맨홀" sheetId="67" state="hidden" r:id="rId28"/>
    <sheet name="관급자재견적서" sheetId="52" state="hidden" r:id="rId29"/>
    <sheet name="기계경비총괄표" sheetId="48" state="hidden" r:id="rId30"/>
    <sheet name="기계경비" sheetId="49" state="hidden" r:id="rId31"/>
    <sheet name="기계경비(품셈)" sheetId="50" state="hidden" r:id="rId32"/>
    <sheet name="노임단가" sheetId="44" state="hidden" r:id="rId33"/>
    <sheet name="유가" sheetId="51" state="hidden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">"="</definedName>
    <definedName name="_______________tt1">"tt1"</definedName>
    <definedName name="______________tt1">"tt1"</definedName>
    <definedName name="_____________tt1">"tt1"</definedName>
    <definedName name="____________tt1">"tt1"</definedName>
    <definedName name="___________tt1">"tt1"</definedName>
    <definedName name="__________tt1">"tt1"</definedName>
    <definedName name="_________ju8" localSheetId="12">{"'광피스표'!$A$3:$N$54"}</definedName>
    <definedName name="_________ju8">{"'광피스표'!$A$3:$N$54"}</definedName>
    <definedName name="_________tt1">"tt1"</definedName>
    <definedName name="________ju8" localSheetId="12">{"'광피스표'!$A$3:$N$54"}</definedName>
    <definedName name="________ju8">{"'광피스표'!$A$3:$N$54"}</definedName>
    <definedName name="________tt1">"tt1"</definedName>
    <definedName name="_______AE2" localSheetId="12">BlankMacro1</definedName>
    <definedName name="_______AE2" localSheetId="25">BlankMacro1</definedName>
    <definedName name="_______AE2" localSheetId="24">BlankMacro1</definedName>
    <definedName name="_______AE2">BlankMacro1</definedName>
    <definedName name="_______AE3" localSheetId="12">BlankMacro1</definedName>
    <definedName name="_______AE3" localSheetId="25">BlankMacro1</definedName>
    <definedName name="_______AE3" localSheetId="24">BlankMacro1</definedName>
    <definedName name="_______AE3">BlankMacro1</definedName>
    <definedName name="_______E1" localSheetId="12">BlankMacro1</definedName>
    <definedName name="_______E1" localSheetId="25">BlankMacro1</definedName>
    <definedName name="_______E1" localSheetId="24">BlankMacro1</definedName>
    <definedName name="_______E1">BlankMacro1</definedName>
    <definedName name="_______E10" localSheetId="12">BlankMacro1</definedName>
    <definedName name="_______E10" localSheetId="25">BlankMacro1</definedName>
    <definedName name="_______E10" localSheetId="24">BlankMacro1</definedName>
    <definedName name="_______E10">BlankMacro1</definedName>
    <definedName name="_______E2" localSheetId="12">BlankMacro1</definedName>
    <definedName name="_______E2" localSheetId="25">BlankMacro1</definedName>
    <definedName name="_______E2" localSheetId="24">BlankMacro1</definedName>
    <definedName name="_______E2">BlankMacro1</definedName>
    <definedName name="_______E3" localSheetId="12">BlankMacro1</definedName>
    <definedName name="_______E3" localSheetId="25">BlankMacro1</definedName>
    <definedName name="_______E3" localSheetId="24">BlankMacro1</definedName>
    <definedName name="_______E3">BlankMacro1</definedName>
    <definedName name="_______E4" localSheetId="12">BlankMacro1</definedName>
    <definedName name="_______E4" localSheetId="25">BlankMacro1</definedName>
    <definedName name="_______E4" localSheetId="24">BlankMacro1</definedName>
    <definedName name="_______E4">BlankMacro1</definedName>
    <definedName name="_______E5" localSheetId="12">BlankMacro1</definedName>
    <definedName name="_______E5" localSheetId="25">BlankMacro1</definedName>
    <definedName name="_______E5" localSheetId="24">BlankMacro1</definedName>
    <definedName name="_______E5">BlankMacro1</definedName>
    <definedName name="_______E6" localSheetId="12">BlankMacro1</definedName>
    <definedName name="_______E6" localSheetId="25">BlankMacro1</definedName>
    <definedName name="_______E6" localSheetId="24">BlankMacro1</definedName>
    <definedName name="_______E6">BlankMacro1</definedName>
    <definedName name="_______E7" localSheetId="12">BlankMacro1</definedName>
    <definedName name="_______E7" localSheetId="25">BlankMacro1</definedName>
    <definedName name="_______E7" localSheetId="24">BlankMacro1</definedName>
    <definedName name="_______E7">BlankMacro1</definedName>
    <definedName name="_______E8" localSheetId="12">BlankMacro1</definedName>
    <definedName name="_______E8" localSheetId="25">BlankMacro1</definedName>
    <definedName name="_______E8" localSheetId="24">BlankMacro1</definedName>
    <definedName name="_______E8">BlankMacro1</definedName>
    <definedName name="_______E9" localSheetId="12">BlankMacro1</definedName>
    <definedName name="_______E9" localSheetId="25">BlankMacro1</definedName>
    <definedName name="_______E9" localSheetId="24">BlankMacro1</definedName>
    <definedName name="_______E9">BlankMacro1</definedName>
    <definedName name="_______EW1" localSheetId="12">BlankMacro1</definedName>
    <definedName name="_______EW1" localSheetId="25">BlankMacro1</definedName>
    <definedName name="_______EW1" localSheetId="24">BlankMacro1</definedName>
    <definedName name="_______EW1">BlankMacro1</definedName>
    <definedName name="_______EW2" localSheetId="12">BlankMacro1</definedName>
    <definedName name="_______EW2" localSheetId="25">BlankMacro1</definedName>
    <definedName name="_______EW2" localSheetId="24">BlankMacro1</definedName>
    <definedName name="_______EW2">BlankMacro1</definedName>
    <definedName name="_______EW3" localSheetId="12">BlankMacro1</definedName>
    <definedName name="_______EW3" localSheetId="25">BlankMacro1</definedName>
    <definedName name="_______EW3" localSheetId="24">BlankMacro1</definedName>
    <definedName name="_______EW3">BlankMacro1</definedName>
    <definedName name="_______tt1">"tt1"</definedName>
    <definedName name="______AE1" localSheetId="12">BlankMacro1</definedName>
    <definedName name="______AE1" localSheetId="25">BlankMacro1</definedName>
    <definedName name="______AE1" localSheetId="24">BlankMacro1</definedName>
    <definedName name="______AE1">BlankMacro1</definedName>
    <definedName name="______AE2" localSheetId="12">BlankMacro1</definedName>
    <definedName name="______AE2" localSheetId="25">BlankMacro1</definedName>
    <definedName name="______AE2" localSheetId="24">BlankMacro1</definedName>
    <definedName name="______AE2">BlankMacro1</definedName>
    <definedName name="______AE3" localSheetId="12">BlankMacro1</definedName>
    <definedName name="______AE3" localSheetId="25">BlankMacro1</definedName>
    <definedName name="______AE3" localSheetId="24">BlankMacro1</definedName>
    <definedName name="______AE3">BlankMacro1</definedName>
    <definedName name="______E1" localSheetId="12">BlankMacro1</definedName>
    <definedName name="______E1" localSheetId="25">BlankMacro1</definedName>
    <definedName name="______E1" localSheetId="24">BlankMacro1</definedName>
    <definedName name="______E1">BlankMacro1</definedName>
    <definedName name="______E10" localSheetId="12">BlankMacro1</definedName>
    <definedName name="______E10" localSheetId="25">BlankMacro1</definedName>
    <definedName name="______E10" localSheetId="24">BlankMacro1</definedName>
    <definedName name="______E10">BlankMacro1</definedName>
    <definedName name="______E2" localSheetId="12">BlankMacro1</definedName>
    <definedName name="______E2" localSheetId="25">BlankMacro1</definedName>
    <definedName name="______E2" localSheetId="24">BlankMacro1</definedName>
    <definedName name="______E2">BlankMacro1</definedName>
    <definedName name="______E3" localSheetId="12">BlankMacro1</definedName>
    <definedName name="______E3" localSheetId="25">BlankMacro1</definedName>
    <definedName name="______E3" localSheetId="24">BlankMacro1</definedName>
    <definedName name="______E3">BlankMacro1</definedName>
    <definedName name="______E4" localSheetId="12">BlankMacro1</definedName>
    <definedName name="______E4" localSheetId="25">BlankMacro1</definedName>
    <definedName name="______E4" localSheetId="24">BlankMacro1</definedName>
    <definedName name="______E4">BlankMacro1</definedName>
    <definedName name="______E5" localSheetId="12">BlankMacro1</definedName>
    <definedName name="______E5" localSheetId="25">BlankMacro1</definedName>
    <definedName name="______E5" localSheetId="24">BlankMacro1</definedName>
    <definedName name="______E5">BlankMacro1</definedName>
    <definedName name="______E6" localSheetId="12">BlankMacro1</definedName>
    <definedName name="______E6" localSheetId="25">BlankMacro1</definedName>
    <definedName name="______E6" localSheetId="24">BlankMacro1</definedName>
    <definedName name="______E6">BlankMacro1</definedName>
    <definedName name="______E7" localSheetId="12">BlankMacro1</definedName>
    <definedName name="______E7" localSheetId="25">BlankMacro1</definedName>
    <definedName name="______E7" localSheetId="24">BlankMacro1</definedName>
    <definedName name="______E7">BlankMacro1</definedName>
    <definedName name="______E8" localSheetId="12">BlankMacro1</definedName>
    <definedName name="______E8" localSheetId="25">BlankMacro1</definedName>
    <definedName name="______E8" localSheetId="24">BlankMacro1</definedName>
    <definedName name="______E8">BlankMacro1</definedName>
    <definedName name="______E9" localSheetId="12">BlankMacro1</definedName>
    <definedName name="______E9" localSheetId="25">BlankMacro1</definedName>
    <definedName name="______E9" localSheetId="24">BlankMacro1</definedName>
    <definedName name="______E9">BlankMacro1</definedName>
    <definedName name="______EW1" localSheetId="12">BlankMacro1</definedName>
    <definedName name="______EW1" localSheetId="25">BlankMacro1</definedName>
    <definedName name="______EW1" localSheetId="24">BlankMacro1</definedName>
    <definedName name="______EW1">BlankMacro1</definedName>
    <definedName name="______EW2" localSheetId="12">BlankMacro1</definedName>
    <definedName name="______EW2" localSheetId="25">BlankMacro1</definedName>
    <definedName name="______EW2" localSheetId="24">BlankMacro1</definedName>
    <definedName name="______EW2">BlankMacro1</definedName>
    <definedName name="______EW3" localSheetId="12">BlankMacro1</definedName>
    <definedName name="______EW3" localSheetId="25">BlankMacro1</definedName>
    <definedName name="______EW3" localSheetId="24">BlankMacro1</definedName>
    <definedName name="______EW3">BlankMacro1</definedName>
    <definedName name="______ju8" localSheetId="12">{"'광피스표'!$A$3:$N$54"}</definedName>
    <definedName name="______ju8">{"'광피스표'!$A$3:$N$54"}</definedName>
    <definedName name="______tt1">"tt1"</definedName>
    <definedName name="_____fg34444" localSheetId="12">BlankMacro1</definedName>
    <definedName name="_____fg34444" localSheetId="25">BlankMacro1</definedName>
    <definedName name="_____fg34444" localSheetId="24">BlankMacro1</definedName>
    <definedName name="_____fg34444">BlankMacro1</definedName>
    <definedName name="_____ju8" localSheetId="12">{"'광피스표'!$A$3:$N$54"}</definedName>
    <definedName name="_____ju8">{"'광피스표'!$A$3:$N$54"}</definedName>
    <definedName name="_____tt1">"tt1"</definedName>
    <definedName name="____ju8" localSheetId="12">{"'광피스표'!$A$3:$N$54"}</definedName>
    <definedName name="____ju8">{"'광피스표'!$A$3:$N$54"}</definedName>
    <definedName name="____tt1">"tt1"</definedName>
    <definedName name="___fg34444" localSheetId="12">BlankMacro1</definedName>
    <definedName name="___fg34444" localSheetId="25">BlankMacro1</definedName>
    <definedName name="___fg34444" localSheetId="24">BlankMacro1</definedName>
    <definedName name="___fg34444">BlankMacro1</definedName>
    <definedName name="___JHY1" localSheetId="12">'관급자재(퇴수관로)'!___JHY1</definedName>
    <definedName name="___JHY1">[0]!___JHY1</definedName>
    <definedName name="___JHY2" localSheetId="12">'관급자재(퇴수관로)'!___JHY2</definedName>
    <definedName name="___JHY2">[0]!___JHY2</definedName>
    <definedName name="___ju8" localSheetId="12">{"'광피스표'!$A$3:$N$54"}</definedName>
    <definedName name="___ju8" localSheetId="2">{"'광피스표'!$A$3:$N$54"}</definedName>
    <definedName name="___ju8" localSheetId="4">{"'광피스표'!$A$3:$N$54"}</definedName>
    <definedName name="___ju8">{"'광피스표'!$A$3:$N$54"}</definedName>
    <definedName name="___LKS1" localSheetId="12">'관급자재(퇴수관로)'!___LKS1</definedName>
    <definedName name="___LKS1">[0]!___LKS1</definedName>
    <definedName name="___LKS2" localSheetId="12">'관급자재(퇴수관로)'!___LKS2</definedName>
    <definedName name="___LKS2">[0]!___LKS2</definedName>
    <definedName name="___Q1" localSheetId="25">BlankMacro1</definedName>
    <definedName name="___Q1" localSheetId="24">BlankMacro1</definedName>
    <definedName name="___Q1">BlankMacro1</definedName>
    <definedName name="___q45" localSheetId="12">{"'용역비'!$A$4:$C$8"}</definedName>
    <definedName name="___q45">{"'용역비'!$A$4:$C$8"}</definedName>
    <definedName name="___tt1">"tt1"</definedName>
    <definedName name="__AE1" localSheetId="25">BlankMacro1</definedName>
    <definedName name="__AE1" localSheetId="24">BlankMacro1</definedName>
    <definedName name="__AE1">BlankMacro1</definedName>
    <definedName name="__AE2" localSheetId="25">BlankMacro1</definedName>
    <definedName name="__AE2" localSheetId="24">BlankMacro1</definedName>
    <definedName name="__AE2">BlankMacro1</definedName>
    <definedName name="__AE3" localSheetId="25">BlankMacro1</definedName>
    <definedName name="__AE3" localSheetId="24">BlankMacro1</definedName>
    <definedName name="__AE3">BlankMacro1</definedName>
    <definedName name="__DemandLoad">TRUE</definedName>
    <definedName name="__E10" localSheetId="25">BlankMacro1</definedName>
    <definedName name="__E10" localSheetId="24">BlankMacro1</definedName>
    <definedName name="__E10">BlankMacro1</definedName>
    <definedName name="__E2" localSheetId="25">BlankMacro1</definedName>
    <definedName name="__E2" localSheetId="24">BlankMacro1</definedName>
    <definedName name="__E2">BlankMacro1</definedName>
    <definedName name="__E3" localSheetId="25">BlankMacro1</definedName>
    <definedName name="__E3" localSheetId="24">BlankMacro1</definedName>
    <definedName name="__E3">BlankMacro1</definedName>
    <definedName name="__E4" localSheetId="25">BlankMacro1</definedName>
    <definedName name="__E4" localSheetId="24">BlankMacro1</definedName>
    <definedName name="__E4">BlankMacro1</definedName>
    <definedName name="__E5" localSheetId="25">BlankMacro1</definedName>
    <definedName name="__E5" localSheetId="24">BlankMacro1</definedName>
    <definedName name="__E5">BlankMacro1</definedName>
    <definedName name="__E6" localSheetId="25">BlankMacro1</definedName>
    <definedName name="__E6" localSheetId="24">BlankMacro1</definedName>
    <definedName name="__E6">BlankMacro1</definedName>
    <definedName name="__E7" localSheetId="25">BlankMacro1</definedName>
    <definedName name="__E7" localSheetId="24">BlankMacro1</definedName>
    <definedName name="__E7">BlankMacro1</definedName>
    <definedName name="__E8" localSheetId="25">BlankMacro1</definedName>
    <definedName name="__E8" localSheetId="24">BlankMacro1</definedName>
    <definedName name="__E8">BlankMacro1</definedName>
    <definedName name="__E9" localSheetId="25">BlankMacro1</definedName>
    <definedName name="__E9" localSheetId="24">BlankMacro1</definedName>
    <definedName name="__E9">BlankMacro1</definedName>
    <definedName name="__EW1" localSheetId="25">BlankMacro1</definedName>
    <definedName name="__EW1" localSheetId="24">BlankMacro1</definedName>
    <definedName name="__EW1">BlankMacro1</definedName>
    <definedName name="__EW2" localSheetId="25">BlankMacro1</definedName>
    <definedName name="__EW2" localSheetId="24">BlankMacro1</definedName>
    <definedName name="__EW2">BlankMacro1</definedName>
    <definedName name="__EW3" localSheetId="25">BlankMacro1</definedName>
    <definedName name="__EW3" localSheetId="24">BlankMacro1</definedName>
    <definedName name="__EW3">BlankMacro1</definedName>
    <definedName name="__fg34444" localSheetId="12">BlankMacro1</definedName>
    <definedName name="__fg34444" localSheetId="25">BlankMacro1</definedName>
    <definedName name="__fg34444" localSheetId="24">BlankMacro1</definedName>
    <definedName name="__fg34444">BlankMacro1</definedName>
    <definedName name="__IntlFixup">TRUE</definedName>
    <definedName name="__JHY1" localSheetId="12">'관급자재(퇴수관로)'!__JHY1</definedName>
    <definedName name="__JHY1">[0]!__JHY1</definedName>
    <definedName name="__JHY2" localSheetId="12">'관급자재(퇴수관로)'!__JHY2</definedName>
    <definedName name="__JHY2">[0]!__JHY2</definedName>
    <definedName name="__ju8" localSheetId="12">{"'광피스표'!$A$3:$N$54"}</definedName>
    <definedName name="__ju8">{"'광피스표'!$A$3:$N$54"}</definedName>
    <definedName name="__LKS1" localSheetId="12">'관급자재(퇴수관로)'!__LKS1</definedName>
    <definedName name="__LKS1">[0]!__LKS1</definedName>
    <definedName name="__LKS2" localSheetId="12">'관급자재(퇴수관로)'!__LKS2</definedName>
    <definedName name="__LKS2">[0]!__LKS2</definedName>
    <definedName name="__Q2" localSheetId="25">BlankMacro1</definedName>
    <definedName name="__Q2" localSheetId="24">BlankMacro1</definedName>
    <definedName name="__Q2">BlankMacro1</definedName>
    <definedName name="__Q3" localSheetId="25">BlankMacro1</definedName>
    <definedName name="__Q3" localSheetId="24">BlankMacro1</definedName>
    <definedName name="__Q3">BlankMacro1</definedName>
    <definedName name="__Q4" localSheetId="25">BlankMacro1</definedName>
    <definedName name="__Q4" localSheetId="24">BlankMacro1</definedName>
    <definedName name="__Q4">BlankMacro1</definedName>
    <definedName name="__q45" localSheetId="12">{"'용역비'!$A$4:$C$8"}</definedName>
    <definedName name="__q45">{"'용역비'!$A$4:$C$8"}</definedName>
    <definedName name="__Q5" localSheetId="25">BlankMacro1</definedName>
    <definedName name="__Q5" localSheetId="24">BlankMacro1</definedName>
    <definedName name="__Q5">BlankMacro1</definedName>
    <definedName name="__Q6" localSheetId="25">BlankMacro1</definedName>
    <definedName name="__Q6" localSheetId="24">BlankMacro1</definedName>
    <definedName name="__Q6">BlankMacro1</definedName>
    <definedName name="__Q7" localSheetId="25">BlankMacro1</definedName>
    <definedName name="__Q7" localSheetId="24">BlankMacro1</definedName>
    <definedName name="__Q7">BlankMacro1</definedName>
    <definedName name="__Q8" localSheetId="25">BlankMacro1</definedName>
    <definedName name="__Q8" localSheetId="24">BlankMacro1</definedName>
    <definedName name="__Q8">BlankMacro1</definedName>
    <definedName name="__Q9" localSheetId="25">BlankMacro1</definedName>
    <definedName name="__Q9" localSheetId="24">BlankMacro1</definedName>
    <definedName name="__Q9">BlankMacro1</definedName>
    <definedName name="__rla2" localSheetId="12">{"'Firr(선)'!$AS$1:$AY$62","'Firr(사)'!$AS$1:$AY$62","'Firr(회)'!$AS$1:$AY$62","'Firr(선)'!$L$1:$V$62","'Firr(사)'!$L$1:$V$62","'Firr(회)'!$L$1:$V$62"}</definedName>
    <definedName name="__rla2">{"'Firr(선)'!$AS$1:$AY$62","'Firr(사)'!$AS$1:$AY$62","'Firr(회)'!$AS$1:$AY$62","'Firr(선)'!$L$1:$V$62","'Firr(사)'!$L$1:$V$62","'Firr(회)'!$L$1:$V$62"}</definedName>
    <definedName name="__tt1">"tt1"</definedName>
    <definedName name="__xlfn.BAHTTEXT">#NAME?</definedName>
    <definedName name="_13">0.995</definedName>
    <definedName name="_16">1.56</definedName>
    <definedName name="_19">2.25</definedName>
    <definedName name="_22">3.04</definedName>
    <definedName name="_25">3.98</definedName>
    <definedName name="_25q45_" localSheetId="12">{"'용역비'!$A$4:$C$8"}</definedName>
    <definedName name="_25q45_">{"'용역비'!$A$4:$C$8"}</definedName>
    <definedName name="_28q45_" localSheetId="12">{"'용역비'!$A$4:$C$8"}</definedName>
    <definedName name="_28q45_">{"'용역비'!$A$4:$C$8"}</definedName>
    <definedName name="_29">5.04</definedName>
    <definedName name="_32">6.28</definedName>
    <definedName name="_35">7.51</definedName>
    <definedName name="_4P3_" localSheetId="27" hidden="1">{#N/A,#N/A,FALSE,"배수1"}</definedName>
    <definedName name="_4P3_" localSheetId="25" hidden="1">{#N/A,#N/A,FALSE,"배수1"}</definedName>
    <definedName name="_4P3_" localSheetId="6" hidden="1">{#N/A,#N/A,FALSE,"배수1"}</definedName>
    <definedName name="_4P3_" localSheetId="20" hidden="1">{#N/A,#N/A,FALSE,"배수1"}</definedName>
    <definedName name="_4P3_" localSheetId="8" hidden="1">{#N/A,#N/A,FALSE,"배수1"}</definedName>
    <definedName name="_4P3_" localSheetId="23" hidden="1">{#N/A,#N/A,FALSE,"배수1"}</definedName>
    <definedName name="_4P3_" localSheetId="22" hidden="1">{#N/A,#N/A,FALSE,"배수1"}</definedName>
    <definedName name="_4P3_" hidden="1">{#N/A,#N/A,FALSE,"배수1"}</definedName>
    <definedName name="_5P4_" localSheetId="27" hidden="1">{#N/A,#N/A,FALSE,"혼합골재"}</definedName>
    <definedName name="_5P4_" localSheetId="25" hidden="1">{#N/A,#N/A,FALSE,"혼합골재"}</definedName>
    <definedName name="_5P4_" localSheetId="6" hidden="1">{#N/A,#N/A,FALSE,"혼합골재"}</definedName>
    <definedName name="_5P4_" localSheetId="20" hidden="1">{#N/A,#N/A,FALSE,"혼합골재"}</definedName>
    <definedName name="_5P4_" localSheetId="8" hidden="1">{#N/A,#N/A,FALSE,"혼합골재"}</definedName>
    <definedName name="_5P4_" localSheetId="23" hidden="1">{#N/A,#N/A,FALSE,"혼합골재"}</definedName>
    <definedName name="_5P4_" localSheetId="22" hidden="1">{#N/A,#N/A,FALSE,"혼합골재"}</definedName>
    <definedName name="_5P4_" hidden="1">{#N/A,#N/A,FALSE,"혼합골재"}</definedName>
    <definedName name="_6fg34444_" localSheetId="12">BlankMacro1</definedName>
    <definedName name="_6fg34444_" localSheetId="25">BlankMacro1</definedName>
    <definedName name="_6fg34444_" localSheetId="24">BlankMacro1</definedName>
    <definedName name="_6fg34444_">BlankMacro1</definedName>
    <definedName name="_6P5_" localSheetId="27" hidden="1">{#N/A,#N/A,FALSE,"배수1"}</definedName>
    <definedName name="_6P5_" localSheetId="25" hidden="1">{#N/A,#N/A,FALSE,"배수1"}</definedName>
    <definedName name="_6P5_" localSheetId="6" hidden="1">{#N/A,#N/A,FALSE,"배수1"}</definedName>
    <definedName name="_6P5_" localSheetId="20" hidden="1">{#N/A,#N/A,FALSE,"배수1"}</definedName>
    <definedName name="_6P5_" localSheetId="8" hidden="1">{#N/A,#N/A,FALSE,"배수1"}</definedName>
    <definedName name="_6P5_" localSheetId="23" hidden="1">{#N/A,#N/A,FALSE,"배수1"}</definedName>
    <definedName name="_6P5_" localSheetId="22" hidden="1">{#N/A,#N/A,FALSE,"배수1"}</definedName>
    <definedName name="_6P5_" hidden="1">{#N/A,#N/A,FALSE,"배수1"}</definedName>
    <definedName name="_7P6_" localSheetId="27" hidden="1">{#N/A,#N/A,FALSE,"2~8번"}</definedName>
    <definedName name="_7P6_" localSheetId="25" hidden="1">{#N/A,#N/A,FALSE,"2~8번"}</definedName>
    <definedName name="_7P6_" localSheetId="6" hidden="1">{#N/A,#N/A,FALSE,"2~8번"}</definedName>
    <definedName name="_7P6_" localSheetId="20" hidden="1">{#N/A,#N/A,FALSE,"2~8번"}</definedName>
    <definedName name="_7P6_" localSheetId="8" hidden="1">{#N/A,#N/A,FALSE,"2~8번"}</definedName>
    <definedName name="_7P6_" localSheetId="23" hidden="1">{#N/A,#N/A,FALSE,"2~8번"}</definedName>
    <definedName name="_7P6_" localSheetId="22" hidden="1">{#N/A,#N/A,FALSE,"2~8번"}</definedName>
    <definedName name="_7P6_" hidden="1">{#N/A,#N/A,FALSE,"2~8번"}</definedName>
    <definedName name="_8S3_" localSheetId="27" hidden="1">{#N/A,#N/A,FALSE,"포장2"}</definedName>
    <definedName name="_8S3_" localSheetId="25" hidden="1">{#N/A,#N/A,FALSE,"포장2"}</definedName>
    <definedName name="_8S3_" localSheetId="6" hidden="1">{#N/A,#N/A,FALSE,"포장2"}</definedName>
    <definedName name="_8S3_" localSheetId="20" hidden="1">{#N/A,#N/A,FALSE,"포장2"}</definedName>
    <definedName name="_8S3_" localSheetId="8" hidden="1">{#N/A,#N/A,FALSE,"포장2"}</definedName>
    <definedName name="_8S3_" localSheetId="23" hidden="1">{#N/A,#N/A,FALSE,"포장2"}</definedName>
    <definedName name="_8S3_" localSheetId="22" hidden="1">{#N/A,#N/A,FALSE,"포장2"}</definedName>
    <definedName name="_8S3_" hidden="1">{#N/A,#N/A,FALSE,"포장2"}</definedName>
    <definedName name="_fg34444" localSheetId="12">BlankMacro1</definedName>
    <definedName name="_fg34444" localSheetId="25">BlankMacro1</definedName>
    <definedName name="_fg34444" localSheetId="24">BlankMacro1</definedName>
    <definedName name="_fg34444">BlankMacro1</definedName>
    <definedName name="_Fill" localSheetId="6" hidden="1">#REF!</definedName>
    <definedName name="_Fill" localSheetId="20" hidden="1">#REF!</definedName>
    <definedName name="_Fill" localSheetId="8" hidden="1">#REF!</definedName>
    <definedName name="_Fill" localSheetId="23" hidden="1">#REF!</definedName>
    <definedName name="_Fill" localSheetId="22" hidden="1">#REF!</definedName>
    <definedName name="_Fill" localSheetId="21" hidden="1">#REF!</definedName>
    <definedName name="_Fill" localSheetId="7" hidden="1">#REF!</definedName>
    <definedName name="_xlnm._FilterDatabase" localSheetId="12" hidden="1">'관급자재(퇴수관로)'!$A$3:$AL$87</definedName>
    <definedName name="_xlnm._FilterDatabase" localSheetId="27" hidden="1">#REF!</definedName>
    <definedName name="_xlnm._FilterDatabase" localSheetId="25" hidden="1">#REF!</definedName>
    <definedName name="_xlnm._FilterDatabase" localSheetId="6" hidden="1">#REF!</definedName>
    <definedName name="_xlnm._FilterDatabase" localSheetId="20" hidden="1">#REF!</definedName>
    <definedName name="_xlnm._FilterDatabase" localSheetId="29" hidden="1">기계경비총괄표!$C$1:$C$8</definedName>
    <definedName name="_xlnm._FilterDatabase" localSheetId="3" hidden="1">'내역(K1)'!$A$3:$V$3935</definedName>
    <definedName name="_xlnm._FilterDatabase" localSheetId="5" hidden="1">'내역(K2)'!$A$3:$W$3935</definedName>
    <definedName name="_xlnm._FilterDatabase" localSheetId="1" hidden="1">내역서!#REF!</definedName>
    <definedName name="_xlnm._FilterDatabase" localSheetId="8" hidden="1">#REF!</definedName>
    <definedName name="_xlnm._FilterDatabase" localSheetId="23" hidden="1">#REF!</definedName>
    <definedName name="_xlnm._FilterDatabase" localSheetId="22" hidden="1">#REF!</definedName>
    <definedName name="_xlnm._FilterDatabase" localSheetId="14" hidden="1">단가산출총괄표!$C$1:$C$4</definedName>
    <definedName name="_xlnm._FilterDatabase" localSheetId="21" hidden="1">#REF!</definedName>
    <definedName name="_xlnm._FilterDatabase" localSheetId="7" hidden="1">#REF!</definedName>
    <definedName name="_xlnm._FilterDatabase" localSheetId="0" hidden="1">총괄원가계산서!$A$3:$I$68</definedName>
    <definedName name="_xlnm._FilterDatabase" localSheetId="24" hidden="1">#REF!</definedName>
    <definedName name="_xlnm._FilterDatabase" hidden="1">#REF!</definedName>
    <definedName name="_HSH1" localSheetId="27">#REF!</definedName>
    <definedName name="_HSH1" localSheetId="25">#REF!</definedName>
    <definedName name="_HSH1" localSheetId="6">#REF!</definedName>
    <definedName name="_HSH1" localSheetId="20">#REF!</definedName>
    <definedName name="_HSH1" localSheetId="9">#REF!</definedName>
    <definedName name="_HSH1" localSheetId="8">#REF!</definedName>
    <definedName name="_HSH1" localSheetId="23">#REF!</definedName>
    <definedName name="_HSH1" localSheetId="22">#REF!</definedName>
    <definedName name="_HSH1" localSheetId="21">#REF!</definedName>
    <definedName name="_HSH1" localSheetId="7">#REF!</definedName>
    <definedName name="_HSH1" localSheetId="24">#REF!</definedName>
    <definedName name="_HSH1">#REF!</definedName>
    <definedName name="_HSH2" localSheetId="27">#REF!</definedName>
    <definedName name="_HSH2" localSheetId="25">#REF!</definedName>
    <definedName name="_HSH2" localSheetId="6">#REF!</definedName>
    <definedName name="_HSH2" localSheetId="20">#REF!</definedName>
    <definedName name="_HSH2" localSheetId="9">#REF!</definedName>
    <definedName name="_HSH2" localSheetId="8">#REF!</definedName>
    <definedName name="_HSH2" localSheetId="23">#REF!</definedName>
    <definedName name="_HSH2" localSheetId="22">#REF!</definedName>
    <definedName name="_HSH2" localSheetId="21">#REF!</definedName>
    <definedName name="_HSH2" localSheetId="7">#REF!</definedName>
    <definedName name="_HSH2" localSheetId="24">#REF!</definedName>
    <definedName name="_HSH2">#REF!</definedName>
    <definedName name="_ju8" localSheetId="12">{"'광피스표'!$A$3:$N$54"}</definedName>
    <definedName name="_ju8" localSheetId="2">{"'광피스표'!$A$3:$N$54"}</definedName>
    <definedName name="_ju8" localSheetId="4">{"'광피스표'!$A$3:$N$54"}</definedName>
    <definedName name="_ju8">{"'광피스표'!$A$3:$N$54"}</definedName>
    <definedName name="_Key1" localSheetId="27" hidden="1">#REF!</definedName>
    <definedName name="_Key1" localSheetId="25" hidden="1">#REF!</definedName>
    <definedName name="_Key1" localSheetId="6" hidden="1">#REF!</definedName>
    <definedName name="_Key1" localSheetId="20" hidden="1">#REF!</definedName>
    <definedName name="_Key1" localSheetId="8" hidden="1">#REF!</definedName>
    <definedName name="_Key1" localSheetId="23" hidden="1">#REF!</definedName>
    <definedName name="_Key1" localSheetId="22" hidden="1">#REF!</definedName>
    <definedName name="_Key1" localSheetId="21" hidden="1">#REF!</definedName>
    <definedName name="_Key1" localSheetId="7" hidden="1">#REF!</definedName>
    <definedName name="_Key1" localSheetId="24" hidden="1">#REF!</definedName>
    <definedName name="_Key1" hidden="1">#REF!</definedName>
    <definedName name="_Key2" localSheetId="27" hidden="1">#REF!</definedName>
    <definedName name="_Key2" localSheetId="25" hidden="1">#REF!</definedName>
    <definedName name="_Key2" localSheetId="6" hidden="1">#REF!</definedName>
    <definedName name="_Key2" localSheetId="20" hidden="1">#REF!</definedName>
    <definedName name="_Key2" localSheetId="8" hidden="1">#REF!</definedName>
    <definedName name="_Key2" localSheetId="23" hidden="1">#REF!</definedName>
    <definedName name="_Key2" localSheetId="22" hidden="1">#REF!</definedName>
    <definedName name="_Key2" localSheetId="21" hidden="1">#REF!</definedName>
    <definedName name="_Key2" localSheetId="7" hidden="1">#REF!</definedName>
    <definedName name="_Key2" localSheetId="24" hidden="1">#REF!</definedName>
    <definedName name="_Key2" hidden="1">#REF!</definedName>
    <definedName name="_kfkf" localSheetId="27" hidden="1">#REF!</definedName>
    <definedName name="_kfkf" localSheetId="25" hidden="1">#REF!</definedName>
    <definedName name="_kfkf" localSheetId="6" hidden="1">#REF!</definedName>
    <definedName name="_kfkf" localSheetId="20" hidden="1">#REF!</definedName>
    <definedName name="_kfkf" localSheetId="8" hidden="1">#REF!</definedName>
    <definedName name="_kfkf" localSheetId="23" hidden="1">#REF!</definedName>
    <definedName name="_kfkf" localSheetId="22" hidden="1">#REF!</definedName>
    <definedName name="_kfkf" localSheetId="21" hidden="1">#REF!</definedName>
    <definedName name="_kfkf" localSheetId="7" hidden="1">#REF!</definedName>
    <definedName name="_kfkf" localSheetId="24" hidden="1">#REF!</definedName>
    <definedName name="_kfkf" hidden="1">#REF!</definedName>
    <definedName name="_NP1" localSheetId="27">#REF!</definedName>
    <definedName name="_NP1" localSheetId="25">#REF!</definedName>
    <definedName name="_NP1" localSheetId="6">#REF!</definedName>
    <definedName name="_NP1" localSheetId="20">#REF!</definedName>
    <definedName name="_NP1" localSheetId="9">#REF!</definedName>
    <definedName name="_NP1" localSheetId="8">#REF!</definedName>
    <definedName name="_NP1" localSheetId="23">#REF!</definedName>
    <definedName name="_NP1" localSheetId="22">#REF!</definedName>
    <definedName name="_NP1" localSheetId="21">#REF!</definedName>
    <definedName name="_NP1" localSheetId="7">#REF!</definedName>
    <definedName name="_NP1" localSheetId="24">#REF!</definedName>
    <definedName name="_NP1">#REF!</definedName>
    <definedName name="_NP2" localSheetId="27">#REF!</definedName>
    <definedName name="_NP2" localSheetId="25">#REF!</definedName>
    <definedName name="_NP2" localSheetId="6">#REF!</definedName>
    <definedName name="_NP2" localSheetId="20">#REF!</definedName>
    <definedName name="_NP2" localSheetId="9">#REF!</definedName>
    <definedName name="_NP2" localSheetId="8">#REF!</definedName>
    <definedName name="_NP2" localSheetId="23">#REF!</definedName>
    <definedName name="_NP2" localSheetId="22">#REF!</definedName>
    <definedName name="_NP2" localSheetId="21">#REF!</definedName>
    <definedName name="_NP2" localSheetId="7">#REF!</definedName>
    <definedName name="_NP2" localSheetId="24">#REF!</definedName>
    <definedName name="_NP2">#REF!</definedName>
    <definedName name="_NSH1" localSheetId="27">#REF!</definedName>
    <definedName name="_NSH1" localSheetId="25">#REF!</definedName>
    <definedName name="_NSH1" localSheetId="6">#REF!</definedName>
    <definedName name="_NSH1" localSheetId="20">#REF!</definedName>
    <definedName name="_NSH1" localSheetId="9">#REF!</definedName>
    <definedName name="_NSH1" localSheetId="8">#REF!</definedName>
    <definedName name="_NSH1" localSheetId="23">#REF!</definedName>
    <definedName name="_NSH1" localSheetId="22">#REF!</definedName>
    <definedName name="_NSH1" localSheetId="21">#REF!</definedName>
    <definedName name="_NSH1" localSheetId="7">#REF!</definedName>
    <definedName name="_NSH1" localSheetId="24">#REF!</definedName>
    <definedName name="_NSH1">#REF!</definedName>
    <definedName name="_NSH2" localSheetId="27">#REF!</definedName>
    <definedName name="_NSH2" localSheetId="25">#REF!</definedName>
    <definedName name="_NSH2" localSheetId="6">#REF!</definedName>
    <definedName name="_NSH2" localSheetId="20">#REF!</definedName>
    <definedName name="_NSH2" localSheetId="9">#REF!</definedName>
    <definedName name="_NSH2" localSheetId="8">#REF!</definedName>
    <definedName name="_NSH2" localSheetId="23">#REF!</definedName>
    <definedName name="_NSH2" localSheetId="22">#REF!</definedName>
    <definedName name="_NSH2" localSheetId="21">#REF!</definedName>
    <definedName name="_NSH2" localSheetId="7">#REF!</definedName>
    <definedName name="_NSH2" localSheetId="24">#REF!</definedName>
    <definedName name="_NSH2">#REF!</definedName>
    <definedName name="_Order1">255</definedName>
    <definedName name="_Order2">255</definedName>
    <definedName name="_ordr2">0</definedName>
    <definedName name="_ordwre2">0</definedName>
    <definedName name="_q45" localSheetId="12">{"'용역비'!$A$4:$C$8"}</definedName>
    <definedName name="_q45">{"'용역비'!$A$4:$C$8"}</definedName>
    <definedName name="_Regression_Int">1</definedName>
    <definedName name="_Regression_Out" localSheetId="27" hidden="1">#REF!</definedName>
    <definedName name="_Regression_Out" localSheetId="25" hidden="1">#REF!</definedName>
    <definedName name="_Regression_Out" localSheetId="6" hidden="1">#REF!</definedName>
    <definedName name="_Regression_Out" localSheetId="20" hidden="1">#REF!</definedName>
    <definedName name="_Regression_Out" localSheetId="9" hidden="1">#REF!</definedName>
    <definedName name="_Regression_Out" localSheetId="8" hidden="1">#REF!</definedName>
    <definedName name="_Regression_Out" localSheetId="23" hidden="1">#REF!</definedName>
    <definedName name="_Regression_Out" localSheetId="22" hidden="1">#REF!</definedName>
    <definedName name="_Regression_Out" localSheetId="21" hidden="1">#REF!</definedName>
    <definedName name="_Regression_Out" localSheetId="7" hidden="1">#REF!</definedName>
    <definedName name="_Regression_Out" localSheetId="24" hidden="1">#REF!</definedName>
    <definedName name="_Regression_Out" hidden="1">#REF!</definedName>
    <definedName name="_Regression_X" localSheetId="27" hidden="1">#REF!</definedName>
    <definedName name="_Regression_X" localSheetId="25" hidden="1">#REF!</definedName>
    <definedName name="_Regression_X" localSheetId="6" hidden="1">#REF!</definedName>
    <definedName name="_Regression_X" localSheetId="20" hidden="1">#REF!</definedName>
    <definedName name="_Regression_X" localSheetId="9" hidden="1">#REF!</definedName>
    <definedName name="_Regression_X" localSheetId="8" hidden="1">#REF!</definedName>
    <definedName name="_Regression_X" localSheetId="23" hidden="1">#REF!</definedName>
    <definedName name="_Regression_X" localSheetId="22" hidden="1">#REF!</definedName>
    <definedName name="_Regression_X" localSheetId="21" hidden="1">#REF!</definedName>
    <definedName name="_Regression_X" localSheetId="7" hidden="1">#REF!</definedName>
    <definedName name="_Regression_X" localSheetId="24" hidden="1">#REF!</definedName>
    <definedName name="_Regression_X" hidden="1">#REF!</definedName>
    <definedName name="_Regression_Y" localSheetId="27" hidden="1">#REF!</definedName>
    <definedName name="_Regression_Y" localSheetId="25" hidden="1">#REF!</definedName>
    <definedName name="_Regression_Y" localSheetId="6" hidden="1">#REF!</definedName>
    <definedName name="_Regression_Y" localSheetId="20" hidden="1">#REF!</definedName>
    <definedName name="_Regression_Y" localSheetId="9" hidden="1">#REF!</definedName>
    <definedName name="_Regression_Y" localSheetId="8" hidden="1">#REF!</definedName>
    <definedName name="_Regression_Y" localSheetId="23" hidden="1">#REF!</definedName>
    <definedName name="_Regression_Y" localSheetId="22" hidden="1">#REF!</definedName>
    <definedName name="_Regression_Y" localSheetId="21" hidden="1">#REF!</definedName>
    <definedName name="_Regression_Y" localSheetId="7" hidden="1">#REF!</definedName>
    <definedName name="_Regression_Y" localSheetId="24" hidden="1">#REF!</definedName>
    <definedName name="_Regression_Y" hidden="1">#REF!</definedName>
    <definedName name="_rla2" localSheetId="12">{"'Firr(선)'!$AS$1:$AY$62","'Firr(사)'!$AS$1:$AY$62","'Firr(회)'!$AS$1:$AY$62","'Firr(선)'!$L$1:$V$62","'Firr(사)'!$L$1:$V$62","'Firr(회)'!$L$1:$V$62"}</definedName>
    <definedName name="_rla2">{"'Firr(선)'!$AS$1:$AY$62","'Firr(사)'!$AS$1:$AY$62","'Firr(회)'!$AS$1:$AY$62","'Firr(선)'!$L$1:$V$62","'Firr(사)'!$L$1:$V$62","'Firr(회)'!$L$1:$V$62"}</definedName>
    <definedName name="_Sort" localSheetId="27" hidden="1">#REF!</definedName>
    <definedName name="_Sort" localSheetId="25" hidden="1">#REF!</definedName>
    <definedName name="_Sort" localSheetId="9" hidden="1">#REF!</definedName>
    <definedName name="_Sort" localSheetId="23" hidden="1">#REF!</definedName>
    <definedName name="_Sort" localSheetId="24" hidden="1">#REF!</definedName>
    <definedName name="_Sort" hidden="1">#REF!</definedName>
    <definedName name="_tt1">"tt1"</definedName>
    <definedName name="_woogi" localSheetId="27" hidden="1">#REF!</definedName>
    <definedName name="_woogi" localSheetId="25" hidden="1">#REF!</definedName>
    <definedName name="_woogi" localSheetId="6" hidden="1">#REF!</definedName>
    <definedName name="_woogi" localSheetId="20" hidden="1">#REF!</definedName>
    <definedName name="_woogi" localSheetId="8" hidden="1">#REF!</definedName>
    <definedName name="_woogi" localSheetId="23" hidden="1">#REF!</definedName>
    <definedName name="_woogi" localSheetId="22" hidden="1">#REF!</definedName>
    <definedName name="_woogi" localSheetId="21" hidden="1">#REF!</definedName>
    <definedName name="_woogi" localSheetId="7" hidden="1">#REF!</definedName>
    <definedName name="_woogi" localSheetId="24" hidden="1">#REF!</definedName>
    <definedName name="_woogi" hidden="1">#REF!</definedName>
    <definedName name="_woogi2" localSheetId="27" hidden="1">#REF!</definedName>
    <definedName name="_woogi2" localSheetId="25" hidden="1">#REF!</definedName>
    <definedName name="_woogi2" localSheetId="6" hidden="1">#REF!</definedName>
    <definedName name="_woogi2" localSheetId="20" hidden="1">#REF!</definedName>
    <definedName name="_woogi2" localSheetId="8" hidden="1">#REF!</definedName>
    <definedName name="_woogi2" localSheetId="23" hidden="1">#REF!</definedName>
    <definedName name="_woogi2" localSheetId="22" hidden="1">#REF!</definedName>
    <definedName name="_woogi2" localSheetId="21" hidden="1">#REF!</definedName>
    <definedName name="_woogi2" localSheetId="7" hidden="1">#REF!</definedName>
    <definedName name="_woogi2" localSheetId="24" hidden="1">#REF!</definedName>
    <definedName name="_woogi2" hidden="1">#REF!</definedName>
    <definedName name="_woogi24" localSheetId="27" hidden="1">#REF!</definedName>
    <definedName name="_woogi24" localSheetId="25" hidden="1">#REF!</definedName>
    <definedName name="_woogi24" localSheetId="6" hidden="1">#REF!</definedName>
    <definedName name="_woogi24" localSheetId="20" hidden="1">#REF!</definedName>
    <definedName name="_woogi24" localSheetId="8" hidden="1">#REF!</definedName>
    <definedName name="_woogi24" localSheetId="23" hidden="1">#REF!</definedName>
    <definedName name="_woogi24" localSheetId="22" hidden="1">#REF!</definedName>
    <definedName name="_woogi24" localSheetId="21" hidden="1">#REF!</definedName>
    <definedName name="_woogi24" localSheetId="7" hidden="1">#REF!</definedName>
    <definedName name="_woogi24" localSheetId="24" hidden="1">#REF!</definedName>
    <definedName name="_woogi24" hidden="1">#REF!</definedName>
    <definedName name="_woogi3" localSheetId="27" hidden="1">#REF!</definedName>
    <definedName name="_woogi3" localSheetId="25" hidden="1">#REF!</definedName>
    <definedName name="_woogi3" localSheetId="6" hidden="1">#REF!</definedName>
    <definedName name="_woogi3" localSheetId="20" hidden="1">#REF!</definedName>
    <definedName name="_woogi3" localSheetId="8" hidden="1">#REF!</definedName>
    <definedName name="_woogi3" localSheetId="23" hidden="1">#REF!</definedName>
    <definedName name="_woogi3" localSheetId="22" hidden="1">#REF!</definedName>
    <definedName name="_woogi3" localSheetId="21" hidden="1">#REF!</definedName>
    <definedName name="_woogi3" localSheetId="7" hidden="1">#REF!</definedName>
    <definedName name="_woogi3" localSheetId="24" hidden="1">#REF!</definedName>
    <definedName name="_woogi3" hidden="1">#REF!</definedName>
    <definedName name="_wt5" localSheetId="27" hidden="1">{#N/A,#N/A,FALSE,"토공2"}</definedName>
    <definedName name="_wt5" localSheetId="25" hidden="1">{#N/A,#N/A,FALSE,"토공2"}</definedName>
    <definedName name="_wt5" localSheetId="6" hidden="1">{#N/A,#N/A,FALSE,"토공2"}</definedName>
    <definedName name="_wt5" localSheetId="20" hidden="1">{#N/A,#N/A,FALSE,"토공2"}</definedName>
    <definedName name="_wt5" localSheetId="8" hidden="1">{#N/A,#N/A,FALSE,"토공2"}</definedName>
    <definedName name="_wt5" localSheetId="23" hidden="1">{#N/A,#N/A,FALSE,"토공2"}</definedName>
    <definedName name="_wt5" localSheetId="22" hidden="1">{#N/A,#N/A,FALSE,"토공2"}</definedName>
    <definedName name="_wt5" hidden="1">{#N/A,#N/A,FALSE,"토공2"}</definedName>
    <definedName name="_재ㅐ햐" localSheetId="27" hidden="1">#REF!</definedName>
    <definedName name="_재ㅐ햐" localSheetId="25" hidden="1">#REF!</definedName>
    <definedName name="_재ㅐ햐" localSheetId="6" hidden="1">#REF!</definedName>
    <definedName name="_재ㅐ햐" localSheetId="20" hidden="1">#REF!</definedName>
    <definedName name="_재ㅐ햐" localSheetId="8" hidden="1">#REF!</definedName>
    <definedName name="_재ㅐ햐" localSheetId="23" hidden="1">#REF!</definedName>
    <definedName name="_재ㅐ햐" localSheetId="22" hidden="1">#REF!</definedName>
    <definedName name="_재ㅐ햐" localSheetId="21" hidden="1">#REF!</definedName>
    <definedName name="_재ㅐ햐" localSheetId="7" hidden="1">#REF!</definedName>
    <definedName name="_재ㅐ햐" localSheetId="24" hidden="1">#REF!</definedName>
    <definedName name="_재ㅐ햐" hidden="1">#REF!</definedName>
    <definedName name="\a" localSheetId="27">#REF!</definedName>
    <definedName name="\a" localSheetId="25">#REF!</definedName>
    <definedName name="\a" localSheetId="6">#REF!</definedName>
    <definedName name="\a" localSheetId="20">#REF!</definedName>
    <definedName name="\a" localSheetId="9">#REF!</definedName>
    <definedName name="\a" localSheetId="8">#REF!</definedName>
    <definedName name="\a" localSheetId="23">#REF!</definedName>
    <definedName name="\a" localSheetId="22">#REF!</definedName>
    <definedName name="\a" localSheetId="21">#REF!</definedName>
    <definedName name="\a" localSheetId="7">#REF!</definedName>
    <definedName name="\a" localSheetId="24">#REF!</definedName>
    <definedName name="\a">#REF!</definedName>
    <definedName name="\c" localSheetId="27">#REF!</definedName>
    <definedName name="\c" localSheetId="25">#REF!</definedName>
    <definedName name="\c" localSheetId="6">#REF!</definedName>
    <definedName name="\c" localSheetId="20">#REF!</definedName>
    <definedName name="\c" localSheetId="9">#REF!</definedName>
    <definedName name="\c" localSheetId="8">#REF!</definedName>
    <definedName name="\c" localSheetId="23">#REF!</definedName>
    <definedName name="\c" localSheetId="22">#REF!</definedName>
    <definedName name="\c" localSheetId="21">#REF!</definedName>
    <definedName name="\c" localSheetId="7">#REF!</definedName>
    <definedName name="\c" localSheetId="24">#REF!</definedName>
    <definedName name="\c">#REF!</definedName>
    <definedName name="\i">#N/A</definedName>
    <definedName name="\o">#N/A</definedName>
    <definedName name="\p" localSheetId="27">#REF!</definedName>
    <definedName name="\p" localSheetId="25">#REF!</definedName>
    <definedName name="\p" localSheetId="6">#REF!</definedName>
    <definedName name="\p" localSheetId="20">#REF!</definedName>
    <definedName name="\p" localSheetId="9">#REF!</definedName>
    <definedName name="\p" localSheetId="8">#REF!</definedName>
    <definedName name="\p" localSheetId="23">#REF!</definedName>
    <definedName name="\p" localSheetId="22">#REF!</definedName>
    <definedName name="\p" localSheetId="21">#REF!</definedName>
    <definedName name="\p" localSheetId="7">#REF!</definedName>
    <definedName name="\p" localSheetId="24">#REF!</definedName>
    <definedName name="\p">#REF!</definedName>
    <definedName name="\z" localSheetId="27">#REF!</definedName>
    <definedName name="\z" localSheetId="25">#REF!</definedName>
    <definedName name="\z" localSheetId="6">#REF!</definedName>
    <definedName name="\z" localSheetId="20">#REF!</definedName>
    <definedName name="\z" localSheetId="9">#REF!</definedName>
    <definedName name="\z" localSheetId="8">#REF!</definedName>
    <definedName name="\z" localSheetId="23">#REF!</definedName>
    <definedName name="\z" localSheetId="22">#REF!</definedName>
    <definedName name="\z" localSheetId="21">#REF!</definedName>
    <definedName name="\z" localSheetId="7">#REF!</definedName>
    <definedName name="\z" localSheetId="24">#REF!</definedName>
    <definedName name="\z">#REF!</definedName>
    <definedName name="a" localSheetId="27">#REF!</definedName>
    <definedName name="a" localSheetId="25">#REF!</definedName>
    <definedName name="a" localSheetId="6">#REF!</definedName>
    <definedName name="a" localSheetId="20">#REF!</definedName>
    <definedName name="a" localSheetId="9">#REF!</definedName>
    <definedName name="a" localSheetId="8">#REF!</definedName>
    <definedName name="a" localSheetId="23">#REF!</definedName>
    <definedName name="a" localSheetId="22">#REF!</definedName>
    <definedName name="a" localSheetId="21">#REF!</definedName>
    <definedName name="a" localSheetId="7">#REF!</definedName>
    <definedName name="a" localSheetId="24">#REF!</definedName>
    <definedName name="a">#REF!</definedName>
    <definedName name="a0" localSheetId="27">#REF!</definedName>
    <definedName name="a0" localSheetId="25">#REF!</definedName>
    <definedName name="a0" localSheetId="6">#REF!</definedName>
    <definedName name="a0" localSheetId="20">#REF!</definedName>
    <definedName name="a0" localSheetId="9">#REF!</definedName>
    <definedName name="a0" localSheetId="8">#REF!</definedName>
    <definedName name="a0" localSheetId="23">#REF!</definedName>
    <definedName name="a0" localSheetId="22">#REF!</definedName>
    <definedName name="a0" localSheetId="21">#REF!</definedName>
    <definedName name="a0" localSheetId="7">#REF!</definedName>
    <definedName name="a0" localSheetId="24">#REF!</definedName>
    <definedName name="a0">#REF!</definedName>
    <definedName name="AA" localSheetId="27">#REF!</definedName>
    <definedName name="AA" localSheetId="25">#REF!</definedName>
    <definedName name="AA" localSheetId="6">#REF!</definedName>
    <definedName name="AA" localSheetId="20">#REF!</definedName>
    <definedName name="AA" localSheetId="9">#REF!</definedName>
    <definedName name="AA" localSheetId="8">#REF!</definedName>
    <definedName name="AA" localSheetId="23">#REF!</definedName>
    <definedName name="AA" localSheetId="22">#REF!</definedName>
    <definedName name="AA" localSheetId="21">#REF!</definedName>
    <definedName name="AA" localSheetId="7">#REF!</definedName>
    <definedName name="AA" localSheetId="24">#REF!</definedName>
    <definedName name="AA">#REF!</definedName>
    <definedName name="aaa" localSheetId="27" hidden="1">{#N/A,#N/A,FALSE,"속도"}</definedName>
    <definedName name="aaa" localSheetId="25" hidden="1">{#N/A,#N/A,FALSE,"속도"}</definedName>
    <definedName name="aaa" localSheetId="6" hidden="1">{#N/A,#N/A,FALSE,"속도"}</definedName>
    <definedName name="aaa" localSheetId="20" hidden="1">{#N/A,#N/A,FALSE,"속도"}</definedName>
    <definedName name="aaa" localSheetId="8" hidden="1">{#N/A,#N/A,FALSE,"속도"}</definedName>
    <definedName name="aaa" localSheetId="23" hidden="1">{#N/A,#N/A,FALSE,"속도"}</definedName>
    <definedName name="aaa" localSheetId="22" hidden="1">{#N/A,#N/A,FALSE,"속도"}</definedName>
    <definedName name="aaa" hidden="1">{#N/A,#N/A,FALSE,"속도"}</definedName>
    <definedName name="aaaa" localSheetId="27" hidden="1">{#N/A,#N/A,FALSE,"조골재"}</definedName>
    <definedName name="aaaa" localSheetId="25" hidden="1">{#N/A,#N/A,FALSE,"조골재"}</definedName>
    <definedName name="aaaa" localSheetId="6" hidden="1">{#N/A,#N/A,FALSE,"조골재"}</definedName>
    <definedName name="aaaa" localSheetId="20" hidden="1">{#N/A,#N/A,FALSE,"조골재"}</definedName>
    <definedName name="aaaa" localSheetId="8" hidden="1">{#N/A,#N/A,FALSE,"조골재"}</definedName>
    <definedName name="aaaa" localSheetId="23" hidden="1">{#N/A,#N/A,FALSE,"조골재"}</definedName>
    <definedName name="aaaa" localSheetId="22" hidden="1">{#N/A,#N/A,FALSE,"조골재"}</definedName>
    <definedName name="aaaa" hidden="1">{#N/A,#N/A,FALSE,"조골재"}</definedName>
    <definedName name="aaaaa" localSheetId="27" hidden="1">{#N/A,#N/A,FALSE,"조골재"}</definedName>
    <definedName name="aaaaa" localSheetId="25" hidden="1">{#N/A,#N/A,FALSE,"조골재"}</definedName>
    <definedName name="aaaaa" localSheetId="6" hidden="1">{#N/A,#N/A,FALSE,"조골재"}</definedName>
    <definedName name="aaaaa" localSheetId="20" hidden="1">{#N/A,#N/A,FALSE,"조골재"}</definedName>
    <definedName name="aaaaa" localSheetId="8" hidden="1">{#N/A,#N/A,FALSE,"조골재"}</definedName>
    <definedName name="aaaaa" localSheetId="23" hidden="1">{#N/A,#N/A,FALSE,"조골재"}</definedName>
    <definedName name="aaaaa" localSheetId="22" hidden="1">{#N/A,#N/A,FALSE,"조골재"}</definedName>
    <definedName name="aaaaa" hidden="1">{#N/A,#N/A,FALSE,"조골재"}</definedName>
    <definedName name="aaaaaa" localSheetId="27" hidden="1">{#N/A,#N/A,FALSE,"속도"}</definedName>
    <definedName name="aaaaaa" localSheetId="25" hidden="1">{#N/A,#N/A,FALSE,"속도"}</definedName>
    <definedName name="aaaaaa" localSheetId="6" hidden="1">{#N/A,#N/A,FALSE,"속도"}</definedName>
    <definedName name="aaaaaa" localSheetId="20" hidden="1">{#N/A,#N/A,FALSE,"속도"}</definedName>
    <definedName name="aaaaaa" localSheetId="8" hidden="1">{#N/A,#N/A,FALSE,"속도"}</definedName>
    <definedName name="aaaaaa" localSheetId="23" hidden="1">{#N/A,#N/A,FALSE,"속도"}</definedName>
    <definedName name="aaaaaa" localSheetId="22" hidden="1">{#N/A,#N/A,FALSE,"속도"}</definedName>
    <definedName name="aaaaaa" hidden="1">{#N/A,#N/A,FALSE,"속도"}</definedName>
    <definedName name="AAAAAAAAAAAAAAAAA" localSheetId="27" hidden="1">{#N/A,#N/A,FALSE,"배수2"}</definedName>
    <definedName name="AAAAAAAAAAAAAAAAA" localSheetId="25" hidden="1">{#N/A,#N/A,FALSE,"배수2"}</definedName>
    <definedName name="AAAAAAAAAAAAAAAAA" localSheetId="6" hidden="1">{#N/A,#N/A,FALSE,"배수2"}</definedName>
    <definedName name="AAAAAAAAAAAAAAAAA" localSheetId="20" hidden="1">{#N/A,#N/A,FALSE,"배수2"}</definedName>
    <definedName name="AAAAAAAAAAAAAAAAA" localSheetId="8" hidden="1">{#N/A,#N/A,FALSE,"배수2"}</definedName>
    <definedName name="AAAAAAAAAAAAAAAAA" localSheetId="23" hidden="1">{#N/A,#N/A,FALSE,"배수2"}</definedName>
    <definedName name="AAAAAAAAAAAAAAAAA" localSheetId="22" hidden="1">{#N/A,#N/A,FALSE,"배수2"}</definedName>
    <definedName name="AAAAAAAAAAAAAAAAA" hidden="1">{#N/A,#N/A,FALSE,"배수2"}</definedName>
    <definedName name="AB" localSheetId="27">#REF!</definedName>
    <definedName name="AB" localSheetId="25">#REF!</definedName>
    <definedName name="AB" localSheetId="6">#REF!</definedName>
    <definedName name="AB" localSheetId="20">#REF!</definedName>
    <definedName name="AB" localSheetId="9">#REF!</definedName>
    <definedName name="AB" localSheetId="8">#REF!</definedName>
    <definedName name="AB" localSheetId="23">#REF!</definedName>
    <definedName name="AB" localSheetId="22">#REF!</definedName>
    <definedName name="AB" localSheetId="21">#REF!</definedName>
    <definedName name="AB" localSheetId="7">#REF!</definedName>
    <definedName name="AB" localSheetId="24">#REF!</definedName>
    <definedName name="AB">#REF!</definedName>
    <definedName name="abc" localSheetId="12">{"'자리배치도'!$AG$1:$CI$28"}</definedName>
    <definedName name="abc" localSheetId="2">{"'자리배치도'!$AG$1:$CI$28"}</definedName>
    <definedName name="abc" localSheetId="4">{"'자리배치도'!$AG$1:$CI$28"}</definedName>
    <definedName name="abc">{"'자리배치도'!$AG$1:$CI$28"}</definedName>
    <definedName name="abcd" localSheetId="12">{"'자리배치도'!$AG$1:$CI$28"}</definedName>
    <definedName name="abcd" localSheetId="2">{"'자리배치도'!$AG$1:$CI$28"}</definedName>
    <definedName name="abcd" localSheetId="4">{"'자리배치도'!$AG$1:$CI$28"}</definedName>
    <definedName name="abcd">{"'자리배치도'!$AG$1:$CI$28"}</definedName>
    <definedName name="ABUTH" localSheetId="27">#REF!</definedName>
    <definedName name="ABUTH" localSheetId="25">#REF!</definedName>
    <definedName name="ABUTH" localSheetId="6">#REF!</definedName>
    <definedName name="ABUTH" localSheetId="20">#REF!</definedName>
    <definedName name="ABUTH" localSheetId="9">#REF!</definedName>
    <definedName name="ABUTH" localSheetId="8">#REF!</definedName>
    <definedName name="ABUTH" localSheetId="23">#REF!</definedName>
    <definedName name="ABUTH" localSheetId="22">#REF!</definedName>
    <definedName name="ABUTH" localSheetId="21">#REF!</definedName>
    <definedName name="ABUTH" localSheetId="7">#REF!</definedName>
    <definedName name="ABUTH" localSheetId="24">#REF!</definedName>
    <definedName name="ABUTH">#REF!</definedName>
    <definedName name="AC" localSheetId="27">#REF!</definedName>
    <definedName name="AC" localSheetId="25">#REF!</definedName>
    <definedName name="AC" localSheetId="6">#REF!</definedName>
    <definedName name="AC" localSheetId="20">#REF!</definedName>
    <definedName name="AC" localSheetId="9">#REF!</definedName>
    <definedName name="AC" localSheetId="8">#REF!</definedName>
    <definedName name="AC" localSheetId="23">#REF!</definedName>
    <definedName name="AC" localSheetId="22">#REF!</definedName>
    <definedName name="AC" localSheetId="21">#REF!</definedName>
    <definedName name="AC" localSheetId="7">#REF!</definedName>
    <definedName name="AC" localSheetId="24">#REF!</definedName>
    <definedName name="AC">#REF!</definedName>
    <definedName name="Access_Button">"KT과금거리_지역좌표_970827_거리계산표_List"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"E:\WORK\VISUAL\MIRAE\LOADSYS\LoadDB.mdb"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AD" localSheetId="27">#REF!</definedName>
    <definedName name="AD" localSheetId="25">#REF!</definedName>
    <definedName name="a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9">#REF!</definedName>
    <definedName name="a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21">#REF!</definedName>
    <definedName name="AD" localSheetId="7">#REF!</definedName>
    <definedName name="AD" localSheetId="24">#REF!</definedName>
    <definedName name="AD">#REF!</definedName>
    <definedName name="ad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12">{"'Firr(선)'!$AS$1:$AY$62","'Firr(사)'!$AS$1:$AY$62","'Firr(회)'!$AS$1:$AY$62","'Firr(선)'!$L$1:$V$62","'Firr(사)'!$L$1:$V$62","'Firr(회)'!$L$1:$V$62"}</definedName>
    <definedName name="adfvvv" localSheetId="2">{"'Firr(선)'!$AS$1:$AY$62","'Firr(사)'!$AS$1:$AY$62","'Firr(회)'!$AS$1:$AY$62","'Firr(선)'!$L$1:$V$62","'Firr(사)'!$L$1:$V$62","'Firr(회)'!$L$1:$V$62"}</definedName>
    <definedName name="adfvvv" localSheetId="4">{"'Firr(선)'!$AS$1:$AY$62","'Firr(사)'!$AS$1:$AY$62","'Firr(회)'!$AS$1:$AY$62","'Firr(선)'!$L$1:$V$62","'Firr(사)'!$L$1:$V$62","'Firr(회)'!$L$1:$V$62"}</definedName>
    <definedName name="adfvvv">{"'Firr(선)'!$AS$1:$AY$62","'Firr(사)'!$AS$1:$AY$62","'Firr(회)'!$AS$1:$AY$62","'Firr(선)'!$L$1:$V$62","'Firr(사)'!$L$1:$V$62","'Firr(회)'!$L$1:$V$62"}</definedName>
    <definedName name="AE" localSheetId="27">#REF!</definedName>
    <definedName name="AE" localSheetId="25">#REF!</definedName>
    <definedName name="ae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9">#REF!</definedName>
    <definedName name="ae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21">#REF!</definedName>
    <definedName name="AE" localSheetId="7">#REF!</definedName>
    <definedName name="AE" localSheetId="24">#REF!</definedName>
    <definedName name="AE">#REF!</definedName>
    <definedName name="aee" localSheetId="12">BlankMacro1</definedName>
    <definedName name="aee" localSheetId="25">BlankMacro1</definedName>
    <definedName name="aee" localSheetId="24">BlankMacro1</definedName>
    <definedName name="aee">BlankMacro1</definedName>
    <definedName name="AEFWTWRWE" localSheetId="27" hidden="1">{#N/A,#N/A,FALSE,"배수1"}</definedName>
    <definedName name="AEFWTWRWE" localSheetId="25" hidden="1">{#N/A,#N/A,FALSE,"배수1"}</definedName>
    <definedName name="AEFWTWRWE" localSheetId="6" hidden="1">{#N/A,#N/A,FALSE,"배수1"}</definedName>
    <definedName name="AEFWTWRWE" localSheetId="20" hidden="1">{#N/A,#N/A,FALSE,"배수1"}</definedName>
    <definedName name="AEFWTWRWE" localSheetId="8" hidden="1">{#N/A,#N/A,FALSE,"배수1"}</definedName>
    <definedName name="AEFWTWRWE" localSheetId="23" hidden="1">{#N/A,#N/A,FALSE,"배수1"}</definedName>
    <definedName name="AEFWTWRWE" localSheetId="22" hidden="1">{#N/A,#N/A,FALSE,"배수1"}</definedName>
    <definedName name="AEFWTWRWE" hidden="1">{#N/A,#N/A,FALSE,"배수1"}</definedName>
    <definedName name="AF" localSheetId="27">#REF!</definedName>
    <definedName name="AF" localSheetId="25">#REF!</definedName>
    <definedName name="AF" localSheetId="6">#REF!</definedName>
    <definedName name="AF" localSheetId="20">#REF!</definedName>
    <definedName name="AF" localSheetId="9">#REF!</definedName>
    <definedName name="AF" localSheetId="8">#REF!</definedName>
    <definedName name="AF" localSheetId="23">#REF!</definedName>
    <definedName name="AF" localSheetId="22">#REF!</definedName>
    <definedName name="AF" localSheetId="21">#REF!</definedName>
    <definedName name="AF" localSheetId="7">#REF!</definedName>
    <definedName name="AF" localSheetId="24">#REF!</definedName>
    <definedName name="AF">#REF!</definedName>
    <definedName name="AFAFA" localSheetId="27" hidden="1">{#N/A,#N/A,FALSE,"부대1"}</definedName>
    <definedName name="AFAFA" localSheetId="25" hidden="1">{#N/A,#N/A,FALSE,"부대1"}</definedName>
    <definedName name="AFAFA" localSheetId="6" hidden="1">{#N/A,#N/A,FALSE,"부대1"}</definedName>
    <definedName name="AFAFA" localSheetId="20" hidden="1">{#N/A,#N/A,FALSE,"부대1"}</definedName>
    <definedName name="AFAFA" localSheetId="8" hidden="1">{#N/A,#N/A,FALSE,"부대1"}</definedName>
    <definedName name="AFAFA" localSheetId="23" hidden="1">{#N/A,#N/A,FALSE,"부대1"}</definedName>
    <definedName name="AFAFA" localSheetId="22" hidden="1">{#N/A,#N/A,FALSE,"부대1"}</definedName>
    <definedName name="AFAFA" hidden="1">{#N/A,#N/A,FALSE,"부대1"}</definedName>
    <definedName name="AFASFAS" localSheetId="27" hidden="1">{#N/A,#N/A,FALSE,"조골재"}</definedName>
    <definedName name="AFASFAS" localSheetId="25" hidden="1">{#N/A,#N/A,FALSE,"조골재"}</definedName>
    <definedName name="AFASFAS" localSheetId="6" hidden="1">{#N/A,#N/A,FALSE,"조골재"}</definedName>
    <definedName name="AFASFAS" localSheetId="20" hidden="1">{#N/A,#N/A,FALSE,"조골재"}</definedName>
    <definedName name="AFASFAS" localSheetId="8" hidden="1">{#N/A,#N/A,FALSE,"조골재"}</definedName>
    <definedName name="AFASFAS" localSheetId="23" hidden="1">{#N/A,#N/A,FALSE,"조골재"}</definedName>
    <definedName name="AFASFAS" localSheetId="22" hidden="1">{#N/A,#N/A,FALSE,"조골재"}</definedName>
    <definedName name="AFASFAS" hidden="1">{#N/A,#N/A,FALSE,"조골재"}</definedName>
    <definedName name="AFDSFDSFDSAF" localSheetId="27" hidden="1">{#N/A,#N/A,FALSE,"혼합골재"}</definedName>
    <definedName name="AFDSFDSFDSAF" localSheetId="25" hidden="1">{#N/A,#N/A,FALSE,"혼합골재"}</definedName>
    <definedName name="AFDSFDSFDSAF" localSheetId="6" hidden="1">{#N/A,#N/A,FALSE,"혼합골재"}</definedName>
    <definedName name="AFDSFDSFDSAF" localSheetId="20" hidden="1">{#N/A,#N/A,FALSE,"혼합골재"}</definedName>
    <definedName name="AFDSFDSFDSAF" localSheetId="8" hidden="1">{#N/A,#N/A,FALSE,"혼합골재"}</definedName>
    <definedName name="AFDSFDSFDSAF" localSheetId="23" hidden="1">{#N/A,#N/A,FALSE,"혼합골재"}</definedName>
    <definedName name="AFDSFDSFDSAF" localSheetId="22" hidden="1">{#N/A,#N/A,FALSE,"혼합골재"}</definedName>
    <definedName name="AFDSFDSFDSAF" hidden="1">{#N/A,#N/A,FALSE,"혼합골재"}</definedName>
    <definedName name="AFDSFSADFSA" localSheetId="27" hidden="1">{#N/A,#N/A,FALSE,"토공2"}</definedName>
    <definedName name="AFDSFSADFSA" localSheetId="25" hidden="1">{#N/A,#N/A,FALSE,"토공2"}</definedName>
    <definedName name="AFDSFSADFSA" localSheetId="6" hidden="1">{#N/A,#N/A,FALSE,"토공2"}</definedName>
    <definedName name="AFDSFSADFSA" localSheetId="20" hidden="1">{#N/A,#N/A,FALSE,"토공2"}</definedName>
    <definedName name="AFDSFSADFSA" localSheetId="8" hidden="1">{#N/A,#N/A,FALSE,"토공2"}</definedName>
    <definedName name="AFDSFSADFSA" localSheetId="23" hidden="1">{#N/A,#N/A,FALSE,"토공2"}</definedName>
    <definedName name="AFDSFSADFSA" localSheetId="22" hidden="1">{#N/A,#N/A,FALSE,"토공2"}</definedName>
    <definedName name="AFDSFSADFSA" hidden="1">{#N/A,#N/A,FALSE,"토공2"}</definedName>
    <definedName name="af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FFFFFFFFFFFFF" localSheetId="27" hidden="1">{#N/A,#N/A,FALSE,"단가표지"}</definedName>
    <definedName name="AFFFFFFFFFFFFFFF" localSheetId="25" hidden="1">{#N/A,#N/A,FALSE,"단가표지"}</definedName>
    <definedName name="AFFFFFFFFFFFFFFF" localSheetId="6" hidden="1">{#N/A,#N/A,FALSE,"단가표지"}</definedName>
    <definedName name="AFFFFFFFFFFFFFFF" localSheetId="20" hidden="1">{#N/A,#N/A,FALSE,"단가표지"}</definedName>
    <definedName name="AFFFFFFFFFFFFFFF" localSheetId="8" hidden="1">{#N/A,#N/A,FALSE,"단가표지"}</definedName>
    <definedName name="AFFFFFFFFFFFFFFF" localSheetId="23" hidden="1">{#N/A,#N/A,FALSE,"단가표지"}</definedName>
    <definedName name="AFFFFFFFFFFFFFFF" localSheetId="22" hidden="1">{#N/A,#N/A,FALSE,"단가표지"}</definedName>
    <definedName name="AFFFFFFFFFFFFFFF" hidden="1">{#N/A,#N/A,FALSE,"단가표지"}</definedName>
    <definedName name="AFSAFS" localSheetId="27" hidden="1">{#N/A,#N/A,FALSE,"표지목차"}</definedName>
    <definedName name="AFSAFS" localSheetId="25" hidden="1">{#N/A,#N/A,FALSE,"표지목차"}</definedName>
    <definedName name="AFSAFS" localSheetId="6" hidden="1">{#N/A,#N/A,FALSE,"표지목차"}</definedName>
    <definedName name="AFSAFS" localSheetId="20" hidden="1">{#N/A,#N/A,FALSE,"표지목차"}</definedName>
    <definedName name="AFSAFS" localSheetId="8" hidden="1">{#N/A,#N/A,FALSE,"표지목차"}</definedName>
    <definedName name="AFSAFS" localSheetId="23" hidden="1">{#N/A,#N/A,FALSE,"표지목차"}</definedName>
    <definedName name="AFSAFS" localSheetId="22" hidden="1">{#N/A,#N/A,FALSE,"표지목차"}</definedName>
    <definedName name="AFSAFS" hidden="1">{#N/A,#N/A,FALSE,"표지목차"}</definedName>
    <definedName name="AFSAFSA" localSheetId="27" hidden="1">{#N/A,#N/A,FALSE,"이정표"}</definedName>
    <definedName name="AFSAFSA" localSheetId="25" hidden="1">{#N/A,#N/A,FALSE,"이정표"}</definedName>
    <definedName name="AFSAFSA" localSheetId="6" hidden="1">{#N/A,#N/A,FALSE,"이정표"}</definedName>
    <definedName name="AFSAFSA" localSheetId="20" hidden="1">{#N/A,#N/A,FALSE,"이정표"}</definedName>
    <definedName name="AFSAFSA" localSheetId="8" hidden="1">{#N/A,#N/A,FALSE,"이정표"}</definedName>
    <definedName name="AFSAFSA" localSheetId="23" hidden="1">{#N/A,#N/A,FALSE,"이정표"}</definedName>
    <definedName name="AFSAFSA" localSheetId="22" hidden="1">{#N/A,#N/A,FALSE,"이정표"}</definedName>
    <definedName name="AFSAFSA" hidden="1">{#N/A,#N/A,FALSE,"이정표"}</definedName>
    <definedName name="AFSAFSAF" localSheetId="27" hidden="1">{#N/A,#N/A,FALSE,"운반시간"}</definedName>
    <definedName name="AFSAFSAF" localSheetId="25" hidden="1">{#N/A,#N/A,FALSE,"운반시간"}</definedName>
    <definedName name="AFSAFSAF" localSheetId="6" hidden="1">{#N/A,#N/A,FALSE,"운반시간"}</definedName>
    <definedName name="AFSAFSAF" localSheetId="20" hidden="1">{#N/A,#N/A,FALSE,"운반시간"}</definedName>
    <definedName name="AFSAFSAF" localSheetId="8" hidden="1">{#N/A,#N/A,FALSE,"운반시간"}</definedName>
    <definedName name="AFSAFSAF" localSheetId="23" hidden="1">{#N/A,#N/A,FALSE,"운반시간"}</definedName>
    <definedName name="AFSAFSAF" localSheetId="22" hidden="1">{#N/A,#N/A,FALSE,"운반시간"}</definedName>
    <definedName name="AFSAFSAF" hidden="1">{#N/A,#N/A,FALSE,"운반시간"}</definedName>
    <definedName name="AFSDAFSA" localSheetId="27" hidden="1">{#N/A,#N/A,FALSE,"속도"}</definedName>
    <definedName name="AFSDAFSA" localSheetId="25" hidden="1">{#N/A,#N/A,FALSE,"속도"}</definedName>
    <definedName name="AFSDAFSA" localSheetId="6" hidden="1">{#N/A,#N/A,FALSE,"속도"}</definedName>
    <definedName name="AFSDAFSA" localSheetId="20" hidden="1">{#N/A,#N/A,FALSE,"속도"}</definedName>
    <definedName name="AFSDAFSA" localSheetId="8" hidden="1">{#N/A,#N/A,FALSE,"속도"}</definedName>
    <definedName name="AFSDAFSA" localSheetId="23" hidden="1">{#N/A,#N/A,FALSE,"속도"}</definedName>
    <definedName name="AFSDAFSA" localSheetId="22" hidden="1">{#N/A,#N/A,FALSE,"속도"}</definedName>
    <definedName name="AFSDAFSA" hidden="1">{#N/A,#N/A,FALSE,"속도"}</definedName>
    <definedName name="AFSSAFSAFSAFSAFSAD" localSheetId="27" hidden="1">{#N/A,#N/A,FALSE,"배수1"}</definedName>
    <definedName name="AFSSAFSAFSAFSAFSAD" localSheetId="25" hidden="1">{#N/A,#N/A,FALSE,"배수1"}</definedName>
    <definedName name="AFSSAFSAFSAFSAFSAD" localSheetId="6" hidden="1">{#N/A,#N/A,FALSE,"배수1"}</definedName>
    <definedName name="AFSSAFSAFSAFSAFSAD" localSheetId="20" hidden="1">{#N/A,#N/A,FALSE,"배수1"}</definedName>
    <definedName name="AFSSAFSAFSAFSAFSAD" localSheetId="8" hidden="1">{#N/A,#N/A,FALSE,"배수1"}</definedName>
    <definedName name="AFSSAFSAFSAFSAFSAD" localSheetId="23" hidden="1">{#N/A,#N/A,FALSE,"배수1"}</definedName>
    <definedName name="AFSSAFSAFSAFSAFSAD" localSheetId="22" hidden="1">{#N/A,#N/A,FALSE,"배수1"}</definedName>
    <definedName name="AFSSAFSAFSAFSAFSAD" hidden="1">{#N/A,#N/A,FALSE,"배수1"}</definedName>
    <definedName name="AG" localSheetId="27">#REF!</definedName>
    <definedName name="AG" localSheetId="25">#REF!</definedName>
    <definedName name="AG" localSheetId="6">#REF!</definedName>
    <definedName name="AG" localSheetId="20">#REF!</definedName>
    <definedName name="AG" localSheetId="9">#REF!</definedName>
    <definedName name="AG" localSheetId="8">#REF!</definedName>
    <definedName name="AG" localSheetId="23">#REF!</definedName>
    <definedName name="AG" localSheetId="22">#REF!</definedName>
    <definedName name="AG" localSheetId="21">#REF!</definedName>
    <definedName name="AG" localSheetId="7">#REF!</definedName>
    <definedName name="AG" localSheetId="24">#REF!</definedName>
    <definedName name="AG">#REF!</definedName>
    <definedName name="ag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7">#REF!</definedName>
    <definedName name="AH" localSheetId="25">#REF!</definedName>
    <definedName name="AH" localSheetId="6">#REF!</definedName>
    <definedName name="AH" localSheetId="20">#REF!</definedName>
    <definedName name="AH" localSheetId="9">#REF!</definedName>
    <definedName name="AH" localSheetId="8">#REF!</definedName>
    <definedName name="AH" localSheetId="23">#REF!</definedName>
    <definedName name="AH" localSheetId="22">#REF!</definedName>
    <definedName name="AH" localSheetId="21">#REF!</definedName>
    <definedName name="AH" localSheetId="7">#REF!</definedName>
    <definedName name="AH" localSheetId="24">#REF!</definedName>
    <definedName name="AH">#REF!</definedName>
    <definedName name="ahh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27">#REF!</definedName>
    <definedName name="AI" localSheetId="25">#REF!</definedName>
    <definedName name="AI" localSheetId="6">#REF!</definedName>
    <definedName name="AI" localSheetId="20">#REF!</definedName>
    <definedName name="AI" localSheetId="9">#REF!</definedName>
    <definedName name="AI" localSheetId="8">#REF!</definedName>
    <definedName name="AI" localSheetId="23">#REF!</definedName>
    <definedName name="AI" localSheetId="22">#REF!</definedName>
    <definedName name="AI" localSheetId="21">#REF!</definedName>
    <definedName name="AI" localSheetId="7">#REF!</definedName>
    <definedName name="AI" localSheetId="24">#REF!</definedName>
    <definedName name="AI">#REF!</definedName>
    <definedName name="ALPHA" localSheetId="27">#REF!</definedName>
    <definedName name="ALPHA" localSheetId="25">#REF!</definedName>
    <definedName name="ALPHA" localSheetId="6">#REF!</definedName>
    <definedName name="ALPHA" localSheetId="20">#REF!</definedName>
    <definedName name="ALPHA" localSheetId="9">#REF!</definedName>
    <definedName name="ALPHA" localSheetId="8">#REF!</definedName>
    <definedName name="ALPHA" localSheetId="23">#REF!</definedName>
    <definedName name="ALPHA" localSheetId="22">#REF!</definedName>
    <definedName name="ALPHA" localSheetId="21">#REF!</definedName>
    <definedName name="ALPHA" localSheetId="7">#REF!</definedName>
    <definedName name="ALPHA" localSheetId="24">#REF!</definedName>
    <definedName name="ALPHA">#REF!</definedName>
    <definedName name="an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G" localSheetId="27">#REF!</definedName>
    <definedName name="ANG" localSheetId="25">#REF!</definedName>
    <definedName name="ANG" localSheetId="6">#REF!</definedName>
    <definedName name="ANG" localSheetId="20">#REF!</definedName>
    <definedName name="ANG" localSheetId="9">#REF!</definedName>
    <definedName name="ANG" localSheetId="8">#REF!</definedName>
    <definedName name="ANG" localSheetId="23">#REF!</definedName>
    <definedName name="ANG" localSheetId="22">#REF!</definedName>
    <definedName name="ANG" localSheetId="21">#REF!</definedName>
    <definedName name="ANG" localSheetId="7">#REF!</definedName>
    <definedName name="ANG" localSheetId="24">#REF!</definedName>
    <definedName name="ANG">#REF!</definedName>
    <definedName name="ann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>1</definedName>
    <definedName name="AQZSD" localSheetId="12">BlankMacro1</definedName>
    <definedName name="AQZSD" localSheetId="25">BlankMacro1</definedName>
    <definedName name="AQZSD" localSheetId="24">BlankMacro1</definedName>
    <definedName name="AQZSD">BlankMacro1</definedName>
    <definedName name="arr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>"AS2DocumentEdit"</definedName>
    <definedName name="asas" localSheetId="12">BlankMacro1</definedName>
    <definedName name="asas" localSheetId="25">BlankMacro1</definedName>
    <definedName name="asas" localSheetId="24">BlankMacro1</definedName>
    <definedName name="asas">BlankMacro1</definedName>
    <definedName name="asdasd" localSheetId="12">BlankMacro1</definedName>
    <definedName name="asdasd" localSheetId="25">BlankMacro1</definedName>
    <definedName name="asdasd" localSheetId="24">BlankMacro1</definedName>
    <definedName name="asdasd">BlankMacro1</definedName>
    <definedName name="asddsfds" localSheetId="12">BlankMacro1</definedName>
    <definedName name="asddsfds" localSheetId="25">BlankMacro1</definedName>
    <definedName name="asddsfds" localSheetId="24">BlankMacro1</definedName>
    <definedName name="asddsfds">BlankMacro1</definedName>
    <definedName name="ASDF" localSheetId="27" hidden="1">{#N/A,#N/A,FALSE,"배수1"}</definedName>
    <definedName name="ASDF" localSheetId="25" hidden="1">{#N/A,#N/A,FALSE,"배수1"}</definedName>
    <definedName name="ASDF" localSheetId="6" hidden="1">{#N/A,#N/A,FALSE,"배수1"}</definedName>
    <definedName name="ASDF" localSheetId="20" hidden="1">{#N/A,#N/A,FALSE,"배수1"}</definedName>
    <definedName name="ASDF" localSheetId="8" hidden="1">{#N/A,#N/A,FALSE,"배수1"}</definedName>
    <definedName name="ASDF" localSheetId="23" hidden="1">{#N/A,#N/A,FALSE,"배수1"}</definedName>
    <definedName name="ASDF" localSheetId="22" hidden="1">{#N/A,#N/A,FALSE,"배수1"}</definedName>
    <definedName name="ASDF" hidden="1">{#N/A,#N/A,FALSE,"배수1"}</definedName>
    <definedName name="ASDFEW" localSheetId="12">BlankMacro1</definedName>
    <definedName name="ASDFEW" localSheetId="25">BlankMacro1</definedName>
    <definedName name="ASDFEW" localSheetId="24">BlankMacro1</definedName>
    <definedName name="ASDFEW">BlankMacro1</definedName>
    <definedName name="asdfg" localSheetId="12">BlankMacro1</definedName>
    <definedName name="asdfg" localSheetId="25">BlankMacro1</definedName>
    <definedName name="asdfg" localSheetId="24">BlankMacro1</definedName>
    <definedName name="asdfg">BlankMacro1</definedName>
    <definedName name="ASDFWA" localSheetId="12">BlankMacro1</definedName>
    <definedName name="ASDFWA" localSheetId="25">BlankMacro1</definedName>
    <definedName name="ASDFWA" localSheetId="24">BlankMacro1</definedName>
    <definedName name="ASDFWA">BlankMacro1</definedName>
    <definedName name="ASDSAFSD" localSheetId="12">BlankMacro1</definedName>
    <definedName name="ASDSAFSD" localSheetId="25">BlankMacro1</definedName>
    <definedName name="ASDSAFSD" localSheetId="24">BlankMacro1</definedName>
    <definedName name="ASDSAFSD">BlankMacro1</definedName>
    <definedName name="asdw" localSheetId="12">BlankMacro1</definedName>
    <definedName name="asdw" localSheetId="25">BlankMacro1</definedName>
    <definedName name="asdw" localSheetId="24">BlankMacro1</definedName>
    <definedName name="asdw">BlankMacro1</definedName>
    <definedName name="ASF" localSheetId="27" hidden="1">{#N/A,#N/A,FALSE,"2~8번"}</definedName>
    <definedName name="ASF" localSheetId="25" hidden="1">{#N/A,#N/A,FALSE,"2~8번"}</definedName>
    <definedName name="ASF" localSheetId="6" hidden="1">{#N/A,#N/A,FALSE,"2~8번"}</definedName>
    <definedName name="ASF" localSheetId="20" hidden="1">{#N/A,#N/A,FALSE,"2~8번"}</definedName>
    <definedName name="ASF" localSheetId="8" hidden="1">{#N/A,#N/A,FALSE,"2~8번"}</definedName>
    <definedName name="ASF" localSheetId="23" hidden="1">{#N/A,#N/A,FALSE,"2~8번"}</definedName>
    <definedName name="ASF" localSheetId="22" hidden="1">{#N/A,#N/A,FALSE,"2~8번"}</definedName>
    <definedName name="ASF" hidden="1">{#N/A,#N/A,FALSE,"2~8번"}</definedName>
    <definedName name="ASFE" localSheetId="12">BlankMacro1</definedName>
    <definedName name="ASFE" localSheetId="25">BlankMacro1</definedName>
    <definedName name="ASFE" localSheetId="24">BlankMacro1</definedName>
    <definedName name="ASFE">BlankMacro1</definedName>
    <definedName name="ASFG" localSheetId="12">BlankMacro1</definedName>
    <definedName name="ASFG" localSheetId="25">BlankMacro1</definedName>
    <definedName name="ASFG" localSheetId="24">BlankMacro1</definedName>
    <definedName name="ASFG">BlankMacro1</definedName>
    <definedName name="ASFSA" localSheetId="27" hidden="1">{#N/A,#N/A,FALSE,"포장1";#N/A,#N/A,FALSE,"포장1"}</definedName>
    <definedName name="ASFSA" localSheetId="25" hidden="1">{#N/A,#N/A,FALSE,"포장1";#N/A,#N/A,FALSE,"포장1"}</definedName>
    <definedName name="ASFSA" localSheetId="6" hidden="1">{#N/A,#N/A,FALSE,"포장1";#N/A,#N/A,FALSE,"포장1"}</definedName>
    <definedName name="ASFSA" localSheetId="20" hidden="1">{#N/A,#N/A,FALSE,"포장1";#N/A,#N/A,FALSE,"포장1"}</definedName>
    <definedName name="ASFSA" localSheetId="8" hidden="1">{#N/A,#N/A,FALSE,"포장1";#N/A,#N/A,FALSE,"포장1"}</definedName>
    <definedName name="ASFSA" localSheetId="23" hidden="1">{#N/A,#N/A,FALSE,"포장1";#N/A,#N/A,FALSE,"포장1"}</definedName>
    <definedName name="ASFSA" localSheetId="22" hidden="1">{#N/A,#N/A,FALSE,"포장1";#N/A,#N/A,FALSE,"포장1"}</definedName>
    <definedName name="ASFSA" hidden="1">{#N/A,#N/A,FALSE,"포장1";#N/A,#N/A,FALSE,"포장1"}</definedName>
    <definedName name="ASFSADFSAFSA" localSheetId="27" hidden="1">{#N/A,#N/A,FALSE,"부대2"}</definedName>
    <definedName name="ASFSADFSAFSA" localSheetId="25" hidden="1">{#N/A,#N/A,FALSE,"부대2"}</definedName>
    <definedName name="ASFSADFSAFSA" localSheetId="6" hidden="1">{#N/A,#N/A,FALSE,"부대2"}</definedName>
    <definedName name="ASFSADFSAFSA" localSheetId="20" hidden="1">{#N/A,#N/A,FALSE,"부대2"}</definedName>
    <definedName name="ASFSADFSAFSA" localSheetId="8" hidden="1">{#N/A,#N/A,FALSE,"부대2"}</definedName>
    <definedName name="ASFSADFSAFSA" localSheetId="23" hidden="1">{#N/A,#N/A,FALSE,"부대2"}</definedName>
    <definedName name="ASFSADFSAFSA" localSheetId="22" hidden="1">{#N/A,#N/A,FALSE,"부대2"}</definedName>
    <definedName name="ASFSADFSAFSA" hidden="1">{#N/A,#N/A,FALSE,"부대2"}</definedName>
    <definedName name="ASFSADFSDGAFDSAF" localSheetId="27" hidden="1">{#N/A,#N/A,FALSE,"2~8번"}</definedName>
    <definedName name="ASFSADFSDGAFDSAF" localSheetId="25" hidden="1">{#N/A,#N/A,FALSE,"2~8번"}</definedName>
    <definedName name="ASFSADFSDGAFDSAF" localSheetId="6" hidden="1">{#N/A,#N/A,FALSE,"2~8번"}</definedName>
    <definedName name="ASFSADFSDGAFDSAF" localSheetId="20" hidden="1">{#N/A,#N/A,FALSE,"2~8번"}</definedName>
    <definedName name="ASFSADFSDGAFDSAF" localSheetId="8" hidden="1">{#N/A,#N/A,FALSE,"2~8번"}</definedName>
    <definedName name="ASFSADFSDGAFDSAF" localSheetId="23" hidden="1">{#N/A,#N/A,FALSE,"2~8번"}</definedName>
    <definedName name="ASFSADFSDGAFDSAF" localSheetId="22" hidden="1">{#N/A,#N/A,FALSE,"2~8번"}</definedName>
    <definedName name="ASFSADFSDGAFDSAF" hidden="1">{#N/A,#N/A,FALSE,"2~8번"}</definedName>
    <definedName name="ASFSAFAS" localSheetId="27" hidden="1">{#N/A,#N/A,FALSE,"2~8번"}</definedName>
    <definedName name="ASFSAFAS" localSheetId="25" hidden="1">{#N/A,#N/A,FALSE,"2~8번"}</definedName>
    <definedName name="ASFSAFAS" localSheetId="6" hidden="1">{#N/A,#N/A,FALSE,"2~8번"}</definedName>
    <definedName name="ASFSAFAS" localSheetId="20" hidden="1">{#N/A,#N/A,FALSE,"2~8번"}</definedName>
    <definedName name="ASFSAFAS" localSheetId="8" hidden="1">{#N/A,#N/A,FALSE,"2~8번"}</definedName>
    <definedName name="ASFSAFAS" localSheetId="23" hidden="1">{#N/A,#N/A,FALSE,"2~8번"}</definedName>
    <definedName name="ASFSAFAS" localSheetId="22" hidden="1">{#N/A,#N/A,FALSE,"2~8번"}</definedName>
    <definedName name="ASFSAFAS" hidden="1">{#N/A,#N/A,FALSE,"2~8번"}</definedName>
    <definedName name="ASFSAFASFSA" localSheetId="27" hidden="1">{#N/A,#N/A,FALSE,"혼합골재"}</definedName>
    <definedName name="ASFSAFASFSA" localSheetId="25" hidden="1">{#N/A,#N/A,FALSE,"혼합골재"}</definedName>
    <definedName name="ASFSAFASFSA" localSheetId="6" hidden="1">{#N/A,#N/A,FALSE,"혼합골재"}</definedName>
    <definedName name="ASFSAFASFSA" localSheetId="20" hidden="1">{#N/A,#N/A,FALSE,"혼합골재"}</definedName>
    <definedName name="ASFSAFASFSA" localSheetId="8" hidden="1">{#N/A,#N/A,FALSE,"혼합골재"}</definedName>
    <definedName name="ASFSAFASFSA" localSheetId="23" hidden="1">{#N/A,#N/A,FALSE,"혼합골재"}</definedName>
    <definedName name="ASFSAFASFSA" localSheetId="22" hidden="1">{#N/A,#N/A,FALSE,"혼합골재"}</definedName>
    <definedName name="ASFSAFASFSA" hidden="1">{#N/A,#N/A,FALSE,"혼합골재"}</definedName>
    <definedName name="ASFSAFSA" localSheetId="27" hidden="1">{#N/A,#N/A,FALSE,"혼합골재"}</definedName>
    <definedName name="ASFSAFSA" localSheetId="25" hidden="1">{#N/A,#N/A,FALSE,"혼합골재"}</definedName>
    <definedName name="ASFSAFSA" localSheetId="6" hidden="1">{#N/A,#N/A,FALSE,"혼합골재"}</definedName>
    <definedName name="ASFSAFSA" localSheetId="20" hidden="1">{#N/A,#N/A,FALSE,"혼합골재"}</definedName>
    <definedName name="ASFSAFSA" localSheetId="8" hidden="1">{#N/A,#N/A,FALSE,"혼합골재"}</definedName>
    <definedName name="ASFSAFSA" localSheetId="23" hidden="1">{#N/A,#N/A,FALSE,"혼합골재"}</definedName>
    <definedName name="ASFSAFSA" localSheetId="22" hidden="1">{#N/A,#N/A,FALSE,"혼합골재"}</definedName>
    <definedName name="ASFSAFSA" hidden="1">{#N/A,#N/A,FALSE,"혼합골재"}</definedName>
    <definedName name="ASFSDAFSAF" localSheetId="27" hidden="1">{#N/A,#N/A,FALSE,"표지목차"}</definedName>
    <definedName name="ASFSDAFSAF" localSheetId="25" hidden="1">{#N/A,#N/A,FALSE,"표지목차"}</definedName>
    <definedName name="ASFSDAFSAF" localSheetId="6" hidden="1">{#N/A,#N/A,FALSE,"표지목차"}</definedName>
    <definedName name="ASFSDAFSAF" localSheetId="20" hidden="1">{#N/A,#N/A,FALSE,"표지목차"}</definedName>
    <definedName name="ASFSDAFSAF" localSheetId="8" hidden="1">{#N/A,#N/A,FALSE,"표지목차"}</definedName>
    <definedName name="ASFSDAFSAF" localSheetId="23" hidden="1">{#N/A,#N/A,FALSE,"표지목차"}</definedName>
    <definedName name="ASFSDAFSAF" localSheetId="22" hidden="1">{#N/A,#N/A,FALSE,"표지목차"}</definedName>
    <definedName name="ASFSDAFSAF" hidden="1">{#N/A,#N/A,FALSE,"표지목차"}</definedName>
    <definedName name="ASFSDFSDFSAD" localSheetId="27" hidden="1">{#N/A,#N/A,FALSE,"2~8번"}</definedName>
    <definedName name="ASFSDFSDFSAD" localSheetId="25" hidden="1">{#N/A,#N/A,FALSE,"2~8번"}</definedName>
    <definedName name="ASFSDFSDFSAD" localSheetId="6" hidden="1">{#N/A,#N/A,FALSE,"2~8번"}</definedName>
    <definedName name="ASFSDFSDFSAD" localSheetId="20" hidden="1">{#N/A,#N/A,FALSE,"2~8번"}</definedName>
    <definedName name="ASFSDFSDFSAD" localSheetId="8" hidden="1">{#N/A,#N/A,FALSE,"2~8번"}</definedName>
    <definedName name="ASFSDFSDFSAD" localSheetId="23" hidden="1">{#N/A,#N/A,FALSE,"2~8번"}</definedName>
    <definedName name="ASFSDFSDFSAD" localSheetId="22" hidden="1">{#N/A,#N/A,FALSE,"2~8번"}</definedName>
    <definedName name="ASFSDFSDFSAD" hidden="1">{#N/A,#N/A,FALSE,"2~8번"}</definedName>
    <definedName name="asfwe" localSheetId="12">{"'Firr(선)'!$AS$1:$AY$62","'Firr(사)'!$AS$1:$AY$62","'Firr(회)'!$AS$1:$AY$62","'Firr(선)'!$L$1:$V$62","'Firr(사)'!$L$1:$V$62","'Firr(회)'!$L$1:$V$62"}</definedName>
    <definedName name="asfwe" localSheetId="2">{"'Firr(선)'!$AS$1:$AY$62","'Firr(사)'!$AS$1:$AY$62","'Firr(회)'!$AS$1:$AY$62","'Firr(선)'!$L$1:$V$62","'Firr(사)'!$L$1:$V$62","'Firr(회)'!$L$1:$V$62"}</definedName>
    <definedName name="asfwe" localSheetId="4">{"'Firr(선)'!$AS$1:$AY$62","'Firr(사)'!$AS$1:$AY$62","'Firr(회)'!$AS$1:$AY$62","'Firr(선)'!$L$1:$V$62","'Firr(사)'!$L$1:$V$62","'Firr(회)'!$L$1:$V$62"}</definedName>
    <definedName name="asfwe">{"'Firr(선)'!$AS$1:$AY$62","'Firr(사)'!$AS$1:$AY$62","'Firr(회)'!$AS$1:$AY$62","'Firr(선)'!$L$1:$V$62","'Firr(사)'!$L$1:$V$62","'Firr(회)'!$L$1:$V$62"}</definedName>
    <definedName name="asp두께">0.15</definedName>
    <definedName name="ASX" localSheetId="12">BlankMacro1</definedName>
    <definedName name="ASX" localSheetId="25">BlankMacro1</definedName>
    <definedName name="ASX" localSheetId="24">BlankMacro1</definedName>
    <definedName name="ASX">BlankMacro1</definedName>
    <definedName name="avvvv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localSheetId="12">{"'Firr(선)'!$AS$1:$AY$62","'Firr(사)'!$AS$1:$AY$62","'Firr(회)'!$AS$1:$AY$62","'Firr(선)'!$L$1:$V$62","'Firr(사)'!$L$1:$V$62","'Firr(회)'!$L$1:$V$62"}</definedName>
    <definedName name="awer" localSheetId="2">{"'Firr(선)'!$AS$1:$AY$62","'Firr(사)'!$AS$1:$AY$62","'Firr(회)'!$AS$1:$AY$62","'Firr(선)'!$L$1:$V$62","'Firr(사)'!$L$1:$V$62","'Firr(회)'!$L$1:$V$62"}</definedName>
    <definedName name="awer" localSheetId="4">{"'Firr(선)'!$AS$1:$AY$62","'Firr(사)'!$AS$1:$AY$62","'Firr(회)'!$AS$1:$AY$62","'Firr(선)'!$L$1:$V$62","'Firr(사)'!$L$1:$V$62","'Firr(회)'!$L$1:$V$62"}</definedName>
    <definedName name="awer">{"'Firr(선)'!$AS$1:$AY$62","'Firr(사)'!$AS$1:$AY$62","'Firr(회)'!$AS$1:$AY$62","'Firr(선)'!$L$1:$V$62","'Firr(사)'!$L$1:$V$62","'Firr(회)'!$L$1:$V$62"}</definedName>
    <definedName name="AX" localSheetId="12">BlankMacro1</definedName>
    <definedName name="AX" localSheetId="25">BlankMacro1</definedName>
    <definedName name="AX" localSheetId="24">BlankMacro1</definedName>
    <definedName name="AX">BlankMacro1</definedName>
    <definedName name="B1A" localSheetId="27">#REF!</definedName>
    <definedName name="B1A" localSheetId="25">#REF!</definedName>
    <definedName name="B1A" localSheetId="6">#REF!</definedName>
    <definedName name="B1A" localSheetId="20">#REF!</definedName>
    <definedName name="B1A" localSheetId="9">#REF!</definedName>
    <definedName name="B1A" localSheetId="8">#REF!</definedName>
    <definedName name="B1A" localSheetId="23">#REF!</definedName>
    <definedName name="B1A" localSheetId="22">#REF!</definedName>
    <definedName name="B1A" localSheetId="21">#REF!</definedName>
    <definedName name="B1A" localSheetId="7">#REF!</definedName>
    <definedName name="B1A" localSheetId="24">#REF!</definedName>
    <definedName name="B1A">#REF!</definedName>
    <definedName name="B1WL" localSheetId="27">#REF!</definedName>
    <definedName name="B1WL" localSheetId="25">#REF!</definedName>
    <definedName name="B1WL" localSheetId="6">#REF!</definedName>
    <definedName name="B1WL" localSheetId="20">#REF!</definedName>
    <definedName name="B1WL" localSheetId="9">#REF!</definedName>
    <definedName name="B1WL" localSheetId="8">#REF!</definedName>
    <definedName name="B1WL" localSheetId="23">#REF!</definedName>
    <definedName name="B1WL" localSheetId="22">#REF!</definedName>
    <definedName name="B1WL" localSheetId="21">#REF!</definedName>
    <definedName name="B1WL" localSheetId="7">#REF!</definedName>
    <definedName name="B1WL" localSheetId="24">#REF!</definedName>
    <definedName name="B1WL">#REF!</definedName>
    <definedName name="B1WR" localSheetId="27">#REF!</definedName>
    <definedName name="B1WR" localSheetId="25">#REF!</definedName>
    <definedName name="B1WR" localSheetId="6">#REF!</definedName>
    <definedName name="B1WR" localSheetId="20">#REF!</definedName>
    <definedName name="B1WR" localSheetId="9">#REF!</definedName>
    <definedName name="B1WR" localSheetId="8">#REF!</definedName>
    <definedName name="B1WR" localSheetId="23">#REF!</definedName>
    <definedName name="B1WR" localSheetId="22">#REF!</definedName>
    <definedName name="B1WR" localSheetId="21">#REF!</definedName>
    <definedName name="B1WR" localSheetId="7">#REF!</definedName>
    <definedName name="B1WR" localSheetId="24">#REF!</definedName>
    <definedName name="B1WR">#REF!</definedName>
    <definedName name="B2A" localSheetId="27">#REF!</definedName>
    <definedName name="B2A" localSheetId="25">#REF!</definedName>
    <definedName name="B2A" localSheetId="6">#REF!</definedName>
    <definedName name="B2A" localSheetId="20">#REF!</definedName>
    <definedName name="B2A" localSheetId="9">#REF!</definedName>
    <definedName name="B2A" localSheetId="8">#REF!</definedName>
    <definedName name="B2A" localSheetId="23">#REF!</definedName>
    <definedName name="B2A" localSheetId="22">#REF!</definedName>
    <definedName name="B2A" localSheetId="21">#REF!</definedName>
    <definedName name="B2A" localSheetId="7">#REF!</definedName>
    <definedName name="B2A" localSheetId="24">#REF!</definedName>
    <definedName name="B2A">#REF!</definedName>
    <definedName name="B2WL" localSheetId="27">#REF!</definedName>
    <definedName name="B2WL" localSheetId="25">#REF!</definedName>
    <definedName name="B2WL" localSheetId="6">#REF!</definedName>
    <definedName name="B2WL" localSheetId="20">#REF!</definedName>
    <definedName name="B2WL" localSheetId="9">#REF!</definedName>
    <definedName name="B2WL" localSheetId="8">#REF!</definedName>
    <definedName name="B2WL" localSheetId="23">#REF!</definedName>
    <definedName name="B2WL" localSheetId="22">#REF!</definedName>
    <definedName name="B2WL" localSheetId="21">#REF!</definedName>
    <definedName name="B2WL" localSheetId="7">#REF!</definedName>
    <definedName name="B2WL" localSheetId="24">#REF!</definedName>
    <definedName name="B2WL">#REF!</definedName>
    <definedName name="B2WR" localSheetId="27">#REF!</definedName>
    <definedName name="B2WR" localSheetId="25">#REF!</definedName>
    <definedName name="B2WR" localSheetId="6">#REF!</definedName>
    <definedName name="B2WR" localSheetId="20">#REF!</definedName>
    <definedName name="B2WR" localSheetId="9">#REF!</definedName>
    <definedName name="B2WR" localSheetId="8">#REF!</definedName>
    <definedName name="B2WR" localSheetId="23">#REF!</definedName>
    <definedName name="B2WR" localSheetId="22">#REF!</definedName>
    <definedName name="B2WR" localSheetId="21">#REF!</definedName>
    <definedName name="B2WR" localSheetId="7">#REF!</definedName>
    <definedName name="B2WR" localSheetId="24">#REF!</definedName>
    <definedName name="B2WR">#REF!</definedName>
    <definedName name="B3A" localSheetId="27">#REF!</definedName>
    <definedName name="B3A" localSheetId="25">#REF!</definedName>
    <definedName name="B3A" localSheetId="6">#REF!</definedName>
    <definedName name="B3A" localSheetId="20">#REF!</definedName>
    <definedName name="B3A" localSheetId="9">#REF!</definedName>
    <definedName name="B3A" localSheetId="8">#REF!</definedName>
    <definedName name="B3A" localSheetId="23">#REF!</definedName>
    <definedName name="B3A" localSheetId="22">#REF!</definedName>
    <definedName name="B3A" localSheetId="21">#REF!</definedName>
    <definedName name="B3A" localSheetId="7">#REF!</definedName>
    <definedName name="B3A" localSheetId="24">#REF!</definedName>
    <definedName name="B3A">#REF!</definedName>
    <definedName name="B4A" localSheetId="27">#REF!</definedName>
    <definedName name="B4A" localSheetId="25">#REF!</definedName>
    <definedName name="B4A" localSheetId="6">#REF!</definedName>
    <definedName name="B4A" localSheetId="20">#REF!</definedName>
    <definedName name="B4A" localSheetId="9">#REF!</definedName>
    <definedName name="B4A" localSheetId="8">#REF!</definedName>
    <definedName name="B4A" localSheetId="23">#REF!</definedName>
    <definedName name="B4A" localSheetId="22">#REF!</definedName>
    <definedName name="B4A" localSheetId="21">#REF!</definedName>
    <definedName name="B4A" localSheetId="7">#REF!</definedName>
    <definedName name="B4A" localSheetId="24">#REF!</definedName>
    <definedName name="B4A">#REF!</definedName>
    <definedName name="B5A" localSheetId="27">#REF!</definedName>
    <definedName name="B5A" localSheetId="25">#REF!</definedName>
    <definedName name="B5A" localSheetId="6">#REF!</definedName>
    <definedName name="B5A" localSheetId="20">#REF!</definedName>
    <definedName name="B5A" localSheetId="9">#REF!</definedName>
    <definedName name="B5A" localSheetId="8">#REF!</definedName>
    <definedName name="B5A" localSheetId="23">#REF!</definedName>
    <definedName name="B5A" localSheetId="22">#REF!</definedName>
    <definedName name="B5A" localSheetId="21">#REF!</definedName>
    <definedName name="B5A" localSheetId="7">#REF!</definedName>
    <definedName name="B5A" localSheetId="24">#REF!</definedName>
    <definedName name="B5A">#REF!</definedName>
    <definedName name="B6A" localSheetId="27">#REF!</definedName>
    <definedName name="B6A" localSheetId="25">#REF!</definedName>
    <definedName name="B6A" localSheetId="6">#REF!</definedName>
    <definedName name="B6A" localSheetId="20">#REF!</definedName>
    <definedName name="B6A" localSheetId="9">#REF!</definedName>
    <definedName name="B6A" localSheetId="8">#REF!</definedName>
    <definedName name="B6A" localSheetId="23">#REF!</definedName>
    <definedName name="B6A" localSheetId="22">#REF!</definedName>
    <definedName name="B6A" localSheetId="21">#REF!</definedName>
    <definedName name="B6A" localSheetId="7">#REF!</definedName>
    <definedName name="B6A" localSheetId="24">#REF!</definedName>
    <definedName name="B6A">#REF!</definedName>
    <definedName name="B7A" localSheetId="27">#REF!</definedName>
    <definedName name="B7A" localSheetId="25">#REF!</definedName>
    <definedName name="B7A" localSheetId="6">#REF!</definedName>
    <definedName name="B7A" localSheetId="20">#REF!</definedName>
    <definedName name="B7A" localSheetId="9">#REF!</definedName>
    <definedName name="B7A" localSheetId="8">#REF!</definedName>
    <definedName name="B7A" localSheetId="23">#REF!</definedName>
    <definedName name="B7A" localSheetId="22">#REF!</definedName>
    <definedName name="B7A" localSheetId="21">#REF!</definedName>
    <definedName name="B7A" localSheetId="7">#REF!</definedName>
    <definedName name="B7A" localSheetId="24">#REF!</definedName>
    <definedName name="B7A">#REF!</definedName>
    <definedName name="B8A" localSheetId="27">#REF!</definedName>
    <definedName name="B8A" localSheetId="25">#REF!</definedName>
    <definedName name="B8A" localSheetId="6">#REF!</definedName>
    <definedName name="B8A" localSheetId="20">#REF!</definedName>
    <definedName name="B8A" localSheetId="9">#REF!</definedName>
    <definedName name="B8A" localSheetId="8">#REF!</definedName>
    <definedName name="B8A" localSheetId="23">#REF!</definedName>
    <definedName name="B8A" localSheetId="22">#REF!</definedName>
    <definedName name="B8A" localSheetId="21">#REF!</definedName>
    <definedName name="B8A" localSheetId="7">#REF!</definedName>
    <definedName name="B8A" localSheetId="24">#REF!</definedName>
    <definedName name="B8A">#REF!</definedName>
    <definedName name="BA" localSheetId="27">#REF!</definedName>
    <definedName name="BA" localSheetId="25">#REF!</definedName>
    <definedName name="BA" localSheetId="6">#REF!</definedName>
    <definedName name="BA" localSheetId="20">#REF!</definedName>
    <definedName name="BA" localSheetId="9">#REF!</definedName>
    <definedName name="BA" localSheetId="8">#REF!</definedName>
    <definedName name="BA" localSheetId="23">#REF!</definedName>
    <definedName name="BA" localSheetId="22">#REF!</definedName>
    <definedName name="BA" localSheetId="21">#REF!</definedName>
    <definedName name="BA" localSheetId="7">#REF!</definedName>
    <definedName name="BA" localSheetId="24">#REF!</definedName>
    <definedName name="BA">#REF!</definedName>
    <definedName name="BB" localSheetId="27">#REF!</definedName>
    <definedName name="BB" localSheetId="25">#REF!</definedName>
    <definedName name="BB" localSheetId="6">#REF!</definedName>
    <definedName name="BB" localSheetId="20">#REF!</definedName>
    <definedName name="BB" localSheetId="9">#REF!</definedName>
    <definedName name="BB" localSheetId="8">#REF!</definedName>
    <definedName name="BB" localSheetId="23">#REF!</definedName>
    <definedName name="BB" localSheetId="22">#REF!</definedName>
    <definedName name="BB" localSheetId="21">#REF!</definedName>
    <definedName name="BB" localSheetId="7">#REF!</definedName>
    <definedName name="BB" localSheetId="24">#REF!</definedName>
    <definedName name="BB">#REF!</definedName>
    <definedName name="BC" localSheetId="27">#REF!</definedName>
    <definedName name="BC" localSheetId="25">#REF!</definedName>
    <definedName name="BC" localSheetId="6">#REF!</definedName>
    <definedName name="BC" localSheetId="20">#REF!</definedName>
    <definedName name="BC" localSheetId="9">#REF!</definedName>
    <definedName name="BC" localSheetId="8">#REF!</definedName>
    <definedName name="BC" localSheetId="23">#REF!</definedName>
    <definedName name="BC" localSheetId="22">#REF!</definedName>
    <definedName name="BC" localSheetId="21">#REF!</definedName>
    <definedName name="BC" localSheetId="7">#REF!</definedName>
    <definedName name="BC" localSheetId="24">#REF!</definedName>
    <definedName name="BC">#REF!</definedName>
    <definedName name="BD" localSheetId="27">#REF!</definedName>
    <definedName name="BD" localSheetId="25">#REF!</definedName>
    <definedName name="BD" localSheetId="6">#REF!</definedName>
    <definedName name="BD" localSheetId="20">#REF!</definedName>
    <definedName name="BD" localSheetId="9">#REF!</definedName>
    <definedName name="BD" localSheetId="8">#REF!</definedName>
    <definedName name="BD" localSheetId="23">#REF!</definedName>
    <definedName name="BD" localSheetId="22">#REF!</definedName>
    <definedName name="BD" localSheetId="21">#REF!</definedName>
    <definedName name="BD" localSheetId="7">#REF!</definedName>
    <definedName name="BD" localSheetId="24">#REF!</definedName>
    <definedName name="BD">#REF!</definedName>
    <definedName name="bdf" localSheetId="12">{"Book1","부대-(표지판,데리,가드).xls","부대-(낙,차,중분대).xls"}</definedName>
    <definedName name="bdf">{"Book1","부대-(표지판,데리,가드).xls","부대-(낙,차,중분대).xls"}</definedName>
    <definedName name="BDFTR" localSheetId="12">BlankMacro1</definedName>
    <definedName name="BDFTR" localSheetId="25">BlankMacro1</definedName>
    <definedName name="BDFTR" localSheetId="24">BlankMacro1</definedName>
    <definedName name="BDFTR">BlankMacro1</definedName>
    <definedName name="BE" localSheetId="27">#REF!</definedName>
    <definedName name="BE" localSheetId="25">#REF!</definedName>
    <definedName name="BE" localSheetId="6">#REF!</definedName>
    <definedName name="BE" localSheetId="20">#REF!</definedName>
    <definedName name="BE" localSheetId="9">#REF!</definedName>
    <definedName name="BE" localSheetId="8">#REF!</definedName>
    <definedName name="BE" localSheetId="23">#REF!</definedName>
    <definedName name="BE" localSheetId="22">#REF!</definedName>
    <definedName name="BE" localSheetId="21">#REF!</definedName>
    <definedName name="BE" localSheetId="7">#REF!</definedName>
    <definedName name="BE" localSheetId="24">#REF!</definedName>
    <definedName name="BE">#REF!</definedName>
    <definedName name="BETA" localSheetId="27">#REF!</definedName>
    <definedName name="BETA" localSheetId="25">#REF!</definedName>
    <definedName name="BETA" localSheetId="6">#REF!</definedName>
    <definedName name="BETA" localSheetId="20">#REF!</definedName>
    <definedName name="BETA" localSheetId="9">#REF!</definedName>
    <definedName name="BETA" localSheetId="8">#REF!</definedName>
    <definedName name="BETA" localSheetId="23">#REF!</definedName>
    <definedName name="BETA" localSheetId="22">#REF!</definedName>
    <definedName name="BETA" localSheetId="21">#REF!</definedName>
    <definedName name="BETA" localSheetId="7">#REF!</definedName>
    <definedName name="BETA" localSheetId="24">#REF!</definedName>
    <definedName name="BETA">#REF!</definedName>
    <definedName name="BF" localSheetId="27">#REF!</definedName>
    <definedName name="BF" localSheetId="25">#REF!</definedName>
    <definedName name="BF" localSheetId="6">#REF!</definedName>
    <definedName name="BF" localSheetId="20">#REF!</definedName>
    <definedName name="BF" localSheetId="9">#REF!</definedName>
    <definedName name="BF" localSheetId="8">#REF!</definedName>
    <definedName name="BF" localSheetId="23">#REF!</definedName>
    <definedName name="BF" localSheetId="22">#REF!</definedName>
    <definedName name="BF" localSheetId="21">#REF!</definedName>
    <definedName name="BF" localSheetId="7">#REF!</definedName>
    <definedName name="BF" localSheetId="24">#REF!</definedName>
    <definedName name="BF">#REF!</definedName>
    <definedName name="BG" localSheetId="12">BlankMacro1</definedName>
    <definedName name="BG" localSheetId="27">#REF!</definedName>
    <definedName name="BG" localSheetId="25">#REF!</definedName>
    <definedName name="BG" localSheetId="6">#REF!</definedName>
    <definedName name="BG" localSheetId="20">#REF!</definedName>
    <definedName name="BG" localSheetId="9">#REF!</definedName>
    <definedName name="BG" localSheetId="8">#REF!</definedName>
    <definedName name="BG" localSheetId="23">#REF!</definedName>
    <definedName name="BG" localSheetId="22">#REF!</definedName>
    <definedName name="BG" localSheetId="21">#REF!</definedName>
    <definedName name="BG" localSheetId="7">#REF!</definedName>
    <definedName name="BG" localSheetId="24">BlankMacro1</definedName>
    <definedName name="BG">BlankMacro1</definedName>
    <definedName name="BH" localSheetId="12">BlankMacro1</definedName>
    <definedName name="BH" localSheetId="25">BlankMacro1</definedName>
    <definedName name="BH" localSheetId="24">BlankMacro1</definedName>
    <definedName name="BH">BlankMacro1</definedName>
    <definedName name="BHU" localSheetId="27">#REF!</definedName>
    <definedName name="BHU" localSheetId="25">#REF!</definedName>
    <definedName name="BHU" localSheetId="6">#REF!</definedName>
    <definedName name="BHU" localSheetId="20">#REF!</definedName>
    <definedName name="BHU" localSheetId="9">#REF!</definedName>
    <definedName name="BHU" localSheetId="8">#REF!</definedName>
    <definedName name="BHU" localSheetId="23">#REF!</definedName>
    <definedName name="BHU" localSheetId="22">#REF!</definedName>
    <definedName name="BHU" localSheetId="21">#REF!</definedName>
    <definedName name="BHU" localSheetId="7">#REF!</definedName>
    <definedName name="BHU" localSheetId="24">#REF!</definedName>
    <definedName name="BHU">#REF!</definedName>
    <definedName name="BM" localSheetId="12">BlankMacro1</definedName>
    <definedName name="BM" localSheetId="25">BlankMacro1</definedName>
    <definedName name="BM" localSheetId="24">BlankMacro1</definedName>
    <definedName name="BM">BlankMacro1</definedName>
    <definedName name="BMO" localSheetId="27">#REF!</definedName>
    <definedName name="BMO" localSheetId="25">#REF!</definedName>
    <definedName name="BMO" localSheetId="6">#REF!</definedName>
    <definedName name="BMO" localSheetId="20">#REF!</definedName>
    <definedName name="BMO" localSheetId="9">#REF!</definedName>
    <definedName name="BMO" localSheetId="8">#REF!</definedName>
    <definedName name="BMO" localSheetId="23">#REF!</definedName>
    <definedName name="BMO" localSheetId="22">#REF!</definedName>
    <definedName name="BMO" localSheetId="21">#REF!</definedName>
    <definedName name="BMO" localSheetId="7">#REF!</definedName>
    <definedName name="BMO" localSheetId="24">#REF!</definedName>
    <definedName name="BMO">#REF!</definedName>
    <definedName name="BN" localSheetId="12">BlankMacro1</definedName>
    <definedName name="BN" localSheetId="25">BlankMacro1</definedName>
    <definedName name="BN" localSheetId="24">BlankMacro1</definedName>
    <definedName name="BN">BlankMacro1</definedName>
    <definedName name="BND" localSheetId="12">BlankMacro1</definedName>
    <definedName name="BND" localSheetId="25">BlankMacro1</definedName>
    <definedName name="BND" localSheetId="24">BlankMacro1</definedName>
    <definedName name="BND">BlankMacro1</definedName>
    <definedName name="bnfghrt" localSheetId="12">BlankMacro1</definedName>
    <definedName name="bnfghrt" localSheetId="25">BlankMacro1</definedName>
    <definedName name="bnfghrt" localSheetId="24">BlankMacro1</definedName>
    <definedName name="bnfghrt">BlankMacro1</definedName>
    <definedName name="BQ" localSheetId="12">BlankMacro1</definedName>
    <definedName name="BQ" localSheetId="25">BlankMacro1</definedName>
    <definedName name="BQ" localSheetId="24">BlankMacro1</definedName>
    <definedName name="BQ">BlankMacro1</definedName>
    <definedName name="BR" localSheetId="12">BlankMacro1</definedName>
    <definedName name="BR" localSheetId="25">BlankMacro1</definedName>
    <definedName name="BR" localSheetId="24">BlankMacro1</definedName>
    <definedName name="BR">BlankMacro1</definedName>
    <definedName name="BS" localSheetId="12">BlankMacro1</definedName>
    <definedName name="BS" localSheetId="25">BlankMacro1</definedName>
    <definedName name="BS" localSheetId="24">BlankMacro1</definedName>
    <definedName name="BS">BlankMacro1</definedName>
    <definedName name="BSB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27">#REF!</definedName>
    <definedName name="BSH" localSheetId="25">#REF!</definedName>
    <definedName name="BSH" localSheetId="6">#REF!</definedName>
    <definedName name="BSH" localSheetId="20">#REF!</definedName>
    <definedName name="BSH" localSheetId="9">#REF!</definedName>
    <definedName name="BSH" localSheetId="8">#REF!</definedName>
    <definedName name="BSH" localSheetId="23">#REF!</definedName>
    <definedName name="BSH" localSheetId="22">#REF!</definedName>
    <definedName name="BSH" localSheetId="21">#REF!</definedName>
    <definedName name="BSH" localSheetId="7">#REF!</definedName>
    <definedName name="BSH" localSheetId="24">#REF!</definedName>
    <definedName name="BSH">#REF!</definedName>
    <definedName name="BSX" localSheetId="12">BlankMacro1</definedName>
    <definedName name="BSX" localSheetId="25">BlankMacro1</definedName>
    <definedName name="BSX" localSheetId="24">BlankMacro1</definedName>
    <definedName name="BSX">BlankMacro1</definedName>
    <definedName name="BUI" localSheetId="12">BlankMacro1</definedName>
    <definedName name="BUI" localSheetId="25">BlankMacro1</definedName>
    <definedName name="BUI" localSheetId="24">BlankMacro1</definedName>
    <definedName name="BUI">BlankMacro1</definedName>
    <definedName name="BW" localSheetId="12">BlankMacro1</definedName>
    <definedName name="BW" localSheetId="27">#REF!</definedName>
    <definedName name="BW" localSheetId="25">#REF!</definedName>
    <definedName name="BW" localSheetId="6">#REF!</definedName>
    <definedName name="BW" localSheetId="20">#REF!</definedName>
    <definedName name="BW" localSheetId="9">#REF!</definedName>
    <definedName name="BW" localSheetId="8">#REF!</definedName>
    <definedName name="BW" localSheetId="23">#REF!</definedName>
    <definedName name="BW" localSheetId="22">#REF!</definedName>
    <definedName name="BW" localSheetId="21">#REF!</definedName>
    <definedName name="BW" localSheetId="7">#REF!</definedName>
    <definedName name="BW" localSheetId="24">BlankMacro1</definedName>
    <definedName name="BW">BlankMacro1</definedName>
    <definedName name="BX" localSheetId="12">BlankMacro1</definedName>
    <definedName name="BX" localSheetId="25">BlankMacro1</definedName>
    <definedName name="BX" localSheetId="24">BlankMacro1</definedName>
    <definedName name="BX">BlankMacro1</definedName>
    <definedName name="BY" localSheetId="12">BlankMacro1</definedName>
    <definedName name="BY" localSheetId="25">BlankMacro1</definedName>
    <definedName name="BY" localSheetId="24">BlankMacro1</definedName>
    <definedName name="BY">BlankMacro1</definedName>
    <definedName name="CA" localSheetId="27">#REF!</definedName>
    <definedName name="CA" localSheetId="25">#REF!</definedName>
    <definedName name="CA" localSheetId="6">#REF!</definedName>
    <definedName name="CA" localSheetId="20">#REF!</definedName>
    <definedName name="CA" localSheetId="9">#REF!</definedName>
    <definedName name="CA" localSheetId="8">#REF!</definedName>
    <definedName name="CA" localSheetId="23">#REF!</definedName>
    <definedName name="CA" localSheetId="22">#REF!</definedName>
    <definedName name="CA" localSheetId="21">#REF!</definedName>
    <definedName name="CA" localSheetId="7">#REF!</definedName>
    <definedName name="CA" localSheetId="24">#REF!</definedName>
    <definedName name="CA">#REF!</definedName>
    <definedName name="cate">"category"</definedName>
    <definedName name="CB" localSheetId="27">#REF!</definedName>
    <definedName name="CB" localSheetId="25">#REF!</definedName>
    <definedName name="CB" localSheetId="6">#REF!</definedName>
    <definedName name="CB" localSheetId="20">#REF!</definedName>
    <definedName name="CB" localSheetId="9">#REF!</definedName>
    <definedName name="CB" localSheetId="8">#REF!</definedName>
    <definedName name="CB" localSheetId="23">#REF!</definedName>
    <definedName name="CB" localSheetId="22">#REF!</definedName>
    <definedName name="CB" localSheetId="21">#REF!</definedName>
    <definedName name="CB" localSheetId="7">#REF!</definedName>
    <definedName name="CB" localSheetId="24">#REF!</definedName>
    <definedName name="CB">#REF!</definedName>
    <definedName name="cbb" localSheetId="12">BlankMacro1</definedName>
    <definedName name="cbb" localSheetId="25">BlankMacro1</definedName>
    <definedName name="cbb" localSheetId="24">BlankMacro1</definedName>
    <definedName name="cbb">BlankMacro1</definedName>
    <definedName name="CBF" localSheetId="12">BlankMacro1</definedName>
    <definedName name="CBF" localSheetId="25">BlankMacro1</definedName>
    <definedName name="CBF" localSheetId="24">BlankMacro1</definedName>
    <definedName name="CBF">BlankMacro1</definedName>
    <definedName name="CC" localSheetId="27">#REF!</definedName>
    <definedName name="CC" localSheetId="25">#REF!</definedName>
    <definedName name="CC" localSheetId="6">#REF!</definedName>
    <definedName name="CC" localSheetId="20">#REF!</definedName>
    <definedName name="CC" localSheetId="9">#REF!</definedName>
    <definedName name="CC" localSheetId="8">#REF!</definedName>
    <definedName name="CC" localSheetId="23">#REF!</definedName>
    <definedName name="CC" localSheetId="22">#REF!</definedName>
    <definedName name="CC" localSheetId="21">#REF!</definedName>
    <definedName name="CC" localSheetId="7">#REF!</definedName>
    <definedName name="CC" localSheetId="24">#REF!</definedName>
    <definedName name="CC">#REF!</definedName>
    <definedName name="CCSB" localSheetId="12">BlankMacro1</definedName>
    <definedName name="CCSB" localSheetId="25">BlankMacro1</definedName>
    <definedName name="CCSB" localSheetId="24">BlankMacro1</definedName>
    <definedName name="CCSB">BlankMacro1</definedName>
    <definedName name="CD" localSheetId="27">#REF!</definedName>
    <definedName name="CD" localSheetId="25">#REF!</definedName>
    <definedName name="CD" localSheetId="6">#REF!</definedName>
    <definedName name="CD" localSheetId="20">#REF!</definedName>
    <definedName name="CD" localSheetId="9">#REF!</definedName>
    <definedName name="CD" localSheetId="8">#REF!</definedName>
    <definedName name="CD" localSheetId="23">#REF!</definedName>
    <definedName name="CD" localSheetId="22">#REF!</definedName>
    <definedName name="CD" localSheetId="21">#REF!</definedName>
    <definedName name="CD" localSheetId="7">#REF!</definedName>
    <definedName name="CD" localSheetId="24">#REF!</definedName>
    <definedName name="CD">#REF!</definedName>
    <definedName name="cDFcASCASDFASCX" localSheetId="12">{0,0,0,0}</definedName>
    <definedName name="cDFcASCASDFASCX">{0,0,0,0}</definedName>
    <definedName name="CE" localSheetId="27">#REF!</definedName>
    <definedName name="CE" localSheetId="25">#REF!</definedName>
    <definedName name="CE" localSheetId="6">#REF!</definedName>
    <definedName name="CE" localSheetId="20">#REF!</definedName>
    <definedName name="CE" localSheetId="9">#REF!</definedName>
    <definedName name="CE" localSheetId="8">#REF!</definedName>
    <definedName name="CE" localSheetId="23">#REF!</definedName>
    <definedName name="CE" localSheetId="22">#REF!</definedName>
    <definedName name="CE" localSheetId="21">#REF!</definedName>
    <definedName name="CE" localSheetId="7">#REF!</definedName>
    <definedName name="CE" localSheetId="24">#REF!</definedName>
    <definedName name="CE">#REF!</definedName>
    <definedName name="CF" localSheetId="12">BlankMacro1</definedName>
    <definedName name="CF" localSheetId="27">#REF!</definedName>
    <definedName name="CF" localSheetId="25">#REF!</definedName>
    <definedName name="CF" localSheetId="6">#REF!</definedName>
    <definedName name="CF" localSheetId="20">#REF!</definedName>
    <definedName name="CF" localSheetId="9">#REF!</definedName>
    <definedName name="CF" localSheetId="8">#REF!</definedName>
    <definedName name="CF" localSheetId="23">#REF!</definedName>
    <definedName name="CF" localSheetId="22">#REF!</definedName>
    <definedName name="CF" localSheetId="21">#REF!</definedName>
    <definedName name="CF" localSheetId="7">#REF!</definedName>
    <definedName name="CF" localSheetId="24">BlankMacro1</definedName>
    <definedName name="CF">BlankMacro1</definedName>
    <definedName name="CFB" localSheetId="12">BlankMacro1</definedName>
    <definedName name="CFB" localSheetId="25">BlankMacro1</definedName>
    <definedName name="CFB" localSheetId="24">BlankMacro1</definedName>
    <definedName name="CFB">BlankMacro1</definedName>
    <definedName name="CG" localSheetId="27">#REF!</definedName>
    <definedName name="CG" localSheetId="25">#REF!</definedName>
    <definedName name="CG" localSheetId="6">#REF!</definedName>
    <definedName name="CG" localSheetId="20">#REF!</definedName>
    <definedName name="CG" localSheetId="9">#REF!</definedName>
    <definedName name="CG" localSheetId="8">#REF!</definedName>
    <definedName name="CG" localSheetId="23">#REF!</definedName>
    <definedName name="CG" localSheetId="22">#REF!</definedName>
    <definedName name="CG" localSheetId="21">#REF!</definedName>
    <definedName name="CG" localSheetId="7">#REF!</definedName>
    <definedName name="CG" localSheetId="24">#REF!</definedName>
    <definedName name="CG">#REF!</definedName>
    <definedName name="cgmh" localSheetId="12">{"'용역비'!$A$4:$C$8"}</definedName>
    <definedName name="cgmh">{"'용역비'!$A$4:$C$8"}</definedName>
    <definedName name="CH" localSheetId="27">#REF!</definedName>
    <definedName name="CH" localSheetId="25">#REF!</definedName>
    <definedName name="CH" localSheetId="6">#REF!</definedName>
    <definedName name="CH" localSheetId="20">#REF!</definedName>
    <definedName name="CH" localSheetId="9">#REF!</definedName>
    <definedName name="CH" localSheetId="8">#REF!</definedName>
    <definedName name="CH" localSheetId="23">#REF!</definedName>
    <definedName name="CH" localSheetId="22">#REF!</definedName>
    <definedName name="CH" localSheetId="21">#REF!</definedName>
    <definedName name="CH" localSheetId="7">#REF!</definedName>
    <definedName name="CH" localSheetId="24">#REF!</definedName>
    <definedName name="CH">#REF!</definedName>
    <definedName name="CI" localSheetId="27">#REF!</definedName>
    <definedName name="CI" localSheetId="25">#REF!</definedName>
    <definedName name="CI" localSheetId="6">#REF!</definedName>
    <definedName name="CI" localSheetId="20">#REF!</definedName>
    <definedName name="CI" localSheetId="9">#REF!</definedName>
    <definedName name="CI" localSheetId="8">#REF!</definedName>
    <definedName name="CI" localSheetId="23">#REF!</definedName>
    <definedName name="CI" localSheetId="22">#REF!</definedName>
    <definedName name="CI" localSheetId="21">#REF!</definedName>
    <definedName name="CI" localSheetId="7">#REF!</definedName>
    <definedName name="CI" localSheetId="24">#REF!</definedName>
    <definedName name="CI">#REF!</definedName>
    <definedName name="CJ" localSheetId="27">#REF!</definedName>
    <definedName name="CJ" localSheetId="25">#REF!</definedName>
    <definedName name="CJ" localSheetId="6">#REF!</definedName>
    <definedName name="CJ" localSheetId="20">#REF!</definedName>
    <definedName name="CJ" localSheetId="9">#REF!</definedName>
    <definedName name="CJ" localSheetId="8">#REF!</definedName>
    <definedName name="CJ" localSheetId="23">#REF!</definedName>
    <definedName name="CJ" localSheetId="22">#REF!</definedName>
    <definedName name="CJ" localSheetId="21">#REF!</definedName>
    <definedName name="CJ" localSheetId="7">#REF!</definedName>
    <definedName name="CJ" localSheetId="24">#REF!</definedName>
    <definedName name="CJ">#REF!</definedName>
    <definedName name="CM_증가원인" localSheetId="12">{"'con_010'!$A$1:$AN$63"}</definedName>
    <definedName name="CM_증가원인">{"'con_010'!$A$1:$AN$63"}</definedName>
    <definedName name="cvbdf" localSheetId="12">BlankMacro1</definedName>
    <definedName name="cvbdf" localSheetId="25">BlankMacro1</definedName>
    <definedName name="cvbdf" localSheetId="24">BlankMacro1</definedName>
    <definedName name="cvbdf">BlankMacro1</definedName>
    <definedName name="cvbrg" localSheetId="12">BlankMacro1</definedName>
    <definedName name="cvbrg" localSheetId="25">BlankMacro1</definedName>
    <definedName name="cvbrg" localSheetId="24">BlankMacro1</definedName>
    <definedName name="cvbrg">BlankMacro1</definedName>
    <definedName name="cxee" localSheetId="12">{"'Firr(선)'!$AS$1:$AY$62","'Firr(사)'!$AS$1:$AY$62","'Firr(회)'!$AS$1:$AY$62","'Firr(선)'!$L$1:$V$62","'Firr(사)'!$L$1:$V$62","'Firr(회)'!$L$1:$V$62"}</definedName>
    <definedName name="cxee" localSheetId="2">{"'Firr(선)'!$AS$1:$AY$62","'Firr(사)'!$AS$1:$AY$62","'Firr(회)'!$AS$1:$AY$62","'Firr(선)'!$L$1:$V$62","'Firr(사)'!$L$1:$V$62","'Firr(회)'!$L$1:$V$62"}</definedName>
    <definedName name="cxee" localSheetId="4">{"'Firr(선)'!$AS$1:$AY$62","'Firr(사)'!$AS$1:$AY$62","'Firr(회)'!$AS$1:$AY$62","'Firr(선)'!$L$1:$V$62","'Firr(사)'!$L$1:$V$62","'Firr(회)'!$L$1:$V$62"}</definedName>
    <definedName name="cxee">{"'Firr(선)'!$AS$1:$AY$62","'Firr(사)'!$AS$1:$AY$62","'Firr(회)'!$AS$1:$AY$62","'Firr(선)'!$L$1:$V$62","'Firr(사)'!$L$1:$V$62","'Firr(회)'!$L$1:$V$62"}</definedName>
    <definedName name="cxvdvc" localSheetId="12">BlankMacro1</definedName>
    <definedName name="cxvdvc" localSheetId="25">BlankMacro1</definedName>
    <definedName name="cxvdvc" localSheetId="24">BlankMacro1</definedName>
    <definedName name="cxvdvc">BlankMacro1</definedName>
    <definedName name="cxvxcv" localSheetId="12">BlankMacro1</definedName>
    <definedName name="cxvxcv" localSheetId="25">BlankMacro1</definedName>
    <definedName name="cxvxcv" localSheetId="24">BlankMacro1</definedName>
    <definedName name="cxvxcv">BlankMacro1</definedName>
    <definedName name="CXXV" localSheetId="12">BlankMacro1</definedName>
    <definedName name="CXXV" localSheetId="25">BlankMacro1</definedName>
    <definedName name="CXXV" localSheetId="24">BlankMacro1</definedName>
    <definedName name="CXXV">BlankMacro1</definedName>
    <definedName name="czxcas" localSheetId="12">BlankMacro1</definedName>
    <definedName name="czxcas" localSheetId="25">BlankMacro1</definedName>
    <definedName name="czxcas" localSheetId="24">BlankMacro1</definedName>
    <definedName name="czxcas">BlankMacro1</definedName>
    <definedName name="D_FE" localSheetId="27">#REF!</definedName>
    <definedName name="D_FE" localSheetId="25">#REF!</definedName>
    <definedName name="D_FE" localSheetId="6">#REF!</definedName>
    <definedName name="D_FE" localSheetId="20">#REF!</definedName>
    <definedName name="D_FE" localSheetId="9">#REF!</definedName>
    <definedName name="D_FE" localSheetId="8">#REF!</definedName>
    <definedName name="D_FE" localSheetId="23">#REF!</definedName>
    <definedName name="D_FE" localSheetId="22">#REF!</definedName>
    <definedName name="D_FE" localSheetId="21">#REF!</definedName>
    <definedName name="D_FE" localSheetId="7">#REF!</definedName>
    <definedName name="D_FE" localSheetId="24">#REF!</definedName>
    <definedName name="D_FE">#REF!</definedName>
    <definedName name="D_FO" localSheetId="27">#REF!</definedName>
    <definedName name="D_FO" localSheetId="25">#REF!</definedName>
    <definedName name="D_FO" localSheetId="6">#REF!</definedName>
    <definedName name="D_FO" localSheetId="20">#REF!</definedName>
    <definedName name="D_FO" localSheetId="9">#REF!</definedName>
    <definedName name="D_FO" localSheetId="8">#REF!</definedName>
    <definedName name="D_FO" localSheetId="23">#REF!</definedName>
    <definedName name="D_FO" localSheetId="22">#REF!</definedName>
    <definedName name="D_FO" localSheetId="21">#REF!</definedName>
    <definedName name="D_FO" localSheetId="7">#REF!</definedName>
    <definedName name="D_FO" localSheetId="24">#REF!</definedName>
    <definedName name="D_FO">#REF!</definedName>
    <definedName name="DA" localSheetId="27">#REF!</definedName>
    <definedName name="DA" localSheetId="25">#REF!</definedName>
    <definedName name="DA" localSheetId="6">#REF!</definedName>
    <definedName name="DA" localSheetId="20">#REF!</definedName>
    <definedName name="DA" localSheetId="9">#REF!</definedName>
    <definedName name="DA" localSheetId="8">#REF!</definedName>
    <definedName name="DA" localSheetId="23">#REF!</definedName>
    <definedName name="DA" localSheetId="22">#REF!</definedName>
    <definedName name="DA" localSheetId="21">#REF!</definedName>
    <definedName name="DA" localSheetId="7">#REF!</definedName>
    <definedName name="DA" localSheetId="24">#REF!</definedName>
    <definedName name="DA">#REF!</definedName>
    <definedName name="DANGA" localSheetId="27">#REF!,#REF!</definedName>
    <definedName name="DANGA" localSheetId="25">#REF!,#REF!</definedName>
    <definedName name="DANGA" localSheetId="6">#REF!,#REF!</definedName>
    <definedName name="DANGA" localSheetId="20">#REF!,#REF!</definedName>
    <definedName name="DANGA" localSheetId="9">#REF!,#REF!</definedName>
    <definedName name="DANGA" localSheetId="8">#REF!,#REF!</definedName>
    <definedName name="DANGA" localSheetId="23">#REF!,#REF!</definedName>
    <definedName name="DANGA" localSheetId="22">#REF!,#REF!</definedName>
    <definedName name="DANGA" localSheetId="21">#REF!,#REF!</definedName>
    <definedName name="DANGA" localSheetId="7">#REF!,#REF!</definedName>
    <definedName name="DANGA" localSheetId="24">#REF!,#REF!</definedName>
    <definedName name="DANGA">#REF!,#REF!</definedName>
    <definedName name="_xlnm.Database" localSheetId="27">#REF!</definedName>
    <definedName name="_xlnm.Database" localSheetId="25">#REF!</definedName>
    <definedName name="_xlnm.Database" localSheetId="6">#REF!</definedName>
    <definedName name="_xlnm.Database" localSheetId="20">#REF!</definedName>
    <definedName name="_xlnm.Database" localSheetId="9">#REF!</definedName>
    <definedName name="_xlnm.Database" localSheetId="8">#REF!</definedName>
    <definedName name="_xlnm.Database" localSheetId="23">#REF!</definedName>
    <definedName name="_xlnm.Database" localSheetId="22">#REF!</definedName>
    <definedName name="_xlnm.Database" localSheetId="21">#REF!</definedName>
    <definedName name="_xlnm.Database" localSheetId="7">#REF!</definedName>
    <definedName name="_xlnm.Database" localSheetId="24">#REF!</definedName>
    <definedName name="_xlnm.Database">#REF!</definedName>
    <definedName name="dataww" localSheetId="27" hidden="1">#REF!</definedName>
    <definedName name="dataww" localSheetId="25" hidden="1">#REF!</definedName>
    <definedName name="dataww" localSheetId="6" hidden="1">#REF!</definedName>
    <definedName name="dataww" localSheetId="20" hidden="1">#REF!</definedName>
    <definedName name="dataww" localSheetId="8" hidden="1">#REF!</definedName>
    <definedName name="dataww" localSheetId="23" hidden="1">#REF!</definedName>
    <definedName name="dataww" localSheetId="22" hidden="1">#REF!</definedName>
    <definedName name="dataww" localSheetId="21" hidden="1">#REF!</definedName>
    <definedName name="dataww" localSheetId="7" hidden="1">#REF!</definedName>
    <definedName name="dataww" localSheetId="24" hidden="1">#REF!</definedName>
    <definedName name="dataww" hidden="1">#REF!</definedName>
    <definedName name="DB" localSheetId="27">#REF!</definedName>
    <definedName name="DB" localSheetId="25">#REF!</definedName>
    <definedName name="DB" localSheetId="6">#REF!</definedName>
    <definedName name="DB" localSheetId="20">#REF!</definedName>
    <definedName name="DB" localSheetId="9">#REF!</definedName>
    <definedName name="DB" localSheetId="8">#REF!</definedName>
    <definedName name="DB" localSheetId="23">#REF!</definedName>
    <definedName name="DB" localSheetId="22">#REF!</definedName>
    <definedName name="DB" localSheetId="21">#REF!</definedName>
    <definedName name="DB" localSheetId="7">#REF!</definedName>
    <definedName name="DB" localSheetId="24">#REF!</definedName>
    <definedName name="DB">#REF!</definedName>
    <definedName name="DC" localSheetId="27">#REF!</definedName>
    <definedName name="DC" localSheetId="25">#REF!</definedName>
    <definedName name="DC" localSheetId="6">#REF!</definedName>
    <definedName name="DC" localSheetId="20">#REF!</definedName>
    <definedName name="DC" localSheetId="9">#REF!</definedName>
    <definedName name="DC" localSheetId="8">#REF!</definedName>
    <definedName name="DC" localSheetId="23">#REF!</definedName>
    <definedName name="DC" localSheetId="22">#REF!</definedName>
    <definedName name="DC" localSheetId="21">#REF!</definedName>
    <definedName name="DC" localSheetId="7">#REF!</definedName>
    <definedName name="DC" localSheetId="24">#REF!</definedName>
    <definedName name="DC">#REF!</definedName>
    <definedName name="DD" localSheetId="27">#REF!</definedName>
    <definedName name="DD" localSheetId="25">#REF!</definedName>
    <definedName name="DD" localSheetId="6">#REF!</definedName>
    <definedName name="DD" localSheetId="20">#REF!</definedName>
    <definedName name="DD" localSheetId="9">#REF!</definedName>
    <definedName name="DD" localSheetId="8">#REF!</definedName>
    <definedName name="DD" localSheetId="23">#REF!</definedName>
    <definedName name="DD" localSheetId="22">#REF!</definedName>
    <definedName name="DD" localSheetId="21">#REF!</definedName>
    <definedName name="DD" localSheetId="7">#REF!</definedName>
    <definedName name="DD" localSheetId="24">#REF!</definedName>
    <definedName name="DD">#REF!</definedName>
    <definedName name="DDDD" localSheetId="12">{"Book1","부대-(표지판,데리,가드).xls","부대-(낙,차,중분대).xls"}</definedName>
    <definedName name="ddd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>{"Book1","부대-(표지판,데리,가드).xls","부대-(낙,차,중분대).xls"}</definedName>
    <definedName name="DDDDA" localSheetId="12">BlankMacro1</definedName>
    <definedName name="DDDDA" localSheetId="25">BlankMacro1</definedName>
    <definedName name="DDDDA" localSheetId="24">BlankMacro1</definedName>
    <definedName name="DDDDA">BlankMacro1</definedName>
    <definedName name="dddd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 localSheetId="27">#REF!</definedName>
    <definedName name="DDE" localSheetId="25">#REF!</definedName>
    <definedName name="DDE" localSheetId="6">#REF!</definedName>
    <definedName name="DDE" localSheetId="20">#REF!</definedName>
    <definedName name="DDE" localSheetId="9">#REF!</definedName>
    <definedName name="DDE" localSheetId="8">#REF!</definedName>
    <definedName name="DDE" localSheetId="23">#REF!</definedName>
    <definedName name="DDE" localSheetId="22">#REF!</definedName>
    <definedName name="DDE" localSheetId="21">#REF!</definedName>
    <definedName name="DDE" localSheetId="7">#REF!</definedName>
    <definedName name="DDE" localSheetId="24">#REF!</definedName>
    <definedName name="DDE">#REF!</definedName>
    <definedName name="DD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 localSheetId="27">#REF!</definedName>
    <definedName name="DDO" localSheetId="25">#REF!</definedName>
    <definedName name="DDO" localSheetId="6">#REF!</definedName>
    <definedName name="DDO" localSheetId="20">#REF!</definedName>
    <definedName name="DDO" localSheetId="9">#REF!</definedName>
    <definedName name="DDO" localSheetId="8">#REF!</definedName>
    <definedName name="DDO" localSheetId="23">#REF!</definedName>
    <definedName name="DDO" localSheetId="22">#REF!</definedName>
    <definedName name="DDO" localSheetId="21">#REF!</definedName>
    <definedName name="DDO" localSheetId="7">#REF!</definedName>
    <definedName name="DDO" localSheetId="24">#REF!</definedName>
    <definedName name="DDO">#REF!</definedName>
    <definedName name="DDS" localSheetId="12">BlankMacro1</definedName>
    <definedName name="DDS" localSheetId="25">BlankMacro1</definedName>
    <definedName name="DDS" localSheetId="24">BlankMacro1</definedName>
    <definedName name="DDS">BlankMacro1</definedName>
    <definedName name="DDW" localSheetId="12">BlankMacro1</definedName>
    <definedName name="DDW" localSheetId="25">BlankMacro1</definedName>
    <definedName name="DDW" localSheetId="24">BlankMacro1</definedName>
    <definedName name="DDW">BlankMacro1</definedName>
    <definedName name="DE" localSheetId="27">#REF!</definedName>
    <definedName name="DE" localSheetId="25">#REF!</definedName>
    <definedName name="DE" localSheetId="6">#REF!</definedName>
    <definedName name="DE" localSheetId="20">#REF!</definedName>
    <definedName name="DE" localSheetId="9">#REF!</definedName>
    <definedName name="DE" localSheetId="8">#REF!</definedName>
    <definedName name="DE" localSheetId="23">#REF!</definedName>
    <definedName name="DE" localSheetId="22">#REF!</definedName>
    <definedName name="DE" localSheetId="21">#REF!</definedName>
    <definedName name="DE" localSheetId="7">#REF!</definedName>
    <definedName name="DE" localSheetId="24">#REF!</definedName>
    <definedName name="DE">#REF!</definedName>
    <definedName name="derwr" localSheetId="12">{"'Firr(선)'!$AS$1:$AY$62","'Firr(사)'!$AS$1:$AY$62","'Firr(회)'!$AS$1:$AY$62","'Firr(선)'!$L$1:$V$62","'Firr(사)'!$L$1:$V$62","'Firr(회)'!$L$1:$V$62"}</definedName>
    <definedName name="derwr" localSheetId="2">{"'Firr(선)'!$AS$1:$AY$62","'Firr(사)'!$AS$1:$AY$62","'Firr(회)'!$AS$1:$AY$62","'Firr(선)'!$L$1:$V$62","'Firr(사)'!$L$1:$V$62","'Firr(회)'!$L$1:$V$62"}</definedName>
    <definedName name="derwr" localSheetId="4">{"'Firr(선)'!$AS$1:$AY$62","'Firr(사)'!$AS$1:$AY$62","'Firr(회)'!$AS$1:$AY$62","'Firr(선)'!$L$1:$V$62","'Firr(사)'!$L$1:$V$62","'Firr(회)'!$L$1:$V$62"}</definedName>
    <definedName name="derwr">{"'Firr(선)'!$AS$1:$AY$62","'Firr(사)'!$AS$1:$AY$62","'Firr(회)'!$AS$1:$AY$62","'Firr(선)'!$L$1:$V$62","'Firr(사)'!$L$1:$V$62","'Firr(회)'!$L$1:$V$62"}</definedName>
    <definedName name="DES" localSheetId="12">BlankMacro1</definedName>
    <definedName name="DES" localSheetId="25">BlankMacro1</definedName>
    <definedName name="DES" localSheetId="24">BlankMacro1</definedName>
    <definedName name="DES">BlankMacro1</definedName>
    <definedName name="DF" localSheetId="27">#REF!</definedName>
    <definedName name="DF" localSheetId="25">#REF!</definedName>
    <definedName name="DF" localSheetId="6">#REF!</definedName>
    <definedName name="DF" localSheetId="20">#REF!</definedName>
    <definedName name="DF" localSheetId="9">#REF!</definedName>
    <definedName name="DF" localSheetId="8">#REF!</definedName>
    <definedName name="DF" localSheetId="23">#REF!</definedName>
    <definedName name="DF" localSheetId="22">#REF!</definedName>
    <definedName name="DF" localSheetId="21">#REF!</definedName>
    <definedName name="DF" localSheetId="7">#REF!</definedName>
    <definedName name="DF" localSheetId="24">#REF!</definedName>
    <definedName name="DF">#REF!</definedName>
    <definedName name="DFASF" localSheetId="12">BlankMacro1</definedName>
    <definedName name="DFASF" localSheetId="25">BlankMacro1</definedName>
    <definedName name="DFASF" localSheetId="24">BlankMacro1</definedName>
    <definedName name="DFASF">BlankMacro1</definedName>
    <definedName name="DFASFD" localSheetId="27" hidden="1">{#N/A,#N/A,FALSE,"골재소요량";#N/A,#N/A,FALSE,"골재소요량"}</definedName>
    <definedName name="DFASFD" localSheetId="25" hidden="1">{#N/A,#N/A,FALSE,"골재소요량";#N/A,#N/A,FALSE,"골재소요량"}</definedName>
    <definedName name="DFASFD" localSheetId="6" hidden="1">{#N/A,#N/A,FALSE,"골재소요량";#N/A,#N/A,FALSE,"골재소요량"}</definedName>
    <definedName name="DFASFD" localSheetId="20" hidden="1">{#N/A,#N/A,FALSE,"골재소요량";#N/A,#N/A,FALSE,"골재소요량"}</definedName>
    <definedName name="DFASFD" localSheetId="8" hidden="1">{#N/A,#N/A,FALSE,"골재소요량";#N/A,#N/A,FALSE,"골재소요량"}</definedName>
    <definedName name="DFASFD" localSheetId="23" hidden="1">{#N/A,#N/A,FALSE,"골재소요량";#N/A,#N/A,FALSE,"골재소요량"}</definedName>
    <definedName name="DFASFD" localSheetId="22" hidden="1">{#N/A,#N/A,FALSE,"골재소요량";#N/A,#N/A,FALSE,"골재소요량"}</definedName>
    <definedName name="DFASFD" hidden="1">{#N/A,#N/A,FALSE,"골재소요량";#N/A,#N/A,FALSE,"골재소요량"}</definedName>
    <definedName name="dfasfdasfdasfasd" localSheetId="12">{"'산출근거'!$B$4:$D$8"}</definedName>
    <definedName name="dfasfdasfdasfasd">{"'산출근거'!$B$4:$D$8"}</definedName>
    <definedName name="DFBGDHBFGBHDFHV" localSheetId="12">{0,0,0,0}</definedName>
    <definedName name="DFBGDHBFGBHDFHV">{0,0,0,0}</definedName>
    <definedName name="DFDASFGDASG" localSheetId="27" hidden="1">{#N/A,#N/A,FALSE,"단가표지"}</definedName>
    <definedName name="DFDASFGDASG" localSheetId="25" hidden="1">{#N/A,#N/A,FALSE,"단가표지"}</definedName>
    <definedName name="DFDASFGDASG" localSheetId="6" hidden="1">{#N/A,#N/A,FALSE,"단가표지"}</definedName>
    <definedName name="DFDASFGDASG" localSheetId="20" hidden="1">{#N/A,#N/A,FALSE,"단가표지"}</definedName>
    <definedName name="DFDASFGDASG" localSheetId="8" hidden="1">{#N/A,#N/A,FALSE,"단가표지"}</definedName>
    <definedName name="DFDASFGDASG" localSheetId="23" hidden="1">{#N/A,#N/A,FALSE,"단가표지"}</definedName>
    <definedName name="DFDASFGDASG" localSheetId="22" hidden="1">{#N/A,#N/A,FALSE,"단가표지"}</definedName>
    <definedName name="DFDASFGDASG" hidden="1">{#N/A,#N/A,FALSE,"단가표지"}</definedName>
    <definedName name="dfd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localSheetId="27" hidden="1">{#N/A,#N/A,FALSE,"단가표지"}</definedName>
    <definedName name="DFDFDF" localSheetId="25" hidden="1">{#N/A,#N/A,FALSE,"단가표지"}</definedName>
    <definedName name="DFDFDF" localSheetId="6" hidden="1">{#N/A,#N/A,FALSE,"단가표지"}</definedName>
    <definedName name="DFDFDF" localSheetId="20" hidden="1">{#N/A,#N/A,FALSE,"단가표지"}</definedName>
    <definedName name="DFDFDF" localSheetId="8" hidden="1">{#N/A,#N/A,FALSE,"단가표지"}</definedName>
    <definedName name="DFDFDF" localSheetId="23" hidden="1">{#N/A,#N/A,FALSE,"단가표지"}</definedName>
    <definedName name="DFDFDF" localSheetId="22" hidden="1">{#N/A,#N/A,FALSE,"단가표지"}</definedName>
    <definedName name="DFDFDF" hidden="1">{#N/A,#N/A,FALSE,"단가표지"}</definedName>
    <definedName name="DFDSADFADSF" localSheetId="27" hidden="1">{#N/A,#N/A,FALSE,"2~8번"}</definedName>
    <definedName name="DFDSADFADSF" localSheetId="25" hidden="1">{#N/A,#N/A,FALSE,"2~8번"}</definedName>
    <definedName name="DFDSADFADSF" localSheetId="6" hidden="1">{#N/A,#N/A,FALSE,"2~8번"}</definedName>
    <definedName name="DFDSADFADSF" localSheetId="20" hidden="1">{#N/A,#N/A,FALSE,"2~8번"}</definedName>
    <definedName name="DFDSADFADSF" localSheetId="8" hidden="1">{#N/A,#N/A,FALSE,"2~8번"}</definedName>
    <definedName name="DFDSADFADSF" localSheetId="23" hidden="1">{#N/A,#N/A,FALSE,"2~8번"}</definedName>
    <definedName name="DFDSADFADSF" localSheetId="22" hidden="1">{#N/A,#N/A,FALSE,"2~8번"}</definedName>
    <definedName name="DFDSADFADSF" hidden="1">{#N/A,#N/A,FALSE,"2~8번"}</definedName>
    <definedName name="DFDSAFDFD" localSheetId="27" hidden="1">{#N/A,#N/A,FALSE,"부대1"}</definedName>
    <definedName name="DFDSAFDFD" localSheetId="25" hidden="1">{#N/A,#N/A,FALSE,"부대1"}</definedName>
    <definedName name="DFDSAFDFD" localSheetId="6" hidden="1">{#N/A,#N/A,FALSE,"부대1"}</definedName>
    <definedName name="DFDSAFDFD" localSheetId="20" hidden="1">{#N/A,#N/A,FALSE,"부대1"}</definedName>
    <definedName name="DFDSAFDFD" localSheetId="8" hidden="1">{#N/A,#N/A,FALSE,"부대1"}</definedName>
    <definedName name="DFDSAFDFD" localSheetId="23" hidden="1">{#N/A,#N/A,FALSE,"부대1"}</definedName>
    <definedName name="DFDSAFDFD" localSheetId="22" hidden="1">{#N/A,#N/A,FALSE,"부대1"}</definedName>
    <definedName name="DFDSAFDFD" hidden="1">{#N/A,#N/A,FALSE,"부대1"}</definedName>
    <definedName name="DFDSAFSFG" localSheetId="27" hidden="1">{#N/A,#N/A,FALSE,"구조2"}</definedName>
    <definedName name="DFDSAFSFG" localSheetId="25" hidden="1">{#N/A,#N/A,FALSE,"구조2"}</definedName>
    <definedName name="DFDSAFSFG" localSheetId="6" hidden="1">{#N/A,#N/A,FALSE,"구조2"}</definedName>
    <definedName name="DFDSAFSFG" localSheetId="20" hidden="1">{#N/A,#N/A,FALSE,"구조2"}</definedName>
    <definedName name="DFDSAFSFG" localSheetId="8" hidden="1">{#N/A,#N/A,FALSE,"구조2"}</definedName>
    <definedName name="DFDSAFSFG" localSheetId="23" hidden="1">{#N/A,#N/A,FALSE,"구조2"}</definedName>
    <definedName name="DFDSAFSFG" localSheetId="22" hidden="1">{#N/A,#N/A,FALSE,"구조2"}</definedName>
    <definedName name="DFDSAFSFG" hidden="1">{#N/A,#N/A,FALSE,"구조2"}</definedName>
    <definedName name="DFDSAGFDSAG" localSheetId="27" hidden="1">{#N/A,#N/A,FALSE,"혼합골재"}</definedName>
    <definedName name="DFDSAGFDSAG" localSheetId="25" hidden="1">{#N/A,#N/A,FALSE,"혼합골재"}</definedName>
    <definedName name="DFDSAGFDSAG" localSheetId="6" hidden="1">{#N/A,#N/A,FALSE,"혼합골재"}</definedName>
    <definedName name="DFDSAGFDSAG" localSheetId="20" hidden="1">{#N/A,#N/A,FALSE,"혼합골재"}</definedName>
    <definedName name="DFDSAGFDSAG" localSheetId="8" hidden="1">{#N/A,#N/A,FALSE,"혼합골재"}</definedName>
    <definedName name="DFDSAGFDSAG" localSheetId="23" hidden="1">{#N/A,#N/A,FALSE,"혼합골재"}</definedName>
    <definedName name="DFDSAGFDSAG" localSheetId="22" hidden="1">{#N/A,#N/A,FALSE,"혼합골재"}</definedName>
    <definedName name="DFDSAGFDSAG" hidden="1">{#N/A,#N/A,FALSE,"혼합골재"}</definedName>
    <definedName name="DFDSFD" localSheetId="27" hidden="1">{#N/A,#N/A,FALSE,"속도"}</definedName>
    <definedName name="DFDSFD" localSheetId="25" hidden="1">{#N/A,#N/A,FALSE,"속도"}</definedName>
    <definedName name="DFDSFD" localSheetId="6" hidden="1">{#N/A,#N/A,FALSE,"속도"}</definedName>
    <definedName name="DFDSFD" localSheetId="20" hidden="1">{#N/A,#N/A,FALSE,"속도"}</definedName>
    <definedName name="DFDSFD" localSheetId="8" hidden="1">{#N/A,#N/A,FALSE,"속도"}</definedName>
    <definedName name="DFDSFD" localSheetId="23" hidden="1">{#N/A,#N/A,FALSE,"속도"}</definedName>
    <definedName name="DFDSFD" localSheetId="22" hidden="1">{#N/A,#N/A,FALSE,"속도"}</definedName>
    <definedName name="DFDSFD" hidden="1">{#N/A,#N/A,FALSE,"속도"}</definedName>
    <definedName name="DFDSFDFDFD" localSheetId="27" hidden="1">{#N/A,#N/A,FALSE,"구조1"}</definedName>
    <definedName name="DFDSFDFDFD" localSheetId="25" hidden="1">{#N/A,#N/A,FALSE,"구조1"}</definedName>
    <definedName name="DFDSFDFDFD" localSheetId="6" hidden="1">{#N/A,#N/A,FALSE,"구조1"}</definedName>
    <definedName name="DFDSFDFDFD" localSheetId="20" hidden="1">{#N/A,#N/A,FALSE,"구조1"}</definedName>
    <definedName name="DFDSFDFDFD" localSheetId="8" hidden="1">{#N/A,#N/A,FALSE,"구조1"}</definedName>
    <definedName name="DFDSFDFDFD" localSheetId="23" hidden="1">{#N/A,#N/A,FALSE,"구조1"}</definedName>
    <definedName name="DFDSFDFDFD" localSheetId="22" hidden="1">{#N/A,#N/A,FALSE,"구조1"}</definedName>
    <definedName name="DFDSFDFDFD" hidden="1">{#N/A,#N/A,FALSE,"구조1"}</definedName>
    <definedName name="DFDSFDS" localSheetId="27" hidden="1">{#N/A,#N/A,FALSE,"부대2"}</definedName>
    <definedName name="DFDSFDS" localSheetId="25" hidden="1">{#N/A,#N/A,FALSE,"부대2"}</definedName>
    <definedName name="DFDSFDS" localSheetId="6" hidden="1">{#N/A,#N/A,FALSE,"부대2"}</definedName>
    <definedName name="DFDSFDS" localSheetId="20" hidden="1">{#N/A,#N/A,FALSE,"부대2"}</definedName>
    <definedName name="DFDSFDS" localSheetId="8" hidden="1">{#N/A,#N/A,FALSE,"부대2"}</definedName>
    <definedName name="DFDSFDS" localSheetId="23" hidden="1">{#N/A,#N/A,FALSE,"부대2"}</definedName>
    <definedName name="DFDSFDS" localSheetId="22" hidden="1">{#N/A,#N/A,FALSE,"부대2"}</definedName>
    <definedName name="DFDSFDS" hidden="1">{#N/A,#N/A,FALSE,"부대2"}</definedName>
    <definedName name="dfdsgfhgfh" localSheetId="12">BlankMacro1</definedName>
    <definedName name="dfdsgfhgfh" localSheetId="25">BlankMacro1</definedName>
    <definedName name="dfdsgfhgfh" localSheetId="24">BlankMacro1</definedName>
    <definedName name="dfdsgfhgfh">BlankMacro1</definedName>
    <definedName name="DFDSSF" localSheetId="27" hidden="1">{#N/A,#N/A,FALSE,"이정표"}</definedName>
    <definedName name="DFDSSF" localSheetId="25" hidden="1">{#N/A,#N/A,FALSE,"이정표"}</definedName>
    <definedName name="DFDSSF" localSheetId="6" hidden="1">{#N/A,#N/A,FALSE,"이정표"}</definedName>
    <definedName name="DFDSSF" localSheetId="20" hidden="1">{#N/A,#N/A,FALSE,"이정표"}</definedName>
    <definedName name="DFDSSF" localSheetId="8" hidden="1">{#N/A,#N/A,FALSE,"이정표"}</definedName>
    <definedName name="DFDSSF" localSheetId="23" hidden="1">{#N/A,#N/A,FALSE,"이정표"}</definedName>
    <definedName name="DFDSSF" localSheetId="22" hidden="1">{#N/A,#N/A,FALSE,"이정표"}</definedName>
    <definedName name="DFDSSF" hidden="1">{#N/A,#N/A,FALSE,"이정표"}</definedName>
    <definedName name="dfesdfsdf" localSheetId="12">BlankMacro1</definedName>
    <definedName name="dfesdfsdf" localSheetId="25">BlankMacro1</definedName>
    <definedName name="dfesdfsdf" localSheetId="24">BlankMacro1</definedName>
    <definedName name="dfesdfsdf">BlankMacro1</definedName>
    <definedName name="dff" localSheetId="12">BlankMacro1</definedName>
    <definedName name="dff" localSheetId="25">BlankMacro1</definedName>
    <definedName name="dff" localSheetId="24">BlankMacro1</definedName>
    <definedName name="dff">BlankMacro1</definedName>
    <definedName name="df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27" hidden="1">{#N/A,#N/A,FALSE,"운반시간"}</definedName>
    <definedName name="DFGADSGAFDG" localSheetId="25" hidden="1">{#N/A,#N/A,FALSE,"운반시간"}</definedName>
    <definedName name="DFGADSGAFDG" localSheetId="6" hidden="1">{#N/A,#N/A,FALSE,"운반시간"}</definedName>
    <definedName name="DFGADSGAFDG" localSheetId="20" hidden="1">{#N/A,#N/A,FALSE,"운반시간"}</definedName>
    <definedName name="DFGADSGAFDG" localSheetId="8" hidden="1">{#N/A,#N/A,FALSE,"운반시간"}</definedName>
    <definedName name="DFGADSGAFDG" localSheetId="23" hidden="1">{#N/A,#N/A,FALSE,"운반시간"}</definedName>
    <definedName name="DFGADSGAFDG" localSheetId="22" hidden="1">{#N/A,#N/A,FALSE,"운반시간"}</definedName>
    <definedName name="DFGADSGAFDG" hidden="1">{#N/A,#N/A,FALSE,"운반시간"}</definedName>
    <definedName name="dfgdfgdfg" localSheetId="12">BlankMacro1</definedName>
    <definedName name="dfgdfgdfg" localSheetId="25">BlankMacro1</definedName>
    <definedName name="dfgdfgdfg" localSheetId="24">BlankMacro1</definedName>
    <definedName name="dfgdfgdfg">BlankMacro1</definedName>
    <definedName name="dfgdsfgdfg" localSheetId="12">BlankMacro1</definedName>
    <definedName name="dfgdsfgdfg" localSheetId="25">BlankMacro1</definedName>
    <definedName name="dfgdsfgdfg" localSheetId="24">BlankMacro1</definedName>
    <definedName name="dfgdsfgdfg">BlankMacro1</definedName>
    <definedName name="DFGERGREG" localSheetId="12">BlankMacro1</definedName>
    <definedName name="DFGERGREG" localSheetId="25">BlankMacro1</definedName>
    <definedName name="DFGERGREG" localSheetId="24">BlankMacro1</definedName>
    <definedName name="DFGERGREG">BlankMacro1</definedName>
    <definedName name="DFGGDF" localSheetId="12">BlankMacro1</definedName>
    <definedName name="DFGGDF" localSheetId="25">BlankMacro1</definedName>
    <definedName name="DFGGDF" localSheetId="24">BlankMacro1</definedName>
    <definedName name="DFGGDF">BlankMacro1</definedName>
    <definedName name="dfggh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r" localSheetId="12">BlankMacro1</definedName>
    <definedName name="dfghr" localSheetId="25">BlankMacro1</definedName>
    <definedName name="dfghr" localSheetId="24">BlankMacro1</definedName>
    <definedName name="dfghr">BlankMacro1</definedName>
    <definedName name="DFGSD" localSheetId="12">BlankMacro1</definedName>
    <definedName name="DFGSD" localSheetId="25">BlankMacro1</definedName>
    <definedName name="DFGSD" localSheetId="24">BlankMacro1</definedName>
    <definedName name="DFGSD">BlankMacro1</definedName>
    <definedName name="DFGWEAG" localSheetId="12">BlankMacro1</definedName>
    <definedName name="DFGWEAG" localSheetId="25">BlankMacro1</definedName>
    <definedName name="DFGWEAG" localSheetId="24">BlankMacro1</definedName>
    <definedName name="DFGWEAG">BlankMacro1</definedName>
    <definedName name="DFHDFHRE" localSheetId="27" hidden="1">{#N/A,#N/A,FALSE,"속도"}</definedName>
    <definedName name="DFHDFHRE" localSheetId="25" hidden="1">{#N/A,#N/A,FALSE,"속도"}</definedName>
    <definedName name="DFHDFHRE" localSheetId="6" hidden="1">{#N/A,#N/A,FALSE,"속도"}</definedName>
    <definedName name="DFHDFHRE" localSheetId="20" hidden="1">{#N/A,#N/A,FALSE,"속도"}</definedName>
    <definedName name="DFHDFHRE" localSheetId="8" hidden="1">{#N/A,#N/A,FALSE,"속도"}</definedName>
    <definedName name="DFHDFHRE" localSheetId="23" hidden="1">{#N/A,#N/A,FALSE,"속도"}</definedName>
    <definedName name="DFHDFHRE" localSheetId="22" hidden="1">{#N/A,#N/A,FALSE,"속도"}</definedName>
    <definedName name="DFHDFHRE" hidden="1">{#N/A,#N/A,FALSE,"속도"}</definedName>
    <definedName name="dfjkklsf" localSheetId="12">BlankMacro1</definedName>
    <definedName name="dfjkklsf" localSheetId="25">BlankMacro1</definedName>
    <definedName name="dfjkklsf" localSheetId="24">BlankMacro1</definedName>
    <definedName name="dfjkklsf">BlankMacro1</definedName>
    <definedName name="DFS" localSheetId="27">#REF!</definedName>
    <definedName name="DFS" localSheetId="25">#REF!</definedName>
    <definedName name="DFS" localSheetId="6">#REF!</definedName>
    <definedName name="DFS" localSheetId="20">#REF!</definedName>
    <definedName name="DFS" localSheetId="9">#REF!</definedName>
    <definedName name="DFS" localSheetId="8">#REF!</definedName>
    <definedName name="DFS" localSheetId="23">#REF!</definedName>
    <definedName name="DFS" localSheetId="22">#REF!</definedName>
    <definedName name="DFS" localSheetId="21">#REF!</definedName>
    <definedName name="DFS" localSheetId="7">#REF!</definedName>
    <definedName name="DFS" localSheetId="24">#REF!</definedName>
    <definedName name="DFS">#REF!</definedName>
    <definedName name="dfsdf" localSheetId="12">BlankMacro1</definedName>
    <definedName name="dfsdf" localSheetId="25">BlankMacro1</definedName>
    <definedName name="dfsdf" localSheetId="24">BlankMacro1</definedName>
    <definedName name="dfsdf">BlankMacro1</definedName>
    <definedName name="dfwer" localSheetId="12">{"'Firr(선)'!$AS$1:$AY$62","'Firr(사)'!$AS$1:$AY$62","'Firr(회)'!$AS$1:$AY$62","'Firr(선)'!$L$1:$V$62","'Firr(사)'!$L$1:$V$62","'Firr(회)'!$L$1:$V$62"}</definedName>
    <definedName name="dfwer" localSheetId="2">{"'Firr(선)'!$AS$1:$AY$62","'Firr(사)'!$AS$1:$AY$62","'Firr(회)'!$AS$1:$AY$62","'Firr(선)'!$L$1:$V$62","'Firr(사)'!$L$1:$V$62","'Firr(회)'!$L$1:$V$62"}</definedName>
    <definedName name="dfwer" localSheetId="4">{"'Firr(선)'!$AS$1:$AY$62","'Firr(사)'!$AS$1:$AY$62","'Firr(회)'!$AS$1:$AY$62","'Firr(선)'!$L$1:$V$62","'Firr(사)'!$L$1:$V$62","'Firr(회)'!$L$1:$V$62"}</definedName>
    <definedName name="dfwer">{"'Firr(선)'!$AS$1:$AY$62","'Firr(사)'!$AS$1:$AY$62","'Firr(회)'!$AS$1:$AY$62","'Firr(선)'!$L$1:$V$62","'Firr(사)'!$L$1:$V$62","'Firr(회)'!$L$1:$V$62"}</definedName>
    <definedName name="DG" localSheetId="27">#REF!</definedName>
    <definedName name="DG" localSheetId="25">#REF!</definedName>
    <definedName name="DG" localSheetId="6">#REF!</definedName>
    <definedName name="DG" localSheetId="20">#REF!</definedName>
    <definedName name="DG" localSheetId="9">#REF!</definedName>
    <definedName name="DG" localSheetId="8">#REF!</definedName>
    <definedName name="DG" localSheetId="23">#REF!</definedName>
    <definedName name="DG" localSheetId="22">#REF!</definedName>
    <definedName name="DG" localSheetId="21">#REF!</definedName>
    <definedName name="DG" localSheetId="7">#REF!</definedName>
    <definedName name="DG" localSheetId="24">#REF!</definedName>
    <definedName name="DG">#REF!</definedName>
    <definedName name="DGDFGFGDG" localSheetId="27" hidden="1">{#N/A,#N/A,FALSE,"배수1"}</definedName>
    <definedName name="DGDFGFGDG" localSheetId="25" hidden="1">{#N/A,#N/A,FALSE,"배수1"}</definedName>
    <definedName name="DGDFGFGDG" localSheetId="6" hidden="1">{#N/A,#N/A,FALSE,"배수1"}</definedName>
    <definedName name="DGDFGFGDG" localSheetId="20" hidden="1">{#N/A,#N/A,FALSE,"배수1"}</definedName>
    <definedName name="DGDFGFGDG" localSheetId="8" hidden="1">{#N/A,#N/A,FALSE,"배수1"}</definedName>
    <definedName name="DGDFGFGDG" localSheetId="23" hidden="1">{#N/A,#N/A,FALSE,"배수1"}</definedName>
    <definedName name="DGDFGFGDG" localSheetId="22" hidden="1">{#N/A,#N/A,FALSE,"배수1"}</definedName>
    <definedName name="DGDFGFGDG" hidden="1">{#N/A,#N/A,FALSE,"배수1"}</definedName>
    <definedName name="dgf" localSheetId="12">{"'산출근거'!$B$4:$D$8"}</definedName>
    <definedName name="dgf">{"'산출근거'!$B$4:$D$8"}</definedName>
    <definedName name="DGG" localSheetId="12">BlankMacro1</definedName>
    <definedName name="DGG" localSheetId="25">BlankMacro1</definedName>
    <definedName name="DGG" localSheetId="24">BlankMacro1</definedName>
    <definedName name="DGG">BlankMacro1</definedName>
    <definedName name="DH" localSheetId="27">#REF!</definedName>
    <definedName name="DH" localSheetId="25">#REF!</definedName>
    <definedName name="DH" localSheetId="6">#REF!</definedName>
    <definedName name="DH" localSheetId="20">#REF!</definedName>
    <definedName name="DH" localSheetId="9">#REF!</definedName>
    <definedName name="DH" localSheetId="8">#REF!</definedName>
    <definedName name="DH" localSheetId="23">#REF!</definedName>
    <definedName name="DH" localSheetId="22">#REF!</definedName>
    <definedName name="DH" localSheetId="21">#REF!</definedName>
    <definedName name="DH" localSheetId="7">#REF!</definedName>
    <definedName name="DH" localSheetId="24">#REF!</definedName>
    <definedName name="DH">#REF!</definedName>
    <definedName name="dhj" localSheetId="12">{"'용역비'!$A$4:$C$8"}</definedName>
    <definedName name="dhj">{"'용역비'!$A$4:$C$8"}</definedName>
    <definedName name="DHS" localSheetId="27">#REF!</definedName>
    <definedName name="DHS" localSheetId="25">#REF!</definedName>
    <definedName name="DHS" localSheetId="6">#REF!</definedName>
    <definedName name="DHS" localSheetId="20">#REF!</definedName>
    <definedName name="DHS" localSheetId="9">#REF!</definedName>
    <definedName name="DHS" localSheetId="8">#REF!</definedName>
    <definedName name="DHS" localSheetId="23">#REF!</definedName>
    <definedName name="DHS" localSheetId="22">#REF!</definedName>
    <definedName name="DHS" localSheetId="21">#REF!</definedName>
    <definedName name="DHS" localSheetId="7">#REF!</definedName>
    <definedName name="DHS" localSheetId="24">#REF!</definedName>
    <definedName name="DHS">#REF!</definedName>
    <definedName name="DI" localSheetId="27">#REF!</definedName>
    <definedName name="DI" localSheetId="25">#REF!</definedName>
    <definedName name="DI" localSheetId="6">#REF!</definedName>
    <definedName name="DI" localSheetId="20">#REF!</definedName>
    <definedName name="DI" localSheetId="9">#REF!</definedName>
    <definedName name="DI" localSheetId="8">#REF!</definedName>
    <definedName name="DI" localSheetId="23">#REF!</definedName>
    <definedName name="DI" localSheetId="22">#REF!</definedName>
    <definedName name="DI" localSheetId="21">#REF!</definedName>
    <definedName name="DI" localSheetId="7">#REF!</definedName>
    <definedName name="DI" localSheetId="24">#REF!</definedName>
    <definedName name="DI">#REF!</definedName>
    <definedName name="DIA" localSheetId="27">#REF!</definedName>
    <definedName name="DIA" localSheetId="25">#REF!</definedName>
    <definedName name="DIA" localSheetId="6">#REF!</definedName>
    <definedName name="DIA" localSheetId="20">#REF!</definedName>
    <definedName name="DIA" localSheetId="9">#REF!</definedName>
    <definedName name="DIA" localSheetId="8">#REF!</definedName>
    <definedName name="DIA" localSheetId="23">#REF!</definedName>
    <definedName name="DIA" localSheetId="22">#REF!</definedName>
    <definedName name="DIA" localSheetId="21">#REF!</definedName>
    <definedName name="DIA" localSheetId="7">#REF!</definedName>
    <definedName name="DIA" localSheetId="24">#REF!</definedName>
    <definedName name="DIA">#REF!</definedName>
    <definedName name="DJ" localSheetId="27">#REF!</definedName>
    <definedName name="DJ" localSheetId="25">#REF!</definedName>
    <definedName name="dj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9">#REF!</definedName>
    <definedName name="d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1">#REF!</definedName>
    <definedName name="DJ" localSheetId="7">#REF!</definedName>
    <definedName name="DJ" localSheetId="24">#REF!</definedName>
    <definedName name="DJ">#REF!</definedName>
    <definedName name="dk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12">BlankMacro1</definedName>
    <definedName name="DKD" localSheetId="25">BlankMacro1</definedName>
    <definedName name="DKD" localSheetId="24">BlankMacro1</definedName>
    <definedName name="DKD">BlankMacro1</definedName>
    <definedName name="DKE" localSheetId="12">BlankMacro1</definedName>
    <definedName name="DKE" localSheetId="25">BlankMacro1</definedName>
    <definedName name="DKE" localSheetId="24">BlankMacro1</definedName>
    <definedName name="DKE">BlankMacro1</definedName>
    <definedName name="DLD" localSheetId="12">{"'산출근거'!$B$4:$D$8"}</definedName>
    <definedName name="DLD">{"'산출근거'!$B$4:$D$8"}</definedName>
    <definedName name="dldyddn" localSheetId="12">{"'별표'!$N$220"}</definedName>
    <definedName name="dldyddn">{"'별표'!$N$220"}</definedName>
    <definedName name="dlfdnl" localSheetId="12">{"'제10장(표)'!$A$5:$L$10"}</definedName>
    <definedName name="dlfdnl">{"'제10장(표)'!$A$5:$L$10"}</definedName>
    <definedName name="DLFE" localSheetId="27">#REF!</definedName>
    <definedName name="DLFE" localSheetId="25">#REF!</definedName>
    <definedName name="DLFE" localSheetId="6">#REF!</definedName>
    <definedName name="DLFE" localSheetId="20">#REF!</definedName>
    <definedName name="DLFE" localSheetId="9">#REF!</definedName>
    <definedName name="DLFE" localSheetId="8">#REF!</definedName>
    <definedName name="DLFE" localSheetId="23">#REF!</definedName>
    <definedName name="DLFE" localSheetId="22">#REF!</definedName>
    <definedName name="DLFE" localSheetId="21">#REF!</definedName>
    <definedName name="DLFE" localSheetId="7">#REF!</definedName>
    <definedName name="DLFE" localSheetId="24">#REF!</definedName>
    <definedName name="DLFE">#REF!</definedName>
    <definedName name="DLFO" localSheetId="27">#REF!</definedName>
    <definedName name="DLFO" localSheetId="25">#REF!</definedName>
    <definedName name="DLFO" localSheetId="6">#REF!</definedName>
    <definedName name="DLFO" localSheetId="20">#REF!</definedName>
    <definedName name="DLFO" localSheetId="9">#REF!</definedName>
    <definedName name="DLFO" localSheetId="8">#REF!</definedName>
    <definedName name="DLFO" localSheetId="23">#REF!</definedName>
    <definedName name="DLFO" localSheetId="22">#REF!</definedName>
    <definedName name="DLFO" localSheetId="21">#REF!</definedName>
    <definedName name="DLFO" localSheetId="7">#REF!</definedName>
    <definedName name="DLFO" localSheetId="24">#REF!</definedName>
    <definedName name="DLFO">#REF!</definedName>
    <definedName name="DNJDGNGJHNJDGH" localSheetId="12">{0,0,0,0}</definedName>
    <definedName name="DNJDGNGJHNJDGH">{0,0,0,0}</definedName>
    <definedName name="dns" localSheetId="27" hidden="1">{#N/A,#N/A,FALSE,"운반시간"}</definedName>
    <definedName name="dns" localSheetId="25" hidden="1">{#N/A,#N/A,FALSE,"운반시간"}</definedName>
    <definedName name="dns" localSheetId="6" hidden="1">{#N/A,#N/A,FALSE,"운반시간"}</definedName>
    <definedName name="dns" localSheetId="20" hidden="1">{#N/A,#N/A,FALSE,"운반시간"}</definedName>
    <definedName name="dns" localSheetId="8" hidden="1">{#N/A,#N/A,FALSE,"운반시간"}</definedName>
    <definedName name="dns" localSheetId="23" hidden="1">{#N/A,#N/A,FALSE,"운반시간"}</definedName>
    <definedName name="dns" localSheetId="22" hidden="1">{#N/A,#N/A,FALSE,"운반시간"}</definedName>
    <definedName name="dns" hidden="1">{#N/A,#N/A,FALSE,"운반시간"}</definedName>
    <definedName name="Document_array" localSheetId="12">{"Book1","부대-(표지판,데리,가드).xls","부대-(낙,차,중분대).xls"}</definedName>
    <definedName name="Document_array">{"Book1","부대-(표지판,데리,가드).xls","부대-(낙,차,중분대).xls"}</definedName>
    <definedName name="doo" localSheetId="12">{"Book1","부대-(표지판,데리,가드).xls","부대-(낙,차,중분대).xls"}</definedName>
    <definedName name="doo">{"Book1","부대-(표지판,데리,가드).xls","부대-(낙,차,중분대).xls"}</definedName>
    <definedName name="DPI" localSheetId="27">#REF!</definedName>
    <definedName name="DPI" localSheetId="25">#REF!</definedName>
    <definedName name="DPI" localSheetId="6">#REF!</definedName>
    <definedName name="DPI" localSheetId="20">#REF!</definedName>
    <definedName name="DPI" localSheetId="9">#REF!</definedName>
    <definedName name="DPI" localSheetId="8">#REF!</definedName>
    <definedName name="DPI" localSheetId="23">#REF!</definedName>
    <definedName name="DPI" localSheetId="22">#REF!</definedName>
    <definedName name="DPI" localSheetId="21">#REF!</definedName>
    <definedName name="DPI" localSheetId="7">#REF!</definedName>
    <definedName name="DPI" localSheetId="24">#REF!</definedName>
    <definedName name="DPI">#REF!</definedName>
    <definedName name="dsaf" localSheetId="27" hidden="1">{#N/A,#N/A,FALSE,"조골재"}</definedName>
    <definedName name="dsaf" localSheetId="25" hidden="1">{#N/A,#N/A,FALSE,"조골재"}</definedName>
    <definedName name="dsaf" localSheetId="6" hidden="1">{#N/A,#N/A,FALSE,"조골재"}</definedName>
    <definedName name="dsaf" localSheetId="20" hidden="1">{#N/A,#N/A,FALSE,"조골재"}</definedName>
    <definedName name="dsaf" localSheetId="8" hidden="1">{#N/A,#N/A,FALSE,"조골재"}</definedName>
    <definedName name="dsaf" localSheetId="23" hidden="1">{#N/A,#N/A,FALSE,"조골재"}</definedName>
    <definedName name="dsaf" localSheetId="22" hidden="1">{#N/A,#N/A,FALSE,"조골재"}</definedName>
    <definedName name="dsaf" hidden="1">{#N/A,#N/A,FALSE,"조골재"}</definedName>
    <definedName name="DSE" localSheetId="27">#REF!</definedName>
    <definedName name="DSE" localSheetId="25">#REF!</definedName>
    <definedName name="DSE" localSheetId="6">#REF!</definedName>
    <definedName name="DSE" localSheetId="20">#REF!</definedName>
    <definedName name="DSE" localSheetId="9">#REF!</definedName>
    <definedName name="DSE" localSheetId="8">#REF!</definedName>
    <definedName name="DSE" localSheetId="23">#REF!</definedName>
    <definedName name="DSE" localSheetId="22">#REF!</definedName>
    <definedName name="DSE" localSheetId="21">#REF!</definedName>
    <definedName name="DSE" localSheetId="7">#REF!</definedName>
    <definedName name="DSE" localSheetId="24">#REF!</definedName>
    <definedName name="DSE">#REF!</definedName>
    <definedName name="DSF" localSheetId="27" hidden="1">{#N/A,#N/A,FALSE,"골재소요량";#N/A,#N/A,FALSE,"골재소요량"}</definedName>
    <definedName name="DSF" localSheetId="25" hidden="1">{#N/A,#N/A,FALSE,"골재소요량";#N/A,#N/A,FALSE,"골재소요량"}</definedName>
    <definedName name="DSF" localSheetId="6" hidden="1">{#N/A,#N/A,FALSE,"골재소요량";#N/A,#N/A,FALSE,"골재소요량"}</definedName>
    <definedName name="DSF" localSheetId="20" hidden="1">{#N/A,#N/A,FALSE,"골재소요량";#N/A,#N/A,FALSE,"골재소요량"}</definedName>
    <definedName name="DSF" localSheetId="8" hidden="1">{#N/A,#N/A,FALSE,"골재소요량";#N/A,#N/A,FALSE,"골재소요량"}</definedName>
    <definedName name="DSF" localSheetId="23" hidden="1">{#N/A,#N/A,FALSE,"골재소요량";#N/A,#N/A,FALSE,"골재소요량"}</definedName>
    <definedName name="DSF" localSheetId="22" hidden="1">{#N/A,#N/A,FALSE,"골재소요량";#N/A,#N/A,FALSE,"골재소요량"}</definedName>
    <definedName name="DSF" hidden="1">{#N/A,#N/A,FALSE,"골재소요량";#N/A,#N/A,FALSE,"골재소요량"}</definedName>
    <definedName name="dsfaa" localSheetId="12">BlankMacro1</definedName>
    <definedName name="dsfaa" localSheetId="25">BlankMacro1</definedName>
    <definedName name="dsfaa" localSheetId="24">BlankMacro1</definedName>
    <definedName name="dsfaa">BlankMacro1</definedName>
    <definedName name="DSFAESF" localSheetId="12">BlankMacro1</definedName>
    <definedName name="DSFAESF" localSheetId="25">BlankMacro1</definedName>
    <definedName name="DSFAESF" localSheetId="24">BlankMacro1</definedName>
    <definedName name="DSFAESF">BlankMacro1</definedName>
    <definedName name="dsfasddsf" localSheetId="12">BlankMacro1</definedName>
    <definedName name="dsfasddsf" localSheetId="25">BlankMacro1</definedName>
    <definedName name="dsfasddsf" localSheetId="24">BlankMacro1</definedName>
    <definedName name="dsfasddsf">BlankMacro1</definedName>
    <definedName name="dsfds" localSheetId="12">BlankMacro1</definedName>
    <definedName name="dsfds" localSheetId="25">BlankMacro1</definedName>
    <definedName name="dsfds" localSheetId="24">BlankMacro1</definedName>
    <definedName name="dsfds">BlankMacro1</definedName>
    <definedName name="dsfew" localSheetId="12">BlankMacro1</definedName>
    <definedName name="dsfew" localSheetId="25">BlankMacro1</definedName>
    <definedName name="dsfew" localSheetId="24">BlankMacro1</definedName>
    <definedName name="dsfew">BlankMacro1</definedName>
    <definedName name="dsfsdf" localSheetId="12">BlankMacro1</definedName>
    <definedName name="dsfsdf" localSheetId="25">BlankMacro1</definedName>
    <definedName name="dsfsdf" localSheetId="24">BlankMacro1</definedName>
    <definedName name="dsfsdf">BlankMacro1</definedName>
    <definedName name="dsfwsdf" localSheetId="12">BlankMacro1</definedName>
    <definedName name="dsfwsdf" localSheetId="25">BlankMacro1</definedName>
    <definedName name="dsfwsdf" localSheetId="24">BlankMacro1</definedName>
    <definedName name="dsfwsdf">BlankMacro1</definedName>
    <definedName name="dsg" localSheetId="12">BlankMacro1</definedName>
    <definedName name="dsg" localSheetId="25">BlankMacro1</definedName>
    <definedName name="dsg" localSheetId="24">BlankMacro1</definedName>
    <definedName name="dsg">BlankMacro1</definedName>
    <definedName name="DSGSFWERD" localSheetId="27" hidden="1">{#N/A,#N/A,FALSE,"골재소요량";#N/A,#N/A,FALSE,"골재소요량"}</definedName>
    <definedName name="DSGSFWERD" localSheetId="25" hidden="1">{#N/A,#N/A,FALSE,"골재소요량";#N/A,#N/A,FALSE,"골재소요량"}</definedName>
    <definedName name="DSGSFWERD" localSheetId="6" hidden="1">{#N/A,#N/A,FALSE,"골재소요량";#N/A,#N/A,FALSE,"골재소요량"}</definedName>
    <definedName name="DSGSFWERD" localSheetId="20" hidden="1">{#N/A,#N/A,FALSE,"골재소요량";#N/A,#N/A,FALSE,"골재소요량"}</definedName>
    <definedName name="DSGSFWERD" localSheetId="8" hidden="1">{#N/A,#N/A,FALSE,"골재소요량";#N/A,#N/A,FALSE,"골재소요량"}</definedName>
    <definedName name="DSGSFWERD" localSheetId="23" hidden="1">{#N/A,#N/A,FALSE,"골재소요량";#N/A,#N/A,FALSE,"골재소요량"}</definedName>
    <definedName name="DSGSFWERD" localSheetId="22" hidden="1">{#N/A,#N/A,FALSE,"골재소요량";#N/A,#N/A,FALSE,"골재소요량"}</definedName>
    <definedName name="DSGSFWERD" hidden="1">{#N/A,#N/A,FALSE,"골재소요량";#N/A,#N/A,FALSE,"골재소요량"}</definedName>
    <definedName name="DSO" localSheetId="27">#REF!</definedName>
    <definedName name="DSO" localSheetId="25">#REF!</definedName>
    <definedName name="DSO" localSheetId="6">#REF!</definedName>
    <definedName name="DSO" localSheetId="20">#REF!</definedName>
    <definedName name="DSO" localSheetId="9">#REF!</definedName>
    <definedName name="DSO" localSheetId="8">#REF!</definedName>
    <definedName name="DSO" localSheetId="23">#REF!</definedName>
    <definedName name="DSO" localSheetId="22">#REF!</definedName>
    <definedName name="DSO" localSheetId="21">#REF!</definedName>
    <definedName name="DSO" localSheetId="7">#REF!</definedName>
    <definedName name="DSO" localSheetId="24">#REF!</definedName>
    <definedName name="DSO">#REF!</definedName>
    <definedName name="DVBGHDVDFGBSDFN" localSheetId="12">{0,0,0,0}</definedName>
    <definedName name="DVBGHDVDFGBSDFN">{0,0,0,0}</definedName>
    <definedName name="DW" localSheetId="27" hidden="1">{#N/A,#N/A,FALSE,"배수2"}</definedName>
    <definedName name="DW" localSheetId="25" hidden="1">{#N/A,#N/A,FALSE,"배수2"}</definedName>
    <definedName name="DW" localSheetId="6" hidden="1">{#N/A,#N/A,FALSE,"배수2"}</definedName>
    <definedName name="DW" localSheetId="20" hidden="1">{#N/A,#N/A,FALSE,"배수2"}</definedName>
    <definedName name="DW" localSheetId="8" hidden="1">{#N/A,#N/A,FALSE,"배수2"}</definedName>
    <definedName name="DW" localSheetId="23" hidden="1">{#N/A,#N/A,FALSE,"배수2"}</definedName>
    <definedName name="DW" localSheetId="22" hidden="1">{#N/A,#N/A,FALSE,"배수2"}</definedName>
    <definedName name="DW" hidden="1">{#N/A,#N/A,FALSE,"배수2"}</definedName>
    <definedName name="DW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EQ" localSheetId="27" hidden="1">{#N/A,#N/A,FALSE,"운반시간"}</definedName>
    <definedName name="DWEQ" localSheetId="25" hidden="1">{#N/A,#N/A,FALSE,"운반시간"}</definedName>
    <definedName name="DWEQ" localSheetId="6" hidden="1">{#N/A,#N/A,FALSE,"운반시간"}</definedName>
    <definedName name="DWEQ" localSheetId="20" hidden="1">{#N/A,#N/A,FALSE,"운반시간"}</definedName>
    <definedName name="DWEQ" localSheetId="8" hidden="1">{#N/A,#N/A,FALSE,"운반시간"}</definedName>
    <definedName name="DWEQ" localSheetId="23" hidden="1">{#N/A,#N/A,FALSE,"운반시간"}</definedName>
    <definedName name="DWEQ" localSheetId="22" hidden="1">{#N/A,#N/A,FALSE,"운반시간"}</definedName>
    <definedName name="DWEQ" hidden="1">{#N/A,#N/A,FALSE,"운반시간"}</definedName>
    <definedName name="DWS" localSheetId="12">BlankMacro1</definedName>
    <definedName name="DWS" localSheetId="25">BlankMacro1</definedName>
    <definedName name="DWS" localSheetId="24">BlankMacro1</definedName>
    <definedName name="DWS">BlankMacro1</definedName>
    <definedName name="DX" localSheetId="12">BlankMacro1</definedName>
    <definedName name="DX" localSheetId="25">BlankMacro1</definedName>
    <definedName name="DX" localSheetId="24">BlankMacro1</definedName>
    <definedName name="DX">BlankMacro1</definedName>
    <definedName name="DXZ" localSheetId="12">BlankMacro1</definedName>
    <definedName name="DXZ" localSheetId="25">BlankMacro1</definedName>
    <definedName name="DXZ" localSheetId="24">BlankMacro1</definedName>
    <definedName name="DXZ">BlankMacro1</definedName>
    <definedName name="DZ" localSheetId="12">BlankMacro1</definedName>
    <definedName name="DZ" localSheetId="25">BlankMacro1</definedName>
    <definedName name="DZ" localSheetId="24">BlankMacro1</definedName>
    <definedName name="DZ">BlankMacro1</definedName>
    <definedName name="EA" localSheetId="27">#REF!</definedName>
    <definedName name="EA" localSheetId="25">#REF!</definedName>
    <definedName name="EA" localSheetId="6">#REF!</definedName>
    <definedName name="EA" localSheetId="20">#REF!</definedName>
    <definedName name="EA" localSheetId="9">#REF!</definedName>
    <definedName name="EA" localSheetId="8">#REF!</definedName>
    <definedName name="EA" localSheetId="23">#REF!</definedName>
    <definedName name="EA" localSheetId="22">#REF!</definedName>
    <definedName name="EA" localSheetId="21">#REF!</definedName>
    <definedName name="EA" localSheetId="7">#REF!</definedName>
    <definedName name="EA" localSheetId="24">#REF!</definedName>
    <definedName name="EA">#REF!</definedName>
    <definedName name="earthp" localSheetId="27">#REF!</definedName>
    <definedName name="earthp" localSheetId="25">#REF!</definedName>
    <definedName name="earthp" localSheetId="6">#REF!</definedName>
    <definedName name="earthp" localSheetId="20">#REF!</definedName>
    <definedName name="earthp" localSheetId="9">#REF!</definedName>
    <definedName name="earthp" localSheetId="8">#REF!</definedName>
    <definedName name="earthp" localSheetId="23">#REF!</definedName>
    <definedName name="earthp" localSheetId="22">#REF!</definedName>
    <definedName name="earthp" localSheetId="21">#REF!</definedName>
    <definedName name="earthp" localSheetId="7">#REF!</definedName>
    <definedName name="earthp" localSheetId="24">#REF!</definedName>
    <definedName name="earthp">#REF!</definedName>
    <definedName name="EB" localSheetId="27">#REF!</definedName>
    <definedName name="EB" localSheetId="25">#REF!</definedName>
    <definedName name="EB" localSheetId="6">#REF!</definedName>
    <definedName name="EB" localSheetId="20">#REF!</definedName>
    <definedName name="EB" localSheetId="9">#REF!</definedName>
    <definedName name="EB" localSheetId="8">#REF!</definedName>
    <definedName name="EB" localSheetId="23">#REF!</definedName>
    <definedName name="EB" localSheetId="22">#REF!</definedName>
    <definedName name="EB" localSheetId="21">#REF!</definedName>
    <definedName name="EB" localSheetId="7">#REF!</definedName>
    <definedName name="EB" localSheetId="24">#REF!</definedName>
    <definedName name="EB">#REF!</definedName>
    <definedName name="EC" localSheetId="27">#REF!</definedName>
    <definedName name="EC" localSheetId="25">#REF!</definedName>
    <definedName name="EC" localSheetId="6">#REF!</definedName>
    <definedName name="EC" localSheetId="20">#REF!</definedName>
    <definedName name="EC" localSheetId="9">#REF!</definedName>
    <definedName name="EC" localSheetId="8">#REF!</definedName>
    <definedName name="EC" localSheetId="23">#REF!</definedName>
    <definedName name="EC" localSheetId="22">#REF!</definedName>
    <definedName name="EC" localSheetId="21">#REF!</definedName>
    <definedName name="EC" localSheetId="7">#REF!</definedName>
    <definedName name="EC" localSheetId="24">#REF!</definedName>
    <definedName name="EC">#REF!</definedName>
    <definedName name="eee" localSheetId="27" hidden="1">{#N/A,#N/A,FALSE,"2~8번"}</definedName>
    <definedName name="eee" localSheetId="25" hidden="1">{#N/A,#N/A,FALSE,"2~8번"}</definedName>
    <definedName name="eee" localSheetId="6" hidden="1">{#N/A,#N/A,FALSE,"2~8번"}</definedName>
    <definedName name="eee" localSheetId="20" hidden="1">{#N/A,#N/A,FALSE,"2~8번"}</definedName>
    <definedName name="eee" localSheetId="8" hidden="1">{#N/A,#N/A,FALSE,"2~8번"}</definedName>
    <definedName name="eee" localSheetId="23" hidden="1">{#N/A,#N/A,FALSE,"2~8번"}</definedName>
    <definedName name="eee" localSheetId="22" hidden="1">{#N/A,#N/A,FALSE,"2~8번"}</definedName>
    <definedName name="eee" hidden="1">{#N/A,#N/A,FALSE,"2~8번"}</definedName>
    <definedName name="eeee2q" localSheetId="12">BlankMacro1</definedName>
    <definedName name="eeee2q" localSheetId="25">BlankMacro1</definedName>
    <definedName name="eeee2q" localSheetId="24">BlankMacro1</definedName>
    <definedName name="eeee2q">BlankMacro1</definedName>
    <definedName name="eeeeeee" localSheetId="12">{"'자리배치도'!$AG$1:$CI$28"}</definedName>
    <definedName name="eeeeeee" localSheetId="2">{"'자리배치도'!$AG$1:$CI$28"}</definedName>
    <definedName name="eeeeeee" localSheetId="4">{"'자리배치도'!$AG$1:$CI$28"}</definedName>
    <definedName name="eeeeeee">{"'자리배치도'!$AG$1:$CI$28"}</definedName>
    <definedName name="eeeeeeeeeeeee" localSheetId="27" hidden="1">{#N/A,#N/A,FALSE,"배수2"}</definedName>
    <definedName name="eeeeeeeeeeeee" localSheetId="25" hidden="1">{#N/A,#N/A,FALSE,"배수2"}</definedName>
    <definedName name="eeeeeeeeeeeee" localSheetId="6" hidden="1">{#N/A,#N/A,FALSE,"배수2"}</definedName>
    <definedName name="eeeeeeeeeeeee" localSheetId="20" hidden="1">{#N/A,#N/A,FALSE,"배수2"}</definedName>
    <definedName name="eeeeeeeeeeeee" localSheetId="8" hidden="1">{#N/A,#N/A,FALSE,"배수2"}</definedName>
    <definedName name="eeeeeeeeeeeee" localSheetId="23" hidden="1">{#N/A,#N/A,FALSE,"배수2"}</definedName>
    <definedName name="eeeeeeeeeeeee" localSheetId="22" hidden="1">{#N/A,#N/A,FALSE,"배수2"}</definedName>
    <definedName name="eeeeeeeeeeeee" hidden="1">{#N/A,#N/A,FALSE,"배수2"}</definedName>
    <definedName name="EEETG" localSheetId="12">BlankMacro1</definedName>
    <definedName name="EEETG" localSheetId="25">BlankMacro1</definedName>
    <definedName name="EEETG" localSheetId="24">BlankMacro1</definedName>
    <definedName name="EEETG">BlankMacro1</definedName>
    <definedName name="efd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12">{"'용역비'!$A$4:$C$8"}</definedName>
    <definedName name="EFG">{"'용역비'!$A$4:$C$8"}</definedName>
    <definedName name="eg" localSheetId="27" hidden="1">{#N/A,#N/A,FALSE,"혼합골재"}</definedName>
    <definedName name="eg" localSheetId="25" hidden="1">{#N/A,#N/A,FALSE,"혼합골재"}</definedName>
    <definedName name="eg" localSheetId="6" hidden="1">{#N/A,#N/A,FALSE,"혼합골재"}</definedName>
    <definedName name="eg" localSheetId="20" hidden="1">{#N/A,#N/A,FALSE,"혼합골재"}</definedName>
    <definedName name="eg" localSheetId="8" hidden="1">{#N/A,#N/A,FALSE,"혼합골재"}</definedName>
    <definedName name="eg" localSheetId="23" hidden="1">{#N/A,#N/A,FALSE,"혼합골재"}</definedName>
    <definedName name="eg" localSheetId="22" hidden="1">{#N/A,#N/A,FALSE,"혼합골재"}</definedName>
    <definedName name="eg" hidden="1">{#N/A,#N/A,FALSE,"혼합골재"}</definedName>
    <definedName name="EGE" localSheetId="12">{"'용역비'!$A$4:$C$8"}</definedName>
    <definedName name="EGE">{"'용역비'!$A$4:$C$8"}</definedName>
    <definedName name="egegeg" localSheetId="27" hidden="1">{#N/A,#N/A,FALSE,"운반시간"}</definedName>
    <definedName name="egegeg" localSheetId="25" hidden="1">{#N/A,#N/A,FALSE,"운반시간"}</definedName>
    <definedName name="egegeg" localSheetId="6" hidden="1">{#N/A,#N/A,FALSE,"운반시간"}</definedName>
    <definedName name="egegeg" localSheetId="20" hidden="1">{#N/A,#N/A,FALSE,"운반시간"}</definedName>
    <definedName name="egegeg" localSheetId="8" hidden="1">{#N/A,#N/A,FALSE,"운반시간"}</definedName>
    <definedName name="egegeg" localSheetId="23" hidden="1">{#N/A,#N/A,FALSE,"운반시간"}</definedName>
    <definedName name="egegeg" localSheetId="22" hidden="1">{#N/A,#N/A,FALSE,"운반시간"}</definedName>
    <definedName name="egegeg" hidden="1">{#N/A,#N/A,FALSE,"운반시간"}</definedName>
    <definedName name="eggggggggg" localSheetId="27" hidden="1">{#N/A,#N/A,FALSE,"포장2"}</definedName>
    <definedName name="eggggggggg" localSheetId="25" hidden="1">{#N/A,#N/A,FALSE,"포장2"}</definedName>
    <definedName name="eggggggggg" localSheetId="6" hidden="1">{#N/A,#N/A,FALSE,"포장2"}</definedName>
    <definedName name="eggggggggg" localSheetId="20" hidden="1">{#N/A,#N/A,FALSE,"포장2"}</definedName>
    <definedName name="eggggggggg" localSheetId="8" hidden="1">{#N/A,#N/A,FALSE,"포장2"}</definedName>
    <definedName name="eggggggggg" localSheetId="23" hidden="1">{#N/A,#N/A,FALSE,"포장2"}</definedName>
    <definedName name="eggggggggg" localSheetId="22" hidden="1">{#N/A,#N/A,FALSE,"포장2"}</definedName>
    <definedName name="eggggggggg" hidden="1">{#N/A,#N/A,FALSE,"포장2"}</definedName>
    <definedName name="ej" localSheetId="12">{"'용역비'!$A$4:$C$8"}</definedName>
    <definedName name="ej">{"'용역비'!$A$4:$C$8"}</definedName>
    <definedName name="ELFE" localSheetId="27">#REF!</definedName>
    <definedName name="ELFE" localSheetId="25">#REF!</definedName>
    <definedName name="ELFE" localSheetId="6">#REF!</definedName>
    <definedName name="ELFE" localSheetId="20">#REF!</definedName>
    <definedName name="ELFE" localSheetId="9">#REF!</definedName>
    <definedName name="ELFE" localSheetId="8">#REF!</definedName>
    <definedName name="ELFE" localSheetId="23">#REF!</definedName>
    <definedName name="ELFE" localSheetId="22">#REF!</definedName>
    <definedName name="ELFE" localSheetId="21">#REF!</definedName>
    <definedName name="ELFE" localSheetId="7">#REF!</definedName>
    <definedName name="ELFE" localSheetId="24">#REF!</definedName>
    <definedName name="ELFE">#REF!</definedName>
    <definedName name="ENG_증가원인" localSheetId="12">{"'con_010'!$A$1:$AN$63"}</definedName>
    <definedName name="ENG_증가원인">{"'con_010'!$A$1:$AN$63"}</definedName>
    <definedName name="ENG_추가" localSheetId="12">{"'con_010'!$A$1:$AN$63"}</definedName>
    <definedName name="ENG_추가">{"'con_010'!$A$1:$AN$63"}</definedName>
    <definedName name="ePeriodno">"Edit Box 8"</definedName>
    <definedName name="eqe" localSheetId="27" hidden="1">{#N/A,#N/A,FALSE,"속도"}</definedName>
    <definedName name="eqe" localSheetId="25" hidden="1">{#N/A,#N/A,FALSE,"속도"}</definedName>
    <definedName name="eqe" localSheetId="6" hidden="1">{#N/A,#N/A,FALSE,"속도"}</definedName>
    <definedName name="eqe" localSheetId="20" hidden="1">{#N/A,#N/A,FALSE,"속도"}</definedName>
    <definedName name="eqe" localSheetId="8" hidden="1">{#N/A,#N/A,FALSE,"속도"}</definedName>
    <definedName name="eqe" localSheetId="23" hidden="1">{#N/A,#N/A,FALSE,"속도"}</definedName>
    <definedName name="eqe" localSheetId="22" hidden="1">{#N/A,#N/A,FALSE,"속도"}</definedName>
    <definedName name="eqe" hidden="1">{#N/A,#N/A,FALSE,"속도"}</definedName>
    <definedName name="ERBRE" localSheetId="12">BlankMacro1</definedName>
    <definedName name="ERBRE" localSheetId="25">BlankMacro1</definedName>
    <definedName name="ERBRE" localSheetId="24">BlankMacro1</definedName>
    <definedName name="ERBRE">BlankMacro1</definedName>
    <definedName name="ERC" localSheetId="12">BlankMacro1</definedName>
    <definedName name="ERC" localSheetId="25">BlankMacro1</definedName>
    <definedName name="ERC" localSheetId="24">BlankMacro1</definedName>
    <definedName name="ERC">BlankMacro1</definedName>
    <definedName name="erewr" localSheetId="12">BlankMacro1</definedName>
    <definedName name="erewr" localSheetId="25">BlankMacro1</definedName>
    <definedName name="erewr" localSheetId="24">BlankMacro1</definedName>
    <definedName name="erewr">BlankMacro1</definedName>
    <definedName name="ERGBERGBES" localSheetId="12">BlankMacro1</definedName>
    <definedName name="ERGBERGBES" localSheetId="25">BlankMacro1</definedName>
    <definedName name="ERGBERGBES" localSheetId="24">BlankMacro1</definedName>
    <definedName name="ERGBERGBES">BlankMacro1</definedName>
    <definedName name="ERRR" localSheetId="12">BlankMacro1</definedName>
    <definedName name="ERRR" localSheetId="25">BlankMacro1</definedName>
    <definedName name="ERRR" localSheetId="24">BlankMacro1</definedName>
    <definedName name="ERRR">BlankMacro1</definedName>
    <definedName name="ertertert" localSheetId="12">BlankMacro1</definedName>
    <definedName name="ertertert" localSheetId="25">BlankMacro1</definedName>
    <definedName name="ertertert" localSheetId="24">BlankMacro1</definedName>
    <definedName name="ertertert">BlankMacro1</definedName>
    <definedName name="ERTGESDF" localSheetId="12">BlankMacro1</definedName>
    <definedName name="ERTGESDF" localSheetId="25">BlankMacro1</definedName>
    <definedName name="ERTGESDF" localSheetId="24">BlankMacro1</definedName>
    <definedName name="ERTGESDF">BlankMacro1</definedName>
    <definedName name="ERTGTSWR" localSheetId="12">BlankMacro1</definedName>
    <definedName name="ERTGTSWR" localSheetId="25">BlankMacro1</definedName>
    <definedName name="ERTGTSWR" localSheetId="24">BlankMacro1</definedName>
    <definedName name="ERTGTSWR">BlankMacro1</definedName>
    <definedName name="ertyertye" localSheetId="12">{"'용역비'!$A$4:$C$8"}</definedName>
    <definedName name="ertyertye">{"'용역비'!$A$4:$C$8"}</definedName>
    <definedName name="eru" localSheetId="27" hidden="1">{#N/A,#N/A,FALSE,"조골재"}</definedName>
    <definedName name="eru" localSheetId="25" hidden="1">{#N/A,#N/A,FALSE,"조골재"}</definedName>
    <definedName name="eru" localSheetId="6" hidden="1">{#N/A,#N/A,FALSE,"조골재"}</definedName>
    <definedName name="eru" localSheetId="20" hidden="1">{#N/A,#N/A,FALSE,"조골재"}</definedName>
    <definedName name="eru" localSheetId="8" hidden="1">{#N/A,#N/A,FALSE,"조골재"}</definedName>
    <definedName name="eru" localSheetId="23" hidden="1">{#N/A,#N/A,FALSE,"조골재"}</definedName>
    <definedName name="eru" localSheetId="22" hidden="1">{#N/A,#N/A,FALSE,"조골재"}</definedName>
    <definedName name="eru" hidden="1">{#N/A,#N/A,FALSE,"조골재"}</definedName>
    <definedName name="ESA" localSheetId="12">BlankMacro1</definedName>
    <definedName name="ESA" localSheetId="25">BlankMacro1</definedName>
    <definedName name="ESA" localSheetId="24">BlankMacro1</definedName>
    <definedName name="ESA">BlankMacro1</definedName>
    <definedName name="ESTAWEREW" localSheetId="12">BlankMacro1</definedName>
    <definedName name="ESTAWEREW" localSheetId="25">BlankMacro1</definedName>
    <definedName name="ESTAWEREW" localSheetId="24">BlankMacro1</definedName>
    <definedName name="ESTAWEREW">BlankMacro1</definedName>
    <definedName name="ET" localSheetId="12">BlankMacro1</definedName>
    <definedName name="ET" localSheetId="25">BlankMacro1</definedName>
    <definedName name="ET" localSheetId="24">BlankMacro1</definedName>
    <definedName name="ET">BlankMacro1</definedName>
    <definedName name="ETYETY" localSheetId="12">{"'용역비'!$A$4:$C$8"}</definedName>
    <definedName name="ETYETY">{"'용역비'!$A$4:$C$8"}</definedName>
    <definedName name="etyj" localSheetId="12">{"'용역비'!$A$4:$C$8"}</definedName>
    <definedName name="etyj">{"'용역비'!$A$4:$C$8"}</definedName>
    <definedName name="etyjj" localSheetId="12">{"'용역비'!$A$4:$C$8"}</definedName>
    <definedName name="etyjj">{"'용역비'!$A$4:$C$8"}</definedName>
    <definedName name="ETYJTYJ" localSheetId="12">{"'용역비'!$A$4:$C$8"}</definedName>
    <definedName name="ETYJTYJ">{"'용역비'!$A$4:$C$8"}</definedName>
    <definedName name="EUYRU" localSheetId="27" hidden="1">{#N/A,#N/A,FALSE,"포장1";#N/A,#N/A,FALSE,"포장1"}</definedName>
    <definedName name="EUYRU" localSheetId="25" hidden="1">{#N/A,#N/A,FALSE,"포장1";#N/A,#N/A,FALSE,"포장1"}</definedName>
    <definedName name="EUYRU" localSheetId="6" hidden="1">{#N/A,#N/A,FALSE,"포장1";#N/A,#N/A,FALSE,"포장1"}</definedName>
    <definedName name="EUYRU" localSheetId="20" hidden="1">{#N/A,#N/A,FALSE,"포장1";#N/A,#N/A,FALSE,"포장1"}</definedName>
    <definedName name="EUYRU" localSheetId="8" hidden="1">{#N/A,#N/A,FALSE,"포장1";#N/A,#N/A,FALSE,"포장1"}</definedName>
    <definedName name="EUYRU" localSheetId="23" hidden="1">{#N/A,#N/A,FALSE,"포장1";#N/A,#N/A,FALSE,"포장1"}</definedName>
    <definedName name="EUYRU" localSheetId="22" hidden="1">{#N/A,#N/A,FALSE,"포장1";#N/A,#N/A,FALSE,"포장1"}</definedName>
    <definedName name="EUYRU" hidden="1">{#N/A,#N/A,FALSE,"포장1";#N/A,#N/A,FALSE,"포장1"}</definedName>
    <definedName name="EWDGF" localSheetId="12">BlankMacro1</definedName>
    <definedName name="EWDGF" localSheetId="25">BlankMacro1</definedName>
    <definedName name="EWDGF" localSheetId="24">BlankMacro1</definedName>
    <definedName name="EWDGF">BlankMacro1</definedName>
    <definedName name="EWE" localSheetId="12">BlankMacro1</definedName>
    <definedName name="EWE" localSheetId="25">BlankMacro1</definedName>
    <definedName name="EWE" localSheetId="24">BlankMacro1</definedName>
    <definedName name="EWE">BlankMacro1</definedName>
    <definedName name="ewq" localSheetId="12">{"'Firr(선)'!$AS$1:$AY$62","'Firr(사)'!$AS$1:$AY$62","'Firr(회)'!$AS$1:$AY$62","'Firr(선)'!$L$1:$V$62","'Firr(사)'!$L$1:$V$62","'Firr(회)'!$L$1:$V$62"}</definedName>
    <definedName name="ewq" localSheetId="2">{"'Firr(선)'!$AS$1:$AY$62","'Firr(사)'!$AS$1:$AY$62","'Firr(회)'!$AS$1:$AY$62","'Firr(선)'!$L$1:$V$62","'Firr(사)'!$L$1:$V$62","'Firr(회)'!$L$1:$V$62"}</definedName>
    <definedName name="ewq" localSheetId="4">{"'Firr(선)'!$AS$1:$AY$62","'Firr(사)'!$AS$1:$AY$62","'Firr(회)'!$AS$1:$AY$62","'Firr(선)'!$L$1:$V$62","'Firr(사)'!$L$1:$V$62","'Firr(회)'!$L$1:$V$62"}</definedName>
    <definedName name="ewq">{"'Firr(선)'!$AS$1:$AY$62","'Firr(사)'!$AS$1:$AY$62","'Firr(회)'!$AS$1:$AY$62","'Firr(선)'!$L$1:$V$62","'Firr(사)'!$L$1:$V$62","'Firr(회)'!$L$1:$V$62"}</definedName>
    <definedName name="ewrertr4" localSheetId="12">{"'자리배치도'!$AG$1:$CI$28"}</definedName>
    <definedName name="ewrertr4" localSheetId="2">{"'자리배치도'!$AG$1:$CI$28"}</definedName>
    <definedName name="ewrertr4" localSheetId="4">{"'자리배치도'!$AG$1:$CI$28"}</definedName>
    <definedName name="ewrertr4">{"'자리배치도'!$AG$1:$CI$28"}</definedName>
    <definedName name="EWT" localSheetId="12">BlankMacro1</definedName>
    <definedName name="EWT" localSheetId="25">BlankMacro1</definedName>
    <definedName name="EWT" localSheetId="24">BlankMacro1</definedName>
    <definedName name="EWT">BlankMacro1</definedName>
    <definedName name="EWTERDGD" localSheetId="12">BlankMacro1</definedName>
    <definedName name="EWTERDGD" localSheetId="25">BlankMacro1</definedName>
    <definedName name="EWTERDGD" localSheetId="24">BlankMacro1</definedName>
    <definedName name="EWTERDGD">BlankMacro1</definedName>
    <definedName name="EWVAW" localSheetId="12">BlankMacro1</definedName>
    <definedName name="EWVAW" localSheetId="25">BlankMacro1</definedName>
    <definedName name="EWVAW" localSheetId="24">BlankMacro1</definedName>
    <definedName name="EWVAW">BlankMacro1</definedName>
    <definedName name="ex" localSheetId="27">#REF!</definedName>
    <definedName name="ex" localSheetId="25">#REF!</definedName>
    <definedName name="ex" localSheetId="6">#REF!</definedName>
    <definedName name="ex" localSheetId="20">#REF!</definedName>
    <definedName name="ex" localSheetId="9">#REF!</definedName>
    <definedName name="ex" localSheetId="8">#REF!</definedName>
    <definedName name="ex" localSheetId="23">#REF!</definedName>
    <definedName name="ex" localSheetId="22">#REF!</definedName>
    <definedName name="ex" localSheetId="21">#REF!</definedName>
    <definedName name="ex" localSheetId="7">#REF!</definedName>
    <definedName name="ex" localSheetId="24">#REF!</definedName>
    <definedName name="ex">#REF!</definedName>
    <definedName name="EXE" localSheetId="12">BlankMacro1</definedName>
    <definedName name="EXE" localSheetId="25">BlankMacro1</definedName>
    <definedName name="EXE" localSheetId="24">BlankMacro1</definedName>
    <definedName name="EXE">BlankMacro1</definedName>
    <definedName name="eyu" localSheetId="27" hidden="1">{#N/A,#N/A,FALSE,"운반시간"}</definedName>
    <definedName name="eyu" localSheetId="25" hidden="1">{#N/A,#N/A,FALSE,"운반시간"}</definedName>
    <definedName name="eyu" localSheetId="6" hidden="1">{#N/A,#N/A,FALSE,"운반시간"}</definedName>
    <definedName name="eyu" localSheetId="20" hidden="1">{#N/A,#N/A,FALSE,"운반시간"}</definedName>
    <definedName name="eyu" localSheetId="8" hidden="1">{#N/A,#N/A,FALSE,"운반시간"}</definedName>
    <definedName name="eyu" localSheetId="23" hidden="1">{#N/A,#N/A,FALSE,"운반시간"}</definedName>
    <definedName name="eyu" localSheetId="22" hidden="1">{#N/A,#N/A,FALSE,"운반시간"}</definedName>
    <definedName name="eyu" hidden="1">{#N/A,#N/A,FALSE,"운반시간"}</definedName>
    <definedName name="FDBHRTDBGRE" localSheetId="12">BlankMacro1</definedName>
    <definedName name="FDBHRTDBGRE" localSheetId="25">BlankMacro1</definedName>
    <definedName name="FDBHRTDBGRE" localSheetId="24">BlankMacro1</definedName>
    <definedName name="FDBHRTDBGRE">BlankMacro1</definedName>
    <definedName name="FDBSERHGB" localSheetId="12">BlankMacro1</definedName>
    <definedName name="FDBSERHGB" localSheetId="25">BlankMacro1</definedName>
    <definedName name="FDBSERHGB" localSheetId="24">BlankMacro1</definedName>
    <definedName name="FDBSERHGB">BlankMacro1</definedName>
    <definedName name="fdcvas" localSheetId="12">BlankMacro1</definedName>
    <definedName name="fdcvas" localSheetId="25">BlankMacro1</definedName>
    <definedName name="fdcvas" localSheetId="24">BlankMacro1</definedName>
    <definedName name="fdcvas">BlankMacro1</definedName>
    <definedName name="fdf" localSheetId="27" hidden="1">{#N/A,#N/A,FALSE,"표지목차"}</definedName>
    <definedName name="fdf" localSheetId="25" hidden="1">{#N/A,#N/A,FALSE,"표지목차"}</definedName>
    <definedName name="fdf" localSheetId="6" hidden="1">{#N/A,#N/A,FALSE,"표지목차"}</definedName>
    <definedName name="fdf" localSheetId="20" hidden="1">{#N/A,#N/A,FALSE,"표지목차"}</definedName>
    <definedName name="fdf" localSheetId="8" hidden="1">{#N/A,#N/A,FALSE,"표지목차"}</definedName>
    <definedName name="fdf" localSheetId="23" hidden="1">{#N/A,#N/A,FALSE,"표지목차"}</definedName>
    <definedName name="fdf" localSheetId="22" hidden="1">{#N/A,#N/A,FALSE,"표지목차"}</definedName>
    <definedName name="fdf" hidden="1">{#N/A,#N/A,FALSE,"표지목차"}</definedName>
    <definedName name="fdf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" localSheetId="12">BlankMacro1</definedName>
    <definedName name="FDG" localSheetId="25">BlankMacro1</definedName>
    <definedName name="FDG" localSheetId="24">BlankMacro1</definedName>
    <definedName name="FDG">BlankMacro1</definedName>
    <definedName name="FDGDFAGFD" localSheetId="27" hidden="1">{#N/A,#N/A,FALSE,"포장1";#N/A,#N/A,FALSE,"포장1"}</definedName>
    <definedName name="FDGDFAGFD" localSheetId="25" hidden="1">{#N/A,#N/A,FALSE,"포장1";#N/A,#N/A,FALSE,"포장1"}</definedName>
    <definedName name="FDGDFAGFD" localSheetId="6" hidden="1">{#N/A,#N/A,FALSE,"포장1";#N/A,#N/A,FALSE,"포장1"}</definedName>
    <definedName name="FDGDFAGFD" localSheetId="20" hidden="1">{#N/A,#N/A,FALSE,"포장1";#N/A,#N/A,FALSE,"포장1"}</definedName>
    <definedName name="FDGDFAGFD" localSheetId="8" hidden="1">{#N/A,#N/A,FALSE,"포장1";#N/A,#N/A,FALSE,"포장1"}</definedName>
    <definedName name="FDGDFAGFD" localSheetId="23" hidden="1">{#N/A,#N/A,FALSE,"포장1";#N/A,#N/A,FALSE,"포장1"}</definedName>
    <definedName name="FDGDFAGFD" localSheetId="22" hidden="1">{#N/A,#N/A,FALSE,"포장1";#N/A,#N/A,FALSE,"포장1"}</definedName>
    <definedName name="FDGDFAGFD" hidden="1">{#N/A,#N/A,FALSE,"포장1";#N/A,#N/A,FALSE,"포장1"}</definedName>
    <definedName name="fdgfdg" localSheetId="27" hidden="1">{#N/A,#N/A,FALSE,"2~8번"}</definedName>
    <definedName name="fdgfdg" localSheetId="25" hidden="1">{#N/A,#N/A,FALSE,"2~8번"}</definedName>
    <definedName name="fdgfdg" localSheetId="6" hidden="1">{#N/A,#N/A,FALSE,"2~8번"}</definedName>
    <definedName name="fdgfdg" localSheetId="20" hidden="1">{#N/A,#N/A,FALSE,"2~8번"}</definedName>
    <definedName name="fdgfdg" localSheetId="8" hidden="1">{#N/A,#N/A,FALSE,"2~8번"}</definedName>
    <definedName name="fdgfdg" localSheetId="23" hidden="1">{#N/A,#N/A,FALSE,"2~8번"}</definedName>
    <definedName name="fdgfdg" localSheetId="22" hidden="1">{#N/A,#N/A,FALSE,"2~8번"}</definedName>
    <definedName name="fdgfdg" hidden="1">{#N/A,#N/A,FALSE,"2~8번"}</definedName>
    <definedName name="fdgfgf" localSheetId="27" hidden="1">{#N/A,#N/A,FALSE,"운반시간"}</definedName>
    <definedName name="fdgfgf" localSheetId="25" hidden="1">{#N/A,#N/A,FALSE,"운반시간"}</definedName>
    <definedName name="fdgfgf" localSheetId="6" hidden="1">{#N/A,#N/A,FALSE,"운반시간"}</definedName>
    <definedName name="fdgfgf" localSheetId="20" hidden="1">{#N/A,#N/A,FALSE,"운반시간"}</definedName>
    <definedName name="fdgfgf" localSheetId="8" hidden="1">{#N/A,#N/A,FALSE,"운반시간"}</definedName>
    <definedName name="fdgfgf" localSheetId="23" hidden="1">{#N/A,#N/A,FALSE,"운반시간"}</definedName>
    <definedName name="fdgfgf" localSheetId="22" hidden="1">{#N/A,#N/A,FALSE,"운반시간"}</definedName>
    <definedName name="fdgfgf" hidden="1">{#N/A,#N/A,FALSE,"운반시간"}</definedName>
    <definedName name="fdght" localSheetId="12">BlankMacro1</definedName>
    <definedName name="fdght" localSheetId="25">BlankMacro1</definedName>
    <definedName name="fdght" localSheetId="24">BlankMacro1</definedName>
    <definedName name="fdght">BlankMacro1</definedName>
    <definedName name="fdgldgklbv" localSheetId="12">{"'Firr(선)'!$AS$1:$AY$62","'Firr(사)'!$AS$1:$AY$62","'Firr(회)'!$AS$1:$AY$62","'Firr(선)'!$L$1:$V$62","'Firr(사)'!$L$1:$V$62","'Firr(회)'!$L$1:$V$62"}</definedName>
    <definedName name="fdgldgklbv">{"'Firr(선)'!$AS$1:$AY$62","'Firr(사)'!$AS$1:$AY$62","'Firr(회)'!$AS$1:$AY$62","'Firr(선)'!$L$1:$V$62","'Firr(사)'!$L$1:$V$62","'Firr(회)'!$L$1:$V$62"}</definedName>
    <definedName name="fdgsfdg" localSheetId="12">BlankMacro1</definedName>
    <definedName name="fdgsfdg" localSheetId="25">BlankMacro1</definedName>
    <definedName name="fdgsfdg" localSheetId="24">BlankMacro1</definedName>
    <definedName name="fdgsfdg">BlankMacro1</definedName>
    <definedName name="FDS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" localSheetId="27" hidden="1">{#N/A,#N/A,FALSE,"물량산출"}</definedName>
    <definedName name="FDSA" localSheetId="25" hidden="1">{#N/A,#N/A,FALSE,"물량산출"}</definedName>
    <definedName name="FDSA" localSheetId="6" hidden="1">{#N/A,#N/A,FALSE,"물량산출"}</definedName>
    <definedName name="FDSA" localSheetId="20" hidden="1">{#N/A,#N/A,FALSE,"물량산출"}</definedName>
    <definedName name="FDSA" localSheetId="8" hidden="1">{#N/A,#N/A,FALSE,"물량산출"}</definedName>
    <definedName name="FDSA" localSheetId="23" hidden="1">{#N/A,#N/A,FALSE,"물량산출"}</definedName>
    <definedName name="FDSA" localSheetId="22" hidden="1">{#N/A,#N/A,FALSE,"물량산출"}</definedName>
    <definedName name="FDSA" hidden="1">{#N/A,#N/A,FALSE,"물량산출"}</definedName>
    <definedName name="FE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7" hidden="1">{#N/A,#N/A,FALSE,"배수1"}</definedName>
    <definedName name="ff" localSheetId="25" hidden="1">{#N/A,#N/A,FALSE,"배수1"}</definedName>
    <definedName name="ff" localSheetId="6" hidden="1">{#N/A,#N/A,FALSE,"배수1"}</definedName>
    <definedName name="ff" localSheetId="20" hidden="1">{#N/A,#N/A,FALSE,"배수1"}</definedName>
    <definedName name="ff" localSheetId="8" hidden="1">{#N/A,#N/A,FALSE,"배수1"}</definedName>
    <definedName name="ff" localSheetId="23" hidden="1">{#N/A,#N/A,FALSE,"배수1"}</definedName>
    <definedName name="ff" localSheetId="22" hidden="1">{#N/A,#N/A,FALSE,"배수1"}</definedName>
    <definedName name="ff" hidden="1">{#N/A,#N/A,FALSE,"배수1"}</definedName>
    <definedName name="FF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27" hidden="1">{#N/A,#N/A,FALSE,"배수1"}</definedName>
    <definedName name="ffff" localSheetId="25" hidden="1">{#N/A,#N/A,FALSE,"배수1"}</definedName>
    <definedName name="ffff" localSheetId="6" hidden="1">{#N/A,#N/A,FALSE,"배수1"}</definedName>
    <definedName name="ffff" localSheetId="20" hidden="1">{#N/A,#N/A,FALSE,"배수1"}</definedName>
    <definedName name="ffff" localSheetId="8" hidden="1">{#N/A,#N/A,FALSE,"배수1"}</definedName>
    <definedName name="ffff" localSheetId="23" hidden="1">{#N/A,#N/A,FALSE,"배수1"}</definedName>
    <definedName name="ffff" localSheetId="22" hidden="1">{#N/A,#N/A,FALSE,"배수1"}</definedName>
    <definedName name="ffff" hidden="1">{#N/A,#N/A,FALSE,"배수1"}</definedName>
    <definedName name="ffffff" localSheetId="27" hidden="1">{#N/A,#N/A,FALSE,"2~8번"}</definedName>
    <definedName name="ffffff" localSheetId="25" hidden="1">{#N/A,#N/A,FALSE,"2~8번"}</definedName>
    <definedName name="ffffff" localSheetId="6" hidden="1">{#N/A,#N/A,FALSE,"2~8번"}</definedName>
    <definedName name="ffffff" localSheetId="20" hidden="1">{#N/A,#N/A,FALSE,"2~8번"}</definedName>
    <definedName name="ffffff" localSheetId="8" hidden="1">{#N/A,#N/A,FALSE,"2~8번"}</definedName>
    <definedName name="ffffff" localSheetId="23" hidden="1">{#N/A,#N/A,FALSE,"2~8번"}</definedName>
    <definedName name="ffffff" localSheetId="22" hidden="1">{#N/A,#N/A,FALSE,"2~8번"}</definedName>
    <definedName name="ffffff" hidden="1">{#N/A,#N/A,FALSE,"2~8번"}</definedName>
    <definedName name="fffffff">{"Book1","00장구심사(농림).xls"}</definedName>
    <definedName name="fffffff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fff" localSheetId="27" hidden="1">{#N/A,#N/A,FALSE,"표지목차"}</definedName>
    <definedName name="ffffffffffffffff" localSheetId="25" hidden="1">{#N/A,#N/A,FALSE,"표지목차"}</definedName>
    <definedName name="ffffffffffffffff" localSheetId="6" hidden="1">{#N/A,#N/A,FALSE,"표지목차"}</definedName>
    <definedName name="ffffffffffffffff" localSheetId="20" hidden="1">{#N/A,#N/A,FALSE,"표지목차"}</definedName>
    <definedName name="ffffffffffffffff" localSheetId="8" hidden="1">{#N/A,#N/A,FALSE,"표지목차"}</definedName>
    <definedName name="ffffffffffffffff" localSheetId="23" hidden="1">{#N/A,#N/A,FALSE,"표지목차"}</definedName>
    <definedName name="ffffffffffffffff" localSheetId="22" hidden="1">{#N/A,#N/A,FALSE,"표지목차"}</definedName>
    <definedName name="ffffffffffffffff" hidden="1">{#N/A,#N/A,FALSE,"표지목차"}</definedName>
    <definedName name="ffk" localSheetId="27" hidden="1">#REF!</definedName>
    <definedName name="ffk" localSheetId="25" hidden="1">#REF!</definedName>
    <definedName name="ffk" localSheetId="6" hidden="1">#REF!</definedName>
    <definedName name="ffk" localSheetId="20" hidden="1">#REF!</definedName>
    <definedName name="ffk" localSheetId="8" hidden="1">#REF!</definedName>
    <definedName name="ffk" localSheetId="23" hidden="1">#REF!</definedName>
    <definedName name="ffk" localSheetId="22" hidden="1">#REF!</definedName>
    <definedName name="ffk" localSheetId="21" hidden="1">#REF!</definedName>
    <definedName name="ffk" localSheetId="7" hidden="1">#REF!</definedName>
    <definedName name="ffk" localSheetId="24" hidden="1">#REF!</definedName>
    <definedName name="ffk" hidden="1">#REF!</definedName>
    <definedName name="fg" localSheetId="12">{"'광피스표'!$A$3:$N$54"}</definedName>
    <definedName name="fg" localSheetId="2">{"'광피스표'!$A$3:$N$54"}</definedName>
    <definedName name="fg" localSheetId="4">{"'광피스표'!$A$3:$N$54"}</definedName>
    <definedName name="fg">{"'광피스표'!$A$3:$N$54"}</definedName>
    <definedName name="FGDAG" localSheetId="27" hidden="1">{#N/A,#N/A,FALSE,"포장2"}</definedName>
    <definedName name="FGDAG" localSheetId="25" hidden="1">{#N/A,#N/A,FALSE,"포장2"}</definedName>
    <definedName name="FGDAG" localSheetId="6" hidden="1">{#N/A,#N/A,FALSE,"포장2"}</definedName>
    <definedName name="FGDAG" localSheetId="20" hidden="1">{#N/A,#N/A,FALSE,"포장2"}</definedName>
    <definedName name="FGDAG" localSheetId="8" hidden="1">{#N/A,#N/A,FALSE,"포장2"}</definedName>
    <definedName name="FGDAG" localSheetId="23" hidden="1">{#N/A,#N/A,FALSE,"포장2"}</definedName>
    <definedName name="FGDAG" localSheetId="22" hidden="1">{#N/A,#N/A,FALSE,"포장2"}</definedName>
    <definedName name="FGDAG" hidden="1">{#N/A,#N/A,FALSE,"포장2"}</definedName>
    <definedName name="FGDAGFG" localSheetId="27" hidden="1">{#N/A,#N/A,FALSE,"혼합골재"}</definedName>
    <definedName name="FGDAGFG" localSheetId="25" hidden="1">{#N/A,#N/A,FALSE,"혼합골재"}</definedName>
    <definedName name="FGDAGFG" localSheetId="6" hidden="1">{#N/A,#N/A,FALSE,"혼합골재"}</definedName>
    <definedName name="FGDAGFG" localSheetId="20" hidden="1">{#N/A,#N/A,FALSE,"혼합골재"}</definedName>
    <definedName name="FGDAGFG" localSheetId="8" hidden="1">{#N/A,#N/A,FALSE,"혼합골재"}</definedName>
    <definedName name="FGDAGFG" localSheetId="23" hidden="1">{#N/A,#N/A,FALSE,"혼합골재"}</definedName>
    <definedName name="FGDAGFG" localSheetId="22" hidden="1">{#N/A,#N/A,FALSE,"혼합골재"}</definedName>
    <definedName name="FGDAGFG" hidden="1">{#N/A,#N/A,FALSE,"혼합골재"}</definedName>
    <definedName name="FG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27" hidden="1">{#N/A,#N/A,FALSE,"혼합골재"}</definedName>
    <definedName name="fgfadgf" localSheetId="25" hidden="1">{#N/A,#N/A,FALSE,"혼합골재"}</definedName>
    <definedName name="fgfadgf" localSheetId="6" hidden="1">{#N/A,#N/A,FALSE,"혼합골재"}</definedName>
    <definedName name="fgfadgf" localSheetId="20" hidden="1">{#N/A,#N/A,FALSE,"혼합골재"}</definedName>
    <definedName name="fgfadgf" localSheetId="8" hidden="1">{#N/A,#N/A,FALSE,"혼합골재"}</definedName>
    <definedName name="fgfadgf" localSheetId="23" hidden="1">{#N/A,#N/A,FALSE,"혼합골재"}</definedName>
    <definedName name="fgfadgf" localSheetId="22" hidden="1">{#N/A,#N/A,FALSE,"혼합골재"}</definedName>
    <definedName name="fgfadgf" hidden="1">{#N/A,#N/A,FALSE,"혼합골재"}</definedName>
    <definedName name="FGFDG" localSheetId="27" hidden="1">{#N/A,#N/A,FALSE,"표지목차"}</definedName>
    <definedName name="FGFDG" localSheetId="25" hidden="1">{#N/A,#N/A,FALSE,"표지목차"}</definedName>
    <definedName name="FGFDG" localSheetId="6" hidden="1">{#N/A,#N/A,FALSE,"표지목차"}</definedName>
    <definedName name="FGFDG" localSheetId="20" hidden="1">{#N/A,#N/A,FALSE,"표지목차"}</definedName>
    <definedName name="FGFDG" localSheetId="8" hidden="1">{#N/A,#N/A,FALSE,"표지목차"}</definedName>
    <definedName name="FGFDG" localSheetId="23" hidden="1">{#N/A,#N/A,FALSE,"표지목차"}</definedName>
    <definedName name="FGFDG" localSheetId="22" hidden="1">{#N/A,#N/A,FALSE,"표지목차"}</definedName>
    <definedName name="FGFDG" hidden="1">{#N/A,#N/A,FALSE,"표지목차"}</definedName>
    <definedName name="fgfdgffff" localSheetId="27" hidden="1">{#N/A,#N/A,FALSE,"부대2"}</definedName>
    <definedName name="fgfdgffff" localSheetId="25" hidden="1">{#N/A,#N/A,FALSE,"부대2"}</definedName>
    <definedName name="fgfdgffff" localSheetId="6" hidden="1">{#N/A,#N/A,FALSE,"부대2"}</definedName>
    <definedName name="fgfdgffff" localSheetId="20" hidden="1">{#N/A,#N/A,FALSE,"부대2"}</definedName>
    <definedName name="fgfdgffff" localSheetId="8" hidden="1">{#N/A,#N/A,FALSE,"부대2"}</definedName>
    <definedName name="fgfdgffff" localSheetId="23" hidden="1">{#N/A,#N/A,FALSE,"부대2"}</definedName>
    <definedName name="fgfdgffff" localSheetId="22" hidden="1">{#N/A,#N/A,FALSE,"부대2"}</definedName>
    <definedName name="fgfdgffff" hidden="1">{#N/A,#N/A,FALSE,"부대2"}</definedName>
    <definedName name="fgfdsgdfg" localSheetId="27" hidden="1">{#N/A,#N/A,FALSE,"혼합골재"}</definedName>
    <definedName name="fgfdsgdfg" localSheetId="25" hidden="1">{#N/A,#N/A,FALSE,"혼합골재"}</definedName>
    <definedName name="fgfdsgdfg" localSheetId="6" hidden="1">{#N/A,#N/A,FALSE,"혼합골재"}</definedName>
    <definedName name="fgfdsgdfg" localSheetId="20" hidden="1">{#N/A,#N/A,FALSE,"혼합골재"}</definedName>
    <definedName name="fgfdsgdfg" localSheetId="8" hidden="1">{#N/A,#N/A,FALSE,"혼합골재"}</definedName>
    <definedName name="fgfdsgdfg" localSheetId="23" hidden="1">{#N/A,#N/A,FALSE,"혼합골재"}</definedName>
    <definedName name="fgfdsgdfg" localSheetId="22" hidden="1">{#N/A,#N/A,FALSE,"혼합골재"}</definedName>
    <definedName name="fgfdsgdfg" hidden="1">{#N/A,#N/A,FALSE,"혼합골재"}</definedName>
    <definedName name="fgfgf" localSheetId="27" hidden="1">{#N/A,#N/A,FALSE,"표지목차"}</definedName>
    <definedName name="fgfgf" localSheetId="25" hidden="1">{#N/A,#N/A,FALSE,"표지목차"}</definedName>
    <definedName name="fgfgf" localSheetId="6" hidden="1">{#N/A,#N/A,FALSE,"표지목차"}</definedName>
    <definedName name="fgfgf" localSheetId="20" hidden="1">{#N/A,#N/A,FALSE,"표지목차"}</definedName>
    <definedName name="fgfgf" localSheetId="8" hidden="1">{#N/A,#N/A,FALSE,"표지목차"}</definedName>
    <definedName name="fgfgf" localSheetId="23" hidden="1">{#N/A,#N/A,FALSE,"표지목차"}</definedName>
    <definedName name="fgfgf" localSheetId="22" hidden="1">{#N/A,#N/A,FALSE,"표지목차"}</definedName>
    <definedName name="fgfgf" hidden="1">{#N/A,#N/A,FALSE,"표지목차"}</definedName>
    <definedName name="FGG" localSheetId="12">BlankMacro1</definedName>
    <definedName name="FGG" localSheetId="25">BlankMacro1</definedName>
    <definedName name="FGG" localSheetId="24">BlankMacro1</definedName>
    <definedName name="FGG">BlankMacro1</definedName>
    <definedName name="fghfdagfd" localSheetId="27" hidden="1">{#N/A,#N/A,FALSE,"표지목차"}</definedName>
    <definedName name="fghfdagfd" localSheetId="25" hidden="1">{#N/A,#N/A,FALSE,"표지목차"}</definedName>
    <definedName name="fghfdagfd" localSheetId="6" hidden="1">{#N/A,#N/A,FALSE,"표지목차"}</definedName>
    <definedName name="fghfdagfd" localSheetId="20" hidden="1">{#N/A,#N/A,FALSE,"표지목차"}</definedName>
    <definedName name="fghfdagfd" localSheetId="8" hidden="1">{#N/A,#N/A,FALSE,"표지목차"}</definedName>
    <definedName name="fghfdagfd" localSheetId="23" hidden="1">{#N/A,#N/A,FALSE,"표지목차"}</definedName>
    <definedName name="fghfdagfd" localSheetId="22" hidden="1">{#N/A,#N/A,FALSE,"표지목차"}</definedName>
    <definedName name="fghfdagfd" hidden="1">{#N/A,#N/A,FALSE,"표지목차"}</definedName>
    <definedName name="fghfgh" localSheetId="12">BlankMacro1</definedName>
    <definedName name="fghfgh" localSheetId="25">BlankMacro1</definedName>
    <definedName name="fghfgh" localSheetId="24">BlankMacro1</definedName>
    <definedName name="fghfgh">BlankMacro1</definedName>
    <definedName name="fghfghfgh" localSheetId="12">BlankMacro1</definedName>
    <definedName name="fghfghfgh" localSheetId="25">BlankMacro1</definedName>
    <definedName name="fghfghfgh" localSheetId="24">BlankMacro1</definedName>
    <definedName name="fghfghfgh">BlankMacro1</definedName>
    <definedName name="fghghf" localSheetId="12">BlankMacro1</definedName>
    <definedName name="fghghf" localSheetId="25">BlankMacro1</definedName>
    <definedName name="fghghf" localSheetId="24">BlankMacro1</definedName>
    <definedName name="fghghf">BlankMacro1</definedName>
    <definedName name="fghrt" localSheetId="12">BlankMacro1</definedName>
    <definedName name="fghrt" localSheetId="25">BlankMacro1</definedName>
    <definedName name="fghrt" localSheetId="24">BlankMacro1</definedName>
    <definedName name="fghrt">BlankMacro1</definedName>
    <definedName name="FGJFG" localSheetId="27" hidden="1">{#N/A,#N/A,FALSE,"배수2"}</definedName>
    <definedName name="FGJFG" localSheetId="25" hidden="1">{#N/A,#N/A,FALSE,"배수2"}</definedName>
    <definedName name="FGJFG" localSheetId="6" hidden="1">{#N/A,#N/A,FALSE,"배수2"}</definedName>
    <definedName name="FGJFG" localSheetId="20" hidden="1">{#N/A,#N/A,FALSE,"배수2"}</definedName>
    <definedName name="FGJFG" localSheetId="8" hidden="1">{#N/A,#N/A,FALSE,"배수2"}</definedName>
    <definedName name="FGJFG" localSheetId="23" hidden="1">{#N/A,#N/A,FALSE,"배수2"}</definedName>
    <definedName name="FGJFG" localSheetId="22" hidden="1">{#N/A,#N/A,FALSE,"배수2"}</definedName>
    <definedName name="FGJFG" hidden="1">{#N/A,#N/A,FALSE,"배수2"}</definedName>
    <definedName name="FGJFK" localSheetId="27" hidden="1">{#N/A,#N/A,FALSE,"구조2"}</definedName>
    <definedName name="FGJFK" localSheetId="25" hidden="1">{#N/A,#N/A,FALSE,"구조2"}</definedName>
    <definedName name="FGJFK" localSheetId="6" hidden="1">{#N/A,#N/A,FALSE,"구조2"}</definedName>
    <definedName name="FGJFK" localSheetId="20" hidden="1">{#N/A,#N/A,FALSE,"구조2"}</definedName>
    <definedName name="FGJFK" localSheetId="8" hidden="1">{#N/A,#N/A,FALSE,"구조2"}</definedName>
    <definedName name="FGJFK" localSheetId="23" hidden="1">{#N/A,#N/A,FALSE,"구조2"}</definedName>
    <definedName name="FGJFK" localSheetId="22" hidden="1">{#N/A,#N/A,FALSE,"구조2"}</definedName>
    <definedName name="FGJFK" hidden="1">{#N/A,#N/A,FALSE,"구조2"}</definedName>
    <definedName name="FGJGFJGF" localSheetId="27" hidden="1">{#N/A,#N/A,FALSE,"포장2"}</definedName>
    <definedName name="FGJGFJGF" localSheetId="25" hidden="1">{#N/A,#N/A,FALSE,"포장2"}</definedName>
    <definedName name="FGJGFJGF" localSheetId="6" hidden="1">{#N/A,#N/A,FALSE,"포장2"}</definedName>
    <definedName name="FGJGFJGF" localSheetId="20" hidden="1">{#N/A,#N/A,FALSE,"포장2"}</definedName>
    <definedName name="FGJGFJGF" localSheetId="8" hidden="1">{#N/A,#N/A,FALSE,"포장2"}</definedName>
    <definedName name="FGJGFJGF" localSheetId="23" hidden="1">{#N/A,#N/A,FALSE,"포장2"}</definedName>
    <definedName name="FGJGFJGF" localSheetId="22" hidden="1">{#N/A,#N/A,FALSE,"포장2"}</definedName>
    <definedName name="FGJGFJGF" hidden="1">{#N/A,#N/A,FALSE,"포장2"}</definedName>
    <definedName name="FGJGFJGH" localSheetId="27" hidden="1">{#N/A,#N/A,FALSE,"구조2"}</definedName>
    <definedName name="FGJGFJGH" localSheetId="25" hidden="1">{#N/A,#N/A,FALSE,"구조2"}</definedName>
    <definedName name="FGJGFJGH" localSheetId="6" hidden="1">{#N/A,#N/A,FALSE,"구조2"}</definedName>
    <definedName name="FGJGFJGH" localSheetId="20" hidden="1">{#N/A,#N/A,FALSE,"구조2"}</definedName>
    <definedName name="FGJGFJGH" localSheetId="8" hidden="1">{#N/A,#N/A,FALSE,"구조2"}</definedName>
    <definedName name="FGJGFJGH" localSheetId="23" hidden="1">{#N/A,#N/A,FALSE,"구조2"}</definedName>
    <definedName name="FGJGFJGH" localSheetId="22" hidden="1">{#N/A,#N/A,FALSE,"구조2"}</definedName>
    <definedName name="FGJGFJGH" hidden="1">{#N/A,#N/A,FALSE,"구조2"}</definedName>
    <definedName name="FGJGFTTJGHK" localSheetId="27" hidden="1">{#N/A,#N/A,FALSE,"배수2"}</definedName>
    <definedName name="FGJGFTTJGHK" localSheetId="25" hidden="1">{#N/A,#N/A,FALSE,"배수2"}</definedName>
    <definedName name="FGJGFTTJGHK" localSheetId="6" hidden="1">{#N/A,#N/A,FALSE,"배수2"}</definedName>
    <definedName name="FGJGFTTJGHK" localSheetId="20" hidden="1">{#N/A,#N/A,FALSE,"배수2"}</definedName>
    <definedName name="FGJGFTTJGHK" localSheetId="8" hidden="1">{#N/A,#N/A,FALSE,"배수2"}</definedName>
    <definedName name="FGJGFTTJGHK" localSheetId="23" hidden="1">{#N/A,#N/A,FALSE,"배수2"}</definedName>
    <definedName name="FGJGFTTJGHK" localSheetId="22" hidden="1">{#N/A,#N/A,FALSE,"배수2"}</definedName>
    <definedName name="FGJGFTTJGHK" hidden="1">{#N/A,#N/A,FALSE,"배수2"}</definedName>
    <definedName name="FGJGHJ" localSheetId="27" hidden="1">{#N/A,#N/A,FALSE,"속도"}</definedName>
    <definedName name="FGJGHJ" localSheetId="25" hidden="1">{#N/A,#N/A,FALSE,"속도"}</definedName>
    <definedName name="FGJGHJ" localSheetId="6" hidden="1">{#N/A,#N/A,FALSE,"속도"}</definedName>
    <definedName name="FGJGHJ" localSheetId="20" hidden="1">{#N/A,#N/A,FALSE,"속도"}</definedName>
    <definedName name="FGJGHJ" localSheetId="8" hidden="1">{#N/A,#N/A,FALSE,"속도"}</definedName>
    <definedName name="FGJGHJ" localSheetId="23" hidden="1">{#N/A,#N/A,FALSE,"속도"}</definedName>
    <definedName name="FGJGHJ" localSheetId="22" hidden="1">{#N/A,#N/A,FALSE,"속도"}</definedName>
    <definedName name="FGJGHJ" hidden="1">{#N/A,#N/A,FALSE,"속도"}</definedName>
    <definedName name="FGJGJG" localSheetId="27" hidden="1">{#N/A,#N/A,FALSE,"배수1"}</definedName>
    <definedName name="FGJGJG" localSheetId="25" hidden="1">{#N/A,#N/A,FALSE,"배수1"}</definedName>
    <definedName name="FGJGJG" localSheetId="6" hidden="1">{#N/A,#N/A,FALSE,"배수1"}</definedName>
    <definedName name="FGJGJG" localSheetId="20" hidden="1">{#N/A,#N/A,FALSE,"배수1"}</definedName>
    <definedName name="FGJGJG" localSheetId="8" hidden="1">{#N/A,#N/A,FALSE,"배수1"}</definedName>
    <definedName name="FGJGJG" localSheetId="23" hidden="1">{#N/A,#N/A,FALSE,"배수1"}</definedName>
    <definedName name="FGJGJG" localSheetId="22" hidden="1">{#N/A,#N/A,FALSE,"배수1"}</definedName>
    <definedName name="FGJGJG" hidden="1">{#N/A,#N/A,FALSE,"배수1"}</definedName>
    <definedName name="FGJHGFJG" localSheetId="27" hidden="1">{#N/A,#N/A,FALSE,"구조2"}</definedName>
    <definedName name="FGJHGFJG" localSheetId="25" hidden="1">{#N/A,#N/A,FALSE,"구조2"}</definedName>
    <definedName name="FGJHGFJG" localSheetId="6" hidden="1">{#N/A,#N/A,FALSE,"구조2"}</definedName>
    <definedName name="FGJHGFJG" localSheetId="20" hidden="1">{#N/A,#N/A,FALSE,"구조2"}</definedName>
    <definedName name="FGJHGFJG" localSheetId="8" hidden="1">{#N/A,#N/A,FALSE,"구조2"}</definedName>
    <definedName name="FGJHGFJG" localSheetId="23" hidden="1">{#N/A,#N/A,FALSE,"구조2"}</definedName>
    <definedName name="FGJHGFJG" localSheetId="22" hidden="1">{#N/A,#N/A,FALSE,"구조2"}</definedName>
    <definedName name="FGJHGFJG" hidden="1">{#N/A,#N/A,FALSE,"구조2"}</definedName>
    <definedName name="fgsdfgf" localSheetId="12">BlankMacro1</definedName>
    <definedName name="fgsdfgf" localSheetId="25">BlankMacro1</definedName>
    <definedName name="fgsdfgf" localSheetId="24">BlankMacro1</definedName>
    <definedName name="fgsdfgf">BlankMacro1</definedName>
    <definedName name="fhddg" localSheetId="27" hidden="1">{#N/A,#N/A,FALSE,"부대1"}</definedName>
    <definedName name="fhddg" localSheetId="25" hidden="1">{#N/A,#N/A,FALSE,"부대1"}</definedName>
    <definedName name="fhddg" localSheetId="6" hidden="1">{#N/A,#N/A,FALSE,"부대1"}</definedName>
    <definedName name="fhddg" localSheetId="20" hidden="1">{#N/A,#N/A,FALSE,"부대1"}</definedName>
    <definedName name="fhddg" localSheetId="8" hidden="1">{#N/A,#N/A,FALSE,"부대1"}</definedName>
    <definedName name="fhddg" localSheetId="23" hidden="1">{#N/A,#N/A,FALSE,"부대1"}</definedName>
    <definedName name="fhddg" localSheetId="22" hidden="1">{#N/A,#N/A,FALSE,"부대1"}</definedName>
    <definedName name="fhddg" hidden="1">{#N/A,#N/A,FALSE,"부대1"}</definedName>
    <definedName name="fjgfj" localSheetId="12">{"'con_010'!$A$1:$AN$63"}</definedName>
    <definedName name="fjgfj">{"'con_010'!$A$1:$AN$63"}</definedName>
    <definedName name="FJHGJK" localSheetId="27" hidden="1">{#N/A,#N/A,FALSE,"운반시간"}</definedName>
    <definedName name="FJHGJK" localSheetId="25" hidden="1">{#N/A,#N/A,FALSE,"운반시간"}</definedName>
    <definedName name="FJHGJK" localSheetId="6" hidden="1">{#N/A,#N/A,FALSE,"운반시간"}</definedName>
    <definedName name="FJHGJK" localSheetId="20" hidden="1">{#N/A,#N/A,FALSE,"운반시간"}</definedName>
    <definedName name="FJHGJK" localSheetId="8" hidden="1">{#N/A,#N/A,FALSE,"운반시간"}</definedName>
    <definedName name="FJHGJK" localSheetId="23" hidden="1">{#N/A,#N/A,FALSE,"운반시간"}</definedName>
    <definedName name="FJHGJK" localSheetId="22" hidden="1">{#N/A,#N/A,FALSE,"운반시간"}</definedName>
    <definedName name="FJHGJK" hidden="1">{#N/A,#N/A,FALSE,"운반시간"}</definedName>
    <definedName name="FK" localSheetId="12">{"'용역비'!$A$4:$C$8"}</definedName>
    <definedName name="FK">{"'용역비'!$A$4:$C$8"}</definedName>
    <definedName name="FKHJ" localSheetId="27" hidden="1">{#N/A,#N/A,FALSE,"속도"}</definedName>
    <definedName name="FKHJ" localSheetId="25" hidden="1">{#N/A,#N/A,FALSE,"속도"}</definedName>
    <definedName name="FKHJ" localSheetId="6" hidden="1">{#N/A,#N/A,FALSE,"속도"}</definedName>
    <definedName name="FKHJ" localSheetId="20" hidden="1">{#N/A,#N/A,FALSE,"속도"}</definedName>
    <definedName name="FKHJ" localSheetId="8" hidden="1">{#N/A,#N/A,FALSE,"속도"}</definedName>
    <definedName name="FKHJ" localSheetId="23" hidden="1">{#N/A,#N/A,FALSE,"속도"}</definedName>
    <definedName name="FKHJ" localSheetId="22" hidden="1">{#N/A,#N/A,FALSE,"속도"}</definedName>
    <definedName name="FKHJ" hidden="1">{#N/A,#N/A,FALSE,"속도"}</definedName>
    <definedName name="FKJFJ" localSheetId="27" hidden="1">{#N/A,#N/A,FALSE,"속도"}</definedName>
    <definedName name="FKJFJ" localSheetId="25" hidden="1">{#N/A,#N/A,FALSE,"속도"}</definedName>
    <definedName name="FKJFJ" localSheetId="6" hidden="1">{#N/A,#N/A,FALSE,"속도"}</definedName>
    <definedName name="FKJFJ" localSheetId="20" hidden="1">{#N/A,#N/A,FALSE,"속도"}</definedName>
    <definedName name="FKJFJ" localSheetId="8" hidden="1">{#N/A,#N/A,FALSE,"속도"}</definedName>
    <definedName name="FKJFJ" localSheetId="23" hidden="1">{#N/A,#N/A,FALSE,"속도"}</definedName>
    <definedName name="FKJFJ" localSheetId="22" hidden="1">{#N/A,#N/A,FALSE,"속도"}</definedName>
    <definedName name="FKJFJ" hidden="1">{#N/A,#N/A,FALSE,"속도"}</definedName>
    <definedName name="FKJGJG" localSheetId="27" hidden="1">{#N/A,#N/A,FALSE,"구조1"}</definedName>
    <definedName name="FKJGJG" localSheetId="25" hidden="1">{#N/A,#N/A,FALSE,"구조1"}</definedName>
    <definedName name="FKJGJG" localSheetId="6" hidden="1">{#N/A,#N/A,FALSE,"구조1"}</definedName>
    <definedName name="FKJGJG" localSheetId="20" hidden="1">{#N/A,#N/A,FALSE,"구조1"}</definedName>
    <definedName name="FKJGJG" localSheetId="8" hidden="1">{#N/A,#N/A,FALSE,"구조1"}</definedName>
    <definedName name="FKJGJG" localSheetId="23" hidden="1">{#N/A,#N/A,FALSE,"구조1"}</definedName>
    <definedName name="FKJGJG" localSheetId="22" hidden="1">{#N/A,#N/A,FALSE,"구조1"}</definedName>
    <definedName name="FKJGJG" hidden="1">{#N/A,#N/A,FALSE,"구조1"}</definedName>
    <definedName name="FS" localSheetId="27">#REF!</definedName>
    <definedName name="FS" localSheetId="25">#REF!</definedName>
    <definedName name="FS" localSheetId="6">#REF!</definedName>
    <definedName name="FS" localSheetId="20">#REF!</definedName>
    <definedName name="FS" localSheetId="9">#REF!</definedName>
    <definedName name="FS" localSheetId="8">#REF!</definedName>
    <definedName name="FS" localSheetId="23">#REF!</definedName>
    <definedName name="FS" localSheetId="22">#REF!</definedName>
    <definedName name="FS" localSheetId="21">#REF!</definedName>
    <definedName name="FS" localSheetId="7">#REF!</definedName>
    <definedName name="FS" localSheetId="24">#REF!</definedName>
    <definedName name="FS">#REF!</definedName>
    <definedName name="FSAFSAFSA" localSheetId="27" hidden="1">{#N/A,#N/A,FALSE,"운반시간"}</definedName>
    <definedName name="FSAFSAFSA" localSheetId="25" hidden="1">{#N/A,#N/A,FALSE,"운반시간"}</definedName>
    <definedName name="FSAFSAFSA" localSheetId="6" hidden="1">{#N/A,#N/A,FALSE,"운반시간"}</definedName>
    <definedName name="FSAFSAFSA" localSheetId="20" hidden="1">{#N/A,#N/A,FALSE,"운반시간"}</definedName>
    <definedName name="FSAFSAFSA" localSheetId="8" hidden="1">{#N/A,#N/A,FALSE,"운반시간"}</definedName>
    <definedName name="FSAFSAFSA" localSheetId="23" hidden="1">{#N/A,#N/A,FALSE,"운반시간"}</definedName>
    <definedName name="FSAFSAFSA" localSheetId="22" hidden="1">{#N/A,#N/A,FALSE,"운반시간"}</definedName>
    <definedName name="FSAFSAFSA" hidden="1">{#N/A,#N/A,FALSE,"운반시간"}</definedName>
    <definedName name="FSDFASDF" localSheetId="27" hidden="1">{#N/A,#N/A,FALSE,"배수1"}</definedName>
    <definedName name="FSDFASDF" localSheetId="25" hidden="1">{#N/A,#N/A,FALSE,"배수1"}</definedName>
    <definedName name="FSDFASDF" localSheetId="6" hidden="1">{#N/A,#N/A,FALSE,"배수1"}</definedName>
    <definedName name="FSDFASDF" localSheetId="20" hidden="1">{#N/A,#N/A,FALSE,"배수1"}</definedName>
    <definedName name="FSDFASDF" localSheetId="8" hidden="1">{#N/A,#N/A,FALSE,"배수1"}</definedName>
    <definedName name="FSDFASDF" localSheetId="23" hidden="1">{#N/A,#N/A,FALSE,"배수1"}</definedName>
    <definedName name="FSDFASDF" localSheetId="22" hidden="1">{#N/A,#N/A,FALSE,"배수1"}</definedName>
    <definedName name="FSDFASDF" hidden="1">{#N/A,#N/A,FALSE,"배수1"}</definedName>
    <definedName name="FSDSAFSA" localSheetId="27" hidden="1">{#N/A,#N/A,FALSE,"2~8번"}</definedName>
    <definedName name="FSDSAFSA" localSheetId="25" hidden="1">{#N/A,#N/A,FALSE,"2~8번"}</definedName>
    <definedName name="FSDSAFSA" localSheetId="6" hidden="1">{#N/A,#N/A,FALSE,"2~8번"}</definedName>
    <definedName name="FSDSAFSA" localSheetId="20" hidden="1">{#N/A,#N/A,FALSE,"2~8번"}</definedName>
    <definedName name="FSDSAFSA" localSheetId="8" hidden="1">{#N/A,#N/A,FALSE,"2~8번"}</definedName>
    <definedName name="FSDSAFSA" localSheetId="23" hidden="1">{#N/A,#N/A,FALSE,"2~8번"}</definedName>
    <definedName name="FSDSAFSA" localSheetId="22" hidden="1">{#N/A,#N/A,FALSE,"2~8번"}</definedName>
    <definedName name="FSDSAFSA" hidden="1">{#N/A,#N/A,FALSE,"2~8번"}</definedName>
    <definedName name="fwer" localSheetId="12">BlankMacro1</definedName>
    <definedName name="fwer" localSheetId="25">BlankMacro1</definedName>
    <definedName name="fwer" localSheetId="24">BlankMacro1</definedName>
    <definedName name="fwer">BlankMacro1</definedName>
    <definedName name="GAK" localSheetId="27">#REF!</definedName>
    <definedName name="GAK" localSheetId="25">#REF!</definedName>
    <definedName name="GAK" localSheetId="6">#REF!</definedName>
    <definedName name="GAK" localSheetId="20">#REF!</definedName>
    <definedName name="GAK" localSheetId="9">#REF!</definedName>
    <definedName name="GAK" localSheetId="8">#REF!</definedName>
    <definedName name="GAK" localSheetId="23">#REF!</definedName>
    <definedName name="GAK" localSheetId="22">#REF!</definedName>
    <definedName name="GAK" localSheetId="21">#REF!</definedName>
    <definedName name="GAK" localSheetId="7">#REF!</definedName>
    <definedName name="GAK" localSheetId="24">#REF!</definedName>
    <definedName name="GAK">#REF!</definedName>
    <definedName name="gbc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 localSheetId="27">#REF!</definedName>
    <definedName name="GC" localSheetId="25">#REF!</definedName>
    <definedName name="GC" localSheetId="6">#REF!</definedName>
    <definedName name="GC" localSheetId="20">#REF!</definedName>
    <definedName name="GC" localSheetId="9">#REF!</definedName>
    <definedName name="GC" localSheetId="8">#REF!</definedName>
    <definedName name="GC" localSheetId="23">#REF!</definedName>
    <definedName name="GC" localSheetId="22">#REF!</definedName>
    <definedName name="GC" localSheetId="21">#REF!</definedName>
    <definedName name="GC" localSheetId="7">#REF!</definedName>
    <definedName name="GC" localSheetId="24">#REF!</definedName>
    <definedName name="GC">#REF!</definedName>
    <definedName name="GDG" localSheetId="27" hidden="1">{#N/A,#N/A,FALSE,"포장2"}</definedName>
    <definedName name="GDG" localSheetId="25" hidden="1">{#N/A,#N/A,FALSE,"포장2"}</definedName>
    <definedName name="GDG" localSheetId="6" hidden="1">{#N/A,#N/A,FALSE,"포장2"}</definedName>
    <definedName name="GDG" localSheetId="20" hidden="1">{#N/A,#N/A,FALSE,"포장2"}</definedName>
    <definedName name="GDG" localSheetId="8" hidden="1">{#N/A,#N/A,FALSE,"포장2"}</definedName>
    <definedName name="GDG" localSheetId="23" hidden="1">{#N/A,#N/A,FALSE,"포장2"}</definedName>
    <definedName name="GDG" localSheetId="22" hidden="1">{#N/A,#N/A,FALSE,"포장2"}</definedName>
    <definedName name="GDG" hidden="1">{#N/A,#N/A,FALSE,"포장2"}</definedName>
    <definedName name="GDGFD" localSheetId="27" hidden="1">{#N/A,#N/A,FALSE,"배수1"}</definedName>
    <definedName name="GDGFD" localSheetId="25" hidden="1">{#N/A,#N/A,FALSE,"배수1"}</definedName>
    <definedName name="GDGFD" localSheetId="6" hidden="1">{#N/A,#N/A,FALSE,"배수1"}</definedName>
    <definedName name="GDGFD" localSheetId="20" hidden="1">{#N/A,#N/A,FALSE,"배수1"}</definedName>
    <definedName name="GDGFD" localSheetId="8" hidden="1">{#N/A,#N/A,FALSE,"배수1"}</definedName>
    <definedName name="GDGFD" localSheetId="23" hidden="1">{#N/A,#N/A,FALSE,"배수1"}</definedName>
    <definedName name="GDGFD" localSheetId="22" hidden="1">{#N/A,#N/A,FALSE,"배수1"}</definedName>
    <definedName name="GDGFD" hidden="1">{#N/A,#N/A,FALSE,"배수1"}</definedName>
    <definedName name="GEW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27" hidden="1">{#N/A,#N/A,FALSE,"2~8번"}</definedName>
    <definedName name="GFDG" localSheetId="25" hidden="1">{#N/A,#N/A,FALSE,"2~8번"}</definedName>
    <definedName name="GFDG" localSheetId="6" hidden="1">{#N/A,#N/A,FALSE,"2~8번"}</definedName>
    <definedName name="GFDG" localSheetId="20" hidden="1">{#N/A,#N/A,FALSE,"2~8번"}</definedName>
    <definedName name="GFDG" localSheetId="8" hidden="1">{#N/A,#N/A,FALSE,"2~8번"}</definedName>
    <definedName name="GFDG" localSheetId="23" hidden="1">{#N/A,#N/A,FALSE,"2~8번"}</definedName>
    <definedName name="GFDG" localSheetId="22" hidden="1">{#N/A,#N/A,FALSE,"2~8번"}</definedName>
    <definedName name="GFDG" hidden="1">{#N/A,#N/A,FALSE,"2~8번"}</definedName>
    <definedName name="GFDGDFGFG" localSheetId="27" hidden="1">{#N/A,#N/A,FALSE,"혼합골재"}</definedName>
    <definedName name="GFDGDFGFG" localSheetId="25" hidden="1">{#N/A,#N/A,FALSE,"혼합골재"}</definedName>
    <definedName name="GFDGDFGFG" localSheetId="6" hidden="1">{#N/A,#N/A,FALSE,"혼합골재"}</definedName>
    <definedName name="GFDGDFGFG" localSheetId="20" hidden="1">{#N/A,#N/A,FALSE,"혼합골재"}</definedName>
    <definedName name="GFDGDFGFG" localSheetId="8" hidden="1">{#N/A,#N/A,FALSE,"혼합골재"}</definedName>
    <definedName name="GFDGDFGFG" localSheetId="23" hidden="1">{#N/A,#N/A,FALSE,"혼합골재"}</definedName>
    <definedName name="GFDGDFGFG" localSheetId="22" hidden="1">{#N/A,#N/A,FALSE,"혼합골재"}</definedName>
    <definedName name="GFDGDFGFG" hidden="1">{#N/A,#N/A,FALSE,"혼합골재"}</definedName>
    <definedName name="gfdhrt" localSheetId="12">BlankMacro1</definedName>
    <definedName name="gfdhrt" localSheetId="25">BlankMacro1</definedName>
    <definedName name="gfdhrt" localSheetId="24">BlankMacro1</definedName>
    <definedName name="gfdhrt">BlankMacro1</definedName>
    <definedName name="GFDS" localSheetId="27" hidden="1">{#N/A,#N/A,FALSE,"부대2"}</definedName>
    <definedName name="GFDS" localSheetId="25" hidden="1">{#N/A,#N/A,FALSE,"부대2"}</definedName>
    <definedName name="GFDS" localSheetId="6" hidden="1">{#N/A,#N/A,FALSE,"부대2"}</definedName>
    <definedName name="GFDS" localSheetId="20" hidden="1">{#N/A,#N/A,FALSE,"부대2"}</definedName>
    <definedName name="GFDS" localSheetId="8" hidden="1">{#N/A,#N/A,FALSE,"부대2"}</definedName>
    <definedName name="GFDS" localSheetId="23" hidden="1">{#N/A,#N/A,FALSE,"부대2"}</definedName>
    <definedName name="GFDS" localSheetId="22" hidden="1">{#N/A,#N/A,FALSE,"부대2"}</definedName>
    <definedName name="GFDS" hidden="1">{#N/A,#N/A,FALSE,"부대2"}</definedName>
    <definedName name="GFDSDG" localSheetId="27" hidden="1">{#N/A,#N/A,FALSE,"집계";#N/A,#N/A,FALSE,"철근";#N/A,#N/A,FALSE,"외봉육교(교대A1)";#N/A,#N/A,FALSE,"외봉육교(교대A2)"}</definedName>
    <definedName name="GFDSDG" localSheetId="25" hidden="1">{#N/A,#N/A,FALSE,"집계";#N/A,#N/A,FALSE,"철근";#N/A,#N/A,FALSE,"외봉육교(교대A1)";#N/A,#N/A,FALSE,"외봉육교(교대A2)"}</definedName>
    <definedName name="GFDSDG" localSheetId="6" hidden="1">{#N/A,#N/A,FALSE,"집계";#N/A,#N/A,FALSE,"철근";#N/A,#N/A,FALSE,"외봉육교(교대A1)";#N/A,#N/A,FALSE,"외봉육교(교대A2)"}</definedName>
    <definedName name="GFDSDG" localSheetId="20" hidden="1">{#N/A,#N/A,FALSE,"집계";#N/A,#N/A,FALSE,"철근";#N/A,#N/A,FALSE,"외봉육교(교대A1)";#N/A,#N/A,FALSE,"외봉육교(교대A2)"}</definedName>
    <definedName name="GFDSDG" localSheetId="8" hidden="1">{#N/A,#N/A,FALSE,"집계";#N/A,#N/A,FALSE,"철근";#N/A,#N/A,FALSE,"외봉육교(교대A1)";#N/A,#N/A,FALSE,"외봉육교(교대A2)"}</definedName>
    <definedName name="GFDSDG" localSheetId="23" hidden="1">{#N/A,#N/A,FALSE,"집계";#N/A,#N/A,FALSE,"철근";#N/A,#N/A,FALSE,"외봉육교(교대A1)";#N/A,#N/A,FALSE,"외봉육교(교대A2)"}</definedName>
    <definedName name="GFDSDG" localSheetId="22" hidden="1">{#N/A,#N/A,FALSE,"집계";#N/A,#N/A,FALSE,"철근";#N/A,#N/A,FALSE,"외봉육교(교대A1)";#N/A,#N/A,FALSE,"외봉육교(교대A2)"}</definedName>
    <definedName name="GFDSDG" hidden="1">{#N/A,#N/A,FALSE,"집계";#N/A,#N/A,FALSE,"철근";#N/A,#N/A,FALSE,"외봉육교(교대A1)";#N/A,#N/A,FALSE,"외봉육교(교대A2)"}</definedName>
    <definedName name="GF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e" localSheetId="12">BlankMacro1</definedName>
    <definedName name="gfge" localSheetId="25">BlankMacro1</definedName>
    <definedName name="gfge" localSheetId="24">BlankMacro1</definedName>
    <definedName name="gfge">BlankMacro1</definedName>
    <definedName name="gfgf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27" hidden="1">{#N/A,#N/A,FALSE,"토공2"}</definedName>
    <definedName name="GFGFHGFHF" localSheetId="25" hidden="1">{#N/A,#N/A,FALSE,"토공2"}</definedName>
    <definedName name="GFGFHGFHF" localSheetId="6" hidden="1">{#N/A,#N/A,FALSE,"토공2"}</definedName>
    <definedName name="GFGFHGFHF" localSheetId="20" hidden="1">{#N/A,#N/A,FALSE,"토공2"}</definedName>
    <definedName name="GFGFHGFHF" localSheetId="8" hidden="1">{#N/A,#N/A,FALSE,"토공2"}</definedName>
    <definedName name="GFGFHGFHF" localSheetId="23" hidden="1">{#N/A,#N/A,FALSE,"토공2"}</definedName>
    <definedName name="GFGFHGFHF" localSheetId="22" hidden="1">{#N/A,#N/A,FALSE,"토공2"}</definedName>
    <definedName name="GFGFHGFHF" hidden="1">{#N/A,#N/A,FALSE,"토공2"}</definedName>
    <definedName name="GFHG" localSheetId="27" hidden="1">{#N/A,#N/A,FALSE,"표지목차"}</definedName>
    <definedName name="GFHG" localSheetId="25" hidden="1">{#N/A,#N/A,FALSE,"표지목차"}</definedName>
    <definedName name="GFHG" localSheetId="6" hidden="1">{#N/A,#N/A,FALSE,"표지목차"}</definedName>
    <definedName name="GFHG" localSheetId="20" hidden="1">{#N/A,#N/A,FALSE,"표지목차"}</definedName>
    <definedName name="GFHG" localSheetId="8" hidden="1">{#N/A,#N/A,FALSE,"표지목차"}</definedName>
    <definedName name="GFHG" localSheetId="23" hidden="1">{#N/A,#N/A,FALSE,"표지목차"}</definedName>
    <definedName name="GFHG" localSheetId="22" hidden="1">{#N/A,#N/A,FALSE,"표지목차"}</definedName>
    <definedName name="GFHG" hidden="1">{#N/A,#N/A,FALSE,"표지목차"}</definedName>
    <definedName name="gfhgfh" localSheetId="12">BlankMacro1</definedName>
    <definedName name="gfhgfh" localSheetId="25">BlankMacro1</definedName>
    <definedName name="gfhgfh" localSheetId="24">BlankMacro1</definedName>
    <definedName name="gfhgfh">BlankMacro1</definedName>
    <definedName name="gfhgh" localSheetId="27" hidden="1">{#N/A,#N/A,FALSE,"배수2"}</definedName>
    <definedName name="gfhgh" localSheetId="25" hidden="1">{#N/A,#N/A,FALSE,"배수2"}</definedName>
    <definedName name="gfhgh" localSheetId="6" hidden="1">{#N/A,#N/A,FALSE,"배수2"}</definedName>
    <definedName name="gfhgh" localSheetId="20" hidden="1">{#N/A,#N/A,FALSE,"배수2"}</definedName>
    <definedName name="gfhgh" localSheetId="8" hidden="1">{#N/A,#N/A,FALSE,"배수2"}</definedName>
    <definedName name="gfhgh" localSheetId="23" hidden="1">{#N/A,#N/A,FALSE,"배수2"}</definedName>
    <definedName name="gfhgh" localSheetId="22" hidden="1">{#N/A,#N/A,FALSE,"배수2"}</definedName>
    <definedName name="gfhgh" hidden="1">{#N/A,#N/A,FALSE,"배수2"}</definedName>
    <definedName name="GFHJ" localSheetId="27" hidden="1">{#N/A,#N/A,FALSE,"단가표지"}</definedName>
    <definedName name="GFHJ" localSheetId="25" hidden="1">{#N/A,#N/A,FALSE,"단가표지"}</definedName>
    <definedName name="GFHJ" localSheetId="6" hidden="1">{#N/A,#N/A,FALSE,"단가표지"}</definedName>
    <definedName name="GFHJ" localSheetId="20" hidden="1">{#N/A,#N/A,FALSE,"단가표지"}</definedName>
    <definedName name="GFHJ" localSheetId="8" hidden="1">{#N/A,#N/A,FALSE,"단가표지"}</definedName>
    <definedName name="GFHJ" localSheetId="23" hidden="1">{#N/A,#N/A,FALSE,"단가표지"}</definedName>
    <definedName name="GFHJ" localSheetId="22" hidden="1">{#N/A,#N/A,FALSE,"단가표지"}</definedName>
    <definedName name="GFHJ" hidden="1">{#N/A,#N/A,FALSE,"단가표지"}</definedName>
    <definedName name="GFHJGF" localSheetId="27" hidden="1">{#N/A,#N/A,FALSE,"토공2"}</definedName>
    <definedName name="GFHJGF" localSheetId="25" hidden="1">{#N/A,#N/A,FALSE,"토공2"}</definedName>
    <definedName name="GFHJGF" localSheetId="6" hidden="1">{#N/A,#N/A,FALSE,"토공2"}</definedName>
    <definedName name="GFHJGF" localSheetId="20" hidden="1">{#N/A,#N/A,FALSE,"토공2"}</definedName>
    <definedName name="GFHJGF" localSheetId="8" hidden="1">{#N/A,#N/A,FALSE,"토공2"}</definedName>
    <definedName name="GFHJGF" localSheetId="23" hidden="1">{#N/A,#N/A,FALSE,"토공2"}</definedName>
    <definedName name="GFHJGF" localSheetId="22" hidden="1">{#N/A,#N/A,FALSE,"토공2"}</definedName>
    <definedName name="GFHJGF" hidden="1">{#N/A,#N/A,FALSE,"토공2"}</definedName>
    <definedName name="gfhrthfgh" localSheetId="12">BlankMacro1</definedName>
    <definedName name="gfhrthfgh" localSheetId="25">BlankMacro1</definedName>
    <definedName name="gfhrthfgh" localSheetId="24">BlankMacro1</definedName>
    <definedName name="gfhrthfgh">BlankMacro1</definedName>
    <definedName name="GFJGFJGH" localSheetId="27" hidden="1">{#N/A,#N/A,FALSE,"2~8번"}</definedName>
    <definedName name="GFJGFJGH" localSheetId="25" hidden="1">{#N/A,#N/A,FALSE,"2~8번"}</definedName>
    <definedName name="GFJGFJGH" localSheetId="6" hidden="1">{#N/A,#N/A,FALSE,"2~8번"}</definedName>
    <definedName name="GFJGFJGH" localSheetId="20" hidden="1">{#N/A,#N/A,FALSE,"2~8번"}</definedName>
    <definedName name="GFJGFJGH" localSheetId="8" hidden="1">{#N/A,#N/A,FALSE,"2~8번"}</definedName>
    <definedName name="GFJGFJGH" localSheetId="23" hidden="1">{#N/A,#N/A,FALSE,"2~8번"}</definedName>
    <definedName name="GFJGFJGH" localSheetId="22" hidden="1">{#N/A,#N/A,FALSE,"2~8번"}</definedName>
    <definedName name="GFJGFJGH" hidden="1">{#N/A,#N/A,FALSE,"2~8번"}</definedName>
    <definedName name="GFJGFJRRJGH" localSheetId="27" hidden="1">{#N/A,#N/A,FALSE,"배수1"}</definedName>
    <definedName name="GFJGFJRRJGH" localSheetId="25" hidden="1">{#N/A,#N/A,FALSE,"배수1"}</definedName>
    <definedName name="GFJGFJRRJGH" localSheetId="6" hidden="1">{#N/A,#N/A,FALSE,"배수1"}</definedName>
    <definedName name="GFJGFJRRJGH" localSheetId="20" hidden="1">{#N/A,#N/A,FALSE,"배수1"}</definedName>
    <definedName name="GFJGFJRRJGH" localSheetId="8" hidden="1">{#N/A,#N/A,FALSE,"배수1"}</definedName>
    <definedName name="GFJGFJRRJGH" localSheetId="23" hidden="1">{#N/A,#N/A,FALSE,"배수1"}</definedName>
    <definedName name="GFJGFJRRJGH" localSheetId="22" hidden="1">{#N/A,#N/A,FALSE,"배수1"}</definedName>
    <definedName name="GFJGFJRRJGH" hidden="1">{#N/A,#N/A,FALSE,"배수1"}</definedName>
    <definedName name="GFJHGFJGF" localSheetId="27" hidden="1">{#N/A,#N/A,FALSE,"혼합골재"}</definedName>
    <definedName name="GFJHGFJGF" localSheetId="25" hidden="1">{#N/A,#N/A,FALSE,"혼합골재"}</definedName>
    <definedName name="GFJHGFJGF" localSheetId="6" hidden="1">{#N/A,#N/A,FALSE,"혼합골재"}</definedName>
    <definedName name="GFJHGFJGF" localSheetId="20" hidden="1">{#N/A,#N/A,FALSE,"혼합골재"}</definedName>
    <definedName name="GFJHGFJGF" localSheetId="8" hidden="1">{#N/A,#N/A,FALSE,"혼합골재"}</definedName>
    <definedName name="GFJHGFJGF" localSheetId="23" hidden="1">{#N/A,#N/A,FALSE,"혼합골재"}</definedName>
    <definedName name="GFJHGFJGF" localSheetId="22" hidden="1">{#N/A,#N/A,FALSE,"혼합골재"}</definedName>
    <definedName name="GFJHGFJGF" hidden="1">{#N/A,#N/A,FALSE,"혼합골재"}</definedName>
    <definedName name="GFRRJGH" localSheetId="27" hidden="1">{#N/A,#N/A,FALSE,"단가표지"}</definedName>
    <definedName name="GFRRJGH" localSheetId="25" hidden="1">{#N/A,#N/A,FALSE,"단가표지"}</definedName>
    <definedName name="GFRRJGH" localSheetId="6" hidden="1">{#N/A,#N/A,FALSE,"단가표지"}</definedName>
    <definedName name="GFRRJGH" localSheetId="20" hidden="1">{#N/A,#N/A,FALSE,"단가표지"}</definedName>
    <definedName name="GFRRJGH" localSheetId="8" hidden="1">{#N/A,#N/A,FALSE,"단가표지"}</definedName>
    <definedName name="GFRRJGH" localSheetId="23" hidden="1">{#N/A,#N/A,FALSE,"단가표지"}</definedName>
    <definedName name="GFRRJGH" localSheetId="22" hidden="1">{#N/A,#N/A,FALSE,"단가표지"}</definedName>
    <definedName name="GFRRJGH" hidden="1">{#N/A,#N/A,FALSE,"단가표지"}</definedName>
    <definedName name="g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hgfshgh" localSheetId="27" hidden="1">{#N/A,#N/A,FALSE,"포장2"}</definedName>
    <definedName name="ggfhgfshgh" localSheetId="25" hidden="1">{#N/A,#N/A,FALSE,"포장2"}</definedName>
    <definedName name="ggfhgfshgh" localSheetId="6" hidden="1">{#N/A,#N/A,FALSE,"포장2"}</definedName>
    <definedName name="ggfhgfshgh" localSheetId="20" hidden="1">{#N/A,#N/A,FALSE,"포장2"}</definedName>
    <definedName name="ggfhgfshgh" localSheetId="8" hidden="1">{#N/A,#N/A,FALSE,"포장2"}</definedName>
    <definedName name="ggfhgfshgh" localSheetId="23" hidden="1">{#N/A,#N/A,FALSE,"포장2"}</definedName>
    <definedName name="ggfhgfshgh" localSheetId="22" hidden="1">{#N/A,#N/A,FALSE,"포장2"}</definedName>
    <definedName name="ggfhgfshgh" hidden="1">{#N/A,#N/A,FALSE,"포장2"}</definedName>
    <definedName name="GGG" localSheetId="27" hidden="1">{#N/A,#N/A,FALSE,"속도"}</definedName>
    <definedName name="GGG" localSheetId="25" hidden="1">{#N/A,#N/A,FALSE,"속도"}</definedName>
    <definedName name="GGG" localSheetId="6" hidden="1">{#N/A,#N/A,FALSE,"속도"}</definedName>
    <definedName name="GGG" localSheetId="20" hidden="1">{#N/A,#N/A,FALSE,"속도"}</definedName>
    <definedName name="GGG" localSheetId="8" hidden="1">{#N/A,#N/A,FALSE,"속도"}</definedName>
    <definedName name="GGG" localSheetId="23" hidden="1">{#N/A,#N/A,FALSE,"속도"}</definedName>
    <definedName name="GGG" localSheetId="22" hidden="1">{#N/A,#N/A,FALSE,"속도"}</definedName>
    <definedName name="GGG" hidden="1">{#N/A,#N/A,FALSE,"속도"}</definedName>
    <definedName name="ggggg" localSheetId="27" hidden="1">{#N/A,#N/A,FALSE,"구조1"}</definedName>
    <definedName name="ggggg" localSheetId="25" hidden="1">{#N/A,#N/A,FALSE,"구조1"}</definedName>
    <definedName name="ggggg" localSheetId="6" hidden="1">{#N/A,#N/A,FALSE,"구조1"}</definedName>
    <definedName name="ggggg" localSheetId="20" hidden="1">{#N/A,#N/A,FALSE,"구조1"}</definedName>
    <definedName name="ggggg" localSheetId="8" hidden="1">{#N/A,#N/A,FALSE,"구조1"}</definedName>
    <definedName name="ggggg" localSheetId="23" hidden="1">{#N/A,#N/A,FALSE,"구조1"}</definedName>
    <definedName name="ggggg" localSheetId="22" hidden="1">{#N/A,#N/A,FALSE,"구조1"}</definedName>
    <definedName name="ggggg" hidden="1">{#N/A,#N/A,FALSE,"구조1"}</definedName>
    <definedName name="gggggggg" localSheetId="27" hidden="1">{#N/A,#N/A,FALSE,"배수2"}</definedName>
    <definedName name="gggggggg" localSheetId="25" hidden="1">{#N/A,#N/A,FALSE,"배수2"}</definedName>
    <definedName name="gggggggg" localSheetId="6" hidden="1">{#N/A,#N/A,FALSE,"배수2"}</definedName>
    <definedName name="gggggggg" localSheetId="20" hidden="1">{#N/A,#N/A,FALSE,"배수2"}</definedName>
    <definedName name="gggggggg" localSheetId="8" hidden="1">{#N/A,#N/A,FALSE,"배수2"}</definedName>
    <definedName name="gggggggg" localSheetId="23" hidden="1">{#N/A,#N/A,FALSE,"배수2"}</definedName>
    <definedName name="gggggggg" localSheetId="22" hidden="1">{#N/A,#N/A,FALSE,"배수2"}</definedName>
    <definedName name="gggggggg" hidden="1">{#N/A,#N/A,FALSE,"배수2"}</definedName>
    <definedName name="GGGHGH" localSheetId="25">BlankMacro1</definedName>
    <definedName name="GGGHGH" localSheetId="24">BlankMacro1</definedName>
    <definedName name="GGGHGH">BlankMacro1</definedName>
    <definedName name="ghbnb" localSheetId="12">BlankMacro1</definedName>
    <definedName name="ghbnb" localSheetId="25">BlankMacro1</definedName>
    <definedName name="ghbnb" localSheetId="24">BlankMacro1</definedName>
    <definedName name="ghbnb">BlankMacro1</definedName>
    <definedName name="GHE" localSheetId="12">BlankMacro1</definedName>
    <definedName name="GHE" localSheetId="25">BlankMacro1</definedName>
    <definedName name="GHE" localSheetId="24">BlankMacro1</definedName>
    <definedName name="GHE">BlankMacro1</definedName>
    <definedName name="GHFJ" localSheetId="25">BlankMacro1</definedName>
    <definedName name="GHFJ" localSheetId="24">BlankMacro1</definedName>
    <definedName name="GHFJ">BlankMacro1</definedName>
    <definedName name="ghgfh" localSheetId="27" hidden="1">{#N/A,#N/A,FALSE,"포장2"}</definedName>
    <definedName name="ghgfh" localSheetId="25" hidden="1">{#N/A,#N/A,FALSE,"포장2"}</definedName>
    <definedName name="ghgfh" localSheetId="6" hidden="1">{#N/A,#N/A,FALSE,"포장2"}</definedName>
    <definedName name="ghgfh" localSheetId="20" hidden="1">{#N/A,#N/A,FALSE,"포장2"}</definedName>
    <definedName name="ghgfh" localSheetId="8" hidden="1">{#N/A,#N/A,FALSE,"포장2"}</definedName>
    <definedName name="ghgfh" localSheetId="23" hidden="1">{#N/A,#N/A,FALSE,"포장2"}</definedName>
    <definedName name="ghgfh" localSheetId="22" hidden="1">{#N/A,#N/A,FALSE,"포장2"}</definedName>
    <definedName name="ghgfh" hidden="1">{#N/A,#N/A,FALSE,"포장2"}</definedName>
    <definedName name="GHGH">{"Book1","00장구심사(농림).xls"}</definedName>
    <definedName name="ghghg">{"Book1","00장구심사(농림).xls"}</definedName>
    <definedName name="ghhdfh" localSheetId="12">BlankMacro1</definedName>
    <definedName name="ghhdfh" localSheetId="25">BlankMacro1</definedName>
    <definedName name="ghhdfh" localSheetId="24">BlankMacro1</definedName>
    <definedName name="ghhdfh">BlankMacro1</definedName>
    <definedName name="ghjhjg" localSheetId="12">BlankMacro1</definedName>
    <definedName name="ghjhjg" localSheetId="25">BlankMacro1</definedName>
    <definedName name="ghjhjg" localSheetId="24">BlankMacro1</definedName>
    <definedName name="ghjhjg">BlankMacro1</definedName>
    <definedName name="GHJJ" localSheetId="12">{"'광피스표'!$A$3:$N$54"}</definedName>
    <definedName name="GHJJ" localSheetId="2">{"'광피스표'!$A$3:$N$54"}</definedName>
    <definedName name="GHJJ" localSheetId="4">{"'광피스표'!$A$3:$N$54"}</definedName>
    <definedName name="GHJJ">{"'광피스표'!$A$3:$N$54"}</definedName>
    <definedName name="GHKR" localSheetId="12">BlankMacro1</definedName>
    <definedName name="GHKR" localSheetId="25">BlankMacro1</definedName>
    <definedName name="GHKR" localSheetId="24">BlankMacro1</definedName>
    <definedName name="GHKR">BlankMacro1</definedName>
    <definedName name="GHNRTDY" localSheetId="12">BlankMacro1</definedName>
    <definedName name="GHNRTDY" localSheetId="25">BlankMacro1</definedName>
    <definedName name="GHNRTDY" localSheetId="24">BlankMacro1</definedName>
    <definedName name="GHNRTDY">BlankMacro1</definedName>
    <definedName name="ghr" localSheetId="12">BlankMacro1</definedName>
    <definedName name="ghr" localSheetId="25">BlankMacro1</definedName>
    <definedName name="ghr" localSheetId="24">BlankMacro1</definedName>
    <definedName name="ghr">BlankMacro1</definedName>
    <definedName name="ghtjs" localSheetId="12">{"'자리배치도'!$AG$1:$CI$28"}</definedName>
    <definedName name="ghtjs" localSheetId="2">{"'자리배치도'!$AG$1:$CI$28"}</definedName>
    <definedName name="ghtjs" localSheetId="4">{"'자리배치도'!$AG$1:$CI$28"}</definedName>
    <definedName name="ghtjs">{"'자리배치도'!$AG$1:$CI$28"}</definedName>
    <definedName name="GJFGJFGJ" localSheetId="27" hidden="1">{#N/A,#N/A,FALSE,"골재소요량";#N/A,#N/A,FALSE,"골재소요량"}</definedName>
    <definedName name="GJFGJFGJ" localSheetId="25" hidden="1">{#N/A,#N/A,FALSE,"골재소요량";#N/A,#N/A,FALSE,"골재소요량"}</definedName>
    <definedName name="GJFGJFGJ" localSheetId="6" hidden="1">{#N/A,#N/A,FALSE,"골재소요량";#N/A,#N/A,FALSE,"골재소요량"}</definedName>
    <definedName name="GJFGJFGJ" localSheetId="20" hidden="1">{#N/A,#N/A,FALSE,"골재소요량";#N/A,#N/A,FALSE,"골재소요량"}</definedName>
    <definedName name="GJFGJFGJ" localSheetId="8" hidden="1">{#N/A,#N/A,FALSE,"골재소요량";#N/A,#N/A,FALSE,"골재소요량"}</definedName>
    <definedName name="GJFGJFGJ" localSheetId="23" hidden="1">{#N/A,#N/A,FALSE,"골재소요량";#N/A,#N/A,FALSE,"골재소요량"}</definedName>
    <definedName name="GJFGJFGJ" localSheetId="22" hidden="1">{#N/A,#N/A,FALSE,"골재소요량";#N/A,#N/A,FALSE,"골재소요량"}</definedName>
    <definedName name="GJFGJFGJ" hidden="1">{#N/A,#N/A,FALSE,"골재소요량";#N/A,#N/A,FALSE,"골재소요량"}</definedName>
    <definedName name="GJGFJGFHJ" localSheetId="27" hidden="1">{#N/A,#N/A,FALSE,"속도"}</definedName>
    <definedName name="GJGFJGFHJ" localSheetId="25" hidden="1">{#N/A,#N/A,FALSE,"속도"}</definedName>
    <definedName name="GJGFJGFHJ" localSheetId="6" hidden="1">{#N/A,#N/A,FALSE,"속도"}</definedName>
    <definedName name="GJGFJGFHJ" localSheetId="20" hidden="1">{#N/A,#N/A,FALSE,"속도"}</definedName>
    <definedName name="GJGFJGFHJ" localSheetId="8" hidden="1">{#N/A,#N/A,FALSE,"속도"}</definedName>
    <definedName name="GJGFJGFHJ" localSheetId="23" hidden="1">{#N/A,#N/A,FALSE,"속도"}</definedName>
    <definedName name="GJGFJGFHJ" localSheetId="22" hidden="1">{#N/A,#N/A,FALSE,"속도"}</definedName>
    <definedName name="GJGFJGFHJ" hidden="1">{#N/A,#N/A,FALSE,"속도"}</definedName>
    <definedName name="GJH" localSheetId="27" hidden="1">{#N/A,#N/A,FALSE,"표지목차"}</definedName>
    <definedName name="GJH" localSheetId="25" hidden="1">{#N/A,#N/A,FALSE,"표지목차"}</definedName>
    <definedName name="GJH" localSheetId="6" hidden="1">{#N/A,#N/A,FALSE,"표지목차"}</definedName>
    <definedName name="GJH" localSheetId="20" hidden="1">{#N/A,#N/A,FALSE,"표지목차"}</definedName>
    <definedName name="GJH" localSheetId="8" hidden="1">{#N/A,#N/A,FALSE,"표지목차"}</definedName>
    <definedName name="GJH" localSheetId="23" hidden="1">{#N/A,#N/A,FALSE,"표지목차"}</definedName>
    <definedName name="GJH" localSheetId="22" hidden="1">{#N/A,#N/A,FALSE,"표지목차"}</definedName>
    <definedName name="GJH" hidden="1">{#N/A,#N/A,FALSE,"표지목차"}</definedName>
    <definedName name="GJHGLI" localSheetId="27" hidden="1">{#N/A,#N/A,FALSE,"포장1";#N/A,#N/A,FALSE,"포장1"}</definedName>
    <definedName name="GJHGLI" localSheetId="25" hidden="1">{#N/A,#N/A,FALSE,"포장1";#N/A,#N/A,FALSE,"포장1"}</definedName>
    <definedName name="GJHGLI" localSheetId="6" hidden="1">{#N/A,#N/A,FALSE,"포장1";#N/A,#N/A,FALSE,"포장1"}</definedName>
    <definedName name="GJHGLI" localSheetId="20" hidden="1">{#N/A,#N/A,FALSE,"포장1";#N/A,#N/A,FALSE,"포장1"}</definedName>
    <definedName name="GJHGLI" localSheetId="8" hidden="1">{#N/A,#N/A,FALSE,"포장1";#N/A,#N/A,FALSE,"포장1"}</definedName>
    <definedName name="GJHGLI" localSheetId="23" hidden="1">{#N/A,#N/A,FALSE,"포장1";#N/A,#N/A,FALSE,"포장1"}</definedName>
    <definedName name="GJHGLI" localSheetId="22" hidden="1">{#N/A,#N/A,FALSE,"포장1";#N/A,#N/A,FALSE,"포장1"}</definedName>
    <definedName name="GJHGLI" hidden="1">{#N/A,#N/A,FALSE,"포장1";#N/A,#N/A,FALSE,"포장1"}</definedName>
    <definedName name="GJKGJKG" localSheetId="27" hidden="1">{#N/A,#N/A,FALSE,"이정표"}</definedName>
    <definedName name="GJKGJKG" localSheetId="25" hidden="1">{#N/A,#N/A,FALSE,"이정표"}</definedName>
    <definedName name="GJKGJKG" localSheetId="6" hidden="1">{#N/A,#N/A,FALSE,"이정표"}</definedName>
    <definedName name="GJKGJKG" localSheetId="20" hidden="1">{#N/A,#N/A,FALSE,"이정표"}</definedName>
    <definedName name="GJKGJKG" localSheetId="8" hidden="1">{#N/A,#N/A,FALSE,"이정표"}</definedName>
    <definedName name="GJKGJKG" localSheetId="23" hidden="1">{#N/A,#N/A,FALSE,"이정표"}</definedName>
    <definedName name="GJKGJKG" localSheetId="22" hidden="1">{#N/A,#N/A,FALSE,"이정표"}</definedName>
    <definedName name="GJKGJKG" hidden="1">{#N/A,#N/A,FALSE,"이정표"}</definedName>
    <definedName name="GJKGKGH" localSheetId="27" hidden="1">{#N/A,#N/A,FALSE,"운반시간"}</definedName>
    <definedName name="GJKGKGH" localSheetId="25" hidden="1">{#N/A,#N/A,FALSE,"운반시간"}</definedName>
    <definedName name="GJKGKGH" localSheetId="6" hidden="1">{#N/A,#N/A,FALSE,"운반시간"}</definedName>
    <definedName name="GJKGKGH" localSheetId="20" hidden="1">{#N/A,#N/A,FALSE,"운반시간"}</definedName>
    <definedName name="GJKGKGH" localSheetId="8" hidden="1">{#N/A,#N/A,FALSE,"운반시간"}</definedName>
    <definedName name="GJKGKGH" localSheetId="23" hidden="1">{#N/A,#N/A,FALSE,"운반시간"}</definedName>
    <definedName name="GJKGKGH" localSheetId="22" hidden="1">{#N/A,#N/A,FALSE,"운반시간"}</definedName>
    <definedName name="GJKGKGH" hidden="1">{#N/A,#N/A,FALSE,"운반시간"}</definedName>
    <definedName name="GJNHG" localSheetId="27" hidden="1">{#N/A,#N/A,FALSE,"배수1"}</definedName>
    <definedName name="GJNHG" localSheetId="25" hidden="1">{#N/A,#N/A,FALSE,"배수1"}</definedName>
    <definedName name="GJNHG" localSheetId="6" hidden="1">{#N/A,#N/A,FALSE,"배수1"}</definedName>
    <definedName name="GJNHG" localSheetId="20" hidden="1">{#N/A,#N/A,FALSE,"배수1"}</definedName>
    <definedName name="GJNHG" localSheetId="8" hidden="1">{#N/A,#N/A,FALSE,"배수1"}</definedName>
    <definedName name="GJNHG" localSheetId="23" hidden="1">{#N/A,#N/A,FALSE,"배수1"}</definedName>
    <definedName name="GJNHG" localSheetId="22" hidden="1">{#N/A,#N/A,FALSE,"배수1"}</definedName>
    <definedName name="GJNHG" hidden="1">{#N/A,#N/A,FALSE,"배수1"}</definedName>
    <definedName name="GKJG" localSheetId="27" hidden="1">{#N/A,#N/A,FALSE,"구조2"}</definedName>
    <definedName name="GKJG" localSheetId="25" hidden="1">{#N/A,#N/A,FALSE,"구조2"}</definedName>
    <definedName name="GKJG" localSheetId="6" hidden="1">{#N/A,#N/A,FALSE,"구조2"}</definedName>
    <definedName name="GKJG" localSheetId="20" hidden="1">{#N/A,#N/A,FALSE,"구조2"}</definedName>
    <definedName name="GKJG" localSheetId="8" hidden="1">{#N/A,#N/A,FALSE,"구조2"}</definedName>
    <definedName name="GKJG" localSheetId="23" hidden="1">{#N/A,#N/A,FALSE,"구조2"}</definedName>
    <definedName name="GKJG" localSheetId="22" hidden="1">{#N/A,#N/A,FALSE,"구조2"}</definedName>
    <definedName name="GKJG" hidden="1">{#N/A,#N/A,FALSE,"구조2"}</definedName>
    <definedName name="GS" localSheetId="27">#REF!</definedName>
    <definedName name="GS" localSheetId="25">#REF!</definedName>
    <definedName name="GS" localSheetId="6">#REF!</definedName>
    <definedName name="GS" localSheetId="20">#REF!</definedName>
    <definedName name="GS" localSheetId="9">#REF!</definedName>
    <definedName name="GS" localSheetId="8">#REF!</definedName>
    <definedName name="GS" localSheetId="23">#REF!</definedName>
    <definedName name="GS" localSheetId="22">#REF!</definedName>
    <definedName name="GS" localSheetId="21">#REF!</definedName>
    <definedName name="GS" localSheetId="7">#REF!</definedName>
    <definedName name="GS" localSheetId="24">#REF!</definedName>
    <definedName name="GS">#REF!</definedName>
    <definedName name="GSDGSRWQR" localSheetId="27" hidden="1">{#N/A,#N/A,FALSE,"속도"}</definedName>
    <definedName name="GSDGSRWQR" localSheetId="25" hidden="1">{#N/A,#N/A,FALSE,"속도"}</definedName>
    <definedName name="GSDGSRWQR" localSheetId="6" hidden="1">{#N/A,#N/A,FALSE,"속도"}</definedName>
    <definedName name="GSDGSRWQR" localSheetId="20" hidden="1">{#N/A,#N/A,FALSE,"속도"}</definedName>
    <definedName name="GSDGSRWQR" localSheetId="8" hidden="1">{#N/A,#N/A,FALSE,"속도"}</definedName>
    <definedName name="GSDGSRWQR" localSheetId="23" hidden="1">{#N/A,#N/A,FALSE,"속도"}</definedName>
    <definedName name="GSDGSRWQR" localSheetId="22" hidden="1">{#N/A,#N/A,FALSE,"속도"}</definedName>
    <definedName name="GSDGSRWQR" hidden="1">{#N/A,#N/A,FALSE,"속도"}</definedName>
    <definedName name="guswkd" localSheetId="12">Dlog_Show</definedName>
    <definedName name="guswkd" localSheetId="25">Dlog_Show</definedName>
    <definedName name="guswkd" localSheetId="24">Dlog_Show</definedName>
    <definedName name="guswkd">Dlog_Show</definedName>
    <definedName name="h_con" localSheetId="12">{"'Sheet1'!$A$22:$G$23","'Sheet1'!$A$6","'Sheet1'!$E$10","'Sheet1'!$A$1:$F$23","'Sheet1'!$B$10","'Sheet1'!$A$1:$G$22","'Sheet1'!$A$1:$G$51"}</definedName>
    <definedName name="h_con">{"'Sheet1'!$A$22:$G$23","'Sheet1'!$A$6","'Sheet1'!$E$10","'Sheet1'!$A$1:$F$23","'Sheet1'!$B$10","'Sheet1'!$A$1:$G$22","'Sheet1'!$A$1:$G$51"}</definedName>
    <definedName name="H\ML_Control" localSheetId="12">{"'산출근거'!$B$4:$D$8"}</definedName>
    <definedName name="H\ML_Control">{"'산출근거'!$B$4:$D$8"}</definedName>
    <definedName name="H\ML_Description">""</definedName>
    <definedName name="H\ML_LastUpdate">"01-03-02"</definedName>
    <definedName name="H\ML_LineAfter">FALSE</definedName>
    <definedName name="H\ML_LineBefore">FALSE</definedName>
    <definedName name="H\ML_Name">"USER"</definedName>
    <definedName name="H\ML_OBDlg2">TRUE</definedName>
    <definedName name="H\ML_OBDlg4">TRUE</definedName>
    <definedName name="H\ML_OS">0</definedName>
    <definedName name="H\ML_PathFile">"C:\My Documents\MyHTML.htm"</definedName>
    <definedName name="H\ML_Title">"수량산출서"</definedName>
    <definedName name="H1L" localSheetId="27">#REF!</definedName>
    <definedName name="H1L" localSheetId="25">#REF!</definedName>
    <definedName name="H1L" localSheetId="6">#REF!</definedName>
    <definedName name="H1L" localSheetId="20">#REF!</definedName>
    <definedName name="H1L" localSheetId="9">#REF!</definedName>
    <definedName name="H1L" localSheetId="8">#REF!</definedName>
    <definedName name="H1L" localSheetId="23">#REF!</definedName>
    <definedName name="H1L" localSheetId="22">#REF!</definedName>
    <definedName name="H1L" localSheetId="21">#REF!</definedName>
    <definedName name="H1L" localSheetId="7">#REF!</definedName>
    <definedName name="H1L" localSheetId="24">#REF!</definedName>
    <definedName name="H1L">#REF!</definedName>
    <definedName name="H1R" localSheetId="27">#REF!</definedName>
    <definedName name="H1R" localSheetId="25">#REF!</definedName>
    <definedName name="H1R" localSheetId="6">#REF!</definedName>
    <definedName name="H1R" localSheetId="20">#REF!</definedName>
    <definedName name="H1R" localSheetId="9">#REF!</definedName>
    <definedName name="H1R" localSheetId="8">#REF!</definedName>
    <definedName name="H1R" localSheetId="23">#REF!</definedName>
    <definedName name="H1R" localSheetId="22">#REF!</definedName>
    <definedName name="H1R" localSheetId="21">#REF!</definedName>
    <definedName name="H1R" localSheetId="7">#REF!</definedName>
    <definedName name="H1R" localSheetId="24">#REF!</definedName>
    <definedName name="H1R">#REF!</definedName>
    <definedName name="H1WL" localSheetId="27">#REF!</definedName>
    <definedName name="H1WL" localSheetId="25">#REF!</definedName>
    <definedName name="H1WL" localSheetId="6">#REF!</definedName>
    <definedName name="H1WL" localSheetId="20">#REF!</definedName>
    <definedName name="H1WL" localSheetId="9">#REF!</definedName>
    <definedName name="H1WL" localSheetId="8">#REF!</definedName>
    <definedName name="H1WL" localSheetId="23">#REF!</definedName>
    <definedName name="H1WL" localSheetId="22">#REF!</definedName>
    <definedName name="H1WL" localSheetId="21">#REF!</definedName>
    <definedName name="H1WL" localSheetId="7">#REF!</definedName>
    <definedName name="H1WL" localSheetId="24">#REF!</definedName>
    <definedName name="H1WL">#REF!</definedName>
    <definedName name="H1WR" localSheetId="27">#REF!</definedName>
    <definedName name="H1WR" localSheetId="25">#REF!</definedName>
    <definedName name="H1WR" localSheetId="6">#REF!</definedName>
    <definedName name="H1WR" localSheetId="20">#REF!</definedName>
    <definedName name="H1WR" localSheetId="9">#REF!</definedName>
    <definedName name="H1WR" localSheetId="8">#REF!</definedName>
    <definedName name="H1WR" localSheetId="23">#REF!</definedName>
    <definedName name="H1WR" localSheetId="22">#REF!</definedName>
    <definedName name="H1WR" localSheetId="21">#REF!</definedName>
    <definedName name="H1WR" localSheetId="7">#REF!</definedName>
    <definedName name="H1WR" localSheetId="24">#REF!</definedName>
    <definedName name="H1WR">#REF!</definedName>
    <definedName name="H2L" localSheetId="27">#REF!</definedName>
    <definedName name="H2L" localSheetId="25">#REF!</definedName>
    <definedName name="H2L" localSheetId="6">#REF!</definedName>
    <definedName name="H2L" localSheetId="20">#REF!</definedName>
    <definedName name="H2L" localSheetId="9">#REF!</definedName>
    <definedName name="H2L" localSheetId="8">#REF!</definedName>
    <definedName name="H2L" localSheetId="23">#REF!</definedName>
    <definedName name="H2L" localSheetId="22">#REF!</definedName>
    <definedName name="H2L" localSheetId="21">#REF!</definedName>
    <definedName name="H2L" localSheetId="7">#REF!</definedName>
    <definedName name="H2L" localSheetId="24">#REF!</definedName>
    <definedName name="H2L">#REF!</definedName>
    <definedName name="H2R" localSheetId="27">#REF!</definedName>
    <definedName name="H2R" localSheetId="25">#REF!</definedName>
    <definedName name="H2R" localSheetId="6">#REF!</definedName>
    <definedName name="H2R" localSheetId="20">#REF!</definedName>
    <definedName name="H2R" localSheetId="9">#REF!</definedName>
    <definedName name="H2R" localSheetId="8">#REF!</definedName>
    <definedName name="H2R" localSheetId="23">#REF!</definedName>
    <definedName name="H2R" localSheetId="22">#REF!</definedName>
    <definedName name="H2R" localSheetId="21">#REF!</definedName>
    <definedName name="H2R" localSheetId="7">#REF!</definedName>
    <definedName name="H2R" localSheetId="24">#REF!</definedName>
    <definedName name="H2R">#REF!</definedName>
    <definedName name="H2WL" localSheetId="27">#REF!</definedName>
    <definedName name="H2WL" localSheetId="25">#REF!</definedName>
    <definedName name="H2WL" localSheetId="6">#REF!</definedName>
    <definedName name="H2WL" localSheetId="20">#REF!</definedName>
    <definedName name="H2WL" localSheetId="9">#REF!</definedName>
    <definedName name="H2WL" localSheetId="8">#REF!</definedName>
    <definedName name="H2WL" localSheetId="23">#REF!</definedName>
    <definedName name="H2WL" localSheetId="22">#REF!</definedName>
    <definedName name="H2WL" localSheetId="21">#REF!</definedName>
    <definedName name="H2WL" localSheetId="7">#REF!</definedName>
    <definedName name="H2WL" localSheetId="24">#REF!</definedName>
    <definedName name="H2WL">#REF!</definedName>
    <definedName name="H2WR" localSheetId="27">#REF!</definedName>
    <definedName name="H2WR" localSheetId="25">#REF!</definedName>
    <definedName name="H2WR" localSheetId="6">#REF!</definedName>
    <definedName name="H2WR" localSheetId="20">#REF!</definedName>
    <definedName name="H2WR" localSheetId="9">#REF!</definedName>
    <definedName name="H2WR" localSheetId="8">#REF!</definedName>
    <definedName name="H2WR" localSheetId="23">#REF!</definedName>
    <definedName name="H2WR" localSheetId="22">#REF!</definedName>
    <definedName name="H2WR" localSheetId="21">#REF!</definedName>
    <definedName name="H2WR" localSheetId="7">#REF!</definedName>
    <definedName name="H2WR" localSheetId="24">#REF!</definedName>
    <definedName name="H2WR">#REF!</definedName>
    <definedName name="H3L" localSheetId="27">#REF!</definedName>
    <definedName name="H3L" localSheetId="25">#REF!</definedName>
    <definedName name="H3L" localSheetId="6">#REF!</definedName>
    <definedName name="H3L" localSheetId="20">#REF!</definedName>
    <definedName name="H3L" localSheetId="9">#REF!</definedName>
    <definedName name="H3L" localSheetId="8">#REF!</definedName>
    <definedName name="H3L" localSheetId="23">#REF!</definedName>
    <definedName name="H3L" localSheetId="22">#REF!</definedName>
    <definedName name="H3L" localSheetId="21">#REF!</definedName>
    <definedName name="H3L" localSheetId="7">#REF!</definedName>
    <definedName name="H3L" localSheetId="24">#REF!</definedName>
    <definedName name="H3L">#REF!</definedName>
    <definedName name="H3R" localSheetId="27">#REF!</definedName>
    <definedName name="H3R" localSheetId="25">#REF!</definedName>
    <definedName name="H3R" localSheetId="6">#REF!</definedName>
    <definedName name="H3R" localSheetId="20">#REF!</definedName>
    <definedName name="H3R" localSheetId="9">#REF!</definedName>
    <definedName name="H3R" localSheetId="8">#REF!</definedName>
    <definedName name="H3R" localSheetId="23">#REF!</definedName>
    <definedName name="H3R" localSheetId="22">#REF!</definedName>
    <definedName name="H3R" localSheetId="21">#REF!</definedName>
    <definedName name="H3R" localSheetId="7">#REF!</definedName>
    <definedName name="H3R" localSheetId="24">#REF!</definedName>
    <definedName name="H3R">#REF!</definedName>
    <definedName name="H3WL" localSheetId="27">#REF!</definedName>
    <definedName name="H3WL" localSheetId="25">#REF!</definedName>
    <definedName name="H3WL" localSheetId="6">#REF!</definedName>
    <definedName name="H3WL" localSheetId="20">#REF!</definedName>
    <definedName name="H3WL" localSheetId="9">#REF!</definedName>
    <definedName name="H3WL" localSheetId="8">#REF!</definedName>
    <definedName name="H3WL" localSheetId="23">#REF!</definedName>
    <definedName name="H3WL" localSheetId="22">#REF!</definedName>
    <definedName name="H3WL" localSheetId="21">#REF!</definedName>
    <definedName name="H3WL" localSheetId="7">#REF!</definedName>
    <definedName name="H3WL" localSheetId="24">#REF!</definedName>
    <definedName name="H3WL">#REF!</definedName>
    <definedName name="H3WR" localSheetId="27">#REF!</definedName>
    <definedName name="H3WR" localSheetId="25">#REF!</definedName>
    <definedName name="H3WR" localSheetId="6">#REF!</definedName>
    <definedName name="H3WR" localSheetId="20">#REF!</definedName>
    <definedName name="H3WR" localSheetId="9">#REF!</definedName>
    <definedName name="H3WR" localSheetId="8">#REF!</definedName>
    <definedName name="H3WR" localSheetId="23">#REF!</definedName>
    <definedName name="H3WR" localSheetId="22">#REF!</definedName>
    <definedName name="H3WR" localSheetId="21">#REF!</definedName>
    <definedName name="H3WR" localSheetId="7">#REF!</definedName>
    <definedName name="H3WR" localSheetId="24">#REF!</definedName>
    <definedName name="H3WR">#REF!</definedName>
    <definedName name="H4L" localSheetId="27">#REF!</definedName>
    <definedName name="H4L" localSheetId="25">#REF!</definedName>
    <definedName name="H4L" localSheetId="6">#REF!</definedName>
    <definedName name="H4L" localSheetId="20">#REF!</definedName>
    <definedName name="H4L" localSheetId="9">#REF!</definedName>
    <definedName name="H4L" localSheetId="8">#REF!</definedName>
    <definedName name="H4L" localSheetId="23">#REF!</definedName>
    <definedName name="H4L" localSheetId="22">#REF!</definedName>
    <definedName name="H4L" localSheetId="21">#REF!</definedName>
    <definedName name="H4L" localSheetId="7">#REF!</definedName>
    <definedName name="H4L" localSheetId="24">#REF!</definedName>
    <definedName name="H4L">#REF!</definedName>
    <definedName name="H4R" localSheetId="27">#REF!</definedName>
    <definedName name="H4R" localSheetId="25">#REF!</definedName>
    <definedName name="H4R" localSheetId="6">#REF!</definedName>
    <definedName name="H4R" localSheetId="20">#REF!</definedName>
    <definedName name="H4R" localSheetId="9">#REF!</definedName>
    <definedName name="H4R" localSheetId="8">#REF!</definedName>
    <definedName name="H4R" localSheetId="23">#REF!</definedName>
    <definedName name="H4R" localSheetId="22">#REF!</definedName>
    <definedName name="H4R" localSheetId="21">#REF!</definedName>
    <definedName name="H4R" localSheetId="7">#REF!</definedName>
    <definedName name="H4R" localSheetId="24">#REF!</definedName>
    <definedName name="H4R">#REF!</definedName>
    <definedName name="H5L" localSheetId="27">#REF!</definedName>
    <definedName name="H5L" localSheetId="25">#REF!</definedName>
    <definedName name="H5L" localSheetId="6">#REF!</definedName>
    <definedName name="H5L" localSheetId="20">#REF!</definedName>
    <definedName name="H5L" localSheetId="9">#REF!</definedName>
    <definedName name="H5L" localSheetId="8">#REF!</definedName>
    <definedName name="H5L" localSheetId="23">#REF!</definedName>
    <definedName name="H5L" localSheetId="22">#REF!</definedName>
    <definedName name="H5L" localSheetId="21">#REF!</definedName>
    <definedName name="H5L" localSheetId="7">#REF!</definedName>
    <definedName name="H5L" localSheetId="24">#REF!</definedName>
    <definedName name="H5L">#REF!</definedName>
    <definedName name="H5R" localSheetId="27">#REF!</definedName>
    <definedName name="H5R" localSheetId="25">#REF!</definedName>
    <definedName name="H5R" localSheetId="6">#REF!</definedName>
    <definedName name="H5R" localSheetId="20">#REF!</definedName>
    <definedName name="H5R" localSheetId="9">#REF!</definedName>
    <definedName name="H5R" localSheetId="8">#REF!</definedName>
    <definedName name="H5R" localSheetId="23">#REF!</definedName>
    <definedName name="H5R" localSheetId="22">#REF!</definedName>
    <definedName name="H5R" localSheetId="21">#REF!</definedName>
    <definedName name="H5R" localSheetId="7">#REF!</definedName>
    <definedName name="H5R" localSheetId="24">#REF!</definedName>
    <definedName name="H5R">#REF!</definedName>
    <definedName name="H6L" localSheetId="27">#REF!</definedName>
    <definedName name="H6L" localSheetId="25">#REF!</definedName>
    <definedName name="H6L" localSheetId="6">#REF!</definedName>
    <definedName name="H6L" localSheetId="20">#REF!</definedName>
    <definedName name="H6L" localSheetId="9">#REF!</definedName>
    <definedName name="H6L" localSheetId="8">#REF!</definedName>
    <definedName name="H6L" localSheetId="23">#REF!</definedName>
    <definedName name="H6L" localSheetId="22">#REF!</definedName>
    <definedName name="H6L" localSheetId="21">#REF!</definedName>
    <definedName name="H6L" localSheetId="7">#REF!</definedName>
    <definedName name="H6L" localSheetId="24">#REF!</definedName>
    <definedName name="H6L">#REF!</definedName>
    <definedName name="H6R" localSheetId="27">#REF!</definedName>
    <definedName name="H6R" localSheetId="25">#REF!</definedName>
    <definedName name="H6R" localSheetId="6">#REF!</definedName>
    <definedName name="H6R" localSheetId="20">#REF!</definedName>
    <definedName name="H6R" localSheetId="9">#REF!</definedName>
    <definedName name="H6R" localSheetId="8">#REF!</definedName>
    <definedName name="H6R" localSheetId="23">#REF!</definedName>
    <definedName name="H6R" localSheetId="22">#REF!</definedName>
    <definedName name="H6R" localSheetId="21">#REF!</definedName>
    <definedName name="H6R" localSheetId="7">#REF!</definedName>
    <definedName name="H6R" localSheetId="24">#REF!</definedName>
    <definedName name="H6R">#REF!</definedName>
    <definedName name="H7L" localSheetId="27">#REF!</definedName>
    <definedName name="H7L" localSheetId="25">#REF!</definedName>
    <definedName name="H7L" localSheetId="6">#REF!</definedName>
    <definedName name="H7L" localSheetId="20">#REF!</definedName>
    <definedName name="H7L" localSheetId="9">#REF!</definedName>
    <definedName name="H7L" localSheetId="8">#REF!</definedName>
    <definedName name="H7L" localSheetId="23">#REF!</definedName>
    <definedName name="H7L" localSheetId="22">#REF!</definedName>
    <definedName name="H7L" localSheetId="21">#REF!</definedName>
    <definedName name="H7L" localSheetId="7">#REF!</definedName>
    <definedName name="H7L" localSheetId="24">#REF!</definedName>
    <definedName name="H7L">#REF!</definedName>
    <definedName name="H7R" localSheetId="27">#REF!</definedName>
    <definedName name="H7R" localSheetId="25">#REF!</definedName>
    <definedName name="H7R" localSheetId="6">#REF!</definedName>
    <definedName name="H7R" localSheetId="20">#REF!</definedName>
    <definedName name="H7R" localSheetId="9">#REF!</definedName>
    <definedName name="H7R" localSheetId="8">#REF!</definedName>
    <definedName name="H7R" localSheetId="23">#REF!</definedName>
    <definedName name="H7R" localSheetId="22">#REF!</definedName>
    <definedName name="H7R" localSheetId="21">#REF!</definedName>
    <definedName name="H7R" localSheetId="7">#REF!</definedName>
    <definedName name="H7R" localSheetId="24">#REF!</definedName>
    <definedName name="H7R">#REF!</definedName>
    <definedName name="H9A" localSheetId="27">#REF!</definedName>
    <definedName name="H9A" localSheetId="25">#REF!</definedName>
    <definedName name="H9A" localSheetId="6">#REF!</definedName>
    <definedName name="H9A" localSheetId="20">#REF!</definedName>
    <definedName name="H9A" localSheetId="9">#REF!</definedName>
    <definedName name="H9A" localSheetId="8">#REF!</definedName>
    <definedName name="H9A" localSheetId="23">#REF!</definedName>
    <definedName name="H9A" localSheetId="22">#REF!</definedName>
    <definedName name="H9A" localSheetId="21">#REF!</definedName>
    <definedName name="H9A" localSheetId="7">#REF!</definedName>
    <definedName name="H9A" localSheetId="24">#REF!</definedName>
    <definedName name="H9A">#REF!</definedName>
    <definedName name="HA" localSheetId="27">#REF!</definedName>
    <definedName name="HA" localSheetId="25">#REF!</definedName>
    <definedName name="HA" localSheetId="6">#REF!</definedName>
    <definedName name="HA" localSheetId="20">#REF!</definedName>
    <definedName name="HA" localSheetId="9">#REF!</definedName>
    <definedName name="HA" localSheetId="8">#REF!</definedName>
    <definedName name="HA" localSheetId="23">#REF!</definedName>
    <definedName name="HA" localSheetId="22">#REF!</definedName>
    <definedName name="HA" localSheetId="21">#REF!</definedName>
    <definedName name="HA" localSheetId="7">#REF!</definedName>
    <definedName name="HA" localSheetId="24">#REF!</definedName>
    <definedName name="HA">#REF!</definedName>
    <definedName name="HB" localSheetId="27">#REF!</definedName>
    <definedName name="HB" localSheetId="25">#REF!</definedName>
    <definedName name="HB" localSheetId="6">#REF!</definedName>
    <definedName name="HB" localSheetId="20">#REF!</definedName>
    <definedName name="HB" localSheetId="9">#REF!</definedName>
    <definedName name="HB" localSheetId="8">#REF!</definedName>
    <definedName name="HB" localSheetId="23">#REF!</definedName>
    <definedName name="HB" localSheetId="22">#REF!</definedName>
    <definedName name="HB" localSheetId="21">#REF!</definedName>
    <definedName name="HB" localSheetId="7">#REF!</definedName>
    <definedName name="HB" localSheetId="24">#REF!</definedName>
    <definedName name="HB">#REF!</definedName>
    <definedName name="HC" localSheetId="27">#REF!</definedName>
    <definedName name="HC" localSheetId="25">#REF!</definedName>
    <definedName name="HC" localSheetId="6">#REF!</definedName>
    <definedName name="HC" localSheetId="20">#REF!</definedName>
    <definedName name="HC" localSheetId="9">#REF!</definedName>
    <definedName name="HC" localSheetId="8">#REF!</definedName>
    <definedName name="HC" localSheetId="23">#REF!</definedName>
    <definedName name="HC" localSheetId="22">#REF!</definedName>
    <definedName name="HC" localSheetId="21">#REF!</definedName>
    <definedName name="HC" localSheetId="7">#REF!</definedName>
    <definedName name="HC" localSheetId="24">#REF!</definedName>
    <definedName name="HC">#REF!</definedName>
    <definedName name="HD" localSheetId="27">#REF!</definedName>
    <definedName name="HD" localSheetId="25">#REF!</definedName>
    <definedName name="HD" localSheetId="6">#REF!</definedName>
    <definedName name="HD" localSheetId="20">#REF!</definedName>
    <definedName name="HD" localSheetId="9">#REF!</definedName>
    <definedName name="HD" localSheetId="8">#REF!</definedName>
    <definedName name="HD" localSheetId="23">#REF!</definedName>
    <definedName name="HD" localSheetId="22">#REF!</definedName>
    <definedName name="HD" localSheetId="21">#REF!</definedName>
    <definedName name="HD" localSheetId="7">#REF!</definedName>
    <definedName name="HD" localSheetId="24">#REF!</definedName>
    <definedName name="HD">#REF!</definedName>
    <definedName name="HDFD" localSheetId="27" hidden="1">{#N/A,#N/A,FALSE,"속도"}</definedName>
    <definedName name="HDFD" localSheetId="25" hidden="1">{#N/A,#N/A,FALSE,"속도"}</definedName>
    <definedName name="HDFD" localSheetId="6" hidden="1">{#N/A,#N/A,FALSE,"속도"}</definedName>
    <definedName name="HDFD" localSheetId="20" hidden="1">{#N/A,#N/A,FALSE,"속도"}</definedName>
    <definedName name="HDFD" localSheetId="8" hidden="1">{#N/A,#N/A,FALSE,"속도"}</definedName>
    <definedName name="HDFD" localSheetId="23" hidden="1">{#N/A,#N/A,FALSE,"속도"}</definedName>
    <definedName name="HDFD" localSheetId="22" hidden="1">{#N/A,#N/A,FALSE,"속도"}</definedName>
    <definedName name="HDFD" hidden="1">{#N/A,#N/A,FALSE,"속도"}</definedName>
    <definedName name="HDFGD" localSheetId="27" hidden="1">{#N/A,#N/A,FALSE,"골재소요량";#N/A,#N/A,FALSE,"골재소요량"}</definedName>
    <definedName name="HDFGD" localSheetId="25" hidden="1">{#N/A,#N/A,FALSE,"골재소요량";#N/A,#N/A,FALSE,"골재소요량"}</definedName>
    <definedName name="HDFGD" localSheetId="6" hidden="1">{#N/A,#N/A,FALSE,"골재소요량";#N/A,#N/A,FALSE,"골재소요량"}</definedName>
    <definedName name="HDFGD" localSheetId="20" hidden="1">{#N/A,#N/A,FALSE,"골재소요량";#N/A,#N/A,FALSE,"골재소요량"}</definedName>
    <definedName name="HDFGD" localSheetId="8" hidden="1">{#N/A,#N/A,FALSE,"골재소요량";#N/A,#N/A,FALSE,"골재소요량"}</definedName>
    <definedName name="HDFGD" localSheetId="23" hidden="1">{#N/A,#N/A,FALSE,"골재소요량";#N/A,#N/A,FALSE,"골재소요량"}</definedName>
    <definedName name="HDFGD" localSheetId="22" hidden="1">{#N/A,#N/A,FALSE,"골재소요량";#N/A,#N/A,FALSE,"골재소요량"}</definedName>
    <definedName name="HDFGD" hidden="1">{#N/A,#N/A,FALSE,"골재소요량";#N/A,#N/A,FALSE,"골재소요량"}</definedName>
    <definedName name="HDGBG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RR" localSheetId="12">BlankMacro1</definedName>
    <definedName name="HDRR" localSheetId="25">BlankMacro1</definedName>
    <definedName name="HDRR" localSheetId="24">BlankMacro1</definedName>
    <definedName name="HDRR">BlankMacro1</definedName>
    <definedName name="HE" localSheetId="27">#REF!</definedName>
    <definedName name="HE" localSheetId="25">#REF!</definedName>
    <definedName name="HE" localSheetId="6">#REF!</definedName>
    <definedName name="HE" localSheetId="20">#REF!</definedName>
    <definedName name="HE" localSheetId="9">#REF!</definedName>
    <definedName name="HE" localSheetId="8">#REF!</definedName>
    <definedName name="HE" localSheetId="23">#REF!</definedName>
    <definedName name="HE" localSheetId="22">#REF!</definedName>
    <definedName name="HE" localSheetId="21">#REF!</definedName>
    <definedName name="HE" localSheetId="7">#REF!</definedName>
    <definedName name="HE" localSheetId="24">#REF!</definedName>
    <definedName name="HE">#REF!</definedName>
    <definedName name="herdsf" localSheetId="12">BlankMacro1</definedName>
    <definedName name="herdsf" localSheetId="25">BlankMacro1</definedName>
    <definedName name="herdsf" localSheetId="24">BlankMacro1</definedName>
    <definedName name="herdsf">BlankMacro1</definedName>
    <definedName name="HF" localSheetId="27">#REF!</definedName>
    <definedName name="HF" localSheetId="25">#REF!</definedName>
    <definedName name="HF" localSheetId="6">#REF!</definedName>
    <definedName name="HF" localSheetId="20">#REF!</definedName>
    <definedName name="HF" localSheetId="9">#REF!</definedName>
    <definedName name="HF" localSheetId="8">#REF!</definedName>
    <definedName name="HF" localSheetId="23">#REF!</definedName>
    <definedName name="HF" localSheetId="22">#REF!</definedName>
    <definedName name="HF" localSheetId="21">#REF!</definedName>
    <definedName name="HF" localSheetId="7">#REF!</definedName>
    <definedName name="HF" localSheetId="24">#REF!</definedName>
    <definedName name="HF">#REF!</definedName>
    <definedName name="hgd" localSheetId="27" hidden="1">{#N/A,#N/A,FALSE,"배수2"}</definedName>
    <definedName name="hgd" localSheetId="25" hidden="1">{#N/A,#N/A,FALSE,"배수2"}</definedName>
    <definedName name="hgd" localSheetId="6" hidden="1">{#N/A,#N/A,FALSE,"배수2"}</definedName>
    <definedName name="hgd" localSheetId="20" hidden="1">{#N/A,#N/A,FALSE,"배수2"}</definedName>
    <definedName name="hgd" localSheetId="8" hidden="1">{#N/A,#N/A,FALSE,"배수2"}</definedName>
    <definedName name="hgd" localSheetId="23" hidden="1">{#N/A,#N/A,FALSE,"배수2"}</definedName>
    <definedName name="hgd" localSheetId="22" hidden="1">{#N/A,#N/A,FALSE,"배수2"}</definedName>
    <definedName name="hgd" hidden="1">{#N/A,#N/A,FALSE,"배수2"}</definedName>
    <definedName name="HGDSGJGFJGF" localSheetId="27" hidden="1">{#N/A,#N/A,FALSE,"배수2"}</definedName>
    <definedName name="HGDSGJGFJGF" localSheetId="25" hidden="1">{#N/A,#N/A,FALSE,"배수2"}</definedName>
    <definedName name="HGDSGJGFJGF" localSheetId="6" hidden="1">{#N/A,#N/A,FALSE,"배수2"}</definedName>
    <definedName name="HGDSGJGFJGF" localSheetId="20" hidden="1">{#N/A,#N/A,FALSE,"배수2"}</definedName>
    <definedName name="HGDSGJGFJGF" localSheetId="8" hidden="1">{#N/A,#N/A,FALSE,"배수2"}</definedName>
    <definedName name="HGDSGJGFJGF" localSheetId="23" hidden="1">{#N/A,#N/A,FALSE,"배수2"}</definedName>
    <definedName name="HGDSGJGFJGF" localSheetId="22" hidden="1">{#N/A,#N/A,FALSE,"배수2"}</definedName>
    <definedName name="HGDSGJGFJGF" hidden="1">{#N/A,#N/A,FALSE,"배수2"}</definedName>
    <definedName name="HGHH" localSheetId="27" hidden="1">{#N/A,#N/A,FALSE,"표지목차"}</definedName>
    <definedName name="HGHH" localSheetId="25" hidden="1">{#N/A,#N/A,FALSE,"표지목차"}</definedName>
    <definedName name="HGHH" localSheetId="6" hidden="1">{#N/A,#N/A,FALSE,"표지목차"}</definedName>
    <definedName name="HGHH" localSheetId="20" hidden="1">{#N/A,#N/A,FALSE,"표지목차"}</definedName>
    <definedName name="HGHH" localSheetId="8" hidden="1">{#N/A,#N/A,FALSE,"표지목차"}</definedName>
    <definedName name="HGHH" localSheetId="23" hidden="1">{#N/A,#N/A,FALSE,"표지목차"}</definedName>
    <definedName name="HGHH" localSheetId="22" hidden="1">{#N/A,#N/A,FALSE,"표지목차"}</definedName>
    <definedName name="HGHH" hidden="1">{#N/A,#N/A,FALSE,"표지목차"}</definedName>
    <definedName name="HGKMJH" localSheetId="27" hidden="1">{#N/A,#N/A,FALSE,"포장1";#N/A,#N/A,FALSE,"포장1"}</definedName>
    <definedName name="HGKMJH" localSheetId="25" hidden="1">{#N/A,#N/A,FALSE,"포장1";#N/A,#N/A,FALSE,"포장1"}</definedName>
    <definedName name="HGKMJH" localSheetId="6" hidden="1">{#N/A,#N/A,FALSE,"포장1";#N/A,#N/A,FALSE,"포장1"}</definedName>
    <definedName name="HGKMJH" localSheetId="20" hidden="1">{#N/A,#N/A,FALSE,"포장1";#N/A,#N/A,FALSE,"포장1"}</definedName>
    <definedName name="HGKMJH" localSheetId="8" hidden="1">{#N/A,#N/A,FALSE,"포장1";#N/A,#N/A,FALSE,"포장1"}</definedName>
    <definedName name="HGKMJH" localSheetId="23" hidden="1">{#N/A,#N/A,FALSE,"포장1";#N/A,#N/A,FALSE,"포장1"}</definedName>
    <definedName name="HGKMJH" localSheetId="22" hidden="1">{#N/A,#N/A,FALSE,"포장1";#N/A,#N/A,FALSE,"포장1"}</definedName>
    <definedName name="HGKMJH" hidden="1">{#N/A,#N/A,FALSE,"포장1";#N/A,#N/A,FALSE,"포장1"}</definedName>
    <definedName name="HH" localSheetId="27">#REF!</definedName>
    <definedName name="HH" localSheetId="25">#REF!</definedName>
    <definedName name="HH" localSheetId="6">#REF!</definedName>
    <definedName name="HH" localSheetId="20">#REF!</definedName>
    <definedName name="HH" localSheetId="9">#REF!</definedName>
    <definedName name="HH" localSheetId="8">#REF!</definedName>
    <definedName name="HH" localSheetId="23">#REF!</definedName>
    <definedName name="HH" localSheetId="22">#REF!</definedName>
    <definedName name="HH" localSheetId="21">#REF!</definedName>
    <definedName name="HH" localSheetId="7">#REF!</definedName>
    <definedName name="HH" localSheetId="24">#REF!</definedName>
    <definedName name="HH">#REF!</definedName>
    <definedName name="HHH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HHHHHHHHHHHHHHHHH" localSheetId="27" hidden="1">{#N/A,#N/A,FALSE,"토공2"}</definedName>
    <definedName name="HHHHHHHHHHHHHHHHHHHHH" localSheetId="25" hidden="1">{#N/A,#N/A,FALSE,"토공2"}</definedName>
    <definedName name="HHHHHHHHHHHHHHHHHHHHH" localSheetId="6" hidden="1">{#N/A,#N/A,FALSE,"토공2"}</definedName>
    <definedName name="HHHHHHHHHHHHHHHHHHHHH" localSheetId="20" hidden="1">{#N/A,#N/A,FALSE,"토공2"}</definedName>
    <definedName name="HHHHHHHHHHHHHHHHHHHHH" localSheetId="8" hidden="1">{#N/A,#N/A,FALSE,"토공2"}</definedName>
    <definedName name="HHHHHHHHHHHHHHHHHHHHH" localSheetId="23" hidden="1">{#N/A,#N/A,FALSE,"토공2"}</definedName>
    <definedName name="HHHHHHHHHHHHHHHHHHHHH" localSheetId="22" hidden="1">{#N/A,#N/A,FALSE,"토공2"}</definedName>
    <definedName name="HHHHHHHHHHHHHHHHHHHHH" hidden="1">{#N/A,#N/A,FALSE,"토공2"}</definedName>
    <definedName name="HHR" localSheetId="27" hidden="1">{#N/A,#N/A,FALSE,"포장2"}</definedName>
    <definedName name="HHR" localSheetId="25" hidden="1">{#N/A,#N/A,FALSE,"포장2"}</definedName>
    <definedName name="HHR" localSheetId="6" hidden="1">{#N/A,#N/A,FALSE,"포장2"}</definedName>
    <definedName name="HHR" localSheetId="20" hidden="1">{#N/A,#N/A,FALSE,"포장2"}</definedName>
    <definedName name="HHR" localSheetId="8" hidden="1">{#N/A,#N/A,FALSE,"포장2"}</definedName>
    <definedName name="HHR" localSheetId="23" hidden="1">{#N/A,#N/A,FALSE,"포장2"}</definedName>
    <definedName name="HHR" localSheetId="22" hidden="1">{#N/A,#N/A,FALSE,"포장2"}</definedName>
    <definedName name="HHR" hidden="1">{#N/A,#N/A,FALSE,"포장2"}</definedName>
    <definedName name="HJHG" localSheetId="12">BlankMacro1</definedName>
    <definedName name="HJHG" localSheetId="25">BlankMacro1</definedName>
    <definedName name="HJHG" localSheetId="24">BlankMacro1</definedName>
    <definedName name="HJHG">BlankMacro1</definedName>
    <definedName name="HKGHJ" localSheetId="27" hidden="1">{#N/A,#N/A,FALSE,"포장2"}</definedName>
    <definedName name="HKGHJ" localSheetId="25" hidden="1">{#N/A,#N/A,FALSE,"포장2"}</definedName>
    <definedName name="HKGHJ" localSheetId="6" hidden="1">{#N/A,#N/A,FALSE,"포장2"}</definedName>
    <definedName name="HKGHJ" localSheetId="20" hidden="1">{#N/A,#N/A,FALSE,"포장2"}</definedName>
    <definedName name="HKGHJ" localSheetId="8" hidden="1">{#N/A,#N/A,FALSE,"포장2"}</definedName>
    <definedName name="HKGHJ" localSheetId="23" hidden="1">{#N/A,#N/A,FALSE,"포장2"}</definedName>
    <definedName name="HKGHJ" localSheetId="22" hidden="1">{#N/A,#N/A,FALSE,"포장2"}</definedName>
    <definedName name="HKGHJ" hidden="1">{#N/A,#N/A,FALSE,"포장2"}</definedName>
    <definedName name="HL" localSheetId="27">#REF!</definedName>
    <definedName name="HL" localSheetId="25">#REF!</definedName>
    <definedName name="HL" localSheetId="6">#REF!</definedName>
    <definedName name="HL" localSheetId="20">#REF!</definedName>
    <definedName name="HL" localSheetId="9">#REF!</definedName>
    <definedName name="HL" localSheetId="8">#REF!</definedName>
    <definedName name="HL" localSheetId="23">#REF!</definedName>
    <definedName name="HL" localSheetId="22">#REF!</definedName>
    <definedName name="HL" localSheetId="21">#REF!</definedName>
    <definedName name="HL" localSheetId="7">#REF!</definedName>
    <definedName name="HL" localSheetId="24">#REF!</definedName>
    <definedName name="HL">#REF!</definedName>
    <definedName name="HMAX">#N/A</definedName>
    <definedName name="HMHM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NJ" localSheetId="27" hidden="1">{#N/A,#N/A,FALSE,"2~8번"}</definedName>
    <definedName name="HMNJ" localSheetId="25" hidden="1">{#N/A,#N/A,FALSE,"2~8번"}</definedName>
    <definedName name="HMNJ" localSheetId="6" hidden="1">{#N/A,#N/A,FALSE,"2~8번"}</definedName>
    <definedName name="HMNJ" localSheetId="20" hidden="1">{#N/A,#N/A,FALSE,"2~8번"}</definedName>
    <definedName name="HMNJ" localSheetId="8" hidden="1">{#N/A,#N/A,FALSE,"2~8번"}</definedName>
    <definedName name="HMNJ" localSheetId="23" hidden="1">{#N/A,#N/A,FALSE,"2~8번"}</definedName>
    <definedName name="HMNJ" localSheetId="22" hidden="1">{#N/A,#N/A,FALSE,"2~8번"}</definedName>
    <definedName name="HMNJ" hidden="1">{#N/A,#N/A,FALSE,"2~8번"}</definedName>
    <definedName name="HO" localSheetId="27">#REF!</definedName>
    <definedName name="HO" localSheetId="25">#REF!</definedName>
    <definedName name="HO" localSheetId="6">#REF!</definedName>
    <definedName name="HO" localSheetId="20">#REF!</definedName>
    <definedName name="HO" localSheetId="9">#REF!</definedName>
    <definedName name="HO" localSheetId="8">#REF!</definedName>
    <definedName name="HO" localSheetId="23">#REF!</definedName>
    <definedName name="HO" localSheetId="22">#REF!</definedName>
    <definedName name="HO" localSheetId="21">#REF!</definedName>
    <definedName name="HO" localSheetId="7">#REF!</definedName>
    <definedName name="HO" localSheetId="24">#REF!</definedName>
    <definedName name="HO">#REF!</definedName>
    <definedName name="HOIST기초" localSheetId="27" hidden="1">{#N/A,#N/A,FALSE,"물량산출"}</definedName>
    <definedName name="HOIST기초" localSheetId="25" hidden="1">{#N/A,#N/A,FALSE,"물량산출"}</definedName>
    <definedName name="HOIST기초" localSheetId="6" hidden="1">{#N/A,#N/A,FALSE,"물량산출"}</definedName>
    <definedName name="HOIST기초" localSheetId="20" hidden="1">{#N/A,#N/A,FALSE,"물량산출"}</definedName>
    <definedName name="HOIST기초" localSheetId="8" hidden="1">{#N/A,#N/A,FALSE,"물량산출"}</definedName>
    <definedName name="HOIST기초" localSheetId="23" hidden="1">{#N/A,#N/A,FALSE,"물량산출"}</definedName>
    <definedName name="HOIST기초" localSheetId="22" hidden="1">{#N/A,#N/A,FALSE,"물량산출"}</definedName>
    <definedName name="HOIST기초" hidden="1">{#N/A,#N/A,FALSE,"물량산출"}</definedName>
    <definedName name="HR" localSheetId="27">#REF!</definedName>
    <definedName name="HR" localSheetId="25">#REF!</definedName>
    <definedName name="HR" localSheetId="6">#REF!</definedName>
    <definedName name="HR" localSheetId="20">#REF!</definedName>
    <definedName name="HR" localSheetId="9">#REF!</definedName>
    <definedName name="HR" localSheetId="8">#REF!</definedName>
    <definedName name="HR" localSheetId="23">#REF!</definedName>
    <definedName name="HR" localSheetId="22">#REF!</definedName>
    <definedName name="HR" localSheetId="21">#REF!</definedName>
    <definedName name="HR" localSheetId="7">#REF!</definedName>
    <definedName name="HR" localSheetId="24">#REF!</definedName>
    <definedName name="HR">#REF!</definedName>
    <definedName name="HRTT" localSheetId="12">BlankMacro1</definedName>
    <definedName name="HRTT" localSheetId="25">BlankMacro1</definedName>
    <definedName name="HRTT" localSheetId="24">BlankMacro1</definedName>
    <definedName name="HRTT">BlankMacro1</definedName>
    <definedName name="HSH" localSheetId="27">#REF!</definedName>
    <definedName name="HSH" localSheetId="25">#REF!</definedName>
    <definedName name="HSH" localSheetId="6">#REF!</definedName>
    <definedName name="HSH" localSheetId="20">#REF!</definedName>
    <definedName name="HSH" localSheetId="9">#REF!</definedName>
    <definedName name="HSH" localSheetId="8">#REF!</definedName>
    <definedName name="HSH" localSheetId="23">#REF!</definedName>
    <definedName name="HSH" localSheetId="22">#REF!</definedName>
    <definedName name="HSH" localSheetId="21">#REF!</definedName>
    <definedName name="HSH" localSheetId="7">#REF!</definedName>
    <definedName name="HSH" localSheetId="24">#REF!</definedName>
    <definedName name="HSH">#REF!</definedName>
    <definedName name="HSR" localSheetId="12">{"'용역비'!$A$4:$C$8"}</definedName>
    <definedName name="HSR">{"'용역비'!$A$4:$C$8"}</definedName>
    <definedName name="HT" localSheetId="27">#REF!</definedName>
    <definedName name="HT" localSheetId="25">#REF!</definedName>
    <definedName name="HT" localSheetId="6">#REF!</definedName>
    <definedName name="HT" localSheetId="20">#REF!</definedName>
    <definedName name="HT" localSheetId="9">#REF!</definedName>
    <definedName name="HT" localSheetId="8">#REF!</definedName>
    <definedName name="HT" localSheetId="23">#REF!</definedName>
    <definedName name="HT" localSheetId="22">#REF!</definedName>
    <definedName name="HT" localSheetId="21">#REF!</definedName>
    <definedName name="HT" localSheetId="7">#REF!</definedName>
    <definedName name="HT" localSheetId="24">#REF!</definedName>
    <definedName name="HT">#REF!</definedName>
    <definedName name="HTHT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>949</definedName>
    <definedName name="HTML_Control" localSheetId="12">{"'내역'!$A$1:$J$2","'내역'!$A$1:$J$1872"}</definedName>
    <definedName name="HTML_Control" localSheetId="2">{"'내역'!$A$1:$J$2","'내역'!$A$1:$J$1872"}</definedName>
    <definedName name="HTML_Control" localSheetId="4">{"'내역'!$A$1:$J$2","'내역'!$A$1:$J$1872"}</definedName>
    <definedName name="HTML_Control">{"'내역'!$A$1:$J$2","'내역'!$A$1:$J$1872"}</definedName>
    <definedName name="HTML_Control2" localSheetId="12">{"'Sheet1'!$A$22:$G$23","'Sheet1'!$A$6","'Sheet1'!$E$10","'Sheet1'!$A$1:$F$23","'Sheet1'!$B$10","'Sheet1'!$A$1:$G$22","'Sheet1'!$A$1:$G$51"}</definedName>
    <definedName name="HTML_Control2">{"'Sheet1'!$A$22:$G$23","'Sheet1'!$A$6","'Sheet1'!$E$10","'Sheet1'!$A$1:$F$23","'Sheet1'!$B$10","'Sheet1'!$A$1:$G$22","'Sheet1'!$A$1:$G$51"}</definedName>
    <definedName name="HTML_Description">""</definedName>
    <definedName name="HTML_Email">""</definedName>
    <definedName name="HTML_Header">"정산서(절.성토부)"</definedName>
    <definedName name="HTML_LastUpdate">"99-06-17"</definedName>
    <definedName name="HTML_LineAfter">FALSE</definedName>
    <definedName name="HTML_LineBefore">FALSE</definedName>
    <definedName name="HTML_Name">"박태홍"</definedName>
    <definedName name="HTML_OBDlg2">TRUE</definedName>
    <definedName name="HTML_OBDlg3">TRUE</definedName>
    <definedName name="HTML_OBDlg4">TRUE</definedName>
    <definedName name="HTML_OS">0</definedName>
    <definedName name="HTML_PathFile">"C:\TAEHONG\MyHTML.htm"</definedName>
    <definedName name="HTML_PathTemplate">"C:\My Documents\Const_Sov_REV\HTMLTemp.htm"</definedName>
    <definedName name="HTML_Title">"kuma-re1"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ntrol" localSheetId="12">{"'Sheet1'!$A$4","'Sheet1'!$A$9:$G$28"}</definedName>
    <definedName name="Htmlcontrol">{"'Sheet1'!$A$4","'Sheet1'!$A$9:$G$28"}</definedName>
    <definedName name="HTMLCount">1</definedName>
    <definedName name="HWL" localSheetId="27">#REF!</definedName>
    <definedName name="HWL" localSheetId="25">#REF!</definedName>
    <definedName name="HWL" localSheetId="6">#REF!</definedName>
    <definedName name="HWL" localSheetId="20">#REF!</definedName>
    <definedName name="HWL" localSheetId="9">#REF!</definedName>
    <definedName name="HWL" localSheetId="8">#REF!</definedName>
    <definedName name="HWL" localSheetId="23">#REF!</definedName>
    <definedName name="HWL" localSheetId="22">#REF!</definedName>
    <definedName name="HWL" localSheetId="21">#REF!</definedName>
    <definedName name="HWL" localSheetId="7">#REF!</definedName>
    <definedName name="HWL" localSheetId="24">#REF!</definedName>
    <definedName name="HWL">#REF!</definedName>
    <definedName name="HWR" localSheetId="27">#REF!</definedName>
    <definedName name="HWR" localSheetId="25">#REF!</definedName>
    <definedName name="HWR" localSheetId="6">#REF!</definedName>
    <definedName name="HWR" localSheetId="20">#REF!</definedName>
    <definedName name="HWR" localSheetId="9">#REF!</definedName>
    <definedName name="HWR" localSheetId="8">#REF!</definedName>
    <definedName name="HWR" localSheetId="23">#REF!</definedName>
    <definedName name="HWR" localSheetId="22">#REF!</definedName>
    <definedName name="HWR" localSheetId="21">#REF!</definedName>
    <definedName name="HWR" localSheetId="7">#REF!</definedName>
    <definedName name="HWR" localSheetId="24">#REF!</definedName>
    <definedName name="HWR">#REF!</definedName>
    <definedName name="ID" localSheetId="27">#REF!,#REF!</definedName>
    <definedName name="ID" localSheetId="25">#REF!,#REF!</definedName>
    <definedName name="ID" localSheetId="6">#REF!,#REF!</definedName>
    <definedName name="ID" localSheetId="20">#REF!,#REF!</definedName>
    <definedName name="ID" localSheetId="9">#REF!,#REF!</definedName>
    <definedName name="ID" localSheetId="8">#REF!,#REF!</definedName>
    <definedName name="ID" localSheetId="23">#REF!,#REF!</definedName>
    <definedName name="ID" localSheetId="22">#REF!,#REF!</definedName>
    <definedName name="ID" localSheetId="21">#REF!,#REF!</definedName>
    <definedName name="ID" localSheetId="7">#REF!,#REF!</definedName>
    <definedName name="ID" localSheetId="24">#REF!,#REF!</definedName>
    <definedName name="ID">#REF!,#REF!</definedName>
    <definedName name="ii" localSheetId="27" hidden="1">{#N/A,#N/A,FALSE,"골재소요량";#N/A,#N/A,FALSE,"골재소요량"}</definedName>
    <definedName name="ii" localSheetId="25" hidden="1">{#N/A,#N/A,FALSE,"골재소요량";#N/A,#N/A,FALSE,"골재소요량"}</definedName>
    <definedName name="ii" localSheetId="6" hidden="1">{#N/A,#N/A,FALSE,"골재소요량";#N/A,#N/A,FALSE,"골재소요량"}</definedName>
    <definedName name="ii" localSheetId="20" hidden="1">{#N/A,#N/A,FALSE,"골재소요량";#N/A,#N/A,FALSE,"골재소요량"}</definedName>
    <definedName name="ii" localSheetId="8" hidden="1">{#N/A,#N/A,FALSE,"골재소요량";#N/A,#N/A,FALSE,"골재소요량"}</definedName>
    <definedName name="ii" localSheetId="23" hidden="1">{#N/A,#N/A,FALSE,"골재소요량";#N/A,#N/A,FALSE,"골재소요량"}</definedName>
    <definedName name="ii" localSheetId="22" hidden="1">{#N/A,#N/A,FALSE,"골재소요량";#N/A,#N/A,FALSE,"골재소요량"}</definedName>
    <definedName name="ii" hidden="1">{#N/A,#N/A,FALSE,"골재소요량";#N/A,#N/A,FALSE,"골재소요량"}</definedName>
    <definedName name="III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2">{"'자리배치도'!$AG$1:$CI$28"}</definedName>
    <definedName name="iiiii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>{"'자리배치도'!$AG$1:$CI$28"}</definedName>
    <definedName name="iiiii" localSheetId="4">{"'자리배치도'!$AG$1:$CI$28"}</definedName>
    <definedName name="iiiii">{"'자리배치도'!$AG$1:$CI$28"}</definedName>
    <definedName name="iiiiii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" localSheetId="12">{"'광피스표'!$A$3:$N$54"}</definedName>
    <definedName name="IJ" localSheetId="2">{"'광피스표'!$A$3:$N$54"}</definedName>
    <definedName name="IJ" localSheetId="4">{"'광피스표'!$A$3:$N$54"}</definedName>
    <definedName name="IJ">{"'광피스표'!$A$3:$N$54"}</definedName>
    <definedName name="IK" localSheetId="12">BlankMacro1</definedName>
    <definedName name="IK" localSheetId="25">BlankMacro1</definedName>
    <definedName name="IK" localSheetId="24">BlankMacro1</definedName>
    <definedName name="IK">BlankMacro1</definedName>
    <definedName name="IKJ" localSheetId="12">BlankMacro1</definedName>
    <definedName name="IKJ" localSheetId="25">BlankMacro1</definedName>
    <definedName name="IKJ" localSheetId="24">BlankMacro1</definedName>
    <definedName name="IKJ">BlankMacro1</definedName>
    <definedName name="IKL" localSheetId="12">BlankMacro1</definedName>
    <definedName name="IKL" localSheetId="25">BlankMacro1</definedName>
    <definedName name="IKL" localSheetId="24">BlankMacro1</definedName>
    <definedName name="IKL">BlankMacro1</definedName>
    <definedName name="ILK" localSheetId="12">BlankMacro1</definedName>
    <definedName name="ILK" localSheetId="25">BlankMacro1</definedName>
    <definedName name="ILK" localSheetId="24">BlankMacro1</definedName>
    <definedName name="ILK">BlankMacro1</definedName>
    <definedName name="IMP" localSheetId="27">#REF!</definedName>
    <definedName name="IMP" localSheetId="25">#REF!</definedName>
    <definedName name="IMP" localSheetId="6">#REF!</definedName>
    <definedName name="IMP" localSheetId="20">#REF!</definedName>
    <definedName name="IMP" localSheetId="9">#REF!</definedName>
    <definedName name="IMP" localSheetId="8">#REF!</definedName>
    <definedName name="IMP" localSheetId="23">#REF!</definedName>
    <definedName name="IMP" localSheetId="22">#REF!</definedName>
    <definedName name="IMP" localSheetId="21">#REF!</definedName>
    <definedName name="IMP" localSheetId="7">#REF!</definedName>
    <definedName name="IMP" localSheetId="24">#REF!</definedName>
    <definedName name="IMP">#REF!</definedName>
    <definedName name="ins" localSheetId="12">{"'con_010'!$A$1:$AN$63"}</definedName>
    <definedName name="ins">{"'con_010'!$A$1:$AN$63"}</definedName>
    <definedName name="IOI" localSheetId="12">{"'용역비'!$A$4:$C$8"}</definedName>
    <definedName name="IOI">{"'용역비'!$A$4:$C$8"}</definedName>
    <definedName name="IOIOIOIO" localSheetId="27" hidden="1">{#N/A,#N/A,FALSE,"표지목차"}</definedName>
    <definedName name="IOIOIOIO" localSheetId="25" hidden="1">{#N/A,#N/A,FALSE,"표지목차"}</definedName>
    <definedName name="IOIOIOIO" localSheetId="6" hidden="1">{#N/A,#N/A,FALSE,"표지목차"}</definedName>
    <definedName name="IOIOIOIO" localSheetId="20" hidden="1">{#N/A,#N/A,FALSE,"표지목차"}</definedName>
    <definedName name="IOIOIOIO" localSheetId="8" hidden="1">{#N/A,#N/A,FALSE,"표지목차"}</definedName>
    <definedName name="IOIOIOIO" localSheetId="23" hidden="1">{#N/A,#N/A,FALSE,"표지목차"}</definedName>
    <definedName name="IOIOIOIO" localSheetId="22" hidden="1">{#N/A,#N/A,FALSE,"표지목차"}</definedName>
    <definedName name="IOIOIOIO" hidden="1">{#N/A,#N/A,FALSE,"표지목차"}</definedName>
    <definedName name="IPOI" localSheetId="12">BlankMacro1</definedName>
    <definedName name="IPOI" localSheetId="25">BlankMacro1</definedName>
    <definedName name="IPOI" localSheetId="24">BlankMacro1</definedName>
    <definedName name="IPOI">BlankMacro1</definedName>
    <definedName name="IUOUIP" localSheetId="12">BlankMacro1</definedName>
    <definedName name="IUOUIP" localSheetId="25">BlankMacro1</definedName>
    <definedName name="IUOUIP" localSheetId="24">BlankMacro1</definedName>
    <definedName name="IUOUIP">BlankMacro1</definedName>
    <definedName name="iuuu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7">#REF!</definedName>
    <definedName name="J" localSheetId="25">#REF!</definedName>
    <definedName name="J" localSheetId="6">#REF!</definedName>
    <definedName name="J" localSheetId="20">#REF!</definedName>
    <definedName name="J" localSheetId="9">#REF!</definedName>
    <definedName name="J" localSheetId="8">#REF!</definedName>
    <definedName name="J" localSheetId="23">#REF!</definedName>
    <definedName name="J" localSheetId="22">#REF!</definedName>
    <definedName name="J" localSheetId="21">#REF!</definedName>
    <definedName name="J" localSheetId="7">#REF!</definedName>
    <definedName name="J" localSheetId="24">#REF!</definedName>
    <definedName name="J">#REF!</definedName>
    <definedName name="JDFHERHGFHJ" localSheetId="27" hidden="1">{#N/A,#N/A,FALSE,"포장2"}</definedName>
    <definedName name="JDFHERHGFHJ" localSheetId="25" hidden="1">{#N/A,#N/A,FALSE,"포장2"}</definedName>
    <definedName name="JDFHERHGFHJ" localSheetId="6" hidden="1">{#N/A,#N/A,FALSE,"포장2"}</definedName>
    <definedName name="JDFHERHGFHJ" localSheetId="20" hidden="1">{#N/A,#N/A,FALSE,"포장2"}</definedName>
    <definedName name="JDFHERHGFHJ" localSheetId="8" hidden="1">{#N/A,#N/A,FALSE,"포장2"}</definedName>
    <definedName name="JDFHERHGFHJ" localSheetId="23" hidden="1">{#N/A,#N/A,FALSE,"포장2"}</definedName>
    <definedName name="JDFHERHGFHJ" localSheetId="22" hidden="1">{#N/A,#N/A,FALSE,"포장2"}</definedName>
    <definedName name="JDFHERHGFHJ" hidden="1">{#N/A,#N/A,FALSE,"포장2"}</definedName>
    <definedName name="JDFHERHGFJFD" localSheetId="27" hidden="1">{#N/A,#N/A,FALSE,"포장1";#N/A,#N/A,FALSE,"포장1"}</definedName>
    <definedName name="JDFHERHGFJFD" localSheetId="25" hidden="1">{#N/A,#N/A,FALSE,"포장1";#N/A,#N/A,FALSE,"포장1"}</definedName>
    <definedName name="JDFHERHGFJFD" localSheetId="6" hidden="1">{#N/A,#N/A,FALSE,"포장1";#N/A,#N/A,FALSE,"포장1"}</definedName>
    <definedName name="JDFHERHGFJFD" localSheetId="20" hidden="1">{#N/A,#N/A,FALSE,"포장1";#N/A,#N/A,FALSE,"포장1"}</definedName>
    <definedName name="JDFHERHGFJFD" localSheetId="8" hidden="1">{#N/A,#N/A,FALSE,"포장1";#N/A,#N/A,FALSE,"포장1"}</definedName>
    <definedName name="JDFHERHGFJFD" localSheetId="23" hidden="1">{#N/A,#N/A,FALSE,"포장1";#N/A,#N/A,FALSE,"포장1"}</definedName>
    <definedName name="JDFHERHGFJFD" localSheetId="22" hidden="1">{#N/A,#N/A,FALSE,"포장1";#N/A,#N/A,FALSE,"포장1"}</definedName>
    <definedName name="JDFHERHGFJFD" hidden="1">{#N/A,#N/A,FALSE,"포장1";#N/A,#N/A,FALSE,"포장1"}</definedName>
    <definedName name="JDFHETHGFJ" localSheetId="27" hidden="1">{#N/A,#N/A,FALSE,"조골재"}</definedName>
    <definedName name="JDFHETHGFJ" localSheetId="25" hidden="1">{#N/A,#N/A,FALSE,"조골재"}</definedName>
    <definedName name="JDFHETHGFJ" localSheetId="6" hidden="1">{#N/A,#N/A,FALSE,"조골재"}</definedName>
    <definedName name="JDFHETHGFJ" localSheetId="20" hidden="1">{#N/A,#N/A,FALSE,"조골재"}</definedName>
    <definedName name="JDFHETHGFJ" localSheetId="8" hidden="1">{#N/A,#N/A,FALSE,"조골재"}</definedName>
    <definedName name="JDFHETHGFJ" localSheetId="23" hidden="1">{#N/A,#N/A,FALSE,"조골재"}</definedName>
    <definedName name="JDFHETHGFJ" localSheetId="22" hidden="1">{#N/A,#N/A,FALSE,"조골재"}</definedName>
    <definedName name="JDFHETHGFJ" hidden="1">{#N/A,#N/A,FALSE,"조골재"}</definedName>
    <definedName name="JDFHFDJDNDHT" localSheetId="27" hidden="1">{#N/A,#N/A,FALSE,"토공2"}</definedName>
    <definedName name="JDFHFDJDNDHT" localSheetId="25" hidden="1">{#N/A,#N/A,FALSE,"토공2"}</definedName>
    <definedName name="JDFHFDJDNDHT" localSheetId="6" hidden="1">{#N/A,#N/A,FALSE,"토공2"}</definedName>
    <definedName name="JDFHFDJDNDHT" localSheetId="20" hidden="1">{#N/A,#N/A,FALSE,"토공2"}</definedName>
    <definedName name="JDFHFDJDNDHT" localSheetId="8" hidden="1">{#N/A,#N/A,FALSE,"토공2"}</definedName>
    <definedName name="JDFHFDJDNDHT" localSheetId="23" hidden="1">{#N/A,#N/A,FALSE,"토공2"}</definedName>
    <definedName name="JDFHFDJDNDHT" localSheetId="22" hidden="1">{#N/A,#N/A,FALSE,"토공2"}</definedName>
    <definedName name="JDFHFDJDNDHT" hidden="1">{#N/A,#N/A,FALSE,"토공2"}</definedName>
    <definedName name="JDHDFHERHG" localSheetId="27" hidden="1">{#N/A,#N/A,FALSE,"이정표"}</definedName>
    <definedName name="JDHDFHERHG" localSheetId="25" hidden="1">{#N/A,#N/A,FALSE,"이정표"}</definedName>
    <definedName name="JDHDFHERHG" localSheetId="6" hidden="1">{#N/A,#N/A,FALSE,"이정표"}</definedName>
    <definedName name="JDHDFHERHG" localSheetId="20" hidden="1">{#N/A,#N/A,FALSE,"이정표"}</definedName>
    <definedName name="JDHDFHERHG" localSheetId="8" hidden="1">{#N/A,#N/A,FALSE,"이정표"}</definedName>
    <definedName name="JDHDFHERHG" localSheetId="23" hidden="1">{#N/A,#N/A,FALSE,"이정표"}</definedName>
    <definedName name="JDHDFHERHG" localSheetId="22" hidden="1">{#N/A,#N/A,FALSE,"이정표"}</definedName>
    <definedName name="JDHDFHERHG" hidden="1">{#N/A,#N/A,FALSE,"이정표"}</definedName>
    <definedName name="JDHGEHGFGJRTYJHFG" localSheetId="27" hidden="1">{#N/A,#N/A,FALSE,"구조1"}</definedName>
    <definedName name="JDHGEHGFGJRTYJHFG" localSheetId="25" hidden="1">{#N/A,#N/A,FALSE,"구조1"}</definedName>
    <definedName name="JDHGEHGFGJRTYJHFG" localSheetId="6" hidden="1">{#N/A,#N/A,FALSE,"구조1"}</definedName>
    <definedName name="JDHGEHGFGJRTYJHFG" localSheetId="20" hidden="1">{#N/A,#N/A,FALSE,"구조1"}</definedName>
    <definedName name="JDHGEHGFGJRTYJHFG" localSheetId="8" hidden="1">{#N/A,#N/A,FALSE,"구조1"}</definedName>
    <definedName name="JDHGEHGFGJRTYJHFG" localSheetId="23" hidden="1">{#N/A,#N/A,FALSE,"구조1"}</definedName>
    <definedName name="JDHGEHGFGJRTYJHFG" localSheetId="22" hidden="1">{#N/A,#N/A,FALSE,"구조1"}</definedName>
    <definedName name="JDHGEHGFGJRTYJHFG" hidden="1">{#N/A,#N/A,FALSE,"구조1"}</definedName>
    <definedName name="JF" localSheetId="27" hidden="1">{#N/A,#N/A,FALSE,"배수2"}</definedName>
    <definedName name="JF" localSheetId="25" hidden="1">{#N/A,#N/A,FALSE,"배수2"}</definedName>
    <definedName name="JF" localSheetId="6" hidden="1">{#N/A,#N/A,FALSE,"배수2"}</definedName>
    <definedName name="JF" localSheetId="20" hidden="1">{#N/A,#N/A,FALSE,"배수2"}</definedName>
    <definedName name="JF" localSheetId="8" hidden="1">{#N/A,#N/A,FALSE,"배수2"}</definedName>
    <definedName name="JF" localSheetId="23" hidden="1">{#N/A,#N/A,FALSE,"배수2"}</definedName>
    <definedName name="JF" localSheetId="22" hidden="1">{#N/A,#N/A,FALSE,"배수2"}</definedName>
    <definedName name="JF" hidden="1">{#N/A,#N/A,FALSE,"배수2"}</definedName>
    <definedName name="JFHG" localSheetId="27" hidden="1">{#N/A,#N/A,FALSE,"운반시간"}</definedName>
    <definedName name="JFHG" localSheetId="25" hidden="1">{#N/A,#N/A,FALSE,"운반시간"}</definedName>
    <definedName name="JFHG" localSheetId="6" hidden="1">{#N/A,#N/A,FALSE,"운반시간"}</definedName>
    <definedName name="JFHG" localSheetId="20" hidden="1">{#N/A,#N/A,FALSE,"운반시간"}</definedName>
    <definedName name="JFHG" localSheetId="8" hidden="1">{#N/A,#N/A,FALSE,"운반시간"}</definedName>
    <definedName name="JFHG" localSheetId="23" hidden="1">{#N/A,#N/A,FALSE,"운반시간"}</definedName>
    <definedName name="JFHG" localSheetId="22" hidden="1">{#N/A,#N/A,FALSE,"운반시간"}</definedName>
    <definedName name="JFHG" hidden="1">{#N/A,#N/A,FALSE,"운반시간"}</definedName>
    <definedName name="jfjfj" localSheetId="12">{"'con_010'!$A$1:$AN$63"}</definedName>
    <definedName name="jfjfj">{"'con_010'!$A$1:$AN$63"}</definedName>
    <definedName name="jgytj" localSheetId="12">BlankMacro1</definedName>
    <definedName name="jgytj" localSheetId="25">BlankMacro1</definedName>
    <definedName name="jgytj" localSheetId="24">BlankMacro1</definedName>
    <definedName name="jgytj">BlankMacro1</definedName>
    <definedName name="JH" localSheetId="12">{"'광피스표'!$A$3:$N$54"}</definedName>
    <definedName name="JH" localSheetId="2">{"'광피스표'!$A$3:$N$54"}</definedName>
    <definedName name="JH" localSheetId="4">{"'광피스표'!$A$3:$N$54"}</definedName>
    <definedName name="JH">{"'광피스표'!$A$3:$N$54"}</definedName>
    <definedName name="jj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 localSheetId="12">BlankMacro1</definedName>
    <definedName name="jjjjj" localSheetId="25">BlankMacro1</definedName>
    <definedName name="jjjjj" localSheetId="24">BlankMacro1</definedName>
    <definedName name="jjjjj">BlankMacro1</definedName>
    <definedName name="JKGHJKGHJK" localSheetId="27" hidden="1">{#N/A,#N/A,FALSE,"부대1"}</definedName>
    <definedName name="JKGHJKGHJK" localSheetId="25" hidden="1">{#N/A,#N/A,FALSE,"부대1"}</definedName>
    <definedName name="JKGHJKGHJK" localSheetId="6" hidden="1">{#N/A,#N/A,FALSE,"부대1"}</definedName>
    <definedName name="JKGHJKGHJK" localSheetId="20" hidden="1">{#N/A,#N/A,FALSE,"부대1"}</definedName>
    <definedName name="JKGHJKGHJK" localSheetId="8" hidden="1">{#N/A,#N/A,FALSE,"부대1"}</definedName>
    <definedName name="JKGHJKGHJK" localSheetId="23" hidden="1">{#N/A,#N/A,FALSE,"부대1"}</definedName>
    <definedName name="JKGHJKGHJK" localSheetId="22" hidden="1">{#N/A,#N/A,FALSE,"부대1"}</definedName>
    <definedName name="JKGHJKGHJK" hidden="1">{#N/A,#N/A,FALSE,"부대1"}</definedName>
    <definedName name="JKJHKG" localSheetId="27" hidden="1">{#N/A,#N/A,FALSE,"배수2"}</definedName>
    <definedName name="JKJHKG" localSheetId="25" hidden="1">{#N/A,#N/A,FALSE,"배수2"}</definedName>
    <definedName name="JKJHKG" localSheetId="6" hidden="1">{#N/A,#N/A,FALSE,"배수2"}</definedName>
    <definedName name="JKJHKG" localSheetId="20" hidden="1">{#N/A,#N/A,FALSE,"배수2"}</definedName>
    <definedName name="JKJHKG" localSheetId="8" hidden="1">{#N/A,#N/A,FALSE,"배수2"}</definedName>
    <definedName name="JKJHKG" localSheetId="23" hidden="1">{#N/A,#N/A,FALSE,"배수2"}</definedName>
    <definedName name="JKJHKG" localSheetId="22" hidden="1">{#N/A,#N/A,FALSE,"배수2"}</definedName>
    <definedName name="JKJHKG" hidden="1">{#N/A,#N/A,FALSE,"배수2"}</definedName>
    <definedName name="JKJKJKJK" localSheetId="27" hidden="1">{#N/A,#N/A,FALSE,"포장1";#N/A,#N/A,FALSE,"포장1"}</definedName>
    <definedName name="JKJKJKJK" localSheetId="25" hidden="1">{#N/A,#N/A,FALSE,"포장1";#N/A,#N/A,FALSE,"포장1"}</definedName>
    <definedName name="JKJKJKJK" localSheetId="6" hidden="1">{#N/A,#N/A,FALSE,"포장1";#N/A,#N/A,FALSE,"포장1"}</definedName>
    <definedName name="JKJKJKJK" localSheetId="20" hidden="1">{#N/A,#N/A,FALSE,"포장1";#N/A,#N/A,FALSE,"포장1"}</definedName>
    <definedName name="JKJKJKJK" localSheetId="8" hidden="1">{#N/A,#N/A,FALSE,"포장1";#N/A,#N/A,FALSE,"포장1"}</definedName>
    <definedName name="JKJKJKJK" localSheetId="23" hidden="1">{#N/A,#N/A,FALSE,"포장1";#N/A,#N/A,FALSE,"포장1"}</definedName>
    <definedName name="JKJKJKJK" localSheetId="22" hidden="1">{#N/A,#N/A,FALSE,"포장1";#N/A,#N/A,FALSE,"포장1"}</definedName>
    <definedName name="JKJKJKJK" hidden="1">{#N/A,#N/A,FALSE,"포장1";#N/A,#N/A,FALSE,"포장1"}</definedName>
    <definedName name="JKLKJ" localSheetId="27" hidden="1">{#N/A,#N/A,FALSE,"배수1"}</definedName>
    <definedName name="JKLKJ" localSheetId="25" hidden="1">{#N/A,#N/A,FALSE,"배수1"}</definedName>
    <definedName name="JKLKJ" localSheetId="6" hidden="1">{#N/A,#N/A,FALSE,"배수1"}</definedName>
    <definedName name="JKLKJ" localSheetId="20" hidden="1">{#N/A,#N/A,FALSE,"배수1"}</definedName>
    <definedName name="JKLKJ" localSheetId="8" hidden="1">{#N/A,#N/A,FALSE,"배수1"}</definedName>
    <definedName name="JKLKJ" localSheetId="23" hidden="1">{#N/A,#N/A,FALSE,"배수1"}</definedName>
    <definedName name="JKLKJ" localSheetId="22" hidden="1">{#N/A,#N/A,FALSE,"배수1"}</definedName>
    <definedName name="JKLKJ" hidden="1">{#N/A,#N/A,FALSE,"배수1"}</definedName>
    <definedName name="joo" localSheetId="12">{"'도면'!$G$62:$H$63","'도면'!$G$62:$H$63"}</definedName>
    <definedName name="joo">{"'도면'!$G$62:$H$63","'도면'!$G$62:$H$63"}</definedName>
    <definedName name="jrygf" localSheetId="12">BlankMacro1</definedName>
    <definedName name="jrygf" localSheetId="25">BlankMacro1</definedName>
    <definedName name="jrygf" localSheetId="24">BlankMacro1</definedName>
    <definedName name="jrygf">BlankMacro1</definedName>
    <definedName name="juhouho" localSheetId="12">{"'도면'!$G$62:$H$63","'도면'!$G$62:$H$63"}</definedName>
    <definedName name="juhouho">{"'도면'!$G$62:$H$63","'도면'!$G$62:$H$63"}</definedName>
    <definedName name="JUI" localSheetId="12">BlankMacro1</definedName>
    <definedName name="JUI" localSheetId="25">BlankMacro1</definedName>
    <definedName name="JUI" localSheetId="24">BlankMacro1</definedName>
    <definedName name="JUI">BlankMacro1</definedName>
    <definedName name="juy" localSheetId="12">{"'광피스표'!$A$3:$N$54"}</definedName>
    <definedName name="juy" localSheetId="2">{"'광피스표'!$A$3:$N$54"}</definedName>
    <definedName name="juy" localSheetId="4">{"'광피스표'!$A$3:$N$54"}</definedName>
    <definedName name="juy">{"'광피스표'!$A$3:$N$54"}</definedName>
    <definedName name="JY" localSheetId="12">BlankMacro1</definedName>
    <definedName name="JY" localSheetId="25">BlankMacro1</definedName>
    <definedName name="JY" localSheetId="24">BlankMacro1</definedName>
    <definedName name="JY">BlankMacro1</definedName>
    <definedName name="JYH" localSheetId="27">#REF!</definedName>
    <definedName name="JYH" localSheetId="25">#REF!</definedName>
    <definedName name="JYH" localSheetId="6">#REF!</definedName>
    <definedName name="JYH" localSheetId="20">#REF!</definedName>
    <definedName name="JYH" localSheetId="9">#REF!</definedName>
    <definedName name="JYH" localSheetId="8">#REF!</definedName>
    <definedName name="JYH" localSheetId="23">#REF!</definedName>
    <definedName name="JYH" localSheetId="22">#REF!</definedName>
    <definedName name="JYH" localSheetId="21">#REF!</definedName>
    <definedName name="JYH" localSheetId="7">#REF!</definedName>
    <definedName name="JYH" localSheetId="24">#REF!</definedName>
    <definedName name="JYH">#REF!</definedName>
    <definedName name="JYJY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_PR" localSheetId="27">#REF!</definedName>
    <definedName name="K_PR" localSheetId="25">#REF!</definedName>
    <definedName name="K_PR" localSheetId="6">#REF!</definedName>
    <definedName name="K_PR" localSheetId="20">#REF!</definedName>
    <definedName name="K_PR" localSheetId="9">#REF!</definedName>
    <definedName name="K_PR" localSheetId="8">#REF!</definedName>
    <definedName name="K_PR" localSheetId="23">#REF!</definedName>
    <definedName name="K_PR" localSheetId="22">#REF!</definedName>
    <definedName name="K_PR" localSheetId="21">#REF!</definedName>
    <definedName name="K_PR" localSheetId="7">#REF!</definedName>
    <definedName name="K_PR" localSheetId="24">#REF!</definedName>
    <definedName name="K_PR">#REF!</definedName>
    <definedName name="KAE" localSheetId="27">#REF!</definedName>
    <definedName name="KAE" localSheetId="25">#REF!</definedName>
    <definedName name="KAE" localSheetId="6">#REF!</definedName>
    <definedName name="KAE" localSheetId="20">#REF!</definedName>
    <definedName name="KAE" localSheetId="9">#REF!</definedName>
    <definedName name="KAE" localSheetId="8">#REF!</definedName>
    <definedName name="KAE" localSheetId="23">#REF!</definedName>
    <definedName name="KAE" localSheetId="22">#REF!</definedName>
    <definedName name="KAE" localSheetId="21">#REF!</definedName>
    <definedName name="KAE" localSheetId="7">#REF!</definedName>
    <definedName name="KAE" localSheetId="24">#REF!</definedName>
    <definedName name="KAE">#REF!</definedName>
    <definedName name="KAS" localSheetId="27">#REF!</definedName>
    <definedName name="KAS" localSheetId="25">#REF!</definedName>
    <definedName name="KAS" localSheetId="6">#REF!</definedName>
    <definedName name="KAS" localSheetId="20">#REF!</definedName>
    <definedName name="KAS" localSheetId="9">#REF!</definedName>
    <definedName name="KAS" localSheetId="8">#REF!</definedName>
    <definedName name="KAS" localSheetId="23">#REF!</definedName>
    <definedName name="KAS" localSheetId="22">#REF!</definedName>
    <definedName name="KAS" localSheetId="21">#REF!</definedName>
    <definedName name="KAS" localSheetId="7">#REF!</definedName>
    <definedName name="KAS" localSheetId="24">#REF!</definedName>
    <definedName name="KAS">#REF!</definedName>
    <definedName name="KB" localSheetId="12">{"'광피스표'!$A$3:$N$54"}</definedName>
    <definedName name="KB" localSheetId="2">{"'광피스표'!$A$3:$N$54"}</definedName>
    <definedName name="KB" localSheetId="4">{"'광피스표'!$A$3:$N$54"}</definedName>
    <definedName name="KB">{"'광피스표'!$A$3:$N$54"}</definedName>
    <definedName name="kd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 localSheetId="27">#REF!</definedName>
    <definedName name="KEA" localSheetId="25">#REF!</definedName>
    <definedName name="KEA" localSheetId="6">#REF!</definedName>
    <definedName name="KEA" localSheetId="20">#REF!</definedName>
    <definedName name="KEA" localSheetId="9">#REF!</definedName>
    <definedName name="KEA" localSheetId="8">#REF!</definedName>
    <definedName name="KEA" localSheetId="23">#REF!</definedName>
    <definedName name="KEA" localSheetId="22">#REF!</definedName>
    <definedName name="KEA" localSheetId="21">#REF!</definedName>
    <definedName name="KEA" localSheetId="7">#REF!</definedName>
    <definedName name="KEA" localSheetId="24">#REF!</definedName>
    <definedName name="KEA">#REF!</definedName>
    <definedName name="k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localSheetId="27" hidden="1">{#N/A,#N/A,FALSE,"혼합골재"}</definedName>
    <definedName name="KFGHYH" localSheetId="25" hidden="1">{#N/A,#N/A,FALSE,"혼합골재"}</definedName>
    <definedName name="KFGHYH" localSheetId="6" hidden="1">{#N/A,#N/A,FALSE,"혼합골재"}</definedName>
    <definedName name="KFGHYH" localSheetId="20" hidden="1">{#N/A,#N/A,FALSE,"혼합골재"}</definedName>
    <definedName name="KFGHYH" localSheetId="8" hidden="1">{#N/A,#N/A,FALSE,"혼합골재"}</definedName>
    <definedName name="KFGHYH" localSheetId="23" hidden="1">{#N/A,#N/A,FALSE,"혼합골재"}</definedName>
    <definedName name="KFGHYH" localSheetId="22" hidden="1">{#N/A,#N/A,FALSE,"혼합골재"}</definedName>
    <definedName name="KFGHYH" hidden="1">{#N/A,#N/A,FALSE,"혼합골재"}</definedName>
    <definedName name="KFGJGFJGHGRJGH" localSheetId="27" hidden="1">{#N/A,#N/A,FALSE,"부대1"}</definedName>
    <definedName name="KFGJGFJGHGRJGH" localSheetId="25" hidden="1">{#N/A,#N/A,FALSE,"부대1"}</definedName>
    <definedName name="KFGJGFJGHGRJGH" localSheetId="6" hidden="1">{#N/A,#N/A,FALSE,"부대1"}</definedName>
    <definedName name="KFGJGFJGHGRJGH" localSheetId="20" hidden="1">{#N/A,#N/A,FALSE,"부대1"}</definedName>
    <definedName name="KFGJGFJGHGRJGH" localSheetId="8" hidden="1">{#N/A,#N/A,FALSE,"부대1"}</definedName>
    <definedName name="KFGJGFJGHGRJGH" localSheetId="23" hidden="1">{#N/A,#N/A,FALSE,"부대1"}</definedName>
    <definedName name="KFGJGFJGHGRJGH" localSheetId="22" hidden="1">{#N/A,#N/A,FALSE,"부대1"}</definedName>
    <definedName name="KFGJGFJGHGRJGH" hidden="1">{#N/A,#N/A,FALSE,"부대1"}</definedName>
    <definedName name="KFGJREYDFHFD" localSheetId="27" hidden="1">{#N/A,#N/A,FALSE,"속도"}</definedName>
    <definedName name="KFGJREYDFHFD" localSheetId="25" hidden="1">{#N/A,#N/A,FALSE,"속도"}</definedName>
    <definedName name="KFGJREYDFHFD" localSheetId="6" hidden="1">{#N/A,#N/A,FALSE,"속도"}</definedName>
    <definedName name="KFGJREYDFHFD" localSheetId="20" hidden="1">{#N/A,#N/A,FALSE,"속도"}</definedName>
    <definedName name="KFGJREYDFHFD" localSheetId="8" hidden="1">{#N/A,#N/A,FALSE,"속도"}</definedName>
    <definedName name="KFGJREYDFHFD" localSheetId="23" hidden="1">{#N/A,#N/A,FALSE,"속도"}</definedName>
    <definedName name="KFGJREYDFHFD" localSheetId="22" hidden="1">{#N/A,#N/A,FALSE,"속도"}</definedName>
    <definedName name="KFGJREYDFHFD" hidden="1">{#N/A,#N/A,FALSE,"속도"}</definedName>
    <definedName name="KGFJHGJGH" localSheetId="27" hidden="1">{#N/A,#N/A,FALSE,"2~8번"}</definedName>
    <definedName name="KGFJHGJGH" localSheetId="25" hidden="1">{#N/A,#N/A,FALSE,"2~8번"}</definedName>
    <definedName name="KGFJHGJGH" localSheetId="6" hidden="1">{#N/A,#N/A,FALSE,"2~8번"}</definedName>
    <definedName name="KGFJHGJGH" localSheetId="20" hidden="1">{#N/A,#N/A,FALSE,"2~8번"}</definedName>
    <definedName name="KGFJHGJGH" localSheetId="8" hidden="1">{#N/A,#N/A,FALSE,"2~8번"}</definedName>
    <definedName name="KGFJHGJGH" localSheetId="23" hidden="1">{#N/A,#N/A,FALSE,"2~8번"}</definedName>
    <definedName name="KGFJHGJGH" localSheetId="22" hidden="1">{#N/A,#N/A,FALSE,"2~8번"}</definedName>
    <definedName name="KGFJHGJGH" hidden="1">{#N/A,#N/A,FALSE,"2~8번"}</definedName>
    <definedName name="KGHKGHJKGH" localSheetId="27" hidden="1">{#N/A,#N/A,FALSE,"부대2"}</definedName>
    <definedName name="KGHKGHJKGH" localSheetId="25" hidden="1">{#N/A,#N/A,FALSE,"부대2"}</definedName>
    <definedName name="KGHKGHJKGH" localSheetId="6" hidden="1">{#N/A,#N/A,FALSE,"부대2"}</definedName>
    <definedName name="KGHKGHJKGH" localSheetId="20" hidden="1">{#N/A,#N/A,FALSE,"부대2"}</definedName>
    <definedName name="KGHKGHJKGH" localSheetId="8" hidden="1">{#N/A,#N/A,FALSE,"부대2"}</definedName>
    <definedName name="KGHKGHJKGH" localSheetId="23" hidden="1">{#N/A,#N/A,FALSE,"부대2"}</definedName>
    <definedName name="KGHKGHJKGH" localSheetId="22" hidden="1">{#N/A,#N/A,FALSE,"부대2"}</definedName>
    <definedName name="KGHKGHJKGH" hidden="1">{#N/A,#N/A,FALSE,"부대2"}</definedName>
    <definedName name="KH" localSheetId="27">#REF!</definedName>
    <definedName name="KH" localSheetId="25">#REF!</definedName>
    <definedName name="KH" localSheetId="6">#REF!</definedName>
    <definedName name="KH" localSheetId="20">#REF!</definedName>
    <definedName name="KH" localSheetId="9">#REF!</definedName>
    <definedName name="KH" localSheetId="8">#REF!</definedName>
    <definedName name="KH" localSheetId="23">#REF!</definedName>
    <definedName name="KH" localSheetId="22">#REF!</definedName>
    <definedName name="KH" localSheetId="21">#REF!</definedName>
    <definedName name="KH" localSheetId="7">#REF!</definedName>
    <definedName name="KH" localSheetId="24">#REF!</definedName>
    <definedName name="KH">#REF!</definedName>
    <definedName name="khl" localSheetId="27" hidden="1">{#N/A,#N/A,FALSE,"2~8번"}</definedName>
    <definedName name="khl" localSheetId="25" hidden="1">{#N/A,#N/A,FALSE,"2~8번"}</definedName>
    <definedName name="khl" localSheetId="6" hidden="1">{#N/A,#N/A,FALSE,"2~8번"}</definedName>
    <definedName name="khl" localSheetId="20" hidden="1">{#N/A,#N/A,FALSE,"2~8번"}</definedName>
    <definedName name="khl" localSheetId="8" hidden="1">{#N/A,#N/A,FALSE,"2~8번"}</definedName>
    <definedName name="khl" localSheetId="23" hidden="1">{#N/A,#N/A,FALSE,"2~8번"}</definedName>
    <definedName name="khl" localSheetId="22" hidden="1">{#N/A,#N/A,FALSE,"2~8번"}</definedName>
    <definedName name="khl" hidden="1">{#N/A,#N/A,FALSE,"2~8번"}</definedName>
    <definedName name="KI" localSheetId="12">BlankMacro1</definedName>
    <definedName name="KI" localSheetId="25">BlankMacro1</definedName>
    <definedName name="KI" localSheetId="24">BlankMacro1</definedName>
    <definedName name="KI">BlankMacro1</definedName>
    <definedName name="KIU" localSheetId="12">BlankMacro1</definedName>
    <definedName name="KIU" localSheetId="25">BlankMacro1</definedName>
    <definedName name="KIU" localSheetId="24">BlankMacro1</definedName>
    <definedName name="KIU">BlankMacro1</definedName>
    <definedName name="KJGHJG" localSheetId="27" hidden="1">{#N/A,#N/A,FALSE,"배수2"}</definedName>
    <definedName name="KJGHJG" localSheetId="25" hidden="1">{#N/A,#N/A,FALSE,"배수2"}</definedName>
    <definedName name="KJGHJG" localSheetId="6" hidden="1">{#N/A,#N/A,FALSE,"배수2"}</definedName>
    <definedName name="KJGHJG" localSheetId="20" hidden="1">{#N/A,#N/A,FALSE,"배수2"}</definedName>
    <definedName name="KJGHJG" localSheetId="8" hidden="1">{#N/A,#N/A,FALSE,"배수2"}</definedName>
    <definedName name="KJGHJG" localSheetId="23" hidden="1">{#N/A,#N/A,FALSE,"배수2"}</definedName>
    <definedName name="KJGHJG" localSheetId="22" hidden="1">{#N/A,#N/A,FALSE,"배수2"}</definedName>
    <definedName name="KJGHJG" hidden="1">{#N/A,#N/A,FALSE,"배수2"}</definedName>
    <definedName name="KJGJ" localSheetId="27" hidden="1">{#N/A,#N/A,FALSE,"조골재"}</definedName>
    <definedName name="KJGJ" localSheetId="25" hidden="1">{#N/A,#N/A,FALSE,"조골재"}</definedName>
    <definedName name="KJGJ" localSheetId="6" hidden="1">{#N/A,#N/A,FALSE,"조골재"}</definedName>
    <definedName name="KJGJ" localSheetId="20" hidden="1">{#N/A,#N/A,FALSE,"조골재"}</definedName>
    <definedName name="KJGJ" localSheetId="8" hidden="1">{#N/A,#N/A,FALSE,"조골재"}</definedName>
    <definedName name="KJGJ" localSheetId="23" hidden="1">{#N/A,#N/A,FALSE,"조골재"}</definedName>
    <definedName name="KJGJ" localSheetId="22" hidden="1">{#N/A,#N/A,FALSE,"조골재"}</definedName>
    <definedName name="KJGJ" hidden="1">{#N/A,#N/A,FALSE,"조골재"}</definedName>
    <definedName name="KJH" localSheetId="27" hidden="1">{#N/A,#N/A,FALSE,"혼합골재"}</definedName>
    <definedName name="KJH" localSheetId="25" hidden="1">{#N/A,#N/A,FALSE,"혼합골재"}</definedName>
    <definedName name="KJH" localSheetId="6" hidden="1">{#N/A,#N/A,FALSE,"혼합골재"}</definedName>
    <definedName name="KJH" localSheetId="20" hidden="1">{#N/A,#N/A,FALSE,"혼합골재"}</definedName>
    <definedName name="KJH" localSheetId="8" hidden="1">{#N/A,#N/A,FALSE,"혼합골재"}</definedName>
    <definedName name="KJH" localSheetId="23" hidden="1">{#N/A,#N/A,FALSE,"혼합골재"}</definedName>
    <definedName name="KJH" localSheetId="22" hidden="1">{#N/A,#N/A,FALSE,"혼합골재"}</definedName>
    <definedName name="KJH" hidden="1">{#N/A,#N/A,FALSE,"혼합골재"}</definedName>
    <definedName name="kkd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kkd" localSheetId="2">{"'정산내역서'!$A$1:$I$35","'정산서(절.성토부)'!$A$1:$Q$17","'정산서(교량부)'!$A$1:$Q$84","'총괄표'!$A$1:$M$12","'시행현황'!$A$1:$G$12","'표지'!$A$1:$N$27","'정산서(절.성토부)'!$A$3:$Q$7"}</definedName>
    <definedName name="kkd" localSheetId="4">{"'정산내역서'!$A$1:$I$35","'정산서(절.성토부)'!$A$1:$Q$17","'정산서(교량부)'!$A$1:$Q$84","'총괄표'!$A$1:$M$12","'시행현황'!$A$1:$G$12","'표지'!$A$1:$N$27","'정산서(절.성토부)'!$A$3:$Q$7"}</definedName>
    <definedName name="kkd">{"'정산내역서'!$A$1:$I$35","'정산서(절.성토부)'!$A$1:$Q$17","'정산서(교량부)'!$A$1:$Q$84","'총괄표'!$A$1:$M$12","'시행현황'!$A$1:$G$12","'표지'!$A$1:$N$27","'정산서(절.성토부)'!$A$3:$Q$7"}</definedName>
    <definedName name="KKK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K" localSheetId="12">BlankMacro1</definedName>
    <definedName name="KKKK" localSheetId="25">BlankMacro1</definedName>
    <definedName name="KKKK" localSheetId="24">BlankMacro1</definedName>
    <definedName name="KKKK">BlankMacro1</definedName>
    <definedName name="klkjl" localSheetId="12">BlankMacro1</definedName>
    <definedName name="klkjl" localSheetId="25">BlankMacro1</definedName>
    <definedName name="klkjl" localSheetId="24">BlankMacro1</definedName>
    <definedName name="klkjl">BlankMacro1</definedName>
    <definedName name="KLLKLKLK" localSheetId="27" hidden="1">{#N/A,#N/A,FALSE,"포장2"}</definedName>
    <definedName name="KLLKLKLK" localSheetId="25" hidden="1">{#N/A,#N/A,FALSE,"포장2"}</definedName>
    <definedName name="KLLKLKLK" localSheetId="6" hidden="1">{#N/A,#N/A,FALSE,"포장2"}</definedName>
    <definedName name="KLLKLKLK" localSheetId="20" hidden="1">{#N/A,#N/A,FALSE,"포장2"}</definedName>
    <definedName name="KLLKLKLK" localSheetId="8" hidden="1">{#N/A,#N/A,FALSE,"포장2"}</definedName>
    <definedName name="KLLKLKLK" localSheetId="23" hidden="1">{#N/A,#N/A,FALSE,"포장2"}</definedName>
    <definedName name="KLLKLKLK" localSheetId="22" hidden="1">{#N/A,#N/A,FALSE,"포장2"}</definedName>
    <definedName name="KLLKLKLK" hidden="1">{#N/A,#N/A,FALSE,"포장2"}</definedName>
    <definedName name="KO" localSheetId="27">#REF!</definedName>
    <definedName name="KO" localSheetId="25">#REF!</definedName>
    <definedName name="KO" localSheetId="6">#REF!</definedName>
    <definedName name="KO" localSheetId="20">#REF!</definedName>
    <definedName name="KO" localSheetId="9">#REF!</definedName>
    <definedName name="KO" localSheetId="8">#REF!</definedName>
    <definedName name="KO" localSheetId="23">#REF!</definedName>
    <definedName name="KO" localSheetId="22">#REF!</definedName>
    <definedName name="KO" localSheetId="21">#REF!</definedName>
    <definedName name="KO" localSheetId="7">#REF!</definedName>
    <definedName name="KO" localSheetId="24">#REF!</definedName>
    <definedName name="KO">#REF!</definedName>
    <definedName name="ktf" localSheetId="27" hidden="1">#REF!</definedName>
    <definedName name="ktf" localSheetId="25" hidden="1">#REF!</definedName>
    <definedName name="ktf" localSheetId="6" hidden="1">#REF!</definedName>
    <definedName name="ktf" localSheetId="20" hidden="1">#REF!</definedName>
    <definedName name="ktf" localSheetId="8" hidden="1">#REF!</definedName>
    <definedName name="ktf" localSheetId="23" hidden="1">#REF!</definedName>
    <definedName name="ktf" localSheetId="22" hidden="1">#REF!</definedName>
    <definedName name="ktf" localSheetId="21" hidden="1">#REF!</definedName>
    <definedName name="ktf" localSheetId="7" hidden="1">#REF!</definedName>
    <definedName name="ktf" localSheetId="24" hidden="1">#REF!</definedName>
    <definedName name="ktf" hidden="1">#REF!</definedName>
    <definedName name="kty" localSheetId="27" hidden="1">#REF!</definedName>
    <definedName name="kty" localSheetId="25" hidden="1">#REF!</definedName>
    <definedName name="kty" localSheetId="6" hidden="1">#REF!</definedName>
    <definedName name="kty" localSheetId="20" hidden="1">#REF!</definedName>
    <definedName name="kty" localSheetId="8" hidden="1">#REF!</definedName>
    <definedName name="kty" localSheetId="23" hidden="1">#REF!</definedName>
    <definedName name="kty" localSheetId="22" hidden="1">#REF!</definedName>
    <definedName name="kty" localSheetId="21" hidden="1">#REF!</definedName>
    <definedName name="kty" localSheetId="7" hidden="1">#REF!</definedName>
    <definedName name="kty" localSheetId="24" hidden="1">#REF!</definedName>
    <definedName name="kty" hidden="1">#REF!</definedName>
    <definedName name="KU" localSheetId="12">BlankMacro1</definedName>
    <definedName name="KU" localSheetId="25">BlankMacro1</definedName>
    <definedName name="KU" localSheetId="24">BlankMacro1</definedName>
    <definedName name="KU">BlankMacro1</definedName>
    <definedName name="KUK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YUK" localSheetId="27" hidden="1">{#N/A,#N/A,FALSE,"2~8번"}</definedName>
    <definedName name="KUYUK" localSheetId="25" hidden="1">{#N/A,#N/A,FALSE,"2~8번"}</definedName>
    <definedName name="KUYUK" localSheetId="6" hidden="1">{#N/A,#N/A,FALSE,"2~8번"}</definedName>
    <definedName name="KUYUK" localSheetId="20" hidden="1">{#N/A,#N/A,FALSE,"2~8번"}</definedName>
    <definedName name="KUYUK" localSheetId="8" hidden="1">{#N/A,#N/A,FALSE,"2~8번"}</definedName>
    <definedName name="KUYUK" localSheetId="23" hidden="1">{#N/A,#N/A,FALSE,"2~8번"}</definedName>
    <definedName name="KUYUK" localSheetId="22" hidden="1">{#N/A,#N/A,FALSE,"2~8번"}</definedName>
    <definedName name="KUYUK" hidden="1">{#N/A,#N/A,FALSE,"2~8번"}</definedName>
    <definedName name="kv" localSheetId="27">#REF!</definedName>
    <definedName name="kv" localSheetId="25">#REF!</definedName>
    <definedName name="kv" localSheetId="6">#REF!</definedName>
    <definedName name="kv" localSheetId="20">#REF!</definedName>
    <definedName name="kv" localSheetId="9">#REF!</definedName>
    <definedName name="kv" localSheetId="8">#REF!</definedName>
    <definedName name="kv" localSheetId="23">#REF!</definedName>
    <definedName name="kv" localSheetId="22">#REF!</definedName>
    <definedName name="kv" localSheetId="21">#REF!</definedName>
    <definedName name="kv" localSheetId="7">#REF!</definedName>
    <definedName name="kv" localSheetId="24">#REF!</definedName>
    <definedName name="kv">#REF!</definedName>
    <definedName name="LA" localSheetId="27">#REF!</definedName>
    <definedName name="LA" localSheetId="25">#REF!</definedName>
    <definedName name="LA" localSheetId="6">#REF!</definedName>
    <definedName name="LA" localSheetId="20">#REF!</definedName>
    <definedName name="LA" localSheetId="9">#REF!</definedName>
    <definedName name="LA" localSheetId="8">#REF!</definedName>
    <definedName name="LA" localSheetId="23">#REF!</definedName>
    <definedName name="LA" localSheetId="22">#REF!</definedName>
    <definedName name="LA" localSheetId="21">#REF!</definedName>
    <definedName name="LA" localSheetId="7">#REF!</definedName>
    <definedName name="LA" localSheetId="24">#REF!</definedName>
    <definedName name="LA">#REF!</definedName>
    <definedName name="lab">1.005583</definedName>
    <definedName name="LC" localSheetId="27">#REF!</definedName>
    <definedName name="LC" localSheetId="25">#REF!</definedName>
    <definedName name="LC" localSheetId="6">#REF!</definedName>
    <definedName name="LC" localSheetId="20">#REF!</definedName>
    <definedName name="LC" localSheetId="9">#REF!</definedName>
    <definedName name="LC" localSheetId="8">#REF!</definedName>
    <definedName name="LC" localSheetId="23">#REF!</definedName>
    <definedName name="LC" localSheetId="22">#REF!</definedName>
    <definedName name="LC" localSheetId="21">#REF!</definedName>
    <definedName name="LC" localSheetId="7">#REF!</definedName>
    <definedName name="LC" localSheetId="24">#REF!</definedName>
    <definedName name="LC">#REF!</definedName>
    <definedName name="LF" localSheetId="27">#REF!</definedName>
    <definedName name="LF" localSheetId="25">#REF!</definedName>
    <definedName name="LF" localSheetId="6">#REF!</definedName>
    <definedName name="LF" localSheetId="20">#REF!</definedName>
    <definedName name="LF" localSheetId="9">#REF!</definedName>
    <definedName name="LF" localSheetId="8">#REF!</definedName>
    <definedName name="LF" localSheetId="23">#REF!</definedName>
    <definedName name="LF" localSheetId="22">#REF!</definedName>
    <definedName name="LF" localSheetId="21">#REF!</definedName>
    <definedName name="LF" localSheetId="7">#REF!</definedName>
    <definedName name="LF" localSheetId="24">#REF!</definedName>
    <definedName name="LF">#REF!</definedName>
    <definedName name="LH" localSheetId="27">#REF!</definedName>
    <definedName name="LH" localSheetId="25">#REF!</definedName>
    <definedName name="LH" localSheetId="6">#REF!</definedName>
    <definedName name="LH" localSheetId="20">#REF!</definedName>
    <definedName name="LH" localSheetId="9">#REF!</definedName>
    <definedName name="LH" localSheetId="8">#REF!</definedName>
    <definedName name="LH" localSheetId="23">#REF!</definedName>
    <definedName name="LH" localSheetId="22">#REF!</definedName>
    <definedName name="LH" localSheetId="21">#REF!</definedName>
    <definedName name="LH" localSheetId="7">#REF!</definedName>
    <definedName name="LH" localSheetId="24">#REF!</definedName>
    <definedName name="LH">#REF!</definedName>
    <definedName name="li" localSheetId="12">{"'용역비'!$A$4:$C$8"}</definedName>
    <definedName name="li">{"'용역비'!$A$4:$C$8"}</definedName>
    <definedName name="lj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12">BlankMacro1</definedName>
    <definedName name="LK" localSheetId="25">BlankMacro1</definedName>
    <definedName name="LK" localSheetId="24">BlankMacro1</definedName>
    <definedName name="LK">BlankMacro1</definedName>
    <definedName name="LKI" localSheetId="12">BlankMacro1</definedName>
    <definedName name="LKI" localSheetId="25">BlankMacro1</definedName>
    <definedName name="LKI" localSheetId="24">BlankMacro1</definedName>
    <definedName name="LKI">BlankMacro1</definedName>
    <definedName name="lkj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KLKL" localSheetId="25">BlankMacro1</definedName>
    <definedName name="LKKLKL" localSheetId="24">BlankMacro1</definedName>
    <definedName name="LKKLKL">BlankMacro1</definedName>
    <definedName name="LKTY" localSheetId="25">BlankMacro1</definedName>
    <definedName name="LKTY" localSheetId="24">BlankMacro1</definedName>
    <definedName name="LKTY">BlankMacro1</definedName>
    <definedName name="LKU" localSheetId="12">BlankMacro1</definedName>
    <definedName name="LKU" localSheetId="25">BlankMacro1</definedName>
    <definedName name="LKU" localSheetId="24">BlankMacro1</definedName>
    <definedName name="LKU">BlankMacro1</definedName>
    <definedName name="LLFE">#N/A</definedName>
    <definedName name="LLFO" localSheetId="27">#REF!</definedName>
    <definedName name="LLFO" localSheetId="25">#REF!</definedName>
    <definedName name="LLFO" localSheetId="6">#REF!</definedName>
    <definedName name="LLFO" localSheetId="20">#REF!</definedName>
    <definedName name="LLFO" localSheetId="9">#REF!</definedName>
    <definedName name="LLFO" localSheetId="8">#REF!</definedName>
    <definedName name="LLFO" localSheetId="23">#REF!</definedName>
    <definedName name="LLFO" localSheetId="22">#REF!</definedName>
    <definedName name="LLFO" localSheetId="21">#REF!</definedName>
    <definedName name="LLFO" localSheetId="7">#REF!</definedName>
    <definedName name="LLFO" localSheetId="24">#REF!</definedName>
    <definedName name="LLFO">#REF!</definedName>
    <definedName name="LLL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 localSheetId="27" hidden="1">{#N/A,#N/A,FALSE,"운반시간"}</definedName>
    <definedName name="llll" localSheetId="25" hidden="1">{#N/A,#N/A,FALSE,"운반시간"}</definedName>
    <definedName name="llll" localSheetId="6" hidden="1">{#N/A,#N/A,FALSE,"운반시간"}</definedName>
    <definedName name="llll" localSheetId="20" hidden="1">{#N/A,#N/A,FALSE,"운반시간"}</definedName>
    <definedName name="llll" localSheetId="8" hidden="1">{#N/A,#N/A,FALSE,"운반시간"}</definedName>
    <definedName name="llll" localSheetId="23" hidden="1">{#N/A,#N/A,FALSE,"운반시간"}</definedName>
    <definedName name="llll" localSheetId="22" hidden="1">{#N/A,#N/A,FALSE,"운반시간"}</definedName>
    <definedName name="llll" hidden="1">{#N/A,#N/A,FALSE,"운반시간"}</definedName>
    <definedName name="LMO" localSheetId="27">#REF!</definedName>
    <definedName name="LMO" localSheetId="25">#REF!</definedName>
    <definedName name="LMO" localSheetId="6">#REF!</definedName>
    <definedName name="LMO" localSheetId="20">#REF!</definedName>
    <definedName name="LMO" localSheetId="9">#REF!</definedName>
    <definedName name="LMO" localSheetId="8">#REF!</definedName>
    <definedName name="LMO" localSheetId="23">#REF!</definedName>
    <definedName name="LMO" localSheetId="22">#REF!</definedName>
    <definedName name="LMO" localSheetId="21">#REF!</definedName>
    <definedName name="LMO" localSheetId="7">#REF!</definedName>
    <definedName name="LMO" localSheetId="24">#REF!</definedName>
    <definedName name="LMO">#REF!</definedName>
    <definedName name="LP" localSheetId="12">BlankMacro1</definedName>
    <definedName name="LP" localSheetId="25">BlankMacro1</definedName>
    <definedName name="LP" localSheetId="24">BlankMacro1</definedName>
    <definedName name="LP">BlankMacro1</definedName>
    <definedName name="LPI" localSheetId="27">#REF!</definedName>
    <definedName name="LPI" localSheetId="25">#REF!</definedName>
    <definedName name="LPI" localSheetId="6">#REF!</definedName>
    <definedName name="LPI" localSheetId="20">#REF!</definedName>
    <definedName name="LPI" localSheetId="9">#REF!</definedName>
    <definedName name="LPI" localSheetId="8">#REF!</definedName>
    <definedName name="LPI" localSheetId="23">#REF!</definedName>
    <definedName name="LPI" localSheetId="22">#REF!</definedName>
    <definedName name="LPI" localSheetId="21">#REF!</definedName>
    <definedName name="LPI" localSheetId="7">#REF!</definedName>
    <definedName name="LPI" localSheetId="24">#REF!</definedName>
    <definedName name="LPI">#REF!</definedName>
    <definedName name="LSH" localSheetId="27">#REF!</definedName>
    <definedName name="LSH" localSheetId="25">#REF!</definedName>
    <definedName name="LSH" localSheetId="6">#REF!</definedName>
    <definedName name="LSH" localSheetId="20">#REF!</definedName>
    <definedName name="LSH" localSheetId="9">#REF!</definedName>
    <definedName name="LSH" localSheetId="8">#REF!</definedName>
    <definedName name="LSH" localSheetId="23">#REF!</definedName>
    <definedName name="LSH" localSheetId="22">#REF!</definedName>
    <definedName name="LSH" localSheetId="21">#REF!</definedName>
    <definedName name="LSH" localSheetId="7">#REF!</definedName>
    <definedName name="LSH" localSheetId="24">#REF!</definedName>
    <definedName name="LSH">#REF!</definedName>
    <definedName name="lwh" localSheetId="12">{"'도면'!$G$62:$H$63","'도면'!$G$62:$H$63"}</definedName>
    <definedName name="lwh">{"'도면'!$G$62:$H$63","'도면'!$G$62:$H$63"}</definedName>
    <definedName name="M_EF" localSheetId="27">#REF!</definedName>
    <definedName name="M_EF" localSheetId="25">#REF!</definedName>
    <definedName name="M_EF" localSheetId="6">#REF!</definedName>
    <definedName name="M_EF" localSheetId="20">#REF!</definedName>
    <definedName name="M_EF" localSheetId="9">#REF!</definedName>
    <definedName name="M_EF" localSheetId="8">#REF!</definedName>
    <definedName name="M_EF" localSheetId="23">#REF!</definedName>
    <definedName name="M_EF" localSheetId="22">#REF!</definedName>
    <definedName name="M_EF" localSheetId="21">#REF!</definedName>
    <definedName name="M_EF" localSheetId="7">#REF!</definedName>
    <definedName name="M_EF" localSheetId="24">#REF!</definedName>
    <definedName name="M_EF">#REF!</definedName>
    <definedName name="MA">0.8</definedName>
    <definedName name="mat">1.0058</definedName>
    <definedName name="MB" localSheetId="12">BlankMacro1</definedName>
    <definedName name="MB" localSheetId="25">BlankMacro1</definedName>
    <definedName name="MB" localSheetId="24">BlankMacro1</definedName>
    <definedName name="MB">BlankMacro1</definedName>
    <definedName name="MC" localSheetId="12">BlankMacro1</definedName>
    <definedName name="MC" localSheetId="25">BlankMacro1</definedName>
    <definedName name="MC" localSheetId="24">BlankMacro1</definedName>
    <definedName name="MC">BlankMacro1</definedName>
    <definedName name="mdf" localSheetId="12">{"'Sheet1'!$A$4","'Sheet1'!$A$9:$G$28"}</definedName>
    <definedName name="mdf">{"'Sheet1'!$A$4","'Sheet1'!$A$9:$G$28"}</definedName>
    <definedName name="MF" localSheetId="12">BlankMacro1</definedName>
    <definedName name="MF" localSheetId="25">BlankMacro1</definedName>
    <definedName name="MF" localSheetId="24">BlankMacro1</definedName>
    <definedName name="MF">BlankMacro1</definedName>
    <definedName name="MG" localSheetId="12">BlankMacro1</definedName>
    <definedName name="MG" localSheetId="25">BlankMacro1</definedName>
    <definedName name="MG" localSheetId="24">BlankMacro1</definedName>
    <definedName name="MG">BlankMacro1</definedName>
    <definedName name="mgh" localSheetId="12">{"'Sheet1'!$A$4","'Sheet1'!$A$9:$G$28"}</definedName>
    <definedName name="mgh">{"'Sheet1'!$A$4","'Sheet1'!$A$9:$G$28"}</definedName>
    <definedName name="MJ" localSheetId="12">BlankMacro1</definedName>
    <definedName name="MJ" localSheetId="25">BlankMacro1</definedName>
    <definedName name="MJ" localSheetId="24">BlankMacro1</definedName>
    <definedName name="MJ">BlankMacro1</definedName>
    <definedName name="MK" localSheetId="12">BlankMacro1</definedName>
    <definedName name="MK" localSheetId="27" hidden="1">{#N/A,#N/A,FALSE,"배수1"}</definedName>
    <definedName name="MK" localSheetId="25" hidden="1">{#N/A,#N/A,FALSE,"배수1"}</definedName>
    <definedName name="MK" localSheetId="6" hidden="1">{#N/A,#N/A,FALSE,"배수1"}</definedName>
    <definedName name="MK" localSheetId="20" hidden="1">{#N/A,#N/A,FALSE,"배수1"}</definedName>
    <definedName name="MK" localSheetId="8" hidden="1">{#N/A,#N/A,FALSE,"배수1"}</definedName>
    <definedName name="MK" localSheetId="23" hidden="1">{#N/A,#N/A,FALSE,"배수1"}</definedName>
    <definedName name="MK" localSheetId="22" hidden="1">{#N/A,#N/A,FALSE,"배수1"}</definedName>
    <definedName name="MK" localSheetId="24">BlankMacro1</definedName>
    <definedName name="MK">BlankMacro1</definedName>
    <definedName name="MKJ" localSheetId="12">BlankMacro1</definedName>
    <definedName name="MKJ" localSheetId="25">BlankMacro1</definedName>
    <definedName name="MKJ" localSheetId="24">BlankMacro1</definedName>
    <definedName name="MKJ">BlankMacro1</definedName>
    <definedName name="ML" localSheetId="12">BlankMacro1</definedName>
    <definedName name="ML" localSheetId="25">BlankMacro1</definedName>
    <definedName name="ML" localSheetId="24">BlankMacro1</definedName>
    <definedName name="ML">BlankMacro1</definedName>
    <definedName name="MM" localSheetId="27" hidden="1">{#N/A,#N/A,FALSE,"단가표지"}</definedName>
    <definedName name="MM" localSheetId="25" hidden="1">{#N/A,#N/A,FALSE,"단가표지"}</definedName>
    <definedName name="MM" localSheetId="6" hidden="1">{#N/A,#N/A,FALSE,"단가표지"}</definedName>
    <definedName name="MM" localSheetId="20" hidden="1">{#N/A,#N/A,FALSE,"단가표지"}</definedName>
    <definedName name="MM" localSheetId="8" hidden="1">{#N/A,#N/A,FALSE,"단가표지"}</definedName>
    <definedName name="MM" localSheetId="23" hidden="1">{#N/A,#N/A,FALSE,"단가표지"}</definedName>
    <definedName name="MM" localSheetId="22" hidden="1">{#N/A,#N/A,FALSE,"단가표지"}</definedName>
    <definedName name="MM" hidden="1">{#N/A,#N/A,FALSE,"단가표지"}</definedName>
    <definedName name="MMHH" localSheetId="12">BlankMacro1</definedName>
    <definedName name="MMHH" localSheetId="25">BlankMacro1</definedName>
    <definedName name="MMHH" localSheetId="24">BlankMacro1</definedName>
    <definedName name="MMHH">BlankMacro1</definedName>
    <definedName name="MMJ" localSheetId="12">BlankMacro1</definedName>
    <definedName name="MMJ" localSheetId="25">BlankMacro1</definedName>
    <definedName name="MMJ" localSheetId="24">BlankMacro1</definedName>
    <definedName name="MMJ">BlankMacro1</definedName>
    <definedName name="MMMM" localSheetId="12">BlankMacro1</definedName>
    <definedName name="MMMM" localSheetId="25">BlankMacro1</definedName>
    <definedName name="MMMM" localSheetId="24">BlankMacro1</definedName>
    <definedName name="MMMM">BlankMacro1</definedName>
    <definedName name="MONEY" localSheetId="27">#REF!,#REF!</definedName>
    <definedName name="MONEY" localSheetId="25">#REF!,#REF!</definedName>
    <definedName name="MONEY" localSheetId="6">#REF!,#REF!</definedName>
    <definedName name="MONEY" localSheetId="20">#REF!,#REF!</definedName>
    <definedName name="MONEY" localSheetId="9">#REF!,#REF!</definedName>
    <definedName name="MONEY" localSheetId="8">#REF!,#REF!</definedName>
    <definedName name="MONEY" localSheetId="23">#REF!,#REF!</definedName>
    <definedName name="MONEY" localSheetId="22">#REF!,#REF!</definedName>
    <definedName name="MONEY" localSheetId="21">#REF!,#REF!</definedName>
    <definedName name="MONEY" localSheetId="7">#REF!,#REF!</definedName>
    <definedName name="MONEY" localSheetId="24">#REF!,#REF!</definedName>
    <definedName name="MONEY">#REF!,#REF!</definedName>
    <definedName name="MQ" localSheetId="12">BlankMacro1</definedName>
    <definedName name="MQ" localSheetId="25">BlankMacro1</definedName>
    <definedName name="MQ" localSheetId="24">BlankMacro1</definedName>
    <definedName name="MQ">BlankMacro1</definedName>
    <definedName name="MR" localSheetId="12">BlankMacro1</definedName>
    <definedName name="MR" localSheetId="25">BlankMacro1</definedName>
    <definedName name="MR" localSheetId="24">BlankMacro1</definedName>
    <definedName name="MR">BlankMacro1</definedName>
    <definedName name="msd" localSheetId="12">{"'Sheet1'!$A$4","'Sheet1'!$A$9:$G$28"}</definedName>
    <definedName name="msd">{"'Sheet1'!$A$4","'Sheet1'!$A$9:$G$28"}</definedName>
    <definedName name="MUO_REA" localSheetId="27">#REF!</definedName>
    <definedName name="MUO_REA" localSheetId="25">#REF!</definedName>
    <definedName name="MUO_REA" localSheetId="6">#REF!</definedName>
    <definedName name="MUO_REA" localSheetId="20">#REF!</definedName>
    <definedName name="MUO_REA" localSheetId="9">#REF!</definedName>
    <definedName name="MUO_REA" localSheetId="8">#REF!</definedName>
    <definedName name="MUO_REA" localSheetId="23">#REF!</definedName>
    <definedName name="MUO_REA" localSheetId="22">#REF!</definedName>
    <definedName name="MUO_REA" localSheetId="21">#REF!</definedName>
    <definedName name="MUO_REA" localSheetId="7">#REF!</definedName>
    <definedName name="MUO_REA" localSheetId="24">#REF!</definedName>
    <definedName name="MUO_REA">#REF!</definedName>
    <definedName name="MUO_TOE" localSheetId="27">#REF!</definedName>
    <definedName name="MUO_TOE" localSheetId="25">#REF!</definedName>
    <definedName name="MUO_TOE" localSheetId="6">#REF!</definedName>
    <definedName name="MUO_TOE" localSheetId="20">#REF!</definedName>
    <definedName name="MUO_TOE" localSheetId="9">#REF!</definedName>
    <definedName name="MUO_TOE" localSheetId="8">#REF!</definedName>
    <definedName name="MUO_TOE" localSheetId="23">#REF!</definedName>
    <definedName name="MUO_TOE" localSheetId="22">#REF!</definedName>
    <definedName name="MUO_TOE" localSheetId="21">#REF!</definedName>
    <definedName name="MUO_TOE" localSheetId="7">#REF!</definedName>
    <definedName name="MUO_TOE" localSheetId="24">#REF!</definedName>
    <definedName name="MUO_TOE">#REF!</definedName>
    <definedName name="MV" localSheetId="12">BlankMacro1</definedName>
    <definedName name="MV" localSheetId="25">BlankMacro1</definedName>
    <definedName name="MV" localSheetId="24">BlankMacro1</definedName>
    <definedName name="MV">BlankMacro1</definedName>
    <definedName name="MW" localSheetId="12">BlankMacro1</definedName>
    <definedName name="MW" localSheetId="25">BlankMacro1</definedName>
    <definedName name="MW" localSheetId="24">BlankMacro1</definedName>
    <definedName name="MW">BlankMacro1</definedName>
    <definedName name="N_C" localSheetId="27">#REF!</definedName>
    <definedName name="N_C" localSheetId="25">#REF!</definedName>
    <definedName name="N_C" localSheetId="6">#REF!</definedName>
    <definedName name="N_C" localSheetId="20">#REF!</definedName>
    <definedName name="N_C" localSheetId="9">#REF!</definedName>
    <definedName name="N_C" localSheetId="8">#REF!</definedName>
    <definedName name="N_C" localSheetId="23">#REF!</definedName>
    <definedName name="N_C" localSheetId="22">#REF!</definedName>
    <definedName name="N_C" localSheetId="21">#REF!</definedName>
    <definedName name="N_C" localSheetId="7">#REF!</definedName>
    <definedName name="N_C" localSheetId="24">#REF!</definedName>
    <definedName name="N_C">#REF!</definedName>
    <definedName name="N_Q" localSheetId="27">#REF!</definedName>
    <definedName name="N_Q" localSheetId="25">#REF!</definedName>
    <definedName name="N_Q" localSheetId="6">#REF!</definedName>
    <definedName name="N_Q" localSheetId="20">#REF!</definedName>
    <definedName name="N_Q" localSheetId="9">#REF!</definedName>
    <definedName name="N_Q" localSheetId="8">#REF!</definedName>
    <definedName name="N_Q" localSheetId="23">#REF!</definedName>
    <definedName name="N_Q" localSheetId="22">#REF!</definedName>
    <definedName name="N_Q" localSheetId="21">#REF!</definedName>
    <definedName name="N_Q" localSheetId="7">#REF!</definedName>
    <definedName name="N_Q" localSheetId="24">#REF!</definedName>
    <definedName name="N_Q">#REF!</definedName>
    <definedName name="N_R" localSheetId="27">#REF!</definedName>
    <definedName name="N_R" localSheetId="25">#REF!</definedName>
    <definedName name="N_R" localSheetId="6">#REF!</definedName>
    <definedName name="N_R" localSheetId="20">#REF!</definedName>
    <definedName name="N_R" localSheetId="9">#REF!</definedName>
    <definedName name="N_R" localSheetId="8">#REF!</definedName>
    <definedName name="N_R" localSheetId="23">#REF!</definedName>
    <definedName name="N_R" localSheetId="22">#REF!</definedName>
    <definedName name="N_R" localSheetId="21">#REF!</definedName>
    <definedName name="N_R" localSheetId="7">#REF!</definedName>
    <definedName name="N_R" localSheetId="24">#REF!</definedName>
    <definedName name="N_R">#REF!</definedName>
    <definedName name="N1S" localSheetId="27">#REF!</definedName>
    <definedName name="N1S" localSheetId="25">#REF!</definedName>
    <definedName name="N1S" localSheetId="6">#REF!</definedName>
    <definedName name="N1S" localSheetId="20">#REF!</definedName>
    <definedName name="N1S" localSheetId="9">#REF!</definedName>
    <definedName name="N1S" localSheetId="8">#REF!</definedName>
    <definedName name="N1S" localSheetId="23">#REF!</definedName>
    <definedName name="N1S" localSheetId="22">#REF!</definedName>
    <definedName name="N1S" localSheetId="21">#REF!</definedName>
    <definedName name="N1S" localSheetId="7">#REF!</definedName>
    <definedName name="N1S" localSheetId="24">#REF!</definedName>
    <definedName name="N1S">#REF!</definedName>
    <definedName name="N2S" localSheetId="27">#REF!</definedName>
    <definedName name="N2S" localSheetId="25">#REF!</definedName>
    <definedName name="N2S" localSheetId="6">#REF!</definedName>
    <definedName name="N2S" localSheetId="20">#REF!</definedName>
    <definedName name="N2S" localSheetId="9">#REF!</definedName>
    <definedName name="N2S" localSheetId="8">#REF!</definedName>
    <definedName name="N2S" localSheetId="23">#REF!</definedName>
    <definedName name="N2S" localSheetId="22">#REF!</definedName>
    <definedName name="N2S" localSheetId="21">#REF!</definedName>
    <definedName name="N2S" localSheetId="7">#REF!</definedName>
    <definedName name="N2S" localSheetId="24">#REF!</definedName>
    <definedName name="N2S">#REF!</definedName>
    <definedName name="N3S" localSheetId="27">#REF!</definedName>
    <definedName name="N3S" localSheetId="25">#REF!</definedName>
    <definedName name="N3S" localSheetId="6">#REF!</definedName>
    <definedName name="N3S" localSheetId="20">#REF!</definedName>
    <definedName name="N3S" localSheetId="9">#REF!</definedName>
    <definedName name="N3S" localSheetId="8">#REF!</definedName>
    <definedName name="N3S" localSheetId="23">#REF!</definedName>
    <definedName name="N3S" localSheetId="22">#REF!</definedName>
    <definedName name="N3S" localSheetId="21">#REF!</definedName>
    <definedName name="N3S" localSheetId="7">#REF!</definedName>
    <definedName name="N3S" localSheetId="24">#REF!</definedName>
    <definedName name="N3S">#REF!</definedName>
    <definedName name="NBV" localSheetId="12">BlankMacro1</definedName>
    <definedName name="NBV" localSheetId="25">BlankMacro1</definedName>
    <definedName name="NBV" localSheetId="24">BlankMacro1</definedName>
    <definedName name="NBV">BlankMacro1</definedName>
    <definedName name="NCV" localSheetId="12">BlankMacro1</definedName>
    <definedName name="NCV" localSheetId="25">BlankMacro1</definedName>
    <definedName name="NCV" localSheetId="24">BlankMacro1</definedName>
    <definedName name="NCV">BlankMacro1</definedName>
    <definedName name="NDO" localSheetId="27">#REF!</definedName>
    <definedName name="NDO" localSheetId="25">#REF!</definedName>
    <definedName name="NDO" localSheetId="6">#REF!</definedName>
    <definedName name="NDO" localSheetId="20">#REF!</definedName>
    <definedName name="NDO" localSheetId="9">#REF!</definedName>
    <definedName name="NDO" localSheetId="8">#REF!</definedName>
    <definedName name="NDO" localSheetId="23">#REF!</definedName>
    <definedName name="NDO" localSheetId="22">#REF!</definedName>
    <definedName name="NDO" localSheetId="21">#REF!</definedName>
    <definedName name="NDO" localSheetId="7">#REF!</definedName>
    <definedName name="NDO" localSheetId="24">#REF!</definedName>
    <definedName name="NDO">#REF!</definedName>
    <definedName name="nego검토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FG" localSheetId="12">BlankMacro1</definedName>
    <definedName name="NFG" localSheetId="25">BlankMacro1</definedName>
    <definedName name="NFG" localSheetId="24">BlankMacro1</definedName>
    <definedName name="NFG">BlankMacro1</definedName>
    <definedName name="NFGH" localSheetId="12">BlankMacro1</definedName>
    <definedName name="NFGH" localSheetId="25">BlankMacro1</definedName>
    <definedName name="NFGH" localSheetId="24">BlankMacro1</definedName>
    <definedName name="NFGH">BlankMacro1</definedName>
    <definedName name="ngf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gn" localSheetId="12">BlankMacro1</definedName>
    <definedName name="nhgn" localSheetId="25">BlankMacro1</definedName>
    <definedName name="nhgn" localSheetId="24">BlankMacro1</definedName>
    <definedName name="nhgn">BlankMacro1</definedName>
    <definedName name="nhnt" localSheetId="12">BlankMacro1</definedName>
    <definedName name="nhnt" localSheetId="25">BlankMacro1</definedName>
    <definedName name="nhnt" localSheetId="24">BlankMacro1</definedName>
    <definedName name="nhnt">BlankMacro1</definedName>
    <definedName name="NKL" localSheetId="12">BlankMacro1</definedName>
    <definedName name="NKL" localSheetId="25">BlankMacro1</definedName>
    <definedName name="NKL" localSheetId="24">BlankMacro1</definedName>
    <definedName name="NKL">BlankMacro1</definedName>
    <definedName name="NPI" localSheetId="27">#REF!</definedName>
    <definedName name="NPI" localSheetId="25">#REF!</definedName>
    <definedName name="NPI" localSheetId="6">#REF!</definedName>
    <definedName name="NPI" localSheetId="20">#REF!</definedName>
    <definedName name="NPI" localSheetId="9">#REF!</definedName>
    <definedName name="NPI" localSheetId="8">#REF!</definedName>
    <definedName name="NPI" localSheetId="23">#REF!</definedName>
    <definedName name="NPI" localSheetId="22">#REF!</definedName>
    <definedName name="NPI" localSheetId="21">#REF!</definedName>
    <definedName name="NPI" localSheetId="7">#REF!</definedName>
    <definedName name="NPI" localSheetId="24">#REF!</definedName>
    <definedName name="NPI">#REF!</definedName>
    <definedName name="NR" localSheetId="12">BlankMacro1</definedName>
    <definedName name="NR" localSheetId="25">BlankMacro1</definedName>
    <definedName name="NR" localSheetId="24">BlankMacro1</definedName>
    <definedName name="NR">BlankMacro1</definedName>
    <definedName name="NSH" localSheetId="27">#REF!</definedName>
    <definedName name="NSH" localSheetId="25">#REF!</definedName>
    <definedName name="NSH" localSheetId="6">#REF!</definedName>
    <definedName name="NSH" localSheetId="20">#REF!</definedName>
    <definedName name="NSH" localSheetId="9">#REF!</definedName>
    <definedName name="NSH" localSheetId="8">#REF!</definedName>
    <definedName name="NSH" localSheetId="23">#REF!</definedName>
    <definedName name="NSH" localSheetId="22">#REF!</definedName>
    <definedName name="NSH" localSheetId="21">#REF!</definedName>
    <definedName name="NSH" localSheetId="7">#REF!</definedName>
    <definedName name="NSH" localSheetId="24">#REF!</definedName>
    <definedName name="NSH">#REF!</definedName>
    <definedName name="NSO" localSheetId="27">#REF!</definedName>
    <definedName name="NSO" localSheetId="25">#REF!</definedName>
    <definedName name="NSO" localSheetId="6">#REF!</definedName>
    <definedName name="NSO" localSheetId="20">#REF!</definedName>
    <definedName name="NSO" localSheetId="9">#REF!</definedName>
    <definedName name="NSO" localSheetId="8">#REF!</definedName>
    <definedName name="NSO" localSheetId="23">#REF!</definedName>
    <definedName name="NSO" localSheetId="22">#REF!</definedName>
    <definedName name="NSO" localSheetId="21">#REF!</definedName>
    <definedName name="NSO" localSheetId="7">#REF!</definedName>
    <definedName name="NSO" localSheetId="24">#REF!</definedName>
    <definedName name="NSO">#REF!</definedName>
    <definedName name="NT" localSheetId="12">BlankMacro1</definedName>
    <definedName name="NT" localSheetId="25">BlankMacro1</definedName>
    <definedName name="NT" localSheetId="24">BlankMacro1</definedName>
    <definedName name="NT">BlankMacro1</definedName>
    <definedName name="NTFT" localSheetId="12">BlankMacro1</definedName>
    <definedName name="NTFT" localSheetId="25">BlankMacro1</definedName>
    <definedName name="NTFT" localSheetId="24">BlankMacro1</definedName>
    <definedName name="NTFT">BlankMacro1</definedName>
    <definedName name="NY" localSheetId="12">BlankMacro1</definedName>
    <definedName name="NY" localSheetId="25">BlankMacro1</definedName>
    <definedName name="NY" localSheetId="24">BlankMacro1</definedName>
    <definedName name="NY">BlankMacro1</definedName>
    <definedName name="OI" localSheetId="12">BlankMacro1</definedName>
    <definedName name="OI" localSheetId="25">BlankMacro1</definedName>
    <definedName name="OI" localSheetId="24">BlankMacro1</definedName>
    <definedName name="OI">BlankMacro1</definedName>
    <definedName name="OIL" localSheetId="12">{"'용역비'!$A$4:$C$8"}</definedName>
    <definedName name="OIL">{"'용역비'!$A$4:$C$8"}</definedName>
    <definedName name="OIOPOI" localSheetId="12">BlankMacro1</definedName>
    <definedName name="OIOPOI" localSheetId="25">BlankMacro1</definedName>
    <definedName name="OIOPOI" localSheetId="24">BlankMacro1</definedName>
    <definedName name="OIOPOI">BlankMacro1</definedName>
    <definedName name="OIPUIOUI" localSheetId="12">BlankMacro1</definedName>
    <definedName name="OIPUIOUI" localSheetId="25">BlankMacro1</definedName>
    <definedName name="OIPUIOUI" localSheetId="24">BlankMacro1</definedName>
    <definedName name="OIPUIOUI">BlankMacro1</definedName>
    <definedName name="OIU" localSheetId="12">BlankMacro1</definedName>
    <definedName name="OIU" localSheetId="25">BlankMacro1</definedName>
    <definedName name="OIU" localSheetId="24">BlankMacro1</definedName>
    <definedName name="OIU">BlankMacro1</definedName>
    <definedName name="OL" localSheetId="12">BlankMacro1</definedName>
    <definedName name="OL" localSheetId="25">BlankMacro1</definedName>
    <definedName name="OL" localSheetId="24">BlankMacro1</definedName>
    <definedName name="OL">BlankMacro1</definedName>
    <definedName name="ONP" localSheetId="27" hidden="1">#REF!</definedName>
    <definedName name="ONP" localSheetId="25" hidden="1">#REF!</definedName>
    <definedName name="ONP" localSheetId="6" hidden="1">#REF!</definedName>
    <definedName name="ONP" localSheetId="20" hidden="1">#REF!</definedName>
    <definedName name="ONP" localSheetId="8" hidden="1">#REF!</definedName>
    <definedName name="ONP" localSheetId="23" hidden="1">#REF!</definedName>
    <definedName name="ONP" localSheetId="22" hidden="1">#REF!</definedName>
    <definedName name="ONP" localSheetId="21" hidden="1">#REF!</definedName>
    <definedName name="ONP" localSheetId="7" hidden="1">#REF!</definedName>
    <definedName name="ONP" localSheetId="24" hidden="1">#REF!</definedName>
    <definedName name="ONP" hidden="1">#REF!</definedName>
    <definedName name="OOIY" localSheetId="12">BlankMacro1</definedName>
    <definedName name="OOIY" localSheetId="25">BlankMacro1</definedName>
    <definedName name="OOIY" localSheetId="24">BlankMacro1</definedName>
    <definedName name="OOIY">BlankMacro1</definedName>
    <definedName name="oooooo" localSheetId="12">{"'자리배치도'!$AG$1:$CI$28"}</definedName>
    <definedName name="oooooo" localSheetId="2">{"'자리배치도'!$AG$1:$CI$28"}</definedName>
    <definedName name="oooooo" localSheetId="4">{"'자리배치도'!$AG$1:$CI$28"}</definedName>
    <definedName name="oooooo">{"'자리배치도'!$AG$1:$CI$28"}</definedName>
    <definedName name="OPIU" localSheetId="25">BlankMacro1</definedName>
    <definedName name="OPIU" localSheetId="24">BlankMacro1</definedName>
    <definedName name="OPIU">BlankMacro1</definedName>
    <definedName name="order2">0</definedName>
    <definedName name="P_A" localSheetId="27">#REF!</definedName>
    <definedName name="P_A" localSheetId="25">#REF!</definedName>
    <definedName name="P_A" localSheetId="6">#REF!</definedName>
    <definedName name="P_A" localSheetId="20">#REF!</definedName>
    <definedName name="P_A" localSheetId="9">#REF!</definedName>
    <definedName name="P_A" localSheetId="8">#REF!</definedName>
    <definedName name="P_A" localSheetId="23">#REF!</definedName>
    <definedName name="P_A" localSheetId="22">#REF!</definedName>
    <definedName name="P_A" localSheetId="21">#REF!</definedName>
    <definedName name="P_A" localSheetId="7">#REF!</definedName>
    <definedName name="P_A" localSheetId="24">#REF!</definedName>
    <definedName name="P_A">#REF!</definedName>
    <definedName name="P_D" localSheetId="27">#REF!</definedName>
    <definedName name="P_D" localSheetId="25">#REF!</definedName>
    <definedName name="P_D" localSheetId="6">#REF!</definedName>
    <definedName name="P_D" localSheetId="20">#REF!</definedName>
    <definedName name="P_D" localSheetId="9">#REF!</definedName>
    <definedName name="P_D" localSheetId="8">#REF!</definedName>
    <definedName name="P_D" localSheetId="23">#REF!</definedName>
    <definedName name="P_D" localSheetId="22">#REF!</definedName>
    <definedName name="P_D" localSheetId="21">#REF!</definedName>
    <definedName name="P_D" localSheetId="7">#REF!</definedName>
    <definedName name="P_D" localSheetId="24">#REF!</definedName>
    <definedName name="P_D">#REF!</definedName>
    <definedName name="P_E" localSheetId="27">#REF!</definedName>
    <definedName name="P_E" localSheetId="25">#REF!</definedName>
    <definedName name="P_E" localSheetId="6">#REF!</definedName>
    <definedName name="P_E" localSheetId="20">#REF!</definedName>
    <definedName name="P_E" localSheetId="9">#REF!</definedName>
    <definedName name="P_E" localSheetId="8">#REF!</definedName>
    <definedName name="P_E" localSheetId="23">#REF!</definedName>
    <definedName name="P_E" localSheetId="22">#REF!</definedName>
    <definedName name="P_E" localSheetId="21">#REF!</definedName>
    <definedName name="P_E" localSheetId="7">#REF!</definedName>
    <definedName name="P_E" localSheetId="24">#REF!</definedName>
    <definedName name="P_E">#REF!</definedName>
    <definedName name="PB" localSheetId="27">#REF!</definedName>
    <definedName name="PB" localSheetId="25">#REF!</definedName>
    <definedName name="PB" localSheetId="6">#REF!</definedName>
    <definedName name="PB" localSheetId="20">#REF!</definedName>
    <definedName name="PB" localSheetId="9">#REF!</definedName>
    <definedName name="PB" localSheetId="8">#REF!</definedName>
    <definedName name="PB" localSheetId="23">#REF!</definedName>
    <definedName name="PB" localSheetId="22">#REF!</definedName>
    <definedName name="PB" localSheetId="21">#REF!</definedName>
    <definedName name="PB" localSheetId="7">#REF!</definedName>
    <definedName name="PB" localSheetId="24">#REF!</definedName>
    <definedName name="PB">#REF!</definedName>
    <definedName name="PBL" localSheetId="12">{"'Firr(선)'!$AS$1:$AY$62","'Firr(사)'!$AS$1:$AY$62","'Firr(회)'!$AS$1:$AY$62","'Firr(선)'!$L$1:$V$62","'Firr(사)'!$L$1:$V$62","'Firr(회)'!$L$1:$V$62"}</definedName>
    <definedName name="PBL">{"'Firr(선)'!$AS$1:$AY$62","'Firr(사)'!$AS$1:$AY$62","'Firr(회)'!$AS$1:$AY$62","'Firr(선)'!$L$1:$V$62","'Firr(사)'!$L$1:$V$62","'Firr(회)'!$L$1:$V$62"}</definedName>
    <definedName name="PD" localSheetId="27">#REF!</definedName>
    <definedName name="PD" localSheetId="25">#REF!</definedName>
    <definedName name="PD" localSheetId="6">#REF!</definedName>
    <definedName name="PD" localSheetId="20">#REF!</definedName>
    <definedName name="PD" localSheetId="9">#REF!</definedName>
    <definedName name="PD" localSheetId="8">#REF!</definedName>
    <definedName name="PD" localSheetId="23">#REF!</definedName>
    <definedName name="PD" localSheetId="22">#REF!</definedName>
    <definedName name="PD" localSheetId="21">#REF!</definedName>
    <definedName name="PD" localSheetId="7">#REF!</definedName>
    <definedName name="PD" localSheetId="24">#REF!</definedName>
    <definedName name="PD">#REF!</definedName>
    <definedName name="PD점검구관련" localSheetId="27" hidden="1">{#N/A,#N/A,FALSE,"물량산출"}</definedName>
    <definedName name="PD점검구관련" localSheetId="25" hidden="1">{#N/A,#N/A,FALSE,"물량산출"}</definedName>
    <definedName name="PD점검구관련" localSheetId="6" hidden="1">{#N/A,#N/A,FALSE,"물량산출"}</definedName>
    <definedName name="PD점검구관련" localSheetId="20" hidden="1">{#N/A,#N/A,FALSE,"물량산출"}</definedName>
    <definedName name="PD점검구관련" localSheetId="8" hidden="1">{#N/A,#N/A,FALSE,"물량산출"}</definedName>
    <definedName name="PD점검구관련" localSheetId="23" hidden="1">{#N/A,#N/A,FALSE,"물량산출"}</definedName>
    <definedName name="PD점검구관련" localSheetId="22" hidden="1">{#N/A,#N/A,FALSE,"물량산출"}</definedName>
    <definedName name="PD점검구관련" hidden="1">{#N/A,#N/A,FALSE,"물량산출"}</definedName>
    <definedName name="PE이중관집계" localSheetId="12">{"'산출근거'!$B$4:$D$8"}</definedName>
    <definedName name="PE이중관집계">{"'산출근거'!$B$4:$D$8"}</definedName>
    <definedName name="PF" localSheetId="27">#REF!</definedName>
    <definedName name="PF" localSheetId="25">#REF!</definedName>
    <definedName name="PF" localSheetId="6">#REF!</definedName>
    <definedName name="PF" localSheetId="20">#REF!</definedName>
    <definedName name="PF" localSheetId="9">#REF!</definedName>
    <definedName name="PF" localSheetId="8">#REF!</definedName>
    <definedName name="PF" localSheetId="23">#REF!</definedName>
    <definedName name="PF" localSheetId="22">#REF!</definedName>
    <definedName name="PF" localSheetId="21">#REF!</definedName>
    <definedName name="PF" localSheetId="7">#REF!</definedName>
    <definedName name="PF" localSheetId="24">#REF!</definedName>
    <definedName name="PF">#REF!</definedName>
    <definedName name="PFD" localSheetId="27">#REF!</definedName>
    <definedName name="PFD" localSheetId="25">#REF!</definedName>
    <definedName name="PFD" localSheetId="6">#REF!</definedName>
    <definedName name="PFD" localSheetId="20">#REF!</definedName>
    <definedName name="PFD" localSheetId="9">#REF!</definedName>
    <definedName name="PFD" localSheetId="8">#REF!</definedName>
    <definedName name="PFD" localSheetId="23">#REF!</definedName>
    <definedName name="PFD" localSheetId="22">#REF!</definedName>
    <definedName name="PFD" localSheetId="21">#REF!</definedName>
    <definedName name="PFD" localSheetId="7">#REF!</definedName>
    <definedName name="PFD" localSheetId="24">#REF!</definedName>
    <definedName name="PFD">#REF!</definedName>
    <definedName name="PG" localSheetId="27">#REF!</definedName>
    <definedName name="PG" localSheetId="25">#REF!</definedName>
    <definedName name="PG" localSheetId="6">#REF!</definedName>
    <definedName name="PG" localSheetId="20">#REF!</definedName>
    <definedName name="PG" localSheetId="9">#REF!</definedName>
    <definedName name="PG" localSheetId="8">#REF!</definedName>
    <definedName name="PG" localSheetId="23">#REF!</definedName>
    <definedName name="PG" localSheetId="22">#REF!</definedName>
    <definedName name="PG" localSheetId="21">#REF!</definedName>
    <definedName name="PG" localSheetId="7">#REF!</definedName>
    <definedName name="PG" localSheetId="24">#REF!</definedName>
    <definedName name="PG">#REF!</definedName>
    <definedName name="PH" localSheetId="27">#REF!</definedName>
    <definedName name="PH" localSheetId="25">#REF!</definedName>
    <definedName name="PH" localSheetId="6">#REF!</definedName>
    <definedName name="PH" localSheetId="20">#REF!</definedName>
    <definedName name="PH" localSheetId="9">#REF!</definedName>
    <definedName name="PH" localSheetId="8">#REF!</definedName>
    <definedName name="PH" localSheetId="23">#REF!</definedName>
    <definedName name="PH" localSheetId="22">#REF!</definedName>
    <definedName name="PH" localSheetId="21">#REF!</definedName>
    <definedName name="PH" localSheetId="7">#REF!</definedName>
    <definedName name="PH" localSheetId="24">#REF!</definedName>
    <definedName name="PH">#REF!</definedName>
    <definedName name="PM이중관집계" localSheetId="12">{"'산출근거'!$B$4:$D$8"}</definedName>
    <definedName name="PM이중관집계">{"'산출근거'!$B$4:$D$8"}</definedName>
    <definedName name="PO" localSheetId="27">#REF!</definedName>
    <definedName name="PO" localSheetId="25">#REF!</definedName>
    <definedName name="PO" localSheetId="6">#REF!</definedName>
    <definedName name="PO" localSheetId="20">#REF!</definedName>
    <definedName name="PO" localSheetId="9">#REF!</definedName>
    <definedName name="PO" localSheetId="8">#REF!</definedName>
    <definedName name="PO" localSheetId="23">#REF!</definedName>
    <definedName name="PO" localSheetId="22">#REF!</definedName>
    <definedName name="PO" localSheetId="21">#REF!</definedName>
    <definedName name="PO" localSheetId="7">#REF!</definedName>
    <definedName name="PO" localSheetId="24">#REF!</definedName>
    <definedName name="PO">#REF!</definedName>
    <definedName name="pp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" localSheetId="12">{"'자리배치도'!$AG$1:$CI$28"}</definedName>
    <definedName name="ppppp" localSheetId="2">{"'자리배치도'!$AG$1:$CI$28"}</definedName>
    <definedName name="ppppp" localSheetId="4">{"'자리배치도'!$AG$1:$CI$28"}</definedName>
    <definedName name="ppppp">{"'자리배치도'!$AG$1:$CI$28"}</definedName>
    <definedName name="PQ점수">"Dialog Frame 1"</definedName>
    <definedName name="_xlnm.Print_Area" localSheetId="13">건설계기물!$B$1:$R$29</definedName>
    <definedName name="_xlnm.Print_Area" localSheetId="10">'관급자재(건축)'!$B$1:$R$187</definedName>
    <definedName name="_xlnm.Print_Area" localSheetId="11">'관급자재(기계)'!$B$1:$R$109</definedName>
    <definedName name="_xlnm.Print_Area" localSheetId="12">'관급자재(퇴수관로)'!$C$1:$V$111</definedName>
    <definedName name="_xlnm.Print_Area" localSheetId="28">관급자재견적서!$A$1:$EJ$58</definedName>
    <definedName name="_xlnm.Print_Area" localSheetId="27">'관급증빙-맨홀'!$A$1:$AR$215</definedName>
    <definedName name="_xlnm.Print_Area" localSheetId="25">'관급증빙-원심력철근콘크리트관'!$A$1:$BC$43</definedName>
    <definedName name="_xlnm.Print_Area" localSheetId="6">'구매 요청서'!$A$1:$N$8</definedName>
    <definedName name="_xlnm.Print_Area" localSheetId="20">'구매 요청서(전체)'!$A$1:$N$37</definedName>
    <definedName name="_xlnm.Print_Area" localSheetId="30">기계경비!$A$1:$X$13</definedName>
    <definedName name="_xlnm.Print_Area" localSheetId="9">나라장터비교!$A$1:$M$26</definedName>
    <definedName name="_xlnm.Print_Area" localSheetId="3">'내역(K1)'!$B$1:$U$3935</definedName>
    <definedName name="_xlnm.Print_Area" localSheetId="5">'내역(K2)'!$B$1:$V$3935</definedName>
    <definedName name="_xlnm.Print_Area" localSheetId="1">내역서!$B$1:$R$3943</definedName>
    <definedName name="_xlnm.Print_Area" localSheetId="32">노임단가!$A$1:$G$104</definedName>
    <definedName name="_xlnm.Print_Area" localSheetId="23">'단가비교(토목,맨홀)'!$A$1:$P$33</definedName>
    <definedName name="_xlnm.Print_Area" localSheetId="22">'단가비교(토목,흄관)'!$A$1:$P$12</definedName>
    <definedName name="_xlnm.Print_Area" localSheetId="16">단가산출!$A$1:$AP$73</definedName>
    <definedName name="_xlnm.Print_Area" localSheetId="14">단가산출총괄표!$A$1:$J$30</definedName>
    <definedName name="_xlnm.Print_Area" localSheetId="17">단가품셈!$A$1:$BL$58</definedName>
    <definedName name="_xlnm.Print_Area" localSheetId="26">'맨홀 설계대비 금액 비교표'!$A$1:$AI$46</definedName>
    <definedName name="_xlnm.Print_Area" localSheetId="21">'설계가대비조사가비교표 (조달)'!$A$1:$L$67</definedName>
    <definedName name="_xlnm.Print_Area" localSheetId="7">'설계가대비조사가비교표 (조달) '!$A$1:$K$17</definedName>
    <definedName name="_xlnm.Print_Area" localSheetId="2">'원가(K1)'!$A$1:$H$64</definedName>
    <definedName name="_xlnm.Print_Area" localSheetId="4">'원가(K2)'!$A$1:$H$64</definedName>
    <definedName name="_xlnm.Print_Area" localSheetId="33">유가!$A$1:$F$48</definedName>
    <definedName name="_xlnm.Print_Area" localSheetId="15">일위대가표!$A$1:$M$16</definedName>
    <definedName name="_xlnm.Print_Area" localSheetId="19">자재견적서!$A$1:$BH$58</definedName>
    <definedName name="_xlnm.Print_Area" localSheetId="18">자재단가대비표!$A$1:$Y$25</definedName>
    <definedName name="_xlnm.Print_Area" localSheetId="0">총괄원가계산서!$A$1:$H$68</definedName>
    <definedName name="_xlnm.Print_Area" localSheetId="24">'흄관 설계대비 금액 비교표'!$A$1:$AN$12</definedName>
    <definedName name="_xlnm.Print_Area">#REF!</definedName>
    <definedName name="PRINT_AREA_MI" localSheetId="27">#REF!</definedName>
    <definedName name="PRINT_AREA_MI" localSheetId="25">#REF!</definedName>
    <definedName name="PRINT_AREA_MI" localSheetId="6">#REF!</definedName>
    <definedName name="PRINT_AREA_MI" localSheetId="20">#REF!</definedName>
    <definedName name="PRINT_AREA_MI" localSheetId="9">#REF!</definedName>
    <definedName name="PRINT_AREA_MI" localSheetId="8">#REF!</definedName>
    <definedName name="PRINT_AREA_MI" localSheetId="23">#REF!</definedName>
    <definedName name="PRINT_AREA_MI" localSheetId="22">#REF!</definedName>
    <definedName name="PRINT_AREA_MI" localSheetId="21">#REF!</definedName>
    <definedName name="PRINT_AREA_MI" localSheetId="7">#REF!</definedName>
    <definedName name="PRINT_AREA_MI" localSheetId="24">#REF!</definedName>
    <definedName name="PRINT_AREA_MI">#REF!</definedName>
    <definedName name="print_sd" localSheetId="12">'관급자재(퇴수관로)'!print_sd</definedName>
    <definedName name="print_sd">[0]!print_sd</definedName>
    <definedName name="print_title" localSheetId="27">#REF!</definedName>
    <definedName name="print_title" localSheetId="25">#REF!</definedName>
    <definedName name="print_title" localSheetId="6">#REF!</definedName>
    <definedName name="print_title" localSheetId="20">#REF!</definedName>
    <definedName name="print_title" localSheetId="9">#REF!</definedName>
    <definedName name="print_title" localSheetId="8">#REF!</definedName>
    <definedName name="print_title" localSheetId="23">#REF!</definedName>
    <definedName name="print_title" localSheetId="22">#REF!</definedName>
    <definedName name="print_title" localSheetId="21">#REF!</definedName>
    <definedName name="print_title" localSheetId="7">#REF!</definedName>
    <definedName name="print_title" localSheetId="24">#REF!</definedName>
    <definedName name="print_title">#REF!</definedName>
    <definedName name="_xlnm.Print_Titles" localSheetId="10">'관급자재(건축)'!$1:$5</definedName>
    <definedName name="_xlnm.Print_Titles" localSheetId="11">'관급자재(기계)'!$1:$5</definedName>
    <definedName name="_xlnm.Print_Titles" localSheetId="12">'관급자재(퇴수관로)'!$3:$5</definedName>
    <definedName name="_xlnm.Print_Titles" localSheetId="6">'구매 요청서'!$1:$4</definedName>
    <definedName name="_xlnm.Print_Titles" localSheetId="20">'구매 요청서(전체)'!$1:$4</definedName>
    <definedName name="_xlnm.Print_Titles" localSheetId="9">나라장터비교!$1:$1</definedName>
    <definedName name="_xlnm.Print_Titles" localSheetId="3">'내역(K1)'!$4:$5</definedName>
    <definedName name="_xlnm.Print_Titles" localSheetId="5">'내역(K2)'!$4:$5</definedName>
    <definedName name="_xlnm.Print_Titles" localSheetId="1">내역서!$4:$5</definedName>
    <definedName name="_xlnm.Print_Titles" localSheetId="8">'단가비교(토목)'!$2:$3</definedName>
    <definedName name="_xlnm.Print_Titles" localSheetId="23">'단가비교(토목,맨홀)'!$2:$3</definedName>
    <definedName name="_xlnm.Print_Titles" localSheetId="22">'단가비교(토목,흄관)'!$2:$3</definedName>
    <definedName name="_xlnm.Print_Titles" localSheetId="16">단가산출!$2:$12</definedName>
    <definedName name="_xlnm.Print_Titles" localSheetId="26">'맨홀 설계대비 금액 비교표'!$1:$3</definedName>
    <definedName name="_xlnm.Print_Titles" localSheetId="21">'설계가대비조사가비교표 (조달)'!$2:$5</definedName>
    <definedName name="_xlnm.Print_Titles" localSheetId="7">'설계가대비조사가비교표 (조달) '!$1:$5</definedName>
    <definedName name="_xlnm.Print_Titles" localSheetId="2">'원가(K1)'!$4:$4</definedName>
    <definedName name="_xlnm.Print_Titles" localSheetId="4">'원가(K2)'!$4:$4</definedName>
    <definedName name="_xlnm.Print_Titles" localSheetId="15">일위대가표!$1:$4</definedName>
    <definedName name="_xlnm.Print_Titles" localSheetId="0">총괄원가계산서!$4:$4</definedName>
    <definedName name="_xlnm.Print_Titles" localSheetId="24">'흄관 설계대비 금액 비교표'!$1:$3</definedName>
    <definedName name="PRO_증가원인" localSheetId="12">{"'con_010'!$A$1:$AN$63"}</definedName>
    <definedName name="PRO_증가원인">{"'con_010'!$A$1:$AN$63"}</definedName>
    <definedName name="PS" localSheetId="27">#REF!</definedName>
    <definedName name="PS" localSheetId="25">#REF!</definedName>
    <definedName name="PS" localSheetId="6">#REF!</definedName>
    <definedName name="PS" localSheetId="20">#REF!</definedName>
    <definedName name="PS" localSheetId="9">#REF!</definedName>
    <definedName name="PS" localSheetId="8">#REF!</definedName>
    <definedName name="PS" localSheetId="23">#REF!</definedName>
    <definedName name="PS" localSheetId="22">#REF!</definedName>
    <definedName name="PS" localSheetId="21">#REF!</definedName>
    <definedName name="PS" localSheetId="7">#REF!</definedName>
    <definedName name="PS" localSheetId="24">#REF!</definedName>
    <definedName name="PS">#REF!</definedName>
    <definedName name="PYUUYF" localSheetId="25">BlankMacro1</definedName>
    <definedName name="PYUUYF" localSheetId="24">BlankMacro1</definedName>
    <definedName name="PYUUYF">BlankMacro1</definedName>
    <definedName name="Q" localSheetId="27">#REF!</definedName>
    <definedName name="Q" localSheetId="25">#REF!</definedName>
    <definedName name="q" localSheetId="6" hidden="1">{#N/A,#N/A,FALSE,"부대2"}</definedName>
    <definedName name="q" localSheetId="20" hidden="1">{#N/A,#N/A,FALSE,"부대2"}</definedName>
    <definedName name="Q" localSheetId="9">#REF!</definedName>
    <definedName name="q" localSheetId="8" hidden="1">{#N/A,#N/A,FALSE,"부대2"}</definedName>
    <definedName name="q" localSheetId="23" hidden="1">{#N/A,#N/A,FALSE,"부대2"}</definedName>
    <definedName name="q" localSheetId="22" hidden="1">{#N/A,#N/A,FALSE,"부대2"}</definedName>
    <definedName name="Q" localSheetId="21">#REF!</definedName>
    <definedName name="Q" localSheetId="7">#REF!</definedName>
    <definedName name="Q" localSheetId="24">#REF!</definedName>
    <definedName name="Q">#REF!</definedName>
    <definedName name="Q0" localSheetId="25">BlankMacro1</definedName>
    <definedName name="Q0" localSheetId="24">BlankMacro1</definedName>
    <definedName name="Q0">BlankMacro1</definedName>
    <definedName name="q234562456" localSheetId="12">{"'용역비'!$A$4:$C$8"}</definedName>
    <definedName name="q234562456">{"'용역비'!$A$4:$C$8"}</definedName>
    <definedName name="q3r" localSheetId="12">BlankMacro1</definedName>
    <definedName name="q3r" localSheetId="25">BlankMacro1</definedName>
    <definedName name="q3r" localSheetId="24">BlankMacro1</definedName>
    <definedName name="q3r">BlankMacro1</definedName>
    <definedName name="Q3WEE" localSheetId="27" hidden="1">{#N/A,#N/A,FALSE,"조골재"}</definedName>
    <definedName name="Q3WEE" localSheetId="25" hidden="1">{#N/A,#N/A,FALSE,"조골재"}</definedName>
    <definedName name="Q3WEE" localSheetId="6" hidden="1">{#N/A,#N/A,FALSE,"조골재"}</definedName>
    <definedName name="Q3WEE" localSheetId="20" hidden="1">{#N/A,#N/A,FALSE,"조골재"}</definedName>
    <definedName name="Q3WEE" localSheetId="8" hidden="1">{#N/A,#N/A,FALSE,"조골재"}</definedName>
    <definedName name="Q3WEE" localSheetId="23" hidden="1">{#N/A,#N/A,FALSE,"조골재"}</definedName>
    <definedName name="Q3WEE" localSheetId="22" hidden="1">{#N/A,#N/A,FALSE,"조골재"}</definedName>
    <definedName name="Q3WEE" hidden="1">{#N/A,#N/A,FALSE,"조골재"}</definedName>
    <definedName name="QAWE" localSheetId="12">BlankMacro1</definedName>
    <definedName name="QAWE" localSheetId="25">BlankMacro1</definedName>
    <definedName name="QAWE" localSheetId="24">BlankMacro1</definedName>
    <definedName name="QAWE">BlankMacro1</definedName>
    <definedName name="qk" localSheetId="12">{"'자리배치도'!$AG$1:$CI$28"}</definedName>
    <definedName name="qk">{"'자리배치도'!$AG$1:$CI$28"}</definedName>
    <definedName name="QQQQQQQQQQ" localSheetId="12">{"'용역비'!$A$4:$C$8"}</definedName>
    <definedName name="QQQQQQQQQQ">{"'용역비'!$A$4:$C$8"}</definedName>
    <definedName name="qsdf" localSheetId="12">{"'Firr(선)'!$AS$1:$AY$62","'Firr(사)'!$AS$1:$AY$62","'Firr(회)'!$AS$1:$AY$62","'Firr(선)'!$L$1:$V$62","'Firr(사)'!$L$1:$V$62","'Firr(회)'!$L$1:$V$62"}</definedName>
    <definedName name="qsdf" localSheetId="2">{"'Firr(선)'!$AS$1:$AY$62","'Firr(사)'!$AS$1:$AY$62","'Firr(회)'!$AS$1:$AY$62","'Firr(선)'!$L$1:$V$62","'Firr(사)'!$L$1:$V$62","'Firr(회)'!$L$1:$V$62"}</definedName>
    <definedName name="qsdf" localSheetId="4">{"'Firr(선)'!$AS$1:$AY$62","'Firr(사)'!$AS$1:$AY$62","'Firr(회)'!$AS$1:$AY$62","'Firr(선)'!$L$1:$V$62","'Firr(사)'!$L$1:$V$62","'Firr(회)'!$L$1:$V$62"}</definedName>
    <definedName name="qsdf">{"'Firr(선)'!$AS$1:$AY$62","'Firr(사)'!$AS$1:$AY$62","'Firr(회)'!$AS$1:$AY$62","'Firr(선)'!$L$1:$V$62","'Firr(사)'!$L$1:$V$62","'Firr(회)'!$L$1:$V$62"}</definedName>
    <definedName name="QW" localSheetId="27" hidden="1">{#N/A,#N/A,FALSE,"배수2"}</definedName>
    <definedName name="QW" localSheetId="25" hidden="1">{#N/A,#N/A,FALSE,"배수2"}</definedName>
    <definedName name="QW" localSheetId="6" hidden="1">{#N/A,#N/A,FALSE,"배수2"}</definedName>
    <definedName name="QW" localSheetId="20" hidden="1">{#N/A,#N/A,FALSE,"배수2"}</definedName>
    <definedName name="QW" localSheetId="8" hidden="1">{#N/A,#N/A,FALSE,"배수2"}</definedName>
    <definedName name="QW" localSheetId="23" hidden="1">{#N/A,#N/A,FALSE,"배수2"}</definedName>
    <definedName name="QW" localSheetId="22" hidden="1">{#N/A,#N/A,FALSE,"배수2"}</definedName>
    <definedName name="QW" hidden="1">{#N/A,#N/A,FALSE,"배수2"}</definedName>
    <definedName name="qwewe" localSheetId="12">BlankMacro1</definedName>
    <definedName name="qwewe" localSheetId="25">BlankMacro1</definedName>
    <definedName name="qwewe" localSheetId="24">BlankMacro1</definedName>
    <definedName name="qwewe">BlankMacro1</definedName>
    <definedName name="QWQ" localSheetId="27" hidden="1">{#N/A,#N/A,FALSE,"배수2"}</definedName>
    <definedName name="QWQ" localSheetId="25" hidden="1">{#N/A,#N/A,FALSE,"배수2"}</definedName>
    <definedName name="QWQ" localSheetId="6" hidden="1">{#N/A,#N/A,FALSE,"배수2"}</definedName>
    <definedName name="QWQ" localSheetId="20" hidden="1">{#N/A,#N/A,FALSE,"배수2"}</definedName>
    <definedName name="QWQ" localSheetId="8" hidden="1">{#N/A,#N/A,FALSE,"배수2"}</definedName>
    <definedName name="QWQ" localSheetId="23" hidden="1">{#N/A,#N/A,FALSE,"배수2"}</definedName>
    <definedName name="QWQ" localSheetId="22" hidden="1">{#N/A,#N/A,FALSE,"배수2"}</definedName>
    <definedName name="QWQ" hidden="1">{#N/A,#N/A,FALSE,"배수2"}</definedName>
    <definedName name="qyk" localSheetId="12">{"'용역비'!$A$4:$C$8"}</definedName>
    <definedName name="qyk">{"'용역비'!$A$4:$C$8"}</definedName>
    <definedName name="RDGF" localSheetId="12">BlankMacro1</definedName>
    <definedName name="RDGF" localSheetId="25">BlankMacro1</definedName>
    <definedName name="RDGF" localSheetId="24">BlankMacro1</definedName>
    <definedName name="RDGF">BlankMacro1</definedName>
    <definedName name="RDWET" localSheetId="12">BlankMacro1</definedName>
    <definedName name="RDWET" localSheetId="25">BlankMacro1</definedName>
    <definedName name="RDWET" localSheetId="24">BlankMacro1</definedName>
    <definedName name="RDWET">BlankMacro1</definedName>
    <definedName name="RE" localSheetId="27" hidden="1">{#N/A,#N/A,FALSE,"배수2"}</definedName>
    <definedName name="RE" localSheetId="25" hidden="1">{#N/A,#N/A,FALSE,"배수2"}</definedName>
    <definedName name="RE" localSheetId="6" hidden="1">{#N/A,#N/A,FALSE,"배수2"}</definedName>
    <definedName name="RE" localSheetId="20" hidden="1">{#N/A,#N/A,FALSE,"배수2"}</definedName>
    <definedName name="RE" localSheetId="8" hidden="1">{#N/A,#N/A,FALSE,"배수2"}</definedName>
    <definedName name="RE" localSheetId="23" hidden="1">{#N/A,#N/A,FALSE,"배수2"}</definedName>
    <definedName name="RE" localSheetId="22" hidden="1">{#N/A,#N/A,FALSE,"배수2"}</definedName>
    <definedName name="RE" hidden="1">{#N/A,#N/A,FALSE,"배수2"}</definedName>
    <definedName name="_xlnm.Recorder" localSheetId="27">#REF!</definedName>
    <definedName name="_xlnm.Recorder" localSheetId="25">#REF!</definedName>
    <definedName name="_xlnm.Recorder" localSheetId="6">#REF!</definedName>
    <definedName name="_xlnm.Recorder" localSheetId="20">#REF!</definedName>
    <definedName name="_xlnm.Recorder" localSheetId="9">#REF!</definedName>
    <definedName name="_xlnm.Recorder" localSheetId="8">#REF!</definedName>
    <definedName name="_xlnm.Recorder" localSheetId="23">#REF!</definedName>
    <definedName name="_xlnm.Recorder" localSheetId="22">#REF!</definedName>
    <definedName name="_xlnm.Recorder" localSheetId="21">#REF!</definedName>
    <definedName name="_xlnm.Recorder" localSheetId="7">#REF!</definedName>
    <definedName name="_xlnm.Recorder" localSheetId="24">#REF!</definedName>
    <definedName name="_xlnm.Recorder">#REF!</definedName>
    <definedName name="RES" localSheetId="27" hidden="1">{#N/A,#N/A,FALSE,"단가표지"}</definedName>
    <definedName name="RES" localSheetId="25" hidden="1">{#N/A,#N/A,FALSE,"단가표지"}</definedName>
    <definedName name="RES" localSheetId="6" hidden="1">{#N/A,#N/A,FALSE,"단가표지"}</definedName>
    <definedName name="RES" localSheetId="20" hidden="1">{#N/A,#N/A,FALSE,"단가표지"}</definedName>
    <definedName name="RES" localSheetId="8" hidden="1">{#N/A,#N/A,FALSE,"단가표지"}</definedName>
    <definedName name="RES" localSheetId="23" hidden="1">{#N/A,#N/A,FALSE,"단가표지"}</definedName>
    <definedName name="RES" localSheetId="22" hidden="1">{#N/A,#N/A,FALSE,"단가표지"}</definedName>
    <definedName name="RES" hidden="1">{#N/A,#N/A,FALSE,"단가표지"}</definedName>
    <definedName name="retert" localSheetId="12">BlankMacro1</definedName>
    <definedName name="retert" localSheetId="25">BlankMacro1</definedName>
    <definedName name="retert" localSheetId="24">BlankMacro1</definedName>
    <definedName name="retert">BlankMacro1</definedName>
    <definedName name="retre" localSheetId="12">BlankMacro1</definedName>
    <definedName name="retre" localSheetId="25">BlankMacro1</definedName>
    <definedName name="retre" localSheetId="24">BlankMacro1</definedName>
    <definedName name="retre">BlankMacro1</definedName>
    <definedName name="REW" localSheetId="12">BlankMacro1</definedName>
    <definedName name="REW" localSheetId="25">BlankMacro1</definedName>
    <definedName name="REW" localSheetId="24">BlankMacro1</definedName>
    <definedName name="REW">BlankMacro1</definedName>
    <definedName name="REWW" localSheetId="27" hidden="1">{#N/A,#N/A,FALSE,"구조2"}</definedName>
    <definedName name="REWW" localSheetId="25" hidden="1">{#N/A,#N/A,FALSE,"구조2"}</definedName>
    <definedName name="REWW" localSheetId="6" hidden="1">{#N/A,#N/A,FALSE,"구조2"}</definedName>
    <definedName name="REWW" localSheetId="20" hidden="1">{#N/A,#N/A,FALSE,"구조2"}</definedName>
    <definedName name="REWW" localSheetId="8" hidden="1">{#N/A,#N/A,FALSE,"구조2"}</definedName>
    <definedName name="REWW" localSheetId="23" hidden="1">{#N/A,#N/A,FALSE,"구조2"}</definedName>
    <definedName name="REWW" localSheetId="22" hidden="1">{#N/A,#N/A,FALSE,"구조2"}</definedName>
    <definedName name="REWW" hidden="1">{#N/A,#N/A,FALSE,"구조2"}</definedName>
    <definedName name="rey" localSheetId="12">{"Book1","부대-(표지판,데리,가드).xls","부대-(낙,차,중분대).xls"}</definedName>
    <definedName name="rey">{"Book1","부대-(표지판,데리,가드).xls","부대-(낙,차,중분대).xls"}</definedName>
    <definedName name="RF" localSheetId="25">BlankMacro1</definedName>
    <definedName name="RF" localSheetId="24">BlankMacro1</definedName>
    <definedName name="RF">BlankMacro1</definedName>
    <definedName name="R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DF" localSheetId="12">BlankMacro1</definedName>
    <definedName name="RGDF" localSheetId="25">BlankMacro1</definedName>
    <definedName name="RGDF" localSheetId="24">BlankMacro1</definedName>
    <definedName name="RGDF">BlankMacro1</definedName>
    <definedName name="rgfd" localSheetId="12">BlankMacro1</definedName>
    <definedName name="rgfd" localSheetId="25">BlankMacro1</definedName>
    <definedName name="rgfd" localSheetId="24">BlankMacro1</definedName>
    <definedName name="rgfd">BlankMacro1</definedName>
    <definedName name="RGR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12">{"'용역비'!$A$4:$C$8"}</definedName>
    <definedName name="RH">{"'용역비'!$A$4:$C$8"}</definedName>
    <definedName name="RHGREBGHRE" localSheetId="12">BlankMacro1</definedName>
    <definedName name="RHGREBGHRE" localSheetId="25">BlankMacro1</definedName>
    <definedName name="RHGREBGHRE" localSheetId="24">BlankMacro1</definedName>
    <definedName name="RHGREBGHRE">BlankMacro1</definedName>
    <definedName name="rikdkl" localSheetId="12">BlankMacro1</definedName>
    <definedName name="rikdkl" localSheetId="25">BlankMacro1</definedName>
    <definedName name="rikdkl" localSheetId="24">BlankMacro1</definedName>
    <definedName name="rikdkl">BlankMacro1</definedName>
    <definedName name="riskATSTbaselineRequested">TRUE</definedName>
    <definedName name="riskATSTboxGraph">TRUE</definedName>
    <definedName name="riskATSTcomparisonGraph">TRUE</definedName>
    <definedName name="riskATSThistogramGraph">FALSE</definedName>
    <definedName name="riskATSToutputStatistic">4</definedName>
    <definedName name="riskATSTprintReport">FALSE</definedName>
    <definedName name="riskATSTreportsInActiveBook">FALSE</definedName>
    <definedName name="riskATSTreportsSelected">TRUE</definedName>
    <definedName name="riskATSTsequentialStress">TRUE</definedName>
    <definedName name="riskATSTsummaryReport">TRUE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110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TRUE</definedName>
    <definedName name="RiskUseMultipleCPUs">FALSE</definedName>
    <definedName name="RJRJ" localSheetId="12">BlankMacro1</definedName>
    <definedName name="RJRJ" localSheetId="25">BlankMacro1</definedName>
    <definedName name="RJRJ" localSheetId="24">BlankMacro1</definedName>
    <definedName name="RJRJ">BlankMacro1</definedName>
    <definedName name="RJRKJRKJR" localSheetId="12">BlankMacro1</definedName>
    <definedName name="RJRKJRKJR" localSheetId="25">BlankMacro1</definedName>
    <definedName name="RJRKJRKJR" localSheetId="24">BlankMacro1</definedName>
    <definedName name="RJRKJRKJR">BlankMacro1</definedName>
    <definedName name="rkfkdksk" localSheetId="12">BlankMacro1</definedName>
    <definedName name="rkfkdksk" localSheetId="25">BlankMacro1</definedName>
    <definedName name="rkfkdksk" localSheetId="24">BlankMacro1</definedName>
    <definedName name="rkfkdksk">BlankMacro1</definedName>
    <definedName name="rksk" localSheetId="27" hidden="1">{#N/A,#N/A,FALSE,"배수1"}</definedName>
    <definedName name="rksk" localSheetId="25" hidden="1">{#N/A,#N/A,FALSE,"배수1"}</definedName>
    <definedName name="rksk" localSheetId="6" hidden="1">{#N/A,#N/A,FALSE,"배수1"}</definedName>
    <definedName name="rksk" localSheetId="20" hidden="1">{#N/A,#N/A,FALSE,"배수1"}</definedName>
    <definedName name="rksk" localSheetId="8" hidden="1">{#N/A,#N/A,FALSE,"배수1"}</definedName>
    <definedName name="rksk" localSheetId="23" hidden="1">{#N/A,#N/A,FALSE,"배수1"}</definedName>
    <definedName name="rksk" localSheetId="22" hidden="1">{#N/A,#N/A,FALSE,"배수1"}</definedName>
    <definedName name="rksk" hidden="1">{#N/A,#N/A,FALSE,"배수1"}</definedName>
    <definedName name="RKSKSK" localSheetId="12">BlankMacro1</definedName>
    <definedName name="RKSKSK" localSheetId="25">BlankMacro1</definedName>
    <definedName name="RKSKSK" localSheetId="24">BlankMacro1</definedName>
    <definedName name="RKSKSK">BlankMacro1</definedName>
    <definedName name="RL" localSheetId="25">BlankMacro1</definedName>
    <definedName name="RL" localSheetId="24">BlankMacro1</definedName>
    <definedName name="RL">BlankMacro1</definedName>
    <definedName name="RLTJD" localSheetId="12">BlankMacro1</definedName>
    <definedName name="RLTJD" localSheetId="25">BlankMacro1</definedName>
    <definedName name="RLTJD" localSheetId="24">BlankMacro1</definedName>
    <definedName name="RLTJD">BlankMacro1</definedName>
    <definedName name="RPE" localSheetId="27">#REF!</definedName>
    <definedName name="RPE" localSheetId="25">#REF!</definedName>
    <definedName name="RPE" localSheetId="6">#REF!</definedName>
    <definedName name="RPE" localSheetId="20">#REF!</definedName>
    <definedName name="RPE" localSheetId="9">#REF!</definedName>
    <definedName name="RPE" localSheetId="8">#REF!</definedName>
    <definedName name="RPE" localSheetId="23">#REF!</definedName>
    <definedName name="RPE" localSheetId="22">#REF!</definedName>
    <definedName name="RPE" localSheetId="21">#REF!</definedName>
    <definedName name="RPE" localSheetId="7">#REF!</definedName>
    <definedName name="RPE" localSheetId="24">#REF!</definedName>
    <definedName name="RPE">#REF!</definedName>
    <definedName name="rr" localSheetId="12">{"'Sheet1'!$A$4","'Sheet1'!$A$9:$G$28"}</definedName>
    <definedName name="rr">{"'Sheet1'!$A$4","'Sheet1'!$A$9:$G$28"}</definedName>
    <definedName name="RRR" localSheetId="27" hidden="1">{#N/A,#N/A,FALSE,"포장2"}</definedName>
    <definedName name="RRR" localSheetId="25" hidden="1">{#N/A,#N/A,FALSE,"포장2"}</definedName>
    <definedName name="RRR" localSheetId="6" hidden="1">{#N/A,#N/A,FALSE,"포장2"}</definedName>
    <definedName name="RRR" localSheetId="20" hidden="1">{#N/A,#N/A,FALSE,"포장2"}</definedName>
    <definedName name="RRR" localSheetId="8" hidden="1">{#N/A,#N/A,FALSE,"포장2"}</definedName>
    <definedName name="RRR" localSheetId="23" hidden="1">{#N/A,#N/A,FALSE,"포장2"}</definedName>
    <definedName name="RRR" localSheetId="22" hidden="1">{#N/A,#N/A,FALSE,"포장2"}</definedName>
    <definedName name="RRR" hidden="1">{#N/A,#N/A,FALSE,"포장2"}</definedName>
    <definedName name="RRRR" localSheetId="12">BlankMacro1</definedName>
    <definedName name="RRRR" localSheetId="25">BlankMacro1</definedName>
    <definedName name="RRRR" localSheetId="24">BlankMacro1</definedName>
    <definedName name="RRRR">BlankMacro1</definedName>
    <definedName name="RT" localSheetId="27" hidden="1">{#N/A,#N/A,FALSE,"혼합골재"}</definedName>
    <definedName name="RT" localSheetId="25" hidden="1">{#N/A,#N/A,FALSE,"혼합골재"}</definedName>
    <definedName name="RT" localSheetId="6" hidden="1">{#N/A,#N/A,FALSE,"혼합골재"}</definedName>
    <definedName name="RT" localSheetId="20" hidden="1">{#N/A,#N/A,FALSE,"혼합골재"}</definedName>
    <definedName name="RT" localSheetId="8" hidden="1">{#N/A,#N/A,FALSE,"혼합골재"}</definedName>
    <definedName name="RT" localSheetId="23" hidden="1">{#N/A,#N/A,FALSE,"혼합골재"}</definedName>
    <definedName name="RT" localSheetId="22" hidden="1">{#N/A,#N/A,FALSE,"혼합골재"}</definedName>
    <definedName name="RT" hidden="1">{#N/A,#N/A,FALSE,"혼합골재"}</definedName>
    <definedName name="RTGH" localSheetId="12">{"'용역비'!$A$4:$C$8"}</definedName>
    <definedName name="RTGH">{"'용역비'!$A$4:$C$8"}</definedName>
    <definedName name="RTRE" localSheetId="27" hidden="1">{#N/A,#N/A,FALSE,"표지목차"}</definedName>
    <definedName name="RTRE" localSheetId="25" hidden="1">{#N/A,#N/A,FALSE,"표지목차"}</definedName>
    <definedName name="RTRE" localSheetId="6" hidden="1">{#N/A,#N/A,FALSE,"표지목차"}</definedName>
    <definedName name="RTRE" localSheetId="20" hidden="1">{#N/A,#N/A,FALSE,"표지목차"}</definedName>
    <definedName name="RTRE" localSheetId="8" hidden="1">{#N/A,#N/A,FALSE,"표지목차"}</definedName>
    <definedName name="RTRE" localSheetId="23" hidden="1">{#N/A,#N/A,FALSE,"표지목차"}</definedName>
    <definedName name="RTRE" localSheetId="22" hidden="1">{#N/A,#N/A,FALSE,"표지목차"}</definedName>
    <definedName name="RTRE" hidden="1">{#N/A,#N/A,FALSE,"표지목차"}</definedName>
    <definedName name="rtt" localSheetId="27" hidden="1">{#N/A,#N/A,FALSE,"2~8번"}</definedName>
    <definedName name="rtt" localSheetId="25" hidden="1">{#N/A,#N/A,FALSE,"2~8번"}</definedName>
    <definedName name="rtt" localSheetId="6" hidden="1">{#N/A,#N/A,FALSE,"2~8번"}</definedName>
    <definedName name="rtt" localSheetId="20" hidden="1">{#N/A,#N/A,FALSE,"2~8번"}</definedName>
    <definedName name="rtt" localSheetId="8" hidden="1">{#N/A,#N/A,FALSE,"2~8번"}</definedName>
    <definedName name="rtt" localSheetId="23" hidden="1">{#N/A,#N/A,FALSE,"2~8번"}</definedName>
    <definedName name="rtt" localSheetId="22" hidden="1">{#N/A,#N/A,FALSE,"2~8번"}</definedName>
    <definedName name="rtt" hidden="1">{#N/A,#N/A,FALSE,"2~8번"}</definedName>
    <definedName name="RTUYETUY" localSheetId="27" hidden="1">{#N/A,#N/A,FALSE,"배수1"}</definedName>
    <definedName name="RTUYETUY" localSheetId="25" hidden="1">{#N/A,#N/A,FALSE,"배수1"}</definedName>
    <definedName name="RTUYETUY" localSheetId="6" hidden="1">{#N/A,#N/A,FALSE,"배수1"}</definedName>
    <definedName name="RTUYETUY" localSheetId="20" hidden="1">{#N/A,#N/A,FALSE,"배수1"}</definedName>
    <definedName name="RTUYETUY" localSheetId="8" hidden="1">{#N/A,#N/A,FALSE,"배수1"}</definedName>
    <definedName name="RTUYETUY" localSheetId="23" hidden="1">{#N/A,#N/A,FALSE,"배수1"}</definedName>
    <definedName name="RTUYETUY" localSheetId="22" hidden="1">{#N/A,#N/A,FALSE,"배수1"}</definedName>
    <definedName name="RTUYETUY" hidden="1">{#N/A,#N/A,FALSE,"배수1"}</definedName>
    <definedName name="RTYET" localSheetId="27" hidden="1">{#N/A,#N/A,FALSE,"골재소요량";#N/A,#N/A,FALSE,"골재소요량"}</definedName>
    <definedName name="RTYET" localSheetId="25" hidden="1">{#N/A,#N/A,FALSE,"골재소요량";#N/A,#N/A,FALSE,"골재소요량"}</definedName>
    <definedName name="RTYET" localSheetId="6" hidden="1">{#N/A,#N/A,FALSE,"골재소요량";#N/A,#N/A,FALSE,"골재소요량"}</definedName>
    <definedName name="RTYET" localSheetId="20" hidden="1">{#N/A,#N/A,FALSE,"골재소요량";#N/A,#N/A,FALSE,"골재소요량"}</definedName>
    <definedName name="RTYET" localSheetId="8" hidden="1">{#N/A,#N/A,FALSE,"골재소요량";#N/A,#N/A,FALSE,"골재소요량"}</definedName>
    <definedName name="RTYET" localSheetId="23" hidden="1">{#N/A,#N/A,FALSE,"골재소요량";#N/A,#N/A,FALSE,"골재소요량"}</definedName>
    <definedName name="RTYET" localSheetId="22" hidden="1">{#N/A,#N/A,FALSE,"골재소요량";#N/A,#N/A,FALSE,"골재소요량"}</definedName>
    <definedName name="RTYET" hidden="1">{#N/A,#N/A,FALSE,"골재소요량";#N/A,#N/A,FALSE,"골재소요량"}</definedName>
    <definedName name="RTYHERY" localSheetId="12">BlankMacro1</definedName>
    <definedName name="RTYHERY" localSheetId="25">BlankMacro1</definedName>
    <definedName name="RTYHERY" localSheetId="24">BlankMacro1</definedName>
    <definedName name="RTYHERY">BlankMacro1</definedName>
    <definedName name="RWE" localSheetId="12">BlankMacro1</definedName>
    <definedName name="RWE" localSheetId="25">BlankMacro1</definedName>
    <definedName name="RWE" localSheetId="24">BlankMacro1</definedName>
    <definedName name="RWE">BlankMacro1</definedName>
    <definedName name="RYUIRYU" localSheetId="12">{"'용역비'!$A$4:$C$8"}</definedName>
    <definedName name="RYUIRYU">{"'용역비'!$A$4:$C$8"}</definedName>
    <definedName name="ryuk" localSheetId="12">{"'용역비'!$A$4:$C$8"}</definedName>
    <definedName name="ryuk">{"'용역비'!$A$4:$C$8"}</definedName>
    <definedName name="S_BB" localSheetId="27">#REF!</definedName>
    <definedName name="S_BB" localSheetId="25">#REF!</definedName>
    <definedName name="S_BB" localSheetId="6">#REF!</definedName>
    <definedName name="S_BB" localSheetId="20">#REF!</definedName>
    <definedName name="S_BB" localSheetId="9">#REF!</definedName>
    <definedName name="S_BB" localSheetId="8">#REF!</definedName>
    <definedName name="S_BB" localSheetId="23">#REF!</definedName>
    <definedName name="S_BB" localSheetId="22">#REF!</definedName>
    <definedName name="S_BB" localSheetId="21">#REF!</definedName>
    <definedName name="S_BB" localSheetId="7">#REF!</definedName>
    <definedName name="S_BB" localSheetId="24">#REF!</definedName>
    <definedName name="S_BB">#REF!</definedName>
    <definedName name="S_BU" localSheetId="27">#REF!</definedName>
    <definedName name="S_BU" localSheetId="25">#REF!</definedName>
    <definedName name="S_BU" localSheetId="6">#REF!</definedName>
    <definedName name="S_BU" localSheetId="20">#REF!</definedName>
    <definedName name="S_BU" localSheetId="9">#REF!</definedName>
    <definedName name="S_BU" localSheetId="8">#REF!</definedName>
    <definedName name="S_BU" localSheetId="23">#REF!</definedName>
    <definedName name="S_BU" localSheetId="22">#REF!</definedName>
    <definedName name="S_BU" localSheetId="21">#REF!</definedName>
    <definedName name="S_BU" localSheetId="7">#REF!</definedName>
    <definedName name="S_BU" localSheetId="24">#REF!</definedName>
    <definedName name="S_BU">#REF!</definedName>
    <definedName name="S_EF" localSheetId="27">#REF!</definedName>
    <definedName name="S_EF" localSheetId="25">#REF!</definedName>
    <definedName name="S_EF" localSheetId="6">#REF!</definedName>
    <definedName name="S_EF" localSheetId="20">#REF!</definedName>
    <definedName name="S_EF" localSheetId="9">#REF!</definedName>
    <definedName name="S_EF" localSheetId="8">#REF!</definedName>
    <definedName name="S_EF" localSheetId="23">#REF!</definedName>
    <definedName name="S_EF" localSheetId="22">#REF!</definedName>
    <definedName name="S_EF" localSheetId="21">#REF!</definedName>
    <definedName name="S_EF" localSheetId="7">#REF!</definedName>
    <definedName name="S_EF" localSheetId="24">#REF!</definedName>
    <definedName name="S_EF">#REF!</definedName>
    <definedName name="SA" localSheetId="12">BlankMacro1</definedName>
    <definedName name="SA" localSheetId="25">BlankMacro1</definedName>
    <definedName name="SA" localSheetId="24">BlankMacro1</definedName>
    <definedName name="SA">BlankMacro1</definedName>
    <definedName name="sadasd" localSheetId="12">BlankMacro1</definedName>
    <definedName name="sadasd" localSheetId="25">BlankMacro1</definedName>
    <definedName name="sadasd" localSheetId="24">BlankMacro1</definedName>
    <definedName name="sadasd">BlankMacro1</definedName>
    <definedName name="SADE" localSheetId="27">#REF!</definedName>
    <definedName name="SADE" localSheetId="25">#REF!</definedName>
    <definedName name="SADE" localSheetId="6">#REF!</definedName>
    <definedName name="SADE" localSheetId="20">#REF!</definedName>
    <definedName name="SADE" localSheetId="9">#REF!</definedName>
    <definedName name="SADE" localSheetId="8">#REF!</definedName>
    <definedName name="SADE" localSheetId="23">#REF!</definedName>
    <definedName name="SADE" localSheetId="22">#REF!</definedName>
    <definedName name="SADE" localSheetId="21">#REF!</definedName>
    <definedName name="SADE" localSheetId="7">#REF!</definedName>
    <definedName name="SADE" localSheetId="24">#REF!</definedName>
    <definedName name="SADE">#REF!</definedName>
    <definedName name="SADF" localSheetId="12">BlankMacro1</definedName>
    <definedName name="SADF" localSheetId="25">BlankMacro1</definedName>
    <definedName name="SADF" localSheetId="24">BlankMacro1</definedName>
    <definedName name="SADF">BlankMacro1</definedName>
    <definedName name="sae" localSheetId="12">BlankMacro1</definedName>
    <definedName name="sae" localSheetId="25">BlankMacro1</definedName>
    <definedName name="sae" localSheetId="24">BlankMacro1</definedName>
    <definedName name="sae">BlankMacro1</definedName>
    <definedName name="saf" localSheetId="27" hidden="1">{#N/A,#N/A,FALSE,"물량산출"}</definedName>
    <definedName name="saf" localSheetId="25" hidden="1">{#N/A,#N/A,FALSE,"물량산출"}</definedName>
    <definedName name="saf" localSheetId="6" hidden="1">{#N/A,#N/A,FALSE,"물량산출"}</definedName>
    <definedName name="saf" localSheetId="20" hidden="1">{#N/A,#N/A,FALSE,"물량산출"}</definedName>
    <definedName name="saf" localSheetId="8" hidden="1">{#N/A,#N/A,FALSE,"물량산출"}</definedName>
    <definedName name="saf" localSheetId="23" hidden="1">{#N/A,#N/A,FALSE,"물량산출"}</definedName>
    <definedName name="saf" localSheetId="22" hidden="1">{#N/A,#N/A,FALSE,"물량산출"}</definedName>
    <definedName name="saf" hidden="1">{#N/A,#N/A,FALSE,"물량산출"}</definedName>
    <definedName name="safddsf" localSheetId="12">BlankMacro1</definedName>
    <definedName name="safddsf" localSheetId="25">BlankMacro1</definedName>
    <definedName name="safddsf" localSheetId="24">BlankMacro1</definedName>
    <definedName name="safddsf">BlankMacro1</definedName>
    <definedName name="SAFSAFSAD" localSheetId="27" hidden="1">{#N/A,#N/A,FALSE,"속도"}</definedName>
    <definedName name="SAFSAFSAD" localSheetId="25" hidden="1">{#N/A,#N/A,FALSE,"속도"}</definedName>
    <definedName name="SAFSAFSAD" localSheetId="6" hidden="1">{#N/A,#N/A,FALSE,"속도"}</definedName>
    <definedName name="SAFSAFSAD" localSheetId="20" hidden="1">{#N/A,#N/A,FALSE,"속도"}</definedName>
    <definedName name="SAFSAFSAD" localSheetId="8" hidden="1">{#N/A,#N/A,FALSE,"속도"}</definedName>
    <definedName name="SAFSAFSAD" localSheetId="23" hidden="1">{#N/A,#N/A,FALSE,"속도"}</definedName>
    <definedName name="SAFSAFSAD" localSheetId="22" hidden="1">{#N/A,#N/A,FALSE,"속도"}</definedName>
    <definedName name="SAFSAFSAD" hidden="1">{#N/A,#N/A,FALSE,"속도"}</definedName>
    <definedName name="SALI" localSheetId="27">#REF!</definedName>
    <definedName name="SALI" localSheetId="25">#REF!</definedName>
    <definedName name="SALI" localSheetId="6">#REF!</definedName>
    <definedName name="SALI" localSheetId="20">#REF!</definedName>
    <definedName name="SALI" localSheetId="9">#REF!</definedName>
    <definedName name="SALI" localSheetId="8">#REF!</definedName>
    <definedName name="SALI" localSheetId="23">#REF!</definedName>
    <definedName name="SALI" localSheetId="22">#REF!</definedName>
    <definedName name="SALI" localSheetId="21">#REF!</definedName>
    <definedName name="SALI" localSheetId="7">#REF!</definedName>
    <definedName name="SALI" localSheetId="24">#REF!</definedName>
    <definedName name="SALI">#REF!</definedName>
    <definedName name="SAPBEXdnldView">"41JLQUL0YNPVK3OX98UIGJGNP"</definedName>
    <definedName name="SAPBEXrevision">26</definedName>
    <definedName name="SAPBEXsysID">"TSW"</definedName>
    <definedName name="SAPBEXwbID">"C7426BSEW341K0NJFZU41FTQX"</definedName>
    <definedName name="sasdf">0</definedName>
    <definedName name="sck" localSheetId="27">#REF!</definedName>
    <definedName name="sck" localSheetId="25">#REF!</definedName>
    <definedName name="sck" localSheetId="6">#REF!</definedName>
    <definedName name="sck" localSheetId="20">#REF!</definedName>
    <definedName name="sck" localSheetId="9">#REF!</definedName>
    <definedName name="sck" localSheetId="8">#REF!</definedName>
    <definedName name="sck" localSheetId="23">#REF!</definedName>
    <definedName name="sck" localSheetId="22">#REF!</definedName>
    <definedName name="sck" localSheetId="21">#REF!</definedName>
    <definedName name="sck" localSheetId="7">#REF!</definedName>
    <definedName name="sck" localSheetId="24">#REF!</definedName>
    <definedName name="sck">#REF!</definedName>
    <definedName name="SDA" localSheetId="12">{"'광피스표'!$A$3:$N$54"}</definedName>
    <definedName name="SDA" localSheetId="2">{"'광피스표'!$A$3:$N$54"}</definedName>
    <definedName name="SDA" localSheetId="4">{"'광피스표'!$A$3:$N$54"}</definedName>
    <definedName name="SDA">{"'광피스표'!$A$3:$N$54"}</definedName>
    <definedName name="SDAGG" localSheetId="12">BlankMacro1</definedName>
    <definedName name="SDAGG" localSheetId="25">BlankMacro1</definedName>
    <definedName name="SDAGG" localSheetId="24">BlankMacro1</definedName>
    <definedName name="SDAGG">BlankMacro1</definedName>
    <definedName name="SDAS" localSheetId="12">{"'Firr(선)'!$AS$1:$AY$62","'Firr(사)'!$AS$1:$AY$62","'Firr(회)'!$AS$1:$AY$62","'Firr(선)'!$L$1:$V$62","'Firr(사)'!$L$1:$V$62","'Firr(회)'!$L$1:$V$62"}</definedName>
    <definedName name="SDAS" localSheetId="2">{"'Firr(선)'!$AS$1:$AY$62","'Firr(사)'!$AS$1:$AY$62","'Firr(회)'!$AS$1:$AY$62","'Firr(선)'!$L$1:$V$62","'Firr(사)'!$L$1:$V$62","'Firr(회)'!$L$1:$V$62"}</definedName>
    <definedName name="SDAS" localSheetId="4">{"'Firr(선)'!$AS$1:$AY$62","'Firr(사)'!$AS$1:$AY$62","'Firr(회)'!$AS$1:$AY$62","'Firr(선)'!$L$1:$V$62","'Firr(사)'!$L$1:$V$62","'Firr(회)'!$L$1:$V$62"}</definedName>
    <definedName name="SDAS">{"'Firr(선)'!$AS$1:$AY$62","'Firr(사)'!$AS$1:$AY$62","'Firr(회)'!$AS$1:$AY$62","'Firr(선)'!$L$1:$V$62","'Firr(사)'!$L$1:$V$62","'Firr(회)'!$L$1:$V$62"}</definedName>
    <definedName name="SDCFG\" localSheetId="27" hidden="1">{#N/A,#N/A,FALSE,"운반시간"}</definedName>
    <definedName name="SDCFG\" localSheetId="25" hidden="1">{#N/A,#N/A,FALSE,"운반시간"}</definedName>
    <definedName name="SDCFG\" localSheetId="6" hidden="1">{#N/A,#N/A,FALSE,"운반시간"}</definedName>
    <definedName name="SDCFG\" localSheetId="20" hidden="1">{#N/A,#N/A,FALSE,"운반시간"}</definedName>
    <definedName name="SDCFG\" localSheetId="8" hidden="1">{#N/A,#N/A,FALSE,"운반시간"}</definedName>
    <definedName name="SDCFG\" localSheetId="23" hidden="1">{#N/A,#N/A,FALSE,"운반시간"}</definedName>
    <definedName name="SDCFG\" localSheetId="22" hidden="1">{#N/A,#N/A,FALSE,"운반시간"}</definedName>
    <definedName name="SDCFG\" hidden="1">{#N/A,#N/A,FALSE,"운반시간"}</definedName>
    <definedName name="SDD" localSheetId="12">BlankMacro1</definedName>
    <definedName name="SDD" localSheetId="25">BlankMacro1</definedName>
    <definedName name="SDD" localSheetId="24">BlankMacro1</definedName>
    <definedName name="SDD">BlankMacro1</definedName>
    <definedName name="SDDFD" localSheetId="27" hidden="1">{#N/A,#N/A,FALSE,"배수1"}</definedName>
    <definedName name="SDDFD" localSheetId="25" hidden="1">{#N/A,#N/A,FALSE,"배수1"}</definedName>
    <definedName name="SDDFD" localSheetId="6" hidden="1">{#N/A,#N/A,FALSE,"배수1"}</definedName>
    <definedName name="SDDFD" localSheetId="20" hidden="1">{#N/A,#N/A,FALSE,"배수1"}</definedName>
    <definedName name="SDDFD" localSheetId="8" hidden="1">{#N/A,#N/A,FALSE,"배수1"}</definedName>
    <definedName name="SDDFD" localSheetId="23" hidden="1">{#N/A,#N/A,FALSE,"배수1"}</definedName>
    <definedName name="SDDFD" localSheetId="22" hidden="1">{#N/A,#N/A,FALSE,"배수1"}</definedName>
    <definedName name="SDDFD" hidden="1">{#N/A,#N/A,FALSE,"배수1"}</definedName>
    <definedName name="SDDG" localSheetId="12">BlankMacro1</definedName>
    <definedName name="SDDG" localSheetId="25">BlankMacro1</definedName>
    <definedName name="SDDG" localSheetId="24">BlankMacro1</definedName>
    <definedName name="SDDG">BlankMacro1</definedName>
    <definedName name="SDE" localSheetId="12">BlankMacro1</definedName>
    <definedName name="SDE" localSheetId="25">BlankMacro1</definedName>
    <definedName name="SDE" localSheetId="24">BlankMacro1</definedName>
    <definedName name="SDE">BlankMacro1</definedName>
    <definedName name="SDF" localSheetId="27" hidden="1">{#N/A,#N/A,FALSE,"혼합골재"}</definedName>
    <definedName name="SDF" localSheetId="25" hidden="1">{#N/A,#N/A,FALSE,"혼합골재"}</definedName>
    <definedName name="SDF" localSheetId="6" hidden="1">{#N/A,#N/A,FALSE,"혼합골재"}</definedName>
    <definedName name="SDF" localSheetId="20" hidden="1">{#N/A,#N/A,FALSE,"혼합골재"}</definedName>
    <definedName name="SDF" localSheetId="8" hidden="1">{#N/A,#N/A,FALSE,"혼합골재"}</definedName>
    <definedName name="SDF" localSheetId="23" hidden="1">{#N/A,#N/A,FALSE,"혼합골재"}</definedName>
    <definedName name="SDF" localSheetId="22" hidden="1">{#N/A,#N/A,FALSE,"혼합골재"}</definedName>
    <definedName name="SDF" hidden="1">{#N/A,#N/A,FALSE,"혼합골재"}</definedName>
    <definedName name="sdfa" localSheetId="12">BlankMacro1</definedName>
    <definedName name="sdfa" localSheetId="25">BlankMacro1</definedName>
    <definedName name="sdfa" localSheetId="24">BlankMacro1</definedName>
    <definedName name="sdfa">BlankMacro1</definedName>
    <definedName name="sdfasad" localSheetId="12">BlankMacro1</definedName>
    <definedName name="sdfasad" localSheetId="25">BlankMacro1</definedName>
    <definedName name="sdfasad" localSheetId="24">BlankMacro1</definedName>
    <definedName name="sdfasad">BlankMacro1</definedName>
    <definedName name="sdfdf" localSheetId="12">BlankMacro1</definedName>
    <definedName name="sdfdf" localSheetId="25">BlankMacro1</definedName>
    <definedName name="sdfdf" localSheetId="24">BlankMacro1</definedName>
    <definedName name="sdfdf">BlankMacro1</definedName>
    <definedName name="SDFDFD" localSheetId="27" hidden="1">{#N/A,#N/A,FALSE,"운반시간"}</definedName>
    <definedName name="SDFDFD" localSheetId="25" hidden="1">{#N/A,#N/A,FALSE,"운반시간"}</definedName>
    <definedName name="SDFDFD" localSheetId="6" hidden="1">{#N/A,#N/A,FALSE,"운반시간"}</definedName>
    <definedName name="SDFDFD" localSheetId="20" hidden="1">{#N/A,#N/A,FALSE,"운반시간"}</definedName>
    <definedName name="SDFDFD" localSheetId="8" hidden="1">{#N/A,#N/A,FALSE,"운반시간"}</definedName>
    <definedName name="SDFDFD" localSheetId="23" hidden="1">{#N/A,#N/A,FALSE,"운반시간"}</definedName>
    <definedName name="SDFDFD" localSheetId="22" hidden="1">{#N/A,#N/A,FALSE,"운반시간"}</definedName>
    <definedName name="SDFDFD" hidden="1">{#N/A,#N/A,FALSE,"운반시간"}</definedName>
    <definedName name="sdfeer" localSheetId="12">BlankMacro1</definedName>
    <definedName name="sdfeer" localSheetId="25">BlankMacro1</definedName>
    <definedName name="sdfeer" localSheetId="24">BlankMacro1</definedName>
    <definedName name="sdfeer">BlankMacro1</definedName>
    <definedName name="SDFF" localSheetId="12">BlankMacro1</definedName>
    <definedName name="SDFF" localSheetId="25">BlankMacro1</definedName>
    <definedName name="SDFF" localSheetId="24">BlankMacro1</definedName>
    <definedName name="SDFF">BlankMacro1</definedName>
    <definedName name="SDFGFH" localSheetId="27" hidden="1">{#N/A,#N/A,FALSE,"부대2"}</definedName>
    <definedName name="SDFGFH" localSheetId="25" hidden="1">{#N/A,#N/A,FALSE,"부대2"}</definedName>
    <definedName name="SDFGFH" localSheetId="6" hidden="1">{#N/A,#N/A,FALSE,"부대2"}</definedName>
    <definedName name="SDFGFH" localSheetId="20" hidden="1">{#N/A,#N/A,FALSE,"부대2"}</definedName>
    <definedName name="SDFGFH" localSheetId="8" hidden="1">{#N/A,#N/A,FALSE,"부대2"}</definedName>
    <definedName name="SDFGFH" localSheetId="23" hidden="1">{#N/A,#N/A,FALSE,"부대2"}</definedName>
    <definedName name="SDFGFH" localSheetId="22" hidden="1">{#N/A,#N/A,FALSE,"부대2"}</definedName>
    <definedName name="SDFGFH" hidden="1">{#N/A,#N/A,FALSE,"부대2"}</definedName>
    <definedName name="sdfr" localSheetId="12">{"'용역비'!$A$4:$C$8"}</definedName>
    <definedName name="sdfr">{"'용역비'!$A$4:$C$8"}</definedName>
    <definedName name="sdfs" localSheetId="12">BlankMacro1</definedName>
    <definedName name="sdfs" localSheetId="25">BlankMacro1</definedName>
    <definedName name="sdfs" localSheetId="24">BlankMacro1</definedName>
    <definedName name="sdfs">BlankMacro1</definedName>
    <definedName name="SDFSAFSADFS" localSheetId="27" hidden="1">{#N/A,#N/A,FALSE,"혼합골재"}</definedName>
    <definedName name="SDFSAFSADFS" localSheetId="25" hidden="1">{#N/A,#N/A,FALSE,"혼합골재"}</definedName>
    <definedName name="SDFSAFSADFS" localSheetId="6" hidden="1">{#N/A,#N/A,FALSE,"혼합골재"}</definedName>
    <definedName name="SDFSAFSADFS" localSheetId="20" hidden="1">{#N/A,#N/A,FALSE,"혼합골재"}</definedName>
    <definedName name="SDFSAFSADFS" localSheetId="8" hidden="1">{#N/A,#N/A,FALSE,"혼합골재"}</definedName>
    <definedName name="SDFSAFSADFS" localSheetId="23" hidden="1">{#N/A,#N/A,FALSE,"혼합골재"}</definedName>
    <definedName name="SDFSAFSADFS" localSheetId="22" hidden="1">{#N/A,#N/A,FALSE,"혼합골재"}</definedName>
    <definedName name="SDFSAFSADFS" hidden="1">{#N/A,#N/A,FALSE,"혼합골재"}</definedName>
    <definedName name="sdfsd" localSheetId="12">BlankMacro1</definedName>
    <definedName name="sdfsd" localSheetId="25">BlankMacro1</definedName>
    <definedName name="sdfsd" localSheetId="24">BlankMacro1</definedName>
    <definedName name="sdfsd">BlankMacro1</definedName>
    <definedName name="sdfsdf" localSheetId="12">BlankMacro1</definedName>
    <definedName name="sdfsdf" localSheetId="25">BlankMacro1</definedName>
    <definedName name="sdfsdf" localSheetId="24">BlankMacro1</definedName>
    <definedName name="sdfsdf">BlankMacro1</definedName>
    <definedName name="sdfvcxv" localSheetId="12">BlankMacro1</definedName>
    <definedName name="sdfvcxv" localSheetId="25">BlankMacro1</definedName>
    <definedName name="sdfvcxv" localSheetId="24">BlankMacro1</definedName>
    <definedName name="sdfvcxv">BlankMacro1</definedName>
    <definedName name="SDFVDRF" localSheetId="12">BlankMacro1</definedName>
    <definedName name="SDFVDRF" localSheetId="25">BlankMacro1</definedName>
    <definedName name="SDFVDRF" localSheetId="24">BlankMacro1</definedName>
    <definedName name="SDFVDRF">BlankMacro1</definedName>
    <definedName name="SDFWE" localSheetId="12">BlankMacro1</definedName>
    <definedName name="SDFWE" localSheetId="25">BlankMacro1</definedName>
    <definedName name="SDFWE" localSheetId="24">BlankMacro1</definedName>
    <definedName name="SDFWE">BlankMacro1</definedName>
    <definedName name="SDFWEF" localSheetId="12">BlankMacro1</definedName>
    <definedName name="SDFWEF" localSheetId="25">BlankMacro1</definedName>
    <definedName name="SDFWEF" localSheetId="24">BlankMacro1</definedName>
    <definedName name="SDFWEF">BlankMacro1</definedName>
    <definedName name="sdgdsa" localSheetId="12">BlankMacro1</definedName>
    <definedName name="sdgdsa" localSheetId="25">BlankMacro1</definedName>
    <definedName name="sdgdsa" localSheetId="24">BlankMacro1</definedName>
    <definedName name="sdgdsa">BlankMacro1</definedName>
    <definedName name="SDGFFD" localSheetId="12">BlankMacro1</definedName>
    <definedName name="SDGFFD" localSheetId="25">BlankMacro1</definedName>
    <definedName name="SDGFFD" localSheetId="24">BlankMacro1</definedName>
    <definedName name="SDGFFD">BlankMacro1</definedName>
    <definedName name="SDGSDFHFDJDG" localSheetId="27" hidden="1">{#N/A,#N/A,FALSE,"속도"}</definedName>
    <definedName name="SDGSDFHFDJDG" localSheetId="25" hidden="1">{#N/A,#N/A,FALSE,"속도"}</definedName>
    <definedName name="SDGSDFHFDJDG" localSheetId="6" hidden="1">{#N/A,#N/A,FALSE,"속도"}</definedName>
    <definedName name="SDGSDFHFDJDG" localSheetId="20" hidden="1">{#N/A,#N/A,FALSE,"속도"}</definedName>
    <definedName name="SDGSDFHFDJDG" localSheetId="8" hidden="1">{#N/A,#N/A,FALSE,"속도"}</definedName>
    <definedName name="SDGSDFHFDJDG" localSheetId="23" hidden="1">{#N/A,#N/A,FALSE,"속도"}</definedName>
    <definedName name="SDGSDFHFDJDG" localSheetId="22" hidden="1">{#N/A,#N/A,FALSE,"속도"}</definedName>
    <definedName name="SDGSDFHFDJDG" hidden="1">{#N/A,#N/A,FALSE,"속도"}</definedName>
    <definedName name="SDGSDGDHDFHGF" localSheetId="27" hidden="1">{#N/A,#N/A,FALSE,"운반시간"}</definedName>
    <definedName name="SDGSDGDHDFHGF" localSheetId="25" hidden="1">{#N/A,#N/A,FALSE,"운반시간"}</definedName>
    <definedName name="SDGSDGDHDFHGF" localSheetId="6" hidden="1">{#N/A,#N/A,FALSE,"운반시간"}</definedName>
    <definedName name="SDGSDGDHDFHGF" localSheetId="20" hidden="1">{#N/A,#N/A,FALSE,"운반시간"}</definedName>
    <definedName name="SDGSDGDHDFHGF" localSheetId="8" hidden="1">{#N/A,#N/A,FALSE,"운반시간"}</definedName>
    <definedName name="SDGSDGDHDFHGF" localSheetId="23" hidden="1">{#N/A,#N/A,FALSE,"운반시간"}</definedName>
    <definedName name="SDGSDGDHDFHGF" localSheetId="22" hidden="1">{#N/A,#N/A,FALSE,"운반시간"}</definedName>
    <definedName name="SDGSDGDHDFHGF" hidden="1">{#N/A,#N/A,FALSE,"운반시간"}</definedName>
    <definedName name="sdh" localSheetId="12">BlankMacro1</definedName>
    <definedName name="sdh" localSheetId="25">BlankMacro1</definedName>
    <definedName name="sdh" localSheetId="24">BlankMacro1</definedName>
    <definedName name="sdh">BlankMacro1</definedName>
    <definedName name="sdryhj" localSheetId="12">{"'용역비'!$A$4:$C$8"}</definedName>
    <definedName name="sdryhj">{"'용역비'!$A$4:$C$8"}</definedName>
    <definedName name="SDS" localSheetId="27" hidden="1">{#N/A,#N/A,FALSE,"2~8번"}</definedName>
    <definedName name="SDS" localSheetId="25" hidden="1">{#N/A,#N/A,FALSE,"2~8번"}</definedName>
    <definedName name="SDS" localSheetId="6" hidden="1">{#N/A,#N/A,FALSE,"2~8번"}</definedName>
    <definedName name="SDS" localSheetId="20" hidden="1">{#N/A,#N/A,FALSE,"2~8번"}</definedName>
    <definedName name="SDS" localSheetId="8" hidden="1">{#N/A,#N/A,FALSE,"2~8번"}</definedName>
    <definedName name="SDS" localSheetId="23" hidden="1">{#N/A,#N/A,FALSE,"2~8번"}</definedName>
    <definedName name="SDS" localSheetId="22" hidden="1">{#N/A,#N/A,FALSE,"2~8번"}</definedName>
    <definedName name="SDS" hidden="1">{#N/A,#N/A,FALSE,"2~8번"}</definedName>
    <definedName name="sdsdddd" localSheetId="27" hidden="1">{#N/A,#N/A,FALSE,"토공2"}</definedName>
    <definedName name="sdsdddd" localSheetId="25" hidden="1">{#N/A,#N/A,FALSE,"토공2"}</definedName>
    <definedName name="sdsdddd" localSheetId="6" hidden="1">{#N/A,#N/A,FALSE,"토공2"}</definedName>
    <definedName name="sdsdddd" localSheetId="20" hidden="1">{#N/A,#N/A,FALSE,"토공2"}</definedName>
    <definedName name="sdsdddd" localSheetId="8" hidden="1">{#N/A,#N/A,FALSE,"토공2"}</definedName>
    <definedName name="sdsdddd" localSheetId="23" hidden="1">{#N/A,#N/A,FALSE,"토공2"}</definedName>
    <definedName name="sdsdddd" localSheetId="22" hidden="1">{#N/A,#N/A,FALSE,"토공2"}</definedName>
    <definedName name="sdsdddd" hidden="1">{#N/A,#N/A,FALSE,"토공2"}</definedName>
    <definedName name="SDX" localSheetId="12">BlankMacro1</definedName>
    <definedName name="SDX" localSheetId="25">BlankMacro1</definedName>
    <definedName name="SDX" localSheetId="24">BlankMacro1</definedName>
    <definedName name="SDX">BlankMacro1</definedName>
    <definedName name="SE" localSheetId="12">{"'용역비'!$A$4:$C$8"}</definedName>
    <definedName name="SE">{"'용역비'!$A$4:$C$8"}</definedName>
    <definedName name="SEGFDZRGREG" localSheetId="12">BlankMacro1</definedName>
    <definedName name="SEGFDZRGREG" localSheetId="25">BlankMacro1</definedName>
    <definedName name="SEGFDZRGREG" localSheetId="24">BlankMacro1</definedName>
    <definedName name="SEGFDZRGREG">BlankMacro1</definedName>
    <definedName name="SER" localSheetId="12">BlankMacro1</definedName>
    <definedName name="SER" localSheetId="25">BlankMacro1</definedName>
    <definedName name="SER" localSheetId="24">BlankMacro1</definedName>
    <definedName name="SER">BlankMacro1</definedName>
    <definedName name="ses" localSheetId="12">BlankMacro1</definedName>
    <definedName name="ses" localSheetId="25">BlankMacro1</definedName>
    <definedName name="ses" localSheetId="24">BlankMacro1</definedName>
    <definedName name="ses">BlankMacro1</definedName>
    <definedName name="SET" localSheetId="12">BlankMacro1</definedName>
    <definedName name="SET" localSheetId="25">BlankMacro1</definedName>
    <definedName name="SET" localSheetId="24">BlankMacro1</definedName>
    <definedName name="SET">BlankMacro1</definedName>
    <definedName name="SEW" localSheetId="12">BlankMacro1</definedName>
    <definedName name="SEW" localSheetId="25">BlankMacro1</definedName>
    <definedName name="SEW" localSheetId="24">BlankMacro1</definedName>
    <definedName name="SEW">BlankMacro1</definedName>
    <definedName name="SEZ" localSheetId="12">BlankMacro1</definedName>
    <definedName name="SEZ" localSheetId="25">BlankMacro1</definedName>
    <definedName name="SEZ" localSheetId="24">BlankMacro1</definedName>
    <definedName name="SEZ">BlankMacro1</definedName>
    <definedName name="SF" localSheetId="12">BlankMacro1</definedName>
    <definedName name="SF" localSheetId="25">BlankMacro1</definedName>
    <definedName name="SF" localSheetId="24">BlankMacro1</definedName>
    <definedName name="SF">BlankMacro1</definedName>
    <definedName name="SFA" localSheetId="27" hidden="1">{#N/A,#N/A,FALSE,"포장1";#N/A,#N/A,FALSE,"포장1"}</definedName>
    <definedName name="SFA" localSheetId="25" hidden="1">{#N/A,#N/A,FALSE,"포장1";#N/A,#N/A,FALSE,"포장1"}</definedName>
    <definedName name="SFA" localSheetId="6" hidden="1">{#N/A,#N/A,FALSE,"포장1";#N/A,#N/A,FALSE,"포장1"}</definedName>
    <definedName name="SFA" localSheetId="20" hidden="1">{#N/A,#N/A,FALSE,"포장1";#N/A,#N/A,FALSE,"포장1"}</definedName>
    <definedName name="SFA" localSheetId="8" hidden="1">{#N/A,#N/A,FALSE,"포장1";#N/A,#N/A,FALSE,"포장1"}</definedName>
    <definedName name="SFA" localSheetId="23" hidden="1">{#N/A,#N/A,FALSE,"포장1";#N/A,#N/A,FALSE,"포장1"}</definedName>
    <definedName name="SFA" localSheetId="22" hidden="1">{#N/A,#N/A,FALSE,"포장1";#N/A,#N/A,FALSE,"포장1"}</definedName>
    <definedName name="SFA" hidden="1">{#N/A,#N/A,FALSE,"포장1";#N/A,#N/A,FALSE,"포장1"}</definedName>
    <definedName name="SFDG" localSheetId="12">BlankMacro1</definedName>
    <definedName name="SFDG" localSheetId="25">BlankMacro1</definedName>
    <definedName name="SFDG" localSheetId="24">BlankMacro1</definedName>
    <definedName name="SFDG">BlankMacro1</definedName>
    <definedName name="SFDGHG" localSheetId="12">BlankMacro1</definedName>
    <definedName name="SFDGHG" localSheetId="25">BlankMacro1</definedName>
    <definedName name="SFDGHG" localSheetId="24">BlankMacro1</definedName>
    <definedName name="SFDGHG">BlankMacro1</definedName>
    <definedName name="SFFFFFWE" localSheetId="12">BlankMacro1</definedName>
    <definedName name="SFFFFFWE" localSheetId="25">BlankMacro1</definedName>
    <definedName name="SFFFFFWE" localSheetId="24">BlankMacro1</definedName>
    <definedName name="SFFFFFWE">BlankMacro1</definedName>
    <definedName name="SFG" localSheetId="12">BlankMacro1</definedName>
    <definedName name="SFG" localSheetId="25">BlankMacro1</definedName>
    <definedName name="SFG" localSheetId="24">BlankMacro1</definedName>
    <definedName name="SFG">BlankMacro1</definedName>
    <definedName name="sfggf" localSheetId="27" hidden="1">{#N/A,#N/A,FALSE,"배수1"}</definedName>
    <definedName name="sfggf" localSheetId="25" hidden="1">{#N/A,#N/A,FALSE,"배수1"}</definedName>
    <definedName name="sfggf" localSheetId="6" hidden="1">{#N/A,#N/A,FALSE,"배수1"}</definedName>
    <definedName name="sfggf" localSheetId="20" hidden="1">{#N/A,#N/A,FALSE,"배수1"}</definedName>
    <definedName name="sfggf" localSheetId="8" hidden="1">{#N/A,#N/A,FALSE,"배수1"}</definedName>
    <definedName name="sfggf" localSheetId="23" hidden="1">{#N/A,#N/A,FALSE,"배수1"}</definedName>
    <definedName name="sfggf" localSheetId="22" hidden="1">{#N/A,#N/A,FALSE,"배수1"}</definedName>
    <definedName name="sfggf" hidden="1">{#N/A,#N/A,FALSE,"배수1"}</definedName>
    <definedName name="SFNHFGBDHFGHNDFG" localSheetId="12">{0,0,0,0}</definedName>
    <definedName name="SFNHFGBDHFGHNDFG">{0,0,0,0}</definedName>
    <definedName name="SFSDFDSF" localSheetId="27" hidden="1">{#N/A,#N/A,FALSE,"운반시간"}</definedName>
    <definedName name="SFSDFDSF" localSheetId="25" hidden="1">{#N/A,#N/A,FALSE,"운반시간"}</definedName>
    <definedName name="SFSDFDSF" localSheetId="6" hidden="1">{#N/A,#N/A,FALSE,"운반시간"}</definedName>
    <definedName name="SFSDFDSF" localSheetId="20" hidden="1">{#N/A,#N/A,FALSE,"운반시간"}</definedName>
    <definedName name="SFSDFDSF" localSheetId="8" hidden="1">{#N/A,#N/A,FALSE,"운반시간"}</definedName>
    <definedName name="SFSDFDSF" localSheetId="23" hidden="1">{#N/A,#N/A,FALSE,"운반시간"}</definedName>
    <definedName name="SFSDFDSF" localSheetId="22" hidden="1">{#N/A,#N/A,FALSE,"운반시간"}</definedName>
    <definedName name="SFSDFDSF" hidden="1">{#N/A,#N/A,FALSE,"운반시간"}</definedName>
    <definedName name="SFW" localSheetId="12">BlankMacro1</definedName>
    <definedName name="SFW" localSheetId="25">BlankMacro1</definedName>
    <definedName name="SFW" localSheetId="24">BlankMacro1</definedName>
    <definedName name="SFW">BlankMacro1</definedName>
    <definedName name="sfwe" localSheetId="12">BlankMacro1</definedName>
    <definedName name="sfwe" localSheetId="25">BlankMacro1</definedName>
    <definedName name="sfwe" localSheetId="24">BlankMacro1</definedName>
    <definedName name="sfwe">BlankMacro1</definedName>
    <definedName name="SG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ge" localSheetId="12">BlankMacro1</definedName>
    <definedName name="sgge" localSheetId="25">BlankMacro1</definedName>
    <definedName name="sgge" localSheetId="24">BlankMacro1</definedName>
    <definedName name="sgge">BlankMacro1</definedName>
    <definedName name="sheet" localSheetId="27" hidden="1">{#N/A,#N/A,FALSE,"골재소요량";#N/A,#N/A,FALSE,"골재소요량"}</definedName>
    <definedName name="sheet" localSheetId="25" hidden="1">{#N/A,#N/A,FALSE,"골재소요량";#N/A,#N/A,FALSE,"골재소요량"}</definedName>
    <definedName name="sheet" localSheetId="6" hidden="1">{#N/A,#N/A,FALSE,"골재소요량";#N/A,#N/A,FALSE,"골재소요량"}</definedName>
    <definedName name="sheet" localSheetId="20" hidden="1">{#N/A,#N/A,FALSE,"골재소요량";#N/A,#N/A,FALSE,"골재소요량"}</definedName>
    <definedName name="sheet" localSheetId="8" hidden="1">{#N/A,#N/A,FALSE,"골재소요량";#N/A,#N/A,FALSE,"골재소요량"}</definedName>
    <definedName name="sheet" localSheetId="23" hidden="1">{#N/A,#N/A,FALSE,"골재소요량";#N/A,#N/A,FALSE,"골재소요량"}</definedName>
    <definedName name="sheet" localSheetId="22" hidden="1">{#N/A,#N/A,FALSE,"골재소요량";#N/A,#N/A,FALSE,"골재소요량"}</definedName>
    <definedName name="sheet" hidden="1">{#N/A,#N/A,FALSE,"골재소요량";#N/A,#N/A,FALSE,"골재소요량"}</definedName>
    <definedName name="SK" localSheetId="27">#REF!</definedName>
    <definedName name="SK" localSheetId="25">#REF!</definedName>
    <definedName name="SK" localSheetId="6">#REF!</definedName>
    <definedName name="SK" localSheetId="20">#REF!</definedName>
    <definedName name="SK" localSheetId="9">#REF!</definedName>
    <definedName name="SK" localSheetId="8">#REF!</definedName>
    <definedName name="SK" localSheetId="23">#REF!</definedName>
    <definedName name="SK" localSheetId="22">#REF!</definedName>
    <definedName name="SK" localSheetId="21">#REF!</definedName>
    <definedName name="SK" localSheetId="7">#REF!</definedName>
    <definedName name="SK" localSheetId="24">#REF!</definedName>
    <definedName name="SK">#REF!</definedName>
    <definedName name="SKE" localSheetId="27">#REF!</definedName>
    <definedName name="SKE" localSheetId="25">#REF!</definedName>
    <definedName name="SKE" localSheetId="6">#REF!</definedName>
    <definedName name="SKE" localSheetId="20">#REF!</definedName>
    <definedName name="SKE" localSheetId="9">#REF!</definedName>
    <definedName name="SKE" localSheetId="8">#REF!</definedName>
    <definedName name="SKE" localSheetId="23">#REF!</definedName>
    <definedName name="SKE" localSheetId="22">#REF!</definedName>
    <definedName name="SKE" localSheetId="21">#REF!</definedName>
    <definedName name="SKE" localSheetId="7">#REF!</definedName>
    <definedName name="SKE" localSheetId="24">#REF!</definedName>
    <definedName name="SKE">#REF!</definedName>
    <definedName name="SKT북면기지국___SKTS_1연수원중계기" localSheetId="12">ㄴ</definedName>
    <definedName name="SKT북면기지국___SKTS_1연수원중계기" localSheetId="25">ㄴ</definedName>
    <definedName name="SKT북면기지국___SKTS_1연수원중계기" localSheetId="24">ㄴ</definedName>
    <definedName name="SKT북면기지국___SKTS_1연수원중계기">ㄴ</definedName>
    <definedName name="SKT신관동기지국___SKT소학동중계기" localSheetId="12">#N/A</definedName>
    <definedName name="SKT신관동기지국___SKT소학동중계기" localSheetId="25">[0]!ㄷ</definedName>
    <definedName name="SKT신관동기지국___SKT소학동중계기" localSheetId="24">[0]!ㄷ</definedName>
    <definedName name="SKT신관동기지국___SKT소학동중계기">[0]!ㄷ</definedName>
    <definedName name="SLFE" localSheetId="27">#REF!</definedName>
    <definedName name="SLFE" localSheetId="25">#REF!</definedName>
    <definedName name="SLFE" localSheetId="6">#REF!</definedName>
    <definedName name="SLFE" localSheetId="20">#REF!</definedName>
    <definedName name="SLFE" localSheetId="9">#REF!</definedName>
    <definedName name="SLFE" localSheetId="8">#REF!</definedName>
    <definedName name="SLFE" localSheetId="23">#REF!</definedName>
    <definedName name="SLFE" localSheetId="22">#REF!</definedName>
    <definedName name="SLFE" localSheetId="21">#REF!</definedName>
    <definedName name="SLFE" localSheetId="7">#REF!</definedName>
    <definedName name="SLFE" localSheetId="24">#REF!</definedName>
    <definedName name="SLFE">#REF!</definedName>
    <definedName name="SLFO" localSheetId="27">#REF!</definedName>
    <definedName name="SLFO" localSheetId="25">#REF!</definedName>
    <definedName name="SLFO" localSheetId="6">#REF!</definedName>
    <definedName name="SLFO" localSheetId="20">#REF!</definedName>
    <definedName name="SLFO" localSheetId="9">#REF!</definedName>
    <definedName name="SLFO" localSheetId="8">#REF!</definedName>
    <definedName name="SLFO" localSheetId="23">#REF!</definedName>
    <definedName name="SLFO" localSheetId="22">#REF!</definedName>
    <definedName name="SLFO" localSheetId="21">#REF!</definedName>
    <definedName name="SLFO" localSheetId="7">#REF!</definedName>
    <definedName name="SLFO" localSheetId="24">#REF!</definedName>
    <definedName name="SLFO">#REF!</definedName>
    <definedName name="so" localSheetId="12">Dlog_Show</definedName>
    <definedName name="so" localSheetId="25">Dlog_Show</definedName>
    <definedName name="so" localSheetId="24">Dlog_Show</definedName>
    <definedName name="so">Dlog_Show</definedName>
    <definedName name="SODURTJ" localSheetId="12">Dlog_Show</definedName>
    <definedName name="SODURTJ" localSheetId="25">Dlog_Show</definedName>
    <definedName name="SODURTJ" localSheetId="24">Dlog_Show</definedName>
    <definedName name="SODURTJ">Dlog_Show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pre">0.000001</definedName>
    <definedName name="solver_rel1">1</definedName>
    <definedName name="solver_rhs1">500000000</definedName>
    <definedName name="solver_scl">0</definedName>
    <definedName name="solver_sho">0</definedName>
    <definedName name="solver_tim">100</definedName>
    <definedName name="solver_tol">0.05</definedName>
    <definedName name="solver_typ">1</definedName>
    <definedName name="solver_val">0</definedName>
    <definedName name="SPACE" localSheetId="27">#REF!</definedName>
    <definedName name="SPACE" localSheetId="25">#REF!</definedName>
    <definedName name="SPACE" localSheetId="6">#REF!</definedName>
    <definedName name="SPACE" localSheetId="20">#REF!</definedName>
    <definedName name="SPACE" localSheetId="9">#REF!</definedName>
    <definedName name="SPACE" localSheetId="8">#REF!</definedName>
    <definedName name="SPACE" localSheetId="23">#REF!</definedName>
    <definedName name="SPACE" localSheetId="22">#REF!</definedName>
    <definedName name="SPACE" localSheetId="21">#REF!</definedName>
    <definedName name="SPACE" localSheetId="7">#REF!</definedName>
    <definedName name="SPACE" localSheetId="24">#REF!</definedName>
    <definedName name="SPACE">#REF!</definedName>
    <definedName name="sr" localSheetId="12">BlankMacro1</definedName>
    <definedName name="sr" localSheetId="25">BlankMacro1</definedName>
    <definedName name="sr" localSheetId="24">BlankMacro1</definedName>
    <definedName name="sr">BlankMacro1</definedName>
    <definedName name="SRDBRE" localSheetId="12">BlankMacro1</definedName>
    <definedName name="SRDBRE" localSheetId="25">BlankMacro1</definedName>
    <definedName name="SRDBRE" localSheetId="24">BlankMacro1</definedName>
    <definedName name="SRDBRE">BlankMacro1</definedName>
    <definedName name="srth" localSheetId="12">{"'용역비'!$A$4:$C$8"}</definedName>
    <definedName name="srth">{"'용역비'!$A$4:$C$8"}</definedName>
    <definedName name="SSD" localSheetId="12">BlankMacro1</definedName>
    <definedName name="SSD" localSheetId="25">BlankMacro1</definedName>
    <definedName name="SSD" localSheetId="24">BlankMacro1</definedName>
    <definedName name="SSD">BlankMacro1</definedName>
    <definedName name="SSR" localSheetId="12">'관급자재(퇴수관로)'!SSR</definedName>
    <definedName name="SSR">[0]!SSR</definedName>
    <definedName name="ssss" localSheetId="27" hidden="1">{#N/A,#N/A,FALSE,"배수1"}</definedName>
    <definedName name="ssss" localSheetId="25" hidden="1">{#N/A,#N/A,FALSE,"배수1"}</definedName>
    <definedName name="ssss" localSheetId="6" hidden="1">{#N/A,#N/A,FALSE,"배수1"}</definedName>
    <definedName name="ssss" localSheetId="20" hidden="1">{#N/A,#N/A,FALSE,"배수1"}</definedName>
    <definedName name="ssss" localSheetId="8" hidden="1">{#N/A,#N/A,FALSE,"배수1"}</definedName>
    <definedName name="ssss" localSheetId="23" hidden="1">{#N/A,#N/A,FALSE,"배수1"}</definedName>
    <definedName name="ssss" localSheetId="22" hidden="1">{#N/A,#N/A,FALSE,"배수1"}</definedName>
    <definedName name="ssss" hidden="1">{#N/A,#N/A,FALSE,"배수1"}</definedName>
    <definedName name="sssss" localSheetId="27" hidden="1">{#N/A,#N/A,FALSE,"운반시간"}</definedName>
    <definedName name="sssss" localSheetId="25" hidden="1">{#N/A,#N/A,FALSE,"운반시간"}</definedName>
    <definedName name="sssss" localSheetId="6" hidden="1">{#N/A,#N/A,FALSE,"운반시간"}</definedName>
    <definedName name="sssss" localSheetId="20" hidden="1">{#N/A,#N/A,FALSE,"운반시간"}</definedName>
    <definedName name="sssss" localSheetId="8" hidden="1">{#N/A,#N/A,FALSE,"운반시간"}</definedName>
    <definedName name="sssss" localSheetId="23" hidden="1">{#N/A,#N/A,FALSE,"운반시간"}</definedName>
    <definedName name="sssss" localSheetId="22" hidden="1">{#N/A,#N/A,FALSE,"운반시간"}</definedName>
    <definedName name="sssss" hidden="1">{#N/A,#N/A,FALSE,"운반시간"}</definedName>
    <definedName name="ssssss" localSheetId="27" hidden="1">{#N/A,#N/A,FALSE,"배수2"}</definedName>
    <definedName name="ssssss" localSheetId="25" hidden="1">{#N/A,#N/A,FALSE,"배수2"}</definedName>
    <definedName name="ssssss" localSheetId="6" hidden="1">{#N/A,#N/A,FALSE,"배수2"}</definedName>
    <definedName name="ssssss" localSheetId="20" hidden="1">{#N/A,#N/A,FALSE,"배수2"}</definedName>
    <definedName name="ssssss" localSheetId="8" hidden="1">{#N/A,#N/A,FALSE,"배수2"}</definedName>
    <definedName name="ssssss" localSheetId="23" hidden="1">{#N/A,#N/A,FALSE,"배수2"}</definedName>
    <definedName name="ssssss" localSheetId="22" hidden="1">{#N/A,#N/A,FALSE,"배수2"}</definedName>
    <definedName name="ssssss" hidden="1">{#N/A,#N/A,FALSE,"배수2"}</definedName>
    <definedName name="SSX" localSheetId="12">'관급자재(퇴수관로)'!SSX</definedName>
    <definedName name="SSX">[0]!SSX</definedName>
    <definedName name="STS" localSheetId="12">{"'용역비'!$A$4:$C$8"}</definedName>
    <definedName name="STS">{"'용역비'!$A$4:$C$8"}</definedName>
    <definedName name="SUO_REA" localSheetId="27">#REF!</definedName>
    <definedName name="SUO_REA" localSheetId="25">#REF!</definedName>
    <definedName name="SUO_REA" localSheetId="6">#REF!</definedName>
    <definedName name="SUO_REA" localSheetId="20">#REF!</definedName>
    <definedName name="SUO_REA" localSheetId="9">#REF!</definedName>
    <definedName name="SUO_REA" localSheetId="8">#REF!</definedName>
    <definedName name="SUO_REA" localSheetId="23">#REF!</definedName>
    <definedName name="SUO_REA" localSheetId="22">#REF!</definedName>
    <definedName name="SUO_REA" localSheetId="21">#REF!</definedName>
    <definedName name="SUO_REA" localSheetId="7">#REF!</definedName>
    <definedName name="SUO_REA" localSheetId="24">#REF!</definedName>
    <definedName name="SUO_REA">#REF!</definedName>
    <definedName name="SUO_TOE" localSheetId="27">#REF!</definedName>
    <definedName name="SUO_TOE" localSheetId="25">#REF!</definedName>
    <definedName name="SUO_TOE" localSheetId="6">#REF!</definedName>
    <definedName name="SUO_TOE" localSheetId="20">#REF!</definedName>
    <definedName name="SUO_TOE" localSheetId="9">#REF!</definedName>
    <definedName name="SUO_TOE" localSheetId="8">#REF!</definedName>
    <definedName name="SUO_TOE" localSheetId="23">#REF!</definedName>
    <definedName name="SUO_TOE" localSheetId="22">#REF!</definedName>
    <definedName name="SUO_TOE" localSheetId="21">#REF!</definedName>
    <definedName name="SUO_TOE" localSheetId="7">#REF!</definedName>
    <definedName name="SUO_TOE" localSheetId="24">#REF!</definedName>
    <definedName name="SUO_TOE">#REF!</definedName>
    <definedName name="SVSV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 localSheetId="12">BlankMacro1</definedName>
    <definedName name="sw" localSheetId="25">BlankMacro1</definedName>
    <definedName name="sw" localSheetId="24">BlankMacro1</definedName>
    <definedName name="sw">BlankMacro1</definedName>
    <definedName name="SWL" localSheetId="27">#REF!</definedName>
    <definedName name="SWL" localSheetId="25">#REF!</definedName>
    <definedName name="SWL" localSheetId="6">#REF!</definedName>
    <definedName name="SWL" localSheetId="20">#REF!</definedName>
    <definedName name="SWL" localSheetId="9">#REF!</definedName>
    <definedName name="SWL" localSheetId="8">#REF!</definedName>
    <definedName name="SWL" localSheetId="23">#REF!</definedName>
    <definedName name="SWL" localSheetId="22">#REF!</definedName>
    <definedName name="SWL" localSheetId="21">#REF!</definedName>
    <definedName name="SWL" localSheetId="7">#REF!</definedName>
    <definedName name="SWL" localSheetId="24">#REF!</definedName>
    <definedName name="SWL">#REF!</definedName>
    <definedName name="SWR" localSheetId="27">#REF!</definedName>
    <definedName name="SWR" localSheetId="25">#REF!</definedName>
    <definedName name="SWR" localSheetId="6">#REF!</definedName>
    <definedName name="SWR" localSheetId="20">#REF!</definedName>
    <definedName name="SWR" localSheetId="9">#REF!</definedName>
    <definedName name="SWR" localSheetId="8">#REF!</definedName>
    <definedName name="SWR" localSheetId="23">#REF!</definedName>
    <definedName name="SWR" localSheetId="22">#REF!</definedName>
    <definedName name="SWR" localSheetId="21">#REF!</definedName>
    <definedName name="SWR" localSheetId="7">#REF!</definedName>
    <definedName name="SWR" localSheetId="24">#REF!</definedName>
    <definedName name="SWR">#REF!</definedName>
    <definedName name="sx" localSheetId="12">BlankMacro1</definedName>
    <definedName name="sx" localSheetId="25">BlankMacro1</definedName>
    <definedName name="sx" localSheetId="24">BlankMacro1</definedName>
    <definedName name="sx">BlankMacro1</definedName>
    <definedName name="sy" localSheetId="27">#REF!</definedName>
    <definedName name="sy" localSheetId="25">#REF!</definedName>
    <definedName name="sy" localSheetId="6">#REF!</definedName>
    <definedName name="sy" localSheetId="20">#REF!</definedName>
    <definedName name="sy" localSheetId="9">#REF!</definedName>
    <definedName name="sy" localSheetId="8">#REF!</definedName>
    <definedName name="sy" localSheetId="23">#REF!</definedName>
    <definedName name="sy" localSheetId="22">#REF!</definedName>
    <definedName name="sy" localSheetId="21">#REF!</definedName>
    <definedName name="sy" localSheetId="7">#REF!</definedName>
    <definedName name="sy" localSheetId="24">#REF!</definedName>
    <definedName name="sy">#REF!</definedName>
    <definedName name="SYHRT" localSheetId="27" hidden="1">{#N/A,#N/A,FALSE,"혼합골재"}</definedName>
    <definedName name="SYHRT" localSheetId="25" hidden="1">{#N/A,#N/A,FALSE,"혼합골재"}</definedName>
    <definedName name="SYHRT" localSheetId="6" hidden="1">{#N/A,#N/A,FALSE,"혼합골재"}</definedName>
    <definedName name="SYHRT" localSheetId="20" hidden="1">{#N/A,#N/A,FALSE,"혼합골재"}</definedName>
    <definedName name="SYHRT" localSheetId="8" hidden="1">{#N/A,#N/A,FALSE,"혼합골재"}</definedName>
    <definedName name="SYHRT" localSheetId="23" hidden="1">{#N/A,#N/A,FALSE,"혼합골재"}</definedName>
    <definedName name="SYHRT" localSheetId="22" hidden="1">{#N/A,#N/A,FALSE,"혼합골재"}</definedName>
    <definedName name="SYHRT" hidden="1">{#N/A,#N/A,FALSE,"혼합골재"}</definedName>
    <definedName name="T1S" localSheetId="27">#REF!</definedName>
    <definedName name="T1S" localSheetId="25">#REF!</definedName>
    <definedName name="T1S" localSheetId="6">#REF!</definedName>
    <definedName name="T1S" localSheetId="20">#REF!</definedName>
    <definedName name="T1S" localSheetId="9">#REF!</definedName>
    <definedName name="T1S" localSheetId="8">#REF!</definedName>
    <definedName name="T1S" localSheetId="23">#REF!</definedName>
    <definedName name="T1S" localSheetId="22">#REF!</definedName>
    <definedName name="T1S" localSheetId="21">#REF!</definedName>
    <definedName name="T1S" localSheetId="7">#REF!</definedName>
    <definedName name="T1S" localSheetId="24">#REF!</definedName>
    <definedName name="T1S">#REF!</definedName>
    <definedName name="T2S" localSheetId="27">#REF!</definedName>
    <definedName name="T2S" localSheetId="25">#REF!</definedName>
    <definedName name="T2S" localSheetId="6">#REF!</definedName>
    <definedName name="T2S" localSheetId="20">#REF!</definedName>
    <definedName name="T2S" localSheetId="9">#REF!</definedName>
    <definedName name="T2S" localSheetId="8">#REF!</definedName>
    <definedName name="T2S" localSheetId="23">#REF!</definedName>
    <definedName name="T2S" localSheetId="22">#REF!</definedName>
    <definedName name="T2S" localSheetId="21">#REF!</definedName>
    <definedName name="T2S" localSheetId="7">#REF!</definedName>
    <definedName name="T2S" localSheetId="24">#REF!</definedName>
    <definedName name="T2S">#REF!</definedName>
    <definedName name="T3S" localSheetId="27">#REF!</definedName>
    <definedName name="T3S" localSheetId="25">#REF!</definedName>
    <definedName name="T3S" localSheetId="6">#REF!</definedName>
    <definedName name="T3S" localSheetId="20">#REF!</definedName>
    <definedName name="T3S" localSheetId="9">#REF!</definedName>
    <definedName name="T3S" localSheetId="8">#REF!</definedName>
    <definedName name="T3S" localSheetId="23">#REF!</definedName>
    <definedName name="T3S" localSheetId="22">#REF!</definedName>
    <definedName name="T3S" localSheetId="21">#REF!</definedName>
    <definedName name="T3S" localSheetId="7">#REF!</definedName>
    <definedName name="T3S" localSheetId="24">#REF!</definedName>
    <definedName name="T3S">#REF!</definedName>
    <definedName name="TC임대" localSheetId="27" hidden="1">{#N/A,#N/A,FALSE,"물량산출"}</definedName>
    <definedName name="TC임대" localSheetId="25" hidden="1">{#N/A,#N/A,FALSE,"물량산출"}</definedName>
    <definedName name="TC임대" localSheetId="6" hidden="1">{#N/A,#N/A,FALSE,"물량산출"}</definedName>
    <definedName name="TC임대" localSheetId="20" hidden="1">{#N/A,#N/A,FALSE,"물량산출"}</definedName>
    <definedName name="TC임대" localSheetId="8" hidden="1">{#N/A,#N/A,FALSE,"물량산출"}</definedName>
    <definedName name="TC임대" localSheetId="23" hidden="1">{#N/A,#N/A,FALSE,"물량산출"}</definedName>
    <definedName name="TC임대" localSheetId="22" hidden="1">{#N/A,#N/A,FALSE,"물량산출"}</definedName>
    <definedName name="TC임대" hidden="1">{#N/A,#N/A,FALSE,"물량산출"}</definedName>
    <definedName name="TEWGDSGVDSFGVDSVGSD" localSheetId="27" hidden="1">{#N/A,#N/A,FALSE,"운반시간"}</definedName>
    <definedName name="TEWGDSGVDSFGVDSVGSD" localSheetId="25" hidden="1">{#N/A,#N/A,FALSE,"운반시간"}</definedName>
    <definedName name="TEWGDSGVDSFGVDSVGSD" localSheetId="6" hidden="1">{#N/A,#N/A,FALSE,"운반시간"}</definedName>
    <definedName name="TEWGDSGVDSFGVDSVGSD" localSheetId="20" hidden="1">{#N/A,#N/A,FALSE,"운반시간"}</definedName>
    <definedName name="TEWGDSGVDSFGVDSVGSD" localSheetId="8" hidden="1">{#N/A,#N/A,FALSE,"운반시간"}</definedName>
    <definedName name="TEWGDSGVDSFGVDSVGSD" localSheetId="23" hidden="1">{#N/A,#N/A,FALSE,"운반시간"}</definedName>
    <definedName name="TEWGDSGVDSFGVDSVGSD" localSheetId="22" hidden="1">{#N/A,#N/A,FALSE,"운반시간"}</definedName>
    <definedName name="TEWGDSGVDSFGVDSVGSD" hidden="1">{#N/A,#N/A,FALSE,"운반시간"}</definedName>
    <definedName name="TEYJ" localSheetId="12">{"'용역비'!$A$4:$C$8"}</definedName>
    <definedName name="TEYJ">{"'용역비'!$A$4:$C$8"}</definedName>
    <definedName name="TFUI" localSheetId="12">{"'용역비'!$A$4:$C$8"}</definedName>
    <definedName name="TFUI">{"'용역비'!$A$4:$C$8"}</definedName>
    <definedName name="TG" localSheetId="12">BlankMacro1</definedName>
    <definedName name="TG" localSheetId="25">BlankMacro1</definedName>
    <definedName name="TG" localSheetId="24">BlankMacro1</definedName>
    <definedName name="TG">BlankMacro1</definedName>
    <definedName name="TGGG" localSheetId="12">'관급자재(퇴수관로)'!TGGG</definedName>
    <definedName name="TGGG">[0]!TGGG</definedName>
    <definedName name="THGB" localSheetId="12">BlankMacro1</definedName>
    <definedName name="THGB" localSheetId="25">BlankMacro1</definedName>
    <definedName name="THGB" localSheetId="24">BlankMacro1</definedName>
    <definedName name="THGB">BlankMacro1</definedName>
    <definedName name="thtr" localSheetId="12">{0,0,0,0;0,0,0,#VALUE!;#VALUE!,#VALUE!,#VALUE!,#VALUE!;#VALUE!,#VALUE!,#VALUE!,#VALUE!;#VALUE!,#VALUE!,#VALUE!,#VALUE!;#VALUE!,#VALUE!,#VALUE!,#VALUE!;#VALUE!,#VALUE!,#VALUE!,#VALUE!;#VALUE!,#VALUE!,#VALUE!,#VALUE!;#VALUE!,#VALUE!,#VALUE!,#VALUE!;#VALUE!,#VALUE!,TRUE,0}</definedName>
    <definedName name="thtr">{0,0,0,0;0,0,0,#VALUE!;#VALUE!,#VALUE!,#VALUE!,#VALUE!;#VALUE!,#VALUE!,#VALUE!,#VALUE!;#VALUE!,#VALUE!,#VALUE!,#VALUE!;#VALUE!,#VALUE!,#VALUE!,#VALUE!;#VALUE!,#VALUE!,#VALUE!,#VALUE!;#VALUE!,#VALUE!,#VALUE!,#VALUE!;#VALUE!,#VALUE!,#VALUE!,#VALUE!;#VALUE!,#VALUE!,TRUE,0}</definedName>
    <definedName name="titles" localSheetId="27">#REF!</definedName>
    <definedName name="titles" localSheetId="25">#REF!</definedName>
    <definedName name="titles" localSheetId="6">#REF!</definedName>
    <definedName name="titles" localSheetId="20">#REF!</definedName>
    <definedName name="titles" localSheetId="9">#REF!</definedName>
    <definedName name="titles" localSheetId="8">#REF!</definedName>
    <definedName name="titles" localSheetId="23">#REF!</definedName>
    <definedName name="titles" localSheetId="22">#REF!</definedName>
    <definedName name="titles" localSheetId="21">#REF!</definedName>
    <definedName name="titles" localSheetId="7">#REF!</definedName>
    <definedName name="titles" localSheetId="24">#REF!</definedName>
    <definedName name="titles">#REF!</definedName>
    <definedName name="TMO" localSheetId="27">#REF!</definedName>
    <definedName name="TMO" localSheetId="25">#REF!</definedName>
    <definedName name="TMO" localSheetId="6">#REF!</definedName>
    <definedName name="TMO" localSheetId="20">#REF!</definedName>
    <definedName name="TMO" localSheetId="9">#REF!</definedName>
    <definedName name="TMO" localSheetId="8">#REF!</definedName>
    <definedName name="TMO" localSheetId="23">#REF!</definedName>
    <definedName name="TMO" localSheetId="22">#REF!</definedName>
    <definedName name="TMO" localSheetId="21">#REF!</definedName>
    <definedName name="TMO" localSheetId="7">#REF!</definedName>
    <definedName name="TMO" localSheetId="24">#REF!</definedName>
    <definedName name="TMO">#REF!</definedName>
    <definedName name="TOD" localSheetId="12">{"'별표'!$N$220"}</definedName>
    <definedName name="TOD">{"'별표'!$N$220"}</definedName>
    <definedName name="TODLFJ" localSheetId="12">{"'별표'!$N$220"}</definedName>
    <definedName name="TODLFJ">{"'별표'!$N$220"}</definedName>
    <definedName name="TOTAL" localSheetId="27" hidden="1">#REF!</definedName>
    <definedName name="TOTAL" localSheetId="25" hidden="1">#REF!</definedName>
    <definedName name="TOTAL" localSheetId="6" hidden="1">#REF!</definedName>
    <definedName name="TOTAL" localSheetId="20" hidden="1">#REF!</definedName>
    <definedName name="TOTAL" localSheetId="8" hidden="1">#REF!</definedName>
    <definedName name="TOTAL" localSheetId="23" hidden="1">#REF!</definedName>
    <definedName name="TOTAL" localSheetId="22" hidden="1">#REF!</definedName>
    <definedName name="TOTAL" localSheetId="21" hidden="1">#REF!</definedName>
    <definedName name="TOTAL" localSheetId="7" hidden="1">#REF!</definedName>
    <definedName name="TOTAL" localSheetId="24" hidden="1">#REF!</definedName>
    <definedName name="TOTAL" hidden="1">#REF!</definedName>
    <definedName name="TRERTERWYRWE" localSheetId="27" hidden="1">{#N/A,#N/A,FALSE,"표지목차"}</definedName>
    <definedName name="TRERTERWYRWE" localSheetId="25" hidden="1">{#N/A,#N/A,FALSE,"표지목차"}</definedName>
    <definedName name="TRERTERWYRWE" localSheetId="6" hidden="1">{#N/A,#N/A,FALSE,"표지목차"}</definedName>
    <definedName name="TRERTERWYRWE" localSheetId="20" hidden="1">{#N/A,#N/A,FALSE,"표지목차"}</definedName>
    <definedName name="TRERTERWYRWE" localSheetId="8" hidden="1">{#N/A,#N/A,FALSE,"표지목차"}</definedName>
    <definedName name="TRERTERWYRWE" localSheetId="23" hidden="1">{#N/A,#N/A,FALSE,"표지목차"}</definedName>
    <definedName name="TRERTERWYRWE" localSheetId="22" hidden="1">{#N/A,#N/A,FALSE,"표지목차"}</definedName>
    <definedName name="TRERTERWYRWE" hidden="1">{#N/A,#N/A,FALSE,"표지목차"}</definedName>
    <definedName name="TRHSED" localSheetId="27" hidden="1">{#N/A,#N/A,FALSE,"포장2"}</definedName>
    <definedName name="TRHSED" localSheetId="25" hidden="1">{#N/A,#N/A,FALSE,"포장2"}</definedName>
    <definedName name="TRHSED" localSheetId="6" hidden="1">{#N/A,#N/A,FALSE,"포장2"}</definedName>
    <definedName name="TRHSED" localSheetId="20" hidden="1">{#N/A,#N/A,FALSE,"포장2"}</definedName>
    <definedName name="TRHSED" localSheetId="8" hidden="1">{#N/A,#N/A,FALSE,"포장2"}</definedName>
    <definedName name="TRHSED" localSheetId="23" hidden="1">{#N/A,#N/A,FALSE,"포장2"}</definedName>
    <definedName name="TRHSED" localSheetId="22" hidden="1">{#N/A,#N/A,FALSE,"포장2"}</definedName>
    <definedName name="TRHSED" hidden="1">{#N/A,#N/A,FALSE,"포장2"}</definedName>
    <definedName name="TRR" localSheetId="12">'관급자재(퇴수관로)'!TRR</definedName>
    <definedName name="TRR">[0]!TRR</definedName>
    <definedName name="TRRR" localSheetId="12">'관급자재(퇴수관로)'!TRRR</definedName>
    <definedName name="TRRR">[0]!TRRR</definedName>
    <definedName name="TRT" localSheetId="12">BlankMacro1</definedName>
    <definedName name="TRT" localSheetId="25">BlankMacro1</definedName>
    <definedName name="TRT" localSheetId="24">BlankMacro1</definedName>
    <definedName name="TRT">BlankMacro1</definedName>
    <definedName name="TRY" localSheetId="27" hidden="1">{#N/A,#N/A,FALSE,"2~8번"}</definedName>
    <definedName name="TRY" localSheetId="25" hidden="1">{#N/A,#N/A,FALSE,"2~8번"}</definedName>
    <definedName name="TRY" localSheetId="6" hidden="1">{#N/A,#N/A,FALSE,"2~8번"}</definedName>
    <definedName name="TRY" localSheetId="20" hidden="1">{#N/A,#N/A,FALSE,"2~8번"}</definedName>
    <definedName name="TRY" localSheetId="8" hidden="1">{#N/A,#N/A,FALSE,"2~8번"}</definedName>
    <definedName name="TRY" localSheetId="23" hidden="1">{#N/A,#N/A,FALSE,"2~8번"}</definedName>
    <definedName name="TRY" localSheetId="22" hidden="1">{#N/A,#N/A,FALSE,"2~8번"}</definedName>
    <definedName name="TRY" hidden="1">{#N/A,#N/A,FALSE,"2~8번"}</definedName>
    <definedName name="TRYRT" localSheetId="27" hidden="1">{#N/A,#N/A,FALSE,"단가표지"}</definedName>
    <definedName name="TRYRT" localSheetId="25" hidden="1">{#N/A,#N/A,FALSE,"단가표지"}</definedName>
    <definedName name="TRYRT" localSheetId="6" hidden="1">{#N/A,#N/A,FALSE,"단가표지"}</definedName>
    <definedName name="TRYRT" localSheetId="20" hidden="1">{#N/A,#N/A,FALSE,"단가표지"}</definedName>
    <definedName name="TRYRT" localSheetId="8" hidden="1">{#N/A,#N/A,FALSE,"단가표지"}</definedName>
    <definedName name="TRYRT" localSheetId="23" hidden="1">{#N/A,#N/A,FALSE,"단가표지"}</definedName>
    <definedName name="TRYRT" localSheetId="22" hidden="1">{#N/A,#N/A,FALSE,"단가표지"}</definedName>
    <definedName name="TRYRT" hidden="1">{#N/A,#N/A,FALSE,"단가표지"}</definedName>
    <definedName name="TRYUR" localSheetId="27" hidden="1">{#N/A,#N/A,FALSE,"배수1"}</definedName>
    <definedName name="TRYUR" localSheetId="25" hidden="1">{#N/A,#N/A,FALSE,"배수1"}</definedName>
    <definedName name="TRYUR" localSheetId="6" hidden="1">{#N/A,#N/A,FALSE,"배수1"}</definedName>
    <definedName name="TRYUR" localSheetId="20" hidden="1">{#N/A,#N/A,FALSE,"배수1"}</definedName>
    <definedName name="TRYUR" localSheetId="8" hidden="1">{#N/A,#N/A,FALSE,"배수1"}</definedName>
    <definedName name="TRYUR" localSheetId="23" hidden="1">{#N/A,#N/A,FALSE,"배수1"}</definedName>
    <definedName name="TRYUR" localSheetId="22" hidden="1">{#N/A,#N/A,FALSE,"배수1"}</definedName>
    <definedName name="TRYUR" hidden="1">{#N/A,#N/A,FALSE,"배수1"}</definedName>
    <definedName name="TTHG" localSheetId="12">'관급자재(퇴수관로)'!TTHG</definedName>
    <definedName name="TTHG">[0]!TTHG</definedName>
    <definedName name="tttttt" localSheetId="12">{"'자리배치도'!$AG$1:$CI$28"}</definedName>
    <definedName name="tttttt" localSheetId="2">{"'자리배치도'!$AG$1:$CI$28"}</definedName>
    <definedName name="tttttt" localSheetId="4">{"'자리배치도'!$AG$1:$CI$28"}</definedName>
    <definedName name="tttttt">{"'자리배치도'!$AG$1:$CI$28"}</definedName>
    <definedName name="tu" localSheetId="12">{"'용역비'!$A$4:$C$8"}</definedName>
    <definedName name="tu">{"'용역비'!$A$4:$C$8"}</definedName>
    <definedName name="tuilol" localSheetId="12">{"'용역비'!$A$4:$C$8"}</definedName>
    <definedName name="tuilol">{"'용역비'!$A$4:$C$8"}</definedName>
    <definedName name="TUIO" localSheetId="12">{"'용역비'!$A$4:$C$8"}</definedName>
    <definedName name="TUIO">{"'용역비'!$A$4:$C$8"}</definedName>
    <definedName name="TUIO.L" localSheetId="12">{"'용역비'!$A$4:$C$8"}</definedName>
    <definedName name="TUIO.L">{"'용역비'!$A$4:$C$8"}</definedName>
    <definedName name="TUIOTUI" localSheetId="12">{"'용역비'!$A$4:$C$8"}</definedName>
    <definedName name="TUIOTUI">{"'용역비'!$A$4:$C$8"}</definedName>
    <definedName name="TUYT" localSheetId="12">BlankMacro1</definedName>
    <definedName name="TUYT" localSheetId="25">BlankMacro1</definedName>
    <definedName name="TUYT" localSheetId="24">BlankMacro1</definedName>
    <definedName name="TUYT">BlankMacro1</definedName>
    <definedName name="TW" localSheetId="27">#REF!</definedName>
    <definedName name="TW" localSheetId="25">#REF!</definedName>
    <definedName name="TW" localSheetId="6">#REF!</definedName>
    <definedName name="TW" localSheetId="20">#REF!</definedName>
    <definedName name="TW" localSheetId="9">#REF!</definedName>
    <definedName name="TW" localSheetId="8">#REF!</definedName>
    <definedName name="TW" localSheetId="23">#REF!</definedName>
    <definedName name="TW" localSheetId="22">#REF!</definedName>
    <definedName name="TW" localSheetId="21">#REF!</definedName>
    <definedName name="TW" localSheetId="7">#REF!</definedName>
    <definedName name="TW" localSheetId="24">#REF!</definedName>
    <definedName name="TW">#REF!</definedName>
    <definedName name="TWL" localSheetId="27">#REF!</definedName>
    <definedName name="TWL" localSheetId="25">#REF!</definedName>
    <definedName name="TWL" localSheetId="6">#REF!</definedName>
    <definedName name="TWL" localSheetId="20">#REF!</definedName>
    <definedName name="TWL" localSheetId="9">#REF!</definedName>
    <definedName name="TWL" localSheetId="8">#REF!</definedName>
    <definedName name="TWL" localSheetId="23">#REF!</definedName>
    <definedName name="TWL" localSheetId="22">#REF!</definedName>
    <definedName name="TWL" localSheetId="21">#REF!</definedName>
    <definedName name="TWL" localSheetId="7">#REF!</definedName>
    <definedName name="TWL" localSheetId="24">#REF!</definedName>
    <definedName name="TWL">#REF!</definedName>
    <definedName name="TWR" localSheetId="27">#REF!</definedName>
    <definedName name="TWR" localSheetId="25">#REF!</definedName>
    <definedName name="TWR" localSheetId="6">#REF!</definedName>
    <definedName name="TWR" localSheetId="20">#REF!</definedName>
    <definedName name="TWR" localSheetId="9">#REF!</definedName>
    <definedName name="TWR" localSheetId="8">#REF!</definedName>
    <definedName name="TWR" localSheetId="23">#REF!</definedName>
    <definedName name="TWR" localSheetId="22">#REF!</definedName>
    <definedName name="TWR" localSheetId="21">#REF!</definedName>
    <definedName name="TWR" localSheetId="7">#REF!</definedName>
    <definedName name="TWR" localSheetId="24">#REF!</definedName>
    <definedName name="TWR">#REF!</definedName>
    <definedName name="ty" localSheetId="12">BlankMacro1</definedName>
    <definedName name="ty" localSheetId="25">BlankMacro1</definedName>
    <definedName name="ty" localSheetId="24">BlankMacro1</definedName>
    <definedName name="ty">BlankMacro1</definedName>
    <definedName name="TYH" localSheetId="12">'관급자재(퇴수관로)'!TYH</definedName>
    <definedName name="TYH">[0]!TYH</definedName>
    <definedName name="TYHFDGFD" localSheetId="27" hidden="1">{#N/A,#N/A,FALSE,"배수2"}</definedName>
    <definedName name="TYHFDGFD" localSheetId="25" hidden="1">{#N/A,#N/A,FALSE,"배수2"}</definedName>
    <definedName name="TYHFDGFD" localSheetId="6" hidden="1">{#N/A,#N/A,FALSE,"배수2"}</definedName>
    <definedName name="TYHFDGFD" localSheetId="20" hidden="1">{#N/A,#N/A,FALSE,"배수2"}</definedName>
    <definedName name="TYHFDGFD" localSheetId="8" hidden="1">{#N/A,#N/A,FALSE,"배수2"}</definedName>
    <definedName name="TYHFDGFD" localSheetId="23" hidden="1">{#N/A,#N/A,FALSE,"배수2"}</definedName>
    <definedName name="TYHFDGFD" localSheetId="22" hidden="1">{#N/A,#N/A,FALSE,"배수2"}</definedName>
    <definedName name="TYHFDGFD" hidden="1">{#N/A,#N/A,FALSE,"배수2"}</definedName>
    <definedName name="tyj" localSheetId="12">'관급자재(퇴수관로)'!tyj</definedName>
    <definedName name="tyj">[0]!tyj</definedName>
    <definedName name="tyje" localSheetId="12">{"'용역비'!$A$4:$C$8"}</definedName>
    <definedName name="tyje">{"'용역비'!$A$4:$C$8"}</definedName>
    <definedName name="tyjet" localSheetId="12">{"'용역비'!$A$4:$C$8"}</definedName>
    <definedName name="tyjet">{"'용역비'!$A$4:$C$8"}</definedName>
    <definedName name="TYJIYFU" localSheetId="27" hidden="1">{#N/A,#N/A,FALSE,"2~8번"}</definedName>
    <definedName name="TYJIYFU" localSheetId="25" hidden="1">{#N/A,#N/A,FALSE,"2~8번"}</definedName>
    <definedName name="TYJIYFU" localSheetId="6" hidden="1">{#N/A,#N/A,FALSE,"2~8번"}</definedName>
    <definedName name="TYJIYFU" localSheetId="20" hidden="1">{#N/A,#N/A,FALSE,"2~8번"}</definedName>
    <definedName name="TYJIYFU" localSheetId="8" hidden="1">{#N/A,#N/A,FALSE,"2~8번"}</definedName>
    <definedName name="TYJIYFU" localSheetId="23" hidden="1">{#N/A,#N/A,FALSE,"2~8번"}</definedName>
    <definedName name="TYJIYFU" localSheetId="22" hidden="1">{#N/A,#N/A,FALSE,"2~8번"}</definedName>
    <definedName name="TYJIYFU" hidden="1">{#N/A,#N/A,FALSE,"2~8번"}</definedName>
    <definedName name="tykd" localSheetId="12">{"'제10장(표)'!$A$5:$L$10"}</definedName>
    <definedName name="tykd">{"'제10장(표)'!$A$5:$L$10"}</definedName>
    <definedName name="tyrrt" localSheetId="12">BlankMacro1</definedName>
    <definedName name="tyrrt" localSheetId="25">BlankMacro1</definedName>
    <definedName name="tyrrt" localSheetId="24">BlankMacro1</definedName>
    <definedName name="tyrrt">BlankMacro1</definedName>
    <definedName name="TYSEDRGS" localSheetId="12">BlankMacro1</definedName>
    <definedName name="TYSEDRGS" localSheetId="25">BlankMacro1</definedName>
    <definedName name="TYSEDRGS" localSheetId="24">BlankMacro1</definedName>
    <definedName name="TYSEDRGS">BlankMacro1</definedName>
    <definedName name="TYT" localSheetId="12">BlankMacro1</definedName>
    <definedName name="TYT" localSheetId="25">BlankMacro1</definedName>
    <definedName name="TYT" localSheetId="24">BlankMacro1</definedName>
    <definedName name="TYT">BlankMacro1</definedName>
    <definedName name="U" localSheetId="12">{"'용역비'!$A$4:$C$8"}</definedName>
    <definedName name="U">{"'용역비'!$A$4:$C$8"}</definedName>
    <definedName name="uiy" localSheetId="12">'관급자재(퇴수관로)'!uiy</definedName>
    <definedName name="uiy">[0]!uiy</definedName>
    <definedName name="UJJ" localSheetId="12">BlankMacro1</definedName>
    <definedName name="UJJ" localSheetId="25">BlankMacro1</definedName>
    <definedName name="UJJ" localSheetId="24">BlankMacro1</definedName>
    <definedName name="UJJ">BlankMacro1</definedName>
    <definedName name="ulo" localSheetId="12">{"'용역비'!$A$4:$C$8"}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 localSheetId="12">{"'용역비'!$A$4:$C$8"}</definedName>
    <definedName name="UTI">{"'용역비'!$A$4:$C$8"}</definedName>
    <definedName name="UTIOL" localSheetId="12">{"'용역비'!$A$4:$C$8"}</definedName>
    <definedName name="UTIOL">{"'용역비'!$A$4:$C$8"}</definedName>
    <definedName name="UUI" localSheetId="12">BlankMacro1</definedName>
    <definedName name="UUI" localSheetId="25">BlankMacro1</definedName>
    <definedName name="UUI" localSheetId="24">BlankMacro1</definedName>
    <definedName name="UUI">BlankMacro1</definedName>
    <definedName name="UUU" localSheetId="12">'관급자재(퇴수관로)'!UUU</definedName>
    <definedName name="UUU">[0]!UUU</definedName>
    <definedName name="uuuu" localSheetId="27" hidden="1">{#N/A,#N/A,FALSE,"2~8번"}</definedName>
    <definedName name="uuuu" localSheetId="25" hidden="1">{#N/A,#N/A,FALSE,"2~8번"}</definedName>
    <definedName name="uuuu" localSheetId="6" hidden="1">{#N/A,#N/A,FALSE,"2~8번"}</definedName>
    <definedName name="uuuu" localSheetId="20" hidden="1">{#N/A,#N/A,FALSE,"2~8번"}</definedName>
    <definedName name="uuuu" localSheetId="8" hidden="1">{#N/A,#N/A,FALSE,"2~8번"}</definedName>
    <definedName name="uuuu" localSheetId="23" hidden="1">{#N/A,#N/A,FALSE,"2~8번"}</definedName>
    <definedName name="uuuu" localSheetId="22" hidden="1">{#N/A,#N/A,FALSE,"2~8번"}</definedName>
    <definedName name="uuuu" hidden="1">{#N/A,#N/A,FALSE,"2~8번"}</definedName>
    <definedName name="UUUUU" localSheetId="12">BlankMacro1</definedName>
    <definedName name="UUUUU" localSheetId="25">BlankMacro1</definedName>
    <definedName name="UUUUU" localSheetId="24">BlankMacro1</definedName>
    <definedName name="UUUUU">BlankMacro1</definedName>
    <definedName name="uuuuuu" localSheetId="12">{"'자리배치도'!$AG$1:$CI$28"}</definedName>
    <definedName name="uuuuuu" localSheetId="2">{"'자리배치도'!$AG$1:$CI$28"}</definedName>
    <definedName name="uuuuuu" localSheetId="4">{"'자리배치도'!$AG$1:$CI$28"}</definedName>
    <definedName name="uuuuuu">{"'자리배치도'!$AG$1:$CI$28"}</definedName>
    <definedName name="UYETU" localSheetId="27" hidden="1">{#N/A,#N/A,FALSE,"운반시간"}</definedName>
    <definedName name="UYETU" localSheetId="25" hidden="1">{#N/A,#N/A,FALSE,"운반시간"}</definedName>
    <definedName name="UYETU" localSheetId="6" hidden="1">{#N/A,#N/A,FALSE,"운반시간"}</definedName>
    <definedName name="UYETU" localSheetId="20" hidden="1">{#N/A,#N/A,FALSE,"운반시간"}</definedName>
    <definedName name="UYETU" localSheetId="8" hidden="1">{#N/A,#N/A,FALSE,"운반시간"}</definedName>
    <definedName name="UYETU" localSheetId="23" hidden="1">{#N/A,#N/A,FALSE,"운반시간"}</definedName>
    <definedName name="UYETU" localSheetId="22" hidden="1">{#N/A,#N/A,FALSE,"운반시간"}</definedName>
    <definedName name="UYETU" hidden="1">{#N/A,#N/A,FALSE,"운반시간"}</definedName>
    <definedName name="uyijh" localSheetId="12">BlankMacro1</definedName>
    <definedName name="uyijh" localSheetId="25">BlankMacro1</definedName>
    <definedName name="uyijh" localSheetId="24">BlankMacro1</definedName>
    <definedName name="uyijh">BlankMacro1</definedName>
    <definedName name="UYIJRTFY" localSheetId="12">BlankMacro1</definedName>
    <definedName name="UYIJRTFY" localSheetId="25">BlankMacro1</definedName>
    <definedName name="UYIJRTFY" localSheetId="24">BlankMacro1</definedName>
    <definedName name="UYIJRTFY">BlankMacro1</definedName>
    <definedName name="uyiy" localSheetId="12">BlankMacro1</definedName>
    <definedName name="uyiy" localSheetId="25">BlankMacro1</definedName>
    <definedName name="uyiy" localSheetId="24">BlankMacro1</definedName>
    <definedName name="uyiy">BlankMacro1</definedName>
    <definedName name="UYKUY" localSheetId="27" hidden="1">{#N/A,#N/A,FALSE,"배수2"}</definedName>
    <definedName name="UYKUY" localSheetId="25" hidden="1">{#N/A,#N/A,FALSE,"배수2"}</definedName>
    <definedName name="UYKUY" localSheetId="6" hidden="1">{#N/A,#N/A,FALSE,"배수2"}</definedName>
    <definedName name="UYKUY" localSheetId="20" hidden="1">{#N/A,#N/A,FALSE,"배수2"}</definedName>
    <definedName name="UYKUY" localSheetId="8" hidden="1">{#N/A,#N/A,FALSE,"배수2"}</definedName>
    <definedName name="UYKUY" localSheetId="23" hidden="1">{#N/A,#N/A,FALSE,"배수2"}</definedName>
    <definedName name="UYKUY" localSheetId="22" hidden="1">{#N/A,#N/A,FALSE,"배수2"}</definedName>
    <definedName name="UYKUY" hidden="1">{#N/A,#N/A,FALSE,"배수2"}</definedName>
    <definedName name="UYTRYT" localSheetId="27" hidden="1">{#N/A,#N/A,FALSE,"토공2"}</definedName>
    <definedName name="UYTRYT" localSheetId="25" hidden="1">{#N/A,#N/A,FALSE,"토공2"}</definedName>
    <definedName name="UYTRYT" localSheetId="6" hidden="1">{#N/A,#N/A,FALSE,"토공2"}</definedName>
    <definedName name="UYTRYT" localSheetId="20" hidden="1">{#N/A,#N/A,FALSE,"토공2"}</definedName>
    <definedName name="UYTRYT" localSheetId="8" hidden="1">{#N/A,#N/A,FALSE,"토공2"}</definedName>
    <definedName name="UYTRYT" localSheetId="23" hidden="1">{#N/A,#N/A,FALSE,"토공2"}</definedName>
    <definedName name="UYTRYT" localSheetId="22" hidden="1">{#N/A,#N/A,FALSE,"토공2"}</definedName>
    <definedName name="UYTRYT" hidden="1">{#N/A,#N/A,FALSE,"토공2"}</definedName>
    <definedName name="U형측구수량산출조서" localSheetId="12">BlankMacro1</definedName>
    <definedName name="U형측구수량산출조서" localSheetId="25">BlankMacro1</definedName>
    <definedName name="U형측구수량산출조서" localSheetId="24">BlankMacro1</definedName>
    <definedName name="U형측구수량산출조서">BlankMacro1</definedName>
    <definedName name="VAESFV" localSheetId="12">BlankMacro1</definedName>
    <definedName name="VAESFV" localSheetId="25">BlankMacro1</definedName>
    <definedName name="VAESFV" localSheetId="24">BlankMacro1</definedName>
    <definedName name="VAESFV">BlankMacro1</definedName>
    <definedName name="vbmnm" localSheetId="12">BlankMacro1</definedName>
    <definedName name="vbmnm" localSheetId="25">BlankMacro1</definedName>
    <definedName name="vbmnm" localSheetId="24">BlankMacro1</definedName>
    <definedName name="vbmnm">BlankMacro1</definedName>
    <definedName name="vbn" localSheetId="12">'관급자재(퇴수관로)'!vbn</definedName>
    <definedName name="vbn">[0]!vbn</definedName>
    <definedName name="vbnvb" localSheetId="12">BlankMacro1</definedName>
    <definedName name="vbnvb" localSheetId="25">BlankMacro1</definedName>
    <definedName name="vbnvb" localSheetId="24">BlankMacro1</definedName>
    <definedName name="vbnvb">BlankMacro1</definedName>
    <definedName name="VC" localSheetId="12">BlankMacro1</definedName>
    <definedName name="VC" localSheetId="25">BlankMacro1</definedName>
    <definedName name="VC" localSheetId="24">BlankMacro1</definedName>
    <definedName name="VC">BlankMacro1</definedName>
    <definedName name="vcbc" localSheetId="12">BlankMacro1</definedName>
    <definedName name="vcbc" localSheetId="25">BlankMacro1</definedName>
    <definedName name="vcbc" localSheetId="24">BlankMacro1</definedName>
    <definedName name="vcbc">BlankMacro1</definedName>
    <definedName name="vcbcvbdf" localSheetId="12">BlankMacro1</definedName>
    <definedName name="vcbcvbdf" localSheetId="25">BlankMacro1</definedName>
    <definedName name="vcbcvbdf" localSheetId="24">BlankMacro1</definedName>
    <definedName name="vcbcvbdf">BlankMacro1</definedName>
    <definedName name="vddf" localSheetId="12">BlankMacro1</definedName>
    <definedName name="vddf" localSheetId="25">BlankMacro1</definedName>
    <definedName name="vddf" localSheetId="24">BlankMacro1</definedName>
    <definedName name="vddf">BlankMacro1</definedName>
    <definedName name="ve" localSheetId="12">{"'Firr(선)'!$AS$1:$AY$62","'Firr(사)'!$AS$1:$AY$62","'Firr(회)'!$AS$1:$AY$62","'Firr(선)'!$L$1:$V$62","'Firr(사)'!$L$1:$V$62","'Firr(회)'!$L$1:$V$62"}</definedName>
    <definedName name="ve" localSheetId="2">{"'Firr(선)'!$AS$1:$AY$62","'Firr(사)'!$AS$1:$AY$62","'Firr(회)'!$AS$1:$AY$62","'Firr(선)'!$L$1:$V$62","'Firr(사)'!$L$1:$V$62","'Firr(회)'!$L$1:$V$62"}</definedName>
    <definedName name="ve" localSheetId="4">{"'Firr(선)'!$AS$1:$AY$62","'Firr(사)'!$AS$1:$AY$62","'Firr(회)'!$AS$1:$AY$62","'Firr(선)'!$L$1:$V$62","'Firr(사)'!$L$1:$V$62","'Firr(회)'!$L$1:$V$62"}</definedName>
    <definedName name="ve">{"'Firr(선)'!$AS$1:$AY$62","'Firr(사)'!$AS$1:$AY$62","'Firr(회)'!$AS$1:$AY$62","'Firr(선)'!$L$1:$V$62","'Firr(사)'!$L$1:$V$62","'Firr(회)'!$L$1:$V$62"}</definedName>
    <definedName name="VG" localSheetId="12">BlankMacro1</definedName>
    <definedName name="VG" localSheetId="25">BlankMacro1</definedName>
    <definedName name="VG" localSheetId="24">BlankMacro1</definedName>
    <definedName name="VG">BlankMacro1</definedName>
    <definedName name="VGF" localSheetId="12">'관급자재(퇴수관로)'!VGF</definedName>
    <definedName name="VGF">[0]!VGF</definedName>
    <definedName name="VGN" localSheetId="12">BlankMacro1</definedName>
    <definedName name="VGN" localSheetId="25">BlankMacro1</definedName>
    <definedName name="VGN" localSheetId="24">BlankMacro1</definedName>
    <definedName name="VGN">BlankMacro1</definedName>
    <definedName name="VHB" localSheetId="12">BlankMacro1</definedName>
    <definedName name="VHB" localSheetId="25">BlankMacro1</definedName>
    <definedName name="VHB" localSheetId="24">BlankMacro1</definedName>
    <definedName name="VHB">BlankMacro1</definedName>
    <definedName name="VMAX">#N/A</definedName>
    <definedName name="vnb" localSheetId="12">'관급자재(퇴수관로)'!vnb</definedName>
    <definedName name="vnb">[0]!vnb</definedName>
    <definedName name="VNJ" localSheetId="12">'관급자재(퇴수관로)'!VNJ</definedName>
    <definedName name="VNJ">[0]!VNJ</definedName>
    <definedName name="vqwt" localSheetId="27" hidden="1">{#N/A,#N/A,FALSE,"포장1";#N/A,#N/A,FALSE,"포장1"}</definedName>
    <definedName name="vqwt" localSheetId="25" hidden="1">{#N/A,#N/A,FALSE,"포장1";#N/A,#N/A,FALSE,"포장1"}</definedName>
    <definedName name="vqwt" localSheetId="6" hidden="1">{#N/A,#N/A,FALSE,"포장1";#N/A,#N/A,FALSE,"포장1"}</definedName>
    <definedName name="vqwt" localSheetId="20" hidden="1">{#N/A,#N/A,FALSE,"포장1";#N/A,#N/A,FALSE,"포장1"}</definedName>
    <definedName name="vqwt" localSheetId="8" hidden="1">{#N/A,#N/A,FALSE,"포장1";#N/A,#N/A,FALSE,"포장1"}</definedName>
    <definedName name="vqwt" localSheetId="23" hidden="1">{#N/A,#N/A,FALSE,"포장1";#N/A,#N/A,FALSE,"포장1"}</definedName>
    <definedName name="vqwt" localSheetId="22" hidden="1">{#N/A,#N/A,FALSE,"포장1";#N/A,#N/A,FALSE,"포장1"}</definedName>
    <definedName name="vqwt" hidden="1">{#N/A,#N/A,FALSE,"포장1";#N/A,#N/A,FALSE,"포장1"}</definedName>
    <definedName name="VRT" localSheetId="12">BlankMacro1</definedName>
    <definedName name="VRT" localSheetId="25">BlankMacro1</definedName>
    <definedName name="VRT" localSheetId="24">BlankMacro1</definedName>
    <definedName name="VRT">BlankMacro1</definedName>
    <definedName name="VS" localSheetId="12">BlankMacro1</definedName>
    <definedName name="VS" localSheetId="25">BlankMacro1</definedName>
    <definedName name="VS" localSheetId="24">BlankMacro1</definedName>
    <definedName name="VS">BlankMacro1</definedName>
    <definedName name="VSVS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U" localSheetId="12">BlankMacro1</definedName>
    <definedName name="VU" localSheetId="25">BlankMacro1</definedName>
    <definedName name="VU" localSheetId="24">BlankMacro1</definedName>
    <definedName name="VU">BlankMacro1</definedName>
    <definedName name="VV" localSheetId="12">{"'자리배치도'!$AG$1:$CI$28"}</definedName>
    <definedName name="VV" localSheetId="2">{"'자리배치도'!$AG$1:$CI$28"}</definedName>
    <definedName name="VV" localSheetId="4">{"'자리배치도'!$AG$1:$CI$28"}</definedName>
    <definedName name="VV">{"'자리배치도'!$AG$1:$CI$28"}</definedName>
    <definedName name="vvvv" localSheetId="12">{"Book1","부대-(표지판,데리,가드).xls","부대-(낙,차,중분대).xls"}</definedName>
    <definedName name="vvvv">{"Book1","부대-(표지판,데리,가드).xls","부대-(낙,차,중분대).xls"}</definedName>
    <definedName name="VX" localSheetId="12">BlankMacro1</definedName>
    <definedName name="VX" localSheetId="25">BlankMacro1</definedName>
    <definedName name="VX" localSheetId="24">BlankMacro1</definedName>
    <definedName name="VX">BlankMacro1</definedName>
    <definedName name="VY" localSheetId="12">BlankMacro1</definedName>
    <definedName name="VY" localSheetId="25">BlankMacro1</definedName>
    <definedName name="VY" localSheetId="24">BlankMacro1</definedName>
    <definedName name="VY">BlankMacro1</definedName>
    <definedName name="w2e3" localSheetId="12">{"'광피스표'!$A$3:$N$54"}</definedName>
    <definedName name="w2e3" localSheetId="2">{"'광피스표'!$A$3:$N$54"}</definedName>
    <definedName name="w2e3" localSheetId="4">{"'광피스표'!$A$3:$N$54"}</definedName>
    <definedName name="w2e3">{"'광피스표'!$A$3:$N$54"}</definedName>
    <definedName name="WA" localSheetId="27">#REF!</definedName>
    <definedName name="WA" localSheetId="25">#REF!</definedName>
    <definedName name="WA" localSheetId="6">#REF!</definedName>
    <definedName name="WA" localSheetId="20">#REF!</definedName>
    <definedName name="WA" localSheetId="9">#REF!</definedName>
    <definedName name="WA" localSheetId="8">#REF!</definedName>
    <definedName name="WA" localSheetId="23">#REF!</definedName>
    <definedName name="WA" localSheetId="22">#REF!</definedName>
    <definedName name="WA" localSheetId="21">#REF!</definedName>
    <definedName name="WA" localSheetId="7">#REF!</definedName>
    <definedName name="WA" localSheetId="24">#REF!</definedName>
    <definedName name="WA">#REF!</definedName>
    <definedName name="WAFDREG" localSheetId="12">BlankMacro1</definedName>
    <definedName name="WAFDREG" localSheetId="25">BlankMacro1</definedName>
    <definedName name="WAFDREG" localSheetId="24">BlankMacro1</definedName>
    <definedName name="WAFDREG">BlankMacro1</definedName>
    <definedName name="WB" localSheetId="27">#REF!</definedName>
    <definedName name="WB" localSheetId="25">#REF!</definedName>
    <definedName name="WB" localSheetId="6">#REF!</definedName>
    <definedName name="WB" localSheetId="20">#REF!</definedName>
    <definedName name="WB" localSheetId="9">#REF!</definedName>
    <definedName name="WB" localSheetId="8">#REF!</definedName>
    <definedName name="WB" localSheetId="23">#REF!</definedName>
    <definedName name="WB" localSheetId="22">#REF!</definedName>
    <definedName name="WB" localSheetId="21">#REF!</definedName>
    <definedName name="WB" localSheetId="7">#REF!</definedName>
    <definedName name="WB" localSheetId="24">#REF!</definedName>
    <definedName name="WB">#REF!</definedName>
    <definedName name="wbtrwe" localSheetId="27" hidden="1">{#N/A,#N/A,FALSE,"포장2"}</definedName>
    <definedName name="wbtrwe" localSheetId="25" hidden="1">{#N/A,#N/A,FALSE,"포장2"}</definedName>
    <definedName name="wbtrwe" localSheetId="6" hidden="1">{#N/A,#N/A,FALSE,"포장2"}</definedName>
    <definedName name="wbtrwe" localSheetId="20" hidden="1">{#N/A,#N/A,FALSE,"포장2"}</definedName>
    <definedName name="wbtrwe" localSheetId="8" hidden="1">{#N/A,#N/A,FALSE,"포장2"}</definedName>
    <definedName name="wbtrwe" localSheetId="23" hidden="1">{#N/A,#N/A,FALSE,"포장2"}</definedName>
    <definedName name="wbtrwe" localSheetId="22" hidden="1">{#N/A,#N/A,FALSE,"포장2"}</definedName>
    <definedName name="wbtrwe" hidden="1">{#N/A,#N/A,FALSE,"포장2"}</definedName>
    <definedName name="WC" localSheetId="27">#REF!</definedName>
    <definedName name="WC" localSheetId="25">#REF!</definedName>
    <definedName name="WC" localSheetId="6">#REF!</definedName>
    <definedName name="WC" localSheetId="20">#REF!</definedName>
    <definedName name="WC" localSheetId="9">#REF!</definedName>
    <definedName name="WC" localSheetId="8">#REF!</definedName>
    <definedName name="WC" localSheetId="23">#REF!</definedName>
    <definedName name="WC" localSheetId="22">#REF!</definedName>
    <definedName name="WC" localSheetId="21">#REF!</definedName>
    <definedName name="WC" localSheetId="7">#REF!</definedName>
    <definedName name="WC" localSheetId="24">#REF!</definedName>
    <definedName name="WC">#REF!</definedName>
    <definedName name="WD" localSheetId="27">#REF!</definedName>
    <definedName name="WD" localSheetId="25">#REF!</definedName>
    <definedName name="WD" localSheetId="6">#REF!</definedName>
    <definedName name="WD" localSheetId="20">#REF!</definedName>
    <definedName name="WD" localSheetId="9">#REF!</definedName>
    <definedName name="WD" localSheetId="8">#REF!</definedName>
    <definedName name="WD" localSheetId="23">#REF!</definedName>
    <definedName name="WD" localSheetId="22">#REF!</definedName>
    <definedName name="WD" localSheetId="21">#REF!</definedName>
    <definedName name="WD" localSheetId="7">#REF!</definedName>
    <definedName name="WD" localSheetId="24">#REF!</definedName>
    <definedName name="WD">#REF!</definedName>
    <definedName name="WD_P" localSheetId="27">#REF!</definedName>
    <definedName name="WD_P" localSheetId="25">#REF!</definedName>
    <definedName name="WD_P" localSheetId="6">#REF!</definedName>
    <definedName name="WD_P" localSheetId="20">#REF!</definedName>
    <definedName name="WD_P" localSheetId="9">#REF!</definedName>
    <definedName name="WD_P" localSheetId="8">#REF!</definedName>
    <definedName name="WD_P" localSheetId="23">#REF!</definedName>
    <definedName name="WD_P" localSheetId="22">#REF!</definedName>
    <definedName name="WD_P" localSheetId="21">#REF!</definedName>
    <definedName name="WD_P" localSheetId="7">#REF!</definedName>
    <definedName name="WD_P" localSheetId="24">#REF!</definedName>
    <definedName name="WD_P">#REF!</definedName>
    <definedName name="WD_W" localSheetId="27">#REF!</definedName>
    <definedName name="WD_W" localSheetId="25">#REF!</definedName>
    <definedName name="WD_W" localSheetId="6">#REF!</definedName>
    <definedName name="WD_W" localSheetId="20">#REF!</definedName>
    <definedName name="WD_W" localSheetId="9">#REF!</definedName>
    <definedName name="WD_W" localSheetId="8">#REF!</definedName>
    <definedName name="WD_W" localSheetId="23">#REF!</definedName>
    <definedName name="WD_W" localSheetId="22">#REF!</definedName>
    <definedName name="WD_W" localSheetId="21">#REF!</definedName>
    <definedName name="WD_W" localSheetId="7">#REF!</definedName>
    <definedName name="WD_W" localSheetId="24">#REF!</definedName>
    <definedName name="WD_W">#REF!</definedName>
    <definedName name="WDV" localSheetId="12">'관급자재(퇴수관로)'!WDV</definedName>
    <definedName name="WDV">[0]!WDV</definedName>
    <definedName name="WEDDG" localSheetId="12">BlankMacro1</definedName>
    <definedName name="WEDDG" localSheetId="25">BlankMacro1</definedName>
    <definedName name="WEDDG" localSheetId="24">BlankMacro1</definedName>
    <definedName name="WEDDG">BlankMacro1</definedName>
    <definedName name="wefwf" localSheetId="12">{"'자리배치도'!$AG$1:$CI$28"}</definedName>
    <definedName name="wefwf">{"'자리배치도'!$AG$1:$CI$28"}</definedName>
    <definedName name="WEQ" localSheetId="27" hidden="1">{#N/A,#N/A,FALSE,"포장2"}</definedName>
    <definedName name="WEQ" localSheetId="25" hidden="1">{#N/A,#N/A,FALSE,"포장2"}</definedName>
    <definedName name="WEQ" localSheetId="6" hidden="1">{#N/A,#N/A,FALSE,"포장2"}</definedName>
    <definedName name="WEQ" localSheetId="20" hidden="1">{#N/A,#N/A,FALSE,"포장2"}</definedName>
    <definedName name="WEQ" localSheetId="8" hidden="1">{#N/A,#N/A,FALSE,"포장2"}</definedName>
    <definedName name="WEQ" localSheetId="23" hidden="1">{#N/A,#N/A,FALSE,"포장2"}</definedName>
    <definedName name="WEQ" localSheetId="22" hidden="1">{#N/A,#N/A,FALSE,"포장2"}</definedName>
    <definedName name="WEQ" hidden="1">{#N/A,#N/A,FALSE,"포장2"}</definedName>
    <definedName name="WER" localSheetId="12">{"'광피스표'!$A$3:$N$54"}</definedName>
    <definedName name="wer" localSheetId="27" hidden="1">{#N/A,#N/A,FALSE,"골재소요량";#N/A,#N/A,FALSE,"골재소요량"}</definedName>
    <definedName name="wer" localSheetId="25" hidden="1">{#N/A,#N/A,FALSE,"골재소요량";#N/A,#N/A,FALSE,"골재소요량"}</definedName>
    <definedName name="wer" localSheetId="6" hidden="1">{#N/A,#N/A,FALSE,"골재소요량";#N/A,#N/A,FALSE,"골재소요량"}</definedName>
    <definedName name="wer" localSheetId="20" hidden="1">{#N/A,#N/A,FALSE,"골재소요량";#N/A,#N/A,FALSE,"골재소요량"}</definedName>
    <definedName name="wer" localSheetId="8" hidden="1">{#N/A,#N/A,FALSE,"골재소요량";#N/A,#N/A,FALSE,"골재소요량"}</definedName>
    <definedName name="wer" localSheetId="23" hidden="1">{#N/A,#N/A,FALSE,"골재소요량";#N/A,#N/A,FALSE,"골재소요량"}</definedName>
    <definedName name="wer" localSheetId="22" hidden="1">{#N/A,#N/A,FALSE,"골재소요량";#N/A,#N/A,FALSE,"골재소요량"}</definedName>
    <definedName name="WER" localSheetId="2">{"'광피스표'!$A$3:$N$54"}</definedName>
    <definedName name="WER" localSheetId="4">{"'광피스표'!$A$3:$N$54"}</definedName>
    <definedName name="WER">{"'광피스표'!$A$3:$N$54"}</definedName>
    <definedName name="WEREW" localSheetId="27" hidden="1">{#N/A,#N/A,FALSE,"부대1"}</definedName>
    <definedName name="WEREW" localSheetId="25" hidden="1">{#N/A,#N/A,FALSE,"부대1"}</definedName>
    <definedName name="WEREW" localSheetId="6" hidden="1">{#N/A,#N/A,FALSE,"부대1"}</definedName>
    <definedName name="WEREW" localSheetId="20" hidden="1">{#N/A,#N/A,FALSE,"부대1"}</definedName>
    <definedName name="WEREW" localSheetId="8" hidden="1">{#N/A,#N/A,FALSE,"부대1"}</definedName>
    <definedName name="WEREW" localSheetId="23" hidden="1">{#N/A,#N/A,FALSE,"부대1"}</definedName>
    <definedName name="WEREW" localSheetId="22" hidden="1">{#N/A,#N/A,FALSE,"부대1"}</definedName>
    <definedName name="WEREW" hidden="1">{#N/A,#N/A,FALSE,"부대1"}</definedName>
    <definedName name="wert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ES" localSheetId="12">BlankMacro1</definedName>
    <definedName name="WERWES" localSheetId="25">BlankMacro1</definedName>
    <definedName name="WERWES" localSheetId="24">BlankMacro1</definedName>
    <definedName name="WERWES">BlankMacro1</definedName>
    <definedName name="weryew" localSheetId="27" hidden="1">{#N/A,#N/A,FALSE,"이정표"}</definedName>
    <definedName name="weryew" localSheetId="25" hidden="1">{#N/A,#N/A,FALSE,"이정표"}</definedName>
    <definedName name="weryew" localSheetId="6" hidden="1">{#N/A,#N/A,FALSE,"이정표"}</definedName>
    <definedName name="weryew" localSheetId="20" hidden="1">{#N/A,#N/A,FALSE,"이정표"}</definedName>
    <definedName name="weryew" localSheetId="8" hidden="1">{#N/A,#N/A,FALSE,"이정표"}</definedName>
    <definedName name="weryew" localSheetId="23" hidden="1">{#N/A,#N/A,FALSE,"이정표"}</definedName>
    <definedName name="weryew" localSheetId="22" hidden="1">{#N/A,#N/A,FALSE,"이정표"}</definedName>
    <definedName name="weryew" hidden="1">{#N/A,#N/A,FALSE,"이정표"}</definedName>
    <definedName name="wes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3w4" localSheetId="27" hidden="1">{#N/A,#N/A,FALSE,"혼합골재"}</definedName>
    <definedName name="wet3w4" localSheetId="25" hidden="1">{#N/A,#N/A,FALSE,"혼합골재"}</definedName>
    <definedName name="wet3w4" localSheetId="6" hidden="1">{#N/A,#N/A,FALSE,"혼합골재"}</definedName>
    <definedName name="wet3w4" localSheetId="20" hidden="1">{#N/A,#N/A,FALSE,"혼합골재"}</definedName>
    <definedName name="wet3w4" localSheetId="8" hidden="1">{#N/A,#N/A,FALSE,"혼합골재"}</definedName>
    <definedName name="wet3w4" localSheetId="23" hidden="1">{#N/A,#N/A,FALSE,"혼합골재"}</definedName>
    <definedName name="wet3w4" localSheetId="22" hidden="1">{#N/A,#N/A,FALSE,"혼합골재"}</definedName>
    <definedName name="wet3w4" hidden="1">{#N/A,#N/A,FALSE,"혼합골재"}</definedName>
    <definedName name="wettt3" localSheetId="12">BlankMacro1</definedName>
    <definedName name="wettt3" localSheetId="25">BlankMacro1</definedName>
    <definedName name="wettt3" localSheetId="24">BlankMacro1</definedName>
    <definedName name="wettt3">BlankMacro1</definedName>
    <definedName name="wey" localSheetId="12">{"'산출근거'!$B$4:$D$8"}</definedName>
    <definedName name="wey">{"'산출근거'!$B$4:$D$8"}</definedName>
    <definedName name="WH" localSheetId="27">#REF!</definedName>
    <definedName name="WH" localSheetId="25">#REF!</definedName>
    <definedName name="WH" localSheetId="6">#REF!</definedName>
    <definedName name="WH" localSheetId="20">#REF!</definedName>
    <definedName name="WH" localSheetId="9">#REF!</definedName>
    <definedName name="WH" localSheetId="8">#REF!</definedName>
    <definedName name="WH" localSheetId="23">#REF!</definedName>
    <definedName name="WH" localSheetId="22">#REF!</definedName>
    <definedName name="WH" localSheetId="21">#REF!</definedName>
    <definedName name="WH" localSheetId="7">#REF!</definedName>
    <definedName name="WH" localSheetId="24">#REF!</definedName>
    <definedName name="WH">#REF!</definedName>
    <definedName name="WIRUY" localSheetId="12">'관급자재(퇴수관로)'!WIRUY</definedName>
    <definedName name="WIRUY">[0]!WIRUY</definedName>
    <definedName name="wlqrp">0</definedName>
    <definedName name="WQ" localSheetId="12">BlankMacro1</definedName>
    <definedName name="WQ" localSheetId="25">BlankMacro1</definedName>
    <definedName name="WQ" localSheetId="24">BlankMacro1</definedName>
    <definedName name="WQ">BlankMacro1</definedName>
    <definedName name="WQR" localSheetId="12">BlankMacro1</definedName>
    <definedName name="WQR" localSheetId="25">BlankMacro1</definedName>
    <definedName name="WQR" localSheetId="24">BlankMacro1</definedName>
    <definedName name="WQR">BlankMacro1</definedName>
    <definedName name="WQRE" localSheetId="12">BlankMacro1</definedName>
    <definedName name="WQRE" localSheetId="25">BlankMacro1</definedName>
    <definedName name="WQRE" localSheetId="24">BlankMacro1</definedName>
    <definedName name="WQRE">BlankMacro1</definedName>
    <definedName name="wqsdf" localSheetId="12">BlankMacro1</definedName>
    <definedName name="wqsdf" localSheetId="25">BlankMacro1</definedName>
    <definedName name="wqsdf" localSheetId="24">BlankMacro1</definedName>
    <definedName name="wqsdf">BlankMacro1</definedName>
    <definedName name="WRBESTE" localSheetId="12">BlankMacro1</definedName>
    <definedName name="WRBESTE" localSheetId="25">BlankMacro1</definedName>
    <definedName name="WRBESTE" localSheetId="24">BlankMacro1</definedName>
    <definedName name="WRBESTE">BlankMacro1</definedName>
    <definedName name="WRE" localSheetId="12">BlankMacro1</definedName>
    <definedName name="WRE" localSheetId="25">BlankMacro1</definedName>
    <definedName name="WRE" localSheetId="24">BlankMacro1</definedName>
    <definedName name="WRE">BlankMacro1</definedName>
    <definedName name="wreewq" localSheetId="12">BlankMacro1</definedName>
    <definedName name="wreewq" localSheetId="25">BlankMacro1</definedName>
    <definedName name="wreewq" localSheetId="24">BlankMacro1</definedName>
    <definedName name="wreewq">BlankMacro1</definedName>
    <definedName name="wrn.2번." localSheetId="27" hidden="1">{#N/A,#N/A,FALSE,"2~8번"}</definedName>
    <definedName name="wrn.2번." localSheetId="25" hidden="1">{#N/A,#N/A,FALSE,"2~8번"}</definedName>
    <definedName name="wrn.2번." localSheetId="6" hidden="1">{#N/A,#N/A,FALSE,"2~8번"}</definedName>
    <definedName name="wrn.2번." localSheetId="20" hidden="1">{#N/A,#N/A,FALSE,"2~8번"}</definedName>
    <definedName name="wrn.2번." localSheetId="8" hidden="1">{#N/A,#N/A,FALSE,"2~8번"}</definedName>
    <definedName name="wrn.2번." localSheetId="23" hidden="1">{#N/A,#N/A,FALSE,"2~8번"}</definedName>
    <definedName name="wrn.2번." localSheetId="22" hidden="1">{#N/A,#N/A,FALSE,"2~8번"}</definedName>
    <definedName name="wrn.2번." hidden="1">{#N/A,#N/A,FALSE,"2~8번"}</definedName>
    <definedName name="wrn.3번." localSheetId="27" hidden="1">{#N/A,#N/A,FALSE,"2~8번"}</definedName>
    <definedName name="wrn.3번." localSheetId="25" hidden="1">{#N/A,#N/A,FALSE,"2~8번"}</definedName>
    <definedName name="wrn.3번." localSheetId="6" hidden="1">{#N/A,#N/A,FALSE,"2~8번"}</definedName>
    <definedName name="wrn.3번." localSheetId="20" hidden="1">{#N/A,#N/A,FALSE,"2~8번"}</definedName>
    <definedName name="wrn.3번." localSheetId="8" hidden="1">{#N/A,#N/A,FALSE,"2~8번"}</definedName>
    <definedName name="wrn.3번." localSheetId="23" hidden="1">{#N/A,#N/A,FALSE,"2~8번"}</definedName>
    <definedName name="wrn.3번." localSheetId="22" hidden="1">{#N/A,#N/A,FALSE,"2~8번"}</definedName>
    <definedName name="wrn.3번." hidden="1">{#N/A,#N/A,FALSE,"2~8번"}</definedName>
    <definedName name="wrn.97년._.사업계획._.및._.예산지침." localSheetId="27" hidden="1">{#N/A,#N/A,TRUE,"1";#N/A,#N/A,TRUE,"2";#N/A,#N/A,TRUE,"3";#N/A,#N/A,TRUE,"4";#N/A,#N/A,TRUE,"5";#N/A,#N/A,TRUE,"6";#N/A,#N/A,TRUE,"7"}</definedName>
    <definedName name="wrn.97년._.사업계획._.및._.예산지침." localSheetId="25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27" hidden="1">{#N/A,#N/A,FALSE,"골재소요량";#N/A,#N/A,FALSE,"골재소요량"}</definedName>
    <definedName name="wrn.골재소요량." localSheetId="25" hidden="1">{#N/A,#N/A,FALSE,"골재소요량";#N/A,#N/A,FALSE,"골재소요량"}</definedName>
    <definedName name="wrn.골재소요량." localSheetId="6" hidden="1">{#N/A,#N/A,FALSE,"골재소요량";#N/A,#N/A,FALSE,"골재소요량"}</definedName>
    <definedName name="wrn.골재소요량." localSheetId="20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localSheetId="23" hidden="1">{#N/A,#N/A,FALSE,"골재소요량";#N/A,#N/A,FALSE,"골재소요량"}</definedName>
    <definedName name="wrn.골재소요량." localSheetId="22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localSheetId="27" hidden="1">{#N/A,#N/A,FALSE,"집계";#N/A,#N/A,FALSE,"철근";#N/A,#N/A,FALSE,"외봉육교(교대A1)";#N/A,#N/A,FALSE,"외봉육교(교대A2)"}</definedName>
    <definedName name="wrn.교대수량." localSheetId="25" hidden="1">{#N/A,#N/A,FALSE,"집계";#N/A,#N/A,FALSE,"철근";#N/A,#N/A,FALSE,"외봉육교(교대A1)";#N/A,#N/A,FALSE,"외봉육교(교대A2)"}</definedName>
    <definedName name="wrn.교대수량." localSheetId="6" hidden="1">{#N/A,#N/A,FALSE,"집계";#N/A,#N/A,FALSE,"철근";#N/A,#N/A,FALSE,"외봉육교(교대A1)";#N/A,#N/A,FALSE,"외봉육교(교대A2)"}</definedName>
    <definedName name="wrn.교대수량." localSheetId="20" hidden="1">{#N/A,#N/A,FALSE,"집계";#N/A,#N/A,FALSE,"철근";#N/A,#N/A,FALSE,"외봉육교(교대A1)";#N/A,#N/A,FALSE,"외봉육교(교대A2)"}</definedName>
    <definedName name="wrn.교대수량." localSheetId="8" hidden="1">{#N/A,#N/A,FALSE,"집계";#N/A,#N/A,FALSE,"철근";#N/A,#N/A,FALSE,"외봉육교(교대A1)";#N/A,#N/A,FALSE,"외봉육교(교대A2)"}</definedName>
    <definedName name="wrn.교대수량." localSheetId="23" hidden="1">{#N/A,#N/A,FALSE,"집계";#N/A,#N/A,FALSE,"철근";#N/A,#N/A,FALSE,"외봉육교(교대A1)";#N/A,#N/A,FALSE,"외봉육교(교대A2)"}</definedName>
    <definedName name="wrn.교대수량." localSheetId="22" hidden="1">{#N/A,#N/A,FALSE,"집계";#N/A,#N/A,FALSE,"철근";#N/A,#N/A,FALSE,"외봉육교(교대A1)";#N/A,#N/A,FALSE,"외봉육교(교대A2)"}</definedName>
    <definedName name="wrn.교대수량." hidden="1">{#N/A,#N/A,FALSE,"집계";#N/A,#N/A,FALSE,"철근";#N/A,#N/A,FALSE,"외봉육교(교대A1)";#N/A,#N/A,FALSE,"외봉육교(교대A2)"}</definedName>
    <definedName name="wrn.구조2." localSheetId="27" hidden="1">{#N/A,#N/A,FALSE,"구조2"}</definedName>
    <definedName name="wrn.구조2." localSheetId="25" hidden="1">{#N/A,#N/A,FALSE,"구조2"}</definedName>
    <definedName name="wrn.구조2." localSheetId="6" hidden="1">{#N/A,#N/A,FALSE,"구조2"}</definedName>
    <definedName name="wrn.구조2." localSheetId="20" hidden="1">{#N/A,#N/A,FALSE,"구조2"}</definedName>
    <definedName name="wrn.구조2." localSheetId="8" hidden="1">{#N/A,#N/A,FALSE,"구조2"}</definedName>
    <definedName name="wrn.구조2." localSheetId="23" hidden="1">{#N/A,#N/A,FALSE,"구조2"}</definedName>
    <definedName name="wrn.구조2." localSheetId="22" hidden="1">{#N/A,#N/A,FALSE,"구조2"}</definedName>
    <definedName name="wrn.구조2." hidden="1">{#N/A,#N/A,FALSE,"구조2"}</definedName>
    <definedName name="wrn.단가표지." localSheetId="27" hidden="1">{#N/A,#N/A,FALSE,"단가표지"}</definedName>
    <definedName name="wrn.단가표지." localSheetId="25" hidden="1">{#N/A,#N/A,FALSE,"단가표지"}</definedName>
    <definedName name="wrn.단가표지." localSheetId="6" hidden="1">{#N/A,#N/A,FALSE,"단가표지"}</definedName>
    <definedName name="wrn.단가표지." localSheetId="20" hidden="1">{#N/A,#N/A,FALSE,"단가표지"}</definedName>
    <definedName name="wrn.단가표지." localSheetId="8" hidden="1">{#N/A,#N/A,FALSE,"단가표지"}</definedName>
    <definedName name="wrn.단가표지." localSheetId="23" hidden="1">{#N/A,#N/A,FALSE,"단가표지"}</definedName>
    <definedName name="wrn.단가표지." localSheetId="22" hidden="1">{#N/A,#N/A,FALSE,"단가표지"}</definedName>
    <definedName name="wrn.단가표지." hidden="1">{#N/A,#N/A,FALSE,"단가표지"}</definedName>
    <definedName name="wrn.배수1." localSheetId="27" hidden="1">{#N/A,#N/A,FALSE,"배수1"}</definedName>
    <definedName name="wrn.배수1." localSheetId="25" hidden="1">{#N/A,#N/A,FALSE,"배수1"}</definedName>
    <definedName name="wrn.배수1." localSheetId="6" hidden="1">{#N/A,#N/A,FALSE,"배수1"}</definedName>
    <definedName name="wrn.배수1." localSheetId="20" hidden="1">{#N/A,#N/A,FALSE,"배수1"}</definedName>
    <definedName name="wrn.배수1." localSheetId="8" hidden="1">{#N/A,#N/A,FALSE,"배수1"}</definedName>
    <definedName name="wrn.배수1." localSheetId="23" hidden="1">{#N/A,#N/A,FALSE,"배수1"}</definedName>
    <definedName name="wrn.배수1." localSheetId="22" hidden="1">{#N/A,#N/A,FALSE,"배수1"}</definedName>
    <definedName name="wrn.배수1." hidden="1">{#N/A,#N/A,FALSE,"배수1"}</definedName>
    <definedName name="wrn.배수2." localSheetId="27" hidden="1">{#N/A,#N/A,FALSE,"배수2"}</definedName>
    <definedName name="wrn.배수2." localSheetId="25" hidden="1">{#N/A,#N/A,FALSE,"배수2"}</definedName>
    <definedName name="wrn.배수2." localSheetId="6" hidden="1">{#N/A,#N/A,FALSE,"배수2"}</definedName>
    <definedName name="wrn.배수2." localSheetId="20" hidden="1">{#N/A,#N/A,FALSE,"배수2"}</definedName>
    <definedName name="wrn.배수2." localSheetId="8" hidden="1">{#N/A,#N/A,FALSE,"배수2"}</definedName>
    <definedName name="wrn.배수2." localSheetId="23" hidden="1">{#N/A,#N/A,FALSE,"배수2"}</definedName>
    <definedName name="wrn.배수2." localSheetId="22" hidden="1">{#N/A,#N/A,FALSE,"배수2"}</definedName>
    <definedName name="wrn.배수2." hidden="1">{#N/A,#N/A,FALSE,"배수2"}</definedName>
    <definedName name="wrn.부대1." localSheetId="27" hidden="1">{#N/A,#N/A,FALSE,"부대1"}</definedName>
    <definedName name="wrn.부대1." localSheetId="25" hidden="1">{#N/A,#N/A,FALSE,"부대1"}</definedName>
    <definedName name="wrn.부대1." localSheetId="6" hidden="1">{#N/A,#N/A,FALSE,"부대1"}</definedName>
    <definedName name="wrn.부대1." localSheetId="20" hidden="1">{#N/A,#N/A,FALSE,"부대1"}</definedName>
    <definedName name="wrn.부대1." localSheetId="8" hidden="1">{#N/A,#N/A,FALSE,"부대1"}</definedName>
    <definedName name="wrn.부대1." localSheetId="23" hidden="1">{#N/A,#N/A,FALSE,"부대1"}</definedName>
    <definedName name="wrn.부대1." localSheetId="22" hidden="1">{#N/A,#N/A,FALSE,"부대1"}</definedName>
    <definedName name="wrn.부대1." hidden="1">{#N/A,#N/A,FALSE,"부대1"}</definedName>
    <definedName name="wrn.부대2." localSheetId="27" hidden="1">{#N/A,#N/A,FALSE,"부대2"}</definedName>
    <definedName name="wrn.부대2." localSheetId="25" hidden="1">{#N/A,#N/A,FALSE,"부대2"}</definedName>
    <definedName name="wrn.부대2." localSheetId="6" hidden="1">{#N/A,#N/A,FALSE,"부대2"}</definedName>
    <definedName name="wrn.부대2." localSheetId="20" hidden="1">{#N/A,#N/A,FALSE,"부대2"}</definedName>
    <definedName name="wrn.부대2." localSheetId="8" hidden="1">{#N/A,#N/A,FALSE,"부대2"}</definedName>
    <definedName name="wrn.부대2." localSheetId="23" hidden="1">{#N/A,#N/A,FALSE,"부대2"}</definedName>
    <definedName name="wrn.부대2." localSheetId="22" hidden="1">{#N/A,#N/A,FALSE,"부대2"}</definedName>
    <definedName name="wrn.부대2." hidden="1">{#N/A,#N/A,FALSE,"부대2"}</definedName>
    <definedName name="wrn.부산주경기장.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27" hidden="1">{#N/A,#N/A,FALSE,"속도"}</definedName>
    <definedName name="wrn.속도." localSheetId="25" hidden="1">{#N/A,#N/A,FALSE,"속도"}</definedName>
    <definedName name="wrn.속도." localSheetId="6" hidden="1">{#N/A,#N/A,FALSE,"속도"}</definedName>
    <definedName name="wrn.속도." localSheetId="20" hidden="1">{#N/A,#N/A,FALSE,"속도"}</definedName>
    <definedName name="wrn.속도." localSheetId="8" hidden="1">{#N/A,#N/A,FALSE,"속도"}</definedName>
    <definedName name="wrn.속도." localSheetId="23" hidden="1">{#N/A,#N/A,FALSE,"속도"}</definedName>
    <definedName name="wrn.속도." localSheetId="22" hidden="1">{#N/A,#N/A,FALSE,"속도"}</definedName>
    <definedName name="wrn.속도." hidden="1">{#N/A,#N/A,FALSE,"속도"}</definedName>
    <definedName name="wrn.실행품의." localSheetId="27" hidden="1">{#N/A,#N/A,FALSE,"갑지";#N/A,#N/A,FALSE,"개요";#N/A,#N/A,FALSE,"비목별";#N/A,#N/A,FALSE,"건물별";#N/A,#N/A,FALSE,"기구표";#N/A,#N/A,FALSE,"직원투입"}</definedName>
    <definedName name="wrn.실행품의." localSheetId="25" hidden="1">{#N/A,#N/A,FALSE,"갑지";#N/A,#N/A,FALSE,"개요";#N/A,#N/A,FALSE,"비목별";#N/A,#N/A,FALSE,"건물별";#N/A,#N/A,FALSE,"기구표";#N/A,#N/A,FALSE,"직원투입"}</definedName>
    <definedName name="wrn.실행품의." localSheetId="6" hidden="1">{#N/A,#N/A,FALSE,"갑지";#N/A,#N/A,FALSE,"개요";#N/A,#N/A,FALSE,"비목별";#N/A,#N/A,FALSE,"건물별";#N/A,#N/A,FALSE,"기구표";#N/A,#N/A,FALSE,"직원투입"}</definedName>
    <definedName name="wrn.실행품의." localSheetId="20" hidden="1">{#N/A,#N/A,FALSE,"갑지";#N/A,#N/A,FALSE,"개요";#N/A,#N/A,FALSE,"비목별";#N/A,#N/A,FALSE,"건물별";#N/A,#N/A,FALSE,"기구표";#N/A,#N/A,FALSE,"직원투입"}</definedName>
    <definedName name="wrn.실행품의." localSheetId="8" hidden="1">{#N/A,#N/A,FALSE,"갑지";#N/A,#N/A,FALSE,"개요";#N/A,#N/A,FALSE,"비목별";#N/A,#N/A,FALSE,"건물별";#N/A,#N/A,FALSE,"기구표";#N/A,#N/A,FALSE,"직원투입"}</definedName>
    <definedName name="wrn.실행품의." localSheetId="23" hidden="1">{#N/A,#N/A,FALSE,"갑지";#N/A,#N/A,FALSE,"개요";#N/A,#N/A,FALSE,"비목별";#N/A,#N/A,FALSE,"건물별";#N/A,#N/A,FALSE,"기구표";#N/A,#N/A,FALSE,"직원투입"}</definedName>
    <definedName name="wrn.실행품의." localSheetId="22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운반시간." localSheetId="27" hidden="1">{#N/A,#N/A,FALSE,"운반시간"}</definedName>
    <definedName name="wrn.운반시간." localSheetId="25" hidden="1">{#N/A,#N/A,FALSE,"운반시간"}</definedName>
    <definedName name="wrn.운반시간." localSheetId="6" hidden="1">{#N/A,#N/A,FALSE,"운반시간"}</definedName>
    <definedName name="wrn.운반시간." localSheetId="20" hidden="1">{#N/A,#N/A,FALSE,"운반시간"}</definedName>
    <definedName name="wrn.운반시간." localSheetId="8" hidden="1">{#N/A,#N/A,FALSE,"운반시간"}</definedName>
    <definedName name="wrn.운반시간." localSheetId="23" hidden="1">{#N/A,#N/A,FALSE,"운반시간"}</definedName>
    <definedName name="wrn.운반시간." localSheetId="22" hidden="1">{#N/A,#N/A,FALSE,"운반시간"}</definedName>
    <definedName name="wrn.운반시간." hidden="1">{#N/A,#N/A,FALSE,"운반시간"}</definedName>
    <definedName name="wrn.이인주." localSheetId="27" hidden="1">{#N/A,#N/A,FALSE,"물량산출"}</definedName>
    <definedName name="wrn.이인주." localSheetId="25" hidden="1">{#N/A,#N/A,FALSE,"물량산출"}</definedName>
    <definedName name="wrn.이인주." localSheetId="6" hidden="1">{#N/A,#N/A,FALSE,"물량산출"}</definedName>
    <definedName name="wrn.이인주." localSheetId="20" hidden="1">{#N/A,#N/A,FALSE,"물량산출"}</definedName>
    <definedName name="wrn.이인주." localSheetId="8" hidden="1">{#N/A,#N/A,FALSE,"물량산출"}</definedName>
    <definedName name="wrn.이인주." localSheetId="23" hidden="1">{#N/A,#N/A,FALSE,"물량산출"}</definedName>
    <definedName name="wrn.이인주." localSheetId="22" hidden="1">{#N/A,#N/A,FALSE,"물량산출"}</definedName>
    <definedName name="wrn.이인주." hidden="1">{#N/A,#N/A,FALSE,"물량산출"}</definedName>
    <definedName name="wrn.이정표." localSheetId="27" hidden="1">{#N/A,#N/A,FALSE,"이정표"}</definedName>
    <definedName name="wrn.이정표." localSheetId="25" hidden="1">{#N/A,#N/A,FALSE,"이정표"}</definedName>
    <definedName name="wrn.이정표." localSheetId="6" hidden="1">{#N/A,#N/A,FALSE,"이정표"}</definedName>
    <definedName name="wrn.이정표." localSheetId="20" hidden="1">{#N/A,#N/A,FALSE,"이정표"}</definedName>
    <definedName name="wrn.이정표." localSheetId="8" hidden="1">{#N/A,#N/A,FALSE,"이정표"}</definedName>
    <definedName name="wrn.이정표." localSheetId="23" hidden="1">{#N/A,#N/A,FALSE,"이정표"}</definedName>
    <definedName name="wrn.이정표." localSheetId="22" hidden="1">{#N/A,#N/A,FALSE,"이정표"}</definedName>
    <definedName name="wrn.이정표." hidden="1">{#N/A,#N/A,FALSE,"이정표"}</definedName>
    <definedName name="wrn.조골재." localSheetId="27" hidden="1">{#N/A,#N/A,FALSE,"조골재"}</definedName>
    <definedName name="wrn.조골재." localSheetId="25" hidden="1">{#N/A,#N/A,FALSE,"조골재"}</definedName>
    <definedName name="wrn.조골재." localSheetId="6" hidden="1">{#N/A,#N/A,FALSE,"조골재"}</definedName>
    <definedName name="wrn.조골재." localSheetId="20" hidden="1">{#N/A,#N/A,FALSE,"조골재"}</definedName>
    <definedName name="wrn.조골재." localSheetId="8" hidden="1">{#N/A,#N/A,FALSE,"조골재"}</definedName>
    <definedName name="wrn.조골재." localSheetId="23" hidden="1">{#N/A,#N/A,FALSE,"조골재"}</definedName>
    <definedName name="wrn.조골재." localSheetId="22" hidden="1">{#N/A,#N/A,FALSE,"조골재"}</definedName>
    <definedName name="wrn.조골재." hidden="1">{#N/A,#N/A,FALSE,"조골재"}</definedName>
    <definedName name="wrn.토공1." localSheetId="27" hidden="1">{#N/A,#N/A,FALSE,"구조1"}</definedName>
    <definedName name="wrn.토공1." localSheetId="25" hidden="1">{#N/A,#N/A,FALSE,"구조1"}</definedName>
    <definedName name="wrn.토공1." localSheetId="6" hidden="1">{#N/A,#N/A,FALSE,"구조1"}</definedName>
    <definedName name="wrn.토공1." localSheetId="20" hidden="1">{#N/A,#N/A,FALSE,"구조1"}</definedName>
    <definedName name="wrn.토공1." localSheetId="8" hidden="1">{#N/A,#N/A,FALSE,"구조1"}</definedName>
    <definedName name="wrn.토공1." localSheetId="23" hidden="1">{#N/A,#N/A,FALSE,"구조1"}</definedName>
    <definedName name="wrn.토공1." localSheetId="22" hidden="1">{#N/A,#N/A,FALSE,"구조1"}</definedName>
    <definedName name="wrn.토공1." hidden="1">{#N/A,#N/A,FALSE,"구조1"}</definedName>
    <definedName name="wrn.토공2." localSheetId="27" hidden="1">{#N/A,#N/A,FALSE,"토공2"}</definedName>
    <definedName name="wrn.토공2." localSheetId="25" hidden="1">{#N/A,#N/A,FALSE,"토공2"}</definedName>
    <definedName name="wrn.토공2." localSheetId="6" hidden="1">{#N/A,#N/A,FALSE,"토공2"}</definedName>
    <definedName name="wrn.토공2." localSheetId="20" hidden="1">{#N/A,#N/A,FALSE,"토공2"}</definedName>
    <definedName name="wrn.토공2." localSheetId="8" hidden="1">{#N/A,#N/A,FALSE,"토공2"}</definedName>
    <definedName name="wrn.토공2." localSheetId="23" hidden="1">{#N/A,#N/A,FALSE,"토공2"}</definedName>
    <definedName name="wrn.토공2." localSheetId="22" hidden="1">{#N/A,#N/A,FALSE,"토공2"}</definedName>
    <definedName name="wrn.토공2." hidden="1">{#N/A,#N/A,FALSE,"토공2"}</definedName>
    <definedName name="wrn.포장1." localSheetId="27" hidden="1">{#N/A,#N/A,FALSE,"포장1";#N/A,#N/A,FALSE,"포장1"}</definedName>
    <definedName name="wrn.포장1." localSheetId="25" hidden="1">{#N/A,#N/A,FALSE,"포장1";#N/A,#N/A,FALSE,"포장1"}</definedName>
    <definedName name="wrn.포장1." localSheetId="6" hidden="1">{#N/A,#N/A,FALSE,"포장1";#N/A,#N/A,FALSE,"포장1"}</definedName>
    <definedName name="wrn.포장1." localSheetId="20" hidden="1">{#N/A,#N/A,FALSE,"포장1";#N/A,#N/A,FALSE,"포장1"}</definedName>
    <definedName name="wrn.포장1." localSheetId="8" hidden="1">{#N/A,#N/A,FALSE,"포장1";#N/A,#N/A,FALSE,"포장1"}</definedName>
    <definedName name="wrn.포장1." localSheetId="23" hidden="1">{#N/A,#N/A,FALSE,"포장1";#N/A,#N/A,FALSE,"포장1"}</definedName>
    <definedName name="wrn.포장1." localSheetId="22" hidden="1">{#N/A,#N/A,FALSE,"포장1";#N/A,#N/A,FALSE,"포장1"}</definedName>
    <definedName name="wrn.포장1." hidden="1">{#N/A,#N/A,FALSE,"포장1";#N/A,#N/A,FALSE,"포장1"}</definedName>
    <definedName name="wrn.포장2." localSheetId="27" hidden="1">{#N/A,#N/A,FALSE,"포장2"}</definedName>
    <definedName name="wrn.포장2." localSheetId="25" hidden="1">{#N/A,#N/A,FALSE,"포장2"}</definedName>
    <definedName name="wrn.포장2." localSheetId="6" hidden="1">{#N/A,#N/A,FALSE,"포장2"}</definedName>
    <definedName name="wrn.포장2." localSheetId="20" hidden="1">{#N/A,#N/A,FALSE,"포장2"}</definedName>
    <definedName name="wrn.포장2." localSheetId="8" hidden="1">{#N/A,#N/A,FALSE,"포장2"}</definedName>
    <definedName name="wrn.포장2." localSheetId="23" hidden="1">{#N/A,#N/A,FALSE,"포장2"}</definedName>
    <definedName name="wrn.포장2." localSheetId="22" hidden="1">{#N/A,#N/A,FALSE,"포장2"}</definedName>
    <definedName name="wrn.포장2." hidden="1">{#N/A,#N/A,FALSE,"포장2"}</definedName>
    <definedName name="wrn.표지." localSheetId="27" hidden="1">{#N/A,#N/A,FALSE,"표지"}</definedName>
    <definedName name="wrn.표지." localSheetId="25" hidden="1">{#N/A,#N/A,FALSE,"표지"}</definedName>
    <definedName name="wrn.표지." hidden="1">{#N/A,#N/A,FALSE,"표지"}</definedName>
    <definedName name="wrn.표지목차." localSheetId="27" hidden="1">{#N/A,#N/A,FALSE,"표지목차"}</definedName>
    <definedName name="wrn.표지목차." localSheetId="25" hidden="1">{#N/A,#N/A,FALSE,"표지목차"}</definedName>
    <definedName name="wrn.표지목차." localSheetId="6" hidden="1">{#N/A,#N/A,FALSE,"표지목차"}</definedName>
    <definedName name="wrn.표지목차." localSheetId="20" hidden="1">{#N/A,#N/A,FALSE,"표지목차"}</definedName>
    <definedName name="wrn.표지목차." localSheetId="8" hidden="1">{#N/A,#N/A,FALSE,"표지목차"}</definedName>
    <definedName name="wrn.표지목차." localSheetId="23" hidden="1">{#N/A,#N/A,FALSE,"표지목차"}</definedName>
    <definedName name="wrn.표지목차." localSheetId="22" hidden="1">{#N/A,#N/A,FALSE,"표지목차"}</definedName>
    <definedName name="wrn.표지목차." hidden="1">{#N/A,#N/A,FALSE,"표지목차"}</definedName>
    <definedName name="wrn.혼합골재." localSheetId="27" hidden="1">{#N/A,#N/A,FALSE,"혼합골재"}</definedName>
    <definedName name="wrn.혼합골재." localSheetId="25" hidden="1">{#N/A,#N/A,FALSE,"혼합골재"}</definedName>
    <definedName name="wrn.혼합골재." localSheetId="6" hidden="1">{#N/A,#N/A,FALSE,"혼합골재"}</definedName>
    <definedName name="wrn.혼합골재." localSheetId="20" hidden="1">{#N/A,#N/A,FALSE,"혼합골재"}</definedName>
    <definedName name="wrn.혼합골재." localSheetId="8" hidden="1">{#N/A,#N/A,FALSE,"혼합골재"}</definedName>
    <definedName name="wrn.혼합골재." localSheetId="23" hidden="1">{#N/A,#N/A,FALSE,"혼합골재"}</definedName>
    <definedName name="wrn.혼합골재." localSheetId="22" hidden="1">{#N/A,#N/A,FALSE,"혼합골재"}</definedName>
    <definedName name="wrn.혼합골재." hidden="1">{#N/A,#N/A,FALSE,"혼합골재"}</definedName>
    <definedName name="wrty" localSheetId="12">{"'용역비'!$A$4:$C$8"}</definedName>
    <definedName name="wrty">{"'용역비'!$A$4:$C$8"}</definedName>
    <definedName name="wrtyrtyrt" localSheetId="12">{"'용역비'!$A$4:$C$8"}</definedName>
    <definedName name="wrtyrtyrt">{"'용역비'!$A$4:$C$8"}</definedName>
    <definedName name="wrtywrtywr" localSheetId="12">{"'용역비'!$A$4:$C$8"}</definedName>
    <definedName name="wrtywrtywr">{"'용역비'!$A$4:$C$8"}</definedName>
    <definedName name="WRVFED" localSheetId="12">BlankMacro1</definedName>
    <definedName name="WRVFED" localSheetId="25">BlankMacro1</definedName>
    <definedName name="WRVFED" localSheetId="24">BlankMacro1</definedName>
    <definedName name="WRVFED">BlankMacro1</definedName>
    <definedName name="WSO" localSheetId="27">#REF!</definedName>
    <definedName name="WSO" localSheetId="25">#REF!</definedName>
    <definedName name="WSO" localSheetId="6">#REF!</definedName>
    <definedName name="WSO" localSheetId="20">#REF!</definedName>
    <definedName name="WSO" localSheetId="9">#REF!</definedName>
    <definedName name="WSO" localSheetId="8">#REF!</definedName>
    <definedName name="WSO" localSheetId="23">#REF!</definedName>
    <definedName name="WSO" localSheetId="22">#REF!</definedName>
    <definedName name="WSO" localSheetId="21">#REF!</definedName>
    <definedName name="WSO" localSheetId="7">#REF!</definedName>
    <definedName name="WSO" localSheetId="24">#REF!</definedName>
    <definedName name="WSO">#REF!</definedName>
    <definedName name="wtbvw" localSheetId="27" hidden="1">{#N/A,#N/A,FALSE,"표지목차"}</definedName>
    <definedName name="wtbvw" localSheetId="25" hidden="1">{#N/A,#N/A,FALSE,"표지목차"}</definedName>
    <definedName name="wtbvw" localSheetId="6" hidden="1">{#N/A,#N/A,FALSE,"표지목차"}</definedName>
    <definedName name="wtbvw" localSheetId="20" hidden="1">{#N/A,#N/A,FALSE,"표지목차"}</definedName>
    <definedName name="wtbvw" localSheetId="8" hidden="1">{#N/A,#N/A,FALSE,"표지목차"}</definedName>
    <definedName name="wtbvw" localSheetId="23" hidden="1">{#N/A,#N/A,FALSE,"표지목차"}</definedName>
    <definedName name="wtbvw" localSheetId="22" hidden="1">{#N/A,#N/A,FALSE,"표지목차"}</definedName>
    <definedName name="wtbvw" hidden="1">{#N/A,#N/A,FALSE,"표지목차"}</definedName>
    <definedName name="wtwe" localSheetId="27" hidden="1">{#N/A,#N/A,FALSE,"구조1"}</definedName>
    <definedName name="wtwe" localSheetId="25" hidden="1">{#N/A,#N/A,FALSE,"구조1"}</definedName>
    <definedName name="wtwe" localSheetId="6" hidden="1">{#N/A,#N/A,FALSE,"구조1"}</definedName>
    <definedName name="wtwe" localSheetId="20" hidden="1">{#N/A,#N/A,FALSE,"구조1"}</definedName>
    <definedName name="wtwe" localSheetId="8" hidden="1">{#N/A,#N/A,FALSE,"구조1"}</definedName>
    <definedName name="wtwe" localSheetId="23" hidden="1">{#N/A,#N/A,FALSE,"구조1"}</definedName>
    <definedName name="wtwe" localSheetId="22" hidden="1">{#N/A,#N/A,FALSE,"구조1"}</definedName>
    <definedName name="wtwe" hidden="1">{#N/A,#N/A,FALSE,"구조1"}</definedName>
    <definedName name="wuy" localSheetId="12">{"'용역비'!$A$4:$C$8"}</definedName>
    <definedName name="wuy">{"'용역비'!$A$4:$C$8"}</definedName>
    <definedName name="WW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F" localSheetId="12">'관급자재(퇴수관로)'!WWF</definedName>
    <definedName name="WWF">[0]!WWF</definedName>
    <definedName name="WWT" localSheetId="12">'관급자재(퇴수관로)'!WWT</definedName>
    <definedName name="WWT">[0]!WWT</definedName>
    <definedName name="WWW" localSheetId="12">{"Book1","부대-(표지판,데리,가드).xls","부대-(낙,차,중분대).xls"}</definedName>
    <definedName name="WWW">{"Book1","부대-(표지판,데리,가드).xls","부대-(낙,차,중분대).xls"}</definedName>
    <definedName name="wwww" localSheetId="12">BLCH</definedName>
    <definedName name="wwww" localSheetId="25">BLCH</definedName>
    <definedName name="wwww" localSheetId="24">BLCH</definedName>
    <definedName name="wwww">BLCH</definedName>
    <definedName name="wwwwww" localSheetId="12">{"'자리배치도'!$AG$1:$CI$28"}</definedName>
    <definedName name="wwwwww" localSheetId="2">{"'자리배치도'!$AG$1:$CI$28"}</definedName>
    <definedName name="wwwwww" localSheetId="4">{"'자리배치도'!$AG$1:$CI$28"}</definedName>
    <definedName name="wwwwww">{"'자리배치도'!$AG$1:$CI$28"}</definedName>
    <definedName name="WZ" localSheetId="12">BlankMacro1</definedName>
    <definedName name="WZ" localSheetId="25">BlankMacro1</definedName>
    <definedName name="WZ" localSheetId="24">BlankMacro1</definedName>
    <definedName name="WZ">BlankMacro1</definedName>
    <definedName name="X" localSheetId="27" hidden="1">{#N/A,#N/A,FALSE,"포장2"}</definedName>
    <definedName name="X" localSheetId="25" hidden="1">{#N/A,#N/A,FALSE,"포장2"}</definedName>
    <definedName name="X" localSheetId="6" hidden="1">{#N/A,#N/A,FALSE,"포장2"}</definedName>
    <definedName name="X" localSheetId="20" hidden="1">{#N/A,#N/A,FALSE,"포장2"}</definedName>
    <definedName name="X" localSheetId="8" hidden="1">{#N/A,#N/A,FALSE,"포장2"}</definedName>
    <definedName name="X" localSheetId="23" hidden="1">{#N/A,#N/A,FALSE,"포장2"}</definedName>
    <definedName name="X" localSheetId="22" hidden="1">{#N/A,#N/A,FALSE,"포장2"}</definedName>
    <definedName name="X" hidden="1">{#N/A,#N/A,FALSE,"포장2"}</definedName>
    <definedName name="XC" localSheetId="12">{"'광피스표'!$A$3:$N$54"}</definedName>
    <definedName name="XC" localSheetId="2">{"'광피스표'!$A$3:$N$54"}</definedName>
    <definedName name="XC" localSheetId="4">{"'광피스표'!$A$3:$N$54"}</definedName>
    <definedName name="XC">{"'광피스표'!$A$3:$N$54"}</definedName>
    <definedName name="XCCFD" localSheetId="12">{"'광피스표'!$A$3:$N$54"}</definedName>
    <definedName name="XCCFD" localSheetId="2">{"'광피스표'!$A$3:$N$54"}</definedName>
    <definedName name="XCCFD" localSheetId="4">{"'광피스표'!$A$3:$N$54"}</definedName>
    <definedName name="XCCFD">{"'광피스표'!$A$3:$N$54"}</definedName>
    <definedName name="XCDF" localSheetId="12">BlankMacro1</definedName>
    <definedName name="XCDF" localSheetId="25">BlankMacro1</definedName>
    <definedName name="XCDF" localSheetId="24">BlankMacro1</definedName>
    <definedName name="XCDF">BlankMacro1</definedName>
    <definedName name="xcf" localSheetId="12">'관급자재(퇴수관로)'!xcf</definedName>
    <definedName name="xcf">[0]!xcf</definedName>
    <definedName name="xcv" localSheetId="12">BlankMacro1</definedName>
    <definedName name="xcv" localSheetId="25">BlankMacro1</definedName>
    <definedName name="xcv" localSheetId="24">BlankMacro1</definedName>
    <definedName name="xcv">BlankMacro1</definedName>
    <definedName name="xcvxcvxv" localSheetId="12">BlankMacro1</definedName>
    <definedName name="xcvxcvxv" localSheetId="25">BlankMacro1</definedName>
    <definedName name="xcvxcvxv" localSheetId="24">BlankMacro1</definedName>
    <definedName name="xcvxcvxv">BlankMacro1</definedName>
    <definedName name="xd" localSheetId="12">BlankMacro1</definedName>
    <definedName name="xd" localSheetId="25">BlankMacro1</definedName>
    <definedName name="xd" localSheetId="24">BlankMacro1</definedName>
    <definedName name="xd">BlankMacro1</definedName>
    <definedName name="xdd" localSheetId="12">BlankMacro1</definedName>
    <definedName name="xdd" localSheetId="25">BlankMacro1</definedName>
    <definedName name="xdd" localSheetId="24">BlankMacro1</definedName>
    <definedName name="xdd">BlankMacro1</definedName>
    <definedName name="xddd" localSheetId="12">BlankMacro1</definedName>
    <definedName name="xddd" localSheetId="25">BlankMacro1</definedName>
    <definedName name="xddd" localSheetId="24">BlankMacro1</definedName>
    <definedName name="xddd">BlankMacro1</definedName>
    <definedName name="XDDDDW" localSheetId="12">BlankMacro1</definedName>
    <definedName name="XDDDDW" localSheetId="25">BlankMacro1</definedName>
    <definedName name="XDDDDW" localSheetId="24">BlankMacro1</definedName>
    <definedName name="XDDDDW">BlankMacro1</definedName>
    <definedName name="XDDFE" localSheetId="12">BlankMacro1</definedName>
    <definedName name="XDDFE" localSheetId="25">BlankMacro1</definedName>
    <definedName name="XDDFE" localSheetId="24">BlankMacro1</definedName>
    <definedName name="XDDFE">BlankMacro1</definedName>
    <definedName name="XG" localSheetId="12">BlankMacro1</definedName>
    <definedName name="XG" localSheetId="25">BlankMacro1</definedName>
    <definedName name="XG" localSheetId="24">BlankMacro1</definedName>
    <definedName name="XG">BlankMacro1</definedName>
    <definedName name="xhd" localSheetId="12">'관급자재(퇴수관로)'!xhd</definedName>
    <definedName name="xhd">[0]!xhd</definedName>
    <definedName name="xs" localSheetId="12">BlankMacro1</definedName>
    <definedName name="xs" localSheetId="25">BlankMacro1</definedName>
    <definedName name="xs" localSheetId="24">BlankMacro1</definedName>
    <definedName name="xs">BlankMacro1</definedName>
    <definedName name="xsa" localSheetId="12">BlankMacro1</definedName>
    <definedName name="xsa" localSheetId="25">BlankMacro1</definedName>
    <definedName name="xsa" localSheetId="24">BlankMacro1</definedName>
    <definedName name="xsa">BlankMacro1</definedName>
    <definedName name="xsdf" localSheetId="12">BlankMacro1</definedName>
    <definedName name="xsdf" localSheetId="25">BlankMacro1</definedName>
    <definedName name="xsdf" localSheetId="24">BlankMacro1</definedName>
    <definedName name="xsdf">BlankMacro1</definedName>
    <definedName name="xv" localSheetId="12">{"Book1","부대-(표지판,데리,가드).xls","부대-(낙,차,중분대).xls"}</definedName>
    <definedName name="xv">{"Book1","부대-(표지판,데리,가드).xls","부대-(낙,차,중분대).xls"}</definedName>
    <definedName name="xvb" localSheetId="12">BlankMacro1</definedName>
    <definedName name="xvb" localSheetId="25">BlankMacro1</definedName>
    <definedName name="xvb" localSheetId="24">BlankMacro1</definedName>
    <definedName name="xvb">BlankMacro1</definedName>
    <definedName name="xxca" localSheetId="12">{"'Firr(선)'!$AS$1:$AY$62","'Firr(사)'!$AS$1:$AY$62","'Firr(회)'!$AS$1:$AY$62","'Firr(선)'!$L$1:$V$62","'Firr(사)'!$L$1:$V$62","'Firr(회)'!$L$1:$V$62"}</definedName>
    <definedName name="xxca" localSheetId="2">{"'Firr(선)'!$AS$1:$AY$62","'Firr(사)'!$AS$1:$AY$62","'Firr(회)'!$AS$1:$AY$62","'Firr(선)'!$L$1:$V$62","'Firr(사)'!$L$1:$V$62","'Firr(회)'!$L$1:$V$62"}</definedName>
    <definedName name="xxca" localSheetId="4">{"'Firr(선)'!$AS$1:$AY$62","'Firr(사)'!$AS$1:$AY$62","'Firr(회)'!$AS$1:$AY$62","'Firr(선)'!$L$1:$V$62","'Firr(사)'!$L$1:$V$62","'Firr(회)'!$L$1:$V$62"}</definedName>
    <definedName name="xxca">{"'Firr(선)'!$AS$1:$AY$62","'Firr(사)'!$AS$1:$AY$62","'Firr(회)'!$AS$1:$AY$62","'Firr(선)'!$L$1:$V$62","'Firr(사)'!$L$1:$V$62","'Firr(회)'!$L$1:$V$62"}</definedName>
    <definedName name="xxx" localSheetId="12">{"Book1","부대-(표지판,데리,가드).xls","부대-(낙,차,중분대).xls"}</definedName>
    <definedName name="xxx">{"Book1","부대-(표지판,데리,가드).xls","부대-(낙,차,중분대).xls"}</definedName>
    <definedName name="XXXXXX" localSheetId="12">{"'공사부문'!$A$6:$A$32"}</definedName>
    <definedName name="XXXXXX">{"'공사부문'!$A$6:$A$32"}</definedName>
    <definedName name="xz" localSheetId="12">BlankMacro1</definedName>
    <definedName name="xz" localSheetId="25">BlankMacro1</definedName>
    <definedName name="xz" localSheetId="24">BlankMacro1</definedName>
    <definedName name="xz">BlankMacro1</definedName>
    <definedName name="xzcs" localSheetId="12">BlankMacro1</definedName>
    <definedName name="xzcs" localSheetId="25">BlankMacro1</definedName>
    <definedName name="xzcs" localSheetId="24">BlankMacro1</definedName>
    <definedName name="xzcs">BlankMacro1</definedName>
    <definedName name="xzz" localSheetId="12">BlankMacro1</definedName>
    <definedName name="xzz" localSheetId="25">BlankMacro1</definedName>
    <definedName name="xzz" localSheetId="24">BlankMacro1</definedName>
    <definedName name="xzz">BlankMacro1</definedName>
    <definedName name="Y6U" localSheetId="12">'관급자재(퇴수관로)'!Y6U</definedName>
    <definedName name="Y6U">[0]!Y6U</definedName>
    <definedName name="YESFF" localSheetId="12">BlankMacro1</definedName>
    <definedName name="YESFF" localSheetId="25">BlankMacro1</definedName>
    <definedName name="YESFF" localSheetId="24">BlankMacro1</definedName>
    <definedName name="YESFF">BlankMacro1</definedName>
    <definedName name="YFU" localSheetId="12">{"'용역비'!$A$4:$C$8"}</definedName>
    <definedName name="YFU">{"'용역비'!$A$4:$C$8"}</definedName>
    <definedName name="YHFXD" localSheetId="12">BlankMacro1</definedName>
    <definedName name="YHFXD" localSheetId="25">BlankMacro1</definedName>
    <definedName name="YHFXD" localSheetId="24">BlankMacro1</definedName>
    <definedName name="YHFXD">BlankMacro1</definedName>
    <definedName name="YHG" localSheetId="12">'관급자재(퇴수관로)'!YHG</definedName>
    <definedName name="YHG">[0]!YHG</definedName>
    <definedName name="YJ" localSheetId="27" hidden="1">{#N/A,#N/A,FALSE,"조골재"}</definedName>
    <definedName name="YJ" localSheetId="25" hidden="1">{#N/A,#N/A,FALSE,"조골재"}</definedName>
    <definedName name="YJ" localSheetId="6" hidden="1">{#N/A,#N/A,FALSE,"조골재"}</definedName>
    <definedName name="YJ" localSheetId="20" hidden="1">{#N/A,#N/A,FALSE,"조골재"}</definedName>
    <definedName name="YJ" localSheetId="8" hidden="1">{#N/A,#N/A,FALSE,"조골재"}</definedName>
    <definedName name="YJ" localSheetId="23" hidden="1">{#N/A,#N/A,FALSE,"조골재"}</definedName>
    <definedName name="YJ" localSheetId="22" hidden="1">{#N/A,#N/A,FALSE,"조골재"}</definedName>
    <definedName name="YJ" hidden="1">{#N/A,#N/A,FALSE,"조골재"}</definedName>
    <definedName name="YJH" localSheetId="12">'관급자재(퇴수관로)'!YJH</definedName>
    <definedName name="YJH">[0]!YJH</definedName>
    <definedName name="YL" localSheetId="12">{"'용역비'!$A$4:$C$8"}</definedName>
    <definedName name="YL">{"'용역비'!$A$4:$C$8"}</definedName>
    <definedName name="YRTY" localSheetId="27" hidden="1">{#N/A,#N/A,FALSE,"집계";#N/A,#N/A,FALSE,"철근";#N/A,#N/A,FALSE,"외봉육교(교대A1)";#N/A,#N/A,FALSE,"외봉육교(교대A2)"}</definedName>
    <definedName name="YRTY" localSheetId="25" hidden="1">{#N/A,#N/A,FALSE,"집계";#N/A,#N/A,FALSE,"철근";#N/A,#N/A,FALSE,"외봉육교(교대A1)";#N/A,#N/A,FALSE,"외봉육교(교대A2)"}</definedName>
    <definedName name="YRTY" localSheetId="6" hidden="1">{#N/A,#N/A,FALSE,"집계";#N/A,#N/A,FALSE,"철근";#N/A,#N/A,FALSE,"외봉육교(교대A1)";#N/A,#N/A,FALSE,"외봉육교(교대A2)"}</definedName>
    <definedName name="YRTY" localSheetId="20" hidden="1">{#N/A,#N/A,FALSE,"집계";#N/A,#N/A,FALSE,"철근";#N/A,#N/A,FALSE,"외봉육교(교대A1)";#N/A,#N/A,FALSE,"외봉육교(교대A2)"}</definedName>
    <definedName name="YRTY" localSheetId="8" hidden="1">{#N/A,#N/A,FALSE,"집계";#N/A,#N/A,FALSE,"철근";#N/A,#N/A,FALSE,"외봉육교(교대A1)";#N/A,#N/A,FALSE,"외봉육교(교대A2)"}</definedName>
    <definedName name="YRTY" localSheetId="23" hidden="1">{#N/A,#N/A,FALSE,"집계";#N/A,#N/A,FALSE,"철근";#N/A,#N/A,FALSE,"외봉육교(교대A1)";#N/A,#N/A,FALSE,"외봉육교(교대A2)"}</definedName>
    <definedName name="YRTY" localSheetId="22" hidden="1">{#N/A,#N/A,FALSE,"집계";#N/A,#N/A,FALSE,"철근";#N/A,#N/A,FALSE,"외봉육교(교대A1)";#N/A,#N/A,FALSE,"외봉육교(교대A2)"}</definedName>
    <definedName name="YRTY" hidden="1">{#N/A,#N/A,FALSE,"집계";#N/A,#N/A,FALSE,"철근";#N/A,#N/A,FALSE,"외봉육교(교대A1)";#N/A,#N/A,FALSE,"외봉육교(교대A2)"}</definedName>
    <definedName name="YTERT" localSheetId="12">BlankMacro1</definedName>
    <definedName name="YTERT" localSheetId="25">BlankMacro1</definedName>
    <definedName name="YTERT" localSheetId="24">BlankMacro1</definedName>
    <definedName name="YTERT">BlankMacro1</definedName>
    <definedName name="YTGEGER" localSheetId="12">BlankMacro1</definedName>
    <definedName name="YTGEGER" localSheetId="25">BlankMacro1</definedName>
    <definedName name="YTGEGER" localSheetId="24">BlankMacro1</definedName>
    <definedName name="YTGEGER">BlankMacro1</definedName>
    <definedName name="yth" localSheetId="12">'관급자재(퇴수관로)'!yth</definedName>
    <definedName name="yth">[0]!yth</definedName>
    <definedName name="YTHIKYUI" localSheetId="12">BlankMacro1</definedName>
    <definedName name="YTHIKYUI" localSheetId="25">BlankMacro1</definedName>
    <definedName name="YTHIKYUI" localSheetId="24">BlankMacro1</definedName>
    <definedName name="YTHIKYUI">BlankMacro1</definedName>
    <definedName name="ytjuy" localSheetId="12">'관급자재(퇴수관로)'!ytjuy</definedName>
    <definedName name="ytjuy">[0]!ytjuy</definedName>
    <definedName name="ytughjhg" localSheetId="12">BlankMacro1</definedName>
    <definedName name="ytughjhg" localSheetId="25">BlankMacro1</definedName>
    <definedName name="ytughjhg" localSheetId="24">BlankMacro1</definedName>
    <definedName name="ytughjhg">BlankMacro1</definedName>
    <definedName name="YTURYYT" localSheetId="27" hidden="1">{#N/A,#N/A,FALSE,"포장2"}</definedName>
    <definedName name="YTURYYT" localSheetId="25" hidden="1">{#N/A,#N/A,FALSE,"포장2"}</definedName>
    <definedName name="YTURYYT" localSheetId="6" hidden="1">{#N/A,#N/A,FALSE,"포장2"}</definedName>
    <definedName name="YTURYYT" localSheetId="20" hidden="1">{#N/A,#N/A,FALSE,"포장2"}</definedName>
    <definedName name="YTURYYT" localSheetId="8" hidden="1">{#N/A,#N/A,FALSE,"포장2"}</definedName>
    <definedName name="YTURYYT" localSheetId="23" hidden="1">{#N/A,#N/A,FALSE,"포장2"}</definedName>
    <definedName name="YTURYYT" localSheetId="22" hidden="1">{#N/A,#N/A,FALSE,"포장2"}</definedName>
    <definedName name="YTURYYT" hidden="1">{#N/A,#N/A,FALSE,"포장2"}</definedName>
    <definedName name="YUIKYUI" localSheetId="12">BlankMacro1</definedName>
    <definedName name="YUIKYUI" localSheetId="25">BlankMacro1</definedName>
    <definedName name="YUIKYUI" localSheetId="24">BlankMacro1</definedName>
    <definedName name="YUIKYUI">BlankMacro1</definedName>
    <definedName name="YUK" localSheetId="12">{"'용역비'!$A$4:$C$8"}</definedName>
    <definedName name="YUK">{"'용역비'!$A$4:$C$8"}</definedName>
    <definedName name="YUKOI" localSheetId="12">{"'용역비'!$A$4:$C$8"}</definedName>
    <definedName name="YUKOI">{"'용역비'!$A$4:$C$8"}</definedName>
    <definedName name="YUYUY" localSheetId="27" hidden="1">{#N/A,#N/A,FALSE,"혼합골재"}</definedName>
    <definedName name="YUYUY" localSheetId="25" hidden="1">{#N/A,#N/A,FALSE,"혼합골재"}</definedName>
    <definedName name="YUYUY" localSheetId="6" hidden="1">{#N/A,#N/A,FALSE,"혼합골재"}</definedName>
    <definedName name="YUYUY" localSheetId="20" hidden="1">{#N/A,#N/A,FALSE,"혼합골재"}</definedName>
    <definedName name="YUYUY" localSheetId="8" hidden="1">{#N/A,#N/A,FALSE,"혼합골재"}</definedName>
    <definedName name="YUYUY" localSheetId="23" hidden="1">{#N/A,#N/A,FALSE,"혼합골재"}</definedName>
    <definedName name="YUYUY" localSheetId="22" hidden="1">{#N/A,#N/A,FALSE,"혼합골재"}</definedName>
    <definedName name="YUYUY" hidden="1">{#N/A,#N/A,FALSE,"혼합골재"}</definedName>
    <definedName name="yyyy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localSheetId="12">{"'자리배치도'!$AG$1:$CI$28"}</definedName>
    <definedName name="yyyyyy" localSheetId="2">{"'자리배치도'!$AG$1:$CI$28"}</definedName>
    <definedName name="yyyyyy" localSheetId="4">{"'자리배치도'!$AG$1:$CI$28"}</definedName>
    <definedName name="yyyyyy">{"'자리배치도'!$AG$1:$CI$28"}</definedName>
    <definedName name="ZA" localSheetId="12">{"'광피스표'!$A$3:$N$54"}</definedName>
    <definedName name="ZA" localSheetId="2">{"'광피스표'!$A$3:$N$54"}</definedName>
    <definedName name="ZA" localSheetId="4">{"'광피스표'!$A$3:$N$54"}</definedName>
    <definedName name="ZA">{"'광피스표'!$A$3:$N$54"}</definedName>
    <definedName name="zb" localSheetId="12">BlankMacro1</definedName>
    <definedName name="zb" localSheetId="25">BlankMacro1</definedName>
    <definedName name="zb" localSheetId="24">BlankMacro1</definedName>
    <definedName name="zb">BlankMacro1</definedName>
    <definedName name="zc" localSheetId="12">BlankMacro1</definedName>
    <definedName name="zc" localSheetId="25">BlankMacro1</definedName>
    <definedName name="zc" localSheetId="24">BlankMacro1</definedName>
    <definedName name="zc">BlankMacro1</definedName>
    <definedName name="ZFZCSEVFVCSDRZF" localSheetId="12">{0,0,0,0}</definedName>
    <definedName name="ZFZCSEVFVCSDRZF">{0,0,0,0}</definedName>
    <definedName name="zsddvc" localSheetId="12">BlankMacro1</definedName>
    <definedName name="zsddvc" localSheetId="25">BlankMacro1</definedName>
    <definedName name="zsddvc" localSheetId="24">BlankMacro1</definedName>
    <definedName name="zsddvc">BlankMacro1</definedName>
    <definedName name="ZSQ" localSheetId="12">BlankMacro1</definedName>
    <definedName name="ZSQ" localSheetId="25">BlankMacro1</definedName>
    <definedName name="ZSQ" localSheetId="24">BlankMacro1</definedName>
    <definedName name="ZSQ">BlankMacro1</definedName>
    <definedName name="zxc" localSheetId="12">BlankMacro1</definedName>
    <definedName name="zxc" localSheetId="25">BlankMacro1</definedName>
    <definedName name="zxc" localSheetId="24">BlankMacro1</definedName>
    <definedName name="zxc">BlankMacro1</definedName>
    <definedName name="zxcasdas" localSheetId="12">BlankMacro1</definedName>
    <definedName name="zxcasdas" localSheetId="25">BlankMacro1</definedName>
    <definedName name="zxcasdas" localSheetId="24">BlankMacro1</definedName>
    <definedName name="zxcasdas">BlankMacro1</definedName>
    <definedName name="zxcf" localSheetId="12">'관급자재(퇴수관로)'!zxcf</definedName>
    <definedName name="zxcf">[0]!zxcf</definedName>
    <definedName name="zxczxc" localSheetId="12">BlankMacro1</definedName>
    <definedName name="zxczxc" localSheetId="25">BlankMacro1</definedName>
    <definedName name="zxczxc" localSheetId="24">BlankMacro1</definedName>
    <definedName name="zxczxc">BlankMacro1</definedName>
    <definedName name="zxczxczxc" localSheetId="12">BlankMacro1</definedName>
    <definedName name="zxczxczxc" localSheetId="25">BlankMacro1</definedName>
    <definedName name="zxczxczxc" localSheetId="24">BlankMacro1</definedName>
    <definedName name="zxczxczxc">BlankMacro1</definedName>
    <definedName name="zxd" localSheetId="12">'관급자재(퇴수관로)'!zxd</definedName>
    <definedName name="zxd">[0]!zxd</definedName>
    <definedName name="ZZZZ" localSheetId="12">BlankMacro1</definedName>
    <definedName name="ZZZZ" localSheetId="25">BlankMacro1</definedName>
    <definedName name="ZZZZ" localSheetId="24">BlankMacro1</definedName>
    <definedName name="ZZZZ">BlankMacro1</definedName>
    <definedName name="ㄱㄱ" localSheetId="27" hidden="1">{#N/A,#N/A,FALSE,"운반시간"}</definedName>
    <definedName name="ㄱㄱ" localSheetId="25" hidden="1">{#N/A,#N/A,FALSE,"운반시간"}</definedName>
    <definedName name="ㄱㄱ" localSheetId="6" hidden="1">{#N/A,#N/A,FALSE,"운반시간"}</definedName>
    <definedName name="ㄱㄱ" localSheetId="20" hidden="1">{#N/A,#N/A,FALSE,"운반시간"}</definedName>
    <definedName name="ㄱㄱ" localSheetId="8" hidden="1">{#N/A,#N/A,FALSE,"운반시간"}</definedName>
    <definedName name="ㄱㄱ" localSheetId="23" hidden="1">{#N/A,#N/A,FALSE,"운반시간"}</definedName>
    <definedName name="ㄱㄱ" localSheetId="22" hidden="1">{#N/A,#N/A,FALSE,"운반시간"}</definedName>
    <definedName name="ㄱㄱ" hidden="1">{#N/A,#N/A,FALSE,"운반시간"}</definedName>
    <definedName name="ㄱㄱㄱㄱㄱㄱ" localSheetId="12">{"'용역비'!$A$4:$C$8"}</definedName>
    <definedName name="ㄱㄱㄱㄱㄱㄱ">{"'용역비'!$A$4:$C$8"}</definedName>
    <definedName name="ㄱㄱㄱㄱㄱㄱㄱ">{"Book1","00장구심사(농림).xls"}</definedName>
    <definedName name="ㄱ노ㅛㄱ서" localSheetId="12">BlankMacro1</definedName>
    <definedName name="ㄱ노ㅛㄱ서" localSheetId="25">BlankMacro1</definedName>
    <definedName name="ㄱ노ㅛㄱ서" localSheetId="24">BlankMacro1</definedName>
    <definedName name="ㄱ노ㅛㄱ서">BlankMacro1</definedName>
    <definedName name="ㄱㄷㄽ" localSheetId="27" hidden="1">{#N/A,#N/A,FALSE,"운반시간"}</definedName>
    <definedName name="ㄱㄷㄽ" localSheetId="25" hidden="1">{#N/A,#N/A,FALSE,"운반시간"}</definedName>
    <definedName name="ㄱㄷㄽ" localSheetId="6" hidden="1">{#N/A,#N/A,FALSE,"운반시간"}</definedName>
    <definedName name="ㄱㄷㄽ" localSheetId="20" hidden="1">{#N/A,#N/A,FALSE,"운반시간"}</definedName>
    <definedName name="ㄱㄷㄽ" localSheetId="8" hidden="1">{#N/A,#N/A,FALSE,"운반시간"}</definedName>
    <definedName name="ㄱㄷㄽ" localSheetId="23" hidden="1">{#N/A,#N/A,FALSE,"운반시간"}</definedName>
    <definedName name="ㄱㄷㄽ" localSheetId="22" hidden="1">{#N/A,#N/A,FALSE,"운반시간"}</definedName>
    <definedName name="ㄱㄷㄽ" hidden="1">{#N/A,#N/A,FALSE,"운반시간"}</definedName>
    <definedName name="ㄱㄺㄹ" localSheetId="27" hidden="1">{#N/A,#N/A,FALSE,"운반시간"}</definedName>
    <definedName name="ㄱㄺㄹ" localSheetId="25" hidden="1">{#N/A,#N/A,FALSE,"운반시간"}</definedName>
    <definedName name="ㄱㄺㄹ" localSheetId="6" hidden="1">{#N/A,#N/A,FALSE,"운반시간"}</definedName>
    <definedName name="ㄱㄺㄹ" localSheetId="20" hidden="1">{#N/A,#N/A,FALSE,"운반시간"}</definedName>
    <definedName name="ㄱㄺㄹ" localSheetId="8" hidden="1">{#N/A,#N/A,FALSE,"운반시간"}</definedName>
    <definedName name="ㄱㄺㄹ" localSheetId="23" hidden="1">{#N/A,#N/A,FALSE,"운반시간"}</definedName>
    <definedName name="ㄱㄺㄹ" localSheetId="22" hidden="1">{#N/A,#N/A,FALSE,"운반시간"}</definedName>
    <definedName name="ㄱㄺㄹ" hidden="1">{#N/A,#N/A,FALSE,"운반시간"}</definedName>
    <definedName name="ㄱ죳ㄷ" localSheetId="27" hidden="1">{#N/A,#N/A,FALSE,"포장2"}</definedName>
    <definedName name="ㄱ죳ㄷ" localSheetId="25" hidden="1">{#N/A,#N/A,FALSE,"포장2"}</definedName>
    <definedName name="ㄱ죳ㄷ" localSheetId="6" hidden="1">{#N/A,#N/A,FALSE,"포장2"}</definedName>
    <definedName name="ㄱ죳ㄷ" localSheetId="20" hidden="1">{#N/A,#N/A,FALSE,"포장2"}</definedName>
    <definedName name="ㄱ죳ㄷ" localSheetId="8" hidden="1">{#N/A,#N/A,FALSE,"포장2"}</definedName>
    <definedName name="ㄱ죳ㄷ" localSheetId="23" hidden="1">{#N/A,#N/A,FALSE,"포장2"}</definedName>
    <definedName name="ㄱ죳ㄷ" localSheetId="22" hidden="1">{#N/A,#N/A,FALSE,"포장2"}</definedName>
    <definedName name="ㄱ죳ㄷ" hidden="1">{#N/A,#N/A,FALSE,"포장2"}</definedName>
    <definedName name="ㄱㅎ" localSheetId="12">{"'용역비'!$A$4:$C$8"}</definedName>
    <definedName name="ㄱㅎ">{"'용역비'!$A$4:$C$8"}</definedName>
    <definedName name="가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가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">{"'정산내역서'!$A$1:$I$35","'정산서(절.성토부)'!$A$1:$Q$17","'정산서(교량부)'!$A$1:$Q$84","'총괄표'!$A$1:$M$12","'시행현황'!$A$1:$G$12","'표지'!$A$1:$N$27","'정산서(절.성토부)'!$A$3:$Q$7"}</definedName>
    <definedName name="가1" localSheetId="12">{"'산출근거'!$B$4:$D$8"}</definedName>
    <definedName name="가1">{"'산출근거'!$B$4:$D$8"}</definedName>
    <definedName name="가2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가2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2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2">{"'정산내역서'!$A$1:$I$35","'정산서(절.성토부)'!$A$1:$Q$17","'정산서(교량부)'!$A$1:$Q$84","'총괄표'!$A$1:$M$12","'시행현황'!$A$1:$G$12","'표지'!$A$1:$N$27","'정산서(절.성토부)'!$A$3:$Q$7"}</definedName>
    <definedName name="가가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가가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가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가">{"'정산내역서'!$A$1:$I$35","'정산서(절.성토부)'!$A$1:$Q$17","'정산서(교량부)'!$A$1:$Q$84","'총괄표'!$A$1:$M$12","'시행현황'!$A$1:$G$12","'표지'!$A$1:$N$27","'정산서(절.성토부)'!$A$3:$Q$7"}</definedName>
    <definedName name="가가가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가가가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가가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가가">{"'정산내역서'!$A$1:$I$35","'정산서(절.성토부)'!$A$1:$Q$17","'정산서(교량부)'!$A$1:$Q$84","'총괄표'!$A$1:$M$12","'시행현황'!$A$1:$G$12","'표지'!$A$1:$N$27","'정산서(절.성토부)'!$A$3:$Q$7"}</definedName>
    <definedName name="가나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가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나">{"'정산내역서'!$A$1:$I$35","'정산서(절.성토부)'!$A$1:$Q$17","'정산서(교량부)'!$A$1:$Q$84","'총괄표'!$A$1:$M$12","'시행현황'!$A$1:$G$12","'표지'!$A$1:$N$27","'정산서(절.성토부)'!$A$3:$Q$7"}</definedName>
    <definedName name="가나3" localSheetId="12">BlankMacro1</definedName>
    <definedName name="가나3" localSheetId="25">BlankMacro1</definedName>
    <definedName name="가나3" localSheetId="24">BlankMacro1</definedName>
    <definedName name="가나3">BlankMacro1</definedName>
    <definedName name="가나다라" localSheetId="12">{"'제10장(표)'!$A$5:$L$10"}</definedName>
    <definedName name="가나다라">{"'제10장(표)'!$A$5:$L$10"}</definedName>
    <definedName name="가도" localSheetId="27" hidden="1">#REF!</definedName>
    <definedName name="가도" localSheetId="25" hidden="1">#REF!</definedName>
    <definedName name="가도" localSheetId="6" hidden="1">#REF!</definedName>
    <definedName name="가도" localSheetId="20" hidden="1">#REF!</definedName>
    <definedName name="가도" localSheetId="8" hidden="1">#REF!</definedName>
    <definedName name="가도" localSheetId="23" hidden="1">#REF!</definedName>
    <definedName name="가도" localSheetId="22" hidden="1">#REF!</definedName>
    <definedName name="가도" localSheetId="21" hidden="1">#REF!</definedName>
    <definedName name="가도" localSheetId="7" hidden="1">#REF!</definedName>
    <definedName name="가도" localSheetId="24" hidden="1">#REF!</definedName>
    <definedName name="가도" hidden="1">#REF!</definedName>
    <definedName name="가배수로집계표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>{"'정산내역서'!$A$1:$I$35","'정산서(절.성토부)'!$A$1:$Q$17","'정산서(교량부)'!$A$1:$Q$84","'총괄표'!$A$1:$M$12","'시행현황'!$A$1:$G$12","'표지'!$A$1:$N$27","'정산서(절.성토부)'!$A$3:$Q$7"}</definedName>
    <definedName name="가시" localSheetId="27" hidden="1">#REF!</definedName>
    <definedName name="가시" localSheetId="25" hidden="1">#REF!</definedName>
    <definedName name="가시" localSheetId="6" hidden="1">#REF!</definedName>
    <definedName name="가시" localSheetId="20" hidden="1">#REF!</definedName>
    <definedName name="가시" localSheetId="8" hidden="1">#REF!</definedName>
    <definedName name="가시" localSheetId="23" hidden="1">#REF!</definedName>
    <definedName name="가시" localSheetId="22" hidden="1">#REF!</definedName>
    <definedName name="가시" localSheetId="21" hidden="1">#REF!</definedName>
    <definedName name="가시" localSheetId="7" hidden="1">#REF!</definedName>
    <definedName name="가시" localSheetId="24" hidden="1">#REF!</definedName>
    <definedName name="가시" hidden="1">#REF!</definedName>
    <definedName name="가자">{"Book1","00장구심사(농림).xls"}</definedName>
    <definedName name="가재미">{"Book1","00장구심사(농림).xls"}</definedName>
    <definedName name="가짜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가짜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짜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가짜">{"'정산내역서'!$A$1:$I$35","'정산서(절.성토부)'!$A$1:$Q$17","'정산서(교량부)'!$A$1:$Q$84","'총괄표'!$A$1:$M$12","'시행현황'!$A$1:$G$12","'표지'!$A$1:$N$27","'정산서(절.성토부)'!$A$3:$Q$7"}</definedName>
    <definedName name="각간지" localSheetId="12">Dlog_Show</definedName>
    <definedName name="각간지" localSheetId="25">Dlog_Show</definedName>
    <definedName name="각간지" localSheetId="24">Dlog_Show</definedName>
    <definedName name="각간지">Dlog_Show</definedName>
    <definedName name="간선변경" localSheetId="12">BlankMacro1</definedName>
    <definedName name="간선변경" localSheetId="25">BlankMacro1</definedName>
    <definedName name="간선변경" localSheetId="24">BlankMacro1</definedName>
    <definedName name="간선변경">BlankMacro1</definedName>
    <definedName name="간이지" localSheetId="12">Dlog_Show</definedName>
    <definedName name="간이지" localSheetId="25">Dlog_Show</definedName>
    <definedName name="간이지" localSheetId="24">Dlog_Show</definedName>
    <definedName name="간이지">Dlog_Show</definedName>
    <definedName name="간지4">{"Book1","00장구심사(농림).xls"}</definedName>
    <definedName name="간지제목" localSheetId="12">{"'경비표'!$A$1:$H$299","'경비표'!$G$174","'경비표'!$A$1:$H$1"}</definedName>
    <definedName name="간지제목">{"'경비표'!$A$1:$H$299","'경비표'!$G$174","'경비표'!$A$1:$H$1"}</definedName>
    <definedName name="갇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갇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갇" localSheetId="4">{"'정산내역서'!$A$1:$I$35","'정산서(절.성토부)'!$A$1:$Q$17","'정산서(교량부)'!$A$1:$Q$84","'총괄표'!$A$1:$M$12","'시행현황'!$A$1:$G$12","'표지'!$A$1:$N$27","'정산서(절.성토부)'!$A$3:$Q$7"}</definedName>
    <definedName name="갇">{"'정산내역서'!$A$1:$I$35","'정산서(절.성토부)'!$A$1:$Q$17","'정산서(교량부)'!$A$1:$Q$84","'총괄표'!$A$1:$M$12","'시행현황'!$A$1:$G$12","'표지'!$A$1:$N$27","'정산서(절.성토부)'!$A$3:$Q$7"}</definedName>
    <definedName name="갈산44">{"Book1","00장구심사(농림).xls"}</definedName>
    <definedName name="강" localSheetId="12">{"Book1","부대-(표지판,데리,가드).xls","부대-(낙,차,중분대).xls"}</definedName>
    <definedName name="강">{"Book1","부대-(표지판,데리,가드).xls","부대-(낙,차,중분대).xls"}</definedName>
    <definedName name="강관기둥철책집계" localSheetId="12">BlankMacro1</definedName>
    <definedName name="강관기둥철책집계" localSheetId="25">BlankMacro1</definedName>
    <definedName name="강관기둥철책집계" localSheetId="24">BlankMacro1</definedName>
    <definedName name="강관기둥철책집계">BlankMacro1</definedName>
    <definedName name="강아" localSheetId="12">BlankMacro1</definedName>
    <definedName name="강아" localSheetId="25">BlankMacro1</definedName>
    <definedName name="강아" localSheetId="24">BlankMacro1</definedName>
    <definedName name="강아">BlankMacro1</definedName>
    <definedName name="강정근" localSheetId="12">{"'도면'!$G$62:$H$63","'도면'!$G$62:$H$63"}</definedName>
    <definedName name="강정근">{"'도면'!$G$62:$H$63","'도면'!$G$62:$H$63"}</definedName>
    <definedName name="갸ㅕㅛ샤ㅛ" localSheetId="12">{"'공사부문'!$A$6:$A$32"}</definedName>
    <definedName name="갸ㅕㅛ샤ㅛ">{"'공사부문'!$A$6:$A$32"}</definedName>
    <definedName name="거리1" localSheetId="27">#REF!</definedName>
    <definedName name="거리1" localSheetId="25">#REF!</definedName>
    <definedName name="거리1" localSheetId="6">#REF!</definedName>
    <definedName name="거리1" localSheetId="20">#REF!</definedName>
    <definedName name="거리1" localSheetId="9">#REF!</definedName>
    <definedName name="거리1" localSheetId="8">#REF!</definedName>
    <definedName name="거리1" localSheetId="23">#REF!</definedName>
    <definedName name="거리1" localSheetId="22">#REF!</definedName>
    <definedName name="거리1" localSheetId="21">#REF!</definedName>
    <definedName name="거리1" localSheetId="7">#REF!</definedName>
    <definedName name="거리1" localSheetId="24">#REF!</definedName>
    <definedName name="거리1">#REF!</definedName>
    <definedName name="거리2" localSheetId="27">#REF!</definedName>
    <definedName name="거리2" localSheetId="25">#REF!</definedName>
    <definedName name="거리2" localSheetId="6">#REF!</definedName>
    <definedName name="거리2" localSheetId="20">#REF!</definedName>
    <definedName name="거리2" localSheetId="9">#REF!</definedName>
    <definedName name="거리2" localSheetId="8">#REF!</definedName>
    <definedName name="거리2" localSheetId="23">#REF!</definedName>
    <definedName name="거리2" localSheetId="22">#REF!</definedName>
    <definedName name="거리2" localSheetId="21">#REF!</definedName>
    <definedName name="거리2" localSheetId="7">#REF!</definedName>
    <definedName name="거리2" localSheetId="24">#REF!</definedName>
    <definedName name="거리2">#REF!</definedName>
    <definedName name="거리3" localSheetId="27">#REF!</definedName>
    <definedName name="거리3" localSheetId="25">#REF!</definedName>
    <definedName name="거리3" localSheetId="6">#REF!</definedName>
    <definedName name="거리3" localSheetId="20">#REF!</definedName>
    <definedName name="거리3" localSheetId="9">#REF!</definedName>
    <definedName name="거리3" localSheetId="8">#REF!</definedName>
    <definedName name="거리3" localSheetId="23">#REF!</definedName>
    <definedName name="거리3" localSheetId="22">#REF!</definedName>
    <definedName name="거리3" localSheetId="21">#REF!</definedName>
    <definedName name="거리3" localSheetId="7">#REF!</definedName>
    <definedName name="거리3" localSheetId="24">#REF!</definedName>
    <definedName name="거리3">#REF!</definedName>
    <definedName name="거리4" localSheetId="27">#REF!</definedName>
    <definedName name="거리4" localSheetId="25">#REF!</definedName>
    <definedName name="거리4" localSheetId="6">#REF!</definedName>
    <definedName name="거리4" localSheetId="20">#REF!</definedName>
    <definedName name="거리4" localSheetId="9">#REF!</definedName>
    <definedName name="거리4" localSheetId="8">#REF!</definedName>
    <definedName name="거리4" localSheetId="23">#REF!</definedName>
    <definedName name="거리4" localSheetId="22">#REF!</definedName>
    <definedName name="거리4" localSheetId="21">#REF!</definedName>
    <definedName name="거리4" localSheetId="7">#REF!</definedName>
    <definedName name="거리4" localSheetId="24">#REF!</definedName>
    <definedName name="거리4">#REF!</definedName>
    <definedName name="거리5" localSheetId="27">#REF!</definedName>
    <definedName name="거리5" localSheetId="25">#REF!</definedName>
    <definedName name="거리5" localSheetId="6">#REF!</definedName>
    <definedName name="거리5" localSheetId="20">#REF!</definedName>
    <definedName name="거리5" localSheetId="9">#REF!</definedName>
    <definedName name="거리5" localSheetId="8">#REF!</definedName>
    <definedName name="거리5" localSheetId="23">#REF!</definedName>
    <definedName name="거리5" localSheetId="22">#REF!</definedName>
    <definedName name="거리5" localSheetId="21">#REF!</definedName>
    <definedName name="거리5" localSheetId="7">#REF!</definedName>
    <definedName name="거리5" localSheetId="24">#REF!</definedName>
    <definedName name="거리5">#REF!</definedName>
    <definedName name="거푸집" localSheetId="12">BlankMacro1</definedName>
    <definedName name="거푸집" localSheetId="25">BlankMacro1</definedName>
    <definedName name="거푸집" localSheetId="24">BlankMacro1</definedName>
    <definedName name="거푸집">BlankMacro1</definedName>
    <definedName name="건목">53461</definedName>
    <definedName name="건축집계" localSheetId="12">BlankMacro1</definedName>
    <definedName name="건축집계" localSheetId="25">BlankMacro1</definedName>
    <definedName name="건축집계" localSheetId="24">BlankMacro1</definedName>
    <definedName name="건축집계">BlankMacro1</definedName>
    <definedName name="것" localSheetId="27" hidden="1">{#N/A,#N/A,FALSE,"골재소요량";#N/A,#N/A,FALSE,"골재소요량"}</definedName>
    <definedName name="것" localSheetId="25" hidden="1">{#N/A,#N/A,FALSE,"골재소요량";#N/A,#N/A,FALSE,"골재소요량"}</definedName>
    <definedName name="것" localSheetId="6" hidden="1">{#N/A,#N/A,FALSE,"골재소요량";#N/A,#N/A,FALSE,"골재소요량"}</definedName>
    <definedName name="것" localSheetId="20" hidden="1">{#N/A,#N/A,FALSE,"골재소요량";#N/A,#N/A,FALSE,"골재소요량"}</definedName>
    <definedName name="것" localSheetId="8" hidden="1">{#N/A,#N/A,FALSE,"골재소요량";#N/A,#N/A,FALSE,"골재소요량"}</definedName>
    <definedName name="것" localSheetId="23" hidden="1">{#N/A,#N/A,FALSE,"골재소요량";#N/A,#N/A,FALSE,"골재소요량"}</definedName>
    <definedName name="것" localSheetId="22" hidden="1">{#N/A,#N/A,FALSE,"골재소요량";#N/A,#N/A,FALSE,"골재소요량"}</definedName>
    <definedName name="것" hidden="1">{#N/A,#N/A,FALSE,"골재소요량";#N/A,#N/A,FALSE,"골재소요량"}</definedName>
    <definedName name="견이적" localSheetId="12">Dlog_Show</definedName>
    <definedName name="견이적" localSheetId="25">Dlog_Show</definedName>
    <definedName name="견이적" localSheetId="24">Dlog_Show</definedName>
    <definedName name="견이적">Dlog_Show</definedName>
    <definedName name="경비집계" localSheetId="12">{"'용역비'!$A$4:$C$8"}</definedName>
    <definedName name="경비집계">{"'용역비'!$A$4:$C$8"}</definedName>
    <definedName name="경사1" localSheetId="27">#REF!</definedName>
    <definedName name="경사1" localSheetId="25">#REF!</definedName>
    <definedName name="경사1" localSheetId="6">#REF!</definedName>
    <definedName name="경사1" localSheetId="20">#REF!</definedName>
    <definedName name="경사1" localSheetId="9">#REF!</definedName>
    <definedName name="경사1" localSheetId="8">#REF!</definedName>
    <definedName name="경사1" localSheetId="23">#REF!</definedName>
    <definedName name="경사1" localSheetId="22">#REF!</definedName>
    <definedName name="경사1" localSheetId="21">#REF!</definedName>
    <definedName name="경사1" localSheetId="7">#REF!</definedName>
    <definedName name="경사1" localSheetId="24">#REF!</definedName>
    <definedName name="경사1">#REF!</definedName>
    <definedName name="경사2" localSheetId="27">#REF!</definedName>
    <definedName name="경사2" localSheetId="25">#REF!</definedName>
    <definedName name="경사2" localSheetId="6">#REF!</definedName>
    <definedName name="경사2" localSheetId="20">#REF!</definedName>
    <definedName name="경사2" localSheetId="9">#REF!</definedName>
    <definedName name="경사2" localSheetId="8">#REF!</definedName>
    <definedName name="경사2" localSheetId="23">#REF!</definedName>
    <definedName name="경사2" localSheetId="22">#REF!</definedName>
    <definedName name="경사2" localSheetId="21">#REF!</definedName>
    <definedName name="경사2" localSheetId="7">#REF!</definedName>
    <definedName name="경사2" localSheetId="24">#REF!</definedName>
    <definedName name="경사2">#REF!</definedName>
    <definedName name="경사3" localSheetId="27">#REF!</definedName>
    <definedName name="경사3" localSheetId="25">#REF!</definedName>
    <definedName name="경사3" localSheetId="6">#REF!</definedName>
    <definedName name="경사3" localSheetId="20">#REF!</definedName>
    <definedName name="경사3" localSheetId="9">#REF!</definedName>
    <definedName name="경사3" localSheetId="8">#REF!</definedName>
    <definedName name="경사3" localSheetId="23">#REF!</definedName>
    <definedName name="경사3" localSheetId="22">#REF!</definedName>
    <definedName name="경사3" localSheetId="21">#REF!</definedName>
    <definedName name="경사3" localSheetId="7">#REF!</definedName>
    <definedName name="경사3" localSheetId="24">#REF!</definedName>
    <definedName name="경사3">#REF!</definedName>
    <definedName name="경사4" localSheetId="27">#REF!</definedName>
    <definedName name="경사4" localSheetId="25">#REF!</definedName>
    <definedName name="경사4" localSheetId="6">#REF!</definedName>
    <definedName name="경사4" localSheetId="20">#REF!</definedName>
    <definedName name="경사4" localSheetId="9">#REF!</definedName>
    <definedName name="경사4" localSheetId="8">#REF!</definedName>
    <definedName name="경사4" localSheetId="23">#REF!</definedName>
    <definedName name="경사4" localSheetId="22">#REF!</definedName>
    <definedName name="경사4" localSheetId="21">#REF!</definedName>
    <definedName name="경사4" localSheetId="7">#REF!</definedName>
    <definedName name="경사4" localSheetId="24">#REF!</definedName>
    <definedName name="경사4">#REF!</definedName>
    <definedName name="경사5" localSheetId="27">#REF!</definedName>
    <definedName name="경사5" localSheetId="25">#REF!</definedName>
    <definedName name="경사5" localSheetId="6">#REF!</definedName>
    <definedName name="경사5" localSheetId="20">#REF!</definedName>
    <definedName name="경사5" localSheetId="9">#REF!</definedName>
    <definedName name="경사5" localSheetId="8">#REF!</definedName>
    <definedName name="경사5" localSheetId="23">#REF!</definedName>
    <definedName name="경사5" localSheetId="22">#REF!</definedName>
    <definedName name="경사5" localSheetId="21">#REF!</definedName>
    <definedName name="경사5" localSheetId="7">#REF!</definedName>
    <definedName name="경사5" localSheetId="24">#REF!</definedName>
    <definedName name="경사5">#REF!</definedName>
    <definedName name="경순" localSheetId="12">BlankMacro1</definedName>
    <definedName name="경순" localSheetId="25">BlankMacro1</definedName>
    <definedName name="경순" localSheetId="24">BlankMacro1</definedName>
    <definedName name="경순">BlankMacro1</definedName>
    <definedName name="계" localSheetId="27">#REF!</definedName>
    <definedName name="계" localSheetId="25">#REF!</definedName>
    <definedName name="계" localSheetId="6">#REF!</definedName>
    <definedName name="계" localSheetId="20">#REF!</definedName>
    <definedName name="계" localSheetId="9">#REF!</definedName>
    <definedName name="계" localSheetId="8">#REF!</definedName>
    <definedName name="계" localSheetId="23">#REF!</definedName>
    <definedName name="계" localSheetId="22">#REF!</definedName>
    <definedName name="계" localSheetId="21">#REF!</definedName>
    <definedName name="계" localSheetId="7">#REF!</definedName>
    <definedName name="계" localSheetId="24">#REF!</definedName>
    <definedName name="계">#REF!</definedName>
    <definedName name="계측기기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등어">{"Book1","00장구심사(농림).xls"}</definedName>
    <definedName name="고마해라" localSheetId="12">Dlog_Show</definedName>
    <definedName name="고마해라" localSheetId="25">Dlog_Show</definedName>
    <definedName name="고마해라" localSheetId="24">Dlog_Show</definedName>
    <definedName name="고마해라">Dlog_Show</definedName>
    <definedName name="고무바" localSheetId="12">BlankMacro1</definedName>
    <definedName name="고무바" localSheetId="25">BlankMacro1</definedName>
    <definedName name="고무바" localSheetId="24">BlankMacro1</definedName>
    <definedName name="고무바">BlankMacro1</definedName>
    <definedName name="곡동" localSheetId="12">{"'Firr(선)'!$AS$1:$AY$62","'Firr(사)'!$AS$1:$AY$62","'Firr(회)'!$AS$1:$AY$62","'Firr(선)'!$L$1:$V$62","'Firr(사)'!$L$1:$V$62","'Firr(회)'!$L$1:$V$62"}</definedName>
    <definedName name="곡동" localSheetId="2">{"'Firr(선)'!$AS$1:$AY$62","'Firr(사)'!$AS$1:$AY$62","'Firr(회)'!$AS$1:$AY$62","'Firr(선)'!$L$1:$V$62","'Firr(사)'!$L$1:$V$62","'Firr(회)'!$L$1:$V$62"}</definedName>
    <definedName name="곡동" localSheetId="4">{"'Firr(선)'!$AS$1:$AY$62","'Firr(사)'!$AS$1:$AY$62","'Firr(회)'!$AS$1:$AY$62","'Firr(선)'!$L$1:$V$62","'Firr(사)'!$L$1:$V$62","'Firr(회)'!$L$1:$V$62"}</definedName>
    <definedName name="곡동">{"'Firr(선)'!$AS$1:$AY$62","'Firr(사)'!$AS$1:$AY$62","'Firr(회)'!$AS$1:$AY$62","'Firr(선)'!$L$1:$V$62","'Firr(사)'!$L$1:$V$62","'Firr(회)'!$L$1:$V$62"}</definedName>
    <definedName name="골재1" localSheetId="27">#REF!</definedName>
    <definedName name="골재1" localSheetId="25">#REF!</definedName>
    <definedName name="골재1" localSheetId="6">#REF!</definedName>
    <definedName name="골재1" localSheetId="20">#REF!</definedName>
    <definedName name="골재1" localSheetId="9">#REF!</definedName>
    <definedName name="골재1" localSheetId="8">#REF!</definedName>
    <definedName name="골재1" localSheetId="23">#REF!</definedName>
    <definedName name="골재1" localSheetId="22">#REF!</definedName>
    <definedName name="골재1" localSheetId="21">#REF!</definedName>
    <definedName name="골재1" localSheetId="7">#REF!</definedName>
    <definedName name="골재1" localSheetId="24">#REF!</definedName>
    <definedName name="골재1">#REF!</definedName>
    <definedName name="공감비" localSheetId="27">#REF!</definedName>
    <definedName name="공감비" localSheetId="25">#REF!</definedName>
    <definedName name="공감비" localSheetId="6">#REF!</definedName>
    <definedName name="공감비" localSheetId="20">#REF!</definedName>
    <definedName name="공감비" localSheetId="9">#REF!</definedName>
    <definedName name="공감비" localSheetId="8">#REF!</definedName>
    <definedName name="공감비" localSheetId="23">#REF!</definedName>
    <definedName name="공감비" localSheetId="22">#REF!</definedName>
    <definedName name="공감비" localSheetId="21">#REF!</definedName>
    <definedName name="공감비" localSheetId="7">#REF!</definedName>
    <definedName name="공감비" localSheetId="24">#REF!</definedName>
    <definedName name="공감비">#REF!</definedName>
    <definedName name="공감비수" localSheetId="27">#REF!</definedName>
    <definedName name="공감비수" localSheetId="25">#REF!</definedName>
    <definedName name="공감비수" localSheetId="6">#REF!</definedName>
    <definedName name="공감비수" localSheetId="20">#REF!</definedName>
    <definedName name="공감비수" localSheetId="9">#REF!</definedName>
    <definedName name="공감비수" localSheetId="8">#REF!</definedName>
    <definedName name="공감비수" localSheetId="23">#REF!</definedName>
    <definedName name="공감비수" localSheetId="22">#REF!</definedName>
    <definedName name="공감비수" localSheetId="21">#REF!</definedName>
    <definedName name="공감비수" localSheetId="7">#REF!</definedName>
    <definedName name="공감비수" localSheetId="24">#REF!</definedName>
    <definedName name="공감비수">#REF!</definedName>
    <definedName name="공감비평" localSheetId="27">#REF!</definedName>
    <definedName name="공감비평" localSheetId="25">#REF!</definedName>
    <definedName name="공감비평" localSheetId="6">#REF!</definedName>
    <definedName name="공감비평" localSheetId="20">#REF!</definedName>
    <definedName name="공감비평" localSheetId="9">#REF!</definedName>
    <definedName name="공감비평" localSheetId="8">#REF!</definedName>
    <definedName name="공감비평" localSheetId="23">#REF!</definedName>
    <definedName name="공감비평" localSheetId="22">#REF!</definedName>
    <definedName name="공감비평" localSheetId="21">#REF!</definedName>
    <definedName name="공감비평" localSheetId="7">#REF!</definedName>
    <definedName name="공감비평" localSheetId="24">#REF!</definedName>
    <definedName name="공감비평">#REF!</definedName>
    <definedName name="공공도서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 localSheetId="27">#REF!</definedName>
    <definedName name="공공시설" localSheetId="25">#REF!</definedName>
    <definedName name="공공시설" localSheetId="6">#REF!</definedName>
    <definedName name="공공시설" localSheetId="20">#REF!</definedName>
    <definedName name="공공시설" localSheetId="9">#REF!</definedName>
    <definedName name="공공시설" localSheetId="8">#REF!</definedName>
    <definedName name="공공시설" localSheetId="23">#REF!</definedName>
    <definedName name="공공시설" localSheetId="22">#REF!</definedName>
    <definedName name="공공시설" localSheetId="21">#REF!</definedName>
    <definedName name="공공시설" localSheetId="7">#REF!</definedName>
    <definedName name="공공시설" localSheetId="24">#REF!</definedName>
    <definedName name="공공시설">#REF!</definedName>
    <definedName name="공궝" localSheetId="12">BlankMacro1</definedName>
    <definedName name="공궝" localSheetId="25">BlankMacro1</definedName>
    <definedName name="공궝" localSheetId="24">BlankMacro1</definedName>
    <definedName name="공궝">BlankMacro1</definedName>
    <definedName name="공작물">{"Book1","00장구심사(농림).xls"}</definedName>
    <definedName name="공작물2">{"Book1","00장구심사(농림).xls"}</definedName>
    <definedName name="공정표" localSheetId="27" hidden="1">{#N/A,#N/A,FALSE,"표지"}</definedName>
    <definedName name="공정표" localSheetId="25" hidden="1">{#N/A,#N/A,FALSE,"표지"}</definedName>
    <definedName name="공정표" hidden="1">{#N/A,#N/A,FALSE,"표지"}</definedName>
    <definedName name="공종간지" localSheetId="27" hidden="1">#REF!</definedName>
    <definedName name="공종간지" localSheetId="25" hidden="1">#REF!</definedName>
    <definedName name="공종간지" localSheetId="6" hidden="1">#REF!</definedName>
    <definedName name="공종간지" localSheetId="20" hidden="1">#REF!</definedName>
    <definedName name="공종간지" localSheetId="8" hidden="1">#REF!</definedName>
    <definedName name="공종간지" localSheetId="23" hidden="1">#REF!</definedName>
    <definedName name="공종간지" localSheetId="22" hidden="1">#REF!</definedName>
    <definedName name="공종간지" localSheetId="21" hidden="1">#REF!</definedName>
    <definedName name="공종간지" localSheetId="7" hidden="1">#REF!</definedName>
    <definedName name="공종간지" localSheetId="24" hidden="1">#REF!</definedName>
    <definedName name="공종간지" hidden="1">#REF!</definedName>
    <definedName name="곽동준" localSheetId="12">{"'Firr(선)'!$AS$1:$AY$62","'Firr(사)'!$AS$1:$AY$62","'Firr(회)'!$AS$1:$AY$62","'Firr(선)'!$L$1:$V$62","'Firr(사)'!$L$1:$V$62","'Firr(회)'!$L$1:$V$62"}</definedName>
    <definedName name="곽동준" localSheetId="2">{"'Firr(선)'!$AS$1:$AY$62","'Firr(사)'!$AS$1:$AY$62","'Firr(회)'!$AS$1:$AY$62","'Firr(선)'!$L$1:$V$62","'Firr(사)'!$L$1:$V$62","'Firr(회)'!$L$1:$V$62"}</definedName>
    <definedName name="곽동준" localSheetId="4">{"'Firr(선)'!$AS$1:$AY$62","'Firr(사)'!$AS$1:$AY$62","'Firr(회)'!$AS$1:$AY$62","'Firr(선)'!$L$1:$V$62","'Firr(사)'!$L$1:$V$62","'Firr(회)'!$L$1:$V$62"}</definedName>
    <definedName name="곽동준">{"'Firr(선)'!$AS$1:$AY$62","'Firr(사)'!$AS$1:$AY$62","'Firr(회)'!$AS$1:$AY$62","'Firr(선)'!$L$1:$V$62","'Firr(사)'!$L$1:$V$62","'Firr(회)'!$L$1:$V$62"}</definedName>
    <definedName name="곽동중" localSheetId="12">{"'Firr(선)'!$AS$1:$AY$62","'Firr(사)'!$AS$1:$AY$62","'Firr(회)'!$AS$1:$AY$62","'Firr(선)'!$L$1:$V$62","'Firr(사)'!$L$1:$V$62","'Firr(회)'!$L$1:$V$62"}</definedName>
    <definedName name="곽동중" localSheetId="2">{"'Firr(선)'!$AS$1:$AY$62","'Firr(사)'!$AS$1:$AY$62","'Firr(회)'!$AS$1:$AY$62","'Firr(선)'!$L$1:$V$62","'Firr(사)'!$L$1:$V$62","'Firr(회)'!$L$1:$V$62"}</definedName>
    <definedName name="곽동중" localSheetId="4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" localSheetId="27">#REF!,#REF!,#REF!</definedName>
    <definedName name="관급" localSheetId="25">#REF!,#REF!,#REF!</definedName>
    <definedName name="관급" localSheetId="6">#REF!,#REF!,#REF!</definedName>
    <definedName name="관급" localSheetId="20">#REF!,#REF!,#REF!</definedName>
    <definedName name="관급" localSheetId="9">#REF!,#REF!,#REF!</definedName>
    <definedName name="관급" localSheetId="8">#REF!,#REF!,#REF!</definedName>
    <definedName name="관급" localSheetId="23">#REF!,#REF!,#REF!</definedName>
    <definedName name="관급" localSheetId="22">#REF!,#REF!,#REF!</definedName>
    <definedName name="관급" localSheetId="21">#REF!,#REF!,#REF!</definedName>
    <definedName name="관급" localSheetId="7">#REF!,#REF!,#REF!</definedName>
    <definedName name="관급" localSheetId="24">#REF!,#REF!,#REF!</definedName>
    <definedName name="관급">#REF!,#REF!,#REF!</definedName>
    <definedName name="관급자재대" localSheetId="12">'관급자재(퇴수관로)'!관급자재대</definedName>
    <definedName name="관급자재대">관급자재대</definedName>
    <definedName name="관급집계" localSheetId="12">BlankMacro1</definedName>
    <definedName name="관급집계" localSheetId="25">BlankMacro1</definedName>
    <definedName name="관급집계" localSheetId="24">BlankMacro1</definedName>
    <definedName name="관급집계">BlankMacro1</definedName>
    <definedName name="관리비수" localSheetId="27">#REF!</definedName>
    <definedName name="관리비수" localSheetId="25">#REF!</definedName>
    <definedName name="관리비수" localSheetId="6">#REF!</definedName>
    <definedName name="관리비수" localSheetId="20">#REF!</definedName>
    <definedName name="관리비수" localSheetId="9">#REF!</definedName>
    <definedName name="관리비수" localSheetId="8">#REF!</definedName>
    <definedName name="관리비수" localSheetId="23">#REF!</definedName>
    <definedName name="관리비수" localSheetId="22">#REF!</definedName>
    <definedName name="관리비수" localSheetId="21">#REF!</definedName>
    <definedName name="관리비수" localSheetId="7">#REF!</definedName>
    <definedName name="관리비수" localSheetId="24">#REF!</definedName>
    <definedName name="관리비수">#REF!</definedName>
    <definedName name="관리비평" localSheetId="27">#REF!</definedName>
    <definedName name="관리비평" localSheetId="25">#REF!</definedName>
    <definedName name="관리비평" localSheetId="6">#REF!</definedName>
    <definedName name="관리비평" localSheetId="20">#REF!</definedName>
    <definedName name="관리비평" localSheetId="9">#REF!</definedName>
    <definedName name="관리비평" localSheetId="8">#REF!</definedName>
    <definedName name="관리비평" localSheetId="23">#REF!</definedName>
    <definedName name="관리비평" localSheetId="22">#REF!</definedName>
    <definedName name="관리비평" localSheetId="21">#REF!</definedName>
    <definedName name="관리비평" localSheetId="7">#REF!</definedName>
    <definedName name="관리비평" localSheetId="24">#REF!</definedName>
    <definedName name="관리비평">#REF!</definedName>
    <definedName name="관보호">0.2</definedName>
    <definedName name="관산" localSheetId="12">{"'광피스표'!$A$3:$N$54"}</definedName>
    <definedName name="관산" localSheetId="2">{"'광피스표'!$A$3:$N$54"}</definedName>
    <definedName name="관산" localSheetId="4">{"'광피스표'!$A$3:$N$54"}</definedName>
    <definedName name="관산">{"'광피스표'!$A$3:$N$54"}</definedName>
    <definedName name="광덕기업" localSheetId="27" hidden="1">{#N/A,#N/A,FALSE,"물량산출"}</definedName>
    <definedName name="광덕기업" localSheetId="25" hidden="1">{#N/A,#N/A,FALSE,"물량산출"}</definedName>
    <definedName name="광덕기업" localSheetId="6" hidden="1">{#N/A,#N/A,FALSE,"물량산출"}</definedName>
    <definedName name="광덕기업" localSheetId="20" hidden="1">{#N/A,#N/A,FALSE,"물량산출"}</definedName>
    <definedName name="광덕기업" localSheetId="8" hidden="1">{#N/A,#N/A,FALSE,"물량산출"}</definedName>
    <definedName name="광덕기업" localSheetId="23" hidden="1">{#N/A,#N/A,FALSE,"물량산출"}</definedName>
    <definedName name="광덕기업" localSheetId="22" hidden="1">{#N/A,#N/A,FALSE,"물량산출"}</definedName>
    <definedName name="광덕기업" hidden="1">{#N/A,#N/A,FALSE,"물량산출"}</definedName>
    <definedName name="교각" localSheetId="12">BlankMacro1</definedName>
    <definedName name="교각" localSheetId="25">BlankMacro1</definedName>
    <definedName name="교각" localSheetId="24">BlankMacro1</definedName>
    <definedName name="교각">BlankMacro1</definedName>
    <definedName name="교각4" localSheetId="12">BlankMacro1</definedName>
    <definedName name="교각4" localSheetId="25">BlankMacro1</definedName>
    <definedName name="교각4" localSheetId="24">BlankMacro1</definedName>
    <definedName name="교각4">BlankMacro1</definedName>
    <definedName name="교대펄근집계" localSheetId="27" hidden="1">{#N/A,#N/A,FALSE,"배수1"}</definedName>
    <definedName name="교대펄근집계" localSheetId="25" hidden="1">{#N/A,#N/A,FALSE,"배수1"}</definedName>
    <definedName name="교대펄근집계" localSheetId="6" hidden="1">{#N/A,#N/A,FALSE,"배수1"}</definedName>
    <definedName name="교대펄근집계" localSheetId="20" hidden="1">{#N/A,#N/A,FALSE,"배수1"}</definedName>
    <definedName name="교대펄근집계" localSheetId="8" hidden="1">{#N/A,#N/A,FALSE,"배수1"}</definedName>
    <definedName name="교대펄근집계" localSheetId="23" hidden="1">{#N/A,#N/A,FALSE,"배수1"}</definedName>
    <definedName name="교대펄근집계" localSheetId="22" hidden="1">{#N/A,#N/A,FALSE,"배수1"}</definedName>
    <definedName name="교대펄근집계" hidden="1">{#N/A,#N/A,FALSE,"배수1"}</definedName>
    <definedName name="교량깨기" localSheetId="12">{"'산출근거'!$B$4:$D$8"}</definedName>
    <definedName name="교량깨기">{"'산출근거'!$B$4:$D$8"}</definedName>
    <definedName name="교육" localSheetId="27">#REF!</definedName>
    <definedName name="교육" localSheetId="25">#REF!</definedName>
    <definedName name="교육" localSheetId="6">#REF!</definedName>
    <definedName name="교육" localSheetId="20">#REF!</definedName>
    <definedName name="교육" localSheetId="9">#REF!</definedName>
    <definedName name="교육" localSheetId="8">#REF!</definedName>
    <definedName name="교육" localSheetId="23">#REF!</definedName>
    <definedName name="교육" localSheetId="22">#REF!</definedName>
    <definedName name="교육" localSheetId="21">#REF!</definedName>
    <definedName name="교육" localSheetId="7">#REF!</definedName>
    <definedName name="교육" localSheetId="24">#REF!</definedName>
    <definedName name="교육">#REF!</definedName>
    <definedName name="교통" localSheetId="27">#REF!</definedName>
    <definedName name="교통" localSheetId="25">#REF!</definedName>
    <definedName name="교통" localSheetId="6">#REF!</definedName>
    <definedName name="교통" localSheetId="20">#REF!</definedName>
    <definedName name="교통" localSheetId="9">#REF!</definedName>
    <definedName name="교통" localSheetId="8">#REF!</definedName>
    <definedName name="교통" localSheetId="23">#REF!</definedName>
    <definedName name="교통" localSheetId="22">#REF!</definedName>
    <definedName name="교통" localSheetId="21">#REF!</definedName>
    <definedName name="교통" localSheetId="7">#REF!</definedName>
    <definedName name="교통" localSheetId="24">#REF!</definedName>
    <definedName name="교통">#REF!</definedName>
    <definedName name="구랑2교" localSheetId="27">#REF!</definedName>
    <definedName name="구랑2교" localSheetId="25">#REF!</definedName>
    <definedName name="구랑2교" localSheetId="6">#REF!</definedName>
    <definedName name="구랑2교" localSheetId="20">#REF!</definedName>
    <definedName name="구랑2교" localSheetId="9">#REF!</definedName>
    <definedName name="구랑2교" localSheetId="8">#REF!</definedName>
    <definedName name="구랑2교" localSheetId="23">#REF!</definedName>
    <definedName name="구랑2교" localSheetId="22">#REF!</definedName>
    <definedName name="구랑2교" localSheetId="21">#REF!</definedName>
    <definedName name="구랑2교" localSheetId="7">#REF!</definedName>
    <definedName name="구랑2교" localSheetId="24">#REF!</definedName>
    <definedName name="구랑2교">#REF!</definedName>
    <definedName name="구랑교" localSheetId="27">#REF!</definedName>
    <definedName name="구랑교" localSheetId="25">#REF!</definedName>
    <definedName name="구랑교" localSheetId="6">#REF!</definedName>
    <definedName name="구랑교" localSheetId="20">#REF!</definedName>
    <definedName name="구랑교" localSheetId="9">#REF!</definedName>
    <definedName name="구랑교" localSheetId="8">#REF!</definedName>
    <definedName name="구랑교" localSheetId="23">#REF!</definedName>
    <definedName name="구랑교" localSheetId="22">#REF!</definedName>
    <definedName name="구랑교" localSheetId="21">#REF!</definedName>
    <definedName name="구랑교" localSheetId="7">#REF!</definedName>
    <definedName name="구랑교" localSheetId="24">#REF!</definedName>
    <definedName name="구랑교">#REF!</definedName>
    <definedName name="구분" localSheetId="12">BlankMacro1</definedName>
    <definedName name="구분" localSheetId="25">BlankMacro1</definedName>
    <definedName name="구분" localSheetId="24">BlankMacro1</definedName>
    <definedName name="구분">BlankMacro1</definedName>
    <definedName name="구분1" localSheetId="12">BlankMacro1</definedName>
    <definedName name="구분1" localSheetId="25">BlankMacro1</definedName>
    <definedName name="구분1" localSheetId="24">BlankMacro1</definedName>
    <definedName name="구분1">BlankMacro1</definedName>
    <definedName name="구조물깨기간지" localSheetId="12">{"'산출근거'!$B$4:$D$8"}</definedName>
    <definedName name="구조물깨기간지">{"'산출근거'!$B$4:$D$8"}</definedName>
    <definedName name="구조물깨기연장조서" localSheetId="12">BlankMacro1</definedName>
    <definedName name="구조물깨기연장조서" localSheetId="25">BlankMacro1</definedName>
    <definedName name="구조물깨기연장조서" localSheetId="24">BlankMacro1</definedName>
    <definedName name="구조물깨기연장조서">BlankMacro1</definedName>
    <definedName name="그냥해">{"Book1","00장구심사(농림).xls"}</definedName>
    <definedName name="근린이" localSheetId="12">{"'산출근거'!$B$4:$D$8"}</definedName>
    <definedName name="근린이">{"'산출근거'!$B$4:$D$8"}</definedName>
    <definedName name="금강" localSheetId="27" hidden="1">{#N/A,#N/A,FALSE,"물량산출"}</definedName>
    <definedName name="금강" localSheetId="25" hidden="1">{#N/A,#N/A,FALSE,"물량산출"}</definedName>
    <definedName name="금강" localSheetId="6" hidden="1">{#N/A,#N/A,FALSE,"물량산출"}</definedName>
    <definedName name="금강" localSheetId="20" hidden="1">{#N/A,#N/A,FALSE,"물량산출"}</definedName>
    <definedName name="금강" localSheetId="8" hidden="1">{#N/A,#N/A,FALSE,"물량산출"}</definedName>
    <definedName name="금강" localSheetId="23" hidden="1">{#N/A,#N/A,FALSE,"물량산출"}</definedName>
    <definedName name="금강" localSheetId="22" hidden="1">{#N/A,#N/A,FALSE,"물량산출"}</definedName>
    <definedName name="금강" hidden="1">{#N/A,#N/A,FALSE,"물량산출"}</definedName>
    <definedName name="금강고려" localSheetId="27" hidden="1">{#N/A,#N/A,FALSE,"물량산출"}</definedName>
    <definedName name="금강고려" localSheetId="25" hidden="1">{#N/A,#N/A,FALSE,"물량산출"}</definedName>
    <definedName name="금강고려" localSheetId="6" hidden="1">{#N/A,#N/A,FALSE,"물량산출"}</definedName>
    <definedName name="금강고려" localSheetId="20" hidden="1">{#N/A,#N/A,FALSE,"물량산출"}</definedName>
    <definedName name="금강고려" localSheetId="8" hidden="1">{#N/A,#N/A,FALSE,"물량산출"}</definedName>
    <definedName name="금강고려" localSheetId="23" hidden="1">{#N/A,#N/A,FALSE,"물량산출"}</definedName>
    <definedName name="금강고려" localSheetId="22" hidden="1">{#N/A,#N/A,FALSE,"물량산출"}</definedName>
    <definedName name="금강고려" hidden="1">{#N/A,#N/A,FALSE,"물량산출"}</definedName>
    <definedName name="금오관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3" localSheetId="12">BlankMacro1</definedName>
    <definedName name="기3" localSheetId="25">BlankMacro1</definedName>
    <definedName name="기3" localSheetId="24">BlankMacro1</definedName>
    <definedName name="기3">BlankMacro1</definedName>
    <definedName name="기계3" localSheetId="12">BlankMacro1</definedName>
    <definedName name="기계3" localSheetId="25">BlankMacro1</definedName>
    <definedName name="기계3" localSheetId="24">BlankMacro1</definedName>
    <definedName name="기계3">BlankMacro1</definedName>
    <definedName name="기계3333" localSheetId="12">BlankMacro1</definedName>
    <definedName name="기계3333" localSheetId="25">BlankMacro1</definedName>
    <definedName name="기계3333" localSheetId="24">BlankMacro1</definedName>
    <definedName name="기계3333">BlankMacro1</definedName>
    <definedName name="기계4" localSheetId="12">BlankMacro1</definedName>
    <definedName name="기계4" localSheetId="25">BlankMacro1</definedName>
    <definedName name="기계4" localSheetId="24">BlankMacro1</definedName>
    <definedName name="기계4">BlankMacro1</definedName>
    <definedName name="기계상차비" localSheetId="12">{"'내역서 '!$A$1:$L$16"}</definedName>
    <definedName name="기계상차비">{"'내역서 '!$A$1:$L$16"}</definedName>
    <definedName name="기계하도">255</definedName>
    <definedName name="기상" localSheetId="27">#REF!</definedName>
    <definedName name="기상" localSheetId="25">#REF!</definedName>
    <definedName name="기상" localSheetId="6">#REF!</definedName>
    <definedName name="기상" localSheetId="20">#REF!</definedName>
    <definedName name="기상" localSheetId="9">#REF!</definedName>
    <definedName name="기상" localSheetId="8">#REF!</definedName>
    <definedName name="기상" localSheetId="23">#REF!</definedName>
    <definedName name="기상" localSheetId="22">#REF!</definedName>
    <definedName name="기상" localSheetId="21">#REF!</definedName>
    <definedName name="기상" localSheetId="7">#REF!</definedName>
    <definedName name="기상" localSheetId="24">#REF!</definedName>
    <definedName name="기상">#REF!</definedName>
    <definedName name="기성품" localSheetId="12">BlankMacro1</definedName>
    <definedName name="기성품" localSheetId="25">BlankMacro1</definedName>
    <definedName name="기성품" localSheetId="24">BlankMacro1</definedName>
    <definedName name="기성품">BlankMacro1</definedName>
    <definedName name="기성품2" localSheetId="12">BlankMacro1</definedName>
    <definedName name="기성품2" localSheetId="25">BlankMacro1</definedName>
    <definedName name="기성품2" localSheetId="24">BlankMacro1</definedName>
    <definedName name="기성품2">BlankMacro1</definedName>
    <definedName name="기존" localSheetId="25">BlankMacro1</definedName>
    <definedName name="기존" localSheetId="24">BlankMacro1</definedName>
    <definedName name="기존">BlankMacro1</definedName>
    <definedName name="기존포장깨기2" localSheetId="12">{"'산출근거'!$B$4:$D$8"}</definedName>
    <definedName name="기존포장깨기2">{"'산출근거'!$B$4:$D$8"}</definedName>
    <definedName name="기초교직">9</definedName>
    <definedName name="기초교축">9</definedName>
    <definedName name="기초길이" localSheetId="27">#REF!</definedName>
    <definedName name="기초길이" localSheetId="25">#REF!</definedName>
    <definedName name="기초길이" localSheetId="6">#REF!</definedName>
    <definedName name="기초길이" localSheetId="20">#REF!</definedName>
    <definedName name="기초길이" localSheetId="9">#REF!</definedName>
    <definedName name="기초길이" localSheetId="8">#REF!</definedName>
    <definedName name="기초길이" localSheetId="23">#REF!</definedName>
    <definedName name="기초길이" localSheetId="22">#REF!</definedName>
    <definedName name="기초길이" localSheetId="21">#REF!</definedName>
    <definedName name="기초길이" localSheetId="7">#REF!</definedName>
    <definedName name="기초길이" localSheetId="24">#REF!</definedName>
    <definedName name="기초길이">#REF!</definedName>
    <definedName name="기초폭교직">9</definedName>
    <definedName name="기초폭교축">9</definedName>
    <definedName name="기초피복">0.1</definedName>
    <definedName name="길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길어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1" localSheetId="12">{"'Firr(선)'!$AS$1:$AY$62","'Firr(사)'!$AS$1:$AY$62","'Firr(회)'!$AS$1:$AY$62","'Firr(선)'!$L$1:$V$62","'Firr(사)'!$L$1:$V$62","'Firr(회)'!$L$1:$V$62"}</definedName>
    <definedName name="김1" localSheetId="2">{"'Firr(선)'!$AS$1:$AY$62","'Firr(사)'!$AS$1:$AY$62","'Firr(회)'!$AS$1:$AY$62","'Firr(선)'!$L$1:$V$62","'Firr(사)'!$L$1:$V$62","'Firr(회)'!$L$1:$V$62"}</definedName>
    <definedName name="김1" localSheetId="4">{"'Firr(선)'!$AS$1:$AY$62","'Firr(사)'!$AS$1:$AY$62","'Firr(회)'!$AS$1:$AY$62","'Firr(선)'!$L$1:$V$62","'Firr(사)'!$L$1:$V$62","'Firr(회)'!$L$1:$V$62"}</definedName>
    <definedName name="김1">{"'Firr(선)'!$AS$1:$AY$62","'Firr(사)'!$AS$1:$AY$62","'Firr(회)'!$AS$1:$AY$62","'Firr(선)'!$L$1:$V$62","'Firr(사)'!$L$1:$V$62","'Firr(회)'!$L$1:$V$62"}</definedName>
    <definedName name="김동" localSheetId="12">{"'Firr(선)'!$AS$1:$AY$62","'Firr(사)'!$AS$1:$AY$62","'Firr(회)'!$AS$1:$AY$62","'Firr(선)'!$L$1:$V$62","'Firr(사)'!$L$1:$V$62","'Firr(회)'!$L$1:$V$62"}</definedName>
    <definedName name="김동" localSheetId="2">{"'Firr(선)'!$AS$1:$AY$62","'Firr(사)'!$AS$1:$AY$62","'Firr(회)'!$AS$1:$AY$62","'Firr(선)'!$L$1:$V$62","'Firr(사)'!$L$1:$V$62","'Firr(회)'!$L$1:$V$62"}</definedName>
    <definedName name="김동" localSheetId="4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 localSheetId="12">{"'Firr(선)'!$AS$1:$AY$62","'Firr(사)'!$AS$1:$AY$62","'Firr(회)'!$AS$1:$AY$62","'Firr(선)'!$L$1:$V$62","'Firr(사)'!$L$1:$V$62","'Firr(회)'!$L$1:$V$62"}</definedName>
    <definedName name="김동준" localSheetId="2">{"'Firr(선)'!$AS$1:$AY$62","'Firr(사)'!$AS$1:$AY$62","'Firr(회)'!$AS$1:$AY$62","'Firr(선)'!$L$1:$V$62","'Firr(사)'!$L$1:$V$62","'Firr(회)'!$L$1:$V$62"}</definedName>
    <definedName name="김동준" localSheetId="4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상묵" localSheetId="12">{"'도면'!$G$62:$H$63","'도면'!$G$62:$H$63"}</definedName>
    <definedName name="김상묵">{"'도면'!$G$62:$H$63","'도면'!$G$62:$H$63"}</definedName>
    <definedName name="깨기" localSheetId="12">{"'중기작업1'!$A$1:$V$18"}</definedName>
    <definedName name="깨기">{"'중기작업1'!$A$1:$V$18"}</definedName>
    <definedName name="깨기집계간지" localSheetId="12">BlankMacro1</definedName>
    <definedName name="깨기집계간지" localSheetId="25">BlankMacro1</definedName>
    <definedName name="깨기집계간지" localSheetId="24">BlankMacro1</definedName>
    <definedName name="깨기집계간지">BlankMacro1</definedName>
    <definedName name="ㄳㄱ" localSheetId="12">{"'용역비'!$A$4:$C$8"}</definedName>
    <definedName name="ㄳㄱ">{"'용역비'!$A$4:$C$8"}</definedName>
    <definedName name="ㄳㄱㄷㅈㅅ" localSheetId="27" hidden="1">{#N/A,#N/A,FALSE,"구조1"}</definedName>
    <definedName name="ㄳㄱㄷㅈㅅ" localSheetId="25" hidden="1">{#N/A,#N/A,FALSE,"구조1"}</definedName>
    <definedName name="ㄳㄱㄷㅈㅅ" localSheetId="6" hidden="1">{#N/A,#N/A,FALSE,"구조1"}</definedName>
    <definedName name="ㄳㄱㄷㅈㅅ" localSheetId="20" hidden="1">{#N/A,#N/A,FALSE,"구조1"}</definedName>
    <definedName name="ㄳㄱㄷㅈㅅ" localSheetId="8" hidden="1">{#N/A,#N/A,FALSE,"구조1"}</definedName>
    <definedName name="ㄳㄱㄷㅈㅅ" localSheetId="23" hidden="1">{#N/A,#N/A,FALSE,"구조1"}</definedName>
    <definedName name="ㄳㄱㄷㅈㅅ" localSheetId="22" hidden="1">{#N/A,#N/A,FALSE,"구조1"}</definedName>
    <definedName name="ㄳㄱㄷㅈㅅ" hidden="1">{#N/A,#N/A,FALSE,"구조1"}</definedName>
    <definedName name="ㄳㄳㄳㄳ" localSheetId="12">{"'용역비'!$A$4:$C$8"}</definedName>
    <definedName name="ㄳㄳㄳㄳ">{"'용역비'!$A$4:$C$8"}</definedName>
    <definedName name="ㄴㄴㄴ" localSheetId="27" hidden="1">{#N/A,#N/A,FALSE,"운반시간"}</definedName>
    <definedName name="ㄴㄴㄴ" localSheetId="25" hidden="1">{#N/A,#N/A,FALSE,"운반시간"}</definedName>
    <definedName name="ㄴㄴㄴ" localSheetId="6" hidden="1">{#N/A,#N/A,FALSE,"운반시간"}</definedName>
    <definedName name="ㄴㄴㄴ" localSheetId="20" hidden="1">{#N/A,#N/A,FALSE,"운반시간"}</definedName>
    <definedName name="ㄴㄴㄴ" localSheetId="8" hidden="1">{#N/A,#N/A,FALSE,"운반시간"}</definedName>
    <definedName name="ㄴㄴㄴ" localSheetId="23" hidden="1">{#N/A,#N/A,FALSE,"운반시간"}</definedName>
    <definedName name="ㄴㄴㄴ" localSheetId="22" hidden="1">{#N/A,#N/A,FALSE,"운반시간"}</definedName>
    <definedName name="ㄴㄴㄴ" hidden="1">{#N/A,#N/A,FALSE,"운반시간"}</definedName>
    <definedName name="ㄴㄴㄴㄴ" localSheetId="27" hidden="1">{#N/A,#N/A,FALSE,"표지"}</definedName>
    <definedName name="ㄴㄴㄴㄴ" localSheetId="25" hidden="1">{#N/A,#N/A,FALSE,"표지"}</definedName>
    <definedName name="ㄴㄴㄴㄴ" hidden="1">{#N/A,#N/A,FALSE,"표지"}</definedName>
    <definedName name="ㄴㄷ" localSheetId="12">{"'산출근거'!$B$4:$D$8"}</definedName>
    <definedName name="ㄴㄷ">{"'산출근거'!$B$4:$D$8"}</definedName>
    <definedName name="ㄴㄹ" localSheetId="27" hidden="1">{#N/A,#N/A,FALSE,"2~8번"}</definedName>
    <definedName name="ㄴㄹ" localSheetId="25" hidden="1">{#N/A,#N/A,FALSE,"2~8번"}</definedName>
    <definedName name="ㄴㄹ" localSheetId="6" hidden="1">{#N/A,#N/A,FALSE,"2~8번"}</definedName>
    <definedName name="ㄴㄹ" localSheetId="20" hidden="1">{#N/A,#N/A,FALSE,"2~8번"}</definedName>
    <definedName name="ㄴㄹ" localSheetId="8" hidden="1">{#N/A,#N/A,FALSE,"2~8번"}</definedName>
    <definedName name="ㄴㄹ" localSheetId="23" hidden="1">{#N/A,#N/A,FALSE,"2~8번"}</definedName>
    <definedName name="ㄴㄹ" localSheetId="22" hidden="1">{#N/A,#N/A,FALSE,"2~8번"}</definedName>
    <definedName name="ㄴㄹ" hidden="1">{#N/A,#N/A,FALSE,"2~8번"}</definedName>
    <definedName name="ㄴㄹㄴ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ㄹㅇ" localSheetId="27" hidden="1">{#N/A,#N/A,FALSE,"2~8번"}</definedName>
    <definedName name="ㄴㄹㅇㄹㅇ" localSheetId="25" hidden="1">{#N/A,#N/A,FALSE,"2~8번"}</definedName>
    <definedName name="ㄴㄹㅇㄹㅇ" localSheetId="6" hidden="1">{#N/A,#N/A,FALSE,"2~8번"}</definedName>
    <definedName name="ㄴㄹㅇㄹㅇ" localSheetId="20" hidden="1">{#N/A,#N/A,FALSE,"2~8번"}</definedName>
    <definedName name="ㄴㄹㅇㄹㅇ" localSheetId="8" hidden="1">{#N/A,#N/A,FALSE,"2~8번"}</definedName>
    <definedName name="ㄴㄹㅇㄹㅇ" localSheetId="23" hidden="1">{#N/A,#N/A,FALSE,"2~8번"}</definedName>
    <definedName name="ㄴㄹㅇㄹㅇ" localSheetId="22" hidden="1">{#N/A,#N/A,FALSE,"2~8번"}</definedName>
    <definedName name="ㄴㄹㅇㄹㅇ" hidden="1">{#N/A,#N/A,FALSE,"2~8번"}</definedName>
    <definedName name="ㄴㄹ옿ㄴㅇ로" localSheetId="27" hidden="1">{#N/A,#N/A,FALSE,"이정표"}</definedName>
    <definedName name="ㄴㄹ옿ㄴㅇ로" localSheetId="25" hidden="1">{#N/A,#N/A,FALSE,"이정표"}</definedName>
    <definedName name="ㄴㄹ옿ㄴㅇ로" localSheetId="6" hidden="1">{#N/A,#N/A,FALSE,"이정표"}</definedName>
    <definedName name="ㄴㄹ옿ㄴㅇ로" localSheetId="20" hidden="1">{#N/A,#N/A,FALSE,"이정표"}</definedName>
    <definedName name="ㄴㄹ옿ㄴㅇ로" localSheetId="8" hidden="1">{#N/A,#N/A,FALSE,"이정표"}</definedName>
    <definedName name="ㄴㄹ옿ㄴㅇ로" localSheetId="23" hidden="1">{#N/A,#N/A,FALSE,"이정표"}</definedName>
    <definedName name="ㄴㄹ옿ㄴㅇ로" localSheetId="22" hidden="1">{#N/A,#N/A,FALSE,"이정표"}</definedName>
    <definedName name="ㄴㄹ옿ㄴㅇ로" hidden="1">{#N/A,#N/A,FALSE,"이정표"}</definedName>
    <definedName name="ㄴㅅㄱ횫ㅈ" localSheetId="27" hidden="1">{#N/A,#N/A,FALSE,"부대2"}</definedName>
    <definedName name="ㄴㅅㄱ횫ㅈ" localSheetId="25" hidden="1">{#N/A,#N/A,FALSE,"부대2"}</definedName>
    <definedName name="ㄴㅅㄱ횫ㅈ" localSheetId="6" hidden="1">{#N/A,#N/A,FALSE,"부대2"}</definedName>
    <definedName name="ㄴㅅㄱ횫ㅈ" localSheetId="20" hidden="1">{#N/A,#N/A,FALSE,"부대2"}</definedName>
    <definedName name="ㄴㅅㄱ횫ㅈ" localSheetId="8" hidden="1">{#N/A,#N/A,FALSE,"부대2"}</definedName>
    <definedName name="ㄴㅅㄱ횫ㅈ" localSheetId="23" hidden="1">{#N/A,#N/A,FALSE,"부대2"}</definedName>
    <definedName name="ㄴㅅㄱ횫ㅈ" localSheetId="22" hidden="1">{#N/A,#N/A,FALSE,"부대2"}</definedName>
    <definedName name="ㄴㅅㄱ횫ㅈ" hidden="1">{#N/A,#N/A,FALSE,"부대2"}</definedName>
    <definedName name="ㄴㅅㅅㄴㄴㅅㄴ" localSheetId="12">BlankMacro1</definedName>
    <definedName name="ㄴㅅㅅㄴㄴㅅㄴ" localSheetId="25">BlankMacro1</definedName>
    <definedName name="ㄴㅅㅅㄴㄴㅅㄴ" localSheetId="24">BlankMacro1</definedName>
    <definedName name="ㄴㅅㅅㄴㄴㅅㄴ">BlankMacro1</definedName>
    <definedName name="ㄴㅇ" localSheetId="27" hidden="1">#REF!</definedName>
    <definedName name="ㄴㅇ" localSheetId="25" hidden="1">#REF!</definedName>
    <definedName name="ㄴㅇ" localSheetId="6" hidden="1">#REF!</definedName>
    <definedName name="ㄴㅇ" localSheetId="20" hidden="1">#REF!</definedName>
    <definedName name="ㄴㅇ" localSheetId="8" hidden="1">#REF!</definedName>
    <definedName name="ㄴㅇ" localSheetId="23" hidden="1">#REF!</definedName>
    <definedName name="ㄴㅇ" localSheetId="22" hidden="1">#REF!</definedName>
    <definedName name="ㄴㅇ" localSheetId="21" hidden="1">#REF!</definedName>
    <definedName name="ㄴㅇ" localSheetId="7" hidden="1">#REF!</definedName>
    <definedName name="ㄴㅇ" localSheetId="24" hidden="1">#REF!</definedName>
    <definedName name="ㄴㅇ" hidden="1">#REF!</definedName>
    <definedName name="ㄴㅇㄹ" localSheetId="27" hidden="1">#REF!</definedName>
    <definedName name="ㄴㅇㄹ" localSheetId="25" hidden="1">#REF!</definedName>
    <definedName name="ㄴㅇㄹ" localSheetId="6" hidden="1">#REF!</definedName>
    <definedName name="ㄴㅇㄹ" localSheetId="20" hidden="1">#REF!</definedName>
    <definedName name="ㄴㅇㄹ" localSheetId="8" hidden="1">#REF!</definedName>
    <definedName name="ㄴㅇㄹ" localSheetId="23" hidden="1">#REF!</definedName>
    <definedName name="ㄴㅇㄹ" localSheetId="22" hidden="1">#REF!</definedName>
    <definedName name="ㄴㅇㄹ" localSheetId="21" hidden="1">#REF!</definedName>
    <definedName name="ㄴㅇㄹ" localSheetId="7" hidden="1">#REF!</definedName>
    <definedName name="ㄴㅇㄹ" localSheetId="24" hidden="1">#REF!</definedName>
    <definedName name="ㄴㅇㄹ" hidden="1">#REF!</definedName>
    <definedName name="ㄴㅇㄹㄴㄹ" localSheetId="12">{"'Sheet1'!$D$19","'Sheet1'!$B$22:$E$22"}</definedName>
    <definedName name="ㄴㅇㄹㄴㄹ">{"'Sheet1'!$D$19","'Sheet1'!$B$22:$E$22"}</definedName>
    <definedName name="ㄴㅇㄹㅇㄴ" localSheetId="27" hidden="1">#REF!</definedName>
    <definedName name="ㄴㅇㄹㅇㄴ" localSheetId="25" hidden="1">#REF!</definedName>
    <definedName name="ㄴㅇㄹㅇㄴ" localSheetId="6" hidden="1">#REF!</definedName>
    <definedName name="ㄴㅇㄹㅇㄴ" localSheetId="20" hidden="1">#REF!</definedName>
    <definedName name="ㄴㅇㄹㅇㄴ" localSheetId="8" hidden="1">#REF!</definedName>
    <definedName name="ㄴㅇㄹㅇㄴ" localSheetId="23" hidden="1">#REF!</definedName>
    <definedName name="ㄴㅇㄹㅇㄴ" localSheetId="22" hidden="1">#REF!</definedName>
    <definedName name="ㄴㅇㄹㅇㄴ" localSheetId="21" hidden="1">#REF!</definedName>
    <definedName name="ㄴㅇㄹㅇㄴ" localSheetId="7" hidden="1">#REF!</definedName>
    <definedName name="ㄴㅇㄹㅇㄴ" localSheetId="24" hidden="1">#REF!</definedName>
    <definedName name="ㄴㅇㄹㅇㄴ" hidden="1">#REF!</definedName>
    <definedName name="ㄴㅇㄹㅇㄴㄹㅇㄴㄹ" localSheetId="12">{"'용역비'!$A$4:$C$8"}</definedName>
    <definedName name="ㄴㅇㄹㅇㄴㄹㅇㄴㄹ">{"'용역비'!$A$4:$C$8"}</definedName>
    <definedName name="ㄴㅇㄻㄴㅇㄹ" localSheetId="12">'관급자재(퇴수관로)'!ㄴㅇㄻㄴㅇㄹ</definedName>
    <definedName name="ㄴㅇㄻㄴㅇㄹ">ㄴㅇㄻㄴㅇㄹ</definedName>
    <definedName name="ㄴㅇㅀㄴㅇㅀ" localSheetId="27" hidden="1">#REF!</definedName>
    <definedName name="ㄴㅇㅀㄴㅇㅀ" localSheetId="25" hidden="1">#REF!</definedName>
    <definedName name="ㄴㅇㅀㄴㅇㅀ" localSheetId="6" hidden="1">#REF!</definedName>
    <definedName name="ㄴㅇㅀㄴㅇㅀ" localSheetId="20" hidden="1">#REF!</definedName>
    <definedName name="ㄴㅇㅀㄴㅇㅀ" localSheetId="8" hidden="1">#REF!</definedName>
    <definedName name="ㄴㅇㅀㄴㅇㅀ" localSheetId="23" hidden="1">#REF!</definedName>
    <definedName name="ㄴㅇㅀㄴㅇㅀ" localSheetId="22" hidden="1">#REF!</definedName>
    <definedName name="ㄴㅇㅀㄴㅇㅀ" localSheetId="21" hidden="1">#REF!</definedName>
    <definedName name="ㄴㅇㅀㄴㅇㅀ" localSheetId="7" hidden="1">#REF!</definedName>
    <definedName name="ㄴㅇㅀㄴㅇㅀ" localSheetId="24" hidden="1">#REF!</definedName>
    <definedName name="ㄴㅇㅀㄴㅇㅀ" hidden="1">#REF!</definedName>
    <definedName name="ㄴㅇㅎㄴㄹㅇ" localSheetId="27" hidden="1">#REF!</definedName>
    <definedName name="ㄴㅇㅎㄴㄹㅇ" localSheetId="25" hidden="1">#REF!</definedName>
    <definedName name="ㄴㅇㅎㄴㄹㅇ" localSheetId="6" hidden="1">#REF!</definedName>
    <definedName name="ㄴㅇㅎㄴㄹㅇ" localSheetId="20" hidden="1">#REF!</definedName>
    <definedName name="ㄴㅇㅎㄴㄹㅇ" localSheetId="8" hidden="1">#REF!</definedName>
    <definedName name="ㄴㅇㅎㄴㄹㅇ" localSheetId="23" hidden="1">#REF!</definedName>
    <definedName name="ㄴㅇㅎㄴㄹㅇ" localSheetId="22" hidden="1">#REF!</definedName>
    <definedName name="ㄴㅇㅎㄴㄹㅇ" localSheetId="21" hidden="1">#REF!</definedName>
    <definedName name="ㄴㅇㅎㄴㄹㅇ" localSheetId="7" hidden="1">#REF!</definedName>
    <definedName name="ㄴㅇㅎㄴㄹㅇ" localSheetId="24" hidden="1">#REF!</definedName>
    <definedName name="ㄴㅇㅎㄴㄹㅇ" hidden="1">#REF!</definedName>
    <definedName name="나나" localSheetId="27" hidden="1">{#N/A,#N/A,FALSE,"2~8번"}</definedName>
    <definedName name="나나" localSheetId="25" hidden="1">{#N/A,#N/A,FALSE,"2~8번"}</definedName>
    <definedName name="나나" localSheetId="6" hidden="1">{#N/A,#N/A,FALSE,"2~8번"}</definedName>
    <definedName name="나나" localSheetId="20" hidden="1">{#N/A,#N/A,FALSE,"2~8번"}</definedName>
    <definedName name="나나" localSheetId="8" hidden="1">{#N/A,#N/A,FALSE,"2~8번"}</definedName>
    <definedName name="나나" localSheetId="23" hidden="1">{#N/A,#N/A,FALSE,"2~8번"}</definedName>
    <definedName name="나나" localSheetId="22" hidden="1">{#N/A,#N/A,FALSE,"2~8번"}</definedName>
    <definedName name="나나" hidden="1">{#N/A,#N/A,FALSE,"2~8번"}</definedName>
    <definedName name="나나나" localSheetId="27" hidden="1">{#N/A,#N/A,FALSE,"속도"}</definedName>
    <definedName name="나나나" localSheetId="25" hidden="1">{#N/A,#N/A,FALSE,"속도"}</definedName>
    <definedName name="나나나" localSheetId="6" hidden="1">{#N/A,#N/A,FALSE,"속도"}</definedName>
    <definedName name="나나나" localSheetId="20" hidden="1">{#N/A,#N/A,FALSE,"속도"}</definedName>
    <definedName name="나나나" localSheetId="8" hidden="1">{#N/A,#N/A,FALSE,"속도"}</definedName>
    <definedName name="나나나" localSheetId="23" hidden="1">{#N/A,#N/A,FALSE,"속도"}</definedName>
    <definedName name="나나나" localSheetId="22" hidden="1">{#N/A,#N/A,FALSE,"속도"}</definedName>
    <definedName name="나나나" hidden="1">{#N/A,#N/A,FALSE,"속도"}</definedName>
    <definedName name="나나나나" localSheetId="12">Dlog_Show</definedName>
    <definedName name="나나나나" localSheetId="25">Dlog_Show</definedName>
    <definedName name="나나나나" localSheetId="24">Dlog_Show</definedName>
    <definedName name="나나나나">Dlog_Show</definedName>
    <definedName name="나나나나나" localSheetId="27" hidden="1">{#N/A,#N/A,FALSE,"2~8번"}</definedName>
    <definedName name="나나나나나" localSheetId="25" hidden="1">{#N/A,#N/A,FALSE,"2~8번"}</definedName>
    <definedName name="나나나나나" localSheetId="6" hidden="1">{#N/A,#N/A,FALSE,"2~8번"}</definedName>
    <definedName name="나나나나나" localSheetId="20" hidden="1">{#N/A,#N/A,FALSE,"2~8번"}</definedName>
    <definedName name="나나나나나" localSheetId="8" hidden="1">{#N/A,#N/A,FALSE,"2~8번"}</definedName>
    <definedName name="나나나나나" localSheetId="23" hidden="1">{#N/A,#N/A,FALSE,"2~8번"}</definedName>
    <definedName name="나나나나나" localSheetId="22" hidden="1">{#N/A,#N/A,FALSE,"2~8번"}</definedName>
    <definedName name="나나나나나" hidden="1">{#N/A,#N/A,FALSE,"2~8번"}</definedName>
    <definedName name="나나나나나나나나" localSheetId="27" hidden="1">{#N/A,#N/A,FALSE,"혼합골재"}</definedName>
    <definedName name="나나나나나나나나" localSheetId="25" hidden="1">{#N/A,#N/A,FALSE,"혼합골재"}</definedName>
    <definedName name="나나나나나나나나" localSheetId="6" hidden="1">{#N/A,#N/A,FALSE,"혼합골재"}</definedName>
    <definedName name="나나나나나나나나" localSheetId="20" hidden="1">{#N/A,#N/A,FALSE,"혼합골재"}</definedName>
    <definedName name="나나나나나나나나" localSheetId="8" hidden="1">{#N/A,#N/A,FALSE,"혼합골재"}</definedName>
    <definedName name="나나나나나나나나" localSheetId="23" hidden="1">{#N/A,#N/A,FALSE,"혼합골재"}</definedName>
    <definedName name="나나나나나나나나" localSheetId="22" hidden="1">{#N/A,#N/A,FALSE,"혼합골재"}</definedName>
    <definedName name="나나나나나나나나" hidden="1">{#N/A,#N/A,FALSE,"혼합골재"}</definedName>
    <definedName name="나나나나나나나나난" localSheetId="27" hidden="1">{#N/A,#N/A,FALSE,"표지목차"}</definedName>
    <definedName name="나나나나나나나나난" localSheetId="25" hidden="1">{#N/A,#N/A,FALSE,"표지목차"}</definedName>
    <definedName name="나나나나나나나나난" localSheetId="6" hidden="1">{#N/A,#N/A,FALSE,"표지목차"}</definedName>
    <definedName name="나나나나나나나나난" localSheetId="20" hidden="1">{#N/A,#N/A,FALSE,"표지목차"}</definedName>
    <definedName name="나나나나나나나나난" localSheetId="8" hidden="1">{#N/A,#N/A,FALSE,"표지목차"}</definedName>
    <definedName name="나나나나나나나나난" localSheetId="23" hidden="1">{#N/A,#N/A,FALSE,"표지목차"}</definedName>
    <definedName name="나나나나나나나나난" localSheetId="22" hidden="1">{#N/A,#N/A,FALSE,"표지목차"}</definedName>
    <definedName name="나나나나나나나나난" hidden="1">{#N/A,#N/A,FALSE,"표지목차"}</definedName>
    <definedName name="나나아" localSheetId="27" hidden="1">{#N/A,#N/A,FALSE,"2~8번"}</definedName>
    <definedName name="나나아" localSheetId="25" hidden="1">{#N/A,#N/A,FALSE,"2~8번"}</definedName>
    <definedName name="나나아" localSheetId="6" hidden="1">{#N/A,#N/A,FALSE,"2~8번"}</definedName>
    <definedName name="나나아" localSheetId="20" hidden="1">{#N/A,#N/A,FALSE,"2~8번"}</definedName>
    <definedName name="나나아" localSheetId="8" hidden="1">{#N/A,#N/A,FALSE,"2~8번"}</definedName>
    <definedName name="나나아" localSheetId="23" hidden="1">{#N/A,#N/A,FALSE,"2~8번"}</definedName>
    <definedName name="나나아" localSheetId="22" hidden="1">{#N/A,#N/A,FALSE,"2~8번"}</definedName>
    <definedName name="나나아" hidden="1">{#N/A,#N/A,FALSE,"2~8번"}</definedName>
    <definedName name="나이로" localSheetId="27" hidden="1">{#N/A,#N/A,FALSE,"속도"}</definedName>
    <definedName name="나이로" localSheetId="25" hidden="1">{#N/A,#N/A,FALSE,"속도"}</definedName>
    <definedName name="나이로" localSheetId="6" hidden="1">{#N/A,#N/A,FALSE,"속도"}</definedName>
    <definedName name="나이로" localSheetId="20" hidden="1">{#N/A,#N/A,FALSE,"속도"}</definedName>
    <definedName name="나이로" localSheetId="8" hidden="1">{#N/A,#N/A,FALSE,"속도"}</definedName>
    <definedName name="나이로" localSheetId="23" hidden="1">{#N/A,#N/A,FALSE,"속도"}</definedName>
    <definedName name="나이로" localSheetId="22" hidden="1">{#N/A,#N/A,FALSE,"속도"}</definedName>
    <definedName name="나이로" hidden="1">{#N/A,#N/A,FALSE,"속도"}</definedName>
    <definedName name="낙석방지책" localSheetId="12">{"Book1","부대-(표지판,데리,가드).xls","부대-(낙,차,중분대).xls"}</definedName>
    <definedName name="낙석방지책">{"Book1","부대-(표지판,데리,가드).xls","부대-(낙,차,중분대).xls"}</definedName>
    <definedName name="낙차공" localSheetId="27" hidden="1">{#N/A,#N/A,FALSE,"2~8번"}</definedName>
    <definedName name="낙차공" localSheetId="25" hidden="1">{#N/A,#N/A,FALSE,"2~8번"}</definedName>
    <definedName name="낙차공" localSheetId="6" hidden="1">{#N/A,#N/A,FALSE,"2~8번"}</definedName>
    <definedName name="낙차공" localSheetId="20" hidden="1">{#N/A,#N/A,FALSE,"2~8번"}</definedName>
    <definedName name="낙차공" localSheetId="8" hidden="1">{#N/A,#N/A,FALSE,"2~8번"}</definedName>
    <definedName name="낙차공" localSheetId="23" hidden="1">{#N/A,#N/A,FALSE,"2~8번"}</definedName>
    <definedName name="낙차공" localSheetId="22" hidden="1">{#N/A,#N/A,FALSE,"2~8번"}</definedName>
    <definedName name="낙차공" hidden="1">{#N/A,#N/A,FALSE,"2~8번"}</definedName>
    <definedName name="낙책" localSheetId="12">{"Book1","부대-(표지판,데리,가드).xls","부대-(낙,차,중분대).xls"}</definedName>
    <definedName name="낙책">{"Book1","부대-(표지판,데리,가드).xls","부대-(낙,차,중분대).xls"}</definedName>
    <definedName name="난나나" localSheetId="12">{"'Sheet1'!$A$4","'Sheet1'!$A$9:$G$28"}</definedName>
    <definedName name="난나나">{"'Sheet1'!$A$4","'Sheet1'!$A$9:$G$28"}</definedName>
    <definedName name="남덕" localSheetId="12">BlankMacro1</definedName>
    <definedName name="남덕" localSheetId="25">BlankMacro1</definedName>
    <definedName name="남덕" localSheetId="24">BlankMacro1</definedName>
    <definedName name="남덕">BlankMacro1</definedName>
    <definedName name="남윤" localSheetId="12">{"'용역비'!$A$4:$C$8"}</definedName>
    <definedName name="남윤">{"'용역비'!$A$4:$C$8"}</definedName>
    <definedName name="내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 localSheetId="24">Dlog_Show</definedName>
    <definedName name="내">Dlog_Show</definedName>
    <definedName name="내고가" localSheetId="27" hidden="1">{#N/A,#N/A,FALSE,"물량산출"}</definedName>
    <definedName name="내고가" localSheetId="25" hidden="1">{#N/A,#N/A,FALSE,"물량산출"}</definedName>
    <definedName name="내고가" localSheetId="6" hidden="1">{#N/A,#N/A,FALSE,"물량산출"}</definedName>
    <definedName name="내고가" localSheetId="20" hidden="1">{#N/A,#N/A,FALSE,"물량산출"}</definedName>
    <definedName name="내고가" localSheetId="8" hidden="1">{#N/A,#N/A,FALSE,"물량산출"}</definedName>
    <definedName name="내고가" localSheetId="23" hidden="1">{#N/A,#N/A,FALSE,"물량산출"}</definedName>
    <definedName name="내고가" localSheetId="22" hidden="1">{#N/A,#N/A,FALSE,"물량산출"}</definedName>
    <definedName name="내고가" hidden="1">{#N/A,#N/A,FALSE,"물량산출"}</definedName>
    <definedName name="내역서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2" localSheetId="12">{"'단계별시설공사비'!$A$3:$K$51"}</definedName>
    <definedName name="내역서2">{"'단계별시설공사비'!$A$3:$K$51"}</definedName>
    <definedName name="내역서3안" localSheetId="12">{"'제10장(표)'!$A$5:$L$10"}</definedName>
    <definedName name="내역서3안">{"'제10장(표)'!$A$5:$L$10"}</definedName>
    <definedName name="내역서다" localSheetId="12">BlankMacro1</definedName>
    <definedName name="내역서다" localSheetId="25">BlankMacro1</definedName>
    <definedName name="내역서다" localSheetId="24">BlankMacro1</definedName>
    <definedName name="내역서다">BlankMacro1</definedName>
    <definedName name="내역서정보통신" localSheetId="12">BlankMacro1</definedName>
    <definedName name="내역서정보통신" localSheetId="25">BlankMacro1</definedName>
    <definedName name="내역서정보통신" localSheetId="24">BlankMacro1</definedName>
    <definedName name="내역서정보통신">BlankMacro1</definedName>
    <definedName name="냐" localSheetId="27" hidden="1">{#N/A,#N/A,FALSE,"혼합골재"}</definedName>
    <definedName name="냐" localSheetId="25" hidden="1">{#N/A,#N/A,FALSE,"혼합골재"}</definedName>
    <definedName name="냐" localSheetId="6" hidden="1">{#N/A,#N/A,FALSE,"혼합골재"}</definedName>
    <definedName name="냐" localSheetId="20" hidden="1">{#N/A,#N/A,FALSE,"혼합골재"}</definedName>
    <definedName name="냐" localSheetId="8" hidden="1">{#N/A,#N/A,FALSE,"혼합골재"}</definedName>
    <definedName name="냐" localSheetId="23" hidden="1">{#N/A,#N/A,FALSE,"혼합골재"}</definedName>
    <definedName name="냐" localSheetId="22" hidden="1">{#N/A,#N/A,FALSE,"혼합골재"}</definedName>
    <definedName name="냐" hidden="1">{#N/A,#N/A,FALSE,"혼합골재"}</definedName>
    <definedName name="너" localSheetId="12">{"'자리배치도'!$AG$1:$CI$28"}</definedName>
    <definedName name="너" localSheetId="2">{"'자리배치도'!$AG$1:$CI$28"}</definedName>
    <definedName name="너" localSheetId="4">{"'자리배치도'!$AG$1:$CI$28"}</definedName>
    <definedName name="너">{"'자리배치도'!$AG$1:$CI$28"}</definedName>
    <definedName name="너란" localSheetId="12">BlankMacro1</definedName>
    <definedName name="너란" localSheetId="25">BlankMacro1</definedName>
    <definedName name="너란" localSheetId="24">BlankMacro1</definedName>
    <definedName name="너란">BlankMacro1</definedName>
    <definedName name="노면표지수량" localSheetId="12">BlankMacro1</definedName>
    <definedName name="노면표지수량" localSheetId="25">BlankMacro1</definedName>
    <definedName name="노면표지수량" localSheetId="24">BlankMacro1</definedName>
    <definedName name="노면표지수량">BlankMacro1</definedName>
    <definedName name="노무단위수량" localSheetId="12">BlankMacro1</definedName>
    <definedName name="노무단위수량" localSheetId="25">BlankMacro1</definedName>
    <definedName name="노무단위수량" localSheetId="24">BlankMacro1</definedName>
    <definedName name="노무단위수량">BlankMacro1</definedName>
    <definedName name="노무비산출2" localSheetId="12">{"'용역비'!$A$4:$C$8"}</definedName>
    <definedName name="노무비산출2">{"'용역비'!$A$4:$C$8"}</definedName>
    <definedName name="노원문화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1" localSheetId="12">BlankMacro1</definedName>
    <definedName name="노임1" localSheetId="25">BlankMacro1</definedName>
    <definedName name="노임1" localSheetId="24">BlankMacro1</definedName>
    <definedName name="노임1">BlankMacro1</definedName>
    <definedName name="논두렁">{"Book1","00장구심사(농림).xls"}</definedName>
    <definedName name="놀래미">{"Book1","00장구심사(농림).xls"}</definedName>
    <definedName name="농로">{"Book1","00장구심사(농림).xls"}</definedName>
    <definedName name="농로10">{"Book1","00장구심사(농림).xls"}</definedName>
    <definedName name="농로11">{"Book1","00장구심사(농림).xls"}</definedName>
    <definedName name="농로12">{"Book1","00장구심사(농림).xls"}</definedName>
    <definedName name="농로147">{"Book1","00장구심사(농림).xls"}</definedName>
    <definedName name="농로2">{"Book1","00장구심사(농림).xls"}</definedName>
    <definedName name="농로3">{"Book1","00장구심사(농림).xls"}</definedName>
    <definedName name="농로5">{"Book1","00장구심사(농림).xls"}</definedName>
    <definedName name="농로6">{"Book1","00장구심사(농림).xls"}</definedName>
    <definedName name="놓ㄹㅇ" localSheetId="27" hidden="1">{#N/A,#N/A,FALSE,"부대1"}</definedName>
    <definedName name="놓ㄹㅇ" localSheetId="25" hidden="1">{#N/A,#N/A,FALSE,"부대1"}</definedName>
    <definedName name="놓ㄹㅇ" localSheetId="6" hidden="1">{#N/A,#N/A,FALSE,"부대1"}</definedName>
    <definedName name="놓ㄹㅇ" localSheetId="20" hidden="1">{#N/A,#N/A,FALSE,"부대1"}</definedName>
    <definedName name="놓ㄹㅇ" localSheetId="8" hidden="1">{#N/A,#N/A,FALSE,"부대1"}</definedName>
    <definedName name="놓ㄹㅇ" localSheetId="23" hidden="1">{#N/A,#N/A,FALSE,"부대1"}</definedName>
    <definedName name="놓ㄹㅇ" localSheetId="22" hidden="1">{#N/A,#N/A,FALSE,"부대1"}</definedName>
    <definedName name="놓ㄹㅇ" hidden="1">{#N/A,#N/A,FALSE,"부대1"}</definedName>
    <definedName name="ㄶ뫃ㄴㅁㄹㄴㅁㄹㄴㅇ" localSheetId="27" hidden="1">{#N/A,#N/A,FALSE,"부대2"}</definedName>
    <definedName name="ㄶ뫃ㄴㅁㄹㄴㅁㄹㄴㅇ" localSheetId="25" hidden="1">{#N/A,#N/A,FALSE,"부대2"}</definedName>
    <definedName name="ㄶ뫃ㄴㅁㄹㄴㅁㄹㄴㅇ" localSheetId="6" hidden="1">{#N/A,#N/A,FALSE,"부대2"}</definedName>
    <definedName name="ㄶ뫃ㄴㅁㄹㄴㅁㄹㄴㅇ" localSheetId="20" hidden="1">{#N/A,#N/A,FALSE,"부대2"}</definedName>
    <definedName name="ㄶ뫃ㄴㅁㄹㄴㅁㄹㄴㅇ" localSheetId="8" hidden="1">{#N/A,#N/A,FALSE,"부대2"}</definedName>
    <definedName name="ㄶ뫃ㄴㅁㄹㄴㅁㄹㄴㅇ" localSheetId="23" hidden="1">{#N/A,#N/A,FALSE,"부대2"}</definedName>
    <definedName name="ㄶ뫃ㄴㅁㄹㄴㅁㄹㄴㅇ" localSheetId="22" hidden="1">{#N/A,#N/A,FALSE,"부대2"}</definedName>
    <definedName name="ㄶ뫃ㄴㅁㄹㄴㅁㄹㄴㅇ" hidden="1">{#N/A,#N/A,FALSE,"부대2"}</definedName>
    <definedName name="ㄷ6ㅓ" localSheetId="12">{"'용역비'!$A$4:$C$8"}</definedName>
    <definedName name="ㄷ6ㅓ">{"'용역비'!$A$4:$C$8"}</definedName>
    <definedName name="ㄷㄱㄷㄱㄷㄱ" localSheetId="12">{"'용역비'!$A$4:$C$8"}</definedName>
    <definedName name="ㄷㄱㄷㄱㄷㄱ">{"'용역비'!$A$4:$C$8"}</definedName>
    <definedName name="ㄷㄷㄱㄱ" localSheetId="12">{"'용역비'!$A$4:$C$8"}</definedName>
    <definedName name="ㄷㄷㄱㄱ">{"'용역비'!$A$4:$C$8"}</definedName>
    <definedName name="ㄷㄷㄷㄷㄷ">{"Book1","00장구심사(농림).xls"}</definedName>
    <definedName name="ㄷㄷㄷㄷㄷㄷㄷㄷㄷㄷㄷㄷ">{"Book1","00장구심사(농림).xls"}</definedName>
    <definedName name="ㄷㄷㄷㄷㄷㄷㄷㄷㄷㄷㄷㄷㄷㄷㄷㄷ">{"Book1","00장구심사(농림).xls"}</definedName>
    <definedName name="ㄷㅅ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ㅍㅂ" localSheetId="12">{"'용역비'!$A$4:$C$8"}</definedName>
    <definedName name="ㄷㅍㅂ">{"'용역비'!$A$4:$C$8"}</definedName>
    <definedName name="ㄷㅎ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27" hidden="1">#REF!</definedName>
    <definedName name="ㄷㅎㄹㅇ" localSheetId="25" hidden="1">#REF!</definedName>
    <definedName name="ㄷㅎㄹㅇ" localSheetId="6" hidden="1">#REF!</definedName>
    <definedName name="ㄷㅎㄹㅇ" localSheetId="20" hidden="1">#REF!</definedName>
    <definedName name="ㄷㅎㄹㅇ" localSheetId="8" hidden="1">#REF!</definedName>
    <definedName name="ㄷㅎㄹㅇ" localSheetId="23" hidden="1">#REF!</definedName>
    <definedName name="ㄷㅎㄹㅇ" localSheetId="22" hidden="1">#REF!</definedName>
    <definedName name="ㄷㅎㄹㅇ" localSheetId="21" hidden="1">#REF!</definedName>
    <definedName name="ㄷㅎㄹㅇ" localSheetId="7" hidden="1">#REF!</definedName>
    <definedName name="ㄷㅎㄹㅇ" localSheetId="24" hidden="1">#REF!</definedName>
    <definedName name="ㄷㅎㄹㅇ" hidden="1">#REF!</definedName>
    <definedName name="다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다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다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다">{"'정산내역서'!$A$1:$I$35","'정산서(절.성토부)'!$A$1:$Q$17","'정산서(교량부)'!$A$1:$Q$84","'총괄표'!$A$1:$M$12","'시행현황'!$A$1:$G$12","'표지'!$A$1:$N$27","'정산서(절.성토부)'!$A$3:$Q$7"}</definedName>
    <definedName name="다짐계수">0.875</definedName>
    <definedName name="단가대" localSheetId="27" hidden="1">#REF!</definedName>
    <definedName name="단가대" localSheetId="25" hidden="1">#REF!</definedName>
    <definedName name="단가대" localSheetId="6" hidden="1">#REF!</definedName>
    <definedName name="단가대" localSheetId="20" hidden="1">#REF!</definedName>
    <definedName name="단가대" localSheetId="8" hidden="1">#REF!</definedName>
    <definedName name="단가대" localSheetId="23" hidden="1">#REF!</definedName>
    <definedName name="단가대" localSheetId="22" hidden="1">#REF!</definedName>
    <definedName name="단가대" localSheetId="21" hidden="1">#REF!</definedName>
    <definedName name="단가대" localSheetId="7" hidden="1">#REF!</definedName>
    <definedName name="단가대" localSheetId="24" hidden="1">#REF!</definedName>
    <definedName name="단가대" hidden="1">#REF!</definedName>
    <definedName name="단가비교표" localSheetId="27">#REF!,#REF!</definedName>
    <definedName name="단가비교표" localSheetId="25">#REF!,#REF!</definedName>
    <definedName name="단가비교표" localSheetId="6">#REF!,#REF!</definedName>
    <definedName name="단가비교표" localSheetId="20">#REF!,#REF!</definedName>
    <definedName name="단가비교표" localSheetId="9">#REF!,#REF!</definedName>
    <definedName name="단가비교표" localSheetId="8">#REF!,#REF!</definedName>
    <definedName name="단가비교표" localSheetId="23">#REF!,#REF!</definedName>
    <definedName name="단가비교표" localSheetId="22">#REF!,#REF!</definedName>
    <definedName name="단가비교표" localSheetId="21">#REF!,#REF!</definedName>
    <definedName name="단가비교표" localSheetId="7">#REF!,#REF!</definedName>
    <definedName name="단가비교표" localSheetId="24">#REF!,#REF!</definedName>
    <definedName name="단가비교표">#REF!,#REF!</definedName>
    <definedName name="단면2모" localSheetId="27">#REF!</definedName>
    <definedName name="단면2모" localSheetId="25">#REF!</definedName>
    <definedName name="단면2모" localSheetId="6">#REF!</definedName>
    <definedName name="단면2모" localSheetId="20">#REF!</definedName>
    <definedName name="단면2모" localSheetId="9">#REF!</definedName>
    <definedName name="단면2모" localSheetId="8">#REF!</definedName>
    <definedName name="단면2모" localSheetId="23">#REF!</definedName>
    <definedName name="단면2모" localSheetId="22">#REF!</definedName>
    <definedName name="단면2모" localSheetId="21">#REF!</definedName>
    <definedName name="단면2모" localSheetId="7">#REF!</definedName>
    <definedName name="단면2모" localSheetId="24">#REF!</definedName>
    <definedName name="단면2모">#REF!</definedName>
    <definedName name="단면2모멘트" localSheetId="27">#REF!</definedName>
    <definedName name="단면2모멘트" localSheetId="25">#REF!</definedName>
    <definedName name="단면2모멘트" localSheetId="6">#REF!</definedName>
    <definedName name="단면2모멘트" localSheetId="20">#REF!</definedName>
    <definedName name="단면2모멘트" localSheetId="9">#REF!</definedName>
    <definedName name="단면2모멘트" localSheetId="8">#REF!</definedName>
    <definedName name="단면2모멘트" localSheetId="23">#REF!</definedName>
    <definedName name="단면2모멘트" localSheetId="22">#REF!</definedName>
    <definedName name="단면2모멘트" localSheetId="21">#REF!</definedName>
    <definedName name="단면2모멘트" localSheetId="7">#REF!</definedName>
    <definedName name="단면2모멘트" localSheetId="24">#REF!</definedName>
    <definedName name="단면2모멘트">#REF!</definedName>
    <definedName name="단위수량1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중량">2.5</definedName>
    <definedName name="달래강돌">13326</definedName>
    <definedName name="담장쌓기공집계표" localSheetId="12">{"'산출근거'!$B$4:$D$8"}</definedName>
    <definedName name="담장쌓기공집계표">{"'산출근거'!$B$4:$D$8"}</definedName>
    <definedName name="당초" localSheetId="25">BlankMacro1</definedName>
    <definedName name="당초" localSheetId="24">BlankMacro1</definedName>
    <definedName name="당초">BlankMacro1</definedName>
    <definedName name="대관공사비" localSheetId="12">{"'건축내역'!$A$1:$L$413"}</definedName>
    <definedName name="대관공사비">{"'건축내역'!$A$1:$L$413"}</definedName>
    <definedName name="대구공항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신당동" localSheetId="12">{"'별표'!$N$220"}</definedName>
    <definedName name="대구신당동">{"'별표'!$N$220"}</definedName>
    <definedName name="대기질" localSheetId="27">#REF!</definedName>
    <definedName name="대기질" localSheetId="25">#REF!</definedName>
    <definedName name="대기질" localSheetId="6">#REF!</definedName>
    <definedName name="대기질" localSheetId="20">#REF!</definedName>
    <definedName name="대기질" localSheetId="9">#REF!</definedName>
    <definedName name="대기질" localSheetId="8">#REF!</definedName>
    <definedName name="대기질" localSheetId="23">#REF!</definedName>
    <definedName name="대기질" localSheetId="22">#REF!</definedName>
    <definedName name="대기질" localSheetId="21">#REF!</definedName>
    <definedName name="대기질" localSheetId="7">#REF!</definedName>
    <definedName name="대기질" localSheetId="24">#REF!</definedName>
    <definedName name="대기질">#REF!</definedName>
    <definedName name="대기질측정" localSheetId="27">#REF!</definedName>
    <definedName name="대기질측정" localSheetId="25">#REF!</definedName>
    <definedName name="대기질측정" localSheetId="6">#REF!</definedName>
    <definedName name="대기질측정" localSheetId="20">#REF!</definedName>
    <definedName name="대기질측정" localSheetId="9">#REF!</definedName>
    <definedName name="대기질측정" localSheetId="8">#REF!</definedName>
    <definedName name="대기질측정" localSheetId="23">#REF!</definedName>
    <definedName name="대기질측정" localSheetId="22">#REF!</definedName>
    <definedName name="대기질측정" localSheetId="21">#REF!</definedName>
    <definedName name="대기질측정" localSheetId="7">#REF!</definedName>
    <definedName name="대기질측정" localSheetId="24">#REF!</definedName>
    <definedName name="대기질측정">#REF!</definedName>
    <definedName name="대비표" localSheetId="12">{"Book1","TOTAL.xls"}</definedName>
    <definedName name="대비표">{"Book1","TOTAL.xls"}</definedName>
    <definedName name="대안설정" localSheetId="27">#REF!</definedName>
    <definedName name="대안설정" localSheetId="25">#REF!</definedName>
    <definedName name="대안설정" localSheetId="6">#REF!</definedName>
    <definedName name="대안설정" localSheetId="20">#REF!</definedName>
    <definedName name="대안설정" localSheetId="9">#REF!</definedName>
    <definedName name="대안설정" localSheetId="8">#REF!</definedName>
    <definedName name="대안설정" localSheetId="23">#REF!</definedName>
    <definedName name="대안설정" localSheetId="22">#REF!</definedName>
    <definedName name="대안설정" localSheetId="21">#REF!</definedName>
    <definedName name="대안설정" localSheetId="7">#REF!</definedName>
    <definedName name="대안설정" localSheetId="24">#REF!</definedName>
    <definedName name="대안설정">#REF!</definedName>
    <definedName name="더" localSheetId="12">{"'자리배치도'!$AG$1:$CI$28"}</definedName>
    <definedName name="더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2">{"'자리배치도'!$AG$1:$CI$28"}</definedName>
    <definedName name="더" localSheetId="4">{"'자리배치도'!$AG$1:$CI$28"}</definedName>
    <definedName name="더">{"'자리배치도'!$AG$1:$CI$28"}</definedName>
    <definedName name="도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내역서">255</definedName>
    <definedName name="동식물상" localSheetId="27">#REF!</definedName>
    <definedName name="동식물상" localSheetId="25">#REF!</definedName>
    <definedName name="동식물상" localSheetId="6">#REF!</definedName>
    <definedName name="동식물상" localSheetId="20">#REF!</definedName>
    <definedName name="동식물상" localSheetId="9">#REF!</definedName>
    <definedName name="동식물상" localSheetId="8">#REF!</definedName>
    <definedName name="동식물상" localSheetId="23">#REF!</definedName>
    <definedName name="동식물상" localSheetId="22">#REF!</definedName>
    <definedName name="동식물상" localSheetId="21">#REF!</definedName>
    <definedName name="동식물상" localSheetId="7">#REF!</definedName>
    <definedName name="동식물상" localSheetId="24">#REF!</definedName>
    <definedName name="동식물상">#REF!</definedName>
    <definedName name="동준" localSheetId="12">{"'Firr(선)'!$AS$1:$AY$62","'Firr(사)'!$AS$1:$AY$62","'Firr(회)'!$AS$1:$AY$62","'Firr(선)'!$L$1:$V$62","'Firr(사)'!$L$1:$V$62","'Firr(회)'!$L$1:$V$62"}</definedName>
    <definedName name="동준" localSheetId="2">{"'Firr(선)'!$AS$1:$AY$62","'Firr(사)'!$AS$1:$AY$62","'Firr(회)'!$AS$1:$AY$62","'Firr(선)'!$L$1:$V$62","'Firr(사)'!$L$1:$V$62","'Firr(회)'!$L$1:$V$62"}</definedName>
    <definedName name="동준" localSheetId="4">{"'Firr(선)'!$AS$1:$AY$62","'Firr(사)'!$AS$1:$AY$62","'Firr(회)'!$AS$1:$AY$62","'Firr(선)'!$L$1:$V$62","'Firr(사)'!$L$1:$V$62","'Firr(회)'!$L$1:$V$62"}</definedName>
    <definedName name="동준">{"'Firr(선)'!$AS$1:$AY$62","'Firr(사)'!$AS$1:$AY$62","'Firr(회)'!$AS$1:$AY$62","'Firr(선)'!$L$1:$V$62","'Firr(사)'!$L$1:$V$62","'Firr(회)'!$L$1:$V$62"}</definedName>
    <definedName name="동준친" localSheetId="12">{"'Firr(선)'!$AS$1:$AY$62","'Firr(사)'!$AS$1:$AY$62","'Firr(회)'!$AS$1:$AY$62","'Firr(선)'!$L$1:$V$62","'Firr(사)'!$L$1:$V$62","'Firr(회)'!$L$1:$V$62"}</definedName>
    <definedName name="동준친" localSheetId="2">{"'Firr(선)'!$AS$1:$AY$62","'Firr(사)'!$AS$1:$AY$62","'Firr(회)'!$AS$1:$AY$62","'Firr(선)'!$L$1:$V$62","'Firr(사)'!$L$1:$V$62","'Firr(회)'!$L$1:$V$62"}</definedName>
    <definedName name="동준친" localSheetId="4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동해" localSheetId="12">{"'도면'!$G$62:$H$63","'도면'!$G$62:$H$63"}</definedName>
    <definedName name="동해">{"'도면'!$G$62:$H$63","'도면'!$G$62:$H$63"}</definedName>
    <definedName name="동해설명서" localSheetId="12">{"'도면'!$G$62:$H$63","'도면'!$G$62:$H$63"}</definedName>
    <definedName name="동해설명서">{"'도면'!$G$62:$H$63","'도면'!$G$62:$H$63"}</definedName>
    <definedName name="동해쌍동" localSheetId="12">{"'도면'!$G$62:$H$63","'도면'!$G$62:$H$63"}</definedName>
    <definedName name="동해쌍동">{"'도면'!$G$62:$H$63","'도면'!$G$62:$H$63"}</definedName>
    <definedName name="되" localSheetId="27" hidden="1">{#N/A,#N/A,FALSE,"운반시간"}</definedName>
    <definedName name="되" localSheetId="25" hidden="1">{#N/A,#N/A,FALSE,"운반시간"}</definedName>
    <definedName name="되" localSheetId="6" hidden="1">{#N/A,#N/A,FALSE,"운반시간"}</definedName>
    <definedName name="되" localSheetId="20" hidden="1">{#N/A,#N/A,FALSE,"운반시간"}</definedName>
    <definedName name="되" localSheetId="8" hidden="1">{#N/A,#N/A,FALSE,"운반시간"}</definedName>
    <definedName name="되" localSheetId="23" hidden="1">{#N/A,#N/A,FALSE,"운반시간"}</definedName>
    <definedName name="되" localSheetId="22" hidden="1">{#N/A,#N/A,FALSE,"운반시간"}</definedName>
    <definedName name="되" hidden="1">{#N/A,#N/A,FALSE,"운반시간"}</definedName>
    <definedName name="두두" localSheetId="27" hidden="1">{#N/A,#N/A,TRUE,"1";#N/A,#N/A,TRUE,"2";#N/A,#N/A,TRUE,"3";#N/A,#N/A,TRUE,"4";#N/A,#N/A,TRUE,"5";#N/A,#N/A,TRUE,"6";#N/A,#N/A,TRUE,"7"}</definedName>
    <definedName name="두두" localSheetId="25" hidden="1">{#N/A,#N/A,TRUE,"1";#N/A,#N/A,TRUE,"2";#N/A,#N/A,TRUE,"3";#N/A,#N/A,TRUE,"4";#N/A,#N/A,TRUE,"5";#N/A,#N/A,TRUE,"6";#N/A,#N/A,TRUE,"7"}</definedName>
    <definedName name="두두" hidden="1">{#N/A,#N/A,TRUE,"1";#N/A,#N/A,TRUE,"2";#N/A,#N/A,TRUE,"3";#N/A,#N/A,TRUE,"4";#N/A,#N/A,TRUE,"5";#N/A,#N/A,TRUE,"6";#N/A,#N/A,TRUE,"7"}</definedName>
    <definedName name="ㄸㄱ구믇583359002" localSheetId="12">{0}</definedName>
    <definedName name="ㄸㄱ구믇583359002">{0}</definedName>
    <definedName name="ㄹ" localSheetId="27" hidden="1">{#N/A,#N/A,FALSE,"배수1"}</definedName>
    <definedName name="ㄹ" localSheetId="25" hidden="1">{#N/A,#N/A,FALSE,"배수1"}</definedName>
    <definedName name="ㄹ" localSheetId="6" hidden="1">{#N/A,#N/A,FALSE,"배수1"}</definedName>
    <definedName name="ㄹ" localSheetId="20" hidden="1">{#N/A,#N/A,FALSE,"배수1"}</definedName>
    <definedName name="ㄹ" localSheetId="8" hidden="1">{#N/A,#N/A,FALSE,"배수1"}</definedName>
    <definedName name="ㄹ" localSheetId="23" hidden="1">{#N/A,#N/A,FALSE,"배수1"}</definedName>
    <definedName name="ㄹ" localSheetId="22" hidden="1">{#N/A,#N/A,FALSE,"배수1"}</definedName>
    <definedName name="ㄹ" hidden="1">{#N/A,#N/A,FALSE,"배수1"}</definedName>
    <definedName name="ㄹㄴㅁㄹㅇㄴ" localSheetId="12">{"'Sheet1'!$D$19","'Sheet1'!$B$22:$E$22"}</definedName>
    <definedName name="ㄹㄴㅁㄹㅇㄴ">{"'Sheet1'!$D$19","'Sheet1'!$B$22:$E$22"}</definedName>
    <definedName name="ㄹㄷ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" localSheetId="12">{"'Firr(선)'!$AS$1:$AY$62","'Firr(사)'!$AS$1:$AY$62","'Firr(회)'!$AS$1:$AY$62","'Firr(선)'!$L$1:$V$62","'Firr(사)'!$L$1:$V$62","'Firr(회)'!$L$1:$V$62"}</definedName>
    <definedName name="ㄹㄹㄹㄹ" localSheetId="2">{"'Firr(선)'!$AS$1:$AY$62","'Firr(사)'!$AS$1:$AY$62","'Firr(회)'!$AS$1:$AY$62","'Firr(선)'!$L$1:$V$62","'Firr(사)'!$L$1:$V$62","'Firr(회)'!$L$1:$V$62"}</definedName>
    <definedName name="ㄹㄹㄹㄹ" localSheetId="4">{"'Firr(선)'!$AS$1:$AY$62","'Firr(사)'!$AS$1:$AY$62","'Firr(회)'!$AS$1:$AY$62","'Firr(선)'!$L$1:$V$62","'Firr(사)'!$L$1:$V$62","'Firr(회)'!$L$1:$V$62"}</definedName>
    <definedName name="ㄹㄹㄹㄹ">{"'Firr(선)'!$AS$1:$AY$62","'Firr(사)'!$AS$1:$AY$62","'Firr(회)'!$AS$1:$AY$62","'Firr(선)'!$L$1:$V$62","'Firr(사)'!$L$1:$V$62","'Firr(회)'!$L$1:$V$62"}</definedName>
    <definedName name="ㄹㄹㄹㄹ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ㄹ" localSheetId="27" hidden="1">#REF!</definedName>
    <definedName name="ㄹㄹㄹㄹㄹㄹㄹㄹ" localSheetId="25" hidden="1">#REF!</definedName>
    <definedName name="ㄹㄹㄹㄹㄹㄹㄹㄹ" localSheetId="6" hidden="1">#REF!</definedName>
    <definedName name="ㄹㄹㄹㄹㄹㄹㄹㄹ" localSheetId="20" hidden="1">#REF!</definedName>
    <definedName name="ㄹㄹㄹㄹㄹㄹㄹㄹ" localSheetId="8" hidden="1">#REF!</definedName>
    <definedName name="ㄹㄹㄹㄹㄹㄹㄹㄹ" localSheetId="23" hidden="1">#REF!</definedName>
    <definedName name="ㄹㄹㄹㄹㄹㄹㄹㄹ" localSheetId="22" hidden="1">#REF!</definedName>
    <definedName name="ㄹㄹㄹㄹㄹㄹㄹㄹ" localSheetId="21" hidden="1">#REF!</definedName>
    <definedName name="ㄹㄹㄹㄹㄹㄹㄹㄹ" localSheetId="7" hidden="1">#REF!</definedName>
    <definedName name="ㄹㄹㄹㄹㄹㄹㄹㄹ" localSheetId="24" hidden="1">#REF!</definedName>
    <definedName name="ㄹㄹㄹㄹㄹㄹㄹㄹ" hidden="1">#REF!</definedName>
    <definedName name="ㄹㄹㄹㄹㄹㄹㄹㄹㄹㄹㄹㄹㄹ">{"Book1","00장구심사(농림).xls"}</definedName>
    <definedName name="ㄹㄹㅇㄴ" localSheetId="12">Dlog_Show</definedName>
    <definedName name="ㄹㄹㅇㄴ" localSheetId="25">Dlog_Show</definedName>
    <definedName name="ㄹㄹㅇㄴ" localSheetId="24">Dlog_Show</definedName>
    <definedName name="ㄹㄹㅇㄴ">Dlog_Show</definedName>
    <definedName name="ㄹㅇㄴㄹㄴㅇㄹㄴㅇㄹ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 localSheetId="2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 localSheetId="4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>{"'정산내역서'!$A$1:$I$35","'정산서(절.성토부)'!$A$1:$Q$17","'정산서(교량부)'!$A$1:$Q$84","'총괄표'!$A$1:$M$12","'시행현황'!$A$1:$G$12","'표지'!$A$1:$N$27","'정산서(절.성토부)'!$A$3:$Q$7"}</definedName>
    <definedName name="ㄹㅇㄴㅁㄹㄴㅇㅁㄹㄴㅁㄹ" localSheetId="12">{"'산출근거'!$B$4:$D$8"}</definedName>
    <definedName name="ㄹㅇㄴㅁㄹㄴㅇㅁㄹㄴㅁㄹ">{"'산출근거'!$B$4:$D$8"}</definedName>
    <definedName name="ㄹㅇㄹㄴㄹ" localSheetId="12">{"Book1","부대-(표지판,데리,가드).xls","부대-(낙,차,중분대).xls"}</definedName>
    <definedName name="ㄹㅇㄹㄴㄹ">{"Book1","부대-(표지판,데리,가드).xls","부대-(낙,차,중분대).xls"}</definedName>
    <definedName name="ㄹㅇ퓨ㅓㅜㅏㅗㅜㅠㅅ퐇휴ㅗㅎ" localSheetId="27" hidden="1">{#N/A,#N/A,FALSE,"조골재"}</definedName>
    <definedName name="ㄹㅇ퓨ㅓㅜㅏㅗㅜㅠㅅ퐇휴ㅗㅎ" localSheetId="25" hidden="1">{#N/A,#N/A,FALSE,"조골재"}</definedName>
    <definedName name="ㄹㅇ퓨ㅓㅜㅏㅗㅜㅠㅅ퐇휴ㅗㅎ" localSheetId="6" hidden="1">{#N/A,#N/A,FALSE,"조골재"}</definedName>
    <definedName name="ㄹㅇ퓨ㅓㅜㅏㅗㅜㅠㅅ퐇휴ㅗㅎ" localSheetId="20" hidden="1">{#N/A,#N/A,FALSE,"조골재"}</definedName>
    <definedName name="ㄹㅇ퓨ㅓㅜㅏㅗㅜㅠㅅ퐇휴ㅗㅎ" localSheetId="8" hidden="1">{#N/A,#N/A,FALSE,"조골재"}</definedName>
    <definedName name="ㄹㅇ퓨ㅓㅜㅏㅗㅜㅠㅅ퐇휴ㅗㅎ" localSheetId="23" hidden="1">{#N/A,#N/A,FALSE,"조골재"}</definedName>
    <definedName name="ㄹㅇ퓨ㅓㅜㅏㅗㅜㅠㅅ퐇휴ㅗㅎ" localSheetId="22" hidden="1">{#N/A,#N/A,FALSE,"조골재"}</definedName>
    <definedName name="ㄹㅇ퓨ㅓㅜㅏㅗㅜㅠㅅ퐇휴ㅗㅎ" hidden="1">{#N/A,#N/A,FALSE,"조골재"}</definedName>
    <definedName name="ㄹ어미ㅏㄹ" localSheetId="12">{"'Sheet1'!$D$19","'Sheet1'!$B$22:$E$22"}</definedName>
    <definedName name="ㄹ어미ㅏㄹ">{"'Sheet1'!$D$19","'Sheet1'!$B$22:$E$22"}</definedName>
    <definedName name="ㄹㅎㄹㅎㅀ" localSheetId="27" hidden="1">#REF!</definedName>
    <definedName name="ㄹㅎㄹㅎㅀ" localSheetId="25" hidden="1">#REF!</definedName>
    <definedName name="ㄹㅎㄹㅎㅀ" localSheetId="6" hidden="1">#REF!</definedName>
    <definedName name="ㄹㅎㄹㅎㅀ" localSheetId="20" hidden="1">#REF!</definedName>
    <definedName name="ㄹㅎㄹㅎㅀ" localSheetId="8" hidden="1">#REF!</definedName>
    <definedName name="ㄹㅎㄹㅎㅀ" localSheetId="23" hidden="1">#REF!</definedName>
    <definedName name="ㄹㅎㄹㅎㅀ" localSheetId="22" hidden="1">#REF!</definedName>
    <definedName name="ㄹㅎㄹㅎㅀ" localSheetId="21" hidden="1">#REF!</definedName>
    <definedName name="ㄹㅎㄹㅎㅀ" localSheetId="7" hidden="1">#REF!</definedName>
    <definedName name="ㄹㅎㄹㅎㅀ" localSheetId="24" hidden="1">#REF!</definedName>
    <definedName name="ㄹㅎㄹㅎㅀ" hidden="1">#REF!</definedName>
    <definedName name="라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라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라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라">{"'정산내역서'!$A$1:$I$35","'정산서(절.성토부)'!$A$1:$Q$17","'정산서(교량부)'!$A$1:$Q$84","'총괄표'!$A$1:$M$12","'시행현황'!$A$1:$G$12","'표지'!$A$1:$N$27","'정산서(절.성토부)'!$A$3:$Q$7"}</definedName>
    <definedName name="라미우드" localSheetId="27" hidden="1">{#N/A,#N/A,FALSE,"물량산출"}</definedName>
    <definedName name="라미우드" localSheetId="25" hidden="1">{#N/A,#N/A,FALSE,"물량산출"}</definedName>
    <definedName name="라미우드" localSheetId="6" hidden="1">{#N/A,#N/A,FALSE,"물량산출"}</definedName>
    <definedName name="라미우드" localSheetId="20" hidden="1">{#N/A,#N/A,FALSE,"물량산출"}</definedName>
    <definedName name="라미우드" localSheetId="8" hidden="1">{#N/A,#N/A,FALSE,"물량산출"}</definedName>
    <definedName name="라미우드" localSheetId="23" hidden="1">{#N/A,#N/A,FALSE,"물량산출"}</definedName>
    <definedName name="라미우드" localSheetId="22" hidden="1">{#N/A,#N/A,FALSE,"물량산출"}</definedName>
    <definedName name="라미우드" hidden="1">{#N/A,#N/A,FALSE,"물량산출"}</definedName>
    <definedName name="라바콘설치현황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>{"'정산내역서'!$A$1:$I$35","'정산서(절.성토부)'!$A$1:$Q$17","'정산서(교량부)'!$A$1:$Q$84","'총괄표'!$A$1:$M$12","'시행현황'!$A$1:$G$12","'표지'!$A$1:$N$27","'정산서(절.성토부)'!$A$3:$Q$7"}</definedName>
    <definedName name="러" localSheetId="12">{"'자리배치도'!$AG$1:$CI$28"}</definedName>
    <definedName name="러" localSheetId="2">{"'자리배치도'!$AG$1:$CI$28"}</definedName>
    <definedName name="러" localSheetId="4">{"'자리배치도'!$AG$1:$CI$28"}</definedName>
    <definedName name="러">{"'자리배치도'!$AG$1:$CI$28"}</definedName>
    <definedName name="러ㅏㅇ" localSheetId="12">BlankMacro1</definedName>
    <definedName name="러ㅏㅇ" localSheetId="25">BlankMacro1</definedName>
    <definedName name="러ㅏㅇ" localSheetId="24">BlankMacro1</definedName>
    <definedName name="러ㅏㅇ">BlankMacro1</definedName>
    <definedName name="레미콘">33172</definedName>
    <definedName name="로선공사">{"Book1","00장구심사(농림).xls"}</definedName>
    <definedName name="로선공사19">{"Book1","00장구심사(농림).xls"}</definedName>
    <definedName name="로선공사20">{"Book1","00장구심사(농림).xls"}</definedName>
    <definedName name="로선공사21">{"Book1","00장구심사(농림).xls"}</definedName>
    <definedName name="로선공사222">{"Book1","00장구심사(농림).xls"}</definedName>
    <definedName name="로선공사하">{"Book1","00장구심사(농림).xls"}</definedName>
    <definedName name="롤로" localSheetId="12">Dlog_Show</definedName>
    <definedName name="롤로" localSheetId="25">Dlog_Show</definedName>
    <definedName name="롤로" localSheetId="24">Dlog_Show</definedName>
    <definedName name="롤로">Dlog_Show</definedName>
    <definedName name="료" localSheetId="12">{"'용역비'!$A$4:$C$8"}</definedName>
    <definedName name="료">{"'용역비'!$A$4:$C$8"}</definedName>
    <definedName name="룰루랄라" localSheetId="12">{"'산출근거'!$B$4:$D$8"}</definedName>
    <definedName name="룰루랄라">{"'산출근거'!$B$4:$D$8"}</definedName>
    <definedName name="류효정" localSheetId="12">{"'Firr(선)'!$AS$1:$AY$62","'Firr(사)'!$AS$1:$AY$62","'Firr(회)'!$AS$1:$AY$62","'Firr(선)'!$L$1:$V$62","'Firr(사)'!$L$1:$V$62","'Firr(회)'!$L$1:$V$62"}</definedName>
    <definedName name="류효정" localSheetId="2">{"'Firr(선)'!$AS$1:$AY$62","'Firr(사)'!$AS$1:$AY$62","'Firr(회)'!$AS$1:$AY$62","'Firr(선)'!$L$1:$V$62","'Firr(사)'!$L$1:$V$62","'Firr(회)'!$L$1:$V$62"}</definedName>
    <definedName name="류효정" localSheetId="4">{"'Firr(선)'!$AS$1:$AY$62","'Firr(사)'!$AS$1:$AY$62","'Firr(회)'!$AS$1:$AY$62","'Firr(선)'!$L$1:$V$62","'Firr(사)'!$L$1:$V$62","'Firr(회)'!$L$1:$V$62"}</definedName>
    <definedName name="류효정">{"'Firr(선)'!$AS$1:$AY$62","'Firr(사)'!$AS$1:$AY$62","'Firr(회)'!$AS$1:$AY$62","'Firr(선)'!$L$1:$V$62","'Firr(사)'!$L$1:$V$62","'Firr(회)'!$L$1:$V$62"}</definedName>
    <definedName name="ㄻㄴㄹ" localSheetId="27" hidden="1">{#N/A,#N/A,FALSE,"물량산출"}</definedName>
    <definedName name="ㄻㄴㄹ" localSheetId="25" hidden="1">{#N/A,#N/A,FALSE,"물량산출"}</definedName>
    <definedName name="ㄻㄴㄹ" localSheetId="6" hidden="1">{#N/A,#N/A,FALSE,"물량산출"}</definedName>
    <definedName name="ㄻㄴㄹ" localSheetId="20" hidden="1">{#N/A,#N/A,FALSE,"물량산출"}</definedName>
    <definedName name="ㄻㄴㄹ" localSheetId="8" hidden="1">{#N/A,#N/A,FALSE,"물량산출"}</definedName>
    <definedName name="ㄻㄴㄹ" localSheetId="23" hidden="1">{#N/A,#N/A,FALSE,"물량산출"}</definedName>
    <definedName name="ㄻㄴㄹ" localSheetId="22" hidden="1">{#N/A,#N/A,FALSE,"물량산출"}</definedName>
    <definedName name="ㄻㄴㄹ" hidden="1">{#N/A,#N/A,FALSE,"물량산출"}</definedName>
    <definedName name="ㅀ" localSheetId="27" hidden="1">{#N/A,#N/A,FALSE,"표지목차"}</definedName>
    <definedName name="ㅀ" localSheetId="25" hidden="1">{#N/A,#N/A,FALSE,"표지목차"}</definedName>
    <definedName name="ㅀ" localSheetId="6" hidden="1">{#N/A,#N/A,FALSE,"표지목차"}</definedName>
    <definedName name="ㅀ" localSheetId="20" hidden="1">{#N/A,#N/A,FALSE,"표지목차"}</definedName>
    <definedName name="ㅀ" localSheetId="8" hidden="1">{#N/A,#N/A,FALSE,"표지목차"}</definedName>
    <definedName name="ㅀ" localSheetId="23" hidden="1">{#N/A,#N/A,FALSE,"표지목차"}</definedName>
    <definedName name="ㅀ" localSheetId="22" hidden="1">{#N/A,#N/A,FALSE,"표지목차"}</definedName>
    <definedName name="ㅀ" hidden="1">{#N/A,#N/A,FALSE,"표지목차"}</definedName>
    <definedName name="ㅀㄴ" localSheetId="27" hidden="1">{#N/A,#N/A,FALSE,"포장2"}</definedName>
    <definedName name="ㅀㄴ" localSheetId="25" hidden="1">{#N/A,#N/A,FALSE,"포장2"}</definedName>
    <definedName name="ㅀㄴ" localSheetId="6" hidden="1">{#N/A,#N/A,FALSE,"포장2"}</definedName>
    <definedName name="ㅀㄴ" localSheetId="20" hidden="1">{#N/A,#N/A,FALSE,"포장2"}</definedName>
    <definedName name="ㅀㄴ" localSheetId="8" hidden="1">{#N/A,#N/A,FALSE,"포장2"}</definedName>
    <definedName name="ㅀㄴ" localSheetId="23" hidden="1">{#N/A,#N/A,FALSE,"포장2"}</definedName>
    <definedName name="ㅀㄴ" localSheetId="22" hidden="1">{#N/A,#N/A,FALSE,"포장2"}</definedName>
    <definedName name="ㅀㄴ" hidden="1">{#N/A,#N/A,FALSE,"포장2"}</definedName>
    <definedName name="ㅀㅀ" localSheetId="12">{"'Firr(선)'!$AS$1:$AY$62","'Firr(사)'!$AS$1:$AY$62","'Firr(회)'!$AS$1:$AY$62","'Firr(선)'!$L$1:$V$62","'Firr(사)'!$L$1:$V$62","'Firr(회)'!$L$1:$V$62"}</definedName>
    <definedName name="ㅀㅀ" localSheetId="2">{"'Firr(선)'!$AS$1:$AY$62","'Firr(사)'!$AS$1:$AY$62","'Firr(회)'!$AS$1:$AY$62","'Firr(선)'!$L$1:$V$62","'Firr(사)'!$L$1:$V$62","'Firr(회)'!$L$1:$V$62"}</definedName>
    <definedName name="ㅀㅀ" localSheetId="4">{"'Firr(선)'!$AS$1:$AY$62","'Firr(사)'!$AS$1:$AY$62","'Firr(회)'!$AS$1:$AY$62","'Firr(선)'!$L$1:$V$62","'Firr(사)'!$L$1:$V$62","'Firr(회)'!$L$1:$V$62"}</definedName>
    <definedName name="ㅀㅀ">{"'Firr(선)'!$AS$1:$AY$62","'Firr(사)'!$AS$1:$AY$62","'Firr(회)'!$AS$1:$AY$62","'Firr(선)'!$L$1:$V$62","'Firr(사)'!$L$1:$V$62","'Firr(회)'!$L$1:$V$62"}</definedName>
    <definedName name="ㅁ" localSheetId="27">#REF!</definedName>
    <definedName name="ㅁ" localSheetId="25">#REF!</definedName>
    <definedName name="ㅁ" localSheetId="6" hidden="1">{#N/A,#N/A,FALSE,"2~8번"}</definedName>
    <definedName name="ㅁ" localSheetId="20" hidden="1">{#N/A,#N/A,FALSE,"2~8번"}</definedName>
    <definedName name="ㅁ" localSheetId="9">#REF!</definedName>
    <definedName name="ㅁ" localSheetId="8" hidden="1">{#N/A,#N/A,FALSE,"2~8번"}</definedName>
    <definedName name="ㅁ" localSheetId="23" hidden="1">{#N/A,#N/A,FALSE,"2~8번"}</definedName>
    <definedName name="ㅁ" localSheetId="22" hidden="1">{#N/A,#N/A,FALSE,"2~8번"}</definedName>
    <definedName name="ㅁ" localSheetId="21">#REF!</definedName>
    <definedName name="ㅁ" localSheetId="7">#REF!</definedName>
    <definedName name="ㅁ" localSheetId="24">#REF!</definedName>
    <definedName name="ㅁ">#REF!</definedName>
    <definedName name="ㅁ1" localSheetId="27">#REF!</definedName>
    <definedName name="ㅁ1" localSheetId="25">#REF!</definedName>
    <definedName name="ㅁ1" localSheetId="6">#REF!</definedName>
    <definedName name="ㅁ1" localSheetId="20">#REF!</definedName>
    <definedName name="ㅁ1" localSheetId="9">#REF!</definedName>
    <definedName name="ㅁ1" localSheetId="8">#REF!</definedName>
    <definedName name="ㅁ1" localSheetId="23">#REF!</definedName>
    <definedName name="ㅁ1" localSheetId="22">#REF!</definedName>
    <definedName name="ㅁ1" localSheetId="21">#REF!</definedName>
    <definedName name="ㅁ1" localSheetId="7">#REF!</definedName>
    <definedName name="ㅁ1" localSheetId="24">#REF!</definedName>
    <definedName name="ㅁ1">#REF!</definedName>
    <definedName name="ㅁㄴ" localSheetId="27" hidden="1">{#N/A,#N/A,FALSE,"2~8번"}</definedName>
    <definedName name="ㅁㄴ" localSheetId="25" hidden="1">{#N/A,#N/A,FALSE,"2~8번"}</definedName>
    <definedName name="ㅁㄴ" localSheetId="6" hidden="1">{#N/A,#N/A,FALSE,"2~8번"}</definedName>
    <definedName name="ㅁㄴ" localSheetId="20" hidden="1">{#N/A,#N/A,FALSE,"2~8번"}</definedName>
    <definedName name="ㅁㄴ" localSheetId="8" hidden="1">{#N/A,#N/A,FALSE,"2~8번"}</definedName>
    <definedName name="ㅁㄴ" localSheetId="23" hidden="1">{#N/A,#N/A,FALSE,"2~8번"}</definedName>
    <definedName name="ㅁㄴ" localSheetId="22" hidden="1">{#N/A,#N/A,FALSE,"2~8번"}</definedName>
    <definedName name="ㅁㄴ" hidden="1">{#N/A,#N/A,FALSE,"2~8번"}</definedName>
    <definedName name="ㅁㄴㄴㄴㄴㅇㅇ" localSheetId="12">BlankMacro1</definedName>
    <definedName name="ㅁㄴㄴㄴㄴㅇㅇ" localSheetId="25">BlankMacro1</definedName>
    <definedName name="ㅁㄴㄴㄴㄴㅇㅇ" localSheetId="24">BlankMacro1</definedName>
    <definedName name="ㅁㄴㄴㄴㄴㅇㅇ">BlankMacro1</definedName>
    <definedName name="ㅁㄴㄹㄴㅁㄹㄴㅁㄻㄻㅁㅁㅁㅁ" localSheetId="27" hidden="1">{#N/A,#N/A,FALSE,"혼합골재"}</definedName>
    <definedName name="ㅁㄴㄹㄴㅁㄹㄴㅁㄻㄻㅁㅁㅁㅁ" localSheetId="25" hidden="1">{#N/A,#N/A,FALSE,"혼합골재"}</definedName>
    <definedName name="ㅁㄴㄹㄴㅁㄹㄴㅁㄻㄻㅁㅁㅁㅁ" localSheetId="6" hidden="1">{#N/A,#N/A,FALSE,"혼합골재"}</definedName>
    <definedName name="ㅁㄴㄹㄴㅁㄹㄴㅁㄻㄻㅁㅁㅁㅁ" localSheetId="20" hidden="1">{#N/A,#N/A,FALSE,"혼합골재"}</definedName>
    <definedName name="ㅁㄴㄹㄴㅁㄹㄴㅁㄻㄻㅁㅁㅁㅁ" localSheetId="8" hidden="1">{#N/A,#N/A,FALSE,"혼합골재"}</definedName>
    <definedName name="ㅁㄴㄹㄴㅁㄹㄴㅁㄻㄻㅁㅁㅁㅁ" localSheetId="23" hidden="1">{#N/A,#N/A,FALSE,"혼합골재"}</definedName>
    <definedName name="ㅁㄴㄹㄴㅁㄹㄴㅁㄻㄻㅁㅁㅁㅁ" localSheetId="22" hidden="1">{#N/A,#N/A,FALSE,"혼합골재"}</definedName>
    <definedName name="ㅁㄴㄹㄴㅁㄹㄴㅁㄻㄻㅁㅁㅁㅁ" hidden="1">{#N/A,#N/A,FALSE,"혼합골재"}</definedName>
    <definedName name="ㅁㄴㅁㅇㄴㅁㄴㅇ" localSheetId="27" hidden="1">{#N/A,#N/A,FALSE,"조골재"}</definedName>
    <definedName name="ㅁㄴㅁㅇㄴㅁㄴㅇ" localSheetId="25" hidden="1">{#N/A,#N/A,FALSE,"조골재"}</definedName>
    <definedName name="ㅁㄴㅁㅇㄴㅁㄴㅇ" localSheetId="6" hidden="1">{#N/A,#N/A,FALSE,"조골재"}</definedName>
    <definedName name="ㅁㄴㅁㅇㄴㅁㄴㅇ" localSheetId="20" hidden="1">{#N/A,#N/A,FALSE,"조골재"}</definedName>
    <definedName name="ㅁㄴㅁㅇㄴㅁㄴㅇ" localSheetId="8" hidden="1">{#N/A,#N/A,FALSE,"조골재"}</definedName>
    <definedName name="ㅁㄴㅁㅇㄴㅁㄴㅇ" localSheetId="23" hidden="1">{#N/A,#N/A,FALSE,"조골재"}</definedName>
    <definedName name="ㅁㄴㅁㅇㄴㅁㄴㅇ" localSheetId="22" hidden="1">{#N/A,#N/A,FALSE,"조골재"}</definedName>
    <definedName name="ㅁㄴㅁㅇㄴㅁㄴㅇ" hidden="1">{#N/A,#N/A,FALSE,"조골재"}</definedName>
    <definedName name="ㅁㄴㅅㅁㄴ" localSheetId="12">{"'산출근거'!$B$4:$D$8"}</definedName>
    <definedName name="ㅁㄴㅅㅁㄴ">{"'산출근거'!$B$4:$D$8"}</definedName>
    <definedName name="ㅁㄴㅇ" localSheetId="27" hidden="1">{#N/A,#N/A,FALSE,"배수1"}</definedName>
    <definedName name="ㅁㄴㅇ" localSheetId="25" hidden="1">{#N/A,#N/A,FALSE,"배수1"}</definedName>
    <definedName name="ㅁㄴㅇ" localSheetId="6" hidden="1">{#N/A,#N/A,FALSE,"배수1"}</definedName>
    <definedName name="ㅁㄴㅇ" localSheetId="20" hidden="1">{#N/A,#N/A,FALSE,"배수1"}</definedName>
    <definedName name="ㅁㄴㅇ" localSheetId="8" hidden="1">{#N/A,#N/A,FALSE,"배수1"}</definedName>
    <definedName name="ㅁㄴㅇ" localSheetId="23" hidden="1">{#N/A,#N/A,FALSE,"배수1"}</definedName>
    <definedName name="ㅁㄴㅇ" localSheetId="22" hidden="1">{#N/A,#N/A,FALSE,"배수1"}</definedName>
    <definedName name="ㅁㄴㅇ" hidden="1">{#N/A,#N/A,FALSE,"배수1"}</definedName>
    <definedName name="ㅁㄴㅇㄻㄴㅇㄹㄴㅁㅎㄴㅇㅎ" localSheetId="12">{"'용역비'!$A$4:$C$8"}</definedName>
    <definedName name="ㅁㄴㅇㄻㄴㅇㄹㄴㅁㅎㄴㅇㅎ">{"'용역비'!$A$4:$C$8"}</definedName>
    <definedName name="ㅁㄴㅇㅁ" localSheetId="12">{"'용역비'!$A$4:$C$8"}</definedName>
    <definedName name="ㅁㄴㅇㅁ">{"'용역비'!$A$4:$C$8"}</definedName>
    <definedName name="ㅁㄴㅇㅎㄴㅇ" localSheetId="12">{"'산출근거'!$B$4:$D$8"}</definedName>
    <definedName name="ㅁㄴㅇㅎㄴㅇ">{"'산출근거'!$B$4:$D$8"}</definedName>
    <definedName name="ㅁㄴㅌㄴ" localSheetId="12">{"'자리배치도'!$AG$1:$CI$28"}</definedName>
    <definedName name="ㅁㄴㅌㄴ">{"'자리배치도'!$AG$1:$CI$28"}</definedName>
    <definedName name="ㅁㄶㄴㅁㅇㅎㄴㅁㅇㅎㄴㅁㅎㅁㄴ" localSheetId="12">{"'산출근거'!$B$4:$D$8"}</definedName>
    <definedName name="ㅁㄶㄴㅁㅇㅎㄴㅁㅇㅎㄴㅁㅎㅁㄴ">{"'산출근거'!$B$4:$D$8"}</definedName>
    <definedName name="ㅁㄶㄷㅎㄴㄹㅇㄴ" localSheetId="27" hidden="1">{#N/A,#N/A,FALSE,"배수1"}</definedName>
    <definedName name="ㅁㄶㄷㅎㄴㄹㅇㄴ" localSheetId="25" hidden="1">{#N/A,#N/A,FALSE,"배수1"}</definedName>
    <definedName name="ㅁㄶㄷㅎㄴㄹㅇㄴ" localSheetId="6" hidden="1">{#N/A,#N/A,FALSE,"배수1"}</definedName>
    <definedName name="ㅁㄶㄷㅎㄴㄹㅇㄴ" localSheetId="20" hidden="1">{#N/A,#N/A,FALSE,"배수1"}</definedName>
    <definedName name="ㅁㄶㄷㅎㄴㄹㅇㄴ" localSheetId="8" hidden="1">{#N/A,#N/A,FALSE,"배수1"}</definedName>
    <definedName name="ㅁㄶㄷㅎㄴㄹㅇㄴ" localSheetId="23" hidden="1">{#N/A,#N/A,FALSE,"배수1"}</definedName>
    <definedName name="ㅁㄶㄷㅎㄴㄹㅇㄴ" localSheetId="22" hidden="1">{#N/A,#N/A,FALSE,"배수1"}</definedName>
    <definedName name="ㅁㄶㄷㅎㄴㄹㅇㄴ" hidden="1">{#N/A,#N/A,FALSE,"배수1"}</definedName>
    <definedName name="ㅁㄹ" localSheetId="27" hidden="1">{#N/A,#N/A,FALSE,"속도"}</definedName>
    <definedName name="ㅁㄹ" localSheetId="25" hidden="1">{#N/A,#N/A,FALSE,"속도"}</definedName>
    <definedName name="ㅁㄹ" localSheetId="6" hidden="1">{#N/A,#N/A,FALSE,"속도"}</definedName>
    <definedName name="ㅁㄹ" localSheetId="20" hidden="1">{#N/A,#N/A,FALSE,"속도"}</definedName>
    <definedName name="ㅁㄹ" localSheetId="8" hidden="1">{#N/A,#N/A,FALSE,"속도"}</definedName>
    <definedName name="ㅁㄹ" localSheetId="23" hidden="1">{#N/A,#N/A,FALSE,"속도"}</definedName>
    <definedName name="ㅁㄹ" localSheetId="22" hidden="1">{#N/A,#N/A,FALSE,"속도"}</definedName>
    <definedName name="ㅁㄹ" hidden="1">{#N/A,#N/A,FALSE,"속도"}</definedName>
    <definedName name="ㅁㄹㄴㄻㄴㄹㄴㅁㄹㄴㅇㄹㄴㅇㄹ" localSheetId="27" hidden="1">{#N/A,#N/A,FALSE,"포장2"}</definedName>
    <definedName name="ㅁㄹㄴㄻㄴㄹㄴㅁㄹㄴㅇㄹㄴㅇㄹ" localSheetId="25" hidden="1">{#N/A,#N/A,FALSE,"포장2"}</definedName>
    <definedName name="ㅁㄹㄴㄻㄴㄹㄴㅁㄹㄴㅇㄹㄴㅇㄹ" localSheetId="6" hidden="1">{#N/A,#N/A,FALSE,"포장2"}</definedName>
    <definedName name="ㅁㄹㄴㄻㄴㄹㄴㅁㄹㄴㅇㄹㄴㅇㄹ" localSheetId="20" hidden="1">{#N/A,#N/A,FALSE,"포장2"}</definedName>
    <definedName name="ㅁㄹㄴㄻㄴㄹㄴㅁㄹㄴㅇㄹㄴㅇㄹ" localSheetId="8" hidden="1">{#N/A,#N/A,FALSE,"포장2"}</definedName>
    <definedName name="ㅁㄹㄴㄻㄴㄹㄴㅁㄹㄴㅇㄹㄴㅇㄹ" localSheetId="23" hidden="1">{#N/A,#N/A,FALSE,"포장2"}</definedName>
    <definedName name="ㅁㄹㄴㄻㄴㄹㄴㅁㄹㄴㅇㄹㄴㅇㄹ" localSheetId="22" hidden="1">{#N/A,#N/A,FALSE,"포장2"}</definedName>
    <definedName name="ㅁㄹㄴㄻㄴㄹㄴㅁㄹㄴㅇㄹㄴㅇㄹ" hidden="1">{#N/A,#N/A,FALSE,"포장2"}</definedName>
    <definedName name="ㅁㄹㄴㅇㄹㄴㅁㄹ" localSheetId="27" hidden="1">{#N/A,#N/A,FALSE,"포장1";#N/A,#N/A,FALSE,"포장1"}</definedName>
    <definedName name="ㅁㄹㄴㅇㄹㄴㅁㄹ" localSheetId="25" hidden="1">{#N/A,#N/A,FALSE,"포장1";#N/A,#N/A,FALSE,"포장1"}</definedName>
    <definedName name="ㅁㄹㄴㅇㄹㄴㅁㄹ" localSheetId="6" hidden="1">{#N/A,#N/A,FALSE,"포장1";#N/A,#N/A,FALSE,"포장1"}</definedName>
    <definedName name="ㅁㄹㄴㅇㄹㄴㅁㄹ" localSheetId="20" hidden="1">{#N/A,#N/A,FALSE,"포장1";#N/A,#N/A,FALSE,"포장1"}</definedName>
    <definedName name="ㅁㄹㄴㅇㄹㄴㅁㄹ" localSheetId="8" hidden="1">{#N/A,#N/A,FALSE,"포장1";#N/A,#N/A,FALSE,"포장1"}</definedName>
    <definedName name="ㅁㄹㄴㅇㄹㄴㅁㄹ" localSheetId="23" hidden="1">{#N/A,#N/A,FALSE,"포장1";#N/A,#N/A,FALSE,"포장1"}</definedName>
    <definedName name="ㅁㄹㄴㅇㄹㄴㅁㄹ" localSheetId="22" hidden="1">{#N/A,#N/A,FALSE,"포장1";#N/A,#N/A,FALSE,"포장1"}</definedName>
    <definedName name="ㅁㄹㄴㅇㄹㄴㅁㄹ" hidden="1">{#N/A,#N/A,FALSE,"포장1";#N/A,#N/A,FALSE,"포장1"}</definedName>
    <definedName name="ㅁㄹㄴㅇㅁㄻㄹㄴㅁㄹ" localSheetId="27" hidden="1">{#N/A,#N/A,FALSE,"조골재"}</definedName>
    <definedName name="ㅁㄹㄴㅇㅁㄻㄹㄴㅁㄹ" localSheetId="25" hidden="1">{#N/A,#N/A,FALSE,"조골재"}</definedName>
    <definedName name="ㅁㄹㄴㅇㅁㄻㄹㄴㅁㄹ" localSheetId="6" hidden="1">{#N/A,#N/A,FALSE,"조골재"}</definedName>
    <definedName name="ㅁㄹㄴㅇㅁㄻㄹㄴㅁㄹ" localSheetId="20" hidden="1">{#N/A,#N/A,FALSE,"조골재"}</definedName>
    <definedName name="ㅁㄹㄴㅇㅁㄻㄹㄴㅁㄹ" localSheetId="8" hidden="1">{#N/A,#N/A,FALSE,"조골재"}</definedName>
    <definedName name="ㅁㄹㄴㅇㅁㄻㄹㄴㅁㄹ" localSheetId="23" hidden="1">{#N/A,#N/A,FALSE,"조골재"}</definedName>
    <definedName name="ㅁㄹㄴㅇㅁㄻㄹㄴㅁㄹ" localSheetId="22" hidden="1">{#N/A,#N/A,FALSE,"조골재"}</definedName>
    <definedName name="ㅁㄹㄴㅇㅁㄻㄹㄴㅁㄹ" hidden="1">{#N/A,#N/A,FALSE,"조골재"}</definedName>
    <definedName name="ㅁㄹㄴㅇㅎㄴㄻㄴㄹㄴㅇ" localSheetId="27" hidden="1">{#N/A,#N/A,FALSE,"부대1"}</definedName>
    <definedName name="ㅁㄹㄴㅇㅎㄴㄻㄴㄹㄴㅇ" localSheetId="25" hidden="1">{#N/A,#N/A,FALSE,"부대1"}</definedName>
    <definedName name="ㅁㄹㄴㅇㅎㄴㄻㄴㄹㄴㅇ" localSheetId="6" hidden="1">{#N/A,#N/A,FALSE,"부대1"}</definedName>
    <definedName name="ㅁㄹㄴㅇㅎㄴㄻㄴㄹㄴㅇ" localSheetId="20" hidden="1">{#N/A,#N/A,FALSE,"부대1"}</definedName>
    <definedName name="ㅁㄹㄴㅇㅎㄴㄻㄴㄹㄴㅇ" localSheetId="8" hidden="1">{#N/A,#N/A,FALSE,"부대1"}</definedName>
    <definedName name="ㅁㄹㄴㅇㅎㄴㄻㄴㄹㄴㅇ" localSheetId="23" hidden="1">{#N/A,#N/A,FALSE,"부대1"}</definedName>
    <definedName name="ㅁㄹㄴㅇㅎㄴㄻㄴㄹㄴㅇ" localSheetId="22" hidden="1">{#N/A,#N/A,FALSE,"부대1"}</definedName>
    <definedName name="ㅁㄹㄴㅇㅎㄴㄻㄴㄹㄴㅇ" hidden="1">{#N/A,#N/A,FALSE,"부대1"}</definedName>
    <definedName name="ㅁㄹㅇㄴㅇㅁㄹㄴㄻㄴ" localSheetId="27" hidden="1">{#N/A,#N/A,FALSE,"이정표"}</definedName>
    <definedName name="ㅁㄹㅇㄴㅇㅁㄹㄴㄻㄴ" localSheetId="25" hidden="1">{#N/A,#N/A,FALSE,"이정표"}</definedName>
    <definedName name="ㅁㄹㅇㄴㅇㅁㄹㄴㄻㄴ" localSheetId="6" hidden="1">{#N/A,#N/A,FALSE,"이정표"}</definedName>
    <definedName name="ㅁㄹㅇㄴㅇㅁㄹㄴㄻㄴ" localSheetId="20" hidden="1">{#N/A,#N/A,FALSE,"이정표"}</definedName>
    <definedName name="ㅁㄹㅇㄴㅇㅁㄹㄴㄻㄴ" localSheetId="8" hidden="1">{#N/A,#N/A,FALSE,"이정표"}</definedName>
    <definedName name="ㅁㄹㅇㄴㅇㅁㄹㄴㄻㄴ" localSheetId="23" hidden="1">{#N/A,#N/A,FALSE,"이정표"}</definedName>
    <definedName name="ㅁㄹㅇㄴㅇㅁㄹㄴㄻㄴ" localSheetId="22" hidden="1">{#N/A,#N/A,FALSE,"이정표"}</definedName>
    <definedName name="ㅁㄹㅇㄴㅇㅁㄹㄴㄻㄴ" hidden="1">{#N/A,#N/A,FALSE,"이정표"}</definedName>
    <definedName name="ㅁㄹㅇㄹㅇㄴㄹㅇㄹㅇ" localSheetId="27" hidden="1">{#N/A,#N/A,FALSE,"표지목차"}</definedName>
    <definedName name="ㅁㄹㅇㄹㅇㄴㄹㅇㄹㅇ" localSheetId="25" hidden="1">{#N/A,#N/A,FALSE,"표지목차"}</definedName>
    <definedName name="ㅁㄹㅇㄹㅇㄴㄹㅇㄹㅇ" localSheetId="6" hidden="1">{#N/A,#N/A,FALSE,"표지목차"}</definedName>
    <definedName name="ㅁㄹㅇㄹㅇㄴㄹㅇㄹㅇ" localSheetId="20" hidden="1">{#N/A,#N/A,FALSE,"표지목차"}</definedName>
    <definedName name="ㅁㄹㅇㄹㅇㄴㄹㅇㄹㅇ" localSheetId="8" hidden="1">{#N/A,#N/A,FALSE,"표지목차"}</definedName>
    <definedName name="ㅁㄹㅇㄹㅇㄴㄹㅇㄹㅇ" localSheetId="23" hidden="1">{#N/A,#N/A,FALSE,"표지목차"}</definedName>
    <definedName name="ㅁㄹㅇㄹㅇㄴㄹㅇㄹㅇ" localSheetId="22" hidden="1">{#N/A,#N/A,FALSE,"표지목차"}</definedName>
    <definedName name="ㅁㄹㅇㄹㅇㄴㄹㅇㄹㅇ" hidden="1">{#N/A,#N/A,FALSE,"표지목차"}</definedName>
    <definedName name="ㅁㄻㅁㅁㅁㄹㄴㅇㄹㅇㄴㄹㅈㄹㄴㅇ" localSheetId="27" hidden="1">{#N/A,#N/A,FALSE,"운반시간"}</definedName>
    <definedName name="ㅁㄻㅁㅁㅁㄹㄴㅇㄹㅇㄴㄹㅈㄹㄴㅇ" localSheetId="25" hidden="1">{#N/A,#N/A,FALSE,"운반시간"}</definedName>
    <definedName name="ㅁㄻㅁㅁㅁㄹㄴㅇㄹㅇㄴㄹㅈㄹㄴㅇ" localSheetId="6" hidden="1">{#N/A,#N/A,FALSE,"운반시간"}</definedName>
    <definedName name="ㅁㄻㅁㅁㅁㄹㄴㅇㄹㅇㄴㄹㅈㄹㄴㅇ" localSheetId="20" hidden="1">{#N/A,#N/A,FALSE,"운반시간"}</definedName>
    <definedName name="ㅁㄻㅁㅁㅁㄹㄴㅇㄹㅇㄴㄹㅈㄹㄴㅇ" localSheetId="8" hidden="1">{#N/A,#N/A,FALSE,"운반시간"}</definedName>
    <definedName name="ㅁㄻㅁㅁㅁㄹㄴㅇㄹㅇㄴㄹㅈㄹㄴㅇ" localSheetId="23" hidden="1">{#N/A,#N/A,FALSE,"운반시간"}</definedName>
    <definedName name="ㅁㄻㅁㅁㅁㄹㄴㅇㄹㅇㄴㄹㅈㄹㄴㅇ" localSheetId="22" hidden="1">{#N/A,#N/A,FALSE,"운반시간"}</definedName>
    <definedName name="ㅁㄻㅁㅁㅁㄹㄴㅇㄹㅇㄴㄹㅈㄹㄴㅇ" hidden="1">{#N/A,#N/A,FALSE,"운반시간"}</definedName>
    <definedName name="ㅁㅁ" localSheetId="27" hidden="1">{#N/A,#N/A,FALSE,"조골재"}</definedName>
    <definedName name="ㅁㅁ" localSheetId="25" hidden="1">{#N/A,#N/A,FALSE,"조골재"}</definedName>
    <definedName name="ㅁㅁ" localSheetId="6" hidden="1">{#N/A,#N/A,FALSE,"조골재"}</definedName>
    <definedName name="ㅁㅁ" localSheetId="20" hidden="1">{#N/A,#N/A,FALSE,"조골재"}</definedName>
    <definedName name="ㅁㅁ" localSheetId="8" hidden="1">{#N/A,#N/A,FALSE,"조골재"}</definedName>
    <definedName name="ㅁㅁ" localSheetId="23" hidden="1">{#N/A,#N/A,FALSE,"조골재"}</definedName>
    <definedName name="ㅁㅁ" localSheetId="22" hidden="1">{#N/A,#N/A,FALSE,"조골재"}</definedName>
    <definedName name="ㅁㅁ" hidden="1">{#N/A,#N/A,FALSE,"조골재"}</definedName>
    <definedName name="ㅁㅁㅁㅁ" localSheetId="12">{"Book1","부대-(표지판,데리,가드).xls","부대-(낙,차,중분대).xls"}</definedName>
    <definedName name="ㅁㅁㅁㅁ">{"Book1","부대-(표지판,데리,가드).xls","부대-(낙,차,중분대).xls"}</definedName>
    <definedName name="ㅁㅁㅁㅁㅁ" localSheetId="12">{"'용역비'!$A$4:$C$8"}</definedName>
    <definedName name="ㅁㅁㅁㅁㅁ">{"'용역비'!$A$4:$C$8"}</definedName>
    <definedName name="ㅁㅁㅁㅁㅁㅁㅁㅁㅁㅁㅁㅁㅁㅁ" localSheetId="12">{"'용역비'!$A$4:$C$8"}</definedName>
    <definedName name="ㅁㅁㅁㅁㅁㅁㅁㅁㅁㅁㅁㅁㅁㅁ">{"'용역비'!$A$4:$C$8"}</definedName>
    <definedName name="ㅁㅁㅎㅇㄹㄴ" localSheetId="27" hidden="1">{#N/A,#N/A,FALSE,"집계";#N/A,#N/A,FALSE,"철근";#N/A,#N/A,FALSE,"외봉육교(교대A1)";#N/A,#N/A,FALSE,"외봉육교(교대A2)"}</definedName>
    <definedName name="ㅁㅁㅎㅇㄹㄴ" localSheetId="25" hidden="1">{#N/A,#N/A,FALSE,"집계";#N/A,#N/A,FALSE,"철근";#N/A,#N/A,FALSE,"외봉육교(교대A1)";#N/A,#N/A,FALSE,"외봉육교(교대A2)"}</definedName>
    <definedName name="ㅁㅁㅎㅇㄹㄴ" localSheetId="6" hidden="1">{#N/A,#N/A,FALSE,"집계";#N/A,#N/A,FALSE,"철근";#N/A,#N/A,FALSE,"외봉육교(교대A1)";#N/A,#N/A,FALSE,"외봉육교(교대A2)"}</definedName>
    <definedName name="ㅁㅁㅎㅇㄹㄴ" localSheetId="20" hidden="1">{#N/A,#N/A,FALSE,"집계";#N/A,#N/A,FALSE,"철근";#N/A,#N/A,FALSE,"외봉육교(교대A1)";#N/A,#N/A,FALSE,"외봉육교(교대A2)"}</definedName>
    <definedName name="ㅁㅁㅎㅇㄹㄴ" localSheetId="8" hidden="1">{#N/A,#N/A,FALSE,"집계";#N/A,#N/A,FALSE,"철근";#N/A,#N/A,FALSE,"외봉육교(교대A1)";#N/A,#N/A,FALSE,"외봉육교(교대A2)"}</definedName>
    <definedName name="ㅁㅁㅎㅇㄹㄴ" localSheetId="23" hidden="1">{#N/A,#N/A,FALSE,"집계";#N/A,#N/A,FALSE,"철근";#N/A,#N/A,FALSE,"외봉육교(교대A1)";#N/A,#N/A,FALSE,"외봉육교(교대A2)"}</definedName>
    <definedName name="ㅁㅁㅎㅇㄹㄴ" localSheetId="22" hidden="1">{#N/A,#N/A,FALSE,"집계";#N/A,#N/A,FALSE,"철근";#N/A,#N/A,FALSE,"외봉육교(교대A1)";#N/A,#N/A,FALSE,"외봉육교(교대A2)"}</definedName>
    <definedName name="ㅁㅁㅎㅇㄹㄴ" hidden="1">{#N/A,#N/A,FALSE,"집계";#N/A,#N/A,FALSE,"철근";#N/A,#N/A,FALSE,"외봉육교(교대A1)";#N/A,#N/A,FALSE,"외봉육교(교대A2)"}</definedName>
    <definedName name="ㅁㅇㄷ" localSheetId="12">BlankMacro1</definedName>
    <definedName name="ㅁㅇㄷ" localSheetId="25">BlankMacro1</definedName>
    <definedName name="ㅁㅇㄷ" localSheetId="24">BlankMacro1</definedName>
    <definedName name="ㅁㅇㄷ">BlankMacro1</definedName>
    <definedName name="ㅁㅇㄹㄴㄻ" localSheetId="12">{"'Sheet1'!$D$19","'Sheet1'!$B$22:$E$22"}</definedName>
    <definedName name="ㅁㅇㄹㄴㄻ">{"'Sheet1'!$D$19","'Sheet1'!$B$22:$E$22"}</definedName>
    <definedName name="ㅁㅈㄷ" localSheetId="27" hidden="1">{#N/A,#N/A,FALSE,"배수1"}</definedName>
    <definedName name="ㅁㅈㄷ" localSheetId="25" hidden="1">{#N/A,#N/A,FALSE,"배수1"}</definedName>
    <definedName name="ㅁㅈㄷ" localSheetId="6" hidden="1">{#N/A,#N/A,FALSE,"배수1"}</definedName>
    <definedName name="ㅁㅈㄷ" localSheetId="20" hidden="1">{#N/A,#N/A,FALSE,"배수1"}</definedName>
    <definedName name="ㅁㅈㄷ" localSheetId="8" hidden="1">{#N/A,#N/A,FALSE,"배수1"}</definedName>
    <definedName name="ㅁㅈㄷ" localSheetId="23" hidden="1">{#N/A,#N/A,FALSE,"배수1"}</definedName>
    <definedName name="ㅁㅈㄷ" localSheetId="22" hidden="1">{#N/A,#N/A,FALSE,"배수1"}</definedName>
    <definedName name="ㅁㅈㄷ" hidden="1">{#N/A,#N/A,FALSE,"배수1"}</definedName>
    <definedName name="ㅁㅊ" localSheetId="12">{"'Sheet1'!$A$4","'Sheet1'!$A$9:$G$28"}</definedName>
    <definedName name="ㅁㅊ">{"'Sheet1'!$A$4","'Sheet1'!$A$9:$G$28"}</definedName>
    <definedName name="ㅁㅋㄹㄴㅁㄻㄻㄴㄻ" localSheetId="27" hidden="1">{#N/A,#N/A,FALSE,"구조1"}</definedName>
    <definedName name="ㅁㅋㄹㄴㅁㄻㄻㄴㄻ" localSheetId="25" hidden="1">{#N/A,#N/A,FALSE,"구조1"}</definedName>
    <definedName name="ㅁㅋㄹㄴㅁㄻㄻㄴㄻ" localSheetId="6" hidden="1">{#N/A,#N/A,FALSE,"구조1"}</definedName>
    <definedName name="ㅁㅋㄹㄴㅁㄻㄻㄴㄻ" localSheetId="20" hidden="1">{#N/A,#N/A,FALSE,"구조1"}</definedName>
    <definedName name="ㅁㅋㄹㄴㅁㄻㄻㄴㄻ" localSheetId="8" hidden="1">{#N/A,#N/A,FALSE,"구조1"}</definedName>
    <definedName name="ㅁㅋㄹㄴㅁㄻㄻㄴㄻ" localSheetId="23" hidden="1">{#N/A,#N/A,FALSE,"구조1"}</definedName>
    <definedName name="ㅁㅋㄹㄴㅁㄻㄻㄴㄻ" localSheetId="22" hidden="1">{#N/A,#N/A,FALSE,"구조1"}</definedName>
    <definedName name="ㅁㅋㄹㄴㅁㄻㄻㄴㄻ" hidden="1">{#N/A,#N/A,FALSE,"구조1"}</definedName>
    <definedName name="ㅁㅎㅎㄴㅁㄹㅈ" localSheetId="27" hidden="1">{#N/A,#N/A,FALSE,"배수2"}</definedName>
    <definedName name="ㅁㅎㅎㄴㅁㄹㅈ" localSheetId="25" hidden="1">{#N/A,#N/A,FALSE,"배수2"}</definedName>
    <definedName name="ㅁㅎㅎㄴㅁㄹㅈ" localSheetId="6" hidden="1">{#N/A,#N/A,FALSE,"배수2"}</definedName>
    <definedName name="ㅁㅎㅎㄴㅁㄹㅈ" localSheetId="20" hidden="1">{#N/A,#N/A,FALSE,"배수2"}</definedName>
    <definedName name="ㅁㅎㅎㄴㅁㄹㅈ" localSheetId="8" hidden="1">{#N/A,#N/A,FALSE,"배수2"}</definedName>
    <definedName name="ㅁㅎㅎㄴㅁㄹㅈ" localSheetId="23" hidden="1">{#N/A,#N/A,FALSE,"배수2"}</definedName>
    <definedName name="ㅁㅎㅎㄴㅁㄹㅈ" localSheetId="22" hidden="1">{#N/A,#N/A,FALSE,"배수2"}</definedName>
    <definedName name="ㅁㅎㅎㄴㅁㄹㅈ" hidden="1">{#N/A,#N/A,FALSE,"배수2"}</definedName>
    <definedName name="마_1" localSheetId="12">{"Book1","수시.XLS"}</definedName>
    <definedName name="마_1">{"Book1","수시.XLS"}</definedName>
    <definedName name="마_2" localSheetId="12">{"Book1","수시.XLS"}</definedName>
    <definedName name="마_2">{"Book1","수시.XLS"}</definedName>
    <definedName name="마_3" localSheetId="12">{"Book1","수시.XLS"}</definedName>
    <definedName name="마_3">{"Book1","수시.XLS"}</definedName>
    <definedName name="마_4" localSheetId="12">{"Book1","수시.XLS"}</definedName>
    <definedName name="마_4">{"Book1","수시.XLS"}</definedName>
    <definedName name="마_5" localSheetId="12">{"Book1","수시.XLS"}</definedName>
    <definedName name="마_5">{"Book1","수시.XLS"}</definedName>
    <definedName name="만득이" localSheetId="27" hidden="1">{#N/A,#N/A,FALSE,"2~8번"}</definedName>
    <definedName name="만득이" localSheetId="25" hidden="1">{#N/A,#N/A,FALSE,"2~8번"}</definedName>
    <definedName name="만득이" localSheetId="6" hidden="1">{#N/A,#N/A,FALSE,"2~8번"}</definedName>
    <definedName name="만득이" localSheetId="20" hidden="1">{#N/A,#N/A,FALSE,"2~8번"}</definedName>
    <definedName name="만득이" localSheetId="8" hidden="1">{#N/A,#N/A,FALSE,"2~8번"}</definedName>
    <definedName name="만득이" localSheetId="23" hidden="1">{#N/A,#N/A,FALSE,"2~8번"}</definedName>
    <definedName name="만득이" localSheetId="22" hidden="1">{#N/A,#N/A,FALSE,"2~8번"}</definedName>
    <definedName name="만득이" hidden="1">{#N/A,#N/A,FALSE,"2~8번"}</definedName>
    <definedName name="말" localSheetId="12">BlankMacro1</definedName>
    <definedName name="말" localSheetId="25">BlankMacro1</definedName>
    <definedName name="말" localSheetId="24">BlankMacro1</definedName>
    <definedName name="말">BlankMacro1</definedName>
    <definedName name="말뚝길이" localSheetId="27">#REF!</definedName>
    <definedName name="말뚝길이" localSheetId="25">#REF!</definedName>
    <definedName name="말뚝길이" localSheetId="6">#REF!</definedName>
    <definedName name="말뚝길이" localSheetId="20">#REF!</definedName>
    <definedName name="말뚝길이" localSheetId="9">#REF!</definedName>
    <definedName name="말뚝길이" localSheetId="8">#REF!</definedName>
    <definedName name="말뚝길이" localSheetId="23">#REF!</definedName>
    <definedName name="말뚝길이" localSheetId="22">#REF!</definedName>
    <definedName name="말뚝길이" localSheetId="21">#REF!</definedName>
    <definedName name="말뚝길이" localSheetId="7">#REF!</definedName>
    <definedName name="말뚝길이" localSheetId="24">#REF!</definedName>
    <definedName name="말뚝길이">#REF!</definedName>
    <definedName name="말뚝두께" localSheetId="27">#REF!</definedName>
    <definedName name="말뚝두께" localSheetId="25">#REF!</definedName>
    <definedName name="말뚝두께" localSheetId="6">#REF!</definedName>
    <definedName name="말뚝두께" localSheetId="20">#REF!</definedName>
    <definedName name="말뚝두께" localSheetId="9">#REF!</definedName>
    <definedName name="말뚝두께" localSheetId="8">#REF!</definedName>
    <definedName name="말뚝두께" localSheetId="23">#REF!</definedName>
    <definedName name="말뚝두께" localSheetId="22">#REF!</definedName>
    <definedName name="말뚝두께" localSheetId="21">#REF!</definedName>
    <definedName name="말뚝두께" localSheetId="7">#REF!</definedName>
    <definedName name="말뚝두께" localSheetId="24">#REF!</definedName>
    <definedName name="말뚝두께">#REF!</definedName>
    <definedName name="말뚝열수" localSheetId="27">#REF!</definedName>
    <definedName name="말뚝열수" localSheetId="25">#REF!</definedName>
    <definedName name="말뚝열수" localSheetId="6">#REF!</definedName>
    <definedName name="말뚝열수" localSheetId="20">#REF!</definedName>
    <definedName name="말뚝열수" localSheetId="9">#REF!</definedName>
    <definedName name="말뚝열수" localSheetId="8">#REF!</definedName>
    <definedName name="말뚝열수" localSheetId="23">#REF!</definedName>
    <definedName name="말뚝열수" localSheetId="22">#REF!</definedName>
    <definedName name="말뚝열수" localSheetId="21">#REF!</definedName>
    <definedName name="말뚝열수" localSheetId="7">#REF!</definedName>
    <definedName name="말뚝열수" localSheetId="24">#REF!</definedName>
    <definedName name="말뚝열수">#REF!</definedName>
    <definedName name="말뚝직경" localSheetId="27">#REF!</definedName>
    <definedName name="말뚝직경" localSheetId="25">#REF!</definedName>
    <definedName name="말뚝직경" localSheetId="6">#REF!</definedName>
    <definedName name="말뚝직경" localSheetId="20">#REF!</definedName>
    <definedName name="말뚝직경" localSheetId="9">#REF!</definedName>
    <definedName name="말뚝직경" localSheetId="8">#REF!</definedName>
    <definedName name="말뚝직경" localSheetId="23">#REF!</definedName>
    <definedName name="말뚝직경" localSheetId="22">#REF!</definedName>
    <definedName name="말뚝직경" localSheetId="21">#REF!</definedName>
    <definedName name="말뚝직경" localSheetId="7">#REF!</definedName>
    <definedName name="말뚝직경" localSheetId="24">#REF!</definedName>
    <definedName name="말뚝직경">#REF!</definedName>
    <definedName name="말뚝행수" localSheetId="27">#REF!</definedName>
    <definedName name="말뚝행수" localSheetId="25">#REF!</definedName>
    <definedName name="말뚝행수" localSheetId="6">#REF!</definedName>
    <definedName name="말뚝행수" localSheetId="20">#REF!</definedName>
    <definedName name="말뚝행수" localSheetId="9">#REF!</definedName>
    <definedName name="말뚝행수" localSheetId="8">#REF!</definedName>
    <definedName name="말뚝행수" localSheetId="23">#REF!</definedName>
    <definedName name="말뚝행수" localSheetId="22">#REF!</definedName>
    <definedName name="말뚝행수" localSheetId="21">#REF!</definedName>
    <definedName name="말뚝행수" localSheetId="7">#REF!</definedName>
    <definedName name="말뚝행수" localSheetId="24">#REF!</definedName>
    <definedName name="말뚝행수">#REF!</definedName>
    <definedName name="멋쟁이" localSheetId="27" hidden="1">{#N/A,#N/A,FALSE,"2~8번"}</definedName>
    <definedName name="멋쟁이" localSheetId="25" hidden="1">{#N/A,#N/A,FALSE,"2~8번"}</definedName>
    <definedName name="멋쟁이" localSheetId="6" hidden="1">{#N/A,#N/A,FALSE,"2~8번"}</definedName>
    <definedName name="멋쟁이" localSheetId="20" hidden="1">{#N/A,#N/A,FALSE,"2~8번"}</definedName>
    <definedName name="멋쟁이" localSheetId="8" hidden="1">{#N/A,#N/A,FALSE,"2~8번"}</definedName>
    <definedName name="멋쟁이" localSheetId="23" hidden="1">{#N/A,#N/A,FALSE,"2~8번"}</definedName>
    <definedName name="멋쟁이" localSheetId="22" hidden="1">{#N/A,#N/A,FALSE,"2~8번"}</definedName>
    <definedName name="멋쟁이" hidden="1">{#N/A,#N/A,FALSE,"2~8번"}</definedName>
    <definedName name="면벽집계표" localSheetId="12">{"'산출근거'!$B$4:$D$8"}</definedName>
    <definedName name="면벽집계표">{"'산출근거'!$B$4:$D$8"}</definedName>
    <definedName name="면벽집곞" localSheetId="12">{"'산출근거'!$B$4:$D$8"}</definedName>
    <definedName name="면벽집곞">{"'산출근거'!$B$4:$D$8"}</definedName>
    <definedName name="면적" localSheetId="27">#REF!</definedName>
    <definedName name="면적" localSheetId="25">#REF!</definedName>
    <definedName name="면적" localSheetId="6">#REF!</definedName>
    <definedName name="면적" localSheetId="20">#REF!</definedName>
    <definedName name="면적" localSheetId="9">#REF!</definedName>
    <definedName name="면적" localSheetId="8">#REF!</definedName>
    <definedName name="면적" localSheetId="23">#REF!</definedName>
    <definedName name="면적" localSheetId="22">#REF!</definedName>
    <definedName name="면적" localSheetId="21">#REF!</definedName>
    <definedName name="면적" localSheetId="7">#REF!</definedName>
    <definedName name="면적" localSheetId="24">#REF!</definedName>
    <definedName name="면적">#REF!</definedName>
    <definedName name="모델" localSheetId="12">BlankMacro1</definedName>
    <definedName name="모델" localSheetId="25">BlankMacro1</definedName>
    <definedName name="모델" localSheetId="24">BlankMacro1</definedName>
    <definedName name="모델">BlankMacro1</definedName>
    <definedName name="모델2" localSheetId="12">BlankMacro1</definedName>
    <definedName name="모델2" localSheetId="25">BlankMacro1</definedName>
    <definedName name="모델2" localSheetId="24">BlankMacro1</definedName>
    <definedName name="모델2">BlankMacro1</definedName>
    <definedName name="몰1" localSheetId="12">BlankMacro1</definedName>
    <definedName name="몰1" localSheetId="25">BlankMacro1</definedName>
    <definedName name="몰1" localSheetId="24">BlankMacro1</definedName>
    <definedName name="몰1">BlankMacro1</definedName>
    <definedName name="몰2" localSheetId="12">BlankMacro1</definedName>
    <definedName name="몰2" localSheetId="25">BlankMacro1</definedName>
    <definedName name="몰2" localSheetId="24">BlankMacro1</definedName>
    <definedName name="몰2">BlankMacro1</definedName>
    <definedName name="몰3" localSheetId="12">BlankMacro1</definedName>
    <definedName name="몰3" localSheetId="25">BlankMacro1</definedName>
    <definedName name="몰3" localSheetId="24">BlankMacro1</definedName>
    <definedName name="몰3">BlankMacro1</definedName>
    <definedName name="몰4" localSheetId="12">BlankMacro1</definedName>
    <definedName name="몰4" localSheetId="25">BlankMacro1</definedName>
    <definedName name="몰4" localSheetId="24">BlankMacro1</definedName>
    <definedName name="몰4">BlankMacro1</definedName>
    <definedName name="몰5" localSheetId="12">BlankMacro1</definedName>
    <definedName name="몰5" localSheetId="25">BlankMacro1</definedName>
    <definedName name="몰5" localSheetId="24">BlankMacro1</definedName>
    <definedName name="몰5">BlankMacro1</definedName>
    <definedName name="몰6" localSheetId="12">BlankMacro1</definedName>
    <definedName name="몰6" localSheetId="25">BlankMacro1</definedName>
    <definedName name="몰6" localSheetId="24">BlankMacro1</definedName>
    <definedName name="몰6">BlankMacro1</definedName>
    <definedName name="무늬석산출" localSheetId="12">BlankMacro1</definedName>
    <definedName name="무늬석산출" localSheetId="25">BlankMacro1</definedName>
    <definedName name="무늬석산출" localSheetId="24">BlankMacro1</definedName>
    <definedName name="무늬석산출">BlankMacro1</definedName>
    <definedName name="문화재" localSheetId="27">#REF!</definedName>
    <definedName name="문화재" localSheetId="25">#REF!</definedName>
    <definedName name="문화재" localSheetId="6">#REF!</definedName>
    <definedName name="문화재" localSheetId="20">#REF!</definedName>
    <definedName name="문화재" localSheetId="9">#REF!</definedName>
    <definedName name="문화재" localSheetId="8">#REF!</definedName>
    <definedName name="문화재" localSheetId="23">#REF!</definedName>
    <definedName name="문화재" localSheetId="22">#REF!</definedName>
    <definedName name="문화재" localSheetId="21">#REF!</definedName>
    <definedName name="문화재" localSheetId="7">#REF!</definedName>
    <definedName name="문화재" localSheetId="24">#REF!</definedName>
    <definedName name="문화재">#REF!</definedName>
    <definedName name="물가조사" localSheetId="12">BlankMacro1</definedName>
    <definedName name="물가조사" localSheetId="25">BlankMacro1</definedName>
    <definedName name="물가조사" localSheetId="24">BlankMacro1</definedName>
    <definedName name="물가조사">BlankMacro1</definedName>
    <definedName name="물가조사표" localSheetId="12">BlankMacro1</definedName>
    <definedName name="물가조사표" localSheetId="25">BlankMacro1</definedName>
    <definedName name="물가조사표" localSheetId="24">BlankMacro1</definedName>
    <definedName name="물가조사표">BlankMacro1</definedName>
    <definedName name="뭐" localSheetId="27" hidden="1">{#N/A,#N/A,FALSE,"단가표지"}</definedName>
    <definedName name="뭐" localSheetId="25" hidden="1">{#N/A,#N/A,FALSE,"단가표지"}</definedName>
    <definedName name="뭐" localSheetId="6" hidden="1">{#N/A,#N/A,FALSE,"단가표지"}</definedName>
    <definedName name="뭐" localSheetId="20" hidden="1">{#N/A,#N/A,FALSE,"단가표지"}</definedName>
    <definedName name="뭐" localSheetId="8" hidden="1">{#N/A,#N/A,FALSE,"단가표지"}</definedName>
    <definedName name="뭐" localSheetId="23" hidden="1">{#N/A,#N/A,FALSE,"단가표지"}</definedName>
    <definedName name="뭐" localSheetId="22" hidden="1">{#N/A,#N/A,FALSE,"단가표지"}</definedName>
    <definedName name="뭐" hidden="1">{#N/A,#N/A,FALSE,"단가표지"}</definedName>
    <definedName name="뭐야" localSheetId="27" hidden="1">{#N/A,#N/A,FALSE,"속도"}</definedName>
    <definedName name="뭐야" localSheetId="25" hidden="1">{#N/A,#N/A,FALSE,"속도"}</definedName>
    <definedName name="뭐야" localSheetId="6" hidden="1">{#N/A,#N/A,FALSE,"속도"}</definedName>
    <definedName name="뭐야" localSheetId="20" hidden="1">{#N/A,#N/A,FALSE,"속도"}</definedName>
    <definedName name="뭐야" localSheetId="8" hidden="1">{#N/A,#N/A,FALSE,"속도"}</definedName>
    <definedName name="뭐야" localSheetId="23" hidden="1">{#N/A,#N/A,FALSE,"속도"}</definedName>
    <definedName name="뭐야" localSheetId="22" hidden="1">{#N/A,#N/A,FALSE,"속도"}</definedName>
    <definedName name="뭐야" hidden="1">{#N/A,#N/A,FALSE,"속도"}</definedName>
    <definedName name="뭔데" localSheetId="12">Dlog_Show</definedName>
    <definedName name="뭔데" localSheetId="25">Dlog_Show</definedName>
    <definedName name="뭔데" localSheetId="24">Dlog_Show</definedName>
    <definedName name="뭔데">Dlog_Show</definedName>
    <definedName name="뮻" localSheetId="12">{"'자리배치도'!$AG$1:$CI$28"}</definedName>
    <definedName name="뮻" localSheetId="2">{"'자리배치도'!$AG$1:$CI$28"}</definedName>
    <definedName name="뮻" localSheetId="4">{"'자리배치도'!$AG$1:$CI$28"}</definedName>
    <definedName name="뮻">{"'자리배치도'!$AG$1:$CI$28"}</definedName>
    <definedName name="미리보기" localSheetId="12">'관급자재(퇴수관로)'!미리보기</definedName>
    <definedName name="미리보기">[0]!미리보기</definedName>
    <definedName name="미안해">{"Book1","00장구심사(농림).xls"}</definedName>
    <definedName name="ㅂㄷ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ㄳㄷㅂㄱ" localSheetId="27" hidden="1">#REF!</definedName>
    <definedName name="ㅂㄷㄳㄷㅂㄱ" localSheetId="25" hidden="1">#REF!</definedName>
    <definedName name="ㅂㄷㄳㄷㅂㄱ" localSheetId="6" hidden="1">#REF!</definedName>
    <definedName name="ㅂㄷㄳㄷㅂㄱ" localSheetId="20" hidden="1">#REF!</definedName>
    <definedName name="ㅂㄷㄳㄷㅂㄱ" localSheetId="8" hidden="1">#REF!</definedName>
    <definedName name="ㅂㄷㄳㄷㅂㄱ" localSheetId="23" hidden="1">#REF!</definedName>
    <definedName name="ㅂㄷㄳㄷㅂㄱ" localSheetId="22" hidden="1">#REF!</definedName>
    <definedName name="ㅂㄷㄳㄷㅂㄱ" localSheetId="21" hidden="1">#REF!</definedName>
    <definedName name="ㅂㄷㄳㄷㅂㄱ" localSheetId="7" hidden="1">#REF!</definedName>
    <definedName name="ㅂㄷㄳㄷㅂㄱ" localSheetId="24" hidden="1">#REF!</definedName>
    <definedName name="ㅂㄷㄳㄷㅂㄱ" hidden="1">#REF!</definedName>
    <definedName name="ㅂㄷㅅㅄ" localSheetId="27" hidden="1">#REF!</definedName>
    <definedName name="ㅂㄷㅅㅄ" localSheetId="25" hidden="1">#REF!</definedName>
    <definedName name="ㅂㄷㅅㅄ" localSheetId="6" hidden="1">#REF!</definedName>
    <definedName name="ㅂㄷㅅㅄ" localSheetId="20" hidden="1">#REF!</definedName>
    <definedName name="ㅂㄷㅅㅄ" localSheetId="8" hidden="1">#REF!</definedName>
    <definedName name="ㅂㄷㅅㅄ" localSheetId="23" hidden="1">#REF!</definedName>
    <definedName name="ㅂㄷㅅㅄ" localSheetId="22" hidden="1">#REF!</definedName>
    <definedName name="ㅂㄷㅅㅄ" localSheetId="21" hidden="1">#REF!</definedName>
    <definedName name="ㅂㄷㅅㅄ" localSheetId="7" hidden="1">#REF!</definedName>
    <definedName name="ㅂㄷㅅㅄ" localSheetId="24" hidden="1">#REF!</definedName>
    <definedName name="ㅂㄷㅅㅄ" hidden="1">#REF!</definedName>
    <definedName name="ㅂ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ㅋ" localSheetId="12">{"'용역비'!$A$4:$C$8"}</definedName>
    <definedName name="ㅂㅁㅋ">{"'용역비'!$A$4:$C$8"}</definedName>
    <definedName name="ㅂㅂ" localSheetId="27" hidden="1">{#N/A,#N/A,FALSE,"표지"}</definedName>
    <definedName name="ㅂㅂ" localSheetId="25" hidden="1">{#N/A,#N/A,FALSE,"표지"}</definedName>
    <definedName name="ㅂㅂ" hidden="1">{#N/A,#N/A,FALSE,"표지"}</definedName>
    <definedName name="ㅂㅂㅂ" localSheetId="12">{"'중기작업1'!$A$1:$V$18"}</definedName>
    <definedName name="ㅂㅂㅂ" localSheetId="27" hidden="1">{#N/A,#N/A,FALSE,"운반시간"}</definedName>
    <definedName name="ㅂㅂㅂ" localSheetId="25" hidden="1">{#N/A,#N/A,FALSE,"운반시간"}</definedName>
    <definedName name="ㅂㅂㅂ" localSheetId="6" hidden="1">{#N/A,#N/A,FALSE,"운반시간"}</definedName>
    <definedName name="ㅂㅂㅂ" localSheetId="20" hidden="1">{#N/A,#N/A,FALSE,"운반시간"}</definedName>
    <definedName name="ㅂㅂㅂ" localSheetId="8" hidden="1">{#N/A,#N/A,FALSE,"운반시간"}</definedName>
    <definedName name="ㅂㅂㅂ" localSheetId="23" hidden="1">{#N/A,#N/A,FALSE,"운반시간"}</definedName>
    <definedName name="ㅂㅂㅂ" localSheetId="22" hidden="1">{#N/A,#N/A,FALSE,"운반시간"}</definedName>
    <definedName name="ㅂㅂㅂ">{"'중기작업1'!$A$1:$V$18"}</definedName>
    <definedName name="ㅂㅂㅂㅂ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ㅇㄴㄻㅇ" localSheetId="12">{"'산출근거'!$B$4:$D$8"}</definedName>
    <definedName name="ㅂㅇㄴㄻㅇ">{"'산출근거'!$B$4:$D$8"}</definedName>
    <definedName name="ㅂㅈ" localSheetId="27" hidden="1">{#N/A,#N/A,TRUE,"1";#N/A,#N/A,TRUE,"2";#N/A,#N/A,TRUE,"3";#N/A,#N/A,TRUE,"4";#N/A,#N/A,TRUE,"5";#N/A,#N/A,TRUE,"6";#N/A,#N/A,TRUE,"7"}</definedName>
    <definedName name="ㅂㅈ" localSheetId="25" hidden="1">{#N/A,#N/A,TRUE,"1";#N/A,#N/A,TRUE,"2";#N/A,#N/A,TRUE,"3";#N/A,#N/A,TRUE,"4";#N/A,#N/A,TRUE,"5";#N/A,#N/A,TRUE,"6";#N/A,#N/A,TRUE,"7"}</definedName>
    <definedName name="ㅂㅈ" localSheetId="6" hidden="1">{#N/A,#N/A,FALSE,"2~8번"}</definedName>
    <definedName name="ㅂㅈ" localSheetId="20" hidden="1">{#N/A,#N/A,FALSE,"2~8번"}</definedName>
    <definedName name="ㅂㅈ" localSheetId="8" hidden="1">{#N/A,#N/A,FALSE,"2~8번"}</definedName>
    <definedName name="ㅂㅈ" localSheetId="23" hidden="1">{#N/A,#N/A,FALSE,"2~8번"}</definedName>
    <definedName name="ㅂㅈ" localSheetId="22" hidden="1">{#N/A,#N/A,FALSE,"2~8번"}</definedName>
    <definedName name="ㅂㅈ" hidden="1">{#N/A,#N/A,TRUE,"1";#N/A,#N/A,TRUE,"2";#N/A,#N/A,TRUE,"3";#N/A,#N/A,TRUE,"4";#N/A,#N/A,TRUE,"5";#N/A,#N/A,TRUE,"6";#N/A,#N/A,TRUE,"7"}</definedName>
    <definedName name="ㅂㅈㄷ" localSheetId="27" hidden="1">{#N/A,#N/A,FALSE,"운반시간"}</definedName>
    <definedName name="ㅂㅈㄷ" localSheetId="25" hidden="1">{#N/A,#N/A,FALSE,"운반시간"}</definedName>
    <definedName name="ㅂㅈㄷ" localSheetId="6" hidden="1">{#N/A,#N/A,FALSE,"운반시간"}</definedName>
    <definedName name="ㅂㅈㄷ" localSheetId="20" hidden="1">{#N/A,#N/A,FALSE,"운반시간"}</definedName>
    <definedName name="ㅂㅈㄷ" localSheetId="8" hidden="1">{#N/A,#N/A,FALSE,"운반시간"}</definedName>
    <definedName name="ㅂㅈㄷ" localSheetId="23" hidden="1">{#N/A,#N/A,FALSE,"운반시간"}</definedName>
    <definedName name="ㅂㅈㄷ" localSheetId="22" hidden="1">{#N/A,#N/A,FALSE,"운반시간"}</definedName>
    <definedName name="ㅂㅈㄷ" hidden="1">{#N/A,#N/A,FALSE,"운반시간"}</definedName>
    <definedName name="ㅂㅋ" localSheetId="12">{"'용역비'!$A$4:$C$8"}</definedName>
    <definedName name="ㅂㅋ">{"'용역비'!$A$4:$C$8"}</definedName>
    <definedName name="ㅂㅍ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바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바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바">{"'정산내역서'!$A$1:$I$35","'정산서(절.성토부)'!$A$1:$Q$17","'정산서(교량부)'!$A$1:$Q$84","'총괄표'!$A$1:$M$12","'시행현황'!$A$1:$G$12","'표지'!$A$1:$N$27","'정산서(절.성토부)'!$A$3:$Q$7"}</definedName>
    <definedName name="바보" localSheetId="12">BlankMacro1</definedName>
    <definedName name="바보" localSheetId="25">BlankMacro1</definedName>
    <definedName name="바보" localSheetId="24">BlankMacro1</definedName>
    <definedName name="바보">BlankMacro1</definedName>
    <definedName name="바부" localSheetId="12">{"'용역비'!$A$4:$C$8"}</definedName>
    <definedName name="바부">{"'용역비'!$A$4:$C$8"}</definedName>
    <definedName name="박은하" localSheetId="12">Dlog_Show</definedName>
    <definedName name="박은하" localSheetId="25">Dlog_Show</definedName>
    <definedName name="박은하" localSheetId="24">Dlog_Show</definedName>
    <definedName name="박은하">Dlog_Show</definedName>
    <definedName name="발코니난간" localSheetId="27" hidden="1">{#N/A,#N/A,FALSE,"물량산출"}</definedName>
    <definedName name="발코니난간" localSheetId="25" hidden="1">{#N/A,#N/A,FALSE,"물량산출"}</definedName>
    <definedName name="발코니난간" localSheetId="6" hidden="1">{#N/A,#N/A,FALSE,"물량산출"}</definedName>
    <definedName name="발코니난간" localSheetId="20" hidden="1">{#N/A,#N/A,FALSE,"물량산출"}</definedName>
    <definedName name="발코니난간" localSheetId="8" hidden="1">{#N/A,#N/A,FALSE,"물량산출"}</definedName>
    <definedName name="발코니난간" localSheetId="23" hidden="1">{#N/A,#N/A,FALSE,"물량산출"}</definedName>
    <definedName name="발코니난간" localSheetId="22" hidden="1">{#N/A,#N/A,FALSE,"물량산출"}</definedName>
    <definedName name="발코니난간" hidden="1">{#N/A,#N/A,FALSE,"물량산출"}</definedName>
    <definedName name="방부각재">931007</definedName>
    <definedName name="방부원주">1064010</definedName>
    <definedName name="방부판재">1037435</definedName>
    <definedName name="방송" localSheetId="12">BlankMacro1</definedName>
    <definedName name="방송" localSheetId="25">BlankMacro1</definedName>
    <definedName name="방송" localSheetId="24">BlankMacro1</definedName>
    <definedName name="방송">BlankMacro1</definedName>
    <definedName name="방수로집계표" localSheetId="12">{"'산출근거'!$B$4:$D$8"}</definedName>
    <definedName name="방수로집계표">{"'산출근거'!$B$4:$D$8"}</definedName>
    <definedName name="방음벽1" localSheetId="27" hidden="1">{#N/A,#N/A,FALSE,"운반시간"}</definedName>
    <definedName name="방음벽1" localSheetId="25" hidden="1">{#N/A,#N/A,FALSE,"운반시간"}</definedName>
    <definedName name="방음벽1" localSheetId="6" hidden="1">{#N/A,#N/A,FALSE,"운반시간"}</definedName>
    <definedName name="방음벽1" localSheetId="20" hidden="1">{#N/A,#N/A,FALSE,"운반시간"}</definedName>
    <definedName name="방음벽1" localSheetId="8" hidden="1">{#N/A,#N/A,FALSE,"운반시간"}</definedName>
    <definedName name="방음벽1" localSheetId="23" hidden="1">{#N/A,#N/A,FALSE,"운반시간"}</definedName>
    <definedName name="방음벽1" localSheetId="22" hidden="1">{#N/A,#N/A,FALSE,"운반시간"}</definedName>
    <definedName name="방음벽1" hidden="1">{#N/A,#N/A,FALSE,"운반시간"}</definedName>
    <definedName name="방진망현황" localSheetId="12">{"Book1","부대-(표지판,데리,가드).xls","부대-(낙,차,중분대).xls"}</definedName>
    <definedName name="방진망현황">{"Book1","부대-(표지판,데리,가드).xls","부대-(낙,차,중분대).xls"}</definedName>
    <definedName name="방파제3" localSheetId="12">{"'산출근거'!$B$4:$D$8"}</definedName>
    <definedName name="방파제3">{"'산출근거'!$B$4:$D$8"}</definedName>
    <definedName name="배관및굴착" localSheetId="12">{"'자리배치도'!$AG$1:$CI$28"}</definedName>
    <definedName name="배관및굴착" localSheetId="2">{"'자리배치도'!$AG$1:$CI$28"}</definedName>
    <definedName name="배관및굴착" localSheetId="4">{"'자리배치도'!$AG$1:$CI$28"}</definedName>
    <definedName name="배관및굴착">{"'자리배치도'!$AG$1:$CI$28"}</definedName>
    <definedName name="배수" localSheetId="12">BlankMacro1</definedName>
    <definedName name="배수" localSheetId="25">BlankMacro1</definedName>
    <definedName name="배수" localSheetId="24">BlankMacro1</definedName>
    <definedName name="배수">BlankMacro1</definedName>
    <definedName name="배수공55">{"Book1","00장구심사(농림).xls"}</definedName>
    <definedName name="배수공사1">{"Book1","00장구심사(농림).xls"}</definedName>
    <definedName name="배수공사3">{"Book1","00장구심사(농림).xls"}</definedName>
    <definedName name="배수공수량집계" localSheetId="12">{"'산출근거'!$B$4:$D$8"}</definedName>
    <definedName name="배수공수량집계">{"'산출근거'!$B$4:$D$8"}</definedName>
    <definedName name="배수로" localSheetId="12">{"'중기작업1'!$A$1:$V$18"}</definedName>
    <definedName name="배수로">{"'중기작업1'!$A$1:$V$18"}</definedName>
    <definedName name="배수집계" localSheetId="12">BlankMacro1</definedName>
    <definedName name="배수집계" localSheetId="25">BlankMacro1</definedName>
    <definedName name="배수집계" localSheetId="24">BlankMacro1</definedName>
    <definedName name="배수집계">BlankMacro1</definedName>
    <definedName name="배토판19ton">"Picture 11"</definedName>
    <definedName name="배토판32ton">"Picture 10"</definedName>
    <definedName name="버스정류장수량" localSheetId="12">{"Book1","부대-(표지판,데리,가드).xls","부대-(낙,차,중분대).xls"}</definedName>
    <definedName name="버스정류장수량">{"Book1","부대-(표지판,데리,가드).xls","부대-(낙,차,중분대).xls"}</definedName>
    <definedName name="버스정류장수량333" localSheetId="12">{"Book1","부대-(표지판,데리,가드).xls","부대-(낙,차,중분대).xls"}</definedName>
    <definedName name="버스정류장수량333">{"Book1","부대-(표지판,데리,가드).xls","부대-(낙,차,중분대).xls"}</definedName>
    <definedName name="벽돌">{"Book1","00장구심사(농림).xls"}</definedName>
    <definedName name="벽체" localSheetId="27" hidden="1">{#N/A,#N/A,FALSE,"혼합골재"}</definedName>
    <definedName name="벽체" localSheetId="25" hidden="1">{#N/A,#N/A,FALSE,"혼합골재"}</definedName>
    <definedName name="벽체" localSheetId="6" hidden="1">{#N/A,#N/A,FALSE,"혼합골재"}</definedName>
    <definedName name="벽체" localSheetId="20" hidden="1">{#N/A,#N/A,FALSE,"혼합골재"}</definedName>
    <definedName name="벽체" localSheetId="8" hidden="1">{#N/A,#N/A,FALSE,"혼합골재"}</definedName>
    <definedName name="벽체" localSheetId="23" hidden="1">{#N/A,#N/A,FALSE,"혼합골재"}</definedName>
    <definedName name="벽체" localSheetId="22" hidden="1">{#N/A,#N/A,FALSE,"혼합골재"}</definedName>
    <definedName name="벽체" hidden="1">{#N/A,#N/A,FALSE,"혼합골재"}</definedName>
    <definedName name="벽체1" localSheetId="27" hidden="1">{#N/A,#N/A,FALSE,"혼합골재"}</definedName>
    <definedName name="벽체1" localSheetId="25" hidden="1">{#N/A,#N/A,FALSE,"혼합골재"}</definedName>
    <definedName name="벽체1" localSheetId="6" hidden="1">{#N/A,#N/A,FALSE,"혼합골재"}</definedName>
    <definedName name="벽체1" localSheetId="20" hidden="1">{#N/A,#N/A,FALSE,"혼합골재"}</definedName>
    <definedName name="벽체1" localSheetId="8" hidden="1">{#N/A,#N/A,FALSE,"혼합골재"}</definedName>
    <definedName name="벽체1" localSheetId="23" hidden="1">{#N/A,#N/A,FALSE,"혼합골재"}</definedName>
    <definedName name="벽체1" localSheetId="22" hidden="1">{#N/A,#N/A,FALSE,"혼합골재"}</definedName>
    <definedName name="벽체1" hidden="1">{#N/A,#N/A,FALSE,"혼합골재"}</definedName>
    <definedName name="변실기초">0.35</definedName>
    <definedName name="별첨1" localSheetId="12">BlankMacro1</definedName>
    <definedName name="별첨1" localSheetId="25">BlankMacro1</definedName>
    <definedName name="별첨1" localSheetId="24">BlankMacro1</definedName>
    <definedName name="별첨1">BlankMacro1</definedName>
    <definedName name="별첨5" localSheetId="12">BlankMacro1</definedName>
    <definedName name="별첨5" localSheetId="25">BlankMacro1</definedName>
    <definedName name="별첨5" localSheetId="24">BlankMacro1</definedName>
    <definedName name="별첨5">BlankMacro1</definedName>
    <definedName name="보상비수" localSheetId="27">#REF!</definedName>
    <definedName name="보상비수" localSheetId="25">#REF!</definedName>
    <definedName name="보상비수" localSheetId="6">#REF!</definedName>
    <definedName name="보상비수" localSheetId="20">#REF!</definedName>
    <definedName name="보상비수" localSheetId="9">#REF!</definedName>
    <definedName name="보상비수" localSheetId="8">#REF!</definedName>
    <definedName name="보상비수" localSheetId="23">#REF!</definedName>
    <definedName name="보상비수" localSheetId="22">#REF!</definedName>
    <definedName name="보상비수" localSheetId="21">#REF!</definedName>
    <definedName name="보상비수" localSheetId="7">#REF!</definedName>
    <definedName name="보상비수" localSheetId="24">#REF!</definedName>
    <definedName name="보상비수">#REF!</definedName>
    <definedName name="보상비평" localSheetId="27">#REF!</definedName>
    <definedName name="보상비평" localSheetId="25">#REF!</definedName>
    <definedName name="보상비평" localSheetId="6">#REF!</definedName>
    <definedName name="보상비평" localSheetId="20">#REF!</definedName>
    <definedName name="보상비평" localSheetId="9">#REF!</definedName>
    <definedName name="보상비평" localSheetId="8">#REF!</definedName>
    <definedName name="보상비평" localSheetId="23">#REF!</definedName>
    <definedName name="보상비평" localSheetId="22">#REF!</definedName>
    <definedName name="보상비평" localSheetId="21">#REF!</definedName>
    <definedName name="보상비평" localSheetId="7">#REF!</definedName>
    <definedName name="보상비평" localSheetId="24">#REF!</definedName>
    <definedName name="보상비평">#REF!</definedName>
    <definedName name="보오링그라우팅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조기층두께">0.2</definedName>
    <definedName name="보통">30526</definedName>
    <definedName name="복토처리">{"Book1","00장구심사(농림).xls"}</definedName>
    <definedName name="부대공사">{"Book1","00장구심사(농림).xls"}</definedName>
    <definedName name="부대공사2">{"Book1","00장구심사(농림).xls"}</definedName>
    <definedName name="부대공총괄수량집계" localSheetId="27" hidden="1">{#N/A,#N/A,FALSE,"2~8번"}</definedName>
    <definedName name="부대공총괄수량집계" localSheetId="25" hidden="1">{#N/A,#N/A,FALSE,"2~8번"}</definedName>
    <definedName name="부대공총괄수량집계" localSheetId="6" hidden="1">{#N/A,#N/A,FALSE,"2~8번"}</definedName>
    <definedName name="부대공총괄수량집계" localSheetId="20" hidden="1">{#N/A,#N/A,FALSE,"2~8번"}</definedName>
    <definedName name="부대공총괄수량집계" localSheetId="8" hidden="1">{#N/A,#N/A,FALSE,"2~8번"}</definedName>
    <definedName name="부대공총괄수량집계" localSheetId="23" hidden="1">{#N/A,#N/A,FALSE,"2~8번"}</definedName>
    <definedName name="부대공총괄수량집계" localSheetId="22" hidden="1">{#N/A,#N/A,FALSE,"2~8번"}</definedName>
    <definedName name="부대공총괄수량집계" hidden="1">{#N/A,#N/A,FALSE,"2~8번"}</definedName>
    <definedName name="부대입찰잡비" localSheetId="12">Dlog_Show</definedName>
    <definedName name="부대입찰잡비" localSheetId="25">Dlog_Show</definedName>
    <definedName name="부대입찰잡비" localSheetId="24">Dlog_Show</definedName>
    <definedName name="부대입찰잡비">Dlog_Show</definedName>
    <definedName name="부토" localSheetId="12">Dlog_Show</definedName>
    <definedName name="부토" localSheetId="25">Dlog_Show</definedName>
    <definedName name="부토" localSheetId="24">Dlog_Show</definedName>
    <definedName name="부토">Dlog_Show</definedName>
    <definedName name="분수공" localSheetId="12">{"'중기작업1'!$A$1:$V$18"}</definedName>
    <definedName name="분수공">{"'중기작업1'!$A$1:$V$18"}</definedName>
    <definedName name="분전" localSheetId="12">BlankMacro1</definedName>
    <definedName name="분전" localSheetId="25">BlankMacro1</definedName>
    <definedName name="분전" localSheetId="24">BlankMacro1</definedName>
    <definedName name="분전">BlankMacro1</definedName>
    <definedName name="분전반" localSheetId="12">BlankMacro1</definedName>
    <definedName name="분전반" localSheetId="25">BlankMacro1</definedName>
    <definedName name="분전반" localSheetId="24">BlankMacro1</definedName>
    <definedName name="분전반">BlankMacro1</definedName>
    <definedName name="분전반1" localSheetId="12">BlankMacro1</definedName>
    <definedName name="분전반1" localSheetId="25">BlankMacro1</definedName>
    <definedName name="분전반1" localSheetId="24">BlankMacro1</definedName>
    <definedName name="분전반1">BlankMacro1</definedName>
    <definedName name="분전반제조총괄표" localSheetId="12">{"'건축내역'!$A$1:$L$413"}</definedName>
    <definedName name="분전반제조총괄표">{"'건축내역'!$A$1:$L$413"}</definedName>
    <definedName name="분전함" localSheetId="12">BlankMacro1</definedName>
    <definedName name="분전함" localSheetId="25">BlankMacro1</definedName>
    <definedName name="분전함" localSheetId="24">BlankMacro1</definedName>
    <definedName name="분전함">BlankMacro1</definedName>
    <definedName name="붙임자료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4">{"'정산내역서'!$A$1:$I$35","'정산서(절.성토부)'!$A$1:$Q$17","'정산서(교량부)'!$A$1:$Q$84","'총괄표'!$A$1:$M$12","'시행현황'!$A$1:$G$12","'표지'!$A$1:$N$27","'정산서(절.성토부)'!$A$3:$Q$7"}</definedName>
    <definedName name="붙임자료">{"'정산내역서'!$A$1:$I$35","'정산서(절.성토부)'!$A$1:$Q$17","'정산서(교량부)'!$A$1:$Q$84","'총괄표'!$A$1:$M$12","'시행현황'!$A$1:$G$12","'표지'!$A$1:$N$27","'정산서(절.성토부)'!$A$3:$Q$7"}</definedName>
    <definedName name="비과세" localSheetId="27" hidden="1">#REF!</definedName>
    <definedName name="비과세" localSheetId="25" hidden="1">#REF!</definedName>
    <definedName name="비과세" localSheetId="6" hidden="1">#REF!</definedName>
    <definedName name="비과세" localSheetId="20" hidden="1">#REF!</definedName>
    <definedName name="비과세" localSheetId="8" hidden="1">#REF!</definedName>
    <definedName name="비과세" localSheetId="23" hidden="1">#REF!</definedName>
    <definedName name="비과세" localSheetId="22" hidden="1">#REF!</definedName>
    <definedName name="비과세" localSheetId="21" hidden="1">#REF!</definedName>
    <definedName name="비과세" localSheetId="7" hidden="1">#REF!</definedName>
    <definedName name="비과세" localSheetId="24" hidden="1">#REF!</definedName>
    <definedName name="비과세" hidden="1">#REF!</definedName>
    <definedName name="비교">255</definedName>
    <definedName name="비교표1">255</definedName>
    <definedName name="빔제작단가개정표준도적용" localSheetId="12">{"'자리배치도'!$AG$1:$CI$28"}</definedName>
    <definedName name="빔제작단가개정표준도적용">{"'자리배치도'!$AG$1:$CI$28"}</definedName>
    <definedName name="빼기" localSheetId="12">'관급자재(퇴수관로)'!빼기</definedName>
    <definedName name="빼기">[0]!빼기</definedName>
    <definedName name="ㅄ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ㄱㄷㅅ" localSheetId="27" hidden="1">{#N/A,#N/A,FALSE,"포장1";#N/A,#N/A,FALSE,"포장1"}</definedName>
    <definedName name="ㅅㄱㄷㅅ" localSheetId="25" hidden="1">{#N/A,#N/A,FALSE,"포장1";#N/A,#N/A,FALSE,"포장1"}</definedName>
    <definedName name="ㅅㄱㄷㅅ" localSheetId="6" hidden="1">{#N/A,#N/A,FALSE,"포장1";#N/A,#N/A,FALSE,"포장1"}</definedName>
    <definedName name="ㅅㄱㄷㅅ" localSheetId="20" hidden="1">{#N/A,#N/A,FALSE,"포장1";#N/A,#N/A,FALSE,"포장1"}</definedName>
    <definedName name="ㅅㄱㄷㅅ" localSheetId="8" hidden="1">{#N/A,#N/A,FALSE,"포장1";#N/A,#N/A,FALSE,"포장1"}</definedName>
    <definedName name="ㅅㄱㄷㅅ" localSheetId="23" hidden="1">{#N/A,#N/A,FALSE,"포장1";#N/A,#N/A,FALSE,"포장1"}</definedName>
    <definedName name="ㅅㄱㄷㅅ" localSheetId="22" hidden="1">{#N/A,#N/A,FALSE,"포장1";#N/A,#N/A,FALSE,"포장1"}</definedName>
    <definedName name="ㅅㄱㄷㅅ" hidden="1">{#N/A,#N/A,FALSE,"포장1";#N/A,#N/A,FALSE,"포장1"}</definedName>
    <definedName name="ㅅㅅㅅㅅㅅㅅㅅㅅ">{"Book1","00장구심사(농림).xls"}</definedName>
    <definedName name="ㅅㅅㅅㅅㅅㅅㅅㅅㅅㅅ" localSheetId="12">{"'Sheet1'!$A$4","'Sheet1'!$A$9:$G$28"}</definedName>
    <definedName name="ㅅㅅㅅㅅㅅㅅㅅㅅㅅㅅ">{"'Sheet1'!$A$4","'Sheet1'!$A$9:$G$28"}</definedName>
    <definedName name="사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사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사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사">{"'정산내역서'!$A$1:$I$35","'정산서(절.성토부)'!$A$1:$Q$17","'정산서(교량부)'!$A$1:$Q$84","'총괄표'!$A$1:$M$12","'시행현황'!$A$1:$G$12","'표지'!$A$1:$N$27","'정산서(절.성토부)'!$A$3:$Q$7"}</definedName>
    <definedName name="사석" localSheetId="12">{"'산출근거'!$B$4:$D$8"}</definedName>
    <definedName name="사석">{"'산출근거'!$B$4:$D$8"}</definedName>
    <definedName name="사업의" localSheetId="27">#REF!</definedName>
    <definedName name="사업의" localSheetId="25">#REF!</definedName>
    <definedName name="사업의" localSheetId="6">#REF!</definedName>
    <definedName name="사업의" localSheetId="20">#REF!</definedName>
    <definedName name="사업의" localSheetId="9">#REF!</definedName>
    <definedName name="사업의" localSheetId="8">#REF!</definedName>
    <definedName name="사업의" localSheetId="23">#REF!</definedName>
    <definedName name="사업의" localSheetId="22">#REF!</definedName>
    <definedName name="사업의" localSheetId="21">#REF!</definedName>
    <definedName name="사업의" localSheetId="7">#REF!</definedName>
    <definedName name="사업의" localSheetId="24">#REF!</definedName>
    <definedName name="사업의">#REF!</definedName>
    <definedName name="사하중계수" localSheetId="27">#REF!</definedName>
    <definedName name="사하중계수" localSheetId="25">#REF!</definedName>
    <definedName name="사하중계수" localSheetId="6">#REF!</definedName>
    <definedName name="사하중계수" localSheetId="20">#REF!</definedName>
    <definedName name="사하중계수" localSheetId="9">#REF!</definedName>
    <definedName name="사하중계수" localSheetId="8">#REF!</definedName>
    <definedName name="사하중계수" localSheetId="23">#REF!</definedName>
    <definedName name="사하중계수" localSheetId="22">#REF!</definedName>
    <definedName name="사하중계수" localSheetId="21">#REF!</definedName>
    <definedName name="사하중계수" localSheetId="7">#REF!</definedName>
    <definedName name="사하중계수" localSheetId="24">#REF!</definedName>
    <definedName name="사하중계수">#REF!</definedName>
    <definedName name="사후환경조사" localSheetId="27">#REF!</definedName>
    <definedName name="사후환경조사" localSheetId="25">#REF!</definedName>
    <definedName name="사후환경조사" localSheetId="6">#REF!</definedName>
    <definedName name="사후환경조사" localSheetId="20">#REF!</definedName>
    <definedName name="사후환경조사" localSheetId="9">#REF!</definedName>
    <definedName name="사후환경조사" localSheetId="8">#REF!</definedName>
    <definedName name="사후환경조사" localSheetId="23">#REF!</definedName>
    <definedName name="사후환경조사" localSheetId="22">#REF!</definedName>
    <definedName name="사후환경조사" localSheetId="21">#REF!</definedName>
    <definedName name="사후환경조사" localSheetId="7">#REF!</definedName>
    <definedName name="사후환경조사" localSheetId="24">#REF!</definedName>
    <definedName name="사후환경조사">#REF!</definedName>
    <definedName name="산" localSheetId="12">{"'제10장(표)'!$A$5:$L$10"}</definedName>
    <definedName name="산">{"'제10장(표)'!$A$5:$L$10"}</definedName>
    <definedName name="산근표지" localSheetId="12">{"'제10장(표)'!$A$5:$L$10"}</definedName>
    <definedName name="산근표지">{"'제10장(표)'!$A$5:$L$10"}</definedName>
    <definedName name="산마루측구" localSheetId="12">BlankMacro1</definedName>
    <definedName name="산마루측구" localSheetId="25">BlankMacro1</definedName>
    <definedName name="산마루측구" localSheetId="24">BlankMacro1</definedName>
    <definedName name="산마루측구">BlankMacro1</definedName>
    <definedName name="산업" localSheetId="27">#REF!</definedName>
    <definedName name="산업" localSheetId="25">#REF!</definedName>
    <definedName name="산업" localSheetId="6">#REF!</definedName>
    <definedName name="산업" localSheetId="20">#REF!</definedName>
    <definedName name="산업" localSheetId="9">#REF!</definedName>
    <definedName name="산업" localSheetId="8">#REF!</definedName>
    <definedName name="산업" localSheetId="23">#REF!</definedName>
    <definedName name="산업" localSheetId="22">#REF!</definedName>
    <definedName name="산업" localSheetId="21">#REF!</definedName>
    <definedName name="산업" localSheetId="7">#REF!</definedName>
    <definedName name="산업" localSheetId="24">#REF!</definedName>
    <definedName name="산업">#REF!</definedName>
    <definedName name="산출근" localSheetId="12">{"'제10장(표)'!$A$5:$L$10"}</definedName>
    <definedName name="산출근">{"'제10장(표)'!$A$5:$L$10"}</definedName>
    <definedName name="산출근거" localSheetId="12">BlankMacro1</definedName>
    <definedName name="산출근거" localSheetId="25">BlankMacro1</definedName>
    <definedName name="산출근거" localSheetId="24">BlankMacro1</definedName>
    <definedName name="산출근거">BlankMacro1</definedName>
    <definedName name="산출근거1" localSheetId="25">BlankMacro1</definedName>
    <definedName name="산출근거1" localSheetId="24">BlankMacro1</definedName>
    <definedName name="산출근거1">BlankMacro1</definedName>
    <definedName name="산출근거1111" localSheetId="12">{"'제10장(표)'!$A$5:$L$10"}</definedName>
    <definedName name="산출근거1111">{"'제10장(표)'!$A$5:$L$10"}</definedName>
    <definedName name="산출근거44" localSheetId="12">{"'제10장(표)'!$A$5:$L$10"}</definedName>
    <definedName name="산출근거44">{"'제10장(표)'!$A$5:$L$10"}</definedName>
    <definedName name="산출내역" localSheetId="12">{"'단계별시설공사비'!$A$3:$K$51"}</definedName>
    <definedName name="산출내역">{"'단계별시설공사비'!$A$3:$K$51"}</definedName>
    <definedName name="산출내역서" localSheetId="12">BlankMacro1</definedName>
    <definedName name="산출내역서" localSheetId="25">BlankMacro1</definedName>
    <definedName name="산출내역서" localSheetId="24">BlankMacro1</definedName>
    <definedName name="산출내역서">BlankMacro1</definedName>
    <definedName name="산출일위대가통신" localSheetId="12">BlankMacro1</definedName>
    <definedName name="산출일위대가통신" localSheetId="25">BlankMacro1</definedName>
    <definedName name="산출일위대가통신" localSheetId="24">BlankMacro1</definedName>
    <definedName name="산출일위대가통신">BlankMacro1</definedName>
    <definedName name="삼나" localSheetId="12">BlankMacro1</definedName>
    <definedName name="삼나" localSheetId="25">BlankMacro1</definedName>
    <definedName name="삼나" localSheetId="24">BlankMacro1</definedName>
    <definedName name="삼나">BlankMacro1</definedName>
    <definedName name="상" localSheetId="12">{"'제10장(표)'!$A$5:$L$10"}</definedName>
    <definedName name="상">{"'제10장(표)'!$A$5:$L$10"}</definedName>
    <definedName name="상리설계설명서" localSheetId="12">{"'도면'!$G$62:$H$63","'도면'!$G$62:$H$63"}</definedName>
    <definedName name="상리설계설명서">{"'도면'!$G$62:$H$63","'도면'!$G$62:$H$63"}</definedName>
    <definedName name="상세내역2" localSheetId="12">{"'제조(순번)'!$A$386:$A$387","'제조(순번)'!$A$1:$H$399"}</definedName>
    <definedName name="상세내역2">{"'제조(순번)'!$A$386:$A$387","'제조(순번)'!$A$1:$H$399"}</definedName>
    <definedName name="석재받은의뢰업체">255</definedName>
    <definedName name="석축쌓기" localSheetId="12">{"'산출근거'!$B$4:$D$8"}</definedName>
    <definedName name="석축쌓기">{"'산출근거'!$B$4:$D$8"}</definedName>
    <definedName name="선진사례조사비" localSheetId="12">{"'제10장(표)'!$A$5:$L$10"}</definedName>
    <definedName name="선진사례조사비">{"'제10장(표)'!$A$5:$L$10"}</definedName>
    <definedName name="선택층두께">0.2</definedName>
    <definedName name="설계내역서" localSheetId="12">{"'별표'!$N$220"}</definedName>
    <definedName name="설계내역서">{"'별표'!$N$220"}</definedName>
    <definedName name="설서" localSheetId="12">{"'별표'!$N$220"}</definedName>
    <definedName name="설서">{"'별표'!$N$220"}</definedName>
    <definedName name="설치현황" localSheetId="12">{"Book1","부대-(표지판,데리,가드).xls","부대-(낙,차,중분대).xls"}</definedName>
    <definedName name="설치현황">{"Book1","부대-(표지판,데리,가드).xls","부대-(낙,차,중분대).xls"}</definedName>
    <definedName name="세부내역서_박" localSheetId="12">{"'자리배치도'!$AG$1:$CI$28"}</definedName>
    <definedName name="세부내역서_박" localSheetId="2">{"'자리배치도'!$AG$1:$CI$28"}</definedName>
    <definedName name="세부내역서_박" localSheetId="4">{"'자리배치도'!$AG$1:$CI$28"}</definedName>
    <definedName name="세부내역서_박">{"'자리배치도'!$AG$1:$CI$28"}</definedName>
    <definedName name="셋트앵커">2131</definedName>
    <definedName name="셋트앵커2">685.55</definedName>
    <definedName name="소리" localSheetId="12">{"'제10장(표)'!$A$5:$L$10"}</definedName>
    <definedName name="소리">{"'제10장(표)'!$A$5:$L$10"}</definedName>
    <definedName name="소방공량산출서" localSheetId="12">BlankMacro1</definedName>
    <definedName name="소방공량산출서" localSheetId="25">BlankMacro1</definedName>
    <definedName name="소방공량산출서" localSheetId="24">BlankMacro1</definedName>
    <definedName name="소방공량산출서">BlankMacro1</definedName>
    <definedName name="소방내역" localSheetId="12">BlankMacro1</definedName>
    <definedName name="소방내역" localSheetId="25">BlankMacro1</definedName>
    <definedName name="소방내역" localSheetId="24">BlankMacro1</definedName>
    <definedName name="소방내역">BlankMacro1</definedName>
    <definedName name="소방내역서" localSheetId="12">BlankMacro1</definedName>
    <definedName name="소방내역서" localSheetId="25">BlankMacro1</definedName>
    <definedName name="소방내역서" localSheetId="24">BlankMacro1</definedName>
    <definedName name="소방내역서">BlankMacro1</definedName>
    <definedName name="소방단가" localSheetId="12">BlankMacro1</definedName>
    <definedName name="소방단가" localSheetId="25">BlankMacro1</definedName>
    <definedName name="소방단가" localSheetId="24">BlankMacro1</definedName>
    <definedName name="소방단가">BlankMacro1</definedName>
    <definedName name="소방단가조사서" localSheetId="12">BlankMacro1</definedName>
    <definedName name="소방단가조사서" localSheetId="25">BlankMacro1</definedName>
    <definedName name="소방단가조사서" localSheetId="24">BlankMacro1</definedName>
    <definedName name="소방단가조사서">BlankMacro1</definedName>
    <definedName name="소음진동" localSheetId="27">#REF!</definedName>
    <definedName name="소음진동" localSheetId="25">#REF!</definedName>
    <definedName name="소음진동" localSheetId="6">#REF!</definedName>
    <definedName name="소음진동" localSheetId="20">#REF!</definedName>
    <definedName name="소음진동" localSheetId="9">#REF!</definedName>
    <definedName name="소음진동" localSheetId="8">#REF!</definedName>
    <definedName name="소음진동" localSheetId="23">#REF!</definedName>
    <definedName name="소음진동" localSheetId="22">#REF!</definedName>
    <definedName name="소음진동" localSheetId="21">#REF!</definedName>
    <definedName name="소음진동" localSheetId="7">#REF!</definedName>
    <definedName name="소음진동" localSheetId="24">#REF!</definedName>
    <definedName name="소음진동">#REF!</definedName>
    <definedName name="소음진동측정" localSheetId="27">#REF!</definedName>
    <definedName name="소음진동측정" localSheetId="25">#REF!</definedName>
    <definedName name="소음진동측정" localSheetId="6">#REF!</definedName>
    <definedName name="소음진동측정" localSheetId="20">#REF!</definedName>
    <definedName name="소음진동측정" localSheetId="9">#REF!</definedName>
    <definedName name="소음진동측정" localSheetId="8">#REF!</definedName>
    <definedName name="소음진동측정" localSheetId="23">#REF!</definedName>
    <definedName name="소음진동측정" localSheetId="22">#REF!</definedName>
    <definedName name="소음진동측정" localSheetId="21">#REF!</definedName>
    <definedName name="소음진동측정" localSheetId="7">#REF!</definedName>
    <definedName name="소음진동측정" localSheetId="24">#REF!</definedName>
    <definedName name="소음진동측정">#REF!</definedName>
    <definedName name="손영주" localSheetId="27" hidden="1">{#N/A,#N/A,FALSE,"조골재"}</definedName>
    <definedName name="손영주" localSheetId="25" hidden="1">{#N/A,#N/A,FALSE,"조골재"}</definedName>
    <definedName name="손영주" localSheetId="6" hidden="1">{#N/A,#N/A,FALSE,"조골재"}</definedName>
    <definedName name="손영주" localSheetId="20" hidden="1">{#N/A,#N/A,FALSE,"조골재"}</definedName>
    <definedName name="손영주" localSheetId="8" hidden="1">{#N/A,#N/A,FALSE,"조골재"}</definedName>
    <definedName name="손영주" localSheetId="23" hidden="1">{#N/A,#N/A,FALSE,"조골재"}</definedName>
    <definedName name="손영주" localSheetId="22" hidden="1">{#N/A,#N/A,FALSE,"조골재"}</definedName>
    <definedName name="손영주" hidden="1">{#N/A,#N/A,FALSE,"조골재"}</definedName>
    <definedName name="수량산출" localSheetId="12">{"'산출근거'!$B$4:$D$8"}</definedName>
    <definedName name="수량산출">{"'산출근거'!$B$4:$D$8"}</definedName>
    <definedName name="수량산출1" localSheetId="12">BlankMacro1</definedName>
    <definedName name="수량산출1" localSheetId="25">BlankMacro1</definedName>
    <definedName name="수량산출1" localSheetId="24">BlankMacro1</definedName>
    <definedName name="수량산출1">BlankMacro1</definedName>
    <definedName name="수량산출2" localSheetId="12">BlankMacro1</definedName>
    <definedName name="수량산출2" localSheetId="25">BlankMacro1</definedName>
    <definedName name="수량산출2" localSheetId="24">BlankMacro1</definedName>
    <definedName name="수량산출2">BlankMacro1</definedName>
    <definedName name="수량산출5" localSheetId="12">BlankMacro1</definedName>
    <definedName name="수량산출5" localSheetId="25">BlankMacro1</definedName>
    <definedName name="수량산출5" localSheetId="24">BlankMacro1</definedName>
    <definedName name="수량산출5">BlankMacro1</definedName>
    <definedName name="수량산출서표지" localSheetId="12">BlankMacro1</definedName>
    <definedName name="수량산출서표지" localSheetId="25">BlankMacro1</definedName>
    <definedName name="수량산출서표지" localSheetId="24">BlankMacro1</definedName>
    <definedName name="수량산출서표지">BlankMacro1</definedName>
    <definedName name="수량폐" localSheetId="12">{"'산출근거'!$B$4:$D$8"}</definedName>
    <definedName name="수량폐">{"'산출근거'!$B$4:$D$8"}</definedName>
    <definedName name="수렁이다">{"Book1","00장구심사(농림).xls"}</definedName>
    <definedName name="수리수문" localSheetId="27">#REF!</definedName>
    <definedName name="수리수문" localSheetId="25">#REF!</definedName>
    <definedName name="수리수문" localSheetId="6">#REF!</definedName>
    <definedName name="수리수문" localSheetId="20">#REF!</definedName>
    <definedName name="수리수문" localSheetId="9">#REF!</definedName>
    <definedName name="수리수문" localSheetId="8">#REF!</definedName>
    <definedName name="수리수문" localSheetId="23">#REF!</definedName>
    <definedName name="수리수문" localSheetId="22">#REF!</definedName>
    <definedName name="수리수문" localSheetId="21">#REF!</definedName>
    <definedName name="수리수문" localSheetId="7">#REF!</definedName>
    <definedName name="수리수문" localSheetId="24">#REF!</definedName>
    <definedName name="수리수문">#REF!</definedName>
    <definedName name="수변데크2" localSheetId="12">{"'산출근거'!$B$4:$D$8"}</definedName>
    <definedName name="수변데크2">{"'산출근거'!$B$4:$D$8"}</definedName>
    <definedName name="수볌" localSheetId="12">{"'산출근거'!$B$4:$D$8"}</definedName>
    <definedName name="수볌">{"'산출근거'!$B$4:$D$8"}</definedName>
    <definedName name="수정" localSheetId="12">{"'자리배치도'!$AG$1:$CI$28"}</definedName>
    <definedName name="수정">{"'자리배치도'!$AG$1:$CI$28"}</definedName>
    <definedName name="수정내역" localSheetId="12">BlankMacro1</definedName>
    <definedName name="수정내역" localSheetId="25">BlankMacro1</definedName>
    <definedName name="수정내역" localSheetId="24">BlankMacro1</definedName>
    <definedName name="수정내역">BlankMacro1</definedName>
    <definedName name="수준측량연장" localSheetId="12">{"'제10장(표)'!$A$5:$L$10"}</definedName>
    <definedName name="수준측량연장">{"'제10장(표)'!$A$5:$L$10"}</definedName>
    <definedName name="수질" localSheetId="27">#REF!</definedName>
    <definedName name="수질" localSheetId="25">#REF!</definedName>
    <definedName name="수질" localSheetId="6">#REF!</definedName>
    <definedName name="수질" localSheetId="20">#REF!</definedName>
    <definedName name="수질" localSheetId="9">#REF!</definedName>
    <definedName name="수질" localSheetId="8">#REF!</definedName>
    <definedName name="수질" localSheetId="23">#REF!</definedName>
    <definedName name="수질" localSheetId="22">#REF!</definedName>
    <definedName name="수질" localSheetId="21">#REF!</definedName>
    <definedName name="수질" localSheetId="7">#REF!</definedName>
    <definedName name="수질" localSheetId="24">#REF!</definedName>
    <definedName name="수질">#REF!</definedName>
    <definedName name="수질측정" localSheetId="27">#REF!</definedName>
    <definedName name="수질측정" localSheetId="25">#REF!</definedName>
    <definedName name="수질측정" localSheetId="6">#REF!</definedName>
    <definedName name="수질측정" localSheetId="20">#REF!</definedName>
    <definedName name="수질측정" localSheetId="9">#REF!</definedName>
    <definedName name="수질측정" localSheetId="8">#REF!</definedName>
    <definedName name="수질측정" localSheetId="23">#REF!</definedName>
    <definedName name="수질측정" localSheetId="22">#REF!</definedName>
    <definedName name="수질측정" localSheetId="21">#REF!</definedName>
    <definedName name="수질측정" localSheetId="7">#REF!</definedName>
    <definedName name="수질측정" localSheetId="24">#REF!</definedName>
    <definedName name="수질측정">#REF!</definedName>
    <definedName name="순공사비수" localSheetId="27">#REF!</definedName>
    <definedName name="순공사비수" localSheetId="25">#REF!</definedName>
    <definedName name="순공사비수" localSheetId="6">#REF!</definedName>
    <definedName name="순공사비수" localSheetId="20">#REF!</definedName>
    <definedName name="순공사비수" localSheetId="9">#REF!</definedName>
    <definedName name="순공사비수" localSheetId="8">#REF!</definedName>
    <definedName name="순공사비수" localSheetId="23">#REF!</definedName>
    <definedName name="순공사비수" localSheetId="22">#REF!</definedName>
    <definedName name="순공사비수" localSheetId="21">#REF!</definedName>
    <definedName name="순공사비수" localSheetId="7">#REF!</definedName>
    <definedName name="순공사비수" localSheetId="24">#REF!</definedName>
    <definedName name="순공사비수">#REF!</definedName>
    <definedName name="순공사비평" localSheetId="27">#REF!</definedName>
    <definedName name="순공사비평" localSheetId="25">#REF!</definedName>
    <definedName name="순공사비평" localSheetId="6">#REF!</definedName>
    <definedName name="순공사비평" localSheetId="20">#REF!</definedName>
    <definedName name="순공사비평" localSheetId="9">#REF!</definedName>
    <definedName name="순공사비평" localSheetId="8">#REF!</definedName>
    <definedName name="순공사비평" localSheetId="23">#REF!</definedName>
    <definedName name="순공사비평" localSheetId="22">#REF!</definedName>
    <definedName name="순공사비평" localSheetId="21">#REF!</definedName>
    <definedName name="순공사비평" localSheetId="7">#REF!</definedName>
    <definedName name="순공사비평" localSheetId="24">#REF!</definedName>
    <definedName name="순공사비평">#REF!</definedName>
    <definedName name="순단면적" localSheetId="27">#REF!</definedName>
    <definedName name="순단면적" localSheetId="25">#REF!</definedName>
    <definedName name="순단면적" localSheetId="6">#REF!</definedName>
    <definedName name="순단면적" localSheetId="20">#REF!</definedName>
    <definedName name="순단면적" localSheetId="9">#REF!</definedName>
    <definedName name="순단면적" localSheetId="8">#REF!</definedName>
    <definedName name="순단면적" localSheetId="23">#REF!</definedName>
    <definedName name="순단면적" localSheetId="22">#REF!</definedName>
    <definedName name="순단면적" localSheetId="21">#REF!</definedName>
    <definedName name="순단면적" localSheetId="7">#REF!</definedName>
    <definedName name="순단면적" localSheetId="24">#REF!</definedName>
    <definedName name="순단면적">#REF!</definedName>
    <definedName name="순위결정" localSheetId="12">{"'제10장(표)'!$A$5:$L$10"}</definedName>
    <definedName name="순위결정">{"'제10장(표)'!$A$5:$L$10"}</definedName>
    <definedName name="순위결정2" localSheetId="12">{"'제10장(표)'!$A$5:$L$10"}</definedName>
    <definedName name="순위결정2">{"'제10장(표)'!$A$5:$L$10"}</definedName>
    <definedName name="숨기기" localSheetId="12">'관급자재(퇴수관로)'!숨기기</definedName>
    <definedName name="숨기기">[0]!숨기기</definedName>
    <definedName name="숨기지않기" localSheetId="12">'관급자재(퇴수관로)'!숨기지않기</definedName>
    <definedName name="숨기지않기">[0]!숨기지않기</definedName>
    <definedName name="스텐레스판">2149455</definedName>
    <definedName name="승보" localSheetId="12">{"'산출근거'!$B$4:$D$8"}</definedName>
    <definedName name="승보">{"'산출근거'!$B$4:$D$8"}</definedName>
    <definedName name="승용교" localSheetId="27" hidden="1">{#N/A,#N/A,FALSE,"2~8번"}</definedName>
    <definedName name="승용교" localSheetId="25" hidden="1">{#N/A,#N/A,FALSE,"2~8번"}</definedName>
    <definedName name="승용교" localSheetId="6" hidden="1">{#N/A,#N/A,FALSE,"2~8번"}</definedName>
    <definedName name="승용교" localSheetId="20" hidden="1">{#N/A,#N/A,FALSE,"2~8번"}</definedName>
    <definedName name="승용교" localSheetId="8" hidden="1">{#N/A,#N/A,FALSE,"2~8번"}</definedName>
    <definedName name="승용교" localSheetId="23" hidden="1">{#N/A,#N/A,FALSE,"2~8번"}</definedName>
    <definedName name="승용교" localSheetId="22" hidden="1">{#N/A,#N/A,FALSE,"2~8번"}</definedName>
    <definedName name="승용교" hidden="1">{#N/A,#N/A,FALSE,"2~8번"}</definedName>
    <definedName name="시3" localSheetId="12">BlankMacro1</definedName>
    <definedName name="시3" localSheetId="25">BlankMacro1</definedName>
    <definedName name="시3" localSheetId="24">BlankMacro1</definedName>
    <definedName name="시3">BlankMacro1</definedName>
    <definedName name="시멘트6" localSheetId="12">BlankMacro1</definedName>
    <definedName name="시멘트6" localSheetId="25">BlankMacro1</definedName>
    <definedName name="시멘트6" localSheetId="24">BlankMacro1</definedName>
    <definedName name="시멘트6">BlankMacro1</definedName>
    <definedName name="시방" localSheetId="12">{"'내역서 '!$A$1:$L$16"}</definedName>
    <definedName name="시방">{"'내역서 '!$A$1:$L$16"}</definedName>
    <definedName name="시선유도봉" localSheetId="12">{"Book1","부대-(표지판,데리,가드).xls","부대-(낙,차,중분대).xls"}</definedName>
    <definedName name="시선유도봉">{"Book1","부대-(표지판,데리,가드).xls","부대-(낙,차,중분대).xls"}</definedName>
    <definedName name="시중단가" localSheetId="12">{"'단계별시설공사비'!$A$3:$K$51"}</definedName>
    <definedName name="시중단가">{"'단계별시설공사비'!$A$3:$K$51"}</definedName>
    <definedName name="시트">1</definedName>
    <definedName name="식재수량표" localSheetId="25">BlankMacro1</definedName>
    <definedName name="식재수량표" localSheetId="24">BlankMacro1</definedName>
    <definedName name="식재수량표">BlankMacro1</definedName>
    <definedName name="신기교P3본체집계" localSheetId="27" hidden="1">{#N/A,#N/A,FALSE,"배수1"}</definedName>
    <definedName name="신기교P3본체집계" localSheetId="25" hidden="1">{#N/A,#N/A,FALSE,"배수1"}</definedName>
    <definedName name="신기교P3본체집계" localSheetId="6" hidden="1">{#N/A,#N/A,FALSE,"배수1"}</definedName>
    <definedName name="신기교P3본체집계" localSheetId="20" hidden="1">{#N/A,#N/A,FALSE,"배수1"}</definedName>
    <definedName name="신기교P3본체집계" localSheetId="8" hidden="1">{#N/A,#N/A,FALSE,"배수1"}</definedName>
    <definedName name="신기교P3본체집계" localSheetId="23" hidden="1">{#N/A,#N/A,FALSE,"배수1"}</definedName>
    <definedName name="신기교P3본체집계" localSheetId="22" hidden="1">{#N/A,#N/A,FALSE,"배수1"}</definedName>
    <definedName name="신기교P3본체집계" hidden="1">{#N/A,#N/A,FALSE,"배수1"}</definedName>
    <definedName name="신당">{"Book1","00장구심사(농림).xls"}</definedName>
    <definedName name="신동" localSheetId="12">Dlog_Show</definedName>
    <definedName name="신동" localSheetId="25">Dlog_Show</definedName>
    <definedName name="신동" localSheetId="24">Dlog_Show</definedName>
    <definedName name="신동">Dlog_Show</definedName>
    <definedName name="신축공사" localSheetId="12">{"'단계별시설공사비'!$A$3:$K$51"}</definedName>
    <definedName name="신축공사">{"'단계별시설공사비'!$A$3:$K$51"}</definedName>
    <definedName name="실시설계용역비변경내역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>{"'정산내역서'!$A$1:$I$35","'정산서(절.성토부)'!$A$1:$Q$17","'정산서(교량부)'!$A$1:$Q$84","'총괄표'!$A$1:$M$12","'시행현황'!$A$1:$G$12","'표지'!$A$1:$N$27","'정산서(절.성토부)'!$A$3:$Q$7"}</definedName>
    <definedName name="실행내역" localSheetId="12">{"'공사부문'!$A$6:$A$32"}</definedName>
    <definedName name="실행내역">{"'공사부문'!$A$6:$A$32"}</definedName>
    <definedName name="실험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실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실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실험">{"'정산내역서'!$A$1:$I$35","'정산서(절.성토부)'!$A$1:$Q$17","'정산서(교량부)'!$A$1:$Q$84","'총괄표'!$A$1:$M$12","'시행현황'!$A$1:$G$12","'표지'!$A$1:$N$27","'정산서(절.성토부)'!$A$3:$Q$7"}</definedName>
    <definedName name="십팔">{"Book1","00장구심사(농림).xls"}</definedName>
    <definedName name="씨발놈이" localSheetId="12">Dlog_Show</definedName>
    <definedName name="씨발놈이" localSheetId="25">Dlog_Show</definedName>
    <definedName name="씨발놈이" localSheetId="24">Dlog_Show</definedName>
    <definedName name="씨발놈이">Dlog_Show</definedName>
    <definedName name="씨ㅡ불텡이" localSheetId="12">Dlog_Show</definedName>
    <definedName name="씨ㅡ불텡이" localSheetId="25">Dlog_Show</definedName>
    <definedName name="씨ㅡ불텡이" localSheetId="24">Dlog_Show</definedName>
    <definedName name="씨ㅡ불텡이">Dlog_Show</definedName>
    <definedName name="ㅇㄴㄹㄹㄴㄹㄹ" localSheetId="27" hidden="1">{#N/A,#N/A,FALSE,"운반시간"}</definedName>
    <definedName name="ㅇㄴㄹㄹㄴㄹㄹ" localSheetId="25" hidden="1">{#N/A,#N/A,FALSE,"운반시간"}</definedName>
    <definedName name="ㅇㄴㄹㄹㄴㄹㄹ" localSheetId="6" hidden="1">{#N/A,#N/A,FALSE,"운반시간"}</definedName>
    <definedName name="ㅇㄴㄹㄹㄴㄹㄹ" localSheetId="20" hidden="1">{#N/A,#N/A,FALSE,"운반시간"}</definedName>
    <definedName name="ㅇㄴㄹㄹㄴㄹㄹ" localSheetId="8" hidden="1">{#N/A,#N/A,FALSE,"운반시간"}</definedName>
    <definedName name="ㅇㄴㄹㄹㄴㄹㄹ" localSheetId="23" hidden="1">{#N/A,#N/A,FALSE,"운반시간"}</definedName>
    <definedName name="ㅇㄴㄹㄹㄴㄹㄹ" localSheetId="22" hidden="1">{#N/A,#N/A,FALSE,"운반시간"}</definedName>
    <definedName name="ㅇㄴㄹㄹㄴㄹㄹ" hidden="1">{#N/A,#N/A,FALSE,"운반시간"}</definedName>
    <definedName name="ㅇㄴㄻㅎㅈㄷㅈㄷㄴ" localSheetId="12">{"'Sheet1'!$D$19","'Sheet1'!$B$22:$E$22"}</definedName>
    <definedName name="ㅇㄴㄻㅎㅈㄷㅈㄷㄴ">{"'Sheet1'!$D$19","'Sheet1'!$B$22:$E$22"}</definedName>
    <definedName name="ㅇㄴㅇ" localSheetId="12">{"'자리배치도'!$AG$1:$CI$28"}</definedName>
    <definedName name="ㅇㄴㅇ" localSheetId="2">{"'자리배치도'!$AG$1:$CI$28"}</definedName>
    <definedName name="ㅇㄴㅇ" localSheetId="4">{"'자리배치도'!$AG$1:$CI$28"}</definedName>
    <definedName name="ㅇㄴㅇ">{"'자리배치도'!$AG$1:$CI$28"}</definedName>
    <definedName name="ㅇㄴㅇㄴ" localSheetId="27" hidden="1">{#N/A,#N/A,FALSE,"포장2"}</definedName>
    <definedName name="ㅇㄴㅇㄴ" localSheetId="25" hidden="1">{#N/A,#N/A,FALSE,"포장2"}</definedName>
    <definedName name="ㅇㄴㅇㄴ" localSheetId="6" hidden="1">{#N/A,#N/A,FALSE,"포장2"}</definedName>
    <definedName name="ㅇㄴㅇㄴ" localSheetId="20" hidden="1">{#N/A,#N/A,FALSE,"포장2"}</definedName>
    <definedName name="ㅇㄴㅇㄴ" localSheetId="8" hidden="1">{#N/A,#N/A,FALSE,"포장2"}</definedName>
    <definedName name="ㅇㄴㅇㄴ" localSheetId="23" hidden="1">{#N/A,#N/A,FALSE,"포장2"}</definedName>
    <definedName name="ㅇㄴㅇㄴ" localSheetId="22" hidden="1">{#N/A,#N/A,FALSE,"포장2"}</definedName>
    <definedName name="ㅇㄴㅇㄴ" hidden="1">{#N/A,#N/A,FALSE,"포장2"}</definedName>
    <definedName name="ㅇㄷㄴㄶㅎ" localSheetId="27" hidden="1">{#N/A,#N/A,FALSE,"골재소요량";#N/A,#N/A,FALSE,"골재소요량"}</definedName>
    <definedName name="ㅇㄷㄴㄶㅎ" localSheetId="25" hidden="1">{#N/A,#N/A,FALSE,"골재소요량";#N/A,#N/A,FALSE,"골재소요량"}</definedName>
    <definedName name="ㅇㄷㄴㄶㅎ" localSheetId="6" hidden="1">{#N/A,#N/A,FALSE,"골재소요량";#N/A,#N/A,FALSE,"골재소요량"}</definedName>
    <definedName name="ㅇㄷㄴㄶㅎ" localSheetId="20" hidden="1">{#N/A,#N/A,FALSE,"골재소요량";#N/A,#N/A,FALSE,"골재소요량"}</definedName>
    <definedName name="ㅇㄷㄴㄶㅎ" localSheetId="8" hidden="1">{#N/A,#N/A,FALSE,"골재소요량";#N/A,#N/A,FALSE,"골재소요량"}</definedName>
    <definedName name="ㅇㄷㄴㄶㅎ" localSheetId="23" hidden="1">{#N/A,#N/A,FALSE,"골재소요량";#N/A,#N/A,FALSE,"골재소요량"}</definedName>
    <definedName name="ㅇㄷㄴㄶㅎ" localSheetId="22" hidden="1">{#N/A,#N/A,FALSE,"골재소요량";#N/A,#N/A,FALSE,"골재소요량"}</definedName>
    <definedName name="ㅇㄷㄴㄶㅎ" hidden="1">{#N/A,#N/A,FALSE,"골재소요량";#N/A,#N/A,FALSE,"골재소요량"}</definedName>
    <definedName name="ㅇㄹㄴㅁㄻㄴㄻㄴㄻㄴㄻㄴ" localSheetId="12">{"'산출근거'!$B$4:$D$8"}</definedName>
    <definedName name="ㅇㄹㄴㅁㄻㄴㄻㄴㄻㄴㄻㄴ">{"'산출근거'!$B$4:$D$8"}</definedName>
    <definedName name="ㅇㄹㄶ" localSheetId="12">{"'Sheet1'!$A$4","'Sheet1'!$A$9:$G$28"}</definedName>
    <definedName name="ㅇㄹㄶ">{"'Sheet1'!$A$4","'Sheet1'!$A$9:$G$28"}</definedName>
    <definedName name="ㅇㄹㄹ" localSheetId="27" hidden="1">#REF!</definedName>
    <definedName name="ㅇㄹㄹ" localSheetId="25" hidden="1">#REF!</definedName>
    <definedName name="ㅇㄹㄹ" localSheetId="6" hidden="1">#REF!</definedName>
    <definedName name="ㅇㄹㄹ" localSheetId="20" hidden="1">#REF!</definedName>
    <definedName name="ㅇㄹㄹ" localSheetId="8" hidden="1">#REF!</definedName>
    <definedName name="ㅇㄹㄹ" localSheetId="23" hidden="1">#REF!</definedName>
    <definedName name="ㅇㄹㄹ" localSheetId="22" hidden="1">#REF!</definedName>
    <definedName name="ㅇㄹㄹ" localSheetId="21" hidden="1">#REF!</definedName>
    <definedName name="ㅇㄹㄹ" localSheetId="7" hidden="1">#REF!</definedName>
    <definedName name="ㅇㄹㄹ" localSheetId="24" hidden="1">#REF!</definedName>
    <definedName name="ㅇㄹㄹ" hidden="1">#REF!</definedName>
    <definedName name="ㅇㄹㄹㅇ" localSheetId="27" hidden="1">{#N/A,#N/A,FALSE,"2~8번"}</definedName>
    <definedName name="ㅇㄹㄹㅇ" localSheetId="25" hidden="1">{#N/A,#N/A,FALSE,"2~8번"}</definedName>
    <definedName name="ㅇㄹㄹㅇ" localSheetId="6" hidden="1">{#N/A,#N/A,FALSE,"2~8번"}</definedName>
    <definedName name="ㅇㄹㄹㅇ" localSheetId="20" hidden="1">{#N/A,#N/A,FALSE,"2~8번"}</definedName>
    <definedName name="ㅇㄹㄹㅇ" localSheetId="8" hidden="1">{#N/A,#N/A,FALSE,"2~8번"}</definedName>
    <definedName name="ㅇㄹㄹㅇ" localSheetId="23" hidden="1">{#N/A,#N/A,FALSE,"2~8번"}</definedName>
    <definedName name="ㅇㄹㄹㅇ" localSheetId="22" hidden="1">{#N/A,#N/A,FALSE,"2~8번"}</definedName>
    <definedName name="ㅇㄹㄹㅇ" hidden="1">{#N/A,#N/A,FALSE,"2~8번"}</definedName>
    <definedName name="ㅇㄹ이" localSheetId="12">{0}</definedName>
    <definedName name="ㅇㄹ이">{0}</definedName>
    <definedName name="ㅇ로롷" localSheetId="27" hidden="1">{#N/A,#N/A,FALSE,"속도"}</definedName>
    <definedName name="ㅇ로롷" localSheetId="25" hidden="1">{#N/A,#N/A,FALSE,"속도"}</definedName>
    <definedName name="ㅇ로롷" localSheetId="6" hidden="1">{#N/A,#N/A,FALSE,"속도"}</definedName>
    <definedName name="ㅇ로롷" localSheetId="20" hidden="1">{#N/A,#N/A,FALSE,"속도"}</definedName>
    <definedName name="ㅇ로롷" localSheetId="8" hidden="1">{#N/A,#N/A,FALSE,"속도"}</definedName>
    <definedName name="ㅇ로롷" localSheetId="23" hidden="1">{#N/A,#N/A,FALSE,"속도"}</definedName>
    <definedName name="ㅇ로롷" localSheetId="22" hidden="1">{#N/A,#N/A,FALSE,"속도"}</definedName>
    <definedName name="ㅇ로롷" hidden="1">{#N/A,#N/A,FALSE,"속도"}</definedName>
    <definedName name="ㅇ롤옹롤ㅇ" localSheetId="27" hidden="1">{#N/A,#N/A,FALSE,"운반시간"}</definedName>
    <definedName name="ㅇ롤옹롤ㅇ" localSheetId="25" hidden="1">{#N/A,#N/A,FALSE,"운반시간"}</definedName>
    <definedName name="ㅇ롤옹롤ㅇ" localSheetId="6" hidden="1">{#N/A,#N/A,FALSE,"운반시간"}</definedName>
    <definedName name="ㅇ롤옹롤ㅇ" localSheetId="20" hidden="1">{#N/A,#N/A,FALSE,"운반시간"}</definedName>
    <definedName name="ㅇ롤옹롤ㅇ" localSheetId="8" hidden="1">{#N/A,#N/A,FALSE,"운반시간"}</definedName>
    <definedName name="ㅇ롤옹롤ㅇ" localSheetId="23" hidden="1">{#N/A,#N/A,FALSE,"운반시간"}</definedName>
    <definedName name="ㅇ롤옹롤ㅇ" localSheetId="22" hidden="1">{#N/A,#N/A,FALSE,"운반시간"}</definedName>
    <definedName name="ㅇ롤옹롤ㅇ" hidden="1">{#N/A,#N/A,FALSE,"운반시간"}</definedName>
    <definedName name="ㅇㄻㄴㄹ" localSheetId="12">{"'산출근거'!$B$4:$D$8"}</definedName>
    <definedName name="ㅇㄻㄴㄹ">{"'산출근거'!$B$4:$D$8"}</definedName>
    <definedName name="ㅇㄻㅇㄻㄴ">0</definedName>
    <definedName name="ㅇㅀㄴ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ㅀ" localSheetId="12">{"'산출근거'!$B$4:$D$8"}</definedName>
    <definedName name="ㅇㅀㄴㅇㅀ">{"'산출근거'!$B$4:$D$8"}</definedName>
    <definedName name="ㅇㅁ" localSheetId="27" hidden="1">{#N/A,#N/A,FALSE,"배수1"}</definedName>
    <definedName name="ㅇㅁ" localSheetId="25" hidden="1">{#N/A,#N/A,FALSE,"배수1"}</definedName>
    <definedName name="ㅇㅁ" localSheetId="6" hidden="1">{#N/A,#N/A,FALSE,"배수1"}</definedName>
    <definedName name="ㅇㅁ" localSheetId="20" hidden="1">{#N/A,#N/A,FALSE,"배수1"}</definedName>
    <definedName name="ㅇㅁ" localSheetId="8" hidden="1">{#N/A,#N/A,FALSE,"배수1"}</definedName>
    <definedName name="ㅇㅁ" localSheetId="23" hidden="1">{#N/A,#N/A,FALSE,"배수1"}</definedName>
    <definedName name="ㅇㅁ" localSheetId="22" hidden="1">{#N/A,#N/A,FALSE,"배수1"}</definedName>
    <definedName name="ㅇㅁ" hidden="1">{#N/A,#N/A,FALSE,"배수1"}</definedName>
    <definedName name="ㅇㅇ" localSheetId="27" hidden="1">#REF!</definedName>
    <definedName name="ㅇㅇ" localSheetId="25" hidden="1">#REF!</definedName>
    <definedName name="ㅇㅇ" localSheetId="6" hidden="1">#REF!</definedName>
    <definedName name="ㅇㅇ" localSheetId="20" hidden="1">#REF!</definedName>
    <definedName name="ㅇㅇ" localSheetId="8" hidden="1">#REF!</definedName>
    <definedName name="ㅇㅇ" localSheetId="23" hidden="1">#REF!</definedName>
    <definedName name="ㅇㅇ" localSheetId="22" hidden="1">#REF!</definedName>
    <definedName name="ㅇㅇ" localSheetId="21" hidden="1">#REF!</definedName>
    <definedName name="ㅇㅇ" localSheetId="7" hidden="1">#REF!</definedName>
    <definedName name="ㅇㅇ" localSheetId="24" hidden="1">#REF!</definedName>
    <definedName name="ㅇㅇ" hidden="1">#REF!</definedName>
    <definedName name="ㅇㅇ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" localSheetId="12">BlankMacro1</definedName>
    <definedName name="ㅇㅇㅁ" localSheetId="25">BlankMacro1</definedName>
    <definedName name="ㅇㅇㅁ" localSheetId="24">BlankMacro1</definedName>
    <definedName name="ㅇㅇㅁ">BlankMacro1</definedName>
    <definedName name="ㅇㅇㅇㅇㅇㅇ" localSheetId="27" hidden="1">{#N/A,#N/A,FALSE,"조골재"}</definedName>
    <definedName name="ㅇㅇㅇㅇㅇㅇ" localSheetId="25" hidden="1">{#N/A,#N/A,FALSE,"조골재"}</definedName>
    <definedName name="ㅇㅇㅇㅇㅇㅇ" localSheetId="6" hidden="1">{#N/A,#N/A,FALSE,"조골재"}</definedName>
    <definedName name="ㅇㅇㅇㅇㅇㅇ" localSheetId="20" hidden="1">{#N/A,#N/A,FALSE,"조골재"}</definedName>
    <definedName name="ㅇㅇㅇㅇㅇㅇ" localSheetId="8" hidden="1">{#N/A,#N/A,FALSE,"조골재"}</definedName>
    <definedName name="ㅇㅇㅇㅇㅇㅇ" localSheetId="23" hidden="1">{#N/A,#N/A,FALSE,"조골재"}</definedName>
    <definedName name="ㅇㅇㅇㅇㅇㅇ" localSheetId="22" hidden="1">{#N/A,#N/A,FALSE,"조골재"}</definedName>
    <definedName name="ㅇㅇㅇㅇㅇㅇ" hidden="1">{#N/A,#N/A,FALSE,"조골재"}</definedName>
    <definedName name="ㅇㅇㅇㅇㅇㅇㅇㅇㅇ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 localSheetId="2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 localSheetId="4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>{"'정산내역서'!$A$1:$I$35","'정산서(절.성토부)'!$A$1:$Q$17","'정산서(교량부)'!$A$1:$Q$84","'총괄표'!$A$1:$M$12","'시행현황'!$A$1:$G$12","'표지'!$A$1:$N$27","'정산서(절.성토부)'!$A$3:$Q$7"}</definedName>
    <definedName name="ㅇㅎㅇㅎ" localSheetId="12">{"'용역비'!$A$4:$C$8"}</definedName>
    <definedName name="ㅇㅎㅇㅎ">{"'용역비'!$A$4:$C$8"}</definedName>
    <definedName name="ㅇㅎ허" localSheetId="12">{"'공사부문'!$A$6:$A$32"}</definedName>
    <definedName name="ㅇㅎ허">{"'공사부문'!$A$6:$A$32"}</definedName>
    <definedName name="ㅇ허ㅗㅓ" localSheetId="12">BlankMacro1</definedName>
    <definedName name="ㅇ허ㅗㅓ" localSheetId="25">BlankMacro1</definedName>
    <definedName name="ㅇ허ㅗㅓ" localSheetId="24">BlankMacro1</definedName>
    <definedName name="ㅇ허ㅗㅓ">BlankMacro1</definedName>
    <definedName name="ㅇ호" localSheetId="12">{"'용역비'!$A$4:$C$8"}</definedName>
    <definedName name="ㅇ호">{"'용역비'!$A$4:$C$8"}</definedName>
    <definedName name="ㅇ호ㅓ" localSheetId="12">{"'용역비'!$A$4:$C$8"}</definedName>
    <definedName name="ㅇ호ㅓ">{"'용역비'!$A$4:$C$8"}</definedName>
    <definedName name="ㅇ호ㅓㅇㅎ" localSheetId="12">{"'용역비'!$A$4:$C$8"}</definedName>
    <definedName name="ㅇ호ㅓㅇㅎ">{"'용역비'!$A$4:$C$8"}</definedName>
    <definedName name="ㅇ호ㅓㅇ호ㅓ" localSheetId="12">{"'용역비'!$A$4:$C$8"}</definedName>
    <definedName name="ㅇ호ㅓㅇ호ㅓ">{"'용역비'!$A$4:$C$8"}</definedName>
    <definedName name="ㅇ호ㅓㅎ" localSheetId="12">{"'용역비'!$A$4:$C$8"}</definedName>
    <definedName name="ㅇ호ㅓㅎ">{"'용역비'!$A$4:$C$8"}</definedName>
    <definedName name="ㅇ호ㅓ호ㅓ" localSheetId="12">{"'용역비'!$A$4:$C$8"}</definedName>
    <definedName name="ㅇ호ㅓ호ㅓ">{"'용역비'!$A$4:$C$8"}</definedName>
    <definedName name="아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아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아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아">{"'정산내역서'!$A$1:$I$35","'정산서(절.성토부)'!$A$1:$Q$17","'정산서(교량부)'!$A$1:$Q$84","'총괄표'!$A$1:$M$12","'시행현황'!$A$1:$G$12","'표지'!$A$1:$N$27","'정산서(절.성토부)'!$A$3:$Q$7"}</definedName>
    <definedName name="아늘믿" localSheetId="12">BlankMacro1</definedName>
    <definedName name="아늘믿" localSheetId="25">BlankMacro1</definedName>
    <definedName name="아늘믿" localSheetId="24">BlankMacro1</definedName>
    <definedName name="아늘믿">BlankMacro1</definedName>
    <definedName name="아니" localSheetId="12">BlankMacro1</definedName>
    <definedName name="아니" localSheetId="25">BlankMacro1</definedName>
    <definedName name="아니" localSheetId="24">BlankMacro1</definedName>
    <definedName name="아니">BlankMacro1</definedName>
    <definedName name="아다" localSheetId="12">BlankMacro1</definedName>
    <definedName name="아다" localSheetId="25">BlankMacro1</definedName>
    <definedName name="아다" localSheetId="24">BlankMacro1</definedName>
    <definedName name="아다">BlankMacro1</definedName>
    <definedName name="아디" localSheetId="12">BlankMacro1</definedName>
    <definedName name="아디" localSheetId="25">BlankMacro1</definedName>
    <definedName name="아디" localSheetId="24">BlankMacro1</definedName>
    <definedName name="아디">BlankMacro1</definedName>
    <definedName name="아러ㅏ러" localSheetId="12">{"'Firr(선)'!$AS$1:$AY$62","'Firr(사)'!$AS$1:$AY$62","'Firr(회)'!$AS$1:$AY$62","'Firr(선)'!$L$1:$V$62","'Firr(사)'!$L$1:$V$62","'Firr(회)'!$L$1:$V$62"}</definedName>
    <definedName name="아러ㅏ러" localSheetId="2">{"'Firr(선)'!$AS$1:$AY$62","'Firr(사)'!$AS$1:$AY$62","'Firr(회)'!$AS$1:$AY$62","'Firr(선)'!$L$1:$V$62","'Firr(사)'!$L$1:$V$62","'Firr(회)'!$L$1:$V$62"}</definedName>
    <definedName name="아러ㅏ러" localSheetId="4">{"'Firr(선)'!$AS$1:$AY$62","'Firr(사)'!$AS$1:$AY$62","'Firr(회)'!$AS$1:$AY$62","'Firr(선)'!$L$1:$V$62","'Firr(사)'!$L$1:$V$62","'Firr(회)'!$L$1:$V$62"}</definedName>
    <definedName name="아러ㅏ러">{"'Firr(선)'!$AS$1:$AY$62","'Firr(사)'!$AS$1:$AY$62","'Firr(회)'!$AS$1:$AY$62","'Firr(선)'!$L$1:$V$62","'Firr(사)'!$L$1:$V$62","'Firr(회)'!$L$1:$V$62"}</definedName>
    <definedName name="아러ㅓ" localSheetId="12">BlankMacro1</definedName>
    <definedName name="아러ㅓ" localSheetId="25">BlankMacro1</definedName>
    <definedName name="아러ㅓ" localSheetId="24">BlankMacro1</definedName>
    <definedName name="아러ㅓ">BlankMacro1</definedName>
    <definedName name="아서" localSheetId="12">BlankMacro1</definedName>
    <definedName name="아서" localSheetId="25">BlankMacro1</definedName>
    <definedName name="아서" localSheetId="24">BlankMacro1</definedName>
    <definedName name="아서">BlankMacro1</definedName>
    <definedName name="아스콘깨기" localSheetId="27" hidden="1">{#N/A,#N/A,FALSE,"골재소요량";#N/A,#N/A,FALSE,"골재소요량"}</definedName>
    <definedName name="아스콘깨기" localSheetId="25" hidden="1">{#N/A,#N/A,FALSE,"골재소요량";#N/A,#N/A,FALSE,"골재소요량"}</definedName>
    <definedName name="아스콘깨기" localSheetId="6" hidden="1">{#N/A,#N/A,FALSE,"골재소요량";#N/A,#N/A,FALSE,"골재소요량"}</definedName>
    <definedName name="아스콘깨기" localSheetId="20" hidden="1">{#N/A,#N/A,FALSE,"골재소요량";#N/A,#N/A,FALSE,"골재소요량"}</definedName>
    <definedName name="아스콘깨기" localSheetId="8" hidden="1">{#N/A,#N/A,FALSE,"골재소요량";#N/A,#N/A,FALSE,"골재소요량"}</definedName>
    <definedName name="아스콘깨기" localSheetId="23" hidden="1">{#N/A,#N/A,FALSE,"골재소요량";#N/A,#N/A,FALSE,"골재소요량"}</definedName>
    <definedName name="아스콘깨기" localSheetId="22" hidden="1">{#N/A,#N/A,FALSE,"골재소요량";#N/A,#N/A,FALSE,"골재소요량"}</definedName>
    <definedName name="아스콘깨기" hidden="1">{#N/A,#N/A,FALSE,"골재소요량";#N/A,#N/A,FALSE,"골재소요량"}</definedName>
    <definedName name="아아33">0</definedName>
    <definedName name="아안녕" localSheetId="12">{"'별표'!$N$220"}</definedName>
    <definedName name="아안녕">{"'별표'!$N$220"}</definedName>
    <definedName name="아파트내역2" localSheetId="12">{"'Sheet1'!$A$4:$M$21","'Sheet1'!$J$17:$K$19"}</definedName>
    <definedName name="아파트내역2">{"'Sheet1'!$A$4:$M$21","'Sheet1'!$J$17:$K$19"}</definedName>
    <definedName name="아ㅏㅏㅏ">{"Book1","00장구심사(농림).xls"}</definedName>
    <definedName name="악취" localSheetId="27">#REF!</definedName>
    <definedName name="악취" localSheetId="25">#REF!</definedName>
    <definedName name="악취" localSheetId="6">#REF!</definedName>
    <definedName name="악취" localSheetId="20">#REF!</definedName>
    <definedName name="악취" localSheetId="9">#REF!</definedName>
    <definedName name="악취" localSheetId="8">#REF!</definedName>
    <definedName name="악취" localSheetId="23">#REF!</definedName>
    <definedName name="악취" localSheetId="22">#REF!</definedName>
    <definedName name="악취" localSheetId="21">#REF!</definedName>
    <definedName name="악취" localSheetId="7">#REF!</definedName>
    <definedName name="악취" localSheetId="24">#REF!</definedName>
    <definedName name="악취">#REF!</definedName>
    <definedName name="안" localSheetId="27" hidden="1">{#N/A,#N/A,FALSE,"포장2"}</definedName>
    <definedName name="안" localSheetId="25" hidden="1">{#N/A,#N/A,FALSE,"포장2"}</definedName>
    <definedName name="안" localSheetId="6" hidden="1">{#N/A,#N/A,FALSE,"포장2"}</definedName>
    <definedName name="안" localSheetId="20" hidden="1">{#N/A,#N/A,FALSE,"포장2"}</definedName>
    <definedName name="안" localSheetId="8" hidden="1">{#N/A,#N/A,FALSE,"포장2"}</definedName>
    <definedName name="안" localSheetId="23" hidden="1">{#N/A,#N/A,FALSE,"포장2"}</definedName>
    <definedName name="안" localSheetId="22" hidden="1">{#N/A,#N/A,FALSE,"포장2"}</definedName>
    <definedName name="안" hidden="1">{#N/A,#N/A,FALSE,"포장2"}</definedName>
    <definedName name="안년" localSheetId="12">Dlog_Show</definedName>
    <definedName name="안년" localSheetId="25">Dlog_Show</definedName>
    <definedName name="안년" localSheetId="24">Dlog_Show</definedName>
    <definedName name="안년">Dlog_Show</definedName>
    <definedName name="안녕" localSheetId="12">{"'별표'!$N$220"}</definedName>
    <definedName name="안녕">{"'별표'!$N$220"}</definedName>
    <definedName name="안전발판" localSheetId="12">{"Book1","수시.XLS"}</definedName>
    <definedName name="안전발판">{"Book1","수시.XLS"}</definedName>
    <definedName name="안전발판_1" localSheetId="12">{"Book1","수시.XLS"}</definedName>
    <definedName name="안전발판_1">{"Book1","수시.XLS"}</definedName>
    <definedName name="안전발판_2" localSheetId="12">{"Book1","수시.XLS"}</definedName>
    <definedName name="안전발판_2">{"Book1","수시.XLS"}</definedName>
    <definedName name="안전발판_3" localSheetId="12">{"Book1","수시.XLS"}</definedName>
    <definedName name="안전발판_3">{"Book1","수시.XLS"}</definedName>
    <definedName name="안전발판_4" localSheetId="12">{"Book1","수시.XLS"}</definedName>
    <definedName name="안전발판_4">{"Book1","수시.XLS"}</definedName>
    <definedName name="안전발판_5" localSheetId="12">{"Book1","수시.XLS"}</definedName>
    <definedName name="안전발판_5">{"Book1","수시.XLS"}</definedName>
    <definedName name="암거재료집계" localSheetId="12">{"'중기작업1'!$A$1:$V$18"}</definedName>
    <definedName name="암거재료집계">{"'중기작업1'!$A$1:$V$18"}</definedName>
    <definedName name="압축강도" localSheetId="27">#REF!</definedName>
    <definedName name="압축강도" localSheetId="25">#REF!</definedName>
    <definedName name="압축강도" localSheetId="6">#REF!</definedName>
    <definedName name="압축강도" localSheetId="20">#REF!</definedName>
    <definedName name="압축강도" localSheetId="9">#REF!</definedName>
    <definedName name="압축강도" localSheetId="8">#REF!</definedName>
    <definedName name="압축강도" localSheetId="23">#REF!</definedName>
    <definedName name="압축강도" localSheetId="22">#REF!</definedName>
    <definedName name="압축강도" localSheetId="21">#REF!</definedName>
    <definedName name="압축강도" localSheetId="7">#REF!</definedName>
    <definedName name="압축강도" localSheetId="24">#REF!</definedName>
    <definedName name="압축강도">#REF!</definedName>
    <definedName name="야" localSheetId="27" hidden="1">{#N/A,#N/A,FALSE,"배수1"}</definedName>
    <definedName name="야" localSheetId="25" hidden="1">{#N/A,#N/A,FALSE,"배수1"}</definedName>
    <definedName name="야" localSheetId="6" hidden="1">{#N/A,#N/A,FALSE,"배수1"}</definedName>
    <definedName name="야" localSheetId="20" hidden="1">{#N/A,#N/A,FALSE,"배수1"}</definedName>
    <definedName name="야" localSheetId="8" hidden="1">{#N/A,#N/A,FALSE,"배수1"}</definedName>
    <definedName name="야" localSheetId="23" hidden="1">{#N/A,#N/A,FALSE,"배수1"}</definedName>
    <definedName name="야" localSheetId="22" hidden="1">{#N/A,#N/A,FALSE,"배수1"}</definedName>
    <definedName name="야" hidden="1">{#N/A,#N/A,FALSE,"배수1"}</definedName>
    <definedName name="양식6">255</definedName>
    <definedName name="양액기교체완료" localSheetId="12">{"'건축내역'!$A$1:$L$413"}</definedName>
    <definedName name="양액기교체완료">{"'건축내역'!$A$1:$L$413"}</definedName>
    <definedName name="업무배분3" localSheetId="12">{"'관경확장'!$A$79:$M$98","'관경확장'!$A$54:$M$78"}</definedName>
    <definedName name="업무배분3">{"'관경확장'!$A$79:$M$98","'관경확장'!$A$54:$M$78"}</definedName>
    <definedName name="여건보고" localSheetId="12">{"'건축내역'!$A$1:$L$413"}</definedName>
    <definedName name="여건보고">{"'건축내역'!$A$1:$L$413"}</definedName>
    <definedName name="여주">0</definedName>
    <definedName name="역ㄴ형" localSheetId="12">{"'산출근거'!$B$4:$D$8"}</definedName>
    <definedName name="역ㄴ형">{"'산출근거'!$B$4:$D$8"}</definedName>
    <definedName name="역ㄼ형" localSheetId="12">{"'산출근거'!$B$4:$D$8"}</definedName>
    <definedName name="역ㄼ형">{"'산출근거'!$B$4:$D$8"}</definedName>
    <definedName name="연결관집계표" localSheetId="12">BlankMacro1</definedName>
    <definedName name="연결관집계표" localSheetId="25">BlankMacro1</definedName>
    <definedName name="연결관집계표" localSheetId="24">BlankMacro1</definedName>
    <definedName name="연결관집계표">BlankMacro1</definedName>
    <definedName name="연집계" localSheetId="12">BlankMacro1</definedName>
    <definedName name="연집계" localSheetId="25">BlankMacro1</definedName>
    <definedName name="연집계" localSheetId="24">BlankMacro1</definedName>
    <definedName name="연집계">BlankMacro1</definedName>
    <definedName name="영사실" localSheetId="12">BlankMacro1</definedName>
    <definedName name="영사실" localSheetId="25">BlankMacro1</definedName>
    <definedName name="영사실" localSheetId="24">BlankMacro1</definedName>
    <definedName name="영사실">BlankMacro1</definedName>
    <definedName name="예비비수" localSheetId="27">#REF!</definedName>
    <definedName name="예비비수" localSheetId="25">#REF!</definedName>
    <definedName name="예비비수" localSheetId="6">#REF!</definedName>
    <definedName name="예비비수" localSheetId="20">#REF!</definedName>
    <definedName name="예비비수" localSheetId="9">#REF!</definedName>
    <definedName name="예비비수" localSheetId="8">#REF!</definedName>
    <definedName name="예비비수" localSheetId="23">#REF!</definedName>
    <definedName name="예비비수" localSheetId="22">#REF!</definedName>
    <definedName name="예비비수" localSheetId="21">#REF!</definedName>
    <definedName name="예비비수" localSheetId="7">#REF!</definedName>
    <definedName name="예비비수" localSheetId="24">#REF!</definedName>
    <definedName name="예비비수">#REF!</definedName>
    <definedName name="예비비평" localSheetId="27">#REF!</definedName>
    <definedName name="예비비평" localSheetId="25">#REF!</definedName>
    <definedName name="예비비평" localSheetId="6">#REF!</definedName>
    <definedName name="예비비평" localSheetId="20">#REF!</definedName>
    <definedName name="예비비평" localSheetId="9">#REF!</definedName>
    <definedName name="예비비평" localSheetId="8">#REF!</definedName>
    <definedName name="예비비평" localSheetId="23">#REF!</definedName>
    <definedName name="예비비평" localSheetId="22">#REF!</definedName>
    <definedName name="예비비평" localSheetId="21">#REF!</definedName>
    <definedName name="예비비평" localSheetId="7">#REF!</definedName>
    <definedName name="예비비평" localSheetId="24">#REF!</definedName>
    <definedName name="예비비평">#REF!</definedName>
    <definedName name="예산갑지2" localSheetId="12">Dlog_Show</definedName>
    <definedName name="예산갑지2" localSheetId="25">Dlog_Show</definedName>
    <definedName name="예산갑지2" localSheetId="24">Dlog_Show</definedName>
    <definedName name="예산갑지2">Dlog_Show</definedName>
    <definedName name="예산ㅇㅇㅇ" localSheetId="27" hidden="1">{#N/A,#N/A,TRUE,"1";#N/A,#N/A,TRUE,"2";#N/A,#N/A,TRUE,"3";#N/A,#N/A,TRUE,"4";#N/A,#N/A,TRUE,"5";#N/A,#N/A,TRUE,"6";#N/A,#N/A,TRUE,"7"}</definedName>
    <definedName name="예산ㅇㅇㅇ" localSheetId="25" hidden="1">{#N/A,#N/A,TRUE,"1";#N/A,#N/A,TRUE,"2";#N/A,#N/A,TRUE,"3";#N/A,#N/A,TRUE,"4";#N/A,#N/A,TRUE,"5";#N/A,#N/A,TRUE,"6";#N/A,#N/A,TRUE,"7"}</definedName>
    <definedName name="예산ㅇㅇㅇ" hidden="1">{#N/A,#N/A,TRUE,"1";#N/A,#N/A,TRUE,"2";#N/A,#N/A,TRUE,"3";#N/A,#N/A,TRUE,"4";#N/A,#N/A,TRUE,"5";#N/A,#N/A,TRUE,"6";#N/A,#N/A,TRUE,"7"}</definedName>
    <definedName name="오수관1" localSheetId="12">BlankMacro1</definedName>
    <definedName name="오수관1" localSheetId="25">BlankMacro1</definedName>
    <definedName name="오수관1" localSheetId="24">BlankMacro1</definedName>
    <definedName name="오수관1">BlankMacro1</definedName>
    <definedName name="오수맨홀위치" localSheetId="12">{"'Sheet1'!$A$4","'Sheet1'!$A$9:$G$28"}</definedName>
    <definedName name="오수맨홀위치">{"'Sheet1'!$A$4","'Sheet1'!$A$9:$G$28"}</definedName>
    <definedName name="오수맨홀조서" localSheetId="12">{"'산출근거'!$B$4:$D$8"}</definedName>
    <definedName name="오수맨홀조서">{"'산출근거'!$B$4:$D$8"}</definedName>
    <definedName name="옥외전기공사" localSheetId="12">BlankMacro1</definedName>
    <definedName name="옥외전기공사" localSheetId="25">BlankMacro1</definedName>
    <definedName name="옥외전기공사" localSheetId="24">BlankMacro1</definedName>
    <definedName name="옥외전기공사">BlankMacro1</definedName>
    <definedName name="옹" localSheetId="27" hidden="1">{#N/A,#N/A,FALSE,"골재소요량";#N/A,#N/A,FALSE,"골재소요량"}</definedName>
    <definedName name="옹" localSheetId="25" hidden="1">{#N/A,#N/A,FALSE,"골재소요량";#N/A,#N/A,FALSE,"골재소요량"}</definedName>
    <definedName name="옹" localSheetId="6" hidden="1">{#N/A,#N/A,FALSE,"골재소요량";#N/A,#N/A,FALSE,"골재소요량"}</definedName>
    <definedName name="옹" localSheetId="20" hidden="1">{#N/A,#N/A,FALSE,"골재소요량";#N/A,#N/A,FALSE,"골재소요량"}</definedName>
    <definedName name="옹" localSheetId="8" hidden="1">{#N/A,#N/A,FALSE,"골재소요량";#N/A,#N/A,FALSE,"골재소요량"}</definedName>
    <definedName name="옹" localSheetId="23" hidden="1">{#N/A,#N/A,FALSE,"골재소요량";#N/A,#N/A,FALSE,"골재소요량"}</definedName>
    <definedName name="옹" localSheetId="22" hidden="1">{#N/A,#N/A,FALSE,"골재소요량";#N/A,#N/A,FALSE,"골재소요량"}</definedName>
    <definedName name="옹" hidden="1">{#N/A,#N/A,FALSE,"골재소요량";#N/A,#N/A,FALSE,"골재소요량"}</definedName>
    <definedName name="옹벽수량집계표" localSheetId="27" hidden="1">{#N/A,#N/A,FALSE,"2~8번"}</definedName>
    <definedName name="옹벽수량집계표" localSheetId="25" hidden="1">{#N/A,#N/A,FALSE,"2~8번"}</definedName>
    <definedName name="옹벽수량집계표" localSheetId="6" hidden="1">{#N/A,#N/A,FALSE,"2~8번"}</definedName>
    <definedName name="옹벽수량집계표" localSheetId="20" hidden="1">{#N/A,#N/A,FALSE,"2~8번"}</definedName>
    <definedName name="옹벽수량집계표" localSheetId="8" hidden="1">{#N/A,#N/A,FALSE,"2~8번"}</definedName>
    <definedName name="옹벽수량집계표" localSheetId="23" hidden="1">{#N/A,#N/A,FALSE,"2~8번"}</definedName>
    <definedName name="옹벽수량집계표" localSheetId="22" hidden="1">{#N/A,#N/A,FALSE,"2~8번"}</definedName>
    <definedName name="옹벽수량집계표" hidden="1">{#N/A,#N/A,FALSE,"2~8번"}</definedName>
    <definedName name="옹벽수량집계표총괄" localSheetId="27" hidden="1">{#N/A,#N/A,FALSE,"혼합골재"}</definedName>
    <definedName name="옹벽수량집계표총괄" localSheetId="25" hidden="1">{#N/A,#N/A,FALSE,"혼합골재"}</definedName>
    <definedName name="옹벽수량집계표총괄" localSheetId="6" hidden="1">{#N/A,#N/A,FALSE,"혼합골재"}</definedName>
    <definedName name="옹벽수량집계표총괄" localSheetId="20" hidden="1">{#N/A,#N/A,FALSE,"혼합골재"}</definedName>
    <definedName name="옹벽수량집계표총괄" localSheetId="8" hidden="1">{#N/A,#N/A,FALSE,"혼합골재"}</definedName>
    <definedName name="옹벽수량집계표총괄" localSheetId="23" hidden="1">{#N/A,#N/A,FALSE,"혼합골재"}</definedName>
    <definedName name="옹벽수량집계표총괄" localSheetId="22" hidden="1">{#N/A,#N/A,FALSE,"혼합골재"}</definedName>
    <definedName name="옹벽수량집계표총괄" hidden="1">{#N/A,#N/A,FALSE,"혼합골재"}</definedName>
    <definedName name="왕십리" localSheetId="12">BlankMacro1</definedName>
    <definedName name="왕십리" localSheetId="25">BlankMacro1</definedName>
    <definedName name="왕십리" localSheetId="24">BlankMacro1</definedName>
    <definedName name="왕십리">BlankMacro1</definedName>
    <definedName name="왜" localSheetId="27" hidden="1">{#N/A,#N/A,FALSE,"배수2"}</definedName>
    <definedName name="왜" localSheetId="25" hidden="1">{#N/A,#N/A,FALSE,"배수2"}</definedName>
    <definedName name="왜" localSheetId="6" hidden="1">{#N/A,#N/A,FALSE,"배수2"}</definedName>
    <definedName name="왜" localSheetId="20" hidden="1">{#N/A,#N/A,FALSE,"배수2"}</definedName>
    <definedName name="왜" localSheetId="8" hidden="1">{#N/A,#N/A,FALSE,"배수2"}</definedName>
    <definedName name="왜" localSheetId="23" hidden="1">{#N/A,#N/A,FALSE,"배수2"}</definedName>
    <definedName name="왜" localSheetId="22" hidden="1">{#N/A,#N/A,FALSE,"배수2"}</definedName>
    <definedName name="왜" hidden="1">{#N/A,#N/A,FALSE,"배수2"}</definedName>
    <definedName name="외주산출" localSheetId="12">{"'용역비'!$A$4:$C$8"}</definedName>
    <definedName name="외주산출">{"'용역비'!$A$4:$C$8"}</definedName>
    <definedName name="외주집계" localSheetId="12">{"'용역비'!$A$4:$C$8"}</definedName>
    <definedName name="외주집계">{"'용역비'!$A$4:$C$8"}</definedName>
    <definedName name="요약문" localSheetId="27">#REF!</definedName>
    <definedName name="요약문" localSheetId="25">#REF!</definedName>
    <definedName name="요약문" localSheetId="6">#REF!</definedName>
    <definedName name="요약문" localSheetId="20">#REF!</definedName>
    <definedName name="요약문" localSheetId="9">#REF!</definedName>
    <definedName name="요약문" localSheetId="8">#REF!</definedName>
    <definedName name="요약문" localSheetId="23">#REF!</definedName>
    <definedName name="요약문" localSheetId="22">#REF!</definedName>
    <definedName name="요약문" localSheetId="21">#REF!</definedName>
    <definedName name="요약문" localSheetId="7">#REF!</definedName>
    <definedName name="요약문" localSheetId="24">#REF!</definedName>
    <definedName name="요약문">#REF!</definedName>
    <definedName name="용마" localSheetId="12">BlankMacro1</definedName>
    <definedName name="용마" localSheetId="25">BlankMacro1</definedName>
    <definedName name="용마" localSheetId="24">BlankMacro1</definedName>
    <definedName name="용마">BlankMacro1</definedName>
    <definedName name="용수로" localSheetId="12">{"'산출근거'!$B$4:$D$8"}</definedName>
    <definedName name="용수로">{"'산출근거'!$B$4:$D$8"}</definedName>
    <definedName name="용수로재료집계" localSheetId="12">{"'Sheet1'!$A$4","'Sheet1'!$A$9:$G$28"}</definedName>
    <definedName name="용수로재료집계">{"'Sheet1'!$A$4","'Sheet1'!$A$9:$G$28"}</definedName>
    <definedName name="용수지거14">{"Book1","00장구심사(농림).xls"}</definedName>
    <definedName name="용수지거16">{"Book1","00장구심사(농림).xls"}</definedName>
    <definedName name="용수지거18">{"Book1","00장구심사(농림).xls"}</definedName>
    <definedName name="용수지거19">{"Book1","00장구심사(농림).xls"}</definedName>
    <definedName name="용수지거4">{"Book1","00장구심사(농림).xls"}</definedName>
    <definedName name="용수지거5">{"Book1","00장구심사(농림).xls"}</definedName>
    <definedName name="용수지거6">{"Book1","00장구심사(농림).xls"}</definedName>
    <definedName name="용수지거토공">{"Book1","00장구심사(농림).xls"}</definedName>
    <definedName name="용수토공">{"Book1","00장구심사(농림).xls"}</definedName>
    <definedName name="용수토공10">{"Book1","00장구심사(농림).xls"}</definedName>
    <definedName name="용수토공2">{"Book1","00장구심사(농림).xls"}</definedName>
    <definedName name="우수" localSheetId="25">BlankMacro1</definedName>
    <definedName name="우수" localSheetId="24">BlankMacro1</definedName>
    <definedName name="우수">BlankMacro1</definedName>
    <definedName name="우수관공집계" localSheetId="12">BlankMacro1</definedName>
    <definedName name="우수관공집계" localSheetId="25">BlankMacro1</definedName>
    <definedName name="우수관공집계" localSheetId="24">BlankMacro1</definedName>
    <definedName name="우수관공집계">BlankMacro1</definedName>
    <definedName name="우혁" localSheetId="12">{"'도면'!$G$62:$H$63","'도면'!$G$62:$H$63"}</definedName>
    <definedName name="우혁">{"'도면'!$G$62:$H$63","'도면'!$G$62:$H$63"}</definedName>
    <definedName name="우후" localSheetId="12">{"'별표'!$N$220"}</definedName>
    <definedName name="우후">{"'별표'!$N$220"}</definedName>
    <definedName name="우희" localSheetId="12">{"'도면'!$G$62:$H$63","'도면'!$G$62:$H$63"}</definedName>
    <definedName name="우희">{"'도면'!$G$62:$H$63","'도면'!$G$62:$H$63"}</definedName>
    <definedName name="운반11">{"Book1","00장구심사(농림).xls"}</definedName>
    <definedName name="울산" localSheetId="27" hidden="1">{#N/A,#N/A,FALSE,"물량산출"}</definedName>
    <definedName name="울산" localSheetId="25" hidden="1">{#N/A,#N/A,FALSE,"물량산출"}</definedName>
    <definedName name="울산" localSheetId="6" hidden="1">{#N/A,#N/A,FALSE,"물량산출"}</definedName>
    <definedName name="울산" localSheetId="20" hidden="1">{#N/A,#N/A,FALSE,"물량산출"}</definedName>
    <definedName name="울산" localSheetId="8" hidden="1">{#N/A,#N/A,FALSE,"물량산출"}</definedName>
    <definedName name="울산" localSheetId="23" hidden="1">{#N/A,#N/A,FALSE,"물량산출"}</definedName>
    <definedName name="울산" localSheetId="22" hidden="1">{#N/A,#N/A,FALSE,"물량산출"}</definedName>
    <definedName name="울산" hidden="1">{#N/A,#N/A,FALSE,"물량산출"}</definedName>
    <definedName name="원리" localSheetId="12">{"'제10장(표)'!$A$5:$L$10"}</definedName>
    <definedName name="원리">{"'제10장(표)'!$A$5:$L$10"}</definedName>
    <definedName name="위" localSheetId="12">{"'Sheet1'!$A$4","'Sheet1'!$A$9:$G$28"}</definedName>
    <definedName name="위">{"'Sheet1'!$A$4","'Sheet1'!$A$9:$G$28"}</definedName>
    <definedName name="위락경관" localSheetId="27">#REF!</definedName>
    <definedName name="위락경관" localSheetId="25">#REF!</definedName>
    <definedName name="위락경관" localSheetId="6">#REF!</definedName>
    <definedName name="위락경관" localSheetId="20">#REF!</definedName>
    <definedName name="위락경관" localSheetId="9">#REF!</definedName>
    <definedName name="위락경관" localSheetId="8">#REF!</definedName>
    <definedName name="위락경관" localSheetId="23">#REF!</definedName>
    <definedName name="위락경관" localSheetId="22">#REF!</definedName>
    <definedName name="위락경관" localSheetId="21">#REF!</definedName>
    <definedName name="위락경관" localSheetId="7">#REF!</definedName>
    <definedName name="위락경관" localSheetId="24">#REF!</definedName>
    <definedName name="위락경관">#REF!</definedName>
    <definedName name="위생공중보건" localSheetId="27">#REF!</definedName>
    <definedName name="위생공중보건" localSheetId="25">#REF!</definedName>
    <definedName name="위생공중보건" localSheetId="6">#REF!</definedName>
    <definedName name="위생공중보건" localSheetId="20">#REF!</definedName>
    <definedName name="위생공중보건" localSheetId="9">#REF!</definedName>
    <definedName name="위생공중보건" localSheetId="8">#REF!</definedName>
    <definedName name="위생공중보건" localSheetId="23">#REF!</definedName>
    <definedName name="위생공중보건" localSheetId="22">#REF!</definedName>
    <definedName name="위생공중보건" localSheetId="21">#REF!</definedName>
    <definedName name="위생공중보건" localSheetId="7">#REF!</definedName>
    <definedName name="위생공중보건" localSheetId="24">#REF!</definedName>
    <definedName name="위생공중보건">#REF!</definedName>
    <definedName name="유입부산근" localSheetId="12">{"'산출근거'!$B$4:$D$8"}</definedName>
    <definedName name="유입부산근">{"'산출근거'!$B$4:$D$8"}</definedName>
    <definedName name="유입부산근33" localSheetId="12">{"'산출근거'!$B$4:$D$8"}</definedName>
    <definedName name="유입부산근33">{"'산출근거'!$B$4:$D$8"}</definedName>
    <definedName name="유입조전기공사내역" localSheetId="12">{"'단계별시설공사비'!$A$3:$K$51"}</definedName>
    <definedName name="유입조전기공사내역">{"'단계별시설공사비'!$A$3:$K$51"}</definedName>
    <definedName name="육상동식물" localSheetId="27">#REF!</definedName>
    <definedName name="육상동식물" localSheetId="25">#REF!</definedName>
    <definedName name="육상동식물" localSheetId="6">#REF!</definedName>
    <definedName name="육상동식물" localSheetId="20">#REF!</definedName>
    <definedName name="육상동식물" localSheetId="9">#REF!</definedName>
    <definedName name="육상동식물" localSheetId="8">#REF!</definedName>
    <definedName name="육상동식물" localSheetId="23">#REF!</definedName>
    <definedName name="육상동식물" localSheetId="22">#REF!</definedName>
    <definedName name="육상동식물" localSheetId="21">#REF!</definedName>
    <definedName name="육상동식물" localSheetId="7">#REF!</definedName>
    <definedName name="육상동식물" localSheetId="24">#REF!</definedName>
    <definedName name="육상동식물">#REF!</definedName>
    <definedName name="육수동식물" localSheetId="27">#REF!</definedName>
    <definedName name="육수동식물" localSheetId="25">#REF!</definedName>
    <definedName name="육수동식물" localSheetId="6">#REF!</definedName>
    <definedName name="육수동식물" localSheetId="20">#REF!</definedName>
    <definedName name="육수동식물" localSheetId="9">#REF!</definedName>
    <definedName name="육수동식물" localSheetId="8">#REF!</definedName>
    <definedName name="육수동식물" localSheetId="23">#REF!</definedName>
    <definedName name="육수동식물" localSheetId="22">#REF!</definedName>
    <definedName name="육수동식물" localSheetId="21">#REF!</definedName>
    <definedName name="육수동식물" localSheetId="7">#REF!</definedName>
    <definedName name="육수동식물" localSheetId="24">#REF!</definedName>
    <definedName name="육수동식물">#REF!</definedName>
    <definedName name="은" localSheetId="27" hidden="1">{#N/A,#N/A,FALSE,"구조2"}</definedName>
    <definedName name="은" localSheetId="25" hidden="1">{#N/A,#N/A,FALSE,"구조2"}</definedName>
    <definedName name="은" localSheetId="6" hidden="1">{#N/A,#N/A,FALSE,"구조2"}</definedName>
    <definedName name="은" localSheetId="20" hidden="1">{#N/A,#N/A,FALSE,"구조2"}</definedName>
    <definedName name="은" localSheetId="8" hidden="1">{#N/A,#N/A,FALSE,"구조2"}</definedName>
    <definedName name="은" localSheetId="23" hidden="1">{#N/A,#N/A,FALSE,"구조2"}</definedName>
    <definedName name="은" localSheetId="22" hidden="1">{#N/A,#N/A,FALSE,"구조2"}</definedName>
    <definedName name="은" hidden="1">{#N/A,#N/A,FALSE,"구조2"}</definedName>
    <definedName name="은종원" localSheetId="12">{"'산출근거'!$B$4:$D$8"}</definedName>
    <definedName name="은종원">{"'산출근거'!$B$4:$D$8"}</definedName>
    <definedName name="응용" localSheetId="12">{"'용역비'!$A$4:$C$8"}</definedName>
    <definedName name="응용">{"'용역비'!$A$4:$C$8"}</definedName>
    <definedName name="의자및파고라" localSheetId="12">BlankMacro1</definedName>
    <definedName name="의자및파고라" localSheetId="25">BlankMacro1</definedName>
    <definedName name="의자및파고라" localSheetId="24">BlankMacro1</definedName>
    <definedName name="의자및파고라">BlankMacro1</definedName>
    <definedName name="이" localSheetId="27" hidden="1">{#N/A,#N/A,FALSE,"2~8번"}</definedName>
    <definedName name="이" localSheetId="25" hidden="1">{#N/A,#N/A,FALSE,"2~8번"}</definedName>
    <definedName name="이" localSheetId="6" hidden="1">{#N/A,#N/A,FALSE,"2~8번"}</definedName>
    <definedName name="이" localSheetId="20" hidden="1">{#N/A,#N/A,FALSE,"2~8번"}</definedName>
    <definedName name="이" localSheetId="8" hidden="1">{#N/A,#N/A,FALSE,"2~8번"}</definedName>
    <definedName name="이" localSheetId="23" hidden="1">{#N/A,#N/A,FALSE,"2~8번"}</definedName>
    <definedName name="이" localSheetId="22" hidden="1">{#N/A,#N/A,FALSE,"2~8번"}</definedName>
    <definedName name="이" hidden="1">{#N/A,#N/A,FALSE,"2~8번"}</definedName>
    <definedName name="이가" localSheetId="12">{"'Firr(선)'!$AS$1:$AY$62","'Firr(사)'!$AS$1:$AY$62","'Firr(회)'!$AS$1:$AY$62","'Firr(선)'!$L$1:$V$62","'Firr(사)'!$L$1:$V$62","'Firr(회)'!$L$1:$V$62"}</definedName>
    <definedName name="이가" localSheetId="2">{"'Firr(선)'!$AS$1:$AY$62","'Firr(사)'!$AS$1:$AY$62","'Firr(회)'!$AS$1:$AY$62","'Firr(선)'!$L$1:$V$62","'Firr(사)'!$L$1:$V$62","'Firr(회)'!$L$1:$V$62"}</definedName>
    <definedName name="이가" localSheetId="4">{"'Firr(선)'!$AS$1:$AY$62","'Firr(사)'!$AS$1:$AY$62","'Firr(회)'!$AS$1:$AY$62","'Firr(선)'!$L$1:$V$62","'Firr(사)'!$L$1:$V$62","'Firr(회)'!$L$1:$V$62"}</definedName>
    <definedName name="이가">{"'Firr(선)'!$AS$1:$AY$62","'Firr(사)'!$AS$1:$AY$62","'Firr(회)'!$AS$1:$AY$62","'Firr(선)'!$L$1:$V$62","'Firr(사)'!$L$1:$V$62","'Firr(회)'!$L$1:$V$62"}</definedName>
    <definedName name="이동" localSheetId="27" hidden="1">{#N/A,#N/A,FALSE,"조골재"}</definedName>
    <definedName name="이동" localSheetId="25" hidden="1">{#N/A,#N/A,FALSE,"조골재"}</definedName>
    <definedName name="이동" localSheetId="6" hidden="1">{#N/A,#N/A,FALSE,"조골재"}</definedName>
    <definedName name="이동" localSheetId="20" hidden="1">{#N/A,#N/A,FALSE,"조골재"}</definedName>
    <definedName name="이동" localSheetId="8" hidden="1">{#N/A,#N/A,FALSE,"조골재"}</definedName>
    <definedName name="이동" localSheetId="23" hidden="1">{#N/A,#N/A,FALSE,"조골재"}</definedName>
    <definedName name="이동" localSheetId="22" hidden="1">{#N/A,#N/A,FALSE,"조골재"}</definedName>
    <definedName name="이동" hidden="1">{#N/A,#N/A,FALSE,"조골재"}</definedName>
    <definedName name="이런" localSheetId="12">BlankMacro1</definedName>
    <definedName name="이런" localSheetId="25">BlankMacro1</definedName>
    <definedName name="이런" localSheetId="24">BlankMacro1</definedName>
    <definedName name="이런">BlankMacro1</definedName>
    <definedName name="이론" localSheetId="27" hidden="1">{#N/A,#N/A,FALSE,"속도"}</definedName>
    <definedName name="이론" localSheetId="25" hidden="1">{#N/A,#N/A,FALSE,"속도"}</definedName>
    <definedName name="이론" localSheetId="6" hidden="1">{#N/A,#N/A,FALSE,"속도"}</definedName>
    <definedName name="이론" localSheetId="20" hidden="1">{#N/A,#N/A,FALSE,"속도"}</definedName>
    <definedName name="이론" localSheetId="8" hidden="1">{#N/A,#N/A,FALSE,"속도"}</definedName>
    <definedName name="이론" localSheetId="23" hidden="1">{#N/A,#N/A,FALSE,"속도"}</definedName>
    <definedName name="이론" localSheetId="22" hidden="1">{#N/A,#N/A,FALSE,"속도"}</definedName>
    <definedName name="이론" hidden="1">{#N/A,#N/A,FALSE,"속도"}</definedName>
    <definedName name="이름모름" localSheetId="12">{"'별표'!$N$220"}</definedName>
    <definedName name="이름모름">{"'별표'!$N$220"}</definedName>
    <definedName name="이수남" localSheetId="12">{"'도면'!$G$62:$H$63","'도면'!$G$62:$H$63"}</definedName>
    <definedName name="이수남">{"'도면'!$G$62:$H$63","'도면'!$G$62:$H$63"}</definedName>
    <definedName name="이자율">0.125</definedName>
    <definedName name="이정" localSheetId="27" hidden="1">{#N/A,#N/A,FALSE,"2~8번"}</definedName>
    <definedName name="이정" localSheetId="25" hidden="1">{#N/A,#N/A,FALSE,"2~8번"}</definedName>
    <definedName name="이정" localSheetId="6" hidden="1">{#N/A,#N/A,FALSE,"2~8번"}</definedName>
    <definedName name="이정" localSheetId="20" hidden="1">{#N/A,#N/A,FALSE,"2~8번"}</definedName>
    <definedName name="이정" localSheetId="8" hidden="1">{#N/A,#N/A,FALSE,"2~8번"}</definedName>
    <definedName name="이정" localSheetId="23" hidden="1">{#N/A,#N/A,FALSE,"2~8번"}</definedName>
    <definedName name="이정" localSheetId="22" hidden="1">{#N/A,#N/A,FALSE,"2~8번"}</definedName>
    <definedName name="이정" hidden="1">{#N/A,#N/A,FALSE,"2~8번"}</definedName>
    <definedName name="이학주" localSheetId="12">{"'도면'!$G$62:$H$63","'도면'!$G$62:$H$63"}</definedName>
    <definedName name="이학주">{"'도면'!$G$62:$H$63","'도면'!$G$62:$H$63"}</definedName>
    <definedName name="이학주2" localSheetId="12">{"'도면'!$G$62:$H$63","'도면'!$G$62:$H$63"}</definedName>
    <definedName name="이학주2">{"'도면'!$G$62:$H$63","'도면'!$G$62:$H$63"}</definedName>
    <definedName name="이학주A" localSheetId="12">{"'도면'!$G$62:$H$63","'도면'!$G$62:$H$63"}</definedName>
    <definedName name="이학주A">{"'도면'!$G$62:$H$63","'도면'!$G$62:$H$63"}</definedName>
    <definedName name="이형철근">266523</definedName>
    <definedName name="인건비산출전관방송" localSheetId="12">BlankMacro1</definedName>
    <definedName name="인건비산출전관방송" localSheetId="25">BlankMacro1</definedName>
    <definedName name="인건비산출전관방송" localSheetId="24">BlankMacro1</definedName>
    <definedName name="인건비산출전관방송">BlankMacro1</definedName>
    <definedName name="인구" localSheetId="27">#REF!</definedName>
    <definedName name="인구" localSheetId="25">#REF!</definedName>
    <definedName name="인구" localSheetId="6">#REF!</definedName>
    <definedName name="인구" localSheetId="20">#REF!</definedName>
    <definedName name="인구" localSheetId="9">#REF!</definedName>
    <definedName name="인구" localSheetId="8">#REF!</definedName>
    <definedName name="인구" localSheetId="23">#REF!</definedName>
    <definedName name="인구" localSheetId="22">#REF!</definedName>
    <definedName name="인구" localSheetId="21">#REF!</definedName>
    <definedName name="인구" localSheetId="7">#REF!</definedName>
    <definedName name="인구" localSheetId="24">#REF!</definedName>
    <definedName name="인구">#REF!</definedName>
    <definedName name="인상익" localSheetId="12">BlankMacro1</definedName>
    <definedName name="인상익" localSheetId="25">BlankMacro1</definedName>
    <definedName name="인상익" localSheetId="24">BlankMacro1</definedName>
    <definedName name="인상익">BlankMacro1</definedName>
    <definedName name="인쇄양식" localSheetId="12">'관급자재(퇴수관로)'!인쇄양식</definedName>
    <definedName name="인쇄양식1" localSheetId="12">'관급자재(퇴수관로)'!인쇄양식1</definedName>
    <definedName name="인쇄양식2" localSheetId="12">'관급자재(퇴수관로)'!인쇄양식2</definedName>
    <definedName name="인쇄양식3" localSheetId="12">'관급자재(퇴수관로)'!인쇄양식3</definedName>
    <definedName name="인쇄하기" localSheetId="12">'관급자재(퇴수관로)'!인쇄하기</definedName>
    <definedName name="인쇄하기">[0]!인쇄하기</definedName>
    <definedName name="인천지검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 localSheetId="27" hidden="1">{#N/A,#N/A,FALSE,"표지"}</definedName>
    <definedName name="인허가" localSheetId="25" hidden="1">{#N/A,#N/A,FALSE,"표지"}</definedName>
    <definedName name="인허가" hidden="1">{#N/A,#N/A,FALSE,"표지"}</definedName>
    <definedName name="일반부" localSheetId="27" hidden="1">{#N/A,#N/A,FALSE,"조골재"}</definedName>
    <definedName name="일반부" localSheetId="25" hidden="1">{#N/A,#N/A,FALSE,"조골재"}</definedName>
    <definedName name="일반부" localSheetId="6" hidden="1">{#N/A,#N/A,FALSE,"조골재"}</definedName>
    <definedName name="일반부" localSheetId="20" hidden="1">{#N/A,#N/A,FALSE,"조골재"}</definedName>
    <definedName name="일반부" localSheetId="8" hidden="1">{#N/A,#N/A,FALSE,"조골재"}</definedName>
    <definedName name="일반부" localSheetId="23" hidden="1">{#N/A,#N/A,FALSE,"조골재"}</definedName>
    <definedName name="일반부" localSheetId="22" hidden="1">{#N/A,#N/A,FALSE,"조골재"}</definedName>
    <definedName name="일반부" hidden="1">{#N/A,#N/A,FALSE,"조골재"}</definedName>
    <definedName name="일반조건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조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위" localSheetId="27">#REF!,#REF!</definedName>
    <definedName name="일위" localSheetId="25">#REF!,#REF!</definedName>
    <definedName name="일위" localSheetId="6">#REF!,#REF!</definedName>
    <definedName name="일위" localSheetId="20">#REF!,#REF!</definedName>
    <definedName name="일위" localSheetId="9">#REF!,#REF!</definedName>
    <definedName name="일위" localSheetId="8">#REF!,#REF!</definedName>
    <definedName name="일위" localSheetId="23">#REF!,#REF!</definedName>
    <definedName name="일위" localSheetId="22">#REF!,#REF!</definedName>
    <definedName name="일위" localSheetId="21">#REF!,#REF!</definedName>
    <definedName name="일위" localSheetId="7">#REF!,#REF!</definedName>
    <definedName name="일위" localSheetId="24">#REF!,#REF!</definedName>
    <definedName name="일위">#REF!,#REF!</definedName>
    <definedName name="일위다" localSheetId="12">{"'제10장(표)'!$A$5:$L$10"}</definedName>
    <definedName name="일위다">{"'제10장(표)'!$A$5:$L$10"}</definedName>
    <definedName name="일위대" localSheetId="12">{"'제10장(표)'!$A$5:$L$10"}</definedName>
    <definedName name="일위대">{"'제10장(표)'!$A$5:$L$10"}</definedName>
    <definedName name="일위대가아산" localSheetId="12">{"'도면'!$G$62:$H$63","'도면'!$G$62:$H$63"}</definedName>
    <definedName name="일위대가아산">{"'도면'!$G$62:$H$63","'도면'!$G$62:$H$63"}</definedName>
    <definedName name="일조장해" localSheetId="27">#REF!</definedName>
    <definedName name="일조장해" localSheetId="25">#REF!</definedName>
    <definedName name="일조장해" localSheetId="6">#REF!</definedName>
    <definedName name="일조장해" localSheetId="20">#REF!</definedName>
    <definedName name="일조장해" localSheetId="9">#REF!</definedName>
    <definedName name="일조장해" localSheetId="8">#REF!</definedName>
    <definedName name="일조장해" localSheetId="23">#REF!</definedName>
    <definedName name="일조장해" localSheetId="22">#REF!</definedName>
    <definedName name="일조장해" localSheetId="21">#REF!</definedName>
    <definedName name="일조장해" localSheetId="7">#REF!</definedName>
    <definedName name="일조장해" localSheetId="24">#REF!</definedName>
    <definedName name="일조장해">#REF!</definedName>
    <definedName name="임금" localSheetId="12">{"'제10장(표)'!$A$5:$L$10"}</definedName>
    <definedName name="임금" localSheetId="27">#REF!</definedName>
    <definedName name="임금" localSheetId="25">#REF!</definedName>
    <definedName name="임금" localSheetId="6">#REF!</definedName>
    <definedName name="임금" localSheetId="20">#REF!</definedName>
    <definedName name="임금" localSheetId="9">#REF!</definedName>
    <definedName name="임금" localSheetId="8">#REF!</definedName>
    <definedName name="임금" localSheetId="23">#REF!</definedName>
    <definedName name="임금" localSheetId="22">#REF!</definedName>
    <definedName name="임금" localSheetId="21">#REF!</definedName>
    <definedName name="임금" localSheetId="7">#REF!</definedName>
    <definedName name="임금">{"'제10장(표)'!$A$5:$L$10"}</definedName>
    <definedName name="임ㄴ" localSheetId="12">{"'공사부문'!$A$6:$A$32"}</definedName>
    <definedName name="임ㄴ">{"'공사부문'!$A$6:$A$32"}</definedName>
    <definedName name="임시" localSheetId="12">{"'산출근거'!$B$4:$D$8"}</definedName>
    <definedName name="임시">{"'산출근거'!$B$4:$D$8"}</definedName>
    <definedName name="임시1" localSheetId="12">{"'산출근거'!$B$4:$D$8"}</definedName>
    <definedName name="임시1">{"'산출근거'!$B$4:$D$8"}</definedName>
    <definedName name="잉어">{"Book1","00장구심사(농림).xls"}</definedName>
    <definedName name="ㅈ3ㅈㅈㄷㅈㅇ" localSheetId="12">BlankMacro1</definedName>
    <definedName name="ㅈ3ㅈㅈㄷㅈㅇ" localSheetId="25">BlankMacro1</definedName>
    <definedName name="ㅈ3ㅈㅈㄷㅈㅇ" localSheetId="24">BlankMacro1</definedName>
    <definedName name="ㅈ3ㅈㅈㄷㅈㅇ">BlankMacro1</definedName>
    <definedName name="ㅈ56ㅕ" localSheetId="12">{"'용역비'!$A$4:$C$8"}</definedName>
    <definedName name="ㅈ56ㅕ">{"'용역비'!$A$4:$C$8"}</definedName>
    <definedName name="ㅈㄱ" localSheetId="27" hidden="1">{#N/A,#N/A,FALSE,"조골재"}</definedName>
    <definedName name="ㅈㄱ" localSheetId="25" hidden="1">{#N/A,#N/A,FALSE,"조골재"}</definedName>
    <definedName name="ㅈㄱ" localSheetId="6" hidden="1">{#N/A,#N/A,FALSE,"조골재"}</definedName>
    <definedName name="ㅈㄱ" localSheetId="20" hidden="1">{#N/A,#N/A,FALSE,"조골재"}</definedName>
    <definedName name="ㅈㄱ" localSheetId="8" hidden="1">{#N/A,#N/A,FALSE,"조골재"}</definedName>
    <definedName name="ㅈㄱ" localSheetId="23" hidden="1">{#N/A,#N/A,FALSE,"조골재"}</definedName>
    <definedName name="ㅈㄱ" localSheetId="22" hidden="1">{#N/A,#N/A,FALSE,"조골재"}</definedName>
    <definedName name="ㅈㄱ" hidden="1">{#N/A,#N/A,FALSE,"조골재"}</definedName>
    <definedName name="ㅈㄷㄱㄷㄱㄷ" localSheetId="12">{"'용역비'!$A$4:$C$8"}</definedName>
    <definedName name="ㅈㄷㄱㄷㄱㄷ">{"'용역비'!$A$4:$C$8"}</definedName>
    <definedName name="ㅈㄷㄱㄷㅈㄱ" localSheetId="12">{"'Sheet1'!$A$22:$G$23","'Sheet1'!$A$6","'Sheet1'!$E$10","'Sheet1'!$A$1:$F$23","'Sheet1'!$B$10","'Sheet1'!$A$1:$G$22","'Sheet1'!$A$1:$G$51"}</definedName>
    <definedName name="ㅈㄷㄱㄷㅈㄱ">{"'Sheet1'!$A$22:$G$23","'Sheet1'!$A$6","'Sheet1'!$E$10","'Sheet1'!$A$1:$F$23","'Sheet1'!$B$10","'Sheet1'!$A$1:$G$22","'Sheet1'!$A$1:$G$51"}</definedName>
    <definedName name="ㅈㄷㅂㄷㅈ" localSheetId="27" hidden="1">{#N/A,#N/A,FALSE,"토공2"}</definedName>
    <definedName name="ㅈㄷㅂㄷㅈ" localSheetId="25" hidden="1">{#N/A,#N/A,FALSE,"토공2"}</definedName>
    <definedName name="ㅈㄷㅂㄷㅈ" localSheetId="6" hidden="1">{#N/A,#N/A,FALSE,"토공2"}</definedName>
    <definedName name="ㅈㄷㅂㄷㅈ" localSheetId="20" hidden="1">{#N/A,#N/A,FALSE,"토공2"}</definedName>
    <definedName name="ㅈㄷㅂㄷㅈ" localSheetId="8" hidden="1">{#N/A,#N/A,FALSE,"토공2"}</definedName>
    <definedName name="ㅈㄷㅂㄷㅈ" localSheetId="23" hidden="1">{#N/A,#N/A,FALSE,"토공2"}</definedName>
    <definedName name="ㅈㄷㅂㄷㅈ" localSheetId="22" hidden="1">{#N/A,#N/A,FALSE,"토공2"}</definedName>
    <definedName name="ㅈㄷㅂㄷㅈ" hidden="1">{#N/A,#N/A,FALSE,"토공2"}</definedName>
    <definedName name="ㅈㅂㅈㅂㅈ">{"Book1","00장구심사(농림).xls"}</definedName>
    <definedName name="ㅈㅅ그ㅕ" localSheetId="12">BlankMacro1</definedName>
    <definedName name="ㅈㅅ그ㅕ" localSheetId="25">BlankMacro1</definedName>
    <definedName name="ㅈㅅ그ㅕ" localSheetId="24">BlankMacro1</definedName>
    <definedName name="ㅈㅅ그ㅕ">BlankMacro1</definedName>
    <definedName name="ㅈ쇼" localSheetId="12">{"'산출근거'!$B$4:$D$8"}</definedName>
    <definedName name="ㅈ쇼">{"'산출근거'!$B$4:$D$8"}</definedName>
    <definedName name="ㅈㅇ" localSheetId="12">{"'용역비'!$A$4:$C$8"}</definedName>
    <definedName name="ㅈㅇ">{"'용역비'!$A$4:$C$8"}</definedName>
    <definedName name="ㅈㅈ" localSheetId="27" hidden="1">{#N/A,#N/A,FALSE,"표지목차"}</definedName>
    <definedName name="ㅈㅈ" localSheetId="25" hidden="1">{#N/A,#N/A,FALSE,"표지목차"}</definedName>
    <definedName name="ㅈㅈ" localSheetId="6" hidden="1">{#N/A,#N/A,FALSE,"표지목차"}</definedName>
    <definedName name="ㅈㅈ" localSheetId="20" hidden="1">{#N/A,#N/A,FALSE,"표지목차"}</definedName>
    <definedName name="ㅈㅈ" localSheetId="8" hidden="1">{#N/A,#N/A,FALSE,"표지목차"}</definedName>
    <definedName name="ㅈㅈ" localSheetId="23" hidden="1">{#N/A,#N/A,FALSE,"표지목차"}</definedName>
    <definedName name="ㅈㅈ" localSheetId="22" hidden="1">{#N/A,#N/A,FALSE,"표지목차"}</definedName>
    <definedName name="ㅈㅈ" hidden="1">{#N/A,#N/A,FALSE,"표지목차"}</definedName>
    <definedName name="ㅈㅈㅈㅈㅈ" localSheetId="12">{"'중기작업1'!$A$1:$V$18"}</definedName>
    <definedName name="ㅈㅈㅈㅈㅈ">{"'중기작업1'!$A$1:$V$18"}</definedName>
    <definedName name="자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자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자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자">{"'정산내역서'!$A$1:$I$35","'정산서(절.성토부)'!$A$1:$Q$17","'정산서(교량부)'!$A$1:$Q$84","'총괄표'!$A$1:$M$12","'시행현황'!$A$1:$G$12","'표지'!$A$1:$N$27","'정산서(절.성토부)'!$A$3:$Q$7"}</definedName>
    <definedName name="자동제어1차공량산출" localSheetId="12">BlankMacro1</definedName>
    <definedName name="자동제어1차공량산출" localSheetId="25">BlankMacro1</definedName>
    <definedName name="자동제어1차공량산출" localSheetId="24">BlankMacro1</definedName>
    <definedName name="자동제어1차공량산출">BlankMacro1</definedName>
    <definedName name="자재및골재집계" localSheetId="12">{"'Sheet1'!$A$4","'Sheet1'!$A$9:$G$28"}</definedName>
    <definedName name="자재및골재집계">{"'Sheet1'!$A$4","'Sheet1'!$A$9:$G$28"}</definedName>
    <definedName name="자재율1">0.95</definedName>
    <definedName name="자전거" localSheetId="12">BlankMacro1</definedName>
    <definedName name="자전거" localSheetId="25">BlankMacro1</definedName>
    <definedName name="자전거" localSheetId="24">BlankMacro1</definedName>
    <definedName name="자전거">BlankMacro1</definedName>
    <definedName name="자전거보관소" localSheetId="12">BlankMacro1</definedName>
    <definedName name="자전거보관소" localSheetId="25">BlankMacro1</definedName>
    <definedName name="자전거보관소" localSheetId="24">BlankMacro1</definedName>
    <definedName name="자전거보관소">BlankMacro1</definedName>
    <definedName name="자탐집계" localSheetId="12">{"'Firr(선)'!$AS$1:$AY$62","'Firr(사)'!$AS$1:$AY$62","'Firr(회)'!$AS$1:$AY$62","'Firr(선)'!$L$1:$V$62","'Firr(사)'!$L$1:$V$62","'Firr(회)'!$L$1:$V$62"}</definedName>
    <definedName name="자탐집계">{"'Firr(선)'!$AS$1:$AY$62","'Firr(사)'!$AS$1:$AY$62","'Firr(회)'!$AS$1:$AY$62","'Firr(선)'!$L$1:$V$62","'Firr(사)'!$L$1:$V$62","'Firr(회)'!$L$1:$V$62"}</definedName>
    <definedName name="잔지" localSheetId="12">BlankMacro1</definedName>
    <definedName name="잔지" localSheetId="25">BlankMacro1</definedName>
    <definedName name="잔지" localSheetId="24">BlankMacro1</definedName>
    <definedName name="잔지">BlankMacro1</definedName>
    <definedName name="잠관" localSheetId="12">{"'중기작업1'!$A$1:$V$18"}</definedName>
    <definedName name="잠관">{"'중기작업1'!$A$1:$V$18"}</definedName>
    <definedName name="잡지출수" localSheetId="27">#REF!</definedName>
    <definedName name="잡지출수" localSheetId="25">#REF!</definedName>
    <definedName name="잡지출수" localSheetId="6">#REF!</definedName>
    <definedName name="잡지출수" localSheetId="20">#REF!</definedName>
    <definedName name="잡지출수" localSheetId="9">#REF!</definedName>
    <definedName name="잡지출수" localSheetId="8">#REF!</definedName>
    <definedName name="잡지출수" localSheetId="23">#REF!</definedName>
    <definedName name="잡지출수" localSheetId="22">#REF!</definedName>
    <definedName name="잡지출수" localSheetId="21">#REF!</definedName>
    <definedName name="잡지출수" localSheetId="7">#REF!</definedName>
    <definedName name="잡지출수" localSheetId="24">#REF!</definedName>
    <definedName name="잡지출수">#REF!</definedName>
    <definedName name="잡지출평" localSheetId="27">#REF!</definedName>
    <definedName name="잡지출평" localSheetId="25">#REF!</definedName>
    <definedName name="잡지출평" localSheetId="6">#REF!</definedName>
    <definedName name="잡지출평" localSheetId="20">#REF!</definedName>
    <definedName name="잡지출평" localSheetId="9">#REF!</definedName>
    <definedName name="잡지출평" localSheetId="8">#REF!</definedName>
    <definedName name="잡지출평" localSheetId="23">#REF!</definedName>
    <definedName name="잡지출평" localSheetId="22">#REF!</definedName>
    <definedName name="잡지출평" localSheetId="21">#REF!</definedName>
    <definedName name="잡지출평" localSheetId="7">#REF!</definedName>
    <definedName name="잡지출평" localSheetId="24">#REF!</definedName>
    <definedName name="잡지출평">#REF!</definedName>
    <definedName name="장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장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장" localSheetId="4">{"'정산내역서'!$A$1:$I$35","'정산서(절.성토부)'!$A$1:$Q$17","'정산서(교량부)'!$A$1:$Q$84","'총괄표'!$A$1:$M$12","'시행현황'!$A$1:$G$12","'표지'!$A$1:$N$27","'정산서(절.성토부)'!$A$3:$Q$7"}</definedName>
    <definedName name="장">{"'정산내역서'!$A$1:$I$35","'정산서(절.성토부)'!$A$1:$Q$17","'정산서(교량부)'!$A$1:$Q$84","'총괄표'!$A$1:$M$12","'시행현황'!$A$1:$G$12","'표지'!$A$1:$N$27","'정산서(절.성토부)'!$A$3:$Q$7"}</definedName>
    <definedName name="장교폐기물" localSheetId="12">{"Book1","수시.XLS"}</definedName>
    <definedName name="장교폐기물">{"Book1","수시.XLS"}</definedName>
    <definedName name="장교폐기물_1" localSheetId="12">{"Book1","수시.XLS"}</definedName>
    <definedName name="장교폐기물_1">{"Book1","수시.XLS"}</definedName>
    <definedName name="장교폐기물_2" localSheetId="12">{"Book1","수시.XLS"}</definedName>
    <definedName name="장교폐기물_2">{"Book1","수시.XLS"}</definedName>
    <definedName name="장교폐기물_3" localSheetId="12">{"Book1","수시.XLS"}</definedName>
    <definedName name="장교폐기물_3">{"Book1","수시.XLS"}</definedName>
    <definedName name="장교폐기물_4" localSheetId="12">{"Book1","수시.XLS"}</definedName>
    <definedName name="장교폐기물_4">{"Book1","수시.XLS"}</definedName>
    <definedName name="장교폐기물_5" localSheetId="12">{"Book1","수시.XLS"}</definedName>
    <definedName name="장교폐기물_5">{"Book1","수시.XLS"}</definedName>
    <definedName name="장묘광" localSheetId="12">BlankMacro1</definedName>
    <definedName name="장묘광" localSheetId="25">BlankMacro1</definedName>
    <definedName name="장묘광" localSheetId="24">BlankMacro1</definedName>
    <definedName name="장묘광">BlankMacro1</definedName>
    <definedName name="장산교" localSheetId="27">#REF!</definedName>
    <definedName name="장산교" localSheetId="25">#REF!</definedName>
    <definedName name="장산교" localSheetId="6">#REF!</definedName>
    <definedName name="장산교" localSheetId="20">#REF!</definedName>
    <definedName name="장산교" localSheetId="9">#REF!</definedName>
    <definedName name="장산교" localSheetId="8">#REF!</definedName>
    <definedName name="장산교" localSheetId="23">#REF!</definedName>
    <definedName name="장산교" localSheetId="22">#REF!</definedName>
    <definedName name="장산교" localSheetId="21">#REF!</definedName>
    <definedName name="장산교" localSheetId="7">#REF!</definedName>
    <definedName name="장산교" localSheetId="24">#REF!</definedName>
    <definedName name="장산교">#REF!</definedName>
    <definedName name="장집" localSheetId="12">{"'용역비'!$A$4:$C$8"}</definedName>
    <definedName name="장집">{"'용역비'!$A$4:$C$8"}</definedName>
    <definedName name="재료노무합계" localSheetId="12">{"'건축내역'!$A$1:$L$413"}</definedName>
    <definedName name="재료노무합계">{"'건축내역'!$A$1:$L$413"}</definedName>
    <definedName name="재료산출" localSheetId="12">{"'중기작업1'!$A$1:$V$18"}</definedName>
    <definedName name="재료산출">{"'중기작업1'!$A$1:$V$18"}</definedName>
    <definedName name="재료총집계표" localSheetId="12">{"'중기작업1'!$A$1:$V$18"}</definedName>
    <definedName name="재료총집계표">{"'중기작업1'!$A$1:$V$18"}</definedName>
    <definedName name="재발">{"Book1","00장구심사(농림).xls"}</definedName>
    <definedName name="저감방안수립" localSheetId="27">#REF!</definedName>
    <definedName name="저감방안수립" localSheetId="25">#REF!</definedName>
    <definedName name="저감방안수립" localSheetId="6">#REF!</definedName>
    <definedName name="저감방안수립" localSheetId="20">#REF!</definedName>
    <definedName name="저감방안수립" localSheetId="9">#REF!</definedName>
    <definedName name="저감방안수립" localSheetId="8">#REF!</definedName>
    <definedName name="저감방안수립" localSheetId="23">#REF!</definedName>
    <definedName name="저감방안수립" localSheetId="22">#REF!</definedName>
    <definedName name="저감방안수립" localSheetId="21">#REF!</definedName>
    <definedName name="저감방안수립" localSheetId="7">#REF!</definedName>
    <definedName name="저감방안수립" localSheetId="24">#REF!</definedName>
    <definedName name="저감방안수립">#REF!</definedName>
    <definedName name="적용단가" localSheetId="12">Dlog_Show</definedName>
    <definedName name="적용단가" localSheetId="25">Dlog_Show</definedName>
    <definedName name="적용단가" localSheetId="24">Dlog_Show</definedName>
    <definedName name="적용단가">Dlog_Show</definedName>
    <definedName name="적용대가" localSheetId="12">{"'제조(순번)'!$A$386:$A$387","'제조(순번)'!$A$1:$H$399"}</definedName>
    <definedName name="적용대가">{"'제조(순번)'!$A$386:$A$387","'제조(순번)'!$A$1:$H$399"}</definedName>
    <definedName name="전기공사원가" localSheetId="12">BlankMacro1</definedName>
    <definedName name="전기공사원가" localSheetId="25">BlankMacro1</definedName>
    <definedName name="전기공사원가" localSheetId="24">BlankMacro1</definedName>
    <definedName name="전기공사원가">BlankMacro1</definedName>
    <definedName name="전기공사원가내역" localSheetId="12">BlankMacro1</definedName>
    <definedName name="전기공사원가내역" localSheetId="25">BlankMacro1</definedName>
    <definedName name="전기공사원가내역" localSheetId="24">BlankMacro1</definedName>
    <definedName name="전기공사원가내역">BlankMacro1</definedName>
    <definedName name="전기내역1" localSheetId="12">BlankMacro1</definedName>
    <definedName name="전기내역1" localSheetId="25">BlankMacro1</definedName>
    <definedName name="전기내역1" localSheetId="24">BlankMacro1</definedName>
    <definedName name="전기내역1">BlankMacro1</definedName>
    <definedName name="전기변경1" localSheetId="12">BlankMacro1</definedName>
    <definedName name="전기변경1" localSheetId="25">BlankMacro1</definedName>
    <definedName name="전기변경1" localSheetId="24">BlankMacro1</definedName>
    <definedName name="전기변경1">BlankMacro1</definedName>
    <definedName name="전기변경3" localSheetId="12">BlankMacro1</definedName>
    <definedName name="전기변경3" localSheetId="25">BlankMacro1</definedName>
    <definedName name="전기변경3" localSheetId="24">BlankMacro1</definedName>
    <definedName name="전기변경3">BlankMacro1</definedName>
    <definedName name="전단면적" localSheetId="27">#REF!</definedName>
    <definedName name="전단면적" localSheetId="25">#REF!</definedName>
    <definedName name="전단면적" localSheetId="6">#REF!</definedName>
    <definedName name="전단면적" localSheetId="20">#REF!</definedName>
    <definedName name="전단면적" localSheetId="9">#REF!</definedName>
    <definedName name="전단면적" localSheetId="8">#REF!</definedName>
    <definedName name="전단면적" localSheetId="23">#REF!</definedName>
    <definedName name="전단면적" localSheetId="22">#REF!</definedName>
    <definedName name="전단면적" localSheetId="21">#REF!</definedName>
    <definedName name="전단면적" localSheetId="7">#REF!</definedName>
    <definedName name="전단면적" localSheetId="24">#REF!</definedName>
    <definedName name="전단면적">#REF!</definedName>
    <definedName name="전력간선" localSheetId="12">BlankMacro1</definedName>
    <definedName name="전력간선" localSheetId="25">BlankMacro1</definedName>
    <definedName name="전력간선" localSheetId="24">BlankMacro1</definedName>
    <definedName name="전력간선">BlankMacro1</definedName>
    <definedName name="전망데크B형" localSheetId="12">{"'산출근거'!$B$4:$D$8"}</definedName>
    <definedName name="전망데크B형">{"'산출근거'!$B$4:$D$8"}</definedName>
    <definedName name="전석쌓기면적조서" localSheetId="12">{"'Sheet1'!$A$4","'Sheet1'!$A$9:$G$28"}</definedName>
    <definedName name="전석쌓기면적조서">{"'Sheet1'!$A$4","'Sheet1'!$A$9:$G$28"}</definedName>
    <definedName name="전석쌓기면적조서3공구" localSheetId="12">{"'Sheet1'!$A$4","'Sheet1'!$A$9:$G$28"}</definedName>
    <definedName name="전석쌓기면적조서3공구">{"'Sheet1'!$A$4","'Sheet1'!$A$9:$G$28"}</definedName>
    <definedName name="전체제조총괄표" localSheetId="12">{"'건축내역'!$A$1:$L$413"}</definedName>
    <definedName name="전체제조총괄표">{"'건축내역'!$A$1:$L$413"}</definedName>
    <definedName name="전파장해" localSheetId="27">#REF!</definedName>
    <definedName name="전파장해" localSheetId="25">#REF!</definedName>
    <definedName name="전파장해" localSheetId="6">#REF!</definedName>
    <definedName name="전파장해" localSheetId="20">#REF!</definedName>
    <definedName name="전파장해" localSheetId="9">#REF!</definedName>
    <definedName name="전파장해" localSheetId="8">#REF!</definedName>
    <definedName name="전파장해" localSheetId="23">#REF!</definedName>
    <definedName name="전파장해" localSheetId="22">#REF!</definedName>
    <definedName name="전파장해" localSheetId="21">#REF!</definedName>
    <definedName name="전파장해" localSheetId="7">#REF!</definedName>
    <definedName name="전파장해" localSheetId="24">#REF!</definedName>
    <definedName name="전파장해">#REF!</definedName>
    <definedName name="점검로" localSheetId="12">BlankMacro1</definedName>
    <definedName name="점검로" localSheetId="25">BlankMacro1</definedName>
    <definedName name="점검로" localSheetId="24">BlankMacro1</definedName>
    <definedName name="점검로">BlankMacro1</definedName>
    <definedName name="정웅하" localSheetId="12">{"'광피스표'!$A$3:$N$54"}</definedName>
    <definedName name="정웅하" localSheetId="2">{"'광피스표'!$A$3:$N$54"}</definedName>
    <definedName name="정웅하" localSheetId="4">{"'광피스표'!$A$3:$N$54"}</definedName>
    <definedName name="정웅하">{"'광피스표'!$A$3:$N$54"}</definedName>
    <definedName name="정지">{"Book1","00장구심사(농림).xls"}</definedName>
    <definedName name="정지1">{"Book1","00장구심사(농림).xls"}</definedName>
    <definedName name="정지3">{"Book1","00장구심사(농림).xls"}</definedName>
    <definedName name="정지51">{"Book1","00장구심사(농림).xls"}</definedName>
    <definedName name="정지공사">{"Book1","00장구심사(농림).xls"}</definedName>
    <definedName name="정지공사비">{"Book1","00장구심사(농림).xls"}</definedName>
    <definedName name="정지총">{"Book1","00장구심사(농림).xls"}</definedName>
    <definedName name="제수변받침">0.15</definedName>
    <definedName name="조" localSheetId="12">{"'Firr(선)'!$AS$1:$AY$62","'Firr(사)'!$AS$1:$AY$62","'Firr(회)'!$AS$1:$AY$62","'Firr(선)'!$L$1:$V$62","'Firr(사)'!$L$1:$V$62","'Firr(회)'!$L$1:$V$62"}</definedName>
    <definedName name="조" localSheetId="2">{"'Firr(선)'!$AS$1:$AY$62","'Firr(사)'!$AS$1:$AY$62","'Firr(회)'!$AS$1:$AY$62","'Firr(선)'!$L$1:$V$62","'Firr(사)'!$L$1:$V$62","'Firr(회)'!$L$1:$V$62"}</definedName>
    <definedName name="조" localSheetId="4">{"'Firr(선)'!$AS$1:$AY$62","'Firr(사)'!$AS$1:$AY$62","'Firr(회)'!$AS$1:$AY$62","'Firr(선)'!$L$1:$V$62","'Firr(사)'!$L$1:$V$62","'Firr(회)'!$L$1:$V$62"}</definedName>
    <definedName name="조">{"'Firr(선)'!$AS$1:$AY$62","'Firr(사)'!$AS$1:$AY$62","'Firr(회)'!$AS$1:$AY$62","'Firr(선)'!$L$1:$V$62","'Firr(사)'!$L$1:$V$62","'Firr(회)'!$L$1:$V$62"}</definedName>
    <definedName name="조경" localSheetId="12">BlankMacro1</definedName>
    <definedName name="조경" localSheetId="25">BlankMacro1</definedName>
    <definedName name="조경" localSheetId="24">BlankMacro1</definedName>
    <definedName name="조경">BlankMacro1</definedName>
    <definedName name="조경견적" localSheetId="12">{"Book1","수시.XLS"}</definedName>
    <definedName name="조경견적">{"Book1","수시.XLS"}</definedName>
    <definedName name="조경견적_1" localSheetId="12">{"Book1","수시.XLS"}</definedName>
    <definedName name="조경견적_1">{"Book1","수시.XLS"}</definedName>
    <definedName name="조경견적_2" localSheetId="12">{"Book1","수시.XLS"}</definedName>
    <definedName name="조경견적_2">{"Book1","수시.XLS"}</definedName>
    <definedName name="조경견적_3" localSheetId="12">{"Book1","수시.XLS"}</definedName>
    <definedName name="조경견적_3">{"Book1","수시.XLS"}</definedName>
    <definedName name="조경견적_4" localSheetId="12">{"Book1","수시.XLS"}</definedName>
    <definedName name="조경견적_4">{"Book1","수시.XLS"}</definedName>
    <definedName name="조경견적_5" localSheetId="12">{"Book1","수시.XLS"}</definedName>
    <definedName name="조경견적_5">{"Book1","수시.XLS"}</definedName>
    <definedName name="조경변경">45400</definedName>
    <definedName name="조경원가" localSheetId="12">BlankMacro1</definedName>
    <definedName name="조경원가" localSheetId="25">BlankMacro1</definedName>
    <definedName name="조경원가" localSheetId="24">BlankMacro1</definedName>
    <definedName name="조경원가">BlankMacro1</definedName>
    <definedName name="조조조조" localSheetId="12">BlankMacro1</definedName>
    <definedName name="조조조조" localSheetId="25">BlankMacro1</definedName>
    <definedName name="조조조조" localSheetId="24">BlankMacro1</definedName>
    <definedName name="조조조조">BlankMacro1</definedName>
    <definedName name="조조조조좆" localSheetId="12">BlankMacro1</definedName>
    <definedName name="조조조조좆" localSheetId="25">BlankMacro1</definedName>
    <definedName name="조조조조좆" localSheetId="24">BlankMacro1</definedName>
    <definedName name="조조조조좆">BlankMacro1</definedName>
    <definedName name="조합" localSheetId="12">BlankMacro1</definedName>
    <definedName name="조합" localSheetId="25">BlankMacro1</definedName>
    <definedName name="조합" localSheetId="24">BlankMacro1</definedName>
    <definedName name="조합">BlankMacro1</definedName>
    <definedName name="조합견적1" localSheetId="12">BlankMacro1</definedName>
    <definedName name="조합견적1" localSheetId="25">BlankMacro1</definedName>
    <definedName name="조합견적1" localSheetId="24">BlankMacro1</definedName>
    <definedName name="조합견적1">BlankMacro1</definedName>
    <definedName name="조효" localSheetId="12">{"'Firr(선)'!$AS$1:$AY$62","'Firr(사)'!$AS$1:$AY$62","'Firr(회)'!$AS$1:$AY$62","'Firr(선)'!$L$1:$V$62","'Firr(사)'!$L$1:$V$62","'Firr(회)'!$L$1:$V$62"}</definedName>
    <definedName name="조효" localSheetId="2">{"'Firr(선)'!$AS$1:$AY$62","'Firr(사)'!$AS$1:$AY$62","'Firr(회)'!$AS$1:$AY$62","'Firr(선)'!$L$1:$V$62","'Firr(사)'!$L$1:$V$62","'Firr(회)'!$L$1:$V$62"}</definedName>
    <definedName name="조효" localSheetId="4">{"'Firr(선)'!$AS$1:$AY$62","'Firr(사)'!$AS$1:$AY$62","'Firr(회)'!$AS$1:$AY$62","'Firr(선)'!$L$1:$V$62","'Firr(사)'!$L$1:$V$62","'Firr(회)'!$L$1:$V$62"}</definedName>
    <definedName name="조효">{"'Firr(선)'!$AS$1:$AY$62","'Firr(사)'!$AS$1:$AY$62","'Firr(회)'!$AS$1:$AY$62","'Firr(선)'!$L$1:$V$62","'Firr(사)'!$L$1:$V$62","'Firr(회)'!$L$1:$V$62"}</definedName>
    <definedName name="조효석" localSheetId="12">{"'Firr(선)'!$AS$1:$AY$62","'Firr(사)'!$AS$1:$AY$62","'Firr(회)'!$AS$1:$AY$62","'Firr(선)'!$L$1:$V$62","'Firr(사)'!$L$1:$V$62","'Firr(회)'!$L$1:$V$62"}</definedName>
    <definedName name="조효석" localSheetId="2">{"'Firr(선)'!$AS$1:$AY$62","'Firr(사)'!$AS$1:$AY$62","'Firr(회)'!$AS$1:$AY$62","'Firr(선)'!$L$1:$V$62","'Firr(사)'!$L$1:$V$62","'Firr(회)'!$L$1:$V$62"}</definedName>
    <definedName name="조효석" localSheetId="4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족">{"Book1","00장구심사(농림).xls"}</definedName>
    <definedName name="종" localSheetId="12">BlankMacro1</definedName>
    <definedName name="종" localSheetId="25">BlankMacro1</definedName>
    <definedName name="종" localSheetId="24">BlankMacro1</definedName>
    <definedName name="종">BlankMacro1</definedName>
    <definedName name="종날개벽단위수량" localSheetId="12">BlankMacro1</definedName>
    <definedName name="종날개벽단위수량" localSheetId="25">BlankMacro1</definedName>
    <definedName name="종날개벽단위수량" localSheetId="24">BlankMacro1</definedName>
    <definedName name="종날개벽단위수량">BlankMacro1</definedName>
    <definedName name="종배수날개벽단위수량" localSheetId="12">BlankMacro1</definedName>
    <definedName name="종배수날개벽단위수량" localSheetId="25">BlankMacro1</definedName>
    <definedName name="종배수날개벽단위수량" localSheetId="24">BlankMacro1</definedName>
    <definedName name="종배수날개벽단위수량">BlankMacro1</definedName>
    <definedName name="종합청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 localSheetId="27">#REF!</definedName>
    <definedName name="종합평가" localSheetId="25">#REF!</definedName>
    <definedName name="종합평가" localSheetId="6">#REF!</definedName>
    <definedName name="종합평가" localSheetId="20">#REF!</definedName>
    <definedName name="종합평가" localSheetId="9">#REF!</definedName>
    <definedName name="종합평가" localSheetId="8">#REF!</definedName>
    <definedName name="종합평가" localSheetId="23">#REF!</definedName>
    <definedName name="종합평가" localSheetId="22">#REF!</definedName>
    <definedName name="종합평가" localSheetId="21">#REF!</definedName>
    <definedName name="종합평가" localSheetId="7">#REF!</definedName>
    <definedName name="종합평가" localSheetId="24">#REF!</definedName>
    <definedName name="종합평가">#REF!</definedName>
    <definedName name="종현" localSheetId="12">BlankMacro1</definedName>
    <definedName name="종현" localSheetId="25">BlankMacro1</definedName>
    <definedName name="종현" localSheetId="24">BlankMacro1</definedName>
    <definedName name="종현">BlankMacro1</definedName>
    <definedName name="주거" localSheetId="27">#REF!</definedName>
    <definedName name="주거" localSheetId="25">#REF!</definedName>
    <definedName name="주거" localSheetId="6">#REF!</definedName>
    <definedName name="주거" localSheetId="20">#REF!</definedName>
    <definedName name="주거" localSheetId="9">#REF!</definedName>
    <definedName name="주거" localSheetId="8">#REF!</definedName>
    <definedName name="주거" localSheetId="23">#REF!</definedName>
    <definedName name="주거" localSheetId="22">#REF!</definedName>
    <definedName name="주거" localSheetId="21">#REF!</definedName>
    <definedName name="주거" localSheetId="7">#REF!</definedName>
    <definedName name="주거" localSheetId="24">#REF!</definedName>
    <definedName name="주거">#REF!</definedName>
    <definedName name="주민의견수렴" localSheetId="27">#REF!</definedName>
    <definedName name="주민의견수렴" localSheetId="25">#REF!</definedName>
    <definedName name="주민의견수렴" localSheetId="6">#REF!</definedName>
    <definedName name="주민의견수렴" localSheetId="20">#REF!</definedName>
    <definedName name="주민의견수렴" localSheetId="9">#REF!</definedName>
    <definedName name="주민의견수렴" localSheetId="8">#REF!</definedName>
    <definedName name="주민의견수렴" localSheetId="23">#REF!</definedName>
    <definedName name="주민의견수렴" localSheetId="22">#REF!</definedName>
    <definedName name="주민의견수렴" localSheetId="21">#REF!</definedName>
    <definedName name="주민의견수렴" localSheetId="7">#REF!</definedName>
    <definedName name="주민의견수렴" localSheetId="24">#REF!</definedName>
    <definedName name="주민의견수렴">#REF!</definedName>
    <definedName name="주영돈" localSheetId="12">BlankMacro1</definedName>
    <definedName name="주영돈" localSheetId="25">BlankMacro1</definedName>
    <definedName name="주영돈" localSheetId="24">BlankMacro1</definedName>
    <definedName name="주영돈">BlankMacro1</definedName>
    <definedName name="줄눈">46760</definedName>
    <definedName name="줄눈1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중기운반">{"Book1","00장구심사(농림).xls"}</definedName>
    <definedName name="중기운반18">{"Book1","00장구심사(농림).xls"}</definedName>
    <definedName name="중기운반20">{"Book1","00장구심사(농림).xls"}</definedName>
    <definedName name="중기테이블" localSheetId="12">{"'중기작업1'!$A$1:$V$18"}</definedName>
    <definedName name="중기테이블">{"'중기작업1'!$A$1:$V$18"}</definedName>
    <definedName name="중앙선추가" localSheetId="12">{"Book1","부대-(표지판,데리,가드).xls","부대-(낙,차,중분대).xls"}</definedName>
    <definedName name="중앙선추가">{"Book1","부대-(표지판,데리,가드).xls","부대-(낙,차,중분대).xls"}</definedName>
    <definedName name="중폭" localSheetId="27">#REF!</definedName>
    <definedName name="중폭" localSheetId="25">#REF!</definedName>
    <definedName name="중폭" localSheetId="6">#REF!</definedName>
    <definedName name="중폭" localSheetId="20">#REF!</definedName>
    <definedName name="중폭" localSheetId="9">#REF!</definedName>
    <definedName name="중폭" localSheetId="8">#REF!</definedName>
    <definedName name="중폭" localSheetId="23">#REF!</definedName>
    <definedName name="중폭" localSheetId="22">#REF!</definedName>
    <definedName name="중폭" localSheetId="21">#REF!</definedName>
    <definedName name="중폭" localSheetId="7">#REF!</definedName>
    <definedName name="중폭" localSheetId="24">#REF!</definedName>
    <definedName name="중폭">#REF!</definedName>
    <definedName name="지k1" localSheetId="27">#REF!</definedName>
    <definedName name="지k1" localSheetId="25">#REF!</definedName>
    <definedName name="지k1" localSheetId="6">#REF!</definedName>
    <definedName name="지k1" localSheetId="20">#REF!</definedName>
    <definedName name="지k1" localSheetId="9">#REF!</definedName>
    <definedName name="지k1" localSheetId="8">#REF!</definedName>
    <definedName name="지k1" localSheetId="23">#REF!</definedName>
    <definedName name="지k1" localSheetId="22">#REF!</definedName>
    <definedName name="지k1" localSheetId="21">#REF!</definedName>
    <definedName name="지k1" localSheetId="7">#REF!</definedName>
    <definedName name="지k1" localSheetId="24">#REF!</definedName>
    <definedName name="지k1">#REF!</definedName>
    <definedName name="지k2" localSheetId="27">#REF!</definedName>
    <definedName name="지k2" localSheetId="25">#REF!</definedName>
    <definedName name="지k2" localSheetId="6">#REF!</definedName>
    <definedName name="지k2" localSheetId="20">#REF!</definedName>
    <definedName name="지k2" localSheetId="9">#REF!</definedName>
    <definedName name="지k2" localSheetId="8">#REF!</definedName>
    <definedName name="지k2" localSheetId="23">#REF!</definedName>
    <definedName name="지k2" localSheetId="22">#REF!</definedName>
    <definedName name="지k2" localSheetId="21">#REF!</definedName>
    <definedName name="지k2" localSheetId="7">#REF!</definedName>
    <definedName name="지k2" localSheetId="24">#REF!</definedName>
    <definedName name="지k2">#REF!</definedName>
    <definedName name="지k4" localSheetId="27">#REF!</definedName>
    <definedName name="지k4" localSheetId="25">#REF!</definedName>
    <definedName name="지k4" localSheetId="6">#REF!</definedName>
    <definedName name="지k4" localSheetId="20">#REF!</definedName>
    <definedName name="지k4" localSheetId="9">#REF!</definedName>
    <definedName name="지k4" localSheetId="8">#REF!</definedName>
    <definedName name="지k4" localSheetId="23">#REF!</definedName>
    <definedName name="지k4" localSheetId="22">#REF!</definedName>
    <definedName name="지k4" localSheetId="21">#REF!</definedName>
    <definedName name="지k4" localSheetId="7">#REF!</definedName>
    <definedName name="지k4" localSheetId="24">#REF!</definedName>
    <definedName name="지k4">#REF!</definedName>
    <definedName name="지VI1" localSheetId="27">#REF!</definedName>
    <definedName name="지VI1" localSheetId="25">#REF!</definedName>
    <definedName name="지VI1" localSheetId="6">#REF!</definedName>
    <definedName name="지VI1" localSheetId="20">#REF!</definedName>
    <definedName name="지VI1" localSheetId="9">#REF!</definedName>
    <definedName name="지VI1" localSheetId="8">#REF!</definedName>
    <definedName name="지VI1" localSheetId="23">#REF!</definedName>
    <definedName name="지VI1" localSheetId="22">#REF!</definedName>
    <definedName name="지VI1" localSheetId="21">#REF!</definedName>
    <definedName name="지VI1" localSheetId="7">#REF!</definedName>
    <definedName name="지VI1" localSheetId="24">#REF!</definedName>
    <definedName name="지VI1">#REF!</definedName>
    <definedName name="지VI2" localSheetId="27">#REF!</definedName>
    <definedName name="지VI2" localSheetId="25">#REF!</definedName>
    <definedName name="지VI2" localSheetId="6">#REF!</definedName>
    <definedName name="지VI2" localSheetId="20">#REF!</definedName>
    <definedName name="지VI2" localSheetId="9">#REF!</definedName>
    <definedName name="지VI2" localSheetId="8">#REF!</definedName>
    <definedName name="지VI2" localSheetId="23">#REF!</definedName>
    <definedName name="지VI2" localSheetId="22">#REF!</definedName>
    <definedName name="지VI2" localSheetId="21">#REF!</definedName>
    <definedName name="지VI2" localSheetId="7">#REF!</definedName>
    <definedName name="지VI2" localSheetId="24">#REF!</definedName>
    <definedName name="지VI2">#REF!</definedName>
    <definedName name="지VI3" localSheetId="27">#REF!</definedName>
    <definedName name="지VI3" localSheetId="25">#REF!</definedName>
    <definedName name="지VI3" localSheetId="6">#REF!</definedName>
    <definedName name="지VI3" localSheetId="20">#REF!</definedName>
    <definedName name="지VI3" localSheetId="9">#REF!</definedName>
    <definedName name="지VI3" localSheetId="8">#REF!</definedName>
    <definedName name="지VI3" localSheetId="23">#REF!</definedName>
    <definedName name="지VI3" localSheetId="22">#REF!</definedName>
    <definedName name="지VI3" localSheetId="21">#REF!</definedName>
    <definedName name="지VI3" localSheetId="7">#REF!</definedName>
    <definedName name="지VI3" localSheetId="24">#REF!</definedName>
    <definedName name="지VI3">#REF!</definedName>
    <definedName name="지VI4" localSheetId="27">#REF!</definedName>
    <definedName name="지VI4" localSheetId="25">#REF!</definedName>
    <definedName name="지VI4" localSheetId="6">#REF!</definedName>
    <definedName name="지VI4" localSheetId="20">#REF!</definedName>
    <definedName name="지VI4" localSheetId="9">#REF!</definedName>
    <definedName name="지VI4" localSheetId="8">#REF!</definedName>
    <definedName name="지VI4" localSheetId="23">#REF!</definedName>
    <definedName name="지VI4" localSheetId="22">#REF!</definedName>
    <definedName name="지VI4" localSheetId="21">#REF!</definedName>
    <definedName name="지VI4" localSheetId="7">#REF!</definedName>
    <definedName name="지VI4" localSheetId="24">#REF!</definedName>
    <definedName name="지VI4">#REF!</definedName>
    <definedName name="지vi5" localSheetId="27">#REF!</definedName>
    <definedName name="지vi5" localSheetId="25">#REF!</definedName>
    <definedName name="지vi5" localSheetId="6">#REF!</definedName>
    <definedName name="지vi5" localSheetId="20">#REF!</definedName>
    <definedName name="지vi5" localSheetId="9">#REF!</definedName>
    <definedName name="지vi5" localSheetId="8">#REF!</definedName>
    <definedName name="지vi5" localSheetId="23">#REF!</definedName>
    <definedName name="지vi5" localSheetId="22">#REF!</definedName>
    <definedName name="지vi5" localSheetId="21">#REF!</definedName>
    <definedName name="지vi5" localSheetId="7">#REF!</definedName>
    <definedName name="지vi5" localSheetId="24">#REF!</definedName>
    <definedName name="지vi5">#REF!</definedName>
    <definedName name="지베타" localSheetId="27">#REF!</definedName>
    <definedName name="지베타" localSheetId="25">#REF!</definedName>
    <definedName name="지베타" localSheetId="6">#REF!</definedName>
    <definedName name="지베타" localSheetId="20">#REF!</definedName>
    <definedName name="지베타" localSheetId="9">#REF!</definedName>
    <definedName name="지베타" localSheetId="8">#REF!</definedName>
    <definedName name="지베타" localSheetId="23">#REF!</definedName>
    <definedName name="지베타" localSheetId="22">#REF!</definedName>
    <definedName name="지베타" localSheetId="21">#REF!</definedName>
    <definedName name="지베타" localSheetId="7">#REF!</definedName>
    <definedName name="지베타" localSheetId="24">#REF!</definedName>
    <definedName name="지베타">#REF!</definedName>
    <definedName name="지주" localSheetId="12">BlankMacro1</definedName>
    <definedName name="지주" localSheetId="25">BlankMacro1</definedName>
    <definedName name="지주" localSheetId="24">BlankMacro1</definedName>
    <definedName name="지주">BlankMacro1</definedName>
    <definedName name="지주목" localSheetId="12">BlankMacro1</definedName>
    <definedName name="지주목" localSheetId="25">BlankMacro1</definedName>
    <definedName name="지주목" localSheetId="24">BlankMacro1</definedName>
    <definedName name="지주목">BlankMacro1</definedName>
    <definedName name="지주목A" localSheetId="12">BlankMacro1</definedName>
    <definedName name="지주목A" localSheetId="25">BlankMacro1</definedName>
    <definedName name="지주목A" localSheetId="24">BlankMacro1</definedName>
    <definedName name="지주목A">BlankMacro1</definedName>
    <definedName name="지형지질" localSheetId="27">#REF!</definedName>
    <definedName name="지형지질" localSheetId="25">#REF!</definedName>
    <definedName name="지형지질" localSheetId="6">#REF!</definedName>
    <definedName name="지형지질" localSheetId="20">#REF!</definedName>
    <definedName name="지형지질" localSheetId="9">#REF!</definedName>
    <definedName name="지형지질" localSheetId="8">#REF!</definedName>
    <definedName name="지형지질" localSheetId="23">#REF!</definedName>
    <definedName name="지형지질" localSheetId="22">#REF!</definedName>
    <definedName name="지형지질" localSheetId="21">#REF!</definedName>
    <definedName name="지형지질" localSheetId="7">#REF!</definedName>
    <definedName name="지형지질" localSheetId="24">#REF!</definedName>
    <definedName name="지형지질">#REF!</definedName>
    <definedName name="지힌k1" localSheetId="27">#REF!</definedName>
    <definedName name="지힌k1" localSheetId="25">#REF!</definedName>
    <definedName name="지힌k1" localSheetId="6">#REF!</definedName>
    <definedName name="지힌k1" localSheetId="20">#REF!</definedName>
    <definedName name="지힌k1" localSheetId="9">#REF!</definedName>
    <definedName name="지힌k1" localSheetId="8">#REF!</definedName>
    <definedName name="지힌k1" localSheetId="23">#REF!</definedName>
    <definedName name="지힌k1" localSheetId="22">#REF!</definedName>
    <definedName name="지힌k1" localSheetId="21">#REF!</definedName>
    <definedName name="지힌k1" localSheetId="7">#REF!</definedName>
    <definedName name="지힌k1" localSheetId="24">#REF!</definedName>
    <definedName name="지힌k1">#REF!</definedName>
    <definedName name="지힌k2" localSheetId="27">#REF!</definedName>
    <definedName name="지힌k2" localSheetId="25">#REF!</definedName>
    <definedName name="지힌k2" localSheetId="6">#REF!</definedName>
    <definedName name="지힌k2" localSheetId="20">#REF!</definedName>
    <definedName name="지힌k2" localSheetId="9">#REF!</definedName>
    <definedName name="지힌k2" localSheetId="8">#REF!</definedName>
    <definedName name="지힌k2" localSheetId="23">#REF!</definedName>
    <definedName name="지힌k2" localSheetId="22">#REF!</definedName>
    <definedName name="지힌k2" localSheetId="21">#REF!</definedName>
    <definedName name="지힌k2" localSheetId="7">#REF!</definedName>
    <definedName name="지힌k2" localSheetId="24">#REF!</definedName>
    <definedName name="지힌k2">#REF!</definedName>
    <definedName name="지힌k4" localSheetId="27">#REF!</definedName>
    <definedName name="지힌k4" localSheetId="25">#REF!</definedName>
    <definedName name="지힌k4" localSheetId="6">#REF!</definedName>
    <definedName name="지힌k4" localSheetId="20">#REF!</definedName>
    <definedName name="지힌k4" localSheetId="9">#REF!</definedName>
    <definedName name="지힌k4" localSheetId="8">#REF!</definedName>
    <definedName name="지힌k4" localSheetId="23">#REF!</definedName>
    <definedName name="지힌k4" localSheetId="22">#REF!</definedName>
    <definedName name="지힌k4" localSheetId="21">#REF!</definedName>
    <definedName name="지힌k4" localSheetId="7">#REF!</definedName>
    <definedName name="지힌k4" localSheetId="24">#REF!</definedName>
    <definedName name="지힌k4">#REF!</definedName>
    <definedName name="지힌VI1" localSheetId="27">#REF!</definedName>
    <definedName name="지힌VI1" localSheetId="25">#REF!</definedName>
    <definedName name="지힌VI1" localSheetId="6">#REF!</definedName>
    <definedName name="지힌VI1" localSheetId="20">#REF!</definedName>
    <definedName name="지힌VI1" localSheetId="9">#REF!</definedName>
    <definedName name="지힌VI1" localSheetId="8">#REF!</definedName>
    <definedName name="지힌VI1" localSheetId="23">#REF!</definedName>
    <definedName name="지힌VI1" localSheetId="22">#REF!</definedName>
    <definedName name="지힌VI1" localSheetId="21">#REF!</definedName>
    <definedName name="지힌VI1" localSheetId="7">#REF!</definedName>
    <definedName name="지힌VI1" localSheetId="24">#REF!</definedName>
    <definedName name="지힌VI1">#REF!</definedName>
    <definedName name="지힌VI2" localSheetId="27">#REF!</definedName>
    <definedName name="지힌VI2" localSheetId="25">#REF!</definedName>
    <definedName name="지힌VI2" localSheetId="6">#REF!</definedName>
    <definedName name="지힌VI2" localSheetId="20">#REF!</definedName>
    <definedName name="지힌VI2" localSheetId="9">#REF!</definedName>
    <definedName name="지힌VI2" localSheetId="8">#REF!</definedName>
    <definedName name="지힌VI2" localSheetId="23">#REF!</definedName>
    <definedName name="지힌VI2" localSheetId="22">#REF!</definedName>
    <definedName name="지힌VI2" localSheetId="21">#REF!</definedName>
    <definedName name="지힌VI2" localSheetId="7">#REF!</definedName>
    <definedName name="지힌VI2" localSheetId="24">#REF!</definedName>
    <definedName name="지힌VI2">#REF!</definedName>
    <definedName name="지힌VI3" localSheetId="27">#REF!</definedName>
    <definedName name="지힌VI3" localSheetId="25">#REF!</definedName>
    <definedName name="지힌VI3" localSheetId="6">#REF!</definedName>
    <definedName name="지힌VI3" localSheetId="20">#REF!</definedName>
    <definedName name="지힌VI3" localSheetId="9">#REF!</definedName>
    <definedName name="지힌VI3" localSheetId="8">#REF!</definedName>
    <definedName name="지힌VI3" localSheetId="23">#REF!</definedName>
    <definedName name="지힌VI3" localSheetId="22">#REF!</definedName>
    <definedName name="지힌VI3" localSheetId="21">#REF!</definedName>
    <definedName name="지힌VI3" localSheetId="7">#REF!</definedName>
    <definedName name="지힌VI3" localSheetId="24">#REF!</definedName>
    <definedName name="지힌VI3">#REF!</definedName>
    <definedName name="지힌VI4" localSheetId="27">#REF!</definedName>
    <definedName name="지힌VI4" localSheetId="25">#REF!</definedName>
    <definedName name="지힌VI4" localSheetId="6">#REF!</definedName>
    <definedName name="지힌VI4" localSheetId="20">#REF!</definedName>
    <definedName name="지힌VI4" localSheetId="9">#REF!</definedName>
    <definedName name="지힌VI4" localSheetId="8">#REF!</definedName>
    <definedName name="지힌VI4" localSheetId="23">#REF!</definedName>
    <definedName name="지힌VI4" localSheetId="22">#REF!</definedName>
    <definedName name="지힌VI4" localSheetId="21">#REF!</definedName>
    <definedName name="지힌VI4" localSheetId="7">#REF!</definedName>
    <definedName name="지힌VI4" localSheetId="24">#REF!</definedName>
    <definedName name="지힌VI4">#REF!</definedName>
    <definedName name="지힌vi5" localSheetId="27">#REF!</definedName>
    <definedName name="지힌vi5" localSheetId="25">#REF!</definedName>
    <definedName name="지힌vi5" localSheetId="6">#REF!</definedName>
    <definedName name="지힌vi5" localSheetId="20">#REF!</definedName>
    <definedName name="지힌vi5" localSheetId="9">#REF!</definedName>
    <definedName name="지힌vi5" localSheetId="8">#REF!</definedName>
    <definedName name="지힌vi5" localSheetId="23">#REF!</definedName>
    <definedName name="지힌vi5" localSheetId="22">#REF!</definedName>
    <definedName name="지힌vi5" localSheetId="21">#REF!</definedName>
    <definedName name="지힌vi5" localSheetId="7">#REF!</definedName>
    <definedName name="지힌vi5" localSheetId="24">#REF!</definedName>
    <definedName name="지힌vi5">#REF!</definedName>
    <definedName name="직경" localSheetId="27">#REF!</definedName>
    <definedName name="직경" localSheetId="25">#REF!</definedName>
    <definedName name="직경" localSheetId="6">#REF!</definedName>
    <definedName name="직경" localSheetId="20">#REF!</definedName>
    <definedName name="직경" localSheetId="9">#REF!</definedName>
    <definedName name="직경" localSheetId="8">#REF!</definedName>
    <definedName name="직경" localSheetId="23">#REF!</definedName>
    <definedName name="직경" localSheetId="22">#REF!</definedName>
    <definedName name="직경" localSheetId="21">#REF!</definedName>
    <definedName name="직경" localSheetId="7">#REF!</definedName>
    <definedName name="직경" localSheetId="24">#REF!</definedName>
    <definedName name="직경">#REF!</definedName>
    <definedName name="진" localSheetId="27" hidden="1">{#N/A,#N/A,FALSE,"2~8번"}</definedName>
    <definedName name="진" localSheetId="25" hidden="1">{#N/A,#N/A,FALSE,"2~8번"}</definedName>
    <definedName name="진" localSheetId="6" hidden="1">{#N/A,#N/A,FALSE,"2~8번"}</definedName>
    <definedName name="진" localSheetId="20" hidden="1">{#N/A,#N/A,FALSE,"2~8번"}</definedName>
    <definedName name="진" localSheetId="8" hidden="1">{#N/A,#N/A,FALSE,"2~8번"}</definedName>
    <definedName name="진" localSheetId="23" hidden="1">{#N/A,#N/A,FALSE,"2~8번"}</definedName>
    <definedName name="진" localSheetId="22" hidden="1">{#N/A,#N/A,FALSE,"2~8번"}</definedName>
    <definedName name="진" hidden="1">{#N/A,#N/A,FALSE,"2~8번"}</definedName>
    <definedName name="집" localSheetId="12">'관급자재(퇴수관로)'!집</definedName>
    <definedName name="집">집</definedName>
    <definedName name="집계서" localSheetId="12">BlankMacro1</definedName>
    <definedName name="집계서" localSheetId="25">BlankMacro1</definedName>
    <definedName name="집계서" localSheetId="24">BlankMacro1</definedName>
    <definedName name="집계서">BlankMacro1</definedName>
    <definedName name="집계표2" localSheetId="12">'관급자재(퇴수관로)'!집</definedName>
    <definedName name="집계표2">집</definedName>
    <definedName name="집수정공" localSheetId="12">BlankMacro1</definedName>
    <definedName name="집수정공" localSheetId="25">BlankMacro1</definedName>
    <definedName name="집수정공" localSheetId="24">BlankMacro1</definedName>
    <definedName name="집수정공">BlankMacro1</definedName>
    <definedName name="집수정수량산출조서" localSheetId="12">BlankMacro1</definedName>
    <definedName name="집수정수량산출조서" localSheetId="25">BlankMacro1</definedName>
    <definedName name="집수정수량산출조서" localSheetId="24">BlankMacro1</definedName>
    <definedName name="집수정수량산출조서">BlankMacro1</definedName>
    <definedName name="짜증난다" localSheetId="12">Dlog_Show</definedName>
    <definedName name="짜증난다" localSheetId="25">Dlog_Show</definedName>
    <definedName name="짜증난다" localSheetId="24">Dlog_Show</definedName>
    <definedName name="짜증난다">Dlog_Show</definedName>
    <definedName name="ㅊㅍㅊㅌㅍ" localSheetId="25">BlankMacro1</definedName>
    <definedName name="ㅊㅍㅊㅌㅍ" localSheetId="24">BlankMacro1</definedName>
    <definedName name="ㅊㅍㅊㅌㅍ">BlankMacro1</definedName>
    <definedName name="차선" localSheetId="12">{"Book1","부대-(표지판,데리,가드).xls","부대-(낙,차,중분대).xls"}</definedName>
    <definedName name="차선">{"Book1","부대-(표지판,데리,가드).xls","부대-(낙,차,중분대).xls"}</definedName>
    <definedName name="차선변경금지봉" localSheetId="12">{"Book1","부대-(표지판,데리,가드).xls","부대-(낙,차,중분대).xls"}</definedName>
    <definedName name="차선변경금지봉">{"Book1","부대-(표지판,데리,가드).xls","부대-(낙,차,중분대).xls"}</definedName>
    <definedName name="차수벽토공2" localSheetId="12">{"'산출근거'!$B$4:$D$8"}</definedName>
    <definedName name="차수벽토공2">{"'산출근거'!$B$4:$D$8"}</definedName>
    <definedName name="참치">{"Book1","00장구심사(농림).xls"}</definedName>
    <definedName name="천공집계" localSheetId="12">BlankMacro1</definedName>
    <definedName name="천공집계" localSheetId="25">BlankMacro1</definedName>
    <definedName name="천공집계" localSheetId="24">BlankMacro1</definedName>
    <definedName name="천공집계">BlankMacro1</definedName>
    <definedName name="철근율1">1.08</definedName>
    <definedName name="철근집계" localSheetId="27" hidden="1">{#N/A,#N/A,FALSE,"단가표지"}</definedName>
    <definedName name="철근집계" localSheetId="25" hidden="1">{#N/A,#N/A,FALSE,"단가표지"}</definedName>
    <definedName name="철근집계" localSheetId="6" hidden="1">{#N/A,#N/A,FALSE,"단가표지"}</definedName>
    <definedName name="철근집계" localSheetId="20" hidden="1">{#N/A,#N/A,FALSE,"단가표지"}</definedName>
    <definedName name="철근집계" localSheetId="8" hidden="1">{#N/A,#N/A,FALSE,"단가표지"}</definedName>
    <definedName name="철근집계" localSheetId="23" hidden="1">{#N/A,#N/A,FALSE,"단가표지"}</definedName>
    <definedName name="철근집계" localSheetId="22" hidden="1">{#N/A,#N/A,FALSE,"단가표지"}</definedName>
    <definedName name="철근집계" hidden="1">{#N/A,#N/A,FALSE,"단가표지"}</definedName>
    <definedName name="철근집계1" localSheetId="27" hidden="1">{#N/A,#N/A,FALSE,"배수1"}</definedName>
    <definedName name="철근집계1" localSheetId="25" hidden="1">{#N/A,#N/A,FALSE,"배수1"}</definedName>
    <definedName name="철근집계1" localSheetId="6" hidden="1">{#N/A,#N/A,FALSE,"배수1"}</definedName>
    <definedName name="철근집계1" localSheetId="20" hidden="1">{#N/A,#N/A,FALSE,"배수1"}</definedName>
    <definedName name="철근집계1" localSheetId="8" hidden="1">{#N/A,#N/A,FALSE,"배수1"}</definedName>
    <definedName name="철근집계1" localSheetId="23" hidden="1">{#N/A,#N/A,FALSE,"배수1"}</definedName>
    <definedName name="철근집계1" localSheetId="22" hidden="1">{#N/A,#N/A,FALSE,"배수1"}</definedName>
    <definedName name="철근집계1" hidden="1">{#N/A,#N/A,FALSE,"배수1"}</definedName>
    <definedName name="총괄집계표" localSheetId="12">{"'도면'!$G$62:$H$63","'도면'!$G$62:$H$63"}</definedName>
    <definedName name="총괄집계표">{"'도면'!$G$62:$H$63","'도면'!$G$62:$H$63"}</definedName>
    <definedName name="총괄횡배수현황" localSheetId="12">BlankMacro1</definedName>
    <definedName name="총괄횡배수현황" localSheetId="25">BlankMacro1</definedName>
    <definedName name="총괄횡배수현황" localSheetId="24">BlankMacro1</definedName>
    <definedName name="총괄횡배수현황">BlankMacro1</definedName>
    <definedName name="총괄횡배수현황1" localSheetId="12">BlankMacro1</definedName>
    <definedName name="총괄횡배수현황1" localSheetId="25">BlankMacro1</definedName>
    <definedName name="총괄횡배수현황1" localSheetId="24">BlankMacro1</definedName>
    <definedName name="총괄횡배수현황1">BlankMacro1</definedName>
    <definedName name="총괄횡배수현황2" localSheetId="12">BlankMacro1</definedName>
    <definedName name="총괄횡배수현황2" localSheetId="25">BlankMacro1</definedName>
    <definedName name="총괄횡배수현황2" localSheetId="24">BlankMacro1</definedName>
    <definedName name="총괄횡배수현황2">BlankMacro1</definedName>
    <definedName name="총집계" localSheetId="12">BlankMacro1</definedName>
    <definedName name="총집계" localSheetId="25">BlankMacro1</definedName>
    <definedName name="총집계" localSheetId="24">BlankMacro1</definedName>
    <definedName name="총집계">BlankMacro1</definedName>
    <definedName name="최현ㅇ" localSheetId="12">{"'산출근거'!$B$4:$D$8"}</definedName>
    <definedName name="최현ㅇ">{"'산출근거'!$B$4:$D$8"}</definedName>
    <definedName name="측구공" localSheetId="12">BlankMacro1</definedName>
    <definedName name="측구공" localSheetId="25">BlankMacro1</definedName>
    <definedName name="측구공" localSheetId="24">BlankMacro1</definedName>
    <definedName name="측구공">BlankMacro1</definedName>
    <definedName name="측설비수" localSheetId="27">#REF!</definedName>
    <definedName name="측설비수" localSheetId="25">#REF!</definedName>
    <definedName name="측설비수" localSheetId="6">#REF!</definedName>
    <definedName name="측설비수" localSheetId="20">#REF!</definedName>
    <definedName name="측설비수" localSheetId="9">#REF!</definedName>
    <definedName name="측설비수" localSheetId="8">#REF!</definedName>
    <definedName name="측설비수" localSheetId="23">#REF!</definedName>
    <definedName name="측설비수" localSheetId="22">#REF!</definedName>
    <definedName name="측설비수" localSheetId="21">#REF!</definedName>
    <definedName name="측설비수" localSheetId="7">#REF!</definedName>
    <definedName name="측설비수" localSheetId="24">#REF!</definedName>
    <definedName name="측설비수">#REF!</definedName>
    <definedName name="측설평" localSheetId="27">#REF!</definedName>
    <definedName name="측설평" localSheetId="25">#REF!</definedName>
    <definedName name="측설평" localSheetId="6">#REF!</definedName>
    <definedName name="측설평" localSheetId="20">#REF!</definedName>
    <definedName name="측설평" localSheetId="9">#REF!</definedName>
    <definedName name="측설평" localSheetId="8">#REF!</definedName>
    <definedName name="측설평" localSheetId="23">#REF!</definedName>
    <definedName name="측설평" localSheetId="22">#REF!</definedName>
    <definedName name="측설평" localSheetId="21">#REF!</definedName>
    <definedName name="측설평" localSheetId="7">#REF!</definedName>
    <definedName name="측설평" localSheetId="24">#REF!</definedName>
    <definedName name="측설평">#REF!</definedName>
    <definedName name="ㅋ" localSheetId="27" hidden="1">{#N/A,#N/A,FALSE,"조골재"}</definedName>
    <definedName name="ㅋ" localSheetId="25" hidden="1">{#N/A,#N/A,FALSE,"조골재"}</definedName>
    <definedName name="ㅋ" localSheetId="6" hidden="1">{#N/A,#N/A,FALSE,"조골재"}</definedName>
    <definedName name="ㅋ" localSheetId="20" hidden="1">{#N/A,#N/A,FALSE,"조골재"}</definedName>
    <definedName name="ㅋ" localSheetId="8" hidden="1">{#N/A,#N/A,FALSE,"조골재"}</definedName>
    <definedName name="ㅋ" localSheetId="23" hidden="1">{#N/A,#N/A,FALSE,"조골재"}</definedName>
    <definedName name="ㅋ" localSheetId="22" hidden="1">{#N/A,#N/A,FALSE,"조골재"}</definedName>
    <definedName name="ㅋ" hidden="1">{#N/A,#N/A,FALSE,"조골재"}</definedName>
    <definedName name="ㅋㅇㅍㅋㅇㄹㅋㄴㅇㅋ" localSheetId="12">{0,0,0,0}</definedName>
    <definedName name="ㅋㅇㅍㅋㅇㄹㅋㄴㅇㅋ">{0,0,0,0}</definedName>
    <definedName name="ㅋㅋ" localSheetId="27" hidden="1">{#N/A,#N/A,FALSE,"조골재"}</definedName>
    <definedName name="ㅋㅋ" localSheetId="25" hidden="1">{#N/A,#N/A,FALSE,"조골재"}</definedName>
    <definedName name="ㅋㅋ" localSheetId="6" hidden="1">{#N/A,#N/A,FALSE,"조골재"}</definedName>
    <definedName name="ㅋㅋ" localSheetId="20" hidden="1">{#N/A,#N/A,FALSE,"조골재"}</definedName>
    <definedName name="ㅋㅋ" localSheetId="8" hidden="1">{#N/A,#N/A,FALSE,"조골재"}</definedName>
    <definedName name="ㅋㅋ" localSheetId="23" hidden="1">{#N/A,#N/A,FALSE,"조골재"}</definedName>
    <definedName name="ㅋㅋ" localSheetId="22" hidden="1">{#N/A,#N/A,FALSE,"조골재"}</definedName>
    <definedName name="ㅋㅋ" hidden="1">{#N/A,#N/A,FALSE,"조골재"}</definedName>
    <definedName name="ㅋㅋㅋㅋㅋㅋㅋㅋㅋㅋㅋㅋㅋㅋㅋㅋ" localSheetId="12">'관급자재(퇴수관로)'!ㅋㅋㅋㅋㅋㅋㅋㅋㅋㅋㅋㅋㅋㅋㅋㅋ</definedName>
    <definedName name="ㅋㅋㅋㅋㅋㅋㅋㅋㅋㅋㅋㅋㅋㅋㅋㅋ">[0]!ㅋㅋㅋㅋㅋㅋㅋㅋㅋㅋㅋㅋㅋㅋㅋㅋ</definedName>
    <definedName name="ㅋ카카" localSheetId="12">Dlog_Show</definedName>
    <definedName name="ㅋ카카" localSheetId="25">Dlog_Show</definedName>
    <definedName name="ㅋ카카" localSheetId="24">Dlog_Show</definedName>
    <definedName name="ㅋ카카">Dlog_Show</definedName>
    <definedName name="ㅋㅌ" localSheetId="12">{"'용역비'!$A$4:$C$8"}</definedName>
    <definedName name="ㅋㅌ">{"'용역비'!$A$4:$C$8"}</definedName>
    <definedName name="ㅋㅌㅊ321" localSheetId="12">{0}</definedName>
    <definedName name="ㅋㅌㅊ321">{0}</definedName>
    <definedName name="코핑높이1">1.6</definedName>
    <definedName name="콘강도">240</definedName>
    <definedName name="콘크리트2" localSheetId="27" hidden="1">#REF!</definedName>
    <definedName name="콘크리트2" localSheetId="25" hidden="1">#REF!</definedName>
    <definedName name="콘크리트2" localSheetId="6" hidden="1">#REF!</definedName>
    <definedName name="콘크리트2" localSheetId="20" hidden="1">#REF!</definedName>
    <definedName name="콘크리트2" localSheetId="8" hidden="1">#REF!</definedName>
    <definedName name="콘크리트2" localSheetId="23" hidden="1">#REF!</definedName>
    <definedName name="콘크리트2" localSheetId="22" hidden="1">#REF!</definedName>
    <definedName name="콘크리트2" localSheetId="21" hidden="1">#REF!</definedName>
    <definedName name="콘크리트2" localSheetId="7" hidden="1">#REF!</definedName>
    <definedName name="콘크리트2" localSheetId="24" hidden="1">#REF!</definedName>
    <definedName name="콘크리트2" hidden="1">#REF!</definedName>
    <definedName name="콘크리트깨기" localSheetId="12">{"'중기작업1'!$A$1:$V$18"}</definedName>
    <definedName name="콘크리트깨기">{"'중기작업1'!$A$1:$V$18"}</definedName>
    <definedName name="콘크리트물량" localSheetId="12">BlankMacro1</definedName>
    <definedName name="콘크리트물량" localSheetId="25">BlankMacro1</definedName>
    <definedName name="콘크리트물량" localSheetId="24">BlankMacro1</definedName>
    <definedName name="콘크리트물량">BlankMacro1</definedName>
    <definedName name="크오" localSheetId="12">{"'산출근거'!$B$4:$D$8"}</definedName>
    <definedName name="크오">{"'산출근거'!$B$4:$D$8"}</definedName>
    <definedName name="ㅌ" localSheetId="27" hidden="1">{#N/A,#N/A,FALSE,"2~8번"}</definedName>
    <definedName name="ㅌ" localSheetId="25" hidden="1">{#N/A,#N/A,FALSE,"2~8번"}</definedName>
    <definedName name="ㅌ" localSheetId="6" hidden="1">{#N/A,#N/A,FALSE,"2~8번"}</definedName>
    <definedName name="ㅌ" localSheetId="20" hidden="1">{#N/A,#N/A,FALSE,"2~8번"}</definedName>
    <definedName name="ㅌ" localSheetId="8" hidden="1">{#N/A,#N/A,FALSE,"2~8번"}</definedName>
    <definedName name="ㅌ" localSheetId="23" hidden="1">{#N/A,#N/A,FALSE,"2~8번"}</definedName>
    <definedName name="ㅌ" localSheetId="22" hidden="1">{#N/A,#N/A,FALSE,"2~8번"}</definedName>
    <definedName name="ㅌ" hidden="1">{#N/A,#N/A,FALSE,"2~8번"}</definedName>
    <definedName name="ㅌㅊㅊ" localSheetId="12">BlankMacro1</definedName>
    <definedName name="ㅌㅊㅊ" localSheetId="25">BlankMacro1</definedName>
    <definedName name="ㅌㅊㅊ" localSheetId="24">BlankMacro1</definedName>
    <definedName name="ㅌㅊㅊ">BlankMacro1</definedName>
    <definedName name="타견적내역" localSheetId="12">BlankMacro1</definedName>
    <definedName name="타견적내역" localSheetId="25">BlankMacro1</definedName>
    <definedName name="타견적내역" localSheetId="24">BlankMacro1</definedName>
    <definedName name="타견적내역">BlankMacro1</definedName>
    <definedName name="탄성계수" localSheetId="27">#REF!</definedName>
    <definedName name="탄성계수" localSheetId="25">#REF!</definedName>
    <definedName name="탄성계수" localSheetId="6">#REF!</definedName>
    <definedName name="탄성계수" localSheetId="20">#REF!</definedName>
    <definedName name="탄성계수" localSheetId="9">#REF!</definedName>
    <definedName name="탄성계수" localSheetId="8">#REF!</definedName>
    <definedName name="탄성계수" localSheetId="23">#REF!</definedName>
    <definedName name="탄성계수" localSheetId="22">#REF!</definedName>
    <definedName name="탄성계수" localSheetId="21">#REF!</definedName>
    <definedName name="탄성계수" localSheetId="7">#REF!</definedName>
    <definedName name="탄성계수" localSheetId="24">#REF!</definedName>
    <definedName name="탄성계수">#REF!</definedName>
    <definedName name="템2" localSheetId="12">BlankMacro1</definedName>
    <definedName name="템2" localSheetId="25">BlankMacro1</definedName>
    <definedName name="템2" localSheetId="24">BlankMacro1</definedName>
    <definedName name="템2">BlankMacro1</definedName>
    <definedName name="템3" localSheetId="12">BlankMacro1</definedName>
    <definedName name="템3" localSheetId="25">BlankMacro1</definedName>
    <definedName name="템3" localSheetId="24">BlankMacro1</definedName>
    <definedName name="템3">BlankMacro1</definedName>
    <definedName name="템3333333333333333333333333333" localSheetId="12">BlankMacro1</definedName>
    <definedName name="템3333333333333333333333333333" localSheetId="25">BlankMacro1</definedName>
    <definedName name="템3333333333333333333333333333" localSheetId="24">BlankMacro1</definedName>
    <definedName name="템3333333333333333333333333333">BlankMacro1</definedName>
    <definedName name="템4" localSheetId="12">BlankMacro1</definedName>
    <definedName name="템4" localSheetId="25">BlankMacro1</definedName>
    <definedName name="템4" localSheetId="24">BlankMacro1</definedName>
    <definedName name="템4">BlankMacro1</definedName>
    <definedName name="템5" localSheetId="12">BlankMacro1</definedName>
    <definedName name="템5" localSheetId="25">BlankMacro1</definedName>
    <definedName name="템5" localSheetId="24">BlankMacro1</definedName>
    <definedName name="템5">BlankMacro1</definedName>
    <definedName name="템6" localSheetId="12">BlankMacro1</definedName>
    <definedName name="템6" localSheetId="25">BlankMacro1</definedName>
    <definedName name="템6" localSheetId="24">BlankMacro1</definedName>
    <definedName name="템6">BlankMacro1</definedName>
    <definedName name="템플" localSheetId="12">BlankMacro1</definedName>
    <definedName name="템플" localSheetId="25">BlankMacro1</definedName>
    <definedName name="템플" localSheetId="24">BlankMacro1</definedName>
    <definedName name="템플">BlankMacro1</definedName>
    <definedName name="템플리트모듈10" localSheetId="12">BlankMacro1</definedName>
    <definedName name="템플리트모듈10" localSheetId="25">BlankMacro1</definedName>
    <definedName name="템플리트모듈10" localSheetId="24">BlankMacro1</definedName>
    <definedName name="템플리트모듈10">BlankMacro1</definedName>
    <definedName name="템플리트모듈11" localSheetId="12">BlankMacro1</definedName>
    <definedName name="템플리트모듈11" localSheetId="25">BlankMacro1</definedName>
    <definedName name="템플리트모듈11" localSheetId="24">BlankMacro1</definedName>
    <definedName name="템플리트모듈11">BlankMacro1</definedName>
    <definedName name="템플리트모듈2.xls" localSheetId="12">BlankMacro1</definedName>
    <definedName name="템플리트모듈2.xls" localSheetId="25">BlankMacro1</definedName>
    <definedName name="템플리트모듈2.xls" localSheetId="24">BlankMacro1</definedName>
    <definedName name="템플리트모듈2.xls">BlankMacro1</definedName>
    <definedName name="템플리트모듈50" localSheetId="12">BlankMacro1</definedName>
    <definedName name="템플리트모듈50" localSheetId="25">BlankMacro1</definedName>
    <definedName name="템플리트모듈50" localSheetId="24">BlankMacro1</definedName>
    <definedName name="템플리트모듈50">BlankMacro1</definedName>
    <definedName name="토3" localSheetId="12">BlankMacro1</definedName>
    <definedName name="토3" localSheetId="25">BlankMacro1</definedName>
    <definedName name="토3" localSheetId="24">BlankMacro1</definedName>
    <definedName name="토3">BlankMacro1</definedName>
    <definedName name="토공100">{"Book1","00장구심사(농림).xls"}</definedName>
    <definedName name="토공17">{"Book1","00장구심사(농림).xls"}</definedName>
    <definedName name="토공7">{"Book1","00장구심사(농림).xls"}</definedName>
    <definedName name="토공8">{"Book1","00장구심사(농림).xls"}</definedName>
    <definedName name="토공사1" localSheetId="12">BlankMacro1</definedName>
    <definedName name="토공사1" localSheetId="25">BlankMacro1</definedName>
    <definedName name="토공사1" localSheetId="24">BlankMacro1</definedName>
    <definedName name="토공사1">BlankMacro1</definedName>
    <definedName name="토류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토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토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토류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토류벽집계표">{"'정산내역서'!$A$1:$I$35","'정산서(절.성토부)'!$A$1:$Q$17","'정산서(교량부)'!$A$1:$Q$84","'총괄표'!$A$1:$M$12","'시행현황'!$A$1:$G$12","'표지'!$A$1:$N$27","'정산서(절.성토부)'!$A$3:$Q$7"}</definedName>
    <definedName name="토류시설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토류시설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토류시설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토류시설">{"'정산내역서'!$A$1:$I$35","'정산서(절.성토부)'!$A$1:$Q$17","'정산서(교량부)'!$A$1:$Q$84","'총괄표'!$A$1:$M$12","'시행현황'!$A$1:$G$12","'표지'!$A$1:$N$27","'정산서(절.성토부)'!$A$3:$Q$7"}</definedName>
    <definedName name="토사자중">710.185</definedName>
    <definedName name="토압계수" localSheetId="27">#REF!</definedName>
    <definedName name="토압계수" localSheetId="25">#REF!</definedName>
    <definedName name="토압계수" localSheetId="6">#REF!</definedName>
    <definedName name="토압계수" localSheetId="20">#REF!</definedName>
    <definedName name="토압계수" localSheetId="9">#REF!</definedName>
    <definedName name="토압계수" localSheetId="8">#REF!</definedName>
    <definedName name="토압계수" localSheetId="23">#REF!</definedName>
    <definedName name="토압계수" localSheetId="22">#REF!</definedName>
    <definedName name="토압계수" localSheetId="21">#REF!</definedName>
    <definedName name="토압계수" localSheetId="7">#REF!</definedName>
    <definedName name="토압계수" localSheetId="24">#REF!</definedName>
    <definedName name="토압계수">#REF!</definedName>
    <definedName name="토양" localSheetId="27">#REF!</definedName>
    <definedName name="토양" localSheetId="25">#REF!</definedName>
    <definedName name="토양" localSheetId="6">#REF!</definedName>
    <definedName name="토양" localSheetId="20">#REF!</definedName>
    <definedName name="토양" localSheetId="9">#REF!</definedName>
    <definedName name="토양" localSheetId="8">#REF!</definedName>
    <definedName name="토양" localSheetId="23">#REF!</definedName>
    <definedName name="토양" localSheetId="22">#REF!</definedName>
    <definedName name="토양" localSheetId="21">#REF!</definedName>
    <definedName name="토양" localSheetId="7">#REF!</definedName>
    <definedName name="토양" localSheetId="24">#REF!</definedName>
    <definedName name="토양">#REF!</definedName>
    <definedName name="토지공사내역서" localSheetId="12">BlankMacro1</definedName>
    <definedName name="토지공사내역서" localSheetId="25">BlankMacro1</definedName>
    <definedName name="토지공사내역서" localSheetId="24">BlankMacro1</definedName>
    <definedName name="토지공사내역서">BlankMacro1</definedName>
    <definedName name="토지이용" localSheetId="27">#REF!</definedName>
    <definedName name="토지이용" localSheetId="25">#REF!</definedName>
    <definedName name="토지이용" localSheetId="6">#REF!</definedName>
    <definedName name="토지이용" localSheetId="20">#REF!</definedName>
    <definedName name="토지이용" localSheetId="9">#REF!</definedName>
    <definedName name="토지이용" localSheetId="8">#REF!</definedName>
    <definedName name="토지이용" localSheetId="23">#REF!</definedName>
    <definedName name="토지이용" localSheetId="22">#REF!</definedName>
    <definedName name="토지이용" localSheetId="21">#REF!</definedName>
    <definedName name="토지이용" localSheetId="7">#REF!</definedName>
    <definedName name="토지이용" localSheetId="24">#REF!</definedName>
    <definedName name="토지이용">#REF!</definedName>
    <definedName name="토출조" localSheetId="12">{"'중기작업1'!$A$1:$V$18"}</definedName>
    <definedName name="토출조">{"'중기작업1'!$A$1:$V$18"}</definedName>
    <definedName name="통신" localSheetId="12">BlankMacro1</definedName>
    <definedName name="통신" localSheetId="25">BlankMacro1</definedName>
    <definedName name="통신" localSheetId="24">BlankMacro1</definedName>
    <definedName name="통신">BlankMacro1</definedName>
    <definedName name="통신일위대가" localSheetId="12">BlankMacro1</definedName>
    <definedName name="통신일위대가" localSheetId="25">BlankMacro1</definedName>
    <definedName name="통신일위대가" localSheetId="24">BlankMacro1</definedName>
    <definedName name="통신일위대가">BlankMacro1</definedName>
    <definedName name="통신집계" localSheetId="12">BlankMacro1</definedName>
    <definedName name="통신집계" localSheetId="25">BlankMacro1</definedName>
    <definedName name="통신집계" localSheetId="24">BlankMacro1</definedName>
    <definedName name="통신집계">BlankMacro1</definedName>
    <definedName name="투찰율1">0.83</definedName>
    <definedName name="투찰율2">0.75</definedName>
    <definedName name="투찰율3">0.7</definedName>
    <definedName name="특별지균">{"Book1","00장구심사(농림).xls"}</definedName>
    <definedName name="ㅍ" localSheetId="27" hidden="1">{#N/A,#N/A,FALSE,"2~8번"}</definedName>
    <definedName name="ㅍ" localSheetId="25" hidden="1">{#N/A,#N/A,FALSE,"2~8번"}</definedName>
    <definedName name="ㅍ" localSheetId="6" hidden="1">{#N/A,#N/A,FALSE,"2~8번"}</definedName>
    <definedName name="ㅍ" localSheetId="20" hidden="1">{#N/A,#N/A,FALSE,"2~8번"}</definedName>
    <definedName name="ㅍ" localSheetId="8" hidden="1">{#N/A,#N/A,FALSE,"2~8번"}</definedName>
    <definedName name="ㅍ" localSheetId="23" hidden="1">{#N/A,#N/A,FALSE,"2~8번"}</definedName>
    <definedName name="ㅍ" localSheetId="22" hidden="1">{#N/A,#N/A,FALSE,"2~8번"}</definedName>
    <definedName name="ㅍ" hidden="1">{#N/A,#N/A,FALSE,"2~8번"}</definedName>
    <definedName name="ㅍ49" localSheetId="27">#REF!</definedName>
    <definedName name="ㅍ49" localSheetId="25">#REF!</definedName>
    <definedName name="ㅍ49" localSheetId="6">#REF!</definedName>
    <definedName name="ㅍ49" localSheetId="20">#REF!</definedName>
    <definedName name="ㅍ49" localSheetId="9">#REF!</definedName>
    <definedName name="ㅍ49" localSheetId="8">#REF!</definedName>
    <definedName name="ㅍ49" localSheetId="23">#REF!</definedName>
    <definedName name="ㅍ49" localSheetId="22">#REF!</definedName>
    <definedName name="ㅍ49" localSheetId="21">#REF!</definedName>
    <definedName name="ㅍ49" localSheetId="7">#REF!</definedName>
    <definedName name="ㅍ49" localSheetId="24">#REF!</definedName>
    <definedName name="ㅍ49">#REF!</definedName>
    <definedName name="ㅍㅍ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localSheetId="27" hidden="1">#REF!</definedName>
    <definedName name="파일" localSheetId="25" hidden="1">#REF!</definedName>
    <definedName name="파일" localSheetId="6" hidden="1">#REF!</definedName>
    <definedName name="파일" localSheetId="20" hidden="1">#REF!</definedName>
    <definedName name="파일" localSheetId="8" hidden="1">#REF!</definedName>
    <definedName name="파일" localSheetId="23" hidden="1">#REF!</definedName>
    <definedName name="파일" localSheetId="22" hidden="1">#REF!</definedName>
    <definedName name="파일" localSheetId="21" hidden="1">#REF!</definedName>
    <definedName name="파일" localSheetId="7" hidden="1">#REF!</definedName>
    <definedName name="파일" localSheetId="24" hidden="1">#REF!</definedName>
    <definedName name="파일" hidden="1">#REF!</definedName>
    <definedName name="파일1간격">0.6</definedName>
    <definedName name="파일간격">1.3</definedName>
    <definedName name="파일간격교직">1.4</definedName>
    <definedName name="파일간격교축">1.4</definedName>
    <definedName name="파일산출3" localSheetId="27" hidden="1">#REF!</definedName>
    <definedName name="파일산출3" localSheetId="25" hidden="1">#REF!</definedName>
    <definedName name="파일산출3" localSheetId="6" hidden="1">#REF!</definedName>
    <definedName name="파일산출3" localSheetId="20" hidden="1">#REF!</definedName>
    <definedName name="파일산출3" localSheetId="8" hidden="1">#REF!</definedName>
    <definedName name="파일산출3" localSheetId="23" hidden="1">#REF!</definedName>
    <definedName name="파일산출3" localSheetId="22" hidden="1">#REF!</definedName>
    <definedName name="파일산출3" localSheetId="21" hidden="1">#REF!</definedName>
    <definedName name="파일산출3" localSheetId="7" hidden="1">#REF!</definedName>
    <definedName name="파일산출3" localSheetId="24" hidden="1">#REF!</definedName>
    <definedName name="파일산출3" hidden="1">#REF!</definedName>
    <definedName name="판넬" localSheetId="12">{"'단계별시설공사비'!$A$3:$K$51"}</definedName>
    <definedName name="판넬">{"'단계별시설공사비'!$A$3:$K$51"}</definedName>
    <definedName name="페이지" localSheetId="12">{"'Firr(선)'!$AS$1:$AY$62","'Firr(사)'!$AS$1:$AY$62","'Firr(회)'!$AS$1:$AY$62","'Firr(선)'!$L$1:$V$62","'Firr(사)'!$L$1:$V$62","'Firr(회)'!$L$1:$V$62"}</definedName>
    <definedName name="페이지" localSheetId="2">{"'Firr(선)'!$AS$1:$AY$62","'Firr(사)'!$AS$1:$AY$62","'Firr(회)'!$AS$1:$AY$62","'Firr(선)'!$L$1:$V$62","'Firr(사)'!$L$1:$V$62","'Firr(회)'!$L$1:$V$62"}</definedName>
    <definedName name="페이지" localSheetId="4">{"'Firr(선)'!$AS$1:$AY$62","'Firr(사)'!$AS$1:$AY$62","'Firr(회)'!$AS$1:$AY$62","'Firr(선)'!$L$1:$V$62","'Firr(사)'!$L$1:$V$62","'Firr(회)'!$L$1:$V$62"}</definedName>
    <definedName name="페이지">{"'Firr(선)'!$AS$1:$AY$62","'Firr(사)'!$AS$1:$AY$62","'Firr(회)'!$AS$1:$AY$62","'Firr(선)'!$L$1:$V$62","'Firr(사)'!$L$1:$V$62","'Firr(회)'!$L$1:$V$62"}</definedName>
    <definedName name="평k1" localSheetId="27">#REF!</definedName>
    <definedName name="평k1" localSheetId="25">#REF!</definedName>
    <definedName name="평k1" localSheetId="6">#REF!</definedName>
    <definedName name="평k1" localSheetId="20">#REF!</definedName>
    <definedName name="평k1" localSheetId="9">#REF!</definedName>
    <definedName name="평k1" localSheetId="8">#REF!</definedName>
    <definedName name="평k1" localSheetId="23">#REF!</definedName>
    <definedName name="평k1" localSheetId="22">#REF!</definedName>
    <definedName name="평k1" localSheetId="21">#REF!</definedName>
    <definedName name="평k1" localSheetId="7">#REF!</definedName>
    <definedName name="평k1" localSheetId="24">#REF!</definedName>
    <definedName name="평k1">#REF!</definedName>
    <definedName name="평k2" localSheetId="27">#REF!</definedName>
    <definedName name="평k2" localSheetId="25">#REF!</definedName>
    <definedName name="평k2" localSheetId="6">#REF!</definedName>
    <definedName name="평k2" localSheetId="20">#REF!</definedName>
    <definedName name="평k2" localSheetId="9">#REF!</definedName>
    <definedName name="평k2" localSheetId="8">#REF!</definedName>
    <definedName name="평k2" localSheetId="23">#REF!</definedName>
    <definedName name="평k2" localSheetId="22">#REF!</definedName>
    <definedName name="평k2" localSheetId="21">#REF!</definedName>
    <definedName name="평k2" localSheetId="7">#REF!</definedName>
    <definedName name="평k2" localSheetId="24">#REF!</definedName>
    <definedName name="평k2">#REF!</definedName>
    <definedName name="평k4" localSheetId="27">#REF!</definedName>
    <definedName name="평k4" localSheetId="25">#REF!</definedName>
    <definedName name="평k4" localSheetId="6">#REF!</definedName>
    <definedName name="평k4" localSheetId="20">#REF!</definedName>
    <definedName name="평k4" localSheetId="9">#REF!</definedName>
    <definedName name="평k4" localSheetId="8">#REF!</definedName>
    <definedName name="평k4" localSheetId="23">#REF!</definedName>
    <definedName name="평k4" localSheetId="22">#REF!</definedName>
    <definedName name="평k4" localSheetId="21">#REF!</definedName>
    <definedName name="평k4" localSheetId="7">#REF!</definedName>
    <definedName name="평k4" localSheetId="24">#REF!</definedName>
    <definedName name="평k4">#REF!</definedName>
    <definedName name="평VI1" localSheetId="27">#REF!</definedName>
    <definedName name="평VI1" localSheetId="25">#REF!</definedName>
    <definedName name="평VI1" localSheetId="6">#REF!</definedName>
    <definedName name="평VI1" localSheetId="20">#REF!</definedName>
    <definedName name="평VI1" localSheetId="9">#REF!</definedName>
    <definedName name="평VI1" localSheetId="8">#REF!</definedName>
    <definedName name="평VI1" localSheetId="23">#REF!</definedName>
    <definedName name="평VI1" localSheetId="22">#REF!</definedName>
    <definedName name="평VI1" localSheetId="21">#REF!</definedName>
    <definedName name="평VI1" localSheetId="7">#REF!</definedName>
    <definedName name="평VI1" localSheetId="24">#REF!</definedName>
    <definedName name="평VI1">#REF!</definedName>
    <definedName name="평VI2" localSheetId="27">#REF!</definedName>
    <definedName name="평VI2" localSheetId="25">#REF!</definedName>
    <definedName name="평VI2" localSheetId="6">#REF!</definedName>
    <definedName name="평VI2" localSheetId="20">#REF!</definedName>
    <definedName name="평VI2" localSheetId="9">#REF!</definedName>
    <definedName name="평VI2" localSheetId="8">#REF!</definedName>
    <definedName name="평VI2" localSheetId="23">#REF!</definedName>
    <definedName name="평VI2" localSheetId="22">#REF!</definedName>
    <definedName name="평VI2" localSheetId="21">#REF!</definedName>
    <definedName name="평VI2" localSheetId="7">#REF!</definedName>
    <definedName name="평VI2" localSheetId="24">#REF!</definedName>
    <definedName name="평VI2">#REF!</definedName>
    <definedName name="평VI3" localSheetId="27">#REF!</definedName>
    <definedName name="평VI3" localSheetId="25">#REF!</definedName>
    <definedName name="평VI3" localSheetId="6">#REF!</definedName>
    <definedName name="평VI3" localSheetId="20">#REF!</definedName>
    <definedName name="평VI3" localSheetId="9">#REF!</definedName>
    <definedName name="평VI3" localSheetId="8">#REF!</definedName>
    <definedName name="평VI3" localSheetId="23">#REF!</definedName>
    <definedName name="평VI3" localSheetId="22">#REF!</definedName>
    <definedName name="평VI3" localSheetId="21">#REF!</definedName>
    <definedName name="평VI3" localSheetId="7">#REF!</definedName>
    <definedName name="평VI3" localSheetId="24">#REF!</definedName>
    <definedName name="평VI3">#REF!</definedName>
    <definedName name="평VI4" localSheetId="27">#REF!</definedName>
    <definedName name="평VI4" localSheetId="25">#REF!</definedName>
    <definedName name="평VI4" localSheetId="6">#REF!</definedName>
    <definedName name="평VI4" localSheetId="20">#REF!</definedName>
    <definedName name="평VI4" localSheetId="9">#REF!</definedName>
    <definedName name="평VI4" localSheetId="8">#REF!</definedName>
    <definedName name="평VI4" localSheetId="23">#REF!</definedName>
    <definedName name="평VI4" localSheetId="22">#REF!</definedName>
    <definedName name="평VI4" localSheetId="21">#REF!</definedName>
    <definedName name="평VI4" localSheetId="7">#REF!</definedName>
    <definedName name="평VI4" localSheetId="24">#REF!</definedName>
    <definedName name="평VI4">#REF!</definedName>
    <definedName name="평vi5" localSheetId="27">#REF!</definedName>
    <definedName name="평vi5" localSheetId="25">#REF!</definedName>
    <definedName name="평vi5" localSheetId="6">#REF!</definedName>
    <definedName name="평vi5" localSheetId="20">#REF!</definedName>
    <definedName name="평vi5" localSheetId="9">#REF!</definedName>
    <definedName name="평vi5" localSheetId="8">#REF!</definedName>
    <definedName name="평vi5" localSheetId="23">#REF!</definedName>
    <definedName name="평vi5" localSheetId="22">#REF!</definedName>
    <definedName name="평vi5" localSheetId="21">#REF!</definedName>
    <definedName name="평vi5" localSheetId="7">#REF!</definedName>
    <definedName name="평vi5" localSheetId="24">#REF!</definedName>
    <definedName name="평vi5">#REF!</definedName>
    <definedName name="평가대상지역" localSheetId="27">#REF!</definedName>
    <definedName name="평가대상지역" localSheetId="25">#REF!</definedName>
    <definedName name="평가대상지역" localSheetId="6">#REF!</definedName>
    <definedName name="평가대상지역" localSheetId="20">#REF!</definedName>
    <definedName name="평가대상지역" localSheetId="9">#REF!</definedName>
    <definedName name="평가대상지역" localSheetId="8">#REF!</definedName>
    <definedName name="평가대상지역" localSheetId="23">#REF!</definedName>
    <definedName name="평가대상지역" localSheetId="22">#REF!</definedName>
    <definedName name="평가대상지역" localSheetId="21">#REF!</definedName>
    <definedName name="평가대상지역" localSheetId="7">#REF!</definedName>
    <definedName name="평가대상지역" localSheetId="24">#REF!</definedName>
    <definedName name="평가대상지역">#REF!</definedName>
    <definedName name="평균터파기고" localSheetId="12">BlankMacro1</definedName>
    <definedName name="평균터파기고" localSheetId="25">BlankMacro1</definedName>
    <definedName name="평균터파기고" localSheetId="24">BlankMacro1</definedName>
    <definedName name="평균터파기고">BlankMacro1</definedName>
    <definedName name="평베타" localSheetId="27">#REF!</definedName>
    <definedName name="평베타" localSheetId="25">#REF!</definedName>
    <definedName name="평베타" localSheetId="6">#REF!</definedName>
    <definedName name="평베타" localSheetId="20">#REF!</definedName>
    <definedName name="평베타" localSheetId="9">#REF!</definedName>
    <definedName name="평베타" localSheetId="8">#REF!</definedName>
    <definedName name="평베타" localSheetId="23">#REF!</definedName>
    <definedName name="평베타" localSheetId="22">#REF!</definedName>
    <definedName name="평베타" localSheetId="21">#REF!</definedName>
    <definedName name="평베타" localSheetId="7">#REF!</definedName>
    <definedName name="평베타" localSheetId="24">#REF!</definedName>
    <definedName name="평베타">#REF!</definedName>
    <definedName name="평힌k1" localSheetId="27">#REF!</definedName>
    <definedName name="평힌k1" localSheetId="25">#REF!</definedName>
    <definedName name="평힌k1" localSheetId="6">#REF!</definedName>
    <definedName name="평힌k1" localSheetId="20">#REF!</definedName>
    <definedName name="평힌k1" localSheetId="9">#REF!</definedName>
    <definedName name="평힌k1" localSheetId="8">#REF!</definedName>
    <definedName name="평힌k1" localSheetId="23">#REF!</definedName>
    <definedName name="평힌k1" localSheetId="22">#REF!</definedName>
    <definedName name="평힌k1" localSheetId="21">#REF!</definedName>
    <definedName name="평힌k1" localSheetId="7">#REF!</definedName>
    <definedName name="평힌k1" localSheetId="24">#REF!</definedName>
    <definedName name="평힌k1">#REF!</definedName>
    <definedName name="평힌k2" localSheetId="27">#REF!</definedName>
    <definedName name="평힌k2" localSheetId="25">#REF!</definedName>
    <definedName name="평힌k2" localSheetId="6">#REF!</definedName>
    <definedName name="평힌k2" localSheetId="20">#REF!</definedName>
    <definedName name="평힌k2" localSheetId="9">#REF!</definedName>
    <definedName name="평힌k2" localSheetId="8">#REF!</definedName>
    <definedName name="평힌k2" localSheetId="23">#REF!</definedName>
    <definedName name="평힌k2" localSheetId="22">#REF!</definedName>
    <definedName name="평힌k2" localSheetId="21">#REF!</definedName>
    <definedName name="평힌k2" localSheetId="7">#REF!</definedName>
    <definedName name="평힌k2" localSheetId="24">#REF!</definedName>
    <definedName name="평힌k2">#REF!</definedName>
    <definedName name="평힌k4" localSheetId="27">#REF!</definedName>
    <definedName name="평힌k4" localSheetId="25">#REF!</definedName>
    <definedName name="평힌k4" localSheetId="6">#REF!</definedName>
    <definedName name="평힌k4" localSheetId="20">#REF!</definedName>
    <definedName name="평힌k4" localSheetId="9">#REF!</definedName>
    <definedName name="평힌k4" localSheetId="8">#REF!</definedName>
    <definedName name="평힌k4" localSheetId="23">#REF!</definedName>
    <definedName name="평힌k4" localSheetId="22">#REF!</definedName>
    <definedName name="평힌k4" localSheetId="21">#REF!</definedName>
    <definedName name="평힌k4" localSheetId="7">#REF!</definedName>
    <definedName name="평힌k4" localSheetId="24">#REF!</definedName>
    <definedName name="평힌k4">#REF!</definedName>
    <definedName name="평힌VI1" localSheetId="27">#REF!</definedName>
    <definedName name="평힌VI1" localSheetId="25">#REF!</definedName>
    <definedName name="평힌VI1" localSheetId="6">#REF!</definedName>
    <definedName name="평힌VI1" localSheetId="20">#REF!</definedName>
    <definedName name="평힌VI1" localSheetId="9">#REF!</definedName>
    <definedName name="평힌VI1" localSheetId="8">#REF!</definedName>
    <definedName name="평힌VI1" localSheetId="23">#REF!</definedName>
    <definedName name="평힌VI1" localSheetId="22">#REF!</definedName>
    <definedName name="평힌VI1" localSheetId="21">#REF!</definedName>
    <definedName name="평힌VI1" localSheetId="7">#REF!</definedName>
    <definedName name="평힌VI1" localSheetId="24">#REF!</definedName>
    <definedName name="평힌VI1">#REF!</definedName>
    <definedName name="평힌VI2" localSheetId="27">#REF!</definedName>
    <definedName name="평힌VI2" localSheetId="25">#REF!</definedName>
    <definedName name="평힌VI2" localSheetId="6">#REF!</definedName>
    <definedName name="평힌VI2" localSheetId="20">#REF!</definedName>
    <definedName name="평힌VI2" localSheetId="9">#REF!</definedName>
    <definedName name="평힌VI2" localSheetId="8">#REF!</definedName>
    <definedName name="평힌VI2" localSheetId="23">#REF!</definedName>
    <definedName name="평힌VI2" localSheetId="22">#REF!</definedName>
    <definedName name="평힌VI2" localSheetId="21">#REF!</definedName>
    <definedName name="평힌VI2" localSheetId="7">#REF!</definedName>
    <definedName name="평힌VI2" localSheetId="24">#REF!</definedName>
    <definedName name="평힌VI2">#REF!</definedName>
    <definedName name="평힌VI3" localSheetId="27">#REF!</definedName>
    <definedName name="평힌VI3" localSheetId="25">#REF!</definedName>
    <definedName name="평힌VI3" localSheetId="6">#REF!</definedName>
    <definedName name="평힌VI3" localSheetId="20">#REF!</definedName>
    <definedName name="평힌VI3" localSheetId="9">#REF!</definedName>
    <definedName name="평힌VI3" localSheetId="8">#REF!</definedName>
    <definedName name="평힌VI3" localSheetId="23">#REF!</definedName>
    <definedName name="평힌VI3" localSheetId="22">#REF!</definedName>
    <definedName name="평힌VI3" localSheetId="21">#REF!</definedName>
    <definedName name="평힌VI3" localSheetId="7">#REF!</definedName>
    <definedName name="평힌VI3" localSheetId="24">#REF!</definedName>
    <definedName name="평힌VI3">#REF!</definedName>
    <definedName name="평힌VI4" localSheetId="27">#REF!</definedName>
    <definedName name="평힌VI4" localSheetId="25">#REF!</definedName>
    <definedName name="평힌VI4" localSheetId="6">#REF!</definedName>
    <definedName name="평힌VI4" localSheetId="20">#REF!</definedName>
    <definedName name="평힌VI4" localSheetId="9">#REF!</definedName>
    <definedName name="평힌VI4" localSheetId="8">#REF!</definedName>
    <definedName name="평힌VI4" localSheetId="23">#REF!</definedName>
    <definedName name="평힌VI4" localSheetId="22">#REF!</definedName>
    <definedName name="평힌VI4" localSheetId="21">#REF!</definedName>
    <definedName name="평힌VI4" localSheetId="7">#REF!</definedName>
    <definedName name="평힌VI4" localSheetId="24">#REF!</definedName>
    <definedName name="평힌VI4">#REF!</definedName>
    <definedName name="평힌vi5" localSheetId="27">#REF!</definedName>
    <definedName name="평힌vi5" localSheetId="25">#REF!</definedName>
    <definedName name="평힌vi5" localSheetId="6">#REF!</definedName>
    <definedName name="평힌vi5" localSheetId="20">#REF!</definedName>
    <definedName name="평힌vi5" localSheetId="9">#REF!</definedName>
    <definedName name="평힌vi5" localSheetId="8">#REF!</definedName>
    <definedName name="평힌vi5" localSheetId="23">#REF!</definedName>
    <definedName name="평힌vi5" localSheetId="22">#REF!</definedName>
    <definedName name="평힌vi5" localSheetId="21">#REF!</definedName>
    <definedName name="평힌vi5" localSheetId="7">#REF!</definedName>
    <definedName name="평힌vi5" localSheetId="24">#REF!</definedName>
    <definedName name="평힌vi5">#REF!</definedName>
    <definedName name="폐가" localSheetId="12">BlankMacro1</definedName>
    <definedName name="폐가" localSheetId="25">BlankMacro1</definedName>
    <definedName name="폐가" localSheetId="24">BlankMacro1</definedName>
    <definedName name="폐가">BlankMacro1</definedName>
    <definedName name="폐기물" localSheetId="12">{"Book1","수시.XLS"}</definedName>
    <definedName name="폐기물" localSheetId="27">#REF!</definedName>
    <definedName name="폐기물" localSheetId="25">#REF!</definedName>
    <definedName name="폐기물" localSheetId="6">#REF!</definedName>
    <definedName name="폐기물" localSheetId="20">#REF!</definedName>
    <definedName name="폐기물" localSheetId="9">#REF!</definedName>
    <definedName name="폐기물" localSheetId="8">#REF!</definedName>
    <definedName name="폐기물" localSheetId="23">#REF!</definedName>
    <definedName name="폐기물" localSheetId="22">#REF!</definedName>
    <definedName name="폐기물" localSheetId="21">#REF!</definedName>
    <definedName name="폐기물" localSheetId="7">#REF!</definedName>
    <definedName name="폐기물">{"Book1","수시.XLS"}</definedName>
    <definedName name="폐기물_1" localSheetId="12">{"Book1","수시.XLS"}</definedName>
    <definedName name="폐기물_1">{"Book1","수시.XLS"}</definedName>
    <definedName name="폐기물_2" localSheetId="12">{"Book1","수시.XLS"}</definedName>
    <definedName name="폐기물_2">{"Book1","수시.XLS"}</definedName>
    <definedName name="폐기물_3" localSheetId="12">{"Book1","수시.XLS"}</definedName>
    <definedName name="폐기물_3">{"Book1","수시.XLS"}</definedName>
    <definedName name="폐기물_4" localSheetId="12">{"Book1","수시.XLS"}</definedName>
    <definedName name="폐기물_4">{"Book1","수시.XLS"}</definedName>
    <definedName name="폐기물_5" localSheetId="12">{"Book1","수시.XLS"}</definedName>
    <definedName name="폐기물_5">{"Book1","수시.XLS"}</definedName>
    <definedName name="폐기물물량" localSheetId="12">BlankMacro1</definedName>
    <definedName name="폐기물물량" localSheetId="25">BlankMacro1</definedName>
    <definedName name="폐기물물량" localSheetId="24">BlankMacro1</definedName>
    <definedName name="폐기물물량">BlankMacro1</definedName>
    <definedName name="폐기물집계표" localSheetId="12">'관급자재(퇴수관로)'!집</definedName>
    <definedName name="폐기물집계표">집</definedName>
    <definedName name="포" localSheetId="12">BlankMacro1</definedName>
    <definedName name="포" localSheetId="25">BlankMacro1</definedName>
    <definedName name="포" localSheetId="24">BlankMacro1</definedName>
    <definedName name="포">BlankMacro1</definedName>
    <definedName name="포장공1" localSheetId="12">BlankMacro1</definedName>
    <definedName name="포장공1" localSheetId="25">BlankMacro1</definedName>
    <definedName name="포장공1" localSheetId="24">BlankMacro1</definedName>
    <definedName name="포장공1">BlankMacro1</definedName>
    <definedName name="포장깨기" localSheetId="27" hidden="1">{#N/A,#N/A,FALSE,"2~8번"}</definedName>
    <definedName name="포장깨기" localSheetId="25" hidden="1">{#N/A,#N/A,FALSE,"2~8번"}</definedName>
    <definedName name="포장깨기" localSheetId="6" hidden="1">{#N/A,#N/A,FALSE,"2~8번"}</definedName>
    <definedName name="포장깨기" localSheetId="20" hidden="1">{#N/A,#N/A,FALSE,"2~8번"}</definedName>
    <definedName name="포장깨기" localSheetId="8" hidden="1">{#N/A,#N/A,FALSE,"2~8번"}</definedName>
    <definedName name="포장깨기" localSheetId="23" hidden="1">{#N/A,#N/A,FALSE,"2~8번"}</definedName>
    <definedName name="포장깨기" localSheetId="22" hidden="1">{#N/A,#N/A,FALSE,"2~8번"}</definedName>
    <definedName name="포장깨기" hidden="1">{#N/A,#N/A,FALSE,"2~8번"}</definedName>
    <definedName name="포장문양2지구" localSheetId="12">BlankMacro1</definedName>
    <definedName name="포장문양2지구" localSheetId="25">BlankMacro1</definedName>
    <definedName name="포장문양2지구" localSheetId="24">BlankMacro1</definedName>
    <definedName name="포장문양2지구">BlankMacro1</definedName>
    <definedName name="포장문양3지구" localSheetId="12">BlankMacro1</definedName>
    <definedName name="포장문양3지구" localSheetId="25">BlankMacro1</definedName>
    <definedName name="포장문양3지구" localSheetId="24">BlankMacro1</definedName>
    <definedName name="포장문양3지구">BlankMacro1</definedName>
    <definedName name="포장문양4지구" localSheetId="12">BlankMacro1</definedName>
    <definedName name="포장문양4지구" localSheetId="25">BlankMacro1</definedName>
    <definedName name="포장문양4지구" localSheetId="24">BlankMacro1</definedName>
    <definedName name="포장문양4지구">BlankMacro1</definedName>
    <definedName name="폭원" localSheetId="27">#REF!</definedName>
    <definedName name="폭원" localSheetId="25">#REF!</definedName>
    <definedName name="폭원" localSheetId="6">#REF!</definedName>
    <definedName name="폭원" localSheetId="20">#REF!</definedName>
    <definedName name="폭원" localSheetId="9">#REF!</definedName>
    <definedName name="폭원" localSheetId="8">#REF!</definedName>
    <definedName name="폭원" localSheetId="23">#REF!</definedName>
    <definedName name="폭원" localSheetId="22">#REF!</definedName>
    <definedName name="폭원" localSheetId="21">#REF!</definedName>
    <definedName name="폭원" localSheetId="7">#REF!</definedName>
    <definedName name="폭원" localSheetId="24">#REF!</definedName>
    <definedName name="폭원">#REF!</definedName>
    <definedName name="표지병설치" localSheetId="12">BlankMacro1</definedName>
    <definedName name="표지병설치" localSheetId="25">BlankMacro1</definedName>
    <definedName name="표지병설치" localSheetId="24">BlankMacro1</definedName>
    <definedName name="표지병설치">BlankMacro1</definedName>
    <definedName name="표토처리">{"Book1","00장구심사(농림).xls"}</definedName>
    <definedName name="품위내역서" localSheetId="12">BlankMacro1</definedName>
    <definedName name="품위내역서" localSheetId="25">BlankMacro1</definedName>
    <definedName name="품위내역서" localSheetId="24">BlankMacro1</definedName>
    <definedName name="품위내역서">BlankMacro1</definedName>
    <definedName name="플륨관" localSheetId="12">{"'산출근거'!$B$4:$D$8"}</definedName>
    <definedName name="플륨관">{"'산출근거'!$B$4:$D$8"}</definedName>
    <definedName name="피복">0.15</definedName>
    <definedName name="ㅎ5" localSheetId="27" hidden="1">{#N/A,#N/A,FALSE,"골재소요량";#N/A,#N/A,FALSE,"골재소요량"}</definedName>
    <definedName name="ㅎ5" localSheetId="25" hidden="1">{#N/A,#N/A,FALSE,"골재소요량";#N/A,#N/A,FALSE,"골재소요량"}</definedName>
    <definedName name="ㅎ5" localSheetId="6" hidden="1">{#N/A,#N/A,FALSE,"골재소요량";#N/A,#N/A,FALSE,"골재소요량"}</definedName>
    <definedName name="ㅎ5" localSheetId="20" hidden="1">{#N/A,#N/A,FALSE,"골재소요량";#N/A,#N/A,FALSE,"골재소요량"}</definedName>
    <definedName name="ㅎ5" localSheetId="8" hidden="1">{#N/A,#N/A,FALSE,"골재소요량";#N/A,#N/A,FALSE,"골재소요량"}</definedName>
    <definedName name="ㅎ5" localSheetId="23" hidden="1">{#N/A,#N/A,FALSE,"골재소요량";#N/A,#N/A,FALSE,"골재소요량"}</definedName>
    <definedName name="ㅎ5" localSheetId="22" hidden="1">{#N/A,#N/A,FALSE,"골재소요량";#N/A,#N/A,FALSE,"골재소요량"}</definedName>
    <definedName name="ㅎ5" hidden="1">{#N/A,#N/A,FALSE,"골재소요량";#N/A,#N/A,FALSE,"골재소요량"}</definedName>
    <definedName name="ㅎㄱ" localSheetId="12">{"'용역비'!$A$4:$C$8"}</definedName>
    <definedName name="ㅎㄱ">{"'용역비'!$A$4:$C$8"}</definedName>
    <definedName name="ㅎㄱㅎ" localSheetId="12">{"'용역비'!$A$4:$C$8"}</definedName>
    <definedName name="ㅎㄱㅎ">{"'용역비'!$A$4:$C$8"}</definedName>
    <definedName name="ㅎㄱㅎㄱㅎㄱㅎ" localSheetId="12">{"'용역비'!$A$4:$C$8"}</definedName>
    <definedName name="ㅎㄱㅎㄱㅎㄱㅎ">{"'용역비'!$A$4:$C$8"}</definedName>
    <definedName name="ㅎㄴㄹㄴㄹㄴㅇ" localSheetId="27" hidden="1">{#N/A,#N/A,FALSE,"토공2"}</definedName>
    <definedName name="ㅎㄴㄹㄴㄹㄴㅇ" localSheetId="25" hidden="1">{#N/A,#N/A,FALSE,"토공2"}</definedName>
    <definedName name="ㅎㄴㄹㄴㄹㄴㅇ" localSheetId="6" hidden="1">{#N/A,#N/A,FALSE,"토공2"}</definedName>
    <definedName name="ㅎㄴㄹㄴㄹㄴㅇ" localSheetId="20" hidden="1">{#N/A,#N/A,FALSE,"토공2"}</definedName>
    <definedName name="ㅎㄴㄹㄴㄹㄴㅇ" localSheetId="8" hidden="1">{#N/A,#N/A,FALSE,"토공2"}</definedName>
    <definedName name="ㅎㄴㄹㄴㄹㄴㅇ" localSheetId="23" hidden="1">{#N/A,#N/A,FALSE,"토공2"}</definedName>
    <definedName name="ㅎㄴㄹㄴㄹㄴㅇ" localSheetId="22" hidden="1">{#N/A,#N/A,FALSE,"토공2"}</definedName>
    <definedName name="ㅎㄴㄹㄴㄹㄴㅇ" hidden="1">{#N/A,#N/A,FALSE,"토공2"}</definedName>
    <definedName name="ㅎㄴㅁㄴㅇㄹㄴㅇ" localSheetId="27" hidden="1">{#N/A,#N/A,FALSE,"운반시간"}</definedName>
    <definedName name="ㅎㄴㅁㄴㅇㄹㄴㅇ" localSheetId="25" hidden="1">{#N/A,#N/A,FALSE,"운반시간"}</definedName>
    <definedName name="ㅎㄴㅁㄴㅇㄹㄴㅇ" localSheetId="6" hidden="1">{#N/A,#N/A,FALSE,"운반시간"}</definedName>
    <definedName name="ㅎㄴㅁㄴㅇㄹㄴㅇ" localSheetId="20" hidden="1">{#N/A,#N/A,FALSE,"운반시간"}</definedName>
    <definedName name="ㅎㄴㅁㄴㅇㄹㄴㅇ" localSheetId="8" hidden="1">{#N/A,#N/A,FALSE,"운반시간"}</definedName>
    <definedName name="ㅎㄴㅁㄴㅇㄹㄴㅇ" localSheetId="23" hidden="1">{#N/A,#N/A,FALSE,"운반시간"}</definedName>
    <definedName name="ㅎㄴㅁㄴㅇㄹㄴㅇ" localSheetId="22" hidden="1">{#N/A,#N/A,FALSE,"운반시간"}</definedName>
    <definedName name="ㅎㄴㅁㄴㅇㄹㄴㅇ" hidden="1">{#N/A,#N/A,FALSE,"운반시간"}</definedName>
    <definedName name="ㅎㄴㅁㄹㄴㅁㄹㄴㅁㄹㄷㄹㄶㄴ" localSheetId="27" hidden="1">{#N/A,#N/A,FALSE,"속도"}</definedName>
    <definedName name="ㅎㄴㅁㄹㄴㅁㄹㄴㅁㄹㄷㄹㄶㄴ" localSheetId="25" hidden="1">{#N/A,#N/A,FALSE,"속도"}</definedName>
    <definedName name="ㅎㄴㅁㄹㄴㅁㄹㄴㅁㄹㄷㄹㄶㄴ" localSheetId="6" hidden="1">{#N/A,#N/A,FALSE,"속도"}</definedName>
    <definedName name="ㅎㄴㅁㄹㄴㅁㄹㄴㅁㄹㄷㄹㄶㄴ" localSheetId="20" hidden="1">{#N/A,#N/A,FALSE,"속도"}</definedName>
    <definedName name="ㅎㄴㅁㄹㄴㅁㄹㄴㅁㄹㄷㄹㄶㄴ" localSheetId="8" hidden="1">{#N/A,#N/A,FALSE,"속도"}</definedName>
    <definedName name="ㅎㄴㅁㄹㄴㅁㄹㄴㅁㄹㄷㄹㄶㄴ" localSheetId="23" hidden="1">{#N/A,#N/A,FALSE,"속도"}</definedName>
    <definedName name="ㅎㄴㅁㄹㄴㅁㄹㄴㅁㄹㄷㄹㄶㄴ" localSheetId="22" hidden="1">{#N/A,#N/A,FALSE,"속도"}</definedName>
    <definedName name="ㅎㄴㅁㄹㄴㅁㄹㄴㅁㄹㄷㄹㄶㄴ" hidden="1">{#N/A,#N/A,FALSE,"속도"}</definedName>
    <definedName name="ㅎㄴㅁㄹㅈㅁㅎ" localSheetId="27" hidden="1">{#N/A,#N/A,FALSE,"단가표지"}</definedName>
    <definedName name="ㅎㄴㅁㄹㅈㅁㅎ" localSheetId="25" hidden="1">{#N/A,#N/A,FALSE,"단가표지"}</definedName>
    <definedName name="ㅎㄴㅁㄹㅈㅁㅎ" localSheetId="6" hidden="1">{#N/A,#N/A,FALSE,"단가표지"}</definedName>
    <definedName name="ㅎㄴㅁㄹㅈㅁㅎ" localSheetId="20" hidden="1">{#N/A,#N/A,FALSE,"단가표지"}</definedName>
    <definedName name="ㅎㄴㅁㄹㅈㅁㅎ" localSheetId="8" hidden="1">{#N/A,#N/A,FALSE,"단가표지"}</definedName>
    <definedName name="ㅎㄴㅁㄹㅈㅁㅎ" localSheetId="23" hidden="1">{#N/A,#N/A,FALSE,"단가표지"}</definedName>
    <definedName name="ㅎㄴㅁㄹㅈㅁㅎ" localSheetId="22" hidden="1">{#N/A,#N/A,FALSE,"단가표지"}</definedName>
    <definedName name="ㅎㄴㅁㄹㅈㅁㅎ" hidden="1">{#N/A,#N/A,FALSE,"단가표지"}</definedName>
    <definedName name="ㅎㄴㅇㄹ" localSheetId="27" hidden="1">{#N/A,#N/A,FALSE,"혼합골재"}</definedName>
    <definedName name="ㅎㄴㅇㄹ" localSheetId="25" hidden="1">{#N/A,#N/A,FALSE,"혼합골재"}</definedName>
    <definedName name="ㅎㄴㅇㄹ" localSheetId="6" hidden="1">{#N/A,#N/A,FALSE,"혼합골재"}</definedName>
    <definedName name="ㅎㄴㅇㄹ" localSheetId="20" hidden="1">{#N/A,#N/A,FALSE,"혼합골재"}</definedName>
    <definedName name="ㅎㄴㅇㄹ" localSheetId="8" hidden="1">{#N/A,#N/A,FALSE,"혼합골재"}</definedName>
    <definedName name="ㅎㄴㅇㄹ" localSheetId="23" hidden="1">{#N/A,#N/A,FALSE,"혼합골재"}</definedName>
    <definedName name="ㅎㄴㅇㄹ" localSheetId="22" hidden="1">{#N/A,#N/A,FALSE,"혼합골재"}</definedName>
    <definedName name="ㅎㄴㅇㄹ" hidden="1">{#N/A,#N/A,FALSE,"혼합골재"}</definedName>
    <definedName name="ㅎㄴㅇ롷ㅇㄹ" localSheetId="27" hidden="1">{#N/A,#N/A,FALSE,"배수2"}</definedName>
    <definedName name="ㅎㄴㅇ롷ㅇㄹ" localSheetId="25" hidden="1">{#N/A,#N/A,FALSE,"배수2"}</definedName>
    <definedName name="ㅎㄴㅇ롷ㅇㄹ" localSheetId="6" hidden="1">{#N/A,#N/A,FALSE,"배수2"}</definedName>
    <definedName name="ㅎㄴㅇ롷ㅇㄹ" localSheetId="20" hidden="1">{#N/A,#N/A,FALSE,"배수2"}</definedName>
    <definedName name="ㅎㄴㅇ롷ㅇㄹ" localSheetId="8" hidden="1">{#N/A,#N/A,FALSE,"배수2"}</definedName>
    <definedName name="ㅎㄴㅇ롷ㅇㄹ" localSheetId="23" hidden="1">{#N/A,#N/A,FALSE,"배수2"}</definedName>
    <definedName name="ㅎㄴㅇ롷ㅇㄹ" localSheetId="22" hidden="1">{#N/A,#N/A,FALSE,"배수2"}</definedName>
    <definedName name="ㅎㄴㅇ롷ㅇㄹ" hidden="1">{#N/A,#N/A,FALSE,"배수2"}</definedName>
    <definedName name="ㅎㄴㅇㅀㄴ" localSheetId="27" hidden="1">{#N/A,#N/A,FALSE,"조골재"}</definedName>
    <definedName name="ㅎㄴㅇㅀㄴ" localSheetId="25" hidden="1">{#N/A,#N/A,FALSE,"조골재"}</definedName>
    <definedName name="ㅎㄴㅇㅀㄴ" localSheetId="6" hidden="1">{#N/A,#N/A,FALSE,"조골재"}</definedName>
    <definedName name="ㅎㄴㅇㅀㄴ" localSheetId="20" hidden="1">{#N/A,#N/A,FALSE,"조골재"}</definedName>
    <definedName name="ㅎㄴㅇㅀㄴ" localSheetId="8" hidden="1">{#N/A,#N/A,FALSE,"조골재"}</definedName>
    <definedName name="ㅎㄴㅇㅀㄴ" localSheetId="23" hidden="1">{#N/A,#N/A,FALSE,"조골재"}</definedName>
    <definedName name="ㅎㄴㅇㅀㄴ" localSheetId="22" hidden="1">{#N/A,#N/A,FALSE,"조골재"}</definedName>
    <definedName name="ㅎㄴㅇㅀㄴ" hidden="1">{#N/A,#N/A,FALSE,"조골재"}</definedName>
    <definedName name="ㅎㄶ" localSheetId="27" hidden="1">{#N/A,#N/A,FALSE,"속도"}</definedName>
    <definedName name="ㅎㄶ" localSheetId="25" hidden="1">{#N/A,#N/A,FALSE,"속도"}</definedName>
    <definedName name="ㅎㄶ" localSheetId="6" hidden="1">{#N/A,#N/A,FALSE,"속도"}</definedName>
    <definedName name="ㅎㄶ" localSheetId="20" hidden="1">{#N/A,#N/A,FALSE,"속도"}</definedName>
    <definedName name="ㅎㄶ" localSheetId="8" hidden="1">{#N/A,#N/A,FALSE,"속도"}</definedName>
    <definedName name="ㅎㄶ" localSheetId="23" hidden="1">{#N/A,#N/A,FALSE,"속도"}</definedName>
    <definedName name="ㅎㄶ" localSheetId="22" hidden="1">{#N/A,#N/A,FALSE,"속도"}</definedName>
    <definedName name="ㅎㄶ" hidden="1">{#N/A,#N/A,FALSE,"속도"}</definedName>
    <definedName name="ㅎㄹㅇ" localSheetId="27" hidden="1">{#N/A,#N/A,FALSE,"배수2"}</definedName>
    <definedName name="ㅎㄹㅇ" localSheetId="25" hidden="1">{#N/A,#N/A,FALSE,"배수2"}</definedName>
    <definedName name="ㅎㄹㅇ" localSheetId="6" hidden="1">{#N/A,#N/A,FALSE,"배수2"}</definedName>
    <definedName name="ㅎㄹㅇ" localSheetId="20" hidden="1">{#N/A,#N/A,FALSE,"배수2"}</definedName>
    <definedName name="ㅎㄹㅇ" localSheetId="8" hidden="1">{#N/A,#N/A,FALSE,"배수2"}</definedName>
    <definedName name="ㅎㄹㅇ" localSheetId="23" hidden="1">{#N/A,#N/A,FALSE,"배수2"}</definedName>
    <definedName name="ㅎㄹㅇ" localSheetId="22" hidden="1">{#N/A,#N/A,FALSE,"배수2"}</definedName>
    <definedName name="ㅎㄹㅇ" hidden="1">{#N/A,#N/A,FALSE,"배수2"}</definedName>
    <definedName name="ㅎ롱ㄹ호ㅗ" localSheetId="12">{"'산출근거'!$B$4:$D$8"}</definedName>
    <definedName name="ㅎ롱ㄹ호ㅗ">{"'산출근거'!$B$4:$D$8"}</definedName>
    <definedName name="ㅎㅀㄹ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ㅀ" localSheetId="27" hidden="1">#REF!</definedName>
    <definedName name="ㅎㅀㅀ" localSheetId="25" hidden="1">#REF!</definedName>
    <definedName name="ㅎㅀㅀ" localSheetId="6" hidden="1">#REF!</definedName>
    <definedName name="ㅎㅀㅀ" localSheetId="20" hidden="1">#REF!</definedName>
    <definedName name="ㅎㅀㅀ" localSheetId="8" hidden="1">#REF!</definedName>
    <definedName name="ㅎㅀㅀ" localSheetId="23" hidden="1">#REF!</definedName>
    <definedName name="ㅎㅀㅀ" localSheetId="22" hidden="1">#REF!</definedName>
    <definedName name="ㅎㅀㅀ" localSheetId="21" hidden="1">#REF!</definedName>
    <definedName name="ㅎㅀㅀ" localSheetId="7" hidden="1">#REF!</definedName>
    <definedName name="ㅎㅀㅀ" localSheetId="24" hidden="1">#REF!</definedName>
    <definedName name="ㅎㅀㅀ" hidden="1">#REF!</definedName>
    <definedName name="ㅎㅂㄷ" localSheetId="27" hidden="1">{#N/A,#N/A,FALSE,"배수2"}</definedName>
    <definedName name="ㅎㅂㄷ" localSheetId="25" hidden="1">{#N/A,#N/A,FALSE,"배수2"}</definedName>
    <definedName name="ㅎㅂㄷ" localSheetId="6" hidden="1">{#N/A,#N/A,FALSE,"배수2"}</definedName>
    <definedName name="ㅎㅂㄷ" localSheetId="20" hidden="1">{#N/A,#N/A,FALSE,"배수2"}</definedName>
    <definedName name="ㅎㅂㄷ" localSheetId="8" hidden="1">{#N/A,#N/A,FALSE,"배수2"}</definedName>
    <definedName name="ㅎㅂㄷ" localSheetId="23" hidden="1">{#N/A,#N/A,FALSE,"배수2"}</definedName>
    <definedName name="ㅎㅂㄷ" localSheetId="22" hidden="1">{#N/A,#N/A,FALSE,"배수2"}</definedName>
    <definedName name="ㅎㅂㄷ" hidden="1">{#N/A,#N/A,FALSE,"배수2"}</definedName>
    <definedName name="ㅎㅇ" localSheetId="12">{"'용역비'!$A$4:$C$8"}</definedName>
    <definedName name="ㅎㅇ">{"'용역비'!$A$4:$C$8"}</definedName>
    <definedName name="ㅎ오" localSheetId="12">{"'용역비'!$A$4:$C$8"}</definedName>
    <definedName name="ㅎ오">{"'용역비'!$A$4:$C$8"}</definedName>
    <definedName name="ㅎㅎ" localSheetId="12">{"'별표'!$N$220"}</definedName>
    <definedName name="ㅎㅎ">{"'별표'!$N$220"}</definedName>
    <definedName name="ㅎㅎㄴㅁㅎㄴㅁㅎ" localSheetId="27" hidden="1">{#N/A,#N/A,FALSE,"구조2"}</definedName>
    <definedName name="ㅎㅎㄴㅁㅎㄴㅁㅎ" localSheetId="25" hidden="1">{#N/A,#N/A,FALSE,"구조2"}</definedName>
    <definedName name="ㅎㅎㄴㅁㅎㄴㅁㅎ" localSheetId="6" hidden="1">{#N/A,#N/A,FALSE,"구조2"}</definedName>
    <definedName name="ㅎㅎㄴㅁㅎㄴㅁㅎ" localSheetId="20" hidden="1">{#N/A,#N/A,FALSE,"구조2"}</definedName>
    <definedName name="ㅎㅎㄴㅁㅎㄴㅁㅎ" localSheetId="8" hidden="1">{#N/A,#N/A,FALSE,"구조2"}</definedName>
    <definedName name="ㅎㅎㄴㅁㅎㄴㅁㅎ" localSheetId="23" hidden="1">{#N/A,#N/A,FALSE,"구조2"}</definedName>
    <definedName name="ㅎㅎㄴㅁㅎㄴㅁㅎ" localSheetId="22" hidden="1">{#N/A,#N/A,FALSE,"구조2"}</definedName>
    <definedName name="ㅎㅎㄴㅁㅎㄴㅁㅎ" hidden="1">{#N/A,#N/A,FALSE,"구조2"}</definedName>
    <definedName name="ㅎㅎ도호" localSheetId="27" hidden="1">{#N/A,#N/A,FALSE,"표지목차"}</definedName>
    <definedName name="ㅎㅎ도호" localSheetId="25" hidden="1">{#N/A,#N/A,FALSE,"표지목차"}</definedName>
    <definedName name="ㅎㅎ도호" localSheetId="6" hidden="1">{#N/A,#N/A,FALSE,"표지목차"}</definedName>
    <definedName name="ㅎㅎ도호" localSheetId="20" hidden="1">{#N/A,#N/A,FALSE,"표지목차"}</definedName>
    <definedName name="ㅎㅎ도호" localSheetId="8" hidden="1">{#N/A,#N/A,FALSE,"표지목차"}</definedName>
    <definedName name="ㅎㅎ도호" localSheetId="23" hidden="1">{#N/A,#N/A,FALSE,"표지목차"}</definedName>
    <definedName name="ㅎㅎ도호" localSheetId="22" hidden="1">{#N/A,#N/A,FALSE,"표지목차"}</definedName>
    <definedName name="ㅎㅎ도호" hidden="1">{#N/A,#N/A,FALSE,"표지목차"}</definedName>
    <definedName name="하" localSheetId="12">{"'정산내역서'!$A$1:$I$35","'정산서(절.성토부)'!$A$1:$Q$17","'정산서(교량부)'!$A$1:$Q$84","'총괄표'!$A$1:$M$12","'시행현황'!$A$1:$G$12","'표지'!$A$1:$N$27","'정산서(절.성토부)'!$A$3:$Q$7"}</definedName>
    <definedName name="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하" localSheetId="4">{"'정산내역서'!$A$1:$I$35","'정산서(절.성토부)'!$A$1:$Q$17","'정산서(교량부)'!$A$1:$Q$84","'총괄표'!$A$1:$M$12","'시행현황'!$A$1:$G$12","'표지'!$A$1:$N$27","'정산서(절.성토부)'!$A$3:$Q$7"}</definedName>
    <definedName name="하">{"'정산내역서'!$A$1:$I$35","'정산서(절.성토부)'!$A$1:$Q$17","'정산서(교량부)'!$A$1:$Q$84","'총괄표'!$A$1:$M$12","'시행현황'!$A$1:$G$12","'표지'!$A$1:$N$27","'정산서(절.성토부)'!$A$3:$Q$7"}</definedName>
    <definedName name="하도4">255</definedName>
    <definedName name="하도6">255</definedName>
    <definedName name="하도급8">255</definedName>
    <definedName name="하도급일반조건2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일반조건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처리부지터파기" localSheetId="12">BlankMacro1</definedName>
    <definedName name="하수처리부지터파기" localSheetId="25">BlankMacro1</definedName>
    <definedName name="하수처리부지터파기" localSheetId="24">BlankMacro1</definedName>
    <definedName name="하수처리부지터파기">BlankMacro1</definedName>
    <definedName name="하하" localSheetId="27" hidden="1">{#N/A,#N/A,FALSE,"표지"}</definedName>
    <definedName name="하하" localSheetId="25" hidden="1">{#N/A,#N/A,FALSE,"표지"}</definedName>
    <definedName name="하하" hidden="1">{#N/A,#N/A,FALSE,"표지"}</definedName>
    <definedName name="학산P2" localSheetId="12">BlankMacro1</definedName>
    <definedName name="학산P2" localSheetId="25">BlankMacro1</definedName>
    <definedName name="학산P2" localSheetId="24">BlankMacro1</definedName>
    <definedName name="학산P2">BlankMacro1</definedName>
    <definedName name="학주" localSheetId="12">{"'도면'!$G$62:$H$63","'도면'!$G$62:$H$63"}</definedName>
    <definedName name="학주">{"'도면'!$G$62:$H$63","'도면'!$G$62:$H$63"}</definedName>
    <definedName name="학주111" localSheetId="12">{"'도면'!$G$62:$H$63","'도면'!$G$62:$H$63"}</definedName>
    <definedName name="학주111">{"'도면'!$G$62:$H$63","'도면'!$G$62:$H$63"}</definedName>
    <definedName name="학주112" localSheetId="12">{"'도면'!$G$62:$H$63","'도면'!$G$62:$H$63"}</definedName>
    <definedName name="학주112">{"'도면'!$G$62:$H$63","'도면'!$G$62:$H$63"}</definedName>
    <definedName name="학주12" localSheetId="12">{"'도면'!$G$62:$H$63","'도면'!$G$62:$H$63"}</definedName>
    <definedName name="학주12">{"'도면'!$G$62:$H$63","'도면'!$G$62:$H$63"}</definedName>
    <definedName name="학주133" localSheetId="12">{"'도면'!$G$62:$H$63","'도면'!$G$62:$H$63"}</definedName>
    <definedName name="학주133">{"'도면'!$G$62:$H$63","'도면'!$G$62:$H$63"}</definedName>
    <definedName name="학주22" localSheetId="12">{"'도면'!$G$62:$H$63","'도면'!$G$62:$H$63"}</definedName>
    <definedName name="학주22">{"'도면'!$G$62:$H$63","'도면'!$G$62:$H$63"}</definedName>
    <definedName name="학주33" localSheetId="12">{"'도면'!$G$62:$H$63","'도면'!$G$62:$H$63"}</definedName>
    <definedName name="학주33">{"'도면'!$G$62:$H$63","'도면'!$G$62:$H$63"}</definedName>
    <definedName name="학주35" localSheetId="12">{"'도면'!$G$62:$H$63","'도면'!$G$62:$H$63"}</definedName>
    <definedName name="학주35">{"'도면'!$G$62:$H$63","'도면'!$G$62:$H$63"}</definedName>
    <definedName name="학주36" localSheetId="12">{"'도면'!$G$62:$H$63","'도면'!$G$62:$H$63"}</definedName>
    <definedName name="학주36">{"'도면'!$G$62:$H$63","'도면'!$G$62:$H$63"}</definedName>
    <definedName name="학주55" localSheetId="12">{"'도면'!$G$62:$H$63","'도면'!$G$62:$H$63"}</definedName>
    <definedName name="학주55">{"'도면'!$G$62:$H$63","'도면'!$G$62:$H$63"}</definedName>
    <definedName name="학주lhj" localSheetId="12">{"'도면'!$G$62:$H$63","'도면'!$G$62:$H$63"}</definedName>
    <definedName name="학주lhj">{"'도면'!$G$62:$H$63","'도면'!$G$62:$H$63"}</definedName>
    <definedName name="학주이" localSheetId="12">{"'도면'!$G$62:$H$63","'도면'!$G$62:$H$63"}</definedName>
    <definedName name="학주이">{"'도면'!$G$62:$H$63","'도면'!$G$62:$H$63"}</definedName>
    <definedName name="한" localSheetId="27" hidden="1">{#N/A,#N/A,FALSE,"조골재"}</definedName>
    <definedName name="한" localSheetId="25" hidden="1">{#N/A,#N/A,FALSE,"조골재"}</definedName>
    <definedName name="한" localSheetId="6" hidden="1">{#N/A,#N/A,FALSE,"조골재"}</definedName>
    <definedName name="한" localSheetId="20" hidden="1">{#N/A,#N/A,FALSE,"조골재"}</definedName>
    <definedName name="한" localSheetId="8" hidden="1">{#N/A,#N/A,FALSE,"조골재"}</definedName>
    <definedName name="한" localSheetId="23" hidden="1">{#N/A,#N/A,FALSE,"조골재"}</definedName>
    <definedName name="한" localSheetId="22" hidden="1">{#N/A,#N/A,FALSE,"조골재"}</definedName>
    <definedName name="한" hidden="1">{#N/A,#N/A,FALSE,"조골재"}</definedName>
    <definedName name="한동" localSheetId="27" hidden="1">{#N/A,#N/A,FALSE,"단가표지"}</definedName>
    <definedName name="한동" localSheetId="25" hidden="1">{#N/A,#N/A,FALSE,"단가표지"}</definedName>
    <definedName name="한동" localSheetId="6" hidden="1">{#N/A,#N/A,FALSE,"단가표지"}</definedName>
    <definedName name="한동" localSheetId="20" hidden="1">{#N/A,#N/A,FALSE,"단가표지"}</definedName>
    <definedName name="한동" localSheetId="8" hidden="1">{#N/A,#N/A,FALSE,"단가표지"}</definedName>
    <definedName name="한동" localSheetId="23" hidden="1">{#N/A,#N/A,FALSE,"단가표지"}</definedName>
    <definedName name="한동" localSheetId="22" hidden="1">{#N/A,#N/A,FALSE,"단가표지"}</definedName>
    <definedName name="한동" hidden="1">{#N/A,#N/A,FALSE,"단가표지"}</definedName>
    <definedName name="한마을">{"Book1","00장구심사(농림).xls"}</definedName>
    <definedName name="한전불임금2" localSheetId="12">BlankMacro1</definedName>
    <definedName name="한전불임금2" localSheetId="25">BlankMacro1</definedName>
    <definedName name="한전불임금2" localSheetId="24">BlankMacro1</definedName>
    <definedName name="한전불임금2">BlankMacro1</definedName>
    <definedName name="합" localSheetId="12">{"=토";"=배";"=구";"=포";"=부"}</definedName>
    <definedName name="합">{"=토";"=배";"=구";"=포";"=부"}</definedName>
    <definedName name="항나" localSheetId="12">{"'급수관로수리계산서'!$A$1:$V$45"}</definedName>
    <definedName name="항나" localSheetId="2">{"'급수관로수리계산서'!$A$1:$V$45"}</definedName>
    <definedName name="항나" localSheetId="4">{"'급수관로수리계산서'!$A$1:$V$45"}</definedName>
    <definedName name="항나">{"'급수관로수리계산서'!$A$1:$V$45"}</definedName>
    <definedName name="해" localSheetId="12">BlankMacro1</definedName>
    <definedName name="해" localSheetId="25">BlankMacro1</definedName>
    <definedName name="해" localSheetId="24">BlankMacro1</definedName>
    <definedName name="해">BlankMacro1</definedName>
    <definedName name="해걸">{"Book1","00장구심사(농림).xls"}</definedName>
    <definedName name="해룡" localSheetId="12">BlankMacro1</definedName>
    <definedName name="해룡" localSheetId="25">BlankMacro1</definedName>
    <definedName name="해룡" localSheetId="24">BlankMacro1</definedName>
    <definedName name="해룡">BlankMacro1</definedName>
    <definedName name="허오" localSheetId="27" hidden="1">{#N/A,#N/A,FALSE,"골재소요량";#N/A,#N/A,FALSE,"골재소요량"}</definedName>
    <definedName name="허오" localSheetId="25" hidden="1">{#N/A,#N/A,FALSE,"골재소요량";#N/A,#N/A,FALSE,"골재소요량"}</definedName>
    <definedName name="허오" localSheetId="6" hidden="1">{#N/A,#N/A,FALSE,"골재소요량";#N/A,#N/A,FALSE,"골재소요량"}</definedName>
    <definedName name="허오" localSheetId="20" hidden="1">{#N/A,#N/A,FALSE,"골재소요량";#N/A,#N/A,FALSE,"골재소요량"}</definedName>
    <definedName name="허오" localSheetId="8" hidden="1">{#N/A,#N/A,FALSE,"골재소요량";#N/A,#N/A,FALSE,"골재소요량"}</definedName>
    <definedName name="허오" localSheetId="23" hidden="1">{#N/A,#N/A,FALSE,"골재소요량";#N/A,#N/A,FALSE,"골재소요량"}</definedName>
    <definedName name="허오" localSheetId="22" hidden="1">{#N/A,#N/A,FALSE,"골재소요량";#N/A,#N/A,FALSE,"골재소요량"}</definedName>
    <definedName name="허오" hidden="1">{#N/A,#N/A,FALSE,"골재소요량";#N/A,#N/A,FALSE,"골재소요량"}</definedName>
    <definedName name="허용지반반력">70</definedName>
    <definedName name="현대내역서" localSheetId="12">{"'Sheet1'!$A$4","'Sheet1'!$A$9:$G$28"}</definedName>
    <definedName name="현대내역서">{"'Sheet1'!$A$4","'Sheet1'!$A$9:$G$28"}</definedName>
    <definedName name="현황도">255</definedName>
    <definedName name="호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선" localSheetId="12">{"'자리배치도'!$AG$1:$CI$28"}</definedName>
    <definedName name="호선" localSheetId="2">{"'자리배치도'!$AG$1:$CI$28"}</definedName>
    <definedName name="호선" localSheetId="4">{"'자리배치도'!$AG$1:$CI$28"}</definedName>
    <definedName name="호선">{"'자리배치도'!$AG$1:$CI$28"}</definedName>
    <definedName name="호이스느" localSheetId="27" hidden="1">{#N/A,#N/A,FALSE,"물량산출"}</definedName>
    <definedName name="호이스느" localSheetId="25" hidden="1">{#N/A,#N/A,FALSE,"물량산출"}</definedName>
    <definedName name="호이스느" localSheetId="6" hidden="1">{#N/A,#N/A,FALSE,"물량산출"}</definedName>
    <definedName name="호이스느" localSheetId="20" hidden="1">{#N/A,#N/A,FALSE,"물량산출"}</definedName>
    <definedName name="호이스느" localSheetId="8" hidden="1">{#N/A,#N/A,FALSE,"물량산출"}</definedName>
    <definedName name="호이스느" localSheetId="23" hidden="1">{#N/A,#N/A,FALSE,"물량산출"}</definedName>
    <definedName name="호이스느" localSheetId="22" hidden="1">{#N/A,#N/A,FALSE,"물량산출"}</definedName>
    <definedName name="호이스느" hidden="1">{#N/A,#N/A,FALSE,"물량산출"}</definedName>
    <definedName name="호표" localSheetId="12">{"'제10장(표)'!$A$5:$L$10"}</definedName>
    <definedName name="호표">{"'제10장(표)'!$A$5:$L$10"}</definedName>
    <definedName name="호표자" localSheetId="12">{"'관경확장'!$A$79:$M$98","'관경확장'!$A$54:$M$78"}</definedName>
    <definedName name="호표자">{"'관경확장'!$A$79:$M$98","'관경확장'!$A$54:$M$78"}</definedName>
    <definedName name="호ㅎ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혼호녿ㄳ" localSheetId="27" hidden="1">{#N/A,#N/A,FALSE,"운반시간"}</definedName>
    <definedName name="혼호녿ㄳ" localSheetId="25" hidden="1">{#N/A,#N/A,FALSE,"운반시간"}</definedName>
    <definedName name="혼호녿ㄳ" localSheetId="6" hidden="1">{#N/A,#N/A,FALSE,"운반시간"}</definedName>
    <definedName name="혼호녿ㄳ" localSheetId="20" hidden="1">{#N/A,#N/A,FALSE,"운반시간"}</definedName>
    <definedName name="혼호녿ㄳ" localSheetId="8" hidden="1">{#N/A,#N/A,FALSE,"운반시간"}</definedName>
    <definedName name="혼호녿ㄳ" localSheetId="23" hidden="1">{#N/A,#N/A,FALSE,"운반시간"}</definedName>
    <definedName name="혼호녿ㄳ" localSheetId="22" hidden="1">{#N/A,#N/A,FALSE,"운반시간"}</definedName>
    <definedName name="혼호녿ㄳ" hidden="1">{#N/A,#N/A,FALSE,"운반시간"}</definedName>
    <definedName name="홍ㅇ호" localSheetId="12">{"'용역비'!$A$4:$C$8"}</definedName>
    <definedName name="홍ㅇ호">{"'용역비'!$A$4:$C$8"}</definedName>
    <definedName name="홓ㄹ" localSheetId="27" hidden="1">{#N/A,#N/A,FALSE,"2~8번"}</definedName>
    <definedName name="홓ㄹ" localSheetId="25" hidden="1">{#N/A,#N/A,FALSE,"2~8번"}</definedName>
    <definedName name="홓ㄹ" localSheetId="6" hidden="1">{#N/A,#N/A,FALSE,"2~8번"}</definedName>
    <definedName name="홓ㄹ" localSheetId="20" hidden="1">{#N/A,#N/A,FALSE,"2~8번"}</definedName>
    <definedName name="홓ㄹ" localSheetId="8" hidden="1">{#N/A,#N/A,FALSE,"2~8번"}</definedName>
    <definedName name="홓ㄹ" localSheetId="23" hidden="1">{#N/A,#N/A,FALSE,"2~8번"}</definedName>
    <definedName name="홓ㄹ" localSheetId="22" hidden="1">{#N/A,#N/A,FALSE,"2~8번"}</definedName>
    <definedName name="홓ㄹ" hidden="1">{#N/A,#N/A,FALSE,"2~8번"}</definedName>
    <definedName name="화강석두껍돌">15992</definedName>
    <definedName name="화강석두껍돌100">29319</definedName>
    <definedName name="화강석판석30">53306</definedName>
    <definedName name="확약서1" localSheetId="12">BlankMacro1</definedName>
    <definedName name="확약서1" localSheetId="25">BlankMacro1</definedName>
    <definedName name="확약서1" localSheetId="24">BlankMacro1</definedName>
    <definedName name="확약서1">BlankMacro1</definedName>
    <definedName name="환경보전비">0.2%</definedName>
    <definedName name="환경영향요소" localSheetId="27">#REF!</definedName>
    <definedName name="환경영향요소" localSheetId="25">#REF!</definedName>
    <definedName name="환경영향요소" localSheetId="6">#REF!</definedName>
    <definedName name="환경영향요소" localSheetId="20">#REF!</definedName>
    <definedName name="환경영향요소" localSheetId="9">#REF!</definedName>
    <definedName name="환경영향요소" localSheetId="8">#REF!</definedName>
    <definedName name="환경영향요소" localSheetId="23">#REF!</definedName>
    <definedName name="환경영향요소" localSheetId="22">#REF!</definedName>
    <definedName name="환경영향요소" localSheetId="21">#REF!</definedName>
    <definedName name="환경영향요소" localSheetId="7">#REF!</definedName>
    <definedName name="환경영향요소" localSheetId="24">#REF!</definedName>
    <definedName name="환경영향요소">#REF!</definedName>
    <definedName name="활하중계수" localSheetId="27">#REF!</definedName>
    <definedName name="활하중계수" localSheetId="25">#REF!</definedName>
    <definedName name="활하중계수" localSheetId="6">#REF!</definedName>
    <definedName name="활하중계수" localSheetId="20">#REF!</definedName>
    <definedName name="활하중계수" localSheetId="9">#REF!</definedName>
    <definedName name="활하중계수" localSheetId="8">#REF!</definedName>
    <definedName name="활하중계수" localSheetId="23">#REF!</definedName>
    <definedName name="활하중계수" localSheetId="22">#REF!</definedName>
    <definedName name="활하중계수" localSheetId="21">#REF!</definedName>
    <definedName name="활하중계수" localSheetId="7">#REF!</definedName>
    <definedName name="활하중계수" localSheetId="24">#REF!</definedName>
    <definedName name="활하중계수">#REF!</definedName>
    <definedName name="회현지구" localSheetId="12">{"'용역비'!$A$4:$C$8"}</definedName>
    <definedName name="회현지구">{"'용역비'!$A$4:$C$8"}</definedName>
    <definedName name="횡면벽2" localSheetId="12">BlankMacro1</definedName>
    <definedName name="횡면벽2" localSheetId="25">BlankMacro1</definedName>
    <definedName name="횡면벽2" localSheetId="24">BlankMacro1</definedName>
    <definedName name="횡면벽2">BlankMacro1</definedName>
    <definedName name="횡배수관집계본선" localSheetId="12">BlankMacro1</definedName>
    <definedName name="횡배수관집계본선" localSheetId="25">BlankMacro1</definedName>
    <definedName name="횡배수관집계본선" localSheetId="24">BlankMacro1</definedName>
    <definedName name="횡배수관집계본선">BlankMacro1</definedName>
    <definedName name="횡현황본선" localSheetId="12">BlankMacro1</definedName>
    <definedName name="횡현황본선" localSheetId="25">BlankMacro1</definedName>
    <definedName name="횡현황본선" localSheetId="24">BlankMacro1</definedName>
    <definedName name="횡현황본선">BlankMacro1</definedName>
    <definedName name="횡현황부체" localSheetId="12">BlankMacro1</definedName>
    <definedName name="횡현황부체" localSheetId="25">BlankMacro1</definedName>
    <definedName name="횡현황부체" localSheetId="24">BlankMacro1</definedName>
    <definedName name="횡현황부체">BlankMacro1</definedName>
    <definedName name="효구" localSheetId="12">Dlog_Show</definedName>
    <definedName name="효구" localSheetId="25">Dlog_Show</definedName>
    <definedName name="효구" localSheetId="24">Dlog_Show</definedName>
    <definedName name="효구">Dlog_Show</definedName>
    <definedName name="효석" localSheetId="12">{"'Firr(선)'!$AS$1:$AY$62","'Firr(사)'!$AS$1:$AY$62","'Firr(회)'!$AS$1:$AY$62","'Firr(선)'!$L$1:$V$62","'Firr(사)'!$L$1:$V$62","'Firr(회)'!$L$1:$V$62"}</definedName>
    <definedName name="효석" localSheetId="2">{"'Firr(선)'!$AS$1:$AY$62","'Firr(사)'!$AS$1:$AY$62","'Firr(회)'!$AS$1:$AY$62","'Firr(선)'!$L$1:$V$62","'Firr(사)'!$L$1:$V$62","'Firr(회)'!$L$1:$V$62"}</definedName>
    <definedName name="효석" localSheetId="4">{"'Firr(선)'!$AS$1:$AY$62","'Firr(사)'!$AS$1:$AY$62","'Firr(회)'!$AS$1:$AY$62","'Firr(선)'!$L$1:$V$62","'Firr(사)'!$L$1:$V$62","'Firr(회)'!$L$1:$V$62"}</definedName>
    <definedName name="효석">{"'Firr(선)'!$AS$1:$AY$62","'Firr(사)'!$AS$1:$AY$62","'Firr(회)'!$AS$1:$AY$62","'Firr(선)'!$L$1:$V$62","'Firr(사)'!$L$1:$V$62","'Firr(회)'!$L$1:$V$62"}</definedName>
    <definedName name="효자" localSheetId="12">Dlog_Show</definedName>
    <definedName name="효자" localSheetId="25">Dlog_Show</definedName>
    <definedName name="효자" localSheetId="24">Dlog_Show</definedName>
    <definedName name="효자">Dlog_Show</definedName>
    <definedName name="효자건설" localSheetId="12">Dlog_Show</definedName>
    <definedName name="효자건설" localSheetId="25">Dlog_Show</definedName>
    <definedName name="효자건설" localSheetId="24">Dlog_Show</definedName>
    <definedName name="효자건설">Dlog_Show</definedName>
    <definedName name="ㅏ" localSheetId="27" hidden="1">{#N/A,#N/A,FALSE,"운반시간"}</definedName>
    <definedName name="ㅏ" localSheetId="25" hidden="1">{#N/A,#N/A,FALSE,"운반시간"}</definedName>
    <definedName name="ㅏ" localSheetId="6" hidden="1">{#N/A,#N/A,FALSE,"운반시간"}</definedName>
    <definedName name="ㅏ" localSheetId="20" hidden="1">{#N/A,#N/A,FALSE,"운반시간"}</definedName>
    <definedName name="ㅏ" localSheetId="8" hidden="1">{#N/A,#N/A,FALSE,"운반시간"}</definedName>
    <definedName name="ㅏ" localSheetId="23" hidden="1">{#N/A,#N/A,FALSE,"운반시간"}</definedName>
    <definedName name="ㅏ" localSheetId="22" hidden="1">{#N/A,#N/A,FALSE,"운반시간"}</definedName>
    <definedName name="ㅏ" hidden="1">{#N/A,#N/A,FALSE,"운반시간"}</definedName>
    <definedName name="ㅐㅐㅐ" localSheetId="12">BlankMacro1</definedName>
    <definedName name="ㅐㅐㅐ" localSheetId="25">BlankMacro1</definedName>
    <definedName name="ㅐㅐㅐ" localSheetId="24">BlankMacro1</definedName>
    <definedName name="ㅐㅐㅐ">BlankMacro1</definedName>
    <definedName name="ㅑ" localSheetId="27" hidden="1">{#N/A,#N/A,FALSE,"조골재"}</definedName>
    <definedName name="ㅑ" localSheetId="25" hidden="1">{#N/A,#N/A,FALSE,"조골재"}</definedName>
    <definedName name="ㅑ" localSheetId="6" hidden="1">{#N/A,#N/A,FALSE,"조골재"}</definedName>
    <definedName name="ㅑ" localSheetId="20" hidden="1">{#N/A,#N/A,FALSE,"조골재"}</definedName>
    <definedName name="ㅑ" localSheetId="8" hidden="1">{#N/A,#N/A,FALSE,"조골재"}</definedName>
    <definedName name="ㅑ" localSheetId="23" hidden="1">{#N/A,#N/A,FALSE,"조골재"}</definedName>
    <definedName name="ㅑ" localSheetId="22" hidden="1">{#N/A,#N/A,FALSE,"조골재"}</definedName>
    <definedName name="ㅑ" hidden="1">{#N/A,#N/A,FALSE,"조골재"}</definedName>
    <definedName name="ㅑㅑ" localSheetId="12">{"'용역비'!$A$4:$C$8"}</definedName>
    <definedName name="ㅑㅑ">{"'용역비'!$A$4:$C$8"}</definedName>
    <definedName name="ㅑㅑㅑㅑㅑ" localSheetId="12">{"'용역비'!$A$4:$C$8"}</definedName>
    <definedName name="ㅑㅑㅑㅑㅑ">{"'용역비'!$A$4:$C$8"}</definedName>
    <definedName name="ㅑㅑㅑㅑㅑㅑ" localSheetId="12">{"'용역비'!$A$4:$C$8"}</definedName>
    <definedName name="ㅑㅑㅑㅑㅑㅑ">{"'용역비'!$A$4:$C$8"}</definedName>
    <definedName name="ㅑㅕ" localSheetId="27" hidden="1">{#N/A,#N/A,FALSE,"구조2"}</definedName>
    <definedName name="ㅑㅕ" localSheetId="25" hidden="1">{#N/A,#N/A,FALSE,"구조2"}</definedName>
    <definedName name="ㅑㅕ" localSheetId="6" hidden="1">{#N/A,#N/A,FALSE,"구조2"}</definedName>
    <definedName name="ㅑㅕ" localSheetId="20" hidden="1">{#N/A,#N/A,FALSE,"구조2"}</definedName>
    <definedName name="ㅑㅕ" localSheetId="8" hidden="1">{#N/A,#N/A,FALSE,"구조2"}</definedName>
    <definedName name="ㅑㅕ" localSheetId="23" hidden="1">{#N/A,#N/A,FALSE,"구조2"}</definedName>
    <definedName name="ㅑㅕ" localSheetId="22" hidden="1">{#N/A,#N/A,FALSE,"구조2"}</definedName>
    <definedName name="ㅑㅕ" hidden="1">{#N/A,#N/A,FALSE,"구조2"}</definedName>
    <definedName name="ㅑㅕㅕ" localSheetId="12">{"'용역비'!$A$4:$C$8"}</definedName>
    <definedName name="ㅑㅕㅕ">{"'용역비'!$A$4:$C$8"}</definedName>
    <definedName name="ㅑㅣㅕ" localSheetId="27" hidden="1">{#N/A,#N/A,FALSE,"단가표지"}</definedName>
    <definedName name="ㅑㅣㅕ" localSheetId="25" hidden="1">{#N/A,#N/A,FALSE,"단가표지"}</definedName>
    <definedName name="ㅑㅣㅕ" localSheetId="6" hidden="1">{#N/A,#N/A,FALSE,"단가표지"}</definedName>
    <definedName name="ㅑㅣㅕ" localSheetId="20" hidden="1">{#N/A,#N/A,FALSE,"단가표지"}</definedName>
    <definedName name="ㅑㅣㅕ" localSheetId="8" hidden="1">{#N/A,#N/A,FALSE,"단가표지"}</definedName>
    <definedName name="ㅑㅣㅕ" localSheetId="23" hidden="1">{#N/A,#N/A,FALSE,"단가표지"}</definedName>
    <definedName name="ㅑㅣㅕ" localSheetId="22" hidden="1">{#N/A,#N/A,FALSE,"단가표지"}</definedName>
    <definedName name="ㅑㅣㅕ" hidden="1">{#N/A,#N/A,FALSE,"단가표지"}</definedName>
    <definedName name="ㅓ7" localSheetId="27" hidden="1">{#N/A,#N/A,FALSE,"단가표지"}</definedName>
    <definedName name="ㅓ7" localSheetId="25" hidden="1">{#N/A,#N/A,FALSE,"단가표지"}</definedName>
    <definedName name="ㅓ7" localSheetId="6" hidden="1">{#N/A,#N/A,FALSE,"단가표지"}</definedName>
    <definedName name="ㅓ7" localSheetId="20" hidden="1">{#N/A,#N/A,FALSE,"단가표지"}</definedName>
    <definedName name="ㅓ7" localSheetId="8" hidden="1">{#N/A,#N/A,FALSE,"단가표지"}</definedName>
    <definedName name="ㅓ7" localSheetId="23" hidden="1">{#N/A,#N/A,FALSE,"단가표지"}</definedName>
    <definedName name="ㅓ7" localSheetId="22" hidden="1">{#N/A,#N/A,FALSE,"단가표지"}</definedName>
    <definedName name="ㅓ7" hidden="1">{#N/A,#N/A,FALSE,"단가표지"}</definedName>
    <definedName name="ㅓㄴㅇ러" localSheetId="27" hidden="1">{#N/A,#N/A,FALSE,"골재소요량";#N/A,#N/A,FALSE,"골재소요량"}</definedName>
    <definedName name="ㅓㄴㅇ러" localSheetId="25" hidden="1">{#N/A,#N/A,FALSE,"골재소요량";#N/A,#N/A,FALSE,"골재소요량"}</definedName>
    <definedName name="ㅓㄴㅇ러" localSheetId="6" hidden="1">{#N/A,#N/A,FALSE,"골재소요량";#N/A,#N/A,FALSE,"골재소요량"}</definedName>
    <definedName name="ㅓㄴㅇ러" localSheetId="20" hidden="1">{#N/A,#N/A,FALSE,"골재소요량";#N/A,#N/A,FALSE,"골재소요량"}</definedName>
    <definedName name="ㅓㄴㅇ러" localSheetId="8" hidden="1">{#N/A,#N/A,FALSE,"골재소요량";#N/A,#N/A,FALSE,"골재소요량"}</definedName>
    <definedName name="ㅓㄴㅇ러" localSheetId="23" hidden="1">{#N/A,#N/A,FALSE,"골재소요량";#N/A,#N/A,FALSE,"골재소요량"}</definedName>
    <definedName name="ㅓㄴㅇ러" localSheetId="22" hidden="1">{#N/A,#N/A,FALSE,"골재소요량";#N/A,#N/A,FALSE,"골재소요량"}</definedName>
    <definedName name="ㅓㄴㅇ러" hidden="1">{#N/A,#N/A,FALSE,"골재소요량";#N/A,#N/A,FALSE,"골재소요량"}</definedName>
    <definedName name="ㅓㅇ롤ㅇ" localSheetId="27" hidden="1">{#N/A,#N/A,FALSE,"혼합골재"}</definedName>
    <definedName name="ㅓㅇ롤ㅇ" localSheetId="25" hidden="1">{#N/A,#N/A,FALSE,"혼합골재"}</definedName>
    <definedName name="ㅓㅇ롤ㅇ" localSheetId="6" hidden="1">{#N/A,#N/A,FALSE,"혼합골재"}</definedName>
    <definedName name="ㅓㅇ롤ㅇ" localSheetId="20" hidden="1">{#N/A,#N/A,FALSE,"혼합골재"}</definedName>
    <definedName name="ㅓㅇ롤ㅇ" localSheetId="8" hidden="1">{#N/A,#N/A,FALSE,"혼합골재"}</definedName>
    <definedName name="ㅓㅇ롤ㅇ" localSheetId="23" hidden="1">{#N/A,#N/A,FALSE,"혼합골재"}</definedName>
    <definedName name="ㅓㅇ롤ㅇ" localSheetId="22" hidden="1">{#N/A,#N/A,FALSE,"혼합골재"}</definedName>
    <definedName name="ㅓㅇ롤ㅇ" hidden="1">{#N/A,#N/A,FALSE,"혼합골재"}</definedName>
    <definedName name="ㅓㅓ" localSheetId="12">BlankMacro1</definedName>
    <definedName name="ㅓㅓ" localSheetId="25">BlankMacro1</definedName>
    <definedName name="ㅓㅓ" localSheetId="24">BlankMacro1</definedName>
    <definedName name="ㅓㅓ">BlankMacro1</definedName>
    <definedName name="ㅓㅓㅏㅣㅣ" localSheetId="12">BlankMacro1</definedName>
    <definedName name="ㅓㅓㅏㅣㅣ" localSheetId="25">BlankMacro1</definedName>
    <definedName name="ㅓㅓㅏㅣㅣ" localSheetId="24">BlankMacro1</definedName>
    <definedName name="ㅓㅓㅏㅣㅣ">BlankMacro1</definedName>
    <definedName name="ㅓㅓㅓㅓㅓㅓㅓㅓㅓㅓ">{"Book1","00장구심사(농림).xls"}</definedName>
    <definedName name="ㅓㅘㅓㅅ" localSheetId="12">BlankMacro1</definedName>
    <definedName name="ㅓㅘㅓㅅ" localSheetId="25">BlankMacro1</definedName>
    <definedName name="ㅓㅘㅓㅅ" localSheetId="24">BlankMacro1</definedName>
    <definedName name="ㅓㅘㅓㅅ">BlankMacro1</definedName>
    <definedName name="ㅔ3" localSheetId="27" hidden="1">{#N/A,#N/A,FALSE,"배수1"}</definedName>
    <definedName name="ㅔ3" localSheetId="25" hidden="1">{#N/A,#N/A,FALSE,"배수1"}</definedName>
    <definedName name="ㅔ3" localSheetId="6" hidden="1">{#N/A,#N/A,FALSE,"배수1"}</definedName>
    <definedName name="ㅔ3" localSheetId="20" hidden="1">{#N/A,#N/A,FALSE,"배수1"}</definedName>
    <definedName name="ㅔ3" localSheetId="8" hidden="1">{#N/A,#N/A,FALSE,"배수1"}</definedName>
    <definedName name="ㅔ3" localSheetId="23" hidden="1">{#N/A,#N/A,FALSE,"배수1"}</definedName>
    <definedName name="ㅔ3" localSheetId="22" hidden="1">{#N/A,#N/A,FALSE,"배수1"}</definedName>
    <definedName name="ㅔ3" hidden="1">{#N/A,#N/A,FALSE,"배수1"}</definedName>
    <definedName name="ㅔ베벱" localSheetId="27" hidden="1">{#N/A,#N/A,FALSE,"표지목차"}</definedName>
    <definedName name="ㅔ베벱" localSheetId="25" hidden="1">{#N/A,#N/A,FALSE,"표지목차"}</definedName>
    <definedName name="ㅔ베벱" localSheetId="6" hidden="1">{#N/A,#N/A,FALSE,"표지목차"}</definedName>
    <definedName name="ㅔ베벱" localSheetId="20" hidden="1">{#N/A,#N/A,FALSE,"표지목차"}</definedName>
    <definedName name="ㅔ베벱" localSheetId="8" hidden="1">{#N/A,#N/A,FALSE,"표지목차"}</definedName>
    <definedName name="ㅔ베벱" localSheetId="23" hidden="1">{#N/A,#N/A,FALSE,"표지목차"}</definedName>
    <definedName name="ㅔ베벱" localSheetId="22" hidden="1">{#N/A,#N/A,FALSE,"표지목차"}</definedName>
    <definedName name="ㅔ베벱" hidden="1">{#N/A,#N/A,FALSE,"표지목차"}</definedName>
    <definedName name="ㅔㅣ" localSheetId="12">{"'용역비'!$A$4:$C$8"}</definedName>
    <definedName name="ㅔㅣ">{"'용역비'!$A$4:$C$8"}</definedName>
    <definedName name="ㅕ" localSheetId="12">BlankMacro1</definedName>
    <definedName name="ㅕ" localSheetId="25">BlankMacro1</definedName>
    <definedName name="ㅕ" localSheetId="24">BlankMacro1</definedName>
    <definedName name="ㅕ">BlankMacro1</definedName>
    <definedName name="ㅕㅛ" localSheetId="27" hidden="1">{#N/A,#N/A,FALSE,"표지목차"}</definedName>
    <definedName name="ㅕㅛ" localSheetId="25" hidden="1">{#N/A,#N/A,FALSE,"표지목차"}</definedName>
    <definedName name="ㅕㅛ" localSheetId="6" hidden="1">{#N/A,#N/A,FALSE,"표지목차"}</definedName>
    <definedName name="ㅕㅛ" localSheetId="20" hidden="1">{#N/A,#N/A,FALSE,"표지목차"}</definedName>
    <definedName name="ㅕㅛ" localSheetId="8" hidden="1">{#N/A,#N/A,FALSE,"표지목차"}</definedName>
    <definedName name="ㅕㅛ" localSheetId="23" hidden="1">{#N/A,#N/A,FALSE,"표지목차"}</definedName>
    <definedName name="ㅕㅛ" localSheetId="22" hidden="1">{#N/A,#N/A,FALSE,"표지목차"}</definedName>
    <definedName name="ㅕㅛ" hidden="1">{#N/A,#N/A,FALSE,"표지목차"}</definedName>
    <definedName name="ㅗ" localSheetId="27">#REF!</definedName>
    <definedName name="ㅗ" localSheetId="25">#REF!</definedName>
    <definedName name="ㅗ" localSheetId="6">#REF!</definedName>
    <definedName name="ㅗ" localSheetId="20">#REF!</definedName>
    <definedName name="ㅗ" localSheetId="9">#REF!</definedName>
    <definedName name="ㅗ" localSheetId="8">#REF!</definedName>
    <definedName name="ㅗ" localSheetId="23">#REF!</definedName>
    <definedName name="ㅗ" localSheetId="22">#REF!</definedName>
    <definedName name="ㅗ" localSheetId="21">#REF!</definedName>
    <definedName name="ㅗ" localSheetId="7">#REF!</definedName>
    <definedName name="ㅗ" localSheetId="24">#REF!</definedName>
    <definedName name="ㅗ">#REF!</definedName>
    <definedName name="ㅗㅎ432" localSheetId="12">{0}</definedName>
    <definedName name="ㅗㅎ432">{0}</definedName>
    <definedName name="ㅗㅎ오ㅌㄱ러" localSheetId="12">BlankMacro1</definedName>
    <definedName name="ㅗㅎ오ㅌㄱ러" localSheetId="25">BlankMacro1</definedName>
    <definedName name="ㅗㅎ오ㅌㄱ러" localSheetId="24">BlankMacro1</definedName>
    <definedName name="ㅗㅎ오ㅌㄱ러">BlankMacro1</definedName>
    <definedName name="ㅗㅗㅗ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ㅕㄱ" localSheetId="27" hidden="1">{#N/A,#N/A,FALSE,"혼합골재"}</definedName>
    <definedName name="ㅛㅕㄱ" localSheetId="25" hidden="1">{#N/A,#N/A,FALSE,"혼합골재"}</definedName>
    <definedName name="ㅛㅕㄱ" localSheetId="6" hidden="1">{#N/A,#N/A,FALSE,"혼합골재"}</definedName>
    <definedName name="ㅛㅕㄱ" localSheetId="20" hidden="1">{#N/A,#N/A,FALSE,"혼합골재"}</definedName>
    <definedName name="ㅛㅕㄱ" localSheetId="8" hidden="1">{#N/A,#N/A,FALSE,"혼합골재"}</definedName>
    <definedName name="ㅛㅕㄱ" localSheetId="23" hidden="1">{#N/A,#N/A,FALSE,"혼합골재"}</definedName>
    <definedName name="ㅛㅕㄱ" localSheetId="22" hidden="1">{#N/A,#N/A,FALSE,"혼합골재"}</definedName>
    <definedName name="ㅛㅕㄱ" hidden="1">{#N/A,#N/A,FALSE,"혼합골재"}</definedName>
    <definedName name="ㅛㅗ혀룟" localSheetId="12">BlankMacro1</definedName>
    <definedName name="ㅛㅗ혀룟" localSheetId="25">BlankMacro1</definedName>
    <definedName name="ㅛㅗ혀룟" localSheetId="24">BlankMacro1</definedName>
    <definedName name="ㅛㅗ혀룟">BlankMacro1</definedName>
    <definedName name="ㅛㅛ" localSheetId="12">{"'용역비'!$A$4:$C$8"}</definedName>
    <definedName name="ㅛㅛ">{"'용역비'!$A$4:$C$8"}</definedName>
    <definedName name="ㅛㅛㅛ" localSheetId="12">BlankMacro1</definedName>
    <definedName name="ㅛㅛㅛ" localSheetId="25">BlankMacro1</definedName>
    <definedName name="ㅛㅛㅛ" localSheetId="24">BlankMacro1</definedName>
    <definedName name="ㅛㅛㅛ">BlankMacro1</definedName>
    <definedName name="ㅜ" localSheetId="27" hidden="1">{#N/A,#N/A,FALSE,"조골재"}</definedName>
    <definedName name="ㅜ" localSheetId="25" hidden="1">{#N/A,#N/A,FALSE,"조골재"}</definedName>
    <definedName name="ㅜ" localSheetId="6" hidden="1">{#N/A,#N/A,FALSE,"조골재"}</definedName>
    <definedName name="ㅜ" localSheetId="20" hidden="1">{#N/A,#N/A,FALSE,"조골재"}</definedName>
    <definedName name="ㅜ" localSheetId="8" hidden="1">{#N/A,#N/A,FALSE,"조골재"}</definedName>
    <definedName name="ㅜ" localSheetId="23" hidden="1">{#N/A,#N/A,FALSE,"조골재"}</definedName>
    <definedName name="ㅜ" localSheetId="22" hidden="1">{#N/A,#N/A,FALSE,"조골재"}</definedName>
    <definedName name="ㅜ" hidden="1">{#N/A,#N/A,FALSE,"조골재"}</definedName>
    <definedName name="ㅜㅜㅜㅜㅜ">{"Book1","00장구심사(농림).xls"}</definedName>
    <definedName name="ㅠㄱ" localSheetId="12">{"'용역비'!$A$4:$C$8"}</definedName>
    <definedName name="ㅠㄱ">{"'용역비'!$A$4:$C$8"}</definedName>
    <definedName name="ㅠ뮤ㅐ" localSheetId="27" hidden="1">#REF!</definedName>
    <definedName name="ㅠ뮤ㅐ" localSheetId="25" hidden="1">#REF!</definedName>
    <definedName name="ㅠ뮤ㅐ" localSheetId="6" hidden="1">#REF!</definedName>
    <definedName name="ㅠ뮤ㅐ" localSheetId="20" hidden="1">#REF!</definedName>
    <definedName name="ㅠ뮤ㅐ" localSheetId="8" hidden="1">#REF!</definedName>
    <definedName name="ㅠ뮤ㅐ" localSheetId="23" hidden="1">#REF!</definedName>
    <definedName name="ㅠ뮤ㅐ" localSheetId="22" hidden="1">#REF!</definedName>
    <definedName name="ㅠ뮤ㅐ" localSheetId="21" hidden="1">#REF!</definedName>
    <definedName name="ㅠ뮤ㅐ" localSheetId="7" hidden="1">#REF!</definedName>
    <definedName name="ㅠ뮤ㅐ" localSheetId="24" hidden="1">#REF!</definedName>
    <definedName name="ㅠ뮤ㅐ" hidden="1">#REF!</definedName>
    <definedName name="ㅠㅍ" localSheetId="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27" hidden="1">{#N/A,#N/A,FALSE,"2~8번"}</definedName>
    <definedName name="ㅡ" localSheetId="25" hidden="1">{#N/A,#N/A,FALSE,"2~8번"}</definedName>
    <definedName name="ㅡ" localSheetId="6" hidden="1">{#N/A,#N/A,FALSE,"2~8번"}</definedName>
    <definedName name="ㅡ" localSheetId="20" hidden="1">{#N/A,#N/A,FALSE,"2~8번"}</definedName>
    <definedName name="ㅡ" localSheetId="8" hidden="1">{#N/A,#N/A,FALSE,"2~8번"}</definedName>
    <definedName name="ㅡ" localSheetId="23" hidden="1">{#N/A,#N/A,FALSE,"2~8번"}</definedName>
    <definedName name="ㅡ" localSheetId="22" hidden="1">{#N/A,#N/A,FALSE,"2~8번"}</definedName>
    <definedName name="ㅡ" hidden="1">{#N/A,#N/A,FALSE,"2~8번"}</definedName>
    <definedName name="ㅢ" localSheetId="12">{"Book1","부대-(표지판,데리,가드).xls","부대-(낙,차,중분대).xls"}</definedName>
    <definedName name="ㅢ">{"Book1","부대-(표지판,데리,가드).xls","부대-(낙,차,중분대).xls"}</definedName>
    <definedName name="ㅣㅏㅓ" localSheetId="27" hidden="1">{#N/A,#N/A,FALSE,"운반시간"}</definedName>
    <definedName name="ㅣㅏㅓ" localSheetId="25" hidden="1">{#N/A,#N/A,FALSE,"운반시간"}</definedName>
    <definedName name="ㅣㅏㅓ" localSheetId="6" hidden="1">{#N/A,#N/A,FALSE,"운반시간"}</definedName>
    <definedName name="ㅣㅏㅓ" localSheetId="20" hidden="1">{#N/A,#N/A,FALSE,"운반시간"}</definedName>
    <definedName name="ㅣㅏㅓ" localSheetId="8" hidden="1">{#N/A,#N/A,FALSE,"운반시간"}</definedName>
    <definedName name="ㅣㅏㅓ" localSheetId="23" hidden="1">{#N/A,#N/A,FALSE,"운반시간"}</definedName>
    <definedName name="ㅣㅏㅓ" localSheetId="22" hidden="1">{#N/A,#N/A,FALSE,"운반시간"}</definedName>
    <definedName name="ㅣㅏㅓ" hidden="1">{#N/A,#N/A,FALSE,"운반시간"}</definedName>
    <definedName name="ㅣㅏㅣㅣㅏㅣㅏㅏㅣ" localSheetId="12">BlankMacro1</definedName>
    <definedName name="ㅣㅏㅣㅣㅏㅣㅏㅏㅣ" localSheetId="25">BlankMacro1</definedName>
    <definedName name="ㅣㅏㅣㅣㅏㅣㅏㅏㅣ" localSheetId="24">BlankMacro1</definedName>
    <definedName name="ㅣㅏㅣㅣㅏㅣㅏㅏㅣ">BlankMacro1</definedName>
    <definedName name="ㅣㅣ" localSheetId="27" hidden="1">{#N/A,#N/A,FALSE,"골재소요량";#N/A,#N/A,FALSE,"골재소요량"}</definedName>
    <definedName name="ㅣㅣ" localSheetId="25" hidden="1">{#N/A,#N/A,FALSE,"골재소요량";#N/A,#N/A,FALSE,"골재소요량"}</definedName>
    <definedName name="ㅣㅣ" localSheetId="6" hidden="1">{#N/A,#N/A,FALSE,"골재소요량";#N/A,#N/A,FALSE,"골재소요량"}</definedName>
    <definedName name="ㅣㅣ" localSheetId="20" hidden="1">{#N/A,#N/A,FALSE,"골재소요량";#N/A,#N/A,FALSE,"골재소요량"}</definedName>
    <definedName name="ㅣㅣ" localSheetId="8" hidden="1">{#N/A,#N/A,FALSE,"골재소요량";#N/A,#N/A,FALSE,"골재소요량"}</definedName>
    <definedName name="ㅣㅣ" localSheetId="23" hidden="1">{#N/A,#N/A,FALSE,"골재소요량";#N/A,#N/A,FALSE,"골재소요량"}</definedName>
    <definedName name="ㅣㅣ" localSheetId="22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75" l="1"/>
  <c r="I14" i="75" s="1"/>
  <c r="G7" i="76" l="1"/>
  <c r="G23" i="75"/>
  <c r="F8" i="75"/>
  <c r="F14" i="75" s="1"/>
  <c r="C8" i="75"/>
  <c r="E5" i="74" s="1"/>
  <c r="G10" i="76" l="1"/>
  <c r="K8" i="75"/>
  <c r="E15" i="75"/>
  <c r="H5" i="74"/>
  <c r="H8" i="74" s="1"/>
  <c r="F15" i="75" l="1"/>
  <c r="F16" i="75" s="1"/>
  <c r="K14" i="75"/>
  <c r="H15" i="75" l="1"/>
  <c r="I15" i="75" l="1"/>
  <c r="K15" i="75" s="1"/>
  <c r="F34" i="69"/>
  <c r="F33" i="69"/>
  <c r="F32" i="69"/>
  <c r="F31" i="69"/>
  <c r="F30" i="69"/>
  <c r="F29" i="69"/>
  <c r="F28" i="69"/>
  <c r="D62" i="70"/>
  <c r="D61" i="70"/>
  <c r="D60" i="70"/>
  <c r="D59" i="70"/>
  <c r="D58" i="70"/>
  <c r="D57" i="70"/>
  <c r="D56" i="70"/>
  <c r="K32" i="70"/>
  <c r="K33" i="70"/>
  <c r="E31" i="72"/>
  <c r="E30" i="72"/>
  <c r="E29" i="72"/>
  <c r="E28" i="72"/>
  <c r="E27" i="72"/>
  <c r="E26" i="72"/>
  <c r="E25" i="72"/>
  <c r="D5" i="69"/>
  <c r="F9" i="70"/>
  <c r="C9" i="70"/>
  <c r="I16" i="75" l="1"/>
  <c r="K16" i="75" s="1"/>
  <c r="H11" i="71"/>
  <c r="H10" i="71"/>
  <c r="H9" i="71"/>
  <c r="H8" i="71"/>
  <c r="Y11" i="73" l="1"/>
  <c r="AQ46" i="66" l="1"/>
  <c r="AQ45" i="66"/>
  <c r="AV12" i="73"/>
  <c r="L12" i="73"/>
  <c r="H12" i="73"/>
  <c r="AN11" i="73"/>
  <c r="AI11" i="73"/>
  <c r="AD11" i="73"/>
  <c r="A13" i="69"/>
  <c r="G10" i="54" l="1"/>
  <c r="F10" i="54" s="1"/>
  <c r="J10" i="69"/>
  <c r="E10" i="69"/>
  <c r="D10" i="69"/>
  <c r="F32" i="70"/>
  <c r="L7" i="72" l="1"/>
  <c r="J7" i="72"/>
  <c r="H7" i="72"/>
  <c r="F7" i="72"/>
  <c r="I32" i="70" s="1"/>
  <c r="E7" i="72"/>
  <c r="H32" i="70" s="1"/>
  <c r="F10" i="69" s="1"/>
  <c r="A9" i="72"/>
  <c r="A10" i="72" s="1"/>
  <c r="A11" i="72" s="1"/>
  <c r="A12" i="72" s="1"/>
  <c r="A13" i="72" s="1"/>
  <c r="A14" i="72" s="1"/>
  <c r="A15" i="72" s="1"/>
  <c r="A16" i="72" s="1"/>
  <c r="A17" i="72" s="1"/>
  <c r="A18" i="72" s="1"/>
  <c r="A19" i="72" s="1"/>
  <c r="A20" i="72" s="1"/>
  <c r="A21" i="72" s="1"/>
  <c r="A22" i="72" s="1"/>
  <c r="A23" i="72" s="1"/>
  <c r="A24" i="72" s="1"/>
  <c r="A25" i="72" s="1"/>
  <c r="A26" i="72" s="1"/>
  <c r="A27" i="72" s="1"/>
  <c r="A28" i="72" s="1"/>
  <c r="A29" i="72" s="1"/>
  <c r="A30" i="72" s="1"/>
  <c r="A31" i="72" s="1"/>
  <c r="A8" i="72"/>
  <c r="AQ7" i="66"/>
  <c r="AE7" i="66"/>
  <c r="AH7" i="66" s="1"/>
  <c r="Z7" i="66"/>
  <c r="AC7" i="66" s="1"/>
  <c r="U7" i="66"/>
  <c r="V7" i="66" s="1"/>
  <c r="P7" i="66"/>
  <c r="S7" i="66" s="1"/>
  <c r="N7" i="66"/>
  <c r="O7" i="66" s="1"/>
  <c r="M7" i="66"/>
  <c r="K7" i="66"/>
  <c r="I7" i="66"/>
  <c r="G7" i="66"/>
  <c r="E7" i="66"/>
  <c r="M7" i="72" l="1"/>
  <c r="K7" i="72"/>
  <c r="J32" i="70"/>
  <c r="L32" i="70" s="1"/>
  <c r="G10" i="69"/>
  <c r="H10" i="69" s="1"/>
  <c r="I7" i="72"/>
  <c r="P7" i="72"/>
  <c r="G7" i="72"/>
  <c r="Q7" i="66"/>
  <c r="X7" i="66"/>
  <c r="AF7" i="66"/>
  <c r="AA7" i="66"/>
  <c r="G23" i="54" l="1"/>
  <c r="G22" i="54"/>
  <c r="G21" i="54"/>
  <c r="G27" i="54"/>
  <c r="G26" i="54"/>
  <c r="G25" i="54"/>
  <c r="G30" i="54"/>
  <c r="G29" i="54"/>
  <c r="G28" i="54"/>
  <c r="G24" i="54"/>
  <c r="G20" i="54"/>
  <c r="G13" i="54"/>
  <c r="G12" i="54"/>
  <c r="G11" i="54"/>
  <c r="G9" i="54"/>
  <c r="G8" i="54"/>
  <c r="G7" i="54"/>
  <c r="G6" i="54"/>
  <c r="G5" i="54"/>
  <c r="J46" i="70" l="1"/>
  <c r="F46" i="70"/>
  <c r="C46" i="70"/>
  <c r="J44" i="70"/>
  <c r="F44" i="70"/>
  <c r="C44" i="70"/>
  <c r="J42" i="70"/>
  <c r="F42" i="70"/>
  <c r="C42" i="70"/>
  <c r="J37" i="70"/>
  <c r="F37" i="70"/>
  <c r="J36" i="70"/>
  <c r="F36" i="70"/>
  <c r="F62" i="70"/>
  <c r="F61" i="70"/>
  <c r="F60" i="70"/>
  <c r="J34" i="70"/>
  <c r="F34" i="70"/>
  <c r="J31" i="70"/>
  <c r="F31" i="70"/>
  <c r="C62" i="70"/>
  <c r="E34" i="69" s="1"/>
  <c r="B62" i="70"/>
  <c r="D34" i="69" s="1"/>
  <c r="C61" i="70"/>
  <c r="E33" i="69" s="1"/>
  <c r="B61" i="70"/>
  <c r="D33" i="69" s="1"/>
  <c r="C60" i="70"/>
  <c r="E32" i="69" s="1"/>
  <c r="B60" i="70"/>
  <c r="D32" i="69" s="1"/>
  <c r="C59" i="70"/>
  <c r="E31" i="69" s="1"/>
  <c r="B59" i="70"/>
  <c r="D31" i="69" s="1"/>
  <c r="C58" i="70"/>
  <c r="E30" i="69" s="1"/>
  <c r="B58" i="70"/>
  <c r="D30" i="69" s="1"/>
  <c r="C57" i="70"/>
  <c r="E29" i="69" s="1"/>
  <c r="B57" i="70"/>
  <c r="D29" i="69" s="1"/>
  <c r="C56" i="70"/>
  <c r="E28" i="69" s="1"/>
  <c r="B56" i="70"/>
  <c r="D28" i="69" s="1"/>
  <c r="C55" i="70"/>
  <c r="E27" i="69" s="1"/>
  <c r="B55" i="70"/>
  <c r="D27" i="69" s="1"/>
  <c r="C54" i="70"/>
  <c r="E26" i="69" s="1"/>
  <c r="B54" i="70"/>
  <c r="D26" i="69" s="1"/>
  <c r="C53" i="70"/>
  <c r="E25" i="69" s="1"/>
  <c r="B53" i="70"/>
  <c r="D25" i="69" s="1"/>
  <c r="C52" i="70"/>
  <c r="E24" i="69" s="1"/>
  <c r="B52" i="70"/>
  <c r="D24" i="69" s="1"/>
  <c r="C51" i="70"/>
  <c r="E23" i="69" s="1"/>
  <c r="B51" i="70"/>
  <c r="D23" i="69" s="1"/>
  <c r="C50" i="70"/>
  <c r="E22" i="69" s="1"/>
  <c r="B50" i="70"/>
  <c r="D22" i="69" s="1"/>
  <c r="C49" i="70"/>
  <c r="E21" i="69" s="1"/>
  <c r="B49" i="70"/>
  <c r="D21" i="69" s="1"/>
  <c r="C48" i="70"/>
  <c r="E20" i="69" s="1"/>
  <c r="B48" i="70"/>
  <c r="D20" i="69" s="1"/>
  <c r="C47" i="70"/>
  <c r="E19" i="69" s="1"/>
  <c r="B47" i="70"/>
  <c r="D19" i="69" s="1"/>
  <c r="C45" i="70"/>
  <c r="E18" i="69" s="1"/>
  <c r="B45" i="70"/>
  <c r="D18" i="69" s="1"/>
  <c r="C43" i="70"/>
  <c r="E17" i="69" s="1"/>
  <c r="B43" i="70"/>
  <c r="D17" i="69" s="1"/>
  <c r="C41" i="70"/>
  <c r="E16" i="69" s="1"/>
  <c r="B41" i="70"/>
  <c r="D16" i="69" s="1"/>
  <c r="C40" i="70"/>
  <c r="E15" i="69" s="1"/>
  <c r="B40" i="70"/>
  <c r="D15" i="69" s="1"/>
  <c r="C39" i="70"/>
  <c r="E14" i="69" s="1"/>
  <c r="B39" i="70"/>
  <c r="D14" i="69" s="1"/>
  <c r="C38" i="70"/>
  <c r="E13" i="69" s="1"/>
  <c r="B38" i="70"/>
  <c r="D13" i="69" s="1"/>
  <c r="C35" i="70"/>
  <c r="E12" i="69" s="1"/>
  <c r="B35" i="70"/>
  <c r="D12" i="69" s="1"/>
  <c r="C33" i="70"/>
  <c r="B33" i="70"/>
  <c r="L15" i="72"/>
  <c r="L14" i="72"/>
  <c r="L13" i="72"/>
  <c r="L12" i="72"/>
  <c r="L11" i="72"/>
  <c r="L10" i="72"/>
  <c r="J15" i="72"/>
  <c r="J14" i="72"/>
  <c r="J13" i="72"/>
  <c r="J12" i="72"/>
  <c r="J11" i="72"/>
  <c r="J10" i="72"/>
  <c r="H15" i="72"/>
  <c r="H14" i="72"/>
  <c r="H13" i="72"/>
  <c r="H12" i="72"/>
  <c r="H11" i="72"/>
  <c r="H10" i="72"/>
  <c r="E18" i="72"/>
  <c r="H49" i="70" s="1"/>
  <c r="F21" i="69" s="1"/>
  <c r="E17" i="72"/>
  <c r="H48" i="70" s="1"/>
  <c r="F20" i="69" s="1"/>
  <c r="E16" i="72"/>
  <c r="H47" i="70" s="1"/>
  <c r="F19" i="69" s="1"/>
  <c r="H18" i="72"/>
  <c r="H17" i="72"/>
  <c r="H16" i="72"/>
  <c r="J18" i="72"/>
  <c r="J17" i="72"/>
  <c r="L18" i="72"/>
  <c r="L17" i="72"/>
  <c r="L16" i="72"/>
  <c r="J16" i="72"/>
  <c r="F18" i="72"/>
  <c r="I49" i="70" s="1"/>
  <c r="F17" i="72"/>
  <c r="I48" i="70" s="1"/>
  <c r="F16" i="72"/>
  <c r="I47" i="70" s="1"/>
  <c r="L21" i="72"/>
  <c r="L19" i="72"/>
  <c r="J22" i="72"/>
  <c r="J19" i="72"/>
  <c r="H22" i="72"/>
  <c r="H19" i="72"/>
  <c r="L46" i="70" l="1"/>
  <c r="L44" i="70"/>
  <c r="L42" i="70"/>
  <c r="L37" i="70"/>
  <c r="L36" i="70"/>
  <c r="L34" i="70"/>
  <c r="L31" i="70"/>
  <c r="E22" i="72" l="1"/>
  <c r="H53" i="70" s="1"/>
  <c r="F25" i="69" s="1"/>
  <c r="E21" i="72"/>
  <c r="H52" i="70" s="1"/>
  <c r="F24" i="69" s="1"/>
  <c r="E19" i="72"/>
  <c r="H50" i="70" s="1"/>
  <c r="F22" i="69" s="1"/>
  <c r="H21" i="72"/>
  <c r="F21" i="72"/>
  <c r="L22" i="72"/>
  <c r="F22" i="72"/>
  <c r="F19" i="72"/>
  <c r="I13" i="70"/>
  <c r="G9" i="69" s="1"/>
  <c r="I12" i="70"/>
  <c r="G8" i="69" s="1"/>
  <c r="I11" i="70"/>
  <c r="G7" i="69" s="1"/>
  <c r="N9" i="71"/>
  <c r="N11" i="71"/>
  <c r="N10" i="71"/>
  <c r="N8" i="71"/>
  <c r="L11" i="71"/>
  <c r="L10" i="71"/>
  <c r="L9" i="71"/>
  <c r="L8" i="71"/>
  <c r="N7" i="71"/>
  <c r="L7" i="71"/>
  <c r="J11" i="71"/>
  <c r="J10" i="71"/>
  <c r="J9" i="71"/>
  <c r="J8" i="71"/>
  <c r="J7" i="71"/>
  <c r="F11" i="71"/>
  <c r="F10" i="71"/>
  <c r="F9" i="71"/>
  <c r="F8" i="71"/>
  <c r="I10" i="70" s="1"/>
  <c r="G6" i="69" s="1"/>
  <c r="F7" i="71"/>
  <c r="I9" i="70" s="1"/>
  <c r="G5" i="69" s="1"/>
  <c r="G19" i="72" l="1"/>
  <c r="P19" i="72"/>
  <c r="I50" i="70"/>
  <c r="P22" i="72"/>
  <c r="I53" i="70"/>
  <c r="I21" i="72"/>
  <c r="P21" i="72"/>
  <c r="I52" i="70"/>
  <c r="G21" i="72"/>
  <c r="K21" i="72"/>
  <c r="M22" i="72"/>
  <c r="M21" i="72"/>
  <c r="G22" i="72"/>
  <c r="I22" i="72"/>
  <c r="K22" i="72"/>
  <c r="I19" i="72"/>
  <c r="K19" i="72"/>
  <c r="M19" i="72"/>
  <c r="N9" i="73" l="1"/>
  <c r="N7" i="73"/>
  <c r="T11" i="73" l="1"/>
  <c r="AV50" i="73"/>
  <c r="AV49" i="73"/>
  <c r="AV48" i="73"/>
  <c r="AV47" i="73"/>
  <c r="AV46" i="73"/>
  <c r="AV45" i="73"/>
  <c r="AU45" i="73"/>
  <c r="AV44" i="73"/>
  <c r="AV43" i="73"/>
  <c r="AV42" i="73"/>
  <c r="AV41" i="73"/>
  <c r="AV40" i="73"/>
  <c r="AV39" i="73"/>
  <c r="AU39" i="73"/>
  <c r="AV38" i="73"/>
  <c r="AV37" i="73"/>
  <c r="AV36" i="73"/>
  <c r="AV35" i="73"/>
  <c r="AV34" i="73"/>
  <c r="AV33" i="73"/>
  <c r="AU33" i="73"/>
  <c r="AV32" i="73"/>
  <c r="AV31" i="73"/>
  <c r="AV30" i="73"/>
  <c r="AV29" i="73"/>
  <c r="AV28" i="73"/>
  <c r="AV27" i="73"/>
  <c r="AU27" i="73"/>
  <c r="AV26" i="73"/>
  <c r="AV25" i="73"/>
  <c r="BB24" i="73"/>
  <c r="BC24" i="73" s="1"/>
  <c r="AV24" i="73"/>
  <c r="AV23" i="73"/>
  <c r="AV22" i="73"/>
  <c r="AV21" i="73"/>
  <c r="AU21" i="73"/>
  <c r="AV20" i="73"/>
  <c r="AV19" i="73"/>
  <c r="AV18" i="73"/>
  <c r="AV17" i="73"/>
  <c r="AV16" i="73"/>
  <c r="AV15" i="73"/>
  <c r="AU15" i="73"/>
  <c r="AV14" i="73"/>
  <c r="AV13" i="73"/>
  <c r="AV11" i="73"/>
  <c r="H10" i="73"/>
  <c r="D10" i="73"/>
  <c r="AV9" i="73"/>
  <c r="K9" i="73"/>
  <c r="I9" i="73"/>
  <c r="G9" i="73"/>
  <c r="E9" i="73"/>
  <c r="AV8" i="73"/>
  <c r="N8" i="73"/>
  <c r="K8" i="73"/>
  <c r="I8" i="73"/>
  <c r="G8" i="73"/>
  <c r="E8" i="73"/>
  <c r="AV7" i="73"/>
  <c r="K7" i="73"/>
  <c r="I7" i="73"/>
  <c r="G7" i="73"/>
  <c r="E7" i="73"/>
  <c r="AV6" i="73"/>
  <c r="N6" i="73"/>
  <c r="K6" i="73"/>
  <c r="I6" i="73"/>
  <c r="G6" i="73"/>
  <c r="E6" i="73"/>
  <c r="AV5" i="73"/>
  <c r="AU5" i="73"/>
  <c r="N5" i="73"/>
  <c r="K5" i="73"/>
  <c r="I5" i="73"/>
  <c r="G5" i="73"/>
  <c r="E5" i="73"/>
  <c r="AQ31" i="66"/>
  <c r="AH31" i="66"/>
  <c r="AF31" i="66"/>
  <c r="AC31" i="66"/>
  <c r="AA31" i="66"/>
  <c r="X31" i="66"/>
  <c r="V31" i="66"/>
  <c r="P31" i="66"/>
  <c r="Q31" i="66" s="1"/>
  <c r="M31" i="66"/>
  <c r="K31" i="66"/>
  <c r="I31" i="66"/>
  <c r="G31" i="66"/>
  <c r="E31" i="66"/>
  <c r="L35" i="66"/>
  <c r="AQ29" i="66"/>
  <c r="AF29" i="66"/>
  <c r="AC29" i="66"/>
  <c r="X29" i="66"/>
  <c r="P29" i="66"/>
  <c r="S29" i="66" s="1"/>
  <c r="O29" i="66" s="1"/>
  <c r="M29" i="66"/>
  <c r="K29" i="66"/>
  <c r="I29" i="66"/>
  <c r="G29" i="66"/>
  <c r="E29" i="66"/>
  <c r="I10" i="73" l="1"/>
  <c r="E10" i="73"/>
  <c r="G10" i="73"/>
  <c r="D11" i="73" s="1"/>
  <c r="K10" i="73"/>
  <c r="S31" i="66"/>
  <c r="N31" i="66" s="1"/>
  <c r="O31" i="66" s="1"/>
  <c r="Q29" i="66"/>
  <c r="AA29" i="66"/>
  <c r="AH29" i="66"/>
  <c r="V29" i="66"/>
  <c r="H11" i="73" l="1"/>
  <c r="AQ25" i="66" l="1"/>
  <c r="AE25" i="66"/>
  <c r="AH25" i="66" s="1"/>
  <c r="Z25" i="66"/>
  <c r="AC25" i="66" s="1"/>
  <c r="U25" i="66"/>
  <c r="V25" i="66" s="1"/>
  <c r="P25" i="66"/>
  <c r="S25" i="66" s="1"/>
  <c r="N25" i="66" s="1"/>
  <c r="O25" i="66" s="1"/>
  <c r="M25" i="66"/>
  <c r="K25" i="66"/>
  <c r="I25" i="66"/>
  <c r="G25" i="66"/>
  <c r="E25" i="66"/>
  <c r="Q25" i="66" l="1"/>
  <c r="AA25" i="66"/>
  <c r="AF25" i="66"/>
  <c r="X25" i="66"/>
  <c r="N17" i="66" l="1"/>
  <c r="G16" i="54" l="1"/>
  <c r="F12" i="72"/>
  <c r="I40" i="70" l="1"/>
  <c r="P12" i="72"/>
  <c r="L31" i="72" l="1"/>
  <c r="L30" i="72"/>
  <c r="L29" i="72"/>
  <c r="L28" i="72"/>
  <c r="L27" i="72"/>
  <c r="L26" i="72"/>
  <c r="L25" i="72"/>
  <c r="L24" i="72"/>
  <c r="L23" i="72"/>
  <c r="L9" i="72"/>
  <c r="L8" i="72"/>
  <c r="J31" i="72"/>
  <c r="J30" i="72"/>
  <c r="J29" i="72"/>
  <c r="J28" i="72"/>
  <c r="J27" i="72"/>
  <c r="J26" i="72"/>
  <c r="J25" i="72"/>
  <c r="J24" i="72"/>
  <c r="J9" i="72"/>
  <c r="J8" i="72"/>
  <c r="H31" i="72"/>
  <c r="H30" i="72"/>
  <c r="H29" i="72"/>
  <c r="H28" i="72"/>
  <c r="H27" i="72"/>
  <c r="H26" i="72"/>
  <c r="H25" i="72"/>
  <c r="H24" i="72"/>
  <c r="H23" i="72"/>
  <c r="H9" i="72"/>
  <c r="H8" i="72"/>
  <c r="F31" i="72"/>
  <c r="F30" i="72"/>
  <c r="F29" i="72"/>
  <c r="F28" i="72"/>
  <c r="F27" i="72"/>
  <c r="F26" i="72"/>
  <c r="F25" i="72"/>
  <c r="F24" i="72"/>
  <c r="F23" i="72"/>
  <c r="F20" i="72"/>
  <c r="P18" i="72"/>
  <c r="P17" i="72"/>
  <c r="P16" i="72"/>
  <c r="G15" i="69"/>
  <c r="F9" i="72"/>
  <c r="F8" i="72"/>
  <c r="E24" i="72"/>
  <c r="H55" i="70" s="1"/>
  <c r="F27" i="69" s="1"/>
  <c r="E23" i="72"/>
  <c r="H54" i="70" s="1"/>
  <c r="F26" i="69" s="1"/>
  <c r="E20" i="72"/>
  <c r="F49" i="70"/>
  <c r="F39" i="70"/>
  <c r="E9" i="72"/>
  <c r="H35" i="70" s="1"/>
  <c r="F12" i="69" s="1"/>
  <c r="E8" i="72"/>
  <c r="H33" i="70" s="1"/>
  <c r="P32" i="72"/>
  <c r="M32" i="72"/>
  <c r="K32" i="72"/>
  <c r="I32" i="72"/>
  <c r="P11" i="71"/>
  <c r="P10" i="71"/>
  <c r="P9" i="71"/>
  <c r="P8" i="71"/>
  <c r="A8" i="71"/>
  <c r="A9" i="71" s="1"/>
  <c r="A10" i="71" s="1"/>
  <c r="A11" i="71" s="1"/>
  <c r="A12" i="71" s="1"/>
  <c r="P7" i="71"/>
  <c r="H73" i="70"/>
  <c r="G22" i="69"/>
  <c r="E11" i="69"/>
  <c r="D11" i="69"/>
  <c r="F13" i="70"/>
  <c r="C13" i="70"/>
  <c r="E9" i="69" s="1"/>
  <c r="B13" i="70"/>
  <c r="D9" i="69" s="1"/>
  <c r="F12" i="70"/>
  <c r="C12" i="70"/>
  <c r="E8" i="69" s="1"/>
  <c r="B12" i="70"/>
  <c r="D8" i="69" s="1"/>
  <c r="F11" i="70"/>
  <c r="C11" i="70"/>
  <c r="E7" i="69" s="1"/>
  <c r="B11" i="70"/>
  <c r="D7" i="69" s="1"/>
  <c r="F10" i="70"/>
  <c r="C10" i="70"/>
  <c r="E6" i="69" s="1"/>
  <c r="B10" i="70"/>
  <c r="D6" i="69" s="1"/>
  <c r="K8" i="70"/>
  <c r="J5" i="69" s="1"/>
  <c r="F8" i="70"/>
  <c r="C8" i="70"/>
  <c r="E5" i="69" s="1"/>
  <c r="A8" i="70"/>
  <c r="C5" i="69" s="1"/>
  <c r="C6" i="69" s="1"/>
  <c r="C7" i="69" s="1"/>
  <c r="C8" i="69" s="1"/>
  <c r="C9" i="69" s="1"/>
  <c r="H43" i="69"/>
  <c r="A14" i="69"/>
  <c r="A15" i="69" s="1"/>
  <c r="A16" i="69" s="1"/>
  <c r="A17" i="69" s="1"/>
  <c r="A18" i="69" s="1"/>
  <c r="A19" i="69" s="1"/>
  <c r="A20" i="69" s="1"/>
  <c r="A21" i="69" s="1"/>
  <c r="A22" i="69" s="1"/>
  <c r="A24" i="69" s="1"/>
  <c r="A25" i="69" s="1"/>
  <c r="A27" i="69" s="1"/>
  <c r="A28" i="69" s="1"/>
  <c r="A29" i="69" s="1"/>
  <c r="A30" i="69" s="1"/>
  <c r="A31" i="69" s="1"/>
  <c r="A32" i="69" s="1"/>
  <c r="A33" i="69" s="1"/>
  <c r="A34" i="69" s="1"/>
  <c r="C12" i="69"/>
  <c r="C13" i="69" s="1"/>
  <c r="C14" i="69" s="1"/>
  <c r="C15" i="69" s="1"/>
  <c r="C16" i="69" s="1"/>
  <c r="C17" i="69" s="1"/>
  <c r="C18" i="69" s="1"/>
  <c r="C19" i="69" s="1"/>
  <c r="C20" i="69" s="1"/>
  <c r="C21" i="69" s="1"/>
  <c r="C22" i="69" s="1"/>
  <c r="C23" i="69" s="1"/>
  <c r="C24" i="69" s="1"/>
  <c r="C25" i="69" s="1"/>
  <c r="C26" i="69" s="1"/>
  <c r="C27" i="69" s="1"/>
  <c r="C28" i="69" s="1"/>
  <c r="C29" i="69" s="1"/>
  <c r="C30" i="69" s="1"/>
  <c r="C31" i="69" s="1"/>
  <c r="C32" i="69" s="1"/>
  <c r="C33" i="69" s="1"/>
  <c r="C34" i="69" s="1"/>
  <c r="K6" i="69"/>
  <c r="K7" i="69" s="1"/>
  <c r="K8" i="69" s="1"/>
  <c r="K9" i="69" s="1"/>
  <c r="I6" i="69"/>
  <c r="I7" i="69" s="1"/>
  <c r="I8" i="69" s="1"/>
  <c r="M24" i="72" l="1"/>
  <c r="I9" i="69"/>
  <c r="I11" i="69" s="1"/>
  <c r="I12" i="69" s="1"/>
  <c r="I13" i="69" s="1"/>
  <c r="I14" i="69" s="1"/>
  <c r="I15" i="69" s="1"/>
  <c r="I16" i="69" s="1"/>
  <c r="I17" i="69" s="1"/>
  <c r="I18" i="69" s="1"/>
  <c r="I19" i="69" s="1"/>
  <c r="I20" i="69" s="1"/>
  <c r="I21" i="69" s="1"/>
  <c r="I22" i="69" s="1"/>
  <c r="I23" i="69" s="1"/>
  <c r="I24" i="69" s="1"/>
  <c r="I25" i="69" s="1"/>
  <c r="I26" i="69" s="1"/>
  <c r="I27" i="69" s="1"/>
  <c r="I28" i="69" s="1"/>
  <c r="I29" i="69" s="1"/>
  <c r="I30" i="69" s="1"/>
  <c r="I31" i="69" s="1"/>
  <c r="I32" i="69" s="1"/>
  <c r="I33" i="69" s="1"/>
  <c r="I34" i="69" s="1"/>
  <c r="I10" i="69"/>
  <c r="I59" i="70"/>
  <c r="P20" i="72"/>
  <c r="I51" i="70"/>
  <c r="G23" i="69" s="1"/>
  <c r="I33" i="70"/>
  <c r="G11" i="69" s="1"/>
  <c r="P23" i="72"/>
  <c r="I54" i="70"/>
  <c r="G26" i="69" s="1"/>
  <c r="P29" i="72"/>
  <c r="I60" i="70"/>
  <c r="G32" i="69" s="1"/>
  <c r="I61" i="70"/>
  <c r="G33" i="69" s="1"/>
  <c r="P31" i="72"/>
  <c r="I62" i="70"/>
  <c r="G34" i="69" s="1"/>
  <c r="M20" i="72"/>
  <c r="H51" i="70"/>
  <c r="F23" i="69" s="1"/>
  <c r="I35" i="70"/>
  <c r="G12" i="69" s="1"/>
  <c r="G24" i="69"/>
  <c r="I55" i="70"/>
  <c r="G27" i="69" s="1"/>
  <c r="P25" i="72"/>
  <c r="I56" i="70"/>
  <c r="G28" i="69" s="1"/>
  <c r="P26" i="72"/>
  <c r="I57" i="70"/>
  <c r="G29" i="69" s="1"/>
  <c r="I58" i="70"/>
  <c r="G30" i="69" s="1"/>
  <c r="K35" i="70"/>
  <c r="K38" i="70" s="1"/>
  <c r="J13" i="69" s="1"/>
  <c r="F15" i="70"/>
  <c r="E16" i="70" s="1"/>
  <c r="F16" i="70" s="1"/>
  <c r="F17" i="70" s="1"/>
  <c r="P8" i="72"/>
  <c r="G23" i="72"/>
  <c r="G24" i="72"/>
  <c r="P28" i="72"/>
  <c r="P27" i="72"/>
  <c r="G8" i="72"/>
  <c r="I17" i="72"/>
  <c r="I18" i="72"/>
  <c r="M18" i="72"/>
  <c r="P30" i="72"/>
  <c r="G16" i="72"/>
  <c r="M23" i="72"/>
  <c r="F52" i="70"/>
  <c r="G20" i="69"/>
  <c r="I9" i="72"/>
  <c r="G21" i="69"/>
  <c r="I16" i="72"/>
  <c r="K16" i="72"/>
  <c r="F47" i="70"/>
  <c r="G31" i="69"/>
  <c r="M16" i="72"/>
  <c r="K17" i="72"/>
  <c r="G19" i="69"/>
  <c r="G20" i="72"/>
  <c r="K18" i="72"/>
  <c r="F45" i="70"/>
  <c r="P24" i="72"/>
  <c r="K20" i="72"/>
  <c r="K23" i="72"/>
  <c r="G25" i="69"/>
  <c r="M9" i="72"/>
  <c r="K24" i="72"/>
  <c r="G9" i="72"/>
  <c r="F35" i="70"/>
  <c r="P9" i="72"/>
  <c r="J50" i="70"/>
  <c r="K9" i="72"/>
  <c r="I20" i="72"/>
  <c r="F51" i="70"/>
  <c r="I23" i="72"/>
  <c r="M17" i="72"/>
  <c r="G18" i="72"/>
  <c r="G17" i="72"/>
  <c r="I24" i="72"/>
  <c r="I8" i="72"/>
  <c r="F40" i="70"/>
  <c r="F38" i="70"/>
  <c r="J11" i="69"/>
  <c r="K10" i="70"/>
  <c r="M8" i="72"/>
  <c r="F48" i="70"/>
  <c r="F43" i="70"/>
  <c r="F41" i="70"/>
  <c r="K8" i="72"/>
  <c r="F11" i="69"/>
  <c r="F33" i="70"/>
  <c r="J12" i="69" l="1"/>
  <c r="J33" i="70"/>
  <c r="H11" i="69"/>
  <c r="J49" i="70"/>
  <c r="L49" i="70" s="1"/>
  <c r="J52" i="70"/>
  <c r="L52" i="70" s="1"/>
  <c r="H20" i="69"/>
  <c r="K39" i="70"/>
  <c r="J14" i="69" s="1"/>
  <c r="J48" i="70"/>
  <c r="L48" i="70" s="1"/>
  <c r="H19" i="69"/>
  <c r="F50" i="70"/>
  <c r="L50" i="70" s="1"/>
  <c r="H22" i="69"/>
  <c r="J51" i="70"/>
  <c r="L51" i="70" s="1"/>
  <c r="J35" i="70"/>
  <c r="H21" i="69"/>
  <c r="K11" i="70"/>
  <c r="J6" i="69"/>
  <c r="L33" i="70"/>
  <c r="K40" i="70" l="1"/>
  <c r="J15" i="69" s="1"/>
  <c r="J47" i="70"/>
  <c r="L47" i="70" s="1"/>
  <c r="H24" i="69"/>
  <c r="H12" i="69"/>
  <c r="H23" i="69"/>
  <c r="K12" i="70"/>
  <c r="J7" i="69"/>
  <c r="L35" i="70"/>
  <c r="K41" i="70" l="1"/>
  <c r="K44" i="70" s="1"/>
  <c r="K46" i="70" s="1"/>
  <c r="J8" i="69"/>
  <c r="K13" i="70"/>
  <c r="J9" i="69" s="1"/>
  <c r="J16" i="69"/>
  <c r="K43" i="70"/>
  <c r="J17" i="69" l="1"/>
  <c r="K45" i="70"/>
  <c r="J18" i="69" l="1"/>
  <c r="K47" i="70"/>
  <c r="P13" i="66"/>
  <c r="J19" i="69" l="1"/>
  <c r="K48" i="70"/>
  <c r="E17" i="66"/>
  <c r="G17" i="66"/>
  <c r="I17" i="66"/>
  <c r="K17" i="66"/>
  <c r="M17" i="66"/>
  <c r="O17" i="66"/>
  <c r="P17" i="66"/>
  <c r="U17" i="66"/>
  <c r="X17" i="66" s="1"/>
  <c r="Z17" i="66"/>
  <c r="AC17" i="66" s="1"/>
  <c r="AA17" i="66"/>
  <c r="AE17" i="66"/>
  <c r="AF17" i="66" s="1"/>
  <c r="AQ17" i="66"/>
  <c r="N8" i="66"/>
  <c r="Q17" i="66" l="1"/>
  <c r="E12" i="72"/>
  <c r="V17" i="66"/>
  <c r="J20" i="69"/>
  <c r="K49" i="70"/>
  <c r="S17" i="66"/>
  <c r="AH17" i="66"/>
  <c r="H40" i="70" l="1"/>
  <c r="K12" i="72"/>
  <c r="I12" i="72"/>
  <c r="M12" i="72"/>
  <c r="G12" i="72"/>
  <c r="J21" i="69"/>
  <c r="F15" i="69" l="1"/>
  <c r="H15" i="69" s="1"/>
  <c r="J40" i="70"/>
  <c r="L40" i="70" s="1"/>
  <c r="J22" i="69"/>
  <c r="AQ84" i="66"/>
  <c r="AQ83" i="66"/>
  <c r="AQ82" i="66"/>
  <c r="AQ81" i="66"/>
  <c r="AQ80" i="66"/>
  <c r="AQ79" i="66"/>
  <c r="AP79" i="66"/>
  <c r="AQ78" i="66"/>
  <c r="AQ77" i="66"/>
  <c r="AQ76" i="66"/>
  <c r="AQ75" i="66"/>
  <c r="AQ74" i="66"/>
  <c r="AQ73" i="66"/>
  <c r="AP73" i="66"/>
  <c r="AQ72" i="66"/>
  <c r="AQ71" i="66"/>
  <c r="AQ70" i="66"/>
  <c r="AQ69" i="66"/>
  <c r="AQ68" i="66"/>
  <c r="AQ67" i="66"/>
  <c r="AP67" i="66"/>
  <c r="AQ66" i="66"/>
  <c r="AQ65" i="66"/>
  <c r="AQ64" i="66"/>
  <c r="AQ63" i="66"/>
  <c r="AQ62" i="66"/>
  <c r="AQ61" i="66"/>
  <c r="AP61" i="66"/>
  <c r="AQ60" i="66"/>
  <c r="AQ59" i="66"/>
  <c r="AW58" i="66"/>
  <c r="AX58" i="66" s="1"/>
  <c r="AQ58" i="66"/>
  <c r="AQ57" i="66"/>
  <c r="AQ56" i="66"/>
  <c r="AQ55" i="66"/>
  <c r="AP55" i="66"/>
  <c r="AQ54" i="66"/>
  <c r="AQ53" i="66"/>
  <c r="AQ52" i="66"/>
  <c r="AQ51" i="66"/>
  <c r="AQ50" i="66"/>
  <c r="AQ49" i="66"/>
  <c r="AP49" i="66"/>
  <c r="AQ48" i="66"/>
  <c r="AQ47" i="66"/>
  <c r="AQ44" i="66"/>
  <c r="AQ43" i="66"/>
  <c r="H43" i="66"/>
  <c r="D43" i="66"/>
  <c r="N42" i="66"/>
  <c r="K42" i="66"/>
  <c r="G42" i="66"/>
  <c r="AQ41" i="66"/>
  <c r="N41" i="66"/>
  <c r="K41" i="66"/>
  <c r="G41" i="66"/>
  <c r="AQ40" i="66"/>
  <c r="N40" i="66"/>
  <c r="K40" i="66"/>
  <c r="G40" i="66"/>
  <c r="N39" i="66"/>
  <c r="K39" i="66"/>
  <c r="G39" i="66"/>
  <c r="N38" i="66"/>
  <c r="K38" i="66"/>
  <c r="G38" i="66"/>
  <c r="N37" i="66"/>
  <c r="K37" i="66"/>
  <c r="G37" i="66"/>
  <c r="AQ36" i="66"/>
  <c r="N36" i="66"/>
  <c r="K36" i="66"/>
  <c r="G36" i="66"/>
  <c r="AQ35" i="66"/>
  <c r="H35" i="66"/>
  <c r="D35" i="66"/>
  <c r="AQ34" i="66"/>
  <c r="AE34" i="66"/>
  <c r="Z34" i="66"/>
  <c r="U34" i="66"/>
  <c r="P34" i="66"/>
  <c r="S34" i="66" s="1"/>
  <c r="N34" i="66" s="1"/>
  <c r="O34" i="66" s="1"/>
  <c r="M34" i="66"/>
  <c r="K34" i="66"/>
  <c r="I34" i="66"/>
  <c r="G34" i="66"/>
  <c r="E34" i="66"/>
  <c r="AQ33" i="66"/>
  <c r="AH33" i="66"/>
  <c r="V33" i="66"/>
  <c r="P33" i="66"/>
  <c r="S33" i="66" s="1"/>
  <c r="M33" i="66"/>
  <c r="K33" i="66"/>
  <c r="I33" i="66"/>
  <c r="G33" i="66"/>
  <c r="E33" i="66"/>
  <c r="AQ32" i="66"/>
  <c r="AH32" i="66"/>
  <c r="AC32" i="66"/>
  <c r="X32" i="66"/>
  <c r="P32" i="66"/>
  <c r="Q32" i="66" s="1"/>
  <c r="M32" i="66"/>
  <c r="K32" i="66"/>
  <c r="I32" i="66"/>
  <c r="G32" i="66"/>
  <c r="E32" i="66"/>
  <c r="AQ30" i="66"/>
  <c r="AH30" i="66"/>
  <c r="AC30" i="66"/>
  <c r="V30" i="66"/>
  <c r="P30" i="66"/>
  <c r="M30" i="66"/>
  <c r="M35" i="66" s="1"/>
  <c r="K30" i="66"/>
  <c r="I30" i="66"/>
  <c r="G30" i="66"/>
  <c r="G35" i="66" s="1"/>
  <c r="E30" i="66"/>
  <c r="AQ28" i="66"/>
  <c r="L28" i="66"/>
  <c r="H28" i="66"/>
  <c r="D28" i="66"/>
  <c r="AQ27" i="66"/>
  <c r="AE27" i="66"/>
  <c r="AH27" i="66" s="1"/>
  <c r="Z27" i="66"/>
  <c r="AC27" i="66" s="1"/>
  <c r="U27" i="66"/>
  <c r="V27" i="66" s="1"/>
  <c r="P27" i="66"/>
  <c r="S27" i="66" s="1"/>
  <c r="M27" i="66"/>
  <c r="K27" i="66"/>
  <c r="I27" i="66"/>
  <c r="G27" i="66"/>
  <c r="E27" i="66"/>
  <c r="AQ26" i="66"/>
  <c r="AP26" i="66"/>
  <c r="AE26" i="66"/>
  <c r="AH26" i="66" s="1"/>
  <c r="Z26" i="66"/>
  <c r="AC26" i="66" s="1"/>
  <c r="U26" i="66"/>
  <c r="X26" i="66" s="1"/>
  <c r="P26" i="66"/>
  <c r="S26" i="66" s="1"/>
  <c r="N26" i="66" s="1"/>
  <c r="O26" i="66" s="1"/>
  <c r="M26" i="66"/>
  <c r="K26" i="66"/>
  <c r="I26" i="66"/>
  <c r="G26" i="66"/>
  <c r="E26" i="66"/>
  <c r="AQ24" i="66"/>
  <c r="AE24" i="66"/>
  <c r="AH24" i="66" s="1"/>
  <c r="Z24" i="66"/>
  <c r="AC24" i="66" s="1"/>
  <c r="U24" i="66"/>
  <c r="X24" i="66" s="1"/>
  <c r="P24" i="66"/>
  <c r="S24" i="66" s="1"/>
  <c r="N24" i="66" s="1"/>
  <c r="O24" i="66" s="1"/>
  <c r="M24" i="66"/>
  <c r="K24" i="66"/>
  <c r="I24" i="66"/>
  <c r="G24" i="66"/>
  <c r="E24" i="66"/>
  <c r="AQ23" i="66"/>
  <c r="L23" i="66"/>
  <c r="H23" i="66"/>
  <c r="D23" i="66"/>
  <c r="AQ22" i="66"/>
  <c r="AE22" i="66"/>
  <c r="AH22" i="66" s="1"/>
  <c r="Z22" i="66"/>
  <c r="AC22" i="66" s="1"/>
  <c r="U22" i="66"/>
  <c r="X22" i="66" s="1"/>
  <c r="P22" i="66"/>
  <c r="N22" i="66"/>
  <c r="M22" i="66"/>
  <c r="K22" i="66"/>
  <c r="I22" i="66"/>
  <c r="G22" i="66"/>
  <c r="E22" i="66"/>
  <c r="AQ21" i="66"/>
  <c r="AE21" i="66"/>
  <c r="AF21" i="66" s="1"/>
  <c r="Z21" i="66"/>
  <c r="AC21" i="66" s="1"/>
  <c r="U21" i="66"/>
  <c r="X21" i="66" s="1"/>
  <c r="P21" i="66"/>
  <c r="Q21" i="66" s="1"/>
  <c r="N21" i="66"/>
  <c r="O21" i="66" s="1"/>
  <c r="M21" i="66"/>
  <c r="K21" i="66"/>
  <c r="I21" i="66"/>
  <c r="G21" i="66"/>
  <c r="E21" i="66"/>
  <c r="AQ20" i="66"/>
  <c r="AE20" i="66"/>
  <c r="AH20" i="66" s="1"/>
  <c r="Z20" i="66"/>
  <c r="AC20" i="66" s="1"/>
  <c r="U20" i="66"/>
  <c r="X20" i="66" s="1"/>
  <c r="P20" i="66"/>
  <c r="N20" i="66"/>
  <c r="M20" i="66"/>
  <c r="K20" i="66"/>
  <c r="I20" i="66"/>
  <c r="G20" i="66"/>
  <c r="E20" i="66"/>
  <c r="AE19" i="66"/>
  <c r="AH19" i="66" s="1"/>
  <c r="Z19" i="66"/>
  <c r="AC19" i="66" s="1"/>
  <c r="U19" i="66"/>
  <c r="X19" i="66" s="1"/>
  <c r="P19" i="66"/>
  <c r="Q19" i="66" s="1"/>
  <c r="N19" i="66"/>
  <c r="O19" i="66" s="1"/>
  <c r="M19" i="66"/>
  <c r="K19" i="66"/>
  <c r="I19" i="66"/>
  <c r="G19" i="66"/>
  <c r="E19" i="66"/>
  <c r="AQ18" i="66"/>
  <c r="AP18" i="66"/>
  <c r="AE18" i="66"/>
  <c r="AF18" i="66" s="1"/>
  <c r="Z18" i="66"/>
  <c r="AC18" i="66" s="1"/>
  <c r="U18" i="66"/>
  <c r="X18" i="66" s="1"/>
  <c r="P18" i="66"/>
  <c r="N18" i="66"/>
  <c r="M18" i="66"/>
  <c r="K18" i="66"/>
  <c r="I18" i="66"/>
  <c r="G18" i="66"/>
  <c r="E18" i="66"/>
  <c r="AQ16" i="66"/>
  <c r="AE16" i="66"/>
  <c r="AH16" i="66" s="1"/>
  <c r="Z16" i="66"/>
  <c r="AC16" i="66" s="1"/>
  <c r="U16" i="66"/>
  <c r="X16" i="66" s="1"/>
  <c r="P16" i="66"/>
  <c r="N16" i="66"/>
  <c r="M16" i="66"/>
  <c r="K16" i="66"/>
  <c r="I16" i="66"/>
  <c r="G16" i="66"/>
  <c r="E16" i="66"/>
  <c r="AQ15" i="66"/>
  <c r="AE15" i="66"/>
  <c r="AF15" i="66" s="1"/>
  <c r="Z15" i="66"/>
  <c r="AA15" i="66" s="1"/>
  <c r="U15" i="66"/>
  <c r="V15" i="66" s="1"/>
  <c r="P15" i="66"/>
  <c r="E10" i="72" s="1"/>
  <c r="N15" i="66"/>
  <c r="M15" i="66"/>
  <c r="K15" i="66"/>
  <c r="I15" i="66"/>
  <c r="G15" i="66"/>
  <c r="E15" i="66"/>
  <c r="AQ14" i="66"/>
  <c r="AE14" i="66"/>
  <c r="AH14" i="66" s="1"/>
  <c r="Z14" i="66"/>
  <c r="AC14" i="66" s="1"/>
  <c r="U14" i="66"/>
  <c r="V14" i="66" s="1"/>
  <c r="S14" i="66"/>
  <c r="Q14" i="66"/>
  <c r="N14" i="66"/>
  <c r="M14" i="66"/>
  <c r="K14" i="66"/>
  <c r="I14" i="66"/>
  <c r="G14" i="66"/>
  <c r="E14" i="66"/>
  <c r="AQ13" i="66"/>
  <c r="AP13" i="66"/>
  <c r="AE13" i="66"/>
  <c r="AH13" i="66" s="1"/>
  <c r="Z13" i="66"/>
  <c r="AC13" i="66" s="1"/>
  <c r="U13" i="66"/>
  <c r="V13" i="66" s="1"/>
  <c r="S13" i="66"/>
  <c r="Q13" i="66"/>
  <c r="N13" i="66"/>
  <c r="M13" i="66"/>
  <c r="K13" i="66"/>
  <c r="I13" i="66"/>
  <c r="G13" i="66"/>
  <c r="E13" i="66"/>
  <c r="L12" i="66"/>
  <c r="H12" i="66"/>
  <c r="D12" i="66"/>
  <c r="AQ11" i="66"/>
  <c r="AE11" i="66"/>
  <c r="AH11" i="66" s="1"/>
  <c r="Z11" i="66"/>
  <c r="AC11" i="66" s="1"/>
  <c r="U11" i="66"/>
  <c r="X11" i="66" s="1"/>
  <c r="P11" i="66"/>
  <c r="S11" i="66" s="1"/>
  <c r="N11" i="66"/>
  <c r="O11" i="66" s="1"/>
  <c r="M11" i="66"/>
  <c r="K11" i="66"/>
  <c r="I11" i="66"/>
  <c r="G11" i="66"/>
  <c r="E11" i="66"/>
  <c r="AQ10" i="66"/>
  <c r="AE10" i="66"/>
  <c r="AH10" i="66" s="1"/>
  <c r="Z10" i="66"/>
  <c r="AC10" i="66" s="1"/>
  <c r="U10" i="66"/>
  <c r="X10" i="66" s="1"/>
  <c r="P10" i="66"/>
  <c r="S10" i="66" s="1"/>
  <c r="N10" i="66"/>
  <c r="O10" i="66" s="1"/>
  <c r="M10" i="66"/>
  <c r="K10" i="66"/>
  <c r="I10" i="66"/>
  <c r="G10" i="66"/>
  <c r="E10" i="66"/>
  <c r="AQ9" i="66"/>
  <c r="AE9" i="66"/>
  <c r="AH9" i="66" s="1"/>
  <c r="Z9" i="66"/>
  <c r="AC9" i="66" s="1"/>
  <c r="U9" i="66"/>
  <c r="V9" i="66" s="1"/>
  <c r="P9" i="66"/>
  <c r="S9" i="66" s="1"/>
  <c r="N9" i="66"/>
  <c r="O9" i="66" s="1"/>
  <c r="M9" i="66"/>
  <c r="K9" i="66"/>
  <c r="I9" i="66"/>
  <c r="G9" i="66"/>
  <c r="E9" i="66"/>
  <c r="AQ8" i="66"/>
  <c r="AE8" i="66"/>
  <c r="AF8" i="66" s="1"/>
  <c r="Z8" i="66"/>
  <c r="AC8" i="66" s="1"/>
  <c r="U8" i="66"/>
  <c r="P8" i="66"/>
  <c r="O8" i="66"/>
  <c r="M8" i="66"/>
  <c r="K8" i="66"/>
  <c r="I8" i="66"/>
  <c r="G8" i="66"/>
  <c r="E8" i="66"/>
  <c r="AQ6" i="66"/>
  <c r="AE6" i="66"/>
  <c r="AH6" i="66" s="1"/>
  <c r="Z6" i="66"/>
  <c r="AC6" i="66" s="1"/>
  <c r="U6" i="66"/>
  <c r="V6" i="66" s="1"/>
  <c r="P6" i="66"/>
  <c r="S6" i="66" s="1"/>
  <c r="N6" i="66"/>
  <c r="O6" i="66" s="1"/>
  <c r="M6" i="66"/>
  <c r="K6" i="66"/>
  <c r="I6" i="66"/>
  <c r="G6" i="66"/>
  <c r="E6" i="66"/>
  <c r="AQ5" i="66"/>
  <c r="AP5" i="66"/>
  <c r="AE5" i="66"/>
  <c r="AH5" i="66" s="1"/>
  <c r="Z5" i="66"/>
  <c r="AC5" i="66" s="1"/>
  <c r="U5" i="66"/>
  <c r="V5" i="66" s="1"/>
  <c r="P5" i="66"/>
  <c r="S5" i="66" s="1"/>
  <c r="N5" i="66"/>
  <c r="O5" i="66" s="1"/>
  <c r="M5" i="66"/>
  <c r="K5" i="66"/>
  <c r="I5" i="66"/>
  <c r="G5" i="66"/>
  <c r="E5" i="66"/>
  <c r="G43" i="66" l="1"/>
  <c r="Q16" i="66"/>
  <c r="E11" i="72"/>
  <c r="Q20" i="66"/>
  <c r="E14" i="72"/>
  <c r="O22" i="66"/>
  <c r="G19" i="54"/>
  <c r="F15" i="72"/>
  <c r="G23" i="66"/>
  <c r="S22" i="66"/>
  <c r="E15" i="72"/>
  <c r="H38" i="70"/>
  <c r="F13" i="69" s="1"/>
  <c r="I10" i="72"/>
  <c r="K10" i="72"/>
  <c r="M10" i="72"/>
  <c r="S18" i="66"/>
  <c r="E13" i="72"/>
  <c r="O15" i="66"/>
  <c r="G14" i="54"/>
  <c r="F10" i="72"/>
  <c r="O16" i="66"/>
  <c r="G15" i="54"/>
  <c r="F11" i="72"/>
  <c r="O20" i="66"/>
  <c r="G18" i="54"/>
  <c r="F14" i="72"/>
  <c r="O18" i="66"/>
  <c r="G17" i="54"/>
  <c r="F13" i="72"/>
  <c r="AC34" i="66"/>
  <c r="Z35" i="66"/>
  <c r="AH34" i="66"/>
  <c r="AE35" i="66"/>
  <c r="X34" i="66"/>
  <c r="U35" i="66"/>
  <c r="Q30" i="66"/>
  <c r="P35" i="66"/>
  <c r="AH35" i="66"/>
  <c r="AC42" i="66"/>
  <c r="H62" i="70"/>
  <c r="J23" i="69"/>
  <c r="M28" i="66"/>
  <c r="AA33" i="66"/>
  <c r="AC33" i="66"/>
  <c r="AC28" i="66"/>
  <c r="X27" i="66"/>
  <c r="X28" i="66" s="1"/>
  <c r="G28" i="66"/>
  <c r="X15" i="66"/>
  <c r="AA14" i="66"/>
  <c r="E23" i="66"/>
  <c r="I28" i="66"/>
  <c r="AF9" i="66"/>
  <c r="K28" i="66"/>
  <c r="K12" i="66"/>
  <c r="AF24" i="66"/>
  <c r="AF30" i="66"/>
  <c r="E35" i="66"/>
  <c r="AE23" i="66"/>
  <c r="E28" i="66"/>
  <c r="AA21" i="66"/>
  <c r="X6" i="66"/>
  <c r="V26" i="66"/>
  <c r="I35" i="66"/>
  <c r="V34" i="66"/>
  <c r="K35" i="66"/>
  <c r="K43" i="66"/>
  <c r="P12" i="66"/>
  <c r="Q5" i="66"/>
  <c r="V10" i="66"/>
  <c r="AF11" i="66"/>
  <c r="Q22" i="66"/>
  <c r="Q33" i="66"/>
  <c r="U12" i="66"/>
  <c r="S20" i="66"/>
  <c r="AH21" i="66"/>
  <c r="Q24" i="66"/>
  <c r="AA26" i="66"/>
  <c r="U28" i="66"/>
  <c r="S30" i="66"/>
  <c r="AA10" i="66"/>
  <c r="AA16" i="66"/>
  <c r="X5" i="66"/>
  <c r="AH15" i="66"/>
  <c r="V18" i="66"/>
  <c r="X9" i="66"/>
  <c r="AA13" i="66"/>
  <c r="I23" i="66"/>
  <c r="S21" i="66"/>
  <c r="V24" i="66"/>
  <c r="AF26" i="66"/>
  <c r="AF27" i="66"/>
  <c r="V11" i="66"/>
  <c r="AF20" i="66"/>
  <c r="AA22" i="66"/>
  <c r="AF5" i="66"/>
  <c r="I12" i="66"/>
  <c r="AA9" i="66"/>
  <c r="S19" i="66"/>
  <c r="V21" i="66"/>
  <c r="S32" i="66"/>
  <c r="N32" i="66" s="1"/>
  <c r="O32" i="66" s="1"/>
  <c r="Q34" i="66"/>
  <c r="AA19" i="66"/>
  <c r="AA32" i="66"/>
  <c r="AA6" i="66"/>
  <c r="AA27" i="66"/>
  <c r="AF34" i="66"/>
  <c r="X30" i="66"/>
  <c r="Q6" i="66"/>
  <c r="X14" i="66"/>
  <c r="AH18" i="66"/>
  <c r="AA24" i="66"/>
  <c r="Q26" i="66"/>
  <c r="Q8" i="66"/>
  <c r="Q9" i="66"/>
  <c r="V22" i="66"/>
  <c r="AF32" i="66"/>
  <c r="Z28" i="66"/>
  <c r="X33" i="66"/>
  <c r="Q10" i="66"/>
  <c r="AA11" i="66"/>
  <c r="V19" i="66"/>
  <c r="AF22" i="66"/>
  <c r="V32" i="66"/>
  <c r="AF33" i="66"/>
  <c r="Q11" i="66"/>
  <c r="AF19" i="66"/>
  <c r="G12" i="66"/>
  <c r="K23" i="66"/>
  <c r="AA20" i="66"/>
  <c r="AA18" i="66"/>
  <c r="Q18" i="66"/>
  <c r="P23" i="66"/>
  <c r="AF16" i="66"/>
  <c r="S16" i="66"/>
  <c r="V16" i="66"/>
  <c r="AC15" i="66"/>
  <c r="AC23" i="66" s="1"/>
  <c r="Q15" i="66"/>
  <c r="S15" i="66"/>
  <c r="M23" i="66"/>
  <c r="AF14" i="66"/>
  <c r="Z23" i="66"/>
  <c r="X13" i="66"/>
  <c r="AF13" i="66"/>
  <c r="O12" i="66"/>
  <c r="E12" i="66"/>
  <c r="X8" i="66"/>
  <c r="AA8" i="66"/>
  <c r="V8" i="66"/>
  <c r="AH8" i="66"/>
  <c r="AH12" i="66" s="1"/>
  <c r="S8" i="66"/>
  <c r="S12" i="66" s="1"/>
  <c r="M12" i="66"/>
  <c r="AC12" i="66"/>
  <c r="O42" i="66"/>
  <c r="S42" i="66"/>
  <c r="X42" i="66"/>
  <c r="AH42" i="66"/>
  <c r="N27" i="66"/>
  <c r="O27" i="66" s="1"/>
  <c r="Z12" i="66"/>
  <c r="AF10" i="66"/>
  <c r="V20" i="66"/>
  <c r="AE28" i="66"/>
  <c r="N33" i="66"/>
  <c r="O33" i="66" s="1"/>
  <c r="AE12" i="66"/>
  <c r="AA5" i="66"/>
  <c r="AA34" i="66"/>
  <c r="U23" i="66"/>
  <c r="P28" i="66"/>
  <c r="AF6" i="66"/>
  <c r="Q27" i="66"/>
  <c r="AA30" i="66"/>
  <c r="S35" i="66" l="1"/>
  <c r="I45" i="70"/>
  <c r="G18" i="69" s="1"/>
  <c r="P15" i="72"/>
  <c r="H45" i="70"/>
  <c r="I15" i="72"/>
  <c r="M15" i="72"/>
  <c r="K15" i="72"/>
  <c r="G15" i="72"/>
  <c r="H43" i="70"/>
  <c r="F17" i="69" s="1"/>
  <c r="I14" i="72"/>
  <c r="K14" i="72"/>
  <c r="M14" i="72"/>
  <c r="H41" i="70"/>
  <c r="F16" i="69" s="1"/>
  <c r="I13" i="72"/>
  <c r="M13" i="72"/>
  <c r="K13" i="72"/>
  <c r="O23" i="66"/>
  <c r="V35" i="66"/>
  <c r="H39" i="70"/>
  <c r="F14" i="69" s="1"/>
  <c r="I11" i="72"/>
  <c r="K11" i="72"/>
  <c r="M11" i="72"/>
  <c r="AC35" i="66"/>
  <c r="I43" i="70"/>
  <c r="P14" i="72"/>
  <c r="G14" i="72"/>
  <c r="I41" i="70"/>
  <c r="P13" i="72"/>
  <c r="G13" i="72"/>
  <c r="I38" i="70"/>
  <c r="P10" i="72"/>
  <c r="G10" i="72"/>
  <c r="I39" i="70"/>
  <c r="P11" i="72"/>
  <c r="G11" i="72"/>
  <c r="F14" i="54"/>
  <c r="H34" i="69"/>
  <c r="J62" i="70"/>
  <c r="L62" i="70" s="1"/>
  <c r="Q35" i="66"/>
  <c r="AF35" i="66"/>
  <c r="AA35" i="66"/>
  <c r="X35" i="66"/>
  <c r="I31" i="72"/>
  <c r="M31" i="72"/>
  <c r="K31" i="72"/>
  <c r="G31" i="72"/>
  <c r="J24" i="69"/>
  <c r="N30" i="66"/>
  <c r="O30" i="66" s="1"/>
  <c r="O35" i="66" s="1"/>
  <c r="S28" i="66"/>
  <c r="X12" i="66"/>
  <c r="O28" i="66"/>
  <c r="S23" i="66"/>
  <c r="Q12" i="66"/>
  <c r="AH28" i="66"/>
  <c r="AH23" i="66"/>
  <c r="AA23" i="66"/>
  <c r="AA28" i="66"/>
  <c r="Q28" i="66"/>
  <c r="H44" i="66"/>
  <c r="AF28" i="66"/>
  <c r="Q23" i="66"/>
  <c r="D44" i="66"/>
  <c r="V28" i="66"/>
  <c r="AF23" i="66"/>
  <c r="V12" i="66"/>
  <c r="X23" i="66"/>
  <c r="AA12" i="66"/>
  <c r="V23" i="66"/>
  <c r="AF12" i="66"/>
  <c r="F18" i="69" l="1"/>
  <c r="H18" i="69" s="1"/>
  <c r="J45" i="70"/>
  <c r="L45" i="70" s="1"/>
  <c r="G14" i="69"/>
  <c r="H14" i="69" s="1"/>
  <c r="J39" i="70"/>
  <c r="L39" i="70" s="1"/>
  <c r="G13" i="69"/>
  <c r="H13" i="69" s="1"/>
  <c r="J38" i="70"/>
  <c r="G16" i="69"/>
  <c r="H16" i="69" s="1"/>
  <c r="J41" i="70"/>
  <c r="L41" i="70" s="1"/>
  <c r="G17" i="69"/>
  <c r="H17" i="69" s="1"/>
  <c r="J43" i="70"/>
  <c r="L43" i="70" s="1"/>
  <c r="J25" i="69"/>
  <c r="Q183" i="56"/>
  <c r="H187" i="56"/>
  <c r="Q187" i="56" s="1"/>
  <c r="H186" i="56"/>
  <c r="Q186" i="56" s="1"/>
  <c r="L38" i="70" l="1"/>
  <c r="F29" i="54"/>
  <c r="J26" i="69"/>
  <c r="F30" i="54"/>
  <c r="Q188" i="56"/>
  <c r="Q184" i="56" s="1"/>
  <c r="W184" i="56" s="1"/>
  <c r="H190" i="56"/>
  <c r="Q190" i="56" s="1"/>
  <c r="Q191" i="56" s="1"/>
  <c r="AE191" i="56" s="1"/>
  <c r="AA188" i="56"/>
  <c r="F13" i="54" l="1"/>
  <c r="F28" i="54"/>
  <c r="J27" i="69"/>
  <c r="F24" i="54"/>
  <c r="F20" i="54"/>
  <c r="F25" i="54" l="1"/>
  <c r="F26" i="54"/>
  <c r="F22" i="54"/>
  <c r="J28" i="69"/>
  <c r="F21" i="54"/>
  <c r="F17" i="54"/>
  <c r="F18" i="54"/>
  <c r="F19" i="54"/>
  <c r="F23" i="54"/>
  <c r="F27" i="54"/>
  <c r="J29" i="69" l="1"/>
  <c r="F16" i="54"/>
  <c r="F11" i="54"/>
  <c r="F9" i="54"/>
  <c r="F8" i="54"/>
  <c r="F7" i="54"/>
  <c r="F6" i="54"/>
  <c r="J30" i="69" l="1"/>
  <c r="J31" i="69" l="1"/>
  <c r="H166" i="56"/>
  <c r="Q166" i="56" s="1"/>
  <c r="H165" i="56"/>
  <c r="Q165" i="56" s="1"/>
  <c r="H145" i="56"/>
  <c r="Q145" i="56" s="1"/>
  <c r="H144" i="56"/>
  <c r="Q144" i="56" s="1"/>
  <c r="H124" i="56"/>
  <c r="Q124" i="56" s="1"/>
  <c r="H123" i="56"/>
  <c r="Q123" i="56" s="1"/>
  <c r="H103" i="56"/>
  <c r="Q103" i="56" s="1"/>
  <c r="H102" i="56"/>
  <c r="Q102" i="56" s="1"/>
  <c r="H89" i="56"/>
  <c r="Q89" i="56" s="1"/>
  <c r="AA89" i="56" s="1"/>
  <c r="I5" i="48"/>
  <c r="H195" i="56" s="1"/>
  <c r="Q195" i="56" s="1"/>
  <c r="AE195" i="56" s="1"/>
  <c r="AE198" i="56" s="1"/>
  <c r="AE199" i="56" s="1"/>
  <c r="AE179" i="56" s="1"/>
  <c r="I13" i="49"/>
  <c r="U13" i="49" s="1"/>
  <c r="U9" i="49" s="1"/>
  <c r="H194" i="56" s="1"/>
  <c r="Q194" i="56" s="1"/>
  <c r="AA194" i="56" s="1"/>
  <c r="AA198" i="56" s="1"/>
  <c r="AA199" i="56" s="1"/>
  <c r="AA179" i="56" s="1"/>
  <c r="W10" i="49"/>
  <c r="W9" i="49" s="1"/>
  <c r="H81" i="56"/>
  <c r="Q81" i="56" s="1"/>
  <c r="H82" i="56"/>
  <c r="Q82" i="56" s="1"/>
  <c r="H111" i="56" l="1"/>
  <c r="Q111" i="56" s="1"/>
  <c r="AE111" i="56" s="1"/>
  <c r="H153" i="56"/>
  <c r="Q153" i="56" s="1"/>
  <c r="AE153" i="56" s="1"/>
  <c r="H90" i="56"/>
  <c r="Q90" i="56" s="1"/>
  <c r="AE90" i="56" s="1"/>
  <c r="H110" i="56"/>
  <c r="Q110" i="56" s="1"/>
  <c r="AA110" i="56" s="1"/>
  <c r="H131" i="56"/>
  <c r="Q131" i="56" s="1"/>
  <c r="AA131" i="56" s="1"/>
  <c r="H132" i="56"/>
  <c r="Q132" i="56" s="1"/>
  <c r="AE132" i="56" s="1"/>
  <c r="H152" i="56"/>
  <c r="Q152" i="56" s="1"/>
  <c r="AA152" i="56" s="1"/>
  <c r="H173" i="56"/>
  <c r="Q173" i="56" s="1"/>
  <c r="AA173" i="56" s="1"/>
  <c r="H174" i="56"/>
  <c r="Q174" i="56" s="1"/>
  <c r="AE174" i="56" s="1"/>
  <c r="G5" i="48"/>
  <c r="J32" i="69"/>
  <c r="Q167" i="56"/>
  <c r="H169" i="56" s="1"/>
  <c r="Q169" i="56" s="1"/>
  <c r="Q170" i="56" s="1"/>
  <c r="AE170" i="56" s="1"/>
  <c r="AE177" i="56" s="1"/>
  <c r="AE178" i="56" s="1"/>
  <c r="AE158" i="56" s="1"/>
  <c r="AA167" i="56"/>
  <c r="AA177" i="56" s="1"/>
  <c r="AA178" i="56" s="1"/>
  <c r="AA158" i="56" s="1"/>
  <c r="H162" i="56"/>
  <c r="Q162" i="56" s="1"/>
  <c r="Q163" i="56" s="1"/>
  <c r="W163" i="56" s="1"/>
  <c r="Q146" i="56"/>
  <c r="AA146" i="56" s="1"/>
  <c r="AA156" i="56" s="1"/>
  <c r="AA157" i="56" s="1"/>
  <c r="AA137" i="56" s="1"/>
  <c r="H141" i="56"/>
  <c r="Q141" i="56" s="1"/>
  <c r="Q142" i="56" s="1"/>
  <c r="W142" i="56" s="1"/>
  <c r="H148" i="56"/>
  <c r="Q148" i="56" s="1"/>
  <c r="Q149" i="56" s="1"/>
  <c r="AE149" i="56" s="1"/>
  <c r="AE156" i="56" s="1"/>
  <c r="AE157" i="56" s="1"/>
  <c r="AE137" i="56" s="1"/>
  <c r="Q125" i="56"/>
  <c r="H127" i="56" s="1"/>
  <c r="Q127" i="56" s="1"/>
  <c r="Q128" i="56" s="1"/>
  <c r="AE128" i="56" s="1"/>
  <c r="AE135" i="56" s="1"/>
  <c r="AE136" i="56" s="1"/>
  <c r="AE116" i="56" s="1"/>
  <c r="H120" i="56"/>
  <c r="Q120" i="56" s="1"/>
  <c r="Q121" i="56" s="1"/>
  <c r="W121" i="56" s="1"/>
  <c r="Q104" i="56"/>
  <c r="AA104" i="56" s="1"/>
  <c r="AA114" i="56" s="1"/>
  <c r="AA115" i="56" s="1"/>
  <c r="AA95" i="56" s="1"/>
  <c r="Q83" i="56"/>
  <c r="AA83" i="56" s="1"/>
  <c r="AA93" i="56" s="1"/>
  <c r="AA94" i="56" s="1"/>
  <c r="AA74" i="56" s="1"/>
  <c r="H702" i="60"/>
  <c r="O701" i="60"/>
  <c r="D703" i="60"/>
  <c r="C703" i="60"/>
  <c r="D701" i="60"/>
  <c r="C701" i="60"/>
  <c r="O703" i="60"/>
  <c r="M702" i="60"/>
  <c r="M700" i="60"/>
  <c r="L700" i="60"/>
  <c r="Q64" i="56"/>
  <c r="Q65" i="56" s="1"/>
  <c r="AE65" i="56" s="1"/>
  <c r="H61" i="56"/>
  <c r="Q61" i="56" s="1"/>
  <c r="H60" i="56"/>
  <c r="Q60" i="56" s="1"/>
  <c r="Q57" i="56"/>
  <c r="Q58" i="56" s="1"/>
  <c r="W58" i="56" s="1"/>
  <c r="H40" i="56"/>
  <c r="H39" i="56"/>
  <c r="AA125" i="56" l="1"/>
  <c r="AA135" i="56" s="1"/>
  <c r="AA136" i="56" s="1"/>
  <c r="AA116" i="56" s="1"/>
  <c r="J33" i="69"/>
  <c r="J34" i="69"/>
  <c r="H106" i="56"/>
  <c r="Q106" i="56" s="1"/>
  <c r="Q107" i="56" s="1"/>
  <c r="AE107" i="56" s="1"/>
  <c r="AE114" i="56" s="1"/>
  <c r="AE115" i="56" s="1"/>
  <c r="AE95" i="56" s="1"/>
  <c r="H99" i="56"/>
  <c r="Q99" i="56" s="1"/>
  <c r="Q100" i="56" s="1"/>
  <c r="W100" i="56" s="1"/>
  <c r="H85" i="56"/>
  <c r="Q85" i="56" s="1"/>
  <c r="Q86" i="56" s="1"/>
  <c r="AE86" i="56" s="1"/>
  <c r="AE93" i="56" s="1"/>
  <c r="AE94" i="56" s="1"/>
  <c r="AE74" i="56" s="1"/>
  <c r="H78" i="56"/>
  <c r="Q78" i="56" s="1"/>
  <c r="Q79" i="56" s="1"/>
  <c r="W79" i="56" s="1"/>
  <c r="Q62" i="56"/>
  <c r="AA62" i="56" s="1"/>
  <c r="J700" i="60"/>
  <c r="J702" i="60"/>
  <c r="L702" i="60"/>
  <c r="H700" i="60"/>
  <c r="Q40" i="56"/>
  <c r="N700" i="60" l="1"/>
  <c r="N702" i="60"/>
  <c r="J3622" i="64" l="1"/>
  <c r="P3622" i="64" s="1"/>
  <c r="Q3623" i="64"/>
  <c r="T3623" i="64" s="1"/>
  <c r="Q3622" i="64"/>
  <c r="Q3621" i="64"/>
  <c r="Q3620" i="64"/>
  <c r="Q3619" i="64"/>
  <c r="Q3618" i="64"/>
  <c r="Q3617" i="64"/>
  <c r="Q3616" i="64"/>
  <c r="Q3615" i="64"/>
  <c r="Q3614" i="64"/>
  <c r="Q3613" i="64"/>
  <c r="Q3612" i="64"/>
  <c r="Q3611" i="64"/>
  <c r="Q3610" i="64"/>
  <c r="Q3609" i="64"/>
  <c r="Q3608" i="64"/>
  <c r="T3609" i="64" s="1"/>
  <c r="Q3607" i="64"/>
  <c r="Q3606" i="64"/>
  <c r="Q3605" i="64"/>
  <c r="Q3604" i="64"/>
  <c r="Q3603" i="64"/>
  <c r="Q3602" i="64"/>
  <c r="Q3601" i="64"/>
  <c r="Q3600" i="64"/>
  <c r="Q3599" i="64"/>
  <c r="Q3598" i="64"/>
  <c r="P3621" i="64"/>
  <c r="P3620" i="64"/>
  <c r="L3619" i="64"/>
  <c r="P3618" i="64"/>
  <c r="L3618" i="64"/>
  <c r="P3617" i="64"/>
  <c r="P3616" i="64"/>
  <c r="P3615" i="64"/>
  <c r="N3615" i="64"/>
  <c r="L3615" i="64"/>
  <c r="P3614" i="64"/>
  <c r="P3613" i="64"/>
  <c r="P3612" i="64"/>
  <c r="P3611" i="64"/>
  <c r="L3610" i="64"/>
  <c r="L3609" i="64"/>
  <c r="P3608" i="64"/>
  <c r="L3607" i="64"/>
  <c r="P3606" i="64"/>
  <c r="P3605" i="64"/>
  <c r="N3604" i="64"/>
  <c r="N3603" i="64"/>
  <c r="L3602" i="64"/>
  <c r="L3600" i="64"/>
  <c r="L3599" i="64"/>
  <c r="P3598" i="64"/>
  <c r="T3597" i="64"/>
  <c r="J3597" i="64"/>
  <c r="G3597" i="64"/>
  <c r="J3596" i="64"/>
  <c r="G3596" i="64"/>
  <c r="Q3433" i="64"/>
  <c r="Q3432" i="64"/>
  <c r="Q3431" i="64"/>
  <c r="Q3430" i="64"/>
  <c r="Q3429" i="64"/>
  <c r="Q3428" i="64"/>
  <c r="Q3427" i="64"/>
  <c r="Q3426" i="64"/>
  <c r="Q3425" i="64"/>
  <c r="Q3424" i="64"/>
  <c r="Q3423" i="64"/>
  <c r="Q3422" i="64"/>
  <c r="L3423" i="64"/>
  <c r="N3431" i="64"/>
  <c r="J3430" i="64"/>
  <c r="L3430" i="64" s="1"/>
  <c r="N3423" i="64"/>
  <c r="G3423" i="64"/>
  <c r="J3422" i="64"/>
  <c r="L3422" i="64" s="1"/>
  <c r="G3422" i="64"/>
  <c r="Q2195" i="64"/>
  <c r="W2195" i="64"/>
  <c r="G2195" i="64"/>
  <c r="F2195" i="64" s="1"/>
  <c r="Q2194" i="64"/>
  <c r="W2194" i="64"/>
  <c r="G2194" i="64"/>
  <c r="T2193" i="64"/>
  <c r="J2193" i="64"/>
  <c r="G2193" i="64"/>
  <c r="J2192" i="64"/>
  <c r="W2192" i="64" s="1"/>
  <c r="G2192" i="64"/>
  <c r="D3609" i="60"/>
  <c r="R3615" i="64" l="1"/>
  <c r="T3605" i="64"/>
  <c r="T3621" i="64"/>
  <c r="T3611" i="64"/>
  <c r="T3615" i="64"/>
  <c r="T3599" i="64"/>
  <c r="T3617" i="64"/>
  <c r="T3603" i="64"/>
  <c r="T3601" i="64"/>
  <c r="T3607" i="64"/>
  <c r="T3613" i="64"/>
  <c r="T3619" i="64"/>
  <c r="S3597" i="64"/>
  <c r="S3613" i="64"/>
  <c r="N3599" i="64"/>
  <c r="P3602" i="64"/>
  <c r="S3621" i="64"/>
  <c r="P3599" i="64"/>
  <c r="N3610" i="64"/>
  <c r="S3599" i="64"/>
  <c r="N3607" i="64"/>
  <c r="P3610" i="64"/>
  <c r="P3607" i="64"/>
  <c r="N3618" i="64"/>
  <c r="R3618" i="64" s="1"/>
  <c r="S3607" i="64"/>
  <c r="S3615" i="64"/>
  <c r="S3601" i="64"/>
  <c r="N3602" i="64"/>
  <c r="R3602" i="64" s="1"/>
  <c r="S3605" i="64"/>
  <c r="L3604" i="64"/>
  <c r="L3617" i="64"/>
  <c r="S2193" i="64"/>
  <c r="N3601" i="64"/>
  <c r="N3617" i="64"/>
  <c r="N3620" i="64"/>
  <c r="P3609" i="64"/>
  <c r="N3598" i="64"/>
  <c r="S3609" i="64"/>
  <c r="N3611" i="64"/>
  <c r="N3614" i="64"/>
  <c r="S3617" i="64"/>
  <c r="N3619" i="64"/>
  <c r="N3622" i="64"/>
  <c r="P3603" i="64"/>
  <c r="P3619" i="64"/>
  <c r="L3616" i="64"/>
  <c r="N3600" i="64"/>
  <c r="S3603" i="64"/>
  <c r="N3605" i="64"/>
  <c r="N3608" i="64"/>
  <c r="S3611" i="64"/>
  <c r="N3613" i="64"/>
  <c r="N3616" i="64"/>
  <c r="S3619" i="64"/>
  <c r="N3621" i="64"/>
  <c r="N3609" i="64"/>
  <c r="N3612" i="64"/>
  <c r="P3601" i="64"/>
  <c r="P3604" i="64"/>
  <c r="L3598" i="64"/>
  <c r="L3603" i="64"/>
  <c r="L3606" i="64"/>
  <c r="L3611" i="64"/>
  <c r="L3614" i="64"/>
  <c r="R3614" i="64" s="1"/>
  <c r="L3622" i="64"/>
  <c r="N3606" i="64"/>
  <c r="L3605" i="64"/>
  <c r="L3608" i="64"/>
  <c r="L3613" i="64"/>
  <c r="R3613" i="64" s="1"/>
  <c r="L3621" i="64"/>
  <c r="P3600" i="64"/>
  <c r="L3601" i="64"/>
  <c r="L3612" i="64"/>
  <c r="L3620" i="64"/>
  <c r="P3430" i="64"/>
  <c r="T2195" i="64"/>
  <c r="T3423" i="64"/>
  <c r="N3430" i="64"/>
  <c r="S3431" i="64"/>
  <c r="T3431" i="64"/>
  <c r="P3431" i="64"/>
  <c r="N3422" i="64"/>
  <c r="L3431" i="64"/>
  <c r="P3422" i="64"/>
  <c r="W2193" i="64"/>
  <c r="S3423" i="64"/>
  <c r="P3423" i="64"/>
  <c r="R3423" i="64" s="1"/>
  <c r="P2194" i="64"/>
  <c r="P2192" i="64" s="1"/>
  <c r="N2194" i="64"/>
  <c r="N2192" i="64" s="1"/>
  <c r="F2194" i="64"/>
  <c r="N2195" i="64"/>
  <c r="N2193" i="64" s="1"/>
  <c r="L2194" i="64"/>
  <c r="P2195" i="64"/>
  <c r="P2193" i="64" s="1"/>
  <c r="S2195" i="64"/>
  <c r="L2195" i="64"/>
  <c r="R2195" i="64" s="1"/>
  <c r="I3622" i="62"/>
  <c r="P3623" i="62"/>
  <c r="P3622" i="62"/>
  <c r="P3621" i="62"/>
  <c r="P3620" i="62"/>
  <c r="P3619" i="62"/>
  <c r="P3618" i="62"/>
  <c r="P3617" i="62"/>
  <c r="P3616" i="62"/>
  <c r="P3615" i="62"/>
  <c r="P3614" i="62"/>
  <c r="P3613" i="62"/>
  <c r="P3612" i="62"/>
  <c r="S3613" i="62" s="1"/>
  <c r="P3611" i="62"/>
  <c r="P3610" i="62"/>
  <c r="P3609" i="62"/>
  <c r="P3608" i="62"/>
  <c r="P3607" i="62"/>
  <c r="P3606" i="62"/>
  <c r="P3605" i="62"/>
  <c r="P3604" i="62"/>
  <c r="P3603" i="62"/>
  <c r="P3602" i="62"/>
  <c r="P3601" i="62"/>
  <c r="P3600" i="62"/>
  <c r="P3599" i="62"/>
  <c r="P3598" i="62"/>
  <c r="R3621" i="62"/>
  <c r="O3621" i="62"/>
  <c r="M3621" i="62"/>
  <c r="K3621" i="62"/>
  <c r="M3620" i="62"/>
  <c r="O3620" i="62"/>
  <c r="R3619" i="62"/>
  <c r="O3619" i="62"/>
  <c r="M3619" i="62"/>
  <c r="K3619" i="62"/>
  <c r="O3618" i="62"/>
  <c r="R3617" i="62"/>
  <c r="M3617" i="62"/>
  <c r="O3617" i="62"/>
  <c r="O3616" i="62"/>
  <c r="M3616" i="62"/>
  <c r="K3616" i="62"/>
  <c r="R3615" i="62"/>
  <c r="O3614" i="62"/>
  <c r="M3614" i="62"/>
  <c r="K3614" i="62"/>
  <c r="R3613" i="62"/>
  <c r="O3613" i="62"/>
  <c r="M3613" i="62"/>
  <c r="K3613" i="62"/>
  <c r="M3612" i="62"/>
  <c r="O3612" i="62"/>
  <c r="R3611" i="62"/>
  <c r="O3611" i="62"/>
  <c r="M3611" i="62"/>
  <c r="K3611" i="62"/>
  <c r="K3610" i="62"/>
  <c r="R3609" i="62"/>
  <c r="M3609" i="62"/>
  <c r="O3609" i="62"/>
  <c r="O3608" i="62"/>
  <c r="M3608" i="62"/>
  <c r="K3608" i="62"/>
  <c r="R3607" i="62"/>
  <c r="O3606" i="62"/>
  <c r="M3606" i="62"/>
  <c r="K3606" i="62"/>
  <c r="R3605" i="62"/>
  <c r="O3605" i="62"/>
  <c r="M3605" i="62"/>
  <c r="K3605" i="62"/>
  <c r="M3604" i="62"/>
  <c r="O3604" i="62"/>
  <c r="R3603" i="62"/>
  <c r="O3603" i="62"/>
  <c r="M3603" i="62"/>
  <c r="K3603" i="62"/>
  <c r="K3602" i="62"/>
  <c r="R3601" i="62"/>
  <c r="M3601" i="62"/>
  <c r="O3601" i="62"/>
  <c r="O3600" i="62"/>
  <c r="M3600" i="62"/>
  <c r="K3600" i="62"/>
  <c r="S3599" i="62"/>
  <c r="R3599" i="62"/>
  <c r="O3599" i="62"/>
  <c r="M3599" i="62"/>
  <c r="K3599" i="62"/>
  <c r="M3598" i="62"/>
  <c r="O3598" i="62"/>
  <c r="S3597" i="62"/>
  <c r="I3597" i="62"/>
  <c r="G3597" i="62"/>
  <c r="I3596" i="62"/>
  <c r="G3596" i="62"/>
  <c r="P3431" i="62"/>
  <c r="O3431" i="62"/>
  <c r="P3430" i="62"/>
  <c r="I3430" i="62"/>
  <c r="O3430" i="62" s="1"/>
  <c r="P3433" i="62"/>
  <c r="P3432" i="62"/>
  <c r="P3429" i="62"/>
  <c r="P3428" i="62"/>
  <c r="P3427" i="62"/>
  <c r="P3426" i="62"/>
  <c r="P3425" i="62"/>
  <c r="P3424" i="62"/>
  <c r="P3423" i="62"/>
  <c r="P3422" i="62"/>
  <c r="G3423" i="62"/>
  <c r="I3422" i="62"/>
  <c r="O3422" i="62" s="1"/>
  <c r="G3422" i="62"/>
  <c r="F2194" i="62"/>
  <c r="P2195" i="62"/>
  <c r="V2195" i="62"/>
  <c r="G2195" i="62"/>
  <c r="P2194" i="62"/>
  <c r="I2194" i="62"/>
  <c r="O2194" i="62" s="1"/>
  <c r="O2192" i="62" s="1"/>
  <c r="G2194" i="62"/>
  <c r="S2193" i="62"/>
  <c r="I2193" i="62"/>
  <c r="V2193" i="62" s="1"/>
  <c r="G2193" i="62"/>
  <c r="I2192" i="62"/>
  <c r="G2192" i="62"/>
  <c r="R2194" i="64" l="1"/>
  <c r="R3601" i="64"/>
  <c r="R3621" i="64"/>
  <c r="R3611" i="64"/>
  <c r="R3616" i="64"/>
  <c r="R3608" i="64"/>
  <c r="R3599" i="64"/>
  <c r="S3611" i="62"/>
  <c r="S3621" i="62"/>
  <c r="R3430" i="64"/>
  <c r="R3612" i="64"/>
  <c r="U3613" i="64" s="1"/>
  <c r="R3603" i="64"/>
  <c r="U3603" i="64" s="1"/>
  <c r="R3600" i="64"/>
  <c r="U3601" i="64" s="1"/>
  <c r="R3619" i="64"/>
  <c r="U3619" i="64" s="1"/>
  <c r="S3619" i="62"/>
  <c r="R3620" i="64"/>
  <c r="R3606" i="64"/>
  <c r="R3607" i="64"/>
  <c r="R3609" i="64"/>
  <c r="U3609" i="64" s="1"/>
  <c r="R3605" i="64"/>
  <c r="R3598" i="64"/>
  <c r="N3596" i="64"/>
  <c r="R3617" i="64"/>
  <c r="R3610" i="64"/>
  <c r="U3611" i="64" s="1"/>
  <c r="R3604" i="64"/>
  <c r="S3605" i="62"/>
  <c r="S3609" i="62"/>
  <c r="S3617" i="62"/>
  <c r="Q3614" i="62"/>
  <c r="R3622" i="64"/>
  <c r="P3596" i="64"/>
  <c r="L3596" i="64"/>
  <c r="U3615" i="64"/>
  <c r="R3431" i="64"/>
  <c r="U3431" i="64" s="1"/>
  <c r="R3422" i="64"/>
  <c r="L2192" i="64"/>
  <c r="U2195" i="64"/>
  <c r="L2193" i="64"/>
  <c r="S3607" i="62"/>
  <c r="Q3611" i="62"/>
  <c r="S3623" i="62"/>
  <c r="M3622" i="62"/>
  <c r="K3622" i="62"/>
  <c r="O3622" i="62"/>
  <c r="S3601" i="62"/>
  <c r="S3615" i="62"/>
  <c r="R3597" i="62"/>
  <c r="S3603" i="62"/>
  <c r="Q3605" i="62"/>
  <c r="Q3600" i="62"/>
  <c r="Q3619" i="62"/>
  <c r="S3423" i="62"/>
  <c r="Q3608" i="62"/>
  <c r="Q3599" i="62"/>
  <c r="Q3616" i="62"/>
  <c r="Q3613" i="62"/>
  <c r="Q3621" i="62"/>
  <c r="Q3603" i="62"/>
  <c r="Q3606" i="62"/>
  <c r="K3607" i="62"/>
  <c r="K3615" i="62"/>
  <c r="K3618" i="62"/>
  <c r="M3602" i="62"/>
  <c r="M3607" i="62"/>
  <c r="M3610" i="62"/>
  <c r="M3615" i="62"/>
  <c r="M3618" i="62"/>
  <c r="R2193" i="62"/>
  <c r="O3602" i="62"/>
  <c r="O3607" i="62"/>
  <c r="O3610" i="62"/>
  <c r="O3615" i="62"/>
  <c r="K3598" i="62"/>
  <c r="Q3598" i="62" s="1"/>
  <c r="K3601" i="62"/>
  <c r="Q3601" i="62" s="1"/>
  <c r="K3604" i="62"/>
  <c r="Q3604" i="62" s="1"/>
  <c r="K3609" i="62"/>
  <c r="Q3609" i="62" s="1"/>
  <c r="K3612" i="62"/>
  <c r="Q3612" i="62" s="1"/>
  <c r="K3617" i="62"/>
  <c r="Q3617" i="62" s="1"/>
  <c r="K3620" i="62"/>
  <c r="Q3620" i="62" s="1"/>
  <c r="S3431" i="62"/>
  <c r="R3423" i="62"/>
  <c r="K3431" i="62"/>
  <c r="K3430" i="62"/>
  <c r="R3431" i="62"/>
  <c r="M3431" i="62"/>
  <c r="M3430" i="62"/>
  <c r="K3422" i="62"/>
  <c r="V2194" i="62"/>
  <c r="M3423" i="62"/>
  <c r="M3422" i="62"/>
  <c r="K3423" i="62"/>
  <c r="O3423" i="62"/>
  <c r="S2195" i="62"/>
  <c r="K2195" i="62"/>
  <c r="M2195" i="62"/>
  <c r="M2193" i="62" s="1"/>
  <c r="O2195" i="62"/>
  <c r="O2193" i="62" s="1"/>
  <c r="V2192" i="62"/>
  <c r="K2194" i="62"/>
  <c r="M2194" i="62"/>
  <c r="M2192" i="62" s="1"/>
  <c r="R2195" i="62"/>
  <c r="U3617" i="64" l="1"/>
  <c r="U3599" i="64"/>
  <c r="M3596" i="62"/>
  <c r="T3613" i="62"/>
  <c r="U3621" i="64"/>
  <c r="U3607" i="64"/>
  <c r="R3596" i="64"/>
  <c r="U3605" i="64"/>
  <c r="U3423" i="64"/>
  <c r="O3596" i="62"/>
  <c r="K3596" i="62"/>
  <c r="T3599" i="62"/>
  <c r="Q3622" i="62"/>
  <c r="T3609" i="62"/>
  <c r="T3605" i="62"/>
  <c r="T3601" i="62"/>
  <c r="T3617" i="62"/>
  <c r="T3621" i="62"/>
  <c r="Q3607" i="62"/>
  <c r="T3607" i="62" s="1"/>
  <c r="Q3602" i="62"/>
  <c r="T3603" i="62" s="1"/>
  <c r="Q3610" i="62"/>
  <c r="T3611" i="62" s="1"/>
  <c r="Q3615" i="62"/>
  <c r="T3615" i="62" s="1"/>
  <c r="Q3618" i="62"/>
  <c r="T3619" i="62" s="1"/>
  <c r="Q3430" i="62"/>
  <c r="Q3431" i="62"/>
  <c r="Q3423" i="62"/>
  <c r="Q3422" i="62"/>
  <c r="Q2194" i="62"/>
  <c r="K2192" i="62"/>
  <c r="Q2195" i="62"/>
  <c r="K2193" i="62"/>
  <c r="T3431" i="62" l="1"/>
  <c r="T2195" i="62"/>
  <c r="T3423" i="62"/>
  <c r="F15" i="54" l="1"/>
  <c r="G3629" i="60" s="1"/>
  <c r="F12" i="54"/>
  <c r="G3625" i="60"/>
  <c r="M3625" i="60" s="1"/>
  <c r="G3623" i="60"/>
  <c r="H3623" i="60" s="1"/>
  <c r="G3621" i="60"/>
  <c r="H3621" i="60" s="1"/>
  <c r="G3619" i="60"/>
  <c r="M3619" i="60" s="1"/>
  <c r="G3617" i="60"/>
  <c r="M3617" i="60" s="1"/>
  <c r="F5" i="54"/>
  <c r="G3613" i="60"/>
  <c r="M3613" i="60" s="1"/>
  <c r="G3611" i="60"/>
  <c r="H3611" i="60" s="1"/>
  <c r="G3609" i="60"/>
  <c r="E3629" i="60"/>
  <c r="D3629" i="60"/>
  <c r="C3629" i="60"/>
  <c r="E3627" i="60"/>
  <c r="D3627" i="60"/>
  <c r="C3627" i="60"/>
  <c r="E3625" i="60"/>
  <c r="D3625" i="60"/>
  <c r="C3625" i="60"/>
  <c r="E3623" i="60"/>
  <c r="D3623" i="60"/>
  <c r="C3623" i="60"/>
  <c r="E3621" i="60"/>
  <c r="D3621" i="60"/>
  <c r="C3621" i="60"/>
  <c r="E3619" i="60"/>
  <c r="D3619" i="60"/>
  <c r="C3619" i="60"/>
  <c r="E3617" i="60"/>
  <c r="D3617" i="60"/>
  <c r="C3617" i="60"/>
  <c r="E3615" i="60"/>
  <c r="D3615" i="60"/>
  <c r="C3615" i="60"/>
  <c r="E3613" i="60"/>
  <c r="D3613" i="60"/>
  <c r="C3613" i="60"/>
  <c r="E3611" i="60"/>
  <c r="D3611" i="60"/>
  <c r="C3611" i="60"/>
  <c r="E3609" i="60"/>
  <c r="C3609" i="60"/>
  <c r="O3629" i="60"/>
  <c r="M3629" i="60"/>
  <c r="L3629" i="60"/>
  <c r="J3629" i="60"/>
  <c r="H3629" i="60"/>
  <c r="M3628" i="60"/>
  <c r="L3628" i="60"/>
  <c r="J3628" i="60"/>
  <c r="H3628" i="60"/>
  <c r="O3627" i="60"/>
  <c r="L3627" i="60"/>
  <c r="J3627" i="60"/>
  <c r="M3626" i="60"/>
  <c r="L3626" i="60"/>
  <c r="J3626" i="60"/>
  <c r="H3626" i="60"/>
  <c r="O3625" i="60"/>
  <c r="L3625" i="60"/>
  <c r="J3625" i="60"/>
  <c r="M3624" i="60"/>
  <c r="L3624" i="60"/>
  <c r="J3624" i="60"/>
  <c r="H3624" i="60"/>
  <c r="O3623" i="60"/>
  <c r="M3623" i="60"/>
  <c r="L3623" i="60"/>
  <c r="J3623" i="60"/>
  <c r="M3622" i="60"/>
  <c r="L3622" i="60"/>
  <c r="J3622" i="60"/>
  <c r="H3622" i="60"/>
  <c r="O3621" i="60"/>
  <c r="L3621" i="60"/>
  <c r="J3621" i="60"/>
  <c r="M3620" i="60"/>
  <c r="L3620" i="60"/>
  <c r="J3620" i="60"/>
  <c r="H3620" i="60"/>
  <c r="O3619" i="60"/>
  <c r="L3619" i="60"/>
  <c r="J3619" i="60"/>
  <c r="M3618" i="60"/>
  <c r="L3618" i="60"/>
  <c r="J3618" i="60"/>
  <c r="H3618" i="60"/>
  <c r="O3617" i="60"/>
  <c r="L3617" i="60"/>
  <c r="J3617" i="60"/>
  <c r="M3616" i="60"/>
  <c r="L3616" i="60"/>
  <c r="J3616" i="60"/>
  <c r="H3616" i="60"/>
  <c r="O3615" i="60"/>
  <c r="L3615" i="60"/>
  <c r="J3615" i="60"/>
  <c r="M3614" i="60"/>
  <c r="L3614" i="60"/>
  <c r="J3614" i="60"/>
  <c r="H3614" i="60"/>
  <c r="O3613" i="60"/>
  <c r="L3613" i="60"/>
  <c r="J3613" i="60"/>
  <c r="M3612" i="60"/>
  <c r="L3612" i="60"/>
  <c r="J3612" i="60"/>
  <c r="H3612" i="60"/>
  <c r="O3611" i="60"/>
  <c r="L3611" i="60"/>
  <c r="J3611" i="60"/>
  <c r="M3610" i="60"/>
  <c r="L3610" i="60"/>
  <c r="J3610" i="60"/>
  <c r="H3610" i="60"/>
  <c r="G3627" i="60" l="1"/>
  <c r="M3627" i="60" s="1"/>
  <c r="M3621" i="60"/>
  <c r="P3621" i="60" s="1"/>
  <c r="H3619" i="60"/>
  <c r="N3619" i="60" s="1"/>
  <c r="H3625" i="60"/>
  <c r="N3625" i="60" s="1"/>
  <c r="G3615" i="60"/>
  <c r="H3615" i="60" s="1"/>
  <c r="N3615" i="60" s="1"/>
  <c r="N3623" i="60"/>
  <c r="N3611" i="60"/>
  <c r="M3615" i="60"/>
  <c r="P3615" i="60" s="1"/>
  <c r="H3613" i="60"/>
  <c r="N3613" i="60" s="1"/>
  <c r="M3611" i="60"/>
  <c r="P3611" i="60" s="1"/>
  <c r="H3617" i="60"/>
  <c r="N3617" i="60" s="1"/>
  <c r="N3618" i="60"/>
  <c r="N3624" i="60"/>
  <c r="P3619" i="60"/>
  <c r="N3622" i="60"/>
  <c r="P3625" i="60"/>
  <c r="N3621" i="60"/>
  <c r="N3629" i="60"/>
  <c r="P3627" i="60"/>
  <c r="P3617" i="60"/>
  <c r="N3616" i="60"/>
  <c r="N3612" i="60"/>
  <c r="N3610" i="60"/>
  <c r="N3620" i="60"/>
  <c r="N3628" i="60"/>
  <c r="P3623" i="60"/>
  <c r="P3613" i="60"/>
  <c r="N3626" i="60"/>
  <c r="N3614" i="60"/>
  <c r="P3629" i="60"/>
  <c r="Q3625" i="60" l="1"/>
  <c r="H3627" i="60"/>
  <c r="N3627" i="60" s="1"/>
  <c r="Q3627" i="60" s="1"/>
  <c r="Q3611" i="60"/>
  <c r="Q3619" i="60"/>
  <c r="Q3615" i="60"/>
  <c r="Q3623" i="60"/>
  <c r="Q3613" i="60"/>
  <c r="Q3621" i="60"/>
  <c r="Q3629" i="60"/>
  <c r="Q3617" i="60"/>
  <c r="I3623" i="62" l="1"/>
  <c r="R3623" i="62" s="1"/>
  <c r="J3623" i="64"/>
  <c r="K3623" i="62"/>
  <c r="O3623" i="62"/>
  <c r="O3597" i="62" s="1"/>
  <c r="M3623" i="62" l="1"/>
  <c r="M3597" i="62" s="1"/>
  <c r="L3623" i="64"/>
  <c r="P3623" i="64"/>
  <c r="P3597" i="64" s="1"/>
  <c r="S3623" i="64"/>
  <c r="N3623" i="64"/>
  <c r="N3597" i="64" s="1"/>
  <c r="Q3623" i="62"/>
  <c r="T3623" i="62" s="1"/>
  <c r="K3597" i="62"/>
  <c r="R3623" i="64" l="1"/>
  <c r="U3623" i="64" s="1"/>
  <c r="L3597" i="64"/>
  <c r="Q36" i="56"/>
  <c r="Q37" i="56" s="1"/>
  <c r="R3597" i="64" l="1"/>
  <c r="U3597" i="64" s="1"/>
  <c r="Q43" i="56"/>
  <c r="Q44" i="56" s="1"/>
  <c r="AE44" i="56" s="1"/>
  <c r="Q39" i="56"/>
  <c r="Q41" i="56" s="1"/>
  <c r="W37" i="56"/>
  <c r="AA41" i="56" l="1"/>
  <c r="O3631" i="60" l="1"/>
  <c r="M3631" i="60"/>
  <c r="L3631" i="60"/>
  <c r="J3631" i="60"/>
  <c r="H3631" i="60"/>
  <c r="M3630" i="60"/>
  <c r="L3630" i="60"/>
  <c r="J3630" i="60"/>
  <c r="H3630" i="60"/>
  <c r="O3439" i="60"/>
  <c r="O3427" i="60"/>
  <c r="L3427" i="60"/>
  <c r="H3427" i="60"/>
  <c r="L3426" i="60"/>
  <c r="H3426" i="60"/>
  <c r="N3630" i="60" l="1"/>
  <c r="N3631" i="60"/>
  <c r="P3631" i="60"/>
  <c r="M3426" i="60" l="1"/>
  <c r="J3426" i="60"/>
  <c r="N3426" i="60" s="1"/>
  <c r="M3427" i="60"/>
  <c r="P3427" i="60" s="1"/>
  <c r="J3427" i="60"/>
  <c r="N3427" i="60" s="1"/>
  <c r="Q3631" i="60"/>
  <c r="Q3427" i="60" l="1"/>
  <c r="F9" i="51"/>
  <c r="J11" i="49" s="1"/>
  <c r="V11" i="49" s="1"/>
  <c r="J12" i="49" s="1"/>
  <c r="V12" i="49" s="1"/>
  <c r="V9" i="49" s="1"/>
  <c r="H20" i="56"/>
  <c r="H16" i="56"/>
  <c r="H15" i="56"/>
  <c r="O3607" i="60"/>
  <c r="L3607" i="60"/>
  <c r="J3607" i="60"/>
  <c r="M3606" i="60"/>
  <c r="L3606" i="60"/>
  <c r="J3606" i="60"/>
  <c r="H3606" i="60"/>
  <c r="K8" i="56"/>
  <c r="M20" i="56" s="1"/>
  <c r="T9" i="49" l="1"/>
  <c r="H5" i="48"/>
  <c r="N3606" i="60"/>
  <c r="H193" i="56" l="1"/>
  <c r="Q193" i="56" s="1"/>
  <c r="W193" i="56" s="1"/>
  <c r="W198" i="56" s="1"/>
  <c r="H130" i="56"/>
  <c r="Q130" i="56" s="1"/>
  <c r="W130" i="56" s="1"/>
  <c r="W135" i="56" s="1"/>
  <c r="H172" i="56"/>
  <c r="Q172" i="56" s="1"/>
  <c r="W172" i="56" s="1"/>
  <c r="W177" i="56" s="1"/>
  <c r="H151" i="56"/>
  <c r="Q151" i="56" s="1"/>
  <c r="W151" i="56" s="1"/>
  <c r="W156" i="56" s="1"/>
  <c r="H109" i="56"/>
  <c r="Q109" i="56" s="1"/>
  <c r="W109" i="56" s="1"/>
  <c r="W114" i="56" s="1"/>
  <c r="H88" i="56"/>
  <c r="Q88" i="56" s="1"/>
  <c r="W88" i="56" s="1"/>
  <c r="W93" i="56" s="1"/>
  <c r="J3438" i="60"/>
  <c r="J3439" i="60"/>
  <c r="Q23" i="56"/>
  <c r="Q22" i="56"/>
  <c r="Q20" i="56"/>
  <c r="Q11" i="56"/>
  <c r="Q17" i="56"/>
  <c r="K7" i="56"/>
  <c r="M16" i="56" s="1"/>
  <c r="Q16" i="56" s="1"/>
  <c r="K6" i="56"/>
  <c r="M15" i="56" s="1"/>
  <c r="Q15" i="56" s="1"/>
  <c r="I8" i="49"/>
  <c r="AI114" i="56" l="1"/>
  <c r="W115" i="56"/>
  <c r="AI135" i="56"/>
  <c r="W136" i="56"/>
  <c r="W94" i="56"/>
  <c r="AI93" i="56"/>
  <c r="W157" i="56"/>
  <c r="AI156" i="56"/>
  <c r="AI177" i="56"/>
  <c r="W178" i="56"/>
  <c r="W199" i="56"/>
  <c r="AI198" i="56"/>
  <c r="D2198" i="60"/>
  <c r="C2199" i="60"/>
  <c r="C2198" i="60"/>
  <c r="E3607" i="60"/>
  <c r="D3607" i="60"/>
  <c r="C3607" i="60"/>
  <c r="D2199" i="60"/>
  <c r="W158" i="56" l="1"/>
  <c r="AI158" i="56" s="1"/>
  <c r="AI178" i="56"/>
  <c r="AI94" i="56"/>
  <c r="W74" i="56"/>
  <c r="AI74" i="56" s="1"/>
  <c r="AI199" i="56"/>
  <c r="W179" i="56"/>
  <c r="AI179" i="56" s="1"/>
  <c r="AI157" i="56"/>
  <c r="W137" i="56"/>
  <c r="AI137" i="56" s="1"/>
  <c r="AI136" i="56"/>
  <c r="W116" i="56"/>
  <c r="AI116" i="56" s="1"/>
  <c r="AI115" i="56"/>
  <c r="W95" i="56"/>
  <c r="AI95" i="56" s="1"/>
  <c r="L3438" i="60"/>
  <c r="L3439" i="60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 l="1"/>
  <c r="F6" i="58"/>
  <c r="E6" i="58" s="1"/>
  <c r="E24" i="58"/>
  <c r="E22" i="58"/>
  <c r="E20" i="58"/>
  <c r="E18" i="58"/>
  <c r="E16" i="58"/>
  <c r="E14" i="58"/>
  <c r="E12" i="58"/>
  <c r="E10" i="58"/>
  <c r="E8" i="58"/>
  <c r="H3438" i="60" l="1"/>
  <c r="N3438" i="60" s="1"/>
  <c r="M3438" i="60"/>
  <c r="H3439" i="60"/>
  <c r="N3439" i="60" s="1"/>
  <c r="M3439" i="60"/>
  <c r="O111" i="65"/>
  <c r="L111" i="65"/>
  <c r="I111" i="65"/>
  <c r="Q111" i="65" s="1"/>
  <c r="O110" i="65"/>
  <c r="L110" i="65"/>
  <c r="I110" i="65"/>
  <c r="Q110" i="65" s="1"/>
  <c r="O109" i="65"/>
  <c r="L109" i="65"/>
  <c r="H109" i="65"/>
  <c r="I109" i="65" s="1"/>
  <c r="J109" i="65" s="1"/>
  <c r="R109" i="65" s="1"/>
  <c r="O108" i="65"/>
  <c r="L108" i="65"/>
  <c r="H108" i="65"/>
  <c r="I108" i="65" s="1"/>
  <c r="J108" i="65" s="1"/>
  <c r="R108" i="65" s="1"/>
  <c r="O107" i="65"/>
  <c r="L107" i="65"/>
  <c r="H107" i="65"/>
  <c r="I107" i="65" s="1"/>
  <c r="O106" i="65"/>
  <c r="L106" i="65"/>
  <c r="H106" i="65"/>
  <c r="I106" i="65" s="1"/>
  <c r="O105" i="65"/>
  <c r="L105" i="65"/>
  <c r="H105" i="65"/>
  <c r="I105" i="65" s="1"/>
  <c r="J105" i="65" s="1"/>
  <c r="R105" i="65" s="1"/>
  <c r="O104" i="65"/>
  <c r="L104" i="65"/>
  <c r="H104" i="65"/>
  <c r="I104" i="65" s="1"/>
  <c r="Q104" i="65" s="1"/>
  <c r="O103" i="65"/>
  <c r="L103" i="65"/>
  <c r="H103" i="65"/>
  <c r="I103" i="65" s="1"/>
  <c r="O102" i="65"/>
  <c r="L102" i="65"/>
  <c r="H102" i="65"/>
  <c r="I102" i="65" s="1"/>
  <c r="O101" i="65"/>
  <c r="L101" i="65"/>
  <c r="H101" i="65"/>
  <c r="I101" i="65" s="1"/>
  <c r="J101" i="65" s="1"/>
  <c r="R101" i="65" s="1"/>
  <c r="O100" i="65"/>
  <c r="L100" i="65"/>
  <c r="H100" i="65"/>
  <c r="I100" i="65" s="1"/>
  <c r="J100" i="65" s="1"/>
  <c r="R100" i="65" s="1"/>
  <c r="O99" i="65"/>
  <c r="L99" i="65"/>
  <c r="H99" i="65"/>
  <c r="I99" i="65" s="1"/>
  <c r="O98" i="65"/>
  <c r="L98" i="65"/>
  <c r="H98" i="65"/>
  <c r="I98" i="65" s="1"/>
  <c r="O97" i="65"/>
  <c r="L97" i="65"/>
  <c r="H97" i="65"/>
  <c r="I97" i="65" s="1"/>
  <c r="J97" i="65" s="1"/>
  <c r="R97" i="65" s="1"/>
  <c r="O96" i="65"/>
  <c r="L96" i="65"/>
  <c r="H96" i="65"/>
  <c r="I96" i="65" s="1"/>
  <c r="O95" i="65"/>
  <c r="L95" i="65"/>
  <c r="H95" i="65"/>
  <c r="I95" i="65" s="1"/>
  <c r="O94" i="65"/>
  <c r="L94" i="65"/>
  <c r="H94" i="65"/>
  <c r="I94" i="65" s="1"/>
  <c r="O93" i="65"/>
  <c r="L93" i="65"/>
  <c r="H93" i="65"/>
  <c r="I93" i="65" s="1"/>
  <c r="J93" i="65" s="1"/>
  <c r="O92" i="65"/>
  <c r="L92" i="65"/>
  <c r="H92" i="65"/>
  <c r="I92" i="65" s="1"/>
  <c r="J92" i="65" s="1"/>
  <c r="R92" i="65" s="1"/>
  <c r="P91" i="65"/>
  <c r="O91" i="65"/>
  <c r="M91" i="65"/>
  <c r="L91" i="65"/>
  <c r="I91" i="65"/>
  <c r="P90" i="65"/>
  <c r="O90" i="65"/>
  <c r="M90" i="65"/>
  <c r="L90" i="65"/>
  <c r="I90" i="65"/>
  <c r="R89" i="65"/>
  <c r="O89" i="65"/>
  <c r="L89" i="65"/>
  <c r="I89" i="65"/>
  <c r="R88" i="65"/>
  <c r="O88" i="65"/>
  <c r="L88" i="65"/>
  <c r="I88" i="65"/>
  <c r="Q88" i="65" s="1"/>
  <c r="O87" i="65"/>
  <c r="L87" i="65"/>
  <c r="H87" i="65"/>
  <c r="O86" i="65"/>
  <c r="L86" i="65"/>
  <c r="H86" i="65"/>
  <c r="O85" i="65"/>
  <c r="L85" i="65"/>
  <c r="H85" i="65"/>
  <c r="I85" i="65" s="1"/>
  <c r="O84" i="65"/>
  <c r="L84" i="65"/>
  <c r="H84" i="65"/>
  <c r="I84" i="65" s="1"/>
  <c r="J84" i="65" s="1"/>
  <c r="R84" i="65" s="1"/>
  <c r="O83" i="65"/>
  <c r="L83" i="65"/>
  <c r="H83" i="65"/>
  <c r="I83" i="65" s="1"/>
  <c r="O82" i="65"/>
  <c r="L82" i="65"/>
  <c r="H82" i="65"/>
  <c r="I82" i="65" s="1"/>
  <c r="O81" i="65"/>
  <c r="L81" i="65"/>
  <c r="H81" i="65"/>
  <c r="I81" i="65" s="1"/>
  <c r="O80" i="65"/>
  <c r="L80" i="65"/>
  <c r="H80" i="65"/>
  <c r="I80" i="65" s="1"/>
  <c r="O79" i="65"/>
  <c r="L79" i="65"/>
  <c r="H79" i="65"/>
  <c r="I79" i="65" s="1"/>
  <c r="O78" i="65"/>
  <c r="L78" i="65"/>
  <c r="H78" i="65"/>
  <c r="I78" i="65" s="1"/>
  <c r="J78" i="65" s="1"/>
  <c r="R78" i="65" s="1"/>
  <c r="P77" i="65"/>
  <c r="O77" i="65"/>
  <c r="M77" i="65"/>
  <c r="L77" i="65"/>
  <c r="I77" i="65"/>
  <c r="Q77" i="65" s="1"/>
  <c r="Q76" i="65"/>
  <c r="P76" i="65"/>
  <c r="O76" i="65"/>
  <c r="M76" i="65"/>
  <c r="L76" i="65"/>
  <c r="I76" i="65"/>
  <c r="R75" i="65"/>
  <c r="O75" i="65"/>
  <c r="L75" i="65"/>
  <c r="I75" i="65"/>
  <c r="R74" i="65"/>
  <c r="O74" i="65"/>
  <c r="Q74" i="65" s="1"/>
  <c r="L74" i="65"/>
  <c r="I74" i="65"/>
  <c r="O73" i="65"/>
  <c r="L73" i="65"/>
  <c r="I73" i="65"/>
  <c r="O72" i="65"/>
  <c r="L72" i="65"/>
  <c r="I72" i="65"/>
  <c r="O71" i="65"/>
  <c r="L71" i="65"/>
  <c r="H71" i="65"/>
  <c r="I71" i="65" s="1"/>
  <c r="O70" i="65"/>
  <c r="L70" i="65"/>
  <c r="H70" i="65"/>
  <c r="I70" i="65" s="1"/>
  <c r="J70" i="65" s="1"/>
  <c r="R70" i="65" s="1"/>
  <c r="O69" i="65"/>
  <c r="L69" i="65"/>
  <c r="H69" i="65"/>
  <c r="I69" i="65" s="1"/>
  <c r="O68" i="65"/>
  <c r="L68" i="65"/>
  <c r="H68" i="65"/>
  <c r="I68" i="65" s="1"/>
  <c r="Q68" i="65" s="1"/>
  <c r="O67" i="65"/>
  <c r="L67" i="65"/>
  <c r="H67" i="65"/>
  <c r="I67" i="65" s="1"/>
  <c r="O66" i="65"/>
  <c r="L66" i="65"/>
  <c r="H66" i="65"/>
  <c r="I66" i="65" s="1"/>
  <c r="O65" i="65"/>
  <c r="L65" i="65"/>
  <c r="H65" i="65"/>
  <c r="I65" i="65" s="1"/>
  <c r="Q65" i="65" s="1"/>
  <c r="O64" i="65"/>
  <c r="L64" i="65"/>
  <c r="H64" i="65"/>
  <c r="I64" i="65" s="1"/>
  <c r="J64" i="65" s="1"/>
  <c r="R64" i="65" s="1"/>
  <c r="O63" i="65"/>
  <c r="L63" i="65"/>
  <c r="H63" i="65"/>
  <c r="I63" i="65" s="1"/>
  <c r="O62" i="65"/>
  <c r="L62" i="65"/>
  <c r="H62" i="65"/>
  <c r="I62" i="65" s="1"/>
  <c r="Q62" i="65" s="1"/>
  <c r="P61" i="65"/>
  <c r="P59" i="65" s="1"/>
  <c r="O61" i="65"/>
  <c r="M61" i="65"/>
  <c r="M59" i="65" s="1"/>
  <c r="L61" i="65"/>
  <c r="I61" i="65"/>
  <c r="P60" i="65"/>
  <c r="O60" i="65"/>
  <c r="M60" i="65"/>
  <c r="M58" i="65" s="1"/>
  <c r="L60" i="65"/>
  <c r="I60" i="65"/>
  <c r="Q60" i="65" s="1"/>
  <c r="O59" i="65"/>
  <c r="L59" i="65"/>
  <c r="I59" i="65"/>
  <c r="O58" i="65"/>
  <c r="L58" i="65"/>
  <c r="I58" i="65"/>
  <c r="Q58" i="65" s="1"/>
  <c r="R57" i="65"/>
  <c r="O57" i="65"/>
  <c r="L57" i="65"/>
  <c r="I57" i="65"/>
  <c r="Q57" i="65" s="1"/>
  <c r="R56" i="65"/>
  <c r="U57" i="65" s="1"/>
  <c r="O56" i="65"/>
  <c r="L56" i="65"/>
  <c r="Q56" i="65" s="1"/>
  <c r="I56" i="65"/>
  <c r="O55" i="65"/>
  <c r="L55" i="65"/>
  <c r="I55" i="65"/>
  <c r="Q55" i="65" s="1"/>
  <c r="O54" i="65"/>
  <c r="L54" i="65"/>
  <c r="Q54" i="65" s="1"/>
  <c r="I54" i="65"/>
  <c r="O53" i="65"/>
  <c r="L53" i="65"/>
  <c r="H53" i="65"/>
  <c r="I53" i="65" s="1"/>
  <c r="O52" i="65"/>
  <c r="L52" i="65"/>
  <c r="H52" i="65"/>
  <c r="I52" i="65" s="1"/>
  <c r="J52" i="65" s="1"/>
  <c r="R52" i="65" s="1"/>
  <c r="O51" i="65"/>
  <c r="L51" i="65"/>
  <c r="H51" i="65"/>
  <c r="I51" i="65" s="1"/>
  <c r="O50" i="65"/>
  <c r="L50" i="65"/>
  <c r="H50" i="65"/>
  <c r="I50" i="65" s="1"/>
  <c r="O49" i="65"/>
  <c r="L49" i="65"/>
  <c r="H49" i="65"/>
  <c r="I49" i="65" s="1"/>
  <c r="O48" i="65"/>
  <c r="L48" i="65"/>
  <c r="H48" i="65"/>
  <c r="I48" i="65" s="1"/>
  <c r="J48" i="65" s="1"/>
  <c r="R48" i="65" s="1"/>
  <c r="O47" i="65"/>
  <c r="L47" i="65"/>
  <c r="H47" i="65"/>
  <c r="I47" i="65" s="1"/>
  <c r="O46" i="65"/>
  <c r="L46" i="65"/>
  <c r="H46" i="65"/>
  <c r="I46" i="65" s="1"/>
  <c r="J46" i="65" s="1"/>
  <c r="R46" i="65" s="1"/>
  <c r="P45" i="65"/>
  <c r="O45" i="65"/>
  <c r="M45" i="65"/>
  <c r="L45" i="65"/>
  <c r="I45" i="65"/>
  <c r="Q45" i="65" s="1"/>
  <c r="P44" i="65"/>
  <c r="O44" i="65"/>
  <c r="M44" i="65"/>
  <c r="L44" i="65"/>
  <c r="I44" i="65"/>
  <c r="R43" i="65"/>
  <c r="O43" i="65"/>
  <c r="L43" i="65"/>
  <c r="I43" i="65"/>
  <c r="Q43" i="65" s="1"/>
  <c r="R42" i="65"/>
  <c r="O42" i="65"/>
  <c r="L42" i="65"/>
  <c r="I42" i="65"/>
  <c r="O41" i="65"/>
  <c r="L41" i="65"/>
  <c r="I41" i="65"/>
  <c r="Q41" i="65" s="1"/>
  <c r="O40" i="65"/>
  <c r="L40" i="65"/>
  <c r="I40" i="65"/>
  <c r="O39" i="65"/>
  <c r="L39" i="65"/>
  <c r="H39" i="65"/>
  <c r="I39" i="65" s="1"/>
  <c r="O38" i="65"/>
  <c r="L38" i="65"/>
  <c r="H38" i="65"/>
  <c r="I38" i="65" s="1"/>
  <c r="J38" i="65" s="1"/>
  <c r="R38" i="65" s="1"/>
  <c r="O37" i="65"/>
  <c r="L37" i="65"/>
  <c r="H37" i="65"/>
  <c r="I37" i="65" s="1"/>
  <c r="O36" i="65"/>
  <c r="L36" i="65"/>
  <c r="H36" i="65"/>
  <c r="I36" i="65" s="1"/>
  <c r="J36" i="65" s="1"/>
  <c r="P35" i="65"/>
  <c r="O35" i="65"/>
  <c r="M35" i="65"/>
  <c r="L35" i="65"/>
  <c r="I35" i="65"/>
  <c r="Q35" i="65" s="1"/>
  <c r="P34" i="65"/>
  <c r="O34" i="65"/>
  <c r="M34" i="65"/>
  <c r="L34" i="65"/>
  <c r="I34" i="65"/>
  <c r="R33" i="65"/>
  <c r="O33" i="65"/>
  <c r="L33" i="65"/>
  <c r="I33" i="65"/>
  <c r="R32" i="65"/>
  <c r="O32" i="65"/>
  <c r="L32" i="65"/>
  <c r="I32" i="65"/>
  <c r="O31" i="65"/>
  <c r="L31" i="65"/>
  <c r="I31" i="65"/>
  <c r="O30" i="65"/>
  <c r="L30" i="65"/>
  <c r="I30" i="65"/>
  <c r="O29" i="65"/>
  <c r="L29" i="65"/>
  <c r="H29" i="65"/>
  <c r="I29" i="65" s="1"/>
  <c r="O28" i="65"/>
  <c r="L28" i="65"/>
  <c r="H28" i="65"/>
  <c r="I28" i="65" s="1"/>
  <c r="J28" i="65" s="1"/>
  <c r="R28" i="65" s="1"/>
  <c r="O27" i="65"/>
  <c r="L27" i="65"/>
  <c r="H27" i="65"/>
  <c r="I27" i="65" s="1"/>
  <c r="O26" i="65"/>
  <c r="L26" i="65"/>
  <c r="H26" i="65"/>
  <c r="I26" i="65" s="1"/>
  <c r="P25" i="65"/>
  <c r="O25" i="65"/>
  <c r="M25" i="65"/>
  <c r="L25" i="65"/>
  <c r="I25" i="65"/>
  <c r="AR24" i="65"/>
  <c r="AQ24" i="65"/>
  <c r="AP24" i="65"/>
  <c r="P24" i="65"/>
  <c r="O24" i="65"/>
  <c r="M24" i="65"/>
  <c r="L24" i="65"/>
  <c r="I24" i="65"/>
  <c r="R23" i="65"/>
  <c r="O23" i="65"/>
  <c r="L23" i="65"/>
  <c r="I23" i="65"/>
  <c r="R22" i="65"/>
  <c r="O22" i="65"/>
  <c r="L22" i="65"/>
  <c r="I22" i="65"/>
  <c r="O21" i="65"/>
  <c r="L21" i="65"/>
  <c r="I21" i="65"/>
  <c r="O20" i="65"/>
  <c r="L20" i="65"/>
  <c r="I20" i="65"/>
  <c r="O19" i="65"/>
  <c r="L19" i="65"/>
  <c r="H19" i="65"/>
  <c r="I19" i="65" s="1"/>
  <c r="O18" i="65"/>
  <c r="L18" i="65"/>
  <c r="H18" i="65"/>
  <c r="I18" i="65" s="1"/>
  <c r="J18" i="65" s="1"/>
  <c r="R18" i="65" s="1"/>
  <c r="O17" i="65"/>
  <c r="L17" i="65"/>
  <c r="H17" i="65"/>
  <c r="I17" i="65" s="1"/>
  <c r="O16" i="65"/>
  <c r="L16" i="65"/>
  <c r="H16" i="65"/>
  <c r="I16" i="65" s="1"/>
  <c r="P15" i="65"/>
  <c r="O15" i="65"/>
  <c r="M15" i="65"/>
  <c r="L15" i="65"/>
  <c r="I15" i="65"/>
  <c r="P14" i="65"/>
  <c r="O14" i="65"/>
  <c r="M14" i="65"/>
  <c r="L14" i="65"/>
  <c r="I14" i="65"/>
  <c r="O13" i="65"/>
  <c r="L13" i="65"/>
  <c r="I13" i="65"/>
  <c r="Q13" i="65" s="1"/>
  <c r="O12" i="65"/>
  <c r="L12" i="65"/>
  <c r="I12" i="65"/>
  <c r="O11" i="65"/>
  <c r="L11" i="65"/>
  <c r="I11" i="65"/>
  <c r="O10" i="65"/>
  <c r="L10" i="65"/>
  <c r="I10" i="65"/>
  <c r="Q9" i="65"/>
  <c r="Q8" i="65"/>
  <c r="Q7" i="65"/>
  <c r="Q6" i="65"/>
  <c r="U43" i="65" l="1"/>
  <c r="Q49" i="65"/>
  <c r="U89" i="65"/>
  <c r="Q33" i="65"/>
  <c r="Q90" i="65"/>
  <c r="Q96" i="65"/>
  <c r="U33" i="65"/>
  <c r="Q39" i="65"/>
  <c r="Q24" i="65"/>
  <c r="Q61" i="65"/>
  <c r="P12" i="65"/>
  <c r="P10" i="65" s="1"/>
  <c r="P8" i="65" s="1"/>
  <c r="P6" i="65" s="1"/>
  <c r="Q25" i="65"/>
  <c r="Q31" i="65"/>
  <c r="Q21" i="65"/>
  <c r="P58" i="65"/>
  <c r="AR23" i="65" s="1"/>
  <c r="P3439" i="60"/>
  <c r="Q3439" i="60"/>
  <c r="J67" i="65"/>
  <c r="R67" i="65" s="1"/>
  <c r="J29" i="65"/>
  <c r="R29" i="65" s="1"/>
  <c r="J106" i="65"/>
  <c r="R106" i="65" s="1"/>
  <c r="Q106" i="65"/>
  <c r="Q11" i="65"/>
  <c r="Q23" i="65"/>
  <c r="Q12" i="65"/>
  <c r="U23" i="65"/>
  <c r="M13" i="65"/>
  <c r="M11" i="65" s="1"/>
  <c r="M9" i="65" s="1"/>
  <c r="M7" i="65" s="1"/>
  <c r="U75" i="65"/>
  <c r="Q15" i="65"/>
  <c r="J81" i="65"/>
  <c r="R81" i="65" s="1"/>
  <c r="Q19" i="65"/>
  <c r="Q44" i="65"/>
  <c r="Q85" i="65"/>
  <c r="J51" i="65"/>
  <c r="R51" i="65" s="1"/>
  <c r="Q89" i="65"/>
  <c r="AQ23" i="65"/>
  <c r="Q75" i="65"/>
  <c r="Q10" i="65"/>
  <c r="Q16" i="65"/>
  <c r="Q26" i="65"/>
  <c r="Q34" i="65"/>
  <c r="Q42" i="65"/>
  <c r="Q82" i="65"/>
  <c r="Q91" i="65"/>
  <c r="Q22" i="65"/>
  <c r="Q32" i="65"/>
  <c r="Q40" i="65"/>
  <c r="Q79" i="65"/>
  <c r="Q14" i="65"/>
  <c r="Q20" i="65"/>
  <c r="Q30" i="65"/>
  <c r="Q59" i="65"/>
  <c r="Q71" i="65"/>
  <c r="J95" i="65"/>
  <c r="R95" i="65" s="1"/>
  <c r="Q95" i="65"/>
  <c r="U101" i="65"/>
  <c r="R36" i="65"/>
  <c r="J40" i="65" s="1"/>
  <c r="Q103" i="65"/>
  <c r="J103" i="65"/>
  <c r="R103" i="65" s="1"/>
  <c r="Q98" i="65"/>
  <c r="J98" i="65"/>
  <c r="R98" i="65" s="1"/>
  <c r="Q100" i="65"/>
  <c r="Q105" i="65"/>
  <c r="U109" i="65"/>
  <c r="Q38" i="65"/>
  <c r="Q97" i="65"/>
  <c r="Q51" i="65"/>
  <c r="Q81" i="65"/>
  <c r="Q87" i="65"/>
  <c r="Q48" i="65"/>
  <c r="Q28" i="65"/>
  <c r="Q67" i="65"/>
  <c r="Q84" i="65"/>
  <c r="Q73" i="65"/>
  <c r="Q92" i="65"/>
  <c r="Q18" i="65"/>
  <c r="Q64" i="65"/>
  <c r="Q108" i="65"/>
  <c r="Q70" i="65"/>
  <c r="Q102" i="65"/>
  <c r="J102" i="65"/>
  <c r="R102" i="65" s="1"/>
  <c r="Q27" i="65"/>
  <c r="J27" i="65"/>
  <c r="Q37" i="65"/>
  <c r="J37" i="65"/>
  <c r="Q47" i="65"/>
  <c r="J47" i="65"/>
  <c r="J94" i="65"/>
  <c r="Q94" i="65"/>
  <c r="Q50" i="65"/>
  <c r="J50" i="65"/>
  <c r="R50" i="65" s="1"/>
  <c r="J54" i="65" s="1"/>
  <c r="R54" i="65" s="1"/>
  <c r="Q53" i="65"/>
  <c r="J53" i="65"/>
  <c r="R53" i="65" s="1"/>
  <c r="J63" i="65"/>
  <c r="Q63" i="65"/>
  <c r="R93" i="65"/>
  <c r="U93" i="65" s="1"/>
  <c r="Q86" i="65"/>
  <c r="M12" i="65"/>
  <c r="M10" i="65" s="1"/>
  <c r="M8" i="65" s="1"/>
  <c r="M6" i="65" s="1"/>
  <c r="AQ22" i="65"/>
  <c r="AR22" i="65"/>
  <c r="Q80" i="65"/>
  <c r="J80" i="65"/>
  <c r="J69" i="65"/>
  <c r="R69" i="65" s="1"/>
  <c r="Q69" i="65"/>
  <c r="Q72" i="65"/>
  <c r="J17" i="65"/>
  <c r="Q17" i="65"/>
  <c r="Q107" i="65"/>
  <c r="J107" i="65"/>
  <c r="R107" i="65" s="1"/>
  <c r="J66" i="65"/>
  <c r="R66" i="65" s="1"/>
  <c r="Q66" i="65"/>
  <c r="P13" i="65"/>
  <c r="P11" i="65" s="1"/>
  <c r="P9" i="65" s="1"/>
  <c r="P7" i="65" s="1"/>
  <c r="Q78" i="65"/>
  <c r="Q83" i="65"/>
  <c r="J83" i="65"/>
  <c r="R83" i="65" s="1"/>
  <c r="J99" i="65"/>
  <c r="R99" i="65" s="1"/>
  <c r="Q99" i="65"/>
  <c r="J96" i="65"/>
  <c r="R96" i="65" s="1"/>
  <c r="U97" i="65" s="1"/>
  <c r="J26" i="65"/>
  <c r="J39" i="65"/>
  <c r="R39" i="65" s="1"/>
  <c r="J49" i="65"/>
  <c r="R49" i="65" s="1"/>
  <c r="U49" i="65" s="1"/>
  <c r="J62" i="65"/>
  <c r="J65" i="65"/>
  <c r="R65" i="65" s="1"/>
  <c r="U65" i="65" s="1"/>
  <c r="J82" i="65"/>
  <c r="R82" i="65" s="1"/>
  <c r="J16" i="65"/>
  <c r="Q29" i="65"/>
  <c r="Q36" i="65"/>
  <c r="Q46" i="65"/>
  <c r="Q52" i="65"/>
  <c r="Q93" i="65"/>
  <c r="Q101" i="65"/>
  <c r="Q109" i="65"/>
  <c r="J104" i="65"/>
  <c r="R104" i="65" s="1"/>
  <c r="U105" i="65" s="1"/>
  <c r="J68" i="65"/>
  <c r="R68" i="65" s="1"/>
  <c r="J71" i="65"/>
  <c r="R71" i="65" s="1"/>
  <c r="J79" i="65"/>
  <c r="J85" i="65"/>
  <c r="R85" i="65" s="1"/>
  <c r="U85" i="65" s="1"/>
  <c r="J19" i="65"/>
  <c r="R19" i="65" s="1"/>
  <c r="U67" i="65" l="1"/>
  <c r="R40" i="65"/>
  <c r="J34" i="65"/>
  <c r="R34" i="65" s="1"/>
  <c r="U71" i="65"/>
  <c r="U53" i="65"/>
  <c r="U29" i="65"/>
  <c r="U83" i="65"/>
  <c r="U39" i="65"/>
  <c r="U103" i="65"/>
  <c r="J111" i="65"/>
  <c r="R111" i="65" s="1"/>
  <c r="U19" i="65"/>
  <c r="U107" i="65"/>
  <c r="U51" i="65"/>
  <c r="U99" i="65"/>
  <c r="R16" i="65"/>
  <c r="J20" i="65" s="1"/>
  <c r="R20" i="65" s="1"/>
  <c r="J44" i="65"/>
  <c r="R44" i="65" s="1"/>
  <c r="R94" i="65"/>
  <c r="U95" i="65" s="1"/>
  <c r="J90" i="65"/>
  <c r="R90" i="65" s="1"/>
  <c r="R62" i="65"/>
  <c r="J72" i="65" s="1"/>
  <c r="R80" i="65"/>
  <c r="R79" i="65"/>
  <c r="R47" i="65"/>
  <c r="U47" i="65" s="1"/>
  <c r="R26" i="65"/>
  <c r="J30" i="65" s="1"/>
  <c r="R30" i="65" s="1"/>
  <c r="R27" i="65"/>
  <c r="J31" i="65" s="1"/>
  <c r="R63" i="65"/>
  <c r="J73" i="65" s="1"/>
  <c r="R73" i="65" s="1"/>
  <c r="U69" i="65"/>
  <c r="R37" i="65"/>
  <c r="U37" i="65" s="1"/>
  <c r="R17" i="65"/>
  <c r="J21" i="65" s="1"/>
  <c r="J24" i="65" l="1"/>
  <c r="R24" i="65" s="1"/>
  <c r="J55" i="65"/>
  <c r="R55" i="65" s="1"/>
  <c r="U55" i="65" s="1"/>
  <c r="R31" i="65"/>
  <c r="J25" i="65"/>
  <c r="R25" i="65" s="1"/>
  <c r="U31" i="65"/>
  <c r="J110" i="65"/>
  <c r="R110" i="65" s="1"/>
  <c r="U111" i="65" s="1"/>
  <c r="R72" i="65"/>
  <c r="U73" i="65" s="1"/>
  <c r="J60" i="65"/>
  <c r="R60" i="65" s="1"/>
  <c r="R21" i="65"/>
  <c r="U21" i="65" s="1"/>
  <c r="J15" i="65"/>
  <c r="R15" i="65" s="1"/>
  <c r="J14" i="65"/>
  <c r="R14" i="65" s="1"/>
  <c r="U79" i="65"/>
  <c r="J87" i="65"/>
  <c r="J61" i="65"/>
  <c r="R61" i="65" s="1"/>
  <c r="J45" i="65"/>
  <c r="R45" i="65" s="1"/>
  <c r="U45" i="65" s="1"/>
  <c r="U81" i="65"/>
  <c r="J86" i="65"/>
  <c r="U63" i="65"/>
  <c r="U27" i="65"/>
  <c r="J41" i="65"/>
  <c r="J91" i="65"/>
  <c r="R91" i="65" s="1"/>
  <c r="U91" i="65" s="1"/>
  <c r="U17" i="65"/>
  <c r="U25" i="65" l="1"/>
  <c r="R41" i="65"/>
  <c r="U41" i="65" s="1"/>
  <c r="J35" i="65"/>
  <c r="J12" i="65"/>
  <c r="U61" i="65"/>
  <c r="U15" i="65"/>
  <c r="R12" i="65"/>
  <c r="R35" i="65" l="1"/>
  <c r="U35" i="65" s="1"/>
  <c r="J13" i="65"/>
  <c r="R13" i="65" s="1"/>
  <c r="U13" i="65" s="1"/>
  <c r="AP22" i="65"/>
  <c r="O3437" i="60"/>
  <c r="M3436" i="60"/>
  <c r="L3436" i="60"/>
  <c r="J3436" i="60"/>
  <c r="H3436" i="60"/>
  <c r="O3433" i="60"/>
  <c r="M3433" i="60"/>
  <c r="L3433" i="60"/>
  <c r="J3433" i="60"/>
  <c r="H3433" i="60"/>
  <c r="M3432" i="60"/>
  <c r="L3432" i="60"/>
  <c r="J3432" i="60"/>
  <c r="H3432" i="60"/>
  <c r="P3433" i="60" l="1"/>
  <c r="N3436" i="60"/>
  <c r="N3433" i="60"/>
  <c r="N3432" i="60"/>
  <c r="Q3433" i="60" l="1"/>
  <c r="O3609" i="60"/>
  <c r="M3609" i="60"/>
  <c r="L3609" i="60"/>
  <c r="J3609" i="60"/>
  <c r="H3609" i="60"/>
  <c r="M3608" i="60"/>
  <c r="L3608" i="60"/>
  <c r="J3608" i="60"/>
  <c r="J3604" i="60" s="1"/>
  <c r="H3608" i="60"/>
  <c r="H3604" i="60" s="1"/>
  <c r="L3605" i="60"/>
  <c r="J3605" i="60"/>
  <c r="P3605" i="60"/>
  <c r="O3605" i="60"/>
  <c r="O2199" i="60"/>
  <c r="L2199" i="60"/>
  <c r="L2197" i="60" s="1"/>
  <c r="J2199" i="60"/>
  <c r="J2197" i="60" s="1"/>
  <c r="L2198" i="60"/>
  <c r="L2196" i="60" s="1"/>
  <c r="J2198" i="60"/>
  <c r="J2196" i="60" s="1"/>
  <c r="P2197" i="60"/>
  <c r="O2197" i="60"/>
  <c r="L3604" i="60" l="1"/>
  <c r="N3604" i="60" s="1"/>
  <c r="N3609" i="60"/>
  <c r="N3608" i="60"/>
  <c r="P3609" i="60"/>
  <c r="E38" i="63"/>
  <c r="E62" i="61"/>
  <c r="E56" i="61"/>
  <c r="E38" i="61"/>
  <c r="J3935" i="64"/>
  <c r="J3934" i="64"/>
  <c r="J3933" i="64"/>
  <c r="J3932" i="64"/>
  <c r="J3931" i="64"/>
  <c r="J3930" i="64"/>
  <c r="J3929" i="64"/>
  <c r="J3928" i="64"/>
  <c r="J3927" i="64"/>
  <c r="J3926" i="64"/>
  <c r="J3925" i="64"/>
  <c r="J3924" i="64"/>
  <c r="J3923" i="64"/>
  <c r="J3922" i="64"/>
  <c r="J3921" i="64"/>
  <c r="J3920" i="64"/>
  <c r="J3919" i="64"/>
  <c r="J3918" i="64"/>
  <c r="J3917" i="64"/>
  <c r="J3916" i="64"/>
  <c r="J3915" i="64"/>
  <c r="J3914" i="64"/>
  <c r="J3913" i="64"/>
  <c r="J3912" i="64"/>
  <c r="J3911" i="64"/>
  <c r="J3910" i="64"/>
  <c r="J3909" i="64"/>
  <c r="J3908" i="64"/>
  <c r="J3907" i="64"/>
  <c r="J3906" i="64"/>
  <c r="J3905" i="64"/>
  <c r="J3904" i="64"/>
  <c r="J3903" i="64"/>
  <c r="J3902" i="64"/>
  <c r="J3901" i="64"/>
  <c r="J3900" i="64"/>
  <c r="J3899" i="64"/>
  <c r="J3898" i="64"/>
  <c r="J3897" i="64"/>
  <c r="J3896" i="64"/>
  <c r="J3895" i="64"/>
  <c r="J3894" i="64"/>
  <c r="J3893" i="64"/>
  <c r="J3892" i="64"/>
  <c r="J3891" i="64"/>
  <c r="J3890" i="64"/>
  <c r="J3889" i="64"/>
  <c r="J3888" i="64"/>
  <c r="J3887" i="64"/>
  <c r="J3886" i="64"/>
  <c r="J3885" i="64"/>
  <c r="J3884" i="64"/>
  <c r="J3883" i="64"/>
  <c r="J3882" i="64"/>
  <c r="J3881" i="64"/>
  <c r="J3880" i="64"/>
  <c r="J3879" i="64"/>
  <c r="J3878" i="64"/>
  <c r="J3877" i="64"/>
  <c r="J3876" i="64"/>
  <c r="J3875" i="64"/>
  <c r="J3874" i="64"/>
  <c r="J3873" i="64"/>
  <c r="J3872" i="64"/>
  <c r="J3871" i="64"/>
  <c r="J3870" i="64"/>
  <c r="J3869" i="64"/>
  <c r="J3868" i="64"/>
  <c r="J3867" i="64"/>
  <c r="J3866" i="64"/>
  <c r="J3865" i="64"/>
  <c r="J3864" i="64"/>
  <c r="J3863" i="64"/>
  <c r="J3862" i="64"/>
  <c r="J3861" i="64"/>
  <c r="J3860" i="64"/>
  <c r="J3859" i="64"/>
  <c r="J3858" i="64"/>
  <c r="J3857" i="64"/>
  <c r="J3856" i="64"/>
  <c r="J3855" i="64"/>
  <c r="J3854" i="64"/>
  <c r="J3853" i="64"/>
  <c r="J3852" i="64"/>
  <c r="J3851" i="64"/>
  <c r="J3850" i="64"/>
  <c r="J3849" i="64"/>
  <c r="J3848" i="64"/>
  <c r="J3847" i="64"/>
  <c r="J3846" i="64"/>
  <c r="J3845" i="64"/>
  <c r="J3844" i="64"/>
  <c r="J3843" i="64"/>
  <c r="J3842" i="64"/>
  <c r="J3841" i="64"/>
  <c r="J3840" i="64"/>
  <c r="J3839" i="64"/>
  <c r="J3838" i="64"/>
  <c r="J3837" i="64"/>
  <c r="J3836" i="64"/>
  <c r="J3835" i="64"/>
  <c r="J3834" i="64"/>
  <c r="J3833" i="64"/>
  <c r="J3832" i="64"/>
  <c r="J3831" i="64"/>
  <c r="J3830" i="64"/>
  <c r="J3829" i="64"/>
  <c r="J3828" i="64"/>
  <c r="J3827" i="64"/>
  <c r="J3826" i="64"/>
  <c r="J3825" i="64"/>
  <c r="J3824" i="64"/>
  <c r="J3823" i="64"/>
  <c r="J3822" i="64"/>
  <c r="J3821" i="64"/>
  <c r="J3820" i="64"/>
  <c r="J3819" i="64"/>
  <c r="J3818" i="64"/>
  <c r="J3817" i="64"/>
  <c r="J3816" i="64"/>
  <c r="J3815" i="64"/>
  <c r="J3814" i="64"/>
  <c r="J3813" i="64"/>
  <c r="J3812" i="64"/>
  <c r="J3811" i="64"/>
  <c r="J3810" i="64"/>
  <c r="J3809" i="64"/>
  <c r="J3808" i="64"/>
  <c r="J3807" i="64"/>
  <c r="J3806" i="64"/>
  <c r="J3805" i="64"/>
  <c r="J3804" i="64"/>
  <c r="J3803" i="64"/>
  <c r="J3802" i="64"/>
  <c r="J3801" i="64"/>
  <c r="J3800" i="64"/>
  <c r="J3799" i="64"/>
  <c r="J3798" i="64"/>
  <c r="J3797" i="64"/>
  <c r="J3796" i="64"/>
  <c r="J3795" i="64"/>
  <c r="J3794" i="64"/>
  <c r="J3793" i="64"/>
  <c r="J3792" i="64"/>
  <c r="J3791" i="64"/>
  <c r="J3790" i="64"/>
  <c r="J3789" i="64"/>
  <c r="J3788" i="64"/>
  <c r="J3787" i="64"/>
  <c r="J3786" i="64"/>
  <c r="J3785" i="64"/>
  <c r="J3784" i="64"/>
  <c r="J3783" i="64"/>
  <c r="J3782" i="64"/>
  <c r="J3781" i="64"/>
  <c r="J3780" i="64"/>
  <c r="J3779" i="64"/>
  <c r="J3778" i="64"/>
  <c r="J3777" i="64"/>
  <c r="J3776" i="64"/>
  <c r="J3775" i="64"/>
  <c r="J3774" i="64"/>
  <c r="J3773" i="64"/>
  <c r="J3772" i="64"/>
  <c r="J3771" i="64"/>
  <c r="J3770" i="64"/>
  <c r="J3769" i="64"/>
  <c r="J3768" i="64"/>
  <c r="J3767" i="64"/>
  <c r="J3766" i="64"/>
  <c r="J3765" i="64"/>
  <c r="J3764" i="64"/>
  <c r="J3763" i="64"/>
  <c r="J3762" i="64"/>
  <c r="J3761" i="64"/>
  <c r="J3760" i="64"/>
  <c r="J3759" i="64"/>
  <c r="J3758" i="64"/>
  <c r="J3757" i="64"/>
  <c r="J3756" i="64"/>
  <c r="J3755" i="64"/>
  <c r="J3754" i="64"/>
  <c r="J3753" i="64"/>
  <c r="J3752" i="64"/>
  <c r="J3751" i="64"/>
  <c r="J3750" i="64"/>
  <c r="J3749" i="64"/>
  <c r="J3748" i="64"/>
  <c r="J3747" i="64"/>
  <c r="J3746" i="64"/>
  <c r="J3745" i="64"/>
  <c r="J3744" i="64"/>
  <c r="J3743" i="64"/>
  <c r="J3742" i="64"/>
  <c r="J3741" i="64"/>
  <c r="J3740" i="64"/>
  <c r="J3739" i="64"/>
  <c r="J3738" i="64"/>
  <c r="J3737" i="64"/>
  <c r="J3736" i="64"/>
  <c r="J3735" i="64"/>
  <c r="J3734" i="64"/>
  <c r="J3733" i="64"/>
  <c r="J3732" i="64"/>
  <c r="J3731" i="64"/>
  <c r="J3730" i="64"/>
  <c r="J3729" i="64"/>
  <c r="J3728" i="64"/>
  <c r="J3727" i="64"/>
  <c r="J3726" i="64"/>
  <c r="J3725" i="64"/>
  <c r="J3724" i="64"/>
  <c r="J3723" i="64"/>
  <c r="J3722" i="64"/>
  <c r="J3721" i="64"/>
  <c r="J3720" i="64"/>
  <c r="J3719" i="64"/>
  <c r="J3718" i="64"/>
  <c r="J3717" i="64"/>
  <c r="J3716" i="64"/>
  <c r="J3715" i="64"/>
  <c r="J3714" i="64"/>
  <c r="J3713" i="64"/>
  <c r="J3712" i="64"/>
  <c r="J3711" i="64"/>
  <c r="J3710" i="64"/>
  <c r="J3709" i="64"/>
  <c r="J3708" i="64"/>
  <c r="J3707" i="64"/>
  <c r="J3706" i="64"/>
  <c r="J3705" i="64"/>
  <c r="J3704" i="64"/>
  <c r="J3703" i="64"/>
  <c r="J3702" i="64"/>
  <c r="J3701" i="64"/>
  <c r="J3700" i="64"/>
  <c r="J3699" i="64"/>
  <c r="J3698" i="64"/>
  <c r="J3697" i="64"/>
  <c r="J3696" i="64"/>
  <c r="J3695" i="64"/>
  <c r="J3694" i="64"/>
  <c r="J3693" i="64"/>
  <c r="J3692" i="64"/>
  <c r="J3691" i="64"/>
  <c r="J3690" i="64"/>
  <c r="J3689" i="64"/>
  <c r="J3688" i="64"/>
  <c r="J3687" i="64"/>
  <c r="J3686" i="64"/>
  <c r="J3685" i="64"/>
  <c r="J3684" i="64"/>
  <c r="J3683" i="64"/>
  <c r="J3682" i="64"/>
  <c r="J3681" i="64"/>
  <c r="J3680" i="64"/>
  <c r="J3679" i="64"/>
  <c r="J3678" i="64"/>
  <c r="J3677" i="64"/>
  <c r="J3676" i="64"/>
  <c r="J3675" i="64"/>
  <c r="J3674" i="64"/>
  <c r="J3673" i="64"/>
  <c r="J3672" i="64"/>
  <c r="J3671" i="64"/>
  <c r="J3670" i="64"/>
  <c r="J3669" i="64"/>
  <c r="J3668" i="64"/>
  <c r="J3667" i="64"/>
  <c r="J3666" i="64"/>
  <c r="J3665" i="64"/>
  <c r="J3664" i="64"/>
  <c r="J3663" i="64"/>
  <c r="J3662" i="64"/>
  <c r="J3661" i="64"/>
  <c r="J3660" i="64"/>
  <c r="J3659" i="64"/>
  <c r="J3658" i="64"/>
  <c r="J3657" i="64"/>
  <c r="J3656" i="64"/>
  <c r="J3655" i="64"/>
  <c r="J3654" i="64"/>
  <c r="J3653" i="64"/>
  <c r="J3652" i="64"/>
  <c r="J3651" i="64"/>
  <c r="J3650" i="64"/>
  <c r="J3649" i="64"/>
  <c r="J3648" i="64"/>
  <c r="J3647" i="64"/>
  <c r="J3646" i="64"/>
  <c r="J3645" i="64"/>
  <c r="J3644" i="64"/>
  <c r="J3643" i="64"/>
  <c r="J3642" i="64"/>
  <c r="J3641" i="64"/>
  <c r="J3640" i="64"/>
  <c r="J3639" i="64"/>
  <c r="J3638" i="64"/>
  <c r="J3637" i="64"/>
  <c r="J3636" i="64"/>
  <c r="J3635" i="64"/>
  <c r="J3634" i="64"/>
  <c r="J3633" i="64"/>
  <c r="J3632" i="64"/>
  <c r="J3631" i="64"/>
  <c r="J3630" i="64"/>
  <c r="J3629" i="64"/>
  <c r="J3628" i="64"/>
  <c r="J3627" i="64"/>
  <c r="J3626" i="64"/>
  <c r="J3625" i="64"/>
  <c r="J3624" i="64"/>
  <c r="J3595" i="64"/>
  <c r="J3594" i="64"/>
  <c r="J3593" i="64"/>
  <c r="J3592" i="64"/>
  <c r="J3591" i="64"/>
  <c r="J3590" i="64"/>
  <c r="J3589" i="64"/>
  <c r="J3588" i="64"/>
  <c r="J3587" i="64"/>
  <c r="J3586" i="64"/>
  <c r="J3585" i="64"/>
  <c r="J3584" i="64"/>
  <c r="J3583" i="64"/>
  <c r="J3582" i="64"/>
  <c r="J3581" i="64"/>
  <c r="J3580" i="64"/>
  <c r="J3579" i="64"/>
  <c r="J3578" i="64"/>
  <c r="J3577" i="64"/>
  <c r="J3576" i="64"/>
  <c r="J3575" i="64"/>
  <c r="J3574" i="64"/>
  <c r="J3573" i="64"/>
  <c r="J3572" i="64"/>
  <c r="J3571" i="64"/>
  <c r="J3570" i="64"/>
  <c r="J3569" i="64"/>
  <c r="J3568" i="64"/>
  <c r="J3567" i="64"/>
  <c r="J3566" i="64"/>
  <c r="J3565" i="64"/>
  <c r="J3564" i="64"/>
  <c r="J3563" i="64"/>
  <c r="J3562" i="64"/>
  <c r="J3561" i="64"/>
  <c r="J3560" i="64"/>
  <c r="J3559" i="64"/>
  <c r="J3558" i="64"/>
  <c r="J3557" i="64"/>
  <c r="J3556" i="64"/>
  <c r="J3555" i="64"/>
  <c r="J3554" i="64"/>
  <c r="J3553" i="64"/>
  <c r="J3552" i="64"/>
  <c r="J3551" i="64"/>
  <c r="J3550" i="64"/>
  <c r="J3549" i="64"/>
  <c r="J3548" i="64"/>
  <c r="J3547" i="64"/>
  <c r="J3546" i="64"/>
  <c r="J3545" i="64"/>
  <c r="J3544" i="64"/>
  <c r="J3543" i="64"/>
  <c r="J3542" i="64"/>
  <c r="J3541" i="64"/>
  <c r="J3540" i="64"/>
  <c r="J3539" i="64"/>
  <c r="J3538" i="64"/>
  <c r="J3537" i="64"/>
  <c r="J3536" i="64"/>
  <c r="J3535" i="64"/>
  <c r="J3534" i="64"/>
  <c r="J3533" i="64"/>
  <c r="J3532" i="64"/>
  <c r="J3531" i="64"/>
  <c r="J3530" i="64"/>
  <c r="J3529" i="64"/>
  <c r="J3528" i="64"/>
  <c r="J3527" i="64"/>
  <c r="J3526" i="64"/>
  <c r="J3525" i="64"/>
  <c r="J3524" i="64"/>
  <c r="J3523" i="64"/>
  <c r="J3522" i="64"/>
  <c r="J3521" i="64"/>
  <c r="J3520" i="64"/>
  <c r="J3519" i="64"/>
  <c r="J3518" i="64"/>
  <c r="J3517" i="64"/>
  <c r="J3516" i="64"/>
  <c r="J3515" i="64"/>
  <c r="J3514" i="64"/>
  <c r="J3513" i="64"/>
  <c r="J3512" i="64"/>
  <c r="J3511" i="64"/>
  <c r="J3510" i="64"/>
  <c r="J3509" i="64"/>
  <c r="J3508" i="64"/>
  <c r="J3507" i="64"/>
  <c r="J3506" i="64"/>
  <c r="J3505" i="64"/>
  <c r="J3504" i="64"/>
  <c r="J3503" i="64"/>
  <c r="J3502" i="64"/>
  <c r="J3501" i="64"/>
  <c r="J3500" i="64"/>
  <c r="J3499" i="64"/>
  <c r="J3498" i="64"/>
  <c r="J3497" i="64"/>
  <c r="J3496" i="64"/>
  <c r="J3495" i="64"/>
  <c r="J3494" i="64"/>
  <c r="J3493" i="64"/>
  <c r="J3492" i="64"/>
  <c r="J3491" i="64"/>
  <c r="J3490" i="64"/>
  <c r="J3489" i="64"/>
  <c r="J3488" i="64"/>
  <c r="J3487" i="64"/>
  <c r="J3486" i="64"/>
  <c r="J3485" i="64"/>
  <c r="J3484" i="64"/>
  <c r="J3483" i="64"/>
  <c r="J3482" i="64"/>
  <c r="J3481" i="64"/>
  <c r="J3480" i="64"/>
  <c r="J3479" i="64"/>
  <c r="J3478" i="64"/>
  <c r="J3477" i="64"/>
  <c r="J3476" i="64"/>
  <c r="J3475" i="64"/>
  <c r="J3474" i="64"/>
  <c r="J3473" i="64"/>
  <c r="J3472" i="64"/>
  <c r="J3471" i="64"/>
  <c r="J3470" i="64"/>
  <c r="J3469" i="64"/>
  <c r="J3468" i="64"/>
  <c r="J3467" i="64"/>
  <c r="J3466" i="64"/>
  <c r="J3465" i="64"/>
  <c r="J3464" i="64"/>
  <c r="J3463" i="64"/>
  <c r="J3462" i="64"/>
  <c r="J3461" i="64"/>
  <c r="J3460" i="64"/>
  <c r="J3459" i="64"/>
  <c r="J3458" i="64"/>
  <c r="J3457" i="64"/>
  <c r="J3456" i="64"/>
  <c r="J3455" i="64"/>
  <c r="J3454" i="64"/>
  <c r="J3453" i="64"/>
  <c r="J3452" i="64"/>
  <c r="J3451" i="64"/>
  <c r="J3450" i="64"/>
  <c r="J3449" i="64"/>
  <c r="J3448" i="64"/>
  <c r="J3447" i="64"/>
  <c r="J3446" i="64"/>
  <c r="J3445" i="64"/>
  <c r="J3444" i="64"/>
  <c r="J3443" i="64"/>
  <c r="J3442" i="64"/>
  <c r="J3441" i="64"/>
  <c r="J3440" i="64"/>
  <c r="J3439" i="64"/>
  <c r="J3438" i="64"/>
  <c r="J3437" i="64"/>
  <c r="J3436" i="64"/>
  <c r="J3435" i="64"/>
  <c r="J3434" i="64"/>
  <c r="J3433" i="64"/>
  <c r="J3432" i="64"/>
  <c r="J3429" i="64"/>
  <c r="J3428" i="64"/>
  <c r="J3427" i="64"/>
  <c r="J3426" i="64"/>
  <c r="J3425" i="64"/>
  <c r="J3424" i="64"/>
  <c r="J3421" i="64"/>
  <c r="J3420" i="64"/>
  <c r="J3419" i="64"/>
  <c r="J3418" i="64"/>
  <c r="J3417" i="64"/>
  <c r="J3416" i="64"/>
  <c r="J3415" i="64"/>
  <c r="J3414" i="64"/>
  <c r="J3413" i="64"/>
  <c r="J3412" i="64"/>
  <c r="J3411" i="64"/>
  <c r="J3410" i="64"/>
  <c r="J3409" i="64"/>
  <c r="J3408" i="64"/>
  <c r="J3407" i="64"/>
  <c r="J3406" i="64"/>
  <c r="J3405" i="64"/>
  <c r="J3404" i="64"/>
  <c r="J3403" i="64"/>
  <c r="J3402" i="64"/>
  <c r="J3401" i="64"/>
  <c r="J3400" i="64"/>
  <c r="J3399" i="64"/>
  <c r="J3398" i="64"/>
  <c r="J3397" i="64"/>
  <c r="J3396" i="64"/>
  <c r="J3395" i="64"/>
  <c r="J3394" i="64"/>
  <c r="J3393" i="64"/>
  <c r="J3392" i="64"/>
  <c r="J3391" i="64"/>
  <c r="J3390" i="64"/>
  <c r="J3389" i="64"/>
  <c r="J3388" i="64"/>
  <c r="J3387" i="64"/>
  <c r="J3386" i="64"/>
  <c r="J3385" i="64"/>
  <c r="J3384" i="64"/>
  <c r="J3383" i="64"/>
  <c r="J3382" i="64"/>
  <c r="J3381" i="64"/>
  <c r="J3380" i="64"/>
  <c r="J3379" i="64"/>
  <c r="J3378" i="64"/>
  <c r="J3377" i="64"/>
  <c r="J3376" i="64"/>
  <c r="J3375" i="64"/>
  <c r="J3374" i="64"/>
  <c r="J3373" i="64"/>
  <c r="J3372" i="64"/>
  <c r="J3371" i="64"/>
  <c r="J3370" i="64"/>
  <c r="J3369" i="64"/>
  <c r="J3368" i="64"/>
  <c r="J3367" i="64"/>
  <c r="J3366" i="64"/>
  <c r="J3365" i="64"/>
  <c r="J3364" i="64"/>
  <c r="J3363" i="64"/>
  <c r="J3362" i="64"/>
  <c r="J3361" i="64"/>
  <c r="J3360" i="64"/>
  <c r="J3359" i="64"/>
  <c r="J3358" i="64"/>
  <c r="J3357" i="64"/>
  <c r="J3356" i="64"/>
  <c r="J3355" i="64"/>
  <c r="J3354" i="64"/>
  <c r="J3353" i="64"/>
  <c r="J3352" i="64"/>
  <c r="J3351" i="64"/>
  <c r="J3350" i="64"/>
  <c r="J3349" i="64"/>
  <c r="J3348" i="64"/>
  <c r="J3347" i="64"/>
  <c r="J3346" i="64"/>
  <c r="J3345" i="64"/>
  <c r="J3344" i="64"/>
  <c r="J3343" i="64"/>
  <c r="J3342" i="64"/>
  <c r="J3341" i="64"/>
  <c r="J3340" i="64"/>
  <c r="J3339" i="64"/>
  <c r="J3338" i="64"/>
  <c r="J3337" i="64"/>
  <c r="J3336" i="64"/>
  <c r="J3335" i="64"/>
  <c r="J3334" i="64"/>
  <c r="J3333" i="64"/>
  <c r="J3332" i="64"/>
  <c r="J3331" i="64"/>
  <c r="J3330" i="64"/>
  <c r="J3329" i="64"/>
  <c r="J3328" i="64"/>
  <c r="J3327" i="64"/>
  <c r="J3326" i="64"/>
  <c r="J3325" i="64"/>
  <c r="J3324" i="64"/>
  <c r="J3323" i="64"/>
  <c r="J3322" i="64"/>
  <c r="J3321" i="64"/>
  <c r="J3320" i="64"/>
  <c r="J3319" i="64"/>
  <c r="J3318" i="64"/>
  <c r="J3317" i="64"/>
  <c r="J3316" i="64"/>
  <c r="J3315" i="64"/>
  <c r="J3314" i="64"/>
  <c r="J3313" i="64"/>
  <c r="J3312" i="64"/>
  <c r="J3311" i="64"/>
  <c r="J3310" i="64"/>
  <c r="J3309" i="64"/>
  <c r="J3308" i="64"/>
  <c r="J3307" i="64"/>
  <c r="J3306" i="64"/>
  <c r="J3305" i="64"/>
  <c r="J3304" i="64"/>
  <c r="J3303" i="64"/>
  <c r="J3302" i="64"/>
  <c r="J3301" i="64"/>
  <c r="J3300" i="64"/>
  <c r="J3299" i="64"/>
  <c r="J3298" i="64"/>
  <c r="J3297" i="64"/>
  <c r="J3296" i="64"/>
  <c r="J3295" i="64"/>
  <c r="J3294" i="64"/>
  <c r="J3293" i="64"/>
  <c r="J3292" i="64"/>
  <c r="J3291" i="64"/>
  <c r="J3290" i="64"/>
  <c r="J3289" i="64"/>
  <c r="J3288" i="64"/>
  <c r="J3287" i="64"/>
  <c r="J3286" i="64"/>
  <c r="J3285" i="64"/>
  <c r="J3284" i="64"/>
  <c r="J3283" i="64"/>
  <c r="J3282" i="64"/>
  <c r="J3281" i="64"/>
  <c r="J3280" i="64"/>
  <c r="J3279" i="64"/>
  <c r="J3278" i="64"/>
  <c r="J3277" i="64"/>
  <c r="J3276" i="64"/>
  <c r="J3275" i="64"/>
  <c r="J3274" i="64"/>
  <c r="J3273" i="64"/>
  <c r="J3272" i="64"/>
  <c r="J3271" i="64"/>
  <c r="J3270" i="64"/>
  <c r="J3269" i="64"/>
  <c r="J3268" i="64"/>
  <c r="J3267" i="64"/>
  <c r="J3266" i="64"/>
  <c r="J3265" i="64"/>
  <c r="J3264" i="64"/>
  <c r="J3263" i="64"/>
  <c r="J3262" i="64"/>
  <c r="J3261" i="64"/>
  <c r="J3260" i="64"/>
  <c r="J3259" i="64"/>
  <c r="J3258" i="64"/>
  <c r="J3257" i="64"/>
  <c r="J3256" i="64"/>
  <c r="J3255" i="64"/>
  <c r="J3254" i="64"/>
  <c r="J3253" i="64"/>
  <c r="J3252" i="64"/>
  <c r="J3251" i="64"/>
  <c r="J3250" i="64"/>
  <c r="J3249" i="64"/>
  <c r="J3248" i="64"/>
  <c r="J3247" i="64"/>
  <c r="J3246" i="64"/>
  <c r="J3245" i="64"/>
  <c r="J3244" i="64"/>
  <c r="J3243" i="64"/>
  <c r="J3242" i="64"/>
  <c r="J3241" i="64"/>
  <c r="J3240" i="64"/>
  <c r="J3239" i="64"/>
  <c r="J3238" i="64"/>
  <c r="J3237" i="64"/>
  <c r="J3236" i="64"/>
  <c r="J3235" i="64"/>
  <c r="J3234" i="64"/>
  <c r="J3233" i="64"/>
  <c r="J3232" i="64"/>
  <c r="J3231" i="64"/>
  <c r="J3230" i="64"/>
  <c r="J3229" i="64"/>
  <c r="J3228" i="64"/>
  <c r="J3227" i="64"/>
  <c r="J3226" i="64"/>
  <c r="J3225" i="64"/>
  <c r="J3224" i="64"/>
  <c r="J3223" i="64"/>
  <c r="J3222" i="64"/>
  <c r="J3221" i="64"/>
  <c r="J3220" i="64"/>
  <c r="J3219" i="64"/>
  <c r="J3218" i="64"/>
  <c r="J3217" i="64"/>
  <c r="J3216" i="64"/>
  <c r="J3215" i="64"/>
  <c r="J3214" i="64"/>
  <c r="J3213" i="64"/>
  <c r="J3212" i="64"/>
  <c r="J3211" i="64"/>
  <c r="J3210" i="64"/>
  <c r="J3209" i="64"/>
  <c r="J3208" i="64"/>
  <c r="J3207" i="64"/>
  <c r="J3206" i="64"/>
  <c r="J3205" i="64"/>
  <c r="J3204" i="64"/>
  <c r="J3203" i="64"/>
  <c r="J3202" i="64"/>
  <c r="J3201" i="64"/>
  <c r="J3200" i="64"/>
  <c r="J3199" i="64"/>
  <c r="J3198" i="64"/>
  <c r="J3197" i="64"/>
  <c r="J3196" i="64"/>
  <c r="J3195" i="64"/>
  <c r="J3194" i="64"/>
  <c r="J3193" i="64"/>
  <c r="J3192" i="64"/>
  <c r="J3191" i="64"/>
  <c r="J3190" i="64"/>
  <c r="J3189" i="64"/>
  <c r="J3188" i="64"/>
  <c r="J3187" i="64"/>
  <c r="J3186" i="64"/>
  <c r="J3185" i="64"/>
  <c r="J3184" i="64"/>
  <c r="J3183" i="64"/>
  <c r="J3182" i="64"/>
  <c r="J3181" i="64"/>
  <c r="J3180" i="64"/>
  <c r="J3179" i="64"/>
  <c r="J3178" i="64"/>
  <c r="J3177" i="64"/>
  <c r="J3176" i="64"/>
  <c r="J3175" i="64"/>
  <c r="J3174" i="64"/>
  <c r="J3173" i="64"/>
  <c r="J3172" i="64"/>
  <c r="J3171" i="64"/>
  <c r="J3170" i="64"/>
  <c r="J3169" i="64"/>
  <c r="J3168" i="64"/>
  <c r="J3167" i="64"/>
  <c r="J3166" i="64"/>
  <c r="J3165" i="64"/>
  <c r="J3164" i="64"/>
  <c r="J3163" i="64"/>
  <c r="J3162" i="64"/>
  <c r="J3161" i="64"/>
  <c r="J3160" i="64"/>
  <c r="J3159" i="64"/>
  <c r="J3158" i="64"/>
  <c r="J3157" i="64"/>
  <c r="J3156" i="64"/>
  <c r="J3155" i="64"/>
  <c r="J3154" i="64"/>
  <c r="J3153" i="64"/>
  <c r="J3152" i="64"/>
  <c r="J3151" i="64"/>
  <c r="J3150" i="64"/>
  <c r="J3149" i="64"/>
  <c r="J3148" i="64"/>
  <c r="J3147" i="64"/>
  <c r="J3146" i="64"/>
  <c r="J3145" i="64"/>
  <c r="J3144" i="64"/>
  <c r="J3143" i="64"/>
  <c r="J3142" i="64"/>
  <c r="J3141" i="64"/>
  <c r="J3140" i="64"/>
  <c r="J3139" i="64"/>
  <c r="J3138" i="64"/>
  <c r="J3137" i="64"/>
  <c r="J3136" i="64"/>
  <c r="J3135" i="64"/>
  <c r="J3134" i="64"/>
  <c r="J3133" i="64"/>
  <c r="J3132" i="64"/>
  <c r="J3131" i="64"/>
  <c r="J3130" i="64"/>
  <c r="J3129" i="64"/>
  <c r="J3128" i="64"/>
  <c r="J3127" i="64"/>
  <c r="J3126" i="64"/>
  <c r="J3125" i="64"/>
  <c r="J3124" i="64"/>
  <c r="J3123" i="64"/>
  <c r="J3122" i="64"/>
  <c r="J3121" i="64"/>
  <c r="J3120" i="64"/>
  <c r="J3119" i="64"/>
  <c r="J3118" i="64"/>
  <c r="J3117" i="64"/>
  <c r="J3116" i="64"/>
  <c r="J3115" i="64"/>
  <c r="J3114" i="64"/>
  <c r="J3113" i="64"/>
  <c r="J3112" i="64"/>
  <c r="J3111" i="64"/>
  <c r="J3110" i="64"/>
  <c r="J3109" i="64"/>
  <c r="J3108" i="64"/>
  <c r="J3107" i="64"/>
  <c r="J3106" i="64"/>
  <c r="J3105" i="64"/>
  <c r="J3104" i="64"/>
  <c r="J3103" i="64"/>
  <c r="J3102" i="64"/>
  <c r="J3101" i="64"/>
  <c r="J3100" i="64"/>
  <c r="J3099" i="64"/>
  <c r="J3098" i="64"/>
  <c r="J3097" i="64"/>
  <c r="J3096" i="64"/>
  <c r="J3095" i="64"/>
  <c r="J3094" i="64"/>
  <c r="J3093" i="64"/>
  <c r="J3092" i="64"/>
  <c r="J3091" i="64"/>
  <c r="J3090" i="64"/>
  <c r="J3089" i="64"/>
  <c r="J3088" i="64"/>
  <c r="J3087" i="64"/>
  <c r="J3086" i="64"/>
  <c r="J3085" i="64"/>
  <c r="J3084" i="64"/>
  <c r="J3083" i="64"/>
  <c r="J3082" i="64"/>
  <c r="J3081" i="64"/>
  <c r="J3080" i="64"/>
  <c r="J3079" i="64"/>
  <c r="J3078" i="64"/>
  <c r="J3077" i="64"/>
  <c r="J3076" i="64"/>
  <c r="J3075" i="64"/>
  <c r="J3074" i="64"/>
  <c r="J3073" i="64"/>
  <c r="J3072" i="64"/>
  <c r="J3071" i="64"/>
  <c r="J3070" i="64"/>
  <c r="J3069" i="64"/>
  <c r="J3068" i="64"/>
  <c r="J3067" i="64"/>
  <c r="J3066" i="64"/>
  <c r="J3065" i="64"/>
  <c r="J3064" i="64"/>
  <c r="J3063" i="64"/>
  <c r="J3062" i="64"/>
  <c r="J3061" i="64"/>
  <c r="J3060" i="64"/>
  <c r="J3059" i="64"/>
  <c r="J3058" i="64"/>
  <c r="J3057" i="64"/>
  <c r="J3056" i="64"/>
  <c r="J3055" i="64"/>
  <c r="J3054" i="64"/>
  <c r="J3053" i="64"/>
  <c r="J3052" i="64"/>
  <c r="J3051" i="64"/>
  <c r="J3050" i="64"/>
  <c r="J3049" i="64"/>
  <c r="J3048" i="64"/>
  <c r="J3047" i="64"/>
  <c r="J3046" i="64"/>
  <c r="J3045" i="64"/>
  <c r="J3044" i="64"/>
  <c r="J3043" i="64"/>
  <c r="J3042" i="64"/>
  <c r="J3041" i="64"/>
  <c r="J3040" i="64"/>
  <c r="J3039" i="64"/>
  <c r="J3038" i="64"/>
  <c r="J3037" i="64"/>
  <c r="J3036" i="64"/>
  <c r="J3035" i="64"/>
  <c r="J3034" i="64"/>
  <c r="J3033" i="64"/>
  <c r="J3032" i="64"/>
  <c r="J3031" i="64"/>
  <c r="J3030" i="64"/>
  <c r="J3029" i="64"/>
  <c r="J3028" i="64"/>
  <c r="J3027" i="64"/>
  <c r="J3026" i="64"/>
  <c r="J3025" i="64"/>
  <c r="J3024" i="64"/>
  <c r="J3023" i="64"/>
  <c r="J3022" i="64"/>
  <c r="J3021" i="64"/>
  <c r="J3020" i="64"/>
  <c r="J3019" i="64"/>
  <c r="J3018" i="64"/>
  <c r="J3017" i="64"/>
  <c r="J3016" i="64"/>
  <c r="J3015" i="64"/>
  <c r="J3014" i="64"/>
  <c r="J3013" i="64"/>
  <c r="J3012" i="64"/>
  <c r="J3011" i="64"/>
  <c r="J3010" i="64"/>
  <c r="J3009" i="64"/>
  <c r="J3008" i="64"/>
  <c r="J3007" i="64"/>
  <c r="J3006" i="64"/>
  <c r="J3005" i="64"/>
  <c r="J3004" i="64"/>
  <c r="J3003" i="64"/>
  <c r="J3002" i="64"/>
  <c r="J3001" i="64"/>
  <c r="J3000" i="64"/>
  <c r="J2999" i="64"/>
  <c r="J2998" i="64"/>
  <c r="J2997" i="64"/>
  <c r="J2996" i="64"/>
  <c r="J2995" i="64"/>
  <c r="J2994" i="64"/>
  <c r="J2993" i="64"/>
  <c r="J2992" i="64"/>
  <c r="J2991" i="64"/>
  <c r="J2990" i="64"/>
  <c r="J2989" i="64"/>
  <c r="J2988" i="64"/>
  <c r="J2987" i="64"/>
  <c r="J2986" i="64"/>
  <c r="J2985" i="64"/>
  <c r="J2984" i="64"/>
  <c r="J2983" i="64"/>
  <c r="J2982" i="64"/>
  <c r="J2981" i="64"/>
  <c r="J2980" i="64"/>
  <c r="J2979" i="64"/>
  <c r="J2978" i="64"/>
  <c r="J2977" i="64"/>
  <c r="J2976" i="64"/>
  <c r="J2975" i="64"/>
  <c r="J2974" i="64"/>
  <c r="J2973" i="64"/>
  <c r="J2972" i="64"/>
  <c r="J2971" i="64"/>
  <c r="J2970" i="64"/>
  <c r="J2969" i="64"/>
  <c r="J2968" i="64"/>
  <c r="J2967" i="64"/>
  <c r="J2966" i="64"/>
  <c r="J2965" i="64"/>
  <c r="J2964" i="64"/>
  <c r="J2963" i="64"/>
  <c r="J2962" i="64"/>
  <c r="J2961" i="64"/>
  <c r="J2960" i="64"/>
  <c r="J2959" i="64"/>
  <c r="J2958" i="64"/>
  <c r="J2957" i="64"/>
  <c r="J2956" i="64"/>
  <c r="J2955" i="64"/>
  <c r="J2954" i="64"/>
  <c r="J2953" i="64"/>
  <c r="J2952" i="64"/>
  <c r="J2951" i="64"/>
  <c r="J2950" i="64"/>
  <c r="J2949" i="64"/>
  <c r="J2948" i="64"/>
  <c r="J2947" i="64"/>
  <c r="J2946" i="64"/>
  <c r="J2945" i="64"/>
  <c r="J2944" i="64"/>
  <c r="J2943" i="64"/>
  <c r="J2942" i="64"/>
  <c r="J2941" i="64"/>
  <c r="J2940" i="64"/>
  <c r="J2939" i="64"/>
  <c r="J2938" i="64"/>
  <c r="J2937" i="64"/>
  <c r="J2936" i="64"/>
  <c r="J2935" i="64"/>
  <c r="J2934" i="64"/>
  <c r="J2933" i="64"/>
  <c r="J2932" i="64"/>
  <c r="J2931" i="64"/>
  <c r="J2930" i="64"/>
  <c r="J2929" i="64"/>
  <c r="J2928" i="64"/>
  <c r="J2927" i="64"/>
  <c r="J2926" i="64"/>
  <c r="J2925" i="64"/>
  <c r="J2924" i="64"/>
  <c r="J2923" i="64"/>
  <c r="J2922" i="64"/>
  <c r="J2921" i="64"/>
  <c r="J2920" i="64"/>
  <c r="J2919" i="64"/>
  <c r="J2918" i="64"/>
  <c r="J2917" i="64"/>
  <c r="J2916" i="64"/>
  <c r="J2915" i="64"/>
  <c r="J2914" i="64"/>
  <c r="J2913" i="64"/>
  <c r="J2912" i="64"/>
  <c r="J2911" i="64"/>
  <c r="J2910" i="64"/>
  <c r="J2909" i="64"/>
  <c r="J2908" i="64"/>
  <c r="J2907" i="64"/>
  <c r="J2906" i="64"/>
  <c r="J2905" i="64"/>
  <c r="J2904" i="64"/>
  <c r="J2903" i="64"/>
  <c r="J2902" i="64"/>
  <c r="J2901" i="64"/>
  <c r="J2900" i="64"/>
  <c r="J2899" i="64"/>
  <c r="J2898" i="64"/>
  <c r="J2897" i="64"/>
  <c r="J2896" i="64"/>
  <c r="J2895" i="64"/>
  <c r="J2894" i="64"/>
  <c r="J2893" i="64"/>
  <c r="J2892" i="64"/>
  <c r="J2891" i="64"/>
  <c r="J2890" i="64"/>
  <c r="J2889" i="64"/>
  <c r="J2888" i="64"/>
  <c r="J2887" i="64"/>
  <c r="J2886" i="64"/>
  <c r="J2885" i="64"/>
  <c r="J2884" i="64"/>
  <c r="J2883" i="64"/>
  <c r="J2882" i="64"/>
  <c r="J2881" i="64"/>
  <c r="J2880" i="64"/>
  <c r="J2879" i="64"/>
  <c r="J2878" i="64"/>
  <c r="J2877" i="64"/>
  <c r="J2876" i="64"/>
  <c r="J2875" i="64"/>
  <c r="J2874" i="64"/>
  <c r="J2873" i="64"/>
  <c r="J2872" i="64"/>
  <c r="J2871" i="64"/>
  <c r="J2870" i="64"/>
  <c r="J2869" i="64"/>
  <c r="J2868" i="64"/>
  <c r="J2867" i="64"/>
  <c r="J2866" i="64"/>
  <c r="J2865" i="64"/>
  <c r="J2864" i="64"/>
  <c r="J2863" i="64"/>
  <c r="J2862" i="64"/>
  <c r="J2861" i="64"/>
  <c r="J2860" i="64"/>
  <c r="J2859" i="64"/>
  <c r="J2858" i="64"/>
  <c r="J2857" i="64"/>
  <c r="J2856" i="64"/>
  <c r="J2855" i="64"/>
  <c r="J2854" i="64"/>
  <c r="J2853" i="64"/>
  <c r="J2852" i="64"/>
  <c r="J2851" i="64"/>
  <c r="J2850" i="64"/>
  <c r="J2849" i="64"/>
  <c r="J2848" i="64"/>
  <c r="J2847" i="64"/>
  <c r="J2846" i="64"/>
  <c r="J2845" i="64"/>
  <c r="J2844" i="64"/>
  <c r="J2843" i="64"/>
  <c r="J2842" i="64"/>
  <c r="J2841" i="64"/>
  <c r="J2840" i="64"/>
  <c r="J2839" i="64"/>
  <c r="J2838" i="64"/>
  <c r="J2837" i="64"/>
  <c r="J2836" i="64"/>
  <c r="J2835" i="64"/>
  <c r="J2834" i="64"/>
  <c r="J2833" i="64"/>
  <c r="J2832" i="64"/>
  <c r="J2831" i="64"/>
  <c r="J2830" i="64"/>
  <c r="J2829" i="64"/>
  <c r="J2828" i="64"/>
  <c r="J2827" i="64"/>
  <c r="J2826" i="64"/>
  <c r="J2825" i="64"/>
  <c r="J2824" i="64"/>
  <c r="J2823" i="64"/>
  <c r="J2822" i="64"/>
  <c r="J2821" i="64"/>
  <c r="J2820" i="64"/>
  <c r="J2819" i="64"/>
  <c r="J2818" i="64"/>
  <c r="J2817" i="64"/>
  <c r="J2816" i="64"/>
  <c r="J2815" i="64"/>
  <c r="J2814" i="64"/>
  <c r="J2813" i="64"/>
  <c r="J2812" i="64"/>
  <c r="J2811" i="64"/>
  <c r="J2810" i="64"/>
  <c r="J2809" i="64"/>
  <c r="J2808" i="64"/>
  <c r="J2807" i="64"/>
  <c r="J2806" i="64"/>
  <c r="J2805" i="64"/>
  <c r="J2804" i="64"/>
  <c r="J2803" i="64"/>
  <c r="J2802" i="64"/>
  <c r="J2801" i="64"/>
  <c r="J2800" i="64"/>
  <c r="J2799" i="64"/>
  <c r="J2798" i="64"/>
  <c r="J2797" i="64"/>
  <c r="J2796" i="64"/>
  <c r="J2795" i="64"/>
  <c r="J2794" i="64"/>
  <c r="J2793" i="64"/>
  <c r="J2792" i="64"/>
  <c r="J2791" i="64"/>
  <c r="J2790" i="64"/>
  <c r="J2789" i="64"/>
  <c r="J2788" i="64"/>
  <c r="J2787" i="64"/>
  <c r="J2786" i="64"/>
  <c r="J2785" i="64"/>
  <c r="N2785" i="64" s="1"/>
  <c r="J2784" i="64"/>
  <c r="N2784" i="64" s="1"/>
  <c r="J2783" i="64"/>
  <c r="J2782" i="64"/>
  <c r="J2781" i="64"/>
  <c r="L2781" i="64" s="1"/>
  <c r="J2780" i="64"/>
  <c r="L2780" i="64" s="1"/>
  <c r="J2779" i="64"/>
  <c r="J2778" i="64"/>
  <c r="J2777" i="64"/>
  <c r="J2776" i="64"/>
  <c r="J2775" i="64"/>
  <c r="L2775" i="64" s="1"/>
  <c r="J2774" i="64"/>
  <c r="L2774" i="64" s="1"/>
  <c r="J2773" i="64"/>
  <c r="L2773" i="64" s="1"/>
  <c r="J2772" i="64"/>
  <c r="L2772" i="64" s="1"/>
  <c r="J2771" i="64"/>
  <c r="L2771" i="64" s="1"/>
  <c r="J2770" i="64"/>
  <c r="L2770" i="64" s="1"/>
  <c r="J2769" i="64"/>
  <c r="L2769" i="64" s="1"/>
  <c r="J2768" i="64"/>
  <c r="L2768" i="64" s="1"/>
  <c r="J2767" i="64"/>
  <c r="L2767" i="64" s="1"/>
  <c r="J2766" i="64"/>
  <c r="L2766" i="64" s="1"/>
  <c r="J2765" i="64"/>
  <c r="L2765" i="64" s="1"/>
  <c r="J2764" i="64"/>
  <c r="L2764" i="64" s="1"/>
  <c r="J2763" i="64"/>
  <c r="L2763" i="64" s="1"/>
  <c r="J2762" i="64"/>
  <c r="L2762" i="64" s="1"/>
  <c r="J2761" i="64"/>
  <c r="L2761" i="64" s="1"/>
  <c r="J2760" i="64"/>
  <c r="L2760" i="64" s="1"/>
  <c r="J2759" i="64"/>
  <c r="L2759" i="64" s="1"/>
  <c r="J2758" i="64"/>
  <c r="L2758" i="64" s="1"/>
  <c r="J2757" i="64"/>
  <c r="L2757" i="64" s="1"/>
  <c r="J2756" i="64"/>
  <c r="L2756" i="64" s="1"/>
  <c r="J2755" i="64"/>
  <c r="L2755" i="64" s="1"/>
  <c r="J2754" i="64"/>
  <c r="L2754" i="64" s="1"/>
  <c r="J2753" i="64"/>
  <c r="L2753" i="64" s="1"/>
  <c r="J2752" i="64"/>
  <c r="L2752" i="64" s="1"/>
  <c r="J2751" i="64"/>
  <c r="L2751" i="64" s="1"/>
  <c r="J2750" i="64"/>
  <c r="L2750" i="64" s="1"/>
  <c r="J2749" i="64"/>
  <c r="L2749" i="64" s="1"/>
  <c r="J2748" i="64"/>
  <c r="L2748" i="64" s="1"/>
  <c r="J2747" i="64"/>
  <c r="L2747" i="64" s="1"/>
  <c r="J2746" i="64"/>
  <c r="L2746" i="64" s="1"/>
  <c r="J2745" i="64"/>
  <c r="L2745" i="64" s="1"/>
  <c r="J2744" i="64"/>
  <c r="L2744" i="64" s="1"/>
  <c r="J2743" i="64"/>
  <c r="L2743" i="64" s="1"/>
  <c r="J2742" i="64"/>
  <c r="L2742" i="64" s="1"/>
  <c r="J2741" i="64"/>
  <c r="L2741" i="64" s="1"/>
  <c r="J2740" i="64"/>
  <c r="L2740" i="64" s="1"/>
  <c r="J2739" i="64"/>
  <c r="L2739" i="64" s="1"/>
  <c r="J2738" i="64"/>
  <c r="L2738" i="64" s="1"/>
  <c r="J2737" i="64"/>
  <c r="J2736" i="64"/>
  <c r="J2735" i="64"/>
  <c r="J2734" i="64"/>
  <c r="J2733" i="64"/>
  <c r="J2732" i="64"/>
  <c r="J2731" i="64"/>
  <c r="J2730" i="64"/>
  <c r="J2729" i="64"/>
  <c r="J2728" i="64"/>
  <c r="J2727" i="64"/>
  <c r="J2726" i="64"/>
  <c r="J2725" i="64"/>
  <c r="J2724" i="64"/>
  <c r="J2723" i="64"/>
  <c r="J2722" i="64"/>
  <c r="J2721" i="64"/>
  <c r="J2720" i="64"/>
  <c r="J2719" i="64"/>
  <c r="J2718" i="64"/>
  <c r="J2717" i="64"/>
  <c r="J2716" i="64"/>
  <c r="J2715" i="64"/>
  <c r="J2714" i="64"/>
  <c r="J2713" i="64"/>
  <c r="J2712" i="64"/>
  <c r="J2711" i="64"/>
  <c r="J2710" i="64"/>
  <c r="J2709" i="64"/>
  <c r="J2708" i="64"/>
  <c r="J2707" i="64"/>
  <c r="J2706" i="64"/>
  <c r="J2705" i="64"/>
  <c r="J2704" i="64"/>
  <c r="J2703" i="64"/>
  <c r="J2702" i="64"/>
  <c r="J2701" i="64"/>
  <c r="J2700" i="64"/>
  <c r="J2699" i="64"/>
  <c r="J2698" i="64"/>
  <c r="J2697" i="64"/>
  <c r="J2696" i="64"/>
  <c r="J2695" i="64"/>
  <c r="J2694" i="64"/>
  <c r="J2693" i="64"/>
  <c r="J2692" i="64"/>
  <c r="J2691" i="64"/>
  <c r="J2690" i="64"/>
  <c r="J2689" i="64"/>
  <c r="J2688" i="64"/>
  <c r="J2687" i="64"/>
  <c r="J2686" i="64"/>
  <c r="J2685" i="64"/>
  <c r="J2684" i="64"/>
  <c r="J2683" i="64"/>
  <c r="J2682" i="64"/>
  <c r="J2681" i="64"/>
  <c r="J2680" i="64"/>
  <c r="J2679" i="64"/>
  <c r="J2678" i="64"/>
  <c r="J2677" i="64"/>
  <c r="J2676" i="64"/>
  <c r="J2675" i="64"/>
  <c r="J2674" i="64"/>
  <c r="J2673" i="64"/>
  <c r="J2672" i="64"/>
  <c r="J2671" i="64"/>
  <c r="J2670" i="64"/>
  <c r="J2669" i="64"/>
  <c r="J2668" i="64"/>
  <c r="J2667" i="64"/>
  <c r="J2666" i="64"/>
  <c r="J2665" i="64"/>
  <c r="J2664" i="64"/>
  <c r="J2663" i="64"/>
  <c r="J2662" i="64"/>
  <c r="J2661" i="64"/>
  <c r="J2660" i="64"/>
  <c r="J2659" i="64"/>
  <c r="J2658" i="64"/>
  <c r="J2657" i="64"/>
  <c r="J2656" i="64"/>
  <c r="J2655" i="64"/>
  <c r="J2654" i="64"/>
  <c r="J2653" i="64"/>
  <c r="J2652" i="64"/>
  <c r="J2651" i="64"/>
  <c r="J2650" i="64"/>
  <c r="J2649" i="64"/>
  <c r="J2648" i="64"/>
  <c r="J2647" i="64"/>
  <c r="N2647" i="64" s="1"/>
  <c r="J2646" i="64"/>
  <c r="N2646" i="64" s="1"/>
  <c r="J2645" i="64"/>
  <c r="L2645" i="64" s="1"/>
  <c r="J2644" i="64"/>
  <c r="L2644" i="64" s="1"/>
  <c r="J2643" i="64"/>
  <c r="L2643" i="64" s="1"/>
  <c r="J2642" i="64"/>
  <c r="L2642" i="64" s="1"/>
  <c r="J2641" i="64"/>
  <c r="L2641" i="64" s="1"/>
  <c r="J2640" i="64"/>
  <c r="L2640" i="64" s="1"/>
  <c r="J2639" i="64"/>
  <c r="L2639" i="64" s="1"/>
  <c r="J2638" i="64"/>
  <c r="L2638" i="64" s="1"/>
  <c r="J2637" i="64"/>
  <c r="L2637" i="64" s="1"/>
  <c r="J2636" i="64"/>
  <c r="L2636" i="64" s="1"/>
  <c r="J2635" i="64"/>
  <c r="J2634" i="64"/>
  <c r="J2633" i="64"/>
  <c r="J2632" i="64"/>
  <c r="J2631" i="64"/>
  <c r="L2631" i="64" s="1"/>
  <c r="J2630" i="64"/>
  <c r="L2630" i="64" s="1"/>
  <c r="J2629" i="64"/>
  <c r="L2629" i="64" s="1"/>
  <c r="J2628" i="64"/>
  <c r="L2628" i="64" s="1"/>
  <c r="J2627" i="64"/>
  <c r="L2627" i="64" s="1"/>
  <c r="J2626" i="64"/>
  <c r="L2626" i="64" s="1"/>
  <c r="J2625" i="64"/>
  <c r="L2625" i="64" s="1"/>
  <c r="J2624" i="64"/>
  <c r="L2624" i="64" s="1"/>
  <c r="J2623" i="64"/>
  <c r="L2623" i="64" s="1"/>
  <c r="J2622" i="64"/>
  <c r="L2622" i="64" s="1"/>
  <c r="J2621" i="64"/>
  <c r="J2620" i="64"/>
  <c r="J2619" i="64"/>
  <c r="J2618" i="64"/>
  <c r="J2617" i="64"/>
  <c r="J2616" i="64"/>
  <c r="J2615" i="64"/>
  <c r="J2614" i="64"/>
  <c r="J2613" i="64"/>
  <c r="L2613" i="64" s="1"/>
  <c r="J2612" i="64"/>
  <c r="L2612" i="64" s="1"/>
  <c r="J2611" i="64"/>
  <c r="L2611" i="64" s="1"/>
  <c r="J2610" i="64"/>
  <c r="L2610" i="64" s="1"/>
  <c r="J2609" i="64"/>
  <c r="L2609" i="64" s="1"/>
  <c r="J2608" i="64"/>
  <c r="L2608" i="64" s="1"/>
  <c r="J2607" i="64"/>
  <c r="L2607" i="64" s="1"/>
  <c r="J2606" i="64"/>
  <c r="L2606" i="64" s="1"/>
  <c r="J2605" i="64"/>
  <c r="J2604" i="64"/>
  <c r="J2603" i="64"/>
  <c r="J2602" i="64"/>
  <c r="J2601" i="64"/>
  <c r="J2600" i="64"/>
  <c r="J2599" i="64"/>
  <c r="J2598" i="64"/>
  <c r="J2597" i="64"/>
  <c r="J2596" i="64"/>
  <c r="J2595" i="64"/>
  <c r="J2594" i="64"/>
  <c r="J2593" i="64"/>
  <c r="J2592" i="64"/>
  <c r="J2591" i="64"/>
  <c r="J2590" i="64"/>
  <c r="J2589" i="64"/>
  <c r="J2588" i="64"/>
  <c r="J2587" i="64"/>
  <c r="J2586" i="64"/>
  <c r="J2585" i="64"/>
  <c r="J2584" i="64"/>
  <c r="J2583" i="64"/>
  <c r="J2582" i="64"/>
  <c r="J2581" i="64"/>
  <c r="J2580" i="64"/>
  <c r="J2579" i="64"/>
  <c r="J2578" i="64"/>
  <c r="J2577" i="64"/>
  <c r="J2576" i="64"/>
  <c r="J2575" i="64"/>
  <c r="J2574" i="64"/>
  <c r="J2573" i="64"/>
  <c r="J2572" i="64"/>
  <c r="J2571" i="64"/>
  <c r="J2570" i="64"/>
  <c r="J2569" i="64"/>
  <c r="J2568" i="64"/>
  <c r="J2567" i="64"/>
  <c r="J2566" i="64"/>
  <c r="J2565" i="64"/>
  <c r="J2564" i="64"/>
  <c r="J2563" i="64"/>
  <c r="J2562" i="64"/>
  <c r="J2561" i="64"/>
  <c r="J2560" i="64"/>
  <c r="J2559" i="64"/>
  <c r="J2558" i="64"/>
  <c r="J2557" i="64"/>
  <c r="J2556" i="64"/>
  <c r="J2555" i="64"/>
  <c r="J2554" i="64"/>
  <c r="J2553" i="64"/>
  <c r="J2552" i="64"/>
  <c r="J2551" i="64"/>
  <c r="J2550" i="64"/>
  <c r="J2549" i="64"/>
  <c r="J2548" i="64"/>
  <c r="J2547" i="64"/>
  <c r="J2546" i="64"/>
  <c r="J2545" i="64"/>
  <c r="J2544" i="64"/>
  <c r="J2543" i="64"/>
  <c r="J2542" i="64"/>
  <c r="J2541" i="64"/>
  <c r="J2540" i="64"/>
  <c r="J2539" i="64"/>
  <c r="J2538" i="64"/>
  <c r="J2537" i="64"/>
  <c r="J2536" i="64"/>
  <c r="J2535" i="64"/>
  <c r="J2534" i="64"/>
  <c r="J2533" i="64"/>
  <c r="J2532" i="64"/>
  <c r="J2531" i="64"/>
  <c r="J2530" i="64"/>
  <c r="J2529" i="64"/>
  <c r="J2528" i="64"/>
  <c r="J2527" i="64"/>
  <c r="J2526" i="64"/>
  <c r="J2525" i="64"/>
  <c r="J2524" i="64"/>
  <c r="J2523" i="64"/>
  <c r="J2522" i="64"/>
  <c r="J2521" i="64"/>
  <c r="J2520" i="64"/>
  <c r="J2519" i="64"/>
  <c r="J2518" i="64"/>
  <c r="J2517" i="64"/>
  <c r="J2516" i="64"/>
  <c r="J2515" i="64"/>
  <c r="J2514" i="64"/>
  <c r="J2513" i="64"/>
  <c r="J2512" i="64"/>
  <c r="J2511" i="64"/>
  <c r="J2510" i="64"/>
  <c r="J2509" i="64"/>
  <c r="J2508" i="64"/>
  <c r="J2507" i="64"/>
  <c r="J2506" i="64"/>
  <c r="J2505" i="64"/>
  <c r="J2504" i="64"/>
  <c r="J2503" i="64"/>
  <c r="J2502" i="64"/>
  <c r="J2501" i="64"/>
  <c r="J2500" i="64"/>
  <c r="J2499" i="64"/>
  <c r="J2498" i="64"/>
  <c r="J2497" i="64"/>
  <c r="J2496" i="64"/>
  <c r="J2495" i="64"/>
  <c r="J2494" i="64"/>
  <c r="J2493" i="64"/>
  <c r="J2492" i="64"/>
  <c r="J2491" i="64"/>
  <c r="J2490" i="64"/>
  <c r="J2489" i="64"/>
  <c r="J2488" i="64"/>
  <c r="J2487" i="64"/>
  <c r="J2486" i="64"/>
  <c r="J2485" i="64"/>
  <c r="J2484" i="64"/>
  <c r="J2483" i="64"/>
  <c r="J2482" i="64"/>
  <c r="J2481" i="64"/>
  <c r="L2481" i="64" s="1"/>
  <c r="J2480" i="64"/>
  <c r="L2480" i="64" s="1"/>
  <c r="J2479" i="64"/>
  <c r="L2479" i="64" s="1"/>
  <c r="J2478" i="64"/>
  <c r="L2478" i="64" s="1"/>
  <c r="J2477" i="64"/>
  <c r="L2477" i="64" s="1"/>
  <c r="J2476" i="64"/>
  <c r="L2476" i="64" s="1"/>
  <c r="J2475" i="64"/>
  <c r="L2475" i="64" s="1"/>
  <c r="J2474" i="64"/>
  <c r="L2474" i="64" s="1"/>
  <c r="J2473" i="64"/>
  <c r="L2473" i="64" s="1"/>
  <c r="J2472" i="64"/>
  <c r="L2472" i="64" s="1"/>
  <c r="J2471" i="64"/>
  <c r="L2471" i="64" s="1"/>
  <c r="J2470" i="64"/>
  <c r="L2470" i="64" s="1"/>
  <c r="J2469" i="64"/>
  <c r="L2469" i="64" s="1"/>
  <c r="J2468" i="64"/>
  <c r="L2468" i="64" s="1"/>
  <c r="J2467" i="64"/>
  <c r="L2467" i="64" s="1"/>
  <c r="J2466" i="64"/>
  <c r="L2466" i="64" s="1"/>
  <c r="J2465" i="64"/>
  <c r="L2465" i="64" s="1"/>
  <c r="J2464" i="64"/>
  <c r="L2464" i="64" s="1"/>
  <c r="J2463" i="64"/>
  <c r="L2463" i="64" s="1"/>
  <c r="J2462" i="64"/>
  <c r="L2462" i="64" s="1"/>
  <c r="J2461" i="64"/>
  <c r="J2460" i="64"/>
  <c r="J2459" i="64"/>
  <c r="L2459" i="64" s="1"/>
  <c r="J2458" i="64"/>
  <c r="L2458" i="64" s="1"/>
  <c r="J2457" i="64"/>
  <c r="L2457" i="64" s="1"/>
  <c r="J2456" i="64"/>
  <c r="L2456" i="64" s="1"/>
  <c r="J2455" i="64"/>
  <c r="L2455" i="64" s="1"/>
  <c r="J2454" i="64"/>
  <c r="L2454" i="64" s="1"/>
  <c r="J2453" i="64"/>
  <c r="L2453" i="64" s="1"/>
  <c r="J2452" i="64"/>
  <c r="L2452" i="64" s="1"/>
  <c r="J2451" i="64"/>
  <c r="L2451" i="64" s="1"/>
  <c r="J2450" i="64"/>
  <c r="L2450" i="64" s="1"/>
  <c r="J2449" i="64"/>
  <c r="L2449" i="64" s="1"/>
  <c r="J2448" i="64"/>
  <c r="L2448" i="64" s="1"/>
  <c r="J2447" i="64"/>
  <c r="L2447" i="64" s="1"/>
  <c r="J2446" i="64"/>
  <c r="L2446" i="64" s="1"/>
  <c r="J2445" i="64"/>
  <c r="L2445" i="64" s="1"/>
  <c r="J2444" i="64"/>
  <c r="L2444" i="64" s="1"/>
  <c r="J2443" i="64"/>
  <c r="L2443" i="64" s="1"/>
  <c r="J2442" i="64"/>
  <c r="L2442" i="64" s="1"/>
  <c r="J2441" i="64"/>
  <c r="L2441" i="64" s="1"/>
  <c r="J2440" i="64"/>
  <c r="L2440" i="64" s="1"/>
  <c r="J2439" i="64"/>
  <c r="L2439" i="64" s="1"/>
  <c r="J2438" i="64"/>
  <c r="L2438" i="64" s="1"/>
  <c r="J2437" i="64"/>
  <c r="L2437" i="64" s="1"/>
  <c r="J2436" i="64"/>
  <c r="L2436" i="64" s="1"/>
  <c r="J2435" i="64"/>
  <c r="L2435" i="64" s="1"/>
  <c r="J2434" i="64"/>
  <c r="L2434" i="64" s="1"/>
  <c r="J2433" i="64"/>
  <c r="L2433" i="64" s="1"/>
  <c r="J2432" i="64"/>
  <c r="L2432" i="64" s="1"/>
  <c r="J2431" i="64"/>
  <c r="L2431" i="64" s="1"/>
  <c r="J2430" i="64"/>
  <c r="L2430" i="64" s="1"/>
  <c r="J2429" i="64"/>
  <c r="L2429" i="64" s="1"/>
  <c r="J2428" i="64"/>
  <c r="L2428" i="64" s="1"/>
  <c r="J2427" i="64"/>
  <c r="L2427" i="64" s="1"/>
  <c r="J2426" i="64"/>
  <c r="L2426" i="64" s="1"/>
  <c r="J2425" i="64"/>
  <c r="L2425" i="64" s="1"/>
  <c r="J2424" i="64"/>
  <c r="L2424" i="64" s="1"/>
  <c r="J2423" i="64"/>
  <c r="L2423" i="64" s="1"/>
  <c r="J2422" i="64"/>
  <c r="L2422" i="64" s="1"/>
  <c r="J2421" i="64"/>
  <c r="L2421" i="64" s="1"/>
  <c r="J2420" i="64"/>
  <c r="L2420" i="64" s="1"/>
  <c r="J2419" i="64"/>
  <c r="L2419" i="64" s="1"/>
  <c r="J2418" i="64"/>
  <c r="L2418" i="64" s="1"/>
  <c r="J2417" i="64"/>
  <c r="L2417" i="64" s="1"/>
  <c r="J2416" i="64"/>
  <c r="L2416" i="64" s="1"/>
  <c r="J2415" i="64"/>
  <c r="J2414" i="64"/>
  <c r="J2413" i="64"/>
  <c r="L2413" i="64" s="1"/>
  <c r="J2412" i="64"/>
  <c r="L2412" i="64" s="1"/>
  <c r="J2411" i="64"/>
  <c r="L2411" i="64" s="1"/>
  <c r="J2410" i="64"/>
  <c r="L2410" i="64" s="1"/>
  <c r="J2409" i="64"/>
  <c r="L2409" i="64" s="1"/>
  <c r="J2408" i="64"/>
  <c r="L2408" i="64" s="1"/>
  <c r="J2407" i="64"/>
  <c r="L2407" i="64" s="1"/>
  <c r="J2406" i="64"/>
  <c r="L2406" i="64" s="1"/>
  <c r="J2405" i="64"/>
  <c r="J2404" i="64"/>
  <c r="J2403" i="64"/>
  <c r="J2402" i="64"/>
  <c r="J2401" i="64"/>
  <c r="J2400" i="64"/>
  <c r="J2399" i="64"/>
  <c r="J2398" i="64"/>
  <c r="J2397" i="64"/>
  <c r="J2396" i="64"/>
  <c r="J2395" i="64"/>
  <c r="J2394" i="64"/>
  <c r="J2393" i="64"/>
  <c r="J2392" i="64"/>
  <c r="J2391" i="64"/>
  <c r="J2390" i="64"/>
  <c r="J2389" i="64"/>
  <c r="J2388" i="64"/>
  <c r="J2387" i="64"/>
  <c r="J2386" i="64"/>
  <c r="J2385" i="64"/>
  <c r="J2384" i="64"/>
  <c r="J2383" i="64"/>
  <c r="J2382" i="64"/>
  <c r="J2381" i="64"/>
  <c r="J2380" i="64"/>
  <c r="J2379" i="64"/>
  <c r="J2378" i="64"/>
  <c r="J2377" i="64"/>
  <c r="J2376" i="64"/>
  <c r="J2375" i="64"/>
  <c r="J2374" i="64"/>
  <c r="J2373" i="64"/>
  <c r="J2372" i="64"/>
  <c r="J2371" i="64"/>
  <c r="J2370" i="64"/>
  <c r="J2369" i="64"/>
  <c r="N2369" i="64" s="1"/>
  <c r="J2368" i="64"/>
  <c r="N2368" i="64" s="1"/>
  <c r="J2367" i="64"/>
  <c r="P2367" i="64" s="1"/>
  <c r="J2366" i="64"/>
  <c r="P2366" i="64" s="1"/>
  <c r="J2365" i="64"/>
  <c r="N2365" i="64" s="1"/>
  <c r="J2364" i="64"/>
  <c r="N2364" i="64" s="1"/>
  <c r="J2363" i="64"/>
  <c r="L2363" i="64" s="1"/>
  <c r="J2362" i="64"/>
  <c r="L2362" i="64" s="1"/>
  <c r="J2361" i="64"/>
  <c r="J2360" i="64"/>
  <c r="J2359" i="64"/>
  <c r="L2359" i="64" s="1"/>
  <c r="J2358" i="64"/>
  <c r="L2358" i="64" s="1"/>
  <c r="J2357" i="64"/>
  <c r="P2357" i="64" s="1"/>
  <c r="J2356" i="64"/>
  <c r="P2356" i="64" s="1"/>
  <c r="J2355" i="64"/>
  <c r="P2355" i="64" s="1"/>
  <c r="J2354" i="64"/>
  <c r="P2354" i="64" s="1"/>
  <c r="J2353" i="64"/>
  <c r="P2353" i="64" s="1"/>
  <c r="J2352" i="64"/>
  <c r="P2352" i="64" s="1"/>
  <c r="J2351" i="64"/>
  <c r="N2351" i="64" s="1"/>
  <c r="J2350" i="64"/>
  <c r="N2350" i="64" s="1"/>
  <c r="J2349" i="64"/>
  <c r="N2349" i="64" s="1"/>
  <c r="J2348" i="64"/>
  <c r="P2348" i="64" s="1"/>
  <c r="J2347" i="64"/>
  <c r="N2347" i="64" s="1"/>
  <c r="J2346" i="64"/>
  <c r="N2346" i="64" s="1"/>
  <c r="J2345" i="64"/>
  <c r="P2345" i="64" s="1"/>
  <c r="J2344" i="64"/>
  <c r="P2344" i="64" s="1"/>
  <c r="J2343" i="64"/>
  <c r="P2343" i="64" s="1"/>
  <c r="J2342" i="64"/>
  <c r="N2342" i="64" s="1"/>
  <c r="J2341" i="64"/>
  <c r="J2340" i="64"/>
  <c r="J2339" i="64"/>
  <c r="J2338" i="64"/>
  <c r="J2337" i="64"/>
  <c r="J2336" i="64"/>
  <c r="J2335" i="64"/>
  <c r="J2334" i="64"/>
  <c r="J2333" i="64"/>
  <c r="J2332" i="64"/>
  <c r="J2331" i="64"/>
  <c r="J2330" i="64"/>
  <c r="J2329" i="64"/>
  <c r="J2328" i="64"/>
  <c r="J2327" i="64"/>
  <c r="J2326" i="64"/>
  <c r="J2325" i="64"/>
  <c r="J2324" i="64"/>
  <c r="J2323" i="64"/>
  <c r="J2322" i="64"/>
  <c r="J2321" i="64"/>
  <c r="J2320" i="64"/>
  <c r="J2319" i="64"/>
  <c r="J2318" i="64"/>
  <c r="J2317" i="64"/>
  <c r="J2316" i="64"/>
  <c r="J2315" i="64"/>
  <c r="J2314" i="64"/>
  <c r="J2313" i="64"/>
  <c r="J2312" i="64"/>
  <c r="J2311" i="64"/>
  <c r="J2310" i="64"/>
  <c r="J2309" i="64"/>
  <c r="J2308" i="64"/>
  <c r="J2307" i="64"/>
  <c r="J2306" i="64"/>
  <c r="J2305" i="64"/>
  <c r="J2304" i="64"/>
  <c r="J2303" i="64"/>
  <c r="J2302" i="64"/>
  <c r="J2301" i="64"/>
  <c r="J2300" i="64"/>
  <c r="J2299" i="64"/>
  <c r="J2298" i="64"/>
  <c r="J2297" i="64"/>
  <c r="J2296" i="64"/>
  <c r="J2295" i="64"/>
  <c r="J2294" i="64"/>
  <c r="J2293" i="64"/>
  <c r="J2292" i="64"/>
  <c r="J2291" i="64"/>
  <c r="J2290" i="64"/>
  <c r="J2289" i="64"/>
  <c r="J2288" i="64"/>
  <c r="J2287" i="64"/>
  <c r="J2286" i="64"/>
  <c r="J2285" i="64"/>
  <c r="J2284" i="64"/>
  <c r="J2283" i="64"/>
  <c r="J2282" i="64"/>
  <c r="J2281" i="64"/>
  <c r="J2280" i="64"/>
  <c r="J2279" i="64"/>
  <c r="J2278" i="64"/>
  <c r="J2277" i="64"/>
  <c r="J2276" i="64"/>
  <c r="J2275" i="64"/>
  <c r="J2274" i="64"/>
  <c r="J2273" i="64"/>
  <c r="J2272" i="64"/>
  <c r="J2271" i="64"/>
  <c r="J2270" i="64"/>
  <c r="J2269" i="64"/>
  <c r="J2268" i="64"/>
  <c r="J2267" i="64"/>
  <c r="J2266" i="64"/>
  <c r="J2265" i="64"/>
  <c r="J2264" i="64"/>
  <c r="J2263" i="64"/>
  <c r="J2262" i="64"/>
  <c r="J2261" i="64"/>
  <c r="J2260" i="64"/>
  <c r="J2259" i="64"/>
  <c r="J2258" i="64"/>
  <c r="J2257" i="64"/>
  <c r="J2256" i="64"/>
  <c r="J2255" i="64"/>
  <c r="J2254" i="64"/>
  <c r="J2253" i="64"/>
  <c r="J2252" i="64"/>
  <c r="J2251" i="64"/>
  <c r="J2250" i="64"/>
  <c r="J2249" i="64"/>
  <c r="J2248" i="64"/>
  <c r="J2247" i="64"/>
  <c r="J2246" i="64"/>
  <c r="J2245" i="64"/>
  <c r="J2244" i="64"/>
  <c r="J2243" i="64"/>
  <c r="J2242" i="64"/>
  <c r="J2241" i="64"/>
  <c r="J2240" i="64"/>
  <c r="J2239" i="64"/>
  <c r="J2238" i="64"/>
  <c r="J2237" i="64"/>
  <c r="J2236" i="64"/>
  <c r="J2235" i="64"/>
  <c r="J2234" i="64"/>
  <c r="J2233" i="64"/>
  <c r="J2232" i="64"/>
  <c r="J2231" i="64"/>
  <c r="J2230" i="64"/>
  <c r="J2229" i="64"/>
  <c r="J2228" i="64"/>
  <c r="J2227" i="64"/>
  <c r="J2226" i="64"/>
  <c r="J2225" i="64"/>
  <c r="J2224" i="64"/>
  <c r="J2223" i="64"/>
  <c r="J2222" i="64"/>
  <c r="J2221" i="64"/>
  <c r="J2220" i="64"/>
  <c r="J2219" i="64"/>
  <c r="J2218" i="64"/>
  <c r="J2217" i="64"/>
  <c r="J2216" i="64"/>
  <c r="J2215" i="64"/>
  <c r="J2214" i="64"/>
  <c r="J2213" i="64"/>
  <c r="J2212" i="64"/>
  <c r="J2211" i="64"/>
  <c r="J2210" i="64"/>
  <c r="J2209" i="64"/>
  <c r="J2208" i="64"/>
  <c r="J2207" i="64"/>
  <c r="J2206" i="64"/>
  <c r="J2205" i="64"/>
  <c r="J2204" i="64"/>
  <c r="J2203" i="64"/>
  <c r="J2202" i="64"/>
  <c r="J2201" i="64"/>
  <c r="J2200" i="64"/>
  <c r="J2199" i="64"/>
  <c r="J2198" i="64"/>
  <c r="J2197" i="64"/>
  <c r="J2196" i="64"/>
  <c r="J2191" i="64"/>
  <c r="J2190" i="64"/>
  <c r="J2189" i="64"/>
  <c r="J2188" i="64"/>
  <c r="J2187" i="64"/>
  <c r="J2186" i="64"/>
  <c r="J2185" i="64"/>
  <c r="J2184" i="64"/>
  <c r="J2183" i="64"/>
  <c r="J2182" i="64"/>
  <c r="J2181" i="64"/>
  <c r="J2180" i="64"/>
  <c r="J2179" i="64"/>
  <c r="J2178" i="64"/>
  <c r="J2177" i="64"/>
  <c r="J2176" i="64"/>
  <c r="J2175" i="64"/>
  <c r="J2174" i="64"/>
  <c r="J2173" i="64"/>
  <c r="J2172" i="64"/>
  <c r="J2171" i="64"/>
  <c r="J2170" i="64"/>
  <c r="J2169" i="64"/>
  <c r="J2168" i="64"/>
  <c r="J2167" i="64"/>
  <c r="J2166" i="64"/>
  <c r="J2165" i="64"/>
  <c r="J2164" i="64"/>
  <c r="J2163" i="64"/>
  <c r="J2162" i="64"/>
  <c r="J2161" i="64"/>
  <c r="J2160" i="64"/>
  <c r="J2159" i="64"/>
  <c r="J2158" i="64"/>
  <c r="J2157" i="64"/>
  <c r="J2156" i="64"/>
  <c r="J2155" i="64"/>
  <c r="J2154" i="64"/>
  <c r="J2153" i="64"/>
  <c r="J2152" i="64"/>
  <c r="J2151" i="64"/>
  <c r="J2150" i="64"/>
  <c r="J2149" i="64"/>
  <c r="J2148" i="64"/>
  <c r="J2147" i="64"/>
  <c r="J2146" i="64"/>
  <c r="J2145" i="64"/>
  <c r="J2144" i="64"/>
  <c r="J2143" i="64"/>
  <c r="J2142" i="64"/>
  <c r="J2141" i="64"/>
  <c r="J2140" i="64"/>
  <c r="J2139" i="64"/>
  <c r="J2138" i="64"/>
  <c r="J2137" i="64"/>
  <c r="J2136" i="64"/>
  <c r="J2135" i="64"/>
  <c r="J2134" i="64"/>
  <c r="J2133" i="64"/>
  <c r="J2132" i="64"/>
  <c r="J2131" i="64"/>
  <c r="J2130" i="64"/>
  <c r="J2129" i="64"/>
  <c r="J2128" i="64"/>
  <c r="J2127" i="64"/>
  <c r="J2126" i="64"/>
  <c r="J2125" i="64"/>
  <c r="J2124" i="64"/>
  <c r="J2123" i="64"/>
  <c r="J2122" i="64"/>
  <c r="J2121" i="64"/>
  <c r="J2120" i="64"/>
  <c r="J2119" i="64"/>
  <c r="J2118" i="64"/>
  <c r="J2117" i="64"/>
  <c r="J2116" i="64"/>
  <c r="J2115" i="64"/>
  <c r="J2114" i="64"/>
  <c r="J2113" i="64"/>
  <c r="J2112" i="64"/>
  <c r="J2111" i="64"/>
  <c r="J2110" i="64"/>
  <c r="J2109" i="64"/>
  <c r="J2108" i="64"/>
  <c r="J2107" i="64"/>
  <c r="J2106" i="64"/>
  <c r="J2105" i="64"/>
  <c r="J2104" i="64"/>
  <c r="J2103" i="64"/>
  <c r="J2102" i="64"/>
  <c r="J2101" i="64"/>
  <c r="J2100" i="64"/>
  <c r="J2099" i="64"/>
  <c r="J2098" i="64"/>
  <c r="J2097" i="64"/>
  <c r="J2096" i="64"/>
  <c r="J2095" i="64"/>
  <c r="J2094" i="64"/>
  <c r="J2093" i="64"/>
  <c r="J2092" i="64"/>
  <c r="J2091" i="64"/>
  <c r="J2090" i="64"/>
  <c r="J2089" i="64"/>
  <c r="J2088" i="64"/>
  <c r="J2087" i="64"/>
  <c r="J2086" i="64"/>
  <c r="J2085" i="64"/>
  <c r="J2084" i="64"/>
  <c r="J2083" i="64"/>
  <c r="J2082" i="64"/>
  <c r="J2081" i="64"/>
  <c r="J2080" i="64"/>
  <c r="J2079" i="64"/>
  <c r="J2078" i="64"/>
  <c r="J2077" i="64"/>
  <c r="J2076" i="64"/>
  <c r="J2075" i="64"/>
  <c r="J2074" i="64"/>
  <c r="J2073" i="64"/>
  <c r="J2072" i="64"/>
  <c r="J2071" i="64"/>
  <c r="J2070" i="64"/>
  <c r="J2069" i="64"/>
  <c r="J2068" i="64"/>
  <c r="J2067" i="64"/>
  <c r="J2066" i="64"/>
  <c r="J2065" i="64"/>
  <c r="J2064" i="64"/>
  <c r="J2063" i="64"/>
  <c r="J2062" i="64"/>
  <c r="J2061" i="64"/>
  <c r="J2060" i="64"/>
  <c r="J2059" i="64"/>
  <c r="J2058" i="64"/>
  <c r="J2057" i="64"/>
  <c r="J2056" i="64"/>
  <c r="J2055" i="64"/>
  <c r="J2054" i="64"/>
  <c r="J2053" i="64"/>
  <c r="J2052" i="64"/>
  <c r="J2051" i="64"/>
  <c r="J2050" i="64"/>
  <c r="J2049" i="64"/>
  <c r="J2048" i="64"/>
  <c r="J2047" i="64"/>
  <c r="J2046" i="64"/>
  <c r="J2045" i="64"/>
  <c r="J2044" i="64"/>
  <c r="J2043" i="64"/>
  <c r="J2042" i="64"/>
  <c r="J2041" i="64"/>
  <c r="J2040" i="64"/>
  <c r="J2039" i="64"/>
  <c r="J2038" i="64"/>
  <c r="J2037" i="64"/>
  <c r="J2036" i="64"/>
  <c r="J2035" i="64"/>
  <c r="J2034" i="64"/>
  <c r="J2033" i="64"/>
  <c r="J2032" i="64"/>
  <c r="J2031" i="64"/>
  <c r="J2030" i="64"/>
  <c r="J2029" i="64"/>
  <c r="J2028" i="64"/>
  <c r="J2027" i="64"/>
  <c r="J2026" i="64"/>
  <c r="J2025" i="64"/>
  <c r="J2024" i="64"/>
  <c r="J2023" i="64"/>
  <c r="J2022" i="64"/>
  <c r="J2021" i="64"/>
  <c r="J2020" i="64"/>
  <c r="J2019" i="64"/>
  <c r="J2018" i="64"/>
  <c r="J2017" i="64"/>
  <c r="J2016" i="64"/>
  <c r="J2015" i="64"/>
  <c r="J2014" i="64"/>
  <c r="J2013" i="64"/>
  <c r="J2012" i="64"/>
  <c r="J2011" i="64"/>
  <c r="J2010" i="64"/>
  <c r="J2009" i="64"/>
  <c r="J2008" i="64"/>
  <c r="J2007" i="64"/>
  <c r="J2006" i="64"/>
  <c r="J2005" i="64"/>
  <c r="J2004" i="64"/>
  <c r="J2003" i="64"/>
  <c r="J2002" i="64"/>
  <c r="J2001" i="64"/>
  <c r="J2000" i="64"/>
  <c r="J1999" i="64"/>
  <c r="J1998" i="64"/>
  <c r="J1997" i="64"/>
  <c r="J1996" i="64"/>
  <c r="J1995" i="64"/>
  <c r="J1994" i="64"/>
  <c r="J1993" i="64"/>
  <c r="J1992" i="64"/>
  <c r="J1991" i="64"/>
  <c r="J1990" i="64"/>
  <c r="J1989" i="64"/>
  <c r="J1988" i="64"/>
  <c r="J1987" i="64"/>
  <c r="J1986" i="64"/>
  <c r="J1985" i="64"/>
  <c r="J1984" i="64"/>
  <c r="J1983" i="64"/>
  <c r="J1982" i="64"/>
  <c r="J1981" i="64"/>
  <c r="J1980" i="64"/>
  <c r="J1979" i="64"/>
  <c r="J1978" i="64"/>
  <c r="J1977" i="64"/>
  <c r="J1976" i="64"/>
  <c r="J1975" i="64"/>
  <c r="J1974" i="64"/>
  <c r="J1973" i="64"/>
  <c r="J1972" i="64"/>
  <c r="J1971" i="64"/>
  <c r="J1970" i="64"/>
  <c r="J1969" i="64"/>
  <c r="J1968" i="64"/>
  <c r="J1967" i="64"/>
  <c r="J1966" i="64"/>
  <c r="J1965" i="64"/>
  <c r="J1964" i="64"/>
  <c r="J1963" i="64"/>
  <c r="J1962" i="64"/>
  <c r="J1961" i="64"/>
  <c r="J1960" i="64"/>
  <c r="J1959" i="64"/>
  <c r="J1958" i="64"/>
  <c r="J1957" i="64"/>
  <c r="J1956" i="64"/>
  <c r="J1955" i="64"/>
  <c r="J1954" i="64"/>
  <c r="J1953" i="64"/>
  <c r="J1952" i="64"/>
  <c r="J1951" i="64"/>
  <c r="J1950" i="64"/>
  <c r="J1949" i="64"/>
  <c r="J1948" i="64"/>
  <c r="J1947" i="64"/>
  <c r="J1946" i="64"/>
  <c r="J1945" i="64"/>
  <c r="J1944" i="64"/>
  <c r="J1943" i="64"/>
  <c r="J1942" i="64"/>
  <c r="J1941" i="64"/>
  <c r="J1940" i="64"/>
  <c r="J1939" i="64"/>
  <c r="J1938" i="64"/>
  <c r="J1937" i="64"/>
  <c r="J1936" i="64"/>
  <c r="J1935" i="64"/>
  <c r="J1934" i="64"/>
  <c r="J1933" i="64"/>
  <c r="J1932" i="64"/>
  <c r="J1931" i="64"/>
  <c r="J1930" i="64"/>
  <c r="J1929" i="64"/>
  <c r="J1928" i="64"/>
  <c r="J1927" i="64"/>
  <c r="J1926" i="64"/>
  <c r="J1925" i="64"/>
  <c r="J1924" i="64"/>
  <c r="J1923" i="64"/>
  <c r="J1922" i="64"/>
  <c r="J1921" i="64"/>
  <c r="J1920" i="64"/>
  <c r="J1919" i="64"/>
  <c r="J1918" i="64"/>
  <c r="J1917" i="64"/>
  <c r="J1916" i="64"/>
  <c r="J1915" i="64"/>
  <c r="J1914" i="64"/>
  <c r="J1913" i="64"/>
  <c r="J1912" i="64"/>
  <c r="J1911" i="64"/>
  <c r="J1910" i="64"/>
  <c r="J1909" i="64"/>
  <c r="J1908" i="64"/>
  <c r="J1907" i="64"/>
  <c r="J1906" i="64"/>
  <c r="J1905" i="64"/>
  <c r="J1904" i="64"/>
  <c r="J1903" i="64"/>
  <c r="J1902" i="64"/>
  <c r="J1901" i="64"/>
  <c r="J1900" i="64"/>
  <c r="J1899" i="64"/>
  <c r="J1898" i="64"/>
  <c r="J1897" i="64"/>
  <c r="J1896" i="64"/>
  <c r="J1895" i="64"/>
  <c r="J1894" i="64"/>
  <c r="J1893" i="64"/>
  <c r="J1892" i="64"/>
  <c r="J1891" i="64"/>
  <c r="J1890" i="64"/>
  <c r="J1889" i="64"/>
  <c r="J1888" i="64"/>
  <c r="J1887" i="64"/>
  <c r="J1886" i="64"/>
  <c r="J1885" i="64"/>
  <c r="J1884" i="64"/>
  <c r="J1883" i="64"/>
  <c r="J1882" i="64"/>
  <c r="J1881" i="64"/>
  <c r="J1880" i="64"/>
  <c r="J1879" i="64"/>
  <c r="J1878" i="64"/>
  <c r="J1877" i="64"/>
  <c r="J1876" i="64"/>
  <c r="J1875" i="64"/>
  <c r="J1874" i="64"/>
  <c r="J1873" i="64"/>
  <c r="J1872" i="64"/>
  <c r="J1871" i="64"/>
  <c r="J1870" i="64"/>
  <c r="J1869" i="64"/>
  <c r="J1868" i="64"/>
  <c r="J1867" i="64"/>
  <c r="J1866" i="64"/>
  <c r="J1865" i="64"/>
  <c r="J1864" i="64"/>
  <c r="J1863" i="64"/>
  <c r="J1862" i="64"/>
  <c r="J1861" i="64"/>
  <c r="J1860" i="64"/>
  <c r="J1859" i="64"/>
  <c r="J1858" i="64"/>
  <c r="J1857" i="64"/>
  <c r="J1856" i="64"/>
  <c r="J1855" i="64"/>
  <c r="J1854" i="64"/>
  <c r="J1853" i="64"/>
  <c r="J1852" i="64"/>
  <c r="J1851" i="64"/>
  <c r="J1850" i="64"/>
  <c r="J1849" i="64"/>
  <c r="J1848" i="64"/>
  <c r="J1847" i="64"/>
  <c r="J1846" i="64"/>
  <c r="J1845" i="64"/>
  <c r="J1844" i="64"/>
  <c r="J1843" i="64"/>
  <c r="J1842" i="64"/>
  <c r="J1841" i="64"/>
  <c r="J1840" i="64"/>
  <c r="J1839" i="64"/>
  <c r="J1838" i="64"/>
  <c r="J1837" i="64"/>
  <c r="J1836" i="64"/>
  <c r="J1835" i="64"/>
  <c r="J1834" i="64"/>
  <c r="J1833" i="64"/>
  <c r="J1832" i="64"/>
  <c r="J1831" i="64"/>
  <c r="J1830" i="64"/>
  <c r="J1829" i="64"/>
  <c r="J1828" i="64"/>
  <c r="J1827" i="64"/>
  <c r="J1826" i="64"/>
  <c r="J1825" i="64"/>
  <c r="J1824" i="64"/>
  <c r="J1823" i="64"/>
  <c r="J1822" i="64"/>
  <c r="J1821" i="64"/>
  <c r="J1820" i="64"/>
  <c r="J1819" i="64"/>
  <c r="J1818" i="64"/>
  <c r="J1817" i="64"/>
  <c r="J1816" i="64"/>
  <c r="J1815" i="64"/>
  <c r="J1814" i="64"/>
  <c r="J1813" i="64"/>
  <c r="J1812" i="64"/>
  <c r="J1811" i="64"/>
  <c r="J1810" i="64"/>
  <c r="J1809" i="64"/>
  <c r="J1808" i="64"/>
  <c r="J1807" i="64"/>
  <c r="J1806" i="64"/>
  <c r="J1805" i="64"/>
  <c r="J1804" i="64"/>
  <c r="J1803" i="64"/>
  <c r="J1802" i="64"/>
  <c r="J1801" i="64"/>
  <c r="J1800" i="64"/>
  <c r="J1799" i="64"/>
  <c r="J1798" i="64"/>
  <c r="J1797" i="64"/>
  <c r="J1796" i="64"/>
  <c r="J1795" i="64"/>
  <c r="J1794" i="64"/>
  <c r="J1793" i="64"/>
  <c r="J1792" i="64"/>
  <c r="J1791" i="64"/>
  <c r="J1790" i="64"/>
  <c r="J1789" i="64"/>
  <c r="J1788" i="64"/>
  <c r="J1787" i="64"/>
  <c r="J1786" i="64"/>
  <c r="J1785" i="64"/>
  <c r="J1784" i="64"/>
  <c r="J1783" i="64"/>
  <c r="J1782" i="64"/>
  <c r="J1781" i="64"/>
  <c r="J1780" i="64"/>
  <c r="J1779" i="64"/>
  <c r="J1778" i="64"/>
  <c r="J1777" i="64"/>
  <c r="J1776" i="64"/>
  <c r="J1775" i="64"/>
  <c r="J1774" i="64"/>
  <c r="J1773" i="64"/>
  <c r="J1772" i="64"/>
  <c r="J1771" i="64"/>
  <c r="J1770" i="64"/>
  <c r="J1769" i="64"/>
  <c r="J1768" i="64"/>
  <c r="J1767" i="64"/>
  <c r="J1766" i="64"/>
  <c r="J1765" i="64"/>
  <c r="J1764" i="64"/>
  <c r="J1763" i="64"/>
  <c r="J1762" i="64"/>
  <c r="J1761" i="64"/>
  <c r="J1760" i="64"/>
  <c r="J1759" i="64"/>
  <c r="J1758" i="64"/>
  <c r="J1757" i="64"/>
  <c r="J1756" i="64"/>
  <c r="J1755" i="64"/>
  <c r="J1754" i="64"/>
  <c r="J1753" i="64"/>
  <c r="J1752" i="64"/>
  <c r="J1751" i="64"/>
  <c r="J1750" i="64"/>
  <c r="J1749" i="64"/>
  <c r="J1748" i="64"/>
  <c r="J1747" i="64"/>
  <c r="J1746" i="64"/>
  <c r="J1745" i="64"/>
  <c r="J1744" i="64"/>
  <c r="J1743" i="64"/>
  <c r="J1742" i="64"/>
  <c r="J1741" i="64"/>
  <c r="J1740" i="64"/>
  <c r="J1739" i="64"/>
  <c r="J1738" i="64"/>
  <c r="J1737" i="64"/>
  <c r="J1736" i="64"/>
  <c r="J1735" i="64"/>
  <c r="J1734" i="64"/>
  <c r="J1733" i="64"/>
  <c r="J1732" i="64"/>
  <c r="J1731" i="64"/>
  <c r="J1730" i="64"/>
  <c r="J1729" i="64"/>
  <c r="J1728" i="64"/>
  <c r="J1727" i="64"/>
  <c r="J1726" i="64"/>
  <c r="J1725" i="64"/>
  <c r="J1724" i="64"/>
  <c r="J1723" i="64"/>
  <c r="J1722" i="64"/>
  <c r="J1721" i="64"/>
  <c r="J1720" i="64"/>
  <c r="J1719" i="64"/>
  <c r="J1718" i="64"/>
  <c r="J1717" i="64"/>
  <c r="J1716" i="64"/>
  <c r="J1715" i="64"/>
  <c r="J1714" i="64"/>
  <c r="J1713" i="64"/>
  <c r="J1712" i="64"/>
  <c r="J1711" i="64"/>
  <c r="J1710" i="64"/>
  <c r="J1709" i="64"/>
  <c r="J1708" i="64"/>
  <c r="J1707" i="64"/>
  <c r="J1706" i="64"/>
  <c r="J1705" i="64"/>
  <c r="J1704" i="64"/>
  <c r="J1703" i="64"/>
  <c r="J1702" i="64"/>
  <c r="J1701" i="64"/>
  <c r="J1700" i="64"/>
  <c r="J1699" i="64"/>
  <c r="J1698" i="64"/>
  <c r="J1697" i="64"/>
  <c r="J1696" i="64"/>
  <c r="J1695" i="64"/>
  <c r="J1694" i="64"/>
  <c r="J1693" i="64"/>
  <c r="J1692" i="64"/>
  <c r="J1691" i="64"/>
  <c r="J1690" i="64"/>
  <c r="J1689" i="64"/>
  <c r="J1688" i="64"/>
  <c r="J1687" i="64"/>
  <c r="J1686" i="64"/>
  <c r="J1685" i="64"/>
  <c r="J1684" i="64"/>
  <c r="J1683" i="64"/>
  <c r="J1682" i="64"/>
  <c r="J1681" i="64"/>
  <c r="J1680" i="64"/>
  <c r="J1679" i="64"/>
  <c r="J1678" i="64"/>
  <c r="J1677" i="64"/>
  <c r="J1676" i="64"/>
  <c r="J1675" i="64"/>
  <c r="J1674" i="64"/>
  <c r="J1673" i="64"/>
  <c r="J1672" i="64"/>
  <c r="J1671" i="64"/>
  <c r="J1670" i="64"/>
  <c r="J1669" i="64"/>
  <c r="J1668" i="64"/>
  <c r="J1667" i="64"/>
  <c r="J1666" i="64"/>
  <c r="J1665" i="64"/>
  <c r="J1664" i="64"/>
  <c r="J1663" i="64"/>
  <c r="J1662" i="64"/>
  <c r="J1661" i="64"/>
  <c r="J1660" i="64"/>
  <c r="J1659" i="64"/>
  <c r="J1658" i="64"/>
  <c r="J1657" i="64"/>
  <c r="J1656" i="64"/>
  <c r="J1655" i="64"/>
  <c r="J1654" i="64"/>
  <c r="J1653" i="64"/>
  <c r="J1652" i="64"/>
  <c r="J1651" i="64"/>
  <c r="J1650" i="64"/>
  <c r="J1649" i="64"/>
  <c r="J1648" i="64"/>
  <c r="J1647" i="64"/>
  <c r="J1646" i="64"/>
  <c r="J1645" i="64"/>
  <c r="J1644" i="64"/>
  <c r="J1643" i="64"/>
  <c r="J1642" i="64"/>
  <c r="J1641" i="64"/>
  <c r="J1640" i="64"/>
  <c r="J1639" i="64"/>
  <c r="J1638" i="64"/>
  <c r="J1637" i="64"/>
  <c r="J1636" i="64"/>
  <c r="J1635" i="64"/>
  <c r="J1634" i="64"/>
  <c r="J1633" i="64"/>
  <c r="J1632" i="64"/>
  <c r="J1631" i="64"/>
  <c r="J1630" i="64"/>
  <c r="J1629" i="64"/>
  <c r="J1628" i="64"/>
  <c r="J1627" i="64"/>
  <c r="J1626" i="64"/>
  <c r="J1625" i="64"/>
  <c r="J1624" i="64"/>
  <c r="J1623" i="64"/>
  <c r="J1622" i="64"/>
  <c r="J1621" i="64"/>
  <c r="J1620" i="64"/>
  <c r="J1619" i="64"/>
  <c r="J1618" i="64"/>
  <c r="J1617" i="64"/>
  <c r="J1616" i="64"/>
  <c r="J1615" i="64"/>
  <c r="J1614" i="64"/>
  <c r="J1613" i="64"/>
  <c r="J1612" i="64"/>
  <c r="J1611" i="64"/>
  <c r="J1610" i="64"/>
  <c r="J1609" i="64"/>
  <c r="J1608" i="64"/>
  <c r="J1607" i="64"/>
  <c r="J1606" i="64"/>
  <c r="J1605" i="64"/>
  <c r="J1604" i="64"/>
  <c r="J1603" i="64"/>
  <c r="J1602" i="64"/>
  <c r="J1601" i="64"/>
  <c r="J1600" i="64"/>
  <c r="J1599" i="64"/>
  <c r="J1598" i="64"/>
  <c r="J1597" i="64"/>
  <c r="J1596" i="64"/>
  <c r="J1595" i="64"/>
  <c r="J1594" i="64"/>
  <c r="J1593" i="64"/>
  <c r="J1592" i="64"/>
  <c r="J1591" i="64"/>
  <c r="J1590" i="64"/>
  <c r="J1589" i="64"/>
  <c r="J1588" i="64"/>
  <c r="J1587" i="64"/>
  <c r="J1586" i="64"/>
  <c r="J1585" i="64"/>
  <c r="J1584" i="64"/>
  <c r="J1583" i="64"/>
  <c r="J1582" i="64"/>
  <c r="J1581" i="64"/>
  <c r="J1580" i="64"/>
  <c r="J1579" i="64"/>
  <c r="J1578" i="64"/>
  <c r="J1577" i="64"/>
  <c r="J1576" i="64"/>
  <c r="J1575" i="64"/>
  <c r="J1574" i="64"/>
  <c r="J1573" i="64"/>
  <c r="J1572" i="64"/>
  <c r="J1571" i="64"/>
  <c r="J1570" i="64"/>
  <c r="J1569" i="64"/>
  <c r="J1568" i="64"/>
  <c r="J1567" i="64"/>
  <c r="J1566" i="64"/>
  <c r="J1565" i="64"/>
  <c r="J1564" i="64"/>
  <c r="J1563" i="64"/>
  <c r="J1562" i="64"/>
  <c r="J1561" i="64"/>
  <c r="J1560" i="64"/>
  <c r="J1559" i="64"/>
  <c r="J1558" i="64"/>
  <c r="J1557" i="64"/>
  <c r="J1556" i="64"/>
  <c r="J1555" i="64"/>
  <c r="J1554" i="64"/>
  <c r="J1553" i="64"/>
  <c r="J1552" i="64"/>
  <c r="J1551" i="64"/>
  <c r="J1550" i="64"/>
  <c r="J1549" i="64"/>
  <c r="J1548" i="64"/>
  <c r="J1547" i="64"/>
  <c r="J1546" i="64"/>
  <c r="J1545" i="64"/>
  <c r="J1544" i="64"/>
  <c r="J1543" i="64"/>
  <c r="J1542" i="64"/>
  <c r="J1541" i="64"/>
  <c r="J1540" i="64"/>
  <c r="J1539" i="64"/>
  <c r="J1538" i="64"/>
  <c r="J1537" i="64"/>
  <c r="J1536" i="64"/>
  <c r="J1535" i="64"/>
  <c r="J1534" i="64"/>
  <c r="J1533" i="64"/>
  <c r="J1532" i="64"/>
  <c r="J1531" i="64"/>
  <c r="J1530" i="64"/>
  <c r="J1529" i="64"/>
  <c r="J1528" i="64"/>
  <c r="J1527" i="64"/>
  <c r="J1526" i="64"/>
  <c r="J1525" i="64"/>
  <c r="J1524" i="64"/>
  <c r="J1523" i="64"/>
  <c r="J1522" i="64"/>
  <c r="J1521" i="64"/>
  <c r="J1520" i="64"/>
  <c r="J1519" i="64"/>
  <c r="J1518" i="64"/>
  <c r="J1517" i="64"/>
  <c r="J1516" i="64"/>
  <c r="J1515" i="64"/>
  <c r="J1514" i="64"/>
  <c r="J1513" i="64"/>
  <c r="J1512" i="64"/>
  <c r="J1511" i="64"/>
  <c r="J1510" i="64"/>
  <c r="J1509" i="64"/>
  <c r="J1508" i="64"/>
  <c r="J1507" i="64"/>
  <c r="J1506" i="64"/>
  <c r="J1505" i="64"/>
  <c r="J1504" i="64"/>
  <c r="J1503" i="64"/>
  <c r="J1502" i="64"/>
  <c r="J1501" i="64"/>
  <c r="J1500" i="64"/>
  <c r="J1499" i="64"/>
  <c r="J1498" i="64"/>
  <c r="J1497" i="64"/>
  <c r="J1496" i="64"/>
  <c r="J1495" i="64"/>
  <c r="J1494" i="64"/>
  <c r="J1493" i="64"/>
  <c r="J1492" i="64"/>
  <c r="J1491" i="64"/>
  <c r="J1490" i="64"/>
  <c r="J1489" i="64"/>
  <c r="J1488" i="64"/>
  <c r="J1487" i="64"/>
  <c r="J1486" i="64"/>
  <c r="J1485" i="64"/>
  <c r="J1484" i="64"/>
  <c r="J1483" i="64"/>
  <c r="J1482" i="64"/>
  <c r="J1481" i="64"/>
  <c r="J1480" i="64"/>
  <c r="J1479" i="64"/>
  <c r="J1478" i="64"/>
  <c r="J1477" i="64"/>
  <c r="J1476" i="64"/>
  <c r="J1475" i="64"/>
  <c r="J1474" i="64"/>
  <c r="J1473" i="64"/>
  <c r="J1472" i="64"/>
  <c r="J1471" i="64"/>
  <c r="J1470" i="64"/>
  <c r="J1469" i="64"/>
  <c r="J1468" i="64"/>
  <c r="J1467" i="64"/>
  <c r="J1466" i="64"/>
  <c r="J1465" i="64"/>
  <c r="J1464" i="64"/>
  <c r="J1463" i="64"/>
  <c r="J1462" i="64"/>
  <c r="J1461" i="64"/>
  <c r="J1460" i="64"/>
  <c r="J1459" i="64"/>
  <c r="J1458" i="64"/>
  <c r="J1457" i="64"/>
  <c r="J1456" i="64"/>
  <c r="J1455" i="64"/>
  <c r="J1454" i="64"/>
  <c r="J1453" i="64"/>
  <c r="J1452" i="64"/>
  <c r="J1451" i="64"/>
  <c r="J1450" i="64"/>
  <c r="J1449" i="64"/>
  <c r="J1448" i="64"/>
  <c r="J1447" i="64"/>
  <c r="J1446" i="64"/>
  <c r="J1445" i="64"/>
  <c r="J1444" i="64"/>
  <c r="J1443" i="64"/>
  <c r="J1442" i="64"/>
  <c r="J1441" i="64"/>
  <c r="J1440" i="64"/>
  <c r="J1439" i="64"/>
  <c r="J1438" i="64"/>
  <c r="J1437" i="64"/>
  <c r="J1436" i="64"/>
  <c r="J1435" i="64"/>
  <c r="J1434" i="64"/>
  <c r="J1433" i="64"/>
  <c r="J1432" i="64"/>
  <c r="J1431" i="64"/>
  <c r="J1430" i="64"/>
  <c r="J1429" i="64"/>
  <c r="J1428" i="64"/>
  <c r="J1427" i="64"/>
  <c r="J1426" i="64"/>
  <c r="J1425" i="64"/>
  <c r="J1424" i="64"/>
  <c r="J1423" i="64"/>
  <c r="J1422" i="64"/>
  <c r="J1421" i="64"/>
  <c r="J1420" i="64"/>
  <c r="J1419" i="64"/>
  <c r="J1418" i="64"/>
  <c r="J1417" i="64"/>
  <c r="J1416" i="64"/>
  <c r="J1415" i="64"/>
  <c r="J1414" i="64"/>
  <c r="J1413" i="64"/>
  <c r="J1412" i="64"/>
  <c r="J1411" i="64"/>
  <c r="J1410" i="64"/>
  <c r="J1409" i="64"/>
  <c r="J1408" i="64"/>
  <c r="J1407" i="64"/>
  <c r="J1406" i="64"/>
  <c r="J1405" i="64"/>
  <c r="J1404" i="64"/>
  <c r="J1403" i="64"/>
  <c r="J1402" i="64"/>
  <c r="J1401" i="64"/>
  <c r="J1400" i="64"/>
  <c r="J1399" i="64"/>
  <c r="J1398" i="64"/>
  <c r="J1397" i="64"/>
  <c r="J1396" i="64"/>
  <c r="J1395" i="64"/>
  <c r="J1394" i="64"/>
  <c r="J1393" i="64"/>
  <c r="J1392" i="64"/>
  <c r="J1391" i="64"/>
  <c r="J1390" i="64"/>
  <c r="J1389" i="64"/>
  <c r="J1388" i="64"/>
  <c r="J1387" i="64"/>
  <c r="J1386" i="64"/>
  <c r="J1385" i="64"/>
  <c r="J1384" i="64"/>
  <c r="J1383" i="64"/>
  <c r="J1382" i="64"/>
  <c r="J1381" i="64"/>
  <c r="J1380" i="64"/>
  <c r="J1379" i="64"/>
  <c r="J1378" i="64"/>
  <c r="J1377" i="64"/>
  <c r="J1376" i="64"/>
  <c r="J1375" i="64"/>
  <c r="J1374" i="64"/>
  <c r="J1373" i="64"/>
  <c r="J1372" i="64"/>
  <c r="J1371" i="64"/>
  <c r="J1370" i="64"/>
  <c r="J1369" i="64"/>
  <c r="J1368" i="64"/>
  <c r="J1367" i="64"/>
  <c r="J1366" i="64"/>
  <c r="J1365" i="64"/>
  <c r="J1364" i="64"/>
  <c r="J1363" i="64"/>
  <c r="J1362" i="64"/>
  <c r="J1361" i="64"/>
  <c r="J1360" i="64"/>
  <c r="J1359" i="64"/>
  <c r="J1358" i="64"/>
  <c r="J1357" i="64"/>
  <c r="J1356" i="64"/>
  <c r="J1355" i="64"/>
  <c r="J1354" i="64"/>
  <c r="J1353" i="64"/>
  <c r="J1352" i="64"/>
  <c r="J1351" i="64"/>
  <c r="J1350" i="64"/>
  <c r="J1349" i="64"/>
  <c r="J1348" i="64"/>
  <c r="J1347" i="64"/>
  <c r="J1346" i="64"/>
  <c r="J1345" i="64"/>
  <c r="J1344" i="64"/>
  <c r="J1343" i="64"/>
  <c r="J1342" i="64"/>
  <c r="J1341" i="64"/>
  <c r="J1340" i="64"/>
  <c r="J1339" i="64"/>
  <c r="J1338" i="64"/>
  <c r="J1337" i="64"/>
  <c r="J1336" i="64"/>
  <c r="J1335" i="64"/>
  <c r="J1334" i="64"/>
  <c r="J1333" i="64"/>
  <c r="J1332" i="64"/>
  <c r="J1331" i="64"/>
  <c r="J1330" i="64"/>
  <c r="J1329" i="64"/>
  <c r="J1328" i="64"/>
  <c r="J1327" i="64"/>
  <c r="J1326" i="64"/>
  <c r="J1325" i="64"/>
  <c r="J1324" i="64"/>
  <c r="J1323" i="64"/>
  <c r="J1322" i="64"/>
  <c r="J1321" i="64"/>
  <c r="J1320" i="64"/>
  <c r="J1319" i="64"/>
  <c r="J1318" i="64"/>
  <c r="J1317" i="64"/>
  <c r="J1316" i="64"/>
  <c r="J1315" i="64"/>
  <c r="J1314" i="64"/>
  <c r="J1313" i="64"/>
  <c r="J1312" i="64"/>
  <c r="J1311" i="64"/>
  <c r="J1310" i="64"/>
  <c r="J1309" i="64"/>
  <c r="J1308" i="64"/>
  <c r="J1307" i="64"/>
  <c r="J1306" i="64"/>
  <c r="J1305" i="64"/>
  <c r="J1304" i="64"/>
  <c r="J1303" i="64"/>
  <c r="J1302" i="64"/>
  <c r="J1301" i="64"/>
  <c r="J1300" i="64"/>
  <c r="J1299" i="64"/>
  <c r="J1298" i="64"/>
  <c r="J1297" i="64"/>
  <c r="J1296" i="64"/>
  <c r="J1295" i="64"/>
  <c r="J1294" i="64"/>
  <c r="J1293" i="64"/>
  <c r="J1292" i="64"/>
  <c r="J1291" i="64"/>
  <c r="J1290" i="64"/>
  <c r="J1289" i="64"/>
  <c r="J1288" i="64"/>
  <c r="J1287" i="64"/>
  <c r="J1286" i="64"/>
  <c r="J1285" i="64"/>
  <c r="J1284" i="64"/>
  <c r="J1283" i="64"/>
  <c r="J1282" i="64"/>
  <c r="J1281" i="64"/>
  <c r="J1280" i="64"/>
  <c r="J1279" i="64"/>
  <c r="J1278" i="64"/>
  <c r="J1277" i="64"/>
  <c r="J1276" i="64"/>
  <c r="J1275" i="64"/>
  <c r="J1274" i="64"/>
  <c r="J1273" i="64"/>
  <c r="J1272" i="64"/>
  <c r="J1271" i="64"/>
  <c r="J1270" i="64"/>
  <c r="J1269" i="64"/>
  <c r="J1268" i="64"/>
  <c r="J1267" i="64"/>
  <c r="J1266" i="64"/>
  <c r="J1265" i="64"/>
  <c r="J1264" i="64"/>
  <c r="J1263" i="64"/>
  <c r="J1262" i="64"/>
  <c r="J1261" i="64"/>
  <c r="P1261" i="64" s="1"/>
  <c r="J1260" i="64"/>
  <c r="P1260" i="64" s="1"/>
  <c r="J1259" i="64"/>
  <c r="J1258" i="64"/>
  <c r="J1257" i="64"/>
  <c r="J1256" i="64"/>
  <c r="J1255" i="64"/>
  <c r="P1255" i="64" s="1"/>
  <c r="J1254" i="64"/>
  <c r="P1254" i="64" s="1"/>
  <c r="J1253" i="64"/>
  <c r="J1252" i="64"/>
  <c r="J1251" i="64"/>
  <c r="J1250" i="64"/>
  <c r="J1249" i="64"/>
  <c r="J1248" i="64"/>
  <c r="J1247" i="64"/>
  <c r="J1246" i="64"/>
  <c r="J1245" i="64"/>
  <c r="J1244" i="64"/>
  <c r="J1243" i="64"/>
  <c r="J1242" i="64"/>
  <c r="J1241" i="64"/>
  <c r="J1240" i="64"/>
  <c r="J1239" i="64"/>
  <c r="J1238" i="64"/>
  <c r="J1237" i="64"/>
  <c r="J1236" i="64"/>
  <c r="J1235" i="64"/>
  <c r="J1234" i="64"/>
  <c r="J1233" i="64"/>
  <c r="J1232" i="64"/>
  <c r="J1231" i="64"/>
  <c r="J1230" i="64"/>
  <c r="J1229" i="64"/>
  <c r="J1228" i="64"/>
  <c r="J1227" i="64"/>
  <c r="J1226" i="64"/>
  <c r="J1225" i="64"/>
  <c r="J1224" i="64"/>
  <c r="J1223" i="64"/>
  <c r="J1222" i="64"/>
  <c r="J1221" i="64"/>
  <c r="J1220" i="64"/>
  <c r="J1219" i="64"/>
  <c r="J1218" i="64"/>
  <c r="J1217" i="64"/>
  <c r="J1216" i="64"/>
  <c r="J1215" i="64"/>
  <c r="J1214" i="64"/>
  <c r="J1213" i="64"/>
  <c r="P1213" i="64" s="1"/>
  <c r="J1212" i="64"/>
  <c r="P1212" i="64" s="1"/>
  <c r="J1211" i="64"/>
  <c r="P1211" i="64" s="1"/>
  <c r="J1210" i="64"/>
  <c r="P1210" i="64" s="1"/>
  <c r="J1209" i="64"/>
  <c r="P1209" i="64" s="1"/>
  <c r="J1208" i="64"/>
  <c r="P1208" i="64" s="1"/>
  <c r="J1207" i="64"/>
  <c r="P1207" i="64" s="1"/>
  <c r="J1206" i="64"/>
  <c r="P1206" i="64" s="1"/>
  <c r="J1205" i="64"/>
  <c r="P1205" i="64" s="1"/>
  <c r="J1204" i="64"/>
  <c r="P1204" i="64" s="1"/>
  <c r="J1203" i="64"/>
  <c r="J1202" i="64"/>
  <c r="J1201" i="64"/>
  <c r="J1200" i="64"/>
  <c r="J1199" i="64"/>
  <c r="J1198" i="64"/>
  <c r="J1197" i="64"/>
  <c r="J1196" i="64"/>
  <c r="J1195" i="64"/>
  <c r="J1194" i="64"/>
  <c r="J1193" i="64"/>
  <c r="J1192" i="64"/>
  <c r="J1191" i="64"/>
  <c r="L1191" i="64" s="1"/>
  <c r="J1190" i="64"/>
  <c r="L1190" i="64" s="1"/>
  <c r="J1189" i="64"/>
  <c r="L1189" i="64" s="1"/>
  <c r="J1188" i="64"/>
  <c r="L1188" i="64" s="1"/>
  <c r="J1187" i="64"/>
  <c r="L1187" i="64" s="1"/>
  <c r="J1186" i="64"/>
  <c r="L1186" i="64" s="1"/>
  <c r="J1185" i="64"/>
  <c r="L1185" i="64" s="1"/>
  <c r="J1184" i="64"/>
  <c r="L1184" i="64" s="1"/>
  <c r="J1183" i="64"/>
  <c r="L1183" i="64" s="1"/>
  <c r="J1182" i="64"/>
  <c r="L1182" i="64" s="1"/>
  <c r="J1181" i="64"/>
  <c r="L1181" i="64" s="1"/>
  <c r="J1180" i="64"/>
  <c r="L1180" i="64" s="1"/>
  <c r="J1179" i="64"/>
  <c r="L1179" i="64" s="1"/>
  <c r="J1178" i="64"/>
  <c r="L1178" i="64" s="1"/>
  <c r="J1177" i="64"/>
  <c r="L1177" i="64" s="1"/>
  <c r="J1176" i="64"/>
  <c r="L1176" i="64" s="1"/>
  <c r="J1175" i="64"/>
  <c r="L1175" i="64" s="1"/>
  <c r="J1174" i="64"/>
  <c r="L1174" i="64" s="1"/>
  <c r="J1173" i="64"/>
  <c r="L1173" i="64" s="1"/>
  <c r="J1172" i="64"/>
  <c r="L1172" i="64" s="1"/>
  <c r="J1171" i="64"/>
  <c r="L1171" i="64" s="1"/>
  <c r="J1170" i="64"/>
  <c r="L1170" i="64" s="1"/>
  <c r="J1169" i="64"/>
  <c r="L1169" i="64" s="1"/>
  <c r="J1168" i="64"/>
  <c r="L1168" i="64" s="1"/>
  <c r="J1167" i="64"/>
  <c r="L1167" i="64" s="1"/>
  <c r="J1166" i="64"/>
  <c r="L1166" i="64" s="1"/>
  <c r="J1165" i="64"/>
  <c r="L1165" i="64" s="1"/>
  <c r="J1164" i="64"/>
  <c r="L1164" i="64" s="1"/>
  <c r="J1163" i="64"/>
  <c r="L1163" i="64" s="1"/>
  <c r="J1162" i="64"/>
  <c r="L1162" i="64" s="1"/>
  <c r="J1161" i="64"/>
  <c r="L1161" i="64" s="1"/>
  <c r="J1160" i="64"/>
  <c r="L1160" i="64" s="1"/>
  <c r="J1159" i="64"/>
  <c r="L1159" i="64" s="1"/>
  <c r="J1158" i="64"/>
  <c r="L1158" i="64" s="1"/>
  <c r="J1157" i="64"/>
  <c r="L1157" i="64" s="1"/>
  <c r="J1156" i="64"/>
  <c r="L1156" i="64" s="1"/>
  <c r="J1155" i="64"/>
  <c r="L1155" i="64" s="1"/>
  <c r="J1154" i="64"/>
  <c r="L1154" i="64" s="1"/>
  <c r="J1153" i="64"/>
  <c r="L1153" i="64" s="1"/>
  <c r="J1152" i="64"/>
  <c r="L1152" i="64" s="1"/>
  <c r="J1151" i="64"/>
  <c r="L1151" i="64" s="1"/>
  <c r="J1150" i="64"/>
  <c r="L1150" i="64" s="1"/>
  <c r="J1149" i="64"/>
  <c r="L1149" i="64" s="1"/>
  <c r="J1148" i="64"/>
  <c r="L1148" i="64" s="1"/>
  <c r="J1147" i="64"/>
  <c r="L1147" i="64" s="1"/>
  <c r="J1146" i="64"/>
  <c r="L1146" i="64" s="1"/>
  <c r="J1145" i="64"/>
  <c r="L1145" i="64" s="1"/>
  <c r="J1144" i="64"/>
  <c r="L1144" i="64" s="1"/>
  <c r="J1143" i="64"/>
  <c r="L1143" i="64" s="1"/>
  <c r="J1142" i="64"/>
  <c r="L1142" i="64" s="1"/>
  <c r="J1141" i="64"/>
  <c r="L1141" i="64" s="1"/>
  <c r="J1140" i="64"/>
  <c r="L1140" i="64" s="1"/>
  <c r="J1139" i="64"/>
  <c r="L1139" i="64" s="1"/>
  <c r="J1138" i="64"/>
  <c r="L1138" i="64" s="1"/>
  <c r="J1137" i="64"/>
  <c r="L1137" i="64" s="1"/>
  <c r="J1136" i="64"/>
  <c r="L1136" i="64" s="1"/>
  <c r="J1135" i="64"/>
  <c r="L1135" i="64" s="1"/>
  <c r="J1134" i="64"/>
  <c r="L1134" i="64" s="1"/>
  <c r="J1133" i="64"/>
  <c r="L1133" i="64" s="1"/>
  <c r="J1132" i="64"/>
  <c r="L1132" i="64" s="1"/>
  <c r="J1131" i="64"/>
  <c r="L1131" i="64" s="1"/>
  <c r="J1130" i="64"/>
  <c r="L1130" i="64" s="1"/>
  <c r="J1129" i="64"/>
  <c r="L1129" i="64" s="1"/>
  <c r="J1128" i="64"/>
  <c r="L1128" i="64" s="1"/>
  <c r="J1127" i="64"/>
  <c r="L1127" i="64" s="1"/>
  <c r="J1126" i="64"/>
  <c r="L1126" i="64" s="1"/>
  <c r="J1125" i="64"/>
  <c r="L1125" i="64" s="1"/>
  <c r="J1124" i="64"/>
  <c r="L1124" i="64" s="1"/>
  <c r="J1123" i="64"/>
  <c r="J1122" i="64"/>
  <c r="J1121" i="64"/>
  <c r="J1120" i="64"/>
  <c r="J1119" i="64"/>
  <c r="J1118" i="64"/>
  <c r="J1117" i="64"/>
  <c r="J1116" i="64"/>
  <c r="J1115" i="64"/>
  <c r="J1114" i="64"/>
  <c r="J1113" i="64"/>
  <c r="J1112" i="64"/>
  <c r="J1111" i="64"/>
  <c r="J1110" i="64"/>
  <c r="J1109" i="64"/>
  <c r="J1108" i="64"/>
  <c r="J1107" i="64"/>
  <c r="J1106" i="64"/>
  <c r="J1105" i="64"/>
  <c r="J1104" i="64"/>
  <c r="J1103" i="64"/>
  <c r="J1102" i="64"/>
  <c r="J1101" i="64"/>
  <c r="J1100" i="64"/>
  <c r="J1099" i="64"/>
  <c r="J1098" i="64"/>
  <c r="J1097" i="64"/>
  <c r="J1096" i="64"/>
  <c r="J1095" i="64"/>
  <c r="J1094" i="64"/>
  <c r="J1093" i="64"/>
  <c r="J1092" i="64"/>
  <c r="J1091" i="64"/>
  <c r="J1090" i="64"/>
  <c r="J1089" i="64"/>
  <c r="J1088" i="64"/>
  <c r="J1087" i="64"/>
  <c r="J1086" i="64"/>
  <c r="J1085" i="64"/>
  <c r="J1084" i="64"/>
  <c r="J1083" i="64"/>
  <c r="J1082" i="64"/>
  <c r="J1081" i="64"/>
  <c r="J1080" i="64"/>
  <c r="J1079" i="64"/>
  <c r="J1078" i="64"/>
  <c r="J1077" i="64"/>
  <c r="J1076" i="64"/>
  <c r="J1075" i="64"/>
  <c r="J1074" i="64"/>
  <c r="J1073" i="64"/>
  <c r="J1072" i="64"/>
  <c r="J1071" i="64"/>
  <c r="J1070" i="64"/>
  <c r="J1069" i="64"/>
  <c r="J1068" i="64"/>
  <c r="J1067" i="64"/>
  <c r="J1066" i="64"/>
  <c r="J1065" i="64"/>
  <c r="J1064" i="64"/>
  <c r="J1063" i="64"/>
  <c r="J1062" i="64"/>
  <c r="J1061" i="64"/>
  <c r="J1060" i="64"/>
  <c r="J1059" i="64"/>
  <c r="J1058" i="64"/>
  <c r="J1057" i="64"/>
  <c r="J1056" i="64"/>
  <c r="J1055" i="64"/>
  <c r="N1055" i="64" s="1"/>
  <c r="J1054" i="64"/>
  <c r="N1054" i="64" s="1"/>
  <c r="J1053" i="64"/>
  <c r="L1053" i="64" s="1"/>
  <c r="J1052" i="64"/>
  <c r="L1052" i="64" s="1"/>
  <c r="J1051" i="64"/>
  <c r="L1051" i="64" s="1"/>
  <c r="J1050" i="64"/>
  <c r="N1050" i="64" s="1"/>
  <c r="J1049" i="64"/>
  <c r="P1049" i="64" s="1"/>
  <c r="J1048" i="64"/>
  <c r="N1048" i="64" s="1"/>
  <c r="J1047" i="64"/>
  <c r="J1046" i="64"/>
  <c r="J1045" i="64"/>
  <c r="P1045" i="64" s="1"/>
  <c r="J1044" i="64"/>
  <c r="P1044" i="64" s="1"/>
  <c r="J1043" i="64"/>
  <c r="J1042" i="64"/>
  <c r="J1041" i="64"/>
  <c r="J1040" i="64"/>
  <c r="J1039" i="64"/>
  <c r="J1038" i="64"/>
  <c r="J1037" i="64"/>
  <c r="J1036" i="64"/>
  <c r="J1035" i="64"/>
  <c r="P1035" i="64" s="1"/>
  <c r="J1034" i="64"/>
  <c r="P1034" i="64" s="1"/>
  <c r="J1033" i="64"/>
  <c r="P1033" i="64" s="1"/>
  <c r="J1032" i="64"/>
  <c r="P1032" i="64" s="1"/>
  <c r="J1031" i="64"/>
  <c r="J1030" i="64"/>
  <c r="J1029" i="64"/>
  <c r="N1029" i="64" s="1"/>
  <c r="J1028" i="64"/>
  <c r="N1028" i="64" s="1"/>
  <c r="J1027" i="64"/>
  <c r="J1026" i="64"/>
  <c r="J1025" i="64"/>
  <c r="P1025" i="64" s="1"/>
  <c r="J1024" i="64"/>
  <c r="L1024" i="64" s="1"/>
  <c r="J1023" i="64"/>
  <c r="P1023" i="64" s="1"/>
  <c r="J1022" i="64"/>
  <c r="P1022" i="64" s="1"/>
  <c r="J1021" i="64"/>
  <c r="P1021" i="64" s="1"/>
  <c r="J1020" i="64"/>
  <c r="P1020" i="64" s="1"/>
  <c r="J1019" i="64"/>
  <c r="P1019" i="64" s="1"/>
  <c r="J1018" i="64"/>
  <c r="P1018" i="64" s="1"/>
  <c r="J1017" i="64"/>
  <c r="P1017" i="64" s="1"/>
  <c r="J1016" i="64"/>
  <c r="P1016" i="64" s="1"/>
  <c r="J1015" i="64"/>
  <c r="P1015" i="64" s="1"/>
  <c r="J1014" i="64"/>
  <c r="P1014" i="64" s="1"/>
  <c r="J1013" i="64"/>
  <c r="J1012" i="64"/>
  <c r="J1011" i="64"/>
  <c r="L1011" i="64" s="1"/>
  <c r="J1010" i="64"/>
  <c r="L1010" i="64" s="1"/>
  <c r="J1009" i="64"/>
  <c r="L1009" i="64" s="1"/>
  <c r="J1008" i="64"/>
  <c r="L1008" i="64" s="1"/>
  <c r="J1007" i="64"/>
  <c r="J1006" i="64"/>
  <c r="J1005" i="64"/>
  <c r="J1004" i="64"/>
  <c r="J1003" i="64"/>
  <c r="J1002" i="64"/>
  <c r="J1001" i="64"/>
  <c r="J1000" i="64"/>
  <c r="J999" i="64"/>
  <c r="J998" i="64"/>
  <c r="J997" i="64"/>
  <c r="J996" i="64"/>
  <c r="J995" i="64"/>
  <c r="J994" i="64"/>
  <c r="J993" i="64"/>
  <c r="J992" i="64"/>
  <c r="J991" i="64"/>
  <c r="J990" i="64"/>
  <c r="J989" i="64"/>
  <c r="J988" i="64"/>
  <c r="J987" i="64"/>
  <c r="J986" i="64"/>
  <c r="J985" i="64"/>
  <c r="J984" i="64"/>
  <c r="J983" i="64"/>
  <c r="J982" i="64"/>
  <c r="J981" i="64"/>
  <c r="J980" i="64"/>
  <c r="J979" i="64"/>
  <c r="J978" i="64"/>
  <c r="J977" i="64"/>
  <c r="J976" i="64"/>
  <c r="J975" i="64"/>
  <c r="J974" i="64"/>
  <c r="J973" i="64"/>
  <c r="J972" i="64"/>
  <c r="J971" i="64"/>
  <c r="J970" i="64"/>
  <c r="J969" i="64"/>
  <c r="J968" i="64"/>
  <c r="J967" i="64"/>
  <c r="J966" i="64"/>
  <c r="J965" i="64"/>
  <c r="J964" i="64"/>
  <c r="J963" i="64"/>
  <c r="J962" i="64"/>
  <c r="J961" i="64"/>
  <c r="J960" i="64"/>
  <c r="J959" i="64"/>
  <c r="J958" i="64"/>
  <c r="J957" i="64"/>
  <c r="J956" i="64"/>
  <c r="J955" i="64"/>
  <c r="J954" i="64"/>
  <c r="J953" i="64"/>
  <c r="J952" i="64"/>
  <c r="J951" i="64"/>
  <c r="J950" i="64"/>
  <c r="J949" i="64"/>
  <c r="J948" i="64"/>
  <c r="J947" i="64"/>
  <c r="J946" i="64"/>
  <c r="J945" i="64"/>
  <c r="J944" i="64"/>
  <c r="J943" i="64"/>
  <c r="J942" i="64"/>
  <c r="J941" i="64"/>
  <c r="J940" i="64"/>
  <c r="J939" i="64"/>
  <c r="J938" i="64"/>
  <c r="J937" i="64"/>
  <c r="J936" i="64"/>
  <c r="J935" i="64"/>
  <c r="J934" i="64"/>
  <c r="J933" i="64"/>
  <c r="J932" i="64"/>
  <c r="J931" i="64"/>
  <c r="J930" i="64"/>
  <c r="J929" i="64"/>
  <c r="J928" i="64"/>
  <c r="J927" i="64"/>
  <c r="N927" i="64" s="1"/>
  <c r="J926" i="64"/>
  <c r="N926" i="64" s="1"/>
  <c r="J925" i="64"/>
  <c r="J924" i="64"/>
  <c r="J923" i="64"/>
  <c r="J922" i="64"/>
  <c r="J921" i="64"/>
  <c r="P921" i="64" s="1"/>
  <c r="J920" i="64"/>
  <c r="P920" i="64" s="1"/>
  <c r="J919" i="64"/>
  <c r="J918" i="64"/>
  <c r="J917" i="64"/>
  <c r="J916" i="64"/>
  <c r="J915" i="64"/>
  <c r="J914" i="64"/>
  <c r="J913" i="64"/>
  <c r="J912" i="64"/>
  <c r="J911" i="64"/>
  <c r="J910" i="64"/>
  <c r="J909" i="64"/>
  <c r="J908" i="64"/>
  <c r="J907" i="64"/>
  <c r="J906" i="64"/>
  <c r="J905" i="64"/>
  <c r="J904" i="64"/>
  <c r="J903" i="64"/>
  <c r="J902" i="64"/>
  <c r="J901" i="64"/>
  <c r="J900" i="64"/>
  <c r="J899" i="64"/>
  <c r="J898" i="64"/>
  <c r="J897" i="64"/>
  <c r="J896" i="64"/>
  <c r="J895" i="64"/>
  <c r="J894" i="64"/>
  <c r="J893" i="64"/>
  <c r="J892" i="64"/>
  <c r="J891" i="64"/>
  <c r="J890" i="64"/>
  <c r="J889" i="64"/>
  <c r="J888" i="64"/>
  <c r="J887" i="64"/>
  <c r="J886" i="64"/>
  <c r="J885" i="64"/>
  <c r="J884" i="64"/>
  <c r="J883" i="64"/>
  <c r="J882" i="64"/>
  <c r="J881" i="64"/>
  <c r="J880" i="64"/>
  <c r="J879" i="64"/>
  <c r="J878" i="64"/>
  <c r="J877" i="64"/>
  <c r="J876" i="64"/>
  <c r="J875" i="64"/>
  <c r="J874" i="64"/>
  <c r="J873" i="64"/>
  <c r="J872" i="64"/>
  <c r="J871" i="64"/>
  <c r="J870" i="64"/>
  <c r="J869" i="64"/>
  <c r="J868" i="64"/>
  <c r="J867" i="64"/>
  <c r="J866" i="64"/>
  <c r="J865" i="64"/>
  <c r="J864" i="64"/>
  <c r="J863" i="64"/>
  <c r="J862" i="64"/>
  <c r="J861" i="64"/>
  <c r="J860" i="64"/>
  <c r="J859" i="64"/>
  <c r="J858" i="64"/>
  <c r="J857" i="64"/>
  <c r="J856" i="64"/>
  <c r="J855" i="64"/>
  <c r="J854" i="64"/>
  <c r="J853" i="64"/>
  <c r="J852" i="64"/>
  <c r="J851" i="64"/>
  <c r="J850" i="64"/>
  <c r="J849" i="64"/>
  <c r="J848" i="64"/>
  <c r="J847" i="64"/>
  <c r="J846" i="64"/>
  <c r="J845" i="64"/>
  <c r="J844" i="64"/>
  <c r="J843" i="64"/>
  <c r="J842" i="64"/>
  <c r="J841" i="64"/>
  <c r="J840" i="64"/>
  <c r="J839" i="64"/>
  <c r="J838" i="64"/>
  <c r="J837" i="64"/>
  <c r="L837" i="64" s="1"/>
  <c r="J836" i="64"/>
  <c r="L836" i="64" s="1"/>
  <c r="J835" i="64"/>
  <c r="J834" i="64"/>
  <c r="J833" i="64"/>
  <c r="J832" i="64"/>
  <c r="J831" i="64"/>
  <c r="J830" i="64"/>
  <c r="J829" i="64"/>
  <c r="J828" i="64"/>
  <c r="J827" i="64"/>
  <c r="J826" i="64"/>
  <c r="J825" i="64"/>
  <c r="J824" i="64"/>
  <c r="J823" i="64"/>
  <c r="J822" i="64"/>
  <c r="J821" i="64"/>
  <c r="J820" i="64"/>
  <c r="J819" i="64"/>
  <c r="J818" i="64"/>
  <c r="J817" i="64"/>
  <c r="J816" i="64"/>
  <c r="J815" i="64"/>
  <c r="J814" i="64"/>
  <c r="J813" i="64"/>
  <c r="J812" i="64"/>
  <c r="J811" i="64"/>
  <c r="J810" i="64"/>
  <c r="J809" i="64"/>
  <c r="J808" i="64"/>
  <c r="J807" i="64"/>
  <c r="J806" i="64"/>
  <c r="J805" i="64"/>
  <c r="J804" i="64"/>
  <c r="J803" i="64"/>
  <c r="J802" i="64"/>
  <c r="J801" i="64"/>
  <c r="J800" i="64"/>
  <c r="J799" i="64"/>
  <c r="J798" i="64"/>
  <c r="J797" i="64"/>
  <c r="J796" i="64"/>
  <c r="J795" i="64"/>
  <c r="J794" i="64"/>
  <c r="J793" i="64"/>
  <c r="J792" i="64"/>
  <c r="J791" i="64"/>
  <c r="J790" i="64"/>
  <c r="J789" i="64"/>
  <c r="J788" i="64"/>
  <c r="J787" i="64"/>
  <c r="J786" i="64"/>
  <c r="J785" i="64"/>
  <c r="J784" i="64"/>
  <c r="J783" i="64"/>
  <c r="J782" i="64"/>
  <c r="J781" i="64"/>
  <c r="P781" i="64" s="1"/>
  <c r="J780" i="64"/>
  <c r="P780" i="64" s="1"/>
  <c r="J779" i="64"/>
  <c r="J778" i="64"/>
  <c r="J777" i="64"/>
  <c r="J776" i="64"/>
  <c r="J775" i="64"/>
  <c r="J774" i="64"/>
  <c r="J773" i="64"/>
  <c r="P773" i="64" s="1"/>
  <c r="J772" i="64"/>
  <c r="P772" i="64" s="1"/>
  <c r="J771" i="64"/>
  <c r="J770" i="64"/>
  <c r="J769" i="64"/>
  <c r="P769" i="64" s="1"/>
  <c r="J768" i="64"/>
  <c r="P768" i="64" s="1"/>
  <c r="J767" i="64"/>
  <c r="L767" i="64" s="1"/>
  <c r="J766" i="64"/>
  <c r="L766" i="64" s="1"/>
  <c r="J765" i="64"/>
  <c r="J764" i="64"/>
  <c r="J763" i="64"/>
  <c r="J762" i="64"/>
  <c r="J761" i="64"/>
  <c r="L761" i="64" s="1"/>
  <c r="J760" i="64"/>
  <c r="L760" i="64" s="1"/>
  <c r="J759" i="64"/>
  <c r="J758" i="64"/>
  <c r="J757" i="64"/>
  <c r="J756" i="64"/>
  <c r="J755" i="64"/>
  <c r="J754" i="64"/>
  <c r="J753" i="64"/>
  <c r="J752" i="64"/>
  <c r="J751" i="64"/>
  <c r="J750" i="64"/>
  <c r="J749" i="64"/>
  <c r="J748" i="64"/>
  <c r="J747" i="64"/>
  <c r="J746" i="64"/>
  <c r="J745" i="64"/>
  <c r="P745" i="64" s="1"/>
  <c r="J744" i="64"/>
  <c r="P744" i="64" s="1"/>
  <c r="J743" i="64"/>
  <c r="P743" i="64" s="1"/>
  <c r="J742" i="64"/>
  <c r="L742" i="64" s="1"/>
  <c r="J741" i="64"/>
  <c r="J740" i="64"/>
  <c r="J739" i="64"/>
  <c r="J738" i="64"/>
  <c r="J737" i="64"/>
  <c r="J736" i="64"/>
  <c r="J735" i="64"/>
  <c r="J734" i="64"/>
  <c r="J733" i="64"/>
  <c r="J732" i="64"/>
  <c r="J731" i="64"/>
  <c r="J730" i="64"/>
  <c r="J729" i="64"/>
  <c r="J728" i="64"/>
  <c r="J727" i="64"/>
  <c r="J726" i="64"/>
  <c r="J725" i="64"/>
  <c r="J724" i="64"/>
  <c r="J723" i="64"/>
  <c r="J722" i="64"/>
  <c r="J721" i="64"/>
  <c r="J720" i="64"/>
  <c r="J719" i="64"/>
  <c r="J718" i="64"/>
  <c r="J717" i="64"/>
  <c r="J716" i="64"/>
  <c r="J715" i="64"/>
  <c r="J714" i="64"/>
  <c r="J713" i="64"/>
  <c r="J712" i="64"/>
  <c r="J711" i="64"/>
  <c r="J710" i="64"/>
  <c r="J709" i="64"/>
  <c r="J708" i="64"/>
  <c r="J707" i="64"/>
  <c r="J706" i="64"/>
  <c r="J705" i="64"/>
  <c r="J704" i="64"/>
  <c r="J703" i="64"/>
  <c r="J702" i="64"/>
  <c r="J701" i="64"/>
  <c r="J700" i="64"/>
  <c r="J699" i="64"/>
  <c r="J698" i="64"/>
  <c r="J697" i="64"/>
  <c r="J696" i="64"/>
  <c r="J695" i="64"/>
  <c r="J694" i="64"/>
  <c r="J693" i="64"/>
  <c r="J692" i="64"/>
  <c r="J691" i="64"/>
  <c r="J690" i="64"/>
  <c r="J689" i="64"/>
  <c r="J688" i="64"/>
  <c r="J687" i="64"/>
  <c r="J686" i="64"/>
  <c r="J685" i="64"/>
  <c r="J684" i="64"/>
  <c r="J683" i="64"/>
  <c r="J682" i="64"/>
  <c r="J681" i="64"/>
  <c r="J680" i="64"/>
  <c r="J679" i="64"/>
  <c r="J678" i="64"/>
  <c r="J677" i="64"/>
  <c r="J676" i="64"/>
  <c r="J675" i="64"/>
  <c r="J674" i="64"/>
  <c r="J673" i="64"/>
  <c r="J672" i="64"/>
  <c r="J671" i="64"/>
  <c r="J670" i="64"/>
  <c r="J668" i="64"/>
  <c r="J666" i="64"/>
  <c r="J664" i="64"/>
  <c r="J662" i="64"/>
  <c r="J660" i="64"/>
  <c r="J659" i="64"/>
  <c r="J658" i="64"/>
  <c r="J657" i="64"/>
  <c r="J656" i="64"/>
  <c r="J655" i="64"/>
  <c r="J654" i="64"/>
  <c r="J653" i="64"/>
  <c r="J652" i="64"/>
  <c r="J651" i="64"/>
  <c r="J650" i="64"/>
  <c r="J649" i="64"/>
  <c r="J648" i="64"/>
  <c r="J647" i="64"/>
  <c r="J646" i="64"/>
  <c r="J645" i="64"/>
  <c r="J644" i="64"/>
  <c r="J643" i="64"/>
  <c r="J642" i="64"/>
  <c r="J641" i="64"/>
  <c r="J640" i="64"/>
  <c r="J639" i="64"/>
  <c r="J638" i="64"/>
  <c r="J637" i="64"/>
  <c r="J636" i="64"/>
  <c r="J635" i="64"/>
  <c r="J634" i="64"/>
  <c r="J633" i="64"/>
  <c r="J632" i="64"/>
  <c r="J631" i="64"/>
  <c r="J630" i="64"/>
  <c r="J629" i="64"/>
  <c r="J628" i="64"/>
  <c r="J627" i="64"/>
  <c r="J626" i="64"/>
  <c r="J625" i="64"/>
  <c r="J624" i="64"/>
  <c r="J623" i="64"/>
  <c r="J622" i="64"/>
  <c r="J621" i="64"/>
  <c r="J620" i="64"/>
  <c r="J619" i="64"/>
  <c r="J618" i="64"/>
  <c r="J617" i="64"/>
  <c r="J616" i="64"/>
  <c r="J615" i="64"/>
  <c r="J614" i="64"/>
  <c r="J613" i="64"/>
  <c r="J612" i="64"/>
  <c r="J611" i="64"/>
  <c r="J610" i="64"/>
  <c r="J609" i="64"/>
  <c r="J608" i="64"/>
  <c r="J607" i="64"/>
  <c r="J606" i="64"/>
  <c r="J605" i="64"/>
  <c r="J604" i="64"/>
  <c r="J603" i="64"/>
  <c r="J602" i="64"/>
  <c r="J601" i="64"/>
  <c r="J600" i="64"/>
  <c r="J599" i="64"/>
  <c r="J598" i="64"/>
  <c r="J597" i="64"/>
  <c r="J596" i="64"/>
  <c r="J595" i="64"/>
  <c r="J594" i="64"/>
  <c r="J593" i="64"/>
  <c r="J592" i="64"/>
  <c r="J591" i="64"/>
  <c r="J590" i="64"/>
  <c r="J589" i="64"/>
  <c r="J588" i="64"/>
  <c r="J587" i="64"/>
  <c r="J586" i="64"/>
  <c r="J585" i="64"/>
  <c r="J584" i="64"/>
  <c r="J583" i="64"/>
  <c r="J582" i="64"/>
  <c r="J581" i="64"/>
  <c r="J580" i="64"/>
  <c r="J579" i="64"/>
  <c r="J578" i="64"/>
  <c r="J577" i="64"/>
  <c r="J576" i="64"/>
  <c r="J575" i="64"/>
  <c r="J574" i="64"/>
  <c r="J573" i="64"/>
  <c r="J572" i="64"/>
  <c r="J571" i="64"/>
  <c r="J570" i="64"/>
  <c r="J569" i="64"/>
  <c r="J568" i="64"/>
  <c r="J567" i="64"/>
  <c r="J566" i="64"/>
  <c r="J565" i="64"/>
  <c r="J564" i="64"/>
  <c r="J563" i="64"/>
  <c r="J562" i="64"/>
  <c r="J561" i="64"/>
  <c r="J560" i="64"/>
  <c r="J559" i="64"/>
  <c r="J558" i="64"/>
  <c r="J557" i="64"/>
  <c r="J556" i="64"/>
  <c r="J555" i="64"/>
  <c r="J554" i="64"/>
  <c r="J553" i="64"/>
  <c r="J552" i="64"/>
  <c r="J551" i="64"/>
  <c r="J550" i="64"/>
  <c r="J549" i="64"/>
  <c r="J548" i="64"/>
  <c r="J547" i="64"/>
  <c r="J546" i="64"/>
  <c r="J545" i="64"/>
  <c r="J544" i="64"/>
  <c r="J543" i="64"/>
  <c r="J542" i="64"/>
  <c r="J541" i="64"/>
  <c r="J540" i="64"/>
  <c r="J539" i="64"/>
  <c r="J538" i="64"/>
  <c r="J537" i="64"/>
  <c r="J536" i="64"/>
  <c r="J535" i="64"/>
  <c r="J534" i="64"/>
  <c r="J533" i="64"/>
  <c r="J532" i="64"/>
  <c r="J531" i="64"/>
  <c r="J530" i="64"/>
  <c r="J529" i="64"/>
  <c r="J528" i="64"/>
  <c r="J527" i="64"/>
  <c r="J526" i="64"/>
  <c r="J525" i="64"/>
  <c r="J524" i="64"/>
  <c r="J523" i="64"/>
  <c r="J522" i="64"/>
  <c r="J521" i="64"/>
  <c r="J520" i="64"/>
  <c r="J519" i="64"/>
  <c r="J518" i="64"/>
  <c r="J517" i="64"/>
  <c r="J516" i="64"/>
  <c r="J515" i="64"/>
  <c r="J514" i="64"/>
  <c r="J513" i="64"/>
  <c r="J512" i="64"/>
  <c r="J511" i="64"/>
  <c r="J510" i="64"/>
  <c r="J509" i="64"/>
  <c r="J508" i="64"/>
  <c r="J507" i="64"/>
  <c r="J506" i="64"/>
  <c r="J505" i="64"/>
  <c r="J504" i="64"/>
  <c r="J503" i="64"/>
  <c r="J502" i="64"/>
  <c r="J501" i="64"/>
  <c r="J500" i="64"/>
  <c r="J499" i="64"/>
  <c r="J498" i="64"/>
  <c r="J497" i="64"/>
  <c r="J496" i="64"/>
  <c r="J495" i="64"/>
  <c r="J494" i="64"/>
  <c r="J493" i="64"/>
  <c r="J492" i="64"/>
  <c r="J491" i="64"/>
  <c r="J490" i="64"/>
  <c r="J489" i="64"/>
  <c r="J488" i="64"/>
  <c r="J487" i="64"/>
  <c r="J486" i="64"/>
  <c r="J485" i="64"/>
  <c r="J484" i="64"/>
  <c r="J483" i="64"/>
  <c r="J482" i="64"/>
  <c r="J481" i="64"/>
  <c r="J480" i="64"/>
  <c r="J479" i="64"/>
  <c r="J478" i="64"/>
  <c r="J477" i="64"/>
  <c r="J476" i="64"/>
  <c r="J475" i="64"/>
  <c r="J474" i="64"/>
  <c r="J473" i="64"/>
  <c r="J472" i="64"/>
  <c r="J471" i="64"/>
  <c r="J470" i="64"/>
  <c r="J469" i="64"/>
  <c r="J468" i="64"/>
  <c r="J467" i="64"/>
  <c r="J466" i="64"/>
  <c r="J465" i="64"/>
  <c r="J464" i="64"/>
  <c r="J463" i="64"/>
  <c r="J462" i="64"/>
  <c r="J461" i="64"/>
  <c r="J460" i="64"/>
  <c r="J459" i="64"/>
  <c r="J458" i="64"/>
  <c r="J457" i="64"/>
  <c r="J456" i="64"/>
  <c r="J455" i="64"/>
  <c r="J454" i="64"/>
  <c r="J453" i="64"/>
  <c r="J452" i="64"/>
  <c r="J451" i="64"/>
  <c r="J450" i="64"/>
  <c r="J449" i="64"/>
  <c r="J448" i="64"/>
  <c r="J447" i="64"/>
  <c r="J446" i="64"/>
  <c r="J445" i="64"/>
  <c r="J444" i="64"/>
  <c r="J443" i="64"/>
  <c r="J442" i="64"/>
  <c r="J441" i="64"/>
  <c r="J440" i="64"/>
  <c r="J439" i="64"/>
  <c r="J438" i="64"/>
  <c r="J437" i="64"/>
  <c r="J436" i="64"/>
  <c r="J435" i="64"/>
  <c r="J434" i="64"/>
  <c r="J433" i="64"/>
  <c r="J432" i="64"/>
  <c r="J431" i="64"/>
  <c r="J430" i="64"/>
  <c r="J429" i="64"/>
  <c r="J428" i="64"/>
  <c r="J427" i="64"/>
  <c r="J426" i="64"/>
  <c r="J425" i="64"/>
  <c r="J424" i="64"/>
  <c r="J423" i="64"/>
  <c r="J422" i="64"/>
  <c r="J421" i="64"/>
  <c r="J420" i="64"/>
  <c r="J419" i="64"/>
  <c r="J418" i="64"/>
  <c r="J417" i="64"/>
  <c r="J416" i="64"/>
  <c r="J415" i="64"/>
  <c r="J414" i="64"/>
  <c r="J413" i="64"/>
  <c r="J412" i="64"/>
  <c r="J411" i="64"/>
  <c r="L411" i="64" s="1"/>
  <c r="J410" i="64"/>
  <c r="L410" i="64" s="1"/>
  <c r="J409" i="64"/>
  <c r="J408" i="64"/>
  <c r="J407" i="64"/>
  <c r="J406" i="64"/>
  <c r="J405" i="64"/>
  <c r="P405" i="64" s="1"/>
  <c r="J404" i="64"/>
  <c r="P404" i="64" s="1"/>
  <c r="J403" i="64"/>
  <c r="J402" i="64"/>
  <c r="J401" i="64"/>
  <c r="N401" i="64" s="1"/>
  <c r="J400" i="64"/>
  <c r="N400" i="64" s="1"/>
  <c r="J399" i="64"/>
  <c r="J398" i="64"/>
  <c r="J397" i="64"/>
  <c r="J396" i="64"/>
  <c r="J395" i="64"/>
  <c r="J394" i="64"/>
  <c r="J393" i="64"/>
  <c r="J392" i="64"/>
  <c r="J391" i="64"/>
  <c r="J390" i="64"/>
  <c r="J389" i="64"/>
  <c r="J388" i="64"/>
  <c r="J387" i="64"/>
  <c r="J386" i="64"/>
  <c r="J385" i="64"/>
  <c r="J384" i="64"/>
  <c r="J383" i="64"/>
  <c r="J382" i="64"/>
  <c r="J381" i="64"/>
  <c r="J380" i="64"/>
  <c r="J379" i="64"/>
  <c r="J378" i="64"/>
  <c r="J377" i="64"/>
  <c r="J376" i="64"/>
  <c r="J375" i="64"/>
  <c r="J374" i="64"/>
  <c r="J373" i="64"/>
  <c r="N373" i="64" s="1"/>
  <c r="J372" i="64"/>
  <c r="N372" i="64" s="1"/>
  <c r="J371" i="64"/>
  <c r="L371" i="64" s="1"/>
  <c r="J370" i="64"/>
  <c r="L370" i="64" s="1"/>
  <c r="J369" i="64"/>
  <c r="J368" i="64"/>
  <c r="J367" i="64"/>
  <c r="J366" i="64"/>
  <c r="J365" i="64"/>
  <c r="J364" i="64"/>
  <c r="J363" i="64"/>
  <c r="J362" i="64"/>
  <c r="J361" i="64"/>
  <c r="J360" i="64"/>
  <c r="J359" i="64"/>
  <c r="L359" i="64" s="1"/>
  <c r="J358" i="64"/>
  <c r="L358" i="64" s="1"/>
  <c r="J357" i="64"/>
  <c r="N357" i="64" s="1"/>
  <c r="J356" i="64"/>
  <c r="N356" i="64" s="1"/>
  <c r="J355" i="64"/>
  <c r="J354" i="64"/>
  <c r="J353" i="64"/>
  <c r="J352" i="64"/>
  <c r="J351" i="64"/>
  <c r="L351" i="64" s="1"/>
  <c r="J350" i="64"/>
  <c r="N350" i="64" s="1"/>
  <c r="J349" i="64"/>
  <c r="J348" i="64"/>
  <c r="J347" i="64"/>
  <c r="J346" i="64"/>
  <c r="J345" i="64"/>
  <c r="J344" i="64"/>
  <c r="J343" i="64"/>
  <c r="J342" i="64"/>
  <c r="J341" i="64"/>
  <c r="J340" i="64"/>
  <c r="J339" i="64"/>
  <c r="J338" i="64"/>
  <c r="J337" i="64"/>
  <c r="J336" i="64"/>
  <c r="J335" i="64"/>
  <c r="J334" i="64"/>
  <c r="J333" i="64"/>
  <c r="J332" i="64"/>
  <c r="J331" i="64"/>
  <c r="J330" i="64"/>
  <c r="J329" i="64"/>
  <c r="J328" i="64"/>
  <c r="J327" i="64"/>
  <c r="J326" i="64"/>
  <c r="J325" i="64"/>
  <c r="J324" i="64"/>
  <c r="J323" i="64"/>
  <c r="J322" i="64"/>
  <c r="J321" i="64"/>
  <c r="N321" i="64" s="1"/>
  <c r="J320" i="64"/>
  <c r="N320" i="64" s="1"/>
  <c r="J319" i="64"/>
  <c r="J318" i="64"/>
  <c r="J317" i="64"/>
  <c r="J316" i="64"/>
  <c r="J315" i="64"/>
  <c r="J314" i="64"/>
  <c r="J313" i="64"/>
  <c r="P313" i="64" s="1"/>
  <c r="J312" i="64"/>
  <c r="L312" i="64" s="1"/>
  <c r="J311" i="64"/>
  <c r="J310" i="64"/>
  <c r="J309" i="64"/>
  <c r="J308" i="64"/>
  <c r="J307" i="64"/>
  <c r="J306" i="64"/>
  <c r="J305" i="64"/>
  <c r="J304" i="64"/>
  <c r="J303" i="64"/>
  <c r="J302" i="64"/>
  <c r="J301" i="64"/>
  <c r="J300" i="64"/>
  <c r="J299" i="64"/>
  <c r="J298" i="64"/>
  <c r="J297" i="64"/>
  <c r="J296" i="64"/>
  <c r="J295" i="64"/>
  <c r="J294" i="64"/>
  <c r="J293" i="64"/>
  <c r="J292" i="64"/>
  <c r="J291" i="64"/>
  <c r="J290" i="64"/>
  <c r="J289" i="64"/>
  <c r="J288" i="64"/>
  <c r="J287" i="64"/>
  <c r="J286" i="64"/>
  <c r="J285" i="64"/>
  <c r="J284" i="64"/>
  <c r="J283" i="64"/>
  <c r="J282" i="64"/>
  <c r="J281" i="64"/>
  <c r="J280" i="64"/>
  <c r="J279" i="64"/>
  <c r="J278" i="64"/>
  <c r="J277" i="64"/>
  <c r="J276" i="64"/>
  <c r="J275" i="64"/>
  <c r="J274" i="64"/>
  <c r="J273" i="64"/>
  <c r="L273" i="64" s="1"/>
  <c r="J272" i="64"/>
  <c r="L272" i="64" s="1"/>
  <c r="J271" i="64"/>
  <c r="N271" i="64" s="1"/>
  <c r="J270" i="64"/>
  <c r="L270" i="64" s="1"/>
  <c r="J269" i="64"/>
  <c r="J268" i="64"/>
  <c r="J267" i="64"/>
  <c r="J266" i="64"/>
  <c r="J265" i="64"/>
  <c r="J264" i="64"/>
  <c r="J263" i="64"/>
  <c r="J262" i="64"/>
  <c r="J261" i="64"/>
  <c r="J260" i="64"/>
  <c r="J259" i="64"/>
  <c r="N259" i="64" s="1"/>
  <c r="J258" i="64"/>
  <c r="L258" i="64" s="1"/>
  <c r="J257" i="64"/>
  <c r="J256" i="64"/>
  <c r="J255" i="64"/>
  <c r="P255" i="64" s="1"/>
  <c r="J254" i="64"/>
  <c r="P254" i="64" s="1"/>
  <c r="J253" i="64"/>
  <c r="L253" i="64" s="1"/>
  <c r="J252" i="64"/>
  <c r="L252" i="64" s="1"/>
  <c r="J251" i="64"/>
  <c r="L251" i="64" s="1"/>
  <c r="J250" i="64"/>
  <c r="L250" i="64" s="1"/>
  <c r="J249" i="64"/>
  <c r="J248" i="64"/>
  <c r="J247" i="64"/>
  <c r="L247" i="64" s="1"/>
  <c r="J246" i="64"/>
  <c r="L246" i="64" s="1"/>
  <c r="J245" i="64"/>
  <c r="L245" i="64" s="1"/>
  <c r="J244" i="64"/>
  <c r="L244" i="64" s="1"/>
  <c r="J243" i="64"/>
  <c r="J242" i="64"/>
  <c r="J241" i="64"/>
  <c r="J240" i="64"/>
  <c r="J239" i="64"/>
  <c r="J238" i="64"/>
  <c r="J237" i="64"/>
  <c r="J236" i="64"/>
  <c r="J235" i="64"/>
  <c r="N235" i="64" s="1"/>
  <c r="J234" i="64"/>
  <c r="N234" i="64" s="1"/>
  <c r="J233" i="64"/>
  <c r="J232" i="64"/>
  <c r="J231" i="64"/>
  <c r="J230" i="64"/>
  <c r="J229" i="64"/>
  <c r="J228" i="64"/>
  <c r="J227" i="64"/>
  <c r="J226" i="64"/>
  <c r="J225" i="64"/>
  <c r="J224" i="64"/>
  <c r="J223" i="64"/>
  <c r="J222" i="64"/>
  <c r="J221" i="64"/>
  <c r="J220" i="64"/>
  <c r="J219" i="64"/>
  <c r="J218" i="64"/>
  <c r="J217" i="64"/>
  <c r="J216" i="64"/>
  <c r="J215" i="64"/>
  <c r="J214" i="64"/>
  <c r="J213" i="64"/>
  <c r="J212" i="64"/>
  <c r="J211" i="64"/>
  <c r="J210" i="64"/>
  <c r="J209" i="64"/>
  <c r="J208" i="64"/>
  <c r="J207" i="64"/>
  <c r="J206" i="64"/>
  <c r="J205" i="64"/>
  <c r="J204" i="64"/>
  <c r="J203" i="64"/>
  <c r="J202" i="64"/>
  <c r="J201" i="64"/>
  <c r="J200" i="64"/>
  <c r="J199" i="64"/>
  <c r="J198" i="64"/>
  <c r="J197" i="64"/>
  <c r="J196" i="64"/>
  <c r="J195" i="64"/>
  <c r="J194" i="64"/>
  <c r="J193" i="64"/>
  <c r="J192" i="64"/>
  <c r="J191" i="64"/>
  <c r="J190" i="64"/>
  <c r="J189" i="64"/>
  <c r="J188" i="64"/>
  <c r="J187" i="64"/>
  <c r="J186" i="64"/>
  <c r="J185" i="64"/>
  <c r="J184" i="64"/>
  <c r="J183" i="64"/>
  <c r="J182" i="64"/>
  <c r="J181" i="64"/>
  <c r="J180" i="64"/>
  <c r="J179" i="64"/>
  <c r="J178" i="64"/>
  <c r="J177" i="64"/>
  <c r="J176" i="64"/>
  <c r="J175" i="64"/>
  <c r="J174" i="64"/>
  <c r="J173" i="64"/>
  <c r="J172" i="64"/>
  <c r="J171" i="64"/>
  <c r="J170" i="64"/>
  <c r="J169" i="64"/>
  <c r="J168" i="64"/>
  <c r="J167" i="64"/>
  <c r="J166" i="64"/>
  <c r="J165" i="64"/>
  <c r="J164" i="64"/>
  <c r="J163" i="64"/>
  <c r="J162" i="64"/>
  <c r="J161" i="64"/>
  <c r="J160" i="64"/>
  <c r="J159" i="64"/>
  <c r="J158" i="64"/>
  <c r="J157" i="64"/>
  <c r="J156" i="64"/>
  <c r="J155" i="64"/>
  <c r="J154" i="64"/>
  <c r="J153" i="64"/>
  <c r="J152" i="64"/>
  <c r="J151" i="64"/>
  <c r="J150" i="64"/>
  <c r="J149" i="64"/>
  <c r="J148" i="64"/>
  <c r="J147" i="64"/>
  <c r="J146" i="64"/>
  <c r="J145" i="64"/>
  <c r="J144" i="64"/>
  <c r="J143" i="64"/>
  <c r="J142" i="64"/>
  <c r="J141" i="64"/>
  <c r="J140" i="64"/>
  <c r="J139" i="64"/>
  <c r="J138" i="64"/>
  <c r="J137" i="64"/>
  <c r="J136" i="64"/>
  <c r="J135" i="64"/>
  <c r="J134" i="64"/>
  <c r="J133" i="64"/>
  <c r="J132" i="64"/>
  <c r="J131" i="64"/>
  <c r="J130" i="64"/>
  <c r="J129" i="64"/>
  <c r="J128" i="64"/>
  <c r="J127" i="64"/>
  <c r="J126" i="64"/>
  <c r="J125" i="64"/>
  <c r="J124" i="64"/>
  <c r="J123" i="64"/>
  <c r="J122" i="64"/>
  <c r="J121" i="64"/>
  <c r="J120" i="64"/>
  <c r="J119" i="64"/>
  <c r="J118" i="64"/>
  <c r="J117" i="64"/>
  <c r="J116" i="64"/>
  <c r="J115" i="64"/>
  <c r="J114" i="64"/>
  <c r="J113" i="64"/>
  <c r="J112" i="64"/>
  <c r="J111" i="64"/>
  <c r="J110" i="64"/>
  <c r="J109" i="64"/>
  <c r="J108" i="64"/>
  <c r="J107" i="64"/>
  <c r="J106" i="64"/>
  <c r="J105" i="64"/>
  <c r="J104" i="64"/>
  <c r="J103" i="64"/>
  <c r="J102" i="64"/>
  <c r="J101" i="64"/>
  <c r="J100" i="64"/>
  <c r="J99" i="64"/>
  <c r="J98" i="64"/>
  <c r="J97" i="64"/>
  <c r="J96" i="64"/>
  <c r="J95" i="64"/>
  <c r="J94" i="64"/>
  <c r="J93" i="64"/>
  <c r="J92" i="64"/>
  <c r="J91" i="64"/>
  <c r="J90" i="64"/>
  <c r="J89" i="64"/>
  <c r="J88" i="64"/>
  <c r="J69" i="64"/>
  <c r="J68" i="64"/>
  <c r="J67" i="64"/>
  <c r="J66" i="64"/>
  <c r="J65" i="64"/>
  <c r="J64" i="64"/>
  <c r="J63" i="64"/>
  <c r="J62" i="64"/>
  <c r="J61" i="64"/>
  <c r="J60" i="64"/>
  <c r="J59" i="64"/>
  <c r="J58" i="64"/>
  <c r="J57" i="64"/>
  <c r="J56" i="64"/>
  <c r="J55" i="64"/>
  <c r="J54" i="64"/>
  <c r="J53" i="64"/>
  <c r="J52" i="64"/>
  <c r="J51" i="64"/>
  <c r="J50" i="64"/>
  <c r="J49" i="64"/>
  <c r="J48" i="64"/>
  <c r="J47" i="64"/>
  <c r="J46" i="64"/>
  <c r="J45" i="64"/>
  <c r="J44" i="64"/>
  <c r="J43" i="64"/>
  <c r="P43" i="64" s="1"/>
  <c r="J42" i="64"/>
  <c r="P42" i="64" s="1"/>
  <c r="J41" i="64"/>
  <c r="J40" i="64"/>
  <c r="J39" i="64"/>
  <c r="J38" i="64"/>
  <c r="J37" i="64"/>
  <c r="P37" i="64" s="1"/>
  <c r="J36" i="64"/>
  <c r="P36" i="64" s="1"/>
  <c r="J35" i="64"/>
  <c r="J34" i="64"/>
  <c r="J33" i="64"/>
  <c r="J32" i="64"/>
  <c r="J31" i="64"/>
  <c r="J30" i="64"/>
  <c r="J29" i="64"/>
  <c r="J28" i="64"/>
  <c r="J27" i="64"/>
  <c r="J26" i="64"/>
  <c r="J25" i="64"/>
  <c r="J24" i="64"/>
  <c r="J23" i="64"/>
  <c r="J22" i="64"/>
  <c r="Q3609" i="60" l="1"/>
  <c r="L2354" i="64"/>
  <c r="N2348" i="64"/>
  <c r="N2636" i="64"/>
  <c r="N2354" i="64"/>
  <c r="P2342" i="64"/>
  <c r="N2366" i="64"/>
  <c r="N358" i="64"/>
  <c r="L2364" i="64"/>
  <c r="N2352" i="64"/>
  <c r="N2353" i="64"/>
  <c r="L2366" i="64"/>
  <c r="N2606" i="64"/>
  <c r="L2342" i="64"/>
  <c r="P2606" i="64"/>
  <c r="L2352" i="64"/>
  <c r="N1022" i="64"/>
  <c r="L2348" i="64"/>
  <c r="N1023" i="64"/>
  <c r="N2358" i="64"/>
  <c r="L744" i="64"/>
  <c r="N1024" i="64"/>
  <c r="L2353" i="64"/>
  <c r="N2359" i="64"/>
  <c r="L2365" i="64"/>
  <c r="P2369" i="64"/>
  <c r="L1022" i="64"/>
  <c r="L2346" i="64"/>
  <c r="P2358" i="64"/>
  <c r="P2359" i="64"/>
  <c r="N742" i="64"/>
  <c r="P2346" i="64"/>
  <c r="P2362" i="64"/>
  <c r="L2347" i="64"/>
  <c r="N768" i="64"/>
  <c r="N1051" i="64"/>
  <c r="P2347" i="64"/>
  <c r="P2363" i="64"/>
  <c r="L1021" i="64"/>
  <c r="L1023" i="64"/>
  <c r="N769" i="64"/>
  <c r="N1052" i="64"/>
  <c r="P2364" i="64"/>
  <c r="L313" i="64"/>
  <c r="N1053" i="64"/>
  <c r="P2365" i="64"/>
  <c r="L745" i="64"/>
  <c r="P1024" i="64"/>
  <c r="P1009" i="64"/>
  <c r="P2368" i="64"/>
  <c r="N2607" i="64"/>
  <c r="N313" i="64"/>
  <c r="N1044" i="64"/>
  <c r="N2362" i="64"/>
  <c r="L772" i="64"/>
  <c r="L2350" i="64"/>
  <c r="N2344" i="64"/>
  <c r="N2356" i="64"/>
  <c r="P2350" i="64"/>
  <c r="L2368" i="64"/>
  <c r="N312" i="64"/>
  <c r="P2626" i="64"/>
  <c r="P312" i="64"/>
  <c r="N1045" i="64"/>
  <c r="L2349" i="64"/>
  <c r="N2343" i="64"/>
  <c r="N2355" i="64"/>
  <c r="P2349" i="64"/>
  <c r="N2363" i="64"/>
  <c r="L2367" i="64"/>
  <c r="P2607" i="64"/>
  <c r="P2627" i="64"/>
  <c r="N2637" i="64"/>
  <c r="N351" i="64"/>
  <c r="N1021" i="64"/>
  <c r="L2351" i="64"/>
  <c r="N2345" i="64"/>
  <c r="N2357" i="64"/>
  <c r="P2351" i="64"/>
  <c r="L2369" i="64"/>
  <c r="N405" i="64"/>
  <c r="N1009" i="64"/>
  <c r="L2344" i="64"/>
  <c r="L2356" i="64"/>
  <c r="N2367" i="64"/>
  <c r="L259" i="64"/>
  <c r="N404" i="64"/>
  <c r="N1008" i="64"/>
  <c r="L2343" i="64"/>
  <c r="L2355" i="64"/>
  <c r="L743" i="64"/>
  <c r="P1008" i="64"/>
  <c r="L2345" i="64"/>
  <c r="L2357" i="64"/>
  <c r="L404" i="64"/>
  <c r="L920" i="64"/>
  <c r="N359" i="64"/>
  <c r="L405" i="64"/>
  <c r="N743" i="64"/>
  <c r="L921" i="64"/>
  <c r="L1025" i="64"/>
  <c r="N1025" i="64"/>
  <c r="N270" i="64"/>
  <c r="N370" i="64"/>
  <c r="P742" i="64"/>
  <c r="P760" i="64"/>
  <c r="L1014" i="64"/>
  <c r="N1014" i="64"/>
  <c r="L1028" i="64"/>
  <c r="L1050" i="64"/>
  <c r="P1048" i="64"/>
  <c r="L773" i="64"/>
  <c r="P761" i="64"/>
  <c r="L1015" i="64"/>
  <c r="L1029" i="64"/>
  <c r="L36" i="64"/>
  <c r="L350" i="64"/>
  <c r="N410" i="64"/>
  <c r="L1016" i="64"/>
  <c r="N1016" i="64"/>
  <c r="P1050" i="64"/>
  <c r="L37" i="64"/>
  <c r="L271" i="64"/>
  <c r="N411" i="64"/>
  <c r="L1017" i="64"/>
  <c r="N1017" i="64"/>
  <c r="P1051" i="64"/>
  <c r="N258" i="64"/>
  <c r="N371" i="64"/>
  <c r="N1015" i="64"/>
  <c r="L1018" i="64"/>
  <c r="N1018" i="64"/>
  <c r="L1019" i="64"/>
  <c r="N1019" i="64"/>
  <c r="N1049" i="64"/>
  <c r="L1020" i="64"/>
  <c r="N1020" i="64"/>
  <c r="I24" i="62"/>
  <c r="I3935" i="62"/>
  <c r="I3934" i="62"/>
  <c r="I3933" i="62"/>
  <c r="I3932" i="62"/>
  <c r="I3931" i="62"/>
  <c r="I3930" i="62"/>
  <c r="I3929" i="62"/>
  <c r="I3928" i="62"/>
  <c r="I3927" i="62"/>
  <c r="I3926" i="62"/>
  <c r="I3925" i="62"/>
  <c r="I3924" i="62"/>
  <c r="I3923" i="62"/>
  <c r="I3922" i="62"/>
  <c r="I3921" i="62"/>
  <c r="I3920" i="62"/>
  <c r="I3919" i="62"/>
  <c r="I3918" i="62"/>
  <c r="I3917" i="62"/>
  <c r="I3916" i="62"/>
  <c r="I3915" i="62"/>
  <c r="I3914" i="62"/>
  <c r="I3913" i="62"/>
  <c r="I3912" i="62"/>
  <c r="I3911" i="62"/>
  <c r="I3910" i="62"/>
  <c r="I3909" i="62"/>
  <c r="I3908" i="62"/>
  <c r="I3907" i="62"/>
  <c r="I3906" i="62"/>
  <c r="I3905" i="62"/>
  <c r="I3904" i="62"/>
  <c r="I3903" i="62"/>
  <c r="I3902" i="62"/>
  <c r="I3901" i="62"/>
  <c r="I3900" i="62"/>
  <c r="I3899" i="62"/>
  <c r="I3898" i="62"/>
  <c r="I3897" i="62"/>
  <c r="I3896" i="62"/>
  <c r="I3895" i="62"/>
  <c r="I3894" i="62"/>
  <c r="I3893" i="62"/>
  <c r="I3892" i="62"/>
  <c r="I3891" i="62"/>
  <c r="I3890" i="62"/>
  <c r="I3889" i="62"/>
  <c r="I3888" i="62"/>
  <c r="I3887" i="62"/>
  <c r="I3886" i="62"/>
  <c r="I3885" i="62"/>
  <c r="I3884" i="62"/>
  <c r="I3883" i="62"/>
  <c r="I3882" i="62"/>
  <c r="I3881" i="62"/>
  <c r="I3880" i="62"/>
  <c r="I3879" i="62"/>
  <c r="I3878" i="62"/>
  <c r="I3877" i="62"/>
  <c r="I3876" i="62"/>
  <c r="I3875" i="62"/>
  <c r="I3874" i="62"/>
  <c r="I3873" i="62"/>
  <c r="I3872" i="62"/>
  <c r="I3871" i="62"/>
  <c r="I3870" i="62"/>
  <c r="I3869" i="62"/>
  <c r="I3868" i="62"/>
  <c r="I3867" i="62"/>
  <c r="I3866" i="62"/>
  <c r="I3865" i="62"/>
  <c r="I3864" i="62"/>
  <c r="I3863" i="62"/>
  <c r="I3862" i="62"/>
  <c r="I3861" i="62"/>
  <c r="I3860" i="62"/>
  <c r="I3859" i="62"/>
  <c r="I3858" i="62"/>
  <c r="I3857" i="62"/>
  <c r="I3856" i="62"/>
  <c r="I3855" i="62"/>
  <c r="I3854" i="62"/>
  <c r="I3853" i="62"/>
  <c r="I3852" i="62"/>
  <c r="I3851" i="62"/>
  <c r="I3850" i="62"/>
  <c r="I3849" i="62"/>
  <c r="I3848" i="62"/>
  <c r="I3847" i="62"/>
  <c r="I3846" i="62"/>
  <c r="I3845" i="62"/>
  <c r="I3844" i="62"/>
  <c r="I3843" i="62"/>
  <c r="I3842" i="62"/>
  <c r="I3841" i="62"/>
  <c r="I3840" i="62"/>
  <c r="I3839" i="62"/>
  <c r="I3838" i="62"/>
  <c r="I3837" i="62"/>
  <c r="I3836" i="62"/>
  <c r="I3835" i="62"/>
  <c r="I3834" i="62"/>
  <c r="I3833" i="62"/>
  <c r="I3832" i="62"/>
  <c r="I3831" i="62"/>
  <c r="I3830" i="62"/>
  <c r="I3829" i="62"/>
  <c r="I3828" i="62"/>
  <c r="I3827" i="62"/>
  <c r="I3826" i="62"/>
  <c r="I3825" i="62"/>
  <c r="I3824" i="62"/>
  <c r="I3823" i="62"/>
  <c r="I3822" i="62"/>
  <c r="I3821" i="62"/>
  <c r="I3820" i="62"/>
  <c r="I3819" i="62"/>
  <c r="I3818" i="62"/>
  <c r="I3817" i="62"/>
  <c r="I3816" i="62"/>
  <c r="I3815" i="62"/>
  <c r="I3814" i="62"/>
  <c r="I3813" i="62"/>
  <c r="I3812" i="62"/>
  <c r="I3811" i="62"/>
  <c r="I3810" i="62"/>
  <c r="I3809" i="62"/>
  <c r="I3808" i="62"/>
  <c r="I3807" i="62"/>
  <c r="I3806" i="62"/>
  <c r="I3805" i="62"/>
  <c r="I3804" i="62"/>
  <c r="I3803" i="62"/>
  <c r="I3802" i="62"/>
  <c r="I3801" i="62"/>
  <c r="I3800" i="62"/>
  <c r="I3799" i="62"/>
  <c r="I3798" i="62"/>
  <c r="I3797" i="62"/>
  <c r="I3796" i="62"/>
  <c r="I3795" i="62"/>
  <c r="I3794" i="62"/>
  <c r="I3793" i="62"/>
  <c r="I3792" i="62"/>
  <c r="I3791" i="62"/>
  <c r="I3790" i="62"/>
  <c r="I3789" i="62"/>
  <c r="I3788" i="62"/>
  <c r="I3787" i="62"/>
  <c r="I3786" i="62"/>
  <c r="I3785" i="62"/>
  <c r="I3784" i="62"/>
  <c r="I3783" i="62"/>
  <c r="I3782" i="62"/>
  <c r="I3781" i="62"/>
  <c r="I3780" i="62"/>
  <c r="I3779" i="62"/>
  <c r="I3778" i="62"/>
  <c r="I3777" i="62"/>
  <c r="I3776" i="62"/>
  <c r="I3775" i="62"/>
  <c r="I3774" i="62"/>
  <c r="I3773" i="62"/>
  <c r="I3772" i="62"/>
  <c r="I3771" i="62"/>
  <c r="I3770" i="62"/>
  <c r="I3769" i="62"/>
  <c r="I3768" i="62"/>
  <c r="I3767" i="62"/>
  <c r="I3766" i="62"/>
  <c r="I3765" i="62"/>
  <c r="I3764" i="62"/>
  <c r="I3763" i="62"/>
  <c r="I3762" i="62"/>
  <c r="I3761" i="62"/>
  <c r="I3760" i="62"/>
  <c r="I3759" i="62"/>
  <c r="I3758" i="62"/>
  <c r="I3757" i="62"/>
  <c r="I3756" i="62"/>
  <c r="I3755" i="62"/>
  <c r="I3754" i="62"/>
  <c r="I3753" i="62"/>
  <c r="I3752" i="62"/>
  <c r="I3751" i="62"/>
  <c r="I3750" i="62"/>
  <c r="I3749" i="62"/>
  <c r="I3748" i="62"/>
  <c r="I3747" i="62"/>
  <c r="I3746" i="62"/>
  <c r="I3745" i="62"/>
  <c r="I3744" i="62"/>
  <c r="I3743" i="62"/>
  <c r="I3742" i="62"/>
  <c r="I3741" i="62"/>
  <c r="I3740" i="62"/>
  <c r="I3739" i="62"/>
  <c r="I3738" i="62"/>
  <c r="I3737" i="62"/>
  <c r="I3736" i="62"/>
  <c r="I3735" i="62"/>
  <c r="I3734" i="62"/>
  <c r="I3733" i="62"/>
  <c r="I3732" i="62"/>
  <c r="I3731" i="62"/>
  <c r="I3730" i="62"/>
  <c r="I3729" i="62"/>
  <c r="I3728" i="62"/>
  <c r="I3727" i="62"/>
  <c r="I3726" i="62"/>
  <c r="I3725" i="62"/>
  <c r="I3724" i="62"/>
  <c r="I3723" i="62"/>
  <c r="I3722" i="62"/>
  <c r="I3721" i="62"/>
  <c r="I3720" i="62"/>
  <c r="I3719" i="62"/>
  <c r="I3718" i="62"/>
  <c r="I3717" i="62"/>
  <c r="I3716" i="62"/>
  <c r="I3715" i="62"/>
  <c r="I3714" i="62"/>
  <c r="I3713" i="62"/>
  <c r="I3712" i="62"/>
  <c r="I3711" i="62"/>
  <c r="I3710" i="62"/>
  <c r="I3709" i="62"/>
  <c r="I3708" i="62"/>
  <c r="I3707" i="62"/>
  <c r="I3706" i="62"/>
  <c r="I3705" i="62"/>
  <c r="I3704" i="62"/>
  <c r="I3703" i="62"/>
  <c r="I3702" i="62"/>
  <c r="I3701" i="62"/>
  <c r="I3700" i="62"/>
  <c r="I3699" i="62"/>
  <c r="I3698" i="62"/>
  <c r="I3697" i="62"/>
  <c r="I3696" i="62"/>
  <c r="I3695" i="62"/>
  <c r="I3694" i="62"/>
  <c r="I3693" i="62"/>
  <c r="I3692" i="62"/>
  <c r="I3691" i="62"/>
  <c r="I3690" i="62"/>
  <c r="I3689" i="62"/>
  <c r="I3688" i="62"/>
  <c r="I3687" i="62"/>
  <c r="I3686" i="62"/>
  <c r="I3685" i="62"/>
  <c r="I3684" i="62"/>
  <c r="I3683" i="62"/>
  <c r="I3682" i="62"/>
  <c r="I3681" i="62"/>
  <c r="I3680" i="62"/>
  <c r="I3679" i="62"/>
  <c r="I3678" i="62"/>
  <c r="I3677" i="62"/>
  <c r="I3676" i="62"/>
  <c r="I3675" i="62"/>
  <c r="I3674" i="62"/>
  <c r="I3673" i="62"/>
  <c r="I3672" i="62"/>
  <c r="I3671" i="62"/>
  <c r="I3670" i="62"/>
  <c r="I3669" i="62"/>
  <c r="I3668" i="62"/>
  <c r="I3667" i="62"/>
  <c r="I3666" i="62"/>
  <c r="I3665" i="62"/>
  <c r="I3664" i="62"/>
  <c r="I3663" i="62"/>
  <c r="I3662" i="62"/>
  <c r="I3661" i="62"/>
  <c r="I3660" i="62"/>
  <c r="I3659" i="62"/>
  <c r="I3658" i="62"/>
  <c r="I3657" i="62"/>
  <c r="I3656" i="62"/>
  <c r="I3655" i="62"/>
  <c r="I3654" i="62"/>
  <c r="I3653" i="62"/>
  <c r="I3652" i="62"/>
  <c r="I3651" i="62"/>
  <c r="I3650" i="62"/>
  <c r="I3649" i="62"/>
  <c r="I3648" i="62"/>
  <c r="I3647" i="62"/>
  <c r="I3646" i="62"/>
  <c r="I3645" i="62"/>
  <c r="I3644" i="62"/>
  <c r="I3643" i="62"/>
  <c r="I3642" i="62"/>
  <c r="I3641" i="62"/>
  <c r="I3640" i="62"/>
  <c r="I3639" i="62"/>
  <c r="I3638" i="62"/>
  <c r="I3637" i="62"/>
  <c r="I3636" i="62"/>
  <c r="I3635" i="62"/>
  <c r="I3634" i="62"/>
  <c r="I3633" i="62"/>
  <c r="I3632" i="62"/>
  <c r="I3631" i="62"/>
  <c r="I3630" i="62"/>
  <c r="I3629" i="62"/>
  <c r="I3628" i="62"/>
  <c r="I3627" i="62"/>
  <c r="I3626" i="62"/>
  <c r="I3625" i="62"/>
  <c r="I3624" i="62"/>
  <c r="I3595" i="62"/>
  <c r="I3594" i="62"/>
  <c r="I3593" i="62"/>
  <c r="I3592" i="62"/>
  <c r="I3591" i="62"/>
  <c r="I3590" i="62"/>
  <c r="I3589" i="62"/>
  <c r="I3588" i="62"/>
  <c r="I3587" i="62"/>
  <c r="I3586" i="62"/>
  <c r="I3585" i="62"/>
  <c r="I3584" i="62"/>
  <c r="I3583" i="62"/>
  <c r="I3582" i="62"/>
  <c r="I3581" i="62"/>
  <c r="I3580" i="62"/>
  <c r="I3579" i="62"/>
  <c r="I3578" i="62"/>
  <c r="I3577" i="62"/>
  <c r="I3576" i="62"/>
  <c r="I3575" i="62"/>
  <c r="I3574" i="62"/>
  <c r="I3573" i="62"/>
  <c r="I3572" i="62"/>
  <c r="I3571" i="62"/>
  <c r="I3570" i="62"/>
  <c r="I3569" i="62"/>
  <c r="I3568" i="62"/>
  <c r="I3567" i="62"/>
  <c r="I3566" i="62"/>
  <c r="I3565" i="62"/>
  <c r="I3564" i="62"/>
  <c r="I3563" i="62"/>
  <c r="I3562" i="62"/>
  <c r="I3561" i="62"/>
  <c r="I3560" i="62"/>
  <c r="I3559" i="62"/>
  <c r="I3558" i="62"/>
  <c r="I3557" i="62"/>
  <c r="I3556" i="62"/>
  <c r="I3555" i="62"/>
  <c r="I3554" i="62"/>
  <c r="I3553" i="62"/>
  <c r="I3552" i="62"/>
  <c r="I3551" i="62"/>
  <c r="I3550" i="62"/>
  <c r="I3549" i="62"/>
  <c r="I3548" i="62"/>
  <c r="I3547" i="62"/>
  <c r="I3546" i="62"/>
  <c r="I3545" i="62"/>
  <c r="I3544" i="62"/>
  <c r="I3543" i="62"/>
  <c r="I3542" i="62"/>
  <c r="I3541" i="62"/>
  <c r="I3540" i="62"/>
  <c r="I3539" i="62"/>
  <c r="I3538" i="62"/>
  <c r="I3537" i="62"/>
  <c r="I3536" i="62"/>
  <c r="I3535" i="62"/>
  <c r="I3534" i="62"/>
  <c r="I3533" i="62"/>
  <c r="I3532" i="62"/>
  <c r="I3531" i="62"/>
  <c r="I3530" i="62"/>
  <c r="I3529" i="62"/>
  <c r="I3528" i="62"/>
  <c r="I3527" i="62"/>
  <c r="I3526" i="62"/>
  <c r="I3525" i="62"/>
  <c r="I3524" i="62"/>
  <c r="I3523" i="62"/>
  <c r="I3522" i="62"/>
  <c r="I3521" i="62"/>
  <c r="I3520" i="62"/>
  <c r="I3519" i="62"/>
  <c r="I3518" i="62"/>
  <c r="I3517" i="62"/>
  <c r="I3516" i="62"/>
  <c r="I3515" i="62"/>
  <c r="I3514" i="62"/>
  <c r="I3513" i="62"/>
  <c r="I3512" i="62"/>
  <c r="I3511" i="62"/>
  <c r="I3510" i="62"/>
  <c r="I3509" i="62"/>
  <c r="I3508" i="62"/>
  <c r="I3507" i="62"/>
  <c r="I3506" i="62"/>
  <c r="I3505" i="62"/>
  <c r="I3504" i="62"/>
  <c r="I3503" i="62"/>
  <c r="I3502" i="62"/>
  <c r="I3501" i="62"/>
  <c r="I3500" i="62"/>
  <c r="I3499" i="62"/>
  <c r="I3498" i="62"/>
  <c r="I3497" i="62"/>
  <c r="I3496" i="62"/>
  <c r="I3495" i="62"/>
  <c r="I3494" i="62"/>
  <c r="I3493" i="62"/>
  <c r="I3492" i="62"/>
  <c r="I3491" i="62"/>
  <c r="I3490" i="62"/>
  <c r="I3489" i="62"/>
  <c r="I3488" i="62"/>
  <c r="I3487" i="62"/>
  <c r="I3486" i="62"/>
  <c r="I3485" i="62"/>
  <c r="I3484" i="62"/>
  <c r="I3483" i="62"/>
  <c r="I3482" i="62"/>
  <c r="I3481" i="62"/>
  <c r="I3480" i="62"/>
  <c r="I3479" i="62"/>
  <c r="I3478" i="62"/>
  <c r="I3477" i="62"/>
  <c r="I3476" i="62"/>
  <c r="I3475" i="62"/>
  <c r="I3474" i="62"/>
  <c r="I3473" i="62"/>
  <c r="I3472" i="62"/>
  <c r="I3471" i="62"/>
  <c r="I3470" i="62"/>
  <c r="I3469" i="62"/>
  <c r="I3468" i="62"/>
  <c r="I3467" i="62"/>
  <c r="I3466" i="62"/>
  <c r="I3465" i="62"/>
  <c r="I3464" i="62"/>
  <c r="I3463" i="62"/>
  <c r="I3462" i="62"/>
  <c r="I3461" i="62"/>
  <c r="I3460" i="62"/>
  <c r="I3459" i="62"/>
  <c r="I3458" i="62"/>
  <c r="I3457" i="62"/>
  <c r="I3456" i="62"/>
  <c r="I3455" i="62"/>
  <c r="I3454" i="62"/>
  <c r="I3453" i="62"/>
  <c r="I3452" i="62"/>
  <c r="I3451" i="62"/>
  <c r="I3450" i="62"/>
  <c r="I3449" i="62"/>
  <c r="I3448" i="62"/>
  <c r="I3447" i="62"/>
  <c r="I3446" i="62"/>
  <c r="I3445" i="62"/>
  <c r="I3444" i="62"/>
  <c r="I3443" i="62"/>
  <c r="I3442" i="62"/>
  <c r="I3441" i="62"/>
  <c r="I3440" i="62"/>
  <c r="I3439" i="62"/>
  <c r="I3438" i="62"/>
  <c r="I3437" i="62"/>
  <c r="I3436" i="62"/>
  <c r="I3435" i="62"/>
  <c r="I3434" i="62"/>
  <c r="I3433" i="62"/>
  <c r="I3432" i="62"/>
  <c r="I3429" i="62"/>
  <c r="I3428" i="62"/>
  <c r="I3427" i="62"/>
  <c r="I3426" i="62"/>
  <c r="I3425" i="62"/>
  <c r="I3424" i="62"/>
  <c r="I3421" i="62"/>
  <c r="I3420" i="62"/>
  <c r="I3419" i="62"/>
  <c r="I3418" i="62"/>
  <c r="I3417" i="62"/>
  <c r="I3416" i="62"/>
  <c r="I3415" i="62"/>
  <c r="I3414" i="62"/>
  <c r="I3413" i="62"/>
  <c r="I3412" i="62"/>
  <c r="I3411" i="62"/>
  <c r="I3410" i="62"/>
  <c r="I3409" i="62"/>
  <c r="I3408" i="62"/>
  <c r="I3407" i="62"/>
  <c r="I3406" i="62"/>
  <c r="I3405" i="62"/>
  <c r="I3404" i="62"/>
  <c r="I3403" i="62"/>
  <c r="I3402" i="62"/>
  <c r="I3401" i="62"/>
  <c r="I3400" i="62"/>
  <c r="I3399" i="62"/>
  <c r="I3398" i="62"/>
  <c r="I3397" i="62"/>
  <c r="I3396" i="62"/>
  <c r="I3395" i="62"/>
  <c r="I3394" i="62"/>
  <c r="I3393" i="62"/>
  <c r="I3392" i="62"/>
  <c r="I3391" i="62"/>
  <c r="I3390" i="62"/>
  <c r="I3389" i="62"/>
  <c r="I3388" i="62"/>
  <c r="I3387" i="62"/>
  <c r="I3386" i="62"/>
  <c r="I3385" i="62"/>
  <c r="I3384" i="62"/>
  <c r="I3383" i="62"/>
  <c r="I3382" i="62"/>
  <c r="I3381" i="62"/>
  <c r="I3380" i="62"/>
  <c r="I3379" i="62"/>
  <c r="I3378" i="62"/>
  <c r="I3377" i="62"/>
  <c r="I3376" i="62"/>
  <c r="I3375" i="62"/>
  <c r="I3374" i="62"/>
  <c r="I3373" i="62"/>
  <c r="I3372" i="62"/>
  <c r="I3371" i="62"/>
  <c r="I3370" i="62"/>
  <c r="I3369" i="62"/>
  <c r="I3368" i="62"/>
  <c r="I3367" i="62"/>
  <c r="I3366" i="62"/>
  <c r="I3365" i="62"/>
  <c r="I3364" i="62"/>
  <c r="I3363" i="62"/>
  <c r="I3362" i="62"/>
  <c r="I3361" i="62"/>
  <c r="I3360" i="62"/>
  <c r="I3359" i="62"/>
  <c r="I3358" i="62"/>
  <c r="I3357" i="62"/>
  <c r="I3356" i="62"/>
  <c r="I3355" i="62"/>
  <c r="I3354" i="62"/>
  <c r="I3353" i="62"/>
  <c r="I3352" i="62"/>
  <c r="I3351" i="62"/>
  <c r="I3350" i="62"/>
  <c r="I3349" i="62"/>
  <c r="I3348" i="62"/>
  <c r="I3347" i="62"/>
  <c r="I3346" i="62"/>
  <c r="I3345" i="62"/>
  <c r="I3344" i="62"/>
  <c r="I3343" i="62"/>
  <c r="I3342" i="62"/>
  <c r="I3341" i="62"/>
  <c r="I3340" i="62"/>
  <c r="I3339" i="62"/>
  <c r="I3338" i="62"/>
  <c r="I3337" i="62"/>
  <c r="I3336" i="62"/>
  <c r="I3335" i="62"/>
  <c r="I3334" i="62"/>
  <c r="I3333" i="62"/>
  <c r="I3332" i="62"/>
  <c r="I3331" i="62"/>
  <c r="I3330" i="62"/>
  <c r="I3329" i="62"/>
  <c r="I3328" i="62"/>
  <c r="I3327" i="62"/>
  <c r="I3326" i="62"/>
  <c r="I3325" i="62"/>
  <c r="I3324" i="62"/>
  <c r="I3323" i="62"/>
  <c r="I3322" i="62"/>
  <c r="I3321" i="62"/>
  <c r="I3320" i="62"/>
  <c r="I3319" i="62"/>
  <c r="I3318" i="62"/>
  <c r="I3317" i="62"/>
  <c r="I3316" i="62"/>
  <c r="I3315" i="62"/>
  <c r="I3314" i="62"/>
  <c r="I3313" i="62"/>
  <c r="I3312" i="62"/>
  <c r="I3311" i="62"/>
  <c r="I3310" i="62"/>
  <c r="I3309" i="62"/>
  <c r="I3308" i="62"/>
  <c r="I3307" i="62"/>
  <c r="I3306" i="62"/>
  <c r="I3305" i="62"/>
  <c r="I3304" i="62"/>
  <c r="I3303" i="62"/>
  <c r="I3302" i="62"/>
  <c r="I3301" i="62"/>
  <c r="I3300" i="62"/>
  <c r="I3299" i="62"/>
  <c r="I3298" i="62"/>
  <c r="I3297" i="62"/>
  <c r="I3296" i="62"/>
  <c r="I3295" i="62"/>
  <c r="I3294" i="62"/>
  <c r="I3293" i="62"/>
  <c r="I3292" i="62"/>
  <c r="I3291" i="62"/>
  <c r="I3290" i="62"/>
  <c r="I3289" i="62"/>
  <c r="I3288" i="62"/>
  <c r="I3287" i="62"/>
  <c r="I3286" i="62"/>
  <c r="I3285" i="62"/>
  <c r="I3284" i="62"/>
  <c r="I3283" i="62"/>
  <c r="I3282" i="62"/>
  <c r="I3281" i="62"/>
  <c r="I3280" i="62"/>
  <c r="I3279" i="62"/>
  <c r="I3278" i="62"/>
  <c r="I3277" i="62"/>
  <c r="I3276" i="62"/>
  <c r="I3275" i="62"/>
  <c r="I3274" i="62"/>
  <c r="I3273" i="62"/>
  <c r="I3272" i="62"/>
  <c r="I3271" i="62"/>
  <c r="I3270" i="62"/>
  <c r="I3269" i="62"/>
  <c r="I3268" i="62"/>
  <c r="I3267" i="62"/>
  <c r="I3266" i="62"/>
  <c r="I3265" i="62"/>
  <c r="I3264" i="62"/>
  <c r="I3263" i="62"/>
  <c r="I3262" i="62"/>
  <c r="I3261" i="62"/>
  <c r="I3260" i="62"/>
  <c r="I3259" i="62"/>
  <c r="I3258" i="62"/>
  <c r="I3257" i="62"/>
  <c r="I3256" i="62"/>
  <c r="I3255" i="62"/>
  <c r="I3254" i="62"/>
  <c r="I3253" i="62"/>
  <c r="I3252" i="62"/>
  <c r="I3251" i="62"/>
  <c r="I3250" i="62"/>
  <c r="I3249" i="62"/>
  <c r="I3248" i="62"/>
  <c r="I3247" i="62"/>
  <c r="I3246" i="62"/>
  <c r="I3245" i="62"/>
  <c r="I3244" i="62"/>
  <c r="I3243" i="62"/>
  <c r="I3242" i="62"/>
  <c r="I3241" i="62"/>
  <c r="I3240" i="62"/>
  <c r="I3239" i="62"/>
  <c r="I3238" i="62"/>
  <c r="I3237" i="62"/>
  <c r="I3236" i="62"/>
  <c r="I3235" i="62"/>
  <c r="I3234" i="62"/>
  <c r="I3233" i="62"/>
  <c r="I3232" i="62"/>
  <c r="I3231" i="62"/>
  <c r="I3230" i="62"/>
  <c r="I3229" i="62"/>
  <c r="I3228" i="62"/>
  <c r="I3227" i="62"/>
  <c r="I3226" i="62"/>
  <c r="I3225" i="62"/>
  <c r="I3224" i="62"/>
  <c r="I3223" i="62"/>
  <c r="I3222" i="62"/>
  <c r="I3221" i="62"/>
  <c r="I3220" i="62"/>
  <c r="I3219" i="62"/>
  <c r="I3218" i="62"/>
  <c r="I3217" i="62"/>
  <c r="I3216" i="62"/>
  <c r="I3215" i="62"/>
  <c r="I3214" i="62"/>
  <c r="I3213" i="62"/>
  <c r="I3212" i="62"/>
  <c r="I3211" i="62"/>
  <c r="I3210" i="62"/>
  <c r="I3209" i="62"/>
  <c r="I3208" i="62"/>
  <c r="I3207" i="62"/>
  <c r="I3206" i="62"/>
  <c r="I3205" i="62"/>
  <c r="I3204" i="62"/>
  <c r="I3203" i="62"/>
  <c r="I3202" i="62"/>
  <c r="I3201" i="62"/>
  <c r="I3200" i="62"/>
  <c r="I3199" i="62"/>
  <c r="I3198" i="62"/>
  <c r="I3197" i="62"/>
  <c r="I3196" i="62"/>
  <c r="I3195" i="62"/>
  <c r="I3194" i="62"/>
  <c r="I3193" i="62"/>
  <c r="I3192" i="62"/>
  <c r="I3191" i="62"/>
  <c r="I3190" i="62"/>
  <c r="I3189" i="62"/>
  <c r="I3188" i="62"/>
  <c r="I3187" i="62"/>
  <c r="I3186" i="62"/>
  <c r="I3185" i="62"/>
  <c r="I3184" i="62"/>
  <c r="I3183" i="62"/>
  <c r="I3182" i="62"/>
  <c r="I3181" i="62"/>
  <c r="I3180" i="62"/>
  <c r="I3179" i="62"/>
  <c r="I3178" i="62"/>
  <c r="I3177" i="62"/>
  <c r="I3176" i="62"/>
  <c r="I3175" i="62"/>
  <c r="I3174" i="62"/>
  <c r="I3173" i="62"/>
  <c r="I3172" i="62"/>
  <c r="I3171" i="62"/>
  <c r="I3170" i="62"/>
  <c r="I3169" i="62"/>
  <c r="I3168" i="62"/>
  <c r="I3167" i="62"/>
  <c r="I3166" i="62"/>
  <c r="I3165" i="62"/>
  <c r="I3164" i="62"/>
  <c r="I3163" i="62"/>
  <c r="I3162" i="62"/>
  <c r="I3161" i="62"/>
  <c r="I3160" i="62"/>
  <c r="I3159" i="62"/>
  <c r="I3158" i="62"/>
  <c r="I3157" i="62"/>
  <c r="I3156" i="62"/>
  <c r="I3155" i="62"/>
  <c r="I3154" i="62"/>
  <c r="I3153" i="62"/>
  <c r="I3152" i="62"/>
  <c r="I3151" i="62"/>
  <c r="I3150" i="62"/>
  <c r="I3149" i="62"/>
  <c r="I3148" i="62"/>
  <c r="I3147" i="62"/>
  <c r="I3146" i="62"/>
  <c r="I3145" i="62"/>
  <c r="I3144" i="62"/>
  <c r="I3143" i="62"/>
  <c r="I3142" i="62"/>
  <c r="I3141" i="62"/>
  <c r="I3140" i="62"/>
  <c r="I3139" i="62"/>
  <c r="I3138" i="62"/>
  <c r="I3137" i="62"/>
  <c r="I3136" i="62"/>
  <c r="I3135" i="62"/>
  <c r="I3134" i="62"/>
  <c r="I3133" i="62"/>
  <c r="I3132" i="62"/>
  <c r="I3131" i="62"/>
  <c r="I3130" i="62"/>
  <c r="I3129" i="62"/>
  <c r="I3128" i="62"/>
  <c r="I3127" i="62"/>
  <c r="I3126" i="62"/>
  <c r="I3125" i="62"/>
  <c r="I3124" i="62"/>
  <c r="I3123" i="62"/>
  <c r="I3122" i="62"/>
  <c r="I3121" i="62"/>
  <c r="I3120" i="62"/>
  <c r="I3119" i="62"/>
  <c r="I3118" i="62"/>
  <c r="I3117" i="62"/>
  <c r="I3116" i="62"/>
  <c r="I3115" i="62"/>
  <c r="I3114" i="62"/>
  <c r="I3113" i="62"/>
  <c r="I3112" i="62"/>
  <c r="I3111" i="62"/>
  <c r="I3110" i="62"/>
  <c r="I3109" i="62"/>
  <c r="I3108" i="62"/>
  <c r="I3107" i="62"/>
  <c r="I3106" i="62"/>
  <c r="I3105" i="62"/>
  <c r="I3104" i="62"/>
  <c r="I3103" i="62"/>
  <c r="I3102" i="62"/>
  <c r="I3101" i="62"/>
  <c r="I3100" i="62"/>
  <c r="I3099" i="62"/>
  <c r="I3098" i="62"/>
  <c r="I3097" i="62"/>
  <c r="I3096" i="62"/>
  <c r="I3095" i="62"/>
  <c r="I3094" i="62"/>
  <c r="I3093" i="62"/>
  <c r="I3092" i="62"/>
  <c r="I3091" i="62"/>
  <c r="I3090" i="62"/>
  <c r="I3089" i="62"/>
  <c r="I3088" i="62"/>
  <c r="I3087" i="62"/>
  <c r="I3086" i="62"/>
  <c r="I3085" i="62"/>
  <c r="I3084" i="62"/>
  <c r="I3083" i="62"/>
  <c r="I3082" i="62"/>
  <c r="I3081" i="62"/>
  <c r="I3080" i="62"/>
  <c r="I3079" i="62"/>
  <c r="I3078" i="62"/>
  <c r="I3077" i="62"/>
  <c r="I3076" i="62"/>
  <c r="I3075" i="62"/>
  <c r="I3074" i="62"/>
  <c r="I3073" i="62"/>
  <c r="I3072" i="62"/>
  <c r="I3071" i="62"/>
  <c r="I3070" i="62"/>
  <c r="I3069" i="62"/>
  <c r="I3068" i="62"/>
  <c r="I3067" i="62"/>
  <c r="I3066" i="62"/>
  <c r="I3065" i="62"/>
  <c r="I3064" i="62"/>
  <c r="I3063" i="62"/>
  <c r="I3062" i="62"/>
  <c r="I3061" i="62"/>
  <c r="I3060" i="62"/>
  <c r="I3059" i="62"/>
  <c r="I3058" i="62"/>
  <c r="I3057" i="62"/>
  <c r="I3056" i="62"/>
  <c r="I3055" i="62"/>
  <c r="I3054" i="62"/>
  <c r="I3053" i="62"/>
  <c r="I3052" i="62"/>
  <c r="I3051" i="62"/>
  <c r="I3050" i="62"/>
  <c r="I3049" i="62"/>
  <c r="I3048" i="62"/>
  <c r="I3047" i="62"/>
  <c r="I3046" i="62"/>
  <c r="I3045" i="62"/>
  <c r="I3044" i="62"/>
  <c r="I3043" i="62"/>
  <c r="I3042" i="62"/>
  <c r="I3041" i="62"/>
  <c r="I3040" i="62"/>
  <c r="I3039" i="62"/>
  <c r="I3038" i="62"/>
  <c r="I3037" i="62"/>
  <c r="I3036" i="62"/>
  <c r="I3035" i="62"/>
  <c r="I3034" i="62"/>
  <c r="I3033" i="62"/>
  <c r="I3032" i="62"/>
  <c r="I3031" i="62"/>
  <c r="I3030" i="62"/>
  <c r="I3029" i="62"/>
  <c r="I3028" i="62"/>
  <c r="I3027" i="62"/>
  <c r="I3026" i="62"/>
  <c r="I3025" i="62"/>
  <c r="I3024" i="62"/>
  <c r="I3023" i="62"/>
  <c r="I3022" i="62"/>
  <c r="I3021" i="62"/>
  <c r="I3020" i="62"/>
  <c r="I3019" i="62"/>
  <c r="I3018" i="62"/>
  <c r="I3017" i="62"/>
  <c r="I3016" i="62"/>
  <c r="I3015" i="62"/>
  <c r="I3014" i="62"/>
  <c r="I3013" i="62"/>
  <c r="I3012" i="62"/>
  <c r="I3011" i="62"/>
  <c r="I3010" i="62"/>
  <c r="I3009" i="62"/>
  <c r="I3008" i="62"/>
  <c r="I3007" i="62"/>
  <c r="I3006" i="62"/>
  <c r="I3005" i="62"/>
  <c r="I3004" i="62"/>
  <c r="I3003" i="62"/>
  <c r="I3002" i="62"/>
  <c r="I3001" i="62"/>
  <c r="I3000" i="62"/>
  <c r="I2999" i="62"/>
  <c r="I2998" i="62"/>
  <c r="I2997" i="62"/>
  <c r="I2996" i="62"/>
  <c r="I2995" i="62"/>
  <c r="I2994" i="62"/>
  <c r="I2993" i="62"/>
  <c r="I2992" i="62"/>
  <c r="I2991" i="62"/>
  <c r="I2990" i="62"/>
  <c r="I2989" i="62"/>
  <c r="I2988" i="62"/>
  <c r="I2987" i="62"/>
  <c r="I2986" i="62"/>
  <c r="I2985" i="62"/>
  <c r="I2984" i="62"/>
  <c r="I2983" i="62"/>
  <c r="I2982" i="62"/>
  <c r="I2981" i="62"/>
  <c r="I2980" i="62"/>
  <c r="I2979" i="62"/>
  <c r="I2978" i="62"/>
  <c r="I2977" i="62"/>
  <c r="I2976" i="62"/>
  <c r="I2975" i="62"/>
  <c r="I2974" i="62"/>
  <c r="I2973" i="62"/>
  <c r="I2972" i="62"/>
  <c r="I2971" i="62"/>
  <c r="I2970" i="62"/>
  <c r="I2969" i="62"/>
  <c r="I2968" i="62"/>
  <c r="I2967" i="62"/>
  <c r="I2966" i="62"/>
  <c r="I2965" i="62"/>
  <c r="I2964" i="62"/>
  <c r="I2963" i="62"/>
  <c r="I2962" i="62"/>
  <c r="I2961" i="62"/>
  <c r="I2960" i="62"/>
  <c r="I2959" i="62"/>
  <c r="I2958" i="62"/>
  <c r="I2957" i="62"/>
  <c r="I2956" i="62"/>
  <c r="I2955" i="62"/>
  <c r="I2954" i="62"/>
  <c r="I2953" i="62"/>
  <c r="I2952" i="62"/>
  <c r="I2951" i="62"/>
  <c r="I2950" i="62"/>
  <c r="I2949" i="62"/>
  <c r="I2948" i="62"/>
  <c r="I2947" i="62"/>
  <c r="I2946" i="62"/>
  <c r="I2945" i="62"/>
  <c r="I2944" i="62"/>
  <c r="I2943" i="62"/>
  <c r="I2942" i="62"/>
  <c r="I2941" i="62"/>
  <c r="I2940" i="62"/>
  <c r="I2939" i="62"/>
  <c r="I2938" i="62"/>
  <c r="I2937" i="62"/>
  <c r="I2936" i="62"/>
  <c r="I2935" i="62"/>
  <c r="I2934" i="62"/>
  <c r="I2933" i="62"/>
  <c r="I2932" i="62"/>
  <c r="I2931" i="62"/>
  <c r="I2930" i="62"/>
  <c r="I2929" i="62"/>
  <c r="I2928" i="62"/>
  <c r="I2927" i="62"/>
  <c r="I2926" i="62"/>
  <c r="I2925" i="62"/>
  <c r="I2924" i="62"/>
  <c r="I2923" i="62"/>
  <c r="I2922" i="62"/>
  <c r="I2921" i="62"/>
  <c r="I2920" i="62"/>
  <c r="I2919" i="62"/>
  <c r="I2918" i="62"/>
  <c r="I2917" i="62"/>
  <c r="I2916" i="62"/>
  <c r="I2915" i="62"/>
  <c r="I2914" i="62"/>
  <c r="I2913" i="62"/>
  <c r="I2912" i="62"/>
  <c r="I2911" i="62"/>
  <c r="I2910" i="62"/>
  <c r="I2909" i="62"/>
  <c r="I2908" i="62"/>
  <c r="I2907" i="62"/>
  <c r="I2906" i="62"/>
  <c r="I2905" i="62"/>
  <c r="I2904" i="62"/>
  <c r="I2903" i="62"/>
  <c r="I2902" i="62"/>
  <c r="I2901" i="62"/>
  <c r="I2900" i="62"/>
  <c r="I2899" i="62"/>
  <c r="I2898" i="62"/>
  <c r="I2897" i="62"/>
  <c r="I2896" i="62"/>
  <c r="I2895" i="62"/>
  <c r="I2894" i="62"/>
  <c r="I2893" i="62"/>
  <c r="I2892" i="62"/>
  <c r="I2891" i="62"/>
  <c r="I2890" i="62"/>
  <c r="I2889" i="62"/>
  <c r="I2888" i="62"/>
  <c r="I2887" i="62"/>
  <c r="I2886" i="62"/>
  <c r="I2885" i="62"/>
  <c r="I2884" i="62"/>
  <c r="I2883" i="62"/>
  <c r="I2882" i="62"/>
  <c r="I2881" i="62"/>
  <c r="I2880" i="62"/>
  <c r="I2879" i="62"/>
  <c r="I2878" i="62"/>
  <c r="I2877" i="62"/>
  <c r="I2876" i="62"/>
  <c r="I2875" i="62"/>
  <c r="I2874" i="62"/>
  <c r="I2873" i="62"/>
  <c r="I2872" i="62"/>
  <c r="I2871" i="62"/>
  <c r="I2870" i="62"/>
  <c r="I2869" i="62"/>
  <c r="I2868" i="62"/>
  <c r="I2867" i="62"/>
  <c r="I2866" i="62"/>
  <c r="I2865" i="62"/>
  <c r="I2864" i="62"/>
  <c r="I2863" i="62"/>
  <c r="I2862" i="62"/>
  <c r="I2861" i="62"/>
  <c r="I2860" i="62"/>
  <c r="I2859" i="62"/>
  <c r="I2858" i="62"/>
  <c r="I2857" i="62"/>
  <c r="I2856" i="62"/>
  <c r="I2855" i="62"/>
  <c r="I2854" i="62"/>
  <c r="I2853" i="62"/>
  <c r="I2852" i="62"/>
  <c r="I2851" i="62"/>
  <c r="I2850" i="62"/>
  <c r="I2849" i="62"/>
  <c r="I2848" i="62"/>
  <c r="I2847" i="62"/>
  <c r="I2846" i="62"/>
  <c r="I2845" i="62"/>
  <c r="I2844" i="62"/>
  <c r="I2843" i="62"/>
  <c r="I2842" i="62"/>
  <c r="I2841" i="62"/>
  <c r="I2840" i="62"/>
  <c r="I2839" i="62"/>
  <c r="I2838" i="62"/>
  <c r="I2837" i="62"/>
  <c r="I2836" i="62"/>
  <c r="I2835" i="62"/>
  <c r="I2834" i="62"/>
  <c r="I2833" i="62"/>
  <c r="I2832" i="62"/>
  <c r="I2831" i="62"/>
  <c r="I2830" i="62"/>
  <c r="I2829" i="62"/>
  <c r="I2828" i="62"/>
  <c r="I2827" i="62"/>
  <c r="I2826" i="62"/>
  <c r="I2825" i="62"/>
  <c r="I2824" i="62"/>
  <c r="I2823" i="62"/>
  <c r="I2822" i="62"/>
  <c r="I2821" i="62"/>
  <c r="I2820" i="62"/>
  <c r="I2819" i="62"/>
  <c r="I2818" i="62"/>
  <c r="I2817" i="62"/>
  <c r="I2816" i="62"/>
  <c r="I2815" i="62"/>
  <c r="I2814" i="62"/>
  <c r="I2813" i="62"/>
  <c r="I2812" i="62"/>
  <c r="I2811" i="62"/>
  <c r="I2810" i="62"/>
  <c r="I2809" i="62"/>
  <c r="I2808" i="62"/>
  <c r="I2807" i="62"/>
  <c r="I2806" i="62"/>
  <c r="I2805" i="62"/>
  <c r="I2804" i="62"/>
  <c r="I2803" i="62"/>
  <c r="I2802" i="62"/>
  <c r="I2801" i="62"/>
  <c r="I2800" i="62"/>
  <c r="I2799" i="62"/>
  <c r="I2798" i="62"/>
  <c r="I2797" i="62"/>
  <c r="I2796" i="62"/>
  <c r="I2795" i="62"/>
  <c r="I2794" i="62"/>
  <c r="I2793" i="62"/>
  <c r="I2792" i="62"/>
  <c r="I2791" i="62"/>
  <c r="I2790" i="62"/>
  <c r="I2789" i="62"/>
  <c r="I2788" i="62"/>
  <c r="I2787" i="62"/>
  <c r="I2786" i="62"/>
  <c r="I2785" i="62"/>
  <c r="I2784" i="62"/>
  <c r="I2783" i="62"/>
  <c r="I2782" i="62"/>
  <c r="I2781" i="62"/>
  <c r="I2780" i="62"/>
  <c r="I2779" i="62"/>
  <c r="I2778" i="62"/>
  <c r="I2777" i="62"/>
  <c r="I2776" i="62"/>
  <c r="I2775" i="62"/>
  <c r="I2774" i="62"/>
  <c r="I2773" i="62"/>
  <c r="I2772" i="62"/>
  <c r="I2771" i="62"/>
  <c r="I2770" i="62"/>
  <c r="I2769" i="62"/>
  <c r="I2768" i="62"/>
  <c r="I2767" i="62"/>
  <c r="I2766" i="62"/>
  <c r="I2765" i="62"/>
  <c r="I2764" i="62"/>
  <c r="I2763" i="62"/>
  <c r="I2762" i="62"/>
  <c r="I2761" i="62"/>
  <c r="I2760" i="62"/>
  <c r="I2759" i="62"/>
  <c r="I2758" i="62"/>
  <c r="I2757" i="62"/>
  <c r="I2756" i="62"/>
  <c r="I2755" i="62"/>
  <c r="I2754" i="62"/>
  <c r="I2753" i="62"/>
  <c r="I2752" i="62"/>
  <c r="I2751" i="62"/>
  <c r="I2750" i="62"/>
  <c r="I2749" i="62"/>
  <c r="I2748" i="62"/>
  <c r="I2747" i="62"/>
  <c r="I2746" i="62"/>
  <c r="I2745" i="62"/>
  <c r="I2744" i="62"/>
  <c r="I2743" i="62"/>
  <c r="I2742" i="62"/>
  <c r="I2741" i="62"/>
  <c r="I2740" i="62"/>
  <c r="I2739" i="62"/>
  <c r="I2738" i="62"/>
  <c r="I2737" i="62"/>
  <c r="I2736" i="62"/>
  <c r="I2735" i="62"/>
  <c r="I2734" i="62"/>
  <c r="I2733" i="62"/>
  <c r="I2732" i="62"/>
  <c r="I2731" i="62"/>
  <c r="I2730" i="62"/>
  <c r="I2729" i="62"/>
  <c r="I2728" i="62"/>
  <c r="I2727" i="62"/>
  <c r="I2726" i="62"/>
  <c r="I2725" i="62"/>
  <c r="I2724" i="62"/>
  <c r="I2723" i="62"/>
  <c r="I2722" i="62"/>
  <c r="I2721" i="62"/>
  <c r="I2720" i="62"/>
  <c r="I2719" i="62"/>
  <c r="I2718" i="62"/>
  <c r="I2717" i="62"/>
  <c r="I2716" i="62"/>
  <c r="I2715" i="62"/>
  <c r="I2714" i="62"/>
  <c r="I2713" i="62"/>
  <c r="I2712" i="62"/>
  <c r="I2711" i="62"/>
  <c r="I2710" i="62"/>
  <c r="I2709" i="62"/>
  <c r="I2708" i="62"/>
  <c r="I2707" i="62"/>
  <c r="I2706" i="62"/>
  <c r="I2705" i="62"/>
  <c r="I2704" i="62"/>
  <c r="I2703" i="62"/>
  <c r="I2702" i="62"/>
  <c r="I2701" i="62"/>
  <c r="I2700" i="62"/>
  <c r="I2699" i="62"/>
  <c r="I2698" i="62"/>
  <c r="I2697" i="62"/>
  <c r="I2696" i="62"/>
  <c r="I2695" i="62"/>
  <c r="I2694" i="62"/>
  <c r="I2693" i="62"/>
  <c r="I2692" i="62"/>
  <c r="I2691" i="62"/>
  <c r="I2690" i="62"/>
  <c r="I2689" i="62"/>
  <c r="I2688" i="62"/>
  <c r="I2687" i="62"/>
  <c r="I2686" i="62"/>
  <c r="I2685" i="62"/>
  <c r="I2684" i="62"/>
  <c r="I2683" i="62"/>
  <c r="I2682" i="62"/>
  <c r="I2681" i="62"/>
  <c r="I2680" i="62"/>
  <c r="I2679" i="62"/>
  <c r="I2678" i="62"/>
  <c r="I2677" i="62"/>
  <c r="I2676" i="62"/>
  <c r="I2675" i="62"/>
  <c r="I2674" i="62"/>
  <c r="I2673" i="62"/>
  <c r="I2672" i="62"/>
  <c r="I2671" i="62"/>
  <c r="I2670" i="62"/>
  <c r="I2669" i="62"/>
  <c r="I2668" i="62"/>
  <c r="I2667" i="62"/>
  <c r="I2666" i="62"/>
  <c r="I2665" i="62"/>
  <c r="I2664" i="62"/>
  <c r="I2663" i="62"/>
  <c r="I2662" i="62"/>
  <c r="I2661" i="62"/>
  <c r="I2660" i="62"/>
  <c r="I2659" i="62"/>
  <c r="I2658" i="62"/>
  <c r="I2657" i="62"/>
  <c r="I2656" i="62"/>
  <c r="I2655" i="62"/>
  <c r="I2654" i="62"/>
  <c r="I2653" i="62"/>
  <c r="I2652" i="62"/>
  <c r="I2651" i="62"/>
  <c r="I2650" i="62"/>
  <c r="I2649" i="62"/>
  <c r="I2648" i="62"/>
  <c r="I2647" i="62"/>
  <c r="I2646" i="62"/>
  <c r="I2645" i="62"/>
  <c r="I2644" i="62"/>
  <c r="I2643" i="62"/>
  <c r="I2642" i="62"/>
  <c r="I2641" i="62"/>
  <c r="I2640" i="62"/>
  <c r="I2639" i="62"/>
  <c r="I2638" i="62"/>
  <c r="I2637" i="62"/>
  <c r="I2636" i="62"/>
  <c r="I2635" i="62"/>
  <c r="I2634" i="62"/>
  <c r="I2633" i="62"/>
  <c r="I2632" i="62"/>
  <c r="I2631" i="62"/>
  <c r="I2630" i="62"/>
  <c r="I2629" i="62"/>
  <c r="I2628" i="62"/>
  <c r="I2627" i="62"/>
  <c r="I2626" i="62"/>
  <c r="I2625" i="62"/>
  <c r="I2624" i="62"/>
  <c r="I2623" i="62"/>
  <c r="I2622" i="62"/>
  <c r="I2621" i="62"/>
  <c r="I2620" i="62"/>
  <c r="I2619" i="62"/>
  <c r="I2618" i="62"/>
  <c r="I2617" i="62"/>
  <c r="I2616" i="62"/>
  <c r="I2615" i="62"/>
  <c r="I2614" i="62"/>
  <c r="I2613" i="62"/>
  <c r="I2612" i="62"/>
  <c r="I2611" i="62"/>
  <c r="I2610" i="62"/>
  <c r="I2609" i="62"/>
  <c r="I2608" i="62"/>
  <c r="I2607" i="62"/>
  <c r="I2606" i="62"/>
  <c r="I2605" i="62"/>
  <c r="I2604" i="62"/>
  <c r="I2603" i="62"/>
  <c r="I2602" i="62"/>
  <c r="I2601" i="62"/>
  <c r="I2600" i="62"/>
  <c r="I2599" i="62"/>
  <c r="I2598" i="62"/>
  <c r="I2597" i="62"/>
  <c r="I2596" i="62"/>
  <c r="I2595" i="62"/>
  <c r="I2594" i="62"/>
  <c r="I2593" i="62"/>
  <c r="I2592" i="62"/>
  <c r="I2591" i="62"/>
  <c r="I2590" i="62"/>
  <c r="I2589" i="62"/>
  <c r="I2588" i="62"/>
  <c r="I2587" i="62"/>
  <c r="I2586" i="62"/>
  <c r="I2585" i="62"/>
  <c r="I2584" i="62"/>
  <c r="I2583" i="62"/>
  <c r="I2582" i="62"/>
  <c r="I2581" i="62"/>
  <c r="I2580" i="62"/>
  <c r="I2579" i="62"/>
  <c r="I2578" i="62"/>
  <c r="I2577" i="62"/>
  <c r="I2576" i="62"/>
  <c r="I2575" i="62"/>
  <c r="I2574" i="62"/>
  <c r="I2573" i="62"/>
  <c r="I2572" i="62"/>
  <c r="I2571" i="62"/>
  <c r="I2570" i="62"/>
  <c r="I2569" i="62"/>
  <c r="I2568" i="62"/>
  <c r="I2567" i="62"/>
  <c r="I2566" i="62"/>
  <c r="I2565" i="62"/>
  <c r="I2564" i="62"/>
  <c r="I2563" i="62"/>
  <c r="I2562" i="62"/>
  <c r="I2561" i="62"/>
  <c r="I2560" i="62"/>
  <c r="I2559" i="62"/>
  <c r="I2558" i="62"/>
  <c r="I2557" i="62"/>
  <c r="I2556" i="62"/>
  <c r="I2555" i="62"/>
  <c r="I2554" i="62"/>
  <c r="I2553" i="62"/>
  <c r="I2552" i="62"/>
  <c r="I2551" i="62"/>
  <c r="I2550" i="62"/>
  <c r="I2549" i="62"/>
  <c r="I2548" i="62"/>
  <c r="I2547" i="62"/>
  <c r="I2546" i="62"/>
  <c r="I2545" i="62"/>
  <c r="I2544" i="62"/>
  <c r="I2543" i="62"/>
  <c r="I2542" i="62"/>
  <c r="I2541" i="62"/>
  <c r="I2540" i="62"/>
  <c r="I2539" i="62"/>
  <c r="I2538" i="62"/>
  <c r="I2537" i="62"/>
  <c r="I2536" i="62"/>
  <c r="I2535" i="62"/>
  <c r="I2534" i="62"/>
  <c r="I2533" i="62"/>
  <c r="I2532" i="62"/>
  <c r="I2531" i="62"/>
  <c r="I2530" i="62"/>
  <c r="I2529" i="62"/>
  <c r="I2528" i="62"/>
  <c r="I2527" i="62"/>
  <c r="I2526" i="62"/>
  <c r="I2525" i="62"/>
  <c r="I2524" i="62"/>
  <c r="I2523" i="62"/>
  <c r="I2522" i="62"/>
  <c r="I2521" i="62"/>
  <c r="I2520" i="62"/>
  <c r="I2519" i="62"/>
  <c r="I2518" i="62"/>
  <c r="I2517" i="62"/>
  <c r="I2516" i="62"/>
  <c r="I2515" i="62"/>
  <c r="I2514" i="62"/>
  <c r="I2513" i="62"/>
  <c r="I2512" i="62"/>
  <c r="I2511" i="62"/>
  <c r="I2510" i="62"/>
  <c r="I2509" i="62"/>
  <c r="I2508" i="62"/>
  <c r="I2507" i="62"/>
  <c r="I2506" i="62"/>
  <c r="I2505" i="62"/>
  <c r="I2504" i="62"/>
  <c r="I2503" i="62"/>
  <c r="I2502" i="62"/>
  <c r="I2501" i="62"/>
  <c r="I2500" i="62"/>
  <c r="I2499" i="62"/>
  <c r="I2498" i="62"/>
  <c r="I2497" i="62"/>
  <c r="I2496" i="62"/>
  <c r="I2495" i="62"/>
  <c r="I2494" i="62"/>
  <c r="I2493" i="62"/>
  <c r="I2492" i="62"/>
  <c r="I2491" i="62"/>
  <c r="I2490" i="62"/>
  <c r="I2489" i="62"/>
  <c r="I2488" i="62"/>
  <c r="I2487" i="62"/>
  <c r="I2486" i="62"/>
  <c r="I2485" i="62"/>
  <c r="I2484" i="62"/>
  <c r="I2483" i="62"/>
  <c r="I2482" i="62"/>
  <c r="I2481" i="62"/>
  <c r="I2480" i="62"/>
  <c r="I2479" i="62"/>
  <c r="I2478" i="62"/>
  <c r="I2477" i="62"/>
  <c r="I2476" i="62"/>
  <c r="I2475" i="62"/>
  <c r="I2474" i="62"/>
  <c r="I2473" i="62"/>
  <c r="I2472" i="62"/>
  <c r="I2471" i="62"/>
  <c r="I2470" i="62"/>
  <c r="I2469" i="62"/>
  <c r="I2468" i="62"/>
  <c r="I2467" i="62"/>
  <c r="I2466" i="62"/>
  <c r="I2465" i="62"/>
  <c r="I2464" i="62"/>
  <c r="I2463" i="62"/>
  <c r="I2462" i="62"/>
  <c r="I2461" i="62"/>
  <c r="I2460" i="62"/>
  <c r="I2459" i="62"/>
  <c r="I2458" i="62"/>
  <c r="I2457" i="62"/>
  <c r="I2456" i="62"/>
  <c r="I2455" i="62"/>
  <c r="I2454" i="62"/>
  <c r="I2453" i="62"/>
  <c r="I2452" i="62"/>
  <c r="I2451" i="62"/>
  <c r="I2450" i="62"/>
  <c r="I2449" i="62"/>
  <c r="I2448" i="62"/>
  <c r="I2447" i="62"/>
  <c r="I2446" i="62"/>
  <c r="I2445" i="62"/>
  <c r="I2444" i="62"/>
  <c r="I2443" i="62"/>
  <c r="I2442" i="62"/>
  <c r="I2441" i="62"/>
  <c r="I2440" i="62"/>
  <c r="I2439" i="62"/>
  <c r="I2438" i="62"/>
  <c r="I2437" i="62"/>
  <c r="I2436" i="62"/>
  <c r="I2435" i="62"/>
  <c r="I2434" i="62"/>
  <c r="I2433" i="62"/>
  <c r="I2432" i="62"/>
  <c r="I2431" i="62"/>
  <c r="I2430" i="62"/>
  <c r="I2429" i="62"/>
  <c r="I2428" i="62"/>
  <c r="I2427" i="62"/>
  <c r="I2426" i="62"/>
  <c r="I2425" i="62"/>
  <c r="I2424" i="62"/>
  <c r="I2423" i="62"/>
  <c r="I2422" i="62"/>
  <c r="I2421" i="62"/>
  <c r="I2420" i="62"/>
  <c r="I2419" i="62"/>
  <c r="I2418" i="62"/>
  <c r="I2417" i="62"/>
  <c r="I2416" i="62"/>
  <c r="I2415" i="62"/>
  <c r="I2414" i="62"/>
  <c r="I2413" i="62"/>
  <c r="I2412" i="62"/>
  <c r="I2411" i="62"/>
  <c r="I2410" i="62"/>
  <c r="I2409" i="62"/>
  <c r="I2408" i="62"/>
  <c r="I2407" i="62"/>
  <c r="I2406" i="62"/>
  <c r="I2405" i="62"/>
  <c r="I2404" i="62"/>
  <c r="I2403" i="62"/>
  <c r="I2402" i="62"/>
  <c r="I2401" i="62"/>
  <c r="I2400" i="62"/>
  <c r="I2399" i="62"/>
  <c r="I2398" i="62"/>
  <c r="I2397" i="62"/>
  <c r="I2396" i="62"/>
  <c r="I2395" i="62"/>
  <c r="I2394" i="62"/>
  <c r="I2393" i="62"/>
  <c r="I2392" i="62"/>
  <c r="I2391" i="62"/>
  <c r="I2390" i="62"/>
  <c r="I2389" i="62"/>
  <c r="I2388" i="62"/>
  <c r="I2387" i="62"/>
  <c r="I2386" i="62"/>
  <c r="I2385" i="62"/>
  <c r="I2384" i="62"/>
  <c r="I2383" i="62"/>
  <c r="I2382" i="62"/>
  <c r="I2381" i="62"/>
  <c r="I2380" i="62"/>
  <c r="I2379" i="62"/>
  <c r="I2378" i="62"/>
  <c r="I2377" i="62"/>
  <c r="I2376" i="62"/>
  <c r="I2375" i="62"/>
  <c r="I2374" i="62"/>
  <c r="I2373" i="62"/>
  <c r="I2372" i="62"/>
  <c r="I2371" i="62"/>
  <c r="I2370" i="62"/>
  <c r="I2369" i="62"/>
  <c r="I2368" i="62"/>
  <c r="I2367" i="62"/>
  <c r="I2366" i="62"/>
  <c r="I2365" i="62"/>
  <c r="I2364" i="62"/>
  <c r="I2363" i="62"/>
  <c r="I2362" i="62"/>
  <c r="I2361" i="62"/>
  <c r="I2360" i="62"/>
  <c r="I2359" i="62"/>
  <c r="I2358" i="62"/>
  <c r="I2357" i="62"/>
  <c r="I2356" i="62"/>
  <c r="I2355" i="62"/>
  <c r="I2354" i="62"/>
  <c r="I2353" i="62"/>
  <c r="I2352" i="62"/>
  <c r="I2351" i="62"/>
  <c r="I2350" i="62"/>
  <c r="I2349" i="62"/>
  <c r="I2348" i="62"/>
  <c r="I2347" i="62"/>
  <c r="I2346" i="62"/>
  <c r="I2345" i="62"/>
  <c r="I2344" i="62"/>
  <c r="I2343" i="62"/>
  <c r="I2342" i="62"/>
  <c r="I2341" i="62"/>
  <c r="I2340" i="62"/>
  <c r="I2339" i="62"/>
  <c r="I2338" i="62"/>
  <c r="I2337" i="62"/>
  <c r="I2336" i="62"/>
  <c r="I2335" i="62"/>
  <c r="I2334" i="62"/>
  <c r="I2333" i="62"/>
  <c r="I2332" i="62"/>
  <c r="I2331" i="62"/>
  <c r="I2330" i="62"/>
  <c r="I2329" i="62"/>
  <c r="I2328" i="62"/>
  <c r="I2327" i="62"/>
  <c r="I2326" i="62"/>
  <c r="I2325" i="62"/>
  <c r="I2324" i="62"/>
  <c r="I2323" i="62"/>
  <c r="I2322" i="62"/>
  <c r="I2321" i="62"/>
  <c r="I2320" i="62"/>
  <c r="I2319" i="62"/>
  <c r="I2318" i="62"/>
  <c r="I2317" i="62"/>
  <c r="I2316" i="62"/>
  <c r="I2315" i="62"/>
  <c r="I2314" i="62"/>
  <c r="I2313" i="62"/>
  <c r="I2312" i="62"/>
  <c r="I2311" i="62"/>
  <c r="I2310" i="62"/>
  <c r="I2309" i="62"/>
  <c r="I2308" i="62"/>
  <c r="I2307" i="62"/>
  <c r="I2306" i="62"/>
  <c r="I2305" i="62"/>
  <c r="I2304" i="62"/>
  <c r="I2303" i="62"/>
  <c r="I2302" i="62"/>
  <c r="I2301" i="62"/>
  <c r="I2300" i="62"/>
  <c r="I2299" i="62"/>
  <c r="I2298" i="62"/>
  <c r="I2297" i="62"/>
  <c r="I2296" i="62"/>
  <c r="I2295" i="62"/>
  <c r="I2294" i="62"/>
  <c r="I2293" i="62"/>
  <c r="I2292" i="62"/>
  <c r="I2291" i="62"/>
  <c r="I2290" i="62"/>
  <c r="I2289" i="62"/>
  <c r="I2288" i="62"/>
  <c r="I2287" i="62"/>
  <c r="I2286" i="62"/>
  <c r="I2285" i="62"/>
  <c r="I2284" i="62"/>
  <c r="I2283" i="62"/>
  <c r="I2282" i="62"/>
  <c r="I2281" i="62"/>
  <c r="I2280" i="62"/>
  <c r="I2279" i="62"/>
  <c r="I2278" i="62"/>
  <c r="I2277" i="62"/>
  <c r="I2276" i="62"/>
  <c r="I2275" i="62"/>
  <c r="I2274" i="62"/>
  <c r="I2273" i="62"/>
  <c r="I2272" i="62"/>
  <c r="I2271" i="62"/>
  <c r="I2270" i="62"/>
  <c r="I2269" i="62"/>
  <c r="I2268" i="62"/>
  <c r="I2267" i="62"/>
  <c r="I2266" i="62"/>
  <c r="I2265" i="62"/>
  <c r="I2264" i="62"/>
  <c r="I2263" i="62"/>
  <c r="I2262" i="62"/>
  <c r="I2261" i="62"/>
  <c r="I2260" i="62"/>
  <c r="I2259" i="62"/>
  <c r="I2258" i="62"/>
  <c r="I2257" i="62"/>
  <c r="I2256" i="62"/>
  <c r="I2255" i="62"/>
  <c r="I2254" i="62"/>
  <c r="I2253" i="62"/>
  <c r="I2252" i="62"/>
  <c r="I2251" i="62"/>
  <c r="I2250" i="62"/>
  <c r="I2249" i="62"/>
  <c r="I2248" i="62"/>
  <c r="I2247" i="62"/>
  <c r="I2246" i="62"/>
  <c r="I2245" i="62"/>
  <c r="I2244" i="62"/>
  <c r="I2243" i="62"/>
  <c r="I2242" i="62"/>
  <c r="I2241" i="62"/>
  <c r="I2240" i="62"/>
  <c r="I2239" i="62"/>
  <c r="I2238" i="62"/>
  <c r="I2237" i="62"/>
  <c r="I2236" i="62"/>
  <c r="I2235" i="62"/>
  <c r="I2234" i="62"/>
  <c r="I2233" i="62"/>
  <c r="I2232" i="62"/>
  <c r="I2231" i="62"/>
  <c r="I2230" i="62"/>
  <c r="I2229" i="62"/>
  <c r="I2228" i="62"/>
  <c r="I2227" i="62"/>
  <c r="I2226" i="62"/>
  <c r="I2225" i="62"/>
  <c r="I2224" i="62"/>
  <c r="I2223" i="62"/>
  <c r="I2222" i="62"/>
  <c r="I2221" i="62"/>
  <c r="I2220" i="62"/>
  <c r="I2219" i="62"/>
  <c r="I2218" i="62"/>
  <c r="I2217" i="62"/>
  <c r="I2216" i="62"/>
  <c r="I2215" i="62"/>
  <c r="I2214" i="62"/>
  <c r="I2213" i="62"/>
  <c r="I2212" i="62"/>
  <c r="I2211" i="62"/>
  <c r="I2210" i="62"/>
  <c r="I2209" i="62"/>
  <c r="I2208" i="62"/>
  <c r="I2207" i="62"/>
  <c r="I2206" i="62"/>
  <c r="I2205" i="62"/>
  <c r="I2204" i="62"/>
  <c r="I2203" i="62"/>
  <c r="I2202" i="62"/>
  <c r="I2201" i="62"/>
  <c r="I2200" i="62"/>
  <c r="I2199" i="62"/>
  <c r="I2198" i="62"/>
  <c r="I2197" i="62"/>
  <c r="I2196" i="62"/>
  <c r="I2191" i="62"/>
  <c r="I2190" i="62"/>
  <c r="I2189" i="62"/>
  <c r="I2188" i="62"/>
  <c r="I2187" i="62"/>
  <c r="I2186" i="62"/>
  <c r="I2185" i="62"/>
  <c r="I2184" i="62"/>
  <c r="I2183" i="62"/>
  <c r="I2182" i="62"/>
  <c r="I2181" i="62"/>
  <c r="I2180" i="62"/>
  <c r="I2179" i="62"/>
  <c r="I2178" i="62"/>
  <c r="I2177" i="62"/>
  <c r="I2176" i="62"/>
  <c r="I2175" i="62"/>
  <c r="I2174" i="62"/>
  <c r="I2173" i="62"/>
  <c r="I2172" i="62"/>
  <c r="I2171" i="62"/>
  <c r="I2170" i="62"/>
  <c r="I2169" i="62"/>
  <c r="I2168" i="62"/>
  <c r="I2167" i="62"/>
  <c r="I2166" i="62"/>
  <c r="I2165" i="62"/>
  <c r="I2164" i="62"/>
  <c r="I2163" i="62"/>
  <c r="I2162" i="62"/>
  <c r="I2161" i="62"/>
  <c r="I2160" i="62"/>
  <c r="I2159" i="62"/>
  <c r="I2158" i="62"/>
  <c r="I2157" i="62"/>
  <c r="I2156" i="62"/>
  <c r="I2155" i="62"/>
  <c r="I2154" i="62"/>
  <c r="I2153" i="62"/>
  <c r="I2152" i="62"/>
  <c r="I2151" i="62"/>
  <c r="I2150" i="62"/>
  <c r="I2149" i="62"/>
  <c r="I2148" i="62"/>
  <c r="I2147" i="62"/>
  <c r="I2146" i="62"/>
  <c r="I2145" i="62"/>
  <c r="I2144" i="62"/>
  <c r="I2143" i="62"/>
  <c r="I2142" i="62"/>
  <c r="I2141" i="62"/>
  <c r="I2140" i="62"/>
  <c r="I2139" i="62"/>
  <c r="I2138" i="62"/>
  <c r="I2137" i="62"/>
  <c r="I2136" i="62"/>
  <c r="I2135" i="62"/>
  <c r="I2134" i="62"/>
  <c r="I2133" i="62"/>
  <c r="I2132" i="62"/>
  <c r="I2131" i="62"/>
  <c r="I2130" i="62"/>
  <c r="I2129" i="62"/>
  <c r="I2128" i="62"/>
  <c r="I2127" i="62"/>
  <c r="I2126" i="62"/>
  <c r="I2125" i="62"/>
  <c r="I2124" i="62"/>
  <c r="I2123" i="62"/>
  <c r="I2122" i="62"/>
  <c r="I2121" i="62"/>
  <c r="I2120" i="62"/>
  <c r="I2119" i="62"/>
  <c r="I2118" i="62"/>
  <c r="I2117" i="62"/>
  <c r="I2116" i="62"/>
  <c r="I2115" i="62"/>
  <c r="I2114" i="62"/>
  <c r="I2113" i="62"/>
  <c r="I2112" i="62"/>
  <c r="I2111" i="62"/>
  <c r="I2110" i="62"/>
  <c r="I2109" i="62"/>
  <c r="I2108" i="62"/>
  <c r="I2107" i="62"/>
  <c r="I2106" i="62"/>
  <c r="I2105" i="62"/>
  <c r="I2104" i="62"/>
  <c r="I2103" i="62"/>
  <c r="I2102" i="62"/>
  <c r="I2101" i="62"/>
  <c r="I2100" i="62"/>
  <c r="I2099" i="62"/>
  <c r="I2098" i="62"/>
  <c r="I2097" i="62"/>
  <c r="I2096" i="62"/>
  <c r="I2095" i="62"/>
  <c r="I2094" i="62"/>
  <c r="I2093" i="62"/>
  <c r="I2092" i="62"/>
  <c r="I2091" i="62"/>
  <c r="I2090" i="62"/>
  <c r="I2089" i="62"/>
  <c r="I2088" i="62"/>
  <c r="I2087" i="62"/>
  <c r="I2086" i="62"/>
  <c r="I2085" i="62"/>
  <c r="I2084" i="62"/>
  <c r="I2083" i="62"/>
  <c r="I2082" i="62"/>
  <c r="I2081" i="62"/>
  <c r="I2080" i="62"/>
  <c r="I2079" i="62"/>
  <c r="I2078" i="62"/>
  <c r="I2077" i="62"/>
  <c r="I2076" i="62"/>
  <c r="I2075" i="62"/>
  <c r="I2074" i="62"/>
  <c r="I2073" i="62"/>
  <c r="I2072" i="62"/>
  <c r="I2071" i="62"/>
  <c r="I2070" i="62"/>
  <c r="I2069" i="62"/>
  <c r="I2068" i="62"/>
  <c r="I2067" i="62"/>
  <c r="I2066" i="62"/>
  <c r="I2065" i="62"/>
  <c r="I2064" i="62"/>
  <c r="I2063" i="62"/>
  <c r="I2062" i="62"/>
  <c r="I2061" i="62"/>
  <c r="I2060" i="62"/>
  <c r="I2059" i="62"/>
  <c r="I2058" i="62"/>
  <c r="I2057" i="62"/>
  <c r="I2056" i="62"/>
  <c r="I2055" i="62"/>
  <c r="I2054" i="62"/>
  <c r="I2053" i="62"/>
  <c r="I2052" i="62"/>
  <c r="I2051" i="62"/>
  <c r="I2050" i="62"/>
  <c r="I2049" i="62"/>
  <c r="I2048" i="62"/>
  <c r="I2047" i="62"/>
  <c r="I2046" i="62"/>
  <c r="I2045" i="62"/>
  <c r="I2044" i="62"/>
  <c r="I2043" i="62"/>
  <c r="I2042" i="62"/>
  <c r="I2041" i="62"/>
  <c r="I2040" i="62"/>
  <c r="I2039" i="62"/>
  <c r="I2038" i="62"/>
  <c r="I2037" i="62"/>
  <c r="I2036" i="62"/>
  <c r="I2035" i="62"/>
  <c r="I2034" i="62"/>
  <c r="I2033" i="62"/>
  <c r="I2032" i="62"/>
  <c r="I2031" i="62"/>
  <c r="I2030" i="62"/>
  <c r="I2029" i="62"/>
  <c r="I2028" i="62"/>
  <c r="I2027" i="62"/>
  <c r="I2026" i="62"/>
  <c r="I2025" i="62"/>
  <c r="I2024" i="62"/>
  <c r="I2023" i="62"/>
  <c r="I2022" i="62"/>
  <c r="I2021" i="62"/>
  <c r="I2020" i="62"/>
  <c r="I2019" i="62"/>
  <c r="I2018" i="62"/>
  <c r="I2017" i="62"/>
  <c r="I2016" i="62"/>
  <c r="I2015" i="62"/>
  <c r="I2014" i="62"/>
  <c r="I2013" i="62"/>
  <c r="I2012" i="62"/>
  <c r="I2011" i="62"/>
  <c r="I2010" i="62"/>
  <c r="I2009" i="62"/>
  <c r="I2008" i="62"/>
  <c r="I2007" i="62"/>
  <c r="I2006" i="62"/>
  <c r="I2005" i="62"/>
  <c r="I2004" i="62"/>
  <c r="I2003" i="62"/>
  <c r="I2002" i="62"/>
  <c r="I2001" i="62"/>
  <c r="I2000" i="62"/>
  <c r="I1999" i="62"/>
  <c r="I1998" i="62"/>
  <c r="I1997" i="62"/>
  <c r="I1996" i="62"/>
  <c r="I1995" i="62"/>
  <c r="I1994" i="62"/>
  <c r="I1993" i="62"/>
  <c r="I1992" i="62"/>
  <c r="I1991" i="62"/>
  <c r="I1990" i="62"/>
  <c r="I1989" i="62"/>
  <c r="I1988" i="62"/>
  <c r="I1987" i="62"/>
  <c r="I1986" i="62"/>
  <c r="I1985" i="62"/>
  <c r="I1984" i="62"/>
  <c r="I1983" i="62"/>
  <c r="I1982" i="62"/>
  <c r="I1981" i="62"/>
  <c r="I1980" i="62"/>
  <c r="I1979" i="62"/>
  <c r="I1978" i="62"/>
  <c r="I1977" i="62"/>
  <c r="I1976" i="62"/>
  <c r="I1975" i="62"/>
  <c r="I1974" i="62"/>
  <c r="I1973" i="62"/>
  <c r="I1972" i="62"/>
  <c r="I1971" i="62"/>
  <c r="I1970" i="62"/>
  <c r="I1969" i="62"/>
  <c r="I1968" i="62"/>
  <c r="I1967" i="62"/>
  <c r="I1966" i="62"/>
  <c r="I1965" i="62"/>
  <c r="I1964" i="62"/>
  <c r="I1963" i="62"/>
  <c r="I1962" i="62"/>
  <c r="I1961" i="62"/>
  <c r="I1960" i="62"/>
  <c r="I1959" i="62"/>
  <c r="I1958" i="62"/>
  <c r="I1957" i="62"/>
  <c r="I1956" i="62"/>
  <c r="I1955" i="62"/>
  <c r="I1954" i="62"/>
  <c r="I1953" i="62"/>
  <c r="I1952" i="62"/>
  <c r="I1951" i="62"/>
  <c r="I1950" i="62"/>
  <c r="I1949" i="62"/>
  <c r="I1948" i="62"/>
  <c r="I1947" i="62"/>
  <c r="I1946" i="62"/>
  <c r="I1945" i="62"/>
  <c r="I1944" i="62"/>
  <c r="I1943" i="62"/>
  <c r="I1942" i="62"/>
  <c r="I1941" i="62"/>
  <c r="I1940" i="62"/>
  <c r="I1939" i="62"/>
  <c r="I1938" i="62"/>
  <c r="I1937" i="62"/>
  <c r="I1936" i="62"/>
  <c r="I1935" i="62"/>
  <c r="I1934" i="62"/>
  <c r="I1933" i="62"/>
  <c r="I1932" i="62"/>
  <c r="I1931" i="62"/>
  <c r="I1930" i="62"/>
  <c r="I1929" i="62"/>
  <c r="I1928" i="62"/>
  <c r="I1927" i="62"/>
  <c r="I1926" i="62"/>
  <c r="I1925" i="62"/>
  <c r="I1924" i="62"/>
  <c r="I1923" i="62"/>
  <c r="I1922" i="62"/>
  <c r="I1921" i="62"/>
  <c r="I1920" i="62"/>
  <c r="I1919" i="62"/>
  <c r="I1918" i="62"/>
  <c r="I1917" i="62"/>
  <c r="I1916" i="62"/>
  <c r="I1915" i="62"/>
  <c r="I1914" i="62"/>
  <c r="I1913" i="62"/>
  <c r="I1912" i="62"/>
  <c r="I1911" i="62"/>
  <c r="I1910" i="62"/>
  <c r="I1909" i="62"/>
  <c r="I1908" i="62"/>
  <c r="I1907" i="62"/>
  <c r="I1906" i="62"/>
  <c r="I1905" i="62"/>
  <c r="I1904" i="62"/>
  <c r="I1903" i="62"/>
  <c r="I1902" i="62"/>
  <c r="I1901" i="62"/>
  <c r="I1900" i="62"/>
  <c r="I1899" i="62"/>
  <c r="I1898" i="62"/>
  <c r="I1897" i="62"/>
  <c r="I1896" i="62"/>
  <c r="I1895" i="62"/>
  <c r="I1894" i="62"/>
  <c r="I1893" i="62"/>
  <c r="I1892" i="62"/>
  <c r="I1891" i="62"/>
  <c r="I1890" i="62"/>
  <c r="I1889" i="62"/>
  <c r="I1888" i="62"/>
  <c r="I1887" i="62"/>
  <c r="I1886" i="62"/>
  <c r="I1885" i="62"/>
  <c r="I1884" i="62"/>
  <c r="I1883" i="62"/>
  <c r="I1882" i="62"/>
  <c r="I1881" i="62"/>
  <c r="I1880" i="62"/>
  <c r="I1879" i="62"/>
  <c r="I1878" i="62"/>
  <c r="I1877" i="62"/>
  <c r="I1876" i="62"/>
  <c r="I1875" i="62"/>
  <c r="I1874" i="62"/>
  <c r="I1873" i="62"/>
  <c r="I1872" i="62"/>
  <c r="I1871" i="62"/>
  <c r="I1870" i="62"/>
  <c r="I1869" i="62"/>
  <c r="I1868" i="62"/>
  <c r="I1867" i="62"/>
  <c r="I1866" i="62"/>
  <c r="I1865" i="62"/>
  <c r="I1864" i="62"/>
  <c r="I1863" i="62"/>
  <c r="I1862" i="62"/>
  <c r="I1861" i="62"/>
  <c r="I1860" i="62"/>
  <c r="I1859" i="62"/>
  <c r="I1858" i="62"/>
  <c r="I1857" i="62"/>
  <c r="I1856" i="62"/>
  <c r="I1855" i="62"/>
  <c r="I1854" i="62"/>
  <c r="I1853" i="62"/>
  <c r="I1852" i="62"/>
  <c r="I1851" i="62"/>
  <c r="I1850" i="62"/>
  <c r="I1849" i="62"/>
  <c r="I1848" i="62"/>
  <c r="I1847" i="62"/>
  <c r="I1846" i="62"/>
  <c r="I1845" i="62"/>
  <c r="I1844" i="62"/>
  <c r="I1843" i="62"/>
  <c r="I1842" i="62"/>
  <c r="I1841" i="62"/>
  <c r="I1840" i="62"/>
  <c r="I1839" i="62"/>
  <c r="I1838" i="62"/>
  <c r="I1837" i="62"/>
  <c r="I1836" i="62"/>
  <c r="I1835" i="62"/>
  <c r="I1834" i="62"/>
  <c r="I1833" i="62"/>
  <c r="I1832" i="62"/>
  <c r="I1831" i="62"/>
  <c r="I1830" i="62"/>
  <c r="I1829" i="62"/>
  <c r="I1828" i="62"/>
  <c r="I1827" i="62"/>
  <c r="I1826" i="62"/>
  <c r="I1825" i="62"/>
  <c r="I1824" i="62"/>
  <c r="I1823" i="62"/>
  <c r="I1822" i="62"/>
  <c r="I1821" i="62"/>
  <c r="I1820" i="62"/>
  <c r="I1819" i="62"/>
  <c r="I1818" i="62"/>
  <c r="I1817" i="62"/>
  <c r="I1816" i="62"/>
  <c r="I1815" i="62"/>
  <c r="I1814" i="62"/>
  <c r="I1813" i="62"/>
  <c r="I1812" i="62"/>
  <c r="I1811" i="62"/>
  <c r="I1810" i="62"/>
  <c r="I1809" i="62"/>
  <c r="I1808" i="62"/>
  <c r="I1807" i="62"/>
  <c r="I1806" i="62"/>
  <c r="I1805" i="62"/>
  <c r="I1804" i="62"/>
  <c r="I1803" i="62"/>
  <c r="I1802" i="62"/>
  <c r="I1801" i="62"/>
  <c r="I1800" i="62"/>
  <c r="I1799" i="62"/>
  <c r="I1798" i="62"/>
  <c r="I1797" i="62"/>
  <c r="I1796" i="62"/>
  <c r="I1795" i="62"/>
  <c r="I1794" i="62"/>
  <c r="I1793" i="62"/>
  <c r="I1792" i="62"/>
  <c r="I1791" i="62"/>
  <c r="I1790" i="62"/>
  <c r="I1789" i="62"/>
  <c r="I1788" i="62"/>
  <c r="I1787" i="62"/>
  <c r="I1786" i="62"/>
  <c r="I1785" i="62"/>
  <c r="I1784" i="62"/>
  <c r="I1783" i="62"/>
  <c r="I1782" i="62"/>
  <c r="I1781" i="62"/>
  <c r="I1780" i="62"/>
  <c r="I1779" i="62"/>
  <c r="I1778" i="62"/>
  <c r="I1777" i="62"/>
  <c r="I1776" i="62"/>
  <c r="I1775" i="62"/>
  <c r="I1774" i="62"/>
  <c r="I1773" i="62"/>
  <c r="I1772" i="62"/>
  <c r="I1771" i="62"/>
  <c r="I1770" i="62"/>
  <c r="I1769" i="62"/>
  <c r="I1768" i="62"/>
  <c r="I1767" i="62"/>
  <c r="I1766" i="62"/>
  <c r="I1765" i="62"/>
  <c r="I1764" i="62"/>
  <c r="I1763" i="62"/>
  <c r="I1762" i="62"/>
  <c r="I1761" i="62"/>
  <c r="I1760" i="62"/>
  <c r="I1759" i="62"/>
  <c r="I1758" i="62"/>
  <c r="I1757" i="62"/>
  <c r="I1756" i="62"/>
  <c r="I1755" i="62"/>
  <c r="I1754" i="62"/>
  <c r="I1753" i="62"/>
  <c r="I1752" i="62"/>
  <c r="I1751" i="62"/>
  <c r="I1750" i="62"/>
  <c r="I1749" i="62"/>
  <c r="I1748" i="62"/>
  <c r="I1747" i="62"/>
  <c r="I1746" i="62"/>
  <c r="I1745" i="62"/>
  <c r="I1744" i="62"/>
  <c r="I1743" i="62"/>
  <c r="I1742" i="62"/>
  <c r="I1741" i="62"/>
  <c r="I1740" i="62"/>
  <c r="I1739" i="62"/>
  <c r="I1738" i="62"/>
  <c r="I1737" i="62"/>
  <c r="I1736" i="62"/>
  <c r="I1735" i="62"/>
  <c r="I1734" i="62"/>
  <c r="I1733" i="62"/>
  <c r="I1732" i="62"/>
  <c r="I1731" i="62"/>
  <c r="I1730" i="62"/>
  <c r="I1729" i="62"/>
  <c r="I1728" i="62"/>
  <c r="I1727" i="62"/>
  <c r="I1726" i="62"/>
  <c r="I1725" i="62"/>
  <c r="I1724" i="62"/>
  <c r="I1723" i="62"/>
  <c r="I1722" i="62"/>
  <c r="I1721" i="62"/>
  <c r="I1720" i="62"/>
  <c r="I1719" i="62"/>
  <c r="I1718" i="62"/>
  <c r="I1717" i="62"/>
  <c r="I1716" i="62"/>
  <c r="I1715" i="62"/>
  <c r="I1714" i="62"/>
  <c r="I1713" i="62"/>
  <c r="I1712" i="62"/>
  <c r="I1711" i="62"/>
  <c r="I1710" i="62"/>
  <c r="I1709" i="62"/>
  <c r="I1708" i="62"/>
  <c r="I1707" i="62"/>
  <c r="I1706" i="62"/>
  <c r="I1705" i="62"/>
  <c r="I1704" i="62"/>
  <c r="I1703" i="62"/>
  <c r="I1702" i="62"/>
  <c r="I1701" i="62"/>
  <c r="I1700" i="62"/>
  <c r="I1699" i="62"/>
  <c r="I1698" i="62"/>
  <c r="I1697" i="62"/>
  <c r="I1696" i="62"/>
  <c r="I1695" i="62"/>
  <c r="I1694" i="62"/>
  <c r="I1693" i="62"/>
  <c r="I1692" i="62"/>
  <c r="I1691" i="62"/>
  <c r="I1690" i="62"/>
  <c r="I1689" i="62"/>
  <c r="I1688" i="62"/>
  <c r="I1687" i="62"/>
  <c r="I1686" i="62"/>
  <c r="I1685" i="62"/>
  <c r="I1684" i="62"/>
  <c r="I1683" i="62"/>
  <c r="I1682" i="62"/>
  <c r="I1681" i="62"/>
  <c r="I1680" i="62"/>
  <c r="I1679" i="62"/>
  <c r="I1678" i="62"/>
  <c r="I1677" i="62"/>
  <c r="I1676" i="62"/>
  <c r="I1675" i="62"/>
  <c r="I1674" i="62"/>
  <c r="I1673" i="62"/>
  <c r="I1672" i="62"/>
  <c r="I1671" i="62"/>
  <c r="I1670" i="62"/>
  <c r="I1669" i="62"/>
  <c r="I1668" i="62"/>
  <c r="I1667" i="62"/>
  <c r="I1666" i="62"/>
  <c r="I1665" i="62"/>
  <c r="I1664" i="62"/>
  <c r="I1663" i="62"/>
  <c r="I1662" i="62"/>
  <c r="I1661" i="62"/>
  <c r="I1660" i="62"/>
  <c r="I1659" i="62"/>
  <c r="I1658" i="62"/>
  <c r="I1657" i="62"/>
  <c r="I1656" i="62"/>
  <c r="I1655" i="62"/>
  <c r="I1654" i="62"/>
  <c r="I1653" i="62"/>
  <c r="I1652" i="62"/>
  <c r="I1651" i="62"/>
  <c r="I1650" i="62"/>
  <c r="I1649" i="62"/>
  <c r="I1648" i="62"/>
  <c r="I1647" i="62"/>
  <c r="I1646" i="62"/>
  <c r="I1645" i="62"/>
  <c r="I1644" i="62"/>
  <c r="I1643" i="62"/>
  <c r="I1642" i="62"/>
  <c r="I1641" i="62"/>
  <c r="I1640" i="62"/>
  <c r="I1639" i="62"/>
  <c r="I1638" i="62"/>
  <c r="I1637" i="62"/>
  <c r="I1636" i="62"/>
  <c r="I1635" i="62"/>
  <c r="I1634" i="62"/>
  <c r="I1633" i="62"/>
  <c r="I1632" i="62"/>
  <c r="I1631" i="62"/>
  <c r="I1630" i="62"/>
  <c r="I1629" i="62"/>
  <c r="I1628" i="62"/>
  <c r="I1627" i="62"/>
  <c r="I1626" i="62"/>
  <c r="I1625" i="62"/>
  <c r="I1624" i="62"/>
  <c r="I1623" i="62"/>
  <c r="I1622" i="62"/>
  <c r="I1621" i="62"/>
  <c r="I1620" i="62"/>
  <c r="I1619" i="62"/>
  <c r="I1618" i="62"/>
  <c r="I1617" i="62"/>
  <c r="I1616" i="62"/>
  <c r="I1615" i="62"/>
  <c r="I1614" i="62"/>
  <c r="I1613" i="62"/>
  <c r="I1612" i="62"/>
  <c r="I1611" i="62"/>
  <c r="I1610" i="62"/>
  <c r="I1609" i="62"/>
  <c r="I1608" i="62"/>
  <c r="I1607" i="62"/>
  <c r="I1606" i="62"/>
  <c r="I1605" i="62"/>
  <c r="I1604" i="62"/>
  <c r="I1603" i="62"/>
  <c r="I1602" i="62"/>
  <c r="I1601" i="62"/>
  <c r="I1600" i="62"/>
  <c r="I1599" i="62"/>
  <c r="I1598" i="62"/>
  <c r="I1597" i="62"/>
  <c r="I1596" i="62"/>
  <c r="I1595" i="62"/>
  <c r="I1594" i="62"/>
  <c r="I1593" i="62"/>
  <c r="I1592" i="62"/>
  <c r="I1591" i="62"/>
  <c r="I1590" i="62"/>
  <c r="I1589" i="62"/>
  <c r="I1588" i="62"/>
  <c r="I1587" i="62"/>
  <c r="I1586" i="62"/>
  <c r="I1585" i="62"/>
  <c r="I1584" i="62"/>
  <c r="I1583" i="62"/>
  <c r="I1582" i="62"/>
  <c r="I1581" i="62"/>
  <c r="I1580" i="62"/>
  <c r="I1579" i="62"/>
  <c r="I1578" i="62"/>
  <c r="I1577" i="62"/>
  <c r="I1576" i="62"/>
  <c r="I1575" i="62"/>
  <c r="I1574" i="62"/>
  <c r="I1573" i="62"/>
  <c r="I1572" i="62"/>
  <c r="I1571" i="62"/>
  <c r="I1570" i="62"/>
  <c r="I1569" i="62"/>
  <c r="I1568" i="62"/>
  <c r="I1567" i="62"/>
  <c r="I1566" i="62"/>
  <c r="I1565" i="62"/>
  <c r="I1564" i="62"/>
  <c r="I1563" i="62"/>
  <c r="I1562" i="62"/>
  <c r="I1561" i="62"/>
  <c r="I1560" i="62"/>
  <c r="I1559" i="62"/>
  <c r="I1558" i="62"/>
  <c r="I1557" i="62"/>
  <c r="I1556" i="62"/>
  <c r="I1555" i="62"/>
  <c r="I1554" i="62"/>
  <c r="I1553" i="62"/>
  <c r="I1552" i="62"/>
  <c r="I1551" i="62"/>
  <c r="I1550" i="62"/>
  <c r="I1549" i="62"/>
  <c r="I1548" i="62"/>
  <c r="I1547" i="62"/>
  <c r="I1546" i="62"/>
  <c r="I1545" i="62"/>
  <c r="I1544" i="62"/>
  <c r="I1543" i="62"/>
  <c r="I1542" i="62"/>
  <c r="I1541" i="62"/>
  <c r="I1540" i="62"/>
  <c r="I1539" i="62"/>
  <c r="I1538" i="62"/>
  <c r="I1537" i="62"/>
  <c r="I1536" i="62"/>
  <c r="I1535" i="62"/>
  <c r="I1534" i="62"/>
  <c r="I1533" i="62"/>
  <c r="I1532" i="62"/>
  <c r="I1531" i="62"/>
  <c r="I1530" i="62"/>
  <c r="I1529" i="62"/>
  <c r="I1528" i="62"/>
  <c r="I1527" i="62"/>
  <c r="I1526" i="62"/>
  <c r="I1525" i="62"/>
  <c r="I1524" i="62"/>
  <c r="I1523" i="62"/>
  <c r="I1522" i="62"/>
  <c r="I1521" i="62"/>
  <c r="I1520" i="62"/>
  <c r="I1519" i="62"/>
  <c r="I1518" i="62"/>
  <c r="I1517" i="62"/>
  <c r="I1516" i="62"/>
  <c r="I1515" i="62"/>
  <c r="I1514" i="62"/>
  <c r="I1513" i="62"/>
  <c r="I1512" i="62"/>
  <c r="I1511" i="62"/>
  <c r="I1510" i="62"/>
  <c r="I1509" i="62"/>
  <c r="I1508" i="62"/>
  <c r="I1507" i="62"/>
  <c r="I1506" i="62"/>
  <c r="I1505" i="62"/>
  <c r="I1504" i="62"/>
  <c r="I1503" i="62"/>
  <c r="I1502" i="62"/>
  <c r="I1501" i="62"/>
  <c r="I1500" i="62"/>
  <c r="I1499" i="62"/>
  <c r="I1498" i="62"/>
  <c r="I1497" i="62"/>
  <c r="I1496" i="62"/>
  <c r="I1495" i="62"/>
  <c r="I1494" i="62"/>
  <c r="I1493" i="62"/>
  <c r="I1492" i="62"/>
  <c r="I1491" i="62"/>
  <c r="I1490" i="62"/>
  <c r="I1489" i="62"/>
  <c r="I1488" i="62"/>
  <c r="I1487" i="62"/>
  <c r="I1486" i="62"/>
  <c r="I1485" i="62"/>
  <c r="I1484" i="62"/>
  <c r="I1483" i="62"/>
  <c r="I1482" i="62"/>
  <c r="I1481" i="62"/>
  <c r="I1480" i="62"/>
  <c r="I1479" i="62"/>
  <c r="I1478" i="62"/>
  <c r="I1477" i="62"/>
  <c r="I1476" i="62"/>
  <c r="I1475" i="62"/>
  <c r="I1474" i="62"/>
  <c r="I1473" i="62"/>
  <c r="I1472" i="62"/>
  <c r="I1471" i="62"/>
  <c r="I1470" i="62"/>
  <c r="I1469" i="62"/>
  <c r="I1468" i="62"/>
  <c r="I1467" i="62"/>
  <c r="I1466" i="62"/>
  <c r="I1465" i="62"/>
  <c r="I1464" i="62"/>
  <c r="I1463" i="62"/>
  <c r="I1462" i="62"/>
  <c r="I1461" i="62"/>
  <c r="I1460" i="62"/>
  <c r="I1459" i="62"/>
  <c r="I1458" i="62"/>
  <c r="I1457" i="62"/>
  <c r="I1456" i="62"/>
  <c r="I1455" i="62"/>
  <c r="I1454" i="62"/>
  <c r="I1453" i="62"/>
  <c r="I1452" i="62"/>
  <c r="I1451" i="62"/>
  <c r="I1450" i="62"/>
  <c r="I1449" i="62"/>
  <c r="I1448" i="62"/>
  <c r="I1447" i="62"/>
  <c r="I1446" i="62"/>
  <c r="I1445" i="62"/>
  <c r="I1444" i="62"/>
  <c r="I1443" i="62"/>
  <c r="I1442" i="62"/>
  <c r="I1441" i="62"/>
  <c r="I1440" i="62"/>
  <c r="I1439" i="62"/>
  <c r="I1438" i="62"/>
  <c r="I1437" i="62"/>
  <c r="I1436" i="62"/>
  <c r="I1435" i="62"/>
  <c r="I1434" i="62"/>
  <c r="I1433" i="62"/>
  <c r="I1432" i="62"/>
  <c r="I1431" i="62"/>
  <c r="I1430" i="62"/>
  <c r="I1429" i="62"/>
  <c r="I1428" i="62"/>
  <c r="I1427" i="62"/>
  <c r="I1426" i="62"/>
  <c r="I1425" i="62"/>
  <c r="I1424" i="62"/>
  <c r="I1423" i="62"/>
  <c r="I1422" i="62"/>
  <c r="I1421" i="62"/>
  <c r="I1420" i="62"/>
  <c r="I1419" i="62"/>
  <c r="I1418" i="62"/>
  <c r="I1417" i="62"/>
  <c r="I1416" i="62"/>
  <c r="I1415" i="62"/>
  <c r="I1414" i="62"/>
  <c r="I1413" i="62"/>
  <c r="I1412" i="62"/>
  <c r="I1411" i="62"/>
  <c r="I1410" i="62"/>
  <c r="I1409" i="62"/>
  <c r="I1408" i="62"/>
  <c r="I1407" i="62"/>
  <c r="I1406" i="62"/>
  <c r="I1405" i="62"/>
  <c r="I1404" i="62"/>
  <c r="I1403" i="62"/>
  <c r="I1402" i="62"/>
  <c r="I1401" i="62"/>
  <c r="I1400" i="62"/>
  <c r="I1399" i="62"/>
  <c r="I1398" i="62"/>
  <c r="I1397" i="62"/>
  <c r="I1396" i="62"/>
  <c r="I1395" i="62"/>
  <c r="I1394" i="62"/>
  <c r="I1393" i="62"/>
  <c r="I1392" i="62"/>
  <c r="I1391" i="62"/>
  <c r="I1390" i="62"/>
  <c r="I1389" i="62"/>
  <c r="I1388" i="62"/>
  <c r="I1387" i="62"/>
  <c r="I1386" i="62"/>
  <c r="I1385" i="62"/>
  <c r="I1384" i="62"/>
  <c r="I1383" i="62"/>
  <c r="I1382" i="62"/>
  <c r="I1381" i="62"/>
  <c r="I1380" i="62"/>
  <c r="I1379" i="62"/>
  <c r="I1378" i="62"/>
  <c r="I1377" i="62"/>
  <c r="I1376" i="62"/>
  <c r="I1375" i="62"/>
  <c r="I1374" i="62"/>
  <c r="I1373" i="62"/>
  <c r="I1372" i="62"/>
  <c r="I1371" i="62"/>
  <c r="I1370" i="62"/>
  <c r="I1369" i="62"/>
  <c r="I1368" i="62"/>
  <c r="I1367" i="62"/>
  <c r="I1366" i="62"/>
  <c r="I1365" i="62"/>
  <c r="I1364" i="62"/>
  <c r="I1363" i="62"/>
  <c r="I1362" i="62"/>
  <c r="I1361" i="62"/>
  <c r="I1360" i="62"/>
  <c r="I1359" i="62"/>
  <c r="I1358" i="62"/>
  <c r="I1357" i="62"/>
  <c r="I1356" i="62"/>
  <c r="I1355" i="62"/>
  <c r="I1354" i="62"/>
  <c r="I1353" i="62"/>
  <c r="I1352" i="62"/>
  <c r="I1351" i="62"/>
  <c r="I1350" i="62"/>
  <c r="I1349" i="62"/>
  <c r="I1348" i="62"/>
  <c r="I1347" i="62"/>
  <c r="I1346" i="62"/>
  <c r="I1345" i="62"/>
  <c r="I1344" i="62"/>
  <c r="I1343" i="62"/>
  <c r="I1342" i="62"/>
  <c r="I1341" i="62"/>
  <c r="I1340" i="62"/>
  <c r="I1339" i="62"/>
  <c r="I1338" i="62"/>
  <c r="I1337" i="62"/>
  <c r="I1336" i="62"/>
  <c r="I1335" i="62"/>
  <c r="I1334" i="62"/>
  <c r="I1333" i="62"/>
  <c r="I1332" i="62"/>
  <c r="I1331" i="62"/>
  <c r="I1330" i="62"/>
  <c r="I1329" i="62"/>
  <c r="I1328" i="62"/>
  <c r="I1327" i="62"/>
  <c r="I1326" i="62"/>
  <c r="I1325" i="62"/>
  <c r="I1324" i="62"/>
  <c r="I1323" i="62"/>
  <c r="I1322" i="62"/>
  <c r="I1321" i="62"/>
  <c r="I1320" i="62"/>
  <c r="I1319" i="62"/>
  <c r="I1318" i="62"/>
  <c r="I1317" i="62"/>
  <c r="I1316" i="62"/>
  <c r="I1315" i="62"/>
  <c r="I1314" i="62"/>
  <c r="I1313" i="62"/>
  <c r="I1312" i="62"/>
  <c r="I1311" i="62"/>
  <c r="I1310" i="62"/>
  <c r="I1309" i="62"/>
  <c r="I1308" i="62"/>
  <c r="I1307" i="62"/>
  <c r="I1306" i="62"/>
  <c r="I1305" i="62"/>
  <c r="I1304" i="62"/>
  <c r="I1303" i="62"/>
  <c r="I1302" i="62"/>
  <c r="I1301" i="62"/>
  <c r="I1300" i="62"/>
  <c r="I1299" i="62"/>
  <c r="I1298" i="62"/>
  <c r="I1297" i="62"/>
  <c r="I1296" i="62"/>
  <c r="I1295" i="62"/>
  <c r="I1294" i="62"/>
  <c r="I1293" i="62"/>
  <c r="I1292" i="62"/>
  <c r="I1291" i="62"/>
  <c r="I1290" i="62"/>
  <c r="I1289" i="62"/>
  <c r="I1288" i="62"/>
  <c r="I1287" i="62"/>
  <c r="I1286" i="62"/>
  <c r="I1285" i="62"/>
  <c r="I1284" i="62"/>
  <c r="I1283" i="62"/>
  <c r="I1282" i="62"/>
  <c r="I1281" i="62"/>
  <c r="I1280" i="62"/>
  <c r="I1279" i="62"/>
  <c r="I1278" i="62"/>
  <c r="I1277" i="62"/>
  <c r="I1276" i="62"/>
  <c r="I1275" i="62"/>
  <c r="I1274" i="62"/>
  <c r="I1273" i="62"/>
  <c r="I1272" i="62"/>
  <c r="I1271" i="62"/>
  <c r="I1270" i="62"/>
  <c r="I1269" i="62"/>
  <c r="I1268" i="62"/>
  <c r="I1267" i="62"/>
  <c r="I1266" i="62"/>
  <c r="I1265" i="62"/>
  <c r="I1264" i="62"/>
  <c r="I1263" i="62"/>
  <c r="I1262" i="62"/>
  <c r="I1261" i="62"/>
  <c r="O1261" i="62" s="1"/>
  <c r="I1260" i="62"/>
  <c r="O1260" i="62" s="1"/>
  <c r="I1259" i="62"/>
  <c r="I1258" i="62"/>
  <c r="I1257" i="62"/>
  <c r="I1256" i="62"/>
  <c r="I1255" i="62"/>
  <c r="O1255" i="62" s="1"/>
  <c r="I1254" i="62"/>
  <c r="O1254" i="62" s="1"/>
  <c r="I1253" i="62"/>
  <c r="O1253" i="62" s="1"/>
  <c r="I1252" i="62"/>
  <c r="O1252" i="62" s="1"/>
  <c r="I1251" i="62"/>
  <c r="I1250" i="62"/>
  <c r="I1249" i="62"/>
  <c r="O1249" i="62" s="1"/>
  <c r="I1248" i="62"/>
  <c r="O1248" i="62" s="1"/>
  <c r="I1247" i="62"/>
  <c r="I1246" i="62"/>
  <c r="I1245" i="62"/>
  <c r="I1244" i="62"/>
  <c r="I1243" i="62"/>
  <c r="I1242" i="62"/>
  <c r="I1241" i="62"/>
  <c r="I1240" i="62"/>
  <c r="I1239" i="62"/>
  <c r="I1238" i="62"/>
  <c r="I1237" i="62"/>
  <c r="I1236" i="62"/>
  <c r="I1235" i="62"/>
  <c r="I1234" i="62"/>
  <c r="I1233" i="62"/>
  <c r="I1232" i="62"/>
  <c r="I1231" i="62"/>
  <c r="I1230" i="62"/>
  <c r="I1229" i="62"/>
  <c r="I1228" i="62"/>
  <c r="I1227" i="62"/>
  <c r="I1226" i="62"/>
  <c r="I1225" i="62"/>
  <c r="I1224" i="62"/>
  <c r="I1223" i="62"/>
  <c r="I1222" i="62"/>
  <c r="I1221" i="62"/>
  <c r="I1220" i="62"/>
  <c r="I1219" i="62"/>
  <c r="I1218" i="62"/>
  <c r="I1217" i="62"/>
  <c r="I1216" i="62"/>
  <c r="I1215" i="62"/>
  <c r="I1214" i="62"/>
  <c r="I1213" i="62"/>
  <c r="I1212" i="62"/>
  <c r="I1211" i="62"/>
  <c r="I1210" i="62"/>
  <c r="I1209" i="62"/>
  <c r="I1208" i="62"/>
  <c r="I1207" i="62"/>
  <c r="I1206" i="62"/>
  <c r="I1205" i="62"/>
  <c r="I1204" i="62"/>
  <c r="I1203" i="62"/>
  <c r="I1202" i="62"/>
  <c r="I1201" i="62"/>
  <c r="I1200" i="62"/>
  <c r="I1199" i="62"/>
  <c r="I1198" i="62"/>
  <c r="I1197" i="62"/>
  <c r="I1196" i="62"/>
  <c r="I1195" i="62"/>
  <c r="I1194" i="62"/>
  <c r="I1193" i="62"/>
  <c r="I1192" i="62"/>
  <c r="I1191" i="62"/>
  <c r="I1190" i="62"/>
  <c r="I1189" i="62"/>
  <c r="I1188" i="62"/>
  <c r="I1187" i="62"/>
  <c r="I1186" i="62"/>
  <c r="I1185" i="62"/>
  <c r="I1184" i="62"/>
  <c r="I1183" i="62"/>
  <c r="I1182" i="62"/>
  <c r="I1181" i="62"/>
  <c r="I1180" i="62"/>
  <c r="I1179" i="62"/>
  <c r="I1178" i="62"/>
  <c r="I1177" i="62"/>
  <c r="I1176" i="62"/>
  <c r="I1175" i="62"/>
  <c r="I1174" i="62"/>
  <c r="I1173" i="62"/>
  <c r="I1172" i="62"/>
  <c r="I1171" i="62"/>
  <c r="I1170" i="62"/>
  <c r="I1169" i="62"/>
  <c r="I1168" i="62"/>
  <c r="I1167" i="62"/>
  <c r="I1166" i="62"/>
  <c r="I1165" i="62"/>
  <c r="I1164" i="62"/>
  <c r="I1163" i="62"/>
  <c r="I1162" i="62"/>
  <c r="I1161" i="62"/>
  <c r="I1160" i="62"/>
  <c r="I1159" i="62"/>
  <c r="I1158" i="62"/>
  <c r="I1157" i="62"/>
  <c r="I1156" i="62"/>
  <c r="I1155" i="62"/>
  <c r="I1154" i="62"/>
  <c r="I1153" i="62"/>
  <c r="I1152" i="62"/>
  <c r="I1151" i="62"/>
  <c r="I1150" i="62"/>
  <c r="I1149" i="62"/>
  <c r="I1148" i="62"/>
  <c r="I1147" i="62"/>
  <c r="I1146" i="62"/>
  <c r="I1145" i="62"/>
  <c r="I1144" i="62"/>
  <c r="I1143" i="62"/>
  <c r="I1142" i="62"/>
  <c r="I1141" i="62"/>
  <c r="I1140" i="62"/>
  <c r="I1139" i="62"/>
  <c r="I1138" i="62"/>
  <c r="I1137" i="62"/>
  <c r="I1136" i="62"/>
  <c r="I1135" i="62"/>
  <c r="I1134" i="62"/>
  <c r="I1133" i="62"/>
  <c r="I1132" i="62"/>
  <c r="I1131" i="62"/>
  <c r="I1130" i="62"/>
  <c r="I1129" i="62"/>
  <c r="I1128" i="62"/>
  <c r="I1127" i="62"/>
  <c r="I1126" i="62"/>
  <c r="I1125" i="62"/>
  <c r="I1124" i="62"/>
  <c r="I1123" i="62"/>
  <c r="I1122" i="62"/>
  <c r="I1121" i="62"/>
  <c r="I1120" i="62"/>
  <c r="I1119" i="62"/>
  <c r="I1118" i="62"/>
  <c r="I1117" i="62"/>
  <c r="I1116" i="62"/>
  <c r="I1115" i="62"/>
  <c r="I1114" i="62"/>
  <c r="I1113" i="62"/>
  <c r="I1112" i="62"/>
  <c r="I1111" i="62"/>
  <c r="I1110" i="62"/>
  <c r="I1109" i="62"/>
  <c r="I1108" i="62"/>
  <c r="I1107" i="62"/>
  <c r="I1106" i="62"/>
  <c r="I1105" i="62"/>
  <c r="I1104" i="62"/>
  <c r="I1103" i="62"/>
  <c r="I1102" i="62"/>
  <c r="I1101" i="62"/>
  <c r="I1100" i="62"/>
  <c r="I1099" i="62"/>
  <c r="I1098" i="62"/>
  <c r="I1097" i="62"/>
  <c r="I1096" i="62"/>
  <c r="I1095" i="62"/>
  <c r="I1094" i="62"/>
  <c r="I1093" i="62"/>
  <c r="I1092" i="62"/>
  <c r="I1091" i="62"/>
  <c r="I1090" i="62"/>
  <c r="I1089" i="62"/>
  <c r="I1088" i="62"/>
  <c r="I1087" i="62"/>
  <c r="I1086" i="62"/>
  <c r="I1085" i="62"/>
  <c r="I1084" i="62"/>
  <c r="I1083" i="62"/>
  <c r="I1082" i="62"/>
  <c r="I1081" i="62"/>
  <c r="I1080" i="62"/>
  <c r="I1079" i="62"/>
  <c r="I1078" i="62"/>
  <c r="I1077" i="62"/>
  <c r="I1076" i="62"/>
  <c r="I1075" i="62"/>
  <c r="I1074" i="62"/>
  <c r="I1073" i="62"/>
  <c r="I1072" i="62"/>
  <c r="I1071" i="62"/>
  <c r="I1070" i="62"/>
  <c r="I1069" i="62"/>
  <c r="I1068" i="62"/>
  <c r="I1067" i="62"/>
  <c r="I1066" i="62"/>
  <c r="I1065" i="62"/>
  <c r="I1064" i="62"/>
  <c r="I1063" i="62"/>
  <c r="I1062" i="62"/>
  <c r="I1061" i="62"/>
  <c r="I1060" i="62"/>
  <c r="I1059" i="62"/>
  <c r="I1058" i="62"/>
  <c r="I1057" i="62"/>
  <c r="I1056" i="62"/>
  <c r="I1055" i="62"/>
  <c r="I1054" i="62"/>
  <c r="I1053" i="62"/>
  <c r="I1052" i="62"/>
  <c r="I1051" i="62"/>
  <c r="I1050" i="62"/>
  <c r="I1049" i="62"/>
  <c r="I1048" i="62"/>
  <c r="I1047" i="62"/>
  <c r="I1046" i="62"/>
  <c r="I1045" i="62"/>
  <c r="I1044" i="62"/>
  <c r="I1043" i="62"/>
  <c r="I1042" i="62"/>
  <c r="I1041" i="62"/>
  <c r="I1040" i="62"/>
  <c r="I1039" i="62"/>
  <c r="I1038" i="62"/>
  <c r="I1037" i="62"/>
  <c r="I1036" i="62"/>
  <c r="I1035" i="62"/>
  <c r="I1034" i="62"/>
  <c r="I1033" i="62"/>
  <c r="I1032" i="62"/>
  <c r="I1031" i="62"/>
  <c r="I1030" i="62"/>
  <c r="I1029" i="62"/>
  <c r="I1028" i="62"/>
  <c r="I1027" i="62"/>
  <c r="I1026" i="62"/>
  <c r="I1025" i="62"/>
  <c r="I1024" i="62"/>
  <c r="I1023" i="62"/>
  <c r="I1022" i="62"/>
  <c r="I1021" i="62"/>
  <c r="I1020" i="62"/>
  <c r="I1019" i="62"/>
  <c r="I1018" i="62"/>
  <c r="I1017" i="62"/>
  <c r="I1016" i="62"/>
  <c r="I1015" i="62"/>
  <c r="I1014" i="62"/>
  <c r="I1013" i="62"/>
  <c r="I1012" i="62"/>
  <c r="I1011" i="62"/>
  <c r="I1010" i="62"/>
  <c r="I1009" i="62"/>
  <c r="I1008" i="62"/>
  <c r="I1007" i="62"/>
  <c r="I1006" i="62"/>
  <c r="I1005" i="62"/>
  <c r="I1004" i="62"/>
  <c r="I1003" i="62"/>
  <c r="I1002" i="62"/>
  <c r="I1001" i="62"/>
  <c r="I1000" i="62"/>
  <c r="I999" i="62"/>
  <c r="I998" i="62"/>
  <c r="I997" i="62"/>
  <c r="I996" i="62"/>
  <c r="I995" i="62"/>
  <c r="I994" i="62"/>
  <c r="I993" i="62"/>
  <c r="I992" i="62"/>
  <c r="I991" i="62"/>
  <c r="I990" i="62"/>
  <c r="I989" i="62"/>
  <c r="I988" i="62"/>
  <c r="I987" i="62"/>
  <c r="I986" i="62"/>
  <c r="I985" i="62"/>
  <c r="I984" i="62"/>
  <c r="I983" i="62"/>
  <c r="I982" i="62"/>
  <c r="I981" i="62"/>
  <c r="I980" i="62"/>
  <c r="I979" i="62"/>
  <c r="I978" i="62"/>
  <c r="I977" i="62"/>
  <c r="I976" i="62"/>
  <c r="I975" i="62"/>
  <c r="I974" i="62"/>
  <c r="I973" i="62"/>
  <c r="I972" i="62"/>
  <c r="I971" i="62"/>
  <c r="I970" i="62"/>
  <c r="I969" i="62"/>
  <c r="I968" i="62"/>
  <c r="I967" i="62"/>
  <c r="I966" i="62"/>
  <c r="I965" i="62"/>
  <c r="I964" i="62"/>
  <c r="I963" i="62"/>
  <c r="I962" i="62"/>
  <c r="I961" i="62"/>
  <c r="I960" i="62"/>
  <c r="I959" i="62"/>
  <c r="I958" i="62"/>
  <c r="I957" i="62"/>
  <c r="I956" i="62"/>
  <c r="I955" i="62"/>
  <c r="I954" i="62"/>
  <c r="I953" i="62"/>
  <c r="I952" i="62"/>
  <c r="I951" i="62"/>
  <c r="I950" i="62"/>
  <c r="I949" i="62"/>
  <c r="I948" i="62"/>
  <c r="I947" i="62"/>
  <c r="I946" i="62"/>
  <c r="I945" i="62"/>
  <c r="I944" i="62"/>
  <c r="I943" i="62"/>
  <c r="I942" i="62"/>
  <c r="I941" i="62"/>
  <c r="I940" i="62"/>
  <c r="I939" i="62"/>
  <c r="I938" i="62"/>
  <c r="I937" i="62"/>
  <c r="I936" i="62"/>
  <c r="I935" i="62"/>
  <c r="I934" i="62"/>
  <c r="I933" i="62"/>
  <c r="I932" i="62"/>
  <c r="I931" i="62"/>
  <c r="I930" i="62"/>
  <c r="I929" i="62"/>
  <c r="I928" i="62"/>
  <c r="I927" i="62"/>
  <c r="M927" i="62" s="1"/>
  <c r="I926" i="62"/>
  <c r="M926" i="62" s="1"/>
  <c r="I925" i="62"/>
  <c r="I924" i="62"/>
  <c r="I923" i="62"/>
  <c r="I922" i="62"/>
  <c r="I921" i="62"/>
  <c r="K921" i="62" s="1"/>
  <c r="I920" i="62"/>
  <c r="K920" i="62" s="1"/>
  <c r="I919" i="62"/>
  <c r="I918" i="62"/>
  <c r="I917" i="62"/>
  <c r="I916" i="62"/>
  <c r="I915" i="62"/>
  <c r="I914" i="62"/>
  <c r="I913" i="62"/>
  <c r="I912" i="62"/>
  <c r="I911" i="62"/>
  <c r="I910" i="62"/>
  <c r="I909" i="62"/>
  <c r="I908" i="62"/>
  <c r="I907" i="62"/>
  <c r="I906" i="62"/>
  <c r="I905" i="62"/>
  <c r="I904" i="62"/>
  <c r="I903" i="62"/>
  <c r="I902" i="62"/>
  <c r="I901" i="62"/>
  <c r="I900" i="62"/>
  <c r="I899" i="62"/>
  <c r="I898" i="62"/>
  <c r="I897" i="62"/>
  <c r="I896" i="62"/>
  <c r="I895" i="62"/>
  <c r="I894" i="62"/>
  <c r="I893" i="62"/>
  <c r="I892" i="62"/>
  <c r="I891" i="62"/>
  <c r="I890" i="62"/>
  <c r="I889" i="62"/>
  <c r="I888" i="62"/>
  <c r="I887" i="62"/>
  <c r="I886" i="62"/>
  <c r="I885" i="62"/>
  <c r="I884" i="62"/>
  <c r="I883" i="62"/>
  <c r="I882" i="62"/>
  <c r="I881" i="62"/>
  <c r="I880" i="62"/>
  <c r="I879" i="62"/>
  <c r="I878" i="62"/>
  <c r="I877" i="62"/>
  <c r="I876" i="62"/>
  <c r="I875" i="62"/>
  <c r="I874" i="62"/>
  <c r="I873" i="62"/>
  <c r="I872" i="62"/>
  <c r="I871" i="62"/>
  <c r="I870" i="62"/>
  <c r="I869" i="62"/>
  <c r="I868" i="62"/>
  <c r="I867" i="62"/>
  <c r="I866" i="62"/>
  <c r="I865" i="62"/>
  <c r="I864" i="62"/>
  <c r="I863" i="62"/>
  <c r="I862" i="62"/>
  <c r="I861" i="62"/>
  <c r="I860" i="62"/>
  <c r="I859" i="62"/>
  <c r="I858" i="62"/>
  <c r="I857" i="62"/>
  <c r="I856" i="62"/>
  <c r="I855" i="62"/>
  <c r="I854" i="62"/>
  <c r="I853" i="62"/>
  <c r="I852" i="62"/>
  <c r="I851" i="62"/>
  <c r="I850" i="62"/>
  <c r="I849" i="62"/>
  <c r="I848" i="62"/>
  <c r="I847" i="62"/>
  <c r="I846" i="62"/>
  <c r="I845" i="62"/>
  <c r="I844" i="62"/>
  <c r="I843" i="62"/>
  <c r="I842" i="62"/>
  <c r="I841" i="62"/>
  <c r="I840" i="62"/>
  <c r="I839" i="62"/>
  <c r="I838" i="62"/>
  <c r="I837" i="62"/>
  <c r="I836" i="62"/>
  <c r="I835" i="62"/>
  <c r="I834" i="62"/>
  <c r="I833" i="62"/>
  <c r="I832" i="62"/>
  <c r="I831" i="62"/>
  <c r="I830" i="62"/>
  <c r="I829" i="62"/>
  <c r="I828" i="62"/>
  <c r="I827" i="62"/>
  <c r="I826" i="62"/>
  <c r="I825" i="62"/>
  <c r="I824" i="62"/>
  <c r="I823" i="62"/>
  <c r="I822" i="62"/>
  <c r="I821" i="62"/>
  <c r="I820" i="62"/>
  <c r="I819" i="62"/>
  <c r="I818" i="62"/>
  <c r="I817" i="62"/>
  <c r="I816" i="62"/>
  <c r="I815" i="62"/>
  <c r="I814" i="62"/>
  <c r="I813" i="62"/>
  <c r="I812" i="62"/>
  <c r="I811" i="62"/>
  <c r="I810" i="62"/>
  <c r="I809" i="62"/>
  <c r="I808" i="62"/>
  <c r="I807" i="62"/>
  <c r="I806" i="62"/>
  <c r="I805" i="62"/>
  <c r="I804" i="62"/>
  <c r="I803" i="62"/>
  <c r="I802" i="62"/>
  <c r="I801" i="62"/>
  <c r="I800" i="62"/>
  <c r="I799" i="62"/>
  <c r="I798" i="62"/>
  <c r="I797" i="62"/>
  <c r="I796" i="62"/>
  <c r="I795" i="62"/>
  <c r="I794" i="62"/>
  <c r="I793" i="62"/>
  <c r="I792" i="62"/>
  <c r="I791" i="62"/>
  <c r="I790" i="62"/>
  <c r="I789" i="62"/>
  <c r="I788" i="62"/>
  <c r="I787" i="62"/>
  <c r="I786" i="62"/>
  <c r="I785" i="62"/>
  <c r="I784" i="62"/>
  <c r="I783" i="62"/>
  <c r="I782" i="62"/>
  <c r="I781" i="62"/>
  <c r="I780" i="62"/>
  <c r="I779" i="62"/>
  <c r="I778" i="62"/>
  <c r="I777" i="62"/>
  <c r="I776" i="62"/>
  <c r="I775" i="62"/>
  <c r="K775" i="62" s="1"/>
  <c r="I774" i="62"/>
  <c r="K774" i="62" s="1"/>
  <c r="I773" i="62"/>
  <c r="K773" i="62" s="1"/>
  <c r="I772" i="62"/>
  <c r="K772" i="62" s="1"/>
  <c r="I771" i="62"/>
  <c r="I770" i="62"/>
  <c r="I769" i="62"/>
  <c r="M769" i="62" s="1"/>
  <c r="I768" i="62"/>
  <c r="M768" i="62" s="1"/>
  <c r="I767" i="62"/>
  <c r="I766" i="62"/>
  <c r="I765" i="62"/>
  <c r="M765" i="62" s="1"/>
  <c r="I764" i="62"/>
  <c r="M764" i="62" s="1"/>
  <c r="I763" i="62"/>
  <c r="I762" i="62"/>
  <c r="I761" i="62"/>
  <c r="I760" i="62"/>
  <c r="I759" i="62"/>
  <c r="I758" i="62"/>
  <c r="I757" i="62"/>
  <c r="I756" i="62"/>
  <c r="I755" i="62"/>
  <c r="I754" i="62"/>
  <c r="I753" i="62"/>
  <c r="I752" i="62"/>
  <c r="I751" i="62"/>
  <c r="I750" i="62"/>
  <c r="I749" i="62"/>
  <c r="O749" i="62" s="1"/>
  <c r="I748" i="62"/>
  <c r="O748" i="62" s="1"/>
  <c r="I747" i="62"/>
  <c r="I746" i="62"/>
  <c r="I745" i="62"/>
  <c r="I744" i="62"/>
  <c r="I743" i="62"/>
  <c r="I742" i="62"/>
  <c r="I741" i="62"/>
  <c r="M741" i="62" s="1"/>
  <c r="I740" i="62"/>
  <c r="M740" i="62" s="1"/>
  <c r="I739" i="62"/>
  <c r="I738" i="62"/>
  <c r="I737" i="62"/>
  <c r="I736" i="62"/>
  <c r="I735" i="62"/>
  <c r="I734" i="62"/>
  <c r="I733" i="62"/>
  <c r="I732" i="62"/>
  <c r="I731" i="62"/>
  <c r="K731" i="62" s="1"/>
  <c r="I730" i="62"/>
  <c r="K730" i="62" s="1"/>
  <c r="I729" i="62"/>
  <c r="I728" i="62"/>
  <c r="I727" i="62"/>
  <c r="I726" i="62"/>
  <c r="I725" i="62"/>
  <c r="I724" i="62"/>
  <c r="I723" i="62"/>
  <c r="I722" i="62"/>
  <c r="I721" i="62"/>
  <c r="I720" i="62"/>
  <c r="I719" i="62"/>
  <c r="I718" i="62"/>
  <c r="I717" i="62"/>
  <c r="I716" i="62"/>
  <c r="I715" i="62"/>
  <c r="I714" i="62"/>
  <c r="I713" i="62"/>
  <c r="K713" i="62" s="1"/>
  <c r="I712" i="62"/>
  <c r="K712" i="62" s="1"/>
  <c r="I711" i="62"/>
  <c r="I710" i="62"/>
  <c r="I709" i="62"/>
  <c r="I708" i="62"/>
  <c r="I707" i="62"/>
  <c r="I706" i="62"/>
  <c r="I705" i="62"/>
  <c r="I704" i="62"/>
  <c r="I703" i="62"/>
  <c r="I702" i="62"/>
  <c r="I701" i="62"/>
  <c r="I700" i="62"/>
  <c r="I699" i="62"/>
  <c r="I698" i="62"/>
  <c r="I697" i="62"/>
  <c r="I696" i="62"/>
  <c r="I695" i="62"/>
  <c r="I694" i="62"/>
  <c r="I693" i="62"/>
  <c r="I692" i="62"/>
  <c r="I691" i="62"/>
  <c r="I690" i="62"/>
  <c r="I689" i="62"/>
  <c r="I688" i="62"/>
  <c r="I687" i="62"/>
  <c r="I686" i="62"/>
  <c r="I685" i="62"/>
  <c r="I684" i="62"/>
  <c r="I683" i="62"/>
  <c r="I682" i="62"/>
  <c r="I681" i="62"/>
  <c r="I680" i="62"/>
  <c r="I679" i="62"/>
  <c r="I678" i="62"/>
  <c r="I677" i="62"/>
  <c r="I676" i="62"/>
  <c r="I675" i="62"/>
  <c r="I674" i="62"/>
  <c r="I673" i="62"/>
  <c r="I672" i="62"/>
  <c r="I671" i="62"/>
  <c r="I670" i="62"/>
  <c r="I668" i="62"/>
  <c r="I666" i="62"/>
  <c r="I664" i="62"/>
  <c r="I662" i="62"/>
  <c r="I660" i="62"/>
  <c r="I659" i="62"/>
  <c r="I658" i="62"/>
  <c r="I657" i="62"/>
  <c r="I656" i="62"/>
  <c r="I655" i="62"/>
  <c r="I654" i="62"/>
  <c r="I653" i="62"/>
  <c r="I652" i="62"/>
  <c r="I651" i="62"/>
  <c r="I650" i="62"/>
  <c r="I649" i="62"/>
  <c r="I648" i="62"/>
  <c r="I647" i="62"/>
  <c r="I646" i="62"/>
  <c r="I645" i="62"/>
  <c r="I644" i="62"/>
  <c r="I643" i="62"/>
  <c r="I642" i="62"/>
  <c r="I641" i="62"/>
  <c r="I640" i="62"/>
  <c r="I639" i="62"/>
  <c r="I638" i="62"/>
  <c r="I637" i="62"/>
  <c r="I636" i="62"/>
  <c r="I635" i="62"/>
  <c r="I634" i="62"/>
  <c r="I633" i="62"/>
  <c r="I632" i="62"/>
  <c r="I631" i="62"/>
  <c r="I630" i="62"/>
  <c r="I629" i="62"/>
  <c r="I628" i="62"/>
  <c r="I627" i="62"/>
  <c r="I626" i="62"/>
  <c r="I625" i="62"/>
  <c r="I624" i="62"/>
  <c r="I623" i="62"/>
  <c r="I622" i="62"/>
  <c r="I621" i="62"/>
  <c r="I620" i="62"/>
  <c r="I619" i="62"/>
  <c r="I618" i="62"/>
  <c r="I617" i="62"/>
  <c r="I616" i="62"/>
  <c r="I615" i="62"/>
  <c r="I614" i="62"/>
  <c r="I613" i="62"/>
  <c r="I612" i="62"/>
  <c r="I611" i="62"/>
  <c r="I610" i="62"/>
  <c r="I609" i="62"/>
  <c r="I608" i="62"/>
  <c r="I607" i="62"/>
  <c r="I606" i="62"/>
  <c r="I605" i="62"/>
  <c r="I604" i="62"/>
  <c r="I603" i="62"/>
  <c r="I602" i="62"/>
  <c r="I601" i="62"/>
  <c r="I600" i="62"/>
  <c r="I599" i="62"/>
  <c r="I598" i="62"/>
  <c r="I597" i="62"/>
  <c r="I596" i="62"/>
  <c r="I595" i="62"/>
  <c r="I594" i="62"/>
  <c r="I593" i="62"/>
  <c r="I592" i="62"/>
  <c r="I591" i="62"/>
  <c r="I590" i="62"/>
  <c r="I589" i="62"/>
  <c r="I588" i="62"/>
  <c r="I587" i="62"/>
  <c r="I586" i="62"/>
  <c r="I585" i="62"/>
  <c r="I584" i="62"/>
  <c r="I583" i="62"/>
  <c r="I582" i="62"/>
  <c r="I581" i="62"/>
  <c r="I580" i="62"/>
  <c r="I579" i="62"/>
  <c r="I578" i="62"/>
  <c r="I577" i="62"/>
  <c r="I576" i="62"/>
  <c r="I575" i="62"/>
  <c r="I574" i="62"/>
  <c r="I573" i="62"/>
  <c r="I572" i="62"/>
  <c r="I571" i="62"/>
  <c r="I570" i="62"/>
  <c r="I569" i="62"/>
  <c r="I568" i="62"/>
  <c r="I567" i="62"/>
  <c r="I566" i="62"/>
  <c r="I565" i="62"/>
  <c r="I564" i="62"/>
  <c r="I563" i="62"/>
  <c r="I562" i="62"/>
  <c r="I561" i="62"/>
  <c r="I560" i="62"/>
  <c r="I559" i="62"/>
  <c r="I558" i="62"/>
  <c r="I557" i="62"/>
  <c r="I556" i="62"/>
  <c r="I555" i="62"/>
  <c r="I554" i="62"/>
  <c r="I553" i="62"/>
  <c r="I552" i="62"/>
  <c r="I551" i="62"/>
  <c r="I550" i="62"/>
  <c r="I549" i="62"/>
  <c r="I548" i="62"/>
  <c r="I547" i="62"/>
  <c r="I546" i="62"/>
  <c r="I545" i="62"/>
  <c r="I544" i="62"/>
  <c r="I543" i="62"/>
  <c r="I542" i="62"/>
  <c r="I541" i="62"/>
  <c r="I540" i="62"/>
  <c r="I539" i="62"/>
  <c r="I538" i="62"/>
  <c r="I537" i="62"/>
  <c r="I536" i="62"/>
  <c r="I535" i="62"/>
  <c r="I534" i="62"/>
  <c r="I533" i="62"/>
  <c r="I532" i="62"/>
  <c r="I531" i="62"/>
  <c r="I530" i="62"/>
  <c r="I529" i="62"/>
  <c r="I528" i="62"/>
  <c r="I527" i="62"/>
  <c r="I526" i="62"/>
  <c r="I525" i="62"/>
  <c r="I524" i="62"/>
  <c r="I523" i="62"/>
  <c r="I522" i="62"/>
  <c r="I521" i="62"/>
  <c r="I520" i="62"/>
  <c r="I519" i="62"/>
  <c r="I518" i="62"/>
  <c r="I517" i="62"/>
  <c r="I516" i="62"/>
  <c r="I515" i="62"/>
  <c r="I514" i="62"/>
  <c r="I513" i="62"/>
  <c r="I512" i="62"/>
  <c r="I511" i="62"/>
  <c r="I510" i="62"/>
  <c r="I509" i="62"/>
  <c r="I508" i="62"/>
  <c r="I507" i="62"/>
  <c r="I506" i="62"/>
  <c r="I505" i="62"/>
  <c r="I504" i="62"/>
  <c r="I503" i="62"/>
  <c r="I502" i="62"/>
  <c r="I501" i="62"/>
  <c r="I500" i="62"/>
  <c r="I499" i="62"/>
  <c r="I498" i="62"/>
  <c r="I497" i="62"/>
  <c r="I496" i="62"/>
  <c r="I495" i="62"/>
  <c r="I494" i="62"/>
  <c r="I493" i="62"/>
  <c r="I492" i="62"/>
  <c r="I491" i="62"/>
  <c r="I490" i="62"/>
  <c r="I489" i="62"/>
  <c r="I488" i="62"/>
  <c r="I487" i="62"/>
  <c r="I486" i="62"/>
  <c r="I485" i="62"/>
  <c r="I484" i="62"/>
  <c r="I483" i="62"/>
  <c r="I482" i="62"/>
  <c r="I481" i="62"/>
  <c r="I480" i="62"/>
  <c r="I479" i="62"/>
  <c r="I478" i="62"/>
  <c r="I477" i="62"/>
  <c r="I476" i="62"/>
  <c r="I475" i="62"/>
  <c r="I474" i="62"/>
  <c r="I473" i="62"/>
  <c r="I472" i="62"/>
  <c r="I471" i="62"/>
  <c r="I470" i="62"/>
  <c r="I469" i="62"/>
  <c r="I468" i="62"/>
  <c r="I467" i="62"/>
  <c r="I466" i="62"/>
  <c r="I465" i="62"/>
  <c r="I464" i="62"/>
  <c r="I463" i="62"/>
  <c r="I462" i="62"/>
  <c r="I461" i="62"/>
  <c r="I460" i="62"/>
  <c r="I459" i="62"/>
  <c r="I458" i="62"/>
  <c r="I457" i="62"/>
  <c r="I456" i="62"/>
  <c r="I455" i="62"/>
  <c r="I454" i="62"/>
  <c r="I453" i="62"/>
  <c r="I452" i="62"/>
  <c r="I451" i="62"/>
  <c r="I450" i="62"/>
  <c r="I449" i="62"/>
  <c r="I448" i="62"/>
  <c r="I447" i="62"/>
  <c r="I446" i="62"/>
  <c r="I445" i="62"/>
  <c r="I444" i="62"/>
  <c r="I443" i="62"/>
  <c r="I442" i="62"/>
  <c r="I441" i="62"/>
  <c r="I440" i="62"/>
  <c r="I439" i="62"/>
  <c r="I438" i="62"/>
  <c r="I437" i="62"/>
  <c r="I436" i="62"/>
  <c r="I435" i="62"/>
  <c r="I434" i="62"/>
  <c r="I433" i="62"/>
  <c r="I432" i="62"/>
  <c r="I431" i="62"/>
  <c r="I430" i="62"/>
  <c r="I429" i="62"/>
  <c r="I428" i="62"/>
  <c r="I427" i="62"/>
  <c r="I426" i="62"/>
  <c r="I425" i="62"/>
  <c r="I424" i="62"/>
  <c r="I423" i="62"/>
  <c r="I422" i="62"/>
  <c r="I421" i="62"/>
  <c r="I420" i="62"/>
  <c r="I419" i="62"/>
  <c r="I418" i="62"/>
  <c r="I417" i="62"/>
  <c r="I416" i="62"/>
  <c r="I415" i="62"/>
  <c r="I414" i="62"/>
  <c r="I413" i="62"/>
  <c r="I412" i="62"/>
  <c r="I411" i="62"/>
  <c r="I410" i="62"/>
  <c r="I409" i="62"/>
  <c r="I408" i="62"/>
  <c r="I407" i="62"/>
  <c r="I406" i="62"/>
  <c r="I405" i="62"/>
  <c r="I404" i="62"/>
  <c r="I403" i="62"/>
  <c r="I402" i="62"/>
  <c r="I401" i="62"/>
  <c r="I400" i="62"/>
  <c r="I399" i="62"/>
  <c r="I398" i="62"/>
  <c r="I397" i="62"/>
  <c r="I396" i="62"/>
  <c r="I395" i="62"/>
  <c r="I394" i="62"/>
  <c r="I393" i="62"/>
  <c r="I392" i="62"/>
  <c r="I391" i="62"/>
  <c r="I390" i="62"/>
  <c r="I389" i="62"/>
  <c r="I388" i="62"/>
  <c r="I387" i="62"/>
  <c r="I386" i="62"/>
  <c r="I385" i="62"/>
  <c r="I384" i="62"/>
  <c r="I383" i="62"/>
  <c r="I382" i="62"/>
  <c r="I381" i="62"/>
  <c r="I380" i="62"/>
  <c r="I379" i="62"/>
  <c r="I378" i="62"/>
  <c r="I377" i="62"/>
  <c r="I376" i="62"/>
  <c r="I375" i="62"/>
  <c r="I374" i="62"/>
  <c r="I373" i="62"/>
  <c r="I372" i="62"/>
  <c r="I371" i="62"/>
  <c r="I370" i="62"/>
  <c r="I369" i="62"/>
  <c r="I368" i="62"/>
  <c r="I367" i="62"/>
  <c r="I366" i="62"/>
  <c r="I365" i="62"/>
  <c r="I364" i="62"/>
  <c r="I363" i="62"/>
  <c r="I362" i="62"/>
  <c r="I361" i="62"/>
  <c r="I360" i="62"/>
  <c r="I359" i="62"/>
  <c r="I358" i="62"/>
  <c r="I357" i="62"/>
  <c r="I356" i="62"/>
  <c r="I355" i="62"/>
  <c r="I354" i="62"/>
  <c r="I353" i="62"/>
  <c r="I352" i="62"/>
  <c r="I351" i="62"/>
  <c r="I350" i="62"/>
  <c r="I349" i="62"/>
  <c r="I348" i="62"/>
  <c r="I347" i="62"/>
  <c r="I346" i="62"/>
  <c r="I345" i="62"/>
  <c r="I344" i="62"/>
  <c r="I343" i="62"/>
  <c r="I342" i="62"/>
  <c r="I341" i="62"/>
  <c r="I340" i="62"/>
  <c r="I339" i="62"/>
  <c r="I338" i="62"/>
  <c r="I337" i="62"/>
  <c r="I336" i="62"/>
  <c r="I335" i="62"/>
  <c r="I334" i="62"/>
  <c r="I333" i="62"/>
  <c r="I332" i="62"/>
  <c r="I331" i="62"/>
  <c r="I330" i="62"/>
  <c r="I329" i="62"/>
  <c r="I328" i="62"/>
  <c r="I327" i="62"/>
  <c r="I326" i="62"/>
  <c r="I325" i="62"/>
  <c r="I324" i="62"/>
  <c r="I323" i="62"/>
  <c r="I322" i="62"/>
  <c r="I321" i="62"/>
  <c r="I320" i="62"/>
  <c r="I319" i="62"/>
  <c r="I318" i="62"/>
  <c r="I317" i="62"/>
  <c r="I316" i="62"/>
  <c r="I315" i="62"/>
  <c r="I314" i="62"/>
  <c r="I313" i="62"/>
  <c r="I312" i="62"/>
  <c r="I311" i="62"/>
  <c r="I310" i="62"/>
  <c r="I309" i="62"/>
  <c r="I308" i="62"/>
  <c r="I307" i="62"/>
  <c r="I306" i="62"/>
  <c r="I305" i="62"/>
  <c r="I304" i="62"/>
  <c r="I303" i="62"/>
  <c r="I302" i="62"/>
  <c r="I301" i="62"/>
  <c r="I300" i="62"/>
  <c r="I299" i="62"/>
  <c r="I298" i="62"/>
  <c r="I297" i="62"/>
  <c r="I296" i="62"/>
  <c r="I295" i="62"/>
  <c r="I294" i="62"/>
  <c r="I293" i="62"/>
  <c r="I292" i="62"/>
  <c r="I291" i="62"/>
  <c r="I290" i="62"/>
  <c r="I289" i="62"/>
  <c r="I288" i="62"/>
  <c r="I287" i="62"/>
  <c r="I286" i="62"/>
  <c r="I285" i="62"/>
  <c r="I284" i="62"/>
  <c r="I283" i="62"/>
  <c r="I282" i="62"/>
  <c r="I281" i="62"/>
  <c r="I280" i="62"/>
  <c r="I279" i="62"/>
  <c r="I278" i="62"/>
  <c r="I277" i="62"/>
  <c r="I276" i="62"/>
  <c r="I275" i="62"/>
  <c r="I274" i="62"/>
  <c r="I273" i="62"/>
  <c r="I272" i="62"/>
  <c r="I271" i="62"/>
  <c r="I270" i="62"/>
  <c r="I269" i="62"/>
  <c r="I268" i="62"/>
  <c r="I267" i="62"/>
  <c r="I266" i="62"/>
  <c r="I265" i="62"/>
  <c r="I264" i="62"/>
  <c r="I263" i="62"/>
  <c r="I262" i="62"/>
  <c r="I261" i="62"/>
  <c r="I260" i="62"/>
  <c r="I259" i="62"/>
  <c r="I258" i="62"/>
  <c r="I257" i="62"/>
  <c r="I256" i="62"/>
  <c r="I255" i="62"/>
  <c r="I254" i="62"/>
  <c r="I253" i="62"/>
  <c r="I252" i="62"/>
  <c r="I251" i="62"/>
  <c r="I250" i="62"/>
  <c r="I249" i="62"/>
  <c r="I248" i="62"/>
  <c r="I247" i="62"/>
  <c r="I246" i="62"/>
  <c r="I245" i="62"/>
  <c r="I244" i="62"/>
  <c r="I243" i="62"/>
  <c r="I242" i="62"/>
  <c r="I241" i="62"/>
  <c r="I240" i="62"/>
  <c r="I239" i="62"/>
  <c r="I238" i="62"/>
  <c r="I237" i="62"/>
  <c r="I236" i="62"/>
  <c r="I235" i="62"/>
  <c r="I234" i="62"/>
  <c r="I233" i="62"/>
  <c r="I232" i="62"/>
  <c r="I231" i="62"/>
  <c r="I230" i="62"/>
  <c r="I229" i="62"/>
  <c r="I228" i="62"/>
  <c r="I227" i="62"/>
  <c r="I226" i="62"/>
  <c r="I225" i="62"/>
  <c r="I224" i="62"/>
  <c r="I223" i="62"/>
  <c r="I222" i="62"/>
  <c r="I221" i="62"/>
  <c r="I220" i="62"/>
  <c r="I219" i="62"/>
  <c r="I218" i="62"/>
  <c r="I217" i="62"/>
  <c r="I216" i="62"/>
  <c r="I215" i="62"/>
  <c r="I214" i="62"/>
  <c r="I213" i="62"/>
  <c r="I212" i="62"/>
  <c r="I211" i="62"/>
  <c r="I210" i="62"/>
  <c r="I209" i="62"/>
  <c r="I208" i="62"/>
  <c r="I207" i="62"/>
  <c r="I206" i="62"/>
  <c r="I205" i="62"/>
  <c r="I204" i="62"/>
  <c r="I203" i="62"/>
  <c r="I202" i="62"/>
  <c r="I201" i="62"/>
  <c r="I200" i="62"/>
  <c r="I199" i="62"/>
  <c r="I198" i="62"/>
  <c r="I197" i="62"/>
  <c r="I196" i="62"/>
  <c r="I195" i="62"/>
  <c r="I194" i="62"/>
  <c r="I193" i="62"/>
  <c r="I192" i="62"/>
  <c r="I191" i="62"/>
  <c r="I190" i="62"/>
  <c r="I189" i="62"/>
  <c r="I188" i="62"/>
  <c r="I187" i="62"/>
  <c r="I186" i="62"/>
  <c r="I185" i="62"/>
  <c r="I184" i="62"/>
  <c r="I183" i="62"/>
  <c r="I182" i="62"/>
  <c r="I181" i="62"/>
  <c r="I180" i="62"/>
  <c r="I179" i="62"/>
  <c r="I178" i="62"/>
  <c r="I177" i="62"/>
  <c r="I176" i="62"/>
  <c r="I175" i="62"/>
  <c r="I174" i="62"/>
  <c r="I173" i="62"/>
  <c r="I172" i="62"/>
  <c r="I171" i="62"/>
  <c r="I170" i="62"/>
  <c r="I169" i="62"/>
  <c r="I168" i="62"/>
  <c r="I167" i="62"/>
  <c r="I166" i="62"/>
  <c r="I165" i="62"/>
  <c r="I164" i="62"/>
  <c r="I163" i="62"/>
  <c r="I162" i="62"/>
  <c r="I161" i="62"/>
  <c r="I160" i="62"/>
  <c r="I159" i="62"/>
  <c r="I158" i="62"/>
  <c r="I157" i="62"/>
  <c r="I156" i="62"/>
  <c r="I155" i="62"/>
  <c r="I154" i="62"/>
  <c r="I153" i="62"/>
  <c r="I152" i="62"/>
  <c r="I151" i="62"/>
  <c r="I150" i="62"/>
  <c r="I149" i="62"/>
  <c r="I148" i="62"/>
  <c r="I147" i="62"/>
  <c r="I146" i="62"/>
  <c r="I145" i="62"/>
  <c r="I144" i="62"/>
  <c r="I143" i="62"/>
  <c r="I142" i="62"/>
  <c r="I141" i="62"/>
  <c r="I140" i="62"/>
  <c r="I139" i="62"/>
  <c r="I138" i="62"/>
  <c r="I137" i="62"/>
  <c r="I136" i="62"/>
  <c r="I135" i="62"/>
  <c r="I134" i="62"/>
  <c r="I133" i="62"/>
  <c r="I132" i="62"/>
  <c r="I131" i="62"/>
  <c r="I130" i="62"/>
  <c r="I129" i="62"/>
  <c r="I128" i="62"/>
  <c r="I127" i="62"/>
  <c r="I126" i="62"/>
  <c r="I125" i="62"/>
  <c r="I124" i="62"/>
  <c r="I123" i="62"/>
  <c r="I122" i="62"/>
  <c r="I121" i="62"/>
  <c r="I120" i="62"/>
  <c r="I119" i="62"/>
  <c r="I118" i="62"/>
  <c r="I117" i="62"/>
  <c r="I116" i="62"/>
  <c r="I115" i="62"/>
  <c r="I114" i="62"/>
  <c r="I113" i="62"/>
  <c r="I112" i="62"/>
  <c r="I111" i="62"/>
  <c r="I110" i="62"/>
  <c r="I109" i="62"/>
  <c r="I108" i="62"/>
  <c r="I107" i="62"/>
  <c r="I106" i="62"/>
  <c r="I105" i="62"/>
  <c r="I104" i="62"/>
  <c r="I103" i="62"/>
  <c r="I102" i="62"/>
  <c r="I101" i="62"/>
  <c r="I100" i="62"/>
  <c r="I99" i="62"/>
  <c r="I98" i="62"/>
  <c r="I97" i="62"/>
  <c r="I96" i="62"/>
  <c r="I95" i="62"/>
  <c r="I94" i="62"/>
  <c r="I93" i="62"/>
  <c r="I92" i="62"/>
  <c r="I91" i="62"/>
  <c r="I90" i="62"/>
  <c r="I89" i="62"/>
  <c r="I88" i="62"/>
  <c r="I69" i="62"/>
  <c r="I68" i="62"/>
  <c r="I67" i="62"/>
  <c r="I66" i="62"/>
  <c r="I65" i="62"/>
  <c r="I64" i="62"/>
  <c r="I63" i="62"/>
  <c r="I62" i="62"/>
  <c r="I61" i="62"/>
  <c r="I60" i="62"/>
  <c r="I59" i="62"/>
  <c r="I58" i="62"/>
  <c r="I57" i="62"/>
  <c r="I56" i="62"/>
  <c r="I55" i="62"/>
  <c r="I54" i="62"/>
  <c r="I53" i="62"/>
  <c r="I52" i="62"/>
  <c r="I51" i="62"/>
  <c r="I50" i="62"/>
  <c r="I49" i="62"/>
  <c r="I48" i="62"/>
  <c r="I47" i="62"/>
  <c r="I46" i="62"/>
  <c r="I45" i="62"/>
  <c r="I44" i="62"/>
  <c r="I43" i="62"/>
  <c r="I42" i="62"/>
  <c r="I41" i="62"/>
  <c r="I40" i="62"/>
  <c r="I39" i="62"/>
  <c r="I38" i="62"/>
  <c r="I37" i="62"/>
  <c r="I36" i="62"/>
  <c r="I35" i="62"/>
  <c r="I34" i="62"/>
  <c r="I33" i="62"/>
  <c r="I32" i="62"/>
  <c r="I31" i="62"/>
  <c r="I30" i="62"/>
  <c r="I29" i="62"/>
  <c r="I28" i="62"/>
  <c r="I27" i="62"/>
  <c r="I26" i="62"/>
  <c r="I25" i="62"/>
  <c r="I23" i="62"/>
  <c r="I22" i="62"/>
  <c r="M712" i="62" l="1"/>
  <c r="M713" i="62"/>
  <c r="M730" i="62"/>
  <c r="M731" i="62"/>
  <c r="O768" i="62"/>
  <c r="O769" i="62"/>
  <c r="O920" i="62"/>
  <c r="O921" i="62"/>
  <c r="M748" i="62"/>
  <c r="M749" i="62"/>
  <c r="E38" i="59"/>
  <c r="T3935" i="64" l="1"/>
  <c r="S3935" i="64"/>
  <c r="P3935" i="64"/>
  <c r="N3935" i="64"/>
  <c r="N3933" i="64" s="1"/>
  <c r="N3931" i="64" s="1"/>
  <c r="L3935" i="64"/>
  <c r="G3935" i="64"/>
  <c r="P3934" i="64"/>
  <c r="P3932" i="64" s="1"/>
  <c r="P3930" i="64" s="1"/>
  <c r="N3934" i="64"/>
  <c r="N3932" i="64" s="1"/>
  <c r="N3930" i="64" s="1"/>
  <c r="L3934" i="64"/>
  <c r="G3934" i="64"/>
  <c r="T3933" i="64"/>
  <c r="P3933" i="64"/>
  <c r="P3931" i="64" s="1"/>
  <c r="G3933" i="64"/>
  <c r="G3932" i="64"/>
  <c r="T3931" i="64"/>
  <c r="G3931" i="64"/>
  <c r="G3930" i="64"/>
  <c r="T3929" i="64"/>
  <c r="S3929" i="64"/>
  <c r="P3929" i="64"/>
  <c r="N3929" i="64"/>
  <c r="L3929" i="64"/>
  <c r="G3929" i="64"/>
  <c r="P3928" i="64"/>
  <c r="N3928" i="64"/>
  <c r="L3928" i="64"/>
  <c r="G3928" i="64"/>
  <c r="T3927" i="64"/>
  <c r="S3927" i="64"/>
  <c r="P3927" i="64"/>
  <c r="N3927" i="64"/>
  <c r="L3927" i="64"/>
  <c r="G3927" i="64"/>
  <c r="P3926" i="64"/>
  <c r="N3926" i="64"/>
  <c r="L3926" i="64"/>
  <c r="G3926" i="64"/>
  <c r="T3925" i="64"/>
  <c r="S3925" i="64"/>
  <c r="P3925" i="64"/>
  <c r="N3925" i="64"/>
  <c r="L3925" i="64"/>
  <c r="G3925" i="64"/>
  <c r="P3924" i="64"/>
  <c r="N3924" i="64"/>
  <c r="L3924" i="64"/>
  <c r="G3924" i="64"/>
  <c r="T3923" i="64"/>
  <c r="S3923" i="64"/>
  <c r="P3923" i="64"/>
  <c r="N3923" i="64"/>
  <c r="L3923" i="64"/>
  <c r="G3923" i="64"/>
  <c r="P3922" i="64"/>
  <c r="N3922" i="64"/>
  <c r="L3922" i="64"/>
  <c r="G3922" i="64"/>
  <c r="T3921" i="64"/>
  <c r="S3921" i="64"/>
  <c r="P3921" i="64"/>
  <c r="N3921" i="64"/>
  <c r="L3921" i="64"/>
  <c r="G3921" i="64"/>
  <c r="P3920" i="64"/>
  <c r="N3920" i="64"/>
  <c r="L3920" i="64"/>
  <c r="G3920" i="64"/>
  <c r="T3919" i="64"/>
  <c r="S3919" i="64"/>
  <c r="P3919" i="64"/>
  <c r="N3919" i="64"/>
  <c r="L3919" i="64"/>
  <c r="G3919" i="64"/>
  <c r="P3918" i="64"/>
  <c r="N3918" i="64"/>
  <c r="L3918" i="64"/>
  <c r="G3918" i="64"/>
  <c r="T3917" i="64"/>
  <c r="S3917" i="64"/>
  <c r="P3917" i="64"/>
  <c r="N3917" i="64"/>
  <c r="L3917" i="64"/>
  <c r="G3917" i="64"/>
  <c r="P3916" i="64"/>
  <c r="N3916" i="64"/>
  <c r="L3916" i="64"/>
  <c r="G3916" i="64"/>
  <c r="T3915" i="64"/>
  <c r="S3915" i="64"/>
  <c r="P3915" i="64"/>
  <c r="N3915" i="64"/>
  <c r="L3915" i="64"/>
  <c r="G3915" i="64"/>
  <c r="P3914" i="64"/>
  <c r="N3914" i="64"/>
  <c r="L3914" i="64"/>
  <c r="G3914" i="64"/>
  <c r="T3913" i="64"/>
  <c r="S3913" i="64"/>
  <c r="P3913" i="64"/>
  <c r="N3913" i="64"/>
  <c r="L3913" i="64"/>
  <c r="G3913" i="64"/>
  <c r="P3912" i="64"/>
  <c r="N3912" i="64"/>
  <c r="L3912" i="64"/>
  <c r="G3912" i="64"/>
  <c r="T3911" i="64"/>
  <c r="S3911" i="64"/>
  <c r="P3911" i="64"/>
  <c r="N3911" i="64"/>
  <c r="L3911" i="64"/>
  <c r="G3911" i="64"/>
  <c r="P3910" i="64"/>
  <c r="N3910" i="64"/>
  <c r="L3910" i="64"/>
  <c r="G3910" i="64"/>
  <c r="T3909" i="64"/>
  <c r="S3909" i="64"/>
  <c r="P3909" i="64"/>
  <c r="N3909" i="64"/>
  <c r="L3909" i="64"/>
  <c r="G3909" i="64"/>
  <c r="P3908" i="64"/>
  <c r="N3908" i="64"/>
  <c r="L3908" i="64"/>
  <c r="G3908" i="64"/>
  <c r="T3907" i="64"/>
  <c r="S3907" i="64"/>
  <c r="P3907" i="64"/>
  <c r="N3907" i="64"/>
  <c r="L3907" i="64"/>
  <c r="G3907" i="64"/>
  <c r="P3906" i="64"/>
  <c r="N3906" i="64"/>
  <c r="L3906" i="64"/>
  <c r="G3906" i="64"/>
  <c r="T3905" i="64"/>
  <c r="S3905" i="64"/>
  <c r="P3905" i="64"/>
  <c r="N3905" i="64"/>
  <c r="L3905" i="64"/>
  <c r="G3905" i="64"/>
  <c r="P3904" i="64"/>
  <c r="N3904" i="64"/>
  <c r="L3904" i="64"/>
  <c r="G3904" i="64"/>
  <c r="T3903" i="64"/>
  <c r="S3903" i="64"/>
  <c r="P3903" i="64"/>
  <c r="N3903" i="64"/>
  <c r="L3903" i="64"/>
  <c r="G3903" i="64"/>
  <c r="P3902" i="64"/>
  <c r="N3902" i="64"/>
  <c r="L3902" i="64"/>
  <c r="G3902" i="64"/>
  <c r="T3901" i="64"/>
  <c r="S3901" i="64"/>
  <c r="P3901" i="64"/>
  <c r="N3901" i="64"/>
  <c r="L3901" i="64"/>
  <c r="G3901" i="64"/>
  <c r="P3900" i="64"/>
  <c r="N3900" i="64"/>
  <c r="L3900" i="64"/>
  <c r="G3900" i="64"/>
  <c r="T3899" i="64"/>
  <c r="S3899" i="64"/>
  <c r="P3899" i="64"/>
  <c r="N3899" i="64"/>
  <c r="L3899" i="64"/>
  <c r="G3899" i="64"/>
  <c r="P3898" i="64"/>
  <c r="N3898" i="64"/>
  <c r="L3898" i="64"/>
  <c r="G3898" i="64"/>
  <c r="T3897" i="64"/>
  <c r="S3897" i="64"/>
  <c r="P3897" i="64"/>
  <c r="N3897" i="64"/>
  <c r="L3897" i="64"/>
  <c r="G3897" i="64"/>
  <c r="P3896" i="64"/>
  <c r="N3896" i="64"/>
  <c r="L3896" i="64"/>
  <c r="G3896" i="64"/>
  <c r="T3895" i="64"/>
  <c r="S3895" i="64"/>
  <c r="P3895" i="64"/>
  <c r="N3895" i="64"/>
  <c r="L3895" i="64"/>
  <c r="G3895" i="64"/>
  <c r="P3894" i="64"/>
  <c r="N3894" i="64"/>
  <c r="L3894" i="64"/>
  <c r="G3894" i="64"/>
  <c r="T3893" i="64"/>
  <c r="S3893" i="64"/>
  <c r="P3893" i="64"/>
  <c r="N3893" i="64"/>
  <c r="L3893" i="64"/>
  <c r="G3893" i="64"/>
  <c r="P3892" i="64"/>
  <c r="N3892" i="64"/>
  <c r="L3892" i="64"/>
  <c r="G3892" i="64"/>
  <c r="T3891" i="64"/>
  <c r="S3891" i="64"/>
  <c r="P3891" i="64"/>
  <c r="N3891" i="64"/>
  <c r="L3891" i="64"/>
  <c r="G3891" i="64"/>
  <c r="P3890" i="64"/>
  <c r="N3890" i="64"/>
  <c r="L3890" i="64"/>
  <c r="G3890" i="64"/>
  <c r="T3889" i="64"/>
  <c r="S3889" i="64"/>
  <c r="P3889" i="64"/>
  <c r="N3889" i="64"/>
  <c r="L3889" i="64"/>
  <c r="G3889" i="64"/>
  <c r="P3888" i="64"/>
  <c r="N3888" i="64"/>
  <c r="L3888" i="64"/>
  <c r="G3888" i="64"/>
  <c r="T3887" i="64"/>
  <c r="S3887" i="64"/>
  <c r="P3887" i="64"/>
  <c r="N3887" i="64"/>
  <c r="L3887" i="64"/>
  <c r="G3887" i="64"/>
  <c r="P3886" i="64"/>
  <c r="N3886" i="64"/>
  <c r="L3886" i="64"/>
  <c r="G3886" i="64"/>
  <c r="T3885" i="64"/>
  <c r="S3885" i="64"/>
  <c r="P3885" i="64"/>
  <c r="N3885" i="64"/>
  <c r="L3885" i="64"/>
  <c r="G3885" i="64"/>
  <c r="P3884" i="64"/>
  <c r="N3884" i="64"/>
  <c r="L3884" i="64"/>
  <c r="G3884" i="64"/>
  <c r="T3883" i="64"/>
  <c r="S3883" i="64"/>
  <c r="P3883" i="64"/>
  <c r="N3883" i="64"/>
  <c r="L3883" i="64"/>
  <c r="G3883" i="64"/>
  <c r="P3882" i="64"/>
  <c r="N3882" i="64"/>
  <c r="L3882" i="64"/>
  <c r="G3882" i="64"/>
  <c r="T3881" i="64"/>
  <c r="S3881" i="64"/>
  <c r="P3881" i="64"/>
  <c r="N3881" i="64"/>
  <c r="L3881" i="64"/>
  <c r="G3881" i="64"/>
  <c r="P3880" i="64"/>
  <c r="N3880" i="64"/>
  <c r="L3880" i="64"/>
  <c r="G3880" i="64"/>
  <c r="T3879" i="64"/>
  <c r="S3879" i="64"/>
  <c r="P3879" i="64"/>
  <c r="N3879" i="64"/>
  <c r="L3879" i="64"/>
  <c r="G3879" i="64"/>
  <c r="P3878" i="64"/>
  <c r="N3878" i="64"/>
  <c r="L3878" i="64"/>
  <c r="G3878" i="64"/>
  <c r="T3877" i="64"/>
  <c r="S3877" i="64"/>
  <c r="P3877" i="64"/>
  <c r="N3877" i="64"/>
  <c r="L3877" i="64"/>
  <c r="G3877" i="64"/>
  <c r="P3876" i="64"/>
  <c r="N3876" i="64"/>
  <c r="L3876" i="64"/>
  <c r="G3876" i="64"/>
  <c r="T3875" i="64"/>
  <c r="S3875" i="64"/>
  <c r="P3875" i="64"/>
  <c r="N3875" i="64"/>
  <c r="L3875" i="64"/>
  <c r="G3875" i="64"/>
  <c r="P3874" i="64"/>
  <c r="N3874" i="64"/>
  <c r="L3874" i="64"/>
  <c r="G3874" i="64"/>
  <c r="T3873" i="64"/>
  <c r="S3873" i="64"/>
  <c r="P3873" i="64"/>
  <c r="N3873" i="64"/>
  <c r="L3873" i="64"/>
  <c r="G3873" i="64"/>
  <c r="P3872" i="64"/>
  <c r="N3872" i="64"/>
  <c r="L3872" i="64"/>
  <c r="G3872" i="64"/>
  <c r="T3871" i="64"/>
  <c r="S3871" i="64"/>
  <c r="P3871" i="64"/>
  <c r="N3871" i="64"/>
  <c r="L3871" i="64"/>
  <c r="G3871" i="64"/>
  <c r="P3870" i="64"/>
  <c r="N3870" i="64"/>
  <c r="L3870" i="64"/>
  <c r="G3870" i="64"/>
  <c r="T3869" i="64"/>
  <c r="S3869" i="64"/>
  <c r="P3869" i="64"/>
  <c r="N3869" i="64"/>
  <c r="L3869" i="64"/>
  <c r="G3869" i="64"/>
  <c r="P3868" i="64"/>
  <c r="N3868" i="64"/>
  <c r="L3868" i="64"/>
  <c r="G3868" i="64"/>
  <c r="T3867" i="64"/>
  <c r="S3867" i="64"/>
  <c r="P3867" i="64"/>
  <c r="N3867" i="64"/>
  <c r="L3867" i="64"/>
  <c r="G3867" i="64"/>
  <c r="P3866" i="64"/>
  <c r="N3866" i="64"/>
  <c r="L3866" i="64"/>
  <c r="G3866" i="64"/>
  <c r="T3865" i="64"/>
  <c r="S3865" i="64"/>
  <c r="P3865" i="64"/>
  <c r="N3865" i="64"/>
  <c r="L3865" i="64"/>
  <c r="G3865" i="64"/>
  <c r="P3864" i="64"/>
  <c r="N3864" i="64"/>
  <c r="L3864" i="64"/>
  <c r="G3864" i="64"/>
  <c r="T3863" i="64"/>
  <c r="S3863" i="64"/>
  <c r="P3863" i="64"/>
  <c r="N3863" i="64"/>
  <c r="L3863" i="64"/>
  <c r="G3863" i="64"/>
  <c r="P3862" i="64"/>
  <c r="N3862" i="64"/>
  <c r="L3862" i="64"/>
  <c r="G3862" i="64"/>
  <c r="T3861" i="64"/>
  <c r="S3861" i="64"/>
  <c r="P3861" i="64"/>
  <c r="N3861" i="64"/>
  <c r="L3861" i="64"/>
  <c r="G3861" i="64"/>
  <c r="P3860" i="64"/>
  <c r="N3860" i="64"/>
  <c r="L3860" i="64"/>
  <c r="G3860" i="64"/>
  <c r="T3859" i="64"/>
  <c r="S3859" i="64"/>
  <c r="P3859" i="64"/>
  <c r="N3859" i="64"/>
  <c r="L3859" i="64"/>
  <c r="G3859" i="64"/>
  <c r="P3858" i="64"/>
  <c r="N3858" i="64"/>
  <c r="L3858" i="64"/>
  <c r="G3858" i="64"/>
  <c r="T3857" i="64"/>
  <c r="S3857" i="64"/>
  <c r="P3857" i="64"/>
  <c r="N3857" i="64"/>
  <c r="L3857" i="64"/>
  <c r="G3857" i="64"/>
  <c r="P3856" i="64"/>
  <c r="N3856" i="64"/>
  <c r="L3856" i="64"/>
  <c r="G3856" i="64"/>
  <c r="T3855" i="64"/>
  <c r="S3855" i="64"/>
  <c r="P3855" i="64"/>
  <c r="N3855" i="64"/>
  <c r="L3855" i="64"/>
  <c r="G3855" i="64"/>
  <c r="P3854" i="64"/>
  <c r="N3854" i="64"/>
  <c r="L3854" i="64"/>
  <c r="G3854" i="64"/>
  <c r="T3853" i="64"/>
  <c r="S3853" i="64"/>
  <c r="P3853" i="64"/>
  <c r="N3853" i="64"/>
  <c r="L3853" i="64"/>
  <c r="G3853" i="64"/>
  <c r="P3852" i="64"/>
  <c r="N3852" i="64"/>
  <c r="L3852" i="64"/>
  <c r="G3852" i="64"/>
  <c r="T3851" i="64"/>
  <c r="S3851" i="64"/>
  <c r="P3851" i="64"/>
  <c r="N3851" i="64"/>
  <c r="L3851" i="64"/>
  <c r="G3851" i="64"/>
  <c r="P3850" i="64"/>
  <c r="N3850" i="64"/>
  <c r="L3850" i="64"/>
  <c r="G3850" i="64"/>
  <c r="T3849" i="64"/>
  <c r="S3849" i="64"/>
  <c r="P3849" i="64"/>
  <c r="N3849" i="64"/>
  <c r="L3849" i="64"/>
  <c r="G3849" i="64"/>
  <c r="P3848" i="64"/>
  <c r="N3848" i="64"/>
  <c r="L3848" i="64"/>
  <c r="G3848" i="64"/>
  <c r="T3847" i="64"/>
  <c r="S3847" i="64"/>
  <c r="P3847" i="64"/>
  <c r="N3847" i="64"/>
  <c r="L3847" i="64"/>
  <c r="G3847" i="64"/>
  <c r="P3846" i="64"/>
  <c r="N3846" i="64"/>
  <c r="L3846" i="64"/>
  <c r="G3846" i="64"/>
  <c r="T3845" i="64"/>
  <c r="S3845" i="64"/>
  <c r="P3845" i="64"/>
  <c r="N3845" i="64"/>
  <c r="L3845" i="64"/>
  <c r="G3845" i="64"/>
  <c r="P3844" i="64"/>
  <c r="N3844" i="64"/>
  <c r="L3844" i="64"/>
  <c r="G3844" i="64"/>
  <c r="T3843" i="64"/>
  <c r="S3843" i="64"/>
  <c r="P3843" i="64"/>
  <c r="N3843" i="64"/>
  <c r="L3843" i="64"/>
  <c r="G3843" i="64"/>
  <c r="P3842" i="64"/>
  <c r="N3842" i="64"/>
  <c r="L3842" i="64"/>
  <c r="G3842" i="64"/>
  <c r="T3841" i="64"/>
  <c r="S3841" i="64"/>
  <c r="P3841" i="64"/>
  <c r="N3841" i="64"/>
  <c r="L3841" i="64"/>
  <c r="G3841" i="64"/>
  <c r="P3840" i="64"/>
  <c r="N3840" i="64"/>
  <c r="L3840" i="64"/>
  <c r="G3840" i="64"/>
  <c r="T3839" i="64"/>
  <c r="S3839" i="64"/>
  <c r="P3839" i="64"/>
  <c r="N3839" i="64"/>
  <c r="L3839" i="64"/>
  <c r="G3839" i="64"/>
  <c r="P3838" i="64"/>
  <c r="N3838" i="64"/>
  <c r="L3838" i="64"/>
  <c r="G3838" i="64"/>
  <c r="T3837" i="64"/>
  <c r="S3837" i="64"/>
  <c r="P3837" i="64"/>
  <c r="N3837" i="64"/>
  <c r="L3837" i="64"/>
  <c r="G3837" i="64"/>
  <c r="P3836" i="64"/>
  <c r="N3836" i="64"/>
  <c r="L3836" i="64"/>
  <c r="G3836" i="64"/>
  <c r="T3835" i="64"/>
  <c r="S3835" i="64"/>
  <c r="P3835" i="64"/>
  <c r="N3835" i="64"/>
  <c r="L3835" i="64"/>
  <c r="G3835" i="64"/>
  <c r="P3834" i="64"/>
  <c r="N3834" i="64"/>
  <c r="L3834" i="64"/>
  <c r="G3834" i="64"/>
  <c r="T3833" i="64"/>
  <c r="S3833" i="64"/>
  <c r="P3833" i="64"/>
  <c r="N3833" i="64"/>
  <c r="L3833" i="64"/>
  <c r="G3833" i="64"/>
  <c r="P3832" i="64"/>
  <c r="N3832" i="64"/>
  <c r="L3832" i="64"/>
  <c r="G3832" i="64"/>
  <c r="T3831" i="64"/>
  <c r="S3831" i="64"/>
  <c r="P3831" i="64"/>
  <c r="N3831" i="64"/>
  <c r="L3831" i="64"/>
  <c r="G3831" i="64"/>
  <c r="P3830" i="64"/>
  <c r="N3830" i="64"/>
  <c r="L3830" i="64"/>
  <c r="G3830" i="64"/>
  <c r="T3829" i="64"/>
  <c r="S3829" i="64"/>
  <c r="P3829" i="64"/>
  <c r="N3829" i="64"/>
  <c r="L3829" i="64"/>
  <c r="G3829" i="64"/>
  <c r="P3828" i="64"/>
  <c r="N3828" i="64"/>
  <c r="L3828" i="64"/>
  <c r="G3828" i="64"/>
  <c r="T3827" i="64"/>
  <c r="S3827" i="64"/>
  <c r="P3827" i="64"/>
  <c r="N3827" i="64"/>
  <c r="L3827" i="64"/>
  <c r="G3827" i="64"/>
  <c r="P3826" i="64"/>
  <c r="N3826" i="64"/>
  <c r="L3826" i="64"/>
  <c r="G3826" i="64"/>
  <c r="T3825" i="64"/>
  <c r="S3825" i="64"/>
  <c r="P3825" i="64"/>
  <c r="N3825" i="64"/>
  <c r="L3825" i="64"/>
  <c r="G3825" i="64"/>
  <c r="P3824" i="64"/>
  <c r="N3824" i="64"/>
  <c r="L3824" i="64"/>
  <c r="G3824" i="64"/>
  <c r="T3823" i="64"/>
  <c r="S3823" i="64"/>
  <c r="P3823" i="64"/>
  <c r="N3823" i="64"/>
  <c r="L3823" i="64"/>
  <c r="G3823" i="64"/>
  <c r="P3822" i="64"/>
  <c r="N3822" i="64"/>
  <c r="L3822" i="64"/>
  <c r="G3822" i="64"/>
  <c r="T3821" i="64"/>
  <c r="S3821" i="64"/>
  <c r="P3821" i="64"/>
  <c r="N3821" i="64"/>
  <c r="L3821" i="64"/>
  <c r="G3821" i="64"/>
  <c r="P3820" i="64"/>
  <c r="N3820" i="64"/>
  <c r="L3820" i="64"/>
  <c r="G3820" i="64"/>
  <c r="T3819" i="64"/>
  <c r="S3819" i="64"/>
  <c r="P3819" i="64"/>
  <c r="N3819" i="64"/>
  <c r="L3819" i="64"/>
  <c r="G3819" i="64"/>
  <c r="P3818" i="64"/>
  <c r="N3818" i="64"/>
  <c r="L3818" i="64"/>
  <c r="G3818" i="64"/>
  <c r="T3817" i="64"/>
  <c r="S3817" i="64"/>
  <c r="P3817" i="64"/>
  <c r="N3817" i="64"/>
  <c r="L3817" i="64"/>
  <c r="G3817" i="64"/>
  <c r="P3816" i="64"/>
  <c r="N3816" i="64"/>
  <c r="L3816" i="64"/>
  <c r="G3816" i="64"/>
  <c r="T3815" i="64"/>
  <c r="S3815" i="64"/>
  <c r="P3815" i="64"/>
  <c r="N3815" i="64"/>
  <c r="L3815" i="64"/>
  <c r="G3815" i="64"/>
  <c r="P3814" i="64"/>
  <c r="N3814" i="64"/>
  <c r="L3814" i="64"/>
  <c r="G3814" i="64"/>
  <c r="T3813" i="64"/>
  <c r="S3813" i="64"/>
  <c r="P3813" i="64"/>
  <c r="N3813" i="64"/>
  <c r="L3813" i="64"/>
  <c r="G3813" i="64"/>
  <c r="P3812" i="64"/>
  <c r="N3812" i="64"/>
  <c r="L3812" i="64"/>
  <c r="G3812" i="64"/>
  <c r="T3811" i="64"/>
  <c r="S3811" i="64"/>
  <c r="P3811" i="64"/>
  <c r="N3811" i="64"/>
  <c r="L3811" i="64"/>
  <c r="G3811" i="64"/>
  <c r="P3810" i="64"/>
  <c r="N3810" i="64"/>
  <c r="L3810" i="64"/>
  <c r="G3810" i="64"/>
  <c r="T3809" i="64"/>
  <c r="S3809" i="64"/>
  <c r="P3809" i="64"/>
  <c r="N3809" i="64"/>
  <c r="L3809" i="64"/>
  <c r="G3809" i="64"/>
  <c r="P3808" i="64"/>
  <c r="N3808" i="64"/>
  <c r="L3808" i="64"/>
  <c r="G3808" i="64"/>
  <c r="T3807" i="64"/>
  <c r="S3807" i="64"/>
  <c r="P3807" i="64"/>
  <c r="N3807" i="64"/>
  <c r="L3807" i="64"/>
  <c r="G3807" i="64"/>
  <c r="P3806" i="64"/>
  <c r="N3806" i="64"/>
  <c r="L3806" i="64"/>
  <c r="G3806" i="64"/>
  <c r="T3805" i="64"/>
  <c r="S3805" i="64"/>
  <c r="P3805" i="64"/>
  <c r="N3805" i="64"/>
  <c r="L3805" i="64"/>
  <c r="G3805" i="64"/>
  <c r="P3804" i="64"/>
  <c r="N3804" i="64"/>
  <c r="L3804" i="64"/>
  <c r="G3804" i="64"/>
  <c r="T3803" i="64"/>
  <c r="S3803" i="64"/>
  <c r="P3803" i="64"/>
  <c r="N3803" i="64"/>
  <c r="L3803" i="64"/>
  <c r="G3803" i="64"/>
  <c r="P3802" i="64"/>
  <c r="N3802" i="64"/>
  <c r="L3802" i="64"/>
  <c r="G3802" i="64"/>
  <c r="T3801" i="64"/>
  <c r="S3801" i="64"/>
  <c r="P3801" i="64"/>
  <c r="N3801" i="64"/>
  <c r="L3801" i="64"/>
  <c r="G3801" i="64"/>
  <c r="P3800" i="64"/>
  <c r="N3800" i="64"/>
  <c r="L3800" i="64"/>
  <c r="G3800" i="64"/>
  <c r="T3799" i="64"/>
  <c r="G3799" i="64"/>
  <c r="S3799" i="64" s="1"/>
  <c r="G3798" i="64"/>
  <c r="T3797" i="64"/>
  <c r="G3797" i="64"/>
  <c r="G3796" i="64"/>
  <c r="T3795" i="64"/>
  <c r="S3795" i="64"/>
  <c r="P3795" i="64"/>
  <c r="N3795" i="64"/>
  <c r="L3795" i="64"/>
  <c r="G3795" i="64"/>
  <c r="P3794" i="64"/>
  <c r="N3794" i="64"/>
  <c r="L3794" i="64"/>
  <c r="G3794" i="64"/>
  <c r="T3793" i="64"/>
  <c r="S3793" i="64"/>
  <c r="P3793" i="64"/>
  <c r="N3793" i="64"/>
  <c r="L3793" i="64"/>
  <c r="G3793" i="64"/>
  <c r="P3792" i="64"/>
  <c r="N3792" i="64"/>
  <c r="L3792" i="64"/>
  <c r="G3792" i="64"/>
  <c r="T3791" i="64"/>
  <c r="S3791" i="64"/>
  <c r="P3791" i="64"/>
  <c r="N3791" i="64"/>
  <c r="L3791" i="64"/>
  <c r="G3791" i="64"/>
  <c r="P3790" i="64"/>
  <c r="N3790" i="64"/>
  <c r="L3790" i="64"/>
  <c r="G3790" i="64"/>
  <c r="T3789" i="64"/>
  <c r="S3789" i="64"/>
  <c r="P3789" i="64"/>
  <c r="N3789" i="64"/>
  <c r="L3789" i="64"/>
  <c r="G3789" i="64"/>
  <c r="P3788" i="64"/>
  <c r="N3788" i="64"/>
  <c r="L3788" i="64"/>
  <c r="G3788" i="64"/>
  <c r="T3787" i="64"/>
  <c r="S3787" i="64"/>
  <c r="P3787" i="64"/>
  <c r="N3787" i="64"/>
  <c r="L3787" i="64"/>
  <c r="G3787" i="64"/>
  <c r="P3786" i="64"/>
  <c r="N3786" i="64"/>
  <c r="L3786" i="64"/>
  <c r="G3786" i="64"/>
  <c r="T3785" i="64"/>
  <c r="S3785" i="64"/>
  <c r="P3785" i="64"/>
  <c r="N3785" i="64"/>
  <c r="L3785" i="64"/>
  <c r="G3785" i="64"/>
  <c r="P3784" i="64"/>
  <c r="N3784" i="64"/>
  <c r="L3784" i="64"/>
  <c r="G3784" i="64"/>
  <c r="T3783" i="64"/>
  <c r="S3783" i="64"/>
  <c r="P3783" i="64"/>
  <c r="N3783" i="64"/>
  <c r="L3783" i="64"/>
  <c r="G3783" i="64"/>
  <c r="P3782" i="64"/>
  <c r="N3782" i="64"/>
  <c r="L3782" i="64"/>
  <c r="G3782" i="64"/>
  <c r="T3781" i="64"/>
  <c r="S3781" i="64"/>
  <c r="P3781" i="64"/>
  <c r="N3781" i="64"/>
  <c r="L3781" i="64"/>
  <c r="G3781" i="64"/>
  <c r="P3780" i="64"/>
  <c r="N3780" i="64"/>
  <c r="L3780" i="64"/>
  <c r="G3780" i="64"/>
  <c r="T3779" i="64"/>
  <c r="S3779" i="64"/>
  <c r="P3779" i="64"/>
  <c r="N3779" i="64"/>
  <c r="L3779" i="64"/>
  <c r="G3779" i="64"/>
  <c r="P3778" i="64"/>
  <c r="N3778" i="64"/>
  <c r="L3778" i="64"/>
  <c r="G3778" i="64"/>
  <c r="T3777" i="64"/>
  <c r="S3777" i="64"/>
  <c r="P3777" i="64"/>
  <c r="N3777" i="64"/>
  <c r="L3777" i="64"/>
  <c r="G3777" i="64"/>
  <c r="P3776" i="64"/>
  <c r="N3776" i="64"/>
  <c r="L3776" i="64"/>
  <c r="G3776" i="64"/>
  <c r="T3775" i="64"/>
  <c r="S3775" i="64"/>
  <c r="G3775" i="64"/>
  <c r="G3774" i="64"/>
  <c r="T3773" i="64"/>
  <c r="S3773" i="64"/>
  <c r="P3773" i="64"/>
  <c r="N3773" i="64"/>
  <c r="L3773" i="64"/>
  <c r="G3773" i="64"/>
  <c r="P3772" i="64"/>
  <c r="N3772" i="64"/>
  <c r="L3772" i="64"/>
  <c r="G3772" i="64"/>
  <c r="T3771" i="64"/>
  <c r="S3771" i="64"/>
  <c r="P3771" i="64"/>
  <c r="N3771" i="64"/>
  <c r="L3771" i="64"/>
  <c r="G3771" i="64"/>
  <c r="P3770" i="64"/>
  <c r="N3770" i="64"/>
  <c r="L3770" i="64"/>
  <c r="G3770" i="64"/>
  <c r="T3769" i="64"/>
  <c r="S3769" i="64"/>
  <c r="P3769" i="64"/>
  <c r="N3769" i="64"/>
  <c r="L3769" i="64"/>
  <c r="G3769" i="64"/>
  <c r="P3768" i="64"/>
  <c r="N3768" i="64"/>
  <c r="L3768" i="64"/>
  <c r="G3768" i="64"/>
  <c r="T3767" i="64"/>
  <c r="S3767" i="64"/>
  <c r="P3767" i="64"/>
  <c r="N3767" i="64"/>
  <c r="L3767" i="64"/>
  <c r="G3767" i="64"/>
  <c r="P3766" i="64"/>
  <c r="N3766" i="64"/>
  <c r="L3766" i="64"/>
  <c r="G3766" i="64"/>
  <c r="T3765" i="64"/>
  <c r="S3765" i="64"/>
  <c r="P3765" i="64"/>
  <c r="N3765" i="64"/>
  <c r="L3765" i="64"/>
  <c r="G3765" i="64"/>
  <c r="P3764" i="64"/>
  <c r="N3764" i="64"/>
  <c r="L3764" i="64"/>
  <c r="G3764" i="64"/>
  <c r="T3763" i="64"/>
  <c r="S3763" i="64"/>
  <c r="P3763" i="64"/>
  <c r="N3763" i="64"/>
  <c r="L3763" i="64"/>
  <c r="G3763" i="64"/>
  <c r="P3762" i="64"/>
  <c r="N3762" i="64"/>
  <c r="L3762" i="64"/>
  <c r="G3762" i="64"/>
  <c r="T3761" i="64"/>
  <c r="S3761" i="64"/>
  <c r="P3761" i="64"/>
  <c r="N3761" i="64"/>
  <c r="L3761" i="64"/>
  <c r="G3761" i="64"/>
  <c r="P3760" i="64"/>
  <c r="N3760" i="64"/>
  <c r="L3760" i="64"/>
  <c r="G3760" i="64"/>
  <c r="T3759" i="64"/>
  <c r="G3759" i="64"/>
  <c r="G3758" i="64"/>
  <c r="T3757" i="64"/>
  <c r="S3757" i="64"/>
  <c r="P3757" i="64"/>
  <c r="N3757" i="64"/>
  <c r="L3757" i="64"/>
  <c r="G3757" i="64"/>
  <c r="P3756" i="64"/>
  <c r="N3756" i="64"/>
  <c r="L3756" i="64"/>
  <c r="G3756" i="64"/>
  <c r="T3755" i="64"/>
  <c r="S3755" i="64"/>
  <c r="P3755" i="64"/>
  <c r="N3755" i="64"/>
  <c r="L3755" i="64"/>
  <c r="G3755" i="64"/>
  <c r="P3754" i="64"/>
  <c r="N3754" i="64"/>
  <c r="L3754" i="64"/>
  <c r="G3754" i="64"/>
  <c r="T3753" i="64"/>
  <c r="S3753" i="64"/>
  <c r="P3753" i="64"/>
  <c r="N3753" i="64"/>
  <c r="L3753" i="64"/>
  <c r="G3753" i="64"/>
  <c r="P3752" i="64"/>
  <c r="N3752" i="64"/>
  <c r="L3752" i="64"/>
  <c r="G3752" i="64"/>
  <c r="T3751" i="64"/>
  <c r="S3751" i="64"/>
  <c r="P3751" i="64"/>
  <c r="N3751" i="64"/>
  <c r="L3751" i="64"/>
  <c r="G3751" i="64"/>
  <c r="P3750" i="64"/>
  <c r="N3750" i="64"/>
  <c r="L3750" i="64"/>
  <c r="G3750" i="64"/>
  <c r="T3749" i="64"/>
  <c r="S3749" i="64"/>
  <c r="P3749" i="64"/>
  <c r="N3749" i="64"/>
  <c r="L3749" i="64"/>
  <c r="G3749" i="64"/>
  <c r="P3748" i="64"/>
  <c r="N3748" i="64"/>
  <c r="L3748" i="64"/>
  <c r="G3748" i="64"/>
  <c r="T3747" i="64"/>
  <c r="S3747" i="64"/>
  <c r="P3747" i="64"/>
  <c r="N3747" i="64"/>
  <c r="L3747" i="64"/>
  <c r="G3747" i="64"/>
  <c r="P3746" i="64"/>
  <c r="N3746" i="64"/>
  <c r="L3746" i="64"/>
  <c r="G3746" i="64"/>
  <c r="T3745" i="64"/>
  <c r="S3745" i="64"/>
  <c r="P3745" i="64"/>
  <c r="N3745" i="64"/>
  <c r="L3745" i="64"/>
  <c r="G3745" i="64"/>
  <c r="P3744" i="64"/>
  <c r="N3744" i="64"/>
  <c r="L3744" i="64"/>
  <c r="G3744" i="64"/>
  <c r="T3743" i="64"/>
  <c r="S3743" i="64"/>
  <c r="P3743" i="64"/>
  <c r="N3743" i="64"/>
  <c r="L3743" i="64"/>
  <c r="G3743" i="64"/>
  <c r="P3742" i="64"/>
  <c r="N3742" i="64"/>
  <c r="L3742" i="64"/>
  <c r="G3742" i="64"/>
  <c r="T3741" i="64"/>
  <c r="S3741" i="64"/>
  <c r="P3741" i="64"/>
  <c r="N3741" i="64"/>
  <c r="L3741" i="64"/>
  <c r="G3741" i="64"/>
  <c r="P3740" i="64"/>
  <c r="N3740" i="64"/>
  <c r="L3740" i="64"/>
  <c r="G3740" i="64"/>
  <c r="T3739" i="64"/>
  <c r="S3739" i="64"/>
  <c r="P3739" i="64"/>
  <c r="N3739" i="64"/>
  <c r="L3739" i="64"/>
  <c r="G3739" i="64"/>
  <c r="P3738" i="64"/>
  <c r="N3738" i="64"/>
  <c r="L3738" i="64"/>
  <c r="G3738" i="64"/>
  <c r="T3737" i="64"/>
  <c r="S3737" i="64"/>
  <c r="P3737" i="64"/>
  <c r="N3737" i="64"/>
  <c r="L3737" i="64"/>
  <c r="G3737" i="64"/>
  <c r="P3736" i="64"/>
  <c r="N3736" i="64"/>
  <c r="L3736" i="64"/>
  <c r="G3736" i="64"/>
  <c r="T3735" i="64"/>
  <c r="S3735" i="64"/>
  <c r="P3735" i="64"/>
  <c r="N3735" i="64"/>
  <c r="L3735" i="64"/>
  <c r="G3735" i="64"/>
  <c r="P3734" i="64"/>
  <c r="N3734" i="64"/>
  <c r="L3734" i="64"/>
  <c r="G3734" i="64"/>
  <c r="T3733" i="64"/>
  <c r="S3733" i="64"/>
  <c r="P3733" i="64"/>
  <c r="N3733" i="64"/>
  <c r="L3733" i="64"/>
  <c r="G3733" i="64"/>
  <c r="P3732" i="64"/>
  <c r="N3732" i="64"/>
  <c r="L3732" i="64"/>
  <c r="G3732" i="64"/>
  <c r="T3731" i="64"/>
  <c r="S3731" i="64"/>
  <c r="P3731" i="64"/>
  <c r="N3731" i="64"/>
  <c r="L3731" i="64"/>
  <c r="G3731" i="64"/>
  <c r="P3730" i="64"/>
  <c r="N3730" i="64"/>
  <c r="L3730" i="64"/>
  <c r="G3730" i="64"/>
  <c r="T3729" i="64"/>
  <c r="S3729" i="64"/>
  <c r="P3729" i="64"/>
  <c r="N3729" i="64"/>
  <c r="L3729" i="64"/>
  <c r="G3729" i="64"/>
  <c r="P3728" i="64"/>
  <c r="N3728" i="64"/>
  <c r="L3728" i="64"/>
  <c r="G3728" i="64"/>
  <c r="T3727" i="64"/>
  <c r="S3727" i="64"/>
  <c r="P3727" i="64"/>
  <c r="N3727" i="64"/>
  <c r="L3727" i="64"/>
  <c r="G3727" i="64"/>
  <c r="P3726" i="64"/>
  <c r="N3726" i="64"/>
  <c r="L3726" i="64"/>
  <c r="G3726" i="64"/>
  <c r="T3725" i="64"/>
  <c r="S3725" i="64"/>
  <c r="P3725" i="64"/>
  <c r="N3725" i="64"/>
  <c r="L3725" i="64"/>
  <c r="G3725" i="64"/>
  <c r="P3724" i="64"/>
  <c r="N3724" i="64"/>
  <c r="L3724" i="64"/>
  <c r="G3724" i="64"/>
  <c r="T3723" i="64"/>
  <c r="S3723" i="64"/>
  <c r="P3723" i="64"/>
  <c r="N3723" i="64"/>
  <c r="L3723" i="64"/>
  <c r="G3723" i="64"/>
  <c r="P3722" i="64"/>
  <c r="N3722" i="64"/>
  <c r="L3722" i="64"/>
  <c r="G3722" i="64"/>
  <c r="T3721" i="64"/>
  <c r="S3721" i="64"/>
  <c r="P3721" i="64"/>
  <c r="N3721" i="64"/>
  <c r="L3721" i="64"/>
  <c r="G3721" i="64"/>
  <c r="P3720" i="64"/>
  <c r="N3720" i="64"/>
  <c r="L3720" i="64"/>
  <c r="G3720" i="64"/>
  <c r="T3719" i="64"/>
  <c r="S3719" i="64"/>
  <c r="P3719" i="64"/>
  <c r="N3719" i="64"/>
  <c r="L3719" i="64"/>
  <c r="G3719" i="64"/>
  <c r="P3718" i="64"/>
  <c r="N3718" i="64"/>
  <c r="L3718" i="64"/>
  <c r="G3718" i="64"/>
  <c r="T3717" i="64"/>
  <c r="S3717" i="64"/>
  <c r="P3717" i="64"/>
  <c r="N3717" i="64"/>
  <c r="L3717" i="64"/>
  <c r="G3717" i="64"/>
  <c r="P3716" i="64"/>
  <c r="N3716" i="64"/>
  <c r="L3716" i="64"/>
  <c r="G3716" i="64"/>
  <c r="T3715" i="64"/>
  <c r="S3715" i="64"/>
  <c r="P3715" i="64"/>
  <c r="N3715" i="64"/>
  <c r="L3715" i="64"/>
  <c r="G3715" i="64"/>
  <c r="P3714" i="64"/>
  <c r="N3714" i="64"/>
  <c r="L3714" i="64"/>
  <c r="G3714" i="64"/>
  <c r="T3713" i="64"/>
  <c r="S3713" i="64"/>
  <c r="P3713" i="64"/>
  <c r="N3713" i="64"/>
  <c r="L3713" i="64"/>
  <c r="G3713" i="64"/>
  <c r="P3712" i="64"/>
  <c r="N3712" i="64"/>
  <c r="L3712" i="64"/>
  <c r="G3712" i="64"/>
  <c r="T3711" i="64"/>
  <c r="S3711" i="64"/>
  <c r="P3711" i="64"/>
  <c r="N3711" i="64"/>
  <c r="L3711" i="64"/>
  <c r="G3711" i="64"/>
  <c r="P3710" i="64"/>
  <c r="N3710" i="64"/>
  <c r="L3710" i="64"/>
  <c r="G3710" i="64"/>
  <c r="T3709" i="64"/>
  <c r="S3709" i="64"/>
  <c r="P3709" i="64"/>
  <c r="N3709" i="64"/>
  <c r="L3709" i="64"/>
  <c r="G3709" i="64"/>
  <c r="P3708" i="64"/>
  <c r="N3708" i="64"/>
  <c r="L3708" i="64"/>
  <c r="G3708" i="64"/>
  <c r="T3707" i="64"/>
  <c r="S3707" i="64"/>
  <c r="P3707" i="64"/>
  <c r="N3707" i="64"/>
  <c r="L3707" i="64"/>
  <c r="G3707" i="64"/>
  <c r="P3706" i="64"/>
  <c r="N3706" i="64"/>
  <c r="L3706" i="64"/>
  <c r="G3706" i="64"/>
  <c r="T3705" i="64"/>
  <c r="S3705" i="64"/>
  <c r="P3705" i="64"/>
  <c r="N3705" i="64"/>
  <c r="L3705" i="64"/>
  <c r="G3705" i="64"/>
  <c r="P3704" i="64"/>
  <c r="N3704" i="64"/>
  <c r="L3704" i="64"/>
  <c r="G3704" i="64"/>
  <c r="T3703" i="64"/>
  <c r="G3703" i="64"/>
  <c r="G3702" i="64"/>
  <c r="T3701" i="64"/>
  <c r="S3701" i="64"/>
  <c r="P3701" i="64"/>
  <c r="N3701" i="64"/>
  <c r="L3701" i="64"/>
  <c r="G3701" i="64"/>
  <c r="P3700" i="64"/>
  <c r="N3700" i="64"/>
  <c r="L3700" i="64"/>
  <c r="G3700" i="64"/>
  <c r="T3699" i="64"/>
  <c r="S3699" i="64"/>
  <c r="P3699" i="64"/>
  <c r="N3699" i="64"/>
  <c r="L3699" i="64"/>
  <c r="G3699" i="64"/>
  <c r="P3698" i="64"/>
  <c r="N3698" i="64"/>
  <c r="L3698" i="64"/>
  <c r="G3698" i="64"/>
  <c r="T3697" i="64"/>
  <c r="S3697" i="64"/>
  <c r="P3697" i="64"/>
  <c r="N3697" i="64"/>
  <c r="L3697" i="64"/>
  <c r="G3697" i="64"/>
  <c r="P3696" i="64"/>
  <c r="N3696" i="64"/>
  <c r="L3696" i="64"/>
  <c r="G3696" i="64"/>
  <c r="T3695" i="64"/>
  <c r="S3695" i="64"/>
  <c r="P3695" i="64"/>
  <c r="N3695" i="64"/>
  <c r="L3695" i="64"/>
  <c r="G3695" i="64"/>
  <c r="P3694" i="64"/>
  <c r="N3694" i="64"/>
  <c r="L3694" i="64"/>
  <c r="G3694" i="64"/>
  <c r="T3693" i="64"/>
  <c r="S3693" i="64"/>
  <c r="P3693" i="64"/>
  <c r="N3693" i="64"/>
  <c r="L3693" i="64"/>
  <c r="G3693" i="64"/>
  <c r="P3692" i="64"/>
  <c r="N3692" i="64"/>
  <c r="L3692" i="64"/>
  <c r="G3692" i="64"/>
  <c r="T3691" i="64"/>
  <c r="S3691" i="64"/>
  <c r="P3691" i="64"/>
  <c r="N3691" i="64"/>
  <c r="L3691" i="64"/>
  <c r="G3691" i="64"/>
  <c r="P3690" i="64"/>
  <c r="N3690" i="64"/>
  <c r="L3690" i="64"/>
  <c r="G3690" i="64"/>
  <c r="T3689" i="64"/>
  <c r="S3689" i="64"/>
  <c r="P3689" i="64"/>
  <c r="N3689" i="64"/>
  <c r="L3689" i="64"/>
  <c r="G3689" i="64"/>
  <c r="P3688" i="64"/>
  <c r="N3688" i="64"/>
  <c r="L3688" i="64"/>
  <c r="G3688" i="64"/>
  <c r="T3687" i="64"/>
  <c r="S3687" i="64"/>
  <c r="P3687" i="64"/>
  <c r="N3687" i="64"/>
  <c r="L3687" i="64"/>
  <c r="G3687" i="64"/>
  <c r="P3686" i="64"/>
  <c r="N3686" i="64"/>
  <c r="L3686" i="64"/>
  <c r="G3686" i="64"/>
  <c r="T3685" i="64"/>
  <c r="S3685" i="64"/>
  <c r="P3685" i="64"/>
  <c r="N3685" i="64"/>
  <c r="L3685" i="64"/>
  <c r="G3685" i="64"/>
  <c r="P3684" i="64"/>
  <c r="N3684" i="64"/>
  <c r="L3684" i="64"/>
  <c r="G3684" i="64"/>
  <c r="T3683" i="64"/>
  <c r="S3683" i="64"/>
  <c r="P3683" i="64"/>
  <c r="N3683" i="64"/>
  <c r="L3683" i="64"/>
  <c r="G3683" i="64"/>
  <c r="P3682" i="64"/>
  <c r="N3682" i="64"/>
  <c r="L3682" i="64"/>
  <c r="G3682" i="64"/>
  <c r="T3681" i="64"/>
  <c r="S3681" i="64"/>
  <c r="P3681" i="64"/>
  <c r="N3681" i="64"/>
  <c r="L3681" i="64"/>
  <c r="G3681" i="64"/>
  <c r="P3680" i="64"/>
  <c r="N3680" i="64"/>
  <c r="L3680" i="64"/>
  <c r="G3680" i="64"/>
  <c r="T3679" i="64"/>
  <c r="S3679" i="64"/>
  <c r="P3679" i="64"/>
  <c r="N3679" i="64"/>
  <c r="L3679" i="64"/>
  <c r="G3679" i="64"/>
  <c r="P3678" i="64"/>
  <c r="N3678" i="64"/>
  <c r="L3678" i="64"/>
  <c r="G3678" i="64"/>
  <c r="T3677" i="64"/>
  <c r="S3677" i="64"/>
  <c r="P3677" i="64"/>
  <c r="N3677" i="64"/>
  <c r="L3677" i="64"/>
  <c r="G3677" i="64"/>
  <c r="P3676" i="64"/>
  <c r="N3676" i="64"/>
  <c r="L3676" i="64"/>
  <c r="G3676" i="64"/>
  <c r="T3675" i="64"/>
  <c r="S3675" i="64"/>
  <c r="P3675" i="64"/>
  <c r="N3675" i="64"/>
  <c r="L3675" i="64"/>
  <c r="G3675" i="64"/>
  <c r="P3674" i="64"/>
  <c r="N3674" i="64"/>
  <c r="L3674" i="64"/>
  <c r="G3674" i="64"/>
  <c r="T3673" i="64"/>
  <c r="S3673" i="64"/>
  <c r="P3673" i="64"/>
  <c r="N3673" i="64"/>
  <c r="L3673" i="64"/>
  <c r="G3673" i="64"/>
  <c r="P3672" i="64"/>
  <c r="N3672" i="64"/>
  <c r="L3672" i="64"/>
  <c r="G3672" i="64"/>
  <c r="T3671" i="64"/>
  <c r="S3671" i="64"/>
  <c r="P3671" i="64"/>
  <c r="N3671" i="64"/>
  <c r="L3671" i="64"/>
  <c r="G3671" i="64"/>
  <c r="P3670" i="64"/>
  <c r="N3670" i="64"/>
  <c r="L3670" i="64"/>
  <c r="G3670" i="64"/>
  <c r="T3669" i="64"/>
  <c r="S3669" i="64"/>
  <c r="P3669" i="64"/>
  <c r="N3669" i="64"/>
  <c r="L3669" i="64"/>
  <c r="G3669" i="64"/>
  <c r="P3668" i="64"/>
  <c r="N3668" i="64"/>
  <c r="L3668" i="64"/>
  <c r="G3668" i="64"/>
  <c r="T3667" i="64"/>
  <c r="S3667" i="64"/>
  <c r="P3667" i="64"/>
  <c r="N3667" i="64"/>
  <c r="L3667" i="64"/>
  <c r="G3667" i="64"/>
  <c r="P3666" i="64"/>
  <c r="N3666" i="64"/>
  <c r="L3666" i="64"/>
  <c r="G3666" i="64"/>
  <c r="T3665" i="64"/>
  <c r="S3665" i="64"/>
  <c r="P3665" i="64"/>
  <c r="N3665" i="64"/>
  <c r="L3665" i="64"/>
  <c r="G3665" i="64"/>
  <c r="P3664" i="64"/>
  <c r="N3664" i="64"/>
  <c r="L3664" i="64"/>
  <c r="G3664" i="64"/>
  <c r="T3663" i="64"/>
  <c r="S3663" i="64"/>
  <c r="P3663" i="64"/>
  <c r="N3663" i="64"/>
  <c r="L3663" i="64"/>
  <c r="G3663" i="64"/>
  <c r="P3662" i="64"/>
  <c r="N3662" i="64"/>
  <c r="L3662" i="64"/>
  <c r="G3662" i="64"/>
  <c r="T3661" i="64"/>
  <c r="S3661" i="64"/>
  <c r="P3661" i="64"/>
  <c r="N3661" i="64"/>
  <c r="L3661" i="64"/>
  <c r="G3661" i="64"/>
  <c r="P3660" i="64"/>
  <c r="N3660" i="64"/>
  <c r="L3660" i="64"/>
  <c r="G3660" i="64"/>
  <c r="T3659" i="64"/>
  <c r="S3659" i="64"/>
  <c r="P3659" i="64"/>
  <c r="N3659" i="64"/>
  <c r="L3659" i="64"/>
  <c r="G3659" i="64"/>
  <c r="P3658" i="64"/>
  <c r="N3658" i="64"/>
  <c r="L3658" i="64"/>
  <c r="G3658" i="64"/>
  <c r="T3657" i="64"/>
  <c r="S3657" i="64"/>
  <c r="P3657" i="64"/>
  <c r="N3657" i="64"/>
  <c r="L3657" i="64"/>
  <c r="G3657" i="64"/>
  <c r="P3656" i="64"/>
  <c r="N3656" i="64"/>
  <c r="L3656" i="64"/>
  <c r="G3656" i="64"/>
  <c r="T3655" i="64"/>
  <c r="S3655" i="64"/>
  <c r="P3655" i="64"/>
  <c r="N3655" i="64"/>
  <c r="L3655" i="64"/>
  <c r="G3655" i="64"/>
  <c r="P3654" i="64"/>
  <c r="N3654" i="64"/>
  <c r="L3654" i="64"/>
  <c r="G3654" i="64"/>
  <c r="T3653" i="64"/>
  <c r="S3653" i="64"/>
  <c r="P3653" i="64"/>
  <c r="N3653" i="64"/>
  <c r="L3653" i="64"/>
  <c r="G3653" i="64"/>
  <c r="P3652" i="64"/>
  <c r="N3652" i="64"/>
  <c r="L3652" i="64"/>
  <c r="G3652" i="64"/>
  <c r="T3651" i="64"/>
  <c r="S3651" i="64"/>
  <c r="P3651" i="64"/>
  <c r="N3651" i="64"/>
  <c r="L3651" i="64"/>
  <c r="G3651" i="64"/>
  <c r="P3650" i="64"/>
  <c r="N3650" i="64"/>
  <c r="L3650" i="64"/>
  <c r="G3650" i="64"/>
  <c r="T3649" i="64"/>
  <c r="S3649" i="64"/>
  <c r="P3649" i="64"/>
  <c r="N3649" i="64"/>
  <c r="L3649" i="64"/>
  <c r="G3649" i="64"/>
  <c r="P3648" i="64"/>
  <c r="N3648" i="64"/>
  <c r="L3648" i="64"/>
  <c r="G3648" i="64"/>
  <c r="T3647" i="64"/>
  <c r="G3647" i="64"/>
  <c r="S3647" i="64" s="1"/>
  <c r="G3646" i="64"/>
  <c r="T3645" i="64"/>
  <c r="S3645" i="64"/>
  <c r="P3645" i="64"/>
  <c r="N3645" i="64"/>
  <c r="L3645" i="64"/>
  <c r="G3645" i="64"/>
  <c r="P3644" i="64"/>
  <c r="N3644" i="64"/>
  <c r="L3644" i="64"/>
  <c r="G3644" i="64"/>
  <c r="T3643" i="64"/>
  <c r="S3643" i="64"/>
  <c r="P3643" i="64"/>
  <c r="N3643" i="64"/>
  <c r="L3643" i="64"/>
  <c r="G3643" i="64"/>
  <c r="P3642" i="64"/>
  <c r="N3642" i="64"/>
  <c r="L3642" i="64"/>
  <c r="G3642" i="64"/>
  <c r="T3641" i="64"/>
  <c r="S3641" i="64"/>
  <c r="P3641" i="64"/>
  <c r="N3641" i="64"/>
  <c r="L3641" i="64"/>
  <c r="G3641" i="64"/>
  <c r="P3640" i="64"/>
  <c r="N3640" i="64"/>
  <c r="L3640" i="64"/>
  <c r="G3640" i="64"/>
  <c r="T3639" i="64"/>
  <c r="S3639" i="64"/>
  <c r="P3639" i="64"/>
  <c r="N3639" i="64"/>
  <c r="L3639" i="64"/>
  <c r="G3639" i="64"/>
  <c r="P3638" i="64"/>
  <c r="N3638" i="64"/>
  <c r="L3638" i="64"/>
  <c r="G3638" i="64"/>
  <c r="T3637" i="64"/>
  <c r="S3637" i="64"/>
  <c r="P3637" i="64"/>
  <c r="N3637" i="64"/>
  <c r="L3637" i="64"/>
  <c r="G3637" i="64"/>
  <c r="P3636" i="64"/>
  <c r="N3636" i="64"/>
  <c r="L3636" i="64"/>
  <c r="G3636" i="64"/>
  <c r="T3635" i="64"/>
  <c r="S3635" i="64"/>
  <c r="P3635" i="64"/>
  <c r="N3635" i="64"/>
  <c r="L3635" i="64"/>
  <c r="G3635" i="64"/>
  <c r="P3634" i="64"/>
  <c r="N3634" i="64"/>
  <c r="L3634" i="64"/>
  <c r="G3634" i="64"/>
  <c r="T3633" i="64"/>
  <c r="S3633" i="64"/>
  <c r="P3633" i="64"/>
  <c r="N3633" i="64"/>
  <c r="L3633" i="64"/>
  <c r="G3633" i="64"/>
  <c r="P3632" i="64"/>
  <c r="N3632" i="64"/>
  <c r="L3632" i="64"/>
  <c r="G3632" i="64"/>
  <c r="T3631" i="64"/>
  <c r="S3631" i="64"/>
  <c r="P3631" i="64"/>
  <c r="N3631" i="64"/>
  <c r="L3631" i="64"/>
  <c r="G3631" i="64"/>
  <c r="P3630" i="64"/>
  <c r="N3630" i="64"/>
  <c r="L3630" i="64"/>
  <c r="G3630" i="64"/>
  <c r="T3629" i="64"/>
  <c r="G3629" i="64"/>
  <c r="G3628" i="64"/>
  <c r="T3627" i="64"/>
  <c r="G3627" i="64"/>
  <c r="G3626" i="64"/>
  <c r="T3625" i="64"/>
  <c r="G3625" i="64"/>
  <c r="G3624" i="64"/>
  <c r="T3595" i="64"/>
  <c r="S3595" i="64"/>
  <c r="P3595" i="64"/>
  <c r="N3595" i="64"/>
  <c r="L3595" i="64"/>
  <c r="G3595" i="64"/>
  <c r="P3594" i="64"/>
  <c r="N3594" i="64"/>
  <c r="L3594" i="64"/>
  <c r="G3594" i="64"/>
  <c r="T3593" i="64"/>
  <c r="S3593" i="64"/>
  <c r="P3593" i="64"/>
  <c r="N3593" i="64"/>
  <c r="L3593" i="64"/>
  <c r="G3593" i="64"/>
  <c r="P3592" i="64"/>
  <c r="N3592" i="64"/>
  <c r="L3592" i="64"/>
  <c r="G3592" i="64"/>
  <c r="T3591" i="64"/>
  <c r="S3591" i="64"/>
  <c r="P3591" i="64"/>
  <c r="N3591" i="64"/>
  <c r="L3591" i="64"/>
  <c r="G3591" i="64"/>
  <c r="P3590" i="64"/>
  <c r="N3590" i="64"/>
  <c r="L3590" i="64"/>
  <c r="G3590" i="64"/>
  <c r="T3589" i="64"/>
  <c r="S3589" i="64"/>
  <c r="P3589" i="64"/>
  <c r="N3589" i="64"/>
  <c r="L3589" i="64"/>
  <c r="G3589" i="64"/>
  <c r="P3588" i="64"/>
  <c r="N3588" i="64"/>
  <c r="L3588" i="64"/>
  <c r="G3588" i="64"/>
  <c r="T3587" i="64"/>
  <c r="S3587" i="64"/>
  <c r="P3587" i="64"/>
  <c r="N3587" i="64"/>
  <c r="L3587" i="64"/>
  <c r="G3587" i="64"/>
  <c r="P3586" i="64"/>
  <c r="N3586" i="64"/>
  <c r="L3586" i="64"/>
  <c r="G3586" i="64"/>
  <c r="T3585" i="64"/>
  <c r="S3585" i="64"/>
  <c r="P3585" i="64"/>
  <c r="N3585" i="64"/>
  <c r="L3585" i="64"/>
  <c r="G3585" i="64"/>
  <c r="P3584" i="64"/>
  <c r="N3584" i="64"/>
  <c r="L3584" i="64"/>
  <c r="G3584" i="64"/>
  <c r="T3583" i="64"/>
  <c r="S3583" i="64"/>
  <c r="P3583" i="64"/>
  <c r="N3583" i="64"/>
  <c r="L3583" i="64"/>
  <c r="G3583" i="64"/>
  <c r="P3582" i="64"/>
  <c r="N3582" i="64"/>
  <c r="L3582" i="64"/>
  <c r="G3582" i="64"/>
  <c r="T3581" i="64"/>
  <c r="S3581" i="64"/>
  <c r="P3581" i="64"/>
  <c r="N3581" i="64"/>
  <c r="L3581" i="64"/>
  <c r="G3581" i="64"/>
  <c r="P3580" i="64"/>
  <c r="N3580" i="64"/>
  <c r="L3580" i="64"/>
  <c r="G3580" i="64"/>
  <c r="T3579" i="64"/>
  <c r="S3579" i="64"/>
  <c r="P3579" i="64"/>
  <c r="N3579" i="64"/>
  <c r="L3579" i="64"/>
  <c r="G3579" i="64"/>
  <c r="P3578" i="64"/>
  <c r="N3578" i="64"/>
  <c r="L3578" i="64"/>
  <c r="G3578" i="64"/>
  <c r="T3577" i="64"/>
  <c r="S3577" i="64"/>
  <c r="P3577" i="64"/>
  <c r="N3577" i="64"/>
  <c r="L3577" i="64"/>
  <c r="G3577" i="64"/>
  <c r="P3576" i="64"/>
  <c r="N3576" i="64"/>
  <c r="L3576" i="64"/>
  <c r="G3576" i="64"/>
  <c r="T3575" i="64"/>
  <c r="S3575" i="64"/>
  <c r="P3575" i="64"/>
  <c r="N3575" i="64"/>
  <c r="L3575" i="64"/>
  <c r="G3575" i="64"/>
  <c r="P3574" i="64"/>
  <c r="N3574" i="64"/>
  <c r="L3574" i="64"/>
  <c r="G3574" i="64"/>
  <c r="T3573" i="64"/>
  <c r="S3573" i="64"/>
  <c r="P3573" i="64"/>
  <c r="N3573" i="64"/>
  <c r="L3573" i="64"/>
  <c r="G3573" i="64"/>
  <c r="P3572" i="64"/>
  <c r="N3572" i="64"/>
  <c r="L3572" i="64"/>
  <c r="G3572" i="64"/>
  <c r="T3571" i="64"/>
  <c r="S3571" i="64"/>
  <c r="P3571" i="64"/>
  <c r="N3571" i="64"/>
  <c r="L3571" i="64"/>
  <c r="G3571" i="64"/>
  <c r="P3570" i="64"/>
  <c r="N3570" i="64"/>
  <c r="L3570" i="64"/>
  <c r="G3570" i="64"/>
  <c r="T3569" i="64"/>
  <c r="S3569" i="64"/>
  <c r="P3569" i="64"/>
  <c r="N3569" i="64"/>
  <c r="L3569" i="64"/>
  <c r="G3569" i="64"/>
  <c r="P3568" i="64"/>
  <c r="N3568" i="64"/>
  <c r="L3568" i="64"/>
  <c r="G3568" i="64"/>
  <c r="T3567" i="64"/>
  <c r="S3567" i="64"/>
  <c r="P3567" i="64"/>
  <c r="N3567" i="64"/>
  <c r="L3567" i="64"/>
  <c r="G3567" i="64"/>
  <c r="P3566" i="64"/>
  <c r="N3566" i="64"/>
  <c r="L3566" i="64"/>
  <c r="G3566" i="64"/>
  <c r="T3565" i="64"/>
  <c r="G3565" i="64"/>
  <c r="G3564" i="64"/>
  <c r="T3563" i="64"/>
  <c r="S3563" i="64"/>
  <c r="P3563" i="64"/>
  <c r="P3561" i="64" s="1"/>
  <c r="N3563" i="64"/>
  <c r="L3563" i="64"/>
  <c r="L3561" i="64" s="1"/>
  <c r="G3563" i="64"/>
  <c r="P3562" i="64"/>
  <c r="P3560" i="64" s="1"/>
  <c r="N3562" i="64"/>
  <c r="N3560" i="64" s="1"/>
  <c r="L3562" i="64"/>
  <c r="L3560" i="64" s="1"/>
  <c r="G3562" i="64"/>
  <c r="T3561" i="64"/>
  <c r="G3561" i="64"/>
  <c r="G3560" i="64"/>
  <c r="T3559" i="64"/>
  <c r="G3559" i="64"/>
  <c r="G3558" i="64"/>
  <c r="T3557" i="64"/>
  <c r="G3557" i="64"/>
  <c r="N3557" i="64" s="1"/>
  <c r="N3556" i="64"/>
  <c r="G3556" i="64"/>
  <c r="T3555" i="64"/>
  <c r="G3555" i="64"/>
  <c r="G3554" i="64"/>
  <c r="T3553" i="64"/>
  <c r="S3553" i="64"/>
  <c r="P3553" i="64"/>
  <c r="N3553" i="64"/>
  <c r="L3553" i="64"/>
  <c r="G3553" i="64"/>
  <c r="P3552" i="64"/>
  <c r="N3552" i="64"/>
  <c r="L3552" i="64"/>
  <c r="G3552" i="64"/>
  <c r="T3551" i="64"/>
  <c r="S3551" i="64"/>
  <c r="P3551" i="64"/>
  <c r="N3551" i="64"/>
  <c r="L3551" i="64"/>
  <c r="G3551" i="64"/>
  <c r="P3550" i="64"/>
  <c r="N3550" i="64"/>
  <c r="L3550" i="64"/>
  <c r="G3550" i="64"/>
  <c r="T3549" i="64"/>
  <c r="S3549" i="64"/>
  <c r="P3549" i="64"/>
  <c r="N3549" i="64"/>
  <c r="L3549" i="64"/>
  <c r="G3549" i="64"/>
  <c r="P3548" i="64"/>
  <c r="N3548" i="64"/>
  <c r="L3548" i="64"/>
  <c r="G3548" i="64"/>
  <c r="T3547" i="64"/>
  <c r="S3547" i="64"/>
  <c r="P3547" i="64"/>
  <c r="N3547" i="64"/>
  <c r="L3547" i="64"/>
  <c r="G3547" i="64"/>
  <c r="P3546" i="64"/>
  <c r="N3546" i="64"/>
  <c r="L3546" i="64"/>
  <c r="G3546" i="64"/>
  <c r="T3545" i="64"/>
  <c r="S3545" i="64"/>
  <c r="P3545" i="64"/>
  <c r="N3545" i="64"/>
  <c r="L3545" i="64"/>
  <c r="G3545" i="64"/>
  <c r="P3544" i="64"/>
  <c r="N3544" i="64"/>
  <c r="L3544" i="64"/>
  <c r="G3544" i="64"/>
  <c r="T3543" i="64"/>
  <c r="G3543" i="64"/>
  <c r="G3542" i="64"/>
  <c r="T3541" i="64"/>
  <c r="N3541" i="64"/>
  <c r="L3541" i="64"/>
  <c r="G3541" i="64"/>
  <c r="P3540" i="64"/>
  <c r="G3540" i="64"/>
  <c r="L3540" i="64" s="1"/>
  <c r="T3539" i="64"/>
  <c r="S3539" i="64"/>
  <c r="P3539" i="64"/>
  <c r="N3539" i="64"/>
  <c r="L3539" i="64"/>
  <c r="G3539" i="64"/>
  <c r="P3538" i="64"/>
  <c r="N3538" i="64"/>
  <c r="L3538" i="64"/>
  <c r="G3538" i="64"/>
  <c r="T3537" i="64"/>
  <c r="S3537" i="64"/>
  <c r="P3537" i="64"/>
  <c r="N3537" i="64"/>
  <c r="L3537" i="64"/>
  <c r="G3537" i="64"/>
  <c r="P3536" i="64"/>
  <c r="N3536" i="64"/>
  <c r="L3536" i="64"/>
  <c r="G3536" i="64"/>
  <c r="T3535" i="64"/>
  <c r="S3535" i="64"/>
  <c r="P3535" i="64"/>
  <c r="N3535" i="64"/>
  <c r="L3535" i="64"/>
  <c r="G3535" i="64"/>
  <c r="P3534" i="64"/>
  <c r="N3534" i="64"/>
  <c r="L3534" i="64"/>
  <c r="G3534" i="64"/>
  <c r="T3533" i="64"/>
  <c r="S3533" i="64"/>
  <c r="P3533" i="64"/>
  <c r="N3533" i="64"/>
  <c r="L3533" i="64"/>
  <c r="G3533" i="64"/>
  <c r="P3532" i="64"/>
  <c r="N3532" i="64"/>
  <c r="L3532" i="64"/>
  <c r="G3532" i="64"/>
  <c r="T3531" i="64"/>
  <c r="G3531" i="64"/>
  <c r="G3530" i="64"/>
  <c r="T3529" i="64"/>
  <c r="S3529" i="64"/>
  <c r="P3529" i="64"/>
  <c r="N3529" i="64"/>
  <c r="L3529" i="64"/>
  <c r="G3529" i="64"/>
  <c r="P3528" i="64"/>
  <c r="N3528" i="64"/>
  <c r="L3528" i="64"/>
  <c r="G3528" i="64"/>
  <c r="T3527" i="64"/>
  <c r="S3527" i="64"/>
  <c r="P3527" i="64"/>
  <c r="N3527" i="64"/>
  <c r="L3527" i="64"/>
  <c r="G3527" i="64"/>
  <c r="P3526" i="64"/>
  <c r="N3526" i="64"/>
  <c r="L3526" i="64"/>
  <c r="G3526" i="64"/>
  <c r="T3525" i="64"/>
  <c r="S3525" i="64"/>
  <c r="P3525" i="64"/>
  <c r="N3525" i="64"/>
  <c r="L3525" i="64"/>
  <c r="G3525" i="64"/>
  <c r="P3524" i="64"/>
  <c r="N3524" i="64"/>
  <c r="L3524" i="64"/>
  <c r="G3524" i="64"/>
  <c r="T3523" i="64"/>
  <c r="S3523" i="64"/>
  <c r="P3523" i="64"/>
  <c r="N3523" i="64"/>
  <c r="L3523" i="64"/>
  <c r="G3523" i="64"/>
  <c r="P3522" i="64"/>
  <c r="N3522" i="64"/>
  <c r="L3522" i="64"/>
  <c r="G3522" i="64"/>
  <c r="T3521" i="64"/>
  <c r="G3521" i="64"/>
  <c r="G3520" i="64"/>
  <c r="T3519" i="64"/>
  <c r="G3519" i="64"/>
  <c r="G3518" i="64"/>
  <c r="T3517" i="64"/>
  <c r="G3517" i="64"/>
  <c r="G3516" i="64"/>
  <c r="T3515" i="64"/>
  <c r="S3515" i="64"/>
  <c r="P3515" i="64"/>
  <c r="N3515" i="64"/>
  <c r="L3515" i="64"/>
  <c r="G3515" i="64"/>
  <c r="P3514" i="64"/>
  <c r="N3514" i="64"/>
  <c r="L3514" i="64"/>
  <c r="G3514" i="64"/>
  <c r="T3513" i="64"/>
  <c r="S3513" i="64"/>
  <c r="P3513" i="64"/>
  <c r="N3513" i="64"/>
  <c r="L3513" i="64"/>
  <c r="G3513" i="64"/>
  <c r="P3512" i="64"/>
  <c r="N3512" i="64"/>
  <c r="L3512" i="64"/>
  <c r="G3512" i="64"/>
  <c r="T3511" i="64"/>
  <c r="S3511" i="64"/>
  <c r="P3511" i="64"/>
  <c r="N3511" i="64"/>
  <c r="L3511" i="64"/>
  <c r="G3511" i="64"/>
  <c r="P3510" i="64"/>
  <c r="N3510" i="64"/>
  <c r="L3510" i="64"/>
  <c r="G3510" i="64"/>
  <c r="T3509" i="64"/>
  <c r="S3509" i="64"/>
  <c r="P3509" i="64"/>
  <c r="N3509" i="64"/>
  <c r="L3509" i="64"/>
  <c r="G3509" i="64"/>
  <c r="P3508" i="64"/>
  <c r="N3508" i="64"/>
  <c r="L3508" i="64"/>
  <c r="G3508" i="64"/>
  <c r="T3507" i="64"/>
  <c r="S3507" i="64"/>
  <c r="P3507" i="64"/>
  <c r="N3507" i="64"/>
  <c r="L3507" i="64"/>
  <c r="G3507" i="64"/>
  <c r="P3506" i="64"/>
  <c r="N3506" i="64"/>
  <c r="L3506" i="64"/>
  <c r="G3506" i="64"/>
  <c r="T3505" i="64"/>
  <c r="G3505" i="64"/>
  <c r="G3504" i="64"/>
  <c r="T3503" i="64"/>
  <c r="G3503" i="64"/>
  <c r="P3503" i="64" s="1"/>
  <c r="P3501" i="64" s="1"/>
  <c r="G3502" i="64"/>
  <c r="S3503" i="64" s="1"/>
  <c r="T3501" i="64"/>
  <c r="S3501" i="64"/>
  <c r="G3501" i="64"/>
  <c r="G3500" i="64"/>
  <c r="T3499" i="64"/>
  <c r="G3499" i="64"/>
  <c r="G3498" i="64"/>
  <c r="T3497" i="64"/>
  <c r="G3497" i="64"/>
  <c r="G3496" i="64"/>
  <c r="T3495" i="64"/>
  <c r="S3495" i="64"/>
  <c r="G3495" i="64"/>
  <c r="P3495" i="64" s="1"/>
  <c r="L3494" i="64"/>
  <c r="G3494" i="64"/>
  <c r="P3494" i="64" s="1"/>
  <c r="T3493" i="64"/>
  <c r="G3493" i="64"/>
  <c r="S3493" i="64" s="1"/>
  <c r="G3492" i="64"/>
  <c r="T3491" i="64"/>
  <c r="S3491" i="64"/>
  <c r="P3491" i="64"/>
  <c r="N3491" i="64"/>
  <c r="L3491" i="64"/>
  <c r="G3491" i="64"/>
  <c r="P3490" i="64"/>
  <c r="N3490" i="64"/>
  <c r="L3490" i="64"/>
  <c r="G3490" i="64"/>
  <c r="T3489" i="64"/>
  <c r="G3489" i="64"/>
  <c r="L3488" i="64"/>
  <c r="G3488" i="64"/>
  <c r="T3487" i="64"/>
  <c r="G3487" i="64"/>
  <c r="G3486" i="64"/>
  <c r="T3485" i="64"/>
  <c r="L3485" i="64"/>
  <c r="G3485" i="64"/>
  <c r="G3484" i="64"/>
  <c r="T3483" i="64"/>
  <c r="G3483" i="64"/>
  <c r="L3483" i="64" s="1"/>
  <c r="G3482" i="64"/>
  <c r="T3481" i="64"/>
  <c r="G3481" i="64"/>
  <c r="G3480" i="64"/>
  <c r="T3479" i="64"/>
  <c r="L3479" i="64"/>
  <c r="G3479" i="64"/>
  <c r="G3478" i="64"/>
  <c r="T3477" i="64"/>
  <c r="S3477" i="64"/>
  <c r="P3477" i="64"/>
  <c r="N3477" i="64"/>
  <c r="L3477" i="64"/>
  <c r="G3477" i="64"/>
  <c r="P3476" i="64"/>
  <c r="N3476" i="64"/>
  <c r="L3476" i="64"/>
  <c r="G3476" i="64"/>
  <c r="T3475" i="64"/>
  <c r="G3475" i="64"/>
  <c r="L3475" i="64" s="1"/>
  <c r="G3474" i="64"/>
  <c r="T3473" i="64"/>
  <c r="P3473" i="64"/>
  <c r="G3473" i="64"/>
  <c r="L3473" i="64" s="1"/>
  <c r="G3472" i="64"/>
  <c r="L3472" i="64" s="1"/>
  <c r="T3471" i="64"/>
  <c r="G3471" i="64"/>
  <c r="G3470" i="64"/>
  <c r="T3469" i="64"/>
  <c r="G3469" i="64"/>
  <c r="G3468" i="64"/>
  <c r="T3467" i="64"/>
  <c r="S3467" i="64"/>
  <c r="P3467" i="64"/>
  <c r="N3467" i="64"/>
  <c r="L3467" i="64"/>
  <c r="G3467" i="64"/>
  <c r="P3466" i="64"/>
  <c r="N3466" i="64"/>
  <c r="L3466" i="64"/>
  <c r="G3466" i="64"/>
  <c r="T3465" i="64"/>
  <c r="S3465" i="64"/>
  <c r="P3465" i="64"/>
  <c r="N3465" i="64"/>
  <c r="L3465" i="64"/>
  <c r="G3465" i="64"/>
  <c r="P3464" i="64"/>
  <c r="N3464" i="64"/>
  <c r="L3464" i="64"/>
  <c r="G3464" i="64"/>
  <c r="T3463" i="64"/>
  <c r="G3463" i="64"/>
  <c r="G3462" i="64"/>
  <c r="T3461" i="64"/>
  <c r="S3461" i="64"/>
  <c r="P3461" i="64"/>
  <c r="N3461" i="64"/>
  <c r="L3461" i="64"/>
  <c r="G3461" i="64"/>
  <c r="P3460" i="64"/>
  <c r="N3460" i="64"/>
  <c r="L3460" i="64"/>
  <c r="G3460" i="64"/>
  <c r="T3459" i="64"/>
  <c r="S3459" i="64"/>
  <c r="P3459" i="64"/>
  <c r="N3459" i="64"/>
  <c r="L3459" i="64"/>
  <c r="G3459" i="64"/>
  <c r="P3458" i="64"/>
  <c r="N3458" i="64"/>
  <c r="L3458" i="64"/>
  <c r="G3458" i="64"/>
  <c r="T3457" i="64"/>
  <c r="G3457" i="64"/>
  <c r="G3456" i="64"/>
  <c r="T3455" i="64"/>
  <c r="G3455" i="64"/>
  <c r="G3454" i="64"/>
  <c r="T3453" i="64"/>
  <c r="S3453" i="64"/>
  <c r="P3453" i="64"/>
  <c r="P3451" i="64" s="1"/>
  <c r="N3453" i="64"/>
  <c r="N3451" i="64" s="1"/>
  <c r="L3453" i="64"/>
  <c r="G3453" i="64"/>
  <c r="P3452" i="64"/>
  <c r="P3450" i="64" s="1"/>
  <c r="N3452" i="64"/>
  <c r="N3450" i="64" s="1"/>
  <c r="L3452" i="64"/>
  <c r="L3450" i="64" s="1"/>
  <c r="G3452" i="64"/>
  <c r="T3451" i="64"/>
  <c r="G3451" i="64"/>
  <c r="S3451" i="64" s="1"/>
  <c r="G3450" i="64"/>
  <c r="T3449" i="64"/>
  <c r="S3449" i="64"/>
  <c r="P3449" i="64"/>
  <c r="N3449" i="64"/>
  <c r="L3449" i="64"/>
  <c r="G3449" i="64"/>
  <c r="P3448" i="64"/>
  <c r="N3448" i="64"/>
  <c r="L3448" i="64"/>
  <c r="G3448" i="64"/>
  <c r="T3447" i="64"/>
  <c r="G3447" i="64"/>
  <c r="L3446" i="64"/>
  <c r="G3446" i="64"/>
  <c r="T3445" i="64"/>
  <c r="G3445" i="64"/>
  <c r="G3444" i="64"/>
  <c r="T3443" i="64"/>
  <c r="S3443" i="64"/>
  <c r="P3443" i="64"/>
  <c r="N3443" i="64"/>
  <c r="L3443" i="64"/>
  <c r="G3443" i="64"/>
  <c r="P3442" i="64"/>
  <c r="N3442" i="64"/>
  <c r="L3442" i="64"/>
  <c r="G3442" i="64"/>
  <c r="T3441" i="64"/>
  <c r="S3441" i="64"/>
  <c r="P3441" i="64"/>
  <c r="N3441" i="64"/>
  <c r="L3441" i="64"/>
  <c r="G3441" i="64"/>
  <c r="P3440" i="64"/>
  <c r="N3440" i="64"/>
  <c r="L3440" i="64"/>
  <c r="G3440" i="64"/>
  <c r="T3439" i="64"/>
  <c r="S3439" i="64"/>
  <c r="G3439" i="64"/>
  <c r="G3438" i="64"/>
  <c r="T3437" i="64"/>
  <c r="S3437" i="64"/>
  <c r="P3437" i="64"/>
  <c r="P3435" i="64" s="1"/>
  <c r="N3437" i="64"/>
  <c r="N3435" i="64" s="1"/>
  <c r="L3437" i="64"/>
  <c r="G3437" i="64"/>
  <c r="P3436" i="64"/>
  <c r="P3434" i="64" s="1"/>
  <c r="N3436" i="64"/>
  <c r="L3436" i="64"/>
  <c r="L3434" i="64" s="1"/>
  <c r="G3436" i="64"/>
  <c r="T3435" i="64"/>
  <c r="G3435" i="64"/>
  <c r="G3434" i="64"/>
  <c r="T3433" i="64"/>
  <c r="S3433" i="64"/>
  <c r="P3433" i="64"/>
  <c r="N3433" i="64"/>
  <c r="L3433" i="64"/>
  <c r="G3433" i="64"/>
  <c r="P3432" i="64"/>
  <c r="N3432" i="64"/>
  <c r="L3432" i="64"/>
  <c r="G3432" i="64"/>
  <c r="T3429" i="64"/>
  <c r="S3429" i="64"/>
  <c r="P3429" i="64"/>
  <c r="N3429" i="64"/>
  <c r="L3429" i="64"/>
  <c r="G3429" i="64"/>
  <c r="P3428" i="64"/>
  <c r="N3428" i="64"/>
  <c r="L3428" i="64"/>
  <c r="G3428" i="64"/>
  <c r="T3427" i="64"/>
  <c r="S3427" i="64"/>
  <c r="P3427" i="64"/>
  <c r="N3427" i="64"/>
  <c r="L3427" i="64"/>
  <c r="G3427" i="64"/>
  <c r="P3426" i="64"/>
  <c r="N3426" i="64"/>
  <c r="L3426" i="64"/>
  <c r="G3426" i="64"/>
  <c r="T3425" i="64"/>
  <c r="S3425" i="64"/>
  <c r="P3425" i="64"/>
  <c r="N3425" i="64"/>
  <c r="L3425" i="64"/>
  <c r="G3425" i="64"/>
  <c r="P3424" i="64"/>
  <c r="N3424" i="64"/>
  <c r="L3424" i="64"/>
  <c r="G3424" i="64"/>
  <c r="T3421" i="64"/>
  <c r="G3421" i="64"/>
  <c r="G3420" i="64"/>
  <c r="T3419" i="64"/>
  <c r="S3419" i="64"/>
  <c r="G3419" i="64"/>
  <c r="G3418" i="64"/>
  <c r="T3417" i="64"/>
  <c r="S3417" i="64"/>
  <c r="P3417" i="64"/>
  <c r="P3415" i="64" s="1"/>
  <c r="N3417" i="64"/>
  <c r="N3415" i="64" s="1"/>
  <c r="L3417" i="64"/>
  <c r="L3415" i="64" s="1"/>
  <c r="G3417" i="64"/>
  <c r="P3416" i="64"/>
  <c r="P3414" i="64" s="1"/>
  <c r="N3416" i="64"/>
  <c r="N3414" i="64" s="1"/>
  <c r="L3416" i="64"/>
  <c r="G3416" i="64"/>
  <c r="T3415" i="64"/>
  <c r="G3415" i="64"/>
  <c r="G3414" i="64"/>
  <c r="T3413" i="64"/>
  <c r="S3413" i="64"/>
  <c r="P3413" i="64"/>
  <c r="N3413" i="64"/>
  <c r="L3413" i="64"/>
  <c r="G3413" i="64"/>
  <c r="P3412" i="64"/>
  <c r="N3412" i="64"/>
  <c r="L3412" i="64"/>
  <c r="G3412" i="64"/>
  <c r="T3411" i="64"/>
  <c r="S3411" i="64"/>
  <c r="P3411" i="64"/>
  <c r="N3411" i="64"/>
  <c r="L3411" i="64"/>
  <c r="G3411" i="64"/>
  <c r="P3410" i="64"/>
  <c r="N3410" i="64"/>
  <c r="L3410" i="64"/>
  <c r="G3410" i="64"/>
  <c r="T3409" i="64"/>
  <c r="S3409" i="64"/>
  <c r="P3409" i="64"/>
  <c r="N3409" i="64"/>
  <c r="L3409" i="64"/>
  <c r="G3409" i="64"/>
  <c r="P3408" i="64"/>
  <c r="N3408" i="64"/>
  <c r="L3408" i="64"/>
  <c r="G3408" i="64"/>
  <c r="T3407" i="64"/>
  <c r="S3407" i="64"/>
  <c r="P3407" i="64"/>
  <c r="N3407" i="64"/>
  <c r="L3407" i="64"/>
  <c r="G3407" i="64"/>
  <c r="P3406" i="64"/>
  <c r="N3406" i="64"/>
  <c r="L3406" i="64"/>
  <c r="G3406" i="64"/>
  <c r="T3405" i="64"/>
  <c r="G3405" i="64"/>
  <c r="G3404" i="64"/>
  <c r="T3403" i="64"/>
  <c r="S3403" i="64"/>
  <c r="P3403" i="64"/>
  <c r="N3403" i="64"/>
  <c r="L3403" i="64"/>
  <c r="G3403" i="64"/>
  <c r="P3402" i="64"/>
  <c r="N3402" i="64"/>
  <c r="L3402" i="64"/>
  <c r="G3402" i="64"/>
  <c r="T3401" i="64"/>
  <c r="G3401" i="64"/>
  <c r="P3400" i="64"/>
  <c r="L3400" i="64"/>
  <c r="G3400" i="64"/>
  <c r="T3399" i="64"/>
  <c r="S3399" i="64"/>
  <c r="P3399" i="64"/>
  <c r="N3399" i="64"/>
  <c r="L3399" i="64"/>
  <c r="G3399" i="64"/>
  <c r="P3398" i="64"/>
  <c r="N3398" i="64"/>
  <c r="L3398" i="64"/>
  <c r="G3398" i="64"/>
  <c r="T3397" i="64"/>
  <c r="S3397" i="64"/>
  <c r="P3397" i="64"/>
  <c r="N3397" i="64"/>
  <c r="L3397" i="64"/>
  <c r="G3397" i="64"/>
  <c r="P3396" i="64"/>
  <c r="N3396" i="64"/>
  <c r="L3396" i="64"/>
  <c r="G3396" i="64"/>
  <c r="T3395" i="64"/>
  <c r="S3395" i="64"/>
  <c r="P3395" i="64"/>
  <c r="N3395" i="64"/>
  <c r="L3395" i="64"/>
  <c r="G3395" i="64"/>
  <c r="P3394" i="64"/>
  <c r="N3394" i="64"/>
  <c r="L3394" i="64"/>
  <c r="G3394" i="64"/>
  <c r="T3393" i="64"/>
  <c r="G3393" i="64"/>
  <c r="G3392" i="64"/>
  <c r="T3391" i="64"/>
  <c r="S3391" i="64"/>
  <c r="P3391" i="64"/>
  <c r="N3391" i="64"/>
  <c r="L3391" i="64"/>
  <c r="G3391" i="64"/>
  <c r="P3390" i="64"/>
  <c r="N3390" i="64"/>
  <c r="L3390" i="64"/>
  <c r="G3390" i="64"/>
  <c r="T3389" i="64"/>
  <c r="G3389" i="64"/>
  <c r="N3388" i="64"/>
  <c r="L3388" i="64"/>
  <c r="G3388" i="64"/>
  <c r="P3388" i="64" s="1"/>
  <c r="T3387" i="64"/>
  <c r="S3387" i="64"/>
  <c r="P3387" i="64"/>
  <c r="N3387" i="64"/>
  <c r="L3387" i="64"/>
  <c r="G3387" i="64"/>
  <c r="P3386" i="64"/>
  <c r="N3386" i="64"/>
  <c r="L3386" i="64"/>
  <c r="G3386" i="64"/>
  <c r="T3385" i="64"/>
  <c r="S3385" i="64"/>
  <c r="P3385" i="64"/>
  <c r="N3385" i="64"/>
  <c r="L3385" i="64"/>
  <c r="G3385" i="64"/>
  <c r="P3384" i="64"/>
  <c r="N3384" i="64"/>
  <c r="L3384" i="64"/>
  <c r="G3384" i="64"/>
  <c r="T3383" i="64"/>
  <c r="S3383" i="64"/>
  <c r="P3383" i="64"/>
  <c r="N3383" i="64"/>
  <c r="L3383" i="64"/>
  <c r="G3383" i="64"/>
  <c r="P3382" i="64"/>
  <c r="N3382" i="64"/>
  <c r="L3382" i="64"/>
  <c r="G3382" i="64"/>
  <c r="T3381" i="64"/>
  <c r="G3381" i="64"/>
  <c r="G3380" i="64"/>
  <c r="T3379" i="64"/>
  <c r="S3379" i="64"/>
  <c r="P3379" i="64"/>
  <c r="N3379" i="64"/>
  <c r="L3379" i="64"/>
  <c r="G3379" i="64"/>
  <c r="P3378" i="64"/>
  <c r="N3378" i="64"/>
  <c r="L3378" i="64"/>
  <c r="G3378" i="64"/>
  <c r="T3377" i="64"/>
  <c r="L3377" i="64"/>
  <c r="G3377" i="64"/>
  <c r="G3376" i="64"/>
  <c r="T3375" i="64"/>
  <c r="S3375" i="64"/>
  <c r="P3375" i="64"/>
  <c r="N3375" i="64"/>
  <c r="L3375" i="64"/>
  <c r="G3375" i="64"/>
  <c r="P3374" i="64"/>
  <c r="N3374" i="64"/>
  <c r="L3374" i="64"/>
  <c r="G3374" i="64"/>
  <c r="T3373" i="64"/>
  <c r="S3373" i="64"/>
  <c r="P3373" i="64"/>
  <c r="N3373" i="64"/>
  <c r="L3373" i="64"/>
  <c r="G3373" i="64"/>
  <c r="P3372" i="64"/>
  <c r="N3372" i="64"/>
  <c r="L3372" i="64"/>
  <c r="G3372" i="64"/>
  <c r="T3371" i="64"/>
  <c r="S3371" i="64"/>
  <c r="P3371" i="64"/>
  <c r="N3371" i="64"/>
  <c r="L3371" i="64"/>
  <c r="G3371" i="64"/>
  <c r="P3370" i="64"/>
  <c r="N3370" i="64"/>
  <c r="L3370" i="64"/>
  <c r="G3370" i="64"/>
  <c r="T3369" i="64"/>
  <c r="S3369" i="64"/>
  <c r="P3369" i="64"/>
  <c r="N3369" i="64"/>
  <c r="L3369" i="64"/>
  <c r="G3369" i="64"/>
  <c r="P3368" i="64"/>
  <c r="N3368" i="64"/>
  <c r="L3368" i="64"/>
  <c r="G3368" i="64"/>
  <c r="T3367" i="64"/>
  <c r="G3367" i="64"/>
  <c r="G3366" i="64"/>
  <c r="T3365" i="64"/>
  <c r="S3365" i="64"/>
  <c r="P3365" i="64"/>
  <c r="N3365" i="64"/>
  <c r="L3365" i="64"/>
  <c r="G3365" i="64"/>
  <c r="P3364" i="64"/>
  <c r="N3364" i="64"/>
  <c r="L3364" i="64"/>
  <c r="G3364" i="64"/>
  <c r="T3363" i="64"/>
  <c r="S3363" i="64"/>
  <c r="P3363" i="64"/>
  <c r="N3363" i="64"/>
  <c r="L3363" i="64"/>
  <c r="G3363" i="64"/>
  <c r="P3362" i="64"/>
  <c r="N3362" i="64"/>
  <c r="L3362" i="64"/>
  <c r="G3362" i="64"/>
  <c r="T3361" i="64"/>
  <c r="S3361" i="64"/>
  <c r="P3361" i="64"/>
  <c r="N3361" i="64"/>
  <c r="L3361" i="64"/>
  <c r="G3361" i="64"/>
  <c r="P3360" i="64"/>
  <c r="N3360" i="64"/>
  <c r="L3360" i="64"/>
  <c r="G3360" i="64"/>
  <c r="T3359" i="64"/>
  <c r="S3359" i="64"/>
  <c r="P3359" i="64"/>
  <c r="N3359" i="64"/>
  <c r="L3359" i="64"/>
  <c r="G3359" i="64"/>
  <c r="P3358" i="64"/>
  <c r="N3358" i="64"/>
  <c r="L3358" i="64"/>
  <c r="G3358" i="64"/>
  <c r="T3357" i="64"/>
  <c r="S3357" i="64"/>
  <c r="P3357" i="64"/>
  <c r="N3357" i="64"/>
  <c r="L3357" i="64"/>
  <c r="G3357" i="64"/>
  <c r="P3356" i="64"/>
  <c r="N3356" i="64"/>
  <c r="L3356" i="64"/>
  <c r="G3356" i="64"/>
  <c r="T3355" i="64"/>
  <c r="S3355" i="64"/>
  <c r="P3355" i="64"/>
  <c r="N3355" i="64"/>
  <c r="L3355" i="64"/>
  <c r="G3355" i="64"/>
  <c r="P3354" i="64"/>
  <c r="N3354" i="64"/>
  <c r="L3354" i="64"/>
  <c r="G3354" i="64"/>
  <c r="T3353" i="64"/>
  <c r="G3353" i="64"/>
  <c r="G3352" i="64"/>
  <c r="N3352" i="64" s="1"/>
  <c r="T3351" i="64"/>
  <c r="S3351" i="64"/>
  <c r="P3351" i="64"/>
  <c r="N3351" i="64"/>
  <c r="L3351" i="64"/>
  <c r="G3351" i="64"/>
  <c r="P3350" i="64"/>
  <c r="N3350" i="64"/>
  <c r="L3350" i="64"/>
  <c r="G3350" i="64"/>
  <c r="T3349" i="64"/>
  <c r="S3349" i="64"/>
  <c r="P3349" i="64"/>
  <c r="N3349" i="64"/>
  <c r="L3349" i="64"/>
  <c r="G3349" i="64"/>
  <c r="P3348" i="64"/>
  <c r="N3348" i="64"/>
  <c r="L3348" i="64"/>
  <c r="G3348" i="64"/>
  <c r="T3347" i="64"/>
  <c r="G3347" i="64"/>
  <c r="G3346" i="64"/>
  <c r="T3345" i="64"/>
  <c r="G3345" i="64"/>
  <c r="S3345" i="64"/>
  <c r="G3344" i="64"/>
  <c r="T3343" i="64"/>
  <c r="S3343" i="64"/>
  <c r="P3343" i="64"/>
  <c r="N3343" i="64"/>
  <c r="L3343" i="64"/>
  <c r="G3343" i="64"/>
  <c r="P3342" i="64"/>
  <c r="N3342" i="64"/>
  <c r="L3342" i="64"/>
  <c r="G3342" i="64"/>
  <c r="T3341" i="64"/>
  <c r="S3341" i="64"/>
  <c r="P3341" i="64"/>
  <c r="N3341" i="64"/>
  <c r="L3341" i="64"/>
  <c r="G3341" i="64"/>
  <c r="P3340" i="64"/>
  <c r="N3340" i="64"/>
  <c r="L3340" i="64"/>
  <c r="G3340" i="64"/>
  <c r="T3339" i="64"/>
  <c r="G3339" i="64"/>
  <c r="S3339" i="64"/>
  <c r="G3338" i="64"/>
  <c r="T3337" i="64"/>
  <c r="S3337" i="64"/>
  <c r="P3337" i="64"/>
  <c r="N3337" i="64"/>
  <c r="L3337" i="64"/>
  <c r="G3337" i="64"/>
  <c r="P3336" i="64"/>
  <c r="N3336" i="64"/>
  <c r="L3336" i="64"/>
  <c r="G3336" i="64"/>
  <c r="T3335" i="64"/>
  <c r="G3335" i="64"/>
  <c r="N3334" i="64"/>
  <c r="G3334" i="64"/>
  <c r="T3333" i="64"/>
  <c r="G3333" i="64"/>
  <c r="G3332" i="64"/>
  <c r="T3331" i="64"/>
  <c r="G3331" i="64"/>
  <c r="G3330" i="64"/>
  <c r="T3329" i="64"/>
  <c r="G3329" i="64"/>
  <c r="P3328" i="64"/>
  <c r="G3328" i="64"/>
  <c r="T3327" i="64"/>
  <c r="G3327" i="64"/>
  <c r="G3326" i="64"/>
  <c r="T3325" i="64"/>
  <c r="S3325" i="64"/>
  <c r="P3325" i="64"/>
  <c r="N3325" i="64"/>
  <c r="L3325" i="64"/>
  <c r="G3325" i="64"/>
  <c r="P3324" i="64"/>
  <c r="N3324" i="64"/>
  <c r="L3324" i="64"/>
  <c r="G3324" i="64"/>
  <c r="T3323" i="64"/>
  <c r="G3323" i="64"/>
  <c r="P3322" i="64"/>
  <c r="N3322" i="64"/>
  <c r="L3322" i="64"/>
  <c r="G3322" i="64"/>
  <c r="T3321" i="64"/>
  <c r="G3321" i="64"/>
  <c r="G3320" i="64"/>
  <c r="T3319" i="64"/>
  <c r="S3319" i="64"/>
  <c r="G3319" i="64"/>
  <c r="G3318" i="64"/>
  <c r="T3317" i="64"/>
  <c r="G3317" i="64"/>
  <c r="G3316" i="64"/>
  <c r="T3315" i="64"/>
  <c r="G3315" i="64"/>
  <c r="G3314" i="64"/>
  <c r="T3313" i="64"/>
  <c r="G3313" i="64"/>
  <c r="G3312" i="64"/>
  <c r="T3311" i="64"/>
  <c r="P3311" i="64"/>
  <c r="G3311" i="64"/>
  <c r="G3310" i="64"/>
  <c r="T3309" i="64"/>
  <c r="S3309" i="64"/>
  <c r="P3309" i="64"/>
  <c r="N3309" i="64"/>
  <c r="L3309" i="64"/>
  <c r="G3309" i="64"/>
  <c r="P3308" i="64"/>
  <c r="N3308" i="64"/>
  <c r="L3308" i="64"/>
  <c r="G3308" i="64"/>
  <c r="T3307" i="64"/>
  <c r="S3307" i="64"/>
  <c r="P3307" i="64"/>
  <c r="N3307" i="64"/>
  <c r="L3307" i="64"/>
  <c r="G3307" i="64"/>
  <c r="P3306" i="64"/>
  <c r="N3306" i="64"/>
  <c r="L3306" i="64"/>
  <c r="G3306" i="64"/>
  <c r="T3305" i="64"/>
  <c r="P3305" i="64"/>
  <c r="G3305" i="64"/>
  <c r="P3304" i="64"/>
  <c r="G3304" i="64"/>
  <c r="T3303" i="64"/>
  <c r="P3303" i="64"/>
  <c r="L3303" i="64"/>
  <c r="G3303" i="64"/>
  <c r="G3302" i="64"/>
  <c r="T3301" i="64"/>
  <c r="S3301" i="64"/>
  <c r="P3301" i="64"/>
  <c r="N3301" i="64"/>
  <c r="L3301" i="64"/>
  <c r="G3301" i="64"/>
  <c r="P3300" i="64"/>
  <c r="N3300" i="64"/>
  <c r="L3300" i="64"/>
  <c r="G3300" i="64"/>
  <c r="T3299" i="64"/>
  <c r="S3299" i="64"/>
  <c r="P3299" i="64"/>
  <c r="N3299" i="64"/>
  <c r="L3299" i="64"/>
  <c r="G3299" i="64"/>
  <c r="P3298" i="64"/>
  <c r="N3298" i="64"/>
  <c r="L3298" i="64"/>
  <c r="G3298" i="64"/>
  <c r="T3297" i="64"/>
  <c r="S3297" i="64"/>
  <c r="P3297" i="64"/>
  <c r="N3297" i="64"/>
  <c r="L3297" i="64"/>
  <c r="G3297" i="64"/>
  <c r="P3296" i="64"/>
  <c r="N3296" i="64"/>
  <c r="L3296" i="64"/>
  <c r="G3296" i="64"/>
  <c r="T3295" i="64"/>
  <c r="G3295" i="64"/>
  <c r="G3294" i="64"/>
  <c r="N3294" i="64" s="1"/>
  <c r="T3293" i="64"/>
  <c r="G3293" i="64"/>
  <c r="G3292" i="64"/>
  <c r="N3292" i="64" s="1"/>
  <c r="T3291" i="64"/>
  <c r="G3291" i="64"/>
  <c r="G3290" i="64"/>
  <c r="T3289" i="64"/>
  <c r="G3289" i="64"/>
  <c r="N3289" i="64" s="1"/>
  <c r="G3288" i="64"/>
  <c r="T3287" i="64"/>
  <c r="G3287" i="64"/>
  <c r="G3286" i="64"/>
  <c r="T3285" i="64"/>
  <c r="G3285" i="64"/>
  <c r="G3284" i="64"/>
  <c r="T3283" i="64"/>
  <c r="G3283" i="64"/>
  <c r="P3283" i="64" s="1"/>
  <c r="P3281" i="64" s="1"/>
  <c r="G3282" i="64"/>
  <c r="T3281" i="64"/>
  <c r="G3281" i="64"/>
  <c r="G3280" i="64"/>
  <c r="T3279" i="64"/>
  <c r="G3279" i="64"/>
  <c r="P3279" i="64" s="1"/>
  <c r="G3278" i="64"/>
  <c r="T3277" i="64"/>
  <c r="G3277" i="64"/>
  <c r="G3276" i="64"/>
  <c r="T3275" i="64"/>
  <c r="S3275" i="64"/>
  <c r="P3275" i="64"/>
  <c r="N3275" i="64"/>
  <c r="L3275" i="64"/>
  <c r="G3275" i="64"/>
  <c r="P3274" i="64"/>
  <c r="N3274" i="64"/>
  <c r="L3274" i="64"/>
  <c r="G3274" i="64"/>
  <c r="T3273" i="64"/>
  <c r="S3273" i="64"/>
  <c r="P3273" i="64"/>
  <c r="N3273" i="64"/>
  <c r="L3273" i="64"/>
  <c r="G3273" i="64"/>
  <c r="P3272" i="64"/>
  <c r="N3272" i="64"/>
  <c r="L3272" i="64"/>
  <c r="G3272" i="64"/>
  <c r="T3271" i="64"/>
  <c r="S3271" i="64"/>
  <c r="P3271" i="64"/>
  <c r="N3271" i="64"/>
  <c r="L3271" i="64"/>
  <c r="G3271" i="64"/>
  <c r="P3270" i="64"/>
  <c r="N3270" i="64"/>
  <c r="L3270" i="64"/>
  <c r="G3270" i="64"/>
  <c r="T3269" i="64"/>
  <c r="S3269" i="64"/>
  <c r="P3269" i="64"/>
  <c r="N3269" i="64"/>
  <c r="L3269" i="64"/>
  <c r="G3269" i="64"/>
  <c r="P3268" i="64"/>
  <c r="N3268" i="64"/>
  <c r="L3268" i="64"/>
  <c r="G3268" i="64"/>
  <c r="T3267" i="64"/>
  <c r="S3267" i="64"/>
  <c r="P3267" i="64"/>
  <c r="N3267" i="64"/>
  <c r="L3267" i="64"/>
  <c r="G3267" i="64"/>
  <c r="P3266" i="64"/>
  <c r="N3266" i="64"/>
  <c r="L3266" i="64"/>
  <c r="G3266" i="64"/>
  <c r="T3265" i="64"/>
  <c r="G3265" i="64"/>
  <c r="G3264" i="64"/>
  <c r="P3264" i="64" s="1"/>
  <c r="T3263" i="64"/>
  <c r="S3263" i="64"/>
  <c r="P3263" i="64"/>
  <c r="N3263" i="64"/>
  <c r="L3263" i="64"/>
  <c r="G3263" i="64"/>
  <c r="P3262" i="64"/>
  <c r="N3262" i="64"/>
  <c r="L3262" i="64"/>
  <c r="G3262" i="64"/>
  <c r="T3261" i="64"/>
  <c r="S3261" i="64"/>
  <c r="P3261" i="64"/>
  <c r="N3261" i="64"/>
  <c r="L3261" i="64"/>
  <c r="G3261" i="64"/>
  <c r="P3260" i="64"/>
  <c r="N3260" i="64"/>
  <c r="L3260" i="64"/>
  <c r="G3260" i="64"/>
  <c r="T3259" i="64"/>
  <c r="S3259" i="64"/>
  <c r="P3259" i="64"/>
  <c r="N3259" i="64"/>
  <c r="L3259" i="64"/>
  <c r="G3259" i="64"/>
  <c r="P3258" i="64"/>
  <c r="N3258" i="64"/>
  <c r="L3258" i="64"/>
  <c r="G3258" i="64"/>
  <c r="T3257" i="64"/>
  <c r="S3257" i="64"/>
  <c r="P3257" i="64"/>
  <c r="N3257" i="64"/>
  <c r="L3257" i="64"/>
  <c r="G3257" i="64"/>
  <c r="P3256" i="64"/>
  <c r="N3256" i="64"/>
  <c r="L3256" i="64"/>
  <c r="G3256" i="64"/>
  <c r="T3255" i="64"/>
  <c r="S3255" i="64"/>
  <c r="P3255" i="64"/>
  <c r="N3255" i="64"/>
  <c r="L3255" i="64"/>
  <c r="G3255" i="64"/>
  <c r="P3254" i="64"/>
  <c r="N3254" i="64"/>
  <c r="L3254" i="64"/>
  <c r="G3254" i="64"/>
  <c r="T3253" i="64"/>
  <c r="S3253" i="64"/>
  <c r="P3253" i="64"/>
  <c r="N3253" i="64"/>
  <c r="L3253" i="64"/>
  <c r="G3253" i="64"/>
  <c r="P3252" i="64"/>
  <c r="N3252" i="64"/>
  <c r="L3252" i="64"/>
  <c r="G3252" i="64"/>
  <c r="T3251" i="64"/>
  <c r="G3251" i="64"/>
  <c r="G3250" i="64"/>
  <c r="T3249" i="64"/>
  <c r="S3249" i="64"/>
  <c r="P3249" i="64"/>
  <c r="N3249" i="64"/>
  <c r="L3249" i="64"/>
  <c r="G3249" i="64"/>
  <c r="P3248" i="64"/>
  <c r="N3248" i="64"/>
  <c r="L3248" i="64"/>
  <c r="G3248" i="64"/>
  <c r="T3247" i="64"/>
  <c r="S3247" i="64"/>
  <c r="P3247" i="64"/>
  <c r="N3247" i="64"/>
  <c r="L3247" i="64"/>
  <c r="G3247" i="64"/>
  <c r="P3246" i="64"/>
  <c r="N3246" i="64"/>
  <c r="L3246" i="64"/>
  <c r="G3246" i="64"/>
  <c r="T3245" i="64"/>
  <c r="S3245" i="64"/>
  <c r="P3245" i="64"/>
  <c r="N3245" i="64"/>
  <c r="L3245" i="64"/>
  <c r="G3245" i="64"/>
  <c r="P3244" i="64"/>
  <c r="N3244" i="64"/>
  <c r="L3244" i="64"/>
  <c r="G3244" i="64"/>
  <c r="T3243" i="64"/>
  <c r="S3243" i="64"/>
  <c r="P3243" i="64"/>
  <c r="N3243" i="64"/>
  <c r="L3243" i="64"/>
  <c r="G3243" i="64"/>
  <c r="P3242" i="64"/>
  <c r="N3242" i="64"/>
  <c r="L3242" i="64"/>
  <c r="G3242" i="64"/>
  <c r="T3241" i="64"/>
  <c r="G3241" i="64"/>
  <c r="G3240" i="64"/>
  <c r="T3239" i="64"/>
  <c r="G3239" i="64"/>
  <c r="G3238" i="64"/>
  <c r="T3237" i="64"/>
  <c r="S3237" i="64"/>
  <c r="P3237" i="64"/>
  <c r="N3237" i="64"/>
  <c r="L3237" i="64"/>
  <c r="G3237" i="64"/>
  <c r="P3236" i="64"/>
  <c r="N3236" i="64"/>
  <c r="L3236" i="64"/>
  <c r="G3236" i="64"/>
  <c r="T3235" i="64"/>
  <c r="S3235" i="64"/>
  <c r="P3235" i="64"/>
  <c r="N3235" i="64"/>
  <c r="L3235" i="64"/>
  <c r="G3235" i="64"/>
  <c r="P3234" i="64"/>
  <c r="N3234" i="64"/>
  <c r="L3234" i="64"/>
  <c r="G3234" i="64"/>
  <c r="T3233" i="64"/>
  <c r="S3233" i="64"/>
  <c r="P3233" i="64"/>
  <c r="N3233" i="64"/>
  <c r="L3233" i="64"/>
  <c r="G3233" i="64"/>
  <c r="P3232" i="64"/>
  <c r="N3232" i="64"/>
  <c r="L3232" i="64"/>
  <c r="G3232" i="64"/>
  <c r="T3231" i="64"/>
  <c r="S3231" i="64"/>
  <c r="P3231" i="64"/>
  <c r="N3231" i="64"/>
  <c r="L3231" i="64"/>
  <c r="G3231" i="64"/>
  <c r="P3230" i="64"/>
  <c r="N3230" i="64"/>
  <c r="L3230" i="64"/>
  <c r="G3230" i="64"/>
  <c r="T3229" i="64"/>
  <c r="G3229" i="64"/>
  <c r="G3228" i="64"/>
  <c r="T3227" i="64"/>
  <c r="G3227" i="64"/>
  <c r="G3226" i="64"/>
  <c r="P3226" i="64" s="1"/>
  <c r="T3225" i="64"/>
  <c r="S3225" i="64"/>
  <c r="T3223" i="64"/>
  <c r="S3223" i="64"/>
  <c r="T3221" i="64"/>
  <c r="S3221" i="64"/>
  <c r="Q3219" i="64"/>
  <c r="G3219" i="64"/>
  <c r="Q3218" i="64"/>
  <c r="P3218" i="64"/>
  <c r="N3218" i="64"/>
  <c r="W3218" i="64"/>
  <c r="G3218" i="64"/>
  <c r="F3218" i="64" s="1"/>
  <c r="Q3217" i="64"/>
  <c r="G3217" i="64"/>
  <c r="I3217" i="64" s="1"/>
  <c r="Q3216" i="64"/>
  <c r="G3216" i="64"/>
  <c r="Q3215" i="64"/>
  <c r="G3215" i="64"/>
  <c r="F3215" i="64" s="1"/>
  <c r="Q3214" i="64"/>
  <c r="G3214" i="64"/>
  <c r="T3213" i="64"/>
  <c r="G3213" i="64"/>
  <c r="W3213" i="64" s="1"/>
  <c r="W3212" i="64"/>
  <c r="G3212" i="64"/>
  <c r="Q3211" i="64"/>
  <c r="G3211" i="64"/>
  <c r="F3211" i="64" s="1"/>
  <c r="Q3210" i="64"/>
  <c r="G3210" i="64"/>
  <c r="T3209" i="64"/>
  <c r="G3209" i="64"/>
  <c r="G3208" i="64"/>
  <c r="W3208" i="64" s="1"/>
  <c r="Q3207" i="64"/>
  <c r="P3207" i="64"/>
  <c r="G3207" i="64"/>
  <c r="F3207" i="64" s="1"/>
  <c r="Q3206" i="64"/>
  <c r="G3206" i="64"/>
  <c r="Q3205" i="64"/>
  <c r="G3205" i="64"/>
  <c r="I3205" i="64" s="1"/>
  <c r="Q3204" i="64"/>
  <c r="G3204" i="64"/>
  <c r="I3204" i="64" s="1"/>
  <c r="Q3203" i="64"/>
  <c r="G3203" i="64"/>
  <c r="Q3202" i="64"/>
  <c r="G3202" i="64"/>
  <c r="Q3201" i="64"/>
  <c r="G3201" i="64"/>
  <c r="Q3200" i="64"/>
  <c r="G3200" i="64"/>
  <c r="F3200" i="64" s="1"/>
  <c r="Q3199" i="64"/>
  <c r="G3199" i="64"/>
  <c r="I3199" i="64" s="1"/>
  <c r="Q3198" i="64"/>
  <c r="G3198" i="64"/>
  <c r="T3197" i="64"/>
  <c r="G3197" i="64"/>
  <c r="W3197" i="64" s="1"/>
  <c r="G3196" i="64"/>
  <c r="W3196" i="64" s="1"/>
  <c r="Q3195" i="64"/>
  <c r="G3195" i="64"/>
  <c r="Q3194" i="64"/>
  <c r="G3194" i="64"/>
  <c r="F3194" i="64" s="1"/>
  <c r="T3193" i="64"/>
  <c r="G3193" i="64"/>
  <c r="G3192" i="64"/>
  <c r="W3192" i="64" s="1"/>
  <c r="Q3191" i="64"/>
  <c r="G3191" i="64"/>
  <c r="Q3190" i="64"/>
  <c r="G3190" i="64"/>
  <c r="Q3189" i="64"/>
  <c r="G3189" i="64"/>
  <c r="I3189" i="64" s="1"/>
  <c r="Q3188" i="64"/>
  <c r="G3188" i="64"/>
  <c r="Q3187" i="64"/>
  <c r="G3187" i="64"/>
  <c r="Q3186" i="64"/>
  <c r="P3186" i="64"/>
  <c r="G3186" i="64"/>
  <c r="F3186" i="64" s="1"/>
  <c r="Q3185" i="64"/>
  <c r="G3185" i="64"/>
  <c r="F3185" i="64" s="1"/>
  <c r="Q3184" i="64"/>
  <c r="P3184" i="64"/>
  <c r="G3184" i="64"/>
  <c r="I3184" i="64" s="1"/>
  <c r="Q3183" i="64"/>
  <c r="G3183" i="64"/>
  <c r="I3183" i="64" s="1"/>
  <c r="Q3182" i="64"/>
  <c r="G3182" i="64"/>
  <c r="Q3181" i="64"/>
  <c r="G3181" i="64"/>
  <c r="Q3180" i="64"/>
  <c r="G3180" i="64"/>
  <c r="I3180" i="64" s="1"/>
  <c r="Q3179" i="64"/>
  <c r="G3179" i="64"/>
  <c r="Q3178" i="64"/>
  <c r="G3178" i="64"/>
  <c r="Q3177" i="64"/>
  <c r="G3177" i="64"/>
  <c r="I3177" i="64" s="1"/>
  <c r="Q3176" i="64"/>
  <c r="G3176" i="64"/>
  <c r="F3176" i="64" s="1"/>
  <c r="W3176" i="64" s="1"/>
  <c r="Q3175" i="64"/>
  <c r="G3175" i="64"/>
  <c r="F3175" i="64" s="1"/>
  <c r="Q3174" i="64"/>
  <c r="G3174" i="64"/>
  <c r="I3174" i="64" s="1"/>
  <c r="Q3173" i="64"/>
  <c r="G3173" i="64"/>
  <c r="F3173" i="64" s="1"/>
  <c r="Q3172" i="64"/>
  <c r="G3172" i="64"/>
  <c r="I3172" i="64" s="1"/>
  <c r="Q3171" i="64"/>
  <c r="G3171" i="64"/>
  <c r="I3171" i="64" s="1"/>
  <c r="Q3170" i="64"/>
  <c r="G3170" i="64"/>
  <c r="I3170" i="64" s="1"/>
  <c r="Q3169" i="64"/>
  <c r="G3169" i="64"/>
  <c r="Q3168" i="64"/>
  <c r="G3168" i="64"/>
  <c r="I3168" i="64" s="1"/>
  <c r="Q3167" i="64"/>
  <c r="G3167" i="64"/>
  <c r="Q3166" i="64"/>
  <c r="G3166" i="64"/>
  <c r="T3165" i="64"/>
  <c r="G3165" i="64"/>
  <c r="W3164" i="64"/>
  <c r="G3164" i="64"/>
  <c r="Q3163" i="64"/>
  <c r="G3163" i="64"/>
  <c r="Q3162" i="64"/>
  <c r="G3162" i="64"/>
  <c r="S3161" i="64"/>
  <c r="Q3161" i="64"/>
  <c r="G3161" i="64"/>
  <c r="F3161" i="64" s="1"/>
  <c r="Q3160" i="64"/>
  <c r="G3160" i="64"/>
  <c r="I3160" i="64" s="1"/>
  <c r="Q3159" i="64"/>
  <c r="G3159" i="64"/>
  <c r="Q3158" i="64"/>
  <c r="G3158" i="64"/>
  <c r="I3158" i="64" s="1"/>
  <c r="Q3157" i="64"/>
  <c r="P3157" i="64"/>
  <c r="G3157" i="64"/>
  <c r="I3157" i="64" s="1"/>
  <c r="Q3156" i="64"/>
  <c r="G3156" i="64"/>
  <c r="Q3155" i="64"/>
  <c r="T3155" i="64" s="1"/>
  <c r="P3155" i="64"/>
  <c r="N3155" i="64"/>
  <c r="L3155" i="64"/>
  <c r="G3155" i="64"/>
  <c r="I3155" i="64" s="1"/>
  <c r="Q3154" i="64"/>
  <c r="G3154" i="64"/>
  <c r="F3154" i="64" s="1"/>
  <c r="Q3153" i="64"/>
  <c r="G3153" i="64"/>
  <c r="I3153" i="64" s="1"/>
  <c r="Q3152" i="64"/>
  <c r="N3152" i="64"/>
  <c r="G3152" i="64"/>
  <c r="F3152" i="64" s="1"/>
  <c r="Q3151" i="64"/>
  <c r="G3151" i="64"/>
  <c r="Q3150" i="64"/>
  <c r="G3150" i="64"/>
  <c r="I3150" i="64" s="1"/>
  <c r="T3149" i="64"/>
  <c r="G3149" i="64"/>
  <c r="G3148" i="64"/>
  <c r="W3148" i="64" s="1"/>
  <c r="T3147" i="64"/>
  <c r="G3147" i="64"/>
  <c r="G3146" i="64"/>
  <c r="W3146" i="64" s="1"/>
  <c r="Q3145" i="64"/>
  <c r="G3145" i="64"/>
  <c r="Q3144" i="64"/>
  <c r="G3144" i="64"/>
  <c r="W3143" i="64"/>
  <c r="Q3143" i="64"/>
  <c r="G3143" i="64"/>
  <c r="P3143" i="64" s="1"/>
  <c r="Q3142" i="64"/>
  <c r="G3142" i="64"/>
  <c r="L3142" i="64" s="1"/>
  <c r="Q3141" i="64"/>
  <c r="G3141" i="64"/>
  <c r="Q3140" i="64"/>
  <c r="G3140" i="64"/>
  <c r="S3139" i="64"/>
  <c r="Q3139" i="64"/>
  <c r="W3139" i="64"/>
  <c r="G3139" i="64"/>
  <c r="W3138" i="64"/>
  <c r="Q3138" i="64"/>
  <c r="P3138" i="64"/>
  <c r="L3138" i="64"/>
  <c r="N3138" i="64"/>
  <c r="G3138" i="64"/>
  <c r="T3137" i="64"/>
  <c r="G3137" i="64"/>
  <c r="W3137" i="64" s="1"/>
  <c r="W3136" i="64"/>
  <c r="G3136" i="64"/>
  <c r="Q3135" i="64"/>
  <c r="T3135" i="64" s="1"/>
  <c r="G3135" i="64"/>
  <c r="Q3134" i="64"/>
  <c r="G3134" i="64"/>
  <c r="Q3133" i="64"/>
  <c r="N3133" i="64"/>
  <c r="G3133" i="64"/>
  <c r="Q3132" i="64"/>
  <c r="N3132" i="64"/>
  <c r="G3132" i="64"/>
  <c r="P3132" i="64" s="1"/>
  <c r="Q3131" i="64"/>
  <c r="G3131" i="64"/>
  <c r="Q3130" i="64"/>
  <c r="G3130" i="64"/>
  <c r="P3130" i="64" s="1"/>
  <c r="Q3129" i="64"/>
  <c r="G3129" i="64"/>
  <c r="N3129" i="64" s="1"/>
  <c r="Q3128" i="64"/>
  <c r="G3128" i="64"/>
  <c r="Q3127" i="64"/>
  <c r="G3127" i="64"/>
  <c r="Q3126" i="64"/>
  <c r="G3126" i="64"/>
  <c r="W3126" i="64" s="1"/>
  <c r="Q3125" i="64"/>
  <c r="G3125" i="64"/>
  <c r="W3124" i="64"/>
  <c r="Q3124" i="64"/>
  <c r="G3124" i="64"/>
  <c r="Q3123" i="64"/>
  <c r="G3123" i="64"/>
  <c r="Q3122" i="64"/>
  <c r="G3122" i="64"/>
  <c r="N3122" i="64" s="1"/>
  <c r="Q3121" i="64"/>
  <c r="G3121" i="64"/>
  <c r="Q3120" i="64"/>
  <c r="G3120" i="64"/>
  <c r="Q3119" i="64"/>
  <c r="N3119" i="64"/>
  <c r="G3119" i="64"/>
  <c r="P3119" i="64" s="1"/>
  <c r="Q3118" i="64"/>
  <c r="G3118" i="64"/>
  <c r="Q3117" i="64"/>
  <c r="P3117" i="64"/>
  <c r="G3117" i="64"/>
  <c r="Q3116" i="64"/>
  <c r="G3116" i="64"/>
  <c r="Q3115" i="64"/>
  <c r="G3115" i="64"/>
  <c r="Q3114" i="64"/>
  <c r="G3114" i="64"/>
  <c r="T3113" i="64"/>
  <c r="G3113" i="64"/>
  <c r="G3112" i="64"/>
  <c r="W3112" i="64" s="1"/>
  <c r="W3111" i="64"/>
  <c r="Q3111" i="64"/>
  <c r="G3111" i="64"/>
  <c r="Q3110" i="64"/>
  <c r="G3110" i="64"/>
  <c r="Q3109" i="64"/>
  <c r="G3109" i="64"/>
  <c r="Q3108" i="64"/>
  <c r="G3108" i="64"/>
  <c r="Q3107" i="64"/>
  <c r="G3107" i="64"/>
  <c r="Q3106" i="64"/>
  <c r="G3106" i="64"/>
  <c r="W3106" i="64" s="1"/>
  <c r="Q3105" i="64"/>
  <c r="G3105" i="64"/>
  <c r="Q3104" i="64"/>
  <c r="P3104" i="64"/>
  <c r="G3104" i="64"/>
  <c r="Q3103" i="64"/>
  <c r="N3103" i="64"/>
  <c r="G3103" i="64"/>
  <c r="W3102" i="64"/>
  <c r="Q3102" i="64"/>
  <c r="G3102" i="64"/>
  <c r="P3102" i="64" s="1"/>
  <c r="W3101" i="64"/>
  <c r="Q3101" i="64"/>
  <c r="P3101" i="64"/>
  <c r="G3101" i="64"/>
  <c r="Q3100" i="64"/>
  <c r="G3100" i="64"/>
  <c r="Q3099" i="64"/>
  <c r="G3099" i="64"/>
  <c r="W3098" i="64"/>
  <c r="Q3098" i="64"/>
  <c r="G3098" i="64"/>
  <c r="Q3097" i="64"/>
  <c r="G3097" i="64"/>
  <c r="S3097" i="64" s="1"/>
  <c r="Q3096" i="64"/>
  <c r="P3096" i="64"/>
  <c r="G3096" i="64"/>
  <c r="Q3095" i="64"/>
  <c r="G3095" i="64"/>
  <c r="Q3094" i="64"/>
  <c r="G3094" i="64"/>
  <c r="Q3093" i="64"/>
  <c r="G3093" i="64"/>
  <c r="Q3092" i="64"/>
  <c r="G3092" i="64"/>
  <c r="Q3091" i="64"/>
  <c r="N3091" i="64"/>
  <c r="G3091" i="64"/>
  <c r="P3091" i="64" s="1"/>
  <c r="Q3090" i="64"/>
  <c r="G3090" i="64"/>
  <c r="Q3089" i="64"/>
  <c r="G3089" i="64"/>
  <c r="P3089" i="64" s="1"/>
  <c r="Q3088" i="64"/>
  <c r="G3088" i="64"/>
  <c r="W3087" i="64"/>
  <c r="Q3087" i="64"/>
  <c r="G3087" i="64"/>
  <c r="P3087" i="64" s="1"/>
  <c r="Q3086" i="64"/>
  <c r="G3086" i="64"/>
  <c r="Q3085" i="64"/>
  <c r="G3085" i="64"/>
  <c r="Q3084" i="64"/>
  <c r="G3084" i="64"/>
  <c r="Q3083" i="64"/>
  <c r="G3083" i="64"/>
  <c r="Q3082" i="64"/>
  <c r="G3082" i="64"/>
  <c r="Q3081" i="64"/>
  <c r="G3081" i="64"/>
  <c r="L3081" i="64" s="1"/>
  <c r="Q3080" i="64"/>
  <c r="G3080" i="64"/>
  <c r="Q3079" i="64"/>
  <c r="N3079" i="64"/>
  <c r="L3079" i="64"/>
  <c r="G3079" i="64"/>
  <c r="Q3078" i="64"/>
  <c r="G3078" i="64"/>
  <c r="Q3077" i="64"/>
  <c r="G3077" i="64"/>
  <c r="Q3076" i="64"/>
  <c r="G3076" i="64"/>
  <c r="Q3075" i="64"/>
  <c r="G3075" i="64"/>
  <c r="Q3074" i="64"/>
  <c r="G3074" i="64"/>
  <c r="Q3073" i="64"/>
  <c r="G3073" i="64"/>
  <c r="Q3072" i="64"/>
  <c r="G3072" i="64"/>
  <c r="Q3071" i="64"/>
  <c r="G3071" i="64"/>
  <c r="Q3070" i="64"/>
  <c r="G3070" i="64"/>
  <c r="Q3069" i="64"/>
  <c r="G3069" i="64"/>
  <c r="Q3068" i="64"/>
  <c r="G3068" i="64"/>
  <c r="Q3067" i="64"/>
  <c r="G3067" i="64"/>
  <c r="Q3066" i="64"/>
  <c r="G3066" i="64"/>
  <c r="Q3065" i="64"/>
  <c r="G3065" i="64"/>
  <c r="W3065" i="64" s="1"/>
  <c r="Q3064" i="64"/>
  <c r="G3064" i="64"/>
  <c r="Q3063" i="64"/>
  <c r="G3063" i="64"/>
  <c r="W3063" i="64" s="1"/>
  <c r="Q3062" i="64"/>
  <c r="G3062" i="64"/>
  <c r="Q3061" i="64"/>
  <c r="G3061" i="64"/>
  <c r="Q3060" i="64"/>
  <c r="G3060" i="64"/>
  <c r="Q3059" i="64"/>
  <c r="G3059" i="64"/>
  <c r="W3058" i="64"/>
  <c r="Q3058" i="64"/>
  <c r="N3058" i="64"/>
  <c r="L3058" i="64"/>
  <c r="G3058" i="64"/>
  <c r="P3058" i="64" s="1"/>
  <c r="Q3057" i="64"/>
  <c r="G3057" i="64"/>
  <c r="L3057" i="64" s="1"/>
  <c r="Q3056" i="64"/>
  <c r="G3056" i="64"/>
  <c r="Q3055" i="64"/>
  <c r="G3055" i="64"/>
  <c r="Q3054" i="64"/>
  <c r="G3054" i="64"/>
  <c r="P3054" i="64" s="1"/>
  <c r="Q3053" i="64"/>
  <c r="G3053" i="64"/>
  <c r="Q3052" i="64"/>
  <c r="G3052" i="64"/>
  <c r="Q3051" i="64"/>
  <c r="G3051" i="64"/>
  <c r="L3051" i="64" s="1"/>
  <c r="Q3050" i="64"/>
  <c r="G3050" i="64"/>
  <c r="W3050" i="64" s="1"/>
  <c r="Q3049" i="64"/>
  <c r="G3049" i="64"/>
  <c r="Q3048" i="64"/>
  <c r="G3048" i="64"/>
  <c r="Q3047" i="64"/>
  <c r="P3047" i="64"/>
  <c r="N3047" i="64"/>
  <c r="G3047" i="64"/>
  <c r="Q3046" i="64"/>
  <c r="G3046" i="64"/>
  <c r="N3046" i="64" s="1"/>
  <c r="Q3045" i="64"/>
  <c r="G3045" i="64"/>
  <c r="Q3044" i="64"/>
  <c r="G3044" i="64"/>
  <c r="Q3043" i="64"/>
  <c r="G3043" i="64"/>
  <c r="N3043" i="64" s="1"/>
  <c r="Q3042" i="64"/>
  <c r="G3042" i="64"/>
  <c r="W3041" i="64"/>
  <c r="Q3041" i="64"/>
  <c r="P3041" i="64"/>
  <c r="N3041" i="64"/>
  <c r="L3041" i="64"/>
  <c r="G3041" i="64"/>
  <c r="Q3040" i="64"/>
  <c r="G3040" i="64"/>
  <c r="W3039" i="64"/>
  <c r="Q3039" i="64"/>
  <c r="G3039" i="64"/>
  <c r="Q3038" i="64"/>
  <c r="G3038" i="64"/>
  <c r="P3038" i="64" s="1"/>
  <c r="Q3037" i="64"/>
  <c r="G3037" i="64"/>
  <c r="W3036" i="64"/>
  <c r="Q3036" i="64"/>
  <c r="G3036" i="64"/>
  <c r="Q3035" i="64"/>
  <c r="G3035" i="64"/>
  <c r="Q3034" i="64"/>
  <c r="G3034" i="64"/>
  <c r="W3033" i="64"/>
  <c r="Q3033" i="64"/>
  <c r="G3033" i="64"/>
  <c r="Q3032" i="64"/>
  <c r="G3032" i="64"/>
  <c r="W3032" i="64" s="1"/>
  <c r="Q3031" i="64"/>
  <c r="G3031" i="64"/>
  <c r="W3031" i="64" s="1"/>
  <c r="Q3030" i="64"/>
  <c r="G3030" i="64"/>
  <c r="N3030" i="64" s="1"/>
  <c r="Q3029" i="64"/>
  <c r="G3029" i="64"/>
  <c r="Q3028" i="64"/>
  <c r="G3028" i="64"/>
  <c r="Q3027" i="64"/>
  <c r="G3027" i="64"/>
  <c r="W3026" i="64"/>
  <c r="Q3026" i="64"/>
  <c r="P3026" i="64"/>
  <c r="N3026" i="64"/>
  <c r="L3026" i="64"/>
  <c r="G3026" i="64"/>
  <c r="Q3025" i="64"/>
  <c r="G3025" i="64"/>
  <c r="Q3024" i="64"/>
  <c r="G3024" i="64"/>
  <c r="P3024" i="64" s="1"/>
  <c r="Q3023" i="64"/>
  <c r="N3023" i="64"/>
  <c r="L3023" i="64"/>
  <c r="G3023" i="64"/>
  <c r="Q3022" i="64"/>
  <c r="G3022" i="64"/>
  <c r="W3022" i="64" s="1"/>
  <c r="Q3021" i="64"/>
  <c r="P3021" i="64"/>
  <c r="G3021" i="64"/>
  <c r="S3021" i="64" s="1"/>
  <c r="Q3020" i="64"/>
  <c r="G3020" i="64"/>
  <c r="Q3019" i="64"/>
  <c r="G3019" i="64"/>
  <c r="W3018" i="64"/>
  <c r="Q3018" i="64"/>
  <c r="G3018" i="64"/>
  <c r="Q3017" i="64"/>
  <c r="G3017" i="64"/>
  <c r="W3016" i="64"/>
  <c r="Q3016" i="64"/>
  <c r="G3016" i="64"/>
  <c r="Q3015" i="64"/>
  <c r="G3015" i="64"/>
  <c r="Q3014" i="64"/>
  <c r="G3014" i="64"/>
  <c r="Q3013" i="64"/>
  <c r="G3013" i="64"/>
  <c r="Q3012" i="64"/>
  <c r="G3012" i="64"/>
  <c r="Q3011" i="64"/>
  <c r="G3011" i="64"/>
  <c r="Q3010" i="64"/>
  <c r="G3010" i="64"/>
  <c r="Q3009" i="64"/>
  <c r="G3009" i="64"/>
  <c r="Q3008" i="64"/>
  <c r="G3008" i="64"/>
  <c r="Q3007" i="64"/>
  <c r="G3007" i="64"/>
  <c r="W3007" i="64" s="1"/>
  <c r="Q3006" i="64"/>
  <c r="P3006" i="64"/>
  <c r="G3006" i="64"/>
  <c r="Q3005" i="64"/>
  <c r="G3005" i="64"/>
  <c r="Q3004" i="64"/>
  <c r="G3004" i="64"/>
  <c r="W3003" i="64"/>
  <c r="Q3003" i="64"/>
  <c r="G3003" i="64"/>
  <c r="W3002" i="64"/>
  <c r="Q3002" i="64"/>
  <c r="G3002" i="64"/>
  <c r="S3001" i="64"/>
  <c r="Q3001" i="64"/>
  <c r="P3001" i="64"/>
  <c r="N3001" i="64"/>
  <c r="G3001" i="64"/>
  <c r="W3001" i="64" s="1"/>
  <c r="Q3000" i="64"/>
  <c r="G3000" i="64"/>
  <c r="Q2999" i="64"/>
  <c r="G2999" i="64"/>
  <c r="W2998" i="64"/>
  <c r="Q2998" i="64"/>
  <c r="G2998" i="64"/>
  <c r="Q2997" i="64"/>
  <c r="G2997" i="64"/>
  <c r="Q2996" i="64"/>
  <c r="G2996" i="64"/>
  <c r="Q2995" i="64"/>
  <c r="G2995" i="64"/>
  <c r="Q2994" i="64"/>
  <c r="G2994" i="64"/>
  <c r="Q2993" i="64"/>
  <c r="G2993" i="64"/>
  <c r="Q2992" i="64"/>
  <c r="L2992" i="64"/>
  <c r="G2992" i="64"/>
  <c r="Q2991" i="64"/>
  <c r="G2991" i="64"/>
  <c r="P2991" i="64" s="1"/>
  <c r="Q2990" i="64"/>
  <c r="G2990" i="64"/>
  <c r="W2989" i="64"/>
  <c r="Q2989" i="64"/>
  <c r="G2989" i="64"/>
  <c r="Q2988" i="64"/>
  <c r="G2988" i="64"/>
  <c r="W2987" i="64"/>
  <c r="Q2987" i="64"/>
  <c r="P2987" i="64"/>
  <c r="N2987" i="64"/>
  <c r="L2987" i="64"/>
  <c r="G2987" i="64"/>
  <c r="Q2986" i="64"/>
  <c r="G2986" i="64"/>
  <c r="Q2985" i="64"/>
  <c r="G2985" i="64"/>
  <c r="Q2984" i="64"/>
  <c r="G2984" i="64"/>
  <c r="W2983" i="64"/>
  <c r="Q2983" i="64"/>
  <c r="P2983" i="64"/>
  <c r="G2983" i="64"/>
  <c r="Q2982" i="64"/>
  <c r="P2982" i="64"/>
  <c r="G2982" i="64"/>
  <c r="Q2981" i="64"/>
  <c r="G2981" i="64"/>
  <c r="Q2980" i="64"/>
  <c r="G2980" i="64"/>
  <c r="Q2979" i="64"/>
  <c r="G2979" i="64"/>
  <c r="Q2978" i="64"/>
  <c r="N2978" i="64"/>
  <c r="L2978" i="64"/>
  <c r="G2978" i="64"/>
  <c r="Q2977" i="64"/>
  <c r="G2977" i="64"/>
  <c r="Q2976" i="64"/>
  <c r="G2976" i="64"/>
  <c r="N2976" i="64" s="1"/>
  <c r="Q2975" i="64"/>
  <c r="L2975" i="64"/>
  <c r="G2975" i="64"/>
  <c r="W2974" i="64"/>
  <c r="Q2974" i="64"/>
  <c r="P2974" i="64"/>
  <c r="G2974" i="64"/>
  <c r="Q2973" i="64"/>
  <c r="P2973" i="64"/>
  <c r="G2973" i="64"/>
  <c r="L2973" i="64" s="1"/>
  <c r="Q2972" i="64"/>
  <c r="G2972" i="64"/>
  <c r="W2971" i="64"/>
  <c r="Q2971" i="64"/>
  <c r="L2971" i="64"/>
  <c r="G2971" i="64"/>
  <c r="Q2970" i="64"/>
  <c r="G2970" i="64"/>
  <c r="Q2969" i="64"/>
  <c r="G2969" i="64"/>
  <c r="Q2968" i="64"/>
  <c r="G2968" i="64"/>
  <c r="Q2967" i="64"/>
  <c r="G2967" i="64"/>
  <c r="Q2966" i="64"/>
  <c r="G2966" i="64"/>
  <c r="L2966" i="64" s="1"/>
  <c r="Q2965" i="64"/>
  <c r="G2965" i="64"/>
  <c r="Q2964" i="64"/>
  <c r="G2964" i="64"/>
  <c r="W2963" i="64"/>
  <c r="Q2963" i="64"/>
  <c r="L2963" i="64"/>
  <c r="G2963" i="64"/>
  <c r="Q2962" i="64"/>
  <c r="G2962" i="64"/>
  <c r="Q2961" i="64"/>
  <c r="G2961" i="64"/>
  <c r="W2960" i="64"/>
  <c r="Q2960" i="64"/>
  <c r="G2960" i="64"/>
  <c r="Q2959" i="64"/>
  <c r="G2959" i="64"/>
  <c r="W2958" i="64"/>
  <c r="Q2958" i="64"/>
  <c r="G2958" i="64"/>
  <c r="Q2957" i="64"/>
  <c r="G2957" i="64"/>
  <c r="Q2956" i="64"/>
  <c r="L2956" i="64"/>
  <c r="G2956" i="64"/>
  <c r="Q2955" i="64"/>
  <c r="G2955" i="64"/>
  <c r="Q2954" i="64"/>
  <c r="P2954" i="64"/>
  <c r="G2954" i="64"/>
  <c r="T2953" i="64"/>
  <c r="G2953" i="64"/>
  <c r="G2952" i="64"/>
  <c r="W2952" i="64" s="1"/>
  <c r="W2951" i="64"/>
  <c r="T2951" i="64"/>
  <c r="G2951" i="64"/>
  <c r="G2950" i="64"/>
  <c r="W2950" i="64" s="1"/>
  <c r="Q2949" i="64"/>
  <c r="G2949" i="64"/>
  <c r="N2949" i="64" s="1"/>
  <c r="Q2948" i="64"/>
  <c r="G2948" i="64"/>
  <c r="N2948" i="64" s="1"/>
  <c r="Q2947" i="64"/>
  <c r="G2947" i="64"/>
  <c r="Q2946" i="64"/>
  <c r="G2946" i="64"/>
  <c r="Q2945" i="64"/>
  <c r="G2945" i="64"/>
  <c r="Q2944" i="64"/>
  <c r="N2944" i="64"/>
  <c r="G2944" i="64"/>
  <c r="W2943" i="64"/>
  <c r="Q2943" i="64"/>
  <c r="P2943" i="64"/>
  <c r="N2943" i="64"/>
  <c r="G2943" i="64"/>
  <c r="Q2942" i="64"/>
  <c r="G2942" i="64"/>
  <c r="Q2941" i="64"/>
  <c r="G2941" i="64"/>
  <c r="Q2940" i="64"/>
  <c r="G2940" i="64"/>
  <c r="Q2939" i="64"/>
  <c r="G2939" i="64"/>
  <c r="Q2938" i="64"/>
  <c r="G2938" i="64"/>
  <c r="Q2937" i="64"/>
  <c r="G2937" i="64"/>
  <c r="W2936" i="64"/>
  <c r="Q2936" i="64"/>
  <c r="G2936" i="64"/>
  <c r="Q2935" i="64"/>
  <c r="G2935" i="64"/>
  <c r="Q2934" i="64"/>
  <c r="G2934" i="64"/>
  <c r="W2934" i="64" s="1"/>
  <c r="W2933" i="64"/>
  <c r="Q2933" i="64"/>
  <c r="L2933" i="64"/>
  <c r="G2933" i="64"/>
  <c r="Q2932" i="64"/>
  <c r="G2932" i="64"/>
  <c r="W2931" i="64"/>
  <c r="Q2931" i="64"/>
  <c r="G2931" i="64"/>
  <c r="P2931" i="64" s="1"/>
  <c r="Q2930" i="64"/>
  <c r="G2930" i="64"/>
  <c r="Q2929" i="64"/>
  <c r="G2929" i="64"/>
  <c r="Q2928" i="64"/>
  <c r="G2928" i="64"/>
  <c r="W2927" i="64"/>
  <c r="Q2927" i="64"/>
  <c r="G2927" i="64"/>
  <c r="Q2926" i="64"/>
  <c r="G2926" i="64"/>
  <c r="Q2925" i="64"/>
  <c r="G2925" i="64"/>
  <c r="Q2924" i="64"/>
  <c r="G2924" i="64"/>
  <c r="Q2923" i="64"/>
  <c r="L2923" i="64"/>
  <c r="G2923" i="64"/>
  <c r="S2923" i="64" s="1"/>
  <c r="W2922" i="64"/>
  <c r="Q2922" i="64"/>
  <c r="G2922" i="64"/>
  <c r="Q2921" i="64"/>
  <c r="G2921" i="64"/>
  <c r="Q2920" i="64"/>
  <c r="G2920" i="64"/>
  <c r="Q2919" i="64"/>
  <c r="G2919" i="64"/>
  <c r="W2918" i="64"/>
  <c r="Q2918" i="64"/>
  <c r="G2918" i="64"/>
  <c r="Q2917" i="64"/>
  <c r="G2917" i="64"/>
  <c r="Q2916" i="64"/>
  <c r="P2916" i="64"/>
  <c r="G2916" i="64"/>
  <c r="Q2915" i="64"/>
  <c r="G2915" i="64"/>
  <c r="Q2914" i="64"/>
  <c r="G2914" i="64"/>
  <c r="Q2913" i="64"/>
  <c r="G2913" i="64"/>
  <c r="W2913" i="64" s="1"/>
  <c r="W2912" i="64"/>
  <c r="Q2912" i="64"/>
  <c r="P2912" i="64"/>
  <c r="N2912" i="64"/>
  <c r="G2912" i="64"/>
  <c r="L2912" i="64" s="1"/>
  <c r="Q2911" i="64"/>
  <c r="G2911" i="64"/>
  <c r="Q2910" i="64"/>
  <c r="G2910" i="64"/>
  <c r="N2910" i="64" s="1"/>
  <c r="Q2909" i="64"/>
  <c r="G2909" i="64"/>
  <c r="Q2908" i="64"/>
  <c r="G2908" i="64"/>
  <c r="Q2907" i="64"/>
  <c r="G2907" i="64"/>
  <c r="L2907" i="64" s="1"/>
  <c r="Q2906" i="64"/>
  <c r="L2906" i="64"/>
  <c r="G2906" i="64"/>
  <c r="Q2905" i="64"/>
  <c r="G2905" i="64"/>
  <c r="Q2904" i="64"/>
  <c r="W2904" i="64"/>
  <c r="G2904" i="64"/>
  <c r="Q2903" i="64"/>
  <c r="G2903" i="64"/>
  <c r="P2903" i="64" s="1"/>
  <c r="Q2902" i="64"/>
  <c r="G2902" i="64"/>
  <c r="Q2901" i="64"/>
  <c r="G2901" i="64"/>
  <c r="Q2900" i="64"/>
  <c r="G2900" i="64"/>
  <c r="Q2899" i="64"/>
  <c r="G2899" i="64"/>
  <c r="W2898" i="64"/>
  <c r="Q2898" i="64"/>
  <c r="G2898" i="64"/>
  <c r="Q2897" i="64"/>
  <c r="G2897" i="64"/>
  <c r="Q2896" i="64"/>
  <c r="P2896" i="64"/>
  <c r="L2896" i="64"/>
  <c r="G2896" i="64"/>
  <c r="Q2895" i="64"/>
  <c r="G2895" i="64"/>
  <c r="Q2894" i="64"/>
  <c r="G2894" i="64"/>
  <c r="Q2893" i="64"/>
  <c r="P2893" i="64"/>
  <c r="G2893" i="64"/>
  <c r="Q2892" i="64"/>
  <c r="G2892" i="64"/>
  <c r="Q2891" i="64"/>
  <c r="G2891" i="64"/>
  <c r="Q2890" i="64"/>
  <c r="L2890" i="64"/>
  <c r="G2890" i="64"/>
  <c r="Q2889" i="64"/>
  <c r="G2889" i="64"/>
  <c r="W2889" i="64" s="1"/>
  <c r="Q2888" i="64"/>
  <c r="G2888" i="64"/>
  <c r="Q2887" i="64"/>
  <c r="G2887" i="64"/>
  <c r="Q2886" i="64"/>
  <c r="G2886" i="64"/>
  <c r="Q2885" i="64"/>
  <c r="N2885" i="64"/>
  <c r="G2885" i="64"/>
  <c r="Q2884" i="64"/>
  <c r="P2884" i="64"/>
  <c r="G2884" i="64"/>
  <c r="L2884" i="64" s="1"/>
  <c r="S2883" i="64"/>
  <c r="Q2883" i="64"/>
  <c r="P2883" i="64"/>
  <c r="N2883" i="64"/>
  <c r="G2883" i="64"/>
  <c r="W2883" i="64" s="1"/>
  <c r="Q2882" i="64"/>
  <c r="G2882" i="64"/>
  <c r="Q2881" i="64"/>
  <c r="G2881" i="64"/>
  <c r="L2881" i="64" s="1"/>
  <c r="Q2880" i="64"/>
  <c r="G2880" i="64"/>
  <c r="Q2879" i="64"/>
  <c r="G2879" i="64"/>
  <c r="Q2878" i="64"/>
  <c r="G2878" i="64"/>
  <c r="Q2877" i="64"/>
  <c r="G2877" i="64"/>
  <c r="W2876" i="64"/>
  <c r="Q2876" i="64"/>
  <c r="G2876" i="64"/>
  <c r="P2876" i="64" s="1"/>
  <c r="Q2875" i="64"/>
  <c r="G2875" i="64"/>
  <c r="Q2874" i="64"/>
  <c r="G2874" i="64"/>
  <c r="Q2873" i="64"/>
  <c r="G2873" i="64"/>
  <c r="Q2872" i="64"/>
  <c r="G2872" i="64"/>
  <c r="P2872" i="64" s="1"/>
  <c r="Q2871" i="64"/>
  <c r="T2871" i="64" s="1"/>
  <c r="G2871" i="64"/>
  <c r="W2870" i="64"/>
  <c r="Q2870" i="64"/>
  <c r="G2870" i="64"/>
  <c r="P2870" i="64" s="1"/>
  <c r="Q2869" i="64"/>
  <c r="G2869" i="64"/>
  <c r="Q2868" i="64"/>
  <c r="G2868" i="64"/>
  <c r="Q2867" i="64"/>
  <c r="G2867" i="64"/>
  <c r="Q2866" i="64"/>
  <c r="G2866" i="64"/>
  <c r="Q2865" i="64"/>
  <c r="G2865" i="64"/>
  <c r="Q2864" i="64"/>
  <c r="G2864" i="64"/>
  <c r="Q2863" i="64"/>
  <c r="G2863" i="64"/>
  <c r="Q2862" i="64"/>
  <c r="P2862" i="64"/>
  <c r="G2862" i="64"/>
  <c r="Q2861" i="64"/>
  <c r="G2861" i="64"/>
  <c r="Q2860" i="64"/>
  <c r="G2860" i="64"/>
  <c r="S2859" i="64"/>
  <c r="Q2859" i="64"/>
  <c r="P2859" i="64"/>
  <c r="N2859" i="64"/>
  <c r="G2859" i="64"/>
  <c r="L2859" i="64" s="1"/>
  <c r="Q2858" i="64"/>
  <c r="G2858" i="64"/>
  <c r="Q2857" i="64"/>
  <c r="G2857" i="64"/>
  <c r="W2857" i="64" s="1"/>
  <c r="Q2856" i="64"/>
  <c r="G2856" i="64"/>
  <c r="Q2855" i="64"/>
  <c r="G2855" i="64"/>
  <c r="Q2854" i="64"/>
  <c r="L2854" i="64"/>
  <c r="G2854" i="64"/>
  <c r="N2854" i="64" s="1"/>
  <c r="Q2853" i="64"/>
  <c r="N2853" i="64"/>
  <c r="G2853" i="64"/>
  <c r="Q2852" i="64"/>
  <c r="G2852" i="64"/>
  <c r="W2851" i="64"/>
  <c r="Q2851" i="64"/>
  <c r="N2851" i="64"/>
  <c r="P2851" i="64"/>
  <c r="G2851" i="64"/>
  <c r="Q2850" i="64"/>
  <c r="G2850" i="64"/>
  <c r="Q2849" i="64"/>
  <c r="G2849" i="64"/>
  <c r="Q2848" i="64"/>
  <c r="G2848" i="64"/>
  <c r="P2848" i="64" s="1"/>
  <c r="Q2847" i="64"/>
  <c r="P2847" i="64"/>
  <c r="G2847" i="64"/>
  <c r="Q2846" i="64"/>
  <c r="P2846" i="64"/>
  <c r="W2846" i="64"/>
  <c r="G2846" i="64"/>
  <c r="Q2845" i="64"/>
  <c r="G2845" i="64"/>
  <c r="W2845" i="64" s="1"/>
  <c r="Q2844" i="64"/>
  <c r="L2844" i="64"/>
  <c r="G2844" i="64"/>
  <c r="Q2843" i="64"/>
  <c r="L2843" i="64"/>
  <c r="G2843" i="64"/>
  <c r="Q2842" i="64"/>
  <c r="G2842" i="64"/>
  <c r="L2842" i="64" s="1"/>
  <c r="Q2841" i="64"/>
  <c r="G2841" i="64"/>
  <c r="Q2840" i="64"/>
  <c r="P2840" i="64"/>
  <c r="N2840" i="64"/>
  <c r="W2840" i="64"/>
  <c r="G2840" i="64"/>
  <c r="Q2839" i="64"/>
  <c r="G2839" i="64"/>
  <c r="Q2838" i="64"/>
  <c r="G2838" i="64"/>
  <c r="W2837" i="64"/>
  <c r="Q2837" i="64"/>
  <c r="P2837" i="64"/>
  <c r="N2837" i="64"/>
  <c r="G2837" i="64"/>
  <c r="L2837" i="64" s="1"/>
  <c r="Q2836" i="64"/>
  <c r="G2836" i="64"/>
  <c r="Q2835" i="64"/>
  <c r="G2835" i="64"/>
  <c r="W2835" i="64" s="1"/>
  <c r="Q2834" i="64"/>
  <c r="G2834" i="64"/>
  <c r="T2833" i="64"/>
  <c r="G2833" i="64"/>
  <c r="W2832" i="64"/>
  <c r="G2832" i="64"/>
  <c r="Q2831" i="64"/>
  <c r="P2831" i="64"/>
  <c r="N2831" i="64"/>
  <c r="G2831" i="64"/>
  <c r="Q2830" i="64"/>
  <c r="G2830" i="64"/>
  <c r="Q2829" i="64"/>
  <c r="G2829" i="64"/>
  <c r="Q2828" i="64"/>
  <c r="G2828" i="64"/>
  <c r="Q2827" i="64"/>
  <c r="G2827" i="64"/>
  <c r="Q2826" i="64"/>
  <c r="G2826" i="64"/>
  <c r="Q2825" i="64"/>
  <c r="G2825" i="64"/>
  <c r="W2824" i="64"/>
  <c r="Q2824" i="64"/>
  <c r="L2824" i="64"/>
  <c r="G2824" i="64"/>
  <c r="P2824" i="64" s="1"/>
  <c r="Q2823" i="64"/>
  <c r="N2823" i="64"/>
  <c r="G2823" i="64"/>
  <c r="L2823" i="64" s="1"/>
  <c r="Q2822" i="64"/>
  <c r="G2822" i="64"/>
  <c r="Q2821" i="64"/>
  <c r="L2821" i="64"/>
  <c r="G2821" i="64"/>
  <c r="Q2820" i="64"/>
  <c r="G2820" i="64"/>
  <c r="Q2819" i="64"/>
  <c r="G2819" i="64"/>
  <c r="Q2818" i="64"/>
  <c r="G2818" i="64"/>
  <c r="Q2817" i="64"/>
  <c r="G2817" i="64"/>
  <c r="P2817" i="64" s="1"/>
  <c r="Q2816" i="64"/>
  <c r="G2816" i="64"/>
  <c r="W2815" i="64"/>
  <c r="Q2815" i="64"/>
  <c r="G2815" i="64"/>
  <c r="Q2814" i="64"/>
  <c r="G2814" i="64"/>
  <c r="W2813" i="64"/>
  <c r="Q2813" i="64"/>
  <c r="L2813" i="64"/>
  <c r="G2813" i="64"/>
  <c r="Q2812" i="64"/>
  <c r="G2812" i="64"/>
  <c r="Q2811" i="64"/>
  <c r="G2811" i="64"/>
  <c r="Q2810" i="64"/>
  <c r="G2810" i="64"/>
  <c r="Q2809" i="64"/>
  <c r="G2809" i="64"/>
  <c r="W2808" i="64"/>
  <c r="Q2808" i="64"/>
  <c r="N2808" i="64"/>
  <c r="G2808" i="64"/>
  <c r="L2808" i="64" s="1"/>
  <c r="W2807" i="64"/>
  <c r="Q2807" i="64"/>
  <c r="P2807" i="64"/>
  <c r="N2807" i="64"/>
  <c r="L2807" i="64"/>
  <c r="G2807" i="64"/>
  <c r="Q2806" i="64"/>
  <c r="G2806" i="64"/>
  <c r="Q2805" i="64"/>
  <c r="G2805" i="64"/>
  <c r="W2804" i="64"/>
  <c r="Q2804" i="64"/>
  <c r="G2804" i="64"/>
  <c r="Q2803" i="64"/>
  <c r="G2803" i="64"/>
  <c r="Q2802" i="64"/>
  <c r="G2802" i="64"/>
  <c r="Q2801" i="64"/>
  <c r="G2801" i="64"/>
  <c r="Q2800" i="64"/>
  <c r="N2800" i="64"/>
  <c r="L2800" i="64"/>
  <c r="G2800" i="64"/>
  <c r="Q2799" i="64"/>
  <c r="G2799" i="64"/>
  <c r="Q2798" i="64"/>
  <c r="N2798" i="64"/>
  <c r="G2798" i="64"/>
  <c r="T2797" i="64"/>
  <c r="G2797" i="64"/>
  <c r="G2796" i="64"/>
  <c r="W2796" i="64" s="1"/>
  <c r="T2795" i="64"/>
  <c r="W2795" i="64"/>
  <c r="G2795" i="64"/>
  <c r="G2794" i="64"/>
  <c r="Q2793" i="64"/>
  <c r="G2793" i="64"/>
  <c r="Q2792" i="64"/>
  <c r="P2792" i="64"/>
  <c r="W2792" i="64"/>
  <c r="G2792" i="64"/>
  <c r="Q2791" i="64"/>
  <c r="G2791" i="64"/>
  <c r="Q2790" i="64"/>
  <c r="G2790" i="64"/>
  <c r="T2789" i="64"/>
  <c r="G2789" i="64"/>
  <c r="W2788" i="64"/>
  <c r="G2788" i="64"/>
  <c r="T2787" i="64"/>
  <c r="G2787" i="64"/>
  <c r="W2786" i="64"/>
  <c r="G2786" i="64"/>
  <c r="Q2785" i="64"/>
  <c r="G2785" i="64"/>
  <c r="I2785" i="64" s="1"/>
  <c r="Q2784" i="64"/>
  <c r="P2784" i="64"/>
  <c r="G2784" i="64"/>
  <c r="F2784" i="64" s="1"/>
  <c r="Q2783" i="64"/>
  <c r="G2783" i="64"/>
  <c r="I2783" i="64" s="1"/>
  <c r="Q2782" i="64"/>
  <c r="G2782" i="64"/>
  <c r="Q2781" i="64"/>
  <c r="G2781" i="64"/>
  <c r="F2781" i="64" s="1"/>
  <c r="Q2780" i="64"/>
  <c r="G2780" i="64"/>
  <c r="I2780" i="64" s="1"/>
  <c r="Q2779" i="64"/>
  <c r="P2779" i="64"/>
  <c r="N2779" i="64"/>
  <c r="G2779" i="64"/>
  <c r="F2779" i="64" s="1"/>
  <c r="Q2778" i="64"/>
  <c r="G2778" i="64"/>
  <c r="I2778" i="64" s="1"/>
  <c r="T2777" i="64"/>
  <c r="G2777" i="64"/>
  <c r="G2776" i="64"/>
  <c r="W2776" i="64" s="1"/>
  <c r="Q2775" i="64"/>
  <c r="G2775" i="64"/>
  <c r="Q2774" i="64"/>
  <c r="G2774" i="64"/>
  <c r="I2774" i="64" s="1"/>
  <c r="Q2773" i="64"/>
  <c r="G2773" i="64"/>
  <c r="Q2772" i="64"/>
  <c r="N2772" i="64"/>
  <c r="G2772" i="64"/>
  <c r="I2772" i="64" s="1"/>
  <c r="Q2771" i="64"/>
  <c r="G2771" i="64"/>
  <c r="F2771" i="64" s="1"/>
  <c r="W2770" i="64"/>
  <c r="Q2770" i="64"/>
  <c r="P2770" i="64"/>
  <c r="G2770" i="64"/>
  <c r="F2770" i="64" s="1"/>
  <c r="N2770" i="64" s="1"/>
  <c r="Q2769" i="64"/>
  <c r="G2769" i="64"/>
  <c r="I2769" i="64" s="1"/>
  <c r="Q2768" i="64"/>
  <c r="G2768" i="64"/>
  <c r="F2768" i="64" s="1"/>
  <c r="Q2767" i="64"/>
  <c r="P2767" i="64"/>
  <c r="G2767" i="64"/>
  <c r="F2767" i="64" s="1"/>
  <c r="Q2766" i="64"/>
  <c r="G2766" i="64"/>
  <c r="I2766" i="64" s="1"/>
  <c r="Q2765" i="64"/>
  <c r="G2765" i="64"/>
  <c r="Q2764" i="64"/>
  <c r="G2764" i="64"/>
  <c r="I2764" i="64" s="1"/>
  <c r="Q2763" i="64"/>
  <c r="G2763" i="64"/>
  <c r="F2763" i="64" s="1"/>
  <c r="Q2762" i="64"/>
  <c r="G2762" i="64"/>
  <c r="Q2761" i="64"/>
  <c r="G2761" i="64"/>
  <c r="F2761" i="64" s="1"/>
  <c r="Q2760" i="64"/>
  <c r="G2760" i="64"/>
  <c r="W2759" i="64"/>
  <c r="Q2759" i="64"/>
  <c r="N2759" i="64"/>
  <c r="G2759" i="64"/>
  <c r="F2759" i="64" s="1"/>
  <c r="Q2758" i="64"/>
  <c r="G2758" i="64"/>
  <c r="F2758" i="64" s="1"/>
  <c r="Q2757" i="64"/>
  <c r="G2757" i="64"/>
  <c r="F2757" i="64" s="1"/>
  <c r="Q2756" i="64"/>
  <c r="G2756" i="64"/>
  <c r="Q2755" i="64"/>
  <c r="G2755" i="64"/>
  <c r="I2755" i="64" s="1"/>
  <c r="Q2754" i="64"/>
  <c r="G2754" i="64"/>
  <c r="W2753" i="64"/>
  <c r="Q2753" i="64"/>
  <c r="G2753" i="64"/>
  <c r="F2753" i="64" s="1"/>
  <c r="S2753" i="64" s="1"/>
  <c r="Q2752" i="64"/>
  <c r="G2752" i="64"/>
  <c r="I2752" i="64" s="1"/>
  <c r="S2751" i="64"/>
  <c r="Q2751" i="64"/>
  <c r="G2751" i="64"/>
  <c r="I2751" i="64" s="1"/>
  <c r="Q2750" i="64"/>
  <c r="G2750" i="64"/>
  <c r="F2750" i="64" s="1"/>
  <c r="Q2749" i="64"/>
  <c r="G2749" i="64"/>
  <c r="F2749" i="64" s="1"/>
  <c r="Q2748" i="64"/>
  <c r="G2748" i="64"/>
  <c r="Q2747" i="64"/>
  <c r="G2747" i="64"/>
  <c r="Q2746" i="64"/>
  <c r="G2746" i="64"/>
  <c r="Q2745" i="64"/>
  <c r="N2745" i="64"/>
  <c r="G2745" i="64"/>
  <c r="I2745" i="64" s="1"/>
  <c r="Q2744" i="64"/>
  <c r="G2744" i="64"/>
  <c r="F2744" i="64" s="1"/>
  <c r="Q2743" i="64"/>
  <c r="G2743" i="64"/>
  <c r="Q2742" i="64"/>
  <c r="G2742" i="64"/>
  <c r="Q2741" i="64"/>
  <c r="G2741" i="64"/>
  <c r="F2741" i="64" s="1"/>
  <c r="P2741" i="64" s="1"/>
  <c r="Q2740" i="64"/>
  <c r="G2740" i="64"/>
  <c r="Q2739" i="64"/>
  <c r="G2739" i="64"/>
  <c r="F2739" i="64" s="1"/>
  <c r="Q2738" i="64"/>
  <c r="G2738" i="64"/>
  <c r="I2738" i="64" s="1"/>
  <c r="T2737" i="64"/>
  <c r="G2737" i="64"/>
  <c r="G2736" i="64"/>
  <c r="W2736" i="64" s="1"/>
  <c r="T2735" i="64"/>
  <c r="G2735" i="64"/>
  <c r="G2734" i="64"/>
  <c r="W2734" i="64" s="1"/>
  <c r="Q2733" i="64"/>
  <c r="G2733" i="64"/>
  <c r="Q2732" i="64"/>
  <c r="G2732" i="64"/>
  <c r="I2732" i="64" s="1"/>
  <c r="Q2731" i="64"/>
  <c r="G2731" i="64"/>
  <c r="I2731" i="64" s="1"/>
  <c r="Q2730" i="64"/>
  <c r="G2730" i="64"/>
  <c r="I2730" i="64" s="1"/>
  <c r="Q2729" i="64"/>
  <c r="G2729" i="64"/>
  <c r="F2729" i="64" s="1"/>
  <c r="W2729" i="64" s="1"/>
  <c r="Q2728" i="64"/>
  <c r="G2728" i="64"/>
  <c r="Q2727" i="64"/>
  <c r="G2727" i="64"/>
  <c r="I2727" i="64" s="1"/>
  <c r="F2727" i="64"/>
  <c r="Q2726" i="64"/>
  <c r="G2726" i="64"/>
  <c r="F2726" i="64" s="1"/>
  <c r="Q2725" i="64"/>
  <c r="G2725" i="64"/>
  <c r="Q2724" i="64"/>
  <c r="G2724" i="64"/>
  <c r="I2724" i="64" s="1"/>
  <c r="Q2723" i="64"/>
  <c r="G2723" i="64"/>
  <c r="Q2722" i="64"/>
  <c r="G2722" i="64"/>
  <c r="I2722" i="64" s="1"/>
  <c r="Q2721" i="64"/>
  <c r="G2721" i="64"/>
  <c r="Q2720" i="64"/>
  <c r="P2720" i="64"/>
  <c r="G2720" i="64"/>
  <c r="I2720" i="64" s="1"/>
  <c r="Q2719" i="64"/>
  <c r="G2719" i="64"/>
  <c r="Q2718" i="64"/>
  <c r="G2718" i="64"/>
  <c r="I2718" i="64" s="1"/>
  <c r="Q2717" i="64"/>
  <c r="G2717" i="64"/>
  <c r="I2717" i="64" s="1"/>
  <c r="Q2716" i="64"/>
  <c r="G2716" i="64"/>
  <c r="F2716" i="64" s="1"/>
  <c r="Q2715" i="64"/>
  <c r="G2715" i="64"/>
  <c r="Q2714" i="64"/>
  <c r="G2714" i="64"/>
  <c r="I2714" i="64" s="1"/>
  <c r="Q2713" i="64"/>
  <c r="G2713" i="64"/>
  <c r="I2713" i="64" s="1"/>
  <c r="Q2712" i="64"/>
  <c r="G2712" i="64"/>
  <c r="Q2711" i="64"/>
  <c r="G2711" i="64"/>
  <c r="I2711" i="64" s="1"/>
  <c r="Q2710" i="64"/>
  <c r="G2710" i="64"/>
  <c r="Q2709" i="64"/>
  <c r="G2709" i="64"/>
  <c r="Q2708" i="64"/>
  <c r="G2708" i="64"/>
  <c r="I2708" i="64" s="1"/>
  <c r="Q2707" i="64"/>
  <c r="G2707" i="64"/>
  <c r="Q2706" i="64"/>
  <c r="G2706" i="64"/>
  <c r="I2706" i="64" s="1"/>
  <c r="Q2705" i="64"/>
  <c r="G2705" i="64"/>
  <c r="Q2704" i="64"/>
  <c r="G2704" i="64"/>
  <c r="I2704" i="64" s="1"/>
  <c r="Q2703" i="64"/>
  <c r="G2703" i="64"/>
  <c r="I2703" i="64" s="1"/>
  <c r="W2702" i="64"/>
  <c r="Q2702" i="64"/>
  <c r="L2702" i="64"/>
  <c r="G2702" i="64"/>
  <c r="F2702" i="64" s="1"/>
  <c r="Q2701" i="64"/>
  <c r="G2701" i="64"/>
  <c r="Q2700" i="64"/>
  <c r="G2700" i="64"/>
  <c r="F2700" i="64" s="1"/>
  <c r="Q2699" i="64"/>
  <c r="G2699" i="64"/>
  <c r="I2699" i="64" s="1"/>
  <c r="Q2698" i="64"/>
  <c r="W2698" i="64"/>
  <c r="G2698" i="64"/>
  <c r="I2698" i="64" s="1"/>
  <c r="Q2697" i="64"/>
  <c r="G2697" i="64"/>
  <c r="F2697" i="64" s="1"/>
  <c r="Q2696" i="64"/>
  <c r="G2696" i="64"/>
  <c r="I2696" i="64" s="1"/>
  <c r="Q2695" i="64"/>
  <c r="G2695" i="64"/>
  <c r="I2695" i="64" s="1"/>
  <c r="Q2694" i="64"/>
  <c r="G2694" i="64"/>
  <c r="I2694" i="64" s="1"/>
  <c r="Q2693" i="64"/>
  <c r="G2693" i="64"/>
  <c r="Q2692" i="64"/>
  <c r="G2692" i="64"/>
  <c r="Q2691" i="64"/>
  <c r="L2691" i="64"/>
  <c r="N2691" i="64"/>
  <c r="G2691" i="64"/>
  <c r="F2691" i="64" s="1"/>
  <c r="Q2690" i="64"/>
  <c r="G2690" i="64"/>
  <c r="I2690" i="64" s="1"/>
  <c r="Q2689" i="64"/>
  <c r="G2689" i="64"/>
  <c r="Q2688" i="64"/>
  <c r="G2688" i="64"/>
  <c r="Q2687" i="64"/>
  <c r="G2687" i="64"/>
  <c r="Q2686" i="64"/>
  <c r="G2686" i="64"/>
  <c r="I2686" i="64" s="1"/>
  <c r="Q2685" i="64"/>
  <c r="G2685" i="64"/>
  <c r="Q2684" i="64"/>
  <c r="G2684" i="64"/>
  <c r="I2684" i="64" s="1"/>
  <c r="Q2683" i="64"/>
  <c r="G2683" i="64"/>
  <c r="W2682" i="64"/>
  <c r="Q2682" i="64"/>
  <c r="G2682" i="64"/>
  <c r="F2682" i="64" s="1"/>
  <c r="P2682" i="64" s="1"/>
  <c r="Q2681" i="64"/>
  <c r="G2681" i="64"/>
  <c r="I2681" i="64" s="1"/>
  <c r="Q2680" i="64"/>
  <c r="G2680" i="64"/>
  <c r="I2680" i="64" s="1"/>
  <c r="Q2679" i="64"/>
  <c r="G2679" i="64"/>
  <c r="F2679" i="64" s="1"/>
  <c r="Q2678" i="64"/>
  <c r="G2678" i="64"/>
  <c r="Q2677" i="64"/>
  <c r="G2677" i="64"/>
  <c r="I2677" i="64" s="1"/>
  <c r="Q2676" i="64"/>
  <c r="G2676" i="64"/>
  <c r="Q2675" i="64"/>
  <c r="G2675" i="64"/>
  <c r="I2675" i="64" s="1"/>
  <c r="Q2674" i="64"/>
  <c r="G2674" i="64"/>
  <c r="F2674" i="64" s="1"/>
  <c r="Q2673" i="64"/>
  <c r="G2673" i="64"/>
  <c r="F2673" i="64" s="1"/>
  <c r="L2673" i="64" s="1"/>
  <c r="Q2672" i="64"/>
  <c r="G2672" i="64"/>
  <c r="I2672" i="64" s="1"/>
  <c r="Q2671" i="64"/>
  <c r="G2671" i="64"/>
  <c r="Q2670" i="64"/>
  <c r="G2670" i="64"/>
  <c r="I2670" i="64" s="1"/>
  <c r="Q2669" i="64"/>
  <c r="G2669" i="64"/>
  <c r="I2669" i="64" s="1"/>
  <c r="Q2668" i="64"/>
  <c r="G2668" i="64"/>
  <c r="F2668" i="64" s="1"/>
  <c r="Q2667" i="64"/>
  <c r="G2667" i="64"/>
  <c r="Q2666" i="64"/>
  <c r="G2666" i="64"/>
  <c r="F2666" i="64" s="1"/>
  <c r="N2666" i="64" s="1"/>
  <c r="Q2665" i="64"/>
  <c r="G2665" i="64"/>
  <c r="F2665" i="64" s="1"/>
  <c r="Q2664" i="64"/>
  <c r="G2664" i="64"/>
  <c r="I2664" i="64" s="1"/>
  <c r="Q2663" i="64"/>
  <c r="G2663" i="64"/>
  <c r="Q2662" i="64"/>
  <c r="G2662" i="64"/>
  <c r="I2662" i="64" s="1"/>
  <c r="Q2661" i="64"/>
  <c r="G2661" i="64"/>
  <c r="Q2660" i="64"/>
  <c r="G2660" i="64"/>
  <c r="I2660" i="64" s="1"/>
  <c r="Q2659" i="64"/>
  <c r="G2659" i="64"/>
  <c r="I2659" i="64" s="1"/>
  <c r="Q2658" i="64"/>
  <c r="P2658" i="64"/>
  <c r="N2658" i="64"/>
  <c r="G2658" i="64"/>
  <c r="F2658" i="64" s="1"/>
  <c r="W2658" i="64" s="1"/>
  <c r="Q2657" i="64"/>
  <c r="G2657" i="64"/>
  <c r="Q2656" i="64"/>
  <c r="G2656" i="64"/>
  <c r="I2656" i="64" s="1"/>
  <c r="Q2655" i="64"/>
  <c r="G2655" i="64"/>
  <c r="F2655" i="64" s="1"/>
  <c r="Q2654" i="64"/>
  <c r="G2654" i="64"/>
  <c r="I2654" i="64" s="1"/>
  <c r="Q2653" i="64"/>
  <c r="G2653" i="64"/>
  <c r="I2653" i="64" s="1"/>
  <c r="Q2652" i="64"/>
  <c r="G2652" i="64"/>
  <c r="F2652" i="64" s="1"/>
  <c r="W2652" i="64" s="1"/>
  <c r="Q2651" i="64"/>
  <c r="G2651" i="64"/>
  <c r="F2651" i="64" s="1"/>
  <c r="L2651" i="64" s="1"/>
  <c r="Q2650" i="64"/>
  <c r="G2650" i="64"/>
  <c r="T2649" i="64"/>
  <c r="G2649" i="64"/>
  <c r="W2648" i="64"/>
  <c r="G2648" i="64"/>
  <c r="Q2647" i="64"/>
  <c r="G2647" i="64"/>
  <c r="I2647" i="64" s="1"/>
  <c r="Q2646" i="64"/>
  <c r="G2646" i="64"/>
  <c r="F2646" i="64" s="1"/>
  <c r="Q2645" i="64"/>
  <c r="G2645" i="64"/>
  <c r="I2645" i="64" s="1"/>
  <c r="Q2644" i="64"/>
  <c r="G2644" i="64"/>
  <c r="I2644" i="64" s="1"/>
  <c r="Q2643" i="64"/>
  <c r="P2643" i="64"/>
  <c r="N2643" i="64"/>
  <c r="G2643" i="64"/>
  <c r="F2643" i="64" s="1"/>
  <c r="W2643" i="64" s="1"/>
  <c r="Q2642" i="64"/>
  <c r="G2642" i="64"/>
  <c r="F2642" i="64" s="1"/>
  <c r="Q2641" i="64"/>
  <c r="G2641" i="64"/>
  <c r="F2641" i="64" s="1"/>
  <c r="Q2640" i="64"/>
  <c r="G2640" i="64"/>
  <c r="I2640" i="64" s="1"/>
  <c r="Q2639" i="64"/>
  <c r="G2639" i="64"/>
  <c r="F2639" i="64" s="1"/>
  <c r="Q2638" i="64"/>
  <c r="G2638" i="64"/>
  <c r="I2638" i="64" s="1"/>
  <c r="Q2637" i="64"/>
  <c r="G2637" i="64"/>
  <c r="I2637" i="64" s="1"/>
  <c r="Q2636" i="64"/>
  <c r="G2636" i="64"/>
  <c r="I2636" i="64" s="1"/>
  <c r="Q2635" i="64"/>
  <c r="G2635" i="64"/>
  <c r="Q2634" i="64"/>
  <c r="G2634" i="64"/>
  <c r="W2633" i="64"/>
  <c r="T2633" i="64"/>
  <c r="G2633" i="64"/>
  <c r="G2632" i="64"/>
  <c r="W2632" i="64" s="1"/>
  <c r="Q2631" i="64"/>
  <c r="G2631" i="64"/>
  <c r="I2631" i="64" s="1"/>
  <c r="Q2630" i="64"/>
  <c r="G2630" i="64"/>
  <c r="Q2629" i="64"/>
  <c r="G2629" i="64"/>
  <c r="Q2628" i="64"/>
  <c r="G2628" i="64"/>
  <c r="Q2627" i="64"/>
  <c r="G2627" i="64"/>
  <c r="Q2626" i="64"/>
  <c r="G2626" i="64"/>
  <c r="I2626" i="64" s="1"/>
  <c r="Q2625" i="64"/>
  <c r="G2625" i="64"/>
  <c r="Q2624" i="64"/>
  <c r="G2624" i="64"/>
  <c r="I2624" i="64" s="1"/>
  <c r="Q2623" i="64"/>
  <c r="G2623" i="64"/>
  <c r="Q2622" i="64"/>
  <c r="G2622" i="64"/>
  <c r="I2622" i="64" s="1"/>
  <c r="Q2621" i="64"/>
  <c r="G2621" i="64"/>
  <c r="F2621" i="64" s="1"/>
  <c r="Q2620" i="64"/>
  <c r="G2620" i="64"/>
  <c r="Q2619" i="64"/>
  <c r="G2619" i="64"/>
  <c r="F2619" i="64" s="1"/>
  <c r="Q2618" i="64"/>
  <c r="G2618" i="64"/>
  <c r="F2618" i="64" s="1"/>
  <c r="Q2617" i="64"/>
  <c r="G2617" i="64"/>
  <c r="F2617" i="64" s="1"/>
  <c r="Q2616" i="64"/>
  <c r="G2616" i="64"/>
  <c r="F2616" i="64" s="1"/>
  <c r="Q2615" i="64"/>
  <c r="G2615" i="64"/>
  <c r="I2615" i="64" s="1"/>
  <c r="Q2614" i="64"/>
  <c r="G2614" i="64"/>
  <c r="Q2613" i="64"/>
  <c r="G2613" i="64"/>
  <c r="I2613" i="64" s="1"/>
  <c r="Q2612" i="64"/>
  <c r="G2612" i="64"/>
  <c r="Q2611" i="64"/>
  <c r="G2611" i="64"/>
  <c r="F2611" i="64" s="1"/>
  <c r="Q2610" i="64"/>
  <c r="G2610" i="64"/>
  <c r="I2610" i="64" s="1"/>
  <c r="Q2609" i="64"/>
  <c r="G2609" i="64"/>
  <c r="W2608" i="64"/>
  <c r="Q2608" i="64"/>
  <c r="G2608" i="64"/>
  <c r="I2608" i="64" s="1"/>
  <c r="Q2607" i="64"/>
  <c r="G2607" i="64"/>
  <c r="Q2606" i="64"/>
  <c r="G2606" i="64"/>
  <c r="I2606" i="64" s="1"/>
  <c r="Q2605" i="64"/>
  <c r="G2605" i="64"/>
  <c r="I2605" i="64" s="1"/>
  <c r="Q2604" i="64"/>
  <c r="G2604" i="64"/>
  <c r="I2604" i="64" s="1"/>
  <c r="Q2603" i="64"/>
  <c r="G2603" i="64"/>
  <c r="I2603" i="64" s="1"/>
  <c r="Q2602" i="64"/>
  <c r="G2602" i="64"/>
  <c r="Q2601" i="64"/>
  <c r="G2601" i="64"/>
  <c r="I2601" i="64" s="1"/>
  <c r="Q2600" i="64"/>
  <c r="G2600" i="64"/>
  <c r="I2600" i="64" s="1"/>
  <c r="Q2599" i="64"/>
  <c r="G2599" i="64"/>
  <c r="F2599" i="64" s="1"/>
  <c r="Q2598" i="64"/>
  <c r="G2598" i="64"/>
  <c r="F2598" i="64" s="1"/>
  <c r="Q2597" i="64"/>
  <c r="G2597" i="64"/>
  <c r="I2597" i="64" s="1"/>
  <c r="Q2596" i="64"/>
  <c r="G2596" i="64"/>
  <c r="I2596" i="64" s="1"/>
  <c r="T2595" i="64"/>
  <c r="G2595" i="64"/>
  <c r="G2594" i="64"/>
  <c r="W2594" i="64" s="1"/>
  <c r="T2593" i="64"/>
  <c r="G2593" i="64"/>
  <c r="W2593" i="64" s="1"/>
  <c r="G2592" i="64"/>
  <c r="Q2591" i="64"/>
  <c r="G2591" i="64"/>
  <c r="I2591" i="64" s="1"/>
  <c r="Q2590" i="64"/>
  <c r="G2590" i="64"/>
  <c r="Q2589" i="64"/>
  <c r="G2589" i="64"/>
  <c r="I2589" i="64" s="1"/>
  <c r="Q2588" i="64"/>
  <c r="G2588" i="64"/>
  <c r="F2588" i="64" s="1"/>
  <c r="W2588" i="64" s="1"/>
  <c r="Q2587" i="64"/>
  <c r="G2587" i="64"/>
  <c r="F2587" i="64" s="1"/>
  <c r="L2587" i="64" s="1"/>
  <c r="Q2586" i="64"/>
  <c r="G2586" i="64"/>
  <c r="I2586" i="64" s="1"/>
  <c r="Q2585" i="64"/>
  <c r="G2585" i="64"/>
  <c r="F2585" i="64" s="1"/>
  <c r="W2584" i="64"/>
  <c r="Q2584" i="64"/>
  <c r="G2584" i="64"/>
  <c r="Q2583" i="64"/>
  <c r="G2583" i="64"/>
  <c r="Q2582" i="64"/>
  <c r="G2582" i="64"/>
  <c r="Q2581" i="64"/>
  <c r="G2581" i="64"/>
  <c r="I2581" i="64" s="1"/>
  <c r="Q2580" i="64"/>
  <c r="G2580" i="64"/>
  <c r="F2580" i="64" s="1"/>
  <c r="Q2579" i="64"/>
  <c r="N2579" i="64"/>
  <c r="L2579" i="64"/>
  <c r="G2579" i="64"/>
  <c r="F2579" i="64" s="1"/>
  <c r="P2579" i="64" s="1"/>
  <c r="Q2578" i="64"/>
  <c r="G2578" i="64"/>
  <c r="I2578" i="64" s="1"/>
  <c r="Q2577" i="64"/>
  <c r="G2577" i="64"/>
  <c r="Q2576" i="64"/>
  <c r="G2576" i="64"/>
  <c r="Q2575" i="64"/>
  <c r="G2575" i="64"/>
  <c r="Q2574" i="64"/>
  <c r="G2574" i="64"/>
  <c r="Q2573" i="64"/>
  <c r="G2573" i="64"/>
  <c r="Q2572" i="64"/>
  <c r="G2572" i="64"/>
  <c r="I2572" i="64" s="1"/>
  <c r="Q2571" i="64"/>
  <c r="G2571" i="64"/>
  <c r="I2571" i="64" s="1"/>
  <c r="Q2570" i="64"/>
  <c r="G2570" i="64"/>
  <c r="I2570" i="64" s="1"/>
  <c r="Q2569" i="64"/>
  <c r="G2569" i="64"/>
  <c r="I2569" i="64" s="1"/>
  <c r="Q2568" i="64"/>
  <c r="G2568" i="64"/>
  <c r="Q2567" i="64"/>
  <c r="G2567" i="64"/>
  <c r="I2567" i="64" s="1"/>
  <c r="Q2566" i="64"/>
  <c r="G2566" i="64"/>
  <c r="Q2565" i="64"/>
  <c r="G2565" i="64"/>
  <c r="I2565" i="64" s="1"/>
  <c r="Q2564" i="64"/>
  <c r="G2564" i="64"/>
  <c r="I2564" i="64" s="1"/>
  <c r="Q2563" i="64"/>
  <c r="G2563" i="64"/>
  <c r="I2563" i="64" s="1"/>
  <c r="Q2562" i="64"/>
  <c r="N2562" i="64"/>
  <c r="L2562" i="64"/>
  <c r="G2562" i="64"/>
  <c r="I2562" i="64" s="1"/>
  <c r="Q2561" i="64"/>
  <c r="G2561" i="64"/>
  <c r="I2561" i="64" s="1"/>
  <c r="Q2560" i="64"/>
  <c r="G2560" i="64"/>
  <c r="I2560" i="64" s="1"/>
  <c r="Q2559" i="64"/>
  <c r="G2559" i="64"/>
  <c r="Q2558" i="64"/>
  <c r="L2558" i="64"/>
  <c r="W2558" i="64"/>
  <c r="G2558" i="64"/>
  <c r="I2558" i="64" s="1"/>
  <c r="Q2557" i="64"/>
  <c r="G2557" i="64"/>
  <c r="I2557" i="64" s="1"/>
  <c r="Q2556" i="64"/>
  <c r="G2556" i="64"/>
  <c r="F2556" i="64" s="1"/>
  <c r="Q2555" i="64"/>
  <c r="G2555" i="64"/>
  <c r="I2555" i="64" s="1"/>
  <c r="Q2554" i="64"/>
  <c r="G2554" i="64"/>
  <c r="F2554" i="64" s="1"/>
  <c r="Q2553" i="64"/>
  <c r="G2553" i="64"/>
  <c r="F2553" i="64" s="1"/>
  <c r="L2553" i="64" s="1"/>
  <c r="Q2552" i="64"/>
  <c r="G2552" i="64"/>
  <c r="I2552" i="64" s="1"/>
  <c r="Q2551" i="64"/>
  <c r="G2551" i="64"/>
  <c r="Q2550" i="64"/>
  <c r="G2550" i="64"/>
  <c r="Q2549" i="64"/>
  <c r="G2549" i="64"/>
  <c r="I2549" i="64" s="1"/>
  <c r="Q2548" i="64"/>
  <c r="G2548" i="64"/>
  <c r="Q2547" i="64"/>
  <c r="G2547" i="64"/>
  <c r="Q2546" i="64"/>
  <c r="G2546" i="64"/>
  <c r="I2546" i="64" s="1"/>
  <c r="Q2545" i="64"/>
  <c r="G2545" i="64"/>
  <c r="Q2544" i="64"/>
  <c r="G2544" i="64"/>
  <c r="I2544" i="64" s="1"/>
  <c r="Q2543" i="64"/>
  <c r="G2543" i="64"/>
  <c r="I2543" i="64" s="1"/>
  <c r="Q2542" i="64"/>
  <c r="G2542" i="64"/>
  <c r="I2542" i="64" s="1"/>
  <c r="Q2541" i="64"/>
  <c r="G2541" i="64"/>
  <c r="I2541" i="64" s="1"/>
  <c r="Q2540" i="64"/>
  <c r="G2540" i="64"/>
  <c r="I2540" i="64" s="1"/>
  <c r="Q2539" i="64"/>
  <c r="P2539" i="64"/>
  <c r="G2539" i="64"/>
  <c r="I2539" i="64" s="1"/>
  <c r="Q2538" i="64"/>
  <c r="G2538" i="64"/>
  <c r="I2538" i="64" s="1"/>
  <c r="Q2537" i="64"/>
  <c r="G2537" i="64"/>
  <c r="I2537" i="64" s="1"/>
  <c r="Q2536" i="64"/>
  <c r="G2536" i="64"/>
  <c r="I2536" i="64" s="1"/>
  <c r="Q2535" i="64"/>
  <c r="G2535" i="64"/>
  <c r="I2535" i="64" s="1"/>
  <c r="Q2534" i="64"/>
  <c r="G2534" i="64"/>
  <c r="I2534" i="64" s="1"/>
  <c r="Q2533" i="64"/>
  <c r="G2533" i="64"/>
  <c r="I2533" i="64" s="1"/>
  <c r="Q2532" i="64"/>
  <c r="G2532" i="64"/>
  <c r="F2532" i="64" s="1"/>
  <c r="L2532" i="64" s="1"/>
  <c r="Q2531" i="64"/>
  <c r="G2531" i="64"/>
  <c r="F2531" i="64" s="1"/>
  <c r="Q2530" i="64"/>
  <c r="G2530" i="64"/>
  <c r="Q2529" i="64"/>
  <c r="G2529" i="64"/>
  <c r="F2529" i="64" s="1"/>
  <c r="Q2528" i="64"/>
  <c r="N2528" i="64"/>
  <c r="G2528" i="64"/>
  <c r="I2528" i="64" s="1"/>
  <c r="Q2527" i="64"/>
  <c r="L2527" i="64"/>
  <c r="G2527" i="64"/>
  <c r="I2527" i="64" s="1"/>
  <c r="Q2526" i="64"/>
  <c r="G2526" i="64"/>
  <c r="F2526" i="64" s="1"/>
  <c r="Q2525" i="64"/>
  <c r="G2525" i="64"/>
  <c r="I2525" i="64" s="1"/>
  <c r="Q2524" i="64"/>
  <c r="G2524" i="64"/>
  <c r="Q2523" i="64"/>
  <c r="G2523" i="64"/>
  <c r="F2523" i="64" s="1"/>
  <c r="Q2522" i="64"/>
  <c r="G2522" i="64"/>
  <c r="F2522" i="64" s="1"/>
  <c r="W2522" i="64" s="1"/>
  <c r="Q2521" i="64"/>
  <c r="G2521" i="64"/>
  <c r="Q2520" i="64"/>
  <c r="G2520" i="64"/>
  <c r="I2520" i="64" s="1"/>
  <c r="Q2519" i="64"/>
  <c r="G2519" i="64"/>
  <c r="F2519" i="64" s="1"/>
  <c r="S2519" i="64" s="1"/>
  <c r="Q2518" i="64"/>
  <c r="G2518" i="64"/>
  <c r="I2518" i="64" s="1"/>
  <c r="Q2517" i="64"/>
  <c r="G2517" i="64"/>
  <c r="I2517" i="64" s="1"/>
  <c r="Q2516" i="64"/>
  <c r="G2516" i="64"/>
  <c r="I2516" i="64" s="1"/>
  <c r="Q2515" i="64"/>
  <c r="G2515" i="64"/>
  <c r="Q2514" i="64"/>
  <c r="G2514" i="64"/>
  <c r="Q2513" i="64"/>
  <c r="G2513" i="64"/>
  <c r="I2513" i="64" s="1"/>
  <c r="Q2512" i="64"/>
  <c r="G2512" i="64"/>
  <c r="I2512" i="64" s="1"/>
  <c r="Q2511" i="64"/>
  <c r="G2511" i="64"/>
  <c r="I2511" i="64" s="1"/>
  <c r="Q2510" i="64"/>
  <c r="G2510" i="64"/>
  <c r="Q2509" i="64"/>
  <c r="G2509" i="64"/>
  <c r="Q2508" i="64"/>
  <c r="G2508" i="64"/>
  <c r="F2508" i="64" s="1"/>
  <c r="Q2507" i="64"/>
  <c r="G2507" i="64"/>
  <c r="Q2506" i="64"/>
  <c r="G2506" i="64"/>
  <c r="I2506" i="64" s="1"/>
  <c r="Q2505" i="64"/>
  <c r="G2505" i="64"/>
  <c r="F2505" i="64" s="1"/>
  <c r="Q2504" i="64"/>
  <c r="N2504" i="64"/>
  <c r="G2504" i="64"/>
  <c r="I2504" i="64" s="1"/>
  <c r="Q2503" i="64"/>
  <c r="G2503" i="64"/>
  <c r="I2503" i="64" s="1"/>
  <c r="Q2502" i="64"/>
  <c r="G2502" i="64"/>
  <c r="Q2501" i="64"/>
  <c r="G2501" i="64"/>
  <c r="I2501" i="64" s="1"/>
  <c r="Q2500" i="64"/>
  <c r="G2500" i="64"/>
  <c r="I2500" i="64" s="1"/>
  <c r="Q2499" i="64"/>
  <c r="G2499" i="64"/>
  <c r="Q2498" i="64"/>
  <c r="G2498" i="64"/>
  <c r="I2498" i="64" s="1"/>
  <c r="Q2497" i="64"/>
  <c r="G2497" i="64"/>
  <c r="I2497" i="64" s="1"/>
  <c r="Q2496" i="64"/>
  <c r="G2496" i="64"/>
  <c r="Q2495" i="64"/>
  <c r="G2495" i="64"/>
  <c r="W2494" i="64"/>
  <c r="Q2494" i="64"/>
  <c r="P2494" i="64"/>
  <c r="G2494" i="64"/>
  <c r="I2494" i="64" s="1"/>
  <c r="Q2493" i="64"/>
  <c r="G2493" i="64"/>
  <c r="Q2492" i="64"/>
  <c r="G2492" i="64"/>
  <c r="I2492" i="64" s="1"/>
  <c r="Q2491" i="64"/>
  <c r="G2491" i="64"/>
  <c r="Q2490" i="64"/>
  <c r="G2490" i="64"/>
  <c r="Q2489" i="64"/>
  <c r="G2489" i="64"/>
  <c r="I2489" i="64" s="1"/>
  <c r="Q2488" i="64"/>
  <c r="G2488" i="64"/>
  <c r="Q2487" i="64"/>
  <c r="G2487" i="64"/>
  <c r="I2487" i="64" s="1"/>
  <c r="Q2486" i="64"/>
  <c r="G2486" i="64"/>
  <c r="Q2485" i="64"/>
  <c r="G2485" i="64"/>
  <c r="I2485" i="64" s="1"/>
  <c r="Q2484" i="64"/>
  <c r="G2484" i="64"/>
  <c r="F2484" i="64" s="1"/>
  <c r="T2483" i="64"/>
  <c r="G2483" i="64"/>
  <c r="G2482" i="64"/>
  <c r="W2482" i="64" s="1"/>
  <c r="Q2481" i="64"/>
  <c r="G2481" i="64"/>
  <c r="F2481" i="64" s="1"/>
  <c r="Q2480" i="64"/>
  <c r="G2480" i="64"/>
  <c r="F2480" i="64" s="1"/>
  <c r="Q2479" i="64"/>
  <c r="G2479" i="64"/>
  <c r="I2479" i="64" s="1"/>
  <c r="Q2478" i="64"/>
  <c r="G2478" i="64"/>
  <c r="I2478" i="64" s="1"/>
  <c r="W2477" i="64"/>
  <c r="Q2477" i="64"/>
  <c r="G2477" i="64"/>
  <c r="F2477" i="64" s="1"/>
  <c r="Q2476" i="64"/>
  <c r="G2476" i="64"/>
  <c r="Q2475" i="64"/>
  <c r="G2475" i="64"/>
  <c r="Q2474" i="64"/>
  <c r="G2474" i="64"/>
  <c r="Q2473" i="64"/>
  <c r="G2473" i="64"/>
  <c r="I2473" i="64" s="1"/>
  <c r="W2472" i="64"/>
  <c r="Q2472" i="64"/>
  <c r="G2472" i="64"/>
  <c r="F2472" i="64" s="1"/>
  <c r="Q2471" i="64"/>
  <c r="G2471" i="64"/>
  <c r="F2471" i="64" s="1"/>
  <c r="Q2470" i="64"/>
  <c r="G2470" i="64"/>
  <c r="Q2469" i="64"/>
  <c r="G2469" i="64"/>
  <c r="F2469" i="64" s="1"/>
  <c r="Q2468" i="64"/>
  <c r="G2468" i="64"/>
  <c r="Q2467" i="64"/>
  <c r="G2467" i="64"/>
  <c r="I2467" i="64" s="1"/>
  <c r="Q2466" i="64"/>
  <c r="G2466" i="64"/>
  <c r="I2466" i="64" s="1"/>
  <c r="Q2465" i="64"/>
  <c r="G2465" i="64"/>
  <c r="F2465" i="64" s="1"/>
  <c r="Q2464" i="64"/>
  <c r="P2464" i="64"/>
  <c r="N2464" i="64"/>
  <c r="G2464" i="64"/>
  <c r="I2464" i="64" s="1"/>
  <c r="Q2463" i="64"/>
  <c r="G2463" i="64"/>
  <c r="I2463" i="64" s="1"/>
  <c r="Q2462" i="64"/>
  <c r="G2462" i="64"/>
  <c r="T2461" i="64"/>
  <c r="G2461" i="64"/>
  <c r="G2460" i="64"/>
  <c r="W2460" i="64" s="1"/>
  <c r="W2459" i="64"/>
  <c r="Q2459" i="64"/>
  <c r="G2459" i="64"/>
  <c r="I2459" i="64" s="1"/>
  <c r="Q2458" i="64"/>
  <c r="G2458" i="64"/>
  <c r="Q2457" i="64"/>
  <c r="G2457" i="64"/>
  <c r="F2457" i="64" s="1"/>
  <c r="Q2456" i="64"/>
  <c r="G2456" i="64"/>
  <c r="I2456" i="64" s="1"/>
  <c r="Q2455" i="64"/>
  <c r="G2455" i="64"/>
  <c r="Q2454" i="64"/>
  <c r="G2454" i="64"/>
  <c r="I2454" i="64" s="1"/>
  <c r="W2453" i="64"/>
  <c r="Q2453" i="64"/>
  <c r="P2453" i="64"/>
  <c r="G2453" i="64"/>
  <c r="F2453" i="64" s="1"/>
  <c r="Q2452" i="64"/>
  <c r="G2452" i="64"/>
  <c r="F2452" i="64" s="1"/>
  <c r="Q2451" i="64"/>
  <c r="G2451" i="64"/>
  <c r="F2451" i="64" s="1"/>
  <c r="Q2450" i="64"/>
  <c r="G2450" i="64"/>
  <c r="F2450" i="64" s="1"/>
  <c r="Q2449" i="64"/>
  <c r="G2449" i="64"/>
  <c r="F2449" i="64" s="1"/>
  <c r="W2448" i="64"/>
  <c r="Q2448" i="64"/>
  <c r="G2448" i="64"/>
  <c r="F2448" i="64" s="1"/>
  <c r="Q2447" i="64"/>
  <c r="G2447" i="64"/>
  <c r="I2447" i="64" s="1"/>
  <c r="Q2446" i="64"/>
  <c r="G2446" i="64"/>
  <c r="I2446" i="64" s="1"/>
  <c r="Q2445" i="64"/>
  <c r="G2445" i="64"/>
  <c r="F2445" i="64" s="1"/>
  <c r="Q2444" i="64"/>
  <c r="G2444" i="64"/>
  <c r="Q2443" i="64"/>
  <c r="G2443" i="64"/>
  <c r="I2443" i="64" s="1"/>
  <c r="Q2442" i="64"/>
  <c r="G2442" i="64"/>
  <c r="I2442" i="64" s="1"/>
  <c r="W2441" i="64"/>
  <c r="Q2441" i="64"/>
  <c r="G2441" i="64"/>
  <c r="I2441" i="64" s="1"/>
  <c r="Q2440" i="64"/>
  <c r="G2440" i="64"/>
  <c r="I2440" i="64" s="1"/>
  <c r="Q2439" i="64"/>
  <c r="G2439" i="64"/>
  <c r="I2439" i="64" s="1"/>
  <c r="Q2438" i="64"/>
  <c r="G2438" i="64"/>
  <c r="Q2437" i="64"/>
  <c r="G2437" i="64"/>
  <c r="Q2436" i="64"/>
  <c r="G2436" i="64"/>
  <c r="Q2435" i="64"/>
  <c r="G2435" i="64"/>
  <c r="F2435" i="64" s="1"/>
  <c r="Q2434" i="64"/>
  <c r="G2434" i="64"/>
  <c r="Q2433" i="64"/>
  <c r="G2433" i="64"/>
  <c r="Q2432" i="64"/>
  <c r="G2432" i="64"/>
  <c r="F2432" i="64" s="1"/>
  <c r="Q2431" i="64"/>
  <c r="G2431" i="64"/>
  <c r="F2431" i="64" s="1"/>
  <c r="Q2430" i="64"/>
  <c r="G2430" i="64"/>
  <c r="I2430" i="64" s="1"/>
  <c r="Q2429" i="64"/>
  <c r="G2429" i="64"/>
  <c r="F2429" i="64" s="1"/>
  <c r="Q2428" i="64"/>
  <c r="G2428" i="64"/>
  <c r="I2428" i="64" s="1"/>
  <c r="Q2427" i="64"/>
  <c r="N2427" i="64"/>
  <c r="G2427" i="64"/>
  <c r="F2427" i="64" s="1"/>
  <c r="Q2426" i="64"/>
  <c r="G2426" i="64"/>
  <c r="F2426" i="64" s="1"/>
  <c r="Q2425" i="64"/>
  <c r="G2425" i="64"/>
  <c r="Q2424" i="64"/>
  <c r="G2424" i="64"/>
  <c r="I2424" i="64" s="1"/>
  <c r="W2423" i="64"/>
  <c r="Q2423" i="64"/>
  <c r="G2423" i="64"/>
  <c r="F2423" i="64" s="1"/>
  <c r="P2423" i="64" s="1"/>
  <c r="Q2422" i="64"/>
  <c r="G2422" i="64"/>
  <c r="F2422" i="64" s="1"/>
  <c r="Q2421" i="64"/>
  <c r="G2421" i="64"/>
  <c r="I2421" i="64" s="1"/>
  <c r="Q2420" i="64"/>
  <c r="G2420" i="64"/>
  <c r="F2420" i="64" s="1"/>
  <c r="Q2419" i="64"/>
  <c r="G2419" i="64"/>
  <c r="I2419" i="64" s="1"/>
  <c r="Q2418" i="64"/>
  <c r="G2418" i="64"/>
  <c r="Q2417" i="64"/>
  <c r="G2417" i="64"/>
  <c r="F2417" i="64" s="1"/>
  <c r="Q2416" i="64"/>
  <c r="G2416" i="64"/>
  <c r="F2416" i="64" s="1"/>
  <c r="W2415" i="64"/>
  <c r="S2415" i="64"/>
  <c r="P2415" i="64"/>
  <c r="N2415" i="64"/>
  <c r="K2415" i="64"/>
  <c r="G2415" i="64"/>
  <c r="I2415" i="64" s="1"/>
  <c r="W2414" i="64"/>
  <c r="P2414" i="64"/>
  <c r="N2414" i="64"/>
  <c r="K2414" i="64"/>
  <c r="L2414" i="64" s="1"/>
  <c r="G2414" i="64"/>
  <c r="I2414" i="64" s="1"/>
  <c r="Q2413" i="64"/>
  <c r="G2413" i="64"/>
  <c r="I2413" i="64" s="1"/>
  <c r="W2412" i="64"/>
  <c r="Q2412" i="64"/>
  <c r="G2412" i="64"/>
  <c r="F2412" i="64" s="1"/>
  <c r="Q2411" i="64"/>
  <c r="G2411" i="64"/>
  <c r="I2411" i="64" s="1"/>
  <c r="Q2410" i="64"/>
  <c r="G2410" i="64"/>
  <c r="Q2409" i="64"/>
  <c r="G2409" i="64"/>
  <c r="F2409" i="64" s="1"/>
  <c r="D2409" i="64"/>
  <c r="C2409" i="64"/>
  <c r="Q2408" i="64"/>
  <c r="G2408" i="64"/>
  <c r="F2408" i="64" s="1"/>
  <c r="W2408" i="64" s="1"/>
  <c r="Q2407" i="64"/>
  <c r="G2407" i="64"/>
  <c r="Q2406" i="64"/>
  <c r="G2406" i="64"/>
  <c r="I2406" i="64" s="1"/>
  <c r="T2405" i="64"/>
  <c r="G2405" i="64"/>
  <c r="W2404" i="64"/>
  <c r="G2404" i="64"/>
  <c r="T2403" i="64"/>
  <c r="G2403" i="64"/>
  <c r="G2402" i="64"/>
  <c r="W2402" i="64" s="1"/>
  <c r="T2401" i="64"/>
  <c r="G2401" i="64"/>
  <c r="G2400" i="64"/>
  <c r="W2400" i="64" s="1"/>
  <c r="Q2399" i="64"/>
  <c r="G2399" i="64"/>
  <c r="I2399" i="64" s="1"/>
  <c r="Q2398" i="64"/>
  <c r="G2398" i="64"/>
  <c r="I2398" i="64" s="1"/>
  <c r="Q2397" i="64"/>
  <c r="G2397" i="64"/>
  <c r="Q2396" i="64"/>
  <c r="G2396" i="64"/>
  <c r="Q2395" i="64"/>
  <c r="G2395" i="64"/>
  <c r="I2395" i="64" s="1"/>
  <c r="Q2394" i="64"/>
  <c r="G2394" i="64"/>
  <c r="I2394" i="64" s="1"/>
  <c r="Q2393" i="64"/>
  <c r="G2393" i="64"/>
  <c r="Q2392" i="64"/>
  <c r="G2392" i="64"/>
  <c r="I2392" i="64" s="1"/>
  <c r="Q2391" i="64"/>
  <c r="G2391" i="64"/>
  <c r="I2391" i="64" s="1"/>
  <c r="Q2390" i="64"/>
  <c r="G2390" i="64"/>
  <c r="I2390" i="64" s="1"/>
  <c r="Q2389" i="64"/>
  <c r="G2389" i="64"/>
  <c r="I2389" i="64" s="1"/>
  <c r="Q2388" i="64"/>
  <c r="G2388" i="64"/>
  <c r="F2388" i="64" s="1"/>
  <c r="Q2387" i="64"/>
  <c r="G2387" i="64"/>
  <c r="I2387" i="64" s="1"/>
  <c r="Q2386" i="64"/>
  <c r="G2386" i="64"/>
  <c r="Q2385" i="64"/>
  <c r="G2385" i="64"/>
  <c r="F2385" i="64" s="1"/>
  <c r="Q2384" i="64"/>
  <c r="G2384" i="64"/>
  <c r="I2384" i="64" s="1"/>
  <c r="Q2383" i="64"/>
  <c r="G2383" i="64"/>
  <c r="Q2382" i="64"/>
  <c r="G2382" i="64"/>
  <c r="I2382" i="64" s="1"/>
  <c r="Q2381" i="64"/>
  <c r="G2381" i="64"/>
  <c r="I2381" i="64" s="1"/>
  <c r="Q2380" i="64"/>
  <c r="G2380" i="64"/>
  <c r="Q2379" i="64"/>
  <c r="G2379" i="64"/>
  <c r="I2379" i="64" s="1"/>
  <c r="Q2378" i="64"/>
  <c r="G2378" i="64"/>
  <c r="I2378" i="64" s="1"/>
  <c r="Q2377" i="64"/>
  <c r="G2377" i="64"/>
  <c r="I2377" i="64" s="1"/>
  <c r="Q2376" i="64"/>
  <c r="G2376" i="64"/>
  <c r="F2376" i="64" s="1"/>
  <c r="W2375" i="64"/>
  <c r="Q2375" i="64"/>
  <c r="G2375" i="64"/>
  <c r="Q2374" i="64"/>
  <c r="G2374" i="64"/>
  <c r="Q2373" i="64"/>
  <c r="G2373" i="64"/>
  <c r="Q2372" i="64"/>
  <c r="P2372" i="64"/>
  <c r="N2372" i="64"/>
  <c r="G2372" i="64"/>
  <c r="I2372" i="64" s="1"/>
  <c r="T2371" i="64"/>
  <c r="G2371" i="64"/>
  <c r="G2370" i="64"/>
  <c r="W2370" i="64" s="1"/>
  <c r="Q2369" i="64"/>
  <c r="G2369" i="64"/>
  <c r="Q2368" i="64"/>
  <c r="G2368" i="64"/>
  <c r="I2368" i="64" s="1"/>
  <c r="Q2367" i="64"/>
  <c r="G2367" i="64"/>
  <c r="F2367" i="64" s="1"/>
  <c r="Q2366" i="64"/>
  <c r="G2366" i="64"/>
  <c r="I2366" i="64" s="1"/>
  <c r="Q2365" i="64"/>
  <c r="G2365" i="64"/>
  <c r="I2365" i="64" s="1"/>
  <c r="Q2364" i="64"/>
  <c r="G2364" i="64"/>
  <c r="F2364" i="64" s="1"/>
  <c r="W2364" i="64" s="1"/>
  <c r="Q2363" i="64"/>
  <c r="G2363" i="64"/>
  <c r="I2363" i="64" s="1"/>
  <c r="Q2362" i="64"/>
  <c r="G2362" i="64"/>
  <c r="I2362" i="64" s="1"/>
  <c r="T2361" i="64"/>
  <c r="G2361" i="64"/>
  <c r="W2361" i="64" s="1"/>
  <c r="S2361" i="64"/>
  <c r="G2360" i="64"/>
  <c r="Q2359" i="64"/>
  <c r="G2359" i="64"/>
  <c r="F2359" i="64" s="1"/>
  <c r="W2359" i="64" s="1"/>
  <c r="Q2358" i="64"/>
  <c r="G2358" i="64"/>
  <c r="I2358" i="64" s="1"/>
  <c r="Q2357" i="64"/>
  <c r="G2357" i="64"/>
  <c r="F2357" i="64" s="1"/>
  <c r="W2357" i="64" s="1"/>
  <c r="Q2356" i="64"/>
  <c r="G2356" i="64"/>
  <c r="I2356" i="64" s="1"/>
  <c r="Q2355" i="64"/>
  <c r="G2355" i="64"/>
  <c r="Q2354" i="64"/>
  <c r="G2354" i="64"/>
  <c r="I2354" i="64" s="1"/>
  <c r="Q2353" i="64"/>
  <c r="G2353" i="64"/>
  <c r="Q2352" i="64"/>
  <c r="G2352" i="64"/>
  <c r="Q2351" i="64"/>
  <c r="G2351" i="64"/>
  <c r="Q2350" i="64"/>
  <c r="G2350" i="64"/>
  <c r="I2350" i="64" s="1"/>
  <c r="Q2349" i="64"/>
  <c r="G2349" i="64"/>
  <c r="F2349" i="64" s="1"/>
  <c r="Q2348" i="64"/>
  <c r="G2348" i="64"/>
  <c r="I2348" i="64" s="1"/>
  <c r="Q2347" i="64"/>
  <c r="G2347" i="64"/>
  <c r="Q2346" i="64"/>
  <c r="G2346" i="64"/>
  <c r="I2346" i="64" s="1"/>
  <c r="Q2345" i="64"/>
  <c r="G2345" i="64"/>
  <c r="W2344" i="64"/>
  <c r="Q2344" i="64"/>
  <c r="G2344" i="64"/>
  <c r="I2344" i="64" s="1"/>
  <c r="Q2343" i="64"/>
  <c r="G2343" i="64"/>
  <c r="I2343" i="64" s="1"/>
  <c r="Q2342" i="64"/>
  <c r="G2342" i="64"/>
  <c r="I2342" i="64" s="1"/>
  <c r="T2341" i="64"/>
  <c r="G2341" i="64"/>
  <c r="G2340" i="64"/>
  <c r="W2340" i="64" s="1"/>
  <c r="T2339" i="64"/>
  <c r="G2339" i="64"/>
  <c r="W2339" i="64" s="1"/>
  <c r="G2338" i="64"/>
  <c r="W2338" i="64" s="1"/>
  <c r="T2337" i="64"/>
  <c r="G2337" i="64"/>
  <c r="G2336" i="64"/>
  <c r="W2336" i="64" s="1"/>
  <c r="Q2335" i="64"/>
  <c r="G2335" i="64"/>
  <c r="Q2334" i="64"/>
  <c r="G2334" i="64"/>
  <c r="I2334" i="64" s="1"/>
  <c r="T2333" i="64"/>
  <c r="G2333" i="64"/>
  <c r="W2333" i="64" s="1"/>
  <c r="G2332" i="64"/>
  <c r="W2332" i="64" s="1"/>
  <c r="Q2331" i="64"/>
  <c r="G2331" i="64"/>
  <c r="I2331" i="64" s="1"/>
  <c r="Q2330" i="64"/>
  <c r="G2330" i="64"/>
  <c r="I2330" i="64" s="1"/>
  <c r="Q2329" i="64"/>
  <c r="G2329" i="64"/>
  <c r="Q2328" i="64"/>
  <c r="G2328" i="64"/>
  <c r="F2328" i="64" s="1"/>
  <c r="W2328" i="64" s="1"/>
  <c r="Q2327" i="64"/>
  <c r="G2327" i="64"/>
  <c r="F2327" i="64" s="1"/>
  <c r="Q2326" i="64"/>
  <c r="G2326" i="64"/>
  <c r="Q2325" i="64"/>
  <c r="G2325" i="64"/>
  <c r="F2325" i="64" s="1"/>
  <c r="S2325" i="64" s="1"/>
  <c r="Q2324" i="64"/>
  <c r="G2324" i="64"/>
  <c r="F2324" i="64" s="1"/>
  <c r="T2323" i="64"/>
  <c r="G2323" i="64"/>
  <c r="G2322" i="64"/>
  <c r="W2322" i="64" s="1"/>
  <c r="Q2321" i="64"/>
  <c r="G2321" i="64"/>
  <c r="I2321" i="64" s="1"/>
  <c r="W2320" i="64"/>
  <c r="Q2320" i="64"/>
  <c r="L2320" i="64"/>
  <c r="G2320" i="64"/>
  <c r="I2320" i="64" s="1"/>
  <c r="Q2319" i="64"/>
  <c r="L2319" i="64"/>
  <c r="G2319" i="64"/>
  <c r="F2319" i="64" s="1"/>
  <c r="N2319" i="64" s="1"/>
  <c r="Q2318" i="64"/>
  <c r="G2318" i="64"/>
  <c r="F2318" i="64" s="1"/>
  <c r="Q2317" i="64"/>
  <c r="G2317" i="64"/>
  <c r="Q2316" i="64"/>
  <c r="G2316" i="64"/>
  <c r="F2316" i="64" s="1"/>
  <c r="W2316" i="64" s="1"/>
  <c r="Q2315" i="64"/>
  <c r="G2315" i="64"/>
  <c r="I2315" i="64" s="1"/>
  <c r="Q2314" i="64"/>
  <c r="G2314" i="64"/>
  <c r="I2314" i="64" s="1"/>
  <c r="Q2313" i="64"/>
  <c r="G2313" i="64"/>
  <c r="Q2312" i="64"/>
  <c r="G2312" i="64"/>
  <c r="F2312" i="64" s="1"/>
  <c r="Q2311" i="64"/>
  <c r="G2311" i="64"/>
  <c r="Q2310" i="64"/>
  <c r="G2310" i="64"/>
  <c r="I2310" i="64" s="1"/>
  <c r="Q2309" i="64"/>
  <c r="G2309" i="64"/>
  <c r="Q2308" i="64"/>
  <c r="G2308" i="64"/>
  <c r="F2308" i="64" s="1"/>
  <c r="T2307" i="64"/>
  <c r="G2307" i="64"/>
  <c r="G2306" i="64"/>
  <c r="W2306" i="64" s="1"/>
  <c r="T2305" i="64"/>
  <c r="G2305" i="64"/>
  <c r="G2304" i="64"/>
  <c r="W2304" i="64" s="1"/>
  <c r="Q2303" i="64"/>
  <c r="G2303" i="64"/>
  <c r="F2303" i="64" s="1"/>
  <c r="Q2302" i="64"/>
  <c r="G2302" i="64"/>
  <c r="T2301" i="64"/>
  <c r="G2301" i="64"/>
  <c r="G2300" i="64"/>
  <c r="W2300" i="64" s="1"/>
  <c r="Q2299" i="64"/>
  <c r="G2299" i="64"/>
  <c r="Q2298" i="64"/>
  <c r="G2298" i="64"/>
  <c r="I2298" i="64" s="1"/>
  <c r="Q2297" i="64"/>
  <c r="G2297" i="64"/>
  <c r="I2297" i="64" s="1"/>
  <c r="Q2296" i="64"/>
  <c r="G2296" i="64"/>
  <c r="I2296" i="64" s="1"/>
  <c r="Q2295" i="64"/>
  <c r="G2295" i="64"/>
  <c r="I2295" i="64" s="1"/>
  <c r="Q2294" i="64"/>
  <c r="N2294" i="64"/>
  <c r="G2294" i="64"/>
  <c r="F2294" i="64" s="1"/>
  <c r="Q2293" i="64"/>
  <c r="N2293" i="64"/>
  <c r="G2293" i="64"/>
  <c r="Q2292" i="64"/>
  <c r="G2292" i="64"/>
  <c r="F2292" i="64" s="1"/>
  <c r="L2292" i="64" s="1"/>
  <c r="T2291" i="64"/>
  <c r="G2291" i="64"/>
  <c r="W2291" i="64" s="1"/>
  <c r="G2290" i="64"/>
  <c r="Q2289" i="64"/>
  <c r="G2289" i="64"/>
  <c r="F2289" i="64" s="1"/>
  <c r="Q2288" i="64"/>
  <c r="G2288" i="64"/>
  <c r="Q2287" i="64"/>
  <c r="T2287" i="64" s="1"/>
  <c r="G2287" i="64"/>
  <c r="Q2286" i="64"/>
  <c r="G2286" i="64"/>
  <c r="I2286" i="64" s="1"/>
  <c r="Q2285" i="64"/>
  <c r="G2285" i="64"/>
  <c r="Q2284" i="64"/>
  <c r="G2284" i="64"/>
  <c r="I2284" i="64" s="1"/>
  <c r="Q2283" i="64"/>
  <c r="G2283" i="64"/>
  <c r="Q2282" i="64"/>
  <c r="G2282" i="64"/>
  <c r="F2282" i="64" s="1"/>
  <c r="Q2281" i="64"/>
  <c r="G2281" i="64"/>
  <c r="I2281" i="64" s="1"/>
  <c r="Q2280" i="64"/>
  <c r="G2280" i="64"/>
  <c r="Q2279" i="64"/>
  <c r="G2279" i="64"/>
  <c r="F2279" i="64" s="1"/>
  <c r="P2279" i="64" s="1"/>
  <c r="Q2278" i="64"/>
  <c r="G2278" i="64"/>
  <c r="T2277" i="64"/>
  <c r="G2277" i="64"/>
  <c r="G2276" i="64"/>
  <c r="W2276" i="64" s="1"/>
  <c r="Q2275" i="64"/>
  <c r="G2275" i="64"/>
  <c r="I2275" i="64" s="1"/>
  <c r="Q2274" i="64"/>
  <c r="G2274" i="64"/>
  <c r="F2274" i="64" s="1"/>
  <c r="Q2273" i="64"/>
  <c r="G2273" i="64"/>
  <c r="Q2272" i="64"/>
  <c r="G2272" i="64"/>
  <c r="F2272" i="64" s="1"/>
  <c r="Q2271" i="64"/>
  <c r="P2271" i="64"/>
  <c r="L2271" i="64"/>
  <c r="G2271" i="64"/>
  <c r="F2271" i="64" s="1"/>
  <c r="N2271" i="64" s="1"/>
  <c r="Q2270" i="64"/>
  <c r="G2270" i="64"/>
  <c r="Q2269" i="64"/>
  <c r="G2269" i="64"/>
  <c r="Q2268" i="64"/>
  <c r="G2268" i="64"/>
  <c r="F2268" i="64" s="1"/>
  <c r="Q2267" i="64"/>
  <c r="G2267" i="64"/>
  <c r="F2267" i="64" s="1"/>
  <c r="Q2266" i="64"/>
  <c r="G2266" i="64"/>
  <c r="I2266" i="64" s="1"/>
  <c r="Q2265" i="64"/>
  <c r="G2265" i="64"/>
  <c r="Q2264" i="64"/>
  <c r="G2264" i="64"/>
  <c r="I2264" i="64" s="1"/>
  <c r="Q2263" i="64"/>
  <c r="G2263" i="64"/>
  <c r="Q2262" i="64"/>
  <c r="G2262" i="64"/>
  <c r="F2262" i="64" s="1"/>
  <c r="Q2261" i="64"/>
  <c r="G2261" i="64"/>
  <c r="Q2260" i="64"/>
  <c r="G2260" i="64"/>
  <c r="I2260" i="64" s="1"/>
  <c r="Q2259" i="64"/>
  <c r="G2259" i="64"/>
  <c r="I2259" i="64" s="1"/>
  <c r="Q2258" i="64"/>
  <c r="G2258" i="64"/>
  <c r="Q2257" i="64"/>
  <c r="G2257" i="64"/>
  <c r="I2257" i="64" s="1"/>
  <c r="Q2256" i="64"/>
  <c r="G2256" i="64"/>
  <c r="F2256" i="64" s="1"/>
  <c r="W2255" i="64"/>
  <c r="Q2255" i="64"/>
  <c r="G2255" i="64"/>
  <c r="I2255" i="64" s="1"/>
  <c r="Q2254" i="64"/>
  <c r="G2254" i="64"/>
  <c r="T2253" i="64"/>
  <c r="G2253" i="64"/>
  <c r="G2252" i="64"/>
  <c r="W2252" i="64" s="1"/>
  <c r="Q2251" i="64"/>
  <c r="G2251" i="64"/>
  <c r="Q2250" i="64"/>
  <c r="G2250" i="64"/>
  <c r="F2250" i="64" s="1"/>
  <c r="L2250" i="64" s="1"/>
  <c r="Q2249" i="64"/>
  <c r="G2249" i="64"/>
  <c r="Q2248" i="64"/>
  <c r="G2248" i="64"/>
  <c r="I2248" i="64" s="1"/>
  <c r="Q2247" i="64"/>
  <c r="G2247" i="64"/>
  <c r="F2247" i="64" s="1"/>
  <c r="Q2246" i="64"/>
  <c r="G2246" i="64"/>
  <c r="I2246" i="64" s="1"/>
  <c r="Q2245" i="64"/>
  <c r="G2245" i="64"/>
  <c r="W2244" i="64"/>
  <c r="Q2244" i="64"/>
  <c r="G2244" i="64"/>
  <c r="F2244" i="64" s="1"/>
  <c r="Q2243" i="64"/>
  <c r="G2243" i="64"/>
  <c r="F2243" i="64" s="1"/>
  <c r="Q2242" i="64"/>
  <c r="G2242" i="64"/>
  <c r="I2242" i="64" s="1"/>
  <c r="Q2241" i="64"/>
  <c r="G2241" i="64"/>
  <c r="F2241" i="64" s="1"/>
  <c r="Q2240" i="64"/>
  <c r="G2240" i="64"/>
  <c r="I2240" i="64" s="1"/>
  <c r="Q2239" i="64"/>
  <c r="G2239" i="64"/>
  <c r="I2239" i="64" s="1"/>
  <c r="W2238" i="64"/>
  <c r="Q2238" i="64"/>
  <c r="P2238" i="64"/>
  <c r="N2238" i="64"/>
  <c r="G2238" i="64"/>
  <c r="I2238" i="64" s="1"/>
  <c r="Q2237" i="64"/>
  <c r="G2237" i="64"/>
  <c r="I2237" i="64" s="1"/>
  <c r="Q2236" i="64"/>
  <c r="G2236" i="64"/>
  <c r="I2236" i="64" s="1"/>
  <c r="Q2235" i="64"/>
  <c r="G2235" i="64"/>
  <c r="I2235" i="64" s="1"/>
  <c r="Q2234" i="64"/>
  <c r="G2234" i="64"/>
  <c r="Q2233" i="64"/>
  <c r="G2233" i="64"/>
  <c r="I2233" i="64" s="1"/>
  <c r="Q2232" i="64"/>
  <c r="G2232" i="64"/>
  <c r="F2232" i="64" s="1"/>
  <c r="Q2231" i="64"/>
  <c r="G2231" i="64"/>
  <c r="Q2230" i="64"/>
  <c r="G2230" i="64"/>
  <c r="I2230" i="64" s="1"/>
  <c r="Q2229" i="64"/>
  <c r="G2229" i="64"/>
  <c r="F2229" i="64" s="1"/>
  <c r="Q2228" i="64"/>
  <c r="G2228" i="64"/>
  <c r="I2228" i="64" s="1"/>
  <c r="Q2227" i="64"/>
  <c r="G2227" i="64"/>
  <c r="Q2226" i="64"/>
  <c r="G2226" i="64"/>
  <c r="F2226" i="64" s="1"/>
  <c r="L2226" i="64" s="1"/>
  <c r="Q2225" i="64"/>
  <c r="G2225" i="64"/>
  <c r="Q2224" i="64"/>
  <c r="L2224" i="64"/>
  <c r="G2224" i="64"/>
  <c r="I2224" i="64" s="1"/>
  <c r="Q2223" i="64"/>
  <c r="G2223" i="64"/>
  <c r="Q2222" i="64"/>
  <c r="G2222" i="64"/>
  <c r="W2221" i="64"/>
  <c r="T2221" i="64"/>
  <c r="G2221" i="64"/>
  <c r="G2220" i="64"/>
  <c r="Q2219" i="64"/>
  <c r="G2219" i="64"/>
  <c r="Q2218" i="64"/>
  <c r="G2218" i="64"/>
  <c r="F2218" i="64" s="1"/>
  <c r="Q2217" i="64"/>
  <c r="G2217" i="64"/>
  <c r="F2217" i="64" s="1"/>
  <c r="Q2216" i="64"/>
  <c r="G2216" i="64"/>
  <c r="Q2215" i="64"/>
  <c r="G2215" i="64"/>
  <c r="I2215" i="64" s="1"/>
  <c r="Q2214" i="64"/>
  <c r="G2214" i="64"/>
  <c r="I2214" i="64" s="1"/>
  <c r="Q2213" i="64"/>
  <c r="G2213" i="64"/>
  <c r="Q2212" i="64"/>
  <c r="G2212" i="64"/>
  <c r="Q2211" i="64"/>
  <c r="G2211" i="64"/>
  <c r="I2211" i="64" s="1"/>
  <c r="Q2210" i="64"/>
  <c r="G2210" i="64"/>
  <c r="I2210" i="64" s="1"/>
  <c r="Q2209" i="64"/>
  <c r="G2209" i="64"/>
  <c r="Q2208" i="64"/>
  <c r="G2208" i="64"/>
  <c r="F2208" i="64" s="1"/>
  <c r="W2208" i="64" s="1"/>
  <c r="Q2207" i="64"/>
  <c r="G2207" i="64"/>
  <c r="I2207" i="64" s="1"/>
  <c r="Q2206" i="64"/>
  <c r="G2206" i="64"/>
  <c r="Q2205" i="64"/>
  <c r="G2205" i="64"/>
  <c r="F2205" i="64" s="1"/>
  <c r="Q2204" i="64"/>
  <c r="G2204" i="64"/>
  <c r="Q2203" i="64"/>
  <c r="G2203" i="64"/>
  <c r="Q2202" i="64"/>
  <c r="G2202" i="64"/>
  <c r="I2202" i="64" s="1"/>
  <c r="Q2201" i="64"/>
  <c r="G2201" i="64"/>
  <c r="I2201" i="64" s="1"/>
  <c r="Q2200" i="64"/>
  <c r="G2200" i="64"/>
  <c r="I2200" i="64" s="1"/>
  <c r="T2199" i="64"/>
  <c r="G2199" i="64"/>
  <c r="G2198" i="64"/>
  <c r="W2198" i="64" s="1"/>
  <c r="T2197" i="64"/>
  <c r="G2197" i="64"/>
  <c r="G2196" i="64"/>
  <c r="W2196" i="64" s="1"/>
  <c r="Q2191" i="64"/>
  <c r="G2191" i="64"/>
  <c r="F2191" i="64" s="1"/>
  <c r="Q2190" i="64"/>
  <c r="G2190" i="64"/>
  <c r="Q2189" i="64"/>
  <c r="G2189" i="64"/>
  <c r="F2189" i="64" s="1"/>
  <c r="L2189" i="64" s="1"/>
  <c r="Q2188" i="64"/>
  <c r="G2188" i="64"/>
  <c r="Q2187" i="64"/>
  <c r="G2187" i="64"/>
  <c r="Q2186" i="64"/>
  <c r="G2186" i="64"/>
  <c r="I2186" i="64" s="1"/>
  <c r="Q2185" i="64"/>
  <c r="G2185" i="64"/>
  <c r="Q2184" i="64"/>
  <c r="G2184" i="64"/>
  <c r="I2184" i="64" s="1"/>
  <c r="T2183" i="64"/>
  <c r="G2183" i="64"/>
  <c r="G2182" i="64"/>
  <c r="W2182" i="64" s="1"/>
  <c r="Q2181" i="64"/>
  <c r="N2181" i="64"/>
  <c r="G2181" i="64"/>
  <c r="I2181" i="64" s="1"/>
  <c r="Q2180" i="64"/>
  <c r="G2180" i="64"/>
  <c r="Q2179" i="64"/>
  <c r="G2179" i="64"/>
  <c r="F2179" i="64" s="1"/>
  <c r="Q2178" i="64"/>
  <c r="G2178" i="64"/>
  <c r="Q2177" i="64"/>
  <c r="G2177" i="64"/>
  <c r="Q2176" i="64"/>
  <c r="G2176" i="64"/>
  <c r="F2176" i="64" s="1"/>
  <c r="Q2175" i="64"/>
  <c r="G2175" i="64"/>
  <c r="Q2174" i="64"/>
  <c r="N2174" i="64"/>
  <c r="L2174" i="64"/>
  <c r="G2174" i="64"/>
  <c r="I2174" i="64" s="1"/>
  <c r="Q2173" i="64"/>
  <c r="G2173" i="64"/>
  <c r="W2172" i="64"/>
  <c r="Q2172" i="64"/>
  <c r="G2172" i="64"/>
  <c r="T2171" i="64"/>
  <c r="G2171" i="64"/>
  <c r="W2171" i="64" s="1"/>
  <c r="W2170" i="64"/>
  <c r="G2170" i="64"/>
  <c r="Q2169" i="64"/>
  <c r="G2169" i="64"/>
  <c r="F2169" i="64" s="1"/>
  <c r="P2169" i="64" s="1"/>
  <c r="Q2168" i="64"/>
  <c r="G2168" i="64"/>
  <c r="I2168" i="64" s="1"/>
  <c r="W2167" i="64"/>
  <c r="Q2167" i="64"/>
  <c r="G2167" i="64"/>
  <c r="F2167" i="64" s="1"/>
  <c r="N2167" i="64" s="1"/>
  <c r="Q2166" i="64"/>
  <c r="G2166" i="64"/>
  <c r="I2166" i="64" s="1"/>
  <c r="Q2165" i="64"/>
  <c r="G2165" i="64"/>
  <c r="W2164" i="64"/>
  <c r="Q2164" i="64"/>
  <c r="G2164" i="64"/>
  <c r="F2164" i="64" s="1"/>
  <c r="Q2163" i="64"/>
  <c r="G2163" i="64"/>
  <c r="I2163" i="64" s="1"/>
  <c r="Q2162" i="64"/>
  <c r="G2162" i="64"/>
  <c r="I2162" i="64" s="1"/>
  <c r="T2161" i="64"/>
  <c r="G2161" i="64"/>
  <c r="G2160" i="64"/>
  <c r="W2160" i="64" s="1"/>
  <c r="Q2159" i="64"/>
  <c r="G2159" i="64"/>
  <c r="I2159" i="64" s="1"/>
  <c r="Q2158" i="64"/>
  <c r="G2158" i="64"/>
  <c r="I2158" i="64" s="1"/>
  <c r="W2157" i="64"/>
  <c r="Q2157" i="64"/>
  <c r="P2157" i="64"/>
  <c r="G2157" i="64"/>
  <c r="I2157" i="64" s="1"/>
  <c r="Q2156" i="64"/>
  <c r="L2156" i="64"/>
  <c r="G2156" i="64"/>
  <c r="F2156" i="64" s="1"/>
  <c r="Q2155" i="64"/>
  <c r="G2155" i="64"/>
  <c r="I2155" i="64" s="1"/>
  <c r="Q2154" i="64"/>
  <c r="G2154" i="64"/>
  <c r="Q2153" i="64"/>
  <c r="G2153" i="64"/>
  <c r="Q2152" i="64"/>
  <c r="G2152" i="64"/>
  <c r="I2152" i="64" s="1"/>
  <c r="Q2151" i="64"/>
  <c r="G2151" i="64"/>
  <c r="F2151" i="64" s="1"/>
  <c r="Q2150" i="64"/>
  <c r="G2150" i="64"/>
  <c r="I2150" i="64" s="1"/>
  <c r="Q2149" i="64"/>
  <c r="G2149" i="64"/>
  <c r="I2149" i="64" s="1"/>
  <c r="Q2148" i="64"/>
  <c r="G2148" i="64"/>
  <c r="Q2147" i="64"/>
  <c r="G2147" i="64"/>
  <c r="I2147" i="64" s="1"/>
  <c r="Q2146" i="64"/>
  <c r="G2146" i="64"/>
  <c r="I2146" i="64" s="1"/>
  <c r="Q2145" i="64"/>
  <c r="G2145" i="64"/>
  <c r="I2145" i="64" s="1"/>
  <c r="Q2144" i="64"/>
  <c r="G2144" i="64"/>
  <c r="Q2143" i="64"/>
  <c r="G2143" i="64"/>
  <c r="Q2142" i="64"/>
  <c r="G2142" i="64"/>
  <c r="I2142" i="64" s="1"/>
  <c r="Q2141" i="64"/>
  <c r="G2141" i="64"/>
  <c r="Q2140" i="64"/>
  <c r="G2140" i="64"/>
  <c r="I2140" i="64" s="1"/>
  <c r="Q2139" i="64"/>
  <c r="G2139" i="64"/>
  <c r="Q2138" i="64"/>
  <c r="G2138" i="64"/>
  <c r="I2138" i="64" s="1"/>
  <c r="Q2137" i="64"/>
  <c r="G2137" i="64"/>
  <c r="Q2136" i="64"/>
  <c r="L2136" i="64"/>
  <c r="G2136" i="64"/>
  <c r="Q2135" i="64"/>
  <c r="G2135" i="64"/>
  <c r="I2135" i="64" s="1"/>
  <c r="Q2134" i="64"/>
  <c r="G2134" i="64"/>
  <c r="F2134" i="64" s="1"/>
  <c r="W2134" i="64" s="1"/>
  <c r="Q2133" i="64"/>
  <c r="G2133" i="64"/>
  <c r="I2133" i="64" s="1"/>
  <c r="Q2132" i="64"/>
  <c r="G2132" i="64"/>
  <c r="F2132" i="64" s="1"/>
  <c r="Q2131" i="64"/>
  <c r="P2131" i="64"/>
  <c r="G2131" i="64"/>
  <c r="F2131" i="64" s="1"/>
  <c r="W2131" i="64" s="1"/>
  <c r="Q2130" i="64"/>
  <c r="G2130" i="64"/>
  <c r="F2130" i="64" s="1"/>
  <c r="Q2129" i="64"/>
  <c r="G2129" i="64"/>
  <c r="F2129" i="64" s="1"/>
  <c r="Q2128" i="64"/>
  <c r="G2128" i="64"/>
  <c r="I2128" i="64" s="1"/>
  <c r="T2127" i="64"/>
  <c r="G2127" i="64"/>
  <c r="G2126" i="64"/>
  <c r="W2126" i="64" s="1"/>
  <c r="Q2125" i="64"/>
  <c r="G2125" i="64"/>
  <c r="Q2124" i="64"/>
  <c r="G2124" i="64"/>
  <c r="Q2123" i="64"/>
  <c r="G2123" i="64"/>
  <c r="I2123" i="64" s="1"/>
  <c r="F2123" i="64"/>
  <c r="Q2122" i="64"/>
  <c r="G2122" i="64"/>
  <c r="F2122" i="64" s="1"/>
  <c r="N2122" i="64" s="1"/>
  <c r="Q2121" i="64"/>
  <c r="G2121" i="64"/>
  <c r="F2121" i="64" s="1"/>
  <c r="P2121" i="64" s="1"/>
  <c r="Q2120" i="64"/>
  <c r="G2120" i="64"/>
  <c r="Q2119" i="64"/>
  <c r="W2119" i="64"/>
  <c r="G2119" i="64"/>
  <c r="F2119" i="64" s="1"/>
  <c r="Q2118" i="64"/>
  <c r="G2118" i="64"/>
  <c r="F2118" i="64" s="1"/>
  <c r="Q2117" i="64"/>
  <c r="G2117" i="64"/>
  <c r="Q2116" i="64"/>
  <c r="G2116" i="64"/>
  <c r="I2116" i="64" s="1"/>
  <c r="Q2115" i="64"/>
  <c r="G2115" i="64"/>
  <c r="F2115" i="64" s="1"/>
  <c r="Q2114" i="64"/>
  <c r="G2114" i="64"/>
  <c r="I2114" i="64" s="1"/>
  <c r="Q2113" i="64"/>
  <c r="G2113" i="64"/>
  <c r="I2113" i="64" s="1"/>
  <c r="Q2112" i="64"/>
  <c r="G2112" i="64"/>
  <c r="I2112" i="64" s="1"/>
  <c r="Q2111" i="64"/>
  <c r="G2111" i="64"/>
  <c r="Q2110" i="64"/>
  <c r="G2110" i="64"/>
  <c r="I2110" i="64" s="1"/>
  <c r="Q2109" i="64"/>
  <c r="G2109" i="64"/>
  <c r="I2109" i="64" s="1"/>
  <c r="Q2108" i="64"/>
  <c r="G2108" i="64"/>
  <c r="F2108" i="64" s="1"/>
  <c r="W2108" i="64" s="1"/>
  <c r="Q2107" i="64"/>
  <c r="W2107" i="64"/>
  <c r="G2107" i="64"/>
  <c r="F2107" i="64" s="1"/>
  <c r="Q2106" i="64"/>
  <c r="G2106" i="64"/>
  <c r="Q2105" i="64"/>
  <c r="G2105" i="64"/>
  <c r="I2105" i="64" s="1"/>
  <c r="Q2104" i="64"/>
  <c r="G2104" i="64"/>
  <c r="I2104" i="64" s="1"/>
  <c r="W2103" i="64"/>
  <c r="T2103" i="64"/>
  <c r="G2103" i="64"/>
  <c r="G2102" i="64"/>
  <c r="W2102" i="64" s="1"/>
  <c r="Q2101" i="64"/>
  <c r="G2101" i="64"/>
  <c r="Q2100" i="64"/>
  <c r="G2100" i="64"/>
  <c r="I2100" i="64" s="1"/>
  <c r="Q2099" i="64"/>
  <c r="G2099" i="64"/>
  <c r="Q2098" i="64"/>
  <c r="G2098" i="64"/>
  <c r="I2098" i="64" s="1"/>
  <c r="Q2097" i="64"/>
  <c r="G2097" i="64"/>
  <c r="I2097" i="64" s="1"/>
  <c r="Q2096" i="64"/>
  <c r="G2096" i="64"/>
  <c r="F2096" i="64" s="1"/>
  <c r="Q2095" i="64"/>
  <c r="G2095" i="64"/>
  <c r="Q2094" i="64"/>
  <c r="G2094" i="64"/>
  <c r="I2094" i="64" s="1"/>
  <c r="Q2093" i="64"/>
  <c r="G2093" i="64"/>
  <c r="F2093" i="64" s="1"/>
  <c r="Q2092" i="64"/>
  <c r="G2092" i="64"/>
  <c r="Q2091" i="64"/>
  <c r="G2091" i="64"/>
  <c r="I2091" i="64" s="1"/>
  <c r="Q2090" i="64"/>
  <c r="G2090" i="64"/>
  <c r="I2090" i="64" s="1"/>
  <c r="Q2089" i="64"/>
  <c r="G2089" i="64"/>
  <c r="W2088" i="64"/>
  <c r="Q2088" i="64"/>
  <c r="G2088" i="64"/>
  <c r="F2088" i="64" s="1"/>
  <c r="N2088" i="64" s="1"/>
  <c r="Q2087" i="64"/>
  <c r="G2087" i="64"/>
  <c r="I2087" i="64" s="1"/>
  <c r="Q2086" i="64"/>
  <c r="G2086" i="64"/>
  <c r="Q2085" i="64"/>
  <c r="G2085" i="64"/>
  <c r="F2085" i="64" s="1"/>
  <c r="Q2084" i="64"/>
  <c r="G2084" i="64"/>
  <c r="Q2083" i="64"/>
  <c r="G2083" i="64"/>
  <c r="F2083" i="64" s="1"/>
  <c r="Q2082" i="64"/>
  <c r="G2082" i="64"/>
  <c r="F2082" i="64" s="1"/>
  <c r="Q2081" i="64"/>
  <c r="G2081" i="64"/>
  <c r="F2081" i="64" s="1"/>
  <c r="Q2080" i="64"/>
  <c r="G2080" i="64"/>
  <c r="F2080" i="64" s="1"/>
  <c r="Q2079" i="64"/>
  <c r="G2079" i="64"/>
  <c r="F2079" i="64" s="1"/>
  <c r="Q2078" i="64"/>
  <c r="G2078" i="64"/>
  <c r="I2078" i="64" s="1"/>
  <c r="Q2077" i="64"/>
  <c r="G2077" i="64"/>
  <c r="Q2076" i="64"/>
  <c r="G2076" i="64"/>
  <c r="Q2075" i="64"/>
  <c r="G2075" i="64"/>
  <c r="I2075" i="64" s="1"/>
  <c r="Q2074" i="64"/>
  <c r="G2074" i="64"/>
  <c r="Q2073" i="64"/>
  <c r="G2073" i="64"/>
  <c r="I2073" i="64" s="1"/>
  <c r="W2072" i="64"/>
  <c r="Q2072" i="64"/>
  <c r="G2072" i="64"/>
  <c r="I2072" i="64" s="1"/>
  <c r="T2071" i="64"/>
  <c r="G2071" i="64"/>
  <c r="W2071" i="64" s="1"/>
  <c r="W2070" i="64"/>
  <c r="G2070" i="64"/>
  <c r="Q2069" i="64"/>
  <c r="G2069" i="64"/>
  <c r="Q2068" i="64"/>
  <c r="G2068" i="64"/>
  <c r="Q2067" i="64"/>
  <c r="G2067" i="64"/>
  <c r="F2067" i="64" s="1"/>
  <c r="Q2066" i="64"/>
  <c r="G2066" i="64"/>
  <c r="I2066" i="64" s="1"/>
  <c r="Q2065" i="64"/>
  <c r="G2065" i="64"/>
  <c r="Q2064" i="64"/>
  <c r="G2064" i="64"/>
  <c r="F2064" i="64" s="1"/>
  <c r="L2064" i="64" s="1"/>
  <c r="Q2063" i="64"/>
  <c r="G2063" i="64"/>
  <c r="Q2062" i="64"/>
  <c r="G2062" i="64"/>
  <c r="Q2061" i="64"/>
  <c r="G2061" i="64"/>
  <c r="Q2060" i="64"/>
  <c r="G2060" i="64"/>
  <c r="I2060" i="64" s="1"/>
  <c r="Q2059" i="64"/>
  <c r="G2059" i="64"/>
  <c r="I2059" i="64" s="1"/>
  <c r="Q2058" i="64"/>
  <c r="G2058" i="64"/>
  <c r="Q2057" i="64"/>
  <c r="G2057" i="64"/>
  <c r="I2057" i="64" s="1"/>
  <c r="W2056" i="64"/>
  <c r="Q2056" i="64"/>
  <c r="G2056" i="64"/>
  <c r="I2056" i="64" s="1"/>
  <c r="Q2055" i="64"/>
  <c r="G2055" i="64"/>
  <c r="Q2054" i="64"/>
  <c r="G2054" i="64"/>
  <c r="I2054" i="64" s="1"/>
  <c r="W2053" i="64"/>
  <c r="S2053" i="64"/>
  <c r="Q2053" i="64"/>
  <c r="G2053" i="64"/>
  <c r="F2053" i="64" s="1"/>
  <c r="P2053" i="64" s="1"/>
  <c r="Q2052" i="64"/>
  <c r="G2052" i="64"/>
  <c r="F2052" i="64" s="1"/>
  <c r="Q2051" i="64"/>
  <c r="G2051" i="64"/>
  <c r="I2051" i="64" s="1"/>
  <c r="Q2050" i="64"/>
  <c r="P2050" i="64"/>
  <c r="G2050" i="64"/>
  <c r="F2050" i="64" s="1"/>
  <c r="Q2049" i="64"/>
  <c r="G2049" i="64"/>
  <c r="Q2048" i="64"/>
  <c r="G2048" i="64"/>
  <c r="F2048" i="64" s="1"/>
  <c r="Q2047" i="64"/>
  <c r="G2047" i="64"/>
  <c r="Q2046" i="64"/>
  <c r="G2046" i="64"/>
  <c r="F2046" i="64" s="1"/>
  <c r="Q2045" i="64"/>
  <c r="G2045" i="64"/>
  <c r="Q2044" i="64"/>
  <c r="G2044" i="64"/>
  <c r="F2044" i="64" s="1"/>
  <c r="Q2043" i="64"/>
  <c r="G2043" i="64"/>
  <c r="F2043" i="64" s="1"/>
  <c r="P2043" i="64" s="1"/>
  <c r="Q2042" i="64"/>
  <c r="G2042" i="64"/>
  <c r="I2042" i="64" s="1"/>
  <c r="Q2041" i="64"/>
  <c r="G2041" i="64"/>
  <c r="I2041" i="64" s="1"/>
  <c r="Q2040" i="64"/>
  <c r="G2040" i="64"/>
  <c r="I2040" i="64" s="1"/>
  <c r="Q2039" i="64"/>
  <c r="G2039" i="64"/>
  <c r="I2039" i="64" s="1"/>
  <c r="Q2038" i="64"/>
  <c r="G2038" i="64"/>
  <c r="I2038" i="64" s="1"/>
  <c r="T2037" i="64"/>
  <c r="G2037" i="64"/>
  <c r="G2036" i="64"/>
  <c r="W2036" i="64" s="1"/>
  <c r="T2035" i="64"/>
  <c r="G2035" i="64"/>
  <c r="G2034" i="64"/>
  <c r="W2034" i="64" s="1"/>
  <c r="T2033" i="64"/>
  <c r="G2033" i="64"/>
  <c r="G2032" i="64"/>
  <c r="W2032" i="64" s="1"/>
  <c r="T2031" i="64"/>
  <c r="G2031" i="64"/>
  <c r="G2030" i="64"/>
  <c r="W2030" i="64" s="1"/>
  <c r="W2029" i="64"/>
  <c r="S2029" i="64"/>
  <c r="Q2029" i="64"/>
  <c r="P2029" i="64"/>
  <c r="N2029" i="64"/>
  <c r="L2029" i="64"/>
  <c r="G2029" i="64"/>
  <c r="I2029" i="64" s="1"/>
  <c r="W2028" i="64"/>
  <c r="Q2028" i="64"/>
  <c r="P2028" i="64"/>
  <c r="N2028" i="64"/>
  <c r="L2028" i="64"/>
  <c r="G2028" i="64"/>
  <c r="W2027" i="64"/>
  <c r="S2027" i="64"/>
  <c r="Q2027" i="64"/>
  <c r="P2027" i="64"/>
  <c r="N2027" i="64"/>
  <c r="L2027" i="64"/>
  <c r="G2027" i="64"/>
  <c r="F2027" i="64" s="1"/>
  <c r="W2026" i="64"/>
  <c r="Q2026" i="64"/>
  <c r="P2026" i="64"/>
  <c r="N2026" i="64"/>
  <c r="L2026" i="64"/>
  <c r="G2026" i="64"/>
  <c r="W2025" i="64"/>
  <c r="S2025" i="64"/>
  <c r="Q2025" i="64"/>
  <c r="P2025" i="64"/>
  <c r="N2025" i="64"/>
  <c r="L2025" i="64"/>
  <c r="G2025" i="64"/>
  <c r="F2025" i="64" s="1"/>
  <c r="W2024" i="64"/>
  <c r="Q2024" i="64"/>
  <c r="P2024" i="64"/>
  <c r="N2024" i="64"/>
  <c r="L2024" i="64"/>
  <c r="G2024" i="64"/>
  <c r="I2024" i="64" s="1"/>
  <c r="W2023" i="64"/>
  <c r="S2023" i="64"/>
  <c r="Q2023" i="64"/>
  <c r="P2023" i="64"/>
  <c r="N2023" i="64"/>
  <c r="L2023" i="64"/>
  <c r="G2023" i="64"/>
  <c r="F2023" i="64" s="1"/>
  <c r="W2022" i="64"/>
  <c r="Q2022" i="64"/>
  <c r="P2022" i="64"/>
  <c r="N2022" i="64"/>
  <c r="L2022" i="64"/>
  <c r="G2022" i="64"/>
  <c r="F2022" i="64" s="1"/>
  <c r="W2021" i="64"/>
  <c r="S2021" i="64"/>
  <c r="Q2021" i="64"/>
  <c r="P2021" i="64"/>
  <c r="N2021" i="64"/>
  <c r="L2021" i="64"/>
  <c r="G2021" i="64"/>
  <c r="W2020" i="64"/>
  <c r="Q2020" i="64"/>
  <c r="P2020" i="64"/>
  <c r="N2020" i="64"/>
  <c r="L2020" i="64"/>
  <c r="G2020" i="64"/>
  <c r="F2020" i="64" s="1"/>
  <c r="W2019" i="64"/>
  <c r="S2019" i="64"/>
  <c r="Q2019" i="64"/>
  <c r="P2019" i="64"/>
  <c r="N2019" i="64"/>
  <c r="L2019" i="64"/>
  <c r="G2019" i="64"/>
  <c r="W2018" i="64"/>
  <c r="Q2018" i="64"/>
  <c r="P2018" i="64"/>
  <c r="N2018" i="64"/>
  <c r="L2018" i="64"/>
  <c r="G2018" i="64"/>
  <c r="I2018" i="64" s="1"/>
  <c r="W2017" i="64"/>
  <c r="S2017" i="64"/>
  <c r="Q2017" i="64"/>
  <c r="P2017" i="64"/>
  <c r="N2017" i="64"/>
  <c r="L2017" i="64"/>
  <c r="G2017" i="64"/>
  <c r="W2016" i="64"/>
  <c r="Q2016" i="64"/>
  <c r="P2016" i="64"/>
  <c r="N2016" i="64"/>
  <c r="L2016" i="64"/>
  <c r="G2016" i="64"/>
  <c r="T2015" i="64"/>
  <c r="W2015" i="64"/>
  <c r="Q2013" i="64"/>
  <c r="G2013" i="64"/>
  <c r="I2013" i="64" s="1"/>
  <c r="Q2012" i="64"/>
  <c r="G2012" i="64"/>
  <c r="I2012" i="64" s="1"/>
  <c r="T2011" i="64"/>
  <c r="G2011" i="64"/>
  <c r="G2010" i="64"/>
  <c r="W2010" i="64" s="1"/>
  <c r="O2009" i="64"/>
  <c r="M2009" i="64"/>
  <c r="N2009" i="64" s="1"/>
  <c r="K2009" i="64"/>
  <c r="G2009" i="64"/>
  <c r="E2009" i="64"/>
  <c r="D2009" i="64"/>
  <c r="C2009" i="64"/>
  <c r="O2008" i="64"/>
  <c r="M2008" i="64"/>
  <c r="K2008" i="64"/>
  <c r="G2008" i="64"/>
  <c r="E2008" i="64"/>
  <c r="D2008" i="64"/>
  <c r="C2008" i="64"/>
  <c r="Q2007" i="64"/>
  <c r="G2007" i="64"/>
  <c r="Q2006" i="64"/>
  <c r="G2006" i="64"/>
  <c r="I2006" i="64" s="1"/>
  <c r="T2005" i="64"/>
  <c r="G2005" i="64"/>
  <c r="G2004" i="64"/>
  <c r="W2004" i="64" s="1"/>
  <c r="Q2003" i="64"/>
  <c r="G2003" i="64"/>
  <c r="I2003" i="64" s="1"/>
  <c r="Q2002" i="64"/>
  <c r="G2002" i="64"/>
  <c r="Q2001" i="64"/>
  <c r="G2001" i="64"/>
  <c r="F2001" i="64" s="1"/>
  <c r="P2001" i="64" s="1"/>
  <c r="Q2000" i="64"/>
  <c r="G2000" i="64"/>
  <c r="T1999" i="64"/>
  <c r="G1999" i="64"/>
  <c r="G1998" i="64"/>
  <c r="W1998" i="64" s="1"/>
  <c r="Q1997" i="64"/>
  <c r="G1997" i="64"/>
  <c r="I1997" i="64" s="1"/>
  <c r="Q1996" i="64"/>
  <c r="G1996" i="64"/>
  <c r="I1996" i="64" s="1"/>
  <c r="O1995" i="64"/>
  <c r="M1995" i="64"/>
  <c r="K1995" i="64"/>
  <c r="G1995" i="64"/>
  <c r="E1995" i="64"/>
  <c r="D1995" i="64"/>
  <c r="C1995" i="64"/>
  <c r="O1994" i="64"/>
  <c r="M1994" i="64"/>
  <c r="K1994" i="64"/>
  <c r="G1994" i="64"/>
  <c r="E1994" i="64"/>
  <c r="D1994" i="64"/>
  <c r="C1994" i="64"/>
  <c r="Q1993" i="64"/>
  <c r="G1993" i="64"/>
  <c r="Q1992" i="64"/>
  <c r="G1992" i="64"/>
  <c r="Q1991" i="64"/>
  <c r="G1991" i="64"/>
  <c r="Q1990" i="64"/>
  <c r="G1990" i="64"/>
  <c r="F1990" i="64" s="1"/>
  <c r="Q1989" i="64"/>
  <c r="G1989" i="64"/>
  <c r="Q1988" i="64"/>
  <c r="G1988" i="64"/>
  <c r="Q1987" i="64"/>
  <c r="G1987" i="64"/>
  <c r="I1987" i="64" s="1"/>
  <c r="Q1986" i="64"/>
  <c r="G1986" i="64"/>
  <c r="I1986" i="64" s="1"/>
  <c r="Q1985" i="64"/>
  <c r="G1985" i="64"/>
  <c r="Q1984" i="64"/>
  <c r="G1984" i="64"/>
  <c r="Q1983" i="64"/>
  <c r="G1983" i="64"/>
  <c r="Q1982" i="64"/>
  <c r="G1982" i="64"/>
  <c r="I1982" i="64" s="1"/>
  <c r="Q1981" i="64"/>
  <c r="G1981" i="64"/>
  <c r="I1981" i="64" s="1"/>
  <c r="Q1980" i="64"/>
  <c r="G1980" i="64"/>
  <c r="I1980" i="64" s="1"/>
  <c r="T1979" i="64"/>
  <c r="G1979" i="64"/>
  <c r="W1979" i="64" s="1"/>
  <c r="G1978" i="64"/>
  <c r="Q1977" i="64"/>
  <c r="G1977" i="64"/>
  <c r="Q1976" i="64"/>
  <c r="G1976" i="64"/>
  <c r="Q1975" i="64"/>
  <c r="G1975" i="64"/>
  <c r="I1975" i="64" s="1"/>
  <c r="Q1974" i="64"/>
  <c r="G1974" i="64"/>
  <c r="I1974" i="64" s="1"/>
  <c r="W1973" i="64"/>
  <c r="Q1973" i="64"/>
  <c r="G1973" i="64"/>
  <c r="F1973" i="64" s="1"/>
  <c r="Q1972" i="64"/>
  <c r="G1972" i="64"/>
  <c r="I1972" i="64" s="1"/>
  <c r="Q1971" i="64"/>
  <c r="G1971" i="64"/>
  <c r="I1971" i="64" s="1"/>
  <c r="Q1970" i="64"/>
  <c r="G1970" i="64"/>
  <c r="I1970" i="64" s="1"/>
  <c r="T1969" i="64"/>
  <c r="G1969" i="64"/>
  <c r="G1968" i="64"/>
  <c r="W1968" i="64" s="1"/>
  <c r="Q1967" i="64"/>
  <c r="G1967" i="64"/>
  <c r="I1967" i="64" s="1"/>
  <c r="Q1966" i="64"/>
  <c r="G1966" i="64"/>
  <c r="O1965" i="64"/>
  <c r="M1965" i="64"/>
  <c r="K1965" i="64"/>
  <c r="G1965" i="64"/>
  <c r="W1965" i="64" s="1"/>
  <c r="E1965" i="64"/>
  <c r="D1965" i="64"/>
  <c r="C1965" i="64"/>
  <c r="O1964" i="64"/>
  <c r="M1964" i="64"/>
  <c r="K1964" i="64"/>
  <c r="G1964" i="64"/>
  <c r="E1964" i="64"/>
  <c r="D1964" i="64"/>
  <c r="C1964" i="64"/>
  <c r="Q1963" i="64"/>
  <c r="G1963" i="64"/>
  <c r="I1963" i="64" s="1"/>
  <c r="Q1962" i="64"/>
  <c r="G1962" i="64"/>
  <c r="I1962" i="64" s="1"/>
  <c r="O1961" i="64"/>
  <c r="M1961" i="64"/>
  <c r="N1961" i="64" s="1"/>
  <c r="K1961" i="64"/>
  <c r="L1961" i="64" s="1"/>
  <c r="W1961" i="64"/>
  <c r="G1961" i="64"/>
  <c r="E1961" i="64"/>
  <c r="D1961" i="64"/>
  <c r="C1961" i="64"/>
  <c r="O1960" i="64"/>
  <c r="P1960" i="64" s="1"/>
  <c r="M1960" i="64"/>
  <c r="K1960" i="64"/>
  <c r="G1960" i="64"/>
  <c r="E1960" i="64"/>
  <c r="D1960" i="64"/>
  <c r="C1960" i="64"/>
  <c r="O1959" i="64"/>
  <c r="M1959" i="64"/>
  <c r="K1959" i="64"/>
  <c r="G1959" i="64"/>
  <c r="E1959" i="64"/>
  <c r="D1959" i="64"/>
  <c r="C1959" i="64"/>
  <c r="O1958" i="64"/>
  <c r="M1958" i="64"/>
  <c r="K1958" i="64"/>
  <c r="G1958" i="64"/>
  <c r="E1958" i="64"/>
  <c r="D1958" i="64"/>
  <c r="C1958" i="64"/>
  <c r="O1957" i="64"/>
  <c r="M1957" i="64"/>
  <c r="K1957" i="64"/>
  <c r="G1957" i="64"/>
  <c r="E1957" i="64"/>
  <c r="D1957" i="64"/>
  <c r="C1957" i="64"/>
  <c r="O1956" i="64"/>
  <c r="M1956" i="64"/>
  <c r="K1956" i="64"/>
  <c r="G1956" i="64"/>
  <c r="E1956" i="64"/>
  <c r="D1956" i="64"/>
  <c r="C1956" i="64"/>
  <c r="O1955" i="64"/>
  <c r="P1955" i="64" s="1"/>
  <c r="M1955" i="64"/>
  <c r="K1955" i="64"/>
  <c r="G1955" i="64"/>
  <c r="E1955" i="64"/>
  <c r="D1955" i="64"/>
  <c r="C1955" i="64"/>
  <c r="O1954" i="64"/>
  <c r="M1954" i="64"/>
  <c r="K1954" i="64"/>
  <c r="G1954" i="64"/>
  <c r="E1954" i="64"/>
  <c r="D1954" i="64"/>
  <c r="C1954" i="64"/>
  <c r="O1953" i="64"/>
  <c r="M1953" i="64"/>
  <c r="K1953" i="64"/>
  <c r="L1953" i="64" s="1"/>
  <c r="G1953" i="64"/>
  <c r="E1953" i="64"/>
  <c r="D1953" i="64"/>
  <c r="C1953" i="64"/>
  <c r="O1952" i="64"/>
  <c r="M1952" i="64"/>
  <c r="K1952" i="64"/>
  <c r="G1952" i="64"/>
  <c r="E1952" i="64"/>
  <c r="D1952" i="64"/>
  <c r="C1952" i="64"/>
  <c r="O1951" i="64"/>
  <c r="M1951" i="64"/>
  <c r="K1951" i="64"/>
  <c r="G1951" i="64"/>
  <c r="E1951" i="64"/>
  <c r="D1951" i="64"/>
  <c r="C1951" i="64"/>
  <c r="O1950" i="64"/>
  <c r="M1950" i="64"/>
  <c r="K1950" i="64"/>
  <c r="G1950" i="64"/>
  <c r="E1950" i="64"/>
  <c r="D1950" i="64"/>
  <c r="C1950" i="64"/>
  <c r="O1949" i="64"/>
  <c r="M1949" i="64"/>
  <c r="K1949" i="64"/>
  <c r="G1949" i="64"/>
  <c r="E1949" i="64"/>
  <c r="D1949" i="64"/>
  <c r="C1949" i="64"/>
  <c r="O1948" i="64"/>
  <c r="M1948" i="64"/>
  <c r="K1948" i="64"/>
  <c r="G1948" i="64"/>
  <c r="E1948" i="64"/>
  <c r="D1948" i="64"/>
  <c r="C1948" i="64"/>
  <c r="Q1947" i="64"/>
  <c r="G1947" i="64"/>
  <c r="Q1946" i="64"/>
  <c r="G1946" i="64"/>
  <c r="Q1945" i="64"/>
  <c r="G1945" i="64"/>
  <c r="Q1944" i="64"/>
  <c r="G1944" i="64"/>
  <c r="I1944" i="64" s="1"/>
  <c r="Q1943" i="64"/>
  <c r="G1943" i="64"/>
  <c r="I1943" i="64" s="1"/>
  <c r="Q1942" i="64"/>
  <c r="G1942" i="64"/>
  <c r="Q1941" i="64"/>
  <c r="G1941" i="64"/>
  <c r="Q1940" i="64"/>
  <c r="G1940" i="64"/>
  <c r="I1940" i="64" s="1"/>
  <c r="Q1939" i="64"/>
  <c r="G1939" i="64"/>
  <c r="Q1938" i="64"/>
  <c r="G1938" i="64"/>
  <c r="T1937" i="64"/>
  <c r="G1937" i="64"/>
  <c r="G1936" i="64"/>
  <c r="W1936" i="64" s="1"/>
  <c r="Q1935" i="64"/>
  <c r="G1935" i="64"/>
  <c r="I1935" i="64" s="1"/>
  <c r="N1935" i="64" s="1"/>
  <c r="Q1934" i="64"/>
  <c r="G1934" i="64"/>
  <c r="I1934" i="64" s="1"/>
  <c r="O1933" i="64"/>
  <c r="M1933" i="64"/>
  <c r="K1933" i="64"/>
  <c r="G1933" i="64"/>
  <c r="E1933" i="64"/>
  <c r="D1933" i="64"/>
  <c r="C1933" i="64"/>
  <c r="O1932" i="64"/>
  <c r="M1932" i="64"/>
  <c r="K1932" i="64"/>
  <c r="G1932" i="64"/>
  <c r="E1932" i="64"/>
  <c r="D1932" i="64"/>
  <c r="C1932" i="64"/>
  <c r="Q1931" i="64"/>
  <c r="G1931" i="64"/>
  <c r="F1931" i="64" s="1"/>
  <c r="Q1930" i="64"/>
  <c r="G1930" i="64"/>
  <c r="I1930" i="64" s="1"/>
  <c r="T1929" i="64"/>
  <c r="G1929" i="64"/>
  <c r="G1928" i="64"/>
  <c r="W1928" i="64" s="1"/>
  <c r="Q1927" i="64"/>
  <c r="G1927" i="64"/>
  <c r="F1927" i="64" s="1"/>
  <c r="Q1926" i="64"/>
  <c r="G1926" i="64"/>
  <c r="Q1925" i="64"/>
  <c r="G1925" i="64"/>
  <c r="Q1924" i="64"/>
  <c r="G1924" i="64"/>
  <c r="Q1923" i="64"/>
  <c r="G1923" i="64"/>
  <c r="F1923" i="64" s="1"/>
  <c r="Q1922" i="64"/>
  <c r="G1922" i="64"/>
  <c r="I1922" i="64" s="1"/>
  <c r="Q1921" i="64"/>
  <c r="G1921" i="64"/>
  <c r="Q1920" i="64"/>
  <c r="G1920" i="64"/>
  <c r="I1920" i="64" s="1"/>
  <c r="Q1919" i="64"/>
  <c r="G1919" i="64"/>
  <c r="F1919" i="64" s="1"/>
  <c r="Q1918" i="64"/>
  <c r="G1918" i="64"/>
  <c r="F1918" i="64" s="1"/>
  <c r="Q1917" i="64"/>
  <c r="G1917" i="64"/>
  <c r="F1917" i="64" s="1"/>
  <c r="Q1916" i="64"/>
  <c r="G1916" i="64"/>
  <c r="Q1915" i="64"/>
  <c r="G1915" i="64"/>
  <c r="Q1914" i="64"/>
  <c r="G1914" i="64"/>
  <c r="F1914" i="64" s="1"/>
  <c r="Q1913" i="64"/>
  <c r="G1913" i="64"/>
  <c r="Q1912" i="64"/>
  <c r="G1912" i="64"/>
  <c r="F1912" i="64" s="1"/>
  <c r="Q1911" i="64"/>
  <c r="G1911" i="64"/>
  <c r="F1911" i="64" s="1"/>
  <c r="Q1910" i="64"/>
  <c r="G1910" i="64"/>
  <c r="F1910" i="64" s="1"/>
  <c r="T1909" i="64"/>
  <c r="G1909" i="64"/>
  <c r="W1909" i="64" s="1"/>
  <c r="G1908" i="64"/>
  <c r="W1908" i="64" s="1"/>
  <c r="Q1907" i="64"/>
  <c r="G1907" i="64"/>
  <c r="Q1906" i="64"/>
  <c r="G1906" i="64"/>
  <c r="F1906" i="64" s="1"/>
  <c r="Q1905" i="64"/>
  <c r="G1905" i="64"/>
  <c r="F1905" i="64" s="1"/>
  <c r="Q1904" i="64"/>
  <c r="G1904" i="64"/>
  <c r="F1904" i="64" s="1"/>
  <c r="Q1903" i="64"/>
  <c r="G1903" i="64"/>
  <c r="Q1902" i="64"/>
  <c r="G1902" i="64"/>
  <c r="Q1901" i="64"/>
  <c r="G1901" i="64"/>
  <c r="Q1900" i="64"/>
  <c r="G1900" i="64"/>
  <c r="F1900" i="64" s="1"/>
  <c r="Q1899" i="64"/>
  <c r="G1899" i="64"/>
  <c r="I1899" i="64" s="1"/>
  <c r="L1899" i="64" s="1"/>
  <c r="Q1898" i="64"/>
  <c r="G1898" i="64"/>
  <c r="Q1897" i="64"/>
  <c r="G1897" i="64"/>
  <c r="Q1896" i="64"/>
  <c r="G1896" i="64"/>
  <c r="F1896" i="64" s="1"/>
  <c r="T1895" i="64"/>
  <c r="G1895" i="64"/>
  <c r="W1894" i="64"/>
  <c r="G1894" i="64"/>
  <c r="Q1893" i="64"/>
  <c r="G1893" i="64"/>
  <c r="Q1892" i="64"/>
  <c r="G1892" i="64"/>
  <c r="I1892" i="64" s="1"/>
  <c r="Q1891" i="64"/>
  <c r="G1891" i="64"/>
  <c r="Q1890" i="64"/>
  <c r="G1890" i="64"/>
  <c r="I1890" i="64" s="1"/>
  <c r="Q1889" i="64"/>
  <c r="G1889" i="64"/>
  <c r="Q1888" i="64"/>
  <c r="G1888" i="64"/>
  <c r="F1888" i="64" s="1"/>
  <c r="Q1887" i="64"/>
  <c r="G1887" i="64"/>
  <c r="I1887" i="64" s="1"/>
  <c r="Q1886" i="64"/>
  <c r="G1886" i="64"/>
  <c r="F1886" i="64" s="1"/>
  <c r="Q1885" i="64"/>
  <c r="G1885" i="64"/>
  <c r="F1885" i="64" s="1"/>
  <c r="Q1884" i="64"/>
  <c r="G1884" i="64"/>
  <c r="I1884" i="64" s="1"/>
  <c r="Q1883" i="64"/>
  <c r="G1883" i="64"/>
  <c r="Q1882" i="64"/>
  <c r="G1882" i="64"/>
  <c r="I1882" i="64" s="1"/>
  <c r="T1881" i="64"/>
  <c r="G1881" i="64"/>
  <c r="W1880" i="64"/>
  <c r="G1880" i="64"/>
  <c r="Q1879" i="64"/>
  <c r="G1879" i="64"/>
  <c r="Q1878" i="64"/>
  <c r="G1878" i="64"/>
  <c r="Q1877" i="64"/>
  <c r="G1877" i="64"/>
  <c r="Q1876" i="64"/>
  <c r="G1876" i="64"/>
  <c r="F1876" i="64" s="1"/>
  <c r="Q1875" i="64"/>
  <c r="G1875" i="64"/>
  <c r="Q1874" i="64"/>
  <c r="G1874" i="64"/>
  <c r="I1874" i="64" s="1"/>
  <c r="Q1873" i="64"/>
  <c r="G1873" i="64"/>
  <c r="F1873" i="64" s="1"/>
  <c r="Q1872" i="64"/>
  <c r="G1872" i="64"/>
  <c r="F1872" i="64" s="1"/>
  <c r="T1871" i="64"/>
  <c r="G1871" i="64"/>
  <c r="W1870" i="64"/>
  <c r="G1870" i="64"/>
  <c r="Q1869" i="64"/>
  <c r="G1869" i="64"/>
  <c r="Q1868" i="64"/>
  <c r="G1868" i="64"/>
  <c r="I1868" i="64" s="1"/>
  <c r="Q1867" i="64"/>
  <c r="G1867" i="64"/>
  <c r="Q1866" i="64"/>
  <c r="G1866" i="64"/>
  <c r="I1866" i="64" s="1"/>
  <c r="Q1865" i="64"/>
  <c r="W1865" i="64"/>
  <c r="G1865" i="64"/>
  <c r="I1865" i="64" s="1"/>
  <c r="Q1864" i="64"/>
  <c r="G1864" i="64"/>
  <c r="I1864" i="64" s="1"/>
  <c r="Q1863" i="64"/>
  <c r="G1863" i="64"/>
  <c r="Q1862" i="64"/>
  <c r="G1862" i="64"/>
  <c r="I1862" i="64" s="1"/>
  <c r="Q1861" i="64"/>
  <c r="G1861" i="64"/>
  <c r="Q1860" i="64"/>
  <c r="G1860" i="64"/>
  <c r="T1859" i="64"/>
  <c r="G1859" i="64"/>
  <c r="G1858" i="64"/>
  <c r="W1858" i="64" s="1"/>
  <c r="Q1857" i="64"/>
  <c r="G1857" i="64"/>
  <c r="Q1856" i="64"/>
  <c r="W1856" i="64"/>
  <c r="G1856" i="64"/>
  <c r="I1856" i="64" s="1"/>
  <c r="Q1855" i="64"/>
  <c r="G1855" i="64"/>
  <c r="Q1854" i="64"/>
  <c r="G1854" i="64"/>
  <c r="Q1853" i="64"/>
  <c r="G1853" i="64"/>
  <c r="I1853" i="64" s="1"/>
  <c r="Q1852" i="64"/>
  <c r="G1852" i="64"/>
  <c r="F1852" i="64" s="1"/>
  <c r="Q1851" i="64"/>
  <c r="G1851" i="64"/>
  <c r="I1851" i="64" s="1"/>
  <c r="P1851" i="64" s="1"/>
  <c r="Q1850" i="64"/>
  <c r="G1850" i="64"/>
  <c r="Q1849" i="64"/>
  <c r="G1849" i="64"/>
  <c r="F1849" i="64" s="1"/>
  <c r="Q1848" i="64"/>
  <c r="G1848" i="64"/>
  <c r="F1848" i="64" s="1"/>
  <c r="Q1847" i="64"/>
  <c r="G1847" i="64"/>
  <c r="I1847" i="64" s="1"/>
  <c r="Q1846" i="64"/>
  <c r="G1846" i="64"/>
  <c r="I1846" i="64" s="1"/>
  <c r="Q1845" i="64"/>
  <c r="G1845" i="64"/>
  <c r="F1845" i="64" s="1"/>
  <c r="Q1844" i="64"/>
  <c r="G1844" i="64"/>
  <c r="F1844" i="64" s="1"/>
  <c r="T1843" i="64"/>
  <c r="G1843" i="64"/>
  <c r="G1842" i="64"/>
  <c r="W1842" i="64" s="1"/>
  <c r="Q1841" i="64"/>
  <c r="G1841" i="64"/>
  <c r="I1841" i="64" s="1"/>
  <c r="Q1840" i="64"/>
  <c r="G1840" i="64"/>
  <c r="I1840" i="64" s="1"/>
  <c r="Q1839" i="64"/>
  <c r="G1839" i="64"/>
  <c r="F1839" i="64" s="1"/>
  <c r="Q1838" i="64"/>
  <c r="G1838" i="64"/>
  <c r="I1838" i="64" s="1"/>
  <c r="Q1837" i="64"/>
  <c r="G1837" i="64"/>
  <c r="Q1836" i="64"/>
  <c r="G1836" i="64"/>
  <c r="Q1835" i="64"/>
  <c r="G1835" i="64"/>
  <c r="Q1834" i="64"/>
  <c r="G1834" i="64"/>
  <c r="Q1833" i="64"/>
  <c r="G1833" i="64"/>
  <c r="Q1832" i="64"/>
  <c r="G1832" i="64"/>
  <c r="Q1831" i="64"/>
  <c r="G1831" i="64"/>
  <c r="Q1830" i="64"/>
  <c r="G1830" i="64"/>
  <c r="I1830" i="64" s="1"/>
  <c r="T1829" i="64"/>
  <c r="G1829" i="64"/>
  <c r="W1828" i="64"/>
  <c r="G1828" i="64"/>
  <c r="Q1827" i="64"/>
  <c r="G1827" i="64"/>
  <c r="Q1826" i="64"/>
  <c r="G1826" i="64"/>
  <c r="F1826" i="64" s="1"/>
  <c r="Q1825" i="64"/>
  <c r="G1825" i="64"/>
  <c r="F1825" i="64" s="1"/>
  <c r="Q1824" i="64"/>
  <c r="G1824" i="64"/>
  <c r="F1824" i="64" s="1"/>
  <c r="Q1823" i="64"/>
  <c r="G1823" i="64"/>
  <c r="I1823" i="64" s="1"/>
  <c r="W1823" i="64" s="1"/>
  <c r="Q1822" i="64"/>
  <c r="G1822" i="64"/>
  <c r="Q1821" i="64"/>
  <c r="G1821" i="64"/>
  <c r="I1821" i="64" s="1"/>
  <c r="Q1820" i="64"/>
  <c r="G1820" i="64"/>
  <c r="Q1819" i="64"/>
  <c r="G1819" i="64"/>
  <c r="F1819" i="64" s="1"/>
  <c r="Q1818" i="64"/>
  <c r="G1818" i="64"/>
  <c r="I1818" i="64" s="1"/>
  <c r="Q1817" i="64"/>
  <c r="G1817" i="64"/>
  <c r="F1817" i="64" s="1"/>
  <c r="Q1816" i="64"/>
  <c r="G1816" i="64"/>
  <c r="T1815" i="64"/>
  <c r="S1815" i="64"/>
  <c r="G1815" i="64"/>
  <c r="W1815" i="64" s="1"/>
  <c r="G1814" i="64"/>
  <c r="W1814" i="64" s="1"/>
  <c r="T1813" i="64"/>
  <c r="G1813" i="64"/>
  <c r="G1812" i="64"/>
  <c r="W1812" i="64" s="1"/>
  <c r="Q1811" i="64"/>
  <c r="G1811" i="64"/>
  <c r="F1811" i="64" s="1"/>
  <c r="Q1810" i="64"/>
  <c r="G1810" i="64"/>
  <c r="T1809" i="64"/>
  <c r="G1809" i="64"/>
  <c r="W1809" i="64" s="1"/>
  <c r="G1808" i="64"/>
  <c r="Q1807" i="64"/>
  <c r="G1807" i="64"/>
  <c r="F1807" i="64" s="1"/>
  <c r="Q1806" i="64"/>
  <c r="G1806" i="64"/>
  <c r="F1806" i="64" s="1"/>
  <c r="Q1805" i="64"/>
  <c r="G1805" i="64"/>
  <c r="Q1804" i="64"/>
  <c r="G1804" i="64"/>
  <c r="F1804" i="64" s="1"/>
  <c r="O1803" i="64"/>
  <c r="M1803" i="64"/>
  <c r="K1803" i="64"/>
  <c r="G1803" i="64"/>
  <c r="E1803" i="64"/>
  <c r="D1803" i="64"/>
  <c r="C1803" i="64"/>
  <c r="O1802" i="64"/>
  <c r="M1802" i="64"/>
  <c r="K1802" i="64"/>
  <c r="G1802" i="64"/>
  <c r="E1802" i="64"/>
  <c r="D1802" i="64"/>
  <c r="C1802" i="64"/>
  <c r="T1801" i="64"/>
  <c r="G1801" i="64"/>
  <c r="W1800" i="64"/>
  <c r="G1800" i="64"/>
  <c r="Q1799" i="64"/>
  <c r="G1799" i="64"/>
  <c r="F1799" i="64" s="1"/>
  <c r="Q1798" i="64"/>
  <c r="G1798" i="64"/>
  <c r="F1798" i="64" s="1"/>
  <c r="Q1797" i="64"/>
  <c r="G1797" i="64"/>
  <c r="F1797" i="64" s="1"/>
  <c r="Q1796" i="64"/>
  <c r="G1796" i="64"/>
  <c r="I1796" i="64" s="1"/>
  <c r="T1795" i="64"/>
  <c r="G1795" i="64"/>
  <c r="W1795" i="64" s="1"/>
  <c r="G1794" i="64"/>
  <c r="W1794" i="64" s="1"/>
  <c r="Q1793" i="64"/>
  <c r="G1793" i="64"/>
  <c r="F1793" i="64" s="1"/>
  <c r="Q1792" i="64"/>
  <c r="G1792" i="64"/>
  <c r="F1792" i="64" s="1"/>
  <c r="O1791" i="64"/>
  <c r="M1791" i="64"/>
  <c r="K1791" i="64"/>
  <c r="L1791" i="64" s="1"/>
  <c r="G1791" i="64"/>
  <c r="E1791" i="64"/>
  <c r="D1791" i="64"/>
  <c r="C1791" i="64"/>
  <c r="O1790" i="64"/>
  <c r="M1790" i="64"/>
  <c r="K1790" i="64"/>
  <c r="G1790" i="64"/>
  <c r="W1790" i="64" s="1"/>
  <c r="E1790" i="64"/>
  <c r="D1790" i="64"/>
  <c r="C1790" i="64"/>
  <c r="Q1789" i="64"/>
  <c r="G1789" i="64"/>
  <c r="I1789" i="64" s="1"/>
  <c r="N1789" i="64" s="1"/>
  <c r="Q1788" i="64"/>
  <c r="G1788" i="64"/>
  <c r="I1788" i="64" s="1"/>
  <c r="Q1787" i="64"/>
  <c r="G1787" i="64"/>
  <c r="Q1786" i="64"/>
  <c r="G1786" i="64"/>
  <c r="I1786" i="64" s="1"/>
  <c r="Q1785" i="64"/>
  <c r="G1785" i="64"/>
  <c r="Q1784" i="64"/>
  <c r="G1784" i="64"/>
  <c r="F1784" i="64" s="1"/>
  <c r="Q1783" i="64"/>
  <c r="P1783" i="64"/>
  <c r="G1783" i="64"/>
  <c r="F1783" i="64" s="1"/>
  <c r="Q1782" i="64"/>
  <c r="G1782" i="64"/>
  <c r="Q1781" i="64"/>
  <c r="G1781" i="64"/>
  <c r="F1781" i="64" s="1"/>
  <c r="Q1780" i="64"/>
  <c r="G1780" i="64"/>
  <c r="F1780" i="64" s="1"/>
  <c r="Q1779" i="64"/>
  <c r="G1779" i="64"/>
  <c r="Q1778" i="64"/>
  <c r="G1778" i="64"/>
  <c r="F1778" i="64" s="1"/>
  <c r="Q1777" i="64"/>
  <c r="G1777" i="64"/>
  <c r="Q1776" i="64"/>
  <c r="G1776" i="64"/>
  <c r="T1775" i="64"/>
  <c r="G1775" i="64"/>
  <c r="G1774" i="64"/>
  <c r="W1774" i="64" s="1"/>
  <c r="Q1773" i="64"/>
  <c r="G1773" i="64"/>
  <c r="I1773" i="64" s="1"/>
  <c r="Q1772" i="64"/>
  <c r="G1772" i="64"/>
  <c r="F1772" i="64" s="1"/>
  <c r="Q1771" i="64"/>
  <c r="G1771" i="64"/>
  <c r="F1771" i="64" s="1"/>
  <c r="Q1770" i="64"/>
  <c r="G1770" i="64"/>
  <c r="F1770" i="64" s="1"/>
  <c r="Q1769" i="64"/>
  <c r="G1769" i="64"/>
  <c r="F1769" i="64" s="1"/>
  <c r="Q1768" i="64"/>
  <c r="G1768" i="64"/>
  <c r="F1768" i="64" s="1"/>
  <c r="Q1767" i="64"/>
  <c r="G1767" i="64"/>
  <c r="F1767" i="64" s="1"/>
  <c r="Q1766" i="64"/>
  <c r="G1766" i="64"/>
  <c r="I1766" i="64" s="1"/>
  <c r="T1765" i="64"/>
  <c r="G1765" i="64"/>
  <c r="W1764" i="64"/>
  <c r="G1764" i="64"/>
  <c r="Q1763" i="64"/>
  <c r="G1763" i="64"/>
  <c r="Q1762" i="64"/>
  <c r="G1762" i="64"/>
  <c r="F1762" i="64" s="1"/>
  <c r="O1761" i="64"/>
  <c r="M1761" i="64"/>
  <c r="K1761" i="64"/>
  <c r="G1761" i="64"/>
  <c r="E1761" i="64"/>
  <c r="D1761" i="64"/>
  <c r="C1761" i="64"/>
  <c r="O1760" i="64"/>
  <c r="M1760" i="64"/>
  <c r="K1760" i="64"/>
  <c r="G1760" i="64"/>
  <c r="E1760" i="64"/>
  <c r="D1760" i="64"/>
  <c r="C1760" i="64"/>
  <c r="O1759" i="64"/>
  <c r="M1759" i="64"/>
  <c r="K1759" i="64"/>
  <c r="G1759" i="64"/>
  <c r="W1759" i="64" s="1"/>
  <c r="E1759" i="64"/>
  <c r="D1759" i="64"/>
  <c r="C1759" i="64"/>
  <c r="O1758" i="64"/>
  <c r="M1758" i="64"/>
  <c r="K1758" i="64"/>
  <c r="G1758" i="64"/>
  <c r="E1758" i="64"/>
  <c r="D1758" i="64"/>
  <c r="C1758" i="64"/>
  <c r="O1757" i="64"/>
  <c r="M1757" i="64"/>
  <c r="K1757" i="64"/>
  <c r="G1757" i="64"/>
  <c r="E1757" i="64"/>
  <c r="D1757" i="64"/>
  <c r="C1757" i="64"/>
  <c r="O1756" i="64"/>
  <c r="M1756" i="64"/>
  <c r="K1756" i="64"/>
  <c r="G1756" i="64"/>
  <c r="E1756" i="64"/>
  <c r="D1756" i="64"/>
  <c r="C1756" i="64"/>
  <c r="O1755" i="64"/>
  <c r="M1755" i="64"/>
  <c r="K1755" i="64"/>
  <c r="G1755" i="64"/>
  <c r="E1755" i="64"/>
  <c r="D1755" i="64"/>
  <c r="C1755" i="64"/>
  <c r="O1754" i="64"/>
  <c r="P1754" i="64" s="1"/>
  <c r="M1754" i="64"/>
  <c r="K1754" i="64"/>
  <c r="G1754" i="64"/>
  <c r="W1754" i="64" s="1"/>
  <c r="E1754" i="64"/>
  <c r="D1754" i="64"/>
  <c r="C1754" i="64"/>
  <c r="W1753" i="64"/>
  <c r="O1753" i="64"/>
  <c r="M1753" i="64"/>
  <c r="K1753" i="64"/>
  <c r="G1753" i="64"/>
  <c r="E1753" i="64"/>
  <c r="D1753" i="64"/>
  <c r="C1753" i="64"/>
  <c r="O1752" i="64"/>
  <c r="M1752" i="64"/>
  <c r="K1752" i="64"/>
  <c r="G1752" i="64"/>
  <c r="W1752" i="64" s="1"/>
  <c r="E1752" i="64"/>
  <c r="D1752" i="64"/>
  <c r="C1752" i="64"/>
  <c r="O1751" i="64"/>
  <c r="M1751" i="64"/>
  <c r="K1751" i="64"/>
  <c r="G1751" i="64"/>
  <c r="E1751" i="64"/>
  <c r="D1751" i="64"/>
  <c r="C1751" i="64"/>
  <c r="W1750" i="64"/>
  <c r="O1750" i="64"/>
  <c r="P1750" i="64" s="1"/>
  <c r="M1750" i="64"/>
  <c r="K1750" i="64"/>
  <c r="G1750" i="64"/>
  <c r="E1750" i="64"/>
  <c r="D1750" i="64"/>
  <c r="C1750" i="64"/>
  <c r="O1749" i="64"/>
  <c r="M1749" i="64"/>
  <c r="K1749" i="64"/>
  <c r="G1749" i="64"/>
  <c r="E1749" i="64"/>
  <c r="D1749" i="64"/>
  <c r="C1749" i="64"/>
  <c r="O1748" i="64"/>
  <c r="M1748" i="64"/>
  <c r="N1748" i="64" s="1"/>
  <c r="K1748" i="64"/>
  <c r="G1748" i="64"/>
  <c r="E1748" i="64"/>
  <c r="D1748" i="64"/>
  <c r="C1748" i="64"/>
  <c r="Q1747" i="64"/>
  <c r="G1747" i="64"/>
  <c r="I1747" i="64" s="1"/>
  <c r="W1747" i="64" s="1"/>
  <c r="Q1746" i="64"/>
  <c r="G1746" i="64"/>
  <c r="Q1745" i="64"/>
  <c r="G1745" i="64"/>
  <c r="I1745" i="64" s="1"/>
  <c r="Q1744" i="64"/>
  <c r="G1744" i="64"/>
  <c r="Q1743" i="64"/>
  <c r="G1743" i="64"/>
  <c r="Q1742" i="64"/>
  <c r="G1742" i="64"/>
  <c r="F1742" i="64" s="1"/>
  <c r="Q1741" i="64"/>
  <c r="G1741" i="64"/>
  <c r="Q1740" i="64"/>
  <c r="G1740" i="64"/>
  <c r="I1740" i="64" s="1"/>
  <c r="Q1739" i="64"/>
  <c r="G1739" i="64"/>
  <c r="Q1738" i="64"/>
  <c r="G1738" i="64"/>
  <c r="F1738" i="64" s="1"/>
  <c r="Q1737" i="64"/>
  <c r="G1737" i="64"/>
  <c r="I1737" i="64" s="1"/>
  <c r="Q1736" i="64"/>
  <c r="G1736" i="64"/>
  <c r="I1736" i="64" s="1"/>
  <c r="W1736" i="64" s="1"/>
  <c r="Q1735" i="64"/>
  <c r="G1735" i="64"/>
  <c r="I1735" i="64" s="1"/>
  <c r="W1735" i="64" s="1"/>
  <c r="Q1734" i="64"/>
  <c r="G1734" i="64"/>
  <c r="F1734" i="64" s="1"/>
  <c r="T1733" i="64"/>
  <c r="G1733" i="64"/>
  <c r="W1733" i="64" s="1"/>
  <c r="G1732" i="64"/>
  <c r="W1732" i="64" s="1"/>
  <c r="Q1731" i="64"/>
  <c r="G1731" i="64"/>
  <c r="I1731" i="64" s="1"/>
  <c r="Q1730" i="64"/>
  <c r="G1730" i="64"/>
  <c r="F1730" i="64" s="1"/>
  <c r="Q1729" i="64"/>
  <c r="G1729" i="64"/>
  <c r="Q1728" i="64"/>
  <c r="G1728" i="64"/>
  <c r="O1727" i="64"/>
  <c r="M1727" i="64"/>
  <c r="K1727" i="64"/>
  <c r="G1727" i="64"/>
  <c r="E1727" i="64"/>
  <c r="D1727" i="64"/>
  <c r="C1727" i="64"/>
  <c r="O1726" i="64"/>
  <c r="M1726" i="64"/>
  <c r="K1726" i="64"/>
  <c r="G1726" i="64"/>
  <c r="E1726" i="64"/>
  <c r="D1726" i="64"/>
  <c r="C1726" i="64"/>
  <c r="Q1725" i="64"/>
  <c r="G1725" i="64"/>
  <c r="F1725" i="64" s="1"/>
  <c r="Q1724" i="64"/>
  <c r="G1724" i="64"/>
  <c r="Q1723" i="64"/>
  <c r="G1723" i="64"/>
  <c r="F1723" i="64" s="1"/>
  <c r="Q1722" i="64"/>
  <c r="G1722" i="64"/>
  <c r="T1721" i="64"/>
  <c r="G1721" i="64"/>
  <c r="W1721" i="64" s="1"/>
  <c r="W1720" i="64"/>
  <c r="G1720" i="64"/>
  <c r="Q1719" i="64"/>
  <c r="G1719" i="64"/>
  <c r="F1719" i="64" s="1"/>
  <c r="Q1718" i="64"/>
  <c r="G1718" i="64"/>
  <c r="I1718" i="64" s="1"/>
  <c r="Q1717" i="64"/>
  <c r="G1717" i="64"/>
  <c r="F1717" i="64" s="1"/>
  <c r="Q1716" i="64"/>
  <c r="G1716" i="64"/>
  <c r="F1716" i="64" s="1"/>
  <c r="Q1715" i="64"/>
  <c r="T1715" i="64" s="1"/>
  <c r="G1715" i="64"/>
  <c r="Q1714" i="64"/>
  <c r="G1714" i="64"/>
  <c r="F1714" i="64" s="1"/>
  <c r="Q1713" i="64"/>
  <c r="G1713" i="64"/>
  <c r="F1713" i="64" s="1"/>
  <c r="Q1712" i="64"/>
  <c r="G1712" i="64"/>
  <c r="F1712" i="64" s="1"/>
  <c r="Q1711" i="64"/>
  <c r="G1711" i="64"/>
  <c r="F1711" i="64" s="1"/>
  <c r="Q1710" i="64"/>
  <c r="G1710" i="64"/>
  <c r="F1710" i="64" s="1"/>
  <c r="Q1709" i="64"/>
  <c r="G1709" i="64"/>
  <c r="F1709" i="64" s="1"/>
  <c r="Q1708" i="64"/>
  <c r="G1708" i="64"/>
  <c r="I1708" i="64" s="1"/>
  <c r="Q1707" i="64"/>
  <c r="G1707" i="64"/>
  <c r="F1707" i="64" s="1"/>
  <c r="Q1706" i="64"/>
  <c r="G1706" i="64"/>
  <c r="F1706" i="64" s="1"/>
  <c r="Q1705" i="64"/>
  <c r="G1705" i="64"/>
  <c r="I1705" i="64" s="1"/>
  <c r="Q1704" i="64"/>
  <c r="G1704" i="64"/>
  <c r="T1703" i="64"/>
  <c r="G1703" i="64"/>
  <c r="G1702" i="64"/>
  <c r="W1702" i="64" s="1"/>
  <c r="Q1701" i="64"/>
  <c r="G1701" i="64"/>
  <c r="F1701" i="64" s="1"/>
  <c r="W1700" i="64"/>
  <c r="Q1700" i="64"/>
  <c r="G1700" i="64"/>
  <c r="F1700" i="64" s="1"/>
  <c r="Q1699" i="64"/>
  <c r="G1699" i="64"/>
  <c r="Q1698" i="64"/>
  <c r="G1698" i="64"/>
  <c r="Q1697" i="64"/>
  <c r="G1697" i="64"/>
  <c r="F1697" i="64" s="1"/>
  <c r="Q1696" i="64"/>
  <c r="G1696" i="64"/>
  <c r="I1696" i="64" s="1"/>
  <c r="W1696" i="64" s="1"/>
  <c r="Q1695" i="64"/>
  <c r="G1695" i="64"/>
  <c r="Q1694" i="64"/>
  <c r="G1694" i="64"/>
  <c r="I1694" i="64" s="1"/>
  <c r="Q1693" i="64"/>
  <c r="G1693" i="64"/>
  <c r="I1693" i="64" s="1"/>
  <c r="Q1692" i="64"/>
  <c r="G1692" i="64"/>
  <c r="Q1691" i="64"/>
  <c r="G1691" i="64"/>
  <c r="I1691" i="64" s="1"/>
  <c r="P1691" i="64" s="1"/>
  <c r="Q1690" i="64"/>
  <c r="G1690" i="64"/>
  <c r="I1690" i="64" s="1"/>
  <c r="T1689" i="64"/>
  <c r="G1689" i="64"/>
  <c r="G1688" i="64"/>
  <c r="W1688" i="64" s="1"/>
  <c r="Q1687" i="64"/>
  <c r="N1687" i="64"/>
  <c r="G1687" i="64"/>
  <c r="I1687" i="64" s="1"/>
  <c r="Q1686" i="64"/>
  <c r="G1686" i="64"/>
  <c r="Q1685" i="64"/>
  <c r="G1685" i="64"/>
  <c r="F1685" i="64" s="1"/>
  <c r="Q1684" i="64"/>
  <c r="G1684" i="64"/>
  <c r="I1684" i="64" s="1"/>
  <c r="Q1683" i="64"/>
  <c r="G1683" i="64"/>
  <c r="Q1682" i="64"/>
  <c r="G1682" i="64"/>
  <c r="I1682" i="64" s="1"/>
  <c r="N1682" i="64" s="1"/>
  <c r="Q1681" i="64"/>
  <c r="G1681" i="64"/>
  <c r="Q1680" i="64"/>
  <c r="G1680" i="64"/>
  <c r="Q1679" i="64"/>
  <c r="G1679" i="64"/>
  <c r="Q1678" i="64"/>
  <c r="G1678" i="64"/>
  <c r="F1678" i="64" s="1"/>
  <c r="Q1677" i="64"/>
  <c r="G1677" i="64"/>
  <c r="Q1676" i="64"/>
  <c r="G1676" i="64"/>
  <c r="F1676" i="64" s="1"/>
  <c r="Q1675" i="64"/>
  <c r="G1675" i="64"/>
  <c r="Q1674" i="64"/>
  <c r="G1674" i="64"/>
  <c r="F1674" i="64" s="1"/>
  <c r="Q1673" i="64"/>
  <c r="G1673" i="64"/>
  <c r="F1673" i="64" s="1"/>
  <c r="Q1672" i="64"/>
  <c r="G1672" i="64"/>
  <c r="F1672" i="64" s="1"/>
  <c r="T1671" i="64"/>
  <c r="G1671" i="64"/>
  <c r="G1670" i="64"/>
  <c r="W1670" i="64" s="1"/>
  <c r="Q1669" i="64"/>
  <c r="G1669" i="64"/>
  <c r="F1669" i="64" s="1"/>
  <c r="Q1668" i="64"/>
  <c r="G1668" i="64"/>
  <c r="I1668" i="64" s="1"/>
  <c r="Q1667" i="64"/>
  <c r="G1667" i="64"/>
  <c r="I1667" i="64" s="1"/>
  <c r="Q1666" i="64"/>
  <c r="G1666" i="64"/>
  <c r="Q1665" i="64"/>
  <c r="G1665" i="64"/>
  <c r="I1665" i="64" s="1"/>
  <c r="Q1664" i="64"/>
  <c r="G1664" i="64"/>
  <c r="Q1663" i="64"/>
  <c r="G1663" i="64"/>
  <c r="I1663" i="64" s="1"/>
  <c r="Q1662" i="64"/>
  <c r="G1662" i="64"/>
  <c r="F1662" i="64" s="1"/>
  <c r="Q1661" i="64"/>
  <c r="G1661" i="64"/>
  <c r="F1661" i="64" s="1"/>
  <c r="Q1660" i="64"/>
  <c r="G1660" i="64"/>
  <c r="F1660" i="64" s="1"/>
  <c r="Q1659" i="64"/>
  <c r="G1659" i="64"/>
  <c r="F1659" i="64" s="1"/>
  <c r="Q1658" i="64"/>
  <c r="G1658" i="64"/>
  <c r="Q1657" i="64"/>
  <c r="G1657" i="64"/>
  <c r="I1657" i="64" s="1"/>
  <c r="Q1656" i="64"/>
  <c r="G1656" i="64"/>
  <c r="I1656" i="64" s="1"/>
  <c r="T1655" i="64"/>
  <c r="G1655" i="64"/>
  <c r="G1654" i="64"/>
  <c r="W1654" i="64" s="1"/>
  <c r="Q1653" i="64"/>
  <c r="G1653" i="64"/>
  <c r="I1653" i="64" s="1"/>
  <c r="Q1652" i="64"/>
  <c r="G1652" i="64"/>
  <c r="F1652" i="64" s="1"/>
  <c r="Q1651" i="64"/>
  <c r="G1651" i="64"/>
  <c r="F1651" i="64" s="1"/>
  <c r="Q1650" i="64"/>
  <c r="G1650" i="64"/>
  <c r="Q1649" i="64"/>
  <c r="G1649" i="64"/>
  <c r="F1649" i="64" s="1"/>
  <c r="Q1648" i="64"/>
  <c r="G1648" i="64"/>
  <c r="Q1647" i="64"/>
  <c r="G1647" i="64"/>
  <c r="I1647" i="64" s="1"/>
  <c r="Q1646" i="64"/>
  <c r="G1646" i="64"/>
  <c r="F1646" i="64" s="1"/>
  <c r="Q1645" i="64"/>
  <c r="G1645" i="64"/>
  <c r="Q1644" i="64"/>
  <c r="G1644" i="64"/>
  <c r="Q1643" i="64"/>
  <c r="G1643" i="64"/>
  <c r="I1643" i="64" s="1"/>
  <c r="Q1642" i="64"/>
  <c r="G1642" i="64"/>
  <c r="F1642" i="64" s="1"/>
  <c r="Q1641" i="64"/>
  <c r="G1641" i="64"/>
  <c r="Q1640" i="64"/>
  <c r="G1640" i="64"/>
  <c r="T1639" i="64"/>
  <c r="G1639" i="64"/>
  <c r="G1638" i="64"/>
  <c r="W1638" i="64" s="1"/>
  <c r="Q1637" i="64"/>
  <c r="G1637" i="64"/>
  <c r="F1637" i="64" s="1"/>
  <c r="Q1636" i="64"/>
  <c r="G1636" i="64"/>
  <c r="F1636" i="64" s="1"/>
  <c r="Q1635" i="64"/>
  <c r="G1635" i="64"/>
  <c r="Q1634" i="64"/>
  <c r="G1634" i="64"/>
  <c r="I1634" i="64" s="1"/>
  <c r="Q1633" i="64"/>
  <c r="G1633" i="64"/>
  <c r="F1633" i="64" s="1"/>
  <c r="Q1632" i="64"/>
  <c r="G1632" i="64"/>
  <c r="Q1631" i="64"/>
  <c r="G1631" i="64"/>
  <c r="F1631" i="64" s="1"/>
  <c r="W1630" i="64"/>
  <c r="Q1630" i="64"/>
  <c r="G1630" i="64"/>
  <c r="F1630" i="64" s="1"/>
  <c r="Q1629" i="64"/>
  <c r="G1629" i="64"/>
  <c r="I1629" i="64" s="1"/>
  <c r="Q1628" i="64"/>
  <c r="G1628" i="64"/>
  <c r="Q1627" i="64"/>
  <c r="G1627" i="64"/>
  <c r="I1627" i="64" s="1"/>
  <c r="Q1626" i="64"/>
  <c r="G1626" i="64"/>
  <c r="F1626" i="64" s="1"/>
  <c r="Q1625" i="64"/>
  <c r="G1625" i="64"/>
  <c r="W1624" i="64"/>
  <c r="Q1624" i="64"/>
  <c r="G1624" i="64"/>
  <c r="F1624" i="64" s="1"/>
  <c r="Q1623" i="64"/>
  <c r="G1623" i="64"/>
  <c r="F1623" i="64" s="1"/>
  <c r="Q1622" i="64"/>
  <c r="G1622" i="64"/>
  <c r="I1622" i="64" s="1"/>
  <c r="Q1621" i="64"/>
  <c r="G1621" i="64"/>
  <c r="I1621" i="64" s="1"/>
  <c r="Q1620" i="64"/>
  <c r="G1620" i="64"/>
  <c r="I1620" i="64" s="1"/>
  <c r="Q1619" i="64"/>
  <c r="G1619" i="64"/>
  <c r="Q1618" i="64"/>
  <c r="G1618" i="64"/>
  <c r="Q1617" i="64"/>
  <c r="G1617" i="64"/>
  <c r="I1617" i="64" s="1"/>
  <c r="Q1616" i="64"/>
  <c r="G1616" i="64"/>
  <c r="F1616" i="64" s="1"/>
  <c r="Q1615" i="64"/>
  <c r="G1615" i="64"/>
  <c r="Q1614" i="64"/>
  <c r="G1614" i="64"/>
  <c r="Q1613" i="64"/>
  <c r="G1613" i="64"/>
  <c r="F1613" i="64" s="1"/>
  <c r="Q1612" i="64"/>
  <c r="G1612" i="64"/>
  <c r="Q1611" i="64"/>
  <c r="G1611" i="64"/>
  <c r="Q1610" i="64"/>
  <c r="G1610" i="64"/>
  <c r="I1610" i="64" s="1"/>
  <c r="Q1609" i="64"/>
  <c r="G1609" i="64"/>
  <c r="F1609" i="64" s="1"/>
  <c r="Q1608" i="64"/>
  <c r="G1608" i="64"/>
  <c r="I1608" i="64" s="1"/>
  <c r="Q1607" i="64"/>
  <c r="G1607" i="64"/>
  <c r="Q1606" i="64"/>
  <c r="G1606" i="64"/>
  <c r="I1606" i="64" s="1"/>
  <c r="Q1605" i="64"/>
  <c r="G1605" i="64"/>
  <c r="I1605" i="64" s="1"/>
  <c r="Q1604" i="64"/>
  <c r="T1605" i="64" s="1"/>
  <c r="G1604" i="64"/>
  <c r="Q1603" i="64"/>
  <c r="G1603" i="64"/>
  <c r="I1603" i="64" s="1"/>
  <c r="W1603" i="64" s="1"/>
  <c r="Q1602" i="64"/>
  <c r="G1602" i="64"/>
  <c r="F1602" i="64" s="1"/>
  <c r="Q1601" i="64"/>
  <c r="G1601" i="64"/>
  <c r="Q1600" i="64"/>
  <c r="N1600" i="64"/>
  <c r="G1600" i="64"/>
  <c r="I1600" i="64" s="1"/>
  <c r="Q1599" i="64"/>
  <c r="G1599" i="64"/>
  <c r="F1599" i="64" s="1"/>
  <c r="Q1598" i="64"/>
  <c r="G1598" i="64"/>
  <c r="T1597" i="64"/>
  <c r="G1597" i="64"/>
  <c r="W1597" i="64" s="1"/>
  <c r="G1596" i="64"/>
  <c r="W1596" i="64" s="1"/>
  <c r="Q1595" i="64"/>
  <c r="G1595" i="64"/>
  <c r="F1595" i="64" s="1"/>
  <c r="Q1594" i="64"/>
  <c r="G1594" i="64"/>
  <c r="I1594" i="64" s="1"/>
  <c r="W1594" i="64" s="1"/>
  <c r="Q1593" i="64"/>
  <c r="G1593" i="64"/>
  <c r="I1593" i="64" s="1"/>
  <c r="Q1592" i="64"/>
  <c r="G1592" i="64"/>
  <c r="Q1591" i="64"/>
  <c r="G1591" i="64"/>
  <c r="Q1590" i="64"/>
  <c r="G1590" i="64"/>
  <c r="F1590" i="64" s="1"/>
  <c r="Q1589" i="64"/>
  <c r="G1589" i="64"/>
  <c r="Q1588" i="64"/>
  <c r="G1588" i="64"/>
  <c r="Q1587" i="64"/>
  <c r="G1587" i="64"/>
  <c r="F1587" i="64" s="1"/>
  <c r="Q1586" i="64"/>
  <c r="G1586" i="64"/>
  <c r="T1585" i="64"/>
  <c r="G1585" i="64"/>
  <c r="W1585" i="64" s="1"/>
  <c r="G1584" i="64"/>
  <c r="W1584" i="64" s="1"/>
  <c r="Q1583" i="64"/>
  <c r="G1583" i="64"/>
  <c r="F1583" i="64" s="1"/>
  <c r="Q1582" i="64"/>
  <c r="G1582" i="64"/>
  <c r="I1582" i="64" s="1"/>
  <c r="Q1581" i="64"/>
  <c r="G1581" i="64"/>
  <c r="I1581" i="64" s="1"/>
  <c r="Q1580" i="64"/>
  <c r="G1580" i="64"/>
  <c r="Q1579" i="64"/>
  <c r="G1579" i="64"/>
  <c r="F1579" i="64" s="1"/>
  <c r="Q1578" i="64"/>
  <c r="G1578" i="64"/>
  <c r="F1578" i="64" s="1"/>
  <c r="Q1577" i="64"/>
  <c r="G1577" i="64"/>
  <c r="Q1576" i="64"/>
  <c r="G1576" i="64"/>
  <c r="Q1575" i="64"/>
  <c r="G1575" i="64"/>
  <c r="F1575" i="64" s="1"/>
  <c r="Q1574" i="64"/>
  <c r="G1574" i="64"/>
  <c r="Q1573" i="64"/>
  <c r="G1573" i="64"/>
  <c r="Q1572" i="64"/>
  <c r="G1572" i="64"/>
  <c r="I1572" i="64" s="1"/>
  <c r="Q1571" i="64"/>
  <c r="G1571" i="64"/>
  <c r="Q1570" i="64"/>
  <c r="G1570" i="64"/>
  <c r="Q1569" i="64"/>
  <c r="G1569" i="64"/>
  <c r="Q1568" i="64"/>
  <c r="G1568" i="64"/>
  <c r="Q1567" i="64"/>
  <c r="G1567" i="64"/>
  <c r="I1567" i="64" s="1"/>
  <c r="Q1566" i="64"/>
  <c r="G1566" i="64"/>
  <c r="F1566" i="64" s="1"/>
  <c r="Q1565" i="64"/>
  <c r="G1565" i="64"/>
  <c r="F1565" i="64" s="1"/>
  <c r="Q1564" i="64"/>
  <c r="G1564" i="64"/>
  <c r="I1564" i="64" s="1"/>
  <c r="Q1563" i="64"/>
  <c r="G1563" i="64"/>
  <c r="F1563" i="64" s="1"/>
  <c r="Q1562" i="64"/>
  <c r="G1562" i="64"/>
  <c r="W1561" i="64"/>
  <c r="T1561" i="64"/>
  <c r="G1561" i="64"/>
  <c r="G1560" i="64"/>
  <c r="W1560" i="64" s="1"/>
  <c r="T1559" i="64"/>
  <c r="G1559" i="64"/>
  <c r="G1558" i="64"/>
  <c r="W1558" i="64" s="1"/>
  <c r="Q1557" i="64"/>
  <c r="G1557" i="64"/>
  <c r="Q1556" i="64"/>
  <c r="G1556" i="64"/>
  <c r="T1555" i="64"/>
  <c r="G1555" i="64"/>
  <c r="W1555" i="64" s="1"/>
  <c r="G1554" i="64"/>
  <c r="W1554" i="64" s="1"/>
  <c r="Q1553" i="64"/>
  <c r="G1553" i="64"/>
  <c r="Q1552" i="64"/>
  <c r="G1552" i="64"/>
  <c r="F1552" i="64" s="1"/>
  <c r="Q1551" i="64"/>
  <c r="P1551" i="64"/>
  <c r="G1551" i="64"/>
  <c r="F1551" i="64" s="1"/>
  <c r="Q1550" i="64"/>
  <c r="G1550" i="64"/>
  <c r="O1549" i="64"/>
  <c r="M1549" i="64"/>
  <c r="K1549" i="64"/>
  <c r="G1549" i="64"/>
  <c r="E1549" i="64"/>
  <c r="D1549" i="64"/>
  <c r="C1549" i="64"/>
  <c r="O1548" i="64"/>
  <c r="M1548" i="64"/>
  <c r="K1548" i="64"/>
  <c r="G1548" i="64"/>
  <c r="E1548" i="64"/>
  <c r="D1548" i="64"/>
  <c r="C1548" i="64"/>
  <c r="T1547" i="64"/>
  <c r="G1547" i="64"/>
  <c r="G1546" i="64"/>
  <c r="W1546" i="64" s="1"/>
  <c r="Q1545" i="64"/>
  <c r="G1545" i="64"/>
  <c r="I1545" i="64" s="1"/>
  <c r="Q1544" i="64"/>
  <c r="G1544" i="64"/>
  <c r="Q1543" i="64"/>
  <c r="G1543" i="64"/>
  <c r="F1543" i="64" s="1"/>
  <c r="Q1542" i="64"/>
  <c r="G1542" i="64"/>
  <c r="I1542" i="64" s="1"/>
  <c r="T1541" i="64"/>
  <c r="G1541" i="64"/>
  <c r="G1540" i="64"/>
  <c r="W1540" i="64" s="1"/>
  <c r="Q1539" i="64"/>
  <c r="G1539" i="64"/>
  <c r="F1539" i="64" s="1"/>
  <c r="Q1538" i="64"/>
  <c r="G1538" i="64"/>
  <c r="I1538" i="64" s="1"/>
  <c r="O1537" i="64"/>
  <c r="M1537" i="64"/>
  <c r="N1537" i="64" s="1"/>
  <c r="K1537" i="64"/>
  <c r="G1537" i="64"/>
  <c r="E1537" i="64"/>
  <c r="D1537" i="64"/>
  <c r="C1537" i="64"/>
  <c r="O1536" i="64"/>
  <c r="M1536" i="64"/>
  <c r="K1536" i="64"/>
  <c r="G1536" i="64"/>
  <c r="E1536" i="64"/>
  <c r="D1536" i="64"/>
  <c r="C1536" i="64"/>
  <c r="Q1535" i="64"/>
  <c r="G1535" i="64"/>
  <c r="I1535" i="64" s="1"/>
  <c r="W1535" i="64" s="1"/>
  <c r="Q1534" i="64"/>
  <c r="G1534" i="64"/>
  <c r="F1534" i="64" s="1"/>
  <c r="Q1533" i="64"/>
  <c r="G1533" i="64"/>
  <c r="Q1532" i="64"/>
  <c r="G1532" i="64"/>
  <c r="I1532" i="64" s="1"/>
  <c r="Q1531" i="64"/>
  <c r="G1531" i="64"/>
  <c r="F1531" i="64" s="1"/>
  <c r="Q1530" i="64"/>
  <c r="G1530" i="64"/>
  <c r="Q1529" i="64"/>
  <c r="G1529" i="64"/>
  <c r="I1529" i="64" s="1"/>
  <c r="Q1528" i="64"/>
  <c r="G1528" i="64"/>
  <c r="I1528" i="64" s="1"/>
  <c r="Q1527" i="64"/>
  <c r="G1527" i="64"/>
  <c r="Q1526" i="64"/>
  <c r="G1526" i="64"/>
  <c r="I1526" i="64" s="1"/>
  <c r="Q1525" i="64"/>
  <c r="G1525" i="64"/>
  <c r="I1525" i="64" s="1"/>
  <c r="Q1524" i="64"/>
  <c r="G1524" i="64"/>
  <c r="T1523" i="64"/>
  <c r="G1523" i="64"/>
  <c r="G1522" i="64"/>
  <c r="W1522" i="64" s="1"/>
  <c r="Q1521" i="64"/>
  <c r="G1521" i="64"/>
  <c r="Q1520" i="64"/>
  <c r="G1520" i="64"/>
  <c r="Q1519" i="64"/>
  <c r="G1519" i="64"/>
  <c r="F1519" i="64" s="1"/>
  <c r="Q1518" i="64"/>
  <c r="G1518" i="64"/>
  <c r="Q1517" i="64"/>
  <c r="G1517" i="64"/>
  <c r="F1517" i="64" s="1"/>
  <c r="W1516" i="64"/>
  <c r="Q1516" i="64"/>
  <c r="G1516" i="64"/>
  <c r="I1516" i="64" s="1"/>
  <c r="Q1515" i="64"/>
  <c r="G1515" i="64"/>
  <c r="Q1514" i="64"/>
  <c r="L1514" i="64"/>
  <c r="G1514" i="64"/>
  <c r="I1514" i="64" s="1"/>
  <c r="T1513" i="64"/>
  <c r="G1513" i="64"/>
  <c r="W1513" i="64" s="1"/>
  <c r="W1512" i="64"/>
  <c r="G1512" i="64"/>
  <c r="Q1511" i="64"/>
  <c r="G1511" i="64"/>
  <c r="F1511" i="64" s="1"/>
  <c r="Q1510" i="64"/>
  <c r="G1510" i="64"/>
  <c r="O1509" i="64"/>
  <c r="M1509" i="64"/>
  <c r="K1509" i="64"/>
  <c r="G1509" i="64"/>
  <c r="E1509" i="64"/>
  <c r="D1509" i="64"/>
  <c r="C1509" i="64"/>
  <c r="O1508" i="64"/>
  <c r="M1508" i="64"/>
  <c r="K1508" i="64"/>
  <c r="G1508" i="64"/>
  <c r="E1508" i="64"/>
  <c r="D1508" i="64"/>
  <c r="C1508" i="64"/>
  <c r="O1507" i="64"/>
  <c r="M1507" i="64"/>
  <c r="K1507" i="64"/>
  <c r="G1507" i="64"/>
  <c r="W1507" i="64" s="1"/>
  <c r="E1507" i="64"/>
  <c r="D1507" i="64"/>
  <c r="C1507" i="64"/>
  <c r="O1506" i="64"/>
  <c r="M1506" i="64"/>
  <c r="K1506" i="64"/>
  <c r="G1506" i="64"/>
  <c r="E1506" i="64"/>
  <c r="D1506" i="64"/>
  <c r="C1506" i="64"/>
  <c r="O1505" i="64"/>
  <c r="M1505" i="64"/>
  <c r="K1505" i="64"/>
  <c r="G1505" i="64"/>
  <c r="W1505" i="64" s="1"/>
  <c r="E1505" i="64"/>
  <c r="D1505" i="64"/>
  <c r="C1505" i="64"/>
  <c r="O1504" i="64"/>
  <c r="M1504" i="64"/>
  <c r="K1504" i="64"/>
  <c r="G1504" i="64"/>
  <c r="E1504" i="64"/>
  <c r="D1504" i="64"/>
  <c r="C1504" i="64"/>
  <c r="O1503" i="64"/>
  <c r="M1503" i="64"/>
  <c r="K1503" i="64"/>
  <c r="G1503" i="64"/>
  <c r="E1503" i="64"/>
  <c r="D1503" i="64"/>
  <c r="C1503" i="64"/>
  <c r="O1502" i="64"/>
  <c r="M1502" i="64"/>
  <c r="K1502" i="64"/>
  <c r="G1502" i="64"/>
  <c r="E1502" i="64"/>
  <c r="D1502" i="64"/>
  <c r="C1502" i="64"/>
  <c r="O1501" i="64"/>
  <c r="M1501" i="64"/>
  <c r="K1501" i="64"/>
  <c r="G1501" i="64"/>
  <c r="E1501" i="64"/>
  <c r="D1501" i="64"/>
  <c r="C1501" i="64"/>
  <c r="O1500" i="64"/>
  <c r="M1500" i="64"/>
  <c r="K1500" i="64"/>
  <c r="G1500" i="64"/>
  <c r="E1500" i="64"/>
  <c r="D1500" i="64"/>
  <c r="C1500" i="64"/>
  <c r="O1499" i="64"/>
  <c r="M1499" i="64"/>
  <c r="K1499" i="64"/>
  <c r="G1499" i="64"/>
  <c r="E1499" i="64"/>
  <c r="D1499" i="64"/>
  <c r="C1499" i="64"/>
  <c r="W1498" i="64"/>
  <c r="O1498" i="64"/>
  <c r="M1498" i="64"/>
  <c r="K1498" i="64"/>
  <c r="G1498" i="64"/>
  <c r="E1498" i="64"/>
  <c r="D1498" i="64"/>
  <c r="C1498" i="64"/>
  <c r="O1497" i="64"/>
  <c r="M1497" i="64"/>
  <c r="K1497" i="64"/>
  <c r="G1497" i="64"/>
  <c r="E1497" i="64"/>
  <c r="D1497" i="64"/>
  <c r="C1497" i="64"/>
  <c r="O1496" i="64"/>
  <c r="M1496" i="64"/>
  <c r="K1496" i="64"/>
  <c r="G1496" i="64"/>
  <c r="E1496" i="64"/>
  <c r="D1496" i="64"/>
  <c r="C1496" i="64"/>
  <c r="S1495" i="64"/>
  <c r="O1495" i="64"/>
  <c r="M1495" i="64"/>
  <c r="K1495" i="64"/>
  <c r="G1495" i="64"/>
  <c r="E1495" i="64"/>
  <c r="D1495" i="64"/>
  <c r="C1495" i="64"/>
  <c r="W1494" i="64"/>
  <c r="O1494" i="64"/>
  <c r="M1494" i="64"/>
  <c r="K1494" i="64"/>
  <c r="G1494" i="64"/>
  <c r="E1494" i="64"/>
  <c r="D1494" i="64"/>
  <c r="C1494" i="64"/>
  <c r="Q1493" i="64"/>
  <c r="G1493" i="64"/>
  <c r="F1493" i="64" s="1"/>
  <c r="Q1492" i="64"/>
  <c r="G1492" i="64"/>
  <c r="I1492" i="64" s="1"/>
  <c r="Q1491" i="64"/>
  <c r="G1491" i="64"/>
  <c r="F1491" i="64" s="1"/>
  <c r="Q1490" i="64"/>
  <c r="G1490" i="64"/>
  <c r="Q1489" i="64"/>
  <c r="G1489" i="64"/>
  <c r="F1489" i="64" s="1"/>
  <c r="Q1488" i="64"/>
  <c r="G1488" i="64"/>
  <c r="F1488" i="64" s="1"/>
  <c r="Q1487" i="64"/>
  <c r="G1487" i="64"/>
  <c r="F1487" i="64" s="1"/>
  <c r="Q1486" i="64"/>
  <c r="G1486" i="64"/>
  <c r="Q1485" i="64"/>
  <c r="G1485" i="64"/>
  <c r="F1485" i="64" s="1"/>
  <c r="Q1484" i="64"/>
  <c r="G1484" i="64"/>
  <c r="Q1483" i="64"/>
  <c r="G1483" i="64"/>
  <c r="I1483" i="64" s="1"/>
  <c r="Q1482" i="64"/>
  <c r="G1482" i="64"/>
  <c r="Q1481" i="64"/>
  <c r="G1481" i="64"/>
  <c r="F1481" i="64" s="1"/>
  <c r="Q1480" i="64"/>
  <c r="G1480" i="64"/>
  <c r="F1480" i="64" s="1"/>
  <c r="Q1479" i="64"/>
  <c r="G1479" i="64"/>
  <c r="Q1478" i="64"/>
  <c r="G1478" i="64"/>
  <c r="I1478" i="64" s="1"/>
  <c r="Q1477" i="64"/>
  <c r="G1477" i="64"/>
  <c r="F1477" i="64" s="1"/>
  <c r="Q1476" i="64"/>
  <c r="G1476" i="64"/>
  <c r="Q1475" i="64"/>
  <c r="G1475" i="64"/>
  <c r="F1475" i="64" s="1"/>
  <c r="Q1474" i="64"/>
  <c r="G1474" i="64"/>
  <c r="I1474" i="64" s="1"/>
  <c r="P1474" i="64" s="1"/>
  <c r="Q1473" i="64"/>
  <c r="G1473" i="64"/>
  <c r="I1473" i="64" s="1"/>
  <c r="Q1472" i="64"/>
  <c r="G1472" i="64"/>
  <c r="T1471" i="64"/>
  <c r="G1471" i="64"/>
  <c r="W1471" i="64" s="1"/>
  <c r="G1470" i="64"/>
  <c r="Q1469" i="64"/>
  <c r="G1469" i="64"/>
  <c r="Q1468" i="64"/>
  <c r="G1468" i="64"/>
  <c r="F1468" i="64" s="1"/>
  <c r="O1467" i="64"/>
  <c r="M1467" i="64"/>
  <c r="K1467" i="64"/>
  <c r="G1467" i="64"/>
  <c r="E1467" i="64"/>
  <c r="D1467" i="64"/>
  <c r="C1467" i="64"/>
  <c r="O1466" i="64"/>
  <c r="M1466" i="64"/>
  <c r="K1466" i="64"/>
  <c r="G1466" i="64"/>
  <c r="E1466" i="64"/>
  <c r="D1466" i="64"/>
  <c r="C1466" i="64"/>
  <c r="Q1465" i="64"/>
  <c r="G1465" i="64"/>
  <c r="I1465" i="64" s="1"/>
  <c r="F1465" i="64"/>
  <c r="Q1464" i="64"/>
  <c r="G1464" i="64"/>
  <c r="I1464" i="64" s="1"/>
  <c r="T1463" i="64"/>
  <c r="G1463" i="64"/>
  <c r="G1462" i="64"/>
  <c r="W1462" i="64" s="1"/>
  <c r="Q1461" i="64"/>
  <c r="G1461" i="64"/>
  <c r="F1461" i="64" s="1"/>
  <c r="Q1460" i="64"/>
  <c r="G1460" i="64"/>
  <c r="Q1459" i="64"/>
  <c r="G1459" i="64"/>
  <c r="F1459" i="64" s="1"/>
  <c r="Q1458" i="64"/>
  <c r="G1458" i="64"/>
  <c r="Q1457" i="64"/>
  <c r="G1457" i="64"/>
  <c r="I1457" i="64" s="1"/>
  <c r="Q1456" i="64"/>
  <c r="G1456" i="64"/>
  <c r="I1456" i="64" s="1"/>
  <c r="Q1455" i="64"/>
  <c r="G1455" i="64"/>
  <c r="I1455" i="64" s="1"/>
  <c r="Q1454" i="64"/>
  <c r="G1454" i="64"/>
  <c r="I1454" i="64" s="1"/>
  <c r="Q1453" i="64"/>
  <c r="G1453" i="64"/>
  <c r="I1453" i="64" s="1"/>
  <c r="Q1452" i="64"/>
  <c r="G1452" i="64"/>
  <c r="Q1451" i="64"/>
  <c r="N1451" i="64"/>
  <c r="G1451" i="64"/>
  <c r="Q1450" i="64"/>
  <c r="G1450" i="64"/>
  <c r="I1450" i="64" s="1"/>
  <c r="Q1449" i="64"/>
  <c r="G1449" i="64"/>
  <c r="Q1448" i="64"/>
  <c r="G1448" i="64"/>
  <c r="Q1447" i="64"/>
  <c r="G1447" i="64"/>
  <c r="I1447" i="64" s="1"/>
  <c r="Q1446" i="64"/>
  <c r="G1446" i="64"/>
  <c r="I1446" i="64" s="1"/>
  <c r="Q1445" i="64"/>
  <c r="G1445" i="64"/>
  <c r="I1445" i="64" s="1"/>
  <c r="Q1444" i="64"/>
  <c r="G1444" i="64"/>
  <c r="F1444" i="64" s="1"/>
  <c r="Q1443" i="64"/>
  <c r="G1443" i="64"/>
  <c r="F1443" i="64" s="1"/>
  <c r="Q1442" i="64"/>
  <c r="G1442" i="64"/>
  <c r="Q1441" i="64"/>
  <c r="G1441" i="64"/>
  <c r="F1441" i="64" s="1"/>
  <c r="Q1440" i="64"/>
  <c r="G1440" i="64"/>
  <c r="I1440" i="64" s="1"/>
  <c r="Q1439" i="64"/>
  <c r="G1439" i="64"/>
  <c r="Q1438" i="64"/>
  <c r="N1438" i="64"/>
  <c r="G1438" i="64"/>
  <c r="F1438" i="64" s="1"/>
  <c r="Q1437" i="64"/>
  <c r="G1437" i="64"/>
  <c r="I1437" i="64" s="1"/>
  <c r="Q1436" i="64"/>
  <c r="G1436" i="64"/>
  <c r="Q1435" i="64"/>
  <c r="G1435" i="64"/>
  <c r="I1435" i="64" s="1"/>
  <c r="Q1434" i="64"/>
  <c r="G1434" i="64"/>
  <c r="T1433" i="64"/>
  <c r="G1433" i="64"/>
  <c r="G1432" i="64"/>
  <c r="W1432" i="64" s="1"/>
  <c r="Q1431" i="64"/>
  <c r="G1431" i="64"/>
  <c r="I1431" i="64" s="1"/>
  <c r="Q1430" i="64"/>
  <c r="G1430" i="64"/>
  <c r="Q1429" i="64"/>
  <c r="G1429" i="64"/>
  <c r="I1429" i="64" s="1"/>
  <c r="Q1428" i="64"/>
  <c r="G1428" i="64"/>
  <c r="F1428" i="64" s="1"/>
  <c r="Q1427" i="64"/>
  <c r="G1427" i="64"/>
  <c r="Q1426" i="64"/>
  <c r="G1426" i="64"/>
  <c r="I1426" i="64" s="1"/>
  <c r="Q1425" i="64"/>
  <c r="G1425" i="64"/>
  <c r="F1425" i="64" s="1"/>
  <c r="Q1424" i="64"/>
  <c r="G1424" i="64"/>
  <c r="Q1423" i="64"/>
  <c r="G1423" i="64"/>
  <c r="Q1422" i="64"/>
  <c r="G1422" i="64"/>
  <c r="I1422" i="64" s="1"/>
  <c r="Q1421" i="64"/>
  <c r="G1421" i="64"/>
  <c r="Q1420" i="64"/>
  <c r="G1420" i="64"/>
  <c r="T1419" i="64"/>
  <c r="G1419" i="64"/>
  <c r="G1418" i="64"/>
  <c r="W1418" i="64" s="1"/>
  <c r="Q1417" i="64"/>
  <c r="G1417" i="64"/>
  <c r="I1417" i="64" s="1"/>
  <c r="Q1416" i="64"/>
  <c r="G1416" i="64"/>
  <c r="F1416" i="64" s="1"/>
  <c r="Q1415" i="64"/>
  <c r="G1415" i="64"/>
  <c r="Q1414" i="64"/>
  <c r="G1414" i="64"/>
  <c r="I1414" i="64" s="1"/>
  <c r="W1414" i="64" s="1"/>
  <c r="Q1413" i="64"/>
  <c r="G1413" i="64"/>
  <c r="F1413" i="64" s="1"/>
  <c r="Q1412" i="64"/>
  <c r="G1412" i="64"/>
  <c r="Q1411" i="64"/>
  <c r="G1411" i="64"/>
  <c r="Q1410" i="64"/>
  <c r="G1410" i="64"/>
  <c r="I1410" i="64" s="1"/>
  <c r="Q1409" i="64"/>
  <c r="G1409" i="64"/>
  <c r="Q1408" i="64"/>
  <c r="G1408" i="64"/>
  <c r="F1408" i="64" s="1"/>
  <c r="Q1407" i="64"/>
  <c r="G1407" i="64"/>
  <c r="Q1406" i="64"/>
  <c r="G1406" i="64"/>
  <c r="F1406" i="64" s="1"/>
  <c r="Q1405" i="64"/>
  <c r="G1405" i="64"/>
  <c r="F1405" i="64" s="1"/>
  <c r="Q1404" i="64"/>
  <c r="G1404" i="64"/>
  <c r="Q1403" i="64"/>
  <c r="G1403" i="64"/>
  <c r="Q1402" i="64"/>
  <c r="G1402" i="64"/>
  <c r="I1402" i="64" s="1"/>
  <c r="Q1401" i="64"/>
  <c r="G1401" i="64"/>
  <c r="I1401" i="64" s="1"/>
  <c r="Q1400" i="64"/>
  <c r="G1400" i="64"/>
  <c r="F1400" i="64" s="1"/>
  <c r="Q1399" i="64"/>
  <c r="G1399" i="64"/>
  <c r="Q1398" i="64"/>
  <c r="G1398" i="64"/>
  <c r="Q1397" i="64"/>
  <c r="G1397" i="64"/>
  <c r="F1397" i="64" s="1"/>
  <c r="Q1396" i="64"/>
  <c r="G1396" i="64"/>
  <c r="I1396" i="64" s="1"/>
  <c r="Q1395" i="64"/>
  <c r="G1395" i="64"/>
  <c r="Q1394" i="64"/>
  <c r="G1394" i="64"/>
  <c r="T1393" i="64"/>
  <c r="G1393" i="64"/>
  <c r="G1392" i="64"/>
  <c r="W1392" i="64" s="1"/>
  <c r="Q1391" i="64"/>
  <c r="G1391" i="64"/>
  <c r="F1391" i="64" s="1"/>
  <c r="Q1390" i="64"/>
  <c r="G1390" i="64"/>
  <c r="I1390" i="64" s="1"/>
  <c r="Q1389" i="64"/>
  <c r="G1389" i="64"/>
  <c r="Q1388" i="64"/>
  <c r="G1388" i="64"/>
  <c r="F1388" i="64" s="1"/>
  <c r="Q1387" i="64"/>
  <c r="G1387" i="64"/>
  <c r="F1387" i="64" s="1"/>
  <c r="Q1386" i="64"/>
  <c r="G1386" i="64"/>
  <c r="I1386" i="64" s="1"/>
  <c r="Q1385" i="64"/>
  <c r="G1385" i="64"/>
  <c r="Q1384" i="64"/>
  <c r="G1384" i="64"/>
  <c r="F1384" i="64" s="1"/>
  <c r="Q1383" i="64"/>
  <c r="G1383" i="64"/>
  <c r="Q1382" i="64"/>
  <c r="G1382" i="64"/>
  <c r="Q1381" i="64"/>
  <c r="G1381" i="64"/>
  <c r="F1381" i="64" s="1"/>
  <c r="Q1380" i="64"/>
  <c r="G1380" i="64"/>
  <c r="Q1379" i="64"/>
  <c r="G1379" i="64"/>
  <c r="Q1378" i="64"/>
  <c r="G1378" i="64"/>
  <c r="I1378" i="64" s="1"/>
  <c r="N1378" i="64" s="1"/>
  <c r="T1377" i="64"/>
  <c r="G1377" i="64"/>
  <c r="W1377" i="64" s="1"/>
  <c r="G1376" i="64"/>
  <c r="Q1375" i="64"/>
  <c r="G1375" i="64"/>
  <c r="F1375" i="64" s="1"/>
  <c r="Q1374" i="64"/>
  <c r="G1374" i="64"/>
  <c r="Q1373" i="64"/>
  <c r="G1373" i="64"/>
  <c r="F1373" i="64" s="1"/>
  <c r="Q1372" i="64"/>
  <c r="G1372" i="64"/>
  <c r="Q1371" i="64"/>
  <c r="G1371" i="64"/>
  <c r="Q1370" i="64"/>
  <c r="G1370" i="64"/>
  <c r="Q1369" i="64"/>
  <c r="G1369" i="64"/>
  <c r="F1369" i="64" s="1"/>
  <c r="W1368" i="64"/>
  <c r="Q1368" i="64"/>
  <c r="G1368" i="64"/>
  <c r="Q1367" i="64"/>
  <c r="G1367" i="64"/>
  <c r="Q1366" i="64"/>
  <c r="G1366" i="64"/>
  <c r="Q1365" i="64"/>
  <c r="G1365" i="64"/>
  <c r="I1365" i="64" s="1"/>
  <c r="W1365" i="64" s="1"/>
  <c r="Q1364" i="64"/>
  <c r="G1364" i="64"/>
  <c r="Q1363" i="64"/>
  <c r="G1363" i="64"/>
  <c r="Q1362" i="64"/>
  <c r="L1362" i="64"/>
  <c r="G1362" i="64"/>
  <c r="I1362" i="64" s="1"/>
  <c r="T1361" i="64"/>
  <c r="G1361" i="64"/>
  <c r="G1360" i="64"/>
  <c r="W1360" i="64" s="1"/>
  <c r="Q1359" i="64"/>
  <c r="G1359" i="64"/>
  <c r="F1359" i="64" s="1"/>
  <c r="Q1358" i="64"/>
  <c r="G1358" i="64"/>
  <c r="Q1357" i="64"/>
  <c r="G1357" i="64"/>
  <c r="F1357" i="64" s="1"/>
  <c r="Q1356" i="64"/>
  <c r="G1356" i="64"/>
  <c r="F1356" i="64" s="1"/>
  <c r="Q1355" i="64"/>
  <c r="G1355" i="64"/>
  <c r="Q1354" i="64"/>
  <c r="G1354" i="64"/>
  <c r="F1354" i="64" s="1"/>
  <c r="Q1353" i="64"/>
  <c r="G1353" i="64"/>
  <c r="F1353" i="64" s="1"/>
  <c r="Q1352" i="64"/>
  <c r="G1352" i="64"/>
  <c r="F1352" i="64" s="1"/>
  <c r="Q1351" i="64"/>
  <c r="G1351" i="64"/>
  <c r="F1351" i="64" s="1"/>
  <c r="Q1350" i="64"/>
  <c r="G1350" i="64"/>
  <c r="Q1349" i="64"/>
  <c r="G1349" i="64"/>
  <c r="F1349" i="64" s="1"/>
  <c r="Q1348" i="64"/>
  <c r="G1348" i="64"/>
  <c r="I1348" i="64" s="1"/>
  <c r="Q1347" i="64"/>
  <c r="G1347" i="64"/>
  <c r="I1347" i="64" s="1"/>
  <c r="Q1346" i="64"/>
  <c r="G1346" i="64"/>
  <c r="F1346" i="64" s="1"/>
  <c r="Q1345" i="64"/>
  <c r="G1345" i="64"/>
  <c r="I1345" i="64" s="1"/>
  <c r="Q1344" i="64"/>
  <c r="G1344" i="64"/>
  <c r="F1344" i="64" s="1"/>
  <c r="Q1343" i="64"/>
  <c r="G1343" i="64"/>
  <c r="F1343" i="64" s="1"/>
  <c r="Q1342" i="64"/>
  <c r="G1342" i="64"/>
  <c r="F1342" i="64" s="1"/>
  <c r="Q1341" i="64"/>
  <c r="G1341" i="64"/>
  <c r="Q1340" i="64"/>
  <c r="G1340" i="64"/>
  <c r="F1340" i="64" s="1"/>
  <c r="Q1339" i="64"/>
  <c r="G1339" i="64"/>
  <c r="I1339" i="64" s="1"/>
  <c r="W1339" i="64" s="1"/>
  <c r="Q1338" i="64"/>
  <c r="G1338" i="64"/>
  <c r="Q1337" i="64"/>
  <c r="G1337" i="64"/>
  <c r="Q1336" i="64"/>
  <c r="G1336" i="64"/>
  <c r="Q1335" i="64"/>
  <c r="G1335" i="64"/>
  <c r="I1335" i="64" s="1"/>
  <c r="Q1334" i="64"/>
  <c r="G1334" i="64"/>
  <c r="Q1333" i="64"/>
  <c r="G1333" i="64"/>
  <c r="Q1332" i="64"/>
  <c r="G1332" i="64"/>
  <c r="F1332" i="64" s="1"/>
  <c r="Q1331" i="64"/>
  <c r="G1331" i="64"/>
  <c r="Q1330" i="64"/>
  <c r="G1330" i="64"/>
  <c r="F1330" i="64" s="1"/>
  <c r="Q1329" i="64"/>
  <c r="G1329" i="64"/>
  <c r="F1329" i="64" s="1"/>
  <c r="Q1328" i="64"/>
  <c r="G1328" i="64"/>
  <c r="I1328" i="64" s="1"/>
  <c r="L1328" i="64" s="1"/>
  <c r="Q1327" i="64"/>
  <c r="G1327" i="64"/>
  <c r="I1327" i="64" s="1"/>
  <c r="Q1326" i="64"/>
  <c r="L1326" i="64"/>
  <c r="G1326" i="64"/>
  <c r="I1326" i="64" s="1"/>
  <c r="Q1325" i="64"/>
  <c r="G1325" i="64"/>
  <c r="Q1324" i="64"/>
  <c r="G1324" i="64"/>
  <c r="W1324" i="64" s="1"/>
  <c r="Q1323" i="64"/>
  <c r="G1323" i="64"/>
  <c r="Q1322" i="64"/>
  <c r="G1322" i="64"/>
  <c r="Q1321" i="64"/>
  <c r="G1321" i="64"/>
  <c r="Q1320" i="64"/>
  <c r="G1320" i="64"/>
  <c r="I1320" i="64" s="1"/>
  <c r="T1319" i="64"/>
  <c r="G1319" i="64"/>
  <c r="G1318" i="64"/>
  <c r="W1318" i="64" s="1"/>
  <c r="Q1317" i="64"/>
  <c r="G1317" i="64"/>
  <c r="F1317" i="64" s="1"/>
  <c r="Q1316" i="64"/>
  <c r="G1316" i="64"/>
  <c r="I1316" i="64" s="1"/>
  <c r="Q1315" i="64"/>
  <c r="G1315" i="64"/>
  <c r="F1315" i="64" s="1"/>
  <c r="Q1314" i="64"/>
  <c r="G1314" i="64"/>
  <c r="I1314" i="64" s="1"/>
  <c r="Q1313" i="64"/>
  <c r="G1313" i="64"/>
  <c r="Q1312" i="64"/>
  <c r="G1312" i="64"/>
  <c r="F1312" i="64" s="1"/>
  <c r="Q1311" i="64"/>
  <c r="G1311" i="64"/>
  <c r="Q1310" i="64"/>
  <c r="G1310" i="64"/>
  <c r="Q1309" i="64"/>
  <c r="G1309" i="64"/>
  <c r="F1309" i="64" s="1"/>
  <c r="Q1308" i="64"/>
  <c r="G1308" i="64"/>
  <c r="F1308" i="64" s="1"/>
  <c r="T1307" i="64"/>
  <c r="G1307" i="64"/>
  <c r="G1306" i="64"/>
  <c r="W1306" i="64" s="1"/>
  <c r="W1305" i="64"/>
  <c r="Q1305" i="64"/>
  <c r="P1305" i="64"/>
  <c r="G1305" i="64"/>
  <c r="I1305" i="64" s="1"/>
  <c r="Q1304" i="64"/>
  <c r="G1304" i="64"/>
  <c r="F1304" i="64" s="1"/>
  <c r="Q1303" i="64"/>
  <c r="G1303" i="64"/>
  <c r="I1303" i="64" s="1"/>
  <c r="Q1302" i="64"/>
  <c r="G1302" i="64"/>
  <c r="I1302" i="64" s="1"/>
  <c r="W1302" i="64" s="1"/>
  <c r="Q1301" i="64"/>
  <c r="G1301" i="64"/>
  <c r="F1301" i="64" s="1"/>
  <c r="Q1300" i="64"/>
  <c r="G1300" i="64"/>
  <c r="I1300" i="64" s="1"/>
  <c r="Q1299" i="64"/>
  <c r="G1299" i="64"/>
  <c r="I1299" i="64" s="1"/>
  <c r="Q1298" i="64"/>
  <c r="G1298" i="64"/>
  <c r="O1297" i="64"/>
  <c r="M1297" i="64"/>
  <c r="K1297" i="64"/>
  <c r="L1297" i="64" s="1"/>
  <c r="G1297" i="64"/>
  <c r="E1297" i="64"/>
  <c r="D1297" i="64"/>
  <c r="C1297" i="64"/>
  <c r="O1296" i="64"/>
  <c r="M1296" i="64"/>
  <c r="K1296" i="64"/>
  <c r="G1296" i="64"/>
  <c r="E1296" i="64"/>
  <c r="D1296" i="64"/>
  <c r="C1296" i="64"/>
  <c r="Q1295" i="64"/>
  <c r="G1295" i="64"/>
  <c r="I1295" i="64" s="1"/>
  <c r="Q1294" i="64"/>
  <c r="G1294" i="64"/>
  <c r="Q1293" i="64"/>
  <c r="G1293" i="64"/>
  <c r="F1293" i="64" s="1"/>
  <c r="Q1292" i="64"/>
  <c r="G1292" i="64"/>
  <c r="F1292" i="64" s="1"/>
  <c r="Q1291" i="64"/>
  <c r="G1291" i="64"/>
  <c r="Q1290" i="64"/>
  <c r="G1290" i="64"/>
  <c r="Q1289" i="64"/>
  <c r="G1289" i="64"/>
  <c r="F1289" i="64" s="1"/>
  <c r="Q1288" i="64"/>
  <c r="G1288" i="64"/>
  <c r="F1288" i="64" s="1"/>
  <c r="Q1287" i="64"/>
  <c r="P1287" i="64"/>
  <c r="G1287" i="64"/>
  <c r="I1287" i="64" s="1"/>
  <c r="Q1286" i="64"/>
  <c r="G1286" i="64"/>
  <c r="I1286" i="64" s="1"/>
  <c r="Q1285" i="64"/>
  <c r="G1285" i="64"/>
  <c r="Q1284" i="64"/>
  <c r="G1284" i="64"/>
  <c r="F1284" i="64" s="1"/>
  <c r="Q1283" i="64"/>
  <c r="G1283" i="64"/>
  <c r="I1283" i="64" s="1"/>
  <c r="Q1282" i="64"/>
  <c r="G1282" i="64"/>
  <c r="F1282" i="64" s="1"/>
  <c r="T1281" i="64"/>
  <c r="G1281" i="64"/>
  <c r="W1280" i="64"/>
  <c r="G1280" i="64"/>
  <c r="T1279" i="64"/>
  <c r="G1279" i="64"/>
  <c r="W1279" i="64" s="1"/>
  <c r="G1278" i="64"/>
  <c r="W1278" i="64" s="1"/>
  <c r="T1277" i="64"/>
  <c r="G1277" i="64"/>
  <c r="G1276" i="64"/>
  <c r="W1276" i="64" s="1"/>
  <c r="W1275" i="64"/>
  <c r="S1275" i="64"/>
  <c r="Q1275" i="64"/>
  <c r="P1275" i="64"/>
  <c r="N1275" i="64"/>
  <c r="L1275" i="64"/>
  <c r="G1275" i="64"/>
  <c r="W1274" i="64"/>
  <c r="Q1274" i="64"/>
  <c r="P1274" i="64"/>
  <c r="N1274" i="64"/>
  <c r="L1274" i="64"/>
  <c r="G1274" i="64"/>
  <c r="W1273" i="64"/>
  <c r="S1273" i="64"/>
  <c r="Q1273" i="64"/>
  <c r="P1273" i="64"/>
  <c r="N1273" i="64"/>
  <c r="L1273" i="64"/>
  <c r="G1273" i="64"/>
  <c r="W1272" i="64"/>
  <c r="Q1272" i="64"/>
  <c r="P1272" i="64"/>
  <c r="N1272" i="64"/>
  <c r="L1272" i="64"/>
  <c r="G1272" i="64"/>
  <c r="Q1271" i="64"/>
  <c r="G1271" i="64"/>
  <c r="I1271" i="64" s="1"/>
  <c r="Q1270" i="64"/>
  <c r="G1270" i="64"/>
  <c r="F1270" i="64" s="1"/>
  <c r="Q1269" i="64"/>
  <c r="G1269" i="64"/>
  <c r="F1269" i="64" s="1"/>
  <c r="Q1268" i="64"/>
  <c r="G1268" i="64"/>
  <c r="F1268" i="64" s="1"/>
  <c r="Q1267" i="64"/>
  <c r="G1267" i="64"/>
  <c r="F1267" i="64" s="1"/>
  <c r="Q1266" i="64"/>
  <c r="G1266" i="64"/>
  <c r="F1266" i="64" s="1"/>
  <c r="Q1265" i="64"/>
  <c r="P1265" i="64"/>
  <c r="G1265" i="64"/>
  <c r="I1265" i="64" s="1"/>
  <c r="W1265" i="64" s="1"/>
  <c r="Q1264" i="64"/>
  <c r="G1264" i="64"/>
  <c r="Q1263" i="64"/>
  <c r="G1263" i="64"/>
  <c r="Q1262" i="64"/>
  <c r="G1262" i="64"/>
  <c r="W1262" i="64" s="1"/>
  <c r="Q1261" i="64"/>
  <c r="G1261" i="64"/>
  <c r="Q1260" i="64"/>
  <c r="G1260" i="64"/>
  <c r="Q1259" i="64"/>
  <c r="G1259" i="64"/>
  <c r="I1259" i="64" s="1"/>
  <c r="Q1258" i="64"/>
  <c r="G1258" i="64"/>
  <c r="I1258" i="64" s="1"/>
  <c r="Q1257" i="64"/>
  <c r="G1257" i="64"/>
  <c r="Q1256" i="64"/>
  <c r="G1256" i="64"/>
  <c r="Q1255" i="64"/>
  <c r="G1255" i="64"/>
  <c r="I1255" i="64" s="1"/>
  <c r="Q1254" i="64"/>
  <c r="G1254" i="64"/>
  <c r="F1254" i="64" s="1"/>
  <c r="Q1253" i="64"/>
  <c r="G1253" i="64"/>
  <c r="I1253" i="64" s="1"/>
  <c r="Q1252" i="64"/>
  <c r="G1252" i="64"/>
  <c r="F1252" i="64" s="1"/>
  <c r="Q1251" i="64"/>
  <c r="G1251" i="64"/>
  <c r="Q1250" i="64"/>
  <c r="G1250" i="64"/>
  <c r="Q1249" i="64"/>
  <c r="G1249" i="64"/>
  <c r="Q1248" i="64"/>
  <c r="G1248" i="64"/>
  <c r="I1248" i="64" s="1"/>
  <c r="Q1247" i="64"/>
  <c r="G1247" i="64"/>
  <c r="Q1246" i="64"/>
  <c r="G1246" i="64"/>
  <c r="Q1245" i="64"/>
  <c r="G1245" i="64"/>
  <c r="Q1244" i="64"/>
  <c r="G1244" i="64"/>
  <c r="W1244" i="64" s="1"/>
  <c r="Q1243" i="64"/>
  <c r="G1243" i="64"/>
  <c r="Q1242" i="64"/>
  <c r="G1242" i="64"/>
  <c r="I1242" i="64" s="1"/>
  <c r="Q1241" i="64"/>
  <c r="G1241" i="64"/>
  <c r="Q1240" i="64"/>
  <c r="G1240" i="64"/>
  <c r="Q1239" i="64"/>
  <c r="G1239" i="64"/>
  <c r="I1239" i="64" s="1"/>
  <c r="Q1238" i="64"/>
  <c r="G1238" i="64"/>
  <c r="Q1237" i="64"/>
  <c r="G1237" i="64"/>
  <c r="P1237" i="64" s="1"/>
  <c r="Q1236" i="64"/>
  <c r="G1236" i="64"/>
  <c r="Q1235" i="64"/>
  <c r="G1235" i="64"/>
  <c r="Q1234" i="64"/>
  <c r="G1234" i="64"/>
  <c r="W1234" i="64" s="1"/>
  <c r="Q1233" i="64"/>
  <c r="G1233" i="64"/>
  <c r="Q1232" i="64"/>
  <c r="G1232" i="64"/>
  <c r="Q1231" i="64"/>
  <c r="G1231" i="64"/>
  <c r="I1231" i="64" s="1"/>
  <c r="P1231" i="64" s="1"/>
  <c r="Q1230" i="64"/>
  <c r="G1230" i="64"/>
  <c r="I1230" i="64" s="1"/>
  <c r="Q1229" i="64"/>
  <c r="G1229" i="64"/>
  <c r="Q1228" i="64"/>
  <c r="G1228" i="64"/>
  <c r="Q1227" i="64"/>
  <c r="G1227" i="64"/>
  <c r="I1227" i="64" s="1"/>
  <c r="Q1226" i="64"/>
  <c r="G1226" i="64"/>
  <c r="F1226" i="64" s="1"/>
  <c r="Q1225" i="64"/>
  <c r="G1225" i="64"/>
  <c r="I1225" i="64" s="1"/>
  <c r="Q1224" i="64"/>
  <c r="G1224" i="64"/>
  <c r="Q1223" i="64"/>
  <c r="G1223" i="64"/>
  <c r="F1223" i="64" s="1"/>
  <c r="Q1222" i="64"/>
  <c r="G1222" i="64"/>
  <c r="Q1221" i="64"/>
  <c r="G1221" i="64"/>
  <c r="Q1220" i="64"/>
  <c r="G1220" i="64"/>
  <c r="F1220" i="64" s="1"/>
  <c r="Q1219" i="64"/>
  <c r="G1219" i="64"/>
  <c r="F1219" i="64" s="1"/>
  <c r="Q1218" i="64"/>
  <c r="G1218" i="64"/>
  <c r="T1217" i="64"/>
  <c r="G1217" i="64"/>
  <c r="G1216" i="64"/>
  <c r="W1216" i="64" s="1"/>
  <c r="Q1215" i="64"/>
  <c r="G1215" i="64"/>
  <c r="F1215" i="64" s="1"/>
  <c r="Q1214" i="64"/>
  <c r="G1214" i="64"/>
  <c r="F1214" i="64" s="1"/>
  <c r="Q1213" i="64"/>
  <c r="G1213" i="64"/>
  <c r="Q1212" i="64"/>
  <c r="G1212" i="64"/>
  <c r="Q1211" i="64"/>
  <c r="G1211" i="64"/>
  <c r="Q1210" i="64"/>
  <c r="G1210" i="64"/>
  <c r="Q1209" i="64"/>
  <c r="G1209" i="64"/>
  <c r="Q1208" i="64"/>
  <c r="G1208" i="64"/>
  <c r="I1208" i="64" s="1"/>
  <c r="W1207" i="64"/>
  <c r="Q1207" i="64"/>
  <c r="G1207" i="64"/>
  <c r="I1207" i="64" s="1"/>
  <c r="N1207" i="64" s="1"/>
  <c r="Q1206" i="64"/>
  <c r="G1206" i="64"/>
  <c r="F1206" i="64" s="1"/>
  <c r="Q1205" i="64"/>
  <c r="G1205" i="64"/>
  <c r="Q1204" i="64"/>
  <c r="G1204" i="64"/>
  <c r="Q1203" i="64"/>
  <c r="G1203" i="64"/>
  <c r="I1203" i="64" s="1"/>
  <c r="Q1202" i="64"/>
  <c r="G1202" i="64"/>
  <c r="Q1201" i="64"/>
  <c r="G1201" i="64"/>
  <c r="I1201" i="64" s="1"/>
  <c r="Q1200" i="64"/>
  <c r="G1200" i="64"/>
  <c r="Q1199" i="64"/>
  <c r="G1199" i="64"/>
  <c r="Q1198" i="64"/>
  <c r="G1198" i="64"/>
  <c r="F1198" i="64" s="1"/>
  <c r="Q1197" i="64"/>
  <c r="G1197" i="64"/>
  <c r="Q1196" i="64"/>
  <c r="G1196" i="64"/>
  <c r="Q1195" i="64"/>
  <c r="G1195" i="64"/>
  <c r="F1195" i="64" s="1"/>
  <c r="Q1194" i="64"/>
  <c r="G1194" i="64"/>
  <c r="T1193" i="64"/>
  <c r="G1193" i="64"/>
  <c r="G1192" i="64"/>
  <c r="W1192" i="64" s="1"/>
  <c r="Q1191" i="64"/>
  <c r="G1191" i="64"/>
  <c r="E1191" i="64"/>
  <c r="D1191" i="64"/>
  <c r="C1191" i="64"/>
  <c r="Q1190" i="64"/>
  <c r="G1190" i="64"/>
  <c r="F1190" i="64" s="1"/>
  <c r="Q1189" i="64"/>
  <c r="G1189" i="64"/>
  <c r="Q1188" i="64"/>
  <c r="G1188" i="64"/>
  <c r="Q1187" i="64"/>
  <c r="G1187" i="64"/>
  <c r="I1187" i="64" s="1"/>
  <c r="Q1186" i="64"/>
  <c r="G1186" i="64"/>
  <c r="I1186" i="64" s="1"/>
  <c r="Q1185" i="64"/>
  <c r="G1185" i="64"/>
  <c r="Q1184" i="64"/>
  <c r="G1184" i="64"/>
  <c r="I1184" i="64" s="1"/>
  <c r="Q1183" i="64"/>
  <c r="G1183" i="64"/>
  <c r="Q1182" i="64"/>
  <c r="G1182" i="64"/>
  <c r="Q1181" i="64"/>
  <c r="G1181" i="64"/>
  <c r="Q1180" i="64"/>
  <c r="G1180" i="64"/>
  <c r="F1180" i="64" s="1"/>
  <c r="Q1179" i="64"/>
  <c r="G1179" i="64"/>
  <c r="Q1178" i="64"/>
  <c r="G1178" i="64"/>
  <c r="Q1177" i="64"/>
  <c r="G1177" i="64"/>
  <c r="I1177" i="64" s="1"/>
  <c r="Q1176" i="64"/>
  <c r="G1176" i="64"/>
  <c r="I1176" i="64" s="1"/>
  <c r="Q1175" i="64"/>
  <c r="T1175" i="64" s="1"/>
  <c r="G1175" i="64"/>
  <c r="Q1174" i="64"/>
  <c r="G1174" i="64"/>
  <c r="I1174" i="64" s="1"/>
  <c r="Q1173" i="64"/>
  <c r="G1173" i="64"/>
  <c r="I1173" i="64" s="1"/>
  <c r="Q1172" i="64"/>
  <c r="G1172" i="64"/>
  <c r="I1172" i="64" s="1"/>
  <c r="Q1171" i="64"/>
  <c r="G1171" i="64"/>
  <c r="Q1170" i="64"/>
  <c r="G1170" i="64"/>
  <c r="Q1169" i="64"/>
  <c r="G1169" i="64"/>
  <c r="Q1168" i="64"/>
  <c r="G1168" i="64"/>
  <c r="I1168" i="64" s="1"/>
  <c r="Q1167" i="64"/>
  <c r="G1167" i="64"/>
  <c r="F1167" i="64" s="1"/>
  <c r="Q1166" i="64"/>
  <c r="G1166" i="64"/>
  <c r="Q1165" i="64"/>
  <c r="G1165" i="64"/>
  <c r="Q1164" i="64"/>
  <c r="G1164" i="64"/>
  <c r="Q1163" i="64"/>
  <c r="G1163" i="64"/>
  <c r="I1163" i="64" s="1"/>
  <c r="Q1162" i="64"/>
  <c r="G1162" i="64"/>
  <c r="I1162" i="64" s="1"/>
  <c r="P1162" i="64" s="1"/>
  <c r="Q1161" i="64"/>
  <c r="G1161" i="64"/>
  <c r="Q1160" i="64"/>
  <c r="G1160" i="64"/>
  <c r="F1160" i="64" s="1"/>
  <c r="Q1159" i="64"/>
  <c r="G1159" i="64"/>
  <c r="Q1158" i="64"/>
  <c r="G1158" i="64"/>
  <c r="Q1157" i="64"/>
  <c r="G1157" i="64"/>
  <c r="F1157" i="64" s="1"/>
  <c r="Q1156" i="64"/>
  <c r="G1156" i="64"/>
  <c r="F1156" i="64" s="1"/>
  <c r="Q1155" i="64"/>
  <c r="G1155" i="64"/>
  <c r="F1155" i="64" s="1"/>
  <c r="Q1154" i="64"/>
  <c r="G1154" i="64"/>
  <c r="Q1153" i="64"/>
  <c r="G1153" i="64"/>
  <c r="Q1152" i="64"/>
  <c r="G1152" i="64"/>
  <c r="I1152" i="64" s="1"/>
  <c r="Q1151" i="64"/>
  <c r="G1151" i="64"/>
  <c r="Q1150" i="64"/>
  <c r="G1150" i="64"/>
  <c r="Q1149" i="64"/>
  <c r="G1149" i="64"/>
  <c r="I1149" i="64" s="1"/>
  <c r="Q1148" i="64"/>
  <c r="G1148" i="64"/>
  <c r="Q1147" i="64"/>
  <c r="G1147" i="64"/>
  <c r="Q1146" i="64"/>
  <c r="G1146" i="64"/>
  <c r="Q1145" i="64"/>
  <c r="G1145" i="64"/>
  <c r="I1145" i="64" s="1"/>
  <c r="Q1144" i="64"/>
  <c r="G1144" i="64"/>
  <c r="F1144" i="64" s="1"/>
  <c r="Q1143" i="64"/>
  <c r="G1143" i="64"/>
  <c r="Q1142" i="64"/>
  <c r="G1142" i="64"/>
  <c r="I1142" i="64" s="1"/>
  <c r="Q1141" i="64"/>
  <c r="G1141" i="64"/>
  <c r="F1141" i="64" s="1"/>
  <c r="Q1140" i="64"/>
  <c r="G1140" i="64"/>
  <c r="Q1139" i="64"/>
  <c r="G1139" i="64"/>
  <c r="I1139" i="64" s="1"/>
  <c r="Q1138" i="64"/>
  <c r="G1138" i="64"/>
  <c r="F1138" i="64" s="1"/>
  <c r="Q1137" i="64"/>
  <c r="G1137" i="64"/>
  <c r="I1137" i="64" s="1"/>
  <c r="Q1136" i="64"/>
  <c r="G1136" i="64"/>
  <c r="F1136" i="64" s="1"/>
  <c r="W1135" i="64"/>
  <c r="S1135" i="64"/>
  <c r="Q1135" i="64"/>
  <c r="P1135" i="64"/>
  <c r="N1135" i="64"/>
  <c r="G1135" i="64"/>
  <c r="F1135" i="64" s="1"/>
  <c r="W1134" i="64"/>
  <c r="Q1134" i="64"/>
  <c r="P1134" i="64"/>
  <c r="N1134" i="64"/>
  <c r="G1134" i="64"/>
  <c r="F1134" i="64" s="1"/>
  <c r="Q1133" i="64"/>
  <c r="G1133" i="64"/>
  <c r="Q1132" i="64"/>
  <c r="G1132" i="64"/>
  <c r="Q1131" i="64"/>
  <c r="G1131" i="64"/>
  <c r="Q1130" i="64"/>
  <c r="G1130" i="64"/>
  <c r="Q1129" i="64"/>
  <c r="G1129" i="64"/>
  <c r="I1129" i="64" s="1"/>
  <c r="Q1128" i="64"/>
  <c r="G1128" i="64"/>
  <c r="F1128" i="64" s="1"/>
  <c r="Q1127" i="64"/>
  <c r="G1127" i="64"/>
  <c r="Q1126" i="64"/>
  <c r="G1126" i="64"/>
  <c r="Q1125" i="64"/>
  <c r="G1125" i="64"/>
  <c r="F1125" i="64" s="1"/>
  <c r="Q1124" i="64"/>
  <c r="G1124" i="64"/>
  <c r="F1124" i="64" s="1"/>
  <c r="T1123" i="64"/>
  <c r="G1123" i="64"/>
  <c r="G1122" i="64"/>
  <c r="W1122" i="64" s="1"/>
  <c r="T1121" i="64"/>
  <c r="W1121" i="64"/>
  <c r="G1121" i="64"/>
  <c r="G1120" i="64"/>
  <c r="Q1119" i="64"/>
  <c r="G1119" i="64"/>
  <c r="Q1118" i="64"/>
  <c r="G1118" i="64"/>
  <c r="Q1117" i="64"/>
  <c r="G1117" i="64"/>
  <c r="F1117" i="64" s="1"/>
  <c r="Q1116" i="64"/>
  <c r="G1116" i="64"/>
  <c r="F1116" i="64" s="1"/>
  <c r="T1115" i="64"/>
  <c r="G1115" i="64"/>
  <c r="G1114" i="64"/>
  <c r="W1114" i="64" s="1"/>
  <c r="Q1113" i="64"/>
  <c r="G1113" i="64"/>
  <c r="F1113" i="64" s="1"/>
  <c r="Q1112" i="64"/>
  <c r="P1112" i="64"/>
  <c r="P1110" i="64" s="1"/>
  <c r="W1112" i="64"/>
  <c r="G1112" i="64"/>
  <c r="I1112" i="64" s="1"/>
  <c r="T1111" i="64"/>
  <c r="G1111" i="64"/>
  <c r="G1110" i="64"/>
  <c r="W1110" i="64" s="1"/>
  <c r="Q1109" i="64"/>
  <c r="G1109" i="64"/>
  <c r="F1109" i="64" s="1"/>
  <c r="Q1108" i="64"/>
  <c r="G1108" i="64"/>
  <c r="I1108" i="64" s="1"/>
  <c r="Q1107" i="64"/>
  <c r="G1107" i="64"/>
  <c r="Q1106" i="64"/>
  <c r="G1106" i="64"/>
  <c r="W1105" i="64"/>
  <c r="T1105" i="64"/>
  <c r="G1105" i="64"/>
  <c r="G1104" i="64"/>
  <c r="Q1103" i="64"/>
  <c r="G1103" i="64"/>
  <c r="I1103" i="64" s="1"/>
  <c r="Q1102" i="64"/>
  <c r="G1102" i="64"/>
  <c r="Q1101" i="64"/>
  <c r="G1101" i="64"/>
  <c r="F1101" i="64" s="1"/>
  <c r="Q1100" i="64"/>
  <c r="G1100" i="64"/>
  <c r="T1099" i="64"/>
  <c r="G1099" i="64"/>
  <c r="W1099" i="64" s="1"/>
  <c r="G1098" i="64"/>
  <c r="Q1097" i="64"/>
  <c r="G1097" i="64"/>
  <c r="I1097" i="64" s="1"/>
  <c r="Q1096" i="64"/>
  <c r="G1096" i="64"/>
  <c r="I1096" i="64" s="1"/>
  <c r="P1096" i="64" s="1"/>
  <c r="Q1095" i="64"/>
  <c r="G1095" i="64"/>
  <c r="Q1094" i="64"/>
  <c r="G1094" i="64"/>
  <c r="I1094" i="64" s="1"/>
  <c r="Q1093" i="64"/>
  <c r="G1093" i="64"/>
  <c r="Q1092" i="64"/>
  <c r="G1092" i="64"/>
  <c r="F1092" i="64" s="1"/>
  <c r="T1091" i="64"/>
  <c r="G1091" i="64"/>
  <c r="G1090" i="64"/>
  <c r="W1090" i="64" s="1"/>
  <c r="Q1089" i="64"/>
  <c r="G1089" i="64"/>
  <c r="F1089" i="64" s="1"/>
  <c r="Q1088" i="64"/>
  <c r="G1088" i="64"/>
  <c r="F1088" i="64" s="1"/>
  <c r="Q1087" i="64"/>
  <c r="N1087" i="64"/>
  <c r="G1087" i="64"/>
  <c r="I1087" i="64" s="1"/>
  <c r="W1087" i="64" s="1"/>
  <c r="Q1086" i="64"/>
  <c r="G1086" i="64"/>
  <c r="T1085" i="64"/>
  <c r="G1085" i="64"/>
  <c r="G1084" i="64"/>
  <c r="W1084" i="64" s="1"/>
  <c r="T1083" i="64"/>
  <c r="G1083" i="64"/>
  <c r="G1082" i="64"/>
  <c r="W1082" i="64" s="1"/>
  <c r="O1081" i="64"/>
  <c r="M1081" i="64"/>
  <c r="K1081" i="64"/>
  <c r="G1081" i="64"/>
  <c r="I1081" i="64" s="1"/>
  <c r="E1081" i="64"/>
  <c r="D1081" i="64"/>
  <c r="C1081" i="64"/>
  <c r="O1080" i="64"/>
  <c r="M1080" i="64"/>
  <c r="K1080" i="64"/>
  <c r="G1080" i="64"/>
  <c r="I1080" i="64" s="1"/>
  <c r="O1079" i="64"/>
  <c r="M1079" i="64"/>
  <c r="K1079" i="64"/>
  <c r="G1079" i="64"/>
  <c r="E1079" i="64"/>
  <c r="D1079" i="64"/>
  <c r="C1079" i="64"/>
  <c r="O1078" i="64"/>
  <c r="M1078" i="64"/>
  <c r="K1078" i="64"/>
  <c r="G1078" i="64"/>
  <c r="I1078" i="64" s="1"/>
  <c r="O1077" i="64"/>
  <c r="M1077" i="64"/>
  <c r="K1077" i="64"/>
  <c r="G1077" i="64"/>
  <c r="I1077" i="64" s="1"/>
  <c r="E1077" i="64"/>
  <c r="D1077" i="64"/>
  <c r="C1077" i="64"/>
  <c r="O1076" i="64"/>
  <c r="M1076" i="64"/>
  <c r="K1076" i="64"/>
  <c r="G1076" i="64"/>
  <c r="I1076" i="64" s="1"/>
  <c r="O1075" i="64"/>
  <c r="M1075" i="64"/>
  <c r="K1075" i="64"/>
  <c r="G1075" i="64"/>
  <c r="I1075" i="64" s="1"/>
  <c r="E1075" i="64"/>
  <c r="D1075" i="64"/>
  <c r="C1075" i="64"/>
  <c r="O1074" i="64"/>
  <c r="M1074" i="64"/>
  <c r="K1074" i="64"/>
  <c r="G1074" i="64"/>
  <c r="O1073" i="64"/>
  <c r="M1073" i="64"/>
  <c r="K1073" i="64"/>
  <c r="G1073" i="64"/>
  <c r="I1073" i="64" s="1"/>
  <c r="E1073" i="64"/>
  <c r="D1073" i="64"/>
  <c r="C1073" i="64"/>
  <c r="O1072" i="64"/>
  <c r="M1072" i="64"/>
  <c r="K1072" i="64"/>
  <c r="G1072" i="64"/>
  <c r="O1071" i="64"/>
  <c r="M1071" i="64"/>
  <c r="K1071" i="64"/>
  <c r="G1071" i="64"/>
  <c r="I1071" i="64" s="1"/>
  <c r="E1071" i="64"/>
  <c r="D1071" i="64"/>
  <c r="C1071" i="64"/>
  <c r="O1070" i="64"/>
  <c r="M1070" i="64"/>
  <c r="K1070" i="64"/>
  <c r="G1070" i="64"/>
  <c r="W1069" i="64"/>
  <c r="O1069" i="64"/>
  <c r="M1069" i="64"/>
  <c r="K1069" i="64"/>
  <c r="G1069" i="64"/>
  <c r="I1069" i="64" s="1"/>
  <c r="E1069" i="64"/>
  <c r="D1069" i="64"/>
  <c r="C1069" i="64"/>
  <c r="O1068" i="64"/>
  <c r="M1068" i="64"/>
  <c r="K1068" i="64"/>
  <c r="G1068" i="64"/>
  <c r="O1067" i="64"/>
  <c r="M1067" i="64"/>
  <c r="K1067" i="64"/>
  <c r="G1067" i="64"/>
  <c r="I1067" i="64" s="1"/>
  <c r="E1067" i="64"/>
  <c r="D1067" i="64"/>
  <c r="C1067" i="64"/>
  <c r="O1066" i="64"/>
  <c r="M1066" i="64"/>
  <c r="K1066" i="64"/>
  <c r="G1066" i="64"/>
  <c r="O1065" i="64"/>
  <c r="M1065" i="64"/>
  <c r="K1065" i="64"/>
  <c r="G1065" i="64"/>
  <c r="I1065" i="64" s="1"/>
  <c r="E1065" i="64"/>
  <c r="D1065" i="64"/>
  <c r="C1065" i="64"/>
  <c r="O1064" i="64"/>
  <c r="M1064" i="64"/>
  <c r="K1064" i="64"/>
  <c r="G1064" i="64"/>
  <c r="O1063" i="64"/>
  <c r="M1063" i="64"/>
  <c r="K1063" i="64"/>
  <c r="G1063" i="64"/>
  <c r="I1063" i="64" s="1"/>
  <c r="E1063" i="64"/>
  <c r="D1063" i="64"/>
  <c r="C1063" i="64"/>
  <c r="O1062" i="64"/>
  <c r="M1062" i="64"/>
  <c r="K1062" i="64"/>
  <c r="G1062" i="64"/>
  <c r="I1062" i="64" s="1"/>
  <c r="W1061" i="64"/>
  <c r="T1061" i="64"/>
  <c r="G1061" i="64"/>
  <c r="C1061" i="64"/>
  <c r="G1060" i="64"/>
  <c r="W1060" i="64" s="1"/>
  <c r="Q1059" i="64"/>
  <c r="G1059" i="64"/>
  <c r="Q1058" i="64"/>
  <c r="G1058" i="64"/>
  <c r="T1057" i="64"/>
  <c r="G1057" i="64"/>
  <c r="G1056" i="64"/>
  <c r="W1056" i="64" s="1"/>
  <c r="Q1055" i="64"/>
  <c r="G1055" i="64"/>
  <c r="F1055" i="64" s="1"/>
  <c r="Q1054" i="64"/>
  <c r="G1054" i="64"/>
  <c r="Q1053" i="64"/>
  <c r="G1053" i="64"/>
  <c r="Q1052" i="64"/>
  <c r="P1052" i="64"/>
  <c r="G1052" i="64"/>
  <c r="I1052" i="64" s="1"/>
  <c r="Q1051" i="64"/>
  <c r="G1051" i="64"/>
  <c r="Q1050" i="64"/>
  <c r="G1050" i="64"/>
  <c r="F1050" i="64" s="1"/>
  <c r="Q1049" i="64"/>
  <c r="G1049" i="64"/>
  <c r="Q1048" i="64"/>
  <c r="G1048" i="64"/>
  <c r="T1047" i="64"/>
  <c r="G1047" i="64"/>
  <c r="W1046" i="64"/>
  <c r="G1046" i="64"/>
  <c r="Q1045" i="64"/>
  <c r="G1045" i="64"/>
  <c r="Q1044" i="64"/>
  <c r="G1044" i="64"/>
  <c r="T1043" i="64"/>
  <c r="G1043" i="64"/>
  <c r="W1042" i="64"/>
  <c r="G1042" i="64"/>
  <c r="Q1041" i="64"/>
  <c r="G1041" i="64"/>
  <c r="F1041" i="64" s="1"/>
  <c r="W1040" i="64"/>
  <c r="Q1040" i="64"/>
  <c r="G1040" i="64"/>
  <c r="I1040" i="64" s="1"/>
  <c r="Q1039" i="64"/>
  <c r="G1039" i="64"/>
  <c r="Q1038" i="64"/>
  <c r="G1038" i="64"/>
  <c r="F1038" i="64" s="1"/>
  <c r="T1037" i="64"/>
  <c r="G1037" i="64"/>
  <c r="W1037" i="64" s="1"/>
  <c r="W1036" i="64"/>
  <c r="G1036" i="64"/>
  <c r="Q1035" i="64"/>
  <c r="G1035" i="64"/>
  <c r="Q1034" i="64"/>
  <c r="G1034" i="64"/>
  <c r="F1034" i="64" s="1"/>
  <c r="Q1033" i="64"/>
  <c r="G1033" i="64"/>
  <c r="Q1032" i="64"/>
  <c r="G1032" i="64"/>
  <c r="I1032" i="64" s="1"/>
  <c r="T1031" i="64"/>
  <c r="G1031" i="64"/>
  <c r="G1030" i="64"/>
  <c r="W1030" i="64" s="1"/>
  <c r="Q1029" i="64"/>
  <c r="G1029" i="64"/>
  <c r="F1029" i="64" s="1"/>
  <c r="Q1028" i="64"/>
  <c r="G1028" i="64"/>
  <c r="T1027" i="64"/>
  <c r="G1027" i="64"/>
  <c r="G1026" i="64"/>
  <c r="W1026" i="64" s="1"/>
  <c r="Q1025" i="64"/>
  <c r="G1025" i="64"/>
  <c r="I1025" i="64" s="1"/>
  <c r="Q1024" i="64"/>
  <c r="G1024" i="64"/>
  <c r="Q1023" i="64"/>
  <c r="G1023" i="64"/>
  <c r="I1023" i="64" s="1"/>
  <c r="Q1022" i="64"/>
  <c r="G1022" i="64"/>
  <c r="I1022" i="64" s="1"/>
  <c r="W1022" i="64" s="1"/>
  <c r="Q1021" i="64"/>
  <c r="G1021" i="64"/>
  <c r="Q1020" i="64"/>
  <c r="G1020" i="64"/>
  <c r="I1020" i="64" s="1"/>
  <c r="Q1019" i="64"/>
  <c r="G1019" i="64"/>
  <c r="Q1018" i="64"/>
  <c r="G1018" i="64"/>
  <c r="Q1017" i="64"/>
  <c r="G1017" i="64"/>
  <c r="F1017" i="64" s="1"/>
  <c r="Q1016" i="64"/>
  <c r="G1016" i="64"/>
  <c r="I1016" i="64" s="1"/>
  <c r="Q1015" i="64"/>
  <c r="G1015" i="64"/>
  <c r="Q1014" i="64"/>
  <c r="G1014" i="64"/>
  <c r="I1014" i="64" s="1"/>
  <c r="T1013" i="64"/>
  <c r="G1013" i="64"/>
  <c r="W1013" i="64" s="1"/>
  <c r="W1012" i="64"/>
  <c r="G1012" i="64"/>
  <c r="Q1011" i="64"/>
  <c r="G1011" i="64"/>
  <c r="I1011" i="64" s="1"/>
  <c r="Q1010" i="64"/>
  <c r="G1010" i="64"/>
  <c r="I1010" i="64" s="1"/>
  <c r="P1010" i="64" s="1"/>
  <c r="Q1009" i="64"/>
  <c r="G1009" i="64"/>
  <c r="Q1008" i="64"/>
  <c r="G1008" i="64"/>
  <c r="T1007" i="64"/>
  <c r="G1007" i="64"/>
  <c r="G1006" i="64"/>
  <c r="W1006" i="64" s="1"/>
  <c r="Q1005" i="64"/>
  <c r="G1005" i="64"/>
  <c r="F1005" i="64" s="1"/>
  <c r="Q1004" i="64"/>
  <c r="G1004" i="64"/>
  <c r="W1003" i="64"/>
  <c r="T1003" i="64"/>
  <c r="G1003" i="64"/>
  <c r="G1002" i="64"/>
  <c r="W1002" i="64" s="1"/>
  <c r="Q1001" i="64"/>
  <c r="G1001" i="64"/>
  <c r="I1001" i="64" s="1"/>
  <c r="Q1000" i="64"/>
  <c r="G1000" i="64"/>
  <c r="F1000" i="64" s="1"/>
  <c r="T999" i="64"/>
  <c r="G999" i="64"/>
  <c r="W998" i="64"/>
  <c r="G998" i="64"/>
  <c r="Q997" i="64"/>
  <c r="G997" i="64"/>
  <c r="Q996" i="64"/>
  <c r="N996" i="64"/>
  <c r="G996" i="64"/>
  <c r="I996" i="64" s="1"/>
  <c r="Q995" i="64"/>
  <c r="G995" i="64"/>
  <c r="F995" i="64" s="1"/>
  <c r="Q994" i="64"/>
  <c r="G994" i="64"/>
  <c r="Q993" i="64"/>
  <c r="G993" i="64"/>
  <c r="Q992" i="64"/>
  <c r="G992" i="64"/>
  <c r="I992" i="64" s="1"/>
  <c r="Q991" i="64"/>
  <c r="G991" i="64"/>
  <c r="Q990" i="64"/>
  <c r="G990" i="64"/>
  <c r="F990" i="64" s="1"/>
  <c r="T989" i="64"/>
  <c r="S989" i="64"/>
  <c r="W989" i="64"/>
  <c r="G989" i="64"/>
  <c r="G988" i="64"/>
  <c r="W988" i="64" s="1"/>
  <c r="Q987" i="64"/>
  <c r="G987" i="64"/>
  <c r="F987" i="64" s="1"/>
  <c r="Q986" i="64"/>
  <c r="G986" i="64"/>
  <c r="F986" i="64" s="1"/>
  <c r="T985" i="64"/>
  <c r="W985" i="64"/>
  <c r="G985" i="64"/>
  <c r="G984" i="64"/>
  <c r="Q983" i="64"/>
  <c r="G983" i="64"/>
  <c r="I983" i="64" s="1"/>
  <c r="Q982" i="64"/>
  <c r="G982" i="64"/>
  <c r="F982" i="64" s="1"/>
  <c r="Q981" i="64"/>
  <c r="G981" i="64"/>
  <c r="F981" i="64" s="1"/>
  <c r="Q980" i="64"/>
  <c r="G980" i="64"/>
  <c r="F980" i="64" s="1"/>
  <c r="T979" i="64"/>
  <c r="G979" i="64"/>
  <c r="W979" i="64" s="1"/>
  <c r="G978" i="64"/>
  <c r="W978" i="64" s="1"/>
  <c r="Q977" i="64"/>
  <c r="W977" i="64"/>
  <c r="G977" i="64"/>
  <c r="I977" i="64" s="1"/>
  <c r="Q976" i="64"/>
  <c r="G976" i="64"/>
  <c r="F976" i="64" s="1"/>
  <c r="Q975" i="64"/>
  <c r="G975" i="64"/>
  <c r="F975" i="64" s="1"/>
  <c r="Q974" i="64"/>
  <c r="G974" i="64"/>
  <c r="Q973" i="64"/>
  <c r="G973" i="64"/>
  <c r="Q972" i="64"/>
  <c r="G972" i="64"/>
  <c r="F972" i="64" s="1"/>
  <c r="Q971" i="64"/>
  <c r="G971" i="64"/>
  <c r="F971" i="64" s="1"/>
  <c r="Q970" i="64"/>
  <c r="G970" i="64"/>
  <c r="F970" i="64" s="1"/>
  <c r="T969" i="64"/>
  <c r="G969" i="64"/>
  <c r="G968" i="64"/>
  <c r="W968" i="64" s="1"/>
  <c r="Q967" i="64"/>
  <c r="G967" i="64"/>
  <c r="I967" i="64" s="1"/>
  <c r="Q966" i="64"/>
  <c r="G966" i="64"/>
  <c r="F966" i="64" s="1"/>
  <c r="T965" i="64"/>
  <c r="G965" i="64"/>
  <c r="G964" i="64"/>
  <c r="W964" i="64" s="1"/>
  <c r="Q963" i="64"/>
  <c r="G963" i="64"/>
  <c r="I963" i="64" s="1"/>
  <c r="Q962" i="64"/>
  <c r="G962" i="64"/>
  <c r="F962" i="64" s="1"/>
  <c r="T961" i="64"/>
  <c r="G961" i="64"/>
  <c r="W961" i="64" s="1"/>
  <c r="W960" i="64"/>
  <c r="G960" i="64"/>
  <c r="Q959" i="64"/>
  <c r="G959" i="64"/>
  <c r="I959" i="64" s="1"/>
  <c r="Q958" i="64"/>
  <c r="G958" i="64"/>
  <c r="F958" i="64" s="1"/>
  <c r="Q957" i="64"/>
  <c r="G957" i="64"/>
  <c r="F957" i="64" s="1"/>
  <c r="Q956" i="64"/>
  <c r="G956" i="64"/>
  <c r="Q955" i="64"/>
  <c r="G955" i="64"/>
  <c r="F955" i="64" s="1"/>
  <c r="Q954" i="64"/>
  <c r="G954" i="64"/>
  <c r="I954" i="64" s="1"/>
  <c r="W953" i="64"/>
  <c r="Q953" i="64"/>
  <c r="G953" i="64"/>
  <c r="I953" i="64" s="1"/>
  <c r="Q952" i="64"/>
  <c r="G952" i="64"/>
  <c r="W951" i="64"/>
  <c r="T951" i="64"/>
  <c r="G951" i="64"/>
  <c r="G950" i="64"/>
  <c r="Q949" i="64"/>
  <c r="G949" i="64"/>
  <c r="F949" i="64" s="1"/>
  <c r="Q948" i="64"/>
  <c r="G948" i="64"/>
  <c r="T947" i="64"/>
  <c r="G947" i="64"/>
  <c r="W946" i="64"/>
  <c r="G946" i="64"/>
  <c r="Q945" i="64"/>
  <c r="P945" i="64"/>
  <c r="G945" i="64"/>
  <c r="Q944" i="64"/>
  <c r="G944" i="64"/>
  <c r="Q943" i="64"/>
  <c r="G943" i="64"/>
  <c r="Q942" i="64"/>
  <c r="G942" i="64"/>
  <c r="F942" i="64" s="1"/>
  <c r="Q941" i="64"/>
  <c r="G941" i="64"/>
  <c r="I941" i="64" s="1"/>
  <c r="Q940" i="64"/>
  <c r="G940" i="64"/>
  <c r="Q939" i="64"/>
  <c r="G939" i="64"/>
  <c r="F939" i="64" s="1"/>
  <c r="Q938" i="64"/>
  <c r="G938" i="64"/>
  <c r="Q937" i="64"/>
  <c r="G937" i="64"/>
  <c r="F937" i="64" s="1"/>
  <c r="Q936" i="64"/>
  <c r="G936" i="64"/>
  <c r="I936" i="64" s="1"/>
  <c r="T935" i="64"/>
  <c r="G935" i="64"/>
  <c r="G934" i="64"/>
  <c r="W934" i="64" s="1"/>
  <c r="T933" i="64"/>
  <c r="G933" i="64"/>
  <c r="G932" i="64"/>
  <c r="W932" i="64" s="1"/>
  <c r="Q931" i="64"/>
  <c r="G931" i="64"/>
  <c r="I931" i="64" s="1"/>
  <c r="Q930" i="64"/>
  <c r="G930" i="64"/>
  <c r="F930" i="64" s="1"/>
  <c r="W929" i="64"/>
  <c r="Q929" i="64"/>
  <c r="G929" i="64"/>
  <c r="I929" i="64" s="1"/>
  <c r="Q928" i="64"/>
  <c r="G928" i="64"/>
  <c r="Q927" i="64"/>
  <c r="G927" i="64"/>
  <c r="Q926" i="64"/>
  <c r="G926" i="64"/>
  <c r="F926" i="64" s="1"/>
  <c r="Q925" i="64"/>
  <c r="G925" i="64"/>
  <c r="Q924" i="64"/>
  <c r="G924" i="64"/>
  <c r="Q923" i="64"/>
  <c r="G923" i="64"/>
  <c r="I923" i="64" s="1"/>
  <c r="Q922" i="64"/>
  <c r="G922" i="64"/>
  <c r="I922" i="64" s="1"/>
  <c r="Q921" i="64"/>
  <c r="G921" i="64"/>
  <c r="F921" i="64" s="1"/>
  <c r="Q920" i="64"/>
  <c r="G920" i="64"/>
  <c r="I920" i="64" s="1"/>
  <c r="T919" i="64"/>
  <c r="G919" i="64"/>
  <c r="G918" i="64"/>
  <c r="W918" i="64" s="1"/>
  <c r="Q917" i="64"/>
  <c r="G917" i="64"/>
  <c r="I917" i="64" s="1"/>
  <c r="Q916" i="64"/>
  <c r="G916" i="64"/>
  <c r="Q915" i="64"/>
  <c r="G915" i="64"/>
  <c r="Q914" i="64"/>
  <c r="G914" i="64"/>
  <c r="Q913" i="64"/>
  <c r="G913" i="64"/>
  <c r="Q912" i="64"/>
  <c r="G912" i="64"/>
  <c r="Q911" i="64"/>
  <c r="G911" i="64"/>
  <c r="I911" i="64" s="1"/>
  <c r="Q910" i="64"/>
  <c r="G910" i="64"/>
  <c r="Q909" i="64"/>
  <c r="G909" i="64"/>
  <c r="F909" i="64" s="1"/>
  <c r="Q908" i="64"/>
  <c r="G908" i="64"/>
  <c r="F908" i="64" s="1"/>
  <c r="Q907" i="64"/>
  <c r="G907" i="64"/>
  <c r="I907" i="64" s="1"/>
  <c r="Q906" i="64"/>
  <c r="G906" i="64"/>
  <c r="I906" i="64" s="1"/>
  <c r="Q905" i="64"/>
  <c r="G905" i="64"/>
  <c r="Q904" i="64"/>
  <c r="G904" i="64"/>
  <c r="Q903" i="64"/>
  <c r="G903" i="64"/>
  <c r="I903" i="64" s="1"/>
  <c r="Q902" i="64"/>
  <c r="G902" i="64"/>
  <c r="F902" i="64" s="1"/>
  <c r="Q901" i="64"/>
  <c r="G901" i="64"/>
  <c r="Q900" i="64"/>
  <c r="G900" i="64"/>
  <c r="F900" i="64" s="1"/>
  <c r="Q899" i="64"/>
  <c r="G899" i="64"/>
  <c r="F899" i="64" s="1"/>
  <c r="Q898" i="64"/>
  <c r="G898" i="64"/>
  <c r="Q897" i="64"/>
  <c r="G897" i="64"/>
  <c r="F897" i="64" s="1"/>
  <c r="Q896" i="64"/>
  <c r="G896" i="64"/>
  <c r="I896" i="64" s="1"/>
  <c r="Q895" i="64"/>
  <c r="G895" i="64"/>
  <c r="Q894" i="64"/>
  <c r="G894" i="64"/>
  <c r="I894" i="64" s="1"/>
  <c r="Q893" i="64"/>
  <c r="G893" i="64"/>
  <c r="I893" i="64" s="1"/>
  <c r="Q892" i="64"/>
  <c r="N892" i="64"/>
  <c r="L892" i="64"/>
  <c r="G892" i="64"/>
  <c r="F892" i="64" s="1"/>
  <c r="Q891" i="64"/>
  <c r="G891" i="64"/>
  <c r="Q890" i="64"/>
  <c r="G890" i="64"/>
  <c r="F890" i="64" s="1"/>
  <c r="Q889" i="64"/>
  <c r="G889" i="64"/>
  <c r="Q888" i="64"/>
  <c r="G888" i="64"/>
  <c r="I888" i="64" s="1"/>
  <c r="Q887" i="64"/>
  <c r="G887" i="64"/>
  <c r="Q886" i="64"/>
  <c r="G886" i="64"/>
  <c r="F886" i="64" s="1"/>
  <c r="Q885" i="64"/>
  <c r="G885" i="64"/>
  <c r="Q884" i="64"/>
  <c r="G884" i="64"/>
  <c r="Q883" i="64"/>
  <c r="G883" i="64"/>
  <c r="F883" i="64" s="1"/>
  <c r="Q882" i="64"/>
  <c r="G882" i="64"/>
  <c r="F882" i="64" s="1"/>
  <c r="Q881" i="64"/>
  <c r="G881" i="64"/>
  <c r="I881" i="64" s="1"/>
  <c r="W881" i="64" s="1"/>
  <c r="Q880" i="64"/>
  <c r="G880" i="64"/>
  <c r="T879" i="64"/>
  <c r="G879" i="64"/>
  <c r="W879" i="64" s="1"/>
  <c r="G878" i="64"/>
  <c r="Q877" i="64"/>
  <c r="G877" i="64"/>
  <c r="F877" i="64" s="1"/>
  <c r="Q876" i="64"/>
  <c r="G876" i="64"/>
  <c r="Q875" i="64"/>
  <c r="G875" i="64"/>
  <c r="F875" i="64" s="1"/>
  <c r="Q874" i="64"/>
  <c r="G874" i="64"/>
  <c r="F874" i="64" s="1"/>
  <c r="W873" i="64"/>
  <c r="O873" i="64"/>
  <c r="M873" i="64"/>
  <c r="K873" i="64"/>
  <c r="G873" i="64"/>
  <c r="E873" i="64"/>
  <c r="D873" i="64"/>
  <c r="C873" i="64"/>
  <c r="O872" i="64"/>
  <c r="M872" i="64"/>
  <c r="N872" i="64" s="1"/>
  <c r="K872" i="64"/>
  <c r="L872" i="64" s="1"/>
  <c r="G872" i="64"/>
  <c r="E872" i="64"/>
  <c r="D872" i="64"/>
  <c r="C872" i="64"/>
  <c r="O871" i="64"/>
  <c r="M871" i="64"/>
  <c r="K871" i="64"/>
  <c r="G871" i="64"/>
  <c r="W871" i="64" s="1"/>
  <c r="E871" i="64"/>
  <c r="D871" i="64"/>
  <c r="C871" i="64"/>
  <c r="O870" i="64"/>
  <c r="M870" i="64"/>
  <c r="K870" i="64"/>
  <c r="G870" i="64"/>
  <c r="E870" i="64"/>
  <c r="D870" i="64"/>
  <c r="C870" i="64"/>
  <c r="O869" i="64"/>
  <c r="M869" i="64"/>
  <c r="K869" i="64"/>
  <c r="L869" i="64" s="1"/>
  <c r="G869" i="64"/>
  <c r="E869" i="64"/>
  <c r="D869" i="64"/>
  <c r="C869" i="64"/>
  <c r="O868" i="64"/>
  <c r="M868" i="64"/>
  <c r="N868" i="64" s="1"/>
  <c r="K868" i="64"/>
  <c r="G868" i="64"/>
  <c r="E868" i="64"/>
  <c r="D868" i="64"/>
  <c r="C868" i="64"/>
  <c r="O867" i="64"/>
  <c r="M867" i="64"/>
  <c r="K867" i="64"/>
  <c r="G867" i="64"/>
  <c r="E867" i="64"/>
  <c r="D867" i="64"/>
  <c r="C867" i="64"/>
  <c r="O866" i="64"/>
  <c r="M866" i="64"/>
  <c r="K866" i="64"/>
  <c r="G866" i="64"/>
  <c r="E866" i="64"/>
  <c r="D866" i="64"/>
  <c r="C866" i="64"/>
  <c r="O865" i="64"/>
  <c r="P865" i="64" s="1"/>
  <c r="M865" i="64"/>
  <c r="K865" i="64"/>
  <c r="G865" i="64"/>
  <c r="E865" i="64"/>
  <c r="D865" i="64"/>
  <c r="C865" i="64"/>
  <c r="O864" i="64"/>
  <c r="M864" i="64"/>
  <c r="K864" i="64"/>
  <c r="G864" i="64"/>
  <c r="S865" i="64" s="1"/>
  <c r="E864" i="64"/>
  <c r="D864" i="64"/>
  <c r="C864" i="64"/>
  <c r="O863" i="64"/>
  <c r="M863" i="64"/>
  <c r="K863" i="64"/>
  <c r="G863" i="64"/>
  <c r="E863" i="64"/>
  <c r="D863" i="64"/>
  <c r="C863" i="64"/>
  <c r="O862" i="64"/>
  <c r="M862" i="64"/>
  <c r="K862" i="64"/>
  <c r="G862" i="64"/>
  <c r="E862" i="64"/>
  <c r="D862" i="64"/>
  <c r="C862" i="64"/>
  <c r="O861" i="64"/>
  <c r="M861" i="64"/>
  <c r="K861" i="64"/>
  <c r="G861" i="64"/>
  <c r="E861" i="64"/>
  <c r="D861" i="64"/>
  <c r="C861" i="64"/>
  <c r="O860" i="64"/>
  <c r="M860" i="64"/>
  <c r="K860" i="64"/>
  <c r="G860" i="64"/>
  <c r="E860" i="64"/>
  <c r="D860" i="64"/>
  <c r="C860" i="64"/>
  <c r="O859" i="64"/>
  <c r="M859" i="64"/>
  <c r="K859" i="64"/>
  <c r="G859" i="64"/>
  <c r="E859" i="64"/>
  <c r="D859" i="64"/>
  <c r="C859" i="64"/>
  <c r="O858" i="64"/>
  <c r="M858" i="64"/>
  <c r="K858" i="64"/>
  <c r="G858" i="64"/>
  <c r="E858" i="64"/>
  <c r="D858" i="64"/>
  <c r="C858" i="64"/>
  <c r="O857" i="64"/>
  <c r="M857" i="64"/>
  <c r="K857" i="64"/>
  <c r="G857" i="64"/>
  <c r="E857" i="64"/>
  <c r="D857" i="64"/>
  <c r="C857" i="64"/>
  <c r="O856" i="64"/>
  <c r="M856" i="64"/>
  <c r="K856" i="64"/>
  <c r="G856" i="64"/>
  <c r="E856" i="64"/>
  <c r="D856" i="64"/>
  <c r="C856" i="64"/>
  <c r="O855" i="64"/>
  <c r="M855" i="64"/>
  <c r="K855" i="64"/>
  <c r="G855" i="64"/>
  <c r="E855" i="64"/>
  <c r="D855" i="64"/>
  <c r="C855" i="64"/>
  <c r="O854" i="64"/>
  <c r="M854" i="64"/>
  <c r="K854" i="64"/>
  <c r="G854" i="64"/>
  <c r="E854" i="64"/>
  <c r="D854" i="64"/>
  <c r="C854" i="64"/>
  <c r="O853" i="64"/>
  <c r="M853" i="64"/>
  <c r="K853" i="64"/>
  <c r="G853" i="64"/>
  <c r="E853" i="64"/>
  <c r="D853" i="64"/>
  <c r="C853" i="64"/>
  <c r="O852" i="64"/>
  <c r="M852" i="64"/>
  <c r="K852" i="64"/>
  <c r="L852" i="64" s="1"/>
  <c r="G852" i="64"/>
  <c r="E852" i="64"/>
  <c r="D852" i="64"/>
  <c r="C852" i="64"/>
  <c r="Q851" i="64"/>
  <c r="G851" i="64"/>
  <c r="Q850" i="64"/>
  <c r="G850" i="64"/>
  <c r="Q849" i="64"/>
  <c r="G849" i="64"/>
  <c r="I849" i="64" s="1"/>
  <c r="Q848" i="64"/>
  <c r="G848" i="64"/>
  <c r="F848" i="64" s="1"/>
  <c r="Q847" i="64"/>
  <c r="G847" i="64"/>
  <c r="Q846" i="64"/>
  <c r="G846" i="64"/>
  <c r="I846" i="64" s="1"/>
  <c r="Q845" i="64"/>
  <c r="G845" i="64"/>
  <c r="Q844" i="64"/>
  <c r="G844" i="64"/>
  <c r="I844" i="64" s="1"/>
  <c r="Q843" i="64"/>
  <c r="G843" i="64"/>
  <c r="Q842" i="64"/>
  <c r="G842" i="64"/>
  <c r="F842" i="64" s="1"/>
  <c r="T841" i="64"/>
  <c r="G841" i="64"/>
  <c r="G840" i="64"/>
  <c r="W840" i="64" s="1"/>
  <c r="Q839" i="64"/>
  <c r="G839" i="64"/>
  <c r="I839" i="64" s="1"/>
  <c r="Q838" i="64"/>
  <c r="G838" i="64"/>
  <c r="Q837" i="64"/>
  <c r="G837" i="64"/>
  <c r="Q836" i="64"/>
  <c r="G836" i="64"/>
  <c r="I836" i="64" s="1"/>
  <c r="Q835" i="64"/>
  <c r="G835" i="64"/>
  <c r="F835" i="64" s="1"/>
  <c r="Q834" i="64"/>
  <c r="G834" i="64"/>
  <c r="Q833" i="64"/>
  <c r="G833" i="64"/>
  <c r="Q832" i="64"/>
  <c r="G832" i="64"/>
  <c r="F832" i="64" s="1"/>
  <c r="Q831" i="64"/>
  <c r="G831" i="64"/>
  <c r="I831" i="64" s="1"/>
  <c r="Q830" i="64"/>
  <c r="G830" i="64"/>
  <c r="Q829" i="64"/>
  <c r="G829" i="64"/>
  <c r="I829" i="64" s="1"/>
  <c r="Q828" i="64"/>
  <c r="G828" i="64"/>
  <c r="I828" i="64" s="1"/>
  <c r="Q827" i="64"/>
  <c r="G827" i="64"/>
  <c r="Q826" i="64"/>
  <c r="G826" i="64"/>
  <c r="F826" i="64" s="1"/>
  <c r="Q825" i="64"/>
  <c r="G825" i="64"/>
  <c r="Q824" i="64"/>
  <c r="G824" i="64"/>
  <c r="Q823" i="64"/>
  <c r="G823" i="64"/>
  <c r="I823" i="64" s="1"/>
  <c r="W823" i="64" s="1"/>
  <c r="Q822" i="64"/>
  <c r="G822" i="64"/>
  <c r="F822" i="64" s="1"/>
  <c r="Q821" i="64"/>
  <c r="G821" i="64"/>
  <c r="Q820" i="64"/>
  <c r="G820" i="64"/>
  <c r="F820" i="64" s="1"/>
  <c r="Q819" i="64"/>
  <c r="G819" i="64"/>
  <c r="F819" i="64" s="1"/>
  <c r="Q818" i="64"/>
  <c r="G818" i="64"/>
  <c r="I818" i="64" s="1"/>
  <c r="N818" i="64" s="1"/>
  <c r="Q817" i="64"/>
  <c r="G817" i="64"/>
  <c r="F817" i="64" s="1"/>
  <c r="Q816" i="64"/>
  <c r="G816" i="64"/>
  <c r="I816" i="64" s="1"/>
  <c r="Q815" i="64"/>
  <c r="G815" i="64"/>
  <c r="F815" i="64" s="1"/>
  <c r="Q814" i="64"/>
  <c r="G814" i="64"/>
  <c r="Q813" i="64"/>
  <c r="G813" i="64"/>
  <c r="Q812" i="64"/>
  <c r="G812" i="64"/>
  <c r="F812" i="64" s="1"/>
  <c r="Q811" i="64"/>
  <c r="G811" i="64"/>
  <c r="F811" i="64" s="1"/>
  <c r="Q810" i="64"/>
  <c r="G810" i="64"/>
  <c r="Q809" i="64"/>
  <c r="G809" i="64"/>
  <c r="Q808" i="64"/>
  <c r="G808" i="64"/>
  <c r="Q807" i="64"/>
  <c r="G807" i="64"/>
  <c r="F807" i="64" s="1"/>
  <c r="Q806" i="64"/>
  <c r="G806" i="64"/>
  <c r="Q805" i="64"/>
  <c r="G805" i="64"/>
  <c r="F805" i="64" s="1"/>
  <c r="Q804" i="64"/>
  <c r="G804" i="64"/>
  <c r="I804" i="64" s="1"/>
  <c r="Q803" i="64"/>
  <c r="G803" i="64"/>
  <c r="I803" i="64" s="1"/>
  <c r="Q802" i="64"/>
  <c r="G802" i="64"/>
  <c r="F802" i="64" s="1"/>
  <c r="Q801" i="64"/>
  <c r="W801" i="64"/>
  <c r="G801" i="64"/>
  <c r="I801" i="64" s="1"/>
  <c r="Q800" i="64"/>
  <c r="G800" i="64"/>
  <c r="Q799" i="64"/>
  <c r="G799" i="64"/>
  <c r="F799" i="64" s="1"/>
  <c r="Q798" i="64"/>
  <c r="G798" i="64"/>
  <c r="F798" i="64" s="1"/>
  <c r="T797" i="64"/>
  <c r="G797" i="64"/>
  <c r="W797" i="64" s="1"/>
  <c r="G796" i="64"/>
  <c r="Q795" i="64"/>
  <c r="G795" i="64"/>
  <c r="Q794" i="64"/>
  <c r="G794" i="64"/>
  <c r="W794" i="64" s="1"/>
  <c r="Q793" i="64"/>
  <c r="G793" i="64"/>
  <c r="Q792" i="64"/>
  <c r="P792" i="64"/>
  <c r="G792" i="64"/>
  <c r="Q791" i="64"/>
  <c r="G791" i="64"/>
  <c r="Q790" i="64"/>
  <c r="G790" i="64"/>
  <c r="Q789" i="64"/>
  <c r="G789" i="64"/>
  <c r="Q788" i="64"/>
  <c r="G788" i="64"/>
  <c r="Q787" i="64"/>
  <c r="G787" i="64"/>
  <c r="P787" i="64" s="1"/>
  <c r="Q786" i="64"/>
  <c r="G786" i="64"/>
  <c r="L786" i="64" s="1"/>
  <c r="Q785" i="64"/>
  <c r="W785" i="64"/>
  <c r="G785" i="64"/>
  <c r="Q784" i="64"/>
  <c r="G784" i="64"/>
  <c r="Q783" i="64"/>
  <c r="G783" i="64"/>
  <c r="Q782" i="64"/>
  <c r="L782" i="64"/>
  <c r="G782" i="64"/>
  <c r="Q781" i="64"/>
  <c r="G781" i="64"/>
  <c r="F781" i="64" s="1"/>
  <c r="Q780" i="64"/>
  <c r="G780" i="64"/>
  <c r="F780" i="64" s="1"/>
  <c r="Q779" i="64"/>
  <c r="G779" i="64"/>
  <c r="Q778" i="64"/>
  <c r="G778" i="64"/>
  <c r="F778" i="64" s="1"/>
  <c r="Q777" i="64"/>
  <c r="G777" i="64"/>
  <c r="I777" i="64" s="1"/>
  <c r="Q776" i="64"/>
  <c r="G776" i="64"/>
  <c r="I776" i="64" s="1"/>
  <c r="Q775" i="64"/>
  <c r="G775" i="64"/>
  <c r="I775" i="64" s="1"/>
  <c r="Q774" i="64"/>
  <c r="G774" i="64"/>
  <c r="I774" i="64" s="1"/>
  <c r="Q773" i="64"/>
  <c r="G773" i="64"/>
  <c r="I773" i="64" s="1"/>
  <c r="Q772" i="64"/>
  <c r="G772" i="64"/>
  <c r="F772" i="64" s="1"/>
  <c r="Q771" i="64"/>
  <c r="G771" i="64"/>
  <c r="F771" i="64" s="1"/>
  <c r="Q770" i="64"/>
  <c r="G770" i="64"/>
  <c r="I770" i="64" s="1"/>
  <c r="Q769" i="64"/>
  <c r="G769" i="64"/>
  <c r="Q768" i="64"/>
  <c r="G768" i="64"/>
  <c r="Q767" i="64"/>
  <c r="G767" i="64"/>
  <c r="I767" i="64" s="1"/>
  <c r="Q766" i="64"/>
  <c r="G766" i="64"/>
  <c r="I766" i="64" s="1"/>
  <c r="Q765" i="64"/>
  <c r="G765" i="64"/>
  <c r="F765" i="64" s="1"/>
  <c r="Q764" i="64"/>
  <c r="G764" i="64"/>
  <c r="I764" i="64" s="1"/>
  <c r="Q763" i="64"/>
  <c r="G763" i="64"/>
  <c r="F763" i="64" s="1"/>
  <c r="Q762" i="64"/>
  <c r="G762" i="64"/>
  <c r="I762" i="64" s="1"/>
  <c r="Q761" i="64"/>
  <c r="G761" i="64"/>
  <c r="I761" i="64" s="1"/>
  <c r="Q760" i="64"/>
  <c r="G760" i="64"/>
  <c r="W759" i="64"/>
  <c r="Q759" i="64"/>
  <c r="G759" i="64"/>
  <c r="I759" i="64" s="1"/>
  <c r="Q758" i="64"/>
  <c r="G758" i="64"/>
  <c r="F758" i="64" s="1"/>
  <c r="Q757" i="64"/>
  <c r="G757" i="64"/>
  <c r="Q756" i="64"/>
  <c r="T757" i="64" s="1"/>
  <c r="G756" i="64"/>
  <c r="I756" i="64" s="1"/>
  <c r="Q755" i="64"/>
  <c r="G755" i="64"/>
  <c r="F755" i="64" s="1"/>
  <c r="Q754" i="64"/>
  <c r="G754" i="64"/>
  <c r="F754" i="64" s="1"/>
  <c r="Q753" i="64"/>
  <c r="G753" i="64"/>
  <c r="F753" i="64" s="1"/>
  <c r="Q752" i="64"/>
  <c r="G752" i="64"/>
  <c r="I752" i="64" s="1"/>
  <c r="Q751" i="64"/>
  <c r="G751" i="64"/>
  <c r="Q750" i="64"/>
  <c r="G750" i="64"/>
  <c r="F750" i="64" s="1"/>
  <c r="Q749" i="64"/>
  <c r="G749" i="64"/>
  <c r="I749" i="64" s="1"/>
  <c r="Q748" i="64"/>
  <c r="G748" i="64"/>
  <c r="Q747" i="64"/>
  <c r="G747" i="64"/>
  <c r="I747" i="64" s="1"/>
  <c r="Q746" i="64"/>
  <c r="G746" i="64"/>
  <c r="F746" i="64" s="1"/>
  <c r="Q745" i="64"/>
  <c r="G745" i="64"/>
  <c r="Q744" i="64"/>
  <c r="G744" i="64"/>
  <c r="F744" i="64" s="1"/>
  <c r="Q743" i="64"/>
  <c r="G743" i="64"/>
  <c r="I743" i="64" s="1"/>
  <c r="Q742" i="64"/>
  <c r="G742" i="64"/>
  <c r="F742" i="64" s="1"/>
  <c r="Q741" i="64"/>
  <c r="G741" i="64"/>
  <c r="F741" i="64" s="1"/>
  <c r="Q740" i="64"/>
  <c r="G740" i="64"/>
  <c r="I740" i="64" s="1"/>
  <c r="Q739" i="64"/>
  <c r="G739" i="64"/>
  <c r="F739" i="64" s="1"/>
  <c r="Q738" i="64"/>
  <c r="G738" i="64"/>
  <c r="F738" i="64" s="1"/>
  <c r="Q737" i="64"/>
  <c r="G737" i="64"/>
  <c r="Q736" i="64"/>
  <c r="G736" i="64"/>
  <c r="Q735" i="64"/>
  <c r="G735" i="64"/>
  <c r="Q734" i="64"/>
  <c r="G734" i="64"/>
  <c r="F734" i="64" s="1"/>
  <c r="Q733" i="64"/>
  <c r="G733" i="64"/>
  <c r="Q732" i="64"/>
  <c r="G732" i="64"/>
  <c r="Q731" i="64"/>
  <c r="G731" i="64"/>
  <c r="F731" i="64" s="1"/>
  <c r="Q730" i="64"/>
  <c r="G730" i="64"/>
  <c r="Q729" i="64"/>
  <c r="G729" i="64"/>
  <c r="W728" i="64"/>
  <c r="Q728" i="64"/>
  <c r="P728" i="64"/>
  <c r="N728" i="64"/>
  <c r="G728" i="64"/>
  <c r="I728" i="64" s="1"/>
  <c r="Q727" i="64"/>
  <c r="G727" i="64"/>
  <c r="F727" i="64" s="1"/>
  <c r="Q726" i="64"/>
  <c r="G726" i="64"/>
  <c r="I726" i="64" s="1"/>
  <c r="Q725" i="64"/>
  <c r="P725" i="64"/>
  <c r="N725" i="64"/>
  <c r="W725" i="64"/>
  <c r="G725" i="64"/>
  <c r="I725" i="64" s="1"/>
  <c r="Q724" i="64"/>
  <c r="G724" i="64"/>
  <c r="Q723" i="64"/>
  <c r="G723" i="64"/>
  <c r="I723" i="64" s="1"/>
  <c r="Q722" i="64"/>
  <c r="G722" i="64"/>
  <c r="F722" i="64" s="1"/>
  <c r="Q721" i="64"/>
  <c r="G721" i="64"/>
  <c r="I721" i="64" s="1"/>
  <c r="Q720" i="64"/>
  <c r="G720" i="64"/>
  <c r="F720" i="64" s="1"/>
  <c r="Q719" i="64"/>
  <c r="G719" i="64"/>
  <c r="I719" i="64" s="1"/>
  <c r="Q718" i="64"/>
  <c r="G718" i="64"/>
  <c r="F718" i="64" s="1"/>
  <c r="Q717" i="64"/>
  <c r="G717" i="64"/>
  <c r="Q716" i="64"/>
  <c r="G716" i="64"/>
  <c r="Q715" i="64"/>
  <c r="G715" i="64"/>
  <c r="Q714" i="64"/>
  <c r="G714" i="64"/>
  <c r="I714" i="64" s="1"/>
  <c r="W714" i="64" s="1"/>
  <c r="Q713" i="64"/>
  <c r="G713" i="64"/>
  <c r="I713" i="64" s="1"/>
  <c r="Q712" i="64"/>
  <c r="G712" i="64"/>
  <c r="T711" i="64"/>
  <c r="G711" i="64"/>
  <c r="W711" i="64" s="1"/>
  <c r="G710" i="64"/>
  <c r="W710" i="64" s="1"/>
  <c r="T709" i="64"/>
  <c r="G709" i="64"/>
  <c r="G708" i="64"/>
  <c r="W708" i="64" s="1"/>
  <c r="Q707" i="64"/>
  <c r="G707" i="64"/>
  <c r="F707" i="64" s="1"/>
  <c r="Q706" i="64"/>
  <c r="G706" i="64"/>
  <c r="F706" i="64" s="1"/>
  <c r="Q705" i="64"/>
  <c r="N705" i="64"/>
  <c r="G705" i="64"/>
  <c r="I705" i="64" s="1"/>
  <c r="Q704" i="64"/>
  <c r="G704" i="64"/>
  <c r="Q703" i="64"/>
  <c r="G703" i="64"/>
  <c r="Q702" i="64"/>
  <c r="G702" i="64"/>
  <c r="F702" i="64" s="1"/>
  <c r="Q701" i="64"/>
  <c r="G701" i="64"/>
  <c r="I701" i="64" s="1"/>
  <c r="Q700" i="64"/>
  <c r="G700" i="64"/>
  <c r="Q699" i="64"/>
  <c r="G699" i="64"/>
  <c r="I699" i="64" s="1"/>
  <c r="Q698" i="64"/>
  <c r="G698" i="64"/>
  <c r="F698" i="64" s="1"/>
  <c r="Q697" i="64"/>
  <c r="G697" i="64"/>
  <c r="Q696" i="64"/>
  <c r="G696" i="64"/>
  <c r="Q695" i="64"/>
  <c r="G695" i="64"/>
  <c r="I695" i="64" s="1"/>
  <c r="Q694" i="64"/>
  <c r="G694" i="64"/>
  <c r="F694" i="64" s="1"/>
  <c r="Q693" i="64"/>
  <c r="G693" i="64"/>
  <c r="F693" i="64" s="1"/>
  <c r="Q692" i="64"/>
  <c r="G692" i="64"/>
  <c r="Q691" i="64"/>
  <c r="G691" i="64"/>
  <c r="F691" i="64" s="1"/>
  <c r="Q690" i="64"/>
  <c r="G690" i="64"/>
  <c r="I690" i="64" s="1"/>
  <c r="Q689" i="64"/>
  <c r="G689" i="64"/>
  <c r="I689" i="64" s="1"/>
  <c r="Q688" i="64"/>
  <c r="G688" i="64"/>
  <c r="Q687" i="64"/>
  <c r="G687" i="64"/>
  <c r="F687" i="64" s="1"/>
  <c r="Q686" i="64"/>
  <c r="G686" i="64"/>
  <c r="F686" i="64" s="1"/>
  <c r="Q685" i="64"/>
  <c r="G685" i="64"/>
  <c r="Q684" i="64"/>
  <c r="N684" i="64"/>
  <c r="G684" i="64"/>
  <c r="I684" i="64" s="1"/>
  <c r="T683" i="64"/>
  <c r="G683" i="64"/>
  <c r="W683" i="64" s="1"/>
  <c r="G682" i="64"/>
  <c r="Q681" i="64"/>
  <c r="G681" i="64"/>
  <c r="F681" i="64" s="1"/>
  <c r="Q680" i="64"/>
  <c r="G680" i="64"/>
  <c r="I680" i="64" s="1"/>
  <c r="Q679" i="64"/>
  <c r="G679" i="64"/>
  <c r="F679" i="64" s="1"/>
  <c r="Q678" i="64"/>
  <c r="G678" i="64"/>
  <c r="F678" i="64" s="1"/>
  <c r="Q677" i="64"/>
  <c r="G677" i="64"/>
  <c r="I677" i="64" s="1"/>
  <c r="Q676" i="64"/>
  <c r="G676" i="64"/>
  <c r="Q675" i="64"/>
  <c r="G675" i="64"/>
  <c r="I675" i="64" s="1"/>
  <c r="Q674" i="64"/>
  <c r="G674" i="64"/>
  <c r="F674" i="64" s="1"/>
  <c r="Q673" i="64"/>
  <c r="G673" i="64"/>
  <c r="Q672" i="64"/>
  <c r="N672" i="64"/>
  <c r="G672" i="64"/>
  <c r="Q671" i="64"/>
  <c r="G671" i="64"/>
  <c r="F671" i="64" s="1"/>
  <c r="Q670" i="64"/>
  <c r="G670" i="64"/>
  <c r="I670" i="64" s="1"/>
  <c r="Q669" i="64"/>
  <c r="G669" i="64"/>
  <c r="I669" i="64" s="1"/>
  <c r="Q668" i="64"/>
  <c r="G668" i="64"/>
  <c r="I668" i="64" s="1"/>
  <c r="Q667" i="64"/>
  <c r="G667" i="64"/>
  <c r="F667" i="64" s="1"/>
  <c r="Q666" i="64"/>
  <c r="G666" i="64"/>
  <c r="I666" i="64" s="1"/>
  <c r="Q665" i="64"/>
  <c r="G665" i="64"/>
  <c r="I665" i="64" s="1"/>
  <c r="Q664" i="64"/>
  <c r="G664" i="64"/>
  <c r="F664" i="64" s="1"/>
  <c r="Q663" i="64"/>
  <c r="G663" i="64"/>
  <c r="Q662" i="64"/>
  <c r="G662" i="64"/>
  <c r="F662" i="64" s="1"/>
  <c r="Q661" i="64"/>
  <c r="G661" i="64"/>
  <c r="F661" i="64" s="1"/>
  <c r="Q660" i="64"/>
  <c r="G660" i="64"/>
  <c r="F660" i="64" s="1"/>
  <c r="Q659" i="64"/>
  <c r="G659" i="64"/>
  <c r="F659" i="64" s="1"/>
  <c r="Q658" i="64"/>
  <c r="G658" i="64"/>
  <c r="W657" i="64"/>
  <c r="T657" i="64"/>
  <c r="G657" i="64"/>
  <c r="W656" i="64"/>
  <c r="G656" i="64"/>
  <c r="T655" i="64"/>
  <c r="G655" i="64"/>
  <c r="G654" i="64"/>
  <c r="W654" i="64" s="1"/>
  <c r="Q653" i="64"/>
  <c r="G653" i="64"/>
  <c r="Q652" i="64"/>
  <c r="G652" i="64"/>
  <c r="W651" i="64"/>
  <c r="Q651" i="64"/>
  <c r="G651" i="64"/>
  <c r="F651" i="64" s="1"/>
  <c r="Q650" i="64"/>
  <c r="G650" i="64"/>
  <c r="F650" i="64" s="1"/>
  <c r="Q649" i="64"/>
  <c r="G649" i="64"/>
  <c r="Q648" i="64"/>
  <c r="G648" i="64"/>
  <c r="Q647" i="64"/>
  <c r="G647" i="64"/>
  <c r="F647" i="64" s="1"/>
  <c r="Q646" i="64"/>
  <c r="G646" i="64"/>
  <c r="I646" i="64" s="1"/>
  <c r="T645" i="64"/>
  <c r="G645" i="64"/>
  <c r="W645" i="64" s="1"/>
  <c r="G644" i="64"/>
  <c r="W644" i="64" s="1"/>
  <c r="Q643" i="64"/>
  <c r="G643" i="64"/>
  <c r="F643" i="64" s="1"/>
  <c r="Q642" i="64"/>
  <c r="G642" i="64"/>
  <c r="F642" i="64" s="1"/>
  <c r="Q641" i="64"/>
  <c r="G641" i="64"/>
  <c r="Q640" i="64"/>
  <c r="G640" i="64"/>
  <c r="Q639" i="64"/>
  <c r="G639" i="64"/>
  <c r="F639" i="64" s="1"/>
  <c r="Q638" i="64"/>
  <c r="G638" i="64"/>
  <c r="F638" i="64" s="1"/>
  <c r="Q637" i="64"/>
  <c r="G637" i="64"/>
  <c r="Q636" i="64"/>
  <c r="G636" i="64"/>
  <c r="F636" i="64" s="1"/>
  <c r="Q635" i="64"/>
  <c r="G635" i="64"/>
  <c r="F635" i="64" s="1"/>
  <c r="Q634" i="64"/>
  <c r="L634" i="64"/>
  <c r="G634" i="64"/>
  <c r="I634" i="64" s="1"/>
  <c r="W634" i="64" s="1"/>
  <c r="Q633" i="64"/>
  <c r="G633" i="64"/>
  <c r="F633" i="64" s="1"/>
  <c r="Q632" i="64"/>
  <c r="G632" i="64"/>
  <c r="Q631" i="64"/>
  <c r="L631" i="64"/>
  <c r="G631" i="64"/>
  <c r="I631" i="64" s="1"/>
  <c r="P631" i="64" s="1"/>
  <c r="Q630" i="64"/>
  <c r="G630" i="64"/>
  <c r="F630" i="64" s="1"/>
  <c r="Q629" i="64"/>
  <c r="G629" i="64"/>
  <c r="Q628" i="64"/>
  <c r="G628" i="64"/>
  <c r="F628" i="64" s="1"/>
  <c r="Q627" i="64"/>
  <c r="G627" i="64"/>
  <c r="Q626" i="64"/>
  <c r="G626" i="64"/>
  <c r="I626" i="64" s="1"/>
  <c r="Q625" i="64"/>
  <c r="G625" i="64"/>
  <c r="Q624" i="64"/>
  <c r="G624" i="64"/>
  <c r="F624" i="64" s="1"/>
  <c r="Q623" i="64"/>
  <c r="G623" i="64"/>
  <c r="F623" i="64" s="1"/>
  <c r="Q622" i="64"/>
  <c r="G622" i="64"/>
  <c r="I622" i="64" s="1"/>
  <c r="Q621" i="64"/>
  <c r="G621" i="64"/>
  <c r="I621" i="64" s="1"/>
  <c r="Q620" i="64"/>
  <c r="G620" i="64"/>
  <c r="I620" i="64" s="1"/>
  <c r="Q619" i="64"/>
  <c r="G619" i="64"/>
  <c r="I619" i="64" s="1"/>
  <c r="Q618" i="64"/>
  <c r="G618" i="64"/>
  <c r="Q617" i="64"/>
  <c r="G617" i="64"/>
  <c r="I617" i="64" s="1"/>
  <c r="Q616" i="64"/>
  <c r="G616" i="64"/>
  <c r="Q615" i="64"/>
  <c r="G615" i="64"/>
  <c r="F615" i="64" s="1"/>
  <c r="Q614" i="64"/>
  <c r="G614" i="64"/>
  <c r="F614" i="64" s="1"/>
  <c r="Q613" i="64"/>
  <c r="G613" i="64"/>
  <c r="Q612" i="64"/>
  <c r="G612" i="64"/>
  <c r="F612" i="64" s="1"/>
  <c r="Q611" i="64"/>
  <c r="G611" i="64"/>
  <c r="F611" i="64" s="1"/>
  <c r="Q610" i="64"/>
  <c r="P610" i="64"/>
  <c r="N610" i="64"/>
  <c r="L610" i="64"/>
  <c r="G610" i="64"/>
  <c r="I610" i="64" s="1"/>
  <c r="W610" i="64" s="1"/>
  <c r="Q609" i="64"/>
  <c r="G609" i="64"/>
  <c r="F609" i="64" s="1"/>
  <c r="Q608" i="64"/>
  <c r="L608" i="64"/>
  <c r="G608" i="64"/>
  <c r="I608" i="64" s="1"/>
  <c r="Q607" i="64"/>
  <c r="G607" i="64"/>
  <c r="Q606" i="64"/>
  <c r="G606" i="64"/>
  <c r="F606" i="64" s="1"/>
  <c r="Q605" i="64"/>
  <c r="G605" i="64"/>
  <c r="I605" i="64" s="1"/>
  <c r="Q604" i="64"/>
  <c r="G604" i="64"/>
  <c r="Q603" i="64"/>
  <c r="G603" i="64"/>
  <c r="Q602" i="64"/>
  <c r="G602" i="64"/>
  <c r="F602" i="64" s="1"/>
  <c r="Q601" i="64"/>
  <c r="G601" i="64"/>
  <c r="Q600" i="64"/>
  <c r="G600" i="64"/>
  <c r="F600" i="64" s="1"/>
  <c r="Q599" i="64"/>
  <c r="G599" i="64"/>
  <c r="F599" i="64" s="1"/>
  <c r="Q598" i="64"/>
  <c r="G598" i="64"/>
  <c r="F598" i="64" s="1"/>
  <c r="T597" i="64"/>
  <c r="G597" i="64"/>
  <c r="W596" i="64"/>
  <c r="G596" i="64"/>
  <c r="Q595" i="64"/>
  <c r="G595" i="64"/>
  <c r="Q594" i="64"/>
  <c r="G594" i="64"/>
  <c r="F594" i="64" s="1"/>
  <c r="Q593" i="64"/>
  <c r="L593" i="64"/>
  <c r="G593" i="64"/>
  <c r="F593" i="64" s="1"/>
  <c r="Q592" i="64"/>
  <c r="G592" i="64"/>
  <c r="Q591" i="64"/>
  <c r="G591" i="64"/>
  <c r="Q590" i="64"/>
  <c r="G590" i="64"/>
  <c r="F590" i="64" s="1"/>
  <c r="Q589" i="64"/>
  <c r="G589" i="64"/>
  <c r="Q588" i="64"/>
  <c r="G588" i="64"/>
  <c r="Q587" i="64"/>
  <c r="L587" i="64"/>
  <c r="G587" i="64"/>
  <c r="I587" i="64" s="1"/>
  <c r="Q586" i="64"/>
  <c r="G586" i="64"/>
  <c r="Q585" i="64"/>
  <c r="G585" i="64"/>
  <c r="F585" i="64" s="1"/>
  <c r="Q584" i="64"/>
  <c r="G584" i="64"/>
  <c r="I584" i="64" s="1"/>
  <c r="Q583" i="64"/>
  <c r="G583" i="64"/>
  <c r="F583" i="64" s="1"/>
  <c r="Q582" i="64"/>
  <c r="G582" i="64"/>
  <c r="Q581" i="64"/>
  <c r="G581" i="64"/>
  <c r="I581" i="64" s="1"/>
  <c r="Q580" i="64"/>
  <c r="G580" i="64"/>
  <c r="Q579" i="64"/>
  <c r="G579" i="64"/>
  <c r="F579" i="64" s="1"/>
  <c r="Q578" i="64"/>
  <c r="G578" i="64"/>
  <c r="F578" i="64" s="1"/>
  <c r="Q577" i="64"/>
  <c r="G577" i="64"/>
  <c r="Q576" i="64"/>
  <c r="G576" i="64"/>
  <c r="F576" i="64" s="1"/>
  <c r="Q575" i="64"/>
  <c r="G575" i="64"/>
  <c r="F575" i="64" s="1"/>
  <c r="Q574" i="64"/>
  <c r="N574" i="64"/>
  <c r="L574" i="64"/>
  <c r="G574" i="64"/>
  <c r="I574" i="64" s="1"/>
  <c r="Q573" i="64"/>
  <c r="G573" i="64"/>
  <c r="F573" i="64" s="1"/>
  <c r="Q572" i="64"/>
  <c r="G572" i="64"/>
  <c r="Q571" i="64"/>
  <c r="P571" i="64"/>
  <c r="G571" i="64"/>
  <c r="I571" i="64" s="1"/>
  <c r="N571" i="64" s="1"/>
  <c r="Q570" i="64"/>
  <c r="G570" i="64"/>
  <c r="Q569" i="64"/>
  <c r="G569" i="64"/>
  <c r="I569" i="64" s="1"/>
  <c r="Q568" i="64"/>
  <c r="G568" i="64"/>
  <c r="F568" i="64" s="1"/>
  <c r="Q567" i="64"/>
  <c r="G567" i="64"/>
  <c r="F567" i="64" s="1"/>
  <c r="Q566" i="64"/>
  <c r="G566" i="64"/>
  <c r="Q565" i="64"/>
  <c r="G565" i="64"/>
  <c r="F565" i="64" s="1"/>
  <c r="Q564" i="64"/>
  <c r="G564" i="64"/>
  <c r="F564" i="64" s="1"/>
  <c r="Q563" i="64"/>
  <c r="G563" i="64"/>
  <c r="Q562" i="64"/>
  <c r="G562" i="64"/>
  <c r="F562" i="64" s="1"/>
  <c r="Q561" i="64"/>
  <c r="G561" i="64"/>
  <c r="Q560" i="64"/>
  <c r="G560" i="64"/>
  <c r="I560" i="64" s="1"/>
  <c r="Q559" i="64"/>
  <c r="G559" i="64"/>
  <c r="F559" i="64" s="1"/>
  <c r="Q558" i="64"/>
  <c r="G558" i="64"/>
  <c r="I558" i="64" s="1"/>
  <c r="Q557" i="64"/>
  <c r="G557" i="64"/>
  <c r="I557" i="64" s="1"/>
  <c r="Q556" i="64"/>
  <c r="G556" i="64"/>
  <c r="Q555" i="64"/>
  <c r="G555" i="64"/>
  <c r="I555" i="64" s="1"/>
  <c r="Q554" i="64"/>
  <c r="G554" i="64"/>
  <c r="F554" i="64" s="1"/>
  <c r="Q553" i="64"/>
  <c r="G553" i="64"/>
  <c r="Q552" i="64"/>
  <c r="G552" i="64"/>
  <c r="F552" i="64" s="1"/>
  <c r="Q551" i="64"/>
  <c r="G551" i="64"/>
  <c r="F551" i="64" s="1"/>
  <c r="Q550" i="64"/>
  <c r="G550" i="64"/>
  <c r="I550" i="64" s="1"/>
  <c r="Q549" i="64"/>
  <c r="G549" i="64"/>
  <c r="F549" i="64" s="1"/>
  <c r="Q548" i="64"/>
  <c r="G548" i="64"/>
  <c r="Q547" i="64"/>
  <c r="G547" i="64"/>
  <c r="I547" i="64" s="1"/>
  <c r="L547" i="64" s="1"/>
  <c r="Q546" i="64"/>
  <c r="G546" i="64"/>
  <c r="F546" i="64" s="1"/>
  <c r="T545" i="64"/>
  <c r="W545" i="64"/>
  <c r="G545" i="64"/>
  <c r="W544" i="64"/>
  <c r="G544" i="64"/>
  <c r="T543" i="64"/>
  <c r="G543" i="64"/>
  <c r="W542" i="64"/>
  <c r="G542" i="64"/>
  <c r="Q541" i="64"/>
  <c r="G541" i="64"/>
  <c r="F541" i="64" s="1"/>
  <c r="Q540" i="64"/>
  <c r="G540" i="64"/>
  <c r="F540" i="64" s="1"/>
  <c r="Q539" i="64"/>
  <c r="G539" i="64"/>
  <c r="F539" i="64" s="1"/>
  <c r="Q538" i="64"/>
  <c r="G538" i="64"/>
  <c r="Q537" i="64"/>
  <c r="G537" i="64"/>
  <c r="Q536" i="64"/>
  <c r="G536" i="64"/>
  <c r="Q535" i="64"/>
  <c r="G535" i="64"/>
  <c r="F535" i="64" s="1"/>
  <c r="Q534" i="64"/>
  <c r="G534" i="64"/>
  <c r="I534" i="64" s="1"/>
  <c r="W533" i="64"/>
  <c r="Q533" i="64"/>
  <c r="G533" i="64"/>
  <c r="I533" i="64" s="1"/>
  <c r="Q532" i="64"/>
  <c r="G532" i="64"/>
  <c r="Q531" i="64"/>
  <c r="G531" i="64"/>
  <c r="Q530" i="64"/>
  <c r="G530" i="64"/>
  <c r="F530" i="64" s="1"/>
  <c r="Q529" i="64"/>
  <c r="G529" i="64"/>
  <c r="Q528" i="64"/>
  <c r="G528" i="64"/>
  <c r="Q527" i="64"/>
  <c r="G527" i="64"/>
  <c r="Q526" i="64"/>
  <c r="G526" i="64"/>
  <c r="F526" i="64" s="1"/>
  <c r="Q525" i="64"/>
  <c r="G525" i="64"/>
  <c r="Q524" i="64"/>
  <c r="G524" i="64"/>
  <c r="I524" i="64" s="1"/>
  <c r="W524" i="64" s="1"/>
  <c r="Q523" i="64"/>
  <c r="G523" i="64"/>
  <c r="F523" i="64" s="1"/>
  <c r="Q522" i="64"/>
  <c r="G522" i="64"/>
  <c r="I522" i="64" s="1"/>
  <c r="Q521" i="64"/>
  <c r="G521" i="64"/>
  <c r="I521" i="64" s="1"/>
  <c r="Q520" i="64"/>
  <c r="G520" i="64"/>
  <c r="F520" i="64" s="1"/>
  <c r="Q519" i="64"/>
  <c r="G519" i="64"/>
  <c r="I519" i="64" s="1"/>
  <c r="Q518" i="64"/>
  <c r="G518" i="64"/>
  <c r="F518" i="64" s="1"/>
  <c r="Q517" i="64"/>
  <c r="G517" i="64"/>
  <c r="I517" i="64" s="1"/>
  <c r="Q516" i="64"/>
  <c r="G516" i="64"/>
  <c r="F516" i="64" s="1"/>
  <c r="Q515" i="64"/>
  <c r="G515" i="64"/>
  <c r="I515" i="64" s="1"/>
  <c r="Q514" i="64"/>
  <c r="G514" i="64"/>
  <c r="I514" i="64" s="1"/>
  <c r="Q513" i="64"/>
  <c r="G513" i="64"/>
  <c r="F513" i="64" s="1"/>
  <c r="Q512" i="64"/>
  <c r="G512" i="64"/>
  <c r="Q511" i="64"/>
  <c r="G511" i="64"/>
  <c r="F511" i="64" s="1"/>
  <c r="Q510" i="64"/>
  <c r="G510" i="64"/>
  <c r="I510" i="64" s="1"/>
  <c r="W509" i="64"/>
  <c r="Q509" i="64"/>
  <c r="G509" i="64"/>
  <c r="I509" i="64" s="1"/>
  <c r="Q508" i="64"/>
  <c r="G508" i="64"/>
  <c r="Q507" i="64"/>
  <c r="G507" i="64"/>
  <c r="Q506" i="64"/>
  <c r="G506" i="64"/>
  <c r="F506" i="64" s="1"/>
  <c r="Q505" i="64"/>
  <c r="G505" i="64"/>
  <c r="Q504" i="64"/>
  <c r="G504" i="64"/>
  <c r="Q503" i="64"/>
  <c r="G503" i="64"/>
  <c r="F503" i="64" s="1"/>
  <c r="Q502" i="64"/>
  <c r="T503" i="64" s="1"/>
  <c r="G502" i="64"/>
  <c r="Q501" i="64"/>
  <c r="G501" i="64"/>
  <c r="Q500" i="64"/>
  <c r="G500" i="64"/>
  <c r="I500" i="64" s="1"/>
  <c r="Q499" i="64"/>
  <c r="G499" i="64"/>
  <c r="Q498" i="64"/>
  <c r="G498" i="64"/>
  <c r="Q497" i="64"/>
  <c r="W497" i="64"/>
  <c r="G497" i="64"/>
  <c r="I497" i="64" s="1"/>
  <c r="Q496" i="64"/>
  <c r="G496" i="64"/>
  <c r="F496" i="64" s="1"/>
  <c r="Q495" i="64"/>
  <c r="G495" i="64"/>
  <c r="F495" i="64" s="1"/>
  <c r="Q494" i="64"/>
  <c r="G494" i="64"/>
  <c r="F494" i="64" s="1"/>
  <c r="Q493" i="64"/>
  <c r="G493" i="64"/>
  <c r="Q492" i="64"/>
  <c r="G492" i="64"/>
  <c r="Q491" i="64"/>
  <c r="G491" i="64"/>
  <c r="F491" i="64" s="1"/>
  <c r="Q490" i="64"/>
  <c r="G490" i="64"/>
  <c r="Q489" i="64"/>
  <c r="G489" i="64"/>
  <c r="Q488" i="64"/>
  <c r="G488" i="64"/>
  <c r="I488" i="64" s="1"/>
  <c r="Q487" i="64"/>
  <c r="G487" i="64"/>
  <c r="F487" i="64" s="1"/>
  <c r="Q486" i="64"/>
  <c r="G486" i="64"/>
  <c r="I486" i="64" s="1"/>
  <c r="Q485" i="64"/>
  <c r="G485" i="64"/>
  <c r="Q484" i="64"/>
  <c r="G484" i="64"/>
  <c r="Q483" i="64"/>
  <c r="T483" i="64" s="1"/>
  <c r="G483" i="64"/>
  <c r="I483" i="64" s="1"/>
  <c r="Q482" i="64"/>
  <c r="G482" i="64"/>
  <c r="F482" i="64" s="1"/>
  <c r="Q481" i="64"/>
  <c r="G481" i="64"/>
  <c r="Q480" i="64"/>
  <c r="G480" i="64"/>
  <c r="Q479" i="64"/>
  <c r="G479" i="64"/>
  <c r="F479" i="64" s="1"/>
  <c r="Q478" i="64"/>
  <c r="G478" i="64"/>
  <c r="F478" i="64" s="1"/>
  <c r="Q477" i="64"/>
  <c r="G477" i="64"/>
  <c r="Q476" i="64"/>
  <c r="G476" i="64"/>
  <c r="F476" i="64" s="1"/>
  <c r="Q475" i="64"/>
  <c r="P475" i="64"/>
  <c r="G475" i="64"/>
  <c r="I475" i="64" s="1"/>
  <c r="L475" i="64" s="1"/>
  <c r="Q474" i="64"/>
  <c r="G474" i="64"/>
  <c r="F474" i="64" s="1"/>
  <c r="Q473" i="64"/>
  <c r="G473" i="64"/>
  <c r="Q472" i="64"/>
  <c r="G472" i="64"/>
  <c r="I472" i="64" s="1"/>
  <c r="Q471" i="64"/>
  <c r="P471" i="64"/>
  <c r="G471" i="64"/>
  <c r="F471" i="64" s="1"/>
  <c r="Q470" i="64"/>
  <c r="G470" i="64"/>
  <c r="I470" i="64" s="1"/>
  <c r="T469" i="64"/>
  <c r="G469" i="64"/>
  <c r="G468" i="64"/>
  <c r="W468" i="64" s="1"/>
  <c r="T467" i="64"/>
  <c r="G467" i="64"/>
  <c r="W467" i="64" s="1"/>
  <c r="G466" i="64"/>
  <c r="Q465" i="64"/>
  <c r="G465" i="64"/>
  <c r="F465" i="64" s="1"/>
  <c r="Q464" i="64"/>
  <c r="G464" i="64"/>
  <c r="I464" i="64" s="1"/>
  <c r="Q463" i="64"/>
  <c r="G463" i="64"/>
  <c r="Q462" i="64"/>
  <c r="G462" i="64"/>
  <c r="Q461" i="64"/>
  <c r="W461" i="64"/>
  <c r="G461" i="64"/>
  <c r="I461" i="64" s="1"/>
  <c r="Q460" i="64"/>
  <c r="G460" i="64"/>
  <c r="Q459" i="64"/>
  <c r="G459" i="64"/>
  <c r="W458" i="64"/>
  <c r="Q458" i="64"/>
  <c r="P458" i="64"/>
  <c r="G458" i="64"/>
  <c r="I458" i="64" s="1"/>
  <c r="W457" i="64"/>
  <c r="T457" i="64"/>
  <c r="G457" i="64"/>
  <c r="G456" i="64"/>
  <c r="Q455" i="64"/>
  <c r="G455" i="64"/>
  <c r="Q454" i="64"/>
  <c r="G454" i="64"/>
  <c r="F454" i="64" s="1"/>
  <c r="Q453" i="64"/>
  <c r="G453" i="64"/>
  <c r="F453" i="64" s="1"/>
  <c r="Q452" i="64"/>
  <c r="W452" i="64"/>
  <c r="G452" i="64"/>
  <c r="I452" i="64" s="1"/>
  <c r="Q451" i="64"/>
  <c r="G451" i="64"/>
  <c r="F451" i="64" s="1"/>
  <c r="Q450" i="64"/>
  <c r="G450" i="64"/>
  <c r="F450" i="64" s="1"/>
  <c r="Q449" i="64"/>
  <c r="G449" i="64"/>
  <c r="Q448" i="64"/>
  <c r="G448" i="64"/>
  <c r="W447" i="64"/>
  <c r="S447" i="64"/>
  <c r="Q447" i="64"/>
  <c r="P447" i="64"/>
  <c r="N447" i="64"/>
  <c r="L447" i="64"/>
  <c r="G447" i="64"/>
  <c r="F447" i="64" s="1"/>
  <c r="W446" i="64"/>
  <c r="Q446" i="64"/>
  <c r="P446" i="64"/>
  <c r="N446" i="64"/>
  <c r="L446" i="64"/>
  <c r="G446" i="64"/>
  <c r="F446" i="64" s="1"/>
  <c r="Q445" i="64"/>
  <c r="G445" i="64"/>
  <c r="I445" i="64" s="1"/>
  <c r="Q444" i="64"/>
  <c r="G444" i="64"/>
  <c r="Q443" i="64"/>
  <c r="G443" i="64"/>
  <c r="F443" i="64" s="1"/>
  <c r="Q442" i="64"/>
  <c r="G442" i="64"/>
  <c r="F442" i="64" s="1"/>
  <c r="Q441" i="64"/>
  <c r="G441" i="64"/>
  <c r="F441" i="64" s="1"/>
  <c r="Q440" i="64"/>
  <c r="G440" i="64"/>
  <c r="W439" i="64"/>
  <c r="S439" i="64"/>
  <c r="Q439" i="64"/>
  <c r="P439" i="64"/>
  <c r="N439" i="64"/>
  <c r="L439" i="64"/>
  <c r="G439" i="64"/>
  <c r="F439" i="64" s="1"/>
  <c r="W438" i="64"/>
  <c r="Q438" i="64"/>
  <c r="P438" i="64"/>
  <c r="N438" i="64"/>
  <c r="L438" i="64"/>
  <c r="G438" i="64"/>
  <c r="F438" i="64" s="1"/>
  <c r="Q437" i="64"/>
  <c r="G437" i="64"/>
  <c r="Q436" i="64"/>
  <c r="G436" i="64"/>
  <c r="Q435" i="64"/>
  <c r="G435" i="64"/>
  <c r="Q434" i="64"/>
  <c r="G434" i="64"/>
  <c r="Q433" i="64"/>
  <c r="G433" i="64"/>
  <c r="Q432" i="64"/>
  <c r="G432" i="64"/>
  <c r="W431" i="64"/>
  <c r="S431" i="64"/>
  <c r="Q431" i="64"/>
  <c r="T431" i="64" s="1"/>
  <c r="P431" i="64"/>
  <c r="N431" i="64"/>
  <c r="L431" i="64"/>
  <c r="G431" i="64"/>
  <c r="F431" i="64" s="1"/>
  <c r="W430" i="64"/>
  <c r="Q430" i="64"/>
  <c r="P430" i="64"/>
  <c r="N430" i="64"/>
  <c r="L430" i="64"/>
  <c r="G430" i="64"/>
  <c r="F430" i="64" s="1"/>
  <c r="Q429" i="64"/>
  <c r="G429" i="64"/>
  <c r="Q428" i="64"/>
  <c r="G428" i="64"/>
  <c r="Q427" i="64"/>
  <c r="G427" i="64"/>
  <c r="I427" i="64" s="1"/>
  <c r="Q426" i="64"/>
  <c r="G426" i="64"/>
  <c r="Q425" i="64"/>
  <c r="G425" i="64"/>
  <c r="Q424" i="64"/>
  <c r="G424" i="64"/>
  <c r="Q423" i="64"/>
  <c r="G423" i="64"/>
  <c r="Q422" i="64"/>
  <c r="G422" i="64"/>
  <c r="Q421" i="64"/>
  <c r="G421" i="64"/>
  <c r="Q420" i="64"/>
  <c r="G420" i="64"/>
  <c r="W419" i="64"/>
  <c r="S419" i="64"/>
  <c r="Q419" i="64"/>
  <c r="P419" i="64"/>
  <c r="N419" i="64"/>
  <c r="L419" i="64"/>
  <c r="G419" i="64"/>
  <c r="F419" i="64" s="1"/>
  <c r="W418" i="64"/>
  <c r="Q418" i="64"/>
  <c r="P418" i="64"/>
  <c r="N418" i="64"/>
  <c r="L418" i="64"/>
  <c r="G418" i="64"/>
  <c r="F418" i="64" s="1"/>
  <c r="Q417" i="64"/>
  <c r="G417" i="64"/>
  <c r="Q416" i="64"/>
  <c r="G416" i="64"/>
  <c r="F416" i="64" s="1"/>
  <c r="Q415" i="64"/>
  <c r="G415" i="64"/>
  <c r="F415" i="64" s="1"/>
  <c r="Q414" i="64"/>
  <c r="G414" i="64"/>
  <c r="W413" i="64"/>
  <c r="T413" i="64"/>
  <c r="G413" i="64"/>
  <c r="G412" i="64"/>
  <c r="W412" i="64" s="1"/>
  <c r="Q411" i="64"/>
  <c r="G411" i="64"/>
  <c r="Q410" i="64"/>
  <c r="P410" i="64"/>
  <c r="W410" i="64"/>
  <c r="G410" i="64"/>
  <c r="F410" i="64" s="1"/>
  <c r="Q409" i="64"/>
  <c r="G409" i="64"/>
  <c r="Q408" i="64"/>
  <c r="N408" i="64"/>
  <c r="G408" i="64"/>
  <c r="Q407" i="64"/>
  <c r="G407" i="64"/>
  <c r="Q406" i="64"/>
  <c r="G406" i="64"/>
  <c r="Q405" i="64"/>
  <c r="G405" i="64"/>
  <c r="Q404" i="64"/>
  <c r="G404" i="64"/>
  <c r="F404" i="64" s="1"/>
  <c r="W403" i="64"/>
  <c r="Q403" i="64"/>
  <c r="G403" i="64"/>
  <c r="Q402" i="64"/>
  <c r="G402" i="64"/>
  <c r="Q401" i="64"/>
  <c r="G401" i="64"/>
  <c r="I401" i="64" s="1"/>
  <c r="Q400" i="64"/>
  <c r="G400" i="64"/>
  <c r="F400" i="64" s="1"/>
  <c r="Q399" i="64"/>
  <c r="G399" i="64"/>
  <c r="I399" i="64" s="1"/>
  <c r="Q398" i="64"/>
  <c r="G398" i="64"/>
  <c r="F398" i="64" s="1"/>
  <c r="Q397" i="64"/>
  <c r="T397" i="64" s="1"/>
  <c r="G397" i="64"/>
  <c r="I397" i="64" s="1"/>
  <c r="W396" i="64"/>
  <c r="Q396" i="64"/>
  <c r="G396" i="64"/>
  <c r="I396" i="64" s="1"/>
  <c r="Q395" i="64"/>
  <c r="G395" i="64"/>
  <c r="I395" i="64" s="1"/>
  <c r="Q394" i="64"/>
  <c r="G394" i="64"/>
  <c r="I394" i="64" s="1"/>
  <c r="Q393" i="64"/>
  <c r="G393" i="64"/>
  <c r="I393" i="64" s="1"/>
  <c r="Q392" i="64"/>
  <c r="G392" i="64"/>
  <c r="W391" i="64"/>
  <c r="Q391" i="64"/>
  <c r="G391" i="64"/>
  <c r="I391" i="64" s="1"/>
  <c r="Q390" i="64"/>
  <c r="G390" i="64"/>
  <c r="F390" i="64" s="1"/>
  <c r="Q389" i="64"/>
  <c r="G389" i="64"/>
  <c r="Q388" i="64"/>
  <c r="G388" i="64"/>
  <c r="F388" i="64" s="1"/>
  <c r="Q387" i="64"/>
  <c r="G387" i="64"/>
  <c r="F387" i="64" s="1"/>
  <c r="Q386" i="64"/>
  <c r="G386" i="64"/>
  <c r="Q385" i="64"/>
  <c r="G385" i="64"/>
  <c r="F385" i="64" s="1"/>
  <c r="Q384" i="64"/>
  <c r="G384" i="64"/>
  <c r="I384" i="64" s="1"/>
  <c r="Q383" i="64"/>
  <c r="G383" i="64"/>
  <c r="Q382" i="64"/>
  <c r="G382" i="64"/>
  <c r="I382" i="64" s="1"/>
  <c r="Q381" i="64"/>
  <c r="G381" i="64"/>
  <c r="Q380" i="64"/>
  <c r="G380" i="64"/>
  <c r="F380" i="64" s="1"/>
  <c r="Q379" i="64"/>
  <c r="G379" i="64"/>
  <c r="I379" i="64" s="1"/>
  <c r="Q378" i="64"/>
  <c r="G378" i="64"/>
  <c r="Q377" i="64"/>
  <c r="G377" i="64"/>
  <c r="Q376" i="64"/>
  <c r="G376" i="64"/>
  <c r="Q375" i="64"/>
  <c r="G375" i="64"/>
  <c r="F375" i="64" s="1"/>
  <c r="Q374" i="64"/>
  <c r="G374" i="64"/>
  <c r="Q373" i="64"/>
  <c r="G373" i="64"/>
  <c r="Q372" i="64"/>
  <c r="G372" i="64"/>
  <c r="Q371" i="64"/>
  <c r="G371" i="64"/>
  <c r="Q370" i="64"/>
  <c r="G370" i="64"/>
  <c r="F370" i="64" s="1"/>
  <c r="Q369" i="64"/>
  <c r="G369" i="64"/>
  <c r="I369" i="64" s="1"/>
  <c r="Q368" i="64"/>
  <c r="G368" i="64"/>
  <c r="Q367" i="64"/>
  <c r="G367" i="64"/>
  <c r="I367" i="64" s="1"/>
  <c r="Q366" i="64"/>
  <c r="G366" i="64"/>
  <c r="F366" i="64" s="1"/>
  <c r="Q365" i="64"/>
  <c r="G365" i="64"/>
  <c r="Q364" i="64"/>
  <c r="G364" i="64"/>
  <c r="Q363" i="64"/>
  <c r="T363" i="64" s="1"/>
  <c r="G363" i="64"/>
  <c r="F363" i="64" s="1"/>
  <c r="Q362" i="64"/>
  <c r="G362" i="64"/>
  <c r="F362" i="64" s="1"/>
  <c r="Q361" i="64"/>
  <c r="G361" i="64"/>
  <c r="F361" i="64" s="1"/>
  <c r="Q360" i="64"/>
  <c r="G360" i="64"/>
  <c r="F360" i="64" s="1"/>
  <c r="Q359" i="64"/>
  <c r="G359" i="64"/>
  <c r="F359" i="64" s="1"/>
  <c r="Q358" i="64"/>
  <c r="G358" i="64"/>
  <c r="Q357" i="64"/>
  <c r="G357" i="64"/>
  <c r="Q356" i="64"/>
  <c r="G356" i="64"/>
  <c r="F356" i="64" s="1"/>
  <c r="Q355" i="64"/>
  <c r="G355" i="64"/>
  <c r="Q354" i="64"/>
  <c r="G354" i="64"/>
  <c r="Q353" i="64"/>
  <c r="G353" i="64"/>
  <c r="Q352" i="64"/>
  <c r="G352" i="64"/>
  <c r="I352" i="64" s="1"/>
  <c r="Q351" i="64"/>
  <c r="G351" i="64"/>
  <c r="I351" i="64" s="1"/>
  <c r="Q350" i="64"/>
  <c r="G350" i="64"/>
  <c r="I350" i="64" s="1"/>
  <c r="Q349" i="64"/>
  <c r="G349" i="64"/>
  <c r="Q348" i="64"/>
  <c r="G348" i="64"/>
  <c r="I348" i="64" s="1"/>
  <c r="Q347" i="64"/>
  <c r="G347" i="64"/>
  <c r="Q346" i="64"/>
  <c r="G346" i="64"/>
  <c r="T345" i="64"/>
  <c r="G345" i="64"/>
  <c r="W345" i="64" s="1"/>
  <c r="G344" i="64"/>
  <c r="W344" i="64" s="1"/>
  <c r="T343" i="64"/>
  <c r="G343" i="64"/>
  <c r="G342" i="64"/>
  <c r="W342" i="64" s="1"/>
  <c r="Q341" i="64"/>
  <c r="G341" i="64"/>
  <c r="Q340" i="64"/>
  <c r="G340" i="64"/>
  <c r="Q339" i="64"/>
  <c r="G339" i="64"/>
  <c r="I339" i="64" s="1"/>
  <c r="W339" i="64" s="1"/>
  <c r="Q338" i="64"/>
  <c r="G338" i="64"/>
  <c r="F338" i="64" s="1"/>
  <c r="Q337" i="64"/>
  <c r="G337" i="64"/>
  <c r="Q336" i="64"/>
  <c r="G336" i="64"/>
  <c r="Q335" i="64"/>
  <c r="G335" i="64"/>
  <c r="F335" i="64" s="1"/>
  <c r="Q334" i="64"/>
  <c r="G334" i="64"/>
  <c r="F334" i="64" s="1"/>
  <c r="Q333" i="64"/>
  <c r="G333" i="64"/>
  <c r="I333" i="64" s="1"/>
  <c r="Q332" i="64"/>
  <c r="G332" i="64"/>
  <c r="Q331" i="64"/>
  <c r="G331" i="64"/>
  <c r="F331" i="64" s="1"/>
  <c r="Q330" i="64"/>
  <c r="G330" i="64"/>
  <c r="I330" i="64" s="1"/>
  <c r="Q329" i="64"/>
  <c r="G329" i="64"/>
  <c r="Q328" i="64"/>
  <c r="G328" i="64"/>
  <c r="F328" i="64" s="1"/>
  <c r="Q327" i="64"/>
  <c r="G327" i="64"/>
  <c r="I327" i="64" s="1"/>
  <c r="Q326" i="64"/>
  <c r="G326" i="64"/>
  <c r="F326" i="64" s="1"/>
  <c r="Q325" i="64"/>
  <c r="G325" i="64"/>
  <c r="Q324" i="64"/>
  <c r="G324" i="64"/>
  <c r="F324" i="64" s="1"/>
  <c r="T323" i="64"/>
  <c r="S323" i="64"/>
  <c r="G323" i="64"/>
  <c r="G322" i="64"/>
  <c r="W322" i="64" s="1"/>
  <c r="Q321" i="64"/>
  <c r="G321" i="64"/>
  <c r="I321" i="64" s="1"/>
  <c r="Q320" i="64"/>
  <c r="G320" i="64"/>
  <c r="F320" i="64" s="1"/>
  <c r="W319" i="64"/>
  <c r="S319" i="64"/>
  <c r="Q319" i="64"/>
  <c r="P319" i="64"/>
  <c r="N319" i="64"/>
  <c r="L319" i="64"/>
  <c r="G319" i="64"/>
  <c r="W318" i="64"/>
  <c r="Q318" i="64"/>
  <c r="P318" i="64"/>
  <c r="N318" i="64"/>
  <c r="L318" i="64"/>
  <c r="G318" i="64"/>
  <c r="Q317" i="64"/>
  <c r="P317" i="64"/>
  <c r="G317" i="64"/>
  <c r="Q316" i="64"/>
  <c r="G316" i="64"/>
  <c r="Q315" i="64"/>
  <c r="G315" i="64"/>
  <c r="F315" i="64" s="1"/>
  <c r="Q314" i="64"/>
  <c r="G314" i="64"/>
  <c r="F314" i="64" s="1"/>
  <c r="Q313" i="64"/>
  <c r="G313" i="64"/>
  <c r="F313" i="64" s="1"/>
  <c r="Q312" i="64"/>
  <c r="G312" i="64"/>
  <c r="F312" i="64" s="1"/>
  <c r="Q311" i="64"/>
  <c r="G311" i="64"/>
  <c r="W310" i="64"/>
  <c r="Q310" i="64"/>
  <c r="G310" i="64"/>
  <c r="Q309" i="64"/>
  <c r="G309" i="64"/>
  <c r="Q308" i="64"/>
  <c r="G308" i="64"/>
  <c r="Q307" i="64"/>
  <c r="G307" i="64"/>
  <c r="Q306" i="64"/>
  <c r="G306" i="64"/>
  <c r="F306" i="64" s="1"/>
  <c r="Q305" i="64"/>
  <c r="G305" i="64"/>
  <c r="Q304" i="64"/>
  <c r="G304" i="64"/>
  <c r="I304" i="64" s="1"/>
  <c r="Q303" i="64"/>
  <c r="G303" i="64"/>
  <c r="F303" i="64" s="1"/>
  <c r="Q302" i="64"/>
  <c r="G302" i="64"/>
  <c r="Q301" i="64"/>
  <c r="G301" i="64"/>
  <c r="I301" i="64" s="1"/>
  <c r="Q300" i="64"/>
  <c r="G300" i="64"/>
  <c r="Q299" i="64"/>
  <c r="G299" i="64"/>
  <c r="Q298" i="64"/>
  <c r="G298" i="64"/>
  <c r="F298" i="64" s="1"/>
  <c r="Q297" i="64"/>
  <c r="G297" i="64"/>
  <c r="Q296" i="64"/>
  <c r="G296" i="64"/>
  <c r="F296" i="64" s="1"/>
  <c r="Q295" i="64"/>
  <c r="G295" i="64"/>
  <c r="Q294" i="64"/>
  <c r="G294" i="64"/>
  <c r="F294" i="64" s="1"/>
  <c r="W293" i="64"/>
  <c r="Q293" i="64"/>
  <c r="G293" i="64"/>
  <c r="N293" i="64" s="1"/>
  <c r="Q292" i="64"/>
  <c r="W292" i="64"/>
  <c r="G292" i="64"/>
  <c r="Q291" i="64"/>
  <c r="G291" i="64"/>
  <c r="F291" i="64" s="1"/>
  <c r="Q290" i="64"/>
  <c r="G290" i="64"/>
  <c r="Q289" i="64"/>
  <c r="G289" i="64"/>
  <c r="Q288" i="64"/>
  <c r="G288" i="64"/>
  <c r="Q287" i="64"/>
  <c r="G287" i="64"/>
  <c r="I287" i="64" s="1"/>
  <c r="Q286" i="64"/>
  <c r="G286" i="64"/>
  <c r="F286" i="64" s="1"/>
  <c r="Q285" i="64"/>
  <c r="G285" i="64"/>
  <c r="Q284" i="64"/>
  <c r="G284" i="64"/>
  <c r="F284" i="64" s="1"/>
  <c r="Q283" i="64"/>
  <c r="G283" i="64"/>
  <c r="F283" i="64" s="1"/>
  <c r="Q282" i="64"/>
  <c r="G282" i="64"/>
  <c r="I282" i="64" s="1"/>
  <c r="Q281" i="64"/>
  <c r="G281" i="64"/>
  <c r="F281" i="64" s="1"/>
  <c r="Q280" i="64"/>
  <c r="G280" i="64"/>
  <c r="I280" i="64" s="1"/>
  <c r="Q279" i="64"/>
  <c r="G279" i="64"/>
  <c r="I279" i="64" s="1"/>
  <c r="L279" i="64" s="1"/>
  <c r="Q278" i="64"/>
  <c r="P278" i="64"/>
  <c r="N278" i="64"/>
  <c r="G278" i="64"/>
  <c r="F278" i="64" s="1"/>
  <c r="Q277" i="64"/>
  <c r="G277" i="64"/>
  <c r="I277" i="64" s="1"/>
  <c r="Q276" i="64"/>
  <c r="G276" i="64"/>
  <c r="Q275" i="64"/>
  <c r="G275" i="64"/>
  <c r="F275" i="64" s="1"/>
  <c r="Q274" i="64"/>
  <c r="G274" i="64"/>
  <c r="Q273" i="64"/>
  <c r="G273" i="64"/>
  <c r="F273" i="64" s="1"/>
  <c r="Q272" i="64"/>
  <c r="G272" i="64"/>
  <c r="F272" i="64" s="1"/>
  <c r="W271" i="64"/>
  <c r="S271" i="64"/>
  <c r="Q271" i="64"/>
  <c r="P271" i="64"/>
  <c r="G271" i="64"/>
  <c r="F271" i="64" s="1"/>
  <c r="W270" i="64"/>
  <c r="Q270" i="64"/>
  <c r="P270" i="64"/>
  <c r="R270" i="64" s="1"/>
  <c r="G270" i="64"/>
  <c r="F270" i="64" s="1"/>
  <c r="Q269" i="64"/>
  <c r="G269" i="64"/>
  <c r="Q268" i="64"/>
  <c r="G268" i="64"/>
  <c r="F268" i="64" s="1"/>
  <c r="Q267" i="64"/>
  <c r="G267" i="64"/>
  <c r="F267" i="64" s="1"/>
  <c r="Q266" i="64"/>
  <c r="G266" i="64"/>
  <c r="F266" i="64" s="1"/>
  <c r="Q265" i="64"/>
  <c r="G265" i="64"/>
  <c r="F265" i="64" s="1"/>
  <c r="Q264" i="64"/>
  <c r="G264" i="64"/>
  <c r="Q263" i="64"/>
  <c r="G263" i="64"/>
  <c r="F263" i="64" s="1"/>
  <c r="Q262" i="64"/>
  <c r="G262" i="64"/>
  <c r="Q261" i="64"/>
  <c r="L261" i="64"/>
  <c r="G261" i="64"/>
  <c r="I261" i="64" s="1"/>
  <c r="Q260" i="64"/>
  <c r="G260" i="64"/>
  <c r="F260" i="64" s="1"/>
  <c r="Q259" i="64"/>
  <c r="G259" i="64"/>
  <c r="Q258" i="64"/>
  <c r="G258" i="64"/>
  <c r="F258" i="64" s="1"/>
  <c r="Q257" i="64"/>
  <c r="G257" i="64"/>
  <c r="Q256" i="64"/>
  <c r="G256" i="64"/>
  <c r="F256" i="64" s="1"/>
  <c r="Q255" i="64"/>
  <c r="G255" i="64"/>
  <c r="F255" i="64" s="1"/>
  <c r="Q254" i="64"/>
  <c r="G254" i="64"/>
  <c r="Q253" i="64"/>
  <c r="G253" i="64"/>
  <c r="Q252" i="64"/>
  <c r="G252" i="64"/>
  <c r="Q251" i="64"/>
  <c r="G251" i="64"/>
  <c r="Q250" i="64"/>
  <c r="G250" i="64"/>
  <c r="I250" i="64" s="1"/>
  <c r="Q249" i="64"/>
  <c r="G249" i="64"/>
  <c r="F249" i="64" s="1"/>
  <c r="Q248" i="64"/>
  <c r="G248" i="64"/>
  <c r="Q247" i="64"/>
  <c r="G247" i="64"/>
  <c r="I247" i="64" s="1"/>
  <c r="W247" i="64" s="1"/>
  <c r="Q246" i="64"/>
  <c r="G246" i="64"/>
  <c r="F246" i="64" s="1"/>
  <c r="Q245" i="64"/>
  <c r="G245" i="64"/>
  <c r="Q244" i="64"/>
  <c r="G244" i="64"/>
  <c r="F244" i="64" s="1"/>
  <c r="Q243" i="64"/>
  <c r="G243" i="64"/>
  <c r="F243" i="64" s="1"/>
  <c r="Q242" i="64"/>
  <c r="G242" i="64"/>
  <c r="Q241" i="64"/>
  <c r="G241" i="64"/>
  <c r="F241" i="64" s="1"/>
  <c r="Q240" i="64"/>
  <c r="G240" i="64"/>
  <c r="I240" i="64" s="1"/>
  <c r="Q239" i="64"/>
  <c r="P239" i="64"/>
  <c r="G239" i="64"/>
  <c r="I239" i="64" s="1"/>
  <c r="N239" i="64" s="1"/>
  <c r="Q238" i="64"/>
  <c r="G238" i="64"/>
  <c r="F238" i="64" s="1"/>
  <c r="Q237" i="64"/>
  <c r="G237" i="64"/>
  <c r="F237" i="64" s="1"/>
  <c r="Q236" i="64"/>
  <c r="G236" i="64"/>
  <c r="I236" i="64" s="1"/>
  <c r="Q235" i="64"/>
  <c r="G235" i="64"/>
  <c r="Q234" i="64"/>
  <c r="G234" i="64"/>
  <c r="F234" i="64" s="1"/>
  <c r="T233" i="64"/>
  <c r="G233" i="64"/>
  <c r="W232" i="64"/>
  <c r="G232" i="64"/>
  <c r="T231" i="64"/>
  <c r="G231" i="64"/>
  <c r="G230" i="64"/>
  <c r="W230" i="64" s="1"/>
  <c r="Q229" i="64"/>
  <c r="G229" i="64"/>
  <c r="I229" i="64" s="1"/>
  <c r="Q228" i="64"/>
  <c r="G228" i="64"/>
  <c r="I228" i="64" s="1"/>
  <c r="Q227" i="64"/>
  <c r="G227" i="64"/>
  <c r="Q226" i="64"/>
  <c r="G226" i="64"/>
  <c r="I226" i="64" s="1"/>
  <c r="Q225" i="64"/>
  <c r="G225" i="64"/>
  <c r="Q224" i="64"/>
  <c r="G224" i="64"/>
  <c r="Q223" i="64"/>
  <c r="G223" i="64"/>
  <c r="I223" i="64" s="1"/>
  <c r="Q222" i="64"/>
  <c r="G222" i="64"/>
  <c r="Q221" i="64"/>
  <c r="G221" i="64"/>
  <c r="Q220" i="64"/>
  <c r="G220" i="64"/>
  <c r="I220" i="64" s="1"/>
  <c r="N220" i="64" s="1"/>
  <c r="T219" i="64"/>
  <c r="G219" i="64"/>
  <c r="W219" i="64" s="1"/>
  <c r="G218" i="64"/>
  <c r="W217" i="64"/>
  <c r="Q217" i="64"/>
  <c r="T217" i="64" s="1"/>
  <c r="G217" i="64"/>
  <c r="I217" i="64" s="1"/>
  <c r="N217" i="64" s="1"/>
  <c r="Q216" i="64"/>
  <c r="G216" i="64"/>
  <c r="O215" i="64"/>
  <c r="M215" i="64"/>
  <c r="W215" i="64"/>
  <c r="G215" i="64"/>
  <c r="E215" i="64"/>
  <c r="D215" i="64"/>
  <c r="C215" i="64"/>
  <c r="O214" i="64"/>
  <c r="M214" i="64"/>
  <c r="L214" i="64"/>
  <c r="G214" i="64"/>
  <c r="E214" i="64"/>
  <c r="D214" i="64"/>
  <c r="C214" i="64"/>
  <c r="O213" i="64"/>
  <c r="M213" i="64"/>
  <c r="N213" i="64" s="1"/>
  <c r="L213" i="64"/>
  <c r="G213" i="64"/>
  <c r="E213" i="64"/>
  <c r="D213" i="64"/>
  <c r="C213" i="64"/>
  <c r="O212" i="64"/>
  <c r="M212" i="64"/>
  <c r="G212" i="64"/>
  <c r="E212" i="64"/>
  <c r="D212" i="64"/>
  <c r="C212" i="64"/>
  <c r="O211" i="64"/>
  <c r="M211" i="64"/>
  <c r="G211" i="64"/>
  <c r="W211" i="64" s="1"/>
  <c r="E211" i="64"/>
  <c r="D211" i="64"/>
  <c r="C211" i="64"/>
  <c r="O210" i="64"/>
  <c r="M210" i="64"/>
  <c r="G210" i="64"/>
  <c r="E210" i="64"/>
  <c r="D210" i="64"/>
  <c r="C210" i="64"/>
  <c r="Q209" i="64"/>
  <c r="G209" i="64"/>
  <c r="I209" i="64" s="1"/>
  <c r="Q208" i="64"/>
  <c r="G208" i="64"/>
  <c r="Q207" i="64"/>
  <c r="T207" i="64" s="1"/>
  <c r="G207" i="64"/>
  <c r="Q206" i="64"/>
  <c r="G206" i="64"/>
  <c r="Q205" i="64"/>
  <c r="G205" i="64"/>
  <c r="Q204" i="64"/>
  <c r="G204" i="64"/>
  <c r="I204" i="64" s="1"/>
  <c r="Q203" i="64"/>
  <c r="L203" i="64"/>
  <c r="G203" i="64"/>
  <c r="Q202" i="64"/>
  <c r="G202" i="64"/>
  <c r="Q201" i="64"/>
  <c r="G201" i="64"/>
  <c r="I201" i="64" s="1"/>
  <c r="Q200" i="64"/>
  <c r="G200" i="64"/>
  <c r="L200" i="64" s="1"/>
  <c r="Q199" i="64"/>
  <c r="G199" i="64"/>
  <c r="I199" i="64" s="1"/>
  <c r="Q198" i="64"/>
  <c r="G198" i="64"/>
  <c r="F198" i="64" s="1"/>
  <c r="Q197" i="64"/>
  <c r="G197" i="64"/>
  <c r="Q196" i="64"/>
  <c r="G196" i="64"/>
  <c r="Q195" i="64"/>
  <c r="G195" i="64"/>
  <c r="F195" i="64" s="1"/>
  <c r="Q194" i="64"/>
  <c r="G194" i="64"/>
  <c r="F194" i="64" s="1"/>
  <c r="Q193" i="64"/>
  <c r="G193" i="64"/>
  <c r="F193" i="64" s="1"/>
  <c r="Q192" i="64"/>
  <c r="G192" i="64"/>
  <c r="Q191" i="64"/>
  <c r="G191" i="64"/>
  <c r="F191" i="64" s="1"/>
  <c r="Q190" i="64"/>
  <c r="G190" i="64"/>
  <c r="F190" i="64" s="1"/>
  <c r="Q189" i="64"/>
  <c r="G189" i="64"/>
  <c r="F189" i="64" s="1"/>
  <c r="Q188" i="64"/>
  <c r="G188" i="64"/>
  <c r="I188" i="64" s="1"/>
  <c r="Q187" i="64"/>
  <c r="G187" i="64"/>
  <c r="F187" i="64" s="1"/>
  <c r="Q186" i="64"/>
  <c r="G186" i="64"/>
  <c r="Q185" i="64"/>
  <c r="G185" i="64"/>
  <c r="I185" i="64" s="1"/>
  <c r="Q184" i="64"/>
  <c r="G184" i="64"/>
  <c r="Q183" i="64"/>
  <c r="G183" i="64"/>
  <c r="Q182" i="64"/>
  <c r="G182" i="64"/>
  <c r="F182" i="64" s="1"/>
  <c r="Q181" i="64"/>
  <c r="G181" i="64"/>
  <c r="Q180" i="64"/>
  <c r="G180" i="64"/>
  <c r="F180" i="64" s="1"/>
  <c r="Q179" i="64"/>
  <c r="G179" i="64"/>
  <c r="I179" i="64" s="1"/>
  <c r="Q178" i="64"/>
  <c r="G178" i="64"/>
  <c r="I178" i="64" s="1"/>
  <c r="Q177" i="64"/>
  <c r="G177" i="64"/>
  <c r="Q176" i="64"/>
  <c r="G176" i="64"/>
  <c r="I176" i="64" s="1"/>
  <c r="W176" i="64" s="1"/>
  <c r="Q175" i="64"/>
  <c r="G175" i="64"/>
  <c r="Q174" i="64"/>
  <c r="G174" i="64"/>
  <c r="F174" i="64" s="1"/>
  <c r="Q173" i="64"/>
  <c r="G173" i="64"/>
  <c r="F173" i="64" s="1"/>
  <c r="Q172" i="64"/>
  <c r="G172" i="64"/>
  <c r="F172" i="64" s="1"/>
  <c r="Q171" i="64"/>
  <c r="T171" i="64" s="1"/>
  <c r="G171" i="64"/>
  <c r="F171" i="64" s="1"/>
  <c r="Q170" i="64"/>
  <c r="P170" i="64"/>
  <c r="L170" i="64"/>
  <c r="G170" i="64"/>
  <c r="F170" i="64" s="1"/>
  <c r="Q169" i="64"/>
  <c r="G169" i="64"/>
  <c r="Q168" i="64"/>
  <c r="G168" i="64"/>
  <c r="F168" i="64" s="1"/>
  <c r="Q167" i="64"/>
  <c r="G167" i="64"/>
  <c r="F167" i="64" s="1"/>
  <c r="Q166" i="64"/>
  <c r="G166" i="64"/>
  <c r="Q165" i="64"/>
  <c r="G165" i="64"/>
  <c r="F165" i="64" s="1"/>
  <c r="Q164" i="64"/>
  <c r="G164" i="64"/>
  <c r="Q163" i="64"/>
  <c r="G163" i="64"/>
  <c r="F163" i="64" s="1"/>
  <c r="Q162" i="64"/>
  <c r="G162" i="64"/>
  <c r="F162" i="64" s="1"/>
  <c r="Q161" i="64"/>
  <c r="G161" i="64"/>
  <c r="Q160" i="64"/>
  <c r="G160" i="64"/>
  <c r="Q159" i="64"/>
  <c r="G159" i="64"/>
  <c r="I159" i="64" s="1"/>
  <c r="Q158" i="64"/>
  <c r="G158" i="64"/>
  <c r="I158" i="64" s="1"/>
  <c r="Q157" i="64"/>
  <c r="G157" i="64"/>
  <c r="Q156" i="64"/>
  <c r="G156" i="64"/>
  <c r="Q155" i="64"/>
  <c r="G155" i="64"/>
  <c r="F155" i="64" s="1"/>
  <c r="Q154" i="64"/>
  <c r="G154" i="64"/>
  <c r="I154" i="64" s="1"/>
  <c r="Q153" i="64"/>
  <c r="G153" i="64"/>
  <c r="F153" i="64" s="1"/>
  <c r="Q152" i="64"/>
  <c r="G152" i="64"/>
  <c r="F152" i="64" s="1"/>
  <c r="Q151" i="64"/>
  <c r="G151" i="64"/>
  <c r="I151" i="64" s="1"/>
  <c r="Q150" i="64"/>
  <c r="G150" i="64"/>
  <c r="F150" i="64" s="1"/>
  <c r="Q149" i="64"/>
  <c r="G149" i="64"/>
  <c r="F149" i="64" s="1"/>
  <c r="Q148" i="64"/>
  <c r="G148" i="64"/>
  <c r="Q147" i="64"/>
  <c r="W147" i="64"/>
  <c r="G147" i="64"/>
  <c r="I147" i="64" s="1"/>
  <c r="Q146" i="64"/>
  <c r="G146" i="64"/>
  <c r="Q145" i="64"/>
  <c r="G145" i="64"/>
  <c r="F145" i="64" s="1"/>
  <c r="Q144" i="64"/>
  <c r="G144" i="64"/>
  <c r="Q143" i="64"/>
  <c r="G143" i="64"/>
  <c r="F143" i="64" s="1"/>
  <c r="Q142" i="64"/>
  <c r="G142" i="64"/>
  <c r="F142" i="64" s="1"/>
  <c r="Q141" i="64"/>
  <c r="G141" i="64"/>
  <c r="Q140" i="64"/>
  <c r="G140" i="64"/>
  <c r="I140" i="64" s="1"/>
  <c r="Q139" i="64"/>
  <c r="G139" i="64"/>
  <c r="F139" i="64" s="1"/>
  <c r="Q138" i="64"/>
  <c r="G138" i="64"/>
  <c r="F138" i="64" s="1"/>
  <c r="Q137" i="64"/>
  <c r="G137" i="64"/>
  <c r="Q136" i="64"/>
  <c r="G136" i="64"/>
  <c r="F136" i="64" s="1"/>
  <c r="Q135" i="64"/>
  <c r="G135" i="64"/>
  <c r="Q134" i="64"/>
  <c r="G134" i="64"/>
  <c r="F134" i="64" s="1"/>
  <c r="Q133" i="64"/>
  <c r="G133" i="64"/>
  <c r="F133" i="64" s="1"/>
  <c r="Q132" i="64"/>
  <c r="G132" i="64"/>
  <c r="F132" i="64" s="1"/>
  <c r="Q131" i="64"/>
  <c r="G131" i="64"/>
  <c r="F131" i="64" s="1"/>
  <c r="W130" i="64"/>
  <c r="Q130" i="64"/>
  <c r="P130" i="64"/>
  <c r="G130" i="64"/>
  <c r="I130" i="64" s="1"/>
  <c r="L130" i="64" s="1"/>
  <c r="Q129" i="64"/>
  <c r="G129" i="64"/>
  <c r="F129" i="64" s="1"/>
  <c r="Q128" i="64"/>
  <c r="G128" i="64"/>
  <c r="F128" i="64" s="1"/>
  <c r="Q127" i="64"/>
  <c r="G127" i="64"/>
  <c r="F127" i="64" s="1"/>
  <c r="Q126" i="64"/>
  <c r="G126" i="64"/>
  <c r="I126" i="64" s="1"/>
  <c r="Q125" i="64"/>
  <c r="G125" i="64"/>
  <c r="Q124" i="64"/>
  <c r="G124" i="64"/>
  <c r="F124" i="64" s="1"/>
  <c r="Q123" i="64"/>
  <c r="G123" i="64"/>
  <c r="Q122" i="64"/>
  <c r="G122" i="64"/>
  <c r="F122" i="64" s="1"/>
  <c r="Q121" i="64"/>
  <c r="G121" i="64"/>
  <c r="F121" i="64" s="1"/>
  <c r="Q120" i="64"/>
  <c r="G120" i="64"/>
  <c r="Q119" i="64"/>
  <c r="G119" i="64"/>
  <c r="Q118" i="64"/>
  <c r="G118" i="64"/>
  <c r="I118" i="64" s="1"/>
  <c r="Q117" i="64"/>
  <c r="G117" i="64"/>
  <c r="F117" i="64" s="1"/>
  <c r="Q116" i="64"/>
  <c r="G116" i="64"/>
  <c r="I116" i="64" s="1"/>
  <c r="Q115" i="64"/>
  <c r="G115" i="64"/>
  <c r="I115" i="64" s="1"/>
  <c r="Q114" i="64"/>
  <c r="G114" i="64"/>
  <c r="I114" i="64" s="1"/>
  <c r="Q113" i="64"/>
  <c r="G113" i="64"/>
  <c r="F113" i="64" s="1"/>
  <c r="Q112" i="64"/>
  <c r="G112" i="64"/>
  <c r="I112" i="64" s="1"/>
  <c r="Q111" i="64"/>
  <c r="G111" i="64"/>
  <c r="F111" i="64" s="1"/>
  <c r="Q110" i="64"/>
  <c r="G110" i="64"/>
  <c r="F110" i="64" s="1"/>
  <c r="Q109" i="64"/>
  <c r="G109" i="64"/>
  <c r="F109" i="64" s="1"/>
  <c r="Q108" i="64"/>
  <c r="G108" i="64"/>
  <c r="F108" i="64" s="1"/>
  <c r="Q107" i="64"/>
  <c r="G107" i="64"/>
  <c r="Q106" i="64"/>
  <c r="G106" i="64"/>
  <c r="I106" i="64" s="1"/>
  <c r="Q105" i="64"/>
  <c r="G105" i="64"/>
  <c r="F105" i="64" s="1"/>
  <c r="Q104" i="64"/>
  <c r="G104" i="64"/>
  <c r="Q103" i="64"/>
  <c r="G103" i="64"/>
  <c r="I103" i="64" s="1"/>
  <c r="Q102" i="64"/>
  <c r="G102" i="64"/>
  <c r="Q101" i="64"/>
  <c r="G101" i="64"/>
  <c r="I101" i="64" s="1"/>
  <c r="Q100" i="64"/>
  <c r="G100" i="64"/>
  <c r="F100" i="64" s="1"/>
  <c r="Q99" i="64"/>
  <c r="G99" i="64"/>
  <c r="F99" i="64" s="1"/>
  <c r="Q98" i="64"/>
  <c r="G98" i="64"/>
  <c r="Q97" i="64"/>
  <c r="G97" i="64"/>
  <c r="F97" i="64" s="1"/>
  <c r="Q96" i="64"/>
  <c r="G96" i="64"/>
  <c r="I96" i="64" s="1"/>
  <c r="T95" i="64"/>
  <c r="G95" i="64"/>
  <c r="G94" i="64"/>
  <c r="W94" i="64" s="1"/>
  <c r="T93" i="64"/>
  <c r="W93" i="64"/>
  <c r="G93" i="64"/>
  <c r="G92" i="64"/>
  <c r="T91" i="64"/>
  <c r="G91" i="64"/>
  <c r="W90" i="64"/>
  <c r="G90" i="64"/>
  <c r="Q89" i="64"/>
  <c r="P89" i="64"/>
  <c r="N89" i="64"/>
  <c r="L89" i="64"/>
  <c r="W89" i="64"/>
  <c r="G89" i="64"/>
  <c r="Q88" i="64"/>
  <c r="P88" i="64"/>
  <c r="N88" i="64"/>
  <c r="L88" i="64"/>
  <c r="G88" i="64"/>
  <c r="Q87" i="64"/>
  <c r="G87" i="64"/>
  <c r="Q86" i="64"/>
  <c r="G86" i="64"/>
  <c r="W86" i="64" s="1"/>
  <c r="Q85" i="64"/>
  <c r="G85" i="64"/>
  <c r="F85" i="64" s="1"/>
  <c r="Q84" i="64"/>
  <c r="G84" i="64"/>
  <c r="F84" i="64" s="1"/>
  <c r="W83" i="64"/>
  <c r="Q83" i="64"/>
  <c r="P83" i="64"/>
  <c r="N83" i="64"/>
  <c r="L83" i="64"/>
  <c r="G83" i="64"/>
  <c r="Q82" i="64"/>
  <c r="G82" i="64"/>
  <c r="Q81" i="64"/>
  <c r="G81" i="64"/>
  <c r="Q80" i="64"/>
  <c r="G80" i="64"/>
  <c r="Q79" i="64"/>
  <c r="G79" i="64"/>
  <c r="W78" i="64"/>
  <c r="Q78" i="64"/>
  <c r="G78" i="64"/>
  <c r="Q77" i="64"/>
  <c r="G77" i="64"/>
  <c r="Q76" i="64"/>
  <c r="G76" i="64"/>
  <c r="L76" i="64" s="1"/>
  <c r="Q75" i="64"/>
  <c r="G75" i="64"/>
  <c r="Q74" i="64"/>
  <c r="G74" i="64"/>
  <c r="Q73" i="64"/>
  <c r="G73" i="64"/>
  <c r="F73" i="64" s="1"/>
  <c r="Q72" i="64"/>
  <c r="G72" i="64"/>
  <c r="F72" i="64" s="1"/>
  <c r="Q71" i="64"/>
  <c r="G71" i="64"/>
  <c r="Q70" i="64"/>
  <c r="G70" i="64"/>
  <c r="W69" i="64"/>
  <c r="Q69" i="64"/>
  <c r="G69" i="64"/>
  <c r="Q68" i="64"/>
  <c r="G68" i="64"/>
  <c r="W67" i="64"/>
  <c r="Q67" i="64"/>
  <c r="P67" i="64"/>
  <c r="N67" i="64"/>
  <c r="L67" i="64"/>
  <c r="G67" i="64"/>
  <c r="Q66" i="64"/>
  <c r="G66" i="64"/>
  <c r="Q65" i="64"/>
  <c r="G65" i="64"/>
  <c r="I65" i="64" s="1"/>
  <c r="Q64" i="64"/>
  <c r="G64" i="64"/>
  <c r="F64" i="64" s="1"/>
  <c r="Q63" i="64"/>
  <c r="G63" i="64"/>
  <c r="F63" i="64" s="1"/>
  <c r="Q62" i="64"/>
  <c r="W62" i="64"/>
  <c r="G62" i="64"/>
  <c r="I62" i="64" s="1"/>
  <c r="Q61" i="64"/>
  <c r="G61" i="64"/>
  <c r="F61" i="64" s="1"/>
  <c r="Q60" i="64"/>
  <c r="G60" i="64"/>
  <c r="F60" i="64" s="1"/>
  <c r="Q59" i="64"/>
  <c r="G59" i="64"/>
  <c r="I59" i="64" s="1"/>
  <c r="Q58" i="64"/>
  <c r="G58" i="64"/>
  <c r="F58" i="64" s="1"/>
  <c r="Q57" i="64"/>
  <c r="G57" i="64"/>
  <c r="F57" i="64" s="1"/>
  <c r="Q56" i="64"/>
  <c r="G56" i="64"/>
  <c r="F56" i="64" s="1"/>
  <c r="Q55" i="64"/>
  <c r="G55" i="64"/>
  <c r="F55" i="64" s="1"/>
  <c r="Q54" i="64"/>
  <c r="P54" i="64"/>
  <c r="G54" i="64"/>
  <c r="I54" i="64" s="1"/>
  <c r="Q53" i="64"/>
  <c r="G53" i="64"/>
  <c r="F53" i="64" s="1"/>
  <c r="Q52" i="64"/>
  <c r="G52" i="64"/>
  <c r="F52" i="64" s="1"/>
  <c r="Q51" i="64"/>
  <c r="G51" i="64"/>
  <c r="I51" i="64" s="1"/>
  <c r="P51" i="64" s="1"/>
  <c r="Q50" i="64"/>
  <c r="G50" i="64"/>
  <c r="F50" i="64" s="1"/>
  <c r="Q49" i="64"/>
  <c r="N49" i="64"/>
  <c r="G49" i="64"/>
  <c r="F49" i="64" s="1"/>
  <c r="Q48" i="64"/>
  <c r="G48" i="64"/>
  <c r="F48" i="64" s="1"/>
  <c r="Q47" i="64"/>
  <c r="G47" i="64"/>
  <c r="Q46" i="64"/>
  <c r="G46" i="64"/>
  <c r="F46" i="64" s="1"/>
  <c r="Q45" i="64"/>
  <c r="G45" i="64"/>
  <c r="F45" i="64" s="1"/>
  <c r="Q44" i="64"/>
  <c r="G44" i="64"/>
  <c r="F44" i="64" s="1"/>
  <c r="Q43" i="64"/>
  <c r="G43" i="64"/>
  <c r="I43" i="64" s="1"/>
  <c r="Q42" i="64"/>
  <c r="G42" i="64"/>
  <c r="F42" i="64" s="1"/>
  <c r="Q41" i="64"/>
  <c r="G41" i="64"/>
  <c r="Q40" i="64"/>
  <c r="G40" i="64"/>
  <c r="Q39" i="64"/>
  <c r="G39" i="64"/>
  <c r="F39" i="64" s="1"/>
  <c r="Q38" i="64"/>
  <c r="G38" i="64"/>
  <c r="I38" i="64" s="1"/>
  <c r="Q37" i="64"/>
  <c r="G37" i="64"/>
  <c r="F37" i="64" s="1"/>
  <c r="Q36" i="64"/>
  <c r="G36" i="64"/>
  <c r="F36" i="64" s="1"/>
  <c r="Q35" i="64"/>
  <c r="G35" i="64"/>
  <c r="F35" i="64" s="1"/>
  <c r="Q34" i="64"/>
  <c r="G34" i="64"/>
  <c r="W33" i="64"/>
  <c r="Q33" i="64"/>
  <c r="G33" i="64"/>
  <c r="Q32" i="64"/>
  <c r="L32" i="64"/>
  <c r="G32" i="64"/>
  <c r="Q31" i="64"/>
  <c r="G31" i="64"/>
  <c r="Q30" i="64"/>
  <c r="G30" i="64"/>
  <c r="W29" i="64"/>
  <c r="Q29" i="64"/>
  <c r="G29" i="64"/>
  <c r="Q28" i="64"/>
  <c r="G28" i="64"/>
  <c r="Q27" i="64"/>
  <c r="P27" i="64"/>
  <c r="N27" i="64"/>
  <c r="G27" i="64"/>
  <c r="Q26" i="64"/>
  <c r="P26" i="64"/>
  <c r="W26" i="64"/>
  <c r="G26" i="64"/>
  <c r="Q25" i="64"/>
  <c r="G25" i="64"/>
  <c r="P25" i="64" s="1"/>
  <c r="W24" i="64"/>
  <c r="Q24" i="64"/>
  <c r="G24" i="64"/>
  <c r="Q23" i="64"/>
  <c r="G23" i="64"/>
  <c r="Q22" i="64"/>
  <c r="G22" i="64"/>
  <c r="W21" i="64"/>
  <c r="T21" i="64"/>
  <c r="S21" i="64"/>
  <c r="W20" i="64"/>
  <c r="W19" i="64"/>
  <c r="T19" i="64"/>
  <c r="S19" i="64"/>
  <c r="W18" i="64"/>
  <c r="T17" i="64"/>
  <c r="S17" i="64"/>
  <c r="T15" i="64"/>
  <c r="S15" i="64"/>
  <c r="T13" i="64"/>
  <c r="S13" i="64"/>
  <c r="T11" i="64"/>
  <c r="S11" i="64"/>
  <c r="T9" i="64"/>
  <c r="S9" i="64"/>
  <c r="T7" i="64"/>
  <c r="S7" i="64"/>
  <c r="F50" i="63"/>
  <c r="F49" i="63"/>
  <c r="F44" i="63"/>
  <c r="F43" i="63"/>
  <c r="F42" i="63"/>
  <c r="F41" i="63"/>
  <c r="F40" i="63"/>
  <c r="F39" i="63"/>
  <c r="F36" i="63"/>
  <c r="F35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2" i="63"/>
  <c r="F11" i="63"/>
  <c r="S3935" i="62"/>
  <c r="R3935" i="62"/>
  <c r="O3935" i="62"/>
  <c r="O3933" i="62" s="1"/>
  <c r="O3931" i="62" s="1"/>
  <c r="M3935" i="62"/>
  <c r="M3933" i="62" s="1"/>
  <c r="M3931" i="62" s="1"/>
  <c r="K3935" i="62"/>
  <c r="G3935" i="62"/>
  <c r="O3934" i="62"/>
  <c r="M3934" i="62"/>
  <c r="M3932" i="62" s="1"/>
  <c r="M3930" i="62" s="1"/>
  <c r="K3934" i="62"/>
  <c r="K3932" i="62" s="1"/>
  <c r="K3930" i="62" s="1"/>
  <c r="G3934" i="62"/>
  <c r="S3933" i="62"/>
  <c r="G3933" i="62"/>
  <c r="R3933" i="62" s="1"/>
  <c r="G3932" i="62"/>
  <c r="S3931" i="62"/>
  <c r="G3931" i="62"/>
  <c r="R3931" i="62" s="1"/>
  <c r="G3930" i="62"/>
  <c r="S3929" i="62"/>
  <c r="R3929" i="62"/>
  <c r="O3929" i="62"/>
  <c r="M3929" i="62"/>
  <c r="K3929" i="62"/>
  <c r="G3929" i="62"/>
  <c r="O3928" i="62"/>
  <c r="M3928" i="62"/>
  <c r="K3928" i="62"/>
  <c r="G3928" i="62"/>
  <c r="S3927" i="62"/>
  <c r="R3927" i="62"/>
  <c r="O3927" i="62"/>
  <c r="M3927" i="62"/>
  <c r="K3927" i="62"/>
  <c r="G3927" i="62"/>
  <c r="O3926" i="62"/>
  <c r="M3926" i="62"/>
  <c r="K3926" i="62"/>
  <c r="G3926" i="62"/>
  <c r="S3925" i="62"/>
  <c r="R3925" i="62"/>
  <c r="O3925" i="62"/>
  <c r="M3925" i="62"/>
  <c r="K3925" i="62"/>
  <c r="G3925" i="62"/>
  <c r="O3924" i="62"/>
  <c r="M3924" i="62"/>
  <c r="K3924" i="62"/>
  <c r="G3924" i="62"/>
  <c r="S3923" i="62"/>
  <c r="R3923" i="62"/>
  <c r="O3923" i="62"/>
  <c r="M3923" i="62"/>
  <c r="K3923" i="62"/>
  <c r="G3923" i="62"/>
  <c r="O3922" i="62"/>
  <c r="M3922" i="62"/>
  <c r="K3922" i="62"/>
  <c r="G3922" i="62"/>
  <c r="S3921" i="62"/>
  <c r="R3921" i="62"/>
  <c r="O3921" i="62"/>
  <c r="M3921" i="62"/>
  <c r="K3921" i="62"/>
  <c r="G3921" i="62"/>
  <c r="O3920" i="62"/>
  <c r="M3920" i="62"/>
  <c r="K3920" i="62"/>
  <c r="G3920" i="62"/>
  <c r="S3919" i="62"/>
  <c r="R3919" i="62"/>
  <c r="O3919" i="62"/>
  <c r="M3919" i="62"/>
  <c r="K3919" i="62"/>
  <c r="G3919" i="62"/>
  <c r="O3918" i="62"/>
  <c r="M3918" i="62"/>
  <c r="K3918" i="62"/>
  <c r="G3918" i="62"/>
  <c r="S3917" i="62"/>
  <c r="R3917" i="62"/>
  <c r="O3917" i="62"/>
  <c r="M3917" i="62"/>
  <c r="K3917" i="62"/>
  <c r="G3917" i="62"/>
  <c r="O3916" i="62"/>
  <c r="M3916" i="62"/>
  <c r="K3916" i="62"/>
  <c r="G3916" i="62"/>
  <c r="S3915" i="62"/>
  <c r="R3915" i="62"/>
  <c r="O3915" i="62"/>
  <c r="M3915" i="62"/>
  <c r="K3915" i="62"/>
  <c r="G3915" i="62"/>
  <c r="O3914" i="62"/>
  <c r="M3914" i="62"/>
  <c r="K3914" i="62"/>
  <c r="G3914" i="62"/>
  <c r="S3913" i="62"/>
  <c r="R3913" i="62"/>
  <c r="O3913" i="62"/>
  <c r="M3913" i="62"/>
  <c r="K3913" i="62"/>
  <c r="G3913" i="62"/>
  <c r="O3912" i="62"/>
  <c r="M3912" i="62"/>
  <c r="K3912" i="62"/>
  <c r="G3912" i="62"/>
  <c r="S3911" i="62"/>
  <c r="R3911" i="62"/>
  <c r="O3911" i="62"/>
  <c r="M3911" i="62"/>
  <c r="K3911" i="62"/>
  <c r="G3911" i="62"/>
  <c r="O3910" i="62"/>
  <c r="M3910" i="62"/>
  <c r="K3910" i="62"/>
  <c r="G3910" i="62"/>
  <c r="S3909" i="62"/>
  <c r="R3909" i="62"/>
  <c r="O3909" i="62"/>
  <c r="M3909" i="62"/>
  <c r="K3909" i="62"/>
  <c r="G3909" i="62"/>
  <c r="O3908" i="62"/>
  <c r="M3908" i="62"/>
  <c r="K3908" i="62"/>
  <c r="G3908" i="62"/>
  <c r="S3907" i="62"/>
  <c r="R3907" i="62"/>
  <c r="O3907" i="62"/>
  <c r="M3907" i="62"/>
  <c r="K3907" i="62"/>
  <c r="G3907" i="62"/>
  <c r="O3906" i="62"/>
  <c r="M3906" i="62"/>
  <c r="K3906" i="62"/>
  <c r="G3906" i="62"/>
  <c r="S3905" i="62"/>
  <c r="R3905" i="62"/>
  <c r="O3905" i="62"/>
  <c r="M3905" i="62"/>
  <c r="K3905" i="62"/>
  <c r="G3905" i="62"/>
  <c r="O3904" i="62"/>
  <c r="M3904" i="62"/>
  <c r="K3904" i="62"/>
  <c r="G3904" i="62"/>
  <c r="S3903" i="62"/>
  <c r="R3903" i="62"/>
  <c r="O3903" i="62"/>
  <c r="M3903" i="62"/>
  <c r="K3903" i="62"/>
  <c r="G3903" i="62"/>
  <c r="O3902" i="62"/>
  <c r="M3902" i="62"/>
  <c r="K3902" i="62"/>
  <c r="G3902" i="62"/>
  <c r="S3901" i="62"/>
  <c r="R3901" i="62"/>
  <c r="O3901" i="62"/>
  <c r="M3901" i="62"/>
  <c r="K3901" i="62"/>
  <c r="G3901" i="62"/>
  <c r="O3900" i="62"/>
  <c r="M3900" i="62"/>
  <c r="K3900" i="62"/>
  <c r="G3900" i="62"/>
  <c r="S3899" i="62"/>
  <c r="R3899" i="62"/>
  <c r="O3899" i="62"/>
  <c r="M3899" i="62"/>
  <c r="K3899" i="62"/>
  <c r="G3899" i="62"/>
  <c r="O3898" i="62"/>
  <c r="M3898" i="62"/>
  <c r="K3898" i="62"/>
  <c r="G3898" i="62"/>
  <c r="S3897" i="62"/>
  <c r="R3897" i="62"/>
  <c r="O3897" i="62"/>
  <c r="M3897" i="62"/>
  <c r="K3897" i="62"/>
  <c r="G3897" i="62"/>
  <c r="O3896" i="62"/>
  <c r="M3896" i="62"/>
  <c r="K3896" i="62"/>
  <c r="G3896" i="62"/>
  <c r="S3895" i="62"/>
  <c r="R3895" i="62"/>
  <c r="O3895" i="62"/>
  <c r="M3895" i="62"/>
  <c r="K3895" i="62"/>
  <c r="G3895" i="62"/>
  <c r="O3894" i="62"/>
  <c r="M3894" i="62"/>
  <c r="K3894" i="62"/>
  <c r="G3894" i="62"/>
  <c r="S3893" i="62"/>
  <c r="R3893" i="62"/>
  <c r="O3893" i="62"/>
  <c r="M3893" i="62"/>
  <c r="K3893" i="62"/>
  <c r="G3893" i="62"/>
  <c r="O3892" i="62"/>
  <c r="M3892" i="62"/>
  <c r="K3892" i="62"/>
  <c r="G3892" i="62"/>
  <c r="S3891" i="62"/>
  <c r="R3891" i="62"/>
  <c r="O3891" i="62"/>
  <c r="M3891" i="62"/>
  <c r="K3891" i="62"/>
  <c r="G3891" i="62"/>
  <c r="O3890" i="62"/>
  <c r="M3890" i="62"/>
  <c r="K3890" i="62"/>
  <c r="G3890" i="62"/>
  <c r="S3889" i="62"/>
  <c r="R3889" i="62"/>
  <c r="O3889" i="62"/>
  <c r="M3889" i="62"/>
  <c r="K3889" i="62"/>
  <c r="G3889" i="62"/>
  <c r="O3888" i="62"/>
  <c r="M3888" i="62"/>
  <c r="K3888" i="62"/>
  <c r="G3888" i="62"/>
  <c r="S3887" i="62"/>
  <c r="R3887" i="62"/>
  <c r="O3887" i="62"/>
  <c r="M3887" i="62"/>
  <c r="K3887" i="62"/>
  <c r="G3887" i="62"/>
  <c r="O3886" i="62"/>
  <c r="M3886" i="62"/>
  <c r="K3886" i="62"/>
  <c r="G3886" i="62"/>
  <c r="S3885" i="62"/>
  <c r="R3885" i="62"/>
  <c r="O3885" i="62"/>
  <c r="M3885" i="62"/>
  <c r="K3885" i="62"/>
  <c r="G3885" i="62"/>
  <c r="O3884" i="62"/>
  <c r="M3884" i="62"/>
  <c r="K3884" i="62"/>
  <c r="G3884" i="62"/>
  <c r="S3883" i="62"/>
  <c r="R3883" i="62"/>
  <c r="O3883" i="62"/>
  <c r="M3883" i="62"/>
  <c r="K3883" i="62"/>
  <c r="G3883" i="62"/>
  <c r="O3882" i="62"/>
  <c r="M3882" i="62"/>
  <c r="K3882" i="62"/>
  <c r="G3882" i="62"/>
  <c r="S3881" i="62"/>
  <c r="R3881" i="62"/>
  <c r="O3881" i="62"/>
  <c r="M3881" i="62"/>
  <c r="K3881" i="62"/>
  <c r="G3881" i="62"/>
  <c r="O3880" i="62"/>
  <c r="M3880" i="62"/>
  <c r="K3880" i="62"/>
  <c r="G3880" i="62"/>
  <c r="S3879" i="62"/>
  <c r="R3879" i="62"/>
  <c r="O3879" i="62"/>
  <c r="M3879" i="62"/>
  <c r="K3879" i="62"/>
  <c r="G3879" i="62"/>
  <c r="O3878" i="62"/>
  <c r="M3878" i="62"/>
  <c r="K3878" i="62"/>
  <c r="G3878" i="62"/>
  <c r="S3877" i="62"/>
  <c r="R3877" i="62"/>
  <c r="O3877" i="62"/>
  <c r="M3877" i="62"/>
  <c r="K3877" i="62"/>
  <c r="G3877" i="62"/>
  <c r="O3876" i="62"/>
  <c r="M3876" i="62"/>
  <c r="K3876" i="62"/>
  <c r="G3876" i="62"/>
  <c r="S3875" i="62"/>
  <c r="R3875" i="62"/>
  <c r="O3875" i="62"/>
  <c r="M3875" i="62"/>
  <c r="K3875" i="62"/>
  <c r="G3875" i="62"/>
  <c r="O3874" i="62"/>
  <c r="M3874" i="62"/>
  <c r="K3874" i="62"/>
  <c r="G3874" i="62"/>
  <c r="S3873" i="62"/>
  <c r="R3873" i="62"/>
  <c r="O3873" i="62"/>
  <c r="M3873" i="62"/>
  <c r="K3873" i="62"/>
  <c r="G3873" i="62"/>
  <c r="O3872" i="62"/>
  <c r="M3872" i="62"/>
  <c r="K3872" i="62"/>
  <c r="G3872" i="62"/>
  <c r="S3871" i="62"/>
  <c r="R3871" i="62"/>
  <c r="O3871" i="62"/>
  <c r="M3871" i="62"/>
  <c r="K3871" i="62"/>
  <c r="G3871" i="62"/>
  <c r="O3870" i="62"/>
  <c r="M3870" i="62"/>
  <c r="K3870" i="62"/>
  <c r="G3870" i="62"/>
  <c r="S3869" i="62"/>
  <c r="R3869" i="62"/>
  <c r="O3869" i="62"/>
  <c r="M3869" i="62"/>
  <c r="K3869" i="62"/>
  <c r="G3869" i="62"/>
  <c r="O3868" i="62"/>
  <c r="M3868" i="62"/>
  <c r="K3868" i="62"/>
  <c r="G3868" i="62"/>
  <c r="S3867" i="62"/>
  <c r="R3867" i="62"/>
  <c r="O3867" i="62"/>
  <c r="M3867" i="62"/>
  <c r="K3867" i="62"/>
  <c r="G3867" i="62"/>
  <c r="O3866" i="62"/>
  <c r="M3866" i="62"/>
  <c r="K3866" i="62"/>
  <c r="G3866" i="62"/>
  <c r="S3865" i="62"/>
  <c r="R3865" i="62"/>
  <c r="O3865" i="62"/>
  <c r="M3865" i="62"/>
  <c r="K3865" i="62"/>
  <c r="G3865" i="62"/>
  <c r="O3864" i="62"/>
  <c r="M3864" i="62"/>
  <c r="K3864" i="62"/>
  <c r="G3864" i="62"/>
  <c r="S3863" i="62"/>
  <c r="R3863" i="62"/>
  <c r="O3863" i="62"/>
  <c r="M3863" i="62"/>
  <c r="K3863" i="62"/>
  <c r="G3863" i="62"/>
  <c r="O3862" i="62"/>
  <c r="M3862" i="62"/>
  <c r="K3862" i="62"/>
  <c r="G3862" i="62"/>
  <c r="S3861" i="62"/>
  <c r="R3861" i="62"/>
  <c r="O3861" i="62"/>
  <c r="M3861" i="62"/>
  <c r="K3861" i="62"/>
  <c r="G3861" i="62"/>
  <c r="O3860" i="62"/>
  <c r="M3860" i="62"/>
  <c r="K3860" i="62"/>
  <c r="G3860" i="62"/>
  <c r="S3859" i="62"/>
  <c r="R3859" i="62"/>
  <c r="O3859" i="62"/>
  <c r="M3859" i="62"/>
  <c r="K3859" i="62"/>
  <c r="G3859" i="62"/>
  <c r="O3858" i="62"/>
  <c r="M3858" i="62"/>
  <c r="K3858" i="62"/>
  <c r="G3858" i="62"/>
  <c r="S3857" i="62"/>
  <c r="R3857" i="62"/>
  <c r="O3857" i="62"/>
  <c r="M3857" i="62"/>
  <c r="K3857" i="62"/>
  <c r="G3857" i="62"/>
  <c r="O3856" i="62"/>
  <c r="M3856" i="62"/>
  <c r="K3856" i="62"/>
  <c r="G3856" i="62"/>
  <c r="S3855" i="62"/>
  <c r="R3855" i="62"/>
  <c r="O3855" i="62"/>
  <c r="M3855" i="62"/>
  <c r="K3855" i="62"/>
  <c r="G3855" i="62"/>
  <c r="O3854" i="62"/>
  <c r="M3854" i="62"/>
  <c r="K3854" i="62"/>
  <c r="G3854" i="62"/>
  <c r="S3853" i="62"/>
  <c r="R3853" i="62"/>
  <c r="O3853" i="62"/>
  <c r="M3853" i="62"/>
  <c r="K3853" i="62"/>
  <c r="G3853" i="62"/>
  <c r="O3852" i="62"/>
  <c r="M3852" i="62"/>
  <c r="K3852" i="62"/>
  <c r="G3852" i="62"/>
  <c r="S3851" i="62"/>
  <c r="R3851" i="62"/>
  <c r="O3851" i="62"/>
  <c r="M3851" i="62"/>
  <c r="K3851" i="62"/>
  <c r="G3851" i="62"/>
  <c r="O3850" i="62"/>
  <c r="M3850" i="62"/>
  <c r="K3850" i="62"/>
  <c r="G3850" i="62"/>
  <c r="S3849" i="62"/>
  <c r="R3849" i="62"/>
  <c r="O3849" i="62"/>
  <c r="M3849" i="62"/>
  <c r="K3849" i="62"/>
  <c r="G3849" i="62"/>
  <c r="O3848" i="62"/>
  <c r="M3848" i="62"/>
  <c r="K3848" i="62"/>
  <c r="G3848" i="62"/>
  <c r="S3847" i="62"/>
  <c r="R3847" i="62"/>
  <c r="O3847" i="62"/>
  <c r="M3847" i="62"/>
  <c r="K3847" i="62"/>
  <c r="G3847" i="62"/>
  <c r="O3846" i="62"/>
  <c r="M3846" i="62"/>
  <c r="K3846" i="62"/>
  <c r="G3846" i="62"/>
  <c r="S3845" i="62"/>
  <c r="R3845" i="62"/>
  <c r="O3845" i="62"/>
  <c r="M3845" i="62"/>
  <c r="K3845" i="62"/>
  <c r="G3845" i="62"/>
  <c r="O3844" i="62"/>
  <c r="M3844" i="62"/>
  <c r="K3844" i="62"/>
  <c r="G3844" i="62"/>
  <c r="S3843" i="62"/>
  <c r="R3843" i="62"/>
  <c r="O3843" i="62"/>
  <c r="M3843" i="62"/>
  <c r="K3843" i="62"/>
  <c r="G3843" i="62"/>
  <c r="O3842" i="62"/>
  <c r="M3842" i="62"/>
  <c r="K3842" i="62"/>
  <c r="G3842" i="62"/>
  <c r="S3841" i="62"/>
  <c r="R3841" i="62"/>
  <c r="O3841" i="62"/>
  <c r="M3841" i="62"/>
  <c r="K3841" i="62"/>
  <c r="G3841" i="62"/>
  <c r="O3840" i="62"/>
  <c r="M3840" i="62"/>
  <c r="K3840" i="62"/>
  <c r="G3840" i="62"/>
  <c r="S3839" i="62"/>
  <c r="R3839" i="62"/>
  <c r="O3839" i="62"/>
  <c r="M3839" i="62"/>
  <c r="K3839" i="62"/>
  <c r="G3839" i="62"/>
  <c r="O3838" i="62"/>
  <c r="M3838" i="62"/>
  <c r="K3838" i="62"/>
  <c r="G3838" i="62"/>
  <c r="S3837" i="62"/>
  <c r="R3837" i="62"/>
  <c r="O3837" i="62"/>
  <c r="M3837" i="62"/>
  <c r="K3837" i="62"/>
  <c r="G3837" i="62"/>
  <c r="O3836" i="62"/>
  <c r="M3836" i="62"/>
  <c r="K3836" i="62"/>
  <c r="G3836" i="62"/>
  <c r="S3835" i="62"/>
  <c r="R3835" i="62"/>
  <c r="O3835" i="62"/>
  <c r="M3835" i="62"/>
  <c r="K3835" i="62"/>
  <c r="G3835" i="62"/>
  <c r="O3834" i="62"/>
  <c r="M3834" i="62"/>
  <c r="K3834" i="62"/>
  <c r="G3834" i="62"/>
  <c r="S3833" i="62"/>
  <c r="R3833" i="62"/>
  <c r="O3833" i="62"/>
  <c r="M3833" i="62"/>
  <c r="K3833" i="62"/>
  <c r="G3833" i="62"/>
  <c r="O3832" i="62"/>
  <c r="M3832" i="62"/>
  <c r="K3832" i="62"/>
  <c r="G3832" i="62"/>
  <c r="S3831" i="62"/>
  <c r="R3831" i="62"/>
  <c r="O3831" i="62"/>
  <c r="M3831" i="62"/>
  <c r="K3831" i="62"/>
  <c r="G3831" i="62"/>
  <c r="O3830" i="62"/>
  <c r="M3830" i="62"/>
  <c r="K3830" i="62"/>
  <c r="G3830" i="62"/>
  <c r="S3829" i="62"/>
  <c r="R3829" i="62"/>
  <c r="O3829" i="62"/>
  <c r="M3829" i="62"/>
  <c r="K3829" i="62"/>
  <c r="G3829" i="62"/>
  <c r="O3828" i="62"/>
  <c r="M3828" i="62"/>
  <c r="K3828" i="62"/>
  <c r="G3828" i="62"/>
  <c r="S3827" i="62"/>
  <c r="R3827" i="62"/>
  <c r="O3827" i="62"/>
  <c r="M3827" i="62"/>
  <c r="K3827" i="62"/>
  <c r="G3827" i="62"/>
  <c r="O3826" i="62"/>
  <c r="M3826" i="62"/>
  <c r="K3826" i="62"/>
  <c r="G3826" i="62"/>
  <c r="S3825" i="62"/>
  <c r="R3825" i="62"/>
  <c r="O3825" i="62"/>
  <c r="M3825" i="62"/>
  <c r="K3825" i="62"/>
  <c r="G3825" i="62"/>
  <c r="O3824" i="62"/>
  <c r="M3824" i="62"/>
  <c r="K3824" i="62"/>
  <c r="G3824" i="62"/>
  <c r="S3823" i="62"/>
  <c r="R3823" i="62"/>
  <c r="O3823" i="62"/>
  <c r="M3823" i="62"/>
  <c r="K3823" i="62"/>
  <c r="G3823" i="62"/>
  <c r="O3822" i="62"/>
  <c r="M3822" i="62"/>
  <c r="K3822" i="62"/>
  <c r="G3822" i="62"/>
  <c r="S3821" i="62"/>
  <c r="R3821" i="62"/>
  <c r="O3821" i="62"/>
  <c r="M3821" i="62"/>
  <c r="K3821" i="62"/>
  <c r="G3821" i="62"/>
  <c r="O3820" i="62"/>
  <c r="M3820" i="62"/>
  <c r="K3820" i="62"/>
  <c r="G3820" i="62"/>
  <c r="S3819" i="62"/>
  <c r="R3819" i="62"/>
  <c r="O3819" i="62"/>
  <c r="M3819" i="62"/>
  <c r="K3819" i="62"/>
  <c r="G3819" i="62"/>
  <c r="O3818" i="62"/>
  <c r="M3818" i="62"/>
  <c r="K3818" i="62"/>
  <c r="G3818" i="62"/>
  <c r="S3817" i="62"/>
  <c r="R3817" i="62"/>
  <c r="O3817" i="62"/>
  <c r="M3817" i="62"/>
  <c r="K3817" i="62"/>
  <c r="G3817" i="62"/>
  <c r="O3816" i="62"/>
  <c r="M3816" i="62"/>
  <c r="K3816" i="62"/>
  <c r="G3816" i="62"/>
  <c r="S3815" i="62"/>
  <c r="R3815" i="62"/>
  <c r="O3815" i="62"/>
  <c r="M3815" i="62"/>
  <c r="K3815" i="62"/>
  <c r="G3815" i="62"/>
  <c r="O3814" i="62"/>
  <c r="M3814" i="62"/>
  <c r="K3814" i="62"/>
  <c r="G3814" i="62"/>
  <c r="S3813" i="62"/>
  <c r="R3813" i="62"/>
  <c r="O3813" i="62"/>
  <c r="M3813" i="62"/>
  <c r="K3813" i="62"/>
  <c r="G3813" i="62"/>
  <c r="O3812" i="62"/>
  <c r="M3812" i="62"/>
  <c r="K3812" i="62"/>
  <c r="G3812" i="62"/>
  <c r="S3811" i="62"/>
  <c r="R3811" i="62"/>
  <c r="O3811" i="62"/>
  <c r="M3811" i="62"/>
  <c r="K3811" i="62"/>
  <c r="G3811" i="62"/>
  <c r="O3810" i="62"/>
  <c r="M3810" i="62"/>
  <c r="K3810" i="62"/>
  <c r="G3810" i="62"/>
  <c r="S3809" i="62"/>
  <c r="R3809" i="62"/>
  <c r="O3809" i="62"/>
  <c r="M3809" i="62"/>
  <c r="K3809" i="62"/>
  <c r="G3809" i="62"/>
  <c r="O3808" i="62"/>
  <c r="M3808" i="62"/>
  <c r="K3808" i="62"/>
  <c r="G3808" i="62"/>
  <c r="S3807" i="62"/>
  <c r="R3807" i="62"/>
  <c r="O3807" i="62"/>
  <c r="M3807" i="62"/>
  <c r="K3807" i="62"/>
  <c r="G3807" i="62"/>
  <c r="O3806" i="62"/>
  <c r="M3806" i="62"/>
  <c r="K3806" i="62"/>
  <c r="G3806" i="62"/>
  <c r="S3805" i="62"/>
  <c r="R3805" i="62"/>
  <c r="O3805" i="62"/>
  <c r="M3805" i="62"/>
  <c r="K3805" i="62"/>
  <c r="G3805" i="62"/>
  <c r="O3804" i="62"/>
  <c r="M3804" i="62"/>
  <c r="K3804" i="62"/>
  <c r="G3804" i="62"/>
  <c r="S3803" i="62"/>
  <c r="R3803" i="62"/>
  <c r="O3803" i="62"/>
  <c r="M3803" i="62"/>
  <c r="K3803" i="62"/>
  <c r="G3803" i="62"/>
  <c r="O3802" i="62"/>
  <c r="M3802" i="62"/>
  <c r="K3802" i="62"/>
  <c r="G3802" i="62"/>
  <c r="S3801" i="62"/>
  <c r="R3801" i="62"/>
  <c r="O3801" i="62"/>
  <c r="M3801" i="62"/>
  <c r="K3801" i="62"/>
  <c r="G3801" i="62"/>
  <c r="O3800" i="62"/>
  <c r="M3800" i="62"/>
  <c r="K3800" i="62"/>
  <c r="G3800" i="62"/>
  <c r="S3799" i="62"/>
  <c r="G3799" i="62"/>
  <c r="G3798" i="62"/>
  <c r="S3797" i="62"/>
  <c r="G3797" i="62"/>
  <c r="G3796" i="62"/>
  <c r="S3795" i="62"/>
  <c r="R3795" i="62"/>
  <c r="O3795" i="62"/>
  <c r="M3795" i="62"/>
  <c r="K3795" i="62"/>
  <c r="G3795" i="62"/>
  <c r="O3794" i="62"/>
  <c r="M3794" i="62"/>
  <c r="K3794" i="62"/>
  <c r="G3794" i="62"/>
  <c r="S3793" i="62"/>
  <c r="R3793" i="62"/>
  <c r="O3793" i="62"/>
  <c r="M3793" i="62"/>
  <c r="K3793" i="62"/>
  <c r="G3793" i="62"/>
  <c r="O3792" i="62"/>
  <c r="M3792" i="62"/>
  <c r="K3792" i="62"/>
  <c r="G3792" i="62"/>
  <c r="S3791" i="62"/>
  <c r="R3791" i="62"/>
  <c r="O3791" i="62"/>
  <c r="M3791" i="62"/>
  <c r="K3791" i="62"/>
  <c r="G3791" i="62"/>
  <c r="O3790" i="62"/>
  <c r="M3790" i="62"/>
  <c r="K3790" i="62"/>
  <c r="G3790" i="62"/>
  <c r="S3789" i="62"/>
  <c r="R3789" i="62"/>
  <c r="O3789" i="62"/>
  <c r="M3789" i="62"/>
  <c r="K3789" i="62"/>
  <c r="G3789" i="62"/>
  <c r="O3788" i="62"/>
  <c r="M3788" i="62"/>
  <c r="K3788" i="62"/>
  <c r="G3788" i="62"/>
  <c r="S3787" i="62"/>
  <c r="R3787" i="62"/>
  <c r="O3787" i="62"/>
  <c r="M3787" i="62"/>
  <c r="K3787" i="62"/>
  <c r="G3787" i="62"/>
  <c r="O3786" i="62"/>
  <c r="M3786" i="62"/>
  <c r="K3786" i="62"/>
  <c r="G3786" i="62"/>
  <c r="S3785" i="62"/>
  <c r="R3785" i="62"/>
  <c r="O3785" i="62"/>
  <c r="M3785" i="62"/>
  <c r="K3785" i="62"/>
  <c r="G3785" i="62"/>
  <c r="O3784" i="62"/>
  <c r="M3784" i="62"/>
  <c r="K3784" i="62"/>
  <c r="G3784" i="62"/>
  <c r="S3783" i="62"/>
  <c r="R3783" i="62"/>
  <c r="O3783" i="62"/>
  <c r="M3783" i="62"/>
  <c r="K3783" i="62"/>
  <c r="G3783" i="62"/>
  <c r="O3782" i="62"/>
  <c r="M3782" i="62"/>
  <c r="K3782" i="62"/>
  <c r="G3782" i="62"/>
  <c r="S3781" i="62"/>
  <c r="R3781" i="62"/>
  <c r="O3781" i="62"/>
  <c r="M3781" i="62"/>
  <c r="K3781" i="62"/>
  <c r="G3781" i="62"/>
  <c r="O3780" i="62"/>
  <c r="M3780" i="62"/>
  <c r="K3780" i="62"/>
  <c r="G3780" i="62"/>
  <c r="S3779" i="62"/>
  <c r="R3779" i="62"/>
  <c r="O3779" i="62"/>
  <c r="M3779" i="62"/>
  <c r="K3779" i="62"/>
  <c r="G3779" i="62"/>
  <c r="O3778" i="62"/>
  <c r="M3778" i="62"/>
  <c r="K3778" i="62"/>
  <c r="G3778" i="62"/>
  <c r="S3777" i="62"/>
  <c r="R3777" i="62"/>
  <c r="O3777" i="62"/>
  <c r="M3777" i="62"/>
  <c r="K3777" i="62"/>
  <c r="G3777" i="62"/>
  <c r="O3776" i="62"/>
  <c r="M3776" i="62"/>
  <c r="K3776" i="62"/>
  <c r="G3776" i="62"/>
  <c r="S3775" i="62"/>
  <c r="G3775" i="62"/>
  <c r="R3775" i="62" s="1"/>
  <c r="G3774" i="62"/>
  <c r="S3773" i="62"/>
  <c r="R3773" i="62"/>
  <c r="O3773" i="62"/>
  <c r="M3773" i="62"/>
  <c r="K3773" i="62"/>
  <c r="G3773" i="62"/>
  <c r="O3772" i="62"/>
  <c r="M3772" i="62"/>
  <c r="K3772" i="62"/>
  <c r="G3772" i="62"/>
  <c r="S3771" i="62"/>
  <c r="R3771" i="62"/>
  <c r="O3771" i="62"/>
  <c r="M3771" i="62"/>
  <c r="K3771" i="62"/>
  <c r="G3771" i="62"/>
  <c r="O3770" i="62"/>
  <c r="M3770" i="62"/>
  <c r="K3770" i="62"/>
  <c r="G3770" i="62"/>
  <c r="S3769" i="62"/>
  <c r="R3769" i="62"/>
  <c r="O3769" i="62"/>
  <c r="M3769" i="62"/>
  <c r="K3769" i="62"/>
  <c r="G3769" i="62"/>
  <c r="O3768" i="62"/>
  <c r="M3768" i="62"/>
  <c r="K3768" i="62"/>
  <c r="G3768" i="62"/>
  <c r="S3767" i="62"/>
  <c r="R3767" i="62"/>
  <c r="O3767" i="62"/>
  <c r="M3767" i="62"/>
  <c r="K3767" i="62"/>
  <c r="G3767" i="62"/>
  <c r="O3766" i="62"/>
  <c r="M3766" i="62"/>
  <c r="K3766" i="62"/>
  <c r="G3766" i="62"/>
  <c r="S3765" i="62"/>
  <c r="R3765" i="62"/>
  <c r="O3765" i="62"/>
  <c r="M3765" i="62"/>
  <c r="K3765" i="62"/>
  <c r="G3765" i="62"/>
  <c r="O3764" i="62"/>
  <c r="M3764" i="62"/>
  <c r="K3764" i="62"/>
  <c r="G3764" i="62"/>
  <c r="S3763" i="62"/>
  <c r="R3763" i="62"/>
  <c r="O3763" i="62"/>
  <c r="M3763" i="62"/>
  <c r="K3763" i="62"/>
  <c r="G3763" i="62"/>
  <c r="O3762" i="62"/>
  <c r="M3762" i="62"/>
  <c r="K3762" i="62"/>
  <c r="G3762" i="62"/>
  <c r="S3761" i="62"/>
  <c r="R3761" i="62"/>
  <c r="O3761" i="62"/>
  <c r="M3761" i="62"/>
  <c r="K3761" i="62"/>
  <c r="G3761" i="62"/>
  <c r="O3760" i="62"/>
  <c r="M3760" i="62"/>
  <c r="K3760" i="62"/>
  <c r="G3760" i="62"/>
  <c r="S3759" i="62"/>
  <c r="G3759" i="62"/>
  <c r="G3758" i="62"/>
  <c r="S3757" i="62"/>
  <c r="R3757" i="62"/>
  <c r="O3757" i="62"/>
  <c r="M3757" i="62"/>
  <c r="K3757" i="62"/>
  <c r="G3757" i="62"/>
  <c r="O3756" i="62"/>
  <c r="M3756" i="62"/>
  <c r="K3756" i="62"/>
  <c r="G3756" i="62"/>
  <c r="S3755" i="62"/>
  <c r="R3755" i="62"/>
  <c r="O3755" i="62"/>
  <c r="M3755" i="62"/>
  <c r="K3755" i="62"/>
  <c r="G3755" i="62"/>
  <c r="O3754" i="62"/>
  <c r="M3754" i="62"/>
  <c r="K3754" i="62"/>
  <c r="G3754" i="62"/>
  <c r="S3753" i="62"/>
  <c r="R3753" i="62"/>
  <c r="O3753" i="62"/>
  <c r="M3753" i="62"/>
  <c r="K3753" i="62"/>
  <c r="G3753" i="62"/>
  <c r="O3752" i="62"/>
  <c r="M3752" i="62"/>
  <c r="K3752" i="62"/>
  <c r="G3752" i="62"/>
  <c r="S3751" i="62"/>
  <c r="R3751" i="62"/>
  <c r="O3751" i="62"/>
  <c r="M3751" i="62"/>
  <c r="K3751" i="62"/>
  <c r="G3751" i="62"/>
  <c r="O3750" i="62"/>
  <c r="M3750" i="62"/>
  <c r="K3750" i="62"/>
  <c r="G3750" i="62"/>
  <c r="S3749" i="62"/>
  <c r="R3749" i="62"/>
  <c r="O3749" i="62"/>
  <c r="M3749" i="62"/>
  <c r="K3749" i="62"/>
  <c r="G3749" i="62"/>
  <c r="O3748" i="62"/>
  <c r="M3748" i="62"/>
  <c r="K3748" i="62"/>
  <c r="G3748" i="62"/>
  <c r="S3747" i="62"/>
  <c r="R3747" i="62"/>
  <c r="O3747" i="62"/>
  <c r="M3747" i="62"/>
  <c r="K3747" i="62"/>
  <c r="G3747" i="62"/>
  <c r="O3746" i="62"/>
  <c r="M3746" i="62"/>
  <c r="K3746" i="62"/>
  <c r="G3746" i="62"/>
  <c r="S3745" i="62"/>
  <c r="R3745" i="62"/>
  <c r="O3745" i="62"/>
  <c r="M3745" i="62"/>
  <c r="K3745" i="62"/>
  <c r="G3745" i="62"/>
  <c r="O3744" i="62"/>
  <c r="M3744" i="62"/>
  <c r="K3744" i="62"/>
  <c r="G3744" i="62"/>
  <c r="S3743" i="62"/>
  <c r="R3743" i="62"/>
  <c r="O3743" i="62"/>
  <c r="M3743" i="62"/>
  <c r="K3743" i="62"/>
  <c r="G3743" i="62"/>
  <c r="O3742" i="62"/>
  <c r="M3742" i="62"/>
  <c r="K3742" i="62"/>
  <c r="G3742" i="62"/>
  <c r="S3741" i="62"/>
  <c r="R3741" i="62"/>
  <c r="O3741" i="62"/>
  <c r="M3741" i="62"/>
  <c r="K3741" i="62"/>
  <c r="G3741" i="62"/>
  <c r="O3740" i="62"/>
  <c r="M3740" i="62"/>
  <c r="K3740" i="62"/>
  <c r="G3740" i="62"/>
  <c r="S3739" i="62"/>
  <c r="R3739" i="62"/>
  <c r="O3739" i="62"/>
  <c r="M3739" i="62"/>
  <c r="K3739" i="62"/>
  <c r="G3739" i="62"/>
  <c r="O3738" i="62"/>
  <c r="M3738" i="62"/>
  <c r="K3738" i="62"/>
  <c r="G3738" i="62"/>
  <c r="S3737" i="62"/>
  <c r="R3737" i="62"/>
  <c r="O3737" i="62"/>
  <c r="M3737" i="62"/>
  <c r="K3737" i="62"/>
  <c r="G3737" i="62"/>
  <c r="O3736" i="62"/>
  <c r="M3736" i="62"/>
  <c r="K3736" i="62"/>
  <c r="G3736" i="62"/>
  <c r="S3735" i="62"/>
  <c r="R3735" i="62"/>
  <c r="O3735" i="62"/>
  <c r="M3735" i="62"/>
  <c r="K3735" i="62"/>
  <c r="G3735" i="62"/>
  <c r="O3734" i="62"/>
  <c r="M3734" i="62"/>
  <c r="K3734" i="62"/>
  <c r="G3734" i="62"/>
  <c r="S3733" i="62"/>
  <c r="R3733" i="62"/>
  <c r="O3733" i="62"/>
  <c r="M3733" i="62"/>
  <c r="K3733" i="62"/>
  <c r="G3733" i="62"/>
  <c r="O3732" i="62"/>
  <c r="M3732" i="62"/>
  <c r="K3732" i="62"/>
  <c r="G3732" i="62"/>
  <c r="S3731" i="62"/>
  <c r="R3731" i="62"/>
  <c r="O3731" i="62"/>
  <c r="M3731" i="62"/>
  <c r="K3731" i="62"/>
  <c r="G3731" i="62"/>
  <c r="O3730" i="62"/>
  <c r="M3730" i="62"/>
  <c r="K3730" i="62"/>
  <c r="G3730" i="62"/>
  <c r="S3729" i="62"/>
  <c r="R3729" i="62"/>
  <c r="O3729" i="62"/>
  <c r="M3729" i="62"/>
  <c r="K3729" i="62"/>
  <c r="G3729" i="62"/>
  <c r="O3728" i="62"/>
  <c r="M3728" i="62"/>
  <c r="K3728" i="62"/>
  <c r="G3728" i="62"/>
  <c r="S3727" i="62"/>
  <c r="R3727" i="62"/>
  <c r="O3727" i="62"/>
  <c r="M3727" i="62"/>
  <c r="K3727" i="62"/>
  <c r="G3727" i="62"/>
  <c r="O3726" i="62"/>
  <c r="M3726" i="62"/>
  <c r="K3726" i="62"/>
  <c r="G3726" i="62"/>
  <c r="S3725" i="62"/>
  <c r="R3725" i="62"/>
  <c r="O3725" i="62"/>
  <c r="M3725" i="62"/>
  <c r="K3725" i="62"/>
  <c r="G3725" i="62"/>
  <c r="O3724" i="62"/>
  <c r="M3724" i="62"/>
  <c r="K3724" i="62"/>
  <c r="G3724" i="62"/>
  <c r="S3723" i="62"/>
  <c r="R3723" i="62"/>
  <c r="O3723" i="62"/>
  <c r="M3723" i="62"/>
  <c r="K3723" i="62"/>
  <c r="G3723" i="62"/>
  <c r="O3722" i="62"/>
  <c r="M3722" i="62"/>
  <c r="K3722" i="62"/>
  <c r="G3722" i="62"/>
  <c r="S3721" i="62"/>
  <c r="R3721" i="62"/>
  <c r="O3721" i="62"/>
  <c r="M3721" i="62"/>
  <c r="K3721" i="62"/>
  <c r="G3721" i="62"/>
  <c r="O3720" i="62"/>
  <c r="M3720" i="62"/>
  <c r="K3720" i="62"/>
  <c r="G3720" i="62"/>
  <c r="S3719" i="62"/>
  <c r="R3719" i="62"/>
  <c r="O3719" i="62"/>
  <c r="M3719" i="62"/>
  <c r="K3719" i="62"/>
  <c r="G3719" i="62"/>
  <c r="O3718" i="62"/>
  <c r="M3718" i="62"/>
  <c r="K3718" i="62"/>
  <c r="G3718" i="62"/>
  <c r="S3717" i="62"/>
  <c r="R3717" i="62"/>
  <c r="O3717" i="62"/>
  <c r="M3717" i="62"/>
  <c r="K3717" i="62"/>
  <c r="G3717" i="62"/>
  <c r="O3716" i="62"/>
  <c r="M3716" i="62"/>
  <c r="K3716" i="62"/>
  <c r="G3716" i="62"/>
  <c r="S3715" i="62"/>
  <c r="R3715" i="62"/>
  <c r="O3715" i="62"/>
  <c r="M3715" i="62"/>
  <c r="K3715" i="62"/>
  <c r="G3715" i="62"/>
  <c r="O3714" i="62"/>
  <c r="M3714" i="62"/>
  <c r="K3714" i="62"/>
  <c r="G3714" i="62"/>
  <c r="S3713" i="62"/>
  <c r="R3713" i="62"/>
  <c r="O3713" i="62"/>
  <c r="M3713" i="62"/>
  <c r="K3713" i="62"/>
  <c r="G3713" i="62"/>
  <c r="O3712" i="62"/>
  <c r="M3712" i="62"/>
  <c r="K3712" i="62"/>
  <c r="G3712" i="62"/>
  <c r="S3711" i="62"/>
  <c r="R3711" i="62"/>
  <c r="O3711" i="62"/>
  <c r="M3711" i="62"/>
  <c r="K3711" i="62"/>
  <c r="G3711" i="62"/>
  <c r="O3710" i="62"/>
  <c r="M3710" i="62"/>
  <c r="K3710" i="62"/>
  <c r="G3710" i="62"/>
  <c r="S3709" i="62"/>
  <c r="R3709" i="62"/>
  <c r="O3709" i="62"/>
  <c r="M3709" i="62"/>
  <c r="K3709" i="62"/>
  <c r="G3709" i="62"/>
  <c r="O3708" i="62"/>
  <c r="M3708" i="62"/>
  <c r="K3708" i="62"/>
  <c r="G3708" i="62"/>
  <c r="S3707" i="62"/>
  <c r="R3707" i="62"/>
  <c r="O3707" i="62"/>
  <c r="M3707" i="62"/>
  <c r="K3707" i="62"/>
  <c r="G3707" i="62"/>
  <c r="O3706" i="62"/>
  <c r="M3706" i="62"/>
  <c r="K3706" i="62"/>
  <c r="G3706" i="62"/>
  <c r="S3705" i="62"/>
  <c r="R3705" i="62"/>
  <c r="O3705" i="62"/>
  <c r="M3705" i="62"/>
  <c r="K3705" i="62"/>
  <c r="G3705" i="62"/>
  <c r="O3704" i="62"/>
  <c r="M3704" i="62"/>
  <c r="K3704" i="62"/>
  <c r="G3704" i="62"/>
  <c r="S3703" i="62"/>
  <c r="G3703" i="62"/>
  <c r="G3702" i="62"/>
  <c r="S3701" i="62"/>
  <c r="R3701" i="62"/>
  <c r="O3701" i="62"/>
  <c r="M3701" i="62"/>
  <c r="K3701" i="62"/>
  <c r="G3701" i="62"/>
  <c r="O3700" i="62"/>
  <c r="M3700" i="62"/>
  <c r="K3700" i="62"/>
  <c r="G3700" i="62"/>
  <c r="S3699" i="62"/>
  <c r="R3699" i="62"/>
  <c r="O3699" i="62"/>
  <c r="M3699" i="62"/>
  <c r="K3699" i="62"/>
  <c r="G3699" i="62"/>
  <c r="O3698" i="62"/>
  <c r="M3698" i="62"/>
  <c r="K3698" i="62"/>
  <c r="G3698" i="62"/>
  <c r="S3697" i="62"/>
  <c r="R3697" i="62"/>
  <c r="O3697" i="62"/>
  <c r="M3697" i="62"/>
  <c r="K3697" i="62"/>
  <c r="G3697" i="62"/>
  <c r="O3696" i="62"/>
  <c r="M3696" i="62"/>
  <c r="K3696" i="62"/>
  <c r="G3696" i="62"/>
  <c r="S3695" i="62"/>
  <c r="R3695" i="62"/>
  <c r="O3695" i="62"/>
  <c r="M3695" i="62"/>
  <c r="K3695" i="62"/>
  <c r="G3695" i="62"/>
  <c r="O3694" i="62"/>
  <c r="M3694" i="62"/>
  <c r="K3694" i="62"/>
  <c r="G3694" i="62"/>
  <c r="S3693" i="62"/>
  <c r="R3693" i="62"/>
  <c r="O3693" i="62"/>
  <c r="M3693" i="62"/>
  <c r="K3693" i="62"/>
  <c r="G3693" i="62"/>
  <c r="O3692" i="62"/>
  <c r="M3692" i="62"/>
  <c r="K3692" i="62"/>
  <c r="G3692" i="62"/>
  <c r="S3691" i="62"/>
  <c r="R3691" i="62"/>
  <c r="O3691" i="62"/>
  <c r="M3691" i="62"/>
  <c r="K3691" i="62"/>
  <c r="G3691" i="62"/>
  <c r="O3690" i="62"/>
  <c r="M3690" i="62"/>
  <c r="K3690" i="62"/>
  <c r="G3690" i="62"/>
  <c r="S3689" i="62"/>
  <c r="R3689" i="62"/>
  <c r="O3689" i="62"/>
  <c r="M3689" i="62"/>
  <c r="K3689" i="62"/>
  <c r="G3689" i="62"/>
  <c r="O3688" i="62"/>
  <c r="M3688" i="62"/>
  <c r="K3688" i="62"/>
  <c r="G3688" i="62"/>
  <c r="S3687" i="62"/>
  <c r="R3687" i="62"/>
  <c r="O3687" i="62"/>
  <c r="M3687" i="62"/>
  <c r="K3687" i="62"/>
  <c r="G3687" i="62"/>
  <c r="O3686" i="62"/>
  <c r="M3686" i="62"/>
  <c r="K3686" i="62"/>
  <c r="G3686" i="62"/>
  <c r="S3685" i="62"/>
  <c r="R3685" i="62"/>
  <c r="O3685" i="62"/>
  <c r="M3685" i="62"/>
  <c r="K3685" i="62"/>
  <c r="G3685" i="62"/>
  <c r="O3684" i="62"/>
  <c r="M3684" i="62"/>
  <c r="K3684" i="62"/>
  <c r="G3684" i="62"/>
  <c r="S3683" i="62"/>
  <c r="R3683" i="62"/>
  <c r="O3683" i="62"/>
  <c r="M3683" i="62"/>
  <c r="K3683" i="62"/>
  <c r="G3683" i="62"/>
  <c r="O3682" i="62"/>
  <c r="M3682" i="62"/>
  <c r="K3682" i="62"/>
  <c r="G3682" i="62"/>
  <c r="S3681" i="62"/>
  <c r="R3681" i="62"/>
  <c r="O3681" i="62"/>
  <c r="M3681" i="62"/>
  <c r="K3681" i="62"/>
  <c r="G3681" i="62"/>
  <c r="O3680" i="62"/>
  <c r="M3680" i="62"/>
  <c r="K3680" i="62"/>
  <c r="G3680" i="62"/>
  <c r="S3679" i="62"/>
  <c r="R3679" i="62"/>
  <c r="O3679" i="62"/>
  <c r="M3679" i="62"/>
  <c r="K3679" i="62"/>
  <c r="G3679" i="62"/>
  <c r="O3678" i="62"/>
  <c r="M3678" i="62"/>
  <c r="K3678" i="62"/>
  <c r="G3678" i="62"/>
  <c r="S3677" i="62"/>
  <c r="R3677" i="62"/>
  <c r="O3677" i="62"/>
  <c r="M3677" i="62"/>
  <c r="K3677" i="62"/>
  <c r="G3677" i="62"/>
  <c r="O3676" i="62"/>
  <c r="M3676" i="62"/>
  <c r="K3676" i="62"/>
  <c r="G3676" i="62"/>
  <c r="S3675" i="62"/>
  <c r="R3675" i="62"/>
  <c r="O3675" i="62"/>
  <c r="M3675" i="62"/>
  <c r="K3675" i="62"/>
  <c r="G3675" i="62"/>
  <c r="O3674" i="62"/>
  <c r="M3674" i="62"/>
  <c r="K3674" i="62"/>
  <c r="G3674" i="62"/>
  <c r="S3673" i="62"/>
  <c r="R3673" i="62"/>
  <c r="O3673" i="62"/>
  <c r="M3673" i="62"/>
  <c r="K3673" i="62"/>
  <c r="G3673" i="62"/>
  <c r="O3672" i="62"/>
  <c r="M3672" i="62"/>
  <c r="K3672" i="62"/>
  <c r="G3672" i="62"/>
  <c r="S3671" i="62"/>
  <c r="R3671" i="62"/>
  <c r="O3671" i="62"/>
  <c r="M3671" i="62"/>
  <c r="K3671" i="62"/>
  <c r="G3671" i="62"/>
  <c r="O3670" i="62"/>
  <c r="M3670" i="62"/>
  <c r="K3670" i="62"/>
  <c r="G3670" i="62"/>
  <c r="S3669" i="62"/>
  <c r="R3669" i="62"/>
  <c r="O3669" i="62"/>
  <c r="M3669" i="62"/>
  <c r="K3669" i="62"/>
  <c r="G3669" i="62"/>
  <c r="O3668" i="62"/>
  <c r="M3668" i="62"/>
  <c r="K3668" i="62"/>
  <c r="G3668" i="62"/>
  <c r="S3667" i="62"/>
  <c r="R3667" i="62"/>
  <c r="O3667" i="62"/>
  <c r="M3667" i="62"/>
  <c r="K3667" i="62"/>
  <c r="G3667" i="62"/>
  <c r="O3666" i="62"/>
  <c r="M3666" i="62"/>
  <c r="K3666" i="62"/>
  <c r="G3666" i="62"/>
  <c r="S3665" i="62"/>
  <c r="R3665" i="62"/>
  <c r="O3665" i="62"/>
  <c r="M3665" i="62"/>
  <c r="K3665" i="62"/>
  <c r="G3665" i="62"/>
  <c r="O3664" i="62"/>
  <c r="M3664" i="62"/>
  <c r="K3664" i="62"/>
  <c r="G3664" i="62"/>
  <c r="S3663" i="62"/>
  <c r="R3663" i="62"/>
  <c r="O3663" i="62"/>
  <c r="M3663" i="62"/>
  <c r="K3663" i="62"/>
  <c r="G3663" i="62"/>
  <c r="O3662" i="62"/>
  <c r="M3662" i="62"/>
  <c r="K3662" i="62"/>
  <c r="G3662" i="62"/>
  <c r="S3661" i="62"/>
  <c r="R3661" i="62"/>
  <c r="O3661" i="62"/>
  <c r="M3661" i="62"/>
  <c r="K3661" i="62"/>
  <c r="G3661" i="62"/>
  <c r="O3660" i="62"/>
  <c r="M3660" i="62"/>
  <c r="K3660" i="62"/>
  <c r="G3660" i="62"/>
  <c r="S3659" i="62"/>
  <c r="R3659" i="62"/>
  <c r="O3659" i="62"/>
  <c r="M3659" i="62"/>
  <c r="K3659" i="62"/>
  <c r="G3659" i="62"/>
  <c r="O3658" i="62"/>
  <c r="M3658" i="62"/>
  <c r="K3658" i="62"/>
  <c r="G3658" i="62"/>
  <c r="S3657" i="62"/>
  <c r="R3657" i="62"/>
  <c r="O3657" i="62"/>
  <c r="M3657" i="62"/>
  <c r="K3657" i="62"/>
  <c r="G3657" i="62"/>
  <c r="O3656" i="62"/>
  <c r="M3656" i="62"/>
  <c r="K3656" i="62"/>
  <c r="G3656" i="62"/>
  <c r="S3655" i="62"/>
  <c r="R3655" i="62"/>
  <c r="O3655" i="62"/>
  <c r="M3655" i="62"/>
  <c r="K3655" i="62"/>
  <c r="G3655" i="62"/>
  <c r="O3654" i="62"/>
  <c r="M3654" i="62"/>
  <c r="K3654" i="62"/>
  <c r="G3654" i="62"/>
  <c r="S3653" i="62"/>
  <c r="R3653" i="62"/>
  <c r="O3653" i="62"/>
  <c r="M3653" i="62"/>
  <c r="K3653" i="62"/>
  <c r="G3653" i="62"/>
  <c r="O3652" i="62"/>
  <c r="M3652" i="62"/>
  <c r="K3652" i="62"/>
  <c r="G3652" i="62"/>
  <c r="S3651" i="62"/>
  <c r="R3651" i="62"/>
  <c r="O3651" i="62"/>
  <c r="M3651" i="62"/>
  <c r="K3651" i="62"/>
  <c r="G3651" i="62"/>
  <c r="O3650" i="62"/>
  <c r="M3650" i="62"/>
  <c r="K3650" i="62"/>
  <c r="G3650" i="62"/>
  <c r="S3649" i="62"/>
  <c r="R3649" i="62"/>
  <c r="O3649" i="62"/>
  <c r="M3649" i="62"/>
  <c r="K3649" i="62"/>
  <c r="G3649" i="62"/>
  <c r="O3648" i="62"/>
  <c r="M3648" i="62"/>
  <c r="K3648" i="62"/>
  <c r="G3648" i="62"/>
  <c r="S3647" i="62"/>
  <c r="G3647" i="62"/>
  <c r="G3646" i="62"/>
  <c r="S3645" i="62"/>
  <c r="R3645" i="62"/>
  <c r="O3645" i="62"/>
  <c r="M3645" i="62"/>
  <c r="K3645" i="62"/>
  <c r="G3645" i="62"/>
  <c r="O3644" i="62"/>
  <c r="M3644" i="62"/>
  <c r="K3644" i="62"/>
  <c r="G3644" i="62"/>
  <c r="S3643" i="62"/>
  <c r="R3643" i="62"/>
  <c r="O3643" i="62"/>
  <c r="M3643" i="62"/>
  <c r="K3643" i="62"/>
  <c r="G3643" i="62"/>
  <c r="O3642" i="62"/>
  <c r="M3642" i="62"/>
  <c r="K3642" i="62"/>
  <c r="G3642" i="62"/>
  <c r="S3641" i="62"/>
  <c r="R3641" i="62"/>
  <c r="O3641" i="62"/>
  <c r="M3641" i="62"/>
  <c r="K3641" i="62"/>
  <c r="G3641" i="62"/>
  <c r="O3640" i="62"/>
  <c r="M3640" i="62"/>
  <c r="K3640" i="62"/>
  <c r="G3640" i="62"/>
  <c r="S3639" i="62"/>
  <c r="R3639" i="62"/>
  <c r="O3639" i="62"/>
  <c r="M3639" i="62"/>
  <c r="K3639" i="62"/>
  <c r="G3639" i="62"/>
  <c r="O3638" i="62"/>
  <c r="M3638" i="62"/>
  <c r="K3638" i="62"/>
  <c r="G3638" i="62"/>
  <c r="S3637" i="62"/>
  <c r="R3637" i="62"/>
  <c r="O3637" i="62"/>
  <c r="M3637" i="62"/>
  <c r="K3637" i="62"/>
  <c r="G3637" i="62"/>
  <c r="O3636" i="62"/>
  <c r="M3636" i="62"/>
  <c r="K3636" i="62"/>
  <c r="G3636" i="62"/>
  <c r="S3635" i="62"/>
  <c r="R3635" i="62"/>
  <c r="O3635" i="62"/>
  <c r="M3635" i="62"/>
  <c r="K3635" i="62"/>
  <c r="G3635" i="62"/>
  <c r="O3634" i="62"/>
  <c r="M3634" i="62"/>
  <c r="K3634" i="62"/>
  <c r="G3634" i="62"/>
  <c r="S3633" i="62"/>
  <c r="R3633" i="62"/>
  <c r="O3633" i="62"/>
  <c r="M3633" i="62"/>
  <c r="K3633" i="62"/>
  <c r="G3633" i="62"/>
  <c r="O3632" i="62"/>
  <c r="M3632" i="62"/>
  <c r="K3632" i="62"/>
  <c r="G3632" i="62"/>
  <c r="S3631" i="62"/>
  <c r="R3631" i="62"/>
  <c r="O3631" i="62"/>
  <c r="M3631" i="62"/>
  <c r="K3631" i="62"/>
  <c r="G3631" i="62"/>
  <c r="O3630" i="62"/>
  <c r="M3630" i="62"/>
  <c r="K3630" i="62"/>
  <c r="G3630" i="62"/>
  <c r="S3629" i="62"/>
  <c r="G3629" i="62"/>
  <c r="G3628" i="62"/>
  <c r="S3627" i="62"/>
  <c r="R3627" i="62"/>
  <c r="G3627" i="62"/>
  <c r="G3626" i="62"/>
  <c r="S3625" i="62"/>
  <c r="G3625" i="62"/>
  <c r="G3624" i="62"/>
  <c r="S3595" i="62"/>
  <c r="R3595" i="62"/>
  <c r="O3595" i="62"/>
  <c r="M3595" i="62"/>
  <c r="K3595" i="62"/>
  <c r="G3595" i="62"/>
  <c r="O3594" i="62"/>
  <c r="M3594" i="62"/>
  <c r="K3594" i="62"/>
  <c r="G3594" i="62"/>
  <c r="S3593" i="62"/>
  <c r="R3593" i="62"/>
  <c r="O3593" i="62"/>
  <c r="M3593" i="62"/>
  <c r="K3593" i="62"/>
  <c r="G3593" i="62"/>
  <c r="O3592" i="62"/>
  <c r="M3592" i="62"/>
  <c r="K3592" i="62"/>
  <c r="G3592" i="62"/>
  <c r="S3591" i="62"/>
  <c r="R3591" i="62"/>
  <c r="O3591" i="62"/>
  <c r="M3591" i="62"/>
  <c r="K3591" i="62"/>
  <c r="G3591" i="62"/>
  <c r="O3590" i="62"/>
  <c r="M3590" i="62"/>
  <c r="K3590" i="62"/>
  <c r="G3590" i="62"/>
  <c r="S3589" i="62"/>
  <c r="R3589" i="62"/>
  <c r="O3589" i="62"/>
  <c r="M3589" i="62"/>
  <c r="K3589" i="62"/>
  <c r="G3589" i="62"/>
  <c r="O3588" i="62"/>
  <c r="M3588" i="62"/>
  <c r="K3588" i="62"/>
  <c r="G3588" i="62"/>
  <c r="S3587" i="62"/>
  <c r="R3587" i="62"/>
  <c r="O3587" i="62"/>
  <c r="M3587" i="62"/>
  <c r="K3587" i="62"/>
  <c r="G3587" i="62"/>
  <c r="O3586" i="62"/>
  <c r="M3586" i="62"/>
  <c r="K3586" i="62"/>
  <c r="G3586" i="62"/>
  <c r="S3585" i="62"/>
  <c r="R3585" i="62"/>
  <c r="O3585" i="62"/>
  <c r="M3585" i="62"/>
  <c r="K3585" i="62"/>
  <c r="G3585" i="62"/>
  <c r="O3584" i="62"/>
  <c r="M3584" i="62"/>
  <c r="K3584" i="62"/>
  <c r="G3584" i="62"/>
  <c r="S3583" i="62"/>
  <c r="R3583" i="62"/>
  <c r="O3583" i="62"/>
  <c r="M3583" i="62"/>
  <c r="K3583" i="62"/>
  <c r="G3583" i="62"/>
  <c r="O3582" i="62"/>
  <c r="M3582" i="62"/>
  <c r="K3582" i="62"/>
  <c r="G3582" i="62"/>
  <c r="S3581" i="62"/>
  <c r="R3581" i="62"/>
  <c r="O3581" i="62"/>
  <c r="M3581" i="62"/>
  <c r="K3581" i="62"/>
  <c r="G3581" i="62"/>
  <c r="O3580" i="62"/>
  <c r="M3580" i="62"/>
  <c r="K3580" i="62"/>
  <c r="G3580" i="62"/>
  <c r="S3579" i="62"/>
  <c r="R3579" i="62"/>
  <c r="O3579" i="62"/>
  <c r="M3579" i="62"/>
  <c r="K3579" i="62"/>
  <c r="G3579" i="62"/>
  <c r="O3578" i="62"/>
  <c r="M3578" i="62"/>
  <c r="K3578" i="62"/>
  <c r="G3578" i="62"/>
  <c r="S3577" i="62"/>
  <c r="R3577" i="62"/>
  <c r="O3577" i="62"/>
  <c r="M3577" i="62"/>
  <c r="K3577" i="62"/>
  <c r="G3577" i="62"/>
  <c r="O3576" i="62"/>
  <c r="M3576" i="62"/>
  <c r="K3576" i="62"/>
  <c r="G3576" i="62"/>
  <c r="S3575" i="62"/>
  <c r="R3575" i="62"/>
  <c r="O3575" i="62"/>
  <c r="M3575" i="62"/>
  <c r="K3575" i="62"/>
  <c r="G3575" i="62"/>
  <c r="O3574" i="62"/>
  <c r="M3574" i="62"/>
  <c r="K3574" i="62"/>
  <c r="G3574" i="62"/>
  <c r="S3573" i="62"/>
  <c r="R3573" i="62"/>
  <c r="O3573" i="62"/>
  <c r="M3573" i="62"/>
  <c r="K3573" i="62"/>
  <c r="G3573" i="62"/>
  <c r="O3572" i="62"/>
  <c r="M3572" i="62"/>
  <c r="K3572" i="62"/>
  <c r="G3572" i="62"/>
  <c r="S3571" i="62"/>
  <c r="R3571" i="62"/>
  <c r="O3571" i="62"/>
  <c r="M3571" i="62"/>
  <c r="K3571" i="62"/>
  <c r="G3571" i="62"/>
  <c r="O3570" i="62"/>
  <c r="M3570" i="62"/>
  <c r="K3570" i="62"/>
  <c r="G3570" i="62"/>
  <c r="S3569" i="62"/>
  <c r="R3569" i="62"/>
  <c r="O3569" i="62"/>
  <c r="M3569" i="62"/>
  <c r="K3569" i="62"/>
  <c r="G3569" i="62"/>
  <c r="O3568" i="62"/>
  <c r="M3568" i="62"/>
  <c r="K3568" i="62"/>
  <c r="G3568" i="62"/>
  <c r="S3567" i="62"/>
  <c r="R3567" i="62"/>
  <c r="O3567" i="62"/>
  <c r="M3567" i="62"/>
  <c r="K3567" i="62"/>
  <c r="G3567" i="62"/>
  <c r="O3566" i="62"/>
  <c r="M3566" i="62"/>
  <c r="K3566" i="62"/>
  <c r="G3566" i="62"/>
  <c r="S3565" i="62"/>
  <c r="G3565" i="62"/>
  <c r="R3565" i="62" s="1"/>
  <c r="G3564" i="62"/>
  <c r="S3563" i="62"/>
  <c r="R3563" i="62"/>
  <c r="O3563" i="62"/>
  <c r="O3561" i="62" s="1"/>
  <c r="M3563" i="62"/>
  <c r="M3561" i="62" s="1"/>
  <c r="K3563" i="62"/>
  <c r="K3561" i="62" s="1"/>
  <c r="G3563" i="62"/>
  <c r="O3562" i="62"/>
  <c r="O3560" i="62" s="1"/>
  <c r="M3562" i="62"/>
  <c r="M3560" i="62" s="1"/>
  <c r="K3562" i="62"/>
  <c r="K3560" i="62" s="1"/>
  <c r="G3562" i="62"/>
  <c r="S3561" i="62"/>
  <c r="G3561" i="62"/>
  <c r="G3560" i="62"/>
  <c r="S3559" i="62"/>
  <c r="O3559" i="62"/>
  <c r="M3559" i="62"/>
  <c r="G3559" i="62"/>
  <c r="G3558" i="62"/>
  <c r="S3557" i="62"/>
  <c r="G3557" i="62"/>
  <c r="M3556" i="62"/>
  <c r="O3556" i="62"/>
  <c r="G3556" i="62"/>
  <c r="S3555" i="62"/>
  <c r="G3555" i="62"/>
  <c r="R3555" i="62" s="1"/>
  <c r="G3554" i="62"/>
  <c r="S3553" i="62"/>
  <c r="R3553" i="62"/>
  <c r="O3553" i="62"/>
  <c r="M3553" i="62"/>
  <c r="K3553" i="62"/>
  <c r="G3553" i="62"/>
  <c r="O3552" i="62"/>
  <c r="M3552" i="62"/>
  <c r="K3552" i="62"/>
  <c r="G3552" i="62"/>
  <c r="S3551" i="62"/>
  <c r="R3551" i="62"/>
  <c r="O3551" i="62"/>
  <c r="M3551" i="62"/>
  <c r="K3551" i="62"/>
  <c r="G3551" i="62"/>
  <c r="O3550" i="62"/>
  <c r="M3550" i="62"/>
  <c r="K3550" i="62"/>
  <c r="G3550" i="62"/>
  <c r="S3549" i="62"/>
  <c r="R3549" i="62"/>
  <c r="O3549" i="62"/>
  <c r="M3549" i="62"/>
  <c r="K3549" i="62"/>
  <c r="G3549" i="62"/>
  <c r="O3548" i="62"/>
  <c r="M3548" i="62"/>
  <c r="K3548" i="62"/>
  <c r="G3548" i="62"/>
  <c r="S3547" i="62"/>
  <c r="R3547" i="62"/>
  <c r="O3547" i="62"/>
  <c r="M3547" i="62"/>
  <c r="K3547" i="62"/>
  <c r="G3547" i="62"/>
  <c r="O3546" i="62"/>
  <c r="M3546" i="62"/>
  <c r="K3546" i="62"/>
  <c r="G3546" i="62"/>
  <c r="S3545" i="62"/>
  <c r="R3545" i="62"/>
  <c r="O3545" i="62"/>
  <c r="M3545" i="62"/>
  <c r="K3545" i="62"/>
  <c r="G3545" i="62"/>
  <c r="O3544" i="62"/>
  <c r="M3544" i="62"/>
  <c r="K3544" i="62"/>
  <c r="G3544" i="62"/>
  <c r="S3543" i="62"/>
  <c r="G3543" i="62"/>
  <c r="G3542" i="62"/>
  <c r="R3543" i="62" s="1"/>
  <c r="S3541" i="62"/>
  <c r="M3541" i="62"/>
  <c r="K3541" i="62"/>
  <c r="G3541" i="62"/>
  <c r="G3540" i="62"/>
  <c r="S3539" i="62"/>
  <c r="R3539" i="62"/>
  <c r="O3539" i="62"/>
  <c r="M3539" i="62"/>
  <c r="K3539" i="62"/>
  <c r="G3539" i="62"/>
  <c r="O3538" i="62"/>
  <c r="M3538" i="62"/>
  <c r="K3538" i="62"/>
  <c r="G3538" i="62"/>
  <c r="S3537" i="62"/>
  <c r="R3537" i="62"/>
  <c r="O3537" i="62"/>
  <c r="M3537" i="62"/>
  <c r="K3537" i="62"/>
  <c r="G3537" i="62"/>
  <c r="O3536" i="62"/>
  <c r="M3536" i="62"/>
  <c r="K3536" i="62"/>
  <c r="G3536" i="62"/>
  <c r="S3535" i="62"/>
  <c r="R3535" i="62"/>
  <c r="O3535" i="62"/>
  <c r="M3535" i="62"/>
  <c r="K3535" i="62"/>
  <c r="G3535" i="62"/>
  <c r="O3534" i="62"/>
  <c r="M3534" i="62"/>
  <c r="K3534" i="62"/>
  <c r="G3534" i="62"/>
  <c r="S3533" i="62"/>
  <c r="R3533" i="62"/>
  <c r="O3533" i="62"/>
  <c r="M3533" i="62"/>
  <c r="K3533" i="62"/>
  <c r="G3533" i="62"/>
  <c r="O3532" i="62"/>
  <c r="M3532" i="62"/>
  <c r="K3532" i="62"/>
  <c r="G3532" i="62"/>
  <c r="S3531" i="62"/>
  <c r="G3531" i="62"/>
  <c r="G3530" i="62"/>
  <c r="R3531" i="62" s="1"/>
  <c r="S3529" i="62"/>
  <c r="R3529" i="62"/>
  <c r="O3529" i="62"/>
  <c r="M3529" i="62"/>
  <c r="K3529" i="62"/>
  <c r="G3529" i="62"/>
  <c r="O3528" i="62"/>
  <c r="M3528" i="62"/>
  <c r="K3528" i="62"/>
  <c r="G3528" i="62"/>
  <c r="S3527" i="62"/>
  <c r="R3527" i="62"/>
  <c r="O3527" i="62"/>
  <c r="M3527" i="62"/>
  <c r="K3527" i="62"/>
  <c r="G3527" i="62"/>
  <c r="O3526" i="62"/>
  <c r="M3526" i="62"/>
  <c r="K3526" i="62"/>
  <c r="G3526" i="62"/>
  <c r="S3525" i="62"/>
  <c r="R3525" i="62"/>
  <c r="O3525" i="62"/>
  <c r="M3525" i="62"/>
  <c r="K3525" i="62"/>
  <c r="G3525" i="62"/>
  <c r="O3524" i="62"/>
  <c r="M3524" i="62"/>
  <c r="K3524" i="62"/>
  <c r="G3524" i="62"/>
  <c r="S3523" i="62"/>
  <c r="R3523" i="62"/>
  <c r="O3523" i="62"/>
  <c r="M3523" i="62"/>
  <c r="K3523" i="62"/>
  <c r="G3523" i="62"/>
  <c r="O3522" i="62"/>
  <c r="M3522" i="62"/>
  <c r="K3522" i="62"/>
  <c r="G3522" i="62"/>
  <c r="S3521" i="62"/>
  <c r="G3521" i="62"/>
  <c r="G3520" i="62"/>
  <c r="S3519" i="62"/>
  <c r="G3519" i="62"/>
  <c r="G3518" i="62"/>
  <c r="S3517" i="62"/>
  <c r="G3517" i="62"/>
  <c r="R3517" i="62"/>
  <c r="G3516" i="62"/>
  <c r="S3515" i="62"/>
  <c r="R3515" i="62"/>
  <c r="O3515" i="62"/>
  <c r="M3515" i="62"/>
  <c r="K3515" i="62"/>
  <c r="G3515" i="62"/>
  <c r="O3514" i="62"/>
  <c r="M3514" i="62"/>
  <c r="K3514" i="62"/>
  <c r="G3514" i="62"/>
  <c r="S3513" i="62"/>
  <c r="R3513" i="62"/>
  <c r="O3513" i="62"/>
  <c r="M3513" i="62"/>
  <c r="K3513" i="62"/>
  <c r="G3513" i="62"/>
  <c r="O3512" i="62"/>
  <c r="M3512" i="62"/>
  <c r="K3512" i="62"/>
  <c r="G3512" i="62"/>
  <c r="S3511" i="62"/>
  <c r="R3511" i="62"/>
  <c r="O3511" i="62"/>
  <c r="M3511" i="62"/>
  <c r="K3511" i="62"/>
  <c r="G3511" i="62"/>
  <c r="O3510" i="62"/>
  <c r="M3510" i="62"/>
  <c r="K3510" i="62"/>
  <c r="G3510" i="62"/>
  <c r="S3509" i="62"/>
  <c r="R3509" i="62"/>
  <c r="O3509" i="62"/>
  <c r="M3509" i="62"/>
  <c r="K3509" i="62"/>
  <c r="G3509" i="62"/>
  <c r="O3508" i="62"/>
  <c r="M3508" i="62"/>
  <c r="K3508" i="62"/>
  <c r="G3508" i="62"/>
  <c r="S3507" i="62"/>
  <c r="R3507" i="62"/>
  <c r="O3507" i="62"/>
  <c r="M3507" i="62"/>
  <c r="K3507" i="62"/>
  <c r="G3507" i="62"/>
  <c r="O3506" i="62"/>
  <c r="M3506" i="62"/>
  <c r="K3506" i="62"/>
  <c r="G3506" i="62"/>
  <c r="S3505" i="62"/>
  <c r="G3505" i="62"/>
  <c r="G3504" i="62"/>
  <c r="S3503" i="62"/>
  <c r="K3503" i="62"/>
  <c r="G3503" i="62"/>
  <c r="G3502" i="62"/>
  <c r="K3502" i="62" s="1"/>
  <c r="S3501" i="62"/>
  <c r="G3501" i="62"/>
  <c r="G3500" i="62"/>
  <c r="S3499" i="62"/>
  <c r="G3499" i="62"/>
  <c r="R3499" i="62" s="1"/>
  <c r="G3498" i="62"/>
  <c r="S3497" i="62"/>
  <c r="G3497" i="62"/>
  <c r="G3496" i="62"/>
  <c r="S3495" i="62"/>
  <c r="G3495" i="62"/>
  <c r="K3494" i="62"/>
  <c r="G3494" i="62"/>
  <c r="S3493" i="62"/>
  <c r="G3493" i="62"/>
  <c r="G3492" i="62"/>
  <c r="S3491" i="62"/>
  <c r="R3491" i="62"/>
  <c r="O3491" i="62"/>
  <c r="M3491" i="62"/>
  <c r="K3491" i="62"/>
  <c r="G3491" i="62"/>
  <c r="O3490" i="62"/>
  <c r="M3490" i="62"/>
  <c r="K3490" i="62"/>
  <c r="G3490" i="62"/>
  <c r="S3489" i="62"/>
  <c r="G3489" i="62"/>
  <c r="G3488" i="62"/>
  <c r="S3487" i="62"/>
  <c r="G3487" i="62"/>
  <c r="G3486" i="62"/>
  <c r="S3485" i="62"/>
  <c r="G3485" i="62"/>
  <c r="G3484" i="62"/>
  <c r="S3483" i="62"/>
  <c r="G3483" i="62"/>
  <c r="K3482" i="62"/>
  <c r="G3482" i="62"/>
  <c r="S3481" i="62"/>
  <c r="G3481" i="62"/>
  <c r="G3480" i="62"/>
  <c r="O3480" i="62" s="1"/>
  <c r="S3479" i="62"/>
  <c r="K3479" i="62"/>
  <c r="G3479" i="62"/>
  <c r="G3478" i="62"/>
  <c r="S3477" i="62"/>
  <c r="R3477" i="62"/>
  <c r="O3477" i="62"/>
  <c r="M3477" i="62"/>
  <c r="K3477" i="62"/>
  <c r="G3477" i="62"/>
  <c r="O3476" i="62"/>
  <c r="M3476" i="62"/>
  <c r="K3476" i="62"/>
  <c r="G3476" i="62"/>
  <c r="S3475" i="62"/>
  <c r="G3475" i="62"/>
  <c r="O3474" i="62"/>
  <c r="G3474" i="62"/>
  <c r="K3474" i="62" s="1"/>
  <c r="S3473" i="62"/>
  <c r="G3473" i="62"/>
  <c r="G3472" i="62"/>
  <c r="S3471" i="62"/>
  <c r="G3471" i="62"/>
  <c r="R3471" i="62" s="1"/>
  <c r="G3470" i="62"/>
  <c r="S3469" i="62"/>
  <c r="G3469" i="62"/>
  <c r="G3468" i="62"/>
  <c r="R3469" i="62" s="1"/>
  <c r="S3467" i="62"/>
  <c r="R3467" i="62"/>
  <c r="O3467" i="62"/>
  <c r="M3467" i="62"/>
  <c r="K3467" i="62"/>
  <c r="G3467" i="62"/>
  <c r="O3466" i="62"/>
  <c r="M3466" i="62"/>
  <c r="K3466" i="62"/>
  <c r="G3466" i="62"/>
  <c r="S3465" i="62"/>
  <c r="R3465" i="62"/>
  <c r="O3465" i="62"/>
  <c r="M3465" i="62"/>
  <c r="K3465" i="62"/>
  <c r="G3465" i="62"/>
  <c r="O3464" i="62"/>
  <c r="M3464" i="62"/>
  <c r="K3464" i="62"/>
  <c r="G3464" i="62"/>
  <c r="S3463" i="62"/>
  <c r="G3463" i="62"/>
  <c r="G3462" i="62"/>
  <c r="S3461" i="62"/>
  <c r="R3461" i="62"/>
  <c r="O3461" i="62"/>
  <c r="M3461" i="62"/>
  <c r="K3461" i="62"/>
  <c r="G3461" i="62"/>
  <c r="O3460" i="62"/>
  <c r="M3460" i="62"/>
  <c r="K3460" i="62"/>
  <c r="G3460" i="62"/>
  <c r="S3459" i="62"/>
  <c r="R3459" i="62"/>
  <c r="O3459" i="62"/>
  <c r="M3459" i="62"/>
  <c r="K3459" i="62"/>
  <c r="G3459" i="62"/>
  <c r="O3458" i="62"/>
  <c r="M3458" i="62"/>
  <c r="K3458" i="62"/>
  <c r="G3458" i="62"/>
  <c r="S3457" i="62"/>
  <c r="G3457" i="62"/>
  <c r="R3457" i="62" s="1"/>
  <c r="G3456" i="62"/>
  <c r="S3455" i="62"/>
  <c r="G3455" i="62"/>
  <c r="G3454" i="62"/>
  <c r="S3453" i="62"/>
  <c r="R3453" i="62"/>
  <c r="O3453" i="62"/>
  <c r="O3451" i="62" s="1"/>
  <c r="M3453" i="62"/>
  <c r="M3451" i="62" s="1"/>
  <c r="K3453" i="62"/>
  <c r="G3453" i="62"/>
  <c r="O3452" i="62"/>
  <c r="O3450" i="62" s="1"/>
  <c r="M3452" i="62"/>
  <c r="M3450" i="62" s="1"/>
  <c r="K3452" i="62"/>
  <c r="K3450" i="62" s="1"/>
  <c r="G3452" i="62"/>
  <c r="S3451" i="62"/>
  <c r="R3451" i="62"/>
  <c r="G3451" i="62"/>
  <c r="G3450" i="62"/>
  <c r="S3449" i="62"/>
  <c r="R3449" i="62"/>
  <c r="O3449" i="62"/>
  <c r="M3449" i="62"/>
  <c r="K3449" i="62"/>
  <c r="G3449" i="62"/>
  <c r="O3448" i="62"/>
  <c r="M3448" i="62"/>
  <c r="K3448" i="62"/>
  <c r="G3448" i="62"/>
  <c r="S3447" i="62"/>
  <c r="G3447" i="62"/>
  <c r="G3446" i="62"/>
  <c r="S3445" i="62"/>
  <c r="G3445" i="62"/>
  <c r="G3444" i="62"/>
  <c r="S3443" i="62"/>
  <c r="R3443" i="62"/>
  <c r="O3443" i="62"/>
  <c r="M3443" i="62"/>
  <c r="K3443" i="62"/>
  <c r="G3443" i="62"/>
  <c r="O3442" i="62"/>
  <c r="M3442" i="62"/>
  <c r="K3442" i="62"/>
  <c r="G3442" i="62"/>
  <c r="S3441" i="62"/>
  <c r="R3441" i="62"/>
  <c r="O3441" i="62"/>
  <c r="M3441" i="62"/>
  <c r="K3441" i="62"/>
  <c r="G3441" i="62"/>
  <c r="O3440" i="62"/>
  <c r="M3440" i="62"/>
  <c r="K3440" i="62"/>
  <c r="G3440" i="62"/>
  <c r="S3439" i="62"/>
  <c r="G3439" i="62"/>
  <c r="R3439" i="62" s="1"/>
  <c r="G3438" i="62"/>
  <c r="S3437" i="62"/>
  <c r="R3437" i="62"/>
  <c r="O3437" i="62"/>
  <c r="O3435" i="62" s="1"/>
  <c r="M3437" i="62"/>
  <c r="K3437" i="62"/>
  <c r="K3435" i="62" s="1"/>
  <c r="G3437" i="62"/>
  <c r="O3436" i="62"/>
  <c r="O3434" i="62" s="1"/>
  <c r="M3436" i="62"/>
  <c r="M3434" i="62" s="1"/>
  <c r="K3436" i="62"/>
  <c r="G3436" i="62"/>
  <c r="S3435" i="62"/>
  <c r="G3435" i="62"/>
  <c r="G3434" i="62"/>
  <c r="S3433" i="62"/>
  <c r="R3433" i="62"/>
  <c r="O3433" i="62"/>
  <c r="M3433" i="62"/>
  <c r="K3433" i="62"/>
  <c r="G3433" i="62"/>
  <c r="O3432" i="62"/>
  <c r="M3432" i="62"/>
  <c r="K3432" i="62"/>
  <c r="G3432" i="62"/>
  <c r="S3429" i="62"/>
  <c r="R3429" i="62"/>
  <c r="O3429" i="62"/>
  <c r="M3429" i="62"/>
  <c r="K3429" i="62"/>
  <c r="G3429" i="62"/>
  <c r="O3428" i="62"/>
  <c r="M3428" i="62"/>
  <c r="K3428" i="62"/>
  <c r="G3428" i="62"/>
  <c r="S3427" i="62"/>
  <c r="R3427" i="62"/>
  <c r="O3427" i="62"/>
  <c r="M3427" i="62"/>
  <c r="K3427" i="62"/>
  <c r="G3427" i="62"/>
  <c r="O3426" i="62"/>
  <c r="M3426" i="62"/>
  <c r="K3426" i="62"/>
  <c r="G3426" i="62"/>
  <c r="S3425" i="62"/>
  <c r="R3425" i="62"/>
  <c r="O3425" i="62"/>
  <c r="M3425" i="62"/>
  <c r="K3425" i="62"/>
  <c r="G3425" i="62"/>
  <c r="O3424" i="62"/>
  <c r="M3424" i="62"/>
  <c r="K3424" i="62"/>
  <c r="G3424" i="62"/>
  <c r="S3421" i="62"/>
  <c r="G3421" i="62"/>
  <c r="G3420" i="62"/>
  <c r="S3419" i="62"/>
  <c r="G3419" i="62"/>
  <c r="G3418" i="62"/>
  <c r="S3417" i="62"/>
  <c r="R3417" i="62"/>
  <c r="O3417" i="62"/>
  <c r="O3415" i="62" s="1"/>
  <c r="M3417" i="62"/>
  <c r="M3415" i="62" s="1"/>
  <c r="K3417" i="62"/>
  <c r="G3417" i="62"/>
  <c r="O3416" i="62"/>
  <c r="O3414" i="62" s="1"/>
  <c r="M3416" i="62"/>
  <c r="M3414" i="62" s="1"/>
  <c r="K3416" i="62"/>
  <c r="K3414" i="62" s="1"/>
  <c r="G3416" i="62"/>
  <c r="S3415" i="62"/>
  <c r="G3415" i="62"/>
  <c r="R3415" i="62"/>
  <c r="G3414" i="62"/>
  <c r="S3413" i="62"/>
  <c r="R3413" i="62"/>
  <c r="O3413" i="62"/>
  <c r="M3413" i="62"/>
  <c r="K3413" i="62"/>
  <c r="G3413" i="62"/>
  <c r="O3412" i="62"/>
  <c r="M3412" i="62"/>
  <c r="K3412" i="62"/>
  <c r="G3412" i="62"/>
  <c r="S3411" i="62"/>
  <c r="R3411" i="62"/>
  <c r="O3411" i="62"/>
  <c r="M3411" i="62"/>
  <c r="K3411" i="62"/>
  <c r="G3411" i="62"/>
  <c r="O3410" i="62"/>
  <c r="M3410" i="62"/>
  <c r="K3410" i="62"/>
  <c r="G3410" i="62"/>
  <c r="S3409" i="62"/>
  <c r="R3409" i="62"/>
  <c r="O3409" i="62"/>
  <c r="M3409" i="62"/>
  <c r="K3409" i="62"/>
  <c r="G3409" i="62"/>
  <c r="O3408" i="62"/>
  <c r="M3408" i="62"/>
  <c r="K3408" i="62"/>
  <c r="G3408" i="62"/>
  <c r="S3407" i="62"/>
  <c r="R3407" i="62"/>
  <c r="O3407" i="62"/>
  <c r="M3407" i="62"/>
  <c r="K3407" i="62"/>
  <c r="G3407" i="62"/>
  <c r="O3406" i="62"/>
  <c r="M3406" i="62"/>
  <c r="K3406" i="62"/>
  <c r="G3406" i="62"/>
  <c r="S3405" i="62"/>
  <c r="R3405" i="62"/>
  <c r="G3405" i="62"/>
  <c r="G3404" i="62"/>
  <c r="S3403" i="62"/>
  <c r="R3403" i="62"/>
  <c r="O3403" i="62"/>
  <c r="M3403" i="62"/>
  <c r="K3403" i="62"/>
  <c r="G3403" i="62"/>
  <c r="O3402" i="62"/>
  <c r="M3402" i="62"/>
  <c r="K3402" i="62"/>
  <c r="G3402" i="62"/>
  <c r="S3401" i="62"/>
  <c r="R3401" i="62"/>
  <c r="K3401" i="62"/>
  <c r="M3401" i="62"/>
  <c r="G3401" i="62"/>
  <c r="G3400" i="62"/>
  <c r="S3399" i="62"/>
  <c r="R3399" i="62"/>
  <c r="O3399" i="62"/>
  <c r="M3399" i="62"/>
  <c r="K3399" i="62"/>
  <c r="G3399" i="62"/>
  <c r="O3398" i="62"/>
  <c r="M3398" i="62"/>
  <c r="K3398" i="62"/>
  <c r="G3398" i="62"/>
  <c r="S3397" i="62"/>
  <c r="R3397" i="62"/>
  <c r="O3397" i="62"/>
  <c r="M3397" i="62"/>
  <c r="K3397" i="62"/>
  <c r="G3397" i="62"/>
  <c r="O3396" i="62"/>
  <c r="M3396" i="62"/>
  <c r="K3396" i="62"/>
  <c r="G3396" i="62"/>
  <c r="S3395" i="62"/>
  <c r="R3395" i="62"/>
  <c r="O3395" i="62"/>
  <c r="M3395" i="62"/>
  <c r="K3395" i="62"/>
  <c r="G3395" i="62"/>
  <c r="O3394" i="62"/>
  <c r="M3394" i="62"/>
  <c r="K3394" i="62"/>
  <c r="G3394" i="62"/>
  <c r="S3393" i="62"/>
  <c r="G3393" i="62"/>
  <c r="G3392" i="62"/>
  <c r="S3391" i="62"/>
  <c r="R3391" i="62"/>
  <c r="O3391" i="62"/>
  <c r="M3391" i="62"/>
  <c r="K3391" i="62"/>
  <c r="G3391" i="62"/>
  <c r="O3390" i="62"/>
  <c r="M3390" i="62"/>
  <c r="K3390" i="62"/>
  <c r="G3390" i="62"/>
  <c r="S3389" i="62"/>
  <c r="O3389" i="62"/>
  <c r="M3389" i="62"/>
  <c r="R3389" i="62"/>
  <c r="G3389" i="62"/>
  <c r="G3388" i="62"/>
  <c r="S3387" i="62"/>
  <c r="R3387" i="62"/>
  <c r="O3387" i="62"/>
  <c r="M3387" i="62"/>
  <c r="K3387" i="62"/>
  <c r="G3387" i="62"/>
  <c r="O3386" i="62"/>
  <c r="M3386" i="62"/>
  <c r="K3386" i="62"/>
  <c r="G3386" i="62"/>
  <c r="S3385" i="62"/>
  <c r="R3385" i="62"/>
  <c r="O3385" i="62"/>
  <c r="M3385" i="62"/>
  <c r="K3385" i="62"/>
  <c r="G3385" i="62"/>
  <c r="O3384" i="62"/>
  <c r="M3384" i="62"/>
  <c r="K3384" i="62"/>
  <c r="G3384" i="62"/>
  <c r="S3383" i="62"/>
  <c r="R3383" i="62"/>
  <c r="O3383" i="62"/>
  <c r="M3383" i="62"/>
  <c r="K3383" i="62"/>
  <c r="G3383" i="62"/>
  <c r="O3382" i="62"/>
  <c r="M3382" i="62"/>
  <c r="K3382" i="62"/>
  <c r="G3382" i="62"/>
  <c r="S3381" i="62"/>
  <c r="G3381" i="62"/>
  <c r="G3380" i="62"/>
  <c r="S3379" i="62"/>
  <c r="R3379" i="62"/>
  <c r="O3379" i="62"/>
  <c r="M3379" i="62"/>
  <c r="K3379" i="62"/>
  <c r="G3379" i="62"/>
  <c r="O3378" i="62"/>
  <c r="M3378" i="62"/>
  <c r="K3378" i="62"/>
  <c r="G3378" i="62"/>
  <c r="S3377" i="62"/>
  <c r="G3377" i="62"/>
  <c r="K3376" i="62"/>
  <c r="G3376" i="62"/>
  <c r="S3375" i="62"/>
  <c r="R3375" i="62"/>
  <c r="O3375" i="62"/>
  <c r="M3375" i="62"/>
  <c r="K3375" i="62"/>
  <c r="G3375" i="62"/>
  <c r="O3374" i="62"/>
  <c r="M3374" i="62"/>
  <c r="K3374" i="62"/>
  <c r="G3374" i="62"/>
  <c r="S3373" i="62"/>
  <c r="R3373" i="62"/>
  <c r="O3373" i="62"/>
  <c r="M3373" i="62"/>
  <c r="K3373" i="62"/>
  <c r="G3373" i="62"/>
  <c r="O3372" i="62"/>
  <c r="M3372" i="62"/>
  <c r="K3372" i="62"/>
  <c r="G3372" i="62"/>
  <c r="S3371" i="62"/>
  <c r="R3371" i="62"/>
  <c r="O3371" i="62"/>
  <c r="M3371" i="62"/>
  <c r="K3371" i="62"/>
  <c r="G3371" i="62"/>
  <c r="O3370" i="62"/>
  <c r="M3370" i="62"/>
  <c r="K3370" i="62"/>
  <c r="G3370" i="62"/>
  <c r="S3369" i="62"/>
  <c r="R3369" i="62"/>
  <c r="O3369" i="62"/>
  <c r="M3369" i="62"/>
  <c r="K3369" i="62"/>
  <c r="G3369" i="62"/>
  <c r="O3368" i="62"/>
  <c r="M3368" i="62"/>
  <c r="K3368" i="62"/>
  <c r="G3368" i="62"/>
  <c r="S3367" i="62"/>
  <c r="G3367" i="62"/>
  <c r="G3366" i="62"/>
  <c r="S3365" i="62"/>
  <c r="R3365" i="62"/>
  <c r="O3365" i="62"/>
  <c r="M3365" i="62"/>
  <c r="K3365" i="62"/>
  <c r="G3365" i="62"/>
  <c r="O3364" i="62"/>
  <c r="M3364" i="62"/>
  <c r="K3364" i="62"/>
  <c r="G3364" i="62"/>
  <c r="S3363" i="62"/>
  <c r="R3363" i="62"/>
  <c r="O3363" i="62"/>
  <c r="M3363" i="62"/>
  <c r="K3363" i="62"/>
  <c r="G3363" i="62"/>
  <c r="O3362" i="62"/>
  <c r="M3362" i="62"/>
  <c r="K3362" i="62"/>
  <c r="G3362" i="62"/>
  <c r="S3361" i="62"/>
  <c r="R3361" i="62"/>
  <c r="O3361" i="62"/>
  <c r="M3361" i="62"/>
  <c r="K3361" i="62"/>
  <c r="G3361" i="62"/>
  <c r="O3360" i="62"/>
  <c r="M3360" i="62"/>
  <c r="K3360" i="62"/>
  <c r="G3360" i="62"/>
  <c r="S3359" i="62"/>
  <c r="R3359" i="62"/>
  <c r="O3359" i="62"/>
  <c r="M3359" i="62"/>
  <c r="K3359" i="62"/>
  <c r="G3359" i="62"/>
  <c r="O3358" i="62"/>
  <c r="M3358" i="62"/>
  <c r="K3358" i="62"/>
  <c r="G3358" i="62"/>
  <c r="S3357" i="62"/>
  <c r="R3357" i="62"/>
  <c r="O3357" i="62"/>
  <c r="M3357" i="62"/>
  <c r="K3357" i="62"/>
  <c r="G3357" i="62"/>
  <c r="O3356" i="62"/>
  <c r="M3356" i="62"/>
  <c r="K3356" i="62"/>
  <c r="G3356" i="62"/>
  <c r="S3355" i="62"/>
  <c r="R3355" i="62"/>
  <c r="O3355" i="62"/>
  <c r="M3355" i="62"/>
  <c r="K3355" i="62"/>
  <c r="G3355" i="62"/>
  <c r="O3354" i="62"/>
  <c r="M3354" i="62"/>
  <c r="K3354" i="62"/>
  <c r="G3354" i="62"/>
  <c r="S3353" i="62"/>
  <c r="G3353" i="62"/>
  <c r="G3352" i="62"/>
  <c r="S3351" i="62"/>
  <c r="R3351" i="62"/>
  <c r="O3351" i="62"/>
  <c r="M3351" i="62"/>
  <c r="K3351" i="62"/>
  <c r="G3351" i="62"/>
  <c r="O3350" i="62"/>
  <c r="M3350" i="62"/>
  <c r="K3350" i="62"/>
  <c r="G3350" i="62"/>
  <c r="S3349" i="62"/>
  <c r="R3349" i="62"/>
  <c r="O3349" i="62"/>
  <c r="M3349" i="62"/>
  <c r="K3349" i="62"/>
  <c r="G3349" i="62"/>
  <c r="O3348" i="62"/>
  <c r="M3348" i="62"/>
  <c r="K3348" i="62"/>
  <c r="G3348" i="62"/>
  <c r="S3347" i="62"/>
  <c r="G3347" i="62"/>
  <c r="G3346" i="62"/>
  <c r="S3345" i="62"/>
  <c r="G3345" i="62"/>
  <c r="G3344" i="62"/>
  <c r="S3343" i="62"/>
  <c r="R3343" i="62"/>
  <c r="O3343" i="62"/>
  <c r="M3343" i="62"/>
  <c r="K3343" i="62"/>
  <c r="G3343" i="62"/>
  <c r="O3342" i="62"/>
  <c r="M3342" i="62"/>
  <c r="K3342" i="62"/>
  <c r="G3342" i="62"/>
  <c r="S3341" i="62"/>
  <c r="R3341" i="62"/>
  <c r="O3341" i="62"/>
  <c r="M3341" i="62"/>
  <c r="K3341" i="62"/>
  <c r="G3341" i="62"/>
  <c r="O3340" i="62"/>
  <c r="M3340" i="62"/>
  <c r="K3340" i="62"/>
  <c r="G3340" i="62"/>
  <c r="S3339" i="62"/>
  <c r="G3339" i="62"/>
  <c r="G3338" i="62"/>
  <c r="S3337" i="62"/>
  <c r="R3337" i="62"/>
  <c r="O3337" i="62"/>
  <c r="M3337" i="62"/>
  <c r="K3337" i="62"/>
  <c r="G3337" i="62"/>
  <c r="O3336" i="62"/>
  <c r="M3336" i="62"/>
  <c r="K3336" i="62"/>
  <c r="G3336" i="62"/>
  <c r="S3335" i="62"/>
  <c r="G3335" i="62"/>
  <c r="G3334" i="62"/>
  <c r="S3333" i="62"/>
  <c r="G3333" i="62"/>
  <c r="G3332" i="62"/>
  <c r="S3331" i="62"/>
  <c r="G3331" i="62"/>
  <c r="G3330" i="62"/>
  <c r="S3329" i="62"/>
  <c r="G3329" i="62"/>
  <c r="G3328" i="62"/>
  <c r="S3327" i="62"/>
  <c r="G3327" i="62"/>
  <c r="G3326" i="62"/>
  <c r="S3325" i="62"/>
  <c r="R3325" i="62"/>
  <c r="O3325" i="62"/>
  <c r="M3325" i="62"/>
  <c r="K3325" i="62"/>
  <c r="G3325" i="62"/>
  <c r="O3324" i="62"/>
  <c r="M3324" i="62"/>
  <c r="K3324" i="62"/>
  <c r="G3324" i="62"/>
  <c r="S3323" i="62"/>
  <c r="G3323" i="62"/>
  <c r="M3323" i="62" s="1"/>
  <c r="G3322" i="62"/>
  <c r="S3321" i="62"/>
  <c r="G3321" i="62"/>
  <c r="G3320" i="62"/>
  <c r="S3319" i="62"/>
  <c r="G3319" i="62"/>
  <c r="G3318" i="62"/>
  <c r="R3319" i="62" s="1"/>
  <c r="S3317" i="62"/>
  <c r="G3317" i="62"/>
  <c r="G3316" i="62"/>
  <c r="S3315" i="62"/>
  <c r="G3315" i="62"/>
  <c r="G3314" i="62"/>
  <c r="S3313" i="62"/>
  <c r="G3313" i="62"/>
  <c r="G3312" i="62"/>
  <c r="S3311" i="62"/>
  <c r="O3311" i="62"/>
  <c r="G3311" i="62"/>
  <c r="G3310" i="62"/>
  <c r="S3309" i="62"/>
  <c r="R3309" i="62"/>
  <c r="O3309" i="62"/>
  <c r="M3309" i="62"/>
  <c r="K3309" i="62"/>
  <c r="G3309" i="62"/>
  <c r="O3308" i="62"/>
  <c r="M3308" i="62"/>
  <c r="K3308" i="62"/>
  <c r="G3308" i="62"/>
  <c r="S3307" i="62"/>
  <c r="R3307" i="62"/>
  <c r="O3307" i="62"/>
  <c r="M3307" i="62"/>
  <c r="K3307" i="62"/>
  <c r="G3307" i="62"/>
  <c r="O3306" i="62"/>
  <c r="M3306" i="62"/>
  <c r="K3306" i="62"/>
  <c r="G3306" i="62"/>
  <c r="S3305" i="62"/>
  <c r="G3305" i="62"/>
  <c r="K3304" i="62"/>
  <c r="G3304" i="62"/>
  <c r="S3303" i="62"/>
  <c r="G3303" i="62"/>
  <c r="G3302" i="62"/>
  <c r="S3301" i="62"/>
  <c r="R3301" i="62"/>
  <c r="O3301" i="62"/>
  <c r="M3301" i="62"/>
  <c r="K3301" i="62"/>
  <c r="G3301" i="62"/>
  <c r="O3300" i="62"/>
  <c r="M3300" i="62"/>
  <c r="K3300" i="62"/>
  <c r="G3300" i="62"/>
  <c r="S3299" i="62"/>
  <c r="R3299" i="62"/>
  <c r="O3299" i="62"/>
  <c r="M3299" i="62"/>
  <c r="K3299" i="62"/>
  <c r="G3299" i="62"/>
  <c r="O3298" i="62"/>
  <c r="M3298" i="62"/>
  <c r="K3298" i="62"/>
  <c r="G3298" i="62"/>
  <c r="S3297" i="62"/>
  <c r="R3297" i="62"/>
  <c r="O3297" i="62"/>
  <c r="M3297" i="62"/>
  <c r="K3297" i="62"/>
  <c r="G3297" i="62"/>
  <c r="O3296" i="62"/>
  <c r="M3296" i="62"/>
  <c r="K3296" i="62"/>
  <c r="G3296" i="62"/>
  <c r="S3295" i="62"/>
  <c r="G3295" i="62"/>
  <c r="G3294" i="62"/>
  <c r="S3293" i="62"/>
  <c r="G3293" i="62"/>
  <c r="M3293" i="62" s="1"/>
  <c r="G3292" i="62"/>
  <c r="S3291" i="62"/>
  <c r="G3291" i="62"/>
  <c r="G3290" i="62"/>
  <c r="S3289" i="62"/>
  <c r="G3289" i="62"/>
  <c r="M3288" i="62"/>
  <c r="K3288" i="62"/>
  <c r="O3288" i="62"/>
  <c r="G3288" i="62"/>
  <c r="S3287" i="62"/>
  <c r="G3287" i="62"/>
  <c r="G3286" i="62"/>
  <c r="S3285" i="62"/>
  <c r="G3285" i="62"/>
  <c r="G3284" i="62"/>
  <c r="S3283" i="62"/>
  <c r="M3283" i="62"/>
  <c r="M3281" i="62" s="1"/>
  <c r="G3283" i="62"/>
  <c r="G3282" i="62"/>
  <c r="S3281" i="62"/>
  <c r="G3281" i="62"/>
  <c r="G3280" i="62"/>
  <c r="R3281" i="62" s="1"/>
  <c r="S3279" i="62"/>
  <c r="G3279" i="62"/>
  <c r="G3278" i="62"/>
  <c r="S3277" i="62"/>
  <c r="M3277" i="62"/>
  <c r="K3277" i="62"/>
  <c r="G3277" i="62"/>
  <c r="G3276" i="62"/>
  <c r="S3275" i="62"/>
  <c r="R3275" i="62"/>
  <c r="O3275" i="62"/>
  <c r="M3275" i="62"/>
  <c r="K3275" i="62"/>
  <c r="G3275" i="62"/>
  <c r="O3274" i="62"/>
  <c r="M3274" i="62"/>
  <c r="K3274" i="62"/>
  <c r="G3274" i="62"/>
  <c r="S3273" i="62"/>
  <c r="R3273" i="62"/>
  <c r="O3273" i="62"/>
  <c r="M3273" i="62"/>
  <c r="K3273" i="62"/>
  <c r="G3273" i="62"/>
  <c r="O3272" i="62"/>
  <c r="M3272" i="62"/>
  <c r="K3272" i="62"/>
  <c r="G3272" i="62"/>
  <c r="S3271" i="62"/>
  <c r="R3271" i="62"/>
  <c r="O3271" i="62"/>
  <c r="M3271" i="62"/>
  <c r="K3271" i="62"/>
  <c r="G3271" i="62"/>
  <c r="O3270" i="62"/>
  <c r="M3270" i="62"/>
  <c r="K3270" i="62"/>
  <c r="G3270" i="62"/>
  <c r="S3269" i="62"/>
  <c r="R3269" i="62"/>
  <c r="O3269" i="62"/>
  <c r="M3269" i="62"/>
  <c r="K3269" i="62"/>
  <c r="G3269" i="62"/>
  <c r="O3268" i="62"/>
  <c r="M3268" i="62"/>
  <c r="K3268" i="62"/>
  <c r="G3268" i="62"/>
  <c r="S3267" i="62"/>
  <c r="R3267" i="62"/>
  <c r="O3267" i="62"/>
  <c r="M3267" i="62"/>
  <c r="K3267" i="62"/>
  <c r="G3267" i="62"/>
  <c r="O3266" i="62"/>
  <c r="M3266" i="62"/>
  <c r="K3266" i="62"/>
  <c r="G3266" i="62"/>
  <c r="S3265" i="62"/>
  <c r="G3265" i="62"/>
  <c r="G3264" i="62"/>
  <c r="S3263" i="62"/>
  <c r="R3263" i="62"/>
  <c r="O3263" i="62"/>
  <c r="M3263" i="62"/>
  <c r="K3263" i="62"/>
  <c r="G3263" i="62"/>
  <c r="O3262" i="62"/>
  <c r="M3262" i="62"/>
  <c r="K3262" i="62"/>
  <c r="G3262" i="62"/>
  <c r="S3261" i="62"/>
  <c r="R3261" i="62"/>
  <c r="O3261" i="62"/>
  <c r="M3261" i="62"/>
  <c r="K3261" i="62"/>
  <c r="G3261" i="62"/>
  <c r="O3260" i="62"/>
  <c r="M3260" i="62"/>
  <c r="K3260" i="62"/>
  <c r="G3260" i="62"/>
  <c r="S3259" i="62"/>
  <c r="R3259" i="62"/>
  <c r="O3259" i="62"/>
  <c r="M3259" i="62"/>
  <c r="K3259" i="62"/>
  <c r="G3259" i="62"/>
  <c r="O3258" i="62"/>
  <c r="M3258" i="62"/>
  <c r="K3258" i="62"/>
  <c r="G3258" i="62"/>
  <c r="S3257" i="62"/>
  <c r="R3257" i="62"/>
  <c r="O3257" i="62"/>
  <c r="M3257" i="62"/>
  <c r="K3257" i="62"/>
  <c r="G3257" i="62"/>
  <c r="O3256" i="62"/>
  <c r="M3256" i="62"/>
  <c r="K3256" i="62"/>
  <c r="G3256" i="62"/>
  <c r="S3255" i="62"/>
  <c r="R3255" i="62"/>
  <c r="O3255" i="62"/>
  <c r="M3255" i="62"/>
  <c r="K3255" i="62"/>
  <c r="G3255" i="62"/>
  <c r="O3254" i="62"/>
  <c r="M3254" i="62"/>
  <c r="K3254" i="62"/>
  <c r="G3254" i="62"/>
  <c r="S3253" i="62"/>
  <c r="R3253" i="62"/>
  <c r="O3253" i="62"/>
  <c r="M3253" i="62"/>
  <c r="K3253" i="62"/>
  <c r="G3253" i="62"/>
  <c r="O3252" i="62"/>
  <c r="M3252" i="62"/>
  <c r="K3252" i="62"/>
  <c r="G3252" i="62"/>
  <c r="S3251" i="62"/>
  <c r="G3251" i="62"/>
  <c r="R3251" i="62" s="1"/>
  <c r="G3250" i="62"/>
  <c r="S3249" i="62"/>
  <c r="R3249" i="62"/>
  <c r="O3249" i="62"/>
  <c r="M3249" i="62"/>
  <c r="K3249" i="62"/>
  <c r="G3249" i="62"/>
  <c r="O3248" i="62"/>
  <c r="M3248" i="62"/>
  <c r="K3248" i="62"/>
  <c r="G3248" i="62"/>
  <c r="S3247" i="62"/>
  <c r="R3247" i="62"/>
  <c r="O3247" i="62"/>
  <c r="M3247" i="62"/>
  <c r="K3247" i="62"/>
  <c r="G3247" i="62"/>
  <c r="O3246" i="62"/>
  <c r="M3246" i="62"/>
  <c r="K3246" i="62"/>
  <c r="G3246" i="62"/>
  <c r="S3245" i="62"/>
  <c r="R3245" i="62"/>
  <c r="O3245" i="62"/>
  <c r="M3245" i="62"/>
  <c r="K3245" i="62"/>
  <c r="G3245" i="62"/>
  <c r="O3244" i="62"/>
  <c r="M3244" i="62"/>
  <c r="K3244" i="62"/>
  <c r="G3244" i="62"/>
  <c r="S3243" i="62"/>
  <c r="R3243" i="62"/>
  <c r="O3243" i="62"/>
  <c r="M3243" i="62"/>
  <c r="K3243" i="62"/>
  <c r="G3243" i="62"/>
  <c r="O3242" i="62"/>
  <c r="M3242" i="62"/>
  <c r="K3242" i="62"/>
  <c r="G3242" i="62"/>
  <c r="S3241" i="62"/>
  <c r="R3241" i="62"/>
  <c r="G3241" i="62"/>
  <c r="G3240" i="62"/>
  <c r="S3239" i="62"/>
  <c r="G3239" i="62"/>
  <c r="G3238" i="62"/>
  <c r="S3237" i="62"/>
  <c r="R3237" i="62"/>
  <c r="O3237" i="62"/>
  <c r="M3237" i="62"/>
  <c r="K3237" i="62"/>
  <c r="G3237" i="62"/>
  <c r="O3236" i="62"/>
  <c r="M3236" i="62"/>
  <c r="K3236" i="62"/>
  <c r="G3236" i="62"/>
  <c r="S3235" i="62"/>
  <c r="R3235" i="62"/>
  <c r="O3235" i="62"/>
  <c r="M3235" i="62"/>
  <c r="K3235" i="62"/>
  <c r="G3235" i="62"/>
  <c r="O3234" i="62"/>
  <c r="M3234" i="62"/>
  <c r="K3234" i="62"/>
  <c r="G3234" i="62"/>
  <c r="S3233" i="62"/>
  <c r="R3233" i="62"/>
  <c r="O3233" i="62"/>
  <c r="M3233" i="62"/>
  <c r="K3233" i="62"/>
  <c r="G3233" i="62"/>
  <c r="O3232" i="62"/>
  <c r="M3232" i="62"/>
  <c r="K3232" i="62"/>
  <c r="G3232" i="62"/>
  <c r="S3231" i="62"/>
  <c r="R3231" i="62"/>
  <c r="O3231" i="62"/>
  <c r="M3231" i="62"/>
  <c r="K3231" i="62"/>
  <c r="G3231" i="62"/>
  <c r="O3230" i="62"/>
  <c r="M3230" i="62"/>
  <c r="K3230" i="62"/>
  <c r="G3230" i="62"/>
  <c r="S3229" i="62"/>
  <c r="G3229" i="62"/>
  <c r="K3228" i="62"/>
  <c r="G3228" i="62"/>
  <c r="S3227" i="62"/>
  <c r="O3227" i="62"/>
  <c r="G3227" i="62"/>
  <c r="M3227" i="62" s="1"/>
  <c r="G3226" i="62"/>
  <c r="S3225" i="62"/>
  <c r="R3225" i="62"/>
  <c r="S3223" i="62"/>
  <c r="R3223" i="62"/>
  <c r="S3221" i="62"/>
  <c r="R3221" i="62"/>
  <c r="P3219" i="62"/>
  <c r="M3219" i="62"/>
  <c r="K3219" i="62"/>
  <c r="G3219" i="62"/>
  <c r="P3218" i="62"/>
  <c r="G3218" i="62"/>
  <c r="P3217" i="62"/>
  <c r="G3217" i="62"/>
  <c r="R3217" i="62" s="1"/>
  <c r="P3216" i="62"/>
  <c r="G3216" i="62"/>
  <c r="P3215" i="62"/>
  <c r="G3215" i="62"/>
  <c r="P3214" i="62"/>
  <c r="M3214" i="62"/>
  <c r="K3214" i="62"/>
  <c r="G3214" i="62"/>
  <c r="V3213" i="62"/>
  <c r="S3213" i="62"/>
  <c r="G3213" i="62"/>
  <c r="G3212" i="62"/>
  <c r="V3212" i="62" s="1"/>
  <c r="P3211" i="62"/>
  <c r="G3211" i="62"/>
  <c r="P3210" i="62"/>
  <c r="G3210" i="62"/>
  <c r="S3209" i="62"/>
  <c r="G3209" i="62"/>
  <c r="G3208" i="62"/>
  <c r="V3208" i="62" s="1"/>
  <c r="P3207" i="62"/>
  <c r="G3207" i="62"/>
  <c r="P3206" i="62"/>
  <c r="G3206" i="62"/>
  <c r="K3206" i="62" s="1"/>
  <c r="P3205" i="62"/>
  <c r="G3205" i="62"/>
  <c r="V3204" i="62"/>
  <c r="P3204" i="62"/>
  <c r="G3204" i="62"/>
  <c r="P3203" i="62"/>
  <c r="G3203" i="62"/>
  <c r="P3202" i="62"/>
  <c r="G3202" i="62"/>
  <c r="P3201" i="62"/>
  <c r="G3201" i="62"/>
  <c r="P3200" i="62"/>
  <c r="G3200" i="62"/>
  <c r="P3199" i="62"/>
  <c r="G3199" i="62"/>
  <c r="P3198" i="62"/>
  <c r="G3198" i="62"/>
  <c r="S3197" i="62"/>
  <c r="G3197" i="62"/>
  <c r="G3196" i="62"/>
  <c r="V3196" i="62" s="1"/>
  <c r="P3195" i="62"/>
  <c r="G3195" i="62"/>
  <c r="V3194" i="62"/>
  <c r="P3194" i="62"/>
  <c r="G3194" i="62"/>
  <c r="S3193" i="62"/>
  <c r="G3193" i="62"/>
  <c r="V3193" i="62" s="1"/>
  <c r="G3192" i="62"/>
  <c r="V3191" i="62"/>
  <c r="P3191" i="62"/>
  <c r="G3191" i="62"/>
  <c r="P3190" i="62"/>
  <c r="M3190" i="62"/>
  <c r="G3190" i="62"/>
  <c r="R3189" i="62"/>
  <c r="P3189" i="62"/>
  <c r="M3189" i="62"/>
  <c r="V3189" i="62"/>
  <c r="G3189" i="62"/>
  <c r="P3188" i="62"/>
  <c r="G3188" i="62"/>
  <c r="V3187" i="62"/>
  <c r="P3187" i="62"/>
  <c r="G3187" i="62"/>
  <c r="P3186" i="62"/>
  <c r="O3186" i="62"/>
  <c r="G3186" i="62"/>
  <c r="P3185" i="62"/>
  <c r="G3185" i="62"/>
  <c r="O3185" i="62" s="1"/>
  <c r="P3184" i="62"/>
  <c r="K3184" i="62"/>
  <c r="G3184" i="62"/>
  <c r="P3183" i="62"/>
  <c r="G3183" i="62"/>
  <c r="K3183" i="62" s="1"/>
  <c r="P3182" i="62"/>
  <c r="G3182" i="62"/>
  <c r="V3182" i="62" s="1"/>
  <c r="P3181" i="62"/>
  <c r="G3181" i="62"/>
  <c r="P3180" i="62"/>
  <c r="O3180" i="62"/>
  <c r="K3180" i="62"/>
  <c r="M3180" i="62"/>
  <c r="G3180" i="62"/>
  <c r="P3179" i="62"/>
  <c r="G3179" i="62"/>
  <c r="P3178" i="62"/>
  <c r="G3178" i="62"/>
  <c r="P3177" i="62"/>
  <c r="G3177" i="62"/>
  <c r="V3176" i="62"/>
  <c r="P3176" i="62"/>
  <c r="G3176" i="62"/>
  <c r="K3176" i="62" s="1"/>
  <c r="P3175" i="62"/>
  <c r="M3175" i="62"/>
  <c r="K3175" i="62"/>
  <c r="G3175" i="62"/>
  <c r="P3174" i="62"/>
  <c r="G3174" i="62"/>
  <c r="P3173" i="62"/>
  <c r="G3173" i="62"/>
  <c r="V3173" i="62" s="1"/>
  <c r="P3172" i="62"/>
  <c r="G3172" i="62"/>
  <c r="V3171" i="62"/>
  <c r="P3171" i="62"/>
  <c r="O3171" i="62"/>
  <c r="M3171" i="62"/>
  <c r="K3171" i="62"/>
  <c r="G3171" i="62"/>
  <c r="P3170" i="62"/>
  <c r="G3170" i="62"/>
  <c r="P3169" i="62"/>
  <c r="G3169" i="62"/>
  <c r="P3168" i="62"/>
  <c r="G3168" i="62"/>
  <c r="V3167" i="62"/>
  <c r="R3167" i="62"/>
  <c r="P3167" i="62"/>
  <c r="G3167" i="62"/>
  <c r="P3166" i="62"/>
  <c r="G3166" i="62"/>
  <c r="S3165" i="62"/>
  <c r="G3165" i="62"/>
  <c r="V3164" i="62"/>
  <c r="G3164" i="62"/>
  <c r="P3163" i="62"/>
  <c r="G3163" i="62"/>
  <c r="V3163" i="62" s="1"/>
  <c r="P3162" i="62"/>
  <c r="M3162" i="62"/>
  <c r="K3162" i="62"/>
  <c r="G3162" i="62"/>
  <c r="P3161" i="62"/>
  <c r="G3161" i="62"/>
  <c r="P3160" i="62"/>
  <c r="G3160" i="62"/>
  <c r="P3159" i="62"/>
  <c r="K3159" i="62"/>
  <c r="G3159" i="62"/>
  <c r="P3158" i="62"/>
  <c r="G3158" i="62"/>
  <c r="V3158" i="62" s="1"/>
  <c r="P3157" i="62"/>
  <c r="M3157" i="62"/>
  <c r="G3157" i="62"/>
  <c r="P3156" i="62"/>
  <c r="G3156" i="62"/>
  <c r="P3155" i="62"/>
  <c r="G3155" i="62"/>
  <c r="P3154" i="62"/>
  <c r="G3154" i="62"/>
  <c r="V3154" i="62" s="1"/>
  <c r="P3153" i="62"/>
  <c r="O3153" i="62"/>
  <c r="G3153" i="62"/>
  <c r="P3152" i="62"/>
  <c r="G3152" i="62"/>
  <c r="P3151" i="62"/>
  <c r="M3151" i="62"/>
  <c r="K3151" i="62"/>
  <c r="G3151" i="62"/>
  <c r="P3150" i="62"/>
  <c r="G3150" i="62"/>
  <c r="S3149" i="62"/>
  <c r="G3149" i="62"/>
  <c r="G3148" i="62"/>
  <c r="V3148" i="62" s="1"/>
  <c r="S3147" i="62"/>
  <c r="G3147" i="62"/>
  <c r="G3146" i="62"/>
  <c r="V3146" i="62" s="1"/>
  <c r="V3145" i="62"/>
  <c r="P3145" i="62"/>
  <c r="G3145" i="62"/>
  <c r="O3145" i="62" s="1"/>
  <c r="P3144" i="62"/>
  <c r="G3144" i="62"/>
  <c r="V3144" i="62" s="1"/>
  <c r="P3143" i="62"/>
  <c r="G3143" i="62"/>
  <c r="O3143" i="62" s="1"/>
  <c r="P3142" i="62"/>
  <c r="G3142" i="62"/>
  <c r="P3141" i="62"/>
  <c r="G3141" i="62"/>
  <c r="P3140" i="62"/>
  <c r="G3140" i="62"/>
  <c r="P3139" i="62"/>
  <c r="O3139" i="62"/>
  <c r="G3139" i="62"/>
  <c r="V3139" i="62" s="1"/>
  <c r="P3138" i="62"/>
  <c r="G3138" i="62"/>
  <c r="K3138" i="62" s="1"/>
  <c r="S3137" i="62"/>
  <c r="G3137" i="62"/>
  <c r="G3136" i="62"/>
  <c r="V3136" i="62" s="1"/>
  <c r="V3135" i="62"/>
  <c r="P3135" i="62"/>
  <c r="O3135" i="62"/>
  <c r="M3135" i="62"/>
  <c r="G3135" i="62"/>
  <c r="K3135" i="62" s="1"/>
  <c r="P3134" i="62"/>
  <c r="G3134" i="62"/>
  <c r="R3135" i="62" s="1"/>
  <c r="P3133" i="62"/>
  <c r="G3133" i="62"/>
  <c r="P3132" i="62"/>
  <c r="G3132" i="62"/>
  <c r="P3131" i="62"/>
  <c r="O3131" i="62"/>
  <c r="G3131" i="62"/>
  <c r="P3130" i="62"/>
  <c r="O3130" i="62"/>
  <c r="G3130" i="62"/>
  <c r="P3129" i="62"/>
  <c r="G3129" i="62"/>
  <c r="K3129" i="62" s="1"/>
  <c r="V3128" i="62"/>
  <c r="P3128" i="62"/>
  <c r="G3128" i="62"/>
  <c r="P3127" i="62"/>
  <c r="G3127" i="62"/>
  <c r="V3126" i="62"/>
  <c r="P3126" i="62"/>
  <c r="O3126" i="62"/>
  <c r="M3126" i="62"/>
  <c r="K3126" i="62"/>
  <c r="G3126" i="62"/>
  <c r="P3125" i="62"/>
  <c r="G3125" i="62"/>
  <c r="K3125" i="62" s="1"/>
  <c r="P3124" i="62"/>
  <c r="G3124" i="62"/>
  <c r="P3123" i="62"/>
  <c r="G3123" i="62"/>
  <c r="V3123" i="62" s="1"/>
  <c r="P3122" i="62"/>
  <c r="G3122" i="62"/>
  <c r="P3121" i="62"/>
  <c r="G3121" i="62"/>
  <c r="P3120" i="62"/>
  <c r="G3120" i="62"/>
  <c r="P3119" i="62"/>
  <c r="O3119" i="62"/>
  <c r="M3119" i="62"/>
  <c r="K3119" i="62"/>
  <c r="G3119" i="62"/>
  <c r="P3118" i="62"/>
  <c r="G3118" i="62"/>
  <c r="P3117" i="62"/>
  <c r="G3117" i="62"/>
  <c r="P3116" i="62"/>
  <c r="G3116" i="62"/>
  <c r="P3115" i="62"/>
  <c r="G3115" i="62"/>
  <c r="P3114" i="62"/>
  <c r="G3114" i="62"/>
  <c r="K3114" i="62" s="1"/>
  <c r="V3113" i="62"/>
  <c r="S3113" i="62"/>
  <c r="G3113" i="62"/>
  <c r="G3112" i="62"/>
  <c r="V3112" i="62" s="1"/>
  <c r="P3111" i="62"/>
  <c r="O3111" i="62"/>
  <c r="G3111" i="62"/>
  <c r="P3110" i="62"/>
  <c r="G3110" i="62"/>
  <c r="R3109" i="62"/>
  <c r="P3109" i="62"/>
  <c r="G3109" i="62"/>
  <c r="P3108" i="62"/>
  <c r="G3108" i="62"/>
  <c r="R3107" i="62"/>
  <c r="P3107" i="62"/>
  <c r="G3107" i="62"/>
  <c r="P3106" i="62"/>
  <c r="O3106" i="62"/>
  <c r="M3106" i="62"/>
  <c r="G3106" i="62"/>
  <c r="V3106" i="62" s="1"/>
  <c r="P3105" i="62"/>
  <c r="G3105" i="62"/>
  <c r="P3104" i="62"/>
  <c r="G3104" i="62"/>
  <c r="P3103" i="62"/>
  <c r="O3103" i="62"/>
  <c r="G3103" i="62"/>
  <c r="P3102" i="62"/>
  <c r="G3102" i="62"/>
  <c r="P3101" i="62"/>
  <c r="G3101" i="62"/>
  <c r="P3100" i="62"/>
  <c r="G3100" i="62"/>
  <c r="V3100" i="62" s="1"/>
  <c r="P3099" i="62"/>
  <c r="G3099" i="62"/>
  <c r="V3098" i="62"/>
  <c r="P3098" i="62"/>
  <c r="O3098" i="62"/>
  <c r="G3098" i="62"/>
  <c r="M3098" i="62" s="1"/>
  <c r="P3097" i="62"/>
  <c r="G3097" i="62"/>
  <c r="P3096" i="62"/>
  <c r="G3096" i="62"/>
  <c r="P3095" i="62"/>
  <c r="G3095" i="62"/>
  <c r="V3094" i="62"/>
  <c r="P3094" i="62"/>
  <c r="G3094" i="62"/>
  <c r="O3094" i="62" s="1"/>
  <c r="P3093" i="62"/>
  <c r="O3093" i="62"/>
  <c r="G3093" i="62"/>
  <c r="R3093" i="62" s="1"/>
  <c r="P3092" i="62"/>
  <c r="G3092" i="62"/>
  <c r="P3091" i="62"/>
  <c r="G3091" i="62"/>
  <c r="O3091" i="62" s="1"/>
  <c r="P3090" i="62"/>
  <c r="G3090" i="62"/>
  <c r="P3089" i="62"/>
  <c r="G3089" i="62"/>
  <c r="P3088" i="62"/>
  <c r="G3088" i="62"/>
  <c r="P3087" i="62"/>
  <c r="G3087" i="62"/>
  <c r="P3086" i="62"/>
  <c r="K3086" i="62"/>
  <c r="G3086" i="62"/>
  <c r="V3085" i="62"/>
  <c r="P3085" i="62"/>
  <c r="G3085" i="62"/>
  <c r="P3084" i="62"/>
  <c r="G3084" i="62"/>
  <c r="P3083" i="62"/>
  <c r="G3083" i="62"/>
  <c r="P3082" i="62"/>
  <c r="G3082" i="62"/>
  <c r="K3082" i="62" s="1"/>
  <c r="P3081" i="62"/>
  <c r="G3081" i="62"/>
  <c r="P3080" i="62"/>
  <c r="G3080" i="62"/>
  <c r="P3079" i="62"/>
  <c r="O3079" i="62"/>
  <c r="G3079" i="62"/>
  <c r="P3078" i="62"/>
  <c r="G3078" i="62"/>
  <c r="P3077" i="62"/>
  <c r="G3077" i="62"/>
  <c r="P3076" i="62"/>
  <c r="G3076" i="62"/>
  <c r="V3076" i="62" s="1"/>
  <c r="R3075" i="62"/>
  <c r="P3075" i="62"/>
  <c r="G3075" i="62"/>
  <c r="P3074" i="62"/>
  <c r="K3074" i="62"/>
  <c r="G3074" i="62"/>
  <c r="P3073" i="62"/>
  <c r="O3073" i="62"/>
  <c r="G3073" i="62"/>
  <c r="P3072" i="62"/>
  <c r="G3072" i="62"/>
  <c r="P3071" i="62"/>
  <c r="G3071" i="62"/>
  <c r="P3070" i="62"/>
  <c r="G3070" i="62"/>
  <c r="P3069" i="62"/>
  <c r="O3069" i="62"/>
  <c r="G3069" i="62"/>
  <c r="P3068" i="62"/>
  <c r="G3068" i="62"/>
  <c r="R3069" i="62" s="1"/>
  <c r="P3067" i="62"/>
  <c r="G3067" i="62"/>
  <c r="P3066" i="62"/>
  <c r="G3066" i="62"/>
  <c r="P3065" i="62"/>
  <c r="G3065" i="62"/>
  <c r="V3064" i="62"/>
  <c r="P3064" i="62"/>
  <c r="M3064" i="62"/>
  <c r="K3064" i="62"/>
  <c r="G3064" i="62"/>
  <c r="O3064" i="62" s="1"/>
  <c r="P3063" i="62"/>
  <c r="G3063" i="62"/>
  <c r="K3063" i="62" s="1"/>
  <c r="P3062" i="62"/>
  <c r="G3062" i="62"/>
  <c r="P3061" i="62"/>
  <c r="G3061" i="62"/>
  <c r="P3060" i="62"/>
  <c r="G3060" i="62"/>
  <c r="P3059" i="62"/>
  <c r="G3059" i="62"/>
  <c r="P3058" i="62"/>
  <c r="O3058" i="62"/>
  <c r="V3058" i="62"/>
  <c r="G3058" i="62"/>
  <c r="P3057" i="62"/>
  <c r="G3057" i="62"/>
  <c r="P3056" i="62"/>
  <c r="M3056" i="62"/>
  <c r="G3056" i="62"/>
  <c r="V3055" i="62"/>
  <c r="P3055" i="62"/>
  <c r="O3055" i="62"/>
  <c r="G3055" i="62"/>
  <c r="P3054" i="62"/>
  <c r="G3054" i="62"/>
  <c r="P3053" i="62"/>
  <c r="G3053" i="62"/>
  <c r="M3053" i="62" s="1"/>
  <c r="P3052" i="62"/>
  <c r="G3052" i="62"/>
  <c r="V3051" i="62"/>
  <c r="P3051" i="62"/>
  <c r="G3051" i="62"/>
  <c r="P3050" i="62"/>
  <c r="M3050" i="62"/>
  <c r="K3050" i="62"/>
  <c r="G3050" i="62"/>
  <c r="P3049" i="62"/>
  <c r="O3049" i="62"/>
  <c r="G3049" i="62"/>
  <c r="V3049" i="62" s="1"/>
  <c r="P3048" i="62"/>
  <c r="G3048" i="62"/>
  <c r="P3047" i="62"/>
  <c r="G3047" i="62"/>
  <c r="V3047" i="62" s="1"/>
  <c r="P3046" i="62"/>
  <c r="O3046" i="62"/>
  <c r="G3046" i="62"/>
  <c r="P3045" i="62"/>
  <c r="G3045" i="62"/>
  <c r="P3044" i="62"/>
  <c r="G3044" i="62"/>
  <c r="P3043" i="62"/>
  <c r="G3043" i="62"/>
  <c r="P3042" i="62"/>
  <c r="G3042" i="62"/>
  <c r="P3041" i="62"/>
  <c r="G3041" i="62"/>
  <c r="P3040" i="62"/>
  <c r="G3040" i="62"/>
  <c r="P3039" i="62"/>
  <c r="G3039" i="62"/>
  <c r="P3038" i="62"/>
  <c r="G3038" i="62"/>
  <c r="K3038" i="62" s="1"/>
  <c r="P3037" i="62"/>
  <c r="G3037" i="62"/>
  <c r="P3036" i="62"/>
  <c r="G3036" i="62"/>
  <c r="P3035" i="62"/>
  <c r="M3035" i="62"/>
  <c r="G3035" i="62"/>
  <c r="O3035" i="62" s="1"/>
  <c r="P3034" i="62"/>
  <c r="G3034" i="62"/>
  <c r="P3033" i="62"/>
  <c r="G3033" i="62"/>
  <c r="P3032" i="62"/>
  <c r="G3032" i="62"/>
  <c r="P3031" i="62"/>
  <c r="G3031" i="62"/>
  <c r="V3031" i="62" s="1"/>
  <c r="P3030" i="62"/>
  <c r="G3030" i="62"/>
  <c r="P3029" i="62"/>
  <c r="G3029" i="62"/>
  <c r="P3028" i="62"/>
  <c r="G3028" i="62"/>
  <c r="P3027" i="62"/>
  <c r="G3027" i="62"/>
  <c r="V3027" i="62" s="1"/>
  <c r="P3026" i="62"/>
  <c r="G3026" i="62"/>
  <c r="R3025" i="62"/>
  <c r="P3025" i="62"/>
  <c r="G3025" i="62"/>
  <c r="P3024" i="62"/>
  <c r="G3024" i="62"/>
  <c r="P3023" i="62"/>
  <c r="K3023" i="62"/>
  <c r="V3023" i="62"/>
  <c r="G3023" i="62"/>
  <c r="P3022" i="62"/>
  <c r="G3022" i="62"/>
  <c r="P3021" i="62"/>
  <c r="G3021" i="62"/>
  <c r="P3020" i="62"/>
  <c r="G3020" i="62"/>
  <c r="P3019" i="62"/>
  <c r="G3019" i="62"/>
  <c r="P3018" i="62"/>
  <c r="G3018" i="62"/>
  <c r="V3018" i="62" s="1"/>
  <c r="P3017" i="62"/>
  <c r="G3017" i="62"/>
  <c r="V3016" i="62"/>
  <c r="P3016" i="62"/>
  <c r="G3016" i="62"/>
  <c r="P3015" i="62"/>
  <c r="G3015" i="62"/>
  <c r="P3014" i="62"/>
  <c r="G3014" i="62"/>
  <c r="P3013" i="62"/>
  <c r="G3013" i="62"/>
  <c r="P3012" i="62"/>
  <c r="G3012" i="62"/>
  <c r="P3011" i="62"/>
  <c r="K3011" i="62"/>
  <c r="G3011" i="62"/>
  <c r="P3010" i="62"/>
  <c r="G3010" i="62"/>
  <c r="V3009" i="62"/>
  <c r="P3009" i="62"/>
  <c r="G3009" i="62"/>
  <c r="P3008" i="62"/>
  <c r="G3008" i="62"/>
  <c r="V3007" i="62"/>
  <c r="P3007" i="62"/>
  <c r="O3007" i="62"/>
  <c r="G3007" i="62"/>
  <c r="R3007" i="62" s="1"/>
  <c r="P3006" i="62"/>
  <c r="G3006" i="62"/>
  <c r="P3005" i="62"/>
  <c r="G3005" i="62"/>
  <c r="P3004" i="62"/>
  <c r="G3004" i="62"/>
  <c r="V3003" i="62"/>
  <c r="P3003" i="62"/>
  <c r="G3003" i="62"/>
  <c r="P3002" i="62"/>
  <c r="G3002" i="62"/>
  <c r="V3002" i="62" s="1"/>
  <c r="P3001" i="62"/>
  <c r="G3001" i="62"/>
  <c r="O3001" i="62" s="1"/>
  <c r="P3000" i="62"/>
  <c r="M3000" i="62"/>
  <c r="G3000" i="62"/>
  <c r="P2999" i="62"/>
  <c r="G2999" i="62"/>
  <c r="P2998" i="62"/>
  <c r="G2998" i="62"/>
  <c r="P2997" i="62"/>
  <c r="G2997" i="62"/>
  <c r="P2996" i="62"/>
  <c r="O2996" i="62"/>
  <c r="G2996" i="62"/>
  <c r="P2995" i="62"/>
  <c r="G2995" i="62"/>
  <c r="P2994" i="62"/>
  <c r="G2994" i="62"/>
  <c r="R2993" i="62"/>
  <c r="P2993" i="62"/>
  <c r="G2993" i="62"/>
  <c r="P2992" i="62"/>
  <c r="G2992" i="62"/>
  <c r="P2991" i="62"/>
  <c r="G2991" i="62"/>
  <c r="V2991" i="62" s="1"/>
  <c r="P2990" i="62"/>
  <c r="G2990" i="62"/>
  <c r="P2989" i="62"/>
  <c r="G2989" i="62"/>
  <c r="P2988" i="62"/>
  <c r="G2988" i="62"/>
  <c r="V2987" i="62"/>
  <c r="P2987" i="62"/>
  <c r="M2987" i="62"/>
  <c r="K2987" i="62"/>
  <c r="G2987" i="62"/>
  <c r="O2987" i="62" s="1"/>
  <c r="P2986" i="62"/>
  <c r="G2986" i="62"/>
  <c r="P2985" i="62"/>
  <c r="G2985" i="62"/>
  <c r="P2984" i="62"/>
  <c r="G2984" i="62"/>
  <c r="P2983" i="62"/>
  <c r="G2983" i="62"/>
  <c r="O2983" i="62" s="1"/>
  <c r="P2982" i="62"/>
  <c r="O2982" i="62"/>
  <c r="G2982" i="62"/>
  <c r="P2981" i="62"/>
  <c r="K2981" i="62"/>
  <c r="G2981" i="62"/>
  <c r="V2981" i="62" s="1"/>
  <c r="P2980" i="62"/>
  <c r="G2980" i="62"/>
  <c r="R2981" i="62" s="1"/>
  <c r="P2979" i="62"/>
  <c r="G2979" i="62"/>
  <c r="V2979" i="62" s="1"/>
  <c r="P2978" i="62"/>
  <c r="G2978" i="62"/>
  <c r="P2977" i="62"/>
  <c r="G2977" i="62"/>
  <c r="V2977" i="62" s="1"/>
  <c r="P2976" i="62"/>
  <c r="G2976" i="62"/>
  <c r="P2975" i="62"/>
  <c r="G2975" i="62"/>
  <c r="K2975" i="62" s="1"/>
  <c r="P2974" i="62"/>
  <c r="G2974" i="62"/>
  <c r="O2974" i="62" s="1"/>
  <c r="P2973" i="62"/>
  <c r="G2973" i="62"/>
  <c r="M2973" i="62" s="1"/>
  <c r="V2972" i="62"/>
  <c r="P2972" i="62"/>
  <c r="M2972" i="62"/>
  <c r="K2972" i="62"/>
  <c r="G2972" i="62"/>
  <c r="O2972" i="62" s="1"/>
  <c r="P2971" i="62"/>
  <c r="G2971" i="62"/>
  <c r="M2971" i="62" s="1"/>
  <c r="P2970" i="62"/>
  <c r="G2970" i="62"/>
  <c r="P2969" i="62"/>
  <c r="G2969" i="62"/>
  <c r="P2968" i="62"/>
  <c r="O2968" i="62"/>
  <c r="G2968" i="62"/>
  <c r="P2967" i="62"/>
  <c r="S2967" i="62" s="1"/>
  <c r="G2967" i="62"/>
  <c r="P2966" i="62"/>
  <c r="M2966" i="62"/>
  <c r="G2966" i="62"/>
  <c r="P2965" i="62"/>
  <c r="G2965" i="62"/>
  <c r="P2964" i="62"/>
  <c r="G2964" i="62"/>
  <c r="P2963" i="62"/>
  <c r="G2963" i="62"/>
  <c r="K2963" i="62" s="1"/>
  <c r="P2962" i="62"/>
  <c r="G2962" i="62"/>
  <c r="P2961" i="62"/>
  <c r="O2961" i="62"/>
  <c r="K2961" i="62"/>
  <c r="G2961" i="62"/>
  <c r="P2960" i="62"/>
  <c r="G2960" i="62"/>
  <c r="P2959" i="62"/>
  <c r="G2959" i="62"/>
  <c r="P2958" i="62"/>
  <c r="G2958" i="62"/>
  <c r="P2957" i="62"/>
  <c r="G2957" i="62"/>
  <c r="V2957" i="62" s="1"/>
  <c r="P2956" i="62"/>
  <c r="G2956" i="62"/>
  <c r="P2955" i="62"/>
  <c r="G2955" i="62"/>
  <c r="P2954" i="62"/>
  <c r="G2954" i="62"/>
  <c r="V2954" i="62" s="1"/>
  <c r="S2953" i="62"/>
  <c r="G2953" i="62"/>
  <c r="G2952" i="62"/>
  <c r="V2952" i="62" s="1"/>
  <c r="S2951" i="62"/>
  <c r="G2951" i="62"/>
  <c r="V2951" i="62" s="1"/>
  <c r="G2950" i="62"/>
  <c r="V2950" i="62" s="1"/>
  <c r="P2949" i="62"/>
  <c r="G2949" i="62"/>
  <c r="V2948" i="62"/>
  <c r="P2948" i="62"/>
  <c r="M2948" i="62"/>
  <c r="K2948" i="62"/>
  <c r="G2948" i="62"/>
  <c r="O2948" i="62" s="1"/>
  <c r="P2947" i="62"/>
  <c r="G2947" i="62"/>
  <c r="V2946" i="62"/>
  <c r="P2946" i="62"/>
  <c r="G2946" i="62"/>
  <c r="P2945" i="62"/>
  <c r="G2945" i="62"/>
  <c r="P2944" i="62"/>
  <c r="G2944" i="62"/>
  <c r="P2943" i="62"/>
  <c r="G2943" i="62"/>
  <c r="P2942" i="62"/>
  <c r="G2942" i="62"/>
  <c r="V2941" i="62"/>
  <c r="P2941" i="62"/>
  <c r="G2941" i="62"/>
  <c r="P2940" i="62"/>
  <c r="G2940" i="62"/>
  <c r="M2940" i="62" s="1"/>
  <c r="P2939" i="62"/>
  <c r="G2939" i="62"/>
  <c r="P2938" i="62"/>
  <c r="G2938" i="62"/>
  <c r="P2937" i="62"/>
  <c r="G2937" i="62"/>
  <c r="P2936" i="62"/>
  <c r="G2936" i="62"/>
  <c r="P2935" i="62"/>
  <c r="G2935" i="62"/>
  <c r="P2934" i="62"/>
  <c r="V2934" i="62"/>
  <c r="G2934" i="62"/>
  <c r="P2933" i="62"/>
  <c r="M2933" i="62"/>
  <c r="G2933" i="62"/>
  <c r="P2932" i="62"/>
  <c r="G2932" i="62"/>
  <c r="P2931" i="62"/>
  <c r="G2931" i="62"/>
  <c r="V2931" i="62" s="1"/>
  <c r="P2930" i="62"/>
  <c r="G2930" i="62"/>
  <c r="P2929" i="62"/>
  <c r="G2929" i="62"/>
  <c r="P2928" i="62"/>
  <c r="G2928" i="62"/>
  <c r="P2927" i="62"/>
  <c r="G2927" i="62"/>
  <c r="V2927" i="62" s="1"/>
  <c r="P2926" i="62"/>
  <c r="G2926" i="62"/>
  <c r="M2926" i="62" s="1"/>
  <c r="P2925" i="62"/>
  <c r="G2925" i="62"/>
  <c r="K2925" i="62" s="1"/>
  <c r="V2924" i="62"/>
  <c r="P2924" i="62"/>
  <c r="O2924" i="62"/>
  <c r="M2924" i="62"/>
  <c r="G2924" i="62"/>
  <c r="K2924" i="62" s="1"/>
  <c r="P2923" i="62"/>
  <c r="G2923" i="62"/>
  <c r="V2922" i="62"/>
  <c r="P2922" i="62"/>
  <c r="G2922" i="62"/>
  <c r="K2922" i="62" s="1"/>
  <c r="P2921" i="62"/>
  <c r="O2921" i="62"/>
  <c r="G2921" i="62"/>
  <c r="P2920" i="62"/>
  <c r="G2920" i="62"/>
  <c r="P2919" i="62"/>
  <c r="O2919" i="62"/>
  <c r="G2919" i="62"/>
  <c r="P2918" i="62"/>
  <c r="G2918" i="62"/>
  <c r="V2917" i="62"/>
  <c r="P2917" i="62"/>
  <c r="G2917" i="62"/>
  <c r="V2916" i="62"/>
  <c r="P2916" i="62"/>
  <c r="O2916" i="62"/>
  <c r="G2916" i="62"/>
  <c r="M2916" i="62" s="1"/>
  <c r="P2915" i="62"/>
  <c r="G2915" i="62"/>
  <c r="P2914" i="62"/>
  <c r="G2914" i="62"/>
  <c r="V2913" i="62"/>
  <c r="P2913" i="62"/>
  <c r="G2913" i="62"/>
  <c r="P2912" i="62"/>
  <c r="G2912" i="62"/>
  <c r="P2911" i="62"/>
  <c r="G2911" i="62"/>
  <c r="P2910" i="62"/>
  <c r="M2910" i="62"/>
  <c r="G2910" i="62"/>
  <c r="O2910" i="62" s="1"/>
  <c r="P2909" i="62"/>
  <c r="G2909" i="62"/>
  <c r="V2908" i="62"/>
  <c r="P2908" i="62"/>
  <c r="O2908" i="62"/>
  <c r="G2908" i="62"/>
  <c r="K2908" i="62" s="1"/>
  <c r="V2907" i="62"/>
  <c r="P2907" i="62"/>
  <c r="K2907" i="62"/>
  <c r="O2907" i="62"/>
  <c r="G2907" i="62"/>
  <c r="P2906" i="62"/>
  <c r="K2906" i="62"/>
  <c r="G2906" i="62"/>
  <c r="V2905" i="62"/>
  <c r="P2905" i="62"/>
  <c r="G2905" i="62"/>
  <c r="P2904" i="62"/>
  <c r="G2904" i="62"/>
  <c r="P2903" i="62"/>
  <c r="G2903" i="62"/>
  <c r="P2902" i="62"/>
  <c r="K2902" i="62"/>
  <c r="G2902" i="62"/>
  <c r="P2901" i="62"/>
  <c r="O2901" i="62"/>
  <c r="K2901" i="62"/>
  <c r="G2901" i="62"/>
  <c r="V2900" i="62"/>
  <c r="P2900" i="62"/>
  <c r="O2900" i="62"/>
  <c r="M2900" i="62"/>
  <c r="G2900" i="62"/>
  <c r="P2899" i="62"/>
  <c r="G2899" i="62"/>
  <c r="V2898" i="62"/>
  <c r="P2898" i="62"/>
  <c r="M2898" i="62"/>
  <c r="K2898" i="62"/>
  <c r="O2898" i="62"/>
  <c r="G2898" i="62"/>
  <c r="P2897" i="62"/>
  <c r="G2897" i="62"/>
  <c r="P2896" i="62"/>
  <c r="M2896" i="62"/>
  <c r="K2896" i="62"/>
  <c r="G2896" i="62"/>
  <c r="P2895" i="62"/>
  <c r="M2895" i="62"/>
  <c r="G2895" i="62"/>
  <c r="P2894" i="62"/>
  <c r="G2894" i="62"/>
  <c r="P2893" i="62"/>
  <c r="O2893" i="62"/>
  <c r="M2893" i="62"/>
  <c r="G2893" i="62"/>
  <c r="R2893" i="62" s="1"/>
  <c r="P2892" i="62"/>
  <c r="G2892" i="62"/>
  <c r="V2892" i="62" s="1"/>
  <c r="P2891" i="62"/>
  <c r="O2891" i="62"/>
  <c r="G2891" i="62"/>
  <c r="P2890" i="62"/>
  <c r="K2890" i="62"/>
  <c r="G2890" i="62"/>
  <c r="P2889" i="62"/>
  <c r="G2889" i="62"/>
  <c r="V2888" i="62"/>
  <c r="P2888" i="62"/>
  <c r="K2888" i="62"/>
  <c r="M2888" i="62"/>
  <c r="G2888" i="62"/>
  <c r="P2887" i="62"/>
  <c r="G2887" i="62"/>
  <c r="P2886" i="62"/>
  <c r="G2886" i="62"/>
  <c r="P2885" i="62"/>
  <c r="K2885" i="62"/>
  <c r="G2885" i="62"/>
  <c r="P2884" i="62"/>
  <c r="M2884" i="62"/>
  <c r="G2884" i="62"/>
  <c r="P2883" i="62"/>
  <c r="G2883" i="62"/>
  <c r="P2882" i="62"/>
  <c r="G2882" i="62"/>
  <c r="P2881" i="62"/>
  <c r="G2881" i="62"/>
  <c r="P2880" i="62"/>
  <c r="G2880" i="62"/>
  <c r="K2880" i="62" s="1"/>
  <c r="P2879" i="62"/>
  <c r="G2879" i="62"/>
  <c r="P2878" i="62"/>
  <c r="G2878" i="62"/>
  <c r="V2878" i="62" s="1"/>
  <c r="P2877" i="62"/>
  <c r="O2877" i="62"/>
  <c r="G2877" i="62"/>
  <c r="V2877" i="62" s="1"/>
  <c r="P2876" i="62"/>
  <c r="G2876" i="62"/>
  <c r="P2875" i="62"/>
  <c r="G2875" i="62"/>
  <c r="V2875" i="62" s="1"/>
  <c r="P2874" i="62"/>
  <c r="G2874" i="62"/>
  <c r="P2873" i="62"/>
  <c r="O2873" i="62"/>
  <c r="K2873" i="62"/>
  <c r="G2873" i="62"/>
  <c r="P2872" i="62"/>
  <c r="G2872" i="62"/>
  <c r="P2871" i="62"/>
  <c r="M2871" i="62"/>
  <c r="K2871" i="62"/>
  <c r="G2871" i="62"/>
  <c r="P2870" i="62"/>
  <c r="G2870" i="62"/>
  <c r="V2869" i="62"/>
  <c r="P2869" i="62"/>
  <c r="O2869" i="62"/>
  <c r="M2869" i="62"/>
  <c r="G2869" i="62"/>
  <c r="K2869" i="62" s="1"/>
  <c r="P2868" i="62"/>
  <c r="G2868" i="62"/>
  <c r="P2867" i="62"/>
  <c r="G2867" i="62"/>
  <c r="V2867" i="62" s="1"/>
  <c r="P2866" i="62"/>
  <c r="G2866" i="62"/>
  <c r="P2865" i="62"/>
  <c r="K2865" i="62"/>
  <c r="G2865" i="62"/>
  <c r="P2864" i="62"/>
  <c r="G2864" i="62"/>
  <c r="R2863" i="62"/>
  <c r="P2863" i="62"/>
  <c r="G2863" i="62"/>
  <c r="P2862" i="62"/>
  <c r="G2862" i="62"/>
  <c r="P2861" i="62"/>
  <c r="G2861" i="62"/>
  <c r="P2860" i="62"/>
  <c r="G2860" i="62"/>
  <c r="K2860" i="62" s="1"/>
  <c r="P2859" i="62"/>
  <c r="G2859" i="62"/>
  <c r="M2859" i="62" s="1"/>
  <c r="P2858" i="62"/>
  <c r="G2858" i="62"/>
  <c r="V2857" i="62"/>
  <c r="P2857" i="62"/>
  <c r="G2857" i="62"/>
  <c r="P2856" i="62"/>
  <c r="G2856" i="62"/>
  <c r="P2855" i="62"/>
  <c r="G2855" i="62"/>
  <c r="R2855" i="62" s="1"/>
  <c r="P2854" i="62"/>
  <c r="O2854" i="62"/>
  <c r="G2854" i="62"/>
  <c r="P2853" i="62"/>
  <c r="G2853" i="62"/>
  <c r="P2852" i="62"/>
  <c r="G2852" i="62"/>
  <c r="P2851" i="62"/>
  <c r="G2851" i="62"/>
  <c r="V2850" i="62"/>
  <c r="P2850" i="62"/>
  <c r="M2850" i="62"/>
  <c r="K2850" i="62"/>
  <c r="O2850" i="62"/>
  <c r="G2850" i="62"/>
  <c r="P2849" i="62"/>
  <c r="G2849" i="62"/>
  <c r="P2848" i="62"/>
  <c r="G2848" i="62"/>
  <c r="P2847" i="62"/>
  <c r="G2847" i="62"/>
  <c r="V2846" i="62"/>
  <c r="P2846" i="62"/>
  <c r="G2846" i="62"/>
  <c r="O2846" i="62" s="1"/>
  <c r="P2845" i="62"/>
  <c r="G2845" i="62"/>
  <c r="P2844" i="62"/>
  <c r="K2844" i="62"/>
  <c r="G2844" i="62"/>
  <c r="P2843" i="62"/>
  <c r="G2843" i="62"/>
  <c r="P2842" i="62"/>
  <c r="G2842" i="62"/>
  <c r="P2841" i="62"/>
  <c r="V2841" i="62"/>
  <c r="G2841" i="62"/>
  <c r="P2840" i="62"/>
  <c r="G2840" i="62"/>
  <c r="P2839" i="62"/>
  <c r="G2839" i="62"/>
  <c r="P2838" i="62"/>
  <c r="G2838" i="62"/>
  <c r="P2837" i="62"/>
  <c r="G2837" i="62"/>
  <c r="P2836" i="62"/>
  <c r="G2836" i="62"/>
  <c r="P2835" i="62"/>
  <c r="O2835" i="62"/>
  <c r="G2835" i="62"/>
  <c r="P2834" i="62"/>
  <c r="K2834" i="62"/>
  <c r="V2834" i="62"/>
  <c r="G2834" i="62"/>
  <c r="S2833" i="62"/>
  <c r="G2833" i="62"/>
  <c r="H2833" i="62" s="1"/>
  <c r="G2832" i="62"/>
  <c r="P2831" i="62"/>
  <c r="G2831" i="62"/>
  <c r="P2830" i="62"/>
  <c r="G2830" i="62"/>
  <c r="V2830" i="62" s="1"/>
  <c r="P2829" i="62"/>
  <c r="G2829" i="62"/>
  <c r="P2828" i="62"/>
  <c r="K2828" i="62"/>
  <c r="G2828" i="62"/>
  <c r="P2827" i="62"/>
  <c r="G2827" i="62"/>
  <c r="V2827" i="62" s="1"/>
  <c r="P2826" i="62"/>
  <c r="G2826" i="62"/>
  <c r="K2826" i="62" s="1"/>
  <c r="P2825" i="62"/>
  <c r="G2825" i="62"/>
  <c r="P2824" i="62"/>
  <c r="G2824" i="62"/>
  <c r="P2823" i="62"/>
  <c r="G2823" i="62"/>
  <c r="K2823" i="62" s="1"/>
  <c r="P2822" i="62"/>
  <c r="G2822" i="62"/>
  <c r="R2821" i="62"/>
  <c r="P2821" i="62"/>
  <c r="G2821" i="62"/>
  <c r="P2820" i="62"/>
  <c r="K2820" i="62"/>
  <c r="G2820" i="62"/>
  <c r="V2820" i="62" s="1"/>
  <c r="P2819" i="62"/>
  <c r="G2819" i="62"/>
  <c r="V2818" i="62"/>
  <c r="P2818" i="62"/>
  <c r="M2818" i="62"/>
  <c r="G2818" i="62"/>
  <c r="O2818" i="62" s="1"/>
  <c r="P2817" i="62"/>
  <c r="G2817" i="62"/>
  <c r="P2816" i="62"/>
  <c r="G2816" i="62"/>
  <c r="P2815" i="62"/>
  <c r="M2815" i="62"/>
  <c r="G2815" i="62"/>
  <c r="P2814" i="62"/>
  <c r="K2814" i="62"/>
  <c r="G2814" i="62"/>
  <c r="P2813" i="62"/>
  <c r="G2813" i="62"/>
  <c r="P2812" i="62"/>
  <c r="O2812" i="62"/>
  <c r="M2812" i="62"/>
  <c r="G2812" i="62"/>
  <c r="V2811" i="62"/>
  <c r="P2811" i="62"/>
  <c r="M2811" i="62"/>
  <c r="G2811" i="62"/>
  <c r="P2810" i="62"/>
  <c r="G2810" i="62"/>
  <c r="P2809" i="62"/>
  <c r="G2809" i="62"/>
  <c r="P2808" i="62"/>
  <c r="G2808" i="62"/>
  <c r="P2807" i="62"/>
  <c r="G2807" i="62"/>
  <c r="V2807" i="62" s="1"/>
  <c r="P2806" i="62"/>
  <c r="G2806" i="62"/>
  <c r="P2805" i="62"/>
  <c r="G2805" i="62"/>
  <c r="P2804" i="62"/>
  <c r="O2804" i="62"/>
  <c r="G2804" i="62"/>
  <c r="P2803" i="62"/>
  <c r="G2803" i="62"/>
  <c r="V2802" i="62"/>
  <c r="P2802" i="62"/>
  <c r="O2802" i="62"/>
  <c r="G2802" i="62"/>
  <c r="P2801" i="62"/>
  <c r="G2801" i="62"/>
  <c r="P2800" i="62"/>
  <c r="G2800" i="62"/>
  <c r="P2799" i="62"/>
  <c r="G2799" i="62"/>
  <c r="P2798" i="62"/>
  <c r="O2798" i="62"/>
  <c r="V2798" i="62"/>
  <c r="G2798" i="62"/>
  <c r="S2797" i="62"/>
  <c r="G2797" i="62"/>
  <c r="V2797" i="62" s="1"/>
  <c r="V2796" i="62"/>
  <c r="G2796" i="62"/>
  <c r="S2795" i="62"/>
  <c r="G2795" i="62"/>
  <c r="G2794" i="62"/>
  <c r="V2794" i="62" s="1"/>
  <c r="V2793" i="62"/>
  <c r="P2793" i="62"/>
  <c r="M2793" i="62"/>
  <c r="G2793" i="62"/>
  <c r="P2792" i="62"/>
  <c r="G2792" i="62"/>
  <c r="O2792" i="62" s="1"/>
  <c r="P2791" i="62"/>
  <c r="G2791" i="62"/>
  <c r="P2790" i="62"/>
  <c r="G2790" i="62"/>
  <c r="V2789" i="62"/>
  <c r="S2789" i="62"/>
  <c r="G2789" i="62"/>
  <c r="G2788" i="62"/>
  <c r="S2787" i="62"/>
  <c r="G2787" i="62"/>
  <c r="G2786" i="62"/>
  <c r="V2786" i="62" s="1"/>
  <c r="P2785" i="62"/>
  <c r="G2785" i="62"/>
  <c r="P2784" i="62"/>
  <c r="G2784" i="62"/>
  <c r="P2783" i="62"/>
  <c r="G2783" i="62"/>
  <c r="P2782" i="62"/>
  <c r="G2782" i="62"/>
  <c r="P2781" i="62"/>
  <c r="M2781" i="62"/>
  <c r="G2781" i="62"/>
  <c r="V2781" i="62" s="1"/>
  <c r="P2780" i="62"/>
  <c r="O2780" i="62"/>
  <c r="M2780" i="62"/>
  <c r="G2780" i="62"/>
  <c r="P2779" i="62"/>
  <c r="G2779" i="62"/>
  <c r="P2778" i="62"/>
  <c r="G2778" i="62"/>
  <c r="V2778" i="62" s="1"/>
  <c r="S2777" i="62"/>
  <c r="G2777" i="62"/>
  <c r="G2776" i="62"/>
  <c r="V2776" i="62" s="1"/>
  <c r="P2775" i="62"/>
  <c r="G2775" i="62"/>
  <c r="P2774" i="62"/>
  <c r="G2774" i="62"/>
  <c r="P2773" i="62"/>
  <c r="G2773" i="62"/>
  <c r="P2772" i="62"/>
  <c r="G2772" i="62"/>
  <c r="P2771" i="62"/>
  <c r="M2771" i="62"/>
  <c r="O2771" i="62"/>
  <c r="G2771" i="62"/>
  <c r="P2770" i="62"/>
  <c r="G2770" i="62"/>
  <c r="P2769" i="62"/>
  <c r="O2769" i="62"/>
  <c r="K2769" i="62"/>
  <c r="G2769" i="62"/>
  <c r="M2769" i="62" s="1"/>
  <c r="P2768" i="62"/>
  <c r="G2768" i="62"/>
  <c r="P2767" i="62"/>
  <c r="G2767" i="62"/>
  <c r="P2766" i="62"/>
  <c r="K2766" i="62"/>
  <c r="G2766" i="62"/>
  <c r="P2765" i="62"/>
  <c r="O2765" i="62"/>
  <c r="G2765" i="62"/>
  <c r="M2765" i="62" s="1"/>
  <c r="P2764" i="62"/>
  <c r="G2764" i="62"/>
  <c r="V2764" i="62" s="1"/>
  <c r="P2763" i="62"/>
  <c r="G2763" i="62"/>
  <c r="P2762" i="62"/>
  <c r="G2762" i="62"/>
  <c r="P2761" i="62"/>
  <c r="G2761" i="62"/>
  <c r="P2760" i="62"/>
  <c r="G2760" i="62"/>
  <c r="V2760" i="62" s="1"/>
  <c r="P2759" i="62"/>
  <c r="G2759" i="62"/>
  <c r="P2758" i="62"/>
  <c r="K2758" i="62"/>
  <c r="G2758" i="62"/>
  <c r="P2757" i="62"/>
  <c r="G2757" i="62"/>
  <c r="P2756" i="62"/>
  <c r="G2756" i="62"/>
  <c r="P2755" i="62"/>
  <c r="G2755" i="62"/>
  <c r="P2754" i="62"/>
  <c r="V2754" i="62"/>
  <c r="G2754" i="62"/>
  <c r="P2753" i="62"/>
  <c r="G2753" i="62"/>
  <c r="P2752" i="62"/>
  <c r="G2752" i="62"/>
  <c r="P2751" i="62"/>
  <c r="G2751" i="62"/>
  <c r="V2751" i="62" s="1"/>
  <c r="P2750" i="62"/>
  <c r="G2750" i="62"/>
  <c r="P2749" i="62"/>
  <c r="G2749" i="62"/>
  <c r="V2748" i="62"/>
  <c r="P2748" i="62"/>
  <c r="M2748" i="62"/>
  <c r="O2748" i="62"/>
  <c r="G2748" i="62"/>
  <c r="P2747" i="62"/>
  <c r="G2747" i="62"/>
  <c r="P2746" i="62"/>
  <c r="G2746" i="62"/>
  <c r="V2745" i="62"/>
  <c r="P2745" i="62"/>
  <c r="K2745" i="62"/>
  <c r="G2745" i="62"/>
  <c r="P2744" i="62"/>
  <c r="O2744" i="62"/>
  <c r="G2744" i="62"/>
  <c r="V2743" i="62"/>
  <c r="P2743" i="62"/>
  <c r="O2743" i="62"/>
  <c r="K2743" i="62"/>
  <c r="M2743" i="62"/>
  <c r="G2743" i="62"/>
  <c r="P2742" i="62"/>
  <c r="G2742" i="62"/>
  <c r="V2741" i="62"/>
  <c r="P2741" i="62"/>
  <c r="G2741" i="62"/>
  <c r="P2740" i="62"/>
  <c r="G2740" i="62"/>
  <c r="P2739" i="62"/>
  <c r="G2739" i="62"/>
  <c r="P2738" i="62"/>
  <c r="G2738" i="62"/>
  <c r="S2737" i="62"/>
  <c r="R2737" i="62"/>
  <c r="V2737" i="62"/>
  <c r="G2737" i="62"/>
  <c r="G2736" i="62"/>
  <c r="V2736" i="62" s="1"/>
  <c r="V2735" i="62"/>
  <c r="S2735" i="62"/>
  <c r="R2735" i="62"/>
  <c r="G2735" i="62"/>
  <c r="G2734" i="62"/>
  <c r="V2734" i="62" s="1"/>
  <c r="P2733" i="62"/>
  <c r="G2733" i="62"/>
  <c r="P2732" i="62"/>
  <c r="G2732" i="62"/>
  <c r="P2731" i="62"/>
  <c r="O2731" i="62"/>
  <c r="G2731" i="62"/>
  <c r="P2730" i="62"/>
  <c r="G2730" i="62"/>
  <c r="P2729" i="62"/>
  <c r="G2729" i="62"/>
  <c r="P2728" i="62"/>
  <c r="G2728" i="62"/>
  <c r="V2727" i="62"/>
  <c r="P2727" i="62"/>
  <c r="G2727" i="62"/>
  <c r="P2726" i="62"/>
  <c r="K2726" i="62"/>
  <c r="G2726" i="62"/>
  <c r="P2725" i="62"/>
  <c r="G2725" i="62"/>
  <c r="P2724" i="62"/>
  <c r="G2724" i="62"/>
  <c r="P2723" i="62"/>
  <c r="G2723" i="62"/>
  <c r="P2722" i="62"/>
  <c r="G2722" i="62"/>
  <c r="P2721" i="62"/>
  <c r="O2721" i="62"/>
  <c r="M2721" i="62"/>
  <c r="G2721" i="62"/>
  <c r="P2720" i="62"/>
  <c r="G2720" i="62"/>
  <c r="V2719" i="62"/>
  <c r="R2719" i="62"/>
  <c r="P2719" i="62"/>
  <c r="O2719" i="62"/>
  <c r="M2719" i="62"/>
  <c r="G2719" i="62"/>
  <c r="K2719" i="62" s="1"/>
  <c r="P2718" i="62"/>
  <c r="G2718" i="62"/>
  <c r="P2717" i="62"/>
  <c r="G2717" i="62"/>
  <c r="V2717" i="62" s="1"/>
  <c r="P2716" i="62"/>
  <c r="G2716" i="62"/>
  <c r="P2715" i="62"/>
  <c r="G2715" i="62"/>
  <c r="P2714" i="62"/>
  <c r="G2714" i="62"/>
  <c r="P2713" i="62"/>
  <c r="O2713" i="62"/>
  <c r="G2713" i="62"/>
  <c r="P2712" i="62"/>
  <c r="O2712" i="62"/>
  <c r="G2712" i="62"/>
  <c r="V2711" i="62"/>
  <c r="P2711" i="62"/>
  <c r="K2711" i="62"/>
  <c r="G2711" i="62"/>
  <c r="P2710" i="62"/>
  <c r="G2710" i="62"/>
  <c r="P2709" i="62"/>
  <c r="G2709" i="62"/>
  <c r="P2708" i="62"/>
  <c r="G2708" i="62"/>
  <c r="P2707" i="62"/>
  <c r="G2707" i="62"/>
  <c r="V2707" i="62" s="1"/>
  <c r="P2706" i="62"/>
  <c r="G2706" i="62"/>
  <c r="P2705" i="62"/>
  <c r="K2705" i="62"/>
  <c r="G2705" i="62"/>
  <c r="P2704" i="62"/>
  <c r="G2704" i="62"/>
  <c r="R2703" i="62"/>
  <c r="P2703" i="62"/>
  <c r="G2703" i="62"/>
  <c r="P2702" i="62"/>
  <c r="M2702" i="62"/>
  <c r="G2702" i="62"/>
  <c r="P2701" i="62"/>
  <c r="G2701" i="62"/>
  <c r="P2700" i="62"/>
  <c r="G2700" i="62"/>
  <c r="P2699" i="62"/>
  <c r="K2699" i="62"/>
  <c r="G2699" i="62"/>
  <c r="M2699" i="62" s="1"/>
  <c r="P2698" i="62"/>
  <c r="G2698" i="62"/>
  <c r="P2697" i="62"/>
  <c r="G2697" i="62"/>
  <c r="P2696" i="62"/>
  <c r="G2696" i="62"/>
  <c r="P2695" i="62"/>
  <c r="G2695" i="62"/>
  <c r="V2694" i="62"/>
  <c r="P2694" i="62"/>
  <c r="G2694" i="62"/>
  <c r="P2693" i="62"/>
  <c r="G2693" i="62"/>
  <c r="P2692" i="62"/>
  <c r="K2692" i="62"/>
  <c r="G2692" i="62"/>
  <c r="P2691" i="62"/>
  <c r="G2691" i="62"/>
  <c r="R2691" i="62" s="1"/>
  <c r="P2690" i="62"/>
  <c r="M2690" i="62"/>
  <c r="K2690" i="62"/>
  <c r="V2690" i="62"/>
  <c r="G2690" i="62"/>
  <c r="P2689" i="62"/>
  <c r="O2689" i="62"/>
  <c r="M2689" i="62"/>
  <c r="G2689" i="62"/>
  <c r="V2688" i="62"/>
  <c r="P2688" i="62"/>
  <c r="O2688" i="62"/>
  <c r="M2688" i="62"/>
  <c r="G2688" i="62"/>
  <c r="K2688" i="62" s="1"/>
  <c r="P2687" i="62"/>
  <c r="G2687" i="62"/>
  <c r="P2686" i="62"/>
  <c r="G2686" i="62"/>
  <c r="V2685" i="62"/>
  <c r="P2685" i="62"/>
  <c r="G2685" i="62"/>
  <c r="P2684" i="62"/>
  <c r="G2684" i="62"/>
  <c r="P2683" i="62"/>
  <c r="G2683" i="62"/>
  <c r="V2682" i="62"/>
  <c r="P2682" i="62"/>
  <c r="G2682" i="62"/>
  <c r="R2681" i="62"/>
  <c r="P2681" i="62"/>
  <c r="G2681" i="62"/>
  <c r="O2681" i="62" s="1"/>
  <c r="P2680" i="62"/>
  <c r="G2680" i="62"/>
  <c r="P2679" i="62"/>
  <c r="G2679" i="62"/>
  <c r="V2678" i="62"/>
  <c r="P2678" i="62"/>
  <c r="O2678" i="62"/>
  <c r="G2678" i="62"/>
  <c r="M2678" i="62" s="1"/>
  <c r="P2677" i="62"/>
  <c r="G2677" i="62"/>
  <c r="P2676" i="62"/>
  <c r="G2676" i="62"/>
  <c r="V2675" i="62"/>
  <c r="P2675" i="62"/>
  <c r="G2675" i="62"/>
  <c r="P2674" i="62"/>
  <c r="G2674" i="62"/>
  <c r="P2673" i="62"/>
  <c r="O2673" i="62"/>
  <c r="M2673" i="62"/>
  <c r="G2673" i="62"/>
  <c r="P2672" i="62"/>
  <c r="G2672" i="62"/>
  <c r="V2672" i="62" s="1"/>
  <c r="P2671" i="62"/>
  <c r="G2671" i="62"/>
  <c r="M2671" i="62" s="1"/>
  <c r="P2670" i="62"/>
  <c r="G2670" i="62"/>
  <c r="M2670" i="62" s="1"/>
  <c r="P2669" i="62"/>
  <c r="G2669" i="62"/>
  <c r="P2668" i="62"/>
  <c r="O2668" i="62"/>
  <c r="M2668" i="62"/>
  <c r="K2668" i="62"/>
  <c r="V2668" i="62"/>
  <c r="G2668" i="62"/>
  <c r="P2667" i="62"/>
  <c r="G2667" i="62"/>
  <c r="P2666" i="62"/>
  <c r="G2666" i="62"/>
  <c r="P2665" i="62"/>
  <c r="G2665" i="62"/>
  <c r="P2664" i="62"/>
  <c r="O2664" i="62"/>
  <c r="G2664" i="62"/>
  <c r="P2663" i="62"/>
  <c r="G2663" i="62"/>
  <c r="P2662" i="62"/>
  <c r="G2662" i="62"/>
  <c r="P2661" i="62"/>
  <c r="G2661" i="62"/>
  <c r="P2660" i="62"/>
  <c r="G2660" i="62"/>
  <c r="P2659" i="62"/>
  <c r="V2659" i="62"/>
  <c r="G2659" i="62"/>
  <c r="P2658" i="62"/>
  <c r="G2658" i="62"/>
  <c r="P2657" i="62"/>
  <c r="G2657" i="62"/>
  <c r="V2656" i="62"/>
  <c r="P2656" i="62"/>
  <c r="O2656" i="62"/>
  <c r="M2656" i="62"/>
  <c r="G2656" i="62"/>
  <c r="P2655" i="62"/>
  <c r="G2655" i="62"/>
  <c r="K2655" i="62" s="1"/>
  <c r="P2654" i="62"/>
  <c r="G2654" i="62"/>
  <c r="P2653" i="62"/>
  <c r="K2653" i="62"/>
  <c r="G2653" i="62"/>
  <c r="P2652" i="62"/>
  <c r="G2652" i="62"/>
  <c r="M2652" i="62" s="1"/>
  <c r="P2651" i="62"/>
  <c r="G2651" i="62"/>
  <c r="P2650" i="62"/>
  <c r="G2650" i="62"/>
  <c r="V2649" i="62"/>
  <c r="S2649" i="62"/>
  <c r="G2649" i="62"/>
  <c r="G2648" i="62"/>
  <c r="P2647" i="62"/>
  <c r="G2647" i="62"/>
  <c r="P2646" i="62"/>
  <c r="O2646" i="62"/>
  <c r="G2646" i="62"/>
  <c r="P2645" i="62"/>
  <c r="O2645" i="62"/>
  <c r="M2645" i="62"/>
  <c r="G2645" i="62"/>
  <c r="P2644" i="62"/>
  <c r="G2644" i="62"/>
  <c r="V2643" i="62"/>
  <c r="P2643" i="62"/>
  <c r="G2643" i="62"/>
  <c r="K2643" i="62" s="1"/>
  <c r="P2642" i="62"/>
  <c r="G2642" i="62"/>
  <c r="P2641" i="62"/>
  <c r="G2641" i="62"/>
  <c r="P2640" i="62"/>
  <c r="O2640" i="62"/>
  <c r="G2640" i="62"/>
  <c r="P2639" i="62"/>
  <c r="G2639" i="62"/>
  <c r="P2638" i="62"/>
  <c r="G2638" i="62"/>
  <c r="P2637" i="62"/>
  <c r="G2637" i="62"/>
  <c r="V2637" i="62" s="1"/>
  <c r="P2636" i="62"/>
  <c r="G2636" i="62"/>
  <c r="P2635" i="62"/>
  <c r="O2635" i="62"/>
  <c r="M2635" i="62"/>
  <c r="K2635" i="62"/>
  <c r="G2635" i="62"/>
  <c r="P2634" i="62"/>
  <c r="G2634" i="62"/>
  <c r="V2634" i="62" s="1"/>
  <c r="S2633" i="62"/>
  <c r="G2633" i="62"/>
  <c r="V2633" i="62" s="1"/>
  <c r="G2632" i="62"/>
  <c r="V2632" i="62" s="1"/>
  <c r="P2631" i="62"/>
  <c r="G2631" i="62"/>
  <c r="P2630" i="62"/>
  <c r="M2630" i="62"/>
  <c r="G2630" i="62"/>
  <c r="P2629" i="62"/>
  <c r="O2629" i="62"/>
  <c r="G2629" i="62"/>
  <c r="P2628" i="62"/>
  <c r="G2628" i="62"/>
  <c r="V2627" i="62"/>
  <c r="P2627" i="62"/>
  <c r="G2627" i="62"/>
  <c r="P2626" i="62"/>
  <c r="G2626" i="62"/>
  <c r="R2625" i="62"/>
  <c r="P2625" i="62"/>
  <c r="G2625" i="62"/>
  <c r="P2624" i="62"/>
  <c r="G2624" i="62"/>
  <c r="P2623" i="62"/>
  <c r="G2623" i="62"/>
  <c r="P2622" i="62"/>
  <c r="O2622" i="62"/>
  <c r="M2622" i="62"/>
  <c r="K2622" i="62"/>
  <c r="V2622" i="62"/>
  <c r="G2622" i="62"/>
  <c r="P2621" i="62"/>
  <c r="G2621" i="62"/>
  <c r="V2621" i="62" s="1"/>
  <c r="P2620" i="62"/>
  <c r="M2620" i="62"/>
  <c r="G2620" i="62"/>
  <c r="P2619" i="62"/>
  <c r="G2619" i="62"/>
  <c r="P2618" i="62"/>
  <c r="G2618" i="62"/>
  <c r="P2617" i="62"/>
  <c r="G2617" i="62"/>
  <c r="P2616" i="62"/>
  <c r="G2616" i="62"/>
  <c r="P2615" i="62"/>
  <c r="G2615" i="62"/>
  <c r="P2614" i="62"/>
  <c r="G2614" i="62"/>
  <c r="P2613" i="62"/>
  <c r="G2613" i="62"/>
  <c r="P2612" i="62"/>
  <c r="V2612" i="62"/>
  <c r="G2612" i="62"/>
  <c r="P2611" i="62"/>
  <c r="G2611" i="62"/>
  <c r="P2610" i="62"/>
  <c r="G2610" i="62"/>
  <c r="P2609" i="62"/>
  <c r="G2609" i="62"/>
  <c r="M2609" i="62" s="1"/>
  <c r="V2608" i="62"/>
  <c r="P2608" i="62"/>
  <c r="G2608" i="62"/>
  <c r="K2608" i="62" s="1"/>
  <c r="P2607" i="62"/>
  <c r="G2607" i="62"/>
  <c r="P2606" i="62"/>
  <c r="G2606" i="62"/>
  <c r="P2605" i="62"/>
  <c r="G2605" i="62"/>
  <c r="P2604" i="62"/>
  <c r="V2604" i="62"/>
  <c r="G2604" i="62"/>
  <c r="P2603" i="62"/>
  <c r="G2603" i="62"/>
  <c r="P2602" i="62"/>
  <c r="G2602" i="62"/>
  <c r="P2601" i="62"/>
  <c r="G2601" i="62"/>
  <c r="P2600" i="62"/>
  <c r="M2600" i="62"/>
  <c r="V2600" i="62"/>
  <c r="G2600" i="62"/>
  <c r="P2599" i="62"/>
  <c r="G2599" i="62"/>
  <c r="P2598" i="62"/>
  <c r="G2598" i="62"/>
  <c r="P2597" i="62"/>
  <c r="O2597" i="62"/>
  <c r="M2597" i="62"/>
  <c r="K2597" i="62"/>
  <c r="G2597" i="62"/>
  <c r="P2596" i="62"/>
  <c r="G2596" i="62"/>
  <c r="V2595" i="62"/>
  <c r="S2595" i="62"/>
  <c r="G2595" i="62"/>
  <c r="G2594" i="62"/>
  <c r="V2594" i="62" s="1"/>
  <c r="S2593" i="62"/>
  <c r="G2593" i="62"/>
  <c r="V2592" i="62"/>
  <c r="G2592" i="62"/>
  <c r="R2591" i="62"/>
  <c r="P2591" i="62"/>
  <c r="K2591" i="62"/>
  <c r="G2591" i="62"/>
  <c r="P2590" i="62"/>
  <c r="O2590" i="62"/>
  <c r="G2590" i="62"/>
  <c r="P2589" i="62"/>
  <c r="M2589" i="62"/>
  <c r="G2589" i="62"/>
  <c r="P2588" i="62"/>
  <c r="O2588" i="62"/>
  <c r="V2588" i="62"/>
  <c r="G2588" i="62"/>
  <c r="P2587" i="62"/>
  <c r="O2587" i="62"/>
  <c r="M2587" i="62"/>
  <c r="K2587" i="62"/>
  <c r="G2587" i="62"/>
  <c r="P2586" i="62"/>
  <c r="G2586" i="62"/>
  <c r="P2585" i="62"/>
  <c r="G2585" i="62"/>
  <c r="P2584" i="62"/>
  <c r="G2584" i="62"/>
  <c r="P2583" i="62"/>
  <c r="G2583" i="62"/>
  <c r="V2582" i="62"/>
  <c r="P2582" i="62"/>
  <c r="O2582" i="62"/>
  <c r="G2582" i="62"/>
  <c r="P2581" i="62"/>
  <c r="G2581" i="62"/>
  <c r="P2580" i="62"/>
  <c r="K2580" i="62"/>
  <c r="G2580" i="62"/>
  <c r="P2579" i="62"/>
  <c r="G2579" i="62"/>
  <c r="P2578" i="62"/>
  <c r="O2578" i="62"/>
  <c r="M2578" i="62"/>
  <c r="K2578" i="62"/>
  <c r="V2578" i="62"/>
  <c r="G2578" i="62"/>
  <c r="P2577" i="62"/>
  <c r="G2577" i="62"/>
  <c r="P2576" i="62"/>
  <c r="G2576" i="62"/>
  <c r="P2575" i="62"/>
  <c r="G2575" i="62"/>
  <c r="P2574" i="62"/>
  <c r="G2574" i="62"/>
  <c r="P2573" i="62"/>
  <c r="G2573" i="62"/>
  <c r="P2572" i="62"/>
  <c r="G2572" i="62"/>
  <c r="V2572" i="62" s="1"/>
  <c r="P2571" i="62"/>
  <c r="G2571" i="62"/>
  <c r="P2570" i="62"/>
  <c r="G2570" i="62"/>
  <c r="P2569" i="62"/>
  <c r="G2569" i="62"/>
  <c r="P2568" i="62"/>
  <c r="K2568" i="62"/>
  <c r="G2568" i="62"/>
  <c r="P2567" i="62"/>
  <c r="G2567" i="62"/>
  <c r="V2566" i="62"/>
  <c r="P2566" i="62"/>
  <c r="M2566" i="62"/>
  <c r="G2566" i="62"/>
  <c r="V2565" i="62"/>
  <c r="P2565" i="62"/>
  <c r="O2565" i="62"/>
  <c r="M2565" i="62"/>
  <c r="G2565" i="62"/>
  <c r="P2564" i="62"/>
  <c r="O2564" i="62"/>
  <c r="M2564" i="62"/>
  <c r="V2564" i="62"/>
  <c r="G2564" i="62"/>
  <c r="P2563" i="62"/>
  <c r="G2563" i="62"/>
  <c r="V2562" i="62"/>
  <c r="P2562" i="62"/>
  <c r="O2562" i="62"/>
  <c r="G2562" i="62"/>
  <c r="P2561" i="62"/>
  <c r="G2561" i="62"/>
  <c r="V2560" i="62"/>
  <c r="P2560" i="62"/>
  <c r="G2560" i="62"/>
  <c r="P2559" i="62"/>
  <c r="O2559" i="62"/>
  <c r="G2559" i="62"/>
  <c r="P2558" i="62"/>
  <c r="G2558" i="62"/>
  <c r="P2557" i="62"/>
  <c r="K2557" i="62"/>
  <c r="G2557" i="62"/>
  <c r="P2556" i="62"/>
  <c r="O2556" i="62"/>
  <c r="G2556" i="62"/>
  <c r="P2555" i="62"/>
  <c r="G2555" i="62"/>
  <c r="P2554" i="62"/>
  <c r="G2554" i="62"/>
  <c r="P2553" i="62"/>
  <c r="G2553" i="62"/>
  <c r="V2553" i="62" s="1"/>
  <c r="P2552" i="62"/>
  <c r="G2552" i="62"/>
  <c r="P2551" i="62"/>
  <c r="G2551" i="62"/>
  <c r="P2550" i="62"/>
  <c r="G2550" i="62"/>
  <c r="V2549" i="62"/>
  <c r="P2549" i="62"/>
  <c r="O2549" i="62"/>
  <c r="G2549" i="62"/>
  <c r="P2548" i="62"/>
  <c r="G2548" i="62"/>
  <c r="V2547" i="62"/>
  <c r="P2547" i="62"/>
  <c r="G2547" i="62"/>
  <c r="P2546" i="62"/>
  <c r="O2546" i="62"/>
  <c r="M2546" i="62"/>
  <c r="G2546" i="62"/>
  <c r="P2545" i="62"/>
  <c r="G2545" i="62"/>
  <c r="P2544" i="62"/>
  <c r="G2544" i="62"/>
  <c r="R2543" i="62"/>
  <c r="P2543" i="62"/>
  <c r="G2543" i="62"/>
  <c r="V2543" i="62" s="1"/>
  <c r="V2542" i="62"/>
  <c r="P2542" i="62"/>
  <c r="G2542" i="62"/>
  <c r="P2541" i="62"/>
  <c r="G2541" i="62"/>
  <c r="P2540" i="62"/>
  <c r="G2540" i="62"/>
  <c r="P2539" i="62"/>
  <c r="V2539" i="62"/>
  <c r="G2539" i="62"/>
  <c r="P2538" i="62"/>
  <c r="G2538" i="62"/>
  <c r="P2537" i="62"/>
  <c r="M2537" i="62"/>
  <c r="G2537" i="62"/>
  <c r="V2537" i="62" s="1"/>
  <c r="P2536" i="62"/>
  <c r="G2536" i="62"/>
  <c r="P2535" i="62"/>
  <c r="O2535" i="62"/>
  <c r="M2535" i="62"/>
  <c r="K2535" i="62"/>
  <c r="G2535" i="62"/>
  <c r="P2534" i="62"/>
  <c r="G2534" i="62"/>
  <c r="P2533" i="62"/>
  <c r="G2533" i="62"/>
  <c r="P2532" i="62"/>
  <c r="G2532" i="62"/>
  <c r="P2531" i="62"/>
  <c r="G2531" i="62"/>
  <c r="P2530" i="62"/>
  <c r="G2530" i="62"/>
  <c r="R2529" i="62"/>
  <c r="P2529" i="62"/>
  <c r="O2529" i="62"/>
  <c r="M2529" i="62"/>
  <c r="G2529" i="62"/>
  <c r="V2529" i="62" s="1"/>
  <c r="P2528" i="62"/>
  <c r="G2528" i="62"/>
  <c r="V2527" i="62"/>
  <c r="P2527" i="62"/>
  <c r="G2527" i="62"/>
  <c r="P2526" i="62"/>
  <c r="G2526" i="62"/>
  <c r="R2527" i="62" s="1"/>
  <c r="P2525" i="62"/>
  <c r="G2525" i="62"/>
  <c r="M2525" i="62" s="1"/>
  <c r="V2524" i="62"/>
  <c r="P2524" i="62"/>
  <c r="G2524" i="62"/>
  <c r="P2523" i="62"/>
  <c r="G2523" i="62"/>
  <c r="P2522" i="62"/>
  <c r="G2522" i="62"/>
  <c r="P2521" i="62"/>
  <c r="G2521" i="62"/>
  <c r="V2520" i="62"/>
  <c r="P2520" i="62"/>
  <c r="O2520" i="62"/>
  <c r="M2520" i="62"/>
  <c r="K2520" i="62"/>
  <c r="G2520" i="62"/>
  <c r="P2519" i="62"/>
  <c r="G2519" i="62"/>
  <c r="K2519" i="62" s="1"/>
  <c r="P2518" i="62"/>
  <c r="K2518" i="62"/>
  <c r="G2518" i="62"/>
  <c r="P2517" i="62"/>
  <c r="G2517" i="62"/>
  <c r="V2517" i="62" s="1"/>
  <c r="P2516" i="62"/>
  <c r="G2516" i="62"/>
  <c r="P2515" i="62"/>
  <c r="G2515" i="62"/>
  <c r="P2514" i="62"/>
  <c r="G2514" i="62"/>
  <c r="V2514" i="62" s="1"/>
  <c r="P2513" i="62"/>
  <c r="G2513" i="62"/>
  <c r="P2512" i="62"/>
  <c r="G2512" i="62"/>
  <c r="P2511" i="62"/>
  <c r="G2511" i="62"/>
  <c r="P2510" i="62"/>
  <c r="G2510" i="62"/>
  <c r="O2510" i="62" s="1"/>
  <c r="P2509" i="62"/>
  <c r="G2509" i="62"/>
  <c r="K2509" i="62" s="1"/>
  <c r="P2508" i="62"/>
  <c r="G2508" i="62"/>
  <c r="P2507" i="62"/>
  <c r="G2507" i="62"/>
  <c r="P2506" i="62"/>
  <c r="M2506" i="62"/>
  <c r="K2506" i="62"/>
  <c r="V2506" i="62"/>
  <c r="G2506" i="62"/>
  <c r="P2505" i="62"/>
  <c r="G2505" i="62"/>
  <c r="P2504" i="62"/>
  <c r="V2504" i="62"/>
  <c r="G2504" i="62"/>
  <c r="P2503" i="62"/>
  <c r="G2503" i="62"/>
  <c r="P2502" i="62"/>
  <c r="G2502" i="62"/>
  <c r="P2501" i="62"/>
  <c r="G2501" i="62"/>
  <c r="P2500" i="62"/>
  <c r="G2500" i="62"/>
  <c r="V2499" i="62"/>
  <c r="P2499" i="62"/>
  <c r="G2499" i="62"/>
  <c r="K2499" i="62" s="1"/>
  <c r="P2498" i="62"/>
  <c r="G2498" i="62"/>
  <c r="P2497" i="62"/>
  <c r="M2497" i="62"/>
  <c r="G2497" i="62"/>
  <c r="P2496" i="62"/>
  <c r="G2496" i="62"/>
  <c r="P2495" i="62"/>
  <c r="O2495" i="62"/>
  <c r="G2495" i="62"/>
  <c r="P2494" i="62"/>
  <c r="G2494" i="62"/>
  <c r="P2493" i="62"/>
  <c r="G2493" i="62"/>
  <c r="P2492" i="62"/>
  <c r="G2492" i="62"/>
  <c r="P2491" i="62"/>
  <c r="G2491" i="62"/>
  <c r="P2490" i="62"/>
  <c r="G2490" i="62"/>
  <c r="P2489" i="62"/>
  <c r="G2489" i="62"/>
  <c r="V2489" i="62" s="1"/>
  <c r="P2488" i="62"/>
  <c r="G2488" i="62"/>
  <c r="P2487" i="62"/>
  <c r="K2487" i="62"/>
  <c r="G2487" i="62"/>
  <c r="P2486" i="62"/>
  <c r="G2486" i="62"/>
  <c r="P2485" i="62"/>
  <c r="G2485" i="62"/>
  <c r="V2484" i="62"/>
  <c r="P2484" i="62"/>
  <c r="K2484" i="62"/>
  <c r="O2484" i="62"/>
  <c r="G2484" i="62"/>
  <c r="S2483" i="62"/>
  <c r="R2483" i="62"/>
  <c r="G2483" i="62"/>
  <c r="V2483" i="62" s="1"/>
  <c r="V2482" i="62"/>
  <c r="G2482" i="62"/>
  <c r="P2481" i="62"/>
  <c r="G2481" i="62"/>
  <c r="P2480" i="62"/>
  <c r="V2480" i="62"/>
  <c r="G2480" i="62"/>
  <c r="V2479" i="62"/>
  <c r="P2479" i="62"/>
  <c r="G2479" i="62"/>
  <c r="P2478" i="62"/>
  <c r="G2478" i="62"/>
  <c r="P2477" i="62"/>
  <c r="G2477" i="62"/>
  <c r="O2477" i="62" s="1"/>
  <c r="P2476" i="62"/>
  <c r="G2476" i="62"/>
  <c r="P2475" i="62"/>
  <c r="G2475" i="62"/>
  <c r="P2474" i="62"/>
  <c r="G2474" i="62"/>
  <c r="P2473" i="62"/>
  <c r="O2473" i="62"/>
  <c r="V2473" i="62"/>
  <c r="G2473" i="62"/>
  <c r="P2472" i="62"/>
  <c r="M2472" i="62"/>
  <c r="K2472" i="62"/>
  <c r="G2472" i="62"/>
  <c r="P2471" i="62"/>
  <c r="G2471" i="62"/>
  <c r="P2470" i="62"/>
  <c r="G2470" i="62"/>
  <c r="P2469" i="62"/>
  <c r="G2469" i="62"/>
  <c r="O2469" i="62" s="1"/>
  <c r="P2468" i="62"/>
  <c r="O2468" i="62"/>
  <c r="M2468" i="62"/>
  <c r="V2468" i="62"/>
  <c r="G2468" i="62"/>
  <c r="P2467" i="62"/>
  <c r="G2467" i="62"/>
  <c r="K2467" i="62" s="1"/>
  <c r="P2466" i="62"/>
  <c r="G2466" i="62"/>
  <c r="V2466" i="62" s="1"/>
  <c r="P2465" i="62"/>
  <c r="O2465" i="62"/>
  <c r="G2465" i="62"/>
  <c r="P2464" i="62"/>
  <c r="G2464" i="62"/>
  <c r="P2463" i="62"/>
  <c r="O2463" i="62"/>
  <c r="G2463" i="62"/>
  <c r="P2462" i="62"/>
  <c r="G2462" i="62"/>
  <c r="S2461" i="62"/>
  <c r="R2461" i="62"/>
  <c r="G2461" i="62"/>
  <c r="V2461" i="62" s="1"/>
  <c r="V2460" i="62"/>
  <c r="G2460" i="62"/>
  <c r="P2459" i="62"/>
  <c r="G2459" i="62"/>
  <c r="O2459" i="62" s="1"/>
  <c r="P2458" i="62"/>
  <c r="G2458" i="62"/>
  <c r="P2457" i="62"/>
  <c r="V2457" i="62"/>
  <c r="G2457" i="62"/>
  <c r="P2456" i="62"/>
  <c r="G2456" i="62"/>
  <c r="P2455" i="62"/>
  <c r="O2455" i="62"/>
  <c r="K2455" i="62"/>
  <c r="G2455" i="62"/>
  <c r="V2455" i="62" s="1"/>
  <c r="P2454" i="62"/>
  <c r="G2454" i="62"/>
  <c r="V2453" i="62"/>
  <c r="P2453" i="62"/>
  <c r="G2453" i="62"/>
  <c r="K2453" i="62" s="1"/>
  <c r="V2452" i="62"/>
  <c r="P2452" i="62"/>
  <c r="M2452" i="62"/>
  <c r="K2452" i="62"/>
  <c r="O2452" i="62"/>
  <c r="G2452" i="62"/>
  <c r="V2451" i="62"/>
  <c r="P2451" i="62"/>
  <c r="O2451" i="62"/>
  <c r="M2451" i="62"/>
  <c r="G2451" i="62"/>
  <c r="P2450" i="62"/>
  <c r="G2450" i="62"/>
  <c r="P2449" i="62"/>
  <c r="G2449" i="62"/>
  <c r="V2448" i="62"/>
  <c r="P2448" i="62"/>
  <c r="G2448" i="62"/>
  <c r="P2447" i="62"/>
  <c r="G2447" i="62"/>
  <c r="P2446" i="62"/>
  <c r="G2446" i="62"/>
  <c r="P2445" i="62"/>
  <c r="O2445" i="62"/>
  <c r="G2445" i="62"/>
  <c r="P2444" i="62"/>
  <c r="K2444" i="62"/>
  <c r="G2444" i="62"/>
  <c r="P2443" i="62"/>
  <c r="G2443" i="62"/>
  <c r="P2442" i="62"/>
  <c r="G2442" i="62"/>
  <c r="R2441" i="62"/>
  <c r="P2441" i="62"/>
  <c r="M2441" i="62"/>
  <c r="G2441" i="62"/>
  <c r="O2441" i="62" s="1"/>
  <c r="P2440" i="62"/>
  <c r="G2440" i="62"/>
  <c r="P2439" i="62"/>
  <c r="O2439" i="62"/>
  <c r="V2439" i="62"/>
  <c r="G2439" i="62"/>
  <c r="P2438" i="62"/>
  <c r="G2438" i="62"/>
  <c r="P2437" i="62"/>
  <c r="G2437" i="62"/>
  <c r="P2436" i="62"/>
  <c r="M2436" i="62"/>
  <c r="K2436" i="62"/>
  <c r="G2436" i="62"/>
  <c r="P2435" i="62"/>
  <c r="M2435" i="62"/>
  <c r="K2435" i="62"/>
  <c r="G2435" i="62"/>
  <c r="P2434" i="62"/>
  <c r="G2434" i="62"/>
  <c r="V2433" i="62"/>
  <c r="P2433" i="62"/>
  <c r="G2433" i="62"/>
  <c r="P2432" i="62"/>
  <c r="G2432" i="62"/>
  <c r="P2431" i="62"/>
  <c r="G2431" i="62"/>
  <c r="P2430" i="62"/>
  <c r="G2430" i="62"/>
  <c r="P2429" i="62"/>
  <c r="G2429" i="62"/>
  <c r="P2428" i="62"/>
  <c r="G2428" i="62"/>
  <c r="V2428" i="62" s="1"/>
  <c r="V2427" i="62"/>
  <c r="P2427" i="62"/>
  <c r="G2427" i="62"/>
  <c r="P2426" i="62"/>
  <c r="O2426" i="62"/>
  <c r="M2426" i="62"/>
  <c r="V2426" i="62"/>
  <c r="G2426" i="62"/>
  <c r="P2425" i="62"/>
  <c r="G2425" i="62"/>
  <c r="P2424" i="62"/>
  <c r="G2424" i="62"/>
  <c r="P2423" i="62"/>
  <c r="G2423" i="62"/>
  <c r="V2422" i="62"/>
  <c r="P2422" i="62"/>
  <c r="O2422" i="62"/>
  <c r="K2422" i="62"/>
  <c r="G2422" i="62"/>
  <c r="M2422" i="62" s="1"/>
  <c r="P2421" i="62"/>
  <c r="O2421" i="62"/>
  <c r="G2421" i="62"/>
  <c r="P2420" i="62"/>
  <c r="G2420" i="62"/>
  <c r="K2420" i="62" s="1"/>
  <c r="P2419" i="62"/>
  <c r="G2419" i="62"/>
  <c r="V2418" i="62"/>
  <c r="P2418" i="62"/>
  <c r="O2418" i="62"/>
  <c r="M2418" i="62"/>
  <c r="G2418" i="62"/>
  <c r="P2417" i="62"/>
  <c r="G2417" i="62"/>
  <c r="O2417" i="62" s="1"/>
  <c r="P2416" i="62"/>
  <c r="G2416" i="62"/>
  <c r="O2415" i="62"/>
  <c r="M2415" i="62"/>
  <c r="J2415" i="62"/>
  <c r="P2415" i="62" s="1"/>
  <c r="G2415" i="62"/>
  <c r="V2415" i="62" s="1"/>
  <c r="J2414" i="62"/>
  <c r="P2414" i="62" s="1"/>
  <c r="G2414" i="62"/>
  <c r="V2413" i="62"/>
  <c r="R2413" i="62"/>
  <c r="P2413" i="62"/>
  <c r="G2413" i="62"/>
  <c r="P2412" i="62"/>
  <c r="G2412" i="62"/>
  <c r="P2411" i="62"/>
  <c r="G2411" i="62"/>
  <c r="H2411" i="62" s="1"/>
  <c r="P2410" i="62"/>
  <c r="G2410" i="62"/>
  <c r="H2410" i="62" s="1"/>
  <c r="J2409" i="62"/>
  <c r="P2409" i="62" s="1"/>
  <c r="G2409" i="62"/>
  <c r="D2409" i="62"/>
  <c r="C2409" i="62"/>
  <c r="J2408" i="62"/>
  <c r="P2408" i="62" s="1"/>
  <c r="G2408" i="62"/>
  <c r="P2407" i="62"/>
  <c r="G2407" i="62"/>
  <c r="V2406" i="62"/>
  <c r="P2406" i="62"/>
  <c r="G2406" i="62"/>
  <c r="S2405" i="62"/>
  <c r="V2405" i="62"/>
  <c r="G2405" i="62"/>
  <c r="G2404" i="62"/>
  <c r="S2403" i="62"/>
  <c r="G2403" i="62"/>
  <c r="V2402" i="62"/>
  <c r="G2402" i="62"/>
  <c r="S2401" i="62"/>
  <c r="V2401" i="62"/>
  <c r="G2401" i="62"/>
  <c r="G2400" i="62"/>
  <c r="P2399" i="62"/>
  <c r="G2399" i="62"/>
  <c r="P2398" i="62"/>
  <c r="G2398" i="62"/>
  <c r="P2397" i="62"/>
  <c r="O2397" i="62"/>
  <c r="M2397" i="62"/>
  <c r="G2397" i="62"/>
  <c r="P2396" i="62"/>
  <c r="M2396" i="62"/>
  <c r="V2396" i="62"/>
  <c r="G2396" i="62"/>
  <c r="P2395" i="62"/>
  <c r="G2395" i="62"/>
  <c r="P2394" i="62"/>
  <c r="G2394" i="62"/>
  <c r="P2393" i="62"/>
  <c r="G2393" i="62"/>
  <c r="P2392" i="62"/>
  <c r="G2392" i="62"/>
  <c r="P2391" i="62"/>
  <c r="G2391" i="62"/>
  <c r="P2390" i="62"/>
  <c r="G2390" i="62"/>
  <c r="P2389" i="62"/>
  <c r="G2389" i="62"/>
  <c r="V2389" i="62" s="1"/>
  <c r="P2388" i="62"/>
  <c r="G2388" i="62"/>
  <c r="P2387" i="62"/>
  <c r="K2387" i="62"/>
  <c r="G2387" i="62"/>
  <c r="P2386" i="62"/>
  <c r="G2386" i="62"/>
  <c r="V2385" i="62"/>
  <c r="P2385" i="62"/>
  <c r="K2385" i="62"/>
  <c r="G2385" i="62"/>
  <c r="P2384" i="62"/>
  <c r="M2384" i="62"/>
  <c r="K2384" i="62"/>
  <c r="G2384" i="62"/>
  <c r="O2384" i="62" s="1"/>
  <c r="P2383" i="62"/>
  <c r="G2383" i="62"/>
  <c r="P2382" i="62"/>
  <c r="G2382" i="62"/>
  <c r="P2381" i="62"/>
  <c r="G2381" i="62"/>
  <c r="P2380" i="62"/>
  <c r="V2380" i="62"/>
  <c r="G2380" i="62"/>
  <c r="P2379" i="62"/>
  <c r="G2379" i="62"/>
  <c r="P2378" i="62"/>
  <c r="O2378" i="62"/>
  <c r="G2378" i="62"/>
  <c r="P2377" i="62"/>
  <c r="O2377" i="62"/>
  <c r="M2377" i="62"/>
  <c r="K2377" i="62"/>
  <c r="G2377" i="62"/>
  <c r="P2376" i="62"/>
  <c r="G2376" i="62"/>
  <c r="K2376" i="62" s="1"/>
  <c r="P2375" i="62"/>
  <c r="G2375" i="62"/>
  <c r="P2374" i="62"/>
  <c r="G2374" i="62"/>
  <c r="R2373" i="62"/>
  <c r="P2373" i="62"/>
  <c r="O2373" i="62"/>
  <c r="G2373" i="62"/>
  <c r="M2373" i="62" s="1"/>
  <c r="P2372" i="62"/>
  <c r="G2372" i="62"/>
  <c r="S2371" i="62"/>
  <c r="G2371" i="62"/>
  <c r="G2370" i="62"/>
  <c r="V2370" i="62" s="1"/>
  <c r="P2369" i="62"/>
  <c r="G2369" i="62"/>
  <c r="O2369" i="62" s="1"/>
  <c r="P2368" i="62"/>
  <c r="G2368" i="62"/>
  <c r="V2367" i="62"/>
  <c r="P2367" i="62"/>
  <c r="O2367" i="62"/>
  <c r="G2367" i="62"/>
  <c r="P2366" i="62"/>
  <c r="G2366" i="62"/>
  <c r="R2365" i="62"/>
  <c r="P2365" i="62"/>
  <c r="G2365" i="62"/>
  <c r="V2365" i="62" s="1"/>
  <c r="P2364" i="62"/>
  <c r="G2364" i="62"/>
  <c r="P2363" i="62"/>
  <c r="G2363" i="62"/>
  <c r="P2362" i="62"/>
  <c r="G2362" i="62"/>
  <c r="S2361" i="62"/>
  <c r="G2361" i="62"/>
  <c r="V2361" i="62" s="1"/>
  <c r="G2360" i="62"/>
  <c r="P2359" i="62"/>
  <c r="K2359" i="62"/>
  <c r="M2359" i="62"/>
  <c r="G2359" i="62"/>
  <c r="P2358" i="62"/>
  <c r="G2358" i="62"/>
  <c r="P2357" i="62"/>
  <c r="V2357" i="62"/>
  <c r="G2357" i="62"/>
  <c r="P2356" i="62"/>
  <c r="G2356" i="62"/>
  <c r="O2356" i="62" s="1"/>
  <c r="P2355" i="62"/>
  <c r="G2355" i="62"/>
  <c r="V2355" i="62" s="1"/>
  <c r="P2354" i="62"/>
  <c r="G2354" i="62"/>
  <c r="P2353" i="62"/>
  <c r="G2353" i="62"/>
  <c r="V2352" i="62"/>
  <c r="P2352" i="62"/>
  <c r="K2352" i="62"/>
  <c r="G2352" i="62"/>
  <c r="P2351" i="62"/>
  <c r="G2351" i="62"/>
  <c r="P2350" i="62"/>
  <c r="G2350" i="62"/>
  <c r="P2349" i="62"/>
  <c r="G2349" i="62"/>
  <c r="P2348" i="62"/>
  <c r="G2348" i="62"/>
  <c r="P2347" i="62"/>
  <c r="G2347" i="62"/>
  <c r="P2346" i="62"/>
  <c r="G2346" i="62"/>
  <c r="P2345" i="62"/>
  <c r="M2345" i="62"/>
  <c r="G2345" i="62"/>
  <c r="P2344" i="62"/>
  <c r="G2344" i="62"/>
  <c r="P2343" i="62"/>
  <c r="K2343" i="62"/>
  <c r="G2343" i="62"/>
  <c r="V2343" i="62" s="1"/>
  <c r="P2342" i="62"/>
  <c r="G2342" i="62"/>
  <c r="S2341" i="62"/>
  <c r="G2341" i="62"/>
  <c r="V2341" i="62" s="1"/>
  <c r="V2340" i="62"/>
  <c r="G2340" i="62"/>
  <c r="S2339" i="62"/>
  <c r="G2339" i="62"/>
  <c r="G2338" i="62"/>
  <c r="V2338" i="62" s="1"/>
  <c r="S2337" i="62"/>
  <c r="G2337" i="62"/>
  <c r="V2337" i="62" s="1"/>
  <c r="G2336" i="62"/>
  <c r="V2336" i="62" s="1"/>
  <c r="R2335" i="62"/>
  <c r="P2335" i="62"/>
  <c r="G2335" i="62"/>
  <c r="P2334" i="62"/>
  <c r="G2334" i="62"/>
  <c r="S2333" i="62"/>
  <c r="R2333" i="62"/>
  <c r="V2333" i="62"/>
  <c r="G2333" i="62"/>
  <c r="G2332" i="62"/>
  <c r="V2332" i="62" s="1"/>
  <c r="P2331" i="62"/>
  <c r="G2331" i="62"/>
  <c r="P2330" i="62"/>
  <c r="G2330" i="62"/>
  <c r="P2329" i="62"/>
  <c r="O2329" i="62"/>
  <c r="V2329" i="62"/>
  <c r="G2329" i="62"/>
  <c r="P2328" i="62"/>
  <c r="G2328" i="62"/>
  <c r="V2327" i="62"/>
  <c r="P2327" i="62"/>
  <c r="G2327" i="62"/>
  <c r="V2326" i="62"/>
  <c r="P2326" i="62"/>
  <c r="M2326" i="62"/>
  <c r="G2326" i="62"/>
  <c r="P2325" i="62"/>
  <c r="O2325" i="62"/>
  <c r="M2325" i="62"/>
  <c r="G2325" i="62"/>
  <c r="P2324" i="62"/>
  <c r="R2325" i="62"/>
  <c r="G2324" i="62"/>
  <c r="V2323" i="62"/>
  <c r="S2323" i="62"/>
  <c r="G2323" i="62"/>
  <c r="G2322" i="62"/>
  <c r="V2322" i="62" s="1"/>
  <c r="P2321" i="62"/>
  <c r="O2321" i="62"/>
  <c r="K2321" i="62"/>
  <c r="G2321" i="62"/>
  <c r="P2320" i="62"/>
  <c r="G2320" i="62"/>
  <c r="P2319" i="62"/>
  <c r="G2319" i="62"/>
  <c r="P2318" i="62"/>
  <c r="G2318" i="62"/>
  <c r="V2318" i="62" s="1"/>
  <c r="P2317" i="62"/>
  <c r="G2317" i="62"/>
  <c r="P2316" i="62"/>
  <c r="O2316" i="62"/>
  <c r="M2316" i="62"/>
  <c r="K2316" i="62"/>
  <c r="G2316" i="62"/>
  <c r="P2315" i="62"/>
  <c r="M2315" i="62"/>
  <c r="G2315" i="62"/>
  <c r="P2314" i="62"/>
  <c r="G2314" i="62"/>
  <c r="P2313" i="62"/>
  <c r="G2313" i="62"/>
  <c r="V2312" i="62"/>
  <c r="P2312" i="62"/>
  <c r="M2312" i="62"/>
  <c r="G2312" i="62"/>
  <c r="K2312" i="62" s="1"/>
  <c r="P2311" i="62"/>
  <c r="O2311" i="62"/>
  <c r="K2311" i="62"/>
  <c r="G2311" i="62"/>
  <c r="P2310" i="62"/>
  <c r="G2310" i="62"/>
  <c r="P2309" i="62"/>
  <c r="G2309" i="62"/>
  <c r="P2308" i="62"/>
  <c r="G2308" i="62"/>
  <c r="S2307" i="62"/>
  <c r="G2307" i="62"/>
  <c r="V2307" i="62" s="1"/>
  <c r="V2306" i="62"/>
  <c r="G2306" i="62"/>
  <c r="S2305" i="62"/>
  <c r="G2305" i="62"/>
  <c r="G2304" i="62"/>
  <c r="V2304" i="62" s="1"/>
  <c r="P2303" i="62"/>
  <c r="G2303" i="62"/>
  <c r="O2303" i="62" s="1"/>
  <c r="O2301" i="62" s="1"/>
  <c r="P2302" i="62"/>
  <c r="G2302" i="62"/>
  <c r="S2301" i="62"/>
  <c r="G2301" i="62"/>
  <c r="V2300" i="62"/>
  <c r="G2300" i="62"/>
  <c r="P2299" i="62"/>
  <c r="O2299" i="62"/>
  <c r="M2299" i="62"/>
  <c r="G2299" i="62"/>
  <c r="V2299" i="62" s="1"/>
  <c r="P2298" i="62"/>
  <c r="G2298" i="62"/>
  <c r="P2297" i="62"/>
  <c r="G2297" i="62"/>
  <c r="P2296" i="62"/>
  <c r="G2296" i="62"/>
  <c r="P2295" i="62"/>
  <c r="G2295" i="62"/>
  <c r="P2294" i="62"/>
  <c r="G2294" i="62"/>
  <c r="P2293" i="62"/>
  <c r="M2293" i="62"/>
  <c r="K2293" i="62"/>
  <c r="G2293" i="62"/>
  <c r="P2292" i="62"/>
  <c r="G2292" i="62"/>
  <c r="V2291" i="62"/>
  <c r="S2291" i="62"/>
  <c r="G2291" i="62"/>
  <c r="G2290" i="62"/>
  <c r="V2290" i="62" s="1"/>
  <c r="P2289" i="62"/>
  <c r="K2289" i="62"/>
  <c r="O2289" i="62"/>
  <c r="G2289" i="62"/>
  <c r="P2288" i="62"/>
  <c r="G2288" i="62"/>
  <c r="P2287" i="62"/>
  <c r="G2287" i="62"/>
  <c r="R2287" i="62" s="1"/>
  <c r="P2286" i="62"/>
  <c r="O2286" i="62"/>
  <c r="M2286" i="62"/>
  <c r="K2286" i="62"/>
  <c r="G2286" i="62"/>
  <c r="V2286" i="62" s="1"/>
  <c r="P2285" i="62"/>
  <c r="G2285" i="62"/>
  <c r="P2284" i="62"/>
  <c r="M2284" i="62"/>
  <c r="G2284" i="62"/>
  <c r="P2283" i="62"/>
  <c r="G2283" i="62"/>
  <c r="V2282" i="62"/>
  <c r="P2282" i="62"/>
  <c r="O2282" i="62"/>
  <c r="M2282" i="62"/>
  <c r="G2282" i="62"/>
  <c r="P2281" i="62"/>
  <c r="G2281" i="62"/>
  <c r="P2280" i="62"/>
  <c r="G2280" i="62"/>
  <c r="P2279" i="62"/>
  <c r="G2279" i="62"/>
  <c r="V2278" i="62"/>
  <c r="P2278" i="62"/>
  <c r="G2278" i="62"/>
  <c r="S2277" i="62"/>
  <c r="V2277" i="62"/>
  <c r="G2277" i="62"/>
  <c r="G2276" i="62"/>
  <c r="P2275" i="62"/>
  <c r="G2275" i="62"/>
  <c r="P2274" i="62"/>
  <c r="G2274" i="62"/>
  <c r="P2273" i="62"/>
  <c r="G2273" i="62"/>
  <c r="P2272" i="62"/>
  <c r="G2272" i="62"/>
  <c r="P2271" i="62"/>
  <c r="G2271" i="62"/>
  <c r="P2270" i="62"/>
  <c r="K2270" i="62"/>
  <c r="G2270" i="62"/>
  <c r="P2269" i="62"/>
  <c r="G2269" i="62"/>
  <c r="V2268" i="62"/>
  <c r="P2268" i="62"/>
  <c r="G2268" i="62"/>
  <c r="P2267" i="62"/>
  <c r="O2267" i="62"/>
  <c r="K2267" i="62"/>
  <c r="G2267" i="62"/>
  <c r="P2266" i="62"/>
  <c r="G2266" i="62"/>
  <c r="P2265" i="62"/>
  <c r="G2265" i="62"/>
  <c r="V2264" i="62"/>
  <c r="P2264" i="62"/>
  <c r="O2264" i="62"/>
  <c r="M2264" i="62"/>
  <c r="K2264" i="62"/>
  <c r="G2264" i="62"/>
  <c r="P2263" i="62"/>
  <c r="G2263" i="62"/>
  <c r="P2262" i="62"/>
  <c r="G2262" i="62"/>
  <c r="P2261" i="62"/>
  <c r="G2261" i="62"/>
  <c r="V2260" i="62"/>
  <c r="P2260" i="62"/>
  <c r="G2260" i="62"/>
  <c r="R2259" i="62"/>
  <c r="P2259" i="62"/>
  <c r="G2259" i="62"/>
  <c r="P2258" i="62"/>
  <c r="O2258" i="62"/>
  <c r="M2258" i="62"/>
  <c r="K2258" i="62"/>
  <c r="V2258" i="62"/>
  <c r="G2258" i="62"/>
  <c r="P2257" i="62"/>
  <c r="O2257" i="62"/>
  <c r="K2257" i="62"/>
  <c r="V2257" i="62"/>
  <c r="G2257" i="62"/>
  <c r="P2256" i="62"/>
  <c r="G2256" i="62"/>
  <c r="V2255" i="62"/>
  <c r="P2255" i="62"/>
  <c r="G2255" i="62"/>
  <c r="K2255" i="62" s="1"/>
  <c r="P2254" i="62"/>
  <c r="G2254" i="62"/>
  <c r="S2253" i="62"/>
  <c r="G2253" i="62"/>
  <c r="V2253" i="62" s="1"/>
  <c r="G2252" i="62"/>
  <c r="P2251" i="62"/>
  <c r="G2251" i="62"/>
  <c r="V2250" i="62"/>
  <c r="P2250" i="62"/>
  <c r="G2250" i="62"/>
  <c r="P2249" i="62"/>
  <c r="G2249" i="62"/>
  <c r="M2249" i="62" s="1"/>
  <c r="P2248" i="62"/>
  <c r="G2248" i="62"/>
  <c r="P2247" i="62"/>
  <c r="G2247" i="62"/>
  <c r="P2246" i="62"/>
  <c r="G2246" i="62"/>
  <c r="P2245" i="62"/>
  <c r="G2245" i="62"/>
  <c r="P2244" i="62"/>
  <c r="G2244" i="62"/>
  <c r="P2243" i="62"/>
  <c r="O2243" i="62"/>
  <c r="G2243" i="62"/>
  <c r="P2242" i="62"/>
  <c r="G2242" i="62"/>
  <c r="K2242" i="62" s="1"/>
  <c r="P2241" i="62"/>
  <c r="G2241" i="62"/>
  <c r="P2240" i="62"/>
  <c r="O2240" i="62"/>
  <c r="M2240" i="62"/>
  <c r="G2240" i="62"/>
  <c r="R2239" i="62"/>
  <c r="P2239" i="62"/>
  <c r="K2239" i="62"/>
  <c r="G2239" i="62"/>
  <c r="P2238" i="62"/>
  <c r="G2238" i="62"/>
  <c r="P2237" i="62"/>
  <c r="G2237" i="62"/>
  <c r="P2236" i="62"/>
  <c r="G2236" i="62"/>
  <c r="P2235" i="62"/>
  <c r="O2235" i="62"/>
  <c r="M2235" i="62"/>
  <c r="G2235" i="62"/>
  <c r="P2234" i="62"/>
  <c r="G2234" i="62"/>
  <c r="P2233" i="62"/>
  <c r="G2233" i="62"/>
  <c r="P2232" i="62"/>
  <c r="G2232" i="62"/>
  <c r="P2231" i="62"/>
  <c r="G2231" i="62"/>
  <c r="V2231" i="62" s="1"/>
  <c r="P2230" i="62"/>
  <c r="G2230" i="62"/>
  <c r="P2229" i="62"/>
  <c r="G2229" i="62"/>
  <c r="P2228" i="62"/>
  <c r="G2228" i="62"/>
  <c r="M2228" i="62" s="1"/>
  <c r="P2227" i="62"/>
  <c r="G2227" i="62"/>
  <c r="P2226" i="62"/>
  <c r="G2226" i="62"/>
  <c r="P2225" i="62"/>
  <c r="O2225" i="62"/>
  <c r="M2225" i="62"/>
  <c r="G2225" i="62"/>
  <c r="P2224" i="62"/>
  <c r="G2224" i="62"/>
  <c r="P2223" i="62"/>
  <c r="G2223" i="62"/>
  <c r="V2222" i="62"/>
  <c r="P2222" i="62"/>
  <c r="G2222" i="62"/>
  <c r="S2221" i="62"/>
  <c r="G2221" i="62"/>
  <c r="V2220" i="62"/>
  <c r="G2220" i="62"/>
  <c r="P2219" i="62"/>
  <c r="M2219" i="62"/>
  <c r="G2219" i="62"/>
  <c r="P2218" i="62"/>
  <c r="G2218" i="62"/>
  <c r="V2218" i="62" s="1"/>
  <c r="P2217" i="62"/>
  <c r="G2217" i="62"/>
  <c r="P2216" i="62"/>
  <c r="G2216" i="62"/>
  <c r="P2215" i="62"/>
  <c r="G2215" i="62"/>
  <c r="P2214" i="62"/>
  <c r="G2214" i="62"/>
  <c r="K2214" i="62" s="1"/>
  <c r="P2213" i="62"/>
  <c r="G2213" i="62"/>
  <c r="P2212" i="62"/>
  <c r="G2212" i="62"/>
  <c r="P2211" i="62"/>
  <c r="K2211" i="62"/>
  <c r="G2211" i="62"/>
  <c r="P2210" i="62"/>
  <c r="G2210" i="62"/>
  <c r="P2209" i="62"/>
  <c r="G2209" i="62"/>
  <c r="P2208" i="62"/>
  <c r="G2208" i="62"/>
  <c r="P2207" i="62"/>
  <c r="G2207" i="62"/>
  <c r="V2207" i="62" s="1"/>
  <c r="P2206" i="62"/>
  <c r="M2206" i="62"/>
  <c r="G2206" i="62"/>
  <c r="P2205" i="62"/>
  <c r="G2205" i="62"/>
  <c r="P2204" i="62"/>
  <c r="G2204" i="62"/>
  <c r="P2203" i="62"/>
  <c r="G2203" i="62"/>
  <c r="P2202" i="62"/>
  <c r="O2202" i="62"/>
  <c r="G2202" i="62"/>
  <c r="P2201" i="62"/>
  <c r="G2201" i="62"/>
  <c r="P2200" i="62"/>
  <c r="G2200" i="62"/>
  <c r="S2199" i="62"/>
  <c r="G2199" i="62"/>
  <c r="V2198" i="62"/>
  <c r="G2198" i="62"/>
  <c r="S2197" i="62"/>
  <c r="G2197" i="62"/>
  <c r="G2196" i="62"/>
  <c r="V2196" i="62" s="1"/>
  <c r="P2191" i="62"/>
  <c r="G2191" i="62"/>
  <c r="P2190" i="62"/>
  <c r="V2190" i="62"/>
  <c r="G2190" i="62"/>
  <c r="P2189" i="62"/>
  <c r="O2189" i="62"/>
  <c r="M2189" i="62"/>
  <c r="K2189" i="62"/>
  <c r="G2189" i="62"/>
  <c r="P2188" i="62"/>
  <c r="G2188" i="62"/>
  <c r="P2187" i="62"/>
  <c r="G2187" i="62"/>
  <c r="K2187" i="62" s="1"/>
  <c r="P2186" i="62"/>
  <c r="G2186" i="62"/>
  <c r="R2185" i="62"/>
  <c r="P2185" i="62"/>
  <c r="G2185" i="62"/>
  <c r="P2184" i="62"/>
  <c r="G2184" i="62"/>
  <c r="V2183" i="62"/>
  <c r="S2183" i="62"/>
  <c r="G2183" i="62"/>
  <c r="G2182" i="62"/>
  <c r="V2182" i="62" s="1"/>
  <c r="V2181" i="62"/>
  <c r="P2181" i="62"/>
  <c r="K2181" i="62"/>
  <c r="G2181" i="62"/>
  <c r="P2180" i="62"/>
  <c r="G2180" i="62"/>
  <c r="P2179" i="62"/>
  <c r="G2179" i="62"/>
  <c r="P2178" i="62"/>
  <c r="G2178" i="62"/>
  <c r="V2178" i="62" s="1"/>
  <c r="P2177" i="62"/>
  <c r="G2177" i="62"/>
  <c r="V2177" i="62" s="1"/>
  <c r="V2176" i="62"/>
  <c r="P2176" i="62"/>
  <c r="G2176" i="62"/>
  <c r="P2175" i="62"/>
  <c r="G2175" i="62"/>
  <c r="P2174" i="62"/>
  <c r="G2174" i="62"/>
  <c r="K2174" i="62" s="1"/>
  <c r="P2173" i="62"/>
  <c r="G2173" i="62"/>
  <c r="P2172" i="62"/>
  <c r="O2172" i="62"/>
  <c r="M2172" i="62"/>
  <c r="G2172" i="62"/>
  <c r="S2171" i="62"/>
  <c r="G2171" i="62"/>
  <c r="G2170" i="62"/>
  <c r="V2170" i="62" s="1"/>
  <c r="P2169" i="62"/>
  <c r="G2169" i="62"/>
  <c r="V2169" i="62" s="1"/>
  <c r="P2168" i="62"/>
  <c r="G2168" i="62"/>
  <c r="P2167" i="62"/>
  <c r="G2167" i="62"/>
  <c r="P2166" i="62"/>
  <c r="G2166" i="62"/>
  <c r="P2165" i="62"/>
  <c r="M2165" i="62"/>
  <c r="K2165" i="62"/>
  <c r="G2165" i="62"/>
  <c r="P2164" i="62"/>
  <c r="G2164" i="62"/>
  <c r="P2163" i="62"/>
  <c r="G2163" i="62"/>
  <c r="P2162" i="62"/>
  <c r="G2162" i="62"/>
  <c r="S2161" i="62"/>
  <c r="G2161" i="62"/>
  <c r="G2160" i="62"/>
  <c r="V2160" i="62" s="1"/>
  <c r="P2159" i="62"/>
  <c r="G2159" i="62"/>
  <c r="K2159" i="62" s="1"/>
  <c r="P2158" i="62"/>
  <c r="G2158" i="62"/>
  <c r="P2157" i="62"/>
  <c r="G2157" i="62"/>
  <c r="P2156" i="62"/>
  <c r="G2156" i="62"/>
  <c r="P2155" i="62"/>
  <c r="G2155" i="62"/>
  <c r="P2154" i="62"/>
  <c r="V2154" i="62"/>
  <c r="G2154" i="62"/>
  <c r="P2153" i="62"/>
  <c r="O2153" i="62"/>
  <c r="M2153" i="62"/>
  <c r="V2153" i="62"/>
  <c r="G2153" i="62"/>
  <c r="P2152" i="62"/>
  <c r="G2152" i="62"/>
  <c r="P2151" i="62"/>
  <c r="G2151" i="62"/>
  <c r="P2150" i="62"/>
  <c r="G2150" i="62"/>
  <c r="P2149" i="62"/>
  <c r="G2149" i="62"/>
  <c r="O2149" i="62" s="1"/>
  <c r="P2148" i="62"/>
  <c r="O2148" i="62"/>
  <c r="M2148" i="62"/>
  <c r="K2148" i="62"/>
  <c r="G2148" i="62"/>
  <c r="V2148" i="62" s="1"/>
  <c r="P2147" i="62"/>
  <c r="G2147" i="62"/>
  <c r="V2146" i="62"/>
  <c r="P2146" i="62"/>
  <c r="G2146" i="62"/>
  <c r="V2145" i="62"/>
  <c r="P2145" i="62"/>
  <c r="G2145" i="62"/>
  <c r="P2144" i="62"/>
  <c r="G2144" i="62"/>
  <c r="K2144" i="62" s="1"/>
  <c r="P2143" i="62"/>
  <c r="M2143" i="62"/>
  <c r="G2143" i="62"/>
  <c r="P2142" i="62"/>
  <c r="G2142" i="62"/>
  <c r="P2141" i="62"/>
  <c r="G2141" i="62"/>
  <c r="R2141" i="62" s="1"/>
  <c r="V2140" i="62"/>
  <c r="P2140" i="62"/>
  <c r="O2140" i="62"/>
  <c r="M2140" i="62"/>
  <c r="G2140" i="62"/>
  <c r="K2140" i="62" s="1"/>
  <c r="P2139" i="62"/>
  <c r="G2139" i="62"/>
  <c r="P2138" i="62"/>
  <c r="G2138" i="62"/>
  <c r="P2137" i="62"/>
  <c r="G2137" i="62"/>
  <c r="V2136" i="62"/>
  <c r="P2136" i="62"/>
  <c r="G2136" i="62"/>
  <c r="V2135" i="62"/>
  <c r="R2135" i="62"/>
  <c r="P2135" i="62"/>
  <c r="M2135" i="62"/>
  <c r="G2135" i="62"/>
  <c r="P2134" i="62"/>
  <c r="G2134" i="62"/>
  <c r="P2133" i="62"/>
  <c r="G2133" i="62"/>
  <c r="P2132" i="62"/>
  <c r="G2132" i="62"/>
  <c r="P2131" i="62"/>
  <c r="G2131" i="62"/>
  <c r="V2131" i="62" s="1"/>
  <c r="P2130" i="62"/>
  <c r="G2130" i="62"/>
  <c r="P2129" i="62"/>
  <c r="G2129" i="62"/>
  <c r="P2128" i="62"/>
  <c r="G2128" i="62"/>
  <c r="K2128" i="62" s="1"/>
  <c r="V2127" i="62"/>
  <c r="S2127" i="62"/>
  <c r="G2127" i="62"/>
  <c r="G2126" i="62"/>
  <c r="V2126" i="62" s="1"/>
  <c r="P2125" i="62"/>
  <c r="G2125" i="62"/>
  <c r="M2125" i="62" s="1"/>
  <c r="P2124" i="62"/>
  <c r="G2124" i="62"/>
  <c r="P2123" i="62"/>
  <c r="K2123" i="62"/>
  <c r="G2123" i="62"/>
  <c r="P2122" i="62"/>
  <c r="O2122" i="62"/>
  <c r="G2122" i="62"/>
  <c r="P2121" i="62"/>
  <c r="G2121" i="62"/>
  <c r="P2120" i="62"/>
  <c r="O2120" i="62"/>
  <c r="M2120" i="62"/>
  <c r="V2120" i="62"/>
  <c r="G2120" i="62"/>
  <c r="P2119" i="62"/>
  <c r="G2119" i="62"/>
  <c r="P2118" i="62"/>
  <c r="G2118" i="62"/>
  <c r="P2117" i="62"/>
  <c r="G2117" i="62"/>
  <c r="P2116" i="62"/>
  <c r="G2116" i="62"/>
  <c r="P2115" i="62"/>
  <c r="M2115" i="62"/>
  <c r="K2115" i="62"/>
  <c r="G2115" i="62"/>
  <c r="P2114" i="62"/>
  <c r="G2114" i="62"/>
  <c r="P2113" i="62"/>
  <c r="G2113" i="62"/>
  <c r="P2112" i="62"/>
  <c r="M2112" i="62"/>
  <c r="G2112" i="62"/>
  <c r="V2112" i="62" s="1"/>
  <c r="P2111" i="62"/>
  <c r="M2111" i="62"/>
  <c r="G2111" i="62"/>
  <c r="P2110" i="62"/>
  <c r="K2110" i="62"/>
  <c r="G2110" i="62"/>
  <c r="P2109" i="62"/>
  <c r="G2109" i="62"/>
  <c r="P2108" i="62"/>
  <c r="G2108" i="62"/>
  <c r="P2107" i="62"/>
  <c r="G2107" i="62"/>
  <c r="O2107" i="62" s="1"/>
  <c r="P2106" i="62"/>
  <c r="G2106" i="62"/>
  <c r="P2105" i="62"/>
  <c r="G2105" i="62"/>
  <c r="M2105" i="62" s="1"/>
  <c r="P2104" i="62"/>
  <c r="G2104" i="62"/>
  <c r="S2103" i="62"/>
  <c r="V2103" i="62"/>
  <c r="G2103" i="62"/>
  <c r="G2102" i="62"/>
  <c r="P2101" i="62"/>
  <c r="G2101" i="62"/>
  <c r="O2101" i="62" s="1"/>
  <c r="V2100" i="62"/>
  <c r="P2100" i="62"/>
  <c r="G2100" i="62"/>
  <c r="V2099" i="62"/>
  <c r="R2099" i="62"/>
  <c r="P2099" i="62"/>
  <c r="G2099" i="62"/>
  <c r="P2098" i="62"/>
  <c r="V2098" i="62"/>
  <c r="G2098" i="62"/>
  <c r="P2097" i="62"/>
  <c r="G2097" i="62"/>
  <c r="M2097" i="62" s="1"/>
  <c r="P2096" i="62"/>
  <c r="G2096" i="62"/>
  <c r="K2096" i="62" s="1"/>
  <c r="P2095" i="62"/>
  <c r="G2095" i="62"/>
  <c r="V2095" i="62" s="1"/>
  <c r="V2094" i="62"/>
  <c r="P2094" i="62"/>
  <c r="M2094" i="62"/>
  <c r="G2094" i="62"/>
  <c r="P2093" i="62"/>
  <c r="G2093" i="62"/>
  <c r="M2093" i="62" s="1"/>
  <c r="P2092" i="62"/>
  <c r="G2092" i="62"/>
  <c r="V2091" i="62"/>
  <c r="P2091" i="62"/>
  <c r="G2091" i="62"/>
  <c r="P2090" i="62"/>
  <c r="M2090" i="62"/>
  <c r="G2090" i="62"/>
  <c r="V2090" i="62" s="1"/>
  <c r="V2089" i="62"/>
  <c r="P2089" i="62"/>
  <c r="G2089" i="62"/>
  <c r="P2088" i="62"/>
  <c r="G2088" i="62"/>
  <c r="V2087" i="62"/>
  <c r="P2087" i="62"/>
  <c r="O2087" i="62"/>
  <c r="M2087" i="62"/>
  <c r="G2087" i="62"/>
  <c r="R2087" i="62" s="1"/>
  <c r="P2086" i="62"/>
  <c r="O2086" i="62"/>
  <c r="V2086" i="62"/>
  <c r="G2086" i="62"/>
  <c r="P2085" i="62"/>
  <c r="G2085" i="62"/>
  <c r="V2085" i="62" s="1"/>
  <c r="P2084" i="62"/>
  <c r="G2084" i="62"/>
  <c r="P2083" i="62"/>
  <c r="G2083" i="62"/>
  <c r="P2082" i="62"/>
  <c r="G2082" i="62"/>
  <c r="P2081" i="62"/>
  <c r="G2081" i="62"/>
  <c r="P2080" i="62"/>
  <c r="G2080" i="62"/>
  <c r="P2079" i="62"/>
  <c r="G2079" i="62"/>
  <c r="V2079" i="62" s="1"/>
  <c r="P2078" i="62"/>
  <c r="G2078" i="62"/>
  <c r="P2077" i="62"/>
  <c r="G2077" i="62"/>
  <c r="P2076" i="62"/>
  <c r="G2076" i="62"/>
  <c r="P2075" i="62"/>
  <c r="G2075" i="62"/>
  <c r="M2075" i="62" s="1"/>
  <c r="P2074" i="62"/>
  <c r="G2074" i="62"/>
  <c r="P2073" i="62"/>
  <c r="G2073" i="62"/>
  <c r="P2072" i="62"/>
  <c r="G2072" i="62"/>
  <c r="S2071" i="62"/>
  <c r="V2071" i="62"/>
  <c r="G2071" i="62"/>
  <c r="G2070" i="62"/>
  <c r="V2070" i="62" s="1"/>
  <c r="P2069" i="62"/>
  <c r="G2069" i="62"/>
  <c r="P2068" i="62"/>
  <c r="G2068" i="62"/>
  <c r="P2067" i="62"/>
  <c r="O2067" i="62"/>
  <c r="K2067" i="62"/>
  <c r="M2067" i="62"/>
  <c r="G2067" i="62"/>
  <c r="P2066" i="62"/>
  <c r="G2066" i="62"/>
  <c r="P2065" i="62"/>
  <c r="G2065" i="62"/>
  <c r="P2064" i="62"/>
  <c r="G2064" i="62"/>
  <c r="P2063" i="62"/>
  <c r="G2063" i="62"/>
  <c r="P2062" i="62"/>
  <c r="M2062" i="62"/>
  <c r="G2062" i="62"/>
  <c r="P2061" i="62"/>
  <c r="G2061" i="62"/>
  <c r="P2060" i="62"/>
  <c r="G2060" i="62"/>
  <c r="P2059" i="62"/>
  <c r="O2059" i="62"/>
  <c r="G2059" i="62"/>
  <c r="P2058" i="62"/>
  <c r="G2058" i="62"/>
  <c r="P2057" i="62"/>
  <c r="G2057" i="62"/>
  <c r="P2056" i="62"/>
  <c r="O2056" i="62"/>
  <c r="K2056" i="62"/>
  <c r="G2056" i="62"/>
  <c r="P2055" i="62"/>
  <c r="G2055" i="62"/>
  <c r="P2054" i="62"/>
  <c r="G2054" i="62"/>
  <c r="P2053" i="62"/>
  <c r="O2053" i="62"/>
  <c r="M2053" i="62"/>
  <c r="K2053" i="62"/>
  <c r="G2053" i="62"/>
  <c r="V2053" i="62" s="1"/>
  <c r="P2052" i="62"/>
  <c r="G2052" i="62"/>
  <c r="K2052" i="62" s="1"/>
  <c r="V2051" i="62"/>
  <c r="P2051" i="62"/>
  <c r="K2051" i="62"/>
  <c r="G2051" i="62"/>
  <c r="P2050" i="62"/>
  <c r="O2050" i="62"/>
  <c r="G2050" i="62"/>
  <c r="P2049" i="62"/>
  <c r="G2049" i="62"/>
  <c r="O2049" i="62" s="1"/>
  <c r="P2048" i="62"/>
  <c r="G2048" i="62"/>
  <c r="K2048" i="62" s="1"/>
  <c r="P2047" i="62"/>
  <c r="G2047" i="62"/>
  <c r="P2046" i="62"/>
  <c r="M2046" i="62"/>
  <c r="G2046" i="62"/>
  <c r="P2045" i="62"/>
  <c r="O2045" i="62"/>
  <c r="K2045" i="62"/>
  <c r="G2045" i="62"/>
  <c r="V2045" i="62" s="1"/>
  <c r="V2044" i="62"/>
  <c r="P2044" i="62"/>
  <c r="G2044" i="62"/>
  <c r="O2044" i="62" s="1"/>
  <c r="P2043" i="62"/>
  <c r="O2043" i="62"/>
  <c r="G2043" i="62"/>
  <c r="P2042" i="62"/>
  <c r="G2042" i="62"/>
  <c r="P2041" i="62"/>
  <c r="G2041" i="62"/>
  <c r="P2040" i="62"/>
  <c r="O2040" i="62"/>
  <c r="G2040" i="62"/>
  <c r="P2039" i="62"/>
  <c r="G2039" i="62"/>
  <c r="P2038" i="62"/>
  <c r="G2038" i="62"/>
  <c r="S2037" i="62"/>
  <c r="G2037" i="62"/>
  <c r="V2036" i="62"/>
  <c r="G2036" i="62"/>
  <c r="S2035" i="62"/>
  <c r="G2035" i="62"/>
  <c r="V2035" i="62" s="1"/>
  <c r="G2034" i="62"/>
  <c r="S2033" i="62"/>
  <c r="G2033" i="62"/>
  <c r="V2033" i="62" s="1"/>
  <c r="G2032" i="62"/>
  <c r="V2032" i="62" s="1"/>
  <c r="S2031" i="62"/>
  <c r="G2031" i="62"/>
  <c r="G2030" i="62"/>
  <c r="V2030" i="62" s="1"/>
  <c r="V2029" i="62"/>
  <c r="R2029" i="62"/>
  <c r="P2029" i="62"/>
  <c r="O2029" i="62"/>
  <c r="M2029" i="62"/>
  <c r="K2029" i="62"/>
  <c r="G2029" i="62"/>
  <c r="V2028" i="62"/>
  <c r="P2028" i="62"/>
  <c r="O2028" i="62"/>
  <c r="M2028" i="62"/>
  <c r="K2028" i="62"/>
  <c r="G2028" i="62"/>
  <c r="V2027" i="62"/>
  <c r="R2027" i="62"/>
  <c r="P2027" i="62"/>
  <c r="O2027" i="62"/>
  <c r="M2027" i="62"/>
  <c r="K2027" i="62"/>
  <c r="G2027" i="62"/>
  <c r="V2026" i="62"/>
  <c r="P2026" i="62"/>
  <c r="O2026" i="62"/>
  <c r="M2026" i="62"/>
  <c r="K2026" i="62"/>
  <c r="G2026" i="62"/>
  <c r="V2025" i="62"/>
  <c r="R2025" i="62"/>
  <c r="P2025" i="62"/>
  <c r="O2025" i="62"/>
  <c r="M2025" i="62"/>
  <c r="K2025" i="62"/>
  <c r="G2025" i="62"/>
  <c r="V2024" i="62"/>
  <c r="P2024" i="62"/>
  <c r="O2024" i="62"/>
  <c r="M2024" i="62"/>
  <c r="K2024" i="62"/>
  <c r="G2024" i="62"/>
  <c r="V2023" i="62"/>
  <c r="R2023" i="62"/>
  <c r="P2023" i="62"/>
  <c r="O2023" i="62"/>
  <c r="M2023" i="62"/>
  <c r="K2023" i="62"/>
  <c r="G2023" i="62"/>
  <c r="V2022" i="62"/>
  <c r="P2022" i="62"/>
  <c r="O2022" i="62"/>
  <c r="M2022" i="62"/>
  <c r="K2022" i="62"/>
  <c r="G2022" i="62"/>
  <c r="V2021" i="62"/>
  <c r="R2021" i="62"/>
  <c r="P2021" i="62"/>
  <c r="O2021" i="62"/>
  <c r="M2021" i="62"/>
  <c r="K2021" i="62"/>
  <c r="G2021" i="62"/>
  <c r="V2020" i="62"/>
  <c r="P2020" i="62"/>
  <c r="O2020" i="62"/>
  <c r="M2020" i="62"/>
  <c r="K2020" i="62"/>
  <c r="G2020" i="62"/>
  <c r="V2019" i="62"/>
  <c r="R2019" i="62"/>
  <c r="P2019" i="62"/>
  <c r="O2019" i="62"/>
  <c r="M2019" i="62"/>
  <c r="K2019" i="62"/>
  <c r="G2019" i="62"/>
  <c r="V2018" i="62"/>
  <c r="P2018" i="62"/>
  <c r="O2018" i="62"/>
  <c r="M2018" i="62"/>
  <c r="K2018" i="62"/>
  <c r="G2018" i="62"/>
  <c r="V2017" i="62"/>
  <c r="R2017" i="62"/>
  <c r="P2017" i="62"/>
  <c r="O2017" i="62"/>
  <c r="M2017" i="62"/>
  <c r="K2017" i="62"/>
  <c r="G2017" i="62"/>
  <c r="V2016" i="62"/>
  <c r="P2016" i="62"/>
  <c r="O2016" i="62"/>
  <c r="M2016" i="62"/>
  <c r="K2016" i="62"/>
  <c r="G2016" i="62"/>
  <c r="S2015" i="62"/>
  <c r="V2014" i="62"/>
  <c r="P2013" i="62"/>
  <c r="G2013" i="62"/>
  <c r="P2012" i="62"/>
  <c r="G2012" i="62"/>
  <c r="S2011" i="62"/>
  <c r="G2011" i="62"/>
  <c r="G2010" i="62"/>
  <c r="V2010" i="62" s="1"/>
  <c r="N2009" i="62"/>
  <c r="L2009" i="62"/>
  <c r="M2009" i="62" s="1"/>
  <c r="J2009" i="62"/>
  <c r="G2009" i="62"/>
  <c r="E2009" i="62"/>
  <c r="D2009" i="62"/>
  <c r="C2009" i="62"/>
  <c r="N2008" i="62"/>
  <c r="L2008" i="62"/>
  <c r="J2008" i="62"/>
  <c r="G2008" i="62"/>
  <c r="V2008" i="62" s="1"/>
  <c r="E2008" i="62"/>
  <c r="D2008" i="62"/>
  <c r="C2008" i="62"/>
  <c r="V2007" i="62"/>
  <c r="P2007" i="62"/>
  <c r="G2007" i="62"/>
  <c r="K2007" i="62" s="1"/>
  <c r="P2006" i="62"/>
  <c r="G2006" i="62"/>
  <c r="V2006" i="62" s="1"/>
  <c r="S2005" i="62"/>
  <c r="G2005" i="62"/>
  <c r="G2004" i="62"/>
  <c r="V2004" i="62" s="1"/>
  <c r="P2003" i="62"/>
  <c r="K2003" i="62"/>
  <c r="G2003" i="62"/>
  <c r="P2002" i="62"/>
  <c r="G2002" i="62"/>
  <c r="V2002" i="62" s="1"/>
  <c r="P2001" i="62"/>
  <c r="G2001" i="62"/>
  <c r="P2000" i="62"/>
  <c r="G2000" i="62"/>
  <c r="S1999" i="62"/>
  <c r="G1999" i="62"/>
  <c r="G1998" i="62"/>
  <c r="V1998" i="62" s="1"/>
  <c r="P1997" i="62"/>
  <c r="G1997" i="62"/>
  <c r="P1996" i="62"/>
  <c r="G1996" i="62"/>
  <c r="N1995" i="62"/>
  <c r="L1995" i="62"/>
  <c r="J1995" i="62"/>
  <c r="G1995" i="62"/>
  <c r="E1995" i="62"/>
  <c r="D1995" i="62"/>
  <c r="C1995" i="62"/>
  <c r="N1994" i="62"/>
  <c r="L1994" i="62"/>
  <c r="M1994" i="62" s="1"/>
  <c r="J1994" i="62"/>
  <c r="K1994" i="62" s="1"/>
  <c r="G1994" i="62"/>
  <c r="V1994" i="62" s="1"/>
  <c r="E1994" i="62"/>
  <c r="D1994" i="62"/>
  <c r="C1994" i="62"/>
  <c r="P1993" i="62"/>
  <c r="G1993" i="62"/>
  <c r="P1992" i="62"/>
  <c r="G1992" i="62"/>
  <c r="P1991" i="62"/>
  <c r="G1991" i="62"/>
  <c r="K1991" i="62" s="1"/>
  <c r="P1990" i="62"/>
  <c r="K1990" i="62"/>
  <c r="G1990" i="62"/>
  <c r="P1989" i="62"/>
  <c r="G1989" i="62"/>
  <c r="V1988" i="62"/>
  <c r="P1988" i="62"/>
  <c r="G1988" i="62"/>
  <c r="P1987" i="62"/>
  <c r="G1987" i="62"/>
  <c r="P1986" i="62"/>
  <c r="G1986" i="62"/>
  <c r="O1986" i="62" s="1"/>
  <c r="P1985" i="62"/>
  <c r="G1985" i="62"/>
  <c r="M1985" i="62" s="1"/>
  <c r="V1984" i="62"/>
  <c r="P1984" i="62"/>
  <c r="O1984" i="62"/>
  <c r="G1984" i="62"/>
  <c r="P1983" i="62"/>
  <c r="G1983" i="62"/>
  <c r="P1982" i="62"/>
  <c r="G1982" i="62"/>
  <c r="P1981" i="62"/>
  <c r="G1981" i="62"/>
  <c r="K1981" i="62" s="1"/>
  <c r="V1980" i="62"/>
  <c r="P1980" i="62"/>
  <c r="G1980" i="62"/>
  <c r="S1979" i="62"/>
  <c r="G1979" i="62"/>
  <c r="V1979" i="62" s="1"/>
  <c r="G1978" i="62"/>
  <c r="V1978" i="62" s="1"/>
  <c r="P1977" i="62"/>
  <c r="G1977" i="62"/>
  <c r="P1976" i="62"/>
  <c r="G1976" i="62"/>
  <c r="V1976" i="62" s="1"/>
  <c r="P1975" i="62"/>
  <c r="G1975" i="62"/>
  <c r="P1974" i="62"/>
  <c r="K1974" i="62"/>
  <c r="G1974" i="62"/>
  <c r="P1973" i="62"/>
  <c r="G1973" i="62"/>
  <c r="P1972" i="62"/>
  <c r="G1972" i="62"/>
  <c r="P1971" i="62"/>
  <c r="G1971" i="62"/>
  <c r="V1970" i="62"/>
  <c r="P1970" i="62"/>
  <c r="O1970" i="62"/>
  <c r="G1970" i="62"/>
  <c r="S1969" i="62"/>
  <c r="G1969" i="62"/>
  <c r="V1968" i="62"/>
  <c r="G1968" i="62"/>
  <c r="P1967" i="62"/>
  <c r="G1967" i="62"/>
  <c r="P1966" i="62"/>
  <c r="G1966" i="62"/>
  <c r="O1966" i="62" s="1"/>
  <c r="N1965" i="62"/>
  <c r="L1965" i="62"/>
  <c r="J1965" i="62"/>
  <c r="G1965" i="62"/>
  <c r="E1965" i="62"/>
  <c r="D1965" i="62"/>
  <c r="C1965" i="62"/>
  <c r="V1964" i="62"/>
  <c r="N1964" i="62"/>
  <c r="L1964" i="62"/>
  <c r="J1964" i="62"/>
  <c r="G1964" i="62"/>
  <c r="E1964" i="62"/>
  <c r="D1964" i="62"/>
  <c r="C1964" i="62"/>
  <c r="P1963" i="62"/>
  <c r="G1963" i="62"/>
  <c r="P1962" i="62"/>
  <c r="G1962" i="62"/>
  <c r="N1961" i="62"/>
  <c r="L1961" i="62"/>
  <c r="J1961" i="62"/>
  <c r="G1961" i="62"/>
  <c r="E1961" i="62"/>
  <c r="D1961" i="62"/>
  <c r="C1961" i="62"/>
  <c r="N1960" i="62"/>
  <c r="L1960" i="62"/>
  <c r="J1960" i="62"/>
  <c r="G1960" i="62"/>
  <c r="E1960" i="62"/>
  <c r="D1960" i="62"/>
  <c r="C1960" i="62"/>
  <c r="N1959" i="62"/>
  <c r="L1959" i="62"/>
  <c r="J1959" i="62"/>
  <c r="G1959" i="62"/>
  <c r="E1959" i="62"/>
  <c r="D1959" i="62"/>
  <c r="C1959" i="62"/>
  <c r="N1958" i="62"/>
  <c r="L1958" i="62"/>
  <c r="M1958" i="62" s="1"/>
  <c r="J1958" i="62"/>
  <c r="K1958" i="62" s="1"/>
  <c r="V1958" i="62"/>
  <c r="G1958" i="62"/>
  <c r="E1958" i="62"/>
  <c r="D1958" i="62"/>
  <c r="C1958" i="62"/>
  <c r="V1957" i="62"/>
  <c r="N1957" i="62"/>
  <c r="L1957" i="62"/>
  <c r="J1957" i="62"/>
  <c r="G1957" i="62"/>
  <c r="E1957" i="62"/>
  <c r="D1957" i="62"/>
  <c r="C1957" i="62"/>
  <c r="N1956" i="62"/>
  <c r="L1956" i="62"/>
  <c r="J1956" i="62"/>
  <c r="G1956" i="62"/>
  <c r="E1956" i="62"/>
  <c r="D1956" i="62"/>
  <c r="C1956" i="62"/>
  <c r="N1955" i="62"/>
  <c r="L1955" i="62"/>
  <c r="J1955" i="62"/>
  <c r="G1955" i="62"/>
  <c r="E1955" i="62"/>
  <c r="D1955" i="62"/>
  <c r="C1955" i="62"/>
  <c r="N1954" i="62"/>
  <c r="L1954" i="62"/>
  <c r="J1954" i="62"/>
  <c r="G1954" i="62"/>
  <c r="V1954" i="62" s="1"/>
  <c r="E1954" i="62"/>
  <c r="D1954" i="62"/>
  <c r="C1954" i="62"/>
  <c r="N1953" i="62"/>
  <c r="L1953" i="62"/>
  <c r="J1953" i="62"/>
  <c r="G1953" i="62"/>
  <c r="E1953" i="62"/>
  <c r="D1953" i="62"/>
  <c r="C1953" i="62"/>
  <c r="N1952" i="62"/>
  <c r="L1952" i="62"/>
  <c r="J1952" i="62"/>
  <c r="G1952" i="62"/>
  <c r="E1952" i="62"/>
  <c r="D1952" i="62"/>
  <c r="C1952" i="62"/>
  <c r="N1951" i="62"/>
  <c r="L1951" i="62"/>
  <c r="J1951" i="62"/>
  <c r="G1951" i="62"/>
  <c r="E1951" i="62"/>
  <c r="D1951" i="62"/>
  <c r="C1951" i="62"/>
  <c r="N1950" i="62"/>
  <c r="L1950" i="62"/>
  <c r="J1950" i="62"/>
  <c r="K1950" i="62" s="1"/>
  <c r="G1950" i="62"/>
  <c r="E1950" i="62"/>
  <c r="D1950" i="62"/>
  <c r="C1950" i="62"/>
  <c r="N1949" i="62"/>
  <c r="L1949" i="62"/>
  <c r="J1949" i="62"/>
  <c r="G1949" i="62"/>
  <c r="E1949" i="62"/>
  <c r="D1949" i="62"/>
  <c r="C1949" i="62"/>
  <c r="N1948" i="62"/>
  <c r="L1948" i="62"/>
  <c r="J1948" i="62"/>
  <c r="G1948" i="62"/>
  <c r="E1948" i="62"/>
  <c r="D1948" i="62"/>
  <c r="C1948" i="62"/>
  <c r="P1947" i="62"/>
  <c r="G1947" i="62"/>
  <c r="P1946" i="62"/>
  <c r="O1946" i="62"/>
  <c r="G1946" i="62"/>
  <c r="V1946" i="62" s="1"/>
  <c r="P1945" i="62"/>
  <c r="G1945" i="62"/>
  <c r="V1945" i="62" s="1"/>
  <c r="P1944" i="62"/>
  <c r="G1944" i="62"/>
  <c r="P1943" i="62"/>
  <c r="G1943" i="62"/>
  <c r="P1942" i="62"/>
  <c r="G1942" i="62"/>
  <c r="P1941" i="62"/>
  <c r="G1941" i="62"/>
  <c r="P1940" i="62"/>
  <c r="M1940" i="62"/>
  <c r="G1940" i="62"/>
  <c r="K1940" i="62" s="1"/>
  <c r="P1939" i="62"/>
  <c r="G1939" i="62"/>
  <c r="P1938" i="62"/>
  <c r="G1938" i="62"/>
  <c r="S1937" i="62"/>
  <c r="G1937" i="62"/>
  <c r="V1937" i="62" s="1"/>
  <c r="G1936" i="62"/>
  <c r="V1935" i="62"/>
  <c r="P1935" i="62"/>
  <c r="O1935" i="62"/>
  <c r="G1935" i="62"/>
  <c r="V1934" i="62"/>
  <c r="P1934" i="62"/>
  <c r="G1934" i="62"/>
  <c r="R1933" i="62"/>
  <c r="N1933" i="62"/>
  <c r="L1933" i="62"/>
  <c r="J1933" i="62"/>
  <c r="G1933" i="62"/>
  <c r="E1933" i="62"/>
  <c r="D1933" i="62"/>
  <c r="C1933" i="62"/>
  <c r="V1932" i="62"/>
  <c r="N1932" i="62"/>
  <c r="L1932" i="62"/>
  <c r="J1932" i="62"/>
  <c r="G1932" i="62"/>
  <c r="E1932" i="62"/>
  <c r="D1932" i="62"/>
  <c r="C1932" i="62"/>
  <c r="P1931" i="62"/>
  <c r="G1931" i="62"/>
  <c r="M1931" i="62" s="1"/>
  <c r="P1930" i="62"/>
  <c r="G1930" i="62"/>
  <c r="K1930" i="62" s="1"/>
  <c r="S1929" i="62"/>
  <c r="G1929" i="62"/>
  <c r="V1929" i="62" s="1"/>
  <c r="G1928" i="62"/>
  <c r="V1928" i="62" s="1"/>
  <c r="P1927" i="62"/>
  <c r="G1927" i="62"/>
  <c r="P1926" i="62"/>
  <c r="G1926" i="62"/>
  <c r="K1926" i="62" s="1"/>
  <c r="P1925" i="62"/>
  <c r="G1925" i="62"/>
  <c r="P1924" i="62"/>
  <c r="G1924" i="62"/>
  <c r="P1923" i="62"/>
  <c r="O1923" i="62"/>
  <c r="G1923" i="62"/>
  <c r="M1923" i="62" s="1"/>
  <c r="P1922" i="62"/>
  <c r="G1922" i="62"/>
  <c r="O1922" i="62" s="1"/>
  <c r="P1921" i="62"/>
  <c r="G1921" i="62"/>
  <c r="V1920" i="62"/>
  <c r="P1920" i="62"/>
  <c r="M1920" i="62"/>
  <c r="O1920" i="62"/>
  <c r="G1920" i="62"/>
  <c r="P1919" i="62"/>
  <c r="G1919" i="62"/>
  <c r="V1919" i="62" s="1"/>
  <c r="P1918" i="62"/>
  <c r="G1918" i="62"/>
  <c r="P1917" i="62"/>
  <c r="G1917" i="62"/>
  <c r="V1916" i="62"/>
  <c r="P1916" i="62"/>
  <c r="G1916" i="62"/>
  <c r="P1915" i="62"/>
  <c r="G1915" i="62"/>
  <c r="P1914" i="62"/>
  <c r="M1914" i="62"/>
  <c r="K1914" i="62"/>
  <c r="G1914" i="62"/>
  <c r="R1913" i="62"/>
  <c r="P1913" i="62"/>
  <c r="G1913" i="62"/>
  <c r="V1913" i="62" s="1"/>
  <c r="P1912" i="62"/>
  <c r="G1912" i="62"/>
  <c r="P1911" i="62"/>
  <c r="G1911" i="62"/>
  <c r="P1910" i="62"/>
  <c r="G1910" i="62"/>
  <c r="V1910" i="62" s="1"/>
  <c r="S1909" i="62"/>
  <c r="G1909" i="62"/>
  <c r="G1908" i="62"/>
  <c r="V1908" i="62" s="1"/>
  <c r="P1907" i="62"/>
  <c r="G1907" i="62"/>
  <c r="P1906" i="62"/>
  <c r="G1906" i="62"/>
  <c r="P1905" i="62"/>
  <c r="M1905" i="62"/>
  <c r="G1905" i="62"/>
  <c r="P1904" i="62"/>
  <c r="G1904" i="62"/>
  <c r="P1903" i="62"/>
  <c r="G1903" i="62"/>
  <c r="P1902" i="62"/>
  <c r="G1902" i="62"/>
  <c r="V1902" i="62" s="1"/>
  <c r="R1901" i="62"/>
  <c r="P1901" i="62"/>
  <c r="M1901" i="62"/>
  <c r="G1901" i="62"/>
  <c r="O1901" i="62" s="1"/>
  <c r="V1900" i="62"/>
  <c r="P1900" i="62"/>
  <c r="G1900" i="62"/>
  <c r="P1899" i="62"/>
  <c r="G1899" i="62"/>
  <c r="P1898" i="62"/>
  <c r="G1898" i="62"/>
  <c r="K1898" i="62" s="1"/>
  <c r="P1897" i="62"/>
  <c r="G1897" i="62"/>
  <c r="V1896" i="62"/>
  <c r="P1896" i="62"/>
  <c r="G1896" i="62"/>
  <c r="K1896" i="62" s="1"/>
  <c r="S1895" i="62"/>
  <c r="G1895" i="62"/>
  <c r="G1894" i="62"/>
  <c r="V1894" i="62" s="1"/>
  <c r="P1893" i="62"/>
  <c r="G1893" i="62"/>
  <c r="V1892" i="62"/>
  <c r="P1892" i="62"/>
  <c r="G1892" i="62"/>
  <c r="P1891" i="62"/>
  <c r="M1891" i="62"/>
  <c r="G1891" i="62"/>
  <c r="P1890" i="62"/>
  <c r="G1890" i="62"/>
  <c r="P1889" i="62"/>
  <c r="G1889" i="62"/>
  <c r="P1888" i="62"/>
  <c r="M1888" i="62"/>
  <c r="G1888" i="62"/>
  <c r="P1887" i="62"/>
  <c r="G1887" i="62"/>
  <c r="P1886" i="62"/>
  <c r="G1886" i="62"/>
  <c r="P1885" i="62"/>
  <c r="G1885" i="62"/>
  <c r="P1884" i="62"/>
  <c r="G1884" i="62"/>
  <c r="V1884" i="62" s="1"/>
  <c r="P1883" i="62"/>
  <c r="G1883" i="62"/>
  <c r="P1882" i="62"/>
  <c r="M1882" i="62"/>
  <c r="G1882" i="62"/>
  <c r="V1882" i="62" s="1"/>
  <c r="S1881" i="62"/>
  <c r="G1881" i="62"/>
  <c r="V1880" i="62"/>
  <c r="G1880" i="62"/>
  <c r="P1879" i="62"/>
  <c r="G1879" i="62"/>
  <c r="P1878" i="62"/>
  <c r="M1878" i="62"/>
  <c r="G1878" i="62"/>
  <c r="V1878" i="62" s="1"/>
  <c r="P1877" i="62"/>
  <c r="G1877" i="62"/>
  <c r="P1876" i="62"/>
  <c r="G1876" i="62"/>
  <c r="M1876" i="62" s="1"/>
  <c r="P1875" i="62"/>
  <c r="K1875" i="62"/>
  <c r="G1875" i="62"/>
  <c r="P1874" i="62"/>
  <c r="G1874" i="62"/>
  <c r="O1874" i="62" s="1"/>
  <c r="P1873" i="62"/>
  <c r="O1873" i="62"/>
  <c r="M1873" i="62"/>
  <c r="K1873" i="62"/>
  <c r="G1873" i="62"/>
  <c r="P1872" i="62"/>
  <c r="M1872" i="62"/>
  <c r="K1872" i="62"/>
  <c r="G1872" i="62"/>
  <c r="S1871" i="62"/>
  <c r="G1871" i="62"/>
  <c r="G1870" i="62"/>
  <c r="V1870" i="62" s="1"/>
  <c r="P1869" i="62"/>
  <c r="G1869" i="62"/>
  <c r="P1868" i="62"/>
  <c r="K1868" i="62"/>
  <c r="G1868" i="62"/>
  <c r="P1867" i="62"/>
  <c r="G1867" i="62"/>
  <c r="P1866" i="62"/>
  <c r="G1866" i="62"/>
  <c r="P1865" i="62"/>
  <c r="G1865" i="62"/>
  <c r="P1864" i="62"/>
  <c r="K1864" i="62"/>
  <c r="G1864" i="62"/>
  <c r="P1863" i="62"/>
  <c r="G1863" i="62"/>
  <c r="P1862" i="62"/>
  <c r="G1862" i="62"/>
  <c r="P1861" i="62"/>
  <c r="G1861" i="62"/>
  <c r="V1860" i="62"/>
  <c r="P1860" i="62"/>
  <c r="O1860" i="62"/>
  <c r="G1860" i="62"/>
  <c r="K1860" i="62" s="1"/>
  <c r="S1859" i="62"/>
  <c r="G1859" i="62"/>
  <c r="G1858" i="62"/>
  <c r="V1858" i="62" s="1"/>
  <c r="P1857" i="62"/>
  <c r="G1857" i="62"/>
  <c r="V1856" i="62"/>
  <c r="P1856" i="62"/>
  <c r="G1856" i="62"/>
  <c r="P1855" i="62"/>
  <c r="M1855" i="62"/>
  <c r="G1855" i="62"/>
  <c r="P1854" i="62"/>
  <c r="G1854" i="62"/>
  <c r="P1853" i="62"/>
  <c r="G1853" i="62"/>
  <c r="V1852" i="62"/>
  <c r="P1852" i="62"/>
  <c r="G1852" i="62"/>
  <c r="P1851" i="62"/>
  <c r="G1851" i="62"/>
  <c r="P1850" i="62"/>
  <c r="G1850" i="62"/>
  <c r="P1849" i="62"/>
  <c r="G1849" i="62"/>
  <c r="K1849" i="62" s="1"/>
  <c r="P1848" i="62"/>
  <c r="G1848" i="62"/>
  <c r="P1847" i="62"/>
  <c r="G1847" i="62"/>
  <c r="P1846" i="62"/>
  <c r="G1846" i="62"/>
  <c r="P1845" i="62"/>
  <c r="G1845" i="62"/>
  <c r="P1844" i="62"/>
  <c r="G1844" i="62"/>
  <c r="S1843" i="62"/>
  <c r="G1843" i="62"/>
  <c r="G1842" i="62"/>
  <c r="V1842" i="62" s="1"/>
  <c r="P1841" i="62"/>
  <c r="G1841" i="62"/>
  <c r="P1840" i="62"/>
  <c r="G1840" i="62"/>
  <c r="V1839" i="62"/>
  <c r="P1839" i="62"/>
  <c r="G1839" i="62"/>
  <c r="P1838" i="62"/>
  <c r="G1838" i="62"/>
  <c r="P1837" i="62"/>
  <c r="G1837" i="62"/>
  <c r="P1836" i="62"/>
  <c r="G1836" i="62"/>
  <c r="P1835" i="62"/>
  <c r="V1835" i="62"/>
  <c r="G1835" i="62"/>
  <c r="P1834" i="62"/>
  <c r="G1834" i="62"/>
  <c r="R1833" i="62"/>
  <c r="P1833" i="62"/>
  <c r="M1833" i="62"/>
  <c r="O1833" i="62"/>
  <c r="G1833" i="62"/>
  <c r="V1832" i="62"/>
  <c r="P1832" i="62"/>
  <c r="K1832" i="62"/>
  <c r="G1832" i="62"/>
  <c r="P1831" i="62"/>
  <c r="G1831" i="62"/>
  <c r="K1831" i="62" s="1"/>
  <c r="P1830" i="62"/>
  <c r="K1830" i="62"/>
  <c r="G1830" i="62"/>
  <c r="S1829" i="62"/>
  <c r="G1829" i="62"/>
  <c r="V1828" i="62"/>
  <c r="G1828" i="62"/>
  <c r="P1827" i="62"/>
  <c r="G1827" i="62"/>
  <c r="P1826" i="62"/>
  <c r="G1826" i="62"/>
  <c r="P1825" i="62"/>
  <c r="G1825" i="62"/>
  <c r="P1824" i="62"/>
  <c r="O1824" i="62"/>
  <c r="M1824" i="62"/>
  <c r="G1824" i="62"/>
  <c r="P1823" i="62"/>
  <c r="G1823" i="62"/>
  <c r="P1822" i="62"/>
  <c r="G1822" i="62"/>
  <c r="P1821" i="62"/>
  <c r="G1821" i="62"/>
  <c r="V1821" i="62" s="1"/>
  <c r="V1820" i="62"/>
  <c r="P1820" i="62"/>
  <c r="M1820" i="62"/>
  <c r="G1820" i="62"/>
  <c r="O1820" i="62" s="1"/>
  <c r="P1819" i="62"/>
  <c r="G1819" i="62"/>
  <c r="P1818" i="62"/>
  <c r="G1818" i="62"/>
  <c r="P1817" i="62"/>
  <c r="G1817" i="62"/>
  <c r="P1816" i="62"/>
  <c r="G1816" i="62"/>
  <c r="V1815" i="62"/>
  <c r="S1815" i="62"/>
  <c r="G1815" i="62"/>
  <c r="G1814" i="62"/>
  <c r="S1813" i="62"/>
  <c r="G1813" i="62"/>
  <c r="G1812" i="62"/>
  <c r="V1812" i="62" s="1"/>
  <c r="V1811" i="62"/>
  <c r="P1811" i="62"/>
  <c r="G1811" i="62"/>
  <c r="P1810" i="62"/>
  <c r="G1810" i="62"/>
  <c r="O1810" i="62" s="1"/>
  <c r="O1808" i="62" s="1"/>
  <c r="S1809" i="62"/>
  <c r="G1809" i="62"/>
  <c r="V1808" i="62"/>
  <c r="G1808" i="62"/>
  <c r="P1807" i="62"/>
  <c r="G1807" i="62"/>
  <c r="V1807" i="62" s="1"/>
  <c r="P1806" i="62"/>
  <c r="M1806" i="62"/>
  <c r="G1806" i="62"/>
  <c r="P1805" i="62"/>
  <c r="G1805" i="62"/>
  <c r="P1804" i="62"/>
  <c r="G1804" i="62"/>
  <c r="V1804" i="62" s="1"/>
  <c r="V1803" i="62"/>
  <c r="R1803" i="62"/>
  <c r="N1803" i="62"/>
  <c r="L1803" i="62"/>
  <c r="J1803" i="62"/>
  <c r="G1803" i="62"/>
  <c r="E1803" i="62"/>
  <c r="D1803" i="62"/>
  <c r="C1803" i="62"/>
  <c r="N1802" i="62"/>
  <c r="L1802" i="62"/>
  <c r="M1802" i="62" s="1"/>
  <c r="J1802" i="62"/>
  <c r="K1802" i="62" s="1"/>
  <c r="G1802" i="62"/>
  <c r="E1802" i="62"/>
  <c r="D1802" i="62"/>
  <c r="C1802" i="62"/>
  <c r="S1801" i="62"/>
  <c r="V1801" i="62"/>
  <c r="G1801" i="62"/>
  <c r="G1800" i="62"/>
  <c r="V1800" i="62" s="1"/>
  <c r="P1799" i="62"/>
  <c r="G1799" i="62"/>
  <c r="P1798" i="62"/>
  <c r="G1798" i="62"/>
  <c r="V1798" i="62" s="1"/>
  <c r="P1797" i="62"/>
  <c r="M1797" i="62"/>
  <c r="K1797" i="62"/>
  <c r="G1797" i="62"/>
  <c r="P1796" i="62"/>
  <c r="G1796" i="62"/>
  <c r="S1795" i="62"/>
  <c r="R1795" i="62"/>
  <c r="G1795" i="62"/>
  <c r="G1794" i="62"/>
  <c r="V1794" i="62" s="1"/>
  <c r="P1793" i="62"/>
  <c r="G1793" i="62"/>
  <c r="P1792" i="62"/>
  <c r="G1792" i="62"/>
  <c r="N1791" i="62"/>
  <c r="L1791" i="62"/>
  <c r="M1791" i="62" s="1"/>
  <c r="J1791" i="62"/>
  <c r="G1791" i="62"/>
  <c r="E1791" i="62"/>
  <c r="D1791" i="62"/>
  <c r="C1791" i="62"/>
  <c r="N1790" i="62"/>
  <c r="L1790" i="62"/>
  <c r="J1790" i="62"/>
  <c r="G1790" i="62"/>
  <c r="E1790" i="62"/>
  <c r="D1790" i="62"/>
  <c r="C1790" i="62"/>
  <c r="P1789" i="62"/>
  <c r="O1789" i="62"/>
  <c r="K1789" i="62"/>
  <c r="G1789" i="62"/>
  <c r="P1788" i="62"/>
  <c r="G1788" i="62"/>
  <c r="P1787" i="62"/>
  <c r="G1787" i="62"/>
  <c r="P1786" i="62"/>
  <c r="G1786" i="62"/>
  <c r="V1786" i="62" s="1"/>
  <c r="P1785" i="62"/>
  <c r="G1785" i="62"/>
  <c r="P1784" i="62"/>
  <c r="G1784" i="62"/>
  <c r="K1784" i="62" s="1"/>
  <c r="P1783" i="62"/>
  <c r="G1783" i="62"/>
  <c r="P1782" i="62"/>
  <c r="G1782" i="62"/>
  <c r="K1782" i="62" s="1"/>
  <c r="P1781" i="62"/>
  <c r="G1781" i="62"/>
  <c r="P1780" i="62"/>
  <c r="G1780" i="62"/>
  <c r="P1779" i="62"/>
  <c r="O1779" i="62"/>
  <c r="M1779" i="62"/>
  <c r="G1779" i="62"/>
  <c r="K1779" i="62" s="1"/>
  <c r="P1778" i="62"/>
  <c r="O1778" i="62"/>
  <c r="G1778" i="62"/>
  <c r="P1777" i="62"/>
  <c r="G1777" i="62"/>
  <c r="P1776" i="62"/>
  <c r="M1776" i="62"/>
  <c r="G1776" i="62"/>
  <c r="V1775" i="62"/>
  <c r="S1775" i="62"/>
  <c r="R1775" i="62"/>
  <c r="G1775" i="62"/>
  <c r="V1774" i="62"/>
  <c r="G1774" i="62"/>
  <c r="P1773" i="62"/>
  <c r="G1773" i="62"/>
  <c r="P1772" i="62"/>
  <c r="G1772" i="62"/>
  <c r="P1771" i="62"/>
  <c r="G1771" i="62"/>
  <c r="V1771" i="62" s="1"/>
  <c r="P1770" i="62"/>
  <c r="G1770" i="62"/>
  <c r="P1769" i="62"/>
  <c r="G1769" i="62"/>
  <c r="P1768" i="62"/>
  <c r="G1768" i="62"/>
  <c r="V1768" i="62" s="1"/>
  <c r="R1767" i="62"/>
  <c r="P1767" i="62"/>
  <c r="G1767" i="62"/>
  <c r="P1766" i="62"/>
  <c r="G1766" i="62"/>
  <c r="S1765" i="62"/>
  <c r="G1765" i="62"/>
  <c r="V1764" i="62"/>
  <c r="G1764" i="62"/>
  <c r="P1763" i="62"/>
  <c r="G1763" i="62"/>
  <c r="P1762" i="62"/>
  <c r="O1762" i="62"/>
  <c r="M1762" i="62"/>
  <c r="K1762" i="62"/>
  <c r="G1762" i="62"/>
  <c r="V1762" i="62" s="1"/>
  <c r="N1761" i="62"/>
  <c r="L1761" i="62"/>
  <c r="J1761" i="62"/>
  <c r="G1761" i="62"/>
  <c r="E1761" i="62"/>
  <c r="D1761" i="62"/>
  <c r="C1761" i="62"/>
  <c r="N1760" i="62"/>
  <c r="L1760" i="62"/>
  <c r="J1760" i="62"/>
  <c r="G1760" i="62"/>
  <c r="E1760" i="62"/>
  <c r="D1760" i="62"/>
  <c r="C1760" i="62"/>
  <c r="N1759" i="62"/>
  <c r="L1759" i="62"/>
  <c r="M1759" i="62" s="1"/>
  <c r="J1759" i="62"/>
  <c r="G1759" i="62"/>
  <c r="E1759" i="62"/>
  <c r="D1759" i="62"/>
  <c r="C1759" i="62"/>
  <c r="N1758" i="62"/>
  <c r="L1758" i="62"/>
  <c r="J1758" i="62"/>
  <c r="G1758" i="62"/>
  <c r="E1758" i="62"/>
  <c r="D1758" i="62"/>
  <c r="C1758" i="62"/>
  <c r="N1757" i="62"/>
  <c r="L1757" i="62"/>
  <c r="J1757" i="62"/>
  <c r="G1757" i="62"/>
  <c r="E1757" i="62"/>
  <c r="D1757" i="62"/>
  <c r="C1757" i="62"/>
  <c r="N1756" i="62"/>
  <c r="L1756" i="62"/>
  <c r="J1756" i="62"/>
  <c r="G1756" i="62"/>
  <c r="E1756" i="62"/>
  <c r="D1756" i="62"/>
  <c r="C1756" i="62"/>
  <c r="N1755" i="62"/>
  <c r="L1755" i="62"/>
  <c r="J1755" i="62"/>
  <c r="G1755" i="62"/>
  <c r="E1755" i="62"/>
  <c r="D1755" i="62"/>
  <c r="C1755" i="62"/>
  <c r="N1754" i="62"/>
  <c r="L1754" i="62"/>
  <c r="J1754" i="62"/>
  <c r="K1754" i="62" s="1"/>
  <c r="V1754" i="62"/>
  <c r="G1754" i="62"/>
  <c r="E1754" i="62"/>
  <c r="D1754" i="62"/>
  <c r="C1754" i="62"/>
  <c r="N1753" i="62"/>
  <c r="L1753" i="62"/>
  <c r="J1753" i="62"/>
  <c r="G1753" i="62"/>
  <c r="E1753" i="62"/>
  <c r="D1753" i="62"/>
  <c r="C1753" i="62"/>
  <c r="N1752" i="62"/>
  <c r="L1752" i="62"/>
  <c r="J1752" i="62"/>
  <c r="G1752" i="62"/>
  <c r="V1752" i="62" s="1"/>
  <c r="E1752" i="62"/>
  <c r="D1752" i="62"/>
  <c r="C1752" i="62"/>
  <c r="N1751" i="62"/>
  <c r="L1751" i="62"/>
  <c r="J1751" i="62"/>
  <c r="G1751" i="62"/>
  <c r="E1751" i="62"/>
  <c r="D1751" i="62"/>
  <c r="C1751" i="62"/>
  <c r="N1750" i="62"/>
  <c r="O1750" i="62" s="1"/>
  <c r="L1750" i="62"/>
  <c r="J1750" i="62"/>
  <c r="K1750" i="62" s="1"/>
  <c r="G1750" i="62"/>
  <c r="E1750" i="62"/>
  <c r="D1750" i="62"/>
  <c r="C1750" i="62"/>
  <c r="N1749" i="62"/>
  <c r="L1749" i="62"/>
  <c r="J1749" i="62"/>
  <c r="G1749" i="62"/>
  <c r="E1749" i="62"/>
  <c r="D1749" i="62"/>
  <c r="C1749" i="62"/>
  <c r="N1748" i="62"/>
  <c r="L1748" i="62"/>
  <c r="J1748" i="62"/>
  <c r="G1748" i="62"/>
  <c r="E1748" i="62"/>
  <c r="D1748" i="62"/>
  <c r="C1748" i="62"/>
  <c r="P1747" i="62"/>
  <c r="O1747" i="62"/>
  <c r="G1747" i="62"/>
  <c r="M1747" i="62" s="1"/>
  <c r="P1746" i="62"/>
  <c r="G1746" i="62"/>
  <c r="P1745" i="62"/>
  <c r="G1745" i="62"/>
  <c r="P1744" i="62"/>
  <c r="G1744" i="62"/>
  <c r="P1743" i="62"/>
  <c r="G1743" i="62"/>
  <c r="V1743" i="62" s="1"/>
  <c r="P1742" i="62"/>
  <c r="G1742" i="62"/>
  <c r="K1742" i="62" s="1"/>
  <c r="P1741" i="62"/>
  <c r="G1741" i="62"/>
  <c r="K1741" i="62" s="1"/>
  <c r="P1740" i="62"/>
  <c r="G1740" i="62"/>
  <c r="V1740" i="62" s="1"/>
  <c r="V1739" i="62"/>
  <c r="R1739" i="62"/>
  <c r="P1739" i="62"/>
  <c r="G1739" i="62"/>
  <c r="P1738" i="62"/>
  <c r="G1738" i="62"/>
  <c r="P1737" i="62"/>
  <c r="G1737" i="62"/>
  <c r="P1736" i="62"/>
  <c r="G1736" i="62"/>
  <c r="P1735" i="62"/>
  <c r="G1735" i="62"/>
  <c r="K1735" i="62" s="1"/>
  <c r="V1734" i="62"/>
  <c r="P1734" i="62"/>
  <c r="G1734" i="62"/>
  <c r="S1733" i="62"/>
  <c r="G1733" i="62"/>
  <c r="G1732" i="62"/>
  <c r="V1732" i="62" s="1"/>
  <c r="P1731" i="62"/>
  <c r="G1731" i="62"/>
  <c r="P1730" i="62"/>
  <c r="G1730" i="62"/>
  <c r="V1730" i="62" s="1"/>
  <c r="P1729" i="62"/>
  <c r="G1729" i="62"/>
  <c r="P1728" i="62"/>
  <c r="G1728" i="62"/>
  <c r="N1727" i="62"/>
  <c r="L1727" i="62"/>
  <c r="J1727" i="62"/>
  <c r="G1727" i="62"/>
  <c r="E1727" i="62"/>
  <c r="D1727" i="62"/>
  <c r="C1727" i="62"/>
  <c r="N1726" i="62"/>
  <c r="L1726" i="62"/>
  <c r="J1726" i="62"/>
  <c r="G1726" i="62"/>
  <c r="V1726" i="62" s="1"/>
  <c r="E1726" i="62"/>
  <c r="D1726" i="62"/>
  <c r="C1726" i="62"/>
  <c r="P1725" i="62"/>
  <c r="G1725" i="62"/>
  <c r="V1724" i="62"/>
  <c r="P1724" i="62"/>
  <c r="O1724" i="62"/>
  <c r="M1724" i="62"/>
  <c r="K1724" i="62"/>
  <c r="G1724" i="62"/>
  <c r="P1723" i="62"/>
  <c r="O1723" i="62"/>
  <c r="M1723" i="62"/>
  <c r="K1723" i="62"/>
  <c r="G1723" i="62"/>
  <c r="P1722" i="62"/>
  <c r="G1722" i="62"/>
  <c r="K1722" i="62" s="1"/>
  <c r="V1721" i="62"/>
  <c r="S1721" i="62"/>
  <c r="G1721" i="62"/>
  <c r="G1720" i="62"/>
  <c r="V1720" i="62" s="1"/>
  <c r="P1719" i="62"/>
  <c r="O1719" i="62"/>
  <c r="M1719" i="62"/>
  <c r="G1719" i="62"/>
  <c r="K1719" i="62" s="1"/>
  <c r="P1718" i="62"/>
  <c r="K1718" i="62"/>
  <c r="G1718" i="62"/>
  <c r="P1717" i="62"/>
  <c r="G1717" i="62"/>
  <c r="P1716" i="62"/>
  <c r="G1716" i="62"/>
  <c r="P1715" i="62"/>
  <c r="G1715" i="62"/>
  <c r="P1714" i="62"/>
  <c r="G1714" i="62"/>
  <c r="O1714" i="62" s="1"/>
  <c r="P1713" i="62"/>
  <c r="G1713" i="62"/>
  <c r="V1712" i="62"/>
  <c r="P1712" i="62"/>
  <c r="M1712" i="62"/>
  <c r="O1712" i="62"/>
  <c r="G1712" i="62"/>
  <c r="P1711" i="62"/>
  <c r="G1711" i="62"/>
  <c r="P1710" i="62"/>
  <c r="G1710" i="62"/>
  <c r="P1709" i="62"/>
  <c r="G1709" i="62"/>
  <c r="M1709" i="62" s="1"/>
  <c r="V1708" i="62"/>
  <c r="P1708" i="62"/>
  <c r="G1708" i="62"/>
  <c r="P1707" i="62"/>
  <c r="G1707" i="62"/>
  <c r="P1706" i="62"/>
  <c r="G1706" i="62"/>
  <c r="P1705" i="62"/>
  <c r="K1705" i="62"/>
  <c r="G1705" i="62"/>
  <c r="P1704" i="62"/>
  <c r="G1704" i="62"/>
  <c r="S1703" i="62"/>
  <c r="G1703" i="62"/>
  <c r="G1702" i="62"/>
  <c r="V1702" i="62" s="1"/>
  <c r="P1701" i="62"/>
  <c r="K1701" i="62"/>
  <c r="G1701" i="62"/>
  <c r="P1700" i="62"/>
  <c r="G1700" i="62"/>
  <c r="M1700" i="62" s="1"/>
  <c r="P1699" i="62"/>
  <c r="G1699" i="62"/>
  <c r="P1698" i="62"/>
  <c r="G1698" i="62"/>
  <c r="O1698" i="62" s="1"/>
  <c r="P1697" i="62"/>
  <c r="G1697" i="62"/>
  <c r="P1696" i="62"/>
  <c r="G1696" i="62"/>
  <c r="P1695" i="62"/>
  <c r="G1695" i="62"/>
  <c r="P1694" i="62"/>
  <c r="G1694" i="62"/>
  <c r="V1694" i="62" s="1"/>
  <c r="P1693" i="62"/>
  <c r="G1693" i="62"/>
  <c r="P1692" i="62"/>
  <c r="O1692" i="62"/>
  <c r="G1692" i="62"/>
  <c r="P1691" i="62"/>
  <c r="G1691" i="62"/>
  <c r="O1691" i="62" s="1"/>
  <c r="P1690" i="62"/>
  <c r="G1690" i="62"/>
  <c r="K1690" i="62" s="1"/>
  <c r="S1689" i="62"/>
  <c r="G1689" i="62"/>
  <c r="G1688" i="62"/>
  <c r="V1688" i="62" s="1"/>
  <c r="P1687" i="62"/>
  <c r="G1687" i="62"/>
  <c r="P1686" i="62"/>
  <c r="K1686" i="62"/>
  <c r="G1686" i="62"/>
  <c r="P1685" i="62"/>
  <c r="G1685" i="62"/>
  <c r="P1684" i="62"/>
  <c r="O1684" i="62"/>
  <c r="K1684" i="62"/>
  <c r="G1684" i="62"/>
  <c r="P1683" i="62"/>
  <c r="M1683" i="62"/>
  <c r="G1683" i="62"/>
  <c r="P1682" i="62"/>
  <c r="G1682" i="62"/>
  <c r="O1682" i="62" s="1"/>
  <c r="P1681" i="62"/>
  <c r="G1681" i="62"/>
  <c r="P1680" i="62"/>
  <c r="G1680" i="62"/>
  <c r="R1679" i="62"/>
  <c r="P1679" i="62"/>
  <c r="O1679" i="62"/>
  <c r="G1679" i="62"/>
  <c r="P1678" i="62"/>
  <c r="V1678" i="62"/>
  <c r="G1678" i="62"/>
  <c r="P1677" i="62"/>
  <c r="G1677" i="62"/>
  <c r="P1676" i="62"/>
  <c r="G1676" i="62"/>
  <c r="V1676" i="62" s="1"/>
  <c r="P1675" i="62"/>
  <c r="G1675" i="62"/>
  <c r="P1674" i="62"/>
  <c r="O1674" i="62"/>
  <c r="G1674" i="62"/>
  <c r="V1674" i="62" s="1"/>
  <c r="P1673" i="62"/>
  <c r="G1673" i="62"/>
  <c r="P1672" i="62"/>
  <c r="M1672" i="62"/>
  <c r="G1672" i="62"/>
  <c r="S1671" i="62"/>
  <c r="G1671" i="62"/>
  <c r="G1670" i="62"/>
  <c r="V1670" i="62" s="1"/>
  <c r="P1669" i="62"/>
  <c r="G1669" i="62"/>
  <c r="P1668" i="62"/>
  <c r="M1668" i="62"/>
  <c r="G1668" i="62"/>
  <c r="P1667" i="62"/>
  <c r="G1667" i="62"/>
  <c r="P1666" i="62"/>
  <c r="G1666" i="62"/>
  <c r="P1665" i="62"/>
  <c r="G1665" i="62"/>
  <c r="P1664" i="62"/>
  <c r="G1664" i="62"/>
  <c r="P1663" i="62"/>
  <c r="G1663" i="62"/>
  <c r="P1662" i="62"/>
  <c r="G1662" i="62"/>
  <c r="V1662" i="62" s="1"/>
  <c r="P1661" i="62"/>
  <c r="O1661" i="62"/>
  <c r="G1661" i="62"/>
  <c r="P1660" i="62"/>
  <c r="G1660" i="62"/>
  <c r="P1659" i="62"/>
  <c r="O1659" i="62"/>
  <c r="K1659" i="62"/>
  <c r="G1659" i="62"/>
  <c r="P1658" i="62"/>
  <c r="G1658" i="62"/>
  <c r="K1658" i="62" s="1"/>
  <c r="P1657" i="62"/>
  <c r="G1657" i="62"/>
  <c r="V1656" i="62"/>
  <c r="P1656" i="62"/>
  <c r="K1656" i="62"/>
  <c r="G1656" i="62"/>
  <c r="S1655" i="62"/>
  <c r="G1655" i="62"/>
  <c r="G1654" i="62"/>
  <c r="V1654" i="62" s="1"/>
  <c r="P1653" i="62"/>
  <c r="G1653" i="62"/>
  <c r="V1652" i="62"/>
  <c r="P1652" i="62"/>
  <c r="O1652" i="62"/>
  <c r="G1652" i="62"/>
  <c r="K1652" i="62" s="1"/>
  <c r="P1651" i="62"/>
  <c r="O1651" i="62"/>
  <c r="G1651" i="62"/>
  <c r="K1651" i="62" s="1"/>
  <c r="P1650" i="62"/>
  <c r="K1650" i="62"/>
  <c r="G1650" i="62"/>
  <c r="P1649" i="62"/>
  <c r="M1649" i="62"/>
  <c r="G1649" i="62"/>
  <c r="V1648" i="62"/>
  <c r="P1648" i="62"/>
  <c r="M1648" i="62"/>
  <c r="O1648" i="62"/>
  <c r="G1648" i="62"/>
  <c r="P1647" i="62"/>
  <c r="G1647" i="62"/>
  <c r="P1646" i="62"/>
  <c r="G1646" i="62"/>
  <c r="P1645" i="62"/>
  <c r="M1645" i="62"/>
  <c r="G1645" i="62"/>
  <c r="P1644" i="62"/>
  <c r="G1644" i="62"/>
  <c r="P1643" i="62"/>
  <c r="G1643" i="62"/>
  <c r="P1642" i="62"/>
  <c r="O1642" i="62"/>
  <c r="M1642" i="62"/>
  <c r="G1642" i="62"/>
  <c r="V1642" i="62" s="1"/>
  <c r="P1641" i="62"/>
  <c r="M1641" i="62"/>
  <c r="G1641" i="62"/>
  <c r="P1640" i="62"/>
  <c r="G1640" i="62"/>
  <c r="S1639" i="62"/>
  <c r="G1639" i="62"/>
  <c r="V1639" i="62" s="1"/>
  <c r="G1638" i="62"/>
  <c r="V1638" i="62" s="1"/>
  <c r="P1637" i="62"/>
  <c r="G1637" i="62"/>
  <c r="P1636" i="62"/>
  <c r="M1636" i="62"/>
  <c r="G1636" i="62"/>
  <c r="P1635" i="62"/>
  <c r="G1635" i="62"/>
  <c r="P1634" i="62"/>
  <c r="G1634" i="62"/>
  <c r="P1633" i="62"/>
  <c r="G1633" i="62"/>
  <c r="P1632" i="62"/>
  <c r="G1632" i="62"/>
  <c r="P1631" i="62"/>
  <c r="G1631" i="62"/>
  <c r="V1631" i="62" s="1"/>
  <c r="P1630" i="62"/>
  <c r="G1630" i="62"/>
  <c r="P1629" i="62"/>
  <c r="G1629" i="62"/>
  <c r="P1628" i="62"/>
  <c r="G1628" i="62"/>
  <c r="P1627" i="62"/>
  <c r="G1627" i="62"/>
  <c r="P1626" i="62"/>
  <c r="K1626" i="62"/>
  <c r="G1626" i="62"/>
  <c r="P1625" i="62"/>
  <c r="G1625" i="62"/>
  <c r="P1624" i="62"/>
  <c r="G1624" i="62"/>
  <c r="P1623" i="62"/>
  <c r="G1623" i="62"/>
  <c r="P1622" i="62"/>
  <c r="G1622" i="62"/>
  <c r="O1622" i="62" s="1"/>
  <c r="P1621" i="62"/>
  <c r="G1621" i="62"/>
  <c r="M1621" i="62" s="1"/>
  <c r="P1620" i="62"/>
  <c r="G1620" i="62"/>
  <c r="P1619" i="62"/>
  <c r="G1619" i="62"/>
  <c r="P1618" i="62"/>
  <c r="O1618" i="62"/>
  <c r="G1618" i="62"/>
  <c r="P1617" i="62"/>
  <c r="G1617" i="62"/>
  <c r="P1616" i="62"/>
  <c r="G1616" i="62"/>
  <c r="V1616" i="62" s="1"/>
  <c r="P1615" i="62"/>
  <c r="G1615" i="62"/>
  <c r="P1614" i="62"/>
  <c r="O1614" i="62"/>
  <c r="G1614" i="62"/>
  <c r="V1614" i="62" s="1"/>
  <c r="P1613" i="62"/>
  <c r="M1613" i="62"/>
  <c r="G1613" i="62"/>
  <c r="P1612" i="62"/>
  <c r="G1612" i="62"/>
  <c r="M1612" i="62" s="1"/>
  <c r="P1611" i="62"/>
  <c r="K1611" i="62"/>
  <c r="G1611" i="62"/>
  <c r="P1610" i="62"/>
  <c r="G1610" i="62"/>
  <c r="P1609" i="62"/>
  <c r="G1609" i="62"/>
  <c r="P1608" i="62"/>
  <c r="M1608" i="62"/>
  <c r="G1608" i="62"/>
  <c r="V1607" i="62"/>
  <c r="R1607" i="62"/>
  <c r="P1607" i="62"/>
  <c r="O1607" i="62"/>
  <c r="M1607" i="62"/>
  <c r="K1607" i="62"/>
  <c r="G1607" i="62"/>
  <c r="V1606" i="62"/>
  <c r="P1606" i="62"/>
  <c r="O1606" i="62"/>
  <c r="M1606" i="62"/>
  <c r="K1606" i="62"/>
  <c r="G1606" i="62"/>
  <c r="V1605" i="62"/>
  <c r="R1605" i="62"/>
  <c r="P1605" i="62"/>
  <c r="O1605" i="62"/>
  <c r="M1605" i="62"/>
  <c r="K1605" i="62"/>
  <c r="G1605" i="62"/>
  <c r="V1604" i="62"/>
  <c r="P1604" i="62"/>
  <c r="O1604" i="62"/>
  <c r="M1604" i="62"/>
  <c r="K1604" i="62"/>
  <c r="G1604" i="62"/>
  <c r="P1603" i="62"/>
  <c r="K1603" i="62"/>
  <c r="G1603" i="62"/>
  <c r="P1602" i="62"/>
  <c r="G1602" i="62"/>
  <c r="O1602" i="62" s="1"/>
  <c r="P1601" i="62"/>
  <c r="G1601" i="62"/>
  <c r="P1600" i="62"/>
  <c r="G1600" i="62"/>
  <c r="P1599" i="62"/>
  <c r="G1599" i="62"/>
  <c r="V1598" i="62"/>
  <c r="P1598" i="62"/>
  <c r="G1598" i="62"/>
  <c r="S1597" i="62"/>
  <c r="G1597" i="62"/>
  <c r="G1596" i="62"/>
  <c r="V1596" i="62" s="1"/>
  <c r="P1595" i="62"/>
  <c r="O1595" i="62"/>
  <c r="G1595" i="62"/>
  <c r="V1594" i="62"/>
  <c r="P1594" i="62"/>
  <c r="G1594" i="62"/>
  <c r="P1593" i="62"/>
  <c r="S1593" i="62" s="1"/>
  <c r="G1593" i="62"/>
  <c r="V1592" i="62"/>
  <c r="P1592" i="62"/>
  <c r="K1592" i="62"/>
  <c r="G1592" i="62"/>
  <c r="P1591" i="62"/>
  <c r="G1591" i="62"/>
  <c r="O1591" i="62" s="1"/>
  <c r="P1590" i="62"/>
  <c r="G1590" i="62"/>
  <c r="K1590" i="62" s="1"/>
  <c r="P1589" i="62"/>
  <c r="G1589" i="62"/>
  <c r="P1588" i="62"/>
  <c r="O1588" i="62"/>
  <c r="G1588" i="62"/>
  <c r="P1587" i="62"/>
  <c r="O1587" i="62"/>
  <c r="M1587" i="62"/>
  <c r="G1587" i="62"/>
  <c r="P1586" i="62"/>
  <c r="G1586" i="62"/>
  <c r="S1585" i="62"/>
  <c r="G1585" i="62"/>
  <c r="R1585" i="62" s="1"/>
  <c r="V1584" i="62"/>
  <c r="G1584" i="62"/>
  <c r="P1583" i="62"/>
  <c r="O1583" i="62"/>
  <c r="G1583" i="62"/>
  <c r="M1583" i="62" s="1"/>
  <c r="P1582" i="62"/>
  <c r="G1582" i="62"/>
  <c r="P1581" i="62"/>
  <c r="G1581" i="62"/>
  <c r="P1580" i="62"/>
  <c r="G1580" i="62"/>
  <c r="P1579" i="62"/>
  <c r="G1579" i="62"/>
  <c r="P1578" i="62"/>
  <c r="K1578" i="62"/>
  <c r="G1578" i="62"/>
  <c r="P1577" i="62"/>
  <c r="K1577" i="62"/>
  <c r="G1577" i="62"/>
  <c r="P1576" i="62"/>
  <c r="G1576" i="62"/>
  <c r="V1576" i="62" s="1"/>
  <c r="P1575" i="62"/>
  <c r="G1575" i="62"/>
  <c r="P1574" i="62"/>
  <c r="G1574" i="62"/>
  <c r="P1573" i="62"/>
  <c r="G1573" i="62"/>
  <c r="P1572" i="62"/>
  <c r="G1572" i="62"/>
  <c r="P1571" i="62"/>
  <c r="G1571" i="62"/>
  <c r="V1571" i="62" s="1"/>
  <c r="P1570" i="62"/>
  <c r="G1570" i="62"/>
  <c r="V1570" i="62" s="1"/>
  <c r="P1569" i="62"/>
  <c r="R1569" i="62"/>
  <c r="G1569" i="62"/>
  <c r="P1568" i="62"/>
  <c r="M1568" i="62"/>
  <c r="G1568" i="62"/>
  <c r="P1567" i="62"/>
  <c r="G1567" i="62"/>
  <c r="P1566" i="62"/>
  <c r="G1566" i="62"/>
  <c r="P1565" i="62"/>
  <c r="M1565" i="62"/>
  <c r="O1565" i="62"/>
  <c r="G1565" i="62"/>
  <c r="P1564" i="62"/>
  <c r="G1564" i="62"/>
  <c r="P1563" i="62"/>
  <c r="O1563" i="62"/>
  <c r="M1563" i="62"/>
  <c r="G1563" i="62"/>
  <c r="P1562" i="62"/>
  <c r="G1562" i="62"/>
  <c r="S1561" i="62"/>
  <c r="G1561" i="62"/>
  <c r="V1560" i="62"/>
  <c r="G1560" i="62"/>
  <c r="S1559" i="62"/>
  <c r="G1559" i="62"/>
  <c r="G1558" i="62"/>
  <c r="V1558" i="62" s="1"/>
  <c r="P1557" i="62"/>
  <c r="G1557" i="62"/>
  <c r="V1556" i="62"/>
  <c r="P1556" i="62"/>
  <c r="G1556" i="62"/>
  <c r="O1556" i="62" s="1"/>
  <c r="O1554" i="62" s="1"/>
  <c r="S1555" i="62"/>
  <c r="G1555" i="62"/>
  <c r="G1554" i="62"/>
  <c r="V1554" i="62" s="1"/>
  <c r="P1553" i="62"/>
  <c r="G1553" i="62"/>
  <c r="V1552" i="62"/>
  <c r="P1552" i="62"/>
  <c r="G1552" i="62"/>
  <c r="P1551" i="62"/>
  <c r="G1551" i="62"/>
  <c r="M1551" i="62" s="1"/>
  <c r="P1550" i="62"/>
  <c r="G1550" i="62"/>
  <c r="N1549" i="62"/>
  <c r="L1549" i="62"/>
  <c r="J1549" i="62"/>
  <c r="G1549" i="62"/>
  <c r="E1549" i="62"/>
  <c r="D1549" i="62"/>
  <c r="C1549" i="62"/>
  <c r="N1548" i="62"/>
  <c r="L1548" i="62"/>
  <c r="J1548" i="62"/>
  <c r="G1548" i="62"/>
  <c r="E1548" i="62"/>
  <c r="D1548" i="62"/>
  <c r="C1548" i="62"/>
  <c r="S1547" i="62"/>
  <c r="G1547" i="62"/>
  <c r="G1546" i="62"/>
  <c r="V1546" i="62" s="1"/>
  <c r="P1545" i="62"/>
  <c r="G1545" i="62"/>
  <c r="P1544" i="62"/>
  <c r="G1544" i="62"/>
  <c r="P1543" i="62"/>
  <c r="G1543" i="62"/>
  <c r="P1542" i="62"/>
  <c r="G1542" i="62"/>
  <c r="K1542" i="62" s="1"/>
  <c r="V1541" i="62"/>
  <c r="S1541" i="62"/>
  <c r="G1541" i="62"/>
  <c r="V1540" i="62"/>
  <c r="G1540" i="62"/>
  <c r="P1539" i="62"/>
  <c r="M1539" i="62"/>
  <c r="G1539" i="62"/>
  <c r="P1538" i="62"/>
  <c r="G1538" i="62"/>
  <c r="V1537" i="62"/>
  <c r="N1537" i="62"/>
  <c r="L1537" i="62"/>
  <c r="J1537" i="62"/>
  <c r="K1537" i="62" s="1"/>
  <c r="G1537" i="62"/>
  <c r="E1537" i="62"/>
  <c r="D1537" i="62"/>
  <c r="C1537" i="62"/>
  <c r="N1536" i="62"/>
  <c r="L1536" i="62"/>
  <c r="J1536" i="62"/>
  <c r="G1536" i="62"/>
  <c r="E1536" i="62"/>
  <c r="D1536" i="62"/>
  <c r="C1536" i="62"/>
  <c r="P1535" i="62"/>
  <c r="O1535" i="62"/>
  <c r="G1535" i="62"/>
  <c r="V1535" i="62" s="1"/>
  <c r="P1534" i="62"/>
  <c r="G1534" i="62"/>
  <c r="K1534" i="62" s="1"/>
  <c r="P1533" i="62"/>
  <c r="G1533" i="62"/>
  <c r="K1533" i="62" s="1"/>
  <c r="P1532" i="62"/>
  <c r="G1532" i="62"/>
  <c r="V1532" i="62" s="1"/>
  <c r="P1531" i="62"/>
  <c r="G1531" i="62"/>
  <c r="P1530" i="62"/>
  <c r="G1530" i="62"/>
  <c r="P1529" i="62"/>
  <c r="G1529" i="62"/>
  <c r="P1528" i="62"/>
  <c r="G1528" i="62"/>
  <c r="P1527" i="62"/>
  <c r="G1527" i="62"/>
  <c r="V1526" i="62"/>
  <c r="P1526" i="62"/>
  <c r="G1526" i="62"/>
  <c r="P1525" i="62"/>
  <c r="G1525" i="62"/>
  <c r="P1524" i="62"/>
  <c r="G1524" i="62"/>
  <c r="M1524" i="62" s="1"/>
  <c r="S1523" i="62"/>
  <c r="G1523" i="62"/>
  <c r="G1522" i="62"/>
  <c r="V1522" i="62" s="1"/>
  <c r="P1521" i="62"/>
  <c r="O1521" i="62"/>
  <c r="G1521" i="62"/>
  <c r="P1520" i="62"/>
  <c r="M1520" i="62"/>
  <c r="R1521" i="62"/>
  <c r="G1520" i="62"/>
  <c r="P1519" i="62"/>
  <c r="G1519" i="62"/>
  <c r="V1518" i="62"/>
  <c r="P1518" i="62"/>
  <c r="G1518" i="62"/>
  <c r="P1517" i="62"/>
  <c r="G1517" i="62"/>
  <c r="P1516" i="62"/>
  <c r="G1516" i="62"/>
  <c r="P1515" i="62"/>
  <c r="G1515" i="62"/>
  <c r="P1514" i="62"/>
  <c r="G1514" i="62"/>
  <c r="S1513" i="62"/>
  <c r="G1513" i="62"/>
  <c r="V1513" i="62" s="1"/>
  <c r="V1512" i="62"/>
  <c r="G1512" i="62"/>
  <c r="P1511" i="62"/>
  <c r="G1511" i="62"/>
  <c r="M1511" i="62" s="1"/>
  <c r="P1510" i="62"/>
  <c r="G1510" i="62"/>
  <c r="N1509" i="62"/>
  <c r="L1509" i="62"/>
  <c r="J1509" i="62"/>
  <c r="G1509" i="62"/>
  <c r="E1509" i="62"/>
  <c r="D1509" i="62"/>
  <c r="C1509" i="62"/>
  <c r="N1508" i="62"/>
  <c r="L1508" i="62"/>
  <c r="J1508" i="62"/>
  <c r="G1508" i="62"/>
  <c r="E1508" i="62"/>
  <c r="D1508" i="62"/>
  <c r="C1508" i="62"/>
  <c r="N1507" i="62"/>
  <c r="L1507" i="62"/>
  <c r="J1507" i="62"/>
  <c r="G1507" i="62"/>
  <c r="E1507" i="62"/>
  <c r="D1507" i="62"/>
  <c r="C1507" i="62"/>
  <c r="N1506" i="62"/>
  <c r="L1506" i="62"/>
  <c r="J1506" i="62"/>
  <c r="G1506" i="62"/>
  <c r="E1506" i="62"/>
  <c r="D1506" i="62"/>
  <c r="C1506" i="62"/>
  <c r="N1505" i="62"/>
  <c r="L1505" i="62"/>
  <c r="J1505" i="62"/>
  <c r="G1505" i="62"/>
  <c r="E1505" i="62"/>
  <c r="D1505" i="62"/>
  <c r="C1505" i="62"/>
  <c r="N1504" i="62"/>
  <c r="L1504" i="62"/>
  <c r="J1504" i="62"/>
  <c r="G1504" i="62"/>
  <c r="E1504" i="62"/>
  <c r="D1504" i="62"/>
  <c r="C1504" i="62"/>
  <c r="N1503" i="62"/>
  <c r="L1503" i="62"/>
  <c r="J1503" i="62"/>
  <c r="G1503" i="62"/>
  <c r="E1503" i="62"/>
  <c r="D1503" i="62"/>
  <c r="C1503" i="62"/>
  <c r="N1502" i="62"/>
  <c r="L1502" i="62"/>
  <c r="J1502" i="62"/>
  <c r="G1502" i="62"/>
  <c r="E1502" i="62"/>
  <c r="D1502" i="62"/>
  <c r="C1502" i="62"/>
  <c r="N1501" i="62"/>
  <c r="L1501" i="62"/>
  <c r="J1501" i="62"/>
  <c r="G1501" i="62"/>
  <c r="E1501" i="62"/>
  <c r="D1501" i="62"/>
  <c r="C1501" i="62"/>
  <c r="V1500" i="62"/>
  <c r="N1500" i="62"/>
  <c r="O1500" i="62" s="1"/>
  <c r="L1500" i="62"/>
  <c r="J1500" i="62"/>
  <c r="G1500" i="62"/>
  <c r="E1500" i="62"/>
  <c r="D1500" i="62"/>
  <c r="C1500" i="62"/>
  <c r="V1499" i="62"/>
  <c r="N1499" i="62"/>
  <c r="L1499" i="62"/>
  <c r="J1499" i="62"/>
  <c r="G1499" i="62"/>
  <c r="E1499" i="62"/>
  <c r="D1499" i="62"/>
  <c r="C1499" i="62"/>
  <c r="N1498" i="62"/>
  <c r="L1498" i="62"/>
  <c r="J1498" i="62"/>
  <c r="G1498" i="62"/>
  <c r="E1498" i="62"/>
  <c r="D1498" i="62"/>
  <c r="C1498" i="62"/>
  <c r="N1497" i="62"/>
  <c r="L1497" i="62"/>
  <c r="J1497" i="62"/>
  <c r="G1497" i="62"/>
  <c r="R1497" i="62" s="1"/>
  <c r="E1497" i="62"/>
  <c r="D1497" i="62"/>
  <c r="C1497" i="62"/>
  <c r="N1496" i="62"/>
  <c r="L1496" i="62"/>
  <c r="J1496" i="62"/>
  <c r="G1496" i="62"/>
  <c r="V1496" i="62" s="1"/>
  <c r="E1496" i="62"/>
  <c r="D1496" i="62"/>
  <c r="C1496" i="62"/>
  <c r="N1495" i="62"/>
  <c r="L1495" i="62"/>
  <c r="J1495" i="62"/>
  <c r="G1495" i="62"/>
  <c r="E1495" i="62"/>
  <c r="D1495" i="62"/>
  <c r="C1495" i="62"/>
  <c r="N1494" i="62"/>
  <c r="L1494" i="62"/>
  <c r="J1494" i="62"/>
  <c r="G1494" i="62"/>
  <c r="E1494" i="62"/>
  <c r="D1494" i="62"/>
  <c r="C1494" i="62"/>
  <c r="P1493" i="62"/>
  <c r="G1493" i="62"/>
  <c r="K1493" i="62" s="1"/>
  <c r="P1492" i="62"/>
  <c r="G1492" i="62"/>
  <c r="P1491" i="62"/>
  <c r="G1491" i="62"/>
  <c r="P1490" i="62"/>
  <c r="G1490" i="62"/>
  <c r="P1489" i="62"/>
  <c r="G1489" i="62"/>
  <c r="O1489" i="62" s="1"/>
  <c r="P1488" i="62"/>
  <c r="G1488" i="62"/>
  <c r="M1488" i="62" s="1"/>
  <c r="P1487" i="62"/>
  <c r="G1487" i="62"/>
  <c r="M1487" i="62" s="1"/>
  <c r="P1486" i="62"/>
  <c r="G1486" i="62"/>
  <c r="V1485" i="62"/>
  <c r="P1485" i="62"/>
  <c r="G1485" i="62"/>
  <c r="P1484" i="62"/>
  <c r="G1484" i="62"/>
  <c r="P1483" i="62"/>
  <c r="O1483" i="62"/>
  <c r="M1483" i="62"/>
  <c r="G1483" i="62"/>
  <c r="K1483" i="62" s="1"/>
  <c r="P1482" i="62"/>
  <c r="G1482" i="62"/>
  <c r="V1481" i="62"/>
  <c r="P1481" i="62"/>
  <c r="G1481" i="62"/>
  <c r="P1480" i="62"/>
  <c r="O1480" i="62"/>
  <c r="G1480" i="62"/>
  <c r="P1479" i="62"/>
  <c r="G1479" i="62"/>
  <c r="P1478" i="62"/>
  <c r="G1478" i="62"/>
  <c r="K1478" i="62" s="1"/>
  <c r="P1477" i="62"/>
  <c r="M1477" i="62"/>
  <c r="G1477" i="62"/>
  <c r="P1476" i="62"/>
  <c r="G1476" i="62"/>
  <c r="V1476" i="62" s="1"/>
  <c r="P1475" i="62"/>
  <c r="G1475" i="62"/>
  <c r="V1475" i="62" s="1"/>
  <c r="P1474" i="62"/>
  <c r="G1474" i="62"/>
  <c r="M1474" i="62" s="1"/>
  <c r="P1473" i="62"/>
  <c r="G1473" i="62"/>
  <c r="P1472" i="62"/>
  <c r="G1472" i="62"/>
  <c r="S1471" i="62"/>
  <c r="V1471" i="62"/>
  <c r="G1471" i="62"/>
  <c r="G1470" i="62"/>
  <c r="V1470" i="62" s="1"/>
  <c r="P1469" i="62"/>
  <c r="G1469" i="62"/>
  <c r="P1468" i="62"/>
  <c r="G1468" i="62"/>
  <c r="V1467" i="62"/>
  <c r="N1467" i="62"/>
  <c r="L1467" i="62"/>
  <c r="M1467" i="62" s="1"/>
  <c r="J1467" i="62"/>
  <c r="G1467" i="62"/>
  <c r="E1467" i="62"/>
  <c r="D1467" i="62"/>
  <c r="C1467" i="62"/>
  <c r="N1466" i="62"/>
  <c r="O1466" i="62" s="1"/>
  <c r="L1466" i="62"/>
  <c r="M1466" i="62" s="1"/>
  <c r="J1466" i="62"/>
  <c r="G1466" i="62"/>
  <c r="V1466" i="62" s="1"/>
  <c r="E1466" i="62"/>
  <c r="D1466" i="62"/>
  <c r="C1466" i="62"/>
  <c r="P1465" i="62"/>
  <c r="G1465" i="62"/>
  <c r="P1464" i="62"/>
  <c r="G1464" i="62"/>
  <c r="S1463" i="62"/>
  <c r="G1463" i="62"/>
  <c r="V1463" i="62" s="1"/>
  <c r="G1462" i="62"/>
  <c r="V1462" i="62" s="1"/>
  <c r="P1461" i="62"/>
  <c r="G1461" i="62"/>
  <c r="P1460" i="62"/>
  <c r="G1460" i="62"/>
  <c r="P1459" i="62"/>
  <c r="G1459" i="62"/>
  <c r="K1459" i="62" s="1"/>
  <c r="P1458" i="62"/>
  <c r="G1458" i="62"/>
  <c r="O1458" i="62" s="1"/>
  <c r="P1457" i="62"/>
  <c r="G1457" i="62"/>
  <c r="P1456" i="62"/>
  <c r="G1456" i="62"/>
  <c r="P1455" i="62"/>
  <c r="G1455" i="62"/>
  <c r="V1455" i="62" s="1"/>
  <c r="P1454" i="62"/>
  <c r="G1454" i="62"/>
  <c r="P1453" i="62"/>
  <c r="V1453" i="62"/>
  <c r="G1453" i="62"/>
  <c r="P1452" i="62"/>
  <c r="M1452" i="62"/>
  <c r="G1452" i="62"/>
  <c r="P1451" i="62"/>
  <c r="G1451" i="62"/>
  <c r="P1450" i="62"/>
  <c r="G1450" i="62"/>
  <c r="O1450" i="62" s="1"/>
  <c r="P1449" i="62"/>
  <c r="G1449" i="62"/>
  <c r="V1448" i="62"/>
  <c r="P1448" i="62"/>
  <c r="M1448" i="62"/>
  <c r="G1448" i="62"/>
  <c r="O1448" i="62" s="1"/>
  <c r="P1447" i="62"/>
  <c r="K1447" i="62"/>
  <c r="G1447" i="62"/>
  <c r="P1446" i="62"/>
  <c r="V1446" i="62"/>
  <c r="G1446" i="62"/>
  <c r="P1445" i="62"/>
  <c r="G1445" i="62"/>
  <c r="V1444" i="62"/>
  <c r="P1444" i="62"/>
  <c r="G1444" i="62"/>
  <c r="P1443" i="62"/>
  <c r="G1443" i="62"/>
  <c r="O1443" i="62" s="1"/>
  <c r="P1442" i="62"/>
  <c r="G1442" i="62"/>
  <c r="V1442" i="62" s="1"/>
  <c r="P1441" i="62"/>
  <c r="G1441" i="62"/>
  <c r="P1440" i="62"/>
  <c r="G1440" i="62"/>
  <c r="P1439" i="62"/>
  <c r="K1439" i="62"/>
  <c r="G1439" i="62"/>
  <c r="P1438" i="62"/>
  <c r="G1438" i="62"/>
  <c r="P1437" i="62"/>
  <c r="O1437" i="62"/>
  <c r="G1437" i="62"/>
  <c r="M1437" i="62" s="1"/>
  <c r="P1436" i="62"/>
  <c r="G1436" i="62"/>
  <c r="V1435" i="62"/>
  <c r="P1435" i="62"/>
  <c r="G1435" i="62"/>
  <c r="K1435" i="62" s="1"/>
  <c r="P1434" i="62"/>
  <c r="O1434" i="62"/>
  <c r="G1434" i="62"/>
  <c r="S1433" i="62"/>
  <c r="G1433" i="62"/>
  <c r="V1433" i="62" s="1"/>
  <c r="G1432" i="62"/>
  <c r="V1432" i="62" s="1"/>
  <c r="P1431" i="62"/>
  <c r="G1431" i="62"/>
  <c r="P1430" i="62"/>
  <c r="G1430" i="62"/>
  <c r="O1430" i="62" s="1"/>
  <c r="P1429" i="62"/>
  <c r="G1429" i="62"/>
  <c r="P1428" i="62"/>
  <c r="G1428" i="62"/>
  <c r="P1427" i="62"/>
  <c r="G1427" i="62"/>
  <c r="P1426" i="62"/>
  <c r="G1426" i="62"/>
  <c r="K1426" i="62" s="1"/>
  <c r="V1425" i="62"/>
  <c r="P1425" i="62"/>
  <c r="G1425" i="62"/>
  <c r="P1424" i="62"/>
  <c r="G1424" i="62"/>
  <c r="O1424" i="62" s="1"/>
  <c r="P1423" i="62"/>
  <c r="G1423" i="62"/>
  <c r="M1423" i="62" s="1"/>
  <c r="P1422" i="62"/>
  <c r="G1422" i="62"/>
  <c r="K1422" i="62" s="1"/>
  <c r="P1421" i="62"/>
  <c r="G1421" i="62"/>
  <c r="P1420" i="62"/>
  <c r="G1420" i="62"/>
  <c r="S1419" i="62"/>
  <c r="G1419" i="62"/>
  <c r="G1418" i="62"/>
  <c r="V1418" i="62" s="1"/>
  <c r="P1417" i="62"/>
  <c r="G1417" i="62"/>
  <c r="P1416" i="62"/>
  <c r="G1416" i="62"/>
  <c r="P1415" i="62"/>
  <c r="O1415" i="62"/>
  <c r="K1415" i="62"/>
  <c r="G1415" i="62"/>
  <c r="P1414" i="62"/>
  <c r="G1414" i="62"/>
  <c r="P1413" i="62"/>
  <c r="G1413" i="62"/>
  <c r="P1412" i="62"/>
  <c r="G1412" i="62"/>
  <c r="V1412" i="62" s="1"/>
  <c r="P1411" i="62"/>
  <c r="G1411" i="62"/>
  <c r="O1411" i="62" s="1"/>
  <c r="P1410" i="62"/>
  <c r="G1410" i="62"/>
  <c r="P1409" i="62"/>
  <c r="O1409" i="62"/>
  <c r="K1409" i="62"/>
  <c r="M1409" i="62"/>
  <c r="G1409" i="62"/>
  <c r="P1408" i="62"/>
  <c r="G1408" i="62"/>
  <c r="P1407" i="62"/>
  <c r="G1407" i="62"/>
  <c r="V1406" i="62"/>
  <c r="P1406" i="62"/>
  <c r="G1406" i="62"/>
  <c r="M1406" i="62" s="1"/>
  <c r="P1405" i="62"/>
  <c r="G1405" i="62"/>
  <c r="R1405" i="62" s="1"/>
  <c r="P1404" i="62"/>
  <c r="G1404" i="62"/>
  <c r="K1404" i="62" s="1"/>
  <c r="P1403" i="62"/>
  <c r="G1403" i="62"/>
  <c r="V1403" i="62" s="1"/>
  <c r="P1402" i="62"/>
  <c r="G1402" i="62"/>
  <c r="P1401" i="62"/>
  <c r="G1401" i="62"/>
  <c r="P1400" i="62"/>
  <c r="G1400" i="62"/>
  <c r="K1400" i="62" s="1"/>
  <c r="P1399" i="62"/>
  <c r="G1399" i="62"/>
  <c r="P1398" i="62"/>
  <c r="G1398" i="62"/>
  <c r="K1398" i="62" s="1"/>
  <c r="P1397" i="62"/>
  <c r="G1397" i="62"/>
  <c r="V1396" i="62"/>
  <c r="P1396" i="62"/>
  <c r="O1396" i="62"/>
  <c r="M1396" i="62"/>
  <c r="K1396" i="62"/>
  <c r="G1396" i="62"/>
  <c r="P1395" i="62"/>
  <c r="G1395" i="62"/>
  <c r="O1395" i="62" s="1"/>
  <c r="P1394" i="62"/>
  <c r="G1394" i="62"/>
  <c r="O1394" i="62" s="1"/>
  <c r="S1393" i="62"/>
  <c r="G1393" i="62"/>
  <c r="V1393" i="62" s="1"/>
  <c r="V1392" i="62"/>
  <c r="G1392" i="62"/>
  <c r="P1391" i="62"/>
  <c r="G1391" i="62"/>
  <c r="K1391" i="62" s="1"/>
  <c r="P1390" i="62"/>
  <c r="G1390" i="62"/>
  <c r="P1389" i="62"/>
  <c r="G1389" i="62"/>
  <c r="V1388" i="62"/>
  <c r="P1388" i="62"/>
  <c r="G1388" i="62"/>
  <c r="P1387" i="62"/>
  <c r="G1387" i="62"/>
  <c r="P1386" i="62"/>
  <c r="G1386" i="62"/>
  <c r="P1385" i="62"/>
  <c r="G1385" i="62"/>
  <c r="M1385" i="62" s="1"/>
  <c r="P1384" i="62"/>
  <c r="G1384" i="62"/>
  <c r="V1384" i="62" s="1"/>
  <c r="P1383" i="62"/>
  <c r="G1383" i="62"/>
  <c r="P1382" i="62"/>
  <c r="G1382" i="62"/>
  <c r="P1381" i="62"/>
  <c r="O1381" i="62"/>
  <c r="M1381" i="62"/>
  <c r="K1381" i="62"/>
  <c r="G1381" i="62"/>
  <c r="P1380" i="62"/>
  <c r="G1380" i="62"/>
  <c r="P1379" i="62"/>
  <c r="G1379" i="62"/>
  <c r="V1379" i="62" s="1"/>
  <c r="P1378" i="62"/>
  <c r="K1378" i="62"/>
  <c r="G1378" i="62"/>
  <c r="M1378" i="62" s="1"/>
  <c r="S1377" i="62"/>
  <c r="G1377" i="62"/>
  <c r="V1377" i="62" s="1"/>
  <c r="G1376" i="62"/>
  <c r="P1375" i="62"/>
  <c r="G1375" i="62"/>
  <c r="V1375" i="62" s="1"/>
  <c r="P1374" i="62"/>
  <c r="G1374" i="62"/>
  <c r="M1374" i="62" s="1"/>
  <c r="P1373" i="62"/>
  <c r="G1373" i="62"/>
  <c r="P1372" i="62"/>
  <c r="G1372" i="62"/>
  <c r="K1372" i="62" s="1"/>
  <c r="V1371" i="62"/>
  <c r="P1371" i="62"/>
  <c r="O1371" i="62"/>
  <c r="G1371" i="62"/>
  <c r="P1370" i="62"/>
  <c r="G1370" i="62"/>
  <c r="R1369" i="62"/>
  <c r="P1369" i="62"/>
  <c r="M1369" i="62"/>
  <c r="G1369" i="62"/>
  <c r="P1368" i="62"/>
  <c r="O1368" i="62"/>
  <c r="K1368" i="62"/>
  <c r="G1368" i="62"/>
  <c r="P1367" i="62"/>
  <c r="G1367" i="62"/>
  <c r="P1366" i="62"/>
  <c r="K1366" i="62"/>
  <c r="G1366" i="62"/>
  <c r="V1365" i="62"/>
  <c r="P1365" i="62"/>
  <c r="G1365" i="62"/>
  <c r="P1364" i="62"/>
  <c r="G1364" i="62"/>
  <c r="P1363" i="62"/>
  <c r="M1363" i="62"/>
  <c r="G1363" i="62"/>
  <c r="P1362" i="62"/>
  <c r="G1362" i="62"/>
  <c r="S1361" i="62"/>
  <c r="G1361" i="62"/>
  <c r="V1361" i="62" s="1"/>
  <c r="V1360" i="62"/>
  <c r="G1360" i="62"/>
  <c r="P1359" i="62"/>
  <c r="G1359" i="62"/>
  <c r="P1358" i="62"/>
  <c r="G1358" i="62"/>
  <c r="P1357" i="62"/>
  <c r="M1357" i="62"/>
  <c r="G1357" i="62"/>
  <c r="P1356" i="62"/>
  <c r="M1356" i="62"/>
  <c r="G1356" i="62"/>
  <c r="P1355" i="62"/>
  <c r="O1355" i="62"/>
  <c r="K1355" i="62"/>
  <c r="G1355" i="62"/>
  <c r="P1354" i="62"/>
  <c r="G1354" i="62"/>
  <c r="P1353" i="62"/>
  <c r="G1353" i="62"/>
  <c r="P1352" i="62"/>
  <c r="G1352" i="62"/>
  <c r="V1352" i="62" s="1"/>
  <c r="P1351" i="62"/>
  <c r="G1351" i="62"/>
  <c r="P1350" i="62"/>
  <c r="G1350" i="62"/>
  <c r="P1349" i="62"/>
  <c r="G1349" i="62"/>
  <c r="P1348" i="62"/>
  <c r="G1348" i="62"/>
  <c r="P1347" i="62"/>
  <c r="G1347" i="62"/>
  <c r="P1346" i="62"/>
  <c r="G1346" i="62"/>
  <c r="P1345" i="62"/>
  <c r="O1345" i="62"/>
  <c r="R1345" i="62"/>
  <c r="G1345" i="62"/>
  <c r="P1344" i="62"/>
  <c r="G1344" i="62"/>
  <c r="P1343" i="62"/>
  <c r="G1343" i="62"/>
  <c r="P1342" i="62"/>
  <c r="G1342" i="62"/>
  <c r="O1342" i="62" s="1"/>
  <c r="P1341" i="62"/>
  <c r="G1341" i="62"/>
  <c r="P1340" i="62"/>
  <c r="G1340" i="62"/>
  <c r="V1339" i="62"/>
  <c r="P1339" i="62"/>
  <c r="G1339" i="62"/>
  <c r="P1338" i="62"/>
  <c r="G1338" i="62"/>
  <c r="K1338" i="62" s="1"/>
  <c r="P1337" i="62"/>
  <c r="G1337" i="62"/>
  <c r="V1337" i="62" s="1"/>
  <c r="P1336" i="62"/>
  <c r="M1336" i="62"/>
  <c r="G1336" i="62"/>
  <c r="P1335" i="62"/>
  <c r="G1335" i="62"/>
  <c r="M1335" i="62" s="1"/>
  <c r="P1334" i="62"/>
  <c r="G1334" i="62"/>
  <c r="P1333" i="62"/>
  <c r="G1333" i="62"/>
  <c r="P1332" i="62"/>
  <c r="G1332" i="62"/>
  <c r="P1331" i="62"/>
  <c r="G1331" i="62"/>
  <c r="P1330" i="62"/>
  <c r="G1330" i="62"/>
  <c r="V1329" i="62"/>
  <c r="R1329" i="62"/>
  <c r="P1329" i="62"/>
  <c r="O1329" i="62"/>
  <c r="M1329" i="62"/>
  <c r="K1329" i="62"/>
  <c r="G1329" i="62"/>
  <c r="V1328" i="62"/>
  <c r="P1328" i="62"/>
  <c r="O1328" i="62"/>
  <c r="M1328" i="62"/>
  <c r="K1328" i="62"/>
  <c r="G1328" i="62"/>
  <c r="V1327" i="62"/>
  <c r="R1327" i="62"/>
  <c r="P1327" i="62"/>
  <c r="O1327" i="62"/>
  <c r="M1327" i="62"/>
  <c r="K1327" i="62"/>
  <c r="G1327" i="62"/>
  <c r="V1326" i="62"/>
  <c r="P1326" i="62"/>
  <c r="O1326" i="62"/>
  <c r="M1326" i="62"/>
  <c r="K1326" i="62"/>
  <c r="G1326" i="62"/>
  <c r="P1325" i="62"/>
  <c r="G1325" i="62"/>
  <c r="P1324" i="62"/>
  <c r="M1324" i="62"/>
  <c r="O1324" i="62"/>
  <c r="G1324" i="62"/>
  <c r="P1323" i="62"/>
  <c r="O1323" i="62"/>
  <c r="G1323" i="62"/>
  <c r="P1322" i="62"/>
  <c r="M1322" i="62"/>
  <c r="G1322" i="62"/>
  <c r="P1321" i="62"/>
  <c r="G1321" i="62"/>
  <c r="P1320" i="62"/>
  <c r="G1320" i="62"/>
  <c r="S1319" i="62"/>
  <c r="G1319" i="62"/>
  <c r="V1319" i="62" s="1"/>
  <c r="R1319" i="62"/>
  <c r="G1318" i="62"/>
  <c r="P1317" i="62"/>
  <c r="G1317" i="62"/>
  <c r="V1316" i="62"/>
  <c r="P1316" i="62"/>
  <c r="G1316" i="62"/>
  <c r="P1315" i="62"/>
  <c r="G1315" i="62"/>
  <c r="O1315" i="62" s="1"/>
  <c r="P1314" i="62"/>
  <c r="G1314" i="62"/>
  <c r="P1313" i="62"/>
  <c r="G1313" i="62"/>
  <c r="P1312" i="62"/>
  <c r="G1312" i="62"/>
  <c r="V1312" i="62" s="1"/>
  <c r="P1311" i="62"/>
  <c r="G1311" i="62"/>
  <c r="K1311" i="62" s="1"/>
  <c r="V1310" i="62"/>
  <c r="P1310" i="62"/>
  <c r="O1310" i="62"/>
  <c r="G1310" i="62"/>
  <c r="M1310" i="62" s="1"/>
  <c r="P1309" i="62"/>
  <c r="M1309" i="62"/>
  <c r="G1309" i="62"/>
  <c r="P1308" i="62"/>
  <c r="G1308" i="62"/>
  <c r="M1308" i="62" s="1"/>
  <c r="S1307" i="62"/>
  <c r="G1307" i="62"/>
  <c r="G1306" i="62"/>
  <c r="V1306" i="62" s="1"/>
  <c r="P1305" i="62"/>
  <c r="G1305" i="62"/>
  <c r="P1304" i="62"/>
  <c r="G1304" i="62"/>
  <c r="P1303" i="62"/>
  <c r="G1303" i="62"/>
  <c r="P1302" i="62"/>
  <c r="G1302" i="62"/>
  <c r="V1302" i="62" s="1"/>
  <c r="P1301" i="62"/>
  <c r="G1301" i="62"/>
  <c r="M1301" i="62" s="1"/>
  <c r="V1300" i="62"/>
  <c r="P1300" i="62"/>
  <c r="O1300" i="62"/>
  <c r="K1300" i="62"/>
  <c r="M1300" i="62"/>
  <c r="G1300" i="62"/>
  <c r="P1299" i="62"/>
  <c r="O1299" i="62"/>
  <c r="M1299" i="62"/>
  <c r="K1299" i="62"/>
  <c r="G1299" i="62"/>
  <c r="P1298" i="62"/>
  <c r="G1298" i="62"/>
  <c r="N1297" i="62"/>
  <c r="L1297" i="62"/>
  <c r="J1297" i="62"/>
  <c r="G1297" i="62"/>
  <c r="E1297" i="62"/>
  <c r="D1297" i="62"/>
  <c r="C1297" i="62"/>
  <c r="N1296" i="62"/>
  <c r="L1296" i="62"/>
  <c r="J1296" i="62"/>
  <c r="G1296" i="62"/>
  <c r="E1296" i="62"/>
  <c r="D1296" i="62"/>
  <c r="C1296" i="62"/>
  <c r="P1295" i="62"/>
  <c r="G1295" i="62"/>
  <c r="P1294" i="62"/>
  <c r="G1294" i="62"/>
  <c r="O1294" i="62" s="1"/>
  <c r="R1293" i="62"/>
  <c r="P1293" i="62"/>
  <c r="V1293" i="62"/>
  <c r="G1293" i="62"/>
  <c r="H1293" i="62" s="1"/>
  <c r="P1292" i="62"/>
  <c r="G1292" i="62"/>
  <c r="H1292" i="62" s="1"/>
  <c r="P1291" i="62"/>
  <c r="O1291" i="62"/>
  <c r="G1291" i="62"/>
  <c r="H1291" i="62" s="1"/>
  <c r="P1290" i="62"/>
  <c r="G1290" i="62"/>
  <c r="P1289" i="62"/>
  <c r="G1289" i="62"/>
  <c r="M1289" i="62" s="1"/>
  <c r="P1288" i="62"/>
  <c r="M1288" i="62"/>
  <c r="G1288" i="62"/>
  <c r="P1287" i="62"/>
  <c r="G1287" i="62"/>
  <c r="V1286" i="62"/>
  <c r="P1286" i="62"/>
  <c r="G1286" i="62"/>
  <c r="O1286" i="62" s="1"/>
  <c r="P1285" i="62"/>
  <c r="G1285" i="62"/>
  <c r="P1284" i="62"/>
  <c r="G1284" i="62"/>
  <c r="P1283" i="62"/>
  <c r="G1283" i="62"/>
  <c r="P1282" i="62"/>
  <c r="G1282" i="62"/>
  <c r="K1282" i="62" s="1"/>
  <c r="S1281" i="62"/>
  <c r="G1281" i="62"/>
  <c r="V1280" i="62"/>
  <c r="G1280" i="62"/>
  <c r="S1279" i="62"/>
  <c r="G1279" i="62"/>
  <c r="V1278" i="62"/>
  <c r="G1278" i="62"/>
  <c r="S1277" i="62"/>
  <c r="G1277" i="62"/>
  <c r="G1276" i="62"/>
  <c r="V1276" i="62" s="1"/>
  <c r="P1275" i="62"/>
  <c r="K1275" i="62"/>
  <c r="G1275" i="62"/>
  <c r="V1274" i="62"/>
  <c r="P1274" i="62"/>
  <c r="O1274" i="62"/>
  <c r="G1274" i="62"/>
  <c r="P1273" i="62"/>
  <c r="G1273" i="62"/>
  <c r="V1272" i="62"/>
  <c r="P1272" i="62"/>
  <c r="O1272" i="62"/>
  <c r="M1272" i="62"/>
  <c r="K1272" i="62"/>
  <c r="G1272" i="62"/>
  <c r="P1271" i="62"/>
  <c r="G1271" i="62"/>
  <c r="P1270" i="62"/>
  <c r="K1270" i="62"/>
  <c r="G1270" i="62"/>
  <c r="P1269" i="62"/>
  <c r="G1269" i="62"/>
  <c r="P1268" i="62"/>
  <c r="G1268" i="62"/>
  <c r="P1267" i="62"/>
  <c r="O1267" i="62"/>
  <c r="M1267" i="62"/>
  <c r="G1267" i="62"/>
  <c r="K1267" i="62" s="1"/>
  <c r="P1266" i="62"/>
  <c r="G1266" i="62"/>
  <c r="O1266" i="62" s="1"/>
  <c r="P1265" i="62"/>
  <c r="G1265" i="62"/>
  <c r="V1264" i="62"/>
  <c r="P1264" i="62"/>
  <c r="M1264" i="62"/>
  <c r="O1264" i="62"/>
  <c r="G1264" i="62"/>
  <c r="P1263" i="62"/>
  <c r="G1263" i="62"/>
  <c r="V1263" i="62" s="1"/>
  <c r="P1262" i="62"/>
  <c r="G1262" i="62"/>
  <c r="P1261" i="62"/>
  <c r="G1261" i="62"/>
  <c r="M1261" i="62" s="1"/>
  <c r="P1260" i="62"/>
  <c r="G1260" i="62"/>
  <c r="V1259" i="62"/>
  <c r="P1259" i="62"/>
  <c r="O1259" i="62"/>
  <c r="G1259" i="62"/>
  <c r="P1258" i="62"/>
  <c r="G1258" i="62"/>
  <c r="R1259" i="62" s="1"/>
  <c r="P1257" i="62"/>
  <c r="O1257" i="62"/>
  <c r="M1257" i="62"/>
  <c r="K1257" i="62"/>
  <c r="V1257" i="62"/>
  <c r="G1257" i="62"/>
  <c r="P1256" i="62"/>
  <c r="G1256" i="62"/>
  <c r="P1255" i="62"/>
  <c r="G1255" i="62"/>
  <c r="V1255" i="62" s="1"/>
  <c r="P1254" i="62"/>
  <c r="G1254" i="62"/>
  <c r="P1253" i="62"/>
  <c r="M1253" i="62"/>
  <c r="G1253" i="62"/>
  <c r="P1252" i="62"/>
  <c r="M1252" i="62"/>
  <c r="K1252" i="62"/>
  <c r="G1252" i="62"/>
  <c r="P1251" i="62"/>
  <c r="G1251" i="62"/>
  <c r="V1250" i="62"/>
  <c r="P1250" i="62"/>
  <c r="O1250" i="62"/>
  <c r="G1250" i="62"/>
  <c r="P1249" i="62"/>
  <c r="G1249" i="62"/>
  <c r="P1248" i="62"/>
  <c r="G1248" i="62"/>
  <c r="P1247" i="62"/>
  <c r="O1247" i="62"/>
  <c r="M1247" i="62"/>
  <c r="K1247" i="62"/>
  <c r="G1247" i="62"/>
  <c r="P1246" i="62"/>
  <c r="G1246" i="62"/>
  <c r="P1245" i="62"/>
  <c r="G1245" i="62"/>
  <c r="V1245" i="62" s="1"/>
  <c r="P1244" i="62"/>
  <c r="G1244" i="62"/>
  <c r="P1243" i="62"/>
  <c r="G1243" i="62"/>
  <c r="P1242" i="62"/>
  <c r="K1242" i="62"/>
  <c r="G1242" i="62"/>
  <c r="P1241" i="62"/>
  <c r="G1241" i="62"/>
  <c r="V1241" i="62" s="1"/>
  <c r="V1240" i="62"/>
  <c r="P1240" i="62"/>
  <c r="G1240" i="62"/>
  <c r="O1240" i="62" s="1"/>
  <c r="R1239" i="62"/>
  <c r="P1239" i="62"/>
  <c r="G1239" i="62"/>
  <c r="P1238" i="62"/>
  <c r="G1238" i="62"/>
  <c r="P1237" i="62"/>
  <c r="G1237" i="62"/>
  <c r="V1236" i="62"/>
  <c r="P1236" i="62"/>
  <c r="K1236" i="62"/>
  <c r="G1236" i="62"/>
  <c r="P1235" i="62"/>
  <c r="G1235" i="62"/>
  <c r="P1234" i="62"/>
  <c r="G1234" i="62"/>
  <c r="V1234" i="62" s="1"/>
  <c r="P1233" i="62"/>
  <c r="G1233" i="62"/>
  <c r="P1232" i="62"/>
  <c r="G1232" i="62"/>
  <c r="K1232" i="62" s="1"/>
  <c r="V1231" i="62"/>
  <c r="R1231" i="62"/>
  <c r="P1231" i="62"/>
  <c r="O1231" i="62"/>
  <c r="M1231" i="62"/>
  <c r="K1231" i="62"/>
  <c r="G1231" i="62"/>
  <c r="V1230" i="62"/>
  <c r="P1230" i="62"/>
  <c r="O1230" i="62"/>
  <c r="M1230" i="62"/>
  <c r="K1230" i="62"/>
  <c r="G1230" i="62"/>
  <c r="P1229" i="62"/>
  <c r="G1229" i="62"/>
  <c r="V1229" i="62" s="1"/>
  <c r="P1228" i="62"/>
  <c r="G1228" i="62"/>
  <c r="R1227" i="62"/>
  <c r="P1227" i="62"/>
  <c r="O1227" i="62"/>
  <c r="M1227" i="62"/>
  <c r="K1227" i="62"/>
  <c r="V1227" i="62"/>
  <c r="G1227" i="62"/>
  <c r="P1226" i="62"/>
  <c r="M1226" i="62"/>
  <c r="G1226" i="62"/>
  <c r="P1225" i="62"/>
  <c r="G1225" i="62"/>
  <c r="V1225" i="62" s="1"/>
  <c r="P1224" i="62"/>
  <c r="O1224" i="62"/>
  <c r="G1224" i="62"/>
  <c r="P1223" i="62"/>
  <c r="M1223" i="62"/>
  <c r="G1223" i="62"/>
  <c r="P1222" i="62"/>
  <c r="G1222" i="62"/>
  <c r="P1221" i="62"/>
  <c r="G1221" i="62"/>
  <c r="P1220" i="62"/>
  <c r="G1220" i="62"/>
  <c r="V1220" i="62" s="1"/>
  <c r="V1219" i="62"/>
  <c r="P1219" i="62"/>
  <c r="M1219" i="62"/>
  <c r="O1219" i="62"/>
  <c r="G1219" i="62"/>
  <c r="P1218" i="62"/>
  <c r="G1218" i="62"/>
  <c r="S1217" i="62"/>
  <c r="G1217" i="62"/>
  <c r="G1216" i="62"/>
  <c r="V1216" i="62" s="1"/>
  <c r="V1215" i="62"/>
  <c r="R1215" i="62"/>
  <c r="P1215" i="62"/>
  <c r="O1215" i="62"/>
  <c r="M1215" i="62"/>
  <c r="K1215" i="62"/>
  <c r="G1215" i="62"/>
  <c r="V1214" i="62"/>
  <c r="P1214" i="62"/>
  <c r="O1214" i="62"/>
  <c r="M1214" i="62"/>
  <c r="K1214" i="62"/>
  <c r="G1214" i="62"/>
  <c r="P1213" i="62"/>
  <c r="G1213" i="62"/>
  <c r="O1213" i="62" s="1"/>
  <c r="P1212" i="62"/>
  <c r="G1212" i="62"/>
  <c r="V1211" i="62"/>
  <c r="P1211" i="62"/>
  <c r="O1211" i="62"/>
  <c r="G1211" i="62"/>
  <c r="P1210" i="62"/>
  <c r="M1210" i="62"/>
  <c r="G1210" i="62"/>
  <c r="P1209" i="62"/>
  <c r="G1209" i="62"/>
  <c r="O1209" i="62" s="1"/>
  <c r="P1208" i="62"/>
  <c r="K1208" i="62"/>
  <c r="G1208" i="62"/>
  <c r="P1207" i="62"/>
  <c r="G1207" i="62"/>
  <c r="P1206" i="62"/>
  <c r="O1206" i="62"/>
  <c r="G1206" i="62"/>
  <c r="P1205" i="62"/>
  <c r="G1205" i="62"/>
  <c r="P1204" i="62"/>
  <c r="G1204" i="62"/>
  <c r="O1204" i="62" s="1"/>
  <c r="P1203" i="62"/>
  <c r="G1203" i="62"/>
  <c r="H1203" i="62" s="1"/>
  <c r="V1202" i="62"/>
  <c r="P1202" i="62"/>
  <c r="G1202" i="62"/>
  <c r="H1202" i="62" s="1"/>
  <c r="V1201" i="62"/>
  <c r="R1201" i="62"/>
  <c r="P1201" i="62"/>
  <c r="S1201" i="62" s="1"/>
  <c r="O1201" i="62"/>
  <c r="M1201" i="62"/>
  <c r="K1201" i="62"/>
  <c r="G1201" i="62"/>
  <c r="V1200" i="62"/>
  <c r="P1200" i="62"/>
  <c r="O1200" i="62"/>
  <c r="M1200" i="62"/>
  <c r="K1200" i="62"/>
  <c r="G1200" i="62"/>
  <c r="P1199" i="62"/>
  <c r="G1199" i="62"/>
  <c r="K1199" i="62" s="1"/>
  <c r="P1198" i="62"/>
  <c r="V1198" i="62"/>
  <c r="G1198" i="62"/>
  <c r="P1197" i="62"/>
  <c r="G1197" i="62"/>
  <c r="P1196" i="62"/>
  <c r="K1196" i="62"/>
  <c r="G1196" i="62"/>
  <c r="V1196" i="62" s="1"/>
  <c r="P1195" i="62"/>
  <c r="G1195" i="62"/>
  <c r="P1194" i="62"/>
  <c r="G1194" i="62"/>
  <c r="S1193" i="62"/>
  <c r="G1193" i="62"/>
  <c r="V1193" i="62" s="1"/>
  <c r="V1192" i="62"/>
  <c r="G1192" i="62"/>
  <c r="J1191" i="62"/>
  <c r="P1191" i="62" s="1"/>
  <c r="G1191" i="62"/>
  <c r="E1191" i="62"/>
  <c r="D1191" i="62"/>
  <c r="C1191" i="62"/>
  <c r="J1190" i="62"/>
  <c r="P1190" i="62" s="1"/>
  <c r="G1190" i="62"/>
  <c r="P1189" i="62"/>
  <c r="G1189" i="62"/>
  <c r="V1189" i="62" s="1"/>
  <c r="P1188" i="62"/>
  <c r="G1188" i="62"/>
  <c r="P1187" i="62"/>
  <c r="G1187" i="62"/>
  <c r="V1187" i="62" s="1"/>
  <c r="P1186" i="62"/>
  <c r="G1186" i="62"/>
  <c r="P1185" i="62"/>
  <c r="O1185" i="62"/>
  <c r="G1185" i="62"/>
  <c r="P1184" i="62"/>
  <c r="G1184" i="62"/>
  <c r="M1184" i="62" s="1"/>
  <c r="P1183" i="62"/>
  <c r="G1183" i="62"/>
  <c r="O1183" i="62" s="1"/>
  <c r="P1182" i="62"/>
  <c r="G1182" i="62"/>
  <c r="V1181" i="62"/>
  <c r="P1181" i="62"/>
  <c r="M1181" i="62"/>
  <c r="O1181" i="62"/>
  <c r="G1181" i="62"/>
  <c r="P1180" i="62"/>
  <c r="O1180" i="62"/>
  <c r="G1180" i="62"/>
  <c r="P1179" i="62"/>
  <c r="G1179" i="62"/>
  <c r="P1178" i="62"/>
  <c r="K1178" i="62"/>
  <c r="G1178" i="62"/>
  <c r="P1177" i="62"/>
  <c r="V1177" i="62"/>
  <c r="G1177" i="62"/>
  <c r="P1176" i="62"/>
  <c r="O1176" i="62"/>
  <c r="G1176" i="62"/>
  <c r="P1175" i="62"/>
  <c r="K1175" i="62"/>
  <c r="G1175" i="62"/>
  <c r="P1174" i="62"/>
  <c r="G1174" i="62"/>
  <c r="P1173" i="62"/>
  <c r="G1173" i="62"/>
  <c r="V1173" i="62" s="1"/>
  <c r="V1172" i="62"/>
  <c r="P1172" i="62"/>
  <c r="M1172" i="62"/>
  <c r="O1172" i="62"/>
  <c r="G1172" i="62"/>
  <c r="P1171" i="62"/>
  <c r="G1171" i="62"/>
  <c r="O1171" i="62" s="1"/>
  <c r="P1170" i="62"/>
  <c r="G1170" i="62"/>
  <c r="P1169" i="62"/>
  <c r="G1169" i="62"/>
  <c r="P1168" i="62"/>
  <c r="G1168" i="62"/>
  <c r="V1168" i="62" s="1"/>
  <c r="P1167" i="62"/>
  <c r="G1167" i="62"/>
  <c r="P1166" i="62"/>
  <c r="G1166" i="62"/>
  <c r="P1165" i="62"/>
  <c r="G1165" i="62"/>
  <c r="P1164" i="62"/>
  <c r="G1164" i="62"/>
  <c r="P1163" i="62"/>
  <c r="G1163" i="62"/>
  <c r="V1163" i="62" s="1"/>
  <c r="V1162" i="62"/>
  <c r="P1162" i="62"/>
  <c r="O1162" i="62"/>
  <c r="G1162" i="62"/>
  <c r="P1161" i="62"/>
  <c r="O1161" i="62"/>
  <c r="G1161" i="62"/>
  <c r="P1160" i="62"/>
  <c r="G1160" i="62"/>
  <c r="M1160" i="62" s="1"/>
  <c r="P1159" i="62"/>
  <c r="G1159" i="62"/>
  <c r="P1158" i="62"/>
  <c r="G1158" i="62"/>
  <c r="V1158" i="62" s="1"/>
  <c r="V1157" i="62"/>
  <c r="P1157" i="62"/>
  <c r="O1157" i="62"/>
  <c r="G1157" i="62"/>
  <c r="P1156" i="62"/>
  <c r="G1156" i="62"/>
  <c r="P1155" i="62"/>
  <c r="G1155" i="62"/>
  <c r="P1154" i="62"/>
  <c r="G1154" i="62"/>
  <c r="P1153" i="62"/>
  <c r="G1153" i="62"/>
  <c r="P1152" i="62"/>
  <c r="G1152" i="62"/>
  <c r="P1151" i="62"/>
  <c r="O1151" i="62"/>
  <c r="M1151" i="62"/>
  <c r="G1151" i="62"/>
  <c r="K1151" i="62" s="1"/>
  <c r="P1150" i="62"/>
  <c r="G1150" i="62"/>
  <c r="P1149" i="62"/>
  <c r="G1149" i="62"/>
  <c r="M1149" i="62" s="1"/>
  <c r="P1148" i="62"/>
  <c r="O1148" i="62"/>
  <c r="G1148" i="62"/>
  <c r="P1147" i="62"/>
  <c r="O1147" i="62"/>
  <c r="G1147" i="62"/>
  <c r="P1146" i="62"/>
  <c r="G1146" i="62"/>
  <c r="P1145" i="62"/>
  <c r="M1145" i="62"/>
  <c r="G1145" i="62"/>
  <c r="P1144" i="62"/>
  <c r="G1144" i="62"/>
  <c r="V1143" i="62"/>
  <c r="P1143" i="62"/>
  <c r="G1143" i="62"/>
  <c r="P1142" i="62"/>
  <c r="G1142" i="62"/>
  <c r="V1142" i="62" s="1"/>
  <c r="P1141" i="62"/>
  <c r="G1141" i="62"/>
  <c r="H1141" i="62" s="1"/>
  <c r="M1141" i="62" s="1"/>
  <c r="P1140" i="62"/>
  <c r="O1140" i="62"/>
  <c r="K1140" i="62"/>
  <c r="G1140" i="62"/>
  <c r="H1140" i="62" s="1"/>
  <c r="V1139" i="62"/>
  <c r="P1139" i="62"/>
  <c r="O1139" i="62"/>
  <c r="K1139" i="62"/>
  <c r="G1139" i="62"/>
  <c r="V1138" i="62"/>
  <c r="P1138" i="62"/>
  <c r="O1138" i="62"/>
  <c r="K1138" i="62"/>
  <c r="M1138" i="62"/>
  <c r="G1138" i="62"/>
  <c r="V1137" i="62"/>
  <c r="P1137" i="62"/>
  <c r="M1137" i="62"/>
  <c r="O1137" i="62"/>
  <c r="G1137" i="62"/>
  <c r="P1136" i="62"/>
  <c r="M1136" i="62"/>
  <c r="G1136" i="62"/>
  <c r="P1135" i="62"/>
  <c r="K1135" i="62"/>
  <c r="G1135" i="62"/>
  <c r="P1134" i="62"/>
  <c r="G1134" i="62"/>
  <c r="K1134" i="62" s="1"/>
  <c r="V1133" i="62"/>
  <c r="R1133" i="62"/>
  <c r="P1133" i="62"/>
  <c r="G1133" i="62"/>
  <c r="P1132" i="62"/>
  <c r="G1132" i="62"/>
  <c r="P1131" i="62"/>
  <c r="O1131" i="62"/>
  <c r="M1131" i="62"/>
  <c r="G1131" i="62"/>
  <c r="P1130" i="62"/>
  <c r="G1130" i="62"/>
  <c r="P1129" i="62"/>
  <c r="G1129" i="62"/>
  <c r="P1128" i="62"/>
  <c r="G1128" i="62"/>
  <c r="P1127" i="62"/>
  <c r="G1127" i="62"/>
  <c r="V1127" i="62" s="1"/>
  <c r="P1126" i="62"/>
  <c r="G1126" i="62"/>
  <c r="V1125" i="62"/>
  <c r="R1125" i="62"/>
  <c r="P1125" i="62"/>
  <c r="O1125" i="62"/>
  <c r="M1125" i="62"/>
  <c r="K1125" i="62"/>
  <c r="G1125" i="62"/>
  <c r="V1124" i="62"/>
  <c r="P1124" i="62"/>
  <c r="O1124" i="62"/>
  <c r="M1124" i="62"/>
  <c r="K1124" i="62"/>
  <c r="G1124" i="62"/>
  <c r="V1123" i="62"/>
  <c r="S1123" i="62"/>
  <c r="G1123" i="62"/>
  <c r="G1122" i="62"/>
  <c r="V1121" i="62"/>
  <c r="S1121" i="62"/>
  <c r="G1121" i="62"/>
  <c r="R1121" i="62" s="1"/>
  <c r="V1120" i="62"/>
  <c r="G1120" i="62"/>
  <c r="P1119" i="62"/>
  <c r="G1119" i="62"/>
  <c r="P1118" i="62"/>
  <c r="G1118" i="62"/>
  <c r="P1117" i="62"/>
  <c r="G1117" i="62"/>
  <c r="V1116" i="62"/>
  <c r="P1116" i="62"/>
  <c r="G1116" i="62"/>
  <c r="V1115" i="62"/>
  <c r="S1115" i="62"/>
  <c r="G1115" i="62"/>
  <c r="G1114" i="62"/>
  <c r="P1113" i="62"/>
  <c r="G1113" i="62"/>
  <c r="V1113" i="62" s="1"/>
  <c r="P1112" i="62"/>
  <c r="G1112" i="62"/>
  <c r="S1111" i="62"/>
  <c r="V1111" i="62"/>
  <c r="G1111" i="62"/>
  <c r="G1110" i="62"/>
  <c r="P1109" i="62"/>
  <c r="G1109" i="62"/>
  <c r="P1108" i="62"/>
  <c r="G1108" i="62"/>
  <c r="V1107" i="62"/>
  <c r="P1107" i="62"/>
  <c r="G1107" i="62"/>
  <c r="O1107" i="62" s="1"/>
  <c r="P1106" i="62"/>
  <c r="G1106" i="62"/>
  <c r="S1105" i="62"/>
  <c r="G1105" i="62"/>
  <c r="G1104" i="62"/>
  <c r="V1104" i="62" s="1"/>
  <c r="P1103" i="62"/>
  <c r="O1103" i="62"/>
  <c r="G1103" i="62"/>
  <c r="P1102" i="62"/>
  <c r="M1102" i="62"/>
  <c r="K1102" i="62"/>
  <c r="G1102" i="62"/>
  <c r="P1101" i="62"/>
  <c r="G1101" i="62"/>
  <c r="P1100" i="62"/>
  <c r="G1100" i="62"/>
  <c r="V1100" i="62" s="1"/>
  <c r="S1099" i="62"/>
  <c r="G1099" i="62"/>
  <c r="V1099" i="62" s="1"/>
  <c r="G1098" i="62"/>
  <c r="P1097" i="62"/>
  <c r="G1097" i="62"/>
  <c r="M1097" i="62" s="1"/>
  <c r="P1096" i="62"/>
  <c r="V1096" i="62"/>
  <c r="G1096" i="62"/>
  <c r="P1095" i="62"/>
  <c r="G1095" i="62"/>
  <c r="V1095" i="62" s="1"/>
  <c r="P1094" i="62"/>
  <c r="G1094" i="62"/>
  <c r="V1094" i="62" s="1"/>
  <c r="P1093" i="62"/>
  <c r="G1093" i="62"/>
  <c r="V1093" i="62" s="1"/>
  <c r="P1092" i="62"/>
  <c r="G1092" i="62"/>
  <c r="M1092" i="62" s="1"/>
  <c r="S1091" i="62"/>
  <c r="G1091" i="62"/>
  <c r="G1090" i="62"/>
  <c r="V1090" i="62" s="1"/>
  <c r="P1089" i="62"/>
  <c r="G1089" i="62"/>
  <c r="O1089" i="62" s="1"/>
  <c r="P1088" i="62"/>
  <c r="G1088" i="62"/>
  <c r="P1087" i="62"/>
  <c r="G1087" i="62"/>
  <c r="V1086" i="62"/>
  <c r="P1086" i="62"/>
  <c r="G1086" i="62"/>
  <c r="S1085" i="62"/>
  <c r="G1085" i="62"/>
  <c r="G1084" i="62"/>
  <c r="V1084" i="62" s="1"/>
  <c r="S1083" i="62"/>
  <c r="G1083" i="62"/>
  <c r="V1083" i="62" s="1"/>
  <c r="V1082" i="62"/>
  <c r="G1082" i="62"/>
  <c r="N1081" i="62"/>
  <c r="L1081" i="62"/>
  <c r="J1081" i="62"/>
  <c r="G1081" i="62"/>
  <c r="E1081" i="62"/>
  <c r="D1081" i="62"/>
  <c r="C1081" i="62"/>
  <c r="N1080" i="62"/>
  <c r="L1080" i="62"/>
  <c r="J1080" i="62"/>
  <c r="G1080" i="62"/>
  <c r="N1079" i="62"/>
  <c r="L1079" i="62"/>
  <c r="J1079" i="62"/>
  <c r="G1079" i="62"/>
  <c r="E1079" i="62"/>
  <c r="D1079" i="62"/>
  <c r="C1079" i="62"/>
  <c r="N1078" i="62"/>
  <c r="L1078" i="62"/>
  <c r="J1078" i="62"/>
  <c r="G1078" i="62"/>
  <c r="V1078" i="62" s="1"/>
  <c r="N1077" i="62"/>
  <c r="L1077" i="62"/>
  <c r="J1077" i="62"/>
  <c r="G1077" i="62"/>
  <c r="E1077" i="62"/>
  <c r="D1077" i="62"/>
  <c r="C1077" i="62"/>
  <c r="N1076" i="62"/>
  <c r="L1076" i="62"/>
  <c r="J1076" i="62"/>
  <c r="G1076" i="62"/>
  <c r="N1075" i="62"/>
  <c r="L1075" i="62"/>
  <c r="J1075" i="62"/>
  <c r="G1075" i="62"/>
  <c r="E1075" i="62"/>
  <c r="D1075" i="62"/>
  <c r="C1075" i="62"/>
  <c r="N1074" i="62"/>
  <c r="L1074" i="62"/>
  <c r="J1074" i="62"/>
  <c r="G1074" i="62"/>
  <c r="N1073" i="62"/>
  <c r="L1073" i="62"/>
  <c r="J1073" i="62"/>
  <c r="G1073" i="62"/>
  <c r="E1073" i="62"/>
  <c r="D1073" i="62"/>
  <c r="C1073" i="62"/>
  <c r="N1072" i="62"/>
  <c r="L1072" i="62"/>
  <c r="J1072" i="62"/>
  <c r="G1072" i="62"/>
  <c r="N1071" i="62"/>
  <c r="L1071" i="62"/>
  <c r="J1071" i="62"/>
  <c r="G1071" i="62"/>
  <c r="E1071" i="62"/>
  <c r="D1071" i="62"/>
  <c r="C1071" i="62"/>
  <c r="N1070" i="62"/>
  <c r="L1070" i="62"/>
  <c r="M1070" i="62" s="1"/>
  <c r="J1070" i="62"/>
  <c r="G1070" i="62"/>
  <c r="N1069" i="62"/>
  <c r="L1069" i="62"/>
  <c r="J1069" i="62"/>
  <c r="G1069" i="62"/>
  <c r="E1069" i="62"/>
  <c r="D1069" i="62"/>
  <c r="C1069" i="62"/>
  <c r="V1068" i="62"/>
  <c r="N1068" i="62"/>
  <c r="L1068" i="62"/>
  <c r="J1068" i="62"/>
  <c r="G1068" i="62"/>
  <c r="N1067" i="62"/>
  <c r="L1067" i="62"/>
  <c r="J1067" i="62"/>
  <c r="G1067" i="62"/>
  <c r="E1067" i="62"/>
  <c r="D1067" i="62"/>
  <c r="C1067" i="62"/>
  <c r="N1066" i="62"/>
  <c r="L1066" i="62"/>
  <c r="J1066" i="62"/>
  <c r="G1066" i="62"/>
  <c r="N1065" i="62"/>
  <c r="L1065" i="62"/>
  <c r="J1065" i="62"/>
  <c r="G1065" i="62"/>
  <c r="E1065" i="62"/>
  <c r="D1065" i="62"/>
  <c r="C1065" i="62"/>
  <c r="N1064" i="62"/>
  <c r="L1064" i="62"/>
  <c r="J1064" i="62"/>
  <c r="G1064" i="62"/>
  <c r="N1063" i="62"/>
  <c r="L1063" i="62"/>
  <c r="J1063" i="62"/>
  <c r="G1063" i="62"/>
  <c r="E1063" i="62"/>
  <c r="D1063" i="62"/>
  <c r="C1063" i="62"/>
  <c r="N1062" i="62"/>
  <c r="L1062" i="62"/>
  <c r="J1062" i="62"/>
  <c r="G1062" i="62"/>
  <c r="S1061" i="62"/>
  <c r="G1061" i="62"/>
  <c r="V1061" i="62" s="1"/>
  <c r="G1060" i="62"/>
  <c r="V1060" i="62" s="1"/>
  <c r="V1059" i="62"/>
  <c r="P1059" i="62"/>
  <c r="S1059" i="62" s="1"/>
  <c r="O1059" i="62"/>
  <c r="O1057" i="62" s="1"/>
  <c r="K1059" i="62"/>
  <c r="G1059" i="62"/>
  <c r="P1058" i="62"/>
  <c r="G1058" i="62"/>
  <c r="S1057" i="62"/>
  <c r="G1057" i="62"/>
  <c r="G1056" i="62"/>
  <c r="V1056" i="62" s="1"/>
  <c r="P1055" i="62"/>
  <c r="G1055" i="62"/>
  <c r="P1054" i="62"/>
  <c r="G1054" i="62"/>
  <c r="V1054" i="62" s="1"/>
  <c r="P1053" i="62"/>
  <c r="G1053" i="62"/>
  <c r="P1052" i="62"/>
  <c r="K1052" i="62"/>
  <c r="G1052" i="62"/>
  <c r="P1051" i="62"/>
  <c r="G1051" i="62"/>
  <c r="P1050" i="62"/>
  <c r="G1050" i="62"/>
  <c r="P1049" i="62"/>
  <c r="G1049" i="62"/>
  <c r="R1049" i="62" s="1"/>
  <c r="V1048" i="62"/>
  <c r="P1048" i="62"/>
  <c r="O1048" i="62"/>
  <c r="M1048" i="62"/>
  <c r="K1048" i="62"/>
  <c r="G1048" i="62"/>
  <c r="S1047" i="62"/>
  <c r="G1047" i="62"/>
  <c r="G1046" i="62"/>
  <c r="V1046" i="62" s="1"/>
  <c r="P1045" i="62"/>
  <c r="V1045" i="62"/>
  <c r="G1045" i="62"/>
  <c r="V1044" i="62"/>
  <c r="P1044" i="62"/>
  <c r="G1044" i="62"/>
  <c r="S1043" i="62"/>
  <c r="G1043" i="62"/>
  <c r="G1042" i="62"/>
  <c r="V1042" i="62" s="1"/>
  <c r="P1041" i="62"/>
  <c r="G1041" i="62"/>
  <c r="P1040" i="62"/>
  <c r="G1040" i="62"/>
  <c r="P1039" i="62"/>
  <c r="M1039" i="62"/>
  <c r="K1039" i="62"/>
  <c r="G1039" i="62"/>
  <c r="P1038" i="62"/>
  <c r="G1038" i="62"/>
  <c r="S1037" i="62"/>
  <c r="G1037" i="62"/>
  <c r="V1036" i="62"/>
  <c r="G1036" i="62"/>
  <c r="P1035" i="62"/>
  <c r="M1035" i="62"/>
  <c r="G1035" i="62"/>
  <c r="P1034" i="62"/>
  <c r="G1034" i="62"/>
  <c r="P1033" i="62"/>
  <c r="G1033" i="62"/>
  <c r="P1032" i="62"/>
  <c r="G1032" i="62"/>
  <c r="O1032" i="62" s="1"/>
  <c r="S1031" i="62"/>
  <c r="G1031" i="62"/>
  <c r="V1031" i="62" s="1"/>
  <c r="G1030" i="62"/>
  <c r="P1029" i="62"/>
  <c r="G1029" i="62"/>
  <c r="P1028" i="62"/>
  <c r="G1028" i="62"/>
  <c r="S1027" i="62"/>
  <c r="G1027" i="62"/>
  <c r="V1027" i="62" s="1"/>
  <c r="G1026" i="62"/>
  <c r="P1025" i="62"/>
  <c r="G1025" i="62"/>
  <c r="P1024" i="62"/>
  <c r="M1024" i="62"/>
  <c r="G1024" i="62"/>
  <c r="P1023" i="62"/>
  <c r="G1023" i="62"/>
  <c r="V1023" i="62" s="1"/>
  <c r="P1022" i="62"/>
  <c r="O1022" i="62"/>
  <c r="M1022" i="62"/>
  <c r="G1022" i="62"/>
  <c r="P1021" i="62"/>
  <c r="G1021" i="62"/>
  <c r="M1021" i="62" s="1"/>
  <c r="P1020" i="62"/>
  <c r="G1020" i="62"/>
  <c r="V1019" i="62"/>
  <c r="P1019" i="62"/>
  <c r="G1019" i="62"/>
  <c r="P1018" i="62"/>
  <c r="G1018" i="62"/>
  <c r="P1017" i="62"/>
  <c r="G1017" i="62"/>
  <c r="R1017" i="62" s="1"/>
  <c r="P1016" i="62"/>
  <c r="G1016" i="62"/>
  <c r="V1015" i="62"/>
  <c r="P1015" i="62"/>
  <c r="K1015" i="62"/>
  <c r="G1015" i="62"/>
  <c r="V1014" i="62"/>
  <c r="P1014" i="62"/>
  <c r="G1014" i="62"/>
  <c r="S1013" i="62"/>
  <c r="G1013" i="62"/>
  <c r="G1012" i="62"/>
  <c r="V1012" i="62" s="1"/>
  <c r="P1011" i="62"/>
  <c r="K1011" i="62"/>
  <c r="G1011" i="62"/>
  <c r="V1011" i="62" s="1"/>
  <c r="P1010" i="62"/>
  <c r="G1010" i="62"/>
  <c r="V1010" i="62" s="1"/>
  <c r="P1009" i="62"/>
  <c r="G1009" i="62"/>
  <c r="P1008" i="62"/>
  <c r="G1008" i="62"/>
  <c r="S1007" i="62"/>
  <c r="G1007" i="62"/>
  <c r="G1006" i="62"/>
  <c r="V1006" i="62" s="1"/>
  <c r="P1005" i="62"/>
  <c r="G1005" i="62"/>
  <c r="P1004" i="62"/>
  <c r="G1004" i="62"/>
  <c r="S1003" i="62"/>
  <c r="G1003" i="62"/>
  <c r="G1002" i="62"/>
  <c r="V1002" i="62" s="1"/>
  <c r="P1001" i="62"/>
  <c r="G1001" i="62"/>
  <c r="P1000" i="62"/>
  <c r="G1000" i="62"/>
  <c r="V999" i="62"/>
  <c r="S999" i="62"/>
  <c r="G999" i="62"/>
  <c r="G998" i="62"/>
  <c r="V998" i="62" s="1"/>
  <c r="P997" i="62"/>
  <c r="G997" i="62"/>
  <c r="P996" i="62"/>
  <c r="G996" i="62"/>
  <c r="P995" i="62"/>
  <c r="G995" i="62"/>
  <c r="V995" i="62" s="1"/>
  <c r="V994" i="62"/>
  <c r="P994" i="62"/>
  <c r="G994" i="62"/>
  <c r="P993" i="62"/>
  <c r="M993" i="62"/>
  <c r="G993" i="62"/>
  <c r="V992" i="62"/>
  <c r="P992" i="62"/>
  <c r="M992" i="62"/>
  <c r="G992" i="62"/>
  <c r="P991" i="62"/>
  <c r="G991" i="62"/>
  <c r="P990" i="62"/>
  <c r="G990" i="62"/>
  <c r="S989" i="62"/>
  <c r="G989" i="62"/>
  <c r="V989" i="62" s="1"/>
  <c r="G988" i="62"/>
  <c r="P987" i="62"/>
  <c r="G987" i="62"/>
  <c r="P986" i="62"/>
  <c r="G986" i="62"/>
  <c r="K986" i="62" s="1"/>
  <c r="S985" i="62"/>
  <c r="G985" i="62"/>
  <c r="V985" i="62" s="1"/>
  <c r="G984" i="62"/>
  <c r="V984" i="62" s="1"/>
  <c r="P983" i="62"/>
  <c r="G983" i="62"/>
  <c r="P982" i="62"/>
  <c r="G982" i="62"/>
  <c r="P981" i="62"/>
  <c r="G981" i="62"/>
  <c r="P980" i="62"/>
  <c r="G980" i="62"/>
  <c r="S979" i="62"/>
  <c r="G979" i="62"/>
  <c r="G978" i="62"/>
  <c r="V978" i="62" s="1"/>
  <c r="P977" i="62"/>
  <c r="G977" i="62"/>
  <c r="V976" i="62"/>
  <c r="P976" i="62"/>
  <c r="O976" i="62"/>
  <c r="G976" i="62"/>
  <c r="K976" i="62" s="1"/>
  <c r="P975" i="62"/>
  <c r="K975" i="62"/>
  <c r="G975" i="62"/>
  <c r="P974" i="62"/>
  <c r="G974" i="62"/>
  <c r="P973" i="62"/>
  <c r="G973" i="62"/>
  <c r="V973" i="62" s="1"/>
  <c r="P972" i="62"/>
  <c r="G972" i="62"/>
  <c r="P971" i="62"/>
  <c r="G971" i="62"/>
  <c r="P970" i="62"/>
  <c r="G970" i="62"/>
  <c r="S969" i="62"/>
  <c r="G969" i="62"/>
  <c r="V968" i="62"/>
  <c r="G968" i="62"/>
  <c r="P967" i="62"/>
  <c r="O967" i="62"/>
  <c r="O965" i="62" s="1"/>
  <c r="G967" i="62"/>
  <c r="P966" i="62"/>
  <c r="G966" i="62"/>
  <c r="S965" i="62"/>
  <c r="G965" i="62"/>
  <c r="V964" i="62"/>
  <c r="G964" i="62"/>
  <c r="P963" i="62"/>
  <c r="G963" i="62"/>
  <c r="P962" i="62"/>
  <c r="G962" i="62"/>
  <c r="S961" i="62"/>
  <c r="G961" i="62"/>
  <c r="V960" i="62"/>
  <c r="G960" i="62"/>
  <c r="V959" i="62"/>
  <c r="R959" i="62"/>
  <c r="P959" i="62"/>
  <c r="G959" i="62"/>
  <c r="O959" i="62" s="1"/>
  <c r="P958" i="62"/>
  <c r="G958" i="62"/>
  <c r="O958" i="62" s="1"/>
  <c r="P957" i="62"/>
  <c r="K957" i="62"/>
  <c r="G957" i="62"/>
  <c r="P956" i="62"/>
  <c r="G956" i="62"/>
  <c r="P955" i="62"/>
  <c r="G955" i="62"/>
  <c r="R955" i="62" s="1"/>
  <c r="P954" i="62"/>
  <c r="O954" i="62"/>
  <c r="M954" i="62"/>
  <c r="K954" i="62"/>
  <c r="G954" i="62"/>
  <c r="V954" i="62" s="1"/>
  <c r="P953" i="62"/>
  <c r="G953" i="62"/>
  <c r="K953" i="62" s="1"/>
  <c r="P952" i="62"/>
  <c r="G952" i="62"/>
  <c r="M952" i="62" s="1"/>
  <c r="S951" i="62"/>
  <c r="G951" i="62"/>
  <c r="V950" i="62"/>
  <c r="G950" i="62"/>
  <c r="P949" i="62"/>
  <c r="G949" i="62"/>
  <c r="P948" i="62"/>
  <c r="G948" i="62"/>
  <c r="S947" i="62"/>
  <c r="G947" i="62"/>
  <c r="V947" i="62" s="1"/>
  <c r="G946" i="62"/>
  <c r="V946" i="62" s="1"/>
  <c r="P945" i="62"/>
  <c r="G945" i="62"/>
  <c r="V945" i="62" s="1"/>
  <c r="P944" i="62"/>
  <c r="M944" i="62"/>
  <c r="G944" i="62"/>
  <c r="V943" i="62"/>
  <c r="P943" i="62"/>
  <c r="G943" i="62"/>
  <c r="P942" i="62"/>
  <c r="G942" i="62"/>
  <c r="O942" i="62" s="1"/>
  <c r="P941" i="62"/>
  <c r="O941" i="62"/>
  <c r="G941" i="62"/>
  <c r="P940" i="62"/>
  <c r="G940" i="62"/>
  <c r="P939" i="62"/>
  <c r="G939" i="62"/>
  <c r="V939" i="62" s="1"/>
  <c r="P938" i="62"/>
  <c r="G938" i="62"/>
  <c r="V938" i="62" s="1"/>
  <c r="V937" i="62"/>
  <c r="R937" i="62"/>
  <c r="P937" i="62"/>
  <c r="O937" i="62"/>
  <c r="G937" i="62"/>
  <c r="P936" i="62"/>
  <c r="G936" i="62"/>
  <c r="M936" i="62" s="1"/>
  <c r="S935" i="62"/>
  <c r="G935" i="62"/>
  <c r="G934" i="62"/>
  <c r="V934" i="62" s="1"/>
  <c r="S933" i="62"/>
  <c r="G933" i="62"/>
  <c r="V933" i="62" s="1"/>
  <c r="G932" i="62"/>
  <c r="V932" i="62" s="1"/>
  <c r="V931" i="62"/>
  <c r="R931" i="62"/>
  <c r="P931" i="62"/>
  <c r="O931" i="62"/>
  <c r="M931" i="62"/>
  <c r="K931" i="62"/>
  <c r="G931" i="62"/>
  <c r="V930" i="62"/>
  <c r="P930" i="62"/>
  <c r="O930" i="62"/>
  <c r="M930" i="62"/>
  <c r="K930" i="62"/>
  <c r="G930" i="62"/>
  <c r="V929" i="62"/>
  <c r="R929" i="62"/>
  <c r="P929" i="62"/>
  <c r="O929" i="62"/>
  <c r="M929" i="62"/>
  <c r="K929" i="62"/>
  <c r="G929" i="62"/>
  <c r="V928" i="62"/>
  <c r="P928" i="62"/>
  <c r="O928" i="62"/>
  <c r="M928" i="62"/>
  <c r="K928" i="62"/>
  <c r="G928" i="62"/>
  <c r="V927" i="62"/>
  <c r="R927" i="62"/>
  <c r="P927" i="62"/>
  <c r="O927" i="62"/>
  <c r="K927" i="62"/>
  <c r="G927" i="62"/>
  <c r="V926" i="62"/>
  <c r="P926" i="62"/>
  <c r="O926" i="62"/>
  <c r="K926" i="62"/>
  <c r="G926" i="62"/>
  <c r="P925" i="62"/>
  <c r="G925" i="62"/>
  <c r="R925" i="62" s="1"/>
  <c r="P924" i="62"/>
  <c r="G924" i="62"/>
  <c r="P923" i="62"/>
  <c r="G923" i="62"/>
  <c r="V922" i="62"/>
  <c r="P922" i="62"/>
  <c r="O922" i="62"/>
  <c r="G922" i="62"/>
  <c r="V921" i="62"/>
  <c r="R921" i="62"/>
  <c r="P921" i="62"/>
  <c r="M921" i="62"/>
  <c r="Q921" i="62" s="1"/>
  <c r="G921" i="62"/>
  <c r="V920" i="62"/>
  <c r="P920" i="62"/>
  <c r="M920" i="62"/>
  <c r="G920" i="62"/>
  <c r="S919" i="62"/>
  <c r="V919" i="62"/>
  <c r="G919" i="62"/>
  <c r="G918" i="62"/>
  <c r="V918" i="62" s="1"/>
  <c r="R917" i="62"/>
  <c r="P917" i="62"/>
  <c r="G917" i="62"/>
  <c r="P916" i="62"/>
  <c r="M916" i="62"/>
  <c r="G916" i="62"/>
  <c r="P915" i="62"/>
  <c r="G915" i="62"/>
  <c r="V914" i="62"/>
  <c r="P914" i="62"/>
  <c r="O914" i="62"/>
  <c r="G914" i="62"/>
  <c r="P913" i="62"/>
  <c r="K913" i="62"/>
  <c r="G913" i="62"/>
  <c r="P912" i="62"/>
  <c r="G912" i="62"/>
  <c r="P911" i="62"/>
  <c r="O911" i="62"/>
  <c r="G911" i="62"/>
  <c r="K911" i="62" s="1"/>
  <c r="P910" i="62"/>
  <c r="G910" i="62"/>
  <c r="V910" i="62" s="1"/>
  <c r="V909" i="62"/>
  <c r="P909" i="62"/>
  <c r="M909" i="62"/>
  <c r="G909" i="62"/>
  <c r="O909" i="62" s="1"/>
  <c r="P908" i="62"/>
  <c r="V908" i="62"/>
  <c r="G908" i="62"/>
  <c r="P907" i="62"/>
  <c r="K907" i="62"/>
  <c r="G907" i="62"/>
  <c r="P906" i="62"/>
  <c r="G906" i="62"/>
  <c r="P905" i="62"/>
  <c r="G905" i="62"/>
  <c r="V905" i="62" s="1"/>
  <c r="P904" i="62"/>
  <c r="G904" i="62"/>
  <c r="P903" i="62"/>
  <c r="G903" i="62"/>
  <c r="O903" i="62" s="1"/>
  <c r="P902" i="62"/>
  <c r="G902" i="62"/>
  <c r="P901" i="62"/>
  <c r="G901" i="62"/>
  <c r="P900" i="62"/>
  <c r="G900" i="62"/>
  <c r="P899" i="62"/>
  <c r="G899" i="62"/>
  <c r="V899" i="62" s="1"/>
  <c r="P898" i="62"/>
  <c r="G898" i="62"/>
  <c r="P897" i="62"/>
  <c r="G897" i="62"/>
  <c r="K897" i="62" s="1"/>
  <c r="P896" i="62"/>
  <c r="G896" i="62"/>
  <c r="P895" i="62"/>
  <c r="G895" i="62"/>
  <c r="P894" i="62"/>
  <c r="K894" i="62"/>
  <c r="G894" i="62"/>
  <c r="P893" i="62"/>
  <c r="G893" i="62"/>
  <c r="P892" i="62"/>
  <c r="G892" i="62"/>
  <c r="P891" i="62"/>
  <c r="G891" i="62"/>
  <c r="P890" i="62"/>
  <c r="G890" i="62"/>
  <c r="P889" i="62"/>
  <c r="K889" i="62"/>
  <c r="G889" i="62"/>
  <c r="P888" i="62"/>
  <c r="G888" i="62"/>
  <c r="V887" i="62"/>
  <c r="P887" i="62"/>
  <c r="G887" i="62"/>
  <c r="K887" i="62" s="1"/>
  <c r="P886" i="62"/>
  <c r="G886" i="62"/>
  <c r="P885" i="62"/>
  <c r="G885" i="62"/>
  <c r="P884" i="62"/>
  <c r="G884" i="62"/>
  <c r="V884" i="62" s="1"/>
  <c r="P883" i="62"/>
  <c r="G883" i="62"/>
  <c r="P882" i="62"/>
  <c r="G882" i="62"/>
  <c r="K882" i="62" s="1"/>
  <c r="V881" i="62"/>
  <c r="P881" i="62"/>
  <c r="G881" i="62"/>
  <c r="P880" i="62"/>
  <c r="G880" i="62"/>
  <c r="S879" i="62"/>
  <c r="G879" i="62"/>
  <c r="G878" i="62"/>
  <c r="V878" i="62" s="1"/>
  <c r="P877" i="62"/>
  <c r="V877" i="62"/>
  <c r="G877" i="62"/>
  <c r="P876" i="62"/>
  <c r="O876" i="62"/>
  <c r="M876" i="62"/>
  <c r="G876" i="62"/>
  <c r="P875" i="62"/>
  <c r="O875" i="62"/>
  <c r="M875" i="62"/>
  <c r="K875" i="62"/>
  <c r="G875" i="62"/>
  <c r="P874" i="62"/>
  <c r="G874" i="62"/>
  <c r="N873" i="62"/>
  <c r="L873" i="62"/>
  <c r="J873" i="62"/>
  <c r="G873" i="62"/>
  <c r="E873" i="62"/>
  <c r="D873" i="62"/>
  <c r="C873" i="62"/>
  <c r="N872" i="62"/>
  <c r="L872" i="62"/>
  <c r="J872" i="62"/>
  <c r="K872" i="62" s="1"/>
  <c r="G872" i="62"/>
  <c r="E872" i="62"/>
  <c r="D872" i="62"/>
  <c r="C872" i="62"/>
  <c r="N871" i="62"/>
  <c r="L871" i="62"/>
  <c r="J871" i="62"/>
  <c r="G871" i="62"/>
  <c r="E871" i="62"/>
  <c r="D871" i="62"/>
  <c r="C871" i="62"/>
  <c r="N870" i="62"/>
  <c r="L870" i="62"/>
  <c r="J870" i="62"/>
  <c r="V870" i="62"/>
  <c r="G870" i="62"/>
  <c r="E870" i="62"/>
  <c r="D870" i="62"/>
  <c r="C870" i="62"/>
  <c r="N869" i="62"/>
  <c r="L869" i="62"/>
  <c r="J869" i="62"/>
  <c r="G869" i="62"/>
  <c r="E869" i="62"/>
  <c r="D869" i="62"/>
  <c r="C869" i="62"/>
  <c r="N868" i="62"/>
  <c r="L868" i="62"/>
  <c r="J868" i="62"/>
  <c r="G868" i="62"/>
  <c r="E868" i="62"/>
  <c r="D868" i="62"/>
  <c r="C868" i="62"/>
  <c r="N867" i="62"/>
  <c r="L867" i="62"/>
  <c r="J867" i="62"/>
  <c r="G867" i="62"/>
  <c r="E867" i="62"/>
  <c r="D867" i="62"/>
  <c r="C867" i="62"/>
  <c r="N866" i="62"/>
  <c r="L866" i="62"/>
  <c r="J866" i="62"/>
  <c r="G866" i="62"/>
  <c r="E866" i="62"/>
  <c r="D866" i="62"/>
  <c r="C866" i="62"/>
  <c r="N865" i="62"/>
  <c r="L865" i="62"/>
  <c r="J865" i="62"/>
  <c r="G865" i="62"/>
  <c r="E865" i="62"/>
  <c r="D865" i="62"/>
  <c r="C865" i="62"/>
  <c r="V864" i="62"/>
  <c r="N864" i="62"/>
  <c r="L864" i="62"/>
  <c r="J864" i="62"/>
  <c r="G864" i="62"/>
  <c r="E864" i="62"/>
  <c r="D864" i="62"/>
  <c r="C864" i="62"/>
  <c r="N863" i="62"/>
  <c r="L863" i="62"/>
  <c r="J863" i="62"/>
  <c r="G863" i="62"/>
  <c r="E863" i="62"/>
  <c r="D863" i="62"/>
  <c r="C863" i="62"/>
  <c r="N862" i="62"/>
  <c r="L862" i="62"/>
  <c r="J862" i="62"/>
  <c r="G862" i="62"/>
  <c r="E862" i="62"/>
  <c r="D862" i="62"/>
  <c r="C862" i="62"/>
  <c r="N861" i="62"/>
  <c r="L861" i="62"/>
  <c r="J861" i="62"/>
  <c r="G861" i="62"/>
  <c r="E861" i="62"/>
  <c r="D861" i="62"/>
  <c r="C861" i="62"/>
  <c r="N860" i="62"/>
  <c r="L860" i="62"/>
  <c r="J860" i="62"/>
  <c r="G860" i="62"/>
  <c r="E860" i="62"/>
  <c r="D860" i="62"/>
  <c r="C860" i="62"/>
  <c r="N859" i="62"/>
  <c r="L859" i="62"/>
  <c r="J859" i="62"/>
  <c r="G859" i="62"/>
  <c r="E859" i="62"/>
  <c r="D859" i="62"/>
  <c r="C859" i="62"/>
  <c r="N858" i="62"/>
  <c r="L858" i="62"/>
  <c r="J858" i="62"/>
  <c r="G858" i="62"/>
  <c r="E858" i="62"/>
  <c r="D858" i="62"/>
  <c r="C858" i="62"/>
  <c r="N857" i="62"/>
  <c r="L857" i="62"/>
  <c r="J857" i="62"/>
  <c r="G857" i="62"/>
  <c r="E857" i="62"/>
  <c r="D857" i="62"/>
  <c r="C857" i="62"/>
  <c r="N856" i="62"/>
  <c r="L856" i="62"/>
  <c r="J856" i="62"/>
  <c r="G856" i="62"/>
  <c r="V856" i="62" s="1"/>
  <c r="E856" i="62"/>
  <c r="D856" i="62"/>
  <c r="C856" i="62"/>
  <c r="N855" i="62"/>
  <c r="L855" i="62"/>
  <c r="J855" i="62"/>
  <c r="G855" i="62"/>
  <c r="E855" i="62"/>
  <c r="D855" i="62"/>
  <c r="C855" i="62"/>
  <c r="N854" i="62"/>
  <c r="L854" i="62"/>
  <c r="J854" i="62"/>
  <c r="G854" i="62"/>
  <c r="E854" i="62"/>
  <c r="D854" i="62"/>
  <c r="C854" i="62"/>
  <c r="N853" i="62"/>
  <c r="L853" i="62"/>
  <c r="J853" i="62"/>
  <c r="G853" i="62"/>
  <c r="E853" i="62"/>
  <c r="D853" i="62"/>
  <c r="C853" i="62"/>
  <c r="N852" i="62"/>
  <c r="L852" i="62"/>
  <c r="J852" i="62"/>
  <c r="G852" i="62"/>
  <c r="E852" i="62"/>
  <c r="D852" i="62"/>
  <c r="C852" i="62"/>
  <c r="P851" i="62"/>
  <c r="G851" i="62"/>
  <c r="P850" i="62"/>
  <c r="G850" i="62"/>
  <c r="K850" i="62" s="1"/>
  <c r="P849" i="62"/>
  <c r="G849" i="62"/>
  <c r="M849" i="62" s="1"/>
  <c r="P848" i="62"/>
  <c r="G848" i="62"/>
  <c r="V847" i="62"/>
  <c r="P847" i="62"/>
  <c r="G847" i="62"/>
  <c r="O847" i="62" s="1"/>
  <c r="P846" i="62"/>
  <c r="G846" i="62"/>
  <c r="P845" i="62"/>
  <c r="G845" i="62"/>
  <c r="P844" i="62"/>
  <c r="G844" i="62"/>
  <c r="P843" i="62"/>
  <c r="G843" i="62"/>
  <c r="P842" i="62"/>
  <c r="G842" i="62"/>
  <c r="S841" i="62"/>
  <c r="G841" i="62"/>
  <c r="G840" i="62"/>
  <c r="V840" i="62" s="1"/>
  <c r="P839" i="62"/>
  <c r="G839" i="62"/>
  <c r="V839" i="62" s="1"/>
  <c r="P838" i="62"/>
  <c r="G838" i="62"/>
  <c r="P837" i="62"/>
  <c r="O837" i="62"/>
  <c r="M837" i="62"/>
  <c r="G837" i="62"/>
  <c r="P836" i="62"/>
  <c r="G836" i="62"/>
  <c r="M836" i="62" s="1"/>
  <c r="P835" i="62"/>
  <c r="G835" i="62"/>
  <c r="V834" i="62"/>
  <c r="P834" i="62"/>
  <c r="O834" i="62"/>
  <c r="G834" i="62"/>
  <c r="P833" i="62"/>
  <c r="G833" i="62"/>
  <c r="P832" i="62"/>
  <c r="M832" i="62"/>
  <c r="G832" i="62"/>
  <c r="P831" i="62"/>
  <c r="G831" i="62"/>
  <c r="V830" i="62"/>
  <c r="P830" i="62"/>
  <c r="G830" i="62"/>
  <c r="P829" i="62"/>
  <c r="G829" i="62"/>
  <c r="M829" i="62" s="1"/>
  <c r="P828" i="62"/>
  <c r="V828" i="62"/>
  <c r="G828" i="62"/>
  <c r="P827" i="62"/>
  <c r="G827" i="62"/>
  <c r="P826" i="62"/>
  <c r="G826" i="62"/>
  <c r="P825" i="62"/>
  <c r="G825" i="62"/>
  <c r="P824" i="62"/>
  <c r="G824" i="62"/>
  <c r="P823" i="62"/>
  <c r="M823" i="62"/>
  <c r="K823" i="62"/>
  <c r="G823" i="62"/>
  <c r="O823" i="62" s="1"/>
  <c r="P822" i="62"/>
  <c r="G822" i="62"/>
  <c r="P821" i="62"/>
  <c r="G821" i="62"/>
  <c r="P820" i="62"/>
  <c r="O820" i="62"/>
  <c r="G820" i="62"/>
  <c r="V819" i="62"/>
  <c r="P819" i="62"/>
  <c r="G819" i="62"/>
  <c r="O819" i="62" s="1"/>
  <c r="P818" i="62"/>
  <c r="G818" i="62"/>
  <c r="P817" i="62"/>
  <c r="G817" i="62"/>
  <c r="K817" i="62" s="1"/>
  <c r="P816" i="62"/>
  <c r="G816" i="62"/>
  <c r="P815" i="62"/>
  <c r="G815" i="62"/>
  <c r="V815" i="62" s="1"/>
  <c r="P814" i="62"/>
  <c r="G814" i="62"/>
  <c r="P813" i="62"/>
  <c r="G813" i="62"/>
  <c r="R813" i="62" s="1"/>
  <c r="P812" i="62"/>
  <c r="G812" i="62"/>
  <c r="P811" i="62"/>
  <c r="G811" i="62"/>
  <c r="K811" i="62" s="1"/>
  <c r="P810" i="62"/>
  <c r="G810" i="62"/>
  <c r="V810" i="62" s="1"/>
  <c r="P809" i="62"/>
  <c r="G809" i="62"/>
  <c r="K809" i="62" s="1"/>
  <c r="P808" i="62"/>
  <c r="G808" i="62"/>
  <c r="P807" i="62"/>
  <c r="G807" i="62"/>
  <c r="V807" i="62" s="1"/>
  <c r="P806" i="62"/>
  <c r="G806" i="62"/>
  <c r="P805" i="62"/>
  <c r="G805" i="62"/>
  <c r="P804" i="62"/>
  <c r="G804" i="62"/>
  <c r="P803" i="62"/>
  <c r="G803" i="62"/>
  <c r="K803" i="62" s="1"/>
  <c r="P802" i="62"/>
  <c r="G802" i="62"/>
  <c r="P801" i="62"/>
  <c r="G801" i="62"/>
  <c r="V801" i="62" s="1"/>
  <c r="P800" i="62"/>
  <c r="G800" i="62"/>
  <c r="V800" i="62" s="1"/>
  <c r="P799" i="62"/>
  <c r="G799" i="62"/>
  <c r="P798" i="62"/>
  <c r="G798" i="62"/>
  <c r="S797" i="62"/>
  <c r="G797" i="62"/>
  <c r="V796" i="62"/>
  <c r="G796" i="62"/>
  <c r="P795" i="62"/>
  <c r="G795" i="62"/>
  <c r="K795" i="62" s="1"/>
  <c r="P794" i="62"/>
  <c r="K794" i="62"/>
  <c r="G794" i="62"/>
  <c r="P793" i="62"/>
  <c r="G793" i="62"/>
  <c r="P792" i="62"/>
  <c r="G792" i="62"/>
  <c r="P791" i="62"/>
  <c r="O791" i="62"/>
  <c r="G791" i="62"/>
  <c r="V791" i="62" s="1"/>
  <c r="P790" i="62"/>
  <c r="G790" i="62"/>
  <c r="R791" i="62" s="1"/>
  <c r="P789" i="62"/>
  <c r="M789" i="62"/>
  <c r="G789" i="62"/>
  <c r="P788" i="62"/>
  <c r="G788" i="62"/>
  <c r="V787" i="62"/>
  <c r="P787" i="62"/>
  <c r="G787" i="62"/>
  <c r="P786" i="62"/>
  <c r="G786" i="62"/>
  <c r="P785" i="62"/>
  <c r="G785" i="62"/>
  <c r="M785" i="62" s="1"/>
  <c r="P784" i="62"/>
  <c r="G784" i="62"/>
  <c r="V783" i="62"/>
  <c r="P783" i="62"/>
  <c r="G783" i="62"/>
  <c r="K783" i="62" s="1"/>
  <c r="V782" i="62"/>
  <c r="P782" i="62"/>
  <c r="O782" i="62"/>
  <c r="G782" i="62"/>
  <c r="P781" i="62"/>
  <c r="O781" i="62"/>
  <c r="M781" i="62"/>
  <c r="G781" i="62"/>
  <c r="P780" i="62"/>
  <c r="G780" i="62"/>
  <c r="P779" i="62"/>
  <c r="G779" i="62"/>
  <c r="P778" i="62"/>
  <c r="G778" i="62"/>
  <c r="V777" i="62"/>
  <c r="R777" i="62"/>
  <c r="P777" i="62"/>
  <c r="O777" i="62"/>
  <c r="G777" i="62"/>
  <c r="P776" i="62"/>
  <c r="G776" i="62"/>
  <c r="P775" i="62"/>
  <c r="O775" i="62"/>
  <c r="M775" i="62"/>
  <c r="G775" i="62"/>
  <c r="P774" i="62"/>
  <c r="G774" i="62"/>
  <c r="P773" i="62"/>
  <c r="V773" i="62"/>
  <c r="G773" i="62"/>
  <c r="P772" i="62"/>
  <c r="G772" i="62"/>
  <c r="V771" i="62"/>
  <c r="R771" i="62"/>
  <c r="P771" i="62"/>
  <c r="O771" i="62"/>
  <c r="M771" i="62"/>
  <c r="K771" i="62"/>
  <c r="G771" i="62"/>
  <c r="V770" i="62"/>
  <c r="P770" i="62"/>
  <c r="O770" i="62"/>
  <c r="M770" i="62"/>
  <c r="K770" i="62"/>
  <c r="G770" i="62"/>
  <c r="P769" i="62"/>
  <c r="G769" i="62"/>
  <c r="V768" i="62"/>
  <c r="P768" i="62"/>
  <c r="G768" i="62"/>
  <c r="V767" i="62"/>
  <c r="R767" i="62"/>
  <c r="P767" i="62"/>
  <c r="O767" i="62"/>
  <c r="M767" i="62"/>
  <c r="K767" i="62"/>
  <c r="G767" i="62"/>
  <c r="V766" i="62"/>
  <c r="P766" i="62"/>
  <c r="O766" i="62"/>
  <c r="M766" i="62"/>
  <c r="K766" i="62"/>
  <c r="G766" i="62"/>
  <c r="V765" i="62"/>
  <c r="R765" i="62"/>
  <c r="P765" i="62"/>
  <c r="O765" i="62"/>
  <c r="K765" i="62"/>
  <c r="G765" i="62"/>
  <c r="V764" i="62"/>
  <c r="P764" i="62"/>
  <c r="O764" i="62"/>
  <c r="K764" i="62"/>
  <c r="G764" i="62"/>
  <c r="P763" i="62"/>
  <c r="G763" i="62"/>
  <c r="P762" i="62"/>
  <c r="K762" i="62"/>
  <c r="G762" i="62"/>
  <c r="P761" i="62"/>
  <c r="V761" i="62"/>
  <c r="G761" i="62"/>
  <c r="P760" i="62"/>
  <c r="O760" i="62"/>
  <c r="G760" i="62"/>
  <c r="P759" i="62"/>
  <c r="G759" i="62"/>
  <c r="P758" i="62"/>
  <c r="G758" i="62"/>
  <c r="P757" i="62"/>
  <c r="G757" i="62"/>
  <c r="P756" i="62"/>
  <c r="G756" i="62"/>
  <c r="O756" i="62" s="1"/>
  <c r="V755" i="62"/>
  <c r="R755" i="62"/>
  <c r="P755" i="62"/>
  <c r="O755" i="62"/>
  <c r="M755" i="62"/>
  <c r="K755" i="62"/>
  <c r="G755" i="62"/>
  <c r="V754" i="62"/>
  <c r="P754" i="62"/>
  <c r="O754" i="62"/>
  <c r="M754" i="62"/>
  <c r="K754" i="62"/>
  <c r="G754" i="62"/>
  <c r="P753" i="62"/>
  <c r="G753" i="62"/>
  <c r="P752" i="62"/>
  <c r="M752" i="62"/>
  <c r="G752" i="62"/>
  <c r="V751" i="62"/>
  <c r="P751" i="62"/>
  <c r="G751" i="62"/>
  <c r="O751" i="62" s="1"/>
  <c r="P750" i="62"/>
  <c r="V750" i="62"/>
  <c r="G750" i="62"/>
  <c r="P749" i="62"/>
  <c r="G749" i="62"/>
  <c r="P748" i="62"/>
  <c r="G748" i="62"/>
  <c r="P747" i="62"/>
  <c r="G747" i="62"/>
  <c r="P746" i="62"/>
  <c r="G746" i="62"/>
  <c r="V746" i="62" s="1"/>
  <c r="P745" i="62"/>
  <c r="G745" i="62"/>
  <c r="P744" i="62"/>
  <c r="M744" i="62"/>
  <c r="G744" i="62"/>
  <c r="P743" i="62"/>
  <c r="G743" i="62"/>
  <c r="K743" i="62" s="1"/>
  <c r="P742" i="62"/>
  <c r="G742" i="62"/>
  <c r="O742" i="62" s="1"/>
  <c r="P741" i="62"/>
  <c r="G741" i="62"/>
  <c r="P740" i="62"/>
  <c r="G740" i="62"/>
  <c r="K740" i="62" s="1"/>
  <c r="P739" i="62"/>
  <c r="G739" i="62"/>
  <c r="P738" i="62"/>
  <c r="G738" i="62"/>
  <c r="V737" i="62"/>
  <c r="R737" i="62"/>
  <c r="P737" i="62"/>
  <c r="O737" i="62"/>
  <c r="M737" i="62"/>
  <c r="K737" i="62"/>
  <c r="G737" i="62"/>
  <c r="V736" i="62"/>
  <c r="P736" i="62"/>
  <c r="O736" i="62"/>
  <c r="M736" i="62"/>
  <c r="K736" i="62"/>
  <c r="G736" i="62"/>
  <c r="P735" i="62"/>
  <c r="K735" i="62"/>
  <c r="G735" i="62"/>
  <c r="V734" i="62"/>
  <c r="P734" i="62"/>
  <c r="G734" i="62"/>
  <c r="P733" i="62"/>
  <c r="G733" i="62"/>
  <c r="P732" i="62"/>
  <c r="G732" i="62"/>
  <c r="P731" i="62"/>
  <c r="G731" i="62"/>
  <c r="P730" i="62"/>
  <c r="G730" i="62"/>
  <c r="P729" i="62"/>
  <c r="G729" i="62"/>
  <c r="V729" i="62" s="1"/>
  <c r="P728" i="62"/>
  <c r="G728" i="62"/>
  <c r="P727" i="62"/>
  <c r="O727" i="62"/>
  <c r="M727" i="62"/>
  <c r="G727" i="62"/>
  <c r="H727" i="62" s="1"/>
  <c r="P726" i="62"/>
  <c r="G726" i="62"/>
  <c r="P725" i="62"/>
  <c r="G725" i="62"/>
  <c r="P724" i="62"/>
  <c r="G724" i="62"/>
  <c r="H724" i="62" s="1"/>
  <c r="V723" i="62"/>
  <c r="P723" i="62"/>
  <c r="K723" i="62"/>
  <c r="G723" i="62"/>
  <c r="P722" i="62"/>
  <c r="G722" i="62"/>
  <c r="V721" i="62"/>
  <c r="R721" i="62"/>
  <c r="P721" i="62"/>
  <c r="O721" i="62"/>
  <c r="M721" i="62"/>
  <c r="K721" i="62"/>
  <c r="G721" i="62"/>
  <c r="V720" i="62"/>
  <c r="P720" i="62"/>
  <c r="O720" i="62"/>
  <c r="M720" i="62"/>
  <c r="K720" i="62"/>
  <c r="G720" i="62"/>
  <c r="V719" i="62"/>
  <c r="R719" i="62"/>
  <c r="P719" i="62"/>
  <c r="O719" i="62"/>
  <c r="M719" i="62"/>
  <c r="K719" i="62"/>
  <c r="G719" i="62"/>
  <c r="V718" i="62"/>
  <c r="P718" i="62"/>
  <c r="O718" i="62"/>
  <c r="M718" i="62"/>
  <c r="K718" i="62"/>
  <c r="G718" i="62"/>
  <c r="V717" i="62"/>
  <c r="R717" i="62"/>
  <c r="P717" i="62"/>
  <c r="O717" i="62"/>
  <c r="M717" i="62"/>
  <c r="K717" i="62"/>
  <c r="G717" i="62"/>
  <c r="V716" i="62"/>
  <c r="P716" i="62"/>
  <c r="O716" i="62"/>
  <c r="M716" i="62"/>
  <c r="K716" i="62"/>
  <c r="G716" i="62"/>
  <c r="V715" i="62"/>
  <c r="R715" i="62"/>
  <c r="P715" i="62"/>
  <c r="O715" i="62"/>
  <c r="M715" i="62"/>
  <c r="K715" i="62"/>
  <c r="G715" i="62"/>
  <c r="V714" i="62"/>
  <c r="P714" i="62"/>
  <c r="O714" i="62"/>
  <c r="M714" i="62"/>
  <c r="K714" i="62"/>
  <c r="G714" i="62"/>
  <c r="V713" i="62"/>
  <c r="R713" i="62"/>
  <c r="P713" i="62"/>
  <c r="O713" i="62"/>
  <c r="G713" i="62"/>
  <c r="H713" i="62" s="1"/>
  <c r="V712" i="62"/>
  <c r="P712" i="62"/>
  <c r="O712" i="62"/>
  <c r="G712" i="62"/>
  <c r="H712" i="62" s="1"/>
  <c r="S711" i="62"/>
  <c r="G711" i="62"/>
  <c r="V711" i="62" s="1"/>
  <c r="G710" i="62"/>
  <c r="S709" i="62"/>
  <c r="G709" i="62"/>
  <c r="V708" i="62"/>
  <c r="G708" i="62"/>
  <c r="P707" i="62"/>
  <c r="G707" i="62"/>
  <c r="H707" i="62" s="1"/>
  <c r="V707" i="62" s="1"/>
  <c r="P706" i="62"/>
  <c r="G706" i="62"/>
  <c r="H706" i="62" s="1"/>
  <c r="P705" i="62"/>
  <c r="G705" i="62"/>
  <c r="H705" i="62" s="1"/>
  <c r="P704" i="62"/>
  <c r="G704" i="62"/>
  <c r="H704" i="62" s="1"/>
  <c r="P703" i="62"/>
  <c r="G703" i="62"/>
  <c r="P702" i="62"/>
  <c r="G702" i="62"/>
  <c r="P701" i="62"/>
  <c r="G701" i="62"/>
  <c r="H701" i="62" s="1"/>
  <c r="P700" i="62"/>
  <c r="G700" i="62"/>
  <c r="H700" i="62" s="1"/>
  <c r="O700" i="62" s="1"/>
  <c r="V699" i="62"/>
  <c r="P699" i="62"/>
  <c r="G699" i="62"/>
  <c r="H699" i="62" s="1"/>
  <c r="P698" i="62"/>
  <c r="G698" i="62"/>
  <c r="H698" i="62" s="1"/>
  <c r="V698" i="62" s="1"/>
  <c r="P697" i="62"/>
  <c r="G697" i="62"/>
  <c r="H697" i="62" s="1"/>
  <c r="P696" i="62"/>
  <c r="G696" i="62"/>
  <c r="H696" i="62" s="1"/>
  <c r="P695" i="62"/>
  <c r="G695" i="62"/>
  <c r="P694" i="62"/>
  <c r="G694" i="62"/>
  <c r="H694" i="62" s="1"/>
  <c r="P693" i="62"/>
  <c r="G693" i="62"/>
  <c r="P692" i="62"/>
  <c r="G692" i="62"/>
  <c r="H692" i="62" s="1"/>
  <c r="V692" i="62" s="1"/>
  <c r="P691" i="62"/>
  <c r="G691" i="62"/>
  <c r="H691" i="62" s="1"/>
  <c r="P690" i="62"/>
  <c r="G690" i="62"/>
  <c r="H690" i="62" s="1"/>
  <c r="V690" i="62" s="1"/>
  <c r="P689" i="62"/>
  <c r="G689" i="62"/>
  <c r="H689" i="62" s="1"/>
  <c r="P688" i="62"/>
  <c r="G688" i="62"/>
  <c r="H688" i="62" s="1"/>
  <c r="P687" i="62"/>
  <c r="O687" i="62"/>
  <c r="G687" i="62"/>
  <c r="H687" i="62" s="1"/>
  <c r="P686" i="62"/>
  <c r="G686" i="62"/>
  <c r="P685" i="62"/>
  <c r="G685" i="62"/>
  <c r="H685" i="62" s="1"/>
  <c r="P684" i="62"/>
  <c r="G684" i="62"/>
  <c r="H684" i="62" s="1"/>
  <c r="S683" i="62"/>
  <c r="G683" i="62"/>
  <c r="V683" i="62" s="1"/>
  <c r="G682" i="62"/>
  <c r="P681" i="62"/>
  <c r="G681" i="62"/>
  <c r="H681" i="62" s="1"/>
  <c r="P680" i="62"/>
  <c r="G680" i="62"/>
  <c r="H680" i="62" s="1"/>
  <c r="P679" i="62"/>
  <c r="G679" i="62"/>
  <c r="H679" i="62" s="1"/>
  <c r="P678" i="62"/>
  <c r="G678" i="62"/>
  <c r="H678" i="62" s="1"/>
  <c r="P677" i="62"/>
  <c r="G677" i="62"/>
  <c r="H677" i="62" s="1"/>
  <c r="P676" i="62"/>
  <c r="G676" i="62"/>
  <c r="H676" i="62" s="1"/>
  <c r="P675" i="62"/>
  <c r="G675" i="62"/>
  <c r="P674" i="62"/>
  <c r="G674" i="62"/>
  <c r="H674" i="62" s="1"/>
  <c r="P673" i="62"/>
  <c r="G673" i="62"/>
  <c r="H673" i="62" s="1"/>
  <c r="P672" i="62"/>
  <c r="G672" i="62"/>
  <c r="H672" i="62" s="1"/>
  <c r="P671" i="62"/>
  <c r="G671" i="62"/>
  <c r="H671" i="62" s="1"/>
  <c r="P670" i="62"/>
  <c r="G670" i="62"/>
  <c r="H670" i="62" s="1"/>
  <c r="K670" i="62" s="1"/>
  <c r="P669" i="62"/>
  <c r="G669" i="62"/>
  <c r="H669" i="62" s="1"/>
  <c r="P668" i="62"/>
  <c r="G668" i="62"/>
  <c r="H668" i="62" s="1"/>
  <c r="P667" i="62"/>
  <c r="G667" i="62"/>
  <c r="H667" i="62" s="1"/>
  <c r="P666" i="62"/>
  <c r="G666" i="62"/>
  <c r="H666" i="62" s="1"/>
  <c r="P665" i="62"/>
  <c r="G665" i="62"/>
  <c r="H665" i="62" s="1"/>
  <c r="P664" i="62"/>
  <c r="G664" i="62"/>
  <c r="H664" i="62" s="1"/>
  <c r="P663" i="62"/>
  <c r="G663" i="62"/>
  <c r="H663" i="62" s="1"/>
  <c r="P662" i="62"/>
  <c r="G662" i="62"/>
  <c r="H662" i="62" s="1"/>
  <c r="P661" i="62"/>
  <c r="G661" i="62"/>
  <c r="H661" i="62" s="1"/>
  <c r="P660" i="62"/>
  <c r="G660" i="62"/>
  <c r="H660" i="62" s="1"/>
  <c r="P659" i="62"/>
  <c r="G659" i="62"/>
  <c r="H659" i="62" s="1"/>
  <c r="P658" i="62"/>
  <c r="G658" i="62"/>
  <c r="H658" i="62" s="1"/>
  <c r="S657" i="62"/>
  <c r="G657" i="62"/>
  <c r="V656" i="62"/>
  <c r="G656" i="62"/>
  <c r="S655" i="62"/>
  <c r="G655" i="62"/>
  <c r="G654" i="62"/>
  <c r="V654" i="62" s="1"/>
  <c r="P653" i="62"/>
  <c r="G653" i="62"/>
  <c r="H653" i="62" s="1"/>
  <c r="P652" i="62"/>
  <c r="G652" i="62"/>
  <c r="H652" i="62" s="1"/>
  <c r="P651" i="62"/>
  <c r="G651" i="62"/>
  <c r="P650" i="62"/>
  <c r="G650" i="62"/>
  <c r="P649" i="62"/>
  <c r="G649" i="62"/>
  <c r="H649" i="62" s="1"/>
  <c r="P648" i="62"/>
  <c r="G648" i="62"/>
  <c r="H648" i="62" s="1"/>
  <c r="P647" i="62"/>
  <c r="G647" i="62"/>
  <c r="P646" i="62"/>
  <c r="G646" i="62"/>
  <c r="S645" i="62"/>
  <c r="G645" i="62"/>
  <c r="V644" i="62"/>
  <c r="G644" i="62"/>
  <c r="P643" i="62"/>
  <c r="G643" i="62"/>
  <c r="H643" i="62" s="1"/>
  <c r="P642" i="62"/>
  <c r="G642" i="62"/>
  <c r="P641" i="62"/>
  <c r="G641" i="62"/>
  <c r="H641" i="62" s="1"/>
  <c r="P640" i="62"/>
  <c r="G640" i="62"/>
  <c r="H640" i="62" s="1"/>
  <c r="P639" i="62"/>
  <c r="G639" i="62"/>
  <c r="H639" i="62" s="1"/>
  <c r="P638" i="62"/>
  <c r="M638" i="62"/>
  <c r="G638" i="62"/>
  <c r="H638" i="62" s="1"/>
  <c r="P637" i="62"/>
  <c r="G637" i="62"/>
  <c r="H637" i="62" s="1"/>
  <c r="P636" i="62"/>
  <c r="G636" i="62"/>
  <c r="H636" i="62" s="1"/>
  <c r="P635" i="62"/>
  <c r="G635" i="62"/>
  <c r="P634" i="62"/>
  <c r="G634" i="62"/>
  <c r="H634" i="62" s="1"/>
  <c r="P633" i="62"/>
  <c r="G633" i="62"/>
  <c r="H633" i="62" s="1"/>
  <c r="P632" i="62"/>
  <c r="G632" i="62"/>
  <c r="H632" i="62" s="1"/>
  <c r="P631" i="62"/>
  <c r="G631" i="62"/>
  <c r="H631" i="62" s="1"/>
  <c r="P630" i="62"/>
  <c r="G630" i="62"/>
  <c r="H630" i="62" s="1"/>
  <c r="P629" i="62"/>
  <c r="G629" i="62"/>
  <c r="H629" i="62" s="1"/>
  <c r="P628" i="62"/>
  <c r="G628" i="62"/>
  <c r="H628" i="62" s="1"/>
  <c r="P627" i="62"/>
  <c r="G627" i="62"/>
  <c r="P626" i="62"/>
  <c r="G626" i="62"/>
  <c r="H626" i="62" s="1"/>
  <c r="P625" i="62"/>
  <c r="G625" i="62"/>
  <c r="H625" i="62" s="1"/>
  <c r="P624" i="62"/>
  <c r="G624" i="62"/>
  <c r="H624" i="62" s="1"/>
  <c r="P623" i="62"/>
  <c r="G623" i="62"/>
  <c r="H623" i="62" s="1"/>
  <c r="V622" i="62"/>
  <c r="P622" i="62"/>
  <c r="G622" i="62"/>
  <c r="H622" i="62" s="1"/>
  <c r="K622" i="62" s="1"/>
  <c r="P621" i="62"/>
  <c r="G621" i="62"/>
  <c r="H621" i="62" s="1"/>
  <c r="P620" i="62"/>
  <c r="G620" i="62"/>
  <c r="H620" i="62" s="1"/>
  <c r="P619" i="62"/>
  <c r="G619" i="62"/>
  <c r="H619" i="62" s="1"/>
  <c r="P618" i="62"/>
  <c r="G618" i="62"/>
  <c r="H618" i="62" s="1"/>
  <c r="P617" i="62"/>
  <c r="G617" i="62"/>
  <c r="H617" i="62" s="1"/>
  <c r="P616" i="62"/>
  <c r="G616" i="62"/>
  <c r="H616" i="62" s="1"/>
  <c r="P615" i="62"/>
  <c r="G615" i="62"/>
  <c r="H615" i="62" s="1"/>
  <c r="P614" i="62"/>
  <c r="G614" i="62"/>
  <c r="H614" i="62" s="1"/>
  <c r="P613" i="62"/>
  <c r="G613" i="62"/>
  <c r="H613" i="62" s="1"/>
  <c r="P612" i="62"/>
  <c r="G612" i="62"/>
  <c r="H612" i="62" s="1"/>
  <c r="P611" i="62"/>
  <c r="G611" i="62"/>
  <c r="H611" i="62" s="1"/>
  <c r="P610" i="62"/>
  <c r="G610" i="62"/>
  <c r="H610" i="62" s="1"/>
  <c r="P609" i="62"/>
  <c r="G609" i="62"/>
  <c r="P608" i="62"/>
  <c r="G608" i="62"/>
  <c r="H608" i="62" s="1"/>
  <c r="P607" i="62"/>
  <c r="G607" i="62"/>
  <c r="P606" i="62"/>
  <c r="M606" i="62"/>
  <c r="G606" i="62"/>
  <c r="H606" i="62" s="1"/>
  <c r="K606" i="62" s="1"/>
  <c r="P605" i="62"/>
  <c r="G605" i="62"/>
  <c r="H605" i="62" s="1"/>
  <c r="P604" i="62"/>
  <c r="G604" i="62"/>
  <c r="H604" i="62" s="1"/>
  <c r="P603" i="62"/>
  <c r="G603" i="62"/>
  <c r="H603" i="62" s="1"/>
  <c r="P602" i="62"/>
  <c r="G602" i="62"/>
  <c r="H602" i="62" s="1"/>
  <c r="P601" i="62"/>
  <c r="G601" i="62"/>
  <c r="H601" i="62" s="1"/>
  <c r="P600" i="62"/>
  <c r="G600" i="62"/>
  <c r="H600" i="62" s="1"/>
  <c r="P599" i="62"/>
  <c r="G599" i="62"/>
  <c r="H599" i="62" s="1"/>
  <c r="P598" i="62"/>
  <c r="G598" i="62"/>
  <c r="H598" i="62" s="1"/>
  <c r="S597" i="62"/>
  <c r="G597" i="62"/>
  <c r="V597" i="62" s="1"/>
  <c r="G596" i="62"/>
  <c r="P595" i="62"/>
  <c r="G595" i="62"/>
  <c r="H595" i="62" s="1"/>
  <c r="P594" i="62"/>
  <c r="G594" i="62"/>
  <c r="P593" i="62"/>
  <c r="G593" i="62"/>
  <c r="P592" i="62"/>
  <c r="G592" i="62"/>
  <c r="H592" i="62" s="1"/>
  <c r="P591" i="62"/>
  <c r="G591" i="62"/>
  <c r="H591" i="62" s="1"/>
  <c r="O591" i="62" s="1"/>
  <c r="P590" i="62"/>
  <c r="G590" i="62"/>
  <c r="H590" i="62" s="1"/>
  <c r="P589" i="62"/>
  <c r="G589" i="62"/>
  <c r="P588" i="62"/>
  <c r="G588" i="62"/>
  <c r="H588" i="62" s="1"/>
  <c r="P587" i="62"/>
  <c r="G587" i="62"/>
  <c r="H587" i="62" s="1"/>
  <c r="P586" i="62"/>
  <c r="G586" i="62"/>
  <c r="P585" i="62"/>
  <c r="G585" i="62"/>
  <c r="P584" i="62"/>
  <c r="O584" i="62"/>
  <c r="M584" i="62"/>
  <c r="K584" i="62"/>
  <c r="G584" i="62"/>
  <c r="H584" i="62" s="1"/>
  <c r="V584" i="62" s="1"/>
  <c r="P583" i="62"/>
  <c r="G583" i="62"/>
  <c r="H583" i="62" s="1"/>
  <c r="O583" i="62" s="1"/>
  <c r="P582" i="62"/>
  <c r="G582" i="62"/>
  <c r="P581" i="62"/>
  <c r="G581" i="62"/>
  <c r="P580" i="62"/>
  <c r="G580" i="62"/>
  <c r="H580" i="62" s="1"/>
  <c r="P579" i="62"/>
  <c r="G579" i="62"/>
  <c r="H579" i="62" s="1"/>
  <c r="P578" i="62"/>
  <c r="G578" i="62"/>
  <c r="P577" i="62"/>
  <c r="G577" i="62"/>
  <c r="P576" i="62"/>
  <c r="O576" i="62"/>
  <c r="G576" i="62"/>
  <c r="H576" i="62" s="1"/>
  <c r="V576" i="62" s="1"/>
  <c r="P575" i="62"/>
  <c r="G575" i="62"/>
  <c r="H575" i="62" s="1"/>
  <c r="P574" i="62"/>
  <c r="G574" i="62"/>
  <c r="P573" i="62"/>
  <c r="G573" i="62"/>
  <c r="P572" i="62"/>
  <c r="G572" i="62"/>
  <c r="H572" i="62" s="1"/>
  <c r="P571" i="62"/>
  <c r="G571" i="62"/>
  <c r="H571" i="62" s="1"/>
  <c r="P570" i="62"/>
  <c r="G570" i="62"/>
  <c r="P569" i="62"/>
  <c r="G569" i="62"/>
  <c r="P568" i="62"/>
  <c r="G568" i="62"/>
  <c r="H568" i="62" s="1"/>
  <c r="V568" i="62" s="1"/>
  <c r="P567" i="62"/>
  <c r="O567" i="62"/>
  <c r="K567" i="62"/>
  <c r="G567" i="62"/>
  <c r="H567" i="62" s="1"/>
  <c r="P566" i="62"/>
  <c r="G566" i="62"/>
  <c r="H566" i="62" s="1"/>
  <c r="P565" i="62"/>
  <c r="G565" i="62"/>
  <c r="P564" i="62"/>
  <c r="G564" i="62"/>
  <c r="H564" i="62" s="1"/>
  <c r="P563" i="62"/>
  <c r="G563" i="62"/>
  <c r="H563" i="62" s="1"/>
  <c r="P562" i="62"/>
  <c r="G562" i="62"/>
  <c r="P561" i="62"/>
  <c r="G561" i="62"/>
  <c r="P560" i="62"/>
  <c r="G560" i="62"/>
  <c r="H560" i="62" s="1"/>
  <c r="P559" i="62"/>
  <c r="G559" i="62"/>
  <c r="H559" i="62" s="1"/>
  <c r="O559" i="62" s="1"/>
  <c r="P558" i="62"/>
  <c r="G558" i="62"/>
  <c r="P557" i="62"/>
  <c r="G557" i="62"/>
  <c r="P556" i="62"/>
  <c r="G556" i="62"/>
  <c r="H556" i="62" s="1"/>
  <c r="P555" i="62"/>
  <c r="G555" i="62"/>
  <c r="H555" i="62" s="1"/>
  <c r="P554" i="62"/>
  <c r="G554" i="62"/>
  <c r="P553" i="62"/>
  <c r="G553" i="62"/>
  <c r="P552" i="62"/>
  <c r="G552" i="62"/>
  <c r="H552" i="62" s="1"/>
  <c r="V552" i="62" s="1"/>
  <c r="P551" i="62"/>
  <c r="G551" i="62"/>
  <c r="H551" i="62" s="1"/>
  <c r="P550" i="62"/>
  <c r="G550" i="62"/>
  <c r="H550" i="62" s="1"/>
  <c r="P549" i="62"/>
  <c r="G549" i="62"/>
  <c r="P548" i="62"/>
  <c r="G548" i="62"/>
  <c r="H548" i="62" s="1"/>
  <c r="P547" i="62"/>
  <c r="G547" i="62"/>
  <c r="H547" i="62" s="1"/>
  <c r="P546" i="62"/>
  <c r="G546" i="62"/>
  <c r="S545" i="62"/>
  <c r="G545" i="62"/>
  <c r="V545" i="62" s="1"/>
  <c r="G544" i="62"/>
  <c r="S543" i="62"/>
  <c r="G543" i="62"/>
  <c r="G542" i="62"/>
  <c r="V542" i="62" s="1"/>
  <c r="P541" i="62"/>
  <c r="G541" i="62"/>
  <c r="H541" i="62" s="1"/>
  <c r="M541" i="62" s="1"/>
  <c r="P540" i="62"/>
  <c r="V540" i="62"/>
  <c r="G540" i="62"/>
  <c r="H540" i="62" s="1"/>
  <c r="P539" i="62"/>
  <c r="G539" i="62"/>
  <c r="H539" i="62" s="1"/>
  <c r="P538" i="62"/>
  <c r="G538" i="62"/>
  <c r="H538" i="62" s="1"/>
  <c r="P537" i="62"/>
  <c r="G537" i="62"/>
  <c r="H537" i="62" s="1"/>
  <c r="P536" i="62"/>
  <c r="G536" i="62"/>
  <c r="H536" i="62" s="1"/>
  <c r="P535" i="62"/>
  <c r="G535" i="62"/>
  <c r="H535" i="62" s="1"/>
  <c r="P534" i="62"/>
  <c r="G534" i="62"/>
  <c r="H534" i="62" s="1"/>
  <c r="P533" i="62"/>
  <c r="G533" i="62"/>
  <c r="H533" i="62" s="1"/>
  <c r="P532" i="62"/>
  <c r="G532" i="62"/>
  <c r="H532" i="62" s="1"/>
  <c r="P531" i="62"/>
  <c r="G531" i="62"/>
  <c r="P530" i="62"/>
  <c r="G530" i="62"/>
  <c r="H530" i="62" s="1"/>
  <c r="P529" i="62"/>
  <c r="G529" i="62"/>
  <c r="H529" i="62" s="1"/>
  <c r="P528" i="62"/>
  <c r="G528" i="62"/>
  <c r="H528" i="62" s="1"/>
  <c r="P527" i="62"/>
  <c r="G527" i="62"/>
  <c r="H527" i="62" s="1"/>
  <c r="V526" i="62"/>
  <c r="P526" i="62"/>
  <c r="M526" i="62"/>
  <c r="G526" i="62"/>
  <c r="H526" i="62" s="1"/>
  <c r="K526" i="62" s="1"/>
  <c r="P525" i="62"/>
  <c r="G525" i="62"/>
  <c r="H525" i="62" s="1"/>
  <c r="P524" i="62"/>
  <c r="V524" i="62"/>
  <c r="G524" i="62"/>
  <c r="H524" i="62" s="1"/>
  <c r="P523" i="62"/>
  <c r="G523" i="62"/>
  <c r="H523" i="62" s="1"/>
  <c r="P522" i="62"/>
  <c r="G522" i="62"/>
  <c r="H522" i="62" s="1"/>
  <c r="P521" i="62"/>
  <c r="G521" i="62"/>
  <c r="H521" i="62" s="1"/>
  <c r="P520" i="62"/>
  <c r="G520" i="62"/>
  <c r="H520" i="62" s="1"/>
  <c r="P519" i="62"/>
  <c r="G519" i="62"/>
  <c r="H519" i="62" s="1"/>
  <c r="P518" i="62"/>
  <c r="G518" i="62"/>
  <c r="H518" i="62" s="1"/>
  <c r="P517" i="62"/>
  <c r="G517" i="62"/>
  <c r="H517" i="62" s="1"/>
  <c r="P516" i="62"/>
  <c r="G516" i="62"/>
  <c r="P515" i="62"/>
  <c r="G515" i="62"/>
  <c r="H515" i="62" s="1"/>
  <c r="P514" i="62"/>
  <c r="G514" i="62"/>
  <c r="H514" i="62" s="1"/>
  <c r="P513" i="62"/>
  <c r="G513" i="62"/>
  <c r="P512" i="62"/>
  <c r="G512" i="62"/>
  <c r="H512" i="62" s="1"/>
  <c r="P511" i="62"/>
  <c r="G511" i="62"/>
  <c r="P510" i="62"/>
  <c r="G510" i="62"/>
  <c r="H510" i="62" s="1"/>
  <c r="K510" i="62" s="1"/>
  <c r="P509" i="62"/>
  <c r="M509" i="62"/>
  <c r="G509" i="62"/>
  <c r="H509" i="62" s="1"/>
  <c r="P508" i="62"/>
  <c r="G508" i="62"/>
  <c r="H508" i="62" s="1"/>
  <c r="P507" i="62"/>
  <c r="G507" i="62"/>
  <c r="H507" i="62" s="1"/>
  <c r="P506" i="62"/>
  <c r="G506" i="62"/>
  <c r="H506" i="62" s="1"/>
  <c r="M506" i="62" s="1"/>
  <c r="P505" i="62"/>
  <c r="M505" i="62"/>
  <c r="G505" i="62"/>
  <c r="H505" i="62" s="1"/>
  <c r="P504" i="62"/>
  <c r="G504" i="62"/>
  <c r="H504" i="62" s="1"/>
  <c r="P503" i="62"/>
  <c r="G503" i="62"/>
  <c r="H503" i="62" s="1"/>
  <c r="V503" i="62" s="1"/>
  <c r="P502" i="62"/>
  <c r="G502" i="62"/>
  <c r="H502" i="62" s="1"/>
  <c r="R501" i="62"/>
  <c r="P501" i="62"/>
  <c r="G501" i="62"/>
  <c r="H501" i="62" s="1"/>
  <c r="P500" i="62"/>
  <c r="G500" i="62"/>
  <c r="H500" i="62" s="1"/>
  <c r="P499" i="62"/>
  <c r="G499" i="62"/>
  <c r="H499" i="62" s="1"/>
  <c r="P498" i="62"/>
  <c r="G498" i="62"/>
  <c r="H498" i="62" s="1"/>
  <c r="P497" i="62"/>
  <c r="G497" i="62"/>
  <c r="H497" i="62" s="1"/>
  <c r="P496" i="62"/>
  <c r="G496" i="62"/>
  <c r="H496" i="62" s="1"/>
  <c r="P495" i="62"/>
  <c r="G495" i="62"/>
  <c r="V494" i="62"/>
  <c r="P494" i="62"/>
  <c r="G494" i="62"/>
  <c r="H494" i="62" s="1"/>
  <c r="K494" i="62" s="1"/>
  <c r="P493" i="62"/>
  <c r="G493" i="62"/>
  <c r="H493" i="62" s="1"/>
  <c r="P492" i="62"/>
  <c r="G492" i="62"/>
  <c r="H492" i="62" s="1"/>
  <c r="P491" i="62"/>
  <c r="G491" i="62"/>
  <c r="H491" i="62" s="1"/>
  <c r="O491" i="62" s="1"/>
  <c r="P490" i="62"/>
  <c r="G490" i="62"/>
  <c r="H490" i="62" s="1"/>
  <c r="P489" i="62"/>
  <c r="G489" i="62"/>
  <c r="H489" i="62" s="1"/>
  <c r="P488" i="62"/>
  <c r="G488" i="62"/>
  <c r="H488" i="62" s="1"/>
  <c r="P487" i="62"/>
  <c r="G487" i="62"/>
  <c r="H487" i="62" s="1"/>
  <c r="V486" i="62"/>
  <c r="P486" i="62"/>
  <c r="G486" i="62"/>
  <c r="H486" i="62" s="1"/>
  <c r="P485" i="62"/>
  <c r="G485" i="62"/>
  <c r="H485" i="62" s="1"/>
  <c r="P484" i="62"/>
  <c r="G484" i="62"/>
  <c r="P483" i="62"/>
  <c r="G483" i="62"/>
  <c r="H483" i="62" s="1"/>
  <c r="P482" i="62"/>
  <c r="G482" i="62"/>
  <c r="H482" i="62" s="1"/>
  <c r="P481" i="62"/>
  <c r="G481" i="62"/>
  <c r="H481" i="62" s="1"/>
  <c r="M481" i="62" s="1"/>
  <c r="P480" i="62"/>
  <c r="G480" i="62"/>
  <c r="H480" i="62" s="1"/>
  <c r="P479" i="62"/>
  <c r="G479" i="62"/>
  <c r="H479" i="62" s="1"/>
  <c r="P478" i="62"/>
  <c r="G478" i="62"/>
  <c r="H478" i="62" s="1"/>
  <c r="K478" i="62" s="1"/>
  <c r="P477" i="62"/>
  <c r="G477" i="62"/>
  <c r="H477" i="62" s="1"/>
  <c r="M477" i="62" s="1"/>
  <c r="P476" i="62"/>
  <c r="G476" i="62"/>
  <c r="H476" i="62" s="1"/>
  <c r="P475" i="62"/>
  <c r="G475" i="62"/>
  <c r="H475" i="62" s="1"/>
  <c r="P474" i="62"/>
  <c r="G474" i="62"/>
  <c r="H474" i="62" s="1"/>
  <c r="P473" i="62"/>
  <c r="G473" i="62"/>
  <c r="H473" i="62" s="1"/>
  <c r="P472" i="62"/>
  <c r="G472" i="62"/>
  <c r="H472" i="62" s="1"/>
  <c r="P471" i="62"/>
  <c r="G471" i="62"/>
  <c r="H471" i="62" s="1"/>
  <c r="P470" i="62"/>
  <c r="G470" i="62"/>
  <c r="H470" i="62" s="1"/>
  <c r="S469" i="62"/>
  <c r="G469" i="62"/>
  <c r="G468" i="62"/>
  <c r="V468" i="62" s="1"/>
  <c r="S467" i="62"/>
  <c r="G467" i="62"/>
  <c r="R467" i="62" s="1"/>
  <c r="G466" i="62"/>
  <c r="V466" i="62" s="1"/>
  <c r="P465" i="62"/>
  <c r="O465" i="62"/>
  <c r="G465" i="62"/>
  <c r="H465" i="62" s="1"/>
  <c r="M465" i="62" s="1"/>
  <c r="P464" i="62"/>
  <c r="G464" i="62"/>
  <c r="P463" i="62"/>
  <c r="G463" i="62"/>
  <c r="H463" i="62" s="1"/>
  <c r="P462" i="62"/>
  <c r="G462" i="62"/>
  <c r="H462" i="62" s="1"/>
  <c r="P461" i="62"/>
  <c r="G461" i="62"/>
  <c r="H461" i="62" s="1"/>
  <c r="P460" i="62"/>
  <c r="G460" i="62"/>
  <c r="P459" i="62"/>
  <c r="G459" i="62"/>
  <c r="P458" i="62"/>
  <c r="G458" i="62"/>
  <c r="H458" i="62" s="1"/>
  <c r="S457" i="62"/>
  <c r="G457" i="62"/>
  <c r="V457" i="62" s="1"/>
  <c r="V456" i="62"/>
  <c r="G456" i="62"/>
  <c r="P455" i="62"/>
  <c r="G455" i="62"/>
  <c r="H455" i="62" s="1"/>
  <c r="V454" i="62"/>
  <c r="P454" i="62"/>
  <c r="G454" i="62"/>
  <c r="H454" i="62" s="1"/>
  <c r="K454" i="62" s="1"/>
  <c r="P453" i="62"/>
  <c r="G453" i="62"/>
  <c r="H453" i="62" s="1"/>
  <c r="M453" i="62" s="1"/>
  <c r="P452" i="62"/>
  <c r="G452" i="62"/>
  <c r="H452" i="62" s="1"/>
  <c r="P451" i="62"/>
  <c r="G451" i="62"/>
  <c r="H451" i="62" s="1"/>
  <c r="P450" i="62"/>
  <c r="G450" i="62"/>
  <c r="P449" i="62"/>
  <c r="G449" i="62"/>
  <c r="M449" i="62" s="1"/>
  <c r="P448" i="62"/>
  <c r="G448" i="62"/>
  <c r="V447" i="62"/>
  <c r="R447" i="62"/>
  <c r="P447" i="62"/>
  <c r="O447" i="62"/>
  <c r="M447" i="62"/>
  <c r="K447" i="62"/>
  <c r="G447" i="62"/>
  <c r="V446" i="62"/>
  <c r="P446" i="62"/>
  <c r="O446" i="62"/>
  <c r="M446" i="62"/>
  <c r="K446" i="62"/>
  <c r="G446" i="62"/>
  <c r="P445" i="62"/>
  <c r="G445" i="62"/>
  <c r="P444" i="62"/>
  <c r="G444" i="62"/>
  <c r="P443" i="62"/>
  <c r="G443" i="62"/>
  <c r="P442" i="62"/>
  <c r="G442" i="62"/>
  <c r="P441" i="62"/>
  <c r="G441" i="62"/>
  <c r="P440" i="62"/>
  <c r="O440" i="62"/>
  <c r="G440" i="62"/>
  <c r="H440" i="62" s="1"/>
  <c r="V440" i="62" s="1"/>
  <c r="V439" i="62"/>
  <c r="R439" i="62"/>
  <c r="P439" i="62"/>
  <c r="O439" i="62"/>
  <c r="M439" i="62"/>
  <c r="K439" i="62"/>
  <c r="G439" i="62"/>
  <c r="V438" i="62"/>
  <c r="P438" i="62"/>
  <c r="O438" i="62"/>
  <c r="M438" i="62"/>
  <c r="K438" i="62"/>
  <c r="G438" i="62"/>
  <c r="P437" i="62"/>
  <c r="G437" i="62"/>
  <c r="H437" i="62" s="1"/>
  <c r="P436" i="62"/>
  <c r="G436" i="62"/>
  <c r="P435" i="62"/>
  <c r="G435" i="62"/>
  <c r="P434" i="62"/>
  <c r="G434" i="62"/>
  <c r="H434" i="62" s="1"/>
  <c r="P433" i="62"/>
  <c r="G433" i="62"/>
  <c r="H433" i="62" s="1"/>
  <c r="P432" i="62"/>
  <c r="G432" i="62"/>
  <c r="H432" i="62" s="1"/>
  <c r="V431" i="62"/>
  <c r="R431" i="62"/>
  <c r="P431" i="62"/>
  <c r="O431" i="62"/>
  <c r="M431" i="62"/>
  <c r="K431" i="62"/>
  <c r="G431" i="62"/>
  <c r="V430" i="62"/>
  <c r="P430" i="62"/>
  <c r="O430" i="62"/>
  <c r="M430" i="62"/>
  <c r="K430" i="62"/>
  <c r="G430" i="62"/>
  <c r="P429" i="62"/>
  <c r="G429" i="62"/>
  <c r="H429" i="62" s="1"/>
  <c r="M429" i="62" s="1"/>
  <c r="P428" i="62"/>
  <c r="G428" i="62"/>
  <c r="H428" i="62" s="1"/>
  <c r="P427" i="62"/>
  <c r="G427" i="62"/>
  <c r="H427" i="62" s="1"/>
  <c r="P426" i="62"/>
  <c r="G426" i="62"/>
  <c r="P425" i="62"/>
  <c r="G425" i="62"/>
  <c r="H425" i="62" s="1"/>
  <c r="P424" i="62"/>
  <c r="G424" i="62"/>
  <c r="P423" i="62"/>
  <c r="G423" i="62"/>
  <c r="P422" i="62"/>
  <c r="G422" i="62"/>
  <c r="H422" i="62" s="1"/>
  <c r="M422" i="62" s="1"/>
  <c r="P421" i="62"/>
  <c r="G421" i="62"/>
  <c r="H421" i="62" s="1"/>
  <c r="O421" i="62" s="1"/>
  <c r="P420" i="62"/>
  <c r="G420" i="62"/>
  <c r="H420" i="62" s="1"/>
  <c r="V419" i="62"/>
  <c r="R419" i="62"/>
  <c r="P419" i="62"/>
  <c r="O419" i="62"/>
  <c r="M419" i="62"/>
  <c r="K419" i="62"/>
  <c r="G419" i="62"/>
  <c r="V418" i="62"/>
  <c r="P418" i="62"/>
  <c r="O418" i="62"/>
  <c r="M418" i="62"/>
  <c r="K418" i="62"/>
  <c r="G418" i="62"/>
  <c r="P417" i="62"/>
  <c r="G417" i="62"/>
  <c r="P416" i="62"/>
  <c r="G416" i="62"/>
  <c r="H416" i="62" s="1"/>
  <c r="P415" i="62"/>
  <c r="G415" i="62"/>
  <c r="H415" i="62" s="1"/>
  <c r="O415" i="62" s="1"/>
  <c r="P414" i="62"/>
  <c r="G414" i="62"/>
  <c r="H414" i="62" s="1"/>
  <c r="S413" i="62"/>
  <c r="G413" i="62"/>
  <c r="G412" i="62"/>
  <c r="V412" i="62" s="1"/>
  <c r="P411" i="62"/>
  <c r="G411" i="62"/>
  <c r="H411" i="62" s="1"/>
  <c r="P410" i="62"/>
  <c r="G410" i="62"/>
  <c r="H410" i="62" s="1"/>
  <c r="P409" i="62"/>
  <c r="G409" i="62"/>
  <c r="H409" i="62" s="1"/>
  <c r="P408" i="62"/>
  <c r="G408" i="62"/>
  <c r="P407" i="62"/>
  <c r="G407" i="62"/>
  <c r="P406" i="62"/>
  <c r="V406" i="62"/>
  <c r="G406" i="62"/>
  <c r="H406" i="62" s="1"/>
  <c r="P405" i="62"/>
  <c r="G405" i="62"/>
  <c r="H405" i="62" s="1"/>
  <c r="V404" i="62"/>
  <c r="P404" i="62"/>
  <c r="O404" i="62"/>
  <c r="G404" i="62"/>
  <c r="H404" i="62" s="1"/>
  <c r="P403" i="62"/>
  <c r="G403" i="62"/>
  <c r="P402" i="62"/>
  <c r="G402" i="62"/>
  <c r="M402" i="62" s="1"/>
  <c r="P401" i="62"/>
  <c r="G401" i="62"/>
  <c r="H401" i="62" s="1"/>
  <c r="P400" i="62"/>
  <c r="G400" i="62"/>
  <c r="P399" i="62"/>
  <c r="G399" i="62"/>
  <c r="P398" i="62"/>
  <c r="G398" i="62"/>
  <c r="P397" i="62"/>
  <c r="G397" i="62"/>
  <c r="P396" i="62"/>
  <c r="G396" i="62"/>
  <c r="H396" i="62" s="1"/>
  <c r="P395" i="62"/>
  <c r="G395" i="62"/>
  <c r="H395" i="62" s="1"/>
  <c r="P394" i="62"/>
  <c r="G394" i="62"/>
  <c r="P393" i="62"/>
  <c r="G393" i="62"/>
  <c r="H393" i="62" s="1"/>
  <c r="K393" i="62" s="1"/>
  <c r="P392" i="62"/>
  <c r="G392" i="62"/>
  <c r="P391" i="62"/>
  <c r="G391" i="62"/>
  <c r="P390" i="62"/>
  <c r="G390" i="62"/>
  <c r="P389" i="62"/>
  <c r="G389" i="62"/>
  <c r="P388" i="62"/>
  <c r="G388" i="62"/>
  <c r="H388" i="62" s="1"/>
  <c r="P387" i="62"/>
  <c r="G387" i="62"/>
  <c r="H387" i="62" s="1"/>
  <c r="O387" i="62" s="1"/>
  <c r="P386" i="62"/>
  <c r="G386" i="62"/>
  <c r="P385" i="62"/>
  <c r="G385" i="62"/>
  <c r="H385" i="62" s="1"/>
  <c r="P384" i="62"/>
  <c r="G384" i="62"/>
  <c r="P383" i="62"/>
  <c r="G383" i="62"/>
  <c r="P382" i="62"/>
  <c r="G382" i="62"/>
  <c r="P381" i="62"/>
  <c r="G381" i="62"/>
  <c r="P380" i="62"/>
  <c r="G380" i="62"/>
  <c r="H380" i="62" s="1"/>
  <c r="P379" i="62"/>
  <c r="G379" i="62"/>
  <c r="P378" i="62"/>
  <c r="K378" i="62"/>
  <c r="G378" i="62"/>
  <c r="H378" i="62" s="1"/>
  <c r="P377" i="62"/>
  <c r="G377" i="62"/>
  <c r="H377" i="62" s="1"/>
  <c r="P376" i="62"/>
  <c r="G376" i="62"/>
  <c r="P375" i="62"/>
  <c r="G375" i="62"/>
  <c r="H375" i="62" s="1"/>
  <c r="P374" i="62"/>
  <c r="G374" i="62"/>
  <c r="P373" i="62"/>
  <c r="G373" i="62"/>
  <c r="P372" i="62"/>
  <c r="G372" i="62"/>
  <c r="H372" i="62" s="1"/>
  <c r="K372" i="62" s="1"/>
  <c r="P371" i="62"/>
  <c r="S371" i="62" s="1"/>
  <c r="G371" i="62"/>
  <c r="H371" i="62" s="1"/>
  <c r="P370" i="62"/>
  <c r="G370" i="62"/>
  <c r="H370" i="62" s="1"/>
  <c r="P369" i="62"/>
  <c r="G369" i="62"/>
  <c r="H369" i="62" s="1"/>
  <c r="P368" i="62"/>
  <c r="G368" i="62"/>
  <c r="P367" i="62"/>
  <c r="G367" i="62"/>
  <c r="H367" i="62" s="1"/>
  <c r="P366" i="62"/>
  <c r="G366" i="62"/>
  <c r="H366" i="62" s="1"/>
  <c r="P365" i="62"/>
  <c r="G365" i="62"/>
  <c r="P364" i="62"/>
  <c r="G364" i="62"/>
  <c r="H364" i="62" s="1"/>
  <c r="P363" i="62"/>
  <c r="G363" i="62"/>
  <c r="H363" i="62" s="1"/>
  <c r="P362" i="62"/>
  <c r="G362" i="62"/>
  <c r="H362" i="62" s="1"/>
  <c r="P361" i="62"/>
  <c r="G361" i="62"/>
  <c r="H361" i="62" s="1"/>
  <c r="O361" i="62" s="1"/>
  <c r="P360" i="62"/>
  <c r="G360" i="62"/>
  <c r="H360" i="62" s="1"/>
  <c r="P359" i="62"/>
  <c r="G359" i="62"/>
  <c r="P358" i="62"/>
  <c r="G358" i="62"/>
  <c r="P357" i="62"/>
  <c r="G357" i="62"/>
  <c r="P356" i="62"/>
  <c r="M356" i="62"/>
  <c r="G356" i="62"/>
  <c r="H356" i="62" s="1"/>
  <c r="K356" i="62" s="1"/>
  <c r="P355" i="62"/>
  <c r="G355" i="62"/>
  <c r="H355" i="62" s="1"/>
  <c r="P354" i="62"/>
  <c r="G354" i="62"/>
  <c r="H354" i="62" s="1"/>
  <c r="P353" i="62"/>
  <c r="G353" i="62"/>
  <c r="H353" i="62" s="1"/>
  <c r="P352" i="62"/>
  <c r="G352" i="62"/>
  <c r="H352" i="62" s="1"/>
  <c r="P351" i="62"/>
  <c r="G351" i="62"/>
  <c r="P350" i="62"/>
  <c r="G350" i="62"/>
  <c r="P349" i="62"/>
  <c r="G349" i="62"/>
  <c r="P348" i="62"/>
  <c r="G348" i="62"/>
  <c r="H348" i="62" s="1"/>
  <c r="K348" i="62" s="1"/>
  <c r="P347" i="62"/>
  <c r="O347" i="62"/>
  <c r="G347" i="62"/>
  <c r="H347" i="62" s="1"/>
  <c r="P346" i="62"/>
  <c r="G346" i="62"/>
  <c r="H346" i="62" s="1"/>
  <c r="S345" i="62"/>
  <c r="G345" i="62"/>
  <c r="V344" i="62"/>
  <c r="G344" i="62"/>
  <c r="V343" i="62"/>
  <c r="S343" i="62"/>
  <c r="G343" i="62"/>
  <c r="G342" i="62"/>
  <c r="V342" i="62" s="1"/>
  <c r="P341" i="62"/>
  <c r="G341" i="62"/>
  <c r="P340" i="62"/>
  <c r="G340" i="62"/>
  <c r="P339" i="62"/>
  <c r="G339" i="62"/>
  <c r="P338" i="62"/>
  <c r="G338" i="62"/>
  <c r="P337" i="62"/>
  <c r="G337" i="62"/>
  <c r="P336" i="62"/>
  <c r="G336" i="62"/>
  <c r="H336" i="62" s="1"/>
  <c r="M336" i="62" s="1"/>
  <c r="P335" i="62"/>
  <c r="G335" i="62"/>
  <c r="H335" i="62" s="1"/>
  <c r="P334" i="62"/>
  <c r="G334" i="62"/>
  <c r="H334" i="62" s="1"/>
  <c r="K334" i="62" s="1"/>
  <c r="P333" i="62"/>
  <c r="G333" i="62"/>
  <c r="P332" i="62"/>
  <c r="G332" i="62"/>
  <c r="P331" i="62"/>
  <c r="G331" i="62"/>
  <c r="H331" i="62" s="1"/>
  <c r="P330" i="62"/>
  <c r="O330" i="62"/>
  <c r="G330" i="62"/>
  <c r="H330" i="62" s="1"/>
  <c r="P329" i="62"/>
  <c r="G329" i="62"/>
  <c r="H329" i="62" s="1"/>
  <c r="P328" i="62"/>
  <c r="G328" i="62"/>
  <c r="H328" i="62" s="1"/>
  <c r="P327" i="62"/>
  <c r="G327" i="62"/>
  <c r="H327" i="62" s="1"/>
  <c r="P326" i="62"/>
  <c r="G326" i="62"/>
  <c r="H326" i="62" s="1"/>
  <c r="P325" i="62"/>
  <c r="G325" i="62"/>
  <c r="P324" i="62"/>
  <c r="G324" i="62"/>
  <c r="S323" i="62"/>
  <c r="G323" i="62"/>
  <c r="V323" i="62" s="1"/>
  <c r="V322" i="62"/>
  <c r="G322" i="62"/>
  <c r="P321" i="62"/>
  <c r="G321" i="62"/>
  <c r="P320" i="62"/>
  <c r="G320" i="62"/>
  <c r="P319" i="62"/>
  <c r="G319" i="62"/>
  <c r="V318" i="62"/>
  <c r="P318" i="62"/>
  <c r="O318" i="62"/>
  <c r="G318" i="62"/>
  <c r="M318" i="62" s="1"/>
  <c r="P317" i="62"/>
  <c r="G317" i="62"/>
  <c r="O317" i="62" s="1"/>
  <c r="P316" i="62"/>
  <c r="G316" i="62"/>
  <c r="V316" i="62" s="1"/>
  <c r="P315" i="62"/>
  <c r="G315" i="62"/>
  <c r="P314" i="62"/>
  <c r="G314" i="62"/>
  <c r="H314" i="62" s="1"/>
  <c r="P313" i="62"/>
  <c r="G313" i="62"/>
  <c r="H313" i="62" s="1"/>
  <c r="P312" i="62"/>
  <c r="G312" i="62"/>
  <c r="H312" i="62" s="1"/>
  <c r="P311" i="62"/>
  <c r="M311" i="62"/>
  <c r="G311" i="62"/>
  <c r="P310" i="62"/>
  <c r="G310" i="62"/>
  <c r="P309" i="62"/>
  <c r="G309" i="62"/>
  <c r="H309" i="62" s="1"/>
  <c r="P308" i="62"/>
  <c r="G308" i="62"/>
  <c r="H308" i="62" s="1"/>
  <c r="P307" i="62"/>
  <c r="G307" i="62"/>
  <c r="H307" i="62" s="1"/>
  <c r="P306" i="62"/>
  <c r="G306" i="62"/>
  <c r="P305" i="62"/>
  <c r="G305" i="62"/>
  <c r="P304" i="62"/>
  <c r="G304" i="62"/>
  <c r="P303" i="62"/>
  <c r="G303" i="62"/>
  <c r="H303" i="62" s="1"/>
  <c r="P302" i="62"/>
  <c r="G302" i="62"/>
  <c r="P301" i="62"/>
  <c r="G301" i="62"/>
  <c r="H301" i="62" s="1"/>
  <c r="P300" i="62"/>
  <c r="G300" i="62"/>
  <c r="P299" i="62"/>
  <c r="G299" i="62"/>
  <c r="P298" i="62"/>
  <c r="G298" i="62"/>
  <c r="P297" i="62"/>
  <c r="G297" i="62"/>
  <c r="P296" i="62"/>
  <c r="G296" i="62"/>
  <c r="H296" i="62" s="1"/>
  <c r="P295" i="62"/>
  <c r="G295" i="62"/>
  <c r="P294" i="62"/>
  <c r="G294" i="62"/>
  <c r="H294" i="62" s="1"/>
  <c r="P293" i="62"/>
  <c r="G293" i="62"/>
  <c r="P292" i="62"/>
  <c r="G292" i="62"/>
  <c r="H292" i="62" s="1"/>
  <c r="P291" i="62"/>
  <c r="G291" i="62"/>
  <c r="P290" i="62"/>
  <c r="G290" i="62"/>
  <c r="P289" i="62"/>
  <c r="G289" i="62"/>
  <c r="H289" i="62" s="1"/>
  <c r="P288" i="62"/>
  <c r="G288" i="62"/>
  <c r="P287" i="62"/>
  <c r="G287" i="62"/>
  <c r="P286" i="62"/>
  <c r="G286" i="62"/>
  <c r="H286" i="62" s="1"/>
  <c r="P285" i="62"/>
  <c r="G285" i="62"/>
  <c r="P284" i="62"/>
  <c r="M284" i="62"/>
  <c r="G284" i="62"/>
  <c r="H284" i="62" s="1"/>
  <c r="P283" i="62"/>
  <c r="G283" i="62"/>
  <c r="P282" i="62"/>
  <c r="G282" i="62"/>
  <c r="P281" i="62"/>
  <c r="G281" i="62"/>
  <c r="H281" i="62" s="1"/>
  <c r="P280" i="62"/>
  <c r="G280" i="62"/>
  <c r="P279" i="62"/>
  <c r="G279" i="62"/>
  <c r="P278" i="62"/>
  <c r="G278" i="62"/>
  <c r="H278" i="62" s="1"/>
  <c r="P277" i="62"/>
  <c r="G277" i="62"/>
  <c r="P276" i="62"/>
  <c r="G276" i="62"/>
  <c r="H276" i="62" s="1"/>
  <c r="P275" i="62"/>
  <c r="G275" i="62"/>
  <c r="P274" i="62"/>
  <c r="G274" i="62"/>
  <c r="P273" i="62"/>
  <c r="G273" i="62"/>
  <c r="H273" i="62" s="1"/>
  <c r="P272" i="62"/>
  <c r="G272" i="62"/>
  <c r="P271" i="62"/>
  <c r="G271" i="62"/>
  <c r="P270" i="62"/>
  <c r="G270" i="62"/>
  <c r="H270" i="62" s="1"/>
  <c r="P269" i="62"/>
  <c r="G269" i="62"/>
  <c r="P268" i="62"/>
  <c r="G268" i="62"/>
  <c r="H268" i="62" s="1"/>
  <c r="P267" i="62"/>
  <c r="G267" i="62"/>
  <c r="P266" i="62"/>
  <c r="G266" i="62"/>
  <c r="P265" i="62"/>
  <c r="G265" i="62"/>
  <c r="H265" i="62" s="1"/>
  <c r="P264" i="62"/>
  <c r="G264" i="62"/>
  <c r="P263" i="62"/>
  <c r="G263" i="62"/>
  <c r="P262" i="62"/>
  <c r="G262" i="62"/>
  <c r="H262" i="62" s="1"/>
  <c r="P261" i="62"/>
  <c r="G261" i="62"/>
  <c r="P260" i="62"/>
  <c r="G260" i="62"/>
  <c r="H260" i="62" s="1"/>
  <c r="P259" i="62"/>
  <c r="G259" i="62"/>
  <c r="P258" i="62"/>
  <c r="G258" i="62"/>
  <c r="P257" i="62"/>
  <c r="G257" i="62"/>
  <c r="H257" i="62" s="1"/>
  <c r="P256" i="62"/>
  <c r="G256" i="62"/>
  <c r="P255" i="62"/>
  <c r="G255" i="62"/>
  <c r="P254" i="62"/>
  <c r="G254" i="62"/>
  <c r="H254" i="62" s="1"/>
  <c r="P253" i="62"/>
  <c r="G253" i="62"/>
  <c r="P252" i="62"/>
  <c r="K252" i="62"/>
  <c r="G252" i="62"/>
  <c r="H252" i="62" s="1"/>
  <c r="P251" i="62"/>
  <c r="G251" i="62"/>
  <c r="P250" i="62"/>
  <c r="G250" i="62"/>
  <c r="P249" i="62"/>
  <c r="G249" i="62"/>
  <c r="H249" i="62" s="1"/>
  <c r="P248" i="62"/>
  <c r="G248" i="62"/>
  <c r="P247" i="62"/>
  <c r="G247" i="62"/>
  <c r="P246" i="62"/>
  <c r="G246" i="62"/>
  <c r="H246" i="62" s="1"/>
  <c r="P245" i="62"/>
  <c r="G245" i="62"/>
  <c r="P244" i="62"/>
  <c r="G244" i="62"/>
  <c r="H244" i="62" s="1"/>
  <c r="P243" i="62"/>
  <c r="G243" i="62"/>
  <c r="P242" i="62"/>
  <c r="G242" i="62"/>
  <c r="P241" i="62"/>
  <c r="G241" i="62"/>
  <c r="H241" i="62" s="1"/>
  <c r="P240" i="62"/>
  <c r="G240" i="62"/>
  <c r="P239" i="62"/>
  <c r="G239" i="62"/>
  <c r="P238" i="62"/>
  <c r="G238" i="62"/>
  <c r="H238" i="62" s="1"/>
  <c r="P237" i="62"/>
  <c r="G237" i="62"/>
  <c r="P236" i="62"/>
  <c r="G236" i="62"/>
  <c r="H236" i="62" s="1"/>
  <c r="P235" i="62"/>
  <c r="G235" i="62"/>
  <c r="H235" i="62" s="1"/>
  <c r="P234" i="62"/>
  <c r="G234" i="62"/>
  <c r="H234" i="62" s="1"/>
  <c r="V234" i="62" s="1"/>
  <c r="S233" i="62"/>
  <c r="G233" i="62"/>
  <c r="G232" i="62"/>
  <c r="V232" i="62" s="1"/>
  <c r="S231" i="62"/>
  <c r="G231" i="62"/>
  <c r="V230" i="62"/>
  <c r="G230" i="62"/>
  <c r="P229" i="62"/>
  <c r="G229" i="62"/>
  <c r="P228" i="62"/>
  <c r="G228" i="62"/>
  <c r="P227" i="62"/>
  <c r="G227" i="62"/>
  <c r="H227" i="62" s="1"/>
  <c r="P226" i="62"/>
  <c r="G226" i="62"/>
  <c r="P225" i="62"/>
  <c r="G225" i="62"/>
  <c r="H225" i="62" s="1"/>
  <c r="P224" i="62"/>
  <c r="G224" i="62"/>
  <c r="H224" i="62" s="1"/>
  <c r="P223" i="62"/>
  <c r="G223" i="62"/>
  <c r="P222" i="62"/>
  <c r="G222" i="62"/>
  <c r="P221" i="62"/>
  <c r="G221" i="62"/>
  <c r="P220" i="62"/>
  <c r="O220" i="62"/>
  <c r="G220" i="62"/>
  <c r="H220" i="62" s="1"/>
  <c r="S219" i="62"/>
  <c r="G219" i="62"/>
  <c r="V219" i="62" s="1"/>
  <c r="G218" i="62"/>
  <c r="V218" i="62" s="1"/>
  <c r="P217" i="62"/>
  <c r="G217" i="62"/>
  <c r="P216" i="62"/>
  <c r="G216" i="62"/>
  <c r="V215" i="62"/>
  <c r="R215" i="62"/>
  <c r="N215" i="62"/>
  <c r="O215" i="62" s="1"/>
  <c r="L215" i="62"/>
  <c r="M215" i="62" s="1"/>
  <c r="J215" i="62"/>
  <c r="G215" i="62"/>
  <c r="E215" i="62"/>
  <c r="D215" i="62"/>
  <c r="C215" i="62"/>
  <c r="V214" i="62"/>
  <c r="N214" i="62"/>
  <c r="O214" i="62" s="1"/>
  <c r="L214" i="62"/>
  <c r="M214" i="62" s="1"/>
  <c r="J214" i="62"/>
  <c r="K214" i="62" s="1"/>
  <c r="G214" i="62"/>
  <c r="E214" i="62"/>
  <c r="D214" i="62"/>
  <c r="C214" i="62"/>
  <c r="V213" i="62"/>
  <c r="R213" i="62"/>
  <c r="N213" i="62"/>
  <c r="O213" i="62" s="1"/>
  <c r="L213" i="62"/>
  <c r="M213" i="62" s="1"/>
  <c r="J213" i="62"/>
  <c r="G213" i="62"/>
  <c r="E213" i="62"/>
  <c r="D213" i="62"/>
  <c r="C213" i="62"/>
  <c r="V212" i="62"/>
  <c r="N212" i="62"/>
  <c r="O212" i="62" s="1"/>
  <c r="L212" i="62"/>
  <c r="M212" i="62" s="1"/>
  <c r="J212" i="62"/>
  <c r="G212" i="62"/>
  <c r="E212" i="62"/>
  <c r="D212" i="62"/>
  <c r="C212" i="62"/>
  <c r="N211" i="62"/>
  <c r="L211" i="62"/>
  <c r="J211" i="62"/>
  <c r="G211" i="62"/>
  <c r="E211" i="62"/>
  <c r="D211" i="62"/>
  <c r="C211" i="62"/>
  <c r="N210" i="62"/>
  <c r="L210" i="62"/>
  <c r="J210" i="62"/>
  <c r="G210" i="62"/>
  <c r="V210" i="62" s="1"/>
  <c r="E210" i="62"/>
  <c r="D210" i="62"/>
  <c r="C210" i="62"/>
  <c r="P209" i="62"/>
  <c r="G209" i="62"/>
  <c r="H209" i="62" s="1"/>
  <c r="P208" i="62"/>
  <c r="G208" i="62"/>
  <c r="H208" i="62" s="1"/>
  <c r="P207" i="62"/>
  <c r="G207" i="62"/>
  <c r="H207" i="62" s="1"/>
  <c r="P206" i="62"/>
  <c r="G206" i="62"/>
  <c r="H206" i="62" s="1"/>
  <c r="P205" i="62"/>
  <c r="G205" i="62"/>
  <c r="H205" i="62" s="1"/>
  <c r="P204" i="62"/>
  <c r="G204" i="62"/>
  <c r="H204" i="62" s="1"/>
  <c r="P203" i="62"/>
  <c r="G203" i="62"/>
  <c r="V202" i="62"/>
  <c r="P202" i="62"/>
  <c r="G202" i="62"/>
  <c r="P201" i="62"/>
  <c r="G201" i="62"/>
  <c r="P200" i="62"/>
  <c r="G200" i="62"/>
  <c r="H200" i="62" s="1"/>
  <c r="V200" i="62" s="1"/>
  <c r="P199" i="62"/>
  <c r="G199" i="62"/>
  <c r="H199" i="62" s="1"/>
  <c r="P198" i="62"/>
  <c r="G198" i="62"/>
  <c r="P197" i="62"/>
  <c r="G197" i="62"/>
  <c r="P196" i="62"/>
  <c r="G196" i="62"/>
  <c r="H196" i="62" s="1"/>
  <c r="P195" i="62"/>
  <c r="G195" i="62"/>
  <c r="P194" i="62"/>
  <c r="G194" i="62"/>
  <c r="P193" i="62"/>
  <c r="G193" i="62"/>
  <c r="P192" i="62"/>
  <c r="G192" i="62"/>
  <c r="H192" i="62" s="1"/>
  <c r="P191" i="62"/>
  <c r="G191" i="62"/>
  <c r="H191" i="62" s="1"/>
  <c r="M191" i="62" s="1"/>
  <c r="P190" i="62"/>
  <c r="G190" i="62"/>
  <c r="P189" i="62"/>
  <c r="S189" i="62" s="1"/>
  <c r="G189" i="62"/>
  <c r="P188" i="62"/>
  <c r="G188" i="62"/>
  <c r="H188" i="62" s="1"/>
  <c r="P187" i="62"/>
  <c r="G187" i="62"/>
  <c r="P186" i="62"/>
  <c r="G186" i="62"/>
  <c r="P185" i="62"/>
  <c r="G185" i="62"/>
  <c r="P184" i="62"/>
  <c r="G184" i="62"/>
  <c r="H184" i="62" s="1"/>
  <c r="P183" i="62"/>
  <c r="S183" i="62" s="1"/>
  <c r="G183" i="62"/>
  <c r="H183" i="62" s="1"/>
  <c r="M183" i="62" s="1"/>
  <c r="P182" i="62"/>
  <c r="G182" i="62"/>
  <c r="H182" i="62" s="1"/>
  <c r="P181" i="62"/>
  <c r="G181" i="62"/>
  <c r="P180" i="62"/>
  <c r="G180" i="62"/>
  <c r="H180" i="62" s="1"/>
  <c r="P179" i="62"/>
  <c r="G179" i="62"/>
  <c r="H179" i="62" s="1"/>
  <c r="P178" i="62"/>
  <c r="G178" i="62"/>
  <c r="P177" i="62"/>
  <c r="G177" i="62"/>
  <c r="P176" i="62"/>
  <c r="G176" i="62"/>
  <c r="H176" i="62" s="1"/>
  <c r="V176" i="62" s="1"/>
  <c r="P175" i="62"/>
  <c r="G175" i="62"/>
  <c r="H175" i="62" s="1"/>
  <c r="P174" i="62"/>
  <c r="G174" i="62"/>
  <c r="P173" i="62"/>
  <c r="G173" i="62"/>
  <c r="P172" i="62"/>
  <c r="G172" i="62"/>
  <c r="H172" i="62" s="1"/>
  <c r="P171" i="62"/>
  <c r="G171" i="62"/>
  <c r="H171" i="62" s="1"/>
  <c r="P170" i="62"/>
  <c r="G170" i="62"/>
  <c r="P169" i="62"/>
  <c r="G169" i="62"/>
  <c r="P168" i="62"/>
  <c r="G168" i="62"/>
  <c r="H168" i="62" s="1"/>
  <c r="P167" i="62"/>
  <c r="M167" i="62"/>
  <c r="G167" i="62"/>
  <c r="H167" i="62" s="1"/>
  <c r="P166" i="62"/>
  <c r="G166" i="62"/>
  <c r="P165" i="62"/>
  <c r="G165" i="62"/>
  <c r="P164" i="62"/>
  <c r="G164" i="62"/>
  <c r="H164" i="62" s="1"/>
  <c r="P163" i="62"/>
  <c r="G163" i="62"/>
  <c r="P162" i="62"/>
  <c r="G162" i="62"/>
  <c r="P161" i="62"/>
  <c r="G161" i="62"/>
  <c r="P160" i="62"/>
  <c r="G160" i="62"/>
  <c r="H160" i="62" s="1"/>
  <c r="P159" i="62"/>
  <c r="G159" i="62"/>
  <c r="H159" i="62" s="1"/>
  <c r="M159" i="62" s="1"/>
  <c r="P158" i="62"/>
  <c r="G158" i="62"/>
  <c r="P157" i="62"/>
  <c r="G157" i="62"/>
  <c r="H157" i="62" s="1"/>
  <c r="P156" i="62"/>
  <c r="G156" i="62"/>
  <c r="H156" i="62" s="1"/>
  <c r="V156" i="62" s="1"/>
  <c r="P155" i="62"/>
  <c r="G155" i="62"/>
  <c r="H155" i="62" s="1"/>
  <c r="P154" i="62"/>
  <c r="G154" i="62"/>
  <c r="H154" i="62" s="1"/>
  <c r="O154" i="62" s="1"/>
  <c r="P153" i="62"/>
  <c r="G153" i="62"/>
  <c r="H153" i="62" s="1"/>
  <c r="P152" i="62"/>
  <c r="M152" i="62"/>
  <c r="G152" i="62"/>
  <c r="H152" i="62" s="1"/>
  <c r="P151" i="62"/>
  <c r="G151" i="62"/>
  <c r="H151" i="62" s="1"/>
  <c r="P150" i="62"/>
  <c r="G150" i="62"/>
  <c r="H150" i="62" s="1"/>
  <c r="P149" i="62"/>
  <c r="G149" i="62"/>
  <c r="P148" i="62"/>
  <c r="G148" i="62"/>
  <c r="H148" i="62" s="1"/>
  <c r="V148" i="62" s="1"/>
  <c r="P147" i="62"/>
  <c r="G147" i="62"/>
  <c r="H147" i="62" s="1"/>
  <c r="P146" i="62"/>
  <c r="G146" i="62"/>
  <c r="H146" i="62" s="1"/>
  <c r="M146" i="62" s="1"/>
  <c r="P145" i="62"/>
  <c r="G145" i="62"/>
  <c r="H145" i="62" s="1"/>
  <c r="M145" i="62" s="1"/>
  <c r="P144" i="62"/>
  <c r="G144" i="62"/>
  <c r="P143" i="62"/>
  <c r="G143" i="62"/>
  <c r="H143" i="62" s="1"/>
  <c r="M143" i="62" s="1"/>
  <c r="P142" i="62"/>
  <c r="G142" i="62"/>
  <c r="P141" i="62"/>
  <c r="G141" i="62"/>
  <c r="H141" i="62" s="1"/>
  <c r="P140" i="62"/>
  <c r="G140" i="62"/>
  <c r="H140" i="62" s="1"/>
  <c r="P139" i="62"/>
  <c r="G139" i="62"/>
  <c r="H139" i="62" s="1"/>
  <c r="P138" i="62"/>
  <c r="G138" i="62"/>
  <c r="H138" i="62" s="1"/>
  <c r="P137" i="62"/>
  <c r="G137" i="62"/>
  <c r="H137" i="62" s="1"/>
  <c r="M137" i="62" s="1"/>
  <c r="P136" i="62"/>
  <c r="G136" i="62"/>
  <c r="H136" i="62" s="1"/>
  <c r="P135" i="62"/>
  <c r="G135" i="62"/>
  <c r="H135" i="62" s="1"/>
  <c r="P134" i="62"/>
  <c r="G134" i="62"/>
  <c r="H134" i="62" s="1"/>
  <c r="P133" i="62"/>
  <c r="G133" i="62"/>
  <c r="H133" i="62" s="1"/>
  <c r="P132" i="62"/>
  <c r="G132" i="62"/>
  <c r="H132" i="62" s="1"/>
  <c r="V132" i="62" s="1"/>
  <c r="P131" i="62"/>
  <c r="G131" i="62"/>
  <c r="H131" i="62" s="1"/>
  <c r="P130" i="62"/>
  <c r="G130" i="62"/>
  <c r="H130" i="62" s="1"/>
  <c r="O130" i="62" s="1"/>
  <c r="P129" i="62"/>
  <c r="G129" i="62"/>
  <c r="H129" i="62" s="1"/>
  <c r="P128" i="62"/>
  <c r="G128" i="62"/>
  <c r="P127" i="62"/>
  <c r="G127" i="62"/>
  <c r="H127" i="62" s="1"/>
  <c r="P126" i="62"/>
  <c r="G126" i="62"/>
  <c r="H126" i="62" s="1"/>
  <c r="P125" i="62"/>
  <c r="G125" i="62"/>
  <c r="P124" i="62"/>
  <c r="G124" i="62"/>
  <c r="H124" i="62" s="1"/>
  <c r="R123" i="62"/>
  <c r="P123" i="62"/>
  <c r="G123" i="62"/>
  <c r="H123" i="62" s="1"/>
  <c r="P122" i="62"/>
  <c r="G122" i="62"/>
  <c r="H122" i="62" s="1"/>
  <c r="M122" i="62" s="1"/>
  <c r="P121" i="62"/>
  <c r="G121" i="62"/>
  <c r="H121" i="62" s="1"/>
  <c r="M121" i="62" s="1"/>
  <c r="P120" i="62"/>
  <c r="G120" i="62"/>
  <c r="H120" i="62" s="1"/>
  <c r="M120" i="62" s="1"/>
  <c r="P119" i="62"/>
  <c r="G119" i="62"/>
  <c r="H119" i="62" s="1"/>
  <c r="M119" i="62" s="1"/>
  <c r="P118" i="62"/>
  <c r="G118" i="62"/>
  <c r="P117" i="62"/>
  <c r="G117" i="62"/>
  <c r="H117" i="62" s="1"/>
  <c r="P116" i="62"/>
  <c r="G116" i="62"/>
  <c r="H116" i="62" s="1"/>
  <c r="P115" i="62"/>
  <c r="G115" i="62"/>
  <c r="H115" i="62" s="1"/>
  <c r="P114" i="62"/>
  <c r="G114" i="62"/>
  <c r="H114" i="62" s="1"/>
  <c r="P113" i="62"/>
  <c r="G113" i="62"/>
  <c r="H113" i="62" s="1"/>
  <c r="P112" i="62"/>
  <c r="G112" i="62"/>
  <c r="H112" i="62" s="1"/>
  <c r="P111" i="62"/>
  <c r="G111" i="62"/>
  <c r="H111" i="62" s="1"/>
  <c r="P110" i="62"/>
  <c r="G110" i="62"/>
  <c r="H110" i="62" s="1"/>
  <c r="P109" i="62"/>
  <c r="G109" i="62"/>
  <c r="H109" i="62" s="1"/>
  <c r="P108" i="62"/>
  <c r="G108" i="62"/>
  <c r="H108" i="62" s="1"/>
  <c r="V108" i="62" s="1"/>
  <c r="P107" i="62"/>
  <c r="G107" i="62"/>
  <c r="H107" i="62" s="1"/>
  <c r="P106" i="62"/>
  <c r="G106" i="62"/>
  <c r="H106" i="62" s="1"/>
  <c r="P105" i="62"/>
  <c r="G105" i="62"/>
  <c r="H105" i="62" s="1"/>
  <c r="P104" i="62"/>
  <c r="M104" i="62"/>
  <c r="G104" i="62"/>
  <c r="H104" i="62" s="1"/>
  <c r="P103" i="62"/>
  <c r="G103" i="62"/>
  <c r="H103" i="62" s="1"/>
  <c r="P102" i="62"/>
  <c r="G102" i="62"/>
  <c r="H102" i="62" s="1"/>
  <c r="P101" i="62"/>
  <c r="G101" i="62"/>
  <c r="P100" i="62"/>
  <c r="G100" i="62"/>
  <c r="H100" i="62" s="1"/>
  <c r="P99" i="62"/>
  <c r="G99" i="62"/>
  <c r="H99" i="62" s="1"/>
  <c r="P98" i="62"/>
  <c r="G98" i="62"/>
  <c r="H98" i="62" s="1"/>
  <c r="M98" i="62" s="1"/>
  <c r="P97" i="62"/>
  <c r="G97" i="62"/>
  <c r="H97" i="62" s="1"/>
  <c r="M97" i="62" s="1"/>
  <c r="P96" i="62"/>
  <c r="G96" i="62"/>
  <c r="S95" i="62"/>
  <c r="G95" i="62"/>
  <c r="G94" i="62"/>
  <c r="V94" i="62" s="1"/>
  <c r="S93" i="62"/>
  <c r="G93" i="62"/>
  <c r="V93" i="62" s="1"/>
  <c r="V92" i="62"/>
  <c r="G92" i="62"/>
  <c r="S91" i="62"/>
  <c r="G91" i="62"/>
  <c r="G90" i="62"/>
  <c r="V90" i="62" s="1"/>
  <c r="P89" i="62"/>
  <c r="O89" i="62"/>
  <c r="G89" i="62"/>
  <c r="P88" i="62"/>
  <c r="G88" i="62"/>
  <c r="P87" i="62"/>
  <c r="G87" i="62"/>
  <c r="P86" i="62"/>
  <c r="G86" i="62"/>
  <c r="V86" i="62" s="1"/>
  <c r="P85" i="62"/>
  <c r="G85" i="62"/>
  <c r="P84" i="62"/>
  <c r="G84" i="62"/>
  <c r="P83" i="62"/>
  <c r="G83" i="62"/>
  <c r="M83" i="62" s="1"/>
  <c r="P82" i="62"/>
  <c r="G82" i="62"/>
  <c r="P81" i="62"/>
  <c r="G81" i="62"/>
  <c r="V81" i="62" s="1"/>
  <c r="P80" i="62"/>
  <c r="G80" i="62"/>
  <c r="P79" i="62"/>
  <c r="G79" i="62"/>
  <c r="P78" i="62"/>
  <c r="G78" i="62"/>
  <c r="P77" i="62"/>
  <c r="G77" i="62"/>
  <c r="K77" i="62" s="1"/>
  <c r="V76" i="62"/>
  <c r="P76" i="62"/>
  <c r="O76" i="62"/>
  <c r="M76" i="62"/>
  <c r="G76" i="62"/>
  <c r="P75" i="62"/>
  <c r="G75" i="62"/>
  <c r="P74" i="62"/>
  <c r="G74" i="62"/>
  <c r="V74" i="62" s="1"/>
  <c r="P73" i="62"/>
  <c r="G73" i="62"/>
  <c r="H73" i="62" s="1"/>
  <c r="P72" i="62"/>
  <c r="G72" i="62"/>
  <c r="P71" i="62"/>
  <c r="G71" i="62"/>
  <c r="P70" i="62"/>
  <c r="G70" i="62"/>
  <c r="V70" i="62" s="1"/>
  <c r="P69" i="62"/>
  <c r="G69" i="62"/>
  <c r="R69" i="62" s="1"/>
  <c r="P68" i="62"/>
  <c r="M68" i="62"/>
  <c r="K68" i="62"/>
  <c r="V68" i="62"/>
  <c r="G68" i="62"/>
  <c r="P67" i="62"/>
  <c r="G67" i="62"/>
  <c r="P66" i="62"/>
  <c r="G66" i="62"/>
  <c r="P65" i="62"/>
  <c r="G65" i="62"/>
  <c r="V64" i="62"/>
  <c r="P64" i="62"/>
  <c r="G64" i="62"/>
  <c r="H64" i="62" s="1"/>
  <c r="O64" i="62" s="1"/>
  <c r="P63" i="62"/>
  <c r="M63" i="62"/>
  <c r="G63" i="62"/>
  <c r="P62" i="62"/>
  <c r="G62" i="62"/>
  <c r="P61" i="62"/>
  <c r="G61" i="62"/>
  <c r="V60" i="62"/>
  <c r="P60" i="62"/>
  <c r="O60" i="62"/>
  <c r="M60" i="62"/>
  <c r="G60" i="62"/>
  <c r="P59" i="62"/>
  <c r="G59" i="62"/>
  <c r="P58" i="62"/>
  <c r="K58" i="62"/>
  <c r="G58" i="62"/>
  <c r="V58" i="62" s="1"/>
  <c r="P57" i="62"/>
  <c r="O57" i="62"/>
  <c r="G57" i="62"/>
  <c r="P56" i="62"/>
  <c r="G56" i="62"/>
  <c r="P55" i="62"/>
  <c r="G55" i="62"/>
  <c r="P54" i="62"/>
  <c r="G54" i="62"/>
  <c r="P53" i="62"/>
  <c r="G53" i="62"/>
  <c r="P52" i="62"/>
  <c r="G52" i="62"/>
  <c r="P51" i="62"/>
  <c r="G51" i="62"/>
  <c r="P50" i="62"/>
  <c r="G50" i="62"/>
  <c r="H50" i="62" s="1"/>
  <c r="P49" i="62"/>
  <c r="G49" i="62"/>
  <c r="P48" i="62"/>
  <c r="G48" i="62"/>
  <c r="P47" i="62"/>
  <c r="G47" i="62"/>
  <c r="P46" i="62"/>
  <c r="G46" i="62"/>
  <c r="P45" i="62"/>
  <c r="G45" i="62"/>
  <c r="P44" i="62"/>
  <c r="G44" i="62"/>
  <c r="P43" i="62"/>
  <c r="G43" i="62"/>
  <c r="P42" i="62"/>
  <c r="K42" i="62"/>
  <c r="G42" i="62"/>
  <c r="H42" i="62" s="1"/>
  <c r="P41" i="62"/>
  <c r="G41" i="62"/>
  <c r="P40" i="62"/>
  <c r="G40" i="62"/>
  <c r="P39" i="62"/>
  <c r="G39" i="62"/>
  <c r="P38" i="62"/>
  <c r="G38" i="62"/>
  <c r="P37" i="62"/>
  <c r="G37" i="62"/>
  <c r="P36" i="62"/>
  <c r="G36" i="62"/>
  <c r="P35" i="62"/>
  <c r="G35" i="62"/>
  <c r="H35" i="62" s="1"/>
  <c r="P34" i="62"/>
  <c r="K34" i="62"/>
  <c r="G34" i="62"/>
  <c r="H34" i="62" s="1"/>
  <c r="P33" i="62"/>
  <c r="G33" i="62"/>
  <c r="K33" i="62" s="1"/>
  <c r="P32" i="62"/>
  <c r="G32" i="62"/>
  <c r="V31" i="62"/>
  <c r="P31" i="62"/>
  <c r="G31" i="62"/>
  <c r="V30" i="62"/>
  <c r="P30" i="62"/>
  <c r="O30" i="62"/>
  <c r="M30" i="62"/>
  <c r="G30" i="62"/>
  <c r="P29" i="62"/>
  <c r="G29" i="62"/>
  <c r="O29" i="62" s="1"/>
  <c r="P28" i="62"/>
  <c r="G28" i="62"/>
  <c r="P27" i="62"/>
  <c r="G27" i="62"/>
  <c r="V26" i="62"/>
  <c r="P26" i="62"/>
  <c r="G26" i="62"/>
  <c r="P25" i="62"/>
  <c r="G25" i="62"/>
  <c r="P24" i="62"/>
  <c r="G24" i="62"/>
  <c r="V24" i="62" s="1"/>
  <c r="P23" i="62"/>
  <c r="G23" i="62"/>
  <c r="H23" i="62" s="1"/>
  <c r="P22" i="62"/>
  <c r="G22" i="62"/>
  <c r="H22" i="62" s="1"/>
  <c r="V21" i="62"/>
  <c r="S21" i="62"/>
  <c r="R21" i="62"/>
  <c r="V20" i="62"/>
  <c r="V19" i="62"/>
  <c r="S19" i="62"/>
  <c r="R19" i="62"/>
  <c r="V18" i="62"/>
  <c r="S17" i="62"/>
  <c r="R17" i="62"/>
  <c r="S15" i="62"/>
  <c r="R15" i="62"/>
  <c r="S13" i="62"/>
  <c r="R13" i="62"/>
  <c r="S11" i="62"/>
  <c r="R11" i="62"/>
  <c r="S9" i="62"/>
  <c r="R9" i="62"/>
  <c r="S7" i="62"/>
  <c r="R7" i="62"/>
  <c r="F50" i="61"/>
  <c r="F49" i="61"/>
  <c r="F44" i="61"/>
  <c r="F43" i="61"/>
  <c r="F42" i="61"/>
  <c r="F41" i="61"/>
  <c r="F40" i="61"/>
  <c r="F39" i="61"/>
  <c r="F36" i="61"/>
  <c r="F35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2" i="61"/>
  <c r="F11" i="61"/>
  <c r="T619" i="64" l="1"/>
  <c r="S2853" i="62"/>
  <c r="T349" i="64"/>
  <c r="S1719" i="62"/>
  <c r="T295" i="64"/>
  <c r="S3085" i="62"/>
  <c r="S3127" i="62"/>
  <c r="T351" i="64"/>
  <c r="T827" i="64"/>
  <c r="T2585" i="64"/>
  <c r="K1803" i="62"/>
  <c r="T427" i="64"/>
  <c r="T1157" i="64"/>
  <c r="S2977" i="62"/>
  <c r="S3003" i="62"/>
  <c r="S3129" i="62"/>
  <c r="T1709" i="64"/>
  <c r="T2579" i="64"/>
  <c r="R3892" i="64"/>
  <c r="S177" i="62"/>
  <c r="T455" i="64"/>
  <c r="T1169" i="64"/>
  <c r="S2437" i="62"/>
  <c r="T357" i="64"/>
  <c r="T2041" i="64"/>
  <c r="S2719" i="62"/>
  <c r="T2707" i="64"/>
  <c r="F2589" i="64"/>
  <c r="F2724" i="64"/>
  <c r="T1233" i="64"/>
  <c r="T1239" i="64"/>
  <c r="T1245" i="64"/>
  <c r="T1251" i="64"/>
  <c r="T2091" i="64"/>
  <c r="T973" i="64"/>
  <c r="T1045" i="64"/>
  <c r="T2173" i="64"/>
  <c r="T2099" i="64"/>
  <c r="T2701" i="64"/>
  <c r="T763" i="64"/>
  <c r="T769" i="64"/>
  <c r="T775" i="64"/>
  <c r="T1049" i="64"/>
  <c r="T2409" i="64"/>
  <c r="T987" i="64"/>
  <c r="T2097" i="64"/>
  <c r="T2149" i="64"/>
  <c r="T2105" i="64"/>
  <c r="S1197" i="62"/>
  <c r="S1567" i="62"/>
  <c r="S2709" i="62"/>
  <c r="S3125" i="62"/>
  <c r="Q2008" i="64"/>
  <c r="F62" i="64"/>
  <c r="F226" i="64"/>
  <c r="F1745" i="64"/>
  <c r="F675" i="64"/>
  <c r="F2751" i="64"/>
  <c r="F1186" i="64"/>
  <c r="F1208" i="64"/>
  <c r="F714" i="64"/>
  <c r="F1532" i="64"/>
  <c r="F1545" i="64"/>
  <c r="T1673" i="64"/>
  <c r="R3432" i="64"/>
  <c r="T2619" i="64"/>
  <c r="T1429" i="64"/>
  <c r="T1685" i="64"/>
  <c r="T119" i="64"/>
  <c r="T125" i="64"/>
  <c r="T325" i="64"/>
  <c r="T441" i="64"/>
  <c r="T535" i="64"/>
  <c r="T575" i="64"/>
  <c r="T637" i="64"/>
  <c r="T643" i="64"/>
  <c r="S2617" i="62"/>
  <c r="S2651" i="62"/>
  <c r="S3177" i="62"/>
  <c r="S1169" i="62"/>
  <c r="S1551" i="62"/>
  <c r="S2631" i="62"/>
  <c r="S2809" i="62"/>
  <c r="S3115" i="62"/>
  <c r="S3179" i="62"/>
  <c r="S2975" i="62"/>
  <c r="S2321" i="62"/>
  <c r="T703" i="64"/>
  <c r="T1107" i="64"/>
  <c r="T1533" i="64"/>
  <c r="T2157" i="64"/>
  <c r="T491" i="64"/>
  <c r="T1183" i="64"/>
  <c r="T1299" i="64"/>
  <c r="T1461" i="64"/>
  <c r="T1737" i="64"/>
  <c r="T2135" i="64"/>
  <c r="T203" i="64"/>
  <c r="T315" i="64"/>
  <c r="T353" i="64"/>
  <c r="T359" i="64"/>
  <c r="T429" i="64"/>
  <c r="T1341" i="64"/>
  <c r="T1347" i="64"/>
  <c r="T1353" i="64"/>
  <c r="T1511" i="64"/>
  <c r="T1651" i="64"/>
  <c r="T2101" i="64"/>
  <c r="T2141" i="64"/>
  <c r="T685" i="64"/>
  <c r="T715" i="64"/>
  <c r="T1101" i="64"/>
  <c r="T121" i="64"/>
  <c r="T265" i="64"/>
  <c r="T577" i="64"/>
  <c r="T37" i="64"/>
  <c r="T43" i="64"/>
  <c r="T65" i="64"/>
  <c r="T99" i="64"/>
  <c r="T909" i="64"/>
  <c r="T957" i="64"/>
  <c r="T1005" i="64"/>
  <c r="T1195" i="64"/>
  <c r="T1421" i="64"/>
  <c r="T1445" i="64"/>
  <c r="T2039" i="64"/>
  <c r="T2381" i="64"/>
  <c r="T41" i="64"/>
  <c r="T639" i="64"/>
  <c r="T2077" i="64"/>
  <c r="T181" i="64"/>
  <c r="T1137" i="64"/>
  <c r="T1261" i="64"/>
  <c r="T291" i="64"/>
  <c r="T783" i="64"/>
  <c r="T877" i="64"/>
  <c r="T2207" i="64"/>
  <c r="T1521" i="64"/>
  <c r="T179" i="64"/>
  <c r="T479" i="64"/>
  <c r="T669" i="64"/>
  <c r="T1159" i="64"/>
  <c r="T1177" i="64"/>
  <c r="T1455" i="64"/>
  <c r="T1743" i="64"/>
  <c r="T881" i="64"/>
  <c r="T691" i="64"/>
  <c r="T721" i="64"/>
  <c r="T1119" i="64"/>
  <c r="T1967" i="64"/>
  <c r="T283" i="64"/>
  <c r="T373" i="64"/>
  <c r="T379" i="64"/>
  <c r="T511" i="64"/>
  <c r="T517" i="64"/>
  <c r="T929" i="64"/>
  <c r="T977" i="64"/>
  <c r="T995" i="64"/>
  <c r="T1025" i="64"/>
  <c r="T1289" i="64"/>
  <c r="T1373" i="64"/>
  <c r="T1827" i="64"/>
  <c r="T1839" i="64"/>
  <c r="T1857" i="64"/>
  <c r="T1875" i="64"/>
  <c r="T1893" i="64"/>
  <c r="T1899" i="64"/>
  <c r="T2499" i="64"/>
  <c r="T2989" i="64"/>
  <c r="T253" i="64"/>
  <c r="T697" i="64"/>
  <c r="T225" i="64"/>
  <c r="T1011" i="64"/>
  <c r="T1469" i="64"/>
  <c r="T1487" i="64"/>
  <c r="T1493" i="64"/>
  <c r="T1529" i="64"/>
  <c r="T1633" i="64"/>
  <c r="T2013" i="64"/>
  <c r="T2107" i="64"/>
  <c r="T459" i="64"/>
  <c r="T661" i="64"/>
  <c r="T2335" i="64"/>
  <c r="S2201" i="62"/>
  <c r="S1349" i="62"/>
  <c r="S1383" i="62"/>
  <c r="S2053" i="62"/>
  <c r="S1395" i="62"/>
  <c r="S1399" i="62"/>
  <c r="S1491" i="62"/>
  <c r="S2295" i="62"/>
  <c r="S2501" i="62"/>
  <c r="S2511" i="62"/>
  <c r="S2693" i="62"/>
  <c r="S2817" i="62"/>
  <c r="S2863" i="62"/>
  <c r="S1163" i="62"/>
  <c r="S1355" i="62"/>
  <c r="S1369" i="62"/>
  <c r="S1709" i="62"/>
  <c r="S2555" i="62"/>
  <c r="S2603" i="62"/>
  <c r="S2699" i="62"/>
  <c r="S2813" i="62"/>
  <c r="S27" i="62"/>
  <c r="S49" i="62"/>
  <c r="S63" i="62"/>
  <c r="S771" i="62"/>
  <c r="T59" i="64"/>
  <c r="T139" i="64"/>
  <c r="T145" i="64"/>
  <c r="T209" i="64"/>
  <c r="T243" i="64"/>
  <c r="T275" i="64"/>
  <c r="T369" i="64"/>
  <c r="T387" i="64"/>
  <c r="T435" i="64"/>
  <c r="T787" i="64"/>
  <c r="T1325" i="64"/>
  <c r="T1397" i="64"/>
  <c r="T1543" i="64"/>
  <c r="T1557" i="64"/>
  <c r="T1807" i="64"/>
  <c r="T2051" i="64"/>
  <c r="T2061" i="64"/>
  <c r="T2067" i="64"/>
  <c r="F2073" i="64"/>
  <c r="T2113" i="64"/>
  <c r="T31" i="64"/>
  <c r="T525" i="64"/>
  <c r="T651" i="64"/>
  <c r="T679" i="64"/>
  <c r="T753" i="64"/>
  <c r="T759" i="64"/>
  <c r="T793" i="64"/>
  <c r="T829" i="64"/>
  <c r="T1009" i="64"/>
  <c r="T1151" i="64"/>
  <c r="T1331" i="64"/>
  <c r="T1337" i="64"/>
  <c r="T1343" i="64"/>
  <c r="T1379" i="64"/>
  <c r="T1385" i="64"/>
  <c r="T1763" i="64"/>
  <c r="T1851" i="64"/>
  <c r="T1863" i="64"/>
  <c r="T1911" i="64"/>
  <c r="F2181" i="64"/>
  <c r="T2375" i="64"/>
  <c r="T2559" i="64"/>
  <c r="T2599" i="64"/>
  <c r="T2681" i="64"/>
  <c r="R3426" i="64"/>
  <c r="F2487" i="64"/>
  <c r="T2943" i="64"/>
  <c r="T27" i="64"/>
  <c r="T595" i="64"/>
  <c r="T617" i="64"/>
  <c r="T623" i="64"/>
  <c r="T789" i="64"/>
  <c r="T843" i="64"/>
  <c r="T955" i="64"/>
  <c r="T997" i="64"/>
  <c r="T1095" i="64"/>
  <c r="T1113" i="64"/>
  <c r="T1209" i="64"/>
  <c r="T1285" i="64"/>
  <c r="T1399" i="64"/>
  <c r="T1405" i="64"/>
  <c r="T1595" i="64"/>
  <c r="T1607" i="64"/>
  <c r="T1613" i="64"/>
  <c r="T1619" i="64"/>
  <c r="T1661" i="64"/>
  <c r="T1667" i="64"/>
  <c r="T1735" i="64"/>
  <c r="T1777" i="64"/>
  <c r="T1963" i="64"/>
  <c r="T2053" i="64"/>
  <c r="T2063" i="64"/>
  <c r="T2069" i="64"/>
  <c r="T2109" i="64"/>
  <c r="T2115" i="64"/>
  <c r="T189" i="64"/>
  <c r="T251" i="64"/>
  <c r="T257" i="64"/>
  <c r="T329" i="64"/>
  <c r="T335" i="64"/>
  <c r="T395" i="64"/>
  <c r="T515" i="64"/>
  <c r="I727" i="64"/>
  <c r="P727" i="64" s="1"/>
  <c r="T731" i="64"/>
  <c r="T743" i="64"/>
  <c r="T785" i="64"/>
  <c r="T801" i="64"/>
  <c r="T1035" i="64"/>
  <c r="T1089" i="64"/>
  <c r="T1333" i="64"/>
  <c r="T1351" i="64"/>
  <c r="T1565" i="64"/>
  <c r="T1571" i="64"/>
  <c r="T1577" i="64"/>
  <c r="T1583" i="64"/>
  <c r="T1625" i="64"/>
  <c r="T1643" i="64"/>
  <c r="T1913" i="64"/>
  <c r="T1919" i="64"/>
  <c r="T2443" i="64"/>
  <c r="T3105" i="64"/>
  <c r="T3217" i="64"/>
  <c r="T271" i="64"/>
  <c r="T83" i="64"/>
  <c r="T107" i="64"/>
  <c r="T263" i="64"/>
  <c r="T311" i="64"/>
  <c r="T391" i="64"/>
  <c r="T411" i="64"/>
  <c r="T539" i="64"/>
  <c r="T579" i="64"/>
  <c r="T641" i="64"/>
  <c r="T653" i="64"/>
  <c r="T659" i="64"/>
  <c r="T699" i="64"/>
  <c r="T963" i="64"/>
  <c r="T1059" i="64"/>
  <c r="T1127" i="64"/>
  <c r="T1205" i="64"/>
  <c r="T1369" i="64"/>
  <c r="T1491" i="64"/>
  <c r="T1631" i="64"/>
  <c r="T1637" i="64"/>
  <c r="T1797" i="64"/>
  <c r="T1835" i="64"/>
  <c r="T1841" i="64"/>
  <c r="T1865" i="64"/>
  <c r="T1877" i="64"/>
  <c r="T1883" i="64"/>
  <c r="T1901" i="64"/>
  <c r="F2511" i="64"/>
  <c r="T2755" i="64"/>
  <c r="T183" i="64"/>
  <c r="T223" i="64"/>
  <c r="T235" i="64"/>
  <c r="F464" i="64"/>
  <c r="T475" i="64"/>
  <c r="T481" i="64"/>
  <c r="T487" i="64"/>
  <c r="T493" i="64"/>
  <c r="T557" i="64"/>
  <c r="T563" i="64"/>
  <c r="T569" i="64"/>
  <c r="L865" i="64"/>
  <c r="Q870" i="64"/>
  <c r="T945" i="64"/>
  <c r="F1142" i="64"/>
  <c r="F1287" i="64"/>
  <c r="T1553" i="64"/>
  <c r="T2189" i="64"/>
  <c r="T131" i="64"/>
  <c r="F2060" i="64"/>
  <c r="T2179" i="64"/>
  <c r="T2751" i="64"/>
  <c r="T79" i="64"/>
  <c r="T439" i="64"/>
  <c r="F684" i="64"/>
  <c r="T803" i="64"/>
  <c r="T809" i="64"/>
  <c r="T815" i="64"/>
  <c r="T821" i="64"/>
  <c r="T1731" i="64"/>
  <c r="T1941" i="64"/>
  <c r="T1947" i="64"/>
  <c r="T1985" i="64"/>
  <c r="T1991" i="64"/>
  <c r="T2153" i="64"/>
  <c r="T1545" i="64"/>
  <c r="F2237" i="64"/>
  <c r="F2539" i="64"/>
  <c r="F1788" i="64"/>
  <c r="F2215" i="64"/>
  <c r="L2215" i="64" s="1"/>
  <c r="F2242" i="64"/>
  <c r="F2597" i="64"/>
  <c r="T75" i="64"/>
  <c r="T1591" i="64"/>
  <c r="T1603" i="64"/>
  <c r="F2138" i="64"/>
  <c r="F2255" i="64"/>
  <c r="T2591" i="64"/>
  <c r="F764" i="64"/>
  <c r="F1567" i="64"/>
  <c r="F2315" i="64"/>
  <c r="I1055" i="64"/>
  <c r="F106" i="64"/>
  <c r="T297" i="64"/>
  <c r="T303" i="64"/>
  <c r="T309" i="64"/>
  <c r="T321" i="64"/>
  <c r="T327" i="64"/>
  <c r="T393" i="64"/>
  <c r="T443" i="64"/>
  <c r="T489" i="64"/>
  <c r="T547" i="64"/>
  <c r="T553" i="64"/>
  <c r="T565" i="64"/>
  <c r="T625" i="64"/>
  <c r="T761" i="64"/>
  <c r="T795" i="64"/>
  <c r="T807" i="64"/>
  <c r="T819" i="64"/>
  <c r="T825" i="64"/>
  <c r="T837" i="64"/>
  <c r="T925" i="64"/>
  <c r="T943" i="64"/>
  <c r="F954" i="64"/>
  <c r="T959" i="64"/>
  <c r="T1143" i="64"/>
  <c r="T1155" i="64"/>
  <c r="T1161" i="64"/>
  <c r="T1179" i="64"/>
  <c r="T1375" i="64"/>
  <c r="T1417" i="64"/>
  <c r="T1519" i="64"/>
  <c r="T1563" i="64"/>
  <c r="T1677" i="64"/>
  <c r="T1767" i="64"/>
  <c r="T1773" i="64"/>
  <c r="T1811" i="64"/>
  <c r="T1907" i="64"/>
  <c r="T1925" i="64"/>
  <c r="T1939" i="64"/>
  <c r="T1945" i="64"/>
  <c r="T1983" i="64"/>
  <c r="T1989" i="64"/>
  <c r="T2029" i="64"/>
  <c r="F2150" i="64"/>
  <c r="T2155" i="64"/>
  <c r="T2175" i="64"/>
  <c r="T2343" i="64"/>
  <c r="T2555" i="64"/>
  <c r="T2571" i="64"/>
  <c r="T2657" i="64"/>
  <c r="T2991" i="64"/>
  <c r="T3011" i="64"/>
  <c r="T3045" i="64"/>
  <c r="T267" i="64"/>
  <c r="T1243" i="64"/>
  <c r="T1479" i="64"/>
  <c r="T1593" i="64"/>
  <c r="T2087" i="64"/>
  <c r="T33" i="64"/>
  <c r="T193" i="64"/>
  <c r="T199" i="64"/>
  <c r="T593" i="64"/>
  <c r="T667" i="64"/>
  <c r="T713" i="64"/>
  <c r="T739" i="64"/>
  <c r="T745" i="64"/>
  <c r="T1087" i="64"/>
  <c r="T1395" i="64"/>
  <c r="T1647" i="64"/>
  <c r="T1701" i="64"/>
  <c r="T1997" i="64"/>
  <c r="T2049" i="64"/>
  <c r="T2181" i="64"/>
  <c r="I2243" i="64"/>
  <c r="T2439" i="64"/>
  <c r="T3121" i="64"/>
  <c r="T1587" i="64"/>
  <c r="T39" i="64"/>
  <c r="T153" i="64"/>
  <c r="T159" i="64"/>
  <c r="T205" i="64"/>
  <c r="T227" i="64"/>
  <c r="T293" i="64"/>
  <c r="T447" i="64"/>
  <c r="T485" i="64"/>
  <c r="T537" i="64"/>
  <c r="T615" i="64"/>
  <c r="T695" i="64"/>
  <c r="T719" i="64"/>
  <c r="T751" i="64"/>
  <c r="T791" i="64"/>
  <c r="T845" i="64"/>
  <c r="T851" i="64"/>
  <c r="T939" i="64"/>
  <c r="T967" i="64"/>
  <c r="T991" i="64"/>
  <c r="T1125" i="64"/>
  <c r="T1197" i="64"/>
  <c r="T1267" i="64"/>
  <c r="T1365" i="64"/>
  <c r="T1383" i="64"/>
  <c r="F1396" i="64"/>
  <c r="T1401" i="64"/>
  <c r="T1425" i="64"/>
  <c r="T1431" i="64"/>
  <c r="T1443" i="64"/>
  <c r="T1449" i="64"/>
  <c r="F1492" i="64"/>
  <c r="Q1506" i="64"/>
  <c r="T1527" i="64"/>
  <c r="T1539" i="64"/>
  <c r="T1589" i="64"/>
  <c r="T1635" i="64"/>
  <c r="T1781" i="64"/>
  <c r="T1819" i="64"/>
  <c r="T1831" i="64"/>
  <c r="T1837" i="64"/>
  <c r="T1891" i="64"/>
  <c r="T1897" i="64"/>
  <c r="T1915" i="64"/>
  <c r="T1921" i="64"/>
  <c r="T2065" i="64"/>
  <c r="T2111" i="64"/>
  <c r="T2117" i="64"/>
  <c r="T2139" i="64"/>
  <c r="T2145" i="64"/>
  <c r="T2167" i="64"/>
  <c r="F2320" i="64"/>
  <c r="T2473" i="64"/>
  <c r="T2601" i="64"/>
  <c r="T2687" i="64"/>
  <c r="T779" i="64"/>
  <c r="T901" i="64"/>
  <c r="T1611" i="64"/>
  <c r="T1659" i="64"/>
  <c r="T89" i="64"/>
  <c r="T113" i="64"/>
  <c r="T305" i="64"/>
  <c r="T419" i="64"/>
  <c r="F486" i="64"/>
  <c r="T555" i="64"/>
  <c r="T561" i="64"/>
  <c r="T583" i="64"/>
  <c r="I594" i="64"/>
  <c r="T839" i="64"/>
  <c r="T921" i="64"/>
  <c r="T1131" i="64"/>
  <c r="T1145" i="64"/>
  <c r="T1191" i="64"/>
  <c r="T1221" i="64"/>
  <c r="F1414" i="64"/>
  <c r="F1922" i="64"/>
  <c r="Q1932" i="64"/>
  <c r="T2331" i="64"/>
  <c r="F2478" i="64"/>
  <c r="T2511" i="64"/>
  <c r="T81" i="64"/>
  <c r="T451" i="64"/>
  <c r="T1033" i="64"/>
  <c r="T1575" i="64"/>
  <c r="T1977" i="64"/>
  <c r="T2187" i="64"/>
  <c r="T3203" i="64"/>
  <c r="T269" i="64"/>
  <c r="T417" i="64"/>
  <c r="T463" i="64"/>
  <c r="T1917" i="64"/>
  <c r="T281" i="64"/>
  <c r="T1707" i="64"/>
  <c r="T2259" i="64"/>
  <c r="T67" i="64"/>
  <c r="T137" i="64"/>
  <c r="T143" i="64"/>
  <c r="T195" i="64"/>
  <c r="T319" i="64"/>
  <c r="T725" i="64"/>
  <c r="T887" i="64"/>
  <c r="F941" i="64"/>
  <c r="T975" i="64"/>
  <c r="T1029" i="64"/>
  <c r="T1133" i="64"/>
  <c r="F1258" i="64"/>
  <c r="F1303" i="64"/>
  <c r="T1349" i="64"/>
  <c r="F2174" i="64"/>
  <c r="F2447" i="64"/>
  <c r="F2626" i="64"/>
  <c r="T85" i="64"/>
  <c r="T649" i="64"/>
  <c r="T767" i="64"/>
  <c r="T1293" i="64"/>
  <c r="T1329" i="64"/>
  <c r="T1623" i="64"/>
  <c r="T1719" i="64"/>
  <c r="T2075" i="64"/>
  <c r="T97" i="64"/>
  <c r="T103" i="64"/>
  <c r="T161" i="64"/>
  <c r="T1579" i="64"/>
  <c r="T2019" i="64"/>
  <c r="T2057" i="64"/>
  <c r="T773" i="64"/>
  <c r="T885" i="64"/>
  <c r="T1305" i="64"/>
  <c r="T1665" i="64"/>
  <c r="T1713" i="64"/>
  <c r="T2003" i="64"/>
  <c r="T2449" i="64"/>
  <c r="T133" i="64"/>
  <c r="F179" i="64"/>
  <c r="T551" i="64"/>
  <c r="T585" i="64"/>
  <c r="T629" i="64"/>
  <c r="T635" i="64"/>
  <c r="F670" i="64"/>
  <c r="T737" i="64"/>
  <c r="T811" i="64"/>
  <c r="T823" i="64"/>
  <c r="T941" i="64"/>
  <c r="F953" i="64"/>
  <c r="T971" i="64"/>
  <c r="T1109" i="64"/>
  <c r="T1415" i="64"/>
  <c r="T1457" i="64"/>
  <c r="T1747" i="64"/>
  <c r="T1783" i="64"/>
  <c r="T1905" i="64"/>
  <c r="T1923" i="64"/>
  <c r="T1993" i="64"/>
  <c r="T2007" i="64"/>
  <c r="T2021" i="64"/>
  <c r="T2119" i="64"/>
  <c r="T2513" i="64"/>
  <c r="T2547" i="64"/>
  <c r="T2563" i="64"/>
  <c r="T2705" i="64"/>
  <c r="T931" i="64"/>
  <c r="T949" i="64"/>
  <c r="T1039" i="64"/>
  <c r="T1093" i="64"/>
  <c r="T1231" i="64"/>
  <c r="T1473" i="64"/>
  <c r="T1569" i="64"/>
  <c r="T1725" i="64"/>
  <c r="T151" i="64"/>
  <c r="T157" i="64"/>
  <c r="T279" i="64"/>
  <c r="T403" i="64"/>
  <c r="T449" i="64"/>
  <c r="T647" i="64"/>
  <c r="T883" i="64"/>
  <c r="F894" i="64"/>
  <c r="T899" i="64"/>
  <c r="T1097" i="64"/>
  <c r="T1211" i="64"/>
  <c r="F1230" i="64"/>
  <c r="T1235" i="64"/>
  <c r="T1253" i="64"/>
  <c r="T1291" i="64"/>
  <c r="T1309" i="64"/>
  <c r="T1381" i="64"/>
  <c r="T1477" i="64"/>
  <c r="T1535" i="64"/>
  <c r="T1573" i="64"/>
  <c r="T1609" i="64"/>
  <c r="T1615" i="64"/>
  <c r="T1621" i="64"/>
  <c r="F1694" i="64"/>
  <c r="T1699" i="64"/>
  <c r="T1717" i="64"/>
  <c r="T1723" i="64"/>
  <c r="T2073" i="64"/>
  <c r="T2085" i="64"/>
  <c r="T2185" i="64"/>
  <c r="T2191" i="64"/>
  <c r="T2425" i="64"/>
  <c r="T2723" i="64"/>
  <c r="T2757" i="64"/>
  <c r="F3172" i="64"/>
  <c r="N3172" i="64" s="1"/>
  <c r="L1951" i="64"/>
  <c r="F2591" i="64"/>
  <c r="F2654" i="64"/>
  <c r="R3428" i="64"/>
  <c r="F330" i="64"/>
  <c r="T509" i="64"/>
  <c r="F774" i="64"/>
  <c r="Q1501" i="64"/>
  <c r="F1516" i="64"/>
  <c r="F1737" i="64"/>
  <c r="F2560" i="64"/>
  <c r="F2610" i="64"/>
  <c r="T3081" i="64"/>
  <c r="T2165" i="64"/>
  <c r="F2286" i="64"/>
  <c r="F2297" i="64"/>
  <c r="F2690" i="64"/>
  <c r="F2711" i="64"/>
  <c r="F3199" i="64"/>
  <c r="R3424" i="64"/>
  <c r="R3429" i="64"/>
  <c r="T903" i="64"/>
  <c r="F1231" i="64"/>
  <c r="F1866" i="64"/>
  <c r="F2042" i="64"/>
  <c r="I2429" i="64"/>
  <c r="F2441" i="64"/>
  <c r="F2467" i="64"/>
  <c r="W2467" i="64" s="1"/>
  <c r="F3160" i="64"/>
  <c r="P3160" i="64" s="1"/>
  <c r="F3171" i="64"/>
  <c r="R3427" i="64"/>
  <c r="T135" i="64"/>
  <c r="I1101" i="64"/>
  <c r="R3425" i="64"/>
  <c r="T51" i="64"/>
  <c r="T461" i="64"/>
  <c r="T1627" i="64"/>
  <c r="T1675" i="64"/>
  <c r="F2348" i="64"/>
  <c r="T57" i="64"/>
  <c r="T87" i="64"/>
  <c r="F159" i="64"/>
  <c r="T347" i="64"/>
  <c r="T507" i="64"/>
  <c r="T905" i="64"/>
  <c r="F963" i="64"/>
  <c r="F1152" i="64"/>
  <c r="F1348" i="64"/>
  <c r="F1437" i="64"/>
  <c r="F1627" i="64"/>
  <c r="F1687" i="64"/>
  <c r="P1932" i="64"/>
  <c r="F2211" i="64"/>
  <c r="F2536" i="64"/>
  <c r="T2625" i="64"/>
  <c r="R3433" i="64"/>
  <c r="I442" i="64"/>
  <c r="I678" i="64"/>
  <c r="T163" i="64"/>
  <c r="I590" i="64"/>
  <c r="T1163" i="64"/>
  <c r="T1903" i="64"/>
  <c r="I842" i="64"/>
  <c r="T101" i="64"/>
  <c r="F130" i="64"/>
  <c r="T247" i="64"/>
  <c r="T317" i="64"/>
  <c r="T371" i="64"/>
  <c r="T591" i="64"/>
  <c r="T735" i="64"/>
  <c r="T1141" i="64"/>
  <c r="F1305" i="64"/>
  <c r="F1345" i="64"/>
  <c r="I1408" i="64"/>
  <c r="W1408" i="64" s="1"/>
  <c r="L1548" i="64"/>
  <c r="F1603" i="64"/>
  <c r="F1691" i="64"/>
  <c r="F1708" i="64"/>
  <c r="F1766" i="64"/>
  <c r="F1789" i="64"/>
  <c r="F1874" i="64"/>
  <c r="F1940" i="64"/>
  <c r="F2057" i="64"/>
  <c r="F2168" i="64"/>
  <c r="F2200" i="64"/>
  <c r="F2498" i="64"/>
  <c r="W2498" i="64" s="1"/>
  <c r="F2558" i="64"/>
  <c r="T2663" i="64"/>
  <c r="F2494" i="64"/>
  <c r="F2675" i="64"/>
  <c r="F2686" i="64"/>
  <c r="W2686" i="64" s="1"/>
  <c r="F2718" i="64"/>
  <c r="F2778" i="64"/>
  <c r="I1215" i="64"/>
  <c r="L3420" i="64"/>
  <c r="T425" i="64"/>
  <c r="T765" i="64"/>
  <c r="F839" i="64"/>
  <c r="T1153" i="64"/>
  <c r="F1324" i="64"/>
  <c r="T1387" i="64"/>
  <c r="T1581" i="64"/>
  <c r="T1817" i="64"/>
  <c r="F1847" i="64"/>
  <c r="F1887" i="64"/>
  <c r="Q1954" i="64"/>
  <c r="T2143" i="64"/>
  <c r="N3420" i="64"/>
  <c r="I193" i="64"/>
  <c r="I198" i="64"/>
  <c r="T1117" i="64"/>
  <c r="T1129" i="64"/>
  <c r="F1295" i="64"/>
  <c r="T2025" i="64"/>
  <c r="F2087" i="64"/>
  <c r="I2324" i="64"/>
  <c r="F2538" i="64"/>
  <c r="T2877" i="64"/>
  <c r="P3420" i="64"/>
  <c r="T109" i="64"/>
  <c r="F1129" i="64"/>
  <c r="T2093" i="64"/>
  <c r="F2378" i="64"/>
  <c r="W2378" i="64" s="1"/>
  <c r="T2523" i="64"/>
  <c r="F2549" i="64"/>
  <c r="F239" i="64"/>
  <c r="L855" i="64"/>
  <c r="F1149" i="64"/>
  <c r="F2039" i="64"/>
  <c r="F2214" i="64"/>
  <c r="N2214" i="64" s="1"/>
  <c r="F2331" i="64"/>
  <c r="F2479" i="64"/>
  <c r="F2506" i="64"/>
  <c r="F2720" i="64"/>
  <c r="T2897" i="64"/>
  <c r="L3421" i="64"/>
  <c r="Q1079" i="64"/>
  <c r="T1483" i="64"/>
  <c r="T1799" i="64"/>
  <c r="N3421" i="64"/>
  <c r="T105" i="64"/>
  <c r="F352" i="64"/>
  <c r="I453" i="64"/>
  <c r="F1265" i="64"/>
  <c r="T1371" i="64"/>
  <c r="Q1500" i="64"/>
  <c r="F1535" i="64"/>
  <c r="T1931" i="64"/>
  <c r="F2029" i="64"/>
  <c r="F2094" i="64"/>
  <c r="W2094" i="64" s="1"/>
  <c r="F2246" i="64"/>
  <c r="F2535" i="64"/>
  <c r="T2825" i="64"/>
  <c r="P3421" i="64"/>
  <c r="T63" i="64"/>
  <c r="I275" i="64"/>
  <c r="T681" i="64"/>
  <c r="Q1761" i="64"/>
  <c r="I2025" i="64"/>
  <c r="F223" i="64"/>
  <c r="F280" i="64"/>
  <c r="F524" i="64"/>
  <c r="I540" i="64"/>
  <c r="N540" i="64" s="1"/>
  <c r="F569" i="64"/>
  <c r="F574" i="64"/>
  <c r="T687" i="64"/>
  <c r="F818" i="64"/>
  <c r="F903" i="64"/>
  <c r="T927" i="64"/>
  <c r="F1227" i="64"/>
  <c r="F1528" i="64"/>
  <c r="Q1756" i="64"/>
  <c r="F1796" i="64"/>
  <c r="F1967" i="64"/>
  <c r="T1973" i="64"/>
  <c r="F2110" i="64"/>
  <c r="F2228" i="64"/>
  <c r="I2357" i="64"/>
  <c r="I2431" i="64"/>
  <c r="F2557" i="64"/>
  <c r="T3167" i="64"/>
  <c r="F3205" i="64"/>
  <c r="F2201" i="64"/>
  <c r="T2347" i="64"/>
  <c r="F2527" i="64"/>
  <c r="F2660" i="64"/>
  <c r="F2677" i="64"/>
  <c r="F2752" i="64"/>
  <c r="I2767" i="64"/>
  <c r="F3153" i="64"/>
  <c r="L3153" i="64" s="1"/>
  <c r="F54" i="64"/>
  <c r="T115" i="64"/>
  <c r="T187" i="64"/>
  <c r="T287" i="64"/>
  <c r="I296" i="64"/>
  <c r="I441" i="64"/>
  <c r="N441" i="64" s="1"/>
  <c r="T559" i="64"/>
  <c r="I753" i="64"/>
  <c r="T1441" i="64"/>
  <c r="F1943" i="64"/>
  <c r="F2041" i="64"/>
  <c r="W2041" i="64" s="1"/>
  <c r="F2500" i="64"/>
  <c r="F2772" i="64"/>
  <c r="P2772" i="64" s="1"/>
  <c r="I1646" i="64"/>
  <c r="F277" i="64"/>
  <c r="F399" i="64"/>
  <c r="F770" i="64"/>
  <c r="F967" i="64"/>
  <c r="Q1495" i="64"/>
  <c r="F1735" i="64"/>
  <c r="F1786" i="64"/>
  <c r="F1986" i="64"/>
  <c r="W1986" i="64" s="1"/>
  <c r="F2186" i="64"/>
  <c r="F2459" i="64"/>
  <c r="F2562" i="64"/>
  <c r="F3168" i="64"/>
  <c r="F3184" i="64"/>
  <c r="N3184" i="64" s="1"/>
  <c r="T367" i="64"/>
  <c r="T389" i="64"/>
  <c r="I559" i="64"/>
  <c r="F775" i="64"/>
  <c r="T1201" i="64"/>
  <c r="T1335" i="64"/>
  <c r="T2095" i="64"/>
  <c r="F2387" i="64"/>
  <c r="N2387" i="64" s="1"/>
  <c r="F2533" i="64"/>
  <c r="F2601" i="64"/>
  <c r="I2758" i="64"/>
  <c r="T2793" i="64"/>
  <c r="T3163" i="64"/>
  <c r="I630" i="64"/>
  <c r="I930" i="64"/>
  <c r="I1819" i="64"/>
  <c r="T339" i="64"/>
  <c r="F351" i="64"/>
  <c r="F367" i="64"/>
  <c r="T405" i="64"/>
  <c r="T423" i="64"/>
  <c r="F515" i="64"/>
  <c r="T581" i="64"/>
  <c r="F689" i="64"/>
  <c r="T771" i="64"/>
  <c r="F1201" i="64"/>
  <c r="F1657" i="64"/>
  <c r="N1802" i="64"/>
  <c r="T1805" i="64"/>
  <c r="T1975" i="64"/>
  <c r="I2085" i="64"/>
  <c r="F2090" i="64"/>
  <c r="F2230" i="64"/>
  <c r="T2543" i="64"/>
  <c r="F2684" i="64"/>
  <c r="I2749" i="64"/>
  <c r="T2773" i="64"/>
  <c r="F2783" i="64"/>
  <c r="T3015" i="64"/>
  <c r="T3139" i="64"/>
  <c r="I167" i="64"/>
  <c r="T29" i="64"/>
  <c r="T111" i="64"/>
  <c r="F339" i="64"/>
  <c r="T465" i="64"/>
  <c r="T505" i="64"/>
  <c r="F510" i="64"/>
  <c r="F695" i="64"/>
  <c r="T953" i="64"/>
  <c r="Q1075" i="64"/>
  <c r="F1347" i="64"/>
  <c r="F1426" i="64"/>
  <c r="F1606" i="64"/>
  <c r="T1629" i="64"/>
  <c r="F1663" i="64"/>
  <c r="F1818" i="64"/>
  <c r="F1823" i="64"/>
  <c r="F1892" i="64"/>
  <c r="F1987" i="64"/>
  <c r="F2038" i="64"/>
  <c r="F2140" i="64"/>
  <c r="W2140" i="64" s="1"/>
  <c r="T2151" i="64"/>
  <c r="F2366" i="64"/>
  <c r="T2407" i="64"/>
  <c r="F2419" i="64"/>
  <c r="N2419" i="64" s="1"/>
  <c r="F2512" i="64"/>
  <c r="F2543" i="64"/>
  <c r="W2543" i="64" s="1"/>
  <c r="F2624" i="64"/>
  <c r="W2624" i="64" s="1"/>
  <c r="T2711" i="64"/>
  <c r="T3103" i="64"/>
  <c r="F3155" i="64"/>
  <c r="F3180" i="64"/>
  <c r="F1643" i="64"/>
  <c r="I1685" i="64"/>
  <c r="P1685" i="64" s="1"/>
  <c r="I1706" i="64"/>
  <c r="W1706" i="64" s="1"/>
  <c r="I1817" i="64"/>
  <c r="W1817" i="64" s="1"/>
  <c r="F1899" i="64"/>
  <c r="F2056" i="64"/>
  <c r="P2056" i="64" s="1"/>
  <c r="F2066" i="64"/>
  <c r="F2112" i="64"/>
  <c r="I2122" i="64"/>
  <c r="F2158" i="64"/>
  <c r="F2210" i="64"/>
  <c r="W2210" i="64" s="1"/>
  <c r="F2399" i="64"/>
  <c r="F2501" i="64"/>
  <c r="F2544" i="64"/>
  <c r="F2563" i="64"/>
  <c r="F2622" i="64"/>
  <c r="F2664" i="64"/>
  <c r="F2669" i="64"/>
  <c r="F2713" i="64"/>
  <c r="W2713" i="64" s="1"/>
  <c r="I2759" i="64"/>
  <c r="F3157" i="64"/>
  <c r="I1017" i="64"/>
  <c r="I1438" i="64"/>
  <c r="I1481" i="64"/>
  <c r="I2702" i="64"/>
  <c r="I2107" i="64"/>
  <c r="I173" i="64"/>
  <c r="I189" i="64"/>
  <c r="I541" i="64"/>
  <c r="I546" i="64"/>
  <c r="I1180" i="64"/>
  <c r="I1324" i="64"/>
  <c r="I100" i="64"/>
  <c r="I398" i="64"/>
  <c r="I986" i="64"/>
  <c r="W986" i="64" s="1"/>
  <c r="Q1757" i="64"/>
  <c r="I942" i="64"/>
  <c r="I1642" i="64"/>
  <c r="I975" i="64"/>
  <c r="I990" i="64"/>
  <c r="I1511" i="64"/>
  <c r="W1511" i="64" s="1"/>
  <c r="I1088" i="64"/>
  <c r="Q1503" i="64"/>
  <c r="I511" i="64"/>
  <c r="I939" i="64"/>
  <c r="I949" i="64"/>
  <c r="I981" i="64"/>
  <c r="W981" i="64" s="1"/>
  <c r="Q1071" i="64"/>
  <c r="I1444" i="64"/>
  <c r="I1551" i="64"/>
  <c r="I1783" i="64"/>
  <c r="I2020" i="64"/>
  <c r="I2134" i="64"/>
  <c r="I2472" i="64"/>
  <c r="I162" i="64"/>
  <c r="I49" i="64"/>
  <c r="T35" i="64"/>
  <c r="I45" i="64"/>
  <c r="F59" i="64"/>
  <c r="F101" i="64"/>
  <c r="T165" i="64"/>
  <c r="I238" i="64"/>
  <c r="T249" i="64"/>
  <c r="F287" i="64"/>
  <c r="T341" i="64"/>
  <c r="F427" i="64"/>
  <c r="F634" i="64"/>
  <c r="T835" i="64"/>
  <c r="I971" i="64"/>
  <c r="T1165" i="64"/>
  <c r="T1187" i="64"/>
  <c r="T1219" i="64"/>
  <c r="T1241" i="64"/>
  <c r="T1247" i="64"/>
  <c r="T1273" i="64"/>
  <c r="I1288" i="64"/>
  <c r="W1288" i="64" s="1"/>
  <c r="I1293" i="64"/>
  <c r="I1342" i="64"/>
  <c r="I1391" i="64"/>
  <c r="F1440" i="64"/>
  <c r="I1489" i="64"/>
  <c r="I1539" i="64"/>
  <c r="I1624" i="64"/>
  <c r="F1629" i="64"/>
  <c r="F1682" i="64"/>
  <c r="F1997" i="64"/>
  <c r="I2179" i="64"/>
  <c r="F2284" i="64"/>
  <c r="I2312" i="64"/>
  <c r="F2608" i="64"/>
  <c r="F2645" i="64"/>
  <c r="W2645" i="64" s="1"/>
  <c r="F2681" i="64"/>
  <c r="W2681" i="64" s="1"/>
  <c r="F2695" i="64"/>
  <c r="F3150" i="64"/>
  <c r="I3211" i="64"/>
  <c r="F723" i="64"/>
  <c r="I2349" i="64"/>
  <c r="I57" i="64"/>
  <c r="I995" i="64"/>
  <c r="W995" i="64" s="1"/>
  <c r="I72" i="64"/>
  <c r="F217" i="64"/>
  <c r="F395" i="64"/>
  <c r="T453" i="64"/>
  <c r="T677" i="64"/>
  <c r="F803" i="64"/>
  <c r="T875" i="64"/>
  <c r="F977" i="64"/>
  <c r="I1050" i="64"/>
  <c r="T1149" i="64"/>
  <c r="F1177" i="64"/>
  <c r="F1187" i="64"/>
  <c r="F1225" i="64"/>
  <c r="T1357" i="64"/>
  <c r="F1445" i="64"/>
  <c r="F1456" i="64"/>
  <c r="F1740" i="64"/>
  <c r="F1868" i="64"/>
  <c r="F1890" i="64"/>
  <c r="I1900" i="64"/>
  <c r="I2022" i="64"/>
  <c r="I2048" i="64"/>
  <c r="I2053" i="64"/>
  <c r="F2238" i="64"/>
  <c r="F2415" i="64"/>
  <c r="F2704" i="64"/>
  <c r="W2704" i="64" s="1"/>
  <c r="F3158" i="64"/>
  <c r="I2080" i="64"/>
  <c r="I2435" i="64"/>
  <c r="F51" i="64"/>
  <c r="F118" i="64"/>
  <c r="T777" i="64"/>
  <c r="T983" i="64"/>
  <c r="Q1068" i="64"/>
  <c r="T1203" i="64"/>
  <c r="T1485" i="64"/>
  <c r="T1641" i="64"/>
  <c r="I1723" i="64"/>
  <c r="L1750" i="64"/>
  <c r="F1975" i="64"/>
  <c r="W1975" i="64" s="1"/>
  <c r="F1981" i="64"/>
  <c r="I2093" i="64"/>
  <c r="F2166" i="64"/>
  <c r="F2207" i="64"/>
  <c r="F2379" i="64"/>
  <c r="L2379" i="64" s="1"/>
  <c r="F2464" i="64"/>
  <c r="F2473" i="64"/>
  <c r="F2503" i="64"/>
  <c r="F2518" i="64"/>
  <c r="P2518" i="64" s="1"/>
  <c r="I2523" i="64"/>
  <c r="F2571" i="64"/>
  <c r="F2604" i="64"/>
  <c r="W2604" i="64" s="1"/>
  <c r="I2691" i="64"/>
  <c r="I2784" i="64"/>
  <c r="I293" i="64"/>
  <c r="I832" i="64"/>
  <c r="I2763" i="64"/>
  <c r="I64" i="64"/>
  <c r="I149" i="64"/>
  <c r="F176" i="64"/>
  <c r="T365" i="64"/>
  <c r="T529" i="64"/>
  <c r="F534" i="64"/>
  <c r="I579" i="64"/>
  <c r="I651" i="64"/>
  <c r="T689" i="64"/>
  <c r="F773" i="64"/>
  <c r="F831" i="64"/>
  <c r="I892" i="64"/>
  <c r="T907" i="64"/>
  <c r="F1139" i="64"/>
  <c r="I1160" i="64"/>
  <c r="F1736" i="64"/>
  <c r="T1987" i="64"/>
  <c r="F2040" i="64"/>
  <c r="I2308" i="64"/>
  <c r="F2489" i="64"/>
  <c r="I2666" i="64"/>
  <c r="F2696" i="64"/>
  <c r="I2757" i="64"/>
  <c r="I877" i="64"/>
  <c r="I1700" i="64"/>
  <c r="L1700" i="64" s="1"/>
  <c r="I2271" i="64"/>
  <c r="I36" i="64"/>
  <c r="T229" i="64"/>
  <c r="T375" i="64"/>
  <c r="T519" i="64"/>
  <c r="I549" i="64"/>
  <c r="I600" i="64"/>
  <c r="T717" i="64"/>
  <c r="F907" i="64"/>
  <c r="F1097" i="64"/>
  <c r="T1167" i="64"/>
  <c r="T1173" i="64"/>
  <c r="T1237" i="64"/>
  <c r="T1249" i="64"/>
  <c r="I1630" i="64"/>
  <c r="I1678" i="64"/>
  <c r="F1865" i="64"/>
  <c r="I2044" i="64"/>
  <c r="F2152" i="64"/>
  <c r="P2152" i="64" s="1"/>
  <c r="F2157" i="64"/>
  <c r="F2264" i="64"/>
  <c r="I2385" i="64"/>
  <c r="F2662" i="64"/>
  <c r="F2738" i="64"/>
  <c r="I520" i="64"/>
  <c r="I356" i="64"/>
  <c r="T61" i="64"/>
  <c r="F114" i="64"/>
  <c r="F229" i="64"/>
  <c r="T289" i="64"/>
  <c r="F293" i="64"/>
  <c r="F321" i="64"/>
  <c r="T437" i="64"/>
  <c r="F514" i="64"/>
  <c r="T611" i="64"/>
  <c r="F669" i="64"/>
  <c r="F816" i="64"/>
  <c r="F888" i="64"/>
  <c r="F1011" i="64"/>
  <c r="F1184" i="64"/>
  <c r="F1271" i="64"/>
  <c r="T1359" i="64"/>
  <c r="F1410" i="64"/>
  <c r="T1481" i="64"/>
  <c r="F1594" i="64"/>
  <c r="I1825" i="64"/>
  <c r="N1954" i="64"/>
  <c r="T2023" i="64"/>
  <c r="T2059" i="64"/>
  <c r="F2281" i="64"/>
  <c r="F2354" i="64"/>
  <c r="F2365" i="64"/>
  <c r="F2440" i="64"/>
  <c r="F2504" i="64"/>
  <c r="F2534" i="64"/>
  <c r="F2605" i="64"/>
  <c r="F2615" i="64"/>
  <c r="W2615" i="64" s="1"/>
  <c r="F2732" i="64"/>
  <c r="F3170" i="64"/>
  <c r="T2895" i="64"/>
  <c r="T2925" i="64"/>
  <c r="T2227" i="64"/>
  <c r="T2379" i="64"/>
  <c r="T2467" i="64"/>
  <c r="T2747" i="64"/>
  <c r="T2911" i="64"/>
  <c r="T2999" i="64"/>
  <c r="T3059" i="64"/>
  <c r="T3063" i="64"/>
  <c r="T2211" i="64"/>
  <c r="T2223" i="64"/>
  <c r="T2251" i="64"/>
  <c r="T2279" i="64"/>
  <c r="T2289" i="64"/>
  <c r="T2423" i="64"/>
  <c r="T2613" i="64"/>
  <c r="T2695" i="64"/>
  <c r="T2813" i="64"/>
  <c r="T2967" i="64"/>
  <c r="T3107" i="64"/>
  <c r="T2817" i="64"/>
  <c r="T2935" i="64"/>
  <c r="T3111" i="64"/>
  <c r="T2295" i="64"/>
  <c r="T2629" i="64"/>
  <c r="T2635" i="64"/>
  <c r="T2661" i="64"/>
  <c r="T2671" i="64"/>
  <c r="T2715" i="64"/>
  <c r="T2725" i="64"/>
  <c r="T2749" i="64"/>
  <c r="T2779" i="64"/>
  <c r="T2855" i="64"/>
  <c r="T2891" i="64"/>
  <c r="T2901" i="64"/>
  <c r="T3035" i="64"/>
  <c r="T2799" i="64"/>
  <c r="T2915" i="64"/>
  <c r="T2203" i="64"/>
  <c r="T2275" i="64"/>
  <c r="T2459" i="64"/>
  <c r="T2567" i="64"/>
  <c r="T2653" i="64"/>
  <c r="T2691" i="64"/>
  <c r="T2477" i="64"/>
  <c r="T2213" i="64"/>
  <c r="T2229" i="64"/>
  <c r="T2247" i="64"/>
  <c r="T2429" i="64"/>
  <c r="T2519" i="64"/>
  <c r="T2553" i="64"/>
  <c r="T3079" i="64"/>
  <c r="T2351" i="64"/>
  <c r="T2481" i="64"/>
  <c r="T2905" i="64"/>
  <c r="T3069" i="64"/>
  <c r="T2959" i="64"/>
  <c r="T2239" i="64"/>
  <c r="T2349" i="64"/>
  <c r="T2445" i="64"/>
  <c r="T2495" i="64"/>
  <c r="T2521" i="64"/>
  <c r="T2713" i="64"/>
  <c r="T2899" i="64"/>
  <c r="T2987" i="64"/>
  <c r="T2997" i="64"/>
  <c r="T3031" i="64"/>
  <c r="T3095" i="64"/>
  <c r="T3109" i="64"/>
  <c r="T3115" i="64"/>
  <c r="T2367" i="64"/>
  <c r="T2245" i="64"/>
  <c r="T2703" i="64"/>
  <c r="T2863" i="64"/>
  <c r="T3051" i="64"/>
  <c r="T2249" i="64"/>
  <c r="T2475" i="64"/>
  <c r="T2921" i="64"/>
  <c r="T3039" i="64"/>
  <c r="T3053" i="64"/>
  <c r="T3181" i="64"/>
  <c r="T2261" i="64"/>
  <c r="T2283" i="64"/>
  <c r="T2355" i="64"/>
  <c r="T2421" i="64"/>
  <c r="T2427" i="64"/>
  <c r="T2471" i="64"/>
  <c r="T2491" i="64"/>
  <c r="T2583" i="64"/>
  <c r="T2667" i="64"/>
  <c r="T2753" i="64"/>
  <c r="T2791" i="64"/>
  <c r="T2809" i="64"/>
  <c r="T3001" i="64"/>
  <c r="T3043" i="64"/>
  <c r="T3097" i="64"/>
  <c r="T3117" i="64"/>
  <c r="T3133" i="64"/>
  <c r="T3153" i="64"/>
  <c r="T3161" i="64"/>
  <c r="T3215" i="64"/>
  <c r="T2241" i="64"/>
  <c r="T2299" i="64"/>
  <c r="T2317" i="64"/>
  <c r="T2321" i="64"/>
  <c r="T2327" i="64"/>
  <c r="T2377" i="64"/>
  <c r="T2437" i="64"/>
  <c r="T2447" i="64"/>
  <c r="T2451" i="64"/>
  <c r="T2631" i="64"/>
  <c r="T2637" i="64"/>
  <c r="T2647" i="64"/>
  <c r="T2673" i="64"/>
  <c r="T2683" i="64"/>
  <c r="T2781" i="64"/>
  <c r="T2801" i="64"/>
  <c r="T2839" i="64"/>
  <c r="T2847" i="64"/>
  <c r="T2861" i="64"/>
  <c r="T2933" i="64"/>
  <c r="T2977" i="64"/>
  <c r="T3025" i="64"/>
  <c r="T3087" i="64"/>
  <c r="T3211" i="64"/>
  <c r="T2233" i="64"/>
  <c r="T2257" i="64"/>
  <c r="T2497" i="64"/>
  <c r="T2589" i="64"/>
  <c r="T2767" i="64"/>
  <c r="T2815" i="64"/>
  <c r="T2867" i="64"/>
  <c r="T2887" i="64"/>
  <c r="T2947" i="64"/>
  <c r="T2963" i="64"/>
  <c r="T3065" i="64"/>
  <c r="T3071" i="64"/>
  <c r="T3143" i="64"/>
  <c r="T3177" i="64"/>
  <c r="T3199" i="64"/>
  <c r="T2689" i="64"/>
  <c r="T2733" i="64"/>
  <c r="T2763" i="64"/>
  <c r="T2883" i="64"/>
  <c r="T2909" i="64"/>
  <c r="T2969" i="64"/>
  <c r="T3005" i="64"/>
  <c r="T3055" i="64"/>
  <c r="T3093" i="64"/>
  <c r="T3183" i="64"/>
  <c r="T2539" i="64"/>
  <c r="T2217" i="64"/>
  <c r="T2329" i="64"/>
  <c r="T2369" i="64"/>
  <c r="T2411" i="64"/>
  <c r="T2517" i="64"/>
  <c r="T2569" i="64"/>
  <c r="T2617" i="64"/>
  <c r="T2627" i="64"/>
  <c r="T2645" i="64"/>
  <c r="T2709" i="64"/>
  <c r="T2759" i="64"/>
  <c r="T2765" i="64"/>
  <c r="T2853" i="64"/>
  <c r="T2923" i="64"/>
  <c r="T2965" i="64"/>
  <c r="T2975" i="64"/>
  <c r="T3083" i="64"/>
  <c r="T3145" i="64"/>
  <c r="T2285" i="64"/>
  <c r="T2315" i="64"/>
  <c r="T2319" i="64"/>
  <c r="T2741" i="64"/>
  <c r="T2845" i="64"/>
  <c r="T2939" i="64"/>
  <c r="T2949" i="64"/>
  <c r="T2955" i="64"/>
  <c r="T3027" i="64"/>
  <c r="T3151" i="64"/>
  <c r="T3179" i="64"/>
  <c r="T2325" i="64"/>
  <c r="T2365" i="64"/>
  <c r="T2413" i="64"/>
  <c r="T2603" i="64"/>
  <c r="T2623" i="64"/>
  <c r="T2665" i="64"/>
  <c r="T2851" i="64"/>
  <c r="T2885" i="64"/>
  <c r="T2919" i="64"/>
  <c r="T2993" i="64"/>
  <c r="T3037" i="64"/>
  <c r="T2235" i="64"/>
  <c r="T2255" i="64"/>
  <c r="T2469" i="64"/>
  <c r="T2503" i="64"/>
  <c r="T2537" i="64"/>
  <c r="T2731" i="64"/>
  <c r="T2775" i="64"/>
  <c r="T2827" i="64"/>
  <c r="T2865" i="64"/>
  <c r="T2931" i="64"/>
  <c r="T3007" i="64"/>
  <c r="T3175" i="64"/>
  <c r="T3191" i="64"/>
  <c r="S137" i="62"/>
  <c r="S1267" i="62"/>
  <c r="S2115" i="62"/>
  <c r="S2855" i="62"/>
  <c r="S3175" i="62"/>
  <c r="S2993" i="62"/>
  <c r="S1275" i="62"/>
  <c r="S581" i="62"/>
  <c r="S2541" i="62"/>
  <c r="S3029" i="62"/>
  <c r="S2875" i="62"/>
  <c r="S59" i="62"/>
  <c r="S779" i="62"/>
  <c r="S2687" i="62"/>
  <c r="S2767" i="62"/>
  <c r="S3013" i="62"/>
  <c r="S1145" i="62"/>
  <c r="S2831" i="62"/>
  <c r="S3053" i="62"/>
  <c r="S915" i="62"/>
  <c r="S2357" i="62"/>
  <c r="S205" i="62"/>
  <c r="S217" i="62"/>
  <c r="S1093" i="62"/>
  <c r="S1431" i="62"/>
  <c r="S1451" i="62"/>
  <c r="S2423" i="62"/>
  <c r="S73" i="62"/>
  <c r="S3035" i="62"/>
  <c r="S2837" i="62"/>
  <c r="S2933" i="62"/>
  <c r="S3161" i="62"/>
  <c r="S1405" i="62"/>
  <c r="S1739" i="62"/>
  <c r="S3109" i="62"/>
  <c r="T2417" i="64"/>
  <c r="T2515" i="64"/>
  <c r="T2655" i="64"/>
  <c r="T2679" i="64"/>
  <c r="T3169" i="64"/>
  <c r="T3219" i="64"/>
  <c r="T2225" i="64"/>
  <c r="T2281" i="64"/>
  <c r="T2493" i="64"/>
  <c r="T2501" i="64"/>
  <c r="T2575" i="64"/>
  <c r="T2697" i="64"/>
  <c r="T3057" i="64"/>
  <c r="T3067" i="64"/>
  <c r="T3129" i="64"/>
  <c r="T2265" i="64"/>
  <c r="T2359" i="64"/>
  <c r="T2389" i="64"/>
  <c r="T2395" i="64"/>
  <c r="T2431" i="64"/>
  <c r="T2455" i="64"/>
  <c r="T2525" i="64"/>
  <c r="T2529" i="64"/>
  <c r="T2565" i="64"/>
  <c r="T2611" i="64"/>
  <c r="T2621" i="64"/>
  <c r="T2641" i="64"/>
  <c r="T2721" i="64"/>
  <c r="T2869" i="64"/>
  <c r="T2875" i="64"/>
  <c r="T2879" i="64"/>
  <c r="T2889" i="64"/>
  <c r="T2893" i="64"/>
  <c r="T2945" i="64"/>
  <c r="T2979" i="64"/>
  <c r="T2983" i="64"/>
  <c r="T3019" i="64"/>
  <c r="T3073" i="64"/>
  <c r="T3195" i="64"/>
  <c r="T3201" i="64"/>
  <c r="T3205" i="64"/>
  <c r="T2383" i="64"/>
  <c r="T3061" i="64"/>
  <c r="T3123" i="64"/>
  <c r="T3141" i="64"/>
  <c r="T2605" i="64"/>
  <c r="T2615" i="64"/>
  <c r="T2941" i="64"/>
  <c r="T2995" i="64"/>
  <c r="T3033" i="64"/>
  <c r="T2215" i="64"/>
  <c r="T2231" i="64"/>
  <c r="T2345" i="64"/>
  <c r="T2651" i="64"/>
  <c r="T2685" i="64"/>
  <c r="T2693" i="64"/>
  <c r="T2717" i="64"/>
  <c r="T2769" i="64"/>
  <c r="T2829" i="64"/>
  <c r="T2903" i="64"/>
  <c r="T2961" i="64"/>
  <c r="T3047" i="64"/>
  <c r="T3099" i="64"/>
  <c r="T3119" i="64"/>
  <c r="T3131" i="64"/>
  <c r="T3171" i="64"/>
  <c r="T2271" i="64"/>
  <c r="T2293" i="64"/>
  <c r="T2385" i="64"/>
  <c r="T2507" i="64"/>
  <c r="T2535" i="64"/>
  <c r="T2577" i="64"/>
  <c r="T2677" i="64"/>
  <c r="T2783" i="64"/>
  <c r="T2843" i="64"/>
  <c r="T2957" i="64"/>
  <c r="T2971" i="64"/>
  <c r="T3029" i="64"/>
  <c r="T3185" i="64"/>
  <c r="T2205" i="64"/>
  <c r="T2505" i="64"/>
  <c r="T2551" i="64"/>
  <c r="T2267" i="64"/>
  <c r="T2311" i="64"/>
  <c r="T2391" i="64"/>
  <c r="T2397" i="64"/>
  <c r="T2433" i="64"/>
  <c r="T2457" i="64"/>
  <c r="T2531" i="64"/>
  <c r="T2587" i="64"/>
  <c r="T2727" i="64"/>
  <c r="T2739" i="64"/>
  <c r="T2807" i="64"/>
  <c r="T2881" i="64"/>
  <c r="T3075" i="64"/>
  <c r="T3085" i="64"/>
  <c r="T2243" i="64"/>
  <c r="T2357" i="64"/>
  <c r="T2479" i="64"/>
  <c r="T2745" i="64"/>
  <c r="T2837" i="64"/>
  <c r="T3021" i="64"/>
  <c r="T3207" i="64"/>
  <c r="T2209" i="64"/>
  <c r="T2269" i="64"/>
  <c r="T2363" i="64"/>
  <c r="T2373" i="64"/>
  <c r="T2399" i="64"/>
  <c r="T2463" i="64"/>
  <c r="T2545" i="64"/>
  <c r="T2549" i="64"/>
  <c r="T2609" i="64"/>
  <c r="T2643" i="64"/>
  <c r="T2719" i="64"/>
  <c r="T2729" i="64"/>
  <c r="T2981" i="64"/>
  <c r="T3091" i="64"/>
  <c r="T3159" i="64"/>
  <c r="T2297" i="64"/>
  <c r="T2263" i="64"/>
  <c r="T2353" i="64"/>
  <c r="T2453" i="64"/>
  <c r="T2509" i="64"/>
  <c r="T2527" i="64"/>
  <c r="T2573" i="64"/>
  <c r="T2659" i="64"/>
  <c r="T2823" i="64"/>
  <c r="T2831" i="64"/>
  <c r="T3003" i="64"/>
  <c r="T3013" i="64"/>
  <c r="T3023" i="64"/>
  <c r="T3127" i="64"/>
  <c r="T3173" i="64"/>
  <c r="T2045" i="64"/>
  <c r="T2089" i="64"/>
  <c r="T2079" i="64"/>
  <c r="T2121" i="64"/>
  <c r="T2137" i="64"/>
  <c r="T2147" i="64"/>
  <c r="T2131" i="64"/>
  <c r="T2169" i="64"/>
  <c r="T2159" i="64"/>
  <c r="T2133" i="64"/>
  <c r="T2125" i="64"/>
  <c r="T2163" i="64"/>
  <c r="T2043" i="64"/>
  <c r="T2083" i="64"/>
  <c r="T2129" i="64"/>
  <c r="T2055" i="64"/>
  <c r="T2081" i="64"/>
  <c r="T2123" i="64"/>
  <c r="T2177" i="64"/>
  <c r="T127" i="64"/>
  <c r="T377" i="64"/>
  <c r="T383" i="64"/>
  <c r="T415" i="64"/>
  <c r="T471" i="64"/>
  <c r="T523" i="64"/>
  <c r="T601" i="64"/>
  <c r="T607" i="64"/>
  <c r="T849" i="64"/>
  <c r="T1023" i="64"/>
  <c r="T1135" i="64"/>
  <c r="T1227" i="64"/>
  <c r="T1255" i="64"/>
  <c r="T1265" i="64"/>
  <c r="T1729" i="64"/>
  <c r="T1739" i="64"/>
  <c r="T1771" i="64"/>
  <c r="T1825" i="64"/>
  <c r="T191" i="64"/>
  <c r="T201" i="64"/>
  <c r="T313" i="64"/>
  <c r="T401" i="64"/>
  <c r="T497" i="64"/>
  <c r="T513" i="64"/>
  <c r="T705" i="64"/>
  <c r="T799" i="64"/>
  <c r="T897" i="64"/>
  <c r="T1051" i="64"/>
  <c r="T1301" i="64"/>
  <c r="T1447" i="64"/>
  <c r="T1567" i="64"/>
  <c r="T1599" i="64"/>
  <c r="T1695" i="64"/>
  <c r="T69" i="64"/>
  <c r="T73" i="64"/>
  <c r="T117" i="64"/>
  <c r="T221" i="64"/>
  <c r="T407" i="64"/>
  <c r="T621" i="64"/>
  <c r="T631" i="64"/>
  <c r="T741" i="64"/>
  <c r="T913" i="64"/>
  <c r="T1223" i="64"/>
  <c r="T1275" i="64"/>
  <c r="T1311" i="64"/>
  <c r="T1367" i="64"/>
  <c r="T1413" i="64"/>
  <c r="T1453" i="64"/>
  <c r="T1821" i="64"/>
  <c r="T1887" i="64"/>
  <c r="T2001" i="64"/>
  <c r="T123" i="64"/>
  <c r="T141" i="64"/>
  <c r="T167" i="64"/>
  <c r="T241" i="64"/>
  <c r="T587" i="64"/>
  <c r="T833" i="64"/>
  <c r="T981" i="64"/>
  <c r="T1041" i="64"/>
  <c r="T1323" i="64"/>
  <c r="T1403" i="64"/>
  <c r="T1551" i="64"/>
  <c r="T1649" i="64"/>
  <c r="T1779" i="64"/>
  <c r="T1849" i="64"/>
  <c r="T1855" i="64"/>
  <c r="T1861" i="64"/>
  <c r="T1927" i="64"/>
  <c r="T53" i="64"/>
  <c r="T331" i="64"/>
  <c r="T473" i="64"/>
  <c r="T531" i="64"/>
  <c r="T603" i="64"/>
  <c r="T627" i="64"/>
  <c r="T889" i="64"/>
  <c r="T915" i="64"/>
  <c r="T1207" i="64"/>
  <c r="T1229" i="64"/>
  <c r="T1257" i="64"/>
  <c r="T1317" i="64"/>
  <c r="T1409" i="64"/>
  <c r="T1691" i="64"/>
  <c r="T1981" i="64"/>
  <c r="T129" i="64"/>
  <c r="T259" i="64"/>
  <c r="T299" i="64"/>
  <c r="T499" i="64"/>
  <c r="T599" i="64"/>
  <c r="T747" i="64"/>
  <c r="T805" i="64"/>
  <c r="T1287" i="64"/>
  <c r="T1645" i="64"/>
  <c r="T1741" i="64"/>
  <c r="T1833" i="64"/>
  <c r="T1845" i="64"/>
  <c r="T49" i="64"/>
  <c r="T613" i="64"/>
  <c r="T693" i="64"/>
  <c r="T707" i="64"/>
  <c r="T723" i="64"/>
  <c r="T727" i="64"/>
  <c r="T937" i="64"/>
  <c r="T1213" i="64"/>
  <c r="T1313" i="64"/>
  <c r="T1389" i="64"/>
  <c r="T1465" i="64"/>
  <c r="T1515" i="64"/>
  <c r="T1711" i="64"/>
  <c r="T2017" i="64"/>
  <c r="T169" i="64"/>
  <c r="T185" i="64"/>
  <c r="T589" i="64"/>
  <c r="T781" i="64"/>
  <c r="T1103" i="64"/>
  <c r="T1147" i="64"/>
  <c r="T1225" i="64"/>
  <c r="T1339" i="64"/>
  <c r="T1823" i="64"/>
  <c r="T1873" i="64"/>
  <c r="T45" i="64"/>
  <c r="T273" i="64"/>
  <c r="T355" i="64"/>
  <c r="T381" i="64"/>
  <c r="T495" i="64"/>
  <c r="T527" i="64"/>
  <c r="T533" i="64"/>
  <c r="T541" i="64"/>
  <c r="T605" i="64"/>
  <c r="T663" i="64"/>
  <c r="T847" i="64"/>
  <c r="T891" i="64"/>
  <c r="T895" i="64"/>
  <c r="T1657" i="64"/>
  <c r="T1683" i="64"/>
  <c r="T1687" i="64"/>
  <c r="T1769" i="64"/>
  <c r="T23" i="64"/>
  <c r="T71" i="64"/>
  <c r="T255" i="64"/>
  <c r="T399" i="64"/>
  <c r="T409" i="64"/>
  <c r="T571" i="64"/>
  <c r="T673" i="64"/>
  <c r="T1015" i="64"/>
  <c r="T1269" i="64"/>
  <c r="T1345" i="64"/>
  <c r="T1411" i="64"/>
  <c r="T1437" i="64"/>
  <c r="T1885" i="64"/>
  <c r="T2027" i="64"/>
  <c r="T77" i="64"/>
  <c r="T175" i="64"/>
  <c r="T307" i="64"/>
  <c r="T733" i="64"/>
  <c r="T831" i="64"/>
  <c r="T911" i="64"/>
  <c r="T1451" i="64"/>
  <c r="T1663" i="64"/>
  <c r="T1679" i="64"/>
  <c r="T1793" i="64"/>
  <c r="T1847" i="64"/>
  <c r="T25" i="64"/>
  <c r="T239" i="64"/>
  <c r="T245" i="64"/>
  <c r="T567" i="64"/>
  <c r="T675" i="64"/>
  <c r="T923" i="64"/>
  <c r="T1055" i="64"/>
  <c r="T1295" i="64"/>
  <c r="T1321" i="64"/>
  <c r="T1391" i="64"/>
  <c r="T1407" i="64"/>
  <c r="T1427" i="64"/>
  <c r="T1489" i="64"/>
  <c r="T1787" i="64"/>
  <c r="S2799" i="62"/>
  <c r="S2999" i="62"/>
  <c r="S349" i="62"/>
  <c r="S441" i="62"/>
  <c r="S651" i="62"/>
  <c r="S895" i="62"/>
  <c r="S1155" i="62"/>
  <c r="S1375" i="62"/>
  <c r="S1391" i="62"/>
  <c r="S1401" i="62"/>
  <c r="S1459" i="62"/>
  <c r="S1487" i="62"/>
  <c r="S1915" i="62"/>
  <c r="S1931" i="62"/>
  <c r="S2105" i="62"/>
  <c r="S2335" i="62"/>
  <c r="S2373" i="62"/>
  <c r="S2869" i="62"/>
  <c r="S907" i="62"/>
  <c r="S2043" i="62"/>
  <c r="S1039" i="62"/>
  <c r="S1381" i="62"/>
  <c r="S2691" i="62"/>
  <c r="S2543" i="62"/>
  <c r="S1439" i="62"/>
  <c r="S393" i="62"/>
  <c r="S1051" i="62"/>
  <c r="S1303" i="62"/>
  <c r="S1475" i="62"/>
  <c r="S2073" i="62"/>
  <c r="S2085" i="62"/>
  <c r="S2299" i="62"/>
  <c r="S2525" i="62"/>
  <c r="S2847" i="62"/>
  <c r="S1407" i="62"/>
  <c r="S1867" i="62"/>
  <c r="S1887" i="62"/>
  <c r="S1945" i="62"/>
  <c r="S1015" i="62"/>
  <c r="S1457" i="62"/>
  <c r="S2517" i="62"/>
  <c r="S2755" i="62"/>
  <c r="S911" i="62"/>
  <c r="S1119" i="62"/>
  <c r="S1255" i="62"/>
  <c r="S1741" i="62"/>
  <c r="S2111" i="62"/>
  <c r="S2347" i="62"/>
  <c r="S2425" i="62"/>
  <c r="S2705" i="62"/>
  <c r="S2729" i="62"/>
  <c r="S2763" i="62"/>
  <c r="S2873" i="62"/>
  <c r="S3009" i="62"/>
  <c r="S2211" i="62"/>
  <c r="S2217" i="62"/>
  <c r="S2233" i="62"/>
  <c r="S2269" i="62"/>
  <c r="S2331" i="62"/>
  <c r="S2413" i="62"/>
  <c r="S2421" i="62"/>
  <c r="S2443" i="62"/>
  <c r="S2561" i="62"/>
  <c r="S2683" i="62"/>
  <c r="S2711" i="62"/>
  <c r="S2897" i="62"/>
  <c r="S1823" i="62"/>
  <c r="S1925" i="62"/>
  <c r="S2503" i="62"/>
  <c r="S525" i="62"/>
  <c r="S1055" i="62"/>
  <c r="S1237" i="62"/>
  <c r="S1251" i="62"/>
  <c r="S1259" i="62"/>
  <c r="S1695" i="62"/>
  <c r="S1747" i="62"/>
  <c r="S81" i="62"/>
  <c r="S311" i="62"/>
  <c r="S415" i="62"/>
  <c r="S641" i="62"/>
  <c r="S653" i="62"/>
  <c r="S823" i="62"/>
  <c r="S897" i="62"/>
  <c r="S903" i="62"/>
  <c r="S1707" i="62"/>
  <c r="S2327" i="62"/>
  <c r="S2387" i="62"/>
  <c r="S2587" i="62"/>
  <c r="S2753" i="62"/>
  <c r="S885" i="62"/>
  <c r="S2013" i="62"/>
  <c r="S2241" i="62"/>
  <c r="S2757" i="62"/>
  <c r="S3091" i="62"/>
  <c r="S1103" i="62"/>
  <c r="S1157" i="62"/>
  <c r="S1167" i="62"/>
  <c r="S1565" i="62"/>
  <c r="S1571" i="62"/>
  <c r="S1595" i="62"/>
  <c r="S1659" i="62"/>
  <c r="S1927" i="62"/>
  <c r="S2343" i="62"/>
  <c r="S2369" i="62"/>
  <c r="S2611" i="62"/>
  <c r="S2861" i="62"/>
  <c r="S2913" i="62"/>
  <c r="S2937" i="62"/>
  <c r="S3083" i="62"/>
  <c r="S3087" i="62"/>
  <c r="S599" i="62"/>
  <c r="S2747" i="62"/>
  <c r="S519" i="62"/>
  <c r="S1309" i="62"/>
  <c r="S1771" i="62"/>
  <c r="S1797" i="62"/>
  <c r="S1845" i="62"/>
  <c r="S1897" i="62"/>
  <c r="S1939" i="62"/>
  <c r="S2133" i="62"/>
  <c r="S2349" i="62"/>
  <c r="S2375" i="62"/>
  <c r="S2449" i="62"/>
  <c r="S3067" i="62"/>
  <c r="S3077" i="62"/>
  <c r="S739" i="62"/>
  <c r="S247" i="62"/>
  <c r="S439" i="62"/>
  <c r="S475" i="62"/>
  <c r="S781" i="62"/>
  <c r="S71" i="62"/>
  <c r="S101" i="62"/>
  <c r="S147" i="62"/>
  <c r="S419" i="62"/>
  <c r="S715" i="62"/>
  <c r="S839" i="62"/>
  <c r="S851" i="62"/>
  <c r="S963" i="62"/>
  <c r="S1139" i="62"/>
  <c r="S2359" i="62"/>
  <c r="S2427" i="62"/>
  <c r="S3045" i="62"/>
  <c r="S35" i="62"/>
  <c r="S153" i="62"/>
  <c r="S159" i="62"/>
  <c r="S405" i="62"/>
  <c r="S557" i="62"/>
  <c r="S787" i="62"/>
  <c r="S825" i="62"/>
  <c r="S1291" i="62"/>
  <c r="S1409" i="62"/>
  <c r="S1985" i="62"/>
  <c r="S2539" i="62"/>
  <c r="S2703" i="62"/>
  <c r="S2901" i="62"/>
  <c r="S2909" i="62"/>
  <c r="S3027" i="62"/>
  <c r="S55" i="62"/>
  <c r="S1341" i="62"/>
  <c r="S1605" i="62"/>
  <c r="S1811" i="62"/>
  <c r="S1911" i="62"/>
  <c r="S2047" i="62"/>
  <c r="S3019" i="62"/>
  <c r="S3101" i="62"/>
  <c r="S455" i="62"/>
  <c r="S287" i="62"/>
  <c r="S241" i="62"/>
  <c r="S77" i="62"/>
  <c r="S83" i="62"/>
  <c r="S591" i="62"/>
  <c r="S609" i="62"/>
  <c r="S721" i="62"/>
  <c r="S831" i="62"/>
  <c r="S847" i="62"/>
  <c r="S1159" i="62"/>
  <c r="S1209" i="62"/>
  <c r="S1225" i="62"/>
  <c r="S1245" i="62"/>
  <c r="S1257" i="62"/>
  <c r="S1511" i="62"/>
  <c r="S1517" i="62"/>
  <c r="S1527" i="62"/>
  <c r="S1603" i="62"/>
  <c r="S1627" i="62"/>
  <c r="S1723" i="62"/>
  <c r="S2259" i="62"/>
  <c r="S2325" i="62"/>
  <c r="S2441" i="62"/>
  <c r="S2521" i="62"/>
  <c r="S329" i="62"/>
  <c r="S2219" i="62"/>
  <c r="S2981" i="62"/>
  <c r="S2231" i="62"/>
  <c r="S2531" i="62"/>
  <c r="S553" i="62"/>
  <c r="M3420" i="62"/>
  <c r="S2745" i="62"/>
  <c r="S2807" i="62"/>
  <c r="K3420" i="62"/>
  <c r="O3420" i="62"/>
  <c r="K3421" i="62"/>
  <c r="S2585" i="62"/>
  <c r="M3421" i="62"/>
  <c r="S927" i="62"/>
  <c r="S2577" i="62"/>
  <c r="O3421" i="62"/>
  <c r="S2407" i="62"/>
  <c r="S367" i="62"/>
  <c r="S1049" i="62"/>
  <c r="S2309" i="62"/>
  <c r="S2317" i="62"/>
  <c r="S2447" i="62"/>
  <c r="S163" i="62"/>
  <c r="S275" i="62"/>
  <c r="P869" i="62"/>
  <c r="S1831" i="62"/>
  <c r="S3061" i="62"/>
  <c r="S3071" i="62"/>
  <c r="S3185" i="62"/>
  <c r="S1735" i="62"/>
  <c r="S3011" i="62"/>
  <c r="S931" i="62"/>
  <c r="S1241" i="62"/>
  <c r="S2653" i="62"/>
  <c r="S2781" i="62"/>
  <c r="S3007" i="62"/>
  <c r="S3173" i="62"/>
  <c r="O1063" i="62"/>
  <c r="P1500" i="62"/>
  <c r="S187" i="62"/>
  <c r="S671" i="62"/>
  <c r="P859" i="62"/>
  <c r="S891" i="62"/>
  <c r="S2493" i="62"/>
  <c r="S2519" i="62"/>
  <c r="S2537" i="62"/>
  <c r="S2533" i="62"/>
  <c r="S141" i="62"/>
  <c r="P861" i="62"/>
  <c r="S1019" i="62"/>
  <c r="S1625" i="62"/>
  <c r="S2057" i="62"/>
  <c r="S2117" i="62"/>
  <c r="S2281" i="62"/>
  <c r="S2433" i="62"/>
  <c r="S2773" i="62"/>
  <c r="S2759" i="62"/>
  <c r="S2959" i="62"/>
  <c r="S3167" i="62"/>
  <c r="S2623" i="62"/>
  <c r="S111" i="62"/>
  <c r="S443" i="62"/>
  <c r="S503" i="62"/>
  <c r="S555" i="62"/>
  <c r="S801" i="62"/>
  <c r="S881" i="62"/>
  <c r="S1283" i="62"/>
  <c r="S2275" i="62"/>
  <c r="S2761" i="62"/>
  <c r="S2991" i="62"/>
  <c r="S2469" i="62"/>
  <c r="S2635" i="62"/>
  <c r="S3099" i="62"/>
  <c r="S3187" i="62"/>
  <c r="S2235" i="62"/>
  <c r="S2431" i="62"/>
  <c r="S2529" i="62"/>
  <c r="S2621" i="62"/>
  <c r="S2655" i="62"/>
  <c r="S2267" i="62"/>
  <c r="S2591" i="62"/>
  <c r="S267" i="62"/>
  <c r="P1790" i="62"/>
  <c r="P1960" i="62"/>
  <c r="S2099" i="62"/>
  <c r="S2173" i="62"/>
  <c r="S2395" i="62"/>
  <c r="S2399" i="62"/>
  <c r="S2495" i="62"/>
  <c r="S2845" i="62"/>
  <c r="S2941" i="62"/>
  <c r="S325" i="62"/>
  <c r="S1011" i="62"/>
  <c r="P1075" i="62"/>
  <c r="S1799" i="62"/>
  <c r="S2251" i="62"/>
  <c r="S2385" i="62"/>
  <c r="S2475" i="62"/>
  <c r="S2597" i="62"/>
  <c r="S2689" i="62"/>
  <c r="S2805" i="62"/>
  <c r="S2893" i="62"/>
  <c r="S2947" i="62"/>
  <c r="S2355" i="62"/>
  <c r="S2393" i="62"/>
  <c r="S2417" i="62"/>
  <c r="S2477" i="62"/>
  <c r="S2607" i="62"/>
  <c r="S2627" i="62"/>
  <c r="S2995" i="62"/>
  <c r="S3005" i="62"/>
  <c r="S3199" i="62"/>
  <c r="S3211" i="62"/>
  <c r="S2243" i="62"/>
  <c r="S2459" i="62"/>
  <c r="S2697" i="62"/>
  <c r="S2829" i="62"/>
  <c r="S2891" i="62"/>
  <c r="S2945" i="62"/>
  <c r="S3031" i="62"/>
  <c r="S3097" i="62"/>
  <c r="S2497" i="62"/>
  <c r="S2707" i="62"/>
  <c r="S2209" i="62"/>
  <c r="S2285" i="62"/>
  <c r="S2487" i="62"/>
  <c r="S2727" i="62"/>
  <c r="S2811" i="62"/>
  <c r="S3141" i="62"/>
  <c r="S3207" i="62"/>
  <c r="S2681" i="62"/>
  <c r="S2289" i="62"/>
  <c r="S2455" i="62"/>
  <c r="S2479" i="62"/>
  <c r="S2825" i="62"/>
  <c r="S3023" i="62"/>
  <c r="S3093" i="62"/>
  <c r="S3201" i="62"/>
  <c r="S2351" i="62"/>
  <c r="S2315" i="62"/>
  <c r="S2567" i="62"/>
  <c r="S2865" i="62"/>
  <c r="S3073" i="62"/>
  <c r="S3153" i="62"/>
  <c r="S3195" i="62"/>
  <c r="S2571" i="62"/>
  <c r="S2271" i="62"/>
  <c r="S2311" i="62"/>
  <c r="S2467" i="62"/>
  <c r="S2499" i="62"/>
  <c r="S2547" i="62"/>
  <c r="S2615" i="62"/>
  <c r="S2775" i="62"/>
  <c r="S2931" i="62"/>
  <c r="S3191" i="62"/>
  <c r="S2859" i="62"/>
  <c r="S2283" i="62"/>
  <c r="S2419" i="62"/>
  <c r="S2485" i="62"/>
  <c r="S2509" i="62"/>
  <c r="S2515" i="62"/>
  <c r="S2551" i="62"/>
  <c r="S2625" i="62"/>
  <c r="S3143" i="62"/>
  <c r="S2877" i="62"/>
  <c r="S3001" i="62"/>
  <c r="S3107" i="62"/>
  <c r="S3135" i="62"/>
  <c r="S3217" i="62"/>
  <c r="S2279" i="62"/>
  <c r="S2383" i="62"/>
  <c r="S2451" i="62"/>
  <c r="S2481" i="62"/>
  <c r="S2579" i="62"/>
  <c r="S2885" i="62"/>
  <c r="S3041" i="62"/>
  <c r="S3055" i="62"/>
  <c r="S3065" i="62"/>
  <c r="S3075" i="62"/>
  <c r="S2527" i="62"/>
  <c r="S2619" i="62"/>
  <c r="S3057" i="62"/>
  <c r="S2257" i="62"/>
  <c r="S2265" i="62"/>
  <c r="S2313" i="62"/>
  <c r="S2365" i="62"/>
  <c r="S2445" i="62"/>
  <c r="S2453" i="62"/>
  <c r="S2457" i="62"/>
  <c r="S2553" i="62"/>
  <c r="S2583" i="62"/>
  <c r="S2645" i="62"/>
  <c r="S3047" i="62"/>
  <c r="S3145" i="62"/>
  <c r="S2097" i="62"/>
  <c r="S2187" i="62"/>
  <c r="S2063" i="62"/>
  <c r="S2155" i="62"/>
  <c r="S2147" i="62"/>
  <c r="S2137" i="62"/>
  <c r="S2083" i="62"/>
  <c r="S2185" i="62"/>
  <c r="S2175" i="62"/>
  <c r="K852" i="62"/>
  <c r="P1067" i="62"/>
  <c r="P1069" i="62"/>
  <c r="P1955" i="62"/>
  <c r="S283" i="62"/>
  <c r="S243" i="62"/>
  <c r="S1337" i="62"/>
  <c r="S1143" i="62"/>
  <c r="S23" i="62"/>
  <c r="S179" i="62"/>
  <c r="S383" i="62"/>
  <c r="P215" i="62"/>
  <c r="S331" i="62"/>
  <c r="S337" i="62"/>
  <c r="S1153" i="62"/>
  <c r="S1587" i="62"/>
  <c r="S1685" i="62"/>
  <c r="P1933" i="62"/>
  <c r="S1943" i="62"/>
  <c r="P1954" i="62"/>
  <c r="P1964" i="62"/>
  <c r="S569" i="62"/>
  <c r="S993" i="62"/>
  <c r="S1315" i="62"/>
  <c r="P1504" i="62"/>
  <c r="P1951" i="62"/>
  <c r="S2973" i="62"/>
  <c r="S1125" i="62"/>
  <c r="S1215" i="62"/>
  <c r="S2247" i="62"/>
  <c r="S2599" i="62"/>
  <c r="S2675" i="62"/>
  <c r="S2287" i="62"/>
  <c r="S2637" i="62"/>
  <c r="S2783" i="62"/>
  <c r="S2983" i="62"/>
  <c r="S3123" i="62"/>
  <c r="S761" i="62"/>
  <c r="S577" i="62"/>
  <c r="S583" i="62"/>
  <c r="S97" i="62"/>
  <c r="S161" i="62"/>
  <c r="S593" i="62"/>
  <c r="S85" i="62"/>
  <c r="S167" i="62"/>
  <c r="S369" i="62"/>
  <c r="S51" i="62"/>
  <c r="S273" i="62"/>
  <c r="S279" i="62"/>
  <c r="S319" i="62"/>
  <c r="S365" i="62"/>
  <c r="S445" i="62"/>
  <c r="S723" i="62"/>
  <c r="S829" i="62"/>
  <c r="S2213" i="62"/>
  <c r="S2943" i="62"/>
  <c r="S3059" i="62"/>
  <c r="S3169" i="62"/>
  <c r="S115" i="62"/>
  <c r="S69" i="62"/>
  <c r="S139" i="62"/>
  <c r="S25" i="62"/>
  <c r="S99" i="62"/>
  <c r="S285" i="62"/>
  <c r="S297" i="62"/>
  <c r="S303" i="62"/>
  <c r="S309" i="62"/>
  <c r="S377" i="62"/>
  <c r="S685" i="62"/>
  <c r="S1287" i="62"/>
  <c r="S1311" i="62"/>
  <c r="S1673" i="62"/>
  <c r="S1687" i="62"/>
  <c r="S1693" i="62"/>
  <c r="S1781" i="62"/>
  <c r="S1787" i="62"/>
  <c r="S1793" i="62"/>
  <c r="S1963" i="62"/>
  <c r="S2041" i="62"/>
  <c r="S2569" i="62"/>
  <c r="S2765" i="62"/>
  <c r="S2769" i="62"/>
  <c r="S2965" i="62"/>
  <c r="S3051" i="62"/>
  <c r="S3095" i="62"/>
  <c r="S357" i="62"/>
  <c r="S549" i="62"/>
  <c r="S977" i="62"/>
  <c r="S57" i="62"/>
  <c r="S105" i="62"/>
  <c r="S123" i="62"/>
  <c r="S169" i="62"/>
  <c r="S239" i="62"/>
  <c r="S245" i="62"/>
  <c r="S315" i="62"/>
  <c r="S625" i="62"/>
  <c r="S631" i="62"/>
  <c r="S1151" i="62"/>
  <c r="S1683" i="62"/>
  <c r="S1705" i="62"/>
  <c r="S1745" i="62"/>
  <c r="S1767" i="62"/>
  <c r="S1903" i="62"/>
  <c r="S1919" i="62"/>
  <c r="S1923" i="62"/>
  <c r="S2203" i="62"/>
  <c r="S363" i="62"/>
  <c r="S387" i="62"/>
  <c r="S717" i="62"/>
  <c r="S783" i="62"/>
  <c r="S1195" i="62"/>
  <c r="S1423" i="62"/>
  <c r="S1579" i="62"/>
  <c r="S2389" i="62"/>
  <c r="S2439" i="62"/>
  <c r="S2713" i="62"/>
  <c r="S2899" i="62"/>
  <c r="S3015" i="62"/>
  <c r="S3025" i="62"/>
  <c r="S335" i="62"/>
  <c r="S789" i="62"/>
  <c r="S79" i="62"/>
  <c r="S39" i="62"/>
  <c r="S347" i="62"/>
  <c r="S47" i="62"/>
  <c r="S107" i="62"/>
  <c r="S193" i="62"/>
  <c r="S199" i="62"/>
  <c r="S281" i="62"/>
  <c r="S461" i="62"/>
  <c r="S603" i="62"/>
  <c r="S693" i="62"/>
  <c r="S905" i="62"/>
  <c r="S943" i="62"/>
  <c r="S1185" i="62"/>
  <c r="S1323" i="62"/>
  <c r="S1331" i="62"/>
  <c r="S1347" i="62"/>
  <c r="S1371" i="62"/>
  <c r="S1435" i="62"/>
  <c r="S1445" i="62"/>
  <c r="S2367" i="62"/>
  <c r="S2513" i="62"/>
  <c r="S2679" i="62"/>
  <c r="S2949" i="62"/>
  <c r="S127" i="62"/>
  <c r="S61" i="62"/>
  <c r="S31" i="62"/>
  <c r="S165" i="62"/>
  <c r="P213" i="62"/>
  <c r="S223" i="62"/>
  <c r="S259" i="62"/>
  <c r="S293" i="62"/>
  <c r="S299" i="62"/>
  <c r="S305" i="62"/>
  <c r="S351" i="62"/>
  <c r="S501" i="62"/>
  <c r="S575" i="62"/>
  <c r="S585" i="62"/>
  <c r="S821" i="62"/>
  <c r="S1641" i="62"/>
  <c r="S2189" i="62"/>
  <c r="S2489" i="62"/>
  <c r="S2559" i="62"/>
  <c r="S3121" i="62"/>
  <c r="S395" i="62"/>
  <c r="S425" i="62"/>
  <c r="S471" i="62"/>
  <c r="S505" i="62"/>
  <c r="S509" i="62"/>
  <c r="S515" i="62"/>
  <c r="S531" i="62"/>
  <c r="S579" i="62"/>
  <c r="S731" i="62"/>
  <c r="S775" i="62"/>
  <c r="S799" i="62"/>
  <c r="S805" i="62"/>
  <c r="S811" i="62"/>
  <c r="S827" i="62"/>
  <c r="P857" i="62"/>
  <c r="P862" i="62"/>
  <c r="S923" i="62"/>
  <c r="S955" i="62"/>
  <c r="S981" i="62"/>
  <c r="S1021" i="62"/>
  <c r="P1073" i="62"/>
  <c r="S1233" i="62"/>
  <c r="S1269" i="62"/>
  <c r="S1363" i="62"/>
  <c r="S1479" i="62"/>
  <c r="P1507" i="62"/>
  <c r="S1589" i="62"/>
  <c r="S1599" i="62"/>
  <c r="O1757" i="62"/>
  <c r="S1773" i="62"/>
  <c r="S1835" i="62"/>
  <c r="S1863" i="62"/>
  <c r="S1899" i="62"/>
  <c r="S1935" i="62"/>
  <c r="S1991" i="62"/>
  <c r="S2059" i="62"/>
  <c r="S2069" i="62"/>
  <c r="S2081" i="62"/>
  <c r="S2129" i="62"/>
  <c r="S2139" i="62"/>
  <c r="S2143" i="62"/>
  <c r="S2169" i="62"/>
  <c r="S2179" i="62"/>
  <c r="S2229" i="62"/>
  <c r="S2255" i="62"/>
  <c r="S2297" i="62"/>
  <c r="S2363" i="62"/>
  <c r="S2535" i="62"/>
  <c r="S2661" i="62"/>
  <c r="S2695" i="62"/>
  <c r="S2701" i="62"/>
  <c r="S2723" i="62"/>
  <c r="S2749" i="62"/>
  <c r="S2779" i="62"/>
  <c r="S2801" i="62"/>
  <c r="S2843" i="62"/>
  <c r="S2911" i="62"/>
  <c r="S2915" i="62"/>
  <c r="S2939" i="62"/>
  <c r="S2969" i="62"/>
  <c r="S2979" i="62"/>
  <c r="S3037" i="62"/>
  <c r="S3043" i="62"/>
  <c r="S3069" i="62"/>
  <c r="S3111" i="62"/>
  <c r="S3117" i="62"/>
  <c r="S3139" i="62"/>
  <c r="S3155" i="62"/>
  <c r="S407" i="62"/>
  <c r="S433" i="62"/>
  <c r="S495" i="62"/>
  <c r="S567" i="62"/>
  <c r="S573" i="62"/>
  <c r="S601" i="62"/>
  <c r="S659" i="62"/>
  <c r="S843" i="62"/>
  <c r="M869" i="62"/>
  <c r="S939" i="62"/>
  <c r="S1005" i="62"/>
  <c r="S1045" i="62"/>
  <c r="P1080" i="62"/>
  <c r="S1095" i="62"/>
  <c r="S1137" i="62"/>
  <c r="S1177" i="62"/>
  <c r="S1181" i="62"/>
  <c r="S1243" i="62"/>
  <c r="S1343" i="62"/>
  <c r="S1455" i="62"/>
  <c r="S1489" i="62"/>
  <c r="P1502" i="62"/>
  <c r="S1519" i="62"/>
  <c r="S1575" i="62"/>
  <c r="S1663" i="62"/>
  <c r="S1675" i="62"/>
  <c r="S1679" i="62"/>
  <c r="S1717" i="62"/>
  <c r="S1827" i="62"/>
  <c r="S1841" i="62"/>
  <c r="S2055" i="62"/>
  <c r="S2091" i="62"/>
  <c r="S2135" i="62"/>
  <c r="S2239" i="62"/>
  <c r="S2261" i="62"/>
  <c r="S2381" i="62"/>
  <c r="S2435" i="62"/>
  <c r="S2463" i="62"/>
  <c r="S2523" i="62"/>
  <c r="S2545" i="62"/>
  <c r="S2643" i="62"/>
  <c r="S2667" i="62"/>
  <c r="S2671" i="62"/>
  <c r="S2823" i="62"/>
  <c r="S2857" i="62"/>
  <c r="S2879" i="62"/>
  <c r="S2903" i="62"/>
  <c r="S2907" i="62"/>
  <c r="S3079" i="62"/>
  <c r="S3089" i="62"/>
  <c r="S3103" i="62"/>
  <c r="S3183" i="62"/>
  <c r="S2377" i="62"/>
  <c r="S2411" i="62"/>
  <c r="S2491" i="62"/>
  <c r="S2505" i="62"/>
  <c r="S2629" i="62"/>
  <c r="S2657" i="62"/>
  <c r="S2819" i="62"/>
  <c r="S2867" i="62"/>
  <c r="S2889" i="62"/>
  <c r="S2917" i="62"/>
  <c r="S2989" i="62"/>
  <c r="S3017" i="62"/>
  <c r="S3151" i="62"/>
  <c r="S3203" i="62"/>
  <c r="S403" i="62"/>
  <c r="S421" i="62"/>
  <c r="S427" i="62"/>
  <c r="S447" i="62"/>
  <c r="S449" i="62"/>
  <c r="S517" i="62"/>
  <c r="S707" i="62"/>
  <c r="S733" i="62"/>
  <c r="S755" i="62"/>
  <c r="S765" i="62"/>
  <c r="S795" i="62"/>
  <c r="S807" i="62"/>
  <c r="S813" i="62"/>
  <c r="S849" i="62"/>
  <c r="S945" i="62"/>
  <c r="S983" i="62"/>
  <c r="S1213" i="62"/>
  <c r="S1327" i="62"/>
  <c r="S1339" i="62"/>
  <c r="S1379" i="62"/>
  <c r="S1485" i="62"/>
  <c r="S1515" i="62"/>
  <c r="S1531" i="62"/>
  <c r="S1591" i="62"/>
  <c r="S1601" i="62"/>
  <c r="S1619" i="62"/>
  <c r="S1977" i="62"/>
  <c r="S1983" i="62"/>
  <c r="S1993" i="62"/>
  <c r="S2017" i="62"/>
  <c r="S2029" i="62"/>
  <c r="S2061" i="62"/>
  <c r="S2077" i="62"/>
  <c r="S2131" i="62"/>
  <c r="S2205" i="62"/>
  <c r="S2215" i="62"/>
  <c r="S2303" i="62"/>
  <c r="S2329" i="62"/>
  <c r="S2391" i="62"/>
  <c r="S2601" i="62"/>
  <c r="S2639" i="62"/>
  <c r="S2715" i="62"/>
  <c r="S2739" i="62"/>
  <c r="S2743" i="62"/>
  <c r="S2751" i="62"/>
  <c r="S2785" i="62"/>
  <c r="S2961" i="62"/>
  <c r="S2971" i="62"/>
  <c r="S3131" i="62"/>
  <c r="S1563" i="62"/>
  <c r="S1631" i="62"/>
  <c r="S1691" i="62"/>
  <c r="S1731" i="62"/>
  <c r="S1737" i="62"/>
  <c r="S1807" i="62"/>
  <c r="S1819" i="62"/>
  <c r="S1861" i="62"/>
  <c r="S1865" i="62"/>
  <c r="S1885" i="62"/>
  <c r="S2001" i="62"/>
  <c r="S2007" i="62"/>
  <c r="S2045" i="62"/>
  <c r="S2159" i="62"/>
  <c r="S2181" i="62"/>
  <c r="S2293" i="62"/>
  <c r="S2345" i="62"/>
  <c r="S2473" i="62"/>
  <c r="S2581" i="62"/>
  <c r="S2659" i="62"/>
  <c r="S2677" i="62"/>
  <c r="S2803" i="62"/>
  <c r="S2815" i="62"/>
  <c r="S2841" i="62"/>
  <c r="S2871" i="62"/>
  <c r="S2895" i="62"/>
  <c r="S2905" i="62"/>
  <c r="S2921" i="62"/>
  <c r="S2925" i="62"/>
  <c r="S2957" i="62"/>
  <c r="S3033" i="62"/>
  <c r="S3049" i="62"/>
  <c r="S3171" i="62"/>
  <c r="S3205" i="62"/>
  <c r="S423" i="62"/>
  <c r="S513" i="62"/>
  <c r="S535" i="62"/>
  <c r="S615" i="62"/>
  <c r="S691" i="62"/>
  <c r="S747" i="62"/>
  <c r="S759" i="62"/>
  <c r="M863" i="62"/>
  <c r="M868" i="62"/>
  <c r="S941" i="62"/>
  <c r="S967" i="62"/>
  <c r="S973" i="62"/>
  <c r="S991" i="62"/>
  <c r="S995" i="62"/>
  <c r="S1035" i="62"/>
  <c r="S1231" i="62"/>
  <c r="S1443" i="62"/>
  <c r="S1543" i="62"/>
  <c r="S1611" i="62"/>
  <c r="S1785" i="62"/>
  <c r="S1833" i="62"/>
  <c r="S1855" i="62"/>
  <c r="S1907" i="62"/>
  <c r="M1948" i="62"/>
  <c r="S2021" i="62"/>
  <c r="S2101" i="62"/>
  <c r="S2165" i="62"/>
  <c r="S2227" i="62"/>
  <c r="S2237" i="62"/>
  <c r="S2245" i="62"/>
  <c r="S2379" i="62"/>
  <c r="S2465" i="62"/>
  <c r="S2565" i="62"/>
  <c r="S2717" i="62"/>
  <c r="S2725" i="62"/>
  <c r="S2821" i="62"/>
  <c r="S2987" i="62"/>
  <c r="S3039" i="62"/>
  <c r="S3163" i="62"/>
  <c r="S3189" i="62"/>
  <c r="S3219" i="62"/>
  <c r="S437" i="62"/>
  <c r="S463" i="62"/>
  <c r="S547" i="62"/>
  <c r="S559" i="62"/>
  <c r="S663" i="62"/>
  <c r="S763" i="62"/>
  <c r="S791" i="62"/>
  <c r="S835" i="62"/>
  <c r="P863" i="62"/>
  <c r="P868" i="62"/>
  <c r="S887" i="62"/>
  <c r="S917" i="62"/>
  <c r="S925" i="62"/>
  <c r="S953" i="62"/>
  <c r="S957" i="62"/>
  <c r="S1131" i="62"/>
  <c r="S1171" i="62"/>
  <c r="S1175" i="62"/>
  <c r="S1189" i="62"/>
  <c r="S1205" i="62"/>
  <c r="S1221" i="62"/>
  <c r="S1229" i="62"/>
  <c r="S1263" i="62"/>
  <c r="S1335" i="62"/>
  <c r="S1345" i="62"/>
  <c r="S1351" i="62"/>
  <c r="S1415" i="62"/>
  <c r="S1427" i="62"/>
  <c r="S1651" i="62"/>
  <c r="S1725" i="62"/>
  <c r="S1825" i="62"/>
  <c r="S1891" i="62"/>
  <c r="S1973" i="62"/>
  <c r="S1989" i="62"/>
  <c r="S2003" i="62"/>
  <c r="S2023" i="62"/>
  <c r="S2049" i="62"/>
  <c r="S2141" i="62"/>
  <c r="S2223" i="62"/>
  <c r="S2319" i="62"/>
  <c r="S2471" i="62"/>
  <c r="S2609" i="62"/>
  <c r="S2613" i="62"/>
  <c r="S2641" i="62"/>
  <c r="S2665" i="62"/>
  <c r="S2669" i="62"/>
  <c r="S2673" i="62"/>
  <c r="S2827" i="62"/>
  <c r="S2851" i="62"/>
  <c r="S2883" i="62"/>
  <c r="S2923" i="62"/>
  <c r="S2927" i="62"/>
  <c r="S3063" i="62"/>
  <c r="S3119" i="62"/>
  <c r="S3159" i="62"/>
  <c r="S3215" i="62"/>
  <c r="S203" i="62"/>
  <c r="S359" i="62"/>
  <c r="S489" i="62"/>
  <c r="S595" i="62"/>
  <c r="S1783" i="62"/>
  <c r="S2149" i="62"/>
  <c r="S479" i="62"/>
  <c r="S521" i="62"/>
  <c r="S729" i="62"/>
  <c r="S735" i="62"/>
  <c r="S1367" i="62"/>
  <c r="S1411" i="62"/>
  <c r="P1501" i="62"/>
  <c r="P1506" i="62"/>
  <c r="S1643" i="62"/>
  <c r="S1779" i="62"/>
  <c r="S1893" i="62"/>
  <c r="S2415" i="62"/>
  <c r="F34" i="62"/>
  <c r="S251" i="62"/>
  <c r="S815" i="62"/>
  <c r="S1207" i="62"/>
  <c r="S1483" i="62"/>
  <c r="P1508" i="62"/>
  <c r="S1657" i="62"/>
  <c r="S1667" i="62"/>
  <c r="S1743" i="62"/>
  <c r="S1975" i="62"/>
  <c r="S109" i="62"/>
  <c r="S411" i="62"/>
  <c r="S1187" i="62"/>
  <c r="P1495" i="62"/>
  <c r="S1545" i="62"/>
  <c r="P1727" i="62"/>
  <c r="S1883" i="62"/>
  <c r="P1952" i="62"/>
  <c r="S2113" i="62"/>
  <c r="S2177" i="62"/>
  <c r="S87" i="62"/>
  <c r="S527" i="62"/>
  <c r="S561" i="62"/>
  <c r="S743" i="62"/>
  <c r="S1041" i="62"/>
  <c r="S1397" i="62"/>
  <c r="S1553" i="62"/>
  <c r="P1756" i="62"/>
  <c r="S1947" i="62"/>
  <c r="S1971" i="62"/>
  <c r="S2151" i="62"/>
  <c r="S2191" i="62"/>
  <c r="P1297" i="62"/>
  <c r="S333" i="62"/>
  <c r="P860" i="62"/>
  <c r="M865" i="62"/>
  <c r="S1087" i="62"/>
  <c r="S1403" i="62"/>
  <c r="S1623" i="62"/>
  <c r="S1653" i="62"/>
  <c r="S2123" i="62"/>
  <c r="S67" i="62"/>
  <c r="S339" i="62"/>
  <c r="S379" i="62"/>
  <c r="S487" i="62"/>
  <c r="S497" i="62"/>
  <c r="S551" i="62"/>
  <c r="S695" i="62"/>
  <c r="S767" i="62"/>
  <c r="S899" i="62"/>
  <c r="S1183" i="62"/>
  <c r="S1359" i="62"/>
  <c r="S1425" i="62"/>
  <c r="S1629" i="62"/>
  <c r="P1758" i="62"/>
  <c r="P1803" i="62"/>
  <c r="S1879" i="62"/>
  <c r="P1949" i="62"/>
  <c r="S2095" i="62"/>
  <c r="R3894" i="64"/>
  <c r="R3769" i="64"/>
  <c r="Q3360" i="62"/>
  <c r="Q3365" i="62"/>
  <c r="Q3407" i="62"/>
  <c r="O3456" i="62"/>
  <c r="S2167" i="62"/>
  <c r="S2125" i="62"/>
  <c r="S2039" i="62"/>
  <c r="S2065" i="62"/>
  <c r="S2157" i="62"/>
  <c r="S2163" i="62"/>
  <c r="S2075" i="62"/>
  <c r="S2089" i="62"/>
  <c r="S2121" i="62"/>
  <c r="S2153" i="62"/>
  <c r="S2119" i="62"/>
  <c r="S2107" i="62"/>
  <c r="S1023" i="62"/>
  <c r="S1239" i="62"/>
  <c r="S1295" i="62"/>
  <c r="S1387" i="62"/>
  <c r="S1465" i="62"/>
  <c r="S1533" i="62"/>
  <c r="S1647" i="62"/>
  <c r="S1669" i="62"/>
  <c r="S1877" i="62"/>
  <c r="S53" i="62"/>
  <c r="S103" i="62"/>
  <c r="S113" i="62"/>
  <c r="S145" i="62"/>
  <c r="S173" i="62"/>
  <c r="S185" i="62"/>
  <c r="S207" i="62"/>
  <c r="S271" i="62"/>
  <c r="S277" i="62"/>
  <c r="S361" i="62"/>
  <c r="S507" i="62"/>
  <c r="S523" i="62"/>
  <c r="S565" i="62"/>
  <c r="S605" i="62"/>
  <c r="S621" i="62"/>
  <c r="S677" i="62"/>
  <c r="S751" i="62"/>
  <c r="S803" i="62"/>
  <c r="S877" i="62"/>
  <c r="S883" i="62"/>
  <c r="S893" i="62"/>
  <c r="S975" i="62"/>
  <c r="S1089" i="62"/>
  <c r="S1101" i="62"/>
  <c r="S1129" i="62"/>
  <c r="S1147" i="62"/>
  <c r="S1235" i="62"/>
  <c r="S1441" i="62"/>
  <c r="S1477" i="62"/>
  <c r="S1539" i="62"/>
  <c r="S1637" i="62"/>
  <c r="S1715" i="62"/>
  <c r="S1769" i="62"/>
  <c r="S1805" i="62"/>
  <c r="S1849" i="62"/>
  <c r="S1913" i="62"/>
  <c r="S1921" i="62"/>
  <c r="S1981" i="62"/>
  <c r="S229" i="62"/>
  <c r="S327" i="62"/>
  <c r="S491" i="62"/>
  <c r="S959" i="62"/>
  <c r="S429" i="62"/>
  <c r="S809" i="62"/>
  <c r="S29" i="62"/>
  <c r="S129" i="62"/>
  <c r="S135" i="62"/>
  <c r="S157" i="62"/>
  <c r="S197" i="62"/>
  <c r="S237" i="62"/>
  <c r="S249" i="62"/>
  <c r="S401" i="62"/>
  <c r="S417" i="62"/>
  <c r="S477" i="62"/>
  <c r="S533" i="62"/>
  <c r="S539" i="62"/>
  <c r="S611" i="62"/>
  <c r="S623" i="62"/>
  <c r="S627" i="62"/>
  <c r="S639" i="62"/>
  <c r="S661" i="62"/>
  <c r="S673" i="62"/>
  <c r="S679" i="62"/>
  <c r="S689" i="62"/>
  <c r="S725" i="62"/>
  <c r="S837" i="62"/>
  <c r="S937" i="62"/>
  <c r="S987" i="62"/>
  <c r="S997" i="62"/>
  <c r="S1161" i="62"/>
  <c r="S1219" i="62"/>
  <c r="S1437" i="62"/>
  <c r="S1473" i="62"/>
  <c r="S1529" i="62"/>
  <c r="S1617" i="62"/>
  <c r="S1839" i="62"/>
  <c r="S1987" i="62"/>
  <c r="S265" i="62"/>
  <c r="S301" i="62"/>
  <c r="S705" i="62"/>
  <c r="S1581" i="62"/>
  <c r="S33" i="62"/>
  <c r="S43" i="62"/>
  <c r="S119" i="62"/>
  <c r="S125" i="62"/>
  <c r="S225" i="62"/>
  <c r="S255" i="62"/>
  <c r="S261" i="62"/>
  <c r="S291" i="62"/>
  <c r="S341" i="62"/>
  <c r="S375" i="62"/>
  <c r="S385" i="62"/>
  <c r="S391" i="62"/>
  <c r="S451" i="62"/>
  <c r="S473" i="62"/>
  <c r="S483" i="62"/>
  <c r="S493" i="62"/>
  <c r="S529" i="62"/>
  <c r="S571" i="62"/>
  <c r="S607" i="62"/>
  <c r="S617" i="62"/>
  <c r="S633" i="62"/>
  <c r="S667" i="62"/>
  <c r="S701" i="62"/>
  <c r="S737" i="62"/>
  <c r="S773" i="62"/>
  <c r="S889" i="62"/>
  <c r="S929" i="62"/>
  <c r="S971" i="62"/>
  <c r="S1107" i="62"/>
  <c r="S1249" i="62"/>
  <c r="S1293" i="62"/>
  <c r="S1329" i="62"/>
  <c r="S1353" i="62"/>
  <c r="S1577" i="62"/>
  <c r="S1701" i="62"/>
  <c r="S1817" i="62"/>
  <c r="S1889" i="62"/>
  <c r="S2019" i="62"/>
  <c r="S2027" i="62"/>
  <c r="S321" i="62"/>
  <c r="S699" i="62"/>
  <c r="S465" i="62"/>
  <c r="S589" i="62"/>
  <c r="S1165" i="62"/>
  <c r="S131" i="62"/>
  <c r="S175" i="62"/>
  <c r="S181" i="62"/>
  <c r="S499" i="62"/>
  <c r="S909" i="62"/>
  <c r="S921" i="62"/>
  <c r="S1179" i="62"/>
  <c r="S1203" i="62"/>
  <c r="S1265" i="62"/>
  <c r="S1301" i="62"/>
  <c r="S1389" i="62"/>
  <c r="S1417" i="62"/>
  <c r="S1447" i="62"/>
  <c r="S1461" i="62"/>
  <c r="S1525" i="62"/>
  <c r="S1535" i="62"/>
  <c r="S1677" i="62"/>
  <c r="S1851" i="62"/>
  <c r="S1875" i="62"/>
  <c r="S875" i="62"/>
  <c r="S1097" i="62"/>
  <c r="S1135" i="62"/>
  <c r="S1223" i="62"/>
  <c r="S1261" i="62"/>
  <c r="S1573" i="62"/>
  <c r="S1613" i="62"/>
  <c r="S1635" i="62"/>
  <c r="S1661" i="62"/>
  <c r="S1857" i="62"/>
  <c r="S637" i="62"/>
  <c r="S757" i="62"/>
  <c r="S191" i="62"/>
  <c r="S373" i="62"/>
  <c r="S649" i="62"/>
  <c r="S171" i="62"/>
  <c r="S397" i="62"/>
  <c r="S431" i="62"/>
  <c r="S563" i="62"/>
  <c r="S613" i="62"/>
  <c r="S629" i="62"/>
  <c r="S719" i="62"/>
  <c r="S785" i="62"/>
  <c r="S1247" i="62"/>
  <c r="S1413" i="62"/>
  <c r="S1429" i="62"/>
  <c r="S1453" i="62"/>
  <c r="S1469" i="62"/>
  <c r="S1493" i="62"/>
  <c r="S1583" i="62"/>
  <c r="S1607" i="62"/>
  <c r="S1847" i="62"/>
  <c r="S253" i="62"/>
  <c r="S745" i="62"/>
  <c r="S151" i="62"/>
  <c r="S289" i="62"/>
  <c r="S389" i="62"/>
  <c r="S1711" i="62"/>
  <c r="S45" i="62"/>
  <c r="S65" i="62"/>
  <c r="S121" i="62"/>
  <c r="S143" i="62"/>
  <c r="S149" i="62"/>
  <c r="S221" i="62"/>
  <c r="S227" i="62"/>
  <c r="S257" i="62"/>
  <c r="S263" i="62"/>
  <c r="S269" i="62"/>
  <c r="S353" i="62"/>
  <c r="S453" i="62"/>
  <c r="S485" i="62"/>
  <c r="S511" i="62"/>
  <c r="S541" i="62"/>
  <c r="S587" i="62"/>
  <c r="S619" i="62"/>
  <c r="S635" i="62"/>
  <c r="S647" i="62"/>
  <c r="S669" i="62"/>
  <c r="S681" i="62"/>
  <c r="S687" i="62"/>
  <c r="S697" i="62"/>
  <c r="S703" i="62"/>
  <c r="S749" i="62"/>
  <c r="S817" i="62"/>
  <c r="S845" i="62"/>
  <c r="S1271" i="62"/>
  <c r="S1385" i="62"/>
  <c r="S1645" i="62"/>
  <c r="S1777" i="62"/>
  <c r="S201" i="62"/>
  <c r="S409" i="62"/>
  <c r="S819" i="62"/>
  <c r="S949" i="62"/>
  <c r="S37" i="62"/>
  <c r="S295" i="62"/>
  <c r="S643" i="62"/>
  <c r="S1373" i="62"/>
  <c r="S1917" i="62"/>
  <c r="S41" i="62"/>
  <c r="S75" i="62"/>
  <c r="S89" i="62"/>
  <c r="S117" i="62"/>
  <c r="S133" i="62"/>
  <c r="S155" i="62"/>
  <c r="S195" i="62"/>
  <c r="S235" i="62"/>
  <c r="S399" i="62"/>
  <c r="S481" i="62"/>
  <c r="S537" i="62"/>
  <c r="S665" i="62"/>
  <c r="S675" i="62"/>
  <c r="S713" i="62"/>
  <c r="S727" i="62"/>
  <c r="S769" i="62"/>
  <c r="S1017" i="62"/>
  <c r="S1053" i="62"/>
  <c r="S1109" i="62"/>
  <c r="S1127" i="62"/>
  <c r="S1133" i="62"/>
  <c r="S1141" i="62"/>
  <c r="S1199" i="62"/>
  <c r="S1227" i="62"/>
  <c r="S1285" i="62"/>
  <c r="S1299" i="62"/>
  <c r="S1313" i="62"/>
  <c r="S1365" i="62"/>
  <c r="S1569" i="62"/>
  <c r="S1615" i="62"/>
  <c r="S1699" i="62"/>
  <c r="S1713" i="62"/>
  <c r="S1763" i="62"/>
  <c r="S2025" i="62"/>
  <c r="F2120" i="64"/>
  <c r="I2120" i="64"/>
  <c r="I1368" i="64"/>
  <c r="F1368" i="64"/>
  <c r="F2002" i="64"/>
  <c r="I2002" i="64"/>
  <c r="I2190" i="64"/>
  <c r="F2190" i="64"/>
  <c r="I2590" i="64"/>
  <c r="F2590" i="64"/>
  <c r="W2590" i="64" s="1"/>
  <c r="I2743" i="64"/>
  <c r="F2743" i="64"/>
  <c r="F850" i="64"/>
  <c r="I850" i="64"/>
  <c r="O1954" i="62"/>
  <c r="I2185" i="64"/>
  <c r="F2185" i="64"/>
  <c r="I3216" i="64"/>
  <c r="F3216" i="64"/>
  <c r="F700" i="64"/>
  <c r="I700" i="64"/>
  <c r="I2609" i="64"/>
  <c r="F2609" i="64"/>
  <c r="P1068" i="62"/>
  <c r="I2293" i="64"/>
  <c r="F2293" i="64"/>
  <c r="W2293" i="64" s="1"/>
  <c r="I2396" i="64"/>
  <c r="F2396" i="64"/>
  <c r="W2396" i="64" s="1"/>
  <c r="I254" i="64"/>
  <c r="F254" i="64"/>
  <c r="I2089" i="64"/>
  <c r="F2089" i="64"/>
  <c r="W2089" i="64" s="1"/>
  <c r="I2175" i="64"/>
  <c r="F2175" i="64"/>
  <c r="I2283" i="64"/>
  <c r="F2283" i="64"/>
  <c r="F2507" i="64"/>
  <c r="I2507" i="64"/>
  <c r="F1181" i="64"/>
  <c r="I1181" i="64"/>
  <c r="P871" i="62"/>
  <c r="K873" i="62"/>
  <c r="P1062" i="62"/>
  <c r="I910" i="64"/>
  <c r="F910" i="64"/>
  <c r="I1576" i="64"/>
  <c r="F1576" i="64"/>
  <c r="I1857" i="64"/>
  <c r="N1857" i="64" s="1"/>
  <c r="F1857" i="64"/>
  <c r="F2499" i="64"/>
  <c r="I2499" i="64"/>
  <c r="F2444" i="64"/>
  <c r="I2444" i="64"/>
  <c r="I1165" i="64"/>
  <c r="F1165" i="64"/>
  <c r="F2076" i="64"/>
  <c r="I2076" i="64"/>
  <c r="I2154" i="64"/>
  <c r="F2154" i="64"/>
  <c r="I3219" i="64"/>
  <c r="F3219" i="64"/>
  <c r="I1484" i="64"/>
  <c r="F1484" i="64"/>
  <c r="I2049" i="64"/>
  <c r="F2049" i="64"/>
  <c r="F586" i="64"/>
  <c r="I586" i="64"/>
  <c r="I2326" i="64"/>
  <c r="F2326" i="64"/>
  <c r="I2614" i="64"/>
  <c r="F2614" i="64"/>
  <c r="F423" i="64"/>
  <c r="I423" i="64"/>
  <c r="F809" i="64"/>
  <c r="I809" i="64"/>
  <c r="N809" i="64" s="1"/>
  <c r="Q854" i="64"/>
  <c r="Q866" i="64"/>
  <c r="Q871" i="64"/>
  <c r="T871" i="64" s="1"/>
  <c r="F887" i="64"/>
  <c r="I887" i="64"/>
  <c r="Q1063" i="64"/>
  <c r="Q1065" i="64"/>
  <c r="Q1296" i="64"/>
  <c r="I1452" i="64"/>
  <c r="F1452" i="64"/>
  <c r="I1782" i="64"/>
  <c r="F1782" i="64"/>
  <c r="I1985" i="64"/>
  <c r="F1985" i="64"/>
  <c r="I2521" i="64"/>
  <c r="F2521" i="64"/>
  <c r="I3206" i="64"/>
  <c r="F3206" i="64"/>
  <c r="P1965" i="62"/>
  <c r="S1965" i="62" s="1"/>
  <c r="I411" i="64"/>
  <c r="P411" i="64" s="1"/>
  <c r="R411" i="64" s="1"/>
  <c r="F411" i="64"/>
  <c r="F1171" i="64"/>
  <c r="I1171" i="64"/>
  <c r="P1171" i="64" s="1"/>
  <c r="I97" i="64"/>
  <c r="I172" i="64"/>
  <c r="I313" i="64"/>
  <c r="I334" i="64"/>
  <c r="F429" i="64"/>
  <c r="I429" i="64"/>
  <c r="I516" i="64"/>
  <c r="N516" i="64" s="1"/>
  <c r="I642" i="64"/>
  <c r="W642" i="64" s="1"/>
  <c r="I681" i="64"/>
  <c r="I938" i="64"/>
  <c r="F938" i="64"/>
  <c r="I972" i="64"/>
  <c r="I982" i="64"/>
  <c r="I1029" i="64"/>
  <c r="P1029" i="64" s="1"/>
  <c r="P1027" i="64" s="1"/>
  <c r="I1109" i="64"/>
  <c r="I1228" i="64"/>
  <c r="F1228" i="64"/>
  <c r="I1309" i="64"/>
  <c r="P1309" i="64" s="1"/>
  <c r="I2016" i="64"/>
  <c r="F2016" i="64"/>
  <c r="I2023" i="64"/>
  <c r="I2131" i="64"/>
  <c r="F2136" i="64"/>
  <c r="I2136" i="64"/>
  <c r="I2258" i="64"/>
  <c r="F2258" i="64"/>
  <c r="I2303" i="64"/>
  <c r="I2412" i="64"/>
  <c r="I2629" i="64"/>
  <c r="F2629" i="64"/>
  <c r="W2629" i="64" s="1"/>
  <c r="I2639" i="64"/>
  <c r="I3186" i="64"/>
  <c r="I3207" i="64"/>
  <c r="I672" i="64"/>
  <c r="F672" i="64"/>
  <c r="I2548" i="64"/>
  <c r="F2548" i="64"/>
  <c r="P211" i="62"/>
  <c r="P870" i="62"/>
  <c r="P1759" i="62"/>
  <c r="P1961" i="62"/>
  <c r="I46" i="64"/>
  <c r="I128" i="64"/>
  <c r="I150" i="64"/>
  <c r="I190" i="64"/>
  <c r="I346" i="64"/>
  <c r="F346" i="64"/>
  <c r="I536" i="64"/>
  <c r="F536" i="64"/>
  <c r="I663" i="64"/>
  <c r="F663" i="64"/>
  <c r="I1256" i="64"/>
  <c r="F1256" i="64"/>
  <c r="I1517" i="64"/>
  <c r="I1588" i="64"/>
  <c r="F1588" i="64"/>
  <c r="I1919" i="64"/>
  <c r="I2081" i="64"/>
  <c r="F2086" i="64"/>
  <c r="I2086" i="64"/>
  <c r="I2108" i="64"/>
  <c r="I2176" i="64"/>
  <c r="I2353" i="64"/>
  <c r="F2353" i="64"/>
  <c r="I2582" i="64"/>
  <c r="F2582" i="64"/>
  <c r="N2582" i="64" s="1"/>
  <c r="F2635" i="64"/>
  <c r="I2635" i="64"/>
  <c r="P855" i="62"/>
  <c r="P1498" i="62"/>
  <c r="K1748" i="62"/>
  <c r="F38" i="64"/>
  <c r="F112" i="64"/>
  <c r="F147" i="64"/>
  <c r="I195" i="64"/>
  <c r="F200" i="64"/>
  <c r="I255" i="64"/>
  <c r="I260" i="64"/>
  <c r="I564" i="64"/>
  <c r="I624" i="64"/>
  <c r="F726" i="64"/>
  <c r="Q868" i="64"/>
  <c r="F1014" i="64"/>
  <c r="I1153" i="64"/>
  <c r="F1153" i="64"/>
  <c r="I1191" i="64"/>
  <c r="F1191" i="64"/>
  <c r="I1369" i="64"/>
  <c r="I1459" i="64"/>
  <c r="P1504" i="64"/>
  <c r="I1896" i="64"/>
  <c r="Q1956" i="64"/>
  <c r="F1972" i="64"/>
  <c r="I2191" i="64"/>
  <c r="F2259" i="64"/>
  <c r="F2269" i="64"/>
  <c r="I2269" i="64"/>
  <c r="F2383" i="64"/>
  <c r="L2383" i="64" s="1"/>
  <c r="I2383" i="64"/>
  <c r="I2481" i="64"/>
  <c r="F2492" i="64"/>
  <c r="L2492" i="64" s="1"/>
  <c r="I2678" i="64"/>
  <c r="F2678" i="64"/>
  <c r="L2678" i="64" s="1"/>
  <c r="F2745" i="64"/>
  <c r="P2745" i="64" s="1"/>
  <c r="R2745" i="64" s="1"/>
  <c r="F3174" i="64"/>
  <c r="F3183" i="64"/>
  <c r="P1064" i="62"/>
  <c r="I2773" i="64"/>
  <c r="F2773" i="64"/>
  <c r="I1469" i="64"/>
  <c r="F1469" i="64"/>
  <c r="I200" i="64"/>
  <c r="I273" i="64"/>
  <c r="I593" i="64"/>
  <c r="I602" i="64"/>
  <c r="I746" i="64"/>
  <c r="I812" i="64"/>
  <c r="I958" i="64"/>
  <c r="I2375" i="64"/>
  <c r="F2375" i="64"/>
  <c r="I2465" i="64"/>
  <c r="I3161" i="64"/>
  <c r="P872" i="62"/>
  <c r="I35" i="64"/>
  <c r="I99" i="64"/>
  <c r="I170" i="64"/>
  <c r="I237" i="64"/>
  <c r="F300" i="64"/>
  <c r="I300" i="64"/>
  <c r="I315" i="64"/>
  <c r="I518" i="64"/>
  <c r="I802" i="64"/>
  <c r="I890" i="64"/>
  <c r="I1411" i="64"/>
  <c r="F1411" i="64"/>
  <c r="I1763" i="64"/>
  <c r="W1763" i="64" s="1"/>
  <c r="F1763" i="64"/>
  <c r="I1921" i="64"/>
  <c r="W1921" i="64" s="1"/>
  <c r="F1921" i="64"/>
  <c r="I2074" i="64"/>
  <c r="F2074" i="64"/>
  <c r="I2169" i="64"/>
  <c r="I2212" i="64"/>
  <c r="F2212" i="64"/>
  <c r="I2329" i="64"/>
  <c r="F2329" i="64"/>
  <c r="L2329" i="64" s="1"/>
  <c r="I2438" i="64"/>
  <c r="F2438" i="64"/>
  <c r="I2579" i="64"/>
  <c r="I2679" i="64"/>
  <c r="O861" i="62"/>
  <c r="P1503" i="62"/>
  <c r="I48" i="64"/>
  <c r="L48" i="64" s="1"/>
  <c r="I152" i="64"/>
  <c r="I174" i="64"/>
  <c r="I278" i="64"/>
  <c r="I450" i="64"/>
  <c r="I454" i="64"/>
  <c r="F463" i="64"/>
  <c r="I463" i="64"/>
  <c r="I561" i="64"/>
  <c r="F561" i="64"/>
  <c r="F589" i="64"/>
  <c r="I589" i="64"/>
  <c r="I603" i="64"/>
  <c r="F603" i="64"/>
  <c r="I694" i="64"/>
  <c r="I875" i="64"/>
  <c r="F945" i="64"/>
  <c r="I945" i="64"/>
  <c r="P1069" i="64"/>
  <c r="I1092" i="64"/>
  <c r="I1407" i="64"/>
  <c r="F1407" i="64"/>
  <c r="F1451" i="64"/>
  <c r="I1451" i="64"/>
  <c r="I1734" i="64"/>
  <c r="I1973" i="64"/>
  <c r="I2052" i="64"/>
  <c r="I2203" i="64"/>
  <c r="F2203" i="64"/>
  <c r="W2203" i="64" s="1"/>
  <c r="I2250" i="64"/>
  <c r="I2317" i="64"/>
  <c r="F2317" i="64"/>
  <c r="I2355" i="64"/>
  <c r="F2355" i="64"/>
  <c r="W2355" i="64" s="1"/>
  <c r="F2462" i="64"/>
  <c r="I2462" i="64"/>
  <c r="I2474" i="64"/>
  <c r="F2474" i="64"/>
  <c r="I2584" i="64"/>
  <c r="F2584" i="64"/>
  <c r="I3175" i="64"/>
  <c r="F751" i="64"/>
  <c r="I751" i="64"/>
  <c r="P751" i="64" s="1"/>
  <c r="I1183" i="64"/>
  <c r="F1183" i="64"/>
  <c r="I2650" i="64"/>
  <c r="F2650" i="64"/>
  <c r="O871" i="62"/>
  <c r="P1505" i="62"/>
  <c r="I113" i="64"/>
  <c r="W113" i="64" s="1"/>
  <c r="F158" i="64"/>
  <c r="Q215" i="64"/>
  <c r="F282" i="64"/>
  <c r="I410" i="64"/>
  <c r="F699" i="64"/>
  <c r="F808" i="64"/>
  <c r="I808" i="64"/>
  <c r="I837" i="64"/>
  <c r="P837" i="64" s="1"/>
  <c r="F837" i="64"/>
  <c r="L859" i="64"/>
  <c r="I909" i="64"/>
  <c r="N909" i="64" s="1"/>
  <c r="F936" i="64"/>
  <c r="F1133" i="64"/>
  <c r="I1133" i="64"/>
  <c r="I1209" i="64"/>
  <c r="F1209" i="64"/>
  <c r="I1312" i="64"/>
  <c r="F1328" i="64"/>
  <c r="F1446" i="64"/>
  <c r="I1633" i="64"/>
  <c r="F1705" i="64"/>
  <c r="Q1752" i="64"/>
  <c r="I1769" i="64"/>
  <c r="Q1791" i="64"/>
  <c r="F2024" i="64"/>
  <c r="F2114" i="64"/>
  <c r="I2119" i="64"/>
  <c r="I2129" i="64"/>
  <c r="I2627" i="64"/>
  <c r="F2627" i="64"/>
  <c r="I2642" i="64"/>
  <c r="I2651" i="64"/>
  <c r="F2775" i="64"/>
  <c r="I2775" i="64"/>
  <c r="F376" i="64"/>
  <c r="I376" i="64"/>
  <c r="I2607" i="64"/>
  <c r="F2607" i="64"/>
  <c r="Q211" i="64"/>
  <c r="F473" i="64"/>
  <c r="I473" i="64"/>
  <c r="I718" i="64"/>
  <c r="I1557" i="64"/>
  <c r="F1557" i="64"/>
  <c r="F1992" i="64"/>
  <c r="I1992" i="64"/>
  <c r="I2245" i="64"/>
  <c r="F2245" i="64"/>
  <c r="F2270" i="64"/>
  <c r="I2270" i="64"/>
  <c r="I2388" i="64"/>
  <c r="I3218" i="64"/>
  <c r="H449" i="62"/>
  <c r="P866" i="62"/>
  <c r="P1072" i="62"/>
  <c r="S1073" i="62" s="1"/>
  <c r="P1074" i="62"/>
  <c r="K1467" i="62"/>
  <c r="P1755" i="62"/>
  <c r="O1951" i="62"/>
  <c r="N212" i="64"/>
  <c r="F220" i="64"/>
  <c r="I292" i="64"/>
  <c r="F292" i="64"/>
  <c r="F333" i="64"/>
  <c r="F470" i="64"/>
  <c r="F558" i="64"/>
  <c r="F632" i="64"/>
  <c r="I632" i="64"/>
  <c r="F680" i="64"/>
  <c r="F762" i="64"/>
  <c r="F814" i="64"/>
  <c r="I814" i="64"/>
  <c r="Q869" i="64"/>
  <c r="F1022" i="64"/>
  <c r="F1108" i="64"/>
  <c r="F1259" i="64"/>
  <c r="Q1498" i="64"/>
  <c r="I1570" i="64"/>
  <c r="F1570" i="64"/>
  <c r="I1889" i="64"/>
  <c r="N1889" i="64" s="1"/>
  <c r="F1889" i="64"/>
  <c r="F2162" i="64"/>
  <c r="W2162" i="64" s="1"/>
  <c r="F2224" i="64"/>
  <c r="W2224" i="64" s="1"/>
  <c r="I2251" i="64"/>
  <c r="F2251" i="64"/>
  <c r="F2296" i="64"/>
  <c r="F2321" i="64"/>
  <c r="N2321" i="64" s="1"/>
  <c r="F2330" i="64"/>
  <c r="F2342" i="64"/>
  <c r="I2351" i="64"/>
  <c r="F2351" i="64"/>
  <c r="F2390" i="64"/>
  <c r="W2390" i="64" s="1"/>
  <c r="F2430" i="64"/>
  <c r="I2471" i="64"/>
  <c r="F2552" i="64"/>
  <c r="I2623" i="64"/>
  <c r="F2623" i="64"/>
  <c r="F2657" i="64"/>
  <c r="I2657" i="64"/>
  <c r="F2693" i="64"/>
  <c r="W2693" i="64" s="1"/>
  <c r="I2693" i="64"/>
  <c r="F2717" i="64"/>
  <c r="F2731" i="64"/>
  <c r="F2755" i="64"/>
  <c r="F3151" i="64"/>
  <c r="I3151" i="64"/>
  <c r="Q1076" i="64"/>
  <c r="Q1754" i="64"/>
  <c r="Q2009" i="64"/>
  <c r="Q2415" i="64"/>
  <c r="L2415" i="64"/>
  <c r="R2415" i="64" s="1"/>
  <c r="F2257" i="64"/>
  <c r="F2266" i="64"/>
  <c r="F2372" i="64"/>
  <c r="F2769" i="64"/>
  <c r="F3189" i="64"/>
  <c r="F519" i="64"/>
  <c r="F587" i="64"/>
  <c r="I664" i="64"/>
  <c r="I687" i="64"/>
  <c r="F747" i="64"/>
  <c r="F756" i="64"/>
  <c r="I781" i="64"/>
  <c r="F823" i="64"/>
  <c r="F1137" i="64"/>
  <c r="F1145" i="64"/>
  <c r="F1248" i="64"/>
  <c r="F1253" i="64"/>
  <c r="I1301" i="64"/>
  <c r="I1315" i="64"/>
  <c r="F1339" i="64"/>
  <c r="F1362" i="64"/>
  <c r="F1435" i="64"/>
  <c r="F1447" i="64"/>
  <c r="F1608" i="64"/>
  <c r="I1613" i="64"/>
  <c r="I1772" i="64"/>
  <c r="I2050" i="64"/>
  <c r="F2072" i="64"/>
  <c r="F2146" i="64"/>
  <c r="F2155" i="64"/>
  <c r="F2163" i="64"/>
  <c r="F2248" i="64"/>
  <c r="F2389" i="64"/>
  <c r="F2424" i="64"/>
  <c r="F2485" i="64"/>
  <c r="F2528" i="64"/>
  <c r="F2698" i="64"/>
  <c r="I583" i="64"/>
  <c r="I738" i="64"/>
  <c r="Q862" i="64"/>
  <c r="F1335" i="64"/>
  <c r="Q1750" i="64"/>
  <c r="Q1760" i="64"/>
  <c r="F1974" i="64"/>
  <c r="P1995" i="64"/>
  <c r="F2012" i="64"/>
  <c r="F2344" i="64"/>
  <c r="I2445" i="64"/>
  <c r="F2555" i="64"/>
  <c r="F2567" i="64"/>
  <c r="F2694" i="64"/>
  <c r="I2716" i="64"/>
  <c r="F2766" i="64"/>
  <c r="I471" i="64"/>
  <c r="I706" i="64"/>
  <c r="Q1467" i="64"/>
  <c r="I1697" i="64"/>
  <c r="P1697" i="64" s="1"/>
  <c r="I1738" i="64"/>
  <c r="Q1957" i="64"/>
  <c r="R3375" i="64"/>
  <c r="R3800" i="64"/>
  <c r="R3877" i="64"/>
  <c r="R3889" i="64"/>
  <c r="R3896" i="64"/>
  <c r="R3913" i="64"/>
  <c r="R3920" i="64"/>
  <c r="R3925" i="64"/>
  <c r="Q2688" i="62"/>
  <c r="R3728" i="64"/>
  <c r="R3745" i="64"/>
  <c r="R3757" i="64"/>
  <c r="Q3440" i="62"/>
  <c r="R3235" i="64"/>
  <c r="R3402" i="64"/>
  <c r="R3793" i="64"/>
  <c r="R3803" i="64"/>
  <c r="R3810" i="64"/>
  <c r="R3827" i="64"/>
  <c r="R3834" i="64"/>
  <c r="R3851" i="64"/>
  <c r="R3858" i="64"/>
  <c r="R3464" i="64"/>
  <c r="R3508" i="64"/>
  <c r="Q3569" i="62"/>
  <c r="Q3576" i="62"/>
  <c r="Q3588" i="62"/>
  <c r="Q3632" i="62"/>
  <c r="Q3637" i="62"/>
  <c r="Q3644" i="62"/>
  <c r="R3343" i="64"/>
  <c r="R3387" i="64"/>
  <c r="M3462" i="62"/>
  <c r="K3456" i="62"/>
  <c r="Q3258" i="62"/>
  <c r="Q3263" i="62"/>
  <c r="Q3368" i="62"/>
  <c r="Q3373" i="62"/>
  <c r="Q3379" i="62"/>
  <c r="Q3411" i="62"/>
  <c r="M3241" i="62"/>
  <c r="R2027" i="64"/>
  <c r="M3456" i="62"/>
  <c r="Q3526" i="62"/>
  <c r="R3592" i="64"/>
  <c r="R3657" i="64"/>
  <c r="R3700" i="64"/>
  <c r="Q2258" i="62"/>
  <c r="Q3362" i="62"/>
  <c r="Q3383" i="62"/>
  <c r="R3545" i="64"/>
  <c r="Q3545" i="62"/>
  <c r="R3711" i="64"/>
  <c r="Q3863" i="62"/>
  <c r="Q3640" i="62"/>
  <c r="Q3645" i="62"/>
  <c r="Q3874" i="62"/>
  <c r="Q3886" i="62"/>
  <c r="Q3903" i="62"/>
  <c r="Q3910" i="62"/>
  <c r="Q3922" i="62"/>
  <c r="Q3927" i="62"/>
  <c r="R3664" i="64"/>
  <c r="Q3810" i="62"/>
  <c r="Q3815" i="62"/>
  <c r="Q3921" i="62"/>
  <c r="Q3816" i="62"/>
  <c r="Q3929" i="62"/>
  <c r="Q3687" i="62"/>
  <c r="Q3699" i="62"/>
  <c r="Q3769" i="62"/>
  <c r="Q3790" i="62"/>
  <c r="R3691" i="64"/>
  <c r="Q3654" i="62"/>
  <c r="Q3666" i="62"/>
  <c r="Q3678" i="62"/>
  <c r="Q3690" i="62"/>
  <c r="Q3765" i="62"/>
  <c r="Q3584" i="62"/>
  <c r="Q3587" i="62"/>
  <c r="Q3594" i="62"/>
  <c r="R3524" i="64"/>
  <c r="Q3477" i="62"/>
  <c r="P3463" i="64"/>
  <c r="M3457" i="62"/>
  <c r="K3463" i="62"/>
  <c r="Q3490" i="62"/>
  <c r="Q3507" i="62"/>
  <c r="Q3514" i="62"/>
  <c r="P3462" i="64"/>
  <c r="R3458" i="64"/>
  <c r="P3456" i="64"/>
  <c r="R3267" i="64"/>
  <c r="R3300" i="64"/>
  <c r="Q3273" i="62"/>
  <c r="Q3337" i="62"/>
  <c r="R3262" i="64"/>
  <c r="Q3235" i="62"/>
  <c r="R3234" i="64"/>
  <c r="Q2023" i="62"/>
  <c r="Q1329" i="62"/>
  <c r="Q3262" i="62"/>
  <c r="R3818" i="64"/>
  <c r="K3542" i="62"/>
  <c r="R1134" i="64"/>
  <c r="R2023" i="64"/>
  <c r="R3448" i="64"/>
  <c r="Q3301" i="62"/>
  <c r="R3785" i="64"/>
  <c r="R3792" i="64"/>
  <c r="R3826" i="64"/>
  <c r="R3838" i="64"/>
  <c r="R3843" i="64"/>
  <c r="R3852" i="64"/>
  <c r="R3855" i="64"/>
  <c r="R3862" i="64"/>
  <c r="R3903" i="64"/>
  <c r="R3915" i="64"/>
  <c r="R3927" i="64"/>
  <c r="Q3429" i="62"/>
  <c r="Q3441" i="62"/>
  <c r="T3441" i="62" s="1"/>
  <c r="R3725" i="64"/>
  <c r="R3760" i="64"/>
  <c r="Q3355" i="62"/>
  <c r="Q3725" i="62"/>
  <c r="Q3805" i="62"/>
  <c r="R3351" i="64"/>
  <c r="Q3309" i="62"/>
  <c r="Q3683" i="62"/>
  <c r="Q3772" i="62"/>
  <c r="Q3522" i="62"/>
  <c r="R3360" i="64"/>
  <c r="N3456" i="64"/>
  <c r="N3462" i="64"/>
  <c r="Q3861" i="62"/>
  <c r="R3461" i="64"/>
  <c r="R3637" i="64"/>
  <c r="M3505" i="62"/>
  <c r="Q3548" i="62"/>
  <c r="Q3655" i="62"/>
  <c r="Q3674" i="62"/>
  <c r="Q3686" i="62"/>
  <c r="Q3698" i="62"/>
  <c r="Q3773" i="62"/>
  <c r="R3356" i="64"/>
  <c r="Q1607" i="62"/>
  <c r="N3543" i="64"/>
  <c r="R3878" i="64"/>
  <c r="R3914" i="64"/>
  <c r="R3297" i="64"/>
  <c r="L3392" i="64"/>
  <c r="L3542" i="64"/>
  <c r="R3546" i="64"/>
  <c r="R3692" i="64"/>
  <c r="R3727" i="64"/>
  <c r="R3746" i="64"/>
  <c r="R3751" i="64"/>
  <c r="R3764" i="64"/>
  <c r="R3771" i="64"/>
  <c r="R3784" i="64"/>
  <c r="R3789" i="64"/>
  <c r="R3842" i="64"/>
  <c r="Q3354" i="62"/>
  <c r="Q3372" i="62"/>
  <c r="Q3390" i="62"/>
  <c r="M3438" i="62"/>
  <c r="Q3528" i="62"/>
  <c r="Q3561" i="62"/>
  <c r="Q3873" i="62"/>
  <c r="Q3880" i="62"/>
  <c r="Q3885" i="62"/>
  <c r="Q3904" i="62"/>
  <c r="Q3909" i="62"/>
  <c r="L3240" i="64"/>
  <c r="R3821" i="64"/>
  <c r="R3900" i="64"/>
  <c r="R3912" i="64"/>
  <c r="Q3343" i="62"/>
  <c r="Q3433" i="62"/>
  <c r="Q3532" i="62"/>
  <c r="Q3537" i="62"/>
  <c r="Q3591" i="62"/>
  <c r="Q3809" i="62"/>
  <c r="R1273" i="64"/>
  <c r="R2024" i="64"/>
  <c r="N3240" i="64"/>
  <c r="R3358" i="64"/>
  <c r="R3398" i="64"/>
  <c r="R3547" i="64"/>
  <c r="U3547" i="64" s="1"/>
  <c r="L3565" i="64"/>
  <c r="R3582" i="64"/>
  <c r="R3594" i="64"/>
  <c r="R3659" i="64"/>
  <c r="R3666" i="64"/>
  <c r="R3683" i="64"/>
  <c r="R3695" i="64"/>
  <c r="R3888" i="64"/>
  <c r="Q3399" i="62"/>
  <c r="Q3402" i="62"/>
  <c r="Q3914" i="62"/>
  <c r="R3802" i="64"/>
  <c r="R3807" i="64"/>
  <c r="M3339" i="62"/>
  <c r="Q3351" i="62"/>
  <c r="Q3826" i="62"/>
  <c r="Q3838" i="62"/>
  <c r="Q3857" i="62"/>
  <c r="Q3864" i="62"/>
  <c r="Q3924" i="62"/>
  <c r="R3243" i="64"/>
  <c r="R3337" i="64"/>
  <c r="R3408" i="64"/>
  <c r="R3410" i="64"/>
  <c r="R3413" i="64"/>
  <c r="O3339" i="62"/>
  <c r="Q3749" i="62"/>
  <c r="Q3785" i="62"/>
  <c r="Q3862" i="62"/>
  <c r="Q3243" i="62"/>
  <c r="Q3299" i="62"/>
  <c r="K3462" i="62"/>
  <c r="Q3552" i="62"/>
  <c r="R3270" i="64"/>
  <c r="R3301" i="64"/>
  <c r="N3438" i="64"/>
  <c r="R3553" i="64"/>
  <c r="R3583" i="64"/>
  <c r="R3588" i="64"/>
  <c r="R3590" i="64"/>
  <c r="R3696" i="64"/>
  <c r="Q3363" i="62"/>
  <c r="Q3386" i="62"/>
  <c r="Q3688" i="62"/>
  <c r="Q3700" i="62"/>
  <c r="Q3834" i="62"/>
  <c r="Q3846" i="62"/>
  <c r="Q3858" i="62"/>
  <c r="Q3865" i="62"/>
  <c r="Q3889" i="62"/>
  <c r="Q3896" i="62"/>
  <c r="Q3901" i="62"/>
  <c r="Q3913" i="62"/>
  <c r="R3437" i="64"/>
  <c r="R3534" i="64"/>
  <c r="R3849" i="64"/>
  <c r="R3904" i="64"/>
  <c r="Q2264" i="62"/>
  <c r="Q3252" i="62"/>
  <c r="Q3342" i="62"/>
  <c r="Q3432" i="62"/>
  <c r="Q3536" i="62"/>
  <c r="Q3571" i="62"/>
  <c r="Q3578" i="62"/>
  <c r="Q3634" i="62"/>
  <c r="Q3669" i="62"/>
  <c r="Q3681" i="62"/>
  <c r="Q3704" i="62"/>
  <c r="Q3721" i="62"/>
  <c r="Q3728" i="62"/>
  <c r="Q3752" i="62"/>
  <c r="Q3757" i="62"/>
  <c r="Q3791" i="62"/>
  <c r="Q3801" i="62"/>
  <c r="Q3808" i="62"/>
  <c r="Q3813" i="62"/>
  <c r="R3255" i="64"/>
  <c r="R3355" i="64"/>
  <c r="R3379" i="64"/>
  <c r="R3651" i="64"/>
  <c r="R3682" i="64"/>
  <c r="R3712" i="64"/>
  <c r="R3729" i="64"/>
  <c r="R3753" i="64"/>
  <c r="R3766" i="64"/>
  <c r="Q3737" i="62"/>
  <c r="Q3814" i="62"/>
  <c r="Q3855" i="62"/>
  <c r="Q3397" i="62"/>
  <c r="Q2019" i="62"/>
  <c r="Q3231" i="62"/>
  <c r="Q3254" i="62"/>
  <c r="Q3297" i="62"/>
  <c r="Q3349" i="62"/>
  <c r="Q3659" i="62"/>
  <c r="R3824" i="64"/>
  <c r="R3872" i="64"/>
  <c r="Q3573" i="62"/>
  <c r="O3405" i="62"/>
  <c r="O3457" i="62"/>
  <c r="O3505" i="62"/>
  <c r="Q3553" i="62"/>
  <c r="Q3876" i="62"/>
  <c r="Q3905" i="62"/>
  <c r="R1275" i="64"/>
  <c r="R3230" i="64"/>
  <c r="R3371" i="64"/>
  <c r="R3409" i="64"/>
  <c r="R3436" i="64"/>
  <c r="R3453" i="64"/>
  <c r="R3460" i="64"/>
  <c r="R3466" i="64"/>
  <c r="R3535" i="64"/>
  <c r="R3549" i="64"/>
  <c r="R3577" i="64"/>
  <c r="R3584" i="64"/>
  <c r="R3645" i="64"/>
  <c r="R3658" i="64"/>
  <c r="R3698" i="64"/>
  <c r="R3733" i="64"/>
  <c r="R3740" i="64"/>
  <c r="R3770" i="64"/>
  <c r="R3776" i="64"/>
  <c r="R3795" i="64"/>
  <c r="R3805" i="64"/>
  <c r="R3817" i="64"/>
  <c r="R3831" i="64"/>
  <c r="R3874" i="64"/>
  <c r="R3881" i="64"/>
  <c r="R3886" i="64"/>
  <c r="R3891" i="64"/>
  <c r="Q418" i="62"/>
  <c r="Q447" i="62"/>
  <c r="Q1762" i="62"/>
  <c r="O3241" i="62"/>
  <c r="Q3275" i="62"/>
  <c r="Q3307" i="62"/>
  <c r="Q3371" i="62"/>
  <c r="Q3395" i="62"/>
  <c r="Q3443" i="62"/>
  <c r="O3463" i="62"/>
  <c r="Q3534" i="62"/>
  <c r="Q3652" i="62"/>
  <c r="Q3657" i="62"/>
  <c r="Q3676" i="62"/>
  <c r="Q3706" i="62"/>
  <c r="Q3713" i="62"/>
  <c r="Q3730" i="62"/>
  <c r="Q3754" i="62"/>
  <c r="Q3778" i="62"/>
  <c r="Q3817" i="62"/>
  <c r="Q3829" i="62"/>
  <c r="Q3853" i="62"/>
  <c r="Q3881" i="62"/>
  <c r="R431" i="64"/>
  <c r="P3240" i="64"/>
  <c r="L3241" i="64"/>
  <c r="R3263" i="64"/>
  <c r="R3365" i="64"/>
  <c r="R3391" i="64"/>
  <c r="P3438" i="64"/>
  <c r="P3542" i="64"/>
  <c r="R3661" i="64"/>
  <c r="R3668" i="64"/>
  <c r="R3680" i="64"/>
  <c r="R3694" i="64"/>
  <c r="R3731" i="64"/>
  <c r="R3755" i="64"/>
  <c r="R3768" i="64"/>
  <c r="R3829" i="64"/>
  <c r="R3836" i="64"/>
  <c r="R3841" i="64"/>
  <c r="R3850" i="64"/>
  <c r="R3853" i="64"/>
  <c r="R3860" i="64"/>
  <c r="R3879" i="64"/>
  <c r="R3898" i="64"/>
  <c r="R3917" i="64"/>
  <c r="R3924" i="64"/>
  <c r="M3439" i="62"/>
  <c r="Q3650" i="62"/>
  <c r="Q3679" i="62"/>
  <c r="Q3745" i="62"/>
  <c r="Q3839" i="62"/>
  <c r="Q3879" i="62"/>
  <c r="R3233" i="64"/>
  <c r="R3259" i="64"/>
  <c r="P3405" i="64"/>
  <c r="R3412" i="64"/>
  <c r="R3467" i="64"/>
  <c r="R3506" i="64"/>
  <c r="R3538" i="64"/>
  <c r="R3573" i="64"/>
  <c r="R3580" i="64"/>
  <c r="P3628" i="64"/>
  <c r="R3671" i="64"/>
  <c r="R3685" i="64"/>
  <c r="R3697" i="64"/>
  <c r="R3710" i="64"/>
  <c r="R3715" i="64"/>
  <c r="R3724" i="64"/>
  <c r="R3791" i="64"/>
  <c r="R3822" i="64"/>
  <c r="R3846" i="64"/>
  <c r="R3875" i="64"/>
  <c r="R3882" i="64"/>
  <c r="R3887" i="64"/>
  <c r="R3908" i="64"/>
  <c r="Q3270" i="62"/>
  <c r="Q3437" i="62"/>
  <c r="Q3747" i="62"/>
  <c r="R3570" i="64"/>
  <c r="R3786" i="64"/>
  <c r="Q1215" i="62"/>
  <c r="Q3244" i="62"/>
  <c r="Q3249" i="62"/>
  <c r="Q3271" i="62"/>
  <c r="Q3324" i="62"/>
  <c r="Q3358" i="62"/>
  <c r="M3405" i="62"/>
  <c r="O3439" i="62"/>
  <c r="Q3466" i="62"/>
  <c r="Q3535" i="62"/>
  <c r="Q3549" i="62"/>
  <c r="M3628" i="62"/>
  <c r="Q3648" i="62"/>
  <c r="Q3660" i="62"/>
  <c r="O3646" i="62"/>
  <c r="Q3672" i="62"/>
  <c r="Q3709" i="62"/>
  <c r="Q3714" i="62"/>
  <c r="Q3719" i="62"/>
  <c r="Q3743" i="62"/>
  <c r="Q3755" i="62"/>
  <c r="M3759" i="62"/>
  <c r="Q3784" i="62"/>
  <c r="Q3820" i="62"/>
  <c r="Q3825" i="62"/>
  <c r="Q3832" i="62"/>
  <c r="Q3849" i="62"/>
  <c r="Q3856" i="62"/>
  <c r="Q3877" i="62"/>
  <c r="R319" i="64"/>
  <c r="R418" i="64"/>
  <c r="R1272" i="64"/>
  <c r="R3274" i="64"/>
  <c r="N3434" i="64"/>
  <c r="R3434" i="64" s="1"/>
  <c r="R3522" i="64"/>
  <c r="R3736" i="64"/>
  <c r="Q3409" i="62"/>
  <c r="N3380" i="64"/>
  <c r="L3451" i="64"/>
  <c r="R3451" i="64" s="1"/>
  <c r="R3750" i="64"/>
  <c r="Q1124" i="62"/>
  <c r="Q1201" i="62"/>
  <c r="Q1230" i="62"/>
  <c r="Q3237" i="62"/>
  <c r="Q3260" i="62"/>
  <c r="Q3340" i="62"/>
  <c r="O3338" i="62"/>
  <c r="Q3356" i="62"/>
  <c r="Q3361" i="62"/>
  <c r="Q3374" i="62"/>
  <c r="Q3384" i="62"/>
  <c r="Q3449" i="62"/>
  <c r="Q3524" i="62"/>
  <c r="O3542" i="62"/>
  <c r="Q3547" i="62"/>
  <c r="O3628" i="62"/>
  <c r="Q3635" i="62"/>
  <c r="Q3642" i="62"/>
  <c r="Q3677" i="62"/>
  <c r="Q3696" i="62"/>
  <c r="Q3701" i="62"/>
  <c r="Q3707" i="62"/>
  <c r="Q3731" i="62"/>
  <c r="Q3738" i="62"/>
  <c r="Q3766" i="62"/>
  <c r="Q3771" i="62"/>
  <c r="Q3789" i="62"/>
  <c r="Q3870" i="62"/>
  <c r="Q3882" i="62"/>
  <c r="Q3887" i="62"/>
  <c r="Q3906" i="62"/>
  <c r="Q3925" i="62"/>
  <c r="Q3935" i="62"/>
  <c r="R3361" i="64"/>
  <c r="R3384" i="64"/>
  <c r="N3439" i="64"/>
  <c r="P3457" i="64"/>
  <c r="R3465" i="64"/>
  <c r="R3509" i="64"/>
  <c r="R3536" i="64"/>
  <c r="R3550" i="64"/>
  <c r="R3571" i="64"/>
  <c r="R3578" i="64"/>
  <c r="R3634" i="64"/>
  <c r="R3636" i="64"/>
  <c r="R3639" i="64"/>
  <c r="R3669" i="64"/>
  <c r="R3688" i="64"/>
  <c r="R3690" i="64"/>
  <c r="R3708" i="64"/>
  <c r="R3734" i="64"/>
  <c r="P3775" i="64"/>
  <c r="R3787" i="64"/>
  <c r="R3806" i="64"/>
  <c r="R3820" i="64"/>
  <c r="R3823" i="64"/>
  <c r="R3844" i="64"/>
  <c r="R3885" i="64"/>
  <c r="R3906" i="64"/>
  <c r="Q3711" i="62"/>
  <c r="R3738" i="64"/>
  <c r="R3848" i="64"/>
  <c r="Q737" i="62"/>
  <c r="Q1483" i="62"/>
  <c r="Q3453" i="62"/>
  <c r="Q3533" i="62"/>
  <c r="Q3633" i="62"/>
  <c r="Q3663" i="62"/>
  <c r="Q3675" i="62"/>
  <c r="Q3712" i="62"/>
  <c r="Q3736" i="62"/>
  <c r="Q3741" i="62"/>
  <c r="Q3753" i="62"/>
  <c r="Q3782" i="62"/>
  <c r="Q3818" i="62"/>
  <c r="Q3823" i="62"/>
  <c r="Q3835" i="62"/>
  <c r="Q3842" i="62"/>
  <c r="Q3854" i="62"/>
  <c r="Q3918" i="62"/>
  <c r="R430" i="64"/>
  <c r="R3275" i="64"/>
  <c r="L3339" i="64"/>
  <c r="R3354" i="64"/>
  <c r="R3372" i="64"/>
  <c r="R3390" i="64"/>
  <c r="P3439" i="64"/>
  <c r="N3463" i="64"/>
  <c r="R3490" i="64"/>
  <c r="R3523" i="64"/>
  <c r="R3595" i="64"/>
  <c r="R3681" i="64"/>
  <c r="R3732" i="64"/>
  <c r="R3737" i="64"/>
  <c r="R3749" i="64"/>
  <c r="R3756" i="64"/>
  <c r="R3794" i="64"/>
  <c r="R3811" i="64"/>
  <c r="R3830" i="64"/>
  <c r="R3897" i="64"/>
  <c r="R3918" i="64"/>
  <c r="R3923" i="64"/>
  <c r="Q419" i="62"/>
  <c r="Q439" i="62"/>
  <c r="Q716" i="62"/>
  <c r="Q755" i="62"/>
  <c r="Q3135" i="62"/>
  <c r="Q3245" i="62"/>
  <c r="Q3274" i="62"/>
  <c r="Q3308" i="62"/>
  <c r="Q3375" i="62"/>
  <c r="Q3442" i="62"/>
  <c r="O3462" i="62"/>
  <c r="Q3467" i="62"/>
  <c r="Q3506" i="62"/>
  <c r="Q3538" i="62"/>
  <c r="M3542" i="62"/>
  <c r="Q3582" i="62"/>
  <c r="Q3661" i="62"/>
  <c r="Q3673" i="62"/>
  <c r="Q3694" i="62"/>
  <c r="Q3705" i="62"/>
  <c r="Q3710" i="62"/>
  <c r="Q3729" i="62"/>
  <c r="Q3734" i="62"/>
  <c r="Q3751" i="62"/>
  <c r="Q3780" i="62"/>
  <c r="Q3828" i="62"/>
  <c r="Q3833" i="62"/>
  <c r="Q3840" i="62"/>
  <c r="Q3845" i="62"/>
  <c r="Q3852" i="62"/>
  <c r="Q3859" i="62"/>
  <c r="R447" i="64"/>
  <c r="R3273" i="64"/>
  <c r="P3339" i="64"/>
  <c r="R3359" i="64"/>
  <c r="R3650" i="64"/>
  <c r="R3653" i="64"/>
  <c r="R3735" i="64"/>
  <c r="R3747" i="64"/>
  <c r="R3828" i="64"/>
  <c r="R3845" i="64"/>
  <c r="R3854" i="64"/>
  <c r="R3864" i="64"/>
  <c r="R3883" i="64"/>
  <c r="R3895" i="64"/>
  <c r="R3902" i="64"/>
  <c r="R3916" i="64"/>
  <c r="R3921" i="64"/>
  <c r="R3928" i="64"/>
  <c r="Q875" i="62"/>
  <c r="Q929" i="62"/>
  <c r="Q2743" i="62"/>
  <c r="Q3233" i="62"/>
  <c r="Q3256" i="62"/>
  <c r="Q3306" i="62"/>
  <c r="Q3341" i="62"/>
  <c r="Q3370" i="62"/>
  <c r="Q3408" i="62"/>
  <c r="Q3413" i="62"/>
  <c r="Q3414" i="62"/>
  <c r="Q3436" i="62"/>
  <c r="Q3458" i="62"/>
  <c r="Q3509" i="62"/>
  <c r="Q3550" i="62"/>
  <c r="Q3570" i="62"/>
  <c r="Q3580" i="62"/>
  <c r="Q3585" i="62"/>
  <c r="Q3592" i="62"/>
  <c r="Q3638" i="62"/>
  <c r="Q3692" i="62"/>
  <c r="Q3697" i="62"/>
  <c r="Q3762" i="62"/>
  <c r="Q3787" i="62"/>
  <c r="Q3792" i="62"/>
  <c r="Q3794" i="62"/>
  <c r="Q3802" i="62"/>
  <c r="Q3807" i="62"/>
  <c r="Q3871" i="62"/>
  <c r="Q3878" i="62"/>
  <c r="Q3883" i="62"/>
  <c r="Q3892" i="62"/>
  <c r="Q3895" i="62"/>
  <c r="Q3897" i="62"/>
  <c r="Q3902" i="62"/>
  <c r="Q3907" i="62"/>
  <c r="Q3928" i="62"/>
  <c r="R3266" i="64"/>
  <c r="R3268" i="64"/>
  <c r="R3368" i="64"/>
  <c r="R3373" i="64"/>
  <c r="R3385" i="64"/>
  <c r="P3404" i="64"/>
  <c r="R3491" i="64"/>
  <c r="P3505" i="64"/>
  <c r="P3499" i="64" s="1"/>
  <c r="R3537" i="64"/>
  <c r="N3542" i="64"/>
  <c r="R3551" i="64"/>
  <c r="R3586" i="64"/>
  <c r="R3635" i="64"/>
  <c r="R3684" i="64"/>
  <c r="R3689" i="64"/>
  <c r="R3718" i="64"/>
  <c r="R3778" i="64"/>
  <c r="R3783" i="64"/>
  <c r="R3804" i="64"/>
  <c r="R3814" i="64"/>
  <c r="R3816" i="64"/>
  <c r="R3819" i="64"/>
  <c r="R3840" i="64"/>
  <c r="R3876" i="64"/>
  <c r="R3890" i="64"/>
  <c r="R2021" i="64"/>
  <c r="Q1327" i="62"/>
  <c r="Q2021" i="62"/>
  <c r="R2016" i="64"/>
  <c r="N2014" i="64"/>
  <c r="R2019" i="64"/>
  <c r="R2022" i="64"/>
  <c r="Q2017" i="62"/>
  <c r="Q438" i="62"/>
  <c r="Q715" i="62"/>
  <c r="Q930" i="62"/>
  <c r="Q1138" i="62"/>
  <c r="Q714" i="62"/>
  <c r="Q431" i="62"/>
  <c r="Q927" i="62"/>
  <c r="R89" i="64"/>
  <c r="Q1151" i="62"/>
  <c r="R438" i="64"/>
  <c r="R419" i="64"/>
  <c r="Q2972" i="62"/>
  <c r="Q3180" i="62"/>
  <c r="R2859" i="64"/>
  <c r="R3560" i="64"/>
  <c r="R3656" i="64"/>
  <c r="R3231" i="64"/>
  <c r="P3241" i="64"/>
  <c r="R3378" i="64"/>
  <c r="R3452" i="64"/>
  <c r="N3505" i="64"/>
  <c r="R3568" i="64"/>
  <c r="R3632" i="64"/>
  <c r="R3663" i="64"/>
  <c r="N3647" i="64"/>
  <c r="R3693" i="64"/>
  <c r="R3714" i="64"/>
  <c r="R3730" i="64"/>
  <c r="R3739" i="64"/>
  <c r="R3782" i="64"/>
  <c r="R3812" i="64"/>
  <c r="R3825" i="64"/>
  <c r="R3859" i="64"/>
  <c r="R3873" i="64"/>
  <c r="R3884" i="64"/>
  <c r="R3893" i="64"/>
  <c r="U3893" i="64" s="1"/>
  <c r="R3922" i="64"/>
  <c r="P2014" i="64"/>
  <c r="R3258" i="64"/>
  <c r="R3261" i="64"/>
  <c r="R3370" i="64"/>
  <c r="R3386" i="64"/>
  <c r="R3403" i="64"/>
  <c r="L3504" i="64"/>
  <c r="P3543" i="64"/>
  <c r="R3562" i="64"/>
  <c r="R3575" i="64"/>
  <c r="R3641" i="64"/>
  <c r="R3654" i="64"/>
  <c r="R3868" i="64"/>
  <c r="R3929" i="64"/>
  <c r="R3833" i="64"/>
  <c r="R446" i="64"/>
  <c r="R3236" i="64"/>
  <c r="R3245" i="64"/>
  <c r="R3269" i="64"/>
  <c r="R3299" i="64"/>
  <c r="P3338" i="64"/>
  <c r="R3477" i="64"/>
  <c r="R3350" i="64"/>
  <c r="P3392" i="64"/>
  <c r="P3564" i="64"/>
  <c r="R3589" i="64"/>
  <c r="R3644" i="64"/>
  <c r="R3652" i="64"/>
  <c r="R3655" i="64"/>
  <c r="R3670" i="64"/>
  <c r="R3717" i="64"/>
  <c r="R3726" i="64"/>
  <c r="R3857" i="64"/>
  <c r="R3866" i="64"/>
  <c r="R3232" i="64"/>
  <c r="R3308" i="64"/>
  <c r="N3339" i="64"/>
  <c r="R3587" i="64"/>
  <c r="R3673" i="64"/>
  <c r="P3774" i="64"/>
  <c r="R3869" i="64"/>
  <c r="R318" i="64"/>
  <c r="R2025" i="64"/>
  <c r="R3257" i="64"/>
  <c r="R3306" i="64"/>
  <c r="R3781" i="64"/>
  <c r="R2029" i="64"/>
  <c r="R3716" i="64"/>
  <c r="R3552" i="64"/>
  <c r="R3574" i="64"/>
  <c r="R3722" i="64"/>
  <c r="L3758" i="64"/>
  <c r="R3767" i="64"/>
  <c r="R3773" i="64"/>
  <c r="R3788" i="64"/>
  <c r="R3867" i="64"/>
  <c r="R3907" i="64"/>
  <c r="R3705" i="64"/>
  <c r="R3309" i="64"/>
  <c r="R3341" i="64"/>
  <c r="R3662" i="64"/>
  <c r="R3720" i="64"/>
  <c r="R3754" i="64"/>
  <c r="R3779" i="64"/>
  <c r="P3647" i="64"/>
  <c r="R3741" i="64"/>
  <c r="R3237" i="64"/>
  <c r="R3272" i="64"/>
  <c r="R3325" i="64"/>
  <c r="R3399" i="64"/>
  <c r="L3405" i="64"/>
  <c r="R3442" i="64"/>
  <c r="R3511" i="64"/>
  <c r="R3572" i="64"/>
  <c r="R3581" i="64"/>
  <c r="P3629" i="64"/>
  <c r="N3628" i="64"/>
  <c r="R3667" i="64"/>
  <c r="R3701" i="64"/>
  <c r="R3723" i="64"/>
  <c r="R3765" i="64"/>
  <c r="R3865" i="64"/>
  <c r="R3901" i="64"/>
  <c r="R3919" i="64"/>
  <c r="R3926" i="64"/>
  <c r="N3241" i="64"/>
  <c r="R3298" i="64"/>
  <c r="R3357" i="64"/>
  <c r="R3374" i="64"/>
  <c r="R3397" i="64"/>
  <c r="R3450" i="64"/>
  <c r="L3457" i="64"/>
  <c r="R3525" i="64"/>
  <c r="R3579" i="64"/>
  <c r="R3665" i="64"/>
  <c r="R3674" i="64"/>
  <c r="R3679" i="64"/>
  <c r="R3699" i="64"/>
  <c r="R3721" i="64"/>
  <c r="R3899" i="64"/>
  <c r="R3905" i="64"/>
  <c r="R3910" i="64"/>
  <c r="Q3450" i="62"/>
  <c r="Q771" i="62"/>
  <c r="Q2028" i="62"/>
  <c r="Q3261" i="62"/>
  <c r="Q3300" i="62"/>
  <c r="Q3350" i="62"/>
  <c r="Q3403" i="62"/>
  <c r="O3404" i="62"/>
  <c r="Q3464" i="62"/>
  <c r="K3505" i="62"/>
  <c r="Q3527" i="62"/>
  <c r="Q3529" i="62"/>
  <c r="Q3539" i="62"/>
  <c r="Q3567" i="62"/>
  <c r="Q3595" i="62"/>
  <c r="Q3723" i="62"/>
  <c r="Q3732" i="62"/>
  <c r="Q3793" i="62"/>
  <c r="Q3811" i="62"/>
  <c r="Q3831" i="62"/>
  <c r="Q3847" i="62"/>
  <c r="Q3866" i="62"/>
  <c r="Q3911" i="62"/>
  <c r="Q3920" i="62"/>
  <c r="K3543" i="62"/>
  <c r="Q3126" i="62"/>
  <c r="Q3685" i="62"/>
  <c r="Q1396" i="62"/>
  <c r="M3435" i="62"/>
  <c r="Q3435" i="62" s="1"/>
  <c r="Q3568" i="62"/>
  <c r="Q764" i="62"/>
  <c r="Q3424" i="62"/>
  <c r="Q721" i="62"/>
  <c r="Q3452" i="62"/>
  <c r="Q3908" i="62"/>
  <c r="Q3786" i="62"/>
  <c r="Q2140" i="62"/>
  <c r="Q2850" i="62"/>
  <c r="Q3267" i="62"/>
  <c r="Q3425" i="62"/>
  <c r="Q3593" i="62"/>
  <c r="Q3670" i="62"/>
  <c r="Q3735" i="62"/>
  <c r="Q3860" i="62"/>
  <c r="Q3898" i="62"/>
  <c r="Q3560" i="62"/>
  <c r="Q3912" i="62"/>
  <c r="Q3562" i="62"/>
  <c r="Q3667" i="62"/>
  <c r="O3438" i="62"/>
  <c r="O3564" i="62"/>
  <c r="Q3665" i="62"/>
  <c r="O3759" i="62"/>
  <c r="K3241" i="62"/>
  <c r="Q3756" i="62"/>
  <c r="Q765" i="62"/>
  <c r="O2014" i="62"/>
  <c r="K3338" i="62"/>
  <c r="K3439" i="62"/>
  <c r="K3451" i="62"/>
  <c r="Q3451" i="62" s="1"/>
  <c r="Q3465" i="62"/>
  <c r="M3565" i="62"/>
  <c r="Q3708" i="62"/>
  <c r="Q3726" i="62"/>
  <c r="Q3733" i="62"/>
  <c r="Q3742" i="62"/>
  <c r="Q3827" i="62"/>
  <c r="Q3894" i="62"/>
  <c r="Q3916" i="62"/>
  <c r="Q1605" i="62"/>
  <c r="M3338" i="62"/>
  <c r="O3775" i="62"/>
  <c r="K3393" i="62"/>
  <c r="Q3427" i="62"/>
  <c r="Q3448" i="62"/>
  <c r="Q3767" i="62"/>
  <c r="K3933" i="62"/>
  <c r="Q3933" i="62" s="1"/>
  <c r="Q430" i="62"/>
  <c r="K3240" i="62"/>
  <c r="Q3385" i="62"/>
  <c r="Q3416" i="62"/>
  <c r="K3434" i="62"/>
  <c r="Q3434" i="62" s="1"/>
  <c r="Q3653" i="62"/>
  <c r="Q3668" i="62"/>
  <c r="Q3724" i="62"/>
  <c r="Q3803" i="62"/>
  <c r="M3404" i="62"/>
  <c r="Q2719" i="62"/>
  <c r="Q3551" i="62"/>
  <c r="Q3727" i="62"/>
  <c r="Q3875" i="62"/>
  <c r="Q3269" i="62"/>
  <c r="Q3884" i="62"/>
  <c r="M2014" i="62"/>
  <c r="Q926" i="62"/>
  <c r="Q1200" i="62"/>
  <c r="Q2018" i="62"/>
  <c r="Q3247" i="62"/>
  <c r="Q3272" i="62"/>
  <c r="Q3515" i="62"/>
  <c r="Q3586" i="62"/>
  <c r="Q3651" i="62"/>
  <c r="Q3664" i="62"/>
  <c r="Q3671" i="62"/>
  <c r="Q3768" i="62"/>
  <c r="Q3783" i="62"/>
  <c r="Q3836" i="62"/>
  <c r="Q3872" i="62"/>
  <c r="Q3923" i="62"/>
  <c r="Q3364" i="62"/>
  <c r="Q3837" i="62"/>
  <c r="Q3934" i="62"/>
  <c r="Q3812" i="62"/>
  <c r="M3775" i="62"/>
  <c r="Q3888" i="62"/>
  <c r="Q3851" i="62"/>
  <c r="Q2020" i="62"/>
  <c r="Q2029" i="62"/>
  <c r="Q3236" i="62"/>
  <c r="Q3242" i="62"/>
  <c r="Q3268" i="62"/>
  <c r="Q3357" i="62"/>
  <c r="M3393" i="62"/>
  <c r="Q3412" i="62"/>
  <c r="Q3662" i="62"/>
  <c r="Q3684" i="62"/>
  <c r="Q3693" i="62"/>
  <c r="K3703" i="62"/>
  <c r="Q3722" i="62"/>
  <c r="M3774" i="62"/>
  <c r="Q3830" i="62"/>
  <c r="Q3841" i="62"/>
  <c r="Q3899" i="62"/>
  <c r="M385" i="62"/>
  <c r="K385" i="62"/>
  <c r="K741" i="62"/>
  <c r="O741" i="62"/>
  <c r="O848" i="62"/>
  <c r="V848" i="62"/>
  <c r="M848" i="62"/>
  <c r="O371" i="62"/>
  <c r="M371" i="62"/>
  <c r="K371" i="62"/>
  <c r="K1465" i="62"/>
  <c r="O1465" i="62"/>
  <c r="M1465" i="62"/>
  <c r="O2108" i="62"/>
  <c r="V2108" i="62"/>
  <c r="O106" i="62"/>
  <c r="M106" i="62"/>
  <c r="O1725" i="62"/>
  <c r="R1725" i="62"/>
  <c r="M1725" i="62"/>
  <c r="V560" i="62"/>
  <c r="M560" i="62"/>
  <c r="O560" i="62"/>
  <c r="K560" i="62"/>
  <c r="M845" i="62"/>
  <c r="K845" i="62"/>
  <c r="M1248" i="62"/>
  <c r="R1249" i="62"/>
  <c r="V1248" i="62"/>
  <c r="K1248" i="62"/>
  <c r="O1128" i="62"/>
  <c r="V1128" i="62"/>
  <c r="M1128" i="62"/>
  <c r="O1420" i="62"/>
  <c r="V1420" i="62"/>
  <c r="M1420" i="62"/>
  <c r="V859" i="62"/>
  <c r="O859" i="62"/>
  <c r="M312" i="62"/>
  <c r="V312" i="62"/>
  <c r="O312" i="62"/>
  <c r="K312" i="62"/>
  <c r="V592" i="62"/>
  <c r="M592" i="62"/>
  <c r="O592" i="62"/>
  <c r="K592" i="62"/>
  <c r="K980" i="62"/>
  <c r="M980" i="62"/>
  <c r="V980" i="62"/>
  <c r="O980" i="62"/>
  <c r="K1716" i="62"/>
  <c r="O1716" i="62"/>
  <c r="M1716" i="62"/>
  <c r="V1716" i="62"/>
  <c r="K1008" i="62"/>
  <c r="M1008" i="62"/>
  <c r="V310" i="62"/>
  <c r="O310" i="62"/>
  <c r="M310" i="62"/>
  <c r="V328" i="62"/>
  <c r="O328" i="62"/>
  <c r="O523" i="62"/>
  <c r="K523" i="62"/>
  <c r="O575" i="62"/>
  <c r="K575" i="62"/>
  <c r="K824" i="62"/>
  <c r="M824" i="62"/>
  <c r="V824" i="62"/>
  <c r="O824" i="62"/>
  <c r="K880" i="62"/>
  <c r="V880" i="62"/>
  <c r="M880" i="62"/>
  <c r="O880" i="62"/>
  <c r="K904" i="62"/>
  <c r="V904" i="62"/>
  <c r="O904" i="62"/>
  <c r="M904" i="62"/>
  <c r="M912" i="62"/>
  <c r="K912" i="62"/>
  <c r="O1112" i="62"/>
  <c r="O1110" i="62" s="1"/>
  <c r="M1112" i="62"/>
  <c r="M1110" i="62" s="1"/>
  <c r="V1112" i="62"/>
  <c r="O1557" i="62"/>
  <c r="O1555" i="62" s="1"/>
  <c r="R1557" i="62"/>
  <c r="M1557" i="62"/>
  <c r="M1555" i="62" s="1"/>
  <c r="V428" i="62"/>
  <c r="O428" i="62"/>
  <c r="O2223" i="62"/>
  <c r="K2223" i="62"/>
  <c r="V379" i="62"/>
  <c r="O379" i="62"/>
  <c r="M379" i="62"/>
  <c r="K379" i="62"/>
  <c r="V835" i="62"/>
  <c r="K835" i="62"/>
  <c r="O900" i="62"/>
  <c r="M900" i="62"/>
  <c r="V1318" i="62"/>
  <c r="V1469" i="62"/>
  <c r="O1469" i="62"/>
  <c r="M1469" i="62"/>
  <c r="V1846" i="62"/>
  <c r="O1846" i="62"/>
  <c r="M1846" i="62"/>
  <c r="K1846" i="62"/>
  <c r="M2498" i="62"/>
  <c r="O2498" i="62"/>
  <c r="V2498" i="62"/>
  <c r="M756" i="62"/>
  <c r="V2658" i="62"/>
  <c r="K2658" i="62"/>
  <c r="O2658" i="62"/>
  <c r="F1897" i="64"/>
  <c r="I1897" i="64"/>
  <c r="S3797" i="64"/>
  <c r="V900" i="62"/>
  <c r="K915" i="62"/>
  <c r="V915" i="62"/>
  <c r="K1005" i="62"/>
  <c r="O1005" i="62"/>
  <c r="O1003" i="62" s="1"/>
  <c r="M1005" i="62"/>
  <c r="M1003" i="62" s="1"/>
  <c r="R1095" i="62"/>
  <c r="M1148" i="62"/>
  <c r="M1176" i="62"/>
  <c r="M1206" i="62"/>
  <c r="K1945" i="62"/>
  <c r="V2047" i="62"/>
  <c r="R2047" i="62"/>
  <c r="V2050" i="62"/>
  <c r="R2059" i="62"/>
  <c r="O2058" i="62"/>
  <c r="K2116" i="62"/>
  <c r="O2116" i="62"/>
  <c r="M2116" i="62"/>
  <c r="V2116" i="62"/>
  <c r="V2139" i="62"/>
  <c r="R2139" i="62"/>
  <c r="O2139" i="62"/>
  <c r="O2159" i="62"/>
  <c r="M2188" i="62"/>
  <c r="K2188" i="62"/>
  <c r="O2272" i="62"/>
  <c r="V2272" i="62"/>
  <c r="M2272" i="62"/>
  <c r="K2272" i="62"/>
  <c r="M2374" i="62"/>
  <c r="O2374" i="62"/>
  <c r="V2374" i="62"/>
  <c r="V2382" i="62"/>
  <c r="M2382" i="62"/>
  <c r="O2883" i="62"/>
  <c r="M2883" i="62"/>
  <c r="V2883" i="62"/>
  <c r="M2890" i="62"/>
  <c r="M2897" i="62"/>
  <c r="O2897" i="62"/>
  <c r="V2897" i="62"/>
  <c r="R2957" i="62"/>
  <c r="K2956" i="62"/>
  <c r="I2026" i="64"/>
  <c r="F2026" i="64"/>
  <c r="W2556" i="64"/>
  <c r="P2556" i="64"/>
  <c r="N2556" i="64"/>
  <c r="L2556" i="64"/>
  <c r="O74" i="62"/>
  <c r="R147" i="62"/>
  <c r="P212" i="62"/>
  <c r="O316" i="62"/>
  <c r="H436" i="62"/>
  <c r="K436" i="62" s="1"/>
  <c r="H516" i="62"/>
  <c r="K552" i="62"/>
  <c r="Q736" i="62"/>
  <c r="V756" i="62"/>
  <c r="O800" i="62"/>
  <c r="M809" i="62"/>
  <c r="K832" i="62"/>
  <c r="M862" i="62"/>
  <c r="K862" i="62"/>
  <c r="O883" i="62"/>
  <c r="K883" i="62"/>
  <c r="M883" i="62"/>
  <c r="R1023" i="62"/>
  <c r="O1028" i="62"/>
  <c r="O1026" i="62" s="1"/>
  <c r="V1028" i="62"/>
  <c r="M1028" i="62"/>
  <c r="M1026" i="62" s="1"/>
  <c r="K1152" i="62"/>
  <c r="O1152" i="62"/>
  <c r="M1152" i="62"/>
  <c r="V1152" i="62"/>
  <c r="M1480" i="62"/>
  <c r="M1498" i="62"/>
  <c r="K1498" i="62"/>
  <c r="O1517" i="62"/>
  <c r="M1517" i="62"/>
  <c r="V1531" i="62"/>
  <c r="R1531" i="62"/>
  <c r="M1692" i="62"/>
  <c r="K1692" i="62"/>
  <c r="R1825" i="62"/>
  <c r="V1825" i="62"/>
  <c r="M2047" i="62"/>
  <c r="M2139" i="62"/>
  <c r="M2378" i="62"/>
  <c r="K2378" i="62"/>
  <c r="V2378" i="62"/>
  <c r="O2382" i="62"/>
  <c r="M2398" i="62"/>
  <c r="O2398" i="62"/>
  <c r="V2398" i="62"/>
  <c r="V2408" i="62"/>
  <c r="O2408" i="62"/>
  <c r="M2408" i="62"/>
  <c r="K2883" i="62"/>
  <c r="F1893" i="64"/>
  <c r="I1893" i="64"/>
  <c r="N1893" i="64" s="1"/>
  <c r="I2488" i="64"/>
  <c r="F2488" i="64"/>
  <c r="M1424" i="62"/>
  <c r="K728" i="62"/>
  <c r="V728" i="62"/>
  <c r="O728" i="62"/>
  <c r="M728" i="62"/>
  <c r="O799" i="62"/>
  <c r="M799" i="62"/>
  <c r="K799" i="62"/>
  <c r="O1108" i="62"/>
  <c r="V1108" i="62"/>
  <c r="M1442" i="62"/>
  <c r="O2244" i="62"/>
  <c r="M2244" i="62"/>
  <c r="V2244" i="62"/>
  <c r="K2244" i="62"/>
  <c r="K74" i="62"/>
  <c r="K760" i="62"/>
  <c r="V760" i="62"/>
  <c r="M1108" i="62"/>
  <c r="K1176" i="62"/>
  <c r="R1177" i="62"/>
  <c r="V1176" i="62"/>
  <c r="V1959" i="62"/>
  <c r="K1959" i="62"/>
  <c r="M1959" i="62"/>
  <c r="M552" i="62"/>
  <c r="H650" i="62"/>
  <c r="O733" i="62"/>
  <c r="V733" i="62"/>
  <c r="V772" i="62"/>
  <c r="O805" i="62"/>
  <c r="R805" i="62"/>
  <c r="M805" i="62"/>
  <c r="O809" i="62"/>
  <c r="K870" i="62"/>
  <c r="O972" i="62"/>
  <c r="M972" i="62"/>
  <c r="V1148" i="62"/>
  <c r="K1268" i="62"/>
  <c r="V1268" i="62"/>
  <c r="O1268" i="62"/>
  <c r="K1340" i="62"/>
  <c r="O1340" i="62"/>
  <c r="V1407" i="62"/>
  <c r="K1407" i="62"/>
  <c r="O1416" i="62"/>
  <c r="V1416" i="62"/>
  <c r="M1416" i="62"/>
  <c r="O1553" i="62"/>
  <c r="M1553" i="62"/>
  <c r="K2001" i="62"/>
  <c r="M2001" i="62"/>
  <c r="O2215" i="62"/>
  <c r="M2215" i="62"/>
  <c r="O2230" i="62"/>
  <c r="M2230" i="62"/>
  <c r="V2230" i="62"/>
  <c r="V2234" i="62"/>
  <c r="M2234" i="62"/>
  <c r="O2234" i="62"/>
  <c r="M2295" i="62"/>
  <c r="O2295" i="62"/>
  <c r="V2310" i="62"/>
  <c r="M2310" i="62"/>
  <c r="K2310" i="62"/>
  <c r="F227" i="64"/>
  <c r="I227" i="64"/>
  <c r="I1423" i="64"/>
  <c r="F1423" i="64"/>
  <c r="S1497" i="64"/>
  <c r="W1497" i="64"/>
  <c r="P1497" i="64"/>
  <c r="H41" i="62"/>
  <c r="H642" i="62"/>
  <c r="M1305" i="62"/>
  <c r="O1305" i="62"/>
  <c r="M803" i="62"/>
  <c r="O1401" i="62"/>
  <c r="M1401" i="62"/>
  <c r="K1442" i="62"/>
  <c r="O2502" i="62"/>
  <c r="M2502" i="62"/>
  <c r="V2502" i="62"/>
  <c r="K2502" i="62"/>
  <c r="R3313" i="62"/>
  <c r="O3313" i="62"/>
  <c r="M3313" i="62"/>
  <c r="K3313" i="62"/>
  <c r="K1284" i="62"/>
  <c r="O1284" i="62"/>
  <c r="M1284" i="62"/>
  <c r="V1284" i="62"/>
  <c r="R1829" i="62"/>
  <c r="V1829" i="62"/>
  <c r="L3556" i="64"/>
  <c r="P3556" i="64"/>
  <c r="M74" i="62"/>
  <c r="M403" i="62"/>
  <c r="O403" i="62"/>
  <c r="K403" i="62"/>
  <c r="Q712" i="62"/>
  <c r="V804" i="62"/>
  <c r="K804" i="62"/>
  <c r="O829" i="62"/>
  <c r="V829" i="62"/>
  <c r="O356" i="62"/>
  <c r="Q356" i="62" s="1"/>
  <c r="V403" i="62"/>
  <c r="H484" i="62"/>
  <c r="O552" i="62"/>
  <c r="M733" i="62"/>
  <c r="M772" i="62"/>
  <c r="V776" i="62"/>
  <c r="O776" i="62"/>
  <c r="M776" i="62"/>
  <c r="R829" i="62"/>
  <c r="V854" i="62"/>
  <c r="M854" i="62"/>
  <c r="K854" i="62"/>
  <c r="P867" i="62"/>
  <c r="M897" i="62"/>
  <c r="K941" i="62"/>
  <c r="R941" i="62"/>
  <c r="M1189" i="62"/>
  <c r="R1207" i="62"/>
  <c r="V1221" i="62"/>
  <c r="O1221" i="62"/>
  <c r="O1332" i="62"/>
  <c r="V1332" i="62"/>
  <c r="M1332" i="62"/>
  <c r="O1403" i="62"/>
  <c r="V1480" i="62"/>
  <c r="V1857" i="62"/>
  <c r="R1857" i="62"/>
  <c r="K1941" i="62"/>
  <c r="O1941" i="62"/>
  <c r="M1941" i="62"/>
  <c r="O2001" i="62"/>
  <c r="K2230" i="62"/>
  <c r="O2840" i="62"/>
  <c r="K2840" i="62"/>
  <c r="O2874" i="62"/>
  <c r="K2874" i="62"/>
  <c r="V2874" i="62"/>
  <c r="M2874" i="62"/>
  <c r="K3040" i="62"/>
  <c r="O3040" i="62"/>
  <c r="V3040" i="62"/>
  <c r="M3040" i="62"/>
  <c r="I735" i="64"/>
  <c r="F735" i="64"/>
  <c r="F1033" i="64"/>
  <c r="I1033" i="64"/>
  <c r="N1033" i="64" s="1"/>
  <c r="V1314" i="62"/>
  <c r="O1314" i="62"/>
  <c r="H128" i="62"/>
  <c r="M154" i="62"/>
  <c r="K1569" i="62"/>
  <c r="O1569" i="62"/>
  <c r="M1569" i="62"/>
  <c r="K1729" i="62"/>
  <c r="O1729" i="62"/>
  <c r="M1729" i="62"/>
  <c r="O2066" i="62"/>
  <c r="V2066" i="62"/>
  <c r="M2066" i="62"/>
  <c r="M2662" i="62"/>
  <c r="O2662" i="62"/>
  <c r="V2662" i="62"/>
  <c r="K1206" i="62"/>
  <c r="V1206" i="62"/>
  <c r="V1330" i="62"/>
  <c r="M1330" i="62"/>
  <c r="V1579" i="62"/>
  <c r="R1579" i="62"/>
  <c r="O1579" i="62"/>
  <c r="O1744" i="62"/>
  <c r="M1744" i="62"/>
  <c r="V1744" i="62"/>
  <c r="M2233" i="62"/>
  <c r="K2233" i="62"/>
  <c r="K2477" i="62"/>
  <c r="I251" i="64"/>
  <c r="F251" i="64"/>
  <c r="S3239" i="64"/>
  <c r="H448" i="62"/>
  <c r="H495" i="62"/>
  <c r="M760" i="62"/>
  <c r="M795" i="62"/>
  <c r="O795" i="62"/>
  <c r="R729" i="62"/>
  <c r="H49" i="62"/>
  <c r="M79" i="62"/>
  <c r="O79" i="62"/>
  <c r="H144" i="62"/>
  <c r="H240" i="62"/>
  <c r="H338" i="62"/>
  <c r="H513" i="62"/>
  <c r="M513" i="62" s="1"/>
  <c r="O539" i="62"/>
  <c r="M539" i="62"/>
  <c r="H646" i="62"/>
  <c r="O752" i="62"/>
  <c r="V752" i="62"/>
  <c r="K768" i="62"/>
  <c r="O772" i="62"/>
  <c r="V805" i="62"/>
  <c r="K833" i="62"/>
  <c r="R833" i="62"/>
  <c r="M833" i="62"/>
  <c r="O833" i="62"/>
  <c r="K842" i="62"/>
  <c r="M842" i="62"/>
  <c r="K876" i="62"/>
  <c r="Q876" i="62" s="1"/>
  <c r="V876" i="62"/>
  <c r="K884" i="62"/>
  <c r="M893" i="62"/>
  <c r="K893" i="62"/>
  <c r="R909" i="62"/>
  <c r="M941" i="62"/>
  <c r="V972" i="62"/>
  <c r="K1001" i="62"/>
  <c r="K999" i="62" s="1"/>
  <c r="M1001" i="62"/>
  <c r="M999" i="62" s="1"/>
  <c r="O1001" i="62"/>
  <c r="O999" i="62" s="1"/>
  <c r="K1106" i="62"/>
  <c r="M1106" i="62"/>
  <c r="K1185" i="62"/>
  <c r="M1185" i="62"/>
  <c r="O1189" i="62"/>
  <c r="V1291" i="62"/>
  <c r="R1373" i="62"/>
  <c r="O1373" i="62"/>
  <c r="R1461" i="62"/>
  <c r="O1461" i="62"/>
  <c r="M1461" i="62"/>
  <c r="V1660" i="62"/>
  <c r="M1660" i="62"/>
  <c r="K1660" i="62"/>
  <c r="O1660" i="62"/>
  <c r="V1669" i="62"/>
  <c r="K1669" i="62"/>
  <c r="V1692" i="62"/>
  <c r="R2203" i="62"/>
  <c r="V2203" i="62"/>
  <c r="O2216" i="62"/>
  <c r="V2216" i="62"/>
  <c r="M2216" i="62"/>
  <c r="K2216" i="62"/>
  <c r="O2858" i="62"/>
  <c r="V2858" i="62"/>
  <c r="M2858" i="62"/>
  <c r="K2858" i="62"/>
  <c r="L753" i="64"/>
  <c r="S753" i="64"/>
  <c r="P753" i="64"/>
  <c r="N753" i="64"/>
  <c r="H96" i="62"/>
  <c r="O210" i="62"/>
  <c r="M210" i="62"/>
  <c r="K210" i="62"/>
  <c r="H424" i="62"/>
  <c r="M820" i="62"/>
  <c r="O1772" i="62"/>
  <c r="V1772" i="62"/>
  <c r="M1772" i="62"/>
  <c r="R115" i="62"/>
  <c r="H607" i="62"/>
  <c r="O803" i="62"/>
  <c r="O1835" i="62"/>
  <c r="M2050" i="62"/>
  <c r="M2159" i="62"/>
  <c r="V2159" i="62"/>
  <c r="V820" i="62"/>
  <c r="O2261" i="62"/>
  <c r="M2261" i="62"/>
  <c r="K2261" i="62"/>
  <c r="R99" i="62"/>
  <c r="V596" i="62"/>
  <c r="R597" i="62"/>
  <c r="O792" i="62"/>
  <c r="V792" i="62"/>
  <c r="M792" i="62"/>
  <c r="M851" i="62"/>
  <c r="O851" i="62"/>
  <c r="V977" i="62"/>
  <c r="R977" i="62"/>
  <c r="M1265" i="62"/>
  <c r="R1265" i="62"/>
  <c r="V1350" i="62"/>
  <c r="O1350" i="62"/>
  <c r="K1350" i="62"/>
  <c r="O1457" i="62"/>
  <c r="M1457" i="62"/>
  <c r="K1997" i="62"/>
  <c r="O1997" i="62"/>
  <c r="M1997" i="62"/>
  <c r="V2212" i="62"/>
  <c r="O2212" i="62"/>
  <c r="M2212" i="62"/>
  <c r="K2212" i="62"/>
  <c r="R2213" i="62"/>
  <c r="V2295" i="62"/>
  <c r="O2810" i="62"/>
  <c r="R2811" i="62"/>
  <c r="V2810" i="62"/>
  <c r="M2810" i="62"/>
  <c r="V1494" i="62"/>
  <c r="M1494" i="62"/>
  <c r="O1494" i="62"/>
  <c r="K1494" i="62"/>
  <c r="V2075" i="62"/>
  <c r="O2075" i="62"/>
  <c r="K2753" i="62"/>
  <c r="V2753" i="62"/>
  <c r="O2753" i="62"/>
  <c r="M2753" i="62"/>
  <c r="R2753" i="62"/>
  <c r="K551" i="62"/>
  <c r="O551" i="62"/>
  <c r="V769" i="62"/>
  <c r="R769" i="62"/>
  <c r="K1009" i="62"/>
  <c r="K1007" i="62" s="1"/>
  <c r="R1009" i="62"/>
  <c r="O1009" i="62"/>
  <c r="M1009" i="62"/>
  <c r="K1040" i="62"/>
  <c r="V1040" i="62"/>
  <c r="O1040" i="62"/>
  <c r="M1040" i="62"/>
  <c r="K1314" i="62"/>
  <c r="O1864" i="62"/>
  <c r="M1864" i="62"/>
  <c r="M2480" i="62"/>
  <c r="O2480" i="62"/>
  <c r="K2480" i="62"/>
  <c r="V855" i="62"/>
  <c r="K855" i="62"/>
  <c r="M1314" i="62"/>
  <c r="O1429" i="62"/>
  <c r="R1429" i="62"/>
  <c r="M1429" i="62"/>
  <c r="K1622" i="62"/>
  <c r="O2038" i="62"/>
  <c r="V2038" i="62"/>
  <c r="M2038" i="62"/>
  <c r="M2150" i="62"/>
  <c r="V2150" i="62"/>
  <c r="O2150" i="62"/>
  <c r="R3303" i="62"/>
  <c r="O3303" i="62"/>
  <c r="M3303" i="62"/>
  <c r="O1442" i="62"/>
  <c r="M421" i="62"/>
  <c r="M499" i="62"/>
  <c r="K800" i="62"/>
  <c r="M800" i="62"/>
  <c r="K50" i="62"/>
  <c r="K318" i="62"/>
  <c r="Q318" i="62" s="1"/>
  <c r="R323" i="62"/>
  <c r="V363" i="62"/>
  <c r="O363" i="62"/>
  <c r="M363" i="62"/>
  <c r="K851" i="62"/>
  <c r="P864" i="62"/>
  <c r="V873" i="62"/>
  <c r="K1044" i="62"/>
  <c r="M1044" i="62"/>
  <c r="M1042" i="62" s="1"/>
  <c r="O1044" i="62"/>
  <c r="O1042" i="62" s="1"/>
  <c r="P1081" i="62"/>
  <c r="V1190" i="62"/>
  <c r="O1190" i="62"/>
  <c r="M1190" i="62"/>
  <c r="K1190" i="62"/>
  <c r="M1254" i="62"/>
  <c r="K1254" i="62"/>
  <c r="V1254" i="62"/>
  <c r="V1322" i="62"/>
  <c r="O1322" i="62"/>
  <c r="V1473" i="62"/>
  <c r="R1473" i="62"/>
  <c r="M1473" i="62"/>
  <c r="O2065" i="62"/>
  <c r="K2065" i="62"/>
  <c r="M2801" i="62"/>
  <c r="O2801" i="62"/>
  <c r="K2801" i="62"/>
  <c r="V2801" i="62"/>
  <c r="R871" i="62"/>
  <c r="V871" i="62"/>
  <c r="Q584" i="62"/>
  <c r="K638" i="62"/>
  <c r="V638" i="62"/>
  <c r="K781" i="62"/>
  <c r="Q781" i="62" s="1"/>
  <c r="R781" i="62"/>
  <c r="V858" i="62"/>
  <c r="O858" i="62"/>
  <c r="M858" i="62"/>
  <c r="K858" i="62"/>
  <c r="R881" i="62"/>
  <c r="O885" i="62"/>
  <c r="M885" i="62"/>
  <c r="V885" i="62"/>
  <c r="K923" i="62"/>
  <c r="V923" i="62"/>
  <c r="O993" i="62"/>
  <c r="V993" i="62"/>
  <c r="R993" i="62"/>
  <c r="K997" i="62"/>
  <c r="M997" i="62"/>
  <c r="R997" i="62"/>
  <c r="O997" i="62"/>
  <c r="K1053" i="62"/>
  <c r="V1053" i="62"/>
  <c r="O1053" i="62"/>
  <c r="M1053" i="62"/>
  <c r="M1222" i="62"/>
  <c r="K1222" i="62"/>
  <c r="O1334" i="62"/>
  <c r="K1334" i="62"/>
  <c r="O1364" i="62"/>
  <c r="M1364" i="62"/>
  <c r="O1515" i="62"/>
  <c r="M1515" i="62"/>
  <c r="K1515" i="62"/>
  <c r="O1776" i="62"/>
  <c r="V1776" i="62"/>
  <c r="O1992" i="62"/>
  <c r="M1992" i="62"/>
  <c r="R1993" i="62"/>
  <c r="V1992" i="62"/>
  <c r="K1992" i="62"/>
  <c r="O2248" i="62"/>
  <c r="M2248" i="62"/>
  <c r="V2267" i="62"/>
  <c r="M2267" i="62"/>
  <c r="Q2267" i="62" s="1"/>
  <c r="O2757" i="62"/>
  <c r="V2757" i="62"/>
  <c r="R2757" i="62"/>
  <c r="M2757" i="62"/>
  <c r="M2775" i="62"/>
  <c r="O2775" i="62"/>
  <c r="V2775" i="62"/>
  <c r="K725" i="62"/>
  <c r="P1070" i="62"/>
  <c r="M1076" i="62"/>
  <c r="O1428" i="62"/>
  <c r="K1428" i="62"/>
  <c r="K1484" i="62"/>
  <c r="V1484" i="62"/>
  <c r="O1484" i="62"/>
  <c r="O1693" i="62"/>
  <c r="R1693" i="62"/>
  <c r="M1693" i="62"/>
  <c r="K1780" i="62"/>
  <c r="V1780" i="62"/>
  <c r="O1780" i="62"/>
  <c r="M1780" i="62"/>
  <c r="K1924" i="62"/>
  <c r="O1924" i="62"/>
  <c r="M1924" i="62"/>
  <c r="R2217" i="62"/>
  <c r="M2383" i="62"/>
  <c r="V2383" i="62"/>
  <c r="O2383" i="62"/>
  <c r="M2446" i="62"/>
  <c r="O2446" i="62"/>
  <c r="K2446" i="62"/>
  <c r="V2446" i="62"/>
  <c r="V2450" i="62"/>
  <c r="O2450" i="62"/>
  <c r="O2598" i="62"/>
  <c r="V2598" i="62"/>
  <c r="K2607" i="62"/>
  <c r="V2607" i="62"/>
  <c r="O2607" i="62"/>
  <c r="M2607" i="62"/>
  <c r="K2617" i="62"/>
  <c r="O2617" i="62"/>
  <c r="V2729" i="62"/>
  <c r="O2729" i="62"/>
  <c r="V2767" i="62"/>
  <c r="R2767" i="62"/>
  <c r="O3198" i="62"/>
  <c r="M3198" i="62"/>
  <c r="V3198" i="62"/>
  <c r="K3198" i="62"/>
  <c r="R3289" i="62"/>
  <c r="O3289" i="62"/>
  <c r="M3289" i="62"/>
  <c r="P2535" i="64"/>
  <c r="L2535" i="64"/>
  <c r="L2560" i="64"/>
  <c r="P2560" i="64"/>
  <c r="W2560" i="64"/>
  <c r="N2560" i="64"/>
  <c r="N3482" i="64"/>
  <c r="P3482" i="64"/>
  <c r="L3482" i="64"/>
  <c r="R91" i="62"/>
  <c r="H627" i="62"/>
  <c r="H635" i="62"/>
  <c r="V635" i="62" s="1"/>
  <c r="M670" i="62"/>
  <c r="H725" i="62"/>
  <c r="O899" i="62"/>
  <c r="Q928" i="62"/>
  <c r="O936" i="62"/>
  <c r="O1024" i="62"/>
  <c r="V1024" i="62"/>
  <c r="M1032" i="62"/>
  <c r="M1093" i="62"/>
  <c r="K1187" i="62"/>
  <c r="K1210" i="62"/>
  <c r="V1210" i="62"/>
  <c r="O1210" i="62"/>
  <c r="M1241" i="62"/>
  <c r="O1356" i="62"/>
  <c r="V1356" i="62"/>
  <c r="K1374" i="62"/>
  <c r="M1446" i="62"/>
  <c r="K1474" i="62"/>
  <c r="M1484" i="62"/>
  <c r="V1507" i="62"/>
  <c r="M1507" i="62"/>
  <c r="K1507" i="62"/>
  <c r="O1592" i="62"/>
  <c r="M1592" i="62"/>
  <c r="P1753" i="62"/>
  <c r="P1802" i="62"/>
  <c r="M1818" i="62"/>
  <c r="K1818" i="62"/>
  <c r="R2071" i="62"/>
  <c r="M2122" i="62"/>
  <c r="V2122" i="62"/>
  <c r="K2190" i="62"/>
  <c r="M2226" i="62"/>
  <c r="O2226" i="62"/>
  <c r="V2226" i="62"/>
  <c r="V2345" i="62"/>
  <c r="O2345" i="62"/>
  <c r="K2345" i="62"/>
  <c r="M2450" i="62"/>
  <c r="M2541" i="62"/>
  <c r="K2541" i="62"/>
  <c r="O2545" i="62"/>
  <c r="K2545" i="62"/>
  <c r="K2585" i="62"/>
  <c r="V2585" i="62"/>
  <c r="O2585" i="62"/>
  <c r="M2585" i="62"/>
  <c r="K2598" i="62"/>
  <c r="K2729" i="62"/>
  <c r="K2859" i="62"/>
  <c r="K3289" i="62"/>
  <c r="R83" i="64"/>
  <c r="I440" i="64"/>
  <c r="N440" i="64" s="1"/>
  <c r="F440" i="64"/>
  <c r="W789" i="64"/>
  <c r="S789" i="64"/>
  <c r="L1287" i="64"/>
  <c r="N1287" i="64"/>
  <c r="I1385" i="64"/>
  <c r="F1385" i="64"/>
  <c r="I1399" i="64"/>
  <c r="I1618" i="64"/>
  <c r="F1618" i="64"/>
  <c r="M2864" i="62"/>
  <c r="V2864" i="62"/>
  <c r="O2864" i="62"/>
  <c r="R3199" i="62"/>
  <c r="R3209" i="62"/>
  <c r="V3209" i="62"/>
  <c r="M3321" i="62"/>
  <c r="M3319" i="62" s="1"/>
  <c r="K3321" i="62"/>
  <c r="W100" i="64"/>
  <c r="P100" i="64"/>
  <c r="N100" i="64"/>
  <c r="F417" i="64"/>
  <c r="I417" i="64"/>
  <c r="N417" i="64" s="1"/>
  <c r="R971" i="62"/>
  <c r="K1132" i="62"/>
  <c r="V1132" i="62"/>
  <c r="O1341" i="62"/>
  <c r="M1341" i="62"/>
  <c r="O1516" i="62"/>
  <c r="V1516" i="62"/>
  <c r="O1580" i="62"/>
  <c r="M1580" i="62"/>
  <c r="K1601" i="62"/>
  <c r="O1601" i="62"/>
  <c r="M1601" i="62"/>
  <c r="K1633" i="62"/>
  <c r="M1633" i="62"/>
  <c r="O1633" i="62"/>
  <c r="O1680" i="62"/>
  <c r="V1680" i="62"/>
  <c r="M1680" i="62"/>
  <c r="K1837" i="62"/>
  <c r="O1837" i="62"/>
  <c r="M1837" i="62"/>
  <c r="O1865" i="62"/>
  <c r="M1865" i="62"/>
  <c r="K1869" i="62"/>
  <c r="M1869" i="62"/>
  <c r="V1955" i="62"/>
  <c r="M1955" i="62"/>
  <c r="K1955" i="62"/>
  <c r="V2081" i="62"/>
  <c r="O2081" i="62"/>
  <c r="M2081" i="62"/>
  <c r="K2081" i="62"/>
  <c r="M2190" i="62"/>
  <c r="V2265" i="62"/>
  <c r="M2265" i="62"/>
  <c r="K2265" i="62"/>
  <c r="V2285" i="62"/>
  <c r="M2285" i="62"/>
  <c r="K2285" i="62"/>
  <c r="M2297" i="62"/>
  <c r="V2297" i="62"/>
  <c r="K2409" i="62"/>
  <c r="O2409" i="62"/>
  <c r="K2513" i="62"/>
  <c r="O2513" i="62"/>
  <c r="V2513" i="62"/>
  <c r="R2533" i="62"/>
  <c r="V2533" i="62"/>
  <c r="M2598" i="62"/>
  <c r="M2704" i="62"/>
  <c r="O2704" i="62"/>
  <c r="V2704" i="62"/>
  <c r="V2725" i="62"/>
  <c r="K2725" i="62"/>
  <c r="O2725" i="62"/>
  <c r="M2725" i="62"/>
  <c r="M2729" i="62"/>
  <c r="V2763" i="62"/>
  <c r="O2763" i="62"/>
  <c r="O63" i="62"/>
  <c r="K83" i="62"/>
  <c r="V91" i="62"/>
  <c r="K215" i="62"/>
  <c r="Q215" i="62" s="1"/>
  <c r="K311" i="62"/>
  <c r="H379" i="62"/>
  <c r="H464" i="62"/>
  <c r="V478" i="62"/>
  <c r="M510" i="62"/>
  <c r="H531" i="62"/>
  <c r="K568" i="62"/>
  <c r="K583" i="62"/>
  <c r="H609" i="62"/>
  <c r="V670" i="62"/>
  <c r="M698" i="62"/>
  <c r="K750" i="62"/>
  <c r="K828" i="62"/>
  <c r="M889" i="62"/>
  <c r="K903" i="62"/>
  <c r="K908" i="62"/>
  <c r="M913" i="62"/>
  <c r="V936" i="62"/>
  <c r="O971" i="62"/>
  <c r="V1032" i="62"/>
  <c r="M1132" i="62"/>
  <c r="K1163" i="62"/>
  <c r="V1249" i="62"/>
  <c r="M1249" i="62"/>
  <c r="K1249" i="62"/>
  <c r="K1379" i="62"/>
  <c r="K1395" i="62"/>
  <c r="O1405" i="62"/>
  <c r="R1433" i="62"/>
  <c r="M1516" i="62"/>
  <c r="K1609" i="62"/>
  <c r="O1609" i="62"/>
  <c r="M1609" i="62"/>
  <c r="O1869" i="62"/>
  <c r="V1924" i="62"/>
  <c r="R2073" i="62"/>
  <c r="O2072" i="62"/>
  <c r="M2072" i="62"/>
  <c r="V2072" i="62"/>
  <c r="K2097" i="62"/>
  <c r="O2176" i="62"/>
  <c r="M2176" i="62"/>
  <c r="O2190" i="62"/>
  <c r="O2285" i="62"/>
  <c r="V2574" i="62"/>
  <c r="O2574" i="62"/>
  <c r="K2574" i="62"/>
  <c r="R2607" i="62"/>
  <c r="V2617" i="62"/>
  <c r="M2629" i="62"/>
  <c r="V2829" i="62"/>
  <c r="O2829" i="62"/>
  <c r="M2829" i="62"/>
  <c r="M2998" i="62"/>
  <c r="V2998" i="62"/>
  <c r="O2998" i="62"/>
  <c r="K3084" i="62"/>
  <c r="V3084" i="62"/>
  <c r="O3084" i="62"/>
  <c r="F47" i="64"/>
  <c r="I47" i="64"/>
  <c r="W74" i="64"/>
  <c r="P74" i="64"/>
  <c r="L74" i="64"/>
  <c r="N74" i="64"/>
  <c r="L113" i="64"/>
  <c r="I289" i="64"/>
  <c r="F289" i="64"/>
  <c r="F354" i="64"/>
  <c r="I354" i="64"/>
  <c r="I428" i="64"/>
  <c r="F428" i="64"/>
  <c r="I462" i="64"/>
  <c r="F462" i="64"/>
  <c r="O1093" i="62"/>
  <c r="O1785" i="62"/>
  <c r="M1785" i="62"/>
  <c r="O311" i="62"/>
  <c r="H435" i="62"/>
  <c r="M568" i="62"/>
  <c r="O698" i="62"/>
  <c r="R761" i="62"/>
  <c r="Q766" i="62"/>
  <c r="O855" i="62"/>
  <c r="P865" i="62"/>
  <c r="O889" i="62"/>
  <c r="M903" i="62"/>
  <c r="O913" i="62"/>
  <c r="V1022" i="62"/>
  <c r="K1022" i="62"/>
  <c r="Q1022" i="62" s="1"/>
  <c r="R1037" i="62"/>
  <c r="R1093" i="62"/>
  <c r="O1132" i="62"/>
  <c r="K1223" i="62"/>
  <c r="R1223" i="62"/>
  <c r="O1223" i="62"/>
  <c r="R1309" i="62"/>
  <c r="O1309" i="62"/>
  <c r="Q1328" i="62"/>
  <c r="R1341" i="62"/>
  <c r="M1345" i="62"/>
  <c r="K1375" i="62"/>
  <c r="V1479" i="62"/>
  <c r="O1479" i="62"/>
  <c r="O1497" i="62"/>
  <c r="V1580" i="62"/>
  <c r="K1624" i="62"/>
  <c r="O1624" i="62"/>
  <c r="M1624" i="62"/>
  <c r="V1624" i="62"/>
  <c r="R1755" i="62"/>
  <c r="V1755" i="62"/>
  <c r="R1785" i="62"/>
  <c r="R1815" i="62"/>
  <c r="V1814" i="62"/>
  <c r="K1892" i="62"/>
  <c r="O1892" i="62"/>
  <c r="M1892" i="62"/>
  <c r="O1900" i="62"/>
  <c r="M1900" i="62"/>
  <c r="K1900" i="62"/>
  <c r="V1914" i="62"/>
  <c r="O1914" i="62"/>
  <c r="Q1914" i="62" s="1"/>
  <c r="O2060" i="62"/>
  <c r="V2060" i="62"/>
  <c r="M2060" i="62"/>
  <c r="V2137" i="62"/>
  <c r="M2137" i="62"/>
  <c r="K2137" i="62"/>
  <c r="K2176" i="62"/>
  <c r="O2181" i="62"/>
  <c r="M2181" i="62"/>
  <c r="O2346" i="62"/>
  <c r="V2346" i="62"/>
  <c r="M2351" i="62"/>
  <c r="V2351" i="62"/>
  <c r="O2351" i="62"/>
  <c r="V2487" i="62"/>
  <c r="O2487" i="62"/>
  <c r="M2487" i="62"/>
  <c r="R2513" i="62"/>
  <c r="K2687" i="62"/>
  <c r="V2687" i="62"/>
  <c r="O2687" i="62"/>
  <c r="M2687" i="62"/>
  <c r="K2701" i="62"/>
  <c r="V2701" i="62"/>
  <c r="O2726" i="62"/>
  <c r="V2726" i="62"/>
  <c r="M2726" i="62"/>
  <c r="R2987" i="62"/>
  <c r="V2986" i="62"/>
  <c r="O2986" i="62"/>
  <c r="M2986" i="62"/>
  <c r="K3036" i="62"/>
  <c r="O3036" i="62"/>
  <c r="M3036" i="62"/>
  <c r="V3036" i="62"/>
  <c r="K3053" i="62"/>
  <c r="M3084" i="62"/>
  <c r="M3093" i="62"/>
  <c r="K3291" i="62"/>
  <c r="O3291" i="62"/>
  <c r="M3291" i="62"/>
  <c r="R3291" i="62"/>
  <c r="M3322" i="62"/>
  <c r="O3322" i="62"/>
  <c r="V510" i="62"/>
  <c r="O568" i="62"/>
  <c r="Q823" i="62"/>
  <c r="R1191" i="62"/>
  <c r="V1239" i="62"/>
  <c r="O1239" i="62"/>
  <c r="V1441" i="62"/>
  <c r="O1441" i="62"/>
  <c r="M1441" i="62"/>
  <c r="K1441" i="62"/>
  <c r="O1973" i="62"/>
  <c r="K1973" i="62"/>
  <c r="M2342" i="62"/>
  <c r="V2342" i="62"/>
  <c r="O2342" i="62"/>
  <c r="O2392" i="62"/>
  <c r="R2393" i="62"/>
  <c r="M2665" i="62"/>
  <c r="V2665" i="62"/>
  <c r="O2665" i="62"/>
  <c r="O2825" i="62"/>
  <c r="K2825" i="62"/>
  <c r="V2852" i="62"/>
  <c r="O2852" i="62"/>
  <c r="M2852" i="62"/>
  <c r="K2852" i="62"/>
  <c r="O3008" i="62"/>
  <c r="V3008" i="62"/>
  <c r="M3008" i="62"/>
  <c r="K3012" i="62"/>
  <c r="O3012" i="62"/>
  <c r="M3012" i="62"/>
  <c r="M3022" i="62"/>
  <c r="O3022" i="62"/>
  <c r="V3022" i="62"/>
  <c r="V3071" i="62"/>
  <c r="K3071" i="62"/>
  <c r="M3097" i="62"/>
  <c r="K3097" i="62"/>
  <c r="P97" i="64"/>
  <c r="N97" i="64"/>
  <c r="P1137" i="64"/>
  <c r="N1137" i="64"/>
  <c r="V971" i="62"/>
  <c r="V1171" i="62"/>
  <c r="R1291" i="62"/>
  <c r="H1290" i="62"/>
  <c r="V1349" i="62"/>
  <c r="O1349" i="62"/>
  <c r="K1500" i="62"/>
  <c r="M1500" i="62"/>
  <c r="K1544" i="62"/>
  <c r="K1540" i="62" s="1"/>
  <c r="O1544" i="62"/>
  <c r="M1544" i="62"/>
  <c r="V1544" i="62"/>
  <c r="O1593" i="62"/>
  <c r="R1593" i="62"/>
  <c r="M1593" i="62"/>
  <c r="M2073" i="62"/>
  <c r="O2073" i="62"/>
  <c r="K2073" i="62"/>
  <c r="V2073" i="62"/>
  <c r="V2263" i="62"/>
  <c r="O2263" i="62"/>
  <c r="M2263" i="62"/>
  <c r="K2263" i="62"/>
  <c r="R2267" i="62"/>
  <c r="K2266" i="62"/>
  <c r="M130" i="62"/>
  <c r="Q214" i="62"/>
  <c r="H228" i="62"/>
  <c r="H239" i="62"/>
  <c r="V311" i="62"/>
  <c r="H337" i="62"/>
  <c r="K440" i="62"/>
  <c r="M454" i="62"/>
  <c r="M494" i="62"/>
  <c r="K559" i="62"/>
  <c r="K576" i="62"/>
  <c r="K591" i="62"/>
  <c r="H651" i="62"/>
  <c r="H675" i="62"/>
  <c r="M777" i="62"/>
  <c r="P853" i="62"/>
  <c r="P854" i="62"/>
  <c r="R913" i="62"/>
  <c r="R933" i="62"/>
  <c r="M937" i="62"/>
  <c r="O992" i="62"/>
  <c r="O1010" i="62"/>
  <c r="M1094" i="62"/>
  <c r="M1157" i="62"/>
  <c r="K1161" i="62"/>
  <c r="R1161" i="62"/>
  <c r="S1191" i="62"/>
  <c r="M1211" i="62"/>
  <c r="M1232" i="62"/>
  <c r="M1236" i="62"/>
  <c r="M1239" i="62"/>
  <c r="M1293" i="62"/>
  <c r="K1349" i="62"/>
  <c r="O1388" i="62"/>
  <c r="M1388" i="62"/>
  <c r="O1459" i="62"/>
  <c r="R1485" i="62"/>
  <c r="M1493" i="62"/>
  <c r="O1620" i="62"/>
  <c r="V1620" i="62"/>
  <c r="M1620" i="62"/>
  <c r="M1656" i="62"/>
  <c r="V1706" i="62"/>
  <c r="M1706" i="62"/>
  <c r="K1706" i="62"/>
  <c r="O1706" i="62"/>
  <c r="V1850" i="62"/>
  <c r="M1850" i="62"/>
  <c r="O1850" i="62"/>
  <c r="O1910" i="62"/>
  <c r="R1979" i="62"/>
  <c r="R2001" i="62"/>
  <c r="O2069" i="62"/>
  <c r="V2069" i="62"/>
  <c r="K2069" i="62"/>
  <c r="R2129" i="62"/>
  <c r="M2129" i="62"/>
  <c r="V2138" i="62"/>
  <c r="O2138" i="62"/>
  <c r="R2159" i="62"/>
  <c r="M2158" i="62"/>
  <c r="M2243" i="62"/>
  <c r="O2294" i="62"/>
  <c r="M2294" i="62"/>
  <c r="O2575" i="62"/>
  <c r="M2575" i="62"/>
  <c r="K2575" i="62"/>
  <c r="V2575" i="62"/>
  <c r="R2575" i="62"/>
  <c r="K2697" i="62"/>
  <c r="V2697" i="62"/>
  <c r="M2710" i="62"/>
  <c r="V2710" i="62"/>
  <c r="O2710" i="62"/>
  <c r="M2816" i="62"/>
  <c r="V2816" i="62"/>
  <c r="O2816" i="62"/>
  <c r="K2816" i="62"/>
  <c r="V2882" i="62"/>
  <c r="O2882" i="62"/>
  <c r="O3032" i="62"/>
  <c r="V3032" i="62"/>
  <c r="O3080" i="62"/>
  <c r="V3080" i="62"/>
  <c r="O3089" i="62"/>
  <c r="V3089" i="62"/>
  <c r="R3089" i="62"/>
  <c r="O3132" i="62"/>
  <c r="V3132" i="62"/>
  <c r="F259" i="64"/>
  <c r="M57" i="62"/>
  <c r="P210" i="62"/>
  <c r="H423" i="62"/>
  <c r="M440" i="62"/>
  <c r="O454" i="62"/>
  <c r="H511" i="62"/>
  <c r="M576" i="62"/>
  <c r="V606" i="62"/>
  <c r="M622" i="62"/>
  <c r="Q719" i="62"/>
  <c r="R889" i="62"/>
  <c r="M976" i="62"/>
  <c r="Q976" i="62" s="1"/>
  <c r="P1079" i="62"/>
  <c r="O1094" i="62"/>
  <c r="O1116" i="62"/>
  <c r="M1116" i="62"/>
  <c r="M1161" i="62"/>
  <c r="O1232" i="62"/>
  <c r="O1236" i="62"/>
  <c r="V1324" i="62"/>
  <c r="M1349" i="62"/>
  <c r="V1354" i="62"/>
  <c r="M1354" i="62"/>
  <c r="K1406" i="62"/>
  <c r="R1441" i="62"/>
  <c r="M1489" i="62"/>
  <c r="O1493" i="62"/>
  <c r="V1545" i="62"/>
  <c r="R1545" i="62"/>
  <c r="M1652" i="62"/>
  <c r="Q1652" i="62" s="1"/>
  <c r="O1656" i="62"/>
  <c r="O1743" i="62"/>
  <c r="V1845" i="62"/>
  <c r="K1845" i="62"/>
  <c r="K1905" i="62"/>
  <c r="O1905" i="62"/>
  <c r="M2000" i="62"/>
  <c r="R2009" i="62"/>
  <c r="Q2053" i="62"/>
  <c r="M2069" i="62"/>
  <c r="V2107" i="62"/>
  <c r="K2138" i="62"/>
  <c r="M2186" i="62"/>
  <c r="V2186" i="62"/>
  <c r="O2186" i="62"/>
  <c r="V2202" i="62"/>
  <c r="M2202" i="62"/>
  <c r="K2202" i="62"/>
  <c r="K2240" i="62"/>
  <c r="Q2240" i="62" s="1"/>
  <c r="V2240" i="62"/>
  <c r="M2321" i="62"/>
  <c r="Q2321" i="62" s="1"/>
  <c r="V2392" i="62"/>
  <c r="V2411" i="62"/>
  <c r="O2411" i="62"/>
  <c r="K2411" i="62"/>
  <c r="V2493" i="62"/>
  <c r="R2493" i="62"/>
  <c r="O2551" i="62"/>
  <c r="M2551" i="62"/>
  <c r="K2551" i="62"/>
  <c r="V2551" i="62"/>
  <c r="R2693" i="62"/>
  <c r="V2722" i="62"/>
  <c r="O2722" i="62"/>
  <c r="K2882" i="62"/>
  <c r="V2886" i="62"/>
  <c r="O2886" i="62"/>
  <c r="R2991" i="62"/>
  <c r="V3012" i="62"/>
  <c r="O3067" i="62"/>
  <c r="V3067" i="62"/>
  <c r="V3116" i="62"/>
  <c r="O3116" i="62"/>
  <c r="R3799" i="62"/>
  <c r="S33" i="64"/>
  <c r="W32" i="64"/>
  <c r="P32" i="64"/>
  <c r="N32" i="64"/>
  <c r="I222" i="64"/>
  <c r="F222" i="64"/>
  <c r="F236" i="64"/>
  <c r="I259" i="64"/>
  <c r="I641" i="64"/>
  <c r="F646" i="64"/>
  <c r="L672" i="64"/>
  <c r="W672" i="64"/>
  <c r="P672" i="64"/>
  <c r="F703" i="64"/>
  <c r="I703" i="64"/>
  <c r="P703" i="64" s="1"/>
  <c r="P1065" i="62"/>
  <c r="P1497" i="62"/>
  <c r="R1541" i="62"/>
  <c r="Q1606" i="62"/>
  <c r="K1697" i="62"/>
  <c r="O1697" i="62"/>
  <c r="M1697" i="62"/>
  <c r="V1974" i="62"/>
  <c r="O1974" i="62"/>
  <c r="M1974" i="62"/>
  <c r="O1993" i="62"/>
  <c r="M1993" i="62"/>
  <c r="R2437" i="62"/>
  <c r="V2437" i="62"/>
  <c r="V2518" i="62"/>
  <c r="O2518" i="62"/>
  <c r="M2518" i="62"/>
  <c r="M2556" i="62"/>
  <c r="V2556" i="62"/>
  <c r="K2589" i="62"/>
  <c r="V2589" i="62"/>
  <c r="M2809" i="62"/>
  <c r="O2809" i="62"/>
  <c r="M3005" i="62"/>
  <c r="K3005" i="62"/>
  <c r="R3013" i="62"/>
  <c r="V3190" i="62"/>
  <c r="O3190" i="62"/>
  <c r="R3191" i="62"/>
  <c r="K3190" i="62"/>
  <c r="M3305" i="62"/>
  <c r="K3305" i="62"/>
  <c r="R3479" i="62"/>
  <c r="O3479" i="62"/>
  <c r="M3479" i="62"/>
  <c r="S71" i="64"/>
  <c r="N70" i="64"/>
  <c r="F116" i="64"/>
  <c r="F120" i="64"/>
  <c r="I120" i="64"/>
  <c r="I197" i="64"/>
  <c r="F197" i="64"/>
  <c r="F1322" i="64"/>
  <c r="I1322" i="64"/>
  <c r="I2061" i="64"/>
  <c r="F2061" i="64"/>
  <c r="W2090" i="64"/>
  <c r="P2090" i="64"/>
  <c r="N2090" i="64"/>
  <c r="L2090" i="64"/>
  <c r="V1841" i="62"/>
  <c r="M1841" i="62"/>
  <c r="K1841" i="62"/>
  <c r="V1906" i="62"/>
  <c r="O1906" i="62"/>
  <c r="O2088" i="62"/>
  <c r="M2088" i="62"/>
  <c r="K2254" i="62"/>
  <c r="O2254" i="62"/>
  <c r="M2254" i="62"/>
  <c r="V2431" i="62"/>
  <c r="O2431" i="62"/>
  <c r="R2431" i="62"/>
  <c r="M2470" i="62"/>
  <c r="V2470" i="62"/>
  <c r="O2515" i="62"/>
  <c r="M2515" i="62"/>
  <c r="O2619" i="62"/>
  <c r="K2619" i="62"/>
  <c r="V2639" i="62"/>
  <c r="O2639" i="62"/>
  <c r="K2639" i="62"/>
  <c r="R2759" i="62"/>
  <c r="M2759" i="62"/>
  <c r="M2849" i="62"/>
  <c r="V2849" i="62"/>
  <c r="K3310" i="62"/>
  <c r="R3311" i="62"/>
  <c r="O3310" i="62"/>
  <c r="R3487" i="62"/>
  <c r="I137" i="64"/>
  <c r="F186" i="64"/>
  <c r="F206" i="64"/>
  <c r="I206" i="64"/>
  <c r="F332" i="64"/>
  <c r="I332" i="64"/>
  <c r="I336" i="64"/>
  <c r="F336" i="64"/>
  <c r="I492" i="64"/>
  <c r="I512" i="64"/>
  <c r="F512" i="64"/>
  <c r="F570" i="64"/>
  <c r="I570" i="64"/>
  <c r="I692" i="64"/>
  <c r="F692" i="64"/>
  <c r="L816" i="64"/>
  <c r="N816" i="64"/>
  <c r="W816" i="64"/>
  <c r="P816" i="64"/>
  <c r="Q1080" i="64"/>
  <c r="N1118" i="64"/>
  <c r="I1118" i="64"/>
  <c r="F1118" i="64"/>
  <c r="W1215" i="64"/>
  <c r="L1215" i="64"/>
  <c r="I1261" i="64"/>
  <c r="F1261" i="64"/>
  <c r="I1946" i="64"/>
  <c r="L1946" i="64" s="1"/>
  <c r="F1946" i="64"/>
  <c r="K1525" i="62"/>
  <c r="O1525" i="62"/>
  <c r="K1536" i="62"/>
  <c r="V1597" i="62"/>
  <c r="R1597" i="62"/>
  <c r="R1729" i="62"/>
  <c r="O1737" i="62"/>
  <c r="M1737" i="62"/>
  <c r="V1751" i="62"/>
  <c r="K1751" i="62"/>
  <c r="V1766" i="62"/>
  <c r="O1766" i="62"/>
  <c r="M1766" i="62"/>
  <c r="M1784" i="62"/>
  <c r="O1841" i="62"/>
  <c r="V2013" i="62"/>
  <c r="K2013" i="62"/>
  <c r="K2011" i="62" s="1"/>
  <c r="K2049" i="62"/>
  <c r="K2098" i="62"/>
  <c r="K2101" i="62"/>
  <c r="V2224" i="62"/>
  <c r="O2224" i="62"/>
  <c r="R2307" i="62"/>
  <c r="R2337" i="62"/>
  <c r="O2470" i="62"/>
  <c r="K2474" i="62"/>
  <c r="V2474" i="62"/>
  <c r="O2474" i="62"/>
  <c r="K2515" i="62"/>
  <c r="V2747" i="62"/>
  <c r="O2747" i="62"/>
  <c r="M2772" i="62"/>
  <c r="V2772" i="62"/>
  <c r="K2836" i="62"/>
  <c r="O2836" i="62"/>
  <c r="V2836" i="62"/>
  <c r="M2962" i="62"/>
  <c r="V2962" i="62"/>
  <c r="M3059" i="62"/>
  <c r="K3059" i="62"/>
  <c r="R3121" i="62"/>
  <c r="O3121" i="62"/>
  <c r="V3211" i="62"/>
  <c r="O3211" i="62"/>
  <c r="O3209" i="62" s="1"/>
  <c r="M3211" i="62"/>
  <c r="M3209" i="62" s="1"/>
  <c r="K3211" i="62"/>
  <c r="M3310" i="62"/>
  <c r="K3472" i="62"/>
  <c r="O3472" i="62"/>
  <c r="I186" i="64"/>
  <c r="L202" i="64"/>
  <c r="W202" i="64"/>
  <c r="P202" i="64"/>
  <c r="N202" i="64"/>
  <c r="F253" i="64"/>
  <c r="I253" i="64"/>
  <c r="N328" i="64"/>
  <c r="I381" i="64"/>
  <c r="F566" i="64"/>
  <c r="I566" i="64"/>
  <c r="W670" i="64"/>
  <c r="N670" i="64"/>
  <c r="P670" i="64"/>
  <c r="L670" i="64"/>
  <c r="L784" i="64"/>
  <c r="W784" i="64"/>
  <c r="P784" i="64"/>
  <c r="N784" i="64"/>
  <c r="W1059" i="64"/>
  <c r="P1059" i="64"/>
  <c r="P1057" i="64" s="1"/>
  <c r="I1124" i="64"/>
  <c r="I1132" i="64"/>
  <c r="W1132" i="64" s="1"/>
  <c r="F1132" i="64"/>
  <c r="P1071" i="62"/>
  <c r="K1240" i="62"/>
  <c r="P1467" i="62"/>
  <c r="K1521" i="62"/>
  <c r="M1521" i="62"/>
  <c r="M1525" i="62"/>
  <c r="K1556" i="62"/>
  <c r="K1554" i="62" s="1"/>
  <c r="K1591" i="62"/>
  <c r="O1629" i="62"/>
  <c r="M1629" i="62"/>
  <c r="M1661" i="62"/>
  <c r="V1698" i="62"/>
  <c r="K1726" i="62"/>
  <c r="M1728" i="62"/>
  <c r="K1766" i="62"/>
  <c r="O1784" i="62"/>
  <c r="O1852" i="62"/>
  <c r="M1852" i="62"/>
  <c r="O1888" i="62"/>
  <c r="V1888" i="62"/>
  <c r="M1896" i="62"/>
  <c r="O1959" i="62"/>
  <c r="M2013" i="62"/>
  <c r="M2011" i="62" s="1"/>
  <c r="K2059" i="62"/>
  <c r="V2088" i="62"/>
  <c r="M2098" i="62"/>
  <c r="M2101" i="62"/>
  <c r="K2154" i="62"/>
  <c r="V2166" i="62"/>
  <c r="M2166" i="62"/>
  <c r="K2166" i="62"/>
  <c r="K2224" i="62"/>
  <c r="V2239" i="62"/>
  <c r="O2239" i="62"/>
  <c r="M2239" i="62"/>
  <c r="M2250" i="62"/>
  <c r="O2250" i="62"/>
  <c r="V2254" i="62"/>
  <c r="K2303" i="62"/>
  <c r="V2364" i="62"/>
  <c r="M2364" i="62"/>
  <c r="V2387" i="62"/>
  <c r="R2387" i="62"/>
  <c r="O2387" i="62"/>
  <c r="M2445" i="62"/>
  <c r="K2445" i="62"/>
  <c r="K2459" i="62"/>
  <c r="M2463" i="62"/>
  <c r="M2474" i="62"/>
  <c r="K2495" i="62"/>
  <c r="V2495" i="62"/>
  <c r="K2576" i="62"/>
  <c r="O2576" i="62"/>
  <c r="V2576" i="62"/>
  <c r="M2590" i="62"/>
  <c r="K2590" i="62"/>
  <c r="V2590" i="62"/>
  <c r="V2609" i="62"/>
  <c r="V2615" i="62"/>
  <c r="R2615" i="62"/>
  <c r="K2772" i="62"/>
  <c r="R2849" i="62"/>
  <c r="O2962" i="62"/>
  <c r="O2967" i="62"/>
  <c r="M2967" i="62"/>
  <c r="V3011" i="62"/>
  <c r="O3011" i="62"/>
  <c r="M3011" i="62"/>
  <c r="M3048" i="62"/>
  <c r="K3048" i="62"/>
  <c r="O3117" i="62"/>
  <c r="V3117" i="62"/>
  <c r="R3117" i="62"/>
  <c r="M3121" i="62"/>
  <c r="O3166" i="62"/>
  <c r="M3166" i="62"/>
  <c r="K3166" i="62"/>
  <c r="V3166" i="62"/>
  <c r="R3335" i="62"/>
  <c r="O3334" i="62"/>
  <c r="O3332" i="62" s="1"/>
  <c r="M3334" i="62"/>
  <c r="M3332" i="62" s="1"/>
  <c r="M3472" i="62"/>
  <c r="K3480" i="62"/>
  <c r="M3503" i="62"/>
  <c r="M3501" i="62" s="1"/>
  <c r="O3503" i="62"/>
  <c r="O3501" i="62" s="1"/>
  <c r="W49" i="64"/>
  <c r="P49" i="64"/>
  <c r="I357" i="64"/>
  <c r="F498" i="64"/>
  <c r="I498" i="64"/>
  <c r="F813" i="64"/>
  <c r="I1681" i="64"/>
  <c r="L1681" i="64" s="1"/>
  <c r="F1681" i="64"/>
  <c r="M1240" i="62"/>
  <c r="Q1326" i="62"/>
  <c r="M1543" i="62"/>
  <c r="K1543" i="62"/>
  <c r="K1552" i="62"/>
  <c r="O1552" i="62"/>
  <c r="M1552" i="62"/>
  <c r="M1556" i="62"/>
  <c r="M1554" i="62" s="1"/>
  <c r="K1588" i="62"/>
  <c r="V1588" i="62"/>
  <c r="M1591" i="62"/>
  <c r="V1602" i="62"/>
  <c r="K1665" i="62"/>
  <c r="O1665" i="62"/>
  <c r="R1811" i="62"/>
  <c r="O1811" i="62"/>
  <c r="O1809" i="62" s="1"/>
  <c r="K1824" i="62"/>
  <c r="Q1824" i="62" s="1"/>
  <c r="V1824" i="62"/>
  <c r="K1856" i="62"/>
  <c r="O1856" i="62"/>
  <c r="O1896" i="62"/>
  <c r="O1955" i="62"/>
  <c r="K1988" i="62"/>
  <c r="O1988" i="62"/>
  <c r="M1988" i="62"/>
  <c r="O2013" i="62"/>
  <c r="O2011" i="62" s="1"/>
  <c r="M2059" i="62"/>
  <c r="O2089" i="62"/>
  <c r="K2089" i="62"/>
  <c r="O2098" i="62"/>
  <c r="M2154" i="62"/>
  <c r="M2268" i="62"/>
  <c r="K2268" i="62"/>
  <c r="M2303" i="62"/>
  <c r="M2301" i="62" s="1"/>
  <c r="O2320" i="62"/>
  <c r="M2320" i="62"/>
  <c r="M2442" i="62"/>
  <c r="V2442" i="62"/>
  <c r="R2503" i="62"/>
  <c r="V2631" i="62"/>
  <c r="O2631" i="62"/>
  <c r="M2631" i="62"/>
  <c r="K2631" i="62"/>
  <c r="K2640" i="62"/>
  <c r="V2640" i="62"/>
  <c r="V2677" i="62"/>
  <c r="O2677" i="62"/>
  <c r="M2677" i="62"/>
  <c r="O2772" i="62"/>
  <c r="K2857" i="62"/>
  <c r="O2857" i="62"/>
  <c r="M2857" i="62"/>
  <c r="V2909" i="62"/>
  <c r="K2909" i="62"/>
  <c r="K2997" i="62"/>
  <c r="O2997" i="62"/>
  <c r="M2997" i="62"/>
  <c r="V3020" i="62"/>
  <c r="M3020" i="62"/>
  <c r="K3020" i="62"/>
  <c r="K3060" i="62"/>
  <c r="V3060" i="62"/>
  <c r="O3060" i="62"/>
  <c r="M3060" i="62"/>
  <c r="O3104" i="62"/>
  <c r="V3104" i="62"/>
  <c r="K3108" i="62"/>
  <c r="O3108" i="62"/>
  <c r="M3108" i="62"/>
  <c r="V3108" i="62"/>
  <c r="V3162" i="62"/>
  <c r="O3162" i="62"/>
  <c r="Q3162" i="62" s="1"/>
  <c r="Q3171" i="62"/>
  <c r="V3175" i="62"/>
  <c r="O3175" i="62"/>
  <c r="Q3175" i="62" s="1"/>
  <c r="K3501" i="62"/>
  <c r="S31" i="64"/>
  <c r="N30" i="64"/>
  <c r="L30" i="64"/>
  <c r="L49" i="64"/>
  <c r="N72" i="64"/>
  <c r="L72" i="64"/>
  <c r="I262" i="64"/>
  <c r="F262" i="64"/>
  <c r="F768" i="64"/>
  <c r="I768" i="64"/>
  <c r="I813" i="64"/>
  <c r="F1372" i="64"/>
  <c r="I1372" i="64"/>
  <c r="P1499" i="62"/>
  <c r="O1507" i="62"/>
  <c r="R1525" i="62"/>
  <c r="O1543" i="62"/>
  <c r="M1588" i="62"/>
  <c r="V1635" i="62"/>
  <c r="K1635" i="62"/>
  <c r="R1661" i="62"/>
  <c r="M1665" i="62"/>
  <c r="M1678" i="62"/>
  <c r="O1726" i="62"/>
  <c r="V1750" i="62"/>
  <c r="M1750" i="62"/>
  <c r="Q1750" i="62" s="1"/>
  <c r="M1751" i="62"/>
  <c r="V1784" i="62"/>
  <c r="M1856" i="62"/>
  <c r="M1860" i="62"/>
  <c r="Q1860" i="62" s="1"/>
  <c r="S1967" i="62"/>
  <c r="V2043" i="62"/>
  <c r="M2043" i="62"/>
  <c r="K2043" i="62"/>
  <c r="M2089" i="62"/>
  <c r="O2144" i="62"/>
  <c r="Q2148" i="62"/>
  <c r="O2154" i="62"/>
  <c r="O2167" i="62"/>
  <c r="M2167" i="62"/>
  <c r="K2172" i="62"/>
  <c r="Q2172" i="62" s="1"/>
  <c r="V2172" i="62"/>
  <c r="V2211" i="62"/>
  <c r="O2211" i="62"/>
  <c r="M2211" i="62"/>
  <c r="O2268" i="62"/>
  <c r="V2287" i="62"/>
  <c r="K2320" i="62"/>
  <c r="O2326" i="62"/>
  <c r="M2329" i="62"/>
  <c r="O2352" i="62"/>
  <c r="M2352" i="62"/>
  <c r="K2396" i="62"/>
  <c r="M2417" i="62"/>
  <c r="O2442" i="62"/>
  <c r="R2475" i="62"/>
  <c r="V2475" i="62"/>
  <c r="M2479" i="62"/>
  <c r="O2479" i="62"/>
  <c r="V2530" i="62"/>
  <c r="O2530" i="62"/>
  <c r="O2542" i="62"/>
  <c r="M2542" i="62"/>
  <c r="K2542" i="62"/>
  <c r="O2601" i="62"/>
  <c r="M2601" i="62"/>
  <c r="M2640" i="62"/>
  <c r="K2677" i="62"/>
  <c r="V2716" i="62"/>
  <c r="O2716" i="62"/>
  <c r="M2716" i="62"/>
  <c r="K2716" i="62"/>
  <c r="O3056" i="62"/>
  <c r="V3056" i="62"/>
  <c r="O3265" i="62"/>
  <c r="R3265" i="62"/>
  <c r="M3265" i="62"/>
  <c r="F407" i="64"/>
  <c r="I618" i="64"/>
  <c r="F618" i="64"/>
  <c r="I1197" i="64"/>
  <c r="F1197" i="64"/>
  <c r="I1924" i="64"/>
  <c r="F1924" i="64"/>
  <c r="M1536" i="62"/>
  <c r="P1761" i="62"/>
  <c r="P1948" i="62"/>
  <c r="R2015" i="62"/>
  <c r="Q2022" i="62"/>
  <c r="Q2622" i="62"/>
  <c r="K2709" i="62"/>
  <c r="M2709" i="62"/>
  <c r="K2821" i="62"/>
  <c r="V2821" i="62"/>
  <c r="O3065" i="62"/>
  <c r="V3065" i="62"/>
  <c r="R3065" i="62"/>
  <c r="M3065" i="62"/>
  <c r="R3211" i="62"/>
  <c r="K3210" i="62"/>
  <c r="K3208" i="62" s="1"/>
  <c r="R3561" i="62"/>
  <c r="W71" i="64"/>
  <c r="P71" i="64"/>
  <c r="N71" i="64"/>
  <c r="L71" i="64"/>
  <c r="W278" i="64"/>
  <c r="L278" i="64"/>
  <c r="R278" i="64" s="1"/>
  <c r="L756" i="64"/>
  <c r="P756" i="64"/>
  <c r="N756" i="64"/>
  <c r="W756" i="64"/>
  <c r="P1536" i="62"/>
  <c r="K1583" i="62"/>
  <c r="Q1583" i="62" s="1"/>
  <c r="K1674" i="62"/>
  <c r="R1721" i="62"/>
  <c r="K1747" i="62"/>
  <c r="Q1747" i="62" s="1"/>
  <c r="K1946" i="62"/>
  <c r="R2107" i="62"/>
  <c r="R2183" i="62"/>
  <c r="M2427" i="62"/>
  <c r="O2427" i="62"/>
  <c r="V2492" i="62"/>
  <c r="M2492" i="62"/>
  <c r="K2492" i="62"/>
  <c r="O2584" i="62"/>
  <c r="M2584" i="62"/>
  <c r="Q2668" i="62"/>
  <c r="R2807" i="62"/>
  <c r="K2891" i="62"/>
  <c r="V2891" i="62"/>
  <c r="R2891" i="62"/>
  <c r="V2930" i="62"/>
  <c r="K2930" i="62"/>
  <c r="O2930" i="62"/>
  <c r="M2930" i="62"/>
  <c r="V2939" i="62"/>
  <c r="R2939" i="62"/>
  <c r="V2988" i="62"/>
  <c r="O2988" i="62"/>
  <c r="O3041" i="62"/>
  <c r="V3041" i="62"/>
  <c r="R3041" i="62"/>
  <c r="V3197" i="62"/>
  <c r="R3197" i="62"/>
  <c r="M3447" i="62"/>
  <c r="M3445" i="62" s="1"/>
  <c r="K3447" i="62"/>
  <c r="I183" i="64"/>
  <c r="F183" i="64"/>
  <c r="I242" i="64"/>
  <c r="W242" i="64" s="1"/>
  <c r="F242" i="64"/>
  <c r="F247" i="64"/>
  <c r="F307" i="64"/>
  <c r="I349" i="64"/>
  <c r="F349" i="64"/>
  <c r="I414" i="64"/>
  <c r="F414" i="64"/>
  <c r="F572" i="64"/>
  <c r="S597" i="64"/>
  <c r="W597" i="64"/>
  <c r="F626" i="64"/>
  <c r="F631" i="64"/>
  <c r="P723" i="64"/>
  <c r="N723" i="64"/>
  <c r="L723" i="64"/>
  <c r="P846" i="64"/>
  <c r="L846" i="64"/>
  <c r="F913" i="64"/>
  <c r="F1607" i="64"/>
  <c r="I1607" i="64"/>
  <c r="F1658" i="64"/>
  <c r="I1658" i="64"/>
  <c r="P1549" i="62"/>
  <c r="M1614" i="62"/>
  <c r="M1674" i="62"/>
  <c r="M1684" i="62"/>
  <c r="Q1684" i="62" s="1"/>
  <c r="M1789" i="62"/>
  <c r="Q1789" i="62" s="1"/>
  <c r="O1878" i="62"/>
  <c r="M1946" i="62"/>
  <c r="P1950" i="62"/>
  <c r="M1984" i="62"/>
  <c r="K2086" i="62"/>
  <c r="O2094" i="62"/>
  <c r="O2106" i="62"/>
  <c r="K2120" i="62"/>
  <c r="Q2120" i="62" s="1"/>
  <c r="O2135" i="62"/>
  <c r="K2153" i="62"/>
  <c r="Q2153" i="62" s="1"/>
  <c r="Q2384" i="62"/>
  <c r="M2465" i="62"/>
  <c r="K2465" i="62"/>
  <c r="O2492" i="62"/>
  <c r="M2559" i="62"/>
  <c r="V2559" i="62"/>
  <c r="K2566" i="62"/>
  <c r="O2566" i="62"/>
  <c r="K2584" i="62"/>
  <c r="Q2597" i="62"/>
  <c r="V2620" i="62"/>
  <c r="O2620" i="62"/>
  <c r="V2654" i="62"/>
  <c r="O2654" i="62"/>
  <c r="K2654" i="62"/>
  <c r="M2713" i="62"/>
  <c r="R2713" i="62"/>
  <c r="O2806" i="62"/>
  <c r="V2838" i="62"/>
  <c r="O2838" i="62"/>
  <c r="M2838" i="62"/>
  <c r="K2838" i="62"/>
  <c r="Q2869" i="62"/>
  <c r="M2891" i="62"/>
  <c r="O2934" i="62"/>
  <c r="O3447" i="62"/>
  <c r="O3445" i="62" s="1"/>
  <c r="M3474" i="62"/>
  <c r="Q3474" i="62" s="1"/>
  <c r="O3482" i="62"/>
  <c r="M3482" i="62"/>
  <c r="I44" i="64"/>
  <c r="I175" i="64"/>
  <c r="L179" i="64"/>
  <c r="W179" i="64"/>
  <c r="F299" i="64"/>
  <c r="I299" i="64"/>
  <c r="I307" i="64"/>
  <c r="P307" i="64" s="1"/>
  <c r="I572" i="64"/>
  <c r="N700" i="64"/>
  <c r="L700" i="64"/>
  <c r="L705" i="64"/>
  <c r="P705" i="64"/>
  <c r="I913" i="64"/>
  <c r="N1345" i="64"/>
  <c r="L1345" i="64"/>
  <c r="Q1537" i="64"/>
  <c r="L1537" i="64"/>
  <c r="W1549" i="64"/>
  <c r="L1549" i="64"/>
  <c r="I1901" i="64"/>
  <c r="F1901" i="64"/>
  <c r="V3207" i="62"/>
  <c r="O3207" i="62"/>
  <c r="M3207" i="62"/>
  <c r="K3207" i="62"/>
  <c r="W150" i="64"/>
  <c r="P150" i="64"/>
  <c r="N150" i="64"/>
  <c r="L150" i="64"/>
  <c r="I372" i="64"/>
  <c r="W372" i="64"/>
  <c r="I538" i="64"/>
  <c r="F538" i="64"/>
  <c r="F627" i="64"/>
  <c r="I627" i="64"/>
  <c r="I732" i="64"/>
  <c r="F732" i="64"/>
  <c r="L877" i="64"/>
  <c r="N877" i="64"/>
  <c r="I1569" i="64"/>
  <c r="F1569" i="64"/>
  <c r="I1878" i="64"/>
  <c r="F1878" i="64"/>
  <c r="I1902" i="64"/>
  <c r="F1902" i="64"/>
  <c r="R1535" i="62"/>
  <c r="O1751" i="62"/>
  <c r="P1757" i="62"/>
  <c r="O1994" i="62"/>
  <c r="Q1994" i="62" s="1"/>
  <c r="O2391" i="62"/>
  <c r="K2391" i="62"/>
  <c r="M2703" i="62"/>
  <c r="K2703" i="62"/>
  <c r="M2785" i="62"/>
  <c r="K2785" i="62"/>
  <c r="V2785" i="62"/>
  <c r="V2835" i="62"/>
  <c r="R2835" i="62"/>
  <c r="K2835" i="62"/>
  <c r="V2990" i="62"/>
  <c r="M2990" i="62"/>
  <c r="K2990" i="62"/>
  <c r="V3025" i="62"/>
  <c r="M3025" i="62"/>
  <c r="K3025" i="62"/>
  <c r="V3156" i="62"/>
  <c r="O3156" i="62"/>
  <c r="K3156" i="62"/>
  <c r="K3186" i="62"/>
  <c r="V3186" i="62"/>
  <c r="K3203" i="62"/>
  <c r="V3203" i="62"/>
  <c r="O3203" i="62"/>
  <c r="K3292" i="62"/>
  <c r="O3292" i="62"/>
  <c r="M3292" i="62"/>
  <c r="K3329" i="62"/>
  <c r="R3329" i="62"/>
  <c r="R3347" i="62"/>
  <c r="R3381" i="62"/>
  <c r="R3797" i="62"/>
  <c r="P22" i="64"/>
  <c r="W22" i="64"/>
  <c r="N22" i="64"/>
  <c r="L22" i="64"/>
  <c r="I41" i="64"/>
  <c r="N51" i="64"/>
  <c r="W68" i="64"/>
  <c r="P68" i="64"/>
  <c r="N68" i="64"/>
  <c r="L68" i="64"/>
  <c r="S91" i="64"/>
  <c r="W91" i="64"/>
  <c r="F123" i="64"/>
  <c r="I123" i="64"/>
  <c r="F378" i="64"/>
  <c r="I378" i="64"/>
  <c r="I443" i="64"/>
  <c r="I615" i="64"/>
  <c r="F697" i="64"/>
  <c r="I697" i="64"/>
  <c r="L697" i="64" s="1"/>
  <c r="I716" i="64"/>
  <c r="W716" i="64"/>
  <c r="I750" i="64"/>
  <c r="F1140" i="64"/>
  <c r="F1175" i="64"/>
  <c r="I1175" i="64"/>
  <c r="F1290" i="64"/>
  <c r="I1290" i="64"/>
  <c r="I1579" i="64"/>
  <c r="F1907" i="64"/>
  <c r="I1907" i="64"/>
  <c r="P1548" i="62"/>
  <c r="V1684" i="62"/>
  <c r="P1749" i="62"/>
  <c r="P1750" i="62"/>
  <c r="O1754" i="62"/>
  <c r="P1760" i="62"/>
  <c r="P1791" i="62"/>
  <c r="M1798" i="62"/>
  <c r="P1958" i="62"/>
  <c r="M2044" i="62"/>
  <c r="V2067" i="62"/>
  <c r="K2087" i="62"/>
  <c r="Q2087" i="62" s="1"/>
  <c r="V2235" i="62"/>
  <c r="V2316" i="62"/>
  <c r="R2323" i="62"/>
  <c r="V2384" i="62"/>
  <c r="M2439" i="62"/>
  <c r="V2465" i="62"/>
  <c r="R2511" i="62"/>
  <c r="Q2535" i="62"/>
  <c r="O2539" i="62"/>
  <c r="K2600" i="62"/>
  <c r="M2643" i="62"/>
  <c r="V2713" i="62"/>
  <c r="O2785" i="62"/>
  <c r="V2804" i="62"/>
  <c r="M2804" i="62"/>
  <c r="K2804" i="62"/>
  <c r="M2823" i="62"/>
  <c r="M2835" i="62"/>
  <c r="O2844" i="62"/>
  <c r="V2844" i="62"/>
  <c r="M2844" i="62"/>
  <c r="V2848" i="62"/>
  <c r="M2848" i="62"/>
  <c r="K2848" i="62"/>
  <c r="R2897" i="62"/>
  <c r="V2936" i="62"/>
  <c r="O2936" i="62"/>
  <c r="K2982" i="62"/>
  <c r="V2982" i="62"/>
  <c r="K3035" i="62"/>
  <c r="Q3035" i="62" s="1"/>
  <c r="M3186" i="62"/>
  <c r="M3203" i="62"/>
  <c r="O3329" i="62"/>
  <c r="K3353" i="62"/>
  <c r="K3347" i="62" s="1"/>
  <c r="R3353" i="62"/>
  <c r="O3353" i="62"/>
  <c r="O3347" i="62" s="1"/>
  <c r="M3353" i="62"/>
  <c r="M3347" i="62" s="1"/>
  <c r="K3389" i="62"/>
  <c r="Q3389" i="62" s="1"/>
  <c r="O3494" i="62"/>
  <c r="M3494" i="62"/>
  <c r="W27" i="64"/>
  <c r="L27" i="64"/>
  <c r="R27" i="64" s="1"/>
  <c r="W31" i="64"/>
  <c r="P31" i="64"/>
  <c r="N31" i="64"/>
  <c r="L31" i="64"/>
  <c r="I582" i="64"/>
  <c r="F582" i="64"/>
  <c r="I658" i="64"/>
  <c r="F658" i="64"/>
  <c r="L684" i="64"/>
  <c r="W684" i="64"/>
  <c r="P684" i="64"/>
  <c r="F779" i="64"/>
  <c r="I779" i="64"/>
  <c r="I1140" i="64"/>
  <c r="P1140" i="64" s="1"/>
  <c r="I1490" i="64"/>
  <c r="I2137" i="64"/>
  <c r="F2137" i="64"/>
  <c r="W2137" i="64" s="1"/>
  <c r="I2288" i="64"/>
  <c r="F2288" i="64"/>
  <c r="R2677" i="62"/>
  <c r="K2780" i="62"/>
  <c r="Q2780" i="62" s="1"/>
  <c r="V2780" i="62"/>
  <c r="R2789" i="62"/>
  <c r="V2788" i="62"/>
  <c r="O2811" i="62"/>
  <c r="K2811" i="62"/>
  <c r="V2868" i="62"/>
  <c r="O2868" i="62"/>
  <c r="M2868" i="62"/>
  <c r="K2868" i="62"/>
  <c r="V3088" i="62"/>
  <c r="O3088" i="62"/>
  <c r="M3088" i="62"/>
  <c r="K3088" i="62"/>
  <c r="R3285" i="62"/>
  <c r="R3435" i="62"/>
  <c r="R3703" i="62"/>
  <c r="F102" i="64"/>
  <c r="I102" i="64"/>
  <c r="L102" i="64" s="1"/>
  <c r="F196" i="64"/>
  <c r="I196" i="64"/>
  <c r="I207" i="64"/>
  <c r="F207" i="64"/>
  <c r="I302" i="64"/>
  <c r="F302" i="64"/>
  <c r="F325" i="64"/>
  <c r="I325" i="64"/>
  <c r="F377" i="64"/>
  <c r="I377" i="64"/>
  <c r="F382" i="64"/>
  <c r="F458" i="64"/>
  <c r="N471" i="64"/>
  <c r="L471" i="64"/>
  <c r="F555" i="64"/>
  <c r="F591" i="64"/>
  <c r="I591" i="64"/>
  <c r="F666" i="64"/>
  <c r="F743" i="64"/>
  <c r="Q867" i="64"/>
  <c r="P941" i="64"/>
  <c r="L941" i="64"/>
  <c r="I1338" i="64"/>
  <c r="F1338" i="64"/>
  <c r="L1438" i="64"/>
  <c r="W1438" i="64"/>
  <c r="P1438" i="64"/>
  <c r="I1614" i="64"/>
  <c r="N2668" i="64"/>
  <c r="W2668" i="64"/>
  <c r="R2635" i="62"/>
  <c r="R3051" i="62"/>
  <c r="K3069" i="62"/>
  <c r="M3069" i="62"/>
  <c r="O3194" i="62"/>
  <c r="O3192" i="62" s="1"/>
  <c r="M3194" i="62"/>
  <c r="M3192" i="62" s="1"/>
  <c r="K3194" i="62"/>
  <c r="K3192" i="62" s="1"/>
  <c r="R3345" i="62"/>
  <c r="R3367" i="62"/>
  <c r="R67" i="64"/>
  <c r="F125" i="64"/>
  <c r="I125" i="64"/>
  <c r="F169" i="64"/>
  <c r="I169" i="64"/>
  <c r="N273" i="64"/>
  <c r="W587" i="64"/>
  <c r="P587" i="64"/>
  <c r="P603" i="64"/>
  <c r="N603" i="64"/>
  <c r="W608" i="64"/>
  <c r="P608" i="64"/>
  <c r="N608" i="64"/>
  <c r="F906" i="64"/>
  <c r="W933" i="64"/>
  <c r="S933" i="64"/>
  <c r="I1350" i="64"/>
  <c r="L1350" i="64" s="1"/>
  <c r="F1350" i="64"/>
  <c r="F1365" i="64"/>
  <c r="W1570" i="64"/>
  <c r="P1570" i="64"/>
  <c r="N1570" i="64"/>
  <c r="I1854" i="64"/>
  <c r="F1854" i="64"/>
  <c r="I2418" i="64"/>
  <c r="F2418" i="64"/>
  <c r="I360" i="64"/>
  <c r="W406" i="64"/>
  <c r="F406" i="64"/>
  <c r="W666" i="64"/>
  <c r="P666" i="64"/>
  <c r="W743" i="64"/>
  <c r="R743" i="64"/>
  <c r="L1065" i="64"/>
  <c r="F1298" i="64"/>
  <c r="S1299" i="64"/>
  <c r="I1298" i="64"/>
  <c r="L1303" i="64"/>
  <c r="P1303" i="64"/>
  <c r="N1303" i="64"/>
  <c r="L2312" i="64"/>
  <c r="W2312" i="64"/>
  <c r="P2312" i="64"/>
  <c r="N2312" i="64"/>
  <c r="W706" i="64"/>
  <c r="P706" i="64"/>
  <c r="N706" i="64"/>
  <c r="L706" i="64"/>
  <c r="N866" i="64"/>
  <c r="L866" i="64"/>
  <c r="F1178" i="64"/>
  <c r="I1178" i="64"/>
  <c r="P1178" i="64" s="1"/>
  <c r="N1240" i="64"/>
  <c r="W1240" i="64"/>
  <c r="P1240" i="64"/>
  <c r="F1403" i="64"/>
  <c r="I1403" i="64"/>
  <c r="P2308" i="64"/>
  <c r="W2308" i="64"/>
  <c r="L2308" i="64"/>
  <c r="Q2422" i="62"/>
  <c r="K2744" i="62"/>
  <c r="V2744" i="62"/>
  <c r="M2802" i="62"/>
  <c r="K2802" i="62"/>
  <c r="K2812" i="62"/>
  <c r="Q2812" i="62" s="1"/>
  <c r="V2812" i="62"/>
  <c r="K3045" i="62"/>
  <c r="O3045" i="62"/>
  <c r="M3045" i="62"/>
  <c r="O3074" i="62"/>
  <c r="V3074" i="62"/>
  <c r="M3074" i="62"/>
  <c r="V3078" i="62"/>
  <c r="O3078" i="62"/>
  <c r="V3215" i="62"/>
  <c r="O3215" i="62"/>
  <c r="M3215" i="62"/>
  <c r="K3215" i="62"/>
  <c r="K3276" i="62"/>
  <c r="O3276" i="62"/>
  <c r="M3276" i="62"/>
  <c r="P158" i="64"/>
  <c r="N158" i="64"/>
  <c r="F297" i="64"/>
  <c r="P442" i="64"/>
  <c r="L442" i="64"/>
  <c r="I459" i="64"/>
  <c r="F459" i="64"/>
  <c r="W543" i="64"/>
  <c r="S543" i="64"/>
  <c r="L728" i="64"/>
  <c r="R728" i="64" s="1"/>
  <c r="I851" i="64"/>
  <c r="I1269" i="64"/>
  <c r="N1283" i="64"/>
  <c r="L1283" i="64"/>
  <c r="I1313" i="64"/>
  <c r="I1317" i="64"/>
  <c r="I1398" i="64"/>
  <c r="F1398" i="64"/>
  <c r="N1403" i="64"/>
  <c r="N1497" i="64"/>
  <c r="W1541" i="64"/>
  <c r="S1541" i="64"/>
  <c r="I2065" i="64"/>
  <c r="F2065" i="64"/>
  <c r="I2077" i="64"/>
  <c r="F2077" i="64"/>
  <c r="W2257" i="64"/>
  <c r="L2257" i="64"/>
  <c r="Q2452" i="62"/>
  <c r="R2595" i="62"/>
  <c r="R2597" i="62"/>
  <c r="R2631" i="62"/>
  <c r="V2635" i="62"/>
  <c r="R2665" i="62"/>
  <c r="R2763" i="62"/>
  <c r="V2769" i="62"/>
  <c r="Q2987" i="62"/>
  <c r="Q3064" i="62"/>
  <c r="V3141" i="62"/>
  <c r="R3141" i="62"/>
  <c r="V3180" i="62"/>
  <c r="R3463" i="62"/>
  <c r="R3625" i="62"/>
  <c r="I60" i="64"/>
  <c r="P78" i="64"/>
  <c r="N78" i="64"/>
  <c r="L78" i="64"/>
  <c r="W213" i="64"/>
  <c r="S213" i="64"/>
  <c r="P213" i="64"/>
  <c r="R213" i="64" s="1"/>
  <c r="F235" i="64"/>
  <c r="P235" i="64"/>
  <c r="I235" i="64"/>
  <c r="I290" i="64"/>
  <c r="F290" i="64"/>
  <c r="I297" i="64"/>
  <c r="I331" i="64"/>
  <c r="W569" i="64"/>
  <c r="P569" i="64"/>
  <c r="L569" i="64"/>
  <c r="F601" i="64"/>
  <c r="I601" i="64"/>
  <c r="I763" i="64"/>
  <c r="I1148" i="64"/>
  <c r="F1148" i="64"/>
  <c r="I1323" i="64"/>
  <c r="P1323" i="64" s="1"/>
  <c r="I1395" i="64"/>
  <c r="F1395" i="64"/>
  <c r="W1470" i="64"/>
  <c r="S1471" i="64"/>
  <c r="I1493" i="64"/>
  <c r="N1723" i="64"/>
  <c r="W1723" i="64"/>
  <c r="P1723" i="64"/>
  <c r="I1976" i="64"/>
  <c r="F1976" i="64"/>
  <c r="W1166" i="64"/>
  <c r="I1166" i="64"/>
  <c r="F1166" i="64"/>
  <c r="I1198" i="64"/>
  <c r="I1249" i="64"/>
  <c r="F1249" i="64"/>
  <c r="I1460" i="64"/>
  <c r="L1478" i="64"/>
  <c r="W1478" i="64"/>
  <c r="P1478" i="64"/>
  <c r="P1532" i="64"/>
  <c r="N1532" i="64"/>
  <c r="W1758" i="64"/>
  <c r="N1758" i="64"/>
  <c r="L1758" i="64"/>
  <c r="W2087" i="64"/>
  <c r="P2087" i="64"/>
  <c r="N2087" i="64"/>
  <c r="L2087" i="64"/>
  <c r="I2144" i="64"/>
  <c r="F2144" i="64"/>
  <c r="I2227" i="64"/>
  <c r="F2227" i="64"/>
  <c r="I2628" i="64"/>
  <c r="F2628" i="64"/>
  <c r="W2867" i="64"/>
  <c r="N2867" i="64"/>
  <c r="I435" i="64"/>
  <c r="F435" i="64"/>
  <c r="I531" i="64"/>
  <c r="W531" i="64" s="1"/>
  <c r="F531" i="64"/>
  <c r="F843" i="64"/>
  <c r="I843" i="64"/>
  <c r="P843" i="64" s="1"/>
  <c r="W875" i="64"/>
  <c r="P875" i="64"/>
  <c r="N1162" i="64"/>
  <c r="R1162" i="64" s="1"/>
  <c r="L1258" i="64"/>
  <c r="W1258" i="64"/>
  <c r="P1258" i="64"/>
  <c r="F1420" i="64"/>
  <c r="L1474" i="64"/>
  <c r="N1478" i="64"/>
  <c r="F2062" i="64"/>
  <c r="W2062" i="64" s="1"/>
  <c r="I2062" i="64"/>
  <c r="M2792" i="62"/>
  <c r="R2797" i="62"/>
  <c r="K2877" i="62"/>
  <c r="K2916" i="62"/>
  <c r="Q2916" i="62" s="1"/>
  <c r="M3002" i="62"/>
  <c r="I52" i="64"/>
  <c r="I73" i="64"/>
  <c r="I84" i="64"/>
  <c r="F104" i="64"/>
  <c r="F126" i="64"/>
  <c r="N126" i="64"/>
  <c r="L147" i="64"/>
  <c r="I191" i="64"/>
  <c r="W204" i="64"/>
  <c r="I216" i="64"/>
  <c r="W216" i="64" s="1"/>
  <c r="F250" i="64"/>
  <c r="F257" i="64"/>
  <c r="I257" i="64"/>
  <c r="I294" i="64"/>
  <c r="F355" i="64"/>
  <c r="I355" i="64"/>
  <c r="F358" i="64"/>
  <c r="I358" i="64"/>
  <c r="I370" i="64"/>
  <c r="W370" i="64" s="1"/>
  <c r="F374" i="64"/>
  <c r="I374" i="64"/>
  <c r="F379" i="64"/>
  <c r="I386" i="64"/>
  <c r="F386" i="64"/>
  <c r="W394" i="64"/>
  <c r="F394" i="64"/>
  <c r="I426" i="64"/>
  <c r="F426" i="64"/>
  <c r="F522" i="64"/>
  <c r="F595" i="64"/>
  <c r="I628" i="64"/>
  <c r="I639" i="64"/>
  <c r="I704" i="64"/>
  <c r="I744" i="64"/>
  <c r="W761" i="64"/>
  <c r="F838" i="64"/>
  <c r="I838" i="64"/>
  <c r="F881" i="64"/>
  <c r="I885" i="64"/>
  <c r="F885" i="64"/>
  <c r="I1155" i="64"/>
  <c r="N1258" i="64"/>
  <c r="F1310" i="64"/>
  <c r="I1310" i="64"/>
  <c r="I1420" i="64"/>
  <c r="I1719" i="64"/>
  <c r="F2047" i="64"/>
  <c r="I2047" i="64"/>
  <c r="F2084" i="64"/>
  <c r="I2084" i="64"/>
  <c r="W2136" i="64"/>
  <c r="P2136" i="64"/>
  <c r="N2136" i="64"/>
  <c r="I2566" i="64"/>
  <c r="F2566" i="64"/>
  <c r="I2576" i="64"/>
  <c r="F2576" i="64"/>
  <c r="M2877" i="62"/>
  <c r="O3002" i="62"/>
  <c r="M3091" i="62"/>
  <c r="R3287" i="62"/>
  <c r="R3339" i="62"/>
  <c r="M3381" i="62"/>
  <c r="R3393" i="62"/>
  <c r="R3455" i="62"/>
  <c r="R3497" i="62"/>
  <c r="R3505" i="62"/>
  <c r="N147" i="64"/>
  <c r="F166" i="64"/>
  <c r="I166" i="64"/>
  <c r="I264" i="64"/>
  <c r="F264" i="64"/>
  <c r="S317" i="64"/>
  <c r="P316" i="64"/>
  <c r="L316" i="64"/>
  <c r="I383" i="64"/>
  <c r="F391" i="64"/>
  <c r="F397" i="64"/>
  <c r="L788" i="64"/>
  <c r="P788" i="64"/>
  <c r="N788" i="64"/>
  <c r="F834" i="64"/>
  <c r="I876" i="64"/>
  <c r="F876" i="64"/>
  <c r="F915" i="64"/>
  <c r="I915" i="64"/>
  <c r="I1194" i="64"/>
  <c r="F1194" i="64"/>
  <c r="F1255" i="64"/>
  <c r="W1348" i="64"/>
  <c r="L1348" i="64"/>
  <c r="F1402" i="64"/>
  <c r="L1536" i="64"/>
  <c r="W1536" i="64"/>
  <c r="P1536" i="64"/>
  <c r="N1536" i="64"/>
  <c r="S1597" i="64"/>
  <c r="I1666" i="64"/>
  <c r="F1666" i="64"/>
  <c r="I1679" i="64"/>
  <c r="F1679" i="64"/>
  <c r="I1984" i="64"/>
  <c r="F1984" i="64"/>
  <c r="P2140" i="64"/>
  <c r="L2150" i="64"/>
  <c r="W2150" i="64"/>
  <c r="N2150" i="64"/>
  <c r="P2150" i="64"/>
  <c r="I2187" i="64"/>
  <c r="F2187" i="64"/>
  <c r="W2187" i="64" s="1"/>
  <c r="S2283" i="64"/>
  <c r="W2282" i="64"/>
  <c r="P2282" i="64"/>
  <c r="N2282" i="64"/>
  <c r="L2282" i="64"/>
  <c r="W2440" i="64"/>
  <c r="P2440" i="64"/>
  <c r="N2440" i="64"/>
  <c r="N2462" i="64"/>
  <c r="I2470" i="64"/>
  <c r="F2470" i="64"/>
  <c r="S2471" i="64" s="1"/>
  <c r="N2478" i="64"/>
  <c r="W2805" i="64"/>
  <c r="L2805" i="64"/>
  <c r="M2957" i="62"/>
  <c r="M2981" i="62"/>
  <c r="M3176" i="62"/>
  <c r="M3304" i="62"/>
  <c r="R3333" i="62"/>
  <c r="M3376" i="62"/>
  <c r="M3366" i="62" s="1"/>
  <c r="I50" i="64"/>
  <c r="I104" i="64"/>
  <c r="I124" i="64"/>
  <c r="P147" i="64"/>
  <c r="I177" i="64"/>
  <c r="W228" i="64"/>
  <c r="F295" i="64"/>
  <c r="I295" i="64"/>
  <c r="W348" i="64"/>
  <c r="I422" i="64"/>
  <c r="F422" i="64"/>
  <c r="F444" i="64"/>
  <c r="I444" i="64"/>
  <c r="I485" i="64"/>
  <c r="F489" i="64"/>
  <c r="I489" i="64"/>
  <c r="I507" i="64"/>
  <c r="F507" i="64"/>
  <c r="W527" i="64"/>
  <c r="I527" i="64"/>
  <c r="F527" i="64"/>
  <c r="F588" i="64"/>
  <c r="I588" i="64"/>
  <c r="I595" i="64"/>
  <c r="I606" i="64"/>
  <c r="F629" i="64"/>
  <c r="I629" i="64"/>
  <c r="F717" i="64"/>
  <c r="I717" i="64"/>
  <c r="F724" i="64"/>
  <c r="I724" i="64"/>
  <c r="F745" i="64"/>
  <c r="F748" i="64"/>
  <c r="I748" i="64"/>
  <c r="L792" i="64"/>
  <c r="I806" i="64"/>
  <c r="F806" i="64"/>
  <c r="I834" i="64"/>
  <c r="I1053" i="64"/>
  <c r="I1064" i="64"/>
  <c r="I1102" i="64"/>
  <c r="F1102" i="64"/>
  <c r="I1205" i="64"/>
  <c r="F1205" i="64"/>
  <c r="I1219" i="64"/>
  <c r="W1219" i="64" s="1"/>
  <c r="N1237" i="64"/>
  <c r="L1246" i="64"/>
  <c r="W1246" i="64"/>
  <c r="P1246" i="64"/>
  <c r="W1255" i="64"/>
  <c r="L1255" i="64"/>
  <c r="Q1297" i="64"/>
  <c r="T1297" i="64" s="1"/>
  <c r="N1362" i="64"/>
  <c r="I1458" i="64"/>
  <c r="F1524" i="64"/>
  <c r="I1524" i="64"/>
  <c r="L1588" i="64"/>
  <c r="N1588" i="64"/>
  <c r="I1611" i="64"/>
  <c r="L1611" i="64" s="1"/>
  <c r="F1611" i="64"/>
  <c r="F1743" i="64"/>
  <c r="I1743" i="64"/>
  <c r="L1743" i="64" s="1"/>
  <c r="W1972" i="64"/>
  <c r="P1972" i="64"/>
  <c r="I2432" i="64"/>
  <c r="F2723" i="64"/>
  <c r="I2723" i="64"/>
  <c r="O2820" i="62"/>
  <c r="O2834" i="62"/>
  <c r="M2907" i="62"/>
  <c r="Q2907" i="62" s="1"/>
  <c r="O2957" i="62"/>
  <c r="O2981" i="62"/>
  <c r="V3153" i="62"/>
  <c r="O3176" i="62"/>
  <c r="K3189" i="62"/>
  <c r="O3304" i="62"/>
  <c r="R3327" i="62"/>
  <c r="O3376" i="62"/>
  <c r="O3401" i="62"/>
  <c r="Q3401" i="62" s="1"/>
  <c r="N26" i="64"/>
  <c r="I145" i="64"/>
  <c r="N145" i="64" s="1"/>
  <c r="N205" i="64"/>
  <c r="I205" i="64"/>
  <c r="F205" i="64"/>
  <c r="L211" i="64"/>
  <c r="W316" i="64"/>
  <c r="I371" i="64"/>
  <c r="F371" i="64"/>
  <c r="W409" i="64"/>
  <c r="S409" i="64"/>
  <c r="I432" i="64"/>
  <c r="F432" i="64"/>
  <c r="I648" i="64"/>
  <c r="F648" i="64"/>
  <c r="S657" i="64"/>
  <c r="W675" i="64"/>
  <c r="I679" i="64"/>
  <c r="N717" i="64"/>
  <c r="F730" i="64"/>
  <c r="I730" i="64"/>
  <c r="I745" i="64"/>
  <c r="W774" i="64"/>
  <c r="W782" i="64"/>
  <c r="N782" i="64"/>
  <c r="W788" i="64"/>
  <c r="I826" i="64"/>
  <c r="W826" i="64" s="1"/>
  <c r="W862" i="64"/>
  <c r="N862" i="64"/>
  <c r="F916" i="64"/>
  <c r="I916" i="64"/>
  <c r="F1093" i="64"/>
  <c r="I1093" i="64"/>
  <c r="I1126" i="64"/>
  <c r="F1126" i="64"/>
  <c r="W1228" i="64"/>
  <c r="P1228" i="64"/>
  <c r="N1255" i="64"/>
  <c r="W1293" i="64"/>
  <c r="N1297" i="64"/>
  <c r="F1389" i="64"/>
  <c r="I1389" i="64"/>
  <c r="N1524" i="64"/>
  <c r="Q1960" i="64"/>
  <c r="I1989" i="64"/>
  <c r="F1989" i="64"/>
  <c r="W2035" i="64"/>
  <c r="S2035" i="64"/>
  <c r="F2436" i="64"/>
  <c r="I2436" i="64"/>
  <c r="F847" i="64"/>
  <c r="I847" i="64"/>
  <c r="I927" i="64"/>
  <c r="F927" i="64"/>
  <c r="I994" i="64"/>
  <c r="N994" i="64" s="1"/>
  <c r="F994" i="64"/>
  <c r="Q1067" i="64"/>
  <c r="I1233" i="64"/>
  <c r="P1233" i="64" s="1"/>
  <c r="F1233" i="64"/>
  <c r="I1366" i="64"/>
  <c r="F1366" i="64"/>
  <c r="I1383" i="64"/>
  <c r="W1383" i="64"/>
  <c r="F1383" i="64"/>
  <c r="W1496" i="64"/>
  <c r="P1496" i="64"/>
  <c r="L1496" i="64"/>
  <c r="I1520" i="64"/>
  <c r="F1520" i="64"/>
  <c r="F1746" i="64"/>
  <c r="I1746" i="64"/>
  <c r="Q1753" i="64"/>
  <c r="I1820" i="64"/>
  <c r="F1820" i="64"/>
  <c r="S1947" i="64"/>
  <c r="I1947" i="64"/>
  <c r="W1981" i="64"/>
  <c r="P1981" i="64"/>
  <c r="I2178" i="64"/>
  <c r="F2178" i="64"/>
  <c r="I2285" i="64"/>
  <c r="F2285" i="64"/>
  <c r="N2285" i="64" s="1"/>
  <c r="F2433" i="64"/>
  <c r="I2433" i="64"/>
  <c r="I2437" i="64"/>
  <c r="F2437" i="64"/>
  <c r="F2475" i="64"/>
  <c r="I2475" i="64"/>
  <c r="I2551" i="64"/>
  <c r="F2551" i="64"/>
  <c r="F3179" i="64"/>
  <c r="I3179" i="64"/>
  <c r="Q210" i="64"/>
  <c r="Q213" i="64"/>
  <c r="F500" i="64"/>
  <c r="F548" i="64"/>
  <c r="F557" i="64"/>
  <c r="F677" i="64"/>
  <c r="F690" i="64"/>
  <c r="F729" i="64"/>
  <c r="F759" i="64"/>
  <c r="F810" i="64"/>
  <c r="I810" i="64"/>
  <c r="L810" i="64" s="1"/>
  <c r="Q861" i="64"/>
  <c r="P890" i="64"/>
  <c r="F1010" i="64"/>
  <c r="I1028" i="64"/>
  <c r="F1028" i="64"/>
  <c r="Q1073" i="64"/>
  <c r="W1111" i="64"/>
  <c r="S1111" i="64"/>
  <c r="F1163" i="64"/>
  <c r="W1187" i="64"/>
  <c r="I1238" i="64"/>
  <c r="F1238" i="64"/>
  <c r="I1311" i="64"/>
  <c r="L1315" i="64"/>
  <c r="P1315" i="64"/>
  <c r="N1315" i="64"/>
  <c r="F1417" i="64"/>
  <c r="Q1499" i="64"/>
  <c r="F1526" i="64"/>
  <c r="I1544" i="64"/>
  <c r="W1544" i="64"/>
  <c r="F1572" i="64"/>
  <c r="L1576" i="64"/>
  <c r="W1576" i="64"/>
  <c r="N1576" i="64"/>
  <c r="F1862" i="64"/>
  <c r="I1875" i="64"/>
  <c r="F1875" i="64"/>
  <c r="P1933" i="64"/>
  <c r="N1933" i="64"/>
  <c r="F2100" i="64"/>
  <c r="L2100" i="64" s="1"/>
  <c r="F2104" i="64"/>
  <c r="P2104" i="64" s="1"/>
  <c r="I2234" i="64"/>
  <c r="F2234" i="64"/>
  <c r="P2234" i="64" s="1"/>
  <c r="I2345" i="64"/>
  <c r="F2345" i="64"/>
  <c r="W863" i="64"/>
  <c r="N863" i="64"/>
  <c r="L863" i="64"/>
  <c r="I944" i="64"/>
  <c r="P944" i="64" s="1"/>
  <c r="F944" i="64"/>
  <c r="I1195" i="64"/>
  <c r="F1204" i="64"/>
  <c r="S1217" i="64"/>
  <c r="S1259" i="64"/>
  <c r="I1285" i="64"/>
  <c r="I1363" i="64"/>
  <c r="S1363" i="64" s="1"/>
  <c r="F1363" i="64"/>
  <c r="L1459" i="64"/>
  <c r="I1472" i="64"/>
  <c r="F1472" i="64"/>
  <c r="I1615" i="64"/>
  <c r="F1615" i="64"/>
  <c r="P1663" i="64"/>
  <c r="L1663" i="64"/>
  <c r="L1668" i="64"/>
  <c r="W1668" i="64"/>
  <c r="P1668" i="64"/>
  <c r="N1668" i="64"/>
  <c r="W1760" i="64"/>
  <c r="S1761" i="64"/>
  <c r="I1966" i="64"/>
  <c r="F1966" i="64"/>
  <c r="N2229" i="64"/>
  <c r="L2229" i="64"/>
  <c r="N2268" i="64"/>
  <c r="L2268" i="64"/>
  <c r="I2278" i="64"/>
  <c r="F2278" i="64"/>
  <c r="S2279" i="64" s="1"/>
  <c r="N2385" i="64"/>
  <c r="L2385" i="64"/>
  <c r="I2710" i="64"/>
  <c r="F2710" i="64"/>
  <c r="F2719" i="64"/>
  <c r="I2719" i="64"/>
  <c r="P99" i="64"/>
  <c r="F103" i="64"/>
  <c r="S173" i="64"/>
  <c r="L237" i="64"/>
  <c r="W275" i="64"/>
  <c r="F483" i="64"/>
  <c r="L497" i="64"/>
  <c r="I535" i="64"/>
  <c r="I548" i="64"/>
  <c r="I567" i="64"/>
  <c r="F610" i="64"/>
  <c r="F617" i="64"/>
  <c r="P634" i="64"/>
  <c r="I661" i="64"/>
  <c r="F705" i="64"/>
  <c r="L727" i="64"/>
  <c r="I729" i="64"/>
  <c r="I754" i="64"/>
  <c r="F766" i="64"/>
  <c r="N785" i="64"/>
  <c r="I799" i="64"/>
  <c r="Q858" i="64"/>
  <c r="Q863" i="64"/>
  <c r="L868" i="64"/>
  <c r="W868" i="64"/>
  <c r="P868" i="64"/>
  <c r="N924" i="64"/>
  <c r="W924" i="64"/>
  <c r="P924" i="64"/>
  <c r="I974" i="64"/>
  <c r="F974" i="64"/>
  <c r="I1019" i="64"/>
  <c r="F1019" i="64"/>
  <c r="P1055" i="64"/>
  <c r="I1079" i="64"/>
  <c r="P1079" i="64"/>
  <c r="F1096" i="64"/>
  <c r="I1204" i="64"/>
  <c r="F1213" i="64"/>
  <c r="I1213" i="64"/>
  <c r="I1243" i="64"/>
  <c r="F1243" i="64"/>
  <c r="F1300" i="64"/>
  <c r="I1336" i="64"/>
  <c r="F1336" i="64"/>
  <c r="I1375" i="64"/>
  <c r="I1380" i="64"/>
  <c r="P1380" i="64" s="1"/>
  <c r="F1380" i="64"/>
  <c r="I1384" i="64"/>
  <c r="I1405" i="64"/>
  <c r="L1405" i="64" s="1"/>
  <c r="I1421" i="64"/>
  <c r="P1456" i="64"/>
  <c r="N1456" i="64"/>
  <c r="N1459" i="64"/>
  <c r="L1539" i="64"/>
  <c r="F1582" i="64"/>
  <c r="F1621" i="64"/>
  <c r="L1796" i="64"/>
  <c r="W1796" i="64"/>
  <c r="I1822" i="64"/>
  <c r="F1822" i="64"/>
  <c r="W1964" i="64"/>
  <c r="P1964" i="64"/>
  <c r="N1964" i="64"/>
  <c r="F2003" i="64"/>
  <c r="F2028" i="64"/>
  <c r="I2028" i="64"/>
  <c r="I2068" i="64"/>
  <c r="F2068" i="64"/>
  <c r="I2096" i="64"/>
  <c r="F2124" i="64"/>
  <c r="W2124" i="64" s="1"/>
  <c r="I2124" i="64"/>
  <c r="F2515" i="64"/>
  <c r="I2515" i="64"/>
  <c r="L2941" i="64"/>
  <c r="W2941" i="64"/>
  <c r="S2941" i="64"/>
  <c r="I127" i="64"/>
  <c r="I180" i="64"/>
  <c r="P180" i="64" s="1"/>
  <c r="F188" i="64"/>
  <c r="I328" i="64"/>
  <c r="I375" i="64"/>
  <c r="I415" i="64"/>
  <c r="I474" i="64"/>
  <c r="I476" i="64"/>
  <c r="N497" i="64"/>
  <c r="I539" i="64"/>
  <c r="L571" i="64"/>
  <c r="R571" i="64" s="1"/>
  <c r="I659" i="64"/>
  <c r="I667" i="64"/>
  <c r="I702" i="64"/>
  <c r="W776" i="64"/>
  <c r="Q860" i="64"/>
  <c r="Q872" i="64"/>
  <c r="I891" i="64"/>
  <c r="N891" i="64" s="1"/>
  <c r="F891" i="64"/>
  <c r="I937" i="64"/>
  <c r="I957" i="64"/>
  <c r="S961" i="64"/>
  <c r="I966" i="64"/>
  <c r="I987" i="64"/>
  <c r="I1000" i="64"/>
  <c r="I1049" i="64"/>
  <c r="F1049" i="64"/>
  <c r="P1072" i="64"/>
  <c r="I1200" i="64"/>
  <c r="P1200" i="64" s="1"/>
  <c r="F1200" i="64"/>
  <c r="S1235" i="64"/>
  <c r="W1235" i="64"/>
  <c r="W1297" i="64"/>
  <c r="P1297" i="64"/>
  <c r="N1324" i="64"/>
  <c r="I1434" i="64"/>
  <c r="F1434" i="64"/>
  <c r="P1452" i="64"/>
  <c r="P1459" i="64"/>
  <c r="I1573" i="64"/>
  <c r="F1573" i="64"/>
  <c r="I1591" i="64"/>
  <c r="F1591" i="64"/>
  <c r="I1612" i="64"/>
  <c r="L1624" i="64"/>
  <c r="P1624" i="64"/>
  <c r="N1624" i="64"/>
  <c r="I1728" i="64"/>
  <c r="L1728" i="64"/>
  <c r="F2019" i="64"/>
  <c r="I2019" i="64"/>
  <c r="W2049" i="64"/>
  <c r="L2049" i="64"/>
  <c r="P2049" i="64"/>
  <c r="N2049" i="64"/>
  <c r="I121" i="64"/>
  <c r="I495" i="64"/>
  <c r="P497" i="64"/>
  <c r="S545" i="64"/>
  <c r="R610" i="64"/>
  <c r="L725" i="64"/>
  <c r="R725" i="64" s="1"/>
  <c r="I780" i="64"/>
  <c r="I815" i="64"/>
  <c r="L996" i="64"/>
  <c r="W996" i="64"/>
  <c r="P996" i="64"/>
  <c r="W1025" i="64"/>
  <c r="W1055" i="64"/>
  <c r="Q1070" i="64"/>
  <c r="I1072" i="64"/>
  <c r="I1074" i="64"/>
  <c r="I1100" i="64"/>
  <c r="F1100" i="64"/>
  <c r="L1112" i="64"/>
  <c r="L1110" i="64" s="1"/>
  <c r="W1153" i="64"/>
  <c r="I1157" i="64"/>
  <c r="I1321" i="64"/>
  <c r="F1321" i="64"/>
  <c r="P1324" i="64"/>
  <c r="I1333" i="64"/>
  <c r="F1333" i="64"/>
  <c r="I1441" i="64"/>
  <c r="S1441" i="64" s="1"/>
  <c r="I1476" i="64"/>
  <c r="I1565" i="64"/>
  <c r="N1565" i="64" s="1"/>
  <c r="W1605" i="64"/>
  <c r="S1655" i="64"/>
  <c r="W1726" i="64"/>
  <c r="P1726" i="64"/>
  <c r="N1726" i="64"/>
  <c r="L1726" i="64"/>
  <c r="F1744" i="64"/>
  <c r="I1744" i="64"/>
  <c r="I1768" i="64"/>
  <c r="F2069" i="64"/>
  <c r="P2069" i="64" s="1"/>
  <c r="I2069" i="64"/>
  <c r="P2203" i="64"/>
  <c r="I2256" i="64"/>
  <c r="F2265" i="64"/>
  <c r="I2265" i="64"/>
  <c r="F2273" i="64"/>
  <c r="I2273" i="64"/>
  <c r="I2491" i="64"/>
  <c r="F2491" i="64"/>
  <c r="P855" i="64"/>
  <c r="Q857" i="64"/>
  <c r="Q1064" i="64"/>
  <c r="Q1074" i="64"/>
  <c r="Q1466" i="64"/>
  <c r="Q1509" i="64"/>
  <c r="I1659" i="64"/>
  <c r="W1659" i="64" s="1"/>
  <c r="S1671" i="64"/>
  <c r="W1671" i="64"/>
  <c r="I1699" i="64"/>
  <c r="F1699" i="64"/>
  <c r="Q1726" i="64"/>
  <c r="Q1803" i="64"/>
  <c r="I1916" i="64"/>
  <c r="F1916" i="64"/>
  <c r="W1969" i="64"/>
  <c r="S1969" i="64"/>
  <c r="F2000" i="64"/>
  <c r="I2000" i="64"/>
  <c r="I2058" i="64"/>
  <c r="F2058" i="64"/>
  <c r="W2058" i="64" s="1"/>
  <c r="I2101" i="64"/>
  <c r="F2101" i="64"/>
  <c r="N2191" i="64"/>
  <c r="L2191" i="64"/>
  <c r="P2191" i="64"/>
  <c r="W2200" i="64"/>
  <c r="P2200" i="64"/>
  <c r="N2200" i="64"/>
  <c r="L2200" i="64"/>
  <c r="F2213" i="64"/>
  <c r="I2213" i="64"/>
  <c r="I2222" i="64"/>
  <c r="F2222" i="64"/>
  <c r="I2231" i="64"/>
  <c r="F2231" i="64"/>
  <c r="W2294" i="64"/>
  <c r="P2294" i="64"/>
  <c r="L2294" i="64"/>
  <c r="I2393" i="64"/>
  <c r="F2393" i="64"/>
  <c r="F804" i="64"/>
  <c r="S947" i="64"/>
  <c r="P1064" i="64"/>
  <c r="W1755" i="64"/>
  <c r="N1755" i="64"/>
  <c r="L1755" i="64"/>
  <c r="P1758" i="64"/>
  <c r="I1877" i="64"/>
  <c r="F1877" i="64"/>
  <c r="F2021" i="64"/>
  <c r="I2021" i="64"/>
  <c r="W2052" i="64"/>
  <c r="P2052" i="64"/>
  <c r="I2055" i="64"/>
  <c r="F2055" i="64"/>
  <c r="W2085" i="64"/>
  <c r="P2085" i="64"/>
  <c r="N2085" i="64"/>
  <c r="L2085" i="64"/>
  <c r="F2117" i="64"/>
  <c r="I2117" i="64"/>
  <c r="L2130" i="64"/>
  <c r="S2131" i="64"/>
  <c r="W2274" i="64"/>
  <c r="P2274" i="64"/>
  <c r="L2274" i="64"/>
  <c r="N2274" i="64"/>
  <c r="F2524" i="64"/>
  <c r="W2524" i="64" s="1"/>
  <c r="I2524" i="64"/>
  <c r="F2600" i="64"/>
  <c r="L2600" i="64" s="1"/>
  <c r="N3071" i="64"/>
  <c r="L3071" i="64"/>
  <c r="L3376" i="64"/>
  <c r="L3366" i="64" s="1"/>
  <c r="P3376" i="64"/>
  <c r="P3366" i="64" s="1"/>
  <c r="N3376" i="64"/>
  <c r="N3366" i="64" s="1"/>
  <c r="P3474" i="64"/>
  <c r="L3474" i="64"/>
  <c r="N3474" i="64"/>
  <c r="L818" i="64"/>
  <c r="F931" i="64"/>
  <c r="F1023" i="64"/>
  <c r="F1035" i="64"/>
  <c r="I1038" i="64"/>
  <c r="I1066" i="64"/>
  <c r="W1066" i="64" s="1"/>
  <c r="F1094" i="64"/>
  <c r="I1214" i="64"/>
  <c r="I1304" i="64"/>
  <c r="I1346" i="64"/>
  <c r="I1475" i="64"/>
  <c r="Q1536" i="64"/>
  <c r="I1619" i="64"/>
  <c r="I1651" i="64"/>
  <c r="P1651" i="64" s="1"/>
  <c r="I1676" i="64"/>
  <c r="F1741" i="64"/>
  <c r="I1741" i="64"/>
  <c r="I1827" i="64"/>
  <c r="F1827" i="64"/>
  <c r="I1904" i="64"/>
  <c r="F2045" i="64"/>
  <c r="I2045" i="64"/>
  <c r="L2052" i="64"/>
  <c r="S2071" i="64"/>
  <c r="I2088" i="64"/>
  <c r="I2125" i="64"/>
  <c r="F2125" i="64"/>
  <c r="I2206" i="64"/>
  <c r="F2206" i="64"/>
  <c r="I2274" i="64"/>
  <c r="I2287" i="64"/>
  <c r="F2287" i="64"/>
  <c r="I2292" i="64"/>
  <c r="I2299" i="64"/>
  <c r="F2299" i="64"/>
  <c r="P2299" i="64" s="1"/>
  <c r="F2309" i="64"/>
  <c r="I2309" i="64"/>
  <c r="I2318" i="64"/>
  <c r="F2352" i="64"/>
  <c r="W2352" i="64" s="1"/>
  <c r="I2352" i="64"/>
  <c r="W2360" i="64"/>
  <c r="F2625" i="64"/>
  <c r="I2625" i="64"/>
  <c r="F2634" i="64"/>
  <c r="I2634" i="64"/>
  <c r="P2675" i="64"/>
  <c r="N2675" i="64"/>
  <c r="I2741" i="64"/>
  <c r="L2802" i="64"/>
  <c r="W2802" i="64"/>
  <c r="P2802" i="64"/>
  <c r="N2802" i="64"/>
  <c r="P3071" i="64"/>
  <c r="I811" i="64"/>
  <c r="L811" i="64" s="1"/>
  <c r="F829" i="64"/>
  <c r="I835" i="64"/>
  <c r="N977" i="64"/>
  <c r="Q1081" i="64"/>
  <c r="F1112" i="64"/>
  <c r="F1162" i="64"/>
  <c r="F1168" i="64"/>
  <c r="F1172" i="64"/>
  <c r="F1176" i="64"/>
  <c r="P1186" i="64"/>
  <c r="I1254" i="64"/>
  <c r="P1302" i="64"/>
  <c r="F1327" i="64"/>
  <c r="I1344" i="64"/>
  <c r="F1378" i="64"/>
  <c r="F1390" i="64"/>
  <c r="I1397" i="64"/>
  <c r="F1401" i="64"/>
  <c r="F1429" i="64"/>
  <c r="F1453" i="64"/>
  <c r="F1478" i="64"/>
  <c r="Q1502" i="64"/>
  <c r="F1514" i="64"/>
  <c r="F1525" i="64"/>
  <c r="F1529" i="64"/>
  <c r="F1542" i="64"/>
  <c r="F1581" i="64"/>
  <c r="I1595" i="64"/>
  <c r="F1600" i="64"/>
  <c r="F1610" i="64"/>
  <c r="F1634" i="64"/>
  <c r="S1639" i="64"/>
  <c r="F1680" i="64"/>
  <c r="I1680" i="64"/>
  <c r="F1684" i="64"/>
  <c r="P1687" i="64"/>
  <c r="F1731" i="64"/>
  <c r="I1762" i="64"/>
  <c r="F1851" i="64"/>
  <c r="F1925" i="64"/>
  <c r="I1925" i="64"/>
  <c r="F1935" i="64"/>
  <c r="F1982" i="64"/>
  <c r="I1991" i="64"/>
  <c r="F1991" i="64"/>
  <c r="N2052" i="64"/>
  <c r="P2067" i="64"/>
  <c r="L2067" i="64"/>
  <c r="F2075" i="64"/>
  <c r="W2075" i="64" s="1"/>
  <c r="L2088" i="64"/>
  <c r="S2171" i="64"/>
  <c r="W2179" i="64"/>
  <c r="P2179" i="64"/>
  <c r="N2179" i="64"/>
  <c r="L2179" i="64"/>
  <c r="I2188" i="64"/>
  <c r="F2188" i="64"/>
  <c r="I2219" i="64"/>
  <c r="F2219" i="64"/>
  <c r="W2512" i="64"/>
  <c r="L2512" i="64"/>
  <c r="N2512" i="64"/>
  <c r="N2622" i="64"/>
  <c r="W2622" i="64"/>
  <c r="W2769" i="64"/>
  <c r="N2769" i="64"/>
  <c r="P2769" i="64"/>
  <c r="L3067" i="64"/>
  <c r="P3067" i="64"/>
  <c r="N3067" i="64"/>
  <c r="L3077" i="64"/>
  <c r="P3077" i="64"/>
  <c r="W3077" i="64"/>
  <c r="N3077" i="64"/>
  <c r="S3323" i="64"/>
  <c r="N3323" i="64"/>
  <c r="L3323" i="64"/>
  <c r="Q856" i="64"/>
  <c r="I882" i="64"/>
  <c r="P977" i="64"/>
  <c r="I1035" i="64"/>
  <c r="N1035" i="64" s="1"/>
  <c r="F1052" i="64"/>
  <c r="I1068" i="64"/>
  <c r="P1068" i="64" s="1"/>
  <c r="Q1078" i="64"/>
  <c r="I1156" i="64"/>
  <c r="P1156" i="64" s="1"/>
  <c r="I1226" i="64"/>
  <c r="I1267" i="64"/>
  <c r="N1271" i="64"/>
  <c r="Q1505" i="64"/>
  <c r="Q1508" i="64"/>
  <c r="N1548" i="64"/>
  <c r="I1717" i="64"/>
  <c r="I1785" i="64"/>
  <c r="F1785" i="64"/>
  <c r="I1855" i="64"/>
  <c r="F1855" i="64"/>
  <c r="I1869" i="64"/>
  <c r="F1869" i="64"/>
  <c r="P1951" i="64"/>
  <c r="P1954" i="64"/>
  <c r="P1963" i="64"/>
  <c r="N1963" i="64"/>
  <c r="I2007" i="64"/>
  <c r="F2007" i="64"/>
  <c r="P2088" i="64"/>
  <c r="W2211" i="64"/>
  <c r="N2211" i="64"/>
  <c r="P2281" i="64"/>
  <c r="N2281" i="64"/>
  <c r="S2451" i="64"/>
  <c r="I2486" i="64"/>
  <c r="F2486" i="64"/>
  <c r="I2509" i="64"/>
  <c r="F2509" i="64"/>
  <c r="S2737" i="64"/>
  <c r="W2737" i="64"/>
  <c r="N3035" i="64"/>
  <c r="W3035" i="64"/>
  <c r="P3035" i="64"/>
  <c r="L3035" i="64"/>
  <c r="P3134" i="64"/>
  <c r="L3134" i="64"/>
  <c r="S3135" i="64"/>
  <c r="N3134" i="64"/>
  <c r="W3134" i="64"/>
  <c r="I3195" i="64"/>
  <c r="F3195" i="64"/>
  <c r="I3214" i="64"/>
  <c r="F3214" i="64"/>
  <c r="I805" i="64"/>
  <c r="S1061" i="64"/>
  <c r="L1087" i="64"/>
  <c r="I1284" i="64"/>
  <c r="I1357" i="64"/>
  <c r="I1381" i="64"/>
  <c r="I1387" i="64"/>
  <c r="N1387" i="64" s="1"/>
  <c r="L1489" i="64"/>
  <c r="I1616" i="64"/>
  <c r="W1639" i="64"/>
  <c r="W1687" i="64"/>
  <c r="F1692" i="64"/>
  <c r="I1692" i="64"/>
  <c r="I1771" i="64"/>
  <c r="I1839" i="64"/>
  <c r="I1931" i="64"/>
  <c r="L1931" i="64" s="1"/>
  <c r="N2050" i="64"/>
  <c r="W2050" i="64"/>
  <c r="I2263" i="64"/>
  <c r="F2263" i="64"/>
  <c r="N2284" i="64"/>
  <c r="W2284" i="64"/>
  <c r="P2284" i="64"/>
  <c r="N2501" i="64"/>
  <c r="L2501" i="64"/>
  <c r="W2501" i="64"/>
  <c r="I2588" i="64"/>
  <c r="P2622" i="64"/>
  <c r="I2671" i="64"/>
  <c r="F2671" i="64"/>
  <c r="W2671" i="64" s="1"/>
  <c r="I2746" i="64"/>
  <c r="F2746" i="64"/>
  <c r="W2746" i="64" s="1"/>
  <c r="W2975" i="64"/>
  <c r="N2975" i="64"/>
  <c r="R3026" i="64"/>
  <c r="W3067" i="64"/>
  <c r="F3190" i="64"/>
  <c r="I3190" i="64"/>
  <c r="Q1790" i="64"/>
  <c r="Q1802" i="64"/>
  <c r="W1919" i="64"/>
  <c r="Q1953" i="64"/>
  <c r="Q1995" i="64"/>
  <c r="I2153" i="64"/>
  <c r="F2153" i="64"/>
  <c r="R2271" i="64"/>
  <c r="W2464" i="64"/>
  <c r="W2563" i="64"/>
  <c r="P2563" i="64"/>
  <c r="F2685" i="64"/>
  <c r="W2685" i="64" s="1"/>
  <c r="I2685" i="64"/>
  <c r="W2899" i="64"/>
  <c r="L2899" i="64"/>
  <c r="N2968" i="64"/>
  <c r="P2968" i="64"/>
  <c r="L3072" i="64"/>
  <c r="W3072" i="64"/>
  <c r="P3072" i="64"/>
  <c r="N3072" i="64"/>
  <c r="S3073" i="64"/>
  <c r="P3124" i="64"/>
  <c r="N3124" i="64"/>
  <c r="L3124" i="64"/>
  <c r="W3170" i="64"/>
  <c r="P3170" i="64"/>
  <c r="L3170" i="64"/>
  <c r="N3170" i="64"/>
  <c r="I3202" i="64"/>
  <c r="F3202" i="64"/>
  <c r="W3202" i="64" s="1"/>
  <c r="L3497" i="64"/>
  <c r="P3497" i="64"/>
  <c r="P3493" i="64" s="1"/>
  <c r="N3497" i="64"/>
  <c r="F1696" i="64"/>
  <c r="F1821" i="64"/>
  <c r="F1838" i="64"/>
  <c r="F1863" i="64"/>
  <c r="F1930" i="64"/>
  <c r="F1941" i="64"/>
  <c r="F1944" i="64"/>
  <c r="W2123" i="64"/>
  <c r="P2123" i="64"/>
  <c r="N2123" i="64"/>
  <c r="L2123" i="64"/>
  <c r="W2138" i="64"/>
  <c r="P2138" i="64"/>
  <c r="N2138" i="64"/>
  <c r="I2410" i="64"/>
  <c r="F2410" i="64"/>
  <c r="P2410" i="64" s="1"/>
  <c r="F2468" i="64"/>
  <c r="S2469" i="64" s="1"/>
  <c r="I2468" i="64"/>
  <c r="W2484" i="64"/>
  <c r="P2484" i="64"/>
  <c r="N2484" i="64"/>
  <c r="I2502" i="64"/>
  <c r="F2502" i="64"/>
  <c r="W2533" i="64"/>
  <c r="P2533" i="64"/>
  <c r="N2533" i="64"/>
  <c r="I2602" i="64"/>
  <c r="F2602" i="64"/>
  <c r="P2639" i="64"/>
  <c r="N2639" i="64"/>
  <c r="W2773" i="64"/>
  <c r="S2773" i="64"/>
  <c r="W2849" i="64"/>
  <c r="L2849" i="64"/>
  <c r="P3276" i="64"/>
  <c r="L3276" i="64"/>
  <c r="N3276" i="64"/>
  <c r="I1645" i="64"/>
  <c r="I1649" i="64"/>
  <c r="I1652" i="64"/>
  <c r="I1660" i="64"/>
  <c r="I1669" i="64"/>
  <c r="I1675" i="64"/>
  <c r="F1718" i="64"/>
  <c r="L1763" i="64"/>
  <c r="F1773" i="64"/>
  <c r="Q1933" i="64"/>
  <c r="Q1950" i="64"/>
  <c r="Q1994" i="64"/>
  <c r="I2001" i="64"/>
  <c r="I2064" i="64"/>
  <c r="F2099" i="64"/>
  <c r="N2099" i="64" s="1"/>
  <c r="I2099" i="64"/>
  <c r="P2119" i="64"/>
  <c r="I2241" i="64"/>
  <c r="I2261" i="64"/>
  <c r="F2261" i="64"/>
  <c r="W2283" i="64"/>
  <c r="N2283" i="64"/>
  <c r="L2283" i="64"/>
  <c r="S2289" i="64"/>
  <c r="R2344" i="64"/>
  <c r="F2510" i="64"/>
  <c r="S2511" i="64" s="1"/>
  <c r="I2510" i="64"/>
  <c r="I2526" i="64"/>
  <c r="P2664" i="64"/>
  <c r="N2664" i="64"/>
  <c r="W2664" i="64"/>
  <c r="I2748" i="64"/>
  <c r="F2748" i="64"/>
  <c r="R2770" i="64"/>
  <c r="P2964" i="64"/>
  <c r="L2964" i="64"/>
  <c r="W2964" i="64"/>
  <c r="N2964" i="64"/>
  <c r="W3105" i="64"/>
  <c r="N3105" i="64"/>
  <c r="L3105" i="64"/>
  <c r="P3105" i="64"/>
  <c r="S3125" i="64"/>
  <c r="N3158" i="64"/>
  <c r="L3158" i="64"/>
  <c r="F1690" i="64"/>
  <c r="F1693" i="64"/>
  <c r="S1733" i="64"/>
  <c r="N1763" i="64"/>
  <c r="I1824" i="64"/>
  <c r="F1841" i="64"/>
  <c r="I1863" i="64"/>
  <c r="P1863" i="64" s="1"/>
  <c r="I1873" i="64"/>
  <c r="F1920" i="64"/>
  <c r="I1941" i="64"/>
  <c r="Q1958" i="64"/>
  <c r="F2059" i="64"/>
  <c r="P2089" i="64"/>
  <c r="F2109" i="64"/>
  <c r="L2109" i="64" s="1"/>
  <c r="L2138" i="64"/>
  <c r="P2162" i="64"/>
  <c r="I2204" i="64"/>
  <c r="F2204" i="64"/>
  <c r="I2249" i="64"/>
  <c r="F2249" i="64"/>
  <c r="W2286" i="64"/>
  <c r="P2286" i="64"/>
  <c r="N2286" i="64"/>
  <c r="L2372" i="64"/>
  <c r="R2372" i="64" s="1"/>
  <c r="W2372" i="64"/>
  <c r="W2389" i="64"/>
  <c r="P2389" i="64"/>
  <c r="N2389" i="64"/>
  <c r="L2389" i="64"/>
  <c r="I2407" i="64"/>
  <c r="F2407" i="64"/>
  <c r="I2420" i="64"/>
  <c r="I2480" i="64"/>
  <c r="W2485" i="64"/>
  <c r="N2485" i="64"/>
  <c r="L2485" i="64"/>
  <c r="L2652" i="64"/>
  <c r="S2789" i="64"/>
  <c r="W2789" i="64"/>
  <c r="W3130" i="64"/>
  <c r="W3151" i="64"/>
  <c r="P3151" i="64"/>
  <c r="L3151" i="64"/>
  <c r="N3151" i="64"/>
  <c r="L3304" i="64"/>
  <c r="N3320" i="64"/>
  <c r="N3318" i="64" s="1"/>
  <c r="L3320" i="64"/>
  <c r="L3318" i="64" s="1"/>
  <c r="L1747" i="64"/>
  <c r="Q1751" i="64"/>
  <c r="P1755" i="64"/>
  <c r="N1773" i="64"/>
  <c r="I1793" i="64"/>
  <c r="I1927" i="64"/>
  <c r="Q1952" i="64"/>
  <c r="F1970" i="64"/>
  <c r="F1980" i="64"/>
  <c r="F2013" i="64"/>
  <c r="I2027" i="64"/>
  <c r="I2046" i="64"/>
  <c r="N2189" i="64"/>
  <c r="F2216" i="64"/>
  <c r="I2216" i="64"/>
  <c r="L2238" i="64"/>
  <c r="R2238" i="64" s="1"/>
  <c r="W2242" i="64"/>
  <c r="P2242" i="64"/>
  <c r="P2283" i="64"/>
  <c r="I2386" i="64"/>
  <c r="F2386" i="64"/>
  <c r="W2465" i="64"/>
  <c r="N2465" i="64"/>
  <c r="P2507" i="64"/>
  <c r="N2507" i="64"/>
  <c r="L2507" i="64"/>
  <c r="W2534" i="64"/>
  <c r="N2534" i="64"/>
  <c r="L2534" i="64"/>
  <c r="N2652" i="64"/>
  <c r="F2687" i="64"/>
  <c r="I2687" i="64"/>
  <c r="I2781" i="64"/>
  <c r="P2804" i="64"/>
  <c r="N2804" i="64"/>
  <c r="W2829" i="64"/>
  <c r="P2829" i="64"/>
  <c r="L2829" i="64"/>
  <c r="W3011" i="64"/>
  <c r="N3011" i="64"/>
  <c r="P3011" i="64"/>
  <c r="S3265" i="64"/>
  <c r="N3265" i="64"/>
  <c r="L3265" i="64"/>
  <c r="L3292" i="64"/>
  <c r="N3304" i="64"/>
  <c r="P3320" i="64"/>
  <c r="P3318" i="64" s="1"/>
  <c r="I1661" i="64"/>
  <c r="I1742" i="64"/>
  <c r="P1747" i="64"/>
  <c r="Q1949" i="64"/>
  <c r="I2083" i="64"/>
  <c r="S2089" i="64"/>
  <c r="I2092" i="64"/>
  <c r="F2092" i="64"/>
  <c r="W2092" i="64" s="1"/>
  <c r="I2132" i="64"/>
  <c r="N2232" i="64"/>
  <c r="L2232" i="64"/>
  <c r="I2262" i="64"/>
  <c r="L2286" i="64"/>
  <c r="I2294" i="64"/>
  <c r="L2297" i="64"/>
  <c r="P2297" i="64"/>
  <c r="N2297" i="64"/>
  <c r="I2302" i="64"/>
  <c r="F2302" i="64"/>
  <c r="I2327" i="64"/>
  <c r="I2335" i="64"/>
  <c r="F2335" i="64"/>
  <c r="I2367" i="64"/>
  <c r="N2453" i="64"/>
  <c r="R2453" i="64" s="1"/>
  <c r="I2493" i="64"/>
  <c r="F2493" i="64"/>
  <c r="I2530" i="64"/>
  <c r="F2530" i="64"/>
  <c r="W2530" i="64" s="1"/>
  <c r="I2574" i="64"/>
  <c r="F2574" i="64"/>
  <c r="L2574" i="64" s="1"/>
  <c r="I2583" i="64"/>
  <c r="F2583" i="64"/>
  <c r="P2652" i="64"/>
  <c r="I2683" i="64"/>
  <c r="F2683" i="64"/>
  <c r="I2707" i="64"/>
  <c r="F2707" i="64"/>
  <c r="W2707" i="64" s="1"/>
  <c r="F2756" i="64"/>
  <c r="I2756" i="64"/>
  <c r="L3011" i="64"/>
  <c r="W3209" i="64"/>
  <c r="S3209" i="64"/>
  <c r="P3265" i="64"/>
  <c r="P3292" i="64"/>
  <c r="L3521" i="64"/>
  <c r="L3519" i="64" s="1"/>
  <c r="P3521" i="64"/>
  <c r="P3519" i="64" s="1"/>
  <c r="N3521" i="64"/>
  <c r="N3519" i="64" s="1"/>
  <c r="I2692" i="64"/>
  <c r="F2692" i="64"/>
  <c r="I2728" i="64"/>
  <c r="F2728" i="64"/>
  <c r="P2728" i="64" s="1"/>
  <c r="W2877" i="64"/>
  <c r="P2877" i="64"/>
  <c r="L2877" i="64"/>
  <c r="W3047" i="64"/>
  <c r="L3047" i="64"/>
  <c r="R3047" i="64" s="1"/>
  <c r="P3086" i="64"/>
  <c r="L3086" i="64"/>
  <c r="R3155" i="64"/>
  <c r="I3191" i="64"/>
  <c r="F3191" i="64"/>
  <c r="N3191" i="64" s="1"/>
  <c r="F2133" i="64"/>
  <c r="F2135" i="64"/>
  <c r="F2145" i="64"/>
  <c r="W2145" i="64" s="1"/>
  <c r="F2149" i="64"/>
  <c r="F2159" i="64"/>
  <c r="F2421" i="64"/>
  <c r="N2558" i="64"/>
  <c r="N2601" i="64"/>
  <c r="L2601" i="64"/>
  <c r="W2601" i="64"/>
  <c r="F2612" i="64"/>
  <c r="I2612" i="64"/>
  <c r="I2630" i="64"/>
  <c r="F2630" i="64"/>
  <c r="F2733" i="64"/>
  <c r="I2733" i="64"/>
  <c r="N2816" i="64"/>
  <c r="P2816" i="64"/>
  <c r="L2816" i="64"/>
  <c r="S2969" i="64"/>
  <c r="W3078" i="64"/>
  <c r="P3078" i="64"/>
  <c r="L3092" i="64"/>
  <c r="N3092" i="64"/>
  <c r="I3162" i="64"/>
  <c r="F3162" i="64"/>
  <c r="I3167" i="64"/>
  <c r="F3167" i="64"/>
  <c r="F3187" i="64"/>
  <c r="S3187" i="64" s="1"/>
  <c r="I3187" i="64"/>
  <c r="I3198" i="64"/>
  <c r="F3198" i="64"/>
  <c r="N3317" i="64"/>
  <c r="N3315" i="64" s="1"/>
  <c r="S3317" i="64"/>
  <c r="P3317" i="64"/>
  <c r="P3315" i="64" s="1"/>
  <c r="S3381" i="64"/>
  <c r="I2208" i="64"/>
  <c r="I2217" i="64"/>
  <c r="F2495" i="64"/>
  <c r="I2495" i="64"/>
  <c r="L2504" i="64"/>
  <c r="I2729" i="64"/>
  <c r="P2853" i="64"/>
  <c r="L2917" i="64"/>
  <c r="W2917" i="64"/>
  <c r="P2917" i="64"/>
  <c r="N2917" i="64"/>
  <c r="P3092" i="64"/>
  <c r="L3289" i="64"/>
  <c r="S3295" i="64"/>
  <c r="L3317" i="64"/>
  <c r="I2121" i="64"/>
  <c r="F2142" i="64"/>
  <c r="W2142" i="64" s="1"/>
  <c r="I2167" i="64"/>
  <c r="I2189" i="64"/>
  <c r="I2205" i="64"/>
  <c r="F2235" i="64"/>
  <c r="F2240" i="64"/>
  <c r="I2272" i="64"/>
  <c r="F2275" i="64"/>
  <c r="I2279" i="64"/>
  <c r="I2289" i="64"/>
  <c r="F2350" i="64"/>
  <c r="F2363" i="64"/>
  <c r="F2392" i="64"/>
  <c r="F2411" i="64"/>
  <c r="F2414" i="64"/>
  <c r="F2456" i="64"/>
  <c r="I2490" i="64"/>
  <c r="F2490" i="64"/>
  <c r="F2525" i="64"/>
  <c r="F2541" i="64"/>
  <c r="I2559" i="64"/>
  <c r="F2559" i="64"/>
  <c r="F2569" i="64"/>
  <c r="F2573" i="64"/>
  <c r="I2573" i="64"/>
  <c r="F2581" i="64"/>
  <c r="I2587" i="64"/>
  <c r="P2601" i="64"/>
  <c r="F2613" i="64"/>
  <c r="W2613" i="64" s="1"/>
  <c r="F2670" i="64"/>
  <c r="N2670" i="64" s="1"/>
  <c r="I2754" i="64"/>
  <c r="F2754" i="64"/>
  <c r="W2754" i="64" s="1"/>
  <c r="W2816" i="64"/>
  <c r="L3044" i="64"/>
  <c r="N3044" i="64"/>
  <c r="W3044" i="64"/>
  <c r="P3044" i="64"/>
  <c r="L3053" i="64"/>
  <c r="P3053" i="64"/>
  <c r="W3053" i="64"/>
  <c r="S3347" i="64"/>
  <c r="L2167" i="64"/>
  <c r="P2479" i="64"/>
  <c r="W2487" i="64"/>
  <c r="P2487" i="64"/>
  <c r="N2487" i="64"/>
  <c r="N2492" i="64"/>
  <c r="I2514" i="64"/>
  <c r="F2514" i="64"/>
  <c r="W2617" i="64"/>
  <c r="N2617" i="64"/>
  <c r="L2617" i="64"/>
  <c r="I2709" i="64"/>
  <c r="F2709" i="64"/>
  <c r="I2762" i="64"/>
  <c r="F2762" i="64"/>
  <c r="S2879" i="64"/>
  <c r="L2932" i="64"/>
  <c r="N2932" i="64"/>
  <c r="P2940" i="64"/>
  <c r="L2940" i="64"/>
  <c r="W2940" i="64"/>
  <c r="W2999" i="64"/>
  <c r="N2999" i="64"/>
  <c r="S3031" i="64"/>
  <c r="N3053" i="64"/>
  <c r="W3092" i="64"/>
  <c r="R3322" i="64"/>
  <c r="I2164" i="64"/>
  <c r="I2247" i="64"/>
  <c r="I2267" i="64"/>
  <c r="I2282" i="64"/>
  <c r="I2484" i="64"/>
  <c r="I2508" i="64"/>
  <c r="I2522" i="64"/>
  <c r="I2545" i="64"/>
  <c r="F2545" i="64"/>
  <c r="N2584" i="64"/>
  <c r="P2584" i="64"/>
  <c r="P2617" i="64"/>
  <c r="I2663" i="64"/>
  <c r="F2663" i="64"/>
  <c r="W2798" i="64"/>
  <c r="P2798" i="64"/>
  <c r="L2798" i="64"/>
  <c r="P2843" i="64"/>
  <c r="W2843" i="64"/>
  <c r="S2843" i="64"/>
  <c r="W2901" i="64"/>
  <c r="P2901" i="64"/>
  <c r="N2901" i="64"/>
  <c r="P2932" i="64"/>
  <c r="P2936" i="64"/>
  <c r="L2936" i="64"/>
  <c r="N2936" i="64"/>
  <c r="N2954" i="64"/>
  <c r="L2954" i="64"/>
  <c r="W2954" i="64"/>
  <c r="P2963" i="64"/>
  <c r="N2963" i="64"/>
  <c r="L2999" i="64"/>
  <c r="W3019" i="64"/>
  <c r="P3019" i="64"/>
  <c r="S3137" i="64"/>
  <c r="I2701" i="64"/>
  <c r="F2701" i="64"/>
  <c r="I2760" i="64"/>
  <c r="F2760" i="64"/>
  <c r="W2864" i="64"/>
  <c r="P2864" i="64"/>
  <c r="N2888" i="64"/>
  <c r="L2888" i="64"/>
  <c r="L2908" i="64"/>
  <c r="W2908" i="64"/>
  <c r="P2908" i="64"/>
  <c r="N2908" i="64"/>
  <c r="N3002" i="64"/>
  <c r="L3002" i="64"/>
  <c r="I3159" i="64"/>
  <c r="F3159" i="64"/>
  <c r="F3166" i="64"/>
  <c r="I3166" i="64"/>
  <c r="N3206" i="64"/>
  <c r="L3206" i="64"/>
  <c r="S3405" i="64"/>
  <c r="S3625" i="64"/>
  <c r="I2505" i="64"/>
  <c r="I2554" i="64"/>
  <c r="I2611" i="64"/>
  <c r="I2621" i="64"/>
  <c r="R2643" i="64"/>
  <c r="L2658" i="64"/>
  <c r="R2658" i="64" s="1"/>
  <c r="I2674" i="64"/>
  <c r="I2712" i="64"/>
  <c r="F2712" i="64"/>
  <c r="W2712" i="64" s="1"/>
  <c r="F2747" i="64"/>
  <c r="I2747" i="64"/>
  <c r="L2784" i="64"/>
  <c r="R2784" i="64" s="1"/>
  <c r="W2784" i="64"/>
  <c r="N2792" i="64"/>
  <c r="N2801" i="64"/>
  <c r="L2801" i="64"/>
  <c r="P2815" i="64"/>
  <c r="S2815" i="64"/>
  <c r="N2815" i="64"/>
  <c r="N2876" i="64"/>
  <c r="P2888" i="64"/>
  <c r="P3002" i="64"/>
  <c r="I3156" i="64"/>
  <c r="F3156" i="64"/>
  <c r="I3169" i="64"/>
  <c r="F3169" i="64"/>
  <c r="L3218" i="64"/>
  <c r="R3218" i="64" s="1"/>
  <c r="P3310" i="64"/>
  <c r="N3310" i="64"/>
  <c r="L3310" i="64"/>
  <c r="S3759" i="64"/>
  <c r="P3111" i="64"/>
  <c r="L3111" i="64"/>
  <c r="I3163" i="64"/>
  <c r="F3163" i="64"/>
  <c r="I3181" i="64"/>
  <c r="F3181" i="64"/>
  <c r="N3181" i="64" s="1"/>
  <c r="S3333" i="64"/>
  <c r="N3478" i="64"/>
  <c r="P3478" i="64"/>
  <c r="L3478" i="64"/>
  <c r="F2497" i="64"/>
  <c r="W2497" i="64" s="1"/>
  <c r="F2542" i="64"/>
  <c r="F2606" i="64"/>
  <c r="F2647" i="64"/>
  <c r="W2779" i="64"/>
  <c r="S2779" i="64"/>
  <c r="W2874" i="64"/>
  <c r="P2874" i="64"/>
  <c r="P2922" i="64"/>
  <c r="L2922" i="64"/>
  <c r="S2989" i="64"/>
  <c r="N3111" i="64"/>
  <c r="S3321" i="64"/>
  <c r="S3445" i="64"/>
  <c r="I2469" i="64"/>
  <c r="I2477" i="64"/>
  <c r="F2596" i="64"/>
  <c r="F2603" i="64"/>
  <c r="S2643" i="64"/>
  <c r="F2653" i="64"/>
  <c r="F2699" i="64"/>
  <c r="P2702" i="64"/>
  <c r="N2702" i="64"/>
  <c r="I2705" i="64"/>
  <c r="F2705" i="64"/>
  <c r="I2725" i="64"/>
  <c r="F2725" i="64"/>
  <c r="S2725" i="64" s="1"/>
  <c r="I2779" i="64"/>
  <c r="W2821" i="64"/>
  <c r="P2821" i="64"/>
  <c r="R2837" i="64"/>
  <c r="L2874" i="64"/>
  <c r="W2894" i="64"/>
  <c r="P2894" i="64"/>
  <c r="N2898" i="64"/>
  <c r="P2898" i="64"/>
  <c r="L2898" i="64"/>
  <c r="N2922" i="64"/>
  <c r="P2934" i="64"/>
  <c r="S2983" i="64"/>
  <c r="W2982" i="64"/>
  <c r="L2982" i="64"/>
  <c r="L3001" i="64"/>
  <c r="R3001" i="64" s="1"/>
  <c r="R3041" i="64"/>
  <c r="W3133" i="64"/>
  <c r="L3133" i="64"/>
  <c r="N3160" i="64"/>
  <c r="I3178" i="64"/>
  <c r="F3178" i="64"/>
  <c r="L3328" i="64"/>
  <c r="N3328" i="64"/>
  <c r="S3367" i="64"/>
  <c r="S3393" i="64"/>
  <c r="I2531" i="64"/>
  <c r="I2742" i="64"/>
  <c r="F2742" i="64"/>
  <c r="N2767" i="64"/>
  <c r="R2767" i="64" s="1"/>
  <c r="L2779" i="64"/>
  <c r="R2779" i="64" s="1"/>
  <c r="F2782" i="64"/>
  <c r="S2783" i="64" s="1"/>
  <c r="I2782" i="64"/>
  <c r="N2806" i="64"/>
  <c r="L2806" i="64"/>
  <c r="N2874" i="64"/>
  <c r="W2978" i="64"/>
  <c r="P2978" i="64"/>
  <c r="R2978" i="64" s="1"/>
  <c r="N3016" i="64"/>
  <c r="P3016" i="64"/>
  <c r="P3048" i="64"/>
  <c r="W3048" i="64"/>
  <c r="L3096" i="64"/>
  <c r="W3096" i="64"/>
  <c r="N3096" i="64"/>
  <c r="L3101" i="64"/>
  <c r="N3101" i="64"/>
  <c r="P3446" i="64"/>
  <c r="P3444" i="64" s="1"/>
  <c r="N3446" i="64"/>
  <c r="N3444" i="64" s="1"/>
  <c r="W2859" i="64"/>
  <c r="S3435" i="64"/>
  <c r="S3565" i="64"/>
  <c r="S3931" i="64"/>
  <c r="F2708" i="64"/>
  <c r="F2722" i="64"/>
  <c r="F2730" i="64"/>
  <c r="P2808" i="64"/>
  <c r="R2808" i="64" s="1"/>
  <c r="N2824" i="64"/>
  <c r="R2824" i="64" s="1"/>
  <c r="N3346" i="64"/>
  <c r="N3494" i="64"/>
  <c r="R3494" i="64" s="1"/>
  <c r="S3499" i="64"/>
  <c r="S3555" i="64"/>
  <c r="I2739" i="64"/>
  <c r="I2753" i="64"/>
  <c r="F2774" i="64"/>
  <c r="W2774" i="64" s="1"/>
  <c r="W2884" i="64"/>
  <c r="W2973" i="64"/>
  <c r="P3106" i="64"/>
  <c r="I3154" i="64"/>
  <c r="S3287" i="64"/>
  <c r="S3415" i="64"/>
  <c r="S3505" i="64"/>
  <c r="S3561" i="64"/>
  <c r="N2753" i="64"/>
  <c r="I2761" i="64"/>
  <c r="L3119" i="64"/>
  <c r="R3119" i="64" s="1"/>
  <c r="N3400" i="64"/>
  <c r="N3392" i="64" s="1"/>
  <c r="S3519" i="64"/>
  <c r="N3540" i="64"/>
  <c r="N3530" i="64" s="1"/>
  <c r="S3629" i="64"/>
  <c r="S3531" i="64"/>
  <c r="V61" i="62"/>
  <c r="R61" i="62"/>
  <c r="O61" i="62"/>
  <c r="M61" i="62"/>
  <c r="K61" i="62"/>
  <c r="O180" i="62"/>
  <c r="M180" i="62"/>
  <c r="V180" i="62"/>
  <c r="K180" i="62"/>
  <c r="V660" i="62"/>
  <c r="O660" i="62"/>
  <c r="M660" i="62"/>
  <c r="K660" i="62"/>
  <c r="V23" i="62"/>
  <c r="O23" i="62"/>
  <c r="M23" i="62"/>
  <c r="K23" i="62"/>
  <c r="V135" i="62"/>
  <c r="O135" i="62"/>
  <c r="M135" i="62"/>
  <c r="K135" i="62"/>
  <c r="O289" i="62"/>
  <c r="M289" i="62"/>
  <c r="K289" i="62"/>
  <c r="V289" i="62"/>
  <c r="R327" i="62"/>
  <c r="M327" i="62"/>
  <c r="V327" i="62"/>
  <c r="O327" i="62"/>
  <c r="K327" i="62"/>
  <c r="V352" i="62"/>
  <c r="O352" i="62"/>
  <c r="M352" i="62"/>
  <c r="K352" i="62"/>
  <c r="M206" i="62"/>
  <c r="V206" i="62"/>
  <c r="O206" i="62"/>
  <c r="K206" i="62"/>
  <c r="V676" i="62"/>
  <c r="O676" i="62"/>
  <c r="M676" i="62"/>
  <c r="R677" i="62"/>
  <c r="K676" i="62"/>
  <c r="V112" i="62"/>
  <c r="O112" i="62"/>
  <c r="M112" i="62"/>
  <c r="K112" i="62"/>
  <c r="V610" i="62"/>
  <c r="O610" i="62"/>
  <c r="K610" i="62"/>
  <c r="M610" i="62"/>
  <c r="V73" i="62"/>
  <c r="O73" i="62"/>
  <c r="M73" i="62"/>
  <c r="K73" i="62"/>
  <c r="V127" i="62"/>
  <c r="O127" i="62"/>
  <c r="M127" i="62"/>
  <c r="K127" i="62"/>
  <c r="V78" i="62"/>
  <c r="O78" i="62"/>
  <c r="M78" i="62"/>
  <c r="K78" i="62"/>
  <c r="R79" i="62"/>
  <c r="V136" i="62"/>
  <c r="O136" i="62"/>
  <c r="M136" i="62"/>
  <c r="K136" i="62"/>
  <c r="V409" i="62"/>
  <c r="K409" i="62"/>
  <c r="M409" i="62"/>
  <c r="O409" i="62"/>
  <c r="V95" i="62"/>
  <c r="R95" i="62"/>
  <c r="V62" i="62"/>
  <c r="O62" i="62"/>
  <c r="R63" i="62"/>
  <c r="M62" i="62"/>
  <c r="K62" i="62"/>
  <c r="V67" i="62"/>
  <c r="R67" i="62"/>
  <c r="O67" i="62"/>
  <c r="M67" i="62"/>
  <c r="K67" i="62"/>
  <c r="R71" i="62"/>
  <c r="O71" i="62"/>
  <c r="M71" i="62"/>
  <c r="K71" i="62"/>
  <c r="V71" i="62"/>
  <c r="R87" i="62"/>
  <c r="O87" i="62"/>
  <c r="M87" i="62"/>
  <c r="K87" i="62"/>
  <c r="V87" i="62"/>
  <c r="V103" i="62"/>
  <c r="O103" i="62"/>
  <c r="K103" i="62"/>
  <c r="M103" i="62"/>
  <c r="V151" i="62"/>
  <c r="O151" i="62"/>
  <c r="K151" i="62"/>
  <c r="M151" i="62"/>
  <c r="O196" i="62"/>
  <c r="M196" i="62"/>
  <c r="V196" i="62"/>
  <c r="K196" i="62"/>
  <c r="O249" i="62"/>
  <c r="M249" i="62"/>
  <c r="K249" i="62"/>
  <c r="V249" i="62"/>
  <c r="V28" i="62"/>
  <c r="M28" i="62"/>
  <c r="O28" i="62"/>
  <c r="K28" i="62"/>
  <c r="O265" i="62"/>
  <c r="M265" i="62"/>
  <c r="K265" i="62"/>
  <c r="V265" i="62"/>
  <c r="O307" i="62"/>
  <c r="M307" i="62"/>
  <c r="V307" i="62"/>
  <c r="K307" i="62"/>
  <c r="V111" i="62"/>
  <c r="O111" i="62"/>
  <c r="M111" i="62"/>
  <c r="K111" i="62"/>
  <c r="M238" i="62"/>
  <c r="V238" i="62"/>
  <c r="O238" i="62"/>
  <c r="K238" i="62"/>
  <c r="O281" i="62"/>
  <c r="M281" i="62"/>
  <c r="K281" i="62"/>
  <c r="V281" i="62"/>
  <c r="O172" i="62"/>
  <c r="M172" i="62"/>
  <c r="V172" i="62"/>
  <c r="K172" i="62"/>
  <c r="V990" i="62"/>
  <c r="O990" i="62"/>
  <c r="M990" i="62"/>
  <c r="K990" i="62"/>
  <c r="V1822" i="62"/>
  <c r="M1822" i="62"/>
  <c r="O1822" i="62"/>
  <c r="K1822" i="62"/>
  <c r="K104" i="62"/>
  <c r="K113" i="62"/>
  <c r="V113" i="62"/>
  <c r="R113" i="62"/>
  <c r="M139" i="62"/>
  <c r="O139" i="62"/>
  <c r="K139" i="62"/>
  <c r="V139" i="62"/>
  <c r="K152" i="62"/>
  <c r="H373" i="62"/>
  <c r="V452" i="62"/>
  <c r="M452" i="62"/>
  <c r="K452" i="62"/>
  <c r="O452" i="62"/>
  <c r="V704" i="62"/>
  <c r="M704" i="62"/>
  <c r="O704" i="62"/>
  <c r="K704" i="62"/>
  <c r="R831" i="62"/>
  <c r="M831" i="62"/>
  <c r="V831" i="62"/>
  <c r="O831" i="62"/>
  <c r="K831" i="62"/>
  <c r="V1114" i="62"/>
  <c r="R1115" i="62"/>
  <c r="K24" i="62"/>
  <c r="H39" i="62"/>
  <c r="H47" i="62"/>
  <c r="H55" i="62"/>
  <c r="H72" i="62"/>
  <c r="M113" i="62"/>
  <c r="H174" i="62"/>
  <c r="H177" i="62"/>
  <c r="H195" i="62"/>
  <c r="H198" i="62"/>
  <c r="H201" i="62"/>
  <c r="M348" i="62"/>
  <c r="O359" i="62"/>
  <c r="M359" i="62"/>
  <c r="K359" i="62"/>
  <c r="V359" i="62"/>
  <c r="S459" i="62"/>
  <c r="V530" i="62"/>
  <c r="O530" i="62"/>
  <c r="K530" i="62"/>
  <c r="M530" i="62"/>
  <c r="V634" i="62"/>
  <c r="O634" i="62"/>
  <c r="K634" i="62"/>
  <c r="M634" i="62"/>
  <c r="O825" i="62"/>
  <c r="M825" i="62"/>
  <c r="K825" i="62"/>
  <c r="V825" i="62"/>
  <c r="R825" i="62"/>
  <c r="V1000" i="62"/>
  <c r="O1000" i="62"/>
  <c r="O998" i="62" s="1"/>
  <c r="K1000" i="62"/>
  <c r="R1001" i="62"/>
  <c r="M1000" i="62"/>
  <c r="M998" i="62" s="1"/>
  <c r="V104" i="62"/>
  <c r="O104" i="62"/>
  <c r="V233" i="62"/>
  <c r="R233" i="62"/>
  <c r="R335" i="62"/>
  <c r="O335" i="62"/>
  <c r="M335" i="62"/>
  <c r="K335" i="62"/>
  <c r="V335" i="62"/>
  <c r="K637" i="62"/>
  <c r="V637" i="62"/>
  <c r="R637" i="62"/>
  <c r="O637" i="62"/>
  <c r="M637" i="62"/>
  <c r="V1038" i="62"/>
  <c r="M1038" i="62"/>
  <c r="O1038" i="62"/>
  <c r="K1038" i="62"/>
  <c r="V1927" i="62"/>
  <c r="R1927" i="62"/>
  <c r="O1927" i="62"/>
  <c r="M1927" i="62"/>
  <c r="K1927" i="62"/>
  <c r="K137" i="62"/>
  <c r="V137" i="62"/>
  <c r="R137" i="62"/>
  <c r="V159" i="62"/>
  <c r="O159" i="62"/>
  <c r="K159" i="62"/>
  <c r="V183" i="62"/>
  <c r="O183" i="62"/>
  <c r="K183" i="62"/>
  <c r="O366" i="62"/>
  <c r="M366" i="62"/>
  <c r="K366" i="62"/>
  <c r="V366" i="62"/>
  <c r="H383" i="62"/>
  <c r="H391" i="62"/>
  <c r="V420" i="62"/>
  <c r="R421" i="62"/>
  <c r="O420" i="62"/>
  <c r="M420" i="62"/>
  <c r="K420" i="62"/>
  <c r="O685" i="62"/>
  <c r="M685" i="62"/>
  <c r="K685" i="62"/>
  <c r="V685" i="62"/>
  <c r="R685" i="62"/>
  <c r="V774" i="62"/>
  <c r="O774" i="62"/>
  <c r="M774" i="62"/>
  <c r="V808" i="62"/>
  <c r="O808" i="62"/>
  <c r="M808" i="62"/>
  <c r="K808" i="62"/>
  <c r="R809" i="62"/>
  <c r="R23" i="62"/>
  <c r="M24" i="62"/>
  <c r="V34" i="62"/>
  <c r="O34" i="62"/>
  <c r="K98" i="62"/>
  <c r="V98" i="62"/>
  <c r="O113" i="62"/>
  <c r="K122" i="62"/>
  <c r="V122" i="62"/>
  <c r="O137" i="62"/>
  <c r="K146" i="62"/>
  <c r="V146" i="62"/>
  <c r="O168" i="62"/>
  <c r="M168" i="62"/>
  <c r="K168" i="62"/>
  <c r="O192" i="62"/>
  <c r="M192" i="62"/>
  <c r="K192" i="62"/>
  <c r="O314" i="62"/>
  <c r="H339" i="62"/>
  <c r="H359" i="62"/>
  <c r="V427" i="62"/>
  <c r="K427" i="62"/>
  <c r="O427" i="62"/>
  <c r="M427" i="62"/>
  <c r="R449" i="62"/>
  <c r="O449" i="62"/>
  <c r="K449" i="62"/>
  <c r="V449" i="62"/>
  <c r="K485" i="62"/>
  <c r="V485" i="62"/>
  <c r="O485" i="62"/>
  <c r="M485" i="62"/>
  <c r="V511" i="62"/>
  <c r="R511" i="62"/>
  <c r="O527" i="62"/>
  <c r="M527" i="62"/>
  <c r="K527" i="62"/>
  <c r="V527" i="62"/>
  <c r="R527" i="62"/>
  <c r="V538" i="62"/>
  <c r="O538" i="62"/>
  <c r="K538" i="62"/>
  <c r="M538" i="62"/>
  <c r="V645" i="62"/>
  <c r="R645" i="62"/>
  <c r="V674" i="62"/>
  <c r="O674" i="62"/>
  <c r="K674" i="62"/>
  <c r="M674" i="62"/>
  <c r="V794" i="62"/>
  <c r="M794" i="62"/>
  <c r="O794" i="62"/>
  <c r="V991" i="62"/>
  <c r="R991" i="62"/>
  <c r="O991" i="62"/>
  <c r="M991" i="62"/>
  <c r="K991" i="62"/>
  <c r="V152" i="62"/>
  <c r="O152" i="62"/>
  <c r="O673" i="62"/>
  <c r="K673" i="62"/>
  <c r="V673" i="62"/>
  <c r="M673" i="62"/>
  <c r="V1358" i="62"/>
  <c r="M1358" i="62"/>
  <c r="O1358" i="62"/>
  <c r="K1358" i="62"/>
  <c r="R27" i="62"/>
  <c r="K27" i="62"/>
  <c r="O27" i="62"/>
  <c r="M27" i="62"/>
  <c r="M75" i="62"/>
  <c r="O75" i="62"/>
  <c r="K75" i="62"/>
  <c r="V75" i="62"/>
  <c r="O100" i="62"/>
  <c r="M100" i="62"/>
  <c r="K100" i="62"/>
  <c r="M34" i="62"/>
  <c r="M58" i="62"/>
  <c r="O98" i="62"/>
  <c r="K105" i="62"/>
  <c r="V105" i="62"/>
  <c r="R105" i="62"/>
  <c r="O107" i="62"/>
  <c r="M107" i="62"/>
  <c r="K107" i="62"/>
  <c r="V107" i="62"/>
  <c r="K120" i="62"/>
  <c r="O122" i="62"/>
  <c r="K129" i="62"/>
  <c r="V129" i="62"/>
  <c r="O131" i="62"/>
  <c r="M131" i="62"/>
  <c r="K131" i="62"/>
  <c r="V131" i="62"/>
  <c r="O146" i="62"/>
  <c r="K153" i="62"/>
  <c r="V153" i="62"/>
  <c r="R153" i="62"/>
  <c r="O155" i="62"/>
  <c r="M155" i="62"/>
  <c r="K155" i="62"/>
  <c r="V155" i="62"/>
  <c r="V168" i="62"/>
  <c r="V175" i="62"/>
  <c r="O175" i="62"/>
  <c r="K175" i="62"/>
  <c r="V192" i="62"/>
  <c r="V199" i="62"/>
  <c r="O199" i="62"/>
  <c r="K199" i="62"/>
  <c r="O204" i="62"/>
  <c r="S209" i="62"/>
  <c r="R231" i="62"/>
  <c r="V231" i="62"/>
  <c r="V314" i="62"/>
  <c r="H321" i="62"/>
  <c r="M330" i="62"/>
  <c r="K336" i="62"/>
  <c r="R343" i="62"/>
  <c r="V360" i="62"/>
  <c r="O360" i="62"/>
  <c r="M360" i="62"/>
  <c r="K360" i="62"/>
  <c r="V416" i="62"/>
  <c r="O416" i="62"/>
  <c r="M416" i="62"/>
  <c r="K416" i="62"/>
  <c r="O424" i="62"/>
  <c r="M424" i="62"/>
  <c r="K424" i="62"/>
  <c r="V433" i="62"/>
  <c r="M433" i="62"/>
  <c r="K433" i="62"/>
  <c r="O489" i="62"/>
  <c r="K489" i="62"/>
  <c r="V489" i="62"/>
  <c r="M489" i="62"/>
  <c r="V492" i="62"/>
  <c r="O492" i="62"/>
  <c r="M492" i="62"/>
  <c r="K492" i="62"/>
  <c r="H574" i="62"/>
  <c r="K621" i="62"/>
  <c r="V621" i="62"/>
  <c r="R621" i="62"/>
  <c r="O621" i="62"/>
  <c r="M621" i="62"/>
  <c r="R705" i="62"/>
  <c r="V826" i="62"/>
  <c r="O826" i="62"/>
  <c r="M826" i="62"/>
  <c r="K826" i="62"/>
  <c r="O860" i="62"/>
  <c r="M860" i="62"/>
  <c r="K860" i="62"/>
  <c r="V860" i="62"/>
  <c r="R861" i="62"/>
  <c r="V979" i="62"/>
  <c r="R979" i="62"/>
  <c r="V987" i="62"/>
  <c r="R987" i="62"/>
  <c r="M987" i="62"/>
  <c r="M985" i="62" s="1"/>
  <c r="K987" i="62"/>
  <c r="O987" i="62"/>
  <c r="O985" i="62" s="1"/>
  <c r="R1581" i="62"/>
  <c r="O1581" i="62"/>
  <c r="K1581" i="62"/>
  <c r="V1581" i="62"/>
  <c r="M1581" i="62"/>
  <c r="V224" i="62"/>
  <c r="O681" i="62"/>
  <c r="K681" i="62"/>
  <c r="V681" i="62"/>
  <c r="M681" i="62"/>
  <c r="O25" i="62"/>
  <c r="M25" i="62"/>
  <c r="K25" i="62"/>
  <c r="V25" i="62"/>
  <c r="O58" i="62"/>
  <c r="V83" i="62"/>
  <c r="R83" i="62"/>
  <c r="R93" i="62"/>
  <c r="M105" i="62"/>
  <c r="H118" i="62"/>
  <c r="M129" i="62"/>
  <c r="H142" i="62"/>
  <c r="M153" i="62"/>
  <c r="H163" i="62"/>
  <c r="H166" i="62"/>
  <c r="H169" i="62"/>
  <c r="M175" i="62"/>
  <c r="H187" i="62"/>
  <c r="H190" i="62"/>
  <c r="H193" i="62"/>
  <c r="M199" i="62"/>
  <c r="V216" i="62"/>
  <c r="O216" i="62"/>
  <c r="M216" i="62"/>
  <c r="K216" i="62"/>
  <c r="R219" i="62"/>
  <c r="H315" i="62"/>
  <c r="V378" i="62"/>
  <c r="R379" i="62"/>
  <c r="O378" i="62"/>
  <c r="M378" i="62"/>
  <c r="V385" i="62"/>
  <c r="O385" i="62"/>
  <c r="V393" i="62"/>
  <c r="O393" i="62"/>
  <c r="M393" i="62"/>
  <c r="H400" i="62"/>
  <c r="V413" i="62"/>
  <c r="R413" i="62"/>
  <c r="O433" i="62"/>
  <c r="M436" i="62"/>
  <c r="V436" i="62"/>
  <c r="O436" i="62"/>
  <c r="H445" i="62"/>
  <c r="H450" i="62"/>
  <c r="R453" i="62"/>
  <c r="K502" i="62"/>
  <c r="O502" i="62"/>
  <c r="M502" i="62"/>
  <c r="R503" i="62"/>
  <c r="V502" i="62"/>
  <c r="M646" i="62"/>
  <c r="K646" i="62"/>
  <c r="R657" i="62"/>
  <c r="V657" i="62"/>
  <c r="M687" i="62"/>
  <c r="V687" i="62"/>
  <c r="K687" i="62"/>
  <c r="R757" i="62"/>
  <c r="O757" i="62"/>
  <c r="K757" i="62"/>
  <c r="V757" i="62"/>
  <c r="M757" i="62"/>
  <c r="R973" i="62"/>
  <c r="O973" i="62"/>
  <c r="K973" i="62"/>
  <c r="M973" i="62"/>
  <c r="K29" i="62"/>
  <c r="V29" i="62"/>
  <c r="R29" i="62"/>
  <c r="V516" i="62"/>
  <c r="O516" i="62"/>
  <c r="V56" i="62"/>
  <c r="O56" i="62"/>
  <c r="M56" i="62"/>
  <c r="K56" i="62"/>
  <c r="V88" i="62"/>
  <c r="O88" i="62"/>
  <c r="M88" i="62"/>
  <c r="O105" i="62"/>
  <c r="K138" i="62"/>
  <c r="V138" i="62"/>
  <c r="V618" i="62"/>
  <c r="O618" i="62"/>
  <c r="K618" i="62"/>
  <c r="M618" i="62"/>
  <c r="V628" i="62"/>
  <c r="O628" i="62"/>
  <c r="M628" i="62"/>
  <c r="K628" i="62"/>
  <c r="R629" i="62"/>
  <c r="V706" i="62"/>
  <c r="M706" i="62"/>
  <c r="K706" i="62"/>
  <c r="R707" i="62"/>
  <c r="O706" i="62"/>
  <c r="R711" i="62"/>
  <c r="V710" i="62"/>
  <c r="R891" i="62"/>
  <c r="O891" i="62"/>
  <c r="M891" i="62"/>
  <c r="V891" i="62"/>
  <c r="K891" i="62"/>
  <c r="V898" i="62"/>
  <c r="O898" i="62"/>
  <c r="K898" i="62"/>
  <c r="M898" i="62"/>
  <c r="V935" i="62"/>
  <c r="R935" i="62"/>
  <c r="V966" i="62"/>
  <c r="O966" i="62"/>
  <c r="O964" i="62" s="1"/>
  <c r="M966" i="62"/>
  <c r="M964" i="62" s="1"/>
  <c r="K966" i="62"/>
  <c r="V602" i="62"/>
  <c r="O602" i="62"/>
  <c r="K602" i="62"/>
  <c r="M602" i="62"/>
  <c r="R1007" i="62"/>
  <c r="V1007" i="62"/>
  <c r="V1170" i="62"/>
  <c r="O1170" i="62"/>
  <c r="M1170" i="62"/>
  <c r="K1170" i="62"/>
  <c r="V1918" i="62"/>
  <c r="O1918" i="62"/>
  <c r="M1918" i="62"/>
  <c r="K1918" i="62"/>
  <c r="R1919" i="62"/>
  <c r="M29" i="62"/>
  <c r="O115" i="62"/>
  <c r="M115" i="62"/>
  <c r="K115" i="62"/>
  <c r="V115" i="62"/>
  <c r="O234" i="62"/>
  <c r="M234" i="62"/>
  <c r="K234" i="62"/>
  <c r="H251" i="62"/>
  <c r="O273" i="62"/>
  <c r="M273" i="62"/>
  <c r="K273" i="62"/>
  <c r="V273" i="62"/>
  <c r="V482" i="62"/>
  <c r="O482" i="62"/>
  <c r="K482" i="62"/>
  <c r="M482" i="62"/>
  <c r="V682" i="62"/>
  <c r="R683" i="62"/>
  <c r="O867" i="62"/>
  <c r="M867" i="62"/>
  <c r="V867" i="62"/>
  <c r="R867" i="62"/>
  <c r="K867" i="62"/>
  <c r="H40" i="62"/>
  <c r="R41" i="62"/>
  <c r="O80" i="62"/>
  <c r="M80" i="62"/>
  <c r="K80" i="62"/>
  <c r="K114" i="62"/>
  <c r="V114" i="62"/>
  <c r="O153" i="62"/>
  <c r="O160" i="62"/>
  <c r="M160" i="62"/>
  <c r="K160" i="62"/>
  <c r="O184" i="62"/>
  <c r="M184" i="62"/>
  <c r="K184" i="62"/>
  <c r="V268" i="62"/>
  <c r="V476" i="62"/>
  <c r="O476" i="62"/>
  <c r="M476" i="62"/>
  <c r="K476" i="62"/>
  <c r="R477" i="62"/>
  <c r="V668" i="62"/>
  <c r="O668" i="62"/>
  <c r="M668" i="62"/>
  <c r="K668" i="62"/>
  <c r="M59" i="62"/>
  <c r="O59" i="62"/>
  <c r="K59" i="62"/>
  <c r="V59" i="62"/>
  <c r="K88" i="62"/>
  <c r="R107" i="62"/>
  <c r="M114" i="62"/>
  <c r="O116" i="62"/>
  <c r="M116" i="62"/>
  <c r="K116" i="62"/>
  <c r="R131" i="62"/>
  <c r="M138" i="62"/>
  <c r="O140" i="62"/>
  <c r="M140" i="62"/>
  <c r="K140" i="62"/>
  <c r="R155" i="62"/>
  <c r="H158" i="62"/>
  <c r="V205" i="62"/>
  <c r="M205" i="62"/>
  <c r="O205" i="62"/>
  <c r="K205" i="62"/>
  <c r="O217" i="62"/>
  <c r="M217" i="62"/>
  <c r="K217" i="62"/>
  <c r="V217" i="62"/>
  <c r="H223" i="62"/>
  <c r="K284" i="62"/>
  <c r="H325" i="62"/>
  <c r="V369" i="62"/>
  <c r="O369" i="62"/>
  <c r="M369" i="62"/>
  <c r="H407" i="62"/>
  <c r="V474" i="62"/>
  <c r="O474" i="62"/>
  <c r="K474" i="62"/>
  <c r="M474" i="62"/>
  <c r="V483" i="62"/>
  <c r="R483" i="62"/>
  <c r="O483" i="62"/>
  <c r="M483" i="62"/>
  <c r="K483" i="62"/>
  <c r="H558" i="62"/>
  <c r="V866" i="62"/>
  <c r="O866" i="62"/>
  <c r="K866" i="62"/>
  <c r="M866" i="62"/>
  <c r="V1126" i="62"/>
  <c r="O1126" i="62"/>
  <c r="K1126" i="62"/>
  <c r="R1127" i="62"/>
  <c r="M1126" i="62"/>
  <c r="M132" i="62"/>
  <c r="O132" i="62"/>
  <c r="K132" i="62"/>
  <c r="O156" i="62"/>
  <c r="M156" i="62"/>
  <c r="K156" i="62"/>
  <c r="V370" i="62"/>
  <c r="O370" i="62"/>
  <c r="M370" i="62"/>
  <c r="K370" i="62"/>
  <c r="V544" i="62"/>
  <c r="R545" i="62"/>
  <c r="V626" i="62"/>
  <c r="O626" i="62"/>
  <c r="K626" i="62"/>
  <c r="M626" i="62"/>
  <c r="O24" i="62"/>
  <c r="V42" i="62"/>
  <c r="O42" i="62"/>
  <c r="M42" i="62"/>
  <c r="V82" i="62"/>
  <c r="O82" i="62"/>
  <c r="M82" i="62"/>
  <c r="K82" i="62"/>
  <c r="V96" i="62"/>
  <c r="V120" i="62"/>
  <c r="O120" i="62"/>
  <c r="O241" i="62"/>
  <c r="M241" i="62"/>
  <c r="K241" i="62"/>
  <c r="V241" i="62"/>
  <c r="O257" i="62"/>
  <c r="M257" i="62"/>
  <c r="K257" i="62"/>
  <c r="V257" i="62"/>
  <c r="H267" i="62"/>
  <c r="H283" i="62"/>
  <c r="K330" i="62"/>
  <c r="V330" i="62"/>
  <c r="V514" i="62"/>
  <c r="O514" i="62"/>
  <c r="K514" i="62"/>
  <c r="M514" i="62"/>
  <c r="O671" i="62"/>
  <c r="M671" i="62"/>
  <c r="K671" i="62"/>
  <c r="V671" i="62"/>
  <c r="R671" i="62"/>
  <c r="H693" i="62"/>
  <c r="K1069" i="62"/>
  <c r="V1069" i="62"/>
  <c r="O1069" i="62"/>
  <c r="R1069" i="62"/>
  <c r="M1069" i="62"/>
  <c r="V1623" i="62"/>
  <c r="R1623" i="62"/>
  <c r="M1623" i="62"/>
  <c r="O1623" i="62"/>
  <c r="K1623" i="62"/>
  <c r="V1664" i="62"/>
  <c r="O1664" i="62"/>
  <c r="R1665" i="62"/>
  <c r="M1664" i="62"/>
  <c r="K1664" i="62"/>
  <c r="V33" i="62"/>
  <c r="R33" i="62"/>
  <c r="H48" i="62"/>
  <c r="R75" i="62"/>
  <c r="V100" i="62"/>
  <c r="O129" i="62"/>
  <c r="V252" i="62"/>
  <c r="O252" i="62"/>
  <c r="O334" i="62"/>
  <c r="V334" i="62"/>
  <c r="V361" i="62"/>
  <c r="R361" i="62"/>
  <c r="M361" i="62"/>
  <c r="K361" i="62"/>
  <c r="R25" i="62"/>
  <c r="M33" i="62"/>
  <c r="O68" i="62"/>
  <c r="Q68" i="62" s="1"/>
  <c r="O83" i="62"/>
  <c r="M86" i="62"/>
  <c r="O86" i="62"/>
  <c r="K86" i="62"/>
  <c r="K97" i="62"/>
  <c r="V97" i="62"/>
  <c r="M99" i="62"/>
  <c r="O99" i="62"/>
  <c r="K99" i="62"/>
  <c r="V99" i="62"/>
  <c r="H101" i="62"/>
  <c r="O114" i="62"/>
  <c r="K121" i="62"/>
  <c r="V121" i="62"/>
  <c r="R121" i="62"/>
  <c r="O123" i="62"/>
  <c r="M123" i="62"/>
  <c r="K123" i="62"/>
  <c r="V123" i="62"/>
  <c r="H125" i="62"/>
  <c r="O138" i="62"/>
  <c r="K145" i="62"/>
  <c r="V145" i="62"/>
  <c r="O147" i="62"/>
  <c r="M147" i="62"/>
  <c r="K147" i="62"/>
  <c r="V147" i="62"/>
  <c r="H149" i="62"/>
  <c r="V160" i="62"/>
  <c r="V167" i="62"/>
  <c r="O167" i="62"/>
  <c r="K167" i="62"/>
  <c r="R175" i="62"/>
  <c r="V184" i="62"/>
  <c r="V191" i="62"/>
  <c r="O191" i="62"/>
  <c r="K191" i="62"/>
  <c r="R211" i="62"/>
  <c r="M211" i="62"/>
  <c r="V211" i="62"/>
  <c r="O211" i="62"/>
  <c r="K211" i="62"/>
  <c r="H226" i="62"/>
  <c r="M252" i="62"/>
  <c r="M334" i="62"/>
  <c r="K369" i="62"/>
  <c r="S381" i="62"/>
  <c r="V401" i="62"/>
  <c r="O401" i="62"/>
  <c r="M401" i="62"/>
  <c r="K401" i="62"/>
  <c r="O425" i="62"/>
  <c r="K425" i="62"/>
  <c r="M425" i="62"/>
  <c r="V425" i="62"/>
  <c r="V451" i="62"/>
  <c r="O451" i="62"/>
  <c r="M451" i="62"/>
  <c r="K451" i="62"/>
  <c r="V464" i="62"/>
  <c r="M464" i="62"/>
  <c r="V490" i="62"/>
  <c r="O490" i="62"/>
  <c r="K490" i="62"/>
  <c r="M490" i="62"/>
  <c r="R543" i="62"/>
  <c r="V543" i="62"/>
  <c r="V658" i="62"/>
  <c r="O658" i="62"/>
  <c r="K658" i="62"/>
  <c r="M658" i="62"/>
  <c r="M691" i="62"/>
  <c r="K691" i="62"/>
  <c r="V691" i="62"/>
  <c r="R691" i="62"/>
  <c r="O691" i="62"/>
  <c r="H702" i="62"/>
  <c r="R779" i="62"/>
  <c r="M779" i="62"/>
  <c r="V779" i="62"/>
  <c r="O779" i="62"/>
  <c r="K779" i="62"/>
  <c r="V902" i="62"/>
  <c r="M902" i="62"/>
  <c r="O902" i="62"/>
  <c r="K902" i="62"/>
  <c r="V27" i="62"/>
  <c r="H243" i="62"/>
  <c r="H259" i="62"/>
  <c r="H275" i="62"/>
  <c r="H291" i="62"/>
  <c r="H305" i="62"/>
  <c r="V308" i="62"/>
  <c r="O308" i="62"/>
  <c r="M308" i="62"/>
  <c r="K308" i="62"/>
  <c r="R377" i="62"/>
  <c r="H376" i="62"/>
  <c r="H386" i="62"/>
  <c r="V414" i="62"/>
  <c r="O414" i="62"/>
  <c r="M414" i="62"/>
  <c r="K414" i="62"/>
  <c r="V532" i="62"/>
  <c r="O532" i="62"/>
  <c r="M532" i="62"/>
  <c r="R533" i="62"/>
  <c r="K532" i="62"/>
  <c r="K605" i="62"/>
  <c r="V605" i="62"/>
  <c r="R605" i="62"/>
  <c r="O605" i="62"/>
  <c r="M605" i="62"/>
  <c r="V648" i="62"/>
  <c r="M648" i="62"/>
  <c r="K648" i="62"/>
  <c r="V666" i="62"/>
  <c r="O666" i="62"/>
  <c r="K666" i="62"/>
  <c r="M666" i="62"/>
  <c r="M684" i="62"/>
  <c r="K684" i="62"/>
  <c r="V684" i="62"/>
  <c r="O684" i="62"/>
  <c r="V818" i="62"/>
  <c r="O818" i="62"/>
  <c r="M818" i="62"/>
  <c r="K818" i="62"/>
  <c r="V892" i="62"/>
  <c r="O892" i="62"/>
  <c r="K892" i="62"/>
  <c r="M892" i="62"/>
  <c r="R893" i="62"/>
  <c r="V1464" i="62"/>
  <c r="O1464" i="62"/>
  <c r="M1464" i="62"/>
  <c r="K1464" i="62"/>
  <c r="R1465" i="62"/>
  <c r="O108" i="62"/>
  <c r="M108" i="62"/>
  <c r="K108" i="62"/>
  <c r="H221" i="62"/>
  <c r="O313" i="62"/>
  <c r="M313" i="62"/>
  <c r="K313" i="62"/>
  <c r="R313" i="62"/>
  <c r="V313" i="62"/>
  <c r="V348" i="62"/>
  <c r="O348" i="62"/>
  <c r="V612" i="62"/>
  <c r="O612" i="62"/>
  <c r="M612" i="62"/>
  <c r="K612" i="62"/>
  <c r="R613" i="62"/>
  <c r="V32" i="62"/>
  <c r="O32" i="62"/>
  <c r="M32" i="62"/>
  <c r="K32" i="62"/>
  <c r="V50" i="62"/>
  <c r="M50" i="62"/>
  <c r="O50" i="62"/>
  <c r="M70" i="62"/>
  <c r="O70" i="62"/>
  <c r="K70" i="62"/>
  <c r="V77" i="62"/>
  <c r="R77" i="62"/>
  <c r="O77" i="62"/>
  <c r="M77" i="62"/>
  <c r="M124" i="62"/>
  <c r="O124" i="62"/>
  <c r="K124" i="62"/>
  <c r="R139" i="62"/>
  <c r="O148" i="62"/>
  <c r="M148" i="62"/>
  <c r="K148" i="62"/>
  <c r="V336" i="62"/>
  <c r="O336" i="62"/>
  <c r="V124" i="62"/>
  <c r="V284" i="62"/>
  <c r="O284" i="62"/>
  <c r="O33" i="62"/>
  <c r="V57" i="62"/>
  <c r="R57" i="62"/>
  <c r="V66" i="62"/>
  <c r="O66" i="62"/>
  <c r="M66" i="62"/>
  <c r="K66" i="62"/>
  <c r="V80" i="62"/>
  <c r="K89" i="62"/>
  <c r="V89" i="62"/>
  <c r="R89" i="62"/>
  <c r="V119" i="62"/>
  <c r="O119" i="62"/>
  <c r="V143" i="62"/>
  <c r="O143" i="62"/>
  <c r="H161" i="62"/>
  <c r="O164" i="62"/>
  <c r="M164" i="62"/>
  <c r="V164" i="62"/>
  <c r="H185" i="62"/>
  <c r="O188" i="62"/>
  <c r="M188" i="62"/>
  <c r="V188" i="62"/>
  <c r="R205" i="62"/>
  <c r="R319" i="62"/>
  <c r="O319" i="62"/>
  <c r="M319" i="62"/>
  <c r="V319" i="62"/>
  <c r="K319" i="62"/>
  <c r="O26" i="62"/>
  <c r="M26" i="62"/>
  <c r="K26" i="62"/>
  <c r="R31" i="62"/>
  <c r="O31" i="62"/>
  <c r="M31" i="62"/>
  <c r="K31" i="62"/>
  <c r="K57" i="62"/>
  <c r="R59" i="62"/>
  <c r="M64" i="62"/>
  <c r="K64" i="62"/>
  <c r="O69" i="62"/>
  <c r="M69" i="62"/>
  <c r="K69" i="62"/>
  <c r="V69" i="62"/>
  <c r="R81" i="62"/>
  <c r="O81" i="62"/>
  <c r="M81" i="62"/>
  <c r="K81" i="62"/>
  <c r="M89" i="62"/>
  <c r="O97" i="62"/>
  <c r="K106" i="62"/>
  <c r="V106" i="62"/>
  <c r="V116" i="62"/>
  <c r="K119" i="62"/>
  <c r="O121" i="62"/>
  <c r="K130" i="62"/>
  <c r="V130" i="62"/>
  <c r="V140" i="62"/>
  <c r="K143" i="62"/>
  <c r="O145" i="62"/>
  <c r="K154" i="62"/>
  <c r="V154" i="62"/>
  <c r="K164" i="62"/>
  <c r="O176" i="62"/>
  <c r="M176" i="62"/>
  <c r="K176" i="62"/>
  <c r="K188" i="62"/>
  <c r="O200" i="62"/>
  <c r="M200" i="62"/>
  <c r="K200" i="62"/>
  <c r="R203" i="62"/>
  <c r="V203" i="62"/>
  <c r="O203" i="62"/>
  <c r="M203" i="62"/>
  <c r="K203" i="62"/>
  <c r="R217" i="62"/>
  <c r="H229" i="62"/>
  <c r="O326" i="62"/>
  <c r="V326" i="62"/>
  <c r="M326" i="62"/>
  <c r="K326" i="62"/>
  <c r="H332" i="62"/>
  <c r="H390" i="62"/>
  <c r="V402" i="62"/>
  <c r="O402" i="62"/>
  <c r="K402" i="62"/>
  <c r="R403" i="62"/>
  <c r="V469" i="62"/>
  <c r="R469" i="62"/>
  <c r="O529" i="62"/>
  <c r="K529" i="62"/>
  <c r="V529" i="62"/>
  <c r="M529" i="62"/>
  <c r="O537" i="62"/>
  <c r="K537" i="62"/>
  <c r="V537" i="62"/>
  <c r="M537" i="62"/>
  <c r="O648" i="62"/>
  <c r="M699" i="62"/>
  <c r="K699" i="62"/>
  <c r="R699" i="62"/>
  <c r="O699" i="62"/>
  <c r="R735" i="62"/>
  <c r="M735" i="62"/>
  <c r="V735" i="62"/>
  <c r="O735" i="62"/>
  <c r="O747" i="62"/>
  <c r="M747" i="62"/>
  <c r="K747" i="62"/>
  <c r="R747" i="62"/>
  <c r="V747" i="62"/>
  <c r="V822" i="62"/>
  <c r="M822" i="62"/>
  <c r="O822" i="62"/>
  <c r="K822" i="62"/>
  <c r="V1013" i="62"/>
  <c r="R1013" i="62"/>
  <c r="M1074" i="62"/>
  <c r="K1074" i="62"/>
  <c r="O1074" i="62"/>
  <c r="V1074" i="62"/>
  <c r="V725" i="62"/>
  <c r="O725" i="62"/>
  <c r="V785" i="62"/>
  <c r="R785" i="62"/>
  <c r="O843" i="62"/>
  <c r="M843" i="62"/>
  <c r="K843" i="62"/>
  <c r="R843" i="62"/>
  <c r="V843" i="62"/>
  <c r="V846" i="62"/>
  <c r="O846" i="62"/>
  <c r="M846" i="62"/>
  <c r="K846" i="62"/>
  <c r="V949" i="62"/>
  <c r="R949" i="62"/>
  <c r="O949" i="62"/>
  <c r="O947" i="62" s="1"/>
  <c r="M949" i="62"/>
  <c r="M947" i="62" s="1"/>
  <c r="K984" i="62"/>
  <c r="O1167" i="62"/>
  <c r="M1167" i="62"/>
  <c r="K1167" i="62"/>
  <c r="R1167" i="62"/>
  <c r="V1167" i="62"/>
  <c r="R1599" i="62"/>
  <c r="M1599" i="62"/>
  <c r="V1599" i="62"/>
  <c r="O1599" i="62"/>
  <c r="K1599" i="62"/>
  <c r="V1931" i="62"/>
  <c r="R1931" i="62"/>
  <c r="O1931" i="62"/>
  <c r="H350" i="62"/>
  <c r="V380" i="62"/>
  <c r="O380" i="62"/>
  <c r="M380" i="62"/>
  <c r="K380" i="62"/>
  <c r="K422" i="62"/>
  <c r="V422" i="62"/>
  <c r="K429" i="62"/>
  <c r="V429" i="62"/>
  <c r="R429" i="62"/>
  <c r="V499" i="62"/>
  <c r="R499" i="62"/>
  <c r="O499" i="62"/>
  <c r="K499" i="62"/>
  <c r="K509" i="62"/>
  <c r="V509" i="62"/>
  <c r="R509" i="62"/>
  <c r="O509" i="62"/>
  <c r="V522" i="62"/>
  <c r="O522" i="62"/>
  <c r="K522" i="62"/>
  <c r="M522" i="62"/>
  <c r="M722" i="62"/>
  <c r="K722" i="62"/>
  <c r="V722" i="62"/>
  <c r="O722" i="62"/>
  <c r="V740" i="62"/>
  <c r="O740" i="62"/>
  <c r="Q740" i="62" s="1"/>
  <c r="R741" i="62"/>
  <c r="K785" i="62"/>
  <c r="R849" i="62"/>
  <c r="O849" i="62"/>
  <c r="K849" i="62"/>
  <c r="O895" i="62"/>
  <c r="M895" i="62"/>
  <c r="K895" i="62"/>
  <c r="R895" i="62"/>
  <c r="K949" i="62"/>
  <c r="M963" i="62"/>
  <c r="M961" i="62" s="1"/>
  <c r="K963" i="62"/>
  <c r="O963" i="62"/>
  <c r="O961" i="62" s="1"/>
  <c r="V963" i="62"/>
  <c r="R963" i="62"/>
  <c r="R1025" i="62"/>
  <c r="O1025" i="62"/>
  <c r="K1025" i="62"/>
  <c r="V1025" i="62"/>
  <c r="M1025" i="62"/>
  <c r="R1087" i="62"/>
  <c r="O1087" i="62"/>
  <c r="O1085" i="62" s="1"/>
  <c r="M1087" i="62"/>
  <c r="V1087" i="62"/>
  <c r="K1087" i="62"/>
  <c r="V1194" i="62"/>
  <c r="O1194" i="62"/>
  <c r="K1194" i="62"/>
  <c r="M1194" i="62"/>
  <c r="O1575" i="62"/>
  <c r="M1575" i="62"/>
  <c r="K1575" i="62"/>
  <c r="R1575" i="62"/>
  <c r="V1575" i="62"/>
  <c r="V1668" i="62"/>
  <c r="O1668" i="62"/>
  <c r="K1668" i="62"/>
  <c r="O1675" i="62"/>
  <c r="M1675" i="62"/>
  <c r="K1675" i="62"/>
  <c r="V1675" i="62"/>
  <c r="R1675" i="62"/>
  <c r="R1903" i="62"/>
  <c r="M1903" i="62"/>
  <c r="V1903" i="62"/>
  <c r="K1903" i="62"/>
  <c r="O1903" i="62"/>
  <c r="K1931" i="62"/>
  <c r="W178" i="64"/>
  <c r="P178" i="64"/>
  <c r="N178" i="64"/>
  <c r="S179" i="64"/>
  <c r="L178" i="64"/>
  <c r="K329" i="62"/>
  <c r="V329" i="62"/>
  <c r="O329" i="62"/>
  <c r="V355" i="62"/>
  <c r="K355" i="62"/>
  <c r="V356" i="62"/>
  <c r="V364" i="62"/>
  <c r="O364" i="62"/>
  <c r="M364" i="62"/>
  <c r="R367" i="62"/>
  <c r="O367" i="62"/>
  <c r="M367" i="62"/>
  <c r="H398" i="62"/>
  <c r="O422" i="62"/>
  <c r="O429" i="62"/>
  <c r="V434" i="62"/>
  <c r="K434" i="62"/>
  <c r="O462" i="62"/>
  <c r="M462" i="62"/>
  <c r="K462" i="62"/>
  <c r="O479" i="62"/>
  <c r="M479" i="62"/>
  <c r="K479" i="62"/>
  <c r="V479" i="62"/>
  <c r="V507" i="62"/>
  <c r="R507" i="62"/>
  <c r="K525" i="62"/>
  <c r="V525" i="62"/>
  <c r="R525" i="62"/>
  <c r="O525" i="62"/>
  <c r="V603" i="62"/>
  <c r="R603" i="62"/>
  <c r="V619" i="62"/>
  <c r="R619" i="62"/>
  <c r="R635" i="62"/>
  <c r="V697" i="62"/>
  <c r="O697" i="62"/>
  <c r="K697" i="62"/>
  <c r="H703" i="62"/>
  <c r="M725" i="62"/>
  <c r="R753" i="62"/>
  <c r="O753" i="62"/>
  <c r="K753" i="62"/>
  <c r="O785" i="62"/>
  <c r="V974" i="62"/>
  <c r="M974" i="62"/>
  <c r="O974" i="62"/>
  <c r="K974" i="62"/>
  <c r="V983" i="62"/>
  <c r="R983" i="62"/>
  <c r="O983" i="62"/>
  <c r="V1026" i="62"/>
  <c r="R1027" i="62"/>
  <c r="O1066" i="62"/>
  <c r="M1066" i="62"/>
  <c r="K1066" i="62"/>
  <c r="V1066" i="62"/>
  <c r="R1067" i="62"/>
  <c r="O1237" i="62"/>
  <c r="R1237" i="62"/>
  <c r="M1237" i="62"/>
  <c r="K1237" i="62"/>
  <c r="V1237" i="62"/>
  <c r="V1600" i="62"/>
  <c r="O1600" i="62"/>
  <c r="M1600" i="62"/>
  <c r="K1600" i="62"/>
  <c r="R1601" i="62"/>
  <c r="V2516" i="62"/>
  <c r="O2516" i="62"/>
  <c r="M2516" i="62"/>
  <c r="K2516" i="62"/>
  <c r="R2517" i="62"/>
  <c r="O2550" i="62"/>
  <c r="R2551" i="62"/>
  <c r="M2550" i="62"/>
  <c r="K2550" i="62"/>
  <c r="V2550" i="62"/>
  <c r="V2583" i="62"/>
  <c r="R2583" i="62"/>
  <c r="O2583" i="62"/>
  <c r="M2583" i="62"/>
  <c r="K2583" i="62"/>
  <c r="R2605" i="62"/>
  <c r="O2605" i="62"/>
  <c r="M2605" i="62"/>
  <c r="K2605" i="62"/>
  <c r="V2605" i="62"/>
  <c r="O2679" i="62"/>
  <c r="R2679" i="62"/>
  <c r="M2679" i="62"/>
  <c r="V2679" i="62"/>
  <c r="K2679" i="62"/>
  <c r="V2984" i="62"/>
  <c r="O2984" i="62"/>
  <c r="M2984" i="62"/>
  <c r="K2984" i="62"/>
  <c r="H65" i="62"/>
  <c r="K212" i="62"/>
  <c r="Q212" i="62" s="1"/>
  <c r="K213" i="62"/>
  <c r="Q213" i="62" s="1"/>
  <c r="H237" i="62"/>
  <c r="S307" i="62"/>
  <c r="R311" i="62"/>
  <c r="S317" i="62"/>
  <c r="M329" i="62"/>
  <c r="H333" i="62"/>
  <c r="M355" i="62"/>
  <c r="H357" i="62"/>
  <c r="K364" i="62"/>
  <c r="K367" i="62"/>
  <c r="H374" i="62"/>
  <c r="H381" i="62"/>
  <c r="V388" i="62"/>
  <c r="O388" i="62"/>
  <c r="M388" i="62"/>
  <c r="K388" i="62"/>
  <c r="M434" i="62"/>
  <c r="H443" i="62"/>
  <c r="K470" i="62"/>
  <c r="O470" i="62"/>
  <c r="M470" i="62"/>
  <c r="R481" i="62"/>
  <c r="O481" i="62"/>
  <c r="K481" i="62"/>
  <c r="V481" i="62"/>
  <c r="O495" i="62"/>
  <c r="M495" i="62"/>
  <c r="K495" i="62"/>
  <c r="V495" i="62"/>
  <c r="R495" i="62"/>
  <c r="O497" i="62"/>
  <c r="K497" i="62"/>
  <c r="V497" i="62"/>
  <c r="M497" i="62"/>
  <c r="K507" i="62"/>
  <c r="M525" i="62"/>
  <c r="K541" i="62"/>
  <c r="V541" i="62"/>
  <c r="R541" i="62"/>
  <c r="O541" i="62"/>
  <c r="H582" i="62"/>
  <c r="R591" i="62"/>
  <c r="K603" i="62"/>
  <c r="K619" i="62"/>
  <c r="K635" i="62"/>
  <c r="V655" i="62"/>
  <c r="R655" i="62"/>
  <c r="M697" i="62"/>
  <c r="M700" i="62"/>
  <c r="K700" i="62"/>
  <c r="V731" i="62"/>
  <c r="R731" i="62"/>
  <c r="M753" i="62"/>
  <c r="R783" i="62"/>
  <c r="O783" i="62"/>
  <c r="M783" i="62"/>
  <c r="R821" i="62"/>
  <c r="O821" i="62"/>
  <c r="K821" i="62"/>
  <c r="V821" i="62"/>
  <c r="M821" i="62"/>
  <c r="V837" i="62"/>
  <c r="K837" i="62"/>
  <c r="Q837" i="62" s="1"/>
  <c r="R837" i="62"/>
  <c r="R901" i="62"/>
  <c r="O901" i="62"/>
  <c r="K901" i="62"/>
  <c r="M901" i="62"/>
  <c r="K983" i="62"/>
  <c r="R1099" i="62"/>
  <c r="V1098" i="62"/>
  <c r="V1191" i="62"/>
  <c r="M1191" i="62"/>
  <c r="K1191" i="62"/>
  <c r="O1191" i="62"/>
  <c r="V1195" i="62"/>
  <c r="O1195" i="62"/>
  <c r="R1195" i="62"/>
  <c r="M1195" i="62"/>
  <c r="K1195" i="62"/>
  <c r="V1426" i="62"/>
  <c r="O1426" i="62"/>
  <c r="M1426" i="62"/>
  <c r="V1562" i="62"/>
  <c r="O1562" i="62"/>
  <c r="M1562" i="62"/>
  <c r="K1562" i="62"/>
  <c r="V1805" i="62"/>
  <c r="R1805" i="62"/>
  <c r="O1805" i="62"/>
  <c r="M1805" i="62"/>
  <c r="K1805" i="62"/>
  <c r="V2779" i="62"/>
  <c r="R2779" i="62"/>
  <c r="O2779" i="62"/>
  <c r="M2779" i="62"/>
  <c r="K2779" i="62"/>
  <c r="V63" i="62"/>
  <c r="V79" i="62"/>
  <c r="V207" i="62"/>
  <c r="H298" i="62"/>
  <c r="H351" i="62"/>
  <c r="V353" i="62"/>
  <c r="R353" i="62"/>
  <c r="O353" i="62"/>
  <c r="O355" i="62"/>
  <c r="V377" i="62"/>
  <c r="O377" i="62"/>
  <c r="O423" i="62"/>
  <c r="M423" i="62"/>
  <c r="K423" i="62"/>
  <c r="O434" i="62"/>
  <c r="V462" i="62"/>
  <c r="K477" i="62"/>
  <c r="V477" i="62"/>
  <c r="O477" i="62"/>
  <c r="K486" i="62"/>
  <c r="O486" i="62"/>
  <c r="M486" i="62"/>
  <c r="O505" i="62"/>
  <c r="K505" i="62"/>
  <c r="V505" i="62"/>
  <c r="M507" i="62"/>
  <c r="V523" i="62"/>
  <c r="R523" i="62"/>
  <c r="K598" i="62"/>
  <c r="V598" i="62"/>
  <c r="O598" i="62"/>
  <c r="M598" i="62"/>
  <c r="M603" i="62"/>
  <c r="V611" i="62"/>
  <c r="R611" i="62"/>
  <c r="O611" i="62"/>
  <c r="M611" i="62"/>
  <c r="K611" i="62"/>
  <c r="K614" i="62"/>
  <c r="V614" i="62"/>
  <c r="O614" i="62"/>
  <c r="M614" i="62"/>
  <c r="M619" i="62"/>
  <c r="K630" i="62"/>
  <c r="V630" i="62"/>
  <c r="O630" i="62"/>
  <c r="M630" i="62"/>
  <c r="M635" i="62"/>
  <c r="V643" i="62"/>
  <c r="R643" i="62"/>
  <c r="O643" i="62"/>
  <c r="M643" i="62"/>
  <c r="K643" i="62"/>
  <c r="H647" i="62"/>
  <c r="M652" i="62"/>
  <c r="K652" i="62"/>
  <c r="V652" i="62"/>
  <c r="O652" i="62"/>
  <c r="R689" i="62"/>
  <c r="H726" i="62"/>
  <c r="O738" i="62"/>
  <c r="M738" i="62"/>
  <c r="K738" i="62"/>
  <c r="V738" i="62"/>
  <c r="V744" i="62"/>
  <c r="O744" i="62"/>
  <c r="K744" i="62"/>
  <c r="S777" i="62"/>
  <c r="V786" i="62"/>
  <c r="O786" i="62"/>
  <c r="M786" i="62"/>
  <c r="K786" i="62"/>
  <c r="V812" i="62"/>
  <c r="O812" i="62"/>
  <c r="K812" i="62"/>
  <c r="M812" i="62"/>
  <c r="V827" i="62"/>
  <c r="R827" i="62"/>
  <c r="O827" i="62"/>
  <c r="M827" i="62"/>
  <c r="K827" i="62"/>
  <c r="V849" i="62"/>
  <c r="O853" i="62"/>
  <c r="M853" i="62"/>
  <c r="K853" i="62"/>
  <c r="R853" i="62"/>
  <c r="V853" i="62"/>
  <c r="K865" i="62"/>
  <c r="V865" i="62"/>
  <c r="R865" i="62"/>
  <c r="O865" i="62"/>
  <c r="R887" i="62"/>
  <c r="M887" i="62"/>
  <c r="O887" i="62"/>
  <c r="V895" i="62"/>
  <c r="V906" i="62"/>
  <c r="O906" i="62"/>
  <c r="M906" i="62"/>
  <c r="K906" i="62"/>
  <c r="V957" i="62"/>
  <c r="R957" i="62"/>
  <c r="O957" i="62"/>
  <c r="M983" i="62"/>
  <c r="R1029" i="62"/>
  <c r="O1029" i="62"/>
  <c r="O1027" i="62" s="1"/>
  <c r="K1029" i="62"/>
  <c r="M1029" i="62"/>
  <c r="M1027" i="62" s="1"/>
  <c r="V1029" i="62"/>
  <c r="V1105" i="62"/>
  <c r="R1105" i="62"/>
  <c r="R1117" i="62"/>
  <c r="O1117" i="62"/>
  <c r="K1117" i="62"/>
  <c r="M1117" i="62"/>
  <c r="V1117" i="62"/>
  <c r="V1150" i="62"/>
  <c r="M1150" i="62"/>
  <c r="O1150" i="62"/>
  <c r="K1150" i="62"/>
  <c r="O1156" i="62"/>
  <c r="M1156" i="62"/>
  <c r="R1157" i="62"/>
  <c r="V1156" i="62"/>
  <c r="V1174" i="62"/>
  <c r="M1174" i="62"/>
  <c r="O1174" i="62"/>
  <c r="K1174" i="62"/>
  <c r="R1203" i="62"/>
  <c r="O1203" i="62"/>
  <c r="K1203" i="62"/>
  <c r="M1203" i="62"/>
  <c r="V1203" i="62"/>
  <c r="V1742" i="62"/>
  <c r="O1742" i="62"/>
  <c r="M1742" i="62"/>
  <c r="R1743" i="62"/>
  <c r="V2012" i="62"/>
  <c r="O2012" i="62"/>
  <c r="O2010" i="62" s="1"/>
  <c r="K2012" i="62"/>
  <c r="M2012" i="62"/>
  <c r="M2010" i="62" s="1"/>
  <c r="R2013" i="62"/>
  <c r="H37" i="62"/>
  <c r="H38" i="62"/>
  <c r="H45" i="62"/>
  <c r="H46" i="62"/>
  <c r="H53" i="62"/>
  <c r="H54" i="62"/>
  <c r="K60" i="62"/>
  <c r="Q60" i="62" s="1"/>
  <c r="K76" i="62"/>
  <c r="Q76" i="62" s="1"/>
  <c r="K220" i="62"/>
  <c r="H285" i="62"/>
  <c r="H304" i="62"/>
  <c r="V347" i="62"/>
  <c r="K347" i="62"/>
  <c r="S355" i="62"/>
  <c r="K377" i="62"/>
  <c r="H85" i="62"/>
  <c r="H165" i="62"/>
  <c r="H173" i="62"/>
  <c r="H181" i="62"/>
  <c r="H189" i="62"/>
  <c r="H197" i="62"/>
  <c r="H245" i="62"/>
  <c r="H253" i="62"/>
  <c r="H261" i="62"/>
  <c r="H269" i="62"/>
  <c r="H277" i="62"/>
  <c r="H293" i="62"/>
  <c r="H302" i="62"/>
  <c r="R317" i="62"/>
  <c r="R329" i="62"/>
  <c r="H340" i="62"/>
  <c r="K353" i="62"/>
  <c r="H384" i="62"/>
  <c r="H394" i="62"/>
  <c r="H399" i="62"/>
  <c r="R457" i="62"/>
  <c r="R463" i="62"/>
  <c r="M463" i="62"/>
  <c r="V465" i="62"/>
  <c r="R465" i="62"/>
  <c r="K493" i="62"/>
  <c r="V493" i="62"/>
  <c r="R493" i="62"/>
  <c r="O493" i="62"/>
  <c r="V500" i="62"/>
  <c r="O500" i="62"/>
  <c r="M500" i="62"/>
  <c r="O507" i="62"/>
  <c r="V539" i="62"/>
  <c r="R539" i="62"/>
  <c r="O601" i="62"/>
  <c r="K601" i="62"/>
  <c r="V601" i="62"/>
  <c r="O603" i="62"/>
  <c r="O617" i="62"/>
  <c r="K617" i="62"/>
  <c r="V617" i="62"/>
  <c r="O619" i="62"/>
  <c r="R633" i="62"/>
  <c r="O633" i="62"/>
  <c r="K633" i="62"/>
  <c r="V633" i="62"/>
  <c r="O635" i="62"/>
  <c r="H686" i="62"/>
  <c r="V753" i="62"/>
  <c r="V798" i="62"/>
  <c r="M798" i="62"/>
  <c r="O798" i="62"/>
  <c r="K798" i="62"/>
  <c r="V841" i="62"/>
  <c r="R841" i="62"/>
  <c r="K1156" i="62"/>
  <c r="M1186" i="62"/>
  <c r="K1186" i="62"/>
  <c r="V1186" i="62"/>
  <c r="O1186" i="62"/>
  <c r="R1343" i="62"/>
  <c r="M1343" i="62"/>
  <c r="V1343" i="62"/>
  <c r="K1343" i="62"/>
  <c r="O1343" i="62"/>
  <c r="R1745" i="62"/>
  <c r="O1745" i="62"/>
  <c r="K1745" i="62"/>
  <c r="V1745" i="62"/>
  <c r="M1745" i="62"/>
  <c r="O1781" i="62"/>
  <c r="M1781" i="62"/>
  <c r="K1781" i="62"/>
  <c r="V1781" i="62"/>
  <c r="R1781" i="62"/>
  <c r="R1787" i="62"/>
  <c r="M1787" i="62"/>
  <c r="V1787" i="62"/>
  <c r="K1787" i="62"/>
  <c r="O1787" i="62"/>
  <c r="R2179" i="62"/>
  <c r="V2179" i="62"/>
  <c r="M2179" i="62"/>
  <c r="K2179" i="62"/>
  <c r="O2179" i="62"/>
  <c r="F35" i="62"/>
  <c r="M220" i="62"/>
  <c r="H222" i="62"/>
  <c r="H300" i="62"/>
  <c r="K310" i="62"/>
  <c r="S313" i="62"/>
  <c r="M347" i="62"/>
  <c r="H349" i="62"/>
  <c r="M353" i="62"/>
  <c r="H365" i="62"/>
  <c r="V367" i="62"/>
  <c r="V372" i="62"/>
  <c r="O372" i="62"/>
  <c r="M372" i="62"/>
  <c r="M377" i="62"/>
  <c r="H389" i="62"/>
  <c r="H417" i="62"/>
  <c r="R433" i="62"/>
  <c r="K465" i="62"/>
  <c r="Q465" i="62" s="1"/>
  <c r="V467" i="62"/>
  <c r="V470" i="62"/>
  <c r="V475" i="62"/>
  <c r="R475" i="62"/>
  <c r="R479" i="62"/>
  <c r="M493" i="62"/>
  <c r="K500" i="62"/>
  <c r="V515" i="62"/>
  <c r="R515" i="62"/>
  <c r="O515" i="62"/>
  <c r="M515" i="62"/>
  <c r="K515" i="62"/>
  <c r="K518" i="62"/>
  <c r="V518" i="62"/>
  <c r="O518" i="62"/>
  <c r="M518" i="62"/>
  <c r="M523" i="62"/>
  <c r="K539" i="62"/>
  <c r="M601" i="62"/>
  <c r="M617" i="62"/>
  <c r="M633" i="62"/>
  <c r="M689" i="62"/>
  <c r="H695" i="62"/>
  <c r="K698" i="62"/>
  <c r="V700" i="62"/>
  <c r="O731" i="62"/>
  <c r="Q731" i="62" s="1"/>
  <c r="V758" i="62"/>
  <c r="M758" i="62"/>
  <c r="O758" i="62"/>
  <c r="K758" i="62"/>
  <c r="Q767" i="62"/>
  <c r="O806" i="62"/>
  <c r="M806" i="62"/>
  <c r="K806" i="62"/>
  <c r="V806" i="62"/>
  <c r="V845" i="62"/>
  <c r="R845" i="62"/>
  <c r="O845" i="62"/>
  <c r="K869" i="62"/>
  <c r="V901" i="62"/>
  <c r="R939" i="62"/>
  <c r="M939" i="62"/>
  <c r="O939" i="62"/>
  <c r="K939" i="62"/>
  <c r="M957" i="62"/>
  <c r="R995" i="62"/>
  <c r="M995" i="62"/>
  <c r="O995" i="62"/>
  <c r="K995" i="62"/>
  <c r="V1021" i="62"/>
  <c r="R1021" i="62"/>
  <c r="O1021" i="62"/>
  <c r="K1021" i="62"/>
  <c r="O1054" i="62"/>
  <c r="M1054" i="62"/>
  <c r="K1054" i="62"/>
  <c r="R1077" i="62"/>
  <c r="O1077" i="62"/>
  <c r="M1077" i="62"/>
  <c r="K1077" i="62"/>
  <c r="V1077" i="62"/>
  <c r="R1303" i="62"/>
  <c r="M1303" i="62"/>
  <c r="V1303" i="62"/>
  <c r="O1303" i="62"/>
  <c r="K1303" i="62"/>
  <c r="V1395" i="62"/>
  <c r="R1395" i="62"/>
  <c r="M1395" i="62"/>
  <c r="O1397" i="62"/>
  <c r="M1397" i="62"/>
  <c r="K1397" i="62"/>
  <c r="V1397" i="62"/>
  <c r="R1397" i="62"/>
  <c r="O1707" i="62"/>
  <c r="M1707" i="62"/>
  <c r="K1707" i="62"/>
  <c r="V1707" i="62"/>
  <c r="R1707" i="62"/>
  <c r="O1763" i="62"/>
  <c r="M1763" i="62"/>
  <c r="K1763" i="62"/>
  <c r="V1763" i="62"/>
  <c r="R1763" i="62"/>
  <c r="R1773" i="62"/>
  <c r="O1773" i="62"/>
  <c r="K1773" i="62"/>
  <c r="V1773" i="62"/>
  <c r="M1773" i="62"/>
  <c r="K2082" i="62"/>
  <c r="O2082" i="62"/>
  <c r="M2082" i="62"/>
  <c r="V2082" i="62"/>
  <c r="H186" i="62"/>
  <c r="H194" i="62"/>
  <c r="V345" i="62"/>
  <c r="R345" i="62"/>
  <c r="R359" i="62"/>
  <c r="H358" i="62"/>
  <c r="V387" i="62"/>
  <c r="H408" i="62"/>
  <c r="V415" i="62"/>
  <c r="R415" i="62"/>
  <c r="V458" i="62"/>
  <c r="K458" i="62"/>
  <c r="O473" i="62"/>
  <c r="K473" i="62"/>
  <c r="V473" i="62"/>
  <c r="V491" i="62"/>
  <c r="R491" i="62"/>
  <c r="V498" i="62"/>
  <c r="O498" i="62"/>
  <c r="K498" i="62"/>
  <c r="O521" i="62"/>
  <c r="K521" i="62"/>
  <c r="V521" i="62"/>
  <c r="K534" i="62"/>
  <c r="V534" i="62"/>
  <c r="O534" i="62"/>
  <c r="M534" i="62"/>
  <c r="O625" i="62"/>
  <c r="K625" i="62"/>
  <c r="V625" i="62"/>
  <c r="M625" i="62"/>
  <c r="O641" i="62"/>
  <c r="K641" i="62"/>
  <c r="V641" i="62"/>
  <c r="M641" i="62"/>
  <c r="V659" i="62"/>
  <c r="R659" i="62"/>
  <c r="O659" i="62"/>
  <c r="M659" i="62"/>
  <c r="K659" i="62"/>
  <c r="K662" i="62"/>
  <c r="V662" i="62"/>
  <c r="O662" i="62"/>
  <c r="M662" i="62"/>
  <c r="V675" i="62"/>
  <c r="R675" i="62"/>
  <c r="O675" i="62"/>
  <c r="K678" i="62"/>
  <c r="V678" i="62"/>
  <c r="O678" i="62"/>
  <c r="M678" i="62"/>
  <c r="O778" i="62"/>
  <c r="M778" i="62"/>
  <c r="K778" i="62"/>
  <c r="V778" i="62"/>
  <c r="V813" i="62"/>
  <c r="O813" i="62"/>
  <c r="M813" i="62"/>
  <c r="O856" i="62"/>
  <c r="M856" i="62"/>
  <c r="K856" i="62"/>
  <c r="K868" i="62"/>
  <c r="V868" i="62"/>
  <c r="O868" i="62"/>
  <c r="V874" i="62"/>
  <c r="M874" i="62"/>
  <c r="O874" i="62"/>
  <c r="K874" i="62"/>
  <c r="V961" i="62"/>
  <c r="R961" i="62"/>
  <c r="V969" i="62"/>
  <c r="R969" i="62"/>
  <c r="O1153" i="62"/>
  <c r="M1153" i="62"/>
  <c r="K1153" i="62"/>
  <c r="R1153" i="62"/>
  <c r="V1153" i="62"/>
  <c r="R1307" i="62"/>
  <c r="V1307" i="62"/>
  <c r="V1414" i="62"/>
  <c r="O1414" i="62"/>
  <c r="M1414" i="62"/>
  <c r="K1414" i="62"/>
  <c r="R1415" i="62"/>
  <c r="V1746" i="62"/>
  <c r="M1746" i="62"/>
  <c r="O1746" i="62"/>
  <c r="K1746" i="62"/>
  <c r="R2031" i="62"/>
  <c r="V2031" i="62"/>
  <c r="H162" i="62"/>
  <c r="M202" i="62"/>
  <c r="K202" i="62"/>
  <c r="H36" i="62"/>
  <c r="H43" i="62"/>
  <c r="H44" i="62"/>
  <c r="H51" i="62"/>
  <c r="K79" i="62"/>
  <c r="H84" i="62"/>
  <c r="H250" i="62"/>
  <c r="H266" i="62"/>
  <c r="H324" i="62"/>
  <c r="K328" i="62"/>
  <c r="K415" i="62"/>
  <c r="K428" i="62"/>
  <c r="K484" i="62"/>
  <c r="M498" i="62"/>
  <c r="H170" i="62"/>
  <c r="H178" i="62"/>
  <c r="V227" i="62"/>
  <c r="O227" i="62"/>
  <c r="K30" i="62"/>
  <c r="Q30" i="62" s="1"/>
  <c r="H52" i="62"/>
  <c r="K63" i="62"/>
  <c r="O202" i="62"/>
  <c r="K227" i="62"/>
  <c r="H242" i="62"/>
  <c r="H258" i="62"/>
  <c r="H274" i="62"/>
  <c r="H282" i="62"/>
  <c r="H290" i="62"/>
  <c r="K316" i="62"/>
  <c r="H368" i="62"/>
  <c r="H382" i="62"/>
  <c r="K387" i="62"/>
  <c r="H392" i="62"/>
  <c r="M458" i="62"/>
  <c r="M473" i="62"/>
  <c r="K491" i="62"/>
  <c r="K501" i="62"/>
  <c r="V501" i="62"/>
  <c r="O501" i="62"/>
  <c r="M501" i="62"/>
  <c r="M521" i="62"/>
  <c r="V604" i="62"/>
  <c r="O604" i="62"/>
  <c r="M604" i="62"/>
  <c r="K604" i="62"/>
  <c r="O607" i="62"/>
  <c r="V620" i="62"/>
  <c r="O620" i="62"/>
  <c r="M620" i="62"/>
  <c r="K620" i="62"/>
  <c r="O623" i="62"/>
  <c r="M623" i="62"/>
  <c r="K623" i="62"/>
  <c r="V623" i="62"/>
  <c r="R623" i="62"/>
  <c r="V636" i="62"/>
  <c r="O636" i="62"/>
  <c r="M636" i="62"/>
  <c r="K636" i="62"/>
  <c r="K639" i="62"/>
  <c r="R639" i="62"/>
  <c r="O729" i="62"/>
  <c r="M729" i="62"/>
  <c r="K729" i="62"/>
  <c r="R739" i="62"/>
  <c r="M739" i="62"/>
  <c r="O739" i="62"/>
  <c r="V739" i="62"/>
  <c r="K739" i="62"/>
  <c r="V745" i="62"/>
  <c r="O745" i="62"/>
  <c r="R745" i="62"/>
  <c r="M745" i="62"/>
  <c r="K745" i="62"/>
  <c r="V749" i="62"/>
  <c r="R749" i="62"/>
  <c r="V784" i="62"/>
  <c r="O784" i="62"/>
  <c r="K784" i="62"/>
  <c r="M784" i="62"/>
  <c r="V790" i="62"/>
  <c r="M790" i="62"/>
  <c r="K790" i="62"/>
  <c r="O801" i="62"/>
  <c r="M801" i="62"/>
  <c r="K801" i="62"/>
  <c r="R801" i="62"/>
  <c r="R807" i="62"/>
  <c r="M807" i="62"/>
  <c r="O807" i="62"/>
  <c r="K807" i="62"/>
  <c r="K813" i="62"/>
  <c r="O816" i="62"/>
  <c r="M816" i="62"/>
  <c r="K816" i="62"/>
  <c r="V816" i="62"/>
  <c r="M890" i="62"/>
  <c r="K890" i="62"/>
  <c r="O890" i="62"/>
  <c r="V890" i="62"/>
  <c r="V917" i="62"/>
  <c r="K917" i="62"/>
  <c r="O917" i="62"/>
  <c r="O981" i="62"/>
  <c r="M981" i="62"/>
  <c r="K981" i="62"/>
  <c r="V981" i="62"/>
  <c r="R981" i="62"/>
  <c r="V1018" i="62"/>
  <c r="O1018" i="62"/>
  <c r="M1018" i="62"/>
  <c r="O1144" i="62"/>
  <c r="M1144" i="62"/>
  <c r="K1144" i="62"/>
  <c r="V1144" i="62"/>
  <c r="V1733" i="62"/>
  <c r="R1733" i="62"/>
  <c r="V220" i="62"/>
  <c r="M227" i="62"/>
  <c r="V228" i="62"/>
  <c r="M316" i="62"/>
  <c r="M328" i="62"/>
  <c r="H341" i="62"/>
  <c r="M387" i="62"/>
  <c r="H397" i="62"/>
  <c r="M415" i="62"/>
  <c r="H426" i="62"/>
  <c r="M428" i="62"/>
  <c r="S435" i="62"/>
  <c r="O458" i="62"/>
  <c r="M491" i="62"/>
  <c r="V506" i="62"/>
  <c r="O506" i="62"/>
  <c r="K506" i="62"/>
  <c r="V508" i="62"/>
  <c r="O508" i="62"/>
  <c r="M508" i="62"/>
  <c r="K508" i="62"/>
  <c r="O513" i="62"/>
  <c r="K513" i="62"/>
  <c r="V513" i="62"/>
  <c r="O690" i="62"/>
  <c r="M690" i="62"/>
  <c r="K690" i="62"/>
  <c r="V705" i="62"/>
  <c r="O705" i="62"/>
  <c r="M705" i="62"/>
  <c r="K705" i="62"/>
  <c r="Q713" i="62"/>
  <c r="Q718" i="62"/>
  <c r="V732" i="62"/>
  <c r="O732" i="62"/>
  <c r="M732" i="62"/>
  <c r="K732" i="62"/>
  <c r="R733" i="62"/>
  <c r="M742" i="62"/>
  <c r="K742" i="62"/>
  <c r="V742" i="62"/>
  <c r="K749" i="62"/>
  <c r="R787" i="62"/>
  <c r="O790" i="62"/>
  <c r="R793" i="62"/>
  <c r="O793" i="62"/>
  <c r="K793" i="62"/>
  <c r="V793" i="62"/>
  <c r="M793" i="62"/>
  <c r="M810" i="62"/>
  <c r="K810" i="62"/>
  <c r="O810" i="62"/>
  <c r="M917" i="62"/>
  <c r="V952" i="62"/>
  <c r="O952" i="62"/>
  <c r="K952" i="62"/>
  <c r="O955" i="62"/>
  <c r="M955" i="62"/>
  <c r="K955" i="62"/>
  <c r="V955" i="62"/>
  <c r="V970" i="62"/>
  <c r="O970" i="62"/>
  <c r="M970" i="62"/>
  <c r="K970" i="62"/>
  <c r="K1018" i="62"/>
  <c r="V1034" i="62"/>
  <c r="M1034" i="62"/>
  <c r="O1034" i="62"/>
  <c r="O1030" i="62" s="1"/>
  <c r="K1034" i="62"/>
  <c r="V1052" i="62"/>
  <c r="O1052" i="62"/>
  <c r="M1052" i="62"/>
  <c r="R1053" i="62"/>
  <c r="O1072" i="62"/>
  <c r="M1072" i="62"/>
  <c r="K1072" i="62"/>
  <c r="R1073" i="62"/>
  <c r="V1072" i="62"/>
  <c r="V1277" i="62"/>
  <c r="R1277" i="62"/>
  <c r="O1285" i="62"/>
  <c r="K1285" i="62"/>
  <c r="V1285" i="62"/>
  <c r="R1285" i="62"/>
  <c r="M1285" i="62"/>
  <c r="V1705" i="62"/>
  <c r="R1705" i="62"/>
  <c r="O1705" i="62"/>
  <c r="M1705" i="62"/>
  <c r="V1956" i="62"/>
  <c r="O1956" i="62"/>
  <c r="M1956" i="62"/>
  <c r="K1956" i="62"/>
  <c r="R1957" i="62"/>
  <c r="R3532" i="64"/>
  <c r="L3530" i="64"/>
  <c r="P214" i="62"/>
  <c r="H297" i="62"/>
  <c r="R363" i="62"/>
  <c r="Q720" i="62"/>
  <c r="Q754" i="62"/>
  <c r="K769" i="62"/>
  <c r="Q769" i="62" s="1"/>
  <c r="V775" i="62"/>
  <c r="R775" i="62"/>
  <c r="Q775" i="62"/>
  <c r="R797" i="62"/>
  <c r="V797" i="62"/>
  <c r="R811" i="62"/>
  <c r="O811" i="62"/>
  <c r="M811" i="62"/>
  <c r="O881" i="62"/>
  <c r="M881" i="62"/>
  <c r="K881" i="62"/>
  <c r="R885" i="62"/>
  <c r="V893" i="62"/>
  <c r="O893" i="62"/>
  <c r="R911" i="62"/>
  <c r="M911" i="62"/>
  <c r="Q911" i="62" s="1"/>
  <c r="Q920" i="62"/>
  <c r="T921" i="62" s="1"/>
  <c r="V958" i="62"/>
  <c r="M958" i="62"/>
  <c r="K958" i="62"/>
  <c r="O1019" i="62"/>
  <c r="M1019" i="62"/>
  <c r="K1019" i="62"/>
  <c r="R1019" i="62"/>
  <c r="V1039" i="62"/>
  <c r="R1039" i="62"/>
  <c r="O1039" i="62"/>
  <c r="Q1039" i="62" s="1"/>
  <c r="O1058" i="62"/>
  <c r="O1056" i="62" s="1"/>
  <c r="M1058" i="62"/>
  <c r="M1056" i="62" s="1"/>
  <c r="K1058" i="62"/>
  <c r="V1058" i="62"/>
  <c r="M1103" i="62"/>
  <c r="K1103" i="62"/>
  <c r="R1103" i="62"/>
  <c r="V1103" i="62"/>
  <c r="V1106" i="62"/>
  <c r="O1106" i="62"/>
  <c r="R1129" i="62"/>
  <c r="O1129" i="62"/>
  <c r="K1129" i="62"/>
  <c r="V1129" i="62"/>
  <c r="M1129" i="62"/>
  <c r="V1141" i="62"/>
  <c r="R1141" i="62"/>
  <c r="O1141" i="62"/>
  <c r="K1141" i="62"/>
  <c r="V1164" i="62"/>
  <c r="O1164" i="62"/>
  <c r="K1164" i="62"/>
  <c r="M1164" i="62"/>
  <c r="R1213" i="62"/>
  <c r="M1213" i="62"/>
  <c r="V1213" i="62"/>
  <c r="K1213" i="62"/>
  <c r="V1304" i="62"/>
  <c r="O1304" i="62"/>
  <c r="M1304" i="62"/>
  <c r="K1304" i="62"/>
  <c r="V1313" i="62"/>
  <c r="R1313" i="62"/>
  <c r="M1313" i="62"/>
  <c r="K1313" i="62"/>
  <c r="O1313" i="62"/>
  <c r="V1363" i="62"/>
  <c r="R1363" i="62"/>
  <c r="O1363" i="62"/>
  <c r="K1363" i="62"/>
  <c r="V1410" i="62"/>
  <c r="O1410" i="62"/>
  <c r="M1410" i="62"/>
  <c r="K1410" i="62"/>
  <c r="V1646" i="62"/>
  <c r="M1646" i="62"/>
  <c r="K1646" i="62"/>
  <c r="O1646" i="62"/>
  <c r="R1695" i="62"/>
  <c r="M1695" i="62"/>
  <c r="V1695" i="62"/>
  <c r="K1695" i="62"/>
  <c r="O1695" i="62"/>
  <c r="V1715" i="62"/>
  <c r="R1715" i="62"/>
  <c r="O1715" i="62"/>
  <c r="M1715" i="62"/>
  <c r="K1715" i="62"/>
  <c r="M1983" i="62"/>
  <c r="K1983" i="62"/>
  <c r="V1983" i="62"/>
  <c r="R1983" i="62"/>
  <c r="O1983" i="62"/>
  <c r="K2432" i="62"/>
  <c r="V2432" i="62"/>
  <c r="O2432" i="62"/>
  <c r="M2432" i="62"/>
  <c r="V2454" i="62"/>
  <c r="O2454" i="62"/>
  <c r="M2454" i="62"/>
  <c r="K2454" i="62"/>
  <c r="R2455" i="62"/>
  <c r="V2728" i="62"/>
  <c r="O2728" i="62"/>
  <c r="M2728" i="62"/>
  <c r="K2728" i="62"/>
  <c r="R2729" i="62"/>
  <c r="H441" i="62"/>
  <c r="R505" i="62"/>
  <c r="R521" i="62"/>
  <c r="R537" i="62"/>
  <c r="H546" i="62"/>
  <c r="H554" i="62"/>
  <c r="H562" i="62"/>
  <c r="H570" i="62"/>
  <c r="H578" i="62"/>
  <c r="H586" i="62"/>
  <c r="H594" i="62"/>
  <c r="R601" i="62"/>
  <c r="Q717" i="62"/>
  <c r="R743" i="62"/>
  <c r="O743" i="62"/>
  <c r="M743" i="62"/>
  <c r="V762" i="62"/>
  <c r="O762" i="62"/>
  <c r="M762" i="62"/>
  <c r="S833" i="62"/>
  <c r="V838" i="62"/>
  <c r="O838" i="62"/>
  <c r="M838" i="62"/>
  <c r="K838" i="62"/>
  <c r="V850" i="62"/>
  <c r="M850" i="62"/>
  <c r="O850" i="62"/>
  <c r="V888" i="62"/>
  <c r="O888" i="62"/>
  <c r="M888" i="62"/>
  <c r="K888" i="62"/>
  <c r="V907" i="62"/>
  <c r="R907" i="62"/>
  <c r="O907" i="62"/>
  <c r="V924" i="62"/>
  <c r="O924" i="62"/>
  <c r="O918" i="62" s="1"/>
  <c r="K924" i="62"/>
  <c r="M924" i="62"/>
  <c r="V944" i="62"/>
  <c r="O944" i="62"/>
  <c r="K944" i="62"/>
  <c r="V953" i="62"/>
  <c r="R953" i="62"/>
  <c r="M967" i="62"/>
  <c r="M965" i="62" s="1"/>
  <c r="K967" i="62"/>
  <c r="V975" i="62"/>
  <c r="R975" i="62"/>
  <c r="O975" i="62"/>
  <c r="R1003" i="62"/>
  <c r="V1003" i="62"/>
  <c r="V1016" i="62"/>
  <c r="O1016" i="62"/>
  <c r="K1016" i="62"/>
  <c r="M1016" i="62"/>
  <c r="R1033" i="62"/>
  <c r="O1033" i="62"/>
  <c r="K1033" i="62"/>
  <c r="M1033" i="62"/>
  <c r="M1031" i="62" s="1"/>
  <c r="O1041" i="62"/>
  <c r="M1041" i="62"/>
  <c r="M1037" i="62" s="1"/>
  <c r="K1041" i="62"/>
  <c r="R1041" i="62"/>
  <c r="V1041" i="62"/>
  <c r="R1055" i="62"/>
  <c r="M1055" i="62"/>
  <c r="O1055" i="62"/>
  <c r="K1055" i="62"/>
  <c r="V1055" i="62"/>
  <c r="P1076" i="62"/>
  <c r="R1109" i="62"/>
  <c r="O1109" i="62"/>
  <c r="O1105" i="62" s="1"/>
  <c r="K1109" i="62"/>
  <c r="M1109" i="62"/>
  <c r="V1109" i="62"/>
  <c r="V1118" i="62"/>
  <c r="M1118" i="62"/>
  <c r="O1118" i="62"/>
  <c r="K1118" i="62"/>
  <c r="V1122" i="62"/>
  <c r="R1123" i="62"/>
  <c r="V1135" i="62"/>
  <c r="R1135" i="62"/>
  <c r="O1135" i="62"/>
  <c r="R1159" i="62"/>
  <c r="M1159" i="62"/>
  <c r="O1159" i="62"/>
  <c r="K1159" i="62"/>
  <c r="V1159" i="62"/>
  <c r="R1271" i="62"/>
  <c r="V1271" i="62"/>
  <c r="O1271" i="62"/>
  <c r="K1271" i="62"/>
  <c r="M1271" i="62"/>
  <c r="R1283" i="62"/>
  <c r="V1283" i="62"/>
  <c r="O1283" i="62"/>
  <c r="M1283" i="62"/>
  <c r="K1283" i="62"/>
  <c r="V1353" i="62"/>
  <c r="R1353" i="62"/>
  <c r="O1353" i="62"/>
  <c r="M1353" i="62"/>
  <c r="K1353" i="62"/>
  <c r="V1366" i="62"/>
  <c r="O1366" i="62"/>
  <c r="M1366" i="62"/>
  <c r="R1399" i="62"/>
  <c r="O1399" i="62"/>
  <c r="M1399" i="62"/>
  <c r="K1399" i="62"/>
  <c r="V1399" i="62"/>
  <c r="V1474" i="62"/>
  <c r="O1474" i="62"/>
  <c r="V1529" i="62"/>
  <c r="R1529" i="62"/>
  <c r="O1529" i="62"/>
  <c r="M1529" i="62"/>
  <c r="K1529" i="62"/>
  <c r="R1939" i="62"/>
  <c r="M1939" i="62"/>
  <c r="V1939" i="62"/>
  <c r="O1939" i="62"/>
  <c r="K1939" i="62"/>
  <c r="O2708" i="62"/>
  <c r="M2708" i="62"/>
  <c r="V2708" i="62"/>
  <c r="K2708" i="62"/>
  <c r="M2959" i="62"/>
  <c r="K2959" i="62"/>
  <c r="V2959" i="62"/>
  <c r="R2959" i="62"/>
  <c r="O2959" i="62"/>
  <c r="M1062" i="62"/>
  <c r="K1062" i="62"/>
  <c r="V1062" i="62"/>
  <c r="P1063" i="62"/>
  <c r="M1063" i="62"/>
  <c r="R1071" i="62"/>
  <c r="O1071" i="62"/>
  <c r="M1071" i="62"/>
  <c r="K1071" i="62"/>
  <c r="V1218" i="62"/>
  <c r="O1218" i="62"/>
  <c r="M1218" i="62"/>
  <c r="K1218" i="62"/>
  <c r="R1219" i="62"/>
  <c r="V1228" i="62"/>
  <c r="M1228" i="62"/>
  <c r="K1228" i="62"/>
  <c r="O1228" i="62"/>
  <c r="V1244" i="62"/>
  <c r="R1245" i="62"/>
  <c r="R1279" i="62"/>
  <c r="V1279" i="62"/>
  <c r="R1347" i="62"/>
  <c r="O1347" i="62"/>
  <c r="M1347" i="62"/>
  <c r="V1347" i="62"/>
  <c r="K1347" i="62"/>
  <c r="O1389" i="62"/>
  <c r="K1389" i="62"/>
  <c r="V1389" i="62"/>
  <c r="R1389" i="62"/>
  <c r="M1389" i="62"/>
  <c r="M1402" i="62"/>
  <c r="K1402" i="62"/>
  <c r="V1402" i="62"/>
  <c r="O1402" i="62"/>
  <c r="R1491" i="62"/>
  <c r="M1491" i="62"/>
  <c r="V1491" i="62"/>
  <c r="O1491" i="62"/>
  <c r="K1491" i="62"/>
  <c r="R1523" i="62"/>
  <c r="V1523" i="62"/>
  <c r="V1586" i="62"/>
  <c r="M1586" i="62"/>
  <c r="O1586" i="62"/>
  <c r="K1586" i="62"/>
  <c r="V1836" i="62"/>
  <c r="O1836" i="62"/>
  <c r="M1836" i="62"/>
  <c r="R1837" i="62"/>
  <c r="K1836" i="62"/>
  <c r="R1889" i="62"/>
  <c r="O1889" i="62"/>
  <c r="K1889" i="62"/>
  <c r="V1889" i="62"/>
  <c r="V1899" i="62"/>
  <c r="R1899" i="62"/>
  <c r="M1899" i="62"/>
  <c r="K1899" i="62"/>
  <c r="O1899" i="62"/>
  <c r="V1909" i="62"/>
  <c r="R1909" i="62"/>
  <c r="R2407" i="62"/>
  <c r="V2407" i="62"/>
  <c r="O2407" i="62"/>
  <c r="M2407" i="62"/>
  <c r="K2407" i="62"/>
  <c r="V2416" i="62"/>
  <c r="O2416" i="62"/>
  <c r="M2416" i="62"/>
  <c r="K2416" i="62"/>
  <c r="R2417" i="62"/>
  <c r="R2419" i="62"/>
  <c r="O2419" i="62"/>
  <c r="M2419" i="62"/>
  <c r="V2419" i="62"/>
  <c r="K2419" i="62"/>
  <c r="V730" i="62"/>
  <c r="O730" i="62"/>
  <c r="M750" i="62"/>
  <c r="O773" i="62"/>
  <c r="M773" i="62"/>
  <c r="O788" i="62"/>
  <c r="M788" i="62"/>
  <c r="K788" i="62"/>
  <c r="V788" i="62"/>
  <c r="V802" i="62"/>
  <c r="O802" i="62"/>
  <c r="M802" i="62"/>
  <c r="M804" i="62"/>
  <c r="V814" i="62"/>
  <c r="O814" i="62"/>
  <c r="M907" i="62"/>
  <c r="S913" i="62"/>
  <c r="M942" i="62"/>
  <c r="K942" i="62"/>
  <c r="V942" i="62"/>
  <c r="M953" i="62"/>
  <c r="M975" i="62"/>
  <c r="V988" i="62"/>
  <c r="R989" i="62"/>
  <c r="V1033" i="62"/>
  <c r="R1065" i="62"/>
  <c r="O1065" i="62"/>
  <c r="M1065" i="62"/>
  <c r="V1065" i="62"/>
  <c r="V1119" i="62"/>
  <c r="R1119" i="62"/>
  <c r="O1119" i="62"/>
  <c r="M1119" i="62"/>
  <c r="K1119" i="62"/>
  <c r="M1135" i="62"/>
  <c r="V1154" i="62"/>
  <c r="O1154" i="62"/>
  <c r="M1154" i="62"/>
  <c r="V1179" i="62"/>
  <c r="R1179" i="62"/>
  <c r="O1179" i="62"/>
  <c r="M1179" i="62"/>
  <c r="K1179" i="62"/>
  <c r="V1317" i="62"/>
  <c r="R1317" i="62"/>
  <c r="O1317" i="62"/>
  <c r="K1317" i="62"/>
  <c r="O1320" i="62"/>
  <c r="M1320" i="62"/>
  <c r="K1320" i="62"/>
  <c r="V1320" i="62"/>
  <c r="O1499" i="62"/>
  <c r="M1499" i="62"/>
  <c r="K1499" i="62"/>
  <c r="R1499" i="62"/>
  <c r="M1503" i="62"/>
  <c r="K1503" i="62"/>
  <c r="R1503" i="62"/>
  <c r="O1503" i="62"/>
  <c r="V1503" i="62"/>
  <c r="V1530" i="62"/>
  <c r="O1530" i="62"/>
  <c r="M1530" i="62"/>
  <c r="K1530" i="62"/>
  <c r="V1559" i="62"/>
  <c r="R1559" i="62"/>
  <c r="O1653" i="62"/>
  <c r="M1653" i="62"/>
  <c r="K1653" i="62"/>
  <c r="V1653" i="62"/>
  <c r="R1653" i="62"/>
  <c r="V1677" i="62"/>
  <c r="R1677" i="62"/>
  <c r="O1677" i="62"/>
  <c r="M1677" i="62"/>
  <c r="K1677" i="62"/>
  <c r="V1840" i="62"/>
  <c r="O1840" i="62"/>
  <c r="K1840" i="62"/>
  <c r="M1840" i="62"/>
  <c r="R1841" i="62"/>
  <c r="V1886" i="62"/>
  <c r="O1886" i="62"/>
  <c r="M1886" i="62"/>
  <c r="K1886" i="62"/>
  <c r="M1889" i="62"/>
  <c r="R2651" i="62"/>
  <c r="V2651" i="62"/>
  <c r="O2651" i="62"/>
  <c r="M2651" i="62"/>
  <c r="K2651" i="62"/>
  <c r="V2657" i="62"/>
  <c r="R2657" i="62"/>
  <c r="O2657" i="62"/>
  <c r="M2657" i="62"/>
  <c r="K2657" i="62"/>
  <c r="K517" i="62"/>
  <c r="V517" i="62"/>
  <c r="K533" i="62"/>
  <c r="V533" i="62"/>
  <c r="K613" i="62"/>
  <c r="V613" i="62"/>
  <c r="K629" i="62"/>
  <c r="V629" i="62"/>
  <c r="K677" i="62"/>
  <c r="V677" i="62"/>
  <c r="K748" i="62"/>
  <c r="O750" i="62"/>
  <c r="V763" i="62"/>
  <c r="R763" i="62"/>
  <c r="K763" i="62"/>
  <c r="K802" i="62"/>
  <c r="O804" i="62"/>
  <c r="K814" i="62"/>
  <c r="O839" i="62"/>
  <c r="M839" i="62"/>
  <c r="K839" i="62"/>
  <c r="M855" i="62"/>
  <c r="R859" i="62"/>
  <c r="M859" i="62"/>
  <c r="R863" i="62"/>
  <c r="O863" i="62"/>
  <c r="V863" i="62"/>
  <c r="O877" i="62"/>
  <c r="M877" i="62"/>
  <c r="K877" i="62"/>
  <c r="R877" i="62"/>
  <c r="O886" i="62"/>
  <c r="M886" i="62"/>
  <c r="K886" i="62"/>
  <c r="V886" i="62"/>
  <c r="O896" i="62"/>
  <c r="M896" i="62"/>
  <c r="K896" i="62"/>
  <c r="V896" i="62"/>
  <c r="O905" i="62"/>
  <c r="M905" i="62"/>
  <c r="K905" i="62"/>
  <c r="V925" i="62"/>
  <c r="K925" i="62"/>
  <c r="V940" i="62"/>
  <c r="O940" i="62"/>
  <c r="O953" i="62"/>
  <c r="O956" i="62"/>
  <c r="M956" i="62"/>
  <c r="K956" i="62"/>
  <c r="R985" i="62"/>
  <c r="V996" i="62"/>
  <c r="O996" i="62"/>
  <c r="V1004" i="62"/>
  <c r="O1004" i="62"/>
  <c r="O1002" i="62" s="1"/>
  <c r="R1005" i="62"/>
  <c r="V1017" i="62"/>
  <c r="O1017" i="62"/>
  <c r="V1050" i="62"/>
  <c r="O1050" i="62"/>
  <c r="M1050" i="62"/>
  <c r="K1057" i="62"/>
  <c r="V1110" i="62"/>
  <c r="R1111" i="62"/>
  <c r="V1130" i="62"/>
  <c r="M1130" i="62"/>
  <c r="K1130" i="62"/>
  <c r="O1130" i="62"/>
  <c r="V1146" i="62"/>
  <c r="M1146" i="62"/>
  <c r="K1154" i="62"/>
  <c r="M1260" i="62"/>
  <c r="K1260" i="62"/>
  <c r="V1260" i="62"/>
  <c r="M1317" i="62"/>
  <c r="O1333" i="62"/>
  <c r="K1333" i="62"/>
  <c r="V1333" i="62"/>
  <c r="R1333" i="62"/>
  <c r="R1431" i="62"/>
  <c r="M1431" i="62"/>
  <c r="V1431" i="62"/>
  <c r="O1431" i="62"/>
  <c r="V1456" i="62"/>
  <c r="M1456" i="62"/>
  <c r="R1457" i="62"/>
  <c r="O1456" i="62"/>
  <c r="V1468" i="62"/>
  <c r="O1468" i="62"/>
  <c r="K1468" i="62"/>
  <c r="M1468" i="62"/>
  <c r="R1469" i="62"/>
  <c r="R1567" i="62"/>
  <c r="M1567" i="62"/>
  <c r="O1567" i="62"/>
  <c r="K1567" i="62"/>
  <c r="V1567" i="62"/>
  <c r="V1573" i="62"/>
  <c r="R1573" i="62"/>
  <c r="O1573" i="62"/>
  <c r="M1573" i="62"/>
  <c r="V1783" i="62"/>
  <c r="R1783" i="62"/>
  <c r="O1783" i="62"/>
  <c r="M1783" i="62"/>
  <c r="V1827" i="62"/>
  <c r="R1827" i="62"/>
  <c r="O1827" i="62"/>
  <c r="M1827" i="62"/>
  <c r="K1827" i="62"/>
  <c r="O2042" i="62"/>
  <c r="V2042" i="62"/>
  <c r="K2042" i="62"/>
  <c r="M2042" i="62"/>
  <c r="M404" i="62"/>
  <c r="K404" i="62"/>
  <c r="Q446" i="62"/>
  <c r="K453" i="62"/>
  <c r="V453" i="62"/>
  <c r="O471" i="62"/>
  <c r="M471" i="62"/>
  <c r="K471" i="62"/>
  <c r="M517" i="62"/>
  <c r="K524" i="62"/>
  <c r="M533" i="62"/>
  <c r="K540" i="62"/>
  <c r="H549" i="62"/>
  <c r="V551" i="62"/>
  <c r="R551" i="62"/>
  <c r="H557" i="62"/>
  <c r="V559" i="62"/>
  <c r="H565" i="62"/>
  <c r="V567" i="62"/>
  <c r="R567" i="62"/>
  <c r="H573" i="62"/>
  <c r="V575" i="62"/>
  <c r="H581" i="62"/>
  <c r="V583" i="62"/>
  <c r="R583" i="62"/>
  <c r="H589" i="62"/>
  <c r="V591" i="62"/>
  <c r="M613" i="62"/>
  <c r="M629" i="62"/>
  <c r="M677" i="62"/>
  <c r="O734" i="62"/>
  <c r="M734" i="62"/>
  <c r="K734" i="62"/>
  <c r="V743" i="62"/>
  <c r="K746" i="62"/>
  <c r="M763" i="62"/>
  <c r="Q770" i="62"/>
  <c r="R773" i="62"/>
  <c r="M782" i="62"/>
  <c r="K782" i="62"/>
  <c r="V811" i="62"/>
  <c r="M814" i="62"/>
  <c r="V817" i="62"/>
  <c r="R817" i="62"/>
  <c r="O817" i="62"/>
  <c r="O828" i="62"/>
  <c r="M828" i="62"/>
  <c r="O854" i="62"/>
  <c r="O864" i="62"/>
  <c r="V882" i="62"/>
  <c r="O882" i="62"/>
  <c r="M882" i="62"/>
  <c r="M884" i="62"/>
  <c r="V894" i="62"/>
  <c r="O894" i="62"/>
  <c r="V911" i="62"/>
  <c r="M925" i="62"/>
  <c r="K940" i="62"/>
  <c r="R967" i="62"/>
  <c r="K996" i="62"/>
  <c r="K1004" i="62"/>
  <c r="S1009" i="62"/>
  <c r="K1017" i="62"/>
  <c r="K1050" i="62"/>
  <c r="R1063" i="62"/>
  <c r="K1065" i="62"/>
  <c r="M1080" i="62"/>
  <c r="K1080" i="62"/>
  <c r="V1080" i="62"/>
  <c r="O1080" i="62"/>
  <c r="O1081" i="62"/>
  <c r="V1101" i="62"/>
  <c r="R1101" i="62"/>
  <c r="O1101" i="62"/>
  <c r="O1099" i="62" s="1"/>
  <c r="M1101" i="62"/>
  <c r="K1101" i="62"/>
  <c r="O1143" i="62"/>
  <c r="M1143" i="62"/>
  <c r="K1143" i="62"/>
  <c r="R1143" i="62"/>
  <c r="K1146" i="62"/>
  <c r="R1165" i="62"/>
  <c r="O1182" i="62"/>
  <c r="M1182" i="62"/>
  <c r="K1182" i="62"/>
  <c r="V1182" i="62"/>
  <c r="V1199" i="62"/>
  <c r="R1199" i="62"/>
  <c r="O1199" i="62"/>
  <c r="V1209" i="62"/>
  <c r="R1209" i="62"/>
  <c r="M1209" i="62"/>
  <c r="K1209" i="62"/>
  <c r="Q1214" i="62"/>
  <c r="V1321" i="62"/>
  <c r="R1321" i="62"/>
  <c r="O1321" i="62"/>
  <c r="K1321" i="62"/>
  <c r="M1321" i="62"/>
  <c r="M1333" i="62"/>
  <c r="K1336" i="62"/>
  <c r="V1336" i="62"/>
  <c r="O1336" i="62"/>
  <c r="K1431" i="62"/>
  <c r="K1456" i="62"/>
  <c r="V1551" i="62"/>
  <c r="R1551" i="62"/>
  <c r="O1551" i="62"/>
  <c r="K1573" i="62"/>
  <c r="R1629" i="62"/>
  <c r="V1628" i="62"/>
  <c r="O1628" i="62"/>
  <c r="M1628" i="62"/>
  <c r="K1628" i="62"/>
  <c r="V1632" i="62"/>
  <c r="O1632" i="62"/>
  <c r="M1632" i="62"/>
  <c r="K1632" i="62"/>
  <c r="R1633" i="62"/>
  <c r="M1666" i="62"/>
  <c r="K1666" i="62"/>
  <c r="V1666" i="62"/>
  <c r="O1666" i="62"/>
  <c r="Q1719" i="62"/>
  <c r="K1783" i="62"/>
  <c r="M1887" i="62"/>
  <c r="K1887" i="62"/>
  <c r="V1887" i="62"/>
  <c r="R1887" i="62"/>
  <c r="O1887" i="62"/>
  <c r="V1996" i="62"/>
  <c r="O1996" i="62"/>
  <c r="R1997" i="62"/>
  <c r="O2274" i="62"/>
  <c r="M2274" i="62"/>
  <c r="K2274" i="62"/>
  <c r="V2274" i="62"/>
  <c r="H247" i="62"/>
  <c r="H248" i="62"/>
  <c r="H255" i="62"/>
  <c r="H256" i="62"/>
  <c r="H263" i="62"/>
  <c r="H264" i="62"/>
  <c r="H271" i="62"/>
  <c r="H272" i="62"/>
  <c r="H279" i="62"/>
  <c r="H280" i="62"/>
  <c r="H287" i="62"/>
  <c r="H288" i="62"/>
  <c r="H295" i="62"/>
  <c r="H299" i="62"/>
  <c r="H306" i="62"/>
  <c r="K317" i="62"/>
  <c r="V317" i="62"/>
  <c r="H320" i="62"/>
  <c r="O406" i="62"/>
  <c r="M406" i="62"/>
  <c r="K406" i="62"/>
  <c r="M435" i="62"/>
  <c r="K435" i="62"/>
  <c r="O455" i="62"/>
  <c r="M455" i="62"/>
  <c r="K455" i="62"/>
  <c r="M478" i="62"/>
  <c r="O503" i="62"/>
  <c r="M503" i="62"/>
  <c r="K503" i="62"/>
  <c r="O517" i="62"/>
  <c r="M524" i="62"/>
  <c r="O533" i="62"/>
  <c r="M540" i="62"/>
  <c r="O613" i="62"/>
  <c r="O629" i="62"/>
  <c r="R649" i="62"/>
  <c r="O677" i="62"/>
  <c r="M692" i="62"/>
  <c r="K692" i="62"/>
  <c r="M707" i="62"/>
  <c r="K707" i="62"/>
  <c r="V709" i="62"/>
  <c r="R709" i="62"/>
  <c r="V727" i="62"/>
  <c r="M746" i="62"/>
  <c r="V748" i="62"/>
  <c r="V759" i="62"/>
  <c r="R759" i="62"/>
  <c r="M759" i="62"/>
  <c r="K759" i="62"/>
  <c r="O763" i="62"/>
  <c r="V780" i="62"/>
  <c r="O780" i="62"/>
  <c r="M780" i="62"/>
  <c r="V789" i="62"/>
  <c r="R789" i="62"/>
  <c r="O789" i="62"/>
  <c r="S793" i="62"/>
  <c r="O844" i="62"/>
  <c r="M844" i="62"/>
  <c r="K844" i="62"/>
  <c r="V844" i="62"/>
  <c r="O857" i="62"/>
  <c r="M857" i="62"/>
  <c r="K857" i="62"/>
  <c r="V857" i="62"/>
  <c r="R857" i="62"/>
  <c r="K859" i="62"/>
  <c r="K863" i="62"/>
  <c r="O884" i="62"/>
  <c r="R905" i="62"/>
  <c r="O925" i="62"/>
  <c r="M940" i="62"/>
  <c r="V948" i="62"/>
  <c r="O948" i="62"/>
  <c r="O946" i="62" s="1"/>
  <c r="K948" i="62"/>
  <c r="M948" i="62"/>
  <c r="M946" i="62" s="1"/>
  <c r="R951" i="62"/>
  <c r="V951" i="62"/>
  <c r="V956" i="62"/>
  <c r="V962" i="62"/>
  <c r="O962" i="62"/>
  <c r="O960" i="62" s="1"/>
  <c r="M962" i="62"/>
  <c r="M960" i="62" s="1"/>
  <c r="K962" i="62"/>
  <c r="V965" i="62"/>
  <c r="R965" i="62"/>
  <c r="M996" i="62"/>
  <c r="M1004" i="62"/>
  <c r="M1002" i="62" s="1"/>
  <c r="M1017" i="62"/>
  <c r="O1020" i="62"/>
  <c r="M1020" i="62"/>
  <c r="K1020" i="62"/>
  <c r="V1020" i="62"/>
  <c r="Q1048" i="62"/>
  <c r="O1062" i="62"/>
  <c r="V1064" i="62"/>
  <c r="O1064" i="62"/>
  <c r="M1064" i="62"/>
  <c r="K1064" i="62"/>
  <c r="V1071" i="62"/>
  <c r="V1089" i="62"/>
  <c r="R1089" i="62"/>
  <c r="K1089" i="62"/>
  <c r="R1113" i="62"/>
  <c r="O1113" i="62"/>
  <c r="O1111" i="62" s="1"/>
  <c r="K1113" i="62"/>
  <c r="M1113" i="62"/>
  <c r="M1111" i="62" s="1"/>
  <c r="O1146" i="62"/>
  <c r="V1166" i="62"/>
  <c r="O1166" i="62"/>
  <c r="M1166" i="62"/>
  <c r="V1169" i="62"/>
  <c r="R1169" i="62"/>
  <c r="O1169" i="62"/>
  <c r="M1169" i="62"/>
  <c r="K1169" i="62"/>
  <c r="S1211" i="62"/>
  <c r="R1229" i="62"/>
  <c r="V1258" i="62"/>
  <c r="M1258" i="62"/>
  <c r="O1258" i="62"/>
  <c r="M1351" i="62"/>
  <c r="K1351" i="62"/>
  <c r="V1351" i="62"/>
  <c r="R1351" i="62"/>
  <c r="O1351" i="62"/>
  <c r="O1380" i="62"/>
  <c r="K1380" i="62"/>
  <c r="V1380" i="62"/>
  <c r="M1380" i="62"/>
  <c r="V1492" i="62"/>
  <c r="O1492" i="62"/>
  <c r="M1492" i="62"/>
  <c r="K1492" i="62"/>
  <c r="R1493" i="62"/>
  <c r="K1551" i="62"/>
  <c r="V1636" i="62"/>
  <c r="O1636" i="62"/>
  <c r="K1636" i="62"/>
  <c r="V1793" i="62"/>
  <c r="R1793" i="62"/>
  <c r="O1793" i="62"/>
  <c r="K1793" i="62"/>
  <c r="M1793" i="62"/>
  <c r="K1996" i="62"/>
  <c r="V2034" i="62"/>
  <c r="R2035" i="62"/>
  <c r="V2354" i="62"/>
  <c r="R2355" i="62"/>
  <c r="O2354" i="62"/>
  <c r="K2354" i="62"/>
  <c r="M2354" i="62"/>
  <c r="M317" i="62"/>
  <c r="K363" i="62"/>
  <c r="V371" i="62"/>
  <c r="R371" i="62"/>
  <c r="V395" i="62"/>
  <c r="K410" i="62"/>
  <c r="K421" i="62"/>
  <c r="V421" i="62"/>
  <c r="H442" i="62"/>
  <c r="H444" i="62"/>
  <c r="O453" i="62"/>
  <c r="O478" i="62"/>
  <c r="O494" i="62"/>
  <c r="R497" i="62"/>
  <c r="O510" i="62"/>
  <c r="O524" i="62"/>
  <c r="O526" i="62"/>
  <c r="Q526" i="62" s="1"/>
  <c r="O540" i="62"/>
  <c r="M551" i="62"/>
  <c r="H553" i="62"/>
  <c r="M559" i="62"/>
  <c r="H561" i="62"/>
  <c r="M567" i="62"/>
  <c r="Q567" i="62" s="1"/>
  <c r="H569" i="62"/>
  <c r="M575" i="62"/>
  <c r="H577" i="62"/>
  <c r="M583" i="62"/>
  <c r="H585" i="62"/>
  <c r="M591" i="62"/>
  <c r="H593" i="62"/>
  <c r="O606" i="62"/>
  <c r="Q606" i="62" s="1"/>
  <c r="O622" i="62"/>
  <c r="O638" i="62"/>
  <c r="R641" i="62"/>
  <c r="O670" i="62"/>
  <c r="R673" i="62"/>
  <c r="O692" i="62"/>
  <c r="O707" i="62"/>
  <c r="R723" i="62"/>
  <c r="O723" i="62"/>
  <c r="M723" i="62"/>
  <c r="K727" i="62"/>
  <c r="Q727" i="62" s="1"/>
  <c r="O746" i="62"/>
  <c r="M751" i="62"/>
  <c r="K751" i="62"/>
  <c r="R751" i="62"/>
  <c r="O759" i="62"/>
  <c r="O761" i="62"/>
  <c r="M761" i="62"/>
  <c r="K761" i="62"/>
  <c r="K776" i="62"/>
  <c r="K780" i="62"/>
  <c r="O787" i="62"/>
  <c r="M787" i="62"/>
  <c r="K787" i="62"/>
  <c r="K789" i="62"/>
  <c r="O815" i="62"/>
  <c r="M815" i="62"/>
  <c r="K815" i="62"/>
  <c r="R815" i="62"/>
  <c r="M817" i="62"/>
  <c r="R839" i="62"/>
  <c r="V842" i="62"/>
  <c r="O842" i="62"/>
  <c r="V862" i="62"/>
  <c r="O862" i="62"/>
  <c r="V869" i="62"/>
  <c r="R869" i="62"/>
  <c r="O869" i="62"/>
  <c r="M894" i="62"/>
  <c r="V897" i="62"/>
  <c r="R897" i="62"/>
  <c r="O897" i="62"/>
  <c r="O908" i="62"/>
  <c r="M908" i="62"/>
  <c r="K936" i="62"/>
  <c r="O938" i="62"/>
  <c r="M938" i="62"/>
  <c r="K938" i="62"/>
  <c r="R945" i="62"/>
  <c r="Q954" i="62"/>
  <c r="V967" i="62"/>
  <c r="M971" i="62"/>
  <c r="K971" i="62"/>
  <c r="V986" i="62"/>
  <c r="O986" i="62"/>
  <c r="O984" i="62" s="1"/>
  <c r="M986" i="62"/>
  <c r="K992" i="62"/>
  <c r="O994" i="62"/>
  <c r="M994" i="62"/>
  <c r="K994" i="62"/>
  <c r="R999" i="62"/>
  <c r="R1015" i="62"/>
  <c r="O1015" i="62"/>
  <c r="M1015" i="62"/>
  <c r="V1051" i="62"/>
  <c r="R1051" i="62"/>
  <c r="O1051" i="62"/>
  <c r="M1051" i="62"/>
  <c r="K1051" i="62"/>
  <c r="K1075" i="62"/>
  <c r="V1075" i="62"/>
  <c r="M1075" i="62"/>
  <c r="R1075" i="62"/>
  <c r="O1075" i="62"/>
  <c r="M1089" i="62"/>
  <c r="V1140" i="62"/>
  <c r="M1140" i="62"/>
  <c r="Q1140" i="62" s="1"/>
  <c r="K1166" i="62"/>
  <c r="M1180" i="62"/>
  <c r="K1180" i="62"/>
  <c r="R1181" i="62"/>
  <c r="V1180" i="62"/>
  <c r="O1197" i="62"/>
  <c r="M1197" i="62"/>
  <c r="K1197" i="62"/>
  <c r="V1197" i="62"/>
  <c r="R1197" i="62"/>
  <c r="M1199" i="62"/>
  <c r="K1258" i="62"/>
  <c r="V1288" i="62"/>
  <c r="O1288" i="62"/>
  <c r="R1289" i="62"/>
  <c r="K1288" i="62"/>
  <c r="V1295" i="62"/>
  <c r="R1295" i="62"/>
  <c r="O1295" i="62"/>
  <c r="M1295" i="62"/>
  <c r="K1295" i="62"/>
  <c r="O1297" i="62"/>
  <c r="M1297" i="62"/>
  <c r="K1297" i="62"/>
  <c r="V1297" i="62"/>
  <c r="R1297" i="62"/>
  <c r="R1439" i="62"/>
  <c r="O1439" i="62"/>
  <c r="M1439" i="62"/>
  <c r="V1439" i="62"/>
  <c r="R1505" i="62"/>
  <c r="O1505" i="62"/>
  <c r="M1505" i="62"/>
  <c r="V1505" i="62"/>
  <c r="K1505" i="62"/>
  <c r="V1534" i="62"/>
  <c r="O1534" i="62"/>
  <c r="M1534" i="62"/>
  <c r="O1615" i="62"/>
  <c r="M1615" i="62"/>
  <c r="K1615" i="62"/>
  <c r="V1615" i="62"/>
  <c r="R1615" i="62"/>
  <c r="V1991" i="62"/>
  <c r="R1991" i="62"/>
  <c r="O1991" i="62"/>
  <c r="M1991" i="62"/>
  <c r="M1996" i="62"/>
  <c r="K2039" i="62"/>
  <c r="V2039" i="62"/>
  <c r="R2039" i="62"/>
  <c r="O2039" i="62"/>
  <c r="M2039" i="62"/>
  <c r="K2074" i="62"/>
  <c r="V2074" i="62"/>
  <c r="M2074" i="62"/>
  <c r="O2074" i="62"/>
  <c r="R2075" i="62"/>
  <c r="V2096" i="62"/>
  <c r="O2096" i="62"/>
  <c r="R2097" i="62"/>
  <c r="M2096" i="62"/>
  <c r="R2119" i="62"/>
  <c r="M2119" i="62"/>
  <c r="V2119" i="62"/>
  <c r="K2119" i="62"/>
  <c r="O2119" i="62"/>
  <c r="O2204" i="62"/>
  <c r="M2204" i="62"/>
  <c r="K2204" i="62"/>
  <c r="V2204" i="62"/>
  <c r="V982" i="62"/>
  <c r="O982" i="62"/>
  <c r="M982" i="62"/>
  <c r="M1014" i="62"/>
  <c r="K1014" i="62"/>
  <c r="M1023" i="62"/>
  <c r="K1023" i="62"/>
  <c r="V1070" i="62"/>
  <c r="O1070" i="62"/>
  <c r="V1188" i="62"/>
  <c r="O1188" i="62"/>
  <c r="K1188" i="62"/>
  <c r="M1188" i="62"/>
  <c r="V1205" i="62"/>
  <c r="R1205" i="62"/>
  <c r="O1205" i="62"/>
  <c r="M1205" i="62"/>
  <c r="O1212" i="62"/>
  <c r="M1212" i="62"/>
  <c r="K1212" i="62"/>
  <c r="V1212" i="62"/>
  <c r="R1251" i="62"/>
  <c r="M1251" i="62"/>
  <c r="V1251" i="62"/>
  <c r="O1251" i="62"/>
  <c r="R1287" i="62"/>
  <c r="M1287" i="62"/>
  <c r="V1287" i="62"/>
  <c r="O1287" i="62"/>
  <c r="P1296" i="62"/>
  <c r="K1296" i="62"/>
  <c r="M1331" i="62"/>
  <c r="V1331" i="62"/>
  <c r="R1331" i="62"/>
  <c r="O1331" i="62"/>
  <c r="V1376" i="62"/>
  <c r="R1377" i="62"/>
  <c r="M1387" i="62"/>
  <c r="V1387" i="62"/>
  <c r="R1387" i="62"/>
  <c r="V1390" i="62"/>
  <c r="M1390" i="62"/>
  <c r="O1390" i="62"/>
  <c r="K1390" i="62"/>
  <c r="V1451" i="62"/>
  <c r="R1451" i="62"/>
  <c r="O1451" i="62"/>
  <c r="K1451" i="62"/>
  <c r="V1508" i="62"/>
  <c r="O1508" i="62"/>
  <c r="M1508" i="62"/>
  <c r="K1508" i="62"/>
  <c r="R1509" i="62"/>
  <c r="V1538" i="62"/>
  <c r="M1538" i="62"/>
  <c r="K1538" i="62"/>
  <c r="O1538" i="62"/>
  <c r="V1687" i="62"/>
  <c r="R1687" i="62"/>
  <c r="M1687" i="62"/>
  <c r="O1687" i="62"/>
  <c r="K1687" i="62"/>
  <c r="V1696" i="62"/>
  <c r="O1696" i="62"/>
  <c r="R1697" i="62"/>
  <c r="M1696" i="62"/>
  <c r="K1761" i="62"/>
  <c r="V1761" i="62"/>
  <c r="R1761" i="62"/>
  <c r="M1761" i="62"/>
  <c r="O1761" i="62"/>
  <c r="M1838" i="62"/>
  <c r="K1838" i="62"/>
  <c r="V1838" i="62"/>
  <c r="M2942" i="62"/>
  <c r="K2942" i="62"/>
  <c r="V2942" i="62"/>
  <c r="O2942" i="62"/>
  <c r="N2621" i="64"/>
  <c r="L2621" i="64"/>
  <c r="W2621" i="64"/>
  <c r="P2621" i="64"/>
  <c r="S753" i="62"/>
  <c r="V799" i="62"/>
  <c r="R799" i="62"/>
  <c r="P858" i="62"/>
  <c r="R943" i="62"/>
  <c r="O943" i="62"/>
  <c r="M943" i="62"/>
  <c r="K945" i="62"/>
  <c r="R947" i="62"/>
  <c r="K982" i="62"/>
  <c r="O1014" i="62"/>
  <c r="O1023" i="62"/>
  <c r="V1035" i="62"/>
  <c r="R1035" i="62"/>
  <c r="O1035" i="62"/>
  <c r="P1077" i="62"/>
  <c r="V1085" i="62"/>
  <c r="R1085" i="62"/>
  <c r="K1142" i="62"/>
  <c r="V1155" i="62"/>
  <c r="R1155" i="62"/>
  <c r="O1155" i="62"/>
  <c r="K1155" i="62"/>
  <c r="R1173" i="62"/>
  <c r="O1173" i="62"/>
  <c r="K1173" i="62"/>
  <c r="M1173" i="62"/>
  <c r="R1183" i="62"/>
  <c r="M1183" i="62"/>
  <c r="V1183" i="62"/>
  <c r="K1205" i="62"/>
  <c r="K1251" i="62"/>
  <c r="K1287" i="62"/>
  <c r="O1301" i="62"/>
  <c r="K1301" i="62"/>
  <c r="V1301" i="62"/>
  <c r="R1301" i="62"/>
  <c r="O1325" i="62"/>
  <c r="K1325" i="62"/>
  <c r="R1325" i="62"/>
  <c r="M1325" i="62"/>
  <c r="V1325" i="62"/>
  <c r="K1331" i="62"/>
  <c r="V1368" i="62"/>
  <c r="M1368" i="62"/>
  <c r="K1387" i="62"/>
  <c r="O1421" i="62"/>
  <c r="K1421" i="62"/>
  <c r="V1421" i="62"/>
  <c r="R1421" i="62"/>
  <c r="M1421" i="62"/>
  <c r="V1436" i="62"/>
  <c r="O1436" i="62"/>
  <c r="M1436" i="62"/>
  <c r="K1436" i="62"/>
  <c r="R1437" i="62"/>
  <c r="M1451" i="62"/>
  <c r="V1478" i="62"/>
  <c r="R1479" i="62"/>
  <c r="O1478" i="62"/>
  <c r="M1478" i="62"/>
  <c r="V1488" i="62"/>
  <c r="O1488" i="62"/>
  <c r="K1488" i="62"/>
  <c r="R1489" i="62"/>
  <c r="S1521" i="62"/>
  <c r="V1555" i="62"/>
  <c r="R1555" i="62"/>
  <c r="O1589" i="62"/>
  <c r="M1589" i="62"/>
  <c r="K1589" i="62"/>
  <c r="V1589" i="62"/>
  <c r="R1589" i="62"/>
  <c r="V1627" i="62"/>
  <c r="R1627" i="62"/>
  <c r="O1627" i="62"/>
  <c r="K1627" i="62"/>
  <c r="M1627" i="62"/>
  <c r="V1645" i="62"/>
  <c r="R1645" i="62"/>
  <c r="O1645" i="62"/>
  <c r="K1645" i="62"/>
  <c r="V1691" i="62"/>
  <c r="R1691" i="62"/>
  <c r="M1691" i="62"/>
  <c r="K1691" i="62"/>
  <c r="K1696" i="62"/>
  <c r="R1727" i="62"/>
  <c r="V1727" i="62"/>
  <c r="O1727" i="62"/>
  <c r="M1727" i="62"/>
  <c r="K1727" i="62"/>
  <c r="S1729" i="62"/>
  <c r="V1758" i="62"/>
  <c r="O1758" i="62"/>
  <c r="M1758" i="62"/>
  <c r="K1758" i="62"/>
  <c r="O1838" i="62"/>
  <c r="O1883" i="62"/>
  <c r="M1883" i="62"/>
  <c r="K1883" i="62"/>
  <c r="V1883" i="62"/>
  <c r="R1883" i="62"/>
  <c r="V1917" i="62"/>
  <c r="R1917" i="62"/>
  <c r="O1917" i="62"/>
  <c r="M1917" i="62"/>
  <c r="K1917" i="62"/>
  <c r="R2065" i="62"/>
  <c r="M2065" i="62"/>
  <c r="V2065" i="62"/>
  <c r="V2706" i="62"/>
  <c r="R2707" i="62"/>
  <c r="O2706" i="62"/>
  <c r="M2706" i="62"/>
  <c r="K2706" i="62"/>
  <c r="S741" i="62"/>
  <c r="M791" i="62"/>
  <c r="K791" i="62"/>
  <c r="V795" i="62"/>
  <c r="R795" i="62"/>
  <c r="V803" i="62"/>
  <c r="R803" i="62"/>
  <c r="O830" i="62"/>
  <c r="M830" i="62"/>
  <c r="K830" i="62"/>
  <c r="V832" i="62"/>
  <c r="O832" i="62"/>
  <c r="M834" i="62"/>
  <c r="K834" i="62"/>
  <c r="V836" i="62"/>
  <c r="O836" i="62"/>
  <c r="K836" i="62"/>
  <c r="V852" i="62"/>
  <c r="O852" i="62"/>
  <c r="M852" i="62"/>
  <c r="P856" i="62"/>
  <c r="M871" i="62"/>
  <c r="K871" i="62"/>
  <c r="R873" i="62"/>
  <c r="O873" i="62"/>
  <c r="M873" i="62"/>
  <c r="V875" i="62"/>
  <c r="R875" i="62"/>
  <c r="V879" i="62"/>
  <c r="R879" i="62"/>
  <c r="V883" i="62"/>
  <c r="R883" i="62"/>
  <c r="O910" i="62"/>
  <c r="M910" i="62"/>
  <c r="K910" i="62"/>
  <c r="V912" i="62"/>
  <c r="O912" i="62"/>
  <c r="M914" i="62"/>
  <c r="K914" i="62"/>
  <c r="V916" i="62"/>
  <c r="O916" i="62"/>
  <c r="K916" i="62"/>
  <c r="M922" i="62"/>
  <c r="K922" i="62"/>
  <c r="K943" i="62"/>
  <c r="M945" i="62"/>
  <c r="S1001" i="62"/>
  <c r="V1008" i="62"/>
  <c r="O1008" i="62"/>
  <c r="M1010" i="62"/>
  <c r="K1010" i="62"/>
  <c r="S1025" i="62"/>
  <c r="V1030" i="62"/>
  <c r="R1031" i="62"/>
  <c r="K1035" i="62"/>
  <c r="K1070" i="62"/>
  <c r="M1107" i="62"/>
  <c r="K1107" i="62"/>
  <c r="R1107" i="62"/>
  <c r="O1133" i="62"/>
  <c r="M1133" i="62"/>
  <c r="K1133" i="62"/>
  <c r="M1142" i="62"/>
  <c r="V1145" i="62"/>
  <c r="R1145" i="62"/>
  <c r="O1145" i="62"/>
  <c r="K1145" i="62"/>
  <c r="M1155" i="62"/>
  <c r="V1160" i="62"/>
  <c r="O1160" i="62"/>
  <c r="K1160" i="62"/>
  <c r="V1165" i="62"/>
  <c r="O1165" i="62"/>
  <c r="M1165" i="62"/>
  <c r="K1165" i="62"/>
  <c r="K1183" i="62"/>
  <c r="V1243" i="62"/>
  <c r="R1243" i="62"/>
  <c r="M1243" i="62"/>
  <c r="K1243" i="62"/>
  <c r="O1243" i="62"/>
  <c r="R1247" i="62"/>
  <c r="V1247" i="62"/>
  <c r="O1256" i="62"/>
  <c r="K1256" i="62"/>
  <c r="V1256" i="62"/>
  <c r="M1256" i="62"/>
  <c r="R1257" i="62"/>
  <c r="V1281" i="62"/>
  <c r="R1281" i="62"/>
  <c r="R1299" i="62"/>
  <c r="V1299" i="62"/>
  <c r="V1362" i="62"/>
  <c r="M1362" i="62"/>
  <c r="O1362" i="62"/>
  <c r="K1362" i="62"/>
  <c r="Q1368" i="62"/>
  <c r="O1387" i="62"/>
  <c r="V1400" i="62"/>
  <c r="O1400" i="62"/>
  <c r="R1401" i="62"/>
  <c r="M1400" i="62"/>
  <c r="V1460" i="62"/>
  <c r="O1460" i="62"/>
  <c r="M1460" i="62"/>
  <c r="K1460" i="62"/>
  <c r="R1519" i="62"/>
  <c r="M1519" i="62"/>
  <c r="V1519" i="62"/>
  <c r="O1519" i="62"/>
  <c r="K1519" i="62"/>
  <c r="V1542" i="62"/>
  <c r="M1542" i="62"/>
  <c r="O1542" i="62"/>
  <c r="O1549" i="62"/>
  <c r="M1549" i="62"/>
  <c r="K1549" i="62"/>
  <c r="V1549" i="62"/>
  <c r="R1549" i="62"/>
  <c r="V1561" i="62"/>
  <c r="R1561" i="62"/>
  <c r="V1617" i="62"/>
  <c r="R1617" i="62"/>
  <c r="O1617" i="62"/>
  <c r="K1617" i="62"/>
  <c r="M1617" i="62"/>
  <c r="M1634" i="62"/>
  <c r="K1634" i="62"/>
  <c r="V1634" i="62"/>
  <c r="O1634" i="62"/>
  <c r="R1681" i="62"/>
  <c r="O1681" i="62"/>
  <c r="K1681" i="62"/>
  <c r="V1681" i="62"/>
  <c r="M1681" i="62"/>
  <c r="V1709" i="62"/>
  <c r="R1709" i="62"/>
  <c r="O1709" i="62"/>
  <c r="R1777" i="62"/>
  <c r="O1777" i="62"/>
  <c r="K1777" i="62"/>
  <c r="V1777" i="62"/>
  <c r="M1777" i="62"/>
  <c r="V1788" i="62"/>
  <c r="O1788" i="62"/>
  <c r="R1789" i="62"/>
  <c r="M1788" i="62"/>
  <c r="K1788" i="62"/>
  <c r="O1799" i="62"/>
  <c r="M1799" i="62"/>
  <c r="M1795" i="62" s="1"/>
  <c r="K1799" i="62"/>
  <c r="K1795" i="62" s="1"/>
  <c r="V1799" i="62"/>
  <c r="R1799" i="62"/>
  <c r="R1943" i="62"/>
  <c r="O1943" i="62"/>
  <c r="M1943" i="62"/>
  <c r="V1943" i="62"/>
  <c r="K1943" i="62"/>
  <c r="P2009" i="62"/>
  <c r="O2009" i="62"/>
  <c r="O3037" i="62"/>
  <c r="M3037" i="62"/>
  <c r="K3037" i="62"/>
  <c r="V3037" i="62"/>
  <c r="R3037" i="62"/>
  <c r="V3044" i="62"/>
  <c r="R3045" i="62"/>
  <c r="O3044" i="62"/>
  <c r="M3044" i="62"/>
  <c r="K3044" i="62"/>
  <c r="M819" i="62"/>
  <c r="K819" i="62"/>
  <c r="V823" i="62"/>
  <c r="R823" i="62"/>
  <c r="M847" i="62"/>
  <c r="K847" i="62"/>
  <c r="V851" i="62"/>
  <c r="R851" i="62"/>
  <c r="P852" i="62"/>
  <c r="O870" i="62"/>
  <c r="M870" i="62"/>
  <c r="V872" i="62"/>
  <c r="O872" i="62"/>
  <c r="P873" i="62"/>
  <c r="M899" i="62"/>
  <c r="K899" i="62"/>
  <c r="V903" i="62"/>
  <c r="R903" i="62"/>
  <c r="Q931" i="62"/>
  <c r="O945" i="62"/>
  <c r="V1037" i="62"/>
  <c r="O1049" i="62"/>
  <c r="M1049" i="62"/>
  <c r="K1049" i="62"/>
  <c r="R1059" i="62"/>
  <c r="M1059" i="62"/>
  <c r="M1057" i="62" s="1"/>
  <c r="R1061" i="62"/>
  <c r="V1076" i="62"/>
  <c r="O1076" i="62"/>
  <c r="K1076" i="62"/>
  <c r="O1079" i="62"/>
  <c r="M1079" i="62"/>
  <c r="K1079" i="62"/>
  <c r="V1079" i="62"/>
  <c r="V1088" i="62"/>
  <c r="O1088" i="62"/>
  <c r="K1088" i="62"/>
  <c r="M1088" i="62"/>
  <c r="R1091" i="62"/>
  <c r="V1091" i="62"/>
  <c r="O1096" i="62"/>
  <c r="M1096" i="62"/>
  <c r="K1096" i="62"/>
  <c r="V1102" i="62"/>
  <c r="O1102" i="62"/>
  <c r="Q1102" i="62" s="1"/>
  <c r="V1136" i="62"/>
  <c r="O1136" i="62"/>
  <c r="K1136" i="62"/>
  <c r="R1137" i="62"/>
  <c r="O1142" i="62"/>
  <c r="V1217" i="62"/>
  <c r="R1217" i="62"/>
  <c r="R1233" i="62"/>
  <c r="O1233" i="62"/>
  <c r="M1233" i="62"/>
  <c r="K1233" i="62"/>
  <c r="V1233" i="62"/>
  <c r="V1238" i="62"/>
  <c r="O1238" i="62"/>
  <c r="K1238" i="62"/>
  <c r="M1238" i="62"/>
  <c r="Q1247" i="62"/>
  <c r="V1262" i="62"/>
  <c r="R1263" i="62"/>
  <c r="O1265" i="62"/>
  <c r="K1265" i="62"/>
  <c r="V1265" i="62"/>
  <c r="Q1299" i="62"/>
  <c r="Q1381" i="62"/>
  <c r="V1445" i="62"/>
  <c r="R1445" i="62"/>
  <c r="O1445" i="62"/>
  <c r="M1445" i="62"/>
  <c r="K1445" i="62"/>
  <c r="R1481" i="62"/>
  <c r="O1481" i="62"/>
  <c r="K1481" i="62"/>
  <c r="M1481" i="62"/>
  <c r="P1496" i="62"/>
  <c r="O1496" i="62"/>
  <c r="S1557" i="62"/>
  <c r="R1621" i="62"/>
  <c r="O1621" i="62"/>
  <c r="K1621" i="62"/>
  <c r="V1621" i="62"/>
  <c r="V1659" i="62"/>
  <c r="R1659" i="62"/>
  <c r="M1659" i="62"/>
  <c r="Q1659" i="62" s="1"/>
  <c r="K1709" i="62"/>
  <c r="V1719" i="62"/>
  <c r="R1719" i="62"/>
  <c r="V1863" i="62"/>
  <c r="R1863" i="62"/>
  <c r="O1863" i="62"/>
  <c r="K1863" i="62"/>
  <c r="M1863" i="62"/>
  <c r="R1921" i="62"/>
  <c r="O1921" i="62"/>
  <c r="K1921" i="62"/>
  <c r="V1921" i="62"/>
  <c r="M1921" i="62"/>
  <c r="V1936" i="62"/>
  <c r="R1937" i="62"/>
  <c r="V2080" i="62"/>
  <c r="O2080" i="62"/>
  <c r="K2080" i="62"/>
  <c r="M2080" i="62"/>
  <c r="V2256" i="62"/>
  <c r="O2256" i="62"/>
  <c r="M2256" i="62"/>
  <c r="K2256" i="62"/>
  <c r="R2257" i="62"/>
  <c r="M2903" i="62"/>
  <c r="K2903" i="62"/>
  <c r="R2903" i="62"/>
  <c r="O2903" i="62"/>
  <c r="V2903" i="62"/>
  <c r="R3081" i="62"/>
  <c r="O3081" i="62"/>
  <c r="V3081" i="62"/>
  <c r="M3081" i="62"/>
  <c r="K3081" i="62"/>
  <c r="W724" i="64"/>
  <c r="P724" i="64"/>
  <c r="N724" i="64"/>
  <c r="S725" i="64"/>
  <c r="L724" i="64"/>
  <c r="R819" i="62"/>
  <c r="R835" i="62"/>
  <c r="O835" i="62"/>
  <c r="M835" i="62"/>
  <c r="R847" i="62"/>
  <c r="M861" i="62"/>
  <c r="K861" i="62"/>
  <c r="V861" i="62"/>
  <c r="M864" i="62"/>
  <c r="K864" i="62"/>
  <c r="M872" i="62"/>
  <c r="R899" i="62"/>
  <c r="S901" i="62"/>
  <c r="R915" i="62"/>
  <c r="O915" i="62"/>
  <c r="M915" i="62"/>
  <c r="R919" i="62"/>
  <c r="R923" i="62"/>
  <c r="O923" i="62"/>
  <c r="M923" i="62"/>
  <c r="M959" i="62"/>
  <c r="K959" i="62"/>
  <c r="O977" i="62"/>
  <c r="M977" i="62"/>
  <c r="K977" i="62"/>
  <c r="R1011" i="62"/>
  <c r="O1011" i="62"/>
  <c r="M1011" i="62"/>
  <c r="V1043" i="62"/>
  <c r="R1043" i="62"/>
  <c r="O1045" i="62"/>
  <c r="O1043" i="62" s="1"/>
  <c r="M1045" i="62"/>
  <c r="M1043" i="62" s="1"/>
  <c r="K1045" i="62"/>
  <c r="R1045" i="62"/>
  <c r="V1049" i="62"/>
  <c r="V1057" i="62"/>
  <c r="R1057" i="62"/>
  <c r="M1068" i="62"/>
  <c r="K1068" i="62"/>
  <c r="O1068" i="62"/>
  <c r="R1079" i="62"/>
  <c r="K1081" i="62"/>
  <c r="V1081" i="62"/>
  <c r="R1081" i="62"/>
  <c r="M1081" i="62"/>
  <c r="M1086" i="62"/>
  <c r="K1086" i="62"/>
  <c r="O1086" i="62"/>
  <c r="V1092" i="62"/>
  <c r="O1092" i="62"/>
  <c r="K1092" i="62"/>
  <c r="R1149" i="62"/>
  <c r="O1149" i="62"/>
  <c r="K1149" i="62"/>
  <c r="V1149" i="62"/>
  <c r="V1184" i="62"/>
  <c r="O1184" i="62"/>
  <c r="K1184" i="62"/>
  <c r="R1185" i="62"/>
  <c r="R1189" i="62"/>
  <c r="V1413" i="62"/>
  <c r="R1413" i="62"/>
  <c r="O1413" i="62"/>
  <c r="M1413" i="62"/>
  <c r="K1413" i="62"/>
  <c r="V1482" i="62"/>
  <c r="M1482" i="62"/>
  <c r="O1482" i="62"/>
  <c r="K1482" i="62"/>
  <c r="V1612" i="62"/>
  <c r="O1612" i="62"/>
  <c r="K1612" i="62"/>
  <c r="V1855" i="62"/>
  <c r="R1855" i="62"/>
  <c r="O1855" i="62"/>
  <c r="K1855" i="62"/>
  <c r="V1885" i="62"/>
  <c r="R1885" i="62"/>
  <c r="O1885" i="62"/>
  <c r="M1885" i="62"/>
  <c r="K1885" i="62"/>
  <c r="O2292" i="62"/>
  <c r="M2292" i="62"/>
  <c r="K2292" i="62"/>
  <c r="V2292" i="62"/>
  <c r="V2500" i="62"/>
  <c r="O2500" i="62"/>
  <c r="M2500" i="62"/>
  <c r="K2500" i="62"/>
  <c r="V2746" i="62"/>
  <c r="O2746" i="62"/>
  <c r="M2746" i="62"/>
  <c r="R2747" i="62"/>
  <c r="K2746" i="62"/>
  <c r="R2817" i="62"/>
  <c r="O2817" i="62"/>
  <c r="M2817" i="62"/>
  <c r="V2817" i="62"/>
  <c r="K2817" i="62"/>
  <c r="M1610" i="62"/>
  <c r="K1610" i="62"/>
  <c r="M1619" i="62"/>
  <c r="K1619" i="62"/>
  <c r="V1619" i="62"/>
  <c r="R1619" i="62"/>
  <c r="V1637" i="62"/>
  <c r="R1637" i="62"/>
  <c r="O1637" i="62"/>
  <c r="M1637" i="62"/>
  <c r="K1637" i="62"/>
  <c r="V1640" i="62"/>
  <c r="O1640" i="62"/>
  <c r="K1640" i="62"/>
  <c r="O1643" i="62"/>
  <c r="M1643" i="62"/>
  <c r="K1643" i="62"/>
  <c r="V1643" i="62"/>
  <c r="R1643" i="62"/>
  <c r="V1673" i="62"/>
  <c r="R1673" i="62"/>
  <c r="M1673" i="62"/>
  <c r="V1689" i="62"/>
  <c r="R1689" i="62"/>
  <c r="R1699" i="62"/>
  <c r="O1699" i="62"/>
  <c r="M1699" i="62"/>
  <c r="V1699" i="62"/>
  <c r="K1699" i="62"/>
  <c r="V1769" i="62"/>
  <c r="R1769" i="62"/>
  <c r="O1769" i="62"/>
  <c r="M1819" i="62"/>
  <c r="K1819" i="62"/>
  <c r="R1819" i="62"/>
  <c r="O1819" i="62"/>
  <c r="O1861" i="62"/>
  <c r="M1861" i="62"/>
  <c r="K1861" i="62"/>
  <c r="V1861" i="62"/>
  <c r="R1861" i="62"/>
  <c r="R1867" i="62"/>
  <c r="M1867" i="62"/>
  <c r="O1867" i="62"/>
  <c r="K1867" i="62"/>
  <c r="V1867" i="62"/>
  <c r="V1944" i="62"/>
  <c r="O1944" i="62"/>
  <c r="K1944" i="62"/>
  <c r="M1944" i="62"/>
  <c r="V1949" i="62"/>
  <c r="R1949" i="62"/>
  <c r="O1949" i="62"/>
  <c r="M1949" i="62"/>
  <c r="R1953" i="62"/>
  <c r="O1953" i="62"/>
  <c r="M1953" i="62"/>
  <c r="V1953" i="62"/>
  <c r="K1953" i="62"/>
  <c r="O1960" i="62"/>
  <c r="M1960" i="62"/>
  <c r="K1960" i="62"/>
  <c r="V1960" i="62"/>
  <c r="R1961" i="62"/>
  <c r="V1977" i="62"/>
  <c r="R1977" i="62"/>
  <c r="O1977" i="62"/>
  <c r="M1977" i="62"/>
  <c r="V2068" i="62"/>
  <c r="O2068" i="62"/>
  <c r="M2068" i="62"/>
  <c r="K2068" i="62"/>
  <c r="V2133" i="62"/>
  <c r="R2133" i="62"/>
  <c r="K2133" i="62"/>
  <c r="O2133" i="62"/>
  <c r="O2173" i="62"/>
  <c r="M2173" i="62"/>
  <c r="K2173" i="62"/>
  <c r="R2173" i="62"/>
  <c r="V2173" i="62"/>
  <c r="R2199" i="62"/>
  <c r="V2199" i="62"/>
  <c r="V2271" i="62"/>
  <c r="R2271" i="62"/>
  <c r="M2271" i="62"/>
  <c r="K2271" i="62"/>
  <c r="R2301" i="62"/>
  <c r="V2301" i="62"/>
  <c r="R2319" i="62"/>
  <c r="V2319" i="62"/>
  <c r="O2319" i="62"/>
  <c r="M2319" i="62"/>
  <c r="K2319" i="62"/>
  <c r="V2404" i="62"/>
  <c r="R2405" i="62"/>
  <c r="R2485" i="62"/>
  <c r="O2485" i="62"/>
  <c r="V2485" i="62"/>
  <c r="M2485" i="62"/>
  <c r="V2638" i="62"/>
  <c r="O2638" i="62"/>
  <c r="M2638" i="62"/>
  <c r="K2638" i="62"/>
  <c r="R2639" i="62"/>
  <c r="O2803" i="62"/>
  <c r="V2803" i="62"/>
  <c r="R2803" i="62"/>
  <c r="M2803" i="62"/>
  <c r="K2803" i="62"/>
  <c r="V2904" i="62"/>
  <c r="O2904" i="62"/>
  <c r="M2904" i="62"/>
  <c r="K2904" i="62"/>
  <c r="P690" i="64"/>
  <c r="N690" i="64"/>
  <c r="L690" i="64"/>
  <c r="W690" i="64"/>
  <c r="P2474" i="64"/>
  <c r="N2474" i="64"/>
  <c r="W2474" i="64"/>
  <c r="L3932" i="64"/>
  <c r="R3934" i="64"/>
  <c r="O1067" i="62"/>
  <c r="M1067" i="62"/>
  <c r="K1067" i="62"/>
  <c r="V1067" i="62"/>
  <c r="O1100" i="62"/>
  <c r="M1100" i="62"/>
  <c r="M1098" i="62" s="1"/>
  <c r="K1100" i="62"/>
  <c r="O1158" i="62"/>
  <c r="M1158" i="62"/>
  <c r="K1158" i="62"/>
  <c r="M1162" i="62"/>
  <c r="K1162" i="62"/>
  <c r="O1168" i="62"/>
  <c r="M1168" i="62"/>
  <c r="K1168" i="62"/>
  <c r="V1178" i="62"/>
  <c r="O1178" i="62"/>
  <c r="M1178" i="62"/>
  <c r="R1193" i="62"/>
  <c r="O1273" i="62"/>
  <c r="K1273" i="62"/>
  <c r="V1273" i="62"/>
  <c r="R1273" i="62"/>
  <c r="M1273" i="62"/>
  <c r="K1290" i="62"/>
  <c r="V1290" i="62"/>
  <c r="M1315" i="62"/>
  <c r="K1315" i="62"/>
  <c r="V1315" i="62"/>
  <c r="R1315" i="62"/>
  <c r="M1323" i="62"/>
  <c r="V1323" i="62"/>
  <c r="R1323" i="62"/>
  <c r="K1323" i="62"/>
  <c r="R1339" i="62"/>
  <c r="O1339" i="62"/>
  <c r="M1339" i="62"/>
  <c r="K1339" i="62"/>
  <c r="M1346" i="62"/>
  <c r="V1346" i="62"/>
  <c r="O1346" i="62"/>
  <c r="K1346" i="62"/>
  <c r="V1382" i="62"/>
  <c r="O1382" i="62"/>
  <c r="M1382" i="62"/>
  <c r="K1382" i="62"/>
  <c r="V1398" i="62"/>
  <c r="O1398" i="62"/>
  <c r="M1398" i="62"/>
  <c r="K1424" i="62"/>
  <c r="R1425" i="62"/>
  <c r="V1424" i="62"/>
  <c r="V1454" i="62"/>
  <c r="O1454" i="62"/>
  <c r="M1454" i="62"/>
  <c r="V1486" i="62"/>
  <c r="O1486" i="62"/>
  <c r="M1486" i="62"/>
  <c r="K1486" i="62"/>
  <c r="R1571" i="62"/>
  <c r="O1571" i="62"/>
  <c r="M1571" i="62"/>
  <c r="O1610" i="62"/>
  <c r="V1613" i="62"/>
  <c r="R1613" i="62"/>
  <c r="O1613" i="62"/>
  <c r="K1613" i="62"/>
  <c r="O1616" i="62"/>
  <c r="M1616" i="62"/>
  <c r="K1616" i="62"/>
  <c r="O1619" i="62"/>
  <c r="V1622" i="62"/>
  <c r="M1622" i="62"/>
  <c r="M1640" i="62"/>
  <c r="R1649" i="62"/>
  <c r="O1649" i="62"/>
  <c r="K1649" i="62"/>
  <c r="V1649" i="62"/>
  <c r="R1667" i="62"/>
  <c r="O1667" i="62"/>
  <c r="M1667" i="62"/>
  <c r="V1667" i="62"/>
  <c r="K1667" i="62"/>
  <c r="K1673" i="62"/>
  <c r="V1710" i="62"/>
  <c r="O1710" i="62"/>
  <c r="M1710" i="62"/>
  <c r="K1710" i="62"/>
  <c r="O1717" i="62"/>
  <c r="M1717" i="62"/>
  <c r="K1717" i="62"/>
  <c r="V1717" i="62"/>
  <c r="R1717" i="62"/>
  <c r="V1737" i="62"/>
  <c r="R1737" i="62"/>
  <c r="O1749" i="62"/>
  <c r="M1749" i="62"/>
  <c r="K1749" i="62"/>
  <c r="R1749" i="62"/>
  <c r="V1749" i="62"/>
  <c r="O1767" i="62"/>
  <c r="M1767" i="62"/>
  <c r="K1767" i="62"/>
  <c r="V1767" i="62"/>
  <c r="K1769" i="62"/>
  <c r="V1904" i="62"/>
  <c r="O1904" i="62"/>
  <c r="R1905" i="62"/>
  <c r="M1904" i="62"/>
  <c r="K1904" i="62"/>
  <c r="R1911" i="62"/>
  <c r="O1911" i="62"/>
  <c r="M1911" i="62"/>
  <c r="V1911" i="62"/>
  <c r="K1977" i="62"/>
  <c r="P2008" i="62"/>
  <c r="O2008" i="62"/>
  <c r="M2133" i="62"/>
  <c r="O2156" i="62"/>
  <c r="M2156" i="62"/>
  <c r="K2156" i="62"/>
  <c r="V2156" i="62"/>
  <c r="M2163" i="62"/>
  <c r="K2163" i="62"/>
  <c r="V2163" i="62"/>
  <c r="R2163" i="62"/>
  <c r="O2163" i="62"/>
  <c r="V2210" i="62"/>
  <c r="M2210" i="62"/>
  <c r="O2210" i="62"/>
  <c r="R2211" i="62"/>
  <c r="R2237" i="62"/>
  <c r="O2237" i="62"/>
  <c r="K2237" i="62"/>
  <c r="V2237" i="62"/>
  <c r="V2252" i="62"/>
  <c r="R2253" i="62"/>
  <c r="O2271" i="62"/>
  <c r="O2288" i="62"/>
  <c r="M2288" i="62"/>
  <c r="K2288" i="62"/>
  <c r="V2288" i="62"/>
  <c r="K2485" i="62"/>
  <c r="K2488" i="62"/>
  <c r="R2489" i="62"/>
  <c r="V2488" i="62"/>
  <c r="O2488" i="62"/>
  <c r="M2488" i="62"/>
  <c r="Q2635" i="62"/>
  <c r="M2683" i="62"/>
  <c r="K2683" i="62"/>
  <c r="V2683" i="62"/>
  <c r="R2683" i="62"/>
  <c r="O2683" i="62"/>
  <c r="M3495" i="62"/>
  <c r="K3495" i="62"/>
  <c r="R3495" i="62"/>
  <c r="I425" i="64"/>
  <c r="F425" i="64"/>
  <c r="P617" i="64"/>
  <c r="N617" i="64"/>
  <c r="L617" i="64"/>
  <c r="W617" i="64"/>
  <c r="S2591" i="64"/>
  <c r="P2591" i="64"/>
  <c r="N2591" i="64"/>
  <c r="W2591" i="64"/>
  <c r="L2591" i="64"/>
  <c r="W2598" i="64"/>
  <c r="P2598" i="64"/>
  <c r="N2598" i="64"/>
  <c r="L2598" i="64"/>
  <c r="L2618" i="64"/>
  <c r="W2618" i="64"/>
  <c r="P2618" i="64"/>
  <c r="N2618" i="64"/>
  <c r="S1029" i="62"/>
  <c r="S1033" i="62"/>
  <c r="K1063" i="62"/>
  <c r="V1063" i="62"/>
  <c r="R1083" i="62"/>
  <c r="K1094" i="62"/>
  <c r="R1139" i="62"/>
  <c r="M1139" i="62"/>
  <c r="Q1139" i="62" s="1"/>
  <c r="M1147" i="62"/>
  <c r="K1147" i="62"/>
  <c r="V1151" i="62"/>
  <c r="R1151" i="62"/>
  <c r="O1207" i="62"/>
  <c r="M1207" i="62"/>
  <c r="K1207" i="62"/>
  <c r="O1220" i="62"/>
  <c r="M1220" i="62"/>
  <c r="K1220" i="62"/>
  <c r="V1222" i="62"/>
  <c r="O1222" i="62"/>
  <c r="M1224" i="62"/>
  <c r="K1224" i="62"/>
  <c r="V1226" i="62"/>
  <c r="O1226" i="62"/>
  <c r="K1226" i="62"/>
  <c r="M1242" i="62"/>
  <c r="V1242" i="62"/>
  <c r="O1242" i="62"/>
  <c r="V1252" i="62"/>
  <c r="Q1252" i="62"/>
  <c r="R1253" i="62"/>
  <c r="S1273" i="62"/>
  <c r="O1296" i="62"/>
  <c r="M1296" i="62"/>
  <c r="K1305" i="62"/>
  <c r="V1305" i="62"/>
  <c r="R1305" i="62"/>
  <c r="V1334" i="62"/>
  <c r="M1334" i="62"/>
  <c r="K1364" i="62"/>
  <c r="R1365" i="62"/>
  <c r="V1364" i="62"/>
  <c r="M1411" i="62"/>
  <c r="K1411" i="62"/>
  <c r="V1411" i="62"/>
  <c r="V1419" i="62"/>
  <c r="R1419" i="62"/>
  <c r="K1454" i="62"/>
  <c r="R1459" i="62"/>
  <c r="M1459" i="62"/>
  <c r="R1513" i="62"/>
  <c r="K1571" i="62"/>
  <c r="V1655" i="62"/>
  <c r="R1655" i="62"/>
  <c r="O1662" i="62"/>
  <c r="M1662" i="62"/>
  <c r="K1662" i="62"/>
  <c r="O1673" i="62"/>
  <c r="M1679" i="62"/>
  <c r="K1679" i="62"/>
  <c r="V1679" i="62"/>
  <c r="S1681" i="62"/>
  <c r="V1700" i="62"/>
  <c r="O1700" i="62"/>
  <c r="K1700" i="62"/>
  <c r="V1723" i="62"/>
  <c r="R1723" i="62"/>
  <c r="K1737" i="62"/>
  <c r="M1769" i="62"/>
  <c r="R1791" i="62"/>
  <c r="O1791" i="62"/>
  <c r="V1791" i="62"/>
  <c r="K1791" i="62"/>
  <c r="V1806" i="62"/>
  <c r="O1806" i="62"/>
  <c r="K1806" i="62"/>
  <c r="R1807" i="62"/>
  <c r="V1819" i="62"/>
  <c r="V1859" i="62"/>
  <c r="R1859" i="62"/>
  <c r="K1911" i="62"/>
  <c r="O1925" i="62"/>
  <c r="M1925" i="62"/>
  <c r="K1925" i="62"/>
  <c r="V1925" i="62"/>
  <c r="R1925" i="62"/>
  <c r="K1949" i="62"/>
  <c r="O2191" i="62"/>
  <c r="M2191" i="62"/>
  <c r="K2191" i="62"/>
  <c r="R2191" i="62"/>
  <c r="V2191" i="62"/>
  <c r="V2206" i="62"/>
  <c r="O2206" i="62"/>
  <c r="K2206" i="62"/>
  <c r="R2207" i="62"/>
  <c r="K2210" i="62"/>
  <c r="M2237" i="62"/>
  <c r="V2363" i="62"/>
  <c r="R2363" i="62"/>
  <c r="O2363" i="62"/>
  <c r="M2363" i="62"/>
  <c r="K2363" i="62"/>
  <c r="V2555" i="62"/>
  <c r="R2555" i="62"/>
  <c r="O2555" i="62"/>
  <c r="M2555" i="62"/>
  <c r="K2555" i="62"/>
  <c r="O2718" i="62"/>
  <c r="V2718" i="62"/>
  <c r="M2718" i="62"/>
  <c r="K2718" i="62"/>
  <c r="M2790" i="62"/>
  <c r="K2790" i="62"/>
  <c r="V2790" i="62"/>
  <c r="O2790" i="62"/>
  <c r="O2788" i="62" s="1"/>
  <c r="O3495" i="62"/>
  <c r="W72" i="64"/>
  <c r="P72" i="64"/>
  <c r="S229" i="64"/>
  <c r="P229" i="64"/>
  <c r="L229" i="64"/>
  <c r="W229" i="64"/>
  <c r="N229" i="64"/>
  <c r="L443" i="64"/>
  <c r="V1359" i="62"/>
  <c r="R1359" i="62"/>
  <c r="O1359" i="62"/>
  <c r="K1359" i="62"/>
  <c r="M1383" i="62"/>
  <c r="K1383" i="62"/>
  <c r="V1383" i="62"/>
  <c r="V1385" i="62"/>
  <c r="R1385" i="62"/>
  <c r="O1385" i="62"/>
  <c r="R1427" i="62"/>
  <c r="O1427" i="62"/>
  <c r="M1427" i="62"/>
  <c r="K1427" i="62"/>
  <c r="O1449" i="62"/>
  <c r="K1449" i="62"/>
  <c r="V1449" i="62"/>
  <c r="R1449" i="62"/>
  <c r="V1472" i="62"/>
  <c r="O1472" i="62"/>
  <c r="K1472" i="62"/>
  <c r="M1472" i="62"/>
  <c r="M1506" i="62"/>
  <c r="K1506" i="62"/>
  <c r="V1506" i="62"/>
  <c r="O1506" i="62"/>
  <c r="V1511" i="62"/>
  <c r="R1511" i="62"/>
  <c r="O1511" i="62"/>
  <c r="R1527" i="62"/>
  <c r="O1527" i="62"/>
  <c r="M1527" i="62"/>
  <c r="V1574" i="62"/>
  <c r="O1574" i="62"/>
  <c r="M1574" i="62"/>
  <c r="K1574" i="62"/>
  <c r="V1608" i="62"/>
  <c r="O1608" i="62"/>
  <c r="R1609" i="62"/>
  <c r="M1647" i="62"/>
  <c r="K1647" i="62"/>
  <c r="V1647" i="62"/>
  <c r="R1647" i="62"/>
  <c r="R1703" i="62"/>
  <c r="V1703" i="62"/>
  <c r="M1711" i="62"/>
  <c r="K1711" i="62"/>
  <c r="R1713" i="62"/>
  <c r="O1713" i="62"/>
  <c r="K1713" i="62"/>
  <c r="R1731" i="62"/>
  <c r="O1731" i="62"/>
  <c r="M1731" i="62"/>
  <c r="V1731" i="62"/>
  <c r="M1760" i="62"/>
  <c r="K1760" i="62"/>
  <c r="V1760" i="62"/>
  <c r="V1765" i="62"/>
  <c r="R1765" i="62"/>
  <c r="O1816" i="62"/>
  <c r="M1816" i="62"/>
  <c r="K1816" i="62"/>
  <c r="V1816" i="62"/>
  <c r="O1834" i="62"/>
  <c r="M1834" i="62"/>
  <c r="K1834" i="62"/>
  <c r="V1834" i="62"/>
  <c r="V1881" i="62"/>
  <c r="R1881" i="62"/>
  <c r="V1891" i="62"/>
  <c r="R1891" i="62"/>
  <c r="V1987" i="62"/>
  <c r="R1987" i="62"/>
  <c r="O1987" i="62"/>
  <c r="M1987" i="62"/>
  <c r="R2011" i="62"/>
  <c r="V2011" i="62"/>
  <c r="O2113" i="62"/>
  <c r="M2113" i="62"/>
  <c r="K2113" i="62"/>
  <c r="V2113" i="62"/>
  <c r="R2113" i="62"/>
  <c r="V2157" i="62"/>
  <c r="R2157" i="62"/>
  <c r="K2157" i="62"/>
  <c r="O2157" i="62"/>
  <c r="M2157" i="62"/>
  <c r="R2339" i="62"/>
  <c r="V2339" i="62"/>
  <c r="V2390" i="62"/>
  <c r="O2390" i="62"/>
  <c r="M2390" i="62"/>
  <c r="K2390" i="62"/>
  <c r="V2486" i="62"/>
  <c r="R2487" i="62"/>
  <c r="O2486" i="62"/>
  <c r="M2486" i="62"/>
  <c r="K2486" i="62"/>
  <c r="O2558" i="62"/>
  <c r="V2558" i="62"/>
  <c r="R2559" i="62"/>
  <c r="M2558" i="62"/>
  <c r="O2599" i="62"/>
  <c r="R2599" i="62"/>
  <c r="M2599" i="62"/>
  <c r="V2599" i="62"/>
  <c r="K2599" i="62"/>
  <c r="M2650" i="62"/>
  <c r="K2650" i="62"/>
  <c r="V2650" i="62"/>
  <c r="O2650" i="62"/>
  <c r="R2663" i="62"/>
  <c r="O2663" i="62"/>
  <c r="V2663" i="62"/>
  <c r="M2663" i="62"/>
  <c r="K2663" i="62"/>
  <c r="V2667" i="62"/>
  <c r="R2667" i="62"/>
  <c r="O2667" i="62"/>
  <c r="M2667" i="62"/>
  <c r="K2667" i="62"/>
  <c r="V2742" i="62"/>
  <c r="O2742" i="62"/>
  <c r="M2742" i="62"/>
  <c r="K2742" i="62"/>
  <c r="R2743" i="62"/>
  <c r="V2784" i="62"/>
  <c r="O2784" i="62"/>
  <c r="M2784" i="62"/>
  <c r="R2785" i="62"/>
  <c r="R2937" i="62"/>
  <c r="O2937" i="62"/>
  <c r="M2937" i="62"/>
  <c r="V2937" i="62"/>
  <c r="V3026" i="62"/>
  <c r="O3026" i="62"/>
  <c r="M3026" i="62"/>
  <c r="K3026" i="62"/>
  <c r="R3027" i="62"/>
  <c r="V3174" i="62"/>
  <c r="O3174" i="62"/>
  <c r="M3174" i="62"/>
  <c r="K3174" i="62"/>
  <c r="R3175" i="62"/>
  <c r="P80" i="64"/>
  <c r="N80" i="64"/>
  <c r="L80" i="64"/>
  <c r="W80" i="64"/>
  <c r="V1134" i="62"/>
  <c r="O1134" i="62"/>
  <c r="M1134" i="62"/>
  <c r="M1171" i="62"/>
  <c r="K1171" i="62"/>
  <c r="V1175" i="62"/>
  <c r="R1175" i="62"/>
  <c r="M1292" i="62"/>
  <c r="K1292" i="62"/>
  <c r="V1292" i="62"/>
  <c r="O1292" i="62"/>
  <c r="V1344" i="62"/>
  <c r="O1344" i="62"/>
  <c r="M1344" i="62"/>
  <c r="K1344" i="62"/>
  <c r="M1359" i="62"/>
  <c r="R1367" i="62"/>
  <c r="O1367" i="62"/>
  <c r="M1367" i="62"/>
  <c r="K1367" i="62"/>
  <c r="V1372" i="62"/>
  <c r="O1372" i="62"/>
  <c r="M1372" i="62"/>
  <c r="O1383" i="62"/>
  <c r="K1385" i="62"/>
  <c r="V1391" i="62"/>
  <c r="R1391" i="62"/>
  <c r="M1391" i="62"/>
  <c r="R1393" i="62"/>
  <c r="O1408" i="62"/>
  <c r="K1408" i="62"/>
  <c r="V1408" i="62"/>
  <c r="M1408" i="62"/>
  <c r="V1422" i="62"/>
  <c r="M1422" i="62"/>
  <c r="R1435" i="62"/>
  <c r="M1435" i="62"/>
  <c r="M1447" i="62"/>
  <c r="V1447" i="62"/>
  <c r="R1447" i="62"/>
  <c r="M1449" i="62"/>
  <c r="K1452" i="62"/>
  <c r="R1453" i="62"/>
  <c r="V1452" i="62"/>
  <c r="R1495" i="62"/>
  <c r="O1495" i="62"/>
  <c r="K1495" i="62"/>
  <c r="V1495" i="62"/>
  <c r="O1502" i="62"/>
  <c r="M1502" i="62"/>
  <c r="V1502" i="62"/>
  <c r="K1502" i="62"/>
  <c r="K1511" i="62"/>
  <c r="K1527" i="62"/>
  <c r="V1548" i="62"/>
  <c r="O1548" i="62"/>
  <c r="M1548" i="62"/>
  <c r="K1548" i="62"/>
  <c r="V1577" i="62"/>
  <c r="R1577" i="62"/>
  <c r="O1577" i="62"/>
  <c r="V1582" i="62"/>
  <c r="M1582" i="62"/>
  <c r="O1582" i="62"/>
  <c r="K1582" i="62"/>
  <c r="K1608" i="62"/>
  <c r="V1610" i="62"/>
  <c r="O1630" i="62"/>
  <c r="M1630" i="62"/>
  <c r="K1630" i="62"/>
  <c r="V1630" i="62"/>
  <c r="V1641" i="62"/>
  <c r="R1641" i="62"/>
  <c r="O1641" i="62"/>
  <c r="K1641" i="62"/>
  <c r="O1644" i="62"/>
  <c r="M1644" i="62"/>
  <c r="K1644" i="62"/>
  <c r="O1647" i="62"/>
  <c r="V1650" i="62"/>
  <c r="M1650" i="62"/>
  <c r="O1711" i="62"/>
  <c r="M1713" i="62"/>
  <c r="P1726" i="62"/>
  <c r="M1726" i="62"/>
  <c r="K1731" i="62"/>
  <c r="R1735" i="62"/>
  <c r="O1735" i="62"/>
  <c r="M1735" i="62"/>
  <c r="O1753" i="62"/>
  <c r="M1753" i="62"/>
  <c r="K1753" i="62"/>
  <c r="V1753" i="62"/>
  <c r="R1753" i="62"/>
  <c r="V1810" i="62"/>
  <c r="M1810" i="62"/>
  <c r="M1808" i="62" s="1"/>
  <c r="K1810" i="62"/>
  <c r="V1813" i="62"/>
  <c r="R1813" i="62"/>
  <c r="O1832" i="62"/>
  <c r="M1832" i="62"/>
  <c r="V1868" i="62"/>
  <c r="O1868" i="62"/>
  <c r="R1869" i="62"/>
  <c r="R1871" i="62"/>
  <c r="V1871" i="62"/>
  <c r="M1874" i="62"/>
  <c r="M1870" i="62" s="1"/>
  <c r="K1874" i="62"/>
  <c r="V1877" i="62"/>
  <c r="R1877" i="62"/>
  <c r="O1877" i="62"/>
  <c r="K1877" i="62"/>
  <c r="M1877" i="62"/>
  <c r="K1891" i="62"/>
  <c r="O1893" i="62"/>
  <c r="M1893" i="62"/>
  <c r="K1893" i="62"/>
  <c r="V1893" i="62"/>
  <c r="R1893" i="62"/>
  <c r="R1929" i="62"/>
  <c r="V1952" i="62"/>
  <c r="O1952" i="62"/>
  <c r="M1952" i="62"/>
  <c r="K1952" i="62"/>
  <c r="R1963" i="62"/>
  <c r="M1963" i="62"/>
  <c r="O1963" i="62"/>
  <c r="K1963" i="62"/>
  <c r="V1963" i="62"/>
  <c r="R1967" i="62"/>
  <c r="O1967" i="62"/>
  <c r="M1967" i="62"/>
  <c r="V1967" i="62"/>
  <c r="K1967" i="62"/>
  <c r="V1981" i="62"/>
  <c r="R1981" i="62"/>
  <c r="O1981" i="62"/>
  <c r="K1987" i="62"/>
  <c r="R1995" i="62"/>
  <c r="V1995" i="62"/>
  <c r="O1995" i="62"/>
  <c r="M1995" i="62"/>
  <c r="K1995" i="62"/>
  <c r="K2046" i="62"/>
  <c r="V2046" i="62"/>
  <c r="O2046" i="62"/>
  <c r="V2084" i="62"/>
  <c r="M2084" i="62"/>
  <c r="O2084" i="62"/>
  <c r="K2084" i="62"/>
  <c r="O2232" i="62"/>
  <c r="M2232" i="62"/>
  <c r="K2232" i="62"/>
  <c r="V2232" i="62"/>
  <c r="V2434" i="62"/>
  <c r="O2434" i="62"/>
  <c r="M2434" i="62"/>
  <c r="K2434" i="62"/>
  <c r="K2558" i="62"/>
  <c r="K2784" i="62"/>
  <c r="K2937" i="62"/>
  <c r="W96" i="64"/>
  <c r="P96" i="64"/>
  <c r="N96" i="64"/>
  <c r="L96" i="64"/>
  <c r="W780" i="64"/>
  <c r="L780" i="64"/>
  <c r="N780" i="64"/>
  <c r="P1066" i="62"/>
  <c r="Q1125" i="62"/>
  <c r="R1147" i="62"/>
  <c r="S1149" i="62"/>
  <c r="R1163" i="62"/>
  <c r="O1163" i="62"/>
  <c r="M1163" i="62"/>
  <c r="M1175" i="62"/>
  <c r="M1196" i="62"/>
  <c r="O1198" i="62"/>
  <c r="M1198" i="62"/>
  <c r="K1198" i="62"/>
  <c r="R1211" i="62"/>
  <c r="V1224" i="62"/>
  <c r="O1229" i="62"/>
  <c r="M1229" i="62"/>
  <c r="K1229" i="62"/>
  <c r="V1235" i="62"/>
  <c r="R1235" i="62"/>
  <c r="V1267" i="62"/>
  <c r="R1267" i="62"/>
  <c r="R1311" i="62"/>
  <c r="O1311" i="62"/>
  <c r="M1311" i="62"/>
  <c r="V1311" i="62"/>
  <c r="O1316" i="62"/>
  <c r="M1316" i="62"/>
  <c r="K1316" i="62"/>
  <c r="V1335" i="62"/>
  <c r="R1335" i="62"/>
  <c r="O1335" i="62"/>
  <c r="K1335" i="62"/>
  <c r="V1340" i="62"/>
  <c r="M1340" i="62"/>
  <c r="R1349" i="62"/>
  <c r="O1391" i="62"/>
  <c r="V1394" i="62"/>
  <c r="M1394" i="62"/>
  <c r="R1411" i="62"/>
  <c r="O1422" i="62"/>
  <c r="V1427" i="62"/>
  <c r="O1435" i="62"/>
  <c r="O1447" i="62"/>
  <c r="O1452" i="62"/>
  <c r="R1455" i="62"/>
  <c r="O1455" i="62"/>
  <c r="M1455" i="62"/>
  <c r="K1455" i="62"/>
  <c r="V1533" i="62"/>
  <c r="R1533" i="62"/>
  <c r="O1533" i="62"/>
  <c r="M1577" i="62"/>
  <c r="R1603" i="62"/>
  <c r="O1603" i="62"/>
  <c r="M1603" i="62"/>
  <c r="V1603" i="62"/>
  <c r="O1625" i="62"/>
  <c r="M1625" i="62"/>
  <c r="K1625" i="62"/>
  <c r="V1625" i="62"/>
  <c r="R1625" i="62"/>
  <c r="V1644" i="62"/>
  <c r="O1650" i="62"/>
  <c r="R1671" i="62"/>
  <c r="V1671" i="62"/>
  <c r="V1701" i="62"/>
  <c r="R1701" i="62"/>
  <c r="M1701" i="62"/>
  <c r="V1704" i="62"/>
  <c r="O1704" i="62"/>
  <c r="K1704" i="62"/>
  <c r="M1704" i="62"/>
  <c r="V1713" i="62"/>
  <c r="V1738" i="62"/>
  <c r="O1738" i="62"/>
  <c r="M1738" i="62"/>
  <c r="K1738" i="62"/>
  <c r="V1741" i="62"/>
  <c r="R1741" i="62"/>
  <c r="O1741" i="62"/>
  <c r="M1741" i="62"/>
  <c r="V1790" i="62"/>
  <c r="O1790" i="62"/>
  <c r="M1790" i="62"/>
  <c r="K1790" i="62"/>
  <c r="R1801" i="62"/>
  <c r="V1844" i="62"/>
  <c r="O1844" i="62"/>
  <c r="K1844" i="62"/>
  <c r="M1844" i="62"/>
  <c r="M1868" i="62"/>
  <c r="O1891" i="62"/>
  <c r="P1956" i="62"/>
  <c r="V1972" i="62"/>
  <c r="O1972" i="62"/>
  <c r="K1972" i="62"/>
  <c r="M1972" i="62"/>
  <c r="M1981" i="62"/>
  <c r="K2054" i="62"/>
  <c r="O2054" i="62"/>
  <c r="M2054" i="62"/>
  <c r="V2054" i="62"/>
  <c r="O2104" i="62"/>
  <c r="M2104" i="62"/>
  <c r="K2104" i="62"/>
  <c r="V2175" i="62"/>
  <c r="R2175" i="62"/>
  <c r="O2175" i="62"/>
  <c r="K2175" i="62"/>
  <c r="M2175" i="62"/>
  <c r="V2201" i="62"/>
  <c r="O2201" i="62"/>
  <c r="R2201" i="62"/>
  <c r="M2201" i="62"/>
  <c r="K2201" i="62"/>
  <c r="O2241" i="62"/>
  <c r="M2241" i="62"/>
  <c r="K2241" i="62"/>
  <c r="V2241" i="62"/>
  <c r="R2241" i="62"/>
  <c r="V2328" i="62"/>
  <c r="O2328" i="62"/>
  <c r="M2328" i="62"/>
  <c r="K2328" i="62"/>
  <c r="R2329" i="62"/>
  <c r="O2623" i="62"/>
  <c r="V2623" i="62"/>
  <c r="R2623" i="62"/>
  <c r="K2623" i="62"/>
  <c r="M2623" i="62"/>
  <c r="M2870" i="62"/>
  <c r="K2870" i="62"/>
  <c r="V2870" i="62"/>
  <c r="O2870" i="62"/>
  <c r="V2876" i="62"/>
  <c r="O2876" i="62"/>
  <c r="M2876" i="62"/>
  <c r="K2876" i="62"/>
  <c r="R2877" i="62"/>
  <c r="V2906" i="62"/>
  <c r="O2906" i="62"/>
  <c r="M2906" i="62"/>
  <c r="R2907" i="62"/>
  <c r="V2971" i="62"/>
  <c r="R2971" i="62"/>
  <c r="O2971" i="62"/>
  <c r="K2971" i="62"/>
  <c r="K3021" i="62"/>
  <c r="V3021" i="62"/>
  <c r="R3021" i="62"/>
  <c r="O3021" i="62"/>
  <c r="M3021" i="62"/>
  <c r="V3192" i="62"/>
  <c r="R3193" i="62"/>
  <c r="O1078" i="62"/>
  <c r="M1078" i="62"/>
  <c r="K1078" i="62"/>
  <c r="O1095" i="62"/>
  <c r="M1095" i="62"/>
  <c r="K1095" i="62"/>
  <c r="V1097" i="62"/>
  <c r="R1097" i="62"/>
  <c r="O1097" i="62"/>
  <c r="M1127" i="62"/>
  <c r="K1127" i="62"/>
  <c r="V1131" i="62"/>
  <c r="R1131" i="62"/>
  <c r="O1175" i="62"/>
  <c r="O1177" i="62"/>
  <c r="M1177" i="62"/>
  <c r="K1177" i="62"/>
  <c r="O1196" i="62"/>
  <c r="O1202" i="62"/>
  <c r="M1202" i="62"/>
  <c r="K1202" i="62"/>
  <c r="V1204" i="62"/>
  <c r="M1204" i="62"/>
  <c r="V1207" i="62"/>
  <c r="R1221" i="62"/>
  <c r="M1221" i="62"/>
  <c r="R1225" i="62"/>
  <c r="O1225" i="62"/>
  <c r="M1225" i="62"/>
  <c r="Q1227" i="62"/>
  <c r="V1232" i="62"/>
  <c r="V1246" i="62"/>
  <c r="O1246" i="62"/>
  <c r="M1246" i="62"/>
  <c r="K1246" i="62"/>
  <c r="Q1267" i="62"/>
  <c r="O1269" i="62"/>
  <c r="M1269" i="62"/>
  <c r="K1269" i="62"/>
  <c r="V1269" i="62"/>
  <c r="R1269" i="62"/>
  <c r="V1296" i="62"/>
  <c r="V1298" i="62"/>
  <c r="O1298" i="62"/>
  <c r="M1298" i="62"/>
  <c r="K1298" i="62"/>
  <c r="O1357" i="62"/>
  <c r="K1357" i="62"/>
  <c r="V1357" i="62"/>
  <c r="R1357" i="62"/>
  <c r="V1367" i="62"/>
  <c r="R1383" i="62"/>
  <c r="V1386" i="62"/>
  <c r="O1386" i="62"/>
  <c r="M1386" i="62"/>
  <c r="K1386" i="62"/>
  <c r="K1394" i="62"/>
  <c r="V1404" i="62"/>
  <c r="O1404" i="62"/>
  <c r="M1404" i="62"/>
  <c r="V1409" i="62"/>
  <c r="R1409" i="62"/>
  <c r="V1450" i="62"/>
  <c r="M1450" i="62"/>
  <c r="V1459" i="62"/>
  <c r="M1495" i="62"/>
  <c r="O1509" i="62"/>
  <c r="M1509" i="62"/>
  <c r="K1509" i="62"/>
  <c r="V1509" i="62"/>
  <c r="V1527" i="62"/>
  <c r="O1531" i="62"/>
  <c r="M1531" i="62"/>
  <c r="K1531" i="62"/>
  <c r="V1564" i="62"/>
  <c r="O1564" i="62"/>
  <c r="M1564" i="62"/>
  <c r="K1564" i="62"/>
  <c r="R1565" i="62"/>
  <c r="V1585" i="62"/>
  <c r="R1595" i="62"/>
  <c r="M1595" i="62"/>
  <c r="V1595" i="62"/>
  <c r="R1631" i="62"/>
  <c r="M1631" i="62"/>
  <c r="O1631" i="62"/>
  <c r="K1631" i="62"/>
  <c r="R1663" i="62"/>
  <c r="M1663" i="62"/>
  <c r="V1663" i="62"/>
  <c r="O1663" i="62"/>
  <c r="K1663" i="62"/>
  <c r="V1683" i="62"/>
  <c r="R1683" i="62"/>
  <c r="O1683" i="62"/>
  <c r="R1711" i="62"/>
  <c r="Q1723" i="62"/>
  <c r="O1756" i="62"/>
  <c r="M1756" i="62"/>
  <c r="K1756" i="62"/>
  <c r="V1756" i="62"/>
  <c r="R1759" i="62"/>
  <c r="O1759" i="62"/>
  <c r="V1759" i="62"/>
  <c r="K1759" i="62"/>
  <c r="O1760" i="62"/>
  <c r="M1771" i="62"/>
  <c r="K1771" i="62"/>
  <c r="R1771" i="62"/>
  <c r="V1874" i="62"/>
  <c r="M1919" i="62"/>
  <c r="K1919" i="62"/>
  <c r="M1942" i="62"/>
  <c r="K1942" i="62"/>
  <c r="V1942" i="62"/>
  <c r="O1942" i="62"/>
  <c r="R2041" i="62"/>
  <c r="M2041" i="62"/>
  <c r="O2041" i="62"/>
  <c r="K2041" i="62"/>
  <c r="V2041" i="62"/>
  <c r="R2061" i="62"/>
  <c r="O2061" i="62"/>
  <c r="K2061" i="62"/>
  <c r="V2061" i="62"/>
  <c r="M2061" i="62"/>
  <c r="K2121" i="62"/>
  <c r="V2121" i="62"/>
  <c r="O2121" i="62"/>
  <c r="R2121" i="62"/>
  <c r="V2161" i="62"/>
  <c r="R2161" i="62"/>
  <c r="K2168" i="62"/>
  <c r="O2168" i="62"/>
  <c r="V2168" i="62"/>
  <c r="M2168" i="62"/>
  <c r="R2169" i="62"/>
  <c r="O2217" i="62"/>
  <c r="M2217" i="62"/>
  <c r="K2217" i="62"/>
  <c r="V2217" i="62"/>
  <c r="V2221" i="62"/>
  <c r="R2221" i="62"/>
  <c r="V2314" i="62"/>
  <c r="O2314" i="62"/>
  <c r="M2314" i="62"/>
  <c r="K2314" i="62"/>
  <c r="R2395" i="62"/>
  <c r="V2395" i="62"/>
  <c r="M2395" i="62"/>
  <c r="K2395" i="62"/>
  <c r="O2395" i="62"/>
  <c r="V2490" i="62"/>
  <c r="O2490" i="62"/>
  <c r="M2490" i="62"/>
  <c r="K2490" i="62"/>
  <c r="M2739" i="62"/>
  <c r="K2739" i="62"/>
  <c r="V2739" i="62"/>
  <c r="R2739" i="62"/>
  <c r="O2739" i="62"/>
  <c r="O2964" i="62"/>
  <c r="K2964" i="62"/>
  <c r="V2964" i="62"/>
  <c r="V2989" i="62"/>
  <c r="R2989" i="62"/>
  <c r="O2989" i="62"/>
  <c r="M2989" i="62"/>
  <c r="K2989" i="62"/>
  <c r="W118" i="64"/>
  <c r="P118" i="64"/>
  <c r="N118" i="64"/>
  <c r="L118" i="64"/>
  <c r="P369" i="64"/>
  <c r="N369" i="64"/>
  <c r="L369" i="64"/>
  <c r="W369" i="64"/>
  <c r="V1047" i="62"/>
  <c r="R1047" i="62"/>
  <c r="O1073" i="62"/>
  <c r="M1073" i="62"/>
  <c r="K1073" i="62"/>
  <c r="V1073" i="62"/>
  <c r="P1078" i="62"/>
  <c r="K1093" i="62"/>
  <c r="K1097" i="62"/>
  <c r="S1113" i="62"/>
  <c r="S1117" i="62"/>
  <c r="O1127" i="62"/>
  <c r="K1131" i="62"/>
  <c r="Q1131" i="62" s="1"/>
  <c r="V1147" i="62"/>
  <c r="R1171" i="62"/>
  <c r="S1173" i="62"/>
  <c r="R1187" i="62"/>
  <c r="O1187" i="62"/>
  <c r="M1187" i="62"/>
  <c r="K1189" i="62"/>
  <c r="K1204" i="62"/>
  <c r="V1208" i="62"/>
  <c r="O1208" i="62"/>
  <c r="M1208" i="62"/>
  <c r="K1221" i="62"/>
  <c r="K1225" i="62"/>
  <c r="Q1231" i="62"/>
  <c r="K1239" i="62"/>
  <c r="K1241" i="62"/>
  <c r="R1241" i="62"/>
  <c r="O1241" i="62"/>
  <c r="Q1272" i="62"/>
  <c r="R1275" i="62"/>
  <c r="M1275" i="62"/>
  <c r="V1275" i="62"/>
  <c r="O1275" i="62"/>
  <c r="O1293" i="62"/>
  <c r="K1293" i="62"/>
  <c r="K1309" i="62"/>
  <c r="V1309" i="62"/>
  <c r="V1338" i="62"/>
  <c r="O1338" i="62"/>
  <c r="M1338" i="62"/>
  <c r="M1355" i="62"/>
  <c r="Q1355" i="62" s="1"/>
  <c r="V1355" i="62"/>
  <c r="R1355" i="62"/>
  <c r="M1370" i="62"/>
  <c r="K1370" i="62"/>
  <c r="V1370" i="62"/>
  <c r="O1370" i="62"/>
  <c r="V1381" i="62"/>
  <c r="R1381" i="62"/>
  <c r="Q1409" i="62"/>
  <c r="M1415" i="62"/>
  <c r="Q1415" i="62" s="1"/>
  <c r="V1415" i="62"/>
  <c r="O1417" i="62"/>
  <c r="K1417" i="62"/>
  <c r="V1417" i="62"/>
  <c r="R1417" i="62"/>
  <c r="M1417" i="62"/>
  <c r="V1423" i="62"/>
  <c r="R1423" i="62"/>
  <c r="O1423" i="62"/>
  <c r="K1423" i="62"/>
  <c r="V1428" i="62"/>
  <c r="M1428" i="62"/>
  <c r="M1438" i="62"/>
  <c r="V1438" i="62"/>
  <c r="O1438" i="62"/>
  <c r="K1438" i="62"/>
  <c r="M1443" i="62"/>
  <c r="K1443" i="62"/>
  <c r="V1443" i="62"/>
  <c r="R1443" i="62"/>
  <c r="K1450" i="62"/>
  <c r="R1463" i="62"/>
  <c r="O1476" i="62"/>
  <c r="M1476" i="62"/>
  <c r="K1476" i="62"/>
  <c r="O1490" i="62"/>
  <c r="M1490" i="62"/>
  <c r="K1490" i="62"/>
  <c r="V1490" i="62"/>
  <c r="V1501" i="62"/>
  <c r="R1501" i="62"/>
  <c r="O1501" i="62"/>
  <c r="M1501" i="62"/>
  <c r="K1501" i="62"/>
  <c r="P1509" i="62"/>
  <c r="V1515" i="62"/>
  <c r="R1515" i="62"/>
  <c r="M1533" i="62"/>
  <c r="V1578" i="62"/>
  <c r="O1578" i="62"/>
  <c r="M1578" i="62"/>
  <c r="V1591" i="62"/>
  <c r="R1591" i="62"/>
  <c r="K1595" i="62"/>
  <c r="V1618" i="62"/>
  <c r="M1618" i="62"/>
  <c r="K1618" i="62"/>
  <c r="V1626" i="62"/>
  <c r="O1626" i="62"/>
  <c r="M1626" i="62"/>
  <c r="V1651" i="62"/>
  <c r="R1651" i="62"/>
  <c r="M1651" i="62"/>
  <c r="Q1651" i="62" s="1"/>
  <c r="V1672" i="62"/>
  <c r="O1672" i="62"/>
  <c r="K1672" i="62"/>
  <c r="K1683" i="62"/>
  <c r="O1701" i="62"/>
  <c r="V1711" i="62"/>
  <c r="V1735" i="62"/>
  <c r="O1739" i="62"/>
  <c r="M1739" i="62"/>
  <c r="K1739" i="62"/>
  <c r="O1771" i="62"/>
  <c r="Q1779" i="62"/>
  <c r="V1792" i="62"/>
  <c r="O1792" i="62"/>
  <c r="K1792" i="62"/>
  <c r="M1792" i="62"/>
  <c r="V1818" i="62"/>
  <c r="O1818" i="62"/>
  <c r="V1830" i="62"/>
  <c r="O1830" i="62"/>
  <c r="M1830" i="62"/>
  <c r="V1895" i="62"/>
  <c r="R1895" i="62"/>
  <c r="O1919" i="62"/>
  <c r="O1950" i="62"/>
  <c r="M1950" i="62"/>
  <c r="V1950" i="62"/>
  <c r="O1958" i="62"/>
  <c r="Q1958" i="62" s="1"/>
  <c r="R1985" i="62"/>
  <c r="O1985" i="62"/>
  <c r="K1985" i="62"/>
  <c r="V1985" i="62"/>
  <c r="R1999" i="62"/>
  <c r="V1999" i="62"/>
  <c r="V2052" i="62"/>
  <c r="O2052" i="62"/>
  <c r="M2052" i="62"/>
  <c r="R2053" i="62"/>
  <c r="Q2067" i="62"/>
  <c r="R2069" i="62"/>
  <c r="V2104" i="62"/>
  <c r="M2121" i="62"/>
  <c r="V2425" i="62"/>
  <c r="R2425" i="62"/>
  <c r="O2425" i="62"/>
  <c r="M2425" i="62"/>
  <c r="K2425" i="62"/>
  <c r="O2509" i="62"/>
  <c r="M2509" i="62"/>
  <c r="V2509" i="62"/>
  <c r="R2509" i="62"/>
  <c r="R2563" i="62"/>
  <c r="O2563" i="62"/>
  <c r="M2563" i="62"/>
  <c r="V2563" i="62"/>
  <c r="K2563" i="62"/>
  <c r="V2610" i="62"/>
  <c r="O2610" i="62"/>
  <c r="M2610" i="62"/>
  <c r="K2610" i="62"/>
  <c r="R2611" i="62"/>
  <c r="M2964" i="62"/>
  <c r="V3124" i="62"/>
  <c r="O3124" i="62"/>
  <c r="M3124" i="62"/>
  <c r="K3124" i="62"/>
  <c r="K3558" i="62"/>
  <c r="R3559" i="62"/>
  <c r="O3558" i="62"/>
  <c r="O3554" i="62" s="1"/>
  <c r="M3558" i="62"/>
  <c r="M3554" i="62" s="1"/>
  <c r="F144" i="64"/>
  <c r="I144" i="64"/>
  <c r="P188" i="64"/>
  <c r="N188" i="64"/>
  <c r="L188" i="64"/>
  <c r="W188" i="64"/>
  <c r="Q212" i="64"/>
  <c r="P212" i="64"/>
  <c r="W709" i="64"/>
  <c r="S709" i="64"/>
  <c r="M1757" i="62"/>
  <c r="K1757" i="62"/>
  <c r="V1757" i="62"/>
  <c r="R1757" i="62"/>
  <c r="V1826" i="62"/>
  <c r="O1826" i="62"/>
  <c r="M1826" i="62"/>
  <c r="O1866" i="62"/>
  <c r="M1866" i="62"/>
  <c r="K1866" i="62"/>
  <c r="V1866" i="62"/>
  <c r="O1934" i="62"/>
  <c r="M1934" i="62"/>
  <c r="K1934" i="62"/>
  <c r="K1948" i="62"/>
  <c r="V1948" i="62"/>
  <c r="O1948" i="62"/>
  <c r="P1953" i="62"/>
  <c r="V1982" i="62"/>
  <c r="O1982" i="62"/>
  <c r="M1982" i="62"/>
  <c r="K1982" i="62"/>
  <c r="O1989" i="62"/>
  <c r="M1989" i="62"/>
  <c r="K1989" i="62"/>
  <c r="V1989" i="62"/>
  <c r="R1989" i="62"/>
  <c r="K2083" i="62"/>
  <c r="V2083" i="62"/>
  <c r="R2083" i="62"/>
  <c r="M2083" i="62"/>
  <c r="R2091" i="62"/>
  <c r="O2091" i="62"/>
  <c r="M2091" i="62"/>
  <c r="V2115" i="62"/>
  <c r="R2115" i="62"/>
  <c r="O2115" i="62"/>
  <c r="Q2115" i="62" s="1"/>
  <c r="R2123" i="62"/>
  <c r="O2123" i="62"/>
  <c r="M2123" i="62"/>
  <c r="V2123" i="62"/>
  <c r="O2213" i="62"/>
  <c r="M2213" i="62"/>
  <c r="K2213" i="62"/>
  <c r="V2213" i="62"/>
  <c r="R2275" i="62"/>
  <c r="V2275" i="62"/>
  <c r="O2275" i="62"/>
  <c r="M2275" i="62"/>
  <c r="K2275" i="62"/>
  <c r="V2449" i="62"/>
  <c r="R2449" i="62"/>
  <c r="O2449" i="62"/>
  <c r="M2449" i="62"/>
  <c r="V2478" i="62"/>
  <c r="O2478" i="62"/>
  <c r="M2478" i="62"/>
  <c r="K2478" i="62"/>
  <c r="M2538" i="62"/>
  <c r="K2538" i="62"/>
  <c r="V2538" i="62"/>
  <c r="O2538" i="62"/>
  <c r="K2552" i="62"/>
  <c r="R2553" i="62"/>
  <c r="V2552" i="62"/>
  <c r="O2552" i="62"/>
  <c r="V2715" i="62"/>
  <c r="R2715" i="62"/>
  <c r="O2715" i="62"/>
  <c r="M2715" i="62"/>
  <c r="K2715" i="62"/>
  <c r="O2720" i="62"/>
  <c r="M2720" i="62"/>
  <c r="K2720" i="62"/>
  <c r="V2720" i="62"/>
  <c r="R2723" i="62"/>
  <c r="O2723" i="62"/>
  <c r="M2723" i="62"/>
  <c r="K2723" i="62"/>
  <c r="V2723" i="62"/>
  <c r="O2842" i="62"/>
  <c r="V2842" i="62"/>
  <c r="M2842" i="62"/>
  <c r="V2853" i="62"/>
  <c r="O2853" i="62"/>
  <c r="M2853" i="62"/>
  <c r="K2853" i="62"/>
  <c r="R2853" i="62"/>
  <c r="V2944" i="62"/>
  <c r="O2944" i="62"/>
  <c r="M2944" i="62"/>
  <c r="K2944" i="62"/>
  <c r="L103" i="64"/>
  <c r="W103" i="64"/>
  <c r="S103" i="64"/>
  <c r="P103" i="64"/>
  <c r="N103" i="64"/>
  <c r="P393" i="64"/>
  <c r="N393" i="64"/>
  <c r="L393" i="64"/>
  <c r="W393" i="64"/>
  <c r="W704" i="64"/>
  <c r="P704" i="64"/>
  <c r="N704" i="64"/>
  <c r="S705" i="64"/>
  <c r="W1123" i="64"/>
  <c r="S1123" i="64"/>
  <c r="W1419" i="64"/>
  <c r="S1419" i="64"/>
  <c r="I2148" i="64"/>
  <c r="F2148" i="64"/>
  <c r="V1779" i="62"/>
  <c r="R1779" i="62"/>
  <c r="V1797" i="62"/>
  <c r="R1797" i="62"/>
  <c r="O1797" i="62"/>
  <c r="Q1797" i="62" s="1"/>
  <c r="K1826" i="62"/>
  <c r="R1853" i="62"/>
  <c r="O1853" i="62"/>
  <c r="K1853" i="62"/>
  <c r="V1853" i="62"/>
  <c r="M1853" i="62"/>
  <c r="R1865" i="62"/>
  <c r="V1864" i="62"/>
  <c r="V1872" i="62"/>
  <c r="O1872" i="62"/>
  <c r="R1873" i="62"/>
  <c r="V1912" i="62"/>
  <c r="O1912" i="62"/>
  <c r="K1912" i="62"/>
  <c r="M1912" i="62"/>
  <c r="V1940" i="62"/>
  <c r="O1940" i="62"/>
  <c r="Q1940" i="62" s="1"/>
  <c r="R1941" i="62"/>
  <c r="M1965" i="62"/>
  <c r="K1965" i="62"/>
  <c r="V1965" i="62"/>
  <c r="R1965" i="62"/>
  <c r="O1965" i="62"/>
  <c r="R1971" i="62"/>
  <c r="O1971" i="62"/>
  <c r="M1971" i="62"/>
  <c r="V1971" i="62"/>
  <c r="K1971" i="62"/>
  <c r="R2003" i="62"/>
  <c r="O2003" i="62"/>
  <c r="M2003" i="62"/>
  <c r="V2003" i="62"/>
  <c r="R2057" i="62"/>
  <c r="O2057" i="62"/>
  <c r="M2057" i="62"/>
  <c r="V2057" i="62"/>
  <c r="K2057" i="62"/>
  <c r="K2063" i="62"/>
  <c r="V2063" i="62"/>
  <c r="O2063" i="62"/>
  <c r="M2063" i="62"/>
  <c r="R2063" i="62"/>
  <c r="O2083" i="62"/>
  <c r="K2091" i="62"/>
  <c r="R2127" i="62"/>
  <c r="V2130" i="62"/>
  <c r="O2130" i="62"/>
  <c r="K2130" i="62"/>
  <c r="R2131" i="62"/>
  <c r="M2130" i="62"/>
  <c r="V2162" i="62"/>
  <c r="M2162" i="62"/>
  <c r="K2162" i="62"/>
  <c r="O2162" i="62"/>
  <c r="V2238" i="62"/>
  <c r="O2238" i="62"/>
  <c r="M2238" i="62"/>
  <c r="K2238" i="62"/>
  <c r="V2344" i="62"/>
  <c r="O2344" i="62"/>
  <c r="M2344" i="62"/>
  <c r="K2344" i="62"/>
  <c r="R2345" i="62"/>
  <c r="V2391" i="62"/>
  <c r="R2391" i="62"/>
  <c r="M2391" i="62"/>
  <c r="K2449" i="62"/>
  <c r="R2467" i="62"/>
  <c r="V2467" i="62"/>
  <c r="O2467" i="62"/>
  <c r="M2467" i="62"/>
  <c r="V2501" i="62"/>
  <c r="R2501" i="62"/>
  <c r="O2501" i="62"/>
  <c r="M2501" i="62"/>
  <c r="K2501" i="62"/>
  <c r="M2552" i="62"/>
  <c r="V2616" i="62"/>
  <c r="O2616" i="62"/>
  <c r="M2616" i="62"/>
  <c r="R2617" i="62"/>
  <c r="K2616" i="62"/>
  <c r="V2814" i="62"/>
  <c r="O2814" i="62"/>
  <c r="M2814" i="62"/>
  <c r="K2839" i="62"/>
  <c r="V2839" i="62"/>
  <c r="R2839" i="62"/>
  <c r="O2839" i="62"/>
  <c r="M2839" i="62"/>
  <c r="K2842" i="62"/>
  <c r="O2914" i="62"/>
  <c r="M2914" i="62"/>
  <c r="K2914" i="62"/>
  <c r="V2914" i="62"/>
  <c r="R2923" i="62"/>
  <c r="O2923" i="62"/>
  <c r="V2923" i="62"/>
  <c r="M2923" i="62"/>
  <c r="K2923" i="62"/>
  <c r="V2940" i="62"/>
  <c r="R2941" i="62"/>
  <c r="O2940" i="62"/>
  <c r="K2940" i="62"/>
  <c r="K3500" i="62"/>
  <c r="N28" i="64"/>
  <c r="L28" i="64"/>
  <c r="W28" i="64"/>
  <c r="P28" i="64"/>
  <c r="L54" i="64"/>
  <c r="W54" i="64"/>
  <c r="N54" i="64"/>
  <c r="W66" i="64"/>
  <c r="P66" i="64"/>
  <c r="N66" i="64"/>
  <c r="L66" i="64"/>
  <c r="S67" i="64"/>
  <c r="W402" i="64"/>
  <c r="P402" i="64"/>
  <c r="N402" i="64"/>
  <c r="L402" i="64"/>
  <c r="L704" i="64"/>
  <c r="W1094" i="64"/>
  <c r="P1094" i="64"/>
  <c r="L1094" i="64"/>
  <c r="N1094" i="64"/>
  <c r="F146" i="64"/>
  <c r="I146" i="64"/>
  <c r="W151" i="64"/>
  <c r="S151" i="64"/>
  <c r="P151" i="64"/>
  <c r="N151" i="64"/>
  <c r="L151" i="64"/>
  <c r="W605" i="64"/>
  <c r="P605" i="64"/>
  <c r="N605" i="64"/>
  <c r="L605" i="64"/>
  <c r="W699" i="64"/>
  <c r="P699" i="64"/>
  <c r="N699" i="64"/>
  <c r="L699" i="64"/>
  <c r="W972" i="64"/>
  <c r="P972" i="64"/>
  <c r="L972" i="64"/>
  <c r="N972" i="64"/>
  <c r="O1848" i="62"/>
  <c r="M1848" i="62"/>
  <c r="K1848" i="62"/>
  <c r="M1851" i="62"/>
  <c r="K1851" i="62"/>
  <c r="V1851" i="62"/>
  <c r="R1851" i="62"/>
  <c r="O1851" i="62"/>
  <c r="V1854" i="62"/>
  <c r="M1854" i="62"/>
  <c r="V1862" i="62"/>
  <c r="O1862" i="62"/>
  <c r="M1862" i="62"/>
  <c r="O1897" i="62"/>
  <c r="M1897" i="62"/>
  <c r="K1897" i="62"/>
  <c r="V1897" i="62"/>
  <c r="R1897" i="62"/>
  <c r="S1901" i="62"/>
  <c r="O1915" i="62"/>
  <c r="M1915" i="62"/>
  <c r="K1915" i="62"/>
  <c r="V1915" i="62"/>
  <c r="O1933" i="62"/>
  <c r="M1933" i="62"/>
  <c r="K1933" i="62"/>
  <c r="V1933" i="62"/>
  <c r="O1938" i="62"/>
  <c r="M1938" i="62"/>
  <c r="K1938" i="62"/>
  <c r="M1951" i="62"/>
  <c r="K1951" i="62"/>
  <c r="V1951" i="62"/>
  <c r="R1951" i="62"/>
  <c r="O1964" i="62"/>
  <c r="M1964" i="62"/>
  <c r="K1964" i="62"/>
  <c r="V1969" i="62"/>
  <c r="R1969" i="62"/>
  <c r="P1995" i="62"/>
  <c r="R2007" i="62"/>
  <c r="O2007" i="62"/>
  <c r="M2007" i="62"/>
  <c r="M2005" i="62" s="1"/>
  <c r="O2078" i="62"/>
  <c r="V2078" i="62"/>
  <c r="M2078" i="62"/>
  <c r="R2109" i="62"/>
  <c r="O2109" i="62"/>
  <c r="V2109" i="62"/>
  <c r="M2109" i="62"/>
  <c r="R2151" i="62"/>
  <c r="O2151" i="62"/>
  <c r="M2151" i="62"/>
  <c r="K2151" i="62"/>
  <c r="V2151" i="62"/>
  <c r="V2280" i="62"/>
  <c r="M2280" i="62"/>
  <c r="V2368" i="62"/>
  <c r="O2368" i="62"/>
  <c r="M2368" i="62"/>
  <c r="K2368" i="62"/>
  <c r="R2369" i="62"/>
  <c r="V2496" i="62"/>
  <c r="O2496" i="62"/>
  <c r="M2496" i="62"/>
  <c r="R2497" i="62"/>
  <c r="M2523" i="62"/>
  <c r="K2523" i="62"/>
  <c r="V2523" i="62"/>
  <c r="R2523" i="62"/>
  <c r="O2523" i="62"/>
  <c r="V2570" i="62"/>
  <c r="O2570" i="62"/>
  <c r="M2570" i="62"/>
  <c r="K2570" i="62"/>
  <c r="V2648" i="62"/>
  <c r="R2649" i="62"/>
  <c r="R2777" i="62"/>
  <c r="V2777" i="62"/>
  <c r="R2881" i="62"/>
  <c r="V2881" i="62"/>
  <c r="O2881" i="62"/>
  <c r="M2881" i="62"/>
  <c r="F40" i="64"/>
  <c r="I40" i="64"/>
  <c r="W50" i="64"/>
  <c r="P50" i="64"/>
  <c r="N50" i="64"/>
  <c r="S115" i="64"/>
  <c r="P115" i="64"/>
  <c r="N115" i="64"/>
  <c r="L115" i="64"/>
  <c r="W195" i="64"/>
  <c r="P195" i="64"/>
  <c r="L195" i="64"/>
  <c r="N195" i="64"/>
  <c r="W602" i="64"/>
  <c r="N602" i="64"/>
  <c r="P602" i="64"/>
  <c r="L602" i="64"/>
  <c r="V1831" i="62"/>
  <c r="R1831" i="62"/>
  <c r="O1831" i="62"/>
  <c r="M1831" i="62"/>
  <c r="K1854" i="62"/>
  <c r="K1862" i="62"/>
  <c r="R1907" i="62"/>
  <c r="O1907" i="62"/>
  <c r="M1907" i="62"/>
  <c r="V1907" i="62"/>
  <c r="K1907" i="62"/>
  <c r="K1913" i="62"/>
  <c r="O1975" i="62"/>
  <c r="M1975" i="62"/>
  <c r="K1975" i="62"/>
  <c r="V1975" i="62"/>
  <c r="V2037" i="62"/>
  <c r="R2037" i="62"/>
  <c r="K2078" i="62"/>
  <c r="R2085" i="62"/>
  <c r="O2085" i="62"/>
  <c r="M2085" i="62"/>
  <c r="K2085" i="62"/>
  <c r="K2109" i="62"/>
  <c r="V2142" i="62"/>
  <c r="O2142" i="62"/>
  <c r="M2142" i="62"/>
  <c r="K2142" i="62"/>
  <c r="K2280" i="62"/>
  <c r="R2283" i="62"/>
  <c r="O2283" i="62"/>
  <c r="M2283" i="62"/>
  <c r="K2283" i="62"/>
  <c r="V2283" i="62"/>
  <c r="V2362" i="62"/>
  <c r="O2362" i="62"/>
  <c r="M2362" i="62"/>
  <c r="R2375" i="62"/>
  <c r="O2375" i="62"/>
  <c r="M2375" i="62"/>
  <c r="V2375" i="62"/>
  <c r="V2421" i="62"/>
  <c r="R2421" i="62"/>
  <c r="K2496" i="62"/>
  <c r="O2641" i="62"/>
  <c r="M2641" i="62"/>
  <c r="R2641" i="62"/>
  <c r="K2641" i="62"/>
  <c r="V2641" i="62"/>
  <c r="V2696" i="62"/>
  <c r="O2696" i="62"/>
  <c r="M2696" i="62"/>
  <c r="K2696" i="62"/>
  <c r="R2697" i="62"/>
  <c r="R2755" i="62"/>
  <c r="V2755" i="62"/>
  <c r="O2755" i="62"/>
  <c r="M2755" i="62"/>
  <c r="K2755" i="62"/>
  <c r="K2768" i="62"/>
  <c r="V2768" i="62"/>
  <c r="O2768" i="62"/>
  <c r="M2768" i="62"/>
  <c r="R2769" i="62"/>
  <c r="K2881" i="62"/>
  <c r="W46" i="64"/>
  <c r="N46" i="64"/>
  <c r="L46" i="64"/>
  <c r="S47" i="64"/>
  <c r="P46" i="64"/>
  <c r="I135" i="64"/>
  <c r="F135" i="64"/>
  <c r="W149" i="64"/>
  <c r="P149" i="64"/>
  <c r="N149" i="64"/>
  <c r="L149" i="64"/>
  <c r="P223" i="64"/>
  <c r="N223" i="64"/>
  <c r="L223" i="64"/>
  <c r="W223" i="64"/>
  <c r="S223" i="64"/>
  <c r="W590" i="64"/>
  <c r="N590" i="64"/>
  <c r="P590" i="64"/>
  <c r="L590" i="64"/>
  <c r="W600" i="64"/>
  <c r="P600" i="64"/>
  <c r="L600" i="64"/>
  <c r="N600" i="64"/>
  <c r="P870" i="64"/>
  <c r="N870" i="64"/>
  <c r="L870" i="64"/>
  <c r="W870" i="64"/>
  <c r="S871" i="64"/>
  <c r="V1817" i="62"/>
  <c r="R1817" i="62"/>
  <c r="O1817" i="62"/>
  <c r="M1817" i="62"/>
  <c r="K1817" i="62"/>
  <c r="V1848" i="62"/>
  <c r="O1854" i="62"/>
  <c r="V1890" i="62"/>
  <c r="M1890" i="62"/>
  <c r="O1890" i="62"/>
  <c r="K1890" i="62"/>
  <c r="M1913" i="62"/>
  <c r="V1923" i="62"/>
  <c r="R1923" i="62"/>
  <c r="O1962" i="62"/>
  <c r="M1962" i="62"/>
  <c r="K1962" i="62"/>
  <c r="V1962" i="62"/>
  <c r="M2015" i="62"/>
  <c r="K2055" i="62"/>
  <c r="V2055" i="62"/>
  <c r="R2055" i="62"/>
  <c r="O2055" i="62"/>
  <c r="M2055" i="62"/>
  <c r="V2092" i="62"/>
  <c r="R2093" i="62"/>
  <c r="O2092" i="62"/>
  <c r="M2092" i="62"/>
  <c r="K2092" i="62"/>
  <c r="O2280" i="62"/>
  <c r="Q2286" i="62"/>
  <c r="V2330" i="62"/>
  <c r="O2330" i="62"/>
  <c r="M2330" i="62"/>
  <c r="K2330" i="62"/>
  <c r="R2331" i="62"/>
  <c r="K2362" i="62"/>
  <c r="K2375" i="62"/>
  <c r="K2421" i="62"/>
  <c r="O2424" i="62"/>
  <c r="M2424" i="62"/>
  <c r="K2424" i="62"/>
  <c r="V2424" i="62"/>
  <c r="R2481" i="62"/>
  <c r="O2481" i="62"/>
  <c r="V2481" i="62"/>
  <c r="M2481" i="62"/>
  <c r="O2560" i="62"/>
  <c r="M2560" i="62"/>
  <c r="K2560" i="62"/>
  <c r="M2571" i="62"/>
  <c r="K2571" i="62"/>
  <c r="V2571" i="62"/>
  <c r="R2571" i="62"/>
  <c r="O2571" i="62"/>
  <c r="V2579" i="62"/>
  <c r="O2579" i="62"/>
  <c r="M2579" i="62"/>
  <c r="K2579" i="62"/>
  <c r="R2579" i="62"/>
  <c r="V2626" i="62"/>
  <c r="O2626" i="62"/>
  <c r="M2626" i="62"/>
  <c r="K2626" i="62"/>
  <c r="R2627" i="62"/>
  <c r="R2733" i="62"/>
  <c r="O2733" i="62"/>
  <c r="M2733" i="62"/>
  <c r="K2733" i="62"/>
  <c r="V2733" i="62"/>
  <c r="O2774" i="62"/>
  <c r="V2774" i="62"/>
  <c r="R2775" i="62"/>
  <c r="M2774" i="62"/>
  <c r="V3010" i="62"/>
  <c r="M3010" i="62"/>
  <c r="K3010" i="62"/>
  <c r="R3011" i="62"/>
  <c r="I34" i="64"/>
  <c r="S35" i="64" s="1"/>
  <c r="F34" i="64"/>
  <c r="F274" i="64"/>
  <c r="I274" i="64"/>
  <c r="W844" i="64"/>
  <c r="P844" i="64"/>
  <c r="L844" i="64"/>
  <c r="N844" i="64"/>
  <c r="V1770" i="62"/>
  <c r="O1770" i="62"/>
  <c r="M1770" i="62"/>
  <c r="K1770" i="62"/>
  <c r="V1823" i="62"/>
  <c r="R1823" i="62"/>
  <c r="O1823" i="62"/>
  <c r="M1823" i="62"/>
  <c r="K1823" i="62"/>
  <c r="V1849" i="62"/>
  <c r="R1849" i="62"/>
  <c r="O1849" i="62"/>
  <c r="M1849" i="62"/>
  <c r="V1876" i="62"/>
  <c r="O1876" i="62"/>
  <c r="K1876" i="62"/>
  <c r="O1879" i="62"/>
  <c r="M1879" i="62"/>
  <c r="K1879" i="62"/>
  <c r="V1879" i="62"/>
  <c r="R1879" i="62"/>
  <c r="O1913" i="62"/>
  <c r="R1915" i="62"/>
  <c r="K1923" i="62"/>
  <c r="Q1923" i="62" s="1"/>
  <c r="V1938" i="62"/>
  <c r="P1959" i="62"/>
  <c r="M1966" i="62"/>
  <c r="K1966" i="62"/>
  <c r="V1966" i="62"/>
  <c r="V1973" i="62"/>
  <c r="R1973" i="62"/>
  <c r="M1973" i="62"/>
  <c r="R1975" i="62"/>
  <c r="P1994" i="62"/>
  <c r="V2005" i="62"/>
  <c r="R2005" i="62"/>
  <c r="K2014" i="62"/>
  <c r="Q2016" i="62"/>
  <c r="Q2026" i="62"/>
  <c r="V2076" i="62"/>
  <c r="O2076" i="62"/>
  <c r="M2076" i="62"/>
  <c r="K2076" i="62"/>
  <c r="O2132" i="62"/>
  <c r="M2132" i="62"/>
  <c r="K2132" i="62"/>
  <c r="V2132" i="62"/>
  <c r="R2165" i="62"/>
  <c r="O2165" i="62"/>
  <c r="Q2165" i="62" s="1"/>
  <c r="V2165" i="62"/>
  <c r="R2251" i="62"/>
  <c r="O2251" i="62"/>
  <c r="M2251" i="62"/>
  <c r="V2251" i="62"/>
  <c r="K2251" i="62"/>
  <c r="V2284" i="62"/>
  <c r="O2284" i="62"/>
  <c r="R2285" i="62"/>
  <c r="K2284" i="62"/>
  <c r="O2313" i="62"/>
  <c r="M2313" i="62"/>
  <c r="K2313" i="62"/>
  <c r="V2313" i="62"/>
  <c r="R2313" i="62"/>
  <c r="V2349" i="62"/>
  <c r="R2349" i="62"/>
  <c r="O2349" i="62"/>
  <c r="M2349" i="62"/>
  <c r="K2349" i="62"/>
  <c r="V2381" i="62"/>
  <c r="R2381" i="62"/>
  <c r="O2381" i="62"/>
  <c r="M2381" i="62"/>
  <c r="K2381" i="62"/>
  <c r="M2421" i="62"/>
  <c r="V2472" i="62"/>
  <c r="O2472" i="62"/>
  <c r="Q2472" i="62" s="1"/>
  <c r="R2473" i="62"/>
  <c r="R2479" i="62"/>
  <c r="K2481" i="62"/>
  <c r="V2540" i="62"/>
  <c r="O2540" i="62"/>
  <c r="M2540" i="62"/>
  <c r="K2540" i="62"/>
  <c r="V2686" i="62"/>
  <c r="O2686" i="62"/>
  <c r="M2686" i="62"/>
  <c r="K2686" i="62"/>
  <c r="R2687" i="62"/>
  <c r="K2774" i="62"/>
  <c r="K2878" i="62"/>
  <c r="O2878" i="62"/>
  <c r="M2878" i="62"/>
  <c r="K2887" i="62"/>
  <c r="V2887" i="62"/>
  <c r="R2887" i="62"/>
  <c r="O2887" i="62"/>
  <c r="M2887" i="62"/>
  <c r="V2928" i="62"/>
  <c r="O2928" i="62"/>
  <c r="M2928" i="62"/>
  <c r="K2928" i="62"/>
  <c r="O3010" i="62"/>
  <c r="V3072" i="62"/>
  <c r="O3072" i="62"/>
  <c r="M3072" i="62"/>
  <c r="K3072" i="62"/>
  <c r="W76" i="64"/>
  <c r="P76" i="64"/>
  <c r="N76" i="64"/>
  <c r="R88" i="64"/>
  <c r="W115" i="64"/>
  <c r="K1253" i="62"/>
  <c r="V1253" i="62"/>
  <c r="K1289" i="62"/>
  <c r="V1289" i="62"/>
  <c r="S1305" i="62"/>
  <c r="M1342" i="62"/>
  <c r="K1342" i="62"/>
  <c r="M1430" i="62"/>
  <c r="K1430" i="62"/>
  <c r="M1434" i="62"/>
  <c r="K1434" i="62"/>
  <c r="M1458" i="62"/>
  <c r="K1458" i="62"/>
  <c r="V1504" i="62"/>
  <c r="O1504" i="62"/>
  <c r="R1611" i="62"/>
  <c r="O1611" i="62"/>
  <c r="M1611" i="62"/>
  <c r="O1657" i="62"/>
  <c r="M1657" i="62"/>
  <c r="K1657" i="62"/>
  <c r="O1685" i="62"/>
  <c r="M1685" i="62"/>
  <c r="K1685" i="62"/>
  <c r="O1847" i="62"/>
  <c r="M1847" i="62"/>
  <c r="K1847" i="62"/>
  <c r="R1875" i="62"/>
  <c r="O1875" i="62"/>
  <c r="M1875" i="62"/>
  <c r="O1947" i="62"/>
  <c r="M1947" i="62"/>
  <c r="K1947" i="62"/>
  <c r="V2048" i="62"/>
  <c r="O2048" i="62"/>
  <c r="M2048" i="62"/>
  <c r="V2110" i="62"/>
  <c r="O2110" i="62"/>
  <c r="V2124" i="62"/>
  <c r="O2124" i="62"/>
  <c r="M2124" i="62"/>
  <c r="K2124" i="62"/>
  <c r="K2149" i="62"/>
  <c r="V2149" i="62"/>
  <c r="R2149" i="62"/>
  <c r="M2149" i="62"/>
  <c r="V2152" i="62"/>
  <c r="O2152" i="62"/>
  <c r="M2152" i="62"/>
  <c r="K2152" i="62"/>
  <c r="R2153" i="62"/>
  <c r="V2174" i="62"/>
  <c r="O2174" i="62"/>
  <c r="M2174" i="62"/>
  <c r="R2187" i="62"/>
  <c r="O2187" i="62"/>
  <c r="M2187" i="62"/>
  <c r="V2187" i="62"/>
  <c r="Q2189" i="62"/>
  <c r="R2227" i="62"/>
  <c r="O2227" i="62"/>
  <c r="M2227" i="62"/>
  <c r="K2227" i="62"/>
  <c r="O2246" i="62"/>
  <c r="M2246" i="62"/>
  <c r="K2246" i="62"/>
  <c r="K2249" i="62"/>
  <c r="V2249" i="62"/>
  <c r="R2249" i="62"/>
  <c r="O2249" i="62"/>
  <c r="V2298" i="62"/>
  <c r="O2298" i="62"/>
  <c r="M2298" i="62"/>
  <c r="K2298" i="62"/>
  <c r="K2388" i="62"/>
  <c r="V2388" i="62"/>
  <c r="O2388" i="62"/>
  <c r="M2388" i="62"/>
  <c r="R2389" i="62"/>
  <c r="V2410" i="62"/>
  <c r="O2410" i="62"/>
  <c r="M2410" i="62"/>
  <c r="K2410" i="62"/>
  <c r="O2447" i="62"/>
  <c r="M2447" i="62"/>
  <c r="K2447" i="62"/>
  <c r="V2447" i="62"/>
  <c r="R2447" i="62"/>
  <c r="V2507" i="62"/>
  <c r="O2507" i="62"/>
  <c r="M2507" i="62"/>
  <c r="K2507" i="62"/>
  <c r="R2507" i="62"/>
  <c r="R2569" i="62"/>
  <c r="V2568" i="62"/>
  <c r="M2618" i="62"/>
  <c r="K2618" i="62"/>
  <c r="O2618" i="62"/>
  <c r="V2618" i="62"/>
  <c r="O2655" i="62"/>
  <c r="V2655" i="62"/>
  <c r="R2655" i="62"/>
  <c r="O2660" i="62"/>
  <c r="M2660" i="62"/>
  <c r="V2660" i="62"/>
  <c r="K2660" i="62"/>
  <c r="V2702" i="62"/>
  <c r="O2702" i="62"/>
  <c r="K2702" i="62"/>
  <c r="V2795" i="62"/>
  <c r="R2795" i="62"/>
  <c r="V2828" i="62"/>
  <c r="O2828" i="62"/>
  <c r="R2829" i="62"/>
  <c r="M2831" i="62"/>
  <c r="K2831" i="62"/>
  <c r="V2831" i="62"/>
  <c r="R2831" i="62"/>
  <c r="O2831" i="62"/>
  <c r="V2975" i="62"/>
  <c r="R2975" i="62"/>
  <c r="O2975" i="62"/>
  <c r="M2975" i="62"/>
  <c r="M3046" i="62"/>
  <c r="K3046" i="62"/>
  <c r="V3046" i="62"/>
  <c r="O3168" i="62"/>
  <c r="M3168" i="62"/>
  <c r="K3168" i="62"/>
  <c r="V3168" i="62"/>
  <c r="R3483" i="62"/>
  <c r="O3483" i="62"/>
  <c r="M3483" i="62"/>
  <c r="K3483" i="62"/>
  <c r="O3488" i="62"/>
  <c r="O3486" i="62" s="1"/>
  <c r="M3488" i="62"/>
  <c r="M3486" i="62" s="1"/>
  <c r="K3488" i="62"/>
  <c r="Q3795" i="62"/>
  <c r="K3775" i="62"/>
  <c r="W48" i="64"/>
  <c r="S49" i="64"/>
  <c r="P48" i="64"/>
  <c r="N48" i="64"/>
  <c r="I111" i="64"/>
  <c r="S203" i="64"/>
  <c r="P203" i="64"/>
  <c r="N203" i="64"/>
  <c r="W203" i="64"/>
  <c r="S681" i="64"/>
  <c r="P681" i="64"/>
  <c r="L681" i="64"/>
  <c r="W681" i="64"/>
  <c r="N681" i="64"/>
  <c r="F696" i="64"/>
  <c r="I696" i="64"/>
  <c r="S697" i="64" s="1"/>
  <c r="F715" i="64"/>
  <c r="I715" i="64"/>
  <c r="I800" i="64"/>
  <c r="F800" i="64"/>
  <c r="W1172" i="64"/>
  <c r="P1172" i="64"/>
  <c r="N1172" i="64"/>
  <c r="V741" i="62"/>
  <c r="V781" i="62"/>
  <c r="V809" i="62"/>
  <c r="V833" i="62"/>
  <c r="R855" i="62"/>
  <c r="V889" i="62"/>
  <c r="V913" i="62"/>
  <c r="V941" i="62"/>
  <c r="V997" i="62"/>
  <c r="V1001" i="62"/>
  <c r="V1005" i="62"/>
  <c r="V1009" i="62"/>
  <c r="V1161" i="62"/>
  <c r="V1185" i="62"/>
  <c r="V1223" i="62"/>
  <c r="O1289" i="62"/>
  <c r="S1317" i="62"/>
  <c r="S1321" i="62"/>
  <c r="S1333" i="62"/>
  <c r="O1337" i="62"/>
  <c r="M1337" i="62"/>
  <c r="K1337" i="62"/>
  <c r="S1357" i="62"/>
  <c r="R1361" i="62"/>
  <c r="O1365" i="62"/>
  <c r="M1365" i="62"/>
  <c r="K1365" i="62"/>
  <c r="O1374" i="62"/>
  <c r="O1378" i="62"/>
  <c r="Q1378" i="62" s="1"/>
  <c r="O1406" i="62"/>
  <c r="S1421" i="62"/>
  <c r="O1425" i="62"/>
  <c r="M1425" i="62"/>
  <c r="K1425" i="62"/>
  <c r="S1449" i="62"/>
  <c r="O1453" i="62"/>
  <c r="M1453" i="62"/>
  <c r="K1453" i="62"/>
  <c r="M1479" i="62"/>
  <c r="K1479" i="62"/>
  <c r="V1483" i="62"/>
  <c r="R1483" i="62"/>
  <c r="K1504" i="62"/>
  <c r="R1517" i="62"/>
  <c r="V1543" i="62"/>
  <c r="R1543" i="62"/>
  <c r="V1547" i="62"/>
  <c r="R1547" i="62"/>
  <c r="V1590" i="62"/>
  <c r="O1590" i="62"/>
  <c r="M1590" i="62"/>
  <c r="O1598" i="62"/>
  <c r="M1598" i="62"/>
  <c r="K1598" i="62"/>
  <c r="M1602" i="62"/>
  <c r="K1602" i="62"/>
  <c r="Q1604" i="62"/>
  <c r="S1621" i="62"/>
  <c r="R1635" i="62"/>
  <c r="O1635" i="62"/>
  <c r="M1635" i="62"/>
  <c r="R1639" i="62"/>
  <c r="S1649" i="62"/>
  <c r="R1657" i="62"/>
  <c r="M1669" i="62"/>
  <c r="R1685" i="62"/>
  <c r="S1697" i="62"/>
  <c r="V1722" i="62"/>
  <c r="O1722" i="62"/>
  <c r="M1722" i="62"/>
  <c r="K1755" i="62"/>
  <c r="S1789" i="62"/>
  <c r="O1804" i="62"/>
  <c r="M1804" i="62"/>
  <c r="M1800" i="62" s="1"/>
  <c r="K1804" i="62"/>
  <c r="M1845" i="62"/>
  <c r="O1857" i="62"/>
  <c r="M1857" i="62"/>
  <c r="K1857" i="62"/>
  <c r="S1905" i="62"/>
  <c r="V1930" i="62"/>
  <c r="O1930" i="62"/>
  <c r="M1930" i="62"/>
  <c r="M1945" i="62"/>
  <c r="O1961" i="62"/>
  <c r="M1961" i="62"/>
  <c r="K1961" i="62"/>
  <c r="V1961" i="62"/>
  <c r="V2105" i="62"/>
  <c r="R2105" i="62"/>
  <c r="O2105" i="62"/>
  <c r="K2105" i="62"/>
  <c r="M2110" i="62"/>
  <c r="V2128" i="62"/>
  <c r="O2128" i="62"/>
  <c r="M2128" i="62"/>
  <c r="V2180" i="62"/>
  <c r="O2180" i="62"/>
  <c r="M2180" i="62"/>
  <c r="K2180" i="62"/>
  <c r="R2181" i="62"/>
  <c r="K2225" i="62"/>
  <c r="Q2225" i="62" s="1"/>
  <c r="V2225" i="62"/>
  <c r="R2225" i="62"/>
  <c r="V2227" i="62"/>
  <c r="S2249" i="62"/>
  <c r="O2269" i="62"/>
  <c r="M2269" i="62"/>
  <c r="K2269" i="62"/>
  <c r="V2269" i="62"/>
  <c r="R2309" i="62"/>
  <c r="O2309" i="62"/>
  <c r="V2309" i="62"/>
  <c r="M2309" i="62"/>
  <c r="K2309" i="62"/>
  <c r="R2429" i="62"/>
  <c r="O2429" i="62"/>
  <c r="V2429" i="62"/>
  <c r="M2429" i="62"/>
  <c r="K2429" i="62"/>
  <c r="V2459" i="62"/>
  <c r="R2459" i="62"/>
  <c r="O2519" i="62"/>
  <c r="V2519" i="62"/>
  <c r="R2519" i="62"/>
  <c r="V2521" i="62"/>
  <c r="O2521" i="62"/>
  <c r="M2521" i="62"/>
  <c r="K2521" i="62"/>
  <c r="R2525" i="62"/>
  <c r="V2525" i="62"/>
  <c r="O2525" i="62"/>
  <c r="K2525" i="62"/>
  <c r="V2531" i="62"/>
  <c r="R2531" i="62"/>
  <c r="O2531" i="62"/>
  <c r="M2531" i="62"/>
  <c r="K2531" i="62"/>
  <c r="M2568" i="62"/>
  <c r="V2577" i="62"/>
  <c r="R2577" i="62"/>
  <c r="O2577" i="62"/>
  <c r="M2577" i="62"/>
  <c r="K2577" i="62"/>
  <c r="V2606" i="62"/>
  <c r="O2606" i="62"/>
  <c r="M2606" i="62"/>
  <c r="K2606" i="62"/>
  <c r="M2655" i="62"/>
  <c r="M2674" i="62"/>
  <c r="K2674" i="62"/>
  <c r="V2674" i="62"/>
  <c r="O2674" i="62"/>
  <c r="V2680" i="62"/>
  <c r="O2680" i="62"/>
  <c r="M2680" i="62"/>
  <c r="K2680" i="62"/>
  <c r="M2828" i="62"/>
  <c r="V2925" i="62"/>
  <c r="R2925" i="62"/>
  <c r="O2925" i="62"/>
  <c r="M2925" i="62"/>
  <c r="K2935" i="62"/>
  <c r="V2935" i="62"/>
  <c r="R2935" i="62"/>
  <c r="O2935" i="62"/>
  <c r="M2935" i="62"/>
  <c r="V2949" i="62"/>
  <c r="R2949" i="62"/>
  <c r="O2949" i="62"/>
  <c r="M2949" i="62"/>
  <c r="K2949" i="62"/>
  <c r="R2999" i="62"/>
  <c r="O2999" i="62"/>
  <c r="M2999" i="62"/>
  <c r="V2999" i="62"/>
  <c r="K2999" i="62"/>
  <c r="V3138" i="62"/>
  <c r="O3138" i="62"/>
  <c r="R3139" i="62"/>
  <c r="V3188" i="62"/>
  <c r="O3188" i="62"/>
  <c r="M3188" i="62"/>
  <c r="K3188" i="62"/>
  <c r="Q3378" i="62"/>
  <c r="Q3459" i="62"/>
  <c r="K3457" i="62"/>
  <c r="O3484" i="62"/>
  <c r="M3484" i="62"/>
  <c r="K3484" i="62"/>
  <c r="R3485" i="62"/>
  <c r="Q3695" i="62"/>
  <c r="P740" i="64"/>
  <c r="N740" i="64"/>
  <c r="L740" i="64"/>
  <c r="W740" i="64"/>
  <c r="I914" i="64"/>
  <c r="S915" i="64" s="1"/>
  <c r="F914" i="64"/>
  <c r="R2020" i="64"/>
  <c r="L2014" i="64"/>
  <c r="H459" i="62"/>
  <c r="H460" i="62"/>
  <c r="S1253" i="62"/>
  <c r="R1255" i="62"/>
  <c r="M1255" i="62"/>
  <c r="V1266" i="62"/>
  <c r="M1266" i="62"/>
  <c r="S1289" i="62"/>
  <c r="V1294" i="62"/>
  <c r="M1294" i="62"/>
  <c r="Q1300" i="62"/>
  <c r="M1302" i="62"/>
  <c r="K1302" i="62"/>
  <c r="V1308" i="62"/>
  <c r="O1308" i="62"/>
  <c r="O1348" i="62"/>
  <c r="K1348" i="62"/>
  <c r="O1440" i="62"/>
  <c r="K1440" i="62"/>
  <c r="R1467" i="62"/>
  <c r="O1467" i="62"/>
  <c r="O1475" i="62"/>
  <c r="M1475" i="62"/>
  <c r="K1475" i="62"/>
  <c r="V1477" i="62"/>
  <c r="R1477" i="62"/>
  <c r="O1477" i="62"/>
  <c r="V1487" i="62"/>
  <c r="R1487" i="62"/>
  <c r="K1497" i="62"/>
  <c r="V1497" i="62"/>
  <c r="V1498" i="62"/>
  <c r="O1498" i="62"/>
  <c r="V1514" i="62"/>
  <c r="O1514" i="62"/>
  <c r="M1514" i="62"/>
  <c r="V1524" i="62"/>
  <c r="O1524" i="62"/>
  <c r="M1526" i="62"/>
  <c r="K1526" i="62"/>
  <c r="V1528" i="62"/>
  <c r="O1528" i="62"/>
  <c r="K1528" i="62"/>
  <c r="O1532" i="62"/>
  <c r="M1532" i="62"/>
  <c r="K1532" i="62"/>
  <c r="R1537" i="62"/>
  <c r="O1537" i="62"/>
  <c r="M1537" i="62"/>
  <c r="V1539" i="62"/>
  <c r="R1539" i="62"/>
  <c r="O1566" i="62"/>
  <c r="M1566" i="62"/>
  <c r="K1566" i="62"/>
  <c r="V1568" i="62"/>
  <c r="O1568" i="62"/>
  <c r="M1570" i="62"/>
  <c r="K1570" i="62"/>
  <c r="V1572" i="62"/>
  <c r="O1572" i="62"/>
  <c r="K1572" i="62"/>
  <c r="O1576" i="62"/>
  <c r="M1576" i="62"/>
  <c r="K1576" i="62"/>
  <c r="S1609" i="62"/>
  <c r="O1669" i="62"/>
  <c r="V1714" i="62"/>
  <c r="M1714" i="62"/>
  <c r="Q1724" i="62"/>
  <c r="M1734" i="62"/>
  <c r="K1734" i="62"/>
  <c r="V1736" i="62"/>
  <c r="O1736" i="62"/>
  <c r="K1736" i="62"/>
  <c r="O1740" i="62"/>
  <c r="M1740" i="62"/>
  <c r="K1740" i="62"/>
  <c r="O1752" i="62"/>
  <c r="M1752" i="62"/>
  <c r="K1752" i="62"/>
  <c r="P1754" i="62"/>
  <c r="V1778" i="62"/>
  <c r="M1778" i="62"/>
  <c r="V1795" i="62"/>
  <c r="O1803" i="62"/>
  <c r="M1803" i="62"/>
  <c r="R1821" i="62"/>
  <c r="O1821" i="62"/>
  <c r="K1821" i="62"/>
  <c r="R1835" i="62"/>
  <c r="M1835" i="62"/>
  <c r="R1839" i="62"/>
  <c r="O1839" i="62"/>
  <c r="M1839" i="62"/>
  <c r="R1843" i="62"/>
  <c r="O1845" i="62"/>
  <c r="R1847" i="62"/>
  <c r="S1853" i="62"/>
  <c r="S1873" i="62"/>
  <c r="V1922" i="62"/>
  <c r="M1922" i="62"/>
  <c r="R1935" i="62"/>
  <c r="M1935" i="62"/>
  <c r="O1945" i="62"/>
  <c r="R1947" i="62"/>
  <c r="V1986" i="62"/>
  <c r="M1986" i="62"/>
  <c r="S1997" i="62"/>
  <c r="M2006" i="62"/>
  <c r="K2006" i="62"/>
  <c r="K2015" i="62"/>
  <c r="M2040" i="62"/>
  <c r="V2040" i="62"/>
  <c r="M2077" i="62"/>
  <c r="V2077" i="62"/>
  <c r="R2077" i="62"/>
  <c r="O2079" i="62"/>
  <c r="M2079" i="62"/>
  <c r="K2079" i="62"/>
  <c r="R2103" i="62"/>
  <c r="V2102" i="62"/>
  <c r="V2125" i="62"/>
  <c r="O2125" i="62"/>
  <c r="R2125" i="62"/>
  <c r="V2134" i="62"/>
  <c r="O2134" i="62"/>
  <c r="K2134" i="62"/>
  <c r="O2155" i="62"/>
  <c r="M2155" i="62"/>
  <c r="K2155" i="62"/>
  <c r="V2155" i="62"/>
  <c r="R2155" i="62"/>
  <c r="V2205" i="62"/>
  <c r="R2205" i="62"/>
  <c r="M2205" i="62"/>
  <c r="K2205" i="62"/>
  <c r="V2246" i="62"/>
  <c r="R2305" i="62"/>
  <c r="V2305" i="62"/>
  <c r="V2324" i="62"/>
  <c r="O2324" i="62"/>
  <c r="M2324" i="62"/>
  <c r="K2324" i="62"/>
  <c r="V2386" i="62"/>
  <c r="O2386" i="62"/>
  <c r="M2386" i="62"/>
  <c r="K2386" i="62"/>
  <c r="V2462" i="62"/>
  <c r="O2462" i="62"/>
  <c r="M2462" i="62"/>
  <c r="K2462" i="62"/>
  <c r="V2505" i="62"/>
  <c r="R2505" i="62"/>
  <c r="O2505" i="62"/>
  <c r="M2505" i="62"/>
  <c r="O2548" i="62"/>
  <c r="M2548" i="62"/>
  <c r="V2548" i="62"/>
  <c r="O2568" i="62"/>
  <c r="V2596" i="62"/>
  <c r="O2596" i="62"/>
  <c r="M2596" i="62"/>
  <c r="M2603" i="62"/>
  <c r="K2603" i="62"/>
  <c r="V2603" i="62"/>
  <c r="R2603" i="62"/>
  <c r="O2642" i="62"/>
  <c r="V2642" i="62"/>
  <c r="M2642" i="62"/>
  <c r="K2642" i="62"/>
  <c r="R2643" i="62"/>
  <c r="R2661" i="62"/>
  <c r="V2661" i="62"/>
  <c r="O2661" i="62"/>
  <c r="M2661" i="62"/>
  <c r="K2661" i="62"/>
  <c r="V2671" i="62"/>
  <c r="R2671" i="62"/>
  <c r="O2671" i="62"/>
  <c r="V2724" i="62"/>
  <c r="O2724" i="62"/>
  <c r="R2725" i="62"/>
  <c r="M2724" i="62"/>
  <c r="K2724" i="62"/>
  <c r="O2750" i="62"/>
  <c r="V2750" i="62"/>
  <c r="M2750" i="62"/>
  <c r="R2751" i="62"/>
  <c r="V2761" i="62"/>
  <c r="O2761" i="62"/>
  <c r="M2761" i="62"/>
  <c r="K2761" i="62"/>
  <c r="R2761" i="62"/>
  <c r="V2799" i="62"/>
  <c r="R2799" i="62"/>
  <c r="O2799" i="62"/>
  <c r="M2799" i="62"/>
  <c r="V2910" i="62"/>
  <c r="R2911" i="62"/>
  <c r="V2985" i="62"/>
  <c r="R2985" i="62"/>
  <c r="O2985" i="62"/>
  <c r="M2985" i="62"/>
  <c r="K2985" i="62"/>
  <c r="S3021" i="62"/>
  <c r="V3149" i="62"/>
  <c r="R3149" i="62"/>
  <c r="V3160" i="62"/>
  <c r="O3160" i="62"/>
  <c r="K3160" i="62"/>
  <c r="O3330" i="62"/>
  <c r="M3330" i="62"/>
  <c r="K3330" i="62"/>
  <c r="Q3649" i="62"/>
  <c r="K3647" i="62"/>
  <c r="W140" i="64"/>
  <c r="P140" i="64"/>
  <c r="N140" i="64"/>
  <c r="W550" i="64"/>
  <c r="P550" i="64"/>
  <c r="N550" i="64"/>
  <c r="N911" i="64"/>
  <c r="W911" i="64"/>
  <c r="P911" i="64"/>
  <c r="I928" i="64"/>
  <c r="F928" i="64"/>
  <c r="P1152" i="64"/>
  <c r="N1152" i="64"/>
  <c r="W1152" i="64"/>
  <c r="K733" i="62"/>
  <c r="K752" i="62"/>
  <c r="K756" i="62"/>
  <c r="K777" i="62"/>
  <c r="K792" i="62"/>
  <c r="K805" i="62"/>
  <c r="K820" i="62"/>
  <c r="K829" i="62"/>
  <c r="K848" i="62"/>
  <c r="K885" i="62"/>
  <c r="K900" i="62"/>
  <c r="K909" i="62"/>
  <c r="Q909" i="62" s="1"/>
  <c r="K937" i="62"/>
  <c r="K972" i="62"/>
  <c r="K993" i="62"/>
  <c r="K1024" i="62"/>
  <c r="K1028" i="62"/>
  <c r="K1032" i="62"/>
  <c r="K1108" i="62"/>
  <c r="K1112" i="62"/>
  <c r="K1116" i="62"/>
  <c r="K1128" i="62"/>
  <c r="K1137" i="62"/>
  <c r="Q1137" i="62" s="1"/>
  <c r="K1148" i="62"/>
  <c r="K1157" i="62"/>
  <c r="K1172" i="62"/>
  <c r="Q1172" i="62" s="1"/>
  <c r="K1181" i="62"/>
  <c r="Q1181" i="62" s="1"/>
  <c r="K1211" i="62"/>
  <c r="K1219" i="62"/>
  <c r="K1255" i="62"/>
  <c r="M1259" i="62"/>
  <c r="K1259" i="62"/>
  <c r="K1266" i="62"/>
  <c r="M1268" i="62"/>
  <c r="V1270" i="62"/>
  <c r="O1270" i="62"/>
  <c r="M1270" i="62"/>
  <c r="V1282" i="62"/>
  <c r="O1282" i="62"/>
  <c r="M1282" i="62"/>
  <c r="M1291" i="62"/>
  <c r="K1291" i="62"/>
  <c r="K1294" i="62"/>
  <c r="O1302" i="62"/>
  <c r="K1308" i="62"/>
  <c r="K1310" i="62"/>
  <c r="Q1310" i="62" s="1"/>
  <c r="S1325" i="62"/>
  <c r="K1330" i="62"/>
  <c r="R1337" i="62"/>
  <c r="V1342" i="62"/>
  <c r="M1348" i="62"/>
  <c r="M1350" i="62"/>
  <c r="K1354" i="62"/>
  <c r="O1369" i="62"/>
  <c r="K1369" i="62"/>
  <c r="V1369" i="62"/>
  <c r="O1384" i="62"/>
  <c r="M1384" i="62"/>
  <c r="K1384" i="62"/>
  <c r="O1412" i="62"/>
  <c r="M1412" i="62"/>
  <c r="K1412" i="62"/>
  <c r="V1430" i="62"/>
  <c r="V1434" i="62"/>
  <c r="M1440" i="62"/>
  <c r="K1446" i="62"/>
  <c r="V1458" i="62"/>
  <c r="K1473" i="62"/>
  <c r="K1477" i="62"/>
  <c r="K1487" i="62"/>
  <c r="M1496" i="62"/>
  <c r="K1496" i="62"/>
  <c r="M1504" i="62"/>
  <c r="K1514" i="62"/>
  <c r="K1516" i="62"/>
  <c r="K1524" i="62"/>
  <c r="O1526" i="62"/>
  <c r="M1528" i="62"/>
  <c r="V1536" i="62"/>
  <c r="O1536" i="62"/>
  <c r="P1537" i="62"/>
  <c r="K1539" i="62"/>
  <c r="R1553" i="62"/>
  <c r="K1568" i="62"/>
  <c r="O1570" i="62"/>
  <c r="M1572" i="62"/>
  <c r="O1594" i="62"/>
  <c r="M1594" i="62"/>
  <c r="K1594" i="62"/>
  <c r="S1665" i="62"/>
  <c r="K1678" i="62"/>
  <c r="V1690" i="62"/>
  <c r="O1690" i="62"/>
  <c r="M1690" i="62"/>
  <c r="O1708" i="62"/>
  <c r="M1708" i="62"/>
  <c r="K1708" i="62"/>
  <c r="K1714" i="62"/>
  <c r="V1718" i="62"/>
  <c r="O1718" i="62"/>
  <c r="M1718" i="62"/>
  <c r="O1734" i="62"/>
  <c r="M1736" i="62"/>
  <c r="P1751" i="62"/>
  <c r="P1752" i="62"/>
  <c r="M1754" i="62"/>
  <c r="M1755" i="62"/>
  <c r="O1768" i="62"/>
  <c r="M1768" i="62"/>
  <c r="K1768" i="62"/>
  <c r="K1778" i="62"/>
  <c r="V1782" i="62"/>
  <c r="O1782" i="62"/>
  <c r="M1782" i="62"/>
  <c r="K1798" i="62"/>
  <c r="M1811" i="62"/>
  <c r="M1809" i="62" s="1"/>
  <c r="K1811" i="62"/>
  <c r="M1821" i="62"/>
  <c r="O1825" i="62"/>
  <c r="M1825" i="62"/>
  <c r="K1825" i="62"/>
  <c r="K1835" i="62"/>
  <c r="K1839" i="62"/>
  <c r="Q1873" i="62"/>
  <c r="K1882" i="62"/>
  <c r="V1898" i="62"/>
  <c r="O1898" i="62"/>
  <c r="M1898" i="62"/>
  <c r="M1910" i="62"/>
  <c r="K1910" i="62"/>
  <c r="O1916" i="62"/>
  <c r="M1916" i="62"/>
  <c r="K1916" i="62"/>
  <c r="K1922" i="62"/>
  <c r="V1926" i="62"/>
  <c r="O1926" i="62"/>
  <c r="M1926" i="62"/>
  <c r="K1935" i="62"/>
  <c r="S1941" i="62"/>
  <c r="O1980" i="62"/>
  <c r="M1980" i="62"/>
  <c r="K1980" i="62"/>
  <c r="K1986" i="62"/>
  <c r="V1990" i="62"/>
  <c r="O1990" i="62"/>
  <c r="M1990" i="62"/>
  <c r="O2006" i="62"/>
  <c r="K2009" i="62"/>
  <c r="V2009" i="62"/>
  <c r="Q2025" i="62"/>
  <c r="K2040" i="62"/>
  <c r="M2049" i="62"/>
  <c r="V2049" i="62"/>
  <c r="R2049" i="62"/>
  <c r="O2051" i="62"/>
  <c r="R2051" i="62"/>
  <c r="M2051" i="62"/>
  <c r="M2064" i="62"/>
  <c r="V2064" i="62"/>
  <c r="O2064" i="62"/>
  <c r="K2064" i="62"/>
  <c r="K2077" i="62"/>
  <c r="V2111" i="62"/>
  <c r="R2111" i="62"/>
  <c r="O2111" i="62"/>
  <c r="K2111" i="62"/>
  <c r="K2125" i="62"/>
  <c r="M2134" i="62"/>
  <c r="M2144" i="62"/>
  <c r="V2144" i="62"/>
  <c r="O2205" i="62"/>
  <c r="O2208" i="62"/>
  <c r="M2208" i="62"/>
  <c r="K2208" i="62"/>
  <c r="V2208" i="62"/>
  <c r="V2228" i="62"/>
  <c r="O2228" i="62"/>
  <c r="K2228" i="62"/>
  <c r="O2236" i="62"/>
  <c r="M2236" i="62"/>
  <c r="K2236" i="62"/>
  <c r="V2236" i="62"/>
  <c r="R2269" i="62"/>
  <c r="Q2316" i="62"/>
  <c r="M2459" i="62"/>
  <c r="K2505" i="62"/>
  <c r="R2515" i="62"/>
  <c r="V2515" i="62"/>
  <c r="M2519" i="62"/>
  <c r="R2521" i="62"/>
  <c r="V2535" i="62"/>
  <c r="R2535" i="62"/>
  <c r="K2548" i="62"/>
  <c r="R2573" i="62"/>
  <c r="V2573" i="62"/>
  <c r="O2573" i="62"/>
  <c r="M2573" i="62"/>
  <c r="K2573" i="62"/>
  <c r="K2596" i="62"/>
  <c r="O2603" i="62"/>
  <c r="K2636" i="62"/>
  <c r="V2636" i="62"/>
  <c r="O2636" i="62"/>
  <c r="M2636" i="62"/>
  <c r="R2637" i="62"/>
  <c r="K2671" i="62"/>
  <c r="V2691" i="62"/>
  <c r="O2691" i="62"/>
  <c r="M2691" i="62"/>
  <c r="K2691" i="62"/>
  <c r="V2700" i="62"/>
  <c r="K2700" i="62"/>
  <c r="O2700" i="62"/>
  <c r="M2700" i="62"/>
  <c r="K2750" i="62"/>
  <c r="M2782" i="62"/>
  <c r="K2782" i="62"/>
  <c r="V2782" i="62"/>
  <c r="O2782" i="62"/>
  <c r="K2799" i="62"/>
  <c r="K2910" i="62"/>
  <c r="Q2910" i="62" s="1"/>
  <c r="V2976" i="62"/>
  <c r="O2976" i="62"/>
  <c r="M2976" i="62"/>
  <c r="K2976" i="62"/>
  <c r="V3014" i="62"/>
  <c r="O3014" i="62"/>
  <c r="M3014" i="62"/>
  <c r="K3014" i="62"/>
  <c r="V3062" i="62"/>
  <c r="O3062" i="62"/>
  <c r="M3062" i="62"/>
  <c r="K3062" i="62"/>
  <c r="M3138" i="62"/>
  <c r="M3160" i="62"/>
  <c r="V3170" i="62"/>
  <c r="O3170" i="62"/>
  <c r="M3170" i="62"/>
  <c r="K3170" i="62"/>
  <c r="R3171" i="62"/>
  <c r="O3331" i="62"/>
  <c r="M3331" i="62"/>
  <c r="K3331" i="62"/>
  <c r="Q3630" i="62"/>
  <c r="M3647" i="62"/>
  <c r="Q3691" i="62"/>
  <c r="L140" i="64"/>
  <c r="W197" i="64"/>
  <c r="S197" i="64"/>
  <c r="P197" i="64"/>
  <c r="N197" i="64"/>
  <c r="L197" i="64"/>
  <c r="W261" i="64"/>
  <c r="S261" i="64"/>
  <c r="P261" i="64"/>
  <c r="N261" i="64"/>
  <c r="F373" i="64"/>
  <c r="I373" i="64"/>
  <c r="W456" i="64"/>
  <c r="S457" i="64"/>
  <c r="I532" i="64"/>
  <c r="F532" i="64"/>
  <c r="L550" i="64"/>
  <c r="W752" i="64"/>
  <c r="P752" i="64"/>
  <c r="N752" i="64"/>
  <c r="L752" i="64"/>
  <c r="I908" i="64"/>
  <c r="L911" i="64"/>
  <c r="Q1257" i="62"/>
  <c r="V1261" i="62"/>
  <c r="R1261" i="62"/>
  <c r="O1312" i="62"/>
  <c r="K1312" i="62"/>
  <c r="O1352" i="62"/>
  <c r="M1352" i="62"/>
  <c r="K1352" i="62"/>
  <c r="R1371" i="62"/>
  <c r="M1371" i="62"/>
  <c r="K1373" i="62"/>
  <c r="V1373" i="62"/>
  <c r="V1374" i="62"/>
  <c r="V1378" i="62"/>
  <c r="R1403" i="62"/>
  <c r="M1403" i="62"/>
  <c r="K1405" i="62"/>
  <c r="V1405" i="62"/>
  <c r="O1444" i="62"/>
  <c r="M1444" i="62"/>
  <c r="K1444" i="62"/>
  <c r="P1466" i="62"/>
  <c r="O1485" i="62"/>
  <c r="M1485" i="62"/>
  <c r="K1485" i="62"/>
  <c r="V1510" i="62"/>
  <c r="O1510" i="62"/>
  <c r="M1510" i="62"/>
  <c r="O1518" i="62"/>
  <c r="M1518" i="62"/>
  <c r="K1518" i="62"/>
  <c r="V1520" i="62"/>
  <c r="O1520" i="62"/>
  <c r="O1545" i="62"/>
  <c r="M1545" i="62"/>
  <c r="K1545" i="62"/>
  <c r="V1550" i="62"/>
  <c r="O1550" i="62"/>
  <c r="M1550" i="62"/>
  <c r="V1563" i="62"/>
  <c r="R1563" i="62"/>
  <c r="V1587" i="62"/>
  <c r="R1587" i="62"/>
  <c r="V1611" i="62"/>
  <c r="S1633" i="62"/>
  <c r="V1657" i="62"/>
  <c r="R1669" i="62"/>
  <c r="V1682" i="62"/>
  <c r="M1682" i="62"/>
  <c r="V1685" i="62"/>
  <c r="V1728" i="62"/>
  <c r="O1728" i="62"/>
  <c r="M1730" i="62"/>
  <c r="K1730" i="62"/>
  <c r="V1748" i="62"/>
  <c r="O1748" i="62"/>
  <c r="M1748" i="62"/>
  <c r="V1796" i="62"/>
  <c r="O1796" i="62"/>
  <c r="K1796" i="62"/>
  <c r="V1802" i="62"/>
  <c r="O1802" i="62"/>
  <c r="Q1802" i="62" s="1"/>
  <c r="M1807" i="62"/>
  <c r="K1807" i="62"/>
  <c r="V1809" i="62"/>
  <c r="R1809" i="62"/>
  <c r="S1821" i="62"/>
  <c r="R1845" i="62"/>
  <c r="S1869" i="62"/>
  <c r="V1875" i="62"/>
  <c r="O1884" i="62"/>
  <c r="M1884" i="62"/>
  <c r="K1884" i="62"/>
  <c r="O1932" i="62"/>
  <c r="M1932" i="62"/>
  <c r="K1932" i="62"/>
  <c r="R1945" i="62"/>
  <c r="O1957" i="62"/>
  <c r="M1957" i="62"/>
  <c r="K1957" i="62"/>
  <c r="V2000" i="62"/>
  <c r="O2000" i="62"/>
  <c r="M2002" i="62"/>
  <c r="K2002" i="62"/>
  <c r="M2008" i="62"/>
  <c r="K2008" i="62"/>
  <c r="O2015" i="62"/>
  <c r="V2058" i="62"/>
  <c r="M2058" i="62"/>
  <c r="V2062" i="62"/>
  <c r="O2062" i="62"/>
  <c r="O2077" i="62"/>
  <c r="R2079" i="62"/>
  <c r="O2117" i="62"/>
  <c r="M2117" i="62"/>
  <c r="K2117" i="62"/>
  <c r="V2117" i="62"/>
  <c r="R2117" i="62"/>
  <c r="O2141" i="62"/>
  <c r="M2141" i="62"/>
  <c r="K2141" i="62"/>
  <c r="V2141" i="62"/>
  <c r="R2147" i="62"/>
  <c r="O2147" i="62"/>
  <c r="V2147" i="62"/>
  <c r="M2147" i="62"/>
  <c r="K2147" i="62"/>
  <c r="V2197" i="62"/>
  <c r="R2197" i="62"/>
  <c r="R2223" i="62"/>
  <c r="V2223" i="62"/>
  <c r="M2223" i="62"/>
  <c r="S2225" i="62"/>
  <c r="R2247" i="62"/>
  <c r="V2247" i="62"/>
  <c r="O2247" i="62"/>
  <c r="M2247" i="62"/>
  <c r="K2247" i="62"/>
  <c r="V2262" i="62"/>
  <c r="O2262" i="62"/>
  <c r="M2262" i="62"/>
  <c r="R2263" i="62"/>
  <c r="K2262" i="62"/>
  <c r="R2279" i="62"/>
  <c r="V2279" i="62"/>
  <c r="O2279" i="62"/>
  <c r="M2279" i="62"/>
  <c r="V2294" i="62"/>
  <c r="R2295" i="62"/>
  <c r="O2296" i="62"/>
  <c r="M2296" i="62"/>
  <c r="K2296" i="62"/>
  <c r="V2296" i="62"/>
  <c r="V2358" i="62"/>
  <c r="O2358" i="62"/>
  <c r="M2358" i="62"/>
  <c r="K2358" i="62"/>
  <c r="R2371" i="62"/>
  <c r="V2371" i="62"/>
  <c r="O2393" i="62"/>
  <c r="M2393" i="62"/>
  <c r="K2393" i="62"/>
  <c r="V2393" i="62"/>
  <c r="R2399" i="62"/>
  <c r="O2399" i="62"/>
  <c r="M2399" i="62"/>
  <c r="V2399" i="62"/>
  <c r="K2399" i="62"/>
  <c r="O2423" i="62"/>
  <c r="M2423" i="62"/>
  <c r="K2423" i="62"/>
  <c r="V2423" i="62"/>
  <c r="R2423" i="62"/>
  <c r="V2430" i="62"/>
  <c r="O2430" i="62"/>
  <c r="K2430" i="62"/>
  <c r="K2456" i="62"/>
  <c r="V2456" i="62"/>
  <c r="O2456" i="62"/>
  <c r="M2456" i="62"/>
  <c r="V2532" i="62"/>
  <c r="O2532" i="62"/>
  <c r="M2532" i="62"/>
  <c r="K2532" i="62"/>
  <c r="M2586" i="62"/>
  <c r="K2586" i="62"/>
  <c r="V2586" i="62"/>
  <c r="O2586" i="62"/>
  <c r="O2613" i="62"/>
  <c r="M2613" i="62"/>
  <c r="V2613" i="62"/>
  <c r="R2613" i="62"/>
  <c r="V2625" i="62"/>
  <c r="O2625" i="62"/>
  <c r="M2625" i="62"/>
  <c r="K2625" i="62"/>
  <c r="V2689" i="62"/>
  <c r="R2689" i="62"/>
  <c r="O2732" i="62"/>
  <c r="M2732" i="62"/>
  <c r="V2732" i="62"/>
  <c r="R2765" i="62"/>
  <c r="V2765" i="62"/>
  <c r="O2819" i="62"/>
  <c r="M2819" i="62"/>
  <c r="K2819" i="62"/>
  <c r="V2819" i="62"/>
  <c r="R2819" i="62"/>
  <c r="O2826" i="62"/>
  <c r="V2826" i="62"/>
  <c r="M2826" i="62"/>
  <c r="V2847" i="62"/>
  <c r="R2847" i="62"/>
  <c r="O2847" i="62"/>
  <c r="M2847" i="62"/>
  <c r="K2847" i="62"/>
  <c r="M2855" i="62"/>
  <c r="K2855" i="62"/>
  <c r="O2855" i="62"/>
  <c r="V2855" i="62"/>
  <c r="O2866" i="62"/>
  <c r="K2866" i="62"/>
  <c r="V2866" i="62"/>
  <c r="M2866" i="62"/>
  <c r="S2919" i="62"/>
  <c r="V2970" i="62"/>
  <c r="O2970" i="62"/>
  <c r="M2970" i="62"/>
  <c r="K2970" i="62"/>
  <c r="O2973" i="62"/>
  <c r="K2973" i="62"/>
  <c r="V2973" i="62"/>
  <c r="R2973" i="62"/>
  <c r="R3019" i="62"/>
  <c r="V3019" i="62"/>
  <c r="O3019" i="62"/>
  <c r="M3019" i="62"/>
  <c r="K3019" i="62"/>
  <c r="O3028" i="62"/>
  <c r="M3028" i="62"/>
  <c r="K3028" i="62"/>
  <c r="V3028" i="62"/>
  <c r="V3086" i="62"/>
  <c r="O3086" i="62"/>
  <c r="M3086" i="62"/>
  <c r="V3179" i="62"/>
  <c r="R3179" i="62"/>
  <c r="O3179" i="62"/>
  <c r="M3179" i="62"/>
  <c r="K3179" i="62"/>
  <c r="R3321" i="62"/>
  <c r="O3321" i="62"/>
  <c r="R3331" i="62"/>
  <c r="O3475" i="62"/>
  <c r="M3475" i="62"/>
  <c r="K3475" i="62"/>
  <c r="R3475" i="62"/>
  <c r="P35" i="64"/>
  <c r="N35" i="64"/>
  <c r="L35" i="64"/>
  <c r="W35" i="64"/>
  <c r="P38" i="64"/>
  <c r="N38" i="64"/>
  <c r="L38" i="64"/>
  <c r="W38" i="64"/>
  <c r="W238" i="64"/>
  <c r="P238" i="64"/>
  <c r="N238" i="64"/>
  <c r="L238" i="64"/>
  <c r="W539" i="64"/>
  <c r="P539" i="64"/>
  <c r="M1250" i="62"/>
  <c r="K1250" i="62"/>
  <c r="K1261" i="62"/>
  <c r="M1274" i="62"/>
  <c r="K1274" i="62"/>
  <c r="M1286" i="62"/>
  <c r="K1286" i="62"/>
  <c r="M1312" i="62"/>
  <c r="K1322" i="62"/>
  <c r="O1330" i="62"/>
  <c r="K1345" i="62"/>
  <c r="V1345" i="62"/>
  <c r="V1348" i="62"/>
  <c r="O1354" i="62"/>
  <c r="K1371" i="62"/>
  <c r="M1373" i="62"/>
  <c r="R1375" i="62"/>
  <c r="O1375" i="62"/>
  <c r="M1375" i="62"/>
  <c r="R1379" i="62"/>
  <c r="O1379" i="62"/>
  <c r="M1379" i="62"/>
  <c r="K1403" i="62"/>
  <c r="M1405" i="62"/>
  <c r="R1407" i="62"/>
  <c r="O1407" i="62"/>
  <c r="M1407" i="62"/>
  <c r="K1437" i="62"/>
  <c r="Q1437" i="62" s="1"/>
  <c r="V1437" i="62"/>
  <c r="V1440" i="62"/>
  <c r="O1446" i="62"/>
  <c r="K1461" i="62"/>
  <c r="V1461" i="62"/>
  <c r="K1466" i="62"/>
  <c r="Q1466" i="62" s="1"/>
  <c r="K1469" i="62"/>
  <c r="R1471" i="62"/>
  <c r="O1473" i="62"/>
  <c r="R1475" i="62"/>
  <c r="S1481" i="62"/>
  <c r="O1487" i="62"/>
  <c r="P1494" i="62"/>
  <c r="M1497" i="62"/>
  <c r="K1510" i="62"/>
  <c r="K1520" i="62"/>
  <c r="M1535" i="62"/>
  <c r="K1535" i="62"/>
  <c r="O1539" i="62"/>
  <c r="K1550" i="62"/>
  <c r="K1563" i="62"/>
  <c r="V1566" i="62"/>
  <c r="M1579" i="62"/>
  <c r="K1579" i="62"/>
  <c r="V1583" i="62"/>
  <c r="R1583" i="62"/>
  <c r="K1587" i="62"/>
  <c r="K1614" i="62"/>
  <c r="K1642" i="62"/>
  <c r="Q1642" i="62" s="1"/>
  <c r="V1658" i="62"/>
  <c r="O1658" i="62"/>
  <c r="M1658" i="62"/>
  <c r="O1676" i="62"/>
  <c r="M1676" i="62"/>
  <c r="K1676" i="62"/>
  <c r="O1678" i="62"/>
  <c r="K1682" i="62"/>
  <c r="V1686" i="62"/>
  <c r="O1686" i="62"/>
  <c r="M1686" i="62"/>
  <c r="O1694" i="62"/>
  <c r="M1694" i="62"/>
  <c r="K1694" i="62"/>
  <c r="M1698" i="62"/>
  <c r="K1698" i="62"/>
  <c r="K1728" i="62"/>
  <c r="O1730" i="62"/>
  <c r="M1743" i="62"/>
  <c r="K1743" i="62"/>
  <c r="V1747" i="62"/>
  <c r="R1747" i="62"/>
  <c r="P1748" i="62"/>
  <c r="O1755" i="62"/>
  <c r="O1786" i="62"/>
  <c r="M1786" i="62"/>
  <c r="K1786" i="62"/>
  <c r="M1796" i="62"/>
  <c r="O1798" i="62"/>
  <c r="O1807" i="62"/>
  <c r="S1837" i="62"/>
  <c r="V1843" i="62"/>
  <c r="V1847" i="62"/>
  <c r="K1850" i="62"/>
  <c r="K1878" i="62"/>
  <c r="O1882" i="62"/>
  <c r="O1902" i="62"/>
  <c r="M1902" i="62"/>
  <c r="K1902" i="62"/>
  <c r="M1906" i="62"/>
  <c r="K1906" i="62"/>
  <c r="P1932" i="62"/>
  <c r="V1947" i="62"/>
  <c r="M1954" i="62"/>
  <c r="K1954" i="62"/>
  <c r="P1957" i="62"/>
  <c r="M1970" i="62"/>
  <c r="K1970" i="62"/>
  <c r="O1976" i="62"/>
  <c r="M1976" i="62"/>
  <c r="K1976" i="62"/>
  <c r="K2000" i="62"/>
  <c r="O2002" i="62"/>
  <c r="V2015" i="62"/>
  <c r="R2045" i="62"/>
  <c r="M2045" i="62"/>
  <c r="Q2045" i="62" s="1"/>
  <c r="V2056" i="62"/>
  <c r="M2056" i="62"/>
  <c r="Q2056" i="62" s="1"/>
  <c r="K2058" i="62"/>
  <c r="K2062" i="62"/>
  <c r="O2100" i="62"/>
  <c r="M2100" i="62"/>
  <c r="K2100" i="62"/>
  <c r="V2266" i="62"/>
  <c r="O2266" i="62"/>
  <c r="M2266" i="62"/>
  <c r="K2279" i="62"/>
  <c r="K2294" i="62"/>
  <c r="R2299" i="62"/>
  <c r="O2347" i="62"/>
  <c r="M2347" i="62"/>
  <c r="K2347" i="62"/>
  <c r="V2347" i="62"/>
  <c r="R2347" i="62"/>
  <c r="V2350" i="62"/>
  <c r="O2350" i="62"/>
  <c r="M2350" i="62"/>
  <c r="K2350" i="62"/>
  <c r="R2351" i="62"/>
  <c r="R2403" i="62"/>
  <c r="V2403" i="62"/>
  <c r="R2411" i="62"/>
  <c r="M2430" i="62"/>
  <c r="V2512" i="62"/>
  <c r="O2512" i="62"/>
  <c r="M2512" i="62"/>
  <c r="K2512" i="62"/>
  <c r="V2522" i="62"/>
  <c r="O2522" i="62"/>
  <c r="M2522" i="62"/>
  <c r="K2522" i="62"/>
  <c r="K2613" i="62"/>
  <c r="M2646" i="62"/>
  <c r="K2646" i="62"/>
  <c r="V2646" i="62"/>
  <c r="R2685" i="62"/>
  <c r="O2685" i="62"/>
  <c r="M2685" i="62"/>
  <c r="K2685" i="62"/>
  <c r="K2689" i="62"/>
  <c r="Q2689" i="62" s="1"/>
  <c r="K2732" i="62"/>
  <c r="K2765" i="62"/>
  <c r="Q2765" i="62" s="1"/>
  <c r="V2823" i="62"/>
  <c r="R2823" i="62"/>
  <c r="O2823" i="62"/>
  <c r="V2833" i="62"/>
  <c r="R2889" i="62"/>
  <c r="O2889" i="62"/>
  <c r="M2889" i="62"/>
  <c r="K2889" i="62"/>
  <c r="V2889" i="62"/>
  <c r="M2894" i="62"/>
  <c r="K2894" i="62"/>
  <c r="V2894" i="62"/>
  <c r="O2894" i="62"/>
  <c r="O2899" i="62"/>
  <c r="V2899" i="62"/>
  <c r="R2899" i="62"/>
  <c r="M2899" i="62"/>
  <c r="K2899" i="62"/>
  <c r="R2947" i="62"/>
  <c r="O2947" i="62"/>
  <c r="V2947" i="62"/>
  <c r="M2947" i="62"/>
  <c r="K2947" i="62"/>
  <c r="V3015" i="62"/>
  <c r="R3015" i="62"/>
  <c r="O3015" i="62"/>
  <c r="M3015" i="62"/>
  <c r="K3015" i="62"/>
  <c r="V3107" i="62"/>
  <c r="O3107" i="62"/>
  <c r="M3107" i="62"/>
  <c r="K3107" i="62"/>
  <c r="V3210" i="62"/>
  <c r="O3210" i="62"/>
  <c r="O3208" i="62" s="1"/>
  <c r="M3210" i="62"/>
  <c r="K3415" i="62"/>
  <c r="Q3415" i="62" s="1"/>
  <c r="Q3417" i="62"/>
  <c r="Q3631" i="62"/>
  <c r="K3629" i="62"/>
  <c r="I192" i="64"/>
  <c r="S193" i="64" s="1"/>
  <c r="F192" i="64"/>
  <c r="W259" i="64"/>
  <c r="P259" i="64"/>
  <c r="P336" i="64"/>
  <c r="N336" i="64"/>
  <c r="L336" i="64"/>
  <c r="W336" i="64"/>
  <c r="N831" i="64"/>
  <c r="W831" i="64"/>
  <c r="P831" i="64"/>
  <c r="L831" i="64"/>
  <c r="Q864" i="64"/>
  <c r="P864" i="64"/>
  <c r="S1081" i="64"/>
  <c r="W1081" i="64"/>
  <c r="P1081" i="64"/>
  <c r="N1081" i="64"/>
  <c r="L1081" i="64"/>
  <c r="V1341" i="62"/>
  <c r="V1401" i="62"/>
  <c r="V1429" i="62"/>
  <c r="V1457" i="62"/>
  <c r="V1489" i="62"/>
  <c r="R1507" i="62"/>
  <c r="V1517" i="62"/>
  <c r="V1553" i="62"/>
  <c r="V1557" i="62"/>
  <c r="V1565" i="62"/>
  <c r="V1593" i="62"/>
  <c r="V1629" i="62"/>
  <c r="V1661" i="62"/>
  <c r="V1693" i="62"/>
  <c r="V1725" i="62"/>
  <c r="V1785" i="62"/>
  <c r="V1833" i="62"/>
  <c r="V1865" i="62"/>
  <c r="V1901" i="62"/>
  <c r="R1955" i="62"/>
  <c r="V1993" i="62"/>
  <c r="R2043" i="62"/>
  <c r="R2081" i="62"/>
  <c r="V2171" i="62"/>
  <c r="R2171" i="62"/>
  <c r="O2177" i="62"/>
  <c r="M2177" i="62"/>
  <c r="K2177" i="62"/>
  <c r="V2302" i="62"/>
  <c r="O2302" i="62"/>
  <c r="O2300" i="62" s="1"/>
  <c r="M2302" i="62"/>
  <c r="M2300" i="62" s="1"/>
  <c r="K2302" i="62"/>
  <c r="V2311" i="62"/>
  <c r="R2311" i="62"/>
  <c r="O2331" i="62"/>
  <c r="M2331" i="62"/>
  <c r="K2331" i="62"/>
  <c r="V2331" i="62"/>
  <c r="R2361" i="62"/>
  <c r="V2360" i="62"/>
  <c r="O2414" i="62"/>
  <c r="M2414" i="62"/>
  <c r="K2414" i="62"/>
  <c r="V2414" i="62"/>
  <c r="O2457" i="62"/>
  <c r="M2457" i="62"/>
  <c r="K2457" i="62"/>
  <c r="V2491" i="62"/>
  <c r="R2491" i="62"/>
  <c r="O2491" i="62"/>
  <c r="M2491" i="62"/>
  <c r="K2491" i="62"/>
  <c r="S2507" i="62"/>
  <c r="K2561" i="62"/>
  <c r="V2561" i="62"/>
  <c r="R2561" i="62"/>
  <c r="O2561" i="62"/>
  <c r="M2561" i="62"/>
  <c r="V2580" i="62"/>
  <c r="O2580" i="62"/>
  <c r="R2581" i="62"/>
  <c r="V2611" i="62"/>
  <c r="O2611" i="62"/>
  <c r="M2611" i="62"/>
  <c r="K2611" i="62"/>
  <c r="R2675" i="62"/>
  <c r="O2675" i="62"/>
  <c r="M2675" i="62"/>
  <c r="K2675" i="62"/>
  <c r="O2730" i="62"/>
  <c r="M2730" i="62"/>
  <c r="K2730" i="62"/>
  <c r="V2730" i="62"/>
  <c r="V2766" i="62"/>
  <c r="O2766" i="62"/>
  <c r="M2766" i="62"/>
  <c r="S2793" i="62"/>
  <c r="K2815" i="62"/>
  <c r="V2815" i="62"/>
  <c r="R2815" i="62"/>
  <c r="O2861" i="62"/>
  <c r="M2861" i="62"/>
  <c r="K2861" i="62"/>
  <c r="K2884" i="62"/>
  <c r="V2884" i="62"/>
  <c r="O2884" i="62"/>
  <c r="V2901" i="62"/>
  <c r="R2901" i="62"/>
  <c r="R2965" i="62"/>
  <c r="O2965" i="62"/>
  <c r="M2965" i="62"/>
  <c r="K2965" i="62"/>
  <c r="V2965" i="62"/>
  <c r="K3157" i="62"/>
  <c r="V3157" i="62"/>
  <c r="R3157" i="62"/>
  <c r="V3184" i="62"/>
  <c r="O3184" i="62"/>
  <c r="M3184" i="62"/>
  <c r="O3195" i="62"/>
  <c r="O3193" i="62" s="1"/>
  <c r="M3195" i="62"/>
  <c r="M3193" i="62" s="1"/>
  <c r="K3195" i="62"/>
  <c r="V3195" i="62"/>
  <c r="R3195" i="62"/>
  <c r="V3201" i="62"/>
  <c r="R3201" i="62"/>
  <c r="O3201" i="62"/>
  <c r="M3201" i="62"/>
  <c r="K3201" i="62"/>
  <c r="M3240" i="62"/>
  <c r="Q3246" i="62"/>
  <c r="Q3296" i="62"/>
  <c r="K3366" i="62"/>
  <c r="Q3369" i="62"/>
  <c r="O3381" i="62"/>
  <c r="Q3410" i="62"/>
  <c r="R3489" i="62"/>
  <c r="O3489" i="62"/>
  <c r="O3487" i="62" s="1"/>
  <c r="M3489" i="62"/>
  <c r="M3487" i="62" s="1"/>
  <c r="K3489" i="62"/>
  <c r="Q3577" i="62"/>
  <c r="O3629" i="62"/>
  <c r="Q3639" i="62"/>
  <c r="Q3689" i="62"/>
  <c r="Q3770" i="62"/>
  <c r="P250" i="64"/>
  <c r="N250" i="64"/>
  <c r="W250" i="64"/>
  <c r="W264" i="64"/>
  <c r="P264" i="64"/>
  <c r="N264" i="64"/>
  <c r="L264" i="64"/>
  <c r="S311" i="64"/>
  <c r="N311" i="64"/>
  <c r="W311" i="64"/>
  <c r="P311" i="64"/>
  <c r="L311" i="64"/>
  <c r="S349" i="64"/>
  <c r="P349" i="64"/>
  <c r="L349" i="64"/>
  <c r="W349" i="64"/>
  <c r="N349" i="64"/>
  <c r="W492" i="64"/>
  <c r="P492" i="64"/>
  <c r="L492" i="64"/>
  <c r="N492" i="64"/>
  <c r="F537" i="64"/>
  <c r="I537" i="64"/>
  <c r="P620" i="64"/>
  <c r="N620" i="64"/>
  <c r="L620" i="64"/>
  <c r="W620" i="64"/>
  <c r="W809" i="64"/>
  <c r="S809" i="64"/>
  <c r="P809" i="64"/>
  <c r="L809" i="64"/>
  <c r="W812" i="64"/>
  <c r="P812" i="64"/>
  <c r="N812" i="64"/>
  <c r="L812" i="64"/>
  <c r="W917" i="64"/>
  <c r="S917" i="64"/>
  <c r="P917" i="64"/>
  <c r="L917" i="64"/>
  <c r="N917" i="64"/>
  <c r="W1058" i="64"/>
  <c r="N1058" i="64"/>
  <c r="N1056" i="64" s="1"/>
  <c r="S1059" i="64"/>
  <c r="P1058" i="64"/>
  <c r="P1056" i="64" s="1"/>
  <c r="L1058" i="64"/>
  <c r="N1145" i="64"/>
  <c r="W1145" i="64"/>
  <c r="P1145" i="64"/>
  <c r="F2141" i="64"/>
  <c r="I2141" i="64"/>
  <c r="V1465" i="62"/>
  <c r="V1493" i="62"/>
  <c r="V1521" i="62"/>
  <c r="V1525" i="62"/>
  <c r="V1569" i="62"/>
  <c r="V1601" i="62"/>
  <c r="V1609" i="62"/>
  <c r="V1633" i="62"/>
  <c r="V1665" i="62"/>
  <c r="V1697" i="62"/>
  <c r="V1729" i="62"/>
  <c r="R1751" i="62"/>
  <c r="V1789" i="62"/>
  <c r="V1837" i="62"/>
  <c r="V1869" i="62"/>
  <c r="V1873" i="62"/>
  <c r="V1905" i="62"/>
  <c r="V1941" i="62"/>
  <c r="R1959" i="62"/>
  <c r="V1997" i="62"/>
  <c r="V2001" i="62"/>
  <c r="V2059" i="62"/>
  <c r="M2086" i="62"/>
  <c r="K2093" i="62"/>
  <c r="V2093" i="62"/>
  <c r="O2093" i="62"/>
  <c r="V2097" i="62"/>
  <c r="O2097" i="62"/>
  <c r="V2101" i="62"/>
  <c r="R2101" i="62"/>
  <c r="M2138" i="62"/>
  <c r="R2177" i="62"/>
  <c r="V2303" i="62"/>
  <c r="R2303" i="62"/>
  <c r="M2311" i="62"/>
  <c r="Q2311" i="62" s="1"/>
  <c r="V2320" i="62"/>
  <c r="R2321" i="62"/>
  <c r="R2343" i="62"/>
  <c r="O2343" i="62"/>
  <c r="M2343" i="62"/>
  <c r="O2366" i="62"/>
  <c r="M2366" i="62"/>
  <c r="K2366" i="62"/>
  <c r="V2366" i="62"/>
  <c r="O2389" i="62"/>
  <c r="M2389" i="62"/>
  <c r="K2389" i="62"/>
  <c r="K2397" i="62"/>
  <c r="Q2397" i="62" s="1"/>
  <c r="V2397" i="62"/>
  <c r="R2397" i="62"/>
  <c r="S2409" i="62"/>
  <c r="R2415" i="62"/>
  <c r="V2440" i="62"/>
  <c r="O2440" i="62"/>
  <c r="M2440" i="62"/>
  <c r="K2440" i="62"/>
  <c r="V2445" i="62"/>
  <c r="R2445" i="62"/>
  <c r="R2457" i="62"/>
  <c r="O2503" i="62"/>
  <c r="M2503" i="62"/>
  <c r="K2503" i="62"/>
  <c r="V2503" i="62"/>
  <c r="K2536" i="62"/>
  <c r="V2536" i="62"/>
  <c r="O2536" i="62"/>
  <c r="M2536" i="62"/>
  <c r="K2546" i="62"/>
  <c r="Q2546" i="62" s="1"/>
  <c r="V2546" i="62"/>
  <c r="O2567" i="62"/>
  <c r="V2567" i="62"/>
  <c r="R2567" i="62"/>
  <c r="M2567" i="62"/>
  <c r="K2567" i="62"/>
  <c r="M2580" i="62"/>
  <c r="O2644" i="62"/>
  <c r="M2644" i="62"/>
  <c r="K2644" i="62"/>
  <c r="V2644" i="62"/>
  <c r="R2653" i="62"/>
  <c r="O2653" i="62"/>
  <c r="M2653" i="62"/>
  <c r="V2653" i="62"/>
  <c r="O2815" i="62"/>
  <c r="M2840" i="62"/>
  <c r="V2840" i="62"/>
  <c r="M2846" i="62"/>
  <c r="K2846" i="62"/>
  <c r="R2861" i="62"/>
  <c r="M2879" i="62"/>
  <c r="K2879" i="62"/>
  <c r="V2879" i="62"/>
  <c r="R2879" i="62"/>
  <c r="O2879" i="62"/>
  <c r="M2901" i="62"/>
  <c r="Q2901" i="62" s="1"/>
  <c r="K2926" i="62"/>
  <c r="V2926" i="62"/>
  <c r="O2926" i="62"/>
  <c r="M2968" i="62"/>
  <c r="K2968" i="62"/>
  <c r="V2968" i="62"/>
  <c r="V3101" i="62"/>
  <c r="R3101" i="62"/>
  <c r="O3101" i="62"/>
  <c r="M3101" i="62"/>
  <c r="K3101" i="62"/>
  <c r="O3157" i="62"/>
  <c r="V3202" i="62"/>
  <c r="O3202" i="62"/>
  <c r="M3202" i="62"/>
  <c r="K3202" i="62"/>
  <c r="R3203" i="62"/>
  <c r="Q3230" i="62"/>
  <c r="Q3232" i="62"/>
  <c r="Q3234" i="62"/>
  <c r="R3647" i="62"/>
  <c r="F96" i="64"/>
  <c r="W304" i="64"/>
  <c r="P304" i="64"/>
  <c r="N304" i="64"/>
  <c r="L304" i="64"/>
  <c r="W376" i="64"/>
  <c r="P376" i="64"/>
  <c r="L376" i="64"/>
  <c r="N376" i="64"/>
  <c r="W382" i="64"/>
  <c r="P382" i="64"/>
  <c r="N382" i="64"/>
  <c r="L382" i="64"/>
  <c r="W444" i="64"/>
  <c r="P444" i="64"/>
  <c r="N444" i="64"/>
  <c r="L444" i="64"/>
  <c r="N515" i="64"/>
  <c r="W515" i="64"/>
  <c r="P515" i="64"/>
  <c r="L515" i="64"/>
  <c r="W682" i="64"/>
  <c r="S683" i="64"/>
  <c r="W726" i="64"/>
  <c r="P726" i="64"/>
  <c r="N726" i="64"/>
  <c r="L726" i="64"/>
  <c r="P738" i="64"/>
  <c r="N738" i="64"/>
  <c r="L738" i="64"/>
  <c r="W738" i="64"/>
  <c r="P885" i="64"/>
  <c r="L885" i="64"/>
  <c r="W885" i="64"/>
  <c r="N885" i="64"/>
  <c r="W922" i="64"/>
  <c r="P922" i="64"/>
  <c r="L922" i="64"/>
  <c r="N922" i="64"/>
  <c r="R2033" i="62"/>
  <c r="S2051" i="62"/>
  <c r="R2089" i="62"/>
  <c r="R2095" i="62"/>
  <c r="O2095" i="62"/>
  <c r="M2095" i="62"/>
  <c r="S2109" i="62"/>
  <c r="O2118" i="62"/>
  <c r="M2118" i="62"/>
  <c r="K2118" i="62"/>
  <c r="V2143" i="62"/>
  <c r="R2143" i="62"/>
  <c r="O2145" i="62"/>
  <c r="M2145" i="62"/>
  <c r="K2145" i="62"/>
  <c r="R2145" i="62"/>
  <c r="V2158" i="62"/>
  <c r="O2158" i="62"/>
  <c r="V2184" i="62"/>
  <c r="O2184" i="62"/>
  <c r="M2184" i="62"/>
  <c r="K2184" i="62"/>
  <c r="R2209" i="62"/>
  <c r="O2209" i="62"/>
  <c r="K2209" i="62"/>
  <c r="R2219" i="62"/>
  <c r="V2219" i="62"/>
  <c r="R2235" i="62"/>
  <c r="K2281" i="62"/>
  <c r="V2281" i="62"/>
  <c r="R2281" i="62"/>
  <c r="O2281" i="62"/>
  <c r="V2334" i="62"/>
  <c r="O2334" i="62"/>
  <c r="O2332" i="62" s="1"/>
  <c r="M2334" i="62"/>
  <c r="M2332" i="62" s="1"/>
  <c r="K2334" i="62"/>
  <c r="R2353" i="62"/>
  <c r="O2353" i="62"/>
  <c r="V2353" i="62"/>
  <c r="M2353" i="62"/>
  <c r="K2353" i="62"/>
  <c r="K2356" i="62"/>
  <c r="V2356" i="62"/>
  <c r="O2379" i="62"/>
  <c r="M2379" i="62"/>
  <c r="K2379" i="62"/>
  <c r="V2379" i="62"/>
  <c r="R2379" i="62"/>
  <c r="K2412" i="62"/>
  <c r="V2412" i="62"/>
  <c r="O2412" i="62"/>
  <c r="M2412" i="62"/>
  <c r="R2471" i="62"/>
  <c r="O2471" i="62"/>
  <c r="M2471" i="62"/>
  <c r="V2471" i="62"/>
  <c r="K2471" i="62"/>
  <c r="O2494" i="62"/>
  <c r="M2494" i="62"/>
  <c r="K2494" i="62"/>
  <c r="V2494" i="62"/>
  <c r="O2511" i="62"/>
  <c r="M2511" i="62"/>
  <c r="K2511" i="62"/>
  <c r="O2614" i="62"/>
  <c r="V2614" i="62"/>
  <c r="M2614" i="62"/>
  <c r="O2669" i="62"/>
  <c r="M2669" i="62"/>
  <c r="R2669" i="62"/>
  <c r="K2669" i="62"/>
  <c r="V2669" i="62"/>
  <c r="V2681" i="62"/>
  <c r="K2681" i="62"/>
  <c r="R2695" i="62"/>
  <c r="O2695" i="62"/>
  <c r="M2695" i="62"/>
  <c r="O2740" i="62"/>
  <c r="M2740" i="62"/>
  <c r="V2740" i="62"/>
  <c r="O2749" i="62"/>
  <c r="M2749" i="62"/>
  <c r="V2749" i="62"/>
  <c r="R2749" i="62"/>
  <c r="V2756" i="62"/>
  <c r="O2756" i="62"/>
  <c r="M2756" i="62"/>
  <c r="K2756" i="62"/>
  <c r="V2791" i="62"/>
  <c r="R2791" i="62"/>
  <c r="O2791" i="62"/>
  <c r="M2791" i="62"/>
  <c r="M2789" i="62" s="1"/>
  <c r="K2791" i="62"/>
  <c r="V2800" i="62"/>
  <c r="O2800" i="62"/>
  <c r="M2800" i="62"/>
  <c r="K2800" i="62"/>
  <c r="R2801" i="62"/>
  <c r="V2805" i="62"/>
  <c r="R2805" i="62"/>
  <c r="O2805" i="62"/>
  <c r="M2805" i="62"/>
  <c r="K2805" i="62"/>
  <c r="V2808" i="62"/>
  <c r="O2808" i="62"/>
  <c r="M2808" i="62"/>
  <c r="V2837" i="62"/>
  <c r="R2837" i="62"/>
  <c r="O2837" i="62"/>
  <c r="M2837" i="62"/>
  <c r="K2837" i="62"/>
  <c r="M2912" i="62"/>
  <c r="V2912" i="62"/>
  <c r="O2912" i="62"/>
  <c r="V2933" i="62"/>
  <c r="R2933" i="62"/>
  <c r="V2966" i="62"/>
  <c r="R2967" i="62"/>
  <c r="V2980" i="62"/>
  <c r="O2980" i="62"/>
  <c r="M2980" i="62"/>
  <c r="V3134" i="62"/>
  <c r="O3134" i="62"/>
  <c r="M3134" i="62"/>
  <c r="S3157" i="62"/>
  <c r="O3181" i="62"/>
  <c r="M3181" i="62"/>
  <c r="K3181" i="62"/>
  <c r="V3181" i="62"/>
  <c r="R3181" i="62"/>
  <c r="R3239" i="62"/>
  <c r="R3283" i="62"/>
  <c r="O3283" i="62"/>
  <c r="O3281" i="62" s="1"/>
  <c r="R3293" i="62"/>
  <c r="O3293" i="62"/>
  <c r="R3481" i="62"/>
  <c r="O3481" i="62"/>
  <c r="M3481" i="62"/>
  <c r="K3481" i="62"/>
  <c r="O3565" i="62"/>
  <c r="Q3575" i="62"/>
  <c r="P23" i="64"/>
  <c r="N23" i="64"/>
  <c r="L23" i="64"/>
  <c r="W23" i="64"/>
  <c r="S23" i="64"/>
  <c r="P59" i="64"/>
  <c r="N59" i="64"/>
  <c r="L59" i="64"/>
  <c r="W92" i="64"/>
  <c r="S93" i="64"/>
  <c r="F98" i="64"/>
  <c r="P114" i="64"/>
  <c r="N114" i="64"/>
  <c r="L114" i="64"/>
  <c r="W114" i="64"/>
  <c r="W356" i="64"/>
  <c r="P356" i="64"/>
  <c r="L356" i="64"/>
  <c r="W521" i="64"/>
  <c r="P521" i="64"/>
  <c r="N521" i="64"/>
  <c r="L521" i="64"/>
  <c r="I676" i="64"/>
  <c r="F676" i="64"/>
  <c r="S1007" i="64"/>
  <c r="W1007" i="64"/>
  <c r="P1717" i="64"/>
  <c r="N1717" i="64"/>
  <c r="L1717" i="64"/>
  <c r="W1717" i="64"/>
  <c r="K1264" i="62"/>
  <c r="K1324" i="62"/>
  <c r="Q1324" i="62" s="1"/>
  <c r="K1332" i="62"/>
  <c r="K1341" i="62"/>
  <c r="K1356" i="62"/>
  <c r="K1388" i="62"/>
  <c r="K1401" i="62"/>
  <c r="K1416" i="62"/>
  <c r="K1420" i="62"/>
  <c r="K1429" i="62"/>
  <c r="K1448" i="62"/>
  <c r="Q1448" i="62" s="1"/>
  <c r="K1457" i="62"/>
  <c r="K1480" i="62"/>
  <c r="K1489" i="62"/>
  <c r="K1517" i="62"/>
  <c r="K1553" i="62"/>
  <c r="K1557" i="62"/>
  <c r="K1565" i="62"/>
  <c r="Q1565" i="62" s="1"/>
  <c r="K1580" i="62"/>
  <c r="K1593" i="62"/>
  <c r="K1620" i="62"/>
  <c r="K1629" i="62"/>
  <c r="K1648" i="62"/>
  <c r="Q1648" i="62" s="1"/>
  <c r="K1661" i="62"/>
  <c r="K1680" i="62"/>
  <c r="K1693" i="62"/>
  <c r="K1712" i="62"/>
  <c r="Q1712" i="62" s="1"/>
  <c r="K1725" i="62"/>
  <c r="K1744" i="62"/>
  <c r="K1772" i="62"/>
  <c r="K1776" i="62"/>
  <c r="K1785" i="62"/>
  <c r="K1820" i="62"/>
  <c r="Q1820" i="62" s="1"/>
  <c r="K1833" i="62"/>
  <c r="Q1833" i="62" s="1"/>
  <c r="K1852" i="62"/>
  <c r="K1865" i="62"/>
  <c r="K1888" i="62"/>
  <c r="K1901" i="62"/>
  <c r="Q1901" i="62" s="1"/>
  <c r="K1920" i="62"/>
  <c r="Q1920" i="62" s="1"/>
  <c r="K1984" i="62"/>
  <c r="K1993" i="62"/>
  <c r="Q2027" i="62"/>
  <c r="K2038" i="62"/>
  <c r="K2044" i="62"/>
  <c r="K2047" i="62"/>
  <c r="K2060" i="62"/>
  <c r="S2067" i="62"/>
  <c r="K2088" i="62"/>
  <c r="S2093" i="62"/>
  <c r="K2095" i="62"/>
  <c r="K2143" i="62"/>
  <c r="S2145" i="62"/>
  <c r="K2158" i="62"/>
  <c r="M2209" i="62"/>
  <c r="K2219" i="62"/>
  <c r="V2229" i="62"/>
  <c r="R2229" i="62"/>
  <c r="O2229" i="62"/>
  <c r="M2229" i="62"/>
  <c r="K2229" i="62"/>
  <c r="V2261" i="62"/>
  <c r="R2261" i="62"/>
  <c r="S2263" i="62"/>
  <c r="O2273" i="62"/>
  <c r="M2273" i="62"/>
  <c r="K2273" i="62"/>
  <c r="V2273" i="62"/>
  <c r="R2273" i="62"/>
  <c r="M2281" i="62"/>
  <c r="O2317" i="62"/>
  <c r="M2317" i="62"/>
  <c r="K2317" i="62"/>
  <c r="V2317" i="62"/>
  <c r="R2317" i="62"/>
  <c r="M2356" i="62"/>
  <c r="K2364" i="62"/>
  <c r="R2367" i="62"/>
  <c r="M2367" i="62"/>
  <c r="K2367" i="62"/>
  <c r="V2372" i="62"/>
  <c r="O2372" i="62"/>
  <c r="M2372" i="62"/>
  <c r="K2372" i="62"/>
  <c r="V2377" i="62"/>
  <c r="R2377" i="62"/>
  <c r="K2408" i="62"/>
  <c r="K2415" i="62"/>
  <c r="Q2415" i="62" s="1"/>
  <c r="O2428" i="62"/>
  <c r="M2428" i="62"/>
  <c r="K2428" i="62"/>
  <c r="O2448" i="62"/>
  <c r="M2448" i="62"/>
  <c r="K2448" i="62"/>
  <c r="R2499" i="62"/>
  <c r="O2499" i="62"/>
  <c r="M2499" i="62"/>
  <c r="V2526" i="62"/>
  <c r="O2526" i="62"/>
  <c r="M2526" i="62"/>
  <c r="K2526" i="62"/>
  <c r="S2575" i="62"/>
  <c r="V2584" i="62"/>
  <c r="R2585" i="62"/>
  <c r="V2601" i="62"/>
  <c r="K2601" i="62"/>
  <c r="R2601" i="62"/>
  <c r="K2614" i="62"/>
  <c r="M2681" i="62"/>
  <c r="K2695" i="62"/>
  <c r="K2740" i="62"/>
  <c r="K2749" i="62"/>
  <c r="K2808" i="62"/>
  <c r="V2843" i="62"/>
  <c r="R2843" i="62"/>
  <c r="O2843" i="62"/>
  <c r="M2843" i="62"/>
  <c r="K2843" i="62"/>
  <c r="S2849" i="62"/>
  <c r="O2851" i="62"/>
  <c r="V2851" i="62"/>
  <c r="R2851" i="62"/>
  <c r="M2851" i="62"/>
  <c r="K2851" i="62"/>
  <c r="V2861" i="62"/>
  <c r="R2869" i="62"/>
  <c r="V2872" i="62"/>
  <c r="O2872" i="62"/>
  <c r="M2872" i="62"/>
  <c r="K2872" i="62"/>
  <c r="V2885" i="62"/>
  <c r="R2885" i="62"/>
  <c r="O2885" i="62"/>
  <c r="M2885" i="62"/>
  <c r="K2912" i="62"/>
  <c r="M2921" i="62"/>
  <c r="K2921" i="62"/>
  <c r="V2921" i="62"/>
  <c r="R2921" i="62"/>
  <c r="K2933" i="62"/>
  <c r="S2935" i="62"/>
  <c r="V2938" i="62"/>
  <c r="O2938" i="62"/>
  <c r="M2938" i="62"/>
  <c r="K2938" i="62"/>
  <c r="K2966" i="62"/>
  <c r="K2980" i="62"/>
  <c r="V3048" i="62"/>
  <c r="O3048" i="62"/>
  <c r="R3049" i="62"/>
  <c r="R3119" i="62"/>
  <c r="V3119" i="62"/>
  <c r="V3125" i="62"/>
  <c r="R3125" i="62"/>
  <c r="O3125" i="62"/>
  <c r="M3125" i="62"/>
  <c r="M3131" i="62"/>
  <c r="K3131" i="62"/>
  <c r="V3131" i="62"/>
  <c r="R3131" i="62"/>
  <c r="K3134" i="62"/>
  <c r="S3181" i="62"/>
  <c r="V3206" i="62"/>
  <c r="R3207" i="62"/>
  <c r="O3206" i="62"/>
  <c r="M3206" i="62"/>
  <c r="V3214" i="62"/>
  <c r="O3214" i="62"/>
  <c r="Q3214" i="62" s="1"/>
  <c r="R3215" i="62"/>
  <c r="K3283" i="62"/>
  <c r="K3293" i="62"/>
  <c r="Q3563" i="62"/>
  <c r="Q3764" i="62"/>
  <c r="Q3919" i="62"/>
  <c r="K3799" i="62"/>
  <c r="P75" i="64"/>
  <c r="N75" i="64"/>
  <c r="L75" i="64"/>
  <c r="W75" i="64"/>
  <c r="S75" i="64"/>
  <c r="I98" i="64"/>
  <c r="I122" i="64"/>
  <c r="I164" i="64"/>
  <c r="F164" i="64"/>
  <c r="W218" i="64"/>
  <c r="S219" i="64"/>
  <c r="I298" i="64"/>
  <c r="W354" i="64"/>
  <c r="N354" i="64"/>
  <c r="P354" i="64"/>
  <c r="L354" i="64"/>
  <c r="I368" i="64"/>
  <c r="F368" i="64"/>
  <c r="F584" i="64"/>
  <c r="W631" i="64"/>
  <c r="S631" i="64"/>
  <c r="P713" i="64"/>
  <c r="N713" i="64"/>
  <c r="L713" i="64"/>
  <c r="W713" i="64"/>
  <c r="P882" i="64"/>
  <c r="N882" i="64"/>
  <c r="L882" i="64"/>
  <c r="W882" i="64"/>
  <c r="F889" i="64"/>
  <c r="I889" i="64"/>
  <c r="P957" i="64"/>
  <c r="L957" i="64"/>
  <c r="W957" i="64"/>
  <c r="N957" i="64"/>
  <c r="W965" i="64"/>
  <c r="S965" i="64"/>
  <c r="I1034" i="64"/>
  <c r="S1277" i="64"/>
  <c r="W1277" i="64"/>
  <c r="F1448" i="64"/>
  <c r="I1448" i="64"/>
  <c r="W2000" i="64"/>
  <c r="P2000" i="64"/>
  <c r="N2000" i="64"/>
  <c r="L2000" i="64"/>
  <c r="Q2024" i="62"/>
  <c r="S2079" i="62"/>
  <c r="V2106" i="62"/>
  <c r="M2106" i="62"/>
  <c r="V2114" i="62"/>
  <c r="O2114" i="62"/>
  <c r="M2114" i="62"/>
  <c r="V2129" i="62"/>
  <c r="O2129" i="62"/>
  <c r="V2167" i="62"/>
  <c r="R2167" i="62"/>
  <c r="O2169" i="62"/>
  <c r="M2169" i="62"/>
  <c r="K2169" i="62"/>
  <c r="O2178" i="62"/>
  <c r="M2178" i="62"/>
  <c r="K2178" i="62"/>
  <c r="K2185" i="62"/>
  <c r="V2185" i="62"/>
  <c r="M2185" i="62"/>
  <c r="V2200" i="62"/>
  <c r="O2200" i="62"/>
  <c r="K2200" i="62"/>
  <c r="V2215" i="62"/>
  <c r="R2215" i="62"/>
  <c r="V2243" i="62"/>
  <c r="R2243" i="62"/>
  <c r="O2245" i="62"/>
  <c r="M2245" i="62"/>
  <c r="K2245" i="62"/>
  <c r="V2245" i="62"/>
  <c r="R2245" i="62"/>
  <c r="O2259" i="62"/>
  <c r="M2259" i="62"/>
  <c r="K2259" i="62"/>
  <c r="V2259" i="62"/>
  <c r="S2273" i="62"/>
  <c r="V2276" i="62"/>
  <c r="R2277" i="62"/>
  <c r="R2291" i="62"/>
  <c r="V2315" i="62"/>
  <c r="R2315" i="62"/>
  <c r="O2315" i="62"/>
  <c r="O2335" i="62"/>
  <c r="O2333" i="62" s="1"/>
  <c r="M2335" i="62"/>
  <c r="M2333" i="62" s="1"/>
  <c r="K2335" i="62"/>
  <c r="V2335" i="62"/>
  <c r="Q2377" i="62"/>
  <c r="S2397" i="62"/>
  <c r="V2400" i="62"/>
  <c r="R2401" i="62"/>
  <c r="O2438" i="62"/>
  <c r="M2438" i="62"/>
  <c r="K2438" i="62"/>
  <c r="V2438" i="62"/>
  <c r="R2443" i="62"/>
  <c r="O2443" i="62"/>
  <c r="M2443" i="62"/>
  <c r="V2443" i="62"/>
  <c r="K2469" i="62"/>
  <c r="V2469" i="62"/>
  <c r="R2469" i="62"/>
  <c r="O2476" i="62"/>
  <c r="M2476" i="62"/>
  <c r="K2476" i="62"/>
  <c r="V2476" i="62"/>
  <c r="V2554" i="62"/>
  <c r="O2554" i="62"/>
  <c r="M2554" i="62"/>
  <c r="Q2578" i="62"/>
  <c r="R2609" i="62"/>
  <c r="O2609" i="62"/>
  <c r="V2624" i="62"/>
  <c r="O2624" i="62"/>
  <c r="M2624" i="62"/>
  <c r="K2624" i="62"/>
  <c r="V2630" i="62"/>
  <c r="O2630" i="62"/>
  <c r="V2676" i="62"/>
  <c r="O2676" i="62"/>
  <c r="M2676" i="62"/>
  <c r="K2676" i="62"/>
  <c r="O2693" i="62"/>
  <c r="M2693" i="62"/>
  <c r="V2693" i="62"/>
  <c r="M2698" i="62"/>
  <c r="K2698" i="62"/>
  <c r="V2698" i="62"/>
  <c r="O2698" i="62"/>
  <c r="K2712" i="62"/>
  <c r="V2712" i="62"/>
  <c r="V2714" i="62"/>
  <c r="O2714" i="62"/>
  <c r="M2714" i="62"/>
  <c r="K2714" i="62"/>
  <c r="V2752" i="62"/>
  <c r="O2752" i="62"/>
  <c r="M2752" i="62"/>
  <c r="O2759" i="62"/>
  <c r="V2759" i="62"/>
  <c r="V2792" i="62"/>
  <c r="R2793" i="62"/>
  <c r="K2830" i="62"/>
  <c r="O2830" i="62"/>
  <c r="M2830" i="62"/>
  <c r="V2862" i="62"/>
  <c r="O2862" i="62"/>
  <c r="M2862" i="62"/>
  <c r="K2862" i="62"/>
  <c r="M2918" i="62"/>
  <c r="K2918" i="62"/>
  <c r="V2918" i="62"/>
  <c r="M2945" i="62"/>
  <c r="K2945" i="62"/>
  <c r="V2945" i="62"/>
  <c r="R2945" i="62"/>
  <c r="R2969" i="62"/>
  <c r="O2969" i="62"/>
  <c r="M2969" i="62"/>
  <c r="V2969" i="62"/>
  <c r="V3006" i="62"/>
  <c r="O3006" i="62"/>
  <c r="M3006" i="62"/>
  <c r="K3006" i="62"/>
  <c r="V3030" i="62"/>
  <c r="O3030" i="62"/>
  <c r="R3031" i="62"/>
  <c r="M3030" i="62"/>
  <c r="K3030" i="62"/>
  <c r="V3054" i="62"/>
  <c r="O3054" i="62"/>
  <c r="M3054" i="62"/>
  <c r="K3054" i="62"/>
  <c r="R3055" i="62"/>
  <c r="R3057" i="62"/>
  <c r="O3057" i="62"/>
  <c r="V3057" i="62"/>
  <c r="M3057" i="62"/>
  <c r="K3057" i="62"/>
  <c r="V3077" i="62"/>
  <c r="R3077" i="62"/>
  <c r="O3077" i="62"/>
  <c r="M3077" i="62"/>
  <c r="R3095" i="62"/>
  <c r="O3095" i="62"/>
  <c r="M3095" i="62"/>
  <c r="V3095" i="62"/>
  <c r="K3095" i="62"/>
  <c r="O3109" i="62"/>
  <c r="M3109" i="62"/>
  <c r="K3109" i="62"/>
  <c r="V3109" i="62"/>
  <c r="Q3119" i="62"/>
  <c r="O3144" i="62"/>
  <c r="M3144" i="62"/>
  <c r="K3144" i="62"/>
  <c r="R3145" i="62"/>
  <c r="R3155" i="62"/>
  <c r="V3155" i="62"/>
  <c r="O3155" i="62"/>
  <c r="M3155" i="62"/>
  <c r="K3155" i="62"/>
  <c r="O3217" i="62"/>
  <c r="M3217" i="62"/>
  <c r="K3217" i="62"/>
  <c r="V3217" i="62"/>
  <c r="R3521" i="62"/>
  <c r="O3521" i="62"/>
  <c r="O3519" i="62" s="1"/>
  <c r="M3521" i="62"/>
  <c r="M3519" i="62" s="1"/>
  <c r="K3521" i="62"/>
  <c r="P62" i="64"/>
  <c r="N62" i="64"/>
  <c r="L62" i="64"/>
  <c r="S87" i="64"/>
  <c r="P87" i="64"/>
  <c r="W87" i="64"/>
  <c r="N87" i="64"/>
  <c r="L87" i="64"/>
  <c r="W154" i="64"/>
  <c r="P154" i="64"/>
  <c r="N154" i="64"/>
  <c r="L154" i="64"/>
  <c r="W233" i="64"/>
  <c r="S233" i="64"/>
  <c r="F276" i="64"/>
  <c r="I276" i="64"/>
  <c r="S277" i="64" s="1"/>
  <c r="S397" i="64"/>
  <c r="P397" i="64"/>
  <c r="L397" i="64"/>
  <c r="W397" i="64"/>
  <c r="N397" i="64"/>
  <c r="W876" i="64"/>
  <c r="P876" i="64"/>
  <c r="L876" i="64"/>
  <c r="N876" i="64"/>
  <c r="O2047" i="62"/>
  <c r="K2050" i="62"/>
  <c r="K2066" i="62"/>
  <c r="R2067" i="62"/>
  <c r="K2072" i="62"/>
  <c r="K2075" i="62"/>
  <c r="O2090" i="62"/>
  <c r="K2090" i="62"/>
  <c r="K2106" i="62"/>
  <c r="K2112" i="62"/>
  <c r="O2112" i="62"/>
  <c r="K2114" i="62"/>
  <c r="V2118" i="62"/>
  <c r="K2129" i="62"/>
  <c r="O2131" i="62"/>
  <c r="M2131" i="62"/>
  <c r="K2131" i="62"/>
  <c r="R2137" i="62"/>
  <c r="O2137" i="62"/>
  <c r="K2139" i="62"/>
  <c r="O2143" i="62"/>
  <c r="K2167" i="62"/>
  <c r="O2185" i="62"/>
  <c r="V2189" i="62"/>
  <c r="R2189" i="62"/>
  <c r="M2200" i="62"/>
  <c r="S2207" i="62"/>
  <c r="V2209" i="62"/>
  <c r="K2215" i="62"/>
  <c r="O2219" i="62"/>
  <c r="K2234" i="62"/>
  <c r="K2243" i="62"/>
  <c r="V2248" i="62"/>
  <c r="K2248" i="62"/>
  <c r="K2315" i="62"/>
  <c r="O2318" i="62"/>
  <c r="M2318" i="62"/>
  <c r="K2318" i="62"/>
  <c r="R2341" i="62"/>
  <c r="O2364" i="62"/>
  <c r="O2380" i="62"/>
  <c r="M2380" i="62"/>
  <c r="K2380" i="62"/>
  <c r="O2406" i="62"/>
  <c r="M2406" i="62"/>
  <c r="K2406" i="62"/>
  <c r="O2413" i="62"/>
  <c r="M2413" i="62"/>
  <c r="K2413" i="62"/>
  <c r="V2436" i="62"/>
  <c r="O2436" i="62"/>
  <c r="Q2436" i="62" s="1"/>
  <c r="K2443" i="62"/>
  <c r="V2458" i="62"/>
  <c r="O2458" i="62"/>
  <c r="M2458" i="62"/>
  <c r="K2458" i="62"/>
  <c r="V2464" i="62"/>
  <c r="O2464" i="62"/>
  <c r="M2464" i="62"/>
  <c r="R2465" i="62"/>
  <c r="K2464" i="62"/>
  <c r="M2469" i="62"/>
  <c r="V2511" i="62"/>
  <c r="O2527" i="62"/>
  <c r="M2527" i="62"/>
  <c r="K2527" i="62"/>
  <c r="V2544" i="62"/>
  <c r="O2544" i="62"/>
  <c r="M2544" i="62"/>
  <c r="K2544" i="62"/>
  <c r="K2554" i="62"/>
  <c r="K2609" i="62"/>
  <c r="O2615" i="62"/>
  <c r="M2615" i="62"/>
  <c r="K2615" i="62"/>
  <c r="K2620" i="62"/>
  <c r="K2630" i="62"/>
  <c r="K2673" i="62"/>
  <c r="Q2673" i="62" s="1"/>
  <c r="V2673" i="62"/>
  <c r="R2673" i="62"/>
  <c r="O2684" i="62"/>
  <c r="M2684" i="62"/>
  <c r="V2684" i="62"/>
  <c r="K2684" i="62"/>
  <c r="K2693" i="62"/>
  <c r="V2695" i="62"/>
  <c r="M2712" i="62"/>
  <c r="M2722" i="62"/>
  <c r="K2722" i="62"/>
  <c r="K2752" i="62"/>
  <c r="K2759" i="62"/>
  <c r="V2762" i="62"/>
  <c r="O2762" i="62"/>
  <c r="M2762" i="62"/>
  <c r="K2762" i="62"/>
  <c r="V2770" i="62"/>
  <c r="O2770" i="62"/>
  <c r="M2770" i="62"/>
  <c r="K2770" i="62"/>
  <c r="K2781" i="62"/>
  <c r="R2781" i="62"/>
  <c r="O2781" i="62"/>
  <c r="K2792" i="62"/>
  <c r="R2809" i="62"/>
  <c r="K2809" i="62"/>
  <c r="V2809" i="62"/>
  <c r="O2813" i="62"/>
  <c r="M2813" i="62"/>
  <c r="K2813" i="62"/>
  <c r="V2813" i="62"/>
  <c r="R2813" i="62"/>
  <c r="S2835" i="62"/>
  <c r="O2859" i="62"/>
  <c r="V2859" i="62"/>
  <c r="R2859" i="62"/>
  <c r="R2865" i="62"/>
  <c r="O2865" i="62"/>
  <c r="M2865" i="62"/>
  <c r="V2865" i="62"/>
  <c r="V2896" i="62"/>
  <c r="O2896" i="62"/>
  <c r="Q2896" i="62" s="1"/>
  <c r="O2918" i="62"/>
  <c r="O2933" i="62"/>
  <c r="O2945" i="62"/>
  <c r="R2955" i="62"/>
  <c r="O2955" i="62"/>
  <c r="M2955" i="62"/>
  <c r="K2955" i="62"/>
  <c r="V2955" i="62"/>
  <c r="O2966" i="62"/>
  <c r="K2969" i="62"/>
  <c r="O2978" i="62"/>
  <c r="M2978" i="62"/>
  <c r="V2978" i="62"/>
  <c r="K2978" i="62"/>
  <c r="K2988" i="62"/>
  <c r="M2988" i="62"/>
  <c r="V3000" i="62"/>
  <c r="O3000" i="62"/>
  <c r="K3000" i="62"/>
  <c r="R3043" i="62"/>
  <c r="V3043" i="62"/>
  <c r="O3043" i="62"/>
  <c r="M3043" i="62"/>
  <c r="K3043" i="62"/>
  <c r="K3077" i="62"/>
  <c r="O3320" i="62"/>
  <c r="M3320" i="62"/>
  <c r="K3320" i="62"/>
  <c r="Q3461" i="62"/>
  <c r="O3502" i="62"/>
  <c r="O3500" i="62" s="1"/>
  <c r="M3502" i="62"/>
  <c r="R3503" i="62"/>
  <c r="M3798" i="62"/>
  <c r="M3796" i="62" s="1"/>
  <c r="Q3926" i="62"/>
  <c r="I37" i="64"/>
  <c r="I42" i="64"/>
  <c r="W45" i="64"/>
  <c r="S45" i="64"/>
  <c r="P45" i="64"/>
  <c r="N45" i="64"/>
  <c r="L45" i="64"/>
  <c r="W59" i="64"/>
  <c r="I392" i="64"/>
  <c r="F392" i="64"/>
  <c r="F401" i="64"/>
  <c r="W541" i="64"/>
  <c r="S541" i="64"/>
  <c r="P541" i="64"/>
  <c r="N631" i="64"/>
  <c r="R631" i="64" s="1"/>
  <c r="L648" i="64"/>
  <c r="W648" i="64"/>
  <c r="P648" i="64"/>
  <c r="N648" i="64"/>
  <c r="N719" i="64"/>
  <c r="W719" i="64"/>
  <c r="P719" i="64"/>
  <c r="L719" i="64"/>
  <c r="I874" i="64"/>
  <c r="I1117" i="64"/>
  <c r="S1187" i="64"/>
  <c r="W1186" i="64"/>
  <c r="N1186" i="64"/>
  <c r="O2203" i="62"/>
  <c r="M2203" i="62"/>
  <c r="K2203" i="62"/>
  <c r="M2207" i="62"/>
  <c r="K2207" i="62"/>
  <c r="K2528" i="62"/>
  <c r="V2528" i="62"/>
  <c r="O2581" i="62"/>
  <c r="M2581" i="62"/>
  <c r="V2581" i="62"/>
  <c r="O2604" i="62"/>
  <c r="M2604" i="62"/>
  <c r="O2628" i="62"/>
  <c r="M2628" i="62"/>
  <c r="K2628" i="62"/>
  <c r="O2694" i="62"/>
  <c r="K2694" i="62"/>
  <c r="O2738" i="62"/>
  <c r="M2738" i="62"/>
  <c r="K2738" i="62"/>
  <c r="K2845" i="62"/>
  <c r="V2845" i="62"/>
  <c r="R2845" i="62"/>
  <c r="R2913" i="62"/>
  <c r="O2913" i="62"/>
  <c r="M2913" i="62"/>
  <c r="V2915" i="62"/>
  <c r="R2915" i="62"/>
  <c r="K2917" i="62"/>
  <c r="R2917" i="62"/>
  <c r="O2917" i="62"/>
  <c r="M2917" i="62"/>
  <c r="V2929" i="62"/>
  <c r="R2929" i="62"/>
  <c r="O2929" i="62"/>
  <c r="M2929" i="62"/>
  <c r="K2929" i="62"/>
  <c r="V2943" i="62"/>
  <c r="R2943" i="62"/>
  <c r="R2953" i="62"/>
  <c r="S2997" i="62"/>
  <c r="M3016" i="62"/>
  <c r="K3016" i="62"/>
  <c r="V3039" i="62"/>
  <c r="R3039" i="62"/>
  <c r="O3152" i="62"/>
  <c r="M3152" i="62"/>
  <c r="K3152" i="62"/>
  <c r="R3153" i="62"/>
  <c r="K3758" i="62"/>
  <c r="W152" i="64"/>
  <c r="P152" i="64"/>
  <c r="N152" i="64"/>
  <c r="L152" i="64"/>
  <c r="P186" i="64"/>
  <c r="N186" i="64"/>
  <c r="L186" i="64"/>
  <c r="W186" i="64"/>
  <c r="W193" i="64"/>
  <c r="P193" i="64"/>
  <c r="N193" i="64"/>
  <c r="L193" i="64"/>
  <c r="I225" i="64"/>
  <c r="F225" i="64"/>
  <c r="W315" i="64"/>
  <c r="P315" i="64"/>
  <c r="L315" i="64"/>
  <c r="I347" i="64"/>
  <c r="F347" i="64"/>
  <c r="W519" i="64"/>
  <c r="S519" i="64"/>
  <c r="P519" i="64"/>
  <c r="N519" i="64"/>
  <c r="L519" i="64"/>
  <c r="W624" i="64"/>
  <c r="P624" i="64"/>
  <c r="L624" i="64"/>
  <c r="N624" i="64"/>
  <c r="I673" i="64"/>
  <c r="F673" i="64"/>
  <c r="W702" i="64"/>
  <c r="P702" i="64"/>
  <c r="W747" i="64"/>
  <c r="P747" i="64"/>
  <c r="N747" i="64"/>
  <c r="L747" i="64"/>
  <c r="F845" i="64"/>
  <c r="I845" i="64"/>
  <c r="W1016" i="64"/>
  <c r="W1097" i="64"/>
  <c r="S1097" i="64"/>
  <c r="P1097" i="64"/>
  <c r="N1097" i="64"/>
  <c r="L1097" i="64"/>
  <c r="S1121" i="64"/>
  <c r="W1120" i="64"/>
  <c r="I1161" i="64"/>
  <c r="F1161" i="64"/>
  <c r="W1316" i="64"/>
  <c r="P1316" i="64"/>
  <c r="N1316" i="64"/>
  <c r="L1316" i="64"/>
  <c r="S1317" i="64"/>
  <c r="N1401" i="64"/>
  <c r="P1401" i="64"/>
  <c r="W1401" i="64"/>
  <c r="L1401" i="64"/>
  <c r="W1660" i="64"/>
  <c r="P1660" i="64"/>
  <c r="L1660" i="64"/>
  <c r="N1660" i="64"/>
  <c r="P2007" i="64"/>
  <c r="W2007" i="64"/>
  <c r="N2007" i="64"/>
  <c r="N2005" i="64" s="1"/>
  <c r="L2007" i="64"/>
  <c r="O2136" i="62"/>
  <c r="M2136" i="62"/>
  <c r="K2136" i="62"/>
  <c r="O2207" i="62"/>
  <c r="K2325" i="62"/>
  <c r="V2325" i="62"/>
  <c r="K2346" i="62"/>
  <c r="K2355" i="62"/>
  <c r="K2392" i="62"/>
  <c r="K2431" i="62"/>
  <c r="K2473" i="62"/>
  <c r="K2510" i="62"/>
  <c r="M2514" i="62"/>
  <c r="K2514" i="62"/>
  <c r="O2514" i="62"/>
  <c r="M2528" i="62"/>
  <c r="O2553" i="62"/>
  <c r="M2553" i="62"/>
  <c r="K2553" i="62"/>
  <c r="S2563" i="62"/>
  <c r="V2569" i="62"/>
  <c r="O2569" i="62"/>
  <c r="M2569" i="62"/>
  <c r="K2569" i="62"/>
  <c r="K2581" i="62"/>
  <c r="R2587" i="62"/>
  <c r="V2587" i="62"/>
  <c r="K2604" i="62"/>
  <c r="O2612" i="62"/>
  <c r="M2612" i="62"/>
  <c r="K2612" i="62"/>
  <c r="O2634" i="62"/>
  <c r="M2634" i="62"/>
  <c r="K2634" i="62"/>
  <c r="R2659" i="62"/>
  <c r="S2663" i="62"/>
  <c r="O2682" i="62"/>
  <c r="M2682" i="62"/>
  <c r="K2682" i="62"/>
  <c r="M2694" i="62"/>
  <c r="O2703" i="62"/>
  <c r="V2703" i="62"/>
  <c r="K2721" i="62"/>
  <c r="Q2721" i="62" s="1"/>
  <c r="V2721" i="62"/>
  <c r="R2721" i="62"/>
  <c r="K2760" i="62"/>
  <c r="O2764" i="62"/>
  <c r="M2764" i="62"/>
  <c r="K2764" i="62"/>
  <c r="V2824" i="62"/>
  <c r="O2824" i="62"/>
  <c r="M2824" i="62"/>
  <c r="K2824" i="62"/>
  <c r="M2845" i="62"/>
  <c r="M2860" i="62"/>
  <c r="M2873" i="62"/>
  <c r="Q2873" i="62" s="1"/>
  <c r="V2873" i="62"/>
  <c r="R2873" i="62"/>
  <c r="S2887" i="62"/>
  <c r="Q2898" i="62"/>
  <c r="M2902" i="62"/>
  <c r="K2911" i="62"/>
  <c r="V2911" i="62"/>
  <c r="O2911" i="62"/>
  <c r="M2911" i="62"/>
  <c r="K2913" i="62"/>
  <c r="K2915" i="62"/>
  <c r="Q2924" i="62"/>
  <c r="R2931" i="62"/>
  <c r="K2943" i="62"/>
  <c r="R2995" i="62"/>
  <c r="V2995" i="62"/>
  <c r="O2995" i="62"/>
  <c r="M2995" i="62"/>
  <c r="K2995" i="62"/>
  <c r="O3016" i="62"/>
  <c r="V3024" i="62"/>
  <c r="O3024" i="62"/>
  <c r="M3024" i="62"/>
  <c r="K3024" i="62"/>
  <c r="R3033" i="62"/>
  <c r="O3033" i="62"/>
  <c r="V3033" i="62"/>
  <c r="M3033" i="62"/>
  <c r="K3033" i="62"/>
  <c r="K3039" i="62"/>
  <c r="V3120" i="62"/>
  <c r="O3120" i="62"/>
  <c r="M3120" i="62"/>
  <c r="K3120" i="62"/>
  <c r="R3123" i="62"/>
  <c r="O3123" i="62"/>
  <c r="M3123" i="62"/>
  <c r="K3123" i="62"/>
  <c r="Q3259" i="62"/>
  <c r="K3404" i="62"/>
  <c r="Q3406" i="62"/>
  <c r="K3497" i="62"/>
  <c r="K3504" i="62"/>
  <c r="Q3512" i="62"/>
  <c r="O3703" i="62"/>
  <c r="Q3720" i="62"/>
  <c r="M3758" i="62"/>
  <c r="Q3800" i="62"/>
  <c r="K3798" i="62"/>
  <c r="F43" i="64"/>
  <c r="I109" i="64"/>
  <c r="I133" i="64"/>
  <c r="I142" i="64"/>
  <c r="P216" i="64"/>
  <c r="N216" i="64"/>
  <c r="L216" i="64"/>
  <c r="N315" i="64"/>
  <c r="I424" i="64"/>
  <c r="F424" i="64"/>
  <c r="F517" i="64"/>
  <c r="S621" i="64"/>
  <c r="P621" i="64"/>
  <c r="L621" i="64"/>
  <c r="W621" i="64"/>
  <c r="N621" i="64"/>
  <c r="L702" i="64"/>
  <c r="W750" i="64"/>
  <c r="P750" i="64"/>
  <c r="N767" i="64"/>
  <c r="W767" i="64"/>
  <c r="N783" i="64"/>
  <c r="L783" i="64"/>
  <c r="S783" i="64"/>
  <c r="P783" i="64"/>
  <c r="W783" i="64"/>
  <c r="W849" i="64"/>
  <c r="P849" i="64"/>
  <c r="N849" i="64"/>
  <c r="L849" i="64"/>
  <c r="I948" i="64"/>
  <c r="F948" i="64"/>
  <c r="I952" i="64"/>
  <c r="F952" i="64"/>
  <c r="P1062" i="64"/>
  <c r="N1062" i="64"/>
  <c r="L1062" i="64"/>
  <c r="W1062" i="64"/>
  <c r="W1142" i="64"/>
  <c r="P1142" i="64"/>
  <c r="W1281" i="64"/>
  <c r="S1281" i="64"/>
  <c r="W1313" i="64"/>
  <c r="S1313" i="64"/>
  <c r="P1313" i="64"/>
  <c r="N1313" i="64"/>
  <c r="L1313" i="64"/>
  <c r="O2164" i="62"/>
  <c r="M2164" i="62"/>
  <c r="K2164" i="62"/>
  <c r="V2188" i="62"/>
  <c r="O2188" i="62"/>
  <c r="V2214" i="62"/>
  <c r="O2214" i="62"/>
  <c r="M2214" i="62"/>
  <c r="O2231" i="62"/>
  <c r="M2231" i="62"/>
  <c r="K2231" i="62"/>
  <c r="V2233" i="62"/>
  <c r="R2233" i="62"/>
  <c r="O2260" i="62"/>
  <c r="M2260" i="62"/>
  <c r="K2260" i="62"/>
  <c r="R2265" i="62"/>
  <c r="O2265" i="62"/>
  <c r="V2293" i="62"/>
  <c r="R2293" i="62"/>
  <c r="O2308" i="62"/>
  <c r="M2308" i="62"/>
  <c r="K2308" i="62"/>
  <c r="M2346" i="62"/>
  <c r="M2355" i="62"/>
  <c r="V2359" i="62"/>
  <c r="R2359" i="62"/>
  <c r="M2392" i="62"/>
  <c r="O2394" i="62"/>
  <c r="M2394" i="62"/>
  <c r="K2394" i="62"/>
  <c r="V2409" i="62"/>
  <c r="R2409" i="62"/>
  <c r="M2431" i="62"/>
  <c r="V2435" i="62"/>
  <c r="R2435" i="62"/>
  <c r="M2473" i="62"/>
  <c r="O2489" i="62"/>
  <c r="M2489" i="62"/>
  <c r="K2489" i="62"/>
  <c r="M2510" i="62"/>
  <c r="Q2520" i="62"/>
  <c r="O2524" i="62"/>
  <c r="M2524" i="62"/>
  <c r="K2524" i="62"/>
  <c r="O2528" i="62"/>
  <c r="O2534" i="62"/>
  <c r="V2534" i="62"/>
  <c r="M2534" i="62"/>
  <c r="K2534" i="62"/>
  <c r="V2541" i="62"/>
  <c r="R2541" i="62"/>
  <c r="O2557" i="62"/>
  <c r="M2557" i="62"/>
  <c r="R2557" i="62"/>
  <c r="R2565" i="62"/>
  <c r="Q2587" i="62"/>
  <c r="R2589" i="62"/>
  <c r="O2589" i="62"/>
  <c r="O2602" i="62"/>
  <c r="M2602" i="62"/>
  <c r="K2602" i="62"/>
  <c r="V2628" i="62"/>
  <c r="K2645" i="62"/>
  <c r="Q2645" i="62" s="1"/>
  <c r="V2645" i="62"/>
  <c r="R2645" i="62"/>
  <c r="R2647" i="62"/>
  <c r="O2647" i="62"/>
  <c r="M2647" i="62"/>
  <c r="K2647" i="62"/>
  <c r="V2692" i="62"/>
  <c r="O2692" i="62"/>
  <c r="M2692" i="62"/>
  <c r="R2699" i="62"/>
  <c r="V2699" i="62"/>
  <c r="R2701" i="62"/>
  <c r="O2701" i="62"/>
  <c r="M2701" i="62"/>
  <c r="R2709" i="62"/>
  <c r="V2709" i="62"/>
  <c r="M2731" i="62"/>
  <c r="K2731" i="62"/>
  <c r="V2731" i="62"/>
  <c r="R2731" i="62"/>
  <c r="R2741" i="62"/>
  <c r="O2741" i="62"/>
  <c r="M2741" i="62"/>
  <c r="K2741" i="62"/>
  <c r="V2758" i="62"/>
  <c r="O2758" i="62"/>
  <c r="M2758" i="62"/>
  <c r="M2760" i="62"/>
  <c r="K2771" i="62"/>
  <c r="Q2771" i="62" s="1"/>
  <c r="V2771" i="62"/>
  <c r="R2771" i="62"/>
  <c r="S2791" i="62"/>
  <c r="O2845" i="62"/>
  <c r="O2860" i="62"/>
  <c r="V2871" i="62"/>
  <c r="R2871" i="62"/>
  <c r="O2875" i="62"/>
  <c r="M2875" i="62"/>
  <c r="K2875" i="62"/>
  <c r="R2883" i="62"/>
  <c r="O2890" i="62"/>
  <c r="V2890" i="62"/>
  <c r="O2892" i="62"/>
  <c r="M2892" i="62"/>
  <c r="K2892" i="62"/>
  <c r="O2902" i="62"/>
  <c r="R2909" i="62"/>
  <c r="O2909" i="62"/>
  <c r="M2909" i="62"/>
  <c r="M2915" i="62"/>
  <c r="M2943" i="62"/>
  <c r="Q2948" i="62"/>
  <c r="K2958" i="62"/>
  <c r="V2958" i="62"/>
  <c r="O2958" i="62"/>
  <c r="M2958" i="62"/>
  <c r="M2974" i="62"/>
  <c r="K2974" i="62"/>
  <c r="M2983" i="62"/>
  <c r="K2983" i="62"/>
  <c r="V2983" i="62"/>
  <c r="S2985" i="62"/>
  <c r="V3001" i="62"/>
  <c r="M3001" i="62"/>
  <c r="K3001" i="62"/>
  <c r="O3013" i="62"/>
  <c r="M3013" i="62"/>
  <c r="K3013" i="62"/>
  <c r="V3013" i="62"/>
  <c r="M3039" i="62"/>
  <c r="V3053" i="62"/>
  <c r="R3053" i="62"/>
  <c r="O3076" i="62"/>
  <c r="M3076" i="62"/>
  <c r="K3076" i="62"/>
  <c r="M3079" i="62"/>
  <c r="K3079" i="62"/>
  <c r="V3079" i="62"/>
  <c r="R3079" i="62"/>
  <c r="O3090" i="62"/>
  <c r="M3090" i="62"/>
  <c r="K3090" i="62"/>
  <c r="V3090" i="62"/>
  <c r="R3105" i="62"/>
  <c r="O3105" i="62"/>
  <c r="V3105" i="62"/>
  <c r="M3105" i="62"/>
  <c r="K3105" i="62"/>
  <c r="V3114" i="62"/>
  <c r="O3114" i="62"/>
  <c r="M3114" i="62"/>
  <c r="V3152" i="62"/>
  <c r="V3165" i="62"/>
  <c r="R3165" i="62"/>
  <c r="V3219" i="62"/>
  <c r="R3219" i="62"/>
  <c r="Q3257" i="62"/>
  <c r="R3295" i="62"/>
  <c r="O3294" i="62"/>
  <c r="M3294" i="62"/>
  <c r="K3294" i="62"/>
  <c r="O3302" i="62"/>
  <c r="M3302" i="62"/>
  <c r="K3302" i="62"/>
  <c r="R3305" i="62"/>
  <c r="O3305" i="62"/>
  <c r="K3339" i="62"/>
  <c r="R3445" i="62"/>
  <c r="M3497" i="62"/>
  <c r="M3531" i="62"/>
  <c r="Q3583" i="62"/>
  <c r="O3647" i="62"/>
  <c r="O3758" i="62"/>
  <c r="Q3868" i="62"/>
  <c r="I58" i="64"/>
  <c r="S81" i="64"/>
  <c r="W81" i="64"/>
  <c r="P81" i="64"/>
  <c r="N81" i="64"/>
  <c r="L81" i="64"/>
  <c r="L106" i="64"/>
  <c r="W106" i="64"/>
  <c r="P106" i="64"/>
  <c r="N207" i="64"/>
  <c r="W207" i="64"/>
  <c r="P207" i="64"/>
  <c r="L207" i="64"/>
  <c r="I252" i="64"/>
  <c r="F252" i="64"/>
  <c r="W470" i="64"/>
  <c r="N470" i="64"/>
  <c r="P470" i="64"/>
  <c r="L470" i="64"/>
  <c r="F493" i="64"/>
  <c r="I493" i="64"/>
  <c r="P534" i="64"/>
  <c r="N534" i="64"/>
  <c r="L534" i="64"/>
  <c r="W534" i="64"/>
  <c r="W566" i="64"/>
  <c r="N566" i="64"/>
  <c r="P582" i="64"/>
  <c r="N582" i="64"/>
  <c r="L582" i="64"/>
  <c r="W582" i="64"/>
  <c r="N702" i="64"/>
  <c r="L750" i="64"/>
  <c r="P767" i="64"/>
  <c r="F827" i="64"/>
  <c r="F830" i="64"/>
  <c r="I830" i="64"/>
  <c r="W937" i="64"/>
  <c r="S937" i="64"/>
  <c r="P937" i="64"/>
  <c r="W942" i="64"/>
  <c r="P942" i="64"/>
  <c r="I1004" i="64"/>
  <c r="F1004" i="64"/>
  <c r="N1142" i="64"/>
  <c r="O2218" i="62"/>
  <c r="M2218" i="62"/>
  <c r="K2218" i="62"/>
  <c r="O2222" i="62"/>
  <c r="M2222" i="62"/>
  <c r="K2222" i="62"/>
  <c r="V2242" i="62"/>
  <c r="O2242" i="62"/>
  <c r="M2242" i="62"/>
  <c r="R2255" i="62"/>
  <c r="O2255" i="62"/>
  <c r="M2255" i="62"/>
  <c r="V2270" i="62"/>
  <c r="O2270" i="62"/>
  <c r="M2270" i="62"/>
  <c r="O2287" i="62"/>
  <c r="M2287" i="62"/>
  <c r="K2287" i="62"/>
  <c r="V2289" i="62"/>
  <c r="R2289" i="62"/>
  <c r="O2348" i="62"/>
  <c r="M2348" i="62"/>
  <c r="K2348" i="62"/>
  <c r="S2353" i="62"/>
  <c r="O2355" i="62"/>
  <c r="O2357" i="62"/>
  <c r="M2357" i="62"/>
  <c r="K2357" i="62"/>
  <c r="O2365" i="62"/>
  <c r="M2365" i="62"/>
  <c r="K2365" i="62"/>
  <c r="V2376" i="62"/>
  <c r="O2376" i="62"/>
  <c r="R2383" i="62"/>
  <c r="R2385" i="62"/>
  <c r="O2385" i="62"/>
  <c r="V2420" i="62"/>
  <c r="O2420" i="62"/>
  <c r="R2427" i="62"/>
  <c r="S2429" i="62"/>
  <c r="O2433" i="62"/>
  <c r="M2433" i="62"/>
  <c r="K2433" i="62"/>
  <c r="V2444" i="62"/>
  <c r="O2444" i="62"/>
  <c r="R2451" i="62"/>
  <c r="R2453" i="62"/>
  <c r="O2453" i="62"/>
  <c r="O2475" i="62"/>
  <c r="M2475" i="62"/>
  <c r="K2475" i="62"/>
  <c r="V2477" i="62"/>
  <c r="R2477" i="62"/>
  <c r="O2493" i="62"/>
  <c r="M2493" i="62"/>
  <c r="K2493" i="62"/>
  <c r="R2495" i="62"/>
  <c r="K2497" i="62"/>
  <c r="V2497" i="62"/>
  <c r="O2508" i="62"/>
  <c r="M2508" i="62"/>
  <c r="K2508" i="62"/>
  <c r="V2545" i="62"/>
  <c r="R2545" i="62"/>
  <c r="O2591" i="62"/>
  <c r="V2591" i="62"/>
  <c r="V2593" i="62"/>
  <c r="R2593" i="62"/>
  <c r="R2619" i="62"/>
  <c r="V2619" i="62"/>
  <c r="O2621" i="62"/>
  <c r="M2621" i="62"/>
  <c r="K2621" i="62"/>
  <c r="S2647" i="62"/>
  <c r="V2652" i="62"/>
  <c r="K2652" i="62"/>
  <c r="V2705" i="62"/>
  <c r="R2705" i="62"/>
  <c r="O2705" i="62"/>
  <c r="R2711" i="62"/>
  <c r="O2711" i="62"/>
  <c r="O2717" i="62"/>
  <c r="M2717" i="62"/>
  <c r="R2717" i="62"/>
  <c r="K2717" i="62"/>
  <c r="O2727" i="62"/>
  <c r="R2727" i="62"/>
  <c r="M2727" i="62"/>
  <c r="K2727" i="62"/>
  <c r="V2738" i="62"/>
  <c r="R2745" i="62"/>
  <c r="O2745" i="62"/>
  <c r="M2745" i="62"/>
  <c r="O2760" i="62"/>
  <c r="R2773" i="62"/>
  <c r="O2773" i="62"/>
  <c r="M2773" i="62"/>
  <c r="K2773" i="62"/>
  <c r="V2787" i="62"/>
  <c r="R2787" i="62"/>
  <c r="M2798" i="62"/>
  <c r="K2798" i="62"/>
  <c r="M2822" i="62"/>
  <c r="K2822" i="62"/>
  <c r="V2822" i="62"/>
  <c r="O2822" i="62"/>
  <c r="O2827" i="62"/>
  <c r="M2827" i="62"/>
  <c r="K2827" i="62"/>
  <c r="S2839" i="62"/>
  <c r="V2856" i="62"/>
  <c r="O2856" i="62"/>
  <c r="M2856" i="62"/>
  <c r="K2856" i="62"/>
  <c r="R2905" i="62"/>
  <c r="O2905" i="62"/>
  <c r="M2905" i="62"/>
  <c r="K2905" i="62"/>
  <c r="O2915" i="62"/>
  <c r="O2943" i="62"/>
  <c r="V2953" i="62"/>
  <c r="V2956" i="62"/>
  <c r="O2956" i="62"/>
  <c r="V2961" i="62"/>
  <c r="R2961" i="62"/>
  <c r="O2963" i="62"/>
  <c r="M2963" i="62"/>
  <c r="V2963" i="62"/>
  <c r="R2963" i="62"/>
  <c r="M2992" i="62"/>
  <c r="K2992" i="62"/>
  <c r="V2992" i="62"/>
  <c r="O2992" i="62"/>
  <c r="V3034" i="62"/>
  <c r="O3034" i="62"/>
  <c r="M3034" i="62"/>
  <c r="K3034" i="62"/>
  <c r="O3039" i="62"/>
  <c r="V3063" i="62"/>
  <c r="R3063" i="62"/>
  <c r="O3063" i="62"/>
  <c r="M3063" i="62"/>
  <c r="V3082" i="62"/>
  <c r="O3082" i="62"/>
  <c r="M3082" i="62"/>
  <c r="V3129" i="62"/>
  <c r="R3129" i="62"/>
  <c r="O3129" i="62"/>
  <c r="R3159" i="62"/>
  <c r="O3159" i="62"/>
  <c r="M3159" i="62"/>
  <c r="V3159" i="62"/>
  <c r="R3183" i="62"/>
  <c r="V3183" i="62"/>
  <c r="O3183" i="62"/>
  <c r="O3228" i="62"/>
  <c r="M3228" i="62"/>
  <c r="Q3255" i="62"/>
  <c r="O3282" i="62"/>
  <c r="O3280" i="62" s="1"/>
  <c r="M3282" i="62"/>
  <c r="M3280" i="62" s="1"/>
  <c r="K3282" i="62"/>
  <c r="K3438" i="62"/>
  <c r="O3497" i="62"/>
  <c r="Q3581" i="62"/>
  <c r="Q3718" i="62"/>
  <c r="Q3760" i="62"/>
  <c r="Q3779" i="62"/>
  <c r="I61" i="64"/>
  <c r="N106" i="64"/>
  <c r="I131" i="64"/>
  <c r="W262" i="64"/>
  <c r="P262" i="64"/>
  <c r="N262" i="64"/>
  <c r="L262" i="64"/>
  <c r="W334" i="64"/>
  <c r="P334" i="64"/>
  <c r="N334" i="64"/>
  <c r="L334" i="64"/>
  <c r="N399" i="64"/>
  <c r="W399" i="64"/>
  <c r="P399" i="64"/>
  <c r="L399" i="64"/>
  <c r="I455" i="64"/>
  <c r="F455" i="64"/>
  <c r="I563" i="64"/>
  <c r="F563" i="64"/>
  <c r="L566" i="64"/>
  <c r="I568" i="64"/>
  <c r="I720" i="64"/>
  <c r="N750" i="64"/>
  <c r="F777" i="64"/>
  <c r="W814" i="64"/>
  <c r="N814" i="64"/>
  <c r="P814" i="64"/>
  <c r="L814" i="64"/>
  <c r="I827" i="64"/>
  <c r="W838" i="64"/>
  <c r="P838" i="64"/>
  <c r="N838" i="64"/>
  <c r="L838" i="64"/>
  <c r="L937" i="64"/>
  <c r="L942" i="64"/>
  <c r="N959" i="64"/>
  <c r="W959" i="64"/>
  <c r="P959" i="64"/>
  <c r="L959" i="64"/>
  <c r="S1013" i="64"/>
  <c r="W1028" i="64"/>
  <c r="N1026" i="64"/>
  <c r="S1029" i="64"/>
  <c r="P1028" i="64"/>
  <c r="P1026" i="64" s="1"/>
  <c r="W1310" i="64"/>
  <c r="P1310" i="64"/>
  <c r="N1310" i="64"/>
  <c r="L1310" i="64"/>
  <c r="S1311" i="64"/>
  <c r="R2297" i="62"/>
  <c r="O2297" i="62"/>
  <c r="R2327" i="62"/>
  <c r="O2327" i="62"/>
  <c r="M2327" i="62"/>
  <c r="K2369" i="62"/>
  <c r="V2369" i="62"/>
  <c r="O2437" i="62"/>
  <c r="M2437" i="62"/>
  <c r="K2437" i="62"/>
  <c r="R2439" i="62"/>
  <c r="V2463" i="62"/>
  <c r="R2463" i="62"/>
  <c r="O2466" i="62"/>
  <c r="M2466" i="62"/>
  <c r="K2466" i="62"/>
  <c r="O2504" i="62"/>
  <c r="M2504" i="62"/>
  <c r="K2504" i="62"/>
  <c r="O2543" i="62"/>
  <c r="M2543" i="62"/>
  <c r="K2543" i="62"/>
  <c r="M2547" i="62"/>
  <c r="K2547" i="62"/>
  <c r="R2547" i="62"/>
  <c r="O2547" i="62"/>
  <c r="S2549" i="62"/>
  <c r="S2557" i="62"/>
  <c r="M2627" i="62"/>
  <c r="K2627" i="62"/>
  <c r="R2629" i="62"/>
  <c r="V2629" i="62"/>
  <c r="K2664" i="62"/>
  <c r="V2664" i="62"/>
  <c r="O2670" i="62"/>
  <c r="V2670" i="62"/>
  <c r="O2672" i="62"/>
  <c r="M2672" i="62"/>
  <c r="K2672" i="62"/>
  <c r="S2721" i="62"/>
  <c r="S2731" i="62"/>
  <c r="O2751" i="62"/>
  <c r="M2751" i="62"/>
  <c r="K2751" i="62"/>
  <c r="Q2769" i="62"/>
  <c r="O2778" i="62"/>
  <c r="M2778" i="62"/>
  <c r="K2778" i="62"/>
  <c r="K2806" i="62"/>
  <c r="V2806" i="62"/>
  <c r="K2854" i="62"/>
  <c r="V2854" i="62"/>
  <c r="K2863" i="62"/>
  <c r="V2863" i="62"/>
  <c r="M2863" i="62"/>
  <c r="R2867" i="62"/>
  <c r="O2867" i="62"/>
  <c r="M2867" i="62"/>
  <c r="V2895" i="62"/>
  <c r="R2895" i="62"/>
  <c r="O2895" i="62"/>
  <c r="V2920" i="62"/>
  <c r="O2920" i="62"/>
  <c r="M2920" i="62"/>
  <c r="M2927" i="62"/>
  <c r="K2927" i="62"/>
  <c r="R2927" i="62"/>
  <c r="O2927" i="62"/>
  <c r="R2951" i="62"/>
  <c r="O2954" i="62"/>
  <c r="M2954" i="62"/>
  <c r="O3004" i="62"/>
  <c r="M3004" i="62"/>
  <c r="K3004" i="62"/>
  <c r="V3004" i="62"/>
  <c r="O3042" i="62"/>
  <c r="M3042" i="62"/>
  <c r="K3042" i="62"/>
  <c r="V3042" i="62"/>
  <c r="R3091" i="62"/>
  <c r="V3091" i="62"/>
  <c r="V3102" i="62"/>
  <c r="K3102" i="62"/>
  <c r="O3102" i="62"/>
  <c r="M3102" i="62"/>
  <c r="R3137" i="62"/>
  <c r="V3137" i="62"/>
  <c r="V3147" i="62"/>
  <c r="R3147" i="62"/>
  <c r="V3150" i="62"/>
  <c r="O3150" i="62"/>
  <c r="M3150" i="62"/>
  <c r="K3150" i="62"/>
  <c r="O3199" i="62"/>
  <c r="M3199" i="62"/>
  <c r="K3199" i="62"/>
  <c r="V3199" i="62"/>
  <c r="K3216" i="62"/>
  <c r="V3216" i="62"/>
  <c r="O3216" i="62"/>
  <c r="M3216" i="62"/>
  <c r="Q3253" i="62"/>
  <c r="O3278" i="62"/>
  <c r="M3278" i="62"/>
  <c r="Q3387" i="62"/>
  <c r="M3702" i="62"/>
  <c r="Q3763" i="62"/>
  <c r="K3759" i="62"/>
  <c r="W70" i="64"/>
  <c r="P70" i="64"/>
  <c r="W82" i="64"/>
  <c r="P82" i="64"/>
  <c r="N82" i="64"/>
  <c r="L82" i="64"/>
  <c r="S83" i="64"/>
  <c r="F208" i="64"/>
  <c r="I208" i="64"/>
  <c r="W313" i="64"/>
  <c r="F329" i="64"/>
  <c r="I329" i="64"/>
  <c r="P348" i="64"/>
  <c r="N348" i="64"/>
  <c r="L348" i="64"/>
  <c r="W358" i="64"/>
  <c r="P358" i="64"/>
  <c r="N375" i="64"/>
  <c r="W375" i="64"/>
  <c r="P375" i="64"/>
  <c r="W378" i="64"/>
  <c r="N378" i="64"/>
  <c r="P378" i="64"/>
  <c r="W466" i="64"/>
  <c r="S467" i="64"/>
  <c r="W473" i="64"/>
  <c r="P473" i="64"/>
  <c r="N473" i="64"/>
  <c r="L473" i="64"/>
  <c r="F490" i="64"/>
  <c r="I508" i="64"/>
  <c r="F508" i="64"/>
  <c r="P566" i="64"/>
  <c r="P579" i="64"/>
  <c r="N579" i="64"/>
  <c r="L579" i="64"/>
  <c r="W579" i="64"/>
  <c r="S579" i="64"/>
  <c r="P692" i="64"/>
  <c r="N692" i="64"/>
  <c r="L692" i="64"/>
  <c r="W692" i="64"/>
  <c r="F740" i="64"/>
  <c r="F836" i="64"/>
  <c r="I901" i="64"/>
  <c r="F901" i="64"/>
  <c r="W916" i="64"/>
  <c r="P916" i="64"/>
  <c r="N937" i="64"/>
  <c r="F940" i="64"/>
  <c r="I940" i="64"/>
  <c r="N942" i="64"/>
  <c r="N1010" i="64"/>
  <c r="W1010" i="64"/>
  <c r="I1021" i="64"/>
  <c r="F1021" i="64"/>
  <c r="Q1072" i="64"/>
  <c r="N1072" i="64"/>
  <c r="S2087" i="62"/>
  <c r="O2099" i="62"/>
  <c r="M2099" i="62"/>
  <c r="K2099" i="62"/>
  <c r="M2107" i="62"/>
  <c r="K2107" i="62"/>
  <c r="O2146" i="62"/>
  <c r="M2146" i="62"/>
  <c r="K2146" i="62"/>
  <c r="V2164" i="62"/>
  <c r="O2166" i="62"/>
  <c r="M2224" i="62"/>
  <c r="R2231" i="62"/>
  <c r="O2233" i="62"/>
  <c r="M2257" i="62"/>
  <c r="Q2257" i="62" s="1"/>
  <c r="O2278" i="62"/>
  <c r="M2278" i="62"/>
  <c r="K2278" i="62"/>
  <c r="M2289" i="62"/>
  <c r="Q2289" i="62" s="1"/>
  <c r="O2293" i="62"/>
  <c r="K2297" i="62"/>
  <c r="K2299" i="62"/>
  <c r="Q2299" i="62" s="1"/>
  <c r="V2308" i="62"/>
  <c r="O2310" i="62"/>
  <c r="O2312" i="62"/>
  <c r="Q2312" i="62" s="1"/>
  <c r="K2327" i="62"/>
  <c r="K2329" i="62"/>
  <c r="V2348" i="62"/>
  <c r="R2357" i="62"/>
  <c r="O2359" i="62"/>
  <c r="Q2359" i="62" s="1"/>
  <c r="M2369" i="62"/>
  <c r="K2373" i="62"/>
  <c r="V2373" i="62"/>
  <c r="M2376" i="62"/>
  <c r="K2382" i="62"/>
  <c r="M2385" i="62"/>
  <c r="M2387" i="62"/>
  <c r="V2394" i="62"/>
  <c r="O2396" i="62"/>
  <c r="M2409" i="62"/>
  <c r="M2411" i="62"/>
  <c r="K2417" i="62"/>
  <c r="V2417" i="62"/>
  <c r="M2420" i="62"/>
  <c r="K2426" i="62"/>
  <c r="Q2426" i="62" s="1"/>
  <c r="R2433" i="62"/>
  <c r="O2435" i="62"/>
  <c r="Q2435" i="62" s="1"/>
  <c r="K2439" i="62"/>
  <c r="K2441" i="62"/>
  <c r="Q2441" i="62" s="1"/>
  <c r="V2441" i="62"/>
  <c r="M2444" i="62"/>
  <c r="K2450" i="62"/>
  <c r="M2453" i="62"/>
  <c r="M2455" i="62"/>
  <c r="Q2455" i="62" s="1"/>
  <c r="K2463" i="62"/>
  <c r="K2468" i="62"/>
  <c r="Q2468" i="62" s="1"/>
  <c r="M2477" i="62"/>
  <c r="M2495" i="62"/>
  <c r="O2497" i="62"/>
  <c r="O2506" i="62"/>
  <c r="Q2506" i="62" s="1"/>
  <c r="V2508" i="62"/>
  <c r="V2510" i="62"/>
  <c r="O2517" i="62"/>
  <c r="M2517" i="62"/>
  <c r="K2517" i="62"/>
  <c r="K2529" i="62"/>
  <c r="Q2529" i="62" s="1"/>
  <c r="K2537" i="62"/>
  <c r="R2537" i="62"/>
  <c r="O2537" i="62"/>
  <c r="O2541" i="62"/>
  <c r="M2545" i="62"/>
  <c r="V2557" i="62"/>
  <c r="M2562" i="62"/>
  <c r="K2562" i="62"/>
  <c r="K2564" i="62"/>
  <c r="Q2564" i="62" s="1"/>
  <c r="O2572" i="62"/>
  <c r="M2572" i="62"/>
  <c r="K2572" i="62"/>
  <c r="M2574" i="62"/>
  <c r="S2589" i="62"/>
  <c r="M2591" i="62"/>
  <c r="O2600" i="62"/>
  <c r="V2602" i="62"/>
  <c r="M2619" i="62"/>
  <c r="R2621" i="62"/>
  <c r="O2627" i="62"/>
  <c r="K2629" i="62"/>
  <c r="R2633" i="62"/>
  <c r="O2637" i="62"/>
  <c r="M2637" i="62"/>
  <c r="K2637" i="62"/>
  <c r="M2639" i="62"/>
  <c r="O2643" i="62"/>
  <c r="V2647" i="62"/>
  <c r="O2652" i="62"/>
  <c r="M2654" i="62"/>
  <c r="M2658" i="62"/>
  <c r="M2664" i="62"/>
  <c r="V2666" i="62"/>
  <c r="O2666" i="62"/>
  <c r="M2666" i="62"/>
  <c r="K2666" i="62"/>
  <c r="K2670" i="62"/>
  <c r="O2690" i="62"/>
  <c r="Q2690" i="62" s="1"/>
  <c r="O2699" i="62"/>
  <c r="Q2699" i="62" s="1"/>
  <c r="M2705" i="62"/>
  <c r="O2709" i="62"/>
  <c r="M2711" i="62"/>
  <c r="M2763" i="62"/>
  <c r="K2763" i="62"/>
  <c r="O2767" i="62"/>
  <c r="M2767" i="62"/>
  <c r="K2767" i="62"/>
  <c r="S2771" i="62"/>
  <c r="V2773" i="62"/>
  <c r="V2783" i="62"/>
  <c r="R2783" i="62"/>
  <c r="O2783" i="62"/>
  <c r="M2783" i="62"/>
  <c r="K2783" i="62"/>
  <c r="M2806" i="62"/>
  <c r="K2818" i="62"/>
  <c r="Q2818" i="62" s="1"/>
  <c r="M2820" i="62"/>
  <c r="M2825" i="62"/>
  <c r="V2825" i="62"/>
  <c r="R2825" i="62"/>
  <c r="R2827" i="62"/>
  <c r="M2834" i="62"/>
  <c r="O2848" i="62"/>
  <c r="M2854" i="62"/>
  <c r="R2857" i="62"/>
  <c r="V2860" i="62"/>
  <c r="O2863" i="62"/>
  <c r="K2867" i="62"/>
  <c r="O2871" i="62"/>
  <c r="Q2871" i="62" s="1"/>
  <c r="R2875" i="62"/>
  <c r="V2880" i="62"/>
  <c r="O2880" i="62"/>
  <c r="M2880" i="62"/>
  <c r="M2882" i="62"/>
  <c r="O2888" i="62"/>
  <c r="Q2888" i="62" s="1"/>
  <c r="K2893" i="62"/>
  <c r="Q2893" i="62" s="1"/>
  <c r="V2893" i="62"/>
  <c r="K2895" i="62"/>
  <c r="V2902" i="62"/>
  <c r="K2920" i="62"/>
  <c r="O2932" i="62"/>
  <c r="K2932" i="62"/>
  <c r="V2932" i="62"/>
  <c r="M2932" i="62"/>
  <c r="O2939" i="62"/>
  <c r="M2939" i="62"/>
  <c r="K2939" i="62"/>
  <c r="K2954" i="62"/>
  <c r="M2956" i="62"/>
  <c r="M2961" i="62"/>
  <c r="Q2961" i="62" s="1"/>
  <c r="S2963" i="62"/>
  <c r="V2974" i="62"/>
  <c r="R2983" i="62"/>
  <c r="O2990" i="62"/>
  <c r="V2996" i="62"/>
  <c r="M2996" i="62"/>
  <c r="K2996" i="62"/>
  <c r="R2997" i="62"/>
  <c r="R3001" i="62"/>
  <c r="O3017" i="62"/>
  <c r="M3017" i="62"/>
  <c r="K3017" i="62"/>
  <c r="V3017" i="62"/>
  <c r="R3017" i="62"/>
  <c r="V3035" i="62"/>
  <c r="R3035" i="62"/>
  <c r="O3053" i="62"/>
  <c r="R3071" i="62"/>
  <c r="O3071" i="62"/>
  <c r="M3071" i="62"/>
  <c r="K3091" i="62"/>
  <c r="O3099" i="62"/>
  <c r="M3099" i="62"/>
  <c r="K3099" i="62"/>
  <c r="V3099" i="62"/>
  <c r="R3099" i="62"/>
  <c r="K3106" i="62"/>
  <c r="Q3106" i="62" s="1"/>
  <c r="V3115" i="62"/>
  <c r="R3115" i="62"/>
  <c r="O3115" i="62"/>
  <c r="M3115" i="62"/>
  <c r="K3115" i="62"/>
  <c r="M3129" i="62"/>
  <c r="O3141" i="62"/>
  <c r="O3137" i="62" s="1"/>
  <c r="M3141" i="62"/>
  <c r="K3141" i="62"/>
  <c r="M3183" i="62"/>
  <c r="O3219" i="62"/>
  <c r="K3278" i="62"/>
  <c r="Q3298" i="62"/>
  <c r="K3303" i="62"/>
  <c r="O3316" i="62"/>
  <c r="O3314" i="62" s="1"/>
  <c r="M3316" i="62"/>
  <c r="M3314" i="62" s="1"/>
  <c r="K3316" i="62"/>
  <c r="K3334" i="62"/>
  <c r="Q3426" i="62"/>
  <c r="Q3428" i="62"/>
  <c r="O3446" i="62"/>
  <c r="O3444" i="62" s="1"/>
  <c r="M3446" i="62"/>
  <c r="M3444" i="62" s="1"/>
  <c r="K3446" i="62"/>
  <c r="R3519" i="62"/>
  <c r="K3556" i="62"/>
  <c r="K3565" i="62"/>
  <c r="Q3579" i="62"/>
  <c r="Q3641" i="62"/>
  <c r="M3629" i="62"/>
  <c r="Q3716" i="62"/>
  <c r="K3702" i="62"/>
  <c r="Q3777" i="62"/>
  <c r="Q3848" i="62"/>
  <c r="Q3850" i="62"/>
  <c r="L70" i="64"/>
  <c r="I107" i="64"/>
  <c r="F107" i="64"/>
  <c r="I117" i="64"/>
  <c r="I157" i="64"/>
  <c r="F157" i="64"/>
  <c r="S205" i="64"/>
  <c r="P205" i="64"/>
  <c r="L205" i="64"/>
  <c r="W205" i="64"/>
  <c r="W240" i="64"/>
  <c r="P240" i="64"/>
  <c r="N240" i="64"/>
  <c r="L240" i="64"/>
  <c r="N255" i="64"/>
  <c r="W255" i="64"/>
  <c r="L255" i="64"/>
  <c r="W280" i="64"/>
  <c r="P280" i="64"/>
  <c r="N280" i="64"/>
  <c r="L280" i="64"/>
  <c r="W323" i="64"/>
  <c r="L375" i="64"/>
  <c r="L378" i="64"/>
  <c r="I490" i="64"/>
  <c r="W593" i="64"/>
  <c r="P593" i="64"/>
  <c r="N593" i="64"/>
  <c r="F604" i="64"/>
  <c r="I604" i="64"/>
  <c r="W626" i="64"/>
  <c r="N626" i="64"/>
  <c r="P626" i="64"/>
  <c r="L626" i="64"/>
  <c r="I653" i="64"/>
  <c r="F653" i="64"/>
  <c r="I662" i="64"/>
  <c r="S717" i="64"/>
  <c r="P717" i="64"/>
  <c r="L717" i="64"/>
  <c r="W717" i="64"/>
  <c r="I737" i="64"/>
  <c r="F737" i="64"/>
  <c r="I825" i="64"/>
  <c r="F825" i="64"/>
  <c r="W834" i="64"/>
  <c r="P834" i="64"/>
  <c r="W949" i="64"/>
  <c r="S949" i="64"/>
  <c r="P949" i="64"/>
  <c r="P947" i="64" s="1"/>
  <c r="N949" i="64"/>
  <c r="N947" i="64" s="1"/>
  <c r="L949" i="64"/>
  <c r="W1085" i="64"/>
  <c r="S1085" i="64"/>
  <c r="V2321" i="62"/>
  <c r="V2597" i="62"/>
  <c r="M2977" i="62"/>
  <c r="K2977" i="62"/>
  <c r="V3087" i="62"/>
  <c r="R3087" i="62"/>
  <c r="O3087" i="62"/>
  <c r="M3087" i="62"/>
  <c r="K3087" i="62"/>
  <c r="O3127" i="62"/>
  <c r="M3127" i="62"/>
  <c r="K3127" i="62"/>
  <c r="V3127" i="62"/>
  <c r="R3127" i="62"/>
  <c r="V3130" i="62"/>
  <c r="K3130" i="62"/>
  <c r="V3142" i="62"/>
  <c r="O3142" i="62"/>
  <c r="M3142" i="62"/>
  <c r="K3142" i="62"/>
  <c r="O3172" i="62"/>
  <c r="M3172" i="62"/>
  <c r="K3172" i="62"/>
  <c r="V3172" i="62"/>
  <c r="O3264" i="62"/>
  <c r="M3264" i="62"/>
  <c r="K3264" i="62"/>
  <c r="R3277" i="62"/>
  <c r="O3277" i="62"/>
  <c r="Q3277" i="62" s="1"/>
  <c r="R3501" i="62"/>
  <c r="Q3590" i="62"/>
  <c r="O3702" i="62"/>
  <c r="Q3748" i="62"/>
  <c r="Q3750" i="62"/>
  <c r="M3799" i="62"/>
  <c r="M3797" i="62" s="1"/>
  <c r="Q3819" i="62"/>
  <c r="Q3900" i="62"/>
  <c r="S29" i="64"/>
  <c r="P29" i="64"/>
  <c r="N29" i="64"/>
  <c r="L29" i="64"/>
  <c r="S41" i="64"/>
  <c r="F119" i="64"/>
  <c r="W123" i="64"/>
  <c r="W126" i="64"/>
  <c r="P126" i="64"/>
  <c r="I138" i="64"/>
  <c r="W145" i="64"/>
  <c r="S145" i="64"/>
  <c r="S495" i="64"/>
  <c r="W546" i="64"/>
  <c r="P546" i="64"/>
  <c r="N546" i="64"/>
  <c r="L546" i="64"/>
  <c r="I577" i="64"/>
  <c r="F577" i="64"/>
  <c r="P639" i="64"/>
  <c r="N639" i="64"/>
  <c r="L639" i="64"/>
  <c r="W639" i="64"/>
  <c r="P735" i="64"/>
  <c r="N735" i="64"/>
  <c r="L735" i="64"/>
  <c r="W735" i="64"/>
  <c r="Q865" i="64"/>
  <c r="S935" i="64"/>
  <c r="W935" i="64"/>
  <c r="S1031" i="64"/>
  <c r="W1031" i="64"/>
  <c r="S1073" i="64"/>
  <c r="W1073" i="64"/>
  <c r="P1073" i="64"/>
  <c r="N1073" i="64"/>
  <c r="L1073" i="64"/>
  <c r="W1096" i="64"/>
  <c r="N1096" i="64"/>
  <c r="S2573" i="62"/>
  <c r="M2576" i="62"/>
  <c r="K2748" i="62"/>
  <c r="Q2748" i="62" s="1"/>
  <c r="K2757" i="62"/>
  <c r="K2810" i="62"/>
  <c r="M2836" i="62"/>
  <c r="K2864" i="62"/>
  <c r="S2881" i="62"/>
  <c r="K2897" i="62"/>
  <c r="O2922" i="62"/>
  <c r="M2922" i="62"/>
  <c r="K2967" i="62"/>
  <c r="V2967" i="62"/>
  <c r="O2977" i="62"/>
  <c r="M2982" i="62"/>
  <c r="K3002" i="62"/>
  <c r="V3038" i="62"/>
  <c r="O3038" i="62"/>
  <c r="M3038" i="62"/>
  <c r="V3059" i="62"/>
  <c r="R3059" i="62"/>
  <c r="V3097" i="62"/>
  <c r="R3097" i="62"/>
  <c r="M3130" i="62"/>
  <c r="V3151" i="62"/>
  <c r="R3151" i="62"/>
  <c r="O3163" i="62"/>
  <c r="M3163" i="62"/>
  <c r="K3163" i="62"/>
  <c r="R3163" i="62"/>
  <c r="M3311" i="62"/>
  <c r="K3311" i="62"/>
  <c r="Q3325" i="62"/>
  <c r="O3335" i="62"/>
  <c r="O3333" i="62" s="1"/>
  <c r="M3335" i="62"/>
  <c r="M3333" i="62" s="1"/>
  <c r="K3335" i="62"/>
  <c r="Q3391" i="62"/>
  <c r="O3400" i="62"/>
  <c r="O3392" i="62" s="1"/>
  <c r="M3400" i="62"/>
  <c r="M3392" i="62" s="1"/>
  <c r="K3400" i="62"/>
  <c r="K3392" i="62" s="1"/>
  <c r="R3447" i="62"/>
  <c r="R3473" i="62"/>
  <c r="O3473" i="62"/>
  <c r="M3473" i="62"/>
  <c r="K3473" i="62"/>
  <c r="M3564" i="62"/>
  <c r="R3629" i="62"/>
  <c r="Q3744" i="62"/>
  <c r="Q3746" i="62"/>
  <c r="Q3844" i="62"/>
  <c r="O3798" i="62"/>
  <c r="O3796" i="62" s="1"/>
  <c r="I39" i="64"/>
  <c r="I63" i="64"/>
  <c r="I119" i="64"/>
  <c r="L123" i="64"/>
  <c r="L126" i="64"/>
  <c r="I136" i="64"/>
  <c r="F141" i="64"/>
  <c r="L145" i="64"/>
  <c r="L220" i="64"/>
  <c r="W220" i="64"/>
  <c r="P220" i="64"/>
  <c r="I272" i="64"/>
  <c r="W299" i="64"/>
  <c r="W301" i="64"/>
  <c r="S301" i="64"/>
  <c r="I324" i="64"/>
  <c r="S325" i="64"/>
  <c r="F327" i="64"/>
  <c r="W408" i="64"/>
  <c r="P408" i="64"/>
  <c r="L408" i="64"/>
  <c r="W475" i="64"/>
  <c r="S475" i="64"/>
  <c r="I494" i="64"/>
  <c r="W522" i="64"/>
  <c r="P522" i="64"/>
  <c r="N522" i="64"/>
  <c r="L522" i="64"/>
  <c r="I598" i="64"/>
  <c r="I660" i="64"/>
  <c r="T671" i="64"/>
  <c r="P687" i="64"/>
  <c r="N687" i="64"/>
  <c r="L687" i="64"/>
  <c r="W687" i="64"/>
  <c r="S747" i="64"/>
  <c r="S795" i="64"/>
  <c r="N795" i="64"/>
  <c r="P795" i="64"/>
  <c r="L795" i="64"/>
  <c r="W795" i="64"/>
  <c r="P861" i="64"/>
  <c r="N865" i="64"/>
  <c r="N983" i="64"/>
  <c r="W983" i="64"/>
  <c r="P983" i="64"/>
  <c r="L983" i="64"/>
  <c r="L1096" i="64"/>
  <c r="I1150" i="64"/>
  <c r="F1150" i="64"/>
  <c r="K2108" i="62"/>
  <c r="O2533" i="62"/>
  <c r="M2533" i="62"/>
  <c r="R2539" i="62"/>
  <c r="R2549" i="62"/>
  <c r="M2659" i="62"/>
  <c r="K2659" i="62"/>
  <c r="M2707" i="62"/>
  <c r="K2707" i="62"/>
  <c r="M2754" i="62"/>
  <c r="K2754" i="62"/>
  <c r="M2807" i="62"/>
  <c r="K2807" i="62"/>
  <c r="R2841" i="62"/>
  <c r="O2841" i="62"/>
  <c r="M2841" i="62"/>
  <c r="V2919" i="62"/>
  <c r="R2919" i="62"/>
  <c r="O2941" i="62"/>
  <c r="K2941" i="62"/>
  <c r="O2946" i="62"/>
  <c r="M2946" i="62"/>
  <c r="V2960" i="62"/>
  <c r="O2960" i="62"/>
  <c r="M2960" i="62"/>
  <c r="R2979" i="62"/>
  <c r="O2979" i="62"/>
  <c r="O2991" i="62"/>
  <c r="K2991" i="62"/>
  <c r="R3009" i="62"/>
  <c r="O3009" i="62"/>
  <c r="V3029" i="62"/>
  <c r="R3029" i="62"/>
  <c r="K3029" i="62"/>
  <c r="O3061" i="62"/>
  <c r="M3061" i="62"/>
  <c r="K3061" i="62"/>
  <c r="V3061" i="62"/>
  <c r="R3061" i="62"/>
  <c r="V3068" i="62"/>
  <c r="O3068" i="62"/>
  <c r="M3068" i="62"/>
  <c r="V3073" i="62"/>
  <c r="R3073" i="62"/>
  <c r="O3075" i="62"/>
  <c r="M3075" i="62"/>
  <c r="K3075" i="62"/>
  <c r="V3075" i="62"/>
  <c r="V3092" i="62"/>
  <c r="O3092" i="62"/>
  <c r="M3092" i="62"/>
  <c r="K3092" i="62"/>
  <c r="V3110" i="62"/>
  <c r="O3110" i="62"/>
  <c r="M3110" i="62"/>
  <c r="R3113" i="62"/>
  <c r="R3133" i="62"/>
  <c r="O3133" i="62"/>
  <c r="V3133" i="62"/>
  <c r="M3133" i="62"/>
  <c r="K3133" i="62"/>
  <c r="K3140" i="62"/>
  <c r="V3140" i="62"/>
  <c r="O3140" i="62"/>
  <c r="V3143" i="62"/>
  <c r="R3143" i="62"/>
  <c r="V3161" i="62"/>
  <c r="R3161" i="62"/>
  <c r="O3161" i="62"/>
  <c r="R3173" i="62"/>
  <c r="O3173" i="62"/>
  <c r="O3177" i="62"/>
  <c r="M3177" i="62"/>
  <c r="K3177" i="62"/>
  <c r="V3177" i="62"/>
  <c r="R3187" i="62"/>
  <c r="O3187" i="62"/>
  <c r="M3187" i="62"/>
  <c r="K3187" i="62"/>
  <c r="R3205" i="62"/>
  <c r="O3205" i="62"/>
  <c r="V3205" i="62"/>
  <c r="V3218" i="62"/>
  <c r="O3218" i="62"/>
  <c r="M3218" i="62"/>
  <c r="K3218" i="62"/>
  <c r="O3328" i="62"/>
  <c r="M3328" i="62"/>
  <c r="K3328" i="62"/>
  <c r="Q3394" i="62"/>
  <c r="Q3510" i="62"/>
  <c r="Q3525" i="62"/>
  <c r="S25" i="64"/>
  <c r="W25" i="64"/>
  <c r="T55" i="64"/>
  <c r="W77" i="64"/>
  <c r="S77" i="64"/>
  <c r="P77" i="64"/>
  <c r="P79" i="64"/>
  <c r="N79" i="64"/>
  <c r="L79" i="64"/>
  <c r="S79" i="64"/>
  <c r="W99" i="64"/>
  <c r="I134" i="64"/>
  <c r="W172" i="64"/>
  <c r="P172" i="64"/>
  <c r="N172" i="64"/>
  <c r="L172" i="64"/>
  <c r="P210" i="64"/>
  <c r="N210" i="64"/>
  <c r="L210" i="64"/>
  <c r="W210" i="64"/>
  <c r="S211" i="64"/>
  <c r="W235" i="64"/>
  <c r="I245" i="64"/>
  <c r="F245" i="64"/>
  <c r="I248" i="64"/>
  <c r="F248" i="64"/>
  <c r="W321" i="64"/>
  <c r="P321" i="64"/>
  <c r="W332" i="64"/>
  <c r="P332" i="64"/>
  <c r="S333" i="64"/>
  <c r="W377" i="64"/>
  <c r="S377" i="64"/>
  <c r="P377" i="64"/>
  <c r="N377" i="64"/>
  <c r="L377" i="64"/>
  <c r="P428" i="64"/>
  <c r="N428" i="64"/>
  <c r="L428" i="64"/>
  <c r="W428" i="64"/>
  <c r="P488" i="64"/>
  <c r="N488" i="64"/>
  <c r="L488" i="64"/>
  <c r="P557" i="64"/>
  <c r="N557" i="64"/>
  <c r="L557" i="64"/>
  <c r="W557" i="64"/>
  <c r="W749" i="64"/>
  <c r="S749" i="64"/>
  <c r="P749" i="64"/>
  <c r="N749" i="64"/>
  <c r="L749" i="64"/>
  <c r="S841" i="64"/>
  <c r="W841" i="64"/>
  <c r="P860" i="64"/>
  <c r="N860" i="64"/>
  <c r="L860" i="64"/>
  <c r="W860" i="64"/>
  <c r="W896" i="64"/>
  <c r="P896" i="64"/>
  <c r="N896" i="64"/>
  <c r="I980" i="64"/>
  <c r="I1070" i="64"/>
  <c r="S1071" i="64" s="1"/>
  <c r="P1102" i="64"/>
  <c r="N1102" i="64"/>
  <c r="L1102" i="64"/>
  <c r="W1102" i="64"/>
  <c r="W1140" i="64"/>
  <c r="N1140" i="64"/>
  <c r="W1156" i="64"/>
  <c r="W1254" i="64"/>
  <c r="N1254" i="64"/>
  <c r="L1254" i="64"/>
  <c r="K2094" i="62"/>
  <c r="M2108" i="62"/>
  <c r="K2122" i="62"/>
  <c r="K2135" i="62"/>
  <c r="K2150" i="62"/>
  <c r="K2186" i="62"/>
  <c r="K2226" i="62"/>
  <c r="K2235" i="62"/>
  <c r="Q2235" i="62" s="1"/>
  <c r="K2250" i="62"/>
  <c r="K2282" i="62"/>
  <c r="Q2282" i="62" s="1"/>
  <c r="K2295" i="62"/>
  <c r="K2326" i="62"/>
  <c r="K2342" i="62"/>
  <c r="K2351" i="62"/>
  <c r="K2374" i="62"/>
  <c r="K2383" i="62"/>
  <c r="K2398" i="62"/>
  <c r="K2418" i="62"/>
  <c r="Q2418" i="62" s="1"/>
  <c r="K2427" i="62"/>
  <c r="K2442" i="62"/>
  <c r="K2451" i="62"/>
  <c r="Q2451" i="62" s="1"/>
  <c r="K2470" i="62"/>
  <c r="K2479" i="62"/>
  <c r="M2484" i="62"/>
  <c r="K2498" i="62"/>
  <c r="K2530" i="62"/>
  <c r="K2533" i="62"/>
  <c r="K2539" i="62"/>
  <c r="K2549" i="62"/>
  <c r="K2556" i="62"/>
  <c r="K2559" i="62"/>
  <c r="K2565" i="62"/>
  <c r="Q2565" i="62" s="1"/>
  <c r="K2582" i="62"/>
  <c r="K2588" i="62"/>
  <c r="S2605" i="62"/>
  <c r="M2608" i="62"/>
  <c r="K2656" i="62"/>
  <c r="Q2656" i="62" s="1"/>
  <c r="O2659" i="62"/>
  <c r="K2662" i="62"/>
  <c r="K2665" i="62"/>
  <c r="K2678" i="62"/>
  <c r="Q2678" i="62" s="1"/>
  <c r="S2685" i="62"/>
  <c r="M2697" i="62"/>
  <c r="K2704" i="62"/>
  <c r="O2707" i="62"/>
  <c r="K2710" i="62"/>
  <c r="K2713" i="62"/>
  <c r="K2747" i="62"/>
  <c r="O2754" i="62"/>
  <c r="K2775" i="62"/>
  <c r="K2793" i="62"/>
  <c r="O2807" i="62"/>
  <c r="M2821" i="62"/>
  <c r="H2832" i="62"/>
  <c r="K2841" i="62"/>
  <c r="K2849" i="62"/>
  <c r="K2886" i="62"/>
  <c r="K2900" i="62"/>
  <c r="Q2900" i="62" s="1"/>
  <c r="K2919" i="62"/>
  <c r="O2931" i="62"/>
  <c r="M2931" i="62"/>
  <c r="K2934" i="62"/>
  <c r="M2941" i="62"/>
  <c r="K2946" i="62"/>
  <c r="K2960" i="62"/>
  <c r="K2962" i="62"/>
  <c r="K2979" i="62"/>
  <c r="M2991" i="62"/>
  <c r="O2993" i="62"/>
  <c r="M2993" i="62"/>
  <c r="K2993" i="62"/>
  <c r="V2993" i="62"/>
  <c r="K3009" i="62"/>
  <c r="M3029" i="62"/>
  <c r="O3052" i="62"/>
  <c r="M3052" i="62"/>
  <c r="K3052" i="62"/>
  <c r="V3052" i="62"/>
  <c r="K3068" i="62"/>
  <c r="K3073" i="62"/>
  <c r="V3083" i="62"/>
  <c r="R3083" i="62"/>
  <c r="O3083" i="62"/>
  <c r="M3083" i="62"/>
  <c r="O3100" i="62"/>
  <c r="M3100" i="62"/>
  <c r="K3100" i="62"/>
  <c r="K3110" i="62"/>
  <c r="K3116" i="62"/>
  <c r="O3118" i="62"/>
  <c r="M3118" i="62"/>
  <c r="K3118" i="62"/>
  <c r="V3118" i="62"/>
  <c r="M3140" i="62"/>
  <c r="K3143" i="62"/>
  <c r="K3161" i="62"/>
  <c r="K3173" i="62"/>
  <c r="K3185" i="62"/>
  <c r="V3185" i="62"/>
  <c r="R3185" i="62"/>
  <c r="K3205" i="62"/>
  <c r="M3226" i="62"/>
  <c r="K3226" i="62"/>
  <c r="O3226" i="62"/>
  <c r="O3240" i="62"/>
  <c r="R3323" i="62"/>
  <c r="O3323" i="62"/>
  <c r="Q3348" i="62"/>
  <c r="O3352" i="62"/>
  <c r="O3346" i="62" s="1"/>
  <c r="M3352" i="62"/>
  <c r="M3346" i="62" s="1"/>
  <c r="K3352" i="62"/>
  <c r="R3377" i="62"/>
  <c r="O3377" i="62"/>
  <c r="O3367" i="62" s="1"/>
  <c r="M3377" i="62"/>
  <c r="M3367" i="62" s="1"/>
  <c r="K3377" i="62"/>
  <c r="M3504" i="62"/>
  <c r="K3540" i="62"/>
  <c r="O3540" i="62"/>
  <c r="O3530" i="62" s="1"/>
  <c r="M3540" i="62"/>
  <c r="M3530" i="62" s="1"/>
  <c r="R3557" i="62"/>
  <c r="O3557" i="62"/>
  <c r="O3555" i="62" s="1"/>
  <c r="M3557" i="62"/>
  <c r="M3555" i="62" s="1"/>
  <c r="K3557" i="62"/>
  <c r="M3703" i="62"/>
  <c r="Q3715" i="62"/>
  <c r="O3774" i="62"/>
  <c r="Q3824" i="62"/>
  <c r="Q3890" i="62"/>
  <c r="O3932" i="62"/>
  <c r="O3930" i="62" s="1"/>
  <c r="Q3930" i="62" s="1"/>
  <c r="L25" i="64"/>
  <c r="S69" i="64"/>
  <c r="P69" i="64"/>
  <c r="N69" i="64"/>
  <c r="L69" i="64"/>
  <c r="L77" i="64"/>
  <c r="W95" i="64"/>
  <c r="S95" i="64"/>
  <c r="L99" i="64"/>
  <c r="I139" i="64"/>
  <c r="I141" i="64"/>
  <c r="P145" i="64"/>
  <c r="I163" i="64"/>
  <c r="F216" i="64"/>
  <c r="L235" i="64"/>
  <c r="W237" i="64"/>
  <c r="S237" i="64"/>
  <c r="P237" i="64"/>
  <c r="N237" i="64"/>
  <c r="W297" i="64"/>
  <c r="P297" i="64"/>
  <c r="L321" i="64"/>
  <c r="L332" i="64"/>
  <c r="I380" i="64"/>
  <c r="W386" i="64"/>
  <c r="P386" i="64"/>
  <c r="P406" i="64"/>
  <c r="N406" i="64"/>
  <c r="L406" i="64"/>
  <c r="I416" i="64"/>
  <c r="S417" i="64" s="1"/>
  <c r="N475" i="64"/>
  <c r="I491" i="64"/>
  <c r="I513" i="64"/>
  <c r="W547" i="64"/>
  <c r="S547" i="64"/>
  <c r="P547" i="64"/>
  <c r="N547" i="64"/>
  <c r="F592" i="64"/>
  <c r="I592" i="64"/>
  <c r="F622" i="64"/>
  <c r="L666" i="64"/>
  <c r="S695" i="64"/>
  <c r="I698" i="64"/>
  <c r="W701" i="64"/>
  <c r="S701" i="64"/>
  <c r="P701" i="64"/>
  <c r="N701" i="64"/>
  <c r="L701" i="64"/>
  <c r="S711" i="64"/>
  <c r="I722" i="64"/>
  <c r="I733" i="64"/>
  <c r="F733" i="64"/>
  <c r="I742" i="64"/>
  <c r="W847" i="64"/>
  <c r="S847" i="64"/>
  <c r="P847" i="64"/>
  <c r="N847" i="64"/>
  <c r="L847" i="64"/>
  <c r="L854" i="64"/>
  <c r="W854" i="64"/>
  <c r="P854" i="64"/>
  <c r="N854" i="64"/>
  <c r="P857" i="64"/>
  <c r="N857" i="64"/>
  <c r="L857" i="64"/>
  <c r="W857" i="64"/>
  <c r="S857" i="64"/>
  <c r="W893" i="64"/>
  <c r="S893" i="64"/>
  <c r="P893" i="64"/>
  <c r="N893" i="64"/>
  <c r="L893" i="64"/>
  <c r="L896" i="64"/>
  <c r="W913" i="64"/>
  <c r="P913" i="64"/>
  <c r="P987" i="64"/>
  <c r="P985" i="64" s="1"/>
  <c r="N987" i="64"/>
  <c r="N985" i="64" s="1"/>
  <c r="L987" i="64"/>
  <c r="W987" i="64"/>
  <c r="S987" i="64"/>
  <c r="I1039" i="64"/>
  <c r="F1039" i="64"/>
  <c r="W1043" i="64"/>
  <c r="S1043" i="64"/>
  <c r="W1047" i="64"/>
  <c r="S1047" i="64"/>
  <c r="S1065" i="64"/>
  <c r="W1065" i="64"/>
  <c r="P1065" i="64"/>
  <c r="N1065" i="64"/>
  <c r="N1156" i="64"/>
  <c r="I1159" i="64"/>
  <c r="F1159" i="64"/>
  <c r="P1174" i="64"/>
  <c r="N1174" i="64"/>
  <c r="W1174" i="64"/>
  <c r="W1457" i="64"/>
  <c r="S1457" i="64"/>
  <c r="P1457" i="64"/>
  <c r="N1457" i="64"/>
  <c r="L1457" i="64"/>
  <c r="M2513" i="62"/>
  <c r="M2530" i="62"/>
  <c r="M2539" i="62"/>
  <c r="M2549" i="62"/>
  <c r="M2582" i="62"/>
  <c r="M2588" i="62"/>
  <c r="O2608" i="62"/>
  <c r="M2617" i="62"/>
  <c r="O2697" i="62"/>
  <c r="S2733" i="62"/>
  <c r="S2741" i="62"/>
  <c r="M2744" i="62"/>
  <c r="M2747" i="62"/>
  <c r="O2793" i="62"/>
  <c r="O2821" i="62"/>
  <c r="K2829" i="62"/>
  <c r="O2849" i="62"/>
  <c r="M2886" i="62"/>
  <c r="M2908" i="62"/>
  <c r="Q2908" i="62" s="1"/>
  <c r="M2919" i="62"/>
  <c r="S2929" i="62"/>
  <c r="K2931" i="62"/>
  <c r="M2934" i="62"/>
  <c r="M2936" i="62"/>
  <c r="K2936" i="62"/>
  <c r="S2955" i="62"/>
  <c r="K2957" i="62"/>
  <c r="R2977" i="62"/>
  <c r="M2979" i="62"/>
  <c r="K2986" i="62"/>
  <c r="M3009" i="62"/>
  <c r="O3020" i="62"/>
  <c r="O3029" i="62"/>
  <c r="V3050" i="62"/>
  <c r="O3050" i="62"/>
  <c r="Q3050" i="62" s="1"/>
  <c r="O3059" i="62"/>
  <c r="O3066" i="62"/>
  <c r="M3066" i="62"/>
  <c r="K3066" i="62"/>
  <c r="V3066" i="62"/>
  <c r="M3073" i="62"/>
  <c r="K3083" i="62"/>
  <c r="K3093" i="62"/>
  <c r="V3093" i="62"/>
  <c r="O3097" i="62"/>
  <c r="M3103" i="62"/>
  <c r="K3103" i="62"/>
  <c r="V3103" i="62"/>
  <c r="R3103" i="62"/>
  <c r="M3116" i="62"/>
  <c r="O3128" i="62"/>
  <c r="M3128" i="62"/>
  <c r="K3128" i="62"/>
  <c r="M3143" i="62"/>
  <c r="O3151" i="62"/>
  <c r="M3161" i="62"/>
  <c r="V3169" i="62"/>
  <c r="R3169" i="62"/>
  <c r="O3169" i="62"/>
  <c r="M3169" i="62"/>
  <c r="K3169" i="62"/>
  <c r="M3173" i="62"/>
  <c r="R3177" i="62"/>
  <c r="M3185" i="62"/>
  <c r="M3205" i="62"/>
  <c r="K3323" i="62"/>
  <c r="R3493" i="62"/>
  <c r="O3504" i="62"/>
  <c r="Q3508" i="62"/>
  <c r="Q3523" i="62"/>
  <c r="R3541" i="62"/>
  <c r="O3541" i="62"/>
  <c r="O3531" i="62" s="1"/>
  <c r="Q3544" i="62"/>
  <c r="Q3546" i="62"/>
  <c r="Q3636" i="62"/>
  <c r="Q3643" i="62"/>
  <c r="Q3740" i="62"/>
  <c r="Q3776" i="62"/>
  <c r="Q3781" i="62"/>
  <c r="Q3822" i="62"/>
  <c r="N25" i="64"/>
  <c r="W30" i="64"/>
  <c r="P30" i="64"/>
  <c r="T47" i="64"/>
  <c r="N77" i="64"/>
  <c r="W79" i="64"/>
  <c r="W88" i="64"/>
  <c r="S89" i="64"/>
  <c r="N99" i="64"/>
  <c r="W102" i="64"/>
  <c r="P102" i="64"/>
  <c r="N102" i="64"/>
  <c r="S137" i="64"/>
  <c r="P137" i="64"/>
  <c r="N137" i="64"/>
  <c r="I148" i="64"/>
  <c r="F148" i="64"/>
  <c r="I168" i="64"/>
  <c r="Q214" i="64"/>
  <c r="N332" i="64"/>
  <c r="W488" i="64"/>
  <c r="F619" i="64"/>
  <c r="F625" i="64"/>
  <c r="I625" i="64"/>
  <c r="N666" i="64"/>
  <c r="W668" i="64"/>
  <c r="P668" i="64"/>
  <c r="N668" i="64"/>
  <c r="L668" i="64"/>
  <c r="P680" i="64"/>
  <c r="N680" i="64"/>
  <c r="L680" i="64"/>
  <c r="W680" i="64"/>
  <c r="I685" i="64"/>
  <c r="F685" i="64"/>
  <c r="T755" i="64"/>
  <c r="S879" i="64"/>
  <c r="W878" i="64"/>
  <c r="I904" i="64"/>
  <c r="F904" i="64"/>
  <c r="W974" i="64"/>
  <c r="N974" i="64"/>
  <c r="W984" i="64"/>
  <c r="S985" i="64"/>
  <c r="W999" i="64"/>
  <c r="S999" i="64"/>
  <c r="P1100" i="64"/>
  <c r="N1100" i="64"/>
  <c r="L1100" i="64"/>
  <c r="W1100" i="64"/>
  <c r="F1119" i="64"/>
  <c r="I1119" i="64"/>
  <c r="F1154" i="64"/>
  <c r="I1154" i="64"/>
  <c r="F1211" i="64"/>
  <c r="I1211" i="64"/>
  <c r="P1441" i="64"/>
  <c r="N1441" i="64"/>
  <c r="L1441" i="64"/>
  <c r="W1441" i="64"/>
  <c r="S969" i="64"/>
  <c r="W969" i="64"/>
  <c r="W1000" i="64"/>
  <c r="P1000" i="64"/>
  <c r="P998" i="64" s="1"/>
  <c r="N1000" i="64"/>
  <c r="N998" i="64" s="1"/>
  <c r="L1000" i="64"/>
  <c r="P1074" i="64"/>
  <c r="N1074" i="64"/>
  <c r="L1074" i="64"/>
  <c r="L1080" i="64"/>
  <c r="W1080" i="64"/>
  <c r="P1080" i="64"/>
  <c r="N1080" i="64"/>
  <c r="S1103" i="64"/>
  <c r="P1103" i="64"/>
  <c r="L1103" i="64"/>
  <c r="N1103" i="64"/>
  <c r="P1177" i="64"/>
  <c r="N1177" i="64"/>
  <c r="W1180" i="64"/>
  <c r="P1180" i="64"/>
  <c r="S1181" i="64"/>
  <c r="P1395" i="64"/>
  <c r="N1395" i="64"/>
  <c r="L1395" i="64"/>
  <c r="W1395" i="64"/>
  <c r="M3070" i="62"/>
  <c r="K3070" i="62"/>
  <c r="M3122" i="62"/>
  <c r="K3122" i="62"/>
  <c r="O3167" i="62"/>
  <c r="M3167" i="62"/>
  <c r="K3167" i="62"/>
  <c r="Q3396" i="62"/>
  <c r="Q3398" i="62"/>
  <c r="Q3491" i="62"/>
  <c r="M3543" i="62"/>
  <c r="K3564" i="62"/>
  <c r="Q3572" i="62"/>
  <c r="Q3574" i="62"/>
  <c r="Q3761" i="62"/>
  <c r="Q3804" i="62"/>
  <c r="Q3806" i="62"/>
  <c r="Q3917" i="62"/>
  <c r="I55" i="64"/>
  <c r="T155" i="64"/>
  <c r="P176" i="64"/>
  <c r="N176" i="64"/>
  <c r="L176" i="64"/>
  <c r="P228" i="64"/>
  <c r="N228" i="64"/>
  <c r="L228" i="64"/>
  <c r="W231" i="64"/>
  <c r="S231" i="64"/>
  <c r="I249" i="64"/>
  <c r="I258" i="64"/>
  <c r="W282" i="64"/>
  <c r="P282" i="64"/>
  <c r="N282" i="64"/>
  <c r="L282" i="64"/>
  <c r="N339" i="64"/>
  <c r="L339" i="64"/>
  <c r="P339" i="64"/>
  <c r="I585" i="64"/>
  <c r="W591" i="64"/>
  <c r="S591" i="64"/>
  <c r="W603" i="64"/>
  <c r="S603" i="64"/>
  <c r="W768" i="64"/>
  <c r="L768" i="64"/>
  <c r="N773" i="64"/>
  <c r="W773" i="64"/>
  <c r="W839" i="64"/>
  <c r="S839" i="64"/>
  <c r="N839" i="64"/>
  <c r="P839" i="64"/>
  <c r="P853" i="64"/>
  <c r="N853" i="64"/>
  <c r="L853" i="64"/>
  <c r="S853" i="64"/>
  <c r="W853" i="64"/>
  <c r="W891" i="64"/>
  <c r="S891" i="64"/>
  <c r="P891" i="64"/>
  <c r="P906" i="64"/>
  <c r="N906" i="64"/>
  <c r="L906" i="64"/>
  <c r="W992" i="64"/>
  <c r="P992" i="64"/>
  <c r="N992" i="64"/>
  <c r="L992" i="64"/>
  <c r="W1001" i="64"/>
  <c r="P1001" i="64"/>
  <c r="P999" i="64" s="1"/>
  <c r="N1001" i="64"/>
  <c r="N999" i="64" s="1"/>
  <c r="L1001" i="64"/>
  <c r="W1020" i="64"/>
  <c r="F1095" i="64"/>
  <c r="I1095" i="64"/>
  <c r="W1103" i="64"/>
  <c r="W1126" i="64"/>
  <c r="N1126" i="64"/>
  <c r="W1177" i="64"/>
  <c r="N1180" i="64"/>
  <c r="I1266" i="64"/>
  <c r="P1335" i="64"/>
  <c r="N1335" i="64"/>
  <c r="L1335" i="64"/>
  <c r="W1335" i="64"/>
  <c r="W1569" i="64"/>
  <c r="P1569" i="64"/>
  <c r="N1569" i="64"/>
  <c r="L1569" i="64"/>
  <c r="W1703" i="64"/>
  <c r="S1703" i="64"/>
  <c r="O2994" i="62"/>
  <c r="M2994" i="62"/>
  <c r="K2994" i="62"/>
  <c r="O3003" i="62"/>
  <c r="M3003" i="62"/>
  <c r="K3003" i="62"/>
  <c r="V3005" i="62"/>
  <c r="R3005" i="62"/>
  <c r="M3007" i="62"/>
  <c r="K3007" i="62"/>
  <c r="R3023" i="62"/>
  <c r="O3023" i="62"/>
  <c r="M3023" i="62"/>
  <c r="O3070" i="62"/>
  <c r="S3081" i="62"/>
  <c r="M3094" i="62"/>
  <c r="K3094" i="62"/>
  <c r="O3122" i="62"/>
  <c r="Q3266" i="62"/>
  <c r="O3290" i="62"/>
  <c r="M3290" i="62"/>
  <c r="K3290" i="62"/>
  <c r="Q3359" i="62"/>
  <c r="Q3513" i="62"/>
  <c r="O3543" i="62"/>
  <c r="Q3680" i="62"/>
  <c r="Q3682" i="62"/>
  <c r="R3759" i="62"/>
  <c r="Q3893" i="62"/>
  <c r="Q3915" i="62"/>
  <c r="F41" i="64"/>
  <c r="L51" i="64"/>
  <c r="W51" i="64"/>
  <c r="F65" i="64"/>
  <c r="N130" i="64"/>
  <c r="R130" i="64" s="1"/>
  <c r="F137" i="64"/>
  <c r="I143" i="64"/>
  <c r="T147" i="64"/>
  <c r="L158" i="64"/>
  <c r="W158" i="64"/>
  <c r="F185" i="64"/>
  <c r="S191" i="64"/>
  <c r="N191" i="64"/>
  <c r="P292" i="64"/>
  <c r="N292" i="64"/>
  <c r="L292" i="64"/>
  <c r="S297" i="64"/>
  <c r="W333" i="64"/>
  <c r="P333" i="64"/>
  <c r="N333" i="64"/>
  <c r="L333" i="64"/>
  <c r="S345" i="64"/>
  <c r="F350" i="64"/>
  <c r="W383" i="64"/>
  <c r="S383" i="64"/>
  <c r="I400" i="64"/>
  <c r="R439" i="64"/>
  <c r="F472" i="64"/>
  <c r="S473" i="64"/>
  <c r="F485" i="64"/>
  <c r="F492" i="64"/>
  <c r="I496" i="64"/>
  <c r="P524" i="64"/>
  <c r="N524" i="64"/>
  <c r="L524" i="64"/>
  <c r="I562" i="64"/>
  <c r="W574" i="64"/>
  <c r="P574" i="64"/>
  <c r="R574" i="64" s="1"/>
  <c r="L591" i="64"/>
  <c r="L603" i="64"/>
  <c r="I623" i="64"/>
  <c r="F641" i="64"/>
  <c r="W792" i="64"/>
  <c r="N792" i="64"/>
  <c r="S793" i="64"/>
  <c r="I807" i="64"/>
  <c r="W818" i="64"/>
  <c r="P818" i="64"/>
  <c r="L839" i="64"/>
  <c r="L862" i="64"/>
  <c r="L891" i="64"/>
  <c r="P909" i="64"/>
  <c r="L909" i="64"/>
  <c r="W909" i="64"/>
  <c r="L924" i="64"/>
  <c r="T1001" i="64"/>
  <c r="W1035" i="64"/>
  <c r="S1035" i="64"/>
  <c r="S1069" i="64"/>
  <c r="N1069" i="64"/>
  <c r="L1069" i="64"/>
  <c r="N1129" i="64"/>
  <c r="W1129" i="64"/>
  <c r="I1136" i="64"/>
  <c r="W1225" i="64"/>
  <c r="N1225" i="64"/>
  <c r="P1225" i="64"/>
  <c r="I1252" i="64"/>
  <c r="S1263" i="64"/>
  <c r="W1263" i="64"/>
  <c r="W1286" i="64"/>
  <c r="P1286" i="64"/>
  <c r="S1287" i="64"/>
  <c r="L1286" i="64"/>
  <c r="I1294" i="64"/>
  <c r="F1294" i="64"/>
  <c r="W1342" i="64"/>
  <c r="P1342" i="64"/>
  <c r="L1342" i="64"/>
  <c r="N1342" i="64"/>
  <c r="I1562" i="64"/>
  <c r="F1562" i="64"/>
  <c r="R3047" i="62"/>
  <c r="O3047" i="62"/>
  <c r="M3047" i="62"/>
  <c r="R3067" i="62"/>
  <c r="O3085" i="62"/>
  <c r="M3085" i="62"/>
  <c r="K3085" i="62"/>
  <c r="V3096" i="62"/>
  <c r="O3096" i="62"/>
  <c r="S3105" i="62"/>
  <c r="V3111" i="62"/>
  <c r="R3111" i="62"/>
  <c r="S3133" i="62"/>
  <c r="O3154" i="62"/>
  <c r="M3154" i="62"/>
  <c r="K3154" i="62"/>
  <c r="O3200" i="62"/>
  <c r="M3200" i="62"/>
  <c r="K3200" i="62"/>
  <c r="Q3288" i="62"/>
  <c r="O3295" i="62"/>
  <c r="M3295" i="62"/>
  <c r="K3295" i="62"/>
  <c r="O3312" i="62"/>
  <c r="M3312" i="62"/>
  <c r="K3312" i="62"/>
  <c r="Q3511" i="62"/>
  <c r="Q3656" i="62"/>
  <c r="Q3658" i="62"/>
  <c r="Q3869" i="62"/>
  <c r="Q3891" i="62"/>
  <c r="P113" i="64"/>
  <c r="N113" i="64"/>
  <c r="F115" i="64"/>
  <c r="F140" i="64"/>
  <c r="I160" i="64"/>
  <c r="F160" i="64"/>
  <c r="S215" i="64"/>
  <c r="P215" i="64"/>
  <c r="N215" i="64"/>
  <c r="L215" i="64"/>
  <c r="I285" i="64"/>
  <c r="F285" i="64"/>
  <c r="P325" i="64"/>
  <c r="L325" i="64"/>
  <c r="T337" i="64"/>
  <c r="I421" i="64"/>
  <c r="F421" i="64"/>
  <c r="I449" i="64"/>
  <c r="F449" i="64"/>
  <c r="N458" i="64"/>
  <c r="L458" i="64"/>
  <c r="W498" i="64"/>
  <c r="P498" i="64"/>
  <c r="N498" i="64"/>
  <c r="L498" i="64"/>
  <c r="W520" i="64"/>
  <c r="P520" i="64"/>
  <c r="L549" i="64"/>
  <c r="W549" i="64"/>
  <c r="P549" i="64"/>
  <c r="N549" i="64"/>
  <c r="P560" i="64"/>
  <c r="N560" i="64"/>
  <c r="L560" i="64"/>
  <c r="F581" i="64"/>
  <c r="F621" i="64"/>
  <c r="P651" i="64"/>
  <c r="N651" i="64"/>
  <c r="L651" i="64"/>
  <c r="W697" i="64"/>
  <c r="P697" i="64"/>
  <c r="F719" i="64"/>
  <c r="F721" i="64"/>
  <c r="W727" i="64"/>
  <c r="S727" i="64"/>
  <c r="W745" i="64"/>
  <c r="S745" i="64"/>
  <c r="F767" i="64"/>
  <c r="W810" i="64"/>
  <c r="N810" i="64"/>
  <c r="W858" i="64"/>
  <c r="P858" i="64"/>
  <c r="N858" i="64"/>
  <c r="S861" i="64"/>
  <c r="W894" i="64"/>
  <c r="N894" i="64"/>
  <c r="P894" i="64"/>
  <c r="L894" i="64"/>
  <c r="P903" i="64"/>
  <c r="N903" i="64"/>
  <c r="L903" i="64"/>
  <c r="W906" i="64"/>
  <c r="W936" i="64"/>
  <c r="P936" i="64"/>
  <c r="L936" i="64"/>
  <c r="N936" i="64"/>
  <c r="F959" i="64"/>
  <c r="S1001" i="64"/>
  <c r="L1035" i="64"/>
  <c r="I1041" i="64"/>
  <c r="W1104" i="64"/>
  <c r="S1105" i="64"/>
  <c r="P1126" i="64"/>
  <c r="P1129" i="64"/>
  <c r="P1149" i="64"/>
  <c r="N1149" i="64"/>
  <c r="S1149" i="64"/>
  <c r="W1178" i="64"/>
  <c r="N1178" i="64"/>
  <c r="L1225" i="64"/>
  <c r="W1245" i="64"/>
  <c r="S1245" i="64"/>
  <c r="S1253" i="64"/>
  <c r="N1286" i="64"/>
  <c r="W1465" i="64"/>
  <c r="S1465" i="64"/>
  <c r="P1465" i="64"/>
  <c r="N1465" i="64"/>
  <c r="L1465" i="64"/>
  <c r="I1635" i="64"/>
  <c r="F1635" i="64"/>
  <c r="O3027" i="62"/>
  <c r="M3027" i="62"/>
  <c r="K3027" i="62"/>
  <c r="M3031" i="62"/>
  <c r="K3031" i="62"/>
  <c r="K3047" i="62"/>
  <c r="K3049" i="62"/>
  <c r="K3058" i="62"/>
  <c r="K3067" i="62"/>
  <c r="K3078" i="62"/>
  <c r="K3096" i="62"/>
  <c r="K3098" i="62"/>
  <c r="Q3098" i="62" s="1"/>
  <c r="K3111" i="62"/>
  <c r="K3139" i="62"/>
  <c r="M3158" i="62"/>
  <c r="K3158" i="62"/>
  <c r="V3178" i="62"/>
  <c r="O3178" i="62"/>
  <c r="M3178" i="62"/>
  <c r="R3213" i="62"/>
  <c r="R3227" i="62"/>
  <c r="R3229" i="62"/>
  <c r="O3229" i="62"/>
  <c r="O3224" i="62" s="1"/>
  <c r="M3229" i="62"/>
  <c r="K3229" i="62"/>
  <c r="O3279" i="62"/>
  <c r="M3279" i="62"/>
  <c r="K3279" i="62"/>
  <c r="R3315" i="62"/>
  <c r="R3317" i="62"/>
  <c r="O3317" i="62"/>
  <c r="O3315" i="62" s="1"/>
  <c r="M3317" i="62"/>
  <c r="M3315" i="62" s="1"/>
  <c r="K3317" i="62"/>
  <c r="Q3336" i="62"/>
  <c r="R3419" i="62"/>
  <c r="R3421" i="62"/>
  <c r="Q3476" i="62"/>
  <c r="O3478" i="62"/>
  <c r="M3478" i="62"/>
  <c r="O3496" i="62"/>
  <c r="M3496" i="62"/>
  <c r="K3496" i="62"/>
  <c r="Q3566" i="62"/>
  <c r="K3628" i="62"/>
  <c r="K3646" i="62"/>
  <c r="Q3788" i="62"/>
  <c r="Q3867" i="62"/>
  <c r="P24" i="64"/>
  <c r="N24" i="64"/>
  <c r="L24" i="64"/>
  <c r="S27" i="64"/>
  <c r="P33" i="64"/>
  <c r="N33" i="64"/>
  <c r="L33" i="64"/>
  <c r="W97" i="64"/>
  <c r="S97" i="64"/>
  <c r="W116" i="64"/>
  <c r="P116" i="64"/>
  <c r="N116" i="64"/>
  <c r="W121" i="64"/>
  <c r="S121" i="64"/>
  <c r="P169" i="64"/>
  <c r="W177" i="64"/>
  <c r="S177" i="64"/>
  <c r="I181" i="64"/>
  <c r="F181" i="64"/>
  <c r="P185" i="64"/>
  <c r="N185" i="64"/>
  <c r="L185" i="64"/>
  <c r="W185" i="64"/>
  <c r="I256" i="64"/>
  <c r="W277" i="64"/>
  <c r="T285" i="64"/>
  <c r="I288" i="64"/>
  <c r="F288" i="64"/>
  <c r="I309" i="64"/>
  <c r="F309" i="64"/>
  <c r="W331" i="64"/>
  <c r="S331" i="64"/>
  <c r="P331" i="64"/>
  <c r="N331" i="64"/>
  <c r="W343" i="64"/>
  <c r="S343" i="64"/>
  <c r="F353" i="64"/>
  <c r="I353" i="64"/>
  <c r="N403" i="64"/>
  <c r="L403" i="64"/>
  <c r="S403" i="64"/>
  <c r="P403" i="64"/>
  <c r="W417" i="64"/>
  <c r="P417" i="64"/>
  <c r="T421" i="64"/>
  <c r="W441" i="64"/>
  <c r="S441" i="64"/>
  <c r="P441" i="64"/>
  <c r="W445" i="64"/>
  <c r="S445" i="64"/>
  <c r="P445" i="64"/>
  <c r="N445" i="64"/>
  <c r="L445" i="64"/>
  <c r="S453" i="64"/>
  <c r="P453" i="64"/>
  <c r="L453" i="64"/>
  <c r="W453" i="64"/>
  <c r="I460" i="64"/>
  <c r="F460" i="64"/>
  <c r="P485" i="64"/>
  <c r="N485" i="64"/>
  <c r="L485" i="64"/>
  <c r="W485" i="64"/>
  <c r="S489" i="64"/>
  <c r="P489" i="64"/>
  <c r="L489" i="64"/>
  <c r="W489" i="64"/>
  <c r="N489" i="64"/>
  <c r="P641" i="64"/>
  <c r="N641" i="64"/>
  <c r="L641" i="64"/>
  <c r="W641" i="64"/>
  <c r="I712" i="64"/>
  <c r="F712" i="64"/>
  <c r="I760" i="64"/>
  <c r="F760" i="64"/>
  <c r="P762" i="64"/>
  <c r="N762" i="64"/>
  <c r="L762" i="64"/>
  <c r="W762" i="64"/>
  <c r="I769" i="64"/>
  <c r="F769" i="64"/>
  <c r="W796" i="64"/>
  <c r="S797" i="64"/>
  <c r="W832" i="64"/>
  <c r="P832" i="64"/>
  <c r="L832" i="64"/>
  <c r="W850" i="64"/>
  <c r="P850" i="64"/>
  <c r="L850" i="64"/>
  <c r="N850" i="64"/>
  <c r="P867" i="64"/>
  <c r="N867" i="64"/>
  <c r="L867" i="64"/>
  <c r="W867" i="64"/>
  <c r="S867" i="64"/>
  <c r="N887" i="64"/>
  <c r="W887" i="64"/>
  <c r="P887" i="64"/>
  <c r="W939" i="64"/>
  <c r="S939" i="64"/>
  <c r="W967" i="64"/>
  <c r="S967" i="64"/>
  <c r="P967" i="64"/>
  <c r="P965" i="64" s="1"/>
  <c r="L967" i="64"/>
  <c r="N967" i="64"/>
  <c r="N965" i="64" s="1"/>
  <c r="W1033" i="64"/>
  <c r="W1049" i="64"/>
  <c r="S1053" i="64"/>
  <c r="W1052" i="64"/>
  <c r="L1068" i="64"/>
  <c r="N1068" i="64"/>
  <c r="W1068" i="64"/>
  <c r="N1071" i="64"/>
  <c r="L1071" i="64"/>
  <c r="W1071" i="64"/>
  <c r="P1071" i="64"/>
  <c r="W1074" i="64"/>
  <c r="S1077" i="64"/>
  <c r="N1077" i="64"/>
  <c r="L1077" i="64"/>
  <c r="W1077" i="64"/>
  <c r="P1077" i="64"/>
  <c r="I1147" i="64"/>
  <c r="F1147" i="64"/>
  <c r="I1218" i="64"/>
  <c r="S1219" i="64"/>
  <c r="F1218" i="64"/>
  <c r="F1222" i="64"/>
  <c r="I1222" i="64"/>
  <c r="S1241" i="64"/>
  <c r="P1241" i="64"/>
  <c r="N1241" i="64"/>
  <c r="W1241" i="64"/>
  <c r="P1357" i="64"/>
  <c r="N1357" i="64"/>
  <c r="L1357" i="64"/>
  <c r="W1357" i="64"/>
  <c r="I1510" i="64"/>
  <c r="F1510" i="64"/>
  <c r="V2994" i="62"/>
  <c r="R3003" i="62"/>
  <c r="O3005" i="62"/>
  <c r="O3018" i="62"/>
  <c r="M3018" i="62"/>
  <c r="K3018" i="62"/>
  <c r="O3025" i="62"/>
  <c r="O3031" i="62"/>
  <c r="M3049" i="62"/>
  <c r="O3051" i="62"/>
  <c r="M3051" i="62"/>
  <c r="K3051" i="62"/>
  <c r="M3055" i="62"/>
  <c r="K3055" i="62"/>
  <c r="M3058" i="62"/>
  <c r="M3067" i="62"/>
  <c r="V3070" i="62"/>
  <c r="M3078" i="62"/>
  <c r="R3085" i="62"/>
  <c r="M3096" i="62"/>
  <c r="M3111" i="62"/>
  <c r="K3121" i="62"/>
  <c r="V3121" i="62"/>
  <c r="V3122" i="62"/>
  <c r="M3139" i="62"/>
  <c r="M3156" i="62"/>
  <c r="O3158" i="62"/>
  <c r="K3178" i="62"/>
  <c r="O3182" i="62"/>
  <c r="M3182" i="62"/>
  <c r="K3182" i="62"/>
  <c r="O3189" i="62"/>
  <c r="O3191" i="62"/>
  <c r="M3191" i="62"/>
  <c r="K3191" i="62"/>
  <c r="V3200" i="62"/>
  <c r="O3204" i="62"/>
  <c r="M3204" i="62"/>
  <c r="K3204" i="62"/>
  <c r="K3227" i="62"/>
  <c r="Q3248" i="62"/>
  <c r="R3279" i="62"/>
  <c r="M3329" i="62"/>
  <c r="Q3382" i="62"/>
  <c r="O3388" i="62"/>
  <c r="O3380" i="62" s="1"/>
  <c r="M3388" i="62"/>
  <c r="M3380" i="62" s="1"/>
  <c r="K3388" i="62"/>
  <c r="K3405" i="62"/>
  <c r="Q3460" i="62"/>
  <c r="K3478" i="62"/>
  <c r="O3485" i="62"/>
  <c r="M3485" i="62"/>
  <c r="K3485" i="62"/>
  <c r="O3520" i="62"/>
  <c r="O3518" i="62" s="1"/>
  <c r="M3520" i="62"/>
  <c r="M3518" i="62" s="1"/>
  <c r="K3520" i="62"/>
  <c r="K3531" i="62"/>
  <c r="Q3589" i="62"/>
  <c r="M3646" i="62"/>
  <c r="Q3717" i="62"/>
  <c r="Q3739" i="62"/>
  <c r="K3774" i="62"/>
  <c r="Q3821" i="62"/>
  <c r="Q3843" i="62"/>
  <c r="L26" i="64"/>
  <c r="L44" i="64"/>
  <c r="P47" i="64"/>
  <c r="P86" i="64"/>
  <c r="N86" i="64"/>
  <c r="L86" i="64"/>
  <c r="L97" i="64"/>
  <c r="L100" i="64"/>
  <c r="I110" i="64"/>
  <c r="L116" i="64"/>
  <c r="L121" i="64"/>
  <c r="L124" i="64"/>
  <c r="I161" i="64"/>
  <c r="F161" i="64"/>
  <c r="I165" i="64"/>
  <c r="L169" i="64"/>
  <c r="I171" i="64"/>
  <c r="W173" i="64"/>
  <c r="P173" i="64"/>
  <c r="N173" i="64"/>
  <c r="L173" i="64"/>
  <c r="I194" i="64"/>
  <c r="L198" i="64"/>
  <c r="W200" i="64"/>
  <c r="P200" i="64"/>
  <c r="N200" i="64"/>
  <c r="F209" i="64"/>
  <c r="N222" i="64"/>
  <c r="L222" i="64"/>
  <c r="W222" i="64"/>
  <c r="P222" i="64"/>
  <c r="P247" i="64"/>
  <c r="N247" i="64"/>
  <c r="I269" i="64"/>
  <c r="F269" i="64"/>
  <c r="L277" i="64"/>
  <c r="W279" i="64"/>
  <c r="S279" i="64"/>
  <c r="P279" i="64"/>
  <c r="N279" i="64"/>
  <c r="P302" i="64"/>
  <c r="N307" i="64"/>
  <c r="L307" i="64"/>
  <c r="W307" i="64"/>
  <c r="N316" i="64"/>
  <c r="I320" i="64"/>
  <c r="S321" i="64" s="1"/>
  <c r="L331" i="64"/>
  <c r="W379" i="64"/>
  <c r="S379" i="64"/>
  <c r="P379" i="64"/>
  <c r="N379" i="64"/>
  <c r="L379" i="64"/>
  <c r="N383" i="64"/>
  <c r="R410" i="64"/>
  <c r="L417" i="64"/>
  <c r="L441" i="64"/>
  <c r="I451" i="64"/>
  <c r="N453" i="64"/>
  <c r="I465" i="64"/>
  <c r="I487" i="64"/>
  <c r="N520" i="64"/>
  <c r="N527" i="64"/>
  <c r="L527" i="64"/>
  <c r="P527" i="64"/>
  <c r="W560" i="64"/>
  <c r="N569" i="64"/>
  <c r="W571" i="64"/>
  <c r="S571" i="64"/>
  <c r="W630" i="64"/>
  <c r="P630" i="64"/>
  <c r="N630" i="64"/>
  <c r="L630" i="64"/>
  <c r="N634" i="64"/>
  <c r="I643" i="64"/>
  <c r="P675" i="64"/>
  <c r="N675" i="64"/>
  <c r="L675" i="64"/>
  <c r="I691" i="64"/>
  <c r="N697" i="64"/>
  <c r="N727" i="64"/>
  <c r="P730" i="64"/>
  <c r="I739" i="64"/>
  <c r="N745" i="64"/>
  <c r="I765" i="64"/>
  <c r="P782" i="64"/>
  <c r="P810" i="64"/>
  <c r="N832" i="64"/>
  <c r="L858" i="64"/>
  <c r="I884" i="64"/>
  <c r="F884" i="64"/>
  <c r="L887" i="64"/>
  <c r="W903" i="64"/>
  <c r="L939" i="64"/>
  <c r="L1033" i="64"/>
  <c r="L1049" i="64"/>
  <c r="R1052" i="64"/>
  <c r="P1087" i="64"/>
  <c r="W1149" i="64"/>
  <c r="N1197" i="64"/>
  <c r="L1197" i="64"/>
  <c r="W1197" i="64"/>
  <c r="P1197" i="64"/>
  <c r="L1241" i="64"/>
  <c r="S1327" i="64"/>
  <c r="W1326" i="64"/>
  <c r="P1326" i="64"/>
  <c r="N1326" i="64"/>
  <c r="W1451" i="64"/>
  <c r="S1451" i="64"/>
  <c r="P1451" i="64"/>
  <c r="L1451" i="64"/>
  <c r="W1453" i="64"/>
  <c r="S1453" i="64"/>
  <c r="P1453" i="64"/>
  <c r="N1453" i="64"/>
  <c r="L1453" i="64"/>
  <c r="V2997" i="62"/>
  <c r="V3045" i="62"/>
  <c r="V3069" i="62"/>
  <c r="M3463" i="62"/>
  <c r="T149" i="64"/>
  <c r="T177" i="64"/>
  <c r="W199" i="64"/>
  <c r="S199" i="64"/>
  <c r="T277" i="64"/>
  <c r="T301" i="64"/>
  <c r="I341" i="64"/>
  <c r="F341" i="64"/>
  <c r="P370" i="64"/>
  <c r="T385" i="64"/>
  <c r="P394" i="64"/>
  <c r="N394" i="64"/>
  <c r="L394" i="64"/>
  <c r="I448" i="64"/>
  <c r="F448" i="64"/>
  <c r="T501" i="64"/>
  <c r="I505" i="64"/>
  <c r="F505" i="64"/>
  <c r="I529" i="64"/>
  <c r="F529" i="64"/>
  <c r="S645" i="64"/>
  <c r="I652" i="64"/>
  <c r="F652" i="64"/>
  <c r="T701" i="64"/>
  <c r="W703" i="64"/>
  <c r="S703" i="64"/>
  <c r="T749" i="64"/>
  <c r="W751" i="64"/>
  <c r="S751" i="64"/>
  <c r="I757" i="64"/>
  <c r="F757" i="64"/>
  <c r="W808" i="64"/>
  <c r="P808" i="64"/>
  <c r="L808" i="64"/>
  <c r="W837" i="64"/>
  <c r="S837" i="64"/>
  <c r="I880" i="64"/>
  <c r="F880" i="64"/>
  <c r="F973" i="64"/>
  <c r="I973" i="64"/>
  <c r="W975" i="64"/>
  <c r="S975" i="64"/>
  <c r="P975" i="64"/>
  <c r="N975" i="64"/>
  <c r="L975" i="64"/>
  <c r="T1021" i="64"/>
  <c r="W1050" i="64"/>
  <c r="R1050" i="64"/>
  <c r="P1066" i="64"/>
  <c r="N1066" i="64"/>
  <c r="L1066" i="64"/>
  <c r="L1076" i="64"/>
  <c r="N1076" i="64"/>
  <c r="I1179" i="64"/>
  <c r="F1179" i="64"/>
  <c r="W1236" i="64"/>
  <c r="N1236" i="64"/>
  <c r="P1236" i="64"/>
  <c r="L1236" i="64"/>
  <c r="I1337" i="64"/>
  <c r="F1337" i="64"/>
  <c r="I1374" i="64"/>
  <c r="F1374" i="64"/>
  <c r="L1435" i="64"/>
  <c r="W1435" i="64"/>
  <c r="S1435" i="64"/>
  <c r="N1435" i="64"/>
  <c r="L1517" i="64"/>
  <c r="W1517" i="64"/>
  <c r="S1517" i="64"/>
  <c r="N1517" i="64"/>
  <c r="P1517" i="64"/>
  <c r="I1632" i="64"/>
  <c r="F1632" i="64"/>
  <c r="O3799" i="62"/>
  <c r="O3797" i="62" s="1"/>
  <c r="I53" i="64"/>
  <c r="I56" i="64"/>
  <c r="I85" i="64"/>
  <c r="I105" i="64"/>
  <c r="I108" i="64"/>
  <c r="I129" i="64"/>
  <c r="I132" i="64"/>
  <c r="N179" i="64"/>
  <c r="I187" i="64"/>
  <c r="L199" i="64"/>
  <c r="F204" i="64"/>
  <c r="I224" i="64"/>
  <c r="F224" i="64"/>
  <c r="I234" i="64"/>
  <c r="S235" i="64" s="1"/>
  <c r="W239" i="64"/>
  <c r="S239" i="64"/>
  <c r="L242" i="64"/>
  <c r="T261" i="64"/>
  <c r="I291" i="64"/>
  <c r="P310" i="64"/>
  <c r="N310" i="64"/>
  <c r="L310" i="64"/>
  <c r="I312" i="64"/>
  <c r="I314" i="64"/>
  <c r="I326" i="64"/>
  <c r="T361" i="64"/>
  <c r="F372" i="64"/>
  <c r="F396" i="64"/>
  <c r="I405" i="64"/>
  <c r="F405" i="64"/>
  <c r="S407" i="64"/>
  <c r="P407" i="64"/>
  <c r="N407" i="64"/>
  <c r="L409" i="64"/>
  <c r="T433" i="64"/>
  <c r="N435" i="64"/>
  <c r="L435" i="64"/>
  <c r="F461" i="64"/>
  <c r="I484" i="64"/>
  <c r="F484" i="64"/>
  <c r="F509" i="64"/>
  <c r="F533" i="64"/>
  <c r="I556" i="64"/>
  <c r="F556" i="64"/>
  <c r="I565" i="64"/>
  <c r="I599" i="64"/>
  <c r="I616" i="64"/>
  <c r="F616" i="64"/>
  <c r="I640" i="64"/>
  <c r="F640" i="64"/>
  <c r="T665" i="64"/>
  <c r="I693" i="64"/>
  <c r="L703" i="64"/>
  <c r="P714" i="64"/>
  <c r="N714" i="64"/>
  <c r="L714" i="64"/>
  <c r="F716" i="64"/>
  <c r="I741" i="64"/>
  <c r="L751" i="64"/>
  <c r="F761" i="64"/>
  <c r="W790" i="64"/>
  <c r="P790" i="64"/>
  <c r="N790" i="64"/>
  <c r="L790" i="64"/>
  <c r="N808" i="64"/>
  <c r="P823" i="64"/>
  <c r="N823" i="64"/>
  <c r="L823" i="64"/>
  <c r="F833" i="64"/>
  <c r="I833" i="64"/>
  <c r="I848" i="64"/>
  <c r="N869" i="64"/>
  <c r="W877" i="64"/>
  <c r="S877" i="64"/>
  <c r="P877" i="64"/>
  <c r="I912" i="64"/>
  <c r="F912" i="64"/>
  <c r="F1032" i="64"/>
  <c r="F1048" i="64"/>
  <c r="I1048" i="64"/>
  <c r="S1049" i="64" s="1"/>
  <c r="S1115" i="64"/>
  <c r="W1115" i="64"/>
  <c r="I1170" i="64"/>
  <c r="F1170" i="64"/>
  <c r="S1177" i="64"/>
  <c r="I1202" i="64"/>
  <c r="F1202" i="64"/>
  <c r="W1213" i="64"/>
  <c r="L1213" i="64"/>
  <c r="N1213" i="64"/>
  <c r="W1227" i="64"/>
  <c r="P1227" i="64"/>
  <c r="W1230" i="64"/>
  <c r="P1230" i="64"/>
  <c r="N1230" i="64"/>
  <c r="L1230" i="64"/>
  <c r="S1231" i="64"/>
  <c r="L1239" i="64"/>
  <c r="W1239" i="64"/>
  <c r="S1239" i="64"/>
  <c r="P1239" i="64"/>
  <c r="N1239" i="64"/>
  <c r="W1304" i="64"/>
  <c r="P1304" i="64"/>
  <c r="N1304" i="64"/>
  <c r="L1304" i="64"/>
  <c r="S1305" i="64"/>
  <c r="I1308" i="64"/>
  <c r="I1371" i="64"/>
  <c r="F1371" i="64"/>
  <c r="W1393" i="64"/>
  <c r="S1393" i="64"/>
  <c r="W1410" i="64"/>
  <c r="P1410" i="64"/>
  <c r="N1410" i="64"/>
  <c r="L1410" i="64"/>
  <c r="P1435" i="64"/>
  <c r="W1455" i="64"/>
  <c r="P1455" i="64"/>
  <c r="N1455" i="64"/>
  <c r="L1455" i="64"/>
  <c r="N1757" i="64"/>
  <c r="L1757" i="64"/>
  <c r="W1757" i="64"/>
  <c r="P1757" i="64"/>
  <c r="S1757" i="64"/>
  <c r="K3008" i="62"/>
  <c r="K3032" i="62"/>
  <c r="K3041" i="62"/>
  <c r="K3056" i="62"/>
  <c r="K3065" i="62"/>
  <c r="K3080" i="62"/>
  <c r="K3089" i="62"/>
  <c r="K3104" i="62"/>
  <c r="K3117" i="62"/>
  <c r="K3132" i="62"/>
  <c r="K3145" i="62"/>
  <c r="K3153" i="62"/>
  <c r="K3265" i="62"/>
  <c r="P179" i="64"/>
  <c r="T197" i="64"/>
  <c r="N199" i="64"/>
  <c r="T237" i="64"/>
  <c r="L239" i="64"/>
  <c r="R239" i="64" s="1"/>
  <c r="N242" i="64"/>
  <c r="R271" i="64"/>
  <c r="U271" i="64" s="1"/>
  <c r="W355" i="64"/>
  <c r="S355" i="64"/>
  <c r="I365" i="64"/>
  <c r="F365" i="64"/>
  <c r="I389" i="64"/>
  <c r="F389" i="64"/>
  <c r="N409" i="64"/>
  <c r="I437" i="64"/>
  <c r="F437" i="64"/>
  <c r="F452" i="64"/>
  <c r="W495" i="64"/>
  <c r="P531" i="64"/>
  <c r="N531" i="64"/>
  <c r="L531" i="64"/>
  <c r="T609" i="64"/>
  <c r="W627" i="64"/>
  <c r="S627" i="64"/>
  <c r="T633" i="64"/>
  <c r="N703" i="64"/>
  <c r="W723" i="64"/>
  <c r="N751" i="64"/>
  <c r="P759" i="64"/>
  <c r="N759" i="64"/>
  <c r="L759" i="64"/>
  <c r="W781" i="64"/>
  <c r="S781" i="64"/>
  <c r="N781" i="64"/>
  <c r="L781" i="64"/>
  <c r="W811" i="64"/>
  <c r="S811" i="64"/>
  <c r="P811" i="64"/>
  <c r="N811" i="64"/>
  <c r="N837" i="64"/>
  <c r="P856" i="64"/>
  <c r="N856" i="64"/>
  <c r="L856" i="64"/>
  <c r="W856" i="64"/>
  <c r="S859" i="64"/>
  <c r="W859" i="64"/>
  <c r="P859" i="64"/>
  <c r="N859" i="64"/>
  <c r="W892" i="64"/>
  <c r="P892" i="64"/>
  <c r="R892" i="64" s="1"/>
  <c r="W915" i="64"/>
  <c r="N915" i="64"/>
  <c r="W938" i="64"/>
  <c r="N938" i="64"/>
  <c r="P938" i="64"/>
  <c r="L938" i="64"/>
  <c r="S951" i="64"/>
  <c r="W950" i="64"/>
  <c r="P981" i="64"/>
  <c r="L981" i="64"/>
  <c r="W1014" i="64"/>
  <c r="I1045" i="64"/>
  <c r="F1045" i="64"/>
  <c r="Q1066" i="64"/>
  <c r="L1072" i="64"/>
  <c r="W1072" i="64"/>
  <c r="N1079" i="64"/>
  <c r="L1079" i="64"/>
  <c r="W1079" i="64"/>
  <c r="S1079" i="64"/>
  <c r="W1088" i="64"/>
  <c r="P1088" i="64"/>
  <c r="N1088" i="64"/>
  <c r="L1088" i="64"/>
  <c r="S1091" i="64"/>
  <c r="W1091" i="64"/>
  <c r="W1118" i="64"/>
  <c r="P1118" i="64"/>
  <c r="L1118" i="64"/>
  <c r="W1139" i="64"/>
  <c r="N1139" i="64"/>
  <c r="I1151" i="64"/>
  <c r="F1151" i="64"/>
  <c r="I1167" i="64"/>
  <c r="F1174" i="64"/>
  <c r="I1182" i="64"/>
  <c r="F1182" i="64"/>
  <c r="I1331" i="64"/>
  <c r="F1331" i="64"/>
  <c r="I1340" i="64"/>
  <c r="K2998" i="62"/>
  <c r="K3022" i="62"/>
  <c r="M3032" i="62"/>
  <c r="M3041" i="62"/>
  <c r="M3080" i="62"/>
  <c r="M3089" i="62"/>
  <c r="M3104" i="62"/>
  <c r="M3117" i="62"/>
  <c r="M3132" i="62"/>
  <c r="M3145" i="62"/>
  <c r="M3153" i="62"/>
  <c r="K3322" i="62"/>
  <c r="M3480" i="62"/>
  <c r="K3559" i="62"/>
  <c r="Q3559" i="62" s="1"/>
  <c r="W170" i="64"/>
  <c r="N170" i="64"/>
  <c r="R170" i="64" s="1"/>
  <c r="W175" i="64"/>
  <c r="S175" i="64"/>
  <c r="S189" i="64"/>
  <c r="P189" i="64"/>
  <c r="L189" i="64"/>
  <c r="W196" i="64"/>
  <c r="P196" i="64"/>
  <c r="P199" i="64"/>
  <c r="P204" i="64"/>
  <c r="N204" i="64"/>
  <c r="L204" i="64"/>
  <c r="P211" i="64"/>
  <c r="N211" i="64"/>
  <c r="W214" i="64"/>
  <c r="P214" i="64"/>
  <c r="N214" i="64"/>
  <c r="S217" i="64"/>
  <c r="P217" i="64"/>
  <c r="L217" i="64"/>
  <c r="F228" i="64"/>
  <c r="P242" i="64"/>
  <c r="S293" i="64"/>
  <c r="P293" i="64"/>
  <c r="L293" i="64"/>
  <c r="W328" i="64"/>
  <c r="P328" i="64"/>
  <c r="L328" i="64"/>
  <c r="W330" i="64"/>
  <c r="N330" i="64"/>
  <c r="F348" i="64"/>
  <c r="F369" i="64"/>
  <c r="P372" i="64"/>
  <c r="L372" i="64"/>
  <c r="S375" i="64"/>
  <c r="F393" i="64"/>
  <c r="P396" i="64"/>
  <c r="N396" i="64"/>
  <c r="L396" i="64"/>
  <c r="P409" i="64"/>
  <c r="W411" i="64"/>
  <c r="S411" i="64"/>
  <c r="S413" i="64"/>
  <c r="W440" i="64"/>
  <c r="P440" i="64"/>
  <c r="L440" i="64"/>
  <c r="W442" i="64"/>
  <c r="N442" i="64"/>
  <c r="T445" i="64"/>
  <c r="P461" i="64"/>
  <c r="N461" i="64"/>
  <c r="L461" i="64"/>
  <c r="W469" i="64"/>
  <c r="S469" i="64"/>
  <c r="T477" i="64"/>
  <c r="F488" i="64"/>
  <c r="P509" i="64"/>
  <c r="N509" i="64"/>
  <c r="L509" i="64"/>
  <c r="P533" i="64"/>
  <c r="N533" i="64"/>
  <c r="L533" i="64"/>
  <c r="T549" i="64"/>
  <c r="F560" i="64"/>
  <c r="W567" i="64"/>
  <c r="S567" i="64"/>
  <c r="I580" i="64"/>
  <c r="F580" i="64"/>
  <c r="S587" i="64"/>
  <c r="N587" i="64"/>
  <c r="W601" i="64"/>
  <c r="S601" i="64"/>
  <c r="P601" i="64"/>
  <c r="F620" i="64"/>
  <c r="P642" i="64"/>
  <c r="N642" i="64"/>
  <c r="L642" i="64"/>
  <c r="I649" i="64"/>
  <c r="F649" i="64"/>
  <c r="W655" i="64"/>
  <c r="S655" i="64"/>
  <c r="N695" i="64"/>
  <c r="W700" i="64"/>
  <c r="P700" i="64"/>
  <c r="F713" i="64"/>
  <c r="P716" i="64"/>
  <c r="N716" i="64"/>
  <c r="L716" i="64"/>
  <c r="T729" i="64"/>
  <c r="W748" i="64"/>
  <c r="P748" i="64"/>
  <c r="N761" i="64"/>
  <c r="W791" i="64"/>
  <c r="S791" i="64"/>
  <c r="P791" i="64"/>
  <c r="N791" i="64"/>
  <c r="L791" i="64"/>
  <c r="Q859" i="64"/>
  <c r="S873" i="64"/>
  <c r="P873" i="64"/>
  <c r="N873" i="64"/>
  <c r="L873" i="64"/>
  <c r="I905" i="64"/>
  <c r="F905" i="64"/>
  <c r="W923" i="64"/>
  <c r="S923" i="64"/>
  <c r="P923" i="64"/>
  <c r="N923" i="64"/>
  <c r="L923" i="64"/>
  <c r="W947" i="64"/>
  <c r="P963" i="64"/>
  <c r="P961" i="64" s="1"/>
  <c r="N963" i="64"/>
  <c r="N961" i="64" s="1"/>
  <c r="L963" i="64"/>
  <c r="W963" i="64"/>
  <c r="N981" i="64"/>
  <c r="W1017" i="64"/>
  <c r="S1017" i="64"/>
  <c r="I1024" i="64"/>
  <c r="F1024" i="64"/>
  <c r="S1033" i="64"/>
  <c r="S1037" i="64"/>
  <c r="F1086" i="64"/>
  <c r="I1086" i="64"/>
  <c r="W1098" i="64"/>
  <c r="S1099" i="64"/>
  <c r="N1165" i="64"/>
  <c r="W1165" i="64"/>
  <c r="S1243" i="64"/>
  <c r="P1243" i="64"/>
  <c r="L1243" i="64"/>
  <c r="W1243" i="64"/>
  <c r="N1243" i="64"/>
  <c r="W1269" i="64"/>
  <c r="P1269" i="64"/>
  <c r="N1269" i="64"/>
  <c r="L1269" i="64"/>
  <c r="N1314" i="64"/>
  <c r="S1315" i="64"/>
  <c r="L1314" i="64"/>
  <c r="W1314" i="64"/>
  <c r="P1314" i="64"/>
  <c r="S1501" i="64"/>
  <c r="P1501" i="64"/>
  <c r="W1501" i="64"/>
  <c r="N1501" i="64"/>
  <c r="L1501" i="64"/>
  <c r="P1719" i="64"/>
  <c r="N1719" i="64"/>
  <c r="L1719" i="64"/>
  <c r="W1719" i="64"/>
  <c r="S167" i="64"/>
  <c r="N167" i="64"/>
  <c r="T173" i="64"/>
  <c r="I184" i="64"/>
  <c r="F184" i="64"/>
  <c r="L201" i="64"/>
  <c r="W201" i="64"/>
  <c r="L212" i="64"/>
  <c r="W212" i="64"/>
  <c r="I221" i="64"/>
  <c r="F221" i="64"/>
  <c r="W236" i="64"/>
  <c r="P236" i="64"/>
  <c r="S253" i="64"/>
  <c r="P253" i="64"/>
  <c r="W260" i="64"/>
  <c r="P260" i="64"/>
  <c r="W273" i="64"/>
  <c r="P273" i="64"/>
  <c r="S295" i="64"/>
  <c r="N295" i="64"/>
  <c r="T333" i="64"/>
  <c r="P391" i="64"/>
  <c r="N391" i="64"/>
  <c r="L391" i="64"/>
  <c r="S415" i="64"/>
  <c r="N415" i="64"/>
  <c r="N422" i="64"/>
  <c r="L422" i="64"/>
  <c r="S429" i="64"/>
  <c r="P429" i="64"/>
  <c r="L429" i="64"/>
  <c r="P452" i="64"/>
  <c r="N452" i="64"/>
  <c r="L452" i="64"/>
  <c r="W471" i="64"/>
  <c r="S471" i="64"/>
  <c r="I481" i="64"/>
  <c r="F481" i="64"/>
  <c r="W516" i="64"/>
  <c r="P516" i="64"/>
  <c r="L516" i="64"/>
  <c r="W518" i="64"/>
  <c r="N518" i="64"/>
  <c r="T521" i="64"/>
  <c r="W540" i="64"/>
  <c r="P540" i="64"/>
  <c r="L540" i="64"/>
  <c r="I553" i="64"/>
  <c r="F553" i="64"/>
  <c r="T573" i="64"/>
  <c r="W589" i="64"/>
  <c r="S589" i="64"/>
  <c r="I613" i="64"/>
  <c r="F613" i="64"/>
  <c r="I637" i="64"/>
  <c r="F637" i="64"/>
  <c r="N659" i="64"/>
  <c r="W664" i="64"/>
  <c r="P664" i="64"/>
  <c r="I688" i="64"/>
  <c r="F688" i="64"/>
  <c r="I736" i="64"/>
  <c r="F736" i="64"/>
  <c r="W786" i="64"/>
  <c r="N786" i="64"/>
  <c r="P786" i="64"/>
  <c r="P794" i="64"/>
  <c r="N794" i="64"/>
  <c r="L794" i="64"/>
  <c r="N843" i="64"/>
  <c r="W843" i="64"/>
  <c r="L843" i="64"/>
  <c r="W846" i="64"/>
  <c r="N846" i="64"/>
  <c r="I921" i="64"/>
  <c r="W941" i="64"/>
  <c r="N941" i="64"/>
  <c r="I956" i="64"/>
  <c r="S957" i="64" s="1"/>
  <c r="F956" i="64"/>
  <c r="I976" i="64"/>
  <c r="T1019" i="64"/>
  <c r="W1083" i="64"/>
  <c r="S1083" i="64"/>
  <c r="I1131" i="64"/>
  <c r="F1131" i="64"/>
  <c r="W1137" i="64"/>
  <c r="P1139" i="64"/>
  <c r="P1165" i="64"/>
  <c r="N1171" i="64"/>
  <c r="W1171" i="64"/>
  <c r="W1194" i="64"/>
  <c r="P1194" i="64"/>
  <c r="N1194" i="64"/>
  <c r="W1328" i="64"/>
  <c r="P1328" i="64"/>
  <c r="N1328" i="64"/>
  <c r="W1347" i="64"/>
  <c r="S1347" i="64"/>
  <c r="P1347" i="64"/>
  <c r="N1347" i="64"/>
  <c r="L1347" i="64"/>
  <c r="I1482" i="64"/>
  <c r="F1482" i="64"/>
  <c r="I1486" i="64"/>
  <c r="F1486" i="64"/>
  <c r="L1600" i="64"/>
  <c r="W1600" i="64"/>
  <c r="P1600" i="64"/>
  <c r="W1616" i="64"/>
  <c r="P1616" i="64"/>
  <c r="L1616" i="64"/>
  <c r="N1616" i="64"/>
  <c r="W1822" i="64"/>
  <c r="P1822" i="64"/>
  <c r="N1822" i="64"/>
  <c r="L1822" i="64"/>
  <c r="W317" i="64"/>
  <c r="S595" i="64"/>
  <c r="I772" i="64"/>
  <c r="W855" i="64"/>
  <c r="S855" i="64"/>
  <c r="P862" i="64"/>
  <c r="W864" i="64"/>
  <c r="S919" i="64"/>
  <c r="P954" i="64"/>
  <c r="N954" i="64"/>
  <c r="L954" i="64"/>
  <c r="S983" i="64"/>
  <c r="T1017" i="64"/>
  <c r="W1053" i="64"/>
  <c r="Q1062" i="64"/>
  <c r="P1133" i="64"/>
  <c r="N1133" i="64"/>
  <c r="I1189" i="64"/>
  <c r="F1189" i="64"/>
  <c r="N1200" i="64"/>
  <c r="L1200" i="64"/>
  <c r="W1200" i="64"/>
  <c r="P1338" i="64"/>
  <c r="N1338" i="64"/>
  <c r="L1338" i="64"/>
  <c r="W1338" i="64"/>
  <c r="S1375" i="64"/>
  <c r="P1375" i="64"/>
  <c r="L1375" i="64"/>
  <c r="N1375" i="64"/>
  <c r="L1378" i="64"/>
  <c r="W1378" i="64"/>
  <c r="I1427" i="64"/>
  <c r="F1427" i="64"/>
  <c r="P1627" i="64"/>
  <c r="N1627" i="64"/>
  <c r="L1627" i="64"/>
  <c r="W1627" i="64"/>
  <c r="W1889" i="64"/>
  <c r="P1889" i="64"/>
  <c r="L1889" i="64"/>
  <c r="W1944" i="64"/>
  <c r="P1944" i="64"/>
  <c r="L1944" i="64"/>
  <c r="N1944" i="64"/>
  <c r="W1952" i="64"/>
  <c r="P1952" i="64"/>
  <c r="N1952" i="64"/>
  <c r="S1953" i="64"/>
  <c r="L1952" i="64"/>
  <c r="F156" i="64"/>
  <c r="F177" i="64"/>
  <c r="F201" i="64"/>
  <c r="F305" i="64"/>
  <c r="F308" i="64"/>
  <c r="F337" i="64"/>
  <c r="F340" i="64"/>
  <c r="F364" i="64"/>
  <c r="F420" i="64"/>
  <c r="F433" i="64"/>
  <c r="F436" i="64"/>
  <c r="F477" i="64"/>
  <c r="F480" i="64"/>
  <c r="F501" i="64"/>
  <c r="F504" i="64"/>
  <c r="F525" i="64"/>
  <c r="F528" i="64"/>
  <c r="W705" i="64"/>
  <c r="W729" i="64"/>
  <c r="W753" i="64"/>
  <c r="W787" i="64"/>
  <c r="S787" i="64"/>
  <c r="I824" i="64"/>
  <c r="F824" i="64"/>
  <c r="N871" i="64"/>
  <c r="L871" i="64"/>
  <c r="P925" i="64"/>
  <c r="N925" i="64"/>
  <c r="L925" i="64"/>
  <c r="W925" i="64"/>
  <c r="N986" i="64"/>
  <c r="N984" i="64" s="1"/>
  <c r="L986" i="64"/>
  <c r="I1009" i="64"/>
  <c r="F1009" i="64"/>
  <c r="W1027" i="64"/>
  <c r="S1027" i="64"/>
  <c r="P1038" i="64"/>
  <c r="N1038" i="64"/>
  <c r="L1038" i="64"/>
  <c r="N1108" i="64"/>
  <c r="L1108" i="64"/>
  <c r="T1139" i="64"/>
  <c r="W1183" i="64"/>
  <c r="N1209" i="64"/>
  <c r="W1298" i="64"/>
  <c r="P1298" i="64"/>
  <c r="N1298" i="64"/>
  <c r="W1301" i="64"/>
  <c r="S1301" i="64"/>
  <c r="P1333" i="64"/>
  <c r="N1333" i="64"/>
  <c r="L1333" i="64"/>
  <c r="W1333" i="64"/>
  <c r="P1378" i="64"/>
  <c r="L1411" i="64"/>
  <c r="W1411" i="64"/>
  <c r="N1411" i="64"/>
  <c r="S1411" i="64"/>
  <c r="W1422" i="64"/>
  <c r="L1422" i="64"/>
  <c r="S1423" i="64"/>
  <c r="N1437" i="64"/>
  <c r="L1437" i="64"/>
  <c r="P1437" i="64"/>
  <c r="W1437" i="64"/>
  <c r="N1440" i="64"/>
  <c r="L1440" i="64"/>
  <c r="I1443" i="64"/>
  <c r="I1449" i="64"/>
  <c r="F1449" i="64"/>
  <c r="W1460" i="64"/>
  <c r="P1460" i="64"/>
  <c r="N1460" i="64"/>
  <c r="P1466" i="64"/>
  <c r="N1466" i="64"/>
  <c r="L1466" i="64"/>
  <c r="W1466" i="64"/>
  <c r="W1746" i="64"/>
  <c r="N1746" i="64"/>
  <c r="P1746" i="64"/>
  <c r="S1747" i="64"/>
  <c r="W1808" i="64"/>
  <c r="S1809" i="64"/>
  <c r="W1846" i="64"/>
  <c r="P1846" i="64"/>
  <c r="N1846" i="64"/>
  <c r="L1846" i="64"/>
  <c r="S2247" i="64"/>
  <c r="P2247" i="64"/>
  <c r="W2247" i="64"/>
  <c r="N2247" i="64"/>
  <c r="L2247" i="64"/>
  <c r="W2269" i="64"/>
  <c r="S2269" i="64"/>
  <c r="P2269" i="64"/>
  <c r="N2269" i="64"/>
  <c r="L2269" i="64"/>
  <c r="F151" i="64"/>
  <c r="F154" i="64"/>
  <c r="I155" i="64"/>
  <c r="F175" i="64"/>
  <c r="F178" i="64"/>
  <c r="I182" i="64"/>
  <c r="F199" i="64"/>
  <c r="I243" i="64"/>
  <c r="I246" i="64"/>
  <c r="I267" i="64"/>
  <c r="F279" i="64"/>
  <c r="I283" i="64"/>
  <c r="I286" i="64"/>
  <c r="I363" i="64"/>
  <c r="I366" i="64"/>
  <c r="F383" i="64"/>
  <c r="I387" i="64"/>
  <c r="I390" i="64"/>
  <c r="F434" i="64"/>
  <c r="F475" i="64"/>
  <c r="I479" i="64"/>
  <c r="I482" i="64"/>
  <c r="F499" i="64"/>
  <c r="F502" i="64"/>
  <c r="I503" i="64"/>
  <c r="I506" i="64"/>
  <c r="I530" i="64"/>
  <c r="F547" i="64"/>
  <c r="F550" i="64"/>
  <c r="I551" i="64"/>
  <c r="I554" i="64"/>
  <c r="F571" i="64"/>
  <c r="I575" i="64"/>
  <c r="I578" i="64"/>
  <c r="F607" i="64"/>
  <c r="I611" i="64"/>
  <c r="I614" i="64"/>
  <c r="I635" i="64"/>
  <c r="I638" i="64"/>
  <c r="I647" i="64"/>
  <c r="I650" i="64"/>
  <c r="I671" i="64"/>
  <c r="I674" i="64"/>
  <c r="I686" i="64"/>
  <c r="S687" i="64" s="1"/>
  <c r="I707" i="64"/>
  <c r="I731" i="64"/>
  <c r="I734" i="64"/>
  <c r="I755" i="64"/>
  <c r="I758" i="64"/>
  <c r="I771" i="64"/>
  <c r="F776" i="64"/>
  <c r="L787" i="64"/>
  <c r="F801" i="64"/>
  <c r="L813" i="64"/>
  <c r="T817" i="64"/>
  <c r="Q853" i="64"/>
  <c r="Q855" i="64"/>
  <c r="W872" i="64"/>
  <c r="P872" i="64"/>
  <c r="R872" i="64" s="1"/>
  <c r="Q873" i="64"/>
  <c r="I886" i="64"/>
  <c r="S887" i="64" s="1"/>
  <c r="T917" i="64"/>
  <c r="W919" i="64"/>
  <c r="F929" i="64"/>
  <c r="W954" i="64"/>
  <c r="P986" i="64"/>
  <c r="P984" i="64" s="1"/>
  <c r="T993" i="64"/>
  <c r="I1005" i="64"/>
  <c r="F1025" i="64"/>
  <c r="F1040" i="64"/>
  <c r="P1053" i="64"/>
  <c r="Q1069" i="64"/>
  <c r="Q1077" i="64"/>
  <c r="T1077" i="64" s="1"/>
  <c r="P1108" i="64"/>
  <c r="S1133" i="64"/>
  <c r="R1135" i="64"/>
  <c r="I1138" i="64"/>
  <c r="W1162" i="64"/>
  <c r="F1173" i="64"/>
  <c r="W1181" i="64"/>
  <c r="P1181" i="64"/>
  <c r="N1181" i="64"/>
  <c r="N1183" i="64"/>
  <c r="L1207" i="64"/>
  <c r="L1209" i="64"/>
  <c r="I1264" i="64"/>
  <c r="S1265" i="64" s="1"/>
  <c r="F1264" i="64"/>
  <c r="W1283" i="64"/>
  <c r="P1283" i="64"/>
  <c r="L1298" i="64"/>
  <c r="L1301" i="64"/>
  <c r="W1362" i="64"/>
  <c r="P1362" i="64"/>
  <c r="P1399" i="64"/>
  <c r="L1399" i="64"/>
  <c r="W1399" i="64"/>
  <c r="N1399" i="64"/>
  <c r="L1408" i="64"/>
  <c r="P1411" i="64"/>
  <c r="N1422" i="64"/>
  <c r="P1440" i="64"/>
  <c r="W1464" i="64"/>
  <c r="N1464" i="64"/>
  <c r="P1464" i="64"/>
  <c r="L1464" i="64"/>
  <c r="S1467" i="64"/>
  <c r="L1746" i="64"/>
  <c r="W2264" i="64"/>
  <c r="L2264" i="64"/>
  <c r="P2264" i="64"/>
  <c r="N2264" i="64"/>
  <c r="I153" i="64"/>
  <c r="I156" i="64"/>
  <c r="F240" i="64"/>
  <c r="I241" i="64"/>
  <c r="I244" i="64"/>
  <c r="F261" i="64"/>
  <c r="I265" i="64"/>
  <c r="I268" i="64"/>
  <c r="I281" i="64"/>
  <c r="I284" i="64"/>
  <c r="F301" i="64"/>
  <c r="F304" i="64"/>
  <c r="I305" i="64"/>
  <c r="I308" i="64"/>
  <c r="L317" i="64"/>
  <c r="I337" i="64"/>
  <c r="I340" i="64"/>
  <c r="F357" i="64"/>
  <c r="I361" i="64"/>
  <c r="I364" i="64"/>
  <c r="F381" i="64"/>
  <c r="F384" i="64"/>
  <c r="I385" i="64"/>
  <c r="I388" i="64"/>
  <c r="I404" i="64"/>
  <c r="I420" i="64"/>
  <c r="I433" i="64"/>
  <c r="I436" i="64"/>
  <c r="F445" i="64"/>
  <c r="I477" i="64"/>
  <c r="I480" i="64"/>
  <c r="F497" i="64"/>
  <c r="I501" i="64"/>
  <c r="I504" i="64"/>
  <c r="F521" i="64"/>
  <c r="I525" i="64"/>
  <c r="I528" i="64"/>
  <c r="I552" i="64"/>
  <c r="I573" i="64"/>
  <c r="I576" i="64"/>
  <c r="F605" i="64"/>
  <c r="F608" i="64"/>
  <c r="I609" i="64"/>
  <c r="I612" i="64"/>
  <c r="I633" i="64"/>
  <c r="I636" i="64"/>
  <c r="F665" i="64"/>
  <c r="F668" i="64"/>
  <c r="F701" i="64"/>
  <c r="F704" i="64"/>
  <c r="F725" i="64"/>
  <c r="F728" i="64"/>
  <c r="F749" i="64"/>
  <c r="F752" i="64"/>
  <c r="S785" i="64"/>
  <c r="P785" i="64"/>
  <c r="L785" i="64"/>
  <c r="N787" i="64"/>
  <c r="P793" i="64"/>
  <c r="N793" i="64"/>
  <c r="L793" i="64"/>
  <c r="W793" i="64"/>
  <c r="N813" i="64"/>
  <c r="P826" i="64"/>
  <c r="N826" i="64"/>
  <c r="L826" i="64"/>
  <c r="F828" i="64"/>
  <c r="W835" i="64"/>
  <c r="S835" i="64"/>
  <c r="F844" i="64"/>
  <c r="F846" i="64"/>
  <c r="N855" i="64"/>
  <c r="W869" i="64"/>
  <c r="S869" i="64"/>
  <c r="P869" i="64"/>
  <c r="P881" i="64"/>
  <c r="N881" i="64"/>
  <c r="L881" i="64"/>
  <c r="F911" i="64"/>
  <c r="F920" i="64"/>
  <c r="P953" i="64"/>
  <c r="N953" i="64"/>
  <c r="L953" i="64"/>
  <c r="F983" i="64"/>
  <c r="S1003" i="64"/>
  <c r="T1053" i="64"/>
  <c r="N1059" i="64"/>
  <c r="N1057" i="64" s="1"/>
  <c r="L1059" i="64"/>
  <c r="F1103" i="64"/>
  <c r="S1153" i="64"/>
  <c r="P1153" i="64"/>
  <c r="N1153" i="64"/>
  <c r="W1155" i="64"/>
  <c r="S1155" i="64"/>
  <c r="P1155" i="64"/>
  <c r="S1157" i="64"/>
  <c r="I1164" i="64"/>
  <c r="F1164" i="64"/>
  <c r="W1175" i="64"/>
  <c r="S1175" i="64"/>
  <c r="N1175" i="64"/>
  <c r="P1183" i="64"/>
  <c r="T1185" i="64"/>
  <c r="I1250" i="64"/>
  <c r="W1271" i="64"/>
  <c r="P1271" i="64"/>
  <c r="L1271" i="64"/>
  <c r="N1301" i="64"/>
  <c r="F1320" i="64"/>
  <c r="W1345" i="64"/>
  <c r="S1345" i="64"/>
  <c r="P1345" i="64"/>
  <c r="W1375" i="64"/>
  <c r="P1387" i="64"/>
  <c r="L1387" i="64"/>
  <c r="W1387" i="64"/>
  <c r="N1408" i="64"/>
  <c r="P1422" i="64"/>
  <c r="P1446" i="64"/>
  <c r="N1446" i="64"/>
  <c r="L1446" i="64"/>
  <c r="W1446" i="64"/>
  <c r="L1460" i="64"/>
  <c r="W1694" i="64"/>
  <c r="P1694" i="64"/>
  <c r="L1694" i="64"/>
  <c r="N1694" i="64"/>
  <c r="W1868" i="64"/>
  <c r="P1868" i="64"/>
  <c r="S1869" i="64"/>
  <c r="I263" i="64"/>
  <c r="I266" i="64"/>
  <c r="I303" i="64"/>
  <c r="I306" i="64"/>
  <c r="N317" i="64"/>
  <c r="I335" i="64"/>
  <c r="I338" i="64"/>
  <c r="I359" i="64"/>
  <c r="I362" i="64"/>
  <c r="I434" i="64"/>
  <c r="I478" i="64"/>
  <c r="I499" i="64"/>
  <c r="I502" i="64"/>
  <c r="I523" i="64"/>
  <c r="I526" i="64"/>
  <c r="I607" i="64"/>
  <c r="P776" i="64"/>
  <c r="N776" i="64"/>
  <c r="L776" i="64"/>
  <c r="P789" i="64"/>
  <c r="N789" i="64"/>
  <c r="L789" i="64"/>
  <c r="P801" i="64"/>
  <c r="N801" i="64"/>
  <c r="L801" i="64"/>
  <c r="I821" i="64"/>
  <c r="F821" i="64"/>
  <c r="W851" i="64"/>
  <c r="S851" i="64"/>
  <c r="W852" i="64"/>
  <c r="P852" i="64"/>
  <c r="N852" i="64"/>
  <c r="N861" i="64"/>
  <c r="L861" i="64"/>
  <c r="W861" i="64"/>
  <c r="S863" i="64"/>
  <c r="P863" i="64"/>
  <c r="N864" i="64"/>
  <c r="L864" i="64"/>
  <c r="W866" i="64"/>
  <c r="P866" i="64"/>
  <c r="S875" i="64"/>
  <c r="N875" i="64"/>
  <c r="W888" i="64"/>
  <c r="P888" i="64"/>
  <c r="L888" i="64"/>
  <c r="W890" i="64"/>
  <c r="N890" i="64"/>
  <c r="T893" i="64"/>
  <c r="S925" i="64"/>
  <c r="P929" i="64"/>
  <c r="N929" i="64"/>
  <c r="L929" i="64"/>
  <c r="L945" i="64"/>
  <c r="W945" i="64"/>
  <c r="N995" i="64"/>
  <c r="L995" i="64"/>
  <c r="W1029" i="64"/>
  <c r="P1040" i="64"/>
  <c r="N1040" i="64"/>
  <c r="L1040" i="64"/>
  <c r="W1057" i="64"/>
  <c r="S1057" i="64"/>
  <c r="N1132" i="64"/>
  <c r="P1175" i="64"/>
  <c r="P1247" i="64"/>
  <c r="N1247" i="64"/>
  <c r="L1247" i="64"/>
  <c r="W1247" i="64"/>
  <c r="S1247" i="64"/>
  <c r="W1299" i="64"/>
  <c r="N1299" i="64"/>
  <c r="L1299" i="64"/>
  <c r="P1301" i="64"/>
  <c r="I1373" i="64"/>
  <c r="P1408" i="64"/>
  <c r="W1440" i="64"/>
  <c r="I1674" i="64"/>
  <c r="L1868" i="64"/>
  <c r="I778" i="64"/>
  <c r="T813" i="64"/>
  <c r="Q852" i="64"/>
  <c r="P871" i="64"/>
  <c r="L875" i="64"/>
  <c r="I883" i="64"/>
  <c r="N888" i="64"/>
  <c r="L890" i="64"/>
  <c r="N945" i="64"/>
  <c r="I955" i="64"/>
  <c r="I970" i="64"/>
  <c r="L977" i="64"/>
  <c r="S979" i="64"/>
  <c r="P995" i="64"/>
  <c r="I997" i="64"/>
  <c r="F997" i="64"/>
  <c r="N1027" i="64"/>
  <c r="W1038" i="64"/>
  <c r="I1107" i="64"/>
  <c r="F1107" i="64"/>
  <c r="W1108" i="64"/>
  <c r="N1112" i="64"/>
  <c r="I1116" i="64"/>
  <c r="P1132" i="64"/>
  <c r="W1133" i="64"/>
  <c r="N1148" i="64"/>
  <c r="N1155" i="64"/>
  <c r="W1209" i="64"/>
  <c r="I1220" i="64"/>
  <c r="W1256" i="64"/>
  <c r="P1256" i="64"/>
  <c r="N1256" i="64"/>
  <c r="L1256" i="64"/>
  <c r="I1268" i="64"/>
  <c r="P1299" i="64"/>
  <c r="W1322" i="64"/>
  <c r="P1322" i="64"/>
  <c r="N1322" i="64"/>
  <c r="L1322" i="64"/>
  <c r="I1359" i="64"/>
  <c r="W1376" i="64"/>
  <c r="S1377" i="64"/>
  <c r="W1403" i="64"/>
  <c r="S1403" i="64"/>
  <c r="P1403" i="64"/>
  <c r="L1403" i="64"/>
  <c r="L1520" i="64"/>
  <c r="W1520" i="64"/>
  <c r="P1520" i="64"/>
  <c r="N1520" i="64"/>
  <c r="N1868" i="64"/>
  <c r="W1882" i="64"/>
  <c r="P1882" i="64"/>
  <c r="N1882" i="64"/>
  <c r="L1882" i="64"/>
  <c r="N2008" i="64"/>
  <c r="L2008" i="64"/>
  <c r="W2008" i="64"/>
  <c r="P2008" i="64"/>
  <c r="S815" i="64"/>
  <c r="T1171" i="64"/>
  <c r="S1303" i="64"/>
  <c r="N1302" i="64"/>
  <c r="L1302" i="64"/>
  <c r="W1421" i="64"/>
  <c r="S1421" i="64"/>
  <c r="P1421" i="64"/>
  <c r="N1421" i="64"/>
  <c r="L1421" i="64"/>
  <c r="I1479" i="64"/>
  <c r="F1479" i="64"/>
  <c r="N1489" i="64"/>
  <c r="P1489" i="64"/>
  <c r="W1489" i="64"/>
  <c r="W1492" i="64"/>
  <c r="N1492" i="64"/>
  <c r="P1492" i="64"/>
  <c r="L1492" i="64"/>
  <c r="I1644" i="64"/>
  <c r="S1645" i="64" s="1"/>
  <c r="F1644" i="64"/>
  <c r="W1853" i="64"/>
  <c r="N1853" i="64"/>
  <c r="P1853" i="64"/>
  <c r="L1853" i="64"/>
  <c r="S1937" i="64"/>
  <c r="W1937" i="64"/>
  <c r="S1991" i="64"/>
  <c r="P1991" i="64"/>
  <c r="N1991" i="64"/>
  <c r="L1991" i="64"/>
  <c r="W1991" i="64"/>
  <c r="P1994" i="64"/>
  <c r="N1994" i="64"/>
  <c r="L1994" i="64"/>
  <c r="W1994" i="64"/>
  <c r="P2609" i="64"/>
  <c r="S2609" i="64"/>
  <c r="N2609" i="64"/>
  <c r="W2609" i="64"/>
  <c r="F993" i="64"/>
  <c r="F996" i="64"/>
  <c r="F1008" i="64"/>
  <c r="F1020" i="64"/>
  <c r="F1044" i="64"/>
  <c r="F1053" i="64"/>
  <c r="F1106" i="64"/>
  <c r="F1127" i="64"/>
  <c r="F1130" i="64"/>
  <c r="F1143" i="64"/>
  <c r="F1146" i="64"/>
  <c r="F1169" i="64"/>
  <c r="F1224" i="64"/>
  <c r="W1309" i="64"/>
  <c r="S1309" i="64"/>
  <c r="N1309" i="64"/>
  <c r="L1309" i="64"/>
  <c r="W1361" i="64"/>
  <c r="S1361" i="64"/>
  <c r="I1367" i="64"/>
  <c r="F1367" i="64"/>
  <c r="F1399" i="64"/>
  <c r="I1550" i="64"/>
  <c r="F1550" i="64"/>
  <c r="P1645" i="64"/>
  <c r="L1645" i="64"/>
  <c r="W1645" i="64"/>
  <c r="N1645" i="64"/>
  <c r="W1705" i="64"/>
  <c r="N1705" i="64"/>
  <c r="P1705" i="64"/>
  <c r="L1705" i="64"/>
  <c r="P1735" i="64"/>
  <c r="N1735" i="64"/>
  <c r="L1735" i="64"/>
  <c r="P1749" i="64"/>
  <c r="N1749" i="64"/>
  <c r="L1749" i="64"/>
  <c r="W1749" i="64"/>
  <c r="F1837" i="64"/>
  <c r="F1988" i="64"/>
  <c r="I1988" i="64"/>
  <c r="W2405" i="64"/>
  <c r="S2405" i="64"/>
  <c r="I798" i="64"/>
  <c r="I819" i="64"/>
  <c r="I822" i="64"/>
  <c r="F851" i="64"/>
  <c r="F895" i="64"/>
  <c r="F898" i="64"/>
  <c r="I899" i="64"/>
  <c r="I902" i="64"/>
  <c r="I926" i="64"/>
  <c r="F943" i="64"/>
  <c r="I962" i="64"/>
  <c r="F991" i="64"/>
  <c r="F1015" i="64"/>
  <c r="F1018" i="64"/>
  <c r="F1051" i="64"/>
  <c r="F1054" i="64"/>
  <c r="P1187" i="64"/>
  <c r="I1190" i="64"/>
  <c r="I1206" i="64"/>
  <c r="W1253" i="64"/>
  <c r="N1253" i="64"/>
  <c r="L1253" i="64"/>
  <c r="W1350" i="64"/>
  <c r="P1350" i="64"/>
  <c r="W1407" i="64"/>
  <c r="S1407" i="64"/>
  <c r="P1407" i="64"/>
  <c r="N1407" i="64"/>
  <c r="L1407" i="64"/>
  <c r="T1423" i="64"/>
  <c r="F1431" i="64"/>
  <c r="S1475" i="64"/>
  <c r="N1474" i="64"/>
  <c r="W1474" i="64"/>
  <c r="N1611" i="64"/>
  <c r="W1611" i="64"/>
  <c r="P1611" i="64"/>
  <c r="W1617" i="64"/>
  <c r="P1617" i="64"/>
  <c r="N1617" i="64"/>
  <c r="L1617" i="64"/>
  <c r="S1617" i="64"/>
  <c r="W1728" i="64"/>
  <c r="P1728" i="64"/>
  <c r="N1728" i="64"/>
  <c r="W1768" i="64"/>
  <c r="P1768" i="64"/>
  <c r="W1771" i="64"/>
  <c r="N1771" i="64"/>
  <c r="I1779" i="64"/>
  <c r="F1779" i="64"/>
  <c r="I1837" i="64"/>
  <c r="S1851" i="64"/>
  <c r="I1850" i="64"/>
  <c r="F1850" i="64"/>
  <c r="W1884" i="64"/>
  <c r="P1884" i="64"/>
  <c r="N1884" i="64"/>
  <c r="L1884" i="64"/>
  <c r="I2106" i="64"/>
  <c r="F2106" i="64"/>
  <c r="W2118" i="64"/>
  <c r="P2118" i="64"/>
  <c r="L2118" i="64"/>
  <c r="N2118" i="64"/>
  <c r="S2119" i="64"/>
  <c r="W2127" i="64"/>
  <c r="S2127" i="64"/>
  <c r="I817" i="64"/>
  <c r="I820" i="64"/>
  <c r="F849" i="64"/>
  <c r="W865" i="64"/>
  <c r="F893" i="64"/>
  <c r="F896" i="64"/>
  <c r="I897" i="64"/>
  <c r="I900" i="64"/>
  <c r="F917" i="64"/>
  <c r="F992" i="64"/>
  <c r="I993" i="64"/>
  <c r="F1001" i="64"/>
  <c r="I1008" i="64"/>
  <c r="F1016" i="64"/>
  <c r="I1044" i="64"/>
  <c r="F1087" i="64"/>
  <c r="I1106" i="64"/>
  <c r="I1127" i="64"/>
  <c r="I1130" i="64"/>
  <c r="I1143" i="64"/>
  <c r="I1146" i="64"/>
  <c r="I1158" i="64"/>
  <c r="F1158" i="64"/>
  <c r="P1166" i="64"/>
  <c r="I1169" i="64"/>
  <c r="N1204" i="64"/>
  <c r="L1204" i="64"/>
  <c r="W1204" i="64"/>
  <c r="I1224" i="64"/>
  <c r="P1253" i="64"/>
  <c r="W1300" i="64"/>
  <c r="P1300" i="64"/>
  <c r="N1300" i="64"/>
  <c r="L1300" i="64"/>
  <c r="W1307" i="64"/>
  <c r="S1307" i="64"/>
  <c r="W1323" i="64"/>
  <c r="S1323" i="64"/>
  <c r="W1344" i="64"/>
  <c r="N1344" i="64"/>
  <c r="P1344" i="64"/>
  <c r="L1344" i="64"/>
  <c r="W1346" i="64"/>
  <c r="P1346" i="64"/>
  <c r="N1346" i="64"/>
  <c r="L1346" i="64"/>
  <c r="I1355" i="64"/>
  <c r="F1355" i="64"/>
  <c r="I1358" i="64"/>
  <c r="F1358" i="64"/>
  <c r="W1391" i="64"/>
  <c r="S1391" i="64"/>
  <c r="P1391" i="64"/>
  <c r="I1442" i="64"/>
  <c r="F1442" i="64"/>
  <c r="W1450" i="64"/>
  <c r="P1450" i="64"/>
  <c r="L1450" i="64"/>
  <c r="W1476" i="64"/>
  <c r="P1476" i="64"/>
  <c r="N1476" i="64"/>
  <c r="L1476" i="64"/>
  <c r="W1490" i="64"/>
  <c r="P1490" i="64"/>
  <c r="L1490" i="64"/>
  <c r="N1490" i="64"/>
  <c r="N1499" i="64"/>
  <c r="L1499" i="64"/>
  <c r="W1499" i="64"/>
  <c r="S1499" i="64"/>
  <c r="P1499" i="64"/>
  <c r="N1502" i="64"/>
  <c r="P1502" i="64"/>
  <c r="L1502" i="64"/>
  <c r="W1502" i="64"/>
  <c r="P1642" i="64"/>
  <c r="N1642" i="64"/>
  <c r="L1642" i="64"/>
  <c r="W1642" i="64"/>
  <c r="W1649" i="64"/>
  <c r="P1649" i="64"/>
  <c r="N1649" i="64"/>
  <c r="L1649" i="64"/>
  <c r="W1678" i="64"/>
  <c r="P1678" i="64"/>
  <c r="L1678" i="64"/>
  <c r="N1678" i="64"/>
  <c r="I1832" i="64"/>
  <c r="F1832" i="64"/>
  <c r="W1901" i="64"/>
  <c r="S1901" i="64"/>
  <c r="P1901" i="64"/>
  <c r="L1901" i="64"/>
  <c r="N1901" i="64"/>
  <c r="W2076" i="64"/>
  <c r="P2076" i="64"/>
  <c r="N2076" i="64"/>
  <c r="L2076" i="64"/>
  <c r="W2082" i="64"/>
  <c r="P2082" i="64"/>
  <c r="N2082" i="64"/>
  <c r="L2082" i="64"/>
  <c r="W2296" i="64"/>
  <c r="P2296" i="64"/>
  <c r="N2296" i="64"/>
  <c r="L2296" i="64"/>
  <c r="S2297" i="64"/>
  <c r="W2401" i="64"/>
  <c r="S2401" i="64"/>
  <c r="P2424" i="64"/>
  <c r="N2424" i="64"/>
  <c r="W2424" i="64"/>
  <c r="I895" i="64"/>
  <c r="I898" i="64"/>
  <c r="I943" i="64"/>
  <c r="I991" i="64"/>
  <c r="I1015" i="64"/>
  <c r="I1018" i="64"/>
  <c r="I1051" i="64"/>
  <c r="I1054" i="64"/>
  <c r="L1055" i="64"/>
  <c r="I1089" i="64"/>
  <c r="I1113" i="64"/>
  <c r="I1125" i="64"/>
  <c r="I1128" i="64"/>
  <c r="I1141" i="64"/>
  <c r="I1144" i="64"/>
  <c r="N1187" i="64"/>
  <c r="I1199" i="64"/>
  <c r="F1199" i="64"/>
  <c r="L1228" i="64"/>
  <c r="I1251" i="64"/>
  <c r="S1255" i="64"/>
  <c r="W1312" i="64"/>
  <c r="P1312" i="64"/>
  <c r="N1312" i="64"/>
  <c r="L1312" i="64"/>
  <c r="L1323" i="64"/>
  <c r="N1348" i="64"/>
  <c r="N1350" i="64"/>
  <c r="T1355" i="64"/>
  <c r="L1391" i="64"/>
  <c r="I1439" i="64"/>
  <c r="F1439" i="64"/>
  <c r="N1450" i="64"/>
  <c r="W1547" i="64"/>
  <c r="S1547" i="64"/>
  <c r="S1775" i="64"/>
  <c r="W1775" i="64"/>
  <c r="S1843" i="64"/>
  <c r="W1843" i="64"/>
  <c r="W1854" i="64"/>
  <c r="P1854" i="64"/>
  <c r="N1854" i="64"/>
  <c r="S1855" i="64"/>
  <c r="L1854" i="64"/>
  <c r="W2064" i="64"/>
  <c r="P2064" i="64"/>
  <c r="N2064" i="64"/>
  <c r="W2067" i="64"/>
  <c r="S2067" i="64"/>
  <c r="N2067" i="64"/>
  <c r="F2111" i="64"/>
  <c r="I2111" i="64"/>
  <c r="W2176" i="64"/>
  <c r="L2176" i="64"/>
  <c r="P2176" i="64"/>
  <c r="N2176" i="64"/>
  <c r="W2292" i="64"/>
  <c r="P2292" i="64"/>
  <c r="N2292" i="64"/>
  <c r="S2293" i="64"/>
  <c r="N1166" i="64"/>
  <c r="T1181" i="64"/>
  <c r="T1199" i="64"/>
  <c r="P1219" i="64"/>
  <c r="L1219" i="64"/>
  <c r="N1219" i="64"/>
  <c r="N1228" i="64"/>
  <c r="N1233" i="64"/>
  <c r="L1233" i="64"/>
  <c r="W1233" i="64"/>
  <c r="N1265" i="64"/>
  <c r="L1265" i="64"/>
  <c r="R1274" i="64"/>
  <c r="W1285" i="64"/>
  <c r="S1285" i="64"/>
  <c r="P1285" i="64"/>
  <c r="N1285" i="64"/>
  <c r="L1285" i="64"/>
  <c r="W1321" i="64"/>
  <c r="N1323" i="64"/>
  <c r="S1339" i="64"/>
  <c r="P1339" i="64"/>
  <c r="L1339" i="64"/>
  <c r="N1339" i="64"/>
  <c r="P1348" i="64"/>
  <c r="N1380" i="64"/>
  <c r="L1380" i="64"/>
  <c r="W1380" i="64"/>
  <c r="I1382" i="64"/>
  <c r="F1382" i="64"/>
  <c r="N1391" i="64"/>
  <c r="W1402" i="64"/>
  <c r="P1402" i="64"/>
  <c r="L1402" i="64"/>
  <c r="N1402" i="64"/>
  <c r="W1405" i="64"/>
  <c r="P1405" i="64"/>
  <c r="N1405" i="64"/>
  <c r="I1415" i="64"/>
  <c r="F1415" i="64"/>
  <c r="T1439" i="64"/>
  <c r="W1463" i="64"/>
  <c r="S1463" i="64"/>
  <c r="W1493" i="64"/>
  <c r="S1493" i="64"/>
  <c r="P1508" i="64"/>
  <c r="L1508" i="64"/>
  <c r="W1508" i="64"/>
  <c r="N1508" i="64"/>
  <c r="S1555" i="64"/>
  <c r="S1749" i="64"/>
  <c r="W2042" i="64"/>
  <c r="P2042" i="64"/>
  <c r="N2042" i="64"/>
  <c r="L2042" i="64"/>
  <c r="W2083" i="64"/>
  <c r="P2083" i="64"/>
  <c r="N2083" i="64"/>
  <c r="L2083" i="64"/>
  <c r="S2083" i="64"/>
  <c r="F2397" i="64"/>
  <c r="I2397" i="64"/>
  <c r="W2420" i="64"/>
  <c r="P2420" i="64"/>
  <c r="N2420" i="64"/>
  <c r="S2449" i="64"/>
  <c r="W2449" i="64"/>
  <c r="P2449" i="64"/>
  <c r="N2449" i="64"/>
  <c r="F1185" i="64"/>
  <c r="F1188" i="64"/>
  <c r="I1196" i="64"/>
  <c r="F1196" i="64"/>
  <c r="F1203" i="64"/>
  <c r="F1210" i="64"/>
  <c r="F1212" i="64"/>
  <c r="F1221" i="64"/>
  <c r="I1291" i="64"/>
  <c r="F1291" i="64"/>
  <c r="L1296" i="64"/>
  <c r="W1296" i="64"/>
  <c r="F1341" i="64"/>
  <c r="F1386" i="64"/>
  <c r="I1394" i="64"/>
  <c r="F1394" i="64"/>
  <c r="F1404" i="64"/>
  <c r="W1472" i="64"/>
  <c r="P1472" i="64"/>
  <c r="N1472" i="64"/>
  <c r="L1472" i="64"/>
  <c r="W1525" i="64"/>
  <c r="P1525" i="64"/>
  <c r="N1525" i="64"/>
  <c r="L1525" i="64"/>
  <c r="I1580" i="64"/>
  <c r="F1580" i="64"/>
  <c r="W1667" i="64"/>
  <c r="S1667" i="64"/>
  <c r="P1667" i="64"/>
  <c r="I1739" i="64"/>
  <c r="F1739" i="64"/>
  <c r="W1762" i="64"/>
  <c r="P1762" i="64"/>
  <c r="N1762" i="64"/>
  <c r="L1762" i="64"/>
  <c r="S1763" i="64"/>
  <c r="W1813" i="64"/>
  <c r="S1813" i="64"/>
  <c r="W1829" i="64"/>
  <c r="S1829" i="64"/>
  <c r="W1851" i="64"/>
  <c r="N1851" i="64"/>
  <c r="L1851" i="64"/>
  <c r="L1857" i="64"/>
  <c r="W1857" i="64"/>
  <c r="S1857" i="64"/>
  <c r="F1861" i="64"/>
  <c r="I1861" i="64"/>
  <c r="P1892" i="64"/>
  <c r="N1892" i="64"/>
  <c r="L1892" i="64"/>
  <c r="W1892" i="64"/>
  <c r="P1985" i="64"/>
  <c r="N1985" i="64"/>
  <c r="L1985" i="64"/>
  <c r="W1985" i="64"/>
  <c r="S1985" i="64"/>
  <c r="S2065" i="64"/>
  <c r="P2065" i="64"/>
  <c r="N2065" i="64"/>
  <c r="L2065" i="64"/>
  <c r="W2065" i="64"/>
  <c r="P2074" i="64"/>
  <c r="N2074" i="64"/>
  <c r="L2074" i="64"/>
  <c r="W2074" i="64"/>
  <c r="W2228" i="64"/>
  <c r="L2228" i="64"/>
  <c r="P2228" i="64"/>
  <c r="N2228" i="64"/>
  <c r="L2261" i="64"/>
  <c r="W2261" i="64"/>
  <c r="P2261" i="64"/>
  <c r="N2261" i="64"/>
  <c r="F2550" i="64"/>
  <c r="S2551" i="64" s="1"/>
  <c r="I2550" i="64"/>
  <c r="W1193" i="64"/>
  <c r="S1193" i="64"/>
  <c r="L1259" i="64"/>
  <c r="W1259" i="64"/>
  <c r="T1271" i="64"/>
  <c r="T1283" i="64"/>
  <c r="P1293" i="64"/>
  <c r="N1293" i="64"/>
  <c r="L1293" i="64"/>
  <c r="L1327" i="64"/>
  <c r="W1327" i="64"/>
  <c r="L1426" i="64"/>
  <c r="N1426" i="64"/>
  <c r="P1528" i="64"/>
  <c r="N1528" i="64"/>
  <c r="L1528" i="64"/>
  <c r="W1528" i="64"/>
  <c r="W1539" i="64"/>
  <c r="P1539" i="64"/>
  <c r="N1539" i="64"/>
  <c r="I1556" i="64"/>
  <c r="F1556" i="64"/>
  <c r="W1612" i="64"/>
  <c r="P1612" i="64"/>
  <c r="L1612" i="64"/>
  <c r="I1636" i="64"/>
  <c r="W1786" i="64"/>
  <c r="P1786" i="64"/>
  <c r="L1786" i="64"/>
  <c r="N1786" i="64"/>
  <c r="W1801" i="64"/>
  <c r="S1801" i="64"/>
  <c r="I1834" i="64"/>
  <c r="F1834" i="64"/>
  <c r="L1982" i="64"/>
  <c r="W1982" i="64"/>
  <c r="P1982" i="64"/>
  <c r="S2039" i="64"/>
  <c r="P2039" i="64"/>
  <c r="W2039" i="64"/>
  <c r="L2039" i="64"/>
  <c r="W2048" i="64"/>
  <c r="P2048" i="64"/>
  <c r="L2048" i="64"/>
  <c r="S2049" i="64"/>
  <c r="W2363" i="64"/>
  <c r="P2569" i="64"/>
  <c r="N2569" i="64"/>
  <c r="L2569" i="64"/>
  <c r="W2569" i="64"/>
  <c r="I1185" i="64"/>
  <c r="I1188" i="64"/>
  <c r="I1210" i="64"/>
  <c r="I1212" i="64"/>
  <c r="N1215" i="64"/>
  <c r="I1221" i="64"/>
  <c r="S1227" i="64"/>
  <c r="L1238" i="64"/>
  <c r="N1259" i="64"/>
  <c r="I1270" i="64"/>
  <c r="L1288" i="64"/>
  <c r="T1315" i="64"/>
  <c r="N1327" i="64"/>
  <c r="I1341" i="64"/>
  <c r="L1363" i="64"/>
  <c r="W1363" i="64"/>
  <c r="N1366" i="64"/>
  <c r="N1368" i="64"/>
  <c r="L1368" i="64"/>
  <c r="S1387" i="64"/>
  <c r="I1388" i="64"/>
  <c r="I1404" i="64"/>
  <c r="S1405" i="64" s="1"/>
  <c r="P1426" i="64"/>
  <c r="I1430" i="64"/>
  <c r="F1430" i="64"/>
  <c r="N1434" i="64"/>
  <c r="F1464" i="64"/>
  <c r="W1473" i="64"/>
  <c r="S1473" i="64"/>
  <c r="I1485" i="64"/>
  <c r="F1490" i="64"/>
  <c r="L1503" i="64"/>
  <c r="W1503" i="64"/>
  <c r="S1503" i="64"/>
  <c r="P1503" i="64"/>
  <c r="N1503" i="64"/>
  <c r="S1525" i="64"/>
  <c r="S1545" i="64"/>
  <c r="P1545" i="64"/>
  <c r="L1545" i="64"/>
  <c r="W1545" i="64"/>
  <c r="N1545" i="64"/>
  <c r="Q1548" i="64"/>
  <c r="F1564" i="64"/>
  <c r="W1572" i="64"/>
  <c r="P1572" i="64"/>
  <c r="N1572" i="64"/>
  <c r="L1572" i="64"/>
  <c r="I1577" i="64"/>
  <c r="F1577" i="64"/>
  <c r="S1633" i="64"/>
  <c r="P1633" i="64"/>
  <c r="L1633" i="64"/>
  <c r="W1633" i="64"/>
  <c r="N1633" i="64"/>
  <c r="L1667" i="64"/>
  <c r="W1679" i="64"/>
  <c r="S1679" i="64"/>
  <c r="P1679" i="64"/>
  <c r="N1679" i="64"/>
  <c r="L1679" i="64"/>
  <c r="S1791" i="64"/>
  <c r="P1791" i="64"/>
  <c r="N1791" i="64"/>
  <c r="W1791" i="64"/>
  <c r="I1805" i="64"/>
  <c r="F1805" i="64"/>
  <c r="P1857" i="64"/>
  <c r="W1875" i="64"/>
  <c r="S1875" i="64"/>
  <c r="P1875" i="64"/>
  <c r="N1875" i="64"/>
  <c r="L1875" i="64"/>
  <c r="W1922" i="64"/>
  <c r="P1922" i="64"/>
  <c r="L1922" i="64"/>
  <c r="N1922" i="64"/>
  <c r="F1926" i="64"/>
  <c r="I1926" i="64"/>
  <c r="Q1961" i="64"/>
  <c r="P1961" i="64"/>
  <c r="R1961" i="64" s="1"/>
  <c r="W2045" i="64"/>
  <c r="S2045" i="64"/>
  <c r="P2045" i="64"/>
  <c r="N2045" i="64"/>
  <c r="L2045" i="64"/>
  <c r="N2048" i="64"/>
  <c r="P2057" i="64"/>
  <c r="N2057" i="64"/>
  <c r="L2057" i="64"/>
  <c r="S2057" i="64"/>
  <c r="W2057" i="64"/>
  <c r="W2216" i="64"/>
  <c r="L2216" i="64"/>
  <c r="P2216" i="64"/>
  <c r="N2216" i="64"/>
  <c r="W2366" i="64"/>
  <c r="W2371" i="64"/>
  <c r="S2371" i="64"/>
  <c r="F1207" i="64"/>
  <c r="P1215" i="64"/>
  <c r="I1223" i="64"/>
  <c r="F1242" i="64"/>
  <c r="P1259" i="64"/>
  <c r="N1261" i="64"/>
  <c r="L1261" i="64"/>
  <c r="S1279" i="64"/>
  <c r="I1282" i="64"/>
  <c r="S1283" i="64" s="1"/>
  <c r="N1288" i="64"/>
  <c r="N1296" i="64"/>
  <c r="T1303" i="64"/>
  <c r="N1305" i="64"/>
  <c r="L1305" i="64"/>
  <c r="P1327" i="64"/>
  <c r="I1343" i="64"/>
  <c r="N1363" i="64"/>
  <c r="P1366" i="64"/>
  <c r="P1368" i="64"/>
  <c r="I1379" i="64"/>
  <c r="F1379" i="64"/>
  <c r="P1381" i="64"/>
  <c r="N1381" i="64"/>
  <c r="L1381" i="64"/>
  <c r="I1400" i="64"/>
  <c r="P1434" i="64"/>
  <c r="F1450" i="64"/>
  <c r="F1483" i="64"/>
  <c r="W1500" i="64"/>
  <c r="P1500" i="64"/>
  <c r="N1500" i="64"/>
  <c r="L1500" i="64"/>
  <c r="F1593" i="64"/>
  <c r="N1612" i="64"/>
  <c r="I1650" i="64"/>
  <c r="F1650" i="64"/>
  <c r="N1667" i="64"/>
  <c r="L1685" i="64"/>
  <c r="W1685" i="64"/>
  <c r="S1685" i="64"/>
  <c r="N1685" i="64"/>
  <c r="W1896" i="64"/>
  <c r="P1896" i="64"/>
  <c r="N1896" i="64"/>
  <c r="L1896" i="64"/>
  <c r="W1940" i="64"/>
  <c r="P1940" i="64"/>
  <c r="N1940" i="64"/>
  <c r="L1940" i="64"/>
  <c r="S1959" i="64"/>
  <c r="P1959" i="64"/>
  <c r="W1959" i="64"/>
  <c r="N1959" i="64"/>
  <c r="N1982" i="64"/>
  <c r="N2039" i="64"/>
  <c r="S2213" i="64"/>
  <c r="L2213" i="64"/>
  <c r="W2213" i="64"/>
  <c r="N2213" i="64"/>
  <c r="I2476" i="64"/>
  <c r="F2476" i="64"/>
  <c r="S2477" i="64" s="1"/>
  <c r="I2496" i="64"/>
  <c r="F2496" i="64"/>
  <c r="L1195" i="64"/>
  <c r="W1195" i="64"/>
  <c r="T1215" i="64"/>
  <c r="L1231" i="64"/>
  <c r="W1231" i="64"/>
  <c r="W1237" i="64"/>
  <c r="S1237" i="64"/>
  <c r="T1259" i="64"/>
  <c r="P1288" i="64"/>
  <c r="W1319" i="64"/>
  <c r="S1319" i="64"/>
  <c r="T1327" i="64"/>
  <c r="I1334" i="64"/>
  <c r="F1334" i="64"/>
  <c r="P1363" i="64"/>
  <c r="N1365" i="64"/>
  <c r="L1365" i="64"/>
  <c r="I1370" i="64"/>
  <c r="F1370" i="64"/>
  <c r="W1390" i="64"/>
  <c r="P1390" i="64"/>
  <c r="L1390" i="64"/>
  <c r="L1414" i="64"/>
  <c r="P1414" i="64"/>
  <c r="W1433" i="64"/>
  <c r="S1433" i="64"/>
  <c r="W1452" i="64"/>
  <c r="N1452" i="64"/>
  <c r="T1459" i="64"/>
  <c r="Q1496" i="64"/>
  <c r="N1496" i="64"/>
  <c r="W1523" i="64"/>
  <c r="S1523" i="64"/>
  <c r="W1618" i="64"/>
  <c r="P1618" i="64"/>
  <c r="L1618" i="64"/>
  <c r="N1618" i="64"/>
  <c r="I1625" i="64"/>
  <c r="F1625" i="64"/>
  <c r="N1647" i="64"/>
  <c r="W1647" i="64"/>
  <c r="P1647" i="64"/>
  <c r="W1653" i="64"/>
  <c r="P1653" i="64"/>
  <c r="L1653" i="64"/>
  <c r="N1653" i="64"/>
  <c r="W1731" i="64"/>
  <c r="L1731" i="64"/>
  <c r="P1731" i="64"/>
  <c r="N1731" i="64"/>
  <c r="P1820" i="64"/>
  <c r="N1820" i="64"/>
  <c r="L1820" i="64"/>
  <c r="W1820" i="64"/>
  <c r="W1862" i="64"/>
  <c r="N1862" i="64"/>
  <c r="L1862" i="64"/>
  <c r="W1873" i="64"/>
  <c r="N1873" i="64"/>
  <c r="P1873" i="64"/>
  <c r="W1887" i="64"/>
  <c r="P1887" i="64"/>
  <c r="N1887" i="64"/>
  <c r="L1887" i="64"/>
  <c r="P1956" i="64"/>
  <c r="N1956" i="64"/>
  <c r="L1956" i="64"/>
  <c r="W1956" i="64"/>
  <c r="Q1959" i="64"/>
  <c r="W1962" i="64"/>
  <c r="P1962" i="64"/>
  <c r="L1962" i="64"/>
  <c r="S1963" i="64"/>
  <c r="P2213" i="64"/>
  <c r="S2367" i="64"/>
  <c r="W2367" i="64"/>
  <c r="T1189" i="64"/>
  <c r="W1217" i="64"/>
  <c r="N1231" i="64"/>
  <c r="L1237" i="64"/>
  <c r="N1246" i="64"/>
  <c r="T1263" i="64"/>
  <c r="P1296" i="64"/>
  <c r="L1311" i="64"/>
  <c r="L1324" i="64"/>
  <c r="T1363" i="64"/>
  <c r="P1365" i="64"/>
  <c r="P1383" i="64"/>
  <c r="N1383" i="64"/>
  <c r="L1383" i="64"/>
  <c r="N1390" i="64"/>
  <c r="I1406" i="64"/>
  <c r="N1414" i="64"/>
  <c r="L1420" i="64"/>
  <c r="W1426" i="64"/>
  <c r="L1452" i="64"/>
  <c r="F1454" i="64"/>
  <c r="S1455" i="64"/>
  <c r="W1456" i="64"/>
  <c r="L1456" i="64"/>
  <c r="N1473" i="64"/>
  <c r="I1488" i="64"/>
  <c r="S1489" i="64" s="1"/>
  <c r="P1494" i="64"/>
  <c r="N1494" i="64"/>
  <c r="L1494" i="64"/>
  <c r="W1526" i="64"/>
  <c r="P1526" i="64"/>
  <c r="L1526" i="64"/>
  <c r="N1526" i="64"/>
  <c r="L1532" i="64"/>
  <c r="W1532" i="64"/>
  <c r="F1553" i="64"/>
  <c r="I1553" i="64"/>
  <c r="W1567" i="64"/>
  <c r="P1567" i="64"/>
  <c r="N1567" i="64"/>
  <c r="L1567" i="64"/>
  <c r="L1647" i="64"/>
  <c r="S1737" i="64"/>
  <c r="P1737" i="64"/>
  <c r="W1737" i="64"/>
  <c r="L1737" i="64"/>
  <c r="N1737" i="64"/>
  <c r="P1862" i="64"/>
  <c r="L1873" i="64"/>
  <c r="I1883" i="64"/>
  <c r="F1883" i="64"/>
  <c r="L1959" i="64"/>
  <c r="N1962" i="64"/>
  <c r="W2046" i="64"/>
  <c r="L2046" i="64"/>
  <c r="P2046" i="64"/>
  <c r="N2046" i="64"/>
  <c r="W2120" i="64"/>
  <c r="P2120" i="64"/>
  <c r="N2120" i="64"/>
  <c r="L2120" i="64"/>
  <c r="S2169" i="64"/>
  <c r="L2169" i="64"/>
  <c r="W2169" i="64"/>
  <c r="N2169" i="64"/>
  <c r="P2327" i="64"/>
  <c r="N2327" i="64"/>
  <c r="L2327" i="64"/>
  <c r="W2327" i="64"/>
  <c r="S2327" i="64"/>
  <c r="W2348" i="64"/>
  <c r="S2349" i="64"/>
  <c r="W2444" i="64"/>
  <c r="P2444" i="64"/>
  <c r="N2444" i="64"/>
  <c r="S2445" i="64"/>
  <c r="P1467" i="64"/>
  <c r="N1467" i="64"/>
  <c r="L1467" i="64"/>
  <c r="W1467" i="64"/>
  <c r="P1495" i="64"/>
  <c r="N1495" i="64"/>
  <c r="L1495" i="64"/>
  <c r="W1495" i="64"/>
  <c r="P1498" i="64"/>
  <c r="N1498" i="64"/>
  <c r="L1498" i="64"/>
  <c r="L1506" i="64"/>
  <c r="W1506" i="64"/>
  <c r="P1506" i="64"/>
  <c r="N1506" i="64"/>
  <c r="P1581" i="64"/>
  <c r="N1581" i="64"/>
  <c r="L1581" i="64"/>
  <c r="W1581" i="64"/>
  <c r="P1591" i="64"/>
  <c r="N1591" i="64"/>
  <c r="L1591" i="64"/>
  <c r="W1591" i="64"/>
  <c r="I1725" i="64"/>
  <c r="W1742" i="64"/>
  <c r="P1742" i="64"/>
  <c r="N1742" i="64"/>
  <c r="L1742" i="64"/>
  <c r="P1788" i="64"/>
  <c r="N1788" i="64"/>
  <c r="L1788" i="64"/>
  <c r="W1788" i="64"/>
  <c r="P1819" i="64"/>
  <c r="N1819" i="64"/>
  <c r="W1819" i="64"/>
  <c r="L1819" i="64"/>
  <c r="W1824" i="64"/>
  <c r="P1824" i="64"/>
  <c r="N1824" i="64"/>
  <c r="L1824" i="64"/>
  <c r="W1827" i="64"/>
  <c r="P1827" i="64"/>
  <c r="N1827" i="64"/>
  <c r="L1827" i="64"/>
  <c r="W1978" i="64"/>
  <c r="S1979" i="64"/>
  <c r="P2055" i="64"/>
  <c r="N2055" i="64"/>
  <c r="L2055" i="64"/>
  <c r="W2055" i="64"/>
  <c r="W2432" i="64"/>
  <c r="P2432" i="64"/>
  <c r="N2432" i="64"/>
  <c r="I1487" i="64"/>
  <c r="S1513" i="64"/>
  <c r="T1601" i="64"/>
  <c r="W1615" i="64"/>
  <c r="S1615" i="64"/>
  <c r="P1615" i="64"/>
  <c r="N1615" i="64"/>
  <c r="L1615" i="64"/>
  <c r="P1620" i="64"/>
  <c r="S1621" i="64"/>
  <c r="N1620" i="64"/>
  <c r="L1620" i="64"/>
  <c r="I1640" i="64"/>
  <c r="F1640" i="64"/>
  <c r="P1756" i="64"/>
  <c r="N1756" i="64"/>
  <c r="L1756" i="64"/>
  <c r="W1756" i="64"/>
  <c r="P1803" i="64"/>
  <c r="N1803" i="64"/>
  <c r="W1803" i="64"/>
  <c r="S1803" i="64"/>
  <c r="L1803" i="64"/>
  <c r="F1835" i="64"/>
  <c r="W1838" i="64"/>
  <c r="P1838" i="64"/>
  <c r="N1838" i="64"/>
  <c r="L1838" i="64"/>
  <c r="S1847" i="64"/>
  <c r="W1847" i="64"/>
  <c r="P1847" i="64"/>
  <c r="N1847" i="64"/>
  <c r="L1847" i="64"/>
  <c r="S1871" i="64"/>
  <c r="W1871" i="64"/>
  <c r="F1942" i="64"/>
  <c r="I1942" i="64"/>
  <c r="I1983" i="64"/>
  <c r="F1983" i="64"/>
  <c r="S2037" i="64"/>
  <c r="W2037" i="64"/>
  <c r="I2063" i="64"/>
  <c r="F2063" i="64"/>
  <c r="W2080" i="64"/>
  <c r="N2080" i="64"/>
  <c r="W2267" i="64"/>
  <c r="S2267" i="64"/>
  <c r="P2267" i="64"/>
  <c r="L2267" i="64"/>
  <c r="W2270" i="64"/>
  <c r="P2270" i="64"/>
  <c r="N2270" i="64"/>
  <c r="L2270" i="64"/>
  <c r="W2301" i="64"/>
  <c r="S2301" i="64"/>
  <c r="W2538" i="64"/>
  <c r="P2538" i="64"/>
  <c r="N2538" i="64"/>
  <c r="L2538" i="64"/>
  <c r="S2539" i="64"/>
  <c r="W2839" i="64"/>
  <c r="S2839" i="64"/>
  <c r="P2839" i="64"/>
  <c r="N2839" i="64"/>
  <c r="L2839" i="64"/>
  <c r="S2895" i="64"/>
  <c r="L2895" i="64"/>
  <c r="W2895" i="64"/>
  <c r="P2895" i="64"/>
  <c r="N2895" i="64"/>
  <c r="W2957" i="64"/>
  <c r="S2957" i="64"/>
  <c r="P2957" i="64"/>
  <c r="N2957" i="64"/>
  <c r="L2957" i="64"/>
  <c r="Q1497" i="64"/>
  <c r="P1505" i="64"/>
  <c r="L1505" i="64"/>
  <c r="S1505" i="64"/>
  <c r="N1505" i="64"/>
  <c r="S1507" i="64"/>
  <c r="P1509" i="64"/>
  <c r="N1509" i="64"/>
  <c r="W1509" i="64"/>
  <c r="S1509" i="64"/>
  <c r="L1509" i="64"/>
  <c r="W1524" i="64"/>
  <c r="P1524" i="64"/>
  <c r="L1622" i="64"/>
  <c r="I1631" i="64"/>
  <c r="I1672" i="64"/>
  <c r="I1767" i="64"/>
  <c r="W1783" i="64"/>
  <c r="N1783" i="64"/>
  <c r="I1835" i="64"/>
  <c r="W1866" i="64"/>
  <c r="L1866" i="64"/>
  <c r="P1866" i="64"/>
  <c r="W1890" i="64"/>
  <c r="P1890" i="64"/>
  <c r="N1890" i="64"/>
  <c r="L1890" i="64"/>
  <c r="W2012" i="64"/>
  <c r="P2012" i="64"/>
  <c r="P2010" i="64" s="1"/>
  <c r="N2012" i="64"/>
  <c r="N2010" i="64" s="1"/>
  <c r="L2012" i="64"/>
  <c r="R2026" i="64"/>
  <c r="W2033" i="64"/>
  <c r="S2033" i="64"/>
  <c r="L2080" i="64"/>
  <c r="W2084" i="64"/>
  <c r="S2085" i="64"/>
  <c r="P2084" i="64"/>
  <c r="N2084" i="64"/>
  <c r="L2084" i="64"/>
  <c r="W2086" i="64"/>
  <c r="P2086" i="64"/>
  <c r="N2086" i="64"/>
  <c r="L2086" i="64"/>
  <c r="S2087" i="64"/>
  <c r="S2101" i="64"/>
  <c r="P2101" i="64"/>
  <c r="N2101" i="64"/>
  <c r="L2101" i="64"/>
  <c r="W2101" i="64"/>
  <c r="W2115" i="64"/>
  <c r="S2115" i="64"/>
  <c r="I2118" i="64"/>
  <c r="N2125" i="64"/>
  <c r="L2125" i="64"/>
  <c r="W2125" i="64"/>
  <c r="S2125" i="64"/>
  <c r="W2262" i="64"/>
  <c r="P2262" i="64"/>
  <c r="L2262" i="64"/>
  <c r="N2262" i="64"/>
  <c r="N2267" i="64"/>
  <c r="P2317" i="64"/>
  <c r="N2317" i="64"/>
  <c r="L2317" i="64"/>
  <c r="W2317" i="64"/>
  <c r="S2317" i="64"/>
  <c r="W2354" i="64"/>
  <c r="L1423" i="64"/>
  <c r="W1423" i="64"/>
  <c r="T1435" i="64"/>
  <c r="T1475" i="64"/>
  <c r="I1491" i="64"/>
  <c r="L1497" i="64"/>
  <c r="P1516" i="64"/>
  <c r="N1516" i="64"/>
  <c r="L1516" i="64"/>
  <c r="L1524" i="64"/>
  <c r="T1531" i="64"/>
  <c r="F1538" i="64"/>
  <c r="P1557" i="64"/>
  <c r="P1555" i="64" s="1"/>
  <c r="N1557" i="64"/>
  <c r="N1555" i="64" s="1"/>
  <c r="L1557" i="64"/>
  <c r="W1557" i="64"/>
  <c r="L1570" i="64"/>
  <c r="P1579" i="64"/>
  <c r="N1579" i="64"/>
  <c r="L1579" i="64"/>
  <c r="W1579" i="64"/>
  <c r="W1620" i="64"/>
  <c r="N1622" i="64"/>
  <c r="I1648" i="64"/>
  <c r="F1648" i="64"/>
  <c r="I1662" i="64"/>
  <c r="S1663" i="64" s="1"/>
  <c r="F1677" i="64"/>
  <c r="I1677" i="64"/>
  <c r="S1681" i="64"/>
  <c r="P1681" i="64"/>
  <c r="N1681" i="64"/>
  <c r="W1681" i="64"/>
  <c r="P1696" i="64"/>
  <c r="N1696" i="64"/>
  <c r="L1696" i="64"/>
  <c r="F1715" i="64"/>
  <c r="I1715" i="64"/>
  <c r="S1759" i="64"/>
  <c r="P1759" i="64"/>
  <c r="N1759" i="64"/>
  <c r="L1759" i="64"/>
  <c r="L1783" i="64"/>
  <c r="W1841" i="64"/>
  <c r="N1841" i="64"/>
  <c r="S1859" i="64"/>
  <c r="W1859" i="64"/>
  <c r="F1864" i="64"/>
  <c r="N1866" i="64"/>
  <c r="P2080" i="64"/>
  <c r="L2115" i="64"/>
  <c r="S2523" i="64"/>
  <c r="P2523" i="64"/>
  <c r="N2523" i="64"/>
  <c r="L2523" i="64"/>
  <c r="W2523" i="64"/>
  <c r="N2818" i="64"/>
  <c r="L2818" i="64"/>
  <c r="W2818" i="64"/>
  <c r="P2818" i="64"/>
  <c r="L1529" i="64"/>
  <c r="W1529" i="64"/>
  <c r="S1529" i="64"/>
  <c r="P1529" i="64"/>
  <c r="S1551" i="64"/>
  <c r="N1551" i="64"/>
  <c r="W1551" i="64"/>
  <c r="F1568" i="64"/>
  <c r="I1568" i="64"/>
  <c r="I1604" i="64"/>
  <c r="F1604" i="64"/>
  <c r="P1606" i="64"/>
  <c r="N1606" i="64"/>
  <c r="L1606" i="64"/>
  <c r="W1606" i="64"/>
  <c r="P1629" i="64"/>
  <c r="N1629" i="64"/>
  <c r="L1629" i="64"/>
  <c r="W1629" i="64"/>
  <c r="W1651" i="64"/>
  <c r="N1651" i="64"/>
  <c r="S1659" i="64"/>
  <c r="N1659" i="64"/>
  <c r="F1664" i="64"/>
  <c r="W1666" i="64"/>
  <c r="P1666" i="64"/>
  <c r="N1666" i="64"/>
  <c r="L1666" i="64"/>
  <c r="W1691" i="64"/>
  <c r="N1691" i="64"/>
  <c r="S1765" i="64"/>
  <c r="W1765" i="64"/>
  <c r="W1773" i="64"/>
  <c r="P1773" i="64"/>
  <c r="I1777" i="64"/>
  <c r="F1777" i="64"/>
  <c r="W1802" i="64"/>
  <c r="P1802" i="64"/>
  <c r="L1802" i="64"/>
  <c r="W1825" i="64"/>
  <c r="S1825" i="64"/>
  <c r="P1825" i="64"/>
  <c r="N1825" i="64"/>
  <c r="L1825" i="64"/>
  <c r="S1881" i="64"/>
  <c r="W1881" i="64"/>
  <c r="P1907" i="64"/>
  <c r="N1907" i="64"/>
  <c r="L1907" i="64"/>
  <c r="W1907" i="64"/>
  <c r="W1943" i="64"/>
  <c r="P1943" i="64"/>
  <c r="N1943" i="64"/>
  <c r="L1943" i="64"/>
  <c r="Q1951" i="64"/>
  <c r="N1951" i="64"/>
  <c r="W2044" i="64"/>
  <c r="P2044" i="64"/>
  <c r="N2044" i="64"/>
  <c r="L2044" i="64"/>
  <c r="S2073" i="64"/>
  <c r="P2073" i="64"/>
  <c r="N2073" i="64"/>
  <c r="W2073" i="64"/>
  <c r="L2073" i="64"/>
  <c r="I2095" i="64"/>
  <c r="F2095" i="64"/>
  <c r="N2115" i="64"/>
  <c r="P2125" i="64"/>
  <c r="F2143" i="64"/>
  <c r="I2143" i="64"/>
  <c r="P2246" i="64"/>
  <c r="N2246" i="64"/>
  <c r="L2246" i="64"/>
  <c r="W2246" i="64"/>
  <c r="W2305" i="64"/>
  <c r="S2305" i="64"/>
  <c r="I2369" i="64"/>
  <c r="F2369" i="64"/>
  <c r="Q1494" i="64"/>
  <c r="W1504" i="64"/>
  <c r="N1504" i="64"/>
  <c r="L1504" i="64"/>
  <c r="W1514" i="64"/>
  <c r="P1514" i="64"/>
  <c r="N1514" i="64"/>
  <c r="N1529" i="64"/>
  <c r="S1539" i="64"/>
  <c r="I1543" i="64"/>
  <c r="L1551" i="64"/>
  <c r="I1566" i="64"/>
  <c r="I1609" i="64"/>
  <c r="W1614" i="64"/>
  <c r="N1614" i="64"/>
  <c r="I1641" i="64"/>
  <c r="F1641" i="64"/>
  <c r="L1651" i="64"/>
  <c r="I1664" i="64"/>
  <c r="L1691" i="64"/>
  <c r="P1751" i="64"/>
  <c r="L1773" i="64"/>
  <c r="P1793" i="64"/>
  <c r="L1793" i="64"/>
  <c r="I1915" i="64"/>
  <c r="F1915" i="64"/>
  <c r="P1990" i="64"/>
  <c r="N1990" i="64"/>
  <c r="L1990" i="64"/>
  <c r="W1990" i="64"/>
  <c r="N1995" i="64"/>
  <c r="L1995" i="64"/>
  <c r="W1995" i="64"/>
  <c r="S1995" i="64"/>
  <c r="W2002" i="64"/>
  <c r="P2002" i="64"/>
  <c r="N2002" i="64"/>
  <c r="L2002" i="64"/>
  <c r="S2013" i="64"/>
  <c r="N2013" i="64"/>
  <c r="N2011" i="64" s="1"/>
  <c r="L2013" i="64"/>
  <c r="W2013" i="64"/>
  <c r="P2013" i="64"/>
  <c r="P2011" i="64" s="1"/>
  <c r="P2099" i="64"/>
  <c r="W2099" i="64"/>
  <c r="L2099" i="64"/>
  <c r="P2115" i="64"/>
  <c r="W2146" i="64"/>
  <c r="P2146" i="64"/>
  <c r="N2146" i="64"/>
  <c r="L2146" i="64"/>
  <c r="P2156" i="64"/>
  <c r="N2156" i="64"/>
  <c r="W2156" i="64"/>
  <c r="P2163" i="64"/>
  <c r="N2163" i="64"/>
  <c r="L2163" i="64"/>
  <c r="W2163" i="64"/>
  <c r="S2163" i="64"/>
  <c r="W2197" i="64"/>
  <c r="S2197" i="64"/>
  <c r="S2215" i="64"/>
  <c r="N2215" i="64"/>
  <c r="W2215" i="64"/>
  <c r="P2215" i="64"/>
  <c r="L2240" i="64"/>
  <c r="P2240" i="64"/>
  <c r="N2240" i="64"/>
  <c r="W2240" i="64"/>
  <c r="P2243" i="64"/>
  <c r="N2243" i="64"/>
  <c r="L2243" i="64"/>
  <c r="W2243" i="64"/>
  <c r="S2243" i="64"/>
  <c r="S2249" i="64"/>
  <c r="L2249" i="64"/>
  <c r="W2249" i="64"/>
  <c r="P2249" i="64"/>
  <c r="N2249" i="64"/>
  <c r="P2329" i="64"/>
  <c r="N2329" i="64"/>
  <c r="W2329" i="64"/>
  <c r="S2329" i="64"/>
  <c r="P2411" i="64"/>
  <c r="N2411" i="64"/>
  <c r="W2411" i="64"/>
  <c r="S2411" i="64"/>
  <c r="Q2414" i="64"/>
  <c r="R2414" i="64"/>
  <c r="P2623" i="64"/>
  <c r="N2623" i="64"/>
  <c r="W2623" i="64"/>
  <c r="S2623" i="64"/>
  <c r="S1691" i="64"/>
  <c r="I1816" i="64"/>
  <c r="F1816" i="64"/>
  <c r="F1830" i="64"/>
  <c r="T1879" i="64"/>
  <c r="W1899" i="64"/>
  <c r="S1899" i="64"/>
  <c r="S1921" i="64"/>
  <c r="P1931" i="64"/>
  <c r="W1931" i="64"/>
  <c r="N1931" i="64"/>
  <c r="F1938" i="64"/>
  <c r="I1938" i="64"/>
  <c r="W1946" i="64"/>
  <c r="P1946" i="64"/>
  <c r="N1946" i="64"/>
  <c r="W1958" i="64"/>
  <c r="P1958" i="64"/>
  <c r="N1958" i="64"/>
  <c r="L1958" i="64"/>
  <c r="I2209" i="64"/>
  <c r="F2209" i="64"/>
  <c r="I2225" i="64"/>
  <c r="F2225" i="64"/>
  <c r="I2254" i="64"/>
  <c r="F2254" i="64"/>
  <c r="S2321" i="64"/>
  <c r="L2321" i="64"/>
  <c r="W2321" i="64"/>
  <c r="P2321" i="64"/>
  <c r="W2341" i="64"/>
  <c r="S2341" i="64"/>
  <c r="W2422" i="64"/>
  <c r="P2422" i="64"/>
  <c r="N2422" i="64"/>
  <c r="S2423" i="64"/>
  <c r="F2425" i="64"/>
  <c r="I2425" i="64"/>
  <c r="W2435" i="64"/>
  <c r="P2435" i="64"/>
  <c r="N2435" i="64"/>
  <c r="P2573" i="64"/>
  <c r="W2573" i="64"/>
  <c r="N2573" i="64"/>
  <c r="L2573" i="64"/>
  <c r="P2612" i="64"/>
  <c r="W2612" i="64"/>
  <c r="N2612" i="64"/>
  <c r="S2881" i="64"/>
  <c r="N2881" i="64"/>
  <c r="W2881" i="64"/>
  <c r="P2881" i="64"/>
  <c r="W2911" i="64"/>
  <c r="S2911" i="64"/>
  <c r="P2911" i="64"/>
  <c r="N2911" i="64"/>
  <c r="L2911" i="64"/>
  <c r="P2914" i="64"/>
  <c r="N2914" i="64"/>
  <c r="W2914" i="64"/>
  <c r="L2914" i="64"/>
  <c r="P2924" i="64"/>
  <c r="N2924" i="64"/>
  <c r="L2924" i="64"/>
  <c r="W2924" i="64"/>
  <c r="S2925" i="64"/>
  <c r="W2996" i="64"/>
  <c r="P2996" i="64"/>
  <c r="N2996" i="64"/>
  <c r="L2996" i="64"/>
  <c r="S3291" i="64"/>
  <c r="N3291" i="64"/>
  <c r="L3291" i="64"/>
  <c r="P3291" i="64"/>
  <c r="N3302" i="64"/>
  <c r="L3302" i="64"/>
  <c r="P3302" i="64"/>
  <c r="F1239" i="64"/>
  <c r="W1287" i="64"/>
  <c r="S1297" i="64"/>
  <c r="W1303" i="64"/>
  <c r="W1315" i="64"/>
  <c r="W1459" i="64"/>
  <c r="W1475" i="64"/>
  <c r="L1507" i="64"/>
  <c r="T1517" i="64"/>
  <c r="P1588" i="64"/>
  <c r="I1601" i="64"/>
  <c r="F1601" i="64"/>
  <c r="P1684" i="64"/>
  <c r="N1684" i="64"/>
  <c r="L1684" i="64"/>
  <c r="W1708" i="64"/>
  <c r="P1708" i="64"/>
  <c r="N1708" i="64"/>
  <c r="F1729" i="64"/>
  <c r="I1729" i="64"/>
  <c r="P1753" i="64"/>
  <c r="N1753" i="64"/>
  <c r="L1753" i="64"/>
  <c r="I1799" i="64"/>
  <c r="S1895" i="64"/>
  <c r="W1895" i="64"/>
  <c r="N1899" i="64"/>
  <c r="P1966" i="64"/>
  <c r="N1966" i="64"/>
  <c r="L1966" i="64"/>
  <c r="W1966" i="64"/>
  <c r="P1976" i="64"/>
  <c r="N1976" i="64"/>
  <c r="L1976" i="64"/>
  <c r="W1976" i="64"/>
  <c r="W1992" i="64"/>
  <c r="P1992" i="64"/>
  <c r="N1992" i="64"/>
  <c r="L1992" i="64"/>
  <c r="F2017" i="64"/>
  <c r="I2017" i="64"/>
  <c r="W2079" i="64"/>
  <c r="P2079" i="64"/>
  <c r="N2079" i="64"/>
  <c r="L2079" i="64"/>
  <c r="L2185" i="64"/>
  <c r="W2185" i="64"/>
  <c r="P2185" i="64"/>
  <c r="N2185" i="64"/>
  <c r="W2188" i="64"/>
  <c r="L2188" i="64"/>
  <c r="P2188" i="64"/>
  <c r="N2188" i="64"/>
  <c r="P2207" i="64"/>
  <c r="N2207" i="64"/>
  <c r="L2207" i="64"/>
  <c r="W2207" i="64"/>
  <c r="S2207" i="64"/>
  <c r="W2217" i="64"/>
  <c r="S2217" i="64"/>
  <c r="P2217" i="64"/>
  <c r="N2217" i="64"/>
  <c r="L2217" i="64"/>
  <c r="F2223" i="64"/>
  <c r="I2223" i="64"/>
  <c r="F2373" i="64"/>
  <c r="I2373" i="64"/>
  <c r="P2409" i="64"/>
  <c r="N2409" i="64"/>
  <c r="W2409" i="64"/>
  <c r="S2409" i="64"/>
  <c r="I2455" i="64"/>
  <c r="F2455" i="64"/>
  <c r="S2503" i="64"/>
  <c r="W2503" i="64"/>
  <c r="L2503" i="64"/>
  <c r="P2503" i="64"/>
  <c r="N2503" i="64"/>
  <c r="W2557" i="64"/>
  <c r="P2557" i="64"/>
  <c r="N2557" i="64"/>
  <c r="L2557" i="64"/>
  <c r="W2607" i="64"/>
  <c r="S2607" i="64"/>
  <c r="P2716" i="64"/>
  <c r="N2716" i="64"/>
  <c r="W2716" i="64"/>
  <c r="L2716" i="64"/>
  <c r="L2836" i="64"/>
  <c r="W2836" i="64"/>
  <c r="S2837" i="64"/>
  <c r="N2836" i="64"/>
  <c r="F1229" i="64"/>
  <c r="F1232" i="64"/>
  <c r="F1257" i="64"/>
  <c r="F1260" i="64"/>
  <c r="F1285" i="64"/>
  <c r="I1289" i="64"/>
  <c r="I1292" i="64"/>
  <c r="F1313" i="64"/>
  <c r="F1316" i="64"/>
  <c r="F1325" i="64"/>
  <c r="I1329" i="64"/>
  <c r="I1332" i="64"/>
  <c r="I1353" i="64"/>
  <c r="I1356" i="64"/>
  <c r="F1364" i="64"/>
  <c r="F1409" i="64"/>
  <c r="F1412" i="64"/>
  <c r="I1413" i="64"/>
  <c r="I1416" i="64"/>
  <c r="F1421" i="64"/>
  <c r="F1424" i="64"/>
  <c r="I1425" i="64"/>
  <c r="I1428" i="64"/>
  <c r="F1436" i="64"/>
  <c r="F1457" i="64"/>
  <c r="F1460" i="64"/>
  <c r="I1461" i="64"/>
  <c r="I1468" i="64"/>
  <c r="F1473" i="64"/>
  <c r="F1476" i="64"/>
  <c r="I1477" i="64"/>
  <c r="I1480" i="64"/>
  <c r="Q1507" i="64"/>
  <c r="I1533" i="64"/>
  <c r="F1533" i="64"/>
  <c r="W1537" i="64"/>
  <c r="S1537" i="64"/>
  <c r="P1537" i="64"/>
  <c r="P1542" i="64"/>
  <c r="N1542" i="64"/>
  <c r="L1542" i="64"/>
  <c r="F1544" i="64"/>
  <c r="I1552" i="64"/>
  <c r="S1561" i="64"/>
  <c r="I1563" i="64"/>
  <c r="I1583" i="64"/>
  <c r="I1592" i="64"/>
  <c r="F1592" i="64"/>
  <c r="F1605" i="64"/>
  <c r="S1611" i="64"/>
  <c r="F1612" i="64"/>
  <c r="F1614" i="64"/>
  <c r="I1637" i="64"/>
  <c r="F1645" i="64"/>
  <c r="T1653" i="64"/>
  <c r="W1655" i="64"/>
  <c r="I1673" i="64"/>
  <c r="L1697" i="64"/>
  <c r="W1697" i="64"/>
  <c r="S1697" i="64"/>
  <c r="N1697" i="64"/>
  <c r="L1706" i="64"/>
  <c r="L1708" i="64"/>
  <c r="L1761" i="64"/>
  <c r="W1761" i="64"/>
  <c r="P1761" i="64"/>
  <c r="N1761" i="64"/>
  <c r="I1770" i="64"/>
  <c r="I1780" i="64"/>
  <c r="I1792" i="64"/>
  <c r="S1823" i="64"/>
  <c r="L1823" i="64"/>
  <c r="I1845" i="64"/>
  <c r="L1865" i="64"/>
  <c r="I1876" i="64"/>
  <c r="I1886" i="64"/>
  <c r="F1898" i="64"/>
  <c r="P1899" i="64"/>
  <c r="I1918" i="64"/>
  <c r="N1950" i="64"/>
  <c r="L1950" i="64"/>
  <c r="S1951" i="64"/>
  <c r="W1950" i="64"/>
  <c r="P1950" i="64"/>
  <c r="R2017" i="64"/>
  <c r="L2015" i="64"/>
  <c r="I2082" i="64"/>
  <c r="P2094" i="64"/>
  <c r="N2094" i="64"/>
  <c r="L2094" i="64"/>
  <c r="W2129" i="64"/>
  <c r="P2129" i="64"/>
  <c r="N2129" i="64"/>
  <c r="L2129" i="64"/>
  <c r="P2144" i="64"/>
  <c r="N2144" i="64"/>
  <c r="L2144" i="64"/>
  <c r="W2144" i="64"/>
  <c r="W2158" i="64"/>
  <c r="P2158" i="64"/>
  <c r="N2158" i="64"/>
  <c r="L2158" i="64"/>
  <c r="I2165" i="64"/>
  <c r="F2165" i="64"/>
  <c r="W2290" i="64"/>
  <c r="S2291" i="64"/>
  <c r="W2430" i="64"/>
  <c r="P2430" i="64"/>
  <c r="P2457" i="64"/>
  <c r="N2457" i="64"/>
  <c r="W2457" i="64"/>
  <c r="S2457" i="64"/>
  <c r="W2483" i="64"/>
  <c r="S2483" i="64"/>
  <c r="W2555" i="64"/>
  <c r="S2555" i="64"/>
  <c r="L2555" i="64"/>
  <c r="P2555" i="64"/>
  <c r="P2836" i="64"/>
  <c r="F1283" i="64"/>
  <c r="F1286" i="64"/>
  <c r="F1299" i="64"/>
  <c r="F1302" i="64"/>
  <c r="F1311" i="64"/>
  <c r="F1314" i="64"/>
  <c r="F1323" i="64"/>
  <c r="F1326" i="64"/>
  <c r="I1330" i="64"/>
  <c r="I1351" i="64"/>
  <c r="I1354" i="64"/>
  <c r="F1422" i="64"/>
  <c r="F1455" i="64"/>
  <c r="F1458" i="64"/>
  <c r="F1474" i="64"/>
  <c r="Q1504" i="64"/>
  <c r="N1507" i="64"/>
  <c r="I1521" i="64"/>
  <c r="F1521" i="64"/>
  <c r="W1559" i="64"/>
  <c r="S1559" i="64"/>
  <c r="P1603" i="64"/>
  <c r="N1603" i="64"/>
  <c r="L1603" i="64"/>
  <c r="I1628" i="64"/>
  <c r="F1628" i="64"/>
  <c r="F1647" i="64"/>
  <c r="F1656" i="64"/>
  <c r="W1663" i="64"/>
  <c r="W1682" i="64"/>
  <c r="P1682" i="64"/>
  <c r="L1682" i="64"/>
  <c r="I1701" i="64"/>
  <c r="F1704" i="64"/>
  <c r="I1704" i="64"/>
  <c r="N1706" i="64"/>
  <c r="S1727" i="64"/>
  <c r="W1727" i="64"/>
  <c r="P1727" i="64"/>
  <c r="N1727" i="64"/>
  <c r="W1743" i="64"/>
  <c r="S1743" i="64"/>
  <c r="P1743" i="64"/>
  <c r="I1797" i="64"/>
  <c r="N1823" i="64"/>
  <c r="F1840" i="64"/>
  <c r="N1865" i="64"/>
  <c r="F1884" i="64"/>
  <c r="W1924" i="64"/>
  <c r="N1924" i="64"/>
  <c r="S1929" i="64"/>
  <c r="W1929" i="64"/>
  <c r="N1957" i="64"/>
  <c r="L1957" i="64"/>
  <c r="W1957" i="64"/>
  <c r="S1957" i="64"/>
  <c r="P1957" i="64"/>
  <c r="N1960" i="64"/>
  <c r="L1960" i="64"/>
  <c r="S1961" i="64"/>
  <c r="W1960" i="64"/>
  <c r="P1987" i="64"/>
  <c r="N1987" i="64"/>
  <c r="L1987" i="64"/>
  <c r="W1987" i="64"/>
  <c r="S1987" i="64"/>
  <c r="N1997" i="64"/>
  <c r="L1997" i="64"/>
  <c r="P1997" i="64"/>
  <c r="W1997" i="64"/>
  <c r="W2040" i="64"/>
  <c r="P2040" i="64"/>
  <c r="N2040" i="64"/>
  <c r="L2040" i="64"/>
  <c r="S2061" i="64"/>
  <c r="P2061" i="64"/>
  <c r="N2061" i="64"/>
  <c r="W2061" i="64"/>
  <c r="L2061" i="64"/>
  <c r="W2066" i="64"/>
  <c r="P2066" i="64"/>
  <c r="N2066" i="64"/>
  <c r="L2066" i="64"/>
  <c r="W2069" i="64"/>
  <c r="S2069" i="64"/>
  <c r="S2109" i="64"/>
  <c r="P2109" i="64"/>
  <c r="N2109" i="64"/>
  <c r="W2109" i="64"/>
  <c r="W2178" i="64"/>
  <c r="N2178" i="64"/>
  <c r="W2186" i="64"/>
  <c r="P2186" i="64"/>
  <c r="N2186" i="64"/>
  <c r="L2186" i="64"/>
  <c r="L2201" i="64"/>
  <c r="S2201" i="64"/>
  <c r="P2201" i="64"/>
  <c r="N2201" i="64"/>
  <c r="W2201" i="64"/>
  <c r="P2212" i="64"/>
  <c r="N2212" i="64"/>
  <c r="W2212" i="64"/>
  <c r="L2212" i="64"/>
  <c r="S2251" i="64"/>
  <c r="N2251" i="64"/>
  <c r="W2251" i="64"/>
  <c r="P2251" i="64"/>
  <c r="L2251" i="64"/>
  <c r="S2331" i="64"/>
  <c r="P2331" i="64"/>
  <c r="N2331" i="64"/>
  <c r="L2331" i="64"/>
  <c r="W2331" i="64"/>
  <c r="W2350" i="64"/>
  <c r="S2351" i="64"/>
  <c r="W2416" i="64"/>
  <c r="P2416" i="64"/>
  <c r="N2416" i="64"/>
  <c r="I2457" i="64"/>
  <c r="S2499" i="64"/>
  <c r="P2499" i="64"/>
  <c r="N2499" i="64"/>
  <c r="L2499" i="64"/>
  <c r="W2499" i="64"/>
  <c r="W2506" i="64"/>
  <c r="N2506" i="64"/>
  <c r="P2506" i="64"/>
  <c r="L2506" i="64"/>
  <c r="N2555" i="64"/>
  <c r="S2557" i="64"/>
  <c r="R2607" i="64"/>
  <c r="W2616" i="64"/>
  <c r="P2616" i="64"/>
  <c r="N2616" i="64"/>
  <c r="L2616" i="64"/>
  <c r="S2617" i="64"/>
  <c r="I2661" i="64"/>
  <c r="F2661" i="64"/>
  <c r="S2919" i="64"/>
  <c r="W2919" i="64"/>
  <c r="P2919" i="64"/>
  <c r="N2919" i="64"/>
  <c r="L2919" i="64"/>
  <c r="I1229" i="64"/>
  <c r="I1232" i="64"/>
  <c r="L1240" i="64"/>
  <c r="I1257" i="64"/>
  <c r="I1260" i="64"/>
  <c r="I1325" i="64"/>
  <c r="I1349" i="64"/>
  <c r="I1352" i="64"/>
  <c r="I1364" i="64"/>
  <c r="I1409" i="64"/>
  <c r="I1412" i="64"/>
  <c r="I1424" i="64"/>
  <c r="I1436" i="64"/>
  <c r="P1511" i="64"/>
  <c r="N1511" i="64"/>
  <c r="L1511" i="64"/>
  <c r="P1535" i="64"/>
  <c r="N1535" i="64"/>
  <c r="L1535" i="64"/>
  <c r="P1544" i="64"/>
  <c r="N1544" i="64"/>
  <c r="L1544" i="64"/>
  <c r="S1549" i="64"/>
  <c r="P1549" i="64"/>
  <c r="N1549" i="64"/>
  <c r="W1565" i="64"/>
  <c r="S1565" i="64"/>
  <c r="P1565" i="64"/>
  <c r="L1573" i="64"/>
  <c r="W1573" i="64"/>
  <c r="S1585" i="64"/>
  <c r="W1588" i="64"/>
  <c r="P1594" i="64"/>
  <c r="N1594" i="64"/>
  <c r="L1594" i="64"/>
  <c r="P1605" i="64"/>
  <c r="N1605" i="64"/>
  <c r="L1605" i="64"/>
  <c r="W1619" i="64"/>
  <c r="S1619" i="64"/>
  <c r="T1669" i="64"/>
  <c r="W1684" i="64"/>
  <c r="T1697" i="64"/>
  <c r="P1706" i="64"/>
  <c r="Q1727" i="64"/>
  <c r="W1738" i="64"/>
  <c r="P1738" i="64"/>
  <c r="N1738" i="64"/>
  <c r="W1745" i="64"/>
  <c r="P1745" i="64"/>
  <c r="N1745" i="64"/>
  <c r="L1745" i="64"/>
  <c r="P1752" i="64"/>
  <c r="N1752" i="64"/>
  <c r="L1752" i="64"/>
  <c r="W1785" i="64"/>
  <c r="P1785" i="64"/>
  <c r="N1785" i="64"/>
  <c r="L1785" i="64"/>
  <c r="T1789" i="64"/>
  <c r="P1817" i="64"/>
  <c r="N1817" i="64"/>
  <c r="L1817" i="64"/>
  <c r="P1823" i="64"/>
  <c r="I1831" i="64"/>
  <c r="F1831" i="64"/>
  <c r="I1848" i="64"/>
  <c r="P1856" i="64"/>
  <c r="N1856" i="64"/>
  <c r="L1856" i="64"/>
  <c r="P1865" i="64"/>
  <c r="T1867" i="64"/>
  <c r="T1869" i="64"/>
  <c r="L1874" i="64"/>
  <c r="L1893" i="64"/>
  <c r="W1893" i="64"/>
  <c r="S1893" i="64"/>
  <c r="P1893" i="64"/>
  <c r="I1898" i="64"/>
  <c r="P1904" i="64"/>
  <c r="W1904" i="64"/>
  <c r="L1904" i="64"/>
  <c r="P1921" i="64"/>
  <c r="N1921" i="64"/>
  <c r="L1921" i="64"/>
  <c r="L1924" i="64"/>
  <c r="N1972" i="64"/>
  <c r="L1972" i="64"/>
  <c r="S1973" i="64"/>
  <c r="P1974" i="64"/>
  <c r="N1974" i="64"/>
  <c r="L1974" i="64"/>
  <c r="W1974" i="64"/>
  <c r="I1977" i="64"/>
  <c r="F1977" i="64"/>
  <c r="I1990" i="64"/>
  <c r="S2005" i="64"/>
  <c r="W2005" i="64"/>
  <c r="W2031" i="64"/>
  <c r="S2031" i="64"/>
  <c r="P2038" i="64"/>
  <c r="N2038" i="64"/>
  <c r="L2038" i="64"/>
  <c r="W2038" i="64"/>
  <c r="P2059" i="64"/>
  <c r="N2059" i="64"/>
  <c r="L2059" i="64"/>
  <c r="W2059" i="64"/>
  <c r="S2059" i="64"/>
  <c r="L2069" i="64"/>
  <c r="W2122" i="64"/>
  <c r="S2123" i="64"/>
  <c r="P2122" i="64"/>
  <c r="L2122" i="64"/>
  <c r="W2130" i="64"/>
  <c r="P2130" i="64"/>
  <c r="N2130" i="64"/>
  <c r="P2151" i="64"/>
  <c r="N2151" i="64"/>
  <c r="L2151" i="64"/>
  <c r="S2151" i="64"/>
  <c r="W2151" i="64"/>
  <c r="I2156" i="64"/>
  <c r="S2175" i="64"/>
  <c r="N2175" i="64"/>
  <c r="W2175" i="64"/>
  <c r="P2175" i="64"/>
  <c r="L2175" i="64"/>
  <c r="L2178" i="64"/>
  <c r="S2179" i="64"/>
  <c r="W2220" i="64"/>
  <c r="S2221" i="64"/>
  <c r="S2227" i="64"/>
  <c r="N2227" i="64"/>
  <c r="P2227" i="64"/>
  <c r="L2227" i="64"/>
  <c r="W2227" i="64"/>
  <c r="W2230" i="64"/>
  <c r="N2230" i="64"/>
  <c r="P2230" i="64"/>
  <c r="L2230" i="64"/>
  <c r="W2277" i="64"/>
  <c r="S2277" i="64"/>
  <c r="I2374" i="64"/>
  <c r="F2374" i="64"/>
  <c r="P2399" i="64"/>
  <c r="N2399" i="64"/>
  <c r="L2399" i="64"/>
  <c r="W2399" i="64"/>
  <c r="N2407" i="64"/>
  <c r="P2407" i="64"/>
  <c r="W2407" i="64"/>
  <c r="W2452" i="64"/>
  <c r="P2452" i="64"/>
  <c r="N2452" i="64"/>
  <c r="S2453" i="64"/>
  <c r="W2647" i="64"/>
  <c r="P2647" i="64"/>
  <c r="L2647" i="64"/>
  <c r="S2647" i="64"/>
  <c r="P1507" i="64"/>
  <c r="T1525" i="64"/>
  <c r="W1542" i="64"/>
  <c r="W1548" i="64"/>
  <c r="P1548" i="64"/>
  <c r="Q1549" i="64"/>
  <c r="L1565" i="64"/>
  <c r="N1573" i="64"/>
  <c r="P1576" i="64"/>
  <c r="I1589" i="64"/>
  <c r="F1589" i="64"/>
  <c r="T1617" i="64"/>
  <c r="P1630" i="64"/>
  <c r="N1630" i="64"/>
  <c r="L1630" i="64"/>
  <c r="S1653" i="64"/>
  <c r="N1663" i="64"/>
  <c r="L1665" i="64"/>
  <c r="W1689" i="64"/>
  <c r="S1689" i="64"/>
  <c r="W1693" i="64"/>
  <c r="P1693" i="64"/>
  <c r="N1693" i="64"/>
  <c r="L1693" i="64"/>
  <c r="L1727" i="64"/>
  <c r="I1730" i="64"/>
  <c r="S1731" i="64" s="1"/>
  <c r="L1738" i="64"/>
  <c r="N1743" i="64"/>
  <c r="S1753" i="64"/>
  <c r="P1763" i="64"/>
  <c r="I1778" i="64"/>
  <c r="S1795" i="64"/>
  <c r="I1806" i="64"/>
  <c r="N1874" i="64"/>
  <c r="W1878" i="64"/>
  <c r="P1878" i="64"/>
  <c r="N1878" i="64"/>
  <c r="L1878" i="64"/>
  <c r="N1904" i="64"/>
  <c r="P1924" i="64"/>
  <c r="N1932" i="64"/>
  <c r="L1932" i="64"/>
  <c r="S1933" i="64"/>
  <c r="W1932" i="64"/>
  <c r="I1993" i="64"/>
  <c r="F1993" i="64"/>
  <c r="W2047" i="64"/>
  <c r="S2047" i="64"/>
  <c r="P2047" i="64"/>
  <c r="N2047" i="64"/>
  <c r="L2047" i="64"/>
  <c r="N2069" i="64"/>
  <c r="S2103" i="64"/>
  <c r="W2112" i="64"/>
  <c r="P2112" i="64"/>
  <c r="N2112" i="64"/>
  <c r="L2112" i="64"/>
  <c r="W2117" i="64"/>
  <c r="P2117" i="64"/>
  <c r="N2117" i="64"/>
  <c r="L2117" i="64"/>
  <c r="I2130" i="64"/>
  <c r="I2151" i="64"/>
  <c r="S2159" i="64"/>
  <c r="N2159" i="64"/>
  <c r="W2159" i="64"/>
  <c r="P2159" i="64"/>
  <c r="L2159" i="64"/>
  <c r="P2178" i="64"/>
  <c r="F2180" i="64"/>
  <c r="S2181" i="64" s="1"/>
  <c r="I2180" i="64"/>
  <c r="N2383" i="64"/>
  <c r="W2383" i="64"/>
  <c r="P2383" i="64"/>
  <c r="P2390" i="64"/>
  <c r="N2390" i="64"/>
  <c r="L2390" i="64"/>
  <c r="N2430" i="64"/>
  <c r="I2458" i="64"/>
  <c r="F2458" i="64"/>
  <c r="W2480" i="64"/>
  <c r="P2480" i="64"/>
  <c r="N2480" i="64"/>
  <c r="P2653" i="64"/>
  <c r="N2653" i="64"/>
  <c r="L2653" i="64"/>
  <c r="W2653" i="64"/>
  <c r="S2653" i="64"/>
  <c r="N2757" i="64"/>
  <c r="W2757" i="64"/>
  <c r="S2757" i="64"/>
  <c r="P2757" i="64"/>
  <c r="L1789" i="64"/>
  <c r="W1789" i="64"/>
  <c r="L1935" i="64"/>
  <c r="W1935" i="64"/>
  <c r="S1935" i="64"/>
  <c r="P1935" i="64"/>
  <c r="S1949" i="64"/>
  <c r="P1949" i="64"/>
  <c r="W1949" i="64"/>
  <c r="S1989" i="64"/>
  <c r="P1989" i="64"/>
  <c r="N1989" i="64"/>
  <c r="L1989" i="64"/>
  <c r="R2028" i="64"/>
  <c r="N2104" i="64"/>
  <c r="L2104" i="64"/>
  <c r="W2104" i="64"/>
  <c r="P2154" i="64"/>
  <c r="N2154" i="64"/>
  <c r="L2154" i="64"/>
  <c r="S2173" i="64"/>
  <c r="L2173" i="64"/>
  <c r="W2173" i="64"/>
  <c r="P2173" i="64"/>
  <c r="N2173" i="64"/>
  <c r="S2183" i="64"/>
  <c r="W2183" i="64"/>
  <c r="W2199" i="64"/>
  <c r="S2199" i="64"/>
  <c r="P2241" i="64"/>
  <c r="N2241" i="64"/>
  <c r="L2241" i="64"/>
  <c r="W2241" i="64"/>
  <c r="S2241" i="64"/>
  <c r="F2280" i="64"/>
  <c r="S2281" i="64" s="1"/>
  <c r="I2280" i="64"/>
  <c r="P2315" i="64"/>
  <c r="N2315" i="64"/>
  <c r="L2315" i="64"/>
  <c r="W2315" i="64"/>
  <c r="W2353" i="64"/>
  <c r="W2433" i="64"/>
  <c r="S2433" i="64"/>
  <c r="P2433" i="64"/>
  <c r="N2433" i="64"/>
  <c r="W2436" i="64"/>
  <c r="P2436" i="64"/>
  <c r="S2437" i="64"/>
  <c r="P2447" i="64"/>
  <c r="N2447" i="64"/>
  <c r="W2447" i="64"/>
  <c r="W2450" i="64"/>
  <c r="N2515" i="64"/>
  <c r="L2515" i="64"/>
  <c r="S2515" i="64"/>
  <c r="W2515" i="64"/>
  <c r="P2521" i="64"/>
  <c r="N2521" i="64"/>
  <c r="L2521" i="64"/>
  <c r="W2521" i="64"/>
  <c r="I2547" i="64"/>
  <c r="F2547" i="64"/>
  <c r="W2553" i="64"/>
  <c r="S2553" i="64"/>
  <c r="P2553" i="64"/>
  <c r="W2600" i="64"/>
  <c r="P2600" i="64"/>
  <c r="S2601" i="64"/>
  <c r="P2610" i="64"/>
  <c r="N2610" i="64"/>
  <c r="W2610" i="64"/>
  <c r="W2697" i="64"/>
  <c r="S2697" i="64"/>
  <c r="N2697" i="64"/>
  <c r="P2697" i="64"/>
  <c r="L2697" i="64"/>
  <c r="T1705" i="64"/>
  <c r="W1751" i="64"/>
  <c r="S1751" i="64"/>
  <c r="N1760" i="64"/>
  <c r="L1760" i="64"/>
  <c r="P1789" i="64"/>
  <c r="L1790" i="64"/>
  <c r="T1853" i="64"/>
  <c r="F1913" i="64"/>
  <c r="P1919" i="64"/>
  <c r="L1919" i="64"/>
  <c r="T1935" i="64"/>
  <c r="W1948" i="64"/>
  <c r="P1948" i="64"/>
  <c r="L1949" i="64"/>
  <c r="W1955" i="64"/>
  <c r="S1955" i="64"/>
  <c r="S1965" i="64"/>
  <c r="P1965" i="64"/>
  <c r="N1965" i="64"/>
  <c r="L1965" i="64"/>
  <c r="N2015" i="64"/>
  <c r="W2114" i="64"/>
  <c r="P2114" i="64"/>
  <c r="N2114" i="64"/>
  <c r="L2114" i="64"/>
  <c r="W2132" i="64"/>
  <c r="S2133" i="64"/>
  <c r="P2132" i="64"/>
  <c r="N2132" i="64"/>
  <c r="L2132" i="64"/>
  <c r="P2272" i="64"/>
  <c r="N2272" i="64"/>
  <c r="L2272" i="64"/>
  <c r="W2342" i="64"/>
  <c r="F2358" i="64"/>
  <c r="F2381" i="64"/>
  <c r="F2413" i="64"/>
  <c r="I2434" i="64"/>
  <c r="F2434" i="64"/>
  <c r="N2436" i="64"/>
  <c r="N2450" i="64"/>
  <c r="N2470" i="64"/>
  <c r="W2470" i="64"/>
  <c r="P2470" i="64"/>
  <c r="W2536" i="64"/>
  <c r="P2536" i="64"/>
  <c r="N2536" i="64"/>
  <c r="N2553" i="64"/>
  <c r="N2600" i="64"/>
  <c r="T2607" i="64"/>
  <c r="N2733" i="64"/>
  <c r="W2733" i="64"/>
  <c r="S2733" i="64"/>
  <c r="P2733" i="64"/>
  <c r="L2733" i="64"/>
  <c r="S2755" i="64"/>
  <c r="P2755" i="64"/>
  <c r="W2755" i="64"/>
  <c r="N2755" i="64"/>
  <c r="S3145" i="64"/>
  <c r="L3145" i="64"/>
  <c r="P3145" i="64"/>
  <c r="N3145" i="64"/>
  <c r="W3145" i="64"/>
  <c r="F1515" i="64"/>
  <c r="F1518" i="64"/>
  <c r="I1519" i="64"/>
  <c r="F1527" i="64"/>
  <c r="F1530" i="64"/>
  <c r="I1531" i="64"/>
  <c r="I1534" i="64"/>
  <c r="F1571" i="64"/>
  <c r="F1574" i="64"/>
  <c r="I1575" i="64"/>
  <c r="I1578" i="64"/>
  <c r="F1586" i="64"/>
  <c r="I1587" i="64"/>
  <c r="I1590" i="64"/>
  <c r="S1591" i="64" s="1"/>
  <c r="F1598" i="64"/>
  <c r="I1599" i="64"/>
  <c r="I1602" i="64"/>
  <c r="F1619" i="64"/>
  <c r="F1622" i="64"/>
  <c r="I1623" i="64"/>
  <c r="I1626" i="64"/>
  <c r="F1667" i="64"/>
  <c r="F1675" i="64"/>
  <c r="N1700" i="64"/>
  <c r="Q1749" i="64"/>
  <c r="S1755" i="64"/>
  <c r="Q1759" i="64"/>
  <c r="F1776" i="64"/>
  <c r="N1796" i="64"/>
  <c r="I1807" i="64"/>
  <c r="I1826" i="64"/>
  <c r="F1833" i="64"/>
  <c r="F1836" i="64"/>
  <c r="I1844" i="64"/>
  <c r="I1849" i="64"/>
  <c r="I1852" i="64"/>
  <c r="S1853" i="64" s="1"/>
  <c r="F1860" i="64"/>
  <c r="I1872" i="64"/>
  <c r="I1885" i="64"/>
  <c r="I1888" i="64"/>
  <c r="T1889" i="64"/>
  <c r="I1913" i="64"/>
  <c r="I1917" i="64"/>
  <c r="I1923" i="64"/>
  <c r="L1947" i="64"/>
  <c r="W1947" i="64"/>
  <c r="Q1948" i="64"/>
  <c r="Q1955" i="64"/>
  <c r="P1975" i="64"/>
  <c r="N1975" i="64"/>
  <c r="L1975" i="64"/>
  <c r="P2015" i="64"/>
  <c r="P2058" i="64"/>
  <c r="N2058" i="64"/>
  <c r="L2058" i="64"/>
  <c r="W2068" i="64"/>
  <c r="P2068" i="64"/>
  <c r="N2068" i="64"/>
  <c r="L2068" i="64"/>
  <c r="S2075" i="64"/>
  <c r="P2075" i="64"/>
  <c r="N2075" i="64"/>
  <c r="L2075" i="64"/>
  <c r="I2079" i="64"/>
  <c r="W2081" i="64"/>
  <c r="S2081" i="64"/>
  <c r="P2081" i="64"/>
  <c r="N2081" i="64"/>
  <c r="L2081" i="64"/>
  <c r="P2093" i="64"/>
  <c r="N2093" i="64"/>
  <c r="L2093" i="64"/>
  <c r="W2093" i="64"/>
  <c r="S2093" i="64"/>
  <c r="P2110" i="64"/>
  <c r="N2110" i="64"/>
  <c r="L2110" i="64"/>
  <c r="W2121" i="64"/>
  <c r="S2121" i="64"/>
  <c r="L2134" i="64"/>
  <c r="W2154" i="64"/>
  <c r="L2204" i="64"/>
  <c r="W2204" i="64"/>
  <c r="P2204" i="64"/>
  <c r="S2205" i="64"/>
  <c r="S2263" i="64"/>
  <c r="N2263" i="64"/>
  <c r="P2263" i="64"/>
  <c r="L2263" i="64"/>
  <c r="W2263" i="64"/>
  <c r="W2278" i="64"/>
  <c r="N2278" i="64"/>
  <c r="P2278" i="64"/>
  <c r="L2278" i="64"/>
  <c r="W2323" i="64"/>
  <c r="S2323" i="64"/>
  <c r="N2326" i="64"/>
  <c r="L2326" i="64"/>
  <c r="W2326" i="64"/>
  <c r="P2326" i="64"/>
  <c r="L2393" i="64"/>
  <c r="P2393" i="64"/>
  <c r="N2393" i="64"/>
  <c r="W2393" i="64"/>
  <c r="S2393" i="64"/>
  <c r="S2431" i="64"/>
  <c r="N2431" i="64"/>
  <c r="W2431" i="64"/>
  <c r="P2431" i="64"/>
  <c r="P2450" i="64"/>
  <c r="W2468" i="64"/>
  <c r="P2468" i="64"/>
  <c r="N2477" i="64"/>
  <c r="P2481" i="64"/>
  <c r="W2481" i="64"/>
  <c r="S2481" i="64"/>
  <c r="N2481" i="64"/>
  <c r="P2515" i="64"/>
  <c r="I2529" i="64"/>
  <c r="W2532" i="64"/>
  <c r="N2532" i="64"/>
  <c r="S2533" i="64"/>
  <c r="P2532" i="64"/>
  <c r="L2536" i="64"/>
  <c r="F2578" i="64"/>
  <c r="F2586" i="64"/>
  <c r="P2589" i="64"/>
  <c r="N2589" i="64"/>
  <c r="L2589" i="64"/>
  <c r="W2589" i="64"/>
  <c r="S2589" i="64"/>
  <c r="P2625" i="64"/>
  <c r="S2625" i="64"/>
  <c r="W2625" i="64"/>
  <c r="W2627" i="64"/>
  <c r="S2627" i="64"/>
  <c r="N2627" i="64"/>
  <c r="W2673" i="64"/>
  <c r="P2673" i="64"/>
  <c r="N2673" i="64"/>
  <c r="W2718" i="64"/>
  <c r="P2718" i="64"/>
  <c r="N2718" i="64"/>
  <c r="L2718" i="64"/>
  <c r="N2730" i="64"/>
  <c r="P2730" i="64"/>
  <c r="L2730" i="64"/>
  <c r="W2730" i="64"/>
  <c r="W2739" i="64"/>
  <c r="S2739" i="64"/>
  <c r="P2739" i="64"/>
  <c r="N2739" i="64"/>
  <c r="P3060" i="64"/>
  <c r="N3060" i="64"/>
  <c r="W3060" i="64"/>
  <c r="L3060" i="64"/>
  <c r="F1617" i="64"/>
  <c r="F1620" i="64"/>
  <c r="F1653" i="64"/>
  <c r="F1665" i="64"/>
  <c r="F1668" i="64"/>
  <c r="T1681" i="64"/>
  <c r="P1700" i="64"/>
  <c r="I1716" i="64"/>
  <c r="F1728" i="64"/>
  <c r="W1748" i="64"/>
  <c r="P1748" i="64"/>
  <c r="L1751" i="64"/>
  <c r="L1754" i="64"/>
  <c r="Q1755" i="64"/>
  <c r="Q1758" i="64"/>
  <c r="N1790" i="64"/>
  <c r="P1796" i="64"/>
  <c r="W1839" i="64"/>
  <c r="S1839" i="64"/>
  <c r="F1846" i="64"/>
  <c r="W1863" i="64"/>
  <c r="S1863" i="64"/>
  <c r="F1882" i="64"/>
  <c r="N1919" i="64"/>
  <c r="W1925" i="64"/>
  <c r="S1925" i="64"/>
  <c r="P1925" i="64"/>
  <c r="N1925" i="64"/>
  <c r="L1925" i="64"/>
  <c r="L1948" i="64"/>
  <c r="N1949" i="64"/>
  <c r="L1954" i="64"/>
  <c r="W1954" i="64"/>
  <c r="L1955" i="64"/>
  <c r="S1967" i="64"/>
  <c r="P1967" i="64"/>
  <c r="W1967" i="64"/>
  <c r="F1971" i="64"/>
  <c r="W2003" i="64"/>
  <c r="S2003" i="64"/>
  <c r="S2041" i="64"/>
  <c r="P2041" i="64"/>
  <c r="N2041" i="64"/>
  <c r="L2041" i="64"/>
  <c r="W2043" i="64"/>
  <c r="S2043" i="64"/>
  <c r="P2060" i="64"/>
  <c r="N2060" i="64"/>
  <c r="L2060" i="64"/>
  <c r="W2060" i="64"/>
  <c r="S2077" i="64"/>
  <c r="W2077" i="64"/>
  <c r="F2091" i="64"/>
  <c r="F2098" i="64"/>
  <c r="W2100" i="64"/>
  <c r="P2100" i="64"/>
  <c r="N2100" i="64"/>
  <c r="N2134" i="64"/>
  <c r="S2135" i="64"/>
  <c r="S2155" i="64"/>
  <c r="P2155" i="64"/>
  <c r="W2155" i="64"/>
  <c r="N2155" i="64"/>
  <c r="L2155" i="64"/>
  <c r="L2237" i="64"/>
  <c r="W2237" i="64"/>
  <c r="P2237" i="64"/>
  <c r="W2303" i="64"/>
  <c r="S2303" i="64"/>
  <c r="P2303" i="64"/>
  <c r="P2301" i="64" s="1"/>
  <c r="N2303" i="64"/>
  <c r="N2301" i="64" s="1"/>
  <c r="L2303" i="64"/>
  <c r="S2339" i="64"/>
  <c r="I2347" i="64"/>
  <c r="F2347" i="64"/>
  <c r="S2353" i="64"/>
  <c r="F2356" i="64"/>
  <c r="S2365" i="64"/>
  <c r="W2365" i="64"/>
  <c r="S2379" i="64"/>
  <c r="P2379" i="64"/>
  <c r="W2379" i="64"/>
  <c r="N2379" i="64"/>
  <c r="W2529" i="64"/>
  <c r="S2529" i="64"/>
  <c r="L2529" i="64"/>
  <c r="P2529" i="64"/>
  <c r="N2529" i="64"/>
  <c r="N2551" i="64"/>
  <c r="L2551" i="64"/>
  <c r="W2551" i="64"/>
  <c r="P2551" i="64"/>
  <c r="W2580" i="64"/>
  <c r="P2580" i="64"/>
  <c r="N2580" i="64"/>
  <c r="L2580" i="64"/>
  <c r="I2620" i="64"/>
  <c r="F2620" i="64"/>
  <c r="N2634" i="64"/>
  <c r="L2634" i="64"/>
  <c r="W2634" i="64"/>
  <c r="S2635" i="64"/>
  <c r="P2634" i="64"/>
  <c r="I2715" i="64"/>
  <c r="F2715" i="64"/>
  <c r="S2761" i="64"/>
  <c r="P2761" i="64"/>
  <c r="W2761" i="64"/>
  <c r="N2761" i="64"/>
  <c r="W2790" i="64"/>
  <c r="P2790" i="64"/>
  <c r="P2788" i="64" s="1"/>
  <c r="N2790" i="64"/>
  <c r="L2790" i="64"/>
  <c r="S2791" i="64"/>
  <c r="I1515" i="64"/>
  <c r="I1518" i="64"/>
  <c r="I1527" i="64"/>
  <c r="I1530" i="64"/>
  <c r="I1571" i="64"/>
  <c r="I1574" i="64"/>
  <c r="I1586" i="64"/>
  <c r="I1598" i="64"/>
  <c r="I1683" i="64"/>
  <c r="F1683" i="64"/>
  <c r="T1693" i="64"/>
  <c r="I1713" i="64"/>
  <c r="S1721" i="64"/>
  <c r="P1736" i="64"/>
  <c r="N1736" i="64"/>
  <c r="L1736" i="64"/>
  <c r="T1745" i="64"/>
  <c r="Q1748" i="64"/>
  <c r="N1750" i="64"/>
  <c r="W1766" i="64"/>
  <c r="P1766" i="64"/>
  <c r="N1766" i="64"/>
  <c r="I1776" i="64"/>
  <c r="I1781" i="64"/>
  <c r="I1784" i="64"/>
  <c r="T1785" i="64"/>
  <c r="S1789" i="64"/>
  <c r="I1833" i="64"/>
  <c r="I1836" i="64"/>
  <c r="I1860" i="64"/>
  <c r="L1863" i="64"/>
  <c r="L1869" i="64"/>
  <c r="W1869" i="64"/>
  <c r="F1939" i="64"/>
  <c r="I1939" i="64"/>
  <c r="W1941" i="64"/>
  <c r="S1941" i="64"/>
  <c r="N1947" i="64"/>
  <c r="P1953" i="64"/>
  <c r="N1953" i="64"/>
  <c r="W1953" i="64"/>
  <c r="L1967" i="64"/>
  <c r="S1975" i="64"/>
  <c r="W1989" i="64"/>
  <c r="W1999" i="64"/>
  <c r="S1999" i="64"/>
  <c r="L2009" i="64"/>
  <c r="W2009" i="64"/>
  <c r="S2009" i="64"/>
  <c r="P2009" i="64"/>
  <c r="S2011" i="64"/>
  <c r="W2011" i="64"/>
  <c r="L2043" i="64"/>
  <c r="P2062" i="64"/>
  <c r="N2062" i="64"/>
  <c r="L2062" i="64"/>
  <c r="P2096" i="64"/>
  <c r="N2096" i="64"/>
  <c r="L2096" i="64"/>
  <c r="W2096" i="64"/>
  <c r="W2110" i="64"/>
  <c r="L2121" i="64"/>
  <c r="P2134" i="64"/>
  <c r="N2137" i="64"/>
  <c r="L2137" i="64"/>
  <c r="S2137" i="64"/>
  <c r="P2137" i="64"/>
  <c r="S2145" i="64"/>
  <c r="P2145" i="64"/>
  <c r="N2145" i="64"/>
  <c r="L2145" i="64"/>
  <c r="W2161" i="64"/>
  <c r="S2161" i="64"/>
  <c r="P2166" i="64"/>
  <c r="N2166" i="64"/>
  <c r="L2166" i="64"/>
  <c r="W2166" i="64"/>
  <c r="F2177" i="64"/>
  <c r="I2177" i="64"/>
  <c r="W2190" i="64"/>
  <c r="N2190" i="64"/>
  <c r="P2190" i="64"/>
  <c r="L2190" i="64"/>
  <c r="N2204" i="64"/>
  <c r="P2210" i="64"/>
  <c r="N2210" i="64"/>
  <c r="L2210" i="64"/>
  <c r="W2231" i="64"/>
  <c r="S2231" i="64"/>
  <c r="P2245" i="64"/>
  <c r="N2245" i="64"/>
  <c r="S2245" i="64"/>
  <c r="L2245" i="64"/>
  <c r="W2245" i="64"/>
  <c r="W2272" i="64"/>
  <c r="W2281" i="64"/>
  <c r="S2319" i="64"/>
  <c r="P2319" i="64"/>
  <c r="R2319" i="64" s="1"/>
  <c r="W2319" i="64"/>
  <c r="S2359" i="64"/>
  <c r="W2387" i="64"/>
  <c r="S2387" i="64"/>
  <c r="P2387" i="64"/>
  <c r="W2417" i="64"/>
  <c r="S2417" i="64"/>
  <c r="P2417" i="64"/>
  <c r="N2417" i="64"/>
  <c r="W2438" i="64"/>
  <c r="P2438" i="64"/>
  <c r="N2438" i="64"/>
  <c r="P2448" i="64"/>
  <c r="N2448" i="64"/>
  <c r="W2451" i="64"/>
  <c r="P2451" i="64"/>
  <c r="N2451" i="64"/>
  <c r="P2471" i="64"/>
  <c r="N2471" i="64"/>
  <c r="W2471" i="64"/>
  <c r="P2477" i="64"/>
  <c r="I2575" i="64"/>
  <c r="F2575" i="64"/>
  <c r="I2580" i="64"/>
  <c r="W2582" i="64"/>
  <c r="P2582" i="64"/>
  <c r="P2709" i="64"/>
  <c r="N2709" i="64"/>
  <c r="L2709" i="64"/>
  <c r="W2709" i="64"/>
  <c r="S2709" i="64"/>
  <c r="W2722" i="64"/>
  <c r="P2722" i="64"/>
  <c r="N2722" i="64"/>
  <c r="L2722" i="64"/>
  <c r="S2723" i="64"/>
  <c r="L1676" i="64"/>
  <c r="L1680" i="64"/>
  <c r="L1744" i="64"/>
  <c r="N1747" i="64"/>
  <c r="L1748" i="64"/>
  <c r="N1751" i="64"/>
  <c r="N1754" i="64"/>
  <c r="P1760" i="64"/>
  <c r="L1766" i="64"/>
  <c r="P1790" i="64"/>
  <c r="I1804" i="64"/>
  <c r="N1839" i="64"/>
  <c r="N1855" i="64"/>
  <c r="N1863" i="64"/>
  <c r="L1877" i="64"/>
  <c r="S1909" i="64"/>
  <c r="L1941" i="64"/>
  <c r="P1947" i="64"/>
  <c r="N1948" i="64"/>
  <c r="N1955" i="64"/>
  <c r="N1967" i="64"/>
  <c r="T1971" i="64"/>
  <c r="N2003" i="64"/>
  <c r="S2015" i="64"/>
  <c r="W2014" i="64"/>
  <c r="N2043" i="64"/>
  <c r="N2077" i="64"/>
  <c r="P2107" i="64"/>
  <c r="N2107" i="64"/>
  <c r="L2107" i="64"/>
  <c r="I2115" i="64"/>
  <c r="N2121" i="64"/>
  <c r="P2124" i="64"/>
  <c r="N2124" i="64"/>
  <c r="L2124" i="64"/>
  <c r="I2139" i="64"/>
  <c r="F2139" i="64"/>
  <c r="L2231" i="64"/>
  <c r="N2237" i="64"/>
  <c r="P2256" i="64"/>
  <c r="N2256" i="64"/>
  <c r="L2256" i="64"/>
  <c r="W2256" i="64"/>
  <c r="S2257" i="64"/>
  <c r="P2258" i="64"/>
  <c r="N2258" i="64"/>
  <c r="L2258" i="64"/>
  <c r="W2258" i="64"/>
  <c r="L2273" i="64"/>
  <c r="W2273" i="64"/>
  <c r="S2273" i="64"/>
  <c r="P2273" i="64"/>
  <c r="N2273" i="64"/>
  <c r="W2279" i="64"/>
  <c r="N2279" i="64"/>
  <c r="L2279" i="64"/>
  <c r="L2281" i="64"/>
  <c r="L2288" i="64"/>
  <c r="W2288" i="64"/>
  <c r="P2288" i="64"/>
  <c r="N2288" i="64"/>
  <c r="W2307" i="64"/>
  <c r="S2307" i="64"/>
  <c r="I2311" i="64"/>
  <c r="F2311" i="64"/>
  <c r="F2313" i="64"/>
  <c r="I2313" i="64"/>
  <c r="I2319" i="64"/>
  <c r="L2324" i="64"/>
  <c r="W2324" i="64"/>
  <c r="P2324" i="64"/>
  <c r="N2324" i="64"/>
  <c r="W2385" i="64"/>
  <c r="P2385" i="64"/>
  <c r="L2387" i="64"/>
  <c r="P2426" i="64"/>
  <c r="N2426" i="64"/>
  <c r="W2426" i="64"/>
  <c r="W2462" i="64"/>
  <c r="P2462" i="64"/>
  <c r="N2468" i="64"/>
  <c r="S2479" i="64"/>
  <c r="N2479" i="64"/>
  <c r="W2479" i="64"/>
  <c r="P2500" i="64"/>
  <c r="N2500" i="64"/>
  <c r="L2500" i="64"/>
  <c r="W2500" i="64"/>
  <c r="S2525" i="64"/>
  <c r="P2525" i="64"/>
  <c r="L2525" i="64"/>
  <c r="W2525" i="64"/>
  <c r="N2525" i="64"/>
  <c r="S2527" i="64"/>
  <c r="W2527" i="64"/>
  <c r="P2527" i="64"/>
  <c r="N2527" i="64"/>
  <c r="L2582" i="64"/>
  <c r="N2625" i="64"/>
  <c r="F2667" i="64"/>
  <c r="I2667" i="64"/>
  <c r="P2992" i="64"/>
  <c r="N2992" i="64"/>
  <c r="W2992" i="64"/>
  <c r="S2993" i="64"/>
  <c r="P3004" i="64"/>
  <c r="N3004" i="64"/>
  <c r="W3004" i="64"/>
  <c r="L3004" i="64"/>
  <c r="P2495" i="64"/>
  <c r="N2495" i="64"/>
  <c r="L2495" i="64"/>
  <c r="W2495" i="64"/>
  <c r="P2548" i="64"/>
  <c r="N2548" i="64"/>
  <c r="L2548" i="64"/>
  <c r="P2567" i="64"/>
  <c r="N2567" i="64"/>
  <c r="L2567" i="64"/>
  <c r="S2567" i="64"/>
  <c r="W2567" i="64"/>
  <c r="N2605" i="64"/>
  <c r="L2605" i="64"/>
  <c r="W2605" i="64"/>
  <c r="S2605" i="64"/>
  <c r="P2605" i="64"/>
  <c r="N2662" i="64"/>
  <c r="W2662" i="64"/>
  <c r="S2663" i="64"/>
  <c r="W2820" i="64"/>
  <c r="N2820" i="64"/>
  <c r="P2820" i="64"/>
  <c r="L2820" i="64"/>
  <c r="L3447" i="64"/>
  <c r="S3447" i="64"/>
  <c r="P3447" i="64"/>
  <c r="P3445" i="64" s="1"/>
  <c r="N3447" i="64"/>
  <c r="N3445" i="64" s="1"/>
  <c r="F1724" i="64"/>
  <c r="T1943" i="64"/>
  <c r="P1973" i="64"/>
  <c r="N1973" i="64"/>
  <c r="L1973" i="64"/>
  <c r="N1981" i="64"/>
  <c r="L1981" i="64"/>
  <c r="N1984" i="64"/>
  <c r="L1984" i="64"/>
  <c r="N2089" i="64"/>
  <c r="L2089" i="64"/>
  <c r="P2108" i="64"/>
  <c r="N2108" i="64"/>
  <c r="L2108" i="64"/>
  <c r="N2140" i="64"/>
  <c r="L2140" i="64"/>
  <c r="P2168" i="64"/>
  <c r="N2168" i="64"/>
  <c r="W2168" i="64"/>
  <c r="L2168" i="64"/>
  <c r="W2181" i="64"/>
  <c r="W2226" i="64"/>
  <c r="P2226" i="64"/>
  <c r="W2250" i="64"/>
  <c r="P2250" i="64"/>
  <c r="P2255" i="64"/>
  <c r="N2255" i="64"/>
  <c r="L2255" i="64"/>
  <c r="S2259" i="64"/>
  <c r="P2259" i="64"/>
  <c r="W2259" i="64"/>
  <c r="T2309" i="64"/>
  <c r="W2337" i="64"/>
  <c r="S2337" i="64"/>
  <c r="W2386" i="64"/>
  <c r="N2386" i="64"/>
  <c r="P2386" i="64"/>
  <c r="L2386" i="64"/>
  <c r="W2388" i="64"/>
  <c r="P2388" i="64"/>
  <c r="S2389" i="64"/>
  <c r="W2419" i="64"/>
  <c r="S2419" i="64"/>
  <c r="P2429" i="64"/>
  <c r="N2429" i="64"/>
  <c r="L2489" i="64"/>
  <c r="W2489" i="64"/>
  <c r="S2489" i="64"/>
  <c r="N2489" i="64"/>
  <c r="P2489" i="64"/>
  <c r="L2530" i="64"/>
  <c r="W2576" i="64"/>
  <c r="P2576" i="64"/>
  <c r="N2576" i="64"/>
  <c r="L2576" i="64"/>
  <c r="P2677" i="64"/>
  <c r="N2677" i="64"/>
  <c r="W2677" i="64"/>
  <c r="L2677" i="64"/>
  <c r="W2694" i="64"/>
  <c r="P2694" i="64"/>
  <c r="N2694" i="64"/>
  <c r="L2694" i="64"/>
  <c r="P2947" i="64"/>
  <c r="N2947" i="64"/>
  <c r="W2947" i="64"/>
  <c r="S2947" i="64"/>
  <c r="L2947" i="64"/>
  <c r="W2977" i="64"/>
  <c r="S2977" i="64"/>
  <c r="P2977" i="64"/>
  <c r="N2977" i="64"/>
  <c r="F1686" i="64"/>
  <c r="F1695" i="64"/>
  <c r="F1698" i="64"/>
  <c r="I1711" i="64"/>
  <c r="I1714" i="64"/>
  <c r="F1722" i="64"/>
  <c r="F1747" i="64"/>
  <c r="F1787" i="64"/>
  <c r="I1798" i="64"/>
  <c r="F1810" i="64"/>
  <c r="I1811" i="64"/>
  <c r="F1867" i="64"/>
  <c r="F1879" i="64"/>
  <c r="F1891" i="64"/>
  <c r="F1903" i="64"/>
  <c r="I1905" i="64"/>
  <c r="I1906" i="64"/>
  <c r="L1963" i="64"/>
  <c r="W1963" i="64"/>
  <c r="Q1965" i="64"/>
  <c r="F2006" i="64"/>
  <c r="F2018" i="64"/>
  <c r="F2078" i="64"/>
  <c r="F2097" i="64"/>
  <c r="F2105" i="64"/>
  <c r="F2113" i="64"/>
  <c r="F2116" i="64"/>
  <c r="F2128" i="64"/>
  <c r="F2147" i="64"/>
  <c r="S2157" i="64"/>
  <c r="N2157" i="64"/>
  <c r="L2157" i="64"/>
  <c r="P2164" i="64"/>
  <c r="N2164" i="64"/>
  <c r="L2164" i="64"/>
  <c r="L2181" i="64"/>
  <c r="I2218" i="64"/>
  <c r="T2219" i="64"/>
  <c r="P2222" i="64"/>
  <c r="N2222" i="64"/>
  <c r="L2222" i="64"/>
  <c r="W2222" i="64"/>
  <c r="I2226" i="64"/>
  <c r="L2285" i="64"/>
  <c r="W2285" i="64"/>
  <c r="S2285" i="64"/>
  <c r="L2293" i="64"/>
  <c r="T2313" i="64"/>
  <c r="P2330" i="64"/>
  <c r="N2330" i="64"/>
  <c r="L2330" i="64"/>
  <c r="I2359" i="64"/>
  <c r="F2382" i="64"/>
  <c r="F2384" i="64"/>
  <c r="S2385" i="64" s="1"/>
  <c r="L2388" i="64"/>
  <c r="N2408" i="64"/>
  <c r="P2445" i="64"/>
  <c r="N2445" i="64"/>
  <c r="W2445" i="64"/>
  <c r="W2461" i="64"/>
  <c r="S2461" i="64"/>
  <c r="W2504" i="64"/>
  <c r="P2504" i="64"/>
  <c r="N2530" i="64"/>
  <c r="F2546" i="64"/>
  <c r="W2548" i="64"/>
  <c r="F2565" i="64"/>
  <c r="L2619" i="64"/>
  <c r="S2619" i="64"/>
  <c r="P2619" i="64"/>
  <c r="N2619" i="64"/>
  <c r="W2619" i="64"/>
  <c r="W2651" i="64"/>
  <c r="S2651" i="64"/>
  <c r="P2651" i="64"/>
  <c r="N2651" i="64"/>
  <c r="L2662" i="64"/>
  <c r="L2977" i="64"/>
  <c r="I1709" i="64"/>
  <c r="I1712" i="64"/>
  <c r="I1724" i="64"/>
  <c r="F1853" i="64"/>
  <c r="F1856" i="64"/>
  <c r="I1914" i="64"/>
  <c r="Q1964" i="64"/>
  <c r="W2001" i="64"/>
  <c r="S2001" i="64"/>
  <c r="T2047" i="64"/>
  <c r="P2072" i="64"/>
  <c r="N2072" i="64"/>
  <c r="L2072" i="64"/>
  <c r="N2092" i="64"/>
  <c r="L2092" i="64"/>
  <c r="W2218" i="64"/>
  <c r="N2218" i="64"/>
  <c r="S2235" i="64"/>
  <c r="W2234" i="64"/>
  <c r="P2248" i="64"/>
  <c r="N2248" i="64"/>
  <c r="W2248" i="64"/>
  <c r="L2248" i="64"/>
  <c r="P2316" i="64"/>
  <c r="N2316" i="64"/>
  <c r="L2316" i="64"/>
  <c r="P2318" i="64"/>
  <c r="N2318" i="64"/>
  <c r="L2318" i="64"/>
  <c r="W2318" i="64"/>
  <c r="P2376" i="64"/>
  <c r="N2376" i="64"/>
  <c r="L2376" i="64"/>
  <c r="W2376" i="64"/>
  <c r="N2388" i="64"/>
  <c r="S2403" i="64"/>
  <c r="W2403" i="64"/>
  <c r="S2427" i="64"/>
  <c r="P2427" i="64"/>
  <c r="R2427" i="64" s="1"/>
  <c r="W2427" i="64"/>
  <c r="S2465" i="64"/>
  <c r="P2465" i="64"/>
  <c r="P2473" i="64"/>
  <c r="N2473" i="64"/>
  <c r="W2473" i="64"/>
  <c r="S2473" i="64"/>
  <c r="P2519" i="64"/>
  <c r="N2519" i="64"/>
  <c r="L2519" i="64"/>
  <c r="W2519" i="64"/>
  <c r="P2530" i="64"/>
  <c r="N2542" i="64"/>
  <c r="L2542" i="64"/>
  <c r="S2543" i="64"/>
  <c r="S2549" i="64"/>
  <c r="P2549" i="64"/>
  <c r="W2549" i="64"/>
  <c r="N2549" i="64"/>
  <c r="L2549" i="64"/>
  <c r="N2588" i="64"/>
  <c r="L2588" i="64"/>
  <c r="P2588" i="64"/>
  <c r="W2611" i="64"/>
  <c r="S2611" i="64"/>
  <c r="P2611" i="64"/>
  <c r="N2611" i="64"/>
  <c r="L2614" i="64"/>
  <c r="W2614" i="64"/>
  <c r="P2614" i="64"/>
  <c r="N2614" i="64"/>
  <c r="W2646" i="64"/>
  <c r="P2646" i="64"/>
  <c r="P2662" i="64"/>
  <c r="L2675" i="64"/>
  <c r="W2675" i="64"/>
  <c r="S2675" i="64"/>
  <c r="I2689" i="64"/>
  <c r="F2689" i="64"/>
  <c r="I2721" i="64"/>
  <c r="F2721" i="64"/>
  <c r="W2778" i="64"/>
  <c r="P2778" i="64"/>
  <c r="N2778" i="64"/>
  <c r="L2778" i="64"/>
  <c r="W2863" i="64"/>
  <c r="S2863" i="64"/>
  <c r="P2863" i="64"/>
  <c r="N2863" i="64"/>
  <c r="L2863" i="64"/>
  <c r="P3049" i="64"/>
  <c r="N3049" i="64"/>
  <c r="L3049" i="64"/>
  <c r="W3049" i="64"/>
  <c r="S3049" i="64"/>
  <c r="I1686" i="64"/>
  <c r="L1687" i="64"/>
  <c r="I1695" i="64"/>
  <c r="I1698" i="64"/>
  <c r="L1699" i="64"/>
  <c r="I1707" i="64"/>
  <c r="I1710" i="64"/>
  <c r="I1722" i="64"/>
  <c r="L1723" i="64"/>
  <c r="I1787" i="64"/>
  <c r="I1810" i="64"/>
  <c r="I1867" i="64"/>
  <c r="I1879" i="64"/>
  <c r="I1891" i="64"/>
  <c r="I1903" i="64"/>
  <c r="I1911" i="64"/>
  <c r="L1933" i="64"/>
  <c r="W1933" i="64"/>
  <c r="L1934" i="64"/>
  <c r="L1964" i="64"/>
  <c r="P1986" i="64"/>
  <c r="N1986" i="64"/>
  <c r="L1986" i="64"/>
  <c r="L2001" i="64"/>
  <c r="I2043" i="64"/>
  <c r="L2050" i="64"/>
  <c r="N2053" i="64"/>
  <c r="L2053" i="64"/>
  <c r="N2056" i="64"/>
  <c r="L2056" i="64"/>
  <c r="L2119" i="64"/>
  <c r="L2131" i="64"/>
  <c r="P2142" i="64"/>
  <c r="N2142" i="64"/>
  <c r="L2142" i="64"/>
  <c r="N2152" i="64"/>
  <c r="L2152" i="64"/>
  <c r="W2152" i="64"/>
  <c r="S2153" i="64"/>
  <c r="P2181" i="64"/>
  <c r="L2218" i="64"/>
  <c r="S2219" i="64"/>
  <c r="N2226" i="64"/>
  <c r="L2234" i="64"/>
  <c r="P2244" i="64"/>
  <c r="N2244" i="64"/>
  <c r="L2244" i="64"/>
  <c r="N2250" i="64"/>
  <c r="L2259" i="64"/>
  <c r="W2266" i="64"/>
  <c r="N2266" i="64"/>
  <c r="P2266" i="64"/>
  <c r="L2266" i="64"/>
  <c r="P2293" i="64"/>
  <c r="N2299" i="64"/>
  <c r="L2299" i="64"/>
  <c r="W2299" i="64"/>
  <c r="S2299" i="64"/>
  <c r="N2308" i="64"/>
  <c r="I2316" i="64"/>
  <c r="S2333" i="64"/>
  <c r="S2355" i="64"/>
  <c r="I2376" i="64"/>
  <c r="I2380" i="64"/>
  <c r="F2380" i="64"/>
  <c r="P2408" i="64"/>
  <c r="N2410" i="64"/>
  <c r="W2410" i="64"/>
  <c r="P2419" i="64"/>
  <c r="P2459" i="64"/>
  <c r="N2459" i="64"/>
  <c r="S2495" i="64"/>
  <c r="P2498" i="64"/>
  <c r="N2498" i="64"/>
  <c r="L2498" i="64"/>
  <c r="W2502" i="64"/>
  <c r="P2502" i="64"/>
  <c r="N2502" i="64"/>
  <c r="L2502" i="64"/>
  <c r="W2508" i="64"/>
  <c r="P2508" i="64"/>
  <c r="N2508" i="64"/>
  <c r="L2508" i="64"/>
  <c r="W2510" i="64"/>
  <c r="P2510" i="64"/>
  <c r="N2510" i="64"/>
  <c r="L2510" i="64"/>
  <c r="I2519" i="64"/>
  <c r="P2544" i="64"/>
  <c r="N2544" i="64"/>
  <c r="L2544" i="64"/>
  <c r="W2544" i="64"/>
  <c r="S2545" i="64"/>
  <c r="W2552" i="64"/>
  <c r="P2552" i="64"/>
  <c r="N2552" i="64"/>
  <c r="I2568" i="64"/>
  <c r="F2568" i="64"/>
  <c r="P2571" i="64"/>
  <c r="N2571" i="64"/>
  <c r="W2571" i="64"/>
  <c r="W2599" i="64"/>
  <c r="S2599" i="64"/>
  <c r="P2599" i="64"/>
  <c r="N2599" i="64"/>
  <c r="L2599" i="64"/>
  <c r="I2646" i="64"/>
  <c r="L2657" i="64"/>
  <c r="W2657" i="64"/>
  <c r="P2657" i="64"/>
  <c r="N2657" i="64"/>
  <c r="S2695" i="64"/>
  <c r="W2695" i="64"/>
  <c r="P2695" i="64"/>
  <c r="N2695" i="64"/>
  <c r="L2695" i="64"/>
  <c r="W2787" i="64"/>
  <c r="S2787" i="64"/>
  <c r="N2959" i="64"/>
  <c r="L2959" i="64"/>
  <c r="S2959" i="64"/>
  <c r="W2959" i="64"/>
  <c r="P2959" i="64"/>
  <c r="L1927" i="64"/>
  <c r="N2001" i="64"/>
  <c r="R2018" i="64"/>
  <c r="I2067" i="64"/>
  <c r="P2092" i="64"/>
  <c r="N2119" i="64"/>
  <c r="N2131" i="64"/>
  <c r="S2167" i="64"/>
  <c r="P2167" i="64"/>
  <c r="S2187" i="64"/>
  <c r="N2187" i="64"/>
  <c r="P2187" i="64"/>
  <c r="L2187" i="64"/>
  <c r="W2191" i="64"/>
  <c r="S2191" i="64"/>
  <c r="N2206" i="64"/>
  <c r="L2206" i="64"/>
  <c r="W2206" i="64"/>
  <c r="P2206" i="64"/>
  <c r="P2218" i="64"/>
  <c r="N2234" i="64"/>
  <c r="I2244" i="64"/>
  <c r="W2253" i="64"/>
  <c r="S2253" i="64"/>
  <c r="N2259" i="64"/>
  <c r="P2285" i="64"/>
  <c r="W2330" i="64"/>
  <c r="W2345" i="64"/>
  <c r="S2345" i="64"/>
  <c r="W2351" i="64"/>
  <c r="I2364" i="64"/>
  <c r="L2396" i="64"/>
  <c r="P2396" i="64"/>
  <c r="N2396" i="64"/>
  <c r="W2429" i="64"/>
  <c r="S2441" i="64"/>
  <c r="P2441" i="64"/>
  <c r="N2441" i="64"/>
  <c r="P2524" i="64"/>
  <c r="N2524" i="64"/>
  <c r="L2524" i="64"/>
  <c r="W2526" i="64"/>
  <c r="P2526" i="64"/>
  <c r="N2526" i="64"/>
  <c r="L2526" i="64"/>
  <c r="L2552" i="64"/>
  <c r="L2571" i="64"/>
  <c r="L2646" i="64"/>
  <c r="P2654" i="64"/>
  <c r="N2654" i="64"/>
  <c r="L2654" i="64"/>
  <c r="W2654" i="64"/>
  <c r="W2738" i="64"/>
  <c r="P2738" i="64"/>
  <c r="N2738" i="64"/>
  <c r="W2844" i="64"/>
  <c r="P2844" i="64"/>
  <c r="N2844" i="64"/>
  <c r="F1947" i="64"/>
  <c r="F1963" i="64"/>
  <c r="F2051" i="64"/>
  <c r="F2054" i="64"/>
  <c r="S2211" i="64"/>
  <c r="P2211" i="64"/>
  <c r="W2214" i="64"/>
  <c r="P2214" i="64"/>
  <c r="T2237" i="64"/>
  <c r="T2273" i="64"/>
  <c r="N2275" i="64"/>
  <c r="L2275" i="64"/>
  <c r="N2287" i="64"/>
  <c r="L2287" i="64"/>
  <c r="W2297" i="64"/>
  <c r="P2328" i="64"/>
  <c r="N2328" i="64"/>
  <c r="L2328" i="64"/>
  <c r="F2368" i="64"/>
  <c r="T2419" i="64"/>
  <c r="T2435" i="64"/>
  <c r="F2446" i="64"/>
  <c r="S2447" i="64" s="1"/>
  <c r="N2467" i="64"/>
  <c r="S2475" i="64"/>
  <c r="P2475" i="64"/>
  <c r="W2478" i="64"/>
  <c r="P2478" i="64"/>
  <c r="T2487" i="64"/>
  <c r="P2493" i="64"/>
  <c r="N2493" i="64"/>
  <c r="L2493" i="64"/>
  <c r="W2531" i="64"/>
  <c r="S2531" i="64"/>
  <c r="P2531" i="64"/>
  <c r="N2531" i="64"/>
  <c r="L2531" i="64"/>
  <c r="P2543" i="64"/>
  <c r="N2543" i="64"/>
  <c r="L2543" i="64"/>
  <c r="L2603" i="64"/>
  <c r="P2603" i="64"/>
  <c r="N2603" i="64"/>
  <c r="W2603" i="64"/>
  <c r="S2603" i="64"/>
  <c r="P2630" i="64"/>
  <c r="N2630" i="64"/>
  <c r="N2665" i="64"/>
  <c r="S2665" i="64"/>
  <c r="P2665" i="64"/>
  <c r="L2665" i="64"/>
  <c r="W2665" i="64"/>
  <c r="F2676" i="64"/>
  <c r="S2677" i="64" s="1"/>
  <c r="I2676" i="64"/>
  <c r="P2766" i="64"/>
  <c r="N2766" i="64"/>
  <c r="W2766" i="64"/>
  <c r="P2775" i="64"/>
  <c r="S2775" i="64"/>
  <c r="W2775" i="64"/>
  <c r="N2775" i="64"/>
  <c r="W2826" i="64"/>
  <c r="P2826" i="64"/>
  <c r="N2826" i="64"/>
  <c r="S2827" i="64"/>
  <c r="P2858" i="64"/>
  <c r="W2858" i="64"/>
  <c r="N2858" i="64"/>
  <c r="L2858" i="64"/>
  <c r="W2972" i="64"/>
  <c r="P2972" i="64"/>
  <c r="L2972" i="64"/>
  <c r="S2973" i="64"/>
  <c r="N2972" i="64"/>
  <c r="W2981" i="64"/>
  <c r="S2981" i="64"/>
  <c r="P2981" i="64"/>
  <c r="L2981" i="64"/>
  <c r="N2981" i="64"/>
  <c r="I1912" i="64"/>
  <c r="F1945" i="64"/>
  <c r="F1996" i="64"/>
  <c r="N2162" i="64"/>
  <c r="L2162" i="64"/>
  <c r="W2174" i="64"/>
  <c r="P2174" i="64"/>
  <c r="R2174" i="64" s="1"/>
  <c r="N2203" i="64"/>
  <c r="L2203" i="64"/>
  <c r="N2242" i="64"/>
  <c r="L2242" i="64"/>
  <c r="L2284" i="64"/>
  <c r="T2303" i="64"/>
  <c r="P2325" i="64"/>
  <c r="N2325" i="64"/>
  <c r="L2325" i="64"/>
  <c r="W2325" i="64"/>
  <c r="I2328" i="64"/>
  <c r="N2335" i="64"/>
  <c r="N2333" i="64" s="1"/>
  <c r="L2335" i="64"/>
  <c r="T2387" i="64"/>
  <c r="F2398" i="64"/>
  <c r="S2399" i="64" s="1"/>
  <c r="P2412" i="64"/>
  <c r="N2412" i="64"/>
  <c r="F2443" i="64"/>
  <c r="T2465" i="64"/>
  <c r="N2518" i="64"/>
  <c r="L2518" i="64"/>
  <c r="W2518" i="64"/>
  <c r="W2535" i="64"/>
  <c r="S2535" i="64"/>
  <c r="N2535" i="64"/>
  <c r="F2572" i="64"/>
  <c r="W2574" i="64"/>
  <c r="P2574" i="64"/>
  <c r="N2574" i="64"/>
  <c r="W2581" i="64"/>
  <c r="S2581" i="64"/>
  <c r="L2581" i="64"/>
  <c r="P2587" i="64"/>
  <c r="N2587" i="64"/>
  <c r="W2587" i="64"/>
  <c r="P2597" i="64"/>
  <c r="N2597" i="64"/>
  <c r="L2597" i="64"/>
  <c r="W2597" i="64"/>
  <c r="S2597" i="64"/>
  <c r="P2645" i="64"/>
  <c r="N2645" i="64"/>
  <c r="W2650" i="64"/>
  <c r="P2650" i="64"/>
  <c r="N2650" i="64"/>
  <c r="I2665" i="64"/>
  <c r="P2690" i="64"/>
  <c r="N2690" i="64"/>
  <c r="L2690" i="64"/>
  <c r="W2690" i="64"/>
  <c r="L2731" i="64"/>
  <c r="S2731" i="64"/>
  <c r="P2731" i="64"/>
  <c r="N2731" i="64"/>
  <c r="W2731" i="64"/>
  <c r="W2735" i="64"/>
  <c r="S2735" i="64"/>
  <c r="L2826" i="64"/>
  <c r="P2875" i="64"/>
  <c r="N2875" i="64"/>
  <c r="S2875" i="64"/>
  <c r="L2875" i="64"/>
  <c r="W2875" i="64"/>
  <c r="L3205" i="64"/>
  <c r="P3205" i="64"/>
  <c r="N3205" i="64"/>
  <c r="W3205" i="64"/>
  <c r="I1910" i="64"/>
  <c r="F1934" i="64"/>
  <c r="W1951" i="64"/>
  <c r="F1962" i="64"/>
  <c r="P2172" i="64"/>
  <c r="N2172" i="64"/>
  <c r="L2172" i="64"/>
  <c r="F2184" i="64"/>
  <c r="T2201" i="64"/>
  <c r="I2229" i="64"/>
  <c r="I2232" i="64"/>
  <c r="F2260" i="64"/>
  <c r="I2268" i="64"/>
  <c r="W2271" i="64"/>
  <c r="S2271" i="64"/>
  <c r="P2275" i="64"/>
  <c r="P2287" i="64"/>
  <c r="I2325" i="64"/>
  <c r="W2349" i="64"/>
  <c r="F2362" i="64"/>
  <c r="F2395" i="64"/>
  <c r="T2441" i="64"/>
  <c r="P2467" i="64"/>
  <c r="T2489" i="64"/>
  <c r="S2501" i="64"/>
  <c r="P2501" i="64"/>
  <c r="T2533" i="64"/>
  <c r="N2539" i="64"/>
  <c r="L2539" i="64"/>
  <c r="W2539" i="64"/>
  <c r="P2541" i="64"/>
  <c r="N2541" i="64"/>
  <c r="L2541" i="64"/>
  <c r="W2541" i="64"/>
  <c r="P2545" i="64"/>
  <c r="N2545" i="64"/>
  <c r="L2545" i="64"/>
  <c r="W2545" i="64"/>
  <c r="W2554" i="64"/>
  <c r="P2554" i="64"/>
  <c r="N2554" i="64"/>
  <c r="L2554" i="64"/>
  <c r="T2561" i="64"/>
  <c r="F2570" i="64"/>
  <c r="S2571" i="64" s="1"/>
  <c r="W2579" i="64"/>
  <c r="S2595" i="64"/>
  <c r="W2595" i="64"/>
  <c r="P2628" i="64"/>
  <c r="W2628" i="64"/>
  <c r="N2628" i="64"/>
  <c r="F2638" i="64"/>
  <c r="L2650" i="64"/>
  <c r="L2668" i="64"/>
  <c r="S2671" i="64"/>
  <c r="P2671" i="64"/>
  <c r="N2671" i="64"/>
  <c r="L2671" i="64"/>
  <c r="L2684" i="64"/>
  <c r="W2684" i="64"/>
  <c r="P2684" i="64"/>
  <c r="N2684" i="64"/>
  <c r="S2685" i="64"/>
  <c r="L2708" i="64"/>
  <c r="W2708" i="64"/>
  <c r="P2708" i="64"/>
  <c r="N2708" i="64"/>
  <c r="L2728" i="64"/>
  <c r="W2728" i="64"/>
  <c r="N2728" i="64"/>
  <c r="W2763" i="64"/>
  <c r="S2763" i="64"/>
  <c r="P2763" i="64"/>
  <c r="N2763" i="64"/>
  <c r="P2799" i="64"/>
  <c r="N2799" i="64"/>
  <c r="L2799" i="64"/>
  <c r="W2799" i="64"/>
  <c r="S2799" i="64"/>
  <c r="W2812" i="64"/>
  <c r="P2812" i="64"/>
  <c r="N2812" i="64"/>
  <c r="S2813" i="64"/>
  <c r="P2892" i="64"/>
  <c r="N2892" i="64"/>
  <c r="W2892" i="64"/>
  <c r="L2892" i="64"/>
  <c r="N3183" i="64"/>
  <c r="P3183" i="64"/>
  <c r="W3183" i="64"/>
  <c r="L3183" i="64"/>
  <c r="I1945" i="64"/>
  <c r="P2208" i="64"/>
  <c r="N2208" i="64"/>
  <c r="L2208" i="64"/>
  <c r="L2211" i="64"/>
  <c r="L2214" i="64"/>
  <c r="P2224" i="64"/>
  <c r="N2224" i="64"/>
  <c r="W2229" i="64"/>
  <c r="S2229" i="64"/>
  <c r="P2229" i="64"/>
  <c r="W2232" i="64"/>
  <c r="P2232" i="64"/>
  <c r="F2239" i="64"/>
  <c r="P2257" i="64"/>
  <c r="N2257" i="64"/>
  <c r="W2268" i="64"/>
  <c r="P2268" i="64"/>
  <c r="P2289" i="64"/>
  <c r="N2289" i="64"/>
  <c r="L2289" i="64"/>
  <c r="W2289" i="64"/>
  <c r="W2302" i="64"/>
  <c r="N2302" i="64"/>
  <c r="F2314" i="64"/>
  <c r="P2320" i="64"/>
  <c r="N2320" i="64"/>
  <c r="P2375" i="64"/>
  <c r="N2375" i="64"/>
  <c r="L2375" i="64"/>
  <c r="F2377" i="64"/>
  <c r="P2378" i="64"/>
  <c r="N2378" i="64"/>
  <c r="L2378" i="64"/>
  <c r="T2393" i="64"/>
  <c r="N2423" i="64"/>
  <c r="F2428" i="64"/>
  <c r="S2429" i="64" s="1"/>
  <c r="R2464" i="64"/>
  <c r="P2472" i="64"/>
  <c r="N2472" i="64"/>
  <c r="P2497" i="64"/>
  <c r="N2497" i="64"/>
  <c r="L2497" i="64"/>
  <c r="S2497" i="64"/>
  <c r="W2505" i="64"/>
  <c r="S2505" i="64"/>
  <c r="P2505" i="64"/>
  <c r="N2505" i="64"/>
  <c r="L2505" i="64"/>
  <c r="W2509" i="64"/>
  <c r="S2509" i="64"/>
  <c r="P2509" i="64"/>
  <c r="F2577" i="64"/>
  <c r="I2577" i="64"/>
  <c r="R2579" i="64"/>
  <c r="N2585" i="64"/>
  <c r="L2585" i="64"/>
  <c r="S2585" i="64"/>
  <c r="P2585" i="64"/>
  <c r="W2585" i="64"/>
  <c r="W2592" i="64"/>
  <c r="S2593" i="64"/>
  <c r="W2606" i="64"/>
  <c r="N2626" i="64"/>
  <c r="W2626" i="64"/>
  <c r="W2630" i="64"/>
  <c r="L2660" i="64"/>
  <c r="P2660" i="64"/>
  <c r="N2660" i="64"/>
  <c r="W2660" i="64"/>
  <c r="P2668" i="64"/>
  <c r="N2751" i="64"/>
  <c r="W2751" i="64"/>
  <c r="P2751" i="64"/>
  <c r="L2812" i="64"/>
  <c r="P2866" i="64"/>
  <c r="N2866" i="64"/>
  <c r="W2866" i="64"/>
  <c r="L2866" i="64"/>
  <c r="W2873" i="64"/>
  <c r="S2873" i="64"/>
  <c r="P2873" i="64"/>
  <c r="N2873" i="64"/>
  <c r="L2873" i="64"/>
  <c r="W2916" i="64"/>
  <c r="N2916" i="64"/>
  <c r="S2917" i="64"/>
  <c r="P3083" i="64"/>
  <c r="N3083" i="64"/>
  <c r="L3083" i="64"/>
  <c r="S3083" i="64"/>
  <c r="W3083" i="64"/>
  <c r="N2149" i="64"/>
  <c r="L2149" i="64"/>
  <c r="P2153" i="64"/>
  <c r="N2153" i="64"/>
  <c r="W2189" i="64"/>
  <c r="S2189" i="64"/>
  <c r="P2189" i="64"/>
  <c r="P2205" i="64"/>
  <c r="N2205" i="64"/>
  <c r="L2205" i="64"/>
  <c r="W2205" i="64"/>
  <c r="W2265" i="64"/>
  <c r="S2265" i="64"/>
  <c r="P2265" i="64"/>
  <c r="P2469" i="64"/>
  <c r="N2469" i="64"/>
  <c r="W2469" i="64"/>
  <c r="W2486" i="64"/>
  <c r="N2486" i="64"/>
  <c r="W2511" i="64"/>
  <c r="P2511" i="64"/>
  <c r="N2511" i="64"/>
  <c r="L2511" i="64"/>
  <c r="W2528" i="64"/>
  <c r="P2528" i="64"/>
  <c r="L2528" i="64"/>
  <c r="I2532" i="64"/>
  <c r="T2541" i="64"/>
  <c r="W2562" i="64"/>
  <c r="P2562" i="64"/>
  <c r="R2562" i="64" s="1"/>
  <c r="S2563" i="64"/>
  <c r="I2585" i="64"/>
  <c r="S2613" i="64"/>
  <c r="P2613" i="64"/>
  <c r="N2613" i="64"/>
  <c r="L2666" i="64"/>
  <c r="W2666" i="64"/>
  <c r="P2666" i="64"/>
  <c r="P2687" i="64"/>
  <c r="N2687" i="64"/>
  <c r="L2687" i="64"/>
  <c r="W2687" i="64"/>
  <c r="S2687" i="64"/>
  <c r="W2701" i="64"/>
  <c r="S2701" i="64"/>
  <c r="W2741" i="64"/>
  <c r="N2741" i="64"/>
  <c r="R2741" i="64" s="1"/>
  <c r="P2743" i="64"/>
  <c r="N2743" i="64"/>
  <c r="W2743" i="64"/>
  <c r="S2743" i="64"/>
  <c r="S2797" i="64"/>
  <c r="W2797" i="64"/>
  <c r="W2809" i="64"/>
  <c r="P2809" i="64"/>
  <c r="N2809" i="64"/>
  <c r="L2809" i="64"/>
  <c r="S2809" i="64"/>
  <c r="W2838" i="64"/>
  <c r="L2838" i="64"/>
  <c r="P2838" i="64"/>
  <c r="N2838" i="64"/>
  <c r="P2841" i="64"/>
  <c r="N2841" i="64"/>
  <c r="S2841" i="64"/>
  <c r="W2841" i="64"/>
  <c r="L2841" i="64"/>
  <c r="L2916" i="64"/>
  <c r="S2939" i="64"/>
  <c r="N2939" i="64"/>
  <c r="P2939" i="64"/>
  <c r="L2939" i="64"/>
  <c r="W2939" i="64"/>
  <c r="W2642" i="64"/>
  <c r="P2642" i="64"/>
  <c r="N2642" i="64"/>
  <c r="L2669" i="64"/>
  <c r="S2669" i="64"/>
  <c r="P2669" i="64"/>
  <c r="N2669" i="64"/>
  <c r="W2678" i="64"/>
  <c r="P2678" i="64"/>
  <c r="N2678" i="64"/>
  <c r="P2692" i="64"/>
  <c r="N2692" i="64"/>
  <c r="W2692" i="64"/>
  <c r="L2692" i="64"/>
  <c r="T2699" i="64"/>
  <c r="P2711" i="64"/>
  <c r="N2711" i="64"/>
  <c r="L2711" i="64"/>
  <c r="S2711" i="64"/>
  <c r="S2719" i="64"/>
  <c r="P2719" i="64"/>
  <c r="N2719" i="64"/>
  <c r="L2719" i="64"/>
  <c r="W2768" i="64"/>
  <c r="P2768" i="64"/>
  <c r="N2768" i="64"/>
  <c r="S2769" i="64"/>
  <c r="P2842" i="64"/>
  <c r="W2842" i="64"/>
  <c r="N2842" i="64"/>
  <c r="P2956" i="64"/>
  <c r="W2956" i="64"/>
  <c r="N2956" i="64"/>
  <c r="W2990" i="64"/>
  <c r="P2990" i="64"/>
  <c r="L2990" i="64"/>
  <c r="N2990" i="64"/>
  <c r="S2991" i="64"/>
  <c r="P3028" i="64"/>
  <c r="N3028" i="64"/>
  <c r="W3028" i="64"/>
  <c r="L3028" i="64"/>
  <c r="S3051" i="64"/>
  <c r="P3051" i="64"/>
  <c r="N3051" i="64"/>
  <c r="W3051" i="64"/>
  <c r="P3064" i="64"/>
  <c r="N3064" i="64"/>
  <c r="L3064" i="64"/>
  <c r="W3064" i="64"/>
  <c r="F2202" i="64"/>
  <c r="F2295" i="64"/>
  <c r="F2298" i="64"/>
  <c r="F2310" i="64"/>
  <c r="F2334" i="64"/>
  <c r="F2343" i="64"/>
  <c r="F2346" i="64"/>
  <c r="F2391" i="64"/>
  <c r="F2394" i="64"/>
  <c r="F2406" i="64"/>
  <c r="F2439" i="64"/>
  <c r="F2442" i="64"/>
  <c r="F2454" i="64"/>
  <c r="F2463" i="64"/>
  <c r="F2466" i="64"/>
  <c r="P2485" i="64"/>
  <c r="N2491" i="64"/>
  <c r="L2491" i="64"/>
  <c r="P2492" i="64"/>
  <c r="N2494" i="64"/>
  <c r="L2494" i="64"/>
  <c r="P2512" i="64"/>
  <c r="F2517" i="64"/>
  <c r="F2520" i="64"/>
  <c r="S2521" i="64" s="1"/>
  <c r="P2558" i="64"/>
  <c r="T2581" i="64"/>
  <c r="N2602" i="64"/>
  <c r="F2631" i="64"/>
  <c r="F2637" i="64"/>
  <c r="F2656" i="64"/>
  <c r="S2657" i="64" s="1"/>
  <c r="F2659" i="64"/>
  <c r="F2672" i="64"/>
  <c r="S2673" i="64" s="1"/>
  <c r="P2674" i="64"/>
  <c r="N2674" i="64"/>
  <c r="L2674" i="64"/>
  <c r="W2679" i="64"/>
  <c r="S2679" i="64"/>
  <c r="P2679" i="64"/>
  <c r="N2679" i="64"/>
  <c r="L2679" i="64"/>
  <c r="N2683" i="64"/>
  <c r="S2683" i="64"/>
  <c r="P2683" i="64"/>
  <c r="W2700" i="64"/>
  <c r="P2700" i="64"/>
  <c r="N2700" i="64"/>
  <c r="L2700" i="64"/>
  <c r="P2704" i="64"/>
  <c r="N2704" i="64"/>
  <c r="L2704" i="64"/>
  <c r="W2711" i="64"/>
  <c r="F2714" i="64"/>
  <c r="W2719" i="64"/>
  <c r="W2744" i="64"/>
  <c r="P2744" i="64"/>
  <c r="N2744" i="64"/>
  <c r="W2794" i="64"/>
  <c r="S2795" i="64"/>
  <c r="S2871" i="64"/>
  <c r="L2871" i="64"/>
  <c r="W2871" i="64"/>
  <c r="P2871" i="64"/>
  <c r="N2871" i="64"/>
  <c r="W2886" i="64"/>
  <c r="L2886" i="64"/>
  <c r="S2905" i="64"/>
  <c r="N2905" i="64"/>
  <c r="W2905" i="64"/>
  <c r="P2905" i="64"/>
  <c r="L2905" i="64"/>
  <c r="S2985" i="64"/>
  <c r="L2985" i="64"/>
  <c r="W2985" i="64"/>
  <c r="P2985" i="64"/>
  <c r="N2985" i="64"/>
  <c r="W3052" i="64"/>
  <c r="P3052" i="64"/>
  <c r="N3052" i="64"/>
  <c r="L3052" i="64"/>
  <c r="S3053" i="64"/>
  <c r="W3061" i="64"/>
  <c r="S3061" i="64"/>
  <c r="P3061" i="64"/>
  <c r="N3061" i="64"/>
  <c r="L3061" i="64"/>
  <c r="N3198" i="64"/>
  <c r="L3198" i="64"/>
  <c r="W3198" i="64"/>
  <c r="P3198" i="64"/>
  <c r="F2233" i="64"/>
  <c r="F2236" i="64"/>
  <c r="T2485" i="64"/>
  <c r="N2563" i="64"/>
  <c r="L2563" i="64"/>
  <c r="N2566" i="64"/>
  <c r="L2566" i="64"/>
  <c r="P2604" i="64"/>
  <c r="N2604" i="64"/>
  <c r="L2604" i="64"/>
  <c r="S2629" i="64"/>
  <c r="N2629" i="64"/>
  <c r="S2633" i="64"/>
  <c r="P2635" i="64"/>
  <c r="N2635" i="64"/>
  <c r="W2635" i="64"/>
  <c r="W2641" i="64"/>
  <c r="P2641" i="64"/>
  <c r="N2641" i="64"/>
  <c r="W2669" i="64"/>
  <c r="P2712" i="64"/>
  <c r="N2712" i="64"/>
  <c r="L2712" i="64"/>
  <c r="W2720" i="64"/>
  <c r="L2720" i="64"/>
  <c r="N2724" i="64"/>
  <c r="L2724" i="64"/>
  <c r="W2724" i="64"/>
  <c r="P2724" i="64"/>
  <c r="P2749" i="64"/>
  <c r="N2749" i="64"/>
  <c r="S2749" i="64"/>
  <c r="W2749" i="64"/>
  <c r="T2821" i="64"/>
  <c r="N2886" i="64"/>
  <c r="W3010" i="64"/>
  <c r="S3011" i="64"/>
  <c r="N3010" i="64"/>
  <c r="P3010" i="64"/>
  <c r="L3010" i="64"/>
  <c r="S3099" i="64"/>
  <c r="N3099" i="64"/>
  <c r="P3099" i="64"/>
  <c r="W3099" i="64"/>
  <c r="L3099" i="64"/>
  <c r="W3141" i="64"/>
  <c r="S3141" i="64"/>
  <c r="P3141" i="64"/>
  <c r="N3141" i="64"/>
  <c r="L3141" i="64"/>
  <c r="W3154" i="64"/>
  <c r="N3154" i="64"/>
  <c r="P3154" i="64"/>
  <c r="L3154" i="64"/>
  <c r="P3180" i="64"/>
  <c r="N3180" i="64"/>
  <c r="L3180" i="64"/>
  <c r="W3180" i="64"/>
  <c r="P2522" i="64"/>
  <c r="N2522" i="64"/>
  <c r="L2522" i="64"/>
  <c r="P2590" i="64"/>
  <c r="N2590" i="64"/>
  <c r="L2590" i="64"/>
  <c r="S2615" i="64"/>
  <c r="P2615" i="64"/>
  <c r="N2615" i="64"/>
  <c r="L2615" i="64"/>
  <c r="N2624" i="64"/>
  <c r="P2624" i="64"/>
  <c r="L2635" i="64"/>
  <c r="W2639" i="64"/>
  <c r="I2641" i="64"/>
  <c r="W2670" i="64"/>
  <c r="P2670" i="64"/>
  <c r="L2670" i="64"/>
  <c r="S2693" i="64"/>
  <c r="P2693" i="64"/>
  <c r="N2693" i="64"/>
  <c r="L2693" i="64"/>
  <c r="N2727" i="64"/>
  <c r="W2727" i="64"/>
  <c r="S2727" i="64"/>
  <c r="P2727" i="64"/>
  <c r="L2727" i="64"/>
  <c r="P2732" i="64"/>
  <c r="W2732" i="64"/>
  <c r="N2732" i="64"/>
  <c r="L2732" i="64"/>
  <c r="N2771" i="64"/>
  <c r="S2771" i="64"/>
  <c r="W2771" i="64"/>
  <c r="P2771" i="64"/>
  <c r="N2803" i="64"/>
  <c r="W2803" i="64"/>
  <c r="S2803" i="64"/>
  <c r="P2803" i="64"/>
  <c r="L2803" i="64"/>
  <c r="W2811" i="64"/>
  <c r="S2811" i="64"/>
  <c r="P2811" i="64"/>
  <c r="N2811" i="64"/>
  <c r="L2811" i="64"/>
  <c r="L2860" i="64"/>
  <c r="P2860" i="64"/>
  <c r="N2860" i="64"/>
  <c r="W2860" i="64"/>
  <c r="P2886" i="64"/>
  <c r="P2928" i="64"/>
  <c r="N2928" i="64"/>
  <c r="L2928" i="64"/>
  <c r="W2928" i="64"/>
  <c r="S2961" i="64"/>
  <c r="L2961" i="64"/>
  <c r="P2961" i="64"/>
  <c r="N2961" i="64"/>
  <c r="W2961" i="64"/>
  <c r="P3013" i="64"/>
  <c r="N3013" i="64"/>
  <c r="W3013" i="64"/>
  <c r="S3013" i="64"/>
  <c r="S3055" i="64"/>
  <c r="P3055" i="64"/>
  <c r="W3055" i="64"/>
  <c r="N3055" i="64"/>
  <c r="L3055" i="64"/>
  <c r="S3127" i="64"/>
  <c r="N3127" i="64"/>
  <c r="W3127" i="64"/>
  <c r="L3127" i="64"/>
  <c r="S3131" i="64"/>
  <c r="P3131" i="64"/>
  <c r="W3131" i="64"/>
  <c r="L3131" i="64"/>
  <c r="N3131" i="64"/>
  <c r="W3150" i="64"/>
  <c r="N3150" i="64"/>
  <c r="P3150" i="64"/>
  <c r="L3150" i="64"/>
  <c r="S3151" i="64"/>
  <c r="L2484" i="64"/>
  <c r="S2485" i="64"/>
  <c r="L2487" i="64"/>
  <c r="W2492" i="64"/>
  <c r="W2507" i="64"/>
  <c r="S2507" i="64"/>
  <c r="L2533" i="64"/>
  <c r="P2534" i="64"/>
  <c r="I2553" i="64"/>
  <c r="I2556" i="64"/>
  <c r="T2557" i="64"/>
  <c r="N2608" i="64"/>
  <c r="P2608" i="64"/>
  <c r="P2629" i="64"/>
  <c r="W2674" i="64"/>
  <c r="F2688" i="64"/>
  <c r="I2688" i="64"/>
  <c r="S2691" i="64"/>
  <c r="P2691" i="64"/>
  <c r="R2691" i="64" s="1"/>
  <c r="W2691" i="64"/>
  <c r="L2705" i="64"/>
  <c r="W2705" i="64"/>
  <c r="S2705" i="64"/>
  <c r="P2705" i="64"/>
  <c r="N2705" i="64"/>
  <c r="N2720" i="64"/>
  <c r="W2745" i="64"/>
  <c r="S2745" i="64"/>
  <c r="W2777" i="64"/>
  <c r="S2777" i="64"/>
  <c r="W2801" i="64"/>
  <c r="S2801" i="64"/>
  <c r="P2801" i="64"/>
  <c r="P2834" i="64"/>
  <c r="W2834" i="64"/>
  <c r="S2835" i="64"/>
  <c r="N2834" i="64"/>
  <c r="L2834" i="64"/>
  <c r="P2902" i="64"/>
  <c r="N2902" i="64"/>
  <c r="L2902" i="64"/>
  <c r="W2902" i="64"/>
  <c r="W2935" i="64"/>
  <c r="S2935" i="64"/>
  <c r="P2935" i="64"/>
  <c r="N2935" i="64"/>
  <c r="L2935" i="64"/>
  <c r="S2995" i="64"/>
  <c r="N2995" i="64"/>
  <c r="W2995" i="64"/>
  <c r="P2995" i="64"/>
  <c r="L2995" i="64"/>
  <c r="L3013" i="64"/>
  <c r="W3086" i="64"/>
  <c r="N3086" i="64"/>
  <c r="S3087" i="64"/>
  <c r="W3110" i="64"/>
  <c r="P3110" i="64"/>
  <c r="N3110" i="64"/>
  <c r="L3110" i="64"/>
  <c r="S3111" i="64"/>
  <c r="P3127" i="64"/>
  <c r="F2513" i="64"/>
  <c r="F2516" i="64"/>
  <c r="F2537" i="64"/>
  <c r="F2540" i="64"/>
  <c r="S2541" i="64" s="1"/>
  <c r="F2561" i="64"/>
  <c r="F2564" i="64"/>
  <c r="W2583" i="64"/>
  <c r="W2655" i="64"/>
  <c r="S2655" i="64"/>
  <c r="T2675" i="64"/>
  <c r="W2696" i="64"/>
  <c r="P2696" i="64"/>
  <c r="N2696" i="64"/>
  <c r="L2696" i="64"/>
  <c r="P2713" i="64"/>
  <c r="N2713" i="64"/>
  <c r="L2713" i="64"/>
  <c r="S2717" i="64"/>
  <c r="P2717" i="64"/>
  <c r="N2717" i="64"/>
  <c r="L2717" i="64"/>
  <c r="N2783" i="64"/>
  <c r="L2783" i="64"/>
  <c r="W2783" i="64"/>
  <c r="R2807" i="64"/>
  <c r="P2852" i="64"/>
  <c r="N2852" i="64"/>
  <c r="L2852" i="64"/>
  <c r="W2852" i="64"/>
  <c r="W3128" i="64"/>
  <c r="P3128" i="64"/>
  <c r="L3128" i="64"/>
  <c r="N3128" i="64"/>
  <c r="W3194" i="64"/>
  <c r="P3194" i="64"/>
  <c r="P3192" i="64" s="1"/>
  <c r="N3194" i="64"/>
  <c r="N3192" i="64" s="1"/>
  <c r="L3194" i="64"/>
  <c r="I2655" i="64"/>
  <c r="L2681" i="64"/>
  <c r="N2681" i="64"/>
  <c r="P2729" i="64"/>
  <c r="L2729" i="64"/>
  <c r="S2729" i="64"/>
  <c r="N2729" i="64"/>
  <c r="W2750" i="64"/>
  <c r="P2750" i="64"/>
  <c r="P2756" i="64"/>
  <c r="W2756" i="64"/>
  <c r="P2822" i="64"/>
  <c r="N2822" i="64"/>
  <c r="W2822" i="64"/>
  <c r="S2823" i="64"/>
  <c r="W2850" i="64"/>
  <c r="S2851" i="64"/>
  <c r="N2855" i="64"/>
  <c r="L2855" i="64"/>
  <c r="W2855" i="64"/>
  <c r="S2855" i="64"/>
  <c r="W2878" i="64"/>
  <c r="P2878" i="64"/>
  <c r="N2878" i="64"/>
  <c r="L2878" i="64"/>
  <c r="W2897" i="64"/>
  <c r="S2897" i="64"/>
  <c r="P2897" i="64"/>
  <c r="N2897" i="64"/>
  <c r="P2909" i="64"/>
  <c r="S2909" i="64"/>
  <c r="W2909" i="64"/>
  <c r="W2920" i="64"/>
  <c r="P2920" i="64"/>
  <c r="N2920" i="64"/>
  <c r="L2920" i="64"/>
  <c r="W3015" i="64"/>
  <c r="S3015" i="64"/>
  <c r="P3015" i="64"/>
  <c r="N3015" i="64"/>
  <c r="L3015" i="64"/>
  <c r="P3027" i="64"/>
  <c r="N3027" i="64"/>
  <c r="L3027" i="64"/>
  <c r="S3027" i="64"/>
  <c r="W3034" i="64"/>
  <c r="N3034" i="64"/>
  <c r="L3034" i="64"/>
  <c r="P3034" i="64"/>
  <c r="S3035" i="64"/>
  <c r="P3107" i="64"/>
  <c r="N3107" i="64"/>
  <c r="L3107" i="64"/>
  <c r="S3107" i="64"/>
  <c r="W3107" i="64"/>
  <c r="I3194" i="64"/>
  <c r="F2636" i="64"/>
  <c r="F2640" i="64"/>
  <c r="F2644" i="64"/>
  <c r="S2645" i="64" s="1"/>
  <c r="L2655" i="64"/>
  <c r="T2669" i="64"/>
  <c r="L2698" i="64"/>
  <c r="I2700" i="64"/>
  <c r="I2750" i="64"/>
  <c r="W2752" i="64"/>
  <c r="P2752" i="64"/>
  <c r="W2758" i="64"/>
  <c r="W2762" i="64"/>
  <c r="P2762" i="64"/>
  <c r="I2768" i="64"/>
  <c r="R2772" i="64"/>
  <c r="W2772" i="64"/>
  <c r="P2781" i="64"/>
  <c r="N2781" i="64"/>
  <c r="W2781" i="64"/>
  <c r="P2783" i="64"/>
  <c r="F2785" i="64"/>
  <c r="L2822" i="64"/>
  <c r="L2850" i="64"/>
  <c r="P2855" i="64"/>
  <c r="W2868" i="64"/>
  <c r="P2868" i="64"/>
  <c r="L2897" i="64"/>
  <c r="L2909" i="64"/>
  <c r="W2930" i="64"/>
  <c r="P2930" i="64"/>
  <c r="N2930" i="64"/>
  <c r="L2930" i="64"/>
  <c r="W2967" i="64"/>
  <c r="P2967" i="64"/>
  <c r="N2967" i="64"/>
  <c r="L2967" i="64"/>
  <c r="S2967" i="64"/>
  <c r="W3006" i="64"/>
  <c r="S3007" i="64"/>
  <c r="S3009" i="64"/>
  <c r="L3009" i="64"/>
  <c r="P3009" i="64"/>
  <c r="N3009" i="64"/>
  <c r="W3009" i="64"/>
  <c r="P3178" i="64"/>
  <c r="N3178" i="64"/>
  <c r="L3178" i="64"/>
  <c r="W3178" i="64"/>
  <c r="W3185" i="64"/>
  <c r="S3185" i="64"/>
  <c r="P3185" i="64"/>
  <c r="N3185" i="64"/>
  <c r="L2584" i="64"/>
  <c r="W2649" i="64"/>
  <c r="S2649" i="64"/>
  <c r="N2655" i="64"/>
  <c r="N2663" i="64"/>
  <c r="N2698" i="64"/>
  <c r="S2713" i="64"/>
  <c r="L2725" i="64"/>
  <c r="P2725" i="64"/>
  <c r="N2725" i="64"/>
  <c r="W2725" i="64"/>
  <c r="N2752" i="64"/>
  <c r="N2758" i="64"/>
  <c r="N2760" i="64"/>
  <c r="P2760" i="64"/>
  <c r="W2760" i="64"/>
  <c r="L2817" i="64"/>
  <c r="W2817" i="64"/>
  <c r="S2817" i="64"/>
  <c r="P2828" i="64"/>
  <c r="N2828" i="64"/>
  <c r="W2828" i="64"/>
  <c r="L2828" i="64"/>
  <c r="W2848" i="64"/>
  <c r="N2848" i="64"/>
  <c r="N2850" i="64"/>
  <c r="W2862" i="64"/>
  <c r="L2862" i="64"/>
  <c r="P2865" i="64"/>
  <c r="N2865" i="64"/>
  <c r="L2865" i="64"/>
  <c r="S2865" i="64"/>
  <c r="W2865" i="64"/>
  <c r="L2868" i="64"/>
  <c r="S2891" i="64"/>
  <c r="P2891" i="64"/>
  <c r="W2891" i="64"/>
  <c r="N2891" i="64"/>
  <c r="N2909" i="64"/>
  <c r="W2986" i="64"/>
  <c r="S2987" i="64"/>
  <c r="N2986" i="64"/>
  <c r="P2986" i="64"/>
  <c r="L2986" i="64"/>
  <c r="L3006" i="64"/>
  <c r="S3019" i="64"/>
  <c r="N3019" i="64"/>
  <c r="W3025" i="64"/>
  <c r="S3025" i="64"/>
  <c r="N3025" i="64"/>
  <c r="P3025" i="64"/>
  <c r="L3025" i="64"/>
  <c r="W3027" i="64"/>
  <c r="W3082" i="64"/>
  <c r="P3082" i="64"/>
  <c r="N3082" i="64"/>
  <c r="W3165" i="64"/>
  <c r="S3165" i="64"/>
  <c r="P3175" i="64"/>
  <c r="N3175" i="64"/>
  <c r="L3175" i="64"/>
  <c r="S3175" i="64"/>
  <c r="W3175" i="64"/>
  <c r="I3185" i="64"/>
  <c r="F3188" i="64"/>
  <c r="I3188" i="64"/>
  <c r="T2597" i="64"/>
  <c r="P2655" i="64"/>
  <c r="P2663" i="64"/>
  <c r="I2668" i="64"/>
  <c r="I2673" i="64"/>
  <c r="P2681" i="64"/>
  <c r="P2685" i="64"/>
  <c r="N2685" i="64"/>
  <c r="L2685" i="64"/>
  <c r="I2697" i="64"/>
  <c r="P2698" i="64"/>
  <c r="W2717" i="64"/>
  <c r="F2740" i="64"/>
  <c r="I2740" i="64"/>
  <c r="I2744" i="64"/>
  <c r="N2750" i="64"/>
  <c r="N2756" i="64"/>
  <c r="P2758" i="64"/>
  <c r="N2762" i="64"/>
  <c r="L2792" i="64"/>
  <c r="N2817" i="64"/>
  <c r="L2848" i="64"/>
  <c r="P2850" i="64"/>
  <c r="P2856" i="64"/>
  <c r="N2856" i="64"/>
  <c r="W2856" i="64"/>
  <c r="L2856" i="64"/>
  <c r="N2862" i="64"/>
  <c r="N2868" i="64"/>
  <c r="L2891" i="64"/>
  <c r="W2907" i="64"/>
  <c r="S2907" i="64"/>
  <c r="P2907" i="64"/>
  <c r="N2907" i="64"/>
  <c r="W2945" i="64"/>
  <c r="P2945" i="64"/>
  <c r="N2945" i="64"/>
  <c r="L2945" i="64"/>
  <c r="S2945" i="64"/>
  <c r="P2979" i="64"/>
  <c r="N2979" i="64"/>
  <c r="L2979" i="64"/>
  <c r="W2979" i="64"/>
  <c r="S2979" i="64"/>
  <c r="S2999" i="64"/>
  <c r="P2999" i="64"/>
  <c r="P3003" i="64"/>
  <c r="N3003" i="64"/>
  <c r="L3003" i="64"/>
  <c r="S3003" i="64"/>
  <c r="N3006" i="64"/>
  <c r="L3019" i="64"/>
  <c r="L3082" i="64"/>
  <c r="S3089" i="64"/>
  <c r="L3089" i="64"/>
  <c r="N3089" i="64"/>
  <c r="W3089" i="64"/>
  <c r="W3095" i="64"/>
  <c r="P3095" i="64"/>
  <c r="N3095" i="64"/>
  <c r="L3095" i="64"/>
  <c r="S3095" i="64"/>
  <c r="I3182" i="64"/>
  <c r="F3182" i="64"/>
  <c r="L3185" i="64"/>
  <c r="W3191" i="64"/>
  <c r="S3191" i="64"/>
  <c r="P3191" i="64"/>
  <c r="L3191" i="64"/>
  <c r="N2686" i="64"/>
  <c r="L2686" i="64"/>
  <c r="N2707" i="64"/>
  <c r="L2707" i="64"/>
  <c r="S2747" i="64"/>
  <c r="W2825" i="64"/>
  <c r="P2825" i="64"/>
  <c r="N2825" i="64"/>
  <c r="W2887" i="64"/>
  <c r="S2887" i="64"/>
  <c r="P2887" i="64"/>
  <c r="N2887" i="64"/>
  <c r="L2887" i="64"/>
  <c r="L2997" i="64"/>
  <c r="W2997" i="64"/>
  <c r="S2997" i="64"/>
  <c r="P2997" i="64"/>
  <c r="N2997" i="64"/>
  <c r="W3020" i="64"/>
  <c r="P3020" i="64"/>
  <c r="N3020" i="64"/>
  <c r="L3020" i="64"/>
  <c r="P3074" i="64"/>
  <c r="N3074" i="64"/>
  <c r="L3074" i="64"/>
  <c r="W3080" i="64"/>
  <c r="L3080" i="64"/>
  <c r="N3080" i="64"/>
  <c r="P3080" i="64"/>
  <c r="T3125" i="64"/>
  <c r="W3168" i="64"/>
  <c r="P3168" i="64"/>
  <c r="N3168" i="64"/>
  <c r="N3174" i="64"/>
  <c r="L3174" i="64"/>
  <c r="W3174" i="64"/>
  <c r="P3174" i="64"/>
  <c r="R3935" i="64"/>
  <c r="L3933" i="64"/>
  <c r="I2682" i="64"/>
  <c r="W2726" i="64"/>
  <c r="P2726" i="64"/>
  <c r="N2754" i="64"/>
  <c r="P2754" i="64"/>
  <c r="F2765" i="64"/>
  <c r="I2765" i="64"/>
  <c r="W2782" i="64"/>
  <c r="P2782" i="64"/>
  <c r="T2785" i="64"/>
  <c r="W2793" i="64"/>
  <c r="P2793" i="64"/>
  <c r="N2793" i="64"/>
  <c r="L2793" i="64"/>
  <c r="T2805" i="64"/>
  <c r="W2810" i="64"/>
  <c r="L2810" i="64"/>
  <c r="P2814" i="64"/>
  <c r="W2814" i="64"/>
  <c r="N2814" i="64"/>
  <c r="S2819" i="64"/>
  <c r="L2819" i="64"/>
  <c r="P2819" i="64"/>
  <c r="N2819" i="64"/>
  <c r="L2825" i="64"/>
  <c r="L2869" i="64"/>
  <c r="W2869" i="64"/>
  <c r="S2869" i="64"/>
  <c r="L2926" i="64"/>
  <c r="W2926" i="64"/>
  <c r="P2937" i="64"/>
  <c r="N2937" i="64"/>
  <c r="L2937" i="64"/>
  <c r="W2937" i="64"/>
  <c r="S2937" i="64"/>
  <c r="P2980" i="64"/>
  <c r="N2980" i="64"/>
  <c r="L2988" i="64"/>
  <c r="W2988" i="64"/>
  <c r="P2988" i="64"/>
  <c r="P3008" i="64"/>
  <c r="N3008" i="64"/>
  <c r="L3008" i="64"/>
  <c r="W3008" i="64"/>
  <c r="W3014" i="64"/>
  <c r="P3014" i="64"/>
  <c r="N3014" i="64"/>
  <c r="P3017" i="64"/>
  <c r="N3017" i="64"/>
  <c r="L3017" i="64"/>
  <c r="W3017" i="64"/>
  <c r="S3017" i="64"/>
  <c r="L3038" i="64"/>
  <c r="P3069" i="64"/>
  <c r="N3069" i="64"/>
  <c r="W3069" i="64"/>
  <c r="S3069" i="64"/>
  <c r="L3168" i="64"/>
  <c r="W3189" i="64"/>
  <c r="N3189" i="64"/>
  <c r="P3189" i="64"/>
  <c r="L3189" i="64"/>
  <c r="I3210" i="64"/>
  <c r="F3210" i="64"/>
  <c r="S3213" i="64"/>
  <c r="R3533" i="64"/>
  <c r="T2639" i="64"/>
  <c r="L2682" i="64"/>
  <c r="P2686" i="64"/>
  <c r="L2699" i="64"/>
  <c r="P2707" i="64"/>
  <c r="N2710" i="64"/>
  <c r="L2710" i="64"/>
  <c r="I2726" i="64"/>
  <c r="N2746" i="64"/>
  <c r="S2759" i="64"/>
  <c r="P2759" i="64"/>
  <c r="T2771" i="64"/>
  <c r="N2810" i="64"/>
  <c r="L2814" i="64"/>
  <c r="T2819" i="64"/>
  <c r="L2845" i="64"/>
  <c r="P2845" i="64"/>
  <c r="N2845" i="64"/>
  <c r="T2849" i="64"/>
  <c r="W2861" i="64"/>
  <c r="P2861" i="64"/>
  <c r="N2861" i="64"/>
  <c r="L2861" i="64"/>
  <c r="N2869" i="64"/>
  <c r="N2879" i="64"/>
  <c r="L2879" i="64"/>
  <c r="W2879" i="64"/>
  <c r="P2900" i="64"/>
  <c r="W2900" i="64"/>
  <c r="S2901" i="64"/>
  <c r="T2907" i="64"/>
  <c r="W2921" i="64"/>
  <c r="S2921" i="64"/>
  <c r="L2921" i="64"/>
  <c r="P2921" i="64"/>
  <c r="N2926" i="64"/>
  <c r="S2929" i="64"/>
  <c r="P2929" i="64"/>
  <c r="N2929" i="64"/>
  <c r="W2929" i="64"/>
  <c r="L2929" i="64"/>
  <c r="P2955" i="64"/>
  <c r="N2955" i="64"/>
  <c r="L2955" i="64"/>
  <c r="S2955" i="64"/>
  <c r="W2955" i="64"/>
  <c r="L2980" i="64"/>
  <c r="N2988" i="64"/>
  <c r="L3014" i="64"/>
  <c r="T3017" i="64"/>
  <c r="S3033" i="64"/>
  <c r="L3033" i="64"/>
  <c r="N3033" i="64"/>
  <c r="N3038" i="64"/>
  <c r="L3069" i="64"/>
  <c r="W3123" i="64"/>
  <c r="S3123" i="64"/>
  <c r="P3123" i="64"/>
  <c r="N3123" i="64"/>
  <c r="L3123" i="64"/>
  <c r="N3171" i="64"/>
  <c r="L3171" i="64"/>
  <c r="S3171" i="64"/>
  <c r="P3171" i="64"/>
  <c r="W3171" i="64"/>
  <c r="P3200" i="64"/>
  <c r="N3200" i="64"/>
  <c r="L3200" i="64"/>
  <c r="W3200" i="64"/>
  <c r="S3219" i="64"/>
  <c r="N3219" i="64"/>
  <c r="L3219" i="64"/>
  <c r="W3219" i="64"/>
  <c r="P3219" i="64"/>
  <c r="I2643" i="64"/>
  <c r="I2652" i="64"/>
  <c r="I2658" i="64"/>
  <c r="F2680" i="64"/>
  <c r="N2682" i="64"/>
  <c r="N2699" i="64"/>
  <c r="L2726" i="64"/>
  <c r="P2746" i="64"/>
  <c r="N2748" i="64"/>
  <c r="W2767" i="64"/>
  <c r="S2767" i="64"/>
  <c r="L2782" i="64"/>
  <c r="W2791" i="64"/>
  <c r="P2791" i="64"/>
  <c r="N2791" i="64"/>
  <c r="L2791" i="64"/>
  <c r="T2803" i="64"/>
  <c r="P2810" i="64"/>
  <c r="S2825" i="64"/>
  <c r="P2830" i="64"/>
  <c r="N2830" i="64"/>
  <c r="L2830" i="64"/>
  <c r="W2830" i="64"/>
  <c r="L2864" i="64"/>
  <c r="P2869" i="64"/>
  <c r="P2879" i="64"/>
  <c r="L2893" i="64"/>
  <c r="W2893" i="64"/>
  <c r="S2893" i="64"/>
  <c r="L2900" i="64"/>
  <c r="N2921" i="64"/>
  <c r="P2926" i="64"/>
  <c r="W2946" i="64"/>
  <c r="P2946" i="64"/>
  <c r="N2946" i="64"/>
  <c r="L2946" i="64"/>
  <c r="W3024" i="64"/>
  <c r="L3024" i="64"/>
  <c r="P3033" i="64"/>
  <c r="W3074" i="64"/>
  <c r="L3157" i="64"/>
  <c r="S3157" i="64"/>
  <c r="W3157" i="64"/>
  <c r="N3157" i="64"/>
  <c r="L3169" i="64"/>
  <c r="W3169" i="64"/>
  <c r="S3169" i="64"/>
  <c r="N3169" i="64"/>
  <c r="P3169" i="64"/>
  <c r="I3200" i="64"/>
  <c r="N3313" i="64"/>
  <c r="P3313" i="64"/>
  <c r="L3313" i="64"/>
  <c r="S3313" i="64"/>
  <c r="R3349" i="64"/>
  <c r="L2664" i="64"/>
  <c r="P2699" i="64"/>
  <c r="N2726" i="64"/>
  <c r="P2753" i="64"/>
  <c r="N2782" i="64"/>
  <c r="S2793" i="64"/>
  <c r="P2806" i="64"/>
  <c r="W2806" i="64"/>
  <c r="S2807" i="64"/>
  <c r="W2819" i="64"/>
  <c r="S2845" i="64"/>
  <c r="W2854" i="64"/>
  <c r="P2854" i="64"/>
  <c r="R2854" i="64" s="1"/>
  <c r="S2861" i="64"/>
  <c r="N2864" i="64"/>
  <c r="W2882" i="64"/>
  <c r="P2882" i="64"/>
  <c r="N2882" i="64"/>
  <c r="L2882" i="64"/>
  <c r="W2888" i="64"/>
  <c r="S2889" i="64"/>
  <c r="P2890" i="64"/>
  <c r="N2890" i="64"/>
  <c r="W2890" i="64"/>
  <c r="N2893" i="64"/>
  <c r="N2900" i="64"/>
  <c r="N2903" i="64"/>
  <c r="L2903" i="64"/>
  <c r="W2903" i="64"/>
  <c r="S2903" i="64"/>
  <c r="W2953" i="64"/>
  <c r="S2953" i="64"/>
  <c r="W2980" i="64"/>
  <c r="N3024" i="64"/>
  <c r="W3038" i="64"/>
  <c r="S3117" i="64"/>
  <c r="L3117" i="64"/>
  <c r="W3117" i="64"/>
  <c r="N3117" i="64"/>
  <c r="L3120" i="64"/>
  <c r="P3120" i="64"/>
  <c r="N3120" i="64"/>
  <c r="W3120" i="64"/>
  <c r="W3153" i="64"/>
  <c r="S3153" i="64"/>
  <c r="P3153" i="64"/>
  <c r="N3153" i="64"/>
  <c r="S3329" i="64"/>
  <c r="P3329" i="64"/>
  <c r="N3329" i="64"/>
  <c r="L3329" i="64"/>
  <c r="P3142" i="64"/>
  <c r="N3142" i="64"/>
  <c r="W3142" i="64"/>
  <c r="W3186" i="64"/>
  <c r="N3186" i="64"/>
  <c r="L3186" i="64"/>
  <c r="S3195" i="64"/>
  <c r="N3195" i="64"/>
  <c r="N3193" i="64" s="1"/>
  <c r="P3195" i="64"/>
  <c r="P3193" i="64" s="1"/>
  <c r="L3195" i="64"/>
  <c r="W3195" i="64"/>
  <c r="S3207" i="64"/>
  <c r="N3207" i="64"/>
  <c r="W3207" i="64"/>
  <c r="L3207" i="64"/>
  <c r="P3216" i="64"/>
  <c r="W3216" i="64"/>
  <c r="N3216" i="64"/>
  <c r="L3216" i="64"/>
  <c r="S3305" i="64"/>
  <c r="L3305" i="64"/>
  <c r="N3305" i="64"/>
  <c r="F2703" i="64"/>
  <c r="F2706" i="64"/>
  <c r="W2800" i="64"/>
  <c r="P2800" i="64"/>
  <c r="R2800" i="64" s="1"/>
  <c r="T2873" i="64"/>
  <c r="S2899" i="64"/>
  <c r="R2912" i="64"/>
  <c r="T2917" i="64"/>
  <c r="P2938" i="64"/>
  <c r="N2938" i="64"/>
  <c r="W2938" i="64"/>
  <c r="P2958" i="64"/>
  <c r="N2958" i="64"/>
  <c r="L3012" i="64"/>
  <c r="W3012" i="64"/>
  <c r="N3012" i="64"/>
  <c r="S3075" i="64"/>
  <c r="N3075" i="64"/>
  <c r="P3075" i="64"/>
  <c r="L3075" i="64"/>
  <c r="W3075" i="64"/>
  <c r="P3093" i="64"/>
  <c r="N3093" i="64"/>
  <c r="W3093" i="64"/>
  <c r="S3093" i="64"/>
  <c r="W3114" i="64"/>
  <c r="P3114" i="64"/>
  <c r="N3114" i="64"/>
  <c r="L3114" i="64"/>
  <c r="S3147" i="64"/>
  <c r="W3147" i="64"/>
  <c r="S3181" i="64"/>
  <c r="L3181" i="64"/>
  <c r="W3181" i="64"/>
  <c r="P3181" i="64"/>
  <c r="P3211" i="64"/>
  <c r="P3209" i="64" s="1"/>
  <c r="N3211" i="64"/>
  <c r="N3209" i="64" s="1"/>
  <c r="L3211" i="64"/>
  <c r="W3211" i="64"/>
  <c r="L3486" i="64"/>
  <c r="T2761" i="64"/>
  <c r="F2764" i="64"/>
  <c r="P2835" i="64"/>
  <c r="N2835" i="64"/>
  <c r="L2835" i="64"/>
  <c r="S2849" i="64"/>
  <c r="P2849" i="64"/>
  <c r="S2877" i="64"/>
  <c r="W2910" i="64"/>
  <c r="L2910" i="64"/>
  <c r="P2933" i="64"/>
  <c r="S2933" i="64"/>
  <c r="N2933" i="64"/>
  <c r="L2938" i="64"/>
  <c r="L2958" i="64"/>
  <c r="P2965" i="64"/>
  <c r="N2965" i="64"/>
  <c r="S2965" i="64"/>
  <c r="L2965" i="64"/>
  <c r="W2965" i="64"/>
  <c r="P2970" i="64"/>
  <c r="N2970" i="64"/>
  <c r="L2970" i="64"/>
  <c r="W2970" i="64"/>
  <c r="W2976" i="64"/>
  <c r="L2976" i="64"/>
  <c r="P2976" i="64"/>
  <c r="P3012" i="64"/>
  <c r="R3058" i="64"/>
  <c r="L3093" i="64"/>
  <c r="P3228" i="64"/>
  <c r="N3228" i="64"/>
  <c r="L3228" i="64"/>
  <c r="R3253" i="64"/>
  <c r="P2773" i="64"/>
  <c r="N2773" i="64"/>
  <c r="N2774" i="64"/>
  <c r="W2831" i="64"/>
  <c r="S2831" i="64"/>
  <c r="S2833" i="64"/>
  <c r="W2833" i="64"/>
  <c r="T2841" i="64"/>
  <c r="S2847" i="64"/>
  <c r="L2847" i="64"/>
  <c r="W2847" i="64"/>
  <c r="W2853" i="64"/>
  <c r="S2853" i="64"/>
  <c r="S2857" i="64"/>
  <c r="N2857" i="64"/>
  <c r="P2857" i="64"/>
  <c r="L2857" i="64"/>
  <c r="P2880" i="64"/>
  <c r="N2880" i="64"/>
  <c r="L2880" i="64"/>
  <c r="W2880" i="64"/>
  <c r="P2885" i="64"/>
  <c r="W2885" i="64"/>
  <c r="S2885" i="64"/>
  <c r="S2915" i="64"/>
  <c r="P2915" i="64"/>
  <c r="N2915" i="64"/>
  <c r="L2915" i="64"/>
  <c r="W2915" i="64"/>
  <c r="N2918" i="64"/>
  <c r="L2918" i="64"/>
  <c r="P2918" i="64"/>
  <c r="W2925" i="64"/>
  <c r="P2925" i="64"/>
  <c r="N2925" i="64"/>
  <c r="L2925" i="64"/>
  <c r="P2948" i="64"/>
  <c r="W2948" i="64"/>
  <c r="P2994" i="64"/>
  <c r="N2994" i="64"/>
  <c r="L2994" i="64"/>
  <c r="W2994" i="64"/>
  <c r="W3005" i="64"/>
  <c r="S3005" i="64"/>
  <c r="P3005" i="64"/>
  <c r="N3005" i="64"/>
  <c r="P3040" i="64"/>
  <c r="L3040" i="64"/>
  <c r="W3040" i="64"/>
  <c r="S3041" i="64"/>
  <c r="W3062" i="64"/>
  <c r="P3062" i="64"/>
  <c r="S3063" i="64"/>
  <c r="N3062" i="64"/>
  <c r="R3138" i="64"/>
  <c r="P3163" i="64"/>
  <c r="N3163" i="64"/>
  <c r="L3163" i="64"/>
  <c r="W3163" i="64"/>
  <c r="S3163" i="64"/>
  <c r="S3353" i="64"/>
  <c r="N3353" i="64"/>
  <c r="N3347" i="64" s="1"/>
  <c r="P3353" i="64"/>
  <c r="P3347" i="64" s="1"/>
  <c r="L3353" i="64"/>
  <c r="L3347" i="64" s="1"/>
  <c r="P3484" i="64"/>
  <c r="L3484" i="64"/>
  <c r="N3484" i="64"/>
  <c r="S3485" i="64"/>
  <c r="P3489" i="64"/>
  <c r="P3487" i="64" s="1"/>
  <c r="S3489" i="64"/>
  <c r="N3489" i="64"/>
  <c r="N3487" i="64" s="1"/>
  <c r="L3489" i="64"/>
  <c r="L2723" i="64"/>
  <c r="T2743" i="64"/>
  <c r="P2774" i="64"/>
  <c r="L2804" i="64"/>
  <c r="T2811" i="64"/>
  <c r="L2815" i="64"/>
  <c r="P2823" i="64"/>
  <c r="R2823" i="64" s="1"/>
  <c r="W2823" i="64"/>
  <c r="S2829" i="64"/>
  <c r="N2829" i="64"/>
  <c r="L2831" i="64"/>
  <c r="R2831" i="64" s="1"/>
  <c r="N2847" i="64"/>
  <c r="N2849" i="64"/>
  <c r="L2853" i="64"/>
  <c r="T2859" i="64"/>
  <c r="L2876" i="64"/>
  <c r="L2883" i="64"/>
  <c r="R2883" i="64" s="1"/>
  <c r="L2885" i="64"/>
  <c r="W2896" i="64"/>
  <c r="N2896" i="64"/>
  <c r="R2896" i="64" s="1"/>
  <c r="P2910" i="64"/>
  <c r="L2948" i="64"/>
  <c r="L3005" i="64"/>
  <c r="W3029" i="64"/>
  <c r="S3029" i="64"/>
  <c r="P3029" i="64"/>
  <c r="N3029" i="64"/>
  <c r="L3029" i="64"/>
  <c r="N3040" i="64"/>
  <c r="W3043" i="64"/>
  <c r="S3043" i="64"/>
  <c r="P3043" i="64"/>
  <c r="L3043" i="64"/>
  <c r="L3062" i="64"/>
  <c r="S3193" i="64"/>
  <c r="W3193" i="64"/>
  <c r="I3203" i="64"/>
  <c r="F3203" i="64"/>
  <c r="L3481" i="64"/>
  <c r="L3471" i="64" s="1"/>
  <c r="S3481" i="64"/>
  <c r="N3481" i="64"/>
  <c r="P3481" i="64"/>
  <c r="N3561" i="64"/>
  <c r="R3561" i="64" s="1"/>
  <c r="R3563" i="64"/>
  <c r="N2870" i="64"/>
  <c r="L2870" i="64"/>
  <c r="P2899" i="64"/>
  <c r="N2899" i="64"/>
  <c r="P2923" i="64"/>
  <c r="N2923" i="64"/>
  <c r="W2923" i="64"/>
  <c r="T2937" i="64"/>
  <c r="W2944" i="64"/>
  <c r="L2944" i="64"/>
  <c r="P2944" i="64"/>
  <c r="W2962" i="64"/>
  <c r="S2963" i="64"/>
  <c r="N2962" i="64"/>
  <c r="P2962" i="64"/>
  <c r="L2962" i="64"/>
  <c r="W2968" i="64"/>
  <c r="L2968" i="64"/>
  <c r="T2973" i="64"/>
  <c r="P2984" i="64"/>
  <c r="N2984" i="64"/>
  <c r="L2984" i="64"/>
  <c r="W3000" i="64"/>
  <c r="L3000" i="64"/>
  <c r="P3000" i="64"/>
  <c r="N3000" i="64"/>
  <c r="S3023" i="64"/>
  <c r="P3023" i="64"/>
  <c r="R3023" i="64" s="1"/>
  <c r="W3023" i="64"/>
  <c r="T3049" i="64"/>
  <c r="S3065" i="64"/>
  <c r="L3065" i="64"/>
  <c r="P3065" i="64"/>
  <c r="N3065" i="64"/>
  <c r="N3078" i="64"/>
  <c r="L3078" i="64"/>
  <c r="P3097" i="64"/>
  <c r="N3097" i="64"/>
  <c r="L3097" i="64"/>
  <c r="W3097" i="64"/>
  <c r="W3100" i="64"/>
  <c r="P3100" i="64"/>
  <c r="N3100" i="64"/>
  <c r="L3100" i="64"/>
  <c r="S3101" i="64"/>
  <c r="P3108" i="64"/>
  <c r="N3108" i="64"/>
  <c r="W3108" i="64"/>
  <c r="L3108" i="64"/>
  <c r="W3132" i="64"/>
  <c r="L3132" i="64"/>
  <c r="R3132" i="64" s="1"/>
  <c r="F3177" i="64"/>
  <c r="I3201" i="64"/>
  <c r="F3201" i="64"/>
  <c r="F3217" i="64"/>
  <c r="R3254" i="64"/>
  <c r="R3336" i="64"/>
  <c r="R3585" i="64"/>
  <c r="N3565" i="64"/>
  <c r="F2780" i="64"/>
  <c r="S2805" i="64"/>
  <c r="N2805" i="64"/>
  <c r="P2813" i="64"/>
  <c r="N2813" i="64"/>
  <c r="S2821" i="64"/>
  <c r="N2846" i="64"/>
  <c r="L2846" i="64"/>
  <c r="P2889" i="64"/>
  <c r="N2889" i="64"/>
  <c r="L2889" i="64"/>
  <c r="N2894" i="64"/>
  <c r="L2894" i="64"/>
  <c r="P2904" i="64"/>
  <c r="N2904" i="64"/>
  <c r="L2904" i="64"/>
  <c r="W2906" i="64"/>
  <c r="P2906" i="64"/>
  <c r="N2927" i="64"/>
  <c r="L2927" i="64"/>
  <c r="S2927" i="64"/>
  <c r="P2927" i="64"/>
  <c r="N2942" i="64"/>
  <c r="L2942" i="64"/>
  <c r="W2942" i="64"/>
  <c r="P2942" i="64"/>
  <c r="S2951" i="64"/>
  <c r="W2966" i="64"/>
  <c r="P2966" i="64"/>
  <c r="S2971" i="64"/>
  <c r="N2971" i="64"/>
  <c r="P3018" i="64"/>
  <c r="N3018" i="64"/>
  <c r="L3018" i="64"/>
  <c r="P3032" i="64"/>
  <c r="N3032" i="64"/>
  <c r="L3032" i="64"/>
  <c r="W3057" i="64"/>
  <c r="S3057" i="64"/>
  <c r="P3057" i="64"/>
  <c r="P3059" i="64"/>
  <c r="N3059" i="64"/>
  <c r="L3059" i="64"/>
  <c r="S3059" i="64"/>
  <c r="W3081" i="64"/>
  <c r="S3081" i="64"/>
  <c r="P3081" i="64"/>
  <c r="N3081" i="64"/>
  <c r="T3189" i="64"/>
  <c r="F3204" i="64"/>
  <c r="S3293" i="64"/>
  <c r="P3293" i="64"/>
  <c r="N3293" i="64"/>
  <c r="L3293" i="64"/>
  <c r="N2827" i="64"/>
  <c r="L2827" i="64"/>
  <c r="W2827" i="64"/>
  <c r="S2867" i="64"/>
  <c r="P2867" i="64"/>
  <c r="W2872" i="64"/>
  <c r="N2872" i="64"/>
  <c r="P2913" i="64"/>
  <c r="N2913" i="64"/>
  <c r="L2913" i="64"/>
  <c r="S2913" i="64"/>
  <c r="T2927" i="64"/>
  <c r="W2949" i="64"/>
  <c r="P2949" i="64"/>
  <c r="S2949" i="64"/>
  <c r="W2991" i="64"/>
  <c r="L2991" i="64"/>
  <c r="P2993" i="64"/>
  <c r="N2993" i="64"/>
  <c r="L2993" i="64"/>
  <c r="W2993" i="64"/>
  <c r="N3007" i="64"/>
  <c r="L3007" i="64"/>
  <c r="P3007" i="64"/>
  <c r="L3021" i="64"/>
  <c r="W3021" i="64"/>
  <c r="W3030" i="64"/>
  <c r="P3030" i="64"/>
  <c r="W3037" i="64"/>
  <c r="S3037" i="64"/>
  <c r="N3037" i="64"/>
  <c r="L3037" i="64"/>
  <c r="W3076" i="64"/>
  <c r="P3076" i="64"/>
  <c r="N3076" i="64"/>
  <c r="L3076" i="64"/>
  <c r="S3077" i="64"/>
  <c r="W3109" i="64"/>
  <c r="S3109" i="64"/>
  <c r="P3109" i="64"/>
  <c r="N3109" i="64"/>
  <c r="L3109" i="64"/>
  <c r="W3118" i="64"/>
  <c r="N3118" i="64"/>
  <c r="P3118" i="64"/>
  <c r="L3118" i="64"/>
  <c r="W3187" i="64"/>
  <c r="P3187" i="64"/>
  <c r="N3187" i="64"/>
  <c r="L3187" i="64"/>
  <c r="S3227" i="64"/>
  <c r="P3227" i="64"/>
  <c r="N3227" i="64"/>
  <c r="L3227" i="64"/>
  <c r="N3278" i="64"/>
  <c r="P3278" i="64"/>
  <c r="L3278" i="64"/>
  <c r="S3279" i="64"/>
  <c r="N3290" i="64"/>
  <c r="L3290" i="64"/>
  <c r="P3290" i="64"/>
  <c r="N3312" i="64"/>
  <c r="L3312" i="64"/>
  <c r="P3312" i="64"/>
  <c r="L3389" i="64"/>
  <c r="L3381" i="64" s="1"/>
  <c r="S3389" i="64"/>
  <c r="N3389" i="64"/>
  <c r="N3381" i="64" s="1"/>
  <c r="L3401" i="64"/>
  <c r="L3393" i="64" s="1"/>
  <c r="P3401" i="64"/>
  <c r="P3393" i="64" s="1"/>
  <c r="S3401" i="64"/>
  <c r="N3401" i="64"/>
  <c r="N3393" i="64" s="1"/>
  <c r="R3529" i="64"/>
  <c r="P3702" i="64"/>
  <c r="R3761" i="64"/>
  <c r="L3759" i="64"/>
  <c r="P2805" i="64"/>
  <c r="N2821" i="64"/>
  <c r="P2827" i="64"/>
  <c r="T2835" i="64"/>
  <c r="L2840" i="64"/>
  <c r="R2840" i="64" s="1"/>
  <c r="N2843" i="64"/>
  <c r="L2851" i="64"/>
  <c r="R2851" i="64" s="1"/>
  <c r="T2857" i="64"/>
  <c r="L2867" i="64"/>
  <c r="L2872" i="64"/>
  <c r="N2877" i="64"/>
  <c r="N2884" i="64"/>
  <c r="R2884" i="64" s="1"/>
  <c r="L2901" i="64"/>
  <c r="N2906" i="64"/>
  <c r="T2913" i="64"/>
  <c r="N2940" i="64"/>
  <c r="L2949" i="64"/>
  <c r="N2966" i="64"/>
  <c r="P2971" i="64"/>
  <c r="N2982" i="64"/>
  <c r="W2984" i="64"/>
  <c r="R2987" i="64"/>
  <c r="N2991" i="64"/>
  <c r="N2998" i="64"/>
  <c r="L2998" i="64"/>
  <c r="P2998" i="64"/>
  <c r="N3021" i="64"/>
  <c r="L3030" i="64"/>
  <c r="P3037" i="64"/>
  <c r="W3042" i="64"/>
  <c r="P3042" i="64"/>
  <c r="N3042" i="64"/>
  <c r="L3042" i="64"/>
  <c r="P3045" i="64"/>
  <c r="N3045" i="64"/>
  <c r="L3045" i="64"/>
  <c r="W3045" i="64"/>
  <c r="S3045" i="64"/>
  <c r="N3057" i="64"/>
  <c r="W3059" i="64"/>
  <c r="W3066" i="64"/>
  <c r="S3067" i="64"/>
  <c r="N3066" i="64"/>
  <c r="L3066" i="64"/>
  <c r="P3066" i="64"/>
  <c r="W3071" i="64"/>
  <c r="S3071" i="64"/>
  <c r="P3073" i="64"/>
  <c r="N3073" i="64"/>
  <c r="L3073" i="64"/>
  <c r="W3073" i="64"/>
  <c r="P3084" i="64"/>
  <c r="N3084" i="64"/>
  <c r="L3084" i="64"/>
  <c r="W3084" i="64"/>
  <c r="N3115" i="64"/>
  <c r="L3115" i="64"/>
  <c r="W3115" i="64"/>
  <c r="S3115" i="64"/>
  <c r="P3115" i="64"/>
  <c r="S3167" i="64"/>
  <c r="L3166" i="64"/>
  <c r="W3166" i="64"/>
  <c r="L3172" i="64"/>
  <c r="W3172" i="64"/>
  <c r="P3172" i="64"/>
  <c r="S3173" i="64"/>
  <c r="P3202" i="64"/>
  <c r="N3202" i="64"/>
  <c r="L3202" i="64"/>
  <c r="R3271" i="64"/>
  <c r="P3389" i="64"/>
  <c r="P3381" i="64" s="1"/>
  <c r="P3488" i="64"/>
  <c r="P3486" i="64" s="1"/>
  <c r="N3488" i="64"/>
  <c r="N2974" i="64"/>
  <c r="L2974" i="64"/>
  <c r="N2983" i="64"/>
  <c r="L2983" i="64"/>
  <c r="P3036" i="64"/>
  <c r="N3036" i="64"/>
  <c r="L3036" i="64"/>
  <c r="T3089" i="64"/>
  <c r="P3098" i="64"/>
  <c r="N3098" i="64"/>
  <c r="L3098" i="64"/>
  <c r="S3103" i="64"/>
  <c r="P3103" i="64"/>
  <c r="W3103" i="64"/>
  <c r="L3103" i="64"/>
  <c r="P3125" i="64"/>
  <c r="N3125" i="64"/>
  <c r="L3125" i="64"/>
  <c r="W3125" i="64"/>
  <c r="P3135" i="64"/>
  <c r="N3135" i="64"/>
  <c r="L3135" i="64"/>
  <c r="W3152" i="64"/>
  <c r="P3152" i="64"/>
  <c r="L3152" i="64"/>
  <c r="S3179" i="64"/>
  <c r="P3179" i="64"/>
  <c r="N3179" i="64"/>
  <c r="L3179" i="64"/>
  <c r="P3199" i="64"/>
  <c r="N3199" i="64"/>
  <c r="L3199" i="64"/>
  <c r="W3199" i="64"/>
  <c r="S3251" i="64"/>
  <c r="R3256" i="64"/>
  <c r="R3449" i="64"/>
  <c r="R3763" i="64"/>
  <c r="R3777" i="64"/>
  <c r="L3775" i="64"/>
  <c r="S2931" i="64"/>
  <c r="P2960" i="64"/>
  <c r="N2960" i="64"/>
  <c r="L2960" i="64"/>
  <c r="T2985" i="64"/>
  <c r="N3039" i="64"/>
  <c r="P3039" i="64"/>
  <c r="L3039" i="64"/>
  <c r="P3050" i="64"/>
  <c r="N3050" i="64"/>
  <c r="W3056" i="64"/>
  <c r="P3056" i="64"/>
  <c r="N3056" i="64"/>
  <c r="L3056" i="64"/>
  <c r="W3090" i="64"/>
  <c r="N3090" i="64"/>
  <c r="P3121" i="64"/>
  <c r="N3121" i="64"/>
  <c r="W3121" i="64"/>
  <c r="S3121" i="64"/>
  <c r="S3215" i="64"/>
  <c r="P3215" i="64"/>
  <c r="N3215" i="64"/>
  <c r="L3215" i="64"/>
  <c r="W3215" i="64"/>
  <c r="S3277" i="64"/>
  <c r="P3277" i="64"/>
  <c r="N3277" i="64"/>
  <c r="L3277" i="64"/>
  <c r="L3330" i="64"/>
  <c r="P3330" i="64"/>
  <c r="P3326" i="64" s="1"/>
  <c r="N3330" i="64"/>
  <c r="N3332" i="64"/>
  <c r="N3558" i="64"/>
  <c r="N3554" i="64" s="1"/>
  <c r="P3558" i="64"/>
  <c r="L3558" i="64"/>
  <c r="S3703" i="64"/>
  <c r="L2931" i="64"/>
  <c r="L2934" i="64"/>
  <c r="N2941" i="64"/>
  <c r="S2943" i="64"/>
  <c r="P2989" i="64"/>
  <c r="N2989" i="64"/>
  <c r="L3016" i="64"/>
  <c r="N3022" i="64"/>
  <c r="L3022" i="64"/>
  <c r="N3031" i="64"/>
  <c r="L3031" i="64"/>
  <c r="W3046" i="64"/>
  <c r="P3046" i="64"/>
  <c r="S3047" i="64"/>
  <c r="L3050" i="64"/>
  <c r="L3068" i="64"/>
  <c r="W3068" i="64"/>
  <c r="P3068" i="64"/>
  <c r="T3077" i="64"/>
  <c r="W3085" i="64"/>
  <c r="S3085" i="64"/>
  <c r="P3085" i="64"/>
  <c r="N3085" i="64"/>
  <c r="L3085" i="64"/>
  <c r="L3090" i="64"/>
  <c r="T3101" i="64"/>
  <c r="W3104" i="64"/>
  <c r="L3104" i="64"/>
  <c r="L3106" i="64"/>
  <c r="L3121" i="64"/>
  <c r="P3140" i="64"/>
  <c r="N3140" i="64"/>
  <c r="W3140" i="64"/>
  <c r="L3140" i="64"/>
  <c r="W3158" i="64"/>
  <c r="P3158" i="64"/>
  <c r="N3162" i="64"/>
  <c r="L3162" i="64"/>
  <c r="W3162" i="64"/>
  <c r="P3162" i="64"/>
  <c r="W3184" i="64"/>
  <c r="L3184" i="64"/>
  <c r="N3190" i="64"/>
  <c r="L3190" i="64"/>
  <c r="W3206" i="64"/>
  <c r="P3206" i="64"/>
  <c r="I3215" i="64"/>
  <c r="P3229" i="64"/>
  <c r="N3229" i="64"/>
  <c r="L3229" i="64"/>
  <c r="P3288" i="64"/>
  <c r="N3288" i="64"/>
  <c r="R3388" i="64"/>
  <c r="L3380" i="64"/>
  <c r="P3520" i="64"/>
  <c r="P3518" i="64" s="1"/>
  <c r="N3520" i="64"/>
  <c r="N3518" i="64" s="1"/>
  <c r="L3520" i="64"/>
  <c r="S3521" i="64"/>
  <c r="P3759" i="64"/>
  <c r="T2929" i="64"/>
  <c r="N2931" i="64"/>
  <c r="W2932" i="64"/>
  <c r="N2934" i="64"/>
  <c r="P2941" i="64"/>
  <c r="L2943" i="64"/>
  <c r="R2943" i="64" s="1"/>
  <c r="P2969" i="64"/>
  <c r="N2969" i="64"/>
  <c r="L2969" i="64"/>
  <c r="W2969" i="64"/>
  <c r="N2973" i="64"/>
  <c r="R2973" i="64" s="1"/>
  <c r="S2975" i="64"/>
  <c r="P2975" i="64"/>
  <c r="L2989" i="64"/>
  <c r="T3009" i="64"/>
  <c r="P3022" i="64"/>
  <c r="P3031" i="64"/>
  <c r="S3039" i="64"/>
  <c r="T3041" i="64"/>
  <c r="L3046" i="64"/>
  <c r="N3054" i="64"/>
  <c r="L3054" i="64"/>
  <c r="W3054" i="64"/>
  <c r="N3068" i="64"/>
  <c r="P3090" i="64"/>
  <c r="N3104" i="64"/>
  <c r="N3106" i="64"/>
  <c r="P3116" i="64"/>
  <c r="N3116" i="64"/>
  <c r="L3116" i="64"/>
  <c r="W3116" i="64"/>
  <c r="L3129" i="64"/>
  <c r="W3129" i="64"/>
  <c r="S3129" i="64"/>
  <c r="P3129" i="64"/>
  <c r="W3135" i="64"/>
  <c r="N3143" i="64"/>
  <c r="L3143" i="64"/>
  <c r="S3143" i="64"/>
  <c r="L3160" i="64"/>
  <c r="W3160" i="64"/>
  <c r="W3179" i="64"/>
  <c r="S3199" i="64"/>
  <c r="S3229" i="64"/>
  <c r="R3252" i="64"/>
  <c r="L3288" i="64"/>
  <c r="N3629" i="64"/>
  <c r="S3079" i="64"/>
  <c r="P3079" i="64"/>
  <c r="R3079" i="64" s="1"/>
  <c r="P3088" i="64"/>
  <c r="N3088" i="64"/>
  <c r="L3088" i="64"/>
  <c r="N3279" i="64"/>
  <c r="L3279" i="64"/>
  <c r="R3324" i="64"/>
  <c r="R3526" i="64"/>
  <c r="R3631" i="64"/>
  <c r="L3629" i="64"/>
  <c r="R3678" i="64"/>
  <c r="R3706" i="64"/>
  <c r="N3759" i="64"/>
  <c r="W3070" i="64"/>
  <c r="P3070" i="64"/>
  <c r="W3088" i="64"/>
  <c r="W3094" i="64"/>
  <c r="P3094" i="64"/>
  <c r="P3133" i="64"/>
  <c r="P3144" i="64"/>
  <c r="N3144" i="64"/>
  <c r="L3144" i="64"/>
  <c r="T3157" i="64"/>
  <c r="N3159" i="64"/>
  <c r="L3159" i="64"/>
  <c r="P3176" i="64"/>
  <c r="N3176" i="64"/>
  <c r="L3176" i="64"/>
  <c r="N3282" i="64"/>
  <c r="N3280" i="64" s="1"/>
  <c r="L3282" i="64"/>
  <c r="S3327" i="64"/>
  <c r="R3369" i="64"/>
  <c r="L3367" i="64"/>
  <c r="R3415" i="64"/>
  <c r="P3496" i="64"/>
  <c r="P3492" i="64" s="1"/>
  <c r="L3496" i="64"/>
  <c r="S3497" i="64"/>
  <c r="N3496" i="64"/>
  <c r="S3517" i="64"/>
  <c r="S3543" i="64"/>
  <c r="P3703" i="64"/>
  <c r="L3048" i="64"/>
  <c r="N3063" i="64"/>
  <c r="L3063" i="64"/>
  <c r="L3070" i="64"/>
  <c r="W3091" i="64"/>
  <c r="S3091" i="64"/>
  <c r="L3094" i="64"/>
  <c r="W3122" i="64"/>
  <c r="P3122" i="64"/>
  <c r="I3152" i="64"/>
  <c r="P3173" i="64"/>
  <c r="N3173" i="64"/>
  <c r="L3173" i="64"/>
  <c r="W3173" i="64"/>
  <c r="I3176" i="64"/>
  <c r="R3248" i="64"/>
  <c r="P3282" i="64"/>
  <c r="P3280" i="64" s="1"/>
  <c r="L3331" i="64"/>
  <c r="S3331" i="64"/>
  <c r="P3331" i="64"/>
  <c r="N3331" i="64"/>
  <c r="L3335" i="64"/>
  <c r="P3335" i="64"/>
  <c r="P3333" i="64" s="1"/>
  <c r="N3335" i="64"/>
  <c r="N3333" i="64" s="1"/>
  <c r="R3340" i="64"/>
  <c r="N3338" i="64"/>
  <c r="R3440" i="64"/>
  <c r="L3438" i="64"/>
  <c r="R3713" i="64"/>
  <c r="R3801" i="64"/>
  <c r="L3799" i="64"/>
  <c r="N3048" i="64"/>
  <c r="P3063" i="64"/>
  <c r="N3070" i="64"/>
  <c r="N3087" i="64"/>
  <c r="L3087" i="64"/>
  <c r="L3091" i="64"/>
  <c r="R3091" i="64" s="1"/>
  <c r="N3094" i="64"/>
  <c r="S3105" i="64"/>
  <c r="L3122" i="64"/>
  <c r="S3133" i="64"/>
  <c r="W3155" i="64"/>
  <c r="S3155" i="64"/>
  <c r="P3159" i="64"/>
  <c r="I3173" i="64"/>
  <c r="L3214" i="64"/>
  <c r="R3244" i="64"/>
  <c r="R3246" i="64"/>
  <c r="L3264" i="64"/>
  <c r="N3264" i="64"/>
  <c r="S3283" i="64"/>
  <c r="N3283" i="64"/>
  <c r="N3281" i="64" s="1"/>
  <c r="L3283" i="64"/>
  <c r="N3295" i="64"/>
  <c r="L3295" i="64"/>
  <c r="S3335" i="64"/>
  <c r="P3565" i="64"/>
  <c r="W3079" i="64"/>
  <c r="N3102" i="64"/>
  <c r="L3102" i="64"/>
  <c r="W3113" i="64"/>
  <c r="S3113" i="64"/>
  <c r="W3119" i="64"/>
  <c r="S3119" i="64"/>
  <c r="P3126" i="64"/>
  <c r="N3126" i="64"/>
  <c r="L3126" i="64"/>
  <c r="N3130" i="64"/>
  <c r="L3130" i="64"/>
  <c r="P3139" i="64"/>
  <c r="N3139" i="64"/>
  <c r="L3139" i="64"/>
  <c r="W3144" i="64"/>
  <c r="W3149" i="64"/>
  <c r="S3149" i="64"/>
  <c r="P3161" i="64"/>
  <c r="N3161" i="64"/>
  <c r="L3161" i="64"/>
  <c r="W3161" i="64"/>
  <c r="T3187" i="64"/>
  <c r="S3197" i="64"/>
  <c r="N3214" i="64"/>
  <c r="R3242" i="64"/>
  <c r="P3295" i="64"/>
  <c r="R3383" i="64"/>
  <c r="R3395" i="64"/>
  <c r="R3416" i="64"/>
  <c r="L3414" i="64"/>
  <c r="R3414" i="64" s="1"/>
  <c r="L3435" i="64"/>
  <c r="R3435" i="64" s="1"/>
  <c r="R3476" i="64"/>
  <c r="R3870" i="64"/>
  <c r="P3798" i="64"/>
  <c r="P3796" i="64" s="1"/>
  <c r="S3289" i="64"/>
  <c r="R3342" i="64"/>
  <c r="L3338" i="64"/>
  <c r="N3377" i="64"/>
  <c r="N3367" i="64" s="1"/>
  <c r="P3377" i="64"/>
  <c r="P3367" i="64" s="1"/>
  <c r="S3471" i="64"/>
  <c r="R3676" i="64"/>
  <c r="R3704" i="64"/>
  <c r="L3702" i="64"/>
  <c r="P3289" i="64"/>
  <c r="R3296" i="64"/>
  <c r="R3307" i="64"/>
  <c r="S3377" i="64"/>
  <c r="R3411" i="64"/>
  <c r="S3483" i="64"/>
  <c r="N3483" i="64"/>
  <c r="N3775" i="64"/>
  <c r="L3226" i="64"/>
  <c r="S3241" i="64"/>
  <c r="N3316" i="64"/>
  <c r="N3314" i="64" s="1"/>
  <c r="P3316" i="64"/>
  <c r="P3314" i="64" s="1"/>
  <c r="L3316" i="64"/>
  <c r="N3321" i="64"/>
  <c r="P3321" i="64"/>
  <c r="S3455" i="64"/>
  <c r="L3502" i="64"/>
  <c r="P3502" i="64"/>
  <c r="P3500" i="64" s="1"/>
  <c r="N3502" i="64"/>
  <c r="N3500" i="64" s="1"/>
  <c r="L3628" i="64"/>
  <c r="R3630" i="64"/>
  <c r="N3226" i="64"/>
  <c r="R3247" i="64"/>
  <c r="R3249" i="64"/>
  <c r="R3260" i="64"/>
  <c r="S3285" i="64"/>
  <c r="L3294" i="64"/>
  <c r="L3321" i="64"/>
  <c r="R3407" i="64"/>
  <c r="P3483" i="64"/>
  <c r="R3544" i="64"/>
  <c r="N3559" i="64"/>
  <c r="N3555" i="64" s="1"/>
  <c r="L3559" i="64"/>
  <c r="P3559" i="64"/>
  <c r="S3281" i="64"/>
  <c r="P3294" i="64"/>
  <c r="S3303" i="64"/>
  <c r="N3303" i="64"/>
  <c r="R3303" i="64" s="1"/>
  <c r="L3334" i="64"/>
  <c r="P3334" i="64"/>
  <c r="P3332" i="64" s="1"/>
  <c r="R3348" i="64"/>
  <c r="R3363" i="64"/>
  <c r="P3380" i="64"/>
  <c r="N3405" i="64"/>
  <c r="L3456" i="64"/>
  <c r="L3462" i="64"/>
  <c r="S3469" i="64"/>
  <c r="S3487" i="64"/>
  <c r="S3559" i="64"/>
  <c r="R3633" i="64"/>
  <c r="R3686" i="64"/>
  <c r="R3441" i="64"/>
  <c r="R3443" i="64"/>
  <c r="L3439" i="64"/>
  <c r="N3479" i="64"/>
  <c r="P3479" i="64"/>
  <c r="R3566" i="64"/>
  <c r="N3564" i="64"/>
  <c r="R3790" i="64"/>
  <c r="L3774" i="64"/>
  <c r="R3809" i="64"/>
  <c r="P3799" i="64"/>
  <c r="P3797" i="64" s="1"/>
  <c r="R3835" i="64"/>
  <c r="S3311" i="64"/>
  <c r="P3323" i="64"/>
  <c r="S3463" i="64"/>
  <c r="S3479" i="64"/>
  <c r="L3543" i="64"/>
  <c r="L3311" i="64"/>
  <c r="L3352" i="64"/>
  <c r="L3346" i="64" s="1"/>
  <c r="S3421" i="64"/>
  <c r="L3463" i="64"/>
  <c r="N3472" i="64"/>
  <c r="S3541" i="64"/>
  <c r="P3541" i="64"/>
  <c r="N3311" i="64"/>
  <c r="P3352" i="64"/>
  <c r="P3346" i="64" s="1"/>
  <c r="R3362" i="64"/>
  <c r="R3364" i="64"/>
  <c r="R3396" i="64"/>
  <c r="L3444" i="64"/>
  <c r="S3457" i="64"/>
  <c r="N3457" i="64"/>
  <c r="R3459" i="64"/>
  <c r="P3472" i="64"/>
  <c r="P3475" i="64"/>
  <c r="S3475" i="64"/>
  <c r="N3475" i="64"/>
  <c r="R3512" i="64"/>
  <c r="N3504" i="64"/>
  <c r="L3531" i="64"/>
  <c r="S3557" i="64"/>
  <c r="P3557" i="64"/>
  <c r="L3557" i="64"/>
  <c r="R3638" i="64"/>
  <c r="R3643" i="64"/>
  <c r="R3744" i="64"/>
  <c r="R3815" i="64"/>
  <c r="S3315" i="64"/>
  <c r="R3382" i="64"/>
  <c r="R3394" i="64"/>
  <c r="N3404" i="64"/>
  <c r="R3406" i="64"/>
  <c r="R3417" i="64"/>
  <c r="S3473" i="64"/>
  <c r="N3473" i="64"/>
  <c r="P3480" i="64"/>
  <c r="N3480" i="64"/>
  <c r="L3480" i="64"/>
  <c r="P3485" i="64"/>
  <c r="N3485" i="64"/>
  <c r="R3515" i="64"/>
  <c r="R3528" i="64"/>
  <c r="N3531" i="64"/>
  <c r="R3539" i="64"/>
  <c r="P3646" i="64"/>
  <c r="R3648" i="64"/>
  <c r="R3672" i="64"/>
  <c r="R3813" i="64"/>
  <c r="R3861" i="64"/>
  <c r="P3504" i="64"/>
  <c r="R3510" i="64"/>
  <c r="R3513" i="64"/>
  <c r="R3527" i="64"/>
  <c r="R3548" i="64"/>
  <c r="S3627" i="64"/>
  <c r="R3660" i="64"/>
  <c r="R3687" i="64"/>
  <c r="R3742" i="64"/>
  <c r="N3799" i="64"/>
  <c r="N3797" i="64" s="1"/>
  <c r="R3863" i="64"/>
  <c r="R3871" i="64"/>
  <c r="L3505" i="64"/>
  <c r="R3576" i="64"/>
  <c r="N3702" i="64"/>
  <c r="N3774" i="64"/>
  <c r="L3703" i="64"/>
  <c r="R3709" i="64"/>
  <c r="R3743" i="64"/>
  <c r="R3839" i="64"/>
  <c r="R3847" i="64"/>
  <c r="R3911" i="64"/>
  <c r="R3649" i="64"/>
  <c r="R3780" i="64"/>
  <c r="R3837" i="64"/>
  <c r="R3909" i="64"/>
  <c r="R3507" i="64"/>
  <c r="R3514" i="64"/>
  <c r="P3530" i="64"/>
  <c r="R3591" i="64"/>
  <c r="R3593" i="64"/>
  <c r="L3647" i="64"/>
  <c r="N3703" i="64"/>
  <c r="R3707" i="64"/>
  <c r="R3748" i="64"/>
  <c r="R3762" i="64"/>
  <c r="P3758" i="64"/>
  <c r="N3798" i="64"/>
  <c r="N3796" i="64" s="1"/>
  <c r="S3933" i="64"/>
  <c r="N3495" i="64"/>
  <c r="L3495" i="64"/>
  <c r="N3503" i="64"/>
  <c r="N3501" i="64" s="1"/>
  <c r="L3503" i="64"/>
  <c r="L3564" i="64"/>
  <c r="R3675" i="64"/>
  <c r="R3677" i="64"/>
  <c r="L3646" i="64"/>
  <c r="R3719" i="64"/>
  <c r="R3752" i="64"/>
  <c r="N3758" i="64"/>
  <c r="L3798" i="64"/>
  <c r="L3404" i="64"/>
  <c r="R3567" i="64"/>
  <c r="R3569" i="64"/>
  <c r="R3640" i="64"/>
  <c r="R3642" i="64"/>
  <c r="N3646" i="64"/>
  <c r="R3772" i="64"/>
  <c r="R3808" i="64"/>
  <c r="R3832" i="64"/>
  <c r="R3856" i="64"/>
  <c r="R3880" i="64"/>
  <c r="O3943" i="60"/>
  <c r="M3943" i="60"/>
  <c r="L3943" i="60"/>
  <c r="L3941" i="60" s="1"/>
  <c r="L3939" i="60" s="1"/>
  <c r="J3943" i="60"/>
  <c r="J3941" i="60" s="1"/>
  <c r="J3939" i="60" s="1"/>
  <c r="H3943" i="60"/>
  <c r="M3942" i="60"/>
  <c r="L3942" i="60"/>
  <c r="L3940" i="60" s="1"/>
  <c r="L3938" i="60" s="1"/>
  <c r="J3942" i="60"/>
  <c r="J3940" i="60" s="1"/>
  <c r="J3938" i="60" s="1"/>
  <c r="H3942" i="60"/>
  <c r="P3941" i="60"/>
  <c r="O3941" i="60"/>
  <c r="P3939" i="60"/>
  <c r="O3939" i="60"/>
  <c r="O3937" i="60"/>
  <c r="M3937" i="60"/>
  <c r="L3937" i="60"/>
  <c r="J3937" i="60"/>
  <c r="H3937" i="60"/>
  <c r="M3936" i="60"/>
  <c r="L3936" i="60"/>
  <c r="J3936" i="60"/>
  <c r="H3936" i="60"/>
  <c r="O3935" i="60"/>
  <c r="M3935" i="60"/>
  <c r="L3935" i="60"/>
  <c r="J3935" i="60"/>
  <c r="H3935" i="60"/>
  <c r="M3934" i="60"/>
  <c r="L3934" i="60"/>
  <c r="J3934" i="60"/>
  <c r="H3934" i="60"/>
  <c r="O3933" i="60"/>
  <c r="M3933" i="60"/>
  <c r="L3933" i="60"/>
  <c r="J3933" i="60"/>
  <c r="H3933" i="60"/>
  <c r="M3932" i="60"/>
  <c r="L3932" i="60"/>
  <c r="J3932" i="60"/>
  <c r="H3932" i="60"/>
  <c r="O3931" i="60"/>
  <c r="M3931" i="60"/>
  <c r="L3931" i="60"/>
  <c r="J3931" i="60"/>
  <c r="H3931" i="60"/>
  <c r="M3930" i="60"/>
  <c r="L3930" i="60"/>
  <c r="J3930" i="60"/>
  <c r="H3930" i="60"/>
  <c r="O3929" i="60"/>
  <c r="M3929" i="60"/>
  <c r="L3929" i="60"/>
  <c r="J3929" i="60"/>
  <c r="H3929" i="60"/>
  <c r="M3928" i="60"/>
  <c r="L3928" i="60"/>
  <c r="J3928" i="60"/>
  <c r="H3928" i="60"/>
  <c r="O3927" i="60"/>
  <c r="M3927" i="60"/>
  <c r="L3927" i="60"/>
  <c r="J3927" i="60"/>
  <c r="H3927" i="60"/>
  <c r="M3926" i="60"/>
  <c r="L3926" i="60"/>
  <c r="J3926" i="60"/>
  <c r="H3926" i="60"/>
  <c r="O3925" i="60"/>
  <c r="M3925" i="60"/>
  <c r="L3925" i="60"/>
  <c r="J3925" i="60"/>
  <c r="H3925" i="60"/>
  <c r="M3924" i="60"/>
  <c r="L3924" i="60"/>
  <c r="J3924" i="60"/>
  <c r="H3924" i="60"/>
  <c r="O3923" i="60"/>
  <c r="M3923" i="60"/>
  <c r="L3923" i="60"/>
  <c r="J3923" i="60"/>
  <c r="H3923" i="60"/>
  <c r="M3922" i="60"/>
  <c r="L3922" i="60"/>
  <c r="J3922" i="60"/>
  <c r="H3922" i="60"/>
  <c r="O3921" i="60"/>
  <c r="M3921" i="60"/>
  <c r="L3921" i="60"/>
  <c r="J3921" i="60"/>
  <c r="H3921" i="60"/>
  <c r="M3920" i="60"/>
  <c r="L3920" i="60"/>
  <c r="J3920" i="60"/>
  <c r="H3920" i="60"/>
  <c r="O3919" i="60"/>
  <c r="M3919" i="60"/>
  <c r="L3919" i="60"/>
  <c r="J3919" i="60"/>
  <c r="H3919" i="60"/>
  <c r="M3918" i="60"/>
  <c r="L3918" i="60"/>
  <c r="J3918" i="60"/>
  <c r="H3918" i="60"/>
  <c r="O3917" i="60"/>
  <c r="M3917" i="60"/>
  <c r="L3917" i="60"/>
  <c r="J3917" i="60"/>
  <c r="H3917" i="60"/>
  <c r="M3916" i="60"/>
  <c r="L3916" i="60"/>
  <c r="J3916" i="60"/>
  <c r="H3916" i="60"/>
  <c r="O3915" i="60"/>
  <c r="M3915" i="60"/>
  <c r="L3915" i="60"/>
  <c r="J3915" i="60"/>
  <c r="H3915" i="60"/>
  <c r="M3914" i="60"/>
  <c r="L3914" i="60"/>
  <c r="J3914" i="60"/>
  <c r="H3914" i="60"/>
  <c r="O3913" i="60"/>
  <c r="M3913" i="60"/>
  <c r="L3913" i="60"/>
  <c r="J3913" i="60"/>
  <c r="H3913" i="60"/>
  <c r="M3912" i="60"/>
  <c r="L3912" i="60"/>
  <c r="J3912" i="60"/>
  <c r="H3912" i="60"/>
  <c r="O3911" i="60"/>
  <c r="M3911" i="60"/>
  <c r="L3911" i="60"/>
  <c r="J3911" i="60"/>
  <c r="H3911" i="60"/>
  <c r="M3910" i="60"/>
  <c r="L3910" i="60"/>
  <c r="J3910" i="60"/>
  <c r="H3910" i="60"/>
  <c r="O3909" i="60"/>
  <c r="M3909" i="60"/>
  <c r="L3909" i="60"/>
  <c r="J3909" i="60"/>
  <c r="H3909" i="60"/>
  <c r="M3908" i="60"/>
  <c r="L3908" i="60"/>
  <c r="J3908" i="60"/>
  <c r="H3908" i="60"/>
  <c r="O3907" i="60"/>
  <c r="M3907" i="60"/>
  <c r="L3907" i="60"/>
  <c r="J3907" i="60"/>
  <c r="H3907" i="60"/>
  <c r="M3906" i="60"/>
  <c r="L3906" i="60"/>
  <c r="J3906" i="60"/>
  <c r="H3906" i="60"/>
  <c r="O3905" i="60"/>
  <c r="M3905" i="60"/>
  <c r="L3905" i="60"/>
  <c r="J3905" i="60"/>
  <c r="H3905" i="60"/>
  <c r="M3904" i="60"/>
  <c r="L3904" i="60"/>
  <c r="J3904" i="60"/>
  <c r="H3904" i="60"/>
  <c r="O3903" i="60"/>
  <c r="M3903" i="60"/>
  <c r="L3903" i="60"/>
  <c r="J3903" i="60"/>
  <c r="H3903" i="60"/>
  <c r="M3902" i="60"/>
  <c r="L3902" i="60"/>
  <c r="J3902" i="60"/>
  <c r="H3902" i="60"/>
  <c r="O3901" i="60"/>
  <c r="M3901" i="60"/>
  <c r="L3901" i="60"/>
  <c r="J3901" i="60"/>
  <c r="H3901" i="60"/>
  <c r="M3900" i="60"/>
  <c r="L3900" i="60"/>
  <c r="J3900" i="60"/>
  <c r="H3900" i="60"/>
  <c r="O3899" i="60"/>
  <c r="M3899" i="60"/>
  <c r="L3899" i="60"/>
  <c r="J3899" i="60"/>
  <c r="H3899" i="60"/>
  <c r="M3898" i="60"/>
  <c r="L3898" i="60"/>
  <c r="J3898" i="60"/>
  <c r="H3898" i="60"/>
  <c r="O3897" i="60"/>
  <c r="M3897" i="60"/>
  <c r="L3897" i="60"/>
  <c r="J3897" i="60"/>
  <c r="H3897" i="60"/>
  <c r="M3896" i="60"/>
  <c r="L3896" i="60"/>
  <c r="J3896" i="60"/>
  <c r="H3896" i="60"/>
  <c r="O3895" i="60"/>
  <c r="M3895" i="60"/>
  <c r="L3895" i="60"/>
  <c r="J3895" i="60"/>
  <c r="H3895" i="60"/>
  <c r="M3894" i="60"/>
  <c r="L3894" i="60"/>
  <c r="J3894" i="60"/>
  <c r="H3894" i="60"/>
  <c r="O3893" i="60"/>
  <c r="M3893" i="60"/>
  <c r="L3893" i="60"/>
  <c r="J3893" i="60"/>
  <c r="H3893" i="60"/>
  <c r="M3892" i="60"/>
  <c r="L3892" i="60"/>
  <c r="J3892" i="60"/>
  <c r="H3892" i="60"/>
  <c r="O3891" i="60"/>
  <c r="M3891" i="60"/>
  <c r="L3891" i="60"/>
  <c r="J3891" i="60"/>
  <c r="H3891" i="60"/>
  <c r="M3890" i="60"/>
  <c r="L3890" i="60"/>
  <c r="J3890" i="60"/>
  <c r="H3890" i="60"/>
  <c r="O3889" i="60"/>
  <c r="M3889" i="60"/>
  <c r="L3889" i="60"/>
  <c r="J3889" i="60"/>
  <c r="H3889" i="60"/>
  <c r="M3888" i="60"/>
  <c r="L3888" i="60"/>
  <c r="J3888" i="60"/>
  <c r="H3888" i="60"/>
  <c r="O3887" i="60"/>
  <c r="M3887" i="60"/>
  <c r="L3887" i="60"/>
  <c r="J3887" i="60"/>
  <c r="H3887" i="60"/>
  <c r="M3886" i="60"/>
  <c r="L3886" i="60"/>
  <c r="J3886" i="60"/>
  <c r="H3886" i="60"/>
  <c r="O3885" i="60"/>
  <c r="M3885" i="60"/>
  <c r="L3885" i="60"/>
  <c r="J3885" i="60"/>
  <c r="H3885" i="60"/>
  <c r="M3884" i="60"/>
  <c r="L3884" i="60"/>
  <c r="J3884" i="60"/>
  <c r="H3884" i="60"/>
  <c r="O3883" i="60"/>
  <c r="M3883" i="60"/>
  <c r="L3883" i="60"/>
  <c r="J3883" i="60"/>
  <c r="H3883" i="60"/>
  <c r="M3882" i="60"/>
  <c r="L3882" i="60"/>
  <c r="J3882" i="60"/>
  <c r="H3882" i="60"/>
  <c r="O3881" i="60"/>
  <c r="M3881" i="60"/>
  <c r="L3881" i="60"/>
  <c r="J3881" i="60"/>
  <c r="H3881" i="60"/>
  <c r="M3880" i="60"/>
  <c r="L3880" i="60"/>
  <c r="J3880" i="60"/>
  <c r="H3880" i="60"/>
  <c r="O3879" i="60"/>
  <c r="M3879" i="60"/>
  <c r="L3879" i="60"/>
  <c r="J3879" i="60"/>
  <c r="H3879" i="60"/>
  <c r="M3878" i="60"/>
  <c r="L3878" i="60"/>
  <c r="J3878" i="60"/>
  <c r="H3878" i="60"/>
  <c r="O3877" i="60"/>
  <c r="M3877" i="60"/>
  <c r="L3877" i="60"/>
  <c r="J3877" i="60"/>
  <c r="H3877" i="60"/>
  <c r="M3876" i="60"/>
  <c r="L3876" i="60"/>
  <c r="J3876" i="60"/>
  <c r="H3876" i="60"/>
  <c r="O3875" i="60"/>
  <c r="M3875" i="60"/>
  <c r="L3875" i="60"/>
  <c r="J3875" i="60"/>
  <c r="H3875" i="60"/>
  <c r="M3874" i="60"/>
  <c r="L3874" i="60"/>
  <c r="J3874" i="60"/>
  <c r="H3874" i="60"/>
  <c r="O3873" i="60"/>
  <c r="M3873" i="60"/>
  <c r="L3873" i="60"/>
  <c r="J3873" i="60"/>
  <c r="H3873" i="60"/>
  <c r="M3872" i="60"/>
  <c r="L3872" i="60"/>
  <c r="J3872" i="60"/>
  <c r="H3872" i="60"/>
  <c r="O3871" i="60"/>
  <c r="M3871" i="60"/>
  <c r="L3871" i="60"/>
  <c r="J3871" i="60"/>
  <c r="H3871" i="60"/>
  <c r="M3870" i="60"/>
  <c r="L3870" i="60"/>
  <c r="J3870" i="60"/>
  <c r="H3870" i="60"/>
  <c r="O3869" i="60"/>
  <c r="M3869" i="60"/>
  <c r="L3869" i="60"/>
  <c r="J3869" i="60"/>
  <c r="H3869" i="60"/>
  <c r="M3868" i="60"/>
  <c r="L3868" i="60"/>
  <c r="J3868" i="60"/>
  <c r="H3868" i="60"/>
  <c r="O3867" i="60"/>
  <c r="M3867" i="60"/>
  <c r="L3867" i="60"/>
  <c r="J3867" i="60"/>
  <c r="H3867" i="60"/>
  <c r="M3866" i="60"/>
  <c r="L3866" i="60"/>
  <c r="J3866" i="60"/>
  <c r="H3866" i="60"/>
  <c r="O3865" i="60"/>
  <c r="M3865" i="60"/>
  <c r="L3865" i="60"/>
  <c r="J3865" i="60"/>
  <c r="H3865" i="60"/>
  <c r="M3864" i="60"/>
  <c r="L3864" i="60"/>
  <c r="J3864" i="60"/>
  <c r="H3864" i="60"/>
  <c r="O3863" i="60"/>
  <c r="M3863" i="60"/>
  <c r="L3863" i="60"/>
  <c r="J3863" i="60"/>
  <c r="H3863" i="60"/>
  <c r="M3862" i="60"/>
  <c r="L3862" i="60"/>
  <c r="J3862" i="60"/>
  <c r="H3862" i="60"/>
  <c r="O3861" i="60"/>
  <c r="M3861" i="60"/>
  <c r="L3861" i="60"/>
  <c r="J3861" i="60"/>
  <c r="H3861" i="60"/>
  <c r="M3860" i="60"/>
  <c r="L3860" i="60"/>
  <c r="J3860" i="60"/>
  <c r="H3860" i="60"/>
  <c r="O3859" i="60"/>
  <c r="M3859" i="60"/>
  <c r="L3859" i="60"/>
  <c r="J3859" i="60"/>
  <c r="H3859" i="60"/>
  <c r="M3858" i="60"/>
  <c r="L3858" i="60"/>
  <c r="J3858" i="60"/>
  <c r="H3858" i="60"/>
  <c r="O3857" i="60"/>
  <c r="M3857" i="60"/>
  <c r="L3857" i="60"/>
  <c r="J3857" i="60"/>
  <c r="H3857" i="60"/>
  <c r="M3856" i="60"/>
  <c r="L3856" i="60"/>
  <c r="J3856" i="60"/>
  <c r="H3856" i="60"/>
  <c r="O3855" i="60"/>
  <c r="M3855" i="60"/>
  <c r="L3855" i="60"/>
  <c r="J3855" i="60"/>
  <c r="H3855" i="60"/>
  <c r="M3854" i="60"/>
  <c r="L3854" i="60"/>
  <c r="J3854" i="60"/>
  <c r="H3854" i="60"/>
  <c r="O3853" i="60"/>
  <c r="M3853" i="60"/>
  <c r="L3853" i="60"/>
  <c r="J3853" i="60"/>
  <c r="H3853" i="60"/>
  <c r="M3852" i="60"/>
  <c r="L3852" i="60"/>
  <c r="J3852" i="60"/>
  <c r="H3852" i="60"/>
  <c r="O3851" i="60"/>
  <c r="M3851" i="60"/>
  <c r="L3851" i="60"/>
  <c r="J3851" i="60"/>
  <c r="H3851" i="60"/>
  <c r="M3850" i="60"/>
  <c r="L3850" i="60"/>
  <c r="J3850" i="60"/>
  <c r="H3850" i="60"/>
  <c r="O3849" i="60"/>
  <c r="M3849" i="60"/>
  <c r="L3849" i="60"/>
  <c r="J3849" i="60"/>
  <c r="H3849" i="60"/>
  <c r="M3848" i="60"/>
  <c r="L3848" i="60"/>
  <c r="J3848" i="60"/>
  <c r="H3848" i="60"/>
  <c r="O3847" i="60"/>
  <c r="M3847" i="60"/>
  <c r="L3847" i="60"/>
  <c r="J3847" i="60"/>
  <c r="H3847" i="60"/>
  <c r="M3846" i="60"/>
  <c r="L3846" i="60"/>
  <c r="J3846" i="60"/>
  <c r="H3846" i="60"/>
  <c r="O3845" i="60"/>
  <c r="M3845" i="60"/>
  <c r="L3845" i="60"/>
  <c r="J3845" i="60"/>
  <c r="H3845" i="60"/>
  <c r="M3844" i="60"/>
  <c r="L3844" i="60"/>
  <c r="J3844" i="60"/>
  <c r="H3844" i="60"/>
  <c r="O3843" i="60"/>
  <c r="M3843" i="60"/>
  <c r="L3843" i="60"/>
  <c r="J3843" i="60"/>
  <c r="H3843" i="60"/>
  <c r="M3842" i="60"/>
  <c r="L3842" i="60"/>
  <c r="J3842" i="60"/>
  <c r="H3842" i="60"/>
  <c r="O3841" i="60"/>
  <c r="M3841" i="60"/>
  <c r="L3841" i="60"/>
  <c r="J3841" i="60"/>
  <c r="H3841" i="60"/>
  <c r="M3840" i="60"/>
  <c r="L3840" i="60"/>
  <c r="J3840" i="60"/>
  <c r="H3840" i="60"/>
  <c r="O3839" i="60"/>
  <c r="M3839" i="60"/>
  <c r="L3839" i="60"/>
  <c r="J3839" i="60"/>
  <c r="H3839" i="60"/>
  <c r="M3838" i="60"/>
  <c r="L3838" i="60"/>
  <c r="J3838" i="60"/>
  <c r="H3838" i="60"/>
  <c r="O3837" i="60"/>
  <c r="M3837" i="60"/>
  <c r="L3837" i="60"/>
  <c r="J3837" i="60"/>
  <c r="H3837" i="60"/>
  <c r="M3836" i="60"/>
  <c r="L3836" i="60"/>
  <c r="J3836" i="60"/>
  <c r="H3836" i="60"/>
  <c r="O3835" i="60"/>
  <c r="M3835" i="60"/>
  <c r="L3835" i="60"/>
  <c r="J3835" i="60"/>
  <c r="H3835" i="60"/>
  <c r="M3834" i="60"/>
  <c r="L3834" i="60"/>
  <c r="J3834" i="60"/>
  <c r="H3834" i="60"/>
  <c r="O3833" i="60"/>
  <c r="M3833" i="60"/>
  <c r="L3833" i="60"/>
  <c r="J3833" i="60"/>
  <c r="H3833" i="60"/>
  <c r="M3832" i="60"/>
  <c r="L3832" i="60"/>
  <c r="J3832" i="60"/>
  <c r="H3832" i="60"/>
  <c r="O3831" i="60"/>
  <c r="M3831" i="60"/>
  <c r="L3831" i="60"/>
  <c r="J3831" i="60"/>
  <c r="H3831" i="60"/>
  <c r="M3830" i="60"/>
  <c r="L3830" i="60"/>
  <c r="J3830" i="60"/>
  <c r="H3830" i="60"/>
  <c r="O3829" i="60"/>
  <c r="M3829" i="60"/>
  <c r="L3829" i="60"/>
  <c r="J3829" i="60"/>
  <c r="H3829" i="60"/>
  <c r="M3828" i="60"/>
  <c r="L3828" i="60"/>
  <c r="J3828" i="60"/>
  <c r="H3828" i="60"/>
  <c r="O3827" i="60"/>
  <c r="M3827" i="60"/>
  <c r="L3827" i="60"/>
  <c r="J3827" i="60"/>
  <c r="H3827" i="60"/>
  <c r="M3826" i="60"/>
  <c r="L3826" i="60"/>
  <c r="J3826" i="60"/>
  <c r="H3826" i="60"/>
  <c r="O3825" i="60"/>
  <c r="M3825" i="60"/>
  <c r="L3825" i="60"/>
  <c r="J3825" i="60"/>
  <c r="H3825" i="60"/>
  <c r="M3824" i="60"/>
  <c r="L3824" i="60"/>
  <c r="J3824" i="60"/>
  <c r="H3824" i="60"/>
  <c r="O3823" i="60"/>
  <c r="M3823" i="60"/>
  <c r="L3823" i="60"/>
  <c r="J3823" i="60"/>
  <c r="H3823" i="60"/>
  <c r="M3822" i="60"/>
  <c r="L3822" i="60"/>
  <c r="J3822" i="60"/>
  <c r="H3822" i="60"/>
  <c r="O3821" i="60"/>
  <c r="M3821" i="60"/>
  <c r="L3821" i="60"/>
  <c r="J3821" i="60"/>
  <c r="H3821" i="60"/>
  <c r="M3820" i="60"/>
  <c r="L3820" i="60"/>
  <c r="J3820" i="60"/>
  <c r="H3820" i="60"/>
  <c r="O3819" i="60"/>
  <c r="M3819" i="60"/>
  <c r="L3819" i="60"/>
  <c r="J3819" i="60"/>
  <c r="H3819" i="60"/>
  <c r="M3818" i="60"/>
  <c r="L3818" i="60"/>
  <c r="J3818" i="60"/>
  <c r="H3818" i="60"/>
  <c r="O3817" i="60"/>
  <c r="M3817" i="60"/>
  <c r="L3817" i="60"/>
  <c r="J3817" i="60"/>
  <c r="H3817" i="60"/>
  <c r="M3816" i="60"/>
  <c r="L3816" i="60"/>
  <c r="J3816" i="60"/>
  <c r="H3816" i="60"/>
  <c r="O3815" i="60"/>
  <c r="M3815" i="60"/>
  <c r="L3815" i="60"/>
  <c r="J3815" i="60"/>
  <c r="H3815" i="60"/>
  <c r="M3814" i="60"/>
  <c r="L3814" i="60"/>
  <c r="J3814" i="60"/>
  <c r="H3814" i="60"/>
  <c r="O3813" i="60"/>
  <c r="M3813" i="60"/>
  <c r="L3813" i="60"/>
  <c r="J3813" i="60"/>
  <c r="H3813" i="60"/>
  <c r="M3812" i="60"/>
  <c r="L3812" i="60"/>
  <c r="J3812" i="60"/>
  <c r="H3812" i="60"/>
  <c r="O3811" i="60"/>
  <c r="M3811" i="60"/>
  <c r="L3811" i="60"/>
  <c r="J3811" i="60"/>
  <c r="H3811" i="60"/>
  <c r="M3810" i="60"/>
  <c r="L3810" i="60"/>
  <c r="J3810" i="60"/>
  <c r="H3810" i="60"/>
  <c r="O3809" i="60"/>
  <c r="M3809" i="60"/>
  <c r="L3809" i="60"/>
  <c r="J3809" i="60"/>
  <c r="H3809" i="60"/>
  <c r="M3808" i="60"/>
  <c r="L3808" i="60"/>
  <c r="J3808" i="60"/>
  <c r="H3808" i="60"/>
  <c r="P3807" i="60"/>
  <c r="O3807" i="60"/>
  <c r="P3805" i="60"/>
  <c r="O3805" i="60"/>
  <c r="O3803" i="60"/>
  <c r="M3803" i="60"/>
  <c r="L3803" i="60"/>
  <c r="J3803" i="60"/>
  <c r="H3803" i="60"/>
  <c r="M3802" i="60"/>
  <c r="L3802" i="60"/>
  <c r="J3802" i="60"/>
  <c r="H3802" i="60"/>
  <c r="O3801" i="60"/>
  <c r="M3801" i="60"/>
  <c r="L3801" i="60"/>
  <c r="J3801" i="60"/>
  <c r="H3801" i="60"/>
  <c r="M3800" i="60"/>
  <c r="L3800" i="60"/>
  <c r="J3800" i="60"/>
  <c r="H3800" i="60"/>
  <c r="O3799" i="60"/>
  <c r="M3799" i="60"/>
  <c r="L3799" i="60"/>
  <c r="J3799" i="60"/>
  <c r="H3799" i="60"/>
  <c r="M3798" i="60"/>
  <c r="L3798" i="60"/>
  <c r="J3798" i="60"/>
  <c r="H3798" i="60"/>
  <c r="O3797" i="60"/>
  <c r="M3797" i="60"/>
  <c r="L3797" i="60"/>
  <c r="J3797" i="60"/>
  <c r="H3797" i="60"/>
  <c r="M3796" i="60"/>
  <c r="L3796" i="60"/>
  <c r="J3796" i="60"/>
  <c r="H3796" i="60"/>
  <c r="O3795" i="60"/>
  <c r="M3795" i="60"/>
  <c r="L3795" i="60"/>
  <c r="J3795" i="60"/>
  <c r="H3795" i="60"/>
  <c r="M3794" i="60"/>
  <c r="L3794" i="60"/>
  <c r="J3794" i="60"/>
  <c r="H3794" i="60"/>
  <c r="O3793" i="60"/>
  <c r="M3793" i="60"/>
  <c r="L3793" i="60"/>
  <c r="J3793" i="60"/>
  <c r="H3793" i="60"/>
  <c r="M3792" i="60"/>
  <c r="L3792" i="60"/>
  <c r="J3792" i="60"/>
  <c r="H3792" i="60"/>
  <c r="O3791" i="60"/>
  <c r="M3791" i="60"/>
  <c r="L3791" i="60"/>
  <c r="J3791" i="60"/>
  <c r="H3791" i="60"/>
  <c r="M3790" i="60"/>
  <c r="L3790" i="60"/>
  <c r="J3790" i="60"/>
  <c r="H3790" i="60"/>
  <c r="O3789" i="60"/>
  <c r="M3789" i="60"/>
  <c r="L3789" i="60"/>
  <c r="J3789" i="60"/>
  <c r="H3789" i="60"/>
  <c r="M3788" i="60"/>
  <c r="L3788" i="60"/>
  <c r="J3788" i="60"/>
  <c r="H3788" i="60"/>
  <c r="O3787" i="60"/>
  <c r="M3787" i="60"/>
  <c r="L3787" i="60"/>
  <c r="J3787" i="60"/>
  <c r="H3787" i="60"/>
  <c r="M3786" i="60"/>
  <c r="L3786" i="60"/>
  <c r="J3786" i="60"/>
  <c r="H3786" i="60"/>
  <c r="O3785" i="60"/>
  <c r="M3785" i="60"/>
  <c r="L3785" i="60"/>
  <c r="J3785" i="60"/>
  <c r="H3785" i="60"/>
  <c r="M3784" i="60"/>
  <c r="L3784" i="60"/>
  <c r="J3784" i="60"/>
  <c r="H3784" i="60"/>
  <c r="P3783" i="60"/>
  <c r="O3783" i="60"/>
  <c r="O3781" i="60"/>
  <c r="M3781" i="60"/>
  <c r="L3781" i="60"/>
  <c r="J3781" i="60"/>
  <c r="H3781" i="60"/>
  <c r="M3780" i="60"/>
  <c r="L3780" i="60"/>
  <c r="J3780" i="60"/>
  <c r="H3780" i="60"/>
  <c r="O3779" i="60"/>
  <c r="M3779" i="60"/>
  <c r="L3779" i="60"/>
  <c r="J3779" i="60"/>
  <c r="H3779" i="60"/>
  <c r="M3778" i="60"/>
  <c r="L3778" i="60"/>
  <c r="J3778" i="60"/>
  <c r="H3778" i="60"/>
  <c r="O3777" i="60"/>
  <c r="M3777" i="60"/>
  <c r="L3777" i="60"/>
  <c r="J3777" i="60"/>
  <c r="H3777" i="60"/>
  <c r="M3776" i="60"/>
  <c r="L3776" i="60"/>
  <c r="J3776" i="60"/>
  <c r="H3776" i="60"/>
  <c r="O3775" i="60"/>
  <c r="M3775" i="60"/>
  <c r="L3775" i="60"/>
  <c r="J3775" i="60"/>
  <c r="H3775" i="60"/>
  <c r="M3774" i="60"/>
  <c r="L3774" i="60"/>
  <c r="J3774" i="60"/>
  <c r="H3774" i="60"/>
  <c r="O3773" i="60"/>
  <c r="M3773" i="60"/>
  <c r="L3773" i="60"/>
  <c r="J3773" i="60"/>
  <c r="H3773" i="60"/>
  <c r="M3772" i="60"/>
  <c r="L3772" i="60"/>
  <c r="J3772" i="60"/>
  <c r="H3772" i="60"/>
  <c r="O3771" i="60"/>
  <c r="M3771" i="60"/>
  <c r="L3771" i="60"/>
  <c r="J3771" i="60"/>
  <c r="H3771" i="60"/>
  <c r="M3770" i="60"/>
  <c r="L3770" i="60"/>
  <c r="J3770" i="60"/>
  <c r="H3770" i="60"/>
  <c r="O3769" i="60"/>
  <c r="M3769" i="60"/>
  <c r="L3769" i="60"/>
  <c r="J3769" i="60"/>
  <c r="H3769" i="60"/>
  <c r="M3768" i="60"/>
  <c r="L3768" i="60"/>
  <c r="J3768" i="60"/>
  <c r="H3768" i="60"/>
  <c r="P3767" i="60"/>
  <c r="O3767" i="60"/>
  <c r="O3765" i="60"/>
  <c r="M3765" i="60"/>
  <c r="L3765" i="60"/>
  <c r="J3765" i="60"/>
  <c r="H3765" i="60"/>
  <c r="M3764" i="60"/>
  <c r="L3764" i="60"/>
  <c r="J3764" i="60"/>
  <c r="H3764" i="60"/>
  <c r="O3763" i="60"/>
  <c r="M3763" i="60"/>
  <c r="L3763" i="60"/>
  <c r="J3763" i="60"/>
  <c r="H3763" i="60"/>
  <c r="M3762" i="60"/>
  <c r="L3762" i="60"/>
  <c r="J3762" i="60"/>
  <c r="H3762" i="60"/>
  <c r="O3761" i="60"/>
  <c r="M3761" i="60"/>
  <c r="L3761" i="60"/>
  <c r="J3761" i="60"/>
  <c r="H3761" i="60"/>
  <c r="M3760" i="60"/>
  <c r="L3760" i="60"/>
  <c r="J3760" i="60"/>
  <c r="H3760" i="60"/>
  <c r="O3759" i="60"/>
  <c r="M3759" i="60"/>
  <c r="L3759" i="60"/>
  <c r="J3759" i="60"/>
  <c r="H3759" i="60"/>
  <c r="M3758" i="60"/>
  <c r="L3758" i="60"/>
  <c r="J3758" i="60"/>
  <c r="H3758" i="60"/>
  <c r="O3757" i="60"/>
  <c r="M3757" i="60"/>
  <c r="L3757" i="60"/>
  <c r="J3757" i="60"/>
  <c r="H3757" i="60"/>
  <c r="M3756" i="60"/>
  <c r="L3756" i="60"/>
  <c r="J3756" i="60"/>
  <c r="H3756" i="60"/>
  <c r="O3755" i="60"/>
  <c r="M3755" i="60"/>
  <c r="L3755" i="60"/>
  <c r="J3755" i="60"/>
  <c r="H3755" i="60"/>
  <c r="M3754" i="60"/>
  <c r="L3754" i="60"/>
  <c r="J3754" i="60"/>
  <c r="H3754" i="60"/>
  <c r="O3753" i="60"/>
  <c r="M3753" i="60"/>
  <c r="L3753" i="60"/>
  <c r="J3753" i="60"/>
  <c r="H3753" i="60"/>
  <c r="M3752" i="60"/>
  <c r="L3752" i="60"/>
  <c r="J3752" i="60"/>
  <c r="H3752" i="60"/>
  <c r="O3751" i="60"/>
  <c r="M3751" i="60"/>
  <c r="L3751" i="60"/>
  <c r="J3751" i="60"/>
  <c r="H3751" i="60"/>
  <c r="M3750" i="60"/>
  <c r="L3750" i="60"/>
  <c r="J3750" i="60"/>
  <c r="H3750" i="60"/>
  <c r="O3749" i="60"/>
  <c r="M3749" i="60"/>
  <c r="L3749" i="60"/>
  <c r="J3749" i="60"/>
  <c r="H3749" i="60"/>
  <c r="M3748" i="60"/>
  <c r="L3748" i="60"/>
  <c r="J3748" i="60"/>
  <c r="H3748" i="60"/>
  <c r="O3747" i="60"/>
  <c r="M3747" i="60"/>
  <c r="L3747" i="60"/>
  <c r="J3747" i="60"/>
  <c r="H3747" i="60"/>
  <c r="M3746" i="60"/>
  <c r="L3746" i="60"/>
  <c r="J3746" i="60"/>
  <c r="H3746" i="60"/>
  <c r="O3745" i="60"/>
  <c r="M3745" i="60"/>
  <c r="L3745" i="60"/>
  <c r="J3745" i="60"/>
  <c r="H3745" i="60"/>
  <c r="M3744" i="60"/>
  <c r="L3744" i="60"/>
  <c r="J3744" i="60"/>
  <c r="H3744" i="60"/>
  <c r="O3743" i="60"/>
  <c r="M3743" i="60"/>
  <c r="L3743" i="60"/>
  <c r="J3743" i="60"/>
  <c r="H3743" i="60"/>
  <c r="M3742" i="60"/>
  <c r="L3742" i="60"/>
  <c r="J3742" i="60"/>
  <c r="H3742" i="60"/>
  <c r="O3741" i="60"/>
  <c r="M3741" i="60"/>
  <c r="L3741" i="60"/>
  <c r="J3741" i="60"/>
  <c r="H3741" i="60"/>
  <c r="M3740" i="60"/>
  <c r="L3740" i="60"/>
  <c r="J3740" i="60"/>
  <c r="H3740" i="60"/>
  <c r="O3739" i="60"/>
  <c r="M3739" i="60"/>
  <c r="L3739" i="60"/>
  <c r="J3739" i="60"/>
  <c r="H3739" i="60"/>
  <c r="M3738" i="60"/>
  <c r="L3738" i="60"/>
  <c r="J3738" i="60"/>
  <c r="H3738" i="60"/>
  <c r="O3737" i="60"/>
  <c r="M3737" i="60"/>
  <c r="L3737" i="60"/>
  <c r="J3737" i="60"/>
  <c r="H3737" i="60"/>
  <c r="M3736" i="60"/>
  <c r="L3736" i="60"/>
  <c r="J3736" i="60"/>
  <c r="H3736" i="60"/>
  <c r="O3735" i="60"/>
  <c r="M3735" i="60"/>
  <c r="L3735" i="60"/>
  <c r="J3735" i="60"/>
  <c r="H3735" i="60"/>
  <c r="M3734" i="60"/>
  <c r="L3734" i="60"/>
  <c r="J3734" i="60"/>
  <c r="H3734" i="60"/>
  <c r="O3733" i="60"/>
  <c r="M3733" i="60"/>
  <c r="L3733" i="60"/>
  <c r="J3733" i="60"/>
  <c r="H3733" i="60"/>
  <c r="M3732" i="60"/>
  <c r="L3732" i="60"/>
  <c r="J3732" i="60"/>
  <c r="H3732" i="60"/>
  <c r="O3731" i="60"/>
  <c r="M3731" i="60"/>
  <c r="L3731" i="60"/>
  <c r="J3731" i="60"/>
  <c r="H3731" i="60"/>
  <c r="M3730" i="60"/>
  <c r="L3730" i="60"/>
  <c r="J3730" i="60"/>
  <c r="H3730" i="60"/>
  <c r="O3729" i="60"/>
  <c r="M3729" i="60"/>
  <c r="L3729" i="60"/>
  <c r="J3729" i="60"/>
  <c r="H3729" i="60"/>
  <c r="M3728" i="60"/>
  <c r="L3728" i="60"/>
  <c r="J3728" i="60"/>
  <c r="H3728" i="60"/>
  <c r="O3727" i="60"/>
  <c r="M3727" i="60"/>
  <c r="L3727" i="60"/>
  <c r="J3727" i="60"/>
  <c r="H3727" i="60"/>
  <c r="M3726" i="60"/>
  <c r="L3726" i="60"/>
  <c r="J3726" i="60"/>
  <c r="H3726" i="60"/>
  <c r="O3725" i="60"/>
  <c r="M3725" i="60"/>
  <c r="L3725" i="60"/>
  <c r="J3725" i="60"/>
  <c r="H3725" i="60"/>
  <c r="M3724" i="60"/>
  <c r="L3724" i="60"/>
  <c r="J3724" i="60"/>
  <c r="H3724" i="60"/>
  <c r="O3723" i="60"/>
  <c r="M3723" i="60"/>
  <c r="L3723" i="60"/>
  <c r="J3723" i="60"/>
  <c r="H3723" i="60"/>
  <c r="M3722" i="60"/>
  <c r="L3722" i="60"/>
  <c r="J3722" i="60"/>
  <c r="H3722" i="60"/>
  <c r="O3721" i="60"/>
  <c r="M3721" i="60"/>
  <c r="L3721" i="60"/>
  <c r="J3721" i="60"/>
  <c r="H3721" i="60"/>
  <c r="M3720" i="60"/>
  <c r="L3720" i="60"/>
  <c r="J3720" i="60"/>
  <c r="H3720" i="60"/>
  <c r="O3719" i="60"/>
  <c r="M3719" i="60"/>
  <c r="L3719" i="60"/>
  <c r="J3719" i="60"/>
  <c r="H3719" i="60"/>
  <c r="M3718" i="60"/>
  <c r="L3718" i="60"/>
  <c r="J3718" i="60"/>
  <c r="H3718" i="60"/>
  <c r="O3717" i="60"/>
  <c r="M3717" i="60"/>
  <c r="L3717" i="60"/>
  <c r="J3717" i="60"/>
  <c r="H3717" i="60"/>
  <c r="M3716" i="60"/>
  <c r="L3716" i="60"/>
  <c r="J3716" i="60"/>
  <c r="H3716" i="60"/>
  <c r="O3715" i="60"/>
  <c r="M3715" i="60"/>
  <c r="L3715" i="60"/>
  <c r="J3715" i="60"/>
  <c r="H3715" i="60"/>
  <c r="M3714" i="60"/>
  <c r="L3714" i="60"/>
  <c r="J3714" i="60"/>
  <c r="H3714" i="60"/>
  <c r="O3713" i="60"/>
  <c r="M3713" i="60"/>
  <c r="L3713" i="60"/>
  <c r="J3713" i="60"/>
  <c r="H3713" i="60"/>
  <c r="M3712" i="60"/>
  <c r="L3712" i="60"/>
  <c r="J3712" i="60"/>
  <c r="H3712" i="60"/>
  <c r="P3711" i="60"/>
  <c r="O3711" i="60"/>
  <c r="O3709" i="60"/>
  <c r="M3709" i="60"/>
  <c r="L3709" i="60"/>
  <c r="J3709" i="60"/>
  <c r="H3709" i="60"/>
  <c r="M3708" i="60"/>
  <c r="L3708" i="60"/>
  <c r="J3708" i="60"/>
  <c r="H3708" i="60"/>
  <c r="O3707" i="60"/>
  <c r="M3707" i="60"/>
  <c r="L3707" i="60"/>
  <c r="J3707" i="60"/>
  <c r="H3707" i="60"/>
  <c r="M3706" i="60"/>
  <c r="L3706" i="60"/>
  <c r="J3706" i="60"/>
  <c r="H3706" i="60"/>
  <c r="O3705" i="60"/>
  <c r="M3705" i="60"/>
  <c r="L3705" i="60"/>
  <c r="J3705" i="60"/>
  <c r="H3705" i="60"/>
  <c r="M3704" i="60"/>
  <c r="L3704" i="60"/>
  <c r="J3704" i="60"/>
  <c r="H3704" i="60"/>
  <c r="O3703" i="60"/>
  <c r="M3703" i="60"/>
  <c r="L3703" i="60"/>
  <c r="J3703" i="60"/>
  <c r="H3703" i="60"/>
  <c r="M3702" i="60"/>
  <c r="L3702" i="60"/>
  <c r="J3702" i="60"/>
  <c r="H3702" i="60"/>
  <c r="O3701" i="60"/>
  <c r="M3701" i="60"/>
  <c r="L3701" i="60"/>
  <c r="J3701" i="60"/>
  <c r="H3701" i="60"/>
  <c r="M3700" i="60"/>
  <c r="L3700" i="60"/>
  <c r="J3700" i="60"/>
  <c r="H3700" i="60"/>
  <c r="O3699" i="60"/>
  <c r="M3699" i="60"/>
  <c r="L3699" i="60"/>
  <c r="J3699" i="60"/>
  <c r="H3699" i="60"/>
  <c r="M3698" i="60"/>
  <c r="L3698" i="60"/>
  <c r="J3698" i="60"/>
  <c r="H3698" i="60"/>
  <c r="O3697" i="60"/>
  <c r="M3697" i="60"/>
  <c r="L3697" i="60"/>
  <c r="J3697" i="60"/>
  <c r="H3697" i="60"/>
  <c r="M3696" i="60"/>
  <c r="L3696" i="60"/>
  <c r="J3696" i="60"/>
  <c r="H3696" i="60"/>
  <c r="O3695" i="60"/>
  <c r="M3695" i="60"/>
  <c r="L3695" i="60"/>
  <c r="J3695" i="60"/>
  <c r="H3695" i="60"/>
  <c r="M3694" i="60"/>
  <c r="L3694" i="60"/>
  <c r="J3694" i="60"/>
  <c r="H3694" i="60"/>
  <c r="O3693" i="60"/>
  <c r="M3693" i="60"/>
  <c r="L3693" i="60"/>
  <c r="J3693" i="60"/>
  <c r="H3693" i="60"/>
  <c r="M3692" i="60"/>
  <c r="L3692" i="60"/>
  <c r="J3692" i="60"/>
  <c r="H3692" i="60"/>
  <c r="O3691" i="60"/>
  <c r="M3691" i="60"/>
  <c r="L3691" i="60"/>
  <c r="J3691" i="60"/>
  <c r="H3691" i="60"/>
  <c r="M3690" i="60"/>
  <c r="L3690" i="60"/>
  <c r="J3690" i="60"/>
  <c r="H3690" i="60"/>
  <c r="O3689" i="60"/>
  <c r="M3689" i="60"/>
  <c r="L3689" i="60"/>
  <c r="J3689" i="60"/>
  <c r="H3689" i="60"/>
  <c r="M3688" i="60"/>
  <c r="L3688" i="60"/>
  <c r="J3688" i="60"/>
  <c r="H3688" i="60"/>
  <c r="O3687" i="60"/>
  <c r="M3687" i="60"/>
  <c r="L3687" i="60"/>
  <c r="J3687" i="60"/>
  <c r="H3687" i="60"/>
  <c r="M3686" i="60"/>
  <c r="L3686" i="60"/>
  <c r="J3686" i="60"/>
  <c r="H3686" i="60"/>
  <c r="O3685" i="60"/>
  <c r="M3685" i="60"/>
  <c r="L3685" i="60"/>
  <c r="J3685" i="60"/>
  <c r="H3685" i="60"/>
  <c r="M3684" i="60"/>
  <c r="L3684" i="60"/>
  <c r="J3684" i="60"/>
  <c r="H3684" i="60"/>
  <c r="O3683" i="60"/>
  <c r="M3683" i="60"/>
  <c r="L3683" i="60"/>
  <c r="J3683" i="60"/>
  <c r="H3683" i="60"/>
  <c r="M3682" i="60"/>
  <c r="L3682" i="60"/>
  <c r="J3682" i="60"/>
  <c r="H3682" i="60"/>
  <c r="O3681" i="60"/>
  <c r="M3681" i="60"/>
  <c r="L3681" i="60"/>
  <c r="J3681" i="60"/>
  <c r="H3681" i="60"/>
  <c r="M3680" i="60"/>
  <c r="L3680" i="60"/>
  <c r="J3680" i="60"/>
  <c r="H3680" i="60"/>
  <c r="O3679" i="60"/>
  <c r="M3679" i="60"/>
  <c r="L3679" i="60"/>
  <c r="J3679" i="60"/>
  <c r="H3679" i="60"/>
  <c r="M3678" i="60"/>
  <c r="L3678" i="60"/>
  <c r="J3678" i="60"/>
  <c r="H3678" i="60"/>
  <c r="O3677" i="60"/>
  <c r="M3677" i="60"/>
  <c r="L3677" i="60"/>
  <c r="J3677" i="60"/>
  <c r="H3677" i="60"/>
  <c r="M3676" i="60"/>
  <c r="L3676" i="60"/>
  <c r="J3676" i="60"/>
  <c r="H3676" i="60"/>
  <c r="O3675" i="60"/>
  <c r="M3675" i="60"/>
  <c r="L3675" i="60"/>
  <c r="J3675" i="60"/>
  <c r="H3675" i="60"/>
  <c r="M3674" i="60"/>
  <c r="L3674" i="60"/>
  <c r="J3674" i="60"/>
  <c r="H3674" i="60"/>
  <c r="O3673" i="60"/>
  <c r="M3673" i="60"/>
  <c r="L3673" i="60"/>
  <c r="J3673" i="60"/>
  <c r="H3673" i="60"/>
  <c r="M3672" i="60"/>
  <c r="L3672" i="60"/>
  <c r="J3672" i="60"/>
  <c r="H3672" i="60"/>
  <c r="O3671" i="60"/>
  <c r="M3671" i="60"/>
  <c r="L3671" i="60"/>
  <c r="J3671" i="60"/>
  <c r="H3671" i="60"/>
  <c r="M3670" i="60"/>
  <c r="L3670" i="60"/>
  <c r="J3670" i="60"/>
  <c r="H3670" i="60"/>
  <c r="O3669" i="60"/>
  <c r="M3669" i="60"/>
  <c r="L3669" i="60"/>
  <c r="J3669" i="60"/>
  <c r="H3669" i="60"/>
  <c r="M3668" i="60"/>
  <c r="L3668" i="60"/>
  <c r="J3668" i="60"/>
  <c r="H3668" i="60"/>
  <c r="O3667" i="60"/>
  <c r="M3667" i="60"/>
  <c r="L3667" i="60"/>
  <c r="J3667" i="60"/>
  <c r="H3667" i="60"/>
  <c r="M3666" i="60"/>
  <c r="L3666" i="60"/>
  <c r="J3666" i="60"/>
  <c r="H3666" i="60"/>
  <c r="O3665" i="60"/>
  <c r="M3665" i="60"/>
  <c r="L3665" i="60"/>
  <c r="J3665" i="60"/>
  <c r="H3665" i="60"/>
  <c r="M3664" i="60"/>
  <c r="L3664" i="60"/>
  <c r="J3664" i="60"/>
  <c r="H3664" i="60"/>
  <c r="O3663" i="60"/>
  <c r="M3663" i="60"/>
  <c r="L3663" i="60"/>
  <c r="J3663" i="60"/>
  <c r="H3663" i="60"/>
  <c r="M3662" i="60"/>
  <c r="L3662" i="60"/>
  <c r="J3662" i="60"/>
  <c r="H3662" i="60"/>
  <c r="O3661" i="60"/>
  <c r="M3661" i="60"/>
  <c r="L3661" i="60"/>
  <c r="J3661" i="60"/>
  <c r="H3661" i="60"/>
  <c r="M3660" i="60"/>
  <c r="L3660" i="60"/>
  <c r="J3660" i="60"/>
  <c r="H3660" i="60"/>
  <c r="O3659" i="60"/>
  <c r="M3659" i="60"/>
  <c r="L3659" i="60"/>
  <c r="J3659" i="60"/>
  <c r="H3659" i="60"/>
  <c r="M3658" i="60"/>
  <c r="L3658" i="60"/>
  <c r="J3658" i="60"/>
  <c r="H3658" i="60"/>
  <c r="O3657" i="60"/>
  <c r="M3657" i="60"/>
  <c r="L3657" i="60"/>
  <c r="J3657" i="60"/>
  <c r="H3657" i="60"/>
  <c r="M3656" i="60"/>
  <c r="L3656" i="60"/>
  <c r="J3656" i="60"/>
  <c r="H3656" i="60"/>
  <c r="P3655" i="60"/>
  <c r="O3655" i="60"/>
  <c r="O3653" i="60"/>
  <c r="M3653" i="60"/>
  <c r="L3653" i="60"/>
  <c r="J3653" i="60"/>
  <c r="H3653" i="60"/>
  <c r="M3652" i="60"/>
  <c r="L3652" i="60"/>
  <c r="J3652" i="60"/>
  <c r="H3652" i="60"/>
  <c r="O3651" i="60"/>
  <c r="M3651" i="60"/>
  <c r="L3651" i="60"/>
  <c r="J3651" i="60"/>
  <c r="H3651" i="60"/>
  <c r="M3650" i="60"/>
  <c r="L3650" i="60"/>
  <c r="J3650" i="60"/>
  <c r="H3650" i="60"/>
  <c r="O3649" i="60"/>
  <c r="M3649" i="60"/>
  <c r="L3649" i="60"/>
  <c r="J3649" i="60"/>
  <c r="H3649" i="60"/>
  <c r="M3648" i="60"/>
  <c r="L3648" i="60"/>
  <c r="J3648" i="60"/>
  <c r="H3648" i="60"/>
  <c r="O3647" i="60"/>
  <c r="M3647" i="60"/>
  <c r="L3647" i="60"/>
  <c r="J3647" i="60"/>
  <c r="H3647" i="60"/>
  <c r="M3646" i="60"/>
  <c r="L3646" i="60"/>
  <c r="J3646" i="60"/>
  <c r="H3646" i="60"/>
  <c r="O3645" i="60"/>
  <c r="M3645" i="60"/>
  <c r="L3645" i="60"/>
  <c r="J3645" i="60"/>
  <c r="H3645" i="60"/>
  <c r="M3644" i="60"/>
  <c r="L3644" i="60"/>
  <c r="J3644" i="60"/>
  <c r="H3644" i="60"/>
  <c r="O3643" i="60"/>
  <c r="M3643" i="60"/>
  <c r="L3643" i="60"/>
  <c r="J3643" i="60"/>
  <c r="H3643" i="60"/>
  <c r="M3642" i="60"/>
  <c r="L3642" i="60"/>
  <c r="J3642" i="60"/>
  <c r="H3642" i="60"/>
  <c r="O3641" i="60"/>
  <c r="M3641" i="60"/>
  <c r="L3641" i="60"/>
  <c r="J3641" i="60"/>
  <c r="H3641" i="60"/>
  <c r="M3640" i="60"/>
  <c r="L3640" i="60"/>
  <c r="J3640" i="60"/>
  <c r="H3640" i="60"/>
  <c r="O3639" i="60"/>
  <c r="M3639" i="60"/>
  <c r="L3639" i="60"/>
  <c r="J3639" i="60"/>
  <c r="H3639" i="60"/>
  <c r="M3638" i="60"/>
  <c r="L3638" i="60"/>
  <c r="J3638" i="60"/>
  <c r="H3638" i="60"/>
  <c r="P3637" i="60"/>
  <c r="O3637" i="60"/>
  <c r="P3635" i="60"/>
  <c r="O3635" i="60"/>
  <c r="P3633" i="60"/>
  <c r="O3633" i="60"/>
  <c r="O3603" i="60"/>
  <c r="M3603" i="60"/>
  <c r="L3603" i="60"/>
  <c r="J3603" i="60"/>
  <c r="H3603" i="60"/>
  <c r="M3602" i="60"/>
  <c r="L3602" i="60"/>
  <c r="J3602" i="60"/>
  <c r="H3602" i="60"/>
  <c r="O3601" i="60"/>
  <c r="M3601" i="60"/>
  <c r="L3601" i="60"/>
  <c r="J3601" i="60"/>
  <c r="H3601" i="60"/>
  <c r="M3600" i="60"/>
  <c r="L3600" i="60"/>
  <c r="J3600" i="60"/>
  <c r="H3600" i="60"/>
  <c r="O3599" i="60"/>
  <c r="M3599" i="60"/>
  <c r="L3599" i="60"/>
  <c r="J3599" i="60"/>
  <c r="H3599" i="60"/>
  <c r="M3598" i="60"/>
  <c r="L3598" i="60"/>
  <c r="J3598" i="60"/>
  <c r="H3598" i="60"/>
  <c r="O3597" i="60"/>
  <c r="M3597" i="60"/>
  <c r="L3597" i="60"/>
  <c r="J3597" i="60"/>
  <c r="H3597" i="60"/>
  <c r="M3596" i="60"/>
  <c r="L3596" i="60"/>
  <c r="J3596" i="60"/>
  <c r="H3596" i="60"/>
  <c r="O3595" i="60"/>
  <c r="M3595" i="60"/>
  <c r="L3595" i="60"/>
  <c r="J3595" i="60"/>
  <c r="H3595" i="60"/>
  <c r="M3594" i="60"/>
  <c r="L3594" i="60"/>
  <c r="J3594" i="60"/>
  <c r="H3594" i="60"/>
  <c r="O3593" i="60"/>
  <c r="M3593" i="60"/>
  <c r="L3593" i="60"/>
  <c r="J3593" i="60"/>
  <c r="H3593" i="60"/>
  <c r="M3592" i="60"/>
  <c r="L3592" i="60"/>
  <c r="J3592" i="60"/>
  <c r="H3592" i="60"/>
  <c r="O3591" i="60"/>
  <c r="M3591" i="60"/>
  <c r="L3591" i="60"/>
  <c r="J3591" i="60"/>
  <c r="H3591" i="60"/>
  <c r="M3590" i="60"/>
  <c r="L3590" i="60"/>
  <c r="J3590" i="60"/>
  <c r="H3590" i="60"/>
  <c r="O3589" i="60"/>
  <c r="M3589" i="60"/>
  <c r="L3589" i="60"/>
  <c r="J3589" i="60"/>
  <c r="H3589" i="60"/>
  <c r="M3588" i="60"/>
  <c r="L3588" i="60"/>
  <c r="J3588" i="60"/>
  <c r="H3588" i="60"/>
  <c r="O3587" i="60"/>
  <c r="M3587" i="60"/>
  <c r="L3587" i="60"/>
  <c r="J3587" i="60"/>
  <c r="H3587" i="60"/>
  <c r="M3586" i="60"/>
  <c r="L3586" i="60"/>
  <c r="J3586" i="60"/>
  <c r="H3586" i="60"/>
  <c r="O3585" i="60"/>
  <c r="M3585" i="60"/>
  <c r="L3585" i="60"/>
  <c r="J3585" i="60"/>
  <c r="H3585" i="60"/>
  <c r="M3584" i="60"/>
  <c r="L3584" i="60"/>
  <c r="J3584" i="60"/>
  <c r="H3584" i="60"/>
  <c r="O3583" i="60"/>
  <c r="M3583" i="60"/>
  <c r="L3583" i="60"/>
  <c r="J3583" i="60"/>
  <c r="H3583" i="60"/>
  <c r="M3582" i="60"/>
  <c r="L3582" i="60"/>
  <c r="J3582" i="60"/>
  <c r="H3582" i="60"/>
  <c r="O3581" i="60"/>
  <c r="M3581" i="60"/>
  <c r="L3581" i="60"/>
  <c r="J3581" i="60"/>
  <c r="H3581" i="60"/>
  <c r="M3580" i="60"/>
  <c r="L3580" i="60"/>
  <c r="J3580" i="60"/>
  <c r="H3580" i="60"/>
  <c r="O3579" i="60"/>
  <c r="M3579" i="60"/>
  <c r="L3579" i="60"/>
  <c r="J3579" i="60"/>
  <c r="H3579" i="60"/>
  <c r="M3578" i="60"/>
  <c r="L3578" i="60"/>
  <c r="J3578" i="60"/>
  <c r="H3578" i="60"/>
  <c r="O3577" i="60"/>
  <c r="M3577" i="60"/>
  <c r="L3577" i="60"/>
  <c r="J3577" i="60"/>
  <c r="H3577" i="60"/>
  <c r="M3576" i="60"/>
  <c r="L3576" i="60"/>
  <c r="J3576" i="60"/>
  <c r="H3576" i="60"/>
  <c r="O3575" i="60"/>
  <c r="M3575" i="60"/>
  <c r="L3575" i="60"/>
  <c r="J3575" i="60"/>
  <c r="H3575" i="60"/>
  <c r="M3574" i="60"/>
  <c r="L3574" i="60"/>
  <c r="J3574" i="60"/>
  <c r="H3574" i="60"/>
  <c r="P3573" i="60"/>
  <c r="O3573" i="60"/>
  <c r="O3571" i="60"/>
  <c r="M3571" i="60"/>
  <c r="L3571" i="60"/>
  <c r="L3569" i="60" s="1"/>
  <c r="J3571" i="60"/>
  <c r="J3569" i="60" s="1"/>
  <c r="H3571" i="60"/>
  <c r="M3570" i="60"/>
  <c r="L3570" i="60"/>
  <c r="L3568" i="60" s="1"/>
  <c r="J3570" i="60"/>
  <c r="J3568" i="60" s="1"/>
  <c r="H3570" i="60"/>
  <c r="P3569" i="60"/>
  <c r="O3569" i="60"/>
  <c r="O3567" i="60"/>
  <c r="M3567" i="60"/>
  <c r="L3567" i="60"/>
  <c r="J3567" i="60"/>
  <c r="H3567" i="60"/>
  <c r="M3566" i="60"/>
  <c r="L3566" i="60"/>
  <c r="J3566" i="60"/>
  <c r="H3566" i="60"/>
  <c r="O3565" i="60"/>
  <c r="M3565" i="60"/>
  <c r="L3565" i="60"/>
  <c r="J3565" i="60"/>
  <c r="H3565" i="60"/>
  <c r="M3564" i="60"/>
  <c r="L3564" i="60"/>
  <c r="J3564" i="60"/>
  <c r="H3564" i="60"/>
  <c r="P3563" i="60"/>
  <c r="O3563" i="60"/>
  <c r="O3561" i="60"/>
  <c r="M3561" i="60"/>
  <c r="L3561" i="60"/>
  <c r="J3561" i="60"/>
  <c r="H3561" i="60"/>
  <c r="M3560" i="60"/>
  <c r="L3560" i="60"/>
  <c r="J3560" i="60"/>
  <c r="H3560" i="60"/>
  <c r="O3559" i="60"/>
  <c r="M3559" i="60"/>
  <c r="L3559" i="60"/>
  <c r="J3559" i="60"/>
  <c r="H3559" i="60"/>
  <c r="M3558" i="60"/>
  <c r="L3558" i="60"/>
  <c r="J3558" i="60"/>
  <c r="H3558" i="60"/>
  <c r="O3557" i="60"/>
  <c r="M3557" i="60"/>
  <c r="L3557" i="60"/>
  <c r="J3557" i="60"/>
  <c r="H3557" i="60"/>
  <c r="M3556" i="60"/>
  <c r="L3556" i="60"/>
  <c r="J3556" i="60"/>
  <c r="H3556" i="60"/>
  <c r="O3555" i="60"/>
  <c r="M3555" i="60"/>
  <c r="L3555" i="60"/>
  <c r="J3555" i="60"/>
  <c r="H3555" i="60"/>
  <c r="M3554" i="60"/>
  <c r="L3554" i="60"/>
  <c r="J3554" i="60"/>
  <c r="H3554" i="60"/>
  <c r="O3553" i="60"/>
  <c r="M3553" i="60"/>
  <c r="L3553" i="60"/>
  <c r="J3553" i="60"/>
  <c r="H3553" i="60"/>
  <c r="M3552" i="60"/>
  <c r="L3552" i="60"/>
  <c r="J3552" i="60"/>
  <c r="H3552" i="60"/>
  <c r="P3551" i="60"/>
  <c r="O3551" i="60"/>
  <c r="O3549" i="60"/>
  <c r="M3549" i="60"/>
  <c r="L3549" i="60"/>
  <c r="J3549" i="60"/>
  <c r="H3549" i="60"/>
  <c r="M3548" i="60"/>
  <c r="L3548" i="60"/>
  <c r="J3548" i="60"/>
  <c r="H3548" i="60"/>
  <c r="O3547" i="60"/>
  <c r="M3547" i="60"/>
  <c r="L3547" i="60"/>
  <c r="J3547" i="60"/>
  <c r="H3547" i="60"/>
  <c r="M3546" i="60"/>
  <c r="L3546" i="60"/>
  <c r="J3546" i="60"/>
  <c r="H3546" i="60"/>
  <c r="O3545" i="60"/>
  <c r="M3545" i="60"/>
  <c r="L3545" i="60"/>
  <c r="J3545" i="60"/>
  <c r="H3545" i="60"/>
  <c r="M3544" i="60"/>
  <c r="L3544" i="60"/>
  <c r="J3544" i="60"/>
  <c r="H3544" i="60"/>
  <c r="O3543" i="60"/>
  <c r="M3543" i="60"/>
  <c r="L3543" i="60"/>
  <c r="J3543" i="60"/>
  <c r="H3543" i="60"/>
  <c r="M3542" i="60"/>
  <c r="L3542" i="60"/>
  <c r="J3542" i="60"/>
  <c r="H3542" i="60"/>
  <c r="O3541" i="60"/>
  <c r="M3541" i="60"/>
  <c r="L3541" i="60"/>
  <c r="J3541" i="60"/>
  <c r="H3541" i="60"/>
  <c r="M3540" i="60"/>
  <c r="L3540" i="60"/>
  <c r="J3540" i="60"/>
  <c r="H3540" i="60"/>
  <c r="P3539" i="60"/>
  <c r="O3539" i="60"/>
  <c r="O3537" i="60"/>
  <c r="M3537" i="60"/>
  <c r="L3537" i="60"/>
  <c r="J3537" i="60"/>
  <c r="H3537" i="60"/>
  <c r="M3536" i="60"/>
  <c r="L3536" i="60"/>
  <c r="J3536" i="60"/>
  <c r="H3536" i="60"/>
  <c r="O3535" i="60"/>
  <c r="M3535" i="60"/>
  <c r="L3535" i="60"/>
  <c r="J3535" i="60"/>
  <c r="H3535" i="60"/>
  <c r="M3534" i="60"/>
  <c r="L3534" i="60"/>
  <c r="J3534" i="60"/>
  <c r="H3534" i="60"/>
  <c r="O3533" i="60"/>
  <c r="M3533" i="60"/>
  <c r="L3533" i="60"/>
  <c r="J3533" i="60"/>
  <c r="H3533" i="60"/>
  <c r="M3532" i="60"/>
  <c r="L3532" i="60"/>
  <c r="J3532" i="60"/>
  <c r="H3532" i="60"/>
  <c r="O3531" i="60"/>
  <c r="M3531" i="60"/>
  <c r="L3531" i="60"/>
  <c r="J3531" i="60"/>
  <c r="H3531" i="60"/>
  <c r="M3530" i="60"/>
  <c r="L3530" i="60"/>
  <c r="J3530" i="60"/>
  <c r="H3530" i="60"/>
  <c r="O3529" i="60"/>
  <c r="M3529" i="60"/>
  <c r="L3529" i="60"/>
  <c r="J3529" i="60"/>
  <c r="H3529" i="60"/>
  <c r="M3528" i="60"/>
  <c r="L3528" i="60"/>
  <c r="J3528" i="60"/>
  <c r="H3528" i="60"/>
  <c r="P3527" i="60"/>
  <c r="O3527" i="60"/>
  <c r="P3525" i="60"/>
  <c r="O3525" i="60"/>
  <c r="O3523" i="60"/>
  <c r="M3523" i="60"/>
  <c r="L3523" i="60"/>
  <c r="J3523" i="60"/>
  <c r="H3523" i="60"/>
  <c r="M3522" i="60"/>
  <c r="L3522" i="60"/>
  <c r="J3522" i="60"/>
  <c r="H3522" i="60"/>
  <c r="O3521" i="60"/>
  <c r="M3521" i="60"/>
  <c r="L3521" i="60"/>
  <c r="J3521" i="60"/>
  <c r="H3521" i="60"/>
  <c r="M3520" i="60"/>
  <c r="L3520" i="60"/>
  <c r="J3520" i="60"/>
  <c r="H3520" i="60"/>
  <c r="O3519" i="60"/>
  <c r="M3519" i="60"/>
  <c r="L3519" i="60"/>
  <c r="J3519" i="60"/>
  <c r="H3519" i="60"/>
  <c r="M3518" i="60"/>
  <c r="L3518" i="60"/>
  <c r="J3518" i="60"/>
  <c r="H3518" i="60"/>
  <c r="O3517" i="60"/>
  <c r="M3517" i="60"/>
  <c r="L3517" i="60"/>
  <c r="J3517" i="60"/>
  <c r="H3517" i="60"/>
  <c r="M3516" i="60"/>
  <c r="L3516" i="60"/>
  <c r="J3516" i="60"/>
  <c r="H3516" i="60"/>
  <c r="O3515" i="60"/>
  <c r="M3515" i="60"/>
  <c r="L3515" i="60"/>
  <c r="J3515" i="60"/>
  <c r="H3515" i="60"/>
  <c r="M3514" i="60"/>
  <c r="L3514" i="60"/>
  <c r="J3514" i="60"/>
  <c r="H3514" i="60"/>
  <c r="P3513" i="60"/>
  <c r="O3513" i="60"/>
  <c r="O3511" i="60"/>
  <c r="M3511" i="60"/>
  <c r="L3511" i="60"/>
  <c r="L3509" i="60" s="1"/>
  <c r="J3511" i="60"/>
  <c r="J3509" i="60" s="1"/>
  <c r="H3511" i="60"/>
  <c r="M3510" i="60"/>
  <c r="L3510" i="60"/>
  <c r="L3508" i="60" s="1"/>
  <c r="J3510" i="60"/>
  <c r="H3510" i="60"/>
  <c r="H3508" i="60" s="1"/>
  <c r="P3509" i="60"/>
  <c r="O3509" i="60"/>
  <c r="P3507" i="60"/>
  <c r="O3507" i="60"/>
  <c r="O3505" i="60"/>
  <c r="M3505" i="60"/>
  <c r="L3505" i="60"/>
  <c r="J3505" i="60"/>
  <c r="H3505" i="60"/>
  <c r="M3504" i="60"/>
  <c r="L3504" i="60"/>
  <c r="J3504" i="60"/>
  <c r="H3504" i="60"/>
  <c r="O3503" i="60"/>
  <c r="M3503" i="60"/>
  <c r="L3503" i="60"/>
  <c r="J3503" i="60"/>
  <c r="H3503" i="60"/>
  <c r="M3502" i="60"/>
  <c r="L3502" i="60"/>
  <c r="J3502" i="60"/>
  <c r="H3502" i="60"/>
  <c r="P3501" i="60"/>
  <c r="O3501" i="60"/>
  <c r="O3499" i="60"/>
  <c r="M3499" i="60"/>
  <c r="L3499" i="60"/>
  <c r="J3499" i="60"/>
  <c r="H3499" i="60"/>
  <c r="M3498" i="60"/>
  <c r="L3498" i="60"/>
  <c r="J3498" i="60"/>
  <c r="H3498" i="60"/>
  <c r="O3497" i="60"/>
  <c r="M3497" i="60"/>
  <c r="L3497" i="60"/>
  <c r="J3497" i="60"/>
  <c r="H3497" i="60"/>
  <c r="M3496" i="60"/>
  <c r="L3496" i="60"/>
  <c r="J3496" i="60"/>
  <c r="H3496" i="60"/>
  <c r="P3495" i="60"/>
  <c r="O3495" i="60"/>
  <c r="O3493" i="60"/>
  <c r="M3493" i="60"/>
  <c r="L3493" i="60"/>
  <c r="J3493" i="60"/>
  <c r="H3493" i="60"/>
  <c r="M3492" i="60"/>
  <c r="L3492" i="60"/>
  <c r="J3492" i="60"/>
  <c r="H3492" i="60"/>
  <c r="O3491" i="60"/>
  <c r="M3491" i="60"/>
  <c r="L3491" i="60"/>
  <c r="J3491" i="60"/>
  <c r="H3491" i="60"/>
  <c r="M3490" i="60"/>
  <c r="L3490" i="60"/>
  <c r="J3490" i="60"/>
  <c r="H3490" i="60"/>
  <c r="O3489" i="60"/>
  <c r="M3489" i="60"/>
  <c r="L3489" i="60"/>
  <c r="J3489" i="60"/>
  <c r="H3489" i="60"/>
  <c r="M3488" i="60"/>
  <c r="L3488" i="60"/>
  <c r="J3488" i="60"/>
  <c r="H3488" i="60"/>
  <c r="O3487" i="60"/>
  <c r="M3487" i="60"/>
  <c r="L3487" i="60"/>
  <c r="J3487" i="60"/>
  <c r="H3487" i="60"/>
  <c r="M3486" i="60"/>
  <c r="L3486" i="60"/>
  <c r="J3486" i="60"/>
  <c r="H3486" i="60"/>
  <c r="O3485" i="60"/>
  <c r="M3485" i="60"/>
  <c r="L3485" i="60"/>
  <c r="J3485" i="60"/>
  <c r="H3485" i="60"/>
  <c r="M3484" i="60"/>
  <c r="L3484" i="60"/>
  <c r="J3484" i="60"/>
  <c r="H3484" i="60"/>
  <c r="O3483" i="60"/>
  <c r="M3483" i="60"/>
  <c r="L3483" i="60"/>
  <c r="J3483" i="60"/>
  <c r="H3483" i="60"/>
  <c r="M3482" i="60"/>
  <c r="L3482" i="60"/>
  <c r="J3482" i="60"/>
  <c r="H3482" i="60"/>
  <c r="O3481" i="60"/>
  <c r="M3481" i="60"/>
  <c r="L3481" i="60"/>
  <c r="J3481" i="60"/>
  <c r="H3481" i="60"/>
  <c r="M3480" i="60"/>
  <c r="L3480" i="60"/>
  <c r="J3480" i="60"/>
  <c r="H3480" i="60"/>
  <c r="P3479" i="60"/>
  <c r="O3479" i="60"/>
  <c r="P3477" i="60"/>
  <c r="O3477" i="60"/>
  <c r="O3475" i="60"/>
  <c r="M3475" i="60"/>
  <c r="L3475" i="60"/>
  <c r="J3475" i="60"/>
  <c r="H3475" i="60"/>
  <c r="M3474" i="60"/>
  <c r="L3474" i="60"/>
  <c r="J3474" i="60"/>
  <c r="H3474" i="60"/>
  <c r="O3473" i="60"/>
  <c r="M3473" i="60"/>
  <c r="L3473" i="60"/>
  <c r="J3473" i="60"/>
  <c r="H3473" i="60"/>
  <c r="M3472" i="60"/>
  <c r="L3472" i="60"/>
  <c r="J3472" i="60"/>
  <c r="H3472" i="60"/>
  <c r="P3471" i="60"/>
  <c r="O3471" i="60"/>
  <c r="O3469" i="60"/>
  <c r="M3469" i="60"/>
  <c r="L3469" i="60"/>
  <c r="J3469" i="60"/>
  <c r="H3469" i="60"/>
  <c r="M3468" i="60"/>
  <c r="L3468" i="60"/>
  <c r="J3468" i="60"/>
  <c r="H3468" i="60"/>
  <c r="O3467" i="60"/>
  <c r="M3467" i="60"/>
  <c r="L3467" i="60"/>
  <c r="J3467" i="60"/>
  <c r="H3467" i="60"/>
  <c r="M3466" i="60"/>
  <c r="L3466" i="60"/>
  <c r="J3466" i="60"/>
  <c r="H3466" i="60"/>
  <c r="P3465" i="60"/>
  <c r="O3465" i="60"/>
  <c r="P3463" i="60"/>
  <c r="O3463" i="60"/>
  <c r="O3461" i="60"/>
  <c r="M3461" i="60"/>
  <c r="L3461" i="60"/>
  <c r="J3461" i="60"/>
  <c r="J3459" i="60" s="1"/>
  <c r="H3461" i="60"/>
  <c r="H3459" i="60" s="1"/>
  <c r="M3460" i="60"/>
  <c r="L3460" i="60"/>
  <c r="L3458" i="60" s="1"/>
  <c r="J3460" i="60"/>
  <c r="H3460" i="60"/>
  <c r="H3458" i="60" s="1"/>
  <c r="P3459" i="60"/>
  <c r="O3459" i="60"/>
  <c r="O3457" i="60"/>
  <c r="M3457" i="60"/>
  <c r="L3457" i="60"/>
  <c r="J3457" i="60"/>
  <c r="H3457" i="60"/>
  <c r="M3456" i="60"/>
  <c r="L3456" i="60"/>
  <c r="J3456" i="60"/>
  <c r="H3456" i="60"/>
  <c r="O3455" i="60"/>
  <c r="M3455" i="60"/>
  <c r="L3455" i="60"/>
  <c r="J3455" i="60"/>
  <c r="H3455" i="60"/>
  <c r="M3454" i="60"/>
  <c r="L3454" i="60"/>
  <c r="J3454" i="60"/>
  <c r="H3454" i="60"/>
  <c r="P3453" i="60"/>
  <c r="O3453" i="60"/>
  <c r="O3451" i="60"/>
  <c r="M3451" i="60"/>
  <c r="L3451" i="60"/>
  <c r="J3451" i="60"/>
  <c r="H3451" i="60"/>
  <c r="M3450" i="60"/>
  <c r="L3450" i="60"/>
  <c r="J3450" i="60"/>
  <c r="H3450" i="60"/>
  <c r="O3449" i="60"/>
  <c r="M3449" i="60"/>
  <c r="L3449" i="60"/>
  <c r="J3449" i="60"/>
  <c r="H3449" i="60"/>
  <c r="M3448" i="60"/>
  <c r="L3448" i="60"/>
  <c r="J3448" i="60"/>
  <c r="H3448" i="60"/>
  <c r="P3447" i="60"/>
  <c r="O3447" i="60"/>
  <c r="O3445" i="60"/>
  <c r="M3445" i="60"/>
  <c r="L3445" i="60"/>
  <c r="L3443" i="60" s="1"/>
  <c r="J3445" i="60"/>
  <c r="J3443" i="60" s="1"/>
  <c r="H3445" i="60"/>
  <c r="H3443" i="60" s="1"/>
  <c r="M3444" i="60"/>
  <c r="L3444" i="60"/>
  <c r="L3442" i="60" s="1"/>
  <c r="J3444" i="60"/>
  <c r="H3444" i="60"/>
  <c r="H3442" i="60" s="1"/>
  <c r="P3443" i="60"/>
  <c r="O3443" i="60"/>
  <c r="O3441" i="60"/>
  <c r="M3441" i="60"/>
  <c r="L3441" i="60"/>
  <c r="J3441" i="60"/>
  <c r="H3441" i="60"/>
  <c r="M3440" i="60"/>
  <c r="L3440" i="60"/>
  <c r="J3440" i="60"/>
  <c r="H3440" i="60"/>
  <c r="O3435" i="60"/>
  <c r="M3435" i="60"/>
  <c r="L3435" i="60"/>
  <c r="J3435" i="60"/>
  <c r="H3435" i="60"/>
  <c r="M3434" i="60"/>
  <c r="L3434" i="60"/>
  <c r="J3434" i="60"/>
  <c r="H3434" i="60"/>
  <c r="O3431" i="60"/>
  <c r="M3431" i="60"/>
  <c r="L3431" i="60"/>
  <c r="J3431" i="60"/>
  <c r="H3431" i="60"/>
  <c r="M3430" i="60"/>
  <c r="L3430" i="60"/>
  <c r="J3430" i="60"/>
  <c r="H3430" i="60"/>
  <c r="O3429" i="60"/>
  <c r="M3429" i="60"/>
  <c r="L3429" i="60"/>
  <c r="J3429" i="60"/>
  <c r="H3429" i="60"/>
  <c r="M3428" i="60"/>
  <c r="L3428" i="60"/>
  <c r="J3428" i="60"/>
  <c r="H3428" i="60"/>
  <c r="P3425" i="60"/>
  <c r="O3425" i="60"/>
  <c r="P3423" i="60"/>
  <c r="O3423" i="60"/>
  <c r="O3421" i="60"/>
  <c r="M3421" i="60"/>
  <c r="L3421" i="60"/>
  <c r="L3419" i="60" s="1"/>
  <c r="J3421" i="60"/>
  <c r="J3419" i="60" s="1"/>
  <c r="H3421" i="60"/>
  <c r="H3419" i="60" s="1"/>
  <c r="M3420" i="60"/>
  <c r="L3420" i="60"/>
  <c r="L3418" i="60" s="1"/>
  <c r="J3420" i="60"/>
  <c r="J3418" i="60" s="1"/>
  <c r="H3420" i="60"/>
  <c r="P3419" i="60"/>
  <c r="O3419" i="60"/>
  <c r="O3417" i="60"/>
  <c r="M3417" i="60"/>
  <c r="L3417" i="60"/>
  <c r="J3417" i="60"/>
  <c r="H3417" i="60"/>
  <c r="M3416" i="60"/>
  <c r="L3416" i="60"/>
  <c r="J3416" i="60"/>
  <c r="H3416" i="60"/>
  <c r="O3415" i="60"/>
  <c r="M3415" i="60"/>
  <c r="L3415" i="60"/>
  <c r="J3415" i="60"/>
  <c r="H3415" i="60"/>
  <c r="M3414" i="60"/>
  <c r="L3414" i="60"/>
  <c r="J3414" i="60"/>
  <c r="H3414" i="60"/>
  <c r="O3413" i="60"/>
  <c r="M3413" i="60"/>
  <c r="L3413" i="60"/>
  <c r="J3413" i="60"/>
  <c r="H3413" i="60"/>
  <c r="M3412" i="60"/>
  <c r="L3412" i="60"/>
  <c r="J3412" i="60"/>
  <c r="H3412" i="60"/>
  <c r="O3411" i="60"/>
  <c r="M3411" i="60"/>
  <c r="L3411" i="60"/>
  <c r="J3411" i="60"/>
  <c r="H3411" i="60"/>
  <c r="M3410" i="60"/>
  <c r="L3410" i="60"/>
  <c r="J3410" i="60"/>
  <c r="H3410" i="60"/>
  <c r="P3409" i="60"/>
  <c r="O3409" i="60"/>
  <c r="O3407" i="60"/>
  <c r="M3407" i="60"/>
  <c r="L3407" i="60"/>
  <c r="J3407" i="60"/>
  <c r="H3407" i="60"/>
  <c r="M3406" i="60"/>
  <c r="L3406" i="60"/>
  <c r="J3406" i="60"/>
  <c r="H3406" i="60"/>
  <c r="O3405" i="60"/>
  <c r="M3405" i="60"/>
  <c r="L3405" i="60"/>
  <c r="J3405" i="60"/>
  <c r="H3405" i="60"/>
  <c r="M3404" i="60"/>
  <c r="L3404" i="60"/>
  <c r="J3404" i="60"/>
  <c r="H3404" i="60"/>
  <c r="O3403" i="60"/>
  <c r="M3403" i="60"/>
  <c r="L3403" i="60"/>
  <c r="J3403" i="60"/>
  <c r="H3403" i="60"/>
  <c r="M3402" i="60"/>
  <c r="L3402" i="60"/>
  <c r="J3402" i="60"/>
  <c r="H3402" i="60"/>
  <c r="O3401" i="60"/>
  <c r="M3401" i="60"/>
  <c r="L3401" i="60"/>
  <c r="J3401" i="60"/>
  <c r="H3401" i="60"/>
  <c r="M3400" i="60"/>
  <c r="L3400" i="60"/>
  <c r="J3400" i="60"/>
  <c r="H3400" i="60"/>
  <c r="O3399" i="60"/>
  <c r="M3399" i="60"/>
  <c r="L3399" i="60"/>
  <c r="J3399" i="60"/>
  <c r="H3399" i="60"/>
  <c r="M3398" i="60"/>
  <c r="L3398" i="60"/>
  <c r="J3398" i="60"/>
  <c r="H3398" i="60"/>
  <c r="P3397" i="60"/>
  <c r="O3397" i="60"/>
  <c r="O3395" i="60"/>
  <c r="M3395" i="60"/>
  <c r="L3395" i="60"/>
  <c r="J3395" i="60"/>
  <c r="H3395" i="60"/>
  <c r="M3394" i="60"/>
  <c r="L3394" i="60"/>
  <c r="J3394" i="60"/>
  <c r="H3394" i="60"/>
  <c r="O3393" i="60"/>
  <c r="M3393" i="60"/>
  <c r="L3393" i="60"/>
  <c r="J3393" i="60"/>
  <c r="H3393" i="60"/>
  <c r="M3392" i="60"/>
  <c r="L3392" i="60"/>
  <c r="J3392" i="60"/>
  <c r="H3392" i="60"/>
  <c r="O3391" i="60"/>
  <c r="M3391" i="60"/>
  <c r="L3391" i="60"/>
  <c r="J3391" i="60"/>
  <c r="H3391" i="60"/>
  <c r="M3390" i="60"/>
  <c r="L3390" i="60"/>
  <c r="J3390" i="60"/>
  <c r="H3390" i="60"/>
  <c r="O3389" i="60"/>
  <c r="M3389" i="60"/>
  <c r="L3389" i="60"/>
  <c r="J3389" i="60"/>
  <c r="H3389" i="60"/>
  <c r="M3388" i="60"/>
  <c r="L3388" i="60"/>
  <c r="J3388" i="60"/>
  <c r="H3388" i="60"/>
  <c r="O3387" i="60"/>
  <c r="M3387" i="60"/>
  <c r="L3387" i="60"/>
  <c r="J3387" i="60"/>
  <c r="H3387" i="60"/>
  <c r="M3386" i="60"/>
  <c r="L3386" i="60"/>
  <c r="J3386" i="60"/>
  <c r="H3386" i="60"/>
  <c r="P3385" i="60"/>
  <c r="O3385" i="60"/>
  <c r="O3383" i="60"/>
  <c r="M3383" i="60"/>
  <c r="L3383" i="60"/>
  <c r="J3383" i="60"/>
  <c r="H3383" i="60"/>
  <c r="M3382" i="60"/>
  <c r="L3382" i="60"/>
  <c r="J3382" i="60"/>
  <c r="H3382" i="60"/>
  <c r="O3381" i="60"/>
  <c r="M3381" i="60"/>
  <c r="L3381" i="60"/>
  <c r="J3381" i="60"/>
  <c r="H3381" i="60"/>
  <c r="M3380" i="60"/>
  <c r="L3380" i="60"/>
  <c r="J3380" i="60"/>
  <c r="H3380" i="60"/>
  <c r="O3379" i="60"/>
  <c r="M3379" i="60"/>
  <c r="L3379" i="60"/>
  <c r="J3379" i="60"/>
  <c r="H3379" i="60"/>
  <c r="M3378" i="60"/>
  <c r="L3378" i="60"/>
  <c r="J3378" i="60"/>
  <c r="H3378" i="60"/>
  <c r="O3377" i="60"/>
  <c r="M3377" i="60"/>
  <c r="L3377" i="60"/>
  <c r="J3377" i="60"/>
  <c r="H3377" i="60"/>
  <c r="M3376" i="60"/>
  <c r="L3376" i="60"/>
  <c r="J3376" i="60"/>
  <c r="H3376" i="60"/>
  <c r="O3375" i="60"/>
  <c r="M3375" i="60"/>
  <c r="L3375" i="60"/>
  <c r="J3375" i="60"/>
  <c r="H3375" i="60"/>
  <c r="M3374" i="60"/>
  <c r="L3374" i="60"/>
  <c r="J3374" i="60"/>
  <c r="H3374" i="60"/>
  <c r="O3373" i="60"/>
  <c r="M3373" i="60"/>
  <c r="L3373" i="60"/>
  <c r="J3373" i="60"/>
  <c r="H3373" i="60"/>
  <c r="M3372" i="60"/>
  <c r="L3372" i="60"/>
  <c r="J3372" i="60"/>
  <c r="H3372" i="60"/>
  <c r="P3371" i="60"/>
  <c r="O3371" i="60"/>
  <c r="O3369" i="60"/>
  <c r="M3369" i="60"/>
  <c r="L3369" i="60"/>
  <c r="J3369" i="60"/>
  <c r="H3369" i="60"/>
  <c r="M3368" i="60"/>
  <c r="L3368" i="60"/>
  <c r="J3368" i="60"/>
  <c r="H3368" i="60"/>
  <c r="O3367" i="60"/>
  <c r="M3367" i="60"/>
  <c r="L3367" i="60"/>
  <c r="J3367" i="60"/>
  <c r="H3367" i="60"/>
  <c r="M3366" i="60"/>
  <c r="L3366" i="60"/>
  <c r="J3366" i="60"/>
  <c r="H3366" i="60"/>
  <c r="O3365" i="60"/>
  <c r="M3365" i="60"/>
  <c r="L3365" i="60"/>
  <c r="J3365" i="60"/>
  <c r="H3365" i="60"/>
  <c r="M3364" i="60"/>
  <c r="L3364" i="60"/>
  <c r="J3364" i="60"/>
  <c r="H3364" i="60"/>
  <c r="O3363" i="60"/>
  <c r="M3363" i="60"/>
  <c r="L3363" i="60"/>
  <c r="J3363" i="60"/>
  <c r="H3363" i="60"/>
  <c r="M3362" i="60"/>
  <c r="L3362" i="60"/>
  <c r="J3362" i="60"/>
  <c r="H3362" i="60"/>
  <c r="O3361" i="60"/>
  <c r="M3361" i="60"/>
  <c r="L3361" i="60"/>
  <c r="J3361" i="60"/>
  <c r="H3361" i="60"/>
  <c r="M3360" i="60"/>
  <c r="L3360" i="60"/>
  <c r="J3360" i="60"/>
  <c r="H3360" i="60"/>
  <c r="O3359" i="60"/>
  <c r="M3359" i="60"/>
  <c r="L3359" i="60"/>
  <c r="J3359" i="60"/>
  <c r="H3359" i="60"/>
  <c r="M3358" i="60"/>
  <c r="L3358" i="60"/>
  <c r="J3358" i="60"/>
  <c r="H3358" i="60"/>
  <c r="O3357" i="60"/>
  <c r="M3357" i="60"/>
  <c r="L3357" i="60"/>
  <c r="J3357" i="60"/>
  <c r="H3357" i="60"/>
  <c r="M3356" i="60"/>
  <c r="L3356" i="60"/>
  <c r="J3356" i="60"/>
  <c r="H3356" i="60"/>
  <c r="O3355" i="60"/>
  <c r="M3355" i="60"/>
  <c r="L3355" i="60"/>
  <c r="J3355" i="60"/>
  <c r="H3355" i="60"/>
  <c r="M3354" i="60"/>
  <c r="L3354" i="60"/>
  <c r="J3354" i="60"/>
  <c r="H3354" i="60"/>
  <c r="O3353" i="60"/>
  <c r="M3353" i="60"/>
  <c r="L3353" i="60"/>
  <c r="J3353" i="60"/>
  <c r="H3353" i="60"/>
  <c r="M3352" i="60"/>
  <c r="L3352" i="60"/>
  <c r="J3352" i="60"/>
  <c r="H3352" i="60"/>
  <c r="P3351" i="60"/>
  <c r="O3351" i="60"/>
  <c r="P3349" i="60"/>
  <c r="O3349" i="60"/>
  <c r="O3347" i="60"/>
  <c r="M3347" i="60"/>
  <c r="L3347" i="60"/>
  <c r="J3347" i="60"/>
  <c r="H3347" i="60"/>
  <c r="M3346" i="60"/>
  <c r="L3346" i="60"/>
  <c r="J3346" i="60"/>
  <c r="H3346" i="60"/>
  <c r="O3345" i="60"/>
  <c r="M3345" i="60"/>
  <c r="L3345" i="60"/>
  <c r="J3345" i="60"/>
  <c r="H3345" i="60"/>
  <c r="M3344" i="60"/>
  <c r="L3344" i="60"/>
  <c r="J3344" i="60"/>
  <c r="H3344" i="60"/>
  <c r="P3343" i="60"/>
  <c r="O3343" i="60"/>
  <c r="O3341" i="60"/>
  <c r="M3341" i="60"/>
  <c r="L3341" i="60"/>
  <c r="J3341" i="60"/>
  <c r="H3341" i="60"/>
  <c r="M3340" i="60"/>
  <c r="L3340" i="60"/>
  <c r="J3340" i="60"/>
  <c r="H3340" i="60"/>
  <c r="O3339" i="60"/>
  <c r="M3339" i="60"/>
  <c r="L3339" i="60"/>
  <c r="J3339" i="60"/>
  <c r="H3339" i="60"/>
  <c r="M3338" i="60"/>
  <c r="L3338" i="60"/>
  <c r="J3338" i="60"/>
  <c r="H3338" i="60"/>
  <c r="P3337" i="60"/>
  <c r="O3337" i="60"/>
  <c r="O3335" i="60"/>
  <c r="M3335" i="60"/>
  <c r="L3335" i="60"/>
  <c r="J3335" i="60"/>
  <c r="H3335" i="60"/>
  <c r="M3334" i="60"/>
  <c r="L3334" i="60"/>
  <c r="J3334" i="60"/>
  <c r="H3334" i="60"/>
  <c r="O3333" i="60"/>
  <c r="M3333" i="60"/>
  <c r="L3333" i="60"/>
  <c r="J3333" i="60"/>
  <c r="H3333" i="60"/>
  <c r="M3332" i="60"/>
  <c r="L3332" i="60"/>
  <c r="J3332" i="60"/>
  <c r="H3332" i="60"/>
  <c r="P3331" i="60"/>
  <c r="O3331" i="60"/>
  <c r="O3329" i="60"/>
  <c r="M3329" i="60"/>
  <c r="L3329" i="60"/>
  <c r="J3329" i="60"/>
  <c r="H3329" i="60"/>
  <c r="M3328" i="60"/>
  <c r="L3328" i="60"/>
  <c r="J3328" i="60"/>
  <c r="H3328" i="60"/>
  <c r="O3327" i="60"/>
  <c r="M3327" i="60"/>
  <c r="L3327" i="60"/>
  <c r="J3327" i="60"/>
  <c r="H3327" i="60"/>
  <c r="M3326" i="60"/>
  <c r="L3326" i="60"/>
  <c r="J3326" i="60"/>
  <c r="H3326" i="60"/>
  <c r="O3325" i="60"/>
  <c r="M3325" i="60"/>
  <c r="L3325" i="60"/>
  <c r="J3325" i="60"/>
  <c r="H3325" i="60"/>
  <c r="M3324" i="60"/>
  <c r="L3324" i="60"/>
  <c r="J3324" i="60"/>
  <c r="H3324" i="60"/>
  <c r="P3323" i="60"/>
  <c r="O3323" i="60"/>
  <c r="O3321" i="60"/>
  <c r="M3321" i="60"/>
  <c r="L3321" i="60"/>
  <c r="L3319" i="60" s="1"/>
  <c r="J3321" i="60"/>
  <c r="J3319" i="60" s="1"/>
  <c r="H3321" i="60"/>
  <c r="M3320" i="60"/>
  <c r="L3320" i="60"/>
  <c r="L3318" i="60" s="1"/>
  <c r="J3320" i="60"/>
  <c r="J3318" i="60" s="1"/>
  <c r="H3320" i="60"/>
  <c r="P3319" i="60"/>
  <c r="O3319" i="60"/>
  <c r="O3317" i="60"/>
  <c r="M3317" i="60"/>
  <c r="L3317" i="60"/>
  <c r="J3317" i="60"/>
  <c r="H3317" i="60"/>
  <c r="M3316" i="60"/>
  <c r="L3316" i="60"/>
  <c r="J3316" i="60"/>
  <c r="H3316" i="60"/>
  <c r="O3315" i="60"/>
  <c r="M3315" i="60"/>
  <c r="L3315" i="60"/>
  <c r="J3315" i="60"/>
  <c r="H3315" i="60"/>
  <c r="M3314" i="60"/>
  <c r="L3314" i="60"/>
  <c r="J3314" i="60"/>
  <c r="H3314" i="60"/>
  <c r="O3313" i="60"/>
  <c r="M3313" i="60"/>
  <c r="L3313" i="60"/>
  <c r="J3313" i="60"/>
  <c r="H3313" i="60"/>
  <c r="M3312" i="60"/>
  <c r="L3312" i="60"/>
  <c r="J3312" i="60"/>
  <c r="H3312" i="60"/>
  <c r="O3311" i="60"/>
  <c r="M3311" i="60"/>
  <c r="L3311" i="60"/>
  <c r="J3311" i="60"/>
  <c r="H3311" i="60"/>
  <c r="M3310" i="60"/>
  <c r="L3310" i="60"/>
  <c r="J3310" i="60"/>
  <c r="H3310" i="60"/>
  <c r="O3309" i="60"/>
  <c r="M3309" i="60"/>
  <c r="L3309" i="60"/>
  <c r="J3309" i="60"/>
  <c r="H3309" i="60"/>
  <c r="M3308" i="60"/>
  <c r="L3308" i="60"/>
  <c r="J3308" i="60"/>
  <c r="H3308" i="60"/>
  <c r="O3307" i="60"/>
  <c r="M3307" i="60"/>
  <c r="L3307" i="60"/>
  <c r="J3307" i="60"/>
  <c r="H3307" i="60"/>
  <c r="M3306" i="60"/>
  <c r="L3306" i="60"/>
  <c r="J3306" i="60"/>
  <c r="H3306" i="60"/>
  <c r="O3305" i="60"/>
  <c r="M3305" i="60"/>
  <c r="L3305" i="60"/>
  <c r="J3305" i="60"/>
  <c r="H3305" i="60"/>
  <c r="M3304" i="60"/>
  <c r="L3304" i="60"/>
  <c r="J3304" i="60"/>
  <c r="H3304" i="60"/>
  <c r="O3303" i="60"/>
  <c r="M3303" i="60"/>
  <c r="L3303" i="60"/>
  <c r="J3303" i="60"/>
  <c r="H3303" i="60"/>
  <c r="M3302" i="60"/>
  <c r="L3302" i="60"/>
  <c r="J3302" i="60"/>
  <c r="H3302" i="60"/>
  <c r="O3301" i="60"/>
  <c r="M3301" i="60"/>
  <c r="L3301" i="60"/>
  <c r="J3301" i="60"/>
  <c r="H3301" i="60"/>
  <c r="M3300" i="60"/>
  <c r="L3300" i="60"/>
  <c r="J3300" i="60"/>
  <c r="H3300" i="60"/>
  <c r="O3299" i="60"/>
  <c r="M3299" i="60"/>
  <c r="L3299" i="60"/>
  <c r="J3299" i="60"/>
  <c r="H3299" i="60"/>
  <c r="M3298" i="60"/>
  <c r="L3298" i="60"/>
  <c r="J3298" i="60"/>
  <c r="H3298" i="60"/>
  <c r="O3297" i="60"/>
  <c r="M3297" i="60"/>
  <c r="L3297" i="60"/>
  <c r="J3297" i="60"/>
  <c r="H3297" i="60"/>
  <c r="M3296" i="60"/>
  <c r="L3296" i="60"/>
  <c r="J3296" i="60"/>
  <c r="H3296" i="60"/>
  <c r="O3295" i="60"/>
  <c r="M3295" i="60"/>
  <c r="L3295" i="60"/>
  <c r="J3295" i="60"/>
  <c r="H3295" i="60"/>
  <c r="M3294" i="60"/>
  <c r="L3294" i="60"/>
  <c r="J3294" i="60"/>
  <c r="H3294" i="60"/>
  <c r="O3293" i="60"/>
  <c r="M3293" i="60"/>
  <c r="L3293" i="60"/>
  <c r="J3293" i="60"/>
  <c r="H3293" i="60"/>
  <c r="M3292" i="60"/>
  <c r="L3292" i="60"/>
  <c r="J3292" i="60"/>
  <c r="H3292" i="60"/>
  <c r="P3291" i="60"/>
  <c r="O3291" i="60"/>
  <c r="P3289" i="60"/>
  <c r="O3289" i="60"/>
  <c r="O3287" i="60"/>
  <c r="M3287" i="60"/>
  <c r="L3287" i="60"/>
  <c r="L3285" i="60" s="1"/>
  <c r="J3287" i="60"/>
  <c r="J3285" i="60" s="1"/>
  <c r="H3287" i="60"/>
  <c r="H3285" i="60" s="1"/>
  <c r="M3286" i="60"/>
  <c r="L3286" i="60"/>
  <c r="L3284" i="60" s="1"/>
  <c r="J3286" i="60"/>
  <c r="J3284" i="60" s="1"/>
  <c r="H3286" i="60"/>
  <c r="P3285" i="60"/>
  <c r="O3285" i="60"/>
  <c r="O3283" i="60"/>
  <c r="M3283" i="60"/>
  <c r="L3283" i="60"/>
  <c r="J3283" i="60"/>
  <c r="H3283" i="60"/>
  <c r="M3282" i="60"/>
  <c r="L3282" i="60"/>
  <c r="J3282" i="60"/>
  <c r="H3282" i="60"/>
  <c r="O3281" i="60"/>
  <c r="M3281" i="60"/>
  <c r="L3281" i="60"/>
  <c r="J3281" i="60"/>
  <c r="H3281" i="60"/>
  <c r="M3280" i="60"/>
  <c r="L3280" i="60"/>
  <c r="J3280" i="60"/>
  <c r="H3280" i="60"/>
  <c r="O3279" i="60"/>
  <c r="M3279" i="60"/>
  <c r="L3279" i="60"/>
  <c r="J3279" i="60"/>
  <c r="H3279" i="60"/>
  <c r="M3278" i="60"/>
  <c r="L3278" i="60"/>
  <c r="J3278" i="60"/>
  <c r="H3278" i="60"/>
  <c r="O3277" i="60"/>
  <c r="M3277" i="60"/>
  <c r="L3277" i="60"/>
  <c r="J3277" i="60"/>
  <c r="H3277" i="60"/>
  <c r="M3276" i="60"/>
  <c r="L3276" i="60"/>
  <c r="J3276" i="60"/>
  <c r="H3276" i="60"/>
  <c r="O3275" i="60"/>
  <c r="M3275" i="60"/>
  <c r="L3275" i="60"/>
  <c r="J3275" i="60"/>
  <c r="H3275" i="60"/>
  <c r="M3274" i="60"/>
  <c r="L3274" i="60"/>
  <c r="J3274" i="60"/>
  <c r="H3274" i="60"/>
  <c r="O3273" i="60"/>
  <c r="M3273" i="60"/>
  <c r="L3273" i="60"/>
  <c r="J3273" i="60"/>
  <c r="H3273" i="60"/>
  <c r="M3272" i="60"/>
  <c r="L3272" i="60"/>
  <c r="J3272" i="60"/>
  <c r="H3272" i="60"/>
  <c r="O3271" i="60"/>
  <c r="M3271" i="60"/>
  <c r="L3271" i="60"/>
  <c r="J3271" i="60"/>
  <c r="H3271" i="60"/>
  <c r="M3270" i="60"/>
  <c r="L3270" i="60"/>
  <c r="J3270" i="60"/>
  <c r="H3270" i="60"/>
  <c r="O3269" i="60"/>
  <c r="M3269" i="60"/>
  <c r="L3269" i="60"/>
  <c r="J3269" i="60"/>
  <c r="H3269" i="60"/>
  <c r="M3268" i="60"/>
  <c r="L3268" i="60"/>
  <c r="J3268" i="60"/>
  <c r="H3268" i="60"/>
  <c r="O3267" i="60"/>
  <c r="M3267" i="60"/>
  <c r="L3267" i="60"/>
  <c r="J3267" i="60"/>
  <c r="H3267" i="60"/>
  <c r="M3266" i="60"/>
  <c r="L3266" i="60"/>
  <c r="J3266" i="60"/>
  <c r="H3266" i="60"/>
  <c r="O3265" i="60"/>
  <c r="M3265" i="60"/>
  <c r="L3265" i="60"/>
  <c r="J3265" i="60"/>
  <c r="H3265" i="60"/>
  <c r="M3264" i="60"/>
  <c r="L3264" i="60"/>
  <c r="J3264" i="60"/>
  <c r="H3264" i="60"/>
  <c r="O3263" i="60"/>
  <c r="M3263" i="60"/>
  <c r="L3263" i="60"/>
  <c r="J3263" i="60"/>
  <c r="H3263" i="60"/>
  <c r="M3262" i="60"/>
  <c r="L3262" i="60"/>
  <c r="J3262" i="60"/>
  <c r="H3262" i="60"/>
  <c r="O3261" i="60"/>
  <c r="M3261" i="60"/>
  <c r="L3261" i="60"/>
  <c r="J3261" i="60"/>
  <c r="H3261" i="60"/>
  <c r="M3260" i="60"/>
  <c r="L3260" i="60"/>
  <c r="J3260" i="60"/>
  <c r="H3260" i="60"/>
  <c r="O3259" i="60"/>
  <c r="M3259" i="60"/>
  <c r="L3259" i="60"/>
  <c r="J3259" i="60"/>
  <c r="H3259" i="60"/>
  <c r="M3258" i="60"/>
  <c r="L3258" i="60"/>
  <c r="J3258" i="60"/>
  <c r="H3258" i="60"/>
  <c r="O3257" i="60"/>
  <c r="M3257" i="60"/>
  <c r="L3257" i="60"/>
  <c r="J3257" i="60"/>
  <c r="H3257" i="60"/>
  <c r="M3256" i="60"/>
  <c r="L3256" i="60"/>
  <c r="J3256" i="60"/>
  <c r="H3256" i="60"/>
  <c r="P3255" i="60"/>
  <c r="O3255" i="60"/>
  <c r="O3253" i="60"/>
  <c r="M3253" i="60"/>
  <c r="L3253" i="60"/>
  <c r="J3253" i="60"/>
  <c r="H3253" i="60"/>
  <c r="M3252" i="60"/>
  <c r="L3252" i="60"/>
  <c r="J3252" i="60"/>
  <c r="H3252" i="60"/>
  <c r="O3251" i="60"/>
  <c r="M3251" i="60"/>
  <c r="L3251" i="60"/>
  <c r="J3251" i="60"/>
  <c r="H3251" i="60"/>
  <c r="M3250" i="60"/>
  <c r="L3250" i="60"/>
  <c r="J3250" i="60"/>
  <c r="H3250" i="60"/>
  <c r="O3249" i="60"/>
  <c r="M3249" i="60"/>
  <c r="L3249" i="60"/>
  <c r="J3249" i="60"/>
  <c r="H3249" i="60"/>
  <c r="M3248" i="60"/>
  <c r="L3248" i="60"/>
  <c r="J3248" i="60"/>
  <c r="H3248" i="60"/>
  <c r="O3247" i="60"/>
  <c r="M3247" i="60"/>
  <c r="L3247" i="60"/>
  <c r="J3247" i="60"/>
  <c r="H3247" i="60"/>
  <c r="M3246" i="60"/>
  <c r="L3246" i="60"/>
  <c r="J3246" i="60"/>
  <c r="H3246" i="60"/>
  <c r="P3245" i="60"/>
  <c r="O3245" i="60"/>
  <c r="P3243" i="60"/>
  <c r="O3243" i="60"/>
  <c r="O3241" i="60"/>
  <c r="M3241" i="60"/>
  <c r="L3241" i="60"/>
  <c r="J3241" i="60"/>
  <c r="H3241" i="60"/>
  <c r="M3240" i="60"/>
  <c r="L3240" i="60"/>
  <c r="J3240" i="60"/>
  <c r="H3240" i="60"/>
  <c r="O3239" i="60"/>
  <c r="M3239" i="60"/>
  <c r="L3239" i="60"/>
  <c r="J3239" i="60"/>
  <c r="H3239" i="60"/>
  <c r="M3238" i="60"/>
  <c r="L3238" i="60"/>
  <c r="J3238" i="60"/>
  <c r="H3238" i="60"/>
  <c r="O3237" i="60"/>
  <c r="M3237" i="60"/>
  <c r="L3237" i="60"/>
  <c r="J3237" i="60"/>
  <c r="H3237" i="60"/>
  <c r="M3236" i="60"/>
  <c r="L3236" i="60"/>
  <c r="J3236" i="60"/>
  <c r="H3236" i="60"/>
  <c r="O3235" i="60"/>
  <c r="M3235" i="60"/>
  <c r="L3235" i="60"/>
  <c r="J3235" i="60"/>
  <c r="H3235" i="60"/>
  <c r="M3234" i="60"/>
  <c r="L3234" i="60"/>
  <c r="J3234" i="60"/>
  <c r="H3234" i="60"/>
  <c r="O3233" i="60"/>
  <c r="M3233" i="60"/>
  <c r="L3233" i="60"/>
  <c r="J3233" i="60"/>
  <c r="H3233" i="60"/>
  <c r="M3232" i="60"/>
  <c r="L3232" i="60"/>
  <c r="J3232" i="60"/>
  <c r="H3232" i="60"/>
  <c r="O3231" i="60"/>
  <c r="M3231" i="60"/>
  <c r="L3231" i="60"/>
  <c r="J3231" i="60"/>
  <c r="H3231" i="60"/>
  <c r="M3230" i="60"/>
  <c r="L3230" i="60"/>
  <c r="J3230" i="60"/>
  <c r="H3230" i="60"/>
  <c r="P3229" i="60"/>
  <c r="O3229" i="60"/>
  <c r="P3227" i="60"/>
  <c r="O3227" i="60"/>
  <c r="P3225" i="60"/>
  <c r="O3225" i="60"/>
  <c r="O3223" i="60"/>
  <c r="M3223" i="60"/>
  <c r="L3223" i="60"/>
  <c r="J3223" i="60"/>
  <c r="H3223" i="60"/>
  <c r="M3222" i="60"/>
  <c r="L3222" i="60"/>
  <c r="J3222" i="60"/>
  <c r="H3222" i="60"/>
  <c r="O3221" i="60"/>
  <c r="M3221" i="60"/>
  <c r="L3221" i="60"/>
  <c r="J3221" i="60"/>
  <c r="H3221" i="60"/>
  <c r="M3220" i="60"/>
  <c r="L3220" i="60"/>
  <c r="J3220" i="60"/>
  <c r="H3220" i="60"/>
  <c r="O3219" i="60"/>
  <c r="M3219" i="60"/>
  <c r="L3219" i="60"/>
  <c r="J3219" i="60"/>
  <c r="H3219" i="60"/>
  <c r="M3218" i="60"/>
  <c r="L3218" i="60"/>
  <c r="J3218" i="60"/>
  <c r="H3218" i="60"/>
  <c r="P3217" i="60"/>
  <c r="O3217" i="60"/>
  <c r="O3215" i="60"/>
  <c r="M3215" i="60"/>
  <c r="L3215" i="60"/>
  <c r="J3215" i="60"/>
  <c r="J3213" i="60" s="1"/>
  <c r="H3215" i="60"/>
  <c r="H3213" i="60" s="1"/>
  <c r="M3214" i="60"/>
  <c r="L3214" i="60"/>
  <c r="L3212" i="60" s="1"/>
  <c r="J3214" i="60"/>
  <c r="H3214" i="60"/>
  <c r="H3212" i="60" s="1"/>
  <c r="P3213" i="60"/>
  <c r="O3213" i="60"/>
  <c r="O3211" i="60"/>
  <c r="M3211" i="60"/>
  <c r="L3211" i="60"/>
  <c r="J3211" i="60"/>
  <c r="H3211" i="60"/>
  <c r="M3210" i="60"/>
  <c r="L3210" i="60"/>
  <c r="J3210" i="60"/>
  <c r="H3210" i="60"/>
  <c r="O3209" i="60"/>
  <c r="M3209" i="60"/>
  <c r="L3209" i="60"/>
  <c r="J3209" i="60"/>
  <c r="H3209" i="60"/>
  <c r="M3208" i="60"/>
  <c r="L3208" i="60"/>
  <c r="J3208" i="60"/>
  <c r="H3208" i="60"/>
  <c r="O3207" i="60"/>
  <c r="M3207" i="60"/>
  <c r="L3207" i="60"/>
  <c r="J3207" i="60"/>
  <c r="H3207" i="60"/>
  <c r="M3206" i="60"/>
  <c r="L3206" i="60"/>
  <c r="J3206" i="60"/>
  <c r="H3206" i="60"/>
  <c r="O3205" i="60"/>
  <c r="M3205" i="60"/>
  <c r="L3205" i="60"/>
  <c r="J3205" i="60"/>
  <c r="H3205" i="60"/>
  <c r="M3204" i="60"/>
  <c r="L3204" i="60"/>
  <c r="J3204" i="60"/>
  <c r="H3204" i="60"/>
  <c r="O3203" i="60"/>
  <c r="M3203" i="60"/>
  <c r="L3203" i="60"/>
  <c r="J3203" i="60"/>
  <c r="H3203" i="60"/>
  <c r="M3202" i="60"/>
  <c r="L3202" i="60"/>
  <c r="J3202" i="60"/>
  <c r="H3202" i="60"/>
  <c r="P3201" i="60"/>
  <c r="O3201" i="60"/>
  <c r="O3199" i="60"/>
  <c r="M3199" i="60"/>
  <c r="L3199" i="60"/>
  <c r="L3197" i="60" s="1"/>
  <c r="J3199" i="60"/>
  <c r="J3197" i="60" s="1"/>
  <c r="H3199" i="60"/>
  <c r="M3198" i="60"/>
  <c r="L3198" i="60"/>
  <c r="L3196" i="60" s="1"/>
  <c r="J3198" i="60"/>
  <c r="J3196" i="60" s="1"/>
  <c r="H3198" i="60"/>
  <c r="H3196" i="60" s="1"/>
  <c r="P3197" i="60"/>
  <c r="O3197" i="60"/>
  <c r="O3195" i="60"/>
  <c r="M3195" i="60"/>
  <c r="L3195" i="60"/>
  <c r="J3195" i="60"/>
  <c r="H3195" i="60"/>
  <c r="M3194" i="60"/>
  <c r="L3194" i="60"/>
  <c r="J3194" i="60"/>
  <c r="H3194" i="60"/>
  <c r="O3193" i="60"/>
  <c r="M3193" i="60"/>
  <c r="L3193" i="60"/>
  <c r="J3193" i="60"/>
  <c r="H3193" i="60"/>
  <c r="M3192" i="60"/>
  <c r="L3192" i="60"/>
  <c r="J3192" i="60"/>
  <c r="H3192" i="60"/>
  <c r="O3191" i="60"/>
  <c r="M3191" i="60"/>
  <c r="L3191" i="60"/>
  <c r="J3191" i="60"/>
  <c r="H3191" i="60"/>
  <c r="M3190" i="60"/>
  <c r="L3190" i="60"/>
  <c r="J3190" i="60"/>
  <c r="H3190" i="60"/>
  <c r="O3189" i="60"/>
  <c r="M3189" i="60"/>
  <c r="L3189" i="60"/>
  <c r="J3189" i="60"/>
  <c r="H3189" i="60"/>
  <c r="M3188" i="60"/>
  <c r="L3188" i="60"/>
  <c r="J3188" i="60"/>
  <c r="H3188" i="60"/>
  <c r="O3187" i="60"/>
  <c r="M3187" i="60"/>
  <c r="L3187" i="60"/>
  <c r="J3187" i="60"/>
  <c r="H3187" i="60"/>
  <c r="M3186" i="60"/>
  <c r="L3186" i="60"/>
  <c r="J3186" i="60"/>
  <c r="H3186" i="60"/>
  <c r="O3185" i="60"/>
  <c r="M3185" i="60"/>
  <c r="L3185" i="60"/>
  <c r="J3185" i="60"/>
  <c r="H3185" i="60"/>
  <c r="M3184" i="60"/>
  <c r="L3184" i="60"/>
  <c r="J3184" i="60"/>
  <c r="H3184" i="60"/>
  <c r="O3183" i="60"/>
  <c r="M3183" i="60"/>
  <c r="L3183" i="60"/>
  <c r="J3183" i="60"/>
  <c r="H3183" i="60"/>
  <c r="M3182" i="60"/>
  <c r="L3182" i="60"/>
  <c r="J3182" i="60"/>
  <c r="H3182" i="60"/>
  <c r="O3181" i="60"/>
  <c r="M3181" i="60"/>
  <c r="L3181" i="60"/>
  <c r="J3181" i="60"/>
  <c r="H3181" i="60"/>
  <c r="M3180" i="60"/>
  <c r="L3180" i="60"/>
  <c r="J3180" i="60"/>
  <c r="H3180" i="60"/>
  <c r="O3179" i="60"/>
  <c r="M3179" i="60"/>
  <c r="L3179" i="60"/>
  <c r="J3179" i="60"/>
  <c r="H3179" i="60"/>
  <c r="M3178" i="60"/>
  <c r="L3178" i="60"/>
  <c r="J3178" i="60"/>
  <c r="H3178" i="60"/>
  <c r="O3177" i="60"/>
  <c r="M3177" i="60"/>
  <c r="L3177" i="60"/>
  <c r="J3177" i="60"/>
  <c r="H3177" i="60"/>
  <c r="M3176" i="60"/>
  <c r="L3176" i="60"/>
  <c r="J3176" i="60"/>
  <c r="H3176" i="60"/>
  <c r="O3175" i="60"/>
  <c r="M3175" i="60"/>
  <c r="L3175" i="60"/>
  <c r="J3175" i="60"/>
  <c r="H3175" i="60"/>
  <c r="M3174" i="60"/>
  <c r="L3174" i="60"/>
  <c r="J3174" i="60"/>
  <c r="H3174" i="60"/>
  <c r="O3173" i="60"/>
  <c r="M3173" i="60"/>
  <c r="L3173" i="60"/>
  <c r="J3173" i="60"/>
  <c r="H3173" i="60"/>
  <c r="M3172" i="60"/>
  <c r="L3172" i="60"/>
  <c r="J3172" i="60"/>
  <c r="H3172" i="60"/>
  <c r="O3171" i="60"/>
  <c r="M3171" i="60"/>
  <c r="L3171" i="60"/>
  <c r="J3171" i="60"/>
  <c r="H3171" i="60"/>
  <c r="M3170" i="60"/>
  <c r="L3170" i="60"/>
  <c r="J3170" i="60"/>
  <c r="H3170" i="60"/>
  <c r="P3169" i="60"/>
  <c r="O3169" i="60"/>
  <c r="O3167" i="60"/>
  <c r="M3167" i="60"/>
  <c r="L3167" i="60"/>
  <c r="J3167" i="60"/>
  <c r="H3167" i="60"/>
  <c r="M3166" i="60"/>
  <c r="L3166" i="60"/>
  <c r="J3166" i="60"/>
  <c r="H3166" i="60"/>
  <c r="O3165" i="60"/>
  <c r="M3165" i="60"/>
  <c r="L3165" i="60"/>
  <c r="J3165" i="60"/>
  <c r="H3165" i="60"/>
  <c r="M3164" i="60"/>
  <c r="L3164" i="60"/>
  <c r="J3164" i="60"/>
  <c r="H3164" i="60"/>
  <c r="O3163" i="60"/>
  <c r="M3163" i="60"/>
  <c r="L3163" i="60"/>
  <c r="J3163" i="60"/>
  <c r="H3163" i="60"/>
  <c r="M3162" i="60"/>
  <c r="L3162" i="60"/>
  <c r="J3162" i="60"/>
  <c r="H3162" i="60"/>
  <c r="O3161" i="60"/>
  <c r="M3161" i="60"/>
  <c r="L3161" i="60"/>
  <c r="J3161" i="60"/>
  <c r="H3161" i="60"/>
  <c r="M3160" i="60"/>
  <c r="L3160" i="60"/>
  <c r="J3160" i="60"/>
  <c r="H3160" i="60"/>
  <c r="O3159" i="60"/>
  <c r="M3159" i="60"/>
  <c r="L3159" i="60"/>
  <c r="J3159" i="60"/>
  <c r="H3159" i="60"/>
  <c r="M3158" i="60"/>
  <c r="L3158" i="60"/>
  <c r="J3158" i="60"/>
  <c r="H3158" i="60"/>
  <c r="O3157" i="60"/>
  <c r="M3157" i="60"/>
  <c r="L3157" i="60"/>
  <c r="J3157" i="60"/>
  <c r="H3157" i="60"/>
  <c r="M3156" i="60"/>
  <c r="L3156" i="60"/>
  <c r="J3156" i="60"/>
  <c r="H3156" i="60"/>
  <c r="O3155" i="60"/>
  <c r="M3155" i="60"/>
  <c r="L3155" i="60"/>
  <c r="J3155" i="60"/>
  <c r="H3155" i="60"/>
  <c r="M3154" i="60"/>
  <c r="L3154" i="60"/>
  <c r="J3154" i="60"/>
  <c r="H3154" i="60"/>
  <c r="P3153" i="60"/>
  <c r="O3153" i="60"/>
  <c r="P3151" i="60"/>
  <c r="O3151" i="60"/>
  <c r="O3149" i="60"/>
  <c r="M3149" i="60"/>
  <c r="L3149" i="60"/>
  <c r="J3149" i="60"/>
  <c r="H3149" i="60"/>
  <c r="M3148" i="60"/>
  <c r="L3148" i="60"/>
  <c r="J3148" i="60"/>
  <c r="H3148" i="60"/>
  <c r="O3147" i="60"/>
  <c r="M3147" i="60"/>
  <c r="L3147" i="60"/>
  <c r="J3147" i="60"/>
  <c r="H3147" i="60"/>
  <c r="M3146" i="60"/>
  <c r="L3146" i="60"/>
  <c r="J3146" i="60"/>
  <c r="H3146" i="60"/>
  <c r="O3145" i="60"/>
  <c r="M3145" i="60"/>
  <c r="L3145" i="60"/>
  <c r="J3145" i="60"/>
  <c r="H3145" i="60"/>
  <c r="M3144" i="60"/>
  <c r="L3144" i="60"/>
  <c r="J3144" i="60"/>
  <c r="H3144" i="60"/>
  <c r="O3143" i="60"/>
  <c r="M3143" i="60"/>
  <c r="L3143" i="60"/>
  <c r="J3143" i="60"/>
  <c r="H3143" i="60"/>
  <c r="M3142" i="60"/>
  <c r="L3142" i="60"/>
  <c r="J3142" i="60"/>
  <c r="H3142" i="60"/>
  <c r="P3141" i="60"/>
  <c r="O3141" i="60"/>
  <c r="O3139" i="60"/>
  <c r="M3139" i="60"/>
  <c r="L3139" i="60"/>
  <c r="J3139" i="60"/>
  <c r="H3139" i="60"/>
  <c r="M3138" i="60"/>
  <c r="L3138" i="60"/>
  <c r="J3138" i="60"/>
  <c r="H3138" i="60"/>
  <c r="O3137" i="60"/>
  <c r="M3137" i="60"/>
  <c r="L3137" i="60"/>
  <c r="J3137" i="60"/>
  <c r="H3137" i="60"/>
  <c r="M3136" i="60"/>
  <c r="L3136" i="60"/>
  <c r="J3136" i="60"/>
  <c r="H3136" i="60"/>
  <c r="O3135" i="60"/>
  <c r="M3135" i="60"/>
  <c r="L3135" i="60"/>
  <c r="J3135" i="60"/>
  <c r="H3135" i="60"/>
  <c r="M3134" i="60"/>
  <c r="L3134" i="60"/>
  <c r="J3134" i="60"/>
  <c r="H3134" i="60"/>
  <c r="O3133" i="60"/>
  <c r="M3133" i="60"/>
  <c r="L3133" i="60"/>
  <c r="J3133" i="60"/>
  <c r="H3133" i="60"/>
  <c r="M3132" i="60"/>
  <c r="L3132" i="60"/>
  <c r="J3132" i="60"/>
  <c r="H3132" i="60"/>
  <c r="O3131" i="60"/>
  <c r="M3131" i="60"/>
  <c r="L3131" i="60"/>
  <c r="J3131" i="60"/>
  <c r="H3131" i="60"/>
  <c r="M3130" i="60"/>
  <c r="L3130" i="60"/>
  <c r="J3130" i="60"/>
  <c r="H3130" i="60"/>
  <c r="O3129" i="60"/>
  <c r="M3129" i="60"/>
  <c r="L3129" i="60"/>
  <c r="J3129" i="60"/>
  <c r="H3129" i="60"/>
  <c r="M3128" i="60"/>
  <c r="L3128" i="60"/>
  <c r="J3128" i="60"/>
  <c r="H3128" i="60"/>
  <c r="O3127" i="60"/>
  <c r="M3127" i="60"/>
  <c r="L3127" i="60"/>
  <c r="J3127" i="60"/>
  <c r="H3127" i="60"/>
  <c r="M3126" i="60"/>
  <c r="L3126" i="60"/>
  <c r="J3126" i="60"/>
  <c r="H3126" i="60"/>
  <c r="O3125" i="60"/>
  <c r="M3125" i="60"/>
  <c r="L3125" i="60"/>
  <c r="J3125" i="60"/>
  <c r="H3125" i="60"/>
  <c r="M3124" i="60"/>
  <c r="L3124" i="60"/>
  <c r="J3124" i="60"/>
  <c r="H3124" i="60"/>
  <c r="O3123" i="60"/>
  <c r="M3123" i="60"/>
  <c r="L3123" i="60"/>
  <c r="J3123" i="60"/>
  <c r="H3123" i="60"/>
  <c r="M3122" i="60"/>
  <c r="L3122" i="60"/>
  <c r="J3122" i="60"/>
  <c r="H3122" i="60"/>
  <c r="O3121" i="60"/>
  <c r="M3121" i="60"/>
  <c r="L3121" i="60"/>
  <c r="J3121" i="60"/>
  <c r="H3121" i="60"/>
  <c r="M3120" i="60"/>
  <c r="L3120" i="60"/>
  <c r="J3120" i="60"/>
  <c r="H3120" i="60"/>
  <c r="O3119" i="60"/>
  <c r="M3119" i="60"/>
  <c r="L3119" i="60"/>
  <c r="J3119" i="60"/>
  <c r="H3119" i="60"/>
  <c r="M3118" i="60"/>
  <c r="L3118" i="60"/>
  <c r="J3118" i="60"/>
  <c r="H3118" i="60"/>
  <c r="P3117" i="60"/>
  <c r="O3117" i="60"/>
  <c r="O3115" i="60"/>
  <c r="M3115" i="60"/>
  <c r="L3115" i="60"/>
  <c r="J3115" i="60"/>
  <c r="H3115" i="60"/>
  <c r="M3114" i="60"/>
  <c r="L3114" i="60"/>
  <c r="J3114" i="60"/>
  <c r="H3114" i="60"/>
  <c r="O3113" i="60"/>
  <c r="M3113" i="60"/>
  <c r="L3113" i="60"/>
  <c r="J3113" i="60"/>
  <c r="H3113" i="60"/>
  <c r="M3112" i="60"/>
  <c r="L3112" i="60"/>
  <c r="J3112" i="60"/>
  <c r="H3112" i="60"/>
  <c r="O3111" i="60"/>
  <c r="M3111" i="60"/>
  <c r="L3111" i="60"/>
  <c r="J3111" i="60"/>
  <c r="H3111" i="60"/>
  <c r="M3110" i="60"/>
  <c r="L3110" i="60"/>
  <c r="J3110" i="60"/>
  <c r="H3110" i="60"/>
  <c r="O3109" i="60"/>
  <c r="M3109" i="60"/>
  <c r="L3109" i="60"/>
  <c r="J3109" i="60"/>
  <c r="H3109" i="60"/>
  <c r="M3108" i="60"/>
  <c r="L3108" i="60"/>
  <c r="J3108" i="60"/>
  <c r="H3108" i="60"/>
  <c r="O3107" i="60"/>
  <c r="M3107" i="60"/>
  <c r="L3107" i="60"/>
  <c r="J3107" i="60"/>
  <c r="H3107" i="60"/>
  <c r="M3106" i="60"/>
  <c r="L3106" i="60"/>
  <c r="J3106" i="60"/>
  <c r="H3106" i="60"/>
  <c r="O3105" i="60"/>
  <c r="M3105" i="60"/>
  <c r="L3105" i="60"/>
  <c r="J3105" i="60"/>
  <c r="H3105" i="60"/>
  <c r="M3104" i="60"/>
  <c r="L3104" i="60"/>
  <c r="J3104" i="60"/>
  <c r="H3104" i="60"/>
  <c r="O3103" i="60"/>
  <c r="M3103" i="60"/>
  <c r="L3103" i="60"/>
  <c r="J3103" i="60"/>
  <c r="H3103" i="60"/>
  <c r="M3102" i="60"/>
  <c r="L3102" i="60"/>
  <c r="J3102" i="60"/>
  <c r="H3102" i="60"/>
  <c r="O3101" i="60"/>
  <c r="M3101" i="60"/>
  <c r="L3101" i="60"/>
  <c r="J3101" i="60"/>
  <c r="H3101" i="60"/>
  <c r="M3100" i="60"/>
  <c r="L3100" i="60"/>
  <c r="J3100" i="60"/>
  <c r="H3100" i="60"/>
  <c r="O3099" i="60"/>
  <c r="M3099" i="60"/>
  <c r="L3099" i="60"/>
  <c r="J3099" i="60"/>
  <c r="H3099" i="60"/>
  <c r="M3098" i="60"/>
  <c r="L3098" i="60"/>
  <c r="J3098" i="60"/>
  <c r="H3098" i="60"/>
  <c r="O3097" i="60"/>
  <c r="M3097" i="60"/>
  <c r="L3097" i="60"/>
  <c r="J3097" i="60"/>
  <c r="H3097" i="60"/>
  <c r="M3096" i="60"/>
  <c r="L3096" i="60"/>
  <c r="J3096" i="60"/>
  <c r="H3096" i="60"/>
  <c r="O3095" i="60"/>
  <c r="M3095" i="60"/>
  <c r="L3095" i="60"/>
  <c r="J3095" i="60"/>
  <c r="H3095" i="60"/>
  <c r="M3094" i="60"/>
  <c r="L3094" i="60"/>
  <c r="J3094" i="60"/>
  <c r="H3094" i="60"/>
  <c r="O3093" i="60"/>
  <c r="M3093" i="60"/>
  <c r="L3093" i="60"/>
  <c r="J3093" i="60"/>
  <c r="H3093" i="60"/>
  <c r="M3092" i="60"/>
  <c r="L3092" i="60"/>
  <c r="J3092" i="60"/>
  <c r="H3092" i="60"/>
  <c r="O3091" i="60"/>
  <c r="M3091" i="60"/>
  <c r="L3091" i="60"/>
  <c r="J3091" i="60"/>
  <c r="H3091" i="60"/>
  <c r="M3090" i="60"/>
  <c r="L3090" i="60"/>
  <c r="J3090" i="60"/>
  <c r="H3090" i="60"/>
  <c r="O3089" i="60"/>
  <c r="M3089" i="60"/>
  <c r="L3089" i="60"/>
  <c r="J3089" i="60"/>
  <c r="H3089" i="60"/>
  <c r="M3088" i="60"/>
  <c r="L3088" i="60"/>
  <c r="J3088" i="60"/>
  <c r="H3088" i="60"/>
  <c r="O3087" i="60"/>
  <c r="M3087" i="60"/>
  <c r="L3087" i="60"/>
  <c r="J3087" i="60"/>
  <c r="H3087" i="60"/>
  <c r="M3086" i="60"/>
  <c r="L3086" i="60"/>
  <c r="J3086" i="60"/>
  <c r="H3086" i="60"/>
  <c r="O3085" i="60"/>
  <c r="M3085" i="60"/>
  <c r="L3085" i="60"/>
  <c r="J3085" i="60"/>
  <c r="H3085" i="60"/>
  <c r="M3084" i="60"/>
  <c r="L3084" i="60"/>
  <c r="J3084" i="60"/>
  <c r="H3084" i="60"/>
  <c r="O3083" i="60"/>
  <c r="M3083" i="60"/>
  <c r="L3083" i="60"/>
  <c r="J3083" i="60"/>
  <c r="H3083" i="60"/>
  <c r="M3082" i="60"/>
  <c r="L3082" i="60"/>
  <c r="J3082" i="60"/>
  <c r="H3082" i="60"/>
  <c r="O3081" i="60"/>
  <c r="M3081" i="60"/>
  <c r="L3081" i="60"/>
  <c r="J3081" i="60"/>
  <c r="H3081" i="60"/>
  <c r="M3080" i="60"/>
  <c r="L3080" i="60"/>
  <c r="J3080" i="60"/>
  <c r="H3080" i="60"/>
  <c r="O3079" i="60"/>
  <c r="M3079" i="60"/>
  <c r="L3079" i="60"/>
  <c r="J3079" i="60"/>
  <c r="H3079" i="60"/>
  <c r="M3078" i="60"/>
  <c r="L3078" i="60"/>
  <c r="J3078" i="60"/>
  <c r="H3078" i="60"/>
  <c r="O3077" i="60"/>
  <c r="M3077" i="60"/>
  <c r="L3077" i="60"/>
  <c r="J3077" i="60"/>
  <c r="H3077" i="60"/>
  <c r="M3076" i="60"/>
  <c r="L3076" i="60"/>
  <c r="J3076" i="60"/>
  <c r="H3076" i="60"/>
  <c r="O3075" i="60"/>
  <c r="M3075" i="60"/>
  <c r="L3075" i="60"/>
  <c r="J3075" i="60"/>
  <c r="H3075" i="60"/>
  <c r="M3074" i="60"/>
  <c r="L3074" i="60"/>
  <c r="J3074" i="60"/>
  <c r="H3074" i="60"/>
  <c r="O3073" i="60"/>
  <c r="M3073" i="60"/>
  <c r="L3073" i="60"/>
  <c r="J3073" i="60"/>
  <c r="H3073" i="60"/>
  <c r="M3072" i="60"/>
  <c r="L3072" i="60"/>
  <c r="J3072" i="60"/>
  <c r="H3072" i="60"/>
  <c r="O3071" i="60"/>
  <c r="M3071" i="60"/>
  <c r="L3071" i="60"/>
  <c r="J3071" i="60"/>
  <c r="H3071" i="60"/>
  <c r="M3070" i="60"/>
  <c r="L3070" i="60"/>
  <c r="J3070" i="60"/>
  <c r="H3070" i="60"/>
  <c r="O3069" i="60"/>
  <c r="M3069" i="60"/>
  <c r="L3069" i="60"/>
  <c r="J3069" i="60"/>
  <c r="H3069" i="60"/>
  <c r="M3068" i="60"/>
  <c r="L3068" i="60"/>
  <c r="J3068" i="60"/>
  <c r="H3068" i="60"/>
  <c r="O3067" i="60"/>
  <c r="M3067" i="60"/>
  <c r="L3067" i="60"/>
  <c r="J3067" i="60"/>
  <c r="H3067" i="60"/>
  <c r="M3066" i="60"/>
  <c r="L3066" i="60"/>
  <c r="J3066" i="60"/>
  <c r="H3066" i="60"/>
  <c r="O3065" i="60"/>
  <c r="M3065" i="60"/>
  <c r="L3065" i="60"/>
  <c r="J3065" i="60"/>
  <c r="H3065" i="60"/>
  <c r="M3064" i="60"/>
  <c r="L3064" i="60"/>
  <c r="J3064" i="60"/>
  <c r="H3064" i="60"/>
  <c r="O3063" i="60"/>
  <c r="M3063" i="60"/>
  <c r="L3063" i="60"/>
  <c r="J3063" i="60"/>
  <c r="H3063" i="60"/>
  <c r="M3062" i="60"/>
  <c r="L3062" i="60"/>
  <c r="J3062" i="60"/>
  <c r="H3062" i="60"/>
  <c r="O3061" i="60"/>
  <c r="M3061" i="60"/>
  <c r="L3061" i="60"/>
  <c r="J3061" i="60"/>
  <c r="H3061" i="60"/>
  <c r="M3060" i="60"/>
  <c r="L3060" i="60"/>
  <c r="J3060" i="60"/>
  <c r="H3060" i="60"/>
  <c r="O3059" i="60"/>
  <c r="M3059" i="60"/>
  <c r="L3059" i="60"/>
  <c r="J3059" i="60"/>
  <c r="H3059" i="60"/>
  <c r="M3058" i="60"/>
  <c r="L3058" i="60"/>
  <c r="J3058" i="60"/>
  <c r="H3058" i="60"/>
  <c r="O3057" i="60"/>
  <c r="M3057" i="60"/>
  <c r="L3057" i="60"/>
  <c r="J3057" i="60"/>
  <c r="H3057" i="60"/>
  <c r="M3056" i="60"/>
  <c r="L3056" i="60"/>
  <c r="J3056" i="60"/>
  <c r="H3056" i="60"/>
  <c r="O3055" i="60"/>
  <c r="M3055" i="60"/>
  <c r="L3055" i="60"/>
  <c r="J3055" i="60"/>
  <c r="H3055" i="60"/>
  <c r="M3054" i="60"/>
  <c r="L3054" i="60"/>
  <c r="J3054" i="60"/>
  <c r="H3054" i="60"/>
  <c r="O3053" i="60"/>
  <c r="M3053" i="60"/>
  <c r="L3053" i="60"/>
  <c r="J3053" i="60"/>
  <c r="H3053" i="60"/>
  <c r="M3052" i="60"/>
  <c r="L3052" i="60"/>
  <c r="J3052" i="60"/>
  <c r="H3052" i="60"/>
  <c r="O3051" i="60"/>
  <c r="M3051" i="60"/>
  <c r="L3051" i="60"/>
  <c r="J3051" i="60"/>
  <c r="H3051" i="60"/>
  <c r="M3050" i="60"/>
  <c r="L3050" i="60"/>
  <c r="J3050" i="60"/>
  <c r="H3050" i="60"/>
  <c r="O3049" i="60"/>
  <c r="M3049" i="60"/>
  <c r="L3049" i="60"/>
  <c r="J3049" i="60"/>
  <c r="H3049" i="60"/>
  <c r="M3048" i="60"/>
  <c r="L3048" i="60"/>
  <c r="J3048" i="60"/>
  <c r="H3048" i="60"/>
  <c r="O3047" i="60"/>
  <c r="M3047" i="60"/>
  <c r="L3047" i="60"/>
  <c r="J3047" i="60"/>
  <c r="H3047" i="60"/>
  <c r="M3046" i="60"/>
  <c r="L3046" i="60"/>
  <c r="J3046" i="60"/>
  <c r="H3046" i="60"/>
  <c r="O3045" i="60"/>
  <c r="M3045" i="60"/>
  <c r="L3045" i="60"/>
  <c r="J3045" i="60"/>
  <c r="H3045" i="60"/>
  <c r="M3044" i="60"/>
  <c r="L3044" i="60"/>
  <c r="J3044" i="60"/>
  <c r="H3044" i="60"/>
  <c r="O3043" i="60"/>
  <c r="M3043" i="60"/>
  <c r="L3043" i="60"/>
  <c r="J3043" i="60"/>
  <c r="H3043" i="60"/>
  <c r="M3042" i="60"/>
  <c r="L3042" i="60"/>
  <c r="J3042" i="60"/>
  <c r="H3042" i="60"/>
  <c r="O3041" i="60"/>
  <c r="M3041" i="60"/>
  <c r="L3041" i="60"/>
  <c r="J3041" i="60"/>
  <c r="H3041" i="60"/>
  <c r="M3040" i="60"/>
  <c r="L3040" i="60"/>
  <c r="J3040" i="60"/>
  <c r="H3040" i="60"/>
  <c r="O3039" i="60"/>
  <c r="M3039" i="60"/>
  <c r="L3039" i="60"/>
  <c r="J3039" i="60"/>
  <c r="H3039" i="60"/>
  <c r="M3038" i="60"/>
  <c r="L3038" i="60"/>
  <c r="J3038" i="60"/>
  <c r="H3038" i="60"/>
  <c r="O3037" i="60"/>
  <c r="M3037" i="60"/>
  <c r="L3037" i="60"/>
  <c r="J3037" i="60"/>
  <c r="H3037" i="60"/>
  <c r="M3036" i="60"/>
  <c r="L3036" i="60"/>
  <c r="J3036" i="60"/>
  <c r="H3036" i="60"/>
  <c r="O3035" i="60"/>
  <c r="M3035" i="60"/>
  <c r="L3035" i="60"/>
  <c r="J3035" i="60"/>
  <c r="H3035" i="60"/>
  <c r="M3034" i="60"/>
  <c r="L3034" i="60"/>
  <c r="J3034" i="60"/>
  <c r="H3034" i="60"/>
  <c r="O3033" i="60"/>
  <c r="M3033" i="60"/>
  <c r="L3033" i="60"/>
  <c r="J3033" i="60"/>
  <c r="H3033" i="60"/>
  <c r="M3032" i="60"/>
  <c r="L3032" i="60"/>
  <c r="J3032" i="60"/>
  <c r="H3032" i="60"/>
  <c r="O3031" i="60"/>
  <c r="M3031" i="60"/>
  <c r="L3031" i="60"/>
  <c r="J3031" i="60"/>
  <c r="H3031" i="60"/>
  <c r="M3030" i="60"/>
  <c r="L3030" i="60"/>
  <c r="J3030" i="60"/>
  <c r="H3030" i="60"/>
  <c r="O3029" i="60"/>
  <c r="M3029" i="60"/>
  <c r="L3029" i="60"/>
  <c r="J3029" i="60"/>
  <c r="H3029" i="60"/>
  <c r="M3028" i="60"/>
  <c r="L3028" i="60"/>
  <c r="J3028" i="60"/>
  <c r="H3028" i="60"/>
  <c r="O3027" i="60"/>
  <c r="M3027" i="60"/>
  <c r="L3027" i="60"/>
  <c r="J3027" i="60"/>
  <c r="H3027" i="60"/>
  <c r="M3026" i="60"/>
  <c r="L3026" i="60"/>
  <c r="J3026" i="60"/>
  <c r="H3026" i="60"/>
  <c r="O3025" i="60"/>
  <c r="M3025" i="60"/>
  <c r="L3025" i="60"/>
  <c r="J3025" i="60"/>
  <c r="H3025" i="60"/>
  <c r="M3024" i="60"/>
  <c r="L3024" i="60"/>
  <c r="J3024" i="60"/>
  <c r="H3024" i="60"/>
  <c r="O3023" i="60"/>
  <c r="M3023" i="60"/>
  <c r="L3023" i="60"/>
  <c r="J3023" i="60"/>
  <c r="H3023" i="60"/>
  <c r="M3022" i="60"/>
  <c r="L3022" i="60"/>
  <c r="J3022" i="60"/>
  <c r="H3022" i="60"/>
  <c r="O3021" i="60"/>
  <c r="M3021" i="60"/>
  <c r="L3021" i="60"/>
  <c r="J3021" i="60"/>
  <c r="H3021" i="60"/>
  <c r="M3020" i="60"/>
  <c r="L3020" i="60"/>
  <c r="J3020" i="60"/>
  <c r="H3020" i="60"/>
  <c r="O3019" i="60"/>
  <c r="M3019" i="60"/>
  <c r="L3019" i="60"/>
  <c r="J3019" i="60"/>
  <c r="H3019" i="60"/>
  <c r="M3018" i="60"/>
  <c r="L3018" i="60"/>
  <c r="J3018" i="60"/>
  <c r="H3018" i="60"/>
  <c r="O3017" i="60"/>
  <c r="M3017" i="60"/>
  <c r="L3017" i="60"/>
  <c r="J3017" i="60"/>
  <c r="H3017" i="60"/>
  <c r="M3016" i="60"/>
  <c r="L3016" i="60"/>
  <c r="J3016" i="60"/>
  <c r="H3016" i="60"/>
  <c r="O3015" i="60"/>
  <c r="M3015" i="60"/>
  <c r="L3015" i="60"/>
  <c r="J3015" i="60"/>
  <c r="H3015" i="60"/>
  <c r="M3014" i="60"/>
  <c r="L3014" i="60"/>
  <c r="J3014" i="60"/>
  <c r="H3014" i="60"/>
  <c r="O3013" i="60"/>
  <c r="M3013" i="60"/>
  <c r="L3013" i="60"/>
  <c r="J3013" i="60"/>
  <c r="H3013" i="60"/>
  <c r="M3012" i="60"/>
  <c r="L3012" i="60"/>
  <c r="J3012" i="60"/>
  <c r="H3012" i="60"/>
  <c r="O3011" i="60"/>
  <c r="M3011" i="60"/>
  <c r="L3011" i="60"/>
  <c r="J3011" i="60"/>
  <c r="H3011" i="60"/>
  <c r="M3010" i="60"/>
  <c r="L3010" i="60"/>
  <c r="J3010" i="60"/>
  <c r="H3010" i="60"/>
  <c r="O3009" i="60"/>
  <c r="M3009" i="60"/>
  <c r="L3009" i="60"/>
  <c r="J3009" i="60"/>
  <c r="H3009" i="60"/>
  <c r="M3008" i="60"/>
  <c r="L3008" i="60"/>
  <c r="J3008" i="60"/>
  <c r="H3008" i="60"/>
  <c r="O3007" i="60"/>
  <c r="M3007" i="60"/>
  <c r="L3007" i="60"/>
  <c r="J3007" i="60"/>
  <c r="H3007" i="60"/>
  <c r="M3006" i="60"/>
  <c r="L3006" i="60"/>
  <c r="J3006" i="60"/>
  <c r="H3006" i="60"/>
  <c r="O3005" i="60"/>
  <c r="M3005" i="60"/>
  <c r="L3005" i="60"/>
  <c r="J3005" i="60"/>
  <c r="H3005" i="60"/>
  <c r="M3004" i="60"/>
  <c r="L3004" i="60"/>
  <c r="J3004" i="60"/>
  <c r="H3004" i="60"/>
  <c r="O3003" i="60"/>
  <c r="M3003" i="60"/>
  <c r="L3003" i="60"/>
  <c r="J3003" i="60"/>
  <c r="H3003" i="60"/>
  <c r="M3002" i="60"/>
  <c r="L3002" i="60"/>
  <c r="J3002" i="60"/>
  <c r="H3002" i="60"/>
  <c r="O3001" i="60"/>
  <c r="M3001" i="60"/>
  <c r="L3001" i="60"/>
  <c r="J3001" i="60"/>
  <c r="H3001" i="60"/>
  <c r="M3000" i="60"/>
  <c r="L3000" i="60"/>
  <c r="J3000" i="60"/>
  <c r="H3000" i="60"/>
  <c r="O2999" i="60"/>
  <c r="M2999" i="60"/>
  <c r="L2999" i="60"/>
  <c r="J2999" i="60"/>
  <c r="H2999" i="60"/>
  <c r="M2998" i="60"/>
  <c r="L2998" i="60"/>
  <c r="J2998" i="60"/>
  <c r="H2998" i="60"/>
  <c r="O2997" i="60"/>
  <c r="M2997" i="60"/>
  <c r="L2997" i="60"/>
  <c r="J2997" i="60"/>
  <c r="H2997" i="60"/>
  <c r="M2996" i="60"/>
  <c r="L2996" i="60"/>
  <c r="J2996" i="60"/>
  <c r="H2996" i="60"/>
  <c r="O2995" i="60"/>
  <c r="M2995" i="60"/>
  <c r="L2995" i="60"/>
  <c r="J2995" i="60"/>
  <c r="H2995" i="60"/>
  <c r="M2994" i="60"/>
  <c r="L2994" i="60"/>
  <c r="J2994" i="60"/>
  <c r="H2994" i="60"/>
  <c r="O2993" i="60"/>
  <c r="M2993" i="60"/>
  <c r="L2993" i="60"/>
  <c r="J2993" i="60"/>
  <c r="H2993" i="60"/>
  <c r="M2992" i="60"/>
  <c r="L2992" i="60"/>
  <c r="J2992" i="60"/>
  <c r="H2992" i="60"/>
  <c r="O2991" i="60"/>
  <c r="M2991" i="60"/>
  <c r="L2991" i="60"/>
  <c r="J2991" i="60"/>
  <c r="H2991" i="60"/>
  <c r="M2990" i="60"/>
  <c r="L2990" i="60"/>
  <c r="J2990" i="60"/>
  <c r="H2990" i="60"/>
  <c r="O2989" i="60"/>
  <c r="M2989" i="60"/>
  <c r="L2989" i="60"/>
  <c r="J2989" i="60"/>
  <c r="H2989" i="60"/>
  <c r="M2988" i="60"/>
  <c r="L2988" i="60"/>
  <c r="J2988" i="60"/>
  <c r="H2988" i="60"/>
  <c r="O2987" i="60"/>
  <c r="M2987" i="60"/>
  <c r="L2987" i="60"/>
  <c r="J2987" i="60"/>
  <c r="H2987" i="60"/>
  <c r="M2986" i="60"/>
  <c r="L2986" i="60"/>
  <c r="J2986" i="60"/>
  <c r="H2986" i="60"/>
  <c r="O2985" i="60"/>
  <c r="M2985" i="60"/>
  <c r="L2985" i="60"/>
  <c r="J2985" i="60"/>
  <c r="H2985" i="60"/>
  <c r="M2984" i="60"/>
  <c r="L2984" i="60"/>
  <c r="J2984" i="60"/>
  <c r="H2984" i="60"/>
  <c r="O2983" i="60"/>
  <c r="M2983" i="60"/>
  <c r="L2983" i="60"/>
  <c r="J2983" i="60"/>
  <c r="H2983" i="60"/>
  <c r="M2982" i="60"/>
  <c r="L2982" i="60"/>
  <c r="J2982" i="60"/>
  <c r="H2982" i="60"/>
  <c r="O2981" i="60"/>
  <c r="M2981" i="60"/>
  <c r="L2981" i="60"/>
  <c r="J2981" i="60"/>
  <c r="H2981" i="60"/>
  <c r="M2980" i="60"/>
  <c r="L2980" i="60"/>
  <c r="J2980" i="60"/>
  <c r="H2980" i="60"/>
  <c r="O2979" i="60"/>
  <c r="M2979" i="60"/>
  <c r="L2979" i="60"/>
  <c r="J2979" i="60"/>
  <c r="H2979" i="60"/>
  <c r="M2978" i="60"/>
  <c r="L2978" i="60"/>
  <c r="J2978" i="60"/>
  <c r="H2978" i="60"/>
  <c r="O2977" i="60"/>
  <c r="M2977" i="60"/>
  <c r="L2977" i="60"/>
  <c r="J2977" i="60"/>
  <c r="H2977" i="60"/>
  <c r="M2976" i="60"/>
  <c r="L2976" i="60"/>
  <c r="J2976" i="60"/>
  <c r="H2976" i="60"/>
  <c r="O2975" i="60"/>
  <c r="M2975" i="60"/>
  <c r="L2975" i="60"/>
  <c r="J2975" i="60"/>
  <c r="H2975" i="60"/>
  <c r="M2974" i="60"/>
  <c r="L2974" i="60"/>
  <c r="J2974" i="60"/>
  <c r="H2974" i="60"/>
  <c r="O2973" i="60"/>
  <c r="M2973" i="60"/>
  <c r="L2973" i="60"/>
  <c r="J2973" i="60"/>
  <c r="H2973" i="60"/>
  <c r="M2972" i="60"/>
  <c r="L2972" i="60"/>
  <c r="J2972" i="60"/>
  <c r="H2972" i="60"/>
  <c r="O2971" i="60"/>
  <c r="M2971" i="60"/>
  <c r="L2971" i="60"/>
  <c r="J2971" i="60"/>
  <c r="H2971" i="60"/>
  <c r="M2970" i="60"/>
  <c r="L2970" i="60"/>
  <c r="J2970" i="60"/>
  <c r="H2970" i="60"/>
  <c r="O2969" i="60"/>
  <c r="M2969" i="60"/>
  <c r="L2969" i="60"/>
  <c r="J2969" i="60"/>
  <c r="H2969" i="60"/>
  <c r="M2968" i="60"/>
  <c r="L2968" i="60"/>
  <c r="J2968" i="60"/>
  <c r="H2968" i="60"/>
  <c r="O2967" i="60"/>
  <c r="M2967" i="60"/>
  <c r="L2967" i="60"/>
  <c r="J2967" i="60"/>
  <c r="H2967" i="60"/>
  <c r="M2966" i="60"/>
  <c r="L2966" i="60"/>
  <c r="J2966" i="60"/>
  <c r="H2966" i="60"/>
  <c r="O2965" i="60"/>
  <c r="M2965" i="60"/>
  <c r="L2965" i="60"/>
  <c r="J2965" i="60"/>
  <c r="H2965" i="60"/>
  <c r="M2964" i="60"/>
  <c r="L2964" i="60"/>
  <c r="J2964" i="60"/>
  <c r="H2964" i="60"/>
  <c r="O2963" i="60"/>
  <c r="M2963" i="60"/>
  <c r="L2963" i="60"/>
  <c r="J2963" i="60"/>
  <c r="H2963" i="60"/>
  <c r="M2962" i="60"/>
  <c r="L2962" i="60"/>
  <c r="J2962" i="60"/>
  <c r="H2962" i="60"/>
  <c r="O2961" i="60"/>
  <c r="M2961" i="60"/>
  <c r="L2961" i="60"/>
  <c r="J2961" i="60"/>
  <c r="H2961" i="60"/>
  <c r="M2960" i="60"/>
  <c r="L2960" i="60"/>
  <c r="J2960" i="60"/>
  <c r="H2960" i="60"/>
  <c r="O2959" i="60"/>
  <c r="M2959" i="60"/>
  <c r="L2959" i="60"/>
  <c r="J2959" i="60"/>
  <c r="H2959" i="60"/>
  <c r="M2958" i="60"/>
  <c r="L2958" i="60"/>
  <c r="J2958" i="60"/>
  <c r="H2958" i="60"/>
  <c r="P2957" i="60"/>
  <c r="O2957" i="60"/>
  <c r="P2955" i="60"/>
  <c r="O2955" i="60"/>
  <c r="O2953" i="60"/>
  <c r="M2953" i="60"/>
  <c r="L2953" i="60"/>
  <c r="J2953" i="60"/>
  <c r="H2953" i="60"/>
  <c r="M2952" i="60"/>
  <c r="L2952" i="60"/>
  <c r="J2952" i="60"/>
  <c r="H2952" i="60"/>
  <c r="O2951" i="60"/>
  <c r="M2951" i="60"/>
  <c r="L2951" i="60"/>
  <c r="J2951" i="60"/>
  <c r="H2951" i="60"/>
  <c r="M2950" i="60"/>
  <c r="L2950" i="60"/>
  <c r="J2950" i="60"/>
  <c r="H2950" i="60"/>
  <c r="O2949" i="60"/>
  <c r="M2949" i="60"/>
  <c r="L2949" i="60"/>
  <c r="J2949" i="60"/>
  <c r="H2949" i="60"/>
  <c r="M2948" i="60"/>
  <c r="L2948" i="60"/>
  <c r="J2948" i="60"/>
  <c r="H2948" i="60"/>
  <c r="O2947" i="60"/>
  <c r="M2947" i="60"/>
  <c r="L2947" i="60"/>
  <c r="J2947" i="60"/>
  <c r="H2947" i="60"/>
  <c r="M2946" i="60"/>
  <c r="L2946" i="60"/>
  <c r="J2946" i="60"/>
  <c r="H2946" i="60"/>
  <c r="O2945" i="60"/>
  <c r="M2945" i="60"/>
  <c r="L2945" i="60"/>
  <c r="J2945" i="60"/>
  <c r="H2945" i="60"/>
  <c r="M2944" i="60"/>
  <c r="L2944" i="60"/>
  <c r="J2944" i="60"/>
  <c r="H2944" i="60"/>
  <c r="O2943" i="60"/>
  <c r="M2943" i="60"/>
  <c r="L2943" i="60"/>
  <c r="J2943" i="60"/>
  <c r="H2943" i="60"/>
  <c r="M2942" i="60"/>
  <c r="L2942" i="60"/>
  <c r="J2942" i="60"/>
  <c r="H2942" i="60"/>
  <c r="O2941" i="60"/>
  <c r="M2941" i="60"/>
  <c r="L2941" i="60"/>
  <c r="J2941" i="60"/>
  <c r="H2941" i="60"/>
  <c r="M2940" i="60"/>
  <c r="L2940" i="60"/>
  <c r="J2940" i="60"/>
  <c r="H2940" i="60"/>
  <c r="O2939" i="60"/>
  <c r="M2939" i="60"/>
  <c r="L2939" i="60"/>
  <c r="J2939" i="60"/>
  <c r="H2939" i="60"/>
  <c r="M2938" i="60"/>
  <c r="L2938" i="60"/>
  <c r="J2938" i="60"/>
  <c r="H2938" i="60"/>
  <c r="O2937" i="60"/>
  <c r="M2937" i="60"/>
  <c r="L2937" i="60"/>
  <c r="J2937" i="60"/>
  <c r="H2937" i="60"/>
  <c r="M2936" i="60"/>
  <c r="L2936" i="60"/>
  <c r="J2936" i="60"/>
  <c r="H2936" i="60"/>
  <c r="O2935" i="60"/>
  <c r="M2935" i="60"/>
  <c r="L2935" i="60"/>
  <c r="J2935" i="60"/>
  <c r="H2935" i="60"/>
  <c r="M2934" i="60"/>
  <c r="L2934" i="60"/>
  <c r="J2934" i="60"/>
  <c r="H2934" i="60"/>
  <c r="O2933" i="60"/>
  <c r="M2933" i="60"/>
  <c r="L2933" i="60"/>
  <c r="J2933" i="60"/>
  <c r="H2933" i="60"/>
  <c r="M2932" i="60"/>
  <c r="L2932" i="60"/>
  <c r="J2932" i="60"/>
  <c r="H2932" i="60"/>
  <c r="O2931" i="60"/>
  <c r="M2931" i="60"/>
  <c r="L2931" i="60"/>
  <c r="J2931" i="60"/>
  <c r="H2931" i="60"/>
  <c r="M2930" i="60"/>
  <c r="L2930" i="60"/>
  <c r="J2930" i="60"/>
  <c r="H2930" i="60"/>
  <c r="O2929" i="60"/>
  <c r="M2929" i="60"/>
  <c r="L2929" i="60"/>
  <c r="J2929" i="60"/>
  <c r="H2929" i="60"/>
  <c r="M2928" i="60"/>
  <c r="L2928" i="60"/>
  <c r="J2928" i="60"/>
  <c r="H2928" i="60"/>
  <c r="O2927" i="60"/>
  <c r="M2927" i="60"/>
  <c r="L2927" i="60"/>
  <c r="J2927" i="60"/>
  <c r="H2927" i="60"/>
  <c r="M2926" i="60"/>
  <c r="L2926" i="60"/>
  <c r="J2926" i="60"/>
  <c r="H2926" i="60"/>
  <c r="O2925" i="60"/>
  <c r="M2925" i="60"/>
  <c r="L2925" i="60"/>
  <c r="J2925" i="60"/>
  <c r="H2925" i="60"/>
  <c r="M2924" i="60"/>
  <c r="L2924" i="60"/>
  <c r="J2924" i="60"/>
  <c r="H2924" i="60"/>
  <c r="O2923" i="60"/>
  <c r="M2923" i="60"/>
  <c r="L2923" i="60"/>
  <c r="J2923" i="60"/>
  <c r="H2923" i="60"/>
  <c r="M2922" i="60"/>
  <c r="L2922" i="60"/>
  <c r="J2922" i="60"/>
  <c r="H2922" i="60"/>
  <c r="O2921" i="60"/>
  <c r="M2921" i="60"/>
  <c r="L2921" i="60"/>
  <c r="J2921" i="60"/>
  <c r="H2921" i="60"/>
  <c r="M2920" i="60"/>
  <c r="L2920" i="60"/>
  <c r="J2920" i="60"/>
  <c r="H2920" i="60"/>
  <c r="O2919" i="60"/>
  <c r="M2919" i="60"/>
  <c r="L2919" i="60"/>
  <c r="J2919" i="60"/>
  <c r="H2919" i="60"/>
  <c r="M2918" i="60"/>
  <c r="L2918" i="60"/>
  <c r="J2918" i="60"/>
  <c r="H2918" i="60"/>
  <c r="O2917" i="60"/>
  <c r="M2917" i="60"/>
  <c r="L2917" i="60"/>
  <c r="J2917" i="60"/>
  <c r="H2917" i="60"/>
  <c r="M2916" i="60"/>
  <c r="L2916" i="60"/>
  <c r="J2916" i="60"/>
  <c r="H2916" i="60"/>
  <c r="O2915" i="60"/>
  <c r="M2915" i="60"/>
  <c r="L2915" i="60"/>
  <c r="J2915" i="60"/>
  <c r="H2915" i="60"/>
  <c r="M2914" i="60"/>
  <c r="L2914" i="60"/>
  <c r="J2914" i="60"/>
  <c r="H2914" i="60"/>
  <c r="O2913" i="60"/>
  <c r="M2913" i="60"/>
  <c r="L2913" i="60"/>
  <c r="J2913" i="60"/>
  <c r="H2913" i="60"/>
  <c r="M2912" i="60"/>
  <c r="L2912" i="60"/>
  <c r="J2912" i="60"/>
  <c r="H2912" i="60"/>
  <c r="O2911" i="60"/>
  <c r="M2911" i="60"/>
  <c r="L2911" i="60"/>
  <c r="J2911" i="60"/>
  <c r="H2911" i="60"/>
  <c r="M2910" i="60"/>
  <c r="L2910" i="60"/>
  <c r="J2910" i="60"/>
  <c r="H2910" i="60"/>
  <c r="O2909" i="60"/>
  <c r="M2909" i="60"/>
  <c r="L2909" i="60"/>
  <c r="J2909" i="60"/>
  <c r="H2909" i="60"/>
  <c r="M2908" i="60"/>
  <c r="L2908" i="60"/>
  <c r="J2908" i="60"/>
  <c r="H2908" i="60"/>
  <c r="O2907" i="60"/>
  <c r="M2907" i="60"/>
  <c r="L2907" i="60"/>
  <c r="J2907" i="60"/>
  <c r="H2907" i="60"/>
  <c r="M2906" i="60"/>
  <c r="L2906" i="60"/>
  <c r="J2906" i="60"/>
  <c r="H2906" i="60"/>
  <c r="O2905" i="60"/>
  <c r="M2905" i="60"/>
  <c r="L2905" i="60"/>
  <c r="J2905" i="60"/>
  <c r="H2905" i="60"/>
  <c r="M2904" i="60"/>
  <c r="L2904" i="60"/>
  <c r="J2904" i="60"/>
  <c r="H2904" i="60"/>
  <c r="O2903" i="60"/>
  <c r="M2903" i="60"/>
  <c r="L2903" i="60"/>
  <c r="J2903" i="60"/>
  <c r="H2903" i="60"/>
  <c r="M2902" i="60"/>
  <c r="L2902" i="60"/>
  <c r="J2902" i="60"/>
  <c r="H2902" i="60"/>
  <c r="O2901" i="60"/>
  <c r="M2901" i="60"/>
  <c r="L2901" i="60"/>
  <c r="J2901" i="60"/>
  <c r="H2901" i="60"/>
  <c r="M2900" i="60"/>
  <c r="L2900" i="60"/>
  <c r="J2900" i="60"/>
  <c r="H2900" i="60"/>
  <c r="O2899" i="60"/>
  <c r="M2899" i="60"/>
  <c r="L2899" i="60"/>
  <c r="J2899" i="60"/>
  <c r="H2899" i="60"/>
  <c r="M2898" i="60"/>
  <c r="L2898" i="60"/>
  <c r="J2898" i="60"/>
  <c r="H2898" i="60"/>
  <c r="O2897" i="60"/>
  <c r="M2897" i="60"/>
  <c r="L2897" i="60"/>
  <c r="J2897" i="60"/>
  <c r="H2897" i="60"/>
  <c r="M2896" i="60"/>
  <c r="L2896" i="60"/>
  <c r="J2896" i="60"/>
  <c r="H2896" i="60"/>
  <c r="O2895" i="60"/>
  <c r="M2895" i="60"/>
  <c r="L2895" i="60"/>
  <c r="J2895" i="60"/>
  <c r="H2895" i="60"/>
  <c r="M2894" i="60"/>
  <c r="L2894" i="60"/>
  <c r="J2894" i="60"/>
  <c r="H2894" i="60"/>
  <c r="O2893" i="60"/>
  <c r="M2893" i="60"/>
  <c r="L2893" i="60"/>
  <c r="J2893" i="60"/>
  <c r="H2893" i="60"/>
  <c r="M2892" i="60"/>
  <c r="L2892" i="60"/>
  <c r="J2892" i="60"/>
  <c r="H2892" i="60"/>
  <c r="O2891" i="60"/>
  <c r="M2891" i="60"/>
  <c r="L2891" i="60"/>
  <c r="J2891" i="60"/>
  <c r="H2891" i="60"/>
  <c r="M2890" i="60"/>
  <c r="L2890" i="60"/>
  <c r="J2890" i="60"/>
  <c r="H2890" i="60"/>
  <c r="O2889" i="60"/>
  <c r="M2889" i="60"/>
  <c r="L2889" i="60"/>
  <c r="J2889" i="60"/>
  <c r="H2889" i="60"/>
  <c r="M2888" i="60"/>
  <c r="L2888" i="60"/>
  <c r="J2888" i="60"/>
  <c r="H2888" i="60"/>
  <c r="O2887" i="60"/>
  <c r="M2887" i="60"/>
  <c r="L2887" i="60"/>
  <c r="J2887" i="60"/>
  <c r="H2887" i="60"/>
  <c r="M2886" i="60"/>
  <c r="L2886" i="60"/>
  <c r="J2886" i="60"/>
  <c r="H2886" i="60"/>
  <c r="O2885" i="60"/>
  <c r="M2885" i="60"/>
  <c r="L2885" i="60"/>
  <c r="J2885" i="60"/>
  <c r="H2885" i="60"/>
  <c r="M2884" i="60"/>
  <c r="L2884" i="60"/>
  <c r="J2884" i="60"/>
  <c r="H2884" i="60"/>
  <c r="O2883" i="60"/>
  <c r="M2883" i="60"/>
  <c r="L2883" i="60"/>
  <c r="J2883" i="60"/>
  <c r="H2883" i="60"/>
  <c r="M2882" i="60"/>
  <c r="L2882" i="60"/>
  <c r="J2882" i="60"/>
  <c r="H2882" i="60"/>
  <c r="O2881" i="60"/>
  <c r="M2881" i="60"/>
  <c r="L2881" i="60"/>
  <c r="J2881" i="60"/>
  <c r="H2881" i="60"/>
  <c r="M2880" i="60"/>
  <c r="L2880" i="60"/>
  <c r="J2880" i="60"/>
  <c r="H2880" i="60"/>
  <c r="O2879" i="60"/>
  <c r="M2879" i="60"/>
  <c r="L2879" i="60"/>
  <c r="J2879" i="60"/>
  <c r="H2879" i="60"/>
  <c r="M2878" i="60"/>
  <c r="L2878" i="60"/>
  <c r="J2878" i="60"/>
  <c r="H2878" i="60"/>
  <c r="O2877" i="60"/>
  <c r="M2877" i="60"/>
  <c r="L2877" i="60"/>
  <c r="J2877" i="60"/>
  <c r="H2877" i="60"/>
  <c r="M2876" i="60"/>
  <c r="L2876" i="60"/>
  <c r="J2876" i="60"/>
  <c r="H2876" i="60"/>
  <c r="O2875" i="60"/>
  <c r="M2875" i="60"/>
  <c r="L2875" i="60"/>
  <c r="J2875" i="60"/>
  <c r="H2875" i="60"/>
  <c r="M2874" i="60"/>
  <c r="L2874" i="60"/>
  <c r="J2874" i="60"/>
  <c r="H2874" i="60"/>
  <c r="O2873" i="60"/>
  <c r="M2873" i="60"/>
  <c r="L2873" i="60"/>
  <c r="J2873" i="60"/>
  <c r="H2873" i="60"/>
  <c r="M2872" i="60"/>
  <c r="L2872" i="60"/>
  <c r="J2872" i="60"/>
  <c r="H2872" i="60"/>
  <c r="O2871" i="60"/>
  <c r="M2871" i="60"/>
  <c r="L2871" i="60"/>
  <c r="J2871" i="60"/>
  <c r="H2871" i="60"/>
  <c r="M2870" i="60"/>
  <c r="L2870" i="60"/>
  <c r="J2870" i="60"/>
  <c r="H2870" i="60"/>
  <c r="O2869" i="60"/>
  <c r="M2869" i="60"/>
  <c r="L2869" i="60"/>
  <c r="J2869" i="60"/>
  <c r="H2869" i="60"/>
  <c r="M2868" i="60"/>
  <c r="L2868" i="60"/>
  <c r="J2868" i="60"/>
  <c r="H2868" i="60"/>
  <c r="O2867" i="60"/>
  <c r="M2867" i="60"/>
  <c r="L2867" i="60"/>
  <c r="J2867" i="60"/>
  <c r="H2867" i="60"/>
  <c r="M2866" i="60"/>
  <c r="L2866" i="60"/>
  <c r="J2866" i="60"/>
  <c r="H2866" i="60"/>
  <c r="O2865" i="60"/>
  <c r="M2865" i="60"/>
  <c r="L2865" i="60"/>
  <c r="J2865" i="60"/>
  <c r="H2865" i="60"/>
  <c r="M2864" i="60"/>
  <c r="L2864" i="60"/>
  <c r="J2864" i="60"/>
  <c r="H2864" i="60"/>
  <c r="O2863" i="60"/>
  <c r="M2863" i="60"/>
  <c r="L2863" i="60"/>
  <c r="J2863" i="60"/>
  <c r="H2863" i="60"/>
  <c r="M2862" i="60"/>
  <c r="L2862" i="60"/>
  <c r="J2862" i="60"/>
  <c r="H2862" i="60"/>
  <c r="O2861" i="60"/>
  <c r="M2861" i="60"/>
  <c r="L2861" i="60"/>
  <c r="J2861" i="60"/>
  <c r="H2861" i="60"/>
  <c r="M2860" i="60"/>
  <c r="L2860" i="60"/>
  <c r="J2860" i="60"/>
  <c r="H2860" i="60"/>
  <c r="O2859" i="60"/>
  <c r="M2859" i="60"/>
  <c r="L2859" i="60"/>
  <c r="J2859" i="60"/>
  <c r="H2859" i="60"/>
  <c r="M2858" i="60"/>
  <c r="L2858" i="60"/>
  <c r="J2858" i="60"/>
  <c r="H2858" i="60"/>
  <c r="O2857" i="60"/>
  <c r="M2857" i="60"/>
  <c r="L2857" i="60"/>
  <c r="J2857" i="60"/>
  <c r="H2857" i="60"/>
  <c r="M2856" i="60"/>
  <c r="L2856" i="60"/>
  <c r="J2856" i="60"/>
  <c r="H2856" i="60"/>
  <c r="O2855" i="60"/>
  <c r="M2855" i="60"/>
  <c r="L2855" i="60"/>
  <c r="J2855" i="60"/>
  <c r="H2855" i="60"/>
  <c r="M2854" i="60"/>
  <c r="L2854" i="60"/>
  <c r="J2854" i="60"/>
  <c r="H2854" i="60"/>
  <c r="O2853" i="60"/>
  <c r="M2853" i="60"/>
  <c r="L2853" i="60"/>
  <c r="J2853" i="60"/>
  <c r="H2853" i="60"/>
  <c r="M2852" i="60"/>
  <c r="L2852" i="60"/>
  <c r="J2852" i="60"/>
  <c r="H2852" i="60"/>
  <c r="O2851" i="60"/>
  <c r="M2851" i="60"/>
  <c r="L2851" i="60"/>
  <c r="J2851" i="60"/>
  <c r="H2851" i="60"/>
  <c r="M2850" i="60"/>
  <c r="L2850" i="60"/>
  <c r="J2850" i="60"/>
  <c r="H2850" i="60"/>
  <c r="O2849" i="60"/>
  <c r="M2849" i="60"/>
  <c r="L2849" i="60"/>
  <c r="J2849" i="60"/>
  <c r="H2849" i="60"/>
  <c r="M2848" i="60"/>
  <c r="L2848" i="60"/>
  <c r="J2848" i="60"/>
  <c r="H2848" i="60"/>
  <c r="O2847" i="60"/>
  <c r="M2847" i="60"/>
  <c r="L2847" i="60"/>
  <c r="J2847" i="60"/>
  <c r="H2847" i="60"/>
  <c r="M2846" i="60"/>
  <c r="L2846" i="60"/>
  <c r="J2846" i="60"/>
  <c r="H2846" i="60"/>
  <c r="O2845" i="60"/>
  <c r="M2845" i="60"/>
  <c r="L2845" i="60"/>
  <c r="J2845" i="60"/>
  <c r="H2845" i="60"/>
  <c r="M2844" i="60"/>
  <c r="L2844" i="60"/>
  <c r="J2844" i="60"/>
  <c r="H2844" i="60"/>
  <c r="O2843" i="60"/>
  <c r="M2843" i="60"/>
  <c r="L2843" i="60"/>
  <c r="J2843" i="60"/>
  <c r="H2843" i="60"/>
  <c r="M2842" i="60"/>
  <c r="L2842" i="60"/>
  <c r="J2842" i="60"/>
  <c r="H2842" i="60"/>
  <c r="O2841" i="60"/>
  <c r="M2841" i="60"/>
  <c r="L2841" i="60"/>
  <c r="J2841" i="60"/>
  <c r="H2841" i="60"/>
  <c r="M2840" i="60"/>
  <c r="L2840" i="60"/>
  <c r="J2840" i="60"/>
  <c r="H2840" i="60"/>
  <c r="O2839" i="60"/>
  <c r="M2839" i="60"/>
  <c r="L2839" i="60"/>
  <c r="J2839" i="60"/>
  <c r="H2839" i="60"/>
  <c r="M2838" i="60"/>
  <c r="L2838" i="60"/>
  <c r="J2838" i="60"/>
  <c r="H2838" i="60"/>
  <c r="P2837" i="60"/>
  <c r="O2837" i="60"/>
  <c r="O2835" i="60"/>
  <c r="M2835" i="60"/>
  <c r="L2835" i="60"/>
  <c r="J2835" i="60"/>
  <c r="H2835" i="60"/>
  <c r="M2834" i="60"/>
  <c r="L2834" i="60"/>
  <c r="J2834" i="60"/>
  <c r="H2834" i="60"/>
  <c r="O2833" i="60"/>
  <c r="M2833" i="60"/>
  <c r="L2833" i="60"/>
  <c r="J2833" i="60"/>
  <c r="H2833" i="60"/>
  <c r="M2832" i="60"/>
  <c r="L2832" i="60"/>
  <c r="J2832" i="60"/>
  <c r="H2832" i="60"/>
  <c r="O2831" i="60"/>
  <c r="M2831" i="60"/>
  <c r="L2831" i="60"/>
  <c r="J2831" i="60"/>
  <c r="H2831" i="60"/>
  <c r="M2830" i="60"/>
  <c r="L2830" i="60"/>
  <c r="J2830" i="60"/>
  <c r="H2830" i="60"/>
  <c r="O2829" i="60"/>
  <c r="M2829" i="60"/>
  <c r="L2829" i="60"/>
  <c r="J2829" i="60"/>
  <c r="H2829" i="60"/>
  <c r="M2828" i="60"/>
  <c r="L2828" i="60"/>
  <c r="J2828" i="60"/>
  <c r="H2828" i="60"/>
  <c r="O2827" i="60"/>
  <c r="M2827" i="60"/>
  <c r="L2827" i="60"/>
  <c r="J2827" i="60"/>
  <c r="H2827" i="60"/>
  <c r="M2826" i="60"/>
  <c r="L2826" i="60"/>
  <c r="J2826" i="60"/>
  <c r="H2826" i="60"/>
  <c r="O2825" i="60"/>
  <c r="M2825" i="60"/>
  <c r="L2825" i="60"/>
  <c r="J2825" i="60"/>
  <c r="H2825" i="60"/>
  <c r="M2824" i="60"/>
  <c r="L2824" i="60"/>
  <c r="J2824" i="60"/>
  <c r="H2824" i="60"/>
  <c r="O2823" i="60"/>
  <c r="M2823" i="60"/>
  <c r="L2823" i="60"/>
  <c r="J2823" i="60"/>
  <c r="H2823" i="60"/>
  <c r="M2822" i="60"/>
  <c r="L2822" i="60"/>
  <c r="J2822" i="60"/>
  <c r="H2822" i="60"/>
  <c r="O2821" i="60"/>
  <c r="M2821" i="60"/>
  <c r="L2821" i="60"/>
  <c r="J2821" i="60"/>
  <c r="H2821" i="60"/>
  <c r="M2820" i="60"/>
  <c r="L2820" i="60"/>
  <c r="J2820" i="60"/>
  <c r="H2820" i="60"/>
  <c r="O2819" i="60"/>
  <c r="M2819" i="60"/>
  <c r="L2819" i="60"/>
  <c r="J2819" i="60"/>
  <c r="H2819" i="60"/>
  <c r="M2818" i="60"/>
  <c r="L2818" i="60"/>
  <c r="J2818" i="60"/>
  <c r="H2818" i="60"/>
  <c r="O2817" i="60"/>
  <c r="M2817" i="60"/>
  <c r="L2817" i="60"/>
  <c r="J2817" i="60"/>
  <c r="H2817" i="60"/>
  <c r="M2816" i="60"/>
  <c r="L2816" i="60"/>
  <c r="J2816" i="60"/>
  <c r="H2816" i="60"/>
  <c r="O2815" i="60"/>
  <c r="M2815" i="60"/>
  <c r="L2815" i="60"/>
  <c r="J2815" i="60"/>
  <c r="H2815" i="60"/>
  <c r="M2814" i="60"/>
  <c r="L2814" i="60"/>
  <c r="J2814" i="60"/>
  <c r="H2814" i="60"/>
  <c r="O2813" i="60"/>
  <c r="M2813" i="60"/>
  <c r="L2813" i="60"/>
  <c r="J2813" i="60"/>
  <c r="H2813" i="60"/>
  <c r="M2812" i="60"/>
  <c r="L2812" i="60"/>
  <c r="J2812" i="60"/>
  <c r="H2812" i="60"/>
  <c r="O2811" i="60"/>
  <c r="M2811" i="60"/>
  <c r="L2811" i="60"/>
  <c r="J2811" i="60"/>
  <c r="H2811" i="60"/>
  <c r="M2810" i="60"/>
  <c r="L2810" i="60"/>
  <c r="J2810" i="60"/>
  <c r="H2810" i="60"/>
  <c r="O2809" i="60"/>
  <c r="M2809" i="60"/>
  <c r="L2809" i="60"/>
  <c r="J2809" i="60"/>
  <c r="H2809" i="60"/>
  <c r="M2808" i="60"/>
  <c r="L2808" i="60"/>
  <c r="J2808" i="60"/>
  <c r="H2808" i="60"/>
  <c r="O2807" i="60"/>
  <c r="M2807" i="60"/>
  <c r="L2807" i="60"/>
  <c r="J2807" i="60"/>
  <c r="H2807" i="60"/>
  <c r="M2806" i="60"/>
  <c r="L2806" i="60"/>
  <c r="J2806" i="60"/>
  <c r="H2806" i="60"/>
  <c r="O2805" i="60"/>
  <c r="M2805" i="60"/>
  <c r="L2805" i="60"/>
  <c r="J2805" i="60"/>
  <c r="H2805" i="60"/>
  <c r="M2804" i="60"/>
  <c r="L2804" i="60"/>
  <c r="J2804" i="60"/>
  <c r="H2804" i="60"/>
  <c r="O2803" i="60"/>
  <c r="M2803" i="60"/>
  <c r="L2803" i="60"/>
  <c r="J2803" i="60"/>
  <c r="H2803" i="60"/>
  <c r="M2802" i="60"/>
  <c r="L2802" i="60"/>
  <c r="J2802" i="60"/>
  <c r="H2802" i="60"/>
  <c r="P2801" i="60"/>
  <c r="O2801" i="60"/>
  <c r="P2799" i="60"/>
  <c r="O2799" i="60"/>
  <c r="O2797" i="60"/>
  <c r="M2797" i="60"/>
  <c r="L2797" i="60"/>
  <c r="J2797" i="60"/>
  <c r="H2797" i="60"/>
  <c r="M2796" i="60"/>
  <c r="L2796" i="60"/>
  <c r="J2796" i="60"/>
  <c r="H2796" i="60"/>
  <c r="O2795" i="60"/>
  <c r="M2795" i="60"/>
  <c r="L2795" i="60"/>
  <c r="J2795" i="60"/>
  <c r="H2795" i="60"/>
  <c r="M2794" i="60"/>
  <c r="L2794" i="60"/>
  <c r="J2794" i="60"/>
  <c r="H2794" i="60"/>
  <c r="P2793" i="60"/>
  <c r="O2793" i="60"/>
  <c r="P2791" i="60"/>
  <c r="O2791" i="60"/>
  <c r="O2789" i="60"/>
  <c r="M2789" i="60"/>
  <c r="L2789" i="60"/>
  <c r="J2789" i="60"/>
  <c r="H2789" i="60"/>
  <c r="M2788" i="60"/>
  <c r="L2788" i="60"/>
  <c r="J2788" i="60"/>
  <c r="H2788" i="60"/>
  <c r="O2787" i="60"/>
  <c r="M2787" i="60"/>
  <c r="L2787" i="60"/>
  <c r="J2787" i="60"/>
  <c r="H2787" i="60"/>
  <c r="M2786" i="60"/>
  <c r="L2786" i="60"/>
  <c r="J2786" i="60"/>
  <c r="H2786" i="60"/>
  <c r="O2785" i="60"/>
  <c r="M2785" i="60"/>
  <c r="L2785" i="60"/>
  <c r="J2785" i="60"/>
  <c r="H2785" i="60"/>
  <c r="M2784" i="60"/>
  <c r="L2784" i="60"/>
  <c r="J2784" i="60"/>
  <c r="H2784" i="60"/>
  <c r="O2783" i="60"/>
  <c r="M2783" i="60"/>
  <c r="L2783" i="60"/>
  <c r="J2783" i="60"/>
  <c r="H2783" i="60"/>
  <c r="M2782" i="60"/>
  <c r="L2782" i="60"/>
  <c r="J2782" i="60"/>
  <c r="H2782" i="60"/>
  <c r="P2781" i="60"/>
  <c r="O2781" i="60"/>
  <c r="O2779" i="60"/>
  <c r="M2779" i="60"/>
  <c r="L2779" i="60"/>
  <c r="J2779" i="60"/>
  <c r="H2779" i="60"/>
  <c r="M2778" i="60"/>
  <c r="L2778" i="60"/>
  <c r="J2778" i="60"/>
  <c r="H2778" i="60"/>
  <c r="O2777" i="60"/>
  <c r="M2777" i="60"/>
  <c r="L2777" i="60"/>
  <c r="J2777" i="60"/>
  <c r="H2777" i="60"/>
  <c r="M2776" i="60"/>
  <c r="L2776" i="60"/>
  <c r="J2776" i="60"/>
  <c r="H2776" i="60"/>
  <c r="O2775" i="60"/>
  <c r="M2775" i="60"/>
  <c r="L2775" i="60"/>
  <c r="J2775" i="60"/>
  <c r="H2775" i="60"/>
  <c r="M2774" i="60"/>
  <c r="L2774" i="60"/>
  <c r="J2774" i="60"/>
  <c r="H2774" i="60"/>
  <c r="O2773" i="60"/>
  <c r="M2773" i="60"/>
  <c r="L2773" i="60"/>
  <c r="J2773" i="60"/>
  <c r="H2773" i="60"/>
  <c r="M2772" i="60"/>
  <c r="L2772" i="60"/>
  <c r="J2772" i="60"/>
  <c r="H2772" i="60"/>
  <c r="O2771" i="60"/>
  <c r="M2771" i="60"/>
  <c r="L2771" i="60"/>
  <c r="J2771" i="60"/>
  <c r="H2771" i="60"/>
  <c r="M2770" i="60"/>
  <c r="L2770" i="60"/>
  <c r="J2770" i="60"/>
  <c r="H2770" i="60"/>
  <c r="O2769" i="60"/>
  <c r="M2769" i="60"/>
  <c r="L2769" i="60"/>
  <c r="J2769" i="60"/>
  <c r="H2769" i="60"/>
  <c r="M2768" i="60"/>
  <c r="L2768" i="60"/>
  <c r="J2768" i="60"/>
  <c r="H2768" i="60"/>
  <c r="O2767" i="60"/>
  <c r="M2767" i="60"/>
  <c r="L2767" i="60"/>
  <c r="J2767" i="60"/>
  <c r="H2767" i="60"/>
  <c r="M2766" i="60"/>
  <c r="L2766" i="60"/>
  <c r="J2766" i="60"/>
  <c r="H2766" i="60"/>
  <c r="O2765" i="60"/>
  <c r="M2765" i="60"/>
  <c r="L2765" i="60"/>
  <c r="J2765" i="60"/>
  <c r="H2765" i="60"/>
  <c r="M2764" i="60"/>
  <c r="L2764" i="60"/>
  <c r="J2764" i="60"/>
  <c r="H2764" i="60"/>
  <c r="O2763" i="60"/>
  <c r="M2763" i="60"/>
  <c r="L2763" i="60"/>
  <c r="J2763" i="60"/>
  <c r="H2763" i="60"/>
  <c r="M2762" i="60"/>
  <c r="L2762" i="60"/>
  <c r="J2762" i="60"/>
  <c r="H2762" i="60"/>
  <c r="O2761" i="60"/>
  <c r="M2761" i="60"/>
  <c r="L2761" i="60"/>
  <c r="J2761" i="60"/>
  <c r="H2761" i="60"/>
  <c r="M2760" i="60"/>
  <c r="L2760" i="60"/>
  <c r="J2760" i="60"/>
  <c r="H2760" i="60"/>
  <c r="O2759" i="60"/>
  <c r="M2759" i="60"/>
  <c r="L2759" i="60"/>
  <c r="J2759" i="60"/>
  <c r="H2759" i="60"/>
  <c r="M2758" i="60"/>
  <c r="L2758" i="60"/>
  <c r="J2758" i="60"/>
  <c r="H2758" i="60"/>
  <c r="O2757" i="60"/>
  <c r="M2757" i="60"/>
  <c r="L2757" i="60"/>
  <c r="J2757" i="60"/>
  <c r="H2757" i="60"/>
  <c r="M2756" i="60"/>
  <c r="L2756" i="60"/>
  <c r="J2756" i="60"/>
  <c r="H2756" i="60"/>
  <c r="O2755" i="60"/>
  <c r="M2755" i="60"/>
  <c r="L2755" i="60"/>
  <c r="J2755" i="60"/>
  <c r="H2755" i="60"/>
  <c r="M2754" i="60"/>
  <c r="L2754" i="60"/>
  <c r="J2754" i="60"/>
  <c r="H2754" i="60"/>
  <c r="O2753" i="60"/>
  <c r="M2753" i="60"/>
  <c r="L2753" i="60"/>
  <c r="J2753" i="60"/>
  <c r="H2753" i="60"/>
  <c r="M2752" i="60"/>
  <c r="L2752" i="60"/>
  <c r="J2752" i="60"/>
  <c r="H2752" i="60"/>
  <c r="O2751" i="60"/>
  <c r="M2751" i="60"/>
  <c r="L2751" i="60"/>
  <c r="J2751" i="60"/>
  <c r="H2751" i="60"/>
  <c r="M2750" i="60"/>
  <c r="L2750" i="60"/>
  <c r="J2750" i="60"/>
  <c r="H2750" i="60"/>
  <c r="O2749" i="60"/>
  <c r="M2749" i="60"/>
  <c r="L2749" i="60"/>
  <c r="J2749" i="60"/>
  <c r="H2749" i="60"/>
  <c r="M2748" i="60"/>
  <c r="L2748" i="60"/>
  <c r="J2748" i="60"/>
  <c r="H2748" i="60"/>
  <c r="O2747" i="60"/>
  <c r="M2747" i="60"/>
  <c r="L2747" i="60"/>
  <c r="J2747" i="60"/>
  <c r="H2747" i="60"/>
  <c r="M2746" i="60"/>
  <c r="L2746" i="60"/>
  <c r="J2746" i="60"/>
  <c r="H2746" i="60"/>
  <c r="O2745" i="60"/>
  <c r="M2745" i="60"/>
  <c r="L2745" i="60"/>
  <c r="J2745" i="60"/>
  <c r="H2745" i="60"/>
  <c r="M2744" i="60"/>
  <c r="L2744" i="60"/>
  <c r="J2744" i="60"/>
  <c r="H2744" i="60"/>
  <c r="O2743" i="60"/>
  <c r="M2743" i="60"/>
  <c r="L2743" i="60"/>
  <c r="J2743" i="60"/>
  <c r="H2743" i="60"/>
  <c r="M2742" i="60"/>
  <c r="L2742" i="60"/>
  <c r="J2742" i="60"/>
  <c r="H2742" i="60"/>
  <c r="P2741" i="60"/>
  <c r="O2741" i="60"/>
  <c r="P2739" i="60"/>
  <c r="O2739" i="60"/>
  <c r="O2737" i="60"/>
  <c r="M2737" i="60"/>
  <c r="L2737" i="60"/>
  <c r="J2737" i="60"/>
  <c r="H2737" i="60"/>
  <c r="M2736" i="60"/>
  <c r="L2736" i="60"/>
  <c r="J2736" i="60"/>
  <c r="H2736" i="60"/>
  <c r="O2735" i="60"/>
  <c r="M2735" i="60"/>
  <c r="L2735" i="60"/>
  <c r="J2735" i="60"/>
  <c r="H2735" i="60"/>
  <c r="M2734" i="60"/>
  <c r="L2734" i="60"/>
  <c r="J2734" i="60"/>
  <c r="H2734" i="60"/>
  <c r="O2733" i="60"/>
  <c r="M2733" i="60"/>
  <c r="L2733" i="60"/>
  <c r="J2733" i="60"/>
  <c r="H2733" i="60"/>
  <c r="M2732" i="60"/>
  <c r="L2732" i="60"/>
  <c r="J2732" i="60"/>
  <c r="H2732" i="60"/>
  <c r="O2731" i="60"/>
  <c r="M2731" i="60"/>
  <c r="L2731" i="60"/>
  <c r="J2731" i="60"/>
  <c r="H2731" i="60"/>
  <c r="M2730" i="60"/>
  <c r="L2730" i="60"/>
  <c r="J2730" i="60"/>
  <c r="H2730" i="60"/>
  <c r="O2729" i="60"/>
  <c r="M2729" i="60"/>
  <c r="L2729" i="60"/>
  <c r="J2729" i="60"/>
  <c r="H2729" i="60"/>
  <c r="M2728" i="60"/>
  <c r="L2728" i="60"/>
  <c r="J2728" i="60"/>
  <c r="H2728" i="60"/>
  <c r="O2727" i="60"/>
  <c r="M2727" i="60"/>
  <c r="L2727" i="60"/>
  <c r="J2727" i="60"/>
  <c r="H2727" i="60"/>
  <c r="M2726" i="60"/>
  <c r="L2726" i="60"/>
  <c r="J2726" i="60"/>
  <c r="H2726" i="60"/>
  <c r="O2725" i="60"/>
  <c r="M2725" i="60"/>
  <c r="L2725" i="60"/>
  <c r="J2725" i="60"/>
  <c r="H2725" i="60"/>
  <c r="M2724" i="60"/>
  <c r="L2724" i="60"/>
  <c r="J2724" i="60"/>
  <c r="H2724" i="60"/>
  <c r="O2723" i="60"/>
  <c r="M2723" i="60"/>
  <c r="L2723" i="60"/>
  <c r="J2723" i="60"/>
  <c r="H2723" i="60"/>
  <c r="M2722" i="60"/>
  <c r="L2722" i="60"/>
  <c r="J2722" i="60"/>
  <c r="H2722" i="60"/>
  <c r="O2721" i="60"/>
  <c r="M2721" i="60"/>
  <c r="L2721" i="60"/>
  <c r="J2721" i="60"/>
  <c r="H2721" i="60"/>
  <c r="M2720" i="60"/>
  <c r="L2720" i="60"/>
  <c r="J2720" i="60"/>
  <c r="H2720" i="60"/>
  <c r="O2719" i="60"/>
  <c r="M2719" i="60"/>
  <c r="L2719" i="60"/>
  <c r="J2719" i="60"/>
  <c r="H2719" i="60"/>
  <c r="M2718" i="60"/>
  <c r="L2718" i="60"/>
  <c r="J2718" i="60"/>
  <c r="H2718" i="60"/>
  <c r="O2717" i="60"/>
  <c r="M2717" i="60"/>
  <c r="L2717" i="60"/>
  <c r="J2717" i="60"/>
  <c r="H2717" i="60"/>
  <c r="M2716" i="60"/>
  <c r="L2716" i="60"/>
  <c r="J2716" i="60"/>
  <c r="H2716" i="60"/>
  <c r="O2715" i="60"/>
  <c r="M2715" i="60"/>
  <c r="L2715" i="60"/>
  <c r="J2715" i="60"/>
  <c r="H2715" i="60"/>
  <c r="M2714" i="60"/>
  <c r="L2714" i="60"/>
  <c r="J2714" i="60"/>
  <c r="H2714" i="60"/>
  <c r="O2713" i="60"/>
  <c r="M2713" i="60"/>
  <c r="L2713" i="60"/>
  <c r="J2713" i="60"/>
  <c r="H2713" i="60"/>
  <c r="M2712" i="60"/>
  <c r="L2712" i="60"/>
  <c r="J2712" i="60"/>
  <c r="H2712" i="60"/>
  <c r="O2711" i="60"/>
  <c r="M2711" i="60"/>
  <c r="L2711" i="60"/>
  <c r="J2711" i="60"/>
  <c r="H2711" i="60"/>
  <c r="M2710" i="60"/>
  <c r="L2710" i="60"/>
  <c r="J2710" i="60"/>
  <c r="H2710" i="60"/>
  <c r="O2709" i="60"/>
  <c r="M2709" i="60"/>
  <c r="L2709" i="60"/>
  <c r="J2709" i="60"/>
  <c r="H2709" i="60"/>
  <c r="M2708" i="60"/>
  <c r="L2708" i="60"/>
  <c r="J2708" i="60"/>
  <c r="H2708" i="60"/>
  <c r="O2707" i="60"/>
  <c r="M2707" i="60"/>
  <c r="L2707" i="60"/>
  <c r="J2707" i="60"/>
  <c r="H2707" i="60"/>
  <c r="M2706" i="60"/>
  <c r="L2706" i="60"/>
  <c r="J2706" i="60"/>
  <c r="H2706" i="60"/>
  <c r="O2705" i="60"/>
  <c r="M2705" i="60"/>
  <c r="L2705" i="60"/>
  <c r="J2705" i="60"/>
  <c r="H2705" i="60"/>
  <c r="M2704" i="60"/>
  <c r="L2704" i="60"/>
  <c r="J2704" i="60"/>
  <c r="H2704" i="60"/>
  <c r="O2703" i="60"/>
  <c r="M2703" i="60"/>
  <c r="L2703" i="60"/>
  <c r="J2703" i="60"/>
  <c r="H2703" i="60"/>
  <c r="M2702" i="60"/>
  <c r="L2702" i="60"/>
  <c r="J2702" i="60"/>
  <c r="H2702" i="60"/>
  <c r="O2701" i="60"/>
  <c r="M2701" i="60"/>
  <c r="L2701" i="60"/>
  <c r="J2701" i="60"/>
  <c r="H2701" i="60"/>
  <c r="M2700" i="60"/>
  <c r="L2700" i="60"/>
  <c r="J2700" i="60"/>
  <c r="H2700" i="60"/>
  <c r="O2699" i="60"/>
  <c r="M2699" i="60"/>
  <c r="L2699" i="60"/>
  <c r="J2699" i="60"/>
  <c r="H2699" i="60"/>
  <c r="M2698" i="60"/>
  <c r="L2698" i="60"/>
  <c r="J2698" i="60"/>
  <c r="H2698" i="60"/>
  <c r="O2697" i="60"/>
  <c r="M2697" i="60"/>
  <c r="L2697" i="60"/>
  <c r="J2697" i="60"/>
  <c r="H2697" i="60"/>
  <c r="M2696" i="60"/>
  <c r="L2696" i="60"/>
  <c r="J2696" i="60"/>
  <c r="H2696" i="60"/>
  <c r="O2695" i="60"/>
  <c r="M2695" i="60"/>
  <c r="L2695" i="60"/>
  <c r="J2695" i="60"/>
  <c r="H2695" i="60"/>
  <c r="M2694" i="60"/>
  <c r="L2694" i="60"/>
  <c r="J2694" i="60"/>
  <c r="H2694" i="60"/>
  <c r="O2693" i="60"/>
  <c r="M2693" i="60"/>
  <c r="L2693" i="60"/>
  <c r="J2693" i="60"/>
  <c r="H2693" i="60"/>
  <c r="M2692" i="60"/>
  <c r="L2692" i="60"/>
  <c r="J2692" i="60"/>
  <c r="H2692" i="60"/>
  <c r="O2691" i="60"/>
  <c r="M2691" i="60"/>
  <c r="L2691" i="60"/>
  <c r="J2691" i="60"/>
  <c r="H2691" i="60"/>
  <c r="M2690" i="60"/>
  <c r="L2690" i="60"/>
  <c r="J2690" i="60"/>
  <c r="H2690" i="60"/>
  <c r="O2689" i="60"/>
  <c r="M2689" i="60"/>
  <c r="L2689" i="60"/>
  <c r="J2689" i="60"/>
  <c r="H2689" i="60"/>
  <c r="M2688" i="60"/>
  <c r="L2688" i="60"/>
  <c r="J2688" i="60"/>
  <c r="H2688" i="60"/>
  <c r="O2687" i="60"/>
  <c r="M2687" i="60"/>
  <c r="L2687" i="60"/>
  <c r="J2687" i="60"/>
  <c r="H2687" i="60"/>
  <c r="M2686" i="60"/>
  <c r="L2686" i="60"/>
  <c r="J2686" i="60"/>
  <c r="H2686" i="60"/>
  <c r="O2685" i="60"/>
  <c r="M2685" i="60"/>
  <c r="L2685" i="60"/>
  <c r="J2685" i="60"/>
  <c r="H2685" i="60"/>
  <c r="M2684" i="60"/>
  <c r="L2684" i="60"/>
  <c r="J2684" i="60"/>
  <c r="H2684" i="60"/>
  <c r="O2683" i="60"/>
  <c r="M2683" i="60"/>
  <c r="L2683" i="60"/>
  <c r="J2683" i="60"/>
  <c r="H2683" i="60"/>
  <c r="M2682" i="60"/>
  <c r="L2682" i="60"/>
  <c r="J2682" i="60"/>
  <c r="H2682" i="60"/>
  <c r="O2681" i="60"/>
  <c r="M2681" i="60"/>
  <c r="L2681" i="60"/>
  <c r="J2681" i="60"/>
  <c r="H2681" i="60"/>
  <c r="M2680" i="60"/>
  <c r="L2680" i="60"/>
  <c r="J2680" i="60"/>
  <c r="H2680" i="60"/>
  <c r="O2679" i="60"/>
  <c r="M2679" i="60"/>
  <c r="L2679" i="60"/>
  <c r="J2679" i="60"/>
  <c r="H2679" i="60"/>
  <c r="M2678" i="60"/>
  <c r="L2678" i="60"/>
  <c r="J2678" i="60"/>
  <c r="H2678" i="60"/>
  <c r="O2677" i="60"/>
  <c r="M2677" i="60"/>
  <c r="L2677" i="60"/>
  <c r="J2677" i="60"/>
  <c r="H2677" i="60"/>
  <c r="M2676" i="60"/>
  <c r="L2676" i="60"/>
  <c r="J2676" i="60"/>
  <c r="H2676" i="60"/>
  <c r="O2675" i="60"/>
  <c r="M2675" i="60"/>
  <c r="L2675" i="60"/>
  <c r="J2675" i="60"/>
  <c r="H2675" i="60"/>
  <c r="M2674" i="60"/>
  <c r="L2674" i="60"/>
  <c r="J2674" i="60"/>
  <c r="H2674" i="60"/>
  <c r="O2673" i="60"/>
  <c r="M2673" i="60"/>
  <c r="L2673" i="60"/>
  <c r="J2673" i="60"/>
  <c r="H2673" i="60"/>
  <c r="M2672" i="60"/>
  <c r="L2672" i="60"/>
  <c r="J2672" i="60"/>
  <c r="H2672" i="60"/>
  <c r="O2671" i="60"/>
  <c r="M2671" i="60"/>
  <c r="L2671" i="60"/>
  <c r="J2671" i="60"/>
  <c r="H2671" i="60"/>
  <c r="M2670" i="60"/>
  <c r="L2670" i="60"/>
  <c r="J2670" i="60"/>
  <c r="H2670" i="60"/>
  <c r="O2669" i="60"/>
  <c r="M2669" i="60"/>
  <c r="L2669" i="60"/>
  <c r="J2669" i="60"/>
  <c r="H2669" i="60"/>
  <c r="M2668" i="60"/>
  <c r="L2668" i="60"/>
  <c r="J2668" i="60"/>
  <c r="H2668" i="60"/>
  <c r="O2667" i="60"/>
  <c r="M2667" i="60"/>
  <c r="L2667" i="60"/>
  <c r="J2667" i="60"/>
  <c r="H2667" i="60"/>
  <c r="M2666" i="60"/>
  <c r="L2666" i="60"/>
  <c r="J2666" i="60"/>
  <c r="H2666" i="60"/>
  <c r="O2665" i="60"/>
  <c r="M2665" i="60"/>
  <c r="L2665" i="60"/>
  <c r="J2665" i="60"/>
  <c r="H2665" i="60"/>
  <c r="M2664" i="60"/>
  <c r="L2664" i="60"/>
  <c r="J2664" i="60"/>
  <c r="H2664" i="60"/>
  <c r="O2663" i="60"/>
  <c r="M2663" i="60"/>
  <c r="L2663" i="60"/>
  <c r="J2663" i="60"/>
  <c r="H2663" i="60"/>
  <c r="M2662" i="60"/>
  <c r="L2662" i="60"/>
  <c r="J2662" i="60"/>
  <c r="H2662" i="60"/>
  <c r="O2661" i="60"/>
  <c r="M2661" i="60"/>
  <c r="L2661" i="60"/>
  <c r="J2661" i="60"/>
  <c r="H2661" i="60"/>
  <c r="M2660" i="60"/>
  <c r="L2660" i="60"/>
  <c r="J2660" i="60"/>
  <c r="H2660" i="60"/>
  <c r="O2659" i="60"/>
  <c r="M2659" i="60"/>
  <c r="L2659" i="60"/>
  <c r="J2659" i="60"/>
  <c r="H2659" i="60"/>
  <c r="M2658" i="60"/>
  <c r="L2658" i="60"/>
  <c r="J2658" i="60"/>
  <c r="H2658" i="60"/>
  <c r="O2657" i="60"/>
  <c r="M2657" i="60"/>
  <c r="L2657" i="60"/>
  <c r="J2657" i="60"/>
  <c r="H2657" i="60"/>
  <c r="M2656" i="60"/>
  <c r="L2656" i="60"/>
  <c r="J2656" i="60"/>
  <c r="H2656" i="60"/>
  <c r="O2655" i="60"/>
  <c r="M2655" i="60"/>
  <c r="L2655" i="60"/>
  <c r="J2655" i="60"/>
  <c r="H2655" i="60"/>
  <c r="M2654" i="60"/>
  <c r="L2654" i="60"/>
  <c r="J2654" i="60"/>
  <c r="H2654" i="60"/>
  <c r="P2653" i="60"/>
  <c r="O2653" i="60"/>
  <c r="O2651" i="60"/>
  <c r="M2651" i="60"/>
  <c r="L2651" i="60"/>
  <c r="J2651" i="60"/>
  <c r="H2651" i="60"/>
  <c r="M2650" i="60"/>
  <c r="L2650" i="60"/>
  <c r="J2650" i="60"/>
  <c r="H2650" i="60"/>
  <c r="O2649" i="60"/>
  <c r="M2649" i="60"/>
  <c r="L2649" i="60"/>
  <c r="J2649" i="60"/>
  <c r="H2649" i="60"/>
  <c r="M2648" i="60"/>
  <c r="L2648" i="60"/>
  <c r="J2648" i="60"/>
  <c r="H2648" i="60"/>
  <c r="O2647" i="60"/>
  <c r="M2647" i="60"/>
  <c r="L2647" i="60"/>
  <c r="J2647" i="60"/>
  <c r="H2647" i="60"/>
  <c r="M2646" i="60"/>
  <c r="L2646" i="60"/>
  <c r="J2646" i="60"/>
  <c r="H2646" i="60"/>
  <c r="O2645" i="60"/>
  <c r="M2645" i="60"/>
  <c r="L2645" i="60"/>
  <c r="J2645" i="60"/>
  <c r="H2645" i="60"/>
  <c r="M2644" i="60"/>
  <c r="L2644" i="60"/>
  <c r="J2644" i="60"/>
  <c r="H2644" i="60"/>
  <c r="O2643" i="60"/>
  <c r="M2643" i="60"/>
  <c r="L2643" i="60"/>
  <c r="J2643" i="60"/>
  <c r="H2643" i="60"/>
  <c r="M2642" i="60"/>
  <c r="L2642" i="60"/>
  <c r="J2642" i="60"/>
  <c r="H2642" i="60"/>
  <c r="O2641" i="60"/>
  <c r="M2641" i="60"/>
  <c r="L2641" i="60"/>
  <c r="J2641" i="60"/>
  <c r="H2641" i="60"/>
  <c r="M2640" i="60"/>
  <c r="L2640" i="60"/>
  <c r="J2640" i="60"/>
  <c r="H2640" i="60"/>
  <c r="O2639" i="60"/>
  <c r="M2639" i="60"/>
  <c r="L2639" i="60"/>
  <c r="J2639" i="60"/>
  <c r="H2639" i="60"/>
  <c r="M2638" i="60"/>
  <c r="L2638" i="60"/>
  <c r="J2638" i="60"/>
  <c r="H2638" i="60"/>
  <c r="P2637" i="60"/>
  <c r="O2637" i="60"/>
  <c r="O2635" i="60"/>
  <c r="M2635" i="60"/>
  <c r="L2635" i="60"/>
  <c r="J2635" i="60"/>
  <c r="H2635" i="60"/>
  <c r="M2634" i="60"/>
  <c r="L2634" i="60"/>
  <c r="J2634" i="60"/>
  <c r="H2634" i="60"/>
  <c r="O2633" i="60"/>
  <c r="M2633" i="60"/>
  <c r="L2633" i="60"/>
  <c r="J2633" i="60"/>
  <c r="H2633" i="60"/>
  <c r="M2632" i="60"/>
  <c r="L2632" i="60"/>
  <c r="J2632" i="60"/>
  <c r="H2632" i="60"/>
  <c r="O2631" i="60"/>
  <c r="M2631" i="60"/>
  <c r="L2631" i="60"/>
  <c r="J2631" i="60"/>
  <c r="H2631" i="60"/>
  <c r="M2630" i="60"/>
  <c r="L2630" i="60"/>
  <c r="J2630" i="60"/>
  <c r="H2630" i="60"/>
  <c r="O2629" i="60"/>
  <c r="M2629" i="60"/>
  <c r="L2629" i="60"/>
  <c r="J2629" i="60"/>
  <c r="H2629" i="60"/>
  <c r="M2628" i="60"/>
  <c r="L2628" i="60"/>
  <c r="J2628" i="60"/>
  <c r="H2628" i="60"/>
  <c r="O2627" i="60"/>
  <c r="M2627" i="60"/>
  <c r="L2627" i="60"/>
  <c r="J2627" i="60"/>
  <c r="H2627" i="60"/>
  <c r="M2626" i="60"/>
  <c r="L2626" i="60"/>
  <c r="J2626" i="60"/>
  <c r="H2626" i="60"/>
  <c r="O2625" i="60"/>
  <c r="M2625" i="60"/>
  <c r="L2625" i="60"/>
  <c r="J2625" i="60"/>
  <c r="H2625" i="60"/>
  <c r="M2624" i="60"/>
  <c r="L2624" i="60"/>
  <c r="J2624" i="60"/>
  <c r="H2624" i="60"/>
  <c r="O2623" i="60"/>
  <c r="M2623" i="60"/>
  <c r="L2623" i="60"/>
  <c r="J2623" i="60"/>
  <c r="H2623" i="60"/>
  <c r="M2622" i="60"/>
  <c r="L2622" i="60"/>
  <c r="J2622" i="60"/>
  <c r="H2622" i="60"/>
  <c r="O2621" i="60"/>
  <c r="M2621" i="60"/>
  <c r="L2621" i="60"/>
  <c r="J2621" i="60"/>
  <c r="H2621" i="60"/>
  <c r="M2620" i="60"/>
  <c r="L2620" i="60"/>
  <c r="J2620" i="60"/>
  <c r="H2620" i="60"/>
  <c r="O2619" i="60"/>
  <c r="M2619" i="60"/>
  <c r="L2619" i="60"/>
  <c r="J2619" i="60"/>
  <c r="H2619" i="60"/>
  <c r="M2618" i="60"/>
  <c r="L2618" i="60"/>
  <c r="J2618" i="60"/>
  <c r="H2618" i="60"/>
  <c r="O2617" i="60"/>
  <c r="M2617" i="60"/>
  <c r="L2617" i="60"/>
  <c r="J2617" i="60"/>
  <c r="H2617" i="60"/>
  <c r="M2616" i="60"/>
  <c r="L2616" i="60"/>
  <c r="J2616" i="60"/>
  <c r="H2616" i="60"/>
  <c r="O2615" i="60"/>
  <c r="M2615" i="60"/>
  <c r="L2615" i="60"/>
  <c r="J2615" i="60"/>
  <c r="H2615" i="60"/>
  <c r="M2614" i="60"/>
  <c r="L2614" i="60"/>
  <c r="J2614" i="60"/>
  <c r="H2614" i="60"/>
  <c r="O2613" i="60"/>
  <c r="M2613" i="60"/>
  <c r="L2613" i="60"/>
  <c r="J2613" i="60"/>
  <c r="H2613" i="60"/>
  <c r="M2612" i="60"/>
  <c r="L2612" i="60"/>
  <c r="J2612" i="60"/>
  <c r="H2612" i="60"/>
  <c r="O2611" i="60"/>
  <c r="M2611" i="60"/>
  <c r="L2611" i="60"/>
  <c r="J2611" i="60"/>
  <c r="H2611" i="60"/>
  <c r="M2610" i="60"/>
  <c r="L2610" i="60"/>
  <c r="J2610" i="60"/>
  <c r="H2610" i="60"/>
  <c r="O2609" i="60"/>
  <c r="M2609" i="60"/>
  <c r="L2609" i="60"/>
  <c r="J2609" i="60"/>
  <c r="H2609" i="60"/>
  <c r="M2608" i="60"/>
  <c r="L2608" i="60"/>
  <c r="J2608" i="60"/>
  <c r="H2608" i="60"/>
  <c r="O2607" i="60"/>
  <c r="M2607" i="60"/>
  <c r="L2607" i="60"/>
  <c r="J2607" i="60"/>
  <c r="H2607" i="60"/>
  <c r="M2606" i="60"/>
  <c r="L2606" i="60"/>
  <c r="J2606" i="60"/>
  <c r="H2606" i="60"/>
  <c r="O2605" i="60"/>
  <c r="M2605" i="60"/>
  <c r="L2605" i="60"/>
  <c r="J2605" i="60"/>
  <c r="H2605" i="60"/>
  <c r="M2604" i="60"/>
  <c r="L2604" i="60"/>
  <c r="J2604" i="60"/>
  <c r="H2604" i="60"/>
  <c r="O2603" i="60"/>
  <c r="M2603" i="60"/>
  <c r="L2603" i="60"/>
  <c r="J2603" i="60"/>
  <c r="H2603" i="60"/>
  <c r="M2602" i="60"/>
  <c r="L2602" i="60"/>
  <c r="J2602" i="60"/>
  <c r="H2602" i="60"/>
  <c r="O2601" i="60"/>
  <c r="M2601" i="60"/>
  <c r="L2601" i="60"/>
  <c r="J2601" i="60"/>
  <c r="H2601" i="60"/>
  <c r="M2600" i="60"/>
  <c r="L2600" i="60"/>
  <c r="J2600" i="60"/>
  <c r="H2600" i="60"/>
  <c r="P2599" i="60"/>
  <c r="O2599" i="60"/>
  <c r="P2597" i="60"/>
  <c r="O2597" i="60"/>
  <c r="O2595" i="60"/>
  <c r="M2595" i="60"/>
  <c r="L2595" i="60"/>
  <c r="J2595" i="60"/>
  <c r="H2595" i="60"/>
  <c r="M2594" i="60"/>
  <c r="L2594" i="60"/>
  <c r="J2594" i="60"/>
  <c r="H2594" i="60"/>
  <c r="O2593" i="60"/>
  <c r="M2593" i="60"/>
  <c r="L2593" i="60"/>
  <c r="J2593" i="60"/>
  <c r="H2593" i="60"/>
  <c r="M2592" i="60"/>
  <c r="L2592" i="60"/>
  <c r="J2592" i="60"/>
  <c r="H2592" i="60"/>
  <c r="O2591" i="60"/>
  <c r="M2591" i="60"/>
  <c r="L2591" i="60"/>
  <c r="J2591" i="60"/>
  <c r="H2591" i="60"/>
  <c r="M2590" i="60"/>
  <c r="L2590" i="60"/>
  <c r="J2590" i="60"/>
  <c r="H2590" i="60"/>
  <c r="O2589" i="60"/>
  <c r="M2589" i="60"/>
  <c r="L2589" i="60"/>
  <c r="J2589" i="60"/>
  <c r="H2589" i="60"/>
  <c r="M2588" i="60"/>
  <c r="L2588" i="60"/>
  <c r="J2588" i="60"/>
  <c r="H2588" i="60"/>
  <c r="O2587" i="60"/>
  <c r="M2587" i="60"/>
  <c r="L2587" i="60"/>
  <c r="J2587" i="60"/>
  <c r="H2587" i="60"/>
  <c r="M2586" i="60"/>
  <c r="L2586" i="60"/>
  <c r="J2586" i="60"/>
  <c r="H2586" i="60"/>
  <c r="O2585" i="60"/>
  <c r="M2585" i="60"/>
  <c r="L2585" i="60"/>
  <c r="J2585" i="60"/>
  <c r="H2585" i="60"/>
  <c r="M2584" i="60"/>
  <c r="L2584" i="60"/>
  <c r="J2584" i="60"/>
  <c r="H2584" i="60"/>
  <c r="O2583" i="60"/>
  <c r="M2583" i="60"/>
  <c r="L2583" i="60"/>
  <c r="J2583" i="60"/>
  <c r="H2583" i="60"/>
  <c r="M2582" i="60"/>
  <c r="L2582" i="60"/>
  <c r="J2582" i="60"/>
  <c r="H2582" i="60"/>
  <c r="O2581" i="60"/>
  <c r="M2581" i="60"/>
  <c r="L2581" i="60"/>
  <c r="J2581" i="60"/>
  <c r="H2581" i="60"/>
  <c r="M2580" i="60"/>
  <c r="L2580" i="60"/>
  <c r="J2580" i="60"/>
  <c r="H2580" i="60"/>
  <c r="O2579" i="60"/>
  <c r="M2579" i="60"/>
  <c r="L2579" i="60"/>
  <c r="J2579" i="60"/>
  <c r="H2579" i="60"/>
  <c r="M2578" i="60"/>
  <c r="L2578" i="60"/>
  <c r="J2578" i="60"/>
  <c r="H2578" i="60"/>
  <c r="O2577" i="60"/>
  <c r="M2577" i="60"/>
  <c r="L2577" i="60"/>
  <c r="J2577" i="60"/>
  <c r="H2577" i="60"/>
  <c r="M2576" i="60"/>
  <c r="L2576" i="60"/>
  <c r="J2576" i="60"/>
  <c r="H2576" i="60"/>
  <c r="O2575" i="60"/>
  <c r="M2575" i="60"/>
  <c r="L2575" i="60"/>
  <c r="J2575" i="60"/>
  <c r="H2575" i="60"/>
  <c r="M2574" i="60"/>
  <c r="L2574" i="60"/>
  <c r="J2574" i="60"/>
  <c r="H2574" i="60"/>
  <c r="O2573" i="60"/>
  <c r="M2573" i="60"/>
  <c r="L2573" i="60"/>
  <c r="J2573" i="60"/>
  <c r="H2573" i="60"/>
  <c r="M2572" i="60"/>
  <c r="L2572" i="60"/>
  <c r="J2572" i="60"/>
  <c r="H2572" i="60"/>
  <c r="O2571" i="60"/>
  <c r="M2571" i="60"/>
  <c r="L2571" i="60"/>
  <c r="J2571" i="60"/>
  <c r="H2571" i="60"/>
  <c r="M2570" i="60"/>
  <c r="L2570" i="60"/>
  <c r="J2570" i="60"/>
  <c r="H2570" i="60"/>
  <c r="O2569" i="60"/>
  <c r="M2569" i="60"/>
  <c r="L2569" i="60"/>
  <c r="J2569" i="60"/>
  <c r="H2569" i="60"/>
  <c r="M2568" i="60"/>
  <c r="L2568" i="60"/>
  <c r="J2568" i="60"/>
  <c r="H2568" i="60"/>
  <c r="O2567" i="60"/>
  <c r="M2567" i="60"/>
  <c r="L2567" i="60"/>
  <c r="J2567" i="60"/>
  <c r="H2567" i="60"/>
  <c r="M2566" i="60"/>
  <c r="L2566" i="60"/>
  <c r="J2566" i="60"/>
  <c r="H2566" i="60"/>
  <c r="O2565" i="60"/>
  <c r="M2565" i="60"/>
  <c r="L2565" i="60"/>
  <c r="J2565" i="60"/>
  <c r="H2565" i="60"/>
  <c r="M2564" i="60"/>
  <c r="L2564" i="60"/>
  <c r="J2564" i="60"/>
  <c r="H2564" i="60"/>
  <c r="O2563" i="60"/>
  <c r="M2563" i="60"/>
  <c r="L2563" i="60"/>
  <c r="J2563" i="60"/>
  <c r="H2563" i="60"/>
  <c r="M2562" i="60"/>
  <c r="L2562" i="60"/>
  <c r="J2562" i="60"/>
  <c r="H2562" i="60"/>
  <c r="O2561" i="60"/>
  <c r="M2561" i="60"/>
  <c r="L2561" i="60"/>
  <c r="J2561" i="60"/>
  <c r="H2561" i="60"/>
  <c r="M2560" i="60"/>
  <c r="L2560" i="60"/>
  <c r="J2560" i="60"/>
  <c r="H2560" i="60"/>
  <c r="O2559" i="60"/>
  <c r="M2559" i="60"/>
  <c r="L2559" i="60"/>
  <c r="J2559" i="60"/>
  <c r="H2559" i="60"/>
  <c r="M2558" i="60"/>
  <c r="L2558" i="60"/>
  <c r="J2558" i="60"/>
  <c r="H2558" i="60"/>
  <c r="O2557" i="60"/>
  <c r="M2557" i="60"/>
  <c r="L2557" i="60"/>
  <c r="J2557" i="60"/>
  <c r="H2557" i="60"/>
  <c r="M2556" i="60"/>
  <c r="L2556" i="60"/>
  <c r="J2556" i="60"/>
  <c r="H2556" i="60"/>
  <c r="O2555" i="60"/>
  <c r="M2555" i="60"/>
  <c r="L2555" i="60"/>
  <c r="J2555" i="60"/>
  <c r="H2555" i="60"/>
  <c r="M2554" i="60"/>
  <c r="L2554" i="60"/>
  <c r="J2554" i="60"/>
  <c r="H2554" i="60"/>
  <c r="O2553" i="60"/>
  <c r="M2553" i="60"/>
  <c r="L2553" i="60"/>
  <c r="J2553" i="60"/>
  <c r="H2553" i="60"/>
  <c r="M2552" i="60"/>
  <c r="L2552" i="60"/>
  <c r="J2552" i="60"/>
  <c r="H2552" i="60"/>
  <c r="O2551" i="60"/>
  <c r="M2551" i="60"/>
  <c r="L2551" i="60"/>
  <c r="J2551" i="60"/>
  <c r="H2551" i="60"/>
  <c r="M2550" i="60"/>
  <c r="L2550" i="60"/>
  <c r="J2550" i="60"/>
  <c r="H2550" i="60"/>
  <c r="O2549" i="60"/>
  <c r="M2549" i="60"/>
  <c r="L2549" i="60"/>
  <c r="J2549" i="60"/>
  <c r="H2549" i="60"/>
  <c r="M2548" i="60"/>
  <c r="L2548" i="60"/>
  <c r="J2548" i="60"/>
  <c r="H2548" i="60"/>
  <c r="O2547" i="60"/>
  <c r="M2547" i="60"/>
  <c r="L2547" i="60"/>
  <c r="J2547" i="60"/>
  <c r="H2547" i="60"/>
  <c r="M2546" i="60"/>
  <c r="L2546" i="60"/>
  <c r="J2546" i="60"/>
  <c r="H2546" i="60"/>
  <c r="O2545" i="60"/>
  <c r="M2545" i="60"/>
  <c r="L2545" i="60"/>
  <c r="J2545" i="60"/>
  <c r="H2545" i="60"/>
  <c r="M2544" i="60"/>
  <c r="L2544" i="60"/>
  <c r="J2544" i="60"/>
  <c r="H2544" i="60"/>
  <c r="O2543" i="60"/>
  <c r="M2543" i="60"/>
  <c r="L2543" i="60"/>
  <c r="J2543" i="60"/>
  <c r="H2543" i="60"/>
  <c r="M2542" i="60"/>
  <c r="L2542" i="60"/>
  <c r="J2542" i="60"/>
  <c r="H2542" i="60"/>
  <c r="O2541" i="60"/>
  <c r="M2541" i="60"/>
  <c r="L2541" i="60"/>
  <c r="J2541" i="60"/>
  <c r="H2541" i="60"/>
  <c r="M2540" i="60"/>
  <c r="L2540" i="60"/>
  <c r="J2540" i="60"/>
  <c r="H2540" i="60"/>
  <c r="O2539" i="60"/>
  <c r="M2539" i="60"/>
  <c r="L2539" i="60"/>
  <c r="J2539" i="60"/>
  <c r="H2539" i="60"/>
  <c r="M2538" i="60"/>
  <c r="L2538" i="60"/>
  <c r="J2538" i="60"/>
  <c r="H2538" i="60"/>
  <c r="O2537" i="60"/>
  <c r="M2537" i="60"/>
  <c r="L2537" i="60"/>
  <c r="J2537" i="60"/>
  <c r="H2537" i="60"/>
  <c r="M2536" i="60"/>
  <c r="L2536" i="60"/>
  <c r="J2536" i="60"/>
  <c r="H2536" i="60"/>
  <c r="O2535" i="60"/>
  <c r="M2535" i="60"/>
  <c r="L2535" i="60"/>
  <c r="J2535" i="60"/>
  <c r="H2535" i="60"/>
  <c r="M2534" i="60"/>
  <c r="L2534" i="60"/>
  <c r="J2534" i="60"/>
  <c r="H2534" i="60"/>
  <c r="O2533" i="60"/>
  <c r="M2533" i="60"/>
  <c r="L2533" i="60"/>
  <c r="J2533" i="60"/>
  <c r="H2533" i="60"/>
  <c r="M2532" i="60"/>
  <c r="L2532" i="60"/>
  <c r="J2532" i="60"/>
  <c r="H2532" i="60"/>
  <c r="O2531" i="60"/>
  <c r="M2531" i="60"/>
  <c r="L2531" i="60"/>
  <c r="J2531" i="60"/>
  <c r="H2531" i="60"/>
  <c r="M2530" i="60"/>
  <c r="L2530" i="60"/>
  <c r="J2530" i="60"/>
  <c r="H2530" i="60"/>
  <c r="O2529" i="60"/>
  <c r="M2529" i="60"/>
  <c r="L2529" i="60"/>
  <c r="J2529" i="60"/>
  <c r="H2529" i="60"/>
  <c r="M2528" i="60"/>
  <c r="L2528" i="60"/>
  <c r="J2528" i="60"/>
  <c r="H2528" i="60"/>
  <c r="O2527" i="60"/>
  <c r="M2527" i="60"/>
  <c r="L2527" i="60"/>
  <c r="J2527" i="60"/>
  <c r="H2527" i="60"/>
  <c r="M2526" i="60"/>
  <c r="L2526" i="60"/>
  <c r="J2526" i="60"/>
  <c r="H2526" i="60"/>
  <c r="O2525" i="60"/>
  <c r="M2525" i="60"/>
  <c r="L2525" i="60"/>
  <c r="J2525" i="60"/>
  <c r="H2525" i="60"/>
  <c r="M2524" i="60"/>
  <c r="L2524" i="60"/>
  <c r="J2524" i="60"/>
  <c r="H2524" i="60"/>
  <c r="O2523" i="60"/>
  <c r="M2523" i="60"/>
  <c r="L2523" i="60"/>
  <c r="J2523" i="60"/>
  <c r="H2523" i="60"/>
  <c r="M2522" i="60"/>
  <c r="L2522" i="60"/>
  <c r="J2522" i="60"/>
  <c r="H2522" i="60"/>
  <c r="O2521" i="60"/>
  <c r="M2521" i="60"/>
  <c r="L2521" i="60"/>
  <c r="J2521" i="60"/>
  <c r="H2521" i="60"/>
  <c r="M2520" i="60"/>
  <c r="L2520" i="60"/>
  <c r="J2520" i="60"/>
  <c r="H2520" i="60"/>
  <c r="O2519" i="60"/>
  <c r="M2519" i="60"/>
  <c r="L2519" i="60"/>
  <c r="J2519" i="60"/>
  <c r="H2519" i="60"/>
  <c r="M2518" i="60"/>
  <c r="L2518" i="60"/>
  <c r="J2518" i="60"/>
  <c r="H2518" i="60"/>
  <c r="O2517" i="60"/>
  <c r="M2517" i="60"/>
  <c r="L2517" i="60"/>
  <c r="J2517" i="60"/>
  <c r="H2517" i="60"/>
  <c r="M2516" i="60"/>
  <c r="L2516" i="60"/>
  <c r="J2516" i="60"/>
  <c r="H2516" i="60"/>
  <c r="O2515" i="60"/>
  <c r="M2515" i="60"/>
  <c r="L2515" i="60"/>
  <c r="J2515" i="60"/>
  <c r="H2515" i="60"/>
  <c r="M2514" i="60"/>
  <c r="L2514" i="60"/>
  <c r="J2514" i="60"/>
  <c r="H2514" i="60"/>
  <c r="O2513" i="60"/>
  <c r="M2513" i="60"/>
  <c r="L2513" i="60"/>
  <c r="J2513" i="60"/>
  <c r="H2513" i="60"/>
  <c r="M2512" i="60"/>
  <c r="L2512" i="60"/>
  <c r="J2512" i="60"/>
  <c r="H2512" i="60"/>
  <c r="O2511" i="60"/>
  <c r="M2511" i="60"/>
  <c r="L2511" i="60"/>
  <c r="J2511" i="60"/>
  <c r="H2511" i="60"/>
  <c r="M2510" i="60"/>
  <c r="L2510" i="60"/>
  <c r="J2510" i="60"/>
  <c r="H2510" i="60"/>
  <c r="O2509" i="60"/>
  <c r="M2509" i="60"/>
  <c r="L2509" i="60"/>
  <c r="J2509" i="60"/>
  <c r="H2509" i="60"/>
  <c r="M2508" i="60"/>
  <c r="L2508" i="60"/>
  <c r="J2508" i="60"/>
  <c r="H2508" i="60"/>
  <c r="O2507" i="60"/>
  <c r="M2507" i="60"/>
  <c r="L2507" i="60"/>
  <c r="J2507" i="60"/>
  <c r="H2507" i="60"/>
  <c r="M2506" i="60"/>
  <c r="L2506" i="60"/>
  <c r="J2506" i="60"/>
  <c r="H2506" i="60"/>
  <c r="O2505" i="60"/>
  <c r="M2505" i="60"/>
  <c r="L2505" i="60"/>
  <c r="J2505" i="60"/>
  <c r="H2505" i="60"/>
  <c r="M2504" i="60"/>
  <c r="L2504" i="60"/>
  <c r="J2504" i="60"/>
  <c r="H2504" i="60"/>
  <c r="O2503" i="60"/>
  <c r="M2503" i="60"/>
  <c r="L2503" i="60"/>
  <c r="J2503" i="60"/>
  <c r="H2503" i="60"/>
  <c r="M2502" i="60"/>
  <c r="L2502" i="60"/>
  <c r="J2502" i="60"/>
  <c r="H2502" i="60"/>
  <c r="O2501" i="60"/>
  <c r="M2501" i="60"/>
  <c r="L2501" i="60"/>
  <c r="J2501" i="60"/>
  <c r="H2501" i="60"/>
  <c r="M2500" i="60"/>
  <c r="L2500" i="60"/>
  <c r="J2500" i="60"/>
  <c r="H2500" i="60"/>
  <c r="O2499" i="60"/>
  <c r="M2499" i="60"/>
  <c r="L2499" i="60"/>
  <c r="J2499" i="60"/>
  <c r="H2499" i="60"/>
  <c r="M2498" i="60"/>
  <c r="L2498" i="60"/>
  <c r="J2498" i="60"/>
  <c r="H2498" i="60"/>
  <c r="O2497" i="60"/>
  <c r="M2497" i="60"/>
  <c r="L2497" i="60"/>
  <c r="J2497" i="60"/>
  <c r="H2497" i="60"/>
  <c r="M2496" i="60"/>
  <c r="L2496" i="60"/>
  <c r="J2496" i="60"/>
  <c r="H2496" i="60"/>
  <c r="O2495" i="60"/>
  <c r="M2495" i="60"/>
  <c r="L2495" i="60"/>
  <c r="J2495" i="60"/>
  <c r="H2495" i="60"/>
  <c r="M2494" i="60"/>
  <c r="L2494" i="60"/>
  <c r="J2494" i="60"/>
  <c r="H2494" i="60"/>
  <c r="O2493" i="60"/>
  <c r="M2493" i="60"/>
  <c r="L2493" i="60"/>
  <c r="J2493" i="60"/>
  <c r="H2493" i="60"/>
  <c r="M2492" i="60"/>
  <c r="L2492" i="60"/>
  <c r="J2492" i="60"/>
  <c r="H2492" i="60"/>
  <c r="O2491" i="60"/>
  <c r="M2491" i="60"/>
  <c r="L2491" i="60"/>
  <c r="J2491" i="60"/>
  <c r="H2491" i="60"/>
  <c r="M2490" i="60"/>
  <c r="L2490" i="60"/>
  <c r="J2490" i="60"/>
  <c r="H2490" i="60"/>
  <c r="O2489" i="60"/>
  <c r="M2489" i="60"/>
  <c r="L2489" i="60"/>
  <c r="J2489" i="60"/>
  <c r="H2489" i="60"/>
  <c r="M2488" i="60"/>
  <c r="L2488" i="60"/>
  <c r="J2488" i="60"/>
  <c r="H2488" i="60"/>
  <c r="P2487" i="60"/>
  <c r="O2487" i="60"/>
  <c r="O2485" i="60"/>
  <c r="M2485" i="60"/>
  <c r="L2485" i="60"/>
  <c r="J2485" i="60"/>
  <c r="H2485" i="60"/>
  <c r="M2484" i="60"/>
  <c r="L2484" i="60"/>
  <c r="J2484" i="60"/>
  <c r="H2484" i="60"/>
  <c r="O2483" i="60"/>
  <c r="M2483" i="60"/>
  <c r="L2483" i="60"/>
  <c r="J2483" i="60"/>
  <c r="H2483" i="60"/>
  <c r="M2482" i="60"/>
  <c r="L2482" i="60"/>
  <c r="J2482" i="60"/>
  <c r="H2482" i="60"/>
  <c r="O2481" i="60"/>
  <c r="M2481" i="60"/>
  <c r="L2481" i="60"/>
  <c r="J2481" i="60"/>
  <c r="H2481" i="60"/>
  <c r="M2480" i="60"/>
  <c r="L2480" i="60"/>
  <c r="J2480" i="60"/>
  <c r="H2480" i="60"/>
  <c r="O2479" i="60"/>
  <c r="M2479" i="60"/>
  <c r="L2479" i="60"/>
  <c r="J2479" i="60"/>
  <c r="H2479" i="60"/>
  <c r="M2478" i="60"/>
  <c r="L2478" i="60"/>
  <c r="J2478" i="60"/>
  <c r="H2478" i="60"/>
  <c r="O2477" i="60"/>
  <c r="M2477" i="60"/>
  <c r="L2477" i="60"/>
  <c r="J2477" i="60"/>
  <c r="H2477" i="60"/>
  <c r="M2476" i="60"/>
  <c r="L2476" i="60"/>
  <c r="J2476" i="60"/>
  <c r="H2476" i="60"/>
  <c r="O2475" i="60"/>
  <c r="M2475" i="60"/>
  <c r="L2475" i="60"/>
  <c r="J2475" i="60"/>
  <c r="H2475" i="60"/>
  <c r="M2474" i="60"/>
  <c r="L2474" i="60"/>
  <c r="J2474" i="60"/>
  <c r="H2474" i="60"/>
  <c r="O2473" i="60"/>
  <c r="M2473" i="60"/>
  <c r="L2473" i="60"/>
  <c r="J2473" i="60"/>
  <c r="H2473" i="60"/>
  <c r="M2472" i="60"/>
  <c r="L2472" i="60"/>
  <c r="J2472" i="60"/>
  <c r="H2472" i="60"/>
  <c r="O2471" i="60"/>
  <c r="M2471" i="60"/>
  <c r="L2471" i="60"/>
  <c r="J2471" i="60"/>
  <c r="H2471" i="60"/>
  <c r="M2470" i="60"/>
  <c r="L2470" i="60"/>
  <c r="J2470" i="60"/>
  <c r="H2470" i="60"/>
  <c r="O2469" i="60"/>
  <c r="M2469" i="60"/>
  <c r="L2469" i="60"/>
  <c r="J2469" i="60"/>
  <c r="H2469" i="60"/>
  <c r="M2468" i="60"/>
  <c r="L2468" i="60"/>
  <c r="J2468" i="60"/>
  <c r="H2468" i="60"/>
  <c r="O2467" i="60"/>
  <c r="M2467" i="60"/>
  <c r="L2467" i="60"/>
  <c r="J2467" i="60"/>
  <c r="H2467" i="60"/>
  <c r="M2466" i="60"/>
  <c r="L2466" i="60"/>
  <c r="J2466" i="60"/>
  <c r="H2466" i="60"/>
  <c r="P2465" i="60"/>
  <c r="O2465" i="60"/>
  <c r="O2463" i="60"/>
  <c r="M2463" i="60"/>
  <c r="L2463" i="60"/>
  <c r="J2463" i="60"/>
  <c r="H2463" i="60"/>
  <c r="M2462" i="60"/>
  <c r="L2462" i="60"/>
  <c r="J2462" i="60"/>
  <c r="H2462" i="60"/>
  <c r="O2461" i="60"/>
  <c r="M2461" i="60"/>
  <c r="L2461" i="60"/>
  <c r="J2461" i="60"/>
  <c r="H2461" i="60"/>
  <c r="M2460" i="60"/>
  <c r="L2460" i="60"/>
  <c r="J2460" i="60"/>
  <c r="H2460" i="60"/>
  <c r="O2459" i="60"/>
  <c r="M2459" i="60"/>
  <c r="L2459" i="60"/>
  <c r="J2459" i="60"/>
  <c r="H2459" i="60"/>
  <c r="M2458" i="60"/>
  <c r="L2458" i="60"/>
  <c r="J2458" i="60"/>
  <c r="H2458" i="60"/>
  <c r="O2457" i="60"/>
  <c r="M2457" i="60"/>
  <c r="L2457" i="60"/>
  <c r="J2457" i="60"/>
  <c r="H2457" i="60"/>
  <c r="M2456" i="60"/>
  <c r="L2456" i="60"/>
  <c r="J2456" i="60"/>
  <c r="H2456" i="60"/>
  <c r="O2455" i="60"/>
  <c r="M2455" i="60"/>
  <c r="L2455" i="60"/>
  <c r="J2455" i="60"/>
  <c r="H2455" i="60"/>
  <c r="M2454" i="60"/>
  <c r="L2454" i="60"/>
  <c r="J2454" i="60"/>
  <c r="H2454" i="60"/>
  <c r="O2453" i="60"/>
  <c r="M2453" i="60"/>
  <c r="L2453" i="60"/>
  <c r="J2453" i="60"/>
  <c r="H2453" i="60"/>
  <c r="M2452" i="60"/>
  <c r="L2452" i="60"/>
  <c r="J2452" i="60"/>
  <c r="H2452" i="60"/>
  <c r="O2451" i="60"/>
  <c r="M2451" i="60"/>
  <c r="L2451" i="60"/>
  <c r="J2451" i="60"/>
  <c r="H2451" i="60"/>
  <c r="M2450" i="60"/>
  <c r="L2450" i="60"/>
  <c r="J2450" i="60"/>
  <c r="H2450" i="60"/>
  <c r="O2449" i="60"/>
  <c r="M2449" i="60"/>
  <c r="L2449" i="60"/>
  <c r="J2449" i="60"/>
  <c r="H2449" i="60"/>
  <c r="M2448" i="60"/>
  <c r="L2448" i="60"/>
  <c r="J2448" i="60"/>
  <c r="H2448" i="60"/>
  <c r="O2447" i="60"/>
  <c r="M2447" i="60"/>
  <c r="L2447" i="60"/>
  <c r="J2447" i="60"/>
  <c r="H2447" i="60"/>
  <c r="M2446" i="60"/>
  <c r="L2446" i="60"/>
  <c r="J2446" i="60"/>
  <c r="H2446" i="60"/>
  <c r="O2445" i="60"/>
  <c r="M2445" i="60"/>
  <c r="L2445" i="60"/>
  <c r="J2445" i="60"/>
  <c r="H2445" i="60"/>
  <c r="M2444" i="60"/>
  <c r="L2444" i="60"/>
  <c r="J2444" i="60"/>
  <c r="H2444" i="60"/>
  <c r="O2443" i="60"/>
  <c r="M2443" i="60"/>
  <c r="L2443" i="60"/>
  <c r="J2443" i="60"/>
  <c r="H2443" i="60"/>
  <c r="M2442" i="60"/>
  <c r="L2442" i="60"/>
  <c r="J2442" i="60"/>
  <c r="H2442" i="60"/>
  <c r="O2441" i="60"/>
  <c r="M2441" i="60"/>
  <c r="L2441" i="60"/>
  <c r="J2441" i="60"/>
  <c r="H2441" i="60"/>
  <c r="M2440" i="60"/>
  <c r="L2440" i="60"/>
  <c r="J2440" i="60"/>
  <c r="H2440" i="60"/>
  <c r="O2439" i="60"/>
  <c r="M2439" i="60"/>
  <c r="L2439" i="60"/>
  <c r="J2439" i="60"/>
  <c r="H2439" i="60"/>
  <c r="M2438" i="60"/>
  <c r="L2438" i="60"/>
  <c r="J2438" i="60"/>
  <c r="H2438" i="60"/>
  <c r="O2437" i="60"/>
  <c r="M2437" i="60"/>
  <c r="L2437" i="60"/>
  <c r="J2437" i="60"/>
  <c r="H2437" i="60"/>
  <c r="M2436" i="60"/>
  <c r="L2436" i="60"/>
  <c r="J2436" i="60"/>
  <c r="H2436" i="60"/>
  <c r="O2435" i="60"/>
  <c r="M2435" i="60"/>
  <c r="L2435" i="60"/>
  <c r="J2435" i="60"/>
  <c r="H2435" i="60"/>
  <c r="M2434" i="60"/>
  <c r="L2434" i="60"/>
  <c r="J2434" i="60"/>
  <c r="H2434" i="60"/>
  <c r="O2433" i="60"/>
  <c r="M2433" i="60"/>
  <c r="L2433" i="60"/>
  <c r="J2433" i="60"/>
  <c r="H2433" i="60"/>
  <c r="M2432" i="60"/>
  <c r="L2432" i="60"/>
  <c r="J2432" i="60"/>
  <c r="H2432" i="60"/>
  <c r="O2431" i="60"/>
  <c r="M2431" i="60"/>
  <c r="L2431" i="60"/>
  <c r="J2431" i="60"/>
  <c r="H2431" i="60"/>
  <c r="M2430" i="60"/>
  <c r="L2430" i="60"/>
  <c r="J2430" i="60"/>
  <c r="H2430" i="60"/>
  <c r="O2429" i="60"/>
  <c r="M2429" i="60"/>
  <c r="L2429" i="60"/>
  <c r="J2429" i="60"/>
  <c r="H2429" i="60"/>
  <c r="M2428" i="60"/>
  <c r="L2428" i="60"/>
  <c r="J2428" i="60"/>
  <c r="H2428" i="60"/>
  <c r="O2427" i="60"/>
  <c r="M2427" i="60"/>
  <c r="L2427" i="60"/>
  <c r="J2427" i="60"/>
  <c r="H2427" i="60"/>
  <c r="M2426" i="60"/>
  <c r="L2426" i="60"/>
  <c r="J2426" i="60"/>
  <c r="H2426" i="60"/>
  <c r="O2425" i="60"/>
  <c r="M2425" i="60"/>
  <c r="L2425" i="60"/>
  <c r="J2425" i="60"/>
  <c r="H2425" i="60"/>
  <c r="M2424" i="60"/>
  <c r="L2424" i="60"/>
  <c r="J2424" i="60"/>
  <c r="H2424" i="60"/>
  <c r="O2423" i="60"/>
  <c r="M2423" i="60"/>
  <c r="L2423" i="60"/>
  <c r="J2423" i="60"/>
  <c r="H2423" i="60"/>
  <c r="M2422" i="60"/>
  <c r="L2422" i="60"/>
  <c r="J2422" i="60"/>
  <c r="H2422" i="60"/>
  <c r="O2421" i="60"/>
  <c r="M2421" i="60"/>
  <c r="L2421" i="60"/>
  <c r="J2421" i="60"/>
  <c r="H2421" i="60"/>
  <c r="M2420" i="60"/>
  <c r="L2420" i="60"/>
  <c r="J2420" i="60"/>
  <c r="H2420" i="60"/>
  <c r="O2419" i="60"/>
  <c r="L2419" i="60"/>
  <c r="J2419" i="60"/>
  <c r="L2418" i="60"/>
  <c r="J2418" i="60"/>
  <c r="O2417" i="60"/>
  <c r="M2417" i="60"/>
  <c r="L2417" i="60"/>
  <c r="J2417" i="60"/>
  <c r="H2417" i="60"/>
  <c r="M2416" i="60"/>
  <c r="L2416" i="60"/>
  <c r="J2416" i="60"/>
  <c r="H2416" i="60"/>
  <c r="O2415" i="60"/>
  <c r="M2415" i="60"/>
  <c r="L2415" i="60"/>
  <c r="J2415" i="60"/>
  <c r="H2415" i="60"/>
  <c r="M2414" i="60"/>
  <c r="L2414" i="60"/>
  <c r="J2414" i="60"/>
  <c r="H2414" i="60"/>
  <c r="O2413" i="60"/>
  <c r="M2413" i="60"/>
  <c r="L2413" i="60"/>
  <c r="J2413" i="60"/>
  <c r="H2413" i="60"/>
  <c r="M2412" i="60"/>
  <c r="L2412" i="60"/>
  <c r="J2412" i="60"/>
  <c r="H2412" i="60"/>
  <c r="O2411" i="60"/>
  <c r="M2411" i="60"/>
  <c r="L2411" i="60"/>
  <c r="J2411" i="60"/>
  <c r="H2411" i="60"/>
  <c r="M2410" i="60"/>
  <c r="L2410" i="60"/>
  <c r="J2410" i="60"/>
  <c r="H2410" i="60"/>
  <c r="P2409" i="60"/>
  <c r="O2409" i="60"/>
  <c r="P2407" i="60"/>
  <c r="O2407" i="60"/>
  <c r="P2405" i="60"/>
  <c r="O2405" i="60"/>
  <c r="O2403" i="60"/>
  <c r="M2403" i="60"/>
  <c r="L2403" i="60"/>
  <c r="J2403" i="60"/>
  <c r="H2403" i="60"/>
  <c r="M2402" i="60"/>
  <c r="L2402" i="60"/>
  <c r="J2402" i="60"/>
  <c r="H2402" i="60"/>
  <c r="O2401" i="60"/>
  <c r="M2401" i="60"/>
  <c r="L2401" i="60"/>
  <c r="J2401" i="60"/>
  <c r="H2401" i="60"/>
  <c r="M2400" i="60"/>
  <c r="L2400" i="60"/>
  <c r="J2400" i="60"/>
  <c r="H2400" i="60"/>
  <c r="O2399" i="60"/>
  <c r="M2399" i="60"/>
  <c r="L2399" i="60"/>
  <c r="J2399" i="60"/>
  <c r="H2399" i="60"/>
  <c r="M2398" i="60"/>
  <c r="L2398" i="60"/>
  <c r="J2398" i="60"/>
  <c r="H2398" i="60"/>
  <c r="O2397" i="60"/>
  <c r="M2397" i="60"/>
  <c r="L2397" i="60"/>
  <c r="J2397" i="60"/>
  <c r="H2397" i="60"/>
  <c r="M2396" i="60"/>
  <c r="L2396" i="60"/>
  <c r="J2396" i="60"/>
  <c r="H2396" i="60"/>
  <c r="O2395" i="60"/>
  <c r="M2395" i="60"/>
  <c r="L2395" i="60"/>
  <c r="J2395" i="60"/>
  <c r="H2395" i="60"/>
  <c r="M2394" i="60"/>
  <c r="L2394" i="60"/>
  <c r="J2394" i="60"/>
  <c r="H2394" i="60"/>
  <c r="O2393" i="60"/>
  <c r="M2393" i="60"/>
  <c r="L2393" i="60"/>
  <c r="J2393" i="60"/>
  <c r="H2393" i="60"/>
  <c r="M2392" i="60"/>
  <c r="L2392" i="60"/>
  <c r="J2392" i="60"/>
  <c r="H2392" i="60"/>
  <c r="O2391" i="60"/>
  <c r="M2391" i="60"/>
  <c r="L2391" i="60"/>
  <c r="J2391" i="60"/>
  <c r="H2391" i="60"/>
  <c r="M2390" i="60"/>
  <c r="L2390" i="60"/>
  <c r="J2390" i="60"/>
  <c r="H2390" i="60"/>
  <c r="O2389" i="60"/>
  <c r="M2389" i="60"/>
  <c r="L2389" i="60"/>
  <c r="J2389" i="60"/>
  <c r="H2389" i="60"/>
  <c r="M2388" i="60"/>
  <c r="L2388" i="60"/>
  <c r="J2388" i="60"/>
  <c r="H2388" i="60"/>
  <c r="O2387" i="60"/>
  <c r="M2387" i="60"/>
  <c r="L2387" i="60"/>
  <c r="J2387" i="60"/>
  <c r="H2387" i="60"/>
  <c r="M2386" i="60"/>
  <c r="L2386" i="60"/>
  <c r="J2386" i="60"/>
  <c r="H2386" i="60"/>
  <c r="O2385" i="60"/>
  <c r="M2385" i="60"/>
  <c r="L2385" i="60"/>
  <c r="J2385" i="60"/>
  <c r="H2385" i="60"/>
  <c r="M2384" i="60"/>
  <c r="L2384" i="60"/>
  <c r="J2384" i="60"/>
  <c r="H2384" i="60"/>
  <c r="O2383" i="60"/>
  <c r="M2383" i="60"/>
  <c r="L2383" i="60"/>
  <c r="J2383" i="60"/>
  <c r="H2383" i="60"/>
  <c r="M2382" i="60"/>
  <c r="L2382" i="60"/>
  <c r="J2382" i="60"/>
  <c r="H2382" i="60"/>
  <c r="O2381" i="60"/>
  <c r="M2381" i="60"/>
  <c r="L2381" i="60"/>
  <c r="J2381" i="60"/>
  <c r="H2381" i="60"/>
  <c r="M2380" i="60"/>
  <c r="L2380" i="60"/>
  <c r="J2380" i="60"/>
  <c r="H2380" i="60"/>
  <c r="O2379" i="60"/>
  <c r="M2379" i="60"/>
  <c r="L2379" i="60"/>
  <c r="J2379" i="60"/>
  <c r="H2379" i="60"/>
  <c r="M2378" i="60"/>
  <c r="L2378" i="60"/>
  <c r="J2378" i="60"/>
  <c r="H2378" i="60"/>
  <c r="O2377" i="60"/>
  <c r="M2377" i="60"/>
  <c r="L2377" i="60"/>
  <c r="J2377" i="60"/>
  <c r="H2377" i="60"/>
  <c r="M2376" i="60"/>
  <c r="L2376" i="60"/>
  <c r="J2376" i="60"/>
  <c r="H2376" i="60"/>
  <c r="P2375" i="60"/>
  <c r="O2375" i="60"/>
  <c r="O2373" i="60"/>
  <c r="M2373" i="60"/>
  <c r="L2373" i="60"/>
  <c r="J2373" i="60"/>
  <c r="H2373" i="60"/>
  <c r="M2372" i="60"/>
  <c r="L2372" i="60"/>
  <c r="J2372" i="60"/>
  <c r="H2372" i="60"/>
  <c r="O2371" i="60"/>
  <c r="M2371" i="60"/>
  <c r="L2371" i="60"/>
  <c r="J2371" i="60"/>
  <c r="H2371" i="60"/>
  <c r="M2370" i="60"/>
  <c r="L2370" i="60"/>
  <c r="J2370" i="60"/>
  <c r="H2370" i="60"/>
  <c r="O2369" i="60"/>
  <c r="M2369" i="60"/>
  <c r="L2369" i="60"/>
  <c r="J2369" i="60"/>
  <c r="H2369" i="60"/>
  <c r="M2368" i="60"/>
  <c r="L2368" i="60"/>
  <c r="J2368" i="60"/>
  <c r="H2368" i="60"/>
  <c r="O2367" i="60"/>
  <c r="M2367" i="60"/>
  <c r="L2367" i="60"/>
  <c r="J2367" i="60"/>
  <c r="H2367" i="60"/>
  <c r="M2366" i="60"/>
  <c r="L2366" i="60"/>
  <c r="J2366" i="60"/>
  <c r="H2366" i="60"/>
  <c r="P2365" i="60"/>
  <c r="O2365" i="60"/>
  <c r="O2363" i="60"/>
  <c r="M2363" i="60"/>
  <c r="L2363" i="60"/>
  <c r="J2363" i="60"/>
  <c r="H2363" i="60"/>
  <c r="M2362" i="60"/>
  <c r="L2362" i="60"/>
  <c r="J2362" i="60"/>
  <c r="H2362" i="60"/>
  <c r="O2361" i="60"/>
  <c r="M2361" i="60"/>
  <c r="L2361" i="60"/>
  <c r="J2361" i="60"/>
  <c r="H2361" i="60"/>
  <c r="M2360" i="60"/>
  <c r="L2360" i="60"/>
  <c r="J2360" i="60"/>
  <c r="H2360" i="60"/>
  <c r="O2359" i="60"/>
  <c r="M2359" i="60"/>
  <c r="L2359" i="60"/>
  <c r="J2359" i="60"/>
  <c r="H2359" i="60"/>
  <c r="M2358" i="60"/>
  <c r="L2358" i="60"/>
  <c r="J2358" i="60"/>
  <c r="H2358" i="60"/>
  <c r="O2357" i="60"/>
  <c r="M2357" i="60"/>
  <c r="L2357" i="60"/>
  <c r="J2357" i="60"/>
  <c r="H2357" i="60"/>
  <c r="M2356" i="60"/>
  <c r="L2356" i="60"/>
  <c r="J2356" i="60"/>
  <c r="H2356" i="60"/>
  <c r="O2355" i="60"/>
  <c r="M2355" i="60"/>
  <c r="L2355" i="60"/>
  <c r="J2355" i="60"/>
  <c r="H2355" i="60"/>
  <c r="M2354" i="60"/>
  <c r="L2354" i="60"/>
  <c r="J2354" i="60"/>
  <c r="H2354" i="60"/>
  <c r="O2353" i="60"/>
  <c r="M2353" i="60"/>
  <c r="L2353" i="60"/>
  <c r="J2353" i="60"/>
  <c r="H2353" i="60"/>
  <c r="M2352" i="60"/>
  <c r="L2352" i="60"/>
  <c r="J2352" i="60"/>
  <c r="H2352" i="60"/>
  <c r="O2351" i="60"/>
  <c r="M2351" i="60"/>
  <c r="L2351" i="60"/>
  <c r="J2351" i="60"/>
  <c r="H2351" i="60"/>
  <c r="M2350" i="60"/>
  <c r="L2350" i="60"/>
  <c r="J2350" i="60"/>
  <c r="H2350" i="60"/>
  <c r="O2349" i="60"/>
  <c r="M2349" i="60"/>
  <c r="L2349" i="60"/>
  <c r="J2349" i="60"/>
  <c r="H2349" i="60"/>
  <c r="M2348" i="60"/>
  <c r="L2348" i="60"/>
  <c r="J2348" i="60"/>
  <c r="H2348" i="60"/>
  <c r="O2347" i="60"/>
  <c r="M2347" i="60"/>
  <c r="L2347" i="60"/>
  <c r="J2347" i="60"/>
  <c r="H2347" i="60"/>
  <c r="M2346" i="60"/>
  <c r="L2346" i="60"/>
  <c r="J2346" i="60"/>
  <c r="H2346" i="60"/>
  <c r="P2345" i="60"/>
  <c r="O2345" i="60"/>
  <c r="P2343" i="60"/>
  <c r="O2343" i="60"/>
  <c r="P2341" i="60"/>
  <c r="O2341" i="60"/>
  <c r="O2339" i="60"/>
  <c r="M2339" i="60"/>
  <c r="L2339" i="60"/>
  <c r="L2337" i="60" s="1"/>
  <c r="J2339" i="60"/>
  <c r="J2337" i="60" s="1"/>
  <c r="H2339" i="60"/>
  <c r="M2338" i="60"/>
  <c r="L2338" i="60"/>
  <c r="L2336" i="60" s="1"/>
  <c r="J2338" i="60"/>
  <c r="J2336" i="60" s="1"/>
  <c r="H2338" i="60"/>
  <c r="P2337" i="60"/>
  <c r="O2337" i="60"/>
  <c r="O2335" i="60"/>
  <c r="M2335" i="60"/>
  <c r="L2335" i="60"/>
  <c r="J2335" i="60"/>
  <c r="H2335" i="60"/>
  <c r="M2334" i="60"/>
  <c r="L2334" i="60"/>
  <c r="J2334" i="60"/>
  <c r="H2334" i="60"/>
  <c r="O2333" i="60"/>
  <c r="M2333" i="60"/>
  <c r="L2333" i="60"/>
  <c r="J2333" i="60"/>
  <c r="H2333" i="60"/>
  <c r="M2332" i="60"/>
  <c r="L2332" i="60"/>
  <c r="J2332" i="60"/>
  <c r="H2332" i="60"/>
  <c r="O2331" i="60"/>
  <c r="M2331" i="60"/>
  <c r="L2331" i="60"/>
  <c r="J2331" i="60"/>
  <c r="H2331" i="60"/>
  <c r="M2330" i="60"/>
  <c r="L2330" i="60"/>
  <c r="J2330" i="60"/>
  <c r="H2330" i="60"/>
  <c r="O2329" i="60"/>
  <c r="M2329" i="60"/>
  <c r="L2329" i="60"/>
  <c r="J2329" i="60"/>
  <c r="H2329" i="60"/>
  <c r="M2328" i="60"/>
  <c r="L2328" i="60"/>
  <c r="J2328" i="60"/>
  <c r="H2328" i="60"/>
  <c r="P2327" i="60"/>
  <c r="O2327" i="60"/>
  <c r="O2325" i="60"/>
  <c r="M2325" i="60"/>
  <c r="L2325" i="60"/>
  <c r="J2325" i="60"/>
  <c r="H2325" i="60"/>
  <c r="M2324" i="60"/>
  <c r="L2324" i="60"/>
  <c r="J2324" i="60"/>
  <c r="H2324" i="60"/>
  <c r="O2323" i="60"/>
  <c r="M2323" i="60"/>
  <c r="L2323" i="60"/>
  <c r="J2323" i="60"/>
  <c r="H2323" i="60"/>
  <c r="M2322" i="60"/>
  <c r="L2322" i="60"/>
  <c r="J2322" i="60"/>
  <c r="H2322" i="60"/>
  <c r="O2321" i="60"/>
  <c r="M2321" i="60"/>
  <c r="L2321" i="60"/>
  <c r="J2321" i="60"/>
  <c r="H2321" i="60"/>
  <c r="M2320" i="60"/>
  <c r="L2320" i="60"/>
  <c r="J2320" i="60"/>
  <c r="H2320" i="60"/>
  <c r="O2319" i="60"/>
  <c r="M2319" i="60"/>
  <c r="L2319" i="60"/>
  <c r="J2319" i="60"/>
  <c r="H2319" i="60"/>
  <c r="M2318" i="60"/>
  <c r="L2318" i="60"/>
  <c r="J2318" i="60"/>
  <c r="H2318" i="60"/>
  <c r="O2317" i="60"/>
  <c r="M2317" i="60"/>
  <c r="L2317" i="60"/>
  <c r="J2317" i="60"/>
  <c r="H2317" i="60"/>
  <c r="M2316" i="60"/>
  <c r="L2316" i="60"/>
  <c r="J2316" i="60"/>
  <c r="H2316" i="60"/>
  <c r="O2315" i="60"/>
  <c r="M2315" i="60"/>
  <c r="L2315" i="60"/>
  <c r="J2315" i="60"/>
  <c r="H2315" i="60"/>
  <c r="M2314" i="60"/>
  <c r="L2314" i="60"/>
  <c r="J2314" i="60"/>
  <c r="H2314" i="60"/>
  <c r="O2313" i="60"/>
  <c r="M2313" i="60"/>
  <c r="L2313" i="60"/>
  <c r="J2313" i="60"/>
  <c r="H2313" i="60"/>
  <c r="M2312" i="60"/>
  <c r="L2312" i="60"/>
  <c r="J2312" i="60"/>
  <c r="H2312" i="60"/>
  <c r="P2311" i="60"/>
  <c r="O2311" i="60"/>
  <c r="P2309" i="60"/>
  <c r="O2309" i="60"/>
  <c r="O2307" i="60"/>
  <c r="M2307" i="60"/>
  <c r="L2307" i="60"/>
  <c r="L2305" i="60" s="1"/>
  <c r="J2307" i="60"/>
  <c r="J2305" i="60" s="1"/>
  <c r="H2307" i="60"/>
  <c r="H2305" i="60" s="1"/>
  <c r="M2306" i="60"/>
  <c r="L2306" i="60"/>
  <c r="J2306" i="60"/>
  <c r="J2304" i="60" s="1"/>
  <c r="H2306" i="60"/>
  <c r="H2304" i="60" s="1"/>
  <c r="P2305" i="60"/>
  <c r="O2305" i="60"/>
  <c r="O2303" i="60"/>
  <c r="M2303" i="60"/>
  <c r="L2303" i="60"/>
  <c r="J2303" i="60"/>
  <c r="H2303" i="60"/>
  <c r="M2302" i="60"/>
  <c r="L2302" i="60"/>
  <c r="J2302" i="60"/>
  <c r="H2302" i="60"/>
  <c r="O2301" i="60"/>
  <c r="M2301" i="60"/>
  <c r="L2301" i="60"/>
  <c r="J2301" i="60"/>
  <c r="H2301" i="60"/>
  <c r="M2300" i="60"/>
  <c r="L2300" i="60"/>
  <c r="J2300" i="60"/>
  <c r="H2300" i="60"/>
  <c r="O2299" i="60"/>
  <c r="M2299" i="60"/>
  <c r="L2299" i="60"/>
  <c r="J2299" i="60"/>
  <c r="H2299" i="60"/>
  <c r="M2298" i="60"/>
  <c r="L2298" i="60"/>
  <c r="J2298" i="60"/>
  <c r="H2298" i="60"/>
  <c r="O2297" i="60"/>
  <c r="M2297" i="60"/>
  <c r="L2297" i="60"/>
  <c r="J2297" i="60"/>
  <c r="H2297" i="60"/>
  <c r="M2296" i="60"/>
  <c r="L2296" i="60"/>
  <c r="J2296" i="60"/>
  <c r="H2296" i="60"/>
  <c r="P2295" i="60"/>
  <c r="O2295" i="60"/>
  <c r="O2293" i="60"/>
  <c r="M2293" i="60"/>
  <c r="L2293" i="60"/>
  <c r="J2293" i="60"/>
  <c r="H2293" i="60"/>
  <c r="M2292" i="60"/>
  <c r="L2292" i="60"/>
  <c r="J2292" i="60"/>
  <c r="H2292" i="60"/>
  <c r="O2291" i="60"/>
  <c r="M2291" i="60"/>
  <c r="L2291" i="60"/>
  <c r="J2291" i="60"/>
  <c r="H2291" i="60"/>
  <c r="M2290" i="60"/>
  <c r="L2290" i="60"/>
  <c r="J2290" i="60"/>
  <c r="H2290" i="60"/>
  <c r="O2289" i="60"/>
  <c r="M2289" i="60"/>
  <c r="L2289" i="60"/>
  <c r="J2289" i="60"/>
  <c r="H2289" i="60"/>
  <c r="M2288" i="60"/>
  <c r="L2288" i="60"/>
  <c r="J2288" i="60"/>
  <c r="H2288" i="60"/>
  <c r="O2287" i="60"/>
  <c r="M2287" i="60"/>
  <c r="L2287" i="60"/>
  <c r="J2287" i="60"/>
  <c r="H2287" i="60"/>
  <c r="M2286" i="60"/>
  <c r="L2286" i="60"/>
  <c r="J2286" i="60"/>
  <c r="H2286" i="60"/>
  <c r="O2285" i="60"/>
  <c r="M2285" i="60"/>
  <c r="L2285" i="60"/>
  <c r="J2285" i="60"/>
  <c r="H2285" i="60"/>
  <c r="M2284" i="60"/>
  <c r="L2284" i="60"/>
  <c r="J2284" i="60"/>
  <c r="H2284" i="60"/>
  <c r="O2283" i="60"/>
  <c r="M2283" i="60"/>
  <c r="L2283" i="60"/>
  <c r="J2283" i="60"/>
  <c r="H2283" i="60"/>
  <c r="M2282" i="60"/>
  <c r="L2282" i="60"/>
  <c r="J2282" i="60"/>
  <c r="H2282" i="60"/>
  <c r="P2281" i="60"/>
  <c r="O2281" i="60"/>
  <c r="O2279" i="60"/>
  <c r="M2279" i="60"/>
  <c r="L2279" i="60"/>
  <c r="J2279" i="60"/>
  <c r="H2279" i="60"/>
  <c r="M2278" i="60"/>
  <c r="L2278" i="60"/>
  <c r="J2278" i="60"/>
  <c r="H2278" i="60"/>
  <c r="O2277" i="60"/>
  <c r="M2277" i="60"/>
  <c r="L2277" i="60"/>
  <c r="J2277" i="60"/>
  <c r="H2277" i="60"/>
  <c r="M2276" i="60"/>
  <c r="L2276" i="60"/>
  <c r="J2276" i="60"/>
  <c r="H2276" i="60"/>
  <c r="O2275" i="60"/>
  <c r="M2275" i="60"/>
  <c r="L2275" i="60"/>
  <c r="J2275" i="60"/>
  <c r="H2275" i="60"/>
  <c r="M2274" i="60"/>
  <c r="L2274" i="60"/>
  <c r="J2274" i="60"/>
  <c r="H2274" i="60"/>
  <c r="O2273" i="60"/>
  <c r="M2273" i="60"/>
  <c r="L2273" i="60"/>
  <c r="J2273" i="60"/>
  <c r="H2273" i="60"/>
  <c r="M2272" i="60"/>
  <c r="L2272" i="60"/>
  <c r="J2272" i="60"/>
  <c r="H2272" i="60"/>
  <c r="O2271" i="60"/>
  <c r="M2271" i="60"/>
  <c r="L2271" i="60"/>
  <c r="J2271" i="60"/>
  <c r="H2271" i="60"/>
  <c r="M2270" i="60"/>
  <c r="L2270" i="60"/>
  <c r="J2270" i="60"/>
  <c r="H2270" i="60"/>
  <c r="O2269" i="60"/>
  <c r="M2269" i="60"/>
  <c r="L2269" i="60"/>
  <c r="J2269" i="60"/>
  <c r="H2269" i="60"/>
  <c r="M2268" i="60"/>
  <c r="L2268" i="60"/>
  <c r="J2268" i="60"/>
  <c r="H2268" i="60"/>
  <c r="O2267" i="60"/>
  <c r="M2267" i="60"/>
  <c r="L2267" i="60"/>
  <c r="J2267" i="60"/>
  <c r="H2267" i="60"/>
  <c r="M2266" i="60"/>
  <c r="L2266" i="60"/>
  <c r="J2266" i="60"/>
  <c r="H2266" i="60"/>
  <c r="O2265" i="60"/>
  <c r="M2265" i="60"/>
  <c r="L2265" i="60"/>
  <c r="J2265" i="60"/>
  <c r="H2265" i="60"/>
  <c r="M2264" i="60"/>
  <c r="L2264" i="60"/>
  <c r="J2264" i="60"/>
  <c r="H2264" i="60"/>
  <c r="O2263" i="60"/>
  <c r="M2263" i="60"/>
  <c r="L2263" i="60"/>
  <c r="J2263" i="60"/>
  <c r="H2263" i="60"/>
  <c r="M2262" i="60"/>
  <c r="L2262" i="60"/>
  <c r="J2262" i="60"/>
  <c r="H2262" i="60"/>
  <c r="O2261" i="60"/>
  <c r="M2261" i="60"/>
  <c r="L2261" i="60"/>
  <c r="J2261" i="60"/>
  <c r="H2261" i="60"/>
  <c r="M2260" i="60"/>
  <c r="L2260" i="60"/>
  <c r="J2260" i="60"/>
  <c r="H2260" i="60"/>
  <c r="O2259" i="60"/>
  <c r="M2259" i="60"/>
  <c r="L2259" i="60"/>
  <c r="J2259" i="60"/>
  <c r="H2259" i="60"/>
  <c r="M2258" i="60"/>
  <c r="L2258" i="60"/>
  <c r="J2258" i="60"/>
  <c r="H2258" i="60"/>
  <c r="P2257" i="60"/>
  <c r="O2257" i="60"/>
  <c r="O2255" i="60"/>
  <c r="M2255" i="60"/>
  <c r="L2255" i="60"/>
  <c r="J2255" i="60"/>
  <c r="H2255" i="60"/>
  <c r="M2254" i="60"/>
  <c r="L2254" i="60"/>
  <c r="J2254" i="60"/>
  <c r="H2254" i="60"/>
  <c r="O2253" i="60"/>
  <c r="M2253" i="60"/>
  <c r="L2253" i="60"/>
  <c r="J2253" i="60"/>
  <c r="H2253" i="60"/>
  <c r="M2252" i="60"/>
  <c r="L2252" i="60"/>
  <c r="J2252" i="60"/>
  <c r="H2252" i="60"/>
  <c r="O2251" i="60"/>
  <c r="M2251" i="60"/>
  <c r="L2251" i="60"/>
  <c r="J2251" i="60"/>
  <c r="H2251" i="60"/>
  <c r="M2250" i="60"/>
  <c r="L2250" i="60"/>
  <c r="J2250" i="60"/>
  <c r="H2250" i="60"/>
  <c r="O2249" i="60"/>
  <c r="M2249" i="60"/>
  <c r="L2249" i="60"/>
  <c r="J2249" i="60"/>
  <c r="H2249" i="60"/>
  <c r="M2248" i="60"/>
  <c r="L2248" i="60"/>
  <c r="J2248" i="60"/>
  <c r="H2248" i="60"/>
  <c r="O2247" i="60"/>
  <c r="M2247" i="60"/>
  <c r="L2247" i="60"/>
  <c r="J2247" i="60"/>
  <c r="H2247" i="60"/>
  <c r="M2246" i="60"/>
  <c r="L2246" i="60"/>
  <c r="J2246" i="60"/>
  <c r="H2246" i="60"/>
  <c r="O2245" i="60"/>
  <c r="M2245" i="60"/>
  <c r="L2245" i="60"/>
  <c r="J2245" i="60"/>
  <c r="H2245" i="60"/>
  <c r="M2244" i="60"/>
  <c r="L2244" i="60"/>
  <c r="J2244" i="60"/>
  <c r="H2244" i="60"/>
  <c r="O2243" i="60"/>
  <c r="M2243" i="60"/>
  <c r="L2243" i="60"/>
  <c r="J2243" i="60"/>
  <c r="H2243" i="60"/>
  <c r="M2242" i="60"/>
  <c r="L2242" i="60"/>
  <c r="J2242" i="60"/>
  <c r="H2242" i="60"/>
  <c r="O2241" i="60"/>
  <c r="M2241" i="60"/>
  <c r="L2241" i="60"/>
  <c r="J2241" i="60"/>
  <c r="H2241" i="60"/>
  <c r="M2240" i="60"/>
  <c r="L2240" i="60"/>
  <c r="J2240" i="60"/>
  <c r="H2240" i="60"/>
  <c r="O2239" i="60"/>
  <c r="M2239" i="60"/>
  <c r="L2239" i="60"/>
  <c r="J2239" i="60"/>
  <c r="H2239" i="60"/>
  <c r="M2238" i="60"/>
  <c r="L2238" i="60"/>
  <c r="J2238" i="60"/>
  <c r="H2238" i="60"/>
  <c r="O2237" i="60"/>
  <c r="M2237" i="60"/>
  <c r="L2237" i="60"/>
  <c r="J2237" i="60"/>
  <c r="H2237" i="60"/>
  <c r="M2236" i="60"/>
  <c r="L2236" i="60"/>
  <c r="J2236" i="60"/>
  <c r="H2236" i="60"/>
  <c r="O2235" i="60"/>
  <c r="M2235" i="60"/>
  <c r="L2235" i="60"/>
  <c r="J2235" i="60"/>
  <c r="H2235" i="60"/>
  <c r="M2234" i="60"/>
  <c r="L2234" i="60"/>
  <c r="J2234" i="60"/>
  <c r="H2234" i="60"/>
  <c r="O2233" i="60"/>
  <c r="M2233" i="60"/>
  <c r="L2233" i="60"/>
  <c r="J2233" i="60"/>
  <c r="H2233" i="60"/>
  <c r="M2232" i="60"/>
  <c r="L2232" i="60"/>
  <c r="J2232" i="60"/>
  <c r="H2232" i="60"/>
  <c r="O2231" i="60"/>
  <c r="M2231" i="60"/>
  <c r="L2231" i="60"/>
  <c r="J2231" i="60"/>
  <c r="H2231" i="60"/>
  <c r="M2230" i="60"/>
  <c r="L2230" i="60"/>
  <c r="J2230" i="60"/>
  <c r="H2230" i="60"/>
  <c r="O2229" i="60"/>
  <c r="M2229" i="60"/>
  <c r="L2229" i="60"/>
  <c r="J2229" i="60"/>
  <c r="H2229" i="60"/>
  <c r="M2228" i="60"/>
  <c r="L2228" i="60"/>
  <c r="J2228" i="60"/>
  <c r="H2228" i="60"/>
  <c r="O2227" i="60"/>
  <c r="M2227" i="60"/>
  <c r="L2227" i="60"/>
  <c r="J2227" i="60"/>
  <c r="H2227" i="60"/>
  <c r="M2226" i="60"/>
  <c r="L2226" i="60"/>
  <c r="J2226" i="60"/>
  <c r="H2226" i="60"/>
  <c r="P2225" i="60"/>
  <c r="O2225" i="60"/>
  <c r="O2223" i="60"/>
  <c r="M2223" i="60"/>
  <c r="L2223" i="60"/>
  <c r="J2223" i="60"/>
  <c r="H2223" i="60"/>
  <c r="M2222" i="60"/>
  <c r="L2222" i="60"/>
  <c r="J2222" i="60"/>
  <c r="H2222" i="60"/>
  <c r="O2221" i="60"/>
  <c r="M2221" i="60"/>
  <c r="L2221" i="60"/>
  <c r="J2221" i="60"/>
  <c r="H2221" i="60"/>
  <c r="M2220" i="60"/>
  <c r="L2220" i="60"/>
  <c r="J2220" i="60"/>
  <c r="H2220" i="60"/>
  <c r="O2219" i="60"/>
  <c r="M2219" i="60"/>
  <c r="L2219" i="60"/>
  <c r="J2219" i="60"/>
  <c r="H2219" i="60"/>
  <c r="M2218" i="60"/>
  <c r="L2218" i="60"/>
  <c r="J2218" i="60"/>
  <c r="H2218" i="60"/>
  <c r="O2217" i="60"/>
  <c r="M2217" i="60"/>
  <c r="L2217" i="60"/>
  <c r="J2217" i="60"/>
  <c r="H2217" i="60"/>
  <c r="M2216" i="60"/>
  <c r="L2216" i="60"/>
  <c r="J2216" i="60"/>
  <c r="H2216" i="60"/>
  <c r="O2215" i="60"/>
  <c r="M2215" i="60"/>
  <c r="L2215" i="60"/>
  <c r="J2215" i="60"/>
  <c r="H2215" i="60"/>
  <c r="M2214" i="60"/>
  <c r="L2214" i="60"/>
  <c r="J2214" i="60"/>
  <c r="H2214" i="60"/>
  <c r="O2213" i="60"/>
  <c r="M2213" i="60"/>
  <c r="L2213" i="60"/>
  <c r="J2213" i="60"/>
  <c r="H2213" i="60"/>
  <c r="M2212" i="60"/>
  <c r="L2212" i="60"/>
  <c r="J2212" i="60"/>
  <c r="H2212" i="60"/>
  <c r="O2211" i="60"/>
  <c r="M2211" i="60"/>
  <c r="L2211" i="60"/>
  <c r="J2211" i="60"/>
  <c r="H2211" i="60"/>
  <c r="M2210" i="60"/>
  <c r="L2210" i="60"/>
  <c r="J2210" i="60"/>
  <c r="H2210" i="60"/>
  <c r="O2209" i="60"/>
  <c r="M2209" i="60"/>
  <c r="L2209" i="60"/>
  <c r="J2209" i="60"/>
  <c r="H2209" i="60"/>
  <c r="M2208" i="60"/>
  <c r="L2208" i="60"/>
  <c r="J2208" i="60"/>
  <c r="H2208" i="60"/>
  <c r="O2207" i="60"/>
  <c r="M2207" i="60"/>
  <c r="L2207" i="60"/>
  <c r="J2207" i="60"/>
  <c r="H2207" i="60"/>
  <c r="M2206" i="60"/>
  <c r="L2206" i="60"/>
  <c r="J2206" i="60"/>
  <c r="H2206" i="60"/>
  <c r="O2205" i="60"/>
  <c r="M2205" i="60"/>
  <c r="L2205" i="60"/>
  <c r="J2205" i="60"/>
  <c r="H2205" i="60"/>
  <c r="M2204" i="60"/>
  <c r="L2204" i="60"/>
  <c r="J2204" i="60"/>
  <c r="H2204" i="60"/>
  <c r="P2203" i="60"/>
  <c r="O2203" i="60"/>
  <c r="P2201" i="60"/>
  <c r="O2201" i="60"/>
  <c r="O2195" i="60"/>
  <c r="M2195" i="60"/>
  <c r="L2195" i="60"/>
  <c r="J2195" i="60"/>
  <c r="H2195" i="60"/>
  <c r="M2194" i="60"/>
  <c r="L2194" i="60"/>
  <c r="J2194" i="60"/>
  <c r="H2194" i="60"/>
  <c r="O2193" i="60"/>
  <c r="M2193" i="60"/>
  <c r="L2193" i="60"/>
  <c r="J2193" i="60"/>
  <c r="H2193" i="60"/>
  <c r="M2192" i="60"/>
  <c r="L2192" i="60"/>
  <c r="J2192" i="60"/>
  <c r="H2192" i="60"/>
  <c r="O2191" i="60"/>
  <c r="M2191" i="60"/>
  <c r="L2191" i="60"/>
  <c r="J2191" i="60"/>
  <c r="H2191" i="60"/>
  <c r="M2190" i="60"/>
  <c r="L2190" i="60"/>
  <c r="J2190" i="60"/>
  <c r="H2190" i="60"/>
  <c r="O2189" i="60"/>
  <c r="M2189" i="60"/>
  <c r="L2189" i="60"/>
  <c r="J2189" i="60"/>
  <c r="H2189" i="60"/>
  <c r="M2188" i="60"/>
  <c r="L2188" i="60"/>
  <c r="J2188" i="60"/>
  <c r="H2188" i="60"/>
  <c r="P2187" i="60"/>
  <c r="O2187" i="60"/>
  <c r="O2185" i="60"/>
  <c r="M2185" i="60"/>
  <c r="L2185" i="60"/>
  <c r="J2185" i="60"/>
  <c r="H2185" i="60"/>
  <c r="M2184" i="60"/>
  <c r="L2184" i="60"/>
  <c r="J2184" i="60"/>
  <c r="H2184" i="60"/>
  <c r="O2183" i="60"/>
  <c r="M2183" i="60"/>
  <c r="L2183" i="60"/>
  <c r="J2183" i="60"/>
  <c r="H2183" i="60"/>
  <c r="M2182" i="60"/>
  <c r="L2182" i="60"/>
  <c r="J2182" i="60"/>
  <c r="H2182" i="60"/>
  <c r="O2181" i="60"/>
  <c r="M2181" i="60"/>
  <c r="L2181" i="60"/>
  <c r="J2181" i="60"/>
  <c r="H2181" i="60"/>
  <c r="M2180" i="60"/>
  <c r="L2180" i="60"/>
  <c r="J2180" i="60"/>
  <c r="H2180" i="60"/>
  <c r="O2179" i="60"/>
  <c r="M2179" i="60"/>
  <c r="L2179" i="60"/>
  <c r="J2179" i="60"/>
  <c r="H2179" i="60"/>
  <c r="M2178" i="60"/>
  <c r="L2178" i="60"/>
  <c r="J2178" i="60"/>
  <c r="H2178" i="60"/>
  <c r="O2177" i="60"/>
  <c r="M2177" i="60"/>
  <c r="L2177" i="60"/>
  <c r="J2177" i="60"/>
  <c r="H2177" i="60"/>
  <c r="M2176" i="60"/>
  <c r="L2176" i="60"/>
  <c r="J2176" i="60"/>
  <c r="H2176" i="60"/>
  <c r="P2175" i="60"/>
  <c r="O2175" i="60"/>
  <c r="O2173" i="60"/>
  <c r="M2173" i="60"/>
  <c r="L2173" i="60"/>
  <c r="J2173" i="60"/>
  <c r="H2173" i="60"/>
  <c r="M2172" i="60"/>
  <c r="L2172" i="60"/>
  <c r="J2172" i="60"/>
  <c r="H2172" i="60"/>
  <c r="O2171" i="60"/>
  <c r="M2171" i="60"/>
  <c r="L2171" i="60"/>
  <c r="J2171" i="60"/>
  <c r="H2171" i="60"/>
  <c r="M2170" i="60"/>
  <c r="L2170" i="60"/>
  <c r="J2170" i="60"/>
  <c r="H2170" i="60"/>
  <c r="O2169" i="60"/>
  <c r="M2169" i="60"/>
  <c r="L2169" i="60"/>
  <c r="J2169" i="60"/>
  <c r="H2169" i="60"/>
  <c r="M2168" i="60"/>
  <c r="L2168" i="60"/>
  <c r="J2168" i="60"/>
  <c r="H2168" i="60"/>
  <c r="O2167" i="60"/>
  <c r="M2167" i="60"/>
  <c r="L2167" i="60"/>
  <c r="J2167" i="60"/>
  <c r="H2167" i="60"/>
  <c r="M2166" i="60"/>
  <c r="L2166" i="60"/>
  <c r="J2166" i="60"/>
  <c r="H2166" i="60"/>
  <c r="P2165" i="60"/>
  <c r="O2165" i="60"/>
  <c r="O2163" i="60"/>
  <c r="M2163" i="60"/>
  <c r="L2163" i="60"/>
  <c r="J2163" i="60"/>
  <c r="H2163" i="60"/>
  <c r="M2162" i="60"/>
  <c r="L2162" i="60"/>
  <c r="J2162" i="60"/>
  <c r="H2162" i="60"/>
  <c r="O2161" i="60"/>
  <c r="M2161" i="60"/>
  <c r="L2161" i="60"/>
  <c r="J2161" i="60"/>
  <c r="H2161" i="60"/>
  <c r="M2160" i="60"/>
  <c r="L2160" i="60"/>
  <c r="J2160" i="60"/>
  <c r="H2160" i="60"/>
  <c r="O2159" i="60"/>
  <c r="M2159" i="60"/>
  <c r="L2159" i="60"/>
  <c r="J2159" i="60"/>
  <c r="H2159" i="60"/>
  <c r="M2158" i="60"/>
  <c r="L2158" i="60"/>
  <c r="J2158" i="60"/>
  <c r="H2158" i="60"/>
  <c r="O2157" i="60"/>
  <c r="M2157" i="60"/>
  <c r="L2157" i="60"/>
  <c r="J2157" i="60"/>
  <c r="H2157" i="60"/>
  <c r="M2156" i="60"/>
  <c r="L2156" i="60"/>
  <c r="J2156" i="60"/>
  <c r="H2156" i="60"/>
  <c r="O2155" i="60"/>
  <c r="M2155" i="60"/>
  <c r="L2155" i="60"/>
  <c r="J2155" i="60"/>
  <c r="H2155" i="60"/>
  <c r="M2154" i="60"/>
  <c r="L2154" i="60"/>
  <c r="J2154" i="60"/>
  <c r="H2154" i="60"/>
  <c r="O2153" i="60"/>
  <c r="M2153" i="60"/>
  <c r="L2153" i="60"/>
  <c r="J2153" i="60"/>
  <c r="H2153" i="60"/>
  <c r="M2152" i="60"/>
  <c r="L2152" i="60"/>
  <c r="J2152" i="60"/>
  <c r="H2152" i="60"/>
  <c r="O2151" i="60"/>
  <c r="M2151" i="60"/>
  <c r="L2151" i="60"/>
  <c r="J2151" i="60"/>
  <c r="H2151" i="60"/>
  <c r="M2150" i="60"/>
  <c r="L2150" i="60"/>
  <c r="J2150" i="60"/>
  <c r="H2150" i="60"/>
  <c r="O2149" i="60"/>
  <c r="M2149" i="60"/>
  <c r="L2149" i="60"/>
  <c r="J2149" i="60"/>
  <c r="H2149" i="60"/>
  <c r="M2148" i="60"/>
  <c r="L2148" i="60"/>
  <c r="J2148" i="60"/>
  <c r="H2148" i="60"/>
  <c r="O2147" i="60"/>
  <c r="M2147" i="60"/>
  <c r="L2147" i="60"/>
  <c r="J2147" i="60"/>
  <c r="H2147" i="60"/>
  <c r="M2146" i="60"/>
  <c r="L2146" i="60"/>
  <c r="J2146" i="60"/>
  <c r="H2146" i="60"/>
  <c r="O2145" i="60"/>
  <c r="M2145" i="60"/>
  <c r="L2145" i="60"/>
  <c r="J2145" i="60"/>
  <c r="H2145" i="60"/>
  <c r="M2144" i="60"/>
  <c r="L2144" i="60"/>
  <c r="J2144" i="60"/>
  <c r="H2144" i="60"/>
  <c r="O2143" i="60"/>
  <c r="M2143" i="60"/>
  <c r="L2143" i="60"/>
  <c r="J2143" i="60"/>
  <c r="H2143" i="60"/>
  <c r="M2142" i="60"/>
  <c r="L2142" i="60"/>
  <c r="J2142" i="60"/>
  <c r="H2142" i="60"/>
  <c r="O2141" i="60"/>
  <c r="M2141" i="60"/>
  <c r="L2141" i="60"/>
  <c r="J2141" i="60"/>
  <c r="H2141" i="60"/>
  <c r="M2140" i="60"/>
  <c r="L2140" i="60"/>
  <c r="J2140" i="60"/>
  <c r="H2140" i="60"/>
  <c r="O2139" i="60"/>
  <c r="M2139" i="60"/>
  <c r="L2139" i="60"/>
  <c r="J2139" i="60"/>
  <c r="H2139" i="60"/>
  <c r="M2138" i="60"/>
  <c r="L2138" i="60"/>
  <c r="J2138" i="60"/>
  <c r="H2138" i="60"/>
  <c r="O2137" i="60"/>
  <c r="M2137" i="60"/>
  <c r="L2137" i="60"/>
  <c r="J2137" i="60"/>
  <c r="H2137" i="60"/>
  <c r="M2136" i="60"/>
  <c r="L2136" i="60"/>
  <c r="J2136" i="60"/>
  <c r="H2136" i="60"/>
  <c r="O2135" i="60"/>
  <c r="M2135" i="60"/>
  <c r="L2135" i="60"/>
  <c r="J2135" i="60"/>
  <c r="H2135" i="60"/>
  <c r="M2134" i="60"/>
  <c r="L2134" i="60"/>
  <c r="J2134" i="60"/>
  <c r="H2134" i="60"/>
  <c r="O2133" i="60"/>
  <c r="M2133" i="60"/>
  <c r="L2133" i="60"/>
  <c r="J2133" i="60"/>
  <c r="H2133" i="60"/>
  <c r="M2132" i="60"/>
  <c r="L2132" i="60"/>
  <c r="J2132" i="60"/>
  <c r="H2132" i="60"/>
  <c r="P2131" i="60"/>
  <c r="O2131" i="60"/>
  <c r="O2129" i="60"/>
  <c r="M2129" i="60"/>
  <c r="L2129" i="60"/>
  <c r="J2129" i="60"/>
  <c r="H2129" i="60"/>
  <c r="M2128" i="60"/>
  <c r="L2128" i="60"/>
  <c r="J2128" i="60"/>
  <c r="H2128" i="60"/>
  <c r="O2127" i="60"/>
  <c r="M2127" i="60"/>
  <c r="L2127" i="60"/>
  <c r="J2127" i="60"/>
  <c r="H2127" i="60"/>
  <c r="M2126" i="60"/>
  <c r="L2126" i="60"/>
  <c r="J2126" i="60"/>
  <c r="H2126" i="60"/>
  <c r="O2125" i="60"/>
  <c r="M2125" i="60"/>
  <c r="L2125" i="60"/>
  <c r="J2125" i="60"/>
  <c r="H2125" i="60"/>
  <c r="M2124" i="60"/>
  <c r="L2124" i="60"/>
  <c r="J2124" i="60"/>
  <c r="H2124" i="60"/>
  <c r="O2123" i="60"/>
  <c r="M2123" i="60"/>
  <c r="L2123" i="60"/>
  <c r="J2123" i="60"/>
  <c r="H2123" i="60"/>
  <c r="M2122" i="60"/>
  <c r="L2122" i="60"/>
  <c r="J2122" i="60"/>
  <c r="H2122" i="60"/>
  <c r="O2121" i="60"/>
  <c r="M2121" i="60"/>
  <c r="L2121" i="60"/>
  <c r="J2121" i="60"/>
  <c r="H2121" i="60"/>
  <c r="M2120" i="60"/>
  <c r="L2120" i="60"/>
  <c r="J2120" i="60"/>
  <c r="H2120" i="60"/>
  <c r="O2119" i="60"/>
  <c r="M2119" i="60"/>
  <c r="L2119" i="60"/>
  <c r="J2119" i="60"/>
  <c r="H2119" i="60"/>
  <c r="M2118" i="60"/>
  <c r="L2118" i="60"/>
  <c r="J2118" i="60"/>
  <c r="H2118" i="60"/>
  <c r="O2117" i="60"/>
  <c r="M2117" i="60"/>
  <c r="L2117" i="60"/>
  <c r="J2117" i="60"/>
  <c r="H2117" i="60"/>
  <c r="M2116" i="60"/>
  <c r="L2116" i="60"/>
  <c r="J2116" i="60"/>
  <c r="H2116" i="60"/>
  <c r="O2115" i="60"/>
  <c r="M2115" i="60"/>
  <c r="L2115" i="60"/>
  <c r="J2115" i="60"/>
  <c r="H2115" i="60"/>
  <c r="M2114" i="60"/>
  <c r="L2114" i="60"/>
  <c r="J2114" i="60"/>
  <c r="H2114" i="60"/>
  <c r="O2113" i="60"/>
  <c r="M2113" i="60"/>
  <c r="L2113" i="60"/>
  <c r="J2113" i="60"/>
  <c r="H2113" i="60"/>
  <c r="M2112" i="60"/>
  <c r="L2112" i="60"/>
  <c r="J2112" i="60"/>
  <c r="H2112" i="60"/>
  <c r="O2111" i="60"/>
  <c r="M2111" i="60"/>
  <c r="L2111" i="60"/>
  <c r="J2111" i="60"/>
  <c r="H2111" i="60"/>
  <c r="M2110" i="60"/>
  <c r="L2110" i="60"/>
  <c r="J2110" i="60"/>
  <c r="H2110" i="60"/>
  <c r="O2109" i="60"/>
  <c r="M2109" i="60"/>
  <c r="L2109" i="60"/>
  <c r="J2109" i="60"/>
  <c r="H2109" i="60"/>
  <c r="M2108" i="60"/>
  <c r="L2108" i="60"/>
  <c r="J2108" i="60"/>
  <c r="H2108" i="60"/>
  <c r="P2107" i="60"/>
  <c r="O2107" i="60"/>
  <c r="O2105" i="60"/>
  <c r="M2105" i="60"/>
  <c r="L2105" i="60"/>
  <c r="J2105" i="60"/>
  <c r="H2105" i="60"/>
  <c r="M2104" i="60"/>
  <c r="L2104" i="60"/>
  <c r="J2104" i="60"/>
  <c r="H2104" i="60"/>
  <c r="O2103" i="60"/>
  <c r="M2103" i="60"/>
  <c r="L2103" i="60"/>
  <c r="J2103" i="60"/>
  <c r="H2103" i="60"/>
  <c r="M2102" i="60"/>
  <c r="L2102" i="60"/>
  <c r="J2102" i="60"/>
  <c r="H2102" i="60"/>
  <c r="O2101" i="60"/>
  <c r="M2101" i="60"/>
  <c r="L2101" i="60"/>
  <c r="J2101" i="60"/>
  <c r="H2101" i="60"/>
  <c r="M2100" i="60"/>
  <c r="L2100" i="60"/>
  <c r="J2100" i="60"/>
  <c r="H2100" i="60"/>
  <c r="O2099" i="60"/>
  <c r="M2099" i="60"/>
  <c r="L2099" i="60"/>
  <c r="J2099" i="60"/>
  <c r="H2099" i="60"/>
  <c r="M2098" i="60"/>
  <c r="L2098" i="60"/>
  <c r="J2098" i="60"/>
  <c r="H2098" i="60"/>
  <c r="O2097" i="60"/>
  <c r="M2097" i="60"/>
  <c r="L2097" i="60"/>
  <c r="J2097" i="60"/>
  <c r="H2097" i="60"/>
  <c r="M2096" i="60"/>
  <c r="L2096" i="60"/>
  <c r="J2096" i="60"/>
  <c r="H2096" i="60"/>
  <c r="O2095" i="60"/>
  <c r="M2095" i="60"/>
  <c r="L2095" i="60"/>
  <c r="J2095" i="60"/>
  <c r="H2095" i="60"/>
  <c r="M2094" i="60"/>
  <c r="L2094" i="60"/>
  <c r="J2094" i="60"/>
  <c r="H2094" i="60"/>
  <c r="O2093" i="60"/>
  <c r="M2093" i="60"/>
  <c r="L2093" i="60"/>
  <c r="J2093" i="60"/>
  <c r="H2093" i="60"/>
  <c r="M2092" i="60"/>
  <c r="L2092" i="60"/>
  <c r="J2092" i="60"/>
  <c r="H2092" i="60"/>
  <c r="O2091" i="60"/>
  <c r="M2091" i="60"/>
  <c r="L2091" i="60"/>
  <c r="J2091" i="60"/>
  <c r="H2091" i="60"/>
  <c r="M2090" i="60"/>
  <c r="L2090" i="60"/>
  <c r="J2090" i="60"/>
  <c r="H2090" i="60"/>
  <c r="O2089" i="60"/>
  <c r="M2089" i="60"/>
  <c r="L2089" i="60"/>
  <c r="J2089" i="60"/>
  <c r="H2089" i="60"/>
  <c r="M2088" i="60"/>
  <c r="L2088" i="60"/>
  <c r="J2088" i="60"/>
  <c r="H2088" i="60"/>
  <c r="O2087" i="60"/>
  <c r="M2087" i="60"/>
  <c r="L2087" i="60"/>
  <c r="J2087" i="60"/>
  <c r="H2087" i="60"/>
  <c r="M2086" i="60"/>
  <c r="L2086" i="60"/>
  <c r="J2086" i="60"/>
  <c r="H2086" i="60"/>
  <c r="O2085" i="60"/>
  <c r="M2085" i="60"/>
  <c r="L2085" i="60"/>
  <c r="J2085" i="60"/>
  <c r="H2085" i="60"/>
  <c r="M2084" i="60"/>
  <c r="L2084" i="60"/>
  <c r="J2084" i="60"/>
  <c r="H2084" i="60"/>
  <c r="O2083" i="60"/>
  <c r="M2083" i="60"/>
  <c r="L2083" i="60"/>
  <c r="J2083" i="60"/>
  <c r="H2083" i="60"/>
  <c r="M2082" i="60"/>
  <c r="L2082" i="60"/>
  <c r="J2082" i="60"/>
  <c r="H2082" i="60"/>
  <c r="O2081" i="60"/>
  <c r="M2081" i="60"/>
  <c r="L2081" i="60"/>
  <c r="J2081" i="60"/>
  <c r="H2081" i="60"/>
  <c r="M2080" i="60"/>
  <c r="L2080" i="60"/>
  <c r="J2080" i="60"/>
  <c r="H2080" i="60"/>
  <c r="O2079" i="60"/>
  <c r="M2079" i="60"/>
  <c r="L2079" i="60"/>
  <c r="J2079" i="60"/>
  <c r="H2079" i="60"/>
  <c r="M2078" i="60"/>
  <c r="L2078" i="60"/>
  <c r="J2078" i="60"/>
  <c r="H2078" i="60"/>
  <c r="O2077" i="60"/>
  <c r="M2077" i="60"/>
  <c r="L2077" i="60"/>
  <c r="J2077" i="60"/>
  <c r="H2077" i="60"/>
  <c r="M2076" i="60"/>
  <c r="L2076" i="60"/>
  <c r="J2076" i="60"/>
  <c r="H2076" i="60"/>
  <c r="P2075" i="60"/>
  <c r="O2075" i="60"/>
  <c r="O2073" i="60"/>
  <c r="M2073" i="60"/>
  <c r="L2073" i="60"/>
  <c r="J2073" i="60"/>
  <c r="H2073" i="60"/>
  <c r="M2072" i="60"/>
  <c r="L2072" i="60"/>
  <c r="J2072" i="60"/>
  <c r="H2072" i="60"/>
  <c r="O2071" i="60"/>
  <c r="M2071" i="60"/>
  <c r="L2071" i="60"/>
  <c r="J2071" i="60"/>
  <c r="H2071" i="60"/>
  <c r="M2070" i="60"/>
  <c r="L2070" i="60"/>
  <c r="J2070" i="60"/>
  <c r="H2070" i="60"/>
  <c r="O2069" i="60"/>
  <c r="M2069" i="60"/>
  <c r="L2069" i="60"/>
  <c r="J2069" i="60"/>
  <c r="H2069" i="60"/>
  <c r="M2068" i="60"/>
  <c r="L2068" i="60"/>
  <c r="J2068" i="60"/>
  <c r="H2068" i="60"/>
  <c r="O2067" i="60"/>
  <c r="M2067" i="60"/>
  <c r="L2067" i="60"/>
  <c r="J2067" i="60"/>
  <c r="H2067" i="60"/>
  <c r="M2066" i="60"/>
  <c r="L2066" i="60"/>
  <c r="J2066" i="60"/>
  <c r="H2066" i="60"/>
  <c r="O2065" i="60"/>
  <c r="M2065" i="60"/>
  <c r="L2065" i="60"/>
  <c r="J2065" i="60"/>
  <c r="H2065" i="60"/>
  <c r="M2064" i="60"/>
  <c r="L2064" i="60"/>
  <c r="J2064" i="60"/>
  <c r="H2064" i="60"/>
  <c r="O2063" i="60"/>
  <c r="M2063" i="60"/>
  <c r="L2063" i="60"/>
  <c r="J2063" i="60"/>
  <c r="H2063" i="60"/>
  <c r="M2062" i="60"/>
  <c r="L2062" i="60"/>
  <c r="J2062" i="60"/>
  <c r="H2062" i="60"/>
  <c r="O2061" i="60"/>
  <c r="M2061" i="60"/>
  <c r="L2061" i="60"/>
  <c r="J2061" i="60"/>
  <c r="H2061" i="60"/>
  <c r="M2060" i="60"/>
  <c r="L2060" i="60"/>
  <c r="J2060" i="60"/>
  <c r="H2060" i="60"/>
  <c r="O2059" i="60"/>
  <c r="M2059" i="60"/>
  <c r="L2059" i="60"/>
  <c r="J2059" i="60"/>
  <c r="H2059" i="60"/>
  <c r="M2058" i="60"/>
  <c r="L2058" i="60"/>
  <c r="J2058" i="60"/>
  <c r="H2058" i="60"/>
  <c r="O2057" i="60"/>
  <c r="M2057" i="60"/>
  <c r="L2057" i="60"/>
  <c r="J2057" i="60"/>
  <c r="H2057" i="60"/>
  <c r="M2056" i="60"/>
  <c r="L2056" i="60"/>
  <c r="J2056" i="60"/>
  <c r="H2056" i="60"/>
  <c r="O2055" i="60"/>
  <c r="M2055" i="60"/>
  <c r="L2055" i="60"/>
  <c r="J2055" i="60"/>
  <c r="H2055" i="60"/>
  <c r="M2054" i="60"/>
  <c r="L2054" i="60"/>
  <c r="J2054" i="60"/>
  <c r="H2054" i="60"/>
  <c r="O2053" i="60"/>
  <c r="M2053" i="60"/>
  <c r="L2053" i="60"/>
  <c r="J2053" i="60"/>
  <c r="H2053" i="60"/>
  <c r="M2052" i="60"/>
  <c r="L2052" i="60"/>
  <c r="J2052" i="60"/>
  <c r="H2052" i="60"/>
  <c r="O2051" i="60"/>
  <c r="M2051" i="60"/>
  <c r="L2051" i="60"/>
  <c r="J2051" i="60"/>
  <c r="H2051" i="60"/>
  <c r="M2050" i="60"/>
  <c r="L2050" i="60"/>
  <c r="J2050" i="60"/>
  <c r="H2050" i="60"/>
  <c r="O2049" i="60"/>
  <c r="M2049" i="60"/>
  <c r="L2049" i="60"/>
  <c r="J2049" i="60"/>
  <c r="H2049" i="60"/>
  <c r="M2048" i="60"/>
  <c r="L2048" i="60"/>
  <c r="J2048" i="60"/>
  <c r="H2048" i="60"/>
  <c r="O2047" i="60"/>
  <c r="M2047" i="60"/>
  <c r="L2047" i="60"/>
  <c r="J2047" i="60"/>
  <c r="H2047" i="60"/>
  <c r="M2046" i="60"/>
  <c r="L2046" i="60"/>
  <c r="J2046" i="60"/>
  <c r="H2046" i="60"/>
  <c r="O2045" i="60"/>
  <c r="M2045" i="60"/>
  <c r="L2045" i="60"/>
  <c r="J2045" i="60"/>
  <c r="H2045" i="60"/>
  <c r="M2044" i="60"/>
  <c r="L2044" i="60"/>
  <c r="J2044" i="60"/>
  <c r="H2044" i="60"/>
  <c r="O2043" i="60"/>
  <c r="M2043" i="60"/>
  <c r="L2043" i="60"/>
  <c r="J2043" i="60"/>
  <c r="H2043" i="60"/>
  <c r="M2042" i="60"/>
  <c r="L2042" i="60"/>
  <c r="J2042" i="60"/>
  <c r="H2042" i="60"/>
  <c r="P2041" i="60"/>
  <c r="O2041" i="60"/>
  <c r="P2039" i="60"/>
  <c r="O2039" i="60"/>
  <c r="P2037" i="60"/>
  <c r="O2037" i="60"/>
  <c r="P2035" i="60"/>
  <c r="O2035" i="60"/>
  <c r="O2033" i="60"/>
  <c r="M2033" i="60"/>
  <c r="L2033" i="60"/>
  <c r="J2033" i="60"/>
  <c r="H2033" i="60"/>
  <c r="M2032" i="60"/>
  <c r="L2032" i="60"/>
  <c r="J2032" i="60"/>
  <c r="H2032" i="60"/>
  <c r="O2031" i="60"/>
  <c r="M2031" i="60"/>
  <c r="L2031" i="60"/>
  <c r="J2031" i="60"/>
  <c r="H2031" i="60"/>
  <c r="M2030" i="60"/>
  <c r="L2030" i="60"/>
  <c r="J2030" i="60"/>
  <c r="H2030" i="60"/>
  <c r="O2029" i="60"/>
  <c r="M2029" i="60"/>
  <c r="L2029" i="60"/>
  <c r="J2029" i="60"/>
  <c r="H2029" i="60"/>
  <c r="M2028" i="60"/>
  <c r="L2028" i="60"/>
  <c r="J2028" i="60"/>
  <c r="H2028" i="60"/>
  <c r="O2027" i="60"/>
  <c r="M2027" i="60"/>
  <c r="L2027" i="60"/>
  <c r="J2027" i="60"/>
  <c r="H2027" i="60"/>
  <c r="M2026" i="60"/>
  <c r="L2026" i="60"/>
  <c r="J2026" i="60"/>
  <c r="H2026" i="60"/>
  <c r="O2025" i="60"/>
  <c r="M2025" i="60"/>
  <c r="L2025" i="60"/>
  <c r="J2025" i="60"/>
  <c r="H2025" i="60"/>
  <c r="M2024" i="60"/>
  <c r="L2024" i="60"/>
  <c r="J2024" i="60"/>
  <c r="H2024" i="60"/>
  <c r="O2023" i="60"/>
  <c r="M2023" i="60"/>
  <c r="L2023" i="60"/>
  <c r="J2023" i="60"/>
  <c r="H2023" i="60"/>
  <c r="M2022" i="60"/>
  <c r="L2022" i="60"/>
  <c r="J2022" i="60"/>
  <c r="H2022" i="60"/>
  <c r="O2021" i="60"/>
  <c r="M2021" i="60"/>
  <c r="L2021" i="60"/>
  <c r="J2021" i="60"/>
  <c r="H2021" i="60"/>
  <c r="M2020" i="60"/>
  <c r="L2020" i="60"/>
  <c r="J2020" i="60"/>
  <c r="H2020" i="60"/>
  <c r="P2019" i="60"/>
  <c r="O2019" i="60"/>
  <c r="O2017" i="60"/>
  <c r="M2017" i="60"/>
  <c r="L2017" i="60"/>
  <c r="L2015" i="60" s="1"/>
  <c r="J2017" i="60"/>
  <c r="J2015" i="60" s="1"/>
  <c r="H2017" i="60"/>
  <c r="H2015" i="60" s="1"/>
  <c r="M2016" i="60"/>
  <c r="L2016" i="60"/>
  <c r="L2014" i="60" s="1"/>
  <c r="J2016" i="60"/>
  <c r="J2014" i="60" s="1"/>
  <c r="H2016" i="60"/>
  <c r="P2015" i="60"/>
  <c r="O2015" i="60"/>
  <c r="O2013" i="60"/>
  <c r="M2013" i="60"/>
  <c r="L2013" i="60"/>
  <c r="J2013" i="60"/>
  <c r="H2013" i="60"/>
  <c r="M2012" i="60"/>
  <c r="L2012" i="60"/>
  <c r="J2012" i="60"/>
  <c r="H2012" i="60"/>
  <c r="O2011" i="60"/>
  <c r="M2011" i="60"/>
  <c r="L2011" i="60"/>
  <c r="J2011" i="60"/>
  <c r="H2011" i="60"/>
  <c r="M2010" i="60"/>
  <c r="L2010" i="60"/>
  <c r="J2010" i="60"/>
  <c r="H2010" i="60"/>
  <c r="P2009" i="60"/>
  <c r="O2009" i="60"/>
  <c r="O2007" i="60"/>
  <c r="M2007" i="60"/>
  <c r="L2007" i="60"/>
  <c r="J2007" i="60"/>
  <c r="H2007" i="60"/>
  <c r="M2006" i="60"/>
  <c r="L2006" i="60"/>
  <c r="J2006" i="60"/>
  <c r="H2006" i="60"/>
  <c r="O2005" i="60"/>
  <c r="M2005" i="60"/>
  <c r="L2005" i="60"/>
  <c r="J2005" i="60"/>
  <c r="H2005" i="60"/>
  <c r="M2004" i="60"/>
  <c r="L2004" i="60"/>
  <c r="J2004" i="60"/>
  <c r="H2004" i="60"/>
  <c r="P2003" i="60"/>
  <c r="O2003" i="60"/>
  <c r="O2001" i="60"/>
  <c r="M2001" i="60"/>
  <c r="L2001" i="60"/>
  <c r="J2001" i="60"/>
  <c r="H2001" i="60"/>
  <c r="M2000" i="60"/>
  <c r="L2000" i="60"/>
  <c r="J2000" i="60"/>
  <c r="H2000" i="60"/>
  <c r="O1999" i="60"/>
  <c r="M1999" i="60"/>
  <c r="L1999" i="60"/>
  <c r="J1999" i="60"/>
  <c r="H1999" i="60"/>
  <c r="M1998" i="60"/>
  <c r="L1998" i="60"/>
  <c r="J1998" i="60"/>
  <c r="H1998" i="60"/>
  <c r="O1997" i="60"/>
  <c r="M1997" i="60"/>
  <c r="L1997" i="60"/>
  <c r="J1997" i="60"/>
  <c r="H1997" i="60"/>
  <c r="M1996" i="60"/>
  <c r="L1996" i="60"/>
  <c r="J1996" i="60"/>
  <c r="H1996" i="60"/>
  <c r="O1995" i="60"/>
  <c r="M1995" i="60"/>
  <c r="L1995" i="60"/>
  <c r="J1995" i="60"/>
  <c r="H1995" i="60"/>
  <c r="M1994" i="60"/>
  <c r="L1994" i="60"/>
  <c r="J1994" i="60"/>
  <c r="H1994" i="60"/>
  <c r="O1993" i="60"/>
  <c r="M1993" i="60"/>
  <c r="L1993" i="60"/>
  <c r="J1993" i="60"/>
  <c r="H1993" i="60"/>
  <c r="M1992" i="60"/>
  <c r="L1992" i="60"/>
  <c r="J1992" i="60"/>
  <c r="H1992" i="60"/>
  <c r="O1991" i="60"/>
  <c r="M1991" i="60"/>
  <c r="L1991" i="60"/>
  <c r="J1991" i="60"/>
  <c r="H1991" i="60"/>
  <c r="M1990" i="60"/>
  <c r="L1990" i="60"/>
  <c r="J1990" i="60"/>
  <c r="H1990" i="60"/>
  <c r="O1989" i="60"/>
  <c r="M1989" i="60"/>
  <c r="L1989" i="60"/>
  <c r="J1989" i="60"/>
  <c r="H1989" i="60"/>
  <c r="M1988" i="60"/>
  <c r="L1988" i="60"/>
  <c r="J1988" i="60"/>
  <c r="H1988" i="60"/>
  <c r="O1987" i="60"/>
  <c r="M1987" i="60"/>
  <c r="L1987" i="60"/>
  <c r="J1987" i="60"/>
  <c r="H1987" i="60"/>
  <c r="M1986" i="60"/>
  <c r="L1986" i="60"/>
  <c r="J1986" i="60"/>
  <c r="H1986" i="60"/>
  <c r="O1985" i="60"/>
  <c r="M1985" i="60"/>
  <c r="L1985" i="60"/>
  <c r="J1985" i="60"/>
  <c r="H1985" i="60"/>
  <c r="M1984" i="60"/>
  <c r="L1984" i="60"/>
  <c r="J1984" i="60"/>
  <c r="H1984" i="60"/>
  <c r="P1983" i="60"/>
  <c r="O1983" i="60"/>
  <c r="O1981" i="60"/>
  <c r="M1981" i="60"/>
  <c r="L1981" i="60"/>
  <c r="J1981" i="60"/>
  <c r="H1981" i="60"/>
  <c r="M1980" i="60"/>
  <c r="L1980" i="60"/>
  <c r="J1980" i="60"/>
  <c r="H1980" i="60"/>
  <c r="O1979" i="60"/>
  <c r="M1979" i="60"/>
  <c r="L1979" i="60"/>
  <c r="J1979" i="60"/>
  <c r="H1979" i="60"/>
  <c r="M1978" i="60"/>
  <c r="L1978" i="60"/>
  <c r="J1978" i="60"/>
  <c r="H1978" i="60"/>
  <c r="O1977" i="60"/>
  <c r="M1977" i="60"/>
  <c r="L1977" i="60"/>
  <c r="J1977" i="60"/>
  <c r="H1977" i="60"/>
  <c r="M1976" i="60"/>
  <c r="L1976" i="60"/>
  <c r="J1976" i="60"/>
  <c r="H1976" i="60"/>
  <c r="O1975" i="60"/>
  <c r="M1975" i="60"/>
  <c r="L1975" i="60"/>
  <c r="J1975" i="60"/>
  <c r="H1975" i="60"/>
  <c r="M1974" i="60"/>
  <c r="L1974" i="60"/>
  <c r="J1974" i="60"/>
  <c r="H1974" i="60"/>
  <c r="P1973" i="60"/>
  <c r="O1973" i="60"/>
  <c r="O1971" i="60"/>
  <c r="M1971" i="60"/>
  <c r="L1971" i="60"/>
  <c r="J1971" i="60"/>
  <c r="H1971" i="60"/>
  <c r="M1970" i="60"/>
  <c r="L1970" i="60"/>
  <c r="J1970" i="60"/>
  <c r="H1970" i="60"/>
  <c r="O1969" i="60"/>
  <c r="M1969" i="60"/>
  <c r="L1969" i="60"/>
  <c r="J1969" i="60"/>
  <c r="H1969" i="60"/>
  <c r="M1968" i="60"/>
  <c r="L1968" i="60"/>
  <c r="J1968" i="60"/>
  <c r="H1968" i="60"/>
  <c r="O1967" i="60"/>
  <c r="M1967" i="60"/>
  <c r="L1967" i="60"/>
  <c r="J1967" i="60"/>
  <c r="H1967" i="60"/>
  <c r="M1966" i="60"/>
  <c r="L1966" i="60"/>
  <c r="J1966" i="60"/>
  <c r="H1966" i="60"/>
  <c r="O1965" i="60"/>
  <c r="M1965" i="60"/>
  <c r="L1965" i="60"/>
  <c r="J1965" i="60"/>
  <c r="H1965" i="60"/>
  <c r="M1964" i="60"/>
  <c r="L1964" i="60"/>
  <c r="J1964" i="60"/>
  <c r="H1964" i="60"/>
  <c r="O1963" i="60"/>
  <c r="M1963" i="60"/>
  <c r="L1963" i="60"/>
  <c r="J1963" i="60"/>
  <c r="H1963" i="60"/>
  <c r="M1962" i="60"/>
  <c r="L1962" i="60"/>
  <c r="J1962" i="60"/>
  <c r="H1962" i="60"/>
  <c r="O1961" i="60"/>
  <c r="M1961" i="60"/>
  <c r="L1961" i="60"/>
  <c r="J1961" i="60"/>
  <c r="H1961" i="60"/>
  <c r="M1960" i="60"/>
  <c r="L1960" i="60"/>
  <c r="J1960" i="60"/>
  <c r="H1960" i="60"/>
  <c r="O1959" i="60"/>
  <c r="M1959" i="60"/>
  <c r="L1959" i="60"/>
  <c r="J1959" i="60"/>
  <c r="H1959" i="60"/>
  <c r="M1958" i="60"/>
  <c r="L1958" i="60"/>
  <c r="J1958" i="60"/>
  <c r="H1958" i="60"/>
  <c r="O1957" i="60"/>
  <c r="M1957" i="60"/>
  <c r="L1957" i="60"/>
  <c r="J1957" i="60"/>
  <c r="H1957" i="60"/>
  <c r="M1956" i="60"/>
  <c r="L1956" i="60"/>
  <c r="J1956" i="60"/>
  <c r="H1956" i="60"/>
  <c r="O1955" i="60"/>
  <c r="M1955" i="60"/>
  <c r="L1955" i="60"/>
  <c r="J1955" i="60"/>
  <c r="H1955" i="60"/>
  <c r="M1954" i="60"/>
  <c r="L1954" i="60"/>
  <c r="J1954" i="60"/>
  <c r="H1954" i="60"/>
  <c r="O1953" i="60"/>
  <c r="M1953" i="60"/>
  <c r="L1953" i="60"/>
  <c r="J1953" i="60"/>
  <c r="H1953" i="60"/>
  <c r="M1952" i="60"/>
  <c r="L1952" i="60"/>
  <c r="J1952" i="60"/>
  <c r="H1952" i="60"/>
  <c r="O1951" i="60"/>
  <c r="M1951" i="60"/>
  <c r="L1951" i="60"/>
  <c r="J1951" i="60"/>
  <c r="H1951" i="60"/>
  <c r="M1950" i="60"/>
  <c r="L1950" i="60"/>
  <c r="J1950" i="60"/>
  <c r="H1950" i="60"/>
  <c r="O1949" i="60"/>
  <c r="M1949" i="60"/>
  <c r="L1949" i="60"/>
  <c r="J1949" i="60"/>
  <c r="H1949" i="60"/>
  <c r="M1948" i="60"/>
  <c r="L1948" i="60"/>
  <c r="J1948" i="60"/>
  <c r="H1948" i="60"/>
  <c r="O1947" i="60"/>
  <c r="M1947" i="60"/>
  <c r="L1947" i="60"/>
  <c r="J1947" i="60"/>
  <c r="H1947" i="60"/>
  <c r="M1946" i="60"/>
  <c r="L1946" i="60"/>
  <c r="J1946" i="60"/>
  <c r="H1946" i="60"/>
  <c r="O1945" i="60"/>
  <c r="M1945" i="60"/>
  <c r="L1945" i="60"/>
  <c r="J1945" i="60"/>
  <c r="H1945" i="60"/>
  <c r="M1944" i="60"/>
  <c r="L1944" i="60"/>
  <c r="J1944" i="60"/>
  <c r="H1944" i="60"/>
  <c r="O1943" i="60"/>
  <c r="M1943" i="60"/>
  <c r="L1943" i="60"/>
  <c r="J1943" i="60"/>
  <c r="H1943" i="60"/>
  <c r="M1942" i="60"/>
  <c r="L1942" i="60"/>
  <c r="J1942" i="60"/>
  <c r="H1942" i="60"/>
  <c r="P1941" i="60"/>
  <c r="O1941" i="60"/>
  <c r="O1939" i="60"/>
  <c r="M1939" i="60"/>
  <c r="L1939" i="60"/>
  <c r="J1939" i="60"/>
  <c r="H1939" i="60"/>
  <c r="M1938" i="60"/>
  <c r="L1938" i="60"/>
  <c r="J1938" i="60"/>
  <c r="H1938" i="60"/>
  <c r="O1937" i="60"/>
  <c r="M1937" i="60"/>
  <c r="L1937" i="60"/>
  <c r="J1937" i="60"/>
  <c r="H1937" i="60"/>
  <c r="M1936" i="60"/>
  <c r="L1936" i="60"/>
  <c r="J1936" i="60"/>
  <c r="H1936" i="60"/>
  <c r="O1935" i="60"/>
  <c r="M1935" i="60"/>
  <c r="L1935" i="60"/>
  <c r="J1935" i="60"/>
  <c r="H1935" i="60"/>
  <c r="M1934" i="60"/>
  <c r="L1934" i="60"/>
  <c r="J1934" i="60"/>
  <c r="H1934" i="60"/>
  <c r="P1933" i="60"/>
  <c r="O1933" i="60"/>
  <c r="O1931" i="60"/>
  <c r="M1931" i="60"/>
  <c r="L1931" i="60"/>
  <c r="J1931" i="60"/>
  <c r="H1931" i="60"/>
  <c r="M1930" i="60"/>
  <c r="L1930" i="60"/>
  <c r="J1930" i="60"/>
  <c r="H1930" i="60"/>
  <c r="O1929" i="60"/>
  <c r="M1929" i="60"/>
  <c r="L1929" i="60"/>
  <c r="J1929" i="60"/>
  <c r="H1929" i="60"/>
  <c r="M1928" i="60"/>
  <c r="L1928" i="60"/>
  <c r="J1928" i="60"/>
  <c r="H1928" i="60"/>
  <c r="O1927" i="60"/>
  <c r="M1927" i="60"/>
  <c r="L1927" i="60"/>
  <c r="J1927" i="60"/>
  <c r="H1927" i="60"/>
  <c r="M1926" i="60"/>
  <c r="L1926" i="60"/>
  <c r="J1926" i="60"/>
  <c r="H1926" i="60"/>
  <c r="O1925" i="60"/>
  <c r="M1925" i="60"/>
  <c r="L1925" i="60"/>
  <c r="J1925" i="60"/>
  <c r="H1925" i="60"/>
  <c r="M1924" i="60"/>
  <c r="L1924" i="60"/>
  <c r="J1924" i="60"/>
  <c r="H1924" i="60"/>
  <c r="O1923" i="60"/>
  <c r="M1923" i="60"/>
  <c r="L1923" i="60"/>
  <c r="J1923" i="60"/>
  <c r="H1923" i="60"/>
  <c r="M1922" i="60"/>
  <c r="L1922" i="60"/>
  <c r="J1922" i="60"/>
  <c r="H1922" i="60"/>
  <c r="O1921" i="60"/>
  <c r="M1921" i="60"/>
  <c r="L1921" i="60"/>
  <c r="J1921" i="60"/>
  <c r="H1921" i="60"/>
  <c r="M1920" i="60"/>
  <c r="L1920" i="60"/>
  <c r="J1920" i="60"/>
  <c r="H1920" i="60"/>
  <c r="O1919" i="60"/>
  <c r="M1919" i="60"/>
  <c r="L1919" i="60"/>
  <c r="J1919" i="60"/>
  <c r="H1919" i="60"/>
  <c r="M1918" i="60"/>
  <c r="L1918" i="60"/>
  <c r="J1918" i="60"/>
  <c r="H1918" i="60"/>
  <c r="O1917" i="60"/>
  <c r="M1917" i="60"/>
  <c r="L1917" i="60"/>
  <c r="J1917" i="60"/>
  <c r="H1917" i="60"/>
  <c r="M1916" i="60"/>
  <c r="L1916" i="60"/>
  <c r="J1916" i="60"/>
  <c r="H1916" i="60"/>
  <c r="O1915" i="60"/>
  <c r="M1915" i="60"/>
  <c r="L1915" i="60"/>
  <c r="J1915" i="60"/>
  <c r="H1915" i="60"/>
  <c r="M1914" i="60"/>
  <c r="L1914" i="60"/>
  <c r="J1914" i="60"/>
  <c r="H1914" i="60"/>
  <c r="P1913" i="60"/>
  <c r="O1913" i="60"/>
  <c r="O1911" i="60"/>
  <c r="M1911" i="60"/>
  <c r="L1911" i="60"/>
  <c r="J1911" i="60"/>
  <c r="H1911" i="60"/>
  <c r="M1910" i="60"/>
  <c r="L1910" i="60"/>
  <c r="J1910" i="60"/>
  <c r="H1910" i="60"/>
  <c r="O1909" i="60"/>
  <c r="M1909" i="60"/>
  <c r="L1909" i="60"/>
  <c r="J1909" i="60"/>
  <c r="H1909" i="60"/>
  <c r="M1908" i="60"/>
  <c r="L1908" i="60"/>
  <c r="J1908" i="60"/>
  <c r="H1908" i="60"/>
  <c r="O1907" i="60"/>
  <c r="M1907" i="60"/>
  <c r="L1907" i="60"/>
  <c r="J1907" i="60"/>
  <c r="H1907" i="60"/>
  <c r="M1906" i="60"/>
  <c r="L1906" i="60"/>
  <c r="J1906" i="60"/>
  <c r="H1906" i="60"/>
  <c r="O1905" i="60"/>
  <c r="M1905" i="60"/>
  <c r="L1905" i="60"/>
  <c r="J1905" i="60"/>
  <c r="H1905" i="60"/>
  <c r="M1904" i="60"/>
  <c r="L1904" i="60"/>
  <c r="J1904" i="60"/>
  <c r="H1904" i="60"/>
  <c r="O1903" i="60"/>
  <c r="M1903" i="60"/>
  <c r="L1903" i="60"/>
  <c r="J1903" i="60"/>
  <c r="H1903" i="60"/>
  <c r="M1902" i="60"/>
  <c r="L1902" i="60"/>
  <c r="J1902" i="60"/>
  <c r="H1902" i="60"/>
  <c r="O1901" i="60"/>
  <c r="M1901" i="60"/>
  <c r="L1901" i="60"/>
  <c r="J1901" i="60"/>
  <c r="H1901" i="60"/>
  <c r="M1900" i="60"/>
  <c r="L1900" i="60"/>
  <c r="J1900" i="60"/>
  <c r="H1900" i="60"/>
  <c r="P1899" i="60"/>
  <c r="O1899" i="60"/>
  <c r="O1897" i="60"/>
  <c r="M1897" i="60"/>
  <c r="L1897" i="60"/>
  <c r="J1897" i="60"/>
  <c r="H1897" i="60"/>
  <c r="M1896" i="60"/>
  <c r="L1896" i="60"/>
  <c r="J1896" i="60"/>
  <c r="H1896" i="60"/>
  <c r="O1895" i="60"/>
  <c r="M1895" i="60"/>
  <c r="L1895" i="60"/>
  <c r="J1895" i="60"/>
  <c r="H1895" i="60"/>
  <c r="M1894" i="60"/>
  <c r="L1894" i="60"/>
  <c r="J1894" i="60"/>
  <c r="H1894" i="60"/>
  <c r="O1893" i="60"/>
  <c r="M1893" i="60"/>
  <c r="L1893" i="60"/>
  <c r="J1893" i="60"/>
  <c r="H1893" i="60"/>
  <c r="M1892" i="60"/>
  <c r="L1892" i="60"/>
  <c r="J1892" i="60"/>
  <c r="H1892" i="60"/>
  <c r="O1891" i="60"/>
  <c r="M1891" i="60"/>
  <c r="L1891" i="60"/>
  <c r="J1891" i="60"/>
  <c r="H1891" i="60"/>
  <c r="M1890" i="60"/>
  <c r="L1890" i="60"/>
  <c r="J1890" i="60"/>
  <c r="H1890" i="60"/>
  <c r="O1889" i="60"/>
  <c r="M1889" i="60"/>
  <c r="L1889" i="60"/>
  <c r="J1889" i="60"/>
  <c r="H1889" i="60"/>
  <c r="M1888" i="60"/>
  <c r="L1888" i="60"/>
  <c r="J1888" i="60"/>
  <c r="H1888" i="60"/>
  <c r="O1887" i="60"/>
  <c r="M1887" i="60"/>
  <c r="L1887" i="60"/>
  <c r="J1887" i="60"/>
  <c r="H1887" i="60"/>
  <c r="M1886" i="60"/>
  <c r="L1886" i="60"/>
  <c r="J1886" i="60"/>
  <c r="H1886" i="60"/>
  <c r="P1885" i="60"/>
  <c r="O1885" i="60"/>
  <c r="O1883" i="60"/>
  <c r="M1883" i="60"/>
  <c r="L1883" i="60"/>
  <c r="J1883" i="60"/>
  <c r="H1883" i="60"/>
  <c r="M1882" i="60"/>
  <c r="L1882" i="60"/>
  <c r="J1882" i="60"/>
  <c r="H1882" i="60"/>
  <c r="O1881" i="60"/>
  <c r="M1881" i="60"/>
  <c r="L1881" i="60"/>
  <c r="J1881" i="60"/>
  <c r="H1881" i="60"/>
  <c r="M1880" i="60"/>
  <c r="L1880" i="60"/>
  <c r="J1880" i="60"/>
  <c r="H1880" i="60"/>
  <c r="O1879" i="60"/>
  <c r="M1879" i="60"/>
  <c r="L1879" i="60"/>
  <c r="J1879" i="60"/>
  <c r="H1879" i="60"/>
  <c r="M1878" i="60"/>
  <c r="L1878" i="60"/>
  <c r="J1878" i="60"/>
  <c r="H1878" i="60"/>
  <c r="O1877" i="60"/>
  <c r="M1877" i="60"/>
  <c r="L1877" i="60"/>
  <c r="J1877" i="60"/>
  <c r="H1877" i="60"/>
  <c r="M1876" i="60"/>
  <c r="L1876" i="60"/>
  <c r="J1876" i="60"/>
  <c r="H1876" i="60"/>
  <c r="P1875" i="60"/>
  <c r="O1875" i="60"/>
  <c r="O1873" i="60"/>
  <c r="M1873" i="60"/>
  <c r="L1873" i="60"/>
  <c r="J1873" i="60"/>
  <c r="H1873" i="60"/>
  <c r="M1872" i="60"/>
  <c r="L1872" i="60"/>
  <c r="J1872" i="60"/>
  <c r="H1872" i="60"/>
  <c r="O1871" i="60"/>
  <c r="M1871" i="60"/>
  <c r="L1871" i="60"/>
  <c r="J1871" i="60"/>
  <c r="H1871" i="60"/>
  <c r="M1870" i="60"/>
  <c r="L1870" i="60"/>
  <c r="J1870" i="60"/>
  <c r="H1870" i="60"/>
  <c r="O1869" i="60"/>
  <c r="M1869" i="60"/>
  <c r="L1869" i="60"/>
  <c r="J1869" i="60"/>
  <c r="H1869" i="60"/>
  <c r="M1868" i="60"/>
  <c r="L1868" i="60"/>
  <c r="J1868" i="60"/>
  <c r="H1868" i="60"/>
  <c r="O1867" i="60"/>
  <c r="M1867" i="60"/>
  <c r="L1867" i="60"/>
  <c r="J1867" i="60"/>
  <c r="H1867" i="60"/>
  <c r="M1866" i="60"/>
  <c r="L1866" i="60"/>
  <c r="J1866" i="60"/>
  <c r="H1866" i="60"/>
  <c r="O1865" i="60"/>
  <c r="M1865" i="60"/>
  <c r="L1865" i="60"/>
  <c r="J1865" i="60"/>
  <c r="H1865" i="60"/>
  <c r="M1864" i="60"/>
  <c r="L1864" i="60"/>
  <c r="J1864" i="60"/>
  <c r="H1864" i="60"/>
  <c r="P1863" i="60"/>
  <c r="O1863" i="60"/>
  <c r="O1861" i="60"/>
  <c r="M1861" i="60"/>
  <c r="L1861" i="60"/>
  <c r="J1861" i="60"/>
  <c r="H1861" i="60"/>
  <c r="M1860" i="60"/>
  <c r="L1860" i="60"/>
  <c r="J1860" i="60"/>
  <c r="H1860" i="60"/>
  <c r="O1859" i="60"/>
  <c r="M1859" i="60"/>
  <c r="L1859" i="60"/>
  <c r="J1859" i="60"/>
  <c r="H1859" i="60"/>
  <c r="M1858" i="60"/>
  <c r="L1858" i="60"/>
  <c r="J1858" i="60"/>
  <c r="H1858" i="60"/>
  <c r="O1857" i="60"/>
  <c r="M1857" i="60"/>
  <c r="L1857" i="60"/>
  <c r="J1857" i="60"/>
  <c r="H1857" i="60"/>
  <c r="M1856" i="60"/>
  <c r="L1856" i="60"/>
  <c r="J1856" i="60"/>
  <c r="H1856" i="60"/>
  <c r="O1855" i="60"/>
  <c r="M1855" i="60"/>
  <c r="L1855" i="60"/>
  <c r="J1855" i="60"/>
  <c r="H1855" i="60"/>
  <c r="M1854" i="60"/>
  <c r="L1854" i="60"/>
  <c r="J1854" i="60"/>
  <c r="H1854" i="60"/>
  <c r="O1853" i="60"/>
  <c r="M1853" i="60"/>
  <c r="L1853" i="60"/>
  <c r="J1853" i="60"/>
  <c r="H1853" i="60"/>
  <c r="M1852" i="60"/>
  <c r="L1852" i="60"/>
  <c r="J1852" i="60"/>
  <c r="H1852" i="60"/>
  <c r="O1851" i="60"/>
  <c r="M1851" i="60"/>
  <c r="L1851" i="60"/>
  <c r="J1851" i="60"/>
  <c r="H1851" i="60"/>
  <c r="M1850" i="60"/>
  <c r="L1850" i="60"/>
  <c r="J1850" i="60"/>
  <c r="H1850" i="60"/>
  <c r="O1849" i="60"/>
  <c r="M1849" i="60"/>
  <c r="L1849" i="60"/>
  <c r="J1849" i="60"/>
  <c r="H1849" i="60"/>
  <c r="M1848" i="60"/>
  <c r="L1848" i="60"/>
  <c r="J1848" i="60"/>
  <c r="H1848" i="60"/>
  <c r="P1847" i="60"/>
  <c r="O1847" i="60"/>
  <c r="O1845" i="60"/>
  <c r="M1845" i="60"/>
  <c r="L1845" i="60"/>
  <c r="J1845" i="60"/>
  <c r="H1845" i="60"/>
  <c r="M1844" i="60"/>
  <c r="L1844" i="60"/>
  <c r="J1844" i="60"/>
  <c r="H1844" i="60"/>
  <c r="O1843" i="60"/>
  <c r="M1843" i="60"/>
  <c r="L1843" i="60"/>
  <c r="J1843" i="60"/>
  <c r="H1843" i="60"/>
  <c r="M1842" i="60"/>
  <c r="L1842" i="60"/>
  <c r="J1842" i="60"/>
  <c r="H1842" i="60"/>
  <c r="O1841" i="60"/>
  <c r="M1841" i="60"/>
  <c r="L1841" i="60"/>
  <c r="J1841" i="60"/>
  <c r="H1841" i="60"/>
  <c r="M1840" i="60"/>
  <c r="L1840" i="60"/>
  <c r="J1840" i="60"/>
  <c r="H1840" i="60"/>
  <c r="O1839" i="60"/>
  <c r="M1839" i="60"/>
  <c r="L1839" i="60"/>
  <c r="J1839" i="60"/>
  <c r="H1839" i="60"/>
  <c r="M1838" i="60"/>
  <c r="L1838" i="60"/>
  <c r="J1838" i="60"/>
  <c r="H1838" i="60"/>
  <c r="O1837" i="60"/>
  <c r="M1837" i="60"/>
  <c r="L1837" i="60"/>
  <c r="J1837" i="60"/>
  <c r="H1837" i="60"/>
  <c r="M1836" i="60"/>
  <c r="L1836" i="60"/>
  <c r="J1836" i="60"/>
  <c r="H1836" i="60"/>
  <c r="O1835" i="60"/>
  <c r="M1835" i="60"/>
  <c r="L1835" i="60"/>
  <c r="J1835" i="60"/>
  <c r="H1835" i="60"/>
  <c r="M1834" i="60"/>
  <c r="L1834" i="60"/>
  <c r="J1834" i="60"/>
  <c r="H1834" i="60"/>
  <c r="P1833" i="60"/>
  <c r="O1833" i="60"/>
  <c r="O1831" i="60"/>
  <c r="M1831" i="60"/>
  <c r="L1831" i="60"/>
  <c r="J1831" i="60"/>
  <c r="H1831" i="60"/>
  <c r="M1830" i="60"/>
  <c r="L1830" i="60"/>
  <c r="J1830" i="60"/>
  <c r="H1830" i="60"/>
  <c r="O1829" i="60"/>
  <c r="M1829" i="60"/>
  <c r="L1829" i="60"/>
  <c r="J1829" i="60"/>
  <c r="H1829" i="60"/>
  <c r="M1828" i="60"/>
  <c r="L1828" i="60"/>
  <c r="J1828" i="60"/>
  <c r="H1828" i="60"/>
  <c r="O1827" i="60"/>
  <c r="M1827" i="60"/>
  <c r="L1827" i="60"/>
  <c r="J1827" i="60"/>
  <c r="H1827" i="60"/>
  <c r="M1826" i="60"/>
  <c r="L1826" i="60"/>
  <c r="J1826" i="60"/>
  <c r="H1826" i="60"/>
  <c r="O1825" i="60"/>
  <c r="M1825" i="60"/>
  <c r="L1825" i="60"/>
  <c r="J1825" i="60"/>
  <c r="H1825" i="60"/>
  <c r="M1824" i="60"/>
  <c r="L1824" i="60"/>
  <c r="J1824" i="60"/>
  <c r="H1824" i="60"/>
  <c r="O1823" i="60"/>
  <c r="M1823" i="60"/>
  <c r="L1823" i="60"/>
  <c r="J1823" i="60"/>
  <c r="H1823" i="60"/>
  <c r="M1822" i="60"/>
  <c r="L1822" i="60"/>
  <c r="J1822" i="60"/>
  <c r="H1822" i="60"/>
  <c r="O1821" i="60"/>
  <c r="M1821" i="60"/>
  <c r="L1821" i="60"/>
  <c r="J1821" i="60"/>
  <c r="H1821" i="60"/>
  <c r="M1820" i="60"/>
  <c r="L1820" i="60"/>
  <c r="J1820" i="60"/>
  <c r="H1820" i="60"/>
  <c r="P1819" i="60"/>
  <c r="O1819" i="60"/>
  <c r="P1817" i="60"/>
  <c r="O1817" i="60"/>
  <c r="O1815" i="60"/>
  <c r="M1815" i="60"/>
  <c r="L1815" i="60"/>
  <c r="L1813" i="60" s="1"/>
  <c r="J1815" i="60"/>
  <c r="H1815" i="60"/>
  <c r="H1813" i="60" s="1"/>
  <c r="M1814" i="60"/>
  <c r="L1814" i="60"/>
  <c r="L1812" i="60" s="1"/>
  <c r="J1814" i="60"/>
  <c r="H1814" i="60"/>
  <c r="H1812" i="60" s="1"/>
  <c r="P1813" i="60"/>
  <c r="O1813" i="60"/>
  <c r="O1811" i="60"/>
  <c r="M1811" i="60"/>
  <c r="L1811" i="60"/>
  <c r="J1811" i="60"/>
  <c r="H1811" i="60"/>
  <c r="M1810" i="60"/>
  <c r="L1810" i="60"/>
  <c r="J1810" i="60"/>
  <c r="H1810" i="60"/>
  <c r="O1809" i="60"/>
  <c r="M1809" i="60"/>
  <c r="L1809" i="60"/>
  <c r="J1809" i="60"/>
  <c r="H1809" i="60"/>
  <c r="M1808" i="60"/>
  <c r="L1808" i="60"/>
  <c r="J1808" i="60"/>
  <c r="H1808" i="60"/>
  <c r="O1807" i="60"/>
  <c r="M1807" i="60"/>
  <c r="L1807" i="60"/>
  <c r="J1807" i="60"/>
  <c r="H1807" i="60"/>
  <c r="M1806" i="60"/>
  <c r="L1806" i="60"/>
  <c r="J1806" i="60"/>
  <c r="H1806" i="60"/>
  <c r="P1805" i="60"/>
  <c r="O1805" i="60"/>
  <c r="O1803" i="60"/>
  <c r="M1803" i="60"/>
  <c r="L1803" i="60"/>
  <c r="J1803" i="60"/>
  <c r="H1803" i="60"/>
  <c r="M1802" i="60"/>
  <c r="L1802" i="60"/>
  <c r="J1802" i="60"/>
  <c r="H1802" i="60"/>
  <c r="O1801" i="60"/>
  <c r="M1801" i="60"/>
  <c r="L1801" i="60"/>
  <c r="J1801" i="60"/>
  <c r="H1801" i="60"/>
  <c r="M1800" i="60"/>
  <c r="L1800" i="60"/>
  <c r="J1800" i="60"/>
  <c r="H1800" i="60"/>
  <c r="P1799" i="60"/>
  <c r="O1799" i="60"/>
  <c r="O1797" i="60"/>
  <c r="M1797" i="60"/>
  <c r="L1797" i="60"/>
  <c r="J1797" i="60"/>
  <c r="H1797" i="60"/>
  <c r="M1796" i="60"/>
  <c r="L1796" i="60"/>
  <c r="J1796" i="60"/>
  <c r="H1796" i="60"/>
  <c r="O1795" i="60"/>
  <c r="M1795" i="60"/>
  <c r="L1795" i="60"/>
  <c r="J1795" i="60"/>
  <c r="H1795" i="60"/>
  <c r="M1794" i="60"/>
  <c r="L1794" i="60"/>
  <c r="J1794" i="60"/>
  <c r="H1794" i="60"/>
  <c r="O1793" i="60"/>
  <c r="M1793" i="60"/>
  <c r="L1793" i="60"/>
  <c r="J1793" i="60"/>
  <c r="H1793" i="60"/>
  <c r="M1792" i="60"/>
  <c r="L1792" i="60"/>
  <c r="J1792" i="60"/>
  <c r="H1792" i="60"/>
  <c r="O1791" i="60"/>
  <c r="M1791" i="60"/>
  <c r="L1791" i="60"/>
  <c r="J1791" i="60"/>
  <c r="H1791" i="60"/>
  <c r="M1790" i="60"/>
  <c r="L1790" i="60"/>
  <c r="J1790" i="60"/>
  <c r="H1790" i="60"/>
  <c r="O1789" i="60"/>
  <c r="M1789" i="60"/>
  <c r="L1789" i="60"/>
  <c r="J1789" i="60"/>
  <c r="H1789" i="60"/>
  <c r="M1788" i="60"/>
  <c r="L1788" i="60"/>
  <c r="J1788" i="60"/>
  <c r="H1788" i="60"/>
  <c r="O1787" i="60"/>
  <c r="M1787" i="60"/>
  <c r="L1787" i="60"/>
  <c r="J1787" i="60"/>
  <c r="H1787" i="60"/>
  <c r="M1786" i="60"/>
  <c r="L1786" i="60"/>
  <c r="J1786" i="60"/>
  <c r="H1786" i="60"/>
  <c r="O1785" i="60"/>
  <c r="M1785" i="60"/>
  <c r="L1785" i="60"/>
  <c r="J1785" i="60"/>
  <c r="H1785" i="60"/>
  <c r="M1784" i="60"/>
  <c r="L1784" i="60"/>
  <c r="J1784" i="60"/>
  <c r="H1784" i="60"/>
  <c r="O1783" i="60"/>
  <c r="M1783" i="60"/>
  <c r="L1783" i="60"/>
  <c r="J1783" i="60"/>
  <c r="H1783" i="60"/>
  <c r="M1782" i="60"/>
  <c r="L1782" i="60"/>
  <c r="J1782" i="60"/>
  <c r="H1782" i="60"/>
  <c r="O1781" i="60"/>
  <c r="M1781" i="60"/>
  <c r="L1781" i="60"/>
  <c r="J1781" i="60"/>
  <c r="H1781" i="60"/>
  <c r="M1780" i="60"/>
  <c r="L1780" i="60"/>
  <c r="J1780" i="60"/>
  <c r="H1780" i="60"/>
  <c r="P1779" i="60"/>
  <c r="O1779" i="60"/>
  <c r="O1777" i="60"/>
  <c r="M1777" i="60"/>
  <c r="L1777" i="60"/>
  <c r="J1777" i="60"/>
  <c r="H1777" i="60"/>
  <c r="M1776" i="60"/>
  <c r="L1776" i="60"/>
  <c r="J1776" i="60"/>
  <c r="H1776" i="60"/>
  <c r="O1775" i="60"/>
  <c r="M1775" i="60"/>
  <c r="L1775" i="60"/>
  <c r="J1775" i="60"/>
  <c r="H1775" i="60"/>
  <c r="M1774" i="60"/>
  <c r="L1774" i="60"/>
  <c r="J1774" i="60"/>
  <c r="H1774" i="60"/>
  <c r="O1773" i="60"/>
  <c r="M1773" i="60"/>
  <c r="L1773" i="60"/>
  <c r="J1773" i="60"/>
  <c r="H1773" i="60"/>
  <c r="M1772" i="60"/>
  <c r="L1772" i="60"/>
  <c r="J1772" i="60"/>
  <c r="H1772" i="60"/>
  <c r="O1771" i="60"/>
  <c r="M1771" i="60"/>
  <c r="L1771" i="60"/>
  <c r="J1771" i="60"/>
  <c r="H1771" i="60"/>
  <c r="M1770" i="60"/>
  <c r="L1770" i="60"/>
  <c r="J1770" i="60"/>
  <c r="H1770" i="60"/>
  <c r="P1769" i="60"/>
  <c r="O1769" i="60"/>
  <c r="O1767" i="60"/>
  <c r="M1767" i="60"/>
  <c r="L1767" i="60"/>
  <c r="J1767" i="60"/>
  <c r="H1767" i="60"/>
  <c r="M1766" i="60"/>
  <c r="L1766" i="60"/>
  <c r="J1766" i="60"/>
  <c r="H1766" i="60"/>
  <c r="O1765" i="60"/>
  <c r="M1765" i="60"/>
  <c r="L1765" i="60"/>
  <c r="J1765" i="60"/>
  <c r="H1765" i="60"/>
  <c r="M1764" i="60"/>
  <c r="L1764" i="60"/>
  <c r="J1764" i="60"/>
  <c r="H1764" i="60"/>
  <c r="O1763" i="60"/>
  <c r="M1763" i="60"/>
  <c r="L1763" i="60"/>
  <c r="J1763" i="60"/>
  <c r="H1763" i="60"/>
  <c r="M1762" i="60"/>
  <c r="L1762" i="60"/>
  <c r="J1762" i="60"/>
  <c r="H1762" i="60"/>
  <c r="O1761" i="60"/>
  <c r="M1761" i="60"/>
  <c r="L1761" i="60"/>
  <c r="J1761" i="60"/>
  <c r="H1761" i="60"/>
  <c r="M1760" i="60"/>
  <c r="L1760" i="60"/>
  <c r="J1760" i="60"/>
  <c r="H1760" i="60"/>
  <c r="O1759" i="60"/>
  <c r="M1759" i="60"/>
  <c r="L1759" i="60"/>
  <c r="J1759" i="60"/>
  <c r="H1759" i="60"/>
  <c r="M1758" i="60"/>
  <c r="L1758" i="60"/>
  <c r="J1758" i="60"/>
  <c r="H1758" i="60"/>
  <c r="O1757" i="60"/>
  <c r="M1757" i="60"/>
  <c r="L1757" i="60"/>
  <c r="J1757" i="60"/>
  <c r="H1757" i="60"/>
  <c r="M1756" i="60"/>
  <c r="L1756" i="60"/>
  <c r="J1756" i="60"/>
  <c r="H1756" i="60"/>
  <c r="O1755" i="60"/>
  <c r="M1755" i="60"/>
  <c r="L1755" i="60"/>
  <c r="J1755" i="60"/>
  <c r="H1755" i="60"/>
  <c r="M1754" i="60"/>
  <c r="L1754" i="60"/>
  <c r="J1754" i="60"/>
  <c r="H1754" i="60"/>
  <c r="O1753" i="60"/>
  <c r="M1753" i="60"/>
  <c r="L1753" i="60"/>
  <c r="J1753" i="60"/>
  <c r="H1753" i="60"/>
  <c r="M1752" i="60"/>
  <c r="L1752" i="60"/>
  <c r="J1752" i="60"/>
  <c r="H1752" i="60"/>
  <c r="O1751" i="60"/>
  <c r="M1751" i="60"/>
  <c r="L1751" i="60"/>
  <c r="J1751" i="60"/>
  <c r="H1751" i="60"/>
  <c r="M1750" i="60"/>
  <c r="L1750" i="60"/>
  <c r="J1750" i="60"/>
  <c r="H1750" i="60"/>
  <c r="O1749" i="60"/>
  <c r="M1749" i="60"/>
  <c r="L1749" i="60"/>
  <c r="J1749" i="60"/>
  <c r="H1749" i="60"/>
  <c r="M1748" i="60"/>
  <c r="L1748" i="60"/>
  <c r="J1748" i="60"/>
  <c r="H1748" i="60"/>
  <c r="O1747" i="60"/>
  <c r="M1747" i="60"/>
  <c r="L1747" i="60"/>
  <c r="J1747" i="60"/>
  <c r="H1747" i="60"/>
  <c r="M1746" i="60"/>
  <c r="L1746" i="60"/>
  <c r="J1746" i="60"/>
  <c r="H1746" i="60"/>
  <c r="O1745" i="60"/>
  <c r="M1745" i="60"/>
  <c r="L1745" i="60"/>
  <c r="J1745" i="60"/>
  <c r="H1745" i="60"/>
  <c r="M1744" i="60"/>
  <c r="L1744" i="60"/>
  <c r="J1744" i="60"/>
  <c r="H1744" i="60"/>
  <c r="O1743" i="60"/>
  <c r="M1743" i="60"/>
  <c r="L1743" i="60"/>
  <c r="J1743" i="60"/>
  <c r="H1743" i="60"/>
  <c r="M1742" i="60"/>
  <c r="L1742" i="60"/>
  <c r="J1742" i="60"/>
  <c r="H1742" i="60"/>
  <c r="O1741" i="60"/>
  <c r="M1741" i="60"/>
  <c r="L1741" i="60"/>
  <c r="J1741" i="60"/>
  <c r="H1741" i="60"/>
  <c r="M1740" i="60"/>
  <c r="L1740" i="60"/>
  <c r="J1740" i="60"/>
  <c r="H1740" i="60"/>
  <c r="O1739" i="60"/>
  <c r="M1739" i="60"/>
  <c r="L1739" i="60"/>
  <c r="J1739" i="60"/>
  <c r="H1739" i="60"/>
  <c r="M1738" i="60"/>
  <c r="L1738" i="60"/>
  <c r="J1738" i="60"/>
  <c r="H1738" i="60"/>
  <c r="P1737" i="60"/>
  <c r="O1737" i="60"/>
  <c r="O1735" i="60"/>
  <c r="M1735" i="60"/>
  <c r="L1735" i="60"/>
  <c r="J1735" i="60"/>
  <c r="H1735" i="60"/>
  <c r="M1734" i="60"/>
  <c r="L1734" i="60"/>
  <c r="J1734" i="60"/>
  <c r="H1734" i="60"/>
  <c r="O1733" i="60"/>
  <c r="M1733" i="60"/>
  <c r="L1733" i="60"/>
  <c r="J1733" i="60"/>
  <c r="H1733" i="60"/>
  <c r="M1732" i="60"/>
  <c r="L1732" i="60"/>
  <c r="J1732" i="60"/>
  <c r="H1732" i="60"/>
  <c r="O1731" i="60"/>
  <c r="M1731" i="60"/>
  <c r="L1731" i="60"/>
  <c r="J1731" i="60"/>
  <c r="H1731" i="60"/>
  <c r="M1730" i="60"/>
  <c r="L1730" i="60"/>
  <c r="J1730" i="60"/>
  <c r="H1730" i="60"/>
  <c r="O1729" i="60"/>
  <c r="M1729" i="60"/>
  <c r="L1729" i="60"/>
  <c r="J1729" i="60"/>
  <c r="H1729" i="60"/>
  <c r="M1728" i="60"/>
  <c r="L1728" i="60"/>
  <c r="J1728" i="60"/>
  <c r="H1728" i="60"/>
  <c r="O1727" i="60"/>
  <c r="M1727" i="60"/>
  <c r="L1727" i="60"/>
  <c r="J1727" i="60"/>
  <c r="H1727" i="60"/>
  <c r="M1726" i="60"/>
  <c r="L1726" i="60"/>
  <c r="J1726" i="60"/>
  <c r="H1726" i="60"/>
  <c r="P1725" i="60"/>
  <c r="O1725" i="60"/>
  <c r="O1723" i="60"/>
  <c r="M1723" i="60"/>
  <c r="L1723" i="60"/>
  <c r="J1723" i="60"/>
  <c r="H1723" i="60"/>
  <c r="M1722" i="60"/>
  <c r="L1722" i="60"/>
  <c r="J1722" i="60"/>
  <c r="H1722" i="60"/>
  <c r="O1721" i="60"/>
  <c r="M1721" i="60"/>
  <c r="L1721" i="60"/>
  <c r="J1721" i="60"/>
  <c r="H1721" i="60"/>
  <c r="M1720" i="60"/>
  <c r="L1720" i="60"/>
  <c r="J1720" i="60"/>
  <c r="H1720" i="60"/>
  <c r="O1719" i="60"/>
  <c r="M1719" i="60"/>
  <c r="L1719" i="60"/>
  <c r="J1719" i="60"/>
  <c r="H1719" i="60"/>
  <c r="M1718" i="60"/>
  <c r="L1718" i="60"/>
  <c r="J1718" i="60"/>
  <c r="H1718" i="60"/>
  <c r="O1717" i="60"/>
  <c r="M1717" i="60"/>
  <c r="L1717" i="60"/>
  <c r="J1717" i="60"/>
  <c r="H1717" i="60"/>
  <c r="M1716" i="60"/>
  <c r="L1716" i="60"/>
  <c r="J1716" i="60"/>
  <c r="H1716" i="60"/>
  <c r="O1715" i="60"/>
  <c r="M1715" i="60"/>
  <c r="L1715" i="60"/>
  <c r="J1715" i="60"/>
  <c r="H1715" i="60"/>
  <c r="M1714" i="60"/>
  <c r="L1714" i="60"/>
  <c r="J1714" i="60"/>
  <c r="H1714" i="60"/>
  <c r="O1713" i="60"/>
  <c r="M1713" i="60"/>
  <c r="L1713" i="60"/>
  <c r="J1713" i="60"/>
  <c r="H1713" i="60"/>
  <c r="M1712" i="60"/>
  <c r="L1712" i="60"/>
  <c r="J1712" i="60"/>
  <c r="H1712" i="60"/>
  <c r="O1711" i="60"/>
  <c r="M1711" i="60"/>
  <c r="L1711" i="60"/>
  <c r="J1711" i="60"/>
  <c r="H1711" i="60"/>
  <c r="M1710" i="60"/>
  <c r="L1710" i="60"/>
  <c r="J1710" i="60"/>
  <c r="H1710" i="60"/>
  <c r="O1709" i="60"/>
  <c r="M1709" i="60"/>
  <c r="L1709" i="60"/>
  <c r="J1709" i="60"/>
  <c r="H1709" i="60"/>
  <c r="M1708" i="60"/>
  <c r="L1708" i="60"/>
  <c r="J1708" i="60"/>
  <c r="H1708" i="60"/>
  <c r="P1707" i="60"/>
  <c r="O1707" i="60"/>
  <c r="O1705" i="60"/>
  <c r="M1705" i="60"/>
  <c r="L1705" i="60"/>
  <c r="J1705" i="60"/>
  <c r="H1705" i="60"/>
  <c r="M1704" i="60"/>
  <c r="L1704" i="60"/>
  <c r="J1704" i="60"/>
  <c r="H1704" i="60"/>
  <c r="O1703" i="60"/>
  <c r="M1703" i="60"/>
  <c r="L1703" i="60"/>
  <c r="J1703" i="60"/>
  <c r="H1703" i="60"/>
  <c r="M1702" i="60"/>
  <c r="L1702" i="60"/>
  <c r="J1702" i="60"/>
  <c r="H1702" i="60"/>
  <c r="O1701" i="60"/>
  <c r="M1701" i="60"/>
  <c r="L1701" i="60"/>
  <c r="J1701" i="60"/>
  <c r="H1701" i="60"/>
  <c r="M1700" i="60"/>
  <c r="L1700" i="60"/>
  <c r="J1700" i="60"/>
  <c r="H1700" i="60"/>
  <c r="O1699" i="60"/>
  <c r="M1699" i="60"/>
  <c r="L1699" i="60"/>
  <c r="J1699" i="60"/>
  <c r="H1699" i="60"/>
  <c r="M1698" i="60"/>
  <c r="L1698" i="60"/>
  <c r="J1698" i="60"/>
  <c r="H1698" i="60"/>
  <c r="O1697" i="60"/>
  <c r="M1697" i="60"/>
  <c r="L1697" i="60"/>
  <c r="J1697" i="60"/>
  <c r="H1697" i="60"/>
  <c r="M1696" i="60"/>
  <c r="L1696" i="60"/>
  <c r="J1696" i="60"/>
  <c r="H1696" i="60"/>
  <c r="O1695" i="60"/>
  <c r="M1695" i="60"/>
  <c r="L1695" i="60"/>
  <c r="J1695" i="60"/>
  <c r="H1695" i="60"/>
  <c r="M1694" i="60"/>
  <c r="L1694" i="60"/>
  <c r="J1694" i="60"/>
  <c r="H1694" i="60"/>
  <c r="P1693" i="60"/>
  <c r="O1693" i="60"/>
  <c r="O1691" i="60"/>
  <c r="M1691" i="60"/>
  <c r="L1691" i="60"/>
  <c r="J1691" i="60"/>
  <c r="H1691" i="60"/>
  <c r="M1690" i="60"/>
  <c r="L1690" i="60"/>
  <c r="J1690" i="60"/>
  <c r="H1690" i="60"/>
  <c r="O1689" i="60"/>
  <c r="M1689" i="60"/>
  <c r="L1689" i="60"/>
  <c r="J1689" i="60"/>
  <c r="H1689" i="60"/>
  <c r="M1688" i="60"/>
  <c r="L1688" i="60"/>
  <c r="J1688" i="60"/>
  <c r="H1688" i="60"/>
  <c r="O1687" i="60"/>
  <c r="M1687" i="60"/>
  <c r="L1687" i="60"/>
  <c r="J1687" i="60"/>
  <c r="H1687" i="60"/>
  <c r="M1686" i="60"/>
  <c r="L1686" i="60"/>
  <c r="J1686" i="60"/>
  <c r="H1686" i="60"/>
  <c r="O1685" i="60"/>
  <c r="M1685" i="60"/>
  <c r="L1685" i="60"/>
  <c r="J1685" i="60"/>
  <c r="H1685" i="60"/>
  <c r="M1684" i="60"/>
  <c r="L1684" i="60"/>
  <c r="J1684" i="60"/>
  <c r="H1684" i="60"/>
  <c r="O1683" i="60"/>
  <c r="M1683" i="60"/>
  <c r="L1683" i="60"/>
  <c r="J1683" i="60"/>
  <c r="H1683" i="60"/>
  <c r="M1682" i="60"/>
  <c r="L1682" i="60"/>
  <c r="J1682" i="60"/>
  <c r="H1682" i="60"/>
  <c r="O1681" i="60"/>
  <c r="M1681" i="60"/>
  <c r="L1681" i="60"/>
  <c r="J1681" i="60"/>
  <c r="H1681" i="60"/>
  <c r="M1680" i="60"/>
  <c r="L1680" i="60"/>
  <c r="J1680" i="60"/>
  <c r="H1680" i="60"/>
  <c r="O1679" i="60"/>
  <c r="M1679" i="60"/>
  <c r="L1679" i="60"/>
  <c r="J1679" i="60"/>
  <c r="H1679" i="60"/>
  <c r="M1678" i="60"/>
  <c r="L1678" i="60"/>
  <c r="J1678" i="60"/>
  <c r="H1678" i="60"/>
  <c r="O1677" i="60"/>
  <c r="M1677" i="60"/>
  <c r="L1677" i="60"/>
  <c r="J1677" i="60"/>
  <c r="H1677" i="60"/>
  <c r="M1676" i="60"/>
  <c r="L1676" i="60"/>
  <c r="J1676" i="60"/>
  <c r="H1676" i="60"/>
  <c r="P1675" i="60"/>
  <c r="O1675" i="60"/>
  <c r="O1673" i="60"/>
  <c r="M1673" i="60"/>
  <c r="L1673" i="60"/>
  <c r="J1673" i="60"/>
  <c r="H1673" i="60"/>
  <c r="M1672" i="60"/>
  <c r="L1672" i="60"/>
  <c r="J1672" i="60"/>
  <c r="H1672" i="60"/>
  <c r="O1671" i="60"/>
  <c r="M1671" i="60"/>
  <c r="L1671" i="60"/>
  <c r="J1671" i="60"/>
  <c r="H1671" i="60"/>
  <c r="M1670" i="60"/>
  <c r="L1670" i="60"/>
  <c r="J1670" i="60"/>
  <c r="H1670" i="60"/>
  <c r="O1669" i="60"/>
  <c r="M1669" i="60"/>
  <c r="L1669" i="60"/>
  <c r="J1669" i="60"/>
  <c r="H1669" i="60"/>
  <c r="M1668" i="60"/>
  <c r="L1668" i="60"/>
  <c r="J1668" i="60"/>
  <c r="H1668" i="60"/>
  <c r="O1667" i="60"/>
  <c r="M1667" i="60"/>
  <c r="L1667" i="60"/>
  <c r="J1667" i="60"/>
  <c r="H1667" i="60"/>
  <c r="M1666" i="60"/>
  <c r="L1666" i="60"/>
  <c r="J1666" i="60"/>
  <c r="H1666" i="60"/>
  <c r="O1665" i="60"/>
  <c r="M1665" i="60"/>
  <c r="L1665" i="60"/>
  <c r="J1665" i="60"/>
  <c r="H1665" i="60"/>
  <c r="M1664" i="60"/>
  <c r="L1664" i="60"/>
  <c r="J1664" i="60"/>
  <c r="H1664" i="60"/>
  <c r="O1663" i="60"/>
  <c r="M1663" i="60"/>
  <c r="L1663" i="60"/>
  <c r="J1663" i="60"/>
  <c r="H1663" i="60"/>
  <c r="M1662" i="60"/>
  <c r="L1662" i="60"/>
  <c r="J1662" i="60"/>
  <c r="H1662" i="60"/>
  <c r="O1661" i="60"/>
  <c r="M1661" i="60"/>
  <c r="L1661" i="60"/>
  <c r="J1661" i="60"/>
  <c r="H1661" i="60"/>
  <c r="M1660" i="60"/>
  <c r="L1660" i="60"/>
  <c r="J1660" i="60"/>
  <c r="H1660" i="60"/>
  <c r="P1659" i="60"/>
  <c r="O1659" i="60"/>
  <c r="O1657" i="60"/>
  <c r="M1657" i="60"/>
  <c r="L1657" i="60"/>
  <c r="J1657" i="60"/>
  <c r="H1657" i="60"/>
  <c r="M1656" i="60"/>
  <c r="L1656" i="60"/>
  <c r="J1656" i="60"/>
  <c r="H1656" i="60"/>
  <c r="O1655" i="60"/>
  <c r="M1655" i="60"/>
  <c r="L1655" i="60"/>
  <c r="J1655" i="60"/>
  <c r="H1655" i="60"/>
  <c r="M1654" i="60"/>
  <c r="L1654" i="60"/>
  <c r="J1654" i="60"/>
  <c r="H1654" i="60"/>
  <c r="O1653" i="60"/>
  <c r="M1653" i="60"/>
  <c r="L1653" i="60"/>
  <c r="J1653" i="60"/>
  <c r="H1653" i="60"/>
  <c r="M1652" i="60"/>
  <c r="L1652" i="60"/>
  <c r="J1652" i="60"/>
  <c r="H1652" i="60"/>
  <c r="O1651" i="60"/>
  <c r="M1651" i="60"/>
  <c r="L1651" i="60"/>
  <c r="J1651" i="60"/>
  <c r="H1651" i="60"/>
  <c r="M1650" i="60"/>
  <c r="L1650" i="60"/>
  <c r="J1650" i="60"/>
  <c r="H1650" i="60"/>
  <c r="O1649" i="60"/>
  <c r="M1649" i="60"/>
  <c r="L1649" i="60"/>
  <c r="J1649" i="60"/>
  <c r="H1649" i="60"/>
  <c r="M1648" i="60"/>
  <c r="L1648" i="60"/>
  <c r="J1648" i="60"/>
  <c r="H1648" i="60"/>
  <c r="O1647" i="60"/>
  <c r="M1647" i="60"/>
  <c r="L1647" i="60"/>
  <c r="J1647" i="60"/>
  <c r="H1647" i="60"/>
  <c r="M1646" i="60"/>
  <c r="L1646" i="60"/>
  <c r="J1646" i="60"/>
  <c r="H1646" i="60"/>
  <c r="O1645" i="60"/>
  <c r="M1645" i="60"/>
  <c r="L1645" i="60"/>
  <c r="J1645" i="60"/>
  <c r="H1645" i="60"/>
  <c r="M1644" i="60"/>
  <c r="L1644" i="60"/>
  <c r="J1644" i="60"/>
  <c r="H1644" i="60"/>
  <c r="P1643" i="60"/>
  <c r="O1643" i="60"/>
  <c r="O1641" i="60"/>
  <c r="M1641" i="60"/>
  <c r="L1641" i="60"/>
  <c r="J1641" i="60"/>
  <c r="H1641" i="60"/>
  <c r="M1640" i="60"/>
  <c r="L1640" i="60"/>
  <c r="J1640" i="60"/>
  <c r="H1640" i="60"/>
  <c r="O1639" i="60"/>
  <c r="M1639" i="60"/>
  <c r="L1639" i="60"/>
  <c r="J1639" i="60"/>
  <c r="H1639" i="60"/>
  <c r="M1638" i="60"/>
  <c r="L1638" i="60"/>
  <c r="J1638" i="60"/>
  <c r="H1638" i="60"/>
  <c r="O1637" i="60"/>
  <c r="M1637" i="60"/>
  <c r="L1637" i="60"/>
  <c r="J1637" i="60"/>
  <c r="H1637" i="60"/>
  <c r="M1636" i="60"/>
  <c r="L1636" i="60"/>
  <c r="J1636" i="60"/>
  <c r="H1636" i="60"/>
  <c r="O1635" i="60"/>
  <c r="M1635" i="60"/>
  <c r="L1635" i="60"/>
  <c r="J1635" i="60"/>
  <c r="H1635" i="60"/>
  <c r="M1634" i="60"/>
  <c r="L1634" i="60"/>
  <c r="J1634" i="60"/>
  <c r="H1634" i="60"/>
  <c r="O1633" i="60"/>
  <c r="M1633" i="60"/>
  <c r="L1633" i="60"/>
  <c r="J1633" i="60"/>
  <c r="H1633" i="60"/>
  <c r="M1632" i="60"/>
  <c r="L1632" i="60"/>
  <c r="J1632" i="60"/>
  <c r="H1632" i="60"/>
  <c r="O1631" i="60"/>
  <c r="M1631" i="60"/>
  <c r="L1631" i="60"/>
  <c r="J1631" i="60"/>
  <c r="H1631" i="60"/>
  <c r="M1630" i="60"/>
  <c r="L1630" i="60"/>
  <c r="J1630" i="60"/>
  <c r="H1630" i="60"/>
  <c r="O1629" i="60"/>
  <c r="M1629" i="60"/>
  <c r="L1629" i="60"/>
  <c r="J1629" i="60"/>
  <c r="H1629" i="60"/>
  <c r="M1628" i="60"/>
  <c r="L1628" i="60"/>
  <c r="J1628" i="60"/>
  <c r="H1628" i="60"/>
  <c r="O1627" i="60"/>
  <c r="M1627" i="60"/>
  <c r="L1627" i="60"/>
  <c r="J1627" i="60"/>
  <c r="H1627" i="60"/>
  <c r="M1626" i="60"/>
  <c r="L1626" i="60"/>
  <c r="J1626" i="60"/>
  <c r="H1626" i="60"/>
  <c r="O1625" i="60"/>
  <c r="M1625" i="60"/>
  <c r="L1625" i="60"/>
  <c r="J1625" i="60"/>
  <c r="H1625" i="60"/>
  <c r="M1624" i="60"/>
  <c r="L1624" i="60"/>
  <c r="J1624" i="60"/>
  <c r="H1624" i="60"/>
  <c r="O1623" i="60"/>
  <c r="M1623" i="60"/>
  <c r="L1623" i="60"/>
  <c r="J1623" i="60"/>
  <c r="H1623" i="60"/>
  <c r="M1622" i="60"/>
  <c r="L1622" i="60"/>
  <c r="J1622" i="60"/>
  <c r="H1622" i="60"/>
  <c r="O1621" i="60"/>
  <c r="M1621" i="60"/>
  <c r="L1621" i="60"/>
  <c r="J1621" i="60"/>
  <c r="H1621" i="60"/>
  <c r="M1620" i="60"/>
  <c r="L1620" i="60"/>
  <c r="J1620" i="60"/>
  <c r="H1620" i="60"/>
  <c r="O1619" i="60"/>
  <c r="M1619" i="60"/>
  <c r="L1619" i="60"/>
  <c r="J1619" i="60"/>
  <c r="H1619" i="60"/>
  <c r="M1618" i="60"/>
  <c r="L1618" i="60"/>
  <c r="J1618" i="60"/>
  <c r="H1618" i="60"/>
  <c r="O1617" i="60"/>
  <c r="M1617" i="60"/>
  <c r="L1617" i="60"/>
  <c r="J1617" i="60"/>
  <c r="H1617" i="60"/>
  <c r="M1616" i="60"/>
  <c r="L1616" i="60"/>
  <c r="J1616" i="60"/>
  <c r="H1616" i="60"/>
  <c r="O1615" i="60"/>
  <c r="M1615" i="60"/>
  <c r="L1615" i="60"/>
  <c r="J1615" i="60"/>
  <c r="H1615" i="60"/>
  <c r="M1614" i="60"/>
  <c r="L1614" i="60"/>
  <c r="J1614" i="60"/>
  <c r="H1614" i="60"/>
  <c r="O1613" i="60"/>
  <c r="M1613" i="60"/>
  <c r="L1613" i="60"/>
  <c r="J1613" i="60"/>
  <c r="H1613" i="60"/>
  <c r="M1612" i="60"/>
  <c r="L1612" i="60"/>
  <c r="J1612" i="60"/>
  <c r="H1612" i="60"/>
  <c r="O1611" i="60"/>
  <c r="M1611" i="60"/>
  <c r="L1611" i="60"/>
  <c r="J1611" i="60"/>
  <c r="H1611" i="60"/>
  <c r="M1610" i="60"/>
  <c r="L1610" i="60"/>
  <c r="J1610" i="60"/>
  <c r="H1610" i="60"/>
  <c r="O1609" i="60"/>
  <c r="M1609" i="60"/>
  <c r="L1609" i="60"/>
  <c r="J1609" i="60"/>
  <c r="H1609" i="60"/>
  <c r="M1608" i="60"/>
  <c r="L1608" i="60"/>
  <c r="J1608" i="60"/>
  <c r="H1608" i="60"/>
  <c r="O1607" i="60"/>
  <c r="M1607" i="60"/>
  <c r="L1607" i="60"/>
  <c r="J1607" i="60"/>
  <c r="H1607" i="60"/>
  <c r="M1606" i="60"/>
  <c r="L1606" i="60"/>
  <c r="J1606" i="60"/>
  <c r="H1606" i="60"/>
  <c r="O1605" i="60"/>
  <c r="M1605" i="60"/>
  <c r="L1605" i="60"/>
  <c r="J1605" i="60"/>
  <c r="H1605" i="60"/>
  <c r="M1604" i="60"/>
  <c r="L1604" i="60"/>
  <c r="J1604" i="60"/>
  <c r="H1604" i="60"/>
  <c r="O1603" i="60"/>
  <c r="M1603" i="60"/>
  <c r="L1603" i="60"/>
  <c r="J1603" i="60"/>
  <c r="H1603" i="60"/>
  <c r="M1602" i="60"/>
  <c r="L1602" i="60"/>
  <c r="J1602" i="60"/>
  <c r="H1602" i="60"/>
  <c r="P1601" i="60"/>
  <c r="O1601" i="60"/>
  <c r="O1599" i="60"/>
  <c r="M1599" i="60"/>
  <c r="L1599" i="60"/>
  <c r="J1599" i="60"/>
  <c r="H1599" i="60"/>
  <c r="M1598" i="60"/>
  <c r="L1598" i="60"/>
  <c r="J1598" i="60"/>
  <c r="H1598" i="60"/>
  <c r="O1597" i="60"/>
  <c r="M1597" i="60"/>
  <c r="L1597" i="60"/>
  <c r="J1597" i="60"/>
  <c r="H1597" i="60"/>
  <c r="M1596" i="60"/>
  <c r="L1596" i="60"/>
  <c r="J1596" i="60"/>
  <c r="H1596" i="60"/>
  <c r="O1595" i="60"/>
  <c r="M1595" i="60"/>
  <c r="L1595" i="60"/>
  <c r="J1595" i="60"/>
  <c r="H1595" i="60"/>
  <c r="M1594" i="60"/>
  <c r="L1594" i="60"/>
  <c r="J1594" i="60"/>
  <c r="H1594" i="60"/>
  <c r="O1593" i="60"/>
  <c r="M1593" i="60"/>
  <c r="L1593" i="60"/>
  <c r="J1593" i="60"/>
  <c r="H1593" i="60"/>
  <c r="M1592" i="60"/>
  <c r="L1592" i="60"/>
  <c r="J1592" i="60"/>
  <c r="H1592" i="60"/>
  <c r="O1591" i="60"/>
  <c r="M1591" i="60"/>
  <c r="L1591" i="60"/>
  <c r="J1591" i="60"/>
  <c r="H1591" i="60"/>
  <c r="M1590" i="60"/>
  <c r="L1590" i="60"/>
  <c r="J1590" i="60"/>
  <c r="H1590" i="60"/>
  <c r="P1589" i="60"/>
  <c r="O1589" i="60"/>
  <c r="O1587" i="60"/>
  <c r="M1587" i="60"/>
  <c r="L1587" i="60"/>
  <c r="J1587" i="60"/>
  <c r="H1587" i="60"/>
  <c r="M1586" i="60"/>
  <c r="L1586" i="60"/>
  <c r="J1586" i="60"/>
  <c r="H1586" i="60"/>
  <c r="O1585" i="60"/>
  <c r="M1585" i="60"/>
  <c r="L1585" i="60"/>
  <c r="J1585" i="60"/>
  <c r="H1585" i="60"/>
  <c r="M1584" i="60"/>
  <c r="L1584" i="60"/>
  <c r="J1584" i="60"/>
  <c r="H1584" i="60"/>
  <c r="O1583" i="60"/>
  <c r="M1583" i="60"/>
  <c r="L1583" i="60"/>
  <c r="J1583" i="60"/>
  <c r="H1583" i="60"/>
  <c r="M1582" i="60"/>
  <c r="L1582" i="60"/>
  <c r="J1582" i="60"/>
  <c r="H1582" i="60"/>
  <c r="O1581" i="60"/>
  <c r="M1581" i="60"/>
  <c r="L1581" i="60"/>
  <c r="J1581" i="60"/>
  <c r="H1581" i="60"/>
  <c r="M1580" i="60"/>
  <c r="L1580" i="60"/>
  <c r="J1580" i="60"/>
  <c r="H1580" i="60"/>
  <c r="O1579" i="60"/>
  <c r="M1579" i="60"/>
  <c r="L1579" i="60"/>
  <c r="J1579" i="60"/>
  <c r="H1579" i="60"/>
  <c r="M1578" i="60"/>
  <c r="L1578" i="60"/>
  <c r="J1578" i="60"/>
  <c r="H1578" i="60"/>
  <c r="O1577" i="60"/>
  <c r="M1577" i="60"/>
  <c r="L1577" i="60"/>
  <c r="J1577" i="60"/>
  <c r="H1577" i="60"/>
  <c r="M1576" i="60"/>
  <c r="L1576" i="60"/>
  <c r="J1576" i="60"/>
  <c r="H1576" i="60"/>
  <c r="O1575" i="60"/>
  <c r="M1575" i="60"/>
  <c r="L1575" i="60"/>
  <c r="J1575" i="60"/>
  <c r="H1575" i="60"/>
  <c r="M1574" i="60"/>
  <c r="L1574" i="60"/>
  <c r="J1574" i="60"/>
  <c r="H1574" i="60"/>
  <c r="O1573" i="60"/>
  <c r="M1573" i="60"/>
  <c r="L1573" i="60"/>
  <c r="J1573" i="60"/>
  <c r="H1573" i="60"/>
  <c r="M1572" i="60"/>
  <c r="L1572" i="60"/>
  <c r="J1572" i="60"/>
  <c r="H1572" i="60"/>
  <c r="O1571" i="60"/>
  <c r="M1571" i="60"/>
  <c r="L1571" i="60"/>
  <c r="J1571" i="60"/>
  <c r="H1571" i="60"/>
  <c r="M1570" i="60"/>
  <c r="L1570" i="60"/>
  <c r="J1570" i="60"/>
  <c r="H1570" i="60"/>
  <c r="O1569" i="60"/>
  <c r="M1569" i="60"/>
  <c r="L1569" i="60"/>
  <c r="J1569" i="60"/>
  <c r="H1569" i="60"/>
  <c r="M1568" i="60"/>
  <c r="L1568" i="60"/>
  <c r="J1568" i="60"/>
  <c r="H1568" i="60"/>
  <c r="O1567" i="60"/>
  <c r="M1567" i="60"/>
  <c r="L1567" i="60"/>
  <c r="J1567" i="60"/>
  <c r="H1567" i="60"/>
  <c r="M1566" i="60"/>
  <c r="L1566" i="60"/>
  <c r="J1566" i="60"/>
  <c r="H1566" i="60"/>
  <c r="P1565" i="60"/>
  <c r="O1565" i="60"/>
  <c r="P1563" i="60"/>
  <c r="O1563" i="60"/>
  <c r="O1561" i="60"/>
  <c r="M1561" i="60"/>
  <c r="L1561" i="60"/>
  <c r="L1559" i="60" s="1"/>
  <c r="J1561" i="60"/>
  <c r="J1559" i="60" s="1"/>
  <c r="H1561" i="60"/>
  <c r="M1560" i="60"/>
  <c r="L1560" i="60"/>
  <c r="L1558" i="60" s="1"/>
  <c r="J1560" i="60"/>
  <c r="J1558" i="60" s="1"/>
  <c r="H1560" i="60"/>
  <c r="P1559" i="60"/>
  <c r="O1559" i="60"/>
  <c r="O1557" i="60"/>
  <c r="M1557" i="60"/>
  <c r="L1557" i="60"/>
  <c r="J1557" i="60"/>
  <c r="H1557" i="60"/>
  <c r="M1556" i="60"/>
  <c r="L1556" i="60"/>
  <c r="J1556" i="60"/>
  <c r="H1556" i="60"/>
  <c r="O1555" i="60"/>
  <c r="M1555" i="60"/>
  <c r="L1555" i="60"/>
  <c r="J1555" i="60"/>
  <c r="H1555" i="60"/>
  <c r="M1554" i="60"/>
  <c r="L1554" i="60"/>
  <c r="J1554" i="60"/>
  <c r="H1554" i="60"/>
  <c r="O1553" i="60"/>
  <c r="M1553" i="60"/>
  <c r="L1553" i="60"/>
  <c r="J1553" i="60"/>
  <c r="H1553" i="60"/>
  <c r="M1552" i="60"/>
  <c r="L1552" i="60"/>
  <c r="J1552" i="60"/>
  <c r="H1552" i="60"/>
  <c r="P1551" i="60"/>
  <c r="O1551" i="60"/>
  <c r="O1549" i="60"/>
  <c r="M1549" i="60"/>
  <c r="L1549" i="60"/>
  <c r="J1549" i="60"/>
  <c r="H1549" i="60"/>
  <c r="M1548" i="60"/>
  <c r="L1548" i="60"/>
  <c r="J1548" i="60"/>
  <c r="H1548" i="60"/>
  <c r="O1547" i="60"/>
  <c r="M1547" i="60"/>
  <c r="L1547" i="60"/>
  <c r="J1547" i="60"/>
  <c r="H1547" i="60"/>
  <c r="M1546" i="60"/>
  <c r="L1546" i="60"/>
  <c r="J1546" i="60"/>
  <c r="H1546" i="60"/>
  <c r="P1545" i="60"/>
  <c r="O1545" i="60"/>
  <c r="O1543" i="60"/>
  <c r="M1543" i="60"/>
  <c r="L1543" i="60"/>
  <c r="J1543" i="60"/>
  <c r="H1543" i="60"/>
  <c r="M1542" i="60"/>
  <c r="L1542" i="60"/>
  <c r="J1542" i="60"/>
  <c r="H1542" i="60"/>
  <c r="O1541" i="60"/>
  <c r="M1541" i="60"/>
  <c r="L1541" i="60"/>
  <c r="J1541" i="60"/>
  <c r="H1541" i="60"/>
  <c r="M1540" i="60"/>
  <c r="L1540" i="60"/>
  <c r="J1540" i="60"/>
  <c r="H1540" i="60"/>
  <c r="O1539" i="60"/>
  <c r="M1539" i="60"/>
  <c r="L1539" i="60"/>
  <c r="J1539" i="60"/>
  <c r="H1539" i="60"/>
  <c r="M1538" i="60"/>
  <c r="L1538" i="60"/>
  <c r="J1538" i="60"/>
  <c r="H1538" i="60"/>
  <c r="O1537" i="60"/>
  <c r="M1537" i="60"/>
  <c r="L1537" i="60"/>
  <c r="J1537" i="60"/>
  <c r="H1537" i="60"/>
  <c r="M1536" i="60"/>
  <c r="L1536" i="60"/>
  <c r="J1536" i="60"/>
  <c r="H1536" i="60"/>
  <c r="O1535" i="60"/>
  <c r="M1535" i="60"/>
  <c r="L1535" i="60"/>
  <c r="J1535" i="60"/>
  <c r="H1535" i="60"/>
  <c r="M1534" i="60"/>
  <c r="L1534" i="60"/>
  <c r="J1534" i="60"/>
  <c r="H1534" i="60"/>
  <c r="O1533" i="60"/>
  <c r="M1533" i="60"/>
  <c r="L1533" i="60"/>
  <c r="J1533" i="60"/>
  <c r="H1533" i="60"/>
  <c r="M1532" i="60"/>
  <c r="L1532" i="60"/>
  <c r="J1532" i="60"/>
  <c r="H1532" i="60"/>
  <c r="O1531" i="60"/>
  <c r="M1531" i="60"/>
  <c r="L1531" i="60"/>
  <c r="J1531" i="60"/>
  <c r="H1531" i="60"/>
  <c r="M1530" i="60"/>
  <c r="L1530" i="60"/>
  <c r="J1530" i="60"/>
  <c r="H1530" i="60"/>
  <c r="O1529" i="60"/>
  <c r="M1529" i="60"/>
  <c r="L1529" i="60"/>
  <c r="J1529" i="60"/>
  <c r="H1529" i="60"/>
  <c r="M1528" i="60"/>
  <c r="L1528" i="60"/>
  <c r="J1528" i="60"/>
  <c r="H1528" i="60"/>
  <c r="P1527" i="60"/>
  <c r="O1527" i="60"/>
  <c r="O1525" i="60"/>
  <c r="M1525" i="60"/>
  <c r="L1525" i="60"/>
  <c r="J1525" i="60"/>
  <c r="H1525" i="60"/>
  <c r="M1524" i="60"/>
  <c r="L1524" i="60"/>
  <c r="J1524" i="60"/>
  <c r="H1524" i="60"/>
  <c r="O1523" i="60"/>
  <c r="M1523" i="60"/>
  <c r="L1523" i="60"/>
  <c r="J1523" i="60"/>
  <c r="H1523" i="60"/>
  <c r="M1522" i="60"/>
  <c r="L1522" i="60"/>
  <c r="J1522" i="60"/>
  <c r="H1522" i="60"/>
  <c r="O1521" i="60"/>
  <c r="M1521" i="60"/>
  <c r="L1521" i="60"/>
  <c r="J1521" i="60"/>
  <c r="H1521" i="60"/>
  <c r="M1520" i="60"/>
  <c r="L1520" i="60"/>
  <c r="J1520" i="60"/>
  <c r="H1520" i="60"/>
  <c r="O1519" i="60"/>
  <c r="M1519" i="60"/>
  <c r="L1519" i="60"/>
  <c r="J1519" i="60"/>
  <c r="H1519" i="60"/>
  <c r="M1518" i="60"/>
  <c r="L1518" i="60"/>
  <c r="J1518" i="60"/>
  <c r="H1518" i="60"/>
  <c r="P1517" i="60"/>
  <c r="O1517" i="60"/>
  <c r="O1515" i="60"/>
  <c r="M1515" i="60"/>
  <c r="L1515" i="60"/>
  <c r="J1515" i="60"/>
  <c r="H1515" i="60"/>
  <c r="M1514" i="60"/>
  <c r="L1514" i="60"/>
  <c r="J1514" i="60"/>
  <c r="H1514" i="60"/>
  <c r="O1513" i="60"/>
  <c r="M1513" i="60"/>
  <c r="L1513" i="60"/>
  <c r="J1513" i="60"/>
  <c r="H1513" i="60"/>
  <c r="M1512" i="60"/>
  <c r="L1512" i="60"/>
  <c r="J1512" i="60"/>
  <c r="H1512" i="60"/>
  <c r="O1511" i="60"/>
  <c r="M1511" i="60"/>
  <c r="L1511" i="60"/>
  <c r="J1511" i="60"/>
  <c r="H1511" i="60"/>
  <c r="M1510" i="60"/>
  <c r="L1510" i="60"/>
  <c r="J1510" i="60"/>
  <c r="H1510" i="60"/>
  <c r="O1509" i="60"/>
  <c r="M1509" i="60"/>
  <c r="L1509" i="60"/>
  <c r="J1509" i="60"/>
  <c r="H1509" i="60"/>
  <c r="M1508" i="60"/>
  <c r="L1508" i="60"/>
  <c r="J1508" i="60"/>
  <c r="H1508" i="60"/>
  <c r="O1507" i="60"/>
  <c r="M1507" i="60"/>
  <c r="L1507" i="60"/>
  <c r="J1507" i="60"/>
  <c r="H1507" i="60"/>
  <c r="M1506" i="60"/>
  <c r="L1506" i="60"/>
  <c r="J1506" i="60"/>
  <c r="H1506" i="60"/>
  <c r="O1505" i="60"/>
  <c r="M1505" i="60"/>
  <c r="L1505" i="60"/>
  <c r="J1505" i="60"/>
  <c r="H1505" i="60"/>
  <c r="M1504" i="60"/>
  <c r="L1504" i="60"/>
  <c r="J1504" i="60"/>
  <c r="H1504" i="60"/>
  <c r="O1503" i="60"/>
  <c r="M1503" i="60"/>
  <c r="L1503" i="60"/>
  <c r="J1503" i="60"/>
  <c r="H1503" i="60"/>
  <c r="M1502" i="60"/>
  <c r="L1502" i="60"/>
  <c r="J1502" i="60"/>
  <c r="H1502" i="60"/>
  <c r="O1501" i="60"/>
  <c r="M1501" i="60"/>
  <c r="L1501" i="60"/>
  <c r="J1501" i="60"/>
  <c r="H1501" i="60"/>
  <c r="M1500" i="60"/>
  <c r="L1500" i="60"/>
  <c r="J1500" i="60"/>
  <c r="H1500" i="60"/>
  <c r="O1499" i="60"/>
  <c r="M1499" i="60"/>
  <c r="L1499" i="60"/>
  <c r="J1499" i="60"/>
  <c r="H1499" i="60"/>
  <c r="M1498" i="60"/>
  <c r="L1498" i="60"/>
  <c r="J1498" i="60"/>
  <c r="H1498" i="60"/>
  <c r="O1497" i="60"/>
  <c r="M1497" i="60"/>
  <c r="L1497" i="60"/>
  <c r="J1497" i="60"/>
  <c r="H1497" i="60"/>
  <c r="M1496" i="60"/>
  <c r="L1496" i="60"/>
  <c r="J1496" i="60"/>
  <c r="H1496" i="60"/>
  <c r="O1495" i="60"/>
  <c r="M1495" i="60"/>
  <c r="L1495" i="60"/>
  <c r="J1495" i="60"/>
  <c r="H1495" i="60"/>
  <c r="M1494" i="60"/>
  <c r="L1494" i="60"/>
  <c r="J1494" i="60"/>
  <c r="H1494" i="60"/>
  <c r="O1493" i="60"/>
  <c r="M1493" i="60"/>
  <c r="L1493" i="60"/>
  <c r="J1493" i="60"/>
  <c r="H1493" i="60"/>
  <c r="M1492" i="60"/>
  <c r="L1492" i="60"/>
  <c r="J1492" i="60"/>
  <c r="H1492" i="60"/>
  <c r="O1491" i="60"/>
  <c r="M1491" i="60"/>
  <c r="L1491" i="60"/>
  <c r="J1491" i="60"/>
  <c r="H1491" i="60"/>
  <c r="M1490" i="60"/>
  <c r="L1490" i="60"/>
  <c r="J1490" i="60"/>
  <c r="H1490" i="60"/>
  <c r="O1489" i="60"/>
  <c r="M1489" i="60"/>
  <c r="L1489" i="60"/>
  <c r="J1489" i="60"/>
  <c r="H1489" i="60"/>
  <c r="M1488" i="60"/>
  <c r="L1488" i="60"/>
  <c r="J1488" i="60"/>
  <c r="H1488" i="60"/>
  <c r="O1487" i="60"/>
  <c r="M1487" i="60"/>
  <c r="L1487" i="60"/>
  <c r="J1487" i="60"/>
  <c r="H1487" i="60"/>
  <c r="M1486" i="60"/>
  <c r="L1486" i="60"/>
  <c r="J1486" i="60"/>
  <c r="H1486" i="60"/>
  <c r="O1485" i="60"/>
  <c r="M1485" i="60"/>
  <c r="L1485" i="60"/>
  <c r="J1485" i="60"/>
  <c r="H1485" i="60"/>
  <c r="M1484" i="60"/>
  <c r="L1484" i="60"/>
  <c r="J1484" i="60"/>
  <c r="H1484" i="60"/>
  <c r="O1483" i="60"/>
  <c r="M1483" i="60"/>
  <c r="L1483" i="60"/>
  <c r="J1483" i="60"/>
  <c r="H1483" i="60"/>
  <c r="M1482" i="60"/>
  <c r="L1482" i="60"/>
  <c r="J1482" i="60"/>
  <c r="H1482" i="60"/>
  <c r="O1481" i="60"/>
  <c r="M1481" i="60"/>
  <c r="L1481" i="60"/>
  <c r="J1481" i="60"/>
  <c r="H1481" i="60"/>
  <c r="M1480" i="60"/>
  <c r="L1480" i="60"/>
  <c r="J1480" i="60"/>
  <c r="H1480" i="60"/>
  <c r="O1479" i="60"/>
  <c r="M1479" i="60"/>
  <c r="L1479" i="60"/>
  <c r="J1479" i="60"/>
  <c r="H1479" i="60"/>
  <c r="M1478" i="60"/>
  <c r="L1478" i="60"/>
  <c r="J1478" i="60"/>
  <c r="H1478" i="60"/>
  <c r="O1477" i="60"/>
  <c r="M1477" i="60"/>
  <c r="L1477" i="60"/>
  <c r="J1477" i="60"/>
  <c r="H1477" i="60"/>
  <c r="M1476" i="60"/>
  <c r="L1476" i="60"/>
  <c r="J1476" i="60"/>
  <c r="H1476" i="60"/>
  <c r="P1475" i="60"/>
  <c r="O1475" i="60"/>
  <c r="O1473" i="60"/>
  <c r="M1473" i="60"/>
  <c r="L1473" i="60"/>
  <c r="J1473" i="60"/>
  <c r="H1473" i="60"/>
  <c r="M1472" i="60"/>
  <c r="L1472" i="60"/>
  <c r="J1472" i="60"/>
  <c r="H1472" i="60"/>
  <c r="O1471" i="60"/>
  <c r="M1471" i="60"/>
  <c r="L1471" i="60"/>
  <c r="J1471" i="60"/>
  <c r="H1471" i="60"/>
  <c r="M1470" i="60"/>
  <c r="L1470" i="60"/>
  <c r="J1470" i="60"/>
  <c r="H1470" i="60"/>
  <c r="O1469" i="60"/>
  <c r="M1469" i="60"/>
  <c r="L1469" i="60"/>
  <c r="J1469" i="60"/>
  <c r="H1469" i="60"/>
  <c r="M1468" i="60"/>
  <c r="L1468" i="60"/>
  <c r="J1468" i="60"/>
  <c r="H1468" i="60"/>
  <c r="P1467" i="60"/>
  <c r="O1467" i="60"/>
  <c r="O1465" i="60"/>
  <c r="M1465" i="60"/>
  <c r="L1465" i="60"/>
  <c r="J1465" i="60"/>
  <c r="H1465" i="60"/>
  <c r="M1464" i="60"/>
  <c r="L1464" i="60"/>
  <c r="J1464" i="60"/>
  <c r="H1464" i="60"/>
  <c r="O1463" i="60"/>
  <c r="M1463" i="60"/>
  <c r="L1463" i="60"/>
  <c r="J1463" i="60"/>
  <c r="H1463" i="60"/>
  <c r="M1462" i="60"/>
  <c r="L1462" i="60"/>
  <c r="J1462" i="60"/>
  <c r="H1462" i="60"/>
  <c r="O1461" i="60"/>
  <c r="M1461" i="60"/>
  <c r="L1461" i="60"/>
  <c r="J1461" i="60"/>
  <c r="H1461" i="60"/>
  <c r="M1460" i="60"/>
  <c r="L1460" i="60"/>
  <c r="J1460" i="60"/>
  <c r="H1460" i="60"/>
  <c r="O1459" i="60"/>
  <c r="M1459" i="60"/>
  <c r="L1459" i="60"/>
  <c r="J1459" i="60"/>
  <c r="H1459" i="60"/>
  <c r="M1458" i="60"/>
  <c r="L1458" i="60"/>
  <c r="J1458" i="60"/>
  <c r="H1458" i="60"/>
  <c r="O1457" i="60"/>
  <c r="M1457" i="60"/>
  <c r="L1457" i="60"/>
  <c r="J1457" i="60"/>
  <c r="H1457" i="60"/>
  <c r="M1456" i="60"/>
  <c r="L1456" i="60"/>
  <c r="J1456" i="60"/>
  <c r="H1456" i="60"/>
  <c r="O1455" i="60"/>
  <c r="M1455" i="60"/>
  <c r="L1455" i="60"/>
  <c r="J1455" i="60"/>
  <c r="H1455" i="60"/>
  <c r="M1454" i="60"/>
  <c r="L1454" i="60"/>
  <c r="J1454" i="60"/>
  <c r="H1454" i="60"/>
  <c r="O1453" i="60"/>
  <c r="M1453" i="60"/>
  <c r="L1453" i="60"/>
  <c r="J1453" i="60"/>
  <c r="H1453" i="60"/>
  <c r="M1452" i="60"/>
  <c r="L1452" i="60"/>
  <c r="J1452" i="60"/>
  <c r="H1452" i="60"/>
  <c r="O1451" i="60"/>
  <c r="M1451" i="60"/>
  <c r="L1451" i="60"/>
  <c r="J1451" i="60"/>
  <c r="H1451" i="60"/>
  <c r="M1450" i="60"/>
  <c r="L1450" i="60"/>
  <c r="J1450" i="60"/>
  <c r="H1450" i="60"/>
  <c r="O1449" i="60"/>
  <c r="M1449" i="60"/>
  <c r="L1449" i="60"/>
  <c r="J1449" i="60"/>
  <c r="H1449" i="60"/>
  <c r="M1448" i="60"/>
  <c r="L1448" i="60"/>
  <c r="J1448" i="60"/>
  <c r="H1448" i="60"/>
  <c r="O1447" i="60"/>
  <c r="M1447" i="60"/>
  <c r="L1447" i="60"/>
  <c r="J1447" i="60"/>
  <c r="H1447" i="60"/>
  <c r="M1446" i="60"/>
  <c r="L1446" i="60"/>
  <c r="J1446" i="60"/>
  <c r="H1446" i="60"/>
  <c r="O1445" i="60"/>
  <c r="M1445" i="60"/>
  <c r="L1445" i="60"/>
  <c r="J1445" i="60"/>
  <c r="H1445" i="60"/>
  <c r="M1444" i="60"/>
  <c r="L1444" i="60"/>
  <c r="J1444" i="60"/>
  <c r="H1444" i="60"/>
  <c r="O1443" i="60"/>
  <c r="M1443" i="60"/>
  <c r="L1443" i="60"/>
  <c r="J1443" i="60"/>
  <c r="H1443" i="60"/>
  <c r="M1442" i="60"/>
  <c r="L1442" i="60"/>
  <c r="J1442" i="60"/>
  <c r="H1442" i="60"/>
  <c r="O1441" i="60"/>
  <c r="M1441" i="60"/>
  <c r="L1441" i="60"/>
  <c r="J1441" i="60"/>
  <c r="H1441" i="60"/>
  <c r="M1440" i="60"/>
  <c r="L1440" i="60"/>
  <c r="J1440" i="60"/>
  <c r="H1440" i="60"/>
  <c r="O1439" i="60"/>
  <c r="M1439" i="60"/>
  <c r="L1439" i="60"/>
  <c r="J1439" i="60"/>
  <c r="H1439" i="60"/>
  <c r="M1438" i="60"/>
  <c r="L1438" i="60"/>
  <c r="J1438" i="60"/>
  <c r="H1438" i="60"/>
  <c r="P1437" i="60"/>
  <c r="O1437" i="60"/>
  <c r="O1435" i="60"/>
  <c r="M1435" i="60"/>
  <c r="L1435" i="60"/>
  <c r="J1435" i="60"/>
  <c r="H1435" i="60"/>
  <c r="M1434" i="60"/>
  <c r="L1434" i="60"/>
  <c r="J1434" i="60"/>
  <c r="H1434" i="60"/>
  <c r="O1433" i="60"/>
  <c r="M1433" i="60"/>
  <c r="L1433" i="60"/>
  <c r="J1433" i="60"/>
  <c r="H1433" i="60"/>
  <c r="M1432" i="60"/>
  <c r="L1432" i="60"/>
  <c r="J1432" i="60"/>
  <c r="H1432" i="60"/>
  <c r="O1431" i="60"/>
  <c r="M1431" i="60"/>
  <c r="L1431" i="60"/>
  <c r="J1431" i="60"/>
  <c r="H1431" i="60"/>
  <c r="M1430" i="60"/>
  <c r="L1430" i="60"/>
  <c r="J1430" i="60"/>
  <c r="H1430" i="60"/>
  <c r="O1429" i="60"/>
  <c r="M1429" i="60"/>
  <c r="L1429" i="60"/>
  <c r="J1429" i="60"/>
  <c r="H1429" i="60"/>
  <c r="M1428" i="60"/>
  <c r="L1428" i="60"/>
  <c r="J1428" i="60"/>
  <c r="H1428" i="60"/>
  <c r="O1427" i="60"/>
  <c r="M1427" i="60"/>
  <c r="L1427" i="60"/>
  <c r="J1427" i="60"/>
  <c r="H1427" i="60"/>
  <c r="M1426" i="60"/>
  <c r="L1426" i="60"/>
  <c r="J1426" i="60"/>
  <c r="H1426" i="60"/>
  <c r="O1425" i="60"/>
  <c r="M1425" i="60"/>
  <c r="L1425" i="60"/>
  <c r="J1425" i="60"/>
  <c r="H1425" i="60"/>
  <c r="M1424" i="60"/>
  <c r="L1424" i="60"/>
  <c r="J1424" i="60"/>
  <c r="H1424" i="60"/>
  <c r="P1423" i="60"/>
  <c r="O1423" i="60"/>
  <c r="O1421" i="60"/>
  <c r="M1421" i="60"/>
  <c r="L1421" i="60"/>
  <c r="J1421" i="60"/>
  <c r="H1421" i="60"/>
  <c r="M1420" i="60"/>
  <c r="L1420" i="60"/>
  <c r="J1420" i="60"/>
  <c r="H1420" i="60"/>
  <c r="O1419" i="60"/>
  <c r="M1419" i="60"/>
  <c r="L1419" i="60"/>
  <c r="J1419" i="60"/>
  <c r="H1419" i="60"/>
  <c r="M1418" i="60"/>
  <c r="L1418" i="60"/>
  <c r="J1418" i="60"/>
  <c r="H1418" i="60"/>
  <c r="O1417" i="60"/>
  <c r="M1417" i="60"/>
  <c r="L1417" i="60"/>
  <c r="J1417" i="60"/>
  <c r="H1417" i="60"/>
  <c r="M1416" i="60"/>
  <c r="L1416" i="60"/>
  <c r="J1416" i="60"/>
  <c r="H1416" i="60"/>
  <c r="O1415" i="60"/>
  <c r="M1415" i="60"/>
  <c r="L1415" i="60"/>
  <c r="J1415" i="60"/>
  <c r="H1415" i="60"/>
  <c r="M1414" i="60"/>
  <c r="L1414" i="60"/>
  <c r="J1414" i="60"/>
  <c r="H1414" i="60"/>
  <c r="O1413" i="60"/>
  <c r="M1413" i="60"/>
  <c r="L1413" i="60"/>
  <c r="J1413" i="60"/>
  <c r="H1413" i="60"/>
  <c r="M1412" i="60"/>
  <c r="L1412" i="60"/>
  <c r="J1412" i="60"/>
  <c r="H1412" i="60"/>
  <c r="O1411" i="60"/>
  <c r="M1411" i="60"/>
  <c r="L1411" i="60"/>
  <c r="J1411" i="60"/>
  <c r="H1411" i="60"/>
  <c r="M1410" i="60"/>
  <c r="L1410" i="60"/>
  <c r="J1410" i="60"/>
  <c r="H1410" i="60"/>
  <c r="O1409" i="60"/>
  <c r="M1409" i="60"/>
  <c r="L1409" i="60"/>
  <c r="J1409" i="60"/>
  <c r="H1409" i="60"/>
  <c r="M1408" i="60"/>
  <c r="L1408" i="60"/>
  <c r="J1408" i="60"/>
  <c r="H1408" i="60"/>
  <c r="O1407" i="60"/>
  <c r="M1407" i="60"/>
  <c r="L1407" i="60"/>
  <c r="J1407" i="60"/>
  <c r="H1407" i="60"/>
  <c r="M1406" i="60"/>
  <c r="L1406" i="60"/>
  <c r="J1406" i="60"/>
  <c r="H1406" i="60"/>
  <c r="O1405" i="60"/>
  <c r="M1405" i="60"/>
  <c r="L1405" i="60"/>
  <c r="J1405" i="60"/>
  <c r="H1405" i="60"/>
  <c r="M1404" i="60"/>
  <c r="L1404" i="60"/>
  <c r="J1404" i="60"/>
  <c r="H1404" i="60"/>
  <c r="O1403" i="60"/>
  <c r="M1403" i="60"/>
  <c r="L1403" i="60"/>
  <c r="J1403" i="60"/>
  <c r="H1403" i="60"/>
  <c r="M1402" i="60"/>
  <c r="L1402" i="60"/>
  <c r="J1402" i="60"/>
  <c r="H1402" i="60"/>
  <c r="O1401" i="60"/>
  <c r="M1401" i="60"/>
  <c r="L1401" i="60"/>
  <c r="J1401" i="60"/>
  <c r="H1401" i="60"/>
  <c r="M1400" i="60"/>
  <c r="L1400" i="60"/>
  <c r="J1400" i="60"/>
  <c r="H1400" i="60"/>
  <c r="O1399" i="60"/>
  <c r="M1399" i="60"/>
  <c r="L1399" i="60"/>
  <c r="J1399" i="60"/>
  <c r="H1399" i="60"/>
  <c r="M1398" i="60"/>
  <c r="L1398" i="60"/>
  <c r="J1398" i="60"/>
  <c r="H1398" i="60"/>
  <c r="P1397" i="60"/>
  <c r="O1397" i="60"/>
  <c r="O1395" i="60"/>
  <c r="M1395" i="60"/>
  <c r="L1395" i="60"/>
  <c r="J1395" i="60"/>
  <c r="H1395" i="60"/>
  <c r="M1394" i="60"/>
  <c r="L1394" i="60"/>
  <c r="J1394" i="60"/>
  <c r="H1394" i="60"/>
  <c r="O1393" i="60"/>
  <c r="M1393" i="60"/>
  <c r="L1393" i="60"/>
  <c r="J1393" i="60"/>
  <c r="H1393" i="60"/>
  <c r="M1392" i="60"/>
  <c r="L1392" i="60"/>
  <c r="J1392" i="60"/>
  <c r="H1392" i="60"/>
  <c r="O1391" i="60"/>
  <c r="M1391" i="60"/>
  <c r="L1391" i="60"/>
  <c r="J1391" i="60"/>
  <c r="H1391" i="60"/>
  <c r="M1390" i="60"/>
  <c r="L1390" i="60"/>
  <c r="J1390" i="60"/>
  <c r="H1390" i="60"/>
  <c r="O1389" i="60"/>
  <c r="M1389" i="60"/>
  <c r="L1389" i="60"/>
  <c r="J1389" i="60"/>
  <c r="H1389" i="60"/>
  <c r="M1388" i="60"/>
  <c r="L1388" i="60"/>
  <c r="J1388" i="60"/>
  <c r="H1388" i="60"/>
  <c r="O1387" i="60"/>
  <c r="M1387" i="60"/>
  <c r="L1387" i="60"/>
  <c r="J1387" i="60"/>
  <c r="H1387" i="60"/>
  <c r="M1386" i="60"/>
  <c r="L1386" i="60"/>
  <c r="J1386" i="60"/>
  <c r="H1386" i="60"/>
  <c r="O1385" i="60"/>
  <c r="M1385" i="60"/>
  <c r="L1385" i="60"/>
  <c r="J1385" i="60"/>
  <c r="H1385" i="60"/>
  <c r="M1384" i="60"/>
  <c r="L1384" i="60"/>
  <c r="J1384" i="60"/>
  <c r="H1384" i="60"/>
  <c r="O1383" i="60"/>
  <c r="M1383" i="60"/>
  <c r="L1383" i="60"/>
  <c r="J1383" i="60"/>
  <c r="H1383" i="60"/>
  <c r="M1382" i="60"/>
  <c r="L1382" i="60"/>
  <c r="J1382" i="60"/>
  <c r="H1382" i="60"/>
  <c r="P1381" i="60"/>
  <c r="O1381" i="60"/>
  <c r="O1379" i="60"/>
  <c r="M1379" i="60"/>
  <c r="L1379" i="60"/>
  <c r="J1379" i="60"/>
  <c r="H1379" i="60"/>
  <c r="M1378" i="60"/>
  <c r="L1378" i="60"/>
  <c r="J1378" i="60"/>
  <c r="H1378" i="60"/>
  <c r="O1377" i="60"/>
  <c r="M1377" i="60"/>
  <c r="L1377" i="60"/>
  <c r="J1377" i="60"/>
  <c r="H1377" i="60"/>
  <c r="M1376" i="60"/>
  <c r="L1376" i="60"/>
  <c r="J1376" i="60"/>
  <c r="H1376" i="60"/>
  <c r="O1375" i="60"/>
  <c r="M1375" i="60"/>
  <c r="L1375" i="60"/>
  <c r="J1375" i="60"/>
  <c r="H1375" i="60"/>
  <c r="M1374" i="60"/>
  <c r="L1374" i="60"/>
  <c r="J1374" i="60"/>
  <c r="H1374" i="60"/>
  <c r="O1373" i="60"/>
  <c r="M1373" i="60"/>
  <c r="L1373" i="60"/>
  <c r="J1373" i="60"/>
  <c r="H1373" i="60"/>
  <c r="M1372" i="60"/>
  <c r="L1372" i="60"/>
  <c r="J1372" i="60"/>
  <c r="H1372" i="60"/>
  <c r="O1371" i="60"/>
  <c r="M1371" i="60"/>
  <c r="L1371" i="60"/>
  <c r="J1371" i="60"/>
  <c r="H1371" i="60"/>
  <c r="M1370" i="60"/>
  <c r="L1370" i="60"/>
  <c r="J1370" i="60"/>
  <c r="H1370" i="60"/>
  <c r="O1369" i="60"/>
  <c r="M1369" i="60"/>
  <c r="L1369" i="60"/>
  <c r="J1369" i="60"/>
  <c r="H1369" i="60"/>
  <c r="M1368" i="60"/>
  <c r="L1368" i="60"/>
  <c r="J1368" i="60"/>
  <c r="H1368" i="60"/>
  <c r="O1367" i="60"/>
  <c r="M1367" i="60"/>
  <c r="L1367" i="60"/>
  <c r="J1367" i="60"/>
  <c r="H1367" i="60"/>
  <c r="M1366" i="60"/>
  <c r="L1366" i="60"/>
  <c r="J1366" i="60"/>
  <c r="H1366" i="60"/>
  <c r="P1365" i="60"/>
  <c r="O1365" i="60"/>
  <c r="O1363" i="60"/>
  <c r="M1363" i="60"/>
  <c r="L1363" i="60"/>
  <c r="J1363" i="60"/>
  <c r="H1363" i="60"/>
  <c r="M1362" i="60"/>
  <c r="L1362" i="60"/>
  <c r="J1362" i="60"/>
  <c r="H1362" i="60"/>
  <c r="O1361" i="60"/>
  <c r="M1361" i="60"/>
  <c r="L1361" i="60"/>
  <c r="J1361" i="60"/>
  <c r="H1361" i="60"/>
  <c r="M1360" i="60"/>
  <c r="L1360" i="60"/>
  <c r="J1360" i="60"/>
  <c r="H1360" i="60"/>
  <c r="O1359" i="60"/>
  <c r="M1359" i="60"/>
  <c r="L1359" i="60"/>
  <c r="J1359" i="60"/>
  <c r="H1359" i="60"/>
  <c r="M1358" i="60"/>
  <c r="L1358" i="60"/>
  <c r="J1358" i="60"/>
  <c r="H1358" i="60"/>
  <c r="O1357" i="60"/>
  <c r="M1357" i="60"/>
  <c r="L1357" i="60"/>
  <c r="J1357" i="60"/>
  <c r="H1357" i="60"/>
  <c r="M1356" i="60"/>
  <c r="L1356" i="60"/>
  <c r="J1356" i="60"/>
  <c r="H1356" i="60"/>
  <c r="O1355" i="60"/>
  <c r="M1355" i="60"/>
  <c r="L1355" i="60"/>
  <c r="J1355" i="60"/>
  <c r="H1355" i="60"/>
  <c r="M1354" i="60"/>
  <c r="L1354" i="60"/>
  <c r="J1354" i="60"/>
  <c r="H1354" i="60"/>
  <c r="O1353" i="60"/>
  <c r="M1353" i="60"/>
  <c r="L1353" i="60"/>
  <c r="J1353" i="60"/>
  <c r="H1353" i="60"/>
  <c r="M1352" i="60"/>
  <c r="L1352" i="60"/>
  <c r="J1352" i="60"/>
  <c r="H1352" i="60"/>
  <c r="O1351" i="60"/>
  <c r="M1351" i="60"/>
  <c r="L1351" i="60"/>
  <c r="J1351" i="60"/>
  <c r="H1351" i="60"/>
  <c r="M1350" i="60"/>
  <c r="L1350" i="60"/>
  <c r="J1350" i="60"/>
  <c r="H1350" i="60"/>
  <c r="O1349" i="60"/>
  <c r="M1349" i="60"/>
  <c r="L1349" i="60"/>
  <c r="J1349" i="60"/>
  <c r="H1349" i="60"/>
  <c r="M1348" i="60"/>
  <c r="L1348" i="60"/>
  <c r="J1348" i="60"/>
  <c r="H1348" i="60"/>
  <c r="O1347" i="60"/>
  <c r="M1347" i="60"/>
  <c r="L1347" i="60"/>
  <c r="J1347" i="60"/>
  <c r="H1347" i="60"/>
  <c r="M1346" i="60"/>
  <c r="L1346" i="60"/>
  <c r="J1346" i="60"/>
  <c r="H1346" i="60"/>
  <c r="O1345" i="60"/>
  <c r="M1345" i="60"/>
  <c r="L1345" i="60"/>
  <c r="J1345" i="60"/>
  <c r="H1345" i="60"/>
  <c r="M1344" i="60"/>
  <c r="L1344" i="60"/>
  <c r="J1344" i="60"/>
  <c r="H1344" i="60"/>
  <c r="O1343" i="60"/>
  <c r="M1343" i="60"/>
  <c r="L1343" i="60"/>
  <c r="J1343" i="60"/>
  <c r="H1343" i="60"/>
  <c r="M1342" i="60"/>
  <c r="L1342" i="60"/>
  <c r="J1342" i="60"/>
  <c r="H1342" i="60"/>
  <c r="O1341" i="60"/>
  <c r="M1341" i="60"/>
  <c r="L1341" i="60"/>
  <c r="J1341" i="60"/>
  <c r="H1341" i="60"/>
  <c r="M1340" i="60"/>
  <c r="L1340" i="60"/>
  <c r="J1340" i="60"/>
  <c r="H1340" i="60"/>
  <c r="O1339" i="60"/>
  <c r="M1339" i="60"/>
  <c r="L1339" i="60"/>
  <c r="J1339" i="60"/>
  <c r="H1339" i="60"/>
  <c r="M1338" i="60"/>
  <c r="L1338" i="60"/>
  <c r="J1338" i="60"/>
  <c r="H1338" i="60"/>
  <c r="O1337" i="60"/>
  <c r="M1337" i="60"/>
  <c r="L1337" i="60"/>
  <c r="J1337" i="60"/>
  <c r="H1337" i="60"/>
  <c r="M1336" i="60"/>
  <c r="L1336" i="60"/>
  <c r="J1336" i="60"/>
  <c r="H1336" i="60"/>
  <c r="O1335" i="60"/>
  <c r="M1335" i="60"/>
  <c r="L1335" i="60"/>
  <c r="J1335" i="60"/>
  <c r="H1335" i="60"/>
  <c r="M1334" i="60"/>
  <c r="L1334" i="60"/>
  <c r="J1334" i="60"/>
  <c r="H1334" i="60"/>
  <c r="O1333" i="60"/>
  <c r="M1333" i="60"/>
  <c r="L1333" i="60"/>
  <c r="J1333" i="60"/>
  <c r="H1333" i="60"/>
  <c r="M1332" i="60"/>
  <c r="L1332" i="60"/>
  <c r="J1332" i="60"/>
  <c r="H1332" i="60"/>
  <c r="O1331" i="60"/>
  <c r="M1331" i="60"/>
  <c r="L1331" i="60"/>
  <c r="J1331" i="60"/>
  <c r="H1331" i="60"/>
  <c r="M1330" i="60"/>
  <c r="L1330" i="60"/>
  <c r="J1330" i="60"/>
  <c r="H1330" i="60"/>
  <c r="O1329" i="60"/>
  <c r="M1329" i="60"/>
  <c r="L1329" i="60"/>
  <c r="J1329" i="60"/>
  <c r="H1329" i="60"/>
  <c r="M1328" i="60"/>
  <c r="L1328" i="60"/>
  <c r="J1328" i="60"/>
  <c r="H1328" i="60"/>
  <c r="O1327" i="60"/>
  <c r="M1327" i="60"/>
  <c r="L1327" i="60"/>
  <c r="J1327" i="60"/>
  <c r="H1327" i="60"/>
  <c r="M1326" i="60"/>
  <c r="L1326" i="60"/>
  <c r="J1326" i="60"/>
  <c r="H1326" i="60"/>
  <c r="O1325" i="60"/>
  <c r="M1325" i="60"/>
  <c r="L1325" i="60"/>
  <c r="J1325" i="60"/>
  <c r="H1325" i="60"/>
  <c r="M1324" i="60"/>
  <c r="L1324" i="60"/>
  <c r="J1324" i="60"/>
  <c r="H1324" i="60"/>
  <c r="P1323" i="60"/>
  <c r="O1323" i="60"/>
  <c r="O1321" i="60"/>
  <c r="M1321" i="60"/>
  <c r="L1321" i="60"/>
  <c r="J1321" i="60"/>
  <c r="H1321" i="60"/>
  <c r="M1320" i="60"/>
  <c r="L1320" i="60"/>
  <c r="J1320" i="60"/>
  <c r="H1320" i="60"/>
  <c r="O1319" i="60"/>
  <c r="M1319" i="60"/>
  <c r="L1319" i="60"/>
  <c r="J1319" i="60"/>
  <c r="H1319" i="60"/>
  <c r="M1318" i="60"/>
  <c r="L1318" i="60"/>
  <c r="J1318" i="60"/>
  <c r="H1318" i="60"/>
  <c r="O1317" i="60"/>
  <c r="M1317" i="60"/>
  <c r="L1317" i="60"/>
  <c r="J1317" i="60"/>
  <c r="H1317" i="60"/>
  <c r="M1316" i="60"/>
  <c r="L1316" i="60"/>
  <c r="J1316" i="60"/>
  <c r="H1316" i="60"/>
  <c r="O1315" i="60"/>
  <c r="M1315" i="60"/>
  <c r="L1315" i="60"/>
  <c r="J1315" i="60"/>
  <c r="H1315" i="60"/>
  <c r="M1314" i="60"/>
  <c r="L1314" i="60"/>
  <c r="J1314" i="60"/>
  <c r="H1314" i="60"/>
  <c r="O1313" i="60"/>
  <c r="M1313" i="60"/>
  <c r="L1313" i="60"/>
  <c r="J1313" i="60"/>
  <c r="H1313" i="60"/>
  <c r="M1312" i="60"/>
  <c r="L1312" i="60"/>
  <c r="J1312" i="60"/>
  <c r="H1312" i="60"/>
  <c r="P1311" i="60"/>
  <c r="O1311" i="60"/>
  <c r="O1309" i="60"/>
  <c r="M1309" i="60"/>
  <c r="L1309" i="60"/>
  <c r="J1309" i="60"/>
  <c r="H1309" i="60"/>
  <c r="M1308" i="60"/>
  <c r="L1308" i="60"/>
  <c r="J1308" i="60"/>
  <c r="H1308" i="60"/>
  <c r="O1307" i="60"/>
  <c r="M1307" i="60"/>
  <c r="L1307" i="60"/>
  <c r="J1307" i="60"/>
  <c r="H1307" i="60"/>
  <c r="M1306" i="60"/>
  <c r="L1306" i="60"/>
  <c r="J1306" i="60"/>
  <c r="H1306" i="60"/>
  <c r="O1305" i="60"/>
  <c r="M1305" i="60"/>
  <c r="L1305" i="60"/>
  <c r="J1305" i="60"/>
  <c r="H1305" i="60"/>
  <c r="M1304" i="60"/>
  <c r="L1304" i="60"/>
  <c r="J1304" i="60"/>
  <c r="H1304" i="60"/>
  <c r="O1303" i="60"/>
  <c r="M1303" i="60"/>
  <c r="L1303" i="60"/>
  <c r="J1303" i="60"/>
  <c r="H1303" i="60"/>
  <c r="M1302" i="60"/>
  <c r="L1302" i="60"/>
  <c r="J1302" i="60"/>
  <c r="H1302" i="60"/>
  <c r="O1301" i="60"/>
  <c r="M1301" i="60"/>
  <c r="L1301" i="60"/>
  <c r="J1301" i="60"/>
  <c r="H1301" i="60"/>
  <c r="M1300" i="60"/>
  <c r="L1300" i="60"/>
  <c r="J1300" i="60"/>
  <c r="H1300" i="60"/>
  <c r="O1299" i="60"/>
  <c r="M1299" i="60"/>
  <c r="L1299" i="60"/>
  <c r="J1299" i="60"/>
  <c r="H1299" i="60"/>
  <c r="M1298" i="60"/>
  <c r="L1298" i="60"/>
  <c r="J1298" i="60"/>
  <c r="H1298" i="60"/>
  <c r="O1297" i="60"/>
  <c r="M1297" i="60"/>
  <c r="L1297" i="60"/>
  <c r="J1297" i="60"/>
  <c r="H1297" i="60"/>
  <c r="M1296" i="60"/>
  <c r="L1296" i="60"/>
  <c r="J1296" i="60"/>
  <c r="H1296" i="60"/>
  <c r="O1295" i="60"/>
  <c r="M1295" i="60"/>
  <c r="L1295" i="60"/>
  <c r="J1295" i="60"/>
  <c r="H1295" i="60"/>
  <c r="M1294" i="60"/>
  <c r="L1294" i="60"/>
  <c r="J1294" i="60"/>
  <c r="H1294" i="60"/>
  <c r="O1293" i="60"/>
  <c r="M1293" i="60"/>
  <c r="L1293" i="60"/>
  <c r="J1293" i="60"/>
  <c r="H1293" i="60"/>
  <c r="M1292" i="60"/>
  <c r="L1292" i="60"/>
  <c r="J1292" i="60"/>
  <c r="H1292" i="60"/>
  <c r="O1291" i="60"/>
  <c r="M1291" i="60"/>
  <c r="L1291" i="60"/>
  <c r="J1291" i="60"/>
  <c r="H1291" i="60"/>
  <c r="M1290" i="60"/>
  <c r="L1290" i="60"/>
  <c r="J1290" i="60"/>
  <c r="H1290" i="60"/>
  <c r="O1289" i="60"/>
  <c r="M1289" i="60"/>
  <c r="L1289" i="60"/>
  <c r="J1289" i="60"/>
  <c r="H1289" i="60"/>
  <c r="M1288" i="60"/>
  <c r="L1288" i="60"/>
  <c r="J1288" i="60"/>
  <c r="H1288" i="60"/>
  <c r="O1287" i="60"/>
  <c r="M1287" i="60"/>
  <c r="L1287" i="60"/>
  <c r="J1287" i="60"/>
  <c r="H1287" i="60"/>
  <c r="M1286" i="60"/>
  <c r="L1286" i="60"/>
  <c r="J1286" i="60"/>
  <c r="H1286" i="60"/>
  <c r="P1285" i="60"/>
  <c r="O1285" i="60"/>
  <c r="P1283" i="60"/>
  <c r="O1283" i="60"/>
  <c r="P1281" i="60"/>
  <c r="O1281" i="60"/>
  <c r="O1279" i="60"/>
  <c r="M1279" i="60"/>
  <c r="L1279" i="60"/>
  <c r="J1279" i="60"/>
  <c r="H1279" i="60"/>
  <c r="M1278" i="60"/>
  <c r="L1278" i="60"/>
  <c r="J1278" i="60"/>
  <c r="H1278" i="60"/>
  <c r="O1277" i="60"/>
  <c r="M1277" i="60"/>
  <c r="L1277" i="60"/>
  <c r="J1277" i="60"/>
  <c r="H1277" i="60"/>
  <c r="M1276" i="60"/>
  <c r="L1276" i="60"/>
  <c r="J1276" i="60"/>
  <c r="H1276" i="60"/>
  <c r="O1275" i="60"/>
  <c r="M1275" i="60"/>
  <c r="L1275" i="60"/>
  <c r="J1275" i="60"/>
  <c r="H1275" i="60"/>
  <c r="M1274" i="60"/>
  <c r="L1274" i="60"/>
  <c r="J1274" i="60"/>
  <c r="H1274" i="60"/>
  <c r="O1273" i="60"/>
  <c r="M1273" i="60"/>
  <c r="L1273" i="60"/>
  <c r="J1273" i="60"/>
  <c r="H1273" i="60"/>
  <c r="M1272" i="60"/>
  <c r="L1272" i="60"/>
  <c r="J1272" i="60"/>
  <c r="H1272" i="60"/>
  <c r="O1271" i="60"/>
  <c r="M1271" i="60"/>
  <c r="L1271" i="60"/>
  <c r="J1271" i="60"/>
  <c r="H1271" i="60"/>
  <c r="M1270" i="60"/>
  <c r="L1270" i="60"/>
  <c r="J1270" i="60"/>
  <c r="H1270" i="60"/>
  <c r="O1269" i="60"/>
  <c r="M1269" i="60"/>
  <c r="L1269" i="60"/>
  <c r="J1269" i="60"/>
  <c r="H1269" i="60"/>
  <c r="M1268" i="60"/>
  <c r="L1268" i="60"/>
  <c r="J1268" i="60"/>
  <c r="H1268" i="60"/>
  <c r="O1267" i="60"/>
  <c r="M1267" i="60"/>
  <c r="M1266" i="60"/>
  <c r="O1265" i="60"/>
  <c r="M1265" i="60"/>
  <c r="L1265" i="60"/>
  <c r="J1265" i="60"/>
  <c r="H1265" i="60"/>
  <c r="M1264" i="60"/>
  <c r="L1264" i="60"/>
  <c r="J1264" i="60"/>
  <c r="H1264" i="60"/>
  <c r="O1263" i="60"/>
  <c r="M1263" i="60"/>
  <c r="L1263" i="60"/>
  <c r="J1263" i="60"/>
  <c r="H1263" i="60"/>
  <c r="M1262" i="60"/>
  <c r="L1262" i="60"/>
  <c r="J1262" i="60"/>
  <c r="H1262" i="60"/>
  <c r="O1261" i="60"/>
  <c r="M1261" i="60"/>
  <c r="L1261" i="60"/>
  <c r="J1261" i="60"/>
  <c r="H1261" i="60"/>
  <c r="M1260" i="60"/>
  <c r="L1260" i="60"/>
  <c r="J1260" i="60"/>
  <c r="H1260" i="60"/>
  <c r="O1259" i="60"/>
  <c r="M1259" i="60"/>
  <c r="L1259" i="60"/>
  <c r="J1259" i="60"/>
  <c r="H1259" i="60"/>
  <c r="M1258" i="60"/>
  <c r="L1258" i="60"/>
  <c r="J1258" i="60"/>
  <c r="H1258" i="60"/>
  <c r="O1257" i="60"/>
  <c r="M1257" i="60"/>
  <c r="L1257" i="60"/>
  <c r="J1257" i="60"/>
  <c r="H1257" i="60"/>
  <c r="M1256" i="60"/>
  <c r="L1256" i="60"/>
  <c r="J1256" i="60"/>
  <c r="H1256" i="60"/>
  <c r="O1255" i="60"/>
  <c r="M1255" i="60"/>
  <c r="L1255" i="60"/>
  <c r="J1255" i="60"/>
  <c r="H1255" i="60"/>
  <c r="M1254" i="60"/>
  <c r="L1254" i="60"/>
  <c r="J1254" i="60"/>
  <c r="H1254" i="60"/>
  <c r="O1253" i="60"/>
  <c r="M1253" i="60"/>
  <c r="L1253" i="60"/>
  <c r="J1253" i="60"/>
  <c r="H1253" i="60"/>
  <c r="M1252" i="60"/>
  <c r="L1252" i="60"/>
  <c r="J1252" i="60"/>
  <c r="H1252" i="60"/>
  <c r="O1251" i="60"/>
  <c r="M1251" i="60"/>
  <c r="L1251" i="60"/>
  <c r="J1251" i="60"/>
  <c r="H1251" i="60"/>
  <c r="M1250" i="60"/>
  <c r="L1250" i="60"/>
  <c r="J1250" i="60"/>
  <c r="H1250" i="60"/>
  <c r="O1249" i="60"/>
  <c r="M1249" i="60"/>
  <c r="M1248" i="60"/>
  <c r="O1247" i="60"/>
  <c r="M1247" i="60"/>
  <c r="L1247" i="60"/>
  <c r="J1247" i="60"/>
  <c r="H1247" i="60"/>
  <c r="M1246" i="60"/>
  <c r="L1246" i="60"/>
  <c r="J1246" i="60"/>
  <c r="H1246" i="60"/>
  <c r="O1245" i="60"/>
  <c r="M1245" i="60"/>
  <c r="L1245" i="60"/>
  <c r="J1245" i="60"/>
  <c r="H1245" i="60"/>
  <c r="M1244" i="60"/>
  <c r="L1244" i="60"/>
  <c r="J1244" i="60"/>
  <c r="H1244" i="60"/>
  <c r="O1243" i="60"/>
  <c r="M1243" i="60"/>
  <c r="L1243" i="60"/>
  <c r="J1243" i="60"/>
  <c r="H1243" i="60"/>
  <c r="M1242" i="60"/>
  <c r="L1242" i="60"/>
  <c r="J1242" i="60"/>
  <c r="H1242" i="60"/>
  <c r="O1241" i="60"/>
  <c r="M1241" i="60"/>
  <c r="L1241" i="60"/>
  <c r="J1241" i="60"/>
  <c r="H1241" i="60"/>
  <c r="M1240" i="60"/>
  <c r="L1240" i="60"/>
  <c r="J1240" i="60"/>
  <c r="H1240" i="60"/>
  <c r="O1239" i="60"/>
  <c r="M1239" i="60"/>
  <c r="M1238" i="60"/>
  <c r="O1237" i="60"/>
  <c r="M1237" i="60"/>
  <c r="L1237" i="60"/>
  <c r="J1237" i="60"/>
  <c r="H1237" i="60"/>
  <c r="M1236" i="60"/>
  <c r="L1236" i="60"/>
  <c r="J1236" i="60"/>
  <c r="H1236" i="60"/>
  <c r="O1235" i="60"/>
  <c r="M1235" i="60"/>
  <c r="L1235" i="60"/>
  <c r="J1235" i="60"/>
  <c r="H1235" i="60"/>
  <c r="M1234" i="60"/>
  <c r="L1234" i="60"/>
  <c r="J1234" i="60"/>
  <c r="H1234" i="60"/>
  <c r="O1233" i="60"/>
  <c r="M1233" i="60"/>
  <c r="L1233" i="60"/>
  <c r="J1233" i="60"/>
  <c r="H1233" i="60"/>
  <c r="M1232" i="60"/>
  <c r="L1232" i="60"/>
  <c r="J1232" i="60"/>
  <c r="H1232" i="60"/>
  <c r="O1231" i="60"/>
  <c r="M1231" i="60"/>
  <c r="L1231" i="60"/>
  <c r="J1231" i="60"/>
  <c r="H1231" i="60"/>
  <c r="M1230" i="60"/>
  <c r="L1230" i="60"/>
  <c r="J1230" i="60"/>
  <c r="H1230" i="60"/>
  <c r="O1229" i="60"/>
  <c r="M1229" i="60"/>
  <c r="L1229" i="60"/>
  <c r="J1229" i="60"/>
  <c r="H1229" i="60"/>
  <c r="M1228" i="60"/>
  <c r="L1228" i="60"/>
  <c r="J1228" i="60"/>
  <c r="H1228" i="60"/>
  <c r="O1227" i="60"/>
  <c r="M1227" i="60"/>
  <c r="L1227" i="60"/>
  <c r="J1227" i="60"/>
  <c r="H1227" i="60"/>
  <c r="M1226" i="60"/>
  <c r="L1226" i="60"/>
  <c r="J1226" i="60"/>
  <c r="H1226" i="60"/>
  <c r="O1225" i="60"/>
  <c r="M1225" i="60"/>
  <c r="L1225" i="60"/>
  <c r="J1225" i="60"/>
  <c r="H1225" i="60"/>
  <c r="M1224" i="60"/>
  <c r="L1224" i="60"/>
  <c r="J1224" i="60"/>
  <c r="H1224" i="60"/>
  <c r="O1223" i="60"/>
  <c r="M1223" i="60"/>
  <c r="L1223" i="60"/>
  <c r="J1223" i="60"/>
  <c r="H1223" i="60"/>
  <c r="M1222" i="60"/>
  <c r="L1222" i="60"/>
  <c r="J1222" i="60"/>
  <c r="H1222" i="60"/>
  <c r="P1221" i="60"/>
  <c r="O1221" i="60"/>
  <c r="O1219" i="60"/>
  <c r="M1219" i="60"/>
  <c r="L1219" i="60"/>
  <c r="J1219" i="60"/>
  <c r="H1219" i="60"/>
  <c r="M1218" i="60"/>
  <c r="L1218" i="60"/>
  <c r="J1218" i="60"/>
  <c r="H1218" i="60"/>
  <c r="O1217" i="60"/>
  <c r="M1217" i="60"/>
  <c r="L1217" i="60"/>
  <c r="J1217" i="60"/>
  <c r="H1217" i="60"/>
  <c r="M1216" i="60"/>
  <c r="L1216" i="60"/>
  <c r="J1216" i="60"/>
  <c r="H1216" i="60"/>
  <c r="O1215" i="60"/>
  <c r="M1215" i="60"/>
  <c r="L1215" i="60"/>
  <c r="J1215" i="60"/>
  <c r="H1215" i="60"/>
  <c r="M1214" i="60"/>
  <c r="L1214" i="60"/>
  <c r="J1214" i="60"/>
  <c r="H1214" i="60"/>
  <c r="O1213" i="60"/>
  <c r="M1213" i="60"/>
  <c r="L1213" i="60"/>
  <c r="J1213" i="60"/>
  <c r="H1213" i="60"/>
  <c r="M1212" i="60"/>
  <c r="L1212" i="60"/>
  <c r="J1212" i="60"/>
  <c r="H1212" i="60"/>
  <c r="O1211" i="60"/>
  <c r="M1211" i="60"/>
  <c r="L1211" i="60"/>
  <c r="J1211" i="60"/>
  <c r="H1211" i="60"/>
  <c r="M1210" i="60"/>
  <c r="L1210" i="60"/>
  <c r="J1210" i="60"/>
  <c r="H1210" i="60"/>
  <c r="O1209" i="60"/>
  <c r="M1209" i="60"/>
  <c r="L1209" i="60"/>
  <c r="J1209" i="60"/>
  <c r="H1209" i="60"/>
  <c r="M1208" i="60"/>
  <c r="L1208" i="60"/>
  <c r="J1208" i="60"/>
  <c r="H1208" i="60"/>
  <c r="O1207" i="60"/>
  <c r="M1207" i="60"/>
  <c r="L1207" i="60"/>
  <c r="J1207" i="60"/>
  <c r="H1207" i="60"/>
  <c r="M1206" i="60"/>
  <c r="L1206" i="60"/>
  <c r="J1206" i="60"/>
  <c r="H1206" i="60"/>
  <c r="O1205" i="60"/>
  <c r="M1205" i="60"/>
  <c r="L1205" i="60"/>
  <c r="J1205" i="60"/>
  <c r="H1205" i="60"/>
  <c r="M1204" i="60"/>
  <c r="L1204" i="60"/>
  <c r="J1204" i="60"/>
  <c r="H1204" i="60"/>
  <c r="O1203" i="60"/>
  <c r="M1203" i="60"/>
  <c r="L1203" i="60"/>
  <c r="J1203" i="60"/>
  <c r="H1203" i="60"/>
  <c r="M1202" i="60"/>
  <c r="L1202" i="60"/>
  <c r="J1202" i="60"/>
  <c r="H1202" i="60"/>
  <c r="O1201" i="60"/>
  <c r="M1201" i="60"/>
  <c r="L1201" i="60"/>
  <c r="J1201" i="60"/>
  <c r="H1201" i="60"/>
  <c r="M1200" i="60"/>
  <c r="L1200" i="60"/>
  <c r="J1200" i="60"/>
  <c r="H1200" i="60"/>
  <c r="O1199" i="60"/>
  <c r="M1199" i="60"/>
  <c r="L1199" i="60"/>
  <c r="J1199" i="60"/>
  <c r="H1199" i="60"/>
  <c r="M1198" i="60"/>
  <c r="L1198" i="60"/>
  <c r="J1198" i="60"/>
  <c r="H1198" i="60"/>
  <c r="P1197" i="60"/>
  <c r="O1197" i="60"/>
  <c r="O1195" i="60"/>
  <c r="M1195" i="60"/>
  <c r="L1195" i="60"/>
  <c r="J1195" i="60"/>
  <c r="H1195" i="60"/>
  <c r="M1194" i="60"/>
  <c r="L1194" i="60"/>
  <c r="J1194" i="60"/>
  <c r="H1194" i="60"/>
  <c r="O1193" i="60"/>
  <c r="M1193" i="60"/>
  <c r="L1193" i="60"/>
  <c r="J1193" i="60"/>
  <c r="H1193" i="60"/>
  <c r="M1192" i="60"/>
  <c r="L1192" i="60"/>
  <c r="J1192" i="60"/>
  <c r="H1192" i="60"/>
  <c r="O1191" i="60"/>
  <c r="M1191" i="60"/>
  <c r="L1191" i="60"/>
  <c r="J1191" i="60"/>
  <c r="H1191" i="60"/>
  <c r="M1190" i="60"/>
  <c r="L1190" i="60"/>
  <c r="J1190" i="60"/>
  <c r="H1190" i="60"/>
  <c r="O1189" i="60"/>
  <c r="M1189" i="60"/>
  <c r="L1189" i="60"/>
  <c r="J1189" i="60"/>
  <c r="H1189" i="60"/>
  <c r="M1188" i="60"/>
  <c r="L1188" i="60"/>
  <c r="J1188" i="60"/>
  <c r="H1188" i="60"/>
  <c r="O1187" i="60"/>
  <c r="M1187" i="60"/>
  <c r="L1187" i="60"/>
  <c r="J1187" i="60"/>
  <c r="H1187" i="60"/>
  <c r="M1186" i="60"/>
  <c r="L1186" i="60"/>
  <c r="J1186" i="60"/>
  <c r="H1186" i="60"/>
  <c r="O1185" i="60"/>
  <c r="M1185" i="60"/>
  <c r="L1185" i="60"/>
  <c r="J1185" i="60"/>
  <c r="H1185" i="60"/>
  <c r="M1184" i="60"/>
  <c r="L1184" i="60"/>
  <c r="J1184" i="60"/>
  <c r="H1184" i="60"/>
  <c r="O1183" i="60"/>
  <c r="M1183" i="60"/>
  <c r="L1183" i="60"/>
  <c r="J1183" i="60"/>
  <c r="H1183" i="60"/>
  <c r="M1182" i="60"/>
  <c r="L1182" i="60"/>
  <c r="J1182" i="60"/>
  <c r="H1182" i="60"/>
  <c r="O1181" i="60"/>
  <c r="M1181" i="60"/>
  <c r="L1181" i="60"/>
  <c r="J1181" i="60"/>
  <c r="H1181" i="60"/>
  <c r="M1180" i="60"/>
  <c r="L1180" i="60"/>
  <c r="J1180" i="60"/>
  <c r="H1180" i="60"/>
  <c r="O1179" i="60"/>
  <c r="M1179" i="60"/>
  <c r="L1179" i="60"/>
  <c r="J1179" i="60"/>
  <c r="H1179" i="60"/>
  <c r="M1178" i="60"/>
  <c r="L1178" i="60"/>
  <c r="J1178" i="60"/>
  <c r="H1178" i="60"/>
  <c r="O1177" i="60"/>
  <c r="M1177" i="60"/>
  <c r="L1177" i="60"/>
  <c r="J1177" i="60"/>
  <c r="H1177" i="60"/>
  <c r="M1176" i="60"/>
  <c r="L1176" i="60"/>
  <c r="J1176" i="60"/>
  <c r="H1176" i="60"/>
  <c r="O1175" i="60"/>
  <c r="M1175" i="60"/>
  <c r="L1175" i="60"/>
  <c r="J1175" i="60"/>
  <c r="H1175" i="60"/>
  <c r="M1174" i="60"/>
  <c r="L1174" i="60"/>
  <c r="J1174" i="60"/>
  <c r="H1174" i="60"/>
  <c r="O1173" i="60"/>
  <c r="M1173" i="60"/>
  <c r="L1173" i="60"/>
  <c r="J1173" i="60"/>
  <c r="H1173" i="60"/>
  <c r="M1172" i="60"/>
  <c r="L1172" i="60"/>
  <c r="J1172" i="60"/>
  <c r="H1172" i="60"/>
  <c r="O1171" i="60"/>
  <c r="M1171" i="60"/>
  <c r="L1171" i="60"/>
  <c r="J1171" i="60"/>
  <c r="H1171" i="60"/>
  <c r="M1170" i="60"/>
  <c r="L1170" i="60"/>
  <c r="J1170" i="60"/>
  <c r="H1170" i="60"/>
  <c r="O1169" i="60"/>
  <c r="M1169" i="60"/>
  <c r="L1169" i="60"/>
  <c r="J1169" i="60"/>
  <c r="H1169" i="60"/>
  <c r="M1168" i="60"/>
  <c r="L1168" i="60"/>
  <c r="J1168" i="60"/>
  <c r="H1168" i="60"/>
  <c r="O1167" i="60"/>
  <c r="M1167" i="60"/>
  <c r="L1167" i="60"/>
  <c r="J1167" i="60"/>
  <c r="H1167" i="60"/>
  <c r="M1166" i="60"/>
  <c r="L1166" i="60"/>
  <c r="J1166" i="60"/>
  <c r="H1166" i="60"/>
  <c r="O1165" i="60"/>
  <c r="M1165" i="60"/>
  <c r="L1165" i="60"/>
  <c r="J1165" i="60"/>
  <c r="H1165" i="60"/>
  <c r="M1164" i="60"/>
  <c r="L1164" i="60"/>
  <c r="J1164" i="60"/>
  <c r="H1164" i="60"/>
  <c r="O1163" i="60"/>
  <c r="M1163" i="60"/>
  <c r="L1163" i="60"/>
  <c r="J1163" i="60"/>
  <c r="H1163" i="60"/>
  <c r="M1162" i="60"/>
  <c r="L1162" i="60"/>
  <c r="J1162" i="60"/>
  <c r="H1162" i="60"/>
  <c r="O1161" i="60"/>
  <c r="M1161" i="60"/>
  <c r="L1161" i="60"/>
  <c r="J1161" i="60"/>
  <c r="H1161" i="60"/>
  <c r="M1160" i="60"/>
  <c r="L1160" i="60"/>
  <c r="J1160" i="60"/>
  <c r="H1160" i="60"/>
  <c r="O1159" i="60"/>
  <c r="M1159" i="60"/>
  <c r="L1159" i="60"/>
  <c r="J1159" i="60"/>
  <c r="H1159" i="60"/>
  <c r="M1158" i="60"/>
  <c r="L1158" i="60"/>
  <c r="J1158" i="60"/>
  <c r="H1158" i="60"/>
  <c r="O1157" i="60"/>
  <c r="M1157" i="60"/>
  <c r="L1157" i="60"/>
  <c r="J1157" i="60"/>
  <c r="H1157" i="60"/>
  <c r="M1156" i="60"/>
  <c r="L1156" i="60"/>
  <c r="J1156" i="60"/>
  <c r="H1156" i="60"/>
  <c r="O1155" i="60"/>
  <c r="M1155" i="60"/>
  <c r="L1155" i="60"/>
  <c r="J1155" i="60"/>
  <c r="H1155" i="60"/>
  <c r="M1154" i="60"/>
  <c r="L1154" i="60"/>
  <c r="J1154" i="60"/>
  <c r="H1154" i="60"/>
  <c r="O1153" i="60"/>
  <c r="M1153" i="60"/>
  <c r="L1153" i="60"/>
  <c r="J1153" i="60"/>
  <c r="H1153" i="60"/>
  <c r="M1152" i="60"/>
  <c r="L1152" i="60"/>
  <c r="J1152" i="60"/>
  <c r="H1152" i="60"/>
  <c r="O1151" i="60"/>
  <c r="M1151" i="60"/>
  <c r="L1151" i="60"/>
  <c r="J1151" i="60"/>
  <c r="H1151" i="60"/>
  <c r="M1150" i="60"/>
  <c r="L1150" i="60"/>
  <c r="J1150" i="60"/>
  <c r="H1150" i="60"/>
  <c r="O1149" i="60"/>
  <c r="M1149" i="60"/>
  <c r="L1149" i="60"/>
  <c r="J1149" i="60"/>
  <c r="H1149" i="60"/>
  <c r="M1148" i="60"/>
  <c r="L1148" i="60"/>
  <c r="J1148" i="60"/>
  <c r="H1148" i="60"/>
  <c r="O1147" i="60"/>
  <c r="M1147" i="60"/>
  <c r="L1147" i="60"/>
  <c r="J1147" i="60"/>
  <c r="H1147" i="60"/>
  <c r="M1146" i="60"/>
  <c r="L1146" i="60"/>
  <c r="J1146" i="60"/>
  <c r="H1146" i="60"/>
  <c r="O1145" i="60"/>
  <c r="M1145" i="60"/>
  <c r="L1145" i="60"/>
  <c r="J1145" i="60"/>
  <c r="H1145" i="60"/>
  <c r="M1144" i="60"/>
  <c r="L1144" i="60"/>
  <c r="J1144" i="60"/>
  <c r="H1144" i="60"/>
  <c r="O1143" i="60"/>
  <c r="M1143" i="60"/>
  <c r="L1143" i="60"/>
  <c r="J1143" i="60"/>
  <c r="H1143" i="60"/>
  <c r="M1142" i="60"/>
  <c r="L1142" i="60"/>
  <c r="J1142" i="60"/>
  <c r="H1142" i="60"/>
  <c r="O1141" i="60"/>
  <c r="M1141" i="60"/>
  <c r="L1141" i="60"/>
  <c r="J1141" i="60"/>
  <c r="H1141" i="60"/>
  <c r="M1140" i="60"/>
  <c r="L1140" i="60"/>
  <c r="J1140" i="60"/>
  <c r="H1140" i="60"/>
  <c r="O1139" i="60"/>
  <c r="K1139" i="60"/>
  <c r="L1139" i="60" s="1"/>
  <c r="J1139" i="60"/>
  <c r="G1139" i="60"/>
  <c r="H1139" i="60" s="1"/>
  <c r="K1138" i="60"/>
  <c r="L1138" i="60" s="1"/>
  <c r="J1138" i="60"/>
  <c r="G1138" i="60"/>
  <c r="O1137" i="60"/>
  <c r="M1137" i="60"/>
  <c r="L1137" i="60"/>
  <c r="J1137" i="60"/>
  <c r="H1137" i="60"/>
  <c r="M1136" i="60"/>
  <c r="L1136" i="60"/>
  <c r="J1136" i="60"/>
  <c r="H1136" i="60"/>
  <c r="O1135" i="60"/>
  <c r="M1135" i="60"/>
  <c r="L1135" i="60"/>
  <c r="J1135" i="60"/>
  <c r="H1135" i="60"/>
  <c r="M1134" i="60"/>
  <c r="L1134" i="60"/>
  <c r="J1134" i="60"/>
  <c r="H1134" i="60"/>
  <c r="O1133" i="60"/>
  <c r="M1133" i="60"/>
  <c r="L1133" i="60"/>
  <c r="J1133" i="60"/>
  <c r="H1133" i="60"/>
  <c r="M1132" i="60"/>
  <c r="L1132" i="60"/>
  <c r="J1132" i="60"/>
  <c r="H1132" i="60"/>
  <c r="O1131" i="60"/>
  <c r="M1131" i="60"/>
  <c r="L1131" i="60"/>
  <c r="J1131" i="60"/>
  <c r="H1131" i="60"/>
  <c r="M1130" i="60"/>
  <c r="L1130" i="60"/>
  <c r="J1130" i="60"/>
  <c r="H1130" i="60"/>
  <c r="O1129" i="60"/>
  <c r="M1129" i="60"/>
  <c r="L1129" i="60"/>
  <c r="J1129" i="60"/>
  <c r="H1129" i="60"/>
  <c r="M1128" i="60"/>
  <c r="L1128" i="60"/>
  <c r="J1128" i="60"/>
  <c r="H1128" i="60"/>
  <c r="P1127" i="60"/>
  <c r="O1127" i="60"/>
  <c r="P1125" i="60"/>
  <c r="O1125" i="60"/>
  <c r="O1123" i="60"/>
  <c r="M1123" i="60"/>
  <c r="L1123" i="60"/>
  <c r="J1123" i="60"/>
  <c r="H1123" i="60"/>
  <c r="M1122" i="60"/>
  <c r="L1122" i="60"/>
  <c r="J1122" i="60"/>
  <c r="H1122" i="60"/>
  <c r="O1121" i="60"/>
  <c r="M1121" i="60"/>
  <c r="L1121" i="60"/>
  <c r="J1121" i="60"/>
  <c r="H1121" i="60"/>
  <c r="M1120" i="60"/>
  <c r="L1120" i="60"/>
  <c r="J1120" i="60"/>
  <c r="H1120" i="60"/>
  <c r="P1119" i="60"/>
  <c r="O1119" i="60"/>
  <c r="O1117" i="60"/>
  <c r="M1117" i="60"/>
  <c r="L1117" i="60"/>
  <c r="L1115" i="60" s="1"/>
  <c r="J1117" i="60"/>
  <c r="J1115" i="60" s="1"/>
  <c r="H1117" i="60"/>
  <c r="M1116" i="60"/>
  <c r="L1116" i="60"/>
  <c r="L1114" i="60" s="1"/>
  <c r="J1116" i="60"/>
  <c r="J1114" i="60" s="1"/>
  <c r="H1116" i="60"/>
  <c r="P1115" i="60"/>
  <c r="O1115" i="60"/>
  <c r="O1113" i="60"/>
  <c r="M1113" i="60"/>
  <c r="L1113" i="60"/>
  <c r="J1113" i="60"/>
  <c r="H1113" i="60"/>
  <c r="M1112" i="60"/>
  <c r="L1112" i="60"/>
  <c r="J1112" i="60"/>
  <c r="H1112" i="60"/>
  <c r="O1111" i="60"/>
  <c r="M1111" i="60"/>
  <c r="L1111" i="60"/>
  <c r="J1111" i="60"/>
  <c r="H1111" i="60"/>
  <c r="M1110" i="60"/>
  <c r="L1110" i="60"/>
  <c r="J1110" i="60"/>
  <c r="H1110" i="60"/>
  <c r="P1109" i="60"/>
  <c r="O1109" i="60"/>
  <c r="O1107" i="60"/>
  <c r="M1107" i="60"/>
  <c r="L1107" i="60"/>
  <c r="J1107" i="60"/>
  <c r="H1107" i="60"/>
  <c r="M1106" i="60"/>
  <c r="L1106" i="60"/>
  <c r="J1106" i="60"/>
  <c r="H1106" i="60"/>
  <c r="O1105" i="60"/>
  <c r="M1105" i="60"/>
  <c r="L1105" i="60"/>
  <c r="J1105" i="60"/>
  <c r="H1105" i="60"/>
  <c r="M1104" i="60"/>
  <c r="L1104" i="60"/>
  <c r="J1104" i="60"/>
  <c r="H1104" i="60"/>
  <c r="P1103" i="60"/>
  <c r="O1103" i="60"/>
  <c r="O1101" i="60"/>
  <c r="M1101" i="60"/>
  <c r="L1101" i="60"/>
  <c r="J1101" i="60"/>
  <c r="H1101" i="60"/>
  <c r="M1100" i="60"/>
  <c r="L1100" i="60"/>
  <c r="J1100" i="60"/>
  <c r="H1100" i="60"/>
  <c r="O1099" i="60"/>
  <c r="M1099" i="60"/>
  <c r="L1099" i="60"/>
  <c r="J1099" i="60"/>
  <c r="H1099" i="60"/>
  <c r="M1098" i="60"/>
  <c r="L1098" i="60"/>
  <c r="J1098" i="60"/>
  <c r="H1098" i="60"/>
  <c r="O1097" i="60"/>
  <c r="M1097" i="60"/>
  <c r="L1097" i="60"/>
  <c r="J1097" i="60"/>
  <c r="H1097" i="60"/>
  <c r="M1096" i="60"/>
  <c r="L1096" i="60"/>
  <c r="J1096" i="60"/>
  <c r="H1096" i="60"/>
  <c r="P1095" i="60"/>
  <c r="O1095" i="60"/>
  <c r="O1093" i="60"/>
  <c r="M1093" i="60"/>
  <c r="L1093" i="60"/>
  <c r="J1093" i="60"/>
  <c r="H1093" i="60"/>
  <c r="M1092" i="60"/>
  <c r="L1092" i="60"/>
  <c r="J1092" i="60"/>
  <c r="H1092" i="60"/>
  <c r="O1091" i="60"/>
  <c r="M1091" i="60"/>
  <c r="L1091" i="60"/>
  <c r="J1091" i="60"/>
  <c r="H1091" i="60"/>
  <c r="M1090" i="60"/>
  <c r="L1090" i="60"/>
  <c r="J1090" i="60"/>
  <c r="H1090" i="60"/>
  <c r="P1089" i="60"/>
  <c r="O1089" i="60"/>
  <c r="P1087" i="60"/>
  <c r="O1087" i="60"/>
  <c r="O1085" i="60"/>
  <c r="M1085" i="60"/>
  <c r="L1085" i="60"/>
  <c r="J1085" i="60"/>
  <c r="H1085" i="60"/>
  <c r="M1084" i="60"/>
  <c r="L1084" i="60"/>
  <c r="J1084" i="60"/>
  <c r="H1084" i="60"/>
  <c r="O1083" i="60"/>
  <c r="M1083" i="60"/>
  <c r="L1083" i="60"/>
  <c r="J1083" i="60"/>
  <c r="H1083" i="60"/>
  <c r="M1082" i="60"/>
  <c r="L1082" i="60"/>
  <c r="J1082" i="60"/>
  <c r="H1082" i="60"/>
  <c r="O1081" i="60"/>
  <c r="M1081" i="60"/>
  <c r="L1081" i="60"/>
  <c r="J1081" i="60"/>
  <c r="H1081" i="60"/>
  <c r="M1080" i="60"/>
  <c r="L1080" i="60"/>
  <c r="J1080" i="60"/>
  <c r="H1080" i="60"/>
  <c r="O1079" i="60"/>
  <c r="M1079" i="60"/>
  <c r="L1079" i="60"/>
  <c r="J1079" i="60"/>
  <c r="H1079" i="60"/>
  <c r="M1078" i="60"/>
  <c r="L1078" i="60"/>
  <c r="J1078" i="60"/>
  <c r="H1078" i="60"/>
  <c r="O1077" i="60"/>
  <c r="M1077" i="60"/>
  <c r="L1077" i="60"/>
  <c r="J1077" i="60"/>
  <c r="H1077" i="60"/>
  <c r="M1076" i="60"/>
  <c r="L1076" i="60"/>
  <c r="J1076" i="60"/>
  <c r="H1076" i="60"/>
  <c r="O1075" i="60"/>
  <c r="M1075" i="60"/>
  <c r="L1075" i="60"/>
  <c r="J1075" i="60"/>
  <c r="H1075" i="60"/>
  <c r="M1074" i="60"/>
  <c r="L1074" i="60"/>
  <c r="J1074" i="60"/>
  <c r="H1074" i="60"/>
  <c r="O1073" i="60"/>
  <c r="M1073" i="60"/>
  <c r="L1073" i="60"/>
  <c r="J1073" i="60"/>
  <c r="H1073" i="60"/>
  <c r="M1072" i="60"/>
  <c r="L1072" i="60"/>
  <c r="J1072" i="60"/>
  <c r="H1072" i="60"/>
  <c r="O1071" i="60"/>
  <c r="M1071" i="60"/>
  <c r="L1071" i="60"/>
  <c r="J1071" i="60"/>
  <c r="H1071" i="60"/>
  <c r="M1070" i="60"/>
  <c r="L1070" i="60"/>
  <c r="J1070" i="60"/>
  <c r="H1070" i="60"/>
  <c r="O1069" i="60"/>
  <c r="M1069" i="60"/>
  <c r="L1069" i="60"/>
  <c r="J1069" i="60"/>
  <c r="H1069" i="60"/>
  <c r="M1068" i="60"/>
  <c r="L1068" i="60"/>
  <c r="J1068" i="60"/>
  <c r="H1068" i="60"/>
  <c r="O1067" i="60"/>
  <c r="M1067" i="60"/>
  <c r="L1067" i="60"/>
  <c r="J1067" i="60"/>
  <c r="H1067" i="60"/>
  <c r="M1066" i="60"/>
  <c r="L1066" i="60"/>
  <c r="J1066" i="60"/>
  <c r="H1066" i="60"/>
  <c r="P1065" i="60"/>
  <c r="O1065" i="60"/>
  <c r="O1063" i="60"/>
  <c r="M1063" i="60"/>
  <c r="L1063" i="60"/>
  <c r="L1061" i="60" s="1"/>
  <c r="J1063" i="60"/>
  <c r="H1063" i="60"/>
  <c r="H1061" i="60" s="1"/>
  <c r="M1062" i="60"/>
  <c r="L1062" i="60"/>
  <c r="L1060" i="60" s="1"/>
  <c r="J1062" i="60"/>
  <c r="J1060" i="60" s="1"/>
  <c r="H1062" i="60"/>
  <c r="H1060" i="60" s="1"/>
  <c r="P1061" i="60"/>
  <c r="O1061" i="60"/>
  <c r="O1059" i="60"/>
  <c r="M1059" i="60"/>
  <c r="L1059" i="60"/>
  <c r="J1059" i="60"/>
  <c r="H1059" i="60"/>
  <c r="M1058" i="60"/>
  <c r="L1058" i="60"/>
  <c r="J1058" i="60"/>
  <c r="H1058" i="60"/>
  <c r="O1057" i="60"/>
  <c r="M1057" i="60"/>
  <c r="L1057" i="60"/>
  <c r="J1057" i="60"/>
  <c r="H1057" i="60"/>
  <c r="M1056" i="60"/>
  <c r="L1056" i="60"/>
  <c r="J1056" i="60"/>
  <c r="H1056" i="60"/>
  <c r="O1055" i="60"/>
  <c r="M1055" i="60"/>
  <c r="L1055" i="60"/>
  <c r="J1055" i="60"/>
  <c r="H1055" i="60"/>
  <c r="M1054" i="60"/>
  <c r="L1054" i="60"/>
  <c r="J1054" i="60"/>
  <c r="H1054" i="60"/>
  <c r="O1053" i="60"/>
  <c r="M1053" i="60"/>
  <c r="L1053" i="60"/>
  <c r="J1053" i="60"/>
  <c r="H1053" i="60"/>
  <c r="M1052" i="60"/>
  <c r="L1052" i="60"/>
  <c r="J1052" i="60"/>
  <c r="H1052" i="60"/>
  <c r="P1051" i="60"/>
  <c r="O1051" i="60"/>
  <c r="O1049" i="60"/>
  <c r="M1049" i="60"/>
  <c r="L1049" i="60"/>
  <c r="L1047" i="60" s="1"/>
  <c r="J1049" i="60"/>
  <c r="J1047" i="60" s="1"/>
  <c r="H1049" i="60"/>
  <c r="M1048" i="60"/>
  <c r="L1048" i="60"/>
  <c r="L1046" i="60" s="1"/>
  <c r="J1048" i="60"/>
  <c r="J1046" i="60" s="1"/>
  <c r="H1048" i="60"/>
  <c r="P1047" i="60"/>
  <c r="O1047" i="60"/>
  <c r="O1045" i="60"/>
  <c r="M1045" i="60"/>
  <c r="L1045" i="60"/>
  <c r="J1045" i="60"/>
  <c r="H1045" i="60"/>
  <c r="M1044" i="60"/>
  <c r="L1044" i="60"/>
  <c r="J1044" i="60"/>
  <c r="H1044" i="60"/>
  <c r="O1043" i="60"/>
  <c r="M1043" i="60"/>
  <c r="L1043" i="60"/>
  <c r="J1043" i="60"/>
  <c r="H1043" i="60"/>
  <c r="M1042" i="60"/>
  <c r="L1042" i="60"/>
  <c r="J1042" i="60"/>
  <c r="H1042" i="60"/>
  <c r="P1041" i="60"/>
  <c r="O1041" i="60"/>
  <c r="O1039" i="60"/>
  <c r="M1039" i="60"/>
  <c r="L1039" i="60"/>
  <c r="J1039" i="60"/>
  <c r="H1039" i="60"/>
  <c r="M1038" i="60"/>
  <c r="L1038" i="60"/>
  <c r="J1038" i="60"/>
  <c r="H1038" i="60"/>
  <c r="O1037" i="60"/>
  <c r="M1037" i="60"/>
  <c r="L1037" i="60"/>
  <c r="J1037" i="60"/>
  <c r="H1037" i="60"/>
  <c r="M1036" i="60"/>
  <c r="L1036" i="60"/>
  <c r="J1036" i="60"/>
  <c r="H1036" i="60"/>
  <c r="P1035" i="60"/>
  <c r="O1035" i="60"/>
  <c r="O1033" i="60"/>
  <c r="M1033" i="60"/>
  <c r="L1033" i="60"/>
  <c r="L1031" i="60" s="1"/>
  <c r="J1033" i="60"/>
  <c r="J1031" i="60" s="1"/>
  <c r="H1033" i="60"/>
  <c r="H1031" i="60" s="1"/>
  <c r="M1032" i="60"/>
  <c r="L1032" i="60"/>
  <c r="L1030" i="60" s="1"/>
  <c r="J1032" i="60"/>
  <c r="J1030" i="60" s="1"/>
  <c r="H1032" i="60"/>
  <c r="P1031" i="60"/>
  <c r="O1031" i="60"/>
  <c r="O1029" i="60"/>
  <c r="M1029" i="60"/>
  <c r="L1029" i="60"/>
  <c r="J1029" i="60"/>
  <c r="H1029" i="60"/>
  <c r="M1028" i="60"/>
  <c r="L1028" i="60"/>
  <c r="J1028" i="60"/>
  <c r="H1028" i="60"/>
  <c r="O1027" i="60"/>
  <c r="M1027" i="60"/>
  <c r="L1027" i="60"/>
  <c r="J1027" i="60"/>
  <c r="H1027" i="60"/>
  <c r="M1026" i="60"/>
  <c r="L1026" i="60"/>
  <c r="J1026" i="60"/>
  <c r="H1026" i="60"/>
  <c r="O1025" i="60"/>
  <c r="M1025" i="60"/>
  <c r="L1025" i="60"/>
  <c r="J1025" i="60"/>
  <c r="H1025" i="60"/>
  <c r="M1024" i="60"/>
  <c r="L1024" i="60"/>
  <c r="J1024" i="60"/>
  <c r="H1024" i="60"/>
  <c r="O1023" i="60"/>
  <c r="M1023" i="60"/>
  <c r="L1023" i="60"/>
  <c r="J1023" i="60"/>
  <c r="H1023" i="60"/>
  <c r="M1022" i="60"/>
  <c r="L1022" i="60"/>
  <c r="J1022" i="60"/>
  <c r="H1022" i="60"/>
  <c r="O1021" i="60"/>
  <c r="M1021" i="60"/>
  <c r="L1021" i="60"/>
  <c r="J1021" i="60"/>
  <c r="H1021" i="60"/>
  <c r="M1020" i="60"/>
  <c r="L1020" i="60"/>
  <c r="J1020" i="60"/>
  <c r="H1020" i="60"/>
  <c r="O1019" i="60"/>
  <c r="M1019" i="60"/>
  <c r="L1019" i="60"/>
  <c r="J1019" i="60"/>
  <c r="H1019" i="60"/>
  <c r="M1018" i="60"/>
  <c r="L1018" i="60"/>
  <c r="J1018" i="60"/>
  <c r="H1018" i="60"/>
  <c r="P1017" i="60"/>
  <c r="O1017" i="60"/>
  <c r="O1015" i="60"/>
  <c r="M1015" i="60"/>
  <c r="L1015" i="60"/>
  <c r="J1015" i="60"/>
  <c r="H1015" i="60"/>
  <c r="M1014" i="60"/>
  <c r="L1014" i="60"/>
  <c r="J1014" i="60"/>
  <c r="H1014" i="60"/>
  <c r="O1013" i="60"/>
  <c r="M1013" i="60"/>
  <c r="L1013" i="60"/>
  <c r="J1013" i="60"/>
  <c r="H1013" i="60"/>
  <c r="M1012" i="60"/>
  <c r="L1012" i="60"/>
  <c r="J1012" i="60"/>
  <c r="H1012" i="60"/>
  <c r="P1011" i="60"/>
  <c r="O1011" i="60"/>
  <c r="O1009" i="60"/>
  <c r="M1009" i="60"/>
  <c r="L1009" i="60"/>
  <c r="L1007" i="60" s="1"/>
  <c r="J1009" i="60"/>
  <c r="J1007" i="60" s="1"/>
  <c r="H1009" i="60"/>
  <c r="H1007" i="60" s="1"/>
  <c r="M1008" i="60"/>
  <c r="L1008" i="60"/>
  <c r="L1006" i="60" s="1"/>
  <c r="J1008" i="60"/>
  <c r="J1006" i="60" s="1"/>
  <c r="H1008" i="60"/>
  <c r="P1007" i="60"/>
  <c r="O1007" i="60"/>
  <c r="O1005" i="60"/>
  <c r="M1005" i="60"/>
  <c r="L1005" i="60"/>
  <c r="L1003" i="60" s="1"/>
  <c r="J1005" i="60"/>
  <c r="J1003" i="60" s="1"/>
  <c r="H1005" i="60"/>
  <c r="M1004" i="60"/>
  <c r="L1004" i="60"/>
  <c r="L1002" i="60" s="1"/>
  <c r="J1004" i="60"/>
  <c r="J1002" i="60" s="1"/>
  <c r="H1004" i="60"/>
  <c r="H1002" i="60" s="1"/>
  <c r="P1003" i="60"/>
  <c r="O1003" i="60"/>
  <c r="O1001" i="60"/>
  <c r="M1001" i="60"/>
  <c r="L1001" i="60"/>
  <c r="J1001" i="60"/>
  <c r="H1001" i="60"/>
  <c r="M1000" i="60"/>
  <c r="L1000" i="60"/>
  <c r="J1000" i="60"/>
  <c r="H1000" i="60"/>
  <c r="O999" i="60"/>
  <c r="M999" i="60"/>
  <c r="L999" i="60"/>
  <c r="J999" i="60"/>
  <c r="H999" i="60"/>
  <c r="M998" i="60"/>
  <c r="L998" i="60"/>
  <c r="J998" i="60"/>
  <c r="H998" i="60"/>
  <c r="O997" i="60"/>
  <c r="M997" i="60"/>
  <c r="L997" i="60"/>
  <c r="J997" i="60"/>
  <c r="H997" i="60"/>
  <c r="M996" i="60"/>
  <c r="L996" i="60"/>
  <c r="J996" i="60"/>
  <c r="H996" i="60"/>
  <c r="O995" i="60"/>
  <c r="M995" i="60"/>
  <c r="L995" i="60"/>
  <c r="J995" i="60"/>
  <c r="H995" i="60"/>
  <c r="M994" i="60"/>
  <c r="L994" i="60"/>
  <c r="J994" i="60"/>
  <c r="H994" i="60"/>
  <c r="P993" i="60"/>
  <c r="O993" i="60"/>
  <c r="O991" i="60"/>
  <c r="M991" i="60"/>
  <c r="L991" i="60"/>
  <c r="L989" i="60" s="1"/>
  <c r="J991" i="60"/>
  <c r="J989" i="60" s="1"/>
  <c r="H991" i="60"/>
  <c r="M990" i="60"/>
  <c r="L990" i="60"/>
  <c r="L988" i="60" s="1"/>
  <c r="J990" i="60"/>
  <c r="J988" i="60" s="1"/>
  <c r="H990" i="60"/>
  <c r="P989" i="60"/>
  <c r="O989" i="60"/>
  <c r="O987" i="60"/>
  <c r="M987" i="60"/>
  <c r="L987" i="60"/>
  <c r="J987" i="60"/>
  <c r="H987" i="60"/>
  <c r="M986" i="60"/>
  <c r="L986" i="60"/>
  <c r="J986" i="60"/>
  <c r="H986" i="60"/>
  <c r="O985" i="60"/>
  <c r="M985" i="60"/>
  <c r="L985" i="60"/>
  <c r="J985" i="60"/>
  <c r="H985" i="60"/>
  <c r="M984" i="60"/>
  <c r="L984" i="60"/>
  <c r="J984" i="60"/>
  <c r="H984" i="60"/>
  <c r="P983" i="60"/>
  <c r="O983" i="60"/>
  <c r="O981" i="60"/>
  <c r="M981" i="60"/>
  <c r="L981" i="60"/>
  <c r="J981" i="60"/>
  <c r="H981" i="60"/>
  <c r="M980" i="60"/>
  <c r="L980" i="60"/>
  <c r="J980" i="60"/>
  <c r="H980" i="60"/>
  <c r="O979" i="60"/>
  <c r="M979" i="60"/>
  <c r="L979" i="60"/>
  <c r="J979" i="60"/>
  <c r="H979" i="60"/>
  <c r="M978" i="60"/>
  <c r="L978" i="60"/>
  <c r="J978" i="60"/>
  <c r="H978" i="60"/>
  <c r="O977" i="60"/>
  <c r="M977" i="60"/>
  <c r="L977" i="60"/>
  <c r="J977" i="60"/>
  <c r="H977" i="60"/>
  <c r="M976" i="60"/>
  <c r="L976" i="60"/>
  <c r="J976" i="60"/>
  <c r="H976" i="60"/>
  <c r="O975" i="60"/>
  <c r="M975" i="60"/>
  <c r="L975" i="60"/>
  <c r="J975" i="60"/>
  <c r="H975" i="60"/>
  <c r="M974" i="60"/>
  <c r="L974" i="60"/>
  <c r="J974" i="60"/>
  <c r="H974" i="60"/>
  <c r="P973" i="60"/>
  <c r="O973" i="60"/>
  <c r="O971" i="60"/>
  <c r="M971" i="60"/>
  <c r="L971" i="60"/>
  <c r="L969" i="60" s="1"/>
  <c r="J971" i="60"/>
  <c r="J969" i="60" s="1"/>
  <c r="H971" i="60"/>
  <c r="M970" i="60"/>
  <c r="L970" i="60"/>
  <c r="L968" i="60" s="1"/>
  <c r="J970" i="60"/>
  <c r="J968" i="60" s="1"/>
  <c r="H970" i="60"/>
  <c r="P969" i="60"/>
  <c r="O969" i="60"/>
  <c r="O967" i="60"/>
  <c r="M967" i="60"/>
  <c r="L967" i="60"/>
  <c r="L965" i="60" s="1"/>
  <c r="J967" i="60"/>
  <c r="J965" i="60" s="1"/>
  <c r="H967" i="60"/>
  <c r="M966" i="60"/>
  <c r="L966" i="60"/>
  <c r="L964" i="60" s="1"/>
  <c r="J966" i="60"/>
  <c r="J964" i="60" s="1"/>
  <c r="H966" i="60"/>
  <c r="P965" i="60"/>
  <c r="O965" i="60"/>
  <c r="O963" i="60"/>
  <c r="M963" i="60"/>
  <c r="L963" i="60"/>
  <c r="J963" i="60"/>
  <c r="H963" i="60"/>
  <c r="M962" i="60"/>
  <c r="L962" i="60"/>
  <c r="J962" i="60"/>
  <c r="H962" i="60"/>
  <c r="O961" i="60"/>
  <c r="M961" i="60"/>
  <c r="L961" i="60"/>
  <c r="J961" i="60"/>
  <c r="H961" i="60"/>
  <c r="M960" i="60"/>
  <c r="L960" i="60"/>
  <c r="J960" i="60"/>
  <c r="H960" i="60"/>
  <c r="O959" i="60"/>
  <c r="M959" i="60"/>
  <c r="L959" i="60"/>
  <c r="J959" i="60"/>
  <c r="H959" i="60"/>
  <c r="M958" i="60"/>
  <c r="L958" i="60"/>
  <c r="J958" i="60"/>
  <c r="H958" i="60"/>
  <c r="O957" i="60"/>
  <c r="M957" i="60"/>
  <c r="L957" i="60"/>
  <c r="J957" i="60"/>
  <c r="H957" i="60"/>
  <c r="M956" i="60"/>
  <c r="L956" i="60"/>
  <c r="J956" i="60"/>
  <c r="H956" i="60"/>
  <c r="P955" i="60"/>
  <c r="O955" i="60"/>
  <c r="O953" i="60"/>
  <c r="M953" i="60"/>
  <c r="L953" i="60"/>
  <c r="L951" i="60" s="1"/>
  <c r="J953" i="60"/>
  <c r="J951" i="60" s="1"/>
  <c r="H953" i="60"/>
  <c r="M952" i="60"/>
  <c r="L952" i="60"/>
  <c r="L950" i="60" s="1"/>
  <c r="J952" i="60"/>
  <c r="J950" i="60" s="1"/>
  <c r="H952" i="60"/>
  <c r="H950" i="60" s="1"/>
  <c r="P951" i="60"/>
  <c r="O951" i="60"/>
  <c r="O949" i="60"/>
  <c r="M949" i="60"/>
  <c r="L949" i="60"/>
  <c r="J949" i="60"/>
  <c r="H949" i="60"/>
  <c r="M948" i="60"/>
  <c r="L948" i="60"/>
  <c r="J948" i="60"/>
  <c r="H948" i="60"/>
  <c r="O947" i="60"/>
  <c r="M947" i="60"/>
  <c r="L947" i="60"/>
  <c r="J947" i="60"/>
  <c r="H947" i="60"/>
  <c r="M946" i="60"/>
  <c r="L946" i="60"/>
  <c r="J946" i="60"/>
  <c r="H946" i="60"/>
  <c r="O945" i="60"/>
  <c r="M945" i="60"/>
  <c r="L945" i="60"/>
  <c r="J945" i="60"/>
  <c r="H945" i="60"/>
  <c r="M944" i="60"/>
  <c r="L944" i="60"/>
  <c r="J944" i="60"/>
  <c r="H944" i="60"/>
  <c r="O943" i="60"/>
  <c r="M943" i="60"/>
  <c r="L943" i="60"/>
  <c r="J943" i="60"/>
  <c r="H943" i="60"/>
  <c r="M942" i="60"/>
  <c r="L942" i="60"/>
  <c r="J942" i="60"/>
  <c r="H942" i="60"/>
  <c r="O941" i="60"/>
  <c r="M941" i="60"/>
  <c r="L941" i="60"/>
  <c r="J941" i="60"/>
  <c r="H941" i="60"/>
  <c r="M940" i="60"/>
  <c r="L940" i="60"/>
  <c r="J940" i="60"/>
  <c r="H940" i="60"/>
  <c r="P939" i="60"/>
  <c r="O939" i="60"/>
  <c r="P937" i="60"/>
  <c r="O937" i="60"/>
  <c r="O935" i="60"/>
  <c r="M935" i="60"/>
  <c r="L935" i="60"/>
  <c r="J935" i="60"/>
  <c r="H935" i="60"/>
  <c r="M934" i="60"/>
  <c r="L934" i="60"/>
  <c r="J934" i="60"/>
  <c r="H934" i="60"/>
  <c r="O933" i="60"/>
  <c r="M933" i="60"/>
  <c r="L933" i="60"/>
  <c r="J933" i="60"/>
  <c r="H933" i="60"/>
  <c r="M932" i="60"/>
  <c r="L932" i="60"/>
  <c r="J932" i="60"/>
  <c r="H932" i="60"/>
  <c r="O931" i="60"/>
  <c r="M931" i="60"/>
  <c r="L931" i="60"/>
  <c r="J931" i="60"/>
  <c r="H931" i="60"/>
  <c r="M930" i="60"/>
  <c r="L930" i="60"/>
  <c r="J930" i="60"/>
  <c r="H930" i="60"/>
  <c r="O929" i="60"/>
  <c r="M929" i="60"/>
  <c r="L929" i="60"/>
  <c r="J929" i="60"/>
  <c r="H929" i="60"/>
  <c r="M928" i="60"/>
  <c r="L928" i="60"/>
  <c r="J928" i="60"/>
  <c r="H928" i="60"/>
  <c r="O927" i="60"/>
  <c r="M927" i="60"/>
  <c r="L927" i="60"/>
  <c r="J927" i="60"/>
  <c r="H927" i="60"/>
  <c r="M926" i="60"/>
  <c r="L926" i="60"/>
  <c r="J926" i="60"/>
  <c r="H926" i="60"/>
  <c r="O925" i="60"/>
  <c r="M925" i="60"/>
  <c r="L925" i="60"/>
  <c r="J925" i="60"/>
  <c r="H925" i="60"/>
  <c r="M924" i="60"/>
  <c r="L924" i="60"/>
  <c r="J924" i="60"/>
  <c r="H924" i="60"/>
  <c r="P923" i="60"/>
  <c r="O923" i="60"/>
  <c r="O921" i="60"/>
  <c r="M921" i="60"/>
  <c r="L921" i="60"/>
  <c r="J921" i="60"/>
  <c r="H921" i="60"/>
  <c r="M920" i="60"/>
  <c r="L920" i="60"/>
  <c r="J920" i="60"/>
  <c r="H920" i="60"/>
  <c r="O919" i="60"/>
  <c r="M919" i="60"/>
  <c r="L919" i="60"/>
  <c r="J919" i="60"/>
  <c r="H919" i="60"/>
  <c r="M918" i="60"/>
  <c r="L918" i="60"/>
  <c r="J918" i="60"/>
  <c r="H918" i="60"/>
  <c r="O917" i="60"/>
  <c r="M917" i="60"/>
  <c r="L917" i="60"/>
  <c r="J917" i="60"/>
  <c r="H917" i="60"/>
  <c r="M916" i="60"/>
  <c r="L916" i="60"/>
  <c r="J916" i="60"/>
  <c r="H916" i="60"/>
  <c r="O915" i="60"/>
  <c r="M915" i="60"/>
  <c r="L915" i="60"/>
  <c r="J915" i="60"/>
  <c r="H915" i="60"/>
  <c r="M914" i="60"/>
  <c r="L914" i="60"/>
  <c r="J914" i="60"/>
  <c r="H914" i="60"/>
  <c r="O913" i="60"/>
  <c r="M913" i="60"/>
  <c r="L913" i="60"/>
  <c r="J913" i="60"/>
  <c r="H913" i="60"/>
  <c r="M912" i="60"/>
  <c r="L912" i="60"/>
  <c r="J912" i="60"/>
  <c r="H912" i="60"/>
  <c r="O911" i="60"/>
  <c r="M911" i="60"/>
  <c r="L911" i="60"/>
  <c r="J911" i="60"/>
  <c r="H911" i="60"/>
  <c r="M910" i="60"/>
  <c r="L910" i="60"/>
  <c r="J910" i="60"/>
  <c r="H910" i="60"/>
  <c r="O909" i="60"/>
  <c r="M909" i="60"/>
  <c r="L909" i="60"/>
  <c r="J909" i="60"/>
  <c r="H909" i="60"/>
  <c r="M908" i="60"/>
  <c r="L908" i="60"/>
  <c r="J908" i="60"/>
  <c r="H908" i="60"/>
  <c r="O907" i="60"/>
  <c r="M907" i="60"/>
  <c r="L907" i="60"/>
  <c r="J907" i="60"/>
  <c r="H907" i="60"/>
  <c r="M906" i="60"/>
  <c r="L906" i="60"/>
  <c r="J906" i="60"/>
  <c r="H906" i="60"/>
  <c r="O905" i="60"/>
  <c r="M905" i="60"/>
  <c r="L905" i="60"/>
  <c r="J905" i="60"/>
  <c r="H905" i="60"/>
  <c r="M904" i="60"/>
  <c r="L904" i="60"/>
  <c r="J904" i="60"/>
  <c r="H904" i="60"/>
  <c r="O903" i="60"/>
  <c r="M903" i="60"/>
  <c r="L903" i="60"/>
  <c r="J903" i="60"/>
  <c r="H903" i="60"/>
  <c r="M902" i="60"/>
  <c r="L902" i="60"/>
  <c r="J902" i="60"/>
  <c r="H902" i="60"/>
  <c r="O901" i="60"/>
  <c r="M901" i="60"/>
  <c r="L901" i="60"/>
  <c r="J901" i="60"/>
  <c r="H901" i="60"/>
  <c r="M900" i="60"/>
  <c r="L900" i="60"/>
  <c r="J900" i="60"/>
  <c r="H900" i="60"/>
  <c r="O899" i="60"/>
  <c r="M899" i="60"/>
  <c r="L899" i="60"/>
  <c r="J899" i="60"/>
  <c r="H899" i="60"/>
  <c r="M898" i="60"/>
  <c r="L898" i="60"/>
  <c r="J898" i="60"/>
  <c r="H898" i="60"/>
  <c r="O897" i="60"/>
  <c r="M897" i="60"/>
  <c r="L897" i="60"/>
  <c r="J897" i="60"/>
  <c r="H897" i="60"/>
  <c r="M896" i="60"/>
  <c r="L896" i="60"/>
  <c r="J896" i="60"/>
  <c r="H896" i="60"/>
  <c r="O895" i="60"/>
  <c r="M895" i="60"/>
  <c r="L895" i="60"/>
  <c r="J895" i="60"/>
  <c r="H895" i="60"/>
  <c r="M894" i="60"/>
  <c r="L894" i="60"/>
  <c r="J894" i="60"/>
  <c r="H894" i="60"/>
  <c r="O893" i="60"/>
  <c r="M893" i="60"/>
  <c r="L893" i="60"/>
  <c r="J893" i="60"/>
  <c r="H893" i="60"/>
  <c r="M892" i="60"/>
  <c r="L892" i="60"/>
  <c r="J892" i="60"/>
  <c r="H892" i="60"/>
  <c r="O891" i="60"/>
  <c r="M891" i="60"/>
  <c r="L891" i="60"/>
  <c r="J891" i="60"/>
  <c r="H891" i="60"/>
  <c r="M890" i="60"/>
  <c r="L890" i="60"/>
  <c r="J890" i="60"/>
  <c r="H890" i="60"/>
  <c r="O889" i="60"/>
  <c r="M889" i="60"/>
  <c r="L889" i="60"/>
  <c r="J889" i="60"/>
  <c r="H889" i="60"/>
  <c r="M888" i="60"/>
  <c r="L888" i="60"/>
  <c r="J888" i="60"/>
  <c r="H888" i="60"/>
  <c r="O887" i="60"/>
  <c r="M887" i="60"/>
  <c r="L887" i="60"/>
  <c r="J887" i="60"/>
  <c r="H887" i="60"/>
  <c r="M886" i="60"/>
  <c r="L886" i="60"/>
  <c r="J886" i="60"/>
  <c r="H886" i="60"/>
  <c r="O885" i="60"/>
  <c r="M885" i="60"/>
  <c r="L885" i="60"/>
  <c r="J885" i="60"/>
  <c r="H885" i="60"/>
  <c r="M884" i="60"/>
  <c r="L884" i="60"/>
  <c r="J884" i="60"/>
  <c r="H884" i="60"/>
  <c r="P883" i="60"/>
  <c r="O883" i="60"/>
  <c r="O881" i="60"/>
  <c r="M881" i="60"/>
  <c r="L881" i="60"/>
  <c r="J881" i="60"/>
  <c r="H881" i="60"/>
  <c r="M880" i="60"/>
  <c r="L880" i="60"/>
  <c r="J880" i="60"/>
  <c r="H880" i="60"/>
  <c r="O879" i="60"/>
  <c r="M879" i="60"/>
  <c r="L879" i="60"/>
  <c r="J879" i="60"/>
  <c r="H879" i="60"/>
  <c r="M878" i="60"/>
  <c r="L878" i="60"/>
  <c r="J878" i="60"/>
  <c r="H878" i="60"/>
  <c r="O877" i="60"/>
  <c r="M877" i="60"/>
  <c r="L877" i="60"/>
  <c r="J877" i="60"/>
  <c r="H877" i="60"/>
  <c r="M876" i="60"/>
  <c r="L876" i="60"/>
  <c r="J876" i="60"/>
  <c r="H876" i="60"/>
  <c r="O875" i="60"/>
  <c r="M875" i="60"/>
  <c r="L875" i="60"/>
  <c r="J875" i="60"/>
  <c r="H875" i="60"/>
  <c r="M874" i="60"/>
  <c r="L874" i="60"/>
  <c r="J874" i="60"/>
  <c r="H874" i="60"/>
  <c r="O873" i="60"/>
  <c r="M873" i="60"/>
  <c r="L873" i="60"/>
  <c r="J873" i="60"/>
  <c r="H873" i="60"/>
  <c r="M872" i="60"/>
  <c r="L872" i="60"/>
  <c r="J872" i="60"/>
  <c r="H872" i="60"/>
  <c r="O871" i="60"/>
  <c r="M871" i="60"/>
  <c r="L871" i="60"/>
  <c r="J871" i="60"/>
  <c r="H871" i="60"/>
  <c r="M870" i="60"/>
  <c r="L870" i="60"/>
  <c r="J870" i="60"/>
  <c r="H870" i="60"/>
  <c r="O869" i="60"/>
  <c r="M869" i="60"/>
  <c r="L869" i="60"/>
  <c r="J869" i="60"/>
  <c r="H869" i="60"/>
  <c r="M868" i="60"/>
  <c r="L868" i="60"/>
  <c r="J868" i="60"/>
  <c r="H868" i="60"/>
  <c r="O867" i="60"/>
  <c r="M867" i="60"/>
  <c r="L867" i="60"/>
  <c r="J867" i="60"/>
  <c r="H867" i="60"/>
  <c r="M866" i="60"/>
  <c r="L866" i="60"/>
  <c r="J866" i="60"/>
  <c r="H866" i="60"/>
  <c r="O865" i="60"/>
  <c r="M865" i="60"/>
  <c r="L865" i="60"/>
  <c r="J865" i="60"/>
  <c r="H865" i="60"/>
  <c r="M864" i="60"/>
  <c r="L864" i="60"/>
  <c r="J864" i="60"/>
  <c r="H864" i="60"/>
  <c r="O863" i="60"/>
  <c r="M863" i="60"/>
  <c r="L863" i="60"/>
  <c r="J863" i="60"/>
  <c r="H863" i="60"/>
  <c r="M862" i="60"/>
  <c r="L862" i="60"/>
  <c r="J862" i="60"/>
  <c r="H862" i="60"/>
  <c r="O861" i="60"/>
  <c r="M861" i="60"/>
  <c r="L861" i="60"/>
  <c r="J861" i="60"/>
  <c r="H861" i="60"/>
  <c r="M860" i="60"/>
  <c r="L860" i="60"/>
  <c r="J860" i="60"/>
  <c r="H860" i="60"/>
  <c r="O859" i="60"/>
  <c r="M859" i="60"/>
  <c r="L859" i="60"/>
  <c r="J859" i="60"/>
  <c r="H859" i="60"/>
  <c r="M858" i="60"/>
  <c r="L858" i="60"/>
  <c r="J858" i="60"/>
  <c r="H858" i="60"/>
  <c r="O857" i="60"/>
  <c r="M857" i="60"/>
  <c r="L857" i="60"/>
  <c r="J857" i="60"/>
  <c r="H857" i="60"/>
  <c r="M856" i="60"/>
  <c r="L856" i="60"/>
  <c r="J856" i="60"/>
  <c r="H856" i="60"/>
  <c r="O855" i="60"/>
  <c r="M855" i="60"/>
  <c r="L855" i="60"/>
  <c r="J855" i="60"/>
  <c r="H855" i="60"/>
  <c r="M854" i="60"/>
  <c r="L854" i="60"/>
  <c r="J854" i="60"/>
  <c r="H854" i="60"/>
  <c r="O853" i="60"/>
  <c r="M853" i="60"/>
  <c r="L853" i="60"/>
  <c r="J853" i="60"/>
  <c r="H853" i="60"/>
  <c r="M852" i="60"/>
  <c r="L852" i="60"/>
  <c r="J852" i="60"/>
  <c r="H852" i="60"/>
  <c r="O851" i="60"/>
  <c r="M851" i="60"/>
  <c r="L851" i="60"/>
  <c r="J851" i="60"/>
  <c r="H851" i="60"/>
  <c r="M850" i="60"/>
  <c r="L850" i="60"/>
  <c r="J850" i="60"/>
  <c r="H850" i="60"/>
  <c r="O849" i="60"/>
  <c r="M849" i="60"/>
  <c r="L849" i="60"/>
  <c r="J849" i="60"/>
  <c r="H849" i="60"/>
  <c r="M848" i="60"/>
  <c r="L848" i="60"/>
  <c r="J848" i="60"/>
  <c r="H848" i="60"/>
  <c r="O847" i="60"/>
  <c r="M847" i="60"/>
  <c r="L847" i="60"/>
  <c r="J847" i="60"/>
  <c r="H847" i="60"/>
  <c r="M846" i="60"/>
  <c r="L846" i="60"/>
  <c r="J846" i="60"/>
  <c r="H846" i="60"/>
  <c r="P845" i="60"/>
  <c r="O845" i="60"/>
  <c r="O843" i="60"/>
  <c r="M843" i="60"/>
  <c r="L843" i="60"/>
  <c r="J843" i="60"/>
  <c r="H843" i="60"/>
  <c r="M842" i="60"/>
  <c r="L842" i="60"/>
  <c r="J842" i="60"/>
  <c r="H842" i="60"/>
  <c r="O841" i="60"/>
  <c r="M841" i="60"/>
  <c r="L841" i="60"/>
  <c r="J841" i="60"/>
  <c r="H841" i="60"/>
  <c r="M840" i="60"/>
  <c r="L840" i="60"/>
  <c r="J840" i="60"/>
  <c r="H840" i="60"/>
  <c r="O839" i="60"/>
  <c r="M839" i="60"/>
  <c r="L839" i="60"/>
  <c r="J839" i="60"/>
  <c r="H839" i="60"/>
  <c r="M838" i="60"/>
  <c r="L838" i="60"/>
  <c r="J838" i="60"/>
  <c r="H838" i="60"/>
  <c r="O837" i="60"/>
  <c r="M837" i="60"/>
  <c r="L837" i="60"/>
  <c r="J837" i="60"/>
  <c r="H837" i="60"/>
  <c r="M836" i="60"/>
  <c r="L836" i="60"/>
  <c r="J836" i="60"/>
  <c r="H836" i="60"/>
  <c r="O835" i="60"/>
  <c r="M835" i="60"/>
  <c r="L835" i="60"/>
  <c r="J835" i="60"/>
  <c r="H835" i="60"/>
  <c r="M834" i="60"/>
  <c r="L834" i="60"/>
  <c r="J834" i="60"/>
  <c r="H834" i="60"/>
  <c r="O833" i="60"/>
  <c r="M833" i="60"/>
  <c r="L833" i="60"/>
  <c r="J833" i="60"/>
  <c r="H833" i="60"/>
  <c r="M832" i="60"/>
  <c r="L832" i="60"/>
  <c r="J832" i="60"/>
  <c r="H832" i="60"/>
  <c r="O831" i="60"/>
  <c r="M831" i="60"/>
  <c r="L831" i="60"/>
  <c r="J831" i="60"/>
  <c r="H831" i="60"/>
  <c r="M830" i="60"/>
  <c r="L830" i="60"/>
  <c r="J830" i="60"/>
  <c r="H830" i="60"/>
  <c r="O829" i="60"/>
  <c r="M829" i="60"/>
  <c r="L829" i="60"/>
  <c r="J829" i="60"/>
  <c r="H829" i="60"/>
  <c r="M828" i="60"/>
  <c r="L828" i="60"/>
  <c r="J828" i="60"/>
  <c r="H828" i="60"/>
  <c r="O827" i="60"/>
  <c r="M827" i="60"/>
  <c r="L827" i="60"/>
  <c r="J827" i="60"/>
  <c r="H827" i="60"/>
  <c r="M826" i="60"/>
  <c r="L826" i="60"/>
  <c r="J826" i="60"/>
  <c r="H826" i="60"/>
  <c r="O825" i="60"/>
  <c r="M825" i="60"/>
  <c r="L825" i="60"/>
  <c r="J825" i="60"/>
  <c r="H825" i="60"/>
  <c r="M824" i="60"/>
  <c r="L824" i="60"/>
  <c r="J824" i="60"/>
  <c r="H824" i="60"/>
  <c r="O823" i="60"/>
  <c r="M823" i="60"/>
  <c r="L823" i="60"/>
  <c r="J823" i="60"/>
  <c r="H823" i="60"/>
  <c r="M822" i="60"/>
  <c r="L822" i="60"/>
  <c r="J822" i="60"/>
  <c r="H822" i="60"/>
  <c r="O821" i="60"/>
  <c r="M821" i="60"/>
  <c r="L821" i="60"/>
  <c r="J821" i="60"/>
  <c r="H821" i="60"/>
  <c r="M820" i="60"/>
  <c r="L820" i="60"/>
  <c r="J820" i="60"/>
  <c r="H820" i="60"/>
  <c r="O819" i="60"/>
  <c r="M819" i="60"/>
  <c r="L819" i="60"/>
  <c r="J819" i="60"/>
  <c r="H819" i="60"/>
  <c r="M818" i="60"/>
  <c r="L818" i="60"/>
  <c r="J818" i="60"/>
  <c r="H818" i="60"/>
  <c r="O817" i="60"/>
  <c r="M817" i="60"/>
  <c r="L817" i="60"/>
  <c r="J817" i="60"/>
  <c r="H817" i="60"/>
  <c r="M816" i="60"/>
  <c r="L816" i="60"/>
  <c r="J816" i="60"/>
  <c r="H816" i="60"/>
  <c r="O815" i="60"/>
  <c r="M815" i="60"/>
  <c r="L815" i="60"/>
  <c r="J815" i="60"/>
  <c r="H815" i="60"/>
  <c r="M814" i="60"/>
  <c r="L814" i="60"/>
  <c r="J814" i="60"/>
  <c r="H814" i="60"/>
  <c r="O813" i="60"/>
  <c r="M813" i="60"/>
  <c r="L813" i="60"/>
  <c r="J813" i="60"/>
  <c r="H813" i="60"/>
  <c r="M812" i="60"/>
  <c r="L812" i="60"/>
  <c r="J812" i="60"/>
  <c r="H812" i="60"/>
  <c r="O811" i="60"/>
  <c r="M811" i="60"/>
  <c r="L811" i="60"/>
  <c r="J811" i="60"/>
  <c r="H811" i="60"/>
  <c r="M810" i="60"/>
  <c r="L810" i="60"/>
  <c r="J810" i="60"/>
  <c r="H810" i="60"/>
  <c r="O809" i="60"/>
  <c r="M809" i="60"/>
  <c r="L809" i="60"/>
  <c r="J809" i="60"/>
  <c r="H809" i="60"/>
  <c r="M808" i="60"/>
  <c r="L808" i="60"/>
  <c r="J808" i="60"/>
  <c r="H808" i="60"/>
  <c r="O807" i="60"/>
  <c r="M807" i="60"/>
  <c r="L807" i="60"/>
  <c r="J807" i="60"/>
  <c r="H807" i="60"/>
  <c r="M806" i="60"/>
  <c r="L806" i="60"/>
  <c r="J806" i="60"/>
  <c r="H806" i="60"/>
  <c r="O805" i="60"/>
  <c r="M805" i="60"/>
  <c r="L805" i="60"/>
  <c r="J805" i="60"/>
  <c r="H805" i="60"/>
  <c r="M804" i="60"/>
  <c r="L804" i="60"/>
  <c r="J804" i="60"/>
  <c r="H804" i="60"/>
  <c r="O803" i="60"/>
  <c r="M803" i="60"/>
  <c r="L803" i="60"/>
  <c r="J803" i="60"/>
  <c r="H803" i="60"/>
  <c r="M802" i="60"/>
  <c r="L802" i="60"/>
  <c r="J802" i="60"/>
  <c r="H802" i="60"/>
  <c r="P801" i="60"/>
  <c r="O801" i="60"/>
  <c r="O799" i="60"/>
  <c r="M799" i="60"/>
  <c r="L799" i="60"/>
  <c r="J799" i="60"/>
  <c r="H799" i="60"/>
  <c r="M798" i="60"/>
  <c r="L798" i="60"/>
  <c r="J798" i="60"/>
  <c r="H798" i="60"/>
  <c r="O797" i="60"/>
  <c r="M797" i="60"/>
  <c r="L797" i="60"/>
  <c r="J797" i="60"/>
  <c r="H797" i="60"/>
  <c r="M796" i="60"/>
  <c r="L796" i="60"/>
  <c r="J796" i="60"/>
  <c r="H796" i="60"/>
  <c r="O795" i="60"/>
  <c r="M795" i="60"/>
  <c r="L795" i="60"/>
  <c r="J795" i="60"/>
  <c r="H795" i="60"/>
  <c r="M794" i="60"/>
  <c r="L794" i="60"/>
  <c r="J794" i="60"/>
  <c r="H794" i="60"/>
  <c r="O793" i="60"/>
  <c r="M793" i="60"/>
  <c r="L793" i="60"/>
  <c r="J793" i="60"/>
  <c r="H793" i="60"/>
  <c r="M792" i="60"/>
  <c r="L792" i="60"/>
  <c r="J792" i="60"/>
  <c r="H792" i="60"/>
  <c r="O791" i="60"/>
  <c r="M791" i="60"/>
  <c r="L791" i="60"/>
  <c r="J791" i="60"/>
  <c r="H791" i="60"/>
  <c r="M790" i="60"/>
  <c r="L790" i="60"/>
  <c r="J790" i="60"/>
  <c r="H790" i="60"/>
  <c r="O789" i="60"/>
  <c r="M789" i="60"/>
  <c r="L789" i="60"/>
  <c r="J789" i="60"/>
  <c r="H789" i="60"/>
  <c r="M788" i="60"/>
  <c r="L788" i="60"/>
  <c r="J788" i="60"/>
  <c r="H788" i="60"/>
  <c r="O787" i="60"/>
  <c r="M787" i="60"/>
  <c r="L787" i="60"/>
  <c r="J787" i="60"/>
  <c r="H787" i="60"/>
  <c r="M786" i="60"/>
  <c r="L786" i="60"/>
  <c r="J786" i="60"/>
  <c r="H786" i="60"/>
  <c r="O785" i="60"/>
  <c r="M785" i="60"/>
  <c r="L785" i="60"/>
  <c r="J785" i="60"/>
  <c r="H785" i="60"/>
  <c r="M784" i="60"/>
  <c r="L784" i="60"/>
  <c r="J784" i="60"/>
  <c r="H784" i="60"/>
  <c r="O783" i="60"/>
  <c r="M783" i="60"/>
  <c r="L783" i="60"/>
  <c r="J783" i="60"/>
  <c r="H783" i="60"/>
  <c r="M782" i="60"/>
  <c r="L782" i="60"/>
  <c r="J782" i="60"/>
  <c r="H782" i="60"/>
  <c r="O781" i="60"/>
  <c r="M781" i="60"/>
  <c r="L781" i="60"/>
  <c r="J781" i="60"/>
  <c r="H781" i="60"/>
  <c r="M780" i="60"/>
  <c r="L780" i="60"/>
  <c r="J780" i="60"/>
  <c r="H780" i="60"/>
  <c r="O779" i="60"/>
  <c r="M779" i="60"/>
  <c r="L779" i="60"/>
  <c r="J779" i="60"/>
  <c r="H779" i="60"/>
  <c r="M778" i="60"/>
  <c r="L778" i="60"/>
  <c r="J778" i="60"/>
  <c r="H778" i="60"/>
  <c r="O777" i="60"/>
  <c r="M777" i="60"/>
  <c r="L777" i="60"/>
  <c r="J777" i="60"/>
  <c r="H777" i="60"/>
  <c r="M776" i="60"/>
  <c r="L776" i="60"/>
  <c r="J776" i="60"/>
  <c r="H776" i="60"/>
  <c r="O775" i="60"/>
  <c r="M775" i="60"/>
  <c r="L775" i="60"/>
  <c r="J775" i="60"/>
  <c r="H775" i="60"/>
  <c r="M774" i="60"/>
  <c r="L774" i="60"/>
  <c r="J774" i="60"/>
  <c r="H774" i="60"/>
  <c r="O773" i="60"/>
  <c r="M773" i="60"/>
  <c r="L773" i="60"/>
  <c r="J773" i="60"/>
  <c r="H773" i="60"/>
  <c r="M772" i="60"/>
  <c r="L772" i="60"/>
  <c r="J772" i="60"/>
  <c r="H772" i="60"/>
  <c r="O771" i="60"/>
  <c r="M771" i="60"/>
  <c r="L771" i="60"/>
  <c r="J771" i="60"/>
  <c r="H771" i="60"/>
  <c r="M770" i="60"/>
  <c r="L770" i="60"/>
  <c r="J770" i="60"/>
  <c r="H770" i="60"/>
  <c r="O769" i="60"/>
  <c r="M769" i="60"/>
  <c r="L769" i="60"/>
  <c r="J769" i="60"/>
  <c r="H769" i="60"/>
  <c r="M768" i="60"/>
  <c r="L768" i="60"/>
  <c r="J768" i="60"/>
  <c r="H768" i="60"/>
  <c r="O767" i="60"/>
  <c r="M767" i="60"/>
  <c r="L767" i="60"/>
  <c r="J767" i="60"/>
  <c r="H767" i="60"/>
  <c r="M766" i="60"/>
  <c r="L766" i="60"/>
  <c r="J766" i="60"/>
  <c r="H766" i="60"/>
  <c r="O765" i="60"/>
  <c r="M765" i="60"/>
  <c r="L765" i="60"/>
  <c r="J765" i="60"/>
  <c r="H765" i="60"/>
  <c r="M764" i="60"/>
  <c r="L764" i="60"/>
  <c r="J764" i="60"/>
  <c r="H764" i="60"/>
  <c r="O763" i="60"/>
  <c r="M763" i="60"/>
  <c r="L763" i="60"/>
  <c r="J763" i="60"/>
  <c r="H763" i="60"/>
  <c r="M762" i="60"/>
  <c r="L762" i="60"/>
  <c r="J762" i="60"/>
  <c r="H762" i="60"/>
  <c r="O761" i="60"/>
  <c r="M761" i="60"/>
  <c r="L761" i="60"/>
  <c r="J761" i="60"/>
  <c r="H761" i="60"/>
  <c r="M760" i="60"/>
  <c r="L760" i="60"/>
  <c r="J760" i="60"/>
  <c r="H760" i="60"/>
  <c r="O759" i="60"/>
  <c r="M759" i="60"/>
  <c r="L759" i="60"/>
  <c r="J759" i="60"/>
  <c r="H759" i="60"/>
  <c r="M758" i="60"/>
  <c r="L758" i="60"/>
  <c r="J758" i="60"/>
  <c r="H758" i="60"/>
  <c r="O757" i="60"/>
  <c r="M757" i="60"/>
  <c r="L757" i="60"/>
  <c r="J757" i="60"/>
  <c r="H757" i="60"/>
  <c r="M756" i="60"/>
  <c r="L756" i="60"/>
  <c r="J756" i="60"/>
  <c r="H756" i="60"/>
  <c r="O755" i="60"/>
  <c r="M755" i="60"/>
  <c r="L755" i="60"/>
  <c r="J755" i="60"/>
  <c r="H755" i="60"/>
  <c r="M754" i="60"/>
  <c r="L754" i="60"/>
  <c r="J754" i="60"/>
  <c r="H754" i="60"/>
  <c r="O753" i="60"/>
  <c r="M753" i="60"/>
  <c r="L753" i="60"/>
  <c r="J753" i="60"/>
  <c r="H753" i="60"/>
  <c r="M752" i="60"/>
  <c r="L752" i="60"/>
  <c r="J752" i="60"/>
  <c r="H752" i="60"/>
  <c r="O751" i="60"/>
  <c r="M751" i="60"/>
  <c r="L751" i="60"/>
  <c r="J751" i="60"/>
  <c r="H751" i="60"/>
  <c r="M750" i="60"/>
  <c r="L750" i="60"/>
  <c r="J750" i="60"/>
  <c r="H750" i="60"/>
  <c r="O749" i="60"/>
  <c r="M749" i="60"/>
  <c r="L749" i="60"/>
  <c r="J749" i="60"/>
  <c r="H749" i="60"/>
  <c r="M748" i="60"/>
  <c r="L748" i="60"/>
  <c r="J748" i="60"/>
  <c r="H748" i="60"/>
  <c r="O747" i="60"/>
  <c r="M747" i="60"/>
  <c r="L747" i="60"/>
  <c r="J747" i="60"/>
  <c r="H747" i="60"/>
  <c r="M746" i="60"/>
  <c r="L746" i="60"/>
  <c r="J746" i="60"/>
  <c r="H746" i="60"/>
  <c r="O745" i="60"/>
  <c r="M745" i="60"/>
  <c r="L745" i="60"/>
  <c r="J745" i="60"/>
  <c r="H745" i="60"/>
  <c r="M744" i="60"/>
  <c r="L744" i="60"/>
  <c r="J744" i="60"/>
  <c r="H744" i="60"/>
  <c r="O743" i="60"/>
  <c r="M743" i="60"/>
  <c r="L743" i="60"/>
  <c r="J743" i="60"/>
  <c r="H743" i="60"/>
  <c r="M742" i="60"/>
  <c r="L742" i="60"/>
  <c r="J742" i="60"/>
  <c r="H742" i="60"/>
  <c r="O741" i="60"/>
  <c r="M741" i="60"/>
  <c r="L741" i="60"/>
  <c r="J741" i="60"/>
  <c r="H741" i="60"/>
  <c r="M740" i="60"/>
  <c r="L740" i="60"/>
  <c r="J740" i="60"/>
  <c r="H740" i="60"/>
  <c r="O739" i="60"/>
  <c r="M739" i="60"/>
  <c r="L739" i="60"/>
  <c r="J739" i="60"/>
  <c r="H739" i="60"/>
  <c r="M738" i="60"/>
  <c r="L738" i="60"/>
  <c r="J738" i="60"/>
  <c r="H738" i="60"/>
  <c r="O737" i="60"/>
  <c r="M737" i="60"/>
  <c r="L737" i="60"/>
  <c r="J737" i="60"/>
  <c r="H737" i="60"/>
  <c r="M736" i="60"/>
  <c r="L736" i="60"/>
  <c r="J736" i="60"/>
  <c r="H736" i="60"/>
  <c r="O735" i="60"/>
  <c r="M735" i="60"/>
  <c r="L735" i="60"/>
  <c r="J735" i="60"/>
  <c r="H735" i="60"/>
  <c r="M734" i="60"/>
  <c r="L734" i="60"/>
  <c r="J734" i="60"/>
  <c r="H734" i="60"/>
  <c r="O733" i="60"/>
  <c r="M733" i="60"/>
  <c r="L733" i="60"/>
  <c r="J733" i="60"/>
  <c r="H733" i="60"/>
  <c r="M732" i="60"/>
  <c r="L732" i="60"/>
  <c r="J732" i="60"/>
  <c r="H732" i="60"/>
  <c r="O731" i="60"/>
  <c r="M731" i="60"/>
  <c r="L731" i="60"/>
  <c r="J731" i="60"/>
  <c r="H731" i="60"/>
  <c r="M730" i="60"/>
  <c r="L730" i="60"/>
  <c r="J730" i="60"/>
  <c r="H730" i="60"/>
  <c r="O729" i="60"/>
  <c r="M729" i="60"/>
  <c r="L729" i="60"/>
  <c r="J729" i="60"/>
  <c r="H729" i="60"/>
  <c r="M728" i="60"/>
  <c r="L728" i="60"/>
  <c r="J728" i="60"/>
  <c r="H728" i="60"/>
  <c r="O727" i="60"/>
  <c r="M727" i="60"/>
  <c r="L727" i="60"/>
  <c r="J727" i="60"/>
  <c r="H727" i="60"/>
  <c r="M726" i="60"/>
  <c r="L726" i="60"/>
  <c r="J726" i="60"/>
  <c r="H726" i="60"/>
  <c r="O725" i="60"/>
  <c r="M725" i="60"/>
  <c r="L725" i="60"/>
  <c r="J725" i="60"/>
  <c r="H725" i="60"/>
  <c r="M724" i="60"/>
  <c r="L724" i="60"/>
  <c r="J724" i="60"/>
  <c r="H724" i="60"/>
  <c r="O723" i="60"/>
  <c r="M723" i="60"/>
  <c r="L723" i="60"/>
  <c r="J723" i="60"/>
  <c r="H723" i="60"/>
  <c r="M722" i="60"/>
  <c r="L722" i="60"/>
  <c r="J722" i="60"/>
  <c r="H722" i="60"/>
  <c r="O721" i="60"/>
  <c r="M721" i="60"/>
  <c r="L721" i="60"/>
  <c r="J721" i="60"/>
  <c r="H721" i="60"/>
  <c r="M720" i="60"/>
  <c r="L720" i="60"/>
  <c r="J720" i="60"/>
  <c r="H720" i="60"/>
  <c r="O719" i="60"/>
  <c r="M719" i="60"/>
  <c r="L719" i="60"/>
  <c r="J719" i="60"/>
  <c r="H719" i="60"/>
  <c r="M718" i="60"/>
  <c r="L718" i="60"/>
  <c r="J718" i="60"/>
  <c r="H718" i="60"/>
  <c r="O717" i="60"/>
  <c r="M717" i="60"/>
  <c r="L717" i="60"/>
  <c r="J717" i="60"/>
  <c r="H717" i="60"/>
  <c r="M716" i="60"/>
  <c r="L716" i="60"/>
  <c r="J716" i="60"/>
  <c r="H716" i="60"/>
  <c r="P715" i="60"/>
  <c r="O715" i="60"/>
  <c r="P713" i="60"/>
  <c r="O713" i="60"/>
  <c r="O711" i="60"/>
  <c r="M711" i="60"/>
  <c r="L711" i="60"/>
  <c r="J711" i="60"/>
  <c r="H711" i="60"/>
  <c r="M710" i="60"/>
  <c r="L710" i="60"/>
  <c r="J710" i="60"/>
  <c r="H710" i="60"/>
  <c r="O709" i="60"/>
  <c r="M709" i="60"/>
  <c r="L709" i="60"/>
  <c r="J709" i="60"/>
  <c r="H709" i="60"/>
  <c r="M708" i="60"/>
  <c r="L708" i="60"/>
  <c r="J708" i="60"/>
  <c r="H708" i="60"/>
  <c r="O707" i="60"/>
  <c r="M707" i="60"/>
  <c r="L707" i="60"/>
  <c r="J707" i="60"/>
  <c r="H707" i="60"/>
  <c r="M706" i="60"/>
  <c r="L706" i="60"/>
  <c r="J706" i="60"/>
  <c r="H706" i="60"/>
  <c r="O705" i="60"/>
  <c r="M705" i="60"/>
  <c r="L705" i="60"/>
  <c r="J705" i="60"/>
  <c r="H705" i="60"/>
  <c r="M704" i="60"/>
  <c r="L704" i="60"/>
  <c r="J704" i="60"/>
  <c r="H704" i="60"/>
  <c r="O699" i="60"/>
  <c r="M699" i="60"/>
  <c r="L699" i="60"/>
  <c r="J699" i="60"/>
  <c r="H699" i="60"/>
  <c r="M698" i="60"/>
  <c r="L698" i="60"/>
  <c r="J698" i="60"/>
  <c r="H698" i="60"/>
  <c r="O697" i="60"/>
  <c r="M697" i="60"/>
  <c r="L697" i="60"/>
  <c r="J697" i="60"/>
  <c r="H697" i="60"/>
  <c r="M696" i="60"/>
  <c r="L696" i="60"/>
  <c r="J696" i="60"/>
  <c r="H696" i="60"/>
  <c r="O695" i="60"/>
  <c r="M695" i="60"/>
  <c r="L695" i="60"/>
  <c r="J695" i="60"/>
  <c r="H695" i="60"/>
  <c r="M694" i="60"/>
  <c r="L694" i="60"/>
  <c r="J694" i="60"/>
  <c r="H694" i="60"/>
  <c r="O693" i="60"/>
  <c r="M693" i="60"/>
  <c r="L693" i="60"/>
  <c r="J693" i="60"/>
  <c r="H693" i="60"/>
  <c r="M692" i="60"/>
  <c r="L692" i="60"/>
  <c r="J692" i="60"/>
  <c r="H692" i="60"/>
  <c r="O691" i="60"/>
  <c r="M691" i="60"/>
  <c r="L691" i="60"/>
  <c r="J691" i="60"/>
  <c r="H691" i="60"/>
  <c r="M690" i="60"/>
  <c r="L690" i="60"/>
  <c r="J690" i="60"/>
  <c r="H690" i="60"/>
  <c r="O689" i="60"/>
  <c r="M689" i="60"/>
  <c r="L689" i="60"/>
  <c r="J689" i="60"/>
  <c r="H689" i="60"/>
  <c r="M688" i="60"/>
  <c r="L688" i="60"/>
  <c r="J688" i="60"/>
  <c r="H688" i="60"/>
  <c r="O687" i="60"/>
  <c r="M687" i="60"/>
  <c r="L687" i="60"/>
  <c r="J687" i="60"/>
  <c r="H687" i="60"/>
  <c r="M686" i="60"/>
  <c r="L686" i="60"/>
  <c r="J686" i="60"/>
  <c r="H686" i="60"/>
  <c r="O685" i="60"/>
  <c r="M685" i="60"/>
  <c r="L685" i="60"/>
  <c r="J685" i="60"/>
  <c r="H685" i="60"/>
  <c r="M684" i="60"/>
  <c r="L684" i="60"/>
  <c r="J684" i="60"/>
  <c r="H684" i="60"/>
  <c r="P683" i="60"/>
  <c r="O683" i="60"/>
  <c r="O681" i="60"/>
  <c r="M681" i="60"/>
  <c r="L681" i="60"/>
  <c r="J681" i="60"/>
  <c r="H681" i="60"/>
  <c r="M680" i="60"/>
  <c r="L680" i="60"/>
  <c r="J680" i="60"/>
  <c r="H680" i="60"/>
  <c r="O679" i="60"/>
  <c r="M679" i="60"/>
  <c r="L679" i="60"/>
  <c r="J679" i="60"/>
  <c r="H679" i="60"/>
  <c r="M678" i="60"/>
  <c r="L678" i="60"/>
  <c r="J678" i="60"/>
  <c r="H678" i="60"/>
  <c r="O677" i="60"/>
  <c r="M677" i="60"/>
  <c r="L677" i="60"/>
  <c r="J677" i="60"/>
  <c r="H677" i="60"/>
  <c r="M676" i="60"/>
  <c r="L676" i="60"/>
  <c r="J676" i="60"/>
  <c r="H676" i="60"/>
  <c r="O675" i="60"/>
  <c r="M675" i="60"/>
  <c r="L675" i="60"/>
  <c r="J675" i="60"/>
  <c r="H675" i="60"/>
  <c r="M674" i="60"/>
  <c r="L674" i="60"/>
  <c r="J674" i="60"/>
  <c r="H674" i="60"/>
  <c r="O673" i="60"/>
  <c r="M673" i="60"/>
  <c r="L673" i="60"/>
  <c r="J673" i="60"/>
  <c r="H673" i="60"/>
  <c r="M672" i="60"/>
  <c r="L672" i="60"/>
  <c r="J672" i="60"/>
  <c r="H672" i="60"/>
  <c r="O671" i="60"/>
  <c r="M671" i="60"/>
  <c r="L671" i="60"/>
  <c r="J671" i="60"/>
  <c r="H671" i="60"/>
  <c r="M670" i="60"/>
  <c r="L670" i="60"/>
  <c r="J670" i="60"/>
  <c r="H670" i="60"/>
  <c r="M669" i="60"/>
  <c r="M668" i="60"/>
  <c r="L668" i="60"/>
  <c r="J668" i="60"/>
  <c r="H668" i="60"/>
  <c r="M667" i="60"/>
  <c r="M666" i="60"/>
  <c r="L666" i="60"/>
  <c r="J666" i="60"/>
  <c r="H666" i="60"/>
  <c r="M665" i="60"/>
  <c r="M664" i="60"/>
  <c r="L664" i="60"/>
  <c r="J664" i="60"/>
  <c r="H664" i="60"/>
  <c r="M663" i="60"/>
  <c r="M662" i="60"/>
  <c r="L662" i="60"/>
  <c r="J662" i="60"/>
  <c r="H662" i="60"/>
  <c r="M661" i="60"/>
  <c r="M660" i="60"/>
  <c r="L660" i="60"/>
  <c r="J660" i="60"/>
  <c r="H660" i="60"/>
  <c r="O659" i="60"/>
  <c r="M659" i="60"/>
  <c r="L659" i="60"/>
  <c r="J659" i="60"/>
  <c r="H659" i="60"/>
  <c r="M658" i="60"/>
  <c r="L658" i="60"/>
  <c r="J658" i="60"/>
  <c r="H658" i="60"/>
  <c r="P657" i="60"/>
  <c r="O657" i="60"/>
  <c r="P655" i="60"/>
  <c r="O655" i="60"/>
  <c r="O653" i="60"/>
  <c r="M653" i="60"/>
  <c r="L653" i="60"/>
  <c r="J653" i="60"/>
  <c r="H653" i="60"/>
  <c r="M652" i="60"/>
  <c r="L652" i="60"/>
  <c r="J652" i="60"/>
  <c r="H652" i="60"/>
  <c r="O651" i="60"/>
  <c r="M651" i="60"/>
  <c r="L651" i="60"/>
  <c r="J651" i="60"/>
  <c r="H651" i="60"/>
  <c r="M650" i="60"/>
  <c r="L650" i="60"/>
  <c r="J650" i="60"/>
  <c r="H650" i="60"/>
  <c r="O649" i="60"/>
  <c r="M649" i="60"/>
  <c r="L649" i="60"/>
  <c r="J649" i="60"/>
  <c r="H649" i="60"/>
  <c r="M648" i="60"/>
  <c r="L648" i="60"/>
  <c r="J648" i="60"/>
  <c r="H648" i="60"/>
  <c r="O647" i="60"/>
  <c r="M647" i="60"/>
  <c r="L647" i="60"/>
  <c r="J647" i="60"/>
  <c r="H647" i="60"/>
  <c r="M646" i="60"/>
  <c r="L646" i="60"/>
  <c r="J646" i="60"/>
  <c r="H646" i="60"/>
  <c r="P645" i="60"/>
  <c r="O645" i="60"/>
  <c r="O643" i="60"/>
  <c r="M643" i="60"/>
  <c r="L643" i="60"/>
  <c r="J643" i="60"/>
  <c r="H643" i="60"/>
  <c r="M642" i="60"/>
  <c r="L642" i="60"/>
  <c r="J642" i="60"/>
  <c r="H642" i="60"/>
  <c r="O641" i="60"/>
  <c r="M641" i="60"/>
  <c r="L641" i="60"/>
  <c r="J641" i="60"/>
  <c r="H641" i="60"/>
  <c r="M640" i="60"/>
  <c r="L640" i="60"/>
  <c r="J640" i="60"/>
  <c r="H640" i="60"/>
  <c r="O639" i="60"/>
  <c r="M639" i="60"/>
  <c r="L639" i="60"/>
  <c r="J639" i="60"/>
  <c r="H639" i="60"/>
  <c r="M638" i="60"/>
  <c r="L638" i="60"/>
  <c r="J638" i="60"/>
  <c r="H638" i="60"/>
  <c r="O637" i="60"/>
  <c r="M637" i="60"/>
  <c r="L637" i="60"/>
  <c r="J637" i="60"/>
  <c r="H637" i="60"/>
  <c r="M636" i="60"/>
  <c r="L636" i="60"/>
  <c r="J636" i="60"/>
  <c r="H636" i="60"/>
  <c r="O635" i="60"/>
  <c r="M635" i="60"/>
  <c r="L635" i="60"/>
  <c r="J635" i="60"/>
  <c r="H635" i="60"/>
  <c r="M634" i="60"/>
  <c r="L634" i="60"/>
  <c r="J634" i="60"/>
  <c r="H634" i="60"/>
  <c r="O633" i="60"/>
  <c r="M633" i="60"/>
  <c r="L633" i="60"/>
  <c r="J633" i="60"/>
  <c r="H633" i="60"/>
  <c r="M632" i="60"/>
  <c r="L632" i="60"/>
  <c r="J632" i="60"/>
  <c r="H632" i="60"/>
  <c r="O631" i="60"/>
  <c r="M631" i="60"/>
  <c r="L631" i="60"/>
  <c r="J631" i="60"/>
  <c r="H631" i="60"/>
  <c r="M630" i="60"/>
  <c r="L630" i="60"/>
  <c r="J630" i="60"/>
  <c r="H630" i="60"/>
  <c r="O629" i="60"/>
  <c r="M629" i="60"/>
  <c r="L629" i="60"/>
  <c r="J629" i="60"/>
  <c r="H629" i="60"/>
  <c r="M628" i="60"/>
  <c r="L628" i="60"/>
  <c r="J628" i="60"/>
  <c r="H628" i="60"/>
  <c r="O627" i="60"/>
  <c r="M627" i="60"/>
  <c r="L627" i="60"/>
  <c r="J627" i="60"/>
  <c r="H627" i="60"/>
  <c r="M626" i="60"/>
  <c r="L626" i="60"/>
  <c r="J626" i="60"/>
  <c r="H626" i="60"/>
  <c r="O625" i="60"/>
  <c r="M625" i="60"/>
  <c r="L625" i="60"/>
  <c r="J625" i="60"/>
  <c r="H625" i="60"/>
  <c r="M624" i="60"/>
  <c r="L624" i="60"/>
  <c r="J624" i="60"/>
  <c r="H624" i="60"/>
  <c r="O623" i="60"/>
  <c r="M623" i="60"/>
  <c r="L623" i="60"/>
  <c r="J623" i="60"/>
  <c r="H623" i="60"/>
  <c r="M622" i="60"/>
  <c r="L622" i="60"/>
  <c r="J622" i="60"/>
  <c r="H622" i="60"/>
  <c r="O621" i="60"/>
  <c r="M621" i="60"/>
  <c r="L621" i="60"/>
  <c r="J621" i="60"/>
  <c r="H621" i="60"/>
  <c r="M620" i="60"/>
  <c r="L620" i="60"/>
  <c r="J620" i="60"/>
  <c r="H620" i="60"/>
  <c r="O619" i="60"/>
  <c r="M619" i="60"/>
  <c r="L619" i="60"/>
  <c r="J619" i="60"/>
  <c r="H619" i="60"/>
  <c r="M618" i="60"/>
  <c r="L618" i="60"/>
  <c r="J618" i="60"/>
  <c r="H618" i="60"/>
  <c r="O617" i="60"/>
  <c r="M617" i="60"/>
  <c r="L617" i="60"/>
  <c r="J617" i="60"/>
  <c r="H617" i="60"/>
  <c r="M616" i="60"/>
  <c r="L616" i="60"/>
  <c r="J616" i="60"/>
  <c r="H616" i="60"/>
  <c r="O615" i="60"/>
  <c r="M615" i="60"/>
  <c r="L615" i="60"/>
  <c r="J615" i="60"/>
  <c r="H615" i="60"/>
  <c r="M614" i="60"/>
  <c r="L614" i="60"/>
  <c r="J614" i="60"/>
  <c r="H614" i="60"/>
  <c r="O613" i="60"/>
  <c r="M613" i="60"/>
  <c r="L613" i="60"/>
  <c r="J613" i="60"/>
  <c r="H613" i="60"/>
  <c r="M612" i="60"/>
  <c r="L612" i="60"/>
  <c r="J612" i="60"/>
  <c r="H612" i="60"/>
  <c r="O611" i="60"/>
  <c r="M611" i="60"/>
  <c r="L611" i="60"/>
  <c r="J611" i="60"/>
  <c r="H611" i="60"/>
  <c r="M610" i="60"/>
  <c r="L610" i="60"/>
  <c r="J610" i="60"/>
  <c r="H610" i="60"/>
  <c r="O609" i="60"/>
  <c r="M609" i="60"/>
  <c r="L609" i="60"/>
  <c r="J609" i="60"/>
  <c r="H609" i="60"/>
  <c r="M608" i="60"/>
  <c r="L608" i="60"/>
  <c r="J608" i="60"/>
  <c r="H608" i="60"/>
  <c r="O607" i="60"/>
  <c r="M607" i="60"/>
  <c r="L607" i="60"/>
  <c r="J607" i="60"/>
  <c r="H607" i="60"/>
  <c r="M606" i="60"/>
  <c r="L606" i="60"/>
  <c r="J606" i="60"/>
  <c r="H606" i="60"/>
  <c r="O605" i="60"/>
  <c r="M605" i="60"/>
  <c r="L605" i="60"/>
  <c r="J605" i="60"/>
  <c r="H605" i="60"/>
  <c r="M604" i="60"/>
  <c r="L604" i="60"/>
  <c r="J604" i="60"/>
  <c r="H604" i="60"/>
  <c r="O603" i="60"/>
  <c r="M603" i="60"/>
  <c r="L603" i="60"/>
  <c r="J603" i="60"/>
  <c r="H603" i="60"/>
  <c r="M602" i="60"/>
  <c r="L602" i="60"/>
  <c r="J602" i="60"/>
  <c r="H602" i="60"/>
  <c r="O601" i="60"/>
  <c r="M601" i="60"/>
  <c r="L601" i="60"/>
  <c r="J601" i="60"/>
  <c r="H601" i="60"/>
  <c r="M600" i="60"/>
  <c r="L600" i="60"/>
  <c r="J600" i="60"/>
  <c r="H600" i="60"/>
  <c r="O599" i="60"/>
  <c r="M599" i="60"/>
  <c r="L599" i="60"/>
  <c r="J599" i="60"/>
  <c r="H599" i="60"/>
  <c r="M598" i="60"/>
  <c r="L598" i="60"/>
  <c r="J598" i="60"/>
  <c r="H598" i="60"/>
  <c r="P597" i="60"/>
  <c r="O597" i="60"/>
  <c r="O595" i="60"/>
  <c r="M595" i="60"/>
  <c r="L595" i="60"/>
  <c r="J595" i="60"/>
  <c r="H595" i="60"/>
  <c r="M594" i="60"/>
  <c r="L594" i="60"/>
  <c r="J594" i="60"/>
  <c r="H594" i="60"/>
  <c r="O593" i="60"/>
  <c r="M593" i="60"/>
  <c r="L593" i="60"/>
  <c r="J593" i="60"/>
  <c r="H593" i="60"/>
  <c r="M592" i="60"/>
  <c r="L592" i="60"/>
  <c r="J592" i="60"/>
  <c r="H592" i="60"/>
  <c r="O591" i="60"/>
  <c r="M591" i="60"/>
  <c r="L591" i="60"/>
  <c r="J591" i="60"/>
  <c r="H591" i="60"/>
  <c r="M590" i="60"/>
  <c r="L590" i="60"/>
  <c r="J590" i="60"/>
  <c r="H590" i="60"/>
  <c r="O589" i="60"/>
  <c r="M589" i="60"/>
  <c r="L589" i="60"/>
  <c r="J589" i="60"/>
  <c r="H589" i="60"/>
  <c r="M588" i="60"/>
  <c r="L588" i="60"/>
  <c r="J588" i="60"/>
  <c r="H588" i="60"/>
  <c r="O587" i="60"/>
  <c r="M587" i="60"/>
  <c r="L587" i="60"/>
  <c r="J587" i="60"/>
  <c r="H587" i="60"/>
  <c r="M586" i="60"/>
  <c r="L586" i="60"/>
  <c r="J586" i="60"/>
  <c r="H586" i="60"/>
  <c r="O585" i="60"/>
  <c r="M585" i="60"/>
  <c r="L585" i="60"/>
  <c r="J585" i="60"/>
  <c r="H585" i="60"/>
  <c r="M584" i="60"/>
  <c r="L584" i="60"/>
  <c r="J584" i="60"/>
  <c r="H584" i="60"/>
  <c r="O583" i="60"/>
  <c r="M583" i="60"/>
  <c r="L583" i="60"/>
  <c r="J583" i="60"/>
  <c r="H583" i="60"/>
  <c r="M582" i="60"/>
  <c r="L582" i="60"/>
  <c r="J582" i="60"/>
  <c r="H582" i="60"/>
  <c r="O581" i="60"/>
  <c r="M581" i="60"/>
  <c r="L581" i="60"/>
  <c r="J581" i="60"/>
  <c r="H581" i="60"/>
  <c r="M580" i="60"/>
  <c r="L580" i="60"/>
  <c r="J580" i="60"/>
  <c r="H580" i="60"/>
  <c r="O579" i="60"/>
  <c r="M579" i="60"/>
  <c r="L579" i="60"/>
  <c r="J579" i="60"/>
  <c r="H579" i="60"/>
  <c r="M578" i="60"/>
  <c r="L578" i="60"/>
  <c r="J578" i="60"/>
  <c r="H578" i="60"/>
  <c r="O577" i="60"/>
  <c r="M577" i="60"/>
  <c r="L577" i="60"/>
  <c r="J577" i="60"/>
  <c r="H577" i="60"/>
  <c r="M576" i="60"/>
  <c r="L576" i="60"/>
  <c r="J576" i="60"/>
  <c r="H576" i="60"/>
  <c r="O575" i="60"/>
  <c r="M575" i="60"/>
  <c r="L575" i="60"/>
  <c r="J575" i="60"/>
  <c r="H575" i="60"/>
  <c r="M574" i="60"/>
  <c r="L574" i="60"/>
  <c r="J574" i="60"/>
  <c r="H574" i="60"/>
  <c r="O573" i="60"/>
  <c r="M573" i="60"/>
  <c r="L573" i="60"/>
  <c r="J573" i="60"/>
  <c r="H573" i="60"/>
  <c r="M572" i="60"/>
  <c r="L572" i="60"/>
  <c r="J572" i="60"/>
  <c r="H572" i="60"/>
  <c r="O571" i="60"/>
  <c r="M571" i="60"/>
  <c r="L571" i="60"/>
  <c r="J571" i="60"/>
  <c r="H571" i="60"/>
  <c r="M570" i="60"/>
  <c r="L570" i="60"/>
  <c r="J570" i="60"/>
  <c r="H570" i="60"/>
  <c r="O569" i="60"/>
  <c r="M569" i="60"/>
  <c r="L569" i="60"/>
  <c r="J569" i="60"/>
  <c r="H569" i="60"/>
  <c r="M568" i="60"/>
  <c r="L568" i="60"/>
  <c r="J568" i="60"/>
  <c r="H568" i="60"/>
  <c r="O567" i="60"/>
  <c r="M567" i="60"/>
  <c r="L567" i="60"/>
  <c r="J567" i="60"/>
  <c r="H567" i="60"/>
  <c r="M566" i="60"/>
  <c r="L566" i="60"/>
  <c r="J566" i="60"/>
  <c r="H566" i="60"/>
  <c r="O565" i="60"/>
  <c r="M565" i="60"/>
  <c r="L565" i="60"/>
  <c r="J565" i="60"/>
  <c r="H565" i="60"/>
  <c r="M564" i="60"/>
  <c r="L564" i="60"/>
  <c r="J564" i="60"/>
  <c r="H564" i="60"/>
  <c r="O563" i="60"/>
  <c r="M563" i="60"/>
  <c r="L563" i="60"/>
  <c r="J563" i="60"/>
  <c r="H563" i="60"/>
  <c r="M562" i="60"/>
  <c r="L562" i="60"/>
  <c r="J562" i="60"/>
  <c r="H562" i="60"/>
  <c r="O561" i="60"/>
  <c r="M561" i="60"/>
  <c r="L561" i="60"/>
  <c r="J561" i="60"/>
  <c r="H561" i="60"/>
  <c r="M560" i="60"/>
  <c r="L560" i="60"/>
  <c r="J560" i="60"/>
  <c r="H560" i="60"/>
  <c r="O559" i="60"/>
  <c r="M559" i="60"/>
  <c r="L559" i="60"/>
  <c r="J559" i="60"/>
  <c r="H559" i="60"/>
  <c r="M558" i="60"/>
  <c r="L558" i="60"/>
  <c r="J558" i="60"/>
  <c r="H558" i="60"/>
  <c r="O557" i="60"/>
  <c r="M557" i="60"/>
  <c r="L557" i="60"/>
  <c r="J557" i="60"/>
  <c r="H557" i="60"/>
  <c r="M556" i="60"/>
  <c r="L556" i="60"/>
  <c r="J556" i="60"/>
  <c r="H556" i="60"/>
  <c r="O555" i="60"/>
  <c r="M555" i="60"/>
  <c r="L555" i="60"/>
  <c r="J555" i="60"/>
  <c r="H555" i="60"/>
  <c r="M554" i="60"/>
  <c r="L554" i="60"/>
  <c r="J554" i="60"/>
  <c r="H554" i="60"/>
  <c r="O553" i="60"/>
  <c r="M553" i="60"/>
  <c r="L553" i="60"/>
  <c r="J553" i="60"/>
  <c r="H553" i="60"/>
  <c r="M552" i="60"/>
  <c r="L552" i="60"/>
  <c r="J552" i="60"/>
  <c r="H552" i="60"/>
  <c r="O551" i="60"/>
  <c r="M551" i="60"/>
  <c r="L551" i="60"/>
  <c r="J551" i="60"/>
  <c r="H551" i="60"/>
  <c r="M550" i="60"/>
  <c r="L550" i="60"/>
  <c r="J550" i="60"/>
  <c r="H550" i="60"/>
  <c r="O549" i="60"/>
  <c r="M549" i="60"/>
  <c r="L549" i="60"/>
  <c r="J549" i="60"/>
  <c r="H549" i="60"/>
  <c r="M548" i="60"/>
  <c r="L548" i="60"/>
  <c r="J548" i="60"/>
  <c r="H548" i="60"/>
  <c r="O547" i="60"/>
  <c r="M547" i="60"/>
  <c r="L547" i="60"/>
  <c r="J547" i="60"/>
  <c r="H547" i="60"/>
  <c r="M546" i="60"/>
  <c r="L546" i="60"/>
  <c r="J546" i="60"/>
  <c r="H546" i="60"/>
  <c r="P545" i="60"/>
  <c r="O545" i="60"/>
  <c r="P543" i="60"/>
  <c r="O543" i="60"/>
  <c r="O541" i="60"/>
  <c r="M541" i="60"/>
  <c r="L541" i="60"/>
  <c r="J541" i="60"/>
  <c r="H541" i="60"/>
  <c r="M540" i="60"/>
  <c r="L540" i="60"/>
  <c r="J540" i="60"/>
  <c r="H540" i="60"/>
  <c r="O539" i="60"/>
  <c r="M539" i="60"/>
  <c r="L539" i="60"/>
  <c r="J539" i="60"/>
  <c r="H539" i="60"/>
  <c r="M538" i="60"/>
  <c r="L538" i="60"/>
  <c r="J538" i="60"/>
  <c r="H538" i="60"/>
  <c r="O537" i="60"/>
  <c r="M537" i="60"/>
  <c r="L537" i="60"/>
  <c r="J537" i="60"/>
  <c r="H537" i="60"/>
  <c r="M536" i="60"/>
  <c r="L536" i="60"/>
  <c r="J536" i="60"/>
  <c r="H536" i="60"/>
  <c r="O535" i="60"/>
  <c r="M535" i="60"/>
  <c r="L535" i="60"/>
  <c r="J535" i="60"/>
  <c r="H535" i="60"/>
  <c r="M534" i="60"/>
  <c r="L534" i="60"/>
  <c r="J534" i="60"/>
  <c r="H534" i="60"/>
  <c r="O533" i="60"/>
  <c r="M533" i="60"/>
  <c r="L533" i="60"/>
  <c r="J533" i="60"/>
  <c r="H533" i="60"/>
  <c r="M532" i="60"/>
  <c r="L532" i="60"/>
  <c r="J532" i="60"/>
  <c r="H532" i="60"/>
  <c r="O531" i="60"/>
  <c r="M531" i="60"/>
  <c r="L531" i="60"/>
  <c r="J531" i="60"/>
  <c r="H531" i="60"/>
  <c r="M530" i="60"/>
  <c r="L530" i="60"/>
  <c r="J530" i="60"/>
  <c r="H530" i="60"/>
  <c r="O529" i="60"/>
  <c r="M529" i="60"/>
  <c r="L529" i="60"/>
  <c r="J529" i="60"/>
  <c r="H529" i="60"/>
  <c r="M528" i="60"/>
  <c r="L528" i="60"/>
  <c r="J528" i="60"/>
  <c r="H528" i="60"/>
  <c r="O527" i="60"/>
  <c r="M527" i="60"/>
  <c r="L527" i="60"/>
  <c r="J527" i="60"/>
  <c r="H527" i="60"/>
  <c r="M526" i="60"/>
  <c r="L526" i="60"/>
  <c r="J526" i="60"/>
  <c r="H526" i="60"/>
  <c r="O525" i="60"/>
  <c r="M525" i="60"/>
  <c r="L525" i="60"/>
  <c r="J525" i="60"/>
  <c r="H525" i="60"/>
  <c r="M524" i="60"/>
  <c r="L524" i="60"/>
  <c r="J524" i="60"/>
  <c r="H524" i="60"/>
  <c r="O523" i="60"/>
  <c r="M523" i="60"/>
  <c r="L523" i="60"/>
  <c r="J523" i="60"/>
  <c r="H523" i="60"/>
  <c r="M522" i="60"/>
  <c r="L522" i="60"/>
  <c r="J522" i="60"/>
  <c r="H522" i="60"/>
  <c r="O521" i="60"/>
  <c r="M521" i="60"/>
  <c r="L521" i="60"/>
  <c r="J521" i="60"/>
  <c r="H521" i="60"/>
  <c r="M520" i="60"/>
  <c r="L520" i="60"/>
  <c r="J520" i="60"/>
  <c r="H520" i="60"/>
  <c r="O519" i="60"/>
  <c r="M519" i="60"/>
  <c r="L519" i="60"/>
  <c r="J519" i="60"/>
  <c r="H519" i="60"/>
  <c r="M518" i="60"/>
  <c r="L518" i="60"/>
  <c r="J518" i="60"/>
  <c r="H518" i="60"/>
  <c r="O517" i="60"/>
  <c r="M517" i="60"/>
  <c r="L517" i="60"/>
  <c r="J517" i="60"/>
  <c r="H517" i="60"/>
  <c r="M516" i="60"/>
  <c r="L516" i="60"/>
  <c r="J516" i="60"/>
  <c r="H516" i="60"/>
  <c r="O515" i="60"/>
  <c r="M515" i="60"/>
  <c r="L515" i="60"/>
  <c r="J515" i="60"/>
  <c r="H515" i="60"/>
  <c r="M514" i="60"/>
  <c r="L514" i="60"/>
  <c r="J514" i="60"/>
  <c r="H514" i="60"/>
  <c r="O513" i="60"/>
  <c r="M513" i="60"/>
  <c r="L513" i="60"/>
  <c r="J513" i="60"/>
  <c r="H513" i="60"/>
  <c r="M512" i="60"/>
  <c r="L512" i="60"/>
  <c r="J512" i="60"/>
  <c r="H512" i="60"/>
  <c r="O511" i="60"/>
  <c r="M511" i="60"/>
  <c r="L511" i="60"/>
  <c r="J511" i="60"/>
  <c r="H511" i="60"/>
  <c r="M510" i="60"/>
  <c r="L510" i="60"/>
  <c r="J510" i="60"/>
  <c r="H510" i="60"/>
  <c r="O509" i="60"/>
  <c r="M509" i="60"/>
  <c r="L509" i="60"/>
  <c r="J509" i="60"/>
  <c r="H509" i="60"/>
  <c r="M508" i="60"/>
  <c r="L508" i="60"/>
  <c r="J508" i="60"/>
  <c r="H508" i="60"/>
  <c r="O507" i="60"/>
  <c r="M507" i="60"/>
  <c r="L507" i="60"/>
  <c r="J507" i="60"/>
  <c r="H507" i="60"/>
  <c r="M506" i="60"/>
  <c r="L506" i="60"/>
  <c r="J506" i="60"/>
  <c r="H506" i="60"/>
  <c r="O505" i="60"/>
  <c r="M505" i="60"/>
  <c r="L505" i="60"/>
  <c r="J505" i="60"/>
  <c r="H505" i="60"/>
  <c r="M504" i="60"/>
  <c r="L504" i="60"/>
  <c r="J504" i="60"/>
  <c r="H504" i="60"/>
  <c r="O503" i="60"/>
  <c r="M503" i="60"/>
  <c r="L503" i="60"/>
  <c r="J503" i="60"/>
  <c r="H503" i="60"/>
  <c r="M502" i="60"/>
  <c r="L502" i="60"/>
  <c r="J502" i="60"/>
  <c r="H502" i="60"/>
  <c r="O501" i="60"/>
  <c r="M501" i="60"/>
  <c r="L501" i="60"/>
  <c r="J501" i="60"/>
  <c r="H501" i="60"/>
  <c r="M500" i="60"/>
  <c r="L500" i="60"/>
  <c r="J500" i="60"/>
  <c r="H500" i="60"/>
  <c r="O499" i="60"/>
  <c r="M499" i="60"/>
  <c r="L499" i="60"/>
  <c r="J499" i="60"/>
  <c r="H499" i="60"/>
  <c r="M498" i="60"/>
  <c r="L498" i="60"/>
  <c r="J498" i="60"/>
  <c r="H498" i="60"/>
  <c r="O497" i="60"/>
  <c r="M497" i="60"/>
  <c r="L497" i="60"/>
  <c r="J497" i="60"/>
  <c r="H497" i="60"/>
  <c r="M496" i="60"/>
  <c r="L496" i="60"/>
  <c r="J496" i="60"/>
  <c r="H496" i="60"/>
  <c r="O495" i="60"/>
  <c r="M495" i="60"/>
  <c r="L495" i="60"/>
  <c r="J495" i="60"/>
  <c r="H495" i="60"/>
  <c r="M494" i="60"/>
  <c r="L494" i="60"/>
  <c r="J494" i="60"/>
  <c r="H494" i="60"/>
  <c r="O493" i="60"/>
  <c r="M493" i="60"/>
  <c r="L493" i="60"/>
  <c r="J493" i="60"/>
  <c r="H493" i="60"/>
  <c r="M492" i="60"/>
  <c r="L492" i="60"/>
  <c r="J492" i="60"/>
  <c r="H492" i="60"/>
  <c r="O491" i="60"/>
  <c r="M491" i="60"/>
  <c r="L491" i="60"/>
  <c r="J491" i="60"/>
  <c r="H491" i="60"/>
  <c r="M490" i="60"/>
  <c r="L490" i="60"/>
  <c r="J490" i="60"/>
  <c r="H490" i="60"/>
  <c r="O489" i="60"/>
  <c r="M489" i="60"/>
  <c r="L489" i="60"/>
  <c r="J489" i="60"/>
  <c r="H489" i="60"/>
  <c r="M488" i="60"/>
  <c r="L488" i="60"/>
  <c r="J488" i="60"/>
  <c r="H488" i="60"/>
  <c r="O487" i="60"/>
  <c r="M487" i="60"/>
  <c r="L487" i="60"/>
  <c r="J487" i="60"/>
  <c r="H487" i="60"/>
  <c r="M486" i="60"/>
  <c r="L486" i="60"/>
  <c r="J486" i="60"/>
  <c r="H486" i="60"/>
  <c r="O485" i="60"/>
  <c r="M485" i="60"/>
  <c r="L485" i="60"/>
  <c r="J485" i="60"/>
  <c r="H485" i="60"/>
  <c r="M484" i="60"/>
  <c r="L484" i="60"/>
  <c r="J484" i="60"/>
  <c r="H484" i="60"/>
  <c r="O483" i="60"/>
  <c r="M483" i="60"/>
  <c r="L483" i="60"/>
  <c r="J483" i="60"/>
  <c r="H483" i="60"/>
  <c r="M482" i="60"/>
  <c r="L482" i="60"/>
  <c r="J482" i="60"/>
  <c r="H482" i="60"/>
  <c r="O481" i="60"/>
  <c r="M481" i="60"/>
  <c r="L481" i="60"/>
  <c r="J481" i="60"/>
  <c r="H481" i="60"/>
  <c r="M480" i="60"/>
  <c r="L480" i="60"/>
  <c r="J480" i="60"/>
  <c r="H480" i="60"/>
  <c r="O479" i="60"/>
  <c r="M479" i="60"/>
  <c r="L479" i="60"/>
  <c r="J479" i="60"/>
  <c r="H479" i="60"/>
  <c r="M478" i="60"/>
  <c r="L478" i="60"/>
  <c r="J478" i="60"/>
  <c r="H478" i="60"/>
  <c r="O477" i="60"/>
  <c r="M477" i="60"/>
  <c r="L477" i="60"/>
  <c r="J477" i="60"/>
  <c r="H477" i="60"/>
  <c r="M476" i="60"/>
  <c r="L476" i="60"/>
  <c r="J476" i="60"/>
  <c r="H476" i="60"/>
  <c r="O475" i="60"/>
  <c r="M475" i="60"/>
  <c r="L475" i="60"/>
  <c r="J475" i="60"/>
  <c r="H475" i="60"/>
  <c r="M474" i="60"/>
  <c r="L474" i="60"/>
  <c r="J474" i="60"/>
  <c r="H474" i="60"/>
  <c r="O473" i="60"/>
  <c r="M473" i="60"/>
  <c r="L473" i="60"/>
  <c r="J473" i="60"/>
  <c r="H473" i="60"/>
  <c r="M472" i="60"/>
  <c r="L472" i="60"/>
  <c r="J472" i="60"/>
  <c r="H472" i="60"/>
  <c r="O471" i="60"/>
  <c r="M471" i="60"/>
  <c r="L471" i="60"/>
  <c r="J471" i="60"/>
  <c r="H471" i="60"/>
  <c r="M470" i="60"/>
  <c r="L470" i="60"/>
  <c r="J470" i="60"/>
  <c r="H470" i="60"/>
  <c r="P469" i="60"/>
  <c r="O469" i="60"/>
  <c r="P467" i="60"/>
  <c r="O467" i="60"/>
  <c r="O465" i="60"/>
  <c r="M465" i="60"/>
  <c r="L465" i="60"/>
  <c r="J465" i="60"/>
  <c r="H465" i="60"/>
  <c r="M464" i="60"/>
  <c r="L464" i="60"/>
  <c r="J464" i="60"/>
  <c r="H464" i="60"/>
  <c r="O463" i="60"/>
  <c r="M463" i="60"/>
  <c r="L463" i="60"/>
  <c r="J463" i="60"/>
  <c r="H463" i="60"/>
  <c r="M462" i="60"/>
  <c r="L462" i="60"/>
  <c r="J462" i="60"/>
  <c r="H462" i="60"/>
  <c r="O461" i="60"/>
  <c r="M461" i="60"/>
  <c r="L461" i="60"/>
  <c r="J461" i="60"/>
  <c r="H461" i="60"/>
  <c r="M460" i="60"/>
  <c r="L460" i="60"/>
  <c r="J460" i="60"/>
  <c r="H460" i="60"/>
  <c r="O459" i="60"/>
  <c r="M459" i="60"/>
  <c r="L459" i="60"/>
  <c r="J459" i="60"/>
  <c r="H459" i="60"/>
  <c r="M458" i="60"/>
  <c r="L458" i="60"/>
  <c r="J458" i="60"/>
  <c r="H458" i="60"/>
  <c r="P457" i="60"/>
  <c r="O457" i="60"/>
  <c r="O455" i="60"/>
  <c r="M455" i="60"/>
  <c r="L455" i="60"/>
  <c r="J455" i="60"/>
  <c r="H455" i="60"/>
  <c r="M454" i="60"/>
  <c r="L454" i="60"/>
  <c r="J454" i="60"/>
  <c r="H454" i="60"/>
  <c r="O453" i="60"/>
  <c r="M453" i="60"/>
  <c r="L453" i="60"/>
  <c r="J453" i="60"/>
  <c r="H453" i="60"/>
  <c r="M452" i="60"/>
  <c r="L452" i="60"/>
  <c r="J452" i="60"/>
  <c r="H452" i="60"/>
  <c r="O451" i="60"/>
  <c r="M451" i="60"/>
  <c r="L451" i="60"/>
  <c r="J451" i="60"/>
  <c r="H451" i="60"/>
  <c r="M450" i="60"/>
  <c r="L450" i="60"/>
  <c r="J450" i="60"/>
  <c r="H450" i="60"/>
  <c r="O449" i="60"/>
  <c r="M449" i="60"/>
  <c r="L449" i="60"/>
  <c r="J449" i="60"/>
  <c r="H449" i="60"/>
  <c r="M448" i="60"/>
  <c r="L448" i="60"/>
  <c r="J448" i="60"/>
  <c r="H448" i="60"/>
  <c r="O447" i="60"/>
  <c r="K447" i="60"/>
  <c r="L447" i="60" s="1"/>
  <c r="I447" i="60"/>
  <c r="G447" i="60"/>
  <c r="H447" i="60" s="1"/>
  <c r="K446" i="60"/>
  <c r="L446" i="60" s="1"/>
  <c r="I446" i="60"/>
  <c r="J446" i="60" s="1"/>
  <c r="G446" i="60"/>
  <c r="O445" i="60"/>
  <c r="M445" i="60"/>
  <c r="L445" i="60"/>
  <c r="J445" i="60"/>
  <c r="H445" i="60"/>
  <c r="M444" i="60"/>
  <c r="L444" i="60"/>
  <c r="J444" i="60"/>
  <c r="H444" i="60"/>
  <c r="O443" i="60"/>
  <c r="M443" i="60"/>
  <c r="L443" i="60"/>
  <c r="J443" i="60"/>
  <c r="H443" i="60"/>
  <c r="M442" i="60"/>
  <c r="L442" i="60"/>
  <c r="J442" i="60"/>
  <c r="H442" i="60"/>
  <c r="O441" i="60"/>
  <c r="M441" i="60"/>
  <c r="L441" i="60"/>
  <c r="J441" i="60"/>
  <c r="H441" i="60"/>
  <c r="M440" i="60"/>
  <c r="L440" i="60"/>
  <c r="J440" i="60"/>
  <c r="H440" i="60"/>
  <c r="O439" i="60"/>
  <c r="K439" i="60"/>
  <c r="L439" i="60" s="1"/>
  <c r="I439" i="60"/>
  <c r="J439" i="60" s="1"/>
  <c r="G439" i="60"/>
  <c r="H439" i="60" s="1"/>
  <c r="K438" i="60"/>
  <c r="I438" i="60"/>
  <c r="J438" i="60" s="1"/>
  <c r="G438" i="60"/>
  <c r="H438" i="60" s="1"/>
  <c r="O437" i="60"/>
  <c r="M437" i="60"/>
  <c r="L437" i="60"/>
  <c r="J437" i="60"/>
  <c r="H437" i="60"/>
  <c r="M436" i="60"/>
  <c r="L436" i="60"/>
  <c r="J436" i="60"/>
  <c r="H436" i="60"/>
  <c r="O435" i="60"/>
  <c r="M435" i="60"/>
  <c r="L435" i="60"/>
  <c r="J435" i="60"/>
  <c r="H435" i="60"/>
  <c r="M434" i="60"/>
  <c r="L434" i="60"/>
  <c r="J434" i="60"/>
  <c r="H434" i="60"/>
  <c r="O433" i="60"/>
  <c r="M433" i="60"/>
  <c r="L433" i="60"/>
  <c r="J433" i="60"/>
  <c r="H433" i="60"/>
  <c r="M432" i="60"/>
  <c r="L432" i="60"/>
  <c r="J432" i="60"/>
  <c r="H432" i="60"/>
  <c r="O431" i="60"/>
  <c r="K431" i="60"/>
  <c r="L431" i="60" s="1"/>
  <c r="I431" i="60"/>
  <c r="J431" i="60" s="1"/>
  <c r="G431" i="60"/>
  <c r="H431" i="60" s="1"/>
  <c r="K430" i="60"/>
  <c r="L430" i="60" s="1"/>
  <c r="I430" i="60"/>
  <c r="J430" i="60" s="1"/>
  <c r="G430" i="60"/>
  <c r="O429" i="60"/>
  <c r="M429" i="60"/>
  <c r="L429" i="60"/>
  <c r="J429" i="60"/>
  <c r="H429" i="60"/>
  <c r="M428" i="60"/>
  <c r="L428" i="60"/>
  <c r="J428" i="60"/>
  <c r="H428" i="60"/>
  <c r="O427" i="60"/>
  <c r="M427" i="60"/>
  <c r="L427" i="60"/>
  <c r="J427" i="60"/>
  <c r="H427" i="60"/>
  <c r="M426" i="60"/>
  <c r="L426" i="60"/>
  <c r="J426" i="60"/>
  <c r="H426" i="60"/>
  <c r="O425" i="60"/>
  <c r="M425" i="60"/>
  <c r="L425" i="60"/>
  <c r="J425" i="60"/>
  <c r="H425" i="60"/>
  <c r="M424" i="60"/>
  <c r="L424" i="60"/>
  <c r="J424" i="60"/>
  <c r="H424" i="60"/>
  <c r="O423" i="60"/>
  <c r="M423" i="60"/>
  <c r="L423" i="60"/>
  <c r="J423" i="60"/>
  <c r="H423" i="60"/>
  <c r="M422" i="60"/>
  <c r="L422" i="60"/>
  <c r="J422" i="60"/>
  <c r="H422" i="60"/>
  <c r="O421" i="60"/>
  <c r="M421" i="60"/>
  <c r="L421" i="60"/>
  <c r="J421" i="60"/>
  <c r="H421" i="60"/>
  <c r="M420" i="60"/>
  <c r="L420" i="60"/>
  <c r="J420" i="60"/>
  <c r="H420" i="60"/>
  <c r="O419" i="60"/>
  <c r="K419" i="60"/>
  <c r="L419" i="60" s="1"/>
  <c r="I419" i="60"/>
  <c r="J419" i="60" s="1"/>
  <c r="G419" i="60"/>
  <c r="K418" i="60"/>
  <c r="L418" i="60" s="1"/>
  <c r="I418" i="60"/>
  <c r="J418" i="60" s="1"/>
  <c r="G418" i="60"/>
  <c r="O417" i="60"/>
  <c r="M417" i="60"/>
  <c r="L417" i="60"/>
  <c r="J417" i="60"/>
  <c r="H417" i="60"/>
  <c r="M416" i="60"/>
  <c r="L416" i="60"/>
  <c r="J416" i="60"/>
  <c r="H416" i="60"/>
  <c r="O415" i="60"/>
  <c r="M415" i="60"/>
  <c r="L415" i="60"/>
  <c r="J415" i="60"/>
  <c r="H415" i="60"/>
  <c r="M414" i="60"/>
  <c r="L414" i="60"/>
  <c r="J414" i="60"/>
  <c r="H414" i="60"/>
  <c r="P413" i="60"/>
  <c r="O413" i="60"/>
  <c r="O411" i="60"/>
  <c r="M411" i="60"/>
  <c r="L411" i="60"/>
  <c r="J411" i="60"/>
  <c r="H411" i="60"/>
  <c r="M410" i="60"/>
  <c r="L410" i="60"/>
  <c r="J410" i="60"/>
  <c r="H410" i="60"/>
  <c r="O409" i="60"/>
  <c r="M409" i="60"/>
  <c r="L409" i="60"/>
  <c r="J409" i="60"/>
  <c r="H409" i="60"/>
  <c r="M408" i="60"/>
  <c r="L408" i="60"/>
  <c r="J408" i="60"/>
  <c r="H408" i="60"/>
  <c r="O407" i="60"/>
  <c r="M407" i="60"/>
  <c r="L407" i="60"/>
  <c r="J407" i="60"/>
  <c r="H407" i="60"/>
  <c r="M406" i="60"/>
  <c r="L406" i="60"/>
  <c r="J406" i="60"/>
  <c r="H406" i="60"/>
  <c r="O405" i="60"/>
  <c r="M405" i="60"/>
  <c r="L405" i="60"/>
  <c r="J405" i="60"/>
  <c r="H405" i="60"/>
  <c r="M404" i="60"/>
  <c r="L404" i="60"/>
  <c r="J404" i="60"/>
  <c r="H404" i="60"/>
  <c r="O403" i="60"/>
  <c r="M403" i="60"/>
  <c r="L403" i="60"/>
  <c r="J403" i="60"/>
  <c r="H403" i="60"/>
  <c r="M402" i="60"/>
  <c r="L402" i="60"/>
  <c r="J402" i="60"/>
  <c r="H402" i="60"/>
  <c r="O401" i="60"/>
  <c r="M401" i="60"/>
  <c r="L401" i="60"/>
  <c r="J401" i="60"/>
  <c r="H401" i="60"/>
  <c r="M400" i="60"/>
  <c r="L400" i="60"/>
  <c r="J400" i="60"/>
  <c r="H400" i="60"/>
  <c r="O399" i="60"/>
  <c r="M399" i="60"/>
  <c r="L399" i="60"/>
  <c r="J399" i="60"/>
  <c r="H399" i="60"/>
  <c r="M398" i="60"/>
  <c r="L398" i="60"/>
  <c r="J398" i="60"/>
  <c r="H398" i="60"/>
  <c r="O397" i="60"/>
  <c r="M397" i="60"/>
  <c r="L397" i="60"/>
  <c r="J397" i="60"/>
  <c r="H397" i="60"/>
  <c r="M396" i="60"/>
  <c r="L396" i="60"/>
  <c r="J396" i="60"/>
  <c r="H396" i="60"/>
  <c r="O395" i="60"/>
  <c r="M395" i="60"/>
  <c r="L395" i="60"/>
  <c r="J395" i="60"/>
  <c r="H395" i="60"/>
  <c r="M394" i="60"/>
  <c r="L394" i="60"/>
  <c r="J394" i="60"/>
  <c r="H394" i="60"/>
  <c r="O393" i="60"/>
  <c r="M393" i="60"/>
  <c r="L393" i="60"/>
  <c r="J393" i="60"/>
  <c r="H393" i="60"/>
  <c r="M392" i="60"/>
  <c r="L392" i="60"/>
  <c r="J392" i="60"/>
  <c r="H392" i="60"/>
  <c r="O391" i="60"/>
  <c r="M391" i="60"/>
  <c r="L391" i="60"/>
  <c r="J391" i="60"/>
  <c r="H391" i="60"/>
  <c r="M390" i="60"/>
  <c r="L390" i="60"/>
  <c r="J390" i="60"/>
  <c r="H390" i="60"/>
  <c r="O389" i="60"/>
  <c r="M389" i="60"/>
  <c r="L389" i="60"/>
  <c r="J389" i="60"/>
  <c r="H389" i="60"/>
  <c r="M388" i="60"/>
  <c r="L388" i="60"/>
  <c r="J388" i="60"/>
  <c r="H388" i="60"/>
  <c r="O387" i="60"/>
  <c r="M387" i="60"/>
  <c r="L387" i="60"/>
  <c r="J387" i="60"/>
  <c r="H387" i="60"/>
  <c r="M386" i="60"/>
  <c r="L386" i="60"/>
  <c r="J386" i="60"/>
  <c r="H386" i="60"/>
  <c r="O385" i="60"/>
  <c r="M385" i="60"/>
  <c r="L385" i="60"/>
  <c r="J385" i="60"/>
  <c r="H385" i="60"/>
  <c r="M384" i="60"/>
  <c r="L384" i="60"/>
  <c r="J384" i="60"/>
  <c r="H384" i="60"/>
  <c r="O383" i="60"/>
  <c r="M383" i="60"/>
  <c r="L383" i="60"/>
  <c r="J383" i="60"/>
  <c r="H383" i="60"/>
  <c r="M382" i="60"/>
  <c r="L382" i="60"/>
  <c r="J382" i="60"/>
  <c r="H382" i="60"/>
  <c r="O381" i="60"/>
  <c r="M381" i="60"/>
  <c r="L381" i="60"/>
  <c r="J381" i="60"/>
  <c r="H381" i="60"/>
  <c r="M380" i="60"/>
  <c r="L380" i="60"/>
  <c r="J380" i="60"/>
  <c r="H380" i="60"/>
  <c r="O379" i="60"/>
  <c r="M379" i="60"/>
  <c r="L379" i="60"/>
  <c r="J379" i="60"/>
  <c r="H379" i="60"/>
  <c r="M378" i="60"/>
  <c r="L378" i="60"/>
  <c r="J378" i="60"/>
  <c r="H378" i="60"/>
  <c r="O377" i="60"/>
  <c r="M377" i="60"/>
  <c r="L377" i="60"/>
  <c r="J377" i="60"/>
  <c r="H377" i="60"/>
  <c r="M376" i="60"/>
  <c r="L376" i="60"/>
  <c r="J376" i="60"/>
  <c r="H376" i="60"/>
  <c r="O375" i="60"/>
  <c r="M375" i="60"/>
  <c r="L375" i="60"/>
  <c r="J375" i="60"/>
  <c r="H375" i="60"/>
  <c r="M374" i="60"/>
  <c r="L374" i="60"/>
  <c r="J374" i="60"/>
  <c r="H374" i="60"/>
  <c r="O373" i="60"/>
  <c r="M373" i="60"/>
  <c r="L373" i="60"/>
  <c r="J373" i="60"/>
  <c r="H373" i="60"/>
  <c r="M372" i="60"/>
  <c r="L372" i="60"/>
  <c r="J372" i="60"/>
  <c r="H372" i="60"/>
  <c r="O371" i="60"/>
  <c r="M371" i="60"/>
  <c r="L371" i="60"/>
  <c r="J371" i="60"/>
  <c r="H371" i="60"/>
  <c r="M370" i="60"/>
  <c r="L370" i="60"/>
  <c r="J370" i="60"/>
  <c r="H370" i="60"/>
  <c r="O369" i="60"/>
  <c r="M369" i="60"/>
  <c r="L369" i="60"/>
  <c r="J369" i="60"/>
  <c r="H369" i="60"/>
  <c r="M368" i="60"/>
  <c r="L368" i="60"/>
  <c r="J368" i="60"/>
  <c r="H368" i="60"/>
  <c r="O367" i="60"/>
  <c r="M367" i="60"/>
  <c r="L367" i="60"/>
  <c r="J367" i="60"/>
  <c r="H367" i="60"/>
  <c r="M366" i="60"/>
  <c r="L366" i="60"/>
  <c r="J366" i="60"/>
  <c r="H366" i="60"/>
  <c r="O365" i="60"/>
  <c r="M365" i="60"/>
  <c r="L365" i="60"/>
  <c r="J365" i="60"/>
  <c r="H365" i="60"/>
  <c r="M364" i="60"/>
  <c r="L364" i="60"/>
  <c r="J364" i="60"/>
  <c r="H364" i="60"/>
  <c r="O363" i="60"/>
  <c r="M363" i="60"/>
  <c r="L363" i="60"/>
  <c r="J363" i="60"/>
  <c r="H363" i="60"/>
  <c r="M362" i="60"/>
  <c r="L362" i="60"/>
  <c r="J362" i="60"/>
  <c r="H362" i="60"/>
  <c r="O361" i="60"/>
  <c r="M361" i="60"/>
  <c r="L361" i="60"/>
  <c r="J361" i="60"/>
  <c r="H361" i="60"/>
  <c r="M360" i="60"/>
  <c r="L360" i="60"/>
  <c r="J360" i="60"/>
  <c r="H360" i="60"/>
  <c r="O359" i="60"/>
  <c r="M359" i="60"/>
  <c r="L359" i="60"/>
  <c r="J359" i="60"/>
  <c r="H359" i="60"/>
  <c r="M358" i="60"/>
  <c r="L358" i="60"/>
  <c r="J358" i="60"/>
  <c r="H358" i="60"/>
  <c r="O357" i="60"/>
  <c r="M357" i="60"/>
  <c r="L357" i="60"/>
  <c r="J357" i="60"/>
  <c r="H357" i="60"/>
  <c r="M356" i="60"/>
  <c r="L356" i="60"/>
  <c r="J356" i="60"/>
  <c r="H356" i="60"/>
  <c r="O355" i="60"/>
  <c r="M355" i="60"/>
  <c r="L355" i="60"/>
  <c r="J355" i="60"/>
  <c r="H355" i="60"/>
  <c r="M354" i="60"/>
  <c r="L354" i="60"/>
  <c r="J354" i="60"/>
  <c r="H354" i="60"/>
  <c r="O353" i="60"/>
  <c r="M353" i="60"/>
  <c r="L353" i="60"/>
  <c r="J353" i="60"/>
  <c r="H353" i="60"/>
  <c r="M352" i="60"/>
  <c r="L352" i="60"/>
  <c r="J352" i="60"/>
  <c r="H352" i="60"/>
  <c r="O351" i="60"/>
  <c r="M351" i="60"/>
  <c r="L351" i="60"/>
  <c r="J351" i="60"/>
  <c r="H351" i="60"/>
  <c r="M350" i="60"/>
  <c r="L350" i="60"/>
  <c r="J350" i="60"/>
  <c r="H350" i="60"/>
  <c r="O349" i="60"/>
  <c r="M349" i="60"/>
  <c r="L349" i="60"/>
  <c r="J349" i="60"/>
  <c r="H349" i="60"/>
  <c r="M348" i="60"/>
  <c r="L348" i="60"/>
  <c r="J348" i="60"/>
  <c r="H348" i="60"/>
  <c r="O347" i="60"/>
  <c r="M347" i="60"/>
  <c r="L347" i="60"/>
  <c r="J347" i="60"/>
  <c r="H347" i="60"/>
  <c r="M346" i="60"/>
  <c r="L346" i="60"/>
  <c r="J346" i="60"/>
  <c r="H346" i="60"/>
  <c r="P345" i="60"/>
  <c r="O345" i="60"/>
  <c r="P343" i="60"/>
  <c r="O343" i="60"/>
  <c r="O341" i="60"/>
  <c r="M341" i="60"/>
  <c r="L341" i="60"/>
  <c r="J341" i="60"/>
  <c r="H341" i="60"/>
  <c r="M340" i="60"/>
  <c r="L340" i="60"/>
  <c r="J340" i="60"/>
  <c r="H340" i="60"/>
  <c r="O339" i="60"/>
  <c r="M339" i="60"/>
  <c r="L339" i="60"/>
  <c r="J339" i="60"/>
  <c r="H339" i="60"/>
  <c r="M338" i="60"/>
  <c r="L338" i="60"/>
  <c r="J338" i="60"/>
  <c r="H338" i="60"/>
  <c r="O337" i="60"/>
  <c r="M337" i="60"/>
  <c r="L337" i="60"/>
  <c r="J337" i="60"/>
  <c r="H337" i="60"/>
  <c r="M336" i="60"/>
  <c r="L336" i="60"/>
  <c r="J336" i="60"/>
  <c r="H336" i="60"/>
  <c r="O335" i="60"/>
  <c r="M335" i="60"/>
  <c r="L335" i="60"/>
  <c r="J335" i="60"/>
  <c r="H335" i="60"/>
  <c r="M334" i="60"/>
  <c r="L334" i="60"/>
  <c r="J334" i="60"/>
  <c r="H334" i="60"/>
  <c r="O333" i="60"/>
  <c r="M333" i="60"/>
  <c r="L333" i="60"/>
  <c r="J333" i="60"/>
  <c r="H333" i="60"/>
  <c r="M332" i="60"/>
  <c r="L332" i="60"/>
  <c r="J332" i="60"/>
  <c r="H332" i="60"/>
  <c r="O331" i="60"/>
  <c r="M331" i="60"/>
  <c r="L331" i="60"/>
  <c r="J331" i="60"/>
  <c r="H331" i="60"/>
  <c r="M330" i="60"/>
  <c r="L330" i="60"/>
  <c r="J330" i="60"/>
  <c r="H330" i="60"/>
  <c r="O329" i="60"/>
  <c r="M329" i="60"/>
  <c r="L329" i="60"/>
  <c r="J329" i="60"/>
  <c r="H329" i="60"/>
  <c r="M328" i="60"/>
  <c r="L328" i="60"/>
  <c r="J328" i="60"/>
  <c r="H328" i="60"/>
  <c r="O327" i="60"/>
  <c r="M327" i="60"/>
  <c r="L327" i="60"/>
  <c r="J327" i="60"/>
  <c r="H327" i="60"/>
  <c r="M326" i="60"/>
  <c r="L326" i="60"/>
  <c r="J326" i="60"/>
  <c r="H326" i="60"/>
  <c r="O325" i="60"/>
  <c r="M325" i="60"/>
  <c r="L325" i="60"/>
  <c r="J325" i="60"/>
  <c r="H325" i="60"/>
  <c r="M324" i="60"/>
  <c r="L324" i="60"/>
  <c r="J324" i="60"/>
  <c r="H324" i="60"/>
  <c r="P323" i="60"/>
  <c r="O323" i="60"/>
  <c r="O321" i="60"/>
  <c r="M321" i="60"/>
  <c r="L321" i="60"/>
  <c r="J321" i="60"/>
  <c r="H321" i="60"/>
  <c r="M320" i="60"/>
  <c r="L320" i="60"/>
  <c r="J320" i="60"/>
  <c r="H320" i="60"/>
  <c r="O319" i="60"/>
  <c r="M319" i="60"/>
  <c r="L319" i="60"/>
  <c r="J319" i="60"/>
  <c r="H319" i="60"/>
  <c r="M318" i="60"/>
  <c r="L318" i="60"/>
  <c r="J318" i="60"/>
  <c r="H318" i="60"/>
  <c r="O317" i="60"/>
  <c r="M317" i="60"/>
  <c r="L317" i="60"/>
  <c r="J317" i="60"/>
  <c r="H317" i="60"/>
  <c r="M316" i="60"/>
  <c r="L316" i="60"/>
  <c r="J316" i="60"/>
  <c r="H316" i="60"/>
  <c r="O315" i="60"/>
  <c r="M315" i="60"/>
  <c r="L315" i="60"/>
  <c r="J315" i="60"/>
  <c r="H315" i="60"/>
  <c r="M314" i="60"/>
  <c r="L314" i="60"/>
  <c r="J314" i="60"/>
  <c r="H314" i="60"/>
  <c r="O313" i="60"/>
  <c r="M313" i="60"/>
  <c r="L313" i="60"/>
  <c r="J313" i="60"/>
  <c r="H313" i="60"/>
  <c r="M312" i="60"/>
  <c r="L312" i="60"/>
  <c r="J312" i="60"/>
  <c r="H312" i="60"/>
  <c r="O311" i="60"/>
  <c r="M311" i="60"/>
  <c r="L311" i="60"/>
  <c r="J311" i="60"/>
  <c r="H311" i="60"/>
  <c r="M310" i="60"/>
  <c r="L310" i="60"/>
  <c r="J310" i="60"/>
  <c r="H310" i="60"/>
  <c r="O309" i="60"/>
  <c r="M309" i="60"/>
  <c r="L309" i="60"/>
  <c r="J309" i="60"/>
  <c r="H309" i="60"/>
  <c r="M308" i="60"/>
  <c r="L308" i="60"/>
  <c r="J308" i="60"/>
  <c r="H308" i="60"/>
  <c r="O307" i="60"/>
  <c r="M307" i="60"/>
  <c r="L307" i="60"/>
  <c r="J307" i="60"/>
  <c r="H307" i="60"/>
  <c r="M306" i="60"/>
  <c r="L306" i="60"/>
  <c r="J306" i="60"/>
  <c r="H306" i="60"/>
  <c r="O305" i="60"/>
  <c r="M305" i="60"/>
  <c r="L305" i="60"/>
  <c r="J305" i="60"/>
  <c r="H305" i="60"/>
  <c r="M304" i="60"/>
  <c r="L304" i="60"/>
  <c r="J304" i="60"/>
  <c r="H304" i="60"/>
  <c r="O303" i="60"/>
  <c r="M303" i="60"/>
  <c r="L303" i="60"/>
  <c r="J303" i="60"/>
  <c r="H303" i="60"/>
  <c r="M302" i="60"/>
  <c r="L302" i="60"/>
  <c r="J302" i="60"/>
  <c r="H302" i="60"/>
  <c r="O301" i="60"/>
  <c r="M301" i="60"/>
  <c r="L301" i="60"/>
  <c r="J301" i="60"/>
  <c r="H301" i="60"/>
  <c r="M300" i="60"/>
  <c r="L300" i="60"/>
  <c r="J300" i="60"/>
  <c r="H300" i="60"/>
  <c r="O299" i="60"/>
  <c r="M299" i="60"/>
  <c r="L299" i="60"/>
  <c r="J299" i="60"/>
  <c r="H299" i="60"/>
  <c r="M298" i="60"/>
  <c r="L298" i="60"/>
  <c r="J298" i="60"/>
  <c r="H298" i="60"/>
  <c r="O297" i="60"/>
  <c r="M297" i="60"/>
  <c r="L297" i="60"/>
  <c r="J297" i="60"/>
  <c r="H297" i="60"/>
  <c r="M296" i="60"/>
  <c r="L296" i="60"/>
  <c r="J296" i="60"/>
  <c r="H296" i="60"/>
  <c r="O295" i="60"/>
  <c r="M295" i="60"/>
  <c r="L295" i="60"/>
  <c r="J295" i="60"/>
  <c r="H295" i="60"/>
  <c r="M294" i="60"/>
  <c r="L294" i="60"/>
  <c r="J294" i="60"/>
  <c r="H294" i="60"/>
  <c r="O293" i="60"/>
  <c r="M293" i="60"/>
  <c r="L293" i="60"/>
  <c r="J293" i="60"/>
  <c r="H293" i="60"/>
  <c r="M292" i="60"/>
  <c r="L292" i="60"/>
  <c r="J292" i="60"/>
  <c r="H292" i="60"/>
  <c r="O291" i="60"/>
  <c r="M291" i="60"/>
  <c r="L291" i="60"/>
  <c r="J291" i="60"/>
  <c r="H291" i="60"/>
  <c r="M290" i="60"/>
  <c r="L290" i="60"/>
  <c r="J290" i="60"/>
  <c r="H290" i="60"/>
  <c r="O289" i="60"/>
  <c r="M289" i="60"/>
  <c r="L289" i="60"/>
  <c r="J289" i="60"/>
  <c r="H289" i="60"/>
  <c r="M288" i="60"/>
  <c r="L288" i="60"/>
  <c r="J288" i="60"/>
  <c r="H288" i="60"/>
  <c r="O287" i="60"/>
  <c r="M287" i="60"/>
  <c r="L287" i="60"/>
  <c r="J287" i="60"/>
  <c r="H287" i="60"/>
  <c r="M286" i="60"/>
  <c r="L286" i="60"/>
  <c r="J286" i="60"/>
  <c r="H286" i="60"/>
  <c r="O285" i="60"/>
  <c r="M285" i="60"/>
  <c r="L285" i="60"/>
  <c r="J285" i="60"/>
  <c r="H285" i="60"/>
  <c r="M284" i="60"/>
  <c r="L284" i="60"/>
  <c r="J284" i="60"/>
  <c r="H284" i="60"/>
  <c r="O283" i="60"/>
  <c r="M283" i="60"/>
  <c r="L283" i="60"/>
  <c r="J283" i="60"/>
  <c r="H283" i="60"/>
  <c r="M282" i="60"/>
  <c r="L282" i="60"/>
  <c r="J282" i="60"/>
  <c r="H282" i="60"/>
  <c r="O281" i="60"/>
  <c r="M281" i="60"/>
  <c r="L281" i="60"/>
  <c r="J281" i="60"/>
  <c r="H281" i="60"/>
  <c r="M280" i="60"/>
  <c r="L280" i="60"/>
  <c r="J280" i="60"/>
  <c r="H280" i="60"/>
  <c r="O279" i="60"/>
  <c r="M279" i="60"/>
  <c r="L279" i="60"/>
  <c r="J279" i="60"/>
  <c r="H279" i="60"/>
  <c r="M278" i="60"/>
  <c r="L278" i="60"/>
  <c r="J278" i="60"/>
  <c r="H278" i="60"/>
  <c r="O277" i="60"/>
  <c r="M277" i="60"/>
  <c r="L277" i="60"/>
  <c r="J277" i="60"/>
  <c r="H277" i="60"/>
  <c r="M276" i="60"/>
  <c r="L276" i="60"/>
  <c r="J276" i="60"/>
  <c r="H276" i="60"/>
  <c r="O275" i="60"/>
  <c r="M275" i="60"/>
  <c r="L275" i="60"/>
  <c r="J275" i="60"/>
  <c r="H275" i="60"/>
  <c r="M274" i="60"/>
  <c r="L274" i="60"/>
  <c r="J274" i="60"/>
  <c r="H274" i="60"/>
  <c r="O273" i="60"/>
  <c r="M273" i="60"/>
  <c r="L273" i="60"/>
  <c r="J273" i="60"/>
  <c r="H273" i="60"/>
  <c r="M272" i="60"/>
  <c r="L272" i="60"/>
  <c r="J272" i="60"/>
  <c r="H272" i="60"/>
  <c r="O271" i="60"/>
  <c r="M271" i="60"/>
  <c r="L271" i="60"/>
  <c r="J271" i="60"/>
  <c r="H271" i="60"/>
  <c r="M270" i="60"/>
  <c r="L270" i="60"/>
  <c r="J270" i="60"/>
  <c r="H270" i="60"/>
  <c r="O269" i="60"/>
  <c r="M269" i="60"/>
  <c r="L269" i="60"/>
  <c r="J269" i="60"/>
  <c r="H269" i="60"/>
  <c r="M268" i="60"/>
  <c r="L268" i="60"/>
  <c r="J268" i="60"/>
  <c r="H268" i="60"/>
  <c r="O267" i="60"/>
  <c r="M267" i="60"/>
  <c r="L267" i="60"/>
  <c r="J267" i="60"/>
  <c r="H267" i="60"/>
  <c r="M266" i="60"/>
  <c r="L266" i="60"/>
  <c r="J266" i="60"/>
  <c r="H266" i="60"/>
  <c r="O265" i="60"/>
  <c r="M265" i="60"/>
  <c r="L265" i="60"/>
  <c r="J265" i="60"/>
  <c r="H265" i="60"/>
  <c r="M264" i="60"/>
  <c r="L264" i="60"/>
  <c r="J264" i="60"/>
  <c r="H264" i="60"/>
  <c r="O263" i="60"/>
  <c r="M263" i="60"/>
  <c r="L263" i="60"/>
  <c r="J263" i="60"/>
  <c r="H263" i="60"/>
  <c r="M262" i="60"/>
  <c r="L262" i="60"/>
  <c r="J262" i="60"/>
  <c r="H262" i="60"/>
  <c r="O261" i="60"/>
  <c r="M261" i="60"/>
  <c r="L261" i="60"/>
  <c r="J261" i="60"/>
  <c r="H261" i="60"/>
  <c r="M260" i="60"/>
  <c r="L260" i="60"/>
  <c r="J260" i="60"/>
  <c r="H260" i="60"/>
  <c r="O259" i="60"/>
  <c r="M259" i="60"/>
  <c r="L259" i="60"/>
  <c r="J259" i="60"/>
  <c r="H259" i="60"/>
  <c r="M258" i="60"/>
  <c r="L258" i="60"/>
  <c r="J258" i="60"/>
  <c r="H258" i="60"/>
  <c r="O257" i="60"/>
  <c r="M257" i="60"/>
  <c r="L257" i="60"/>
  <c r="J257" i="60"/>
  <c r="H257" i="60"/>
  <c r="M256" i="60"/>
  <c r="L256" i="60"/>
  <c r="J256" i="60"/>
  <c r="H256" i="60"/>
  <c r="O255" i="60"/>
  <c r="M255" i="60"/>
  <c r="L255" i="60"/>
  <c r="J255" i="60"/>
  <c r="H255" i="60"/>
  <c r="M254" i="60"/>
  <c r="L254" i="60"/>
  <c r="J254" i="60"/>
  <c r="H254" i="60"/>
  <c r="O253" i="60"/>
  <c r="M253" i="60"/>
  <c r="L253" i="60"/>
  <c r="J253" i="60"/>
  <c r="H253" i="60"/>
  <c r="M252" i="60"/>
  <c r="L252" i="60"/>
  <c r="J252" i="60"/>
  <c r="H252" i="60"/>
  <c r="O251" i="60"/>
  <c r="M251" i="60"/>
  <c r="L251" i="60"/>
  <c r="J251" i="60"/>
  <c r="H251" i="60"/>
  <c r="M250" i="60"/>
  <c r="L250" i="60"/>
  <c r="J250" i="60"/>
  <c r="H250" i="60"/>
  <c r="O249" i="60"/>
  <c r="M249" i="60"/>
  <c r="L249" i="60"/>
  <c r="J249" i="60"/>
  <c r="H249" i="60"/>
  <c r="M248" i="60"/>
  <c r="L248" i="60"/>
  <c r="J248" i="60"/>
  <c r="H248" i="60"/>
  <c r="O247" i="60"/>
  <c r="M247" i="60"/>
  <c r="L247" i="60"/>
  <c r="J247" i="60"/>
  <c r="H247" i="60"/>
  <c r="M246" i="60"/>
  <c r="L246" i="60"/>
  <c r="J246" i="60"/>
  <c r="H246" i="60"/>
  <c r="O245" i="60"/>
  <c r="M245" i="60"/>
  <c r="L245" i="60"/>
  <c r="J245" i="60"/>
  <c r="H245" i="60"/>
  <c r="M244" i="60"/>
  <c r="L244" i="60"/>
  <c r="J244" i="60"/>
  <c r="H244" i="60"/>
  <c r="O243" i="60"/>
  <c r="M243" i="60"/>
  <c r="L243" i="60"/>
  <c r="J243" i="60"/>
  <c r="H243" i="60"/>
  <c r="M242" i="60"/>
  <c r="L242" i="60"/>
  <c r="J242" i="60"/>
  <c r="H242" i="60"/>
  <c r="O241" i="60"/>
  <c r="M241" i="60"/>
  <c r="L241" i="60"/>
  <c r="J241" i="60"/>
  <c r="H241" i="60"/>
  <c r="M240" i="60"/>
  <c r="L240" i="60"/>
  <c r="J240" i="60"/>
  <c r="H240" i="60"/>
  <c r="O239" i="60"/>
  <c r="M239" i="60"/>
  <c r="L239" i="60"/>
  <c r="J239" i="60"/>
  <c r="H239" i="60"/>
  <c r="M238" i="60"/>
  <c r="L238" i="60"/>
  <c r="J238" i="60"/>
  <c r="H238" i="60"/>
  <c r="O237" i="60"/>
  <c r="M237" i="60"/>
  <c r="L237" i="60"/>
  <c r="J237" i="60"/>
  <c r="H237" i="60"/>
  <c r="M236" i="60"/>
  <c r="L236" i="60"/>
  <c r="J236" i="60"/>
  <c r="H236" i="60"/>
  <c r="O235" i="60"/>
  <c r="M235" i="60"/>
  <c r="L235" i="60"/>
  <c r="J235" i="60"/>
  <c r="H235" i="60"/>
  <c r="M234" i="60"/>
  <c r="L234" i="60"/>
  <c r="J234" i="60"/>
  <c r="H234" i="60"/>
  <c r="P233" i="60"/>
  <c r="O233" i="60"/>
  <c r="P231" i="60"/>
  <c r="O231" i="60"/>
  <c r="O229" i="60"/>
  <c r="M229" i="60"/>
  <c r="L229" i="60"/>
  <c r="J229" i="60"/>
  <c r="H229" i="60"/>
  <c r="M228" i="60"/>
  <c r="L228" i="60"/>
  <c r="J228" i="60"/>
  <c r="H228" i="60"/>
  <c r="O227" i="60"/>
  <c r="M227" i="60"/>
  <c r="L227" i="60"/>
  <c r="J227" i="60"/>
  <c r="H227" i="60"/>
  <c r="M226" i="60"/>
  <c r="L226" i="60"/>
  <c r="J226" i="60"/>
  <c r="H226" i="60"/>
  <c r="O225" i="60"/>
  <c r="M225" i="60"/>
  <c r="L225" i="60"/>
  <c r="J225" i="60"/>
  <c r="H225" i="60"/>
  <c r="M224" i="60"/>
  <c r="L224" i="60"/>
  <c r="J224" i="60"/>
  <c r="H224" i="60"/>
  <c r="O223" i="60"/>
  <c r="M223" i="60"/>
  <c r="L223" i="60"/>
  <c r="J223" i="60"/>
  <c r="H223" i="60"/>
  <c r="M222" i="60"/>
  <c r="L222" i="60"/>
  <c r="J222" i="60"/>
  <c r="H222" i="60"/>
  <c r="O221" i="60"/>
  <c r="M221" i="60"/>
  <c r="L221" i="60"/>
  <c r="J221" i="60"/>
  <c r="H221" i="60"/>
  <c r="M220" i="60"/>
  <c r="L220" i="60"/>
  <c r="J220" i="60"/>
  <c r="H220" i="60"/>
  <c r="P219" i="60"/>
  <c r="O219" i="60"/>
  <c r="O217" i="60"/>
  <c r="M217" i="60"/>
  <c r="L217" i="60"/>
  <c r="J217" i="60"/>
  <c r="H217" i="60"/>
  <c r="M216" i="60"/>
  <c r="L216" i="60"/>
  <c r="J216" i="60"/>
  <c r="H216" i="60"/>
  <c r="O215" i="60"/>
  <c r="M215" i="60"/>
  <c r="L215" i="60"/>
  <c r="J215" i="60"/>
  <c r="H215" i="60"/>
  <c r="M214" i="60"/>
  <c r="L214" i="60"/>
  <c r="J214" i="60"/>
  <c r="H214" i="60"/>
  <c r="O213" i="60"/>
  <c r="M213" i="60"/>
  <c r="L213" i="60"/>
  <c r="J213" i="60"/>
  <c r="H213" i="60"/>
  <c r="M212" i="60"/>
  <c r="L212" i="60"/>
  <c r="J212" i="60"/>
  <c r="H212" i="60"/>
  <c r="O211" i="60"/>
  <c r="M211" i="60"/>
  <c r="L211" i="60"/>
  <c r="J211" i="60"/>
  <c r="H211" i="60"/>
  <c r="M210" i="60"/>
  <c r="L210" i="60"/>
  <c r="J210" i="60"/>
  <c r="H210" i="60"/>
  <c r="O209" i="60"/>
  <c r="M209" i="60"/>
  <c r="L209" i="60"/>
  <c r="J209" i="60"/>
  <c r="H209" i="60"/>
  <c r="M208" i="60"/>
  <c r="L208" i="60"/>
  <c r="J208" i="60"/>
  <c r="H208" i="60"/>
  <c r="O207" i="60"/>
  <c r="M207" i="60"/>
  <c r="L207" i="60"/>
  <c r="J207" i="60"/>
  <c r="H207" i="60"/>
  <c r="M206" i="60"/>
  <c r="L206" i="60"/>
  <c r="J206" i="60"/>
  <c r="H206" i="60"/>
  <c r="O205" i="60"/>
  <c r="M205" i="60"/>
  <c r="L205" i="60"/>
  <c r="J205" i="60"/>
  <c r="H205" i="60"/>
  <c r="M204" i="60"/>
  <c r="L204" i="60"/>
  <c r="J204" i="60"/>
  <c r="H204" i="60"/>
  <c r="O203" i="60"/>
  <c r="M203" i="60"/>
  <c r="L203" i="60"/>
  <c r="J203" i="60"/>
  <c r="H203" i="60"/>
  <c r="M202" i="60"/>
  <c r="L202" i="60"/>
  <c r="J202" i="60"/>
  <c r="H202" i="60"/>
  <c r="O201" i="60"/>
  <c r="M201" i="60"/>
  <c r="L201" i="60"/>
  <c r="J201" i="60"/>
  <c r="H201" i="60"/>
  <c r="M200" i="60"/>
  <c r="L200" i="60"/>
  <c r="J200" i="60"/>
  <c r="H200" i="60"/>
  <c r="O199" i="60"/>
  <c r="M199" i="60"/>
  <c r="L199" i="60"/>
  <c r="J199" i="60"/>
  <c r="H199" i="60"/>
  <c r="M198" i="60"/>
  <c r="L198" i="60"/>
  <c r="J198" i="60"/>
  <c r="H198" i="60"/>
  <c r="O197" i="60"/>
  <c r="M197" i="60"/>
  <c r="L197" i="60"/>
  <c r="J197" i="60"/>
  <c r="H197" i="60"/>
  <c r="M196" i="60"/>
  <c r="L196" i="60"/>
  <c r="J196" i="60"/>
  <c r="H196" i="60"/>
  <c r="O195" i="60"/>
  <c r="M195" i="60"/>
  <c r="L195" i="60"/>
  <c r="J195" i="60"/>
  <c r="H195" i="60"/>
  <c r="M194" i="60"/>
  <c r="L194" i="60"/>
  <c r="J194" i="60"/>
  <c r="H194" i="60"/>
  <c r="O193" i="60"/>
  <c r="M193" i="60"/>
  <c r="L193" i="60"/>
  <c r="J193" i="60"/>
  <c r="H193" i="60"/>
  <c r="M192" i="60"/>
  <c r="L192" i="60"/>
  <c r="J192" i="60"/>
  <c r="H192" i="60"/>
  <c r="O191" i="60"/>
  <c r="M191" i="60"/>
  <c r="L191" i="60"/>
  <c r="J191" i="60"/>
  <c r="H191" i="60"/>
  <c r="M190" i="60"/>
  <c r="L190" i="60"/>
  <c r="J190" i="60"/>
  <c r="H190" i="60"/>
  <c r="O189" i="60"/>
  <c r="M189" i="60"/>
  <c r="L189" i="60"/>
  <c r="J189" i="60"/>
  <c r="H189" i="60"/>
  <c r="M188" i="60"/>
  <c r="L188" i="60"/>
  <c r="J188" i="60"/>
  <c r="H188" i="60"/>
  <c r="O187" i="60"/>
  <c r="M187" i="60"/>
  <c r="L187" i="60"/>
  <c r="J187" i="60"/>
  <c r="H187" i="60"/>
  <c r="M186" i="60"/>
  <c r="L186" i="60"/>
  <c r="J186" i="60"/>
  <c r="H186" i="60"/>
  <c r="O185" i="60"/>
  <c r="M185" i="60"/>
  <c r="L185" i="60"/>
  <c r="J185" i="60"/>
  <c r="H185" i="60"/>
  <c r="M184" i="60"/>
  <c r="L184" i="60"/>
  <c r="J184" i="60"/>
  <c r="H184" i="60"/>
  <c r="O183" i="60"/>
  <c r="M183" i="60"/>
  <c r="L183" i="60"/>
  <c r="J183" i="60"/>
  <c r="H183" i="60"/>
  <c r="M182" i="60"/>
  <c r="L182" i="60"/>
  <c r="J182" i="60"/>
  <c r="H182" i="60"/>
  <c r="O181" i="60"/>
  <c r="M181" i="60"/>
  <c r="L181" i="60"/>
  <c r="J181" i="60"/>
  <c r="H181" i="60"/>
  <c r="M180" i="60"/>
  <c r="L180" i="60"/>
  <c r="J180" i="60"/>
  <c r="H180" i="60"/>
  <c r="O179" i="60"/>
  <c r="M179" i="60"/>
  <c r="L179" i="60"/>
  <c r="J179" i="60"/>
  <c r="H179" i="60"/>
  <c r="M178" i="60"/>
  <c r="L178" i="60"/>
  <c r="J178" i="60"/>
  <c r="H178" i="60"/>
  <c r="O177" i="60"/>
  <c r="M177" i="60"/>
  <c r="L177" i="60"/>
  <c r="J177" i="60"/>
  <c r="H177" i="60"/>
  <c r="M176" i="60"/>
  <c r="L176" i="60"/>
  <c r="J176" i="60"/>
  <c r="H176" i="60"/>
  <c r="O175" i="60"/>
  <c r="M175" i="60"/>
  <c r="L175" i="60"/>
  <c r="J175" i="60"/>
  <c r="H175" i="60"/>
  <c r="M174" i="60"/>
  <c r="L174" i="60"/>
  <c r="J174" i="60"/>
  <c r="H174" i="60"/>
  <c r="O173" i="60"/>
  <c r="M173" i="60"/>
  <c r="L173" i="60"/>
  <c r="J173" i="60"/>
  <c r="H173" i="60"/>
  <c r="M172" i="60"/>
  <c r="L172" i="60"/>
  <c r="J172" i="60"/>
  <c r="H172" i="60"/>
  <c r="O171" i="60"/>
  <c r="M171" i="60"/>
  <c r="L171" i="60"/>
  <c r="J171" i="60"/>
  <c r="H171" i="60"/>
  <c r="M170" i="60"/>
  <c r="L170" i="60"/>
  <c r="J170" i="60"/>
  <c r="H170" i="60"/>
  <c r="O169" i="60"/>
  <c r="M169" i="60"/>
  <c r="L169" i="60"/>
  <c r="J169" i="60"/>
  <c r="H169" i="60"/>
  <c r="M168" i="60"/>
  <c r="L168" i="60"/>
  <c r="J168" i="60"/>
  <c r="H168" i="60"/>
  <c r="O167" i="60"/>
  <c r="M167" i="60"/>
  <c r="L167" i="60"/>
  <c r="J167" i="60"/>
  <c r="H167" i="60"/>
  <c r="M166" i="60"/>
  <c r="L166" i="60"/>
  <c r="J166" i="60"/>
  <c r="H166" i="60"/>
  <c r="O165" i="60"/>
  <c r="M165" i="60"/>
  <c r="L165" i="60"/>
  <c r="J165" i="60"/>
  <c r="H165" i="60"/>
  <c r="M164" i="60"/>
  <c r="L164" i="60"/>
  <c r="J164" i="60"/>
  <c r="H164" i="60"/>
  <c r="O163" i="60"/>
  <c r="M163" i="60"/>
  <c r="L163" i="60"/>
  <c r="J163" i="60"/>
  <c r="H163" i="60"/>
  <c r="M162" i="60"/>
  <c r="L162" i="60"/>
  <c r="J162" i="60"/>
  <c r="H162" i="60"/>
  <c r="O161" i="60"/>
  <c r="M161" i="60"/>
  <c r="L161" i="60"/>
  <c r="J161" i="60"/>
  <c r="H161" i="60"/>
  <c r="M160" i="60"/>
  <c r="L160" i="60"/>
  <c r="J160" i="60"/>
  <c r="H160" i="60"/>
  <c r="O159" i="60"/>
  <c r="M159" i="60"/>
  <c r="L159" i="60"/>
  <c r="J159" i="60"/>
  <c r="H159" i="60"/>
  <c r="M158" i="60"/>
  <c r="L158" i="60"/>
  <c r="J158" i="60"/>
  <c r="H158" i="60"/>
  <c r="O157" i="60"/>
  <c r="M157" i="60"/>
  <c r="L157" i="60"/>
  <c r="J157" i="60"/>
  <c r="H157" i="60"/>
  <c r="M156" i="60"/>
  <c r="L156" i="60"/>
  <c r="J156" i="60"/>
  <c r="H156" i="60"/>
  <c r="O155" i="60"/>
  <c r="M155" i="60"/>
  <c r="L155" i="60"/>
  <c r="J155" i="60"/>
  <c r="H155" i="60"/>
  <c r="M154" i="60"/>
  <c r="L154" i="60"/>
  <c r="J154" i="60"/>
  <c r="H154" i="60"/>
  <c r="O153" i="60"/>
  <c r="M153" i="60"/>
  <c r="L153" i="60"/>
  <c r="J153" i="60"/>
  <c r="H153" i="60"/>
  <c r="M152" i="60"/>
  <c r="L152" i="60"/>
  <c r="J152" i="60"/>
  <c r="H152" i="60"/>
  <c r="O151" i="60"/>
  <c r="M151" i="60"/>
  <c r="L151" i="60"/>
  <c r="J151" i="60"/>
  <c r="H151" i="60"/>
  <c r="M150" i="60"/>
  <c r="L150" i="60"/>
  <c r="J150" i="60"/>
  <c r="H150" i="60"/>
  <c r="O149" i="60"/>
  <c r="M149" i="60"/>
  <c r="L149" i="60"/>
  <c r="J149" i="60"/>
  <c r="H149" i="60"/>
  <c r="M148" i="60"/>
  <c r="L148" i="60"/>
  <c r="J148" i="60"/>
  <c r="H148" i="60"/>
  <c r="O147" i="60"/>
  <c r="M147" i="60"/>
  <c r="L147" i="60"/>
  <c r="J147" i="60"/>
  <c r="H147" i="60"/>
  <c r="M146" i="60"/>
  <c r="L146" i="60"/>
  <c r="J146" i="60"/>
  <c r="H146" i="60"/>
  <c r="O145" i="60"/>
  <c r="M145" i="60"/>
  <c r="L145" i="60"/>
  <c r="J145" i="60"/>
  <c r="H145" i="60"/>
  <c r="M144" i="60"/>
  <c r="L144" i="60"/>
  <c r="J144" i="60"/>
  <c r="H144" i="60"/>
  <c r="O143" i="60"/>
  <c r="M143" i="60"/>
  <c r="L143" i="60"/>
  <c r="J143" i="60"/>
  <c r="H143" i="60"/>
  <c r="M142" i="60"/>
  <c r="L142" i="60"/>
  <c r="J142" i="60"/>
  <c r="H142" i="60"/>
  <c r="O141" i="60"/>
  <c r="M141" i="60"/>
  <c r="L141" i="60"/>
  <c r="J141" i="60"/>
  <c r="H141" i="60"/>
  <c r="M140" i="60"/>
  <c r="L140" i="60"/>
  <c r="J140" i="60"/>
  <c r="H140" i="60"/>
  <c r="O139" i="60"/>
  <c r="M139" i="60"/>
  <c r="L139" i="60"/>
  <c r="J139" i="60"/>
  <c r="H139" i="60"/>
  <c r="M138" i="60"/>
  <c r="L138" i="60"/>
  <c r="J138" i="60"/>
  <c r="H138" i="60"/>
  <c r="O137" i="60"/>
  <c r="M137" i="60"/>
  <c r="L137" i="60"/>
  <c r="J137" i="60"/>
  <c r="H137" i="60"/>
  <c r="M136" i="60"/>
  <c r="L136" i="60"/>
  <c r="J136" i="60"/>
  <c r="H136" i="60"/>
  <c r="O135" i="60"/>
  <c r="M135" i="60"/>
  <c r="L135" i="60"/>
  <c r="J135" i="60"/>
  <c r="H135" i="60"/>
  <c r="M134" i="60"/>
  <c r="L134" i="60"/>
  <c r="J134" i="60"/>
  <c r="H134" i="60"/>
  <c r="O133" i="60"/>
  <c r="M133" i="60"/>
  <c r="L133" i="60"/>
  <c r="J133" i="60"/>
  <c r="H133" i="60"/>
  <c r="M132" i="60"/>
  <c r="L132" i="60"/>
  <c r="J132" i="60"/>
  <c r="H132" i="60"/>
  <c r="O131" i="60"/>
  <c r="M131" i="60"/>
  <c r="L131" i="60"/>
  <c r="J131" i="60"/>
  <c r="H131" i="60"/>
  <c r="M130" i="60"/>
  <c r="L130" i="60"/>
  <c r="J130" i="60"/>
  <c r="H130" i="60"/>
  <c r="O129" i="60"/>
  <c r="M129" i="60"/>
  <c r="L129" i="60"/>
  <c r="J129" i="60"/>
  <c r="H129" i="60"/>
  <c r="M128" i="60"/>
  <c r="L128" i="60"/>
  <c r="J128" i="60"/>
  <c r="H128" i="60"/>
  <c r="O127" i="60"/>
  <c r="M127" i="60"/>
  <c r="L127" i="60"/>
  <c r="J127" i="60"/>
  <c r="H127" i="60"/>
  <c r="M126" i="60"/>
  <c r="L126" i="60"/>
  <c r="J126" i="60"/>
  <c r="H126" i="60"/>
  <c r="O125" i="60"/>
  <c r="M125" i="60"/>
  <c r="L125" i="60"/>
  <c r="J125" i="60"/>
  <c r="H125" i="60"/>
  <c r="M124" i="60"/>
  <c r="L124" i="60"/>
  <c r="J124" i="60"/>
  <c r="H124" i="60"/>
  <c r="O123" i="60"/>
  <c r="M123" i="60"/>
  <c r="L123" i="60"/>
  <c r="J123" i="60"/>
  <c r="H123" i="60"/>
  <c r="M122" i="60"/>
  <c r="L122" i="60"/>
  <c r="J122" i="60"/>
  <c r="H122" i="60"/>
  <c r="O121" i="60"/>
  <c r="M121" i="60"/>
  <c r="L121" i="60"/>
  <c r="J121" i="60"/>
  <c r="H121" i="60"/>
  <c r="M120" i="60"/>
  <c r="L120" i="60"/>
  <c r="J120" i="60"/>
  <c r="H120" i="60"/>
  <c r="O119" i="60"/>
  <c r="M119" i="60"/>
  <c r="L119" i="60"/>
  <c r="J119" i="60"/>
  <c r="H119" i="60"/>
  <c r="M118" i="60"/>
  <c r="L118" i="60"/>
  <c r="J118" i="60"/>
  <c r="H118" i="60"/>
  <c r="O117" i="60"/>
  <c r="M117" i="60"/>
  <c r="L117" i="60"/>
  <c r="J117" i="60"/>
  <c r="H117" i="60"/>
  <c r="M116" i="60"/>
  <c r="L116" i="60"/>
  <c r="J116" i="60"/>
  <c r="H116" i="60"/>
  <c r="O115" i="60"/>
  <c r="M115" i="60"/>
  <c r="L115" i="60"/>
  <c r="J115" i="60"/>
  <c r="H115" i="60"/>
  <c r="M114" i="60"/>
  <c r="L114" i="60"/>
  <c r="J114" i="60"/>
  <c r="H114" i="60"/>
  <c r="O113" i="60"/>
  <c r="M113" i="60"/>
  <c r="L113" i="60"/>
  <c r="J113" i="60"/>
  <c r="H113" i="60"/>
  <c r="M112" i="60"/>
  <c r="L112" i="60"/>
  <c r="J112" i="60"/>
  <c r="H112" i="60"/>
  <c r="O111" i="60"/>
  <c r="M111" i="60"/>
  <c r="L111" i="60"/>
  <c r="J111" i="60"/>
  <c r="H111" i="60"/>
  <c r="M110" i="60"/>
  <c r="L110" i="60"/>
  <c r="J110" i="60"/>
  <c r="H110" i="60"/>
  <c r="O109" i="60"/>
  <c r="M109" i="60"/>
  <c r="L109" i="60"/>
  <c r="J109" i="60"/>
  <c r="H109" i="60"/>
  <c r="M108" i="60"/>
  <c r="L108" i="60"/>
  <c r="J108" i="60"/>
  <c r="H108" i="60"/>
  <c r="O107" i="60"/>
  <c r="M107" i="60"/>
  <c r="L107" i="60"/>
  <c r="J107" i="60"/>
  <c r="H107" i="60"/>
  <c r="M106" i="60"/>
  <c r="L106" i="60"/>
  <c r="J106" i="60"/>
  <c r="H106" i="60"/>
  <c r="O105" i="60"/>
  <c r="M105" i="60"/>
  <c r="L105" i="60"/>
  <c r="J105" i="60"/>
  <c r="H105" i="60"/>
  <c r="M104" i="60"/>
  <c r="L104" i="60"/>
  <c r="J104" i="60"/>
  <c r="H104" i="60"/>
  <c r="O103" i="60"/>
  <c r="M103" i="60"/>
  <c r="L103" i="60"/>
  <c r="J103" i="60"/>
  <c r="H103" i="60"/>
  <c r="M102" i="60"/>
  <c r="L102" i="60"/>
  <c r="J102" i="60"/>
  <c r="H102" i="60"/>
  <c r="O101" i="60"/>
  <c r="M101" i="60"/>
  <c r="L101" i="60"/>
  <c r="J101" i="60"/>
  <c r="H101" i="60"/>
  <c r="M100" i="60"/>
  <c r="L100" i="60"/>
  <c r="J100" i="60"/>
  <c r="H100" i="60"/>
  <c r="O99" i="60"/>
  <c r="M99" i="60"/>
  <c r="L99" i="60"/>
  <c r="J99" i="60"/>
  <c r="H99" i="60"/>
  <c r="M98" i="60"/>
  <c r="L98" i="60"/>
  <c r="J98" i="60"/>
  <c r="H98" i="60"/>
  <c r="O97" i="60"/>
  <c r="M97" i="60"/>
  <c r="L97" i="60"/>
  <c r="J97" i="60"/>
  <c r="H97" i="60"/>
  <c r="M96" i="60"/>
  <c r="L96" i="60"/>
  <c r="J96" i="60"/>
  <c r="H96" i="60"/>
  <c r="P95" i="60"/>
  <c r="O95" i="60"/>
  <c r="P93" i="60"/>
  <c r="O93" i="60"/>
  <c r="P91" i="60"/>
  <c r="O91" i="60"/>
  <c r="O89" i="60"/>
  <c r="M89" i="60"/>
  <c r="L89" i="60"/>
  <c r="J89" i="60"/>
  <c r="H89" i="60"/>
  <c r="M88" i="60"/>
  <c r="L88" i="60"/>
  <c r="J88" i="60"/>
  <c r="H88" i="60"/>
  <c r="O87" i="60"/>
  <c r="M87" i="60"/>
  <c r="L87" i="60"/>
  <c r="J87" i="60"/>
  <c r="H87" i="60"/>
  <c r="M86" i="60"/>
  <c r="L86" i="60"/>
  <c r="J86" i="60"/>
  <c r="H86" i="60"/>
  <c r="O85" i="60"/>
  <c r="M85" i="60"/>
  <c r="L85" i="60"/>
  <c r="J85" i="60"/>
  <c r="H85" i="60"/>
  <c r="M84" i="60"/>
  <c r="L84" i="60"/>
  <c r="J84" i="60"/>
  <c r="H84" i="60"/>
  <c r="O83" i="60"/>
  <c r="K83" i="60"/>
  <c r="L83" i="60" s="1"/>
  <c r="I83" i="60"/>
  <c r="J83" i="60" s="1"/>
  <c r="G83" i="60"/>
  <c r="K82" i="60"/>
  <c r="L82" i="60" s="1"/>
  <c r="I82" i="60"/>
  <c r="J82" i="60" s="1"/>
  <c r="G82" i="60"/>
  <c r="H82" i="60" s="1"/>
  <c r="O81" i="60"/>
  <c r="K81" i="60"/>
  <c r="I81" i="60"/>
  <c r="J81" i="60" s="1"/>
  <c r="G81" i="60"/>
  <c r="H81" i="60" s="1"/>
  <c r="K80" i="60"/>
  <c r="I80" i="60"/>
  <c r="J80" i="60" s="1"/>
  <c r="G80" i="60"/>
  <c r="H80" i="60" s="1"/>
  <c r="O79" i="60"/>
  <c r="K79" i="60"/>
  <c r="L79" i="60" s="1"/>
  <c r="I79" i="60"/>
  <c r="J79" i="60" s="1"/>
  <c r="G79" i="60"/>
  <c r="H79" i="60" s="1"/>
  <c r="K78" i="60"/>
  <c r="L78" i="60" s="1"/>
  <c r="I78" i="60"/>
  <c r="J78" i="60" s="1"/>
  <c r="G78" i="60"/>
  <c r="O77" i="60"/>
  <c r="M77" i="60"/>
  <c r="L77" i="60"/>
  <c r="J77" i="60"/>
  <c r="H77" i="60"/>
  <c r="M76" i="60"/>
  <c r="L76" i="60"/>
  <c r="J76" i="60"/>
  <c r="H76" i="60"/>
  <c r="O75" i="60"/>
  <c r="M75" i="60"/>
  <c r="L75" i="60"/>
  <c r="J75" i="60"/>
  <c r="H75" i="60"/>
  <c r="M74" i="60"/>
  <c r="L74" i="60"/>
  <c r="J74" i="60"/>
  <c r="H74" i="60"/>
  <c r="O73" i="60"/>
  <c r="M73" i="60"/>
  <c r="L73" i="60"/>
  <c r="J73" i="60"/>
  <c r="H73" i="60"/>
  <c r="M72" i="60"/>
  <c r="L72" i="60"/>
  <c r="J72" i="60"/>
  <c r="H72" i="60"/>
  <c r="O71" i="60"/>
  <c r="M71" i="60"/>
  <c r="L71" i="60"/>
  <c r="J71" i="60"/>
  <c r="H71" i="60"/>
  <c r="M70" i="60"/>
  <c r="L70" i="60"/>
  <c r="J70" i="60"/>
  <c r="H70" i="60"/>
  <c r="O69" i="60"/>
  <c r="M69" i="60"/>
  <c r="L69" i="60"/>
  <c r="J69" i="60"/>
  <c r="H69" i="60"/>
  <c r="M68" i="60"/>
  <c r="L68" i="60"/>
  <c r="J68" i="60"/>
  <c r="H68" i="60"/>
  <c r="O67" i="60"/>
  <c r="M67" i="60"/>
  <c r="L67" i="60"/>
  <c r="J67" i="60"/>
  <c r="H67" i="60"/>
  <c r="M66" i="60"/>
  <c r="L66" i="60"/>
  <c r="J66" i="60"/>
  <c r="H66" i="60"/>
  <c r="O65" i="60"/>
  <c r="M65" i="60"/>
  <c r="L65" i="60"/>
  <c r="J65" i="60"/>
  <c r="H65" i="60"/>
  <c r="M64" i="60"/>
  <c r="L64" i="60"/>
  <c r="J64" i="60"/>
  <c r="H64" i="60"/>
  <c r="O63" i="60"/>
  <c r="M63" i="60"/>
  <c r="L63" i="60"/>
  <c r="J63" i="60"/>
  <c r="H63" i="60"/>
  <c r="M62" i="60"/>
  <c r="L62" i="60"/>
  <c r="J62" i="60"/>
  <c r="H62" i="60"/>
  <c r="O61" i="60"/>
  <c r="M61" i="60"/>
  <c r="L61" i="60"/>
  <c r="J61" i="60"/>
  <c r="H61" i="60"/>
  <c r="M60" i="60"/>
  <c r="L60" i="60"/>
  <c r="J60" i="60"/>
  <c r="H60" i="60"/>
  <c r="O59" i="60"/>
  <c r="M59" i="60"/>
  <c r="L59" i="60"/>
  <c r="J59" i="60"/>
  <c r="H59" i="60"/>
  <c r="M58" i="60"/>
  <c r="L58" i="60"/>
  <c r="J58" i="60"/>
  <c r="H58" i="60"/>
  <c r="O57" i="60"/>
  <c r="M57" i="60"/>
  <c r="L57" i="60"/>
  <c r="J57" i="60"/>
  <c r="H57" i="60"/>
  <c r="M56" i="60"/>
  <c r="L56" i="60"/>
  <c r="J56" i="60"/>
  <c r="H56" i="60"/>
  <c r="O55" i="60"/>
  <c r="M55" i="60"/>
  <c r="L55" i="60"/>
  <c r="J55" i="60"/>
  <c r="H55" i="60"/>
  <c r="M54" i="60"/>
  <c r="L54" i="60"/>
  <c r="J54" i="60"/>
  <c r="H54" i="60"/>
  <c r="O53" i="60"/>
  <c r="M53" i="60"/>
  <c r="L53" i="60"/>
  <c r="J53" i="60"/>
  <c r="H53" i="60"/>
  <c r="M52" i="60"/>
  <c r="L52" i="60"/>
  <c r="J52" i="60"/>
  <c r="H52" i="60"/>
  <c r="O51" i="60"/>
  <c r="M51" i="60"/>
  <c r="L51" i="60"/>
  <c r="J51" i="60"/>
  <c r="H51" i="60"/>
  <c r="M50" i="60"/>
  <c r="L50" i="60"/>
  <c r="J50" i="60"/>
  <c r="H50" i="60"/>
  <c r="O49" i="60"/>
  <c r="M49" i="60"/>
  <c r="L49" i="60"/>
  <c r="J49" i="60"/>
  <c r="H49" i="60"/>
  <c r="M48" i="60"/>
  <c r="L48" i="60"/>
  <c r="J48" i="60"/>
  <c r="H48" i="60"/>
  <c r="O47" i="60"/>
  <c r="M47" i="60"/>
  <c r="L47" i="60"/>
  <c r="J47" i="60"/>
  <c r="H47" i="60"/>
  <c r="M46" i="60"/>
  <c r="L46" i="60"/>
  <c r="J46" i="60"/>
  <c r="H46" i="60"/>
  <c r="O45" i="60"/>
  <c r="M45" i="60"/>
  <c r="L45" i="60"/>
  <c r="J45" i="60"/>
  <c r="H45" i="60"/>
  <c r="M44" i="60"/>
  <c r="L44" i="60"/>
  <c r="J44" i="60"/>
  <c r="H44" i="60"/>
  <c r="O43" i="60"/>
  <c r="M43" i="60"/>
  <c r="L43" i="60"/>
  <c r="J43" i="60"/>
  <c r="H43" i="60"/>
  <c r="M42" i="60"/>
  <c r="L42" i="60"/>
  <c r="J42" i="60"/>
  <c r="H42" i="60"/>
  <c r="O41" i="60"/>
  <c r="M41" i="60"/>
  <c r="L41" i="60"/>
  <c r="J41" i="60"/>
  <c r="H41" i="60"/>
  <c r="M40" i="60"/>
  <c r="L40" i="60"/>
  <c r="J40" i="60"/>
  <c r="H40" i="60"/>
  <c r="O39" i="60"/>
  <c r="M39" i="60"/>
  <c r="L39" i="60"/>
  <c r="J39" i="60"/>
  <c r="H39" i="60"/>
  <c r="M38" i="60"/>
  <c r="L38" i="60"/>
  <c r="J38" i="60"/>
  <c r="H38" i="60"/>
  <c r="O37" i="60"/>
  <c r="M37" i="60"/>
  <c r="L37" i="60"/>
  <c r="J37" i="60"/>
  <c r="H37" i="60"/>
  <c r="M36" i="60"/>
  <c r="L36" i="60"/>
  <c r="J36" i="60"/>
  <c r="H36" i="60"/>
  <c r="O35" i="60"/>
  <c r="M35" i="60"/>
  <c r="L35" i="60"/>
  <c r="J35" i="60"/>
  <c r="H35" i="60"/>
  <c r="M34" i="60"/>
  <c r="L34" i="60"/>
  <c r="J34" i="60"/>
  <c r="H34" i="60"/>
  <c r="O33" i="60"/>
  <c r="M33" i="60"/>
  <c r="L33" i="60"/>
  <c r="J33" i="60"/>
  <c r="H33" i="60"/>
  <c r="M32" i="60"/>
  <c r="L32" i="60"/>
  <c r="J32" i="60"/>
  <c r="H32" i="60"/>
  <c r="O31" i="60"/>
  <c r="M31" i="60"/>
  <c r="L31" i="60"/>
  <c r="J31" i="60"/>
  <c r="H31" i="60"/>
  <c r="M30" i="60"/>
  <c r="L30" i="60"/>
  <c r="J30" i="60"/>
  <c r="H30" i="60"/>
  <c r="O29" i="60"/>
  <c r="M29" i="60"/>
  <c r="L29" i="60"/>
  <c r="J29" i="60"/>
  <c r="H29" i="60"/>
  <c r="M28" i="60"/>
  <c r="L28" i="60"/>
  <c r="J28" i="60"/>
  <c r="H28" i="60"/>
  <c r="O27" i="60"/>
  <c r="M27" i="60"/>
  <c r="L27" i="60"/>
  <c r="J27" i="60"/>
  <c r="H27" i="60"/>
  <c r="M26" i="60"/>
  <c r="L26" i="60"/>
  <c r="J26" i="60"/>
  <c r="H26" i="60"/>
  <c r="O25" i="60"/>
  <c r="M25" i="60"/>
  <c r="L25" i="60"/>
  <c r="J25" i="60"/>
  <c r="H25" i="60"/>
  <c r="M24" i="60"/>
  <c r="L24" i="60"/>
  <c r="J24" i="60"/>
  <c r="H24" i="60"/>
  <c r="O23" i="60"/>
  <c r="M23" i="60"/>
  <c r="L23" i="60"/>
  <c r="J23" i="60"/>
  <c r="H23" i="60"/>
  <c r="M22" i="60"/>
  <c r="L22" i="60"/>
  <c r="J22" i="60"/>
  <c r="H22" i="60"/>
  <c r="P21" i="60"/>
  <c r="O21" i="60"/>
  <c r="P19" i="60"/>
  <c r="O19" i="60"/>
  <c r="P17" i="60"/>
  <c r="O17" i="60"/>
  <c r="P15" i="60"/>
  <c r="O15" i="60"/>
  <c r="P13" i="60"/>
  <c r="O13" i="60"/>
  <c r="P11" i="60"/>
  <c r="O11" i="60"/>
  <c r="P9" i="60"/>
  <c r="O9" i="60"/>
  <c r="P7" i="60"/>
  <c r="O7" i="60"/>
  <c r="F60" i="59"/>
  <c r="F59" i="59"/>
  <c r="F50" i="59"/>
  <c r="F49" i="59"/>
  <c r="F44" i="59"/>
  <c r="F43" i="59"/>
  <c r="F42" i="59"/>
  <c r="F41" i="59"/>
  <c r="F40" i="59"/>
  <c r="F39" i="59"/>
  <c r="F36" i="59"/>
  <c r="F35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2" i="59"/>
  <c r="F11" i="59"/>
  <c r="S1549" i="62" l="1"/>
  <c r="T869" i="64"/>
  <c r="T2009" i="64"/>
  <c r="T1069" i="64"/>
  <c r="T1063" i="64"/>
  <c r="T1507" i="64"/>
  <c r="T1955" i="64"/>
  <c r="T1499" i="64"/>
  <c r="S853" i="62"/>
  <c r="S859" i="62"/>
  <c r="T3747" i="62"/>
  <c r="U3881" i="64"/>
  <c r="T1537" i="64"/>
  <c r="T1071" i="64"/>
  <c r="T1755" i="64"/>
  <c r="T1791" i="64"/>
  <c r="T1761" i="64"/>
  <c r="T1467" i="64"/>
  <c r="T873" i="64"/>
  <c r="T1933" i="64"/>
  <c r="T867" i="64"/>
  <c r="R3184" i="64"/>
  <c r="R2553" i="64"/>
  <c r="U3583" i="64"/>
  <c r="U3257" i="64"/>
  <c r="T215" i="64"/>
  <c r="T855" i="64"/>
  <c r="T1495" i="64"/>
  <c r="T2415" i="64"/>
  <c r="T1079" i="64"/>
  <c r="S1505" i="62"/>
  <c r="N3516" i="64"/>
  <c r="R865" i="64"/>
  <c r="N3517" i="64"/>
  <c r="T1501" i="64"/>
  <c r="T1075" i="64"/>
  <c r="U3909" i="64"/>
  <c r="T1953" i="64"/>
  <c r="T1549" i="64"/>
  <c r="U3835" i="64"/>
  <c r="T1505" i="64"/>
  <c r="U3863" i="64"/>
  <c r="U3709" i="64"/>
  <c r="T211" i="64"/>
  <c r="T1757" i="64"/>
  <c r="U3773" i="64"/>
  <c r="T1751" i="64"/>
  <c r="U3789" i="64"/>
  <c r="U3711" i="64"/>
  <c r="U3815" i="64"/>
  <c r="U3633" i="64"/>
  <c r="R1750" i="64"/>
  <c r="U3459" i="64"/>
  <c r="U3297" i="64"/>
  <c r="R2582" i="64"/>
  <c r="U3477" i="64"/>
  <c r="U3713" i="64"/>
  <c r="T1959" i="64"/>
  <c r="U3661" i="64"/>
  <c r="T1503" i="64"/>
  <c r="R2193" i="64"/>
  <c r="T853" i="64"/>
  <c r="T1961" i="64"/>
  <c r="T859" i="64"/>
  <c r="U3769" i="64"/>
  <c r="U3537" i="64"/>
  <c r="S1509" i="62"/>
  <c r="S1953" i="62"/>
  <c r="U3359" i="64"/>
  <c r="M3516" i="62"/>
  <c r="O3516" i="62"/>
  <c r="M3517" i="62"/>
  <c r="O3517" i="62"/>
  <c r="U3337" i="64"/>
  <c r="U3271" i="64"/>
  <c r="T1957" i="64"/>
  <c r="T1067" i="64"/>
  <c r="T213" i="64"/>
  <c r="S1067" i="62"/>
  <c r="T3451" i="62"/>
  <c r="S1753" i="62"/>
  <c r="S1071" i="62"/>
  <c r="S1727" i="62"/>
  <c r="T3641" i="62"/>
  <c r="S1791" i="62"/>
  <c r="S1497" i="62"/>
  <c r="S1075" i="62"/>
  <c r="O3454" i="62"/>
  <c r="T3453" i="62"/>
  <c r="S1759" i="62"/>
  <c r="S1499" i="62"/>
  <c r="S1507" i="62"/>
  <c r="O1114" i="62"/>
  <c r="S1751" i="62"/>
  <c r="S861" i="62"/>
  <c r="S869" i="62"/>
  <c r="S863" i="62"/>
  <c r="S1501" i="62"/>
  <c r="S1933" i="62"/>
  <c r="S1079" i="62"/>
  <c r="T3729" i="62"/>
  <c r="T3705" i="62"/>
  <c r="S1297" i="62"/>
  <c r="S1761" i="62"/>
  <c r="S1961" i="62"/>
  <c r="S1951" i="62"/>
  <c r="S1065" i="62"/>
  <c r="S1803" i="62"/>
  <c r="S1495" i="62"/>
  <c r="S867" i="62"/>
  <c r="S873" i="62"/>
  <c r="S213" i="62"/>
  <c r="S1069" i="62"/>
  <c r="S1081" i="62"/>
  <c r="S1503" i="62"/>
  <c r="S865" i="62"/>
  <c r="S1467" i="62"/>
  <c r="S1949" i="62"/>
  <c r="S1955" i="62"/>
  <c r="T3851" i="62"/>
  <c r="T3779" i="62"/>
  <c r="S215" i="62"/>
  <c r="S857" i="62"/>
  <c r="Q2192" i="62"/>
  <c r="S1537" i="62"/>
  <c r="T3639" i="62"/>
  <c r="T3867" i="62"/>
  <c r="Q2193" i="62"/>
  <c r="S1749" i="62"/>
  <c r="T3893" i="62"/>
  <c r="T3399" i="62"/>
  <c r="S1757" i="62"/>
  <c r="S855" i="62"/>
  <c r="M1999" i="62"/>
  <c r="S1063" i="62"/>
  <c r="T3361" i="62"/>
  <c r="Q897" i="62"/>
  <c r="R2286" i="64"/>
  <c r="T1605" i="62"/>
  <c r="T3407" i="62"/>
  <c r="H3424" i="60"/>
  <c r="J3424" i="60"/>
  <c r="T2689" i="62"/>
  <c r="R2479" i="64"/>
  <c r="T3821" i="62"/>
  <c r="U3921" i="64"/>
  <c r="U3895" i="64"/>
  <c r="P3373" i="60"/>
  <c r="L3424" i="60"/>
  <c r="U3853" i="64"/>
  <c r="Q1888" i="62"/>
  <c r="N3257" i="60"/>
  <c r="N2420" i="60"/>
  <c r="N2452" i="60"/>
  <c r="N2680" i="60"/>
  <c r="N2688" i="60"/>
  <c r="N2696" i="60"/>
  <c r="N2172" i="60"/>
  <c r="N2276" i="60"/>
  <c r="N2506" i="60"/>
  <c r="N2578" i="60"/>
  <c r="T3235" i="62"/>
  <c r="N3511" i="60"/>
  <c r="Q2417" i="62"/>
  <c r="N2640" i="60"/>
  <c r="Q3053" i="62"/>
  <c r="Q1489" i="62"/>
  <c r="Q2097" i="62"/>
  <c r="Q2590" i="62"/>
  <c r="Q1592" i="62"/>
  <c r="T3365" i="62"/>
  <c r="O3492" i="62"/>
  <c r="Q993" i="62"/>
  <c r="P2815" i="60"/>
  <c r="N2548" i="60"/>
  <c r="N2556" i="60"/>
  <c r="N2588" i="60"/>
  <c r="N2860" i="60"/>
  <c r="N2868" i="60"/>
  <c r="N2908" i="60"/>
  <c r="R1215" i="64"/>
  <c r="Q2620" i="62"/>
  <c r="P3089" i="60"/>
  <c r="P3105" i="60"/>
  <c r="R1963" i="64"/>
  <c r="P3241" i="60"/>
  <c r="H3494" i="60"/>
  <c r="P2807" i="60"/>
  <c r="P2961" i="60"/>
  <c r="P3113" i="60"/>
  <c r="N2654" i="60"/>
  <c r="N3488" i="60"/>
  <c r="Q3091" i="62"/>
  <c r="Q1345" i="62"/>
  <c r="N392" i="60"/>
  <c r="N746" i="60"/>
  <c r="N762" i="60"/>
  <c r="N770" i="60"/>
  <c r="L1799" i="60"/>
  <c r="P1949" i="60"/>
  <c r="N2084" i="60"/>
  <c r="N2100" i="60"/>
  <c r="P2109" i="60"/>
  <c r="P2125" i="60"/>
  <c r="P2339" i="60"/>
  <c r="P2443" i="60"/>
  <c r="N3126" i="60"/>
  <c r="P3143" i="60"/>
  <c r="N3160" i="60"/>
  <c r="P3177" i="60"/>
  <c r="P3185" i="60"/>
  <c r="P3193" i="60"/>
  <c r="U3925" i="64"/>
  <c r="N1784" i="60"/>
  <c r="N2146" i="60"/>
  <c r="N2250" i="60"/>
  <c r="N2472" i="60"/>
  <c r="N3144" i="60"/>
  <c r="N1333" i="60"/>
  <c r="N2412" i="60"/>
  <c r="N2421" i="60"/>
  <c r="N2592" i="60"/>
  <c r="P3485" i="60"/>
  <c r="U3801" i="64"/>
  <c r="N2314" i="60"/>
  <c r="R2798" i="64"/>
  <c r="U3235" i="64"/>
  <c r="U3665" i="64"/>
  <c r="N3434" i="60"/>
  <c r="P1823" i="60"/>
  <c r="P1831" i="60"/>
  <c r="N2112" i="60"/>
  <c r="N2666" i="60"/>
  <c r="N2674" i="60"/>
  <c r="N2826" i="60"/>
  <c r="P2993" i="60"/>
  <c r="P3017" i="60"/>
  <c r="P3041" i="60"/>
  <c r="P3081" i="60"/>
  <c r="N3146" i="60"/>
  <c r="N3180" i="60"/>
  <c r="N3378" i="60"/>
  <c r="N3912" i="60"/>
  <c r="T3233" i="62"/>
  <c r="P2585" i="60"/>
  <c r="P2655" i="60"/>
  <c r="P2785" i="60"/>
  <c r="N2916" i="60"/>
  <c r="T3807" i="62"/>
  <c r="T3741" i="62"/>
  <c r="N2214" i="60"/>
  <c r="P2623" i="60"/>
  <c r="P2757" i="60"/>
  <c r="P2773" i="60"/>
  <c r="N2832" i="60"/>
  <c r="P2841" i="60"/>
  <c r="P2865" i="60"/>
  <c r="P2897" i="60"/>
  <c r="P2905" i="60"/>
  <c r="P2913" i="60"/>
  <c r="P2953" i="60"/>
  <c r="N3098" i="60"/>
  <c r="P3131" i="60"/>
  <c r="P3139" i="60"/>
  <c r="N3575" i="60"/>
  <c r="P3577" i="60"/>
  <c r="P3593" i="60"/>
  <c r="P3601" i="60"/>
  <c r="P3811" i="60"/>
  <c r="P3859" i="60"/>
  <c r="P3899" i="60"/>
  <c r="P3907" i="60"/>
  <c r="P3915" i="60"/>
  <c r="P3923" i="60"/>
  <c r="P3931" i="60"/>
  <c r="U3511" i="64"/>
  <c r="P1201" i="60"/>
  <c r="P1329" i="60"/>
  <c r="P1411" i="60"/>
  <c r="P1535" i="60"/>
  <c r="P1561" i="60"/>
  <c r="P1711" i="60"/>
  <c r="P1719" i="60"/>
  <c r="N1896" i="60"/>
  <c r="N2090" i="60"/>
  <c r="P2355" i="60"/>
  <c r="P2363" i="60"/>
  <c r="N2455" i="60"/>
  <c r="P2967" i="60"/>
  <c r="P2983" i="60"/>
  <c r="P2999" i="60"/>
  <c r="P3007" i="60"/>
  <c r="P3039" i="60"/>
  <c r="P3547" i="60"/>
  <c r="P3765" i="60"/>
  <c r="U3719" i="64"/>
  <c r="U3837" i="64"/>
  <c r="U3749" i="64"/>
  <c r="Q3759" i="62"/>
  <c r="N3734" i="60"/>
  <c r="N3742" i="60"/>
  <c r="N3750" i="60"/>
  <c r="Q2658" i="62"/>
  <c r="N34" i="60"/>
  <c r="N58" i="60"/>
  <c r="N66" i="60"/>
  <c r="N136" i="60"/>
  <c r="P1753" i="60"/>
  <c r="N3142" i="60"/>
  <c r="P3709" i="60"/>
  <c r="U3675" i="64"/>
  <c r="N2052" i="60"/>
  <c r="P2263" i="60"/>
  <c r="P2271" i="60"/>
  <c r="P2775" i="60"/>
  <c r="N2840" i="60"/>
  <c r="U3255" i="64"/>
  <c r="N1072" i="60"/>
  <c r="N2775" i="60"/>
  <c r="N3641" i="60"/>
  <c r="K3931" i="62"/>
  <c r="Q3931" i="62" s="1"/>
  <c r="T3931" i="62" s="1"/>
  <c r="P2177" i="60"/>
  <c r="P2185" i="60"/>
  <c r="N3395" i="60"/>
  <c r="N3680" i="60"/>
  <c r="N3443" i="60"/>
  <c r="P3445" i="60"/>
  <c r="Q2829" i="62"/>
  <c r="Q494" i="62"/>
  <c r="M3492" i="62"/>
  <c r="O1540" i="62"/>
  <c r="Q2459" i="62"/>
  <c r="Q2387" i="62"/>
  <c r="Q1661" i="62"/>
  <c r="Q1459" i="62"/>
  <c r="U3913" i="64"/>
  <c r="R1178" i="64"/>
  <c r="Q2713" i="62"/>
  <c r="O1585" i="62"/>
  <c r="Q3156" i="62"/>
  <c r="Q1785" i="62"/>
  <c r="Q2982" i="62"/>
  <c r="Q992" i="62"/>
  <c r="U3671" i="64"/>
  <c r="N1123" i="60"/>
  <c r="N1208" i="60"/>
  <c r="N1660" i="60"/>
  <c r="N2284" i="60"/>
  <c r="N2456" i="60"/>
  <c r="N3192" i="60"/>
  <c r="Q2411" i="62"/>
  <c r="N48" i="60"/>
  <c r="N56" i="60"/>
  <c r="N288" i="60"/>
  <c r="N354" i="60"/>
  <c r="N428" i="60"/>
  <c r="N482" i="60"/>
  <c r="N514" i="60"/>
  <c r="N604" i="60"/>
  <c r="N724" i="60"/>
  <c r="N944" i="60"/>
  <c r="N1112" i="60"/>
  <c r="N1522" i="60"/>
  <c r="N2264" i="60"/>
  <c r="N2410" i="60"/>
  <c r="N2526" i="60"/>
  <c r="P3199" i="60"/>
  <c r="P3713" i="60"/>
  <c r="P3737" i="60"/>
  <c r="Q2450" i="62"/>
  <c r="T2451" i="62" s="1"/>
  <c r="P3145" i="60"/>
  <c r="P3195" i="60"/>
  <c r="L3330" i="60"/>
  <c r="P3431" i="60"/>
  <c r="P2173" i="60"/>
  <c r="N2558" i="60"/>
  <c r="N3084" i="60"/>
  <c r="P3125" i="60"/>
  <c r="N3296" i="60"/>
  <c r="N3646" i="60"/>
  <c r="P3853" i="60"/>
  <c r="N3866" i="60"/>
  <c r="U3877" i="64"/>
  <c r="N2482" i="60"/>
  <c r="P1063" i="60"/>
  <c r="P1175" i="60"/>
  <c r="P1459" i="60"/>
  <c r="P1701" i="60"/>
  <c r="L1706" i="60"/>
  <c r="P1743" i="60"/>
  <c r="P2081" i="60"/>
  <c r="P2097" i="60"/>
  <c r="P2105" i="60"/>
  <c r="P2335" i="60"/>
  <c r="P2489" i="60"/>
  <c r="P2497" i="60"/>
  <c r="P2537" i="60"/>
  <c r="P2545" i="60"/>
  <c r="T3411" i="62"/>
  <c r="U3917" i="64"/>
  <c r="P1253" i="60"/>
  <c r="P1261" i="60"/>
  <c r="P1273" i="60"/>
  <c r="P1615" i="60"/>
  <c r="P1623" i="60"/>
  <c r="P1639" i="60"/>
  <c r="P1731" i="60"/>
  <c r="J2008" i="60"/>
  <c r="P2061" i="60"/>
  <c r="P2069" i="60"/>
  <c r="P2135" i="60"/>
  <c r="N2176" i="60"/>
  <c r="P2323" i="60"/>
  <c r="P2455" i="60"/>
  <c r="P2469" i="60"/>
  <c r="P2477" i="60"/>
  <c r="N3066" i="60"/>
  <c r="N3082" i="60"/>
  <c r="N3202" i="60"/>
  <c r="U3761" i="64"/>
  <c r="N1570" i="60"/>
  <c r="N1586" i="60"/>
  <c r="P1999" i="60"/>
  <c r="P2347" i="60"/>
  <c r="P2441" i="60"/>
  <c r="P2565" i="60"/>
  <c r="N3178" i="60"/>
  <c r="N3194" i="60"/>
  <c r="M2291" i="62"/>
  <c r="N1999" i="60"/>
  <c r="N2046" i="60"/>
  <c r="N2136" i="60"/>
  <c r="N2144" i="60"/>
  <c r="N2152" i="60"/>
  <c r="P2385" i="60"/>
  <c r="P3359" i="60"/>
  <c r="H3509" i="60"/>
  <c r="N3509" i="60" s="1"/>
  <c r="P3523" i="60"/>
  <c r="N3717" i="60"/>
  <c r="P3751" i="60"/>
  <c r="U3375" i="64"/>
  <c r="U3697" i="64"/>
  <c r="N1404" i="60"/>
  <c r="P1807" i="60"/>
  <c r="N2458" i="60"/>
  <c r="N2603" i="60"/>
  <c r="N2992" i="60"/>
  <c r="N3000" i="60"/>
  <c r="N3096" i="60"/>
  <c r="N3282" i="60"/>
  <c r="N3292" i="60"/>
  <c r="J3336" i="60"/>
  <c r="N3521" i="60"/>
  <c r="P3575" i="60"/>
  <c r="N3580" i="60"/>
  <c r="N3588" i="60"/>
  <c r="P3699" i="60"/>
  <c r="N3894" i="60"/>
  <c r="U3889" i="64"/>
  <c r="S211" i="62"/>
  <c r="T1073" i="64"/>
  <c r="S1995" i="62"/>
  <c r="T1753" i="64"/>
  <c r="T1759" i="64"/>
  <c r="T863" i="64"/>
  <c r="T1727" i="64"/>
  <c r="T1949" i="64"/>
  <c r="S871" i="62"/>
  <c r="S1755" i="62"/>
  <c r="T1081" i="64"/>
  <c r="S1077" i="62"/>
  <c r="T1065" i="64"/>
  <c r="T1951" i="64"/>
  <c r="S1959" i="62"/>
  <c r="O978" i="62"/>
  <c r="U3803" i="64"/>
  <c r="R442" i="64"/>
  <c r="U3729" i="64"/>
  <c r="U3897" i="64"/>
  <c r="U3915" i="64"/>
  <c r="U3745" i="64"/>
  <c r="Q3069" i="62"/>
  <c r="Q2726" i="62"/>
  <c r="U3299" i="64"/>
  <c r="R2274" i="64"/>
  <c r="T3727" i="62"/>
  <c r="U3757" i="64"/>
  <c r="Q1364" i="62"/>
  <c r="T3395" i="62"/>
  <c r="U3641" i="64"/>
  <c r="U3593" i="64"/>
  <c r="T3719" i="62"/>
  <c r="U3699" i="64"/>
  <c r="T3637" i="62"/>
  <c r="M2276" i="62"/>
  <c r="Q1388" i="62"/>
  <c r="Q1305" i="62"/>
  <c r="P2971" i="60"/>
  <c r="P2979" i="60"/>
  <c r="P3019" i="60"/>
  <c r="U3753" i="64"/>
  <c r="Q1500" i="62"/>
  <c r="T3255" i="62"/>
  <c r="T3929" i="62"/>
  <c r="U3681" i="64"/>
  <c r="T3245" i="62"/>
  <c r="R3240" i="64"/>
  <c r="U3403" i="64"/>
  <c r="U3399" i="64"/>
  <c r="U3715" i="64"/>
  <c r="U3891" i="64"/>
  <c r="T3675" i="62"/>
  <c r="T3263" i="62"/>
  <c r="T3375" i="62"/>
  <c r="T3909" i="62"/>
  <c r="T3921" i="62"/>
  <c r="U3273" i="64"/>
  <c r="T3437" i="62"/>
  <c r="T3633" i="62"/>
  <c r="U3409" i="64"/>
  <c r="Q3456" i="62"/>
  <c r="U3243" i="64"/>
  <c r="U2019" i="64"/>
  <c r="R100" i="64"/>
  <c r="Q2882" i="62"/>
  <c r="Q1850" i="62"/>
  <c r="R2954" i="64"/>
  <c r="K3499" i="62"/>
  <c r="T3527" i="62"/>
  <c r="R3543" i="64"/>
  <c r="P2681" i="60"/>
  <c r="N3326" i="64"/>
  <c r="U2027" i="64"/>
  <c r="Q1580" i="62"/>
  <c r="T3689" i="62"/>
  <c r="T3805" i="62"/>
  <c r="R3505" i="64"/>
  <c r="T3765" i="62"/>
  <c r="P3165" i="60"/>
  <c r="U3861" i="64"/>
  <c r="T3691" i="62"/>
  <c r="N3131" i="60"/>
  <c r="U439" i="64"/>
  <c r="T3819" i="62"/>
  <c r="T3721" i="62"/>
  <c r="Q1469" i="62"/>
  <c r="T2017" i="62"/>
  <c r="Q3056" i="62"/>
  <c r="R3328" i="64"/>
  <c r="Q2320" i="62"/>
  <c r="T2321" i="62" s="1"/>
  <c r="N3492" i="64"/>
  <c r="R2876" i="64"/>
  <c r="N2641" i="60"/>
  <c r="P3441" i="60"/>
  <c r="U3847" i="64"/>
  <c r="P2789" i="60"/>
  <c r="R2200" i="64"/>
  <c r="U3731" i="64"/>
  <c r="T3651" i="62"/>
  <c r="T3569" i="62"/>
  <c r="H3446" i="60"/>
  <c r="R3444" i="64"/>
  <c r="N3375" i="60"/>
  <c r="N3268" i="60"/>
  <c r="P3355" i="60"/>
  <c r="P3363" i="60"/>
  <c r="P3375" i="60"/>
  <c r="N3400" i="60"/>
  <c r="H3336" i="60"/>
  <c r="N3410" i="60"/>
  <c r="U3397" i="64"/>
  <c r="P3353" i="60"/>
  <c r="U3411" i="64"/>
  <c r="N3402" i="60"/>
  <c r="P3251" i="64"/>
  <c r="P3239" i="64" s="1"/>
  <c r="P3313" i="60"/>
  <c r="N3376" i="60"/>
  <c r="N3394" i="60"/>
  <c r="U3343" i="64"/>
  <c r="P3357" i="60"/>
  <c r="N3374" i="60"/>
  <c r="N3416" i="60"/>
  <c r="U3307" i="64"/>
  <c r="U3373" i="64"/>
  <c r="T3349" i="62"/>
  <c r="P3257" i="60"/>
  <c r="P3333" i="60"/>
  <c r="Q3303" i="62"/>
  <c r="T3297" i="62"/>
  <c r="P3327" i="60"/>
  <c r="P3235" i="60"/>
  <c r="P3247" i="60"/>
  <c r="P3261" i="60"/>
  <c r="P3269" i="60"/>
  <c r="P3277" i="60"/>
  <c r="N3298" i="60"/>
  <c r="H2326" i="60"/>
  <c r="P2307" i="60"/>
  <c r="N2316" i="60"/>
  <c r="N2324" i="60"/>
  <c r="J2326" i="60"/>
  <c r="P2283" i="60"/>
  <c r="P2313" i="60"/>
  <c r="P2321" i="60"/>
  <c r="P2235" i="60"/>
  <c r="P2251" i="60"/>
  <c r="P2301" i="60"/>
  <c r="P2207" i="60"/>
  <c r="P2215" i="60"/>
  <c r="N2244" i="60"/>
  <c r="P2269" i="60"/>
  <c r="N2302" i="60"/>
  <c r="N2332" i="60"/>
  <c r="Q2326" i="62"/>
  <c r="U1275" i="64"/>
  <c r="Q670" i="62"/>
  <c r="P25" i="60"/>
  <c r="P33" i="60"/>
  <c r="P65" i="60"/>
  <c r="P103" i="60"/>
  <c r="P143" i="60"/>
  <c r="P1113" i="60"/>
  <c r="P1149" i="60"/>
  <c r="P1181" i="60"/>
  <c r="Q1157" i="62"/>
  <c r="N220" i="60"/>
  <c r="N810" i="60"/>
  <c r="N818" i="60"/>
  <c r="P851" i="60"/>
  <c r="P859" i="60"/>
  <c r="P971" i="60"/>
  <c r="N1210" i="60"/>
  <c r="P1227" i="60"/>
  <c r="P1251" i="60"/>
  <c r="P1259" i="60"/>
  <c r="P1271" i="60"/>
  <c r="O1262" i="62"/>
  <c r="N176" i="60"/>
  <c r="N1026" i="60"/>
  <c r="J1094" i="60"/>
  <c r="N1142" i="60"/>
  <c r="N1150" i="60"/>
  <c r="N1158" i="60"/>
  <c r="N1166" i="60"/>
  <c r="N1174" i="60"/>
  <c r="L1094" i="60"/>
  <c r="N102" i="60"/>
  <c r="N1246" i="60"/>
  <c r="N1250" i="60"/>
  <c r="N1270" i="60"/>
  <c r="Q510" i="62"/>
  <c r="N1500" i="60"/>
  <c r="P1523" i="60"/>
  <c r="P1557" i="60"/>
  <c r="P1567" i="60"/>
  <c r="P1297" i="60"/>
  <c r="P1305" i="60"/>
  <c r="P1429" i="60"/>
  <c r="P1479" i="60"/>
  <c r="P1495" i="60"/>
  <c r="J1544" i="60"/>
  <c r="Q1401" i="62"/>
  <c r="N2006" i="60"/>
  <c r="N1334" i="60"/>
  <c r="T1329" i="62"/>
  <c r="Q2050" i="62"/>
  <c r="Q2086" i="62"/>
  <c r="T2087" i="62" s="1"/>
  <c r="N2108" i="60"/>
  <c r="Q2044" i="62"/>
  <c r="T2045" i="62" s="1"/>
  <c r="N2104" i="60"/>
  <c r="J2186" i="60"/>
  <c r="N2148" i="60"/>
  <c r="N2156" i="60"/>
  <c r="N2190" i="60"/>
  <c r="N2128" i="60"/>
  <c r="P2137" i="60"/>
  <c r="N2140" i="60"/>
  <c r="P2145" i="60"/>
  <c r="P2153" i="60"/>
  <c r="P2161" i="60"/>
  <c r="L2164" i="60"/>
  <c r="P2195" i="60"/>
  <c r="U3751" i="64"/>
  <c r="U3263" i="64"/>
  <c r="N502" i="60"/>
  <c r="J3216" i="60"/>
  <c r="N3356" i="60"/>
  <c r="N3444" i="60"/>
  <c r="H3562" i="60"/>
  <c r="N3660" i="60"/>
  <c r="N3700" i="60"/>
  <c r="Q2226" i="62"/>
  <c r="N3765" i="60"/>
  <c r="P1923" i="60"/>
  <c r="P2043" i="60"/>
  <c r="P2051" i="60"/>
  <c r="N2054" i="60"/>
  <c r="P2079" i="60"/>
  <c r="N2138" i="60"/>
  <c r="P2143" i="60"/>
  <c r="N2162" i="60"/>
  <c r="P2171" i="60"/>
  <c r="P2213" i="60"/>
  <c r="N2216" i="60"/>
  <c r="P2241" i="60"/>
  <c r="N2272" i="60"/>
  <c r="P2299" i="60"/>
  <c r="N2356" i="60"/>
  <c r="N2428" i="60"/>
  <c r="P2495" i="60"/>
  <c r="N2616" i="60"/>
  <c r="P2661" i="60"/>
  <c r="P2669" i="60"/>
  <c r="N2672" i="60"/>
  <c r="P2677" i="60"/>
  <c r="P2693" i="60"/>
  <c r="P2701" i="60"/>
  <c r="P2717" i="60"/>
  <c r="P2725" i="60"/>
  <c r="P2733" i="60"/>
  <c r="P2783" i="60"/>
  <c r="N2842" i="60"/>
  <c r="N2906" i="60"/>
  <c r="N2946" i="60"/>
  <c r="P3071" i="60"/>
  <c r="P3079" i="60"/>
  <c r="N3090" i="60"/>
  <c r="P3103" i="60"/>
  <c r="P3259" i="60"/>
  <c r="P3267" i="60"/>
  <c r="P3361" i="60"/>
  <c r="P3369" i="60"/>
  <c r="J3408" i="60"/>
  <c r="P3417" i="60"/>
  <c r="P3421" i="60"/>
  <c r="N3663" i="60"/>
  <c r="N3695" i="60"/>
  <c r="N3778" i="60"/>
  <c r="P3787" i="60"/>
  <c r="P3795" i="60"/>
  <c r="N3844" i="60"/>
  <c r="Q3339" i="62"/>
  <c r="N2682" i="60"/>
  <c r="N3264" i="60"/>
  <c r="P991" i="60"/>
  <c r="P1079" i="60"/>
  <c r="P1327" i="60"/>
  <c r="P1343" i="60"/>
  <c r="P1351" i="60"/>
  <c r="P1359" i="60"/>
  <c r="P1401" i="60"/>
  <c r="P1417" i="60"/>
  <c r="P1503" i="60"/>
  <c r="P1605" i="60"/>
  <c r="P1613" i="60"/>
  <c r="P1621" i="60"/>
  <c r="N1790" i="60"/>
  <c r="P551" i="60"/>
  <c r="P575" i="60"/>
  <c r="P583" i="60"/>
  <c r="P591" i="60"/>
  <c r="P857" i="60"/>
  <c r="P865" i="60"/>
  <c r="P873" i="60"/>
  <c r="P1023" i="60"/>
  <c r="P1163" i="60"/>
  <c r="P1171" i="60"/>
  <c r="P1179" i="60"/>
  <c r="N1236" i="60"/>
  <c r="N1290" i="60"/>
  <c r="P1315" i="60"/>
  <c r="P1439" i="60"/>
  <c r="P1463" i="60"/>
  <c r="P1541" i="60"/>
  <c r="P1593" i="60"/>
  <c r="N1750" i="60"/>
  <c r="P1809" i="60"/>
  <c r="N1860" i="60"/>
  <c r="P1911" i="60"/>
  <c r="P2059" i="60"/>
  <c r="P2151" i="60"/>
  <c r="P2221" i="60"/>
  <c r="P2287" i="60"/>
  <c r="P2331" i="60"/>
  <c r="P2353" i="60"/>
  <c r="P2361" i="60"/>
  <c r="N2656" i="60"/>
  <c r="P2797" i="60"/>
  <c r="P2879" i="60"/>
  <c r="P2895" i="60"/>
  <c r="P2903" i="60"/>
  <c r="P2911" i="60"/>
  <c r="P2919" i="60"/>
  <c r="P2935" i="60"/>
  <c r="P2943" i="60"/>
  <c r="P2951" i="60"/>
  <c r="P3207" i="60"/>
  <c r="J3396" i="60"/>
  <c r="P3429" i="60"/>
  <c r="P3491" i="60"/>
  <c r="U3507" i="64"/>
  <c r="T3259" i="62"/>
  <c r="Q3084" i="62"/>
  <c r="N2454" i="60"/>
  <c r="P2133" i="60"/>
  <c r="P2181" i="60"/>
  <c r="P2193" i="60"/>
  <c r="P2267" i="60"/>
  <c r="N2270" i="60"/>
  <c r="P2391" i="60"/>
  <c r="P2399" i="60"/>
  <c r="N2402" i="60"/>
  <c r="P2417" i="60"/>
  <c r="P2439" i="60"/>
  <c r="P2835" i="60"/>
  <c r="N2960" i="60"/>
  <c r="P2965" i="60"/>
  <c r="P2973" i="60"/>
  <c r="P2981" i="60"/>
  <c r="P3053" i="60"/>
  <c r="P3061" i="60"/>
  <c r="N3064" i="60"/>
  <c r="P3121" i="60"/>
  <c r="P3129" i="60"/>
  <c r="P3137" i="60"/>
  <c r="N3186" i="60"/>
  <c r="P3191" i="60"/>
  <c r="N3196" i="60"/>
  <c r="P3221" i="60"/>
  <c r="P3325" i="60"/>
  <c r="P3451" i="60"/>
  <c r="N3703" i="60"/>
  <c r="P3715" i="60"/>
  <c r="P3723" i="60"/>
  <c r="Q1556" i="62"/>
  <c r="N1394" i="60"/>
  <c r="N2358" i="60"/>
  <c r="P1199" i="60"/>
  <c r="P277" i="60"/>
  <c r="P367" i="60"/>
  <c r="P375" i="60"/>
  <c r="P383" i="60"/>
  <c r="P391" i="60"/>
  <c r="N1594" i="60"/>
  <c r="P1727" i="60"/>
  <c r="P1735" i="60"/>
  <c r="N1753" i="60"/>
  <c r="N1788" i="60"/>
  <c r="N2011" i="60"/>
  <c r="P2049" i="60"/>
  <c r="P2077" i="60"/>
  <c r="P2085" i="60"/>
  <c r="P2093" i="60"/>
  <c r="P2113" i="60"/>
  <c r="P2129" i="60"/>
  <c r="P2169" i="60"/>
  <c r="P2211" i="60"/>
  <c r="P2255" i="60"/>
  <c r="N2278" i="60"/>
  <c r="P2297" i="60"/>
  <c r="N2362" i="60"/>
  <c r="P2517" i="60"/>
  <c r="P2525" i="60"/>
  <c r="P2541" i="60"/>
  <c r="P2581" i="60"/>
  <c r="P2659" i="60"/>
  <c r="P3101" i="60"/>
  <c r="P3163" i="60"/>
  <c r="P3253" i="60"/>
  <c r="P3265" i="60"/>
  <c r="P3293" i="60"/>
  <c r="P3367" i="60"/>
  <c r="P3379" i="60"/>
  <c r="P3415" i="60"/>
  <c r="P3505" i="60"/>
  <c r="Q1744" i="62"/>
  <c r="Q1554" i="62"/>
  <c r="Q2001" i="62"/>
  <c r="N2238" i="60"/>
  <c r="N2744" i="60"/>
  <c r="N2414" i="60"/>
  <c r="J1035" i="60"/>
  <c r="P337" i="60"/>
  <c r="P1225" i="60"/>
  <c r="P1655" i="60"/>
  <c r="N1858" i="60"/>
  <c r="N1892" i="60"/>
  <c r="P1909" i="60"/>
  <c r="P1951" i="60"/>
  <c r="P1959" i="60"/>
  <c r="J2002" i="60"/>
  <c r="N2007" i="60"/>
  <c r="P2027" i="60"/>
  <c r="P2065" i="60"/>
  <c r="P2073" i="60"/>
  <c r="P2149" i="60"/>
  <c r="P2157" i="60"/>
  <c r="P2219" i="60"/>
  <c r="P2285" i="60"/>
  <c r="P2293" i="60"/>
  <c r="P2325" i="60"/>
  <c r="P2351" i="60"/>
  <c r="P2359" i="60"/>
  <c r="L2364" i="60"/>
  <c r="P2473" i="60"/>
  <c r="P2481" i="60"/>
  <c r="N2504" i="60"/>
  <c r="N2622" i="60"/>
  <c r="P2745" i="60"/>
  <c r="P2769" i="60"/>
  <c r="N2820" i="60"/>
  <c r="P2869" i="60"/>
  <c r="P2877" i="60"/>
  <c r="N2888" i="60"/>
  <c r="P2901" i="60"/>
  <c r="P2917" i="60"/>
  <c r="P2925" i="60"/>
  <c r="P2941" i="60"/>
  <c r="P2949" i="60"/>
  <c r="N2974" i="60"/>
  <c r="P3301" i="60"/>
  <c r="P3309" i="60"/>
  <c r="P3317" i="60"/>
  <c r="P3387" i="60"/>
  <c r="P3481" i="60"/>
  <c r="P3489" i="60"/>
  <c r="P3839" i="60"/>
  <c r="U3449" i="64"/>
  <c r="R3057" i="64"/>
  <c r="N2788" i="60"/>
  <c r="N1398" i="60"/>
  <c r="P1239" i="60"/>
  <c r="N2218" i="60"/>
  <c r="N2444" i="60"/>
  <c r="L2792" i="60"/>
  <c r="N2816" i="60"/>
  <c r="N3010" i="60"/>
  <c r="P71" i="60"/>
  <c r="P223" i="60"/>
  <c r="P221" i="60"/>
  <c r="P229" i="60"/>
  <c r="N426" i="60"/>
  <c r="N480" i="60"/>
  <c r="N488" i="60"/>
  <c r="N900" i="60"/>
  <c r="N1880" i="60"/>
  <c r="P1889" i="60"/>
  <c r="N1922" i="60"/>
  <c r="P1939" i="60"/>
  <c r="N2060" i="60"/>
  <c r="P2111" i="60"/>
  <c r="N2142" i="60"/>
  <c r="P2179" i="60"/>
  <c r="P2191" i="60"/>
  <c r="N2232" i="60"/>
  <c r="P2265" i="60"/>
  <c r="L2344" i="60"/>
  <c r="P2381" i="60"/>
  <c r="P2389" i="60"/>
  <c r="P2397" i="60"/>
  <c r="P2445" i="60"/>
  <c r="N2614" i="60"/>
  <c r="P2671" i="60"/>
  <c r="N2700" i="60"/>
  <c r="P2809" i="60"/>
  <c r="P2817" i="60"/>
  <c r="P2825" i="60"/>
  <c r="N2856" i="60"/>
  <c r="N2920" i="60"/>
  <c r="P2963" i="60"/>
  <c r="P3003" i="60"/>
  <c r="P3011" i="60"/>
  <c r="P3027" i="60"/>
  <c r="N3030" i="60"/>
  <c r="P3059" i="60"/>
  <c r="N3094" i="60"/>
  <c r="P3119" i="60"/>
  <c r="P3127" i="60"/>
  <c r="P3237" i="60"/>
  <c r="N3266" i="60"/>
  <c r="P3335" i="60"/>
  <c r="P3383" i="60"/>
  <c r="P3449" i="60"/>
  <c r="L3452" i="60"/>
  <c r="T3587" i="62"/>
  <c r="N2638" i="60"/>
  <c r="N1452" i="60"/>
  <c r="L982" i="60"/>
  <c r="P369" i="60"/>
  <c r="P1071" i="60"/>
  <c r="P1233" i="60"/>
  <c r="L1034" i="60"/>
  <c r="P1363" i="60"/>
  <c r="P1421" i="60"/>
  <c r="P1507" i="60"/>
  <c r="P1515" i="60"/>
  <c r="P1609" i="60"/>
  <c r="P1617" i="60"/>
  <c r="P1783" i="60"/>
  <c r="P1791" i="60"/>
  <c r="P1843" i="60"/>
  <c r="P1927" i="60"/>
  <c r="N1952" i="60"/>
  <c r="P2047" i="60"/>
  <c r="N2066" i="60"/>
  <c r="P2083" i="60"/>
  <c r="P2127" i="60"/>
  <c r="P2147" i="60"/>
  <c r="N2150" i="60"/>
  <c r="P2167" i="60"/>
  <c r="J2202" i="60"/>
  <c r="P2209" i="60"/>
  <c r="N2220" i="60"/>
  <c r="P2237" i="60"/>
  <c r="P2253" i="60"/>
  <c r="P2315" i="60"/>
  <c r="P2491" i="60"/>
  <c r="P2499" i="60"/>
  <c r="P2523" i="60"/>
  <c r="P2539" i="60"/>
  <c r="P2579" i="60"/>
  <c r="P2595" i="60"/>
  <c r="N2934" i="60"/>
  <c r="P3107" i="60"/>
  <c r="P3115" i="60"/>
  <c r="P3161" i="60"/>
  <c r="P3251" i="60"/>
  <c r="P3271" i="60"/>
  <c r="P3279" i="60"/>
  <c r="P3365" i="60"/>
  <c r="P3413" i="60"/>
  <c r="J3442" i="60"/>
  <c r="N3442" i="60" s="1"/>
  <c r="P3661" i="60"/>
  <c r="P3669" i="60"/>
  <c r="N3691" i="60"/>
  <c r="P3799" i="60"/>
  <c r="N3888" i="60"/>
  <c r="N2876" i="60"/>
  <c r="J1220" i="60"/>
  <c r="N348" i="60"/>
  <c r="Q349" i="60" s="1"/>
  <c r="N1000" i="60"/>
  <c r="P1143" i="60"/>
  <c r="P1183" i="60"/>
  <c r="N1232" i="60"/>
  <c r="P1385" i="60"/>
  <c r="P1443" i="60"/>
  <c r="P1671" i="60"/>
  <c r="N1704" i="60"/>
  <c r="N1738" i="60"/>
  <c r="P1771" i="60"/>
  <c r="N1856" i="60"/>
  <c r="P1907" i="60"/>
  <c r="P2071" i="60"/>
  <c r="P2155" i="60"/>
  <c r="P2163" i="60"/>
  <c r="P2217" i="60"/>
  <c r="N2240" i="60"/>
  <c r="P2291" i="60"/>
  <c r="N2360" i="60"/>
  <c r="N2416" i="60"/>
  <c r="N2430" i="60"/>
  <c r="P2743" i="60"/>
  <c r="N2810" i="60"/>
  <c r="P2851" i="60"/>
  <c r="P2875" i="60"/>
  <c r="P2915" i="60"/>
  <c r="P2939" i="60"/>
  <c r="P2947" i="60"/>
  <c r="N2972" i="60"/>
  <c r="N3012" i="60"/>
  <c r="N3052" i="60"/>
  <c r="P3203" i="60"/>
  <c r="N3340" i="60"/>
  <c r="H3343" i="60"/>
  <c r="N3368" i="60"/>
  <c r="N3390" i="60"/>
  <c r="P3399" i="60"/>
  <c r="P3435" i="60"/>
  <c r="P3499" i="60"/>
  <c r="P3515" i="60"/>
  <c r="P3717" i="60"/>
  <c r="N3942" i="60"/>
  <c r="Q1660" i="62"/>
  <c r="N2480" i="60"/>
  <c r="N2492" i="60"/>
  <c r="N2508" i="60"/>
  <c r="N2604" i="60"/>
  <c r="N2372" i="60"/>
  <c r="P2413" i="60"/>
  <c r="N2450" i="60"/>
  <c r="N2470" i="60"/>
  <c r="N2630" i="60"/>
  <c r="N2670" i="60"/>
  <c r="N2704" i="60"/>
  <c r="P2349" i="60"/>
  <c r="P2447" i="60"/>
  <c r="P2467" i="60"/>
  <c r="P2747" i="60"/>
  <c r="P2763" i="60"/>
  <c r="P2559" i="60"/>
  <c r="P2567" i="60"/>
  <c r="P2575" i="60"/>
  <c r="P2607" i="60"/>
  <c r="P2615" i="60"/>
  <c r="N2668" i="60"/>
  <c r="P2683" i="60"/>
  <c r="P2699" i="60"/>
  <c r="P2707" i="60"/>
  <c r="P2715" i="60"/>
  <c r="P2731" i="60"/>
  <c r="P2357" i="60"/>
  <c r="P2475" i="60"/>
  <c r="P2519" i="60"/>
  <c r="P2535" i="60"/>
  <c r="P2543" i="60"/>
  <c r="P2675" i="60"/>
  <c r="P2755" i="60"/>
  <c r="P2771" i="60"/>
  <c r="N2363" i="60"/>
  <c r="P2379" i="60"/>
  <c r="P2387" i="60"/>
  <c r="N2390" i="60"/>
  <c r="P2395" i="60"/>
  <c r="P2403" i="60"/>
  <c r="P2429" i="60"/>
  <c r="P2437" i="60"/>
  <c r="N2448" i="60"/>
  <c r="N2468" i="60"/>
  <c r="P2493" i="60"/>
  <c r="P2583" i="60"/>
  <c r="P2591" i="60"/>
  <c r="P2665" i="60"/>
  <c r="N2772" i="60"/>
  <c r="Q2665" i="62"/>
  <c r="Q2453" i="62"/>
  <c r="T2453" i="62" s="1"/>
  <c r="P2433" i="60"/>
  <c r="P2461" i="60"/>
  <c r="P2651" i="60"/>
  <c r="N2708" i="60"/>
  <c r="P2427" i="60"/>
  <c r="P2605" i="60"/>
  <c r="P2631" i="60"/>
  <c r="P2643" i="60"/>
  <c r="P2721" i="60"/>
  <c r="N2756" i="60"/>
  <c r="P2393" i="60"/>
  <c r="P2401" i="60"/>
  <c r="P2457" i="60"/>
  <c r="P2485" i="60"/>
  <c r="N2510" i="60"/>
  <c r="P2589" i="60"/>
  <c r="P2621" i="60"/>
  <c r="N2684" i="60"/>
  <c r="N2692" i="60"/>
  <c r="N2716" i="60"/>
  <c r="P2613" i="60"/>
  <c r="P2697" i="60"/>
  <c r="P2705" i="60"/>
  <c r="P2737" i="60"/>
  <c r="P2471" i="60"/>
  <c r="P2531" i="60"/>
  <c r="P2547" i="60"/>
  <c r="N2566" i="60"/>
  <c r="P2603" i="60"/>
  <c r="N2690" i="60"/>
  <c r="P2751" i="60"/>
  <c r="P2573" i="60"/>
  <c r="P2689" i="60"/>
  <c r="P2713" i="60"/>
  <c r="P2729" i="60"/>
  <c r="P2431" i="60"/>
  <c r="P2459" i="60"/>
  <c r="N2550" i="60"/>
  <c r="P2555" i="60"/>
  <c r="P2571" i="60"/>
  <c r="P2611" i="60"/>
  <c r="N2624" i="60"/>
  <c r="P2649" i="60"/>
  <c r="P2679" i="60"/>
  <c r="P2703" i="60"/>
  <c r="P2711" i="60"/>
  <c r="P2719" i="60"/>
  <c r="N2746" i="60"/>
  <c r="Q2385" i="62"/>
  <c r="T2385" i="62" s="1"/>
  <c r="P3557" i="60"/>
  <c r="P3545" i="60"/>
  <c r="P3591" i="60"/>
  <c r="N3558" i="60"/>
  <c r="P3555" i="60"/>
  <c r="T3573" i="62"/>
  <c r="U3561" i="64"/>
  <c r="P3553" i="60"/>
  <c r="N3582" i="60"/>
  <c r="N3532" i="60"/>
  <c r="P3603" i="60"/>
  <c r="T3923" i="62"/>
  <c r="N3910" i="60"/>
  <c r="P3841" i="60"/>
  <c r="P3849" i="60"/>
  <c r="N3863" i="60"/>
  <c r="P3881" i="60"/>
  <c r="N3639" i="60"/>
  <c r="N3652" i="60"/>
  <c r="T3645" i="62"/>
  <c r="P3753" i="60"/>
  <c r="P3761" i="60"/>
  <c r="U3903" i="64"/>
  <c r="P3647" i="60"/>
  <c r="T3875" i="62"/>
  <c r="P3663" i="60"/>
  <c r="P3827" i="60"/>
  <c r="P3673" i="60"/>
  <c r="P3813" i="60"/>
  <c r="P3837" i="60"/>
  <c r="P3875" i="60"/>
  <c r="P3883" i="60"/>
  <c r="N3651" i="60"/>
  <c r="P3739" i="60"/>
  <c r="P3797" i="60"/>
  <c r="N3867" i="60"/>
  <c r="N3875" i="60"/>
  <c r="P3877" i="60"/>
  <c r="N3936" i="60"/>
  <c r="P3725" i="60"/>
  <c r="P3741" i="60"/>
  <c r="P3749" i="60"/>
  <c r="P3763" i="60"/>
  <c r="P3825" i="60"/>
  <c r="P3933" i="60"/>
  <c r="U3793" i="64"/>
  <c r="R3446" i="64"/>
  <c r="N3418" i="64"/>
  <c r="R1966" i="64"/>
  <c r="R1156" i="64"/>
  <c r="T3337" i="62"/>
  <c r="Q3059" i="62"/>
  <c r="N3275" i="60"/>
  <c r="N335" i="60"/>
  <c r="N2489" i="60"/>
  <c r="N2563" i="60"/>
  <c r="R2067" i="64"/>
  <c r="R1362" i="64"/>
  <c r="T3523" i="62"/>
  <c r="Q2820" i="62"/>
  <c r="Q2329" i="62"/>
  <c r="Q2248" i="62"/>
  <c r="T3919" i="62"/>
  <c r="Q1356" i="62"/>
  <c r="Q2138" i="62"/>
  <c r="U3833" i="64"/>
  <c r="T3683" i="62"/>
  <c r="T3823" i="62"/>
  <c r="Q2890" i="62"/>
  <c r="Q2243" i="62"/>
  <c r="T3563" i="62"/>
  <c r="U3859" i="64"/>
  <c r="U3539" i="64"/>
  <c r="P249" i="60"/>
  <c r="P449" i="60"/>
  <c r="P531" i="60"/>
  <c r="P1209" i="60"/>
  <c r="N3083" i="60"/>
  <c r="R941" i="64"/>
  <c r="T3781" i="62"/>
  <c r="Q2810" i="62"/>
  <c r="T3749" i="62"/>
  <c r="T3429" i="62"/>
  <c r="K1999" i="62"/>
  <c r="U3825" i="64"/>
  <c r="N3279" i="60"/>
  <c r="L3501" i="60"/>
  <c r="R2843" i="64"/>
  <c r="R2501" i="64"/>
  <c r="R2504" i="64"/>
  <c r="U2029" i="64"/>
  <c r="T3917" i="62"/>
  <c r="Q2757" i="62"/>
  <c r="Q2382" i="62"/>
  <c r="M3318" i="62"/>
  <c r="N1157" i="60"/>
  <c r="U3533" i="64"/>
  <c r="U1135" i="64"/>
  <c r="R273" i="64"/>
  <c r="Q2442" i="62"/>
  <c r="Q2600" i="62"/>
  <c r="Q2495" i="62"/>
  <c r="M1541" i="62"/>
  <c r="Q3088" i="62"/>
  <c r="U3387" i="64"/>
  <c r="U3855" i="64"/>
  <c r="U3827" i="64"/>
  <c r="P2723" i="60"/>
  <c r="P2959" i="60"/>
  <c r="P3047" i="60"/>
  <c r="P3055" i="60"/>
  <c r="P3063" i="60"/>
  <c r="P3347" i="60"/>
  <c r="N3363" i="60"/>
  <c r="U3911" i="64"/>
  <c r="U3705" i="64"/>
  <c r="R1497" i="64"/>
  <c r="R846" i="64"/>
  <c r="R700" i="64"/>
  <c r="T3843" i="62"/>
  <c r="T3477" i="62"/>
  <c r="T3643" i="62"/>
  <c r="Q2559" i="62"/>
  <c r="Q2477" i="62"/>
  <c r="Q1350" i="62"/>
  <c r="Q777" i="62"/>
  <c r="Q1094" i="62"/>
  <c r="M1090" i="62"/>
  <c r="R3170" i="64"/>
  <c r="K3327" i="62"/>
  <c r="T3247" i="62"/>
  <c r="T3913" i="62"/>
  <c r="T3363" i="62"/>
  <c r="M3251" i="62"/>
  <c r="M3239" i="62" s="1"/>
  <c r="Q3002" i="62"/>
  <c r="Q2619" i="62"/>
  <c r="N3319" i="64"/>
  <c r="N2945" i="60"/>
  <c r="N3187" i="60"/>
  <c r="R3405" i="64"/>
  <c r="T3715" i="62"/>
  <c r="K3381" i="62"/>
  <c r="Q3381" i="62" s="1"/>
  <c r="Q2234" i="62"/>
  <c r="T2235" i="62" s="1"/>
  <c r="T3577" i="62"/>
  <c r="Q2049" i="62"/>
  <c r="Q2065" i="62"/>
  <c r="N2721" i="60"/>
  <c r="P3045" i="60"/>
  <c r="N3165" i="60"/>
  <c r="R3323" i="64"/>
  <c r="U3323" i="64" s="1"/>
  <c r="R3439" i="64"/>
  <c r="U3545" i="64"/>
  <c r="R2982" i="64"/>
  <c r="R2968" i="64"/>
  <c r="R2232" i="64"/>
  <c r="R2675" i="64"/>
  <c r="Q3703" i="62"/>
  <c r="Q2150" i="62"/>
  <c r="Q2859" i="62"/>
  <c r="R2804" i="64"/>
  <c r="P2483" i="60"/>
  <c r="P2503" i="60"/>
  <c r="R1532" i="64"/>
  <c r="Q2135" i="62"/>
  <c r="T3579" i="62"/>
  <c r="T3257" i="62"/>
  <c r="M3213" i="62"/>
  <c r="Q2499" i="62"/>
  <c r="Q2088" i="62"/>
  <c r="M1998" i="62"/>
  <c r="Q820" i="62"/>
  <c r="T3379" i="62"/>
  <c r="Q1406" i="62"/>
  <c r="Q1189" i="62"/>
  <c r="N3441" i="60"/>
  <c r="P2277" i="60"/>
  <c r="P2569" i="60"/>
  <c r="P2639" i="60"/>
  <c r="P2727" i="60"/>
  <c r="N3561" i="60"/>
  <c r="U3591" i="64"/>
  <c r="U3369" i="64"/>
  <c r="U3777" i="64"/>
  <c r="R1954" i="64"/>
  <c r="T3589" i="62"/>
  <c r="Q3121" i="62"/>
  <c r="T3267" i="62"/>
  <c r="Q2744" i="62"/>
  <c r="Q2662" i="62"/>
  <c r="Q2374" i="62"/>
  <c r="Q1852" i="62"/>
  <c r="U3351" i="64"/>
  <c r="U3819" i="64"/>
  <c r="N2523" i="60"/>
  <c r="P2249" i="60"/>
  <c r="N2251" i="60"/>
  <c r="Q2251" i="60" s="1"/>
  <c r="P2377" i="60"/>
  <c r="P2617" i="60"/>
  <c r="N2661" i="60"/>
  <c r="P2987" i="60"/>
  <c r="P3067" i="60"/>
  <c r="U3433" i="64"/>
  <c r="T3491" i="62"/>
  <c r="Q2775" i="62"/>
  <c r="Q2060" i="62"/>
  <c r="R72" i="64"/>
  <c r="T3549" i="62"/>
  <c r="T3373" i="62"/>
  <c r="N3171" i="60"/>
  <c r="P2373" i="60"/>
  <c r="P2593" i="60"/>
  <c r="P2843" i="60"/>
  <c r="P2891" i="60"/>
  <c r="N2987" i="60"/>
  <c r="P3181" i="60"/>
  <c r="P3189" i="60"/>
  <c r="P3219" i="60"/>
  <c r="R2167" i="64"/>
  <c r="R866" i="64"/>
  <c r="T3383" i="62"/>
  <c r="T3325" i="62"/>
  <c r="T3901" i="62"/>
  <c r="Q3305" i="62"/>
  <c r="Q3404" i="62"/>
  <c r="T3927" i="62"/>
  <c r="Q2601" i="62"/>
  <c r="O1541" i="62"/>
  <c r="Q2166" i="62"/>
  <c r="P1205" i="60"/>
  <c r="P1213" i="60"/>
  <c r="P1837" i="60"/>
  <c r="P2667" i="60"/>
  <c r="R3016" i="64"/>
  <c r="R2584" i="64"/>
  <c r="R1951" i="64"/>
  <c r="T3397" i="62"/>
  <c r="Q3097" i="62"/>
  <c r="Q2409" i="62"/>
  <c r="Q3438" i="62"/>
  <c r="Q1614" i="62"/>
  <c r="Q1516" i="62"/>
  <c r="Q756" i="62"/>
  <c r="U3509" i="64"/>
  <c r="T3817" i="62"/>
  <c r="U3261" i="64"/>
  <c r="R2821" i="64"/>
  <c r="R2664" i="64"/>
  <c r="R1537" i="64"/>
  <c r="P979" i="64"/>
  <c r="Q3008" i="62"/>
  <c r="Q2629" i="62"/>
  <c r="Q2396" i="62"/>
  <c r="T2397" i="62" s="1"/>
  <c r="T3369" i="62"/>
  <c r="Q1395" i="62"/>
  <c r="Q33" i="62"/>
  <c r="Q3241" i="62"/>
  <c r="T3403" i="62"/>
  <c r="U3811" i="64"/>
  <c r="U3465" i="64"/>
  <c r="N2049" i="60"/>
  <c r="N2461" i="60"/>
  <c r="N2575" i="60"/>
  <c r="N2593" i="60"/>
  <c r="N2757" i="60"/>
  <c r="P3533" i="60"/>
  <c r="P3567" i="60"/>
  <c r="U3365" i="64"/>
  <c r="R2901" i="64"/>
  <c r="M3455" i="62"/>
  <c r="O3418" i="62"/>
  <c r="Q2589" i="62"/>
  <c r="T3771" i="62"/>
  <c r="Q3494" i="62"/>
  <c r="T3413" i="62"/>
  <c r="T3585" i="62"/>
  <c r="T3859" i="62"/>
  <c r="U3795" i="64"/>
  <c r="U3691" i="64"/>
  <c r="U3851" i="64"/>
  <c r="U3785" i="64"/>
  <c r="N2633" i="60"/>
  <c r="U3361" i="64"/>
  <c r="T3699" i="62"/>
  <c r="N2113" i="60"/>
  <c r="N2129" i="60"/>
  <c r="P2415" i="60"/>
  <c r="N2417" i="60"/>
  <c r="P2521" i="60"/>
  <c r="N2753" i="60"/>
  <c r="P2795" i="60"/>
  <c r="N2811" i="60"/>
  <c r="N2895" i="60"/>
  <c r="P3087" i="60"/>
  <c r="P3171" i="60"/>
  <c r="H3351" i="60"/>
  <c r="P3401" i="60"/>
  <c r="N2269" i="60"/>
  <c r="N2379" i="60"/>
  <c r="N2513" i="60"/>
  <c r="P2691" i="60"/>
  <c r="N2709" i="60"/>
  <c r="P2759" i="60"/>
  <c r="P2787" i="60"/>
  <c r="P3389" i="60"/>
  <c r="T3561" i="62"/>
  <c r="T3911" i="62"/>
  <c r="R3542" i="64"/>
  <c r="N2347" i="60"/>
  <c r="N2467" i="60"/>
  <c r="N2759" i="60"/>
  <c r="N3299" i="60"/>
  <c r="N3307" i="60"/>
  <c r="L3337" i="60"/>
  <c r="R2548" i="64"/>
  <c r="N2259" i="60"/>
  <c r="N2395" i="60"/>
  <c r="P2511" i="60"/>
  <c r="P2601" i="60"/>
  <c r="N2927" i="60"/>
  <c r="N2943" i="60"/>
  <c r="N3249" i="60"/>
  <c r="Q2963" i="62"/>
  <c r="Q1635" i="62"/>
  <c r="Q440" i="62"/>
  <c r="M3454" i="62"/>
  <c r="N2733" i="60"/>
  <c r="N2885" i="60"/>
  <c r="N2949" i="60"/>
  <c r="N2997" i="60"/>
  <c r="R1549" i="64"/>
  <c r="Q2123" i="62"/>
  <c r="K3454" i="62"/>
  <c r="P2533" i="60"/>
  <c r="N2585" i="60"/>
  <c r="N2723" i="60"/>
  <c r="P2907" i="60"/>
  <c r="P3083" i="60"/>
  <c r="N3093" i="60"/>
  <c r="P3295" i="60"/>
  <c r="J3351" i="60"/>
  <c r="R2416" i="64"/>
  <c r="M2776" i="62"/>
  <c r="R3556" i="64"/>
  <c r="U3575" i="64"/>
  <c r="P3455" i="64"/>
  <c r="T3553" i="62"/>
  <c r="T3355" i="62"/>
  <c r="P2371" i="60"/>
  <c r="P2557" i="60"/>
  <c r="P2687" i="60"/>
  <c r="P2695" i="60"/>
  <c r="N2995" i="60"/>
  <c r="N3003" i="60"/>
  <c r="N3059" i="60"/>
  <c r="N3067" i="60"/>
  <c r="N3295" i="60"/>
  <c r="L3551" i="60"/>
  <c r="L3563" i="60"/>
  <c r="T3301" i="62"/>
  <c r="U3553" i="64"/>
  <c r="U3391" i="64"/>
  <c r="U3805" i="64"/>
  <c r="U3683" i="64"/>
  <c r="P2223" i="60"/>
  <c r="N2679" i="60"/>
  <c r="N2755" i="60"/>
  <c r="H2781" i="60"/>
  <c r="N2805" i="60"/>
  <c r="N2873" i="60"/>
  <c r="P3057" i="60"/>
  <c r="P3405" i="60"/>
  <c r="R2639" i="64"/>
  <c r="R2294" i="64"/>
  <c r="R2440" i="64"/>
  <c r="R1536" i="64"/>
  <c r="R608" i="64"/>
  <c r="Q2272" i="62"/>
  <c r="T3725" i="62"/>
  <c r="U3371" i="64"/>
  <c r="T3877" i="62"/>
  <c r="T3635" i="62"/>
  <c r="T3863" i="62"/>
  <c r="T3881" i="62"/>
  <c r="T3655" i="62"/>
  <c r="N2303" i="60"/>
  <c r="N2499" i="60"/>
  <c r="N2703" i="60"/>
  <c r="N3033" i="60"/>
  <c r="N3119" i="60"/>
  <c r="N3239" i="60"/>
  <c r="Q2518" i="62"/>
  <c r="U3657" i="64"/>
  <c r="N1055" i="60"/>
  <c r="N1369" i="60"/>
  <c r="H2257" i="60"/>
  <c r="N2287" i="60"/>
  <c r="P2411" i="60"/>
  <c r="N2463" i="60"/>
  <c r="N2495" i="60"/>
  <c r="N2549" i="60"/>
  <c r="N2803" i="60"/>
  <c r="N2855" i="60"/>
  <c r="N2961" i="60"/>
  <c r="N3157" i="60"/>
  <c r="N3195" i="60"/>
  <c r="N3369" i="60"/>
  <c r="H3465" i="60"/>
  <c r="N3503" i="60"/>
  <c r="Q1603" i="62"/>
  <c r="U3379" i="64"/>
  <c r="N2297" i="60"/>
  <c r="P2369" i="60"/>
  <c r="N2557" i="60"/>
  <c r="N2643" i="60"/>
  <c r="N2651" i="60"/>
  <c r="N2953" i="60"/>
  <c r="P3099" i="60"/>
  <c r="N3137" i="60"/>
  <c r="N3185" i="60"/>
  <c r="P3307" i="60"/>
  <c r="P3315" i="60"/>
  <c r="P3403" i="60"/>
  <c r="N3549" i="60"/>
  <c r="P3597" i="60"/>
  <c r="R2224" i="64"/>
  <c r="R2518" i="64"/>
  <c r="R2244" i="64"/>
  <c r="R2142" i="64"/>
  <c r="Q2868" i="62"/>
  <c r="T2869" i="62" s="1"/>
  <c r="T3307" i="62"/>
  <c r="T3669" i="62"/>
  <c r="P2239" i="60"/>
  <c r="P2333" i="60"/>
  <c r="N2435" i="60"/>
  <c r="N2521" i="60"/>
  <c r="N2595" i="60"/>
  <c r="N2685" i="60"/>
  <c r="N2731" i="60"/>
  <c r="N2845" i="60"/>
  <c r="N2967" i="60"/>
  <c r="N3057" i="60"/>
  <c r="N3155" i="60"/>
  <c r="P3497" i="60"/>
  <c r="P3561" i="60"/>
  <c r="L3251" i="64"/>
  <c r="T1327" i="62"/>
  <c r="U3689" i="64"/>
  <c r="T1607" i="62"/>
  <c r="N2047" i="60"/>
  <c r="P2279" i="60"/>
  <c r="N2397" i="60"/>
  <c r="N2451" i="60"/>
  <c r="N2479" i="60"/>
  <c r="N2537" i="60"/>
  <c r="N2711" i="60"/>
  <c r="N2999" i="60"/>
  <c r="N3025" i="60"/>
  <c r="N3107" i="60"/>
  <c r="N3183" i="60"/>
  <c r="N3493" i="60"/>
  <c r="Q3025" i="62"/>
  <c r="R3071" i="64"/>
  <c r="R868" i="64"/>
  <c r="Q2844" i="62"/>
  <c r="Q2474" i="62"/>
  <c r="Q1441" i="62"/>
  <c r="Q3198" i="62"/>
  <c r="Q824" i="62"/>
  <c r="T3539" i="62"/>
  <c r="U2021" i="64"/>
  <c r="U3685" i="64"/>
  <c r="U3875" i="64"/>
  <c r="N3191" i="60"/>
  <c r="P3305" i="60"/>
  <c r="L3453" i="60"/>
  <c r="P3483" i="60"/>
  <c r="U3813" i="64"/>
  <c r="U2017" i="64"/>
  <c r="Q2287" i="62"/>
  <c r="T2287" i="62" s="1"/>
  <c r="Q3086" i="62"/>
  <c r="Q1236" i="62"/>
  <c r="Q2487" i="62"/>
  <c r="Q803" i="62"/>
  <c r="T3529" i="62"/>
  <c r="U3701" i="64"/>
  <c r="U3867" i="64"/>
  <c r="Q3542" i="62"/>
  <c r="U3637" i="64"/>
  <c r="T3815" i="62"/>
  <c r="T3351" i="62"/>
  <c r="N85" i="60"/>
  <c r="N1237" i="60"/>
  <c r="N2155" i="60"/>
  <c r="P2229" i="60"/>
  <c r="P2303" i="60"/>
  <c r="N2491" i="60"/>
  <c r="N2501" i="60"/>
  <c r="P2635" i="60"/>
  <c r="N2691" i="60"/>
  <c r="N2699" i="60"/>
  <c r="N2747" i="60"/>
  <c r="N3031" i="60"/>
  <c r="N3039" i="60"/>
  <c r="N3125" i="60"/>
  <c r="N3173" i="60"/>
  <c r="N3297" i="60"/>
  <c r="P3559" i="60"/>
  <c r="Q1620" i="62"/>
  <c r="N2261" i="60"/>
  <c r="N2331" i="60"/>
  <c r="N2355" i="60"/>
  <c r="J2365" i="60"/>
  <c r="N2535" i="60"/>
  <c r="N2543" i="60"/>
  <c r="N2571" i="60"/>
  <c r="N2663" i="60"/>
  <c r="N2729" i="60"/>
  <c r="N2883" i="60"/>
  <c r="N2891" i="60"/>
  <c r="N2989" i="60"/>
  <c r="U3341" i="64"/>
  <c r="Q2671" i="62"/>
  <c r="U89" i="64"/>
  <c r="Q2239" i="62"/>
  <c r="T3507" i="62"/>
  <c r="U3467" i="64"/>
  <c r="U3673" i="64"/>
  <c r="Q3186" i="62"/>
  <c r="Q3048" i="62"/>
  <c r="Q2445" i="62"/>
  <c r="Q2254" i="62"/>
  <c r="R2535" i="64"/>
  <c r="Q3313" i="62"/>
  <c r="T3743" i="62"/>
  <c r="U2025" i="64"/>
  <c r="T3903" i="62"/>
  <c r="U3807" i="64"/>
  <c r="P2227" i="60"/>
  <c r="N2255" i="60"/>
  <c r="N2317" i="60"/>
  <c r="P2329" i="60"/>
  <c r="N2373" i="60"/>
  <c r="P2625" i="60"/>
  <c r="N2719" i="60"/>
  <c r="P2779" i="60"/>
  <c r="P2881" i="60"/>
  <c r="N2899" i="60"/>
  <c r="P2995" i="60"/>
  <c r="N3013" i="60"/>
  <c r="N3133" i="60"/>
  <c r="P3179" i="60"/>
  <c r="P3273" i="60"/>
  <c r="P3407" i="60"/>
  <c r="P3517" i="60"/>
  <c r="R3206" i="64"/>
  <c r="R2999" i="64"/>
  <c r="R3086" i="64"/>
  <c r="M3345" i="62"/>
  <c r="T1231" i="62"/>
  <c r="U3727" i="64"/>
  <c r="U3491" i="64"/>
  <c r="U3301" i="64"/>
  <c r="N2215" i="60"/>
  <c r="N2253" i="60"/>
  <c r="N2301" i="60"/>
  <c r="N2315" i="60"/>
  <c r="N2707" i="60"/>
  <c r="N2717" i="60"/>
  <c r="N2727" i="60"/>
  <c r="N3095" i="60"/>
  <c r="N3237" i="60"/>
  <c r="N3325" i="60"/>
  <c r="H3447" i="60"/>
  <c r="J3501" i="60"/>
  <c r="Q3405" i="62"/>
  <c r="T3789" i="62"/>
  <c r="T3547" i="62"/>
  <c r="Q2556" i="62"/>
  <c r="Q2576" i="62"/>
  <c r="Q2480" i="62"/>
  <c r="Q2261" i="62"/>
  <c r="Q2874" i="62"/>
  <c r="T3515" i="62"/>
  <c r="T3887" i="62"/>
  <c r="U3259" i="64"/>
  <c r="U3245" i="64"/>
  <c r="N1417" i="60"/>
  <c r="N1463" i="60"/>
  <c r="N2213" i="60"/>
  <c r="N2497" i="60"/>
  <c r="P2513" i="60"/>
  <c r="N2515" i="60"/>
  <c r="N2525" i="60"/>
  <c r="N2533" i="60"/>
  <c r="N2577" i="60"/>
  <c r="N2715" i="60"/>
  <c r="N2735" i="60"/>
  <c r="P2803" i="60"/>
  <c r="P2819" i="60"/>
  <c r="P2855" i="60"/>
  <c r="N2857" i="60"/>
  <c r="P2871" i="60"/>
  <c r="P2985" i="60"/>
  <c r="N3011" i="60"/>
  <c r="N3027" i="60"/>
  <c r="P3035" i="60"/>
  <c r="P3043" i="60"/>
  <c r="P3051" i="60"/>
  <c r="N3085" i="60"/>
  <c r="N3251" i="60"/>
  <c r="N3281" i="60"/>
  <c r="N3361" i="60"/>
  <c r="U3549" i="64"/>
  <c r="R2050" i="64"/>
  <c r="T3511" i="62"/>
  <c r="T3545" i="62"/>
  <c r="T2023" i="62"/>
  <c r="T3273" i="62"/>
  <c r="U3869" i="64"/>
  <c r="U3233" i="64"/>
  <c r="P3454" i="64"/>
  <c r="P3925" i="60"/>
  <c r="N3731" i="60"/>
  <c r="N3800" i="60"/>
  <c r="N3858" i="60"/>
  <c r="N3920" i="60"/>
  <c r="T3885" i="62"/>
  <c r="N3667" i="60"/>
  <c r="N3709" i="60"/>
  <c r="N3728" i="60"/>
  <c r="N3763" i="60"/>
  <c r="N3884" i="60"/>
  <c r="U3739" i="64"/>
  <c r="T3679" i="62"/>
  <c r="U3667" i="64"/>
  <c r="T3673" i="62"/>
  <c r="N3662" i="60"/>
  <c r="P3701" i="60"/>
  <c r="N3721" i="60"/>
  <c r="N3729" i="60"/>
  <c r="N3737" i="60"/>
  <c r="P3775" i="60"/>
  <c r="N3809" i="60"/>
  <c r="N3817" i="60"/>
  <c r="P3897" i="60"/>
  <c r="N3908" i="60"/>
  <c r="P3911" i="60"/>
  <c r="U3899" i="64"/>
  <c r="T3897" i="62"/>
  <c r="N3653" i="60"/>
  <c r="N3673" i="60"/>
  <c r="P3675" i="60"/>
  <c r="N3724" i="60"/>
  <c r="P3803" i="60"/>
  <c r="N3812" i="60"/>
  <c r="P3905" i="60"/>
  <c r="N3916" i="60"/>
  <c r="T3695" i="62"/>
  <c r="T3663" i="62"/>
  <c r="T3737" i="62"/>
  <c r="U3927" i="64"/>
  <c r="P3645" i="60"/>
  <c r="N3648" i="60"/>
  <c r="P3683" i="60"/>
  <c r="P3721" i="60"/>
  <c r="P3793" i="60"/>
  <c r="P3809" i="60"/>
  <c r="P3861" i="60"/>
  <c r="P3887" i="60"/>
  <c r="P3921" i="60"/>
  <c r="P3929" i="60"/>
  <c r="N3932" i="60"/>
  <c r="P3626" i="64"/>
  <c r="P3624" i="64" s="1"/>
  <c r="T3787" i="62"/>
  <c r="U3929" i="64"/>
  <c r="T3791" i="62"/>
  <c r="T3865" i="62"/>
  <c r="T3687" i="62"/>
  <c r="P3745" i="60"/>
  <c r="N3751" i="60"/>
  <c r="P3773" i="60"/>
  <c r="P3781" i="60"/>
  <c r="P3833" i="60"/>
  <c r="N3839" i="60"/>
  <c r="P3851" i="60"/>
  <c r="N3864" i="60"/>
  <c r="N3872" i="60"/>
  <c r="P3895" i="60"/>
  <c r="N3906" i="60"/>
  <c r="T3671" i="62"/>
  <c r="T3811" i="62"/>
  <c r="N3684" i="60"/>
  <c r="N3687" i="60"/>
  <c r="P3697" i="60"/>
  <c r="N3730" i="60"/>
  <c r="P3769" i="60"/>
  <c r="P3777" i="60"/>
  <c r="P3885" i="60"/>
  <c r="N3674" i="60"/>
  <c r="P3727" i="60"/>
  <c r="P3743" i="60"/>
  <c r="N3777" i="60"/>
  <c r="P3815" i="60"/>
  <c r="P3831" i="60"/>
  <c r="P3855" i="60"/>
  <c r="P3873" i="60"/>
  <c r="P3935" i="60"/>
  <c r="P3943" i="60"/>
  <c r="P3641" i="60"/>
  <c r="P3671" i="60"/>
  <c r="P3685" i="60"/>
  <c r="N3698" i="60"/>
  <c r="P3759" i="60"/>
  <c r="P3857" i="60"/>
  <c r="P3863" i="60"/>
  <c r="P3867" i="60"/>
  <c r="P3909" i="60"/>
  <c r="U3865" i="64"/>
  <c r="N3816" i="60"/>
  <c r="P3689" i="60"/>
  <c r="U3841" i="64"/>
  <c r="N3831" i="60"/>
  <c r="N3934" i="60"/>
  <c r="R3647" i="64"/>
  <c r="T3857" i="62"/>
  <c r="N3647" i="60"/>
  <c r="P3649" i="60"/>
  <c r="P3659" i="60"/>
  <c r="N3676" i="60"/>
  <c r="N3718" i="60"/>
  <c r="N3723" i="60"/>
  <c r="P3735" i="60"/>
  <c r="N3756" i="60"/>
  <c r="N3764" i="60"/>
  <c r="P3823" i="60"/>
  <c r="P3829" i="60"/>
  <c r="N3834" i="60"/>
  <c r="N3879" i="60"/>
  <c r="N3927" i="60"/>
  <c r="T3649" i="62"/>
  <c r="U3635" i="64"/>
  <c r="U3747" i="64"/>
  <c r="U3733" i="64"/>
  <c r="U3845" i="64"/>
  <c r="U3659" i="64"/>
  <c r="N3642" i="60"/>
  <c r="N3671" i="60"/>
  <c r="P3687" i="60"/>
  <c r="P3791" i="60"/>
  <c r="N3852" i="60"/>
  <c r="N3877" i="60"/>
  <c r="N3905" i="60"/>
  <c r="N3925" i="60"/>
  <c r="N3930" i="60"/>
  <c r="U3679" i="64"/>
  <c r="U3693" i="64"/>
  <c r="T3773" i="62"/>
  <c r="N3754" i="60"/>
  <c r="N3788" i="60"/>
  <c r="T3769" i="62"/>
  <c r="N3650" i="60"/>
  <c r="N3752" i="60"/>
  <c r="N3769" i="60"/>
  <c r="N3786" i="60"/>
  <c r="N3840" i="60"/>
  <c r="N3860" i="60"/>
  <c r="U3935" i="64"/>
  <c r="T3801" i="62"/>
  <c r="U3663" i="64"/>
  <c r="N3801" i="60"/>
  <c r="T3825" i="62"/>
  <c r="T3889" i="62"/>
  <c r="T3667" i="62"/>
  <c r="U3873" i="64"/>
  <c r="J3636" i="60"/>
  <c r="P3665" i="60"/>
  <c r="N3677" i="60"/>
  <c r="P3695" i="60"/>
  <c r="P3779" i="60"/>
  <c r="L3782" i="60"/>
  <c r="N3799" i="60"/>
  <c r="P3801" i="60"/>
  <c r="N3853" i="60"/>
  <c r="N3870" i="60"/>
  <c r="P3901" i="60"/>
  <c r="N3903" i="60"/>
  <c r="T3657" i="62"/>
  <c r="P3657" i="60"/>
  <c r="N3675" i="60"/>
  <c r="P3719" i="60"/>
  <c r="P3747" i="60"/>
  <c r="N3758" i="60"/>
  <c r="N3784" i="60"/>
  <c r="N3792" i="60"/>
  <c r="N3797" i="60"/>
  <c r="N3833" i="60"/>
  <c r="P3835" i="60"/>
  <c r="N3851" i="60"/>
  <c r="N3865" i="60"/>
  <c r="N3881" i="60"/>
  <c r="N3901" i="60"/>
  <c r="P3903" i="60"/>
  <c r="P3913" i="60"/>
  <c r="H3940" i="60"/>
  <c r="H3938" i="60" s="1"/>
  <c r="N3938" i="60" s="1"/>
  <c r="T3845" i="62"/>
  <c r="U3765" i="64"/>
  <c r="P3643" i="60"/>
  <c r="N3740" i="60"/>
  <c r="N3753" i="60"/>
  <c r="P3755" i="60"/>
  <c r="N3780" i="60"/>
  <c r="P3789" i="60"/>
  <c r="P3817" i="60"/>
  <c r="N3820" i="60"/>
  <c r="N3841" i="60"/>
  <c r="P3843" i="60"/>
  <c r="N3846" i="60"/>
  <c r="N3876" i="60"/>
  <c r="N3891" i="60"/>
  <c r="N3924" i="60"/>
  <c r="U3791" i="64"/>
  <c r="U3717" i="64"/>
  <c r="U3843" i="64"/>
  <c r="N3665" i="60"/>
  <c r="P3693" i="60"/>
  <c r="P3703" i="60"/>
  <c r="N3748" i="60"/>
  <c r="N3775" i="60"/>
  <c r="N3795" i="60"/>
  <c r="N3828" i="60"/>
  <c r="N3836" i="60"/>
  <c r="N3868" i="60"/>
  <c r="P3879" i="60"/>
  <c r="N3899" i="60"/>
  <c r="P3927" i="60"/>
  <c r="U3781" i="64"/>
  <c r="T3853" i="62"/>
  <c r="U3695" i="64"/>
  <c r="N3543" i="60"/>
  <c r="T3537" i="62"/>
  <c r="N3530" i="60"/>
  <c r="N3534" i="60"/>
  <c r="P3541" i="60"/>
  <c r="P3549" i="60"/>
  <c r="U3523" i="64"/>
  <c r="P3529" i="60"/>
  <c r="U3525" i="64"/>
  <c r="P3583" i="60"/>
  <c r="N3599" i="60"/>
  <c r="T3581" i="62"/>
  <c r="P3581" i="60"/>
  <c r="N3600" i="60"/>
  <c r="L3554" i="64"/>
  <c r="U3595" i="64"/>
  <c r="P3565" i="60"/>
  <c r="P3554" i="64"/>
  <c r="P3516" i="64" s="1"/>
  <c r="P3579" i="60"/>
  <c r="N3577" i="60"/>
  <c r="P3595" i="60"/>
  <c r="N3601" i="60"/>
  <c r="U3577" i="64"/>
  <c r="T3595" i="62"/>
  <c r="U3585" i="64"/>
  <c r="N3584" i="60"/>
  <c r="N3602" i="60"/>
  <c r="N3587" i="60"/>
  <c r="N3595" i="60"/>
  <c r="N3597" i="60"/>
  <c r="N3593" i="60"/>
  <c r="T3571" i="62"/>
  <c r="N3603" i="60"/>
  <c r="N3581" i="60"/>
  <c r="P3599" i="60"/>
  <c r="T3591" i="62"/>
  <c r="J3562" i="60"/>
  <c r="N3579" i="60"/>
  <c r="N3589" i="60"/>
  <c r="N3596" i="60"/>
  <c r="N3564" i="60"/>
  <c r="L3562" i="60"/>
  <c r="Q3564" i="62"/>
  <c r="T3535" i="62"/>
  <c r="N3547" i="60"/>
  <c r="H3538" i="60"/>
  <c r="N3545" i="60"/>
  <c r="P3543" i="60"/>
  <c r="L3526" i="60"/>
  <c r="H3526" i="60"/>
  <c r="H3527" i="60"/>
  <c r="N3535" i="60"/>
  <c r="Q3535" i="60" s="1"/>
  <c r="P3531" i="60"/>
  <c r="T3525" i="62"/>
  <c r="P3535" i="60"/>
  <c r="R3521" i="64"/>
  <c r="J3465" i="60"/>
  <c r="J3500" i="60"/>
  <c r="P3461" i="60"/>
  <c r="P3469" i="60"/>
  <c r="L3500" i="60"/>
  <c r="H3501" i="60"/>
  <c r="P3521" i="60"/>
  <c r="N3467" i="60"/>
  <c r="P3467" i="60"/>
  <c r="P3493" i="60"/>
  <c r="P3519" i="60"/>
  <c r="O3470" i="62"/>
  <c r="P3511" i="60"/>
  <c r="Q3480" i="62"/>
  <c r="T3513" i="62"/>
  <c r="L3465" i="60"/>
  <c r="J3470" i="60"/>
  <c r="L3479" i="60"/>
  <c r="P3503" i="60"/>
  <c r="N3481" i="60"/>
  <c r="N3491" i="60"/>
  <c r="N3499" i="64"/>
  <c r="T3459" i="62"/>
  <c r="N3454" i="64"/>
  <c r="N3486" i="60"/>
  <c r="R3462" i="64"/>
  <c r="P3475" i="60"/>
  <c r="N3518" i="60"/>
  <c r="N3493" i="64"/>
  <c r="Q3482" i="62"/>
  <c r="M3499" i="62"/>
  <c r="Q3472" i="62"/>
  <c r="H3245" i="60"/>
  <c r="N3280" i="60"/>
  <c r="H3330" i="60"/>
  <c r="N3338" i="60"/>
  <c r="T3309" i="62"/>
  <c r="N3273" i="60"/>
  <c r="P3321" i="60"/>
  <c r="L3336" i="60"/>
  <c r="N3247" i="60"/>
  <c r="N3261" i="60"/>
  <c r="P3263" i="60"/>
  <c r="N3328" i="60"/>
  <c r="N3269" i="60"/>
  <c r="N3300" i="60"/>
  <c r="P3303" i="60"/>
  <c r="N3308" i="60"/>
  <c r="H3244" i="60"/>
  <c r="N3259" i="60"/>
  <c r="P3287" i="60"/>
  <c r="P3311" i="60"/>
  <c r="N3332" i="60"/>
  <c r="U3275" i="64"/>
  <c r="N3267" i="60"/>
  <c r="P3281" i="60"/>
  <c r="U3267" i="64"/>
  <c r="O3250" i="62"/>
  <c r="O3238" i="62" s="1"/>
  <c r="N3262" i="60"/>
  <c r="P3275" i="60"/>
  <c r="N3311" i="60"/>
  <c r="Q3291" i="62"/>
  <c r="N3246" i="60"/>
  <c r="T3343" i="62"/>
  <c r="N3270" i="60"/>
  <c r="N3294" i="60"/>
  <c r="N3235" i="60"/>
  <c r="P3231" i="60"/>
  <c r="P3233" i="60"/>
  <c r="N3241" i="60"/>
  <c r="T3237" i="62"/>
  <c r="U3231" i="64"/>
  <c r="P3239" i="60"/>
  <c r="N182" i="60"/>
  <c r="M1091" i="62"/>
  <c r="N967" i="60"/>
  <c r="N156" i="60"/>
  <c r="N238" i="60"/>
  <c r="N262" i="60"/>
  <c r="N310" i="60"/>
  <c r="N368" i="60"/>
  <c r="N688" i="60"/>
  <c r="N999" i="60"/>
  <c r="H1089" i="60"/>
  <c r="R22" i="64"/>
  <c r="P169" i="60"/>
  <c r="L983" i="60"/>
  <c r="N336" i="60"/>
  <c r="N371" i="60"/>
  <c r="N582" i="60"/>
  <c r="P681" i="60"/>
  <c r="P727" i="60"/>
  <c r="P743" i="60"/>
  <c r="P751" i="60"/>
  <c r="P767" i="60"/>
  <c r="P775" i="60"/>
  <c r="P799" i="60"/>
  <c r="P889" i="60"/>
  <c r="P1077" i="60"/>
  <c r="P1085" i="60"/>
  <c r="N1101" i="60"/>
  <c r="R593" i="64"/>
  <c r="P283" i="60"/>
  <c r="P1107" i="60"/>
  <c r="N76" i="60"/>
  <c r="N154" i="60"/>
  <c r="N170" i="60"/>
  <c r="N210" i="60"/>
  <c r="N276" i="60"/>
  <c r="P287" i="60"/>
  <c r="N358" i="60"/>
  <c r="N686" i="60"/>
  <c r="P999" i="60"/>
  <c r="N1008" i="60"/>
  <c r="N1015" i="60"/>
  <c r="P27" i="60"/>
  <c r="P87" i="60"/>
  <c r="N71" i="60"/>
  <c r="P215" i="60"/>
  <c r="N518" i="60"/>
  <c r="L1040" i="60"/>
  <c r="J1050" i="60"/>
  <c r="T737" i="62"/>
  <c r="P621" i="60"/>
  <c r="P105" i="60"/>
  <c r="P171" i="60"/>
  <c r="N192" i="60"/>
  <c r="N692" i="60"/>
  <c r="N834" i="60"/>
  <c r="P97" i="60"/>
  <c r="P201" i="60"/>
  <c r="P725" i="60"/>
  <c r="N89" i="60"/>
  <c r="N508" i="60"/>
  <c r="N532" i="60"/>
  <c r="N606" i="60"/>
  <c r="P647" i="60"/>
  <c r="P697" i="60"/>
  <c r="N742" i="60"/>
  <c r="P823" i="60"/>
  <c r="P839" i="60"/>
  <c r="P907" i="60"/>
  <c r="P929" i="60"/>
  <c r="N991" i="60"/>
  <c r="N1068" i="60"/>
  <c r="P1037" i="60"/>
  <c r="P613" i="60"/>
  <c r="N69" i="60"/>
  <c r="P427" i="60"/>
  <c r="P473" i="60"/>
  <c r="P481" i="60"/>
  <c r="P529" i="60"/>
  <c r="P537" i="60"/>
  <c r="N562" i="60"/>
  <c r="N594" i="60"/>
  <c r="P661" i="60"/>
  <c r="P669" i="60"/>
  <c r="P723" i="60"/>
  <c r="P739" i="60"/>
  <c r="P747" i="60"/>
  <c r="P763" i="60"/>
  <c r="N769" i="60"/>
  <c r="P771" i="60"/>
  <c r="P779" i="60"/>
  <c r="N785" i="60"/>
  <c r="N793" i="60"/>
  <c r="P893" i="60"/>
  <c r="P901" i="60"/>
  <c r="P917" i="60"/>
  <c r="N204" i="60"/>
  <c r="K1234" i="62"/>
  <c r="N1838" i="60"/>
  <c r="L1874" i="60"/>
  <c r="P291" i="60"/>
  <c r="P365" i="60"/>
  <c r="P417" i="60"/>
  <c r="P453" i="60"/>
  <c r="P471" i="60"/>
  <c r="P479" i="60"/>
  <c r="N490" i="60"/>
  <c r="P519" i="60"/>
  <c r="P535" i="60"/>
  <c r="J644" i="60"/>
  <c r="P653" i="60"/>
  <c r="P687" i="60"/>
  <c r="P707" i="60"/>
  <c r="N764" i="60"/>
  <c r="P821" i="60"/>
  <c r="N918" i="60"/>
  <c r="P927" i="60"/>
  <c r="N987" i="60"/>
  <c r="P1015" i="60"/>
  <c r="P1045" i="60"/>
  <c r="N1105" i="60"/>
  <c r="N1252" i="60"/>
  <c r="P1257" i="60"/>
  <c r="P1265" i="60"/>
  <c r="P1269" i="60"/>
  <c r="P1303" i="60"/>
  <c r="P1369" i="60"/>
  <c r="P1377" i="60"/>
  <c r="P1485" i="60"/>
  <c r="N1499" i="60"/>
  <c r="P1521" i="60"/>
  <c r="N1576" i="60"/>
  <c r="P1629" i="60"/>
  <c r="N1682" i="60"/>
  <c r="N1705" i="60"/>
  <c r="N1752" i="60"/>
  <c r="P1781" i="60"/>
  <c r="N1787" i="60"/>
  <c r="P1789" i="60"/>
  <c r="P1797" i="60"/>
  <c r="P1853" i="60"/>
  <c r="N1878" i="60"/>
  <c r="P1887" i="60"/>
  <c r="P1937" i="60"/>
  <c r="N1978" i="60"/>
  <c r="Q1609" i="62"/>
  <c r="T419" i="62"/>
  <c r="N378" i="60"/>
  <c r="N672" i="60"/>
  <c r="R1964" i="64"/>
  <c r="H1103" i="60"/>
  <c r="R855" i="64"/>
  <c r="P183" i="60"/>
  <c r="P299" i="60"/>
  <c r="P55" i="60"/>
  <c r="P227" i="60"/>
  <c r="P389" i="60"/>
  <c r="P573" i="60"/>
  <c r="P589" i="60"/>
  <c r="P625" i="60"/>
  <c r="P633" i="60"/>
  <c r="N698" i="60"/>
  <c r="P721" i="60"/>
  <c r="P729" i="60"/>
  <c r="P737" i="60"/>
  <c r="P745" i="60"/>
  <c r="P761" i="60"/>
  <c r="P769" i="60"/>
  <c r="P777" i="60"/>
  <c r="P891" i="60"/>
  <c r="P899" i="60"/>
  <c r="P949" i="60"/>
  <c r="J1034" i="60"/>
  <c r="P1059" i="60"/>
  <c r="P1145" i="60"/>
  <c r="P1169" i="60"/>
  <c r="P1185" i="60"/>
  <c r="P1325" i="60"/>
  <c r="P1333" i="60"/>
  <c r="P1349" i="60"/>
  <c r="N1355" i="60"/>
  <c r="P1399" i="60"/>
  <c r="P1407" i="60"/>
  <c r="N1413" i="60"/>
  <c r="P1501" i="60"/>
  <c r="P1509" i="60"/>
  <c r="N1606" i="60"/>
  <c r="P1679" i="60"/>
  <c r="P1687" i="60"/>
  <c r="P1729" i="60"/>
  <c r="P1757" i="60"/>
  <c r="P1811" i="60"/>
  <c r="P1815" i="60"/>
  <c r="J1874" i="60"/>
  <c r="N1900" i="60"/>
  <c r="P1917" i="60"/>
  <c r="P1925" i="60"/>
  <c r="N1942" i="60"/>
  <c r="P1975" i="60"/>
  <c r="N1998" i="60"/>
  <c r="L2003" i="60"/>
  <c r="N2012" i="60"/>
  <c r="R1383" i="64"/>
  <c r="R792" i="64"/>
  <c r="Q1341" i="62"/>
  <c r="Q1270" i="62"/>
  <c r="M1030" i="62"/>
  <c r="T439" i="62"/>
  <c r="N1541" i="60"/>
  <c r="N476" i="60"/>
  <c r="P175" i="60"/>
  <c r="P101" i="60"/>
  <c r="P141" i="60"/>
  <c r="P149" i="60"/>
  <c r="N244" i="60"/>
  <c r="P273" i="60"/>
  <c r="P281" i="60"/>
  <c r="P333" i="60"/>
  <c r="P445" i="60"/>
  <c r="P463" i="60"/>
  <c r="N628" i="60"/>
  <c r="N806" i="60"/>
  <c r="N814" i="60"/>
  <c r="P879" i="60"/>
  <c r="H922" i="60"/>
  <c r="P987" i="60"/>
  <c r="H1094" i="60"/>
  <c r="P1105" i="60"/>
  <c r="P1223" i="60"/>
  <c r="P1231" i="60"/>
  <c r="N1241" i="60"/>
  <c r="P1313" i="60"/>
  <c r="P1461" i="60"/>
  <c r="L1466" i="60"/>
  <c r="P1531" i="60"/>
  <c r="P1603" i="60"/>
  <c r="P1619" i="60"/>
  <c r="N1622" i="60"/>
  <c r="P1647" i="60"/>
  <c r="P1821" i="60"/>
  <c r="P1905" i="60"/>
  <c r="P1963" i="60"/>
  <c r="P2005" i="60"/>
  <c r="R1663" i="64"/>
  <c r="R1697" i="64"/>
  <c r="N1929" i="64"/>
  <c r="R924" i="64"/>
  <c r="Q1332" i="62"/>
  <c r="N1666" i="60"/>
  <c r="Q1997" i="62"/>
  <c r="Q980" i="62"/>
  <c r="J1118" i="60"/>
  <c r="R782" i="64"/>
  <c r="P167" i="60"/>
  <c r="N32" i="60"/>
  <c r="P157" i="60"/>
  <c r="P165" i="60"/>
  <c r="P173" i="60"/>
  <c r="P297" i="60"/>
  <c r="P347" i="60"/>
  <c r="P415" i="60"/>
  <c r="P451" i="60"/>
  <c r="P485" i="60"/>
  <c r="P493" i="60"/>
  <c r="P517" i="60"/>
  <c r="P533" i="60"/>
  <c r="P541" i="60"/>
  <c r="P599" i="60"/>
  <c r="P685" i="60"/>
  <c r="P803" i="60"/>
  <c r="P819" i="60"/>
  <c r="P827" i="60"/>
  <c r="P925" i="60"/>
  <c r="J954" i="60"/>
  <c r="P963" i="60"/>
  <c r="J983" i="60"/>
  <c r="P1043" i="60"/>
  <c r="N1052" i="60"/>
  <c r="P1129" i="60"/>
  <c r="N1162" i="60"/>
  <c r="N1186" i="60"/>
  <c r="N1206" i="60"/>
  <c r="P1219" i="60"/>
  <c r="P1255" i="60"/>
  <c r="P1263" i="60"/>
  <c r="P1267" i="60"/>
  <c r="P1275" i="60"/>
  <c r="P1293" i="60"/>
  <c r="P1367" i="60"/>
  <c r="N1378" i="60"/>
  <c r="P1425" i="60"/>
  <c r="P1491" i="60"/>
  <c r="P1519" i="60"/>
  <c r="P1553" i="60"/>
  <c r="P1571" i="60"/>
  <c r="P1627" i="60"/>
  <c r="P1635" i="60"/>
  <c r="P1697" i="60"/>
  <c r="P1705" i="60"/>
  <c r="P1739" i="60"/>
  <c r="P1747" i="60"/>
  <c r="P1795" i="60"/>
  <c r="P1985" i="60"/>
  <c r="P1993" i="60"/>
  <c r="P2023" i="60"/>
  <c r="P2031" i="60"/>
  <c r="Q900" i="62"/>
  <c r="R1758" i="64"/>
  <c r="U2023" i="64"/>
  <c r="P47" i="60"/>
  <c r="P29" i="60"/>
  <c r="P37" i="60"/>
  <c r="P69" i="60"/>
  <c r="N134" i="60"/>
  <c r="N150" i="60"/>
  <c r="P205" i="60"/>
  <c r="N211" i="60"/>
  <c r="P213" i="60"/>
  <c r="N258" i="60"/>
  <c r="N274" i="60"/>
  <c r="N334" i="60"/>
  <c r="P371" i="60"/>
  <c r="P421" i="60"/>
  <c r="P437" i="60"/>
  <c r="N464" i="60"/>
  <c r="P547" i="60"/>
  <c r="P579" i="60"/>
  <c r="P595" i="60"/>
  <c r="P607" i="60"/>
  <c r="P631" i="60"/>
  <c r="P665" i="60"/>
  <c r="P735" i="60"/>
  <c r="P783" i="60"/>
  <c r="P791" i="60"/>
  <c r="P897" i="60"/>
  <c r="P905" i="60"/>
  <c r="P913" i="60"/>
  <c r="P921" i="60"/>
  <c r="P947" i="60"/>
  <c r="P1009" i="60"/>
  <c r="P1039" i="60"/>
  <c r="P1057" i="60"/>
  <c r="P1093" i="60"/>
  <c r="N1165" i="60"/>
  <c r="P1167" i="60"/>
  <c r="N1314" i="60"/>
  <c r="P1331" i="60"/>
  <c r="N1688" i="60"/>
  <c r="N1718" i="60"/>
  <c r="P1763" i="60"/>
  <c r="H1798" i="60"/>
  <c r="N1822" i="60"/>
  <c r="P1915" i="60"/>
  <c r="N1948" i="60"/>
  <c r="R1687" i="64"/>
  <c r="Q1480" i="62"/>
  <c r="T931" i="62"/>
  <c r="R788" i="64"/>
  <c r="P31" i="60"/>
  <c r="P107" i="60"/>
  <c r="P131" i="60"/>
  <c r="P139" i="60"/>
  <c r="N174" i="60"/>
  <c r="P239" i="60"/>
  <c r="P263" i="60"/>
  <c r="P339" i="60"/>
  <c r="P443" i="60"/>
  <c r="N478" i="60"/>
  <c r="P877" i="60"/>
  <c r="N942" i="60"/>
  <c r="P985" i="60"/>
  <c r="P1229" i="60"/>
  <c r="P1237" i="60"/>
  <c r="N1264" i="60"/>
  <c r="N1268" i="60"/>
  <c r="N1276" i="60"/>
  <c r="N1294" i="60"/>
  <c r="J1588" i="60"/>
  <c r="P1645" i="60"/>
  <c r="P1653" i="60"/>
  <c r="P1665" i="60"/>
  <c r="P1715" i="60"/>
  <c r="P1723" i="60"/>
  <c r="P1869" i="60"/>
  <c r="L1972" i="60"/>
  <c r="N1994" i="60"/>
  <c r="M978" i="62"/>
  <c r="Q73" i="62"/>
  <c r="N1490" i="60"/>
  <c r="N62" i="60"/>
  <c r="P155" i="60"/>
  <c r="P179" i="60"/>
  <c r="N206" i="60"/>
  <c r="N226" i="60"/>
  <c r="P295" i="60"/>
  <c r="P303" i="60"/>
  <c r="P311" i="60"/>
  <c r="N317" i="60"/>
  <c r="P361" i="60"/>
  <c r="N396" i="60"/>
  <c r="P429" i="60"/>
  <c r="P483" i="60"/>
  <c r="P499" i="60"/>
  <c r="P515" i="60"/>
  <c r="P523" i="60"/>
  <c r="P539" i="60"/>
  <c r="N572" i="60"/>
  <c r="N588" i="60"/>
  <c r="N608" i="60"/>
  <c r="N616" i="60"/>
  <c r="N624" i="60"/>
  <c r="N666" i="60"/>
  <c r="N760" i="60"/>
  <c r="P817" i="60"/>
  <c r="P931" i="60"/>
  <c r="N950" i="60"/>
  <c r="P961" i="60"/>
  <c r="J1089" i="60"/>
  <c r="P1117" i="60"/>
  <c r="P1217" i="60"/>
  <c r="L1310" i="60"/>
  <c r="P1373" i="60"/>
  <c r="N1414" i="60"/>
  <c r="P1431" i="60"/>
  <c r="N1508" i="60"/>
  <c r="P1597" i="60"/>
  <c r="P1625" i="60"/>
  <c r="N1631" i="60"/>
  <c r="P1633" i="60"/>
  <c r="N1639" i="60"/>
  <c r="P1681" i="60"/>
  <c r="P1703" i="60"/>
  <c r="P1745" i="60"/>
  <c r="P1793" i="60"/>
  <c r="P1857" i="60"/>
  <c r="P2021" i="60"/>
  <c r="P2029" i="60"/>
  <c r="Q1167" i="62"/>
  <c r="P199" i="60"/>
  <c r="N25" i="60"/>
  <c r="N49" i="60"/>
  <c r="N57" i="60"/>
  <c r="N70" i="60"/>
  <c r="N108" i="60"/>
  <c r="N116" i="60"/>
  <c r="P251" i="60"/>
  <c r="P275" i="60"/>
  <c r="N324" i="60"/>
  <c r="H322" i="60"/>
  <c r="N340" i="60"/>
  <c r="P377" i="60"/>
  <c r="P393" i="60"/>
  <c r="P569" i="60"/>
  <c r="P585" i="60"/>
  <c r="P593" i="60"/>
  <c r="P637" i="60"/>
  <c r="P663" i="60"/>
  <c r="P733" i="60"/>
  <c r="P749" i="60"/>
  <c r="P797" i="60"/>
  <c r="H844" i="60"/>
  <c r="N854" i="60"/>
  <c r="N862" i="60"/>
  <c r="P903" i="60"/>
  <c r="P911" i="60"/>
  <c r="P919" i="60"/>
  <c r="P945" i="60"/>
  <c r="N986" i="60"/>
  <c r="P1049" i="60"/>
  <c r="N1111" i="60"/>
  <c r="N1130" i="60"/>
  <c r="P1141" i="60"/>
  <c r="N1147" i="60"/>
  <c r="N1171" i="60"/>
  <c r="N1187" i="60"/>
  <c r="H1238" i="60"/>
  <c r="H1310" i="60"/>
  <c r="N1324" i="60"/>
  <c r="P1337" i="60"/>
  <c r="P1353" i="60"/>
  <c r="P1403" i="60"/>
  <c r="P1419" i="60"/>
  <c r="P1505" i="60"/>
  <c r="P1513" i="60"/>
  <c r="N1538" i="60"/>
  <c r="N1678" i="60"/>
  <c r="P1683" i="60"/>
  <c r="N1686" i="60"/>
  <c r="P1761" i="60"/>
  <c r="P1773" i="60"/>
  <c r="P1845" i="60"/>
  <c r="P1879" i="60"/>
  <c r="N1904" i="60"/>
  <c r="N1970" i="60"/>
  <c r="P2017" i="60"/>
  <c r="Q1498" i="62"/>
  <c r="O1463" i="62"/>
  <c r="U1273" i="64"/>
  <c r="U3639" i="64"/>
  <c r="R3438" i="64"/>
  <c r="L3326" i="64"/>
  <c r="R2940" i="64"/>
  <c r="R2806" i="64"/>
  <c r="U2807" i="64" s="1"/>
  <c r="R2155" i="64"/>
  <c r="Q3022" i="62"/>
  <c r="Q2427" i="62"/>
  <c r="T2427" i="62" s="1"/>
  <c r="Q3194" i="62"/>
  <c r="Q2990" i="62"/>
  <c r="Q2137" i="62"/>
  <c r="R2389" i="64"/>
  <c r="Q2716" i="62"/>
  <c r="Q1525" i="62"/>
  <c r="U3535" i="64"/>
  <c r="P549" i="60"/>
  <c r="P601" i="60"/>
  <c r="P813" i="60"/>
  <c r="P1481" i="60"/>
  <c r="N1537" i="60"/>
  <c r="R3540" i="64"/>
  <c r="R1293" i="64"/>
  <c r="Q2998" i="62"/>
  <c r="T3249" i="62"/>
  <c r="Q2186" i="62"/>
  <c r="Q3192" i="62"/>
  <c r="Q2444" i="62"/>
  <c r="Q2527" i="62"/>
  <c r="Q1782" i="62"/>
  <c r="Q1374" i="62"/>
  <c r="M1858" i="62"/>
  <c r="M1547" i="62"/>
  <c r="Q1070" i="62"/>
  <c r="Q363" i="62"/>
  <c r="T717" i="62"/>
  <c r="T3653" i="62"/>
  <c r="U3823" i="64"/>
  <c r="N813" i="60"/>
  <c r="R2189" i="64"/>
  <c r="N3419" i="64"/>
  <c r="R2002" i="64"/>
  <c r="R316" i="64"/>
  <c r="T3739" i="62"/>
  <c r="T3681" i="62"/>
  <c r="T3509" i="62"/>
  <c r="Q2513" i="62"/>
  <c r="T3427" i="62"/>
  <c r="Q2233" i="62"/>
  <c r="Q2215" i="62"/>
  <c r="Q1984" i="62"/>
  <c r="Q1553" i="62"/>
  <c r="Q1024" i="62"/>
  <c r="Q1334" i="62"/>
  <c r="Q817" i="62"/>
  <c r="Q863" i="62"/>
  <c r="R3044" i="64"/>
  <c r="R2507" i="64"/>
  <c r="R1726" i="64"/>
  <c r="U3451" i="64"/>
  <c r="U3829" i="64"/>
  <c r="U3461" i="64"/>
  <c r="Q2408" i="62"/>
  <c r="O3327" i="62"/>
  <c r="Q83" i="62"/>
  <c r="N415" i="60"/>
  <c r="P843" i="60"/>
  <c r="N935" i="60"/>
  <c r="P941" i="60"/>
  <c r="N1075" i="60"/>
  <c r="P1487" i="60"/>
  <c r="U3569" i="64"/>
  <c r="R3565" i="64"/>
  <c r="R3036" i="64"/>
  <c r="U3563" i="64"/>
  <c r="R2902" i="64"/>
  <c r="R2533" i="64"/>
  <c r="R2320" i="64"/>
  <c r="R2292" i="64"/>
  <c r="N979" i="64"/>
  <c r="M3626" i="62"/>
  <c r="M3624" i="62" s="1"/>
  <c r="T3745" i="62"/>
  <c r="Q2439" i="62"/>
  <c r="Q2310" i="62"/>
  <c r="T2311" i="62" s="1"/>
  <c r="Q2224" i="62"/>
  <c r="T2225" i="62" s="1"/>
  <c r="T3763" i="62"/>
  <c r="Q2144" i="62"/>
  <c r="Q1447" i="62"/>
  <c r="M1540" i="62"/>
  <c r="M1046" i="62"/>
  <c r="M950" i="62"/>
  <c r="T3813" i="62"/>
  <c r="T3385" i="62"/>
  <c r="T3861" i="62"/>
  <c r="U3787" i="64"/>
  <c r="T3677" i="62"/>
  <c r="T3785" i="62"/>
  <c r="U3725" i="64"/>
  <c r="U3413" i="64"/>
  <c r="U3437" i="64"/>
  <c r="U3839" i="64"/>
  <c r="R3504" i="64"/>
  <c r="R3158" i="64"/>
  <c r="R2877" i="64"/>
  <c r="R1933" i="64"/>
  <c r="R1055" i="64"/>
  <c r="R569" i="64"/>
  <c r="Q2351" i="62"/>
  <c r="Q2709" i="62"/>
  <c r="Q2223" i="62"/>
  <c r="Q733" i="62"/>
  <c r="T3795" i="62"/>
  <c r="Q1428" i="62"/>
  <c r="Q1726" i="62"/>
  <c r="Q63" i="62"/>
  <c r="O1036" i="62"/>
  <c r="Q1248" i="62"/>
  <c r="U3453" i="64"/>
  <c r="N279" i="60"/>
  <c r="N287" i="60"/>
  <c r="N607" i="60"/>
  <c r="P1455" i="60"/>
  <c r="N1877" i="60"/>
  <c r="R2815" i="64"/>
  <c r="R1763" i="64"/>
  <c r="Q2541" i="62"/>
  <c r="Q2376" i="62"/>
  <c r="T2377" i="62" s="1"/>
  <c r="T3387" i="62"/>
  <c r="Q2464" i="62"/>
  <c r="Q1457" i="62"/>
  <c r="T3417" i="62"/>
  <c r="Q2206" i="62"/>
  <c r="Q559" i="62"/>
  <c r="Q1210" i="62"/>
  <c r="Q1494" i="62"/>
  <c r="U3357" i="64"/>
  <c r="U3589" i="64"/>
  <c r="U3735" i="64"/>
  <c r="T3467" i="62"/>
  <c r="P1581" i="60"/>
  <c r="P1895" i="60"/>
  <c r="N2171" i="60"/>
  <c r="U3443" i="64"/>
  <c r="U3325" i="64"/>
  <c r="R1548" i="64"/>
  <c r="Q3020" i="62"/>
  <c r="Q3565" i="62"/>
  <c r="T3231" i="62"/>
  <c r="T3415" i="62"/>
  <c r="Q1239" i="62"/>
  <c r="M1006" i="62"/>
  <c r="T3341" i="62"/>
  <c r="U3883" i="64"/>
  <c r="T3847" i="62"/>
  <c r="P3419" i="64"/>
  <c r="P145" i="60"/>
  <c r="N377" i="60"/>
  <c r="P741" i="60"/>
  <c r="P765" i="60"/>
  <c r="N1193" i="60"/>
  <c r="U3425" i="64"/>
  <c r="R2229" i="64"/>
  <c r="Q3093" i="62"/>
  <c r="Q2479" i="62"/>
  <c r="R70" i="64"/>
  <c r="Q2639" i="62"/>
  <c r="Q3206" i="62"/>
  <c r="Q1629" i="62"/>
  <c r="Q1429" i="62"/>
  <c r="Q1754" i="62"/>
  <c r="Q1268" i="62"/>
  <c r="R2014" i="64"/>
  <c r="Q2007" i="62"/>
  <c r="Q2052" i="62"/>
  <c r="T2053" i="62" s="1"/>
  <c r="T771" i="62"/>
  <c r="T713" i="62"/>
  <c r="R2088" i="64"/>
  <c r="Q2492" i="62"/>
  <c r="Q2011" i="62"/>
  <c r="Q3439" i="62"/>
  <c r="U3581" i="64"/>
  <c r="U3767" i="64"/>
  <c r="U3385" i="64"/>
  <c r="T3879" i="62"/>
  <c r="U3879" i="64"/>
  <c r="T3829" i="62"/>
  <c r="R2534" i="64"/>
  <c r="R2226" i="64"/>
  <c r="N75" i="60"/>
  <c r="N311" i="60"/>
  <c r="N1313" i="60"/>
  <c r="N1485" i="60"/>
  <c r="U3857" i="64"/>
  <c r="U3427" i="64"/>
  <c r="R2716" i="64"/>
  <c r="R212" i="64"/>
  <c r="U213" i="64" s="1"/>
  <c r="R823" i="64"/>
  <c r="T3567" i="62"/>
  <c r="Q2986" i="62"/>
  <c r="T2987" i="62" s="1"/>
  <c r="Q2710" i="62"/>
  <c r="Q2470" i="62"/>
  <c r="Q2864" i="62"/>
  <c r="T3299" i="62"/>
  <c r="Q2574" i="62"/>
  <c r="Q848" i="62"/>
  <c r="Q2227" i="62"/>
  <c r="O1999" i="62"/>
  <c r="T1139" i="62"/>
  <c r="Q832" i="62"/>
  <c r="R3111" i="64"/>
  <c r="R3151" i="64"/>
  <c r="Q2838" i="62"/>
  <c r="Q2542" i="62"/>
  <c r="R670" i="64"/>
  <c r="Q2852" i="62"/>
  <c r="T3841" i="62"/>
  <c r="T3243" i="62"/>
  <c r="T3827" i="62"/>
  <c r="T927" i="62"/>
  <c r="U3355" i="64"/>
  <c r="T3839" i="62"/>
  <c r="T3905" i="62"/>
  <c r="P49" i="60"/>
  <c r="P57" i="60"/>
  <c r="P709" i="60"/>
  <c r="N931" i="60"/>
  <c r="N1071" i="60"/>
  <c r="P1851" i="60"/>
  <c r="R2485" i="64"/>
  <c r="Q3501" i="62"/>
  <c r="R818" i="64"/>
  <c r="Q2250" i="62"/>
  <c r="Q2836" i="62"/>
  <c r="T3751" i="62"/>
  <c r="T3849" i="62"/>
  <c r="Q3420" i="62"/>
  <c r="Q1593" i="62"/>
  <c r="Q2925" i="62"/>
  <c r="T2925" i="62" s="1"/>
  <c r="Q1160" i="62"/>
  <c r="Q871" i="62"/>
  <c r="M1114" i="62"/>
  <c r="Q1240" i="62"/>
  <c r="T3873" i="62"/>
  <c r="T1201" i="62"/>
  <c r="T3449" i="62"/>
  <c r="U3669" i="64"/>
  <c r="T3709" i="62"/>
  <c r="U3887" i="64"/>
  <c r="U3849" i="64"/>
  <c r="T3925" i="62"/>
  <c r="P85" i="60"/>
  <c r="P301" i="60"/>
  <c r="P1165" i="60"/>
  <c r="N1649" i="60"/>
  <c r="N2173" i="60"/>
  <c r="R3160" i="64"/>
  <c r="R863" i="64"/>
  <c r="R3392" i="64"/>
  <c r="U3645" i="64"/>
  <c r="P441" i="60"/>
  <c r="P1861" i="60"/>
  <c r="P3250" i="64"/>
  <c r="P3238" i="64" s="1"/>
  <c r="R2558" i="64"/>
  <c r="R51" i="64"/>
  <c r="Q2498" i="62"/>
  <c r="Q2094" i="62"/>
  <c r="Q2545" i="62"/>
  <c r="Q1108" i="62"/>
  <c r="Q2391" i="62"/>
  <c r="Q638" i="62"/>
  <c r="T3793" i="62"/>
  <c r="U3885" i="64"/>
  <c r="T3753" i="62"/>
  <c r="T3755" i="62"/>
  <c r="N167" i="60"/>
  <c r="N553" i="60"/>
  <c r="N561" i="60"/>
  <c r="N569" i="60"/>
  <c r="N699" i="60"/>
  <c r="N759" i="60"/>
  <c r="N871" i="60"/>
  <c r="M1138" i="60"/>
  <c r="N1173" i="60"/>
  <c r="N1209" i="60"/>
  <c r="N1217" i="60"/>
  <c r="N1253" i="60"/>
  <c r="N1393" i="60"/>
  <c r="N1491" i="60"/>
  <c r="N1539" i="60"/>
  <c r="N1797" i="60"/>
  <c r="P1829" i="60"/>
  <c r="N1957" i="60"/>
  <c r="N2183" i="60"/>
  <c r="N2195" i="60"/>
  <c r="R2906" i="64"/>
  <c r="R3168" i="64"/>
  <c r="R2268" i="64"/>
  <c r="R2263" i="64"/>
  <c r="R2110" i="64"/>
  <c r="R634" i="64"/>
  <c r="Q2897" i="62"/>
  <c r="T2897" i="62" s="1"/>
  <c r="R261" i="64"/>
  <c r="Q805" i="62"/>
  <c r="Q1900" i="62"/>
  <c r="T1901" i="62" s="1"/>
  <c r="T3757" i="62"/>
  <c r="U3905" i="64"/>
  <c r="U319" i="64"/>
  <c r="T3433" i="62"/>
  <c r="P117" i="60"/>
  <c r="N489" i="60"/>
  <c r="N613" i="60"/>
  <c r="N621" i="60"/>
  <c r="N629" i="60"/>
  <c r="N637" i="60"/>
  <c r="N679" i="60"/>
  <c r="N725" i="60"/>
  <c r="N741" i="60"/>
  <c r="N835" i="60"/>
  <c r="P1147" i="60"/>
  <c r="N1291" i="60"/>
  <c r="N1421" i="60"/>
  <c r="P1529" i="60"/>
  <c r="P1537" i="60"/>
  <c r="N1553" i="60"/>
  <c r="N1917" i="60"/>
  <c r="P2121" i="60"/>
  <c r="R2642" i="64"/>
  <c r="U2643" i="64" s="1"/>
  <c r="R2687" i="64"/>
  <c r="R2766" i="64"/>
  <c r="U2767" i="64" s="1"/>
  <c r="R2256" i="64"/>
  <c r="R2107" i="64"/>
  <c r="R1405" i="64"/>
  <c r="R1489" i="64"/>
  <c r="R1153" i="64"/>
  <c r="T3915" i="62"/>
  <c r="M3250" i="62"/>
  <c r="M3238" i="62" s="1"/>
  <c r="Q2848" i="62"/>
  <c r="Q2643" i="62"/>
  <c r="Q2297" i="62"/>
  <c r="Q3131" i="62"/>
  <c r="Q2885" i="62"/>
  <c r="Q1590" i="62"/>
  <c r="Q1479" i="62"/>
  <c r="Q2048" i="62"/>
  <c r="Q2930" i="62"/>
  <c r="Q3190" i="62"/>
  <c r="Q2551" i="62"/>
  <c r="Q2073" i="62"/>
  <c r="Q1349" i="62"/>
  <c r="Q809" i="62"/>
  <c r="T3261" i="62"/>
  <c r="N181" i="60"/>
  <c r="N551" i="60"/>
  <c r="N575" i="60"/>
  <c r="P643" i="60"/>
  <c r="P677" i="60"/>
  <c r="N1391" i="60"/>
  <c r="N1481" i="60"/>
  <c r="P1569" i="60"/>
  <c r="N1735" i="60"/>
  <c r="N2071" i="60"/>
  <c r="N2099" i="60"/>
  <c r="N2169" i="60"/>
  <c r="R3758" i="64"/>
  <c r="R2242" i="64"/>
  <c r="R2089" i="64"/>
  <c r="R1921" i="64"/>
  <c r="R1588" i="64"/>
  <c r="Q3322" i="62"/>
  <c r="Q3104" i="62"/>
  <c r="Q2294" i="62"/>
  <c r="Q2548" i="62"/>
  <c r="Q2660" i="62"/>
  <c r="Q910" i="62"/>
  <c r="T911" i="62" s="1"/>
  <c r="Q388" i="62"/>
  <c r="R2284" i="64"/>
  <c r="P225" i="60"/>
  <c r="N487" i="60"/>
  <c r="N519" i="60"/>
  <c r="N527" i="60"/>
  <c r="N723" i="60"/>
  <c r="N749" i="60"/>
  <c r="N833" i="60"/>
  <c r="N1371" i="60"/>
  <c r="P1449" i="60"/>
  <c r="R3179" i="64"/>
  <c r="R2744" i="64"/>
  <c r="U2745" i="64" s="1"/>
  <c r="R2137" i="64"/>
  <c r="R217" i="64"/>
  <c r="R727" i="64"/>
  <c r="R158" i="64"/>
  <c r="Q2957" i="62"/>
  <c r="Q2704" i="62"/>
  <c r="T2565" i="62"/>
  <c r="T3253" i="62"/>
  <c r="T3583" i="62"/>
  <c r="Q2399" i="62"/>
  <c r="Q2429" i="62"/>
  <c r="T755" i="62"/>
  <c r="Q310" i="62"/>
  <c r="Q153" i="62"/>
  <c r="R2556" i="64"/>
  <c r="T2029" i="62"/>
  <c r="N933" i="60"/>
  <c r="N1225" i="60"/>
  <c r="N1245" i="60"/>
  <c r="N1449" i="60"/>
  <c r="Q1826" i="62"/>
  <c r="N1785" i="60"/>
  <c r="N2053" i="60"/>
  <c r="N2089" i="60"/>
  <c r="P35" i="60"/>
  <c r="P51" i="60"/>
  <c r="N147" i="60"/>
  <c r="N155" i="60"/>
  <c r="N163" i="60"/>
  <c r="N171" i="60"/>
  <c r="N179" i="60"/>
  <c r="N313" i="60"/>
  <c r="P509" i="60"/>
  <c r="N1205" i="60"/>
  <c r="N1651" i="60"/>
  <c r="N1663" i="60"/>
  <c r="N1671" i="60"/>
  <c r="N1733" i="60"/>
  <c r="N1807" i="60"/>
  <c r="N1849" i="60"/>
  <c r="N1891" i="60"/>
  <c r="N2097" i="60"/>
  <c r="R3153" i="64"/>
  <c r="R2890" i="64"/>
  <c r="R811" i="64"/>
  <c r="Q3065" i="62"/>
  <c r="T3065" i="62" s="1"/>
  <c r="R1065" i="64"/>
  <c r="Q2962" i="62"/>
  <c r="R488" i="64"/>
  <c r="O2323" i="62"/>
  <c r="Q3063" i="62"/>
  <c r="Q2125" i="62"/>
  <c r="Q3484" i="62"/>
  <c r="Q1831" i="62"/>
  <c r="Q847" i="62"/>
  <c r="Q3012" i="62"/>
  <c r="T929" i="62"/>
  <c r="R753" i="64"/>
  <c r="T3465" i="62"/>
  <c r="U3907" i="64"/>
  <c r="U3587" i="64"/>
  <c r="U3651" i="64"/>
  <c r="U3923" i="64"/>
  <c r="T3533" i="62"/>
  <c r="U3821" i="64"/>
  <c r="T3935" i="62"/>
  <c r="T3701" i="62"/>
  <c r="T3731" i="62"/>
  <c r="Q2465" i="62"/>
  <c r="Q2211" i="62"/>
  <c r="Q2345" i="62"/>
  <c r="T3783" i="62"/>
  <c r="T3803" i="62"/>
  <c r="T3767" i="62"/>
  <c r="T3425" i="62"/>
  <c r="U3901" i="64"/>
  <c r="U419" i="64"/>
  <c r="T3835" i="62"/>
  <c r="T3697" i="62"/>
  <c r="T3409" i="62"/>
  <c r="T3713" i="62"/>
  <c r="T3275" i="62"/>
  <c r="O3455" i="62"/>
  <c r="N387" i="60"/>
  <c r="P1415" i="60"/>
  <c r="P1649" i="60"/>
  <c r="R2853" i="64"/>
  <c r="R2258" i="64"/>
  <c r="R2124" i="64"/>
  <c r="R2041" i="64"/>
  <c r="R2081" i="64"/>
  <c r="R1743" i="64"/>
  <c r="R1995" i="64"/>
  <c r="R1802" i="64"/>
  <c r="T3391" i="62"/>
  <c r="O3318" i="62"/>
  <c r="Q2428" i="62"/>
  <c r="Q1134" i="62"/>
  <c r="Q808" i="62"/>
  <c r="T3371" i="62"/>
  <c r="T3443" i="62"/>
  <c r="T3907" i="62"/>
  <c r="U3737" i="64"/>
  <c r="T3707" i="62"/>
  <c r="T3809" i="62"/>
  <c r="P979" i="60"/>
  <c r="R2860" i="64"/>
  <c r="R1456" i="64"/>
  <c r="T3659" i="62"/>
  <c r="T3359" i="62"/>
  <c r="T3761" i="62"/>
  <c r="Q1241" i="62"/>
  <c r="T1125" i="62"/>
  <c r="Q1213" i="62"/>
  <c r="U3653" i="64"/>
  <c r="U3783" i="64"/>
  <c r="T3711" i="62"/>
  <c r="U3771" i="64"/>
  <c r="T3855" i="62"/>
  <c r="T3435" i="62"/>
  <c r="P1841" i="60"/>
  <c r="P1865" i="60"/>
  <c r="P1877" i="60"/>
  <c r="P2101" i="60"/>
  <c r="P2123" i="60"/>
  <c r="J1467" i="60"/>
  <c r="N1509" i="60"/>
  <c r="J2187" i="60"/>
  <c r="Q2449" i="62"/>
  <c r="Q1967" i="62"/>
  <c r="Q828" i="62"/>
  <c r="Q1018" i="62"/>
  <c r="Q1697" i="62"/>
  <c r="Q1992" i="62"/>
  <c r="N1419" i="60"/>
  <c r="N27" i="60"/>
  <c r="N275" i="60"/>
  <c r="N309" i="60"/>
  <c r="N583" i="60"/>
  <c r="N943" i="60"/>
  <c r="N1135" i="60"/>
  <c r="N1223" i="60"/>
  <c r="N1233" i="60"/>
  <c r="N1269" i="60"/>
  <c r="N1715" i="60"/>
  <c r="N1873" i="60"/>
  <c r="N1951" i="60"/>
  <c r="N2167" i="60"/>
  <c r="R2948" i="64"/>
  <c r="N2789" i="64"/>
  <c r="R2686" i="64"/>
  <c r="R2892" i="64"/>
  <c r="R2526" i="64"/>
  <c r="R2047" i="64"/>
  <c r="R1752" i="64"/>
  <c r="R1666" i="64"/>
  <c r="M3149" i="62"/>
  <c r="Q2357" i="62"/>
  <c r="Q2742" i="62"/>
  <c r="T2743" i="62" s="1"/>
  <c r="Q1927" i="62"/>
  <c r="Q249" i="62"/>
  <c r="R1438" i="64"/>
  <c r="R471" i="64"/>
  <c r="Q2566" i="62"/>
  <c r="M3419" i="62"/>
  <c r="Q2089" i="62"/>
  <c r="T2089" i="62" s="1"/>
  <c r="Q1841" i="62"/>
  <c r="T3357" i="62"/>
  <c r="T3895" i="62"/>
  <c r="T3883" i="62"/>
  <c r="N1099" i="60"/>
  <c r="N199" i="60"/>
  <c r="N207" i="60"/>
  <c r="N107" i="60"/>
  <c r="P359" i="60"/>
  <c r="P385" i="60"/>
  <c r="N493" i="60"/>
  <c r="N501" i="60"/>
  <c r="N517" i="60"/>
  <c r="P525" i="60"/>
  <c r="N643" i="60"/>
  <c r="N765" i="60"/>
  <c r="N797" i="60"/>
  <c r="P825" i="60"/>
  <c r="P833" i="60"/>
  <c r="P841" i="60"/>
  <c r="N853" i="60"/>
  <c r="P935" i="60"/>
  <c r="N1097" i="60"/>
  <c r="N1203" i="60"/>
  <c r="N1243" i="60"/>
  <c r="P1465" i="60"/>
  <c r="N1497" i="60"/>
  <c r="N1637" i="60"/>
  <c r="P1721" i="60"/>
  <c r="P1733" i="60"/>
  <c r="N1811" i="60"/>
  <c r="N1887" i="60"/>
  <c r="N1895" i="60"/>
  <c r="R3485" i="64"/>
  <c r="U3249" i="64"/>
  <c r="P3137" i="64"/>
  <c r="P2789" i="64"/>
  <c r="M3164" i="62"/>
  <c r="Q2993" i="62"/>
  <c r="M2340" i="62"/>
  <c r="Q2714" i="62"/>
  <c r="Q1211" i="62"/>
  <c r="R48" i="64"/>
  <c r="Q1874" i="62"/>
  <c r="K1046" i="62"/>
  <c r="Q1041" i="62"/>
  <c r="M968" i="62"/>
  <c r="O3499" i="62"/>
  <c r="T215" i="62"/>
  <c r="U3741" i="64"/>
  <c r="R3241" i="64"/>
  <c r="U3435" i="64"/>
  <c r="M2036" i="62"/>
  <c r="Q3462" i="62"/>
  <c r="P73" i="60"/>
  <c r="P675" i="60"/>
  <c r="N869" i="60"/>
  <c r="N887" i="60"/>
  <c r="N895" i="60"/>
  <c r="N905" i="60"/>
  <c r="N1027" i="60"/>
  <c r="P1067" i="60"/>
  <c r="N1133" i="60"/>
  <c r="N1141" i="60"/>
  <c r="N1181" i="60"/>
  <c r="P1241" i="60"/>
  <c r="R3085" i="64"/>
  <c r="R3125" i="64"/>
  <c r="R2108" i="64"/>
  <c r="R2992" i="64"/>
  <c r="M3287" i="62"/>
  <c r="Q3038" i="62"/>
  <c r="Q1772" i="62"/>
  <c r="Q2840" i="62"/>
  <c r="Q2013" i="62"/>
  <c r="Q1714" i="62"/>
  <c r="Q972" i="62"/>
  <c r="Q2204" i="62"/>
  <c r="Q380" i="62"/>
  <c r="Q154" i="62"/>
  <c r="R1755" i="64"/>
  <c r="R2109" i="64"/>
  <c r="R78" i="64"/>
  <c r="Q2043" i="62"/>
  <c r="R32" i="64"/>
  <c r="Q799" i="62"/>
  <c r="Q371" i="62"/>
  <c r="U3919" i="64"/>
  <c r="U3573" i="64"/>
  <c r="P3418" i="64"/>
  <c r="T431" i="62"/>
  <c r="T3871" i="62"/>
  <c r="U3571" i="64"/>
  <c r="U431" i="64"/>
  <c r="P325" i="60"/>
  <c r="P357" i="60"/>
  <c r="N393" i="60"/>
  <c r="N555" i="60"/>
  <c r="N563" i="60"/>
  <c r="N609" i="60"/>
  <c r="N695" i="60"/>
  <c r="N795" i="60"/>
  <c r="N867" i="60"/>
  <c r="N925" i="60"/>
  <c r="P933" i="60"/>
  <c r="P995" i="60"/>
  <c r="H1875" i="60"/>
  <c r="P1881" i="60"/>
  <c r="U3441" i="64"/>
  <c r="R2696" i="64"/>
  <c r="R2684" i="64"/>
  <c r="Q3543" i="62"/>
  <c r="R375" i="64"/>
  <c r="Q2670" i="62"/>
  <c r="M1794" i="62"/>
  <c r="R2297" i="64"/>
  <c r="Q3338" i="62"/>
  <c r="T3735" i="62"/>
  <c r="U3579" i="64"/>
  <c r="T3661" i="62"/>
  <c r="N289" i="60"/>
  <c r="N349" i="60"/>
  <c r="M419" i="60"/>
  <c r="N523" i="60"/>
  <c r="N531" i="60"/>
  <c r="N641" i="60"/>
  <c r="N745" i="60"/>
  <c r="N779" i="60"/>
  <c r="P1025" i="60"/>
  <c r="N1189" i="60"/>
  <c r="N1229" i="60"/>
  <c r="N1301" i="60"/>
  <c r="P1413" i="60"/>
  <c r="N1915" i="60"/>
  <c r="P2025" i="60"/>
  <c r="N2057" i="60"/>
  <c r="N2065" i="60"/>
  <c r="N2079" i="60"/>
  <c r="U3809" i="64"/>
  <c r="P3627" i="64"/>
  <c r="P3625" i="64" s="1"/>
  <c r="R1605" i="64"/>
  <c r="R1380" i="64"/>
  <c r="R1271" i="64"/>
  <c r="R1180" i="64"/>
  <c r="T3777" i="62"/>
  <c r="Q2348" i="62"/>
  <c r="O1764" i="62"/>
  <c r="Q1148" i="62"/>
  <c r="Q3775" i="62"/>
  <c r="Q1411" i="62"/>
  <c r="O1046" i="62"/>
  <c r="R2922" i="64"/>
  <c r="R2802" i="64"/>
  <c r="Q3215" i="62"/>
  <c r="T3215" i="62" s="1"/>
  <c r="Q1284" i="62"/>
  <c r="Q1846" i="62"/>
  <c r="T3723" i="62"/>
  <c r="T2021" i="62"/>
  <c r="T3551" i="62"/>
  <c r="U3269" i="64"/>
  <c r="N47" i="60"/>
  <c r="N341" i="60"/>
  <c r="N441" i="60"/>
  <c r="N473" i="60"/>
  <c r="P513" i="60"/>
  <c r="P561" i="60"/>
  <c r="H645" i="60"/>
  <c r="P785" i="60"/>
  <c r="N901" i="60"/>
  <c r="P1073" i="60"/>
  <c r="N1131" i="60"/>
  <c r="P1187" i="60"/>
  <c r="N1261" i="60"/>
  <c r="P1433" i="60"/>
  <c r="P1453" i="60"/>
  <c r="P1641" i="60"/>
  <c r="N1987" i="60"/>
  <c r="N2025" i="60"/>
  <c r="P2095" i="60"/>
  <c r="N3626" i="64"/>
  <c r="N3624" i="64" s="1"/>
  <c r="U3513" i="64"/>
  <c r="R3338" i="64"/>
  <c r="U3383" i="64"/>
  <c r="R2436" i="64"/>
  <c r="T3869" i="62"/>
  <c r="M2323" i="62"/>
  <c r="Q2557" i="62"/>
  <c r="Q2214" i="62"/>
  <c r="T1215" i="62"/>
  <c r="Q845" i="62"/>
  <c r="T3593" i="62"/>
  <c r="U3779" i="64"/>
  <c r="U3655" i="64"/>
  <c r="T3833" i="62"/>
  <c r="N63" i="60"/>
  <c r="P119" i="60"/>
  <c r="P177" i="60"/>
  <c r="P253" i="60"/>
  <c r="P381" i="60"/>
  <c r="P405" i="60"/>
  <c r="N721" i="60"/>
  <c r="P1123" i="60"/>
  <c r="P1161" i="60"/>
  <c r="N1235" i="60"/>
  <c r="N1339" i="60"/>
  <c r="P2063" i="60"/>
  <c r="P2103" i="60"/>
  <c r="U3649" i="64"/>
  <c r="R3483" i="64"/>
  <c r="M3326" i="62"/>
  <c r="Q2167" i="62"/>
  <c r="M1546" i="62"/>
  <c r="Q885" i="62"/>
  <c r="Q862" i="62"/>
  <c r="T447" i="62"/>
  <c r="R2917" i="64"/>
  <c r="Q2101" i="62"/>
  <c r="T3693" i="62"/>
  <c r="U3755" i="64"/>
  <c r="R3339" i="64"/>
  <c r="U3551" i="64"/>
  <c r="P45" i="60"/>
  <c r="P53" i="60"/>
  <c r="N111" i="60"/>
  <c r="N119" i="60"/>
  <c r="N127" i="60"/>
  <c r="P285" i="60"/>
  <c r="N331" i="60"/>
  <c r="N363" i="60"/>
  <c r="N373" i="60"/>
  <c r="N389" i="60"/>
  <c r="N521" i="60"/>
  <c r="N623" i="60"/>
  <c r="N719" i="60"/>
  <c r="N727" i="60"/>
  <c r="N735" i="60"/>
  <c r="N909" i="60"/>
  <c r="N917" i="60"/>
  <c r="P1001" i="60"/>
  <c r="N1501" i="60"/>
  <c r="N1673" i="60"/>
  <c r="N1717" i="60"/>
  <c r="P1777" i="60"/>
  <c r="P1801" i="60"/>
  <c r="P1921" i="60"/>
  <c r="N2085" i="60"/>
  <c r="N2103" i="60"/>
  <c r="N2147" i="60"/>
  <c r="P2183" i="60"/>
  <c r="N2189" i="60"/>
  <c r="U3871" i="64"/>
  <c r="R3122" i="64"/>
  <c r="R3331" i="64"/>
  <c r="R3152" i="64"/>
  <c r="R2966" i="64"/>
  <c r="U2415" i="64"/>
  <c r="R2554" i="64"/>
  <c r="P2160" i="64"/>
  <c r="R2166" i="64"/>
  <c r="R2093" i="64"/>
  <c r="R2144" i="64"/>
  <c r="P1235" i="64"/>
  <c r="Q3485" i="62"/>
  <c r="R33" i="64"/>
  <c r="O3326" i="62"/>
  <c r="Q2983" i="62"/>
  <c r="Q2792" i="62"/>
  <c r="Q1680" i="62"/>
  <c r="Q1322" i="62"/>
  <c r="Q1477" i="62"/>
  <c r="M2322" i="62"/>
  <c r="Q1646" i="62"/>
  <c r="Q698" i="62"/>
  <c r="Q130" i="62"/>
  <c r="R3304" i="64"/>
  <c r="R3474" i="64"/>
  <c r="M1463" i="62"/>
  <c r="T2019" i="62"/>
  <c r="Q3505" i="62"/>
  <c r="U3723" i="64"/>
  <c r="T3271" i="62"/>
  <c r="U3831" i="64"/>
  <c r="N37" i="60"/>
  <c r="N193" i="60"/>
  <c r="P217" i="60"/>
  <c r="N237" i="60"/>
  <c r="N339" i="60"/>
  <c r="N453" i="60"/>
  <c r="P487" i="60"/>
  <c r="P567" i="60"/>
  <c r="N593" i="60"/>
  <c r="N1001" i="60"/>
  <c r="N1177" i="60"/>
  <c r="L1197" i="60"/>
  <c r="N1345" i="60"/>
  <c r="N1361" i="60"/>
  <c r="P1483" i="60"/>
  <c r="N1615" i="60"/>
  <c r="N1909" i="60"/>
  <c r="P1953" i="60"/>
  <c r="N2157" i="60"/>
  <c r="R2157" i="64"/>
  <c r="R1856" i="64"/>
  <c r="R2099" i="64"/>
  <c r="R1791" i="64"/>
  <c r="R2064" i="64"/>
  <c r="R1884" i="64"/>
  <c r="Q3159" i="62"/>
  <c r="Q2090" i="62"/>
  <c r="Q3125" i="62"/>
  <c r="M1306" i="62"/>
  <c r="Q1485" i="62"/>
  <c r="Q829" i="62"/>
  <c r="Q2284" i="62"/>
  <c r="Q1806" i="62"/>
  <c r="Q2904" i="62"/>
  <c r="O1104" i="62"/>
  <c r="Q252" i="62"/>
  <c r="Q385" i="62"/>
  <c r="R3292" i="64"/>
  <c r="Q2268" i="62"/>
  <c r="Q2515" i="62"/>
  <c r="T765" i="62"/>
  <c r="U447" i="64"/>
  <c r="U3817" i="64"/>
  <c r="N1498" i="60"/>
  <c r="N1604" i="60"/>
  <c r="L1778" i="60"/>
  <c r="J1798" i="60"/>
  <c r="N1897" i="60"/>
  <c r="N1923" i="60"/>
  <c r="N1954" i="60"/>
  <c r="R1342" i="64"/>
  <c r="O1318" i="62"/>
  <c r="N1296" i="60"/>
  <c r="N1328" i="60"/>
  <c r="P1357" i="60"/>
  <c r="N1388" i="60"/>
  <c r="P1391" i="60"/>
  <c r="N1425" i="60"/>
  <c r="N1483" i="60"/>
  <c r="P1573" i="60"/>
  <c r="H1588" i="60"/>
  <c r="N1765" i="60"/>
  <c r="N1962" i="60"/>
  <c r="J1972" i="60"/>
  <c r="N1986" i="60"/>
  <c r="N1338" i="60"/>
  <c r="J1437" i="60"/>
  <c r="H1589" i="60"/>
  <c r="N1595" i="60"/>
  <c r="N1855" i="60"/>
  <c r="L1863" i="60"/>
  <c r="N1921" i="60"/>
  <c r="L1933" i="60"/>
  <c r="M1764" i="62"/>
  <c r="P1291" i="60"/>
  <c r="N1319" i="60"/>
  <c r="P1321" i="60"/>
  <c r="N1349" i="60"/>
  <c r="P1371" i="60"/>
  <c r="P1405" i="60"/>
  <c r="L1423" i="60"/>
  <c r="N1440" i="60"/>
  <c r="N1453" i="60"/>
  <c r="N1486" i="60"/>
  <c r="P1489" i="60"/>
  <c r="P1539" i="60"/>
  <c r="H1545" i="60"/>
  <c r="P1555" i="60"/>
  <c r="N1568" i="60"/>
  <c r="N1581" i="60"/>
  <c r="P1583" i="60"/>
  <c r="P1595" i="60"/>
  <c r="P1607" i="60"/>
  <c r="P1651" i="60"/>
  <c r="P1661" i="60"/>
  <c r="N1690" i="60"/>
  <c r="N1716" i="60"/>
  <c r="N1775" i="60"/>
  <c r="N1800" i="60"/>
  <c r="P1855" i="60"/>
  <c r="N1865" i="60"/>
  <c r="P1873" i="60"/>
  <c r="P1893" i="60"/>
  <c r="P1919" i="60"/>
  <c r="P1929" i="60"/>
  <c r="P1935" i="60"/>
  <c r="N1945" i="60"/>
  <c r="P1947" i="60"/>
  <c r="N1950" i="60"/>
  <c r="P1957" i="60"/>
  <c r="N1989" i="60"/>
  <c r="P1991" i="60"/>
  <c r="N2028" i="60"/>
  <c r="R1853" i="64"/>
  <c r="Q1693" i="62"/>
  <c r="O1968" i="62"/>
  <c r="R1297" i="64"/>
  <c r="Q1784" i="62"/>
  <c r="Q1521" i="62"/>
  <c r="N1297" i="60"/>
  <c r="P1299" i="60"/>
  <c r="N1302" i="60"/>
  <c r="N1305" i="60"/>
  <c r="P1307" i="60"/>
  <c r="N1344" i="60"/>
  <c r="P1347" i="60"/>
  <c r="P1355" i="60"/>
  <c r="N1360" i="60"/>
  <c r="N1386" i="60"/>
  <c r="P1389" i="60"/>
  <c r="P1445" i="60"/>
  <c r="N1489" i="60"/>
  <c r="P1497" i="60"/>
  <c r="N1504" i="60"/>
  <c r="P1525" i="60"/>
  <c r="P1657" i="60"/>
  <c r="P1663" i="60"/>
  <c r="P1669" i="60"/>
  <c r="H1674" i="60"/>
  <c r="L1693" i="60"/>
  <c r="P1713" i="60"/>
  <c r="P1755" i="60"/>
  <c r="N1758" i="60"/>
  <c r="N1782" i="60"/>
  <c r="P1785" i="60"/>
  <c r="N1905" i="60"/>
  <c r="P1965" i="60"/>
  <c r="N1975" i="60"/>
  <c r="P1977" i="60"/>
  <c r="R1387" i="64"/>
  <c r="R1357" i="64"/>
  <c r="O1908" i="62"/>
  <c r="O1858" i="62"/>
  <c r="Q1340" i="62"/>
  <c r="P1289" i="60"/>
  <c r="N1292" i="60"/>
  <c r="N1300" i="60"/>
  <c r="P1319" i="60"/>
  <c r="N1337" i="60"/>
  <c r="N1342" i="60"/>
  <c r="N1384" i="60"/>
  <c r="N1411" i="60"/>
  <c r="N1416" i="60"/>
  <c r="N1418" i="60"/>
  <c r="N1420" i="60"/>
  <c r="N1438" i="60"/>
  <c r="N1484" i="60"/>
  <c r="N1507" i="60"/>
  <c r="J1517" i="60"/>
  <c r="N1683" i="60"/>
  <c r="P1709" i="60"/>
  <c r="N1714" i="60"/>
  <c r="P1717" i="60"/>
  <c r="N1751" i="60"/>
  <c r="P1775" i="60"/>
  <c r="P1827" i="60"/>
  <c r="P1849" i="60"/>
  <c r="P1955" i="60"/>
  <c r="L1973" i="60"/>
  <c r="P1989" i="60"/>
  <c r="P2033" i="60"/>
  <c r="R1498" i="64"/>
  <c r="R1678" i="64"/>
  <c r="Q2014" i="62"/>
  <c r="Q1741" i="62"/>
  <c r="Q1335" i="62"/>
  <c r="Q1343" i="62"/>
  <c r="Q1314" i="62"/>
  <c r="N1303" i="60"/>
  <c r="N1329" i="60"/>
  <c r="P1345" i="60"/>
  <c r="N1350" i="60"/>
  <c r="P1387" i="60"/>
  <c r="P1395" i="60"/>
  <c r="N1409" i="60"/>
  <c r="N1434" i="60"/>
  <c r="N1477" i="60"/>
  <c r="N1487" i="60"/>
  <c r="N1502" i="60"/>
  <c r="J1564" i="60"/>
  <c r="N1574" i="60"/>
  <c r="N1587" i="60"/>
  <c r="N1626" i="60"/>
  <c r="L1643" i="60"/>
  <c r="N1655" i="60"/>
  <c r="N1664" i="60"/>
  <c r="L1659" i="60"/>
  <c r="N1672" i="60"/>
  <c r="P1689" i="60"/>
  <c r="P1741" i="60"/>
  <c r="P1749" i="60"/>
  <c r="N1764" i="60"/>
  <c r="N1771" i="60"/>
  <c r="N1793" i="60"/>
  <c r="N1830" i="60"/>
  <c r="P1981" i="60"/>
  <c r="P2013" i="60"/>
  <c r="Q1536" i="62"/>
  <c r="Q1533" i="62"/>
  <c r="O1281" i="62"/>
  <c r="Q1426" i="62"/>
  <c r="Q1493" i="62"/>
  <c r="P1427" i="60"/>
  <c r="P1457" i="60"/>
  <c r="H1526" i="60"/>
  <c r="P1585" i="60"/>
  <c r="N1698" i="60"/>
  <c r="N1749" i="60"/>
  <c r="N1776" i="60"/>
  <c r="L1818" i="60"/>
  <c r="N1961" i="60"/>
  <c r="Q1898" i="62"/>
  <c r="O1871" i="62"/>
  <c r="Q1818" i="62"/>
  <c r="O1513" i="62"/>
  <c r="Q1656" i="62"/>
  <c r="P1287" i="60"/>
  <c r="N1293" i="60"/>
  <c r="N1298" i="60"/>
  <c r="P1301" i="60"/>
  <c r="P1317" i="60"/>
  <c r="N1340" i="60"/>
  <c r="N1392" i="60"/>
  <c r="N1412" i="60"/>
  <c r="N1464" i="60"/>
  <c r="N1524" i="60"/>
  <c r="N1536" i="60"/>
  <c r="P1547" i="60"/>
  <c r="J1550" i="60"/>
  <c r="N1585" i="60"/>
  <c r="P1587" i="60"/>
  <c r="P1599" i="60"/>
  <c r="P1611" i="60"/>
  <c r="P1631" i="60"/>
  <c r="N1648" i="60"/>
  <c r="P1751" i="60"/>
  <c r="N1767" i="60"/>
  <c r="N1843" i="60"/>
  <c r="N1854" i="60"/>
  <c r="P1859" i="60"/>
  <c r="P1901" i="60"/>
  <c r="N1911" i="60"/>
  <c r="P1943" i="60"/>
  <c r="N1956" i="60"/>
  <c r="N1964" i="60"/>
  <c r="P1967" i="60"/>
  <c r="P1979" i="60"/>
  <c r="P1995" i="60"/>
  <c r="R1500" i="64"/>
  <c r="Q1416" i="62"/>
  <c r="Q1579" i="62"/>
  <c r="M1929" i="62"/>
  <c r="Q1515" i="62"/>
  <c r="P1295" i="60"/>
  <c r="N1320" i="60"/>
  <c r="N1368" i="60"/>
  <c r="P1375" i="60"/>
  <c r="N1385" i="60"/>
  <c r="H1396" i="60"/>
  <c r="P1409" i="60"/>
  <c r="N1432" i="60"/>
  <c r="P1441" i="60"/>
  <c r="P1477" i="60"/>
  <c r="P1493" i="60"/>
  <c r="N1515" i="60"/>
  <c r="N1531" i="60"/>
  <c r="P1533" i="60"/>
  <c r="P1543" i="60"/>
  <c r="N1619" i="60"/>
  <c r="N1624" i="60"/>
  <c r="N1634" i="60"/>
  <c r="P1637" i="60"/>
  <c r="N1653" i="60"/>
  <c r="N1665" i="60"/>
  <c r="P1673" i="60"/>
  <c r="P1677" i="60"/>
  <c r="N1720" i="60"/>
  <c r="N1723" i="60"/>
  <c r="N1762" i="60"/>
  <c r="P1765" i="60"/>
  <c r="P1891" i="60"/>
  <c r="P1897" i="60"/>
  <c r="P1903" i="60"/>
  <c r="P1961" i="60"/>
  <c r="R1986" i="64"/>
  <c r="R1719" i="64"/>
  <c r="Q1847" i="62"/>
  <c r="Q1538" i="62"/>
  <c r="Q1751" i="62"/>
  <c r="T1751" i="62" s="1"/>
  <c r="P195" i="60"/>
  <c r="P235" i="60"/>
  <c r="P243" i="60"/>
  <c r="P259" i="60"/>
  <c r="N270" i="60"/>
  <c r="N305" i="60"/>
  <c r="P307" i="60"/>
  <c r="P321" i="60"/>
  <c r="N429" i="60"/>
  <c r="P691" i="60"/>
  <c r="P59" i="60"/>
  <c r="P99" i="60"/>
  <c r="N106" i="60"/>
  <c r="P129" i="60"/>
  <c r="N140" i="60"/>
  <c r="N145" i="60"/>
  <c r="P147" i="60"/>
  <c r="N168" i="60"/>
  <c r="N180" i="60"/>
  <c r="P191" i="60"/>
  <c r="N201" i="60"/>
  <c r="P203" i="60"/>
  <c r="N223" i="60"/>
  <c r="N265" i="60"/>
  <c r="N273" i="60"/>
  <c r="N404" i="60"/>
  <c r="P407" i="60"/>
  <c r="N435" i="60"/>
  <c r="P67" i="60"/>
  <c r="P77" i="60"/>
  <c r="N99" i="60"/>
  <c r="N132" i="60"/>
  <c r="N135" i="60"/>
  <c r="N183" i="60"/>
  <c r="N191" i="60"/>
  <c r="N209" i="60"/>
  <c r="P211" i="60"/>
  <c r="N214" i="60"/>
  <c r="N236" i="60"/>
  <c r="N241" i="60"/>
  <c r="N260" i="60"/>
  <c r="N333" i="60"/>
  <c r="P23" i="60"/>
  <c r="N60" i="60"/>
  <c r="P89" i="60"/>
  <c r="N104" i="60"/>
  <c r="N109" i="60"/>
  <c r="P111" i="60"/>
  <c r="P127" i="60"/>
  <c r="N130" i="60"/>
  <c r="N143" i="60"/>
  <c r="N148" i="60"/>
  <c r="N178" i="60"/>
  <c r="N221" i="60"/>
  <c r="N228" i="60"/>
  <c r="P241" i="60"/>
  <c r="N247" i="60"/>
  <c r="N255" i="60"/>
  <c r="P257" i="60"/>
  <c r="N263" i="60"/>
  <c r="N290" i="60"/>
  <c r="N303" i="60"/>
  <c r="P305" i="60"/>
  <c r="P313" i="60"/>
  <c r="N316" i="60"/>
  <c r="L322" i="60"/>
  <c r="N328" i="60"/>
  <c r="P331" i="60"/>
  <c r="P335" i="60"/>
  <c r="P475" i="60"/>
  <c r="N494" i="60"/>
  <c r="P781" i="60"/>
  <c r="N864" i="60"/>
  <c r="P1097" i="60"/>
  <c r="N40" i="60"/>
  <c r="N43" i="60"/>
  <c r="N53" i="60"/>
  <c r="P75" i="60"/>
  <c r="N87" i="60"/>
  <c r="N97" i="60"/>
  <c r="N125" i="60"/>
  <c r="N138" i="60"/>
  <c r="P153" i="60"/>
  <c r="P189" i="60"/>
  <c r="N217" i="60"/>
  <c r="N271" i="60"/>
  <c r="N319" i="60"/>
  <c r="L233" i="60"/>
  <c r="N73" i="60"/>
  <c r="N123" i="60"/>
  <c r="P125" i="60"/>
  <c r="N128" i="60"/>
  <c r="N146" i="60"/>
  <c r="P161" i="60"/>
  <c r="N202" i="60"/>
  <c r="N215" i="60"/>
  <c r="N245" i="60"/>
  <c r="N253" i="60"/>
  <c r="P255" i="60"/>
  <c r="P279" i="60"/>
  <c r="N286" i="60"/>
  <c r="N301" i="60"/>
  <c r="N326" i="60"/>
  <c r="P329" i="60"/>
  <c r="P455" i="60"/>
  <c r="N484" i="60"/>
  <c r="P571" i="60"/>
  <c r="P659" i="60"/>
  <c r="P43" i="60"/>
  <c r="N46" i="60"/>
  <c r="N51" i="60"/>
  <c r="P151" i="60"/>
  <c r="N169" i="60"/>
  <c r="P293" i="60"/>
  <c r="N961" i="60"/>
  <c r="H955" i="60"/>
  <c r="N110" i="60"/>
  <c r="P121" i="60"/>
  <c r="N197" i="60"/>
  <c r="P207" i="60"/>
  <c r="N240" i="60"/>
  <c r="N256" i="60"/>
  <c r="N266" i="60"/>
  <c r="N284" i="60"/>
  <c r="N296" i="60"/>
  <c r="N299" i="60"/>
  <c r="N312" i="60"/>
  <c r="N36" i="60"/>
  <c r="N44" i="60"/>
  <c r="N61" i="60"/>
  <c r="P115" i="60"/>
  <c r="N121" i="60"/>
  <c r="P159" i="60"/>
  <c r="N162" i="60"/>
  <c r="N165" i="60"/>
  <c r="N172" i="60"/>
  <c r="N177" i="60"/>
  <c r="N195" i="60"/>
  <c r="P197" i="60"/>
  <c r="N200" i="60"/>
  <c r="N235" i="60"/>
  <c r="P237" i="60"/>
  <c r="N243" i="60"/>
  <c r="P261" i="60"/>
  <c r="N264" i="60"/>
  <c r="N272" i="60"/>
  <c r="N277" i="60"/>
  <c r="N307" i="60"/>
  <c r="P309" i="60"/>
  <c r="P327" i="60"/>
  <c r="N329" i="60"/>
  <c r="Q329" i="60" s="1"/>
  <c r="P615" i="60"/>
  <c r="P967" i="60"/>
  <c r="N39" i="60"/>
  <c r="N59" i="60"/>
  <c r="P61" i="60"/>
  <c r="N64" i="60"/>
  <c r="P193" i="60"/>
  <c r="N208" i="60"/>
  <c r="N259" i="60"/>
  <c r="N315" i="60"/>
  <c r="N327" i="60"/>
  <c r="N434" i="60"/>
  <c r="N522" i="60"/>
  <c r="H544" i="60"/>
  <c r="N573" i="60"/>
  <c r="N578" i="60"/>
  <c r="N659" i="60"/>
  <c r="P789" i="60"/>
  <c r="N799" i="60"/>
  <c r="P809" i="60"/>
  <c r="P837" i="60"/>
  <c r="N1063" i="60"/>
  <c r="P1091" i="60"/>
  <c r="N1093" i="60"/>
  <c r="N1258" i="60"/>
  <c r="R859" i="64"/>
  <c r="N356" i="60"/>
  <c r="N361" i="60"/>
  <c r="N391" i="60"/>
  <c r="N399" i="60"/>
  <c r="N407" i="60"/>
  <c r="N424" i="60"/>
  <c r="N427" i="60"/>
  <c r="N432" i="60"/>
  <c r="N443" i="60"/>
  <c r="N454" i="60"/>
  <c r="N520" i="60"/>
  <c r="N535" i="60"/>
  <c r="N558" i="60"/>
  <c r="N571" i="60"/>
  <c r="N586" i="60"/>
  <c r="N591" i="60"/>
  <c r="N600" i="60"/>
  <c r="N602" i="60"/>
  <c r="N605" i="60"/>
  <c r="N610" i="60"/>
  <c r="N631" i="60"/>
  <c r="N636" i="60"/>
  <c r="N639" i="60"/>
  <c r="N674" i="60"/>
  <c r="L714" i="60"/>
  <c r="P1019" i="60"/>
  <c r="N1044" i="60"/>
  <c r="J1095" i="60"/>
  <c r="P1099" i="60"/>
  <c r="P1137" i="60"/>
  <c r="N1154" i="60"/>
  <c r="P1215" i="60"/>
  <c r="N1224" i="60"/>
  <c r="N1231" i="60"/>
  <c r="N1274" i="60"/>
  <c r="O951" i="62"/>
  <c r="Q784" i="62"/>
  <c r="Q77" i="62"/>
  <c r="T77" i="62" s="1"/>
  <c r="P717" i="60"/>
  <c r="N740" i="60"/>
  <c r="P757" i="60"/>
  <c r="N768" i="60"/>
  <c r="N789" i="60"/>
  <c r="N829" i="60"/>
  <c r="N878" i="60"/>
  <c r="P887" i="60"/>
  <c r="N890" i="60"/>
  <c r="P909" i="60"/>
  <c r="N912" i="60"/>
  <c r="P943" i="60"/>
  <c r="N978" i="60"/>
  <c r="P981" i="60"/>
  <c r="N990" i="60"/>
  <c r="L1095" i="60"/>
  <c r="N1106" i="60"/>
  <c r="P1131" i="60"/>
  <c r="N1152" i="60"/>
  <c r="N1160" i="60"/>
  <c r="N1215" i="60"/>
  <c r="N1234" i="60"/>
  <c r="N1240" i="60"/>
  <c r="Q1225" i="62"/>
  <c r="Q780" i="62"/>
  <c r="T781" i="62" s="1"/>
  <c r="Q317" i="62"/>
  <c r="Q454" i="62"/>
  <c r="Q795" i="62"/>
  <c r="Q883" i="62"/>
  <c r="N346" i="60"/>
  <c r="N359" i="60"/>
  <c r="N394" i="60"/>
  <c r="N475" i="60"/>
  <c r="P489" i="60"/>
  <c r="N495" i="60"/>
  <c r="P497" i="60"/>
  <c r="N500" i="60"/>
  <c r="N503" i="60"/>
  <c r="N511" i="60"/>
  <c r="N533" i="60"/>
  <c r="N540" i="60"/>
  <c r="N589" i="60"/>
  <c r="N603" i="60"/>
  <c r="N694" i="60"/>
  <c r="N717" i="60"/>
  <c r="P719" i="60"/>
  <c r="N730" i="60"/>
  <c r="N743" i="60"/>
  <c r="N763" i="60"/>
  <c r="P773" i="60"/>
  <c r="N804" i="60"/>
  <c r="N817" i="60"/>
  <c r="N822" i="60"/>
  <c r="N827" i="60"/>
  <c r="N832" i="60"/>
  <c r="N847" i="60"/>
  <c r="P849" i="60"/>
  <c r="P867" i="60"/>
  <c r="N873" i="60"/>
  <c r="P875" i="60"/>
  <c r="N893" i="60"/>
  <c r="N907" i="60"/>
  <c r="H965" i="60"/>
  <c r="N965" i="60" s="1"/>
  <c r="N981" i="60"/>
  <c r="P997" i="60"/>
  <c r="P1005" i="60"/>
  <c r="N1007" i="60"/>
  <c r="P1053" i="60"/>
  <c r="N1073" i="60"/>
  <c r="P1083" i="60"/>
  <c r="L1089" i="60"/>
  <c r="H1109" i="60"/>
  <c r="N1121" i="60"/>
  <c r="N1155" i="60"/>
  <c r="N1163" i="60"/>
  <c r="N1175" i="60"/>
  <c r="P1177" i="60"/>
  <c r="N1227" i="60"/>
  <c r="M1012" i="62"/>
  <c r="Q908" i="62"/>
  <c r="T909" i="62" s="1"/>
  <c r="Q893" i="62"/>
  <c r="Q760" i="62"/>
  <c r="Q560" i="62"/>
  <c r="P605" i="60"/>
  <c r="N677" i="60"/>
  <c r="P895" i="60"/>
  <c r="N910" i="60"/>
  <c r="N953" i="60"/>
  <c r="N1038" i="60"/>
  <c r="P1055" i="60"/>
  <c r="N1259" i="60"/>
  <c r="R440" i="64"/>
  <c r="R331" i="64"/>
  <c r="R356" i="64"/>
  <c r="Q612" i="62"/>
  <c r="R497" i="64"/>
  <c r="N433" i="60"/>
  <c r="P435" i="60"/>
  <c r="P477" i="60"/>
  <c r="N485" i="60"/>
  <c r="N506" i="60"/>
  <c r="N528" i="60"/>
  <c r="N538" i="60"/>
  <c r="N546" i="60"/>
  <c r="N564" i="60"/>
  <c r="N567" i="60"/>
  <c r="P581" i="60"/>
  <c r="N587" i="60"/>
  <c r="N649" i="60"/>
  <c r="P651" i="60"/>
  <c r="N675" i="60"/>
  <c r="P711" i="60"/>
  <c r="N748" i="60"/>
  <c r="P755" i="60"/>
  <c r="N761" i="60"/>
  <c r="N802" i="60"/>
  <c r="N820" i="60"/>
  <c r="N825" i="60"/>
  <c r="N860" i="60"/>
  <c r="N868" i="60"/>
  <c r="N876" i="60"/>
  <c r="P885" i="60"/>
  <c r="N888" i="60"/>
  <c r="N903" i="60"/>
  <c r="P915" i="60"/>
  <c r="P959" i="60"/>
  <c r="N962" i="60"/>
  <c r="N997" i="60"/>
  <c r="J1051" i="60"/>
  <c r="N1058" i="60"/>
  <c r="L1220" i="60"/>
  <c r="N1277" i="60"/>
  <c r="R116" i="64"/>
  <c r="Q806" i="62"/>
  <c r="N338" i="60"/>
  <c r="N397" i="60"/>
  <c r="P425" i="60"/>
  <c r="N452" i="60"/>
  <c r="P495" i="60"/>
  <c r="P511" i="60"/>
  <c r="P603" i="60"/>
  <c r="P667" i="60"/>
  <c r="P673" i="60"/>
  <c r="P689" i="60"/>
  <c r="L801" i="60"/>
  <c r="H923" i="60"/>
  <c r="J955" i="60"/>
  <c r="L1051" i="60"/>
  <c r="N1056" i="60"/>
  <c r="P1081" i="60"/>
  <c r="L1102" i="60"/>
  <c r="N1153" i="60"/>
  <c r="P1195" i="60"/>
  <c r="N1254" i="60"/>
  <c r="Q311" i="62"/>
  <c r="Q999" i="62"/>
  <c r="N347" i="60"/>
  <c r="N367" i="60"/>
  <c r="N374" i="60"/>
  <c r="P397" i="60"/>
  <c r="N403" i="60"/>
  <c r="N411" i="60"/>
  <c r="H456" i="60"/>
  <c r="N526" i="60"/>
  <c r="N536" i="60"/>
  <c r="P557" i="60"/>
  <c r="P565" i="60"/>
  <c r="N592" i="60"/>
  <c r="N599" i="60"/>
  <c r="N736" i="60"/>
  <c r="P787" i="60"/>
  <c r="P795" i="60"/>
  <c r="N850" i="60"/>
  <c r="P855" i="60"/>
  <c r="P863" i="60"/>
  <c r="N916" i="60"/>
  <c r="L955" i="60"/>
  <c r="P1029" i="60"/>
  <c r="L1050" i="60"/>
  <c r="P1069" i="60"/>
  <c r="N1188" i="60"/>
  <c r="P1211" i="60"/>
  <c r="N1275" i="60"/>
  <c r="R697" i="64"/>
  <c r="N1098" i="64"/>
  <c r="Q1259" i="62"/>
  <c r="Q1163" i="62"/>
  <c r="M1234" i="62"/>
  <c r="Q211" i="62"/>
  <c r="Q132" i="62"/>
  <c r="Q378" i="62"/>
  <c r="Q307" i="62"/>
  <c r="R784" i="64"/>
  <c r="P379" i="60"/>
  <c r="N400" i="60"/>
  <c r="P433" i="60"/>
  <c r="N529" i="60"/>
  <c r="N557" i="60"/>
  <c r="N565" i="60"/>
  <c r="P587" i="60"/>
  <c r="N595" i="60"/>
  <c r="P611" i="60"/>
  <c r="N614" i="60"/>
  <c r="P649" i="60"/>
  <c r="N673" i="60"/>
  <c r="N739" i="60"/>
  <c r="P753" i="60"/>
  <c r="N777" i="60"/>
  <c r="N805" i="60"/>
  <c r="N866" i="60"/>
  <c r="P869" i="60"/>
  <c r="N874" i="60"/>
  <c r="N947" i="60"/>
  <c r="P957" i="60"/>
  <c r="P977" i="60"/>
  <c r="N1018" i="60"/>
  <c r="P1033" i="60"/>
  <c r="H1041" i="60"/>
  <c r="N1079" i="60"/>
  <c r="L1088" i="60"/>
  <c r="L1103" i="60"/>
  <c r="N1148" i="60"/>
  <c r="P1173" i="60"/>
  <c r="R126" i="64"/>
  <c r="R783" i="64"/>
  <c r="Q1222" i="62"/>
  <c r="O1007" i="62"/>
  <c r="Q660" i="62"/>
  <c r="R49" i="64"/>
  <c r="Q913" i="62"/>
  <c r="N372" i="60"/>
  <c r="N406" i="60"/>
  <c r="P409" i="60"/>
  <c r="P423" i="60"/>
  <c r="N436" i="60"/>
  <c r="N442" i="60"/>
  <c r="N507" i="60"/>
  <c r="N534" i="60"/>
  <c r="N585" i="60"/>
  <c r="N590" i="60"/>
  <c r="P617" i="60"/>
  <c r="N622" i="60"/>
  <c r="N630" i="60"/>
  <c r="P641" i="60"/>
  <c r="N681" i="60"/>
  <c r="N744" i="60"/>
  <c r="N767" i="60"/>
  <c r="N816" i="60"/>
  <c r="N932" i="60"/>
  <c r="N945" i="60"/>
  <c r="N963" i="60"/>
  <c r="J972" i="60"/>
  <c r="N998" i="60"/>
  <c r="N1033" i="60"/>
  <c r="J1041" i="60"/>
  <c r="N1054" i="60"/>
  <c r="P1111" i="60"/>
  <c r="N1151" i="60"/>
  <c r="N1179" i="60"/>
  <c r="P1235" i="60"/>
  <c r="N1255" i="60"/>
  <c r="R1200" i="64"/>
  <c r="R336" i="64"/>
  <c r="Q372" i="62"/>
  <c r="Q58" i="62"/>
  <c r="T715" i="62"/>
  <c r="N337" i="60"/>
  <c r="N360" i="60"/>
  <c r="P363" i="60"/>
  <c r="N370" i="60"/>
  <c r="N385" i="60"/>
  <c r="P387" i="60"/>
  <c r="P395" i="60"/>
  <c r="N401" i="60"/>
  <c r="N409" i="60"/>
  <c r="P411" i="60"/>
  <c r="N445" i="60"/>
  <c r="N460" i="60"/>
  <c r="N552" i="60"/>
  <c r="P555" i="60"/>
  <c r="N560" i="60"/>
  <c r="P563" i="60"/>
  <c r="P577" i="60"/>
  <c r="N612" i="60"/>
  <c r="P619" i="60"/>
  <c r="N625" i="60"/>
  <c r="P627" i="60"/>
  <c r="N650" i="60"/>
  <c r="N671" i="60"/>
  <c r="N676" i="60"/>
  <c r="P679" i="60"/>
  <c r="N693" i="60"/>
  <c r="P705" i="60"/>
  <c r="N710" i="60"/>
  <c r="N729" i="60"/>
  <c r="P731" i="60"/>
  <c r="N737" i="60"/>
  <c r="N783" i="60"/>
  <c r="N791" i="60"/>
  <c r="P793" i="60"/>
  <c r="N803" i="60"/>
  <c r="N828" i="60"/>
  <c r="N851" i="60"/>
  <c r="N856" i="60"/>
  <c r="N897" i="60"/>
  <c r="N919" i="60"/>
  <c r="N930" i="60"/>
  <c r="N958" i="60"/>
  <c r="H989" i="60"/>
  <c r="N989" i="60" s="1"/>
  <c r="H1010" i="60"/>
  <c r="N1019" i="60"/>
  <c r="P1021" i="60"/>
  <c r="L1035" i="60"/>
  <c r="N1057" i="60"/>
  <c r="N1096" i="60"/>
  <c r="P1101" i="60"/>
  <c r="N1144" i="60"/>
  <c r="N1149" i="60"/>
  <c r="N1156" i="60"/>
  <c r="N1184" i="60"/>
  <c r="R113" i="64"/>
  <c r="Q882" i="62"/>
  <c r="Q907" i="62"/>
  <c r="Q1009" i="62"/>
  <c r="N2976" i="60"/>
  <c r="N3190" i="60"/>
  <c r="Q3005" i="62"/>
  <c r="O3164" i="62"/>
  <c r="N3001" i="60"/>
  <c r="N2833" i="60"/>
  <c r="N2878" i="60"/>
  <c r="N2923" i="60"/>
  <c r="N2828" i="60"/>
  <c r="P2847" i="60"/>
  <c r="N2904" i="60"/>
  <c r="N2918" i="60"/>
  <c r="P2923" i="60"/>
  <c r="N2929" i="60"/>
  <c r="N2984" i="60"/>
  <c r="N2994" i="60"/>
  <c r="P3001" i="60"/>
  <c r="R3161" i="64"/>
  <c r="R3008" i="64"/>
  <c r="R3089" i="64"/>
  <c r="P2833" i="60"/>
  <c r="P3077" i="60"/>
  <c r="Q3066" i="62"/>
  <c r="Q3184" i="62"/>
  <c r="Q2823" i="62"/>
  <c r="P2813" i="60"/>
  <c r="N2818" i="60"/>
  <c r="P2823" i="60"/>
  <c r="P2845" i="60"/>
  <c r="N2848" i="60"/>
  <c r="P2863" i="60"/>
  <c r="P2887" i="60"/>
  <c r="N2919" i="60"/>
  <c r="P2927" i="60"/>
  <c r="N2947" i="60"/>
  <c r="P3009" i="60"/>
  <c r="P3029" i="60"/>
  <c r="N3040" i="60"/>
  <c r="N3053" i="60"/>
  <c r="N3075" i="60"/>
  <c r="N3080" i="60"/>
  <c r="N3104" i="60"/>
  <c r="P3159" i="60"/>
  <c r="N3181" i="60"/>
  <c r="P3183" i="60"/>
  <c r="P3205" i="60"/>
  <c r="N3208" i="60"/>
  <c r="R3094" i="64"/>
  <c r="N3136" i="64"/>
  <c r="R2846" i="64"/>
  <c r="R2994" i="64"/>
  <c r="R2980" i="64"/>
  <c r="Q3023" i="62"/>
  <c r="R3134" i="64"/>
  <c r="N2893" i="60"/>
  <c r="N2841" i="60"/>
  <c r="N2843" i="60"/>
  <c r="P2853" i="60"/>
  <c r="N2887" i="60"/>
  <c r="P2899" i="60"/>
  <c r="N2907" i="60"/>
  <c r="N2914" i="60"/>
  <c r="P2937" i="60"/>
  <c r="N2940" i="60"/>
  <c r="P2969" i="60"/>
  <c r="N3007" i="60"/>
  <c r="N3078" i="60"/>
  <c r="N3092" i="60"/>
  <c r="N3097" i="60"/>
  <c r="P3111" i="60"/>
  <c r="N3114" i="60"/>
  <c r="N3167" i="60"/>
  <c r="R3181" i="64"/>
  <c r="Q2933" i="62"/>
  <c r="N2928" i="60"/>
  <c r="N2829" i="60"/>
  <c r="P2831" i="60"/>
  <c r="P2867" i="60"/>
  <c r="P2889" i="60"/>
  <c r="N2892" i="60"/>
  <c r="P2975" i="60"/>
  <c r="N2980" i="60"/>
  <c r="N2985" i="60"/>
  <c r="N3005" i="60"/>
  <c r="P3015" i="60"/>
  <c r="P3065" i="60"/>
  <c r="P3075" i="60"/>
  <c r="N3102" i="60"/>
  <c r="P3147" i="60"/>
  <c r="N3211" i="60"/>
  <c r="R2900" i="64"/>
  <c r="M3196" i="62"/>
  <c r="Q2905" i="62"/>
  <c r="Q3030" i="62"/>
  <c r="P2811" i="60"/>
  <c r="P2827" i="60"/>
  <c r="P2839" i="60"/>
  <c r="P2861" i="60"/>
  <c r="P3123" i="60"/>
  <c r="P3135" i="60"/>
  <c r="J3140" i="60"/>
  <c r="P3149" i="60"/>
  <c r="N3209" i="60"/>
  <c r="P3211" i="60"/>
  <c r="R3172" i="64"/>
  <c r="R3124" i="64"/>
  <c r="N3091" i="60"/>
  <c r="N2824" i="60"/>
  <c r="N2890" i="60"/>
  <c r="N2983" i="60"/>
  <c r="N3023" i="60"/>
  <c r="N3046" i="60"/>
  <c r="N3056" i="60"/>
  <c r="N3061" i="60"/>
  <c r="P3155" i="60"/>
  <c r="R3102" i="64"/>
  <c r="Q3132" i="62"/>
  <c r="Q3189" i="62"/>
  <c r="Q2909" i="62"/>
  <c r="T2909" i="62" s="1"/>
  <c r="Q2926" i="62"/>
  <c r="Q2971" i="62"/>
  <c r="M2788" i="62"/>
  <c r="Q2811" i="62"/>
  <c r="N2822" i="60"/>
  <c r="N2827" i="60"/>
  <c r="N2846" i="60"/>
  <c r="N2910" i="60"/>
  <c r="N2978" i="60"/>
  <c r="P2991" i="60"/>
  <c r="P3005" i="60"/>
  <c r="P3031" i="60"/>
  <c r="P3073" i="60"/>
  <c r="P3091" i="60"/>
  <c r="P3133" i="60"/>
  <c r="N3138" i="60"/>
  <c r="N3158" i="60"/>
  <c r="N3175" i="60"/>
  <c r="N3182" i="60"/>
  <c r="N3204" i="60"/>
  <c r="L3216" i="60"/>
  <c r="R2829" i="64"/>
  <c r="R2809" i="64"/>
  <c r="U2809" i="64" s="1"/>
  <c r="Q3183" i="62"/>
  <c r="N2815" i="60"/>
  <c r="N2870" i="60"/>
  <c r="N2880" i="60"/>
  <c r="N2968" i="60"/>
  <c r="N3044" i="60"/>
  <c r="N3110" i="60"/>
  <c r="J3141" i="60"/>
  <c r="P3173" i="60"/>
  <c r="P3223" i="60"/>
  <c r="R2975" i="64"/>
  <c r="Q3067" i="62"/>
  <c r="Q3095" i="62"/>
  <c r="R524" i="64"/>
  <c r="R444" i="64"/>
  <c r="R809" i="64"/>
  <c r="R780" i="64"/>
  <c r="R2138" i="64"/>
  <c r="R2136" i="64"/>
  <c r="R31" i="64"/>
  <c r="R3176" i="64"/>
  <c r="R3775" i="64"/>
  <c r="R3081" i="64"/>
  <c r="R2773" i="64"/>
  <c r="U2773" i="64" s="1"/>
  <c r="R2861" i="64"/>
  <c r="R2759" i="64"/>
  <c r="R3074" i="64"/>
  <c r="R2907" i="64"/>
  <c r="R2585" i="64"/>
  <c r="R2493" i="64"/>
  <c r="P2277" i="64"/>
  <c r="N1999" i="64"/>
  <c r="R2410" i="64"/>
  <c r="R2250" i="64"/>
  <c r="N2788" i="64"/>
  <c r="R1785" i="64"/>
  <c r="R2919" i="64"/>
  <c r="R1345" i="64"/>
  <c r="R417" i="64"/>
  <c r="R333" i="64"/>
  <c r="R773" i="64"/>
  <c r="R2874" i="64"/>
  <c r="R2203" i="64"/>
  <c r="R2316" i="64"/>
  <c r="R2281" i="64"/>
  <c r="R1789" i="64"/>
  <c r="R1474" i="64"/>
  <c r="R977" i="64"/>
  <c r="R3042" i="64"/>
  <c r="R2867" i="64"/>
  <c r="R2944" i="64"/>
  <c r="R2792" i="64"/>
  <c r="R2489" i="64"/>
  <c r="R2342" i="64"/>
  <c r="R1544" i="64"/>
  <c r="R1761" i="64"/>
  <c r="R1684" i="64"/>
  <c r="R1570" i="64"/>
  <c r="R1314" i="64"/>
  <c r="R179" i="64"/>
  <c r="R1451" i="64"/>
  <c r="R857" i="64"/>
  <c r="R378" i="64"/>
  <c r="R240" i="64"/>
  <c r="R262" i="64"/>
  <c r="N3149" i="64"/>
  <c r="R2933" i="64"/>
  <c r="R1890" i="64"/>
  <c r="R1496" i="64"/>
  <c r="R1327" i="64"/>
  <c r="R1256" i="64"/>
  <c r="R1328" i="64"/>
  <c r="R877" i="64"/>
  <c r="R867" i="64"/>
  <c r="R909" i="64"/>
  <c r="R59" i="64"/>
  <c r="R2963" i="64"/>
  <c r="R2601" i="64"/>
  <c r="R2927" i="64"/>
  <c r="R3228" i="64"/>
  <c r="R3024" i="64"/>
  <c r="R2979" i="64"/>
  <c r="U2979" i="64" s="1"/>
  <c r="R3128" i="64"/>
  <c r="R2935" i="64"/>
  <c r="R2512" i="64"/>
  <c r="R2289" i="64"/>
  <c r="R2478" i="64"/>
  <c r="R2015" i="64"/>
  <c r="R3072" i="64"/>
  <c r="R816" i="64"/>
  <c r="R3126" i="64"/>
  <c r="R3293" i="64"/>
  <c r="R3059" i="64"/>
  <c r="U3059" i="64" s="1"/>
  <c r="R2971" i="64"/>
  <c r="R2972" i="64"/>
  <c r="U2973" i="64" s="1"/>
  <c r="R2351" i="64"/>
  <c r="R2614" i="64"/>
  <c r="R2500" i="64"/>
  <c r="R1748" i="64"/>
  <c r="R2417" i="64"/>
  <c r="R1925" i="64"/>
  <c r="R2068" i="64"/>
  <c r="R1324" i="64"/>
  <c r="R1365" i="64"/>
  <c r="R1187" i="64"/>
  <c r="R1600" i="64"/>
  <c r="R603" i="64"/>
  <c r="R30" i="64"/>
  <c r="R3265" i="64"/>
  <c r="R684" i="64"/>
  <c r="N3627" i="64"/>
  <c r="N3625" i="64" s="1"/>
  <c r="R2801" i="64"/>
  <c r="U2801" i="64" s="1"/>
  <c r="R2629" i="64"/>
  <c r="R2574" i="64"/>
  <c r="R2299" i="64"/>
  <c r="R2131" i="64"/>
  <c r="R3004" i="64"/>
  <c r="R2527" i="64"/>
  <c r="R1747" i="64"/>
  <c r="R2379" i="64"/>
  <c r="R2627" i="64"/>
  <c r="R1576" i="64"/>
  <c r="R2924" i="64"/>
  <c r="R2435" i="64"/>
  <c r="R2156" i="64"/>
  <c r="R1651" i="64"/>
  <c r="R1819" i="64"/>
  <c r="R2045" i="64"/>
  <c r="R2118" i="64"/>
  <c r="R869" i="64"/>
  <c r="R200" i="64"/>
  <c r="R1080" i="64"/>
  <c r="R1174" i="64"/>
  <c r="R399" i="64"/>
  <c r="R885" i="64"/>
  <c r="R996" i="64"/>
  <c r="R706" i="64"/>
  <c r="R3482" i="64"/>
  <c r="U3721" i="64"/>
  <c r="R3479" i="64"/>
  <c r="R3050" i="64"/>
  <c r="R2960" i="64"/>
  <c r="P2952" i="64"/>
  <c r="R3030" i="64"/>
  <c r="R3278" i="64"/>
  <c r="R2864" i="64"/>
  <c r="R2825" i="64"/>
  <c r="U2825" i="64" s="1"/>
  <c r="R2750" i="64"/>
  <c r="R2205" i="64"/>
  <c r="R1875" i="64"/>
  <c r="R1440" i="64"/>
  <c r="R745" i="64"/>
  <c r="R810" i="64"/>
  <c r="R102" i="64"/>
  <c r="R2652" i="64"/>
  <c r="R68" i="64"/>
  <c r="R150" i="64"/>
  <c r="U3237" i="64"/>
  <c r="U3309" i="64"/>
  <c r="R2899" i="64"/>
  <c r="R3117" i="64"/>
  <c r="R2719" i="64"/>
  <c r="R2571" i="64"/>
  <c r="R2385" i="64"/>
  <c r="R2730" i="64"/>
  <c r="R2079" i="64"/>
  <c r="R1696" i="64"/>
  <c r="R2354" i="64"/>
  <c r="R1591" i="64"/>
  <c r="R587" i="64"/>
  <c r="R1177" i="64"/>
  <c r="R172" i="64"/>
  <c r="R29" i="64"/>
  <c r="R1401" i="64"/>
  <c r="R831" i="64"/>
  <c r="R3475" i="64"/>
  <c r="R3133" i="64"/>
  <c r="U3133" i="64" s="1"/>
  <c r="R3073" i="64"/>
  <c r="R2707" i="64"/>
  <c r="R3095" i="64"/>
  <c r="R3003" i="64"/>
  <c r="R2956" i="64"/>
  <c r="R2678" i="64"/>
  <c r="R2218" i="64"/>
  <c r="R2330" i="64"/>
  <c r="R2273" i="64"/>
  <c r="R2190" i="64"/>
  <c r="R2145" i="64"/>
  <c r="R1754" i="64"/>
  <c r="R2532" i="64"/>
  <c r="R2315" i="64"/>
  <c r="R1240" i="64"/>
  <c r="R2207" i="64"/>
  <c r="R1946" i="64"/>
  <c r="R2411" i="64"/>
  <c r="R2569" i="64"/>
  <c r="R1402" i="64"/>
  <c r="R1611" i="64"/>
  <c r="R1155" i="64"/>
  <c r="R1040" i="64"/>
  <c r="R852" i="64"/>
  <c r="R751" i="64"/>
  <c r="R1068" i="64"/>
  <c r="R942" i="64"/>
  <c r="R1097" i="64"/>
  <c r="R45" i="64"/>
  <c r="R1255" i="64"/>
  <c r="R756" i="64"/>
  <c r="U3429" i="64"/>
  <c r="Q2684" i="62"/>
  <c r="Q2367" i="62"/>
  <c r="Q2047" i="62"/>
  <c r="Q1510" i="62"/>
  <c r="Q1375" i="62"/>
  <c r="Q2174" i="62"/>
  <c r="Q1611" i="62"/>
  <c r="Q1849" i="62"/>
  <c r="Q2142" i="62"/>
  <c r="Q2425" i="62"/>
  <c r="Q2490" i="62"/>
  <c r="Q1632" i="62"/>
  <c r="Q604" i="62"/>
  <c r="Q1174" i="62"/>
  <c r="Q481" i="62"/>
  <c r="Q2352" i="62"/>
  <c r="Q2265" i="62"/>
  <c r="T2265" i="62" s="1"/>
  <c r="Q1864" i="62"/>
  <c r="Q552" i="62"/>
  <c r="Q2747" i="62"/>
  <c r="Q2701" i="62"/>
  <c r="Q2865" i="62"/>
  <c r="M2170" i="62"/>
  <c r="Q2457" i="62"/>
  <c r="Q1682" i="62"/>
  <c r="Q2976" i="62"/>
  <c r="Q2519" i="62"/>
  <c r="Q2228" i="62"/>
  <c r="Q2111" i="62"/>
  <c r="Q1568" i="62"/>
  <c r="Q2655" i="62"/>
  <c r="Q1578" i="62"/>
  <c r="Q2434" i="62"/>
  <c r="T2435" i="62" s="1"/>
  <c r="Q3026" i="62"/>
  <c r="K1828" i="62"/>
  <c r="Q2237" i="62"/>
  <c r="Q1621" i="62"/>
  <c r="Q1301" i="62"/>
  <c r="T1301" i="62" s="1"/>
  <c r="Q1451" i="62"/>
  <c r="Q1534" i="62"/>
  <c r="Q940" i="62"/>
  <c r="Q743" i="62"/>
  <c r="Q725" i="62"/>
  <c r="Q1668" i="62"/>
  <c r="Q402" i="62"/>
  <c r="Q50" i="62"/>
  <c r="M1462" i="62"/>
  <c r="Q2772" i="62"/>
  <c r="Q3479" i="62"/>
  <c r="Q1232" i="62"/>
  <c r="Q2176" i="62"/>
  <c r="Q1254" i="62"/>
  <c r="Q210" i="62"/>
  <c r="T3685" i="62"/>
  <c r="Q865" i="62"/>
  <c r="Q2154" i="62"/>
  <c r="Q997" i="62"/>
  <c r="Q851" i="62"/>
  <c r="T3733" i="62"/>
  <c r="Q3130" i="62"/>
  <c r="Q2773" i="62"/>
  <c r="Q2475" i="62"/>
  <c r="Q2112" i="62"/>
  <c r="Q2169" i="62"/>
  <c r="M1471" i="62"/>
  <c r="Q2828" i="62"/>
  <c r="Q2298" i="62"/>
  <c r="T2299" i="62" s="1"/>
  <c r="Q1823" i="62"/>
  <c r="Q1975" i="62"/>
  <c r="Q1830" i="62"/>
  <c r="Q2906" i="62"/>
  <c r="T2907" i="62" s="1"/>
  <c r="Q912" i="62"/>
  <c r="Q873" i="62"/>
  <c r="O1393" i="62"/>
  <c r="Q1109" i="62"/>
  <c r="Q850" i="62"/>
  <c r="Q623" i="62"/>
  <c r="Q906" i="62"/>
  <c r="Q619" i="62"/>
  <c r="Q697" i="62"/>
  <c r="Q424" i="62"/>
  <c r="Q1624" i="62"/>
  <c r="Q2446" i="62"/>
  <c r="Q3182" i="62"/>
  <c r="Q3158" i="62"/>
  <c r="Q3085" i="62"/>
  <c r="Q2886" i="62"/>
  <c r="Q3392" i="62"/>
  <c r="Q3163" i="62"/>
  <c r="T3163" i="62" s="1"/>
  <c r="Q2867" i="62"/>
  <c r="Q2763" i="62"/>
  <c r="Q2562" i="62"/>
  <c r="Q3082" i="62"/>
  <c r="Q2827" i="62"/>
  <c r="Q3155" i="62"/>
  <c r="Q3109" i="62"/>
  <c r="Q2469" i="62"/>
  <c r="T2469" i="62" s="1"/>
  <c r="Q1906" i="62"/>
  <c r="M1670" i="62"/>
  <c r="Q3179" i="62"/>
  <c r="Q3019" i="62"/>
  <c r="Q2505" i="62"/>
  <c r="Q1266" i="62"/>
  <c r="T1267" i="62" s="1"/>
  <c r="Q2702" i="62"/>
  <c r="Q3124" i="62"/>
  <c r="Q1275" i="62"/>
  <c r="Q1422" i="62"/>
  <c r="Q1372" i="62"/>
  <c r="Q2555" i="62"/>
  <c r="Q1925" i="62"/>
  <c r="Q1622" i="62"/>
  <c r="O1561" i="62"/>
  <c r="Q1424" i="62"/>
  <c r="M1513" i="62"/>
  <c r="Q1015" i="62"/>
  <c r="Q815" i="62"/>
  <c r="Q1636" i="62"/>
  <c r="Q1336" i="62"/>
  <c r="Q1199" i="62"/>
  <c r="Q1065" i="62"/>
  <c r="Q1001" i="62"/>
  <c r="Q1141" i="62"/>
  <c r="T1141" i="62" s="1"/>
  <c r="Q509" i="62"/>
  <c r="Q313" i="62"/>
  <c r="Q152" i="62"/>
  <c r="Q1543" i="62"/>
  <c r="Q2181" i="62"/>
  <c r="Q1190" i="62"/>
  <c r="Q2230" i="62"/>
  <c r="O1217" i="62"/>
  <c r="Q880" i="62"/>
  <c r="Q2752" i="62"/>
  <c r="Q3062" i="62"/>
  <c r="Q2577" i="62"/>
  <c r="Q1453" i="62"/>
  <c r="Q1701" i="62"/>
  <c r="Q1454" i="62"/>
  <c r="O1894" i="62"/>
  <c r="Q859" i="62"/>
  <c r="Q750" i="62"/>
  <c r="Q499" i="62"/>
  <c r="Q1040" i="62"/>
  <c r="Q1176" i="62"/>
  <c r="Q3646" i="62"/>
  <c r="Q2754" i="62"/>
  <c r="Q3017" i="62"/>
  <c r="Q2630" i="62"/>
  <c r="Q2561" i="62"/>
  <c r="Q1976" i="62"/>
  <c r="Q1786" i="62"/>
  <c r="Q1658" i="62"/>
  <c r="T1659" i="62" s="1"/>
  <c r="Q2064" i="62"/>
  <c r="Q1572" i="62"/>
  <c r="Q1537" i="62"/>
  <c r="Q3138" i="62"/>
  <c r="Q2128" i="62"/>
  <c r="Q1458" i="62"/>
  <c r="Q2288" i="62"/>
  <c r="T2289" i="62" s="1"/>
  <c r="Q872" i="62"/>
  <c r="Q1460" i="62"/>
  <c r="Q1071" i="62"/>
  <c r="Q1366" i="62"/>
  <c r="Q958" i="62"/>
  <c r="Q811" i="62"/>
  <c r="T721" i="62"/>
  <c r="Q957" i="62"/>
  <c r="Q273" i="62"/>
  <c r="Q3074" i="62"/>
  <c r="Q1674" i="62"/>
  <c r="Q772" i="62"/>
  <c r="T3717" i="62"/>
  <c r="O1654" i="62"/>
  <c r="Q2842" i="62"/>
  <c r="M1842" i="62"/>
  <c r="Q959" i="62"/>
  <c r="Q789" i="62"/>
  <c r="Q884" i="62"/>
  <c r="Q1827" i="62"/>
  <c r="Q802" i="62"/>
  <c r="Q42" i="62"/>
  <c r="Q160" i="62"/>
  <c r="Q704" i="62"/>
  <c r="Q2804" i="62"/>
  <c r="Q2677" i="62"/>
  <c r="Q2202" i="62"/>
  <c r="Q2575" i="62"/>
  <c r="Q2285" i="62"/>
  <c r="Q1955" i="62"/>
  <c r="Q1185" i="62"/>
  <c r="Q3932" i="62"/>
  <c r="T3933" i="62" s="1"/>
  <c r="Q3129" i="62"/>
  <c r="Q2731" i="62"/>
  <c r="Q2647" i="62"/>
  <c r="Q2995" i="62"/>
  <c r="Q2682" i="62"/>
  <c r="Q2136" i="62"/>
  <c r="Q2978" i="62"/>
  <c r="Q3463" i="62"/>
  <c r="Q3481" i="62"/>
  <c r="Q2118" i="62"/>
  <c r="Q2846" i="62"/>
  <c r="Q2177" i="62"/>
  <c r="Q2899" i="62"/>
  <c r="T2899" i="62" s="1"/>
  <c r="M1377" i="62"/>
  <c r="Q2866" i="62"/>
  <c r="Q1518" i="62"/>
  <c r="O2322" i="62"/>
  <c r="M1895" i="62"/>
  <c r="Q1631" i="62"/>
  <c r="Q1408" i="62"/>
  <c r="T1409" i="62" s="1"/>
  <c r="Q551" i="62"/>
  <c r="Q421" i="62"/>
  <c r="Q763" i="62"/>
  <c r="Q2708" i="62"/>
  <c r="O968" i="62"/>
  <c r="Q34" i="62"/>
  <c r="Q676" i="62"/>
  <c r="Q3203" i="62"/>
  <c r="Q1959" i="62"/>
  <c r="T1959" i="62" s="1"/>
  <c r="Q2816" i="62"/>
  <c r="Q2190" i="62"/>
  <c r="Q1206" i="62"/>
  <c r="Q1941" i="62"/>
  <c r="T1941" i="62" s="1"/>
  <c r="T3269" i="62"/>
  <c r="T3665" i="62"/>
  <c r="T3831" i="62"/>
  <c r="K3149" i="62"/>
  <c r="Q2591" i="62"/>
  <c r="Q2146" i="62"/>
  <c r="Q2504" i="62"/>
  <c r="M2306" i="62"/>
  <c r="Q2929" i="62"/>
  <c r="Q3077" i="62"/>
  <c r="O1418" i="62"/>
  <c r="Q1224" i="62"/>
  <c r="Q1147" i="62"/>
  <c r="Q1323" i="62"/>
  <c r="Q1158" i="62"/>
  <c r="Q2803" i="62"/>
  <c r="Q1145" i="62"/>
  <c r="Q1035" i="62"/>
  <c r="Q852" i="62"/>
  <c r="O935" i="62"/>
  <c r="Q1508" i="62"/>
  <c r="M934" i="62"/>
  <c r="Q887" i="62"/>
  <c r="Q70" i="62"/>
  <c r="Q334" i="62"/>
  <c r="Q774" i="62"/>
  <c r="T775" i="62" s="1"/>
  <c r="M1036" i="62"/>
  <c r="Q172" i="62"/>
  <c r="Q327" i="62"/>
  <c r="Q2263" i="62"/>
  <c r="Q1569" i="62"/>
  <c r="Q1692" i="62"/>
  <c r="T3837" i="62"/>
  <c r="T3899" i="62"/>
  <c r="Q2922" i="62"/>
  <c r="Q3071" i="62"/>
  <c r="Q2524" i="62"/>
  <c r="Q2580" i="62"/>
  <c r="Q3201" i="62"/>
  <c r="Q3015" i="62"/>
  <c r="Q1686" i="62"/>
  <c r="Q1922" i="62"/>
  <c r="T1923" i="62" s="1"/>
  <c r="Q1835" i="62"/>
  <c r="Q2674" i="62"/>
  <c r="Q1595" i="62"/>
  <c r="Q1078" i="62"/>
  <c r="Q1511" i="62"/>
  <c r="Q1613" i="62"/>
  <c r="O919" i="62"/>
  <c r="Q1400" i="62"/>
  <c r="Q1439" i="62"/>
  <c r="Q1075" i="62"/>
  <c r="O934" i="62"/>
  <c r="Q723" i="62"/>
  <c r="Q503" i="62"/>
  <c r="Q1052" i="62"/>
  <c r="M979" i="62"/>
  <c r="Q849" i="62"/>
  <c r="Q167" i="62"/>
  <c r="Q56" i="62"/>
  <c r="Q120" i="62"/>
  <c r="Q1856" i="62"/>
  <c r="Q3011" i="62"/>
  <c r="Q1591" i="62"/>
  <c r="Q1474" i="62"/>
  <c r="Q1106" i="62"/>
  <c r="Q2502" i="62"/>
  <c r="W360" i="64"/>
  <c r="N360" i="64"/>
  <c r="L360" i="64"/>
  <c r="P360" i="64"/>
  <c r="W426" i="64"/>
  <c r="P426" i="64"/>
  <c r="L426" i="64"/>
  <c r="N426" i="64"/>
  <c r="Q353" i="62"/>
  <c r="R2285" i="64"/>
  <c r="R3302" i="64"/>
  <c r="U3303" i="64" s="1"/>
  <c r="R2215" i="64"/>
  <c r="R2046" i="64"/>
  <c r="R489" i="64"/>
  <c r="W1019" i="64"/>
  <c r="N300" i="64"/>
  <c r="L300" i="64"/>
  <c r="O627" i="62"/>
  <c r="M627" i="62"/>
  <c r="K627" i="62"/>
  <c r="V627" i="62"/>
  <c r="R627" i="62"/>
  <c r="O689" i="62"/>
  <c r="K689" i="62"/>
  <c r="V689" i="62"/>
  <c r="V531" i="62"/>
  <c r="R531" i="62"/>
  <c r="O531" i="62"/>
  <c r="M531" i="62"/>
  <c r="Q3049" i="62"/>
  <c r="Q2295" i="62"/>
  <c r="K2291" i="62"/>
  <c r="R2819" i="64"/>
  <c r="Q3200" i="62"/>
  <c r="K3196" i="62"/>
  <c r="N3251" i="64"/>
  <c r="N3239" i="64" s="1"/>
  <c r="R2822" i="64"/>
  <c r="U2823" i="64" s="1"/>
  <c r="R2803" i="64"/>
  <c r="R3051" i="64"/>
  <c r="R2866" i="64"/>
  <c r="R2214" i="64"/>
  <c r="R2429" i="64"/>
  <c r="R2438" i="64"/>
  <c r="R2761" i="64"/>
  <c r="R3060" i="64"/>
  <c r="R2647" i="64"/>
  <c r="R1904" i="64"/>
  <c r="R1957" i="64"/>
  <c r="R2430" i="64"/>
  <c r="R2881" i="64"/>
  <c r="R1647" i="64"/>
  <c r="R2261" i="64"/>
  <c r="R1694" i="64"/>
  <c r="R1399" i="64"/>
  <c r="N774" i="64"/>
  <c r="P300" i="64"/>
  <c r="Q3080" i="62"/>
  <c r="R1517" i="64"/>
  <c r="R237" i="64"/>
  <c r="Q3029" i="62"/>
  <c r="M1894" i="62"/>
  <c r="Q2571" i="62"/>
  <c r="Q804" i="62"/>
  <c r="Q2959" i="62"/>
  <c r="L539" i="64"/>
  <c r="N539" i="64"/>
  <c r="P127" i="64"/>
  <c r="N127" i="64"/>
  <c r="W127" i="64"/>
  <c r="L127" i="64"/>
  <c r="S127" i="64"/>
  <c r="P974" i="64"/>
  <c r="L974" i="64"/>
  <c r="W253" i="64"/>
  <c r="N253" i="64"/>
  <c r="R253" i="64" s="1"/>
  <c r="W570" i="64"/>
  <c r="N570" i="64"/>
  <c r="P570" i="64"/>
  <c r="L570" i="64"/>
  <c r="W137" i="64"/>
  <c r="L137" i="64"/>
  <c r="R137" i="64" s="1"/>
  <c r="O646" i="62"/>
  <c r="Q646" i="62" s="1"/>
  <c r="V646" i="62"/>
  <c r="R3080" i="64"/>
  <c r="N3137" i="64"/>
  <c r="R858" i="64"/>
  <c r="R3087" i="64"/>
  <c r="R3063" i="64"/>
  <c r="R3088" i="64"/>
  <c r="R3129" i="64"/>
  <c r="R2991" i="64"/>
  <c r="R2805" i="64"/>
  <c r="R3097" i="64"/>
  <c r="R2965" i="64"/>
  <c r="R2849" i="64"/>
  <c r="R3012" i="64"/>
  <c r="R3142" i="64"/>
  <c r="R2903" i="64"/>
  <c r="L2796" i="64"/>
  <c r="R3110" i="64"/>
  <c r="N2832" i="64"/>
  <c r="R3083" i="64"/>
  <c r="R2211" i="64"/>
  <c r="R2875" i="64"/>
  <c r="R2603" i="64"/>
  <c r="R2718" i="64"/>
  <c r="R2132" i="64"/>
  <c r="R1932" i="64"/>
  <c r="R1974" i="64"/>
  <c r="R2331" i="64"/>
  <c r="R2914" i="64"/>
  <c r="R2243" i="64"/>
  <c r="R1504" i="64"/>
  <c r="R1629" i="64"/>
  <c r="R2523" i="64"/>
  <c r="R1827" i="64"/>
  <c r="R2213" i="64"/>
  <c r="R1572" i="64"/>
  <c r="R1528" i="64"/>
  <c r="R1728" i="64"/>
  <c r="R826" i="64"/>
  <c r="P774" i="64"/>
  <c r="R1171" i="64"/>
  <c r="W300" i="64"/>
  <c r="R214" i="64"/>
  <c r="R1118" i="64"/>
  <c r="Q3204" i="62"/>
  <c r="Q3178" i="62"/>
  <c r="R850" i="64"/>
  <c r="R762" i="64"/>
  <c r="R903" i="64"/>
  <c r="Q3312" i="62"/>
  <c r="Q3007" i="62"/>
  <c r="R1569" i="64"/>
  <c r="Q3205" i="62"/>
  <c r="R983" i="64"/>
  <c r="Q2002" i="62"/>
  <c r="Q2525" i="62"/>
  <c r="Q2269" i="62"/>
  <c r="Q1365" i="62"/>
  <c r="Q1757" i="62"/>
  <c r="P2003" i="64"/>
  <c r="P1999" i="64" s="1"/>
  <c r="L2003" i="64"/>
  <c r="L1999" i="64" s="1"/>
  <c r="W754" i="64"/>
  <c r="N754" i="64"/>
  <c r="L754" i="64"/>
  <c r="P754" i="64"/>
  <c r="W198" i="64"/>
  <c r="P198" i="64"/>
  <c r="N198" i="64"/>
  <c r="W1902" i="64"/>
  <c r="P1902" i="64"/>
  <c r="N1902" i="64"/>
  <c r="L1902" i="64"/>
  <c r="Q2654" i="62"/>
  <c r="W357" i="64"/>
  <c r="P357" i="64"/>
  <c r="L357" i="64"/>
  <c r="S357" i="64"/>
  <c r="R2981" i="64"/>
  <c r="R3103" i="64"/>
  <c r="R2872" i="64"/>
  <c r="R3032" i="64"/>
  <c r="R3005" i="64"/>
  <c r="R3020" i="64"/>
  <c r="R3175" i="64"/>
  <c r="R2930" i="64"/>
  <c r="R3027" i="64"/>
  <c r="U3027" i="64" s="1"/>
  <c r="R2985" i="64"/>
  <c r="R2704" i="64"/>
  <c r="R2666" i="64"/>
  <c r="R2528" i="64"/>
  <c r="R2257" i="64"/>
  <c r="R2208" i="64"/>
  <c r="R2545" i="64"/>
  <c r="R2168" i="64"/>
  <c r="R2426" i="64"/>
  <c r="U2427" i="64" s="1"/>
  <c r="N2277" i="64"/>
  <c r="R2580" i="64"/>
  <c r="R2697" i="64"/>
  <c r="R2122" i="64"/>
  <c r="R1987" i="64"/>
  <c r="R2217" i="64"/>
  <c r="R2262" i="64"/>
  <c r="R1495" i="64"/>
  <c r="R1618" i="64"/>
  <c r="R1762" i="64"/>
  <c r="R1508" i="64"/>
  <c r="R1642" i="64"/>
  <c r="R1025" i="64"/>
  <c r="R293" i="64"/>
  <c r="R1304" i="64"/>
  <c r="R1241" i="64"/>
  <c r="S275" i="64"/>
  <c r="Q3111" i="62"/>
  <c r="M3286" i="62"/>
  <c r="R282" i="64"/>
  <c r="R893" i="64"/>
  <c r="U893" i="64" s="1"/>
  <c r="Q2398" i="62"/>
  <c r="Q2977" i="62"/>
  <c r="O3225" i="62"/>
  <c r="R621" i="64"/>
  <c r="Q2139" i="62"/>
  <c r="O1800" i="62"/>
  <c r="Q1221" i="62"/>
  <c r="Q2113" i="62"/>
  <c r="N1941" i="64"/>
  <c r="P1941" i="64"/>
  <c r="W1877" i="64"/>
  <c r="P1877" i="64"/>
  <c r="N1877" i="64"/>
  <c r="L834" i="64"/>
  <c r="N834" i="64"/>
  <c r="P355" i="64"/>
  <c r="L355" i="64"/>
  <c r="N355" i="64"/>
  <c r="P615" i="64"/>
  <c r="N615" i="64"/>
  <c r="L615" i="64"/>
  <c r="W615" i="64"/>
  <c r="Q1552" i="62"/>
  <c r="Q1974" i="62"/>
  <c r="O208" i="62"/>
  <c r="V208" i="62"/>
  <c r="M208" i="62"/>
  <c r="K208" i="62"/>
  <c r="L944" i="64"/>
  <c r="S945" i="64"/>
  <c r="P3344" i="64"/>
  <c r="R3090" i="64"/>
  <c r="U3091" i="64" s="1"/>
  <c r="N3287" i="64"/>
  <c r="R3381" i="64"/>
  <c r="P2953" i="64"/>
  <c r="R3127" i="64"/>
  <c r="R2724" i="64"/>
  <c r="R2711" i="64"/>
  <c r="R2412" i="64"/>
  <c r="R1565" i="64"/>
  <c r="P1540" i="64"/>
  <c r="R1783" i="64"/>
  <c r="R1681" i="64"/>
  <c r="R2080" i="64"/>
  <c r="R1231" i="64"/>
  <c r="R1228" i="64"/>
  <c r="R1181" i="64"/>
  <c r="R794" i="64"/>
  <c r="N944" i="64"/>
  <c r="M3344" i="62"/>
  <c r="Q2383" i="62"/>
  <c r="M2103" i="62"/>
  <c r="R1313" i="64"/>
  <c r="Q2722" i="62"/>
  <c r="Q2380" i="62"/>
  <c r="O2070" i="62"/>
  <c r="Q2973" i="62"/>
  <c r="T2973" i="62" s="1"/>
  <c r="Q2625" i="62"/>
  <c r="Q2532" i="62"/>
  <c r="O1998" i="62"/>
  <c r="Q1945" i="62"/>
  <c r="Q2618" i="62"/>
  <c r="Q2718" i="62"/>
  <c r="T2719" i="62" s="1"/>
  <c r="N1934" i="64"/>
  <c r="W1934" i="64"/>
  <c r="P1934" i="64"/>
  <c r="W1980" i="64"/>
  <c r="N1980" i="64"/>
  <c r="L1980" i="64"/>
  <c r="P1980" i="64"/>
  <c r="S1981" i="64"/>
  <c r="P1676" i="64"/>
  <c r="W1676" i="64"/>
  <c r="N1676" i="64"/>
  <c r="N84" i="64"/>
  <c r="L84" i="64"/>
  <c r="W84" i="64"/>
  <c r="P84" i="64"/>
  <c r="L1290" i="64"/>
  <c r="W1290" i="64"/>
  <c r="N1290" i="64"/>
  <c r="P1290" i="64"/>
  <c r="L572" i="64"/>
  <c r="W572" i="64"/>
  <c r="P572" i="64"/>
  <c r="N572" i="64"/>
  <c r="W813" i="64"/>
  <c r="P813" i="64"/>
  <c r="R813" i="64" s="1"/>
  <c r="S813" i="64"/>
  <c r="R672" i="64"/>
  <c r="O511" i="62"/>
  <c r="K511" i="62"/>
  <c r="M511" i="62"/>
  <c r="K239" i="62"/>
  <c r="M239" i="62"/>
  <c r="V239" i="62"/>
  <c r="O239" i="62"/>
  <c r="R239" i="62"/>
  <c r="Q3036" i="62"/>
  <c r="Q1465" i="62"/>
  <c r="K1463" i="62"/>
  <c r="R3484" i="64"/>
  <c r="R2651" i="64"/>
  <c r="N3250" i="64"/>
  <c r="N3238" i="64" s="1"/>
  <c r="R2918" i="64"/>
  <c r="R2708" i="64"/>
  <c r="R2100" i="64"/>
  <c r="L774" i="64"/>
  <c r="R1326" i="64"/>
  <c r="Q3226" i="62"/>
  <c r="O1006" i="62"/>
  <c r="Q1008" i="62"/>
  <c r="O2036" i="62"/>
  <c r="Q1317" i="62"/>
  <c r="K531" i="62"/>
  <c r="N180" i="64"/>
  <c r="L180" i="64"/>
  <c r="N275" i="64"/>
  <c r="L275" i="64"/>
  <c r="P275" i="64"/>
  <c r="V49" i="62"/>
  <c r="O49" i="62"/>
  <c r="M49" i="62"/>
  <c r="K49" i="62"/>
  <c r="P3555" i="64"/>
  <c r="N3470" i="64"/>
  <c r="R3380" i="64"/>
  <c r="P3136" i="64"/>
  <c r="R2774" i="64"/>
  <c r="R3305" i="64"/>
  <c r="R2929" i="64"/>
  <c r="R3189" i="64"/>
  <c r="R2608" i="64"/>
  <c r="N2160" i="64"/>
  <c r="R2448" i="64"/>
  <c r="R1072" i="64"/>
  <c r="Q3032" i="62"/>
  <c r="W944" i="64"/>
  <c r="Q3531" i="62"/>
  <c r="R832" i="64"/>
  <c r="R894" i="64"/>
  <c r="T865" i="64"/>
  <c r="Q2711" i="62"/>
  <c r="O3112" i="62"/>
  <c r="W180" i="64"/>
  <c r="O1969" i="62"/>
  <c r="Q1949" i="62"/>
  <c r="Q1571" i="62"/>
  <c r="Q3037" i="62"/>
  <c r="Q783" i="62"/>
  <c r="Q497" i="62"/>
  <c r="W2133" i="64"/>
  <c r="L2133" i="64"/>
  <c r="P2133" i="64"/>
  <c r="N2133" i="64"/>
  <c r="W2493" i="64"/>
  <c r="S2493" i="64"/>
  <c r="P1841" i="64"/>
  <c r="L1841" i="64"/>
  <c r="L1970" i="64"/>
  <c r="L1968" i="64" s="1"/>
  <c r="W1970" i="64"/>
  <c r="P1970" i="64"/>
  <c r="P1968" i="64" s="1"/>
  <c r="N1970" i="64"/>
  <c r="N1968" i="64" s="1"/>
  <c r="W1381" i="64"/>
  <c r="S1381" i="64"/>
  <c r="L2309" i="64"/>
  <c r="W2309" i="64"/>
  <c r="S2309" i="64"/>
  <c r="P2309" i="64"/>
  <c r="N2309" i="64"/>
  <c r="W1665" i="64"/>
  <c r="P1665" i="64"/>
  <c r="N1665" i="64"/>
  <c r="W1434" i="64"/>
  <c r="L1434" i="64"/>
  <c r="R1434" i="64" s="1"/>
  <c r="N1238" i="64"/>
  <c r="W1238" i="64"/>
  <c r="P1238" i="64"/>
  <c r="W595" i="64"/>
  <c r="P595" i="64"/>
  <c r="L595" i="64"/>
  <c r="N595" i="64"/>
  <c r="W73" i="64"/>
  <c r="N73" i="64"/>
  <c r="L73" i="64"/>
  <c r="P73" i="64"/>
  <c r="S73" i="64"/>
  <c r="L1198" i="64"/>
  <c r="W1198" i="64"/>
  <c r="N1198" i="64"/>
  <c r="P1198" i="64"/>
  <c r="P851" i="64"/>
  <c r="N851" i="64"/>
  <c r="L851" i="64"/>
  <c r="W104" i="64"/>
  <c r="N104" i="64"/>
  <c r="L104" i="64"/>
  <c r="P104" i="64"/>
  <c r="W2418" i="64"/>
  <c r="N2418" i="64"/>
  <c r="P2418" i="64"/>
  <c r="W443" i="64"/>
  <c r="S443" i="64"/>
  <c r="P443" i="64"/>
  <c r="N443" i="64"/>
  <c r="R3021" i="64"/>
  <c r="R2827" i="64"/>
  <c r="R3040" i="64"/>
  <c r="U3041" i="64" s="1"/>
  <c r="R3033" i="64"/>
  <c r="R2793" i="64"/>
  <c r="R2746" i="64"/>
  <c r="R3019" i="64"/>
  <c r="R2868" i="64"/>
  <c r="R3009" i="64"/>
  <c r="R3107" i="64"/>
  <c r="R3015" i="64"/>
  <c r="R2905" i="64"/>
  <c r="R2751" i="64"/>
  <c r="R2445" i="64"/>
  <c r="R2245" i="64"/>
  <c r="R1700" i="64"/>
  <c r="R2673" i="64"/>
  <c r="R2589" i="64"/>
  <c r="R1949" i="64"/>
  <c r="R2117" i="64"/>
  <c r="R1878" i="64"/>
  <c r="R2251" i="64"/>
  <c r="P2183" i="64"/>
  <c r="R2911" i="64"/>
  <c r="L1659" i="64"/>
  <c r="R1606" i="64"/>
  <c r="R1759" i="64"/>
  <c r="R1579" i="64"/>
  <c r="R1824" i="64"/>
  <c r="R1742" i="64"/>
  <c r="R2057" i="64"/>
  <c r="R2048" i="64"/>
  <c r="R1851" i="64"/>
  <c r="R1617" i="64"/>
  <c r="R1139" i="64"/>
  <c r="R396" i="64"/>
  <c r="R204" i="64"/>
  <c r="Q3051" i="62"/>
  <c r="T3051" i="62" s="1"/>
  <c r="Q3003" i="62"/>
  <c r="R906" i="64"/>
  <c r="Q3173" i="62"/>
  <c r="R1102" i="64"/>
  <c r="R692" i="64"/>
  <c r="Q2770" i="62"/>
  <c r="T2771" i="62" s="1"/>
  <c r="Q2615" i="62"/>
  <c r="S995" i="64"/>
  <c r="Q2661" i="62"/>
  <c r="R66" i="64"/>
  <c r="U67" i="64" s="1"/>
  <c r="Q1625" i="62"/>
  <c r="O1307" i="62"/>
  <c r="Q1311" i="62"/>
  <c r="T1311" i="62" s="1"/>
  <c r="W2275" i="64"/>
  <c r="S2275" i="64"/>
  <c r="O3366" i="62"/>
  <c r="Q3366" i="62" s="1"/>
  <c r="Q3376" i="62"/>
  <c r="W2723" i="64"/>
  <c r="P2723" i="64"/>
  <c r="N2723" i="64"/>
  <c r="W588" i="64"/>
  <c r="P588" i="64"/>
  <c r="L588" i="64"/>
  <c r="N588" i="64"/>
  <c r="S51" i="64"/>
  <c r="L50" i="64"/>
  <c r="R50" i="64" s="1"/>
  <c r="W257" i="64"/>
  <c r="P257" i="64"/>
  <c r="N257" i="64"/>
  <c r="L257" i="64"/>
  <c r="N52" i="64"/>
  <c r="L52" i="64"/>
  <c r="W52" i="64"/>
  <c r="P52" i="64"/>
  <c r="L297" i="64"/>
  <c r="N297" i="64"/>
  <c r="N325" i="64"/>
  <c r="R325" i="64" s="1"/>
  <c r="W325" i="64"/>
  <c r="R145" i="62"/>
  <c r="M144" i="62"/>
  <c r="V144" i="62"/>
  <c r="K144" i="62"/>
  <c r="O144" i="62"/>
  <c r="R2931" i="64"/>
  <c r="N3212" i="64"/>
  <c r="R3367" i="64"/>
  <c r="R3106" i="64"/>
  <c r="R3098" i="64"/>
  <c r="R3076" i="64"/>
  <c r="R2984" i="64"/>
  <c r="R2856" i="64"/>
  <c r="R2909" i="64"/>
  <c r="R2768" i="64"/>
  <c r="R2364" i="64"/>
  <c r="R2062" i="64"/>
  <c r="R2114" i="64"/>
  <c r="R1630" i="64"/>
  <c r="R2557" i="64"/>
  <c r="P1659" i="64"/>
  <c r="R1467" i="64"/>
  <c r="R2348" i="64"/>
  <c r="R2074" i="64"/>
  <c r="R2042" i="64"/>
  <c r="R1350" i="64"/>
  <c r="R1407" i="64"/>
  <c r="R1446" i="64"/>
  <c r="Q3153" i="62"/>
  <c r="O3287" i="62"/>
  <c r="R106" i="64"/>
  <c r="Q3105" i="62"/>
  <c r="Q1768" i="62"/>
  <c r="Q1749" i="62"/>
  <c r="M1007" i="62"/>
  <c r="Q1011" i="62"/>
  <c r="Q1150" i="62"/>
  <c r="T1151" i="62" s="1"/>
  <c r="P3156" i="64"/>
  <c r="P3148" i="64" s="1"/>
  <c r="L3156" i="64"/>
  <c r="L3148" i="64" s="1"/>
  <c r="W3156" i="64"/>
  <c r="N3156" i="64"/>
  <c r="N3148" i="64" s="1"/>
  <c r="R3092" i="64"/>
  <c r="P1195" i="64"/>
  <c r="N1195" i="64"/>
  <c r="L1458" i="64"/>
  <c r="W1458" i="64"/>
  <c r="P1458" i="64"/>
  <c r="N1458" i="64"/>
  <c r="S1459" i="64"/>
  <c r="N748" i="64"/>
  <c r="L748" i="64"/>
  <c r="W302" i="64"/>
  <c r="L302" i="64"/>
  <c r="N302" i="64"/>
  <c r="R600" i="64"/>
  <c r="Q1135" i="62"/>
  <c r="N589" i="64"/>
  <c r="L589" i="64"/>
  <c r="L994" i="64"/>
  <c r="W994" i="64"/>
  <c r="P994" i="64"/>
  <c r="R3366" i="64"/>
  <c r="L3287" i="64"/>
  <c r="R3143" i="64"/>
  <c r="R3135" i="64"/>
  <c r="R2949" i="64"/>
  <c r="R2885" i="64"/>
  <c r="U2885" i="64" s="1"/>
  <c r="R3075" i="64"/>
  <c r="R3216" i="64"/>
  <c r="P3149" i="64"/>
  <c r="R2945" i="64"/>
  <c r="R2986" i="64"/>
  <c r="U2987" i="64" s="1"/>
  <c r="R2961" i="64"/>
  <c r="R2693" i="64"/>
  <c r="R2712" i="64"/>
  <c r="R3052" i="64"/>
  <c r="R2494" i="64"/>
  <c r="R3183" i="64"/>
  <c r="R2552" i="64"/>
  <c r="R2206" i="64"/>
  <c r="R2599" i="64"/>
  <c r="R2248" i="64"/>
  <c r="R2353" i="64"/>
  <c r="R2610" i="64"/>
  <c r="R1693" i="64"/>
  <c r="R2151" i="64"/>
  <c r="R1960" i="64"/>
  <c r="U1961" i="64" s="1"/>
  <c r="R2158" i="64"/>
  <c r="R1899" i="64"/>
  <c r="R2409" i="64"/>
  <c r="R1976" i="64"/>
  <c r="R2240" i="64"/>
  <c r="R1943" i="64"/>
  <c r="R1838" i="64"/>
  <c r="R1887" i="64"/>
  <c r="R1503" i="64"/>
  <c r="R1233" i="64"/>
  <c r="R1931" i="64"/>
  <c r="R1492" i="64"/>
  <c r="R1403" i="64"/>
  <c r="R801" i="64"/>
  <c r="R786" i="64"/>
  <c r="P589" i="64"/>
  <c r="R856" i="64"/>
  <c r="Q3145" i="62"/>
  <c r="R651" i="64"/>
  <c r="R1441" i="64"/>
  <c r="Q3103" i="62"/>
  <c r="R332" i="64"/>
  <c r="Q2608" i="62"/>
  <c r="R1254" i="64"/>
  <c r="R1073" i="64"/>
  <c r="Q3141" i="62"/>
  <c r="Q3099" i="62"/>
  <c r="T3099" i="62" s="1"/>
  <c r="M2182" i="62"/>
  <c r="O1471" i="62"/>
  <c r="Q1916" i="62"/>
  <c r="Q1825" i="62"/>
  <c r="T1825" i="62" s="1"/>
  <c r="Q752" i="62"/>
  <c r="Q2570" i="62"/>
  <c r="O1870" i="62"/>
  <c r="Q1942" i="62"/>
  <c r="Q1495" i="62"/>
  <c r="Q1315" i="62"/>
  <c r="Q1612" i="62"/>
  <c r="Q915" i="62"/>
  <c r="Q835" i="62"/>
  <c r="Q1863" i="62"/>
  <c r="W629" i="64"/>
  <c r="P629" i="64"/>
  <c r="N629" i="64"/>
  <c r="L629" i="64"/>
  <c r="W295" i="64"/>
  <c r="L295" i="64"/>
  <c r="P295" i="64"/>
  <c r="Q3068" i="62"/>
  <c r="Q2979" i="62"/>
  <c r="Q2841" i="62"/>
  <c r="Q2697" i="62"/>
  <c r="Q2967" i="62"/>
  <c r="R205" i="64"/>
  <c r="Q2996" i="62"/>
  <c r="Q2880" i="62"/>
  <c r="Q2420" i="62"/>
  <c r="Q2466" i="62"/>
  <c r="Q2369" i="62"/>
  <c r="Q2270" i="62"/>
  <c r="Q3076" i="62"/>
  <c r="Q2875" i="62"/>
  <c r="Q2758" i="62"/>
  <c r="Q2703" i="62"/>
  <c r="Q3043" i="62"/>
  <c r="M2127" i="62"/>
  <c r="R87" i="64"/>
  <c r="Q2851" i="62"/>
  <c r="T2851" i="62" s="1"/>
  <c r="Q2526" i="62"/>
  <c r="Q2273" i="62"/>
  <c r="T2027" i="62"/>
  <c r="O2461" i="62"/>
  <c r="Q2389" i="62"/>
  <c r="Q1535" i="62"/>
  <c r="O2277" i="62"/>
  <c r="Q1467" i="62"/>
  <c r="T1467" i="62" s="1"/>
  <c r="O1978" i="62"/>
  <c r="M1908" i="62"/>
  <c r="Q2091" i="62"/>
  <c r="Q2563" i="62"/>
  <c r="Q1208" i="62"/>
  <c r="Q1868" i="62"/>
  <c r="Q1196" i="62"/>
  <c r="Q1630" i="62"/>
  <c r="Q1548" i="62"/>
  <c r="Q1699" i="62"/>
  <c r="Q1643" i="62"/>
  <c r="T1643" i="62" s="1"/>
  <c r="Q1549" i="62"/>
  <c r="M1105" i="62"/>
  <c r="Q1209" i="62"/>
  <c r="Q705" i="62"/>
  <c r="Q200" i="62"/>
  <c r="Q1822" i="62"/>
  <c r="R2908" i="64"/>
  <c r="L2683" i="64"/>
  <c r="R2683" i="64" s="1"/>
  <c r="W2683" i="64"/>
  <c r="P476" i="64"/>
  <c r="N476" i="64"/>
  <c r="L476" i="64"/>
  <c r="W476" i="64"/>
  <c r="L729" i="64"/>
  <c r="N729" i="64"/>
  <c r="S729" i="64"/>
  <c r="P729" i="64"/>
  <c r="W606" i="64"/>
  <c r="P606" i="64"/>
  <c r="L606" i="64"/>
  <c r="N606" i="64"/>
  <c r="L548" i="64"/>
  <c r="W548" i="64"/>
  <c r="P548" i="64"/>
  <c r="N548" i="64"/>
  <c r="P299" i="64"/>
  <c r="N299" i="64"/>
  <c r="L299" i="64"/>
  <c r="Q2857" i="62"/>
  <c r="Q3310" i="62"/>
  <c r="V423" i="62"/>
  <c r="R423" i="62"/>
  <c r="O395" i="62"/>
  <c r="M395" i="62"/>
  <c r="K395" i="62"/>
  <c r="O464" i="62"/>
  <c r="K464" i="62"/>
  <c r="P2488" i="64"/>
  <c r="N2488" i="64"/>
  <c r="L2488" i="64"/>
  <c r="W2488" i="64"/>
  <c r="K516" i="62"/>
  <c r="M516" i="62"/>
  <c r="R517" i="62"/>
  <c r="R82" i="64"/>
  <c r="U83" i="64" s="1"/>
  <c r="Q3102" i="62"/>
  <c r="O2796" i="62"/>
  <c r="Q2394" i="62"/>
  <c r="Q2604" i="62"/>
  <c r="R747" i="64"/>
  <c r="Q2609" i="62"/>
  <c r="Q2318" i="62"/>
  <c r="Q2066" i="62"/>
  <c r="T2067" i="62" s="1"/>
  <c r="Q2259" i="62"/>
  <c r="T2259" i="62" s="1"/>
  <c r="Q2912" i="62"/>
  <c r="Q2749" i="62"/>
  <c r="T2749" i="62" s="1"/>
  <c r="Q1993" i="62"/>
  <c r="Q2653" i="62"/>
  <c r="R620" i="64"/>
  <c r="Q3157" i="62"/>
  <c r="R1081" i="64"/>
  <c r="O1880" i="62"/>
  <c r="O1377" i="62"/>
  <c r="M1880" i="62"/>
  <c r="Q1373" i="62"/>
  <c r="R911" i="64"/>
  <c r="Q2691" i="62"/>
  <c r="T2691" i="62" s="1"/>
  <c r="Q2573" i="62"/>
  <c r="Q2040" i="62"/>
  <c r="Q1539" i="62"/>
  <c r="Q1487" i="62"/>
  <c r="M1376" i="62"/>
  <c r="Q1128" i="62"/>
  <c r="R1172" i="64"/>
  <c r="Q2560" i="62"/>
  <c r="Q2375" i="62"/>
  <c r="R590" i="64"/>
  <c r="Q2923" i="62"/>
  <c r="Q2944" i="62"/>
  <c r="Q3558" i="62"/>
  <c r="T3559" i="62" s="1"/>
  <c r="Q1985" i="62"/>
  <c r="Q1626" i="62"/>
  <c r="O1433" i="62"/>
  <c r="O1523" i="62"/>
  <c r="Q2210" i="62"/>
  <c r="Q1791" i="62"/>
  <c r="Q1977" i="62"/>
  <c r="Q1769" i="62"/>
  <c r="Q1486" i="62"/>
  <c r="Q1162" i="62"/>
  <c r="M1639" i="62"/>
  <c r="Q1619" i="62"/>
  <c r="Q1184" i="62"/>
  <c r="Q787" i="62"/>
  <c r="Q1431" i="62"/>
  <c r="Q975" i="62"/>
  <c r="W2596" i="64"/>
  <c r="L2596" i="64"/>
  <c r="P2596" i="64"/>
  <c r="N2596" i="64"/>
  <c r="W2235" i="64"/>
  <c r="P2235" i="64"/>
  <c r="N2235" i="64"/>
  <c r="L2235" i="64"/>
  <c r="N1793" i="64"/>
  <c r="R1793" i="64" s="1"/>
  <c r="W1793" i="64"/>
  <c r="P1619" i="64"/>
  <c r="N1619" i="64"/>
  <c r="L1619" i="64"/>
  <c r="W1157" i="64"/>
  <c r="N1157" i="64"/>
  <c r="P1157" i="64"/>
  <c r="W429" i="64"/>
  <c r="N429" i="64"/>
  <c r="R429" i="64" s="1"/>
  <c r="P2566" i="64"/>
  <c r="R2566" i="64" s="1"/>
  <c r="W2566" i="64"/>
  <c r="Q3276" i="62"/>
  <c r="T3277" i="62" s="1"/>
  <c r="Q3045" i="62"/>
  <c r="W41" i="64"/>
  <c r="N41" i="64"/>
  <c r="L41" i="64"/>
  <c r="P41" i="64"/>
  <c r="Q3292" i="62"/>
  <c r="W120" i="64"/>
  <c r="N120" i="64"/>
  <c r="P120" i="64"/>
  <c r="L120" i="64"/>
  <c r="O337" i="62"/>
  <c r="M337" i="62"/>
  <c r="R337" i="62"/>
  <c r="K337" i="62"/>
  <c r="V337" i="62"/>
  <c r="Q889" i="62"/>
  <c r="M607" i="62"/>
  <c r="K607" i="62"/>
  <c r="V607" i="62"/>
  <c r="R607" i="62"/>
  <c r="M96" i="62"/>
  <c r="K96" i="62"/>
  <c r="R97" i="62"/>
  <c r="O96" i="62"/>
  <c r="Q2845" i="62"/>
  <c r="R1186" i="64"/>
  <c r="Q2969" i="62"/>
  <c r="Q2712" i="62"/>
  <c r="Q2740" i="62"/>
  <c r="M1968" i="62"/>
  <c r="Q1878" i="62"/>
  <c r="Q1461" i="62"/>
  <c r="O1688" i="62"/>
  <c r="Q2110" i="62"/>
  <c r="M1829" i="62"/>
  <c r="O1091" i="62"/>
  <c r="O1721" i="62"/>
  <c r="M918" i="62"/>
  <c r="Q622" i="62"/>
  <c r="M1703" i="62"/>
  <c r="Q699" i="62"/>
  <c r="Q492" i="62"/>
  <c r="Q359" i="62"/>
  <c r="Q289" i="62"/>
  <c r="R3067" i="64"/>
  <c r="W415" i="64"/>
  <c r="P415" i="64"/>
  <c r="L415" i="64"/>
  <c r="W990" i="64"/>
  <c r="P990" i="64"/>
  <c r="N990" i="64"/>
  <c r="N988" i="64" s="1"/>
  <c r="L990" i="64"/>
  <c r="L520" i="64"/>
  <c r="R520" i="64" s="1"/>
  <c r="S521" i="64"/>
  <c r="M314" i="62"/>
  <c r="K314" i="62"/>
  <c r="Q1544" i="62"/>
  <c r="W47" i="64"/>
  <c r="N47" i="64"/>
  <c r="L47" i="64"/>
  <c r="V396" i="62"/>
  <c r="O396" i="62"/>
  <c r="M396" i="62"/>
  <c r="K396" i="62"/>
  <c r="O268" i="62"/>
  <c r="M268" i="62"/>
  <c r="K268" i="62"/>
  <c r="Q2753" i="62"/>
  <c r="R566" i="64"/>
  <c r="Q3034" i="62"/>
  <c r="T3035" i="62" s="1"/>
  <c r="Q2745" i="62"/>
  <c r="Q2741" i="62"/>
  <c r="Q2188" i="62"/>
  <c r="T2189" i="62" s="1"/>
  <c r="R354" i="64"/>
  <c r="Q2938" i="62"/>
  <c r="Q2281" i="62"/>
  <c r="Q2440" i="62"/>
  <c r="T2441" i="62" s="1"/>
  <c r="S1957" i="62"/>
  <c r="Q1690" i="62"/>
  <c r="Q1444" i="62"/>
  <c r="Q1935" i="62"/>
  <c r="Q1798" i="62"/>
  <c r="Q2568" i="62"/>
  <c r="Q1973" i="62"/>
  <c r="Q2109" i="62"/>
  <c r="Q1097" i="62"/>
  <c r="M1263" i="62"/>
  <c r="O1842" i="62"/>
  <c r="Q1577" i="62"/>
  <c r="O1689" i="62"/>
  <c r="N1675" i="64"/>
  <c r="P1675" i="64"/>
  <c r="L1675" i="64"/>
  <c r="W1675" i="64"/>
  <c r="W2153" i="64"/>
  <c r="L2153" i="64"/>
  <c r="R2153" i="64" s="1"/>
  <c r="L1669" i="64"/>
  <c r="P1669" i="64"/>
  <c r="N1669" i="64"/>
  <c r="W1669" i="64"/>
  <c r="S1669" i="64"/>
  <c r="S2491" i="64"/>
  <c r="W2491" i="64"/>
  <c r="P2491" i="64"/>
  <c r="R2491" i="64" s="1"/>
  <c r="W1744" i="64"/>
  <c r="P1744" i="64"/>
  <c r="N1744" i="64"/>
  <c r="S1745" i="64"/>
  <c r="W966" i="64"/>
  <c r="P966" i="64"/>
  <c r="P964" i="64" s="1"/>
  <c r="L966" i="64"/>
  <c r="N966" i="64"/>
  <c r="N964" i="64" s="1"/>
  <c r="R1624" i="64"/>
  <c r="N916" i="64"/>
  <c r="L916" i="64"/>
  <c r="P432" i="64"/>
  <c r="N432" i="64"/>
  <c r="L432" i="64"/>
  <c r="W432" i="64"/>
  <c r="W407" i="64"/>
  <c r="L407" i="64"/>
  <c r="R407" i="64" s="1"/>
  <c r="M675" i="62"/>
  <c r="K675" i="62"/>
  <c r="R1137" i="64"/>
  <c r="K207" i="62"/>
  <c r="O207" i="62"/>
  <c r="M207" i="62"/>
  <c r="R207" i="62"/>
  <c r="V484" i="62"/>
  <c r="R485" i="62"/>
  <c r="O484" i="62"/>
  <c r="M484" i="62"/>
  <c r="V642" i="62"/>
  <c r="O642" i="62"/>
  <c r="K642" i="62"/>
  <c r="M642" i="62"/>
  <c r="Q1716" i="62"/>
  <c r="R292" i="64"/>
  <c r="Q3169" i="62"/>
  <c r="Q2936" i="62"/>
  <c r="Q3100" i="62"/>
  <c r="Q2793" i="62"/>
  <c r="Q2533" i="62"/>
  <c r="Q2122" i="62"/>
  <c r="Q3075" i="62"/>
  <c r="Q3172" i="62"/>
  <c r="Q2825" i="62"/>
  <c r="O2276" i="62"/>
  <c r="Q2099" i="62"/>
  <c r="O2776" i="62"/>
  <c r="R334" i="64"/>
  <c r="Q2705" i="62"/>
  <c r="Q2255" i="62"/>
  <c r="R534" i="64"/>
  <c r="Q2489" i="62"/>
  <c r="R702" i="64"/>
  <c r="Q3033" i="62"/>
  <c r="Q2902" i="62"/>
  <c r="Q2764" i="62"/>
  <c r="T2765" i="62" s="1"/>
  <c r="Q2809" i="62"/>
  <c r="Q3144" i="62"/>
  <c r="Q3054" i="62"/>
  <c r="Q2918" i="62"/>
  <c r="M2183" i="62"/>
  <c r="Q2681" i="62"/>
  <c r="R311" i="64"/>
  <c r="Q2266" i="62"/>
  <c r="T2267" i="62" s="1"/>
  <c r="Q1954" i="62"/>
  <c r="Q1352" i="62"/>
  <c r="R752" i="64"/>
  <c r="Q1926" i="62"/>
  <c r="M1774" i="62"/>
  <c r="Q2831" i="62"/>
  <c r="Q2187" i="62"/>
  <c r="M2070" i="62"/>
  <c r="Q1879" i="62"/>
  <c r="Q2814" i="62"/>
  <c r="Q1404" i="62"/>
  <c r="Q1357" i="62"/>
  <c r="Q2054" i="62"/>
  <c r="Q1650" i="62"/>
  <c r="T1651" i="62" s="1"/>
  <c r="Q2084" i="62"/>
  <c r="Q1891" i="62"/>
  <c r="Q1644" i="62"/>
  <c r="Q1608" i="62"/>
  <c r="Q1452" i="62"/>
  <c r="Q1449" i="62"/>
  <c r="T1449" i="62" s="1"/>
  <c r="Q1855" i="62"/>
  <c r="Q1233" i="62"/>
  <c r="Q1079" i="62"/>
  <c r="Q870" i="62"/>
  <c r="S2009" i="62"/>
  <c r="Q1617" i="62"/>
  <c r="Q1478" i="62"/>
  <c r="Q1288" i="62"/>
  <c r="Q420" i="62"/>
  <c r="P1869" i="64"/>
  <c r="N1869" i="64"/>
  <c r="W1680" i="64"/>
  <c r="P1680" i="64"/>
  <c r="N1680" i="64"/>
  <c r="W815" i="64"/>
  <c r="P815" i="64"/>
  <c r="N815" i="64"/>
  <c r="L815" i="64"/>
  <c r="T861" i="64"/>
  <c r="P277" i="64"/>
  <c r="N277" i="64"/>
  <c r="N1317" i="64"/>
  <c r="W1317" i="64"/>
  <c r="P1317" i="64"/>
  <c r="L1317" i="64"/>
  <c r="L1307" i="64" s="1"/>
  <c r="P175" i="64"/>
  <c r="N175" i="64"/>
  <c r="L175" i="64"/>
  <c r="W381" i="64"/>
  <c r="P381" i="64"/>
  <c r="N381" i="64"/>
  <c r="L381" i="64"/>
  <c r="K224" i="62"/>
  <c r="O224" i="62"/>
  <c r="M224" i="62"/>
  <c r="M651" i="62"/>
  <c r="K651" i="62"/>
  <c r="R651" i="62"/>
  <c r="O651" i="62"/>
  <c r="V651" i="62"/>
  <c r="O639" i="62"/>
  <c r="M639" i="62"/>
  <c r="V639" i="62"/>
  <c r="K338" i="62"/>
  <c r="V338" i="62"/>
  <c r="O338" i="62"/>
  <c r="M338" i="62"/>
  <c r="M128" i="62"/>
  <c r="V128" i="62"/>
  <c r="O128" i="62"/>
  <c r="R129" i="62"/>
  <c r="K128" i="62"/>
  <c r="O3148" i="62"/>
  <c r="Q2956" i="62"/>
  <c r="O2253" i="62"/>
  <c r="Q2974" i="62"/>
  <c r="Q2569" i="62"/>
  <c r="Q2510" i="62"/>
  <c r="Q3000" i="62"/>
  <c r="Q2698" i="62"/>
  <c r="T2699" i="62" s="1"/>
  <c r="R75" i="64"/>
  <c r="Q2800" i="62"/>
  <c r="R259" i="64"/>
  <c r="Q1274" i="62"/>
  <c r="O2004" i="62"/>
  <c r="O1774" i="62"/>
  <c r="Q1291" i="62"/>
  <c r="Q1348" i="62"/>
  <c r="Q2949" i="62"/>
  <c r="T2949" i="62" s="1"/>
  <c r="Q3046" i="62"/>
  <c r="Q2249" i="62"/>
  <c r="Q2686" i="62"/>
  <c r="R393" i="64"/>
  <c r="Q1832" i="62"/>
  <c r="T1833" i="62" s="1"/>
  <c r="O1671" i="62"/>
  <c r="Q1649" i="62"/>
  <c r="T1649" i="62" s="1"/>
  <c r="Q2817" i="62"/>
  <c r="Q2256" i="62"/>
  <c r="T2257" i="62" s="1"/>
  <c r="Q1180" i="62"/>
  <c r="T1181" i="62" s="1"/>
  <c r="M984" i="62"/>
  <c r="Q984" i="62" s="1"/>
  <c r="Q986" i="62"/>
  <c r="Q776" i="62"/>
  <c r="W2437" i="64"/>
  <c r="P2437" i="64"/>
  <c r="N2437" i="64"/>
  <c r="P177" i="64"/>
  <c r="N177" i="64"/>
  <c r="L177" i="64"/>
  <c r="N601" i="64"/>
  <c r="L601" i="64"/>
  <c r="W44" i="64"/>
  <c r="P44" i="64"/>
  <c r="N44" i="64"/>
  <c r="K3445" i="62"/>
  <c r="K3419" i="62" s="1"/>
  <c r="Q3447" i="62"/>
  <c r="O696" i="62"/>
  <c r="K696" i="62"/>
  <c r="R697" i="62"/>
  <c r="V696" i="62"/>
  <c r="M696" i="62"/>
  <c r="O228" i="62"/>
  <c r="M228" i="62"/>
  <c r="K228" i="62"/>
  <c r="K240" i="62"/>
  <c r="V240" i="62"/>
  <c r="O240" i="62"/>
  <c r="M240" i="62"/>
  <c r="R241" i="62"/>
  <c r="O448" i="62"/>
  <c r="M448" i="62"/>
  <c r="K448" i="62"/>
  <c r="V448" i="62"/>
  <c r="V41" i="62"/>
  <c r="M41" i="62"/>
  <c r="O41" i="62"/>
  <c r="K41" i="62"/>
  <c r="M3212" i="62"/>
  <c r="Q2543" i="62"/>
  <c r="R959" i="64"/>
  <c r="Q2727" i="62"/>
  <c r="Q2433" i="62"/>
  <c r="R216" i="64"/>
  <c r="Q2245" i="62"/>
  <c r="Q1865" i="62"/>
  <c r="Q3202" i="62"/>
  <c r="Q3107" i="62"/>
  <c r="T3107" i="62" s="1"/>
  <c r="Q2826" i="62"/>
  <c r="Q2430" i="62"/>
  <c r="Q2296" i="62"/>
  <c r="O2252" i="62"/>
  <c r="Q2008" i="62"/>
  <c r="O1546" i="62"/>
  <c r="Q3014" i="62"/>
  <c r="Q1990" i="62"/>
  <c r="Q1718" i="62"/>
  <c r="T1719" i="62" s="1"/>
  <c r="Q1594" i="62"/>
  <c r="Q1354" i="62"/>
  <c r="T1355" i="62" s="1"/>
  <c r="Q792" i="62"/>
  <c r="O2307" i="62"/>
  <c r="Q2180" i="62"/>
  <c r="Q1669" i="62"/>
  <c r="R203" i="64"/>
  <c r="Q2283" i="62"/>
  <c r="T2283" i="62" s="1"/>
  <c r="Q1913" i="62"/>
  <c r="Q1951" i="62"/>
  <c r="R699" i="64"/>
  <c r="Q2083" i="62"/>
  <c r="Q1792" i="62"/>
  <c r="Q1683" i="62"/>
  <c r="Q1501" i="62"/>
  <c r="Q2964" i="62"/>
  <c r="Q2217" i="62"/>
  <c r="Q1391" i="62"/>
  <c r="Q1662" i="62"/>
  <c r="Q1953" i="62"/>
  <c r="Q1637" i="62"/>
  <c r="Q1413" i="62"/>
  <c r="Q1081" i="62"/>
  <c r="Q1165" i="62"/>
  <c r="Q1010" i="62"/>
  <c r="Q914" i="62"/>
  <c r="Q791" i="62"/>
  <c r="M878" i="62"/>
  <c r="M797" i="62"/>
  <c r="Q745" i="62"/>
  <c r="Q79" i="62"/>
  <c r="Q1153" i="62"/>
  <c r="Q449" i="62"/>
  <c r="P2602" i="64"/>
  <c r="W2602" i="64"/>
  <c r="L2602" i="64"/>
  <c r="L196" i="64"/>
  <c r="N196" i="64"/>
  <c r="N913" i="64"/>
  <c r="L913" i="64"/>
  <c r="Q3211" i="62"/>
  <c r="K3209" i="62"/>
  <c r="Q3209" i="62" s="1"/>
  <c r="V649" i="62"/>
  <c r="K649" i="62"/>
  <c r="M649" i="62"/>
  <c r="O649" i="62"/>
  <c r="O609" i="62"/>
  <c r="K609" i="62"/>
  <c r="V609" i="62"/>
  <c r="M609" i="62"/>
  <c r="Q1633" i="62"/>
  <c r="Q1132" i="62"/>
  <c r="Q2585" i="62"/>
  <c r="M411" i="62"/>
  <c r="V411" i="62"/>
  <c r="O411" i="62"/>
  <c r="K411" i="62"/>
  <c r="K1003" i="62"/>
  <c r="Q1003" i="62" s="1"/>
  <c r="Q1005" i="62"/>
  <c r="Q2437" i="62"/>
  <c r="T2437" i="62" s="1"/>
  <c r="Q3228" i="62"/>
  <c r="Q2242" i="62"/>
  <c r="Q2692" i="62"/>
  <c r="Q3123" i="62"/>
  <c r="R519" i="64"/>
  <c r="R193" i="64"/>
  <c r="Q2458" i="62"/>
  <c r="Q2669" i="62"/>
  <c r="T2669" i="62" s="1"/>
  <c r="Q2100" i="62"/>
  <c r="Q1676" i="62"/>
  <c r="Q1407" i="62"/>
  <c r="Q1261" i="62"/>
  <c r="Q2147" i="62"/>
  <c r="Q1748" i="62"/>
  <c r="Q1405" i="62"/>
  <c r="Q2051" i="62"/>
  <c r="Q1839" i="62"/>
  <c r="Q1778" i="62"/>
  <c r="T1779" i="62" s="1"/>
  <c r="Q2079" i="62"/>
  <c r="M1522" i="62"/>
  <c r="Q3483" i="62"/>
  <c r="Q2975" i="62"/>
  <c r="Q1430" i="62"/>
  <c r="Q2313" i="62"/>
  <c r="T2313" i="62" s="1"/>
  <c r="Q1966" i="62"/>
  <c r="Q1876" i="62"/>
  <c r="Q2496" i="62"/>
  <c r="Q1907" i="62"/>
  <c r="Q2151" i="62"/>
  <c r="Q1912" i="62"/>
  <c r="Q2275" i="62"/>
  <c r="Q2509" i="62"/>
  <c r="Q1950" i="62"/>
  <c r="Q1423" i="62"/>
  <c r="Q1073" i="62"/>
  <c r="Q1298" i="62"/>
  <c r="T1299" i="62" s="1"/>
  <c r="M1244" i="62"/>
  <c r="Q1972" i="62"/>
  <c r="M1307" i="62"/>
  <c r="Q1226" i="62"/>
  <c r="T1227" i="62" s="1"/>
  <c r="Q1178" i="62"/>
  <c r="Q1481" i="62"/>
  <c r="Q834" i="62"/>
  <c r="M1585" i="62"/>
  <c r="O797" i="62"/>
  <c r="Q451" i="62"/>
  <c r="Q115" i="62"/>
  <c r="Q62" i="62"/>
  <c r="R3320" i="64"/>
  <c r="R2964" i="64"/>
  <c r="R3376" i="64"/>
  <c r="W2710" i="64"/>
  <c r="P2710" i="64"/>
  <c r="R2710" i="64" s="1"/>
  <c r="L1475" i="64"/>
  <c r="P1475" i="64"/>
  <c r="N1475" i="64"/>
  <c r="W124" i="64"/>
  <c r="P124" i="64"/>
  <c r="N124" i="64"/>
  <c r="L191" i="64"/>
  <c r="P191" i="64"/>
  <c r="W191" i="64"/>
  <c r="P627" i="64"/>
  <c r="N627" i="64"/>
  <c r="L627" i="64"/>
  <c r="R705" i="64"/>
  <c r="Q1869" i="62"/>
  <c r="V424" i="62"/>
  <c r="R425" i="62"/>
  <c r="N1031" i="64"/>
  <c r="Q842" i="62"/>
  <c r="O711" i="62"/>
  <c r="Q1351" i="62"/>
  <c r="Q1080" i="62"/>
  <c r="Q854" i="62"/>
  <c r="Q924" i="62"/>
  <c r="Q1072" i="62"/>
  <c r="Q778" i="62"/>
  <c r="Q534" i="62"/>
  <c r="Q1054" i="62"/>
  <c r="Q827" i="62"/>
  <c r="Q603" i="62"/>
  <c r="Q329" i="62"/>
  <c r="Q257" i="62"/>
  <c r="Q867" i="62"/>
  <c r="Q687" i="62"/>
  <c r="Q416" i="62"/>
  <c r="Q107" i="62"/>
  <c r="Q122" i="62"/>
  <c r="Q348" i="62"/>
  <c r="Q135" i="62"/>
  <c r="W2747" i="64"/>
  <c r="P2747" i="64"/>
  <c r="N2747" i="64"/>
  <c r="R2888" i="64"/>
  <c r="W2490" i="64"/>
  <c r="N2490" i="64"/>
  <c r="L2490" i="64"/>
  <c r="P2490" i="64"/>
  <c r="W1927" i="64"/>
  <c r="P1927" i="64"/>
  <c r="N1927" i="64"/>
  <c r="T1995" i="64"/>
  <c r="W1622" i="64"/>
  <c r="P1622" i="64"/>
  <c r="R1622" i="64" s="1"/>
  <c r="R3035" i="64"/>
  <c r="N939" i="64"/>
  <c r="P939" i="64"/>
  <c r="W2219" i="64"/>
  <c r="P2219" i="64"/>
  <c r="N2219" i="64"/>
  <c r="L2219" i="64"/>
  <c r="R2052" i="64"/>
  <c r="R2085" i="64"/>
  <c r="T1509" i="64"/>
  <c r="P121" i="64"/>
  <c r="N121" i="64"/>
  <c r="N260" i="64"/>
  <c r="L260" i="64"/>
  <c r="W2475" i="64"/>
  <c r="N2475" i="64"/>
  <c r="W730" i="64"/>
  <c r="N730" i="64"/>
  <c r="L730" i="64"/>
  <c r="W1420" i="64"/>
  <c r="P1420" i="64"/>
  <c r="N1420" i="64"/>
  <c r="R1478" i="64"/>
  <c r="W1148" i="64"/>
  <c r="P1148" i="64"/>
  <c r="R1148" i="64" s="1"/>
  <c r="W169" i="64"/>
  <c r="N169" i="64"/>
  <c r="R169" i="64" s="1"/>
  <c r="Q3166" i="62"/>
  <c r="W1261" i="64"/>
  <c r="R1261" i="64"/>
  <c r="Q1161" i="62"/>
  <c r="Q2687" i="62"/>
  <c r="Q1223" i="62"/>
  <c r="Q568" i="62"/>
  <c r="Q1601" i="62"/>
  <c r="Q1780" i="62"/>
  <c r="Q858" i="62"/>
  <c r="Q1044" i="62"/>
  <c r="K1042" i="62"/>
  <c r="Q1042" i="62" s="1"/>
  <c r="Q2212" i="62"/>
  <c r="Q2159" i="62"/>
  <c r="Q904" i="62"/>
  <c r="Q591" i="62"/>
  <c r="Q857" i="62"/>
  <c r="Q428" i="62"/>
  <c r="K1703" i="62"/>
  <c r="T767" i="62"/>
  <c r="Q2179" i="62"/>
  <c r="Q1074" i="62"/>
  <c r="Q361" i="62"/>
  <c r="Q82" i="62"/>
  <c r="Q131" i="62"/>
  <c r="R3101" i="64"/>
  <c r="W2542" i="64"/>
  <c r="P2542" i="64"/>
  <c r="R2542" i="64" s="1"/>
  <c r="P2456" i="64"/>
  <c r="N2456" i="64"/>
  <c r="W2456" i="64"/>
  <c r="W2335" i="64"/>
  <c r="P2335" i="64"/>
  <c r="P2333" i="64" s="1"/>
  <c r="R2283" i="64"/>
  <c r="R3276" i="64"/>
  <c r="P3214" i="64"/>
  <c r="P3212" i="64" s="1"/>
  <c r="W3214" i="64"/>
  <c r="R2191" i="64"/>
  <c r="N2265" i="64"/>
  <c r="N2253" i="64" s="1"/>
  <c r="L2265" i="64"/>
  <c r="L2253" i="64" s="1"/>
  <c r="W659" i="64"/>
  <c r="L659" i="64"/>
  <c r="P659" i="64"/>
  <c r="R2049" i="64"/>
  <c r="W189" i="64"/>
  <c r="N189" i="64"/>
  <c r="R189" i="64" s="1"/>
  <c r="S1195" i="64"/>
  <c r="L1194" i="64"/>
  <c r="R1194" i="64" s="1"/>
  <c r="N386" i="64"/>
  <c r="L386" i="64"/>
  <c r="R2087" i="64"/>
  <c r="W125" i="64"/>
  <c r="P125" i="64"/>
  <c r="N125" i="64"/>
  <c r="L125" i="64"/>
  <c r="S125" i="64"/>
  <c r="Q1665" i="62"/>
  <c r="Q2303" i="62"/>
  <c r="K2301" i="62"/>
  <c r="Q2301" i="62" s="1"/>
  <c r="Q1766" i="62"/>
  <c r="Q2098" i="62"/>
  <c r="W646" i="64"/>
  <c r="P646" i="64"/>
  <c r="L646" i="64"/>
  <c r="N646" i="64"/>
  <c r="Q1706" i="62"/>
  <c r="Q576" i="62"/>
  <c r="Q800" i="62"/>
  <c r="Q1729" i="62"/>
  <c r="Q807" i="62"/>
  <c r="Q662" i="62"/>
  <c r="Q625" i="62"/>
  <c r="Q758" i="62"/>
  <c r="Q500" i="62"/>
  <c r="Q2984" i="62"/>
  <c r="M1235" i="62"/>
  <c r="Q735" i="62"/>
  <c r="Q123" i="62"/>
  <c r="P3166" i="64"/>
  <c r="N3166" i="64"/>
  <c r="W2748" i="64"/>
  <c r="P2748" i="64"/>
  <c r="R2748" i="64" s="1"/>
  <c r="W1855" i="64"/>
  <c r="P1855" i="64"/>
  <c r="L1855" i="64"/>
  <c r="L835" i="64"/>
  <c r="P835" i="64"/>
  <c r="N835" i="64"/>
  <c r="W2287" i="64"/>
  <c r="S2287" i="64"/>
  <c r="N2231" i="64"/>
  <c r="P2231" i="64"/>
  <c r="T1803" i="64"/>
  <c r="L384" i="64"/>
  <c r="N384" i="64"/>
  <c r="W384" i="64"/>
  <c r="P384" i="64"/>
  <c r="N541" i="64"/>
  <c r="L541" i="64"/>
  <c r="R1668" i="64"/>
  <c r="S549" i="64"/>
  <c r="W695" i="64"/>
  <c r="P695" i="64"/>
  <c r="L695" i="64"/>
  <c r="W422" i="64"/>
  <c r="P422" i="64"/>
  <c r="R422" i="64" s="1"/>
  <c r="W435" i="64"/>
  <c r="P435" i="64"/>
  <c r="R435" i="64" s="1"/>
  <c r="N1493" i="64"/>
  <c r="P1493" i="64"/>
  <c r="L1493" i="64"/>
  <c r="Q3353" i="62"/>
  <c r="P123" i="64"/>
  <c r="N123" i="64"/>
  <c r="Q1507" i="62"/>
  <c r="R2090" i="64"/>
  <c r="Q2069" i="62"/>
  <c r="Q1892" i="62"/>
  <c r="R74" i="64"/>
  <c r="Q2801" i="62"/>
  <c r="Q833" i="62"/>
  <c r="V650" i="62"/>
  <c r="O650" i="62"/>
  <c r="M650" i="62"/>
  <c r="M644" i="62" s="1"/>
  <c r="K650" i="62"/>
  <c r="K644" i="62" s="1"/>
  <c r="Q2378" i="62"/>
  <c r="V463" i="62"/>
  <c r="O463" i="62"/>
  <c r="K463" i="62"/>
  <c r="M1360" i="62"/>
  <c r="Q830" i="62"/>
  <c r="Q1436" i="62"/>
  <c r="T1437" i="62" s="1"/>
  <c r="Q1251" i="62"/>
  <c r="Q982" i="62"/>
  <c r="Q1991" i="62"/>
  <c r="Q404" i="62"/>
  <c r="Q855" i="62"/>
  <c r="Q1228" i="62"/>
  <c r="Q316" i="62"/>
  <c r="Q539" i="62"/>
  <c r="Q1742" i="62"/>
  <c r="O1115" i="62"/>
  <c r="Q744" i="62"/>
  <c r="Q611" i="62"/>
  <c r="Q974" i="62"/>
  <c r="Q106" i="62"/>
  <c r="Q64" i="62"/>
  <c r="Q148" i="62"/>
  <c r="Q191" i="62"/>
  <c r="Q1664" i="62"/>
  <c r="Q370" i="62"/>
  <c r="Q284" i="62"/>
  <c r="Q476" i="62"/>
  <c r="Q973" i="62"/>
  <c r="Q794" i="62"/>
  <c r="Q530" i="62"/>
  <c r="R2898" i="64"/>
  <c r="R3478" i="64"/>
  <c r="R3310" i="64"/>
  <c r="W3159" i="64"/>
  <c r="S3159" i="64"/>
  <c r="N2514" i="64"/>
  <c r="W2514" i="64"/>
  <c r="L2514" i="64"/>
  <c r="P2514" i="64"/>
  <c r="R3053" i="64"/>
  <c r="P2581" i="64"/>
  <c r="N2581" i="64"/>
  <c r="W2421" i="64"/>
  <c r="N2421" i="64"/>
  <c r="P2421" i="64"/>
  <c r="S2421" i="64"/>
  <c r="L2583" i="64"/>
  <c r="P2583" i="64"/>
  <c r="N2583" i="64"/>
  <c r="S2583" i="64"/>
  <c r="R2123" i="64"/>
  <c r="W1874" i="64"/>
  <c r="P1874" i="64"/>
  <c r="R1874" i="64" s="1"/>
  <c r="R2769" i="64"/>
  <c r="R2179" i="64"/>
  <c r="P1076" i="64"/>
  <c r="R1076" i="64" s="1"/>
  <c r="W1076" i="64"/>
  <c r="L1621" i="64"/>
  <c r="W1621" i="64"/>
  <c r="P1621" i="64"/>
  <c r="N1621" i="64"/>
  <c r="P167" i="64"/>
  <c r="L167" i="64"/>
  <c r="W167" i="64"/>
  <c r="P128" i="64"/>
  <c r="N128" i="64"/>
  <c r="W128" i="64"/>
  <c r="L128" i="64"/>
  <c r="L1366" i="64"/>
  <c r="R1366" i="64" s="1"/>
  <c r="W1366" i="64"/>
  <c r="Q3304" i="62"/>
  <c r="R147" i="64"/>
  <c r="R1258" i="64"/>
  <c r="Q2802" i="62"/>
  <c r="Q2835" i="62"/>
  <c r="Q2891" i="62"/>
  <c r="Q1946" i="62"/>
  <c r="R71" i="64"/>
  <c r="Q1988" i="62"/>
  <c r="Q903" i="62"/>
  <c r="Q2081" i="62"/>
  <c r="Q3289" i="62"/>
  <c r="T3289" i="62" s="1"/>
  <c r="Q2607" i="62"/>
  <c r="Q2858" i="62"/>
  <c r="V204" i="62"/>
  <c r="M204" i="62"/>
  <c r="K204" i="62"/>
  <c r="Q1442" i="62"/>
  <c r="K475" i="62"/>
  <c r="O475" i="62"/>
  <c r="M475" i="62"/>
  <c r="Q379" i="62"/>
  <c r="Q592" i="62"/>
  <c r="Q583" i="62"/>
  <c r="Q523" i="62"/>
  <c r="O969" i="62"/>
  <c r="Q25" i="62"/>
  <c r="R3096" i="64"/>
  <c r="P2392" i="64"/>
  <c r="N2392" i="64"/>
  <c r="L2392" i="64"/>
  <c r="W2392" i="64"/>
  <c r="R2816" i="64"/>
  <c r="P2302" i="64"/>
  <c r="P2300" i="64" s="1"/>
  <c r="L2302" i="64"/>
  <c r="L2300" i="64" s="1"/>
  <c r="P1839" i="64"/>
  <c r="L1839" i="64"/>
  <c r="L2509" i="64"/>
  <c r="N2509" i="64"/>
  <c r="L1473" i="64"/>
  <c r="P1473" i="64"/>
  <c r="P1321" i="64"/>
  <c r="N1321" i="64"/>
  <c r="L1321" i="64"/>
  <c r="S1573" i="64"/>
  <c r="P1573" i="64"/>
  <c r="R1573" i="64" s="1"/>
  <c r="N664" i="64"/>
  <c r="L664" i="64"/>
  <c r="P518" i="64"/>
  <c r="L518" i="64"/>
  <c r="P65" i="64"/>
  <c r="N65" i="64"/>
  <c r="L65" i="64"/>
  <c r="W65" i="64"/>
  <c r="L1064" i="64"/>
  <c r="W1064" i="64"/>
  <c r="N1064" i="64"/>
  <c r="Q3176" i="62"/>
  <c r="P915" i="64"/>
  <c r="L915" i="64"/>
  <c r="P383" i="64"/>
  <c r="L383" i="64"/>
  <c r="W101" i="64"/>
  <c r="N101" i="64"/>
  <c r="L101" i="64"/>
  <c r="P101" i="64"/>
  <c r="S101" i="64"/>
  <c r="P2077" i="64"/>
  <c r="L2077" i="64"/>
  <c r="R723" i="64"/>
  <c r="Q3108" i="62"/>
  <c r="Q2640" i="62"/>
  <c r="Q2059" i="62"/>
  <c r="O1290" i="62"/>
  <c r="O1280" i="62" s="1"/>
  <c r="M1290" i="62"/>
  <c r="M1280" i="62" s="1"/>
  <c r="R435" i="62"/>
  <c r="O435" i="62"/>
  <c r="Q435" i="62" s="1"/>
  <c r="V435" i="62"/>
  <c r="Q1837" i="62"/>
  <c r="V455" i="62"/>
  <c r="R455" i="62"/>
  <c r="Q74" i="62"/>
  <c r="Q2883" i="62"/>
  <c r="M840" i="62"/>
  <c r="Q1205" i="62"/>
  <c r="Q1761" i="62"/>
  <c r="Q1212" i="62"/>
  <c r="Q1295" i="62"/>
  <c r="Q894" i="62"/>
  <c r="Q844" i="62"/>
  <c r="Q692" i="62"/>
  <c r="O1061" i="62"/>
  <c r="Q1347" i="62"/>
  <c r="Q793" i="62"/>
  <c r="Q501" i="62"/>
  <c r="Q678" i="62"/>
  <c r="Q541" i="62"/>
  <c r="Q818" i="62"/>
  <c r="Q140" i="62"/>
  <c r="Q393" i="62"/>
  <c r="Q159" i="62"/>
  <c r="Q831" i="62"/>
  <c r="Q238" i="62"/>
  <c r="Q610" i="62"/>
  <c r="Q61" i="62"/>
  <c r="T61" i="62" s="1"/>
  <c r="R2702" i="64"/>
  <c r="R3002" i="64"/>
  <c r="P2701" i="64"/>
  <c r="N2701" i="64"/>
  <c r="L2701" i="64"/>
  <c r="R2936" i="64"/>
  <c r="L2663" i="64"/>
  <c r="R2663" i="64" s="1"/>
  <c r="W2663" i="64"/>
  <c r="R2932" i="64"/>
  <c r="W3167" i="64"/>
  <c r="P3167" i="64"/>
  <c r="N3167" i="64"/>
  <c r="L3167" i="64"/>
  <c r="P2149" i="64"/>
  <c r="R2149" i="64" s="1"/>
  <c r="W2149" i="64"/>
  <c r="R3105" i="64"/>
  <c r="R3497" i="64"/>
  <c r="P3190" i="64"/>
  <c r="R3190" i="64" s="1"/>
  <c r="W3190" i="64"/>
  <c r="P1771" i="64"/>
  <c r="L1771" i="64"/>
  <c r="R3077" i="64"/>
  <c r="N1227" i="64"/>
  <c r="L1227" i="64"/>
  <c r="S201" i="64"/>
  <c r="P201" i="64"/>
  <c r="N201" i="64"/>
  <c r="N500" i="64"/>
  <c r="L500" i="64"/>
  <c r="W500" i="64"/>
  <c r="P500" i="64"/>
  <c r="R1315" i="64"/>
  <c r="W594" i="64"/>
  <c r="P594" i="64"/>
  <c r="N594" i="64"/>
  <c r="L594" i="64"/>
  <c r="Q2981" i="62"/>
  <c r="R2150" i="64"/>
  <c r="P330" i="64"/>
  <c r="L330" i="64"/>
  <c r="Q2877" i="62"/>
  <c r="R2312" i="64"/>
  <c r="Q3503" i="62"/>
  <c r="Q2997" i="62"/>
  <c r="Q2631" i="62"/>
  <c r="Q1588" i="62"/>
  <c r="R202" i="64"/>
  <c r="R411" i="62"/>
  <c r="V410" i="62"/>
  <c r="O410" i="62"/>
  <c r="M410" i="62"/>
  <c r="Q2725" i="62"/>
  <c r="Q2729" i="62"/>
  <c r="Q2598" i="62"/>
  <c r="Q1484" i="62"/>
  <c r="V471" i="62"/>
  <c r="R471" i="62"/>
  <c r="Q3040" i="62"/>
  <c r="Q941" i="62"/>
  <c r="Q741" i="62"/>
  <c r="T741" i="62" s="1"/>
  <c r="Q945" i="62"/>
  <c r="O1547" i="62"/>
  <c r="Q2042" i="62"/>
  <c r="Q773" i="62"/>
  <c r="Q2454" i="62"/>
  <c r="T2455" i="62" s="1"/>
  <c r="Q1397" i="62"/>
  <c r="T1397" i="62" s="1"/>
  <c r="Q995" i="62"/>
  <c r="Q2679" i="62"/>
  <c r="T2679" i="62" s="1"/>
  <c r="Q434" i="62"/>
  <c r="Q57" i="62"/>
  <c r="Q691" i="62"/>
  <c r="Q86" i="62"/>
  <c r="Q628" i="62"/>
  <c r="Q860" i="62"/>
  <c r="Q113" i="62"/>
  <c r="W2699" i="64"/>
  <c r="S2699" i="64"/>
  <c r="R3400" i="64"/>
  <c r="R3317" i="64"/>
  <c r="L3315" i="64"/>
  <c r="R3315" i="64" s="1"/>
  <c r="R3011" i="64"/>
  <c r="S2487" i="64"/>
  <c r="L2486" i="64"/>
  <c r="P2486" i="64"/>
  <c r="N1699" i="64"/>
  <c r="P1699" i="64"/>
  <c r="W1699" i="64"/>
  <c r="T857" i="64"/>
  <c r="L1768" i="64"/>
  <c r="N1768" i="64"/>
  <c r="P495" i="64"/>
  <c r="N495" i="64"/>
  <c r="L495" i="64"/>
  <c r="R1459" i="64"/>
  <c r="L567" i="64"/>
  <c r="P567" i="64"/>
  <c r="N567" i="64"/>
  <c r="W1311" i="64"/>
  <c r="P1311" i="64"/>
  <c r="N1311" i="64"/>
  <c r="R1303" i="64"/>
  <c r="L1614" i="64"/>
  <c r="P1614" i="64"/>
  <c r="P591" i="64"/>
  <c r="N591" i="64"/>
  <c r="L732" i="64"/>
  <c r="W732" i="64"/>
  <c r="N732" i="64"/>
  <c r="P732" i="64"/>
  <c r="W1124" i="64"/>
  <c r="N1124" i="64"/>
  <c r="P1124" i="64"/>
  <c r="N236" i="64"/>
  <c r="L236" i="64"/>
  <c r="Q1249" i="62"/>
  <c r="Q1924" i="62"/>
  <c r="Q1053" i="62"/>
  <c r="Q768" i="62"/>
  <c r="T769" i="62" s="1"/>
  <c r="N1423" i="64"/>
  <c r="P1423" i="64"/>
  <c r="Q728" i="62"/>
  <c r="Q2116" i="62"/>
  <c r="M1419" i="62"/>
  <c r="Q1325" i="62"/>
  <c r="T1325" i="62" s="1"/>
  <c r="Q575" i="62"/>
  <c r="Q478" i="62"/>
  <c r="Q1016" i="62"/>
  <c r="Q944" i="62"/>
  <c r="Q888" i="62"/>
  <c r="Q762" i="62"/>
  <c r="T719" i="62"/>
  <c r="Q729" i="62"/>
  <c r="Q874" i="62"/>
  <c r="T875" i="62" s="1"/>
  <c r="Q1077" i="62"/>
  <c r="Q853" i="62"/>
  <c r="Q355" i="62"/>
  <c r="Q81" i="62"/>
  <c r="Q31" i="62"/>
  <c r="T31" i="62" s="1"/>
  <c r="Q121" i="62"/>
  <c r="Q156" i="62"/>
  <c r="Q482" i="62"/>
  <c r="Q825" i="62"/>
  <c r="Q104" i="62"/>
  <c r="Q136" i="62"/>
  <c r="W2742" i="64"/>
  <c r="P2742" i="64"/>
  <c r="N2742" i="64"/>
  <c r="R2617" i="64"/>
  <c r="W2559" i="64"/>
  <c r="S2559" i="64"/>
  <c r="P2559" i="64"/>
  <c r="N2559" i="64"/>
  <c r="L2559" i="64"/>
  <c r="W2135" i="64"/>
  <c r="N2135" i="64"/>
  <c r="L2135" i="64"/>
  <c r="P2135" i="64"/>
  <c r="W1284" i="64"/>
  <c r="N1284" i="64"/>
  <c r="P1284" i="64"/>
  <c r="L1284" i="64"/>
  <c r="R2622" i="64"/>
  <c r="W474" i="64"/>
  <c r="P474" i="64"/>
  <c r="N474" i="64"/>
  <c r="L474" i="64"/>
  <c r="N632" i="64"/>
  <c r="L632" i="64"/>
  <c r="P632" i="64"/>
  <c r="W632" i="64"/>
  <c r="P301" i="64"/>
  <c r="N301" i="64"/>
  <c r="L301" i="64"/>
  <c r="R2282" i="64"/>
  <c r="W1984" i="64"/>
  <c r="P1984" i="64"/>
  <c r="R1984" i="64" s="1"/>
  <c r="Q2785" i="62"/>
  <c r="Q3207" i="62"/>
  <c r="Q2584" i="62"/>
  <c r="O3393" i="62"/>
  <c r="Q3393" i="62" s="1"/>
  <c r="Q3060" i="62"/>
  <c r="Q1896" i="62"/>
  <c r="Q1905" i="62"/>
  <c r="R1287" i="64"/>
  <c r="R2560" i="64"/>
  <c r="Q2216" i="62"/>
  <c r="M1104" i="62"/>
  <c r="Q403" i="62"/>
  <c r="Q2244" i="62"/>
  <c r="Q1152" i="62"/>
  <c r="Q312" i="62"/>
  <c r="W1515" i="64"/>
  <c r="S1515" i="64"/>
  <c r="P1515" i="64"/>
  <c r="N1515" i="64"/>
  <c r="L1515" i="64"/>
  <c r="W1836" i="64"/>
  <c r="P1836" i="64"/>
  <c r="N1836" i="64"/>
  <c r="L1836" i="64"/>
  <c r="N1905" i="64"/>
  <c r="L1905" i="64"/>
  <c r="W1905" i="64"/>
  <c r="S1905" i="64"/>
  <c r="P1905" i="64"/>
  <c r="W1698" i="64"/>
  <c r="P1698" i="64"/>
  <c r="N1698" i="64"/>
  <c r="L1698" i="64"/>
  <c r="S1699" i="64"/>
  <c r="W1232" i="64"/>
  <c r="P1232" i="64"/>
  <c r="N1232" i="64"/>
  <c r="L1232" i="64"/>
  <c r="S1233" i="64"/>
  <c r="U3567" i="64"/>
  <c r="R3557" i="64"/>
  <c r="L3555" i="64"/>
  <c r="L3517" i="64" s="1"/>
  <c r="N3455" i="64"/>
  <c r="R3457" i="64"/>
  <c r="P3287" i="64"/>
  <c r="R3289" i="64"/>
  <c r="P3345" i="64"/>
  <c r="R2752" i="64"/>
  <c r="R2729" i="64"/>
  <c r="R2172" i="64"/>
  <c r="P1911" i="64"/>
  <c r="N1911" i="64"/>
  <c r="L1911" i="64"/>
  <c r="W1911" i="64"/>
  <c r="S1911" i="64"/>
  <c r="L1709" i="64"/>
  <c r="W1709" i="64"/>
  <c r="S1709" i="64"/>
  <c r="P1709" i="64"/>
  <c r="N1709" i="64"/>
  <c r="S2575" i="64"/>
  <c r="W2575" i="64"/>
  <c r="P2575" i="64"/>
  <c r="N2575" i="64"/>
  <c r="L2575" i="64"/>
  <c r="W1939" i="64"/>
  <c r="S1939" i="64"/>
  <c r="P1939" i="64"/>
  <c r="N1939" i="64"/>
  <c r="L1939" i="64"/>
  <c r="P1913" i="64"/>
  <c r="N1913" i="64"/>
  <c r="L1913" i="64"/>
  <c r="W1913" i="64"/>
  <c r="S1913" i="64"/>
  <c r="W1826" i="64"/>
  <c r="N1826" i="64"/>
  <c r="L1826" i="64"/>
  <c r="P1826" i="64"/>
  <c r="S1827" i="64"/>
  <c r="N1623" i="64"/>
  <c r="L1623" i="64"/>
  <c r="P1623" i="64"/>
  <c r="W1623" i="64"/>
  <c r="S1623" i="64"/>
  <c r="W1897" i="64"/>
  <c r="S1897" i="64"/>
  <c r="P1897" i="64"/>
  <c r="N1897" i="64"/>
  <c r="L1897" i="64"/>
  <c r="W1778" i="64"/>
  <c r="P1778" i="64"/>
  <c r="N1778" i="64"/>
  <c r="L1778" i="64"/>
  <c r="S1583" i="64"/>
  <c r="P1583" i="64"/>
  <c r="N1583" i="64"/>
  <c r="L1583" i="64"/>
  <c r="W1583" i="64"/>
  <c r="P1533" i="64"/>
  <c r="N1533" i="64"/>
  <c r="L1533" i="64"/>
  <c r="W1533" i="64"/>
  <c r="S1533" i="64"/>
  <c r="N1425" i="64"/>
  <c r="L1425" i="64"/>
  <c r="P1425" i="64"/>
  <c r="W1425" i="64"/>
  <c r="S1425" i="64"/>
  <c r="S1543" i="64"/>
  <c r="P1543" i="64"/>
  <c r="P1541" i="64" s="1"/>
  <c r="N1543" i="64"/>
  <c r="N1541" i="64" s="1"/>
  <c r="W1543" i="64"/>
  <c r="L1543" i="64"/>
  <c r="P1983" i="64"/>
  <c r="N1983" i="64"/>
  <c r="L1983" i="64"/>
  <c r="S1983" i="64"/>
  <c r="W1983" i="64"/>
  <c r="W1267" i="64"/>
  <c r="S1267" i="64"/>
  <c r="P1267" i="64"/>
  <c r="P1263" i="64" s="1"/>
  <c r="N1267" i="64"/>
  <c r="N1263" i="64" s="1"/>
  <c r="L1267" i="64"/>
  <c r="N1185" i="64"/>
  <c r="W1185" i="64"/>
  <c r="S1185" i="64"/>
  <c r="P1185" i="64"/>
  <c r="L308" i="64"/>
  <c r="P308" i="64"/>
  <c r="N308" i="64"/>
  <c r="W308" i="64"/>
  <c r="W658" i="64"/>
  <c r="P658" i="64"/>
  <c r="N658" i="64"/>
  <c r="L658" i="64"/>
  <c r="S659" i="64"/>
  <c r="R3130" i="64"/>
  <c r="R3264" i="64"/>
  <c r="L3250" i="64"/>
  <c r="R3062" i="64"/>
  <c r="N3345" i="64"/>
  <c r="R3006" i="64"/>
  <c r="R2781" i="64"/>
  <c r="N2952" i="64"/>
  <c r="W1903" i="64"/>
  <c r="P1903" i="64"/>
  <c r="N1903" i="64"/>
  <c r="L1903" i="64"/>
  <c r="S1903" i="64"/>
  <c r="P2253" i="64"/>
  <c r="P1713" i="64"/>
  <c r="N1713" i="64"/>
  <c r="L1713" i="64"/>
  <c r="S1713" i="64"/>
  <c r="W1713" i="64"/>
  <c r="S2715" i="64"/>
  <c r="P2715" i="64"/>
  <c r="W2715" i="64"/>
  <c r="N2715" i="64"/>
  <c r="L2715" i="64"/>
  <c r="P1716" i="64"/>
  <c r="N1716" i="64"/>
  <c r="L1716" i="64"/>
  <c r="W1716" i="64"/>
  <c r="S1717" i="64"/>
  <c r="N1534" i="64"/>
  <c r="L1534" i="64"/>
  <c r="W1534" i="64"/>
  <c r="P1534" i="64"/>
  <c r="S1535" i="64"/>
  <c r="P1589" i="64"/>
  <c r="N1589" i="64"/>
  <c r="L1589" i="64"/>
  <c r="W1589" i="64"/>
  <c r="S1589" i="64"/>
  <c r="W1704" i="64"/>
  <c r="P1704" i="64"/>
  <c r="N1704" i="64"/>
  <c r="L1704" i="64"/>
  <c r="S1705" i="64"/>
  <c r="W1886" i="64"/>
  <c r="P1886" i="64"/>
  <c r="N1886" i="64"/>
  <c r="L1886" i="64"/>
  <c r="S1887" i="64"/>
  <c r="S1643" i="64"/>
  <c r="P1643" i="64"/>
  <c r="N1643" i="64"/>
  <c r="L1643" i="64"/>
  <c r="W1643" i="64"/>
  <c r="S1563" i="64"/>
  <c r="N1563" i="64"/>
  <c r="P1563" i="64"/>
  <c r="L1563" i="64"/>
  <c r="W1563" i="64"/>
  <c r="W598" i="64"/>
  <c r="P598" i="64"/>
  <c r="N598" i="64"/>
  <c r="L598" i="64"/>
  <c r="N1161" i="64"/>
  <c r="W1161" i="64"/>
  <c r="S1161" i="64"/>
  <c r="P1161" i="64"/>
  <c r="W2680" i="64"/>
  <c r="S2681" i="64"/>
  <c r="P2680" i="64"/>
  <c r="N2680" i="64"/>
  <c r="L2680" i="64"/>
  <c r="P2636" i="64"/>
  <c r="W2636" i="64"/>
  <c r="U3515" i="64"/>
  <c r="R3084" i="64"/>
  <c r="R3290" i="64"/>
  <c r="R3093" i="64"/>
  <c r="R3313" i="64"/>
  <c r="R3157" i="64"/>
  <c r="L3149" i="64"/>
  <c r="R3219" i="64"/>
  <c r="U3219" i="64" s="1"/>
  <c r="R3123" i="64"/>
  <c r="R3933" i="64"/>
  <c r="L3931" i="64"/>
  <c r="R3931" i="64" s="1"/>
  <c r="W2740" i="64"/>
  <c r="P2740" i="64"/>
  <c r="N2740" i="64"/>
  <c r="R2897" i="64"/>
  <c r="U2897" i="64" s="1"/>
  <c r="R2624" i="64"/>
  <c r="R2700" i="64"/>
  <c r="R2674" i="64"/>
  <c r="P2517" i="64"/>
  <c r="N2517" i="64"/>
  <c r="L2517" i="64"/>
  <c r="W2517" i="64"/>
  <c r="S2517" i="64"/>
  <c r="W2439" i="64"/>
  <c r="S2439" i="64"/>
  <c r="P2439" i="64"/>
  <c r="N2439" i="64"/>
  <c r="S2741" i="64"/>
  <c r="R2626" i="64"/>
  <c r="N1811" i="64"/>
  <c r="N1809" i="64" s="1"/>
  <c r="L1811" i="64"/>
  <c r="P1811" i="64"/>
  <c r="P1809" i="64" s="1"/>
  <c r="S1811" i="64"/>
  <c r="W1811" i="64"/>
  <c r="P2139" i="64"/>
  <c r="N2139" i="64"/>
  <c r="L2139" i="64"/>
  <c r="W2139" i="64"/>
  <c r="S2139" i="64"/>
  <c r="L1710" i="64"/>
  <c r="W1710" i="64"/>
  <c r="P1710" i="64"/>
  <c r="N1710" i="64"/>
  <c r="S1807" i="64"/>
  <c r="P1807" i="64"/>
  <c r="N1807" i="64"/>
  <c r="L1807" i="64"/>
  <c r="W1807" i="64"/>
  <c r="W1876" i="64"/>
  <c r="N1876" i="64"/>
  <c r="P1876" i="64"/>
  <c r="L1876" i="64"/>
  <c r="S1877" i="64"/>
  <c r="W1637" i="64"/>
  <c r="S1637" i="64"/>
  <c r="P1637" i="64"/>
  <c r="N1637" i="64"/>
  <c r="L1637" i="64"/>
  <c r="P1604" i="64"/>
  <c r="N1604" i="64"/>
  <c r="L1604" i="64"/>
  <c r="W1604" i="64"/>
  <c r="S1605" i="64"/>
  <c r="W1864" i="64"/>
  <c r="P1864" i="64"/>
  <c r="N1864" i="64"/>
  <c r="L1864" i="64"/>
  <c r="S1865" i="64"/>
  <c r="P1715" i="64"/>
  <c r="N1715" i="64"/>
  <c r="L1715" i="64"/>
  <c r="W1715" i="64"/>
  <c r="S1715" i="64"/>
  <c r="P1725" i="64"/>
  <c r="N1725" i="64"/>
  <c r="L1725" i="64"/>
  <c r="W1725" i="64"/>
  <c r="S1725" i="64"/>
  <c r="N1067" i="64"/>
  <c r="L1067" i="64"/>
  <c r="W1067" i="64"/>
  <c r="S1067" i="64"/>
  <c r="P1067" i="64"/>
  <c r="N686" i="64"/>
  <c r="L686" i="64"/>
  <c r="P686" i="64"/>
  <c r="W686" i="64"/>
  <c r="N243" i="64"/>
  <c r="L243" i="64"/>
  <c r="W243" i="64"/>
  <c r="P243" i="64"/>
  <c r="S243" i="64"/>
  <c r="V2832" i="62"/>
  <c r="R2833" i="62"/>
  <c r="K2371" i="62"/>
  <c r="Q2373" i="62"/>
  <c r="O2291" i="62"/>
  <c r="Q2293" i="62"/>
  <c r="W2362" i="64"/>
  <c r="N1912" i="64"/>
  <c r="L1912" i="64"/>
  <c r="W1912" i="64"/>
  <c r="P1912" i="64"/>
  <c r="L2147" i="64"/>
  <c r="W2147" i="64"/>
  <c r="S2147" i="64"/>
  <c r="P2147" i="64"/>
  <c r="N2147" i="64"/>
  <c r="N1714" i="64"/>
  <c r="L1714" i="64"/>
  <c r="W1714" i="64"/>
  <c r="P1714" i="64"/>
  <c r="W1885" i="64"/>
  <c r="S1885" i="64"/>
  <c r="N1885" i="64"/>
  <c r="L1885" i="64"/>
  <c r="P1885" i="64"/>
  <c r="P2143" i="64"/>
  <c r="N2143" i="64"/>
  <c r="L2143" i="64"/>
  <c r="W2143" i="64"/>
  <c r="S2143" i="64"/>
  <c r="R3703" i="64"/>
  <c r="U3687" i="64"/>
  <c r="R3054" i="64"/>
  <c r="N3486" i="64"/>
  <c r="R3486" i="64" s="1"/>
  <c r="R3488" i="64"/>
  <c r="R2937" i="64"/>
  <c r="R2811" i="64"/>
  <c r="W2406" i="64"/>
  <c r="N2406" i="64"/>
  <c r="P2406" i="64"/>
  <c r="S2407" i="64"/>
  <c r="R2812" i="64"/>
  <c r="R2665" i="64"/>
  <c r="R2543" i="64"/>
  <c r="L2054" i="64"/>
  <c r="P2054" i="64"/>
  <c r="P2036" i="64" s="1"/>
  <c r="N2054" i="64"/>
  <c r="N2036" i="64" s="1"/>
  <c r="W2054" i="64"/>
  <c r="S2055" i="64"/>
  <c r="R2654" i="64"/>
  <c r="R2001" i="64"/>
  <c r="W1879" i="64"/>
  <c r="S1879" i="64"/>
  <c r="P1879" i="64"/>
  <c r="N1879" i="64"/>
  <c r="L1879" i="64"/>
  <c r="W1686" i="64"/>
  <c r="N1686" i="64"/>
  <c r="P1686" i="64"/>
  <c r="L1686" i="64"/>
  <c r="S1687" i="64"/>
  <c r="R2778" i="64"/>
  <c r="U2779" i="64" s="1"/>
  <c r="P2546" i="64"/>
  <c r="N2546" i="64"/>
  <c r="L2546" i="64"/>
  <c r="W2546" i="64"/>
  <c r="R2408" i="64"/>
  <c r="W1695" i="64"/>
  <c r="L1695" i="64"/>
  <c r="P1695" i="64"/>
  <c r="N1695" i="64"/>
  <c r="S1695" i="64"/>
  <c r="N1602" i="64"/>
  <c r="L1602" i="64"/>
  <c r="P1602" i="64"/>
  <c r="S1603" i="64"/>
  <c r="W1602" i="64"/>
  <c r="W2358" i="64"/>
  <c r="W2280" i="64"/>
  <c r="P2280" i="64"/>
  <c r="P2276" i="64" s="1"/>
  <c r="N2280" i="64"/>
  <c r="N2276" i="64" s="1"/>
  <c r="L2280" i="64"/>
  <c r="L2276" i="64" s="1"/>
  <c r="P1370" i="64"/>
  <c r="N1370" i="64"/>
  <c r="L1370" i="64"/>
  <c r="W1370" i="64"/>
  <c r="W1144" i="64"/>
  <c r="P1144" i="64"/>
  <c r="N1144" i="64"/>
  <c r="S1145" i="64"/>
  <c r="L1044" i="64"/>
  <c r="P1042" i="64"/>
  <c r="N1042" i="64"/>
  <c r="W1044" i="64"/>
  <c r="P1918" i="64"/>
  <c r="N1918" i="64"/>
  <c r="L1918" i="64"/>
  <c r="W1918" i="64"/>
  <c r="S1919" i="64"/>
  <c r="W1190" i="64"/>
  <c r="N1190" i="64"/>
  <c r="P1190" i="64"/>
  <c r="P1146" i="64"/>
  <c r="N1146" i="64"/>
  <c r="W1146" i="64"/>
  <c r="L385" i="64"/>
  <c r="W385" i="64"/>
  <c r="S385" i="64"/>
  <c r="P385" i="64"/>
  <c r="N385" i="64"/>
  <c r="P221" i="64"/>
  <c r="N221" i="64"/>
  <c r="L221" i="64"/>
  <c r="W221" i="64"/>
  <c r="S221" i="64"/>
  <c r="W353" i="64"/>
  <c r="S353" i="64"/>
  <c r="P353" i="64"/>
  <c r="N353" i="64"/>
  <c r="L353" i="64"/>
  <c r="S1039" i="64"/>
  <c r="P1039" i="64"/>
  <c r="N1039" i="64"/>
  <c r="W1039" i="64"/>
  <c r="L1039" i="64"/>
  <c r="R547" i="64"/>
  <c r="R3346" i="64"/>
  <c r="L3344" i="64"/>
  <c r="L2516" i="64"/>
  <c r="P2516" i="64"/>
  <c r="N2516" i="64"/>
  <c r="W2516" i="64"/>
  <c r="N2236" i="64"/>
  <c r="N2220" i="64" s="1"/>
  <c r="L2236" i="64"/>
  <c r="L2220" i="64" s="1"/>
  <c r="W2236" i="64"/>
  <c r="P2236" i="64"/>
  <c r="P2220" i="64" s="1"/>
  <c r="W2394" i="64"/>
  <c r="P2394" i="64"/>
  <c r="L2394" i="64"/>
  <c r="N2394" i="64"/>
  <c r="N2314" i="64"/>
  <c r="L2314" i="64"/>
  <c r="P2314" i="64"/>
  <c r="W2314" i="64"/>
  <c r="N2796" i="64"/>
  <c r="L2160" i="64"/>
  <c r="R2162" i="64"/>
  <c r="L2051" i="64"/>
  <c r="W2051" i="64"/>
  <c r="S2051" i="64"/>
  <c r="P2051" i="64"/>
  <c r="N2051" i="64"/>
  <c r="P2568" i="64"/>
  <c r="N2568" i="64"/>
  <c r="L2568" i="64"/>
  <c r="W2568" i="64"/>
  <c r="S2569" i="64"/>
  <c r="P2380" i="64"/>
  <c r="N2380" i="64"/>
  <c r="W2380" i="64"/>
  <c r="L2380" i="64"/>
  <c r="W1867" i="64"/>
  <c r="S1867" i="64"/>
  <c r="P1867" i="64"/>
  <c r="L1867" i="64"/>
  <c r="N1867" i="64"/>
  <c r="N1798" i="64"/>
  <c r="N1794" i="64" s="1"/>
  <c r="L1798" i="64"/>
  <c r="P1798" i="64"/>
  <c r="P1794" i="64" s="1"/>
  <c r="W1798" i="64"/>
  <c r="N1599" i="64"/>
  <c r="L1599" i="64"/>
  <c r="W1599" i="64"/>
  <c r="S1599" i="64"/>
  <c r="P1599" i="64"/>
  <c r="P1797" i="64"/>
  <c r="N1797" i="64"/>
  <c r="L1797" i="64"/>
  <c r="W1797" i="64"/>
  <c r="S1797" i="64"/>
  <c r="S1845" i="64"/>
  <c r="P1845" i="64"/>
  <c r="W1845" i="64"/>
  <c r="N1845" i="64"/>
  <c r="L1845" i="64"/>
  <c r="W1722" i="64"/>
  <c r="P1722" i="64"/>
  <c r="N1722" i="64"/>
  <c r="S1723" i="64"/>
  <c r="L1722" i="64"/>
  <c r="W1574" i="64"/>
  <c r="P1574" i="64"/>
  <c r="N1574" i="64"/>
  <c r="L1574" i="64"/>
  <c r="W1674" i="64"/>
  <c r="P1674" i="64"/>
  <c r="N1674" i="64"/>
  <c r="L1674" i="64"/>
  <c r="S1675" i="64"/>
  <c r="W478" i="64"/>
  <c r="L478" i="64"/>
  <c r="P478" i="64"/>
  <c r="N478" i="64"/>
  <c r="L504" i="64"/>
  <c r="W504" i="64"/>
  <c r="P504" i="64"/>
  <c r="N504" i="64"/>
  <c r="P556" i="64"/>
  <c r="N556" i="64"/>
  <c r="L556" i="64"/>
  <c r="W556" i="64"/>
  <c r="S557" i="64"/>
  <c r="W98" i="64"/>
  <c r="P98" i="64"/>
  <c r="N98" i="64"/>
  <c r="L98" i="64"/>
  <c r="S99" i="64"/>
  <c r="R3215" i="64"/>
  <c r="L2952" i="64"/>
  <c r="W2703" i="64"/>
  <c r="P2703" i="64"/>
  <c r="N2703" i="64"/>
  <c r="L2703" i="64"/>
  <c r="S2703" i="64"/>
  <c r="L3327" i="64"/>
  <c r="R3329" i="64"/>
  <c r="R3120" i="64"/>
  <c r="L2513" i="64"/>
  <c r="W2513" i="64"/>
  <c r="S2513" i="64"/>
  <c r="P2513" i="64"/>
  <c r="N2513" i="64"/>
  <c r="R2995" i="64"/>
  <c r="W2233" i="64"/>
  <c r="S2233" i="64"/>
  <c r="P2233" i="64"/>
  <c r="N2233" i="64"/>
  <c r="L2233" i="64"/>
  <c r="N2300" i="64"/>
  <c r="W1945" i="64"/>
  <c r="P1945" i="64"/>
  <c r="N1945" i="64"/>
  <c r="L1945" i="64"/>
  <c r="S1945" i="64"/>
  <c r="P2572" i="64"/>
  <c r="N2572" i="64"/>
  <c r="L2572" i="64"/>
  <c r="W2572" i="64"/>
  <c r="S2573" i="64"/>
  <c r="L2323" i="64"/>
  <c r="R2325" i="64"/>
  <c r="W1810" i="64"/>
  <c r="N1810" i="64"/>
  <c r="N1808" i="64" s="1"/>
  <c r="P1810" i="64"/>
  <c r="P1808" i="64" s="1"/>
  <c r="L1810" i="64"/>
  <c r="W1860" i="64"/>
  <c r="P1860" i="64"/>
  <c r="N1860" i="64"/>
  <c r="L1860" i="64"/>
  <c r="L2586" i="64"/>
  <c r="W2586" i="64"/>
  <c r="P2586" i="64"/>
  <c r="N2586" i="64"/>
  <c r="S2587" i="64"/>
  <c r="W1872" i="64"/>
  <c r="P1872" i="64"/>
  <c r="N1872" i="64"/>
  <c r="L1872" i="64"/>
  <c r="S1873" i="64"/>
  <c r="N1519" i="64"/>
  <c r="L1519" i="64"/>
  <c r="S1519" i="64"/>
  <c r="P1519" i="64"/>
  <c r="W1519" i="64"/>
  <c r="W1436" i="64"/>
  <c r="N1436" i="64"/>
  <c r="L1436" i="64"/>
  <c r="P1436" i="64"/>
  <c r="S1437" i="64"/>
  <c r="W1229" i="64"/>
  <c r="S1229" i="64"/>
  <c r="P1229" i="64"/>
  <c r="N1229" i="64"/>
  <c r="L1229" i="64"/>
  <c r="L1351" i="64"/>
  <c r="W1351" i="64"/>
  <c r="N1351" i="64"/>
  <c r="S1351" i="64"/>
  <c r="P1351" i="64"/>
  <c r="W1650" i="64"/>
  <c r="N1650" i="64"/>
  <c r="P1650" i="64"/>
  <c r="L1650" i="64"/>
  <c r="S1651" i="64"/>
  <c r="Q1242" i="62"/>
  <c r="O1234" i="62"/>
  <c r="R3311" i="64"/>
  <c r="U3407" i="64"/>
  <c r="R3316" i="64"/>
  <c r="L3314" i="64"/>
  <c r="R3314" i="64" s="1"/>
  <c r="R3421" i="64"/>
  <c r="R3335" i="64"/>
  <c r="L3333" i="64"/>
  <c r="R3333" i="64" s="1"/>
  <c r="R3481" i="64"/>
  <c r="R2893" i="64"/>
  <c r="R3200" i="64"/>
  <c r="R2955" i="64"/>
  <c r="L2953" i="64"/>
  <c r="R2732" i="64"/>
  <c r="R3154" i="64"/>
  <c r="U3155" i="64" s="1"/>
  <c r="R2497" i="64"/>
  <c r="L1910" i="64"/>
  <c r="W1910" i="64"/>
  <c r="N1910" i="64"/>
  <c r="P1910" i="64"/>
  <c r="R2657" i="64"/>
  <c r="W1787" i="64"/>
  <c r="L1787" i="64"/>
  <c r="P1787" i="64"/>
  <c r="N1787" i="64"/>
  <c r="S1787" i="64"/>
  <c r="R2576" i="64"/>
  <c r="P1718" i="64"/>
  <c r="N1718" i="64"/>
  <c r="L1718" i="64"/>
  <c r="W1718" i="64"/>
  <c r="S1719" i="64"/>
  <c r="W1683" i="64"/>
  <c r="L1683" i="64"/>
  <c r="S1683" i="64"/>
  <c r="P1683" i="64"/>
  <c r="N1683" i="64"/>
  <c r="W2578" i="64"/>
  <c r="P2578" i="64"/>
  <c r="L2578" i="64"/>
  <c r="N2578" i="64"/>
  <c r="S2579" i="64"/>
  <c r="N2458" i="64"/>
  <c r="W2458" i="64"/>
  <c r="P2458" i="64"/>
  <c r="S2459" i="64"/>
  <c r="W1848" i="64"/>
  <c r="P1848" i="64"/>
  <c r="N1848" i="64"/>
  <c r="L1848" i="64"/>
  <c r="L1330" i="64"/>
  <c r="P1330" i="64"/>
  <c r="N1330" i="64"/>
  <c r="W1330" i="64"/>
  <c r="N1468" i="64"/>
  <c r="N1462" i="64" s="1"/>
  <c r="L1468" i="64"/>
  <c r="L1462" i="64" s="1"/>
  <c r="W1468" i="64"/>
  <c r="P1468" i="64"/>
  <c r="P1462" i="64" s="1"/>
  <c r="S1631" i="64"/>
  <c r="P1631" i="64"/>
  <c r="N1631" i="64"/>
  <c r="W1631" i="64"/>
  <c r="L1631" i="64"/>
  <c r="S2363" i="64"/>
  <c r="N366" i="64"/>
  <c r="L366" i="64"/>
  <c r="W366" i="64"/>
  <c r="P366" i="64"/>
  <c r="S2707" i="64"/>
  <c r="W2706" i="64"/>
  <c r="N2706" i="64"/>
  <c r="L2706" i="64"/>
  <c r="P2706" i="64"/>
  <c r="R3116" i="64"/>
  <c r="R3022" i="64"/>
  <c r="U3023" i="64" s="1"/>
  <c r="P3201" i="64"/>
  <c r="N3201" i="64"/>
  <c r="W3201" i="64"/>
  <c r="S3201" i="64"/>
  <c r="L3201" i="64"/>
  <c r="R2923" i="64"/>
  <c r="W2764" i="64"/>
  <c r="N2764" i="64"/>
  <c r="P2764" i="64"/>
  <c r="L2789" i="64"/>
  <c r="R2791" i="64"/>
  <c r="R3069" i="64"/>
  <c r="N2953" i="64"/>
  <c r="N3210" i="64"/>
  <c r="N3208" i="64" s="1"/>
  <c r="L3210" i="64"/>
  <c r="W3210" i="64"/>
  <c r="P3210" i="64"/>
  <c r="P3208" i="64" s="1"/>
  <c r="S3211" i="64"/>
  <c r="L2832" i="64"/>
  <c r="R2834" i="64"/>
  <c r="R2670" i="64"/>
  <c r="W2577" i="64"/>
  <c r="S2577" i="64"/>
  <c r="N2577" i="64"/>
  <c r="L2577" i="64"/>
  <c r="P2577" i="64"/>
  <c r="P2260" i="64"/>
  <c r="N2260" i="64"/>
  <c r="W2260" i="64"/>
  <c r="L2260" i="64"/>
  <c r="S2261" i="64"/>
  <c r="R2630" i="64"/>
  <c r="R2467" i="64"/>
  <c r="R2275" i="64"/>
  <c r="R2844" i="64"/>
  <c r="R2441" i="64"/>
  <c r="P1914" i="64"/>
  <c r="N1914" i="64"/>
  <c r="L1914" i="64"/>
  <c r="W1914" i="64"/>
  <c r="W2382" i="64"/>
  <c r="P2382" i="64"/>
  <c r="L2382" i="64"/>
  <c r="N2382" i="64"/>
  <c r="S2383" i="64"/>
  <c r="R2222" i="64"/>
  <c r="P1804" i="64"/>
  <c r="N1804" i="64"/>
  <c r="L1804" i="64"/>
  <c r="W1804" i="64"/>
  <c r="R1953" i="64"/>
  <c r="S1833" i="64"/>
  <c r="P1833" i="64"/>
  <c r="N1833" i="64"/>
  <c r="L1833" i="64"/>
  <c r="W1833" i="64"/>
  <c r="W1598" i="64"/>
  <c r="N1598" i="64"/>
  <c r="L1598" i="64"/>
  <c r="P1598" i="64"/>
  <c r="R2154" i="64"/>
  <c r="P1792" i="64"/>
  <c r="N1792" i="64"/>
  <c r="L1792" i="64"/>
  <c r="W1792" i="64"/>
  <c r="S1793" i="64"/>
  <c r="P1915" i="64"/>
  <c r="N1915" i="64"/>
  <c r="L1915" i="64"/>
  <c r="W1915" i="64"/>
  <c r="S1915" i="64"/>
  <c r="S1777" i="64"/>
  <c r="P1777" i="64"/>
  <c r="W1777" i="64"/>
  <c r="N1777" i="64"/>
  <c r="L1777" i="64"/>
  <c r="W1113" i="64"/>
  <c r="S1113" i="64"/>
  <c r="P1113" i="64"/>
  <c r="P1111" i="64" s="1"/>
  <c r="L1113" i="64"/>
  <c r="N1113" i="64"/>
  <c r="N1111" i="64" s="1"/>
  <c r="L609" i="64"/>
  <c r="W609" i="64"/>
  <c r="S609" i="64"/>
  <c r="P609" i="64"/>
  <c r="N609" i="64"/>
  <c r="L480" i="64"/>
  <c r="W480" i="64"/>
  <c r="P480" i="64"/>
  <c r="N480" i="64"/>
  <c r="P1482" i="64"/>
  <c r="N1482" i="64"/>
  <c r="L1482" i="64"/>
  <c r="W1482" i="64"/>
  <c r="N108" i="64"/>
  <c r="L108" i="64"/>
  <c r="P108" i="64"/>
  <c r="W108" i="64"/>
  <c r="P341" i="64"/>
  <c r="N341" i="64"/>
  <c r="L341" i="64"/>
  <c r="W341" i="64"/>
  <c r="S341" i="64"/>
  <c r="S487" i="64"/>
  <c r="P487" i="64"/>
  <c r="N487" i="64"/>
  <c r="W487" i="64"/>
  <c r="L487" i="64"/>
  <c r="R3321" i="64"/>
  <c r="L3319" i="64"/>
  <c r="P1906" i="64"/>
  <c r="N1906" i="64"/>
  <c r="L1906" i="64"/>
  <c r="W1906" i="64"/>
  <c r="S1907" i="64"/>
  <c r="W1586" i="64"/>
  <c r="P1586" i="64"/>
  <c r="N1586" i="64"/>
  <c r="L1586" i="64"/>
  <c r="W1849" i="64"/>
  <c r="S1849" i="64"/>
  <c r="N1849" i="64"/>
  <c r="L1849" i="64"/>
  <c r="P1849" i="64"/>
  <c r="R1972" i="64"/>
  <c r="S1831" i="64"/>
  <c r="P1831" i="64"/>
  <c r="N1831" i="64"/>
  <c r="L1831" i="64"/>
  <c r="W1831" i="64"/>
  <c r="W1780" i="64"/>
  <c r="P1780" i="64"/>
  <c r="N1780" i="64"/>
  <c r="L1780" i="64"/>
  <c r="P1830" i="64"/>
  <c r="N1830" i="64"/>
  <c r="L1830" i="64"/>
  <c r="W1830" i="64"/>
  <c r="W1212" i="64"/>
  <c r="N1212" i="64"/>
  <c r="L1212" i="64"/>
  <c r="S1213" i="64"/>
  <c r="W1251" i="64"/>
  <c r="S1251" i="64"/>
  <c r="P1251" i="64"/>
  <c r="N1251" i="64"/>
  <c r="L1251" i="64"/>
  <c r="N363" i="64"/>
  <c r="L363" i="64"/>
  <c r="P363" i="64"/>
  <c r="W363" i="64"/>
  <c r="S363" i="64"/>
  <c r="Q3122" i="62"/>
  <c r="K3112" i="62"/>
  <c r="S117" i="64"/>
  <c r="W117" i="64"/>
  <c r="P117" i="64"/>
  <c r="N117" i="64"/>
  <c r="L117" i="64"/>
  <c r="P225" i="64"/>
  <c r="N225" i="64"/>
  <c r="L225" i="64"/>
  <c r="W225" i="64"/>
  <c r="S225" i="64"/>
  <c r="N3471" i="64"/>
  <c r="R3473" i="64"/>
  <c r="P3471" i="64"/>
  <c r="P3469" i="64" s="1"/>
  <c r="L3281" i="64"/>
  <c r="R3281" i="64" s="1"/>
  <c r="R3283" i="64"/>
  <c r="N3224" i="64"/>
  <c r="N3225" i="64"/>
  <c r="R2904" i="64"/>
  <c r="R2891" i="64"/>
  <c r="R2758" i="64"/>
  <c r="R2717" i="64"/>
  <c r="R2487" i="64"/>
  <c r="R2606" i="64"/>
  <c r="U2607" i="64" s="1"/>
  <c r="R2587" i="64"/>
  <c r="R2352" i="64"/>
  <c r="N2446" i="64"/>
  <c r="P2446" i="64"/>
  <c r="W2446" i="64"/>
  <c r="P2689" i="64"/>
  <c r="N2689" i="64"/>
  <c r="S2689" i="64"/>
  <c r="L2689" i="64"/>
  <c r="W2689" i="64"/>
  <c r="W2128" i="64"/>
  <c r="P2128" i="64"/>
  <c r="N2128" i="64"/>
  <c r="L2128" i="64"/>
  <c r="S2129" i="64"/>
  <c r="N1711" i="64"/>
  <c r="L1711" i="64"/>
  <c r="S1711" i="64"/>
  <c r="P1711" i="64"/>
  <c r="W1711" i="64"/>
  <c r="R2529" i="64"/>
  <c r="W2356" i="64"/>
  <c r="S2357" i="64"/>
  <c r="S2237" i="64"/>
  <c r="P1844" i="64"/>
  <c r="N1844" i="64"/>
  <c r="L1844" i="64"/>
  <c r="W1844" i="64"/>
  <c r="S1917" i="64"/>
  <c r="P1917" i="64"/>
  <c r="N1917" i="64"/>
  <c r="L1917" i="64"/>
  <c r="W1917" i="64"/>
  <c r="S2315" i="64"/>
  <c r="N2374" i="64"/>
  <c r="L2374" i="64"/>
  <c r="W2374" i="64"/>
  <c r="P2374" i="64"/>
  <c r="S2375" i="64"/>
  <c r="W1364" i="64"/>
  <c r="P1364" i="64"/>
  <c r="S1365" i="64"/>
  <c r="N1364" i="64"/>
  <c r="L1364" i="64"/>
  <c r="P1521" i="64"/>
  <c r="N1521" i="64"/>
  <c r="L1521" i="64"/>
  <c r="W1521" i="64"/>
  <c r="S1521" i="64"/>
  <c r="W1673" i="64"/>
  <c r="S1673" i="64"/>
  <c r="P1673" i="64"/>
  <c r="N1673" i="64"/>
  <c r="L1673" i="64"/>
  <c r="N1353" i="64"/>
  <c r="L1353" i="64"/>
  <c r="W1353" i="64"/>
  <c r="S1353" i="64"/>
  <c r="P1353" i="64"/>
  <c r="W1926" i="64"/>
  <c r="P1926" i="64"/>
  <c r="N1926" i="64"/>
  <c r="L1926" i="64"/>
  <c r="S1927" i="64"/>
  <c r="P1430" i="64"/>
  <c r="N1430" i="64"/>
  <c r="L1430" i="64"/>
  <c r="W1430" i="64"/>
  <c r="R1363" i="64"/>
  <c r="W335" i="64"/>
  <c r="S335" i="64"/>
  <c r="P335" i="64"/>
  <c r="N335" i="64"/>
  <c r="L335" i="64"/>
  <c r="W912" i="64"/>
  <c r="P912" i="64"/>
  <c r="L912" i="64"/>
  <c r="N912" i="64"/>
  <c r="S913" i="64"/>
  <c r="W1136" i="64"/>
  <c r="N1136" i="64"/>
  <c r="P1136" i="64"/>
  <c r="S1137" i="64"/>
  <c r="W625" i="64"/>
  <c r="S625" i="64"/>
  <c r="P625" i="64"/>
  <c r="N625" i="64"/>
  <c r="L625" i="64"/>
  <c r="R3503" i="64"/>
  <c r="L3501" i="64"/>
  <c r="R3541" i="64"/>
  <c r="P3531" i="64"/>
  <c r="L3137" i="64"/>
  <c r="R3139" i="64"/>
  <c r="U3139" i="64" s="1"/>
  <c r="L3280" i="64"/>
  <c r="R3280" i="64" s="1"/>
  <c r="R3282" i="64"/>
  <c r="P3224" i="64"/>
  <c r="P3225" i="64"/>
  <c r="P3204" i="64"/>
  <c r="P3196" i="64" s="1"/>
  <c r="N3204" i="64"/>
  <c r="N3196" i="64" s="1"/>
  <c r="W3204" i="64"/>
  <c r="L3204" i="64"/>
  <c r="L3196" i="64" s="1"/>
  <c r="R2869" i="64"/>
  <c r="W2466" i="64"/>
  <c r="N2466" i="64"/>
  <c r="S2467" i="64"/>
  <c r="P2466" i="64"/>
  <c r="W2298" i="64"/>
  <c r="P2298" i="64"/>
  <c r="P2290" i="64" s="1"/>
  <c r="N2298" i="64"/>
  <c r="N2290" i="64" s="1"/>
  <c r="L2298" i="64"/>
  <c r="N2797" i="64"/>
  <c r="R2650" i="64"/>
  <c r="R2308" i="64"/>
  <c r="R2092" i="64"/>
  <c r="L1724" i="64"/>
  <c r="P1724" i="64"/>
  <c r="N1724" i="64"/>
  <c r="W1724" i="64"/>
  <c r="R1766" i="64"/>
  <c r="P2098" i="64"/>
  <c r="N2098" i="64"/>
  <c r="L2098" i="64"/>
  <c r="W2098" i="64"/>
  <c r="S2099" i="64"/>
  <c r="N1575" i="64"/>
  <c r="L1575" i="64"/>
  <c r="P1575" i="64"/>
  <c r="S1575" i="64"/>
  <c r="W1575" i="64"/>
  <c r="W1707" i="64"/>
  <c r="P1707" i="64"/>
  <c r="N1707" i="64"/>
  <c r="L1707" i="64"/>
  <c r="S1707" i="64"/>
  <c r="P1806" i="64"/>
  <c r="N1806" i="64"/>
  <c r="L1806" i="64"/>
  <c r="W1806" i="64"/>
  <c r="W1518" i="64"/>
  <c r="P1518" i="64"/>
  <c r="P1512" i="64" s="1"/>
  <c r="N1518" i="64"/>
  <c r="N1512" i="64" s="1"/>
  <c r="L1518" i="64"/>
  <c r="L1512" i="64" s="1"/>
  <c r="N1332" i="64"/>
  <c r="L1332" i="64"/>
  <c r="P1332" i="64"/>
  <c r="W1332" i="64"/>
  <c r="S1333" i="64"/>
  <c r="P1799" i="64"/>
  <c r="N1799" i="64"/>
  <c r="L1799" i="64"/>
  <c r="W1799" i="64"/>
  <c r="S1799" i="64"/>
  <c r="P1816" i="64"/>
  <c r="N1816" i="64"/>
  <c r="L1816" i="64"/>
  <c r="W1816" i="64"/>
  <c r="S1817" i="64"/>
  <c r="W1566" i="64"/>
  <c r="N1566" i="64"/>
  <c r="P1566" i="64"/>
  <c r="L1566" i="64"/>
  <c r="S1567" i="64"/>
  <c r="P1484" i="64"/>
  <c r="N1484" i="64"/>
  <c r="L1484" i="64"/>
  <c r="W1484" i="64"/>
  <c r="S1341" i="64"/>
  <c r="N1341" i="64"/>
  <c r="P1341" i="64"/>
  <c r="L1341" i="64"/>
  <c r="W1341" i="64"/>
  <c r="R1126" i="64"/>
  <c r="W272" i="64"/>
  <c r="P272" i="64"/>
  <c r="N272" i="64"/>
  <c r="S273" i="64"/>
  <c r="M3112" i="62"/>
  <c r="Q3114" i="62"/>
  <c r="P2785" i="64"/>
  <c r="P2777" i="64" s="1"/>
  <c r="N2777" i="64"/>
  <c r="L2785" i="64"/>
  <c r="L2777" i="64" s="1"/>
  <c r="S2785" i="64"/>
  <c r="W2785" i="64"/>
  <c r="L3113" i="64"/>
  <c r="R3115" i="64"/>
  <c r="R3519" i="64"/>
  <c r="W2463" i="64"/>
  <c r="S2463" i="64"/>
  <c r="P2463" i="64"/>
  <c r="P2461" i="64" s="1"/>
  <c r="N2463" i="64"/>
  <c r="W2295" i="64"/>
  <c r="S2295" i="64"/>
  <c r="P2295" i="64"/>
  <c r="P2291" i="64" s="1"/>
  <c r="N2295" i="64"/>
  <c r="N2291" i="64" s="1"/>
  <c r="L2295" i="64"/>
  <c r="L2291" i="64" s="1"/>
  <c r="R2469" i="64"/>
  <c r="P2797" i="64"/>
  <c r="P2638" i="64"/>
  <c r="N2638" i="64"/>
  <c r="W2638" i="64"/>
  <c r="S2639" i="64"/>
  <c r="P2184" i="64"/>
  <c r="N2184" i="64"/>
  <c r="W2184" i="64"/>
  <c r="L2184" i="64"/>
  <c r="S2185" i="64"/>
  <c r="S3205" i="64"/>
  <c r="R2053" i="64"/>
  <c r="R2722" i="64"/>
  <c r="W1781" i="64"/>
  <c r="S1781" i="64"/>
  <c r="N1781" i="64"/>
  <c r="L1781" i="64"/>
  <c r="P1781" i="64"/>
  <c r="W2434" i="64"/>
  <c r="N2434" i="64"/>
  <c r="P2434" i="64"/>
  <c r="S2435" i="64"/>
  <c r="W1900" i="64"/>
  <c r="P1900" i="64"/>
  <c r="N1900" i="64"/>
  <c r="L1900" i="64"/>
  <c r="S1607" i="64"/>
  <c r="P1607" i="64"/>
  <c r="N1607" i="64"/>
  <c r="W1607" i="64"/>
  <c r="L1607" i="64"/>
  <c r="N1587" i="64"/>
  <c r="L1587" i="64"/>
  <c r="P1587" i="64"/>
  <c r="S1587" i="64"/>
  <c r="W1587" i="64"/>
  <c r="N1428" i="64"/>
  <c r="L1428" i="64"/>
  <c r="W1428" i="64"/>
  <c r="P1428" i="64"/>
  <c r="N1329" i="64"/>
  <c r="L1329" i="64"/>
  <c r="S1329" i="64"/>
  <c r="P1329" i="64"/>
  <c r="W1329" i="64"/>
  <c r="P1776" i="64"/>
  <c r="N1776" i="64"/>
  <c r="L1776" i="64"/>
  <c r="W1776" i="64"/>
  <c r="P1379" i="64"/>
  <c r="N1379" i="64"/>
  <c r="L1379" i="64"/>
  <c r="W1379" i="64"/>
  <c r="S1379" i="64"/>
  <c r="W1352" i="64"/>
  <c r="P1352" i="64"/>
  <c r="N1352" i="64"/>
  <c r="L1352" i="64"/>
  <c r="N962" i="64"/>
  <c r="N960" i="64" s="1"/>
  <c r="L962" i="64"/>
  <c r="P962" i="64"/>
  <c r="P960" i="64" s="1"/>
  <c r="W962" i="64"/>
  <c r="S963" i="64"/>
  <c r="P486" i="64"/>
  <c r="N486" i="64"/>
  <c r="L486" i="64"/>
  <c r="W486" i="64"/>
  <c r="O3419" i="62"/>
  <c r="Q3421" i="62"/>
  <c r="P1170" i="64"/>
  <c r="N1170" i="64"/>
  <c r="W1170" i="64"/>
  <c r="S1171" i="64"/>
  <c r="N53" i="64"/>
  <c r="L53" i="64"/>
  <c r="W53" i="64"/>
  <c r="S53" i="64"/>
  <c r="P53" i="64"/>
  <c r="Q3496" i="62"/>
  <c r="K3492" i="62"/>
  <c r="S1635" i="64"/>
  <c r="N1635" i="64"/>
  <c r="P1635" i="64"/>
  <c r="L1635" i="64"/>
  <c r="W1635" i="64"/>
  <c r="W1530" i="64"/>
  <c r="L1530" i="64"/>
  <c r="P1530" i="64"/>
  <c r="N1530" i="64"/>
  <c r="W1325" i="64"/>
  <c r="S1325" i="64"/>
  <c r="P1325" i="64"/>
  <c r="N1325" i="64"/>
  <c r="L1325" i="64"/>
  <c r="S2223" i="64"/>
  <c r="P2223" i="64"/>
  <c r="W2223" i="64"/>
  <c r="N2223" i="64"/>
  <c r="L2223" i="64"/>
  <c r="N1626" i="64"/>
  <c r="L1626" i="64"/>
  <c r="W1626" i="64"/>
  <c r="P1626" i="64"/>
  <c r="P2425" i="64"/>
  <c r="N2425" i="64"/>
  <c r="W2425" i="64"/>
  <c r="S2425" i="64"/>
  <c r="L1712" i="64"/>
  <c r="W1712" i="64"/>
  <c r="P1712" i="64"/>
  <c r="N1712" i="64"/>
  <c r="W1664" i="64"/>
  <c r="P1664" i="64"/>
  <c r="N1664" i="64"/>
  <c r="S1665" i="64"/>
  <c r="L1664" i="64"/>
  <c r="W1568" i="64"/>
  <c r="P1568" i="64"/>
  <c r="N1568" i="64"/>
  <c r="L1568" i="64"/>
  <c r="W1770" i="64"/>
  <c r="N1770" i="64"/>
  <c r="P1770" i="64"/>
  <c r="L1770" i="64"/>
  <c r="W1214" i="64"/>
  <c r="P1214" i="64"/>
  <c r="N1214" i="64"/>
  <c r="L1214" i="64"/>
  <c r="R1539" i="64"/>
  <c r="N1461" i="64"/>
  <c r="L1461" i="64"/>
  <c r="S1461" i="64"/>
  <c r="P1461" i="64"/>
  <c r="W1461" i="64"/>
  <c r="P1580" i="64"/>
  <c r="N1580" i="64"/>
  <c r="L1580" i="64"/>
  <c r="W1580" i="64"/>
  <c r="W943" i="64"/>
  <c r="S943" i="64"/>
  <c r="P943" i="64"/>
  <c r="N943" i="64"/>
  <c r="L943" i="64"/>
  <c r="L935" i="64" s="1"/>
  <c r="L897" i="64"/>
  <c r="W897" i="64"/>
  <c r="S897" i="64"/>
  <c r="P897" i="64"/>
  <c r="N897" i="64"/>
  <c r="N822" i="64"/>
  <c r="L822" i="64"/>
  <c r="W822" i="64"/>
  <c r="S823" i="64"/>
  <c r="P822" i="64"/>
  <c r="W1268" i="64"/>
  <c r="N1268" i="64"/>
  <c r="P1268" i="64"/>
  <c r="L1268" i="64"/>
  <c r="S1269" i="64"/>
  <c r="W526" i="64"/>
  <c r="L526" i="64"/>
  <c r="P526" i="64"/>
  <c r="N526" i="64"/>
  <c r="S527" i="64"/>
  <c r="W303" i="64"/>
  <c r="S303" i="64"/>
  <c r="P303" i="64"/>
  <c r="N303" i="64"/>
  <c r="L303" i="64"/>
  <c r="L433" i="64"/>
  <c r="W433" i="64"/>
  <c r="S433" i="64"/>
  <c r="P433" i="64"/>
  <c r="N433" i="64"/>
  <c r="N611" i="64"/>
  <c r="L611" i="64"/>
  <c r="P611" i="64"/>
  <c r="W611" i="64"/>
  <c r="S611" i="64"/>
  <c r="S1627" i="64"/>
  <c r="N1189" i="64"/>
  <c r="W1189" i="64"/>
  <c r="S1189" i="64"/>
  <c r="P1189" i="64"/>
  <c r="L241" i="64"/>
  <c r="W241" i="64"/>
  <c r="S241" i="64"/>
  <c r="P241" i="64"/>
  <c r="N241" i="64"/>
  <c r="P1331" i="64"/>
  <c r="N1331" i="64"/>
  <c r="L1331" i="64"/>
  <c r="W1331" i="64"/>
  <c r="S1331" i="64"/>
  <c r="N647" i="64"/>
  <c r="L647" i="64"/>
  <c r="P647" i="64"/>
  <c r="S647" i="64"/>
  <c r="W647" i="64"/>
  <c r="L182" i="64"/>
  <c r="P182" i="64"/>
  <c r="N182" i="64"/>
  <c r="W182" i="64"/>
  <c r="W254" i="64"/>
  <c r="N254" i="64"/>
  <c r="L254" i="64"/>
  <c r="P1294" i="64"/>
  <c r="N1294" i="64"/>
  <c r="L1294" i="64"/>
  <c r="W1294" i="64"/>
  <c r="W562" i="64"/>
  <c r="P562" i="64"/>
  <c r="N562" i="64"/>
  <c r="L562" i="64"/>
  <c r="P249" i="64"/>
  <c r="N249" i="64"/>
  <c r="L249" i="64"/>
  <c r="S249" i="64"/>
  <c r="W249" i="64"/>
  <c r="W168" i="64"/>
  <c r="P168" i="64"/>
  <c r="L168" i="64"/>
  <c r="N168" i="64"/>
  <c r="W722" i="64"/>
  <c r="N722" i="64"/>
  <c r="P722" i="64"/>
  <c r="L722" i="64"/>
  <c r="S723" i="64"/>
  <c r="W592" i="64"/>
  <c r="P592" i="64"/>
  <c r="N592" i="64"/>
  <c r="L592" i="64"/>
  <c r="S593" i="64"/>
  <c r="S491" i="64"/>
  <c r="N491" i="64"/>
  <c r="W491" i="64"/>
  <c r="P491" i="64"/>
  <c r="L491" i="64"/>
  <c r="R473" i="64"/>
  <c r="S563" i="64"/>
  <c r="N563" i="64"/>
  <c r="P563" i="64"/>
  <c r="L563" i="64"/>
  <c r="W563" i="64"/>
  <c r="Q2856" i="62"/>
  <c r="K2832" i="62"/>
  <c r="Q2798" i="62"/>
  <c r="K2796" i="62"/>
  <c r="P424" i="64"/>
  <c r="N424" i="64"/>
  <c r="L424" i="64"/>
  <c r="W424" i="64"/>
  <c r="W64" i="64"/>
  <c r="P64" i="64"/>
  <c r="N64" i="64"/>
  <c r="L64" i="64"/>
  <c r="S65" i="64"/>
  <c r="O562" i="62"/>
  <c r="M562" i="62"/>
  <c r="K562" i="62"/>
  <c r="V562" i="62"/>
  <c r="R2365" i="64"/>
  <c r="W1923" i="64"/>
  <c r="S1923" i="64"/>
  <c r="P1923" i="64"/>
  <c r="N1923" i="64"/>
  <c r="L1923" i="64"/>
  <c r="R2481" i="64"/>
  <c r="W1891" i="64"/>
  <c r="P1891" i="64"/>
  <c r="N1891" i="64"/>
  <c r="L1891" i="64"/>
  <c r="S1891" i="64"/>
  <c r="P1818" i="64"/>
  <c r="N1818" i="64"/>
  <c r="L1818" i="64"/>
  <c r="W1818" i="64"/>
  <c r="S1819" i="64"/>
  <c r="R2600" i="64"/>
  <c r="R2038" i="64"/>
  <c r="W1527" i="64"/>
  <c r="S1527" i="64"/>
  <c r="L1527" i="64"/>
  <c r="N1527" i="64"/>
  <c r="P1527" i="64"/>
  <c r="W1260" i="64"/>
  <c r="L1260" i="64"/>
  <c r="S1261" i="64"/>
  <c r="N1260" i="64"/>
  <c r="R2350" i="64"/>
  <c r="R2212" i="64"/>
  <c r="R2188" i="64"/>
  <c r="R2573" i="64"/>
  <c r="N2254" i="64"/>
  <c r="L2254" i="64"/>
  <c r="W2254" i="64"/>
  <c r="P2254" i="64"/>
  <c r="P1640" i="64"/>
  <c r="N1640" i="64"/>
  <c r="L1640" i="64"/>
  <c r="W1640" i="64"/>
  <c r="S1487" i="64"/>
  <c r="P1487" i="64"/>
  <c r="L1487" i="64"/>
  <c r="N1487" i="64"/>
  <c r="W1487" i="64"/>
  <c r="R1737" i="64"/>
  <c r="R2039" i="64"/>
  <c r="R2228" i="64"/>
  <c r="R1525" i="64"/>
  <c r="P1394" i="64"/>
  <c r="N1394" i="64"/>
  <c r="L1394" i="64"/>
  <c r="W1394" i="64"/>
  <c r="S1395" i="64"/>
  <c r="W1141" i="64"/>
  <c r="S1141" i="64"/>
  <c r="P1141" i="64"/>
  <c r="N1141" i="64"/>
  <c r="W898" i="64"/>
  <c r="P898" i="64"/>
  <c r="N898" i="64"/>
  <c r="L898" i="64"/>
  <c r="W1127" i="64"/>
  <c r="P1127" i="64"/>
  <c r="N1127" i="64"/>
  <c r="S1127" i="64"/>
  <c r="P821" i="64"/>
  <c r="N821" i="64"/>
  <c r="L821" i="64"/>
  <c r="W821" i="64"/>
  <c r="S821" i="64"/>
  <c r="W523" i="64"/>
  <c r="S523" i="64"/>
  <c r="N523" i="64"/>
  <c r="L523" i="64"/>
  <c r="P523" i="64"/>
  <c r="W266" i="64"/>
  <c r="P266" i="64"/>
  <c r="N266" i="64"/>
  <c r="L266" i="64"/>
  <c r="L552" i="64"/>
  <c r="W552" i="64"/>
  <c r="P552" i="64"/>
  <c r="N552" i="64"/>
  <c r="L420" i="64"/>
  <c r="P420" i="64"/>
  <c r="N420" i="64"/>
  <c r="W420" i="64"/>
  <c r="P156" i="64"/>
  <c r="N156" i="64"/>
  <c r="L156" i="64"/>
  <c r="W156" i="64"/>
  <c r="N819" i="64"/>
  <c r="L819" i="64"/>
  <c r="P819" i="64"/>
  <c r="W819" i="64"/>
  <c r="S819" i="64"/>
  <c r="N734" i="64"/>
  <c r="L734" i="64"/>
  <c r="P734" i="64"/>
  <c r="W734" i="64"/>
  <c r="P1131" i="64"/>
  <c r="N1131" i="64"/>
  <c r="W1131" i="64"/>
  <c r="S1131" i="64"/>
  <c r="S535" i="64"/>
  <c r="P535" i="64"/>
  <c r="N535" i="64"/>
  <c r="W535" i="64"/>
  <c r="L535" i="64"/>
  <c r="N184" i="64"/>
  <c r="L184" i="64"/>
  <c r="W184" i="64"/>
  <c r="P184" i="64"/>
  <c r="S185" i="64"/>
  <c r="P1202" i="64"/>
  <c r="N1202" i="64"/>
  <c r="L1202" i="64"/>
  <c r="W1202" i="64"/>
  <c r="S741" i="64"/>
  <c r="P741" i="64"/>
  <c r="L741" i="64"/>
  <c r="N741" i="64"/>
  <c r="W741" i="64"/>
  <c r="S1337" i="64"/>
  <c r="P1337" i="64"/>
  <c r="N1337" i="64"/>
  <c r="W1337" i="64"/>
  <c r="L1337" i="64"/>
  <c r="P161" i="64"/>
  <c r="N161" i="64"/>
  <c r="L161" i="64"/>
  <c r="W161" i="64"/>
  <c r="S161" i="64"/>
  <c r="S807" i="64"/>
  <c r="N807" i="64"/>
  <c r="W807" i="64"/>
  <c r="P807" i="64"/>
  <c r="L807" i="64"/>
  <c r="W234" i="64"/>
  <c r="P234" i="64"/>
  <c r="L234" i="64"/>
  <c r="W1266" i="64"/>
  <c r="P1266" i="64"/>
  <c r="L1266" i="64"/>
  <c r="N1266" i="64"/>
  <c r="S585" i="64"/>
  <c r="P585" i="64"/>
  <c r="L585" i="64"/>
  <c r="N585" i="64"/>
  <c r="W585" i="64"/>
  <c r="N85" i="64"/>
  <c r="L85" i="64"/>
  <c r="W85" i="64"/>
  <c r="S85" i="64"/>
  <c r="P85" i="64"/>
  <c r="N755" i="64"/>
  <c r="L755" i="64"/>
  <c r="W755" i="64"/>
  <c r="S755" i="64"/>
  <c r="P755" i="64"/>
  <c r="S63" i="64"/>
  <c r="P63" i="64"/>
  <c r="N63" i="64"/>
  <c r="L63" i="64"/>
  <c r="W63" i="64"/>
  <c r="Q3264" i="62"/>
  <c r="K3250" i="62"/>
  <c r="K3113" i="62"/>
  <c r="Q3115" i="62"/>
  <c r="Q2954" i="62"/>
  <c r="K2952" i="62"/>
  <c r="W208" i="64"/>
  <c r="P208" i="64"/>
  <c r="L208" i="64"/>
  <c r="N208" i="64"/>
  <c r="L528" i="64"/>
  <c r="W528" i="64"/>
  <c r="P528" i="64"/>
  <c r="N528" i="64"/>
  <c r="O280" i="62"/>
  <c r="M280" i="62"/>
  <c r="K280" i="62"/>
  <c r="V280" i="62"/>
  <c r="R281" i="62"/>
  <c r="W1692" i="64"/>
  <c r="P1692" i="64"/>
  <c r="L1692" i="64"/>
  <c r="S1693" i="64"/>
  <c r="N1692" i="64"/>
  <c r="R3404" i="64"/>
  <c r="R3495" i="64"/>
  <c r="U3495" i="64" s="1"/>
  <c r="L3493" i="64"/>
  <c r="U3643" i="64"/>
  <c r="P3470" i="64"/>
  <c r="P3468" i="64" s="1"/>
  <c r="R3334" i="64"/>
  <c r="L3332" i="64"/>
  <c r="R3332" i="64" s="1"/>
  <c r="R3702" i="64"/>
  <c r="R3393" i="64"/>
  <c r="R3144" i="64"/>
  <c r="R3629" i="64"/>
  <c r="L3627" i="64"/>
  <c r="R3046" i="64"/>
  <c r="U3047" i="64" s="1"/>
  <c r="R2969" i="64"/>
  <c r="R3520" i="64"/>
  <c r="L3518" i="64"/>
  <c r="R3140" i="64"/>
  <c r="R3031" i="64"/>
  <c r="N3113" i="64"/>
  <c r="R3066" i="64"/>
  <c r="U3529" i="64"/>
  <c r="R3312" i="64"/>
  <c r="R3043" i="64"/>
  <c r="L3487" i="64"/>
  <c r="R3487" i="64" s="1"/>
  <c r="R3489" i="64"/>
  <c r="R2857" i="64"/>
  <c r="R2970" i="64"/>
  <c r="N3327" i="64"/>
  <c r="R2921" i="64"/>
  <c r="R3185" i="64"/>
  <c r="R3082" i="64"/>
  <c r="R2771" i="64"/>
  <c r="U2771" i="64" s="1"/>
  <c r="R3180" i="64"/>
  <c r="R3099" i="64"/>
  <c r="R2563" i="64"/>
  <c r="U2563" i="64" s="1"/>
  <c r="R2871" i="64"/>
  <c r="W2454" i="64"/>
  <c r="P2454" i="64"/>
  <c r="N2454" i="64"/>
  <c r="W2202" i="64"/>
  <c r="S2203" i="64"/>
  <c r="L2202" i="64"/>
  <c r="P2202" i="64"/>
  <c r="P2198" i="64" s="1"/>
  <c r="N2202" i="64"/>
  <c r="N2198" i="64" s="1"/>
  <c r="R2939" i="64"/>
  <c r="R2743" i="64"/>
  <c r="P2428" i="64"/>
  <c r="N2428" i="64"/>
  <c r="W2428" i="64"/>
  <c r="R2763" i="64"/>
  <c r="N2323" i="64"/>
  <c r="L1996" i="64"/>
  <c r="P1996" i="64"/>
  <c r="N1996" i="64"/>
  <c r="W1996" i="64"/>
  <c r="R2287" i="64"/>
  <c r="R2959" i="64"/>
  <c r="R2611" i="64"/>
  <c r="R2388" i="64"/>
  <c r="T1965" i="64"/>
  <c r="R2947" i="64"/>
  <c r="R2567" i="64"/>
  <c r="N2311" i="64"/>
  <c r="L2311" i="64"/>
  <c r="W2311" i="64"/>
  <c r="S2311" i="64"/>
  <c r="P2311" i="64"/>
  <c r="W1784" i="64"/>
  <c r="N1784" i="64"/>
  <c r="S1785" i="64"/>
  <c r="P1784" i="64"/>
  <c r="L1784" i="64"/>
  <c r="R2625" i="64"/>
  <c r="R2451" i="64"/>
  <c r="R2210" i="64"/>
  <c r="W2620" i="64"/>
  <c r="P2620" i="64"/>
  <c r="N2620" i="64"/>
  <c r="L2620" i="64"/>
  <c r="S2621" i="64"/>
  <c r="R2075" i="64"/>
  <c r="P2413" i="64"/>
  <c r="N2413" i="64"/>
  <c r="W2413" i="64"/>
  <c r="S2413" i="64"/>
  <c r="R2521" i="64"/>
  <c r="R2447" i="64"/>
  <c r="R2173" i="64"/>
  <c r="R2383" i="64"/>
  <c r="R2399" i="64"/>
  <c r="R2227" i="64"/>
  <c r="R1511" i="64"/>
  <c r="W1257" i="64"/>
  <c r="S1257" i="64"/>
  <c r="P1257" i="64"/>
  <c r="L1257" i="64"/>
  <c r="N1257" i="64"/>
  <c r="R2616" i="64"/>
  <c r="R2499" i="64"/>
  <c r="S1997" i="64"/>
  <c r="W1840" i="64"/>
  <c r="P1840" i="64"/>
  <c r="N1840" i="64"/>
  <c r="L1840" i="64"/>
  <c r="R2094" i="64"/>
  <c r="N2455" i="64"/>
  <c r="W2455" i="64"/>
  <c r="S2455" i="64"/>
  <c r="P2455" i="64"/>
  <c r="R2422" i="64"/>
  <c r="W1690" i="64"/>
  <c r="P1690" i="64"/>
  <c r="N1690" i="64"/>
  <c r="L1690" i="64"/>
  <c r="R2249" i="64"/>
  <c r="S1609" i="64"/>
  <c r="P1609" i="64"/>
  <c r="L1609" i="64"/>
  <c r="W1609" i="64"/>
  <c r="N1609" i="64"/>
  <c r="R2044" i="64"/>
  <c r="R1907" i="64"/>
  <c r="P1582" i="64"/>
  <c r="N1582" i="64"/>
  <c r="L1582" i="64"/>
  <c r="W1582" i="64"/>
  <c r="P1396" i="64"/>
  <c r="N1396" i="64"/>
  <c r="L1396" i="64"/>
  <c r="W1396" i="64"/>
  <c r="R2101" i="64"/>
  <c r="R1620" i="64"/>
  <c r="W1488" i="64"/>
  <c r="P1488" i="64"/>
  <c r="N1488" i="64"/>
  <c r="L1488" i="64"/>
  <c r="R2367" i="64"/>
  <c r="P1625" i="64"/>
  <c r="N1625" i="64"/>
  <c r="L1625" i="64"/>
  <c r="W1625" i="64"/>
  <c r="S1625" i="64"/>
  <c r="P2476" i="64"/>
  <c r="N2476" i="64"/>
  <c r="W2476" i="64"/>
  <c r="S1205" i="64"/>
  <c r="N1205" i="64"/>
  <c r="L1205" i="64"/>
  <c r="W1205" i="64"/>
  <c r="P1556" i="64"/>
  <c r="P1554" i="64" s="1"/>
  <c r="N1556" i="64"/>
  <c r="N1554" i="64" s="1"/>
  <c r="L1556" i="64"/>
  <c r="W1556" i="64"/>
  <c r="S1557" i="64"/>
  <c r="R1426" i="64"/>
  <c r="W1128" i="64"/>
  <c r="P1128" i="64"/>
  <c r="N1128" i="64"/>
  <c r="S1129" i="64"/>
  <c r="L1106" i="64"/>
  <c r="W1106" i="64"/>
  <c r="P1106" i="64"/>
  <c r="P1104" i="64" s="1"/>
  <c r="N1106" i="64"/>
  <c r="N1104" i="64" s="1"/>
  <c r="N798" i="64"/>
  <c r="L798" i="64"/>
  <c r="W798" i="64"/>
  <c r="P798" i="64"/>
  <c r="R1735" i="64"/>
  <c r="R1309" i="64"/>
  <c r="W1116" i="64"/>
  <c r="P1116" i="64"/>
  <c r="P1114" i="64" s="1"/>
  <c r="N1116" i="64"/>
  <c r="N1114" i="64" s="1"/>
  <c r="L1116" i="64"/>
  <c r="P997" i="64"/>
  <c r="N997" i="64"/>
  <c r="L997" i="64"/>
  <c r="W997" i="64"/>
  <c r="S997" i="64"/>
  <c r="S883" i="64"/>
  <c r="P883" i="64"/>
  <c r="N883" i="64"/>
  <c r="L883" i="64"/>
  <c r="W883" i="64"/>
  <c r="W502" i="64"/>
  <c r="P502" i="64"/>
  <c r="N502" i="64"/>
  <c r="L502" i="64"/>
  <c r="W263" i="64"/>
  <c r="S263" i="64"/>
  <c r="P263" i="64"/>
  <c r="N263" i="64"/>
  <c r="L263" i="64"/>
  <c r="W404" i="64"/>
  <c r="L305" i="64"/>
  <c r="W305" i="64"/>
  <c r="P305" i="64"/>
  <c r="N305" i="64"/>
  <c r="S305" i="64"/>
  <c r="R1283" i="64"/>
  <c r="N731" i="64"/>
  <c r="L731" i="64"/>
  <c r="P731" i="64"/>
  <c r="W731" i="64"/>
  <c r="S731" i="64"/>
  <c r="N578" i="64"/>
  <c r="L578" i="64"/>
  <c r="P578" i="64"/>
  <c r="W578" i="64"/>
  <c r="N482" i="64"/>
  <c r="L482" i="64"/>
  <c r="W482" i="64"/>
  <c r="P482" i="64"/>
  <c r="N267" i="64"/>
  <c r="L267" i="64"/>
  <c r="W267" i="64"/>
  <c r="S267" i="64"/>
  <c r="P267" i="64"/>
  <c r="P1486" i="64"/>
  <c r="N1486" i="64"/>
  <c r="L1486" i="64"/>
  <c r="W1486" i="64"/>
  <c r="P905" i="64"/>
  <c r="N905" i="64"/>
  <c r="L905" i="64"/>
  <c r="S905" i="64"/>
  <c r="W905" i="64"/>
  <c r="N286" i="64"/>
  <c r="L286" i="64"/>
  <c r="P286" i="64"/>
  <c r="W286" i="64"/>
  <c r="N132" i="64"/>
  <c r="L132" i="64"/>
  <c r="P132" i="64"/>
  <c r="W132" i="64"/>
  <c r="R1236" i="64"/>
  <c r="P505" i="64"/>
  <c r="N505" i="64"/>
  <c r="L505" i="64"/>
  <c r="W505" i="64"/>
  <c r="S505" i="64"/>
  <c r="S739" i="64"/>
  <c r="P739" i="64"/>
  <c r="N739" i="64"/>
  <c r="L739" i="64"/>
  <c r="W739" i="64"/>
  <c r="R26" i="64"/>
  <c r="U27" i="64" s="1"/>
  <c r="P1218" i="64"/>
  <c r="N1218" i="64"/>
  <c r="L1218" i="64"/>
  <c r="W1218" i="64"/>
  <c r="S169" i="64"/>
  <c r="P904" i="64"/>
  <c r="N904" i="64"/>
  <c r="L904" i="64"/>
  <c r="W904" i="64"/>
  <c r="P980" i="64"/>
  <c r="N980" i="64"/>
  <c r="L980" i="64"/>
  <c r="W980" i="64"/>
  <c r="S981" i="64"/>
  <c r="P2006" i="64"/>
  <c r="P2004" i="64" s="1"/>
  <c r="N2006" i="64"/>
  <c r="N2004" i="64" s="1"/>
  <c r="L2006" i="64"/>
  <c r="W2006" i="64"/>
  <c r="S2007" i="64"/>
  <c r="P2313" i="64"/>
  <c r="N2313" i="64"/>
  <c r="L2313" i="64"/>
  <c r="W2313" i="64"/>
  <c r="S2313" i="64"/>
  <c r="P1734" i="64"/>
  <c r="N1734" i="64"/>
  <c r="L1734" i="64"/>
  <c r="W1734" i="64"/>
  <c r="S1735" i="64"/>
  <c r="L3796" i="64"/>
  <c r="R3796" i="64" s="1"/>
  <c r="R3798" i="64"/>
  <c r="U3743" i="64"/>
  <c r="U3417" i="64"/>
  <c r="P3319" i="64"/>
  <c r="R3318" i="64"/>
  <c r="U3395" i="64"/>
  <c r="U3631" i="64"/>
  <c r="R3558" i="64"/>
  <c r="R3056" i="64"/>
  <c r="R3199" i="64"/>
  <c r="R3187" i="64"/>
  <c r="R2813" i="64"/>
  <c r="S3217" i="64"/>
  <c r="W3217" i="64"/>
  <c r="N3217" i="64"/>
  <c r="N3213" i="64" s="1"/>
  <c r="P3217" i="64"/>
  <c r="P3213" i="64" s="1"/>
  <c r="L3217" i="64"/>
  <c r="L3213" i="64" s="1"/>
  <c r="R3100" i="64"/>
  <c r="R3065" i="64"/>
  <c r="R2915" i="64"/>
  <c r="R2910" i="64"/>
  <c r="R3195" i="64"/>
  <c r="L3193" i="64"/>
  <c r="R3193" i="64" s="1"/>
  <c r="P3327" i="64"/>
  <c r="R2753" i="64"/>
  <c r="R2726" i="64"/>
  <c r="W3182" i="64"/>
  <c r="P3182" i="64"/>
  <c r="N3182" i="64"/>
  <c r="L3182" i="64"/>
  <c r="R2828" i="64"/>
  <c r="R2756" i="64"/>
  <c r="R2855" i="64"/>
  <c r="U2855" i="64" s="1"/>
  <c r="R2783" i="64"/>
  <c r="P2688" i="64"/>
  <c r="N2688" i="64"/>
  <c r="L2688" i="64"/>
  <c r="W2688" i="64"/>
  <c r="R3131" i="64"/>
  <c r="R2928" i="64"/>
  <c r="R2615" i="64"/>
  <c r="R2720" i="64"/>
  <c r="P2520" i="64"/>
  <c r="N2520" i="64"/>
  <c r="L2520" i="64"/>
  <c r="W2520" i="64"/>
  <c r="W2442" i="64"/>
  <c r="P2442" i="64"/>
  <c r="N2442" i="64"/>
  <c r="R3377" i="64"/>
  <c r="R3028" i="64"/>
  <c r="R2842" i="64"/>
  <c r="R2838" i="64"/>
  <c r="R2873" i="64"/>
  <c r="R2423" i="64"/>
  <c r="N2239" i="64"/>
  <c r="L2239" i="64"/>
  <c r="S2239" i="64"/>
  <c r="P2239" i="64"/>
  <c r="W2239" i="64"/>
  <c r="R2539" i="64"/>
  <c r="R2349" i="64"/>
  <c r="R3205" i="64"/>
  <c r="N2398" i="64"/>
  <c r="L2398" i="64"/>
  <c r="P2398" i="64"/>
  <c r="W2398" i="64"/>
  <c r="P2323" i="64"/>
  <c r="R2858" i="64"/>
  <c r="U2859" i="64" s="1"/>
  <c r="R2775" i="64"/>
  <c r="R2531" i="64"/>
  <c r="R2646" i="64"/>
  <c r="R2510" i="64"/>
  <c r="R2498" i="64"/>
  <c r="R2259" i="64"/>
  <c r="R2152" i="64"/>
  <c r="R2376" i="64"/>
  <c r="W2384" i="64"/>
  <c r="L2384" i="64"/>
  <c r="P2384" i="64"/>
  <c r="N2384" i="64"/>
  <c r="R2387" i="64"/>
  <c r="P1930" i="64"/>
  <c r="N1930" i="64"/>
  <c r="L1930" i="64"/>
  <c r="W1930" i="64"/>
  <c r="R2121" i="64"/>
  <c r="R2043" i="64"/>
  <c r="R1967" i="64"/>
  <c r="R1863" i="64"/>
  <c r="R1955" i="64"/>
  <c r="W1888" i="64"/>
  <c r="N1888" i="64"/>
  <c r="L1888" i="64"/>
  <c r="P1888" i="64"/>
  <c r="S1889" i="64"/>
  <c r="R2431" i="64"/>
  <c r="R2326" i="64"/>
  <c r="R1975" i="64"/>
  <c r="S2381" i="64"/>
  <c r="L2381" i="64"/>
  <c r="P2381" i="64"/>
  <c r="N2381" i="64"/>
  <c r="W2381" i="64"/>
  <c r="R2241" i="64"/>
  <c r="R2757" i="64"/>
  <c r="R2480" i="64"/>
  <c r="R2452" i="64"/>
  <c r="U2453" i="64" s="1"/>
  <c r="W1898" i="64"/>
  <c r="N1898" i="64"/>
  <c r="P1898" i="64"/>
  <c r="L1898" i="64"/>
  <c r="R1594" i="64"/>
  <c r="R2061" i="64"/>
  <c r="R1997" i="64"/>
  <c r="L1354" i="64"/>
  <c r="P1354" i="64"/>
  <c r="N1354" i="64"/>
  <c r="W1354" i="64"/>
  <c r="R2457" i="64"/>
  <c r="P1592" i="64"/>
  <c r="N1592" i="64"/>
  <c r="L1592" i="64"/>
  <c r="W1592" i="64"/>
  <c r="N2183" i="64"/>
  <c r="R1992" i="64"/>
  <c r="P1601" i="64"/>
  <c r="N1601" i="64"/>
  <c r="L1601" i="64"/>
  <c r="W1601" i="64"/>
  <c r="S1601" i="64"/>
  <c r="S2225" i="64"/>
  <c r="L2225" i="64"/>
  <c r="W2225" i="64"/>
  <c r="P2225" i="64"/>
  <c r="N2225" i="64"/>
  <c r="W1646" i="64"/>
  <c r="P1646" i="64"/>
  <c r="N1646" i="64"/>
  <c r="L1646" i="64"/>
  <c r="S1647" i="64"/>
  <c r="R2146" i="64"/>
  <c r="R2013" i="64"/>
  <c r="L2011" i="64"/>
  <c r="R1990" i="64"/>
  <c r="R1773" i="64"/>
  <c r="R2818" i="64"/>
  <c r="W1677" i="64"/>
  <c r="S1677" i="64"/>
  <c r="P1677" i="64"/>
  <c r="N1677" i="64"/>
  <c r="L1677" i="64"/>
  <c r="R1516" i="64"/>
  <c r="R2538" i="64"/>
  <c r="R2267" i="64"/>
  <c r="W1553" i="64"/>
  <c r="S1553" i="64"/>
  <c r="P1553" i="64"/>
  <c r="P1547" i="64" s="1"/>
  <c r="N1553" i="64"/>
  <c r="N1547" i="64" s="1"/>
  <c r="L1553" i="64"/>
  <c r="P1483" i="64"/>
  <c r="N1483" i="64"/>
  <c r="L1483" i="64"/>
  <c r="W1483" i="64"/>
  <c r="S1483" i="64"/>
  <c r="P1295" i="64"/>
  <c r="N1295" i="64"/>
  <c r="L1295" i="64"/>
  <c r="S1295" i="64"/>
  <c r="W1295" i="64"/>
  <c r="R1786" i="64"/>
  <c r="R1985" i="64"/>
  <c r="R1857" i="64"/>
  <c r="W1208" i="64"/>
  <c r="N1208" i="64"/>
  <c r="L1208" i="64"/>
  <c r="S2111" i="64"/>
  <c r="P2111" i="64"/>
  <c r="N2111" i="64"/>
  <c r="L2111" i="64"/>
  <c r="W2111" i="64"/>
  <c r="P1439" i="64"/>
  <c r="N1439" i="64"/>
  <c r="L1439" i="64"/>
  <c r="W1439" i="64"/>
  <c r="S1439" i="64"/>
  <c r="R2082" i="64"/>
  <c r="P1358" i="64"/>
  <c r="N1358" i="64"/>
  <c r="L1358" i="64"/>
  <c r="W1358" i="64"/>
  <c r="S1779" i="64"/>
  <c r="P1779" i="64"/>
  <c r="N1779" i="64"/>
  <c r="L1779" i="64"/>
  <c r="W1779" i="64"/>
  <c r="P1417" i="64"/>
  <c r="N1417" i="64"/>
  <c r="L1417" i="64"/>
  <c r="W1417" i="64"/>
  <c r="S1417" i="64"/>
  <c r="N1110" i="64"/>
  <c r="R1110" i="64" s="1"/>
  <c r="R1112" i="64"/>
  <c r="S955" i="64"/>
  <c r="P955" i="64"/>
  <c r="P951" i="64" s="1"/>
  <c r="N955" i="64"/>
  <c r="N951" i="64" s="1"/>
  <c r="W955" i="64"/>
  <c r="L955" i="64"/>
  <c r="L951" i="64" s="1"/>
  <c r="W499" i="64"/>
  <c r="S499" i="64"/>
  <c r="P499" i="64"/>
  <c r="N499" i="64"/>
  <c r="L499" i="64"/>
  <c r="N707" i="64"/>
  <c r="L707" i="64"/>
  <c r="W707" i="64"/>
  <c r="S707" i="64"/>
  <c r="P707" i="64"/>
  <c r="N479" i="64"/>
  <c r="L479" i="64"/>
  <c r="P479" i="64"/>
  <c r="W479" i="64"/>
  <c r="S479" i="64"/>
  <c r="N246" i="64"/>
  <c r="W246" i="64"/>
  <c r="P246" i="64"/>
  <c r="S247" i="64"/>
  <c r="R1422" i="64"/>
  <c r="W338" i="64"/>
  <c r="L338" i="64"/>
  <c r="N338" i="64"/>
  <c r="P338" i="64"/>
  <c r="S339" i="64"/>
  <c r="L281" i="64"/>
  <c r="W281" i="64"/>
  <c r="N281" i="64"/>
  <c r="S281" i="64"/>
  <c r="P281" i="64"/>
  <c r="S679" i="64"/>
  <c r="P679" i="64"/>
  <c r="N679" i="64"/>
  <c r="L679" i="64"/>
  <c r="W679" i="64"/>
  <c r="P365" i="64"/>
  <c r="N365" i="64"/>
  <c r="L365" i="64"/>
  <c r="W365" i="64"/>
  <c r="S365" i="64"/>
  <c r="W514" i="64"/>
  <c r="P514" i="64"/>
  <c r="N514" i="64"/>
  <c r="L514" i="64"/>
  <c r="S515" i="64"/>
  <c r="L525" i="64"/>
  <c r="W525" i="64"/>
  <c r="S525" i="64"/>
  <c r="N525" i="64"/>
  <c r="P525" i="64"/>
  <c r="R279" i="64"/>
  <c r="U279" i="64" s="1"/>
  <c r="W194" i="64"/>
  <c r="N194" i="64"/>
  <c r="P194" i="64"/>
  <c r="L194" i="64"/>
  <c r="S195" i="64"/>
  <c r="W256" i="64"/>
  <c r="P256" i="64"/>
  <c r="L256" i="64"/>
  <c r="N256" i="64"/>
  <c r="S257" i="64"/>
  <c r="M3224" i="62"/>
  <c r="M3225" i="62"/>
  <c r="S1041" i="64"/>
  <c r="P1041" i="64"/>
  <c r="L1041" i="64"/>
  <c r="W1041" i="64"/>
  <c r="N1041" i="64"/>
  <c r="O3165" i="62"/>
  <c r="W148" i="64"/>
  <c r="P148" i="64"/>
  <c r="N148" i="64"/>
  <c r="L148" i="64"/>
  <c r="S149" i="64"/>
  <c r="W119" i="64"/>
  <c r="S119" i="64"/>
  <c r="P119" i="64"/>
  <c r="N119" i="64"/>
  <c r="L119" i="64"/>
  <c r="W1021" i="64"/>
  <c r="S1021" i="64"/>
  <c r="S455" i="64"/>
  <c r="N455" i="64"/>
  <c r="W455" i="64"/>
  <c r="P455" i="64"/>
  <c r="L455" i="64"/>
  <c r="L364" i="64"/>
  <c r="W364" i="64"/>
  <c r="P364" i="64"/>
  <c r="N364" i="64"/>
  <c r="P908" i="64"/>
  <c r="N908" i="64"/>
  <c r="L908" i="64"/>
  <c r="W908" i="64"/>
  <c r="S909" i="64"/>
  <c r="P2209" i="64"/>
  <c r="N2209" i="64"/>
  <c r="W2209" i="64"/>
  <c r="S2209" i="64"/>
  <c r="L2209" i="64"/>
  <c r="W1938" i="64"/>
  <c r="P1938" i="64"/>
  <c r="N1938" i="64"/>
  <c r="L1938" i="64"/>
  <c r="W1571" i="64"/>
  <c r="S1571" i="64"/>
  <c r="P1571" i="64"/>
  <c r="N1571" i="64"/>
  <c r="L1571" i="64"/>
  <c r="R1691" i="64"/>
  <c r="R1551" i="64"/>
  <c r="W1662" i="64"/>
  <c r="N1662" i="64"/>
  <c r="L1662" i="64"/>
  <c r="P1662" i="64"/>
  <c r="S1767" i="64"/>
  <c r="W1767" i="64"/>
  <c r="P1767" i="64"/>
  <c r="L1767" i="64"/>
  <c r="N1767" i="64"/>
  <c r="W1672" i="64"/>
  <c r="P1672" i="64"/>
  <c r="L1672" i="64"/>
  <c r="N1672" i="64"/>
  <c r="R1653" i="64"/>
  <c r="R1940" i="64"/>
  <c r="W1282" i="64"/>
  <c r="P1282" i="64"/>
  <c r="L1282" i="64"/>
  <c r="N1282" i="64"/>
  <c r="P1805" i="64"/>
  <c r="N1805" i="64"/>
  <c r="L1805" i="64"/>
  <c r="W1805" i="64"/>
  <c r="S1805" i="64"/>
  <c r="W1564" i="64"/>
  <c r="P1564" i="64"/>
  <c r="L1564" i="64"/>
  <c r="N1564" i="64"/>
  <c r="W1210" i="64"/>
  <c r="L1210" i="64"/>
  <c r="N1210" i="64"/>
  <c r="R2363" i="64"/>
  <c r="P1201" i="64"/>
  <c r="N1201" i="64"/>
  <c r="L1201" i="64"/>
  <c r="S1201" i="64"/>
  <c r="W1201" i="64"/>
  <c r="W1089" i="64"/>
  <c r="S1089" i="64"/>
  <c r="N1089" i="64"/>
  <c r="N1085" i="64" s="1"/>
  <c r="P1089" i="64"/>
  <c r="P1085" i="64" s="1"/>
  <c r="L1089" i="64"/>
  <c r="R1450" i="64"/>
  <c r="S1169" i="64"/>
  <c r="P1169" i="64"/>
  <c r="N1169" i="64"/>
  <c r="W1169" i="64"/>
  <c r="L820" i="64"/>
  <c r="W820" i="64"/>
  <c r="N820" i="64"/>
  <c r="P820" i="64"/>
  <c r="S1771" i="64"/>
  <c r="S1221" i="64"/>
  <c r="N1221" i="64"/>
  <c r="P1221" i="64"/>
  <c r="L1221" i="64"/>
  <c r="W1221" i="64"/>
  <c r="W1550" i="64"/>
  <c r="P1550" i="64"/>
  <c r="N1550" i="64"/>
  <c r="L1550" i="64"/>
  <c r="R789" i="64"/>
  <c r="W434" i="64"/>
  <c r="S435" i="64"/>
  <c r="P434" i="64"/>
  <c r="N434" i="64"/>
  <c r="L434" i="64"/>
  <c r="W842" i="64"/>
  <c r="P842" i="64"/>
  <c r="N842" i="64"/>
  <c r="L842" i="64"/>
  <c r="S843" i="64"/>
  <c r="L636" i="64"/>
  <c r="W636" i="64"/>
  <c r="P636" i="64"/>
  <c r="N636" i="64"/>
  <c r="L284" i="64"/>
  <c r="P284" i="64"/>
  <c r="N284" i="64"/>
  <c r="W284" i="64"/>
  <c r="R2264" i="64"/>
  <c r="R1408" i="64"/>
  <c r="N674" i="64"/>
  <c r="L674" i="64"/>
  <c r="W674" i="64"/>
  <c r="P674" i="64"/>
  <c r="S675" i="64"/>
  <c r="N554" i="64"/>
  <c r="L554" i="64"/>
  <c r="W554" i="64"/>
  <c r="P554" i="64"/>
  <c r="S1449" i="64"/>
  <c r="N1449" i="64"/>
  <c r="P1449" i="64"/>
  <c r="L1449" i="64"/>
  <c r="W1449" i="64"/>
  <c r="N575" i="64"/>
  <c r="L575" i="64"/>
  <c r="W575" i="64"/>
  <c r="P575" i="64"/>
  <c r="S575" i="64"/>
  <c r="P616" i="64"/>
  <c r="N616" i="64"/>
  <c r="L616" i="64"/>
  <c r="W616" i="64"/>
  <c r="S617" i="64"/>
  <c r="N105" i="64"/>
  <c r="L105" i="64"/>
  <c r="P105" i="64"/>
  <c r="S105" i="64"/>
  <c r="W105" i="64"/>
  <c r="W326" i="64"/>
  <c r="P326" i="64"/>
  <c r="N326" i="64"/>
  <c r="L326" i="64"/>
  <c r="P460" i="64"/>
  <c r="N460" i="64"/>
  <c r="L460" i="64"/>
  <c r="W460" i="64"/>
  <c r="S461" i="64"/>
  <c r="W314" i="64"/>
  <c r="N314" i="64"/>
  <c r="P314" i="64"/>
  <c r="L314" i="64"/>
  <c r="S315" i="64"/>
  <c r="R1465" i="64"/>
  <c r="P285" i="64"/>
  <c r="N285" i="64"/>
  <c r="L285" i="64"/>
  <c r="W285" i="64"/>
  <c r="S285" i="64"/>
  <c r="W1095" i="64"/>
  <c r="S1095" i="64"/>
  <c r="P1095" i="64"/>
  <c r="N1095" i="64"/>
  <c r="L1095" i="64"/>
  <c r="W1211" i="64"/>
  <c r="S1211" i="64"/>
  <c r="N1211" i="64"/>
  <c r="L1211" i="64"/>
  <c r="P163" i="64"/>
  <c r="N163" i="64"/>
  <c r="W163" i="64"/>
  <c r="S163" i="64"/>
  <c r="L163" i="64"/>
  <c r="P134" i="64"/>
  <c r="N134" i="64"/>
  <c r="L134" i="64"/>
  <c r="W134" i="64"/>
  <c r="L388" i="64"/>
  <c r="W388" i="64"/>
  <c r="P388" i="64"/>
  <c r="N388" i="64"/>
  <c r="L155" i="64"/>
  <c r="W155" i="64"/>
  <c r="S155" i="64"/>
  <c r="P155" i="64"/>
  <c r="N155" i="64"/>
  <c r="W662" i="64"/>
  <c r="N662" i="64"/>
  <c r="P662" i="64"/>
  <c r="L662" i="64"/>
  <c r="Q3219" i="62"/>
  <c r="O3213" i="62"/>
  <c r="Q2637" i="62"/>
  <c r="K2633" i="62"/>
  <c r="R937" i="64"/>
  <c r="Q3294" i="62"/>
  <c r="K3286" i="62"/>
  <c r="Q2308" i="62"/>
  <c r="K2306" i="62"/>
  <c r="Q2231" i="62"/>
  <c r="K2221" i="62"/>
  <c r="W42" i="64"/>
  <c r="N42" i="64"/>
  <c r="L42" i="64"/>
  <c r="W1448" i="64"/>
  <c r="P1448" i="64"/>
  <c r="N1448" i="64"/>
  <c r="L1448" i="64"/>
  <c r="W298" i="64"/>
  <c r="N298" i="64"/>
  <c r="P298" i="64"/>
  <c r="L298" i="64"/>
  <c r="S299" i="64"/>
  <c r="M2833" i="62"/>
  <c r="R2069" i="64"/>
  <c r="R1924" i="64"/>
  <c r="S1821" i="64"/>
  <c r="P1821" i="64"/>
  <c r="P1815" i="64" s="1"/>
  <c r="N1821" i="64"/>
  <c r="N1815" i="64" s="1"/>
  <c r="L1821" i="64"/>
  <c r="L1815" i="64" s="1"/>
  <c r="W1821" i="64"/>
  <c r="R2555" i="64"/>
  <c r="W1729" i="64"/>
  <c r="S1729" i="64"/>
  <c r="P1729" i="64"/>
  <c r="N1729" i="64"/>
  <c r="L1729" i="64"/>
  <c r="R2185" i="64"/>
  <c r="L2183" i="64"/>
  <c r="N1531" i="64"/>
  <c r="L1531" i="64"/>
  <c r="W1531" i="64"/>
  <c r="S1531" i="64"/>
  <c r="P1531" i="64"/>
  <c r="S2369" i="64"/>
  <c r="L2361" i="64"/>
  <c r="W2369" i="64"/>
  <c r="N2361" i="64"/>
  <c r="W1613" i="64"/>
  <c r="S1613" i="64"/>
  <c r="P1613" i="64"/>
  <c r="L1613" i="64"/>
  <c r="N1613" i="64"/>
  <c r="R2895" i="64"/>
  <c r="R1246" i="64"/>
  <c r="N1416" i="64"/>
  <c r="L1416" i="64"/>
  <c r="P1416" i="64"/>
  <c r="W1416" i="64"/>
  <c r="N1356" i="64"/>
  <c r="L1356" i="64"/>
  <c r="P1356" i="64"/>
  <c r="W1356" i="64"/>
  <c r="S1357" i="64"/>
  <c r="W1409" i="64"/>
  <c r="S1409" i="64"/>
  <c r="P1409" i="64"/>
  <c r="N1409" i="64"/>
  <c r="L1409" i="64"/>
  <c r="P1203" i="64"/>
  <c r="N1203" i="64"/>
  <c r="L1203" i="64"/>
  <c r="S1203" i="64"/>
  <c r="W1203" i="64"/>
  <c r="W2550" i="64"/>
  <c r="P2550" i="64"/>
  <c r="N2550" i="64"/>
  <c r="L2550" i="64"/>
  <c r="S1739" i="64"/>
  <c r="P1739" i="64"/>
  <c r="N1739" i="64"/>
  <c r="L1739" i="64"/>
  <c r="W1739" i="64"/>
  <c r="S1389" i="64"/>
  <c r="N1389" i="64"/>
  <c r="W1389" i="64"/>
  <c r="L1389" i="64"/>
  <c r="P1389" i="64"/>
  <c r="P1355" i="64"/>
  <c r="N1355" i="64"/>
  <c r="L1355" i="64"/>
  <c r="W1355" i="64"/>
  <c r="S1355" i="64"/>
  <c r="W1008" i="64"/>
  <c r="N1006" i="64"/>
  <c r="P1006" i="64"/>
  <c r="L817" i="64"/>
  <c r="W817" i="64"/>
  <c r="S817" i="64"/>
  <c r="P817" i="64"/>
  <c r="N817" i="64"/>
  <c r="N1206" i="64"/>
  <c r="L1206" i="64"/>
  <c r="W1206" i="64"/>
  <c r="S1207" i="64"/>
  <c r="P1248" i="64"/>
  <c r="N1248" i="64"/>
  <c r="L1248" i="64"/>
  <c r="W1248" i="64"/>
  <c r="P828" i="64"/>
  <c r="N828" i="64"/>
  <c r="L828" i="64"/>
  <c r="W828" i="64"/>
  <c r="S1373" i="64"/>
  <c r="P1373" i="64"/>
  <c r="N1373" i="64"/>
  <c r="W1373" i="64"/>
  <c r="L1373" i="64"/>
  <c r="W1224" i="64"/>
  <c r="N1224" i="64"/>
  <c r="P1224" i="64"/>
  <c r="L1224" i="64"/>
  <c r="S1101" i="64"/>
  <c r="P1101" i="64"/>
  <c r="P1099" i="64" s="1"/>
  <c r="N1101" i="64"/>
  <c r="N1099" i="64" s="1"/>
  <c r="L1101" i="64"/>
  <c r="W1101" i="64"/>
  <c r="L501" i="64"/>
  <c r="W501" i="64"/>
  <c r="S501" i="64"/>
  <c r="P501" i="64"/>
  <c r="N501" i="64"/>
  <c r="S907" i="64"/>
  <c r="P907" i="64"/>
  <c r="N907" i="64"/>
  <c r="L907" i="64"/>
  <c r="W907" i="64"/>
  <c r="N671" i="64"/>
  <c r="L671" i="64"/>
  <c r="W671" i="64"/>
  <c r="S671" i="64"/>
  <c r="P671" i="64"/>
  <c r="N551" i="64"/>
  <c r="L551" i="64"/>
  <c r="P551" i="64"/>
  <c r="S551" i="64"/>
  <c r="W551" i="64"/>
  <c r="N390" i="64"/>
  <c r="L390" i="64"/>
  <c r="W390" i="64"/>
  <c r="S391" i="64"/>
  <c r="P390" i="64"/>
  <c r="N1036" i="64"/>
  <c r="R1944" i="64"/>
  <c r="R843" i="64"/>
  <c r="P1167" i="64"/>
  <c r="N1167" i="64"/>
  <c r="W1167" i="64"/>
  <c r="S1167" i="64"/>
  <c r="P346" i="64"/>
  <c r="N346" i="64"/>
  <c r="L346" i="64"/>
  <c r="W346" i="64"/>
  <c r="W312" i="64"/>
  <c r="S313" i="64"/>
  <c r="W1179" i="64"/>
  <c r="S1179" i="64"/>
  <c r="N1179" i="64"/>
  <c r="P1179" i="64"/>
  <c r="P448" i="64"/>
  <c r="N448" i="64"/>
  <c r="L448" i="64"/>
  <c r="W448" i="64"/>
  <c r="S691" i="64"/>
  <c r="P691" i="64"/>
  <c r="N691" i="64"/>
  <c r="L691" i="64"/>
  <c r="W691" i="64"/>
  <c r="P110" i="64"/>
  <c r="N110" i="64"/>
  <c r="L110" i="64"/>
  <c r="W110" i="64"/>
  <c r="N1289" i="64"/>
  <c r="L1289" i="64"/>
  <c r="W1289" i="64"/>
  <c r="S1289" i="64"/>
  <c r="P1289" i="64"/>
  <c r="R967" i="64"/>
  <c r="L965" i="64"/>
  <c r="P712" i="64"/>
  <c r="N712" i="64"/>
  <c r="L712" i="64"/>
  <c r="W712" i="64"/>
  <c r="S713" i="64"/>
  <c r="S693" i="64"/>
  <c r="P693" i="64"/>
  <c r="L693" i="64"/>
  <c r="N693" i="64"/>
  <c r="W693" i="64"/>
  <c r="P57" i="64"/>
  <c r="N57" i="64"/>
  <c r="L57" i="64"/>
  <c r="S57" i="64"/>
  <c r="W57" i="64"/>
  <c r="S1569" i="64"/>
  <c r="P287" i="64"/>
  <c r="N287" i="64"/>
  <c r="L287" i="64"/>
  <c r="W287" i="64"/>
  <c r="S287" i="64"/>
  <c r="N506" i="64"/>
  <c r="L506" i="64"/>
  <c r="W506" i="64"/>
  <c r="P506" i="64"/>
  <c r="O2833" i="62"/>
  <c r="L1056" i="64"/>
  <c r="R1056" i="64" s="1"/>
  <c r="R1058" i="64"/>
  <c r="S537" i="64"/>
  <c r="P537" i="64"/>
  <c r="L537" i="64"/>
  <c r="W537" i="64"/>
  <c r="N537" i="64"/>
  <c r="K1596" i="62"/>
  <c r="Q1598" i="62"/>
  <c r="M1733" i="62"/>
  <c r="Q1735" i="62"/>
  <c r="R3646" i="64"/>
  <c r="R3456" i="64"/>
  <c r="L3454" i="64"/>
  <c r="R3294" i="64"/>
  <c r="L3626" i="64"/>
  <c r="R3628" i="64"/>
  <c r="L3345" i="64"/>
  <c r="R3347" i="64"/>
  <c r="R3070" i="64"/>
  <c r="R3121" i="64"/>
  <c r="R3401" i="64"/>
  <c r="R3118" i="64"/>
  <c r="U3119" i="64" s="1"/>
  <c r="R3007" i="64"/>
  <c r="R2894" i="64"/>
  <c r="W2780" i="64"/>
  <c r="P2780" i="64"/>
  <c r="P2776" i="64" s="1"/>
  <c r="N2780" i="64"/>
  <c r="N2776" i="64" s="1"/>
  <c r="S2781" i="64"/>
  <c r="P3177" i="64"/>
  <c r="N3177" i="64"/>
  <c r="W3177" i="64"/>
  <c r="S3177" i="64"/>
  <c r="L3177" i="64"/>
  <c r="R2962" i="64"/>
  <c r="R3029" i="64"/>
  <c r="R3163" i="64"/>
  <c r="R2925" i="64"/>
  <c r="R3186" i="64"/>
  <c r="R2946" i="64"/>
  <c r="R3038" i="64"/>
  <c r="R2865" i="64"/>
  <c r="R2698" i="64"/>
  <c r="R2590" i="64"/>
  <c r="R3010" i="64"/>
  <c r="W2672" i="64"/>
  <c r="P2672" i="64"/>
  <c r="N2672" i="64"/>
  <c r="L2672" i="64"/>
  <c r="W2391" i="64"/>
  <c r="S2391" i="64"/>
  <c r="P2391" i="64"/>
  <c r="N2391" i="64"/>
  <c r="L2391" i="64"/>
  <c r="R3064" i="64"/>
  <c r="R2669" i="64"/>
  <c r="R2916" i="64"/>
  <c r="R2613" i="64"/>
  <c r="R2378" i="64"/>
  <c r="R2671" i="64"/>
  <c r="R2731" i="64"/>
  <c r="R2645" i="64"/>
  <c r="R2738" i="64"/>
  <c r="R2695" i="64"/>
  <c r="R2508" i="64"/>
  <c r="R2473" i="64"/>
  <c r="R3049" i="64"/>
  <c r="R2465" i="64"/>
  <c r="U2465" i="64" s="1"/>
  <c r="R2357" i="64"/>
  <c r="R2072" i="64"/>
  <c r="R2619" i="64"/>
  <c r="W2116" i="64"/>
  <c r="P2116" i="64"/>
  <c r="N2116" i="64"/>
  <c r="L2116" i="64"/>
  <c r="R2694" i="64"/>
  <c r="N2322" i="64"/>
  <c r="R2096" i="64"/>
  <c r="S2347" i="64"/>
  <c r="W2347" i="64"/>
  <c r="R2237" i="64"/>
  <c r="P2091" i="64"/>
  <c r="N2091" i="64"/>
  <c r="L2091" i="64"/>
  <c r="W2091" i="64"/>
  <c r="S2091" i="64"/>
  <c r="R1948" i="64"/>
  <c r="R2477" i="64"/>
  <c r="R2278" i="64"/>
  <c r="R2204" i="64"/>
  <c r="T1749" i="64"/>
  <c r="R2733" i="64"/>
  <c r="R1790" i="64"/>
  <c r="R2515" i="64"/>
  <c r="R1893" i="64"/>
  <c r="W1412" i="64"/>
  <c r="P1412" i="64"/>
  <c r="N1412" i="64"/>
  <c r="L1412" i="64"/>
  <c r="R1865" i="64"/>
  <c r="R1708" i="64"/>
  <c r="R2836" i="64"/>
  <c r="U2837" i="64" s="1"/>
  <c r="R1507" i="64"/>
  <c r="R3291" i="64"/>
  <c r="S1657" i="64"/>
  <c r="P1657" i="64"/>
  <c r="L1657" i="64"/>
  <c r="W1657" i="64"/>
  <c r="N1657" i="64"/>
  <c r="W1538" i="64"/>
  <c r="N1538" i="64"/>
  <c r="P1538" i="64"/>
  <c r="L1538" i="64"/>
  <c r="P2095" i="64"/>
  <c r="N2095" i="64"/>
  <c r="L2095" i="64"/>
  <c r="S2095" i="64"/>
  <c r="W2095" i="64"/>
  <c r="W1491" i="64"/>
  <c r="S1491" i="64"/>
  <c r="P1491" i="64"/>
  <c r="L1491" i="64"/>
  <c r="N1491" i="64"/>
  <c r="R1505" i="64"/>
  <c r="W1942" i="64"/>
  <c r="P1942" i="64"/>
  <c r="N1942" i="64"/>
  <c r="L1942" i="64"/>
  <c r="R1756" i="64"/>
  <c r="S1581" i="64"/>
  <c r="R2444" i="64"/>
  <c r="R1959" i="64"/>
  <c r="W1404" i="64"/>
  <c r="N1404" i="64"/>
  <c r="P1404" i="64"/>
  <c r="L1404" i="64"/>
  <c r="N1188" i="64"/>
  <c r="W1188" i="64"/>
  <c r="P1188" i="64"/>
  <c r="P2361" i="64"/>
  <c r="R1982" i="64"/>
  <c r="R1296" i="64"/>
  <c r="W1196" i="64"/>
  <c r="P1196" i="64"/>
  <c r="N1196" i="64"/>
  <c r="L1196" i="64"/>
  <c r="S1397" i="64"/>
  <c r="P1397" i="64"/>
  <c r="N1397" i="64"/>
  <c r="W1397" i="64"/>
  <c r="L1397" i="64"/>
  <c r="R1499" i="64"/>
  <c r="N902" i="64"/>
  <c r="L902" i="64"/>
  <c r="P902" i="64"/>
  <c r="W902" i="64"/>
  <c r="S903" i="64"/>
  <c r="P1479" i="64"/>
  <c r="N1479" i="64"/>
  <c r="L1479" i="64"/>
  <c r="W1479" i="64"/>
  <c r="S1479" i="64"/>
  <c r="W1220" i="64"/>
  <c r="P1220" i="64"/>
  <c r="N1220" i="64"/>
  <c r="L1220" i="64"/>
  <c r="P1107" i="64"/>
  <c r="N1107" i="64"/>
  <c r="L1107" i="64"/>
  <c r="W1107" i="64"/>
  <c r="S1107" i="64"/>
  <c r="W970" i="64"/>
  <c r="P970" i="64"/>
  <c r="N970" i="64"/>
  <c r="L970" i="64"/>
  <c r="W359" i="64"/>
  <c r="S359" i="64"/>
  <c r="P359" i="64"/>
  <c r="L612" i="64"/>
  <c r="W612" i="64"/>
  <c r="P612" i="64"/>
  <c r="N612" i="64"/>
  <c r="L268" i="64"/>
  <c r="W268" i="64"/>
  <c r="P268" i="64"/>
  <c r="N268" i="64"/>
  <c r="W1264" i="64"/>
  <c r="P1264" i="64"/>
  <c r="N1264" i="64"/>
  <c r="L1264" i="64"/>
  <c r="P1443" i="64"/>
  <c r="N1443" i="64"/>
  <c r="L1443" i="64"/>
  <c r="W1443" i="64"/>
  <c r="S1443" i="64"/>
  <c r="R871" i="64"/>
  <c r="P1427" i="64"/>
  <c r="N1427" i="64"/>
  <c r="L1427" i="64"/>
  <c r="W1427" i="64"/>
  <c r="S1427" i="64"/>
  <c r="P736" i="64"/>
  <c r="N736" i="64"/>
  <c r="L736" i="64"/>
  <c r="W736" i="64"/>
  <c r="P1043" i="64"/>
  <c r="N1043" i="64"/>
  <c r="L1045" i="64"/>
  <c r="W1045" i="64"/>
  <c r="S1045" i="64"/>
  <c r="L573" i="64"/>
  <c r="W573" i="64"/>
  <c r="P573" i="64"/>
  <c r="N573" i="64"/>
  <c r="S573" i="64"/>
  <c r="N56" i="64"/>
  <c r="L56" i="64"/>
  <c r="W56" i="64"/>
  <c r="P56" i="64"/>
  <c r="P652" i="64"/>
  <c r="N652" i="64"/>
  <c r="L652" i="64"/>
  <c r="W652" i="64"/>
  <c r="R675" i="64"/>
  <c r="P581" i="64"/>
  <c r="N581" i="64"/>
  <c r="L581" i="64"/>
  <c r="W581" i="64"/>
  <c r="S581" i="64"/>
  <c r="P483" i="64"/>
  <c r="N483" i="64"/>
  <c r="L483" i="64"/>
  <c r="W483" i="64"/>
  <c r="S483" i="64"/>
  <c r="R453" i="64"/>
  <c r="P309" i="64"/>
  <c r="N309" i="64"/>
  <c r="L309" i="64"/>
  <c r="W309" i="64"/>
  <c r="S309" i="64"/>
  <c r="S623" i="64"/>
  <c r="N623" i="64"/>
  <c r="W623" i="64"/>
  <c r="P623" i="64"/>
  <c r="L623" i="64"/>
  <c r="W698" i="64"/>
  <c r="N698" i="64"/>
  <c r="P698" i="64"/>
  <c r="L698" i="64"/>
  <c r="S699" i="64"/>
  <c r="P653" i="64"/>
  <c r="N653" i="64"/>
  <c r="L653" i="64"/>
  <c r="S653" i="64"/>
  <c r="W653" i="64"/>
  <c r="P952" i="64"/>
  <c r="N952" i="64"/>
  <c r="L952" i="64"/>
  <c r="S953" i="64"/>
  <c r="W952" i="64"/>
  <c r="S37" i="64"/>
  <c r="N37" i="64"/>
  <c r="R37" i="64" s="1"/>
  <c r="W37" i="64"/>
  <c r="U3677" i="64"/>
  <c r="R3463" i="64"/>
  <c r="L3455" i="64"/>
  <c r="R3774" i="64"/>
  <c r="N3498" i="64"/>
  <c r="L3212" i="64"/>
  <c r="R3420" i="64"/>
  <c r="L3418" i="64"/>
  <c r="N3286" i="64"/>
  <c r="U3763" i="64"/>
  <c r="R2942" i="64"/>
  <c r="U2943" i="64" s="1"/>
  <c r="L2833" i="64"/>
  <c r="R2835" i="64"/>
  <c r="L3112" i="64"/>
  <c r="R3114" i="64"/>
  <c r="R3169" i="64"/>
  <c r="R2845" i="64"/>
  <c r="R2926" i="64"/>
  <c r="W2765" i="64"/>
  <c r="S2765" i="64"/>
  <c r="N2765" i="64"/>
  <c r="P2765" i="64"/>
  <c r="R3174" i="64"/>
  <c r="R2997" i="64"/>
  <c r="W3188" i="64"/>
  <c r="P3188" i="64"/>
  <c r="L3188" i="64"/>
  <c r="N3188" i="64"/>
  <c r="L2564" i="64"/>
  <c r="P2564" i="64"/>
  <c r="N2564" i="64"/>
  <c r="W2564" i="64"/>
  <c r="P2832" i="64"/>
  <c r="R2484" i="64"/>
  <c r="R2727" i="64"/>
  <c r="N2659" i="64"/>
  <c r="P2659" i="64"/>
  <c r="L2659" i="64"/>
  <c r="W2659" i="64"/>
  <c r="S2659" i="64"/>
  <c r="W2346" i="64"/>
  <c r="N2340" i="64"/>
  <c r="R2841" i="64"/>
  <c r="U2841" i="64" s="1"/>
  <c r="R2234" i="64"/>
  <c r="R1723" i="64"/>
  <c r="S2113" i="64"/>
  <c r="W2113" i="64"/>
  <c r="P2113" i="64"/>
  <c r="L2113" i="64"/>
  <c r="N2113" i="64"/>
  <c r="R2530" i="64"/>
  <c r="R1981" i="64"/>
  <c r="L3445" i="64"/>
  <c r="R3445" i="64" s="1"/>
  <c r="R3447" i="64"/>
  <c r="R2525" i="64"/>
  <c r="P2322" i="64"/>
  <c r="R2790" i="64"/>
  <c r="L2788" i="64"/>
  <c r="W1852" i="64"/>
  <c r="N1852" i="64"/>
  <c r="L1852" i="64"/>
  <c r="P1852" i="64"/>
  <c r="R2470" i="64"/>
  <c r="R2433" i="64"/>
  <c r="R2104" i="64"/>
  <c r="R1738" i="64"/>
  <c r="R1817" i="64"/>
  <c r="R1745" i="64"/>
  <c r="N1578" i="64"/>
  <c r="L1578" i="64"/>
  <c r="P1578" i="64"/>
  <c r="W1578" i="64"/>
  <c r="S1579" i="64"/>
  <c r="R2040" i="64"/>
  <c r="R1706" i="64"/>
  <c r="W1552" i="64"/>
  <c r="P1552" i="64"/>
  <c r="L1552" i="64"/>
  <c r="N1552" i="64"/>
  <c r="N1480" i="64"/>
  <c r="L1480" i="64"/>
  <c r="P1480" i="64"/>
  <c r="W1480" i="64"/>
  <c r="R1796" i="64"/>
  <c r="W1648" i="64"/>
  <c r="P1648" i="64"/>
  <c r="L1648" i="64"/>
  <c r="N1648" i="64"/>
  <c r="S1649" i="64"/>
  <c r="R2125" i="64"/>
  <c r="L2010" i="64"/>
  <c r="R2012" i="64"/>
  <c r="R2010" i="64" s="1"/>
  <c r="R2462" i="64"/>
  <c r="S1835" i="64"/>
  <c r="W1835" i="64"/>
  <c r="P1835" i="64"/>
  <c r="N1835" i="64"/>
  <c r="L1835" i="64"/>
  <c r="R2169" i="64"/>
  <c r="L1235" i="64"/>
  <c r="R1237" i="64"/>
  <c r="R1414" i="64"/>
  <c r="W1343" i="64"/>
  <c r="S1343" i="64"/>
  <c r="P1343" i="64"/>
  <c r="L1343" i="64"/>
  <c r="N1343" i="64"/>
  <c r="S1485" i="64"/>
  <c r="P1485" i="64"/>
  <c r="N1485" i="64"/>
  <c r="W1485" i="64"/>
  <c r="L1485" i="64"/>
  <c r="W1400" i="64"/>
  <c r="P1400" i="64"/>
  <c r="N1400" i="64"/>
  <c r="L1400" i="64"/>
  <c r="S1401" i="64"/>
  <c r="W1636" i="64"/>
  <c r="P1636" i="64"/>
  <c r="L1636" i="64"/>
  <c r="N1636" i="64"/>
  <c r="W1051" i="64"/>
  <c r="S1051" i="64"/>
  <c r="P1047" i="64"/>
  <c r="R1051" i="64"/>
  <c r="U1051" i="64" s="1"/>
  <c r="N1047" i="64"/>
  <c r="P1832" i="64"/>
  <c r="N1832" i="64"/>
  <c r="L1832" i="64"/>
  <c r="W1832" i="64"/>
  <c r="L993" i="64"/>
  <c r="W993" i="64"/>
  <c r="S993" i="64"/>
  <c r="P993" i="64"/>
  <c r="N993" i="64"/>
  <c r="N899" i="64"/>
  <c r="L899" i="64"/>
  <c r="W899" i="64"/>
  <c r="S899" i="64"/>
  <c r="P899" i="64"/>
  <c r="W1837" i="64"/>
  <c r="S1837" i="64"/>
  <c r="P1837" i="64"/>
  <c r="N1837" i="64"/>
  <c r="L1837" i="64"/>
  <c r="L1027" i="64"/>
  <c r="R1029" i="64"/>
  <c r="N1164" i="64"/>
  <c r="W1164" i="64"/>
  <c r="P1164" i="64"/>
  <c r="S1165" i="64"/>
  <c r="R881" i="64"/>
  <c r="L361" i="64"/>
  <c r="W361" i="64"/>
  <c r="S361" i="64"/>
  <c r="P361" i="64"/>
  <c r="N361" i="64"/>
  <c r="L265" i="64"/>
  <c r="W265" i="64"/>
  <c r="S265" i="64"/>
  <c r="P265" i="64"/>
  <c r="N265" i="64"/>
  <c r="W1138" i="64"/>
  <c r="P1138" i="64"/>
  <c r="N1138" i="64"/>
  <c r="S1139" i="64"/>
  <c r="S511" i="64"/>
  <c r="P511" i="64"/>
  <c r="N511" i="64"/>
  <c r="W511" i="64"/>
  <c r="L511" i="64"/>
  <c r="P1371" i="64"/>
  <c r="N1371" i="64"/>
  <c r="L1371" i="64"/>
  <c r="W1371" i="64"/>
  <c r="S1371" i="64"/>
  <c r="P1151" i="64"/>
  <c r="N1151" i="64"/>
  <c r="S1151" i="64"/>
  <c r="W1151" i="64"/>
  <c r="P437" i="64"/>
  <c r="N437" i="64"/>
  <c r="L437" i="64"/>
  <c r="W437" i="64"/>
  <c r="S437" i="64"/>
  <c r="P224" i="64"/>
  <c r="N224" i="64"/>
  <c r="L224" i="64"/>
  <c r="W224" i="64"/>
  <c r="R1435" i="64"/>
  <c r="P423" i="64"/>
  <c r="N423" i="64"/>
  <c r="L423" i="64"/>
  <c r="S423" i="64"/>
  <c r="W423" i="64"/>
  <c r="W143" i="64"/>
  <c r="S143" i="64"/>
  <c r="N143" i="64"/>
  <c r="L143" i="64"/>
  <c r="P143" i="64"/>
  <c r="P685" i="64"/>
  <c r="N685" i="64"/>
  <c r="L685" i="64"/>
  <c r="W685" i="64"/>
  <c r="S685" i="64"/>
  <c r="Q3323" i="62"/>
  <c r="K3319" i="62"/>
  <c r="M2482" i="62"/>
  <c r="Q2484" i="62"/>
  <c r="S255" i="64"/>
  <c r="W940" i="64"/>
  <c r="P940" i="64"/>
  <c r="P934" i="64" s="1"/>
  <c r="N940" i="64"/>
  <c r="L940" i="64"/>
  <c r="S941" i="64"/>
  <c r="M2952" i="62"/>
  <c r="P131" i="64"/>
  <c r="N131" i="64"/>
  <c r="L131" i="64"/>
  <c r="W131" i="64"/>
  <c r="S131" i="64"/>
  <c r="K1418" i="62"/>
  <c r="Q1420" i="62"/>
  <c r="Q1127" i="62"/>
  <c r="K1123" i="62"/>
  <c r="R2755" i="64"/>
  <c r="R3480" i="64"/>
  <c r="L3470" i="64"/>
  <c r="R3472" i="64"/>
  <c r="P3498" i="64"/>
  <c r="R3226" i="64"/>
  <c r="N3344" i="64"/>
  <c r="R3295" i="64"/>
  <c r="R3496" i="64"/>
  <c r="R3279" i="64"/>
  <c r="R2989" i="64"/>
  <c r="P3286" i="64"/>
  <c r="R3104" i="64"/>
  <c r="R3068" i="64"/>
  <c r="R3330" i="64"/>
  <c r="R3039" i="64"/>
  <c r="R2983" i="64"/>
  <c r="R2998" i="64"/>
  <c r="R2889" i="64"/>
  <c r="R2870" i="64"/>
  <c r="S3203" i="64"/>
  <c r="P3203" i="64"/>
  <c r="W3203" i="64"/>
  <c r="N3203" i="64"/>
  <c r="L3203" i="64"/>
  <c r="N2833" i="64"/>
  <c r="N3112" i="64"/>
  <c r="U3349" i="64"/>
  <c r="R2830" i="64"/>
  <c r="U2831" i="64" s="1"/>
  <c r="R2782" i="64"/>
  <c r="R2699" i="64"/>
  <c r="R2810" i="64"/>
  <c r="R2754" i="64"/>
  <c r="R2887" i="64"/>
  <c r="R2848" i="64"/>
  <c r="R2817" i="64"/>
  <c r="R2725" i="64"/>
  <c r="R2967" i="64"/>
  <c r="R2762" i="64"/>
  <c r="R2655" i="64"/>
  <c r="R3034" i="64"/>
  <c r="R2920" i="64"/>
  <c r="R2878" i="64"/>
  <c r="R2681" i="64"/>
  <c r="R2713" i="64"/>
  <c r="L2561" i="64"/>
  <c r="W2561" i="64"/>
  <c r="S2561" i="64"/>
  <c r="P2561" i="64"/>
  <c r="N2561" i="64"/>
  <c r="R3141" i="64"/>
  <c r="R2749" i="64"/>
  <c r="R2604" i="64"/>
  <c r="R3198" i="64"/>
  <c r="R2886" i="64"/>
  <c r="W2656" i="64"/>
  <c r="L2656" i="64"/>
  <c r="P2656" i="64"/>
  <c r="N2656" i="64"/>
  <c r="W2343" i="64"/>
  <c r="S2343" i="64"/>
  <c r="N2341" i="64"/>
  <c r="R2990" i="64"/>
  <c r="R2692" i="64"/>
  <c r="R2511" i="64"/>
  <c r="R2660" i="64"/>
  <c r="R2728" i="64"/>
  <c r="R2690" i="64"/>
  <c r="U2691" i="64" s="1"/>
  <c r="N2443" i="64"/>
  <c r="P2443" i="64"/>
  <c r="S2443" i="64"/>
  <c r="W2443" i="64"/>
  <c r="L2333" i="64"/>
  <c r="W2368" i="64"/>
  <c r="R2396" i="64"/>
  <c r="R2187" i="64"/>
  <c r="R2459" i="64"/>
  <c r="R2119" i="64"/>
  <c r="R2588" i="64"/>
  <c r="R2519" i="64"/>
  <c r="R2977" i="64"/>
  <c r="R2181" i="64"/>
  <c r="P2105" i="64"/>
  <c r="N2105" i="64"/>
  <c r="L2105" i="64"/>
  <c r="S2105" i="64"/>
  <c r="W2105" i="64"/>
  <c r="S2255" i="64"/>
  <c r="R2605" i="64"/>
  <c r="R2495" i="64"/>
  <c r="R2288" i="64"/>
  <c r="R2359" i="64"/>
  <c r="R2009" i="64"/>
  <c r="R2134" i="64"/>
  <c r="R1947" i="64"/>
  <c r="R2272" i="64"/>
  <c r="R1919" i="64"/>
  <c r="W1772" i="64"/>
  <c r="P1772" i="64"/>
  <c r="N1772" i="64"/>
  <c r="L1772" i="64"/>
  <c r="R2492" i="64"/>
  <c r="R1935" i="64"/>
  <c r="R2390" i="64"/>
  <c r="W2180" i="64"/>
  <c r="P2180" i="64"/>
  <c r="P2170" i="64" s="1"/>
  <c r="N2180" i="64"/>
  <c r="N2170" i="64" s="1"/>
  <c r="L2180" i="64"/>
  <c r="L2170" i="64" s="1"/>
  <c r="S2117" i="64"/>
  <c r="W1730" i="64"/>
  <c r="P1730" i="64"/>
  <c r="L1730" i="64"/>
  <c r="N1730" i="64"/>
  <c r="W1658" i="64"/>
  <c r="P1658" i="64"/>
  <c r="N1658" i="64"/>
  <c r="L1658" i="64"/>
  <c r="R2230" i="64"/>
  <c r="R2178" i="64"/>
  <c r="R2130" i="64"/>
  <c r="R2059" i="64"/>
  <c r="S1977" i="64"/>
  <c r="P1977" i="64"/>
  <c r="N1977" i="64"/>
  <c r="W1977" i="64"/>
  <c r="L1977" i="64"/>
  <c r="R1535" i="64"/>
  <c r="R2506" i="64"/>
  <c r="R2201" i="64"/>
  <c r="R2129" i="64"/>
  <c r="R1823" i="64"/>
  <c r="N1477" i="64"/>
  <c r="L1477" i="64"/>
  <c r="W1477" i="64"/>
  <c r="S1477" i="64"/>
  <c r="P1477" i="64"/>
  <c r="N1292" i="64"/>
  <c r="L1292" i="64"/>
  <c r="W1292" i="64"/>
  <c r="P1292" i="64"/>
  <c r="S1293" i="64"/>
  <c r="R2612" i="64"/>
  <c r="P1929" i="64"/>
  <c r="W1782" i="64"/>
  <c r="P1782" i="64"/>
  <c r="N1782" i="64"/>
  <c r="L1782" i="64"/>
  <c r="S1783" i="64"/>
  <c r="R2623" i="64"/>
  <c r="R2329" i="64"/>
  <c r="R2163" i="64"/>
  <c r="R1514" i="64"/>
  <c r="R2073" i="64"/>
  <c r="S1841" i="64"/>
  <c r="W1634" i="64"/>
  <c r="P1634" i="64"/>
  <c r="N1634" i="64"/>
  <c r="L1634" i="64"/>
  <c r="R1557" i="64"/>
  <c r="L1555" i="64"/>
  <c r="P1444" i="64"/>
  <c r="N1444" i="64"/>
  <c r="L1444" i="64"/>
  <c r="W1444" i="64"/>
  <c r="R2317" i="64"/>
  <c r="T1497" i="64"/>
  <c r="R2839" i="64"/>
  <c r="S1883" i="64"/>
  <c r="W1883" i="64"/>
  <c r="P1883" i="64"/>
  <c r="N1883" i="64"/>
  <c r="L1883" i="64"/>
  <c r="R1567" i="64"/>
  <c r="R1390" i="64"/>
  <c r="R1896" i="64"/>
  <c r="R1545" i="64"/>
  <c r="R1288" i="64"/>
  <c r="R2065" i="64"/>
  <c r="S1447" i="64"/>
  <c r="P1447" i="64"/>
  <c r="L1447" i="64"/>
  <c r="W1447" i="64"/>
  <c r="N1447" i="64"/>
  <c r="P1199" i="64"/>
  <c r="N1199" i="64"/>
  <c r="L1199" i="64"/>
  <c r="W1199" i="64"/>
  <c r="S1199" i="64"/>
  <c r="W1018" i="64"/>
  <c r="S1019" i="64"/>
  <c r="R1421" i="64"/>
  <c r="W778" i="64"/>
  <c r="P778" i="64"/>
  <c r="N778" i="64"/>
  <c r="L778" i="64"/>
  <c r="W1250" i="64"/>
  <c r="P1250" i="64"/>
  <c r="N1250" i="64"/>
  <c r="L1250" i="64"/>
  <c r="L477" i="64"/>
  <c r="W477" i="64"/>
  <c r="P477" i="64"/>
  <c r="N477" i="64"/>
  <c r="S477" i="64"/>
  <c r="S1005" i="64"/>
  <c r="P1005" i="64"/>
  <c r="P1003" i="64" s="1"/>
  <c r="L1005" i="64"/>
  <c r="N1005" i="64"/>
  <c r="N1003" i="64" s="1"/>
  <c r="W1005" i="64"/>
  <c r="N638" i="64"/>
  <c r="L638" i="64"/>
  <c r="W638" i="64"/>
  <c r="P638" i="64"/>
  <c r="S639" i="64"/>
  <c r="N530" i="64"/>
  <c r="L530" i="64"/>
  <c r="S531" i="64"/>
  <c r="W530" i="64"/>
  <c r="P530" i="64"/>
  <c r="P802" i="64"/>
  <c r="N802" i="64"/>
  <c r="L802" i="64"/>
  <c r="W802" i="64"/>
  <c r="P553" i="64"/>
  <c r="N553" i="64"/>
  <c r="L553" i="64"/>
  <c r="W553" i="64"/>
  <c r="S553" i="64"/>
  <c r="W1340" i="64"/>
  <c r="P1340" i="64"/>
  <c r="N1340" i="64"/>
  <c r="L1340" i="64"/>
  <c r="W565" i="64"/>
  <c r="S565" i="64"/>
  <c r="P565" i="64"/>
  <c r="N565" i="64"/>
  <c r="L565" i="64"/>
  <c r="W766" i="64"/>
  <c r="P766" i="64"/>
  <c r="N766" i="64"/>
  <c r="S767" i="64"/>
  <c r="S1197" i="64"/>
  <c r="W320" i="64"/>
  <c r="P320" i="64"/>
  <c r="L320" i="64"/>
  <c r="K3380" i="62"/>
  <c r="Q3380" i="62" s="1"/>
  <c r="Q3388" i="62"/>
  <c r="T3389" i="62" s="1"/>
  <c r="P288" i="64"/>
  <c r="N288" i="64"/>
  <c r="L288" i="64"/>
  <c r="W288" i="64"/>
  <c r="Q3047" i="62"/>
  <c r="W1054" i="64"/>
  <c r="P1054" i="64"/>
  <c r="L1054" i="64"/>
  <c r="S1055" i="64"/>
  <c r="W742" i="64"/>
  <c r="S743" i="64"/>
  <c r="P112" i="64"/>
  <c r="N112" i="64"/>
  <c r="L112" i="64"/>
  <c r="W112" i="64"/>
  <c r="S113" i="64"/>
  <c r="Q3143" i="62"/>
  <c r="Q2919" i="62"/>
  <c r="R377" i="64"/>
  <c r="S735" i="64"/>
  <c r="P508" i="64"/>
  <c r="N508" i="64"/>
  <c r="L508" i="64"/>
  <c r="W508" i="64"/>
  <c r="S509" i="64"/>
  <c r="S351" i="64"/>
  <c r="W351" i="64"/>
  <c r="P351" i="64"/>
  <c r="W845" i="64"/>
  <c r="S845" i="64"/>
  <c r="P845" i="64"/>
  <c r="N845" i="64"/>
  <c r="L845" i="64"/>
  <c r="W1424" i="64"/>
  <c r="P1424" i="64"/>
  <c r="N1424" i="64"/>
  <c r="L1424" i="64"/>
  <c r="R3564" i="64"/>
  <c r="U3707" i="64"/>
  <c r="U3363" i="64"/>
  <c r="R3502" i="64"/>
  <c r="L3500" i="64"/>
  <c r="R3173" i="64"/>
  <c r="R3048" i="64"/>
  <c r="R3288" i="64"/>
  <c r="L3286" i="64"/>
  <c r="R3229" i="64"/>
  <c r="R3162" i="64"/>
  <c r="R2941" i="64"/>
  <c r="R3277" i="64"/>
  <c r="P3113" i="64"/>
  <c r="R3045" i="64"/>
  <c r="R3759" i="64"/>
  <c r="R3037" i="64"/>
  <c r="R2993" i="64"/>
  <c r="R2913" i="64"/>
  <c r="U2913" i="64" s="1"/>
  <c r="L3492" i="64"/>
  <c r="R3018" i="64"/>
  <c r="R3108" i="64"/>
  <c r="L3136" i="64"/>
  <c r="R2847" i="64"/>
  <c r="R2958" i="64"/>
  <c r="P2833" i="64"/>
  <c r="P3112" i="64"/>
  <c r="P2796" i="64"/>
  <c r="R3207" i="64"/>
  <c r="R2882" i="64"/>
  <c r="U2883" i="64" s="1"/>
  <c r="R3171" i="64"/>
  <c r="R2879" i="64"/>
  <c r="R2814" i="64"/>
  <c r="R3017" i="64"/>
  <c r="R2988" i="64"/>
  <c r="R3191" i="64"/>
  <c r="R2685" i="64"/>
  <c r="R3025" i="64"/>
  <c r="R2862" i="64"/>
  <c r="R3178" i="64"/>
  <c r="R2850" i="64"/>
  <c r="U2851" i="64" s="1"/>
  <c r="N2644" i="64"/>
  <c r="P2644" i="64"/>
  <c r="W2644" i="64"/>
  <c r="R2852" i="64"/>
  <c r="L2540" i="64"/>
  <c r="N2540" i="64"/>
  <c r="W2540" i="64"/>
  <c r="P2540" i="64"/>
  <c r="R2705" i="64"/>
  <c r="R3150" i="64"/>
  <c r="R2522" i="64"/>
  <c r="R2641" i="64"/>
  <c r="P2637" i="64"/>
  <c r="P2633" i="64" s="1"/>
  <c r="S2637" i="64"/>
  <c r="N2633" i="64"/>
  <c r="W2637" i="64"/>
  <c r="W2334" i="64"/>
  <c r="S2335" i="64"/>
  <c r="P2334" i="64"/>
  <c r="P2332" i="64" s="1"/>
  <c r="N2334" i="64"/>
  <c r="N2332" i="64" s="1"/>
  <c r="L2334" i="64"/>
  <c r="R2505" i="64"/>
  <c r="R2472" i="64"/>
  <c r="P2377" i="64"/>
  <c r="N2377" i="64"/>
  <c r="W2377" i="64"/>
  <c r="S2377" i="64"/>
  <c r="L2377" i="64"/>
  <c r="S3183" i="64"/>
  <c r="P2570" i="64"/>
  <c r="N2570" i="64"/>
  <c r="L2570" i="64"/>
  <c r="W2570" i="64"/>
  <c r="W2676" i="64"/>
  <c r="N2676" i="64"/>
  <c r="L2676" i="64"/>
  <c r="P2676" i="64"/>
  <c r="R2328" i="64"/>
  <c r="R2524" i="64"/>
  <c r="P1916" i="64"/>
  <c r="N1916" i="64"/>
  <c r="L1916" i="64"/>
  <c r="W1916" i="64"/>
  <c r="R2056" i="64"/>
  <c r="W2721" i="64"/>
  <c r="S2721" i="64"/>
  <c r="P2721" i="64"/>
  <c r="N2721" i="64"/>
  <c r="L2721" i="64"/>
  <c r="R2318" i="64"/>
  <c r="U2319" i="64" s="1"/>
  <c r="R2662" i="64"/>
  <c r="P2565" i="64"/>
  <c r="N2565" i="64"/>
  <c r="L2565" i="64"/>
  <c r="W2565" i="64"/>
  <c r="S2565" i="64"/>
  <c r="R2293" i="64"/>
  <c r="R2164" i="64"/>
  <c r="S2097" i="64"/>
  <c r="P2097" i="64"/>
  <c r="N2097" i="64"/>
  <c r="W2097" i="64"/>
  <c r="L2097" i="64"/>
  <c r="R2255" i="64"/>
  <c r="R1973" i="64"/>
  <c r="R2820" i="64"/>
  <c r="R2324" i="64"/>
  <c r="L2322" i="64"/>
  <c r="R1736" i="64"/>
  <c r="P1971" i="64"/>
  <c r="N1971" i="64"/>
  <c r="L1971" i="64"/>
  <c r="S1971" i="64"/>
  <c r="W1971" i="64"/>
  <c r="R2393" i="64"/>
  <c r="R2058" i="64"/>
  <c r="W1769" i="64"/>
  <c r="S1769" i="64"/>
  <c r="P1769" i="64"/>
  <c r="N1769" i="64"/>
  <c r="L1769" i="64"/>
  <c r="S2547" i="64"/>
  <c r="P2547" i="64"/>
  <c r="N2547" i="64"/>
  <c r="W2547" i="64"/>
  <c r="L2547" i="64"/>
  <c r="R2450" i="64"/>
  <c r="R2653" i="64"/>
  <c r="S1993" i="64"/>
  <c r="W1993" i="64"/>
  <c r="P1993" i="64"/>
  <c r="N1993" i="64"/>
  <c r="L1993" i="64"/>
  <c r="R1727" i="64"/>
  <c r="P1656" i="64"/>
  <c r="N1656" i="64"/>
  <c r="L1656" i="64"/>
  <c r="W1656" i="64"/>
  <c r="R2407" i="64"/>
  <c r="R2175" i="64"/>
  <c r="U2175" i="64" s="1"/>
  <c r="R2186" i="64"/>
  <c r="P1701" i="64"/>
  <c r="N1701" i="64"/>
  <c r="L1701" i="64"/>
  <c r="W1701" i="64"/>
  <c r="S1701" i="64"/>
  <c r="P1628" i="64"/>
  <c r="N1628" i="64"/>
  <c r="L1628" i="64"/>
  <c r="W1628" i="64"/>
  <c r="W1610" i="64"/>
  <c r="P1610" i="64"/>
  <c r="N1610" i="64"/>
  <c r="L1610" i="64"/>
  <c r="R1542" i="64"/>
  <c r="L1540" i="64"/>
  <c r="N1413" i="64"/>
  <c r="L1413" i="64"/>
  <c r="W1413" i="64"/>
  <c r="S1413" i="64"/>
  <c r="P1413" i="64"/>
  <c r="P2373" i="64"/>
  <c r="N2373" i="64"/>
  <c r="L2373" i="64"/>
  <c r="W2373" i="64"/>
  <c r="S2373" i="64"/>
  <c r="R2996" i="64"/>
  <c r="R2321" i="64"/>
  <c r="R1958" i="64"/>
  <c r="S1931" i="64"/>
  <c r="W1740" i="64"/>
  <c r="P1740" i="64"/>
  <c r="N1740" i="64"/>
  <c r="L1740" i="64"/>
  <c r="P1641" i="64"/>
  <c r="N1641" i="64"/>
  <c r="L1641" i="64"/>
  <c r="S1641" i="64"/>
  <c r="W1641" i="64"/>
  <c r="R1825" i="64"/>
  <c r="S1629" i="64"/>
  <c r="R2957" i="64"/>
  <c r="R2055" i="64"/>
  <c r="R2120" i="64"/>
  <c r="R1873" i="64"/>
  <c r="R1452" i="64"/>
  <c r="R1962" i="64"/>
  <c r="P1398" i="64"/>
  <c r="N1398" i="64"/>
  <c r="L1398" i="64"/>
  <c r="W1398" i="64"/>
  <c r="S1399" i="64"/>
  <c r="W1388" i="64"/>
  <c r="P1388" i="64"/>
  <c r="N1388" i="64"/>
  <c r="L1388" i="64"/>
  <c r="W1270" i="64"/>
  <c r="P1270" i="64"/>
  <c r="N1270" i="64"/>
  <c r="L1270" i="64"/>
  <c r="S1271" i="64"/>
  <c r="S1445" i="64"/>
  <c r="P1445" i="64"/>
  <c r="N1445" i="64"/>
  <c r="W1445" i="64"/>
  <c r="L1445" i="64"/>
  <c r="P1291" i="64"/>
  <c r="N1291" i="64"/>
  <c r="L1291" i="64"/>
  <c r="W1291" i="64"/>
  <c r="S1291" i="64"/>
  <c r="P1415" i="64"/>
  <c r="N1415" i="64"/>
  <c r="L1415" i="64"/>
  <c r="W1415" i="64"/>
  <c r="S1415" i="64"/>
  <c r="P1382" i="64"/>
  <c r="N1382" i="64"/>
  <c r="L1382" i="64"/>
  <c r="W1382" i="64"/>
  <c r="S1383" i="64"/>
  <c r="R1323" i="64"/>
  <c r="P1442" i="64"/>
  <c r="N1442" i="64"/>
  <c r="L1442" i="64"/>
  <c r="W1442" i="64"/>
  <c r="P1367" i="64"/>
  <c r="N1367" i="64"/>
  <c r="L1367" i="64"/>
  <c r="W1367" i="64"/>
  <c r="S1367" i="64"/>
  <c r="P1163" i="64"/>
  <c r="N1163" i="64"/>
  <c r="W1163" i="64"/>
  <c r="S1163" i="64"/>
  <c r="W1320" i="64"/>
  <c r="N1320" i="64"/>
  <c r="P1320" i="64"/>
  <c r="L1320" i="64"/>
  <c r="S1321" i="64"/>
  <c r="S931" i="64"/>
  <c r="P931" i="64"/>
  <c r="N931" i="64"/>
  <c r="W931" i="64"/>
  <c r="L931" i="64"/>
  <c r="W1143" i="64"/>
  <c r="N1143" i="64"/>
  <c r="S1143" i="64"/>
  <c r="P1143" i="64"/>
  <c r="N244" i="64"/>
  <c r="W244" i="64"/>
  <c r="P244" i="64"/>
  <c r="N771" i="64"/>
  <c r="L771" i="64"/>
  <c r="P771" i="64"/>
  <c r="W771" i="64"/>
  <c r="S771" i="64"/>
  <c r="N635" i="64"/>
  <c r="L635" i="64"/>
  <c r="P635" i="64"/>
  <c r="W635" i="64"/>
  <c r="S635" i="64"/>
  <c r="S1209" i="64"/>
  <c r="P824" i="64"/>
  <c r="N824" i="64"/>
  <c r="L824" i="64"/>
  <c r="W824" i="64"/>
  <c r="P956" i="64"/>
  <c r="N956" i="64"/>
  <c r="L956" i="64"/>
  <c r="W956" i="64"/>
  <c r="R1501" i="64"/>
  <c r="R1017" i="64"/>
  <c r="P580" i="64"/>
  <c r="N580" i="64"/>
  <c r="L580" i="64"/>
  <c r="W580" i="64"/>
  <c r="W833" i="64"/>
  <c r="S833" i="64"/>
  <c r="P833" i="64"/>
  <c r="N833" i="64"/>
  <c r="L833" i="64"/>
  <c r="P464" i="64"/>
  <c r="N464" i="64"/>
  <c r="L464" i="64"/>
  <c r="W464" i="64"/>
  <c r="N387" i="64"/>
  <c r="L387" i="64"/>
  <c r="S387" i="64"/>
  <c r="P387" i="64"/>
  <c r="W387" i="64"/>
  <c r="S187" i="64"/>
  <c r="P187" i="64"/>
  <c r="N187" i="64"/>
  <c r="L187" i="64"/>
  <c r="W187" i="64"/>
  <c r="L769" i="64"/>
  <c r="W769" i="64"/>
  <c r="S769" i="64"/>
  <c r="M3137" i="62"/>
  <c r="S643" i="64"/>
  <c r="P643" i="64"/>
  <c r="N643" i="64"/>
  <c r="W643" i="64"/>
  <c r="L643" i="64"/>
  <c r="N181" i="64"/>
  <c r="L181" i="64"/>
  <c r="W181" i="64"/>
  <c r="P181" i="64"/>
  <c r="S181" i="64"/>
  <c r="Q3031" i="62"/>
  <c r="S1225" i="64"/>
  <c r="S829" i="64"/>
  <c r="P829" i="64"/>
  <c r="L829" i="64"/>
  <c r="W829" i="64"/>
  <c r="N829" i="64"/>
  <c r="S599" i="64"/>
  <c r="N599" i="64"/>
  <c r="P599" i="64"/>
  <c r="L599" i="64"/>
  <c r="W599" i="64"/>
  <c r="P55" i="64"/>
  <c r="N55" i="64"/>
  <c r="L55" i="64"/>
  <c r="S55" i="64"/>
  <c r="W55" i="64"/>
  <c r="Q2617" i="62"/>
  <c r="M2595" i="62"/>
  <c r="L926" i="64"/>
  <c r="W926" i="64"/>
  <c r="P926" i="64"/>
  <c r="P1150" i="64"/>
  <c r="N1150" i="64"/>
  <c r="W1150" i="64"/>
  <c r="Q3473" i="62"/>
  <c r="K3471" i="62"/>
  <c r="S827" i="64"/>
  <c r="P827" i="64"/>
  <c r="N827" i="64"/>
  <c r="W827" i="64"/>
  <c r="L827" i="64"/>
  <c r="S61" i="64"/>
  <c r="P61" i="64"/>
  <c r="N61" i="64"/>
  <c r="W61" i="64"/>
  <c r="L61" i="64"/>
  <c r="P392" i="64"/>
  <c r="N392" i="64"/>
  <c r="L392" i="64"/>
  <c r="W392" i="64"/>
  <c r="S393" i="64"/>
  <c r="Q2603" i="62"/>
  <c r="K2595" i="62"/>
  <c r="R1751" i="64"/>
  <c r="R2536" i="64"/>
  <c r="N1590" i="64"/>
  <c r="L1590" i="64"/>
  <c r="W1590" i="64"/>
  <c r="P1590" i="64"/>
  <c r="U3527" i="64"/>
  <c r="R3352" i="64"/>
  <c r="R3559" i="64"/>
  <c r="U3247" i="64"/>
  <c r="R3799" i="64"/>
  <c r="L3797" i="64"/>
  <c r="R3797" i="64" s="1"/>
  <c r="U3415" i="64"/>
  <c r="R3159" i="64"/>
  <c r="R2934" i="64"/>
  <c r="R2974" i="64"/>
  <c r="R3202" i="64"/>
  <c r="R3389" i="64"/>
  <c r="U3389" i="64" s="1"/>
  <c r="L3224" i="64"/>
  <c r="R3227" i="64"/>
  <c r="L3225" i="64"/>
  <c r="R3109" i="64"/>
  <c r="R3078" i="64"/>
  <c r="U3079" i="64" s="1"/>
  <c r="R3000" i="64"/>
  <c r="U3001" i="64" s="1"/>
  <c r="R3353" i="64"/>
  <c r="R2880" i="64"/>
  <c r="U3253" i="64"/>
  <c r="R2976" i="64"/>
  <c r="R2938" i="64"/>
  <c r="L3209" i="64"/>
  <c r="R3209" i="64" s="1"/>
  <c r="R3211" i="64"/>
  <c r="R3014" i="64"/>
  <c r="R2682" i="64"/>
  <c r="S3189" i="64"/>
  <c r="R2760" i="64"/>
  <c r="W2640" i="64"/>
  <c r="P2640" i="64"/>
  <c r="N2640" i="64"/>
  <c r="S2641" i="64"/>
  <c r="L3192" i="64"/>
  <c r="R3192" i="64" s="1"/>
  <c r="R3194" i="64"/>
  <c r="L2537" i="64"/>
  <c r="W2537" i="64"/>
  <c r="P2537" i="64"/>
  <c r="N2537" i="64"/>
  <c r="S2537" i="64"/>
  <c r="R3013" i="64"/>
  <c r="R3055" i="64"/>
  <c r="L2633" i="64"/>
  <c r="R2635" i="64"/>
  <c r="R3061" i="64"/>
  <c r="P2714" i="64"/>
  <c r="N2714" i="64"/>
  <c r="L2714" i="64"/>
  <c r="W2714" i="64"/>
  <c r="R2679" i="64"/>
  <c r="S2631" i="64"/>
  <c r="P2631" i="64"/>
  <c r="P2595" i="64" s="1"/>
  <c r="N2631" i="64"/>
  <c r="N2595" i="64" s="1"/>
  <c r="W2631" i="64"/>
  <c r="W2310" i="64"/>
  <c r="P2310" i="64"/>
  <c r="N2310" i="64"/>
  <c r="L2310" i="64"/>
  <c r="R2628" i="64"/>
  <c r="R2375" i="64"/>
  <c r="R2799" i="64"/>
  <c r="L2797" i="64"/>
  <c r="R2668" i="64"/>
  <c r="R2541" i="64"/>
  <c r="N2395" i="64"/>
  <c r="L2395" i="64"/>
  <c r="P2395" i="64"/>
  <c r="W2395" i="64"/>
  <c r="S2395" i="64"/>
  <c r="R2826" i="64"/>
  <c r="R2597" i="64"/>
  <c r="R2544" i="64"/>
  <c r="R2502" i="64"/>
  <c r="R2355" i="64"/>
  <c r="R2266" i="64"/>
  <c r="R2863" i="64"/>
  <c r="R2549" i="64"/>
  <c r="R2419" i="64"/>
  <c r="W2078" i="64"/>
  <c r="P2078" i="64"/>
  <c r="N2078" i="64"/>
  <c r="L2078" i="64"/>
  <c r="R2677" i="64"/>
  <c r="R2386" i="64"/>
  <c r="R2140" i="64"/>
  <c r="S2667" i="64"/>
  <c r="P2667" i="64"/>
  <c r="W2667" i="64"/>
  <c r="N2667" i="64"/>
  <c r="L2667" i="64"/>
  <c r="L2277" i="64"/>
  <c r="R2279" i="64"/>
  <c r="W1741" i="64"/>
  <c r="S1741" i="64"/>
  <c r="L1741" i="64"/>
  <c r="P1741" i="64"/>
  <c r="N1741" i="64"/>
  <c r="R2709" i="64"/>
  <c r="R2471" i="64"/>
  <c r="W2177" i="64"/>
  <c r="S2177" i="64"/>
  <c r="P2177" i="64"/>
  <c r="P2171" i="64" s="1"/>
  <c r="N2177" i="64"/>
  <c r="N2171" i="64" s="1"/>
  <c r="L2177" i="64"/>
  <c r="R2634" i="64"/>
  <c r="R2551" i="64"/>
  <c r="R2303" i="64"/>
  <c r="L2301" i="64"/>
  <c r="R2301" i="64" s="1"/>
  <c r="R2060" i="64"/>
  <c r="R2739" i="64"/>
  <c r="L2737" i="64"/>
  <c r="R2468" i="64"/>
  <c r="R3145" i="64"/>
  <c r="R1965" i="64"/>
  <c r="R1760" i="64"/>
  <c r="R1989" i="64"/>
  <c r="R2159" i="64"/>
  <c r="R2112" i="64"/>
  <c r="W1652" i="64"/>
  <c r="P1652" i="64"/>
  <c r="N1652" i="64"/>
  <c r="L1652" i="64"/>
  <c r="W1349" i="64"/>
  <c r="S1349" i="64"/>
  <c r="P1349" i="64"/>
  <c r="N1349" i="64"/>
  <c r="L1349" i="64"/>
  <c r="P2661" i="64"/>
  <c r="W2661" i="64"/>
  <c r="S2661" i="64"/>
  <c r="N2661" i="64"/>
  <c r="L2661" i="64"/>
  <c r="R2066" i="64"/>
  <c r="R1682" i="64"/>
  <c r="R1603" i="64"/>
  <c r="P2165" i="64"/>
  <c r="P2161" i="64" s="1"/>
  <c r="N2165" i="64"/>
  <c r="N2161" i="64" s="1"/>
  <c r="S2165" i="64"/>
  <c r="L2165" i="64"/>
  <c r="W2165" i="64"/>
  <c r="R1950" i="64"/>
  <c r="P1608" i="64"/>
  <c r="N1608" i="64"/>
  <c r="L1608" i="64"/>
  <c r="W1608" i="64"/>
  <c r="N1540" i="64"/>
  <c r="R2503" i="64"/>
  <c r="S2079" i="64"/>
  <c r="R1753" i="64"/>
  <c r="W1661" i="64"/>
  <c r="S1661" i="64"/>
  <c r="P1661" i="64"/>
  <c r="N1661" i="64"/>
  <c r="L1661" i="64"/>
  <c r="W1920" i="64"/>
  <c r="P1920" i="64"/>
  <c r="N1920" i="64"/>
  <c r="L1920" i="64"/>
  <c r="R2246" i="64"/>
  <c r="S1943" i="64"/>
  <c r="S1773" i="64"/>
  <c r="R1529" i="64"/>
  <c r="R2115" i="64"/>
  <c r="R2084" i="64"/>
  <c r="R1509" i="64"/>
  <c r="R2270" i="64"/>
  <c r="U2271" i="64" s="1"/>
  <c r="S2063" i="64"/>
  <c r="P2063" i="64"/>
  <c r="W2063" i="64"/>
  <c r="N2063" i="64"/>
  <c r="L2063" i="64"/>
  <c r="R1847" i="64"/>
  <c r="R1803" i="64"/>
  <c r="R1494" i="64"/>
  <c r="P1336" i="64"/>
  <c r="N1336" i="64"/>
  <c r="L1336" i="64"/>
  <c r="W1336" i="64"/>
  <c r="S1215" i="64"/>
  <c r="P1334" i="64"/>
  <c r="N1334" i="64"/>
  <c r="L1334" i="64"/>
  <c r="W1334" i="64"/>
  <c r="S1335" i="64"/>
  <c r="W1223" i="64"/>
  <c r="S1223" i="64"/>
  <c r="P1223" i="64"/>
  <c r="L1223" i="64"/>
  <c r="N1223" i="64"/>
  <c r="R2216" i="64"/>
  <c r="P1577" i="64"/>
  <c r="N1577" i="64"/>
  <c r="L1577" i="64"/>
  <c r="W1577" i="64"/>
  <c r="S1577" i="64"/>
  <c r="W1834" i="64"/>
  <c r="P1834" i="64"/>
  <c r="N1834" i="64"/>
  <c r="L1834" i="64"/>
  <c r="W1861" i="64"/>
  <c r="S1861" i="64"/>
  <c r="P1861" i="64"/>
  <c r="N1861" i="64"/>
  <c r="L1861" i="64"/>
  <c r="S1249" i="64"/>
  <c r="P1249" i="64"/>
  <c r="N1249" i="64"/>
  <c r="L1249" i="64"/>
  <c r="W1249" i="64"/>
  <c r="W1158" i="64"/>
  <c r="P1158" i="64"/>
  <c r="N1158" i="64"/>
  <c r="W991" i="64"/>
  <c r="S991" i="64"/>
  <c r="N991" i="64"/>
  <c r="P991" i="64"/>
  <c r="L991" i="64"/>
  <c r="R2296" i="64"/>
  <c r="L1929" i="64"/>
  <c r="L900" i="64"/>
  <c r="N900" i="64"/>
  <c r="W900" i="64"/>
  <c r="P900" i="64"/>
  <c r="R2008" i="64"/>
  <c r="W1015" i="64"/>
  <c r="S1015" i="64"/>
  <c r="N920" i="64"/>
  <c r="W920" i="64"/>
  <c r="W607" i="64"/>
  <c r="S607" i="64"/>
  <c r="P607" i="64"/>
  <c r="N607" i="64"/>
  <c r="L607" i="64"/>
  <c r="W306" i="64"/>
  <c r="P306" i="64"/>
  <c r="N306" i="64"/>
  <c r="L306" i="64"/>
  <c r="S307" i="64"/>
  <c r="L576" i="64"/>
  <c r="P576" i="64"/>
  <c r="N576" i="64"/>
  <c r="W576" i="64"/>
  <c r="L436" i="64"/>
  <c r="W436" i="64"/>
  <c r="P436" i="64"/>
  <c r="N436" i="64"/>
  <c r="L337" i="64"/>
  <c r="W337" i="64"/>
  <c r="S337" i="64"/>
  <c r="P337" i="64"/>
  <c r="N337" i="64"/>
  <c r="P1130" i="64"/>
  <c r="N1130" i="64"/>
  <c r="W1130" i="64"/>
  <c r="N758" i="64"/>
  <c r="L758" i="64"/>
  <c r="P758" i="64"/>
  <c r="S759" i="64"/>
  <c r="W758" i="64"/>
  <c r="N614" i="64"/>
  <c r="L614" i="64"/>
  <c r="W614" i="64"/>
  <c r="P614" i="64"/>
  <c r="S615" i="64"/>
  <c r="W1009" i="64"/>
  <c r="S1009" i="64"/>
  <c r="W1086" i="64"/>
  <c r="P1086" i="64"/>
  <c r="P1084" i="64" s="1"/>
  <c r="N1086" i="64"/>
  <c r="N1084" i="64" s="1"/>
  <c r="L1086" i="64"/>
  <c r="S1087" i="64"/>
  <c r="R1014" i="64"/>
  <c r="S921" i="64"/>
  <c r="W921" i="64"/>
  <c r="N921" i="64"/>
  <c r="W718" i="64"/>
  <c r="P718" i="64"/>
  <c r="N718" i="64"/>
  <c r="L718" i="64"/>
  <c r="S719" i="64"/>
  <c r="P649" i="64"/>
  <c r="N649" i="64"/>
  <c r="L649" i="64"/>
  <c r="W649" i="64"/>
  <c r="S649" i="64"/>
  <c r="R531" i="64"/>
  <c r="W405" i="64"/>
  <c r="S405" i="64"/>
  <c r="S291" i="64"/>
  <c r="P291" i="64"/>
  <c r="N291" i="64"/>
  <c r="L291" i="64"/>
  <c r="W291" i="64"/>
  <c r="P757" i="64"/>
  <c r="N757" i="64"/>
  <c r="L757" i="64"/>
  <c r="W757" i="64"/>
  <c r="S757" i="64"/>
  <c r="P529" i="64"/>
  <c r="N529" i="64"/>
  <c r="L529" i="64"/>
  <c r="W529" i="64"/>
  <c r="S529" i="64"/>
  <c r="R441" i="64"/>
  <c r="P269" i="64"/>
  <c r="N269" i="64"/>
  <c r="L269" i="64"/>
  <c r="W269" i="64"/>
  <c r="S269" i="64"/>
  <c r="S165" i="64"/>
  <c r="P165" i="64"/>
  <c r="L165" i="64"/>
  <c r="N165" i="64"/>
  <c r="W165" i="64"/>
  <c r="L340" i="64"/>
  <c r="N340" i="64"/>
  <c r="P340" i="64"/>
  <c r="W340" i="64"/>
  <c r="N283" i="64"/>
  <c r="L283" i="64"/>
  <c r="W283" i="64"/>
  <c r="P283" i="64"/>
  <c r="S283" i="64"/>
  <c r="Q3279" i="62"/>
  <c r="P421" i="64"/>
  <c r="N421" i="64"/>
  <c r="L421" i="64"/>
  <c r="W421" i="64"/>
  <c r="S421" i="64"/>
  <c r="R1020" i="64"/>
  <c r="W258" i="64"/>
  <c r="P258" i="64"/>
  <c r="S259" i="64"/>
  <c r="O3149" i="62"/>
  <c r="Q3151" i="62"/>
  <c r="P733" i="64"/>
  <c r="N733" i="64"/>
  <c r="L733" i="64"/>
  <c r="W733" i="64"/>
  <c r="S733" i="64"/>
  <c r="W416" i="64"/>
  <c r="P416" i="64"/>
  <c r="L416" i="64"/>
  <c r="N416" i="64"/>
  <c r="Q3377" i="62"/>
  <c r="K3367" i="62"/>
  <c r="Q3367" i="62" s="1"/>
  <c r="P107" i="64"/>
  <c r="N107" i="64"/>
  <c r="L107" i="64"/>
  <c r="S107" i="64"/>
  <c r="W107" i="64"/>
  <c r="W490" i="64"/>
  <c r="P490" i="64"/>
  <c r="N490" i="64"/>
  <c r="L490" i="64"/>
  <c r="W830" i="64"/>
  <c r="P830" i="64"/>
  <c r="N830" i="64"/>
  <c r="L830" i="64"/>
  <c r="S831" i="64"/>
  <c r="W43" i="64"/>
  <c r="S43" i="64"/>
  <c r="N43" i="64"/>
  <c r="L43" i="64"/>
  <c r="W122" i="64"/>
  <c r="P122" i="64"/>
  <c r="N122" i="64"/>
  <c r="L122" i="64"/>
  <c r="S123" i="64"/>
  <c r="M2371" i="62"/>
  <c r="O2595" i="62"/>
  <c r="S141" i="64"/>
  <c r="W141" i="64"/>
  <c r="P141" i="64"/>
  <c r="N141" i="64"/>
  <c r="L141" i="64"/>
  <c r="P532" i="64"/>
  <c r="N532" i="64"/>
  <c r="L532" i="64"/>
  <c r="W532" i="64"/>
  <c r="S533" i="64"/>
  <c r="V368" i="62"/>
  <c r="O368" i="62"/>
  <c r="M368" i="62"/>
  <c r="K368" i="62"/>
  <c r="R369" i="62"/>
  <c r="V52" i="62"/>
  <c r="K52" i="62"/>
  <c r="O52" i="62"/>
  <c r="M52" i="62"/>
  <c r="O389" i="62"/>
  <c r="M389" i="62"/>
  <c r="K389" i="62"/>
  <c r="V389" i="62"/>
  <c r="R389" i="62"/>
  <c r="V302" i="62"/>
  <c r="M302" i="62"/>
  <c r="O302" i="62"/>
  <c r="K302" i="62"/>
  <c r="O350" i="62"/>
  <c r="K350" i="62"/>
  <c r="M350" i="62"/>
  <c r="V350" i="62"/>
  <c r="R149" i="62"/>
  <c r="O149" i="62"/>
  <c r="M149" i="62"/>
  <c r="K149" i="62"/>
  <c r="V149" i="62"/>
  <c r="R315" i="62"/>
  <c r="O315" i="62"/>
  <c r="M315" i="62"/>
  <c r="K315" i="62"/>
  <c r="V315" i="62"/>
  <c r="V198" i="62"/>
  <c r="O198" i="62"/>
  <c r="M198" i="62"/>
  <c r="K198" i="62"/>
  <c r="R199" i="62"/>
  <c r="Q3629" i="62"/>
  <c r="K3627" i="62"/>
  <c r="S373" i="64"/>
  <c r="P373" i="64"/>
  <c r="L373" i="64"/>
  <c r="W373" i="64"/>
  <c r="M1596" i="62"/>
  <c r="P800" i="64"/>
  <c r="N800" i="64"/>
  <c r="L800" i="64"/>
  <c r="W800" i="64"/>
  <c r="S801" i="64"/>
  <c r="Q1253" i="62"/>
  <c r="T1253" i="62" s="1"/>
  <c r="K1245" i="62"/>
  <c r="M1815" i="62"/>
  <c r="Q1386" i="62"/>
  <c r="K1376" i="62"/>
  <c r="Q1877" i="62"/>
  <c r="Q2163" i="62"/>
  <c r="K2161" i="62"/>
  <c r="K279" i="62"/>
  <c r="V279" i="62"/>
  <c r="R279" i="62"/>
  <c r="M279" i="62"/>
  <c r="O279" i="62"/>
  <c r="O554" i="62"/>
  <c r="M554" i="62"/>
  <c r="K554" i="62"/>
  <c r="V554" i="62"/>
  <c r="O341" i="62"/>
  <c r="K341" i="62"/>
  <c r="V341" i="62"/>
  <c r="R341" i="62"/>
  <c r="M341" i="62"/>
  <c r="V293" i="62"/>
  <c r="M293" i="62"/>
  <c r="O293" i="62"/>
  <c r="K293" i="62"/>
  <c r="R293" i="62"/>
  <c r="O54" i="62"/>
  <c r="M54" i="62"/>
  <c r="K54" i="62"/>
  <c r="V54" i="62"/>
  <c r="O333" i="62"/>
  <c r="V333" i="62"/>
  <c r="R333" i="62"/>
  <c r="M333" i="62"/>
  <c r="K333" i="62"/>
  <c r="K221" i="62"/>
  <c r="R221" i="62"/>
  <c r="V221" i="62"/>
  <c r="O221" i="62"/>
  <c r="M221" i="62"/>
  <c r="V158" i="62"/>
  <c r="O158" i="62"/>
  <c r="M158" i="62"/>
  <c r="K158" i="62"/>
  <c r="R159" i="62"/>
  <c r="R251" i="62"/>
  <c r="V251" i="62"/>
  <c r="O251" i="62"/>
  <c r="M251" i="62"/>
  <c r="K251" i="62"/>
  <c r="P1386" i="64"/>
  <c r="N1386" i="64"/>
  <c r="L1386" i="64"/>
  <c r="W1386" i="64"/>
  <c r="R1612" i="64"/>
  <c r="R2424" i="64"/>
  <c r="R1502" i="64"/>
  <c r="R1476" i="64"/>
  <c r="P1359" i="64"/>
  <c r="N1359" i="64"/>
  <c r="L1359" i="64"/>
  <c r="W1359" i="64"/>
  <c r="S1359" i="64"/>
  <c r="R875" i="64"/>
  <c r="R1132" i="64"/>
  <c r="W362" i="64"/>
  <c r="P362" i="64"/>
  <c r="N362" i="64"/>
  <c r="L362" i="64"/>
  <c r="R1464" i="64"/>
  <c r="N1168" i="64"/>
  <c r="W1168" i="64"/>
  <c r="P1168" i="64"/>
  <c r="P927" i="64"/>
  <c r="L927" i="64"/>
  <c r="W927" i="64"/>
  <c r="S927" i="64"/>
  <c r="R1437" i="64"/>
  <c r="R791" i="64"/>
  <c r="P159" i="64"/>
  <c r="N159" i="64"/>
  <c r="L159" i="64"/>
  <c r="W159" i="64"/>
  <c r="S159" i="64"/>
  <c r="W1308" i="64"/>
  <c r="N1308" i="64"/>
  <c r="N1306" i="64" s="1"/>
  <c r="L1308" i="64"/>
  <c r="P1308" i="64"/>
  <c r="P1306" i="64" s="1"/>
  <c r="Q3117" i="62"/>
  <c r="R1757" i="64"/>
  <c r="N1235" i="64"/>
  <c r="W538" i="64"/>
  <c r="P538" i="64"/>
  <c r="N538" i="64"/>
  <c r="L538" i="64"/>
  <c r="P459" i="64"/>
  <c r="N459" i="64"/>
  <c r="L459" i="64"/>
  <c r="W459" i="64"/>
  <c r="S459" i="64"/>
  <c r="R975" i="64"/>
  <c r="R808" i="64"/>
  <c r="R1197" i="64"/>
  <c r="S765" i="64"/>
  <c r="P765" i="64"/>
  <c r="L765" i="64"/>
  <c r="N765" i="64"/>
  <c r="W765" i="64"/>
  <c r="S465" i="64"/>
  <c r="P465" i="64"/>
  <c r="L465" i="64"/>
  <c r="W465" i="64"/>
  <c r="N465" i="64"/>
  <c r="P183" i="64"/>
  <c r="N183" i="64"/>
  <c r="L183" i="64"/>
  <c r="W183" i="64"/>
  <c r="S183" i="64"/>
  <c r="M3327" i="62"/>
  <c r="Q3329" i="62"/>
  <c r="Q3191" i="62"/>
  <c r="R485" i="64"/>
  <c r="K3626" i="62"/>
  <c r="Q3628" i="62"/>
  <c r="R560" i="64"/>
  <c r="R1069" i="64"/>
  <c r="Q3094" i="62"/>
  <c r="R992" i="64"/>
  <c r="R176" i="64"/>
  <c r="R1074" i="64"/>
  <c r="W380" i="64"/>
  <c r="P380" i="64"/>
  <c r="S381" i="64"/>
  <c r="N380" i="64"/>
  <c r="L380" i="64"/>
  <c r="Q3083" i="62"/>
  <c r="W694" i="64"/>
  <c r="P694" i="64"/>
  <c r="N694" i="64"/>
  <c r="L694" i="64"/>
  <c r="R235" i="64"/>
  <c r="R77" i="64"/>
  <c r="Q2588" i="62"/>
  <c r="R210" i="64"/>
  <c r="Q2707" i="62"/>
  <c r="S559" i="64"/>
  <c r="P559" i="64"/>
  <c r="N559" i="64"/>
  <c r="W559" i="64"/>
  <c r="L559" i="64"/>
  <c r="W352" i="64"/>
  <c r="P352" i="64"/>
  <c r="L352" i="64"/>
  <c r="N352" i="64"/>
  <c r="Q3400" i="62"/>
  <c r="T3401" i="62" s="1"/>
  <c r="M3627" i="62"/>
  <c r="M3625" i="62" s="1"/>
  <c r="Q2666" i="62"/>
  <c r="M2633" i="62"/>
  <c r="Q2537" i="62"/>
  <c r="K2461" i="62"/>
  <c r="Q2463" i="62"/>
  <c r="O2952" i="62"/>
  <c r="Q2806" i="62"/>
  <c r="Q2627" i="62"/>
  <c r="R1028" i="64"/>
  <c r="R1026" i="64" s="1"/>
  <c r="L1026" i="64"/>
  <c r="R838" i="64"/>
  <c r="M2796" i="62"/>
  <c r="Q2508" i="62"/>
  <c r="R81" i="64"/>
  <c r="Q3079" i="62"/>
  <c r="Q3001" i="62"/>
  <c r="Q2958" i="62"/>
  <c r="P289" i="64"/>
  <c r="N289" i="64"/>
  <c r="L289" i="64"/>
  <c r="W289" i="64"/>
  <c r="S289" i="64"/>
  <c r="K3796" i="62"/>
  <c r="Q3796" i="62" s="1"/>
  <c r="Q3798" i="62"/>
  <c r="Q3039" i="62"/>
  <c r="Q2911" i="62"/>
  <c r="T2911" i="62" s="1"/>
  <c r="Q2514" i="62"/>
  <c r="K2736" i="62"/>
  <c r="Q2738" i="62"/>
  <c r="O2953" i="62"/>
  <c r="Q2759" i="62"/>
  <c r="M2404" i="62"/>
  <c r="W276" i="64"/>
  <c r="P276" i="64"/>
  <c r="N276" i="64"/>
  <c r="L276" i="64"/>
  <c r="Q3006" i="62"/>
  <c r="Q2830" i="62"/>
  <c r="Q3293" i="62"/>
  <c r="K3287" i="62"/>
  <c r="Q3134" i="62"/>
  <c r="T3135" i="62" s="1"/>
  <c r="Q2921" i="62"/>
  <c r="Q2808" i="62"/>
  <c r="Q2219" i="62"/>
  <c r="Q2038" i="62"/>
  <c r="K2036" i="62"/>
  <c r="Q1776" i="62"/>
  <c r="K1774" i="62"/>
  <c r="Q3101" i="62"/>
  <c r="Q2567" i="62"/>
  <c r="Q2503" i="62"/>
  <c r="O2341" i="62"/>
  <c r="Q2343" i="62"/>
  <c r="T3631" i="62"/>
  <c r="Q1932" i="62"/>
  <c r="M2594" i="62"/>
  <c r="M2460" i="62"/>
  <c r="Q2134" i="62"/>
  <c r="Q1302" i="62"/>
  <c r="S715" i="64"/>
  <c r="P715" i="64"/>
  <c r="N715" i="64"/>
  <c r="W715" i="64"/>
  <c r="L715" i="64"/>
  <c r="Q2076" i="62"/>
  <c r="Q2362" i="62"/>
  <c r="K2360" i="62"/>
  <c r="O1815" i="62"/>
  <c r="R402" i="64"/>
  <c r="Q1872" i="62"/>
  <c r="T1873" i="62" s="1"/>
  <c r="O272" i="62"/>
  <c r="M272" i="62"/>
  <c r="K272" i="62"/>
  <c r="V272" i="62"/>
  <c r="R273" i="62"/>
  <c r="V277" i="62"/>
  <c r="M277" i="62"/>
  <c r="O277" i="62"/>
  <c r="K277" i="62"/>
  <c r="R277" i="62"/>
  <c r="O53" i="62"/>
  <c r="M53" i="62"/>
  <c r="K53" i="62"/>
  <c r="V53" i="62"/>
  <c r="R53" i="62"/>
  <c r="V400" i="62"/>
  <c r="O400" i="62"/>
  <c r="M400" i="62"/>
  <c r="K400" i="62"/>
  <c r="R401" i="62"/>
  <c r="O163" i="62"/>
  <c r="M163" i="62"/>
  <c r="V163" i="62"/>
  <c r="R163" i="62"/>
  <c r="K163" i="62"/>
  <c r="K177" i="62"/>
  <c r="R177" i="62"/>
  <c r="V177" i="62"/>
  <c r="O177" i="62"/>
  <c r="M177" i="62"/>
  <c r="R2366" i="64"/>
  <c r="R1667" i="64"/>
  <c r="R1368" i="64"/>
  <c r="R1892" i="64"/>
  <c r="R2083" i="64"/>
  <c r="R1348" i="64"/>
  <c r="R1649" i="64"/>
  <c r="R1344" i="64"/>
  <c r="W1850" i="64"/>
  <c r="P1850" i="64"/>
  <c r="N1850" i="64"/>
  <c r="L1850" i="64"/>
  <c r="P1184" i="64"/>
  <c r="N1184" i="64"/>
  <c r="W1184" i="64"/>
  <c r="R1991" i="64"/>
  <c r="P1644" i="64"/>
  <c r="N1644" i="64"/>
  <c r="L1644" i="64"/>
  <c r="W1644" i="64"/>
  <c r="R1175" i="64"/>
  <c r="P1011" i="64"/>
  <c r="N1011" i="64"/>
  <c r="S1011" i="64"/>
  <c r="W1011" i="64"/>
  <c r="R1209" i="64"/>
  <c r="W806" i="64"/>
  <c r="P806" i="64"/>
  <c r="N806" i="64"/>
  <c r="L806" i="64"/>
  <c r="R1333" i="64"/>
  <c r="R1183" i="64"/>
  <c r="R1338" i="64"/>
  <c r="R1133" i="64"/>
  <c r="W982" i="64"/>
  <c r="P982" i="64"/>
  <c r="N982" i="64"/>
  <c r="L982" i="64"/>
  <c r="R1616" i="64"/>
  <c r="P481" i="64"/>
  <c r="N481" i="64"/>
  <c r="L481" i="64"/>
  <c r="W481" i="64"/>
  <c r="S481" i="64"/>
  <c r="W206" i="64"/>
  <c r="P206" i="64"/>
  <c r="N206" i="64"/>
  <c r="L206" i="64"/>
  <c r="W153" i="64"/>
  <c r="S153" i="64"/>
  <c r="P153" i="64"/>
  <c r="N153" i="64"/>
  <c r="L153" i="64"/>
  <c r="R1243" i="64"/>
  <c r="R509" i="64"/>
  <c r="R759" i="64"/>
  <c r="P389" i="64"/>
  <c r="N389" i="64"/>
  <c r="L389" i="64"/>
  <c r="W389" i="64"/>
  <c r="S389" i="64"/>
  <c r="R714" i="64"/>
  <c r="P640" i="64"/>
  <c r="N640" i="64"/>
  <c r="L640" i="64"/>
  <c r="W640" i="64"/>
  <c r="S641" i="64"/>
  <c r="P536" i="64"/>
  <c r="N536" i="64"/>
  <c r="L536" i="64"/>
  <c r="W536" i="64"/>
  <c r="P450" i="64"/>
  <c r="N450" i="64"/>
  <c r="L450" i="64"/>
  <c r="W450" i="64"/>
  <c r="R199" i="64"/>
  <c r="P1374" i="64"/>
  <c r="N1374" i="64"/>
  <c r="L1374" i="64"/>
  <c r="W1374" i="64"/>
  <c r="R173" i="64"/>
  <c r="N1510" i="64"/>
  <c r="L1510" i="64"/>
  <c r="W1510" i="64"/>
  <c r="P1510" i="64"/>
  <c r="S1511" i="64"/>
  <c r="S451" i="64"/>
  <c r="P451" i="64"/>
  <c r="N451" i="64"/>
  <c r="W451" i="64"/>
  <c r="L451" i="64"/>
  <c r="N129" i="64"/>
  <c r="L129" i="64"/>
  <c r="P129" i="64"/>
  <c r="W129" i="64"/>
  <c r="S129" i="64"/>
  <c r="Q3027" i="62"/>
  <c r="W1252" i="64"/>
  <c r="N1252" i="64"/>
  <c r="P1252" i="64"/>
  <c r="L1252" i="64"/>
  <c r="P462" i="64"/>
  <c r="N462" i="64"/>
  <c r="L462" i="64"/>
  <c r="W462" i="64"/>
  <c r="N160" i="64"/>
  <c r="L160" i="64"/>
  <c r="W160" i="64"/>
  <c r="P160" i="64"/>
  <c r="O3196" i="62"/>
  <c r="R853" i="64"/>
  <c r="Q3070" i="62"/>
  <c r="W1119" i="64"/>
  <c r="S1119" i="64"/>
  <c r="P1119" i="64"/>
  <c r="N1119" i="64"/>
  <c r="L1119" i="64"/>
  <c r="S139" i="64"/>
  <c r="P139" i="64"/>
  <c r="W139" i="64"/>
  <c r="N139" i="64"/>
  <c r="L139" i="64"/>
  <c r="Q3128" i="62"/>
  <c r="R666" i="64"/>
  <c r="R69" i="64"/>
  <c r="Q2582" i="62"/>
  <c r="R860" i="64"/>
  <c r="Q3218" i="62"/>
  <c r="Q3177" i="62"/>
  <c r="Q2941" i="62"/>
  <c r="R1096" i="64"/>
  <c r="R795" i="64"/>
  <c r="R522" i="64"/>
  <c r="K3164" i="62"/>
  <c r="R735" i="64"/>
  <c r="P577" i="64"/>
  <c r="N577" i="64"/>
  <c r="L577" i="64"/>
  <c r="W577" i="64"/>
  <c r="S577" i="64"/>
  <c r="O3626" i="62"/>
  <c r="O3624" i="62" s="1"/>
  <c r="W604" i="64"/>
  <c r="P604" i="64"/>
  <c r="N604" i="64"/>
  <c r="L604" i="64"/>
  <c r="R313" i="64"/>
  <c r="Q2932" i="62"/>
  <c r="Q2767" i="62"/>
  <c r="O2633" i="62"/>
  <c r="Q2572" i="62"/>
  <c r="K2276" i="62"/>
  <c r="Q2278" i="62"/>
  <c r="P901" i="64"/>
  <c r="N901" i="64"/>
  <c r="L901" i="64"/>
  <c r="W901" i="64"/>
  <c r="S901" i="64"/>
  <c r="R579" i="64"/>
  <c r="R358" i="64"/>
  <c r="Q3216" i="62"/>
  <c r="P689" i="64"/>
  <c r="N689" i="64"/>
  <c r="L689" i="64"/>
  <c r="W689" i="64"/>
  <c r="S689" i="64"/>
  <c r="Q2992" i="62"/>
  <c r="O2306" i="62"/>
  <c r="Q2581" i="62"/>
  <c r="P673" i="64"/>
  <c r="N673" i="64"/>
  <c r="L673" i="64"/>
  <c r="W673" i="64"/>
  <c r="S673" i="64"/>
  <c r="P133" i="64"/>
  <c r="N133" i="64"/>
  <c r="L133" i="64"/>
  <c r="W133" i="64"/>
  <c r="S133" i="64"/>
  <c r="Q3016" i="62"/>
  <c r="M2736" i="62"/>
  <c r="S1117" i="64"/>
  <c r="N1117" i="64"/>
  <c r="W1117" i="64"/>
  <c r="P1117" i="64"/>
  <c r="L1117" i="64"/>
  <c r="R648" i="64"/>
  <c r="O2404" i="62"/>
  <c r="Q2106" i="62"/>
  <c r="K2333" i="62"/>
  <c r="Q2333" i="62" s="1"/>
  <c r="Q2335" i="62"/>
  <c r="W889" i="64"/>
  <c r="S889" i="64"/>
  <c r="P889" i="64"/>
  <c r="N889" i="64"/>
  <c r="L889" i="64"/>
  <c r="K3281" i="62"/>
  <c r="Q3281" i="62" s="1"/>
  <c r="Q3283" i="62"/>
  <c r="Q2364" i="62"/>
  <c r="T3575" i="62"/>
  <c r="T2901" i="62"/>
  <c r="Q3541" i="62"/>
  <c r="Q1902" i="62"/>
  <c r="K1894" i="62"/>
  <c r="K1561" i="62"/>
  <c r="Q1563" i="62"/>
  <c r="Q1308" i="62"/>
  <c r="K1306" i="62"/>
  <c r="K1114" i="62"/>
  <c r="Q1116" i="62"/>
  <c r="M2797" i="62"/>
  <c r="O2594" i="62"/>
  <c r="O2460" i="62"/>
  <c r="M460" i="62"/>
  <c r="M456" i="62" s="1"/>
  <c r="K460" i="62"/>
  <c r="V460" i="62"/>
  <c r="O460" i="62"/>
  <c r="Q1804" i="62"/>
  <c r="K1800" i="62"/>
  <c r="K1870" i="62"/>
  <c r="P425" i="64"/>
  <c r="N425" i="64"/>
  <c r="L425" i="64"/>
  <c r="S425" i="64"/>
  <c r="W425" i="64"/>
  <c r="Q923" i="62"/>
  <c r="O442" i="62"/>
  <c r="M442" i="62"/>
  <c r="K442" i="62"/>
  <c r="V442" i="62"/>
  <c r="V320" i="62"/>
  <c r="O320" i="62"/>
  <c r="M320" i="62"/>
  <c r="K320" i="62"/>
  <c r="K271" i="62"/>
  <c r="V271" i="62"/>
  <c r="R271" i="62"/>
  <c r="O271" i="62"/>
  <c r="M271" i="62"/>
  <c r="O878" i="62"/>
  <c r="V589" i="62"/>
  <c r="R589" i="62"/>
  <c r="O589" i="62"/>
  <c r="K589" i="62"/>
  <c r="M589" i="62"/>
  <c r="M1561" i="62"/>
  <c r="O290" i="62"/>
  <c r="M290" i="62"/>
  <c r="K290" i="62"/>
  <c r="V290" i="62"/>
  <c r="O266" i="62"/>
  <c r="M266" i="62"/>
  <c r="K266" i="62"/>
  <c r="V266" i="62"/>
  <c r="O46" i="62"/>
  <c r="M46" i="62"/>
  <c r="K46" i="62"/>
  <c r="V46" i="62"/>
  <c r="O305" i="62"/>
  <c r="V305" i="62"/>
  <c r="R305" i="62"/>
  <c r="K305" i="62"/>
  <c r="M305" i="62"/>
  <c r="R1524" i="64"/>
  <c r="R1615" i="64"/>
  <c r="R2432" i="64"/>
  <c r="R1506" i="64"/>
  <c r="R2327" i="64"/>
  <c r="W1406" i="64"/>
  <c r="P1406" i="64"/>
  <c r="N1406" i="64"/>
  <c r="L1406" i="64"/>
  <c r="R1731" i="64"/>
  <c r="S1595" i="64"/>
  <c r="P1595" i="64"/>
  <c r="N1595" i="64"/>
  <c r="W1595" i="64"/>
  <c r="L1595" i="64"/>
  <c r="R1922" i="64"/>
  <c r="W1226" i="64"/>
  <c r="P1226" i="64"/>
  <c r="N1226" i="64"/>
  <c r="L1226" i="64"/>
  <c r="R1472" i="64"/>
  <c r="P1384" i="64"/>
  <c r="N1384" i="64"/>
  <c r="L1384" i="64"/>
  <c r="W1384" i="64"/>
  <c r="R2449" i="64"/>
  <c r="R1285" i="64"/>
  <c r="R1854" i="64"/>
  <c r="P1469" i="64"/>
  <c r="P1463" i="64" s="1"/>
  <c r="N1469" i="64"/>
  <c r="N1463" i="64" s="1"/>
  <c r="L1469" i="64"/>
  <c r="L1463" i="64" s="1"/>
  <c r="W1469" i="64"/>
  <c r="S1469" i="64"/>
  <c r="R2076" i="64"/>
  <c r="R1253" i="64"/>
  <c r="R1749" i="64"/>
  <c r="P1160" i="64"/>
  <c r="N1160" i="64"/>
  <c r="W1160" i="64"/>
  <c r="R1322" i="64"/>
  <c r="R1247" i="64"/>
  <c r="R995" i="64"/>
  <c r="R776" i="64"/>
  <c r="R317" i="64"/>
  <c r="R1207" i="64"/>
  <c r="P804" i="64"/>
  <c r="N804" i="64"/>
  <c r="L804" i="64"/>
  <c r="W804" i="64"/>
  <c r="R2247" i="64"/>
  <c r="R986" i="64"/>
  <c r="R984" i="64" s="1"/>
  <c r="L984" i="64"/>
  <c r="R1889" i="64"/>
  <c r="R954" i="64"/>
  <c r="R1347" i="64"/>
  <c r="W1032" i="64"/>
  <c r="P1030" i="64"/>
  <c r="L1032" i="64"/>
  <c r="N1032" i="64"/>
  <c r="L961" i="64"/>
  <c r="R963" i="64"/>
  <c r="R328" i="64"/>
  <c r="R1079" i="64"/>
  <c r="R981" i="64"/>
  <c r="L979" i="64"/>
  <c r="W848" i="64"/>
  <c r="P848" i="64"/>
  <c r="N848" i="64"/>
  <c r="L848" i="64"/>
  <c r="P226" i="64"/>
  <c r="N226" i="64"/>
  <c r="L226" i="64"/>
  <c r="W226" i="64"/>
  <c r="Q3089" i="62"/>
  <c r="R1455" i="64"/>
  <c r="R1213" i="64"/>
  <c r="R790" i="64"/>
  <c r="P1632" i="64"/>
  <c r="N1632" i="64"/>
  <c r="L1632" i="64"/>
  <c r="W1632" i="64"/>
  <c r="R887" i="64"/>
  <c r="R222" i="64"/>
  <c r="Q3774" i="62"/>
  <c r="Q3478" i="62"/>
  <c r="R1077" i="64"/>
  <c r="R445" i="64"/>
  <c r="R185" i="64"/>
  <c r="R24" i="64"/>
  <c r="Q3229" i="62"/>
  <c r="K3137" i="62"/>
  <c r="Q3139" i="62"/>
  <c r="R936" i="64"/>
  <c r="R458" i="64"/>
  <c r="Q3347" i="62"/>
  <c r="Q3154" i="62"/>
  <c r="R891" i="64"/>
  <c r="W496" i="64"/>
  <c r="P496" i="64"/>
  <c r="N496" i="64"/>
  <c r="L496" i="64"/>
  <c r="S497" i="64"/>
  <c r="W350" i="64"/>
  <c r="P350" i="64"/>
  <c r="Q2994" i="62"/>
  <c r="R1335" i="64"/>
  <c r="R768" i="64"/>
  <c r="R680" i="64"/>
  <c r="S619" i="64"/>
  <c r="P619" i="64"/>
  <c r="N619" i="64"/>
  <c r="W619" i="64"/>
  <c r="L619" i="64"/>
  <c r="Q3557" i="62"/>
  <c r="K3555" i="62"/>
  <c r="Q3555" i="62" s="1"/>
  <c r="Q3352" i="62"/>
  <c r="Q3118" i="62"/>
  <c r="T3119" i="62" s="1"/>
  <c r="Q3073" i="62"/>
  <c r="Q2849" i="62"/>
  <c r="R475" i="64"/>
  <c r="R79" i="64"/>
  <c r="Q3092" i="62"/>
  <c r="Q2659" i="62"/>
  <c r="S327" i="64"/>
  <c r="N327" i="64"/>
  <c r="W327" i="64"/>
  <c r="P327" i="64"/>
  <c r="L327" i="64"/>
  <c r="R220" i="64"/>
  <c r="R546" i="64"/>
  <c r="Q3127" i="62"/>
  <c r="T3127" i="62" s="1"/>
  <c r="P825" i="64"/>
  <c r="N825" i="64"/>
  <c r="L825" i="64"/>
  <c r="W825" i="64"/>
  <c r="S825" i="64"/>
  <c r="R280" i="64"/>
  <c r="K3332" i="62"/>
  <c r="Q3332" i="62" s="1"/>
  <c r="Q3334" i="62"/>
  <c r="Q2517" i="62"/>
  <c r="Q2107" i="62"/>
  <c r="R1010" i="64"/>
  <c r="W836" i="64"/>
  <c r="P836" i="64"/>
  <c r="N836" i="64"/>
  <c r="Q3042" i="62"/>
  <c r="Q2778" i="62"/>
  <c r="K2776" i="62"/>
  <c r="Q2672" i="62"/>
  <c r="T2673" i="62" s="1"/>
  <c r="P1004" i="64"/>
  <c r="P1002" i="64" s="1"/>
  <c r="N1004" i="64"/>
  <c r="N1002" i="64" s="1"/>
  <c r="L1004" i="64"/>
  <c r="W1004" i="64"/>
  <c r="O2736" i="62"/>
  <c r="Q2528" i="62"/>
  <c r="T2529" i="62" s="1"/>
  <c r="Q2988" i="62"/>
  <c r="Q3217" i="62"/>
  <c r="K3213" i="62"/>
  <c r="W1034" i="64"/>
  <c r="N1034" i="64"/>
  <c r="L1034" i="64"/>
  <c r="S561" i="64"/>
  <c r="P561" i="64"/>
  <c r="L561" i="64"/>
  <c r="W561" i="64"/>
  <c r="N561" i="64"/>
  <c r="Q2980" i="62"/>
  <c r="Q2158" i="62"/>
  <c r="Q1557" i="62"/>
  <c r="K1555" i="62"/>
  <c r="Q1555" i="62" s="1"/>
  <c r="K2341" i="62"/>
  <c r="K3470" i="62"/>
  <c r="K3193" i="62"/>
  <c r="Q3193" i="62" s="1"/>
  <c r="Q3195" i="62"/>
  <c r="K2300" i="62"/>
  <c r="Q2300" i="62" s="1"/>
  <c r="Q2302" i="62"/>
  <c r="Q2009" i="62"/>
  <c r="K2005" i="62"/>
  <c r="K1471" i="62"/>
  <c r="Q1473" i="62"/>
  <c r="K1110" i="62"/>
  <c r="Q1110" i="62" s="1"/>
  <c r="Q1112" i="62"/>
  <c r="O3136" i="62"/>
  <c r="P111" i="64"/>
  <c r="N111" i="64"/>
  <c r="L111" i="64"/>
  <c r="W111" i="64"/>
  <c r="S111" i="64"/>
  <c r="O2170" i="62"/>
  <c r="O264" i="62"/>
  <c r="M264" i="62"/>
  <c r="K264" i="62"/>
  <c r="V264" i="62"/>
  <c r="R265" i="62"/>
  <c r="O282" i="62"/>
  <c r="M282" i="62"/>
  <c r="K282" i="62"/>
  <c r="V282" i="62"/>
  <c r="O250" i="62"/>
  <c r="M250" i="62"/>
  <c r="K250" i="62"/>
  <c r="V250" i="62"/>
  <c r="V261" i="62"/>
  <c r="M261" i="62"/>
  <c r="O261" i="62"/>
  <c r="K261" i="62"/>
  <c r="R261" i="62"/>
  <c r="R647" i="62"/>
  <c r="M647" i="62"/>
  <c r="V647" i="62"/>
  <c r="O647" i="62"/>
  <c r="K647" i="62"/>
  <c r="O693" i="62"/>
  <c r="M693" i="62"/>
  <c r="K693" i="62"/>
  <c r="V693" i="62"/>
  <c r="R693" i="62"/>
  <c r="O223" i="62"/>
  <c r="M223" i="62"/>
  <c r="V223" i="62"/>
  <c r="R223" i="62"/>
  <c r="K223" i="62"/>
  <c r="V450" i="62"/>
  <c r="O450" i="62"/>
  <c r="K450" i="62"/>
  <c r="M450" i="62"/>
  <c r="R451" i="62"/>
  <c r="P1109" i="64"/>
  <c r="N1109" i="64"/>
  <c r="L1109" i="64"/>
  <c r="W1109" i="64"/>
  <c r="S1109" i="64"/>
  <c r="L998" i="64"/>
  <c r="R1000" i="64"/>
  <c r="R998" i="64" s="1"/>
  <c r="R896" i="64"/>
  <c r="P1070" i="64"/>
  <c r="N1070" i="64"/>
  <c r="L1070" i="64"/>
  <c r="W1070" i="64"/>
  <c r="P248" i="64"/>
  <c r="N248" i="64"/>
  <c r="L248" i="64"/>
  <c r="W248" i="64"/>
  <c r="Q3140" i="62"/>
  <c r="K3136" i="62"/>
  <c r="P138" i="64"/>
  <c r="N138" i="64"/>
  <c r="L138" i="64"/>
  <c r="W138" i="64"/>
  <c r="S39" i="64"/>
  <c r="P39" i="64"/>
  <c r="N39" i="64"/>
  <c r="L39" i="64"/>
  <c r="W39" i="64"/>
  <c r="K3314" i="62"/>
  <c r="Q3314" i="62" s="1"/>
  <c r="Q3316" i="62"/>
  <c r="Q2920" i="62"/>
  <c r="K3197" i="62"/>
  <c r="Q3199" i="62"/>
  <c r="Q3282" i="62"/>
  <c r="K3280" i="62"/>
  <c r="Q3280" i="62" s="1"/>
  <c r="Q2222" i="62"/>
  <c r="K2220" i="62"/>
  <c r="P252" i="64"/>
  <c r="N252" i="64"/>
  <c r="W252" i="64"/>
  <c r="Q2473" i="62"/>
  <c r="T2473" i="62" s="1"/>
  <c r="R2007" i="64"/>
  <c r="L2005" i="64"/>
  <c r="R624" i="64"/>
  <c r="P584" i="64"/>
  <c r="N584" i="64"/>
  <c r="L584" i="64"/>
  <c r="W584" i="64"/>
  <c r="Q2781" i="62"/>
  <c r="T2781" i="62" s="1"/>
  <c r="R62" i="64"/>
  <c r="Q2966" i="62"/>
  <c r="Q1725" i="62"/>
  <c r="T1725" i="62" s="1"/>
  <c r="K1721" i="62"/>
  <c r="Q2791" i="62"/>
  <c r="K2789" i="62"/>
  <c r="Q2209" i="62"/>
  <c r="R382" i="64"/>
  <c r="Q2815" i="62"/>
  <c r="Q2414" i="62"/>
  <c r="T2415" i="62" s="1"/>
  <c r="K1880" i="62"/>
  <c r="Q1882" i="62"/>
  <c r="Q1678" i="62"/>
  <c r="M2071" i="62"/>
  <c r="M1361" i="62"/>
  <c r="Q1875" i="62"/>
  <c r="M1871" i="62"/>
  <c r="O1655" i="62"/>
  <c r="R76" i="64"/>
  <c r="Q2381" i="62"/>
  <c r="W274" i="64"/>
  <c r="N274" i="64"/>
  <c r="P274" i="64"/>
  <c r="L274" i="64"/>
  <c r="O2371" i="62"/>
  <c r="O624" i="62"/>
  <c r="M624" i="62"/>
  <c r="K624" i="62"/>
  <c r="V624" i="62"/>
  <c r="R625" i="62"/>
  <c r="M459" i="62"/>
  <c r="K459" i="62"/>
  <c r="O459" i="62"/>
  <c r="V459" i="62"/>
  <c r="R459" i="62"/>
  <c r="K263" i="62"/>
  <c r="V263" i="62"/>
  <c r="R263" i="62"/>
  <c r="M263" i="62"/>
  <c r="O263" i="62"/>
  <c r="V557" i="62"/>
  <c r="R557" i="62"/>
  <c r="O557" i="62"/>
  <c r="K557" i="62"/>
  <c r="M557" i="62"/>
  <c r="O274" i="62"/>
  <c r="M274" i="62"/>
  <c r="K274" i="62"/>
  <c r="V274" i="62"/>
  <c r="K194" i="62"/>
  <c r="V194" i="62"/>
  <c r="O194" i="62"/>
  <c r="M194" i="62"/>
  <c r="O686" i="62"/>
  <c r="M686" i="62"/>
  <c r="K686" i="62"/>
  <c r="V686" i="62"/>
  <c r="R687" i="62"/>
  <c r="V253" i="62"/>
  <c r="M253" i="62"/>
  <c r="O253" i="62"/>
  <c r="K253" i="62"/>
  <c r="R253" i="62"/>
  <c r="O304" i="62"/>
  <c r="V304" i="62"/>
  <c r="M304" i="62"/>
  <c r="K304" i="62"/>
  <c r="O38" i="62"/>
  <c r="M38" i="62"/>
  <c r="K38" i="62"/>
  <c r="V38" i="62"/>
  <c r="R283" i="62"/>
  <c r="V283" i="62"/>
  <c r="O283" i="62"/>
  <c r="M283" i="62"/>
  <c r="K283" i="62"/>
  <c r="V445" i="62"/>
  <c r="R445" i="62"/>
  <c r="O445" i="62"/>
  <c r="K445" i="62"/>
  <c r="M445" i="62"/>
  <c r="V142" i="62"/>
  <c r="O142" i="62"/>
  <c r="M142" i="62"/>
  <c r="K142" i="62"/>
  <c r="R143" i="62"/>
  <c r="V574" i="62"/>
  <c r="O574" i="62"/>
  <c r="K574" i="62"/>
  <c r="M574" i="62"/>
  <c r="R575" i="62"/>
  <c r="R1788" i="64"/>
  <c r="S1385" i="64"/>
  <c r="P1385" i="64"/>
  <c r="N1385" i="64"/>
  <c r="W1385" i="64"/>
  <c r="L1385" i="64"/>
  <c r="R1956" i="64"/>
  <c r="R1862" i="64"/>
  <c r="P2496" i="64"/>
  <c r="N2496" i="64"/>
  <c r="L2496" i="64"/>
  <c r="W2496" i="64"/>
  <c r="R1381" i="64"/>
  <c r="R1305" i="64"/>
  <c r="R1633" i="64"/>
  <c r="R1259" i="64"/>
  <c r="R2420" i="64"/>
  <c r="R1219" i="64"/>
  <c r="R2176" i="64"/>
  <c r="R1312" i="64"/>
  <c r="R1204" i="64"/>
  <c r="P2106" i="64"/>
  <c r="N2106" i="64"/>
  <c r="L2106" i="64"/>
  <c r="W2106" i="64"/>
  <c r="S2107" i="64"/>
  <c r="R1645" i="64"/>
  <c r="R2609" i="64"/>
  <c r="R1520" i="64"/>
  <c r="R864" i="64"/>
  <c r="P1481" i="64"/>
  <c r="N1481" i="64"/>
  <c r="L1481" i="64"/>
  <c r="W1481" i="64"/>
  <c r="S1481" i="64"/>
  <c r="R953" i="64"/>
  <c r="R793" i="64"/>
  <c r="R1301" i="64"/>
  <c r="W1023" i="64"/>
  <c r="S1023" i="64"/>
  <c r="P799" i="64"/>
  <c r="N799" i="64"/>
  <c r="L799" i="64"/>
  <c r="S799" i="64"/>
  <c r="W799" i="64"/>
  <c r="N650" i="64"/>
  <c r="L650" i="64"/>
  <c r="W650" i="64"/>
  <c r="S651" i="64"/>
  <c r="P650" i="64"/>
  <c r="R1108" i="64"/>
  <c r="R516" i="64"/>
  <c r="S463" i="64"/>
  <c r="P463" i="64"/>
  <c r="N463" i="64"/>
  <c r="W463" i="64"/>
  <c r="L463" i="64"/>
  <c r="R716" i="64"/>
  <c r="W374" i="64"/>
  <c r="P374" i="64"/>
  <c r="N374" i="64"/>
  <c r="L374" i="64"/>
  <c r="P618" i="64"/>
  <c r="N618" i="64"/>
  <c r="L618" i="64"/>
  <c r="W618" i="64"/>
  <c r="R1239" i="64"/>
  <c r="N1063" i="64"/>
  <c r="L1063" i="64"/>
  <c r="W1063" i="64"/>
  <c r="S1063" i="64"/>
  <c r="P1063" i="64"/>
  <c r="R703" i="64"/>
  <c r="P512" i="64"/>
  <c r="N512" i="64"/>
  <c r="L512" i="64"/>
  <c r="W512" i="64"/>
  <c r="S251" i="64"/>
  <c r="P251" i="64"/>
  <c r="N251" i="64"/>
  <c r="W251" i="64"/>
  <c r="R1066" i="64"/>
  <c r="R394" i="64"/>
  <c r="P884" i="64"/>
  <c r="N884" i="64"/>
  <c r="L884" i="64"/>
  <c r="W884" i="64"/>
  <c r="W209" i="64"/>
  <c r="S209" i="64"/>
  <c r="P209" i="64"/>
  <c r="N209" i="64"/>
  <c r="L209" i="64"/>
  <c r="R1225" i="64"/>
  <c r="R862" i="64"/>
  <c r="P60" i="64"/>
  <c r="N60" i="64"/>
  <c r="L60" i="64"/>
  <c r="W60" i="64"/>
  <c r="L1098" i="64"/>
  <c r="R1100" i="64"/>
  <c r="W586" i="64"/>
  <c r="P586" i="64"/>
  <c r="N586" i="64"/>
  <c r="L586" i="64"/>
  <c r="P1159" i="64"/>
  <c r="N1159" i="64"/>
  <c r="W1159" i="64"/>
  <c r="S1159" i="64"/>
  <c r="W622" i="64"/>
  <c r="P622" i="64"/>
  <c r="N622" i="64"/>
  <c r="L622" i="64"/>
  <c r="R321" i="64"/>
  <c r="Q3133" i="62"/>
  <c r="Q2991" i="62"/>
  <c r="P324" i="64"/>
  <c r="N324" i="64"/>
  <c r="L324" i="64"/>
  <c r="W324" i="64"/>
  <c r="R145" i="64"/>
  <c r="Q3335" i="62"/>
  <c r="K3333" i="62"/>
  <c r="Q3333" i="62" s="1"/>
  <c r="P136" i="64"/>
  <c r="N136" i="64"/>
  <c r="L136" i="64"/>
  <c r="W136" i="64"/>
  <c r="R949" i="64"/>
  <c r="L947" i="64"/>
  <c r="P737" i="64"/>
  <c r="N737" i="64"/>
  <c r="L737" i="64"/>
  <c r="W737" i="64"/>
  <c r="S737" i="64"/>
  <c r="K3554" i="62"/>
  <c r="Q3554" i="62" s="1"/>
  <c r="Q3556" i="62"/>
  <c r="W568" i="64"/>
  <c r="P568" i="64"/>
  <c r="N568" i="64"/>
  <c r="L568" i="64"/>
  <c r="S569" i="64"/>
  <c r="M3197" i="62"/>
  <c r="Q2927" i="62"/>
  <c r="U411" i="64"/>
  <c r="Q2497" i="62"/>
  <c r="M2220" i="62"/>
  <c r="W948" i="64"/>
  <c r="P948" i="64"/>
  <c r="P946" i="64" s="1"/>
  <c r="L948" i="64"/>
  <c r="N948" i="64"/>
  <c r="N946" i="64" s="1"/>
  <c r="R750" i="64"/>
  <c r="R207" i="64"/>
  <c r="R767" i="64"/>
  <c r="Q2943" i="62"/>
  <c r="Q2760" i="62"/>
  <c r="K2632" i="62"/>
  <c r="Q2634" i="62"/>
  <c r="T2635" i="62" s="1"/>
  <c r="Q2431" i="62"/>
  <c r="S347" i="64"/>
  <c r="P347" i="64"/>
  <c r="N347" i="64"/>
  <c r="W347" i="64"/>
  <c r="L347" i="64"/>
  <c r="R719" i="64"/>
  <c r="M3500" i="62"/>
  <c r="M3498" i="62" s="1"/>
  <c r="Q3502" i="62"/>
  <c r="Q2075" i="62"/>
  <c r="K2071" i="62"/>
  <c r="R154" i="64"/>
  <c r="Q2624" i="62"/>
  <c r="K2253" i="62"/>
  <c r="Q2200" i="62"/>
  <c r="K2198" i="62"/>
  <c r="L1998" i="64"/>
  <c r="R2000" i="64"/>
  <c r="R882" i="64"/>
  <c r="Q2695" i="62"/>
  <c r="Q2143" i="62"/>
  <c r="Q1517" i="62"/>
  <c r="K1513" i="62"/>
  <c r="Q2093" i="62"/>
  <c r="P1078" i="64"/>
  <c r="N1078" i="64"/>
  <c r="L1078" i="64"/>
  <c r="W1078" i="64"/>
  <c r="M3208" i="62"/>
  <c r="Q3208" i="62" s="1"/>
  <c r="Q3210" i="62"/>
  <c r="K2277" i="62"/>
  <c r="Q2279" i="62"/>
  <c r="K1968" i="62"/>
  <c r="Q1970" i="62"/>
  <c r="M1654" i="62"/>
  <c r="Q2782" i="62"/>
  <c r="Q1446" i="62"/>
  <c r="Q1255" i="62"/>
  <c r="K1030" i="62"/>
  <c r="Q1032" i="62"/>
  <c r="P928" i="64"/>
  <c r="N928" i="64"/>
  <c r="L928" i="64"/>
  <c r="W928" i="64"/>
  <c r="S929" i="64"/>
  <c r="Q3647" i="62"/>
  <c r="W696" i="64"/>
  <c r="P696" i="64"/>
  <c r="L696" i="64"/>
  <c r="N696" i="64"/>
  <c r="P135" i="64"/>
  <c r="N135" i="64"/>
  <c r="L135" i="64"/>
  <c r="S135" i="64"/>
  <c r="W135" i="64"/>
  <c r="K2126" i="62"/>
  <c r="O1432" i="62"/>
  <c r="Q1771" i="62"/>
  <c r="M3493" i="62"/>
  <c r="O256" i="62"/>
  <c r="M256" i="62"/>
  <c r="K256" i="62"/>
  <c r="V256" i="62"/>
  <c r="R257" i="62"/>
  <c r="O653" i="62"/>
  <c r="M653" i="62"/>
  <c r="K653" i="62"/>
  <c r="R653" i="62"/>
  <c r="V653" i="62"/>
  <c r="O258" i="62"/>
  <c r="M258" i="62"/>
  <c r="K258" i="62"/>
  <c r="V258" i="62"/>
  <c r="K186" i="62"/>
  <c r="V186" i="62"/>
  <c r="O186" i="62"/>
  <c r="M186" i="62"/>
  <c r="V394" i="62"/>
  <c r="O394" i="62"/>
  <c r="M394" i="62"/>
  <c r="K394" i="62"/>
  <c r="R395" i="62"/>
  <c r="V245" i="62"/>
  <c r="M245" i="62"/>
  <c r="O245" i="62"/>
  <c r="K245" i="62"/>
  <c r="R245" i="62"/>
  <c r="O37" i="62"/>
  <c r="M37" i="62"/>
  <c r="K37" i="62"/>
  <c r="V37" i="62"/>
  <c r="R37" i="62"/>
  <c r="R351" i="62"/>
  <c r="O351" i="62"/>
  <c r="M351" i="62"/>
  <c r="K351" i="62"/>
  <c r="V351" i="62"/>
  <c r="O381" i="62"/>
  <c r="M381" i="62"/>
  <c r="K381" i="62"/>
  <c r="V381" i="62"/>
  <c r="R381" i="62"/>
  <c r="S803" i="64"/>
  <c r="P803" i="64"/>
  <c r="N803" i="64"/>
  <c r="W803" i="64"/>
  <c r="L803" i="64"/>
  <c r="R888" i="64"/>
  <c r="R1460" i="64"/>
  <c r="R1298" i="64"/>
  <c r="R787" i="64"/>
  <c r="R925" i="64"/>
  <c r="R1952" i="64"/>
  <c r="W772" i="64"/>
  <c r="N772" i="64"/>
  <c r="W454" i="64"/>
  <c r="P454" i="64"/>
  <c r="N454" i="64"/>
  <c r="L454" i="64"/>
  <c r="W398" i="64"/>
  <c r="P398" i="64"/>
  <c r="N398" i="64"/>
  <c r="L398" i="64"/>
  <c r="R1165" i="64"/>
  <c r="P1012" i="64"/>
  <c r="L1012" i="64"/>
  <c r="W1024" i="64"/>
  <c r="S1025" i="64"/>
  <c r="R873" i="64"/>
  <c r="U873" i="64" s="1"/>
  <c r="S779" i="64"/>
  <c r="N779" i="64"/>
  <c r="W779" i="64"/>
  <c r="P779" i="64"/>
  <c r="L779" i="64"/>
  <c r="R642" i="64"/>
  <c r="R372" i="64"/>
  <c r="W1182" i="64"/>
  <c r="N1182" i="64"/>
  <c r="S1183" i="64"/>
  <c r="P1182" i="64"/>
  <c r="S971" i="64"/>
  <c r="N971" i="64"/>
  <c r="W971" i="64"/>
  <c r="P971" i="64"/>
  <c r="L971" i="64"/>
  <c r="W1048" i="64"/>
  <c r="L1048" i="64"/>
  <c r="S427" i="64"/>
  <c r="P427" i="64"/>
  <c r="N427" i="64"/>
  <c r="L427" i="64"/>
  <c r="W427" i="64"/>
  <c r="R242" i="64"/>
  <c r="R1453" i="64"/>
  <c r="R630" i="64"/>
  <c r="U631" i="64" s="1"/>
  <c r="R527" i="64"/>
  <c r="W171" i="64"/>
  <c r="S171" i="64"/>
  <c r="P171" i="64"/>
  <c r="N171" i="64"/>
  <c r="L171" i="64"/>
  <c r="R97" i="64"/>
  <c r="Q3018" i="62"/>
  <c r="Q3317" i="62"/>
  <c r="K3315" i="62"/>
  <c r="Q3315" i="62" s="1"/>
  <c r="Q3096" i="62"/>
  <c r="S1093" i="64"/>
  <c r="N1093" i="64"/>
  <c r="W1093" i="64"/>
  <c r="L1093" i="64"/>
  <c r="P1093" i="64"/>
  <c r="P449" i="64"/>
  <c r="N449" i="64"/>
  <c r="L449" i="64"/>
  <c r="S449" i="64"/>
  <c r="W449" i="64"/>
  <c r="R1395" i="64"/>
  <c r="R1103" i="64"/>
  <c r="R668" i="64"/>
  <c r="R854" i="64"/>
  <c r="R25" i="64"/>
  <c r="K3346" i="62"/>
  <c r="Q3116" i="62"/>
  <c r="Q3052" i="62"/>
  <c r="Q2960" i="62"/>
  <c r="T2961" i="62" s="1"/>
  <c r="Q2821" i="62"/>
  <c r="Q2549" i="62"/>
  <c r="Q3061" i="62"/>
  <c r="S775" i="64"/>
  <c r="P775" i="64"/>
  <c r="N775" i="64"/>
  <c r="W775" i="64"/>
  <c r="L775" i="64"/>
  <c r="Q3087" i="62"/>
  <c r="Q2895" i="62"/>
  <c r="Q2327" i="62"/>
  <c r="W720" i="64"/>
  <c r="P720" i="64"/>
  <c r="L720" i="64"/>
  <c r="N720" i="64"/>
  <c r="R348" i="64"/>
  <c r="O3197" i="62"/>
  <c r="R814" i="64"/>
  <c r="Q2717" i="62"/>
  <c r="O2220" i="62"/>
  <c r="R1142" i="64"/>
  <c r="W142" i="64"/>
  <c r="P142" i="64"/>
  <c r="N142" i="64"/>
  <c r="L142" i="64"/>
  <c r="M2632" i="62"/>
  <c r="Q2392" i="62"/>
  <c r="R315" i="64"/>
  <c r="R186" i="64"/>
  <c r="Q2628" i="62"/>
  <c r="Q2203" i="62"/>
  <c r="O3498" i="62"/>
  <c r="Q2813" i="62"/>
  <c r="T2813" i="62" s="1"/>
  <c r="Q2443" i="62"/>
  <c r="Q2131" i="62"/>
  <c r="K2070" i="62"/>
  <c r="Q2072" i="62"/>
  <c r="Q2476" i="62"/>
  <c r="Q2438" i="62"/>
  <c r="O2198" i="62"/>
  <c r="N1998" i="64"/>
  <c r="Q3799" i="62"/>
  <c r="K3797" i="62"/>
  <c r="Q3797" i="62" s="1"/>
  <c r="P676" i="64"/>
  <c r="N676" i="64"/>
  <c r="L676" i="64"/>
  <c r="W676" i="64"/>
  <c r="W564" i="64"/>
  <c r="P564" i="64"/>
  <c r="L564" i="64"/>
  <c r="N564" i="64"/>
  <c r="Q2879" i="62"/>
  <c r="P2141" i="64"/>
  <c r="N2141" i="64"/>
  <c r="L2141" i="64"/>
  <c r="W2141" i="64"/>
  <c r="S2141" i="64"/>
  <c r="Q2766" i="62"/>
  <c r="Q2611" i="62"/>
  <c r="Q2350" i="62"/>
  <c r="S539" i="64"/>
  <c r="R38" i="64"/>
  <c r="Q2855" i="62"/>
  <c r="O2071" i="62"/>
  <c r="R197" i="64"/>
  <c r="K1217" i="62"/>
  <c r="Q1219" i="62"/>
  <c r="Q1028" i="62"/>
  <c r="K1026" i="62"/>
  <c r="Q1026" i="62" s="1"/>
  <c r="Q1740" i="62"/>
  <c r="Q3168" i="62"/>
  <c r="P34" i="64"/>
  <c r="N34" i="64"/>
  <c r="L34" i="64"/>
  <c r="W34" i="64"/>
  <c r="W40" i="64"/>
  <c r="P40" i="64"/>
  <c r="N40" i="64"/>
  <c r="L40" i="64"/>
  <c r="W146" i="64"/>
  <c r="P146" i="64"/>
  <c r="S147" i="64"/>
  <c r="N146" i="64"/>
  <c r="L146" i="64"/>
  <c r="M2461" i="62"/>
  <c r="Q2467" i="62"/>
  <c r="Q2057" i="62"/>
  <c r="T2057" i="62" s="1"/>
  <c r="M1470" i="62"/>
  <c r="O1245" i="62"/>
  <c r="K255" i="62"/>
  <c r="V255" i="62"/>
  <c r="R255" i="62"/>
  <c r="O255" i="62"/>
  <c r="M255" i="62"/>
  <c r="V581" i="62"/>
  <c r="R581" i="62"/>
  <c r="O581" i="62"/>
  <c r="K581" i="62"/>
  <c r="M581" i="62"/>
  <c r="O242" i="62"/>
  <c r="M242" i="62"/>
  <c r="K242" i="62"/>
  <c r="V242" i="62"/>
  <c r="V51" i="62"/>
  <c r="R51" i="62"/>
  <c r="O51" i="62"/>
  <c r="M51" i="62"/>
  <c r="K51" i="62"/>
  <c r="R197" i="62"/>
  <c r="O197" i="62"/>
  <c r="M197" i="62"/>
  <c r="K197" i="62"/>
  <c r="V197" i="62"/>
  <c r="M298" i="62"/>
  <c r="V298" i="62"/>
  <c r="O298" i="62"/>
  <c r="K298" i="62"/>
  <c r="O374" i="62"/>
  <c r="M374" i="62"/>
  <c r="K374" i="62"/>
  <c r="V374" i="62"/>
  <c r="V237" i="62"/>
  <c r="M237" i="62"/>
  <c r="R237" i="62"/>
  <c r="O237" i="62"/>
  <c r="K237" i="62"/>
  <c r="V226" i="62"/>
  <c r="O226" i="62"/>
  <c r="M226" i="62"/>
  <c r="K226" i="62"/>
  <c r="R227" i="62"/>
  <c r="R407" i="62"/>
  <c r="M407" i="62"/>
  <c r="K407" i="62"/>
  <c r="V407" i="62"/>
  <c r="O407" i="62"/>
  <c r="K193" i="62"/>
  <c r="R193" i="62"/>
  <c r="V193" i="62"/>
  <c r="M193" i="62"/>
  <c r="O193" i="62"/>
  <c r="R1038" i="64"/>
  <c r="L1036" i="64"/>
  <c r="R1378" i="64"/>
  <c r="P930" i="64"/>
  <c r="N930" i="64"/>
  <c r="L930" i="64"/>
  <c r="W930" i="64"/>
  <c r="P637" i="64"/>
  <c r="N637" i="64"/>
  <c r="L637" i="64"/>
  <c r="W637" i="64"/>
  <c r="S637" i="64"/>
  <c r="R452" i="64"/>
  <c r="R391" i="64"/>
  <c r="R1269" i="64"/>
  <c r="R1022" i="64"/>
  <c r="R923" i="64"/>
  <c r="R761" i="64"/>
  <c r="P1429" i="64"/>
  <c r="N1429" i="64"/>
  <c r="L1429" i="64"/>
  <c r="W1429" i="64"/>
  <c r="S1429" i="64"/>
  <c r="P162" i="64"/>
  <c r="N162" i="64"/>
  <c r="L162" i="64"/>
  <c r="W162" i="64"/>
  <c r="Q3041" i="62"/>
  <c r="R1230" i="64"/>
  <c r="R837" i="64"/>
  <c r="P677" i="64"/>
  <c r="N677" i="64"/>
  <c r="L677" i="64"/>
  <c r="S677" i="64"/>
  <c r="W677" i="64"/>
  <c r="P507" i="64"/>
  <c r="N507" i="64"/>
  <c r="L507" i="64"/>
  <c r="S507" i="64"/>
  <c r="W507" i="64"/>
  <c r="R409" i="64"/>
  <c r="R1049" i="64"/>
  <c r="R307" i="64"/>
  <c r="R86" i="64"/>
  <c r="K3224" i="62"/>
  <c r="Q3227" i="62"/>
  <c r="K3225" i="62"/>
  <c r="P1031" i="64"/>
  <c r="Q3078" i="62"/>
  <c r="R1087" i="64"/>
  <c r="R549" i="64"/>
  <c r="R215" i="64"/>
  <c r="Q3295" i="62"/>
  <c r="R1286" i="64"/>
  <c r="R839" i="64"/>
  <c r="W472" i="64"/>
  <c r="P472" i="64"/>
  <c r="N472" i="64"/>
  <c r="L472" i="64"/>
  <c r="Q3290" i="62"/>
  <c r="R339" i="64"/>
  <c r="P1098" i="64"/>
  <c r="R1457" i="64"/>
  <c r="R847" i="64"/>
  <c r="R701" i="64"/>
  <c r="Q3185" i="62"/>
  <c r="Q3110" i="62"/>
  <c r="Q2946" i="62"/>
  <c r="Q2539" i="62"/>
  <c r="R1140" i="64"/>
  <c r="R557" i="64"/>
  <c r="R428" i="64"/>
  <c r="P245" i="64"/>
  <c r="N245" i="64"/>
  <c r="W245" i="64"/>
  <c r="S245" i="64"/>
  <c r="W746" i="64"/>
  <c r="N746" i="64"/>
  <c r="P746" i="64"/>
  <c r="L746" i="64"/>
  <c r="R639" i="64"/>
  <c r="Q3142" i="62"/>
  <c r="R717" i="64"/>
  <c r="R255" i="64"/>
  <c r="Q3446" i="62"/>
  <c r="K3444" i="62"/>
  <c r="Q2783" i="62"/>
  <c r="Q3004" i="62"/>
  <c r="Q2863" i="62"/>
  <c r="Q2751" i="62"/>
  <c r="R1310" i="64"/>
  <c r="Q2652" i="62"/>
  <c r="Q2493" i="62"/>
  <c r="O2340" i="62"/>
  <c r="Q2218" i="62"/>
  <c r="Q2260" i="62"/>
  <c r="K2252" i="62"/>
  <c r="S849" i="64"/>
  <c r="T3461" i="62"/>
  <c r="Q2693" i="62"/>
  <c r="K3212" i="62"/>
  <c r="Q2862" i="62"/>
  <c r="O2127" i="62"/>
  <c r="P1998" i="64"/>
  <c r="Q2614" i="62"/>
  <c r="K2370" i="62"/>
  <c r="Q2372" i="62"/>
  <c r="Q1264" i="62"/>
  <c r="K1262" i="62"/>
  <c r="K2182" i="62"/>
  <c r="Q2184" i="62"/>
  <c r="S885" i="64"/>
  <c r="P555" i="64"/>
  <c r="N555" i="64"/>
  <c r="L555" i="64"/>
  <c r="W555" i="64"/>
  <c r="S555" i="64"/>
  <c r="W190" i="64"/>
  <c r="P190" i="64"/>
  <c r="N190" i="64"/>
  <c r="L190" i="64"/>
  <c r="Q3489" i="62"/>
  <c r="K3487" i="62"/>
  <c r="Q3487" i="62" s="1"/>
  <c r="Q3240" i="62"/>
  <c r="Q2491" i="62"/>
  <c r="Q2732" i="62"/>
  <c r="Q1520" i="62"/>
  <c r="Q3028" i="62"/>
  <c r="Q2970" i="62"/>
  <c r="Q2819" i="62"/>
  <c r="T2819" i="62" s="1"/>
  <c r="Q2423" i="62"/>
  <c r="T2423" i="62" s="1"/>
  <c r="M2277" i="62"/>
  <c r="Q2750" i="62"/>
  <c r="K3455" i="62"/>
  <c r="Q3457" i="62"/>
  <c r="M1720" i="62"/>
  <c r="Q1722" i="62"/>
  <c r="T1723" i="62" s="1"/>
  <c r="O2221" i="62"/>
  <c r="K1871" i="62"/>
  <c r="K1843" i="62"/>
  <c r="Q1379" i="62"/>
  <c r="T1379" i="62" s="1"/>
  <c r="M1721" i="62"/>
  <c r="Q2096" i="62"/>
  <c r="O561" i="62"/>
  <c r="M561" i="62"/>
  <c r="K561" i="62"/>
  <c r="V561" i="62"/>
  <c r="R561" i="62"/>
  <c r="O299" i="62"/>
  <c r="M299" i="62"/>
  <c r="V299" i="62"/>
  <c r="R299" i="62"/>
  <c r="K299" i="62"/>
  <c r="O248" i="62"/>
  <c r="M248" i="62"/>
  <c r="K248" i="62"/>
  <c r="V248" i="62"/>
  <c r="R249" i="62"/>
  <c r="O586" i="62"/>
  <c r="M586" i="62"/>
  <c r="K586" i="62"/>
  <c r="V586" i="62"/>
  <c r="V426" i="62"/>
  <c r="O426" i="62"/>
  <c r="K426" i="62"/>
  <c r="M426" i="62"/>
  <c r="R427" i="62"/>
  <c r="K170" i="62"/>
  <c r="V170" i="62"/>
  <c r="O170" i="62"/>
  <c r="M170" i="62"/>
  <c r="V44" i="62"/>
  <c r="O44" i="62"/>
  <c r="K44" i="62"/>
  <c r="M44" i="62"/>
  <c r="R189" i="62"/>
  <c r="O189" i="62"/>
  <c r="M189" i="62"/>
  <c r="K189" i="62"/>
  <c r="V189" i="62"/>
  <c r="V386" i="62"/>
  <c r="O386" i="62"/>
  <c r="M386" i="62"/>
  <c r="K386" i="62"/>
  <c r="R387" i="62"/>
  <c r="R259" i="62"/>
  <c r="V259" i="62"/>
  <c r="O259" i="62"/>
  <c r="M259" i="62"/>
  <c r="K259" i="62"/>
  <c r="W493" i="64"/>
  <c r="S493" i="64"/>
  <c r="P493" i="64"/>
  <c r="N493" i="64"/>
  <c r="L493" i="64"/>
  <c r="P58" i="64"/>
  <c r="N58" i="64"/>
  <c r="L58" i="64"/>
  <c r="W58" i="64"/>
  <c r="S59" i="64"/>
  <c r="W401" i="64"/>
  <c r="S401" i="64"/>
  <c r="P401" i="64"/>
  <c r="L401" i="64"/>
  <c r="M3418" i="62"/>
  <c r="M2198" i="62"/>
  <c r="Q3521" i="62"/>
  <c r="K3519" i="62"/>
  <c r="M3470" i="62"/>
  <c r="M3468" i="62" s="1"/>
  <c r="R515" i="64"/>
  <c r="W174" i="64"/>
  <c r="P174" i="64"/>
  <c r="N174" i="64"/>
  <c r="L174" i="64"/>
  <c r="K1585" i="62"/>
  <c r="Q1587" i="62"/>
  <c r="Q1286" i="62"/>
  <c r="K1280" i="62"/>
  <c r="O3319" i="62"/>
  <c r="Q3321" i="62"/>
  <c r="K2004" i="62"/>
  <c r="Q2006" i="62"/>
  <c r="Q1566" i="62"/>
  <c r="Q1497" i="62"/>
  <c r="Q1187" i="62"/>
  <c r="R369" i="64"/>
  <c r="O1392" i="62"/>
  <c r="M1245" i="62"/>
  <c r="O593" i="62"/>
  <c r="M593" i="62"/>
  <c r="K593" i="62"/>
  <c r="V593" i="62"/>
  <c r="R593" i="62"/>
  <c r="K247" i="62"/>
  <c r="V247" i="62"/>
  <c r="R247" i="62"/>
  <c r="M247" i="62"/>
  <c r="O247" i="62"/>
  <c r="V549" i="62"/>
  <c r="R549" i="62"/>
  <c r="O549" i="62"/>
  <c r="K549" i="62"/>
  <c r="M549" i="62"/>
  <c r="O441" i="62"/>
  <c r="M441" i="62"/>
  <c r="K441" i="62"/>
  <c r="V441" i="62"/>
  <c r="R441" i="62"/>
  <c r="V43" i="62"/>
  <c r="R43" i="62"/>
  <c r="O43" i="62"/>
  <c r="M43" i="62"/>
  <c r="K43" i="62"/>
  <c r="V408" i="62"/>
  <c r="M408" i="62"/>
  <c r="K408" i="62"/>
  <c r="O408" i="62"/>
  <c r="R409" i="62"/>
  <c r="M340" i="62"/>
  <c r="K340" i="62"/>
  <c r="O340" i="62"/>
  <c r="V340" i="62"/>
  <c r="R181" i="62"/>
  <c r="M181" i="62"/>
  <c r="O181" i="62"/>
  <c r="K181" i="62"/>
  <c r="V181" i="62"/>
  <c r="V726" i="62"/>
  <c r="O726" i="62"/>
  <c r="M726" i="62"/>
  <c r="K726" i="62"/>
  <c r="R727" i="62"/>
  <c r="R243" i="62"/>
  <c r="V243" i="62"/>
  <c r="O243" i="62"/>
  <c r="M243" i="62"/>
  <c r="K243" i="62"/>
  <c r="V558" i="62"/>
  <c r="O558" i="62"/>
  <c r="K558" i="62"/>
  <c r="M558" i="62"/>
  <c r="R559" i="62"/>
  <c r="O187" i="62"/>
  <c r="M187" i="62"/>
  <c r="V187" i="62"/>
  <c r="R187" i="62"/>
  <c r="K187" i="62"/>
  <c r="R47" i="62"/>
  <c r="O47" i="62"/>
  <c r="M47" i="62"/>
  <c r="K47" i="62"/>
  <c r="V47" i="62"/>
  <c r="R2086" i="64"/>
  <c r="R1866" i="64"/>
  <c r="R1581" i="64"/>
  <c r="P1593" i="64"/>
  <c r="N1593" i="64"/>
  <c r="L1593" i="64"/>
  <c r="W1593" i="64"/>
  <c r="S1593" i="64"/>
  <c r="R1526" i="64"/>
  <c r="W1454" i="64"/>
  <c r="P1454" i="64"/>
  <c r="N1454" i="64"/>
  <c r="L1454" i="64"/>
  <c r="P1372" i="64"/>
  <c r="N1372" i="64"/>
  <c r="L1372" i="64"/>
  <c r="W1372" i="64"/>
  <c r="P1242" i="64"/>
  <c r="N1242" i="64"/>
  <c r="L1242" i="64"/>
  <c r="W1242" i="64"/>
  <c r="R1820" i="64"/>
  <c r="R1685" i="64"/>
  <c r="R1679" i="64"/>
  <c r="P2397" i="64"/>
  <c r="N2397" i="64"/>
  <c r="L2397" i="64"/>
  <c r="W2397" i="64"/>
  <c r="S2397" i="64"/>
  <c r="R1339" i="64"/>
  <c r="R1265" i="64"/>
  <c r="P1431" i="64"/>
  <c r="N1431" i="64"/>
  <c r="L1431" i="64"/>
  <c r="W1431" i="64"/>
  <c r="S1431" i="64"/>
  <c r="R1166" i="64"/>
  <c r="P1369" i="64"/>
  <c r="N1369" i="64"/>
  <c r="L1369" i="64"/>
  <c r="W1369" i="64"/>
  <c r="S1369" i="64"/>
  <c r="R1882" i="64"/>
  <c r="N770" i="64"/>
  <c r="W770" i="64"/>
  <c r="P770" i="64"/>
  <c r="L770" i="64"/>
  <c r="R1299" i="64"/>
  <c r="S1173" i="64"/>
  <c r="P1173" i="64"/>
  <c r="W1173" i="64"/>
  <c r="N1173" i="64"/>
  <c r="R945" i="64"/>
  <c r="W1092" i="64"/>
  <c r="P1092" i="64"/>
  <c r="P1090" i="64" s="1"/>
  <c r="N1092" i="64"/>
  <c r="N1090" i="64" s="1"/>
  <c r="L1092" i="64"/>
  <c r="R785" i="64"/>
  <c r="L633" i="64"/>
  <c r="W633" i="64"/>
  <c r="S633" i="64"/>
  <c r="P633" i="64"/>
  <c r="N633" i="64"/>
  <c r="N503" i="64"/>
  <c r="L503" i="64"/>
  <c r="S503" i="64"/>
  <c r="P503" i="64"/>
  <c r="W503" i="64"/>
  <c r="R1846" i="64"/>
  <c r="R1466" i="64"/>
  <c r="R1411" i="64"/>
  <c r="P1036" i="64"/>
  <c r="R1375" i="64"/>
  <c r="R1053" i="64"/>
  <c r="U1053" i="64" s="1"/>
  <c r="W910" i="64"/>
  <c r="P910" i="64"/>
  <c r="N910" i="64"/>
  <c r="L910" i="64"/>
  <c r="S911" i="64"/>
  <c r="R1822" i="64"/>
  <c r="R540" i="64"/>
  <c r="R1088" i="64"/>
  <c r="R938" i="64"/>
  <c r="R781" i="64"/>
  <c r="P558" i="64"/>
  <c r="N558" i="64"/>
  <c r="L558" i="64"/>
  <c r="W558" i="64"/>
  <c r="Q3265" i="62"/>
  <c r="K3251" i="62"/>
  <c r="R1410" i="64"/>
  <c r="W973" i="64"/>
  <c r="S973" i="64"/>
  <c r="P973" i="64"/>
  <c r="N973" i="64"/>
  <c r="L973" i="64"/>
  <c r="P764" i="64"/>
  <c r="N764" i="64"/>
  <c r="L764" i="64"/>
  <c r="W764" i="64"/>
  <c r="R310" i="64"/>
  <c r="W1222" i="64"/>
  <c r="P1222" i="64"/>
  <c r="L1222" i="64"/>
  <c r="N1222" i="64"/>
  <c r="R1033" i="64"/>
  <c r="L1031" i="64"/>
  <c r="R379" i="64"/>
  <c r="Q3520" i="62"/>
  <c r="K3518" i="62"/>
  <c r="R403" i="64"/>
  <c r="Q3058" i="62"/>
  <c r="R1035" i="64"/>
  <c r="R1129" i="64"/>
  <c r="W296" i="64"/>
  <c r="P296" i="64"/>
  <c r="L296" i="64"/>
  <c r="N296" i="64"/>
  <c r="N36" i="64"/>
  <c r="W36" i="64"/>
  <c r="O3286" i="62"/>
  <c r="R1001" i="64"/>
  <c r="L999" i="64"/>
  <c r="Q3167" i="62"/>
  <c r="K3165" i="62"/>
  <c r="W744" i="64"/>
  <c r="N744" i="64"/>
  <c r="S513" i="64"/>
  <c r="P513" i="64"/>
  <c r="L513" i="64"/>
  <c r="W513" i="64"/>
  <c r="N513" i="64"/>
  <c r="Q2931" i="62"/>
  <c r="L985" i="64"/>
  <c r="R987" i="64"/>
  <c r="W414" i="64"/>
  <c r="P414" i="64"/>
  <c r="N414" i="64"/>
  <c r="L414" i="64"/>
  <c r="R99" i="64"/>
  <c r="Q3540" i="62"/>
  <c r="K3530" i="62"/>
  <c r="Q3530" i="62" s="1"/>
  <c r="Q2934" i="62"/>
  <c r="Q2530" i="62"/>
  <c r="R749" i="64"/>
  <c r="Q3187" i="62"/>
  <c r="Q2807" i="62"/>
  <c r="Q2108" i="62"/>
  <c r="R408" i="64"/>
  <c r="M3471" i="62"/>
  <c r="Q3311" i="62"/>
  <c r="O3251" i="62"/>
  <c r="O3239" i="62" s="1"/>
  <c r="R626" i="64"/>
  <c r="Q3702" i="62"/>
  <c r="M3113" i="62"/>
  <c r="Q2939" i="62"/>
  <c r="O2832" i="62"/>
  <c r="Q3150" i="62"/>
  <c r="K3148" i="62"/>
  <c r="Q2854" i="62"/>
  <c r="Q2664" i="62"/>
  <c r="Q2547" i="62"/>
  <c r="T2547" i="62" s="1"/>
  <c r="Q2365" i="62"/>
  <c r="M2253" i="62"/>
  <c r="S207" i="64"/>
  <c r="P109" i="64"/>
  <c r="N109" i="64"/>
  <c r="L109" i="64"/>
  <c r="W109" i="64"/>
  <c r="S109" i="64"/>
  <c r="Q3504" i="62"/>
  <c r="Q3120" i="62"/>
  <c r="Q2913" i="62"/>
  <c r="R1660" i="64"/>
  <c r="R1016" i="64"/>
  <c r="Q3152" i="62"/>
  <c r="Q3320" i="62"/>
  <c r="K3318" i="62"/>
  <c r="Q2762" i="62"/>
  <c r="Q2413" i="62"/>
  <c r="K2127" i="62"/>
  <c r="Q2129" i="62"/>
  <c r="R397" i="64"/>
  <c r="Q3057" i="62"/>
  <c r="R713" i="64"/>
  <c r="R1717" i="64"/>
  <c r="R114" i="64"/>
  <c r="R23" i="64"/>
  <c r="Q2756" i="62"/>
  <c r="Q2356" i="62"/>
  <c r="O2182" i="62"/>
  <c r="R738" i="64"/>
  <c r="R376" i="64"/>
  <c r="R1145" i="64"/>
  <c r="R812" i="64"/>
  <c r="R349" i="64"/>
  <c r="Q2685" i="62"/>
  <c r="Q2512" i="62"/>
  <c r="Q1743" i="62"/>
  <c r="R238" i="64"/>
  <c r="U239" i="64" s="1"/>
  <c r="Q2847" i="62"/>
  <c r="Q2358" i="62"/>
  <c r="T2359" i="62" s="1"/>
  <c r="M2004" i="62"/>
  <c r="Q1736" i="62"/>
  <c r="W914" i="64"/>
  <c r="N914" i="64"/>
  <c r="P914" i="64"/>
  <c r="L914" i="64"/>
  <c r="Q2092" i="62"/>
  <c r="Q1962" i="62"/>
  <c r="Q2085" i="62"/>
  <c r="W144" i="64"/>
  <c r="P144" i="64"/>
  <c r="N144" i="64"/>
  <c r="L144" i="64"/>
  <c r="O2648" i="62"/>
  <c r="V573" i="62"/>
  <c r="R573" i="62"/>
  <c r="O573" i="62"/>
  <c r="K573" i="62"/>
  <c r="M573" i="62"/>
  <c r="O397" i="62"/>
  <c r="M397" i="62"/>
  <c r="K397" i="62"/>
  <c r="V397" i="62"/>
  <c r="R397" i="62"/>
  <c r="V36" i="62"/>
  <c r="K36" i="62"/>
  <c r="O36" i="62"/>
  <c r="M36" i="62"/>
  <c r="R443" i="62"/>
  <c r="O443" i="62"/>
  <c r="M443" i="62"/>
  <c r="V443" i="62"/>
  <c r="K443" i="62"/>
  <c r="V48" i="62"/>
  <c r="O48" i="62"/>
  <c r="M48" i="62"/>
  <c r="K48" i="62"/>
  <c r="R49" i="62"/>
  <c r="R1391" i="64"/>
  <c r="W1125" i="64"/>
  <c r="S1125" i="64"/>
  <c r="P1125" i="64"/>
  <c r="N1125" i="64"/>
  <c r="R1901" i="64"/>
  <c r="R1490" i="64"/>
  <c r="R1346" i="64"/>
  <c r="R1300" i="64"/>
  <c r="P1988" i="64"/>
  <c r="N1988" i="64"/>
  <c r="L1988" i="64"/>
  <c r="W1988" i="64"/>
  <c r="R1705" i="64"/>
  <c r="R1994" i="64"/>
  <c r="R1302" i="64"/>
  <c r="R890" i="64"/>
  <c r="R1868" i="64"/>
  <c r="R929" i="64"/>
  <c r="R861" i="64"/>
  <c r="L1057" i="64"/>
  <c r="R1057" i="64" s="1"/>
  <c r="R1059" i="64"/>
  <c r="W895" i="64"/>
  <c r="S895" i="64"/>
  <c r="N895" i="64"/>
  <c r="L895" i="64"/>
  <c r="P895" i="64"/>
  <c r="R1746" i="64"/>
  <c r="N1075" i="64"/>
  <c r="L1075" i="64"/>
  <c r="W1075" i="64"/>
  <c r="S1075" i="64"/>
  <c r="P1075" i="64"/>
  <c r="W958" i="64"/>
  <c r="P958" i="64"/>
  <c r="N958" i="64"/>
  <c r="L958" i="64"/>
  <c r="R2269" i="64"/>
  <c r="W886" i="64"/>
  <c r="P886" i="64"/>
  <c r="N886" i="64"/>
  <c r="L886" i="64"/>
  <c r="R1627" i="64"/>
  <c r="S1191" i="64"/>
  <c r="P1191" i="64"/>
  <c r="N1191" i="64"/>
  <c r="W1191" i="64"/>
  <c r="W976" i="64"/>
  <c r="P976" i="64"/>
  <c r="L976" i="64"/>
  <c r="S977" i="64"/>
  <c r="N976" i="64"/>
  <c r="S763" i="64"/>
  <c r="P763" i="64"/>
  <c r="N763" i="64"/>
  <c r="W763" i="64"/>
  <c r="L763" i="64"/>
  <c r="P688" i="64"/>
  <c r="N688" i="64"/>
  <c r="L688" i="64"/>
  <c r="W688" i="64"/>
  <c r="P613" i="64"/>
  <c r="N613" i="64"/>
  <c r="L613" i="64"/>
  <c r="W613" i="64"/>
  <c r="S613" i="64"/>
  <c r="R533" i="64"/>
  <c r="R461" i="64"/>
  <c r="P367" i="64"/>
  <c r="N367" i="64"/>
  <c r="L367" i="64"/>
  <c r="S367" i="64"/>
  <c r="W367" i="64"/>
  <c r="R211" i="64"/>
  <c r="W1176" i="64"/>
  <c r="P1176" i="64"/>
  <c r="N1176" i="64"/>
  <c r="P484" i="64"/>
  <c r="N484" i="64"/>
  <c r="L484" i="64"/>
  <c r="W484" i="64"/>
  <c r="S485" i="64"/>
  <c r="P880" i="64"/>
  <c r="N880" i="64"/>
  <c r="L880" i="64"/>
  <c r="S881" i="64"/>
  <c r="W880" i="64"/>
  <c r="R370" i="64"/>
  <c r="S805" i="64"/>
  <c r="P805" i="64"/>
  <c r="L805" i="64"/>
  <c r="W805" i="64"/>
  <c r="N805" i="64"/>
  <c r="W628" i="64"/>
  <c r="P628" i="64"/>
  <c r="N628" i="64"/>
  <c r="S629" i="64"/>
  <c r="L628" i="64"/>
  <c r="R247" i="64"/>
  <c r="Q3055" i="62"/>
  <c r="P1147" i="64"/>
  <c r="N1147" i="64"/>
  <c r="W1147" i="64"/>
  <c r="S1147" i="64"/>
  <c r="R1071" i="64"/>
  <c r="N760" i="64"/>
  <c r="W760" i="64"/>
  <c r="S761" i="64"/>
  <c r="R641" i="64"/>
  <c r="R1149" i="64"/>
  <c r="W721" i="64"/>
  <c r="S721" i="64"/>
  <c r="P721" i="64"/>
  <c r="N721" i="64"/>
  <c r="L721" i="64"/>
  <c r="S583" i="64"/>
  <c r="P583" i="64"/>
  <c r="N583" i="64"/>
  <c r="W583" i="64"/>
  <c r="L583" i="64"/>
  <c r="R498" i="64"/>
  <c r="T3891" i="62"/>
  <c r="W1562" i="64"/>
  <c r="P1562" i="64"/>
  <c r="N1562" i="64"/>
  <c r="L1562" i="64"/>
  <c r="W400" i="64"/>
  <c r="P400" i="64"/>
  <c r="L400" i="64"/>
  <c r="W294" i="64"/>
  <c r="P294" i="64"/>
  <c r="N294" i="64"/>
  <c r="L294" i="64"/>
  <c r="S773" i="64"/>
  <c r="P290" i="64"/>
  <c r="N290" i="64"/>
  <c r="L290" i="64"/>
  <c r="W290" i="64"/>
  <c r="R228" i="64"/>
  <c r="M3165" i="62"/>
  <c r="W1154" i="64"/>
  <c r="P1154" i="64"/>
  <c r="N1154" i="64"/>
  <c r="P510" i="64"/>
  <c r="N510" i="64"/>
  <c r="L510" i="64"/>
  <c r="W510" i="64"/>
  <c r="P166" i="64"/>
  <c r="N166" i="64"/>
  <c r="W166" i="64"/>
  <c r="L166" i="64"/>
  <c r="R406" i="64"/>
  <c r="Q3161" i="62"/>
  <c r="Q3009" i="62"/>
  <c r="Q2342" i="62"/>
  <c r="K2340" i="62"/>
  <c r="Q3328" i="62"/>
  <c r="K3326" i="62"/>
  <c r="R687" i="64"/>
  <c r="W660" i="64"/>
  <c r="P660" i="64"/>
  <c r="L660" i="64"/>
  <c r="N660" i="64"/>
  <c r="O3471" i="62"/>
  <c r="W494" i="64"/>
  <c r="N494" i="64"/>
  <c r="P494" i="64"/>
  <c r="L494" i="64"/>
  <c r="P678" i="64"/>
  <c r="N678" i="64"/>
  <c r="L678" i="64"/>
  <c r="W678" i="64"/>
  <c r="N157" i="64"/>
  <c r="L157" i="64"/>
  <c r="W157" i="64"/>
  <c r="S157" i="64"/>
  <c r="P157" i="64"/>
  <c r="Q3278" i="62"/>
  <c r="O3113" i="62"/>
  <c r="M2832" i="62"/>
  <c r="Q2834" i="62"/>
  <c r="W329" i="64"/>
  <c r="S329" i="64"/>
  <c r="P329" i="64"/>
  <c r="N329" i="64"/>
  <c r="L329" i="64"/>
  <c r="M3148" i="62"/>
  <c r="S959" i="64"/>
  <c r="S777" i="64"/>
  <c r="P777" i="64"/>
  <c r="L777" i="64"/>
  <c r="W777" i="64"/>
  <c r="N777" i="64"/>
  <c r="S399" i="64"/>
  <c r="Q2822" i="62"/>
  <c r="Q2621" i="62"/>
  <c r="R582" i="64"/>
  <c r="R470" i="64"/>
  <c r="Q3013" i="62"/>
  <c r="R1062" i="64"/>
  <c r="Q3497" i="62"/>
  <c r="Q2824" i="62"/>
  <c r="Q2325" i="62"/>
  <c r="K2323" i="62"/>
  <c r="R152" i="64"/>
  <c r="S395" i="64"/>
  <c r="P395" i="64"/>
  <c r="N395" i="64"/>
  <c r="W395" i="64"/>
  <c r="L395" i="64"/>
  <c r="Q2554" i="62"/>
  <c r="Q2837" i="62"/>
  <c r="K2833" i="62"/>
  <c r="Q2511" i="62"/>
  <c r="Q2353" i="62"/>
  <c r="R250" i="64"/>
  <c r="W192" i="64"/>
  <c r="P192" i="64"/>
  <c r="L192" i="64"/>
  <c r="N192" i="64"/>
  <c r="Q2889" i="62"/>
  <c r="T2889" i="62" s="1"/>
  <c r="M2221" i="62"/>
  <c r="Q937" i="62"/>
  <c r="K935" i="62"/>
  <c r="Q3160" i="62"/>
  <c r="Q2155" i="62"/>
  <c r="O1843" i="62"/>
  <c r="Q1845" i="62"/>
  <c r="Q2626" i="62"/>
  <c r="K1829" i="62"/>
  <c r="R149" i="64"/>
  <c r="S605" i="64"/>
  <c r="K1244" i="62"/>
  <c r="Q1246" i="62"/>
  <c r="T1247" i="62" s="1"/>
  <c r="Q2870" i="62"/>
  <c r="T2871" i="62" s="1"/>
  <c r="Q2175" i="62"/>
  <c r="M1979" i="62"/>
  <c r="Q1981" i="62"/>
  <c r="Q1527" i="62"/>
  <c r="K1523" i="62"/>
  <c r="Q2486" i="62"/>
  <c r="K2482" i="62"/>
  <c r="K287" i="62"/>
  <c r="V287" i="62"/>
  <c r="R287" i="62"/>
  <c r="O287" i="62"/>
  <c r="M287" i="62"/>
  <c r="O570" i="62"/>
  <c r="M570" i="62"/>
  <c r="K570" i="62"/>
  <c r="V570" i="62"/>
  <c r="O65" i="62"/>
  <c r="M65" i="62"/>
  <c r="K65" i="62"/>
  <c r="V65" i="62"/>
  <c r="R65" i="62"/>
  <c r="R703" i="62"/>
  <c r="M703" i="62"/>
  <c r="O703" i="62"/>
  <c r="K703" i="62"/>
  <c r="V703" i="62"/>
  <c r="O390" i="62"/>
  <c r="M390" i="62"/>
  <c r="K390" i="62"/>
  <c r="V390" i="62"/>
  <c r="K201" i="62"/>
  <c r="R201" i="62"/>
  <c r="V201" i="62"/>
  <c r="O201" i="62"/>
  <c r="M201" i="62"/>
  <c r="Q1911" i="62"/>
  <c r="K1909" i="62"/>
  <c r="Q1220" i="62"/>
  <c r="K3493" i="62"/>
  <c r="Q3495" i="62"/>
  <c r="Q1616" i="62"/>
  <c r="Q1398" i="62"/>
  <c r="Q1168" i="62"/>
  <c r="Q1067" i="62"/>
  <c r="Q2638" i="62"/>
  <c r="O1638" i="62"/>
  <c r="Q2500" i="62"/>
  <c r="Q1885" i="62"/>
  <c r="Q1149" i="62"/>
  <c r="Q1634" i="62"/>
  <c r="O1360" i="62"/>
  <c r="Q2706" i="62"/>
  <c r="Q1488" i="62"/>
  <c r="Q2039" i="62"/>
  <c r="K2037" i="62"/>
  <c r="Q994" i="62"/>
  <c r="Q938" i="62"/>
  <c r="O577" i="62"/>
  <c r="M577" i="62"/>
  <c r="K577" i="62"/>
  <c r="V577" i="62"/>
  <c r="R577" i="62"/>
  <c r="O528" i="62"/>
  <c r="M528" i="62"/>
  <c r="K528" i="62"/>
  <c r="V528" i="62"/>
  <c r="Q1793" i="62"/>
  <c r="Q948" i="62"/>
  <c r="K946" i="62"/>
  <c r="Q946" i="62" s="1"/>
  <c r="Q1666" i="62"/>
  <c r="Q1573" i="62"/>
  <c r="Q1143" i="62"/>
  <c r="O519" i="62"/>
  <c r="M519" i="62"/>
  <c r="K519" i="62"/>
  <c r="V519" i="62"/>
  <c r="R519" i="62"/>
  <c r="Q1468" i="62"/>
  <c r="Q1389" i="62"/>
  <c r="M1281" i="62"/>
  <c r="Q1159" i="62"/>
  <c r="K965" i="62"/>
  <c r="Q965" i="62" s="1"/>
  <c r="Q967" i="62"/>
  <c r="Q838" i="62"/>
  <c r="V724" i="62"/>
  <c r="O724" i="62"/>
  <c r="M724" i="62"/>
  <c r="K724" i="62"/>
  <c r="O578" i="62"/>
  <c r="M578" i="62"/>
  <c r="K578" i="62"/>
  <c r="V578" i="62"/>
  <c r="O488" i="62"/>
  <c r="M488" i="62"/>
  <c r="K488" i="62"/>
  <c r="V488" i="62"/>
  <c r="Q1983" i="62"/>
  <c r="O1361" i="62"/>
  <c r="Q1103" i="62"/>
  <c r="T1103" i="62" s="1"/>
  <c r="V548" i="62"/>
  <c r="O548" i="62"/>
  <c r="M548" i="62"/>
  <c r="K548" i="62"/>
  <c r="V354" i="62"/>
  <c r="M354" i="62"/>
  <c r="K354" i="62"/>
  <c r="O354" i="62"/>
  <c r="Q890" i="62"/>
  <c r="V295" i="62"/>
  <c r="K295" i="62"/>
  <c r="R295" i="62"/>
  <c r="O295" i="62"/>
  <c r="M295" i="62"/>
  <c r="M324" i="62"/>
  <c r="K324" i="62"/>
  <c r="O324" i="62"/>
  <c r="V324" i="62"/>
  <c r="Q1773" i="62"/>
  <c r="Q1021" i="62"/>
  <c r="M935" i="62"/>
  <c r="O417" i="62"/>
  <c r="M417" i="62"/>
  <c r="K417" i="62"/>
  <c r="V417" i="62"/>
  <c r="R417" i="62"/>
  <c r="O349" i="62"/>
  <c r="K349" i="62"/>
  <c r="R349" i="62"/>
  <c r="M349" i="62"/>
  <c r="V349" i="62"/>
  <c r="Q1781" i="62"/>
  <c r="Q633" i="62"/>
  <c r="Q635" i="62"/>
  <c r="Q1237" i="62"/>
  <c r="K1235" i="62"/>
  <c r="Q753" i="62"/>
  <c r="V582" i="62"/>
  <c r="O582" i="62"/>
  <c r="K582" i="62"/>
  <c r="M582" i="62"/>
  <c r="M1192" i="62"/>
  <c r="K1597" i="62"/>
  <c r="Q1599" i="62"/>
  <c r="Q747" i="62"/>
  <c r="K161" i="62"/>
  <c r="R161" i="62"/>
  <c r="V161" i="62"/>
  <c r="M161" i="62"/>
  <c r="O161" i="62"/>
  <c r="Q66" i="62"/>
  <c r="O85" i="62"/>
  <c r="M85" i="62"/>
  <c r="K85" i="62"/>
  <c r="V85" i="62"/>
  <c r="R85" i="62"/>
  <c r="Q414" i="62"/>
  <c r="Q658" i="62"/>
  <c r="M262" i="62"/>
  <c r="V262" i="62"/>
  <c r="O262" i="62"/>
  <c r="K262" i="62"/>
  <c r="Q97" i="62"/>
  <c r="R133" i="62"/>
  <c r="O133" i="62"/>
  <c r="M133" i="62"/>
  <c r="K133" i="62"/>
  <c r="V133" i="62"/>
  <c r="O325" i="62"/>
  <c r="K325" i="62"/>
  <c r="V325" i="62"/>
  <c r="R325" i="62"/>
  <c r="M325" i="62"/>
  <c r="V346" i="62"/>
  <c r="M346" i="62"/>
  <c r="K346" i="62"/>
  <c r="O346" i="62"/>
  <c r="K985" i="62"/>
  <c r="Q985" i="62" s="1"/>
  <c r="Q987" i="62"/>
  <c r="M286" i="62"/>
  <c r="V286" i="62"/>
  <c r="O286" i="62"/>
  <c r="K286" i="62"/>
  <c r="O373" i="62"/>
  <c r="M373" i="62"/>
  <c r="K373" i="62"/>
  <c r="V373" i="62"/>
  <c r="R373" i="62"/>
  <c r="O472" i="62"/>
  <c r="M472" i="62"/>
  <c r="K472" i="62"/>
  <c r="V472" i="62"/>
  <c r="Q881" i="62"/>
  <c r="K879" i="62"/>
  <c r="O1703" i="62"/>
  <c r="V565" i="62"/>
  <c r="R565" i="62"/>
  <c r="O565" i="62"/>
  <c r="K565" i="62"/>
  <c r="M565" i="62"/>
  <c r="Q598" i="62"/>
  <c r="R399" i="62"/>
  <c r="O399" i="62"/>
  <c r="M399" i="62"/>
  <c r="V399" i="62"/>
  <c r="K399" i="62"/>
  <c r="Q1562" i="62"/>
  <c r="K1560" i="62"/>
  <c r="Q1194" i="62"/>
  <c r="K1192" i="62"/>
  <c r="O1597" i="62"/>
  <c r="V84" i="62"/>
  <c r="M84" i="62"/>
  <c r="O84" i="62"/>
  <c r="K84" i="62"/>
  <c r="O1462" i="62"/>
  <c r="Q474" i="62"/>
  <c r="V118" i="62"/>
  <c r="O118" i="62"/>
  <c r="M118" i="62"/>
  <c r="K118" i="62"/>
  <c r="O45" i="62"/>
  <c r="M45" i="62"/>
  <c r="K45" i="62"/>
  <c r="V45" i="62"/>
  <c r="R45" i="62"/>
  <c r="Q538" i="62"/>
  <c r="Q427" i="62"/>
  <c r="M270" i="62"/>
  <c r="V270" i="62"/>
  <c r="O270" i="62"/>
  <c r="K270" i="62"/>
  <c r="Q146" i="62"/>
  <c r="Q28" i="62"/>
  <c r="Q87" i="62"/>
  <c r="Q352" i="62"/>
  <c r="R35" i="64"/>
  <c r="Q2262" i="62"/>
  <c r="Q2141" i="62"/>
  <c r="T2141" i="62" s="1"/>
  <c r="Q1807" i="62"/>
  <c r="Q1545" i="62"/>
  <c r="K1541" i="62"/>
  <c r="R140" i="64"/>
  <c r="Q2636" i="62"/>
  <c r="Q1986" i="62"/>
  <c r="K1522" i="62"/>
  <c r="Q1524" i="62"/>
  <c r="Q1282" i="62"/>
  <c r="O2797" i="62"/>
  <c r="Q2724" i="62"/>
  <c r="Q1576" i="62"/>
  <c r="Q1526" i="62"/>
  <c r="Q2935" i="62"/>
  <c r="M2126" i="62"/>
  <c r="Q2507" i="62"/>
  <c r="T2507" i="62" s="1"/>
  <c r="Q3072" i="62"/>
  <c r="Q2540" i="62"/>
  <c r="Q2579" i="62"/>
  <c r="T2579" i="62" s="1"/>
  <c r="Q2696" i="62"/>
  <c r="Q2078" i="62"/>
  <c r="R602" i="64"/>
  <c r="O2005" i="62"/>
  <c r="Q1938" i="62"/>
  <c r="K1936" i="62"/>
  <c r="R28" i="64"/>
  <c r="O2160" i="62"/>
  <c r="Q2715" i="62"/>
  <c r="Q2538" i="62"/>
  <c r="Q1948" i="62"/>
  <c r="R188" i="64"/>
  <c r="Q1443" i="62"/>
  <c r="M1418" i="62"/>
  <c r="Q2395" i="62"/>
  <c r="Q2121" i="62"/>
  <c r="T2121" i="62" s="1"/>
  <c r="O1244" i="62"/>
  <c r="Q1202" i="62"/>
  <c r="M1123" i="62"/>
  <c r="Q1175" i="62"/>
  <c r="O1733" i="62"/>
  <c r="Q1582" i="62"/>
  <c r="T1583" i="62" s="1"/>
  <c r="Q2667" i="62"/>
  <c r="Q2650" i="62"/>
  <c r="K2648" i="62"/>
  <c r="Q1816" i="62"/>
  <c r="K1814" i="62"/>
  <c r="Q1472" i="62"/>
  <c r="K1470" i="62"/>
  <c r="K2361" i="62"/>
  <c r="Q2363" i="62"/>
  <c r="M2161" i="62"/>
  <c r="Q2173" i="62"/>
  <c r="T2173" i="62" s="1"/>
  <c r="K2171" i="62"/>
  <c r="Q1819" i="62"/>
  <c r="K1377" i="62"/>
  <c r="Q861" i="62"/>
  <c r="Q3081" i="62"/>
  <c r="Q1542" i="62"/>
  <c r="Q1788" i="62"/>
  <c r="T1789" i="62" s="1"/>
  <c r="Q1107" i="62"/>
  <c r="K1105" i="62"/>
  <c r="K1654" i="62"/>
  <c r="Q1390" i="62"/>
  <c r="Q1051" i="62"/>
  <c r="Q2354" i="62"/>
  <c r="Q455" i="62"/>
  <c r="O631" i="62"/>
  <c r="M631" i="62"/>
  <c r="K631" i="62"/>
  <c r="V631" i="62"/>
  <c r="R631" i="62"/>
  <c r="O487" i="62"/>
  <c r="M487" i="62"/>
  <c r="K487" i="62"/>
  <c r="V487" i="62"/>
  <c r="R487" i="62"/>
  <c r="Q1333" i="62"/>
  <c r="Q1130" i="62"/>
  <c r="T1131" i="62" s="1"/>
  <c r="Q1653" i="62"/>
  <c r="T1653" i="62" s="1"/>
  <c r="Q2416" i="62"/>
  <c r="Q1899" i="62"/>
  <c r="Q1529" i="62"/>
  <c r="O680" i="62"/>
  <c r="M680" i="62"/>
  <c r="K680" i="62"/>
  <c r="V680" i="62"/>
  <c r="Q1715" i="62"/>
  <c r="M879" i="62"/>
  <c r="K968" i="62"/>
  <c r="Q970" i="62"/>
  <c r="Q801" i="62"/>
  <c r="K797" i="62"/>
  <c r="Q491" i="62"/>
  <c r="O300" i="62"/>
  <c r="M300" i="62"/>
  <c r="K300" i="62"/>
  <c r="V300" i="62"/>
  <c r="Q477" i="62"/>
  <c r="V384" i="62"/>
  <c r="O384" i="62"/>
  <c r="M384" i="62"/>
  <c r="K384" i="62"/>
  <c r="K2777" i="62"/>
  <c r="Q2779" i="62"/>
  <c r="M1560" i="62"/>
  <c r="Q1191" i="62"/>
  <c r="O1192" i="62"/>
  <c r="Q722" i="62"/>
  <c r="K841" i="62"/>
  <c r="Q843" i="62"/>
  <c r="Q143" i="62"/>
  <c r="M711" i="62"/>
  <c r="R291" i="62"/>
  <c r="V291" i="62"/>
  <c r="O291" i="62"/>
  <c r="M291" i="62"/>
  <c r="K291" i="62"/>
  <c r="M246" i="62"/>
  <c r="V246" i="62"/>
  <c r="O246" i="62"/>
  <c r="K246" i="62"/>
  <c r="V182" i="62"/>
  <c r="O182" i="62"/>
  <c r="M182" i="62"/>
  <c r="K182" i="62"/>
  <c r="Q514" i="62"/>
  <c r="Q866" i="62"/>
  <c r="R117" i="62"/>
  <c r="O117" i="62"/>
  <c r="M117" i="62"/>
  <c r="K117" i="62"/>
  <c r="V117" i="62"/>
  <c r="M254" i="62"/>
  <c r="V254" i="62"/>
  <c r="O254" i="62"/>
  <c r="K254" i="62"/>
  <c r="V292" i="62"/>
  <c r="O292" i="62"/>
  <c r="M292" i="62"/>
  <c r="K292" i="62"/>
  <c r="R39" i="62"/>
  <c r="O39" i="62"/>
  <c r="M39" i="62"/>
  <c r="K39" i="62"/>
  <c r="V39" i="62"/>
  <c r="O195" i="62"/>
  <c r="M195" i="62"/>
  <c r="V195" i="62"/>
  <c r="R195" i="62"/>
  <c r="K195" i="62"/>
  <c r="Q409" i="62"/>
  <c r="Q2884" i="62"/>
  <c r="Q2730" i="62"/>
  <c r="Q2331" i="62"/>
  <c r="Q2347" i="62"/>
  <c r="Q1728" i="62"/>
  <c r="Q1371" i="62"/>
  <c r="Q1730" i="62"/>
  <c r="Q2700" i="62"/>
  <c r="Q1980" i="62"/>
  <c r="K1978" i="62"/>
  <c r="Q2386" i="62"/>
  <c r="K1732" i="62"/>
  <c r="Q1734" i="62"/>
  <c r="O1306" i="62"/>
  <c r="R740" i="64"/>
  <c r="O2126" i="62"/>
  <c r="M1928" i="62"/>
  <c r="Q1289" i="62"/>
  <c r="Q2887" i="62"/>
  <c r="Q1770" i="62"/>
  <c r="Q2733" i="62"/>
  <c r="Q2330" i="62"/>
  <c r="Q1890" i="62"/>
  <c r="M1936" i="62"/>
  <c r="Q2839" i="62"/>
  <c r="K2160" i="62"/>
  <c r="Q2162" i="62"/>
  <c r="Q1965" i="62"/>
  <c r="Q1989" i="62"/>
  <c r="K1928" i="62"/>
  <c r="Q1934" i="62"/>
  <c r="M1828" i="62"/>
  <c r="Q1739" i="62"/>
  <c r="K1307" i="62"/>
  <c r="Q1309" i="62"/>
  <c r="R118" i="64"/>
  <c r="Q1759" i="62"/>
  <c r="Q1790" i="62"/>
  <c r="R96" i="64"/>
  <c r="Q2046" i="62"/>
  <c r="Q1502" i="62"/>
  <c r="Q3174" i="62"/>
  <c r="T3175" i="62" s="1"/>
  <c r="M2648" i="62"/>
  <c r="O2482" i="62"/>
  <c r="Q2157" i="62"/>
  <c r="M1814" i="62"/>
  <c r="M1523" i="62"/>
  <c r="O1470" i="62"/>
  <c r="Q2790" i="62"/>
  <c r="K2788" i="62"/>
  <c r="M2361" i="62"/>
  <c r="Q2191" i="62"/>
  <c r="Q1737" i="62"/>
  <c r="K1733" i="62"/>
  <c r="Q1207" i="62"/>
  <c r="R2591" i="64"/>
  <c r="Q2488" i="62"/>
  <c r="K1765" i="62"/>
  <c r="Q1767" i="62"/>
  <c r="Q1717" i="62"/>
  <c r="Q1382" i="62"/>
  <c r="M2171" i="62"/>
  <c r="Q1867" i="62"/>
  <c r="M1671" i="62"/>
  <c r="Q1482" i="62"/>
  <c r="T1483" i="62" s="1"/>
  <c r="M919" i="62"/>
  <c r="M2252" i="62"/>
  <c r="Q1943" i="62"/>
  <c r="Q943" i="62"/>
  <c r="Q1296" i="62"/>
  <c r="K934" i="62"/>
  <c r="Q936" i="62"/>
  <c r="O608" i="62"/>
  <c r="M608" i="62"/>
  <c r="K608" i="62"/>
  <c r="V608" i="62"/>
  <c r="O569" i="62"/>
  <c r="M569" i="62"/>
  <c r="K569" i="62"/>
  <c r="V569" i="62"/>
  <c r="R569" i="62"/>
  <c r="O512" i="62"/>
  <c r="M512" i="62"/>
  <c r="K512" i="62"/>
  <c r="V512" i="62"/>
  <c r="O1060" i="62"/>
  <c r="O306" i="62"/>
  <c r="K306" i="62"/>
  <c r="M306" i="62"/>
  <c r="V306" i="62"/>
  <c r="M1319" i="62"/>
  <c r="R579" i="62"/>
  <c r="O579" i="62"/>
  <c r="M579" i="62"/>
  <c r="K579" i="62"/>
  <c r="V579" i="62"/>
  <c r="R555" i="62"/>
  <c r="O555" i="62"/>
  <c r="M555" i="62"/>
  <c r="K555" i="62"/>
  <c r="V555" i="62"/>
  <c r="Q471" i="62"/>
  <c r="Q886" i="62"/>
  <c r="K878" i="62"/>
  <c r="Q629" i="62"/>
  <c r="Q2651" i="62"/>
  <c r="K2649" i="62"/>
  <c r="Q1503" i="62"/>
  <c r="O664" i="62"/>
  <c r="M664" i="62"/>
  <c r="K664" i="62"/>
  <c r="V664" i="62"/>
  <c r="K1056" i="62"/>
  <c r="Q1056" i="62" s="1"/>
  <c r="Q1058" i="62"/>
  <c r="O879" i="62"/>
  <c r="R297" i="62"/>
  <c r="V297" i="62"/>
  <c r="O297" i="62"/>
  <c r="M297" i="62"/>
  <c r="K297" i="62"/>
  <c r="Q749" i="62"/>
  <c r="K711" i="62"/>
  <c r="Q981" i="62"/>
  <c r="K979" i="62"/>
  <c r="K840" i="62"/>
  <c r="Q415" i="62"/>
  <c r="Q869" i="62"/>
  <c r="O288" i="62"/>
  <c r="M288" i="62"/>
  <c r="K288" i="62"/>
  <c r="V288" i="62"/>
  <c r="Q614" i="62"/>
  <c r="M2777" i="62"/>
  <c r="O1560" i="62"/>
  <c r="V590" i="62"/>
  <c r="O590" i="62"/>
  <c r="K590" i="62"/>
  <c r="M590" i="62"/>
  <c r="Q470" i="62"/>
  <c r="M296" i="62"/>
  <c r="K296" i="62"/>
  <c r="V296" i="62"/>
  <c r="O296" i="62"/>
  <c r="O1235" i="62"/>
  <c r="K1929" i="62"/>
  <c r="Q1931" i="62"/>
  <c r="M1597" i="62"/>
  <c r="M841" i="62"/>
  <c r="Q537" i="62"/>
  <c r="V285" i="62"/>
  <c r="M285" i="62"/>
  <c r="O285" i="62"/>
  <c r="K285" i="62"/>
  <c r="R285" i="62"/>
  <c r="V150" i="62"/>
  <c r="O150" i="62"/>
  <c r="M150" i="62"/>
  <c r="K150" i="62"/>
  <c r="V126" i="62"/>
  <c r="O126" i="62"/>
  <c r="M126" i="62"/>
  <c r="K126" i="62"/>
  <c r="O179" i="62"/>
  <c r="M179" i="62"/>
  <c r="V179" i="62"/>
  <c r="R179" i="62"/>
  <c r="K179" i="62"/>
  <c r="Q1069" i="62"/>
  <c r="R235" i="62"/>
  <c r="V235" i="62"/>
  <c r="O235" i="62"/>
  <c r="M235" i="62"/>
  <c r="K235" i="62"/>
  <c r="Q502" i="62"/>
  <c r="Q336" i="62"/>
  <c r="V166" i="62"/>
  <c r="O166" i="62"/>
  <c r="M166" i="62"/>
  <c r="K166" i="62"/>
  <c r="R167" i="62"/>
  <c r="Q673" i="62"/>
  <c r="O209" i="62"/>
  <c r="M209" i="62"/>
  <c r="K209" i="62"/>
  <c r="V209" i="62"/>
  <c r="R209" i="62"/>
  <c r="V276" i="62"/>
  <c r="O276" i="62"/>
  <c r="M276" i="62"/>
  <c r="K276" i="62"/>
  <c r="Q137" i="62"/>
  <c r="V174" i="62"/>
  <c r="O174" i="62"/>
  <c r="M174" i="62"/>
  <c r="K174" i="62"/>
  <c r="V72" i="62"/>
  <c r="O72" i="62"/>
  <c r="M72" i="62"/>
  <c r="K72" i="62"/>
  <c r="Q151" i="62"/>
  <c r="R73" i="62"/>
  <c r="S371" i="64"/>
  <c r="P371" i="64"/>
  <c r="W371" i="64"/>
  <c r="P164" i="64"/>
  <c r="N164" i="64"/>
  <c r="L164" i="64"/>
  <c r="W164" i="64"/>
  <c r="O3212" i="62"/>
  <c r="Q2317" i="62"/>
  <c r="T2317" i="62" s="1"/>
  <c r="Q2095" i="62"/>
  <c r="Q2494" i="62"/>
  <c r="Q2412" i="62"/>
  <c r="R922" i="64"/>
  <c r="R726" i="64"/>
  <c r="Q2968" i="62"/>
  <c r="Q2644" i="62"/>
  <c r="T2645" i="62" s="1"/>
  <c r="Q2366" i="62"/>
  <c r="R917" i="64"/>
  <c r="R492" i="64"/>
  <c r="Q2861" i="62"/>
  <c r="Q2646" i="62"/>
  <c r="K1998" i="62"/>
  <c r="Q2000" i="62"/>
  <c r="Q1698" i="62"/>
  <c r="Q1250" i="62"/>
  <c r="Q2456" i="62"/>
  <c r="Q1957" i="62"/>
  <c r="Q1884" i="62"/>
  <c r="Q1312" i="62"/>
  <c r="M3136" i="62"/>
  <c r="Q2596" i="62"/>
  <c r="T2597" i="62" s="1"/>
  <c r="K2594" i="62"/>
  <c r="M1978" i="62"/>
  <c r="K1908" i="62"/>
  <c r="Q1910" i="62"/>
  <c r="Q1708" i="62"/>
  <c r="Q1514" i="62"/>
  <c r="K1512" i="62"/>
  <c r="Q1412" i="62"/>
  <c r="Q3330" i="62"/>
  <c r="Q2985" i="62"/>
  <c r="Q2642" i="62"/>
  <c r="Q2205" i="62"/>
  <c r="K1764" i="62"/>
  <c r="M1732" i="62"/>
  <c r="O1522" i="62"/>
  <c r="Q3188" i="62"/>
  <c r="Q2521" i="62"/>
  <c r="T2521" i="62" s="1"/>
  <c r="O1928" i="62"/>
  <c r="Q1755" i="62"/>
  <c r="Q1685" i="62"/>
  <c r="T1685" i="62" s="1"/>
  <c r="Q2280" i="62"/>
  <c r="Q2523" i="62"/>
  <c r="O1936" i="62"/>
  <c r="Q1897" i="62"/>
  <c r="K1895" i="62"/>
  <c r="Q1851" i="62"/>
  <c r="K3498" i="62"/>
  <c r="Q2501" i="62"/>
  <c r="M2160" i="62"/>
  <c r="R103" i="64"/>
  <c r="Q2478" i="62"/>
  <c r="O1828" i="62"/>
  <c r="Q1490" i="62"/>
  <c r="Q1438" i="62"/>
  <c r="Q1293" i="62"/>
  <c r="O2737" i="62"/>
  <c r="Q1531" i="62"/>
  <c r="Q2623" i="62"/>
  <c r="T2623" i="62" s="1"/>
  <c r="Q2241" i="62"/>
  <c r="T2241" i="62" s="1"/>
  <c r="M1702" i="62"/>
  <c r="Q1316" i="62"/>
  <c r="Q1229" i="62"/>
  <c r="Q1995" i="62"/>
  <c r="T1995" i="62" s="1"/>
  <c r="K1808" i="62"/>
  <c r="Q1808" i="62" s="1"/>
  <c r="Q1810" i="62"/>
  <c r="Q1731" i="62"/>
  <c r="K1639" i="62"/>
  <c r="Q1641" i="62"/>
  <c r="Q1344" i="62"/>
  <c r="Q1171" i="62"/>
  <c r="Q2599" i="62"/>
  <c r="O1814" i="62"/>
  <c r="R229" i="64"/>
  <c r="O2361" i="62"/>
  <c r="K1061" i="62"/>
  <c r="Q1063" i="62"/>
  <c r="K2483" i="62"/>
  <c r="Q2485" i="62"/>
  <c r="Q2156" i="62"/>
  <c r="M1909" i="62"/>
  <c r="M1765" i="62"/>
  <c r="L3930" i="64"/>
  <c r="R3930" i="64" s="1"/>
  <c r="R3932" i="64"/>
  <c r="O2171" i="62"/>
  <c r="Q1092" i="62"/>
  <c r="K1090" i="62"/>
  <c r="Q1068" i="62"/>
  <c r="Q1921" i="62"/>
  <c r="T1921" i="62" s="1"/>
  <c r="Q1238" i="62"/>
  <c r="Q1136" i="62"/>
  <c r="T1137" i="62" s="1"/>
  <c r="Q1088" i="62"/>
  <c r="Q899" i="62"/>
  <c r="Q1243" i="62"/>
  <c r="Q922" i="62"/>
  <c r="Q1727" i="62"/>
  <c r="Q1645" i="62"/>
  <c r="Q1589" i="62"/>
  <c r="K1419" i="62"/>
  <c r="Q1421" i="62"/>
  <c r="Q1173" i="62"/>
  <c r="T1173" i="62" s="1"/>
  <c r="Q2942" i="62"/>
  <c r="O840" i="62"/>
  <c r="K1111" i="62"/>
  <c r="Q1111" i="62" s="1"/>
  <c r="Q1113" i="62"/>
  <c r="K960" i="62"/>
  <c r="Q960" i="62" s="1"/>
  <c r="Q962" i="62"/>
  <c r="K1319" i="62"/>
  <c r="Q1321" i="62"/>
  <c r="K1099" i="62"/>
  <c r="Q1101" i="62"/>
  <c r="Q746" i="62"/>
  <c r="O615" i="62"/>
  <c r="M615" i="62"/>
  <c r="K615" i="62"/>
  <c r="V615" i="62"/>
  <c r="R615" i="62"/>
  <c r="Q748" i="62"/>
  <c r="M2649" i="62"/>
  <c r="Q1840" i="62"/>
  <c r="Q1119" i="62"/>
  <c r="O632" i="62"/>
  <c r="M632" i="62"/>
  <c r="K632" i="62"/>
  <c r="V632" i="62"/>
  <c r="Q1313" i="62"/>
  <c r="Q810" i="62"/>
  <c r="Q513" i="62"/>
  <c r="Q328" i="62"/>
  <c r="V392" i="62"/>
  <c r="O392" i="62"/>
  <c r="M392" i="62"/>
  <c r="K392" i="62"/>
  <c r="R695" i="62"/>
  <c r="M695" i="62"/>
  <c r="V695" i="62"/>
  <c r="K695" i="62"/>
  <c r="O695" i="62"/>
  <c r="Q812" i="62"/>
  <c r="Q652" i="62"/>
  <c r="O2777" i="62"/>
  <c r="Q525" i="62"/>
  <c r="R355" i="62"/>
  <c r="Q1087" i="62"/>
  <c r="K1085" i="62"/>
  <c r="V688" i="62"/>
  <c r="M688" i="62"/>
  <c r="O688" i="62"/>
  <c r="K688" i="62"/>
  <c r="O841" i="62"/>
  <c r="V269" i="62"/>
  <c r="M269" i="62"/>
  <c r="O269" i="62"/>
  <c r="K269" i="62"/>
  <c r="R269" i="62"/>
  <c r="R275" i="62"/>
  <c r="V275" i="62"/>
  <c r="O275" i="62"/>
  <c r="M275" i="62"/>
  <c r="K275" i="62"/>
  <c r="O702" i="62"/>
  <c r="M702" i="62"/>
  <c r="K702" i="62"/>
  <c r="V702" i="62"/>
  <c r="Q145" i="62"/>
  <c r="V110" i="62"/>
  <c r="O110" i="62"/>
  <c r="M110" i="62"/>
  <c r="K110" i="62"/>
  <c r="Q626" i="62"/>
  <c r="R101" i="62"/>
  <c r="O101" i="62"/>
  <c r="M101" i="62"/>
  <c r="K101" i="62"/>
  <c r="V101" i="62"/>
  <c r="Q898" i="62"/>
  <c r="Q706" i="62"/>
  <c r="Q199" i="62"/>
  <c r="Q27" i="62"/>
  <c r="V260" i="62"/>
  <c r="O260" i="62"/>
  <c r="M260" i="62"/>
  <c r="K260" i="62"/>
  <c r="V102" i="62"/>
  <c r="O102" i="62"/>
  <c r="M102" i="62"/>
  <c r="K102" i="62"/>
  <c r="Q24" i="62"/>
  <c r="Q1704" i="62"/>
  <c r="K1702" i="62"/>
  <c r="O1639" i="62"/>
  <c r="K1720" i="62"/>
  <c r="O1909" i="62"/>
  <c r="O1765" i="62"/>
  <c r="M2483" i="62"/>
  <c r="O1090" i="62"/>
  <c r="Q1709" i="62"/>
  <c r="Q1049" i="62"/>
  <c r="T1049" i="62" s="1"/>
  <c r="K1047" i="62"/>
  <c r="O1419" i="62"/>
  <c r="Q1166" i="62"/>
  <c r="O496" i="62"/>
  <c r="M496" i="62"/>
  <c r="K496" i="62"/>
  <c r="V496" i="62"/>
  <c r="Q1380" i="62"/>
  <c r="T1381" i="62" s="1"/>
  <c r="V444" i="62"/>
  <c r="O444" i="62"/>
  <c r="M444" i="62"/>
  <c r="K444" i="62"/>
  <c r="O1319" i="62"/>
  <c r="M1099" i="62"/>
  <c r="Q1050" i="62"/>
  <c r="Q925" i="62"/>
  <c r="Q613" i="62"/>
  <c r="O2649" i="62"/>
  <c r="K1584" i="62"/>
  <c r="Q1586" i="62"/>
  <c r="M1061" i="62"/>
  <c r="Q1271" i="62"/>
  <c r="O616" i="62"/>
  <c r="M616" i="62"/>
  <c r="K616" i="62"/>
  <c r="V616" i="62"/>
  <c r="Q1164" i="62"/>
  <c r="Q1129" i="62"/>
  <c r="K918" i="62"/>
  <c r="R3530" i="64"/>
  <c r="Q742" i="62"/>
  <c r="Q1144" i="62"/>
  <c r="O979" i="62"/>
  <c r="Q816" i="62"/>
  <c r="Q790" i="62"/>
  <c r="Q202" i="62"/>
  <c r="Q1414" i="62"/>
  <c r="T1415" i="62" s="1"/>
  <c r="Q641" i="62"/>
  <c r="R609" i="62"/>
  <c r="Q521" i="62"/>
  <c r="Q1763" i="62"/>
  <c r="T1763" i="62" s="1"/>
  <c r="Q617" i="62"/>
  <c r="Q630" i="62"/>
  <c r="Q367" i="62"/>
  <c r="R225" i="62"/>
  <c r="O225" i="62"/>
  <c r="M225" i="62"/>
  <c r="K225" i="62"/>
  <c r="V225" i="62"/>
  <c r="Q2550" i="62"/>
  <c r="Q1600" i="62"/>
  <c r="Q1903" i="62"/>
  <c r="R119" i="62"/>
  <c r="Q684" i="62"/>
  <c r="Q88" i="62"/>
  <c r="Q602" i="62"/>
  <c r="Q618" i="62"/>
  <c r="Q757" i="62"/>
  <c r="V321" i="62"/>
  <c r="R321" i="62"/>
  <c r="O321" i="62"/>
  <c r="M321" i="62"/>
  <c r="K321" i="62"/>
  <c r="V244" i="62"/>
  <c r="O244" i="62"/>
  <c r="M244" i="62"/>
  <c r="K244" i="62"/>
  <c r="R151" i="62"/>
  <c r="Q3090" i="62"/>
  <c r="Q2602" i="62"/>
  <c r="Q2164" i="62"/>
  <c r="T2165" i="62" s="1"/>
  <c r="R849" i="64"/>
  <c r="W517" i="64"/>
  <c r="S517" i="64"/>
  <c r="P517" i="64"/>
  <c r="N517" i="64"/>
  <c r="L517" i="64"/>
  <c r="Q3024" i="62"/>
  <c r="O2632" i="62"/>
  <c r="Q2355" i="62"/>
  <c r="P2005" i="64"/>
  <c r="R1316" i="64"/>
  <c r="Q3758" i="62"/>
  <c r="Q2917" i="62"/>
  <c r="T2917" i="62" s="1"/>
  <c r="Q2694" i="62"/>
  <c r="K2953" i="62"/>
  <c r="Q2955" i="62"/>
  <c r="Q2544" i="62"/>
  <c r="Q2315" i="62"/>
  <c r="O2183" i="62"/>
  <c r="Q2114" i="62"/>
  <c r="T2115" i="62" s="1"/>
  <c r="K2183" i="62"/>
  <c r="Q2185" i="62"/>
  <c r="R957" i="64"/>
  <c r="Q2872" i="62"/>
  <c r="T2873" i="62" s="1"/>
  <c r="Q2843" i="62"/>
  <c r="M2370" i="62"/>
  <c r="Q2229" i="62"/>
  <c r="R521" i="64"/>
  <c r="Q3181" i="62"/>
  <c r="T3181" i="62" s="1"/>
  <c r="Q2145" i="62"/>
  <c r="R304" i="64"/>
  <c r="Q2536" i="62"/>
  <c r="R264" i="64"/>
  <c r="Q2947" i="62"/>
  <c r="Q2894" i="62"/>
  <c r="Q2613" i="62"/>
  <c r="Q2062" i="62"/>
  <c r="K1688" i="62"/>
  <c r="Q1694" i="62"/>
  <c r="Q1550" i="62"/>
  <c r="K1546" i="62"/>
  <c r="Q2586" i="62"/>
  <c r="T2587" i="62" s="1"/>
  <c r="Q1796" i="62"/>
  <c r="T1797" i="62" s="1"/>
  <c r="K1794" i="62"/>
  <c r="Q2208" i="62"/>
  <c r="K1809" i="62"/>
  <c r="Q1809" i="62" s="1"/>
  <c r="Q1811" i="62"/>
  <c r="Q1496" i="62"/>
  <c r="Q1330" i="62"/>
  <c r="Q2761" i="62"/>
  <c r="Q1930" i="62"/>
  <c r="Q1752" i="62"/>
  <c r="M1512" i="62"/>
  <c r="Q1475" i="62"/>
  <c r="K2307" i="62"/>
  <c r="Q2309" i="62"/>
  <c r="K2103" i="62"/>
  <c r="Q2105" i="62"/>
  <c r="O1720" i="62"/>
  <c r="Q1425" i="62"/>
  <c r="Q1337" i="62"/>
  <c r="Q2246" i="62"/>
  <c r="Q2149" i="62"/>
  <c r="T2149" i="62" s="1"/>
  <c r="Q1947" i="62"/>
  <c r="Q2878" i="62"/>
  <c r="Q2481" i="62"/>
  <c r="Q2349" i="62"/>
  <c r="Q2132" i="62"/>
  <c r="Q2055" i="62"/>
  <c r="R870" i="64"/>
  <c r="Q2768" i="62"/>
  <c r="T2769" i="62" s="1"/>
  <c r="Q1862" i="62"/>
  <c r="K1858" i="62"/>
  <c r="Q1933" i="62"/>
  <c r="O1895" i="62"/>
  <c r="Q1848" i="62"/>
  <c r="R605" i="64"/>
  <c r="Q2914" i="62"/>
  <c r="Q2344" i="62"/>
  <c r="Q2723" i="62"/>
  <c r="Q1982" i="62"/>
  <c r="Q1417" i="62"/>
  <c r="Q1370" i="62"/>
  <c r="O1123" i="62"/>
  <c r="Q2314" i="62"/>
  <c r="Q1177" i="62"/>
  <c r="Q1095" i="62"/>
  <c r="Q2876" i="62"/>
  <c r="Q2104" i="62"/>
  <c r="K2102" i="62"/>
  <c r="O1702" i="62"/>
  <c r="M1392" i="62"/>
  <c r="Q2232" i="62"/>
  <c r="M1433" i="62"/>
  <c r="Q1385" i="62"/>
  <c r="Q2390" i="62"/>
  <c r="Q1647" i="62"/>
  <c r="Q1383" i="62"/>
  <c r="Q1700" i="62"/>
  <c r="Q2683" i="62"/>
  <c r="Q1710" i="62"/>
  <c r="Q1273" i="62"/>
  <c r="T1273" i="62" s="1"/>
  <c r="R2474" i="64"/>
  <c r="Q2271" i="62"/>
  <c r="Q2292" i="62"/>
  <c r="K2290" i="62"/>
  <c r="M1047" i="62"/>
  <c r="Q916" i="62"/>
  <c r="Q1883" i="62"/>
  <c r="K1881" i="62"/>
  <c r="Q1387" i="62"/>
  <c r="Q1023" i="62"/>
  <c r="T1023" i="62" s="1"/>
  <c r="Q1297" i="62"/>
  <c r="Q1258" i="62"/>
  <c r="Q761" i="62"/>
  <c r="Q1169" i="62"/>
  <c r="K919" i="62"/>
  <c r="Q1887" i="62"/>
  <c r="Q1456" i="62"/>
  <c r="Q1182" i="62"/>
  <c r="Q1017" i="62"/>
  <c r="K1013" i="62"/>
  <c r="Q734" i="62"/>
  <c r="O599" i="62"/>
  <c r="M599" i="62"/>
  <c r="K599" i="62"/>
  <c r="V599" i="62"/>
  <c r="R599" i="62"/>
  <c r="Q1567" i="62"/>
  <c r="Q839" i="62"/>
  <c r="Q1499" i="62"/>
  <c r="K2405" i="62"/>
  <c r="Q2407" i="62"/>
  <c r="O1584" i="62"/>
  <c r="Q1353" i="62"/>
  <c r="O600" i="62"/>
  <c r="M600" i="62"/>
  <c r="K600" i="62"/>
  <c r="V600" i="62"/>
  <c r="O1037" i="62"/>
  <c r="R513" i="62"/>
  <c r="Q473" i="62"/>
  <c r="M1393" i="62"/>
  <c r="Q1787" i="62"/>
  <c r="Q1745" i="62"/>
  <c r="Q1186" i="62"/>
  <c r="Q1203" i="62"/>
  <c r="K1027" i="62"/>
  <c r="Q1027" i="62" s="1"/>
  <c r="Q1029" i="62"/>
  <c r="Q738" i="62"/>
  <c r="Q505" i="62"/>
  <c r="Q700" i="62"/>
  <c r="Q495" i="62"/>
  <c r="Q364" i="62"/>
  <c r="T213" i="62"/>
  <c r="Q1066" i="62"/>
  <c r="M1085" i="62"/>
  <c r="K961" i="62"/>
  <c r="Q961" i="62" s="1"/>
  <c r="Q963" i="62"/>
  <c r="V566" i="62"/>
  <c r="O566" i="62"/>
  <c r="K566" i="62"/>
  <c r="M566" i="62"/>
  <c r="V362" i="62"/>
  <c r="O362" i="62"/>
  <c r="M362" i="62"/>
  <c r="K362" i="62"/>
  <c r="Q822" i="62"/>
  <c r="T823" i="62" s="1"/>
  <c r="Q188" i="62"/>
  <c r="Q26" i="62"/>
  <c r="Q892" i="62"/>
  <c r="Q605" i="62"/>
  <c r="Q902" i="62"/>
  <c r="Q490" i="62"/>
  <c r="Q369" i="62"/>
  <c r="V134" i="62"/>
  <c r="O134" i="62"/>
  <c r="M134" i="62"/>
  <c r="K134" i="62"/>
  <c r="Q1623" i="62"/>
  <c r="Q330" i="62"/>
  <c r="Q114" i="62"/>
  <c r="Q1918" i="62"/>
  <c r="R141" i="62"/>
  <c r="O141" i="62"/>
  <c r="M141" i="62"/>
  <c r="K141" i="62"/>
  <c r="V141" i="62"/>
  <c r="Q489" i="62"/>
  <c r="Q674" i="62"/>
  <c r="Q527" i="62"/>
  <c r="T527" i="62" s="1"/>
  <c r="Q485" i="62"/>
  <c r="Q192" i="62"/>
  <c r="Q183" i="62"/>
  <c r="Q139" i="62"/>
  <c r="Q990" i="62"/>
  <c r="K988" i="62"/>
  <c r="R307" i="62"/>
  <c r="Q71" i="62"/>
  <c r="Q127" i="62"/>
  <c r="R135" i="62"/>
  <c r="Q3302" i="62"/>
  <c r="Q2892" i="62"/>
  <c r="T2893" i="62" s="1"/>
  <c r="Q2534" i="62"/>
  <c r="T2535" i="62" s="1"/>
  <c r="Q2915" i="62"/>
  <c r="Q2860" i="62"/>
  <c r="Q2612" i="62"/>
  <c r="Q2553" i="62"/>
  <c r="Q2346" i="62"/>
  <c r="Q2207" i="62"/>
  <c r="W874" i="64"/>
  <c r="P874" i="64"/>
  <c r="N874" i="64"/>
  <c r="L874" i="64"/>
  <c r="M2953" i="62"/>
  <c r="Q2406" i="62"/>
  <c r="K2404" i="62"/>
  <c r="R876" i="64"/>
  <c r="Q2945" i="62"/>
  <c r="Q2676" i="62"/>
  <c r="K2170" i="62"/>
  <c r="Q2178" i="62"/>
  <c r="P368" i="64"/>
  <c r="N368" i="64"/>
  <c r="L368" i="64"/>
  <c r="W368" i="64"/>
  <c r="Q2448" i="62"/>
  <c r="O2370" i="62"/>
  <c r="Q2805" i="62"/>
  <c r="O2789" i="62"/>
  <c r="Q2471" i="62"/>
  <c r="Q2379" i="62"/>
  <c r="K2332" i="62"/>
  <c r="Q2332" i="62" s="1"/>
  <c r="Q2334" i="62"/>
  <c r="M2341" i="62"/>
  <c r="O3627" i="62"/>
  <c r="O3625" i="62" s="1"/>
  <c r="Q2965" i="62"/>
  <c r="Q2675" i="62"/>
  <c r="Q2522" i="62"/>
  <c r="Q2058" i="62"/>
  <c r="Q1403" i="62"/>
  <c r="Q3475" i="62"/>
  <c r="T3475" i="62" s="1"/>
  <c r="Q2393" i="62"/>
  <c r="Q2247" i="62"/>
  <c r="Q2117" i="62"/>
  <c r="O1794" i="62"/>
  <c r="R550" i="64"/>
  <c r="Q3331" i="62"/>
  <c r="Q2799" i="62"/>
  <c r="K2797" i="62"/>
  <c r="Q2077" i="62"/>
  <c r="T2025" i="62"/>
  <c r="M1688" i="62"/>
  <c r="Q1384" i="62"/>
  <c r="R1152" i="64"/>
  <c r="K2322" i="62"/>
  <c r="Q2324" i="62"/>
  <c r="O1512" i="62"/>
  <c r="Q2531" i="62"/>
  <c r="M2307" i="62"/>
  <c r="O2103" i="62"/>
  <c r="Q1602" i="62"/>
  <c r="Q2388" i="62"/>
  <c r="Q2124" i="62"/>
  <c r="Q1657" i="62"/>
  <c r="K1655" i="62"/>
  <c r="Q1434" i="62"/>
  <c r="K1432" i="62"/>
  <c r="Q2928" i="62"/>
  <c r="Q3010" i="62"/>
  <c r="R223" i="64"/>
  <c r="Q2755" i="62"/>
  <c r="Q2641" i="62"/>
  <c r="M2360" i="62"/>
  <c r="Q1854" i="62"/>
  <c r="R195" i="64"/>
  <c r="Q1964" i="62"/>
  <c r="Q1971" i="62"/>
  <c r="K1969" i="62"/>
  <c r="Q1853" i="62"/>
  <c r="Q2213" i="62"/>
  <c r="Q1866" i="62"/>
  <c r="Q1618" i="62"/>
  <c r="Q1476" i="62"/>
  <c r="Q2989" i="62"/>
  <c r="Q2739" i="62"/>
  <c r="K2737" i="62"/>
  <c r="Q2061" i="62"/>
  <c r="Q1919" i="62"/>
  <c r="Q1663" i="62"/>
  <c r="K2199" i="62"/>
  <c r="Q2201" i="62"/>
  <c r="M2102" i="62"/>
  <c r="Q1455" i="62"/>
  <c r="Q2937" i="62"/>
  <c r="Q1963" i="62"/>
  <c r="Q2663" i="62"/>
  <c r="Q1713" i="62"/>
  <c r="T1713" i="62" s="1"/>
  <c r="Q1904" i="62"/>
  <c r="Q1346" i="62"/>
  <c r="O2483" i="62"/>
  <c r="Q2133" i="62"/>
  <c r="Q2746" i="62"/>
  <c r="M2290" i="62"/>
  <c r="O1084" i="62"/>
  <c r="Q977" i="62"/>
  <c r="T977" i="62" s="1"/>
  <c r="Q2080" i="62"/>
  <c r="O1047" i="62"/>
  <c r="Q819" i="62"/>
  <c r="M1775" i="62"/>
  <c r="Q1681" i="62"/>
  <c r="Q1519" i="62"/>
  <c r="Q836" i="62"/>
  <c r="T837" i="62" s="1"/>
  <c r="M1881" i="62"/>
  <c r="Q1287" i="62"/>
  <c r="Q1155" i="62"/>
  <c r="Q1687" i="62"/>
  <c r="Q2119" i="62"/>
  <c r="Q2074" i="62"/>
  <c r="K1979" i="62"/>
  <c r="Q1505" i="62"/>
  <c r="Q971" i="62"/>
  <c r="K969" i="62"/>
  <c r="O694" i="62"/>
  <c r="M694" i="62"/>
  <c r="K694" i="62"/>
  <c r="V694" i="62"/>
  <c r="O480" i="62"/>
  <c r="M480" i="62"/>
  <c r="K480" i="62"/>
  <c r="V480" i="62"/>
  <c r="R375" i="62"/>
  <c r="O375" i="62"/>
  <c r="M375" i="62"/>
  <c r="K375" i="62"/>
  <c r="V375" i="62"/>
  <c r="Q1089" i="62"/>
  <c r="Q1020" i="62"/>
  <c r="Q2274" i="62"/>
  <c r="Q1628" i="62"/>
  <c r="K1433" i="62"/>
  <c r="R595" i="62"/>
  <c r="O595" i="62"/>
  <c r="M595" i="62"/>
  <c r="K595" i="62"/>
  <c r="V595" i="62"/>
  <c r="R571" i="62"/>
  <c r="O571" i="62"/>
  <c r="M571" i="62"/>
  <c r="K571" i="62"/>
  <c r="V571" i="62"/>
  <c r="R547" i="62"/>
  <c r="O547" i="62"/>
  <c r="M547" i="62"/>
  <c r="K547" i="62"/>
  <c r="V547" i="62"/>
  <c r="Q453" i="62"/>
  <c r="Q1260" i="62"/>
  <c r="Q905" i="62"/>
  <c r="Q730" i="62"/>
  <c r="T731" i="62" s="1"/>
  <c r="Q533" i="62"/>
  <c r="Q1677" i="62"/>
  <c r="Q1179" i="62"/>
  <c r="M951" i="62"/>
  <c r="M2405" i="62"/>
  <c r="Q1889" i="62"/>
  <c r="M1584" i="62"/>
  <c r="Q1402" i="62"/>
  <c r="K1216" i="62"/>
  <c r="Q1218" i="62"/>
  <c r="K1937" i="62"/>
  <c r="Q1939" i="62"/>
  <c r="K1104" i="62"/>
  <c r="K1037" i="62"/>
  <c r="Q2728" i="62"/>
  <c r="Q1410" i="62"/>
  <c r="V588" i="62"/>
  <c r="O588" i="62"/>
  <c r="M588" i="62"/>
  <c r="K588" i="62"/>
  <c r="Q1285" i="62"/>
  <c r="Q955" i="62"/>
  <c r="T955" i="62" s="1"/>
  <c r="Q508" i="62"/>
  <c r="V236" i="62"/>
  <c r="K236" i="62"/>
  <c r="M236" i="62"/>
  <c r="O236" i="62"/>
  <c r="Q917" i="62"/>
  <c r="Q620" i="62"/>
  <c r="Q387" i="62"/>
  <c r="Q868" i="62"/>
  <c r="Q518" i="62"/>
  <c r="R617" i="62"/>
  <c r="Q786" i="62"/>
  <c r="Q821" i="62"/>
  <c r="Q2605" i="62"/>
  <c r="Q953" i="62"/>
  <c r="O398" i="62"/>
  <c r="M398" i="62"/>
  <c r="K398" i="62"/>
  <c r="V398" i="62"/>
  <c r="K229" i="62"/>
  <c r="R229" i="62"/>
  <c r="V229" i="62"/>
  <c r="O229" i="62"/>
  <c r="M229" i="62"/>
  <c r="Q176" i="62"/>
  <c r="Q119" i="62"/>
  <c r="Q69" i="62"/>
  <c r="T69" i="62" s="1"/>
  <c r="K185" i="62"/>
  <c r="R185" i="62"/>
  <c r="V185" i="62"/>
  <c r="M185" i="62"/>
  <c r="O185" i="62"/>
  <c r="Q108" i="62"/>
  <c r="Q532" i="62"/>
  <c r="V376" i="62"/>
  <c r="O376" i="62"/>
  <c r="M376" i="62"/>
  <c r="K376" i="62"/>
  <c r="Q99" i="62"/>
  <c r="V303" i="62"/>
  <c r="M303" i="62"/>
  <c r="K303" i="62"/>
  <c r="R303" i="62"/>
  <c r="O303" i="62"/>
  <c r="Q241" i="62"/>
  <c r="M1122" i="62"/>
  <c r="Q483" i="62"/>
  <c r="Q217" i="62"/>
  <c r="Q59" i="62"/>
  <c r="Q80" i="62"/>
  <c r="Q891" i="62"/>
  <c r="R393" i="62"/>
  <c r="Q681" i="62"/>
  <c r="Q1581" i="62"/>
  <c r="Q155" i="62"/>
  <c r="Q100" i="62"/>
  <c r="Q1705" i="62"/>
  <c r="Q98" i="62"/>
  <c r="Q637" i="62"/>
  <c r="Q634" i="62"/>
  <c r="Q452" i="62"/>
  <c r="M988" i="62"/>
  <c r="Q2015" i="62"/>
  <c r="Q1821" i="62"/>
  <c r="T1821" i="62" s="1"/>
  <c r="Q1570" i="62"/>
  <c r="Q1532" i="62"/>
  <c r="Q2606" i="62"/>
  <c r="Q1857" i="62"/>
  <c r="Q1504" i="62"/>
  <c r="R681" i="64"/>
  <c r="Q2447" i="62"/>
  <c r="M1655" i="62"/>
  <c r="M1432" i="62"/>
  <c r="S227" i="64"/>
  <c r="P227" i="64"/>
  <c r="N227" i="64"/>
  <c r="W227" i="64"/>
  <c r="L227" i="64"/>
  <c r="Q2774" i="62"/>
  <c r="Q2251" i="62"/>
  <c r="R844" i="64"/>
  <c r="Q2424" i="62"/>
  <c r="R46" i="64"/>
  <c r="O2360" i="62"/>
  <c r="R1094" i="64"/>
  <c r="Q2940" i="62"/>
  <c r="Q2130" i="62"/>
  <c r="Q2063" i="62"/>
  <c r="Q2610" i="62"/>
  <c r="M2737" i="62"/>
  <c r="Q2168" i="62"/>
  <c r="Q1756" i="62"/>
  <c r="Q1269" i="62"/>
  <c r="Q3021" i="62"/>
  <c r="M2199" i="62"/>
  <c r="O2102" i="62"/>
  <c r="Q1893" i="62"/>
  <c r="M1638" i="62"/>
  <c r="Q1100" i="62"/>
  <c r="K1098" i="62"/>
  <c r="O2290" i="62"/>
  <c r="K1084" i="62"/>
  <c r="Q1086" i="62"/>
  <c r="Q1183" i="62"/>
  <c r="O1881" i="62"/>
  <c r="O1012" i="62"/>
  <c r="Q1838" i="62"/>
  <c r="K1012" i="62"/>
  <c r="Q1014" i="62"/>
  <c r="M2037" i="62"/>
  <c r="M1013" i="62"/>
  <c r="M969" i="62"/>
  <c r="K1547" i="62"/>
  <c r="Q1551" i="62"/>
  <c r="Q707" i="62"/>
  <c r="Q406" i="62"/>
  <c r="Q1783" i="62"/>
  <c r="Q1435" i="62"/>
  <c r="K1002" i="62"/>
  <c r="Q1002" i="62" s="1"/>
  <c r="Q1004" i="62"/>
  <c r="Q540" i="62"/>
  <c r="Q877" i="62"/>
  <c r="T877" i="62" s="1"/>
  <c r="O701" i="62"/>
  <c r="M701" i="62"/>
  <c r="K701" i="62"/>
  <c r="R701" i="62"/>
  <c r="V701" i="62"/>
  <c r="Q1530" i="62"/>
  <c r="Q2419" i="62"/>
  <c r="T2419" i="62" s="1"/>
  <c r="O2405" i="62"/>
  <c r="M1216" i="62"/>
  <c r="K1060" i="62"/>
  <c r="Q1062" i="62"/>
  <c r="O1937" i="62"/>
  <c r="O594" i="62"/>
  <c r="M594" i="62"/>
  <c r="K594" i="62"/>
  <c r="V594" i="62"/>
  <c r="O546" i="62"/>
  <c r="M546" i="62"/>
  <c r="K546" i="62"/>
  <c r="V546" i="62"/>
  <c r="Q2432" i="62"/>
  <c r="Q1695" i="62"/>
  <c r="Q1304" i="62"/>
  <c r="V580" i="62"/>
  <c r="O580" i="62"/>
  <c r="M580" i="62"/>
  <c r="K580" i="62"/>
  <c r="Q1956" i="62"/>
  <c r="Q1034" i="62"/>
  <c r="Q732" i="62"/>
  <c r="Q813" i="62"/>
  <c r="K162" i="62"/>
  <c r="V162" i="62"/>
  <c r="O162" i="62"/>
  <c r="M162" i="62"/>
  <c r="Q856" i="62"/>
  <c r="Q498" i="62"/>
  <c r="R473" i="62"/>
  <c r="Q2082" i="62"/>
  <c r="Q515" i="62"/>
  <c r="Q1156" i="62"/>
  <c r="K796" i="62"/>
  <c r="Q798" i="62"/>
  <c r="Q377" i="62"/>
  <c r="Q220" i="62"/>
  <c r="Q2012" i="62"/>
  <c r="K2010" i="62"/>
  <c r="Q2010" i="62" s="1"/>
  <c r="Q643" i="62"/>
  <c r="Q1805" i="62"/>
  <c r="K1801" i="62"/>
  <c r="K1193" i="62"/>
  <c r="Q1195" i="62"/>
  <c r="Q983" i="62"/>
  <c r="O405" i="62"/>
  <c r="M405" i="62"/>
  <c r="K405" i="62"/>
  <c r="V405" i="62"/>
  <c r="R405" i="62"/>
  <c r="O357" i="62"/>
  <c r="M357" i="62"/>
  <c r="K357" i="62"/>
  <c r="R357" i="62"/>
  <c r="V357" i="62"/>
  <c r="K951" i="62"/>
  <c r="Q479" i="62"/>
  <c r="Q1575" i="62"/>
  <c r="K947" i="62"/>
  <c r="Q947" i="62" s="1"/>
  <c r="Q949" i="62"/>
  <c r="Q785" i="62"/>
  <c r="Q522" i="62"/>
  <c r="Q846" i="62"/>
  <c r="R725" i="62"/>
  <c r="Q529" i="62"/>
  <c r="Q124" i="62"/>
  <c r="Q666" i="62"/>
  <c r="Q308" i="62"/>
  <c r="Q425" i="62"/>
  <c r="R301" i="62"/>
  <c r="V301" i="62"/>
  <c r="O301" i="62"/>
  <c r="K301" i="62"/>
  <c r="M301" i="62"/>
  <c r="Q234" i="62"/>
  <c r="R489" i="62"/>
  <c r="V190" i="62"/>
  <c r="O190" i="62"/>
  <c r="M190" i="62"/>
  <c r="K190" i="62"/>
  <c r="R191" i="62"/>
  <c r="Q105" i="62"/>
  <c r="R391" i="62"/>
  <c r="O391" i="62"/>
  <c r="M391" i="62"/>
  <c r="V391" i="62"/>
  <c r="K391" i="62"/>
  <c r="R383" i="62"/>
  <c r="O383" i="62"/>
  <c r="M383" i="62"/>
  <c r="V383" i="62"/>
  <c r="K383" i="62"/>
  <c r="K998" i="62"/>
  <c r="Q998" i="62" s="1"/>
  <c r="Q1000" i="62"/>
  <c r="O988" i="62"/>
  <c r="Q111" i="62"/>
  <c r="Q103" i="62"/>
  <c r="M1969" i="62"/>
  <c r="W2148" i="64"/>
  <c r="P2148" i="64"/>
  <c r="N2148" i="64"/>
  <c r="L2148" i="64"/>
  <c r="S2149" i="64"/>
  <c r="Q1204" i="62"/>
  <c r="M1217" i="62"/>
  <c r="Q2784" i="62"/>
  <c r="Q1987" i="62"/>
  <c r="Q1359" i="62"/>
  <c r="O3493" i="62"/>
  <c r="Q1861" i="62"/>
  <c r="T1861" i="62" s="1"/>
  <c r="K1859" i="62"/>
  <c r="M1084" i="62"/>
  <c r="R724" i="64"/>
  <c r="U725" i="64" s="1"/>
  <c r="Q1265" i="62"/>
  <c r="K1263" i="62"/>
  <c r="K1775" i="62"/>
  <c r="Q1777" i="62"/>
  <c r="Q1696" i="62"/>
  <c r="Q1331" i="62"/>
  <c r="O2037" i="62"/>
  <c r="O1013" i="62"/>
  <c r="O672" i="62"/>
  <c r="M672" i="62"/>
  <c r="K672" i="62"/>
  <c r="V672" i="62"/>
  <c r="O585" i="62"/>
  <c r="M585" i="62"/>
  <c r="K585" i="62"/>
  <c r="V585" i="62"/>
  <c r="R585" i="62"/>
  <c r="O553" i="62"/>
  <c r="M553" i="62"/>
  <c r="K553" i="62"/>
  <c r="V553" i="62"/>
  <c r="R553" i="62"/>
  <c r="O461" i="62"/>
  <c r="M461" i="62"/>
  <c r="K461" i="62"/>
  <c r="V461" i="62"/>
  <c r="R461" i="62"/>
  <c r="Q1996" i="62"/>
  <c r="Q996" i="62"/>
  <c r="O679" i="62"/>
  <c r="M679" i="62"/>
  <c r="K679" i="62"/>
  <c r="V679" i="62"/>
  <c r="R679" i="62"/>
  <c r="O535" i="62"/>
  <c r="M535" i="62"/>
  <c r="K535" i="62"/>
  <c r="V535" i="62"/>
  <c r="R535" i="62"/>
  <c r="Q1059" i="62"/>
  <c r="Q814" i="62"/>
  <c r="Q517" i="62"/>
  <c r="Q942" i="62"/>
  <c r="O1216" i="62"/>
  <c r="M1060" i="62"/>
  <c r="Q1118" i="62"/>
  <c r="O536" i="62"/>
  <c r="M536" i="62"/>
  <c r="K536" i="62"/>
  <c r="V536" i="62"/>
  <c r="V572" i="62"/>
  <c r="O572" i="62"/>
  <c r="M572" i="62"/>
  <c r="K572" i="62"/>
  <c r="Q739" i="62"/>
  <c r="O382" i="62"/>
  <c r="M382" i="62"/>
  <c r="K382" i="62"/>
  <c r="V382" i="62"/>
  <c r="K178" i="62"/>
  <c r="V178" i="62"/>
  <c r="O178" i="62"/>
  <c r="M178" i="62"/>
  <c r="K1393" i="62"/>
  <c r="O358" i="62"/>
  <c r="M358" i="62"/>
  <c r="K358" i="62"/>
  <c r="V358" i="62"/>
  <c r="Q1303" i="62"/>
  <c r="O437" i="62"/>
  <c r="M437" i="62"/>
  <c r="K437" i="62"/>
  <c r="V437" i="62"/>
  <c r="R437" i="62"/>
  <c r="O365" i="62"/>
  <c r="M365" i="62"/>
  <c r="K365" i="62"/>
  <c r="V365" i="62"/>
  <c r="R365" i="62"/>
  <c r="K222" i="62"/>
  <c r="V222" i="62"/>
  <c r="O222" i="62"/>
  <c r="M222" i="62"/>
  <c r="O796" i="62"/>
  <c r="R173" i="62"/>
  <c r="M173" i="62"/>
  <c r="O173" i="62"/>
  <c r="K173" i="62"/>
  <c r="V173" i="62"/>
  <c r="M1801" i="62"/>
  <c r="M1193" i="62"/>
  <c r="Q429" i="62"/>
  <c r="O1929" i="62"/>
  <c r="M332" i="62"/>
  <c r="K332" i="62"/>
  <c r="O332" i="62"/>
  <c r="V332" i="62"/>
  <c r="Q319" i="62"/>
  <c r="T319" i="62" s="1"/>
  <c r="M294" i="62"/>
  <c r="V294" i="62"/>
  <c r="O294" i="62"/>
  <c r="K294" i="62"/>
  <c r="Q1126" i="62"/>
  <c r="K1122" i="62"/>
  <c r="K964" i="62"/>
  <c r="Q964" i="62" s="1"/>
  <c r="Q966" i="62"/>
  <c r="Q29" i="62"/>
  <c r="R681" i="62"/>
  <c r="Q621" i="62"/>
  <c r="Q1358" i="62"/>
  <c r="K989" i="62"/>
  <c r="Q991" i="62"/>
  <c r="Q168" i="62"/>
  <c r="O171" i="62"/>
  <c r="M171" i="62"/>
  <c r="V171" i="62"/>
  <c r="R171" i="62"/>
  <c r="K171" i="62"/>
  <c r="Q265" i="62"/>
  <c r="Q78" i="62"/>
  <c r="R127" i="62"/>
  <c r="Q206" i="62"/>
  <c r="Q23" i="62"/>
  <c r="Q1915" i="62"/>
  <c r="T1915" i="62" s="1"/>
  <c r="R972" i="64"/>
  <c r="Q2616" i="62"/>
  <c r="Q2238" i="62"/>
  <c r="Q2853" i="62"/>
  <c r="Q1672" i="62"/>
  <c r="K1670" i="62"/>
  <c r="K1091" i="62"/>
  <c r="Q1093" i="62"/>
  <c r="S369" i="64"/>
  <c r="Q2328" i="62"/>
  <c r="O2199" i="62"/>
  <c r="Q1198" i="62"/>
  <c r="O1979" i="62"/>
  <c r="Q1753" i="62"/>
  <c r="Q1292" i="62"/>
  <c r="R80" i="64"/>
  <c r="Q1834" i="62"/>
  <c r="Q1760" i="62"/>
  <c r="Q1711" i="62"/>
  <c r="Q1427" i="62"/>
  <c r="R2618" i="64"/>
  <c r="O2161" i="62"/>
  <c r="K1671" i="62"/>
  <c r="Q1673" i="62"/>
  <c r="O1098" i="62"/>
  <c r="R690" i="64"/>
  <c r="Q2068" i="62"/>
  <c r="Q1960" i="62"/>
  <c r="M1859" i="62"/>
  <c r="Q1045" i="62"/>
  <c r="K1043" i="62"/>
  <c r="Q1043" i="62" s="1"/>
  <c r="Q2903" i="62"/>
  <c r="O1263" i="62"/>
  <c r="Q1096" i="62"/>
  <c r="K1006" i="62"/>
  <c r="Q3044" i="62"/>
  <c r="O1775" i="62"/>
  <c r="Q1133" i="62"/>
  <c r="K1689" i="62"/>
  <c r="Q1691" i="62"/>
  <c r="Q1627" i="62"/>
  <c r="Q1615" i="62"/>
  <c r="Q1197" i="62"/>
  <c r="Q759" i="62"/>
  <c r="Q1146" i="62"/>
  <c r="K978" i="62"/>
  <c r="Q1154" i="62"/>
  <c r="Q1057" i="62"/>
  <c r="Q677" i="62"/>
  <c r="Q2657" i="62"/>
  <c r="T2657" i="62" s="1"/>
  <c r="Q1886" i="62"/>
  <c r="Q1320" i="62"/>
  <c r="K1318" i="62"/>
  <c r="Q788" i="62"/>
  <c r="Q1836" i="62"/>
  <c r="M1937" i="62"/>
  <c r="Q1399" i="62"/>
  <c r="Q1055" i="62"/>
  <c r="K1031" i="62"/>
  <c r="Q1033" i="62"/>
  <c r="O520" i="62"/>
  <c r="M520" i="62"/>
  <c r="K520" i="62"/>
  <c r="V520" i="62"/>
  <c r="Q1019" i="62"/>
  <c r="V564" i="62"/>
  <c r="O564" i="62"/>
  <c r="M564" i="62"/>
  <c r="K564" i="62"/>
  <c r="Q952" i="62"/>
  <c r="K950" i="62"/>
  <c r="Q690" i="62"/>
  <c r="Q636" i="62"/>
  <c r="Q227" i="62"/>
  <c r="Q659" i="62"/>
  <c r="Q458" i="62"/>
  <c r="Q1707" i="62"/>
  <c r="Q939" i="62"/>
  <c r="V432" i="62"/>
  <c r="M432" i="62"/>
  <c r="K432" i="62"/>
  <c r="O432" i="62"/>
  <c r="M796" i="62"/>
  <c r="Q601" i="62"/>
  <c r="Q347" i="62"/>
  <c r="M1115" i="62"/>
  <c r="Q423" i="62"/>
  <c r="R165" i="62"/>
  <c r="M165" i="62"/>
  <c r="O165" i="62"/>
  <c r="K165" i="62"/>
  <c r="V165" i="62"/>
  <c r="O1801" i="62"/>
  <c r="Q507" i="62"/>
  <c r="Q2516" i="62"/>
  <c r="R178" i="64"/>
  <c r="R529" i="62"/>
  <c r="Q326" i="62"/>
  <c r="Q203" i="62"/>
  <c r="Q164" i="62"/>
  <c r="Q89" i="62"/>
  <c r="Q779" i="62"/>
  <c r="M278" i="62"/>
  <c r="V278" i="62"/>
  <c r="O278" i="62"/>
  <c r="K278" i="62"/>
  <c r="Q671" i="62"/>
  <c r="R267" i="62"/>
  <c r="V267" i="62"/>
  <c r="O267" i="62"/>
  <c r="M267" i="62"/>
  <c r="K267" i="62"/>
  <c r="O1122" i="62"/>
  <c r="Q205" i="62"/>
  <c r="R125" i="62"/>
  <c r="O125" i="62"/>
  <c r="M125" i="62"/>
  <c r="K125" i="62"/>
  <c r="V125" i="62"/>
  <c r="Q668" i="62"/>
  <c r="Q184" i="62"/>
  <c r="V40" i="62"/>
  <c r="O40" i="62"/>
  <c r="M40" i="62"/>
  <c r="K40" i="62"/>
  <c r="Q1170" i="62"/>
  <c r="R385" i="62"/>
  <c r="K169" i="62"/>
  <c r="R169" i="62"/>
  <c r="V169" i="62"/>
  <c r="M169" i="62"/>
  <c r="O169" i="62"/>
  <c r="V309" i="62"/>
  <c r="R309" i="62"/>
  <c r="M309" i="62"/>
  <c r="K309" i="62"/>
  <c r="O309" i="62"/>
  <c r="Q433" i="62"/>
  <c r="Q360" i="62"/>
  <c r="R183" i="62"/>
  <c r="Q129" i="62"/>
  <c r="M989" i="62"/>
  <c r="K1036" i="62"/>
  <c r="Q1038" i="62"/>
  <c r="T1039" i="62" s="1"/>
  <c r="Q335" i="62"/>
  <c r="M339" i="62"/>
  <c r="K339" i="62"/>
  <c r="R339" i="62"/>
  <c r="V339" i="62"/>
  <c r="O339" i="62"/>
  <c r="R55" i="62"/>
  <c r="O55" i="62"/>
  <c r="M55" i="62"/>
  <c r="K55" i="62"/>
  <c r="V55" i="62"/>
  <c r="Q196" i="62"/>
  <c r="R103" i="62"/>
  <c r="Q67" i="62"/>
  <c r="Q112" i="62"/>
  <c r="R289" i="62"/>
  <c r="Q180" i="62"/>
  <c r="Q3170" i="62"/>
  <c r="T3171" i="62" s="1"/>
  <c r="Q2236" i="62"/>
  <c r="O1732" i="62"/>
  <c r="Q1369" i="62"/>
  <c r="T1369" i="62" s="1"/>
  <c r="Q1294" i="62"/>
  <c r="Q2462" i="62"/>
  <c r="K2460" i="62"/>
  <c r="Q1803" i="62"/>
  <c r="T1803" i="62" s="1"/>
  <c r="Q1528" i="62"/>
  <c r="Q1440" i="62"/>
  <c r="M1262" i="62"/>
  <c r="Q2999" i="62"/>
  <c r="Q2680" i="62"/>
  <c r="Q1961" i="62"/>
  <c r="M1843" i="62"/>
  <c r="O1596" i="62"/>
  <c r="O1376" i="62"/>
  <c r="K3486" i="62"/>
  <c r="Q3486" i="62" s="1"/>
  <c r="Q3488" i="62"/>
  <c r="Q2410" i="62"/>
  <c r="Q2152" i="62"/>
  <c r="T2153" i="62" s="1"/>
  <c r="Q1342" i="62"/>
  <c r="Q2421" i="62"/>
  <c r="K1815" i="62"/>
  <c r="Q1817" i="62"/>
  <c r="Q2881" i="62"/>
  <c r="O1829" i="62"/>
  <c r="R115" i="64"/>
  <c r="Q2368" i="62"/>
  <c r="R151" i="64"/>
  <c r="R704" i="64"/>
  <c r="R54" i="64"/>
  <c r="O1795" i="62"/>
  <c r="Q1795" i="62" s="1"/>
  <c r="Q2720" i="62"/>
  <c r="T2721" i="62" s="1"/>
  <c r="Q2552" i="62"/>
  <c r="O1670" i="62"/>
  <c r="Q1450" i="62"/>
  <c r="Q1338" i="62"/>
  <c r="Q2041" i="62"/>
  <c r="Q1564" i="62"/>
  <c r="T1565" i="62" s="1"/>
  <c r="Q1509" i="62"/>
  <c r="K1392" i="62"/>
  <c r="Q1394" i="62"/>
  <c r="Q1844" i="62"/>
  <c r="K1842" i="62"/>
  <c r="Q1738" i="62"/>
  <c r="Q2558" i="62"/>
  <c r="Q1952" i="62"/>
  <c r="Q1367" i="62"/>
  <c r="Q1574" i="62"/>
  <c r="Q1506" i="62"/>
  <c r="Q1679" i="62"/>
  <c r="R2598" i="64"/>
  <c r="R617" i="64"/>
  <c r="Q2003" i="62"/>
  <c r="Q1667" i="62"/>
  <c r="Q1339" i="62"/>
  <c r="Q2319" i="62"/>
  <c r="Q1944" i="62"/>
  <c r="O1859" i="62"/>
  <c r="Q1640" i="62"/>
  <c r="K1638" i="62"/>
  <c r="Q1610" i="62"/>
  <c r="Q864" i="62"/>
  <c r="Q1445" i="62"/>
  <c r="Q1076" i="62"/>
  <c r="Q1799" i="62"/>
  <c r="K1360" i="62"/>
  <c r="Q1362" i="62"/>
  <c r="Q1256" i="62"/>
  <c r="T1257" i="62" s="1"/>
  <c r="Q1917" i="62"/>
  <c r="Q1758" i="62"/>
  <c r="M1689" i="62"/>
  <c r="Q1142" i="62"/>
  <c r="R2621" i="64"/>
  <c r="Q1188" i="62"/>
  <c r="Q751" i="62"/>
  <c r="O640" i="62"/>
  <c r="M640" i="62"/>
  <c r="K640" i="62"/>
  <c r="V640" i="62"/>
  <c r="M331" i="62"/>
  <c r="K331" i="62"/>
  <c r="R331" i="62"/>
  <c r="V331" i="62"/>
  <c r="O331" i="62"/>
  <c r="Q1492" i="62"/>
  <c r="Q1064" i="62"/>
  <c r="Q782" i="62"/>
  <c r="R587" i="62"/>
  <c r="O587" i="62"/>
  <c r="M587" i="62"/>
  <c r="K587" i="62"/>
  <c r="V587" i="62"/>
  <c r="R563" i="62"/>
  <c r="O563" i="62"/>
  <c r="M563" i="62"/>
  <c r="K563" i="62"/>
  <c r="V563" i="62"/>
  <c r="Q524" i="62"/>
  <c r="Q956" i="62"/>
  <c r="Q896" i="62"/>
  <c r="M1318" i="62"/>
  <c r="Q1491" i="62"/>
  <c r="K1281" i="62"/>
  <c r="Q1283" i="62"/>
  <c r="O1031" i="62"/>
  <c r="O504" i="62"/>
  <c r="M504" i="62"/>
  <c r="K504" i="62"/>
  <c r="V504" i="62"/>
  <c r="Q1363" i="62"/>
  <c r="K1361" i="62"/>
  <c r="V556" i="62"/>
  <c r="O556" i="62"/>
  <c r="M556" i="62"/>
  <c r="K556" i="62"/>
  <c r="O950" i="62"/>
  <c r="Q506" i="62"/>
  <c r="Q1746" i="62"/>
  <c r="T1747" i="62" s="1"/>
  <c r="V35" i="62"/>
  <c r="R35" i="62"/>
  <c r="O35" i="62"/>
  <c r="M35" i="62"/>
  <c r="K35" i="62"/>
  <c r="Q493" i="62"/>
  <c r="R347" i="62"/>
  <c r="K1115" i="62"/>
  <c r="Q1117" i="62"/>
  <c r="Q486" i="62"/>
  <c r="O1193" i="62"/>
  <c r="Q901" i="62"/>
  <c r="T901" i="62" s="1"/>
  <c r="Q2583" i="62"/>
  <c r="Q462" i="62"/>
  <c r="Q1675" i="62"/>
  <c r="Q1025" i="62"/>
  <c r="Q895" i="62"/>
  <c r="Q422" i="62"/>
  <c r="R109" i="62"/>
  <c r="O109" i="62"/>
  <c r="M109" i="62"/>
  <c r="K109" i="62"/>
  <c r="V109" i="62"/>
  <c r="Q32" i="62"/>
  <c r="Q1464" i="62"/>
  <c r="K1462" i="62"/>
  <c r="Q648" i="62"/>
  <c r="Q401" i="62"/>
  <c r="Q147" i="62"/>
  <c r="V157" i="62"/>
  <c r="R157" i="62"/>
  <c r="O157" i="62"/>
  <c r="M157" i="62"/>
  <c r="K157" i="62"/>
  <c r="Q116" i="62"/>
  <c r="Q138" i="62"/>
  <c r="Q436" i="62"/>
  <c r="Q216" i="62"/>
  <c r="Q826" i="62"/>
  <c r="Q175" i="62"/>
  <c r="Q75" i="62"/>
  <c r="O989" i="62"/>
  <c r="V550" i="62"/>
  <c r="O550" i="62"/>
  <c r="K550" i="62"/>
  <c r="M550" i="62"/>
  <c r="V22" i="62"/>
  <c r="O22" i="62"/>
  <c r="M22" i="62"/>
  <c r="K22" i="62"/>
  <c r="Q685" i="62"/>
  <c r="Q366" i="62"/>
  <c r="Q281" i="62"/>
  <c r="R111" i="62"/>
  <c r="M447" i="60"/>
  <c r="M80" i="60"/>
  <c r="N1533" i="60"/>
  <c r="J219" i="60"/>
  <c r="N1067" i="60"/>
  <c r="L1779" i="60"/>
  <c r="J323" i="60"/>
  <c r="J1088" i="60"/>
  <c r="N462" i="60"/>
  <c r="N619" i="60"/>
  <c r="H1551" i="60"/>
  <c r="J345" i="60"/>
  <c r="J883" i="60"/>
  <c r="N1629" i="60"/>
  <c r="N2076" i="60"/>
  <c r="H2074" i="60"/>
  <c r="N382" i="60"/>
  <c r="N448" i="60"/>
  <c r="H469" i="60"/>
  <c r="L469" i="60"/>
  <c r="N496" i="60"/>
  <c r="N509" i="60"/>
  <c r="N574" i="60"/>
  <c r="N579" i="60"/>
  <c r="N632" i="60"/>
  <c r="N709" i="60"/>
  <c r="N732" i="60"/>
  <c r="N750" i="60"/>
  <c r="N775" i="60"/>
  <c r="N863" i="60"/>
  <c r="Q863" i="60" s="1"/>
  <c r="N960" i="60"/>
  <c r="L1041" i="60"/>
  <c r="N1271" i="60"/>
  <c r="H1544" i="60"/>
  <c r="N1546" i="60"/>
  <c r="N1646" i="60"/>
  <c r="N1837" i="60"/>
  <c r="N1842" i="60"/>
  <c r="L1846" i="60"/>
  <c r="N1938" i="60"/>
  <c r="N1968" i="60"/>
  <c r="N1974" i="60"/>
  <c r="N2432" i="60"/>
  <c r="N2490" i="60"/>
  <c r="N2554" i="60"/>
  <c r="J3538" i="60"/>
  <c r="N3286" i="60"/>
  <c r="H3284" i="60"/>
  <c r="N3284" i="60" s="1"/>
  <c r="N283" i="60"/>
  <c r="N376" i="60"/>
  <c r="N455" i="60"/>
  <c r="N1561" i="60"/>
  <c r="H1559" i="60"/>
  <c r="N1559" i="60" s="1"/>
  <c r="N292" i="60"/>
  <c r="N398" i="60"/>
  <c r="N422" i="60"/>
  <c r="N547" i="60"/>
  <c r="Q547" i="60" s="1"/>
  <c r="N670" i="60"/>
  <c r="N708" i="60"/>
  <c r="N731" i="60"/>
  <c r="N880" i="60"/>
  <c r="H2187" i="60"/>
  <c r="N2207" i="60"/>
  <c r="N365" i="60"/>
  <c r="N752" i="60"/>
  <c r="L1221" i="60"/>
  <c r="N55" i="60"/>
  <c r="N281" i="60"/>
  <c r="N314" i="60"/>
  <c r="N634" i="60"/>
  <c r="N668" i="60"/>
  <c r="H883" i="60"/>
  <c r="H982" i="60"/>
  <c r="N984" i="60"/>
  <c r="J1736" i="60"/>
  <c r="N188" i="60"/>
  <c r="N205" i="60"/>
  <c r="L682" i="60"/>
  <c r="N1376" i="60"/>
  <c r="J1551" i="60"/>
  <c r="N1756" i="60"/>
  <c r="N100" i="60"/>
  <c r="N129" i="60"/>
  <c r="N131" i="60"/>
  <c r="N151" i="60"/>
  <c r="N158" i="60"/>
  <c r="N175" i="60"/>
  <c r="N189" i="60"/>
  <c r="N203" i="60"/>
  <c r="N251" i="60"/>
  <c r="N298" i="60"/>
  <c r="N308" i="60"/>
  <c r="N375" i="60"/>
  <c r="N504" i="60"/>
  <c r="N548" i="60"/>
  <c r="N570" i="60"/>
  <c r="N615" i="60"/>
  <c r="N617" i="60"/>
  <c r="N640" i="60"/>
  <c r="N685" i="60"/>
  <c r="N707" i="60"/>
  <c r="N753" i="60"/>
  <c r="N780" i="60"/>
  <c r="H954" i="60"/>
  <c r="J1109" i="60"/>
  <c r="N1113" i="60"/>
  <c r="N1172" i="60"/>
  <c r="N1214" i="60"/>
  <c r="N1219" i="60"/>
  <c r="J1365" i="60"/>
  <c r="N1374" i="60"/>
  <c r="N1670" i="60"/>
  <c r="L1912" i="60"/>
  <c r="N539" i="60"/>
  <c r="N190" i="60"/>
  <c r="N711" i="60"/>
  <c r="N726" i="60"/>
  <c r="N747" i="60"/>
  <c r="N1552" i="60"/>
  <c r="H1550" i="60"/>
  <c r="L457" i="60"/>
  <c r="N1190" i="60"/>
  <c r="N1557" i="60"/>
  <c r="N2897" i="60"/>
  <c r="N118" i="60"/>
  <c r="N498" i="60"/>
  <c r="L219" i="60"/>
  <c r="N1362" i="60"/>
  <c r="J1725" i="60"/>
  <c r="N30" i="60"/>
  <c r="N65" i="60"/>
  <c r="N77" i="60"/>
  <c r="Q77" i="60" s="1"/>
  <c r="N98" i="60"/>
  <c r="N114" i="60"/>
  <c r="N166" i="60"/>
  <c r="N268" i="60"/>
  <c r="L323" i="60"/>
  <c r="N355" i="60"/>
  <c r="N380" i="60"/>
  <c r="N383" i="60"/>
  <c r="N402" i="60"/>
  <c r="N449" i="60"/>
  <c r="N690" i="60"/>
  <c r="N704" i="60"/>
  <c r="H972" i="60"/>
  <c r="N1107" i="60"/>
  <c r="L1109" i="60"/>
  <c r="L1267" i="60"/>
  <c r="N1332" i="60"/>
  <c r="N1363" i="60"/>
  <c r="N1367" i="60"/>
  <c r="N1379" i="60"/>
  <c r="J1396" i="60"/>
  <c r="N1462" i="60"/>
  <c r="L1544" i="60"/>
  <c r="N1598" i="60"/>
  <c r="N1607" i="60"/>
  <c r="Q1607" i="60" s="1"/>
  <c r="N1617" i="60"/>
  <c r="N2376" i="60"/>
  <c r="H2374" i="60"/>
  <c r="N2427" i="60"/>
  <c r="N1116" i="60"/>
  <c r="H1114" i="60"/>
  <c r="N1114" i="60" s="1"/>
  <c r="N1519" i="60"/>
  <c r="L1517" i="60"/>
  <c r="J218" i="60"/>
  <c r="N554" i="60"/>
  <c r="L1564" i="60"/>
  <c r="N2986" i="60"/>
  <c r="L218" i="60"/>
  <c r="N351" i="60"/>
  <c r="N450" i="60"/>
  <c r="H2202" i="60"/>
  <c r="N2926" i="60"/>
  <c r="N470" i="60"/>
  <c r="J1017" i="60"/>
  <c r="N1727" i="60"/>
  <c r="H1725" i="60"/>
  <c r="N300" i="60"/>
  <c r="L456" i="60"/>
  <c r="L1017" i="60"/>
  <c r="L1769" i="60"/>
  <c r="N2551" i="60"/>
  <c r="H94" i="60"/>
  <c r="N117" i="60"/>
  <c r="H218" i="60"/>
  <c r="N261" i="60"/>
  <c r="N481" i="60"/>
  <c r="N483" i="60"/>
  <c r="N497" i="60"/>
  <c r="N512" i="60"/>
  <c r="N556" i="60"/>
  <c r="N577" i="60"/>
  <c r="N664" i="60"/>
  <c r="N751" i="60"/>
  <c r="N756" i="60"/>
  <c r="J845" i="60"/>
  <c r="L993" i="60"/>
  <c r="J1239" i="60"/>
  <c r="H1266" i="60"/>
  <c r="H1466" i="60"/>
  <c r="N1473" i="60"/>
  <c r="N1560" i="60"/>
  <c r="H1558" i="60"/>
  <c r="N1558" i="60" s="1"/>
  <c r="N1632" i="60"/>
  <c r="N1828" i="60"/>
  <c r="Q495" i="60"/>
  <c r="N120" i="60"/>
  <c r="N580" i="60"/>
  <c r="N1085" i="60"/>
  <c r="N1136" i="60"/>
  <c r="N1569" i="60"/>
  <c r="N1077" i="60"/>
  <c r="N242" i="60"/>
  <c r="Q243" i="60" s="1"/>
  <c r="N257" i="60"/>
  <c r="N1641" i="60"/>
  <c r="H2014" i="60"/>
  <c r="N2014" i="60" s="1"/>
  <c r="N2016" i="60"/>
  <c r="N384" i="60"/>
  <c r="N706" i="60"/>
  <c r="N980" i="60"/>
  <c r="N133" i="60"/>
  <c r="N491" i="60"/>
  <c r="N550" i="60"/>
  <c r="N755" i="60"/>
  <c r="N823" i="60"/>
  <c r="J982" i="60"/>
  <c r="N1167" i="60"/>
  <c r="J1846" i="60"/>
  <c r="N33" i="60"/>
  <c r="N35" i="60"/>
  <c r="N42" i="60"/>
  <c r="N159" i="60"/>
  <c r="N164" i="60"/>
  <c r="N173" i="60"/>
  <c r="N184" i="60"/>
  <c r="N216" i="60"/>
  <c r="N254" i="60"/>
  <c r="N285" i="60"/>
  <c r="N410" i="60"/>
  <c r="N431" i="60"/>
  <c r="N471" i="60"/>
  <c r="N474" i="60"/>
  <c r="J469" i="60"/>
  <c r="N505" i="60"/>
  <c r="N510" i="60"/>
  <c r="N559" i="60"/>
  <c r="Q559" i="60" s="1"/>
  <c r="N611" i="60"/>
  <c r="N620" i="60"/>
  <c r="N638" i="60"/>
  <c r="N660" i="60"/>
  <c r="N705" i="60"/>
  <c r="N773" i="60"/>
  <c r="N839" i="60"/>
  <c r="N858" i="60"/>
  <c r="N899" i="60"/>
  <c r="N924" i="60"/>
  <c r="N929" i="60"/>
  <c r="N948" i="60"/>
  <c r="N1028" i="60"/>
  <c r="N1122" i="60"/>
  <c r="N1199" i="60"/>
  <c r="N1212" i="60"/>
  <c r="N1257" i="60"/>
  <c r="N1304" i="60"/>
  <c r="N1318" i="60"/>
  <c r="N1321" i="60"/>
  <c r="L1437" i="60"/>
  <c r="N1442" i="60"/>
  <c r="N1460" i="60"/>
  <c r="N1540" i="60"/>
  <c r="N1590" i="60"/>
  <c r="J2310" i="60"/>
  <c r="H2365" i="60"/>
  <c r="N2367" i="60"/>
  <c r="N3309" i="60"/>
  <c r="N537" i="60"/>
  <c r="J1061" i="60"/>
  <c r="N1061" i="60" s="1"/>
  <c r="N1176" i="60"/>
  <c r="N1513" i="60"/>
  <c r="H1799" i="60"/>
  <c r="N1803" i="60"/>
  <c r="N1916" i="60"/>
  <c r="H1912" i="60"/>
  <c r="N2289" i="60"/>
  <c r="N2884" i="60"/>
  <c r="N38" i="60"/>
  <c r="Q39" i="60" s="1"/>
  <c r="L644" i="60"/>
  <c r="N1390" i="60"/>
  <c r="N1496" i="60"/>
  <c r="Q1497" i="60" s="1"/>
  <c r="L1550" i="60"/>
  <c r="H1846" i="60"/>
  <c r="N1848" i="60"/>
  <c r="J322" i="60"/>
  <c r="N437" i="60"/>
  <c r="N1070" i="60"/>
  <c r="N1853" i="60"/>
  <c r="N54" i="60"/>
  <c r="N68" i="60"/>
  <c r="N84" i="60"/>
  <c r="N137" i="60"/>
  <c r="N142" i="60"/>
  <c r="N149" i="60"/>
  <c r="N152" i="60"/>
  <c r="N222" i="60"/>
  <c r="N224" i="60"/>
  <c r="N350" i="60"/>
  <c r="N395" i="60"/>
  <c r="N408" i="60"/>
  <c r="N414" i="60"/>
  <c r="N439" i="60"/>
  <c r="N444" i="60"/>
  <c r="J457" i="60"/>
  <c r="N479" i="60"/>
  <c r="Q479" i="60" s="1"/>
  <c r="N513" i="60"/>
  <c r="N515" i="60"/>
  <c r="N530" i="60"/>
  <c r="N541" i="60"/>
  <c r="J714" i="60"/>
  <c r="N728" i="60"/>
  <c r="N754" i="60"/>
  <c r="N766" i="60"/>
  <c r="N1002" i="60"/>
  <c r="H1030" i="60"/>
  <c r="N1030" i="60" s="1"/>
  <c r="N1032" i="60"/>
  <c r="N1092" i="60"/>
  <c r="N1139" i="60"/>
  <c r="N1146" i="60"/>
  <c r="J1197" i="60"/>
  <c r="N1204" i="60"/>
  <c r="L1248" i="60"/>
  <c r="N1316" i="60"/>
  <c r="N1325" i="60"/>
  <c r="L1396" i="60"/>
  <c r="N1406" i="60"/>
  <c r="N1428" i="60"/>
  <c r="N1450" i="60"/>
  <c r="N1455" i="60"/>
  <c r="N1465" i="60"/>
  <c r="H1564" i="60"/>
  <c r="N1584" i="60"/>
  <c r="N1815" i="60"/>
  <c r="J1813" i="60"/>
  <c r="N1813" i="60" s="1"/>
  <c r="N2931" i="60"/>
  <c r="N2939" i="60"/>
  <c r="N908" i="60"/>
  <c r="J923" i="60"/>
  <c r="L939" i="60"/>
  <c r="N952" i="60"/>
  <c r="J1011" i="60"/>
  <c r="H1034" i="60"/>
  <c r="N1059" i="60"/>
  <c r="H1220" i="60"/>
  <c r="N1230" i="60"/>
  <c r="N1278" i="60"/>
  <c r="N1407" i="60"/>
  <c r="N1448" i="60"/>
  <c r="N1494" i="60"/>
  <c r="N1543" i="60"/>
  <c r="L1565" i="60"/>
  <c r="N1577" i="60"/>
  <c r="N1582" i="60"/>
  <c r="J1799" i="60"/>
  <c r="N1969" i="60"/>
  <c r="H2002" i="60"/>
  <c r="N2004" i="60"/>
  <c r="N2127" i="60"/>
  <c r="N2161" i="60"/>
  <c r="L2801" i="60"/>
  <c r="N771" i="60"/>
  <c r="N776" i="60"/>
  <c r="N786" i="60"/>
  <c r="N809" i="60"/>
  <c r="N821" i="60"/>
  <c r="N840" i="60"/>
  <c r="N843" i="60"/>
  <c r="N859" i="60"/>
  <c r="N879" i="60"/>
  <c r="N885" i="60"/>
  <c r="N904" i="60"/>
  <c r="N911" i="60"/>
  <c r="N970" i="60"/>
  <c r="N996" i="60"/>
  <c r="L1011" i="60"/>
  <c r="N1025" i="60"/>
  <c r="N1062" i="60"/>
  <c r="J1119" i="60"/>
  <c r="N1168" i="60"/>
  <c r="N1182" i="60"/>
  <c r="N1228" i="60"/>
  <c r="J1249" i="60"/>
  <c r="N1260" i="60"/>
  <c r="N1262" i="60"/>
  <c r="N1353" i="60"/>
  <c r="L1467" i="60"/>
  <c r="N1478" i="60"/>
  <c r="N1520" i="60"/>
  <c r="N1613" i="60"/>
  <c r="N1625" i="60"/>
  <c r="N1628" i="60"/>
  <c r="N1633" i="60"/>
  <c r="N1721" i="60"/>
  <c r="N1801" i="60"/>
  <c r="N1826" i="60"/>
  <c r="N1831" i="60"/>
  <c r="N1845" i="60"/>
  <c r="L1884" i="60"/>
  <c r="N2117" i="60"/>
  <c r="N2134" i="60"/>
  <c r="N2159" i="60"/>
  <c r="N2268" i="60"/>
  <c r="N2361" i="60"/>
  <c r="N2474" i="60"/>
  <c r="N2631" i="60"/>
  <c r="L2741" i="60"/>
  <c r="N2774" i="60"/>
  <c r="N2777" i="60"/>
  <c r="N2789" i="60"/>
  <c r="N2797" i="60"/>
  <c r="H2793" i="60"/>
  <c r="N796" i="60"/>
  <c r="N798" i="60"/>
  <c r="N830" i="60"/>
  <c r="N852" i="60"/>
  <c r="N902" i="60"/>
  <c r="N906" i="60"/>
  <c r="N914" i="60"/>
  <c r="N921" i="60"/>
  <c r="N976" i="60"/>
  <c r="J1102" i="60"/>
  <c r="L1119" i="60"/>
  <c r="N1145" i="60"/>
  <c r="N1191" i="60"/>
  <c r="N1213" i="60"/>
  <c r="N1226" i="60"/>
  <c r="L1239" i="60"/>
  <c r="J1248" i="60"/>
  <c r="N1279" i="60"/>
  <c r="J1310" i="60"/>
  <c r="N1317" i="60"/>
  <c r="N1348" i="60"/>
  <c r="N1356" i="60"/>
  <c r="N1370" i="60"/>
  <c r="N1400" i="60"/>
  <c r="N1410" i="60"/>
  <c r="N1459" i="60"/>
  <c r="N1461" i="60"/>
  <c r="N1469" i="60"/>
  <c r="N1492" i="60"/>
  <c r="N1511" i="60"/>
  <c r="N1514" i="60"/>
  <c r="N1525" i="60"/>
  <c r="N1534" i="60"/>
  <c r="N1556" i="60"/>
  <c r="N1572" i="60"/>
  <c r="H1899" i="60"/>
  <c r="N1901" i="60"/>
  <c r="L2002" i="60"/>
  <c r="L2075" i="60"/>
  <c r="J2175" i="60"/>
  <c r="N2353" i="60"/>
  <c r="L3539" i="60"/>
  <c r="N3548" i="60"/>
  <c r="N3552" i="60"/>
  <c r="N3557" i="60"/>
  <c r="N3719" i="60"/>
  <c r="L954" i="60"/>
  <c r="J973" i="60"/>
  <c r="H1095" i="60"/>
  <c r="L1311" i="60"/>
  <c r="J1381" i="60"/>
  <c r="J1527" i="60"/>
  <c r="L1707" i="60"/>
  <c r="L1932" i="60"/>
  <c r="N2058" i="60"/>
  <c r="L2310" i="60"/>
  <c r="J2311" i="60"/>
  <c r="J2780" i="60"/>
  <c r="N3058" i="60"/>
  <c r="J3117" i="60"/>
  <c r="N3206" i="60"/>
  <c r="N3449" i="60"/>
  <c r="J3447" i="60"/>
  <c r="N784" i="60"/>
  <c r="N819" i="60"/>
  <c r="N831" i="60"/>
  <c r="N865" i="60"/>
  <c r="N898" i="60"/>
  <c r="N974" i="60"/>
  <c r="N977" i="60"/>
  <c r="L973" i="60"/>
  <c r="J993" i="60"/>
  <c r="N1004" i="60"/>
  <c r="N1036" i="60"/>
  <c r="N1039" i="60"/>
  <c r="J1040" i="60"/>
  <c r="N1081" i="60"/>
  <c r="J1108" i="60"/>
  <c r="N1143" i="60"/>
  <c r="N1159" i="60"/>
  <c r="N1178" i="60"/>
  <c r="N1185" i="60"/>
  <c r="N1194" i="60"/>
  <c r="N1211" i="60"/>
  <c r="N1222" i="60"/>
  <c r="J1266" i="60"/>
  <c r="N1289" i="60"/>
  <c r="N1299" i="60"/>
  <c r="N1309" i="60"/>
  <c r="N1346" i="60"/>
  <c r="N1351" i="60"/>
  <c r="N1359" i="60"/>
  <c r="N1435" i="60"/>
  <c r="N1472" i="60"/>
  <c r="J1516" i="60"/>
  <c r="L1527" i="60"/>
  <c r="N1597" i="60"/>
  <c r="N1645" i="60"/>
  <c r="L1674" i="60"/>
  <c r="N1695" i="60"/>
  <c r="N1772" i="60"/>
  <c r="N1786" i="60"/>
  <c r="N1791" i="60"/>
  <c r="N1824" i="60"/>
  <c r="H1818" i="60"/>
  <c r="N2043" i="60"/>
  <c r="H2041" i="60"/>
  <c r="N2048" i="60"/>
  <c r="N2069" i="60"/>
  <c r="N2110" i="60"/>
  <c r="N2115" i="60"/>
  <c r="N2226" i="60"/>
  <c r="H2337" i="60"/>
  <c r="N2337" i="60" s="1"/>
  <c r="N2339" i="60"/>
  <c r="N2426" i="60"/>
  <c r="N2576" i="60"/>
  <c r="N2619" i="60"/>
  <c r="N2950" i="60"/>
  <c r="N2963" i="60"/>
  <c r="N3020" i="60"/>
  <c r="N3456" i="60"/>
  <c r="N3541" i="60"/>
  <c r="N772" i="60"/>
  <c r="N774" i="60"/>
  <c r="N787" i="60"/>
  <c r="N812" i="60"/>
  <c r="N815" i="60"/>
  <c r="Q815" i="60" s="1"/>
  <c r="N824" i="60"/>
  <c r="N826" i="60"/>
  <c r="N841" i="60"/>
  <c r="N855" i="60"/>
  <c r="N896" i="60"/>
  <c r="N934" i="60"/>
  <c r="N971" i="60"/>
  <c r="N1014" i="60"/>
  <c r="N1074" i="60"/>
  <c r="J1103" i="60"/>
  <c r="N1110" i="60"/>
  <c r="J1127" i="60"/>
  <c r="N1164" i="60"/>
  <c r="N1169" i="60"/>
  <c r="N1183" i="60"/>
  <c r="N1216" i="60"/>
  <c r="H1239" i="60"/>
  <c r="N1265" i="60"/>
  <c r="H1267" i="60"/>
  <c r="H1311" i="60"/>
  <c r="N1315" i="60"/>
  <c r="N1373" i="60"/>
  <c r="N1387" i="60"/>
  <c r="N1408" i="60"/>
  <c r="N1430" i="60"/>
  <c r="N1454" i="60"/>
  <c r="N1457" i="60"/>
  <c r="N1493" i="60"/>
  <c r="N1505" i="60"/>
  <c r="N1512" i="60"/>
  <c r="N1532" i="60"/>
  <c r="N1691" i="60"/>
  <c r="J1693" i="60"/>
  <c r="N1740" i="60"/>
  <c r="N1748" i="60"/>
  <c r="N1763" i="60"/>
  <c r="N1996" i="60"/>
  <c r="N2027" i="60"/>
  <c r="N2051" i="60"/>
  <c r="N2056" i="60"/>
  <c r="N2064" i="60"/>
  <c r="J2131" i="60"/>
  <c r="N2217" i="60"/>
  <c r="N2222" i="60"/>
  <c r="H2225" i="60"/>
  <c r="N2319" i="60"/>
  <c r="N2442" i="60"/>
  <c r="N2568" i="60"/>
  <c r="N2586" i="60"/>
  <c r="N2609" i="60"/>
  <c r="N2936" i="60"/>
  <c r="N2998" i="60"/>
  <c r="N3008" i="60"/>
  <c r="N3018" i="60"/>
  <c r="H3168" i="60"/>
  <c r="N3170" i="60"/>
  <c r="N1676" i="60"/>
  <c r="N1681" i="60"/>
  <c r="N1746" i="60"/>
  <c r="L1768" i="60"/>
  <c r="N1796" i="60"/>
  <c r="N1810" i="60"/>
  <c r="L1832" i="60"/>
  <c r="L1898" i="60"/>
  <c r="N1924" i="60"/>
  <c r="N1926" i="60"/>
  <c r="N1966" i="60"/>
  <c r="N1991" i="60"/>
  <c r="N2001" i="60"/>
  <c r="L2008" i="60"/>
  <c r="N2081" i="60"/>
  <c r="N2088" i="60"/>
  <c r="N2096" i="60"/>
  <c r="N2101" i="60"/>
  <c r="N2139" i="60"/>
  <c r="L2408" i="60"/>
  <c r="N2457" i="60"/>
  <c r="N2477" i="60"/>
  <c r="N2484" i="60"/>
  <c r="N2541" i="60"/>
  <c r="N2546" i="60"/>
  <c r="N2559" i="60"/>
  <c r="N2695" i="60"/>
  <c r="N2767" i="60"/>
  <c r="N2875" i="60"/>
  <c r="N2882" i="60"/>
  <c r="N2909" i="60"/>
  <c r="N3139" i="60"/>
  <c r="N3386" i="60"/>
  <c r="H3384" i="60"/>
  <c r="J3397" i="60"/>
  <c r="N3469" i="60"/>
  <c r="N3560" i="60"/>
  <c r="Q3561" i="60" s="1"/>
  <c r="N3789" i="60"/>
  <c r="N3814" i="60"/>
  <c r="N3819" i="60"/>
  <c r="N3842" i="60"/>
  <c r="N3850" i="60"/>
  <c r="N3855" i="60"/>
  <c r="N3862" i="60"/>
  <c r="N1794" i="60"/>
  <c r="N1906" i="60"/>
  <c r="N1959" i="60"/>
  <c r="J2106" i="60"/>
  <c r="L2186" i="60"/>
  <c r="L2311" i="60"/>
  <c r="N2328" i="60"/>
  <c r="N2357" i="60"/>
  <c r="N2437" i="60"/>
  <c r="L2598" i="60"/>
  <c r="N2683" i="60"/>
  <c r="N2737" i="60"/>
  <c r="N2752" i="60"/>
  <c r="N2762" i="60"/>
  <c r="J3244" i="60"/>
  <c r="N3713" i="60"/>
  <c r="N3835" i="60"/>
  <c r="N3918" i="60"/>
  <c r="N3937" i="60"/>
  <c r="N1578" i="60"/>
  <c r="N1608" i="60"/>
  <c r="N1623" i="60"/>
  <c r="N1719" i="60"/>
  <c r="N1730" i="60"/>
  <c r="N1744" i="60"/>
  <c r="N1920" i="60"/>
  <c r="N1967" i="60"/>
  <c r="H1973" i="60"/>
  <c r="N1980" i="60"/>
  <c r="J2009" i="60"/>
  <c r="N2086" i="60"/>
  <c r="N2180" i="60"/>
  <c r="N2185" i="60"/>
  <c r="N2194" i="60"/>
  <c r="N2223" i="60"/>
  <c r="N2230" i="60"/>
  <c r="N2243" i="60"/>
  <c r="N2293" i="60"/>
  <c r="J2295" i="60"/>
  <c r="N2385" i="60"/>
  <c r="N2388" i="60"/>
  <c r="N2422" i="60"/>
  <c r="N2425" i="60"/>
  <c r="N2445" i="60"/>
  <c r="N2460" i="60"/>
  <c r="N2678" i="60"/>
  <c r="N2935" i="60"/>
  <c r="N3014" i="60"/>
  <c r="N3087" i="60"/>
  <c r="N3106" i="60"/>
  <c r="N3176" i="60"/>
  <c r="N3193" i="60"/>
  <c r="N3205" i="60"/>
  <c r="N3218" i="60"/>
  <c r="N3223" i="60"/>
  <c r="N3248" i="60"/>
  <c r="N3377" i="60"/>
  <c r="Q3377" i="60" s="1"/>
  <c r="N3392" i="60"/>
  <c r="N3678" i="60"/>
  <c r="N3681" i="60"/>
  <c r="N3689" i="60"/>
  <c r="N3725" i="60"/>
  <c r="N3759" i="60"/>
  <c r="N3883" i="60"/>
  <c r="N3935" i="60"/>
  <c r="L1692" i="60"/>
  <c r="N1868" i="60"/>
  <c r="N1871" i="60"/>
  <c r="N1879" i="60"/>
  <c r="N1890" i="60"/>
  <c r="N1925" i="60"/>
  <c r="L2009" i="60"/>
  <c r="N2116" i="60"/>
  <c r="N2163" i="60"/>
  <c r="L2281" i="60"/>
  <c r="N2288" i="60"/>
  <c r="G2418" i="60"/>
  <c r="M2418" i="60" s="1"/>
  <c r="H3201" i="60"/>
  <c r="N3203" i="60"/>
  <c r="J3783" i="60"/>
  <c r="L1588" i="60"/>
  <c r="N1638" i="60"/>
  <c r="N1647" i="60"/>
  <c r="N1747" i="60"/>
  <c r="N1754" i="60"/>
  <c r="N1795" i="60"/>
  <c r="L1798" i="60"/>
  <c r="N1825" i="60"/>
  <c r="N1844" i="60"/>
  <c r="N1907" i="60"/>
  <c r="N1930" i="60"/>
  <c r="N1955" i="60"/>
  <c r="J1983" i="60"/>
  <c r="N2105" i="60"/>
  <c r="N2158" i="60"/>
  <c r="L2202" i="60"/>
  <c r="N2219" i="60"/>
  <c r="N2233" i="60"/>
  <c r="N2241" i="60"/>
  <c r="N2267" i="60"/>
  <c r="L2374" i="60"/>
  <c r="N2403" i="60"/>
  <c r="N2415" i="60"/>
  <c r="N2433" i="60"/>
  <c r="N2478" i="60"/>
  <c r="N2642" i="60"/>
  <c r="N2681" i="60"/>
  <c r="N2720" i="60"/>
  <c r="N2975" i="60"/>
  <c r="N3032" i="60"/>
  <c r="N3035" i="60"/>
  <c r="N3048" i="60"/>
  <c r="N3063" i="60"/>
  <c r="J3201" i="60"/>
  <c r="H3322" i="60"/>
  <c r="N3324" i="60"/>
  <c r="N3359" i="60"/>
  <c r="J3508" i="60"/>
  <c r="N3508" i="60" s="1"/>
  <c r="N3510" i="60"/>
  <c r="N3565" i="60"/>
  <c r="N3590" i="60"/>
  <c r="N3669" i="60"/>
  <c r="N3679" i="60"/>
  <c r="N3707" i="60"/>
  <c r="N3771" i="60"/>
  <c r="N1621" i="60"/>
  <c r="N1636" i="60"/>
  <c r="N1656" i="60"/>
  <c r="H1693" i="60"/>
  <c r="J1818" i="60"/>
  <c r="J1833" i="60"/>
  <c r="N1869" i="60"/>
  <c r="N1888" i="60"/>
  <c r="N1918" i="60"/>
  <c r="N1937" i="60"/>
  <c r="N1953" i="60"/>
  <c r="N1981" i="60"/>
  <c r="N2092" i="60"/>
  <c r="N2151" i="60"/>
  <c r="N2192" i="60"/>
  <c r="N2212" i="60"/>
  <c r="N2231" i="60"/>
  <c r="N2246" i="60"/>
  <c r="N2274" i="60"/>
  <c r="N2350" i="60"/>
  <c r="N2383" i="60"/>
  <c r="N2386" i="60"/>
  <c r="N2401" i="60"/>
  <c r="N2423" i="60"/>
  <c r="N2517" i="60"/>
  <c r="N2532" i="60"/>
  <c r="N2628" i="60"/>
  <c r="N2866" i="60"/>
  <c r="N2871" i="60"/>
  <c r="N3060" i="60"/>
  <c r="N3073" i="60"/>
  <c r="N3306" i="60"/>
  <c r="N3316" i="60"/>
  <c r="J3322" i="60"/>
  <c r="N3346" i="60"/>
  <c r="N3354" i="60"/>
  <c r="J3478" i="60"/>
  <c r="N3762" i="60"/>
  <c r="L3766" i="60"/>
  <c r="N3088" i="60"/>
  <c r="N3134" i="60"/>
  <c r="N3230" i="60"/>
  <c r="N3283" i="60"/>
  <c r="H3323" i="60"/>
  <c r="N3373" i="60"/>
  <c r="L3371" i="60"/>
  <c r="N3531" i="60"/>
  <c r="N3544" i="60"/>
  <c r="N3583" i="60"/>
  <c r="J3655" i="60"/>
  <c r="N3664" i="60"/>
  <c r="N3787" i="60"/>
  <c r="N3838" i="60"/>
  <c r="N3890" i="60"/>
  <c r="N3923" i="60"/>
  <c r="J3710" i="60"/>
  <c r="N1652" i="60"/>
  <c r="N1685" i="60"/>
  <c r="N1709" i="60"/>
  <c r="N1712" i="60"/>
  <c r="N1728" i="60"/>
  <c r="N1802" i="60"/>
  <c r="N1806" i="60"/>
  <c r="L1804" i="60"/>
  <c r="N1876" i="60"/>
  <c r="L1885" i="60"/>
  <c r="N1903" i="60"/>
  <c r="N1910" i="60"/>
  <c r="N1928" i="60"/>
  <c r="N1935" i="60"/>
  <c r="N2024" i="60"/>
  <c r="J2019" i="60"/>
  <c r="N2126" i="60"/>
  <c r="N2242" i="60"/>
  <c r="N2245" i="60"/>
  <c r="Q2245" i="60" s="1"/>
  <c r="N2263" i="60"/>
  <c r="N2273" i="60"/>
  <c r="L2295" i="60"/>
  <c r="N2359" i="60"/>
  <c r="L2365" i="60"/>
  <c r="N2534" i="60"/>
  <c r="N2617" i="60"/>
  <c r="N2629" i="60"/>
  <c r="N2796" i="60"/>
  <c r="N2831" i="60"/>
  <c r="N2863" i="60"/>
  <c r="L3117" i="60"/>
  <c r="N3179" i="60"/>
  <c r="J3229" i="60"/>
  <c r="N3335" i="60"/>
  <c r="N3379" i="60"/>
  <c r="N3382" i="60"/>
  <c r="J3384" i="60"/>
  <c r="N3440" i="60"/>
  <c r="H3452" i="60"/>
  <c r="J3479" i="60"/>
  <c r="L3512" i="60"/>
  <c r="L3506" i="60" s="1"/>
  <c r="N3658" i="60"/>
  <c r="N3696" i="60"/>
  <c r="N3715" i="60"/>
  <c r="N3854" i="60"/>
  <c r="N1605" i="60"/>
  <c r="N1657" i="60"/>
  <c r="N1661" i="60"/>
  <c r="N1722" i="60"/>
  <c r="N1745" i="60"/>
  <c r="N1755" i="60"/>
  <c r="N1760" i="60"/>
  <c r="N1774" i="60"/>
  <c r="J1805" i="60"/>
  <c r="N1841" i="60"/>
  <c r="N1894" i="60"/>
  <c r="N1988" i="60"/>
  <c r="N1993" i="60"/>
  <c r="N2031" i="60"/>
  <c r="N2050" i="60"/>
  <c r="N2055" i="60"/>
  <c r="Q2055" i="60" s="1"/>
  <c r="N2073" i="60"/>
  <c r="N2082" i="60"/>
  <c r="N2118" i="60"/>
  <c r="N2145" i="60"/>
  <c r="J2225" i="60"/>
  <c r="N2266" i="60"/>
  <c r="L2294" i="60"/>
  <c r="N2322" i="60"/>
  <c r="N2351" i="60"/>
  <c r="N2354" i="60"/>
  <c r="N2439" i="60"/>
  <c r="N2459" i="60"/>
  <c r="N2481" i="60"/>
  <c r="N2514" i="60"/>
  <c r="N2529" i="60"/>
  <c r="N2542" i="60"/>
  <c r="N2547" i="60"/>
  <c r="N2552" i="60"/>
  <c r="N2567" i="60"/>
  <c r="N2587" i="60"/>
  <c r="N2712" i="60"/>
  <c r="N2726" i="60"/>
  <c r="L2781" i="60"/>
  <c r="N2819" i="60"/>
  <c r="N2821" i="60"/>
  <c r="N2942" i="60"/>
  <c r="N3147" i="60"/>
  <c r="N3189" i="60"/>
  <c r="N3219" i="60"/>
  <c r="H3217" i="60"/>
  <c r="N3236" i="60"/>
  <c r="N3326" i="60"/>
  <c r="N3372" i="60"/>
  <c r="J3452" i="60"/>
  <c r="N3706" i="60"/>
  <c r="N3727" i="60"/>
  <c r="N3732" i="60"/>
  <c r="N3874" i="60"/>
  <c r="N3886" i="60"/>
  <c r="J1933" i="60"/>
  <c r="N1949" i="60"/>
  <c r="N2000" i="60"/>
  <c r="N2067" i="60"/>
  <c r="N2114" i="60"/>
  <c r="L2165" i="60"/>
  <c r="N2179" i="60"/>
  <c r="N2193" i="60"/>
  <c r="N2234" i="60"/>
  <c r="N2247" i="60"/>
  <c r="N2254" i="60"/>
  <c r="N2265" i="60"/>
  <c r="N2352" i="60"/>
  <c r="N2370" i="60"/>
  <c r="N2522" i="60"/>
  <c r="N2527" i="60"/>
  <c r="N2553" i="60"/>
  <c r="N2560" i="60"/>
  <c r="N2570" i="60"/>
  <c r="N2583" i="60"/>
  <c r="N2627" i="60"/>
  <c r="N2646" i="60"/>
  <c r="N2706" i="60"/>
  <c r="N2730" i="60"/>
  <c r="N2768" i="60"/>
  <c r="N2778" i="60"/>
  <c r="L2837" i="60"/>
  <c r="N2864" i="60"/>
  <c r="N2901" i="60"/>
  <c r="N2925" i="60"/>
  <c r="N3016" i="60"/>
  <c r="N3074" i="60"/>
  <c r="N3086" i="60"/>
  <c r="N3123" i="60"/>
  <c r="N3164" i="60"/>
  <c r="H3200" i="60"/>
  <c r="L3217" i="60"/>
  <c r="L3636" i="60"/>
  <c r="N3745" i="60"/>
  <c r="N2062" i="60"/>
  <c r="N2083" i="60"/>
  <c r="N2098" i="60"/>
  <c r="N2143" i="60"/>
  <c r="N2153" i="60"/>
  <c r="N2160" i="60"/>
  <c r="J2165" i="60"/>
  <c r="H2175" i="60"/>
  <c r="N2211" i="60"/>
  <c r="N2252" i="60"/>
  <c r="N2275" i="60"/>
  <c r="N2300" i="60"/>
  <c r="J2327" i="60"/>
  <c r="N2368" i="60"/>
  <c r="N2392" i="60"/>
  <c r="N2446" i="60"/>
  <c r="N2498" i="60"/>
  <c r="N2520" i="60"/>
  <c r="N2538" i="60"/>
  <c r="N2649" i="60"/>
  <c r="N2689" i="60"/>
  <c r="Q2689" i="60" s="1"/>
  <c r="N2859" i="60"/>
  <c r="N2896" i="60"/>
  <c r="N2913" i="60"/>
  <c r="N2982" i="60"/>
  <c r="N3024" i="60"/>
  <c r="N3128" i="60"/>
  <c r="N3132" i="60"/>
  <c r="N3135" i="60"/>
  <c r="N3148" i="60"/>
  <c r="N3265" i="60"/>
  <c r="N3310" i="60"/>
  <c r="N3347" i="60"/>
  <c r="J3350" i="60"/>
  <c r="N3365" i="60"/>
  <c r="L3408" i="60"/>
  <c r="N3417" i="60"/>
  <c r="N3482" i="60"/>
  <c r="L3478" i="60"/>
  <c r="N3487" i="60"/>
  <c r="J3513" i="60"/>
  <c r="J3507" i="60" s="1"/>
  <c r="N3515" i="60"/>
  <c r="N3594" i="60"/>
  <c r="N3672" i="60"/>
  <c r="N3682" i="60"/>
  <c r="N3702" i="60"/>
  <c r="N3716" i="60"/>
  <c r="N3743" i="60"/>
  <c r="N3798" i="60"/>
  <c r="N2581" i="60"/>
  <c r="N2660" i="60"/>
  <c r="N2665" i="60"/>
  <c r="N2714" i="60"/>
  <c r="N2830" i="60"/>
  <c r="N2844" i="60"/>
  <c r="N2849" i="60"/>
  <c r="N2952" i="60"/>
  <c r="N3019" i="60"/>
  <c r="N3045" i="60"/>
  <c r="N3050" i="60"/>
  <c r="N3055" i="60"/>
  <c r="N3069" i="60"/>
  <c r="N3207" i="60"/>
  <c r="N3272" i="60"/>
  <c r="N3277" i="60"/>
  <c r="N3492" i="60"/>
  <c r="N3496" i="60"/>
  <c r="J3526" i="60"/>
  <c r="N3714" i="60"/>
  <c r="N3738" i="60"/>
  <c r="N3803" i="60"/>
  <c r="N3873" i="60"/>
  <c r="N3887" i="60"/>
  <c r="N3889" i="60"/>
  <c r="N3907" i="60"/>
  <c r="H3710" i="60"/>
  <c r="N3712" i="60"/>
  <c r="N3726" i="60"/>
  <c r="N3741" i="60"/>
  <c r="Q3741" i="60" s="1"/>
  <c r="N3829" i="60"/>
  <c r="Q3829" i="60" s="1"/>
  <c r="N3892" i="60"/>
  <c r="N3914" i="60"/>
  <c r="J2599" i="60"/>
  <c r="N2618" i="60"/>
  <c r="N2625" i="60"/>
  <c r="N2687" i="60"/>
  <c r="N2697" i="60"/>
  <c r="N2718" i="60"/>
  <c r="J2792" i="60"/>
  <c r="N2807" i="60"/>
  <c r="N2812" i="60"/>
  <c r="N2817" i="60"/>
  <c r="N2851" i="60"/>
  <c r="N2894" i="60"/>
  <c r="N2941" i="60"/>
  <c r="N2970" i="60"/>
  <c r="N2977" i="60"/>
  <c r="N3021" i="60"/>
  <c r="N3028" i="60"/>
  <c r="N3041" i="60"/>
  <c r="N3089" i="60"/>
  <c r="N3100" i="60"/>
  <c r="N3105" i="60"/>
  <c r="N3112" i="60"/>
  <c r="N3130" i="60"/>
  <c r="N3177" i="60"/>
  <c r="N3238" i="60"/>
  <c r="N3263" i="60"/>
  <c r="L3255" i="60"/>
  <c r="J3342" i="60"/>
  <c r="N3367" i="60"/>
  <c r="N3380" i="60"/>
  <c r="J3385" i="60"/>
  <c r="N3401" i="60"/>
  <c r="N3429" i="60"/>
  <c r="L3470" i="60"/>
  <c r="J3494" i="60"/>
  <c r="N3499" i="60"/>
  <c r="N3536" i="60"/>
  <c r="N3592" i="60"/>
  <c r="N3644" i="60"/>
  <c r="N3697" i="60"/>
  <c r="N3760" i="60"/>
  <c r="N3776" i="60"/>
  <c r="N3818" i="60"/>
  <c r="N3848" i="60"/>
  <c r="N3857" i="60"/>
  <c r="N3885" i="60"/>
  <c r="N3919" i="60"/>
  <c r="N2758" i="60"/>
  <c r="J2793" i="60"/>
  <c r="N2847" i="60"/>
  <c r="N2874" i="60"/>
  <c r="N2881" i="60"/>
  <c r="N2921" i="60"/>
  <c r="N3049" i="60"/>
  <c r="N3184" i="60"/>
  <c r="N3329" i="60"/>
  <c r="Q3329" i="60" s="1"/>
  <c r="J3343" i="60"/>
  <c r="L3385" i="60"/>
  <c r="L3397" i="60"/>
  <c r="J3495" i="60"/>
  <c r="L3572" i="60"/>
  <c r="H3767" i="60"/>
  <c r="L2793" i="60"/>
  <c r="N2879" i="60"/>
  <c r="N2912" i="60"/>
  <c r="N2951" i="60"/>
  <c r="N3054" i="60"/>
  <c r="N3081" i="60"/>
  <c r="N3129" i="60"/>
  <c r="N3210" i="60"/>
  <c r="N3222" i="60"/>
  <c r="N3253" i="60"/>
  <c r="N3302" i="60"/>
  <c r="N3312" i="60"/>
  <c r="J3331" i="60"/>
  <c r="L3343" i="60"/>
  <c r="L3495" i="60"/>
  <c r="N3528" i="60"/>
  <c r="N3559" i="60"/>
  <c r="N3591" i="60"/>
  <c r="N3598" i="60"/>
  <c r="N3645" i="60"/>
  <c r="N3683" i="60"/>
  <c r="N3722" i="60"/>
  <c r="N3739" i="60"/>
  <c r="N3749" i="60"/>
  <c r="N3772" i="60"/>
  <c r="N3779" i="60"/>
  <c r="L3783" i="60"/>
  <c r="N3793" i="60"/>
  <c r="N3802" i="60"/>
  <c r="N3827" i="60"/>
  <c r="N3922" i="60"/>
  <c r="N3929" i="60"/>
  <c r="N2500" i="60"/>
  <c r="N2512" i="60"/>
  <c r="N2562" i="60"/>
  <c r="N2572" i="60"/>
  <c r="N2594" i="60"/>
  <c r="N2626" i="60"/>
  <c r="N2648" i="60"/>
  <c r="N2669" i="60"/>
  <c r="N2693" i="60"/>
  <c r="N2713" i="60"/>
  <c r="N2761" i="60"/>
  <c r="L2836" i="60"/>
  <c r="N2872" i="60"/>
  <c r="N2877" i="60"/>
  <c r="N2924" i="60"/>
  <c r="N2944" i="60"/>
  <c r="N2988" i="60"/>
  <c r="N2991" i="60"/>
  <c r="N3022" i="60"/>
  <c r="N3037" i="60"/>
  <c r="N3047" i="60"/>
  <c r="N3079" i="60"/>
  <c r="N3122" i="60"/>
  <c r="N3127" i="60"/>
  <c r="H3153" i="60"/>
  <c r="N3232" i="60"/>
  <c r="N3271" i="60"/>
  <c r="N3305" i="60"/>
  <c r="N3317" i="60"/>
  <c r="L3331" i="60"/>
  <c r="L3351" i="60"/>
  <c r="N3393" i="60"/>
  <c r="N3407" i="60"/>
  <c r="N3533" i="60"/>
  <c r="N3586" i="60"/>
  <c r="Q3587" i="60" s="1"/>
  <c r="N3693" i="60"/>
  <c r="N3708" i="60"/>
  <c r="N3856" i="60"/>
  <c r="N3915" i="60"/>
  <c r="M78" i="60"/>
  <c r="M1139" i="60"/>
  <c r="M431" i="60"/>
  <c r="N82" i="60"/>
  <c r="H1138" i="60"/>
  <c r="N1138" i="60" s="1"/>
  <c r="M82" i="60"/>
  <c r="M83" i="60"/>
  <c r="J2075" i="60"/>
  <c r="N2077" i="60"/>
  <c r="N687" i="60"/>
  <c r="N1306" i="60"/>
  <c r="H1284" i="60"/>
  <c r="J1940" i="60"/>
  <c r="N1944" i="60"/>
  <c r="L94" i="60"/>
  <c r="N1049" i="60"/>
  <c r="H1047" i="60"/>
  <c r="N1047" i="60" s="1"/>
  <c r="L1381" i="60"/>
  <c r="N1395" i="60"/>
  <c r="L80" i="60"/>
  <c r="N80" i="60" s="1"/>
  <c r="N325" i="60"/>
  <c r="H323" i="60"/>
  <c r="L883" i="60"/>
  <c r="L922" i="60"/>
  <c r="L972" i="60"/>
  <c r="N1037" i="60"/>
  <c r="H1035" i="60"/>
  <c r="J1064" i="60"/>
  <c r="N1129" i="60"/>
  <c r="L1127" i="60"/>
  <c r="N1341" i="60"/>
  <c r="H1323" i="60"/>
  <c r="N1518" i="60"/>
  <c r="H1516" i="60"/>
  <c r="H1517" i="60"/>
  <c r="N1523" i="60"/>
  <c r="N1739" i="60"/>
  <c r="H1737" i="60"/>
  <c r="N96" i="60"/>
  <c r="P123" i="60"/>
  <c r="M418" i="60"/>
  <c r="H418" i="60"/>
  <c r="L544" i="60"/>
  <c r="N807" i="60"/>
  <c r="H801" i="60"/>
  <c r="N1218" i="60"/>
  <c r="N1287" i="60"/>
  <c r="L1285" i="60"/>
  <c r="N1372" i="60"/>
  <c r="J1364" i="60"/>
  <c r="N1377" i="60"/>
  <c r="L1365" i="60"/>
  <c r="N1399" i="60"/>
  <c r="J1397" i="60"/>
  <c r="H1422" i="60"/>
  <c r="L1589" i="60"/>
  <c r="N1593" i="60"/>
  <c r="N24" i="60"/>
  <c r="Q25" i="60" s="1"/>
  <c r="N26" i="60"/>
  <c r="N28" i="60"/>
  <c r="N74" i="60"/>
  <c r="M79" i="60"/>
  <c r="P135" i="60"/>
  <c r="N185" i="60"/>
  <c r="P187" i="60"/>
  <c r="J233" i="60"/>
  <c r="N239" i="60"/>
  <c r="N252" i="60"/>
  <c r="N293" i="60"/>
  <c r="H345" i="60"/>
  <c r="J344" i="60"/>
  <c r="N352" i="60"/>
  <c r="N357" i="60"/>
  <c r="Q357" i="60" s="1"/>
  <c r="N421" i="60"/>
  <c r="M430" i="60"/>
  <c r="H430" i="60"/>
  <c r="N430" i="60" s="1"/>
  <c r="M446" i="60"/>
  <c r="H446" i="60"/>
  <c r="N446" i="60" s="1"/>
  <c r="N581" i="60"/>
  <c r="L596" i="60"/>
  <c r="N647" i="60"/>
  <c r="J645" i="60"/>
  <c r="N652" i="60"/>
  <c r="H644" i="60"/>
  <c r="N782" i="60"/>
  <c r="P853" i="60"/>
  <c r="N875" i="60"/>
  <c r="N941" i="60"/>
  <c r="H939" i="60"/>
  <c r="N1005" i="60"/>
  <c r="H1003" i="60"/>
  <c r="N1003" i="60" s="1"/>
  <c r="J1010" i="60"/>
  <c r="N1053" i="60"/>
  <c r="H1051" i="60"/>
  <c r="N1060" i="60"/>
  <c r="N1195" i="60"/>
  <c r="N1336" i="60"/>
  <c r="H1380" i="60"/>
  <c r="L1436" i="60"/>
  <c r="N1650" i="60"/>
  <c r="H1898" i="60"/>
  <c r="N1902" i="60"/>
  <c r="J2487" i="60"/>
  <c r="N2524" i="60"/>
  <c r="L2599" i="60"/>
  <c r="N2601" i="60"/>
  <c r="L413" i="60"/>
  <c r="N417" i="60"/>
  <c r="J456" i="60"/>
  <c r="N458" i="60"/>
  <c r="H1832" i="60"/>
  <c r="N1834" i="60"/>
  <c r="L1940" i="60"/>
  <c r="N1946" i="60"/>
  <c r="N45" i="60"/>
  <c r="N72" i="60"/>
  <c r="N112" i="60"/>
  <c r="N157" i="60"/>
  <c r="N212" i="60"/>
  <c r="N250" i="60"/>
  <c r="N291" i="60"/>
  <c r="N320" i="60"/>
  <c r="H419" i="60"/>
  <c r="N440" i="60"/>
  <c r="H545" i="60"/>
  <c r="N549" i="60"/>
  <c r="P623" i="60"/>
  <c r="N626" i="60"/>
  <c r="N696" i="60"/>
  <c r="L715" i="60"/>
  <c r="N838" i="60"/>
  <c r="P861" i="60"/>
  <c r="N881" i="60"/>
  <c r="H968" i="60"/>
  <c r="N968" i="60" s="1"/>
  <c r="N1013" i="60"/>
  <c r="H1011" i="60"/>
  <c r="N1029" i="60"/>
  <c r="H1017" i="60"/>
  <c r="N1140" i="60"/>
  <c r="J1941" i="60"/>
  <c r="L2487" i="60"/>
  <c r="N2493" i="60"/>
  <c r="J94" i="60"/>
  <c r="L882" i="60"/>
  <c r="N22" i="60"/>
  <c r="P609" i="60"/>
  <c r="H845" i="60"/>
  <c r="N849" i="60"/>
  <c r="J21" i="60"/>
  <c r="N31" i="60"/>
  <c r="P341" i="60"/>
  <c r="J597" i="60"/>
  <c r="J682" i="60"/>
  <c r="H992" i="60"/>
  <c r="N994" i="60"/>
  <c r="L1323" i="60"/>
  <c r="N1327" i="60"/>
  <c r="J1380" i="60"/>
  <c r="N1382" i="60"/>
  <c r="N1662" i="60"/>
  <c r="H1658" i="60"/>
  <c r="N2424" i="60"/>
  <c r="J2408" i="60"/>
  <c r="H457" i="60"/>
  <c r="N461" i="60"/>
  <c r="N1555" i="60"/>
  <c r="L1551" i="60"/>
  <c r="L345" i="60"/>
  <c r="N1134" i="60"/>
  <c r="J922" i="60"/>
  <c r="N79" i="60"/>
  <c r="P459" i="60"/>
  <c r="H1127" i="60"/>
  <c r="H1437" i="60"/>
  <c r="N1742" i="60"/>
  <c r="H1736" i="60"/>
  <c r="L2187" i="60"/>
  <c r="N2191" i="60"/>
  <c r="L844" i="60"/>
  <c r="J1847" i="60"/>
  <c r="N1851" i="60"/>
  <c r="H1885" i="60"/>
  <c r="N1889" i="60"/>
  <c r="M81" i="60"/>
  <c r="L81" i="60"/>
  <c r="N81" i="60" s="1"/>
  <c r="N139" i="60"/>
  <c r="Q139" i="60" s="1"/>
  <c r="H344" i="60"/>
  <c r="P505" i="60"/>
  <c r="L597" i="60"/>
  <c r="N642" i="60"/>
  <c r="L656" i="60"/>
  <c r="N662" i="60"/>
  <c r="N836" i="60"/>
  <c r="N857" i="60"/>
  <c r="N966" i="60"/>
  <c r="H964" i="60"/>
  <c r="N964" i="60" s="1"/>
  <c r="H1016" i="60"/>
  <c r="N1022" i="60"/>
  <c r="H1046" i="60"/>
  <c r="N1046" i="60" s="1"/>
  <c r="N1048" i="60"/>
  <c r="H1196" i="60"/>
  <c r="N1202" i="60"/>
  <c r="N1207" i="60"/>
  <c r="H1197" i="60"/>
  <c r="N1352" i="60"/>
  <c r="L1422" i="60"/>
  <c r="N1424" i="60"/>
  <c r="N1480" i="60"/>
  <c r="N1770" i="60"/>
  <c r="H1768" i="60"/>
  <c r="N1777" i="60"/>
  <c r="J1769" i="60"/>
  <c r="H2018" i="60"/>
  <c r="N2026" i="60"/>
  <c r="H2107" i="60"/>
  <c r="N2111" i="60"/>
  <c r="N2123" i="60"/>
  <c r="J2107" i="60"/>
  <c r="J2224" i="60"/>
  <c r="L1545" i="60"/>
  <c r="N1549" i="60"/>
  <c r="J232" i="60"/>
  <c r="N1042" i="60"/>
  <c r="H1040" i="60"/>
  <c r="J20" i="60"/>
  <c r="H78" i="60"/>
  <c r="N78" i="60" s="1"/>
  <c r="L232" i="60"/>
  <c r="H232" i="60"/>
  <c r="N246" i="60"/>
  <c r="J412" i="60"/>
  <c r="M438" i="60"/>
  <c r="L438" i="60"/>
  <c r="L412" i="60" s="1"/>
  <c r="H1064" i="60"/>
  <c r="N1251" i="60"/>
  <c r="H1249" i="60"/>
  <c r="L2040" i="60"/>
  <c r="N2042" i="60"/>
  <c r="H95" i="60"/>
  <c r="N105" i="60"/>
  <c r="Q105" i="60" s="1"/>
  <c r="J939" i="60"/>
  <c r="N1066" i="60"/>
  <c r="N1120" i="60"/>
  <c r="H1118" i="60"/>
  <c r="N1644" i="60"/>
  <c r="H1642" i="60"/>
  <c r="N2502" i="60"/>
  <c r="L2486" i="60"/>
  <c r="P133" i="60"/>
  <c r="H597" i="60"/>
  <c r="N1104" i="60"/>
  <c r="H1102" i="60"/>
  <c r="H1108" i="60"/>
  <c r="P1249" i="60"/>
  <c r="N1429" i="60"/>
  <c r="H1423" i="60"/>
  <c r="H219" i="60"/>
  <c r="N229" i="60"/>
  <c r="P269" i="60"/>
  <c r="P315" i="60"/>
  <c r="N23" i="60"/>
  <c r="N113" i="60"/>
  <c r="N144" i="60"/>
  <c r="N153" i="60"/>
  <c r="N160" i="60"/>
  <c r="N186" i="60"/>
  <c r="N248" i="60"/>
  <c r="N267" i="60"/>
  <c r="N294" i="60"/>
  <c r="N318" i="60"/>
  <c r="P353" i="60"/>
  <c r="N369" i="60"/>
  <c r="Q369" i="60" s="1"/>
  <c r="P399" i="60"/>
  <c r="J447" i="60"/>
  <c r="J413" i="60" s="1"/>
  <c r="N601" i="60"/>
  <c r="H682" i="60"/>
  <c r="H800" i="60"/>
  <c r="J800" i="60"/>
  <c r="N808" i="60"/>
  <c r="P871" i="60"/>
  <c r="N920" i="60"/>
  <c r="J1238" i="60"/>
  <c r="N1244" i="60"/>
  <c r="N1761" i="60"/>
  <c r="N2393" i="60"/>
  <c r="N2749" i="60"/>
  <c r="J2741" i="60"/>
  <c r="J544" i="60"/>
  <c r="J992" i="60"/>
  <c r="L1126" i="60"/>
  <c r="N1567" i="60"/>
  <c r="J1565" i="60"/>
  <c r="N1591" i="60"/>
  <c r="J1589" i="60"/>
  <c r="L1725" i="60"/>
  <c r="L1941" i="60"/>
  <c r="H2131" i="60"/>
  <c r="N2135" i="60"/>
  <c r="N269" i="60"/>
  <c r="N353" i="60"/>
  <c r="P461" i="60"/>
  <c r="N516" i="60"/>
  <c r="N627" i="60"/>
  <c r="N678" i="60"/>
  <c r="N697" i="60"/>
  <c r="N738" i="60"/>
  <c r="P759" i="60"/>
  <c r="N778" i="60"/>
  <c r="N886" i="60"/>
  <c r="H882" i="60"/>
  <c r="N928" i="60"/>
  <c r="L992" i="60"/>
  <c r="L1010" i="60"/>
  <c r="J1016" i="60"/>
  <c r="L1064" i="60"/>
  <c r="P1075" i="60"/>
  <c r="J1196" i="60"/>
  <c r="N1200" i="60"/>
  <c r="N1343" i="60"/>
  <c r="N1358" i="60"/>
  <c r="L1380" i="60"/>
  <c r="N1476" i="60"/>
  <c r="H1474" i="60"/>
  <c r="J1706" i="60"/>
  <c r="H1769" i="60"/>
  <c r="N1773" i="60"/>
  <c r="N1836" i="60"/>
  <c r="J1832" i="60"/>
  <c r="J1862" i="60"/>
  <c r="N1864" i="60"/>
  <c r="N2305" i="60"/>
  <c r="N2330" i="60"/>
  <c r="L2326" i="60"/>
  <c r="N2378" i="60"/>
  <c r="J2374" i="60"/>
  <c r="N3333" i="60"/>
  <c r="H3331" i="60"/>
  <c r="L344" i="60"/>
  <c r="N1117" i="60"/>
  <c r="H1115" i="60"/>
  <c r="L1118" i="60"/>
  <c r="J1600" i="60"/>
  <c r="N1708" i="60"/>
  <c r="H1706" i="60"/>
  <c r="L1862" i="60"/>
  <c r="L2041" i="60"/>
  <c r="N115" i="60"/>
  <c r="N187" i="60"/>
  <c r="L545" i="60"/>
  <c r="N680" i="60"/>
  <c r="N41" i="60"/>
  <c r="P63" i="60"/>
  <c r="N86" i="60"/>
  <c r="N88" i="60"/>
  <c r="P137" i="60"/>
  <c r="P209" i="60"/>
  <c r="N234" i="60"/>
  <c r="N249" i="60"/>
  <c r="P271" i="60"/>
  <c r="P289" i="60"/>
  <c r="N302" i="60"/>
  <c r="N304" i="60"/>
  <c r="N306" i="60"/>
  <c r="N321" i="60"/>
  <c r="P355" i="60"/>
  <c r="P373" i="60"/>
  <c r="N386" i="60"/>
  <c r="N388" i="60"/>
  <c r="N390" i="60"/>
  <c r="N405" i="60"/>
  <c r="N459" i="60"/>
  <c r="N472" i="60"/>
  <c r="H468" i="60"/>
  <c r="P507" i="60"/>
  <c r="N524" i="60"/>
  <c r="N584" i="60"/>
  <c r="N653" i="60"/>
  <c r="P699" i="60"/>
  <c r="N734" i="60"/>
  <c r="L800" i="60"/>
  <c r="N811" i="60"/>
  <c r="P815" i="60"/>
  <c r="N837" i="60"/>
  <c r="N926" i="60"/>
  <c r="H1065" i="60"/>
  <c r="N1069" i="60"/>
  <c r="N1078" i="60"/>
  <c r="L1249" i="60"/>
  <c r="N1295" i="60"/>
  <c r="N1389" i="60"/>
  <c r="J1474" i="60"/>
  <c r="L1474" i="60"/>
  <c r="P1511" i="60"/>
  <c r="N1529" i="60"/>
  <c r="H1527" i="60"/>
  <c r="N1583" i="60"/>
  <c r="N1640" i="60"/>
  <c r="N1687" i="60"/>
  <c r="Q1687" i="60" s="1"/>
  <c r="N1734" i="60"/>
  <c r="L1847" i="60"/>
  <c r="N2045" i="60"/>
  <c r="N2204" i="60"/>
  <c r="J2281" i="60"/>
  <c r="N2291" i="60"/>
  <c r="N3162" i="60"/>
  <c r="J3152" i="60"/>
  <c r="P41" i="60"/>
  <c r="J95" i="60"/>
  <c r="P267" i="60"/>
  <c r="P351" i="60"/>
  <c r="P491" i="60"/>
  <c r="J801" i="60"/>
  <c r="L845" i="60"/>
  <c r="H1248" i="60"/>
  <c r="H1285" i="60"/>
  <c r="J1545" i="60"/>
  <c r="N1547" i="60"/>
  <c r="J1642" i="60"/>
  <c r="N1821" i="60"/>
  <c r="H1819" i="60"/>
  <c r="H1933" i="60"/>
  <c r="N2282" i="60"/>
  <c r="H2280" i="60"/>
  <c r="L2652" i="60"/>
  <c r="P39" i="60"/>
  <c r="H83" i="60"/>
  <c r="N83" i="60" s="1"/>
  <c r="L95" i="60"/>
  <c r="P113" i="60"/>
  <c r="P185" i="60"/>
  <c r="H233" i="60"/>
  <c r="P247" i="60"/>
  <c r="P265" i="60"/>
  <c r="N278" i="60"/>
  <c r="N280" i="60"/>
  <c r="N282" i="60"/>
  <c r="N297" i="60"/>
  <c r="P319" i="60"/>
  <c r="P349" i="60"/>
  <c r="N362" i="60"/>
  <c r="N364" i="60"/>
  <c r="N366" i="60"/>
  <c r="N381" i="60"/>
  <c r="P403" i="60"/>
  <c r="N416" i="60"/>
  <c r="N425" i="60"/>
  <c r="N465" i="60"/>
  <c r="N477" i="60"/>
  <c r="P503" i="60"/>
  <c r="N576" i="60"/>
  <c r="N635" i="60"/>
  <c r="P639" i="60"/>
  <c r="N651" i="60"/>
  <c r="N691" i="60"/>
  <c r="N758" i="60"/>
  <c r="Q759" i="60" s="1"/>
  <c r="N861" i="60"/>
  <c r="N959" i="60"/>
  <c r="N1076" i="60"/>
  <c r="N1090" i="60"/>
  <c r="N1137" i="60"/>
  <c r="N1180" i="60"/>
  <c r="J1221" i="60"/>
  <c r="L1238" i="60"/>
  <c r="N1247" i="60"/>
  <c r="J1323" i="60"/>
  <c r="L1397" i="60"/>
  <c r="N1441" i="60"/>
  <c r="Q1441" i="60" s="1"/>
  <c r="L1475" i="60"/>
  <c r="J1601" i="60"/>
  <c r="J1778" i="60"/>
  <c r="N1808" i="60"/>
  <c r="N2296" i="60"/>
  <c r="H2294" i="60"/>
  <c r="H2637" i="60"/>
  <c r="N2639" i="60"/>
  <c r="N2809" i="60"/>
  <c r="J2801" i="60"/>
  <c r="N29" i="60"/>
  <c r="N50" i="60"/>
  <c r="N52" i="60"/>
  <c r="N161" i="60"/>
  <c r="N295" i="60"/>
  <c r="N330" i="60"/>
  <c r="N332" i="60"/>
  <c r="N379" i="60"/>
  <c r="N499" i="60"/>
  <c r="J545" i="60"/>
  <c r="N566" i="60"/>
  <c r="N568" i="60"/>
  <c r="N598" i="60"/>
  <c r="H596" i="60"/>
  <c r="N658" i="60"/>
  <c r="H656" i="60"/>
  <c r="N684" i="60"/>
  <c r="N689" i="60"/>
  <c r="N842" i="60"/>
  <c r="J844" i="60"/>
  <c r="N877" i="60"/>
  <c r="N956" i="60"/>
  <c r="L1108" i="60"/>
  <c r="J1126" i="60"/>
  <c r="N1132" i="60"/>
  <c r="Q1133" i="60" s="1"/>
  <c r="L1266" i="60"/>
  <c r="L1284" i="60"/>
  <c r="J1436" i="60"/>
  <c r="N1446" i="60"/>
  <c r="N1468" i="60"/>
  <c r="J1466" i="60"/>
  <c r="N1471" i="60"/>
  <c r="P1473" i="60"/>
  <c r="H1659" i="60"/>
  <c r="N1783" i="60"/>
  <c r="H1779" i="60"/>
  <c r="J1804" i="60"/>
  <c r="N1883" i="60"/>
  <c r="J1875" i="60"/>
  <c r="J1982" i="60"/>
  <c r="N2005" i="60"/>
  <c r="H2003" i="60"/>
  <c r="N2013" i="60"/>
  <c r="H2009" i="60"/>
  <c r="J2409" i="60"/>
  <c r="N2569" i="60"/>
  <c r="H2487" i="60"/>
  <c r="N1031" i="60"/>
  <c r="N67" i="60"/>
  <c r="N101" i="60"/>
  <c r="N103" i="60"/>
  <c r="Q103" i="60" s="1"/>
  <c r="P109" i="60"/>
  <c r="N122" i="60"/>
  <c r="N124" i="60"/>
  <c r="N126" i="60"/>
  <c r="N141" i="60"/>
  <c r="P163" i="60"/>
  <c r="P181" i="60"/>
  <c r="N194" i="60"/>
  <c r="N196" i="60"/>
  <c r="N198" i="60"/>
  <c r="N213" i="60"/>
  <c r="N225" i="60"/>
  <c r="N227" i="60"/>
  <c r="P245" i="60"/>
  <c r="P317" i="60"/>
  <c r="P401" i="60"/>
  <c r="N423" i="60"/>
  <c r="M439" i="60"/>
  <c r="N451" i="60"/>
  <c r="N463" i="60"/>
  <c r="P501" i="60"/>
  <c r="N633" i="60"/>
  <c r="L645" i="60"/>
  <c r="J656" i="60"/>
  <c r="N716" i="60"/>
  <c r="H714" i="60"/>
  <c r="N718" i="60"/>
  <c r="N720" i="60"/>
  <c r="N722" i="60"/>
  <c r="N788" i="60"/>
  <c r="N790" i="60"/>
  <c r="N792" i="60"/>
  <c r="N794" i="60"/>
  <c r="P847" i="60"/>
  <c r="N892" i="60"/>
  <c r="N894" i="60"/>
  <c r="N957" i="60"/>
  <c r="N975" i="60"/>
  <c r="H973" i="60"/>
  <c r="N985" i="60"/>
  <c r="H983" i="60"/>
  <c r="N1024" i="60"/>
  <c r="H1050" i="60"/>
  <c r="H1088" i="60"/>
  <c r="N1161" i="60"/>
  <c r="N1170" i="60"/>
  <c r="N1242" i="60"/>
  <c r="J1285" i="60"/>
  <c r="N1308" i="60"/>
  <c r="J1311" i="60"/>
  <c r="J1322" i="60"/>
  <c r="N1330" i="60"/>
  <c r="N1403" i="60"/>
  <c r="N1439" i="60"/>
  <c r="N1444" i="60"/>
  <c r="N1482" i="60"/>
  <c r="L1658" i="60"/>
  <c r="L1899" i="60"/>
  <c r="N2029" i="60"/>
  <c r="L2019" i="60"/>
  <c r="N2205" i="60"/>
  <c r="L2203" i="60"/>
  <c r="L2409" i="60"/>
  <c r="N2606" i="60"/>
  <c r="H2598" i="60"/>
  <c r="H3337" i="60"/>
  <c r="N3339" i="60"/>
  <c r="L1065" i="60"/>
  <c r="P1247" i="60"/>
  <c r="P1575" i="60"/>
  <c r="H1600" i="60"/>
  <c r="N1602" i="60"/>
  <c r="P1759" i="60"/>
  <c r="J2294" i="60"/>
  <c r="P465" i="60"/>
  <c r="J596" i="60"/>
  <c r="P629" i="60"/>
  <c r="P635" i="60"/>
  <c r="P695" i="60"/>
  <c r="J882" i="60"/>
  <c r="N940" i="60"/>
  <c r="H938" i="60"/>
  <c r="H951" i="60"/>
  <c r="N951" i="60" s="1"/>
  <c r="N995" i="60"/>
  <c r="H993" i="60"/>
  <c r="P1157" i="60"/>
  <c r="P1193" i="60"/>
  <c r="L1196" i="60"/>
  <c r="H1322" i="60"/>
  <c r="N1326" i="60"/>
  <c r="N1383" i="60"/>
  <c r="H1381" i="60"/>
  <c r="P1591" i="60"/>
  <c r="N1677" i="60"/>
  <c r="H1675" i="60"/>
  <c r="J1724" i="60"/>
  <c r="N1886" i="60"/>
  <c r="H1884" i="60"/>
  <c r="N2178" i="60"/>
  <c r="J2174" i="60"/>
  <c r="N2466" i="60"/>
  <c r="H2464" i="60"/>
  <c r="N2471" i="60"/>
  <c r="J2465" i="60"/>
  <c r="L468" i="60"/>
  <c r="N486" i="60"/>
  <c r="N525" i="60"/>
  <c r="P693" i="60"/>
  <c r="H715" i="60"/>
  <c r="P811" i="60"/>
  <c r="P835" i="60"/>
  <c r="J938" i="60"/>
  <c r="L938" i="60"/>
  <c r="H969" i="60"/>
  <c r="N969" i="60" s="1"/>
  <c r="H988" i="60"/>
  <c r="N988" i="60" s="1"/>
  <c r="P1013" i="60"/>
  <c r="L1016" i="60"/>
  <c r="N1023" i="60"/>
  <c r="J1065" i="60"/>
  <c r="N1098" i="60"/>
  <c r="N1100" i="60"/>
  <c r="P1135" i="60"/>
  <c r="P1155" i="60"/>
  <c r="P1245" i="60"/>
  <c r="J1267" i="60"/>
  <c r="N1402" i="60"/>
  <c r="P1447" i="60"/>
  <c r="L1526" i="60"/>
  <c r="N1542" i="60"/>
  <c r="N1630" i="60"/>
  <c r="N1702" i="60"/>
  <c r="N1710" i="60"/>
  <c r="P1767" i="60"/>
  <c r="L1805" i="60"/>
  <c r="N1829" i="60"/>
  <c r="N1857" i="60"/>
  <c r="Q1857" i="60" s="1"/>
  <c r="L2131" i="60"/>
  <c r="N2133" i="60"/>
  <c r="H2310" i="60"/>
  <c r="N2312" i="60"/>
  <c r="P881" i="60"/>
  <c r="P1159" i="60"/>
  <c r="P1471" i="60"/>
  <c r="L1601" i="60"/>
  <c r="N1609" i="60"/>
  <c r="H1805" i="60"/>
  <c r="N1809" i="60"/>
  <c r="H1932" i="60"/>
  <c r="N1936" i="60"/>
  <c r="N2023" i="60"/>
  <c r="H2019" i="60"/>
  <c r="P2205" i="60"/>
  <c r="J468" i="60"/>
  <c r="P553" i="60"/>
  <c r="P559" i="60"/>
  <c r="N618" i="60"/>
  <c r="J715" i="60"/>
  <c r="N733" i="60"/>
  <c r="N757" i="60"/>
  <c r="N781" i="60"/>
  <c r="P807" i="60"/>
  <c r="P831" i="60"/>
  <c r="N846" i="60"/>
  <c r="N848" i="60"/>
  <c r="N870" i="60"/>
  <c r="N872" i="60"/>
  <c r="N891" i="60"/>
  <c r="N915" i="60"/>
  <c r="L923" i="60"/>
  <c r="P953" i="60"/>
  <c r="N1020" i="60"/>
  <c r="N1045" i="60"/>
  <c r="N1084" i="60"/>
  <c r="H1119" i="60"/>
  <c r="P1121" i="60"/>
  <c r="P1153" i="60"/>
  <c r="P1191" i="60"/>
  <c r="N1198" i="60"/>
  <c r="N1201" i="60"/>
  <c r="P1243" i="60"/>
  <c r="N1256" i="60"/>
  <c r="P1279" i="60"/>
  <c r="N1286" i="60"/>
  <c r="N1288" i="60"/>
  <c r="N1347" i="60"/>
  <c r="N1354" i="60"/>
  <c r="P1361" i="60"/>
  <c r="N1426" i="60"/>
  <c r="N1433" i="60"/>
  <c r="N1458" i="60"/>
  <c r="H1467" i="60"/>
  <c r="P1469" i="60"/>
  <c r="N1495" i="60"/>
  <c r="N1566" i="60"/>
  <c r="N1571" i="60"/>
  <c r="Q1571" i="60" s="1"/>
  <c r="N1599" i="60"/>
  <c r="J1659" i="60"/>
  <c r="N1669" i="60"/>
  <c r="L1675" i="60"/>
  <c r="N1689" i="60"/>
  <c r="N1789" i="60"/>
  <c r="H1847" i="60"/>
  <c r="N1870" i="60"/>
  <c r="N1893" i="60"/>
  <c r="J1885" i="60"/>
  <c r="N1914" i="60"/>
  <c r="L1982" i="60"/>
  <c r="N1984" i="60"/>
  <c r="N2119" i="60"/>
  <c r="L2107" i="60"/>
  <c r="H2256" i="60"/>
  <c r="J2836" i="60"/>
  <c r="N2854" i="60"/>
  <c r="N420" i="60"/>
  <c r="N492" i="60"/>
  <c r="P521" i="60"/>
  <c r="P527" i="60"/>
  <c r="N646" i="60"/>
  <c r="N648" i="60"/>
  <c r="P671" i="60"/>
  <c r="P805" i="60"/>
  <c r="P829" i="60"/>
  <c r="N884" i="60"/>
  <c r="N889" i="60"/>
  <c r="N913" i="60"/>
  <c r="N927" i="60"/>
  <c r="N946" i="60"/>
  <c r="N949" i="60"/>
  <c r="H1006" i="60"/>
  <c r="N1006" i="60" s="1"/>
  <c r="N1009" i="60"/>
  <c r="N1021" i="60"/>
  <c r="N1043" i="60"/>
  <c r="N1080" i="60"/>
  <c r="N1082" i="60"/>
  <c r="P1133" i="60"/>
  <c r="P1151" i="60"/>
  <c r="P1189" i="60"/>
  <c r="P1203" i="60"/>
  <c r="N1273" i="60"/>
  <c r="P1277" i="60"/>
  <c r="J1284" i="60"/>
  <c r="N1307" i="60"/>
  <c r="P1309" i="60"/>
  <c r="N1357" i="60"/>
  <c r="J1422" i="60"/>
  <c r="N1431" i="60"/>
  <c r="N1443" i="60"/>
  <c r="N1456" i="60"/>
  <c r="N1554" i="60"/>
  <c r="H1565" i="60"/>
  <c r="N1579" i="60"/>
  <c r="P1691" i="60"/>
  <c r="N1700" i="60"/>
  <c r="H1707" i="60"/>
  <c r="N1713" i="60"/>
  <c r="L1736" i="60"/>
  <c r="J1737" i="60"/>
  <c r="N1743" i="60"/>
  <c r="P1803" i="60"/>
  <c r="N1827" i="60"/>
  <c r="N2125" i="60"/>
  <c r="N2338" i="60"/>
  <c r="H2336" i="60"/>
  <c r="N2336" i="60" s="1"/>
  <c r="N2411" i="60"/>
  <c r="G2419" i="60"/>
  <c r="N2443" i="60"/>
  <c r="H3318" i="60"/>
  <c r="N3318" i="60" s="1"/>
  <c r="N3320" i="60"/>
  <c r="P1549" i="60"/>
  <c r="L1600" i="60"/>
  <c r="N1654" i="60"/>
  <c r="H1692" i="60"/>
  <c r="N1694" i="60"/>
  <c r="N1696" i="60"/>
  <c r="J1692" i="60"/>
  <c r="N1732" i="60"/>
  <c r="J1768" i="60"/>
  <c r="H1833" i="60"/>
  <c r="H1862" i="60"/>
  <c r="J1884" i="60"/>
  <c r="J1913" i="60"/>
  <c r="N1919" i="60"/>
  <c r="N1976" i="60"/>
  <c r="H1972" i="60"/>
  <c r="P1997" i="60"/>
  <c r="J2003" i="60"/>
  <c r="P2045" i="60"/>
  <c r="N2091" i="60"/>
  <c r="N2120" i="60"/>
  <c r="N2391" i="60"/>
  <c r="N2441" i="60"/>
  <c r="L2464" i="60"/>
  <c r="N2667" i="60"/>
  <c r="J2956" i="60"/>
  <c r="N2958" i="60"/>
  <c r="L3323" i="60"/>
  <c r="N3661" i="60"/>
  <c r="H3655" i="60"/>
  <c r="N3690" i="60"/>
  <c r="N3733" i="60"/>
  <c r="H3711" i="60"/>
  <c r="N2154" i="60"/>
  <c r="P2189" i="60"/>
  <c r="N2210" i="60"/>
  <c r="N2235" i="60"/>
  <c r="N2260" i="60"/>
  <c r="N2285" i="60"/>
  <c r="H2281" i="60"/>
  <c r="P2289" i="60"/>
  <c r="N2298" i="60"/>
  <c r="P2421" i="60"/>
  <c r="N2469" i="60"/>
  <c r="L2465" i="60"/>
  <c r="N979" i="60"/>
  <c r="N1272" i="60"/>
  <c r="L1322" i="60"/>
  <c r="N1335" i="60"/>
  <c r="P1341" i="60"/>
  <c r="N1366" i="60"/>
  <c r="P1393" i="60"/>
  <c r="J1423" i="60"/>
  <c r="N1451" i="60"/>
  <c r="H1475" i="60"/>
  <c r="N1506" i="60"/>
  <c r="N1530" i="60"/>
  <c r="P1579" i="60"/>
  <c r="N1616" i="60"/>
  <c r="N1618" i="60"/>
  <c r="N1667" i="60"/>
  <c r="J1675" i="60"/>
  <c r="P1685" i="60"/>
  <c r="N1701" i="60"/>
  <c r="J1812" i="60"/>
  <c r="N1812" i="60" s="1"/>
  <c r="N1814" i="60"/>
  <c r="J1819" i="60"/>
  <c r="N1835" i="60"/>
  <c r="N1840" i="60"/>
  <c r="N1866" i="60"/>
  <c r="P1883" i="60"/>
  <c r="N1908" i="60"/>
  <c r="N1931" i="60"/>
  <c r="N1947" i="60"/>
  <c r="N2022" i="60"/>
  <c r="N2033" i="60"/>
  <c r="P2053" i="60"/>
  <c r="N2068" i="60"/>
  <c r="N2070" i="60"/>
  <c r="N2072" i="60"/>
  <c r="J2074" i="60"/>
  <c r="N2080" i="60"/>
  <c r="N2087" i="60"/>
  <c r="N2094" i="60"/>
  <c r="H2174" i="60"/>
  <c r="N2177" i="60"/>
  <c r="L2175" i="60"/>
  <c r="N2208" i="60"/>
  <c r="J2256" i="60"/>
  <c r="N2258" i="60"/>
  <c r="H2364" i="60"/>
  <c r="N2366" i="60"/>
  <c r="N3412" i="60"/>
  <c r="H3408" i="60"/>
  <c r="P1027" i="60"/>
  <c r="N1091" i="60"/>
  <c r="P1207" i="60"/>
  <c r="H1221" i="60"/>
  <c r="N1312" i="60"/>
  <c r="N1331" i="60"/>
  <c r="L1364" i="60"/>
  <c r="P1435" i="60"/>
  <c r="N1447" i="60"/>
  <c r="N1510" i="60"/>
  <c r="N1575" i="60"/>
  <c r="N1612" i="60"/>
  <c r="N1614" i="60"/>
  <c r="L1642" i="60"/>
  <c r="P1699" i="60"/>
  <c r="H1724" i="60"/>
  <c r="N1726" i="60"/>
  <c r="N1759" i="60"/>
  <c r="N1781" i="60"/>
  <c r="L1819" i="60"/>
  <c r="P1825" i="60"/>
  <c r="N1861" i="60"/>
  <c r="Q1861" i="60" s="1"/>
  <c r="H1874" i="60"/>
  <c r="L1875" i="60"/>
  <c r="N1881" i="60"/>
  <c r="J1899" i="60"/>
  <c r="J1932" i="60"/>
  <c r="N1934" i="60"/>
  <c r="N1985" i="60"/>
  <c r="H1983" i="60"/>
  <c r="P2011" i="60"/>
  <c r="H2130" i="60"/>
  <c r="N2132" i="60"/>
  <c r="N2141" i="60"/>
  <c r="H2224" i="60"/>
  <c r="H2295" i="60"/>
  <c r="N2299" i="60"/>
  <c r="J2364" i="60"/>
  <c r="N2590" i="60"/>
  <c r="N2736" i="60"/>
  <c r="N2933" i="60"/>
  <c r="P975" i="60"/>
  <c r="N1128" i="60"/>
  <c r="N1263" i="60"/>
  <c r="P1339" i="60"/>
  <c r="P1383" i="60"/>
  <c r="N1445" i="60"/>
  <c r="J1475" i="60"/>
  <c r="N1528" i="60"/>
  <c r="J1526" i="60"/>
  <c r="P1577" i="60"/>
  <c r="J1658" i="60"/>
  <c r="J1707" i="60"/>
  <c r="N1711" i="60"/>
  <c r="N1757" i="60"/>
  <c r="J1779" i="60"/>
  <c r="H1863" i="60"/>
  <c r="N1867" i="60"/>
  <c r="J1863" i="60"/>
  <c r="N1929" i="60"/>
  <c r="J2018" i="60"/>
  <c r="J2040" i="60"/>
  <c r="N2044" i="60"/>
  <c r="N2059" i="60"/>
  <c r="N2078" i="60"/>
  <c r="N2166" i="60"/>
  <c r="H2164" i="60"/>
  <c r="N2206" i="60"/>
  <c r="N2228" i="60"/>
  <c r="L2224" i="60"/>
  <c r="J2375" i="60"/>
  <c r="N2377" i="60"/>
  <c r="N2782" i="60"/>
  <c r="H2780" i="60"/>
  <c r="N1012" i="60"/>
  <c r="N1083" i="60"/>
  <c r="N1192" i="60"/>
  <c r="P1335" i="60"/>
  <c r="H1365" i="60"/>
  <c r="N1375" i="60"/>
  <c r="H1397" i="60"/>
  <c r="N1401" i="60"/>
  <c r="N1405" i="60"/>
  <c r="N1415" i="60"/>
  <c r="N1427" i="60"/>
  <c r="P1451" i="60"/>
  <c r="N1470" i="60"/>
  <c r="N1521" i="60"/>
  <c r="N1535" i="60"/>
  <c r="N1573" i="60"/>
  <c r="N1610" i="60"/>
  <c r="H1643" i="60"/>
  <c r="P1667" i="60"/>
  <c r="N1679" i="60"/>
  <c r="P1695" i="60"/>
  <c r="N1697" i="60"/>
  <c r="L1724" i="60"/>
  <c r="N1823" i="60"/>
  <c r="N1859" i="60"/>
  <c r="N1872" i="60"/>
  <c r="J1912" i="60"/>
  <c r="P1931" i="60"/>
  <c r="N1943" i="60"/>
  <c r="J1973" i="60"/>
  <c r="N2015" i="60"/>
  <c r="H2040" i="60"/>
  <c r="N2236" i="60"/>
  <c r="L2257" i="60"/>
  <c r="N2286" i="60"/>
  <c r="N2473" i="60"/>
  <c r="Q2473" i="60" s="1"/>
  <c r="N2507" i="60"/>
  <c r="L2637" i="60"/>
  <c r="N2734" i="60"/>
  <c r="P1787" i="60"/>
  <c r="N1971" i="60"/>
  <c r="P1987" i="60"/>
  <c r="N2010" i="60"/>
  <c r="H2008" i="60"/>
  <c r="N2020" i="60"/>
  <c r="P2091" i="60"/>
  <c r="N2137" i="60"/>
  <c r="N2170" i="60"/>
  <c r="N2329" i="60"/>
  <c r="L2345" i="60"/>
  <c r="L2375" i="60"/>
  <c r="N2381" i="60"/>
  <c r="N2389" i="60"/>
  <c r="N2413" i="60"/>
  <c r="N2475" i="60"/>
  <c r="N2530" i="60"/>
  <c r="N2555" i="60"/>
  <c r="N2948" i="60"/>
  <c r="N3554" i="60"/>
  <c r="H3550" i="60"/>
  <c r="P1379" i="60"/>
  <c r="N1503" i="60"/>
  <c r="L1516" i="60"/>
  <c r="N1620" i="60"/>
  <c r="L1737" i="60"/>
  <c r="N1792" i="60"/>
  <c r="N1839" i="60"/>
  <c r="N1927" i="60"/>
  <c r="H1941" i="60"/>
  <c r="L2018" i="60"/>
  <c r="P2055" i="60"/>
  <c r="P2139" i="60"/>
  <c r="P2159" i="60"/>
  <c r="J2203" i="60"/>
  <c r="N2209" i="60"/>
  <c r="N2227" i="60"/>
  <c r="P2247" i="60"/>
  <c r="P2261" i="60"/>
  <c r="N2349" i="60"/>
  <c r="H2375" i="60"/>
  <c r="N2384" i="60"/>
  <c r="J2486" i="60"/>
  <c r="H2653" i="60"/>
  <c r="N2655" i="60"/>
  <c r="N2657" i="60"/>
  <c r="J2653" i="60"/>
  <c r="N2662" i="60"/>
  <c r="N2973" i="60"/>
  <c r="L3141" i="60"/>
  <c r="N3293" i="60"/>
  <c r="H3291" i="60"/>
  <c r="N3571" i="60"/>
  <c r="H3569" i="60"/>
  <c r="N3569" i="60" s="1"/>
  <c r="H1364" i="60"/>
  <c r="H1436" i="60"/>
  <c r="P1499" i="60"/>
  <c r="N1548" i="60"/>
  <c r="N1596" i="60"/>
  <c r="J1643" i="60"/>
  <c r="J1674" i="60"/>
  <c r="N1684" i="60"/>
  <c r="N1703" i="60"/>
  <c r="N1741" i="60"/>
  <c r="N1766" i="60"/>
  <c r="P1871" i="60"/>
  <c r="N1882" i="60"/>
  <c r="H1913" i="60"/>
  <c r="L1913" i="60"/>
  <c r="N1965" i="60"/>
  <c r="N1979" i="60"/>
  <c r="N2021" i="60"/>
  <c r="J2041" i="60"/>
  <c r="P2087" i="60"/>
  <c r="H2106" i="60"/>
  <c r="N2109" i="60"/>
  <c r="P2119" i="60"/>
  <c r="N2188" i="60"/>
  <c r="H2186" i="60"/>
  <c r="L2225" i="60"/>
  <c r="N2229" i="60"/>
  <c r="P2259" i="60"/>
  <c r="N2271" i="60"/>
  <c r="N2306" i="60"/>
  <c r="L2304" i="60"/>
  <c r="N2304" i="60" s="1"/>
  <c r="N2320" i="60"/>
  <c r="N2382" i="60"/>
  <c r="N3260" i="60"/>
  <c r="H3254" i="60"/>
  <c r="N3517" i="60"/>
  <c r="H3513" i="60"/>
  <c r="N1488" i="60"/>
  <c r="N1592" i="60"/>
  <c r="N1680" i="60"/>
  <c r="N1699" i="60"/>
  <c r="N1731" i="60"/>
  <c r="N1820" i="60"/>
  <c r="L1833" i="60"/>
  <c r="P1839" i="60"/>
  <c r="N1850" i="60"/>
  <c r="N1852" i="60"/>
  <c r="P1867" i="60"/>
  <c r="J1898" i="60"/>
  <c r="N1963" i="60"/>
  <c r="H1982" i="60"/>
  <c r="N1997" i="60"/>
  <c r="N2063" i="60"/>
  <c r="L2074" i="60"/>
  <c r="L2174" i="60"/>
  <c r="N2239" i="60"/>
  <c r="N2248" i="60"/>
  <c r="N2262" i="60"/>
  <c r="P2435" i="60"/>
  <c r="N2483" i="60"/>
  <c r="N2509" i="60"/>
  <c r="P2553" i="60"/>
  <c r="J2598" i="60"/>
  <c r="N2600" i="60"/>
  <c r="N2647" i="60"/>
  <c r="H2652" i="60"/>
  <c r="N2675" i="60"/>
  <c r="P2829" i="60"/>
  <c r="N2861" i="60"/>
  <c r="Q2861" i="60" s="1"/>
  <c r="N2966" i="60"/>
  <c r="L2956" i="60"/>
  <c r="N3051" i="60"/>
  <c r="N3113" i="60"/>
  <c r="N3233" i="60"/>
  <c r="H3228" i="60"/>
  <c r="H3229" i="60"/>
  <c r="N1479" i="60"/>
  <c r="N1580" i="60"/>
  <c r="H1601" i="60"/>
  <c r="N1603" i="60"/>
  <c r="N1611" i="60"/>
  <c r="N1627" i="60"/>
  <c r="N1635" i="60"/>
  <c r="N1668" i="60"/>
  <c r="N1729" i="60"/>
  <c r="N1780" i="60"/>
  <c r="H1778" i="60"/>
  <c r="H1804" i="60"/>
  <c r="P1835" i="60"/>
  <c r="N1939" i="60"/>
  <c r="N1977" i="60"/>
  <c r="N1995" i="60"/>
  <c r="N2061" i="60"/>
  <c r="P2067" i="60"/>
  <c r="N2095" i="60"/>
  <c r="P2099" i="60"/>
  <c r="N2102" i="60"/>
  <c r="P2115" i="60"/>
  <c r="L2130" i="60"/>
  <c r="N2237" i="60"/>
  <c r="P2243" i="60"/>
  <c r="P2273" i="60"/>
  <c r="N2307" i="60"/>
  <c r="N2318" i="60"/>
  <c r="N2335" i="60"/>
  <c r="N2380" i="60"/>
  <c r="J2464" i="60"/>
  <c r="N2476" i="60"/>
  <c r="N2539" i="60"/>
  <c r="N2608" i="60"/>
  <c r="N2650" i="60"/>
  <c r="H2636" i="60"/>
  <c r="N2724" i="60"/>
  <c r="N2783" i="60"/>
  <c r="J2781" i="60"/>
  <c r="N2823" i="60"/>
  <c r="L3350" i="60"/>
  <c r="N3387" i="60"/>
  <c r="H3385" i="60"/>
  <c r="P1945" i="60"/>
  <c r="L1983" i="60"/>
  <c r="P2007" i="60"/>
  <c r="N2093" i="60"/>
  <c r="P2117" i="60"/>
  <c r="P2141" i="60"/>
  <c r="J2164" i="60"/>
  <c r="N2168" i="60"/>
  <c r="N2277" i="60"/>
  <c r="N2279" i="60"/>
  <c r="L2327" i="60"/>
  <c r="N2333" i="60"/>
  <c r="Q2333" i="60" s="1"/>
  <c r="N2387" i="60"/>
  <c r="N2394" i="60"/>
  <c r="N2399" i="60"/>
  <c r="N2453" i="60"/>
  <c r="Q2453" i="60" s="1"/>
  <c r="N2485" i="60"/>
  <c r="H2486" i="60"/>
  <c r="N2488" i="60"/>
  <c r="N2536" i="60"/>
  <c r="N2565" i="60"/>
  <c r="N2611" i="60"/>
  <c r="L2653" i="60"/>
  <c r="N2750" i="60"/>
  <c r="J2800" i="60"/>
  <c r="L2800" i="60"/>
  <c r="N2898" i="60"/>
  <c r="N2903" i="60"/>
  <c r="N2905" i="60"/>
  <c r="N2930" i="60"/>
  <c r="N2971" i="60"/>
  <c r="P3023" i="60"/>
  <c r="N3076" i="60"/>
  <c r="P3093" i="60"/>
  <c r="N3381" i="60"/>
  <c r="H3371" i="60"/>
  <c r="N3781" i="60"/>
  <c r="H1940" i="60"/>
  <c r="P1971" i="60"/>
  <c r="N2030" i="60"/>
  <c r="N2032" i="60"/>
  <c r="P2057" i="60"/>
  <c r="P2089" i="60"/>
  <c r="J2130" i="60"/>
  <c r="N2221" i="60"/>
  <c r="P2233" i="60"/>
  <c r="P2245" i="60"/>
  <c r="P2275" i="60"/>
  <c r="J2280" i="60"/>
  <c r="H2327" i="60"/>
  <c r="H2344" i="60"/>
  <c r="N2346" i="60"/>
  <c r="N2348" i="60"/>
  <c r="P2425" i="60"/>
  <c r="N2449" i="60"/>
  <c r="P2453" i="60"/>
  <c r="P2577" i="60"/>
  <c r="P2629" i="60"/>
  <c r="P2647" i="60"/>
  <c r="N2802" i="60"/>
  <c r="Q2803" i="60" s="1"/>
  <c r="N2839" i="60"/>
  <c r="H2837" i="60"/>
  <c r="N2959" i="60"/>
  <c r="L2957" i="60"/>
  <c r="N3214" i="60"/>
  <c r="J3212" i="60"/>
  <c r="N3212" i="60" s="1"/>
  <c r="N3344" i="60"/>
  <c r="H3342" i="60"/>
  <c r="N3411" i="60"/>
  <c r="L3409" i="60"/>
  <c r="H3500" i="60"/>
  <c r="N3502" i="60"/>
  <c r="P1969" i="60"/>
  <c r="P2001" i="60"/>
  <c r="L2106" i="60"/>
  <c r="N2122" i="60"/>
  <c r="N2124" i="60"/>
  <c r="H2165" i="60"/>
  <c r="P2231" i="60"/>
  <c r="L2280" i="60"/>
  <c r="N2321" i="60"/>
  <c r="N2323" i="60"/>
  <c r="N2325" i="60"/>
  <c r="J2344" i="60"/>
  <c r="P2451" i="60"/>
  <c r="P2529" i="60"/>
  <c r="P2551" i="60"/>
  <c r="P2627" i="60"/>
  <c r="J2637" i="60"/>
  <c r="N2645" i="60"/>
  <c r="J2837" i="60"/>
  <c r="N3405" i="60"/>
  <c r="H3397" i="60"/>
  <c r="N3553" i="60"/>
  <c r="H3551" i="60"/>
  <c r="P2423" i="60"/>
  <c r="N2447" i="60"/>
  <c r="P2463" i="60"/>
  <c r="N2511" i="60"/>
  <c r="N2518" i="60"/>
  <c r="P2563" i="60"/>
  <c r="N2612" i="60"/>
  <c r="N2673" i="60"/>
  <c r="N2784" i="60"/>
  <c r="N2852" i="60"/>
  <c r="N2917" i="60"/>
  <c r="N3029" i="60"/>
  <c r="N3101" i="60"/>
  <c r="N3103" i="60"/>
  <c r="N3109" i="60"/>
  <c r="L3168" i="60"/>
  <c r="N3172" i="60"/>
  <c r="N3198" i="60"/>
  <c r="N3428" i="60"/>
  <c r="N3461" i="60"/>
  <c r="L3459" i="60"/>
  <c r="N3459" i="60" s="1"/>
  <c r="J3551" i="60"/>
  <c r="J3563" i="60"/>
  <c r="N1958" i="60"/>
  <c r="N1960" i="60"/>
  <c r="N1990" i="60"/>
  <c r="N1992" i="60"/>
  <c r="N2017" i="60"/>
  <c r="N2149" i="60"/>
  <c r="N2182" i="60"/>
  <c r="N2184" i="60"/>
  <c r="L2256" i="60"/>
  <c r="N2283" i="60"/>
  <c r="P2383" i="60"/>
  <c r="P2449" i="60"/>
  <c r="P2479" i="60"/>
  <c r="N2516" i="60"/>
  <c r="N2659" i="60"/>
  <c r="N2671" i="60"/>
  <c r="N2676" i="60"/>
  <c r="N2787" i="60"/>
  <c r="N2825" i="60"/>
  <c r="P2859" i="60"/>
  <c r="N2915" i="60"/>
  <c r="N2979" i="60"/>
  <c r="N3036" i="60"/>
  <c r="N3099" i="60"/>
  <c r="L3152" i="60"/>
  <c r="N3154" i="60"/>
  <c r="H2203" i="60"/>
  <c r="N2249" i="60"/>
  <c r="N2313" i="60"/>
  <c r="N2400" i="60"/>
  <c r="P2505" i="60"/>
  <c r="N2528" i="60"/>
  <c r="N2540" i="60"/>
  <c r="N2545" i="60"/>
  <c r="P2549" i="60"/>
  <c r="J2636" i="60"/>
  <c r="L2636" i="60"/>
  <c r="N2748" i="60"/>
  <c r="P2885" i="60"/>
  <c r="N2911" i="60"/>
  <c r="P2931" i="60"/>
  <c r="J3409" i="60"/>
  <c r="N3413" i="60"/>
  <c r="H2075" i="60"/>
  <c r="N2121" i="60"/>
  <c r="N2181" i="60"/>
  <c r="J2257" i="60"/>
  <c r="H2311" i="60"/>
  <c r="N2334" i="60"/>
  <c r="H2345" i="60"/>
  <c r="P2367" i="60"/>
  <c r="N2398" i="60"/>
  <c r="N2434" i="60"/>
  <c r="N2436" i="60"/>
  <c r="N2438" i="60"/>
  <c r="N2440" i="60"/>
  <c r="H2465" i="60"/>
  <c r="P2561" i="60"/>
  <c r="N2573" i="60"/>
  <c r="N2582" i="60"/>
  <c r="N2584" i="60"/>
  <c r="N2610" i="60"/>
  <c r="N2615" i="60"/>
  <c r="N2742" i="60"/>
  <c r="H2740" i="60"/>
  <c r="H2741" i="60"/>
  <c r="N2751" i="60"/>
  <c r="P2753" i="60"/>
  <c r="N2760" i="60"/>
  <c r="N2794" i="60"/>
  <c r="H2792" i="60"/>
  <c r="P2805" i="60"/>
  <c r="P2883" i="60"/>
  <c r="N2981" i="60"/>
  <c r="P3021" i="60"/>
  <c r="J3116" i="60"/>
  <c r="N3120" i="60"/>
  <c r="P3167" i="60"/>
  <c r="N3474" i="60"/>
  <c r="H3470" i="60"/>
  <c r="L3538" i="60"/>
  <c r="N3540" i="60"/>
  <c r="N2396" i="60"/>
  <c r="N2462" i="60"/>
  <c r="P2501" i="60"/>
  <c r="N2580" i="60"/>
  <c r="H2599" i="60"/>
  <c r="N2613" i="60"/>
  <c r="N2635" i="60"/>
  <c r="J2740" i="60"/>
  <c r="L2740" i="60"/>
  <c r="N2965" i="60"/>
  <c r="J2957" i="60"/>
  <c r="N3004" i="60"/>
  <c r="P3095" i="60"/>
  <c r="N3115" i="60"/>
  <c r="N3301" i="60"/>
  <c r="Q3301" i="60" s="1"/>
  <c r="N3341" i="60"/>
  <c r="N3352" i="60"/>
  <c r="H3350" i="60"/>
  <c r="L3370" i="60"/>
  <c r="N3468" i="60"/>
  <c r="H3464" i="60"/>
  <c r="N2505" i="60"/>
  <c r="P2509" i="60"/>
  <c r="N2602" i="60"/>
  <c r="P2633" i="60"/>
  <c r="N2677" i="60"/>
  <c r="P2685" i="60"/>
  <c r="N3071" i="60"/>
  <c r="N3215" i="60"/>
  <c r="L3213" i="60"/>
  <c r="N3213" i="60" s="1"/>
  <c r="J3254" i="60"/>
  <c r="N3256" i="60"/>
  <c r="P3283" i="60"/>
  <c r="N3334" i="60"/>
  <c r="J3330" i="60"/>
  <c r="N2503" i="60"/>
  <c r="P2507" i="60"/>
  <c r="N2519" i="60"/>
  <c r="P2527" i="60"/>
  <c r="N2561" i="60"/>
  <c r="N2574" i="60"/>
  <c r="N2589" i="60"/>
  <c r="Q2589" i="60" s="1"/>
  <c r="N2591" i="60"/>
  <c r="N2621" i="60"/>
  <c r="N2623" i="60"/>
  <c r="Q2623" i="60" s="1"/>
  <c r="J2652" i="60"/>
  <c r="P2663" i="60"/>
  <c r="N2764" i="60"/>
  <c r="N2769" i="60"/>
  <c r="N2776" i="60"/>
  <c r="N2795" i="60"/>
  <c r="N2858" i="60"/>
  <c r="P2929" i="60"/>
  <c r="N2962" i="60"/>
  <c r="N2996" i="60"/>
  <c r="P3033" i="60"/>
  <c r="N3038" i="60"/>
  <c r="N3043" i="60"/>
  <c r="N3111" i="60"/>
  <c r="L3229" i="60"/>
  <c r="L3228" i="60"/>
  <c r="L3254" i="60"/>
  <c r="J3370" i="60"/>
  <c r="N3420" i="60"/>
  <c r="H3418" i="60"/>
  <c r="N3418" i="60" s="1"/>
  <c r="N3643" i="60"/>
  <c r="Q3643" i="60" s="1"/>
  <c r="N3519" i="60"/>
  <c r="P3589" i="60"/>
  <c r="N3847" i="60"/>
  <c r="N3893" i="60"/>
  <c r="N3898" i="60"/>
  <c r="N2290" i="60"/>
  <c r="N2292" i="60"/>
  <c r="P2319" i="60"/>
  <c r="N2369" i="60"/>
  <c r="N2371" i="60"/>
  <c r="N2429" i="60"/>
  <c r="Q2429" i="60" s="1"/>
  <c r="N2431" i="60"/>
  <c r="N2579" i="60"/>
  <c r="N2607" i="60"/>
  <c r="P2609" i="60"/>
  <c r="N2634" i="60"/>
  <c r="P2641" i="60"/>
  <c r="N2698" i="60"/>
  <c r="N2728" i="60"/>
  <c r="P2749" i="60"/>
  <c r="N2763" i="60"/>
  <c r="P2765" i="60"/>
  <c r="N2770" i="60"/>
  <c r="L2780" i="60"/>
  <c r="N2808" i="60"/>
  <c r="N2862" i="60"/>
  <c r="N2867" i="60"/>
  <c r="N2869" i="60"/>
  <c r="N2900" i="60"/>
  <c r="N2932" i="60"/>
  <c r="N2937" i="60"/>
  <c r="N2964" i="60"/>
  <c r="H2956" i="60"/>
  <c r="N3002" i="60"/>
  <c r="N3015" i="60"/>
  <c r="N3017" i="60"/>
  <c r="N3072" i="60"/>
  <c r="N3149" i="60"/>
  <c r="H3141" i="60"/>
  <c r="N3287" i="60"/>
  <c r="N3321" i="60"/>
  <c r="H3319" i="60"/>
  <c r="N3319" i="60" s="1"/>
  <c r="J3527" i="60"/>
  <c r="N3529" i="60"/>
  <c r="L3767" i="60"/>
  <c r="N3773" i="60"/>
  <c r="P2317" i="60"/>
  <c r="J2345" i="60"/>
  <c r="N2494" i="60"/>
  <c r="N2496" i="60"/>
  <c r="N2544" i="60"/>
  <c r="N2605" i="60"/>
  <c r="N2620" i="60"/>
  <c r="Q2641" i="60"/>
  <c r="N2658" i="60"/>
  <c r="N2835" i="60"/>
  <c r="N2838" i="60"/>
  <c r="H2836" i="60"/>
  <c r="N2853" i="60"/>
  <c r="P2857" i="60"/>
  <c r="P2989" i="60"/>
  <c r="N3009" i="60"/>
  <c r="N3034" i="60"/>
  <c r="J3168" i="60"/>
  <c r="N3285" i="60"/>
  <c r="H3290" i="60"/>
  <c r="N3419" i="60"/>
  <c r="N3454" i="60"/>
  <c r="N3520" i="60"/>
  <c r="N2632" i="60"/>
  <c r="P2645" i="60"/>
  <c r="N2702" i="60"/>
  <c r="N2710" i="60"/>
  <c r="N2732" i="60"/>
  <c r="Q2733" i="60" s="1"/>
  <c r="N2765" i="60"/>
  <c r="P2767" i="60"/>
  <c r="N2785" i="60"/>
  <c r="N2804" i="60"/>
  <c r="N2806" i="60"/>
  <c r="N2813" i="60"/>
  <c r="P2921" i="60"/>
  <c r="H2957" i="60"/>
  <c r="P3025" i="60"/>
  <c r="P3069" i="60"/>
  <c r="N3124" i="60"/>
  <c r="Q3125" i="60" s="1"/>
  <c r="H3169" i="60"/>
  <c r="N3220" i="60"/>
  <c r="H3216" i="60"/>
  <c r="L3244" i="60"/>
  <c r="P3297" i="60"/>
  <c r="N3313" i="60"/>
  <c r="P3339" i="60"/>
  <c r="P3381" i="60"/>
  <c r="N3398" i="60"/>
  <c r="N3403" i="60"/>
  <c r="N3475" i="60"/>
  <c r="H3471" i="60"/>
  <c r="N3686" i="60"/>
  <c r="H3654" i="60"/>
  <c r="N3794" i="60"/>
  <c r="L3116" i="60"/>
  <c r="J3153" i="60"/>
  <c r="N3159" i="60"/>
  <c r="N3199" i="60"/>
  <c r="H3197" i="60"/>
  <c r="N3197" i="60" s="1"/>
  <c r="P3215" i="60"/>
  <c r="J3228" i="60"/>
  <c r="N3231" i="60"/>
  <c r="H3941" i="60"/>
  <c r="N3943" i="60"/>
  <c r="N2531" i="60"/>
  <c r="N2644" i="60"/>
  <c r="P2657" i="60"/>
  <c r="N2705" i="60"/>
  <c r="N2743" i="60"/>
  <c r="N2745" i="60"/>
  <c r="P2761" i="60"/>
  <c r="N2766" i="60"/>
  <c r="N2779" i="60"/>
  <c r="H2800" i="60"/>
  <c r="H2801" i="60"/>
  <c r="N2865" i="60"/>
  <c r="N2902" i="60"/>
  <c r="P2933" i="60"/>
  <c r="N2938" i="60"/>
  <c r="N2969" i="60"/>
  <c r="N3006" i="60"/>
  <c r="P3037" i="60"/>
  <c r="N3042" i="60"/>
  <c r="N3068" i="60"/>
  <c r="N3070" i="60"/>
  <c r="N3077" i="60"/>
  <c r="L3200" i="60"/>
  <c r="N3358" i="60"/>
  <c r="L3494" i="60"/>
  <c r="N3498" i="60"/>
  <c r="N3542" i="60"/>
  <c r="N3869" i="60"/>
  <c r="P3871" i="60"/>
  <c r="P2515" i="60"/>
  <c r="N2564" i="60"/>
  <c r="P2587" i="60"/>
  <c r="P2619" i="60"/>
  <c r="N2664" i="60"/>
  <c r="N2694" i="60"/>
  <c r="N2701" i="60"/>
  <c r="N2725" i="60"/>
  <c r="P2735" i="60"/>
  <c r="N2771" i="60"/>
  <c r="N2773" i="60"/>
  <c r="N2786" i="60"/>
  <c r="N2814" i="60"/>
  <c r="P2849" i="60"/>
  <c r="P2893" i="60"/>
  <c r="P2997" i="60"/>
  <c r="H3117" i="60"/>
  <c r="H3140" i="60"/>
  <c r="N3188" i="60"/>
  <c r="N3234" i="60"/>
  <c r="P3249" i="60"/>
  <c r="N3314" i="60"/>
  <c r="H3396" i="60"/>
  <c r="N3404" i="60"/>
  <c r="N3430" i="60"/>
  <c r="P3651" i="60"/>
  <c r="N3692" i="60"/>
  <c r="N3704" i="60"/>
  <c r="N2686" i="60"/>
  <c r="P2709" i="60"/>
  <c r="P2821" i="60"/>
  <c r="N2886" i="60"/>
  <c r="P2909" i="60"/>
  <c r="N2990" i="60"/>
  <c r="P3013" i="60"/>
  <c r="N3062" i="60"/>
  <c r="P3085" i="60"/>
  <c r="P3097" i="60"/>
  <c r="P3109" i="60"/>
  <c r="H3116" i="60"/>
  <c r="N3118" i="60"/>
  <c r="N3143" i="60"/>
  <c r="N3145" i="60"/>
  <c r="N3156" i="60"/>
  <c r="N3174" i="60"/>
  <c r="N3240" i="60"/>
  <c r="L3342" i="60"/>
  <c r="N3450" i="60"/>
  <c r="J3446" i="60"/>
  <c r="N3546" i="60"/>
  <c r="P3571" i="60"/>
  <c r="N3656" i="60"/>
  <c r="J3654" i="60"/>
  <c r="J3766" i="60"/>
  <c r="N3768" i="60"/>
  <c r="H3783" i="60"/>
  <c r="P3785" i="60"/>
  <c r="N3843" i="60"/>
  <c r="P3845" i="60"/>
  <c r="P3891" i="60"/>
  <c r="N2889" i="60"/>
  <c r="N2993" i="60"/>
  <c r="N3065" i="60"/>
  <c r="N3108" i="60"/>
  <c r="N3121" i="60"/>
  <c r="L3153" i="60"/>
  <c r="J3169" i="60"/>
  <c r="H3255" i="60"/>
  <c r="J3291" i="60"/>
  <c r="L3291" i="60"/>
  <c r="P3329" i="60"/>
  <c r="P3345" i="60"/>
  <c r="N3388" i="60"/>
  <c r="N3414" i="60"/>
  <c r="L3447" i="60"/>
  <c r="N3451" i="60"/>
  <c r="N3473" i="60"/>
  <c r="J3471" i="60"/>
  <c r="P3537" i="60"/>
  <c r="L3655" i="60"/>
  <c r="H3807" i="60"/>
  <c r="N3813" i="60"/>
  <c r="N3900" i="60"/>
  <c r="P2673" i="60"/>
  <c r="N2722" i="60"/>
  <c r="N2754" i="60"/>
  <c r="P2777" i="60"/>
  <c r="N2834" i="60"/>
  <c r="N2850" i="60"/>
  <c r="P2873" i="60"/>
  <c r="N2922" i="60"/>
  <c r="P2945" i="60"/>
  <c r="P2977" i="60"/>
  <c r="N3026" i="60"/>
  <c r="P3049" i="60"/>
  <c r="P3157" i="60"/>
  <c r="N3166" i="60"/>
  <c r="L3201" i="60"/>
  <c r="P3209" i="60"/>
  <c r="J3217" i="60"/>
  <c r="L3245" i="60"/>
  <c r="J3323" i="60"/>
  <c r="N3327" i="60"/>
  <c r="N3406" i="60"/>
  <c r="N3431" i="60"/>
  <c r="N3435" i="60"/>
  <c r="N3460" i="60"/>
  <c r="J3458" i="60"/>
  <c r="N3458" i="60" s="1"/>
  <c r="N3480" i="60"/>
  <c r="Q3481" i="60" s="1"/>
  <c r="H3478" i="60"/>
  <c r="P3729" i="60"/>
  <c r="N3796" i="60"/>
  <c r="L3806" i="60"/>
  <c r="L3804" i="60" s="1"/>
  <c r="L3807" i="60"/>
  <c r="L3805" i="60" s="1"/>
  <c r="N3849" i="60"/>
  <c r="N3859" i="60"/>
  <c r="H3152" i="60"/>
  <c r="N3258" i="60"/>
  <c r="N3304" i="60"/>
  <c r="N3315" i="60"/>
  <c r="L3322" i="60"/>
  <c r="J3337" i="60"/>
  <c r="N3383" i="60"/>
  <c r="N3445" i="60"/>
  <c r="L3471" i="60"/>
  <c r="J3512" i="60"/>
  <c r="N3516" i="60"/>
  <c r="L3527" i="60"/>
  <c r="N3537" i="60"/>
  <c r="N3556" i="60"/>
  <c r="J3637" i="60"/>
  <c r="J3711" i="60"/>
  <c r="N3770" i="60"/>
  <c r="H3766" i="60"/>
  <c r="H3782" i="60"/>
  <c r="N3790" i="60"/>
  <c r="N3136" i="60"/>
  <c r="L3140" i="60"/>
  <c r="N3161" i="60"/>
  <c r="N3163" i="60"/>
  <c r="N3252" i="60"/>
  <c r="J3255" i="60"/>
  <c r="J3290" i="60"/>
  <c r="L3396" i="60"/>
  <c r="N3466" i="60"/>
  <c r="Q3467" i="60" s="1"/>
  <c r="J3464" i="60"/>
  <c r="N3701" i="60"/>
  <c r="P3819" i="60"/>
  <c r="N3902" i="60"/>
  <c r="L3169" i="60"/>
  <c r="P3175" i="60"/>
  <c r="P3187" i="60"/>
  <c r="J3200" i="60"/>
  <c r="N3250" i="60"/>
  <c r="N3303" i="60"/>
  <c r="N3353" i="60"/>
  <c r="N3360" i="60"/>
  <c r="N3362" i="60"/>
  <c r="N3364" i="60"/>
  <c r="N3366" i="60"/>
  <c r="J3371" i="60"/>
  <c r="P3377" i="60"/>
  <c r="L3384" i="60"/>
  <c r="N3389" i="60"/>
  <c r="N3421" i="60"/>
  <c r="J3453" i="60"/>
  <c r="N3457" i="60"/>
  <c r="N3472" i="60"/>
  <c r="N3490" i="60"/>
  <c r="H3495" i="60"/>
  <c r="N3522" i="60"/>
  <c r="N3555" i="60"/>
  <c r="P3667" i="60"/>
  <c r="N3699" i="60"/>
  <c r="N3815" i="60"/>
  <c r="N3822" i="60"/>
  <c r="H3806" i="60"/>
  <c r="L3290" i="60"/>
  <c r="N3345" i="60"/>
  <c r="H3370" i="60"/>
  <c r="N3391" i="60"/>
  <c r="P3395" i="60"/>
  <c r="P3411" i="60"/>
  <c r="N3455" i="60"/>
  <c r="H3453" i="60"/>
  <c r="N3497" i="60"/>
  <c r="L3513" i="60"/>
  <c r="L3507" i="60" s="1"/>
  <c r="H3563" i="60"/>
  <c r="N3567" i="60"/>
  <c r="N3688" i="60"/>
  <c r="N3720" i="60"/>
  <c r="N3785" i="60"/>
  <c r="N3895" i="60"/>
  <c r="N3909" i="60"/>
  <c r="N3921" i="60"/>
  <c r="H3409" i="60"/>
  <c r="N3415" i="60"/>
  <c r="L3464" i="60"/>
  <c r="N3505" i="60"/>
  <c r="J3550" i="60"/>
  <c r="P3587" i="60"/>
  <c r="N3640" i="60"/>
  <c r="N3821" i="60"/>
  <c r="N3826" i="60"/>
  <c r="N3221" i="60"/>
  <c r="J3245" i="60"/>
  <c r="N3274" i="60"/>
  <c r="N3276" i="60"/>
  <c r="N3278" i="60"/>
  <c r="Q3279" i="60" s="1"/>
  <c r="P3299" i="60"/>
  <c r="P3341" i="60"/>
  <c r="N3355" i="60"/>
  <c r="N3357" i="60"/>
  <c r="N3399" i="60"/>
  <c r="N3448" i="60"/>
  <c r="L3446" i="60"/>
  <c r="N3484" i="60"/>
  <c r="H3512" i="60"/>
  <c r="N3514" i="60"/>
  <c r="L3550" i="60"/>
  <c r="N3744" i="60"/>
  <c r="N3761" i="60"/>
  <c r="N3931" i="60"/>
  <c r="P3393" i="60"/>
  <c r="P3457" i="60"/>
  <c r="P3473" i="60"/>
  <c r="N3504" i="60"/>
  <c r="H3539" i="60"/>
  <c r="H3573" i="60"/>
  <c r="N3585" i="60"/>
  <c r="P3639" i="60"/>
  <c r="P3679" i="60"/>
  <c r="P3691" i="60"/>
  <c r="P3771" i="60"/>
  <c r="P3869" i="60"/>
  <c r="P3889" i="60"/>
  <c r="P3917" i="60"/>
  <c r="P3391" i="60"/>
  <c r="P3455" i="60"/>
  <c r="N3489" i="60"/>
  <c r="N3523" i="60"/>
  <c r="L3573" i="60"/>
  <c r="H3572" i="60"/>
  <c r="P3677" i="60"/>
  <c r="N3791" i="60"/>
  <c r="J3807" i="60"/>
  <c r="J3805" i="60" s="1"/>
  <c r="N3811" i="60"/>
  <c r="N3830" i="60"/>
  <c r="N3913" i="60"/>
  <c r="N3483" i="60"/>
  <c r="H3479" i="60"/>
  <c r="N3485" i="60"/>
  <c r="N3657" i="60"/>
  <c r="P3705" i="60"/>
  <c r="L3711" i="60"/>
  <c r="N3746" i="60"/>
  <c r="P3757" i="60"/>
  <c r="N3823" i="60"/>
  <c r="N3837" i="60"/>
  <c r="N3911" i="60"/>
  <c r="N3926" i="60"/>
  <c r="N3928" i="60"/>
  <c r="J3572" i="60"/>
  <c r="N3638" i="60"/>
  <c r="N3649" i="60"/>
  <c r="P3653" i="60"/>
  <c r="L3654" i="60"/>
  <c r="N3735" i="60"/>
  <c r="N3755" i="60"/>
  <c r="J3806" i="60"/>
  <c r="J3804" i="60" s="1"/>
  <c r="N3824" i="60"/>
  <c r="N3861" i="60"/>
  <c r="N3896" i="60"/>
  <c r="N3933" i="60"/>
  <c r="J3539" i="60"/>
  <c r="P3585" i="60"/>
  <c r="H3636" i="60"/>
  <c r="L3637" i="60"/>
  <c r="N3705" i="60"/>
  <c r="P3733" i="60"/>
  <c r="P3487" i="60"/>
  <c r="N3570" i="60"/>
  <c r="H3568" i="60"/>
  <c r="N3568" i="60" s="1"/>
  <c r="N3694" i="60"/>
  <c r="L3710" i="60"/>
  <c r="P3731" i="60"/>
  <c r="N3736" i="60"/>
  <c r="N3747" i="60"/>
  <c r="N3774" i="60"/>
  <c r="J3782" i="60"/>
  <c r="N3832" i="60"/>
  <c r="N3871" i="60"/>
  <c r="N3904" i="60"/>
  <c r="N3574" i="60"/>
  <c r="N3576" i="60"/>
  <c r="N3578" i="60"/>
  <c r="H3637" i="60"/>
  <c r="N3666" i="60"/>
  <c r="N3668" i="60"/>
  <c r="N3670" i="60"/>
  <c r="N3685" i="60"/>
  <c r="P3707" i="60"/>
  <c r="N3757" i="60"/>
  <c r="P3821" i="60"/>
  <c r="P3893" i="60"/>
  <c r="J3573" i="60"/>
  <c r="N3659" i="60"/>
  <c r="N3845" i="60"/>
  <c r="Q3845" i="60" s="1"/>
  <c r="N3917" i="60"/>
  <c r="N3566" i="60"/>
  <c r="P3681" i="60"/>
  <c r="J3767" i="60"/>
  <c r="N3808" i="60"/>
  <c r="N3810" i="60"/>
  <c r="N3825" i="60"/>
  <c r="P3847" i="60"/>
  <c r="P3865" i="60"/>
  <c r="N3878" i="60"/>
  <c r="N3880" i="60"/>
  <c r="N3882" i="60"/>
  <c r="N3897" i="60"/>
  <c r="P3919" i="60"/>
  <c r="P3937" i="60"/>
  <c r="T959" i="62" l="1"/>
  <c r="Q1491" i="60"/>
  <c r="Q3833" i="60"/>
  <c r="Q3737" i="60"/>
  <c r="Q211" i="60"/>
  <c r="T1157" i="62"/>
  <c r="Q3033" i="60"/>
  <c r="Q65" i="60"/>
  <c r="Q429" i="60"/>
  <c r="Q2909" i="60"/>
  <c r="Q3489" i="60"/>
  <c r="Q1667" i="60"/>
  <c r="J2308" i="60"/>
  <c r="Q2595" i="60"/>
  <c r="Q3743" i="60"/>
  <c r="Q2395" i="60"/>
  <c r="Q2949" i="60"/>
  <c r="Q3871" i="60"/>
  <c r="Q227" i="60"/>
  <c r="Q2145" i="60"/>
  <c r="Q3895" i="60"/>
  <c r="Q245" i="60"/>
  <c r="Q1587" i="60"/>
  <c r="Q2603" i="60"/>
  <c r="Q2153" i="60"/>
  <c r="Q1019" i="60"/>
  <c r="Q221" i="60"/>
  <c r="Q2191" i="60"/>
  <c r="Q3131" i="60"/>
  <c r="Q3677" i="60"/>
  <c r="Q3885" i="60"/>
  <c r="Q2745" i="60"/>
  <c r="Q1349" i="60"/>
  <c r="J2738" i="60"/>
  <c r="Q3015" i="60"/>
  <c r="Q2447" i="60"/>
  <c r="Q2561" i="60"/>
  <c r="Q59" i="60"/>
  <c r="Q875" i="60"/>
  <c r="Q395" i="60"/>
  <c r="Q1059" i="60"/>
  <c r="Q355" i="60"/>
  <c r="Q2827" i="60"/>
  <c r="Q1953" i="60"/>
  <c r="Q2085" i="60"/>
  <c r="Q3067" i="60"/>
  <c r="T495" i="62"/>
  <c r="Q851" i="60"/>
  <c r="Q45" i="60"/>
  <c r="Q2233" i="60"/>
  <c r="Q455" i="60"/>
  <c r="Q1581" i="60"/>
  <c r="Q1343" i="60"/>
  <c r="Q2219" i="60"/>
  <c r="Q2271" i="60"/>
  <c r="Q229" i="60"/>
  <c r="Q2359" i="60"/>
  <c r="Q3859" i="60"/>
  <c r="Q87" i="60"/>
  <c r="Q247" i="60"/>
  <c r="T1819" i="62"/>
  <c r="Q693" i="60"/>
  <c r="Q127" i="60"/>
  <c r="U2553" i="64"/>
  <c r="U3185" i="64"/>
  <c r="Q2617" i="60"/>
  <c r="Q2521" i="60"/>
  <c r="T2411" i="62"/>
  <c r="Q3309" i="60"/>
  <c r="Q2843" i="60"/>
  <c r="Q959" i="60"/>
  <c r="Q1185" i="60"/>
  <c r="Q2993" i="60"/>
  <c r="Q947" i="60"/>
  <c r="Q861" i="60"/>
  <c r="Q1877" i="60"/>
  <c r="Q3851" i="60"/>
  <c r="Q3649" i="60"/>
  <c r="Q3491" i="60"/>
  <c r="Q873" i="60"/>
  <c r="Q1631" i="60"/>
  <c r="Q951" i="60"/>
  <c r="Q1165" i="60"/>
  <c r="Q731" i="60"/>
  <c r="Q2317" i="60"/>
  <c r="Q913" i="60"/>
  <c r="Q1523" i="60"/>
  <c r="Q2215" i="60"/>
  <c r="Q3721" i="60"/>
  <c r="Q2979" i="60"/>
  <c r="Q813" i="60"/>
  <c r="Q3375" i="60"/>
  <c r="Q3357" i="60"/>
  <c r="Q1503" i="60"/>
  <c r="Q785" i="60"/>
  <c r="K3517" i="62"/>
  <c r="Q3517" i="62" s="1"/>
  <c r="Q2907" i="60"/>
  <c r="Q3751" i="60"/>
  <c r="U795" i="64"/>
  <c r="U3241" i="64"/>
  <c r="Q489" i="60"/>
  <c r="Q3187" i="60"/>
  <c r="U3017" i="64"/>
  <c r="Q2157" i="60"/>
  <c r="Q2757" i="60"/>
  <c r="Q3815" i="60"/>
  <c r="Q3175" i="60"/>
  <c r="Q3687" i="60"/>
  <c r="Q2505" i="60"/>
  <c r="Q2663" i="60"/>
  <c r="Q2253" i="60"/>
  <c r="Q3583" i="60"/>
  <c r="Q3267" i="60"/>
  <c r="Q2857" i="60"/>
  <c r="T2417" i="62"/>
  <c r="Q3257" i="60"/>
  <c r="T2999" i="62"/>
  <c r="Q1295" i="60"/>
  <c r="N3940" i="60"/>
  <c r="Q3585" i="60"/>
  <c r="Q2975" i="60"/>
  <c r="T2351" i="62"/>
  <c r="U865" i="64"/>
  <c r="Q2891" i="60"/>
  <c r="Q1897" i="60"/>
  <c r="Q3081" i="60"/>
  <c r="Q3775" i="60"/>
  <c r="Q3391" i="60"/>
  <c r="Q3361" i="60"/>
  <c r="Q1495" i="60"/>
  <c r="Q2999" i="60"/>
  <c r="Q1145" i="60"/>
  <c r="T2207" i="62"/>
  <c r="Q3261" i="60"/>
  <c r="Q2411" i="60"/>
  <c r="L3477" i="60"/>
  <c r="Q997" i="60"/>
  <c r="T2775" i="62"/>
  <c r="Q2917" i="60"/>
  <c r="Q2557" i="60"/>
  <c r="Q3759" i="60"/>
  <c r="Q2773" i="60"/>
  <c r="Q1435" i="60"/>
  <c r="Q2811" i="60"/>
  <c r="Q2605" i="60"/>
  <c r="Q3579" i="60"/>
  <c r="Q1161" i="60"/>
  <c r="Q2493" i="60"/>
  <c r="Q2941" i="60"/>
  <c r="Q3045" i="60"/>
  <c r="T2685" i="62"/>
  <c r="P3517" i="64"/>
  <c r="L3516" i="64"/>
  <c r="R3516" i="64" s="1"/>
  <c r="Q3533" i="60"/>
  <c r="Q2391" i="60"/>
  <c r="Q3283" i="60"/>
  <c r="T1785" i="62"/>
  <c r="Q3065" i="60"/>
  <c r="Q57" i="60"/>
  <c r="Q2509" i="60"/>
  <c r="Q2527" i="60"/>
  <c r="T2573" i="62"/>
  <c r="Q289" i="60"/>
  <c r="Q2877" i="60"/>
  <c r="Q67" i="60"/>
  <c r="L3463" i="60"/>
  <c r="Q2047" i="60"/>
  <c r="Q1715" i="60"/>
  <c r="Q3589" i="60"/>
  <c r="Q2671" i="60"/>
  <c r="Q3155" i="60"/>
  <c r="Q3251" i="60"/>
  <c r="Q197" i="60"/>
  <c r="Q811" i="60"/>
  <c r="Q643" i="60"/>
  <c r="Q2921" i="60"/>
  <c r="Q2683" i="60"/>
  <c r="Q1671" i="60"/>
  <c r="Q3943" i="60"/>
  <c r="Q3861" i="60"/>
  <c r="Q3931" i="60"/>
  <c r="Q3017" i="60"/>
  <c r="Q3519" i="60"/>
  <c r="Q989" i="60"/>
  <c r="Q793" i="60"/>
  <c r="Q3839" i="60"/>
  <c r="Q2101" i="60"/>
  <c r="Q3381" i="60"/>
  <c r="Q3821" i="60"/>
  <c r="Q3667" i="60"/>
  <c r="Q1389" i="60"/>
  <c r="Q1245" i="60"/>
  <c r="Q901" i="60"/>
  <c r="Q2239" i="60"/>
  <c r="Q615" i="60"/>
  <c r="U1751" i="64"/>
  <c r="U3647" i="64"/>
  <c r="Q1027" i="60"/>
  <c r="Q2315" i="60"/>
  <c r="Q3297" i="60"/>
  <c r="Q2625" i="60"/>
  <c r="Q3699" i="60"/>
  <c r="Q3869" i="60"/>
  <c r="Q2895" i="60"/>
  <c r="Q571" i="60"/>
  <c r="Q1785" i="60"/>
  <c r="Q2549" i="60"/>
  <c r="Q3529" i="60"/>
  <c r="Q3241" i="60"/>
  <c r="Q1263" i="60"/>
  <c r="Q2091" i="60"/>
  <c r="Q689" i="60"/>
  <c r="Q223" i="60"/>
  <c r="Q579" i="60"/>
  <c r="Q2515" i="60"/>
  <c r="T2659" i="62"/>
  <c r="Q2995" i="60"/>
  <c r="U3179" i="64"/>
  <c r="U2287" i="64"/>
  <c r="U2999" i="64"/>
  <c r="U2675" i="64"/>
  <c r="R3492" i="64"/>
  <c r="U2955" i="64"/>
  <c r="N2182" i="64"/>
  <c r="R2192" i="64"/>
  <c r="U2193" i="64" s="1"/>
  <c r="P2182" i="64"/>
  <c r="T2493" i="62"/>
  <c r="T897" i="62"/>
  <c r="Q3149" i="60"/>
  <c r="Q2177" i="60"/>
  <c r="Q2593" i="60"/>
  <c r="Q2431" i="60"/>
  <c r="Q3925" i="60"/>
  <c r="Q3799" i="60"/>
  <c r="Q1865" i="60"/>
  <c r="Q3735" i="60"/>
  <c r="Q1679" i="60"/>
  <c r="Q1949" i="60"/>
  <c r="Q2675" i="60"/>
  <c r="Q477" i="60"/>
  <c r="Q3341" i="60"/>
  <c r="Q3733" i="60"/>
  <c r="Q1943" i="60"/>
  <c r="Q891" i="60"/>
  <c r="K3516" i="62"/>
  <c r="Q3516" i="62" s="1"/>
  <c r="U2479" i="64"/>
  <c r="T2233" i="62"/>
  <c r="T2829" i="62"/>
  <c r="T1489" i="62"/>
  <c r="T2983" i="62"/>
  <c r="T733" i="62"/>
  <c r="T2145" i="62"/>
  <c r="T613" i="62"/>
  <c r="T2193" i="62"/>
  <c r="T2481" i="62"/>
  <c r="T33" i="62"/>
  <c r="T2327" i="62"/>
  <c r="T3053" i="62"/>
  <c r="T1657" i="62"/>
  <c r="T2367" i="62"/>
  <c r="T3069" i="62"/>
  <c r="T2013" i="62"/>
  <c r="T1697" i="62"/>
  <c r="T785" i="62"/>
  <c r="Q1540" i="62"/>
  <c r="Q605" i="60"/>
  <c r="Q2389" i="60"/>
  <c r="Q1773" i="60"/>
  <c r="Q3663" i="60"/>
  <c r="Q3355" i="60"/>
  <c r="Q3771" i="60"/>
  <c r="Q137" i="60"/>
  <c r="Q1719" i="60"/>
  <c r="Q2871" i="60"/>
  <c r="Q2567" i="60"/>
  <c r="Q3179" i="60"/>
  <c r="Q3717" i="60"/>
  <c r="Q2869" i="60"/>
  <c r="Q2959" i="60"/>
  <c r="Q2647" i="60"/>
  <c r="Q1429" i="60"/>
  <c r="Q35" i="60"/>
  <c r="T2519" i="62"/>
  <c r="Q3497" i="60"/>
  <c r="Q2697" i="60"/>
  <c r="Q2633" i="60"/>
  <c r="Q2655" i="60"/>
  <c r="Q3197" i="60"/>
  <c r="Q3003" i="60"/>
  <c r="Q1881" i="60"/>
  <c r="Q2681" i="60"/>
  <c r="T2459" i="62"/>
  <c r="Q3099" i="60"/>
  <c r="Q3901" i="60"/>
  <c r="Q2813" i="60"/>
  <c r="Q3417" i="60"/>
  <c r="Q2067" i="60"/>
  <c r="Q2679" i="60"/>
  <c r="Q1623" i="60"/>
  <c r="T671" i="62"/>
  <c r="U2799" i="64"/>
  <c r="Q2997" i="60"/>
  <c r="Q3883" i="60"/>
  <c r="Q1741" i="60"/>
  <c r="Q1879" i="60"/>
  <c r="Q2445" i="60"/>
  <c r="Q1859" i="60"/>
  <c r="Q1335" i="60"/>
  <c r="Q2947" i="60"/>
  <c r="Q1329" i="60"/>
  <c r="Q1001" i="60"/>
  <c r="Q695" i="60"/>
  <c r="Q3753" i="60"/>
  <c r="Q1547" i="60"/>
  <c r="Q3097" i="60"/>
  <c r="Q2841" i="60"/>
  <c r="Q499" i="60"/>
  <c r="Q2421" i="60"/>
  <c r="H2418" i="60"/>
  <c r="N2418" i="60" s="1"/>
  <c r="Q193" i="60"/>
  <c r="Q2147" i="60"/>
  <c r="Q311" i="60"/>
  <c r="T1793" i="62"/>
  <c r="T2097" i="62"/>
  <c r="Q2985" i="60"/>
  <c r="Q625" i="60"/>
  <c r="T2301" i="62"/>
  <c r="T2671" i="62"/>
  <c r="Q797" i="60"/>
  <c r="T2541" i="62"/>
  <c r="T1213" i="62"/>
  <c r="Q2057" i="60"/>
  <c r="Q3059" i="60"/>
  <c r="U3071" i="64"/>
  <c r="T1727" i="62"/>
  <c r="Q2477" i="60"/>
  <c r="U2201" i="64"/>
  <c r="Q1153" i="60"/>
  <c r="Q3095" i="60"/>
  <c r="T1347" i="62"/>
  <c r="U2493" i="64"/>
  <c r="T2167" i="62"/>
  <c r="Q2767" i="60"/>
  <c r="U2081" i="64"/>
  <c r="T2425" i="62"/>
  <c r="T815" i="62"/>
  <c r="T2155" i="62"/>
  <c r="U2679" i="64"/>
  <c r="Q3183" i="60"/>
  <c r="Q61" i="60"/>
  <c r="Q49" i="60"/>
  <c r="T751" i="62"/>
  <c r="T2747" i="62"/>
  <c r="Q2273" i="60"/>
  <c r="Q2105" i="60"/>
  <c r="Q539" i="60"/>
  <c r="T1015" i="62"/>
  <c r="Q3103" i="60"/>
  <c r="Q1839" i="60"/>
  <c r="Q807" i="60"/>
  <c r="Q687" i="60"/>
  <c r="Q3719" i="60"/>
  <c r="Q2789" i="60"/>
  <c r="T3303" i="62"/>
  <c r="T619" i="62"/>
  <c r="U3329" i="64"/>
  <c r="U2263" i="64"/>
  <c r="Q3691" i="60"/>
  <c r="Q189" i="60"/>
  <c r="Q3053" i="60"/>
  <c r="Q1481" i="60"/>
  <c r="Q2265" i="60"/>
  <c r="Q2403" i="60"/>
  <c r="Q2559" i="60"/>
  <c r="Q1801" i="60"/>
  <c r="Q1569" i="60"/>
  <c r="T2489" i="62"/>
  <c r="Q337" i="60"/>
  <c r="Q427" i="60"/>
  <c r="Q1345" i="60"/>
  <c r="Q107" i="60"/>
  <c r="Q1111" i="60"/>
  <c r="Q3013" i="60"/>
  <c r="Q3395" i="60"/>
  <c r="Q3813" i="60"/>
  <c r="Q1963" i="60"/>
  <c r="Q1789" i="60"/>
  <c r="Q1433" i="60"/>
  <c r="Q717" i="60"/>
  <c r="Q2849" i="60"/>
  <c r="Q2255" i="60"/>
  <c r="L2342" i="60"/>
  <c r="Q879" i="60"/>
  <c r="Q133" i="60"/>
  <c r="T1889" i="62"/>
  <c r="U2101" i="64"/>
  <c r="Q1175" i="60"/>
  <c r="Q3601" i="60"/>
  <c r="Q2563" i="60"/>
  <c r="T2271" i="62"/>
  <c r="Q1827" i="60"/>
  <c r="Q857" i="60"/>
  <c r="Q97" i="60"/>
  <c r="Q3105" i="60"/>
  <c r="Q2481" i="60"/>
  <c r="Q3531" i="60"/>
  <c r="Q1215" i="60"/>
  <c r="T2763" i="62"/>
  <c r="T2563" i="62"/>
  <c r="T2655" i="62"/>
  <c r="Q1453" i="60"/>
  <c r="Q3159" i="60"/>
  <c r="Q2329" i="60"/>
  <c r="Q2029" i="60"/>
  <c r="Q2627" i="60"/>
  <c r="Q2459" i="60"/>
  <c r="Q2361" i="60"/>
  <c r="Q747" i="60"/>
  <c r="T865" i="62"/>
  <c r="T1851" i="62"/>
  <c r="T3703" i="62"/>
  <c r="U2957" i="64"/>
  <c r="U3505" i="64"/>
  <c r="Q3431" i="60"/>
  <c r="Q2701" i="60"/>
  <c r="Q2221" i="60"/>
  <c r="Q1635" i="60"/>
  <c r="Q2171" i="60"/>
  <c r="Q1909" i="60"/>
  <c r="Q1431" i="60"/>
  <c r="Q1477" i="60"/>
  <c r="Q3047" i="60"/>
  <c r="Q1653" i="60"/>
  <c r="Q1625" i="60"/>
  <c r="Q1465" i="60"/>
  <c r="Q475" i="60"/>
  <c r="Q129" i="60"/>
  <c r="T2329" i="62"/>
  <c r="T893" i="62"/>
  <c r="T2883" i="62"/>
  <c r="Q263" i="60"/>
  <c r="Q63" i="60"/>
  <c r="Q3651" i="60"/>
  <c r="Q2371" i="60"/>
  <c r="Q3795" i="60"/>
  <c r="Q2137" i="60"/>
  <c r="Q1207" i="60"/>
  <c r="Q2669" i="60"/>
  <c r="Q3777" i="60"/>
  <c r="Q3133" i="60"/>
  <c r="Q2753" i="60"/>
  <c r="Q821" i="60"/>
  <c r="Q711" i="60"/>
  <c r="T3013" i="62"/>
  <c r="T3191" i="62"/>
  <c r="U2713" i="64"/>
  <c r="T3105" i="62"/>
  <c r="Q743" i="60"/>
  <c r="Q1767" i="60"/>
  <c r="T1427" i="62"/>
  <c r="U3445" i="64"/>
  <c r="U1967" i="64"/>
  <c r="Q1241" i="60"/>
  <c r="Q699" i="60"/>
  <c r="Q3553" i="60"/>
  <c r="Q2823" i="60"/>
  <c r="Q2569" i="60"/>
  <c r="Q2639" i="60"/>
  <c r="Q3889" i="60"/>
  <c r="Q3025" i="60"/>
  <c r="Q3511" i="60"/>
  <c r="Q2935" i="60"/>
  <c r="Q855" i="60"/>
  <c r="T2061" i="62"/>
  <c r="T2639" i="62"/>
  <c r="U2929" i="64"/>
  <c r="T1501" i="62"/>
  <c r="T3157" i="62"/>
  <c r="T2865" i="62"/>
  <c r="Q1751" i="60"/>
  <c r="Q2053" i="60"/>
  <c r="Q3765" i="60"/>
  <c r="Q3731" i="60"/>
  <c r="T2357" i="62"/>
  <c r="T999" i="62"/>
  <c r="N2037" i="64"/>
  <c r="U3277" i="64"/>
  <c r="T2181" i="62"/>
  <c r="U3153" i="64"/>
  <c r="Q3593" i="60"/>
  <c r="Q2517" i="60"/>
  <c r="T3505" i="62"/>
  <c r="Q1121" i="60"/>
  <c r="U783" i="64"/>
  <c r="T2591" i="62"/>
  <c r="T3091" i="62"/>
  <c r="T1469" i="62"/>
  <c r="Q2079" i="60"/>
  <c r="T2179" i="62"/>
  <c r="Q2967" i="60"/>
  <c r="Q507" i="60"/>
  <c r="Q3867" i="60"/>
  <c r="Q3661" i="60"/>
  <c r="Q3755" i="60"/>
  <c r="Q3695" i="60"/>
  <c r="Q3793" i="60"/>
  <c r="Q3831" i="60"/>
  <c r="Q3703" i="60"/>
  <c r="Q3521" i="60"/>
  <c r="Q2427" i="60"/>
  <c r="Q3665" i="60"/>
  <c r="Q2775" i="60"/>
  <c r="Q641" i="60"/>
  <c r="Q2845" i="60"/>
  <c r="Q2433" i="60"/>
  <c r="Q1595" i="60"/>
  <c r="Q2735" i="60"/>
  <c r="Q2285" i="60"/>
  <c r="Q1887" i="60"/>
  <c r="U2269" i="64"/>
  <c r="Q381" i="60"/>
  <c r="Q153" i="60"/>
  <c r="Q2607" i="60"/>
  <c r="Q2503" i="60"/>
  <c r="Q2269" i="60"/>
  <c r="U2671" i="64"/>
  <c r="Q2417" i="60"/>
  <c r="T993" i="62"/>
  <c r="Q3641" i="60"/>
  <c r="Q1265" i="60"/>
  <c r="U1537" i="64"/>
  <c r="Q2709" i="60"/>
  <c r="Q3091" i="60"/>
  <c r="Q1046" i="62"/>
  <c r="Q2821" i="60"/>
  <c r="Q135" i="60"/>
  <c r="Q3031" i="60"/>
  <c r="Q533" i="60"/>
  <c r="T155" i="62"/>
  <c r="Q2507" i="60"/>
  <c r="Q441" i="60"/>
  <c r="Q117" i="60"/>
  <c r="Q1113" i="60"/>
  <c r="T1875" i="62"/>
  <c r="Q651" i="60"/>
  <c r="Q2533" i="60"/>
  <c r="U2083" i="64"/>
  <c r="T1459" i="62"/>
  <c r="Q3879" i="60"/>
  <c r="Q3905" i="60"/>
  <c r="Q3145" i="60"/>
  <c r="Q3285" i="60"/>
  <c r="Q1357" i="60"/>
  <c r="Q389" i="60"/>
  <c r="N1102" i="60"/>
  <c r="Q3599" i="60"/>
  <c r="Q3165" i="60"/>
  <c r="Q3875" i="60"/>
  <c r="Q2943" i="60"/>
  <c r="Q3203" i="60"/>
  <c r="Q771" i="60"/>
  <c r="Q415" i="60"/>
  <c r="Q2551" i="60"/>
  <c r="Q1333" i="60"/>
  <c r="Q309" i="60"/>
  <c r="T1677" i="62"/>
  <c r="T1971" i="62"/>
  <c r="T1345" i="62"/>
  <c r="T2837" i="62"/>
  <c r="U3557" i="64"/>
  <c r="T1365" i="62"/>
  <c r="U2157" i="64"/>
  <c r="Q725" i="60"/>
  <c r="T2705" i="62"/>
  <c r="Q3443" i="60"/>
  <c r="Q2077" i="60"/>
  <c r="Q1167" i="60"/>
  <c r="T2135" i="62"/>
  <c r="Q2817" i="60"/>
  <c r="Q2151" i="60"/>
  <c r="J3463" i="60"/>
  <c r="Q3143" i="60"/>
  <c r="Q2905" i="60"/>
  <c r="Q3293" i="60"/>
  <c r="Q1405" i="60"/>
  <c r="Q1575" i="60"/>
  <c r="Q2471" i="60"/>
  <c r="Q3339" i="60"/>
  <c r="N1050" i="60"/>
  <c r="Q1105" i="60"/>
  <c r="Q3401" i="60"/>
  <c r="Q3265" i="60"/>
  <c r="Q3545" i="60"/>
  <c r="Q1325" i="60"/>
  <c r="Q509" i="60"/>
  <c r="Q1858" i="62"/>
  <c r="T2047" i="62"/>
  <c r="T1555" i="62"/>
  <c r="T2051" i="62"/>
  <c r="T2713" i="62"/>
  <c r="U1497" i="64"/>
  <c r="Q3181" i="60"/>
  <c r="Q2173" i="60"/>
  <c r="Q1999" i="60"/>
  <c r="Q3787" i="60"/>
  <c r="Q1891" i="60"/>
  <c r="Q3913" i="60"/>
  <c r="Q2347" i="60"/>
  <c r="Q1355" i="60"/>
  <c r="T515" i="62"/>
  <c r="Q3881" i="60"/>
  <c r="Q3127" i="60"/>
  <c r="Q3639" i="60"/>
  <c r="Q3275" i="60"/>
  <c r="Q3119" i="60"/>
  <c r="Q3287" i="60"/>
  <c r="Q3899" i="60"/>
  <c r="Q3115" i="60"/>
  <c r="Q2915" i="60"/>
  <c r="Q3411" i="60"/>
  <c r="N2008" i="60"/>
  <c r="Q2141" i="60"/>
  <c r="Q2469" i="60"/>
  <c r="Q1829" i="60"/>
  <c r="Q75" i="60"/>
  <c r="Q3559" i="60"/>
  <c r="Q3835" i="60"/>
  <c r="Q1387" i="60"/>
  <c r="Q1791" i="60"/>
  <c r="Q1143" i="60"/>
  <c r="Q1515" i="60"/>
  <c r="N1310" i="60"/>
  <c r="Q1091" i="62"/>
  <c r="T3759" i="62"/>
  <c r="T2555" i="62"/>
  <c r="T3323" i="62"/>
  <c r="U3463" i="64"/>
  <c r="U2349" i="64"/>
  <c r="T2957" i="62"/>
  <c r="Q595" i="60"/>
  <c r="Q1501" i="60"/>
  <c r="Q393" i="60"/>
  <c r="Q2061" i="60"/>
  <c r="Q3457" i="60"/>
  <c r="Q1811" i="60"/>
  <c r="Q2779" i="60"/>
  <c r="Q2673" i="60"/>
  <c r="Q1979" i="60"/>
  <c r="Q2973" i="60"/>
  <c r="Q723" i="60"/>
  <c r="Q461" i="60"/>
  <c r="Q3041" i="60"/>
  <c r="Q1661" i="60"/>
  <c r="Q2535" i="60"/>
  <c r="Q2241" i="60"/>
  <c r="Q3193" i="60"/>
  <c r="Q907" i="60"/>
  <c r="Q2631" i="60"/>
  <c r="Q491" i="60"/>
  <c r="Q205" i="60"/>
  <c r="T1305" i="62"/>
  <c r="T1681" i="62"/>
  <c r="T1905" i="62"/>
  <c r="T1271" i="62"/>
  <c r="T2263" i="62"/>
  <c r="T3089" i="62"/>
  <c r="Q3492" i="62"/>
  <c r="T2875" i="62"/>
  <c r="Q2833" i="60"/>
  <c r="Q1073" i="60"/>
  <c r="Q1217" i="60"/>
  <c r="Q2049" i="60"/>
  <c r="Q1379" i="60"/>
  <c r="Q2109" i="60"/>
  <c r="Q249" i="60"/>
  <c r="Q2887" i="60"/>
  <c r="Q2667" i="60"/>
  <c r="Q3909" i="60"/>
  <c r="Q2863" i="60"/>
  <c r="Q2981" i="60"/>
  <c r="Q2609" i="60"/>
  <c r="Q1893" i="60"/>
  <c r="Q1053" i="60"/>
  <c r="Q3171" i="60"/>
  <c r="Q819" i="60"/>
  <c r="Q1721" i="60"/>
  <c r="Q541" i="60"/>
  <c r="T1239" i="62"/>
  <c r="T2891" i="62"/>
  <c r="Q1151" i="60"/>
  <c r="Q1237" i="60"/>
  <c r="Q2231" i="60"/>
  <c r="Q3581" i="60"/>
  <c r="Q1211" i="60"/>
  <c r="T2001" i="62"/>
  <c r="T2931" i="62"/>
  <c r="Q2277" i="60"/>
  <c r="Q2953" i="60"/>
  <c r="T1581" i="62"/>
  <c r="T2379" i="62"/>
  <c r="U2125" i="64"/>
  <c r="T2543" i="62"/>
  <c r="Q2097" i="60"/>
  <c r="T3457" i="62"/>
  <c r="Q2615" i="60"/>
  <c r="Q3809" i="60"/>
  <c r="Q3163" i="60"/>
  <c r="Q2579" i="60"/>
  <c r="Q2449" i="60"/>
  <c r="Q2103" i="60"/>
  <c r="Q3779" i="60"/>
  <c r="Q2881" i="60"/>
  <c r="Q1605" i="60"/>
  <c r="Q3379" i="60"/>
  <c r="Q2163" i="60"/>
  <c r="Q3725" i="60"/>
  <c r="Q531" i="60"/>
  <c r="Q925" i="60"/>
  <c r="T113" i="62"/>
  <c r="T1567" i="62"/>
  <c r="T1389" i="62"/>
  <c r="T2621" i="62"/>
  <c r="T3057" i="62"/>
  <c r="T2913" i="62"/>
  <c r="T2503" i="62"/>
  <c r="U2297" i="64"/>
  <c r="R2335" i="64"/>
  <c r="U2275" i="64"/>
  <c r="U2123" i="64"/>
  <c r="Q943" i="60"/>
  <c r="O3468" i="62"/>
  <c r="Q3157" i="60"/>
  <c r="Q2805" i="60"/>
  <c r="N1545" i="60"/>
  <c r="T2471" i="62"/>
  <c r="Q3575" i="60"/>
  <c r="Q3903" i="60"/>
  <c r="Q3435" i="60"/>
  <c r="Q2889" i="60"/>
  <c r="Q3051" i="60"/>
  <c r="Q2483" i="60"/>
  <c r="Q2977" i="60"/>
  <c r="Q2243" i="60"/>
  <c r="Q515" i="60"/>
  <c r="Q617" i="60"/>
  <c r="M2305" i="62"/>
  <c r="R2333" i="64"/>
  <c r="T1407" i="62"/>
  <c r="T2745" i="62"/>
  <c r="Q1905" i="60"/>
  <c r="Q1253" i="60"/>
  <c r="Q945" i="60"/>
  <c r="Q2113" i="60"/>
  <c r="T1093" i="62"/>
  <c r="U3775" i="64"/>
  <c r="T2123" i="62"/>
  <c r="Q2027" i="60"/>
  <c r="T3479" i="62"/>
  <c r="U2647" i="64"/>
  <c r="U1187" i="64"/>
  <c r="T137" i="62"/>
  <c r="T2993" i="62"/>
  <c r="U2967" i="64"/>
  <c r="U1297" i="64"/>
  <c r="T1351" i="62"/>
  <c r="T1357" i="62"/>
  <c r="T1251" i="62"/>
  <c r="U2817" i="64"/>
  <c r="T3023" i="62"/>
  <c r="N3165" i="64"/>
  <c r="U2975" i="64"/>
  <c r="U3085" i="64"/>
  <c r="T2727" i="62"/>
  <c r="U1509" i="64"/>
  <c r="T1593" i="62"/>
  <c r="Q2369" i="60"/>
  <c r="Q1069" i="60"/>
  <c r="T817" i="62"/>
  <c r="U1963" i="64"/>
  <c r="U2245" i="64"/>
  <c r="Q2489" i="60"/>
  <c r="Q795" i="60"/>
  <c r="Q3653" i="60"/>
  <c r="Q3167" i="60"/>
  <c r="Q3681" i="60"/>
  <c r="Q2457" i="60"/>
  <c r="U869" i="64"/>
  <c r="Q763" i="60"/>
  <c r="Q405" i="60"/>
  <c r="Q2275" i="60"/>
  <c r="Q2065" i="60"/>
  <c r="Q131" i="60"/>
  <c r="Q109" i="60"/>
  <c r="Q3011" i="60"/>
  <c r="Q3483" i="60"/>
  <c r="Q3161" i="60"/>
  <c r="Q1577" i="60"/>
  <c r="T629" i="62"/>
  <c r="U3439" i="64"/>
  <c r="Q3005" i="60"/>
  <c r="Q2397" i="60"/>
  <c r="Q2825" i="60"/>
  <c r="N983" i="60"/>
  <c r="Q601" i="60"/>
  <c r="Q2927" i="60"/>
  <c r="U1791" i="64"/>
  <c r="Q3911" i="60"/>
  <c r="Q2413" i="60"/>
  <c r="T2955" i="62"/>
  <c r="U2665" i="64"/>
  <c r="Q3701" i="60"/>
  <c r="Q89" i="60"/>
  <c r="T1095" i="62"/>
  <c r="Q1159" i="60"/>
  <c r="Q1831" i="60"/>
  <c r="T2589" i="62"/>
  <c r="Q805" i="60"/>
  <c r="Q3841" i="60"/>
  <c r="Q3299" i="60"/>
  <c r="Q2511" i="60"/>
  <c r="Q1627" i="60"/>
  <c r="T2205" i="62"/>
  <c r="U1951" i="64"/>
  <c r="Q2291" i="62"/>
  <c r="T3305" i="62"/>
  <c r="Q1689" i="60"/>
  <c r="N3351" i="60"/>
  <c r="Q2661" i="60"/>
  <c r="Q3487" i="60"/>
  <c r="U2877" i="64"/>
  <c r="Q2455" i="60"/>
  <c r="Q3001" i="60"/>
  <c r="Q2713" i="60"/>
  <c r="Q3269" i="60"/>
  <c r="Q1987" i="60"/>
  <c r="Q1393" i="60"/>
  <c r="Q3281" i="60"/>
  <c r="Q3185" i="60"/>
  <c r="Q3863" i="60"/>
  <c r="T1661" i="62"/>
  <c r="Q169" i="60"/>
  <c r="Q2007" i="60"/>
  <c r="Q3415" i="60"/>
  <c r="Q373" i="60"/>
  <c r="Q241" i="60"/>
  <c r="Q171" i="60"/>
  <c r="Q3085" i="60"/>
  <c r="Q3195" i="60"/>
  <c r="Q803" i="60"/>
  <c r="Q1275" i="60"/>
  <c r="Q485" i="60"/>
  <c r="Q341" i="60"/>
  <c r="Q207" i="60"/>
  <c r="Q275" i="60"/>
  <c r="T2049" i="62"/>
  <c r="Q1209" i="60"/>
  <c r="Q2451" i="60"/>
  <c r="U3543" i="64"/>
  <c r="Q3083" i="60"/>
  <c r="Q1201" i="60"/>
  <c r="Q3147" i="60"/>
  <c r="H3463" i="60"/>
  <c r="Q2711" i="60"/>
  <c r="Q2325" i="60"/>
  <c r="N3500" i="60"/>
  <c r="Q2415" i="60"/>
  <c r="T2853" i="62"/>
  <c r="Q1509" i="60"/>
  <c r="Q1705" i="60"/>
  <c r="Q885" i="60"/>
  <c r="Q2819" i="60"/>
  <c r="Q3937" i="60"/>
  <c r="Q2357" i="60"/>
  <c r="T1543" i="62"/>
  <c r="Q397" i="60"/>
  <c r="Q2485" i="60"/>
  <c r="Q213" i="60"/>
  <c r="Q3207" i="60"/>
  <c r="Q3135" i="60"/>
  <c r="T2387" i="62"/>
  <c r="Q2571" i="60"/>
  <c r="T3207" i="62"/>
  <c r="Q3685" i="60"/>
  <c r="Q3543" i="60"/>
  <c r="Q3039" i="60"/>
  <c r="Q2149" i="60"/>
  <c r="Q1005" i="60"/>
  <c r="Q325" i="60"/>
  <c r="T3293" i="62"/>
  <c r="N3469" i="64"/>
  <c r="T1595" i="62"/>
  <c r="Q963" i="60"/>
  <c r="Q3647" i="60"/>
  <c r="J3462" i="60"/>
  <c r="Q3333" i="60"/>
  <c r="Q3749" i="60"/>
  <c r="Q1449" i="60"/>
  <c r="Q1123" i="60"/>
  <c r="T2567" i="62"/>
  <c r="Q2969" i="60"/>
  <c r="Q2807" i="60"/>
  <c r="Q2763" i="60"/>
  <c r="Q1341" i="60"/>
  <c r="Q3271" i="60"/>
  <c r="T3199" i="62"/>
  <c r="U3057" i="64"/>
  <c r="N3562" i="60"/>
  <c r="Q3597" i="60"/>
  <c r="Q2717" i="60"/>
  <c r="Q3723" i="60"/>
  <c r="Q1665" i="60"/>
  <c r="Q3729" i="60"/>
  <c r="Q297" i="60"/>
  <c r="Q3709" i="60"/>
  <c r="Q483" i="60"/>
  <c r="Q3101" i="60"/>
  <c r="Q3121" i="60"/>
  <c r="Q2279" i="60"/>
  <c r="Q1611" i="60"/>
  <c r="Q2657" i="60"/>
  <c r="N3526" i="60"/>
  <c r="Q3139" i="60"/>
  <c r="U3447" i="64"/>
  <c r="U2093" i="64"/>
  <c r="Q2303" i="60"/>
  <c r="Q3445" i="60"/>
  <c r="Q3069" i="60"/>
  <c r="Q2179" i="60"/>
  <c r="N1041" i="60"/>
  <c r="Q727" i="60"/>
  <c r="Q869" i="60"/>
  <c r="Q69" i="60"/>
  <c r="Q1641" i="60"/>
  <c r="Q407" i="60"/>
  <c r="Q1421" i="60"/>
  <c r="Q1537" i="60"/>
  <c r="Q347" i="60"/>
  <c r="Q47" i="60"/>
  <c r="Q121" i="60"/>
  <c r="Q1723" i="60"/>
  <c r="Q521" i="60"/>
  <c r="Q2643" i="60"/>
  <c r="Q1499" i="60"/>
  <c r="Q3191" i="60"/>
  <c r="Q2685" i="60"/>
  <c r="Q3129" i="60"/>
  <c r="Q2297" i="60"/>
  <c r="Q2831" i="60"/>
  <c r="Q1649" i="60"/>
  <c r="Q2523" i="60"/>
  <c r="Q603" i="60"/>
  <c r="Q1189" i="60"/>
  <c r="Q501" i="60"/>
  <c r="Q2853" i="60"/>
  <c r="Q1745" i="60"/>
  <c r="Q1485" i="60"/>
  <c r="Q287" i="60"/>
  <c r="Q1157" i="60"/>
  <c r="Q2363" i="60"/>
  <c r="Q3819" i="60"/>
  <c r="Q2929" i="60"/>
  <c r="Q677" i="60"/>
  <c r="Q1079" i="60"/>
  <c r="Q1385" i="60"/>
  <c r="Q1765" i="60"/>
  <c r="Q1361" i="60"/>
  <c r="Q111" i="60"/>
  <c r="Q833" i="60"/>
  <c r="Q613" i="60"/>
  <c r="Q1753" i="60"/>
  <c r="T2143" i="62"/>
  <c r="T1579" i="62"/>
  <c r="T1669" i="62"/>
  <c r="T1191" i="62"/>
  <c r="T853" i="62"/>
  <c r="T3531" i="62"/>
  <c r="U2589" i="64"/>
  <c r="U1857" i="64"/>
  <c r="T777" i="62"/>
  <c r="Q3027" i="60"/>
  <c r="Q2945" i="60"/>
  <c r="Q2727" i="60"/>
  <c r="T1343" i="62"/>
  <c r="T2725" i="62"/>
  <c r="Q3239" i="60"/>
  <c r="T2885" i="62"/>
  <c r="T2261" i="62"/>
  <c r="Q1733" i="60"/>
  <c r="T1693" i="62"/>
  <c r="T2399" i="62"/>
  <c r="Q3007" i="60"/>
  <c r="Q2501" i="60"/>
  <c r="T3393" i="62"/>
  <c r="Q2991" i="60"/>
  <c r="Q3211" i="60"/>
  <c r="Q3061" i="60"/>
  <c r="Q729" i="60"/>
  <c r="Q551" i="60"/>
  <c r="T1445" i="62"/>
  <c r="T3001" i="62"/>
  <c r="U3489" i="64"/>
  <c r="U3135" i="64"/>
  <c r="Q1873" i="60"/>
  <c r="T1189" i="62"/>
  <c r="T2495" i="62"/>
  <c r="T3121" i="62"/>
  <c r="Q2855" i="60"/>
  <c r="T2393" i="62"/>
  <c r="T1601" i="62"/>
  <c r="T2701" i="62"/>
  <c r="T1993" i="62"/>
  <c r="Q741" i="60"/>
  <c r="Q2183" i="60"/>
  <c r="Q871" i="60"/>
  <c r="T2007" i="62"/>
  <c r="Q2755" i="60"/>
  <c r="T499" i="62"/>
  <c r="T1745" i="62"/>
  <c r="Q3363" i="60"/>
  <c r="Q2525" i="60"/>
  <c r="T2391" i="62"/>
  <c r="T2527" i="62"/>
  <c r="T2631" i="62"/>
  <c r="T1967" i="62"/>
  <c r="T3187" i="62"/>
  <c r="T2849" i="62"/>
  <c r="U3105" i="64"/>
  <c r="U2485" i="64"/>
  <c r="U2389" i="64"/>
  <c r="U3043" i="64"/>
  <c r="T403" i="62"/>
  <c r="Q623" i="60"/>
  <c r="Q1717" i="60"/>
  <c r="T2499" i="62"/>
  <c r="T2059" i="62"/>
  <c r="T2509" i="62"/>
  <c r="U2293" i="64"/>
  <c r="U1517" i="64"/>
  <c r="Q737" i="60"/>
  <c r="Q2499" i="60"/>
  <c r="Q1845" i="60"/>
  <c r="T1807" i="62"/>
  <c r="T1149" i="62"/>
  <c r="U1679" i="64"/>
  <c r="U3181" i="64"/>
  <c r="Q2367" i="60"/>
  <c r="T723" i="62"/>
  <c r="T1107" i="62"/>
  <c r="U317" i="64"/>
  <c r="U3067" i="64"/>
  <c r="T2793" i="62"/>
  <c r="T1323" i="62"/>
  <c r="Q593" i="60"/>
  <c r="T1225" i="62"/>
  <c r="Q1353" i="60"/>
  <c r="T2583" i="62"/>
  <c r="T3071" i="62"/>
  <c r="T1223" i="62"/>
  <c r="Q1067" i="60"/>
  <c r="Q721" i="60"/>
  <c r="T1475" i="62"/>
  <c r="T1515" i="62"/>
  <c r="Q1585" i="62"/>
  <c r="U2803" i="64"/>
  <c r="T2575" i="62"/>
  <c r="Q2737" i="60"/>
  <c r="T1035" i="62"/>
  <c r="T2607" i="62"/>
  <c r="T3087" i="62"/>
  <c r="T2963" i="62"/>
  <c r="T2039" i="62"/>
  <c r="T2823" i="62"/>
  <c r="T2971" i="62"/>
  <c r="T2211" i="62"/>
  <c r="T2137" i="62"/>
  <c r="T3019" i="62"/>
  <c r="U1345" i="64"/>
  <c r="Q3173" i="60"/>
  <c r="Q1223" i="60"/>
  <c r="Q301" i="60"/>
  <c r="T1395" i="62"/>
  <c r="Q2460" i="62"/>
  <c r="T757" i="62"/>
  <c r="T2643" i="62"/>
  <c r="T2439" i="62"/>
  <c r="U2441" i="64"/>
  <c r="T699" i="62"/>
  <c r="T3003" i="62"/>
  <c r="T2281" i="62"/>
  <c r="T845" i="62"/>
  <c r="U867" i="64"/>
  <c r="Q2495" i="60"/>
  <c r="Q1961" i="60"/>
  <c r="Q123" i="60"/>
  <c r="Q827" i="60"/>
  <c r="T1687" i="62"/>
  <c r="T1145" i="62"/>
  <c r="T2821" i="62"/>
  <c r="T3473" i="62"/>
  <c r="P2951" i="64"/>
  <c r="T2661" i="62"/>
  <c r="U2759" i="64"/>
  <c r="T3085" i="62"/>
  <c r="T3339" i="62"/>
  <c r="Q2883" i="60"/>
  <c r="Q1615" i="60"/>
  <c r="Q53" i="60"/>
  <c r="Q2983" i="60"/>
  <c r="J2309" i="60"/>
  <c r="Q777" i="60"/>
  <c r="Q411" i="60"/>
  <c r="T361" i="62"/>
  <c r="Q2322" i="62"/>
  <c r="T2677" i="62"/>
  <c r="U925" i="64"/>
  <c r="U2847" i="64"/>
  <c r="U2891" i="64"/>
  <c r="U2893" i="64"/>
  <c r="Q2435" i="60"/>
  <c r="L230" i="60"/>
  <c r="Q2301" i="60"/>
  <c r="Q2721" i="60"/>
  <c r="Q3107" i="60"/>
  <c r="Q403" i="60"/>
  <c r="T2683" i="62"/>
  <c r="T2513" i="62"/>
  <c r="Q1114" i="62"/>
  <c r="U2935" i="64"/>
  <c r="T2859" i="62"/>
  <c r="T2295" i="62"/>
  <c r="T2709" i="62"/>
  <c r="T3183" i="62"/>
  <c r="T1259" i="62"/>
  <c r="Q2463" i="60"/>
  <c r="Q1085" i="60"/>
  <c r="Q1171" i="60"/>
  <c r="Q1203" i="60"/>
  <c r="Q1787" i="60"/>
  <c r="Q2885" i="60"/>
  <c r="T2559" i="62"/>
  <c r="T1701" i="62"/>
  <c r="T1129" i="62"/>
  <c r="U2615" i="64"/>
  <c r="U3129" i="64"/>
  <c r="T3049" i="62"/>
  <c r="Q2703" i="60"/>
  <c r="T1755" i="62"/>
  <c r="Q3235" i="60"/>
  <c r="Q305" i="60"/>
  <c r="Q905" i="60"/>
  <c r="T1835" i="62"/>
  <c r="T1519" i="62"/>
  <c r="T2551" i="62"/>
  <c r="T2487" i="62"/>
  <c r="T2665" i="62"/>
  <c r="U2889" i="64"/>
  <c r="T2249" i="62"/>
  <c r="Q3093" i="60"/>
  <c r="Q99" i="60"/>
  <c r="Q2031" i="60"/>
  <c r="Q2071" i="60"/>
  <c r="Q195" i="60"/>
  <c r="Q1015" i="60"/>
  <c r="Q557" i="60"/>
  <c r="Q315" i="60"/>
  <c r="T821" i="62"/>
  <c r="T1167" i="62"/>
  <c r="T2717" i="62"/>
  <c r="T3095" i="62"/>
  <c r="U1529" i="64"/>
  <c r="U1965" i="64"/>
  <c r="U3055" i="64"/>
  <c r="U2867" i="64"/>
  <c r="T2531" i="62"/>
  <c r="N2781" i="60"/>
  <c r="Q2259" i="60"/>
  <c r="Q1205" i="60"/>
  <c r="Q1917" i="60"/>
  <c r="T1425" i="62"/>
  <c r="T503" i="62"/>
  <c r="U1803" i="64"/>
  <c r="U2549" i="64"/>
  <c r="T1455" i="62"/>
  <c r="Q2729" i="60"/>
  <c r="Q2583" i="60"/>
  <c r="Q73" i="60"/>
  <c r="Q3023" i="60"/>
  <c r="Q2025" i="60"/>
  <c r="Q1227" i="60"/>
  <c r="N1220" i="60"/>
  <c r="N322" i="60"/>
  <c r="Q299" i="60"/>
  <c r="T1237" i="62"/>
  <c r="O2304" i="62"/>
  <c r="T1349" i="62"/>
  <c r="T2561" i="62"/>
  <c r="R3326" i="64"/>
  <c r="Q1543" i="60"/>
  <c r="T2185" i="62"/>
  <c r="T791" i="62"/>
  <c r="U441" i="64"/>
  <c r="U1549" i="64"/>
  <c r="U2585" i="64"/>
  <c r="Q2081" i="60"/>
  <c r="U781" i="64"/>
  <c r="T3241" i="62"/>
  <c r="T2477" i="62"/>
  <c r="U1749" i="64"/>
  <c r="U3207" i="64"/>
  <c r="T2929" i="62"/>
  <c r="T3193" i="62"/>
  <c r="T2817" i="62"/>
  <c r="T2505" i="62"/>
  <c r="T1741" i="62"/>
  <c r="T2443" i="62"/>
  <c r="T2619" i="62"/>
  <c r="T705" i="62"/>
  <c r="U811" i="64"/>
  <c r="Q1539" i="60"/>
  <c r="Q629" i="60"/>
  <c r="T825" i="62"/>
  <c r="U229" i="64"/>
  <c r="T1525" i="62"/>
  <c r="U1955" i="64"/>
  <c r="U2805" i="64"/>
  <c r="T2577" i="62"/>
  <c r="Q401" i="60"/>
  <c r="Q503" i="60"/>
  <c r="T1495" i="62"/>
  <c r="Q607" i="60"/>
  <c r="T2203" i="62"/>
  <c r="U1501" i="64"/>
  <c r="T1333" i="62"/>
  <c r="T3059" i="62"/>
  <c r="U855" i="64"/>
  <c r="U2843" i="64"/>
  <c r="U333" i="64"/>
  <c r="T3043" i="62"/>
  <c r="T3405" i="62"/>
  <c r="Q2385" i="60"/>
  <c r="T2675" i="62"/>
  <c r="Q1513" i="62"/>
  <c r="U3013" i="64"/>
  <c r="T1481" i="62"/>
  <c r="U2901" i="64"/>
  <c r="T2227" i="62"/>
  <c r="T3439" i="62"/>
  <c r="Q3441" i="60"/>
  <c r="T3421" i="62"/>
  <c r="R3418" i="64"/>
  <c r="Q3373" i="60"/>
  <c r="T3313" i="62"/>
  <c r="Q3237" i="60"/>
  <c r="U3405" i="64"/>
  <c r="Q3403" i="60"/>
  <c r="Q3259" i="60"/>
  <c r="T3291" i="62"/>
  <c r="Q3347" i="60"/>
  <c r="N3336" i="60"/>
  <c r="Q3383" i="60"/>
  <c r="Q3369" i="60"/>
  <c r="N3330" i="60"/>
  <c r="U3331" i="64"/>
  <c r="Q3303" i="60"/>
  <c r="Q3311" i="60"/>
  <c r="Q3231" i="60"/>
  <c r="Q3233" i="60"/>
  <c r="Q3263" i="60"/>
  <c r="T2319" i="62"/>
  <c r="Q2223" i="60"/>
  <c r="Q2217" i="60"/>
  <c r="U2229" i="64"/>
  <c r="O2305" i="62"/>
  <c r="Q2261" i="60"/>
  <c r="U2321" i="64"/>
  <c r="U2205" i="64"/>
  <c r="Q2331" i="60"/>
  <c r="U2247" i="64"/>
  <c r="U2249" i="64"/>
  <c r="U2213" i="64"/>
  <c r="U2257" i="64"/>
  <c r="Q2313" i="60"/>
  <c r="Q2319" i="60"/>
  <c r="T2251" i="62"/>
  <c r="T2273" i="62"/>
  <c r="Q673" i="60"/>
  <c r="Q1163" i="60"/>
  <c r="Q583" i="60"/>
  <c r="Q1025" i="60"/>
  <c r="Q877" i="60"/>
  <c r="Q1247" i="60"/>
  <c r="Q739" i="60"/>
  <c r="Q967" i="60"/>
  <c r="P81" i="60"/>
  <c r="L1125" i="60"/>
  <c r="Q175" i="60"/>
  <c r="T957" i="62"/>
  <c r="T1045" i="62"/>
  <c r="U1153" i="64"/>
  <c r="T605" i="62"/>
  <c r="R415" i="64"/>
  <c r="Q239" i="60"/>
  <c r="Q889" i="60"/>
  <c r="Q291" i="60"/>
  <c r="Q1033" i="60"/>
  <c r="Q151" i="60"/>
  <c r="T327" i="62"/>
  <c r="T995" i="62"/>
  <c r="Q1277" i="60"/>
  <c r="Q173" i="60"/>
  <c r="Q1271" i="60"/>
  <c r="Q865" i="60"/>
  <c r="Q85" i="60"/>
  <c r="Q33" i="60"/>
  <c r="T847" i="62"/>
  <c r="T1017" i="62"/>
  <c r="Q1131" i="60"/>
  <c r="N1094" i="60"/>
  <c r="U603" i="64"/>
  <c r="N1035" i="60"/>
  <c r="Q979" i="60"/>
  <c r="Q975" i="60"/>
  <c r="T677" i="62"/>
  <c r="T1005" i="62"/>
  <c r="T787" i="62"/>
  <c r="T971" i="62"/>
  <c r="Q968" i="62"/>
  <c r="Q931" i="60"/>
  <c r="Q183" i="60"/>
  <c r="Q609" i="60"/>
  <c r="Q335" i="60"/>
  <c r="Q1291" i="60"/>
  <c r="N1034" i="60"/>
  <c r="Q141" i="60"/>
  <c r="Q1104" i="62"/>
  <c r="T353" i="62"/>
  <c r="U471" i="64"/>
  <c r="J93" i="60"/>
  <c r="Q465" i="60"/>
  <c r="Q31" i="60"/>
  <c r="Q157" i="60"/>
  <c r="N1051" i="60"/>
  <c r="Q481" i="60"/>
  <c r="U179" i="64"/>
  <c r="T1003" i="62"/>
  <c r="T329" i="62"/>
  <c r="T1161" i="62"/>
  <c r="Q527" i="60"/>
  <c r="Q769" i="60"/>
  <c r="Q379" i="60"/>
  <c r="Q649" i="60"/>
  <c r="Q659" i="60"/>
  <c r="Q425" i="60"/>
  <c r="Q279" i="60"/>
  <c r="Q391" i="60"/>
  <c r="Q267" i="60"/>
  <c r="Q1261" i="60"/>
  <c r="Q375" i="60"/>
  <c r="Q671" i="60"/>
  <c r="T991" i="62"/>
  <c r="U397" i="64"/>
  <c r="U71" i="64"/>
  <c r="Q745" i="60"/>
  <c r="Q867" i="60"/>
  <c r="Q1269" i="60"/>
  <c r="U79" i="64"/>
  <c r="T539" i="62"/>
  <c r="Q895" i="60"/>
  <c r="Q1009" i="60"/>
  <c r="Q757" i="60"/>
  <c r="Q893" i="60"/>
  <c r="Q929" i="60"/>
  <c r="Q1219" i="60"/>
  <c r="Q1039" i="60"/>
  <c r="Q1071" i="60"/>
  <c r="Q257" i="60"/>
  <c r="Q167" i="60"/>
  <c r="T1055" i="62"/>
  <c r="Q978" i="62"/>
  <c r="U1081" i="64"/>
  <c r="T211" i="62"/>
  <c r="Q761" i="60"/>
  <c r="Q359" i="60"/>
  <c r="Q1233" i="60"/>
  <c r="Q1187" i="60"/>
  <c r="O1120" i="62"/>
  <c r="M1082" i="62"/>
  <c r="N1266" i="60"/>
  <c r="Q1045" i="60"/>
  <c r="Q633" i="60"/>
  <c r="Q51" i="60"/>
  <c r="Q735" i="60"/>
  <c r="Q1251" i="60"/>
  <c r="Q581" i="60"/>
  <c r="Q935" i="60"/>
  <c r="Q853" i="60"/>
  <c r="U701" i="64"/>
  <c r="U703" i="64"/>
  <c r="O1083" i="62"/>
  <c r="Q589" i="60"/>
  <c r="Q177" i="60"/>
  <c r="T1557" i="62"/>
  <c r="Q1685" i="60"/>
  <c r="Q1927" i="60"/>
  <c r="Q1415" i="60"/>
  <c r="Q1935" i="60"/>
  <c r="Q1947" i="60"/>
  <c r="Q1777" i="60"/>
  <c r="Q1637" i="60"/>
  <c r="Q1955" i="60"/>
  <c r="Q1299" i="60"/>
  <c r="T1761" i="62"/>
  <c r="T1571" i="62"/>
  <c r="T1717" i="62"/>
  <c r="P1871" i="64"/>
  <c r="Q1683" i="60"/>
  <c r="T1401" i="62"/>
  <c r="Q1395" i="60"/>
  <c r="Q1493" i="60"/>
  <c r="T1943" i="62"/>
  <c r="N1870" i="64"/>
  <c r="Q1995" i="60"/>
  <c r="Q1971" i="60"/>
  <c r="Q1531" i="60"/>
  <c r="Q2013" i="60"/>
  <c r="N1437" i="60"/>
  <c r="Q1399" i="60"/>
  <c r="N1798" i="60"/>
  <c r="Q1803" i="60"/>
  <c r="T1603" i="62"/>
  <c r="T1787" i="62"/>
  <c r="T1991" i="62"/>
  <c r="U1743" i="64"/>
  <c r="T1831" i="62"/>
  <c r="T2003" i="62"/>
  <c r="Q1965" i="60"/>
  <c r="Q1591" i="60"/>
  <c r="Q1901" i="60"/>
  <c r="Q1411" i="60"/>
  <c r="Q1969" i="60"/>
  <c r="Q1843" i="60"/>
  <c r="T1499" i="62"/>
  <c r="T1457" i="62"/>
  <c r="U1727" i="64"/>
  <c r="T1609" i="62"/>
  <c r="T2011" i="62"/>
  <c r="N1973" i="60"/>
  <c r="Q1541" i="60"/>
  <c r="Q1307" i="60"/>
  <c r="Q1377" i="60"/>
  <c r="Q1895" i="60"/>
  <c r="T1493" i="62"/>
  <c r="T1477" i="62"/>
  <c r="T1417" i="62"/>
  <c r="Q1541" i="62"/>
  <c r="T1521" i="62"/>
  <c r="Q1417" i="60"/>
  <c r="N1979" i="64"/>
  <c r="T1405" i="62"/>
  <c r="Q1463" i="60"/>
  <c r="Q1731" i="60"/>
  <c r="Q1739" i="60"/>
  <c r="Q1351" i="60"/>
  <c r="T1367" i="62"/>
  <c r="T1635" i="62"/>
  <c r="U1947" i="64"/>
  <c r="Q2011" i="60"/>
  <c r="Q1759" i="60"/>
  <c r="Q1391" i="60"/>
  <c r="N1550" i="60"/>
  <c r="T1577" i="62"/>
  <c r="U1789" i="64"/>
  <c r="T1683" i="62"/>
  <c r="Q1413" i="60"/>
  <c r="Q1999" i="62"/>
  <c r="Q1505" i="60"/>
  <c r="Q1763" i="60"/>
  <c r="Q1321" i="60"/>
  <c r="T1729" i="62"/>
  <c r="Q1699" i="60"/>
  <c r="Q1823" i="60"/>
  <c r="Q1313" i="60"/>
  <c r="Q1483" i="60"/>
  <c r="Q1709" i="60"/>
  <c r="Q1945" i="60"/>
  <c r="Q1315" i="60"/>
  <c r="Q1525" i="60"/>
  <c r="T1615" i="62"/>
  <c r="T1411" i="62"/>
  <c r="T1629" i="62"/>
  <c r="T1853" i="62"/>
  <c r="T1517" i="62"/>
  <c r="Q2143" i="60"/>
  <c r="U2153" i="64"/>
  <c r="Q2155" i="60"/>
  <c r="N2186" i="60"/>
  <c r="Q2139" i="60"/>
  <c r="U2167" i="64"/>
  <c r="Q2207" i="60"/>
  <c r="Q2051" i="60"/>
  <c r="U2041" i="64"/>
  <c r="T2109" i="62"/>
  <c r="T2151" i="62"/>
  <c r="T2113" i="62"/>
  <c r="Q2129" i="60"/>
  <c r="L2039" i="60"/>
  <c r="T2065" i="62"/>
  <c r="Q2093" i="60"/>
  <c r="J2038" i="60"/>
  <c r="Q2043" i="60"/>
  <c r="L2038" i="60"/>
  <c r="U2047" i="64"/>
  <c r="T2187" i="62"/>
  <c r="J2039" i="60"/>
  <c r="T2147" i="62"/>
  <c r="U2189" i="64"/>
  <c r="Q1301" i="60"/>
  <c r="Q2089" i="60"/>
  <c r="Q2169" i="60"/>
  <c r="Q2989" i="60"/>
  <c r="Q3223" i="60"/>
  <c r="Q101" i="60"/>
  <c r="Q1195" i="60"/>
  <c r="J3524" i="60"/>
  <c r="Q3365" i="60"/>
  <c r="Q2875" i="60"/>
  <c r="Q977" i="60"/>
  <c r="T2077" i="62"/>
  <c r="T421" i="62"/>
  <c r="Q1923" i="60"/>
  <c r="Q2099" i="60"/>
  <c r="Q3891" i="60"/>
  <c r="Q3219" i="60"/>
  <c r="Q2547" i="60"/>
  <c r="Q1869" i="60"/>
  <c r="R2486" i="64"/>
  <c r="U2487" i="64" s="1"/>
  <c r="U2903" i="64"/>
  <c r="U3087" i="64"/>
  <c r="Q2919" i="60"/>
  <c r="Q2373" i="60"/>
  <c r="Q2387" i="60"/>
  <c r="Q2865" i="60"/>
  <c r="J3525" i="60"/>
  <c r="Q2283" i="60"/>
  <c r="Q2211" i="60"/>
  <c r="T1147" i="62"/>
  <c r="U2119" i="64"/>
  <c r="T745" i="62"/>
  <c r="U2191" i="64"/>
  <c r="U205" i="64"/>
  <c r="U489" i="64"/>
  <c r="Q1293" i="60"/>
  <c r="Q1097" i="60"/>
  <c r="Q1553" i="60"/>
  <c r="Q3801" i="60"/>
  <c r="L3525" i="60"/>
  <c r="Q2475" i="60"/>
  <c r="Q2299" i="60"/>
  <c r="Q1457" i="60"/>
  <c r="T2237" i="62"/>
  <c r="T2119" i="62"/>
  <c r="K456" i="62"/>
  <c r="U1759" i="64"/>
  <c r="T2139" i="62"/>
  <c r="Q3209" i="60"/>
  <c r="Q2893" i="60"/>
  <c r="Q1303" i="60"/>
  <c r="T2215" i="62"/>
  <c r="H3524" i="60"/>
  <c r="Q2045" i="60"/>
  <c r="Q3367" i="60"/>
  <c r="Q2339" i="60"/>
  <c r="U2417" i="64"/>
  <c r="Q749" i="60"/>
  <c r="L3524" i="60"/>
  <c r="Q2963" i="60"/>
  <c r="Q2087" i="60"/>
  <c r="Q293" i="60"/>
  <c r="T2625" i="62"/>
  <c r="Q2776" i="62"/>
  <c r="Q1870" i="62"/>
  <c r="R3251" i="64"/>
  <c r="U2719" i="64"/>
  <c r="Q919" i="60"/>
  <c r="Q1179" i="60"/>
  <c r="Q1225" i="60"/>
  <c r="Q2543" i="60"/>
  <c r="Q2513" i="60"/>
  <c r="Q2063" i="60"/>
  <c r="Q2937" i="60"/>
  <c r="Q2209" i="60"/>
  <c r="Q3317" i="60"/>
  <c r="Q1363" i="60"/>
  <c r="T2421" i="62"/>
  <c r="T1179" i="62"/>
  <c r="U2505" i="64"/>
  <c r="U3759" i="64"/>
  <c r="U3131" i="64"/>
  <c r="T2979" i="62"/>
  <c r="T1613" i="62"/>
  <c r="U2501" i="64"/>
  <c r="Q565" i="60"/>
  <c r="Q2747" i="60"/>
  <c r="Q3057" i="60"/>
  <c r="Q1369" i="60"/>
  <c r="T2601" i="62"/>
  <c r="T2243" i="62"/>
  <c r="Q2119" i="60"/>
  <c r="Q1347" i="60"/>
  <c r="Q577" i="60"/>
  <c r="Q2115" i="60"/>
  <c r="T2457" i="62"/>
  <c r="Q3149" i="62"/>
  <c r="P1859" i="64"/>
  <c r="U2217" i="64"/>
  <c r="U2053" i="64"/>
  <c r="U1327" i="64"/>
  <c r="Q1259" i="60"/>
  <c r="Q155" i="60"/>
  <c r="Q3791" i="60"/>
  <c r="Q3455" i="60"/>
  <c r="Q1939" i="60"/>
  <c r="N973" i="60"/>
  <c r="Q1761" i="60"/>
  <c r="Q3055" i="60"/>
  <c r="Q1981" i="60"/>
  <c r="Q2289" i="60"/>
  <c r="T857" i="62"/>
  <c r="T1903" i="62"/>
  <c r="T2927" i="62"/>
  <c r="T3377" i="62"/>
  <c r="N2070" i="64"/>
  <c r="U2273" i="64"/>
  <c r="U2049" i="64"/>
  <c r="U2251" i="64"/>
  <c r="T2525" i="62"/>
  <c r="Q2815" i="60"/>
  <c r="Q1673" i="60"/>
  <c r="U2089" i="64"/>
  <c r="Q835" i="60"/>
  <c r="T1335" i="62"/>
  <c r="Q71" i="60"/>
  <c r="Q991" i="60"/>
  <c r="N3465" i="60"/>
  <c r="Q3327" i="60"/>
  <c r="Q3071" i="60"/>
  <c r="Q2005" i="60"/>
  <c r="Q1137" i="60"/>
  <c r="Q3253" i="60"/>
  <c r="Q3499" i="60"/>
  <c r="Q2351" i="60"/>
  <c r="T335" i="62"/>
  <c r="M2734" i="62"/>
  <c r="U2821" i="64"/>
  <c r="U2685" i="64"/>
  <c r="U2857" i="64"/>
  <c r="T1553" i="62"/>
  <c r="Q259" i="60"/>
  <c r="Q1337" i="60"/>
  <c r="N1089" i="60"/>
  <c r="Q987" i="60"/>
  <c r="Q2961" i="60"/>
  <c r="Q2759" i="60"/>
  <c r="T2369" i="62"/>
  <c r="Q2715" i="60"/>
  <c r="Q2693" i="60"/>
  <c r="T2641" i="62"/>
  <c r="Q2577" i="60"/>
  <c r="Q2691" i="60"/>
  <c r="Q2565" i="60"/>
  <c r="Q2743" i="60"/>
  <c r="Q2705" i="60"/>
  <c r="Q2665" i="60"/>
  <c r="Q2541" i="60"/>
  <c r="T2363" i="62"/>
  <c r="T2629" i="62"/>
  <c r="Q2707" i="60"/>
  <c r="Q2581" i="60"/>
  <c r="Q2439" i="60"/>
  <c r="Q2723" i="60"/>
  <c r="Q2587" i="60"/>
  <c r="Q3537" i="60"/>
  <c r="Q3565" i="60"/>
  <c r="U3565" i="64"/>
  <c r="Q3595" i="60"/>
  <c r="Q3603" i="60"/>
  <c r="T3565" i="62"/>
  <c r="Q3549" i="60"/>
  <c r="Q3849" i="60"/>
  <c r="Q3935" i="60"/>
  <c r="Q3797" i="60"/>
  <c r="Q3843" i="60"/>
  <c r="T3775" i="62"/>
  <c r="Q3921" i="60"/>
  <c r="Q3827" i="60"/>
  <c r="Q3789" i="60"/>
  <c r="Q3785" i="60"/>
  <c r="Q3907" i="60"/>
  <c r="Q3757" i="60"/>
  <c r="Q3893" i="60"/>
  <c r="Q3917" i="60"/>
  <c r="Q3837" i="60"/>
  <c r="Q3847" i="60"/>
  <c r="Q3763" i="60"/>
  <c r="Q3865" i="60"/>
  <c r="Q3769" i="60"/>
  <c r="Q3877" i="60"/>
  <c r="Q3675" i="60"/>
  <c r="Q3817" i="60"/>
  <c r="Q3873" i="60"/>
  <c r="Q3659" i="60"/>
  <c r="Q3671" i="60"/>
  <c r="Q3739" i="60"/>
  <c r="Q3669" i="60"/>
  <c r="Q3745" i="60"/>
  <c r="Q1367" i="60"/>
  <c r="Q3137" i="60"/>
  <c r="Q2899" i="60"/>
  <c r="Q2263" i="60"/>
  <c r="Q1775" i="60"/>
  <c r="Q1797" i="60"/>
  <c r="T2345" i="62"/>
  <c r="T3031" i="62"/>
  <c r="T2845" i="62"/>
  <c r="U2697" i="64"/>
  <c r="Q2437" i="60"/>
  <c r="N323" i="60"/>
  <c r="Q3273" i="60"/>
  <c r="Q1229" i="60"/>
  <c r="Q217" i="60"/>
  <c r="Q2987" i="60"/>
  <c r="T997" i="62"/>
  <c r="T2605" i="62"/>
  <c r="T981" i="62"/>
  <c r="U29" i="64"/>
  <c r="T3495" i="62"/>
  <c r="T2835" i="62"/>
  <c r="T3167" i="62"/>
  <c r="R1998" i="64"/>
  <c r="T3027" i="62"/>
  <c r="U1667" i="64"/>
  <c r="U2705" i="64"/>
  <c r="U3025" i="64"/>
  <c r="U2753" i="64"/>
  <c r="U3063" i="64"/>
  <c r="T1535" i="62"/>
  <c r="T2409" i="62"/>
  <c r="T2445" i="62"/>
  <c r="Q1619" i="60"/>
  <c r="Q1243" i="60"/>
  <c r="Q303" i="60"/>
  <c r="Q253" i="60"/>
  <c r="T2545" i="62"/>
  <c r="P3284" i="64"/>
  <c r="P3222" i="64" s="1"/>
  <c r="P3220" i="64" s="1"/>
  <c r="P14" i="64" s="1"/>
  <c r="T2383" i="62"/>
  <c r="Q3547" i="60"/>
  <c r="Q3037" i="60"/>
  <c r="Q2189" i="60"/>
  <c r="Q2467" i="60"/>
  <c r="Q1651" i="60"/>
  <c r="Q2479" i="60"/>
  <c r="Q555" i="60"/>
  <c r="T1221" i="62"/>
  <c r="N1978" i="64"/>
  <c r="U1761" i="64"/>
  <c r="U2045" i="64"/>
  <c r="U2969" i="64"/>
  <c r="Q1199" i="60"/>
  <c r="Q679" i="60"/>
  <c r="J231" i="60"/>
  <c r="N1588" i="60"/>
  <c r="Q1749" i="60"/>
  <c r="J1087" i="60"/>
  <c r="Q119" i="60"/>
  <c r="T799" i="62"/>
  <c r="T1783" i="62"/>
  <c r="T1285" i="62"/>
  <c r="T2663" i="62"/>
  <c r="T3009" i="62"/>
  <c r="T3083" i="62"/>
  <c r="U2241" i="64"/>
  <c r="L3422" i="60"/>
  <c r="Q1193" i="60"/>
  <c r="Q2355" i="60"/>
  <c r="T1025" i="62"/>
  <c r="T3189" i="62"/>
  <c r="T2395" i="62"/>
  <c r="U1057" i="64"/>
  <c r="T2939" i="62"/>
  <c r="T2491" i="62"/>
  <c r="T1447" i="62"/>
  <c r="T2967" i="62"/>
  <c r="U1753" i="64"/>
  <c r="U3229" i="64"/>
  <c r="T3179" i="62"/>
  <c r="T2811" i="62"/>
  <c r="Q3295" i="60"/>
  <c r="T2239" i="62"/>
  <c r="U1825" i="64"/>
  <c r="Q3407" i="60"/>
  <c r="Q2585" i="60"/>
  <c r="Q1507" i="60"/>
  <c r="Q2873" i="60"/>
  <c r="Q143" i="60"/>
  <c r="T425" i="62"/>
  <c r="T1269" i="62"/>
  <c r="T1647" i="62"/>
  <c r="T1841" i="62"/>
  <c r="T1767" i="62"/>
  <c r="T1773" i="62"/>
  <c r="M3147" i="62"/>
  <c r="U1685" i="64"/>
  <c r="T3097" i="62"/>
  <c r="U173" i="64"/>
  <c r="U2915" i="64"/>
  <c r="U3117" i="64"/>
  <c r="T2297" i="62"/>
  <c r="T2375" i="62"/>
  <c r="T2475" i="62"/>
  <c r="J2343" i="60"/>
  <c r="Q569" i="60"/>
  <c r="Q517" i="60"/>
  <c r="Q1663" i="60"/>
  <c r="T1019" i="62"/>
  <c r="T1043" i="62"/>
  <c r="T1863" i="62"/>
  <c r="T2697" i="62"/>
  <c r="T2757" i="62"/>
  <c r="Q3318" i="62"/>
  <c r="U1467" i="64"/>
  <c r="U847" i="64"/>
  <c r="T3229" i="62"/>
  <c r="U2829" i="64"/>
  <c r="Q1055" i="60"/>
  <c r="Q2699" i="60"/>
  <c r="Q2939" i="60"/>
  <c r="N2257" i="60"/>
  <c r="Q387" i="60"/>
  <c r="Q2379" i="60"/>
  <c r="L2799" i="60"/>
  <c r="Q3249" i="60"/>
  <c r="Q2461" i="60"/>
  <c r="T2213" i="62"/>
  <c r="U1457" i="64"/>
  <c r="R979" i="64"/>
  <c r="U3171" i="64"/>
  <c r="T2827" i="62"/>
  <c r="U2981" i="64"/>
  <c r="T3543" i="62"/>
  <c r="Q2575" i="60"/>
  <c r="Q909" i="60"/>
  <c r="Q399" i="60"/>
  <c r="T2095" i="62"/>
  <c r="Q3327" i="62"/>
  <c r="U2067" i="64"/>
  <c r="U3173" i="64"/>
  <c r="U2983" i="64"/>
  <c r="U1363" i="64"/>
  <c r="T1749" i="62"/>
  <c r="U2687" i="64"/>
  <c r="T1431" i="62"/>
  <c r="Q1462" i="62"/>
  <c r="T371" i="62"/>
  <c r="U2137" i="64"/>
  <c r="T829" i="62"/>
  <c r="N2075" i="60"/>
  <c r="U3315" i="64"/>
  <c r="U2207" i="64"/>
  <c r="Q1139" i="60"/>
  <c r="T3315" i="62"/>
  <c r="P935" i="64"/>
  <c r="U1255" i="64"/>
  <c r="U2527" i="64"/>
  <c r="T1211" i="62"/>
  <c r="Q1991" i="60"/>
  <c r="M2735" i="62"/>
  <c r="T2947" i="62"/>
  <c r="U2285" i="64"/>
  <c r="N3453" i="60"/>
  <c r="R1242" i="64"/>
  <c r="U1243" i="64" s="1"/>
  <c r="R3555" i="64"/>
  <c r="U1763" i="64"/>
  <c r="T1109" i="62"/>
  <c r="J343" i="60"/>
  <c r="U2655" i="64"/>
  <c r="L2594" i="64"/>
  <c r="U2899" i="64"/>
  <c r="T833" i="62"/>
  <c r="T1907" i="62"/>
  <c r="T2773" i="62"/>
  <c r="R3554" i="64"/>
  <c r="J3349" i="60"/>
  <c r="J3289" i="60" s="1"/>
  <c r="T121" i="62"/>
  <c r="T3131" i="62"/>
  <c r="T3067" i="62"/>
  <c r="U1875" i="64"/>
  <c r="Q1007" i="62"/>
  <c r="T2231" i="62"/>
  <c r="U3125" i="64"/>
  <c r="Q1105" i="62"/>
  <c r="Q719" i="60"/>
  <c r="Q125" i="60"/>
  <c r="Q1135" i="60"/>
  <c r="Q3307" i="60"/>
  <c r="T3497" i="62"/>
  <c r="U379" i="64"/>
  <c r="U69" i="64"/>
  <c r="U789" i="64"/>
  <c r="T763" i="62"/>
  <c r="Q3205" i="60"/>
  <c r="Q377" i="60"/>
  <c r="T1097" i="62"/>
  <c r="U2623" i="64"/>
  <c r="U2775" i="64"/>
  <c r="U2923" i="64"/>
  <c r="U3095" i="64"/>
  <c r="Q1957" i="60"/>
  <c r="Q2293" i="60"/>
  <c r="Q2537" i="60"/>
  <c r="N2041" i="60"/>
  <c r="N1467" i="60"/>
  <c r="Q1735" i="60"/>
  <c r="Q779" i="60"/>
  <c r="T2681" i="62"/>
  <c r="T1997" i="62"/>
  <c r="T867" i="62"/>
  <c r="T3185" i="62"/>
  <c r="O3344" i="62"/>
  <c r="O3284" i="62" s="1"/>
  <c r="U2993" i="64"/>
  <c r="N1881" i="64"/>
  <c r="U2169" i="64"/>
  <c r="U2971" i="64"/>
  <c r="U3521" i="64"/>
  <c r="U1181" i="64"/>
  <c r="U3161" i="64"/>
  <c r="Q933" i="60"/>
  <c r="T2429" i="62"/>
  <c r="T809" i="62"/>
  <c r="T3381" i="62"/>
  <c r="U2155" i="64"/>
  <c r="Q2931" i="60"/>
  <c r="Q1359" i="60"/>
  <c r="Q887" i="60"/>
  <c r="Q1771" i="60"/>
  <c r="Q2247" i="60"/>
  <c r="T761" i="62"/>
  <c r="T2303" i="62"/>
  <c r="U1503" i="64"/>
  <c r="U3037" i="64"/>
  <c r="R1574" i="64"/>
  <c r="T1485" i="62"/>
  <c r="T3203" i="62"/>
  <c r="T3159" i="62"/>
  <c r="T1375" i="62"/>
  <c r="U2533" i="64"/>
  <c r="U2015" i="64"/>
  <c r="T3367" i="62"/>
  <c r="Q2777" i="60"/>
  <c r="L2738" i="60"/>
  <c r="Q2287" i="60"/>
  <c r="Q473" i="60"/>
  <c r="Q1425" i="60"/>
  <c r="Q2797" i="60"/>
  <c r="T1441" i="62"/>
  <c r="T3017" i="62"/>
  <c r="N2306" i="64"/>
  <c r="N2304" i="64" s="1"/>
  <c r="L1689" i="64"/>
  <c r="U3141" i="64"/>
  <c r="U1925" i="64"/>
  <c r="P2199" i="64"/>
  <c r="U2145" i="64"/>
  <c r="Q3075" i="60"/>
  <c r="Q1639" i="60"/>
  <c r="Q255" i="60"/>
  <c r="U1995" i="64"/>
  <c r="T2073" i="62"/>
  <c r="T2549" i="62"/>
  <c r="U2085" i="64"/>
  <c r="U2131" i="64"/>
  <c r="U2925" i="64"/>
  <c r="R3454" i="64"/>
  <c r="U2365" i="64"/>
  <c r="U3265" i="64"/>
  <c r="T2703" i="62"/>
  <c r="T885" i="62"/>
  <c r="N2281" i="60"/>
  <c r="Q3325" i="60"/>
  <c r="Q825" i="60"/>
  <c r="Q621" i="60"/>
  <c r="T1203" i="62"/>
  <c r="T2935" i="62"/>
  <c r="Q3326" i="62"/>
  <c r="T1233" i="62"/>
  <c r="T2533" i="62"/>
  <c r="T1985" i="62"/>
  <c r="T2841" i="62"/>
  <c r="U2949" i="64"/>
  <c r="U3033" i="64"/>
  <c r="T3037" i="62"/>
  <c r="U2331" i="64"/>
  <c r="T805" i="62"/>
  <c r="T2969" i="62"/>
  <c r="U2941" i="64"/>
  <c r="U859" i="64"/>
  <c r="Q3454" i="62"/>
  <c r="T3021" i="62"/>
  <c r="Q3503" i="60"/>
  <c r="Q567" i="60"/>
  <c r="T707" i="62"/>
  <c r="T2449" i="62"/>
  <c r="T1933" i="62"/>
  <c r="Q2276" i="62"/>
  <c r="U2379" i="64"/>
  <c r="P2460" i="64"/>
  <c r="U1573" i="64"/>
  <c r="T379" i="62"/>
  <c r="T2111" i="62"/>
  <c r="R588" i="64"/>
  <c r="T3463" i="62"/>
  <c r="T2101" i="62"/>
  <c r="T1241" i="62"/>
  <c r="T2465" i="62"/>
  <c r="U1697" i="64"/>
  <c r="Q3499" i="62"/>
  <c r="T2557" i="62"/>
  <c r="U2535" i="64"/>
  <c r="T1621" i="62"/>
  <c r="N3409" i="60"/>
  <c r="Q2185" i="60"/>
  <c r="Q493" i="60"/>
  <c r="Q1371" i="60"/>
  <c r="T2223" i="62"/>
  <c r="T3007" i="62"/>
  <c r="Q3419" i="62"/>
  <c r="U3021" i="64"/>
  <c r="U3081" i="64"/>
  <c r="Q999" i="60"/>
  <c r="N3501" i="60"/>
  <c r="T803" i="62"/>
  <c r="Q3577" i="60"/>
  <c r="L2308" i="60"/>
  <c r="Q1177" i="60"/>
  <c r="T2083" i="62"/>
  <c r="O2795" i="62"/>
  <c r="U3019" i="64"/>
  <c r="U2555" i="64"/>
  <c r="T2905" i="62"/>
  <c r="Q163" i="60"/>
  <c r="T63" i="62"/>
  <c r="T863" i="62"/>
  <c r="Q2401" i="60"/>
  <c r="J3348" i="60"/>
  <c r="J3288" i="60" s="1"/>
  <c r="J3242" i="60"/>
  <c r="Q2337" i="60"/>
  <c r="Q1101" i="60"/>
  <c r="Q307" i="60"/>
  <c r="N2365" i="60"/>
  <c r="Q1409" i="60"/>
  <c r="N954" i="60"/>
  <c r="Q799" i="60"/>
  <c r="T1533" i="62"/>
  <c r="T2755" i="62"/>
  <c r="T2799" i="62"/>
  <c r="T1337" i="62"/>
  <c r="T1935" i="62"/>
  <c r="U215" i="64"/>
  <c r="U1231" i="64"/>
  <c r="T2467" i="62"/>
  <c r="T1255" i="62"/>
  <c r="T3133" i="62"/>
  <c r="U809" i="64"/>
  <c r="U2289" i="64"/>
  <c r="P3197" i="64"/>
  <c r="N2199" i="64"/>
  <c r="U2651" i="64"/>
  <c r="U2523" i="64"/>
  <c r="U2069" i="64"/>
  <c r="M2339" i="62"/>
  <c r="T2479" i="62"/>
  <c r="T2129" i="62"/>
  <c r="N456" i="64"/>
  <c r="T2831" i="62"/>
  <c r="U3151" i="64"/>
  <c r="U2227" i="64"/>
  <c r="N3408" i="60"/>
  <c r="H542" i="60"/>
  <c r="H466" i="60" s="1"/>
  <c r="Q1075" i="60"/>
  <c r="T2015" i="62"/>
  <c r="Q3449" i="60"/>
  <c r="Q2529" i="60"/>
  <c r="N1874" i="60"/>
  <c r="Q145" i="60"/>
  <c r="Q965" i="60"/>
  <c r="N2187" i="60"/>
  <c r="Q3493" i="60"/>
  <c r="Q2195" i="60"/>
  <c r="Q511" i="60"/>
  <c r="Q1036" i="62"/>
  <c r="R1036" i="64"/>
  <c r="T3169" i="62"/>
  <c r="T3647" i="62"/>
  <c r="T3093" i="62"/>
  <c r="T3039" i="62"/>
  <c r="U3045" i="64"/>
  <c r="T2919" i="62"/>
  <c r="P1881" i="64"/>
  <c r="U3007" i="64"/>
  <c r="N2794" i="64"/>
  <c r="T1925" i="62"/>
  <c r="T83" i="62"/>
  <c r="U2243" i="64"/>
  <c r="U3111" i="64"/>
  <c r="T1537" i="62"/>
  <c r="U3073" i="64"/>
  <c r="Q1147" i="60"/>
  <c r="L3242" i="60"/>
  <c r="Q791" i="60"/>
  <c r="J2200" i="60"/>
  <c r="N457" i="60"/>
  <c r="Q2719" i="60"/>
  <c r="Q2731" i="60"/>
  <c r="Q165" i="60"/>
  <c r="T1611" i="62"/>
  <c r="T2785" i="62"/>
  <c r="T1893" i="62"/>
  <c r="T59" i="62"/>
  <c r="T1939" i="62"/>
  <c r="T25" i="62"/>
  <c r="T1645" i="62"/>
  <c r="T1317" i="62"/>
  <c r="U2087" i="64"/>
  <c r="T2653" i="62"/>
  <c r="Q1968" i="62"/>
  <c r="T2497" i="62"/>
  <c r="U1259" i="64"/>
  <c r="U2449" i="64"/>
  <c r="Q1774" i="62"/>
  <c r="U3159" i="64"/>
  <c r="T3047" i="62"/>
  <c r="U2445" i="64"/>
  <c r="U3377" i="64"/>
  <c r="U3393" i="64"/>
  <c r="T1249" i="62"/>
  <c r="L2798" i="60"/>
  <c r="T905" i="62"/>
  <c r="T2839" i="62"/>
  <c r="T2731" i="62"/>
  <c r="T2279" i="62"/>
  <c r="O2734" i="62"/>
  <c r="U2927" i="64"/>
  <c r="U3475" i="64"/>
  <c r="T783" i="62"/>
  <c r="T949" i="62"/>
  <c r="L2201" i="60"/>
  <c r="Q445" i="60"/>
  <c r="Q43" i="60"/>
  <c r="T483" i="62"/>
  <c r="T3025" i="62"/>
  <c r="T2847" i="62"/>
  <c r="T3141" i="62"/>
  <c r="Q3164" i="62"/>
  <c r="T3129" i="62"/>
  <c r="U2653" i="64"/>
  <c r="U2839" i="64"/>
  <c r="U2211" i="64"/>
  <c r="T1865" i="62"/>
  <c r="Q3213" i="62"/>
  <c r="N3216" i="60"/>
  <c r="Q2491" i="60"/>
  <c r="Q3335" i="60"/>
  <c r="L2596" i="60"/>
  <c r="Q2383" i="60"/>
  <c r="Q1081" i="60"/>
  <c r="Q363" i="60"/>
  <c r="P1139" i="60"/>
  <c r="J3477" i="60"/>
  <c r="Q2213" i="60"/>
  <c r="L2739" i="60"/>
  <c r="T493" i="62"/>
  <c r="Q1006" i="62"/>
  <c r="T1001" i="62"/>
  <c r="T105" i="62"/>
  <c r="T2945" i="62"/>
  <c r="T1027" i="62"/>
  <c r="T2647" i="62"/>
  <c r="T3055" i="62"/>
  <c r="U1747" i="64"/>
  <c r="U23" i="64"/>
  <c r="T3797" i="62"/>
  <c r="U793" i="64"/>
  <c r="T3195" i="62"/>
  <c r="T2581" i="62"/>
  <c r="U2761" i="64"/>
  <c r="U2065" i="64"/>
  <c r="U2529" i="64"/>
  <c r="U2717" i="64"/>
  <c r="U3123" i="64"/>
  <c r="T855" i="62"/>
  <c r="T3483" i="62"/>
  <c r="T3075" i="62"/>
  <c r="T2091" i="62"/>
  <c r="U2945" i="64"/>
  <c r="T2711" i="62"/>
  <c r="U1933" i="64"/>
  <c r="U2861" i="64"/>
  <c r="Q371" i="60"/>
  <c r="T1341" i="62"/>
  <c r="U2109" i="64"/>
  <c r="Q2651" i="60"/>
  <c r="Q3557" i="60"/>
  <c r="N3322" i="60"/>
  <c r="Q2497" i="60"/>
  <c r="N3385" i="60"/>
  <c r="T2389" i="62"/>
  <c r="Q1764" i="62"/>
  <c r="T1899" i="62"/>
  <c r="T987" i="62"/>
  <c r="U839" i="64"/>
  <c r="U1381" i="64"/>
  <c r="U2739" i="64"/>
  <c r="U2317" i="64"/>
  <c r="U2601" i="64"/>
  <c r="T2043" i="62"/>
  <c r="U217" i="64"/>
  <c r="T1209" i="62"/>
  <c r="M2304" i="62"/>
  <c r="T1071" i="62"/>
  <c r="Q637" i="60"/>
  <c r="Q37" i="60"/>
  <c r="T1847" i="62"/>
  <c r="T691" i="62"/>
  <c r="Q1309" i="60"/>
  <c r="N1095" i="60"/>
  <c r="T759" i="62"/>
  <c r="T1195" i="62"/>
  <c r="T1857" i="62"/>
  <c r="T2937" i="62"/>
  <c r="T2229" i="62"/>
  <c r="T2175" i="62"/>
  <c r="Q2323" i="62"/>
  <c r="T2365" i="62"/>
  <c r="T3311" i="62"/>
  <c r="Q3455" i="62"/>
  <c r="N2102" i="64"/>
  <c r="T2759" i="62"/>
  <c r="U2815" i="64"/>
  <c r="U1545" i="64"/>
  <c r="U2865" i="64"/>
  <c r="U3541" i="64"/>
  <c r="R834" i="64"/>
  <c r="Q1871" i="60"/>
  <c r="T1491" i="62"/>
  <c r="T509" i="62"/>
  <c r="L3462" i="60"/>
  <c r="T1675" i="62"/>
  <c r="Q1842" i="62"/>
  <c r="T939" i="62"/>
  <c r="T2169" i="62"/>
  <c r="T1177" i="62"/>
  <c r="T811" i="62"/>
  <c r="T1159" i="62"/>
  <c r="Q1030" i="62"/>
  <c r="T2991" i="62"/>
  <c r="U863" i="64"/>
  <c r="P2102" i="64"/>
  <c r="T3139" i="62"/>
  <c r="U1069" i="64"/>
  <c r="U2507" i="64"/>
  <c r="U2519" i="64"/>
  <c r="R3493" i="64"/>
  <c r="R2575" i="64"/>
  <c r="U2575" i="64" s="1"/>
  <c r="T1879" i="62"/>
  <c r="T2255" i="62"/>
  <c r="U3075" i="64"/>
  <c r="T1135" i="62"/>
  <c r="T153" i="62"/>
  <c r="U3293" i="64"/>
  <c r="Q181" i="60"/>
  <c r="Q3933" i="60"/>
  <c r="N3655" i="60"/>
  <c r="Q3919" i="60"/>
  <c r="Q3853" i="60"/>
  <c r="Q3781" i="60"/>
  <c r="Q3715" i="60"/>
  <c r="Q3693" i="60"/>
  <c r="Q3673" i="60"/>
  <c r="Q3923" i="60"/>
  <c r="Q3929" i="60"/>
  <c r="Q3927" i="60"/>
  <c r="Q3857" i="60"/>
  <c r="Q3713" i="60"/>
  <c r="Q3697" i="60"/>
  <c r="N3711" i="60"/>
  <c r="L3634" i="60"/>
  <c r="L3632" i="60" s="1"/>
  <c r="Q3915" i="60"/>
  <c r="J3634" i="60"/>
  <c r="J3632" i="60" s="1"/>
  <c r="Q3541" i="60"/>
  <c r="N3538" i="60"/>
  <c r="Q3591" i="60"/>
  <c r="N3572" i="60"/>
  <c r="R3531" i="64"/>
  <c r="U3531" i="64" s="1"/>
  <c r="N3527" i="60"/>
  <c r="U3479" i="64"/>
  <c r="J3476" i="60"/>
  <c r="U3497" i="64"/>
  <c r="R3455" i="64"/>
  <c r="N3470" i="60"/>
  <c r="U3485" i="64"/>
  <c r="T3485" i="62"/>
  <c r="Q3500" i="62"/>
  <c r="T3501" i="62" s="1"/>
  <c r="Q3498" i="62"/>
  <c r="T3481" i="62"/>
  <c r="U3339" i="64"/>
  <c r="Q3247" i="60"/>
  <c r="U3291" i="64"/>
  <c r="Q3319" i="60"/>
  <c r="N3343" i="60"/>
  <c r="L3243" i="60"/>
  <c r="U3295" i="64"/>
  <c r="N935" i="64"/>
  <c r="T57" i="62"/>
  <c r="U49" i="64"/>
  <c r="Q327" i="60"/>
  <c r="T89" i="62"/>
  <c r="T685" i="62"/>
  <c r="T1059" i="62"/>
  <c r="U753" i="64"/>
  <c r="T311" i="62"/>
  <c r="Q277" i="60"/>
  <c r="Q317" i="60"/>
  <c r="Q179" i="60"/>
  <c r="Q549" i="60"/>
  <c r="Q497" i="60"/>
  <c r="T1075" i="62"/>
  <c r="Q519" i="60"/>
  <c r="Q1043" i="60"/>
  <c r="N1010" i="60"/>
  <c r="Q1003" i="60"/>
  <c r="J1086" i="60"/>
  <c r="Q917" i="60"/>
  <c r="Q237" i="60"/>
  <c r="Q563" i="60"/>
  <c r="Q765" i="60"/>
  <c r="Q573" i="60"/>
  <c r="Q561" i="60"/>
  <c r="Q881" i="60"/>
  <c r="T793" i="62"/>
  <c r="Q651" i="62"/>
  <c r="U857" i="64"/>
  <c r="Q453" i="60"/>
  <c r="Q147" i="60"/>
  <c r="Q265" i="60"/>
  <c r="Q897" i="60"/>
  <c r="Q681" i="60"/>
  <c r="Q319" i="60"/>
  <c r="N1365" i="60"/>
  <c r="N844" i="60"/>
  <c r="H1126" i="60"/>
  <c r="N1126" i="60" s="1"/>
  <c r="Q1925" i="60"/>
  <c r="Q1561" i="60"/>
  <c r="U1451" i="64"/>
  <c r="T313" i="62"/>
  <c r="Q1931" i="60"/>
  <c r="Q949" i="60"/>
  <c r="Q1183" i="60"/>
  <c r="Q505" i="60"/>
  <c r="Q1727" i="60"/>
  <c r="L231" i="60"/>
  <c r="T1287" i="62"/>
  <c r="T455" i="62"/>
  <c r="U51" i="64"/>
  <c r="T1975" i="62"/>
  <c r="Q553" i="60"/>
  <c r="T1679" i="62"/>
  <c r="T1509" i="62"/>
  <c r="T1663" i="62"/>
  <c r="Q1894" i="62"/>
  <c r="T1053" i="62"/>
  <c r="Q523" i="60"/>
  <c r="Q1849" i="60"/>
  <c r="Q733" i="60"/>
  <c r="Q653" i="60"/>
  <c r="Q185" i="60"/>
  <c r="Q751" i="60"/>
  <c r="U1059" i="64"/>
  <c r="Q535" i="60"/>
  <c r="Q209" i="60"/>
  <c r="Q273" i="60"/>
  <c r="Q339" i="60"/>
  <c r="Q1339" i="60"/>
  <c r="Q1951" i="60"/>
  <c r="Q1807" i="60"/>
  <c r="Q575" i="60"/>
  <c r="Q1375" i="60"/>
  <c r="Q1711" i="60"/>
  <c r="Q321" i="60"/>
  <c r="Q767" i="60"/>
  <c r="Q385" i="60"/>
  <c r="Q1519" i="60"/>
  <c r="T1057" i="62"/>
  <c r="U103" i="64"/>
  <c r="T1175" i="62"/>
  <c r="U403" i="64"/>
  <c r="T1315" i="62"/>
  <c r="Q1989" i="60"/>
  <c r="Q1613" i="60"/>
  <c r="Q1617" i="60"/>
  <c r="Q1919" i="60"/>
  <c r="Q169" i="62"/>
  <c r="T169" i="62" s="1"/>
  <c r="T947" i="62"/>
  <c r="T317" i="62"/>
  <c r="U1987" i="64"/>
  <c r="L92" i="60"/>
  <c r="T859" i="62"/>
  <c r="T1827" i="62"/>
  <c r="T1041" i="62"/>
  <c r="T873" i="62"/>
  <c r="Q631" i="60"/>
  <c r="Q443" i="60"/>
  <c r="Q313" i="60"/>
  <c r="Q1837" i="60"/>
  <c r="Q1443" i="60"/>
  <c r="Q995" i="60"/>
  <c r="Q1031" i="60"/>
  <c r="Q437" i="60"/>
  <c r="Q285" i="60"/>
  <c r="T1945" i="62"/>
  <c r="T779" i="62"/>
  <c r="T773" i="62"/>
  <c r="T871" i="62"/>
  <c r="T849" i="62"/>
  <c r="U1755" i="64"/>
  <c r="Q953" i="60"/>
  <c r="Q1297" i="60"/>
  <c r="Q1921" i="60"/>
  <c r="Q1583" i="60"/>
  <c r="Q449" i="60"/>
  <c r="U877" i="64"/>
  <c r="T1243" i="62"/>
  <c r="U445" i="64"/>
  <c r="R55" i="64"/>
  <c r="U55" i="64" s="1"/>
  <c r="T1637" i="62"/>
  <c r="T623" i="62"/>
  <c r="Q981" i="60"/>
  <c r="L1087" i="60"/>
  <c r="R302" i="64"/>
  <c r="T2515" i="62"/>
  <c r="P419" i="60"/>
  <c r="U2557" i="64"/>
  <c r="Q1871" i="62"/>
  <c r="R1311" i="64"/>
  <c r="U1311" i="64" s="1"/>
  <c r="R330" i="64"/>
  <c r="U331" i="64" s="1"/>
  <c r="R1839" i="64"/>
  <c r="U1839" i="64" s="1"/>
  <c r="R121" i="64"/>
  <c r="R1934" i="64"/>
  <c r="U1935" i="64" s="1"/>
  <c r="N955" i="60"/>
  <c r="Q1169" i="60"/>
  <c r="N922" i="60"/>
  <c r="N883" i="60"/>
  <c r="R1493" i="64"/>
  <c r="U1493" i="64" s="1"/>
  <c r="R541" i="64"/>
  <c r="U541" i="64" s="1"/>
  <c r="R1420" i="64"/>
  <c r="U1421" i="64" s="1"/>
  <c r="T2609" i="62"/>
  <c r="T2923" i="62"/>
  <c r="T1423" i="62"/>
  <c r="U3143" i="64"/>
  <c r="T3077" i="62"/>
  <c r="R1968" i="64"/>
  <c r="Q1149" i="60"/>
  <c r="T1429" i="62"/>
  <c r="R913" i="64"/>
  <c r="R44" i="64"/>
  <c r="U45" i="64" s="1"/>
  <c r="Q2183" i="62"/>
  <c r="U2073" i="64"/>
  <c r="T973" i="62"/>
  <c r="Q847" i="60"/>
  <c r="Q27" i="60"/>
  <c r="Q1319" i="60"/>
  <c r="Q1433" i="62"/>
  <c r="R2106" i="64"/>
  <c r="U2107" i="64" s="1"/>
  <c r="U2853" i="64"/>
  <c r="R940" i="64"/>
  <c r="U941" i="64" s="1"/>
  <c r="U2043" i="64"/>
  <c r="Q1235" i="60"/>
  <c r="Q1007" i="60"/>
  <c r="Q599" i="60"/>
  <c r="Q409" i="60"/>
  <c r="Q1305" i="60"/>
  <c r="T75" i="62"/>
  <c r="T1953" i="62"/>
  <c r="T1451" i="62"/>
  <c r="T2881" i="62"/>
  <c r="O412" i="62"/>
  <c r="T2201" i="62"/>
  <c r="U223" i="64"/>
  <c r="T1309" i="62"/>
  <c r="T881" i="62"/>
  <c r="U751" i="64"/>
  <c r="T3155" i="62"/>
  <c r="R927" i="64"/>
  <c r="U3169" i="64"/>
  <c r="U1499" i="64"/>
  <c r="U2917" i="64"/>
  <c r="U2259" i="64"/>
  <c r="R201" i="64"/>
  <c r="U201" i="64" s="1"/>
  <c r="R664" i="64"/>
  <c r="Q607" i="62"/>
  <c r="T607" i="62" s="1"/>
  <c r="U2931" i="64"/>
  <c r="T3063" i="62"/>
  <c r="N1972" i="60"/>
  <c r="T1599" i="62"/>
  <c r="Q1655" i="60"/>
  <c r="Q1915" i="60"/>
  <c r="Q1213" i="60"/>
  <c r="Q159" i="60"/>
  <c r="Q1360" i="62"/>
  <c r="T1199" i="62"/>
  <c r="T1089" i="62"/>
  <c r="T2117" i="62"/>
  <c r="T1809" i="62"/>
  <c r="Q1377" i="62"/>
  <c r="T3061" i="62"/>
  <c r="U853" i="64"/>
  <c r="R1150" i="64"/>
  <c r="U2813" i="64"/>
  <c r="U3009" i="64"/>
  <c r="Q367" i="60"/>
  <c r="Q235" i="60"/>
  <c r="Q839" i="60"/>
  <c r="N1564" i="60"/>
  <c r="Q1173" i="60"/>
  <c r="T2667" i="62"/>
  <c r="T2615" i="62"/>
  <c r="P841" i="64"/>
  <c r="U2727" i="64"/>
  <c r="T1549" i="62"/>
  <c r="T3125" i="62"/>
  <c r="U2907" i="64"/>
  <c r="N1933" i="60"/>
  <c r="M412" i="62"/>
  <c r="Q1257" i="60"/>
  <c r="N923" i="60"/>
  <c r="Q1099" i="60"/>
  <c r="Q639" i="60"/>
  <c r="Q191" i="60"/>
  <c r="O20" i="62"/>
  <c r="T2349" i="62"/>
  <c r="T1421" i="62"/>
  <c r="T1573" i="62"/>
  <c r="T2353" i="62"/>
  <c r="U785" i="64"/>
  <c r="U2881" i="64"/>
  <c r="R2160" i="64"/>
  <c r="U3305" i="64"/>
  <c r="Q2167" i="60"/>
  <c r="T1897" i="62"/>
  <c r="T861" i="62"/>
  <c r="N1769" i="60"/>
  <c r="Q1141" i="60"/>
  <c r="Q1975" i="60"/>
  <c r="T1077" i="62"/>
  <c r="T789" i="62"/>
  <c r="T2447" i="62"/>
  <c r="T2715" i="62"/>
  <c r="U211" i="64"/>
  <c r="T3227" i="62"/>
  <c r="N1245" i="64"/>
  <c r="R2302" i="64"/>
  <c r="U2303" i="64" s="1"/>
  <c r="T889" i="62"/>
  <c r="T131" i="62"/>
  <c r="T1185" i="62"/>
  <c r="R1659" i="64"/>
  <c r="T3201" i="62"/>
  <c r="Q1255" i="60"/>
  <c r="Q1231" i="60"/>
  <c r="T2433" i="62"/>
  <c r="Q1621" i="60"/>
  <c r="Q331" i="60"/>
  <c r="Q1181" i="60"/>
  <c r="Q783" i="60"/>
  <c r="Q1093" i="60"/>
  <c r="T1065" i="62"/>
  <c r="U705" i="64"/>
  <c r="T1855" i="62"/>
  <c r="T2125" i="62"/>
  <c r="T2191" i="62"/>
  <c r="T1715" i="62"/>
  <c r="U2625" i="64"/>
  <c r="R2300" i="64"/>
  <c r="U2301" i="64" s="1"/>
  <c r="T435" i="62"/>
  <c r="R167" i="64"/>
  <c r="T1927" i="62"/>
  <c r="T2753" i="62"/>
  <c r="T2269" i="62"/>
  <c r="U2875" i="64"/>
  <c r="T1591" i="62"/>
  <c r="Q1419" i="60"/>
  <c r="N1940" i="60"/>
  <c r="Q1459" i="60"/>
  <c r="T1283" i="62"/>
  <c r="U151" i="64"/>
  <c r="Q1547" i="62"/>
  <c r="U727" i="64"/>
  <c r="M3469" i="62"/>
  <c r="P1091" i="64"/>
  <c r="T2009" i="62"/>
  <c r="T2981" i="62"/>
  <c r="T3177" i="62"/>
  <c r="R187" i="64"/>
  <c r="U187" i="64" s="1"/>
  <c r="U2731" i="64"/>
  <c r="R616" i="64"/>
  <c r="U617" i="64" s="1"/>
  <c r="U3311" i="64"/>
  <c r="T1479" i="62"/>
  <c r="Q268" i="62"/>
  <c r="T1631" i="62"/>
  <c r="R1665" i="64"/>
  <c r="U3483" i="64"/>
  <c r="Q487" i="60"/>
  <c r="Q585" i="60"/>
  <c r="Q1546" i="62"/>
  <c r="T1791" i="62"/>
  <c r="T753" i="62"/>
  <c r="U349" i="64"/>
  <c r="T3799" i="62"/>
  <c r="U2327" i="64"/>
  <c r="R1553" i="64"/>
  <c r="R1898" i="64"/>
  <c r="U1899" i="64" s="1"/>
  <c r="Q609" i="62"/>
  <c r="R2602" i="64"/>
  <c r="U2603" i="64" s="1"/>
  <c r="U3381" i="64"/>
  <c r="U3279" i="64"/>
  <c r="Q199" i="60"/>
  <c r="N1818" i="60"/>
  <c r="T79" i="62"/>
  <c r="T1805" i="62"/>
  <c r="U311" i="64"/>
  <c r="P2127" i="64"/>
  <c r="U1175" i="64"/>
  <c r="R146" i="64"/>
  <c r="U147" i="64" s="1"/>
  <c r="U2329" i="64"/>
  <c r="R1482" i="64"/>
  <c r="L1880" i="64"/>
  <c r="R1614" i="64"/>
  <c r="U1615" i="64" s="1"/>
  <c r="R939" i="64"/>
  <c r="U939" i="64" s="1"/>
  <c r="T2809" i="62"/>
  <c r="Q96" i="62"/>
  <c r="T97" i="62" s="1"/>
  <c r="N934" i="64"/>
  <c r="T1511" i="62"/>
  <c r="Q361" i="60"/>
  <c r="N456" i="60"/>
  <c r="P447" i="60"/>
  <c r="N1239" i="60"/>
  <c r="Q841" i="60"/>
  <c r="Q2004" i="62"/>
  <c r="U717" i="64"/>
  <c r="R2322" i="64"/>
  <c r="U2835" i="64"/>
  <c r="R383" i="64"/>
  <c r="U383" i="64" s="1"/>
  <c r="R2509" i="64"/>
  <c r="U2509" i="64" s="1"/>
  <c r="R123" i="64"/>
  <c r="T1073" i="62"/>
  <c r="R196" i="64"/>
  <c r="U197" i="64" s="1"/>
  <c r="Q41" i="62"/>
  <c r="Q228" i="62"/>
  <c r="R1195" i="64"/>
  <c r="U1195" i="64" s="1"/>
  <c r="Q144" i="62"/>
  <c r="T145" i="62" s="1"/>
  <c r="L934" i="64"/>
  <c r="T1079" i="62"/>
  <c r="P2483" i="64"/>
  <c r="N1248" i="60"/>
  <c r="N1778" i="60"/>
  <c r="H92" i="60"/>
  <c r="R177" i="64"/>
  <c r="U177" i="64" s="1"/>
  <c r="T1955" i="62"/>
  <c r="T2285" i="62"/>
  <c r="T913" i="62"/>
  <c r="J543" i="60"/>
  <c r="J467" i="60" s="1"/>
  <c r="Q1455" i="60"/>
  <c r="N1466" i="60"/>
  <c r="N1396" i="60"/>
  <c r="N1982" i="60"/>
  <c r="N1423" i="60"/>
  <c r="N1017" i="60"/>
  <c r="T1373" i="62"/>
  <c r="U2961" i="64"/>
  <c r="U31" i="64"/>
  <c r="Q513" i="60"/>
  <c r="Q2160" i="62"/>
  <c r="Q117" i="62"/>
  <c r="T117" i="62" s="1"/>
  <c r="U1133" i="64"/>
  <c r="T3629" i="62"/>
  <c r="R1144" i="64"/>
  <c r="U1145" i="64" s="1"/>
  <c r="T729" i="62"/>
  <c r="R594" i="64"/>
  <c r="U2711" i="64"/>
  <c r="N2405" i="64"/>
  <c r="T3153" i="62"/>
  <c r="U33" i="64"/>
  <c r="T2407" i="62"/>
  <c r="T1503" i="62"/>
  <c r="T3161" i="62"/>
  <c r="R836" i="64"/>
  <c r="U837" i="64" s="1"/>
  <c r="L456" i="64"/>
  <c r="Q158" i="62"/>
  <c r="T159" i="62" s="1"/>
  <c r="Q279" i="62"/>
  <c r="R2135" i="64"/>
  <c r="U2135" i="64" s="1"/>
  <c r="R2077" i="64"/>
  <c r="U2077" i="64" s="1"/>
  <c r="U2769" i="64"/>
  <c r="R2581" i="64"/>
  <c r="U2581" i="64" s="1"/>
  <c r="U2751" i="64"/>
  <c r="Q1463" i="62"/>
  <c r="T3205" i="62"/>
  <c r="Q435" i="60"/>
  <c r="N1249" i="60"/>
  <c r="J92" i="60"/>
  <c r="Q332" i="62"/>
  <c r="Q201" i="62"/>
  <c r="T201" i="62" s="1"/>
  <c r="Q65" i="62"/>
  <c r="T65" i="62" s="1"/>
  <c r="T883" i="62"/>
  <c r="Q1155" i="60"/>
  <c r="N1221" i="60"/>
  <c r="N1875" i="60"/>
  <c r="P1522" i="64"/>
  <c r="U2933" i="64"/>
  <c r="R1855" i="64"/>
  <c r="U1855" i="64" s="1"/>
  <c r="R1869" i="64"/>
  <c r="U1869" i="64" s="1"/>
  <c r="R47" i="64"/>
  <c r="U47" i="64" s="1"/>
  <c r="R2723" i="64"/>
  <c r="U2723" i="64" s="1"/>
  <c r="R615" i="64"/>
  <c r="T2177" i="62"/>
  <c r="R592" i="64"/>
  <c r="U593" i="64" s="1"/>
  <c r="P1800" i="64"/>
  <c r="T2217" i="62"/>
  <c r="T2933" i="62"/>
  <c r="Q1487" i="60"/>
  <c r="N645" i="60"/>
  <c r="Q2648" i="62"/>
  <c r="N1061" i="64"/>
  <c r="R532" i="64"/>
  <c r="U533" i="64" s="1"/>
  <c r="L1393" i="64"/>
  <c r="P1969" i="64"/>
  <c r="R1779" i="64"/>
  <c r="U2909" i="64"/>
  <c r="T1453" i="62"/>
  <c r="Q1585" i="60"/>
  <c r="Q1559" i="60"/>
  <c r="T1699" i="62"/>
  <c r="U1991" i="64"/>
  <c r="Q1793" i="60"/>
  <c r="Q2023" i="60"/>
  <c r="N1799" i="60"/>
  <c r="N1544" i="60"/>
  <c r="Q1361" i="62"/>
  <c r="T1777" i="62"/>
  <c r="T1623" i="62"/>
  <c r="R1609" i="64"/>
  <c r="U1315" i="64"/>
  <c r="R1676" i="64"/>
  <c r="Q1997" i="60"/>
  <c r="Q1447" i="60"/>
  <c r="Q1599" i="60"/>
  <c r="Q1967" i="60"/>
  <c r="T1303" i="62"/>
  <c r="T1987" i="62"/>
  <c r="Q1998" i="62"/>
  <c r="U1391" i="64"/>
  <c r="R1371" i="64"/>
  <c r="R1396" i="64"/>
  <c r="T1633" i="62"/>
  <c r="T1539" i="62"/>
  <c r="Q1489" i="60"/>
  <c r="Q1401" i="60"/>
  <c r="Q1781" i="60"/>
  <c r="Q1439" i="60"/>
  <c r="Q1889" i="60"/>
  <c r="Q1795" i="60"/>
  <c r="Q1557" i="60"/>
  <c r="T1839" i="62"/>
  <c r="T1891" i="62"/>
  <c r="T1545" i="62"/>
  <c r="R1429" i="64"/>
  <c r="U1505" i="64"/>
  <c r="T1461" i="62"/>
  <c r="N1397" i="60"/>
  <c r="Q1451" i="60"/>
  <c r="Q1403" i="60"/>
  <c r="Q1783" i="60"/>
  <c r="Q1327" i="60"/>
  <c r="Q1373" i="60"/>
  <c r="Q1755" i="60"/>
  <c r="Q2001" i="60"/>
  <c r="T1837" i="62"/>
  <c r="Q1307" i="62"/>
  <c r="P1393" i="64"/>
  <c r="R1331" i="64"/>
  <c r="U1403" i="64"/>
  <c r="Q1855" i="60"/>
  <c r="N1643" i="60"/>
  <c r="T1439" i="62"/>
  <c r="R1652" i="64"/>
  <c r="U1653" i="64" s="1"/>
  <c r="N1639" i="64"/>
  <c r="R1835" i="64"/>
  <c r="R1412" i="64"/>
  <c r="N1928" i="64"/>
  <c r="Q1911" i="60"/>
  <c r="T1443" i="62"/>
  <c r="U1305" i="64"/>
  <c r="Q1573" i="60"/>
  <c r="N1899" i="60"/>
  <c r="L1563" i="60"/>
  <c r="Q1383" i="60"/>
  <c r="N1517" i="60"/>
  <c r="Q1903" i="60"/>
  <c r="Q1828" i="62"/>
  <c r="R1699" i="64"/>
  <c r="T1823" i="62"/>
  <c r="Q1713" i="60"/>
  <c r="Q1691" i="60"/>
  <c r="Q1813" i="60"/>
  <c r="N1725" i="60"/>
  <c r="T1507" i="62"/>
  <c r="T1691" i="62"/>
  <c r="T1551" i="62"/>
  <c r="T1289" i="62"/>
  <c r="N1801" i="64"/>
  <c r="N1703" i="64"/>
  <c r="R1680" i="64"/>
  <c r="U1681" i="64" s="1"/>
  <c r="T1977" i="62"/>
  <c r="T1625" i="62"/>
  <c r="Q1469" i="60"/>
  <c r="Q1533" i="60"/>
  <c r="T1963" i="62"/>
  <c r="T1849" i="62"/>
  <c r="T1947" i="62"/>
  <c r="T1589" i="62"/>
  <c r="Q1800" i="62"/>
  <c r="R1914" i="64"/>
  <c r="U1441" i="64"/>
  <c r="R1841" i="64"/>
  <c r="Q837" i="60"/>
  <c r="Q115" i="60"/>
  <c r="N1064" i="60"/>
  <c r="N1197" i="60"/>
  <c r="N438" i="60"/>
  <c r="Q439" i="60" s="1"/>
  <c r="Q1063" i="60"/>
  <c r="O469" i="62"/>
  <c r="T819" i="62"/>
  <c r="P233" i="64"/>
  <c r="T1261" i="62"/>
  <c r="R360" i="64"/>
  <c r="Q809" i="60"/>
  <c r="Q149" i="60"/>
  <c r="Q118" i="62"/>
  <c r="T119" i="62" s="1"/>
  <c r="R958" i="64"/>
  <c r="U959" i="64" s="1"/>
  <c r="L413" i="64"/>
  <c r="Q649" i="62"/>
  <c r="T649" i="62" s="1"/>
  <c r="T1275" i="62"/>
  <c r="T1163" i="62"/>
  <c r="R295" i="64"/>
  <c r="Q1057" i="60"/>
  <c r="Q433" i="60"/>
  <c r="L21" i="60"/>
  <c r="Q1117" i="60"/>
  <c r="J230" i="60"/>
  <c r="Q787" i="60"/>
  <c r="T1229" i="62"/>
  <c r="T887" i="62"/>
  <c r="N21" i="64"/>
  <c r="T945" i="62"/>
  <c r="R128" i="64"/>
  <c r="T107" i="62"/>
  <c r="Q689" i="62"/>
  <c r="Q587" i="60"/>
  <c r="Q215" i="60"/>
  <c r="Q271" i="60"/>
  <c r="Q789" i="60"/>
  <c r="L712" i="60"/>
  <c r="Q431" i="60"/>
  <c r="Q611" i="60"/>
  <c r="Q823" i="60"/>
  <c r="Q261" i="60"/>
  <c r="Q961" i="60"/>
  <c r="T541" i="62"/>
  <c r="K468" i="62"/>
  <c r="R1098" i="64"/>
  <c r="Q531" i="62"/>
  <c r="T531" i="62" s="1"/>
  <c r="Q591" i="60"/>
  <c r="Q1279" i="60"/>
  <c r="N218" i="60"/>
  <c r="N1109" i="60"/>
  <c r="Q753" i="60"/>
  <c r="T523" i="62"/>
  <c r="Q1060" i="62"/>
  <c r="T743" i="62"/>
  <c r="T1207" i="62"/>
  <c r="R677" i="64"/>
  <c r="R698" i="64"/>
  <c r="U699" i="64" s="1"/>
  <c r="T941" i="62"/>
  <c r="U75" i="64"/>
  <c r="Q484" i="62"/>
  <c r="T485" i="62" s="1"/>
  <c r="M1120" i="62"/>
  <c r="Q985" i="60"/>
  <c r="Q1013" i="60"/>
  <c r="N1103" i="60"/>
  <c r="Q831" i="60"/>
  <c r="Q903" i="60"/>
  <c r="Q911" i="60"/>
  <c r="Q537" i="60"/>
  <c r="Q1107" i="60"/>
  <c r="Q707" i="60"/>
  <c r="T801" i="62"/>
  <c r="P1234" i="64"/>
  <c r="U1097" i="64"/>
  <c r="T795" i="62"/>
  <c r="Q411" i="62"/>
  <c r="P988" i="64"/>
  <c r="R635" i="64"/>
  <c r="U635" i="64" s="1"/>
  <c r="N1119" i="60"/>
  <c r="N1238" i="60"/>
  <c r="D51" i="59" s="1"/>
  <c r="Q775" i="60"/>
  <c r="Q528" i="62"/>
  <c r="T529" i="62" s="1"/>
  <c r="Q293" i="62"/>
  <c r="R591" i="64"/>
  <c r="U591" i="64" s="1"/>
  <c r="T831" i="62"/>
  <c r="T1009" i="62"/>
  <c r="Q333" i="60"/>
  <c r="N1016" i="60"/>
  <c r="Q203" i="60"/>
  <c r="T1205" i="62"/>
  <c r="R825" i="64"/>
  <c r="R514" i="64"/>
  <c r="U515" i="64" s="1"/>
  <c r="N841" i="64"/>
  <c r="Q675" i="60"/>
  <c r="U681" i="64"/>
  <c r="Q691" i="60"/>
  <c r="Q41" i="60"/>
  <c r="P79" i="60"/>
  <c r="N469" i="60"/>
  <c r="T1165" i="62"/>
  <c r="Q39" i="62"/>
  <c r="Q726" i="62"/>
  <c r="T727" i="62" s="1"/>
  <c r="R183" i="64"/>
  <c r="R898" i="64"/>
  <c r="Q1234" i="62"/>
  <c r="D51" i="61" s="1"/>
  <c r="R695" i="64"/>
  <c r="T907" i="62"/>
  <c r="Q817" i="60"/>
  <c r="Q529" i="60"/>
  <c r="N993" i="60"/>
  <c r="Q225" i="60"/>
  <c r="Q1191" i="60"/>
  <c r="Q709" i="60"/>
  <c r="Q383" i="60"/>
  <c r="T71" i="62"/>
  <c r="T807" i="62"/>
  <c r="R260" i="64"/>
  <c r="U261" i="64" s="1"/>
  <c r="R124" i="64"/>
  <c r="U293" i="64"/>
  <c r="R476" i="64"/>
  <c r="R357" i="64"/>
  <c r="U357" i="64" s="1"/>
  <c r="Q829" i="60"/>
  <c r="Q201" i="60"/>
  <c r="Q3079" i="60"/>
  <c r="K3147" i="62"/>
  <c r="T3101" i="62"/>
  <c r="Q2901" i="60"/>
  <c r="N2836" i="60"/>
  <c r="Q3073" i="60"/>
  <c r="Q2859" i="60"/>
  <c r="T2989" i="62"/>
  <c r="T3005" i="62"/>
  <c r="Q3196" i="62"/>
  <c r="T2803" i="62"/>
  <c r="Q2829" i="60"/>
  <c r="P3165" i="64"/>
  <c r="U3103" i="64"/>
  <c r="T2995" i="62"/>
  <c r="Q2911" i="60"/>
  <c r="Q2923" i="60"/>
  <c r="T2805" i="62"/>
  <c r="T2877" i="62"/>
  <c r="T2985" i="62"/>
  <c r="T3209" i="62"/>
  <c r="T3217" i="62"/>
  <c r="U2845" i="64"/>
  <c r="U3089" i="64"/>
  <c r="U2827" i="64"/>
  <c r="Q3113" i="60"/>
  <c r="Q2851" i="60"/>
  <c r="Q3029" i="60"/>
  <c r="Q2879" i="60"/>
  <c r="Q3021" i="60"/>
  <c r="U3061" i="64"/>
  <c r="U2911" i="64"/>
  <c r="U2995" i="64"/>
  <c r="U3051" i="64"/>
  <c r="T3081" i="62"/>
  <c r="T3041" i="62"/>
  <c r="J2955" i="60"/>
  <c r="Q2847" i="60"/>
  <c r="T2887" i="62"/>
  <c r="U3003" i="64"/>
  <c r="T3033" i="62"/>
  <c r="U2985" i="64"/>
  <c r="U2919" i="64"/>
  <c r="T3109" i="62"/>
  <c r="Q3111" i="60"/>
  <c r="Q2903" i="60"/>
  <c r="Q3035" i="60"/>
  <c r="N2793" i="60"/>
  <c r="T3011" i="62"/>
  <c r="T2843" i="62"/>
  <c r="U3011" i="64"/>
  <c r="U2873" i="64"/>
  <c r="T2857" i="62"/>
  <c r="T3015" i="62"/>
  <c r="U2793" i="64"/>
  <c r="U3127" i="64"/>
  <c r="U3005" i="64"/>
  <c r="Q3123" i="60"/>
  <c r="Q3089" i="60"/>
  <c r="Q3049" i="60"/>
  <c r="T2815" i="62"/>
  <c r="U2863" i="64"/>
  <c r="U2819" i="64"/>
  <c r="T2801" i="62"/>
  <c r="U2629" i="64"/>
  <c r="U2611" i="64"/>
  <c r="U2471" i="64"/>
  <c r="U2351" i="64"/>
  <c r="R764" i="64"/>
  <c r="R558" i="64"/>
  <c r="R619" i="64"/>
  <c r="R1384" i="64"/>
  <c r="P1115" i="64"/>
  <c r="R559" i="64"/>
  <c r="N2649" i="64"/>
  <c r="N2593" i="64" s="1"/>
  <c r="R956" i="64"/>
  <c r="U957" i="64" s="1"/>
  <c r="R1540" i="64"/>
  <c r="N94" i="64"/>
  <c r="N3284" i="64"/>
  <c r="N2071" i="64"/>
  <c r="U3347" i="64"/>
  <c r="R163" i="64"/>
  <c r="R148" i="64"/>
  <c r="U149" i="64" s="1"/>
  <c r="R2413" i="64"/>
  <c r="U2413" i="64" s="1"/>
  <c r="U3083" i="64"/>
  <c r="U2869" i="64"/>
  <c r="R478" i="64"/>
  <c r="N1795" i="64"/>
  <c r="R1643" i="64"/>
  <c r="U1643" i="64" s="1"/>
  <c r="R1713" i="64"/>
  <c r="R1267" i="64"/>
  <c r="R1263" i="64" s="1"/>
  <c r="U813" i="64"/>
  <c r="N2307" i="64"/>
  <c r="N2305" i="64" s="1"/>
  <c r="L233" i="64"/>
  <c r="R36" i="64"/>
  <c r="U37" i="64" s="1"/>
  <c r="R493" i="64"/>
  <c r="U493" i="64" s="1"/>
  <c r="R1632" i="64"/>
  <c r="U1633" i="64" s="1"/>
  <c r="R848" i="64"/>
  <c r="U849" i="64" s="1"/>
  <c r="R673" i="64"/>
  <c r="U673" i="64" s="1"/>
  <c r="U1757" i="64"/>
  <c r="R1577" i="64"/>
  <c r="U1577" i="64" s="1"/>
  <c r="R1920" i="64"/>
  <c r="U1921" i="64" s="1"/>
  <c r="R1590" i="64"/>
  <c r="U1591" i="64" s="1"/>
  <c r="P2340" i="64"/>
  <c r="R3345" i="64"/>
  <c r="R1257" i="64"/>
  <c r="U1257" i="64" s="1"/>
  <c r="R3201" i="64"/>
  <c r="U3201" i="64" s="1"/>
  <c r="L2632" i="64"/>
  <c r="R2475" i="64"/>
  <c r="U2475" i="64" s="1"/>
  <c r="R1744" i="64"/>
  <c r="U1745" i="64" s="1"/>
  <c r="R774" i="64"/>
  <c r="U2215" i="64"/>
  <c r="U2991" i="64"/>
  <c r="U2749" i="64"/>
  <c r="R636" i="64"/>
  <c r="R305" i="64"/>
  <c r="U305" i="64" s="1"/>
  <c r="R2455" i="64"/>
  <c r="P1245" i="64"/>
  <c r="U115" i="64"/>
  <c r="U1313" i="64"/>
  <c r="R757" i="64"/>
  <c r="U757" i="64" s="1"/>
  <c r="P2037" i="64"/>
  <c r="R1608" i="64"/>
  <c r="U2057" i="64"/>
  <c r="R287" i="64"/>
  <c r="R679" i="64"/>
  <c r="L1433" i="64"/>
  <c r="U3031" i="64"/>
  <c r="N2461" i="64"/>
  <c r="R1707" i="64"/>
  <c r="U1707" i="64" s="1"/>
  <c r="R1212" i="64"/>
  <c r="U1213" i="64" s="1"/>
  <c r="U3321" i="64"/>
  <c r="R1146" i="64"/>
  <c r="N2127" i="64"/>
  <c r="L3239" i="64"/>
  <c r="R3239" i="64" s="1"/>
  <c r="U2627" i="64"/>
  <c r="R1905" i="64"/>
  <c r="U1905" i="64" s="1"/>
  <c r="R1423" i="64"/>
  <c r="U1423" i="64" s="1"/>
  <c r="R2583" i="64"/>
  <c r="U2583" i="64" s="1"/>
  <c r="R1877" i="64"/>
  <c r="U861" i="64"/>
  <c r="N1307" i="64"/>
  <c r="P644" i="64"/>
  <c r="P1639" i="64"/>
  <c r="R2796" i="64"/>
  <c r="R265" i="64"/>
  <c r="U265" i="64" s="1"/>
  <c r="R2780" i="64"/>
  <c r="U2781" i="64" s="1"/>
  <c r="N1281" i="64"/>
  <c r="N1433" i="64"/>
  <c r="N2482" i="64"/>
  <c r="U1737" i="64"/>
  <c r="U3335" i="64"/>
  <c r="N1689" i="64"/>
  <c r="U2811" i="64"/>
  <c r="R1725" i="64"/>
  <c r="R1876" i="64"/>
  <c r="R1621" i="64"/>
  <c r="U1621" i="64" s="1"/>
  <c r="U2353" i="64"/>
  <c r="U3077" i="64"/>
  <c r="R1238" i="64"/>
  <c r="U1239" i="64" s="1"/>
  <c r="R1902" i="64"/>
  <c r="U2495" i="64"/>
  <c r="R1034" i="64"/>
  <c r="U1035" i="64" s="1"/>
  <c r="U1617" i="64"/>
  <c r="N1217" i="64"/>
  <c r="U2355" i="64"/>
  <c r="U3797" i="64"/>
  <c r="R1740" i="64"/>
  <c r="P1764" i="64"/>
  <c r="L2199" i="64"/>
  <c r="U2075" i="64"/>
  <c r="N1894" i="64"/>
  <c r="P1703" i="64"/>
  <c r="N219" i="64"/>
  <c r="U2937" i="64"/>
  <c r="R1227" i="64"/>
  <c r="P2405" i="64"/>
  <c r="R2231" i="64"/>
  <c r="U2231" i="64" s="1"/>
  <c r="R3166" i="64"/>
  <c r="R125" i="64"/>
  <c r="R659" i="64"/>
  <c r="R2747" i="64"/>
  <c r="U2747" i="64" s="1"/>
  <c r="R601" i="64"/>
  <c r="U601" i="64" s="1"/>
  <c r="R277" i="64"/>
  <c r="R2488" i="64"/>
  <c r="U2489" i="64" s="1"/>
  <c r="R994" i="64"/>
  <c r="U995" i="64" s="1"/>
  <c r="R748" i="64"/>
  <c r="U749" i="64" s="1"/>
  <c r="R275" i="64"/>
  <c r="R1941" i="64"/>
  <c r="U1941" i="64" s="1"/>
  <c r="R1070" i="64"/>
  <c r="U1071" i="64" s="1"/>
  <c r="R901" i="64"/>
  <c r="U3799" i="64"/>
  <c r="R1491" i="64"/>
  <c r="U1491" i="64" s="1"/>
  <c r="U2963" i="64"/>
  <c r="P1733" i="64"/>
  <c r="N1393" i="64"/>
  <c r="U3101" i="64"/>
  <c r="P1894" i="64"/>
  <c r="R300" i="64"/>
  <c r="R192" i="64"/>
  <c r="U193" i="64" s="1"/>
  <c r="U407" i="64"/>
  <c r="N1432" i="64"/>
  <c r="U25" i="64"/>
  <c r="N1060" i="64"/>
  <c r="U2545" i="64"/>
  <c r="N2483" i="64"/>
  <c r="R1636" i="64"/>
  <c r="R902" i="64"/>
  <c r="U903" i="64" s="1"/>
  <c r="R3177" i="64"/>
  <c r="U3177" i="64" s="1"/>
  <c r="R388" i="64"/>
  <c r="L1217" i="64"/>
  <c r="R184" i="64"/>
  <c r="U185" i="64" s="1"/>
  <c r="R1487" i="64"/>
  <c r="R1711" i="64"/>
  <c r="R2513" i="64"/>
  <c r="U2513" i="64" s="1"/>
  <c r="P1843" i="64"/>
  <c r="P1880" i="64"/>
  <c r="R1064" i="64"/>
  <c r="U1065" i="64" s="1"/>
  <c r="U621" i="64"/>
  <c r="R104" i="64"/>
  <c r="R180" i="64"/>
  <c r="R1980" i="64"/>
  <c r="U1981" i="64" s="1"/>
  <c r="R1019" i="64"/>
  <c r="U2965" i="64"/>
  <c r="R426" i="64"/>
  <c r="P1432" i="64"/>
  <c r="R133" i="64"/>
  <c r="N413" i="64"/>
  <c r="R2165" i="64"/>
  <c r="U2165" i="64" s="1"/>
  <c r="R1349" i="64"/>
  <c r="U1349" i="64" s="1"/>
  <c r="R2714" i="64"/>
  <c r="U2683" i="64"/>
  <c r="R2656" i="64"/>
  <c r="U2657" i="64" s="1"/>
  <c r="U2887" i="64"/>
  <c r="R573" i="64"/>
  <c r="R1427" i="64"/>
  <c r="U1427" i="64" s="1"/>
  <c r="U1949" i="64"/>
  <c r="R828" i="64"/>
  <c r="R326" i="64"/>
  <c r="U1975" i="64"/>
  <c r="R905" i="64"/>
  <c r="N1871" i="64"/>
  <c r="P3285" i="64"/>
  <c r="R1698" i="64"/>
  <c r="R301" i="64"/>
  <c r="R1284" i="64"/>
  <c r="U1285" i="64" s="1"/>
  <c r="R236" i="64"/>
  <c r="U237" i="64" s="1"/>
  <c r="R495" i="64"/>
  <c r="R2345" i="64"/>
  <c r="U2345" i="64" s="1"/>
  <c r="R1771" i="64"/>
  <c r="R1321" i="64"/>
  <c r="R2265" i="64"/>
  <c r="U2265" i="64" s="1"/>
  <c r="R815" i="64"/>
  <c r="U815" i="64" s="1"/>
  <c r="U1241" i="64"/>
  <c r="R198" i="64"/>
  <c r="U199" i="64" s="1"/>
  <c r="R974" i="64"/>
  <c r="U975" i="64" s="1"/>
  <c r="U2411" i="64"/>
  <c r="N1091" i="64"/>
  <c r="U3015" i="64"/>
  <c r="U3227" i="64"/>
  <c r="N2103" i="64"/>
  <c r="N218" i="64"/>
  <c r="R741" i="64"/>
  <c r="U741" i="64" s="1"/>
  <c r="R535" i="64"/>
  <c r="U535" i="64" s="1"/>
  <c r="R734" i="64"/>
  <c r="U735" i="64" s="1"/>
  <c r="R523" i="64"/>
  <c r="U523" i="64" s="1"/>
  <c r="R2764" i="64"/>
  <c r="R1351" i="64"/>
  <c r="U1351" i="64" s="1"/>
  <c r="R98" i="64"/>
  <c r="U99" i="64" s="1"/>
  <c r="R1912" i="64"/>
  <c r="R1715" i="64"/>
  <c r="R1807" i="64"/>
  <c r="P2736" i="64"/>
  <c r="P2734" i="64" s="1"/>
  <c r="N1764" i="64"/>
  <c r="R65" i="64"/>
  <c r="R2392" i="64"/>
  <c r="U2393" i="64" s="1"/>
  <c r="R52" i="64"/>
  <c r="N3468" i="64"/>
  <c r="R1290" i="64"/>
  <c r="N20" i="64"/>
  <c r="R1850" i="64"/>
  <c r="U1851" i="64" s="1"/>
  <c r="R1168" i="64"/>
  <c r="R529" i="64"/>
  <c r="P1361" i="64"/>
  <c r="P1418" i="64"/>
  <c r="U2693" i="64"/>
  <c r="P218" i="64"/>
  <c r="P1470" i="64"/>
  <c r="R623" i="64"/>
  <c r="P1801" i="64"/>
  <c r="R499" i="64"/>
  <c r="U499" i="64" s="1"/>
  <c r="R1294" i="64"/>
  <c r="R1918" i="64"/>
  <c r="U1919" i="64" s="1"/>
  <c r="R1533" i="64"/>
  <c r="U1533" i="64" s="1"/>
  <c r="R1124" i="64"/>
  <c r="R730" i="64"/>
  <c r="R1927" i="64"/>
  <c r="R175" i="64"/>
  <c r="R443" i="64"/>
  <c r="U443" i="64" s="1"/>
  <c r="R127" i="64"/>
  <c r="U127" i="64" s="1"/>
  <c r="T1339" i="62"/>
  <c r="T1919" i="62"/>
  <c r="T1021" i="62"/>
  <c r="Q488" i="62"/>
  <c r="T489" i="62" s="1"/>
  <c r="Q519" i="62"/>
  <c r="T519" i="62" s="1"/>
  <c r="Q390" i="62"/>
  <c r="Q305" i="62"/>
  <c r="Q410" i="62"/>
  <c r="Q463" i="62"/>
  <c r="T463" i="62" s="1"/>
  <c r="Q675" i="62"/>
  <c r="T675" i="62" s="1"/>
  <c r="Q337" i="62"/>
  <c r="T337" i="62" s="1"/>
  <c r="T975" i="62"/>
  <c r="T2997" i="62"/>
  <c r="Q40" i="62"/>
  <c r="Q300" i="62"/>
  <c r="Q680" i="62"/>
  <c r="T681" i="62" s="1"/>
  <c r="Q2127" i="62"/>
  <c r="Q351" i="62"/>
  <c r="Q258" i="62"/>
  <c r="Q52" i="62"/>
  <c r="Q128" i="62"/>
  <c r="T129" i="62" s="1"/>
  <c r="Q208" i="62"/>
  <c r="T943" i="62"/>
  <c r="Q461" i="62"/>
  <c r="O709" i="62"/>
  <c r="T501" i="62"/>
  <c r="T3103" i="62"/>
  <c r="Q395" i="62"/>
  <c r="T2867" i="62"/>
  <c r="Q391" i="62"/>
  <c r="K682" i="62"/>
  <c r="O683" i="62"/>
  <c r="O232" i="62"/>
  <c r="T2687" i="62"/>
  <c r="T1619" i="62"/>
  <c r="O932" i="62"/>
  <c r="T2355" i="62"/>
  <c r="T2855" i="62"/>
  <c r="Q2253" i="62"/>
  <c r="T2977" i="62"/>
  <c r="Q1012" i="62"/>
  <c r="T123" i="62"/>
  <c r="T603" i="62"/>
  <c r="Q224" i="62"/>
  <c r="T851" i="62"/>
  <c r="Q1638" i="62"/>
  <c r="Q301" i="62"/>
  <c r="Q1881" i="62"/>
  <c r="Q244" i="62"/>
  <c r="T1731" i="62"/>
  <c r="M656" i="62"/>
  <c r="Q555" i="62"/>
  <c r="Q37" i="62"/>
  <c r="M469" i="62"/>
  <c r="Q396" i="62"/>
  <c r="Q516" i="62"/>
  <c r="T517" i="62" s="1"/>
  <c r="T1949" i="62"/>
  <c r="K95" i="62"/>
  <c r="Q554" i="62"/>
  <c r="Q198" i="62"/>
  <c r="T199" i="62" s="1"/>
  <c r="T2959" i="62"/>
  <c r="Q1047" i="62"/>
  <c r="Q392" i="62"/>
  <c r="T393" i="62" s="1"/>
  <c r="Q266" i="62"/>
  <c r="Q442" i="62"/>
  <c r="T3279" i="62"/>
  <c r="Q2832" i="62"/>
  <c r="T1081" i="62"/>
  <c r="T2741" i="62"/>
  <c r="Q511" i="62"/>
  <c r="T511" i="62" s="1"/>
  <c r="M3284" i="62"/>
  <c r="M3222" i="62" s="1"/>
  <c r="M3220" i="62" s="1"/>
  <c r="M14" i="62" s="1"/>
  <c r="Q627" i="62"/>
  <c r="T627" i="62" s="1"/>
  <c r="T2331" i="62"/>
  <c r="T1983" i="62"/>
  <c r="Q2632" i="62"/>
  <c r="Q696" i="62"/>
  <c r="T697" i="62" s="1"/>
  <c r="T2571" i="62"/>
  <c r="T1569" i="62"/>
  <c r="O21" i="62"/>
  <c r="T1331" i="62"/>
  <c r="Q321" i="62"/>
  <c r="T1709" i="62"/>
  <c r="Q269" i="62"/>
  <c r="Q1290" i="62"/>
  <c r="T1291" i="62" s="1"/>
  <c r="Q204" i="62"/>
  <c r="T205" i="62" s="1"/>
  <c r="Q639" i="62"/>
  <c r="T639" i="62" s="1"/>
  <c r="T1617" i="62"/>
  <c r="Q642" i="62"/>
  <c r="T643" i="62" s="1"/>
  <c r="T659" i="62"/>
  <c r="U1985" i="64"/>
  <c r="Q207" i="62"/>
  <c r="T207" i="62" s="1"/>
  <c r="R355" i="64"/>
  <c r="U355" i="64" s="1"/>
  <c r="R101" i="64"/>
  <c r="U101" i="64" s="1"/>
  <c r="T1465" i="62"/>
  <c r="Q222" i="62"/>
  <c r="Q918" i="62"/>
  <c r="N233" i="64"/>
  <c r="R1768" i="64"/>
  <c r="R548" i="64"/>
  <c r="U549" i="64" s="1"/>
  <c r="R595" i="64"/>
  <c r="M468" i="62"/>
  <c r="T985" i="62"/>
  <c r="N1319" i="64"/>
  <c r="Q162" i="62"/>
  <c r="T1757" i="62"/>
  <c r="T525" i="62"/>
  <c r="P20" i="64"/>
  <c r="N1046" i="64"/>
  <c r="R1158" i="64"/>
  <c r="R387" i="64"/>
  <c r="R2443" i="64"/>
  <c r="P1433" i="64"/>
  <c r="N2632" i="64"/>
  <c r="T1799" i="62"/>
  <c r="T1667" i="62"/>
  <c r="T621" i="62"/>
  <c r="Q358" i="62"/>
  <c r="T359" i="62" s="1"/>
  <c r="T739" i="62"/>
  <c r="Q679" i="62"/>
  <c r="T679" i="62" s="1"/>
  <c r="T813" i="62"/>
  <c r="T1505" i="62"/>
  <c r="T2247" i="62"/>
  <c r="T2315" i="62"/>
  <c r="T1101" i="62"/>
  <c r="Q150" i="62"/>
  <c r="T151" i="62" s="1"/>
  <c r="T415" i="62"/>
  <c r="Q1732" i="62"/>
  <c r="T843" i="62"/>
  <c r="T2079" i="62"/>
  <c r="T2825" i="62"/>
  <c r="R484" i="64"/>
  <c r="U485" i="64" s="1"/>
  <c r="R1988" i="64"/>
  <c r="U1989" i="64" s="1"/>
  <c r="T1497" i="62"/>
  <c r="R174" i="64"/>
  <c r="R401" i="64"/>
  <c r="Q3212" i="62"/>
  <c r="N468" i="64"/>
  <c r="P1046" i="64"/>
  <c r="R737" i="64"/>
  <c r="R2005" i="64"/>
  <c r="P1060" i="64"/>
  <c r="O2402" i="62"/>
  <c r="R1336" i="64"/>
  <c r="U2709" i="64"/>
  <c r="U1973" i="64"/>
  <c r="R2644" i="64"/>
  <c r="U2645" i="64" s="1"/>
  <c r="R778" i="64"/>
  <c r="R1199" i="64"/>
  <c r="L1894" i="64"/>
  <c r="U2179" i="64"/>
  <c r="U2187" i="64"/>
  <c r="U2725" i="64"/>
  <c r="R131" i="64"/>
  <c r="U131" i="64" s="1"/>
  <c r="R483" i="64"/>
  <c r="U3401" i="64"/>
  <c r="R110" i="64"/>
  <c r="R1179" i="64"/>
  <c r="U1179" i="64" s="1"/>
  <c r="R2183" i="64"/>
  <c r="R1095" i="64"/>
  <c r="U1095" i="64" s="1"/>
  <c r="P95" i="64"/>
  <c r="R1592" i="64"/>
  <c r="R3182" i="64"/>
  <c r="U3183" i="64" s="1"/>
  <c r="R2454" i="64"/>
  <c r="P2795" i="64"/>
  <c r="R1683" i="64"/>
  <c r="U1683" i="64" s="1"/>
  <c r="R2236" i="64"/>
  <c r="U2237" i="64" s="1"/>
  <c r="N1037" i="64"/>
  <c r="R1695" i="64"/>
  <c r="U1695" i="64" s="1"/>
  <c r="N1721" i="64"/>
  <c r="P2632" i="64"/>
  <c r="R646" i="64"/>
  <c r="R2456" i="64"/>
  <c r="U2457" i="64" s="1"/>
  <c r="Q240" i="62"/>
  <c r="T241" i="62" s="1"/>
  <c r="L964" i="64"/>
  <c r="R966" i="64"/>
  <c r="R964" i="64" s="1"/>
  <c r="R1157" i="64"/>
  <c r="U1157" i="64" s="1"/>
  <c r="T835" i="62"/>
  <c r="O3345" i="62"/>
  <c r="O3285" i="62" s="1"/>
  <c r="T3173" i="62"/>
  <c r="U3107" i="64"/>
  <c r="R851" i="64"/>
  <c r="U851" i="64" s="1"/>
  <c r="R84" i="64"/>
  <c r="R2003" i="64"/>
  <c r="U2003" i="64" s="1"/>
  <c r="U3097" i="64"/>
  <c r="N1244" i="64"/>
  <c r="T1383" i="62"/>
  <c r="T1781" i="62"/>
  <c r="P2371" i="64"/>
  <c r="P1670" i="64"/>
  <c r="R1787" i="64"/>
  <c r="U1787" i="64" s="1"/>
  <c r="O644" i="62"/>
  <c r="Q644" i="62" s="1"/>
  <c r="T1133" i="62"/>
  <c r="T479" i="62"/>
  <c r="Q2170" i="62"/>
  <c r="K710" i="62"/>
  <c r="K708" i="62" s="1"/>
  <c r="U521" i="64"/>
  <c r="Q225" i="62"/>
  <c r="T925" i="62"/>
  <c r="Q496" i="62"/>
  <c r="T497" i="62" s="1"/>
  <c r="T1069" i="62"/>
  <c r="Q569" i="62"/>
  <c r="T569" i="62" s="1"/>
  <c r="M1812" i="62"/>
  <c r="Q292" i="62"/>
  <c r="Q2171" i="62"/>
  <c r="M345" i="62"/>
  <c r="U1149" i="64"/>
  <c r="R805" i="64"/>
  <c r="T1743" i="62"/>
  <c r="T2693" i="62"/>
  <c r="P468" i="64"/>
  <c r="Q298" i="62"/>
  <c r="R772" i="64"/>
  <c r="U773" i="64" s="1"/>
  <c r="R884" i="64"/>
  <c r="U885" i="64" s="1"/>
  <c r="R512" i="64"/>
  <c r="Q1721" i="62"/>
  <c r="Q693" i="62"/>
  <c r="T693" i="62" s="1"/>
  <c r="U1347" i="64"/>
  <c r="R1184" i="64"/>
  <c r="R276" i="64"/>
  <c r="R362" i="64"/>
  <c r="R490" i="64"/>
  <c r="R1929" i="64"/>
  <c r="R392" i="64"/>
  <c r="U393" i="64" s="1"/>
  <c r="N1376" i="64"/>
  <c r="R2565" i="64"/>
  <c r="R2570" i="64"/>
  <c r="U2571" i="64" s="1"/>
  <c r="L841" i="64"/>
  <c r="R766" i="64"/>
  <c r="U767" i="64" s="1"/>
  <c r="N2648" i="64"/>
  <c r="N1470" i="64"/>
  <c r="R2391" i="64"/>
  <c r="U2391" i="64" s="1"/>
  <c r="P94" i="64"/>
  <c r="R314" i="64"/>
  <c r="U315" i="64" s="1"/>
  <c r="N3164" i="64"/>
  <c r="N3146" i="64" s="1"/>
  <c r="R3217" i="64"/>
  <c r="U3217" i="64" s="1"/>
  <c r="R883" i="64"/>
  <c r="U883" i="64" s="1"/>
  <c r="R1205" i="64"/>
  <c r="U1205" i="64" s="1"/>
  <c r="R1840" i="64"/>
  <c r="R1784" i="64"/>
  <c r="U1785" i="64" s="1"/>
  <c r="R63" i="64"/>
  <c r="U63" i="64" s="1"/>
  <c r="R1202" i="64"/>
  <c r="P879" i="64"/>
  <c r="R1770" i="64"/>
  <c r="R1626" i="64"/>
  <c r="U1627" i="64" s="1"/>
  <c r="N1585" i="64"/>
  <c r="R2434" i="64"/>
  <c r="U2435" i="64" s="1"/>
  <c r="U2469" i="64"/>
  <c r="R1484" i="64"/>
  <c r="P1814" i="64"/>
  <c r="P1596" i="64"/>
  <c r="N1800" i="64"/>
  <c r="R1468" i="64"/>
  <c r="P1217" i="64"/>
  <c r="R2572" i="64"/>
  <c r="U2573" i="64" s="1"/>
  <c r="R1879" i="64"/>
  <c r="U1879" i="64" s="1"/>
  <c r="R2054" i="64"/>
  <c r="U2055" i="64" s="1"/>
  <c r="T2293" i="62"/>
  <c r="P1307" i="64"/>
  <c r="R500" i="64"/>
  <c r="R2701" i="64"/>
  <c r="U2701" i="64" s="1"/>
  <c r="R518" i="64"/>
  <c r="U519" i="64" s="1"/>
  <c r="R1473" i="64"/>
  <c r="U1473" i="64" s="1"/>
  <c r="Q475" i="62"/>
  <c r="T475" i="62" s="1"/>
  <c r="T611" i="62"/>
  <c r="T2975" i="62"/>
  <c r="R41" i="64"/>
  <c r="R2596" i="64"/>
  <c r="U2597" i="64" s="1"/>
  <c r="T915" i="62"/>
  <c r="U2151" i="64"/>
  <c r="U3367" i="64"/>
  <c r="R297" i="64"/>
  <c r="R1198" i="64"/>
  <c r="Q49" i="62"/>
  <c r="R754" i="64"/>
  <c r="R1463" i="64"/>
  <c r="Q878" i="62"/>
  <c r="U1465" i="64"/>
  <c r="R364" i="64"/>
  <c r="Q339" i="62"/>
  <c r="T1033" i="62"/>
  <c r="T2069" i="62"/>
  <c r="Q951" i="62"/>
  <c r="T983" i="62"/>
  <c r="T903" i="62"/>
  <c r="Q919" i="62"/>
  <c r="T1321" i="62"/>
  <c r="Q276" i="62"/>
  <c r="Q166" i="62"/>
  <c r="T167" i="62" s="1"/>
  <c r="T2157" i="62"/>
  <c r="T477" i="62"/>
  <c r="T1051" i="62"/>
  <c r="T1845" i="62"/>
  <c r="L1060" i="64"/>
  <c r="P1978" i="64"/>
  <c r="T3265" i="62"/>
  <c r="Q170" i="62"/>
  <c r="Q248" i="62"/>
  <c r="T249" i="62" s="1"/>
  <c r="T3111" i="62"/>
  <c r="U1103" i="64"/>
  <c r="R568" i="64"/>
  <c r="U569" i="64" s="1"/>
  <c r="N1471" i="64"/>
  <c r="Q1880" i="62"/>
  <c r="M683" i="62"/>
  <c r="R1226" i="64"/>
  <c r="T3281" i="62"/>
  <c r="R389" i="64"/>
  <c r="R465" i="64"/>
  <c r="R141" i="64"/>
  <c r="U141" i="64" s="1"/>
  <c r="R405" i="64"/>
  <c r="R306" i="64"/>
  <c r="U307" i="64" s="1"/>
  <c r="R1249" i="64"/>
  <c r="U2115" i="64"/>
  <c r="L1361" i="64"/>
  <c r="P1376" i="64"/>
  <c r="R2547" i="64"/>
  <c r="R1916" i="64"/>
  <c r="R742" i="64"/>
  <c r="U743" i="64" s="1"/>
  <c r="U2163" i="64"/>
  <c r="R1658" i="64"/>
  <c r="P2648" i="64"/>
  <c r="U2849" i="64"/>
  <c r="R899" i="64"/>
  <c r="U2525" i="64"/>
  <c r="P2649" i="64"/>
  <c r="P2593" i="64" s="1"/>
  <c r="R3214" i="64"/>
  <c r="U3215" i="64" s="1"/>
  <c r="P21" i="64"/>
  <c r="R390" i="64"/>
  <c r="U391" i="64" s="1"/>
  <c r="L1733" i="64"/>
  <c r="R707" i="64"/>
  <c r="U707" i="64" s="1"/>
  <c r="P3164" i="64"/>
  <c r="P3146" i="64" s="1"/>
  <c r="R267" i="64"/>
  <c r="P711" i="64"/>
  <c r="R404" i="64"/>
  <c r="R1128" i="64"/>
  <c r="U1129" i="64" s="1"/>
  <c r="R1582" i="64"/>
  <c r="R1337" i="64"/>
  <c r="R1260" i="64"/>
  <c r="U1261" i="64" s="1"/>
  <c r="R486" i="64"/>
  <c r="P2370" i="64"/>
  <c r="N3197" i="64"/>
  <c r="R1650" i="64"/>
  <c r="U1651" i="64" s="1"/>
  <c r="N1858" i="64"/>
  <c r="R2568" i="64"/>
  <c r="U2569" i="64" s="1"/>
  <c r="U2409" i="64"/>
  <c r="U2543" i="64"/>
  <c r="R1604" i="64"/>
  <c r="U1605" i="64" s="1"/>
  <c r="U3313" i="64"/>
  <c r="R632" i="64"/>
  <c r="R2742" i="64"/>
  <c r="U2743" i="64" s="1"/>
  <c r="R835" i="64"/>
  <c r="R386" i="64"/>
  <c r="R1475" i="64"/>
  <c r="U1475" i="64" s="1"/>
  <c r="R1669" i="64"/>
  <c r="U1669" i="64" s="1"/>
  <c r="R1619" i="64"/>
  <c r="U1619" i="64" s="1"/>
  <c r="R606" i="64"/>
  <c r="R3156" i="64"/>
  <c r="U3157" i="64" s="1"/>
  <c r="R2418" i="64"/>
  <c r="U2419" i="64" s="1"/>
  <c r="R2309" i="64"/>
  <c r="U2309" i="64" s="1"/>
  <c r="T1817" i="62"/>
  <c r="T1627" i="62"/>
  <c r="O2794" i="62"/>
  <c r="R1222" i="64"/>
  <c r="R2421" i="64"/>
  <c r="U2421" i="64" s="1"/>
  <c r="O2403" i="62"/>
  <c r="T3503" i="62"/>
  <c r="R160" i="64"/>
  <c r="T3123" i="62"/>
  <c r="T1117" i="62"/>
  <c r="U2599" i="64"/>
  <c r="T67" i="62"/>
  <c r="Q309" i="62"/>
  <c r="T309" i="62" s="1"/>
  <c r="Q950" i="62"/>
  <c r="T3045" i="62"/>
  <c r="T1753" i="62"/>
  <c r="Q171" i="62"/>
  <c r="T29" i="62"/>
  <c r="T2081" i="62"/>
  <c r="M2338" i="62"/>
  <c r="T1029" i="62"/>
  <c r="R517" i="64"/>
  <c r="U517" i="64" s="1"/>
  <c r="T1413" i="62"/>
  <c r="K656" i="62"/>
  <c r="T2733" i="62"/>
  <c r="Q487" i="62"/>
  <c r="T487" i="62" s="1"/>
  <c r="T1391" i="62"/>
  <c r="Q548" i="62"/>
  <c r="Q578" i="62"/>
  <c r="Q577" i="62"/>
  <c r="T577" i="62" s="1"/>
  <c r="R1176" i="64"/>
  <c r="U1177" i="64" s="1"/>
  <c r="R914" i="64"/>
  <c r="R1173" i="64"/>
  <c r="U1173" i="64" s="1"/>
  <c r="L1263" i="64"/>
  <c r="Q243" i="62"/>
  <c r="Q43" i="62"/>
  <c r="T43" i="62" s="1"/>
  <c r="Q549" i="62"/>
  <c r="M232" i="62"/>
  <c r="R637" i="64"/>
  <c r="Q2070" i="62"/>
  <c r="U1453" i="64"/>
  <c r="P969" i="64"/>
  <c r="R779" i="64"/>
  <c r="R398" i="64"/>
  <c r="U399" i="64" s="1"/>
  <c r="Q653" i="62"/>
  <c r="T653" i="62" s="1"/>
  <c r="R374" i="64"/>
  <c r="U375" i="64" s="1"/>
  <c r="T2381" i="62"/>
  <c r="Q250" i="62"/>
  <c r="Q1471" i="62"/>
  <c r="T2159" i="62"/>
  <c r="R1469" i="64"/>
  <c r="Q290" i="62"/>
  <c r="R889" i="64"/>
  <c r="U889" i="64" s="1"/>
  <c r="R536" i="64"/>
  <c r="R1011" i="64"/>
  <c r="U1011" i="64" s="1"/>
  <c r="Q400" i="62"/>
  <c r="T401" i="62" s="1"/>
  <c r="Q302" i="62"/>
  <c r="R283" i="64"/>
  <c r="U283" i="64" s="1"/>
  <c r="U1495" i="64"/>
  <c r="U2159" i="64"/>
  <c r="P1318" i="64"/>
  <c r="N1361" i="64"/>
  <c r="R1292" i="64"/>
  <c r="U1293" i="64" s="1"/>
  <c r="U2009" i="64"/>
  <c r="R2561" i="64"/>
  <c r="U2561" i="64" s="1"/>
  <c r="R3112" i="64"/>
  <c r="R3212" i="64"/>
  <c r="R2091" i="64"/>
  <c r="U2091" i="64" s="1"/>
  <c r="R2116" i="64"/>
  <c r="U2117" i="64" s="1"/>
  <c r="U2695" i="64"/>
  <c r="N1733" i="64"/>
  <c r="R1409" i="64"/>
  <c r="U1409" i="64" s="1"/>
  <c r="R1358" i="64"/>
  <c r="R1488" i="64"/>
  <c r="U1489" i="64" s="1"/>
  <c r="N3285" i="64"/>
  <c r="R821" i="64"/>
  <c r="U2039" i="64"/>
  <c r="P2252" i="64"/>
  <c r="P2196" i="64" s="1"/>
  <c r="R1189" i="64"/>
  <c r="R433" i="64"/>
  <c r="R1530" i="64"/>
  <c r="R272" i="64"/>
  <c r="U273" i="64" s="1"/>
  <c r="U2905" i="64"/>
  <c r="R363" i="64"/>
  <c r="R609" i="64"/>
  <c r="U609" i="64" s="1"/>
  <c r="R2220" i="64"/>
  <c r="R366" i="64"/>
  <c r="P1858" i="64"/>
  <c r="R2703" i="64"/>
  <c r="U2703" i="64" s="1"/>
  <c r="R353" i="64"/>
  <c r="N2736" i="64"/>
  <c r="N2734" i="64" s="1"/>
  <c r="U3093" i="64"/>
  <c r="N1880" i="64"/>
  <c r="T2585" i="62"/>
  <c r="R915" i="64"/>
  <c r="R384" i="64"/>
  <c r="R2219" i="64"/>
  <c r="U2219" i="64" s="1"/>
  <c r="R1317" i="64"/>
  <c r="U1317" i="64" s="1"/>
  <c r="Q314" i="62"/>
  <c r="T1769" i="62"/>
  <c r="U1073" i="64"/>
  <c r="T3145" i="62"/>
  <c r="U3053" i="64"/>
  <c r="R2133" i="64"/>
  <c r="U2133" i="64" s="1"/>
  <c r="R2291" i="64"/>
  <c r="O94" i="62"/>
  <c r="T3211" i="62"/>
  <c r="Q1703" i="62"/>
  <c r="O3469" i="62"/>
  <c r="P2482" i="64"/>
  <c r="T2107" i="62"/>
  <c r="P989" i="64"/>
  <c r="P2103" i="64"/>
  <c r="T2085" i="62"/>
  <c r="T2879" i="62"/>
  <c r="M95" i="62"/>
  <c r="U1077" i="64"/>
  <c r="T1563" i="62"/>
  <c r="Q267" i="62"/>
  <c r="T1399" i="62"/>
  <c r="O2035" i="62"/>
  <c r="T891" i="62"/>
  <c r="T99" i="62"/>
  <c r="T917" i="62"/>
  <c r="M2034" i="62"/>
  <c r="T115" i="62"/>
  <c r="M597" i="62"/>
  <c r="T2723" i="62"/>
  <c r="T2105" i="62"/>
  <c r="T1811" i="62"/>
  <c r="T2613" i="62"/>
  <c r="Q444" i="62"/>
  <c r="O1559" i="62"/>
  <c r="Q260" i="62"/>
  <c r="O95" i="62"/>
  <c r="Q275" i="62"/>
  <c r="O682" i="62"/>
  <c r="Q695" i="62"/>
  <c r="T2599" i="62"/>
  <c r="Q72" i="62"/>
  <c r="T73" i="62" s="1"/>
  <c r="O656" i="62"/>
  <c r="Q608" i="62"/>
  <c r="Q1733" i="62"/>
  <c r="Q1928" i="62"/>
  <c r="Q286" i="62"/>
  <c r="M323" i="62"/>
  <c r="Q262" i="62"/>
  <c r="M3146" i="62"/>
  <c r="R144" i="64"/>
  <c r="U145" i="64" s="1"/>
  <c r="R1369" i="64"/>
  <c r="U1369" i="64" s="1"/>
  <c r="U1339" i="64"/>
  <c r="N1234" i="64"/>
  <c r="Q187" i="62"/>
  <c r="Q1262" i="62"/>
  <c r="U1287" i="64"/>
  <c r="T3317" i="62"/>
  <c r="N969" i="64"/>
  <c r="M596" i="62"/>
  <c r="O645" i="62"/>
  <c r="R327" i="64"/>
  <c r="T3353" i="62"/>
  <c r="K3345" i="62"/>
  <c r="R425" i="64"/>
  <c r="N1115" i="64"/>
  <c r="R451" i="64"/>
  <c r="T3329" i="62"/>
  <c r="P457" i="64"/>
  <c r="N989" i="64"/>
  <c r="U3353" i="64"/>
  <c r="U377" i="64"/>
  <c r="R565" i="64"/>
  <c r="R553" i="64"/>
  <c r="R1977" i="64"/>
  <c r="U1977" i="64" s="1"/>
  <c r="U2755" i="64"/>
  <c r="P2737" i="64"/>
  <c r="P2735" i="64" s="1"/>
  <c r="R612" i="64"/>
  <c r="R1404" i="64"/>
  <c r="U1405" i="64" s="1"/>
  <c r="P2071" i="64"/>
  <c r="P1192" i="64"/>
  <c r="R1355" i="64"/>
  <c r="R674" i="64"/>
  <c r="U675" i="64" s="1"/>
  <c r="N1546" i="64"/>
  <c r="R820" i="64"/>
  <c r="R908" i="64"/>
  <c r="U909" i="64" s="1"/>
  <c r="R365" i="64"/>
  <c r="R281" i="64"/>
  <c r="U281" i="64" s="1"/>
  <c r="R2688" i="64"/>
  <c r="N2594" i="64"/>
  <c r="N1523" i="64"/>
  <c r="R562" i="64"/>
  <c r="R943" i="64"/>
  <c r="U943" i="64" s="1"/>
  <c r="R1712" i="64"/>
  <c r="R117" i="64"/>
  <c r="U117" i="64" s="1"/>
  <c r="R1251" i="64"/>
  <c r="L3419" i="64"/>
  <c r="R3419" i="64" s="1"/>
  <c r="R1945" i="64"/>
  <c r="U1945" i="64" s="1"/>
  <c r="P1720" i="64"/>
  <c r="R1637" i="64"/>
  <c r="P1561" i="64"/>
  <c r="R1425" i="64"/>
  <c r="R1778" i="64"/>
  <c r="R2559" i="64"/>
  <c r="U2559" i="64" s="1"/>
  <c r="R567" i="64"/>
  <c r="U567" i="64" s="1"/>
  <c r="R3167" i="64"/>
  <c r="R2490" i="64"/>
  <c r="U2491" i="64" s="1"/>
  <c r="R627" i="64"/>
  <c r="U627" i="64" s="1"/>
  <c r="T1951" i="62"/>
  <c r="T2245" i="62"/>
  <c r="Q448" i="62"/>
  <c r="T449" i="62" s="1"/>
  <c r="T2569" i="62"/>
  <c r="R432" i="64"/>
  <c r="R299" i="64"/>
  <c r="T1869" i="62"/>
  <c r="T1011" i="62"/>
  <c r="R572" i="64"/>
  <c r="Q797" i="62"/>
  <c r="N879" i="64"/>
  <c r="N457" i="64"/>
  <c r="P2950" i="64"/>
  <c r="U3175" i="64"/>
  <c r="N1192" i="64"/>
  <c r="U2431" i="64"/>
  <c r="U2539" i="64"/>
  <c r="T147" i="62"/>
  <c r="T1295" i="62"/>
  <c r="T203" i="62"/>
  <c r="T1707" i="62"/>
  <c r="Q1671" i="62"/>
  <c r="O2197" i="62"/>
  <c r="O2034" i="62"/>
  <c r="M932" i="62"/>
  <c r="T81" i="62"/>
  <c r="Q376" i="62"/>
  <c r="T377" i="62" s="1"/>
  <c r="T953" i="62"/>
  <c r="T2729" i="62"/>
  <c r="T2275" i="62"/>
  <c r="T2915" i="62"/>
  <c r="M1083" i="62"/>
  <c r="O596" i="62"/>
  <c r="O597" i="62"/>
  <c r="T1297" i="62"/>
  <c r="T2055" i="62"/>
  <c r="Q2103" i="62"/>
  <c r="M682" i="62"/>
  <c r="T2501" i="62"/>
  <c r="Q296" i="62"/>
  <c r="Q297" i="62"/>
  <c r="T1737" i="62"/>
  <c r="T1989" i="62"/>
  <c r="Q84" i="62"/>
  <c r="Q724" i="62"/>
  <c r="T725" i="62" s="1"/>
  <c r="R329" i="64"/>
  <c r="U329" i="64" s="1"/>
  <c r="R157" i="64"/>
  <c r="R166" i="64"/>
  <c r="R760" i="64"/>
  <c r="U761" i="64" s="1"/>
  <c r="R628" i="64"/>
  <c r="T3447" i="62"/>
  <c r="P1419" i="64"/>
  <c r="U787" i="64"/>
  <c r="R136" i="64"/>
  <c r="U137" i="64" s="1"/>
  <c r="R586" i="64"/>
  <c r="U587" i="64" s="1"/>
  <c r="U2609" i="64"/>
  <c r="U1957" i="64"/>
  <c r="Q253" i="62"/>
  <c r="T253" i="62" s="1"/>
  <c r="Q194" i="62"/>
  <c r="R248" i="64"/>
  <c r="P323" i="64"/>
  <c r="R350" i="64"/>
  <c r="Q320" i="62"/>
  <c r="R1252" i="64"/>
  <c r="U1253" i="64" s="1"/>
  <c r="R1374" i="64"/>
  <c r="U1375" i="64" s="1"/>
  <c r="R538" i="64"/>
  <c r="R733" i="64"/>
  <c r="R2063" i="64"/>
  <c r="U2063" i="64" s="1"/>
  <c r="U2279" i="64"/>
  <c r="R351" i="64"/>
  <c r="R1634" i="64"/>
  <c r="R1772" i="64"/>
  <c r="U1773" i="64" s="1"/>
  <c r="U2699" i="64"/>
  <c r="R1151" i="64"/>
  <c r="R1837" i="64"/>
  <c r="R359" i="64"/>
  <c r="U359" i="64" s="1"/>
  <c r="N1105" i="64"/>
  <c r="R1538" i="64"/>
  <c r="U1539" i="64" s="1"/>
  <c r="U2733" i="64"/>
  <c r="R2672" i="64"/>
  <c r="U2673" i="64" s="1"/>
  <c r="P1281" i="64"/>
  <c r="P545" i="64"/>
  <c r="N95" i="64"/>
  <c r="R1601" i="64"/>
  <c r="U1601" i="64" s="1"/>
  <c r="U2757" i="64"/>
  <c r="P1928" i="64"/>
  <c r="R482" i="64"/>
  <c r="P2594" i="64"/>
  <c r="U2939" i="64"/>
  <c r="U3099" i="64"/>
  <c r="N2252" i="64"/>
  <c r="N2196" i="64" s="1"/>
  <c r="R1527" i="64"/>
  <c r="U1527" i="64" s="1"/>
  <c r="P469" i="64"/>
  <c r="R3137" i="64"/>
  <c r="R2356" i="64"/>
  <c r="U2357" i="64" s="1"/>
  <c r="R1833" i="64"/>
  <c r="R1674" i="64"/>
  <c r="R2516" i="64"/>
  <c r="R1185" i="64"/>
  <c r="R1983" i="64"/>
  <c r="U1983" i="64" s="1"/>
  <c r="N1419" i="64"/>
  <c r="R1836" i="64"/>
  <c r="R474" i="64"/>
  <c r="U475" i="64" s="1"/>
  <c r="R732" i="64"/>
  <c r="U2283" i="64"/>
  <c r="T1153" i="62"/>
  <c r="T1913" i="62"/>
  <c r="R1675" i="64"/>
  <c r="R257" i="64"/>
  <c r="Q239" i="62"/>
  <c r="T239" i="62" s="1"/>
  <c r="R944" i="64"/>
  <c r="U945" i="64" s="1"/>
  <c r="O468" i="62"/>
  <c r="M2403" i="62"/>
  <c r="T827" i="62"/>
  <c r="T895" i="62"/>
  <c r="Q35" i="62"/>
  <c r="T35" i="62" s="1"/>
  <c r="T2041" i="62"/>
  <c r="K413" i="62"/>
  <c r="Q178" i="62"/>
  <c r="M2035" i="62"/>
  <c r="M2197" i="62"/>
  <c r="T1353" i="62"/>
  <c r="T735" i="62"/>
  <c r="T2309" i="62"/>
  <c r="O933" i="62"/>
  <c r="M710" i="62"/>
  <c r="M708" i="62" s="1"/>
  <c r="T1067" i="62"/>
  <c r="R973" i="64"/>
  <c r="U973" i="64" s="1"/>
  <c r="L2127" i="64"/>
  <c r="R454" i="64"/>
  <c r="T2431" i="62"/>
  <c r="R209" i="64"/>
  <c r="N644" i="64"/>
  <c r="R1385" i="64"/>
  <c r="Q142" i="62"/>
  <c r="T143" i="62" s="1"/>
  <c r="Q282" i="62"/>
  <c r="R1160" i="64"/>
  <c r="Q46" i="62"/>
  <c r="P413" i="64"/>
  <c r="R481" i="64"/>
  <c r="R806" i="64"/>
  <c r="T2921" i="62"/>
  <c r="O2951" i="62"/>
  <c r="R159" i="64"/>
  <c r="U159" i="64" s="1"/>
  <c r="Q54" i="62"/>
  <c r="Q149" i="62"/>
  <c r="T149" i="62" s="1"/>
  <c r="R107" i="64"/>
  <c r="U107" i="64" s="1"/>
  <c r="R2277" i="64"/>
  <c r="P2070" i="64"/>
  <c r="R1270" i="64"/>
  <c r="U1271" i="64" s="1"/>
  <c r="U3191" i="64"/>
  <c r="L1418" i="64"/>
  <c r="L469" i="64"/>
  <c r="R1018" i="64"/>
  <c r="P2341" i="64"/>
  <c r="R3196" i="64"/>
  <c r="N2737" i="64"/>
  <c r="N2735" i="64" s="1"/>
  <c r="P1523" i="64"/>
  <c r="R1201" i="64"/>
  <c r="U1201" i="64" s="1"/>
  <c r="R1483" i="64"/>
  <c r="R1677" i="64"/>
  <c r="R1646" i="64"/>
  <c r="U1647" i="64" s="1"/>
  <c r="U2617" i="64"/>
  <c r="T3115" i="62"/>
  <c r="R1635" i="64"/>
  <c r="R1848" i="64"/>
  <c r="N544" i="64"/>
  <c r="P1360" i="64"/>
  <c r="R2517" i="64"/>
  <c r="P1937" i="64"/>
  <c r="R2514" i="64"/>
  <c r="U2515" i="64" s="1"/>
  <c r="T1665" i="62"/>
  <c r="R2437" i="64"/>
  <c r="U2437" i="64" s="1"/>
  <c r="Q338" i="62"/>
  <c r="R381" i="64"/>
  <c r="T2099" i="62"/>
  <c r="R990" i="64"/>
  <c r="L988" i="64"/>
  <c r="R120" i="64"/>
  <c r="R2235" i="64"/>
  <c r="U2235" i="64" s="1"/>
  <c r="R729" i="64"/>
  <c r="U729" i="64" s="1"/>
  <c r="R629" i="64"/>
  <c r="R570" i="64"/>
  <c r="U571" i="64" s="1"/>
  <c r="Q1115" i="62"/>
  <c r="U87" i="64"/>
  <c r="O456" i="62"/>
  <c r="U2663" i="64"/>
  <c r="M21" i="62"/>
  <c r="Q331" i="62"/>
  <c r="T331" i="62" s="1"/>
  <c r="T1917" i="62"/>
  <c r="T1197" i="62"/>
  <c r="T2903" i="62"/>
  <c r="T429" i="62"/>
  <c r="M218" i="62"/>
  <c r="M413" i="62"/>
  <c r="T533" i="62"/>
  <c r="T2965" i="62"/>
  <c r="Q362" i="62"/>
  <c r="T363" i="62" s="1"/>
  <c r="Q1013" i="62"/>
  <c r="T1387" i="62"/>
  <c r="Q615" i="62"/>
  <c r="T615" i="62" s="1"/>
  <c r="Q1908" i="62"/>
  <c r="T2779" i="62"/>
  <c r="Q631" i="62"/>
  <c r="T631" i="62" s="1"/>
  <c r="T87" i="62"/>
  <c r="Q45" i="62"/>
  <c r="O710" i="62"/>
  <c r="O708" i="62" s="1"/>
  <c r="Q287" i="62"/>
  <c r="T2511" i="62"/>
  <c r="R721" i="64"/>
  <c r="U1303" i="64"/>
  <c r="R296" i="64"/>
  <c r="U1299" i="64"/>
  <c r="Q44" i="62"/>
  <c r="T3029" i="62"/>
  <c r="U429" i="64"/>
  <c r="Q186" i="62"/>
  <c r="R584" i="64"/>
  <c r="R226" i="64"/>
  <c r="R604" i="64"/>
  <c r="U605" i="64" s="1"/>
  <c r="R139" i="64"/>
  <c r="R640" i="64"/>
  <c r="U641" i="64" s="1"/>
  <c r="R153" i="64"/>
  <c r="U153" i="64" s="1"/>
  <c r="N469" i="64"/>
  <c r="Q177" i="62"/>
  <c r="T177" i="62" s="1"/>
  <c r="N711" i="64"/>
  <c r="T2343" i="62"/>
  <c r="O2950" i="62"/>
  <c r="R694" i="64"/>
  <c r="M219" i="62"/>
  <c r="T1877" i="62"/>
  <c r="R421" i="64"/>
  <c r="R340" i="64"/>
  <c r="P919" i="64"/>
  <c r="R436" i="64"/>
  <c r="U3145" i="64"/>
  <c r="R2667" i="64"/>
  <c r="U2667" i="64" s="1"/>
  <c r="R931" i="64"/>
  <c r="P1689" i="64"/>
  <c r="R2676" i="64"/>
  <c r="U2677" i="64" s="1"/>
  <c r="R2540" i="64"/>
  <c r="U2541" i="64" s="1"/>
  <c r="R3136" i="64"/>
  <c r="N1418" i="64"/>
  <c r="N1012" i="64"/>
  <c r="U3035" i="64"/>
  <c r="R143" i="64"/>
  <c r="R1138" i="64"/>
  <c r="U1139" i="64" s="1"/>
  <c r="N545" i="64"/>
  <c r="R256" i="64"/>
  <c r="R904" i="64"/>
  <c r="R132" i="64"/>
  <c r="R1486" i="64"/>
  <c r="U3487" i="64"/>
  <c r="R2425" i="64"/>
  <c r="U2425" i="64" s="1"/>
  <c r="R1325" i="64"/>
  <c r="U1325" i="64" s="1"/>
  <c r="R2098" i="64"/>
  <c r="U2099" i="64" s="1"/>
  <c r="R3204" i="64"/>
  <c r="U3205" i="64" s="1"/>
  <c r="R2260" i="64"/>
  <c r="U2261" i="64" s="1"/>
  <c r="R2832" i="64"/>
  <c r="U3317" i="64"/>
  <c r="P544" i="64"/>
  <c r="N1843" i="64"/>
  <c r="R2280" i="64"/>
  <c r="U2281" i="64" s="1"/>
  <c r="R1864" i="64"/>
  <c r="U1865" i="64" s="1"/>
  <c r="Q650" i="62"/>
  <c r="R191" i="64"/>
  <c r="U203" i="64"/>
  <c r="Q3445" i="62"/>
  <c r="R916" i="64"/>
  <c r="U917" i="64" s="1"/>
  <c r="T1973" i="62"/>
  <c r="T1487" i="62"/>
  <c r="Q464" i="62"/>
  <c r="T465" i="62" s="1"/>
  <c r="R589" i="64"/>
  <c r="R1458" i="64"/>
  <c r="U1459" i="64" s="1"/>
  <c r="R73" i="64"/>
  <c r="U73" i="64" s="1"/>
  <c r="R1970" i="64"/>
  <c r="R539" i="64"/>
  <c r="R2777" i="64"/>
  <c r="R1169" i="64"/>
  <c r="R1354" i="64"/>
  <c r="R1734" i="64"/>
  <c r="U1735" i="64" s="1"/>
  <c r="L1732" i="64"/>
  <c r="L1234" i="64"/>
  <c r="R731" i="64"/>
  <c r="N2221" i="64"/>
  <c r="R1332" i="64"/>
  <c r="U1333" i="64" s="1"/>
  <c r="N1842" i="64"/>
  <c r="R1831" i="64"/>
  <c r="L1829" i="64"/>
  <c r="L1584" i="64"/>
  <c r="R1586" i="64"/>
  <c r="R1113" i="64"/>
  <c r="U1113" i="64" s="1"/>
  <c r="L1111" i="64"/>
  <c r="R1111" i="64" s="1"/>
  <c r="U1111" i="64" s="1"/>
  <c r="R2706" i="64"/>
  <c r="U2707" i="64" s="1"/>
  <c r="L1858" i="64"/>
  <c r="R1860" i="64"/>
  <c r="P1597" i="64"/>
  <c r="R1867" i="64"/>
  <c r="U1867" i="64" s="1"/>
  <c r="N656" i="64"/>
  <c r="R1623" i="64"/>
  <c r="U1623" i="64" s="1"/>
  <c r="R1939" i="64"/>
  <c r="L1937" i="64"/>
  <c r="U3457" i="64"/>
  <c r="L1596" i="64"/>
  <c r="R1598" i="64"/>
  <c r="Q1318" i="62"/>
  <c r="K544" i="62"/>
  <c r="Q546" i="62"/>
  <c r="Q1098" i="62"/>
  <c r="Q2405" i="62"/>
  <c r="K2403" i="62"/>
  <c r="T1883" i="62"/>
  <c r="Q2102" i="62"/>
  <c r="Q2953" i="62"/>
  <c r="K2951" i="62"/>
  <c r="T1113" i="62"/>
  <c r="O1812" i="62"/>
  <c r="Q1512" i="62"/>
  <c r="T1957" i="62"/>
  <c r="U2591" i="64"/>
  <c r="T1739" i="62"/>
  <c r="O1278" i="62"/>
  <c r="M1558" i="62"/>
  <c r="Q565" i="62"/>
  <c r="O1279" i="62"/>
  <c r="R660" i="64"/>
  <c r="R400" i="64"/>
  <c r="L412" i="64"/>
  <c r="R414" i="64"/>
  <c r="L545" i="64"/>
  <c r="O2196" i="62"/>
  <c r="T2093" i="62"/>
  <c r="K2196" i="62"/>
  <c r="Q2198" i="62"/>
  <c r="T2943" i="62"/>
  <c r="R1159" i="64"/>
  <c r="L797" i="64"/>
  <c r="R799" i="64"/>
  <c r="Q450" i="62"/>
  <c r="T451" i="62" s="1"/>
  <c r="K2339" i="62"/>
  <c r="Q2341" i="62"/>
  <c r="T3555" i="62"/>
  <c r="Q589" i="62"/>
  <c r="Q460" i="62"/>
  <c r="Q1561" i="62"/>
  <c r="K1559" i="62"/>
  <c r="O2339" i="62"/>
  <c r="Q3287" i="62"/>
  <c r="Q2736" i="62"/>
  <c r="K2734" i="62"/>
  <c r="T2463" i="62"/>
  <c r="R765" i="64"/>
  <c r="O219" i="62"/>
  <c r="R43" i="64"/>
  <c r="R258" i="64"/>
  <c r="U259" i="64" s="1"/>
  <c r="R165" i="64"/>
  <c r="R576" i="64"/>
  <c r="R920" i="64"/>
  <c r="L918" i="64"/>
  <c r="R900" i="64"/>
  <c r="R1223" i="64"/>
  <c r="R2177" i="64"/>
  <c r="U2177" i="64" s="1"/>
  <c r="R2078" i="64"/>
  <c r="U2079" i="64" s="1"/>
  <c r="R2631" i="64"/>
  <c r="U2631" i="64" s="1"/>
  <c r="R2633" i="64"/>
  <c r="P597" i="64"/>
  <c r="R1628" i="64"/>
  <c r="U1629" i="64" s="1"/>
  <c r="L2405" i="64"/>
  <c r="L3284" i="64"/>
  <c r="R3286" i="64"/>
  <c r="R288" i="64"/>
  <c r="P1471" i="64"/>
  <c r="L2341" i="64"/>
  <c r="R2343" i="64"/>
  <c r="U2343" i="64" s="1"/>
  <c r="Q1123" i="62"/>
  <c r="K1121" i="62"/>
  <c r="R224" i="64"/>
  <c r="R1027" i="64"/>
  <c r="U1027" i="64" s="1"/>
  <c r="U1029" i="64"/>
  <c r="R1485" i="64"/>
  <c r="R1235" i="64"/>
  <c r="U1237" i="64"/>
  <c r="R2765" i="64"/>
  <c r="R653" i="64"/>
  <c r="R652" i="64"/>
  <c r="N1262" i="64"/>
  <c r="P1105" i="64"/>
  <c r="R1224" i="64"/>
  <c r="U1225" i="64" s="1"/>
  <c r="R1531" i="64"/>
  <c r="R1821" i="64"/>
  <c r="U1821" i="64" s="1"/>
  <c r="U937" i="64"/>
  <c r="R1221" i="64"/>
  <c r="N1936" i="64"/>
  <c r="R1888" i="64"/>
  <c r="U1889" i="64" s="1"/>
  <c r="R2442" i="64"/>
  <c r="N1732" i="64"/>
  <c r="R263" i="64"/>
  <c r="U263" i="64" s="1"/>
  <c r="R1106" i="64"/>
  <c r="L1104" i="64"/>
  <c r="R1104" i="64" s="1"/>
  <c r="R1625" i="64"/>
  <c r="U1625" i="64" s="1"/>
  <c r="R2311" i="64"/>
  <c r="L2307" i="64"/>
  <c r="R85" i="64"/>
  <c r="L232" i="64"/>
  <c r="R234" i="64"/>
  <c r="U235" i="64" s="1"/>
  <c r="R161" i="64"/>
  <c r="R420" i="64"/>
  <c r="L2252" i="64"/>
  <c r="R2254" i="64"/>
  <c r="U2255" i="64" s="1"/>
  <c r="R64" i="64"/>
  <c r="R1268" i="64"/>
  <c r="U1269" i="64" s="1"/>
  <c r="R1664" i="64"/>
  <c r="R1329" i="64"/>
  <c r="U1329" i="64" s="1"/>
  <c r="R1607" i="64"/>
  <c r="U1607" i="64" s="1"/>
  <c r="R2295" i="64"/>
  <c r="U2295" i="64" s="1"/>
  <c r="R1816" i="64"/>
  <c r="U1817" i="64" s="1"/>
  <c r="L1814" i="64"/>
  <c r="N2795" i="64"/>
  <c r="R1136" i="64"/>
  <c r="U1137" i="64" s="1"/>
  <c r="L2370" i="64"/>
  <c r="R2374" i="64"/>
  <c r="U2375" i="64" s="1"/>
  <c r="P1842" i="64"/>
  <c r="N1829" i="64"/>
  <c r="N1584" i="64"/>
  <c r="R1915" i="64"/>
  <c r="N1596" i="64"/>
  <c r="R1631" i="64"/>
  <c r="U1631" i="64" s="1"/>
  <c r="R1718" i="64"/>
  <c r="U1719" i="64" s="1"/>
  <c r="P1908" i="64"/>
  <c r="L2794" i="64"/>
  <c r="U3421" i="64"/>
  <c r="L1870" i="64"/>
  <c r="R1872" i="64"/>
  <c r="U1873" i="64" s="1"/>
  <c r="R1845" i="64"/>
  <c r="L1843" i="64"/>
  <c r="R2314" i="64"/>
  <c r="U2315" i="64" s="1"/>
  <c r="P1037" i="64"/>
  <c r="P219" i="64"/>
  <c r="R1190" i="64"/>
  <c r="R2546" i="64"/>
  <c r="R2143" i="64"/>
  <c r="U2143" i="64" s="1"/>
  <c r="R1714" i="64"/>
  <c r="P682" i="64"/>
  <c r="P1721" i="64"/>
  <c r="L1809" i="64"/>
  <c r="R1811" i="64"/>
  <c r="R2680" i="64"/>
  <c r="U2681" i="64" s="1"/>
  <c r="N1561" i="64"/>
  <c r="R1903" i="64"/>
  <c r="P656" i="64"/>
  <c r="N1937" i="64"/>
  <c r="R1462" i="64"/>
  <c r="R3224" i="64"/>
  <c r="P456" i="64"/>
  <c r="L2648" i="64"/>
  <c r="R1844" i="64"/>
  <c r="L1842" i="64"/>
  <c r="L219" i="64"/>
  <c r="R221" i="64"/>
  <c r="U221" i="64" s="1"/>
  <c r="R2170" i="64"/>
  <c r="K1558" i="62"/>
  <c r="Q1560" i="62"/>
  <c r="U2635" i="64"/>
  <c r="R1662" i="64"/>
  <c r="U1663" i="64" s="1"/>
  <c r="T1435" i="62"/>
  <c r="T1363" i="62"/>
  <c r="Q55" i="62"/>
  <c r="Q165" i="62"/>
  <c r="T165" i="62" s="1"/>
  <c r="Q173" i="62"/>
  <c r="T173" i="62" s="1"/>
  <c r="Q572" i="62"/>
  <c r="Q672" i="62"/>
  <c r="T673" i="62" s="1"/>
  <c r="Q1193" i="62"/>
  <c r="M544" i="62"/>
  <c r="T217" i="62"/>
  <c r="Q1037" i="62"/>
  <c r="Q571" i="62"/>
  <c r="T1155" i="62"/>
  <c r="O1082" i="62"/>
  <c r="Q141" i="62"/>
  <c r="T141" i="62" s="1"/>
  <c r="K2305" i="62"/>
  <c r="Q2307" i="62"/>
  <c r="Q616" i="62"/>
  <c r="T617" i="62" s="1"/>
  <c r="Q110" i="62"/>
  <c r="T111" i="62" s="1"/>
  <c r="K1083" i="62"/>
  <c r="Q1085" i="62"/>
  <c r="T1313" i="62"/>
  <c r="T1111" i="62"/>
  <c r="T899" i="62"/>
  <c r="Q179" i="62"/>
  <c r="Q590" i="62"/>
  <c r="T591" i="62" s="1"/>
  <c r="T869" i="62"/>
  <c r="Q306" i="62"/>
  <c r="T307" i="62" s="1"/>
  <c r="Q1978" i="62"/>
  <c r="Q246" i="62"/>
  <c r="Q1654" i="62"/>
  <c r="Q399" i="62"/>
  <c r="O322" i="62"/>
  <c r="Q354" i="62"/>
  <c r="T355" i="62" s="1"/>
  <c r="T967" i="62"/>
  <c r="Q1244" i="62"/>
  <c r="T2325" i="62"/>
  <c r="R880" i="64"/>
  <c r="U881" i="64" s="1"/>
  <c r="L878" i="64"/>
  <c r="R613" i="64"/>
  <c r="R886" i="64"/>
  <c r="U887" i="64" s="1"/>
  <c r="Q48" i="62"/>
  <c r="Q36" i="62"/>
  <c r="T2413" i="62"/>
  <c r="R109" i="64"/>
  <c r="N412" i="64"/>
  <c r="R744" i="64"/>
  <c r="U745" i="64" s="1"/>
  <c r="R1593" i="64"/>
  <c r="Q386" i="62"/>
  <c r="T387" i="62" s="1"/>
  <c r="Q299" i="62"/>
  <c r="T3487" i="62"/>
  <c r="T2751" i="62"/>
  <c r="T3295" i="62"/>
  <c r="Q237" i="62"/>
  <c r="Q242" i="62"/>
  <c r="Q255" i="62"/>
  <c r="R564" i="64"/>
  <c r="T2895" i="62"/>
  <c r="Q394" i="62"/>
  <c r="R135" i="64"/>
  <c r="R618" i="64"/>
  <c r="N797" i="64"/>
  <c r="Q274" i="62"/>
  <c r="Q263" i="62"/>
  <c r="Q3197" i="62"/>
  <c r="R138" i="64"/>
  <c r="Q647" i="62"/>
  <c r="T647" i="62" s="1"/>
  <c r="K645" i="62"/>
  <c r="T1473" i="62"/>
  <c r="T3557" i="62"/>
  <c r="R1117" i="64"/>
  <c r="L1115" i="64"/>
  <c r="R689" i="64"/>
  <c r="Q277" i="62"/>
  <c r="Q2461" i="62"/>
  <c r="Q251" i="62"/>
  <c r="Q1376" i="62"/>
  <c r="Q368" i="62"/>
  <c r="T369" i="62" s="1"/>
  <c r="R718" i="64"/>
  <c r="U719" i="64" s="1"/>
  <c r="L1084" i="64"/>
  <c r="R1086" i="64"/>
  <c r="U1087" i="64" s="1"/>
  <c r="R614" i="64"/>
  <c r="N918" i="64"/>
  <c r="R1834" i="64"/>
  <c r="U2503" i="64"/>
  <c r="L2795" i="64"/>
  <c r="R2797" i="64"/>
  <c r="R926" i="64"/>
  <c r="N597" i="64"/>
  <c r="R1442" i="64"/>
  <c r="R1415" i="64"/>
  <c r="U1415" i="64" s="1"/>
  <c r="U2879" i="64"/>
  <c r="R1782" i="64"/>
  <c r="U1783" i="64" s="1"/>
  <c r="T1127" i="62"/>
  <c r="L1979" i="64"/>
  <c r="R2833" i="64"/>
  <c r="P1262" i="64"/>
  <c r="R1220" i="64"/>
  <c r="L2736" i="64"/>
  <c r="R1289" i="64"/>
  <c r="U1289" i="64" s="1"/>
  <c r="L1281" i="64"/>
  <c r="R448" i="64"/>
  <c r="R551" i="64"/>
  <c r="U551" i="64" s="1"/>
  <c r="R2550" i="64"/>
  <c r="U2551" i="64" s="1"/>
  <c r="R1416" i="64"/>
  <c r="R298" i="64"/>
  <c r="Q2633" i="62"/>
  <c r="R434" i="64"/>
  <c r="U435" i="64" s="1"/>
  <c r="N1670" i="64"/>
  <c r="P1936" i="64"/>
  <c r="R246" i="64"/>
  <c r="U247" i="64" s="1"/>
  <c r="R2111" i="64"/>
  <c r="U2111" i="64" s="1"/>
  <c r="U2061" i="64"/>
  <c r="U2387" i="64"/>
  <c r="U2531" i="64"/>
  <c r="P1732" i="64"/>
  <c r="R739" i="64"/>
  <c r="U739" i="64" s="1"/>
  <c r="U2451" i="64"/>
  <c r="R1996" i="64"/>
  <c r="U1997" i="64" s="1"/>
  <c r="R2202" i="64"/>
  <c r="U2203" i="64" s="1"/>
  <c r="L2198" i="64"/>
  <c r="L3625" i="64"/>
  <c r="R3625" i="64" s="1"/>
  <c r="R3627" i="64"/>
  <c r="K2950" i="62"/>
  <c r="Q2952" i="62"/>
  <c r="P232" i="64"/>
  <c r="R1127" i="64"/>
  <c r="U1127" i="64" s="1"/>
  <c r="R1818" i="64"/>
  <c r="U1819" i="64" s="1"/>
  <c r="R1923" i="64"/>
  <c r="U1923" i="64" s="1"/>
  <c r="R563" i="64"/>
  <c r="R168" i="64"/>
  <c r="U169" i="64" s="1"/>
  <c r="R182" i="64"/>
  <c r="R303" i="64"/>
  <c r="R897" i="64"/>
  <c r="U897" i="64" s="1"/>
  <c r="P2221" i="64"/>
  <c r="R53" i="64"/>
  <c r="R2184" i="64"/>
  <c r="U2185" i="64" s="1"/>
  <c r="L2182" i="64"/>
  <c r="N1814" i="64"/>
  <c r="R1518" i="64"/>
  <c r="R1521" i="64"/>
  <c r="U1521" i="64" s="1"/>
  <c r="N2370" i="64"/>
  <c r="R225" i="64"/>
  <c r="P1829" i="64"/>
  <c r="P1584" i="64"/>
  <c r="R341" i="64"/>
  <c r="R1330" i="64"/>
  <c r="R2578" i="64"/>
  <c r="U2579" i="64" s="1"/>
  <c r="N1908" i="64"/>
  <c r="R3327" i="64"/>
  <c r="L1042" i="64"/>
  <c r="R1044" i="64"/>
  <c r="R1042" i="64" s="1"/>
  <c r="P2360" i="64"/>
  <c r="T2373" i="62"/>
  <c r="L682" i="64"/>
  <c r="R686" i="64"/>
  <c r="U687" i="64" s="1"/>
  <c r="R1710" i="64"/>
  <c r="P1979" i="64"/>
  <c r="U2729" i="64"/>
  <c r="Q550" i="62"/>
  <c r="T551" i="62" s="1"/>
  <c r="Q157" i="62"/>
  <c r="T157" i="62" s="1"/>
  <c r="Q640" i="62"/>
  <c r="T641" i="62" s="1"/>
  <c r="T1961" i="62"/>
  <c r="Q432" i="62"/>
  <c r="T433" i="62" s="1"/>
  <c r="Q520" i="62"/>
  <c r="T521" i="62" s="1"/>
  <c r="Q365" i="62"/>
  <c r="T365" i="62" s="1"/>
  <c r="Q357" i="62"/>
  <c r="T357" i="62" s="1"/>
  <c r="Q1801" i="62"/>
  <c r="O544" i="62"/>
  <c r="T1183" i="62"/>
  <c r="T637" i="62"/>
  <c r="Q236" i="62"/>
  <c r="T1403" i="62"/>
  <c r="T839" i="62"/>
  <c r="T1887" i="62"/>
  <c r="Q1794" i="62"/>
  <c r="T1795" i="62" s="1"/>
  <c r="T27" i="62"/>
  <c r="T1087" i="62"/>
  <c r="T1171" i="62"/>
  <c r="T1931" i="62"/>
  <c r="Q2777" i="62"/>
  <c r="T1529" i="62"/>
  <c r="Q325" i="62"/>
  <c r="K323" i="62"/>
  <c r="Q349" i="62"/>
  <c r="T349" i="62" s="1"/>
  <c r="K322" i="62"/>
  <c r="Q324" i="62"/>
  <c r="T965" i="62"/>
  <c r="N878" i="64"/>
  <c r="R1075" i="64"/>
  <c r="U1075" i="64" s="1"/>
  <c r="L21" i="64"/>
  <c r="T2807" i="62"/>
  <c r="P412" i="64"/>
  <c r="R1031" i="64"/>
  <c r="T3489" i="62"/>
  <c r="Q2182" i="62"/>
  <c r="T2863" i="62"/>
  <c r="L1047" i="64"/>
  <c r="Q193" i="62"/>
  <c r="T193" i="62" s="1"/>
  <c r="R347" i="64"/>
  <c r="L345" i="64"/>
  <c r="P797" i="64"/>
  <c r="N323" i="64"/>
  <c r="N322" i="64"/>
  <c r="L1245" i="64"/>
  <c r="L1470" i="64"/>
  <c r="T2941" i="62"/>
  <c r="T3079" i="62"/>
  <c r="T2537" i="62"/>
  <c r="N1082" i="64"/>
  <c r="P918" i="64"/>
  <c r="O3146" i="62"/>
  <c r="R1143" i="64"/>
  <c r="U1143" i="64" s="1"/>
  <c r="R1413" i="64"/>
  <c r="T3143" i="62"/>
  <c r="R530" i="64"/>
  <c r="U531" i="64" s="1"/>
  <c r="L2103" i="64"/>
  <c r="R2105" i="64"/>
  <c r="U2105" i="64" s="1"/>
  <c r="M2950" i="62"/>
  <c r="Q3319" i="62"/>
  <c r="L2102" i="64"/>
  <c r="L1043" i="64"/>
  <c r="R1045" i="64"/>
  <c r="U2619" i="64"/>
  <c r="R1248" i="64"/>
  <c r="L1244" i="64"/>
  <c r="T2637" i="62"/>
  <c r="R1805" i="64"/>
  <c r="L1801" i="64"/>
  <c r="L1670" i="64"/>
  <c r="R1672" i="64"/>
  <c r="R525" i="64"/>
  <c r="U525" i="64" s="1"/>
  <c r="U3629" i="64"/>
  <c r="N232" i="64"/>
  <c r="L1377" i="64"/>
  <c r="R1379" i="64"/>
  <c r="U1379" i="64" s="1"/>
  <c r="L1122" i="64"/>
  <c r="L1764" i="64"/>
  <c r="R2298" i="64"/>
  <c r="U2299" i="64" s="1"/>
  <c r="L2290" i="64"/>
  <c r="R2290" i="64" s="1"/>
  <c r="L1978" i="64"/>
  <c r="L2126" i="64"/>
  <c r="R2128" i="64"/>
  <c r="U2129" i="64" s="1"/>
  <c r="R3319" i="64"/>
  <c r="U3319" i="64" s="1"/>
  <c r="R3210" i="64"/>
  <c r="U3211" i="64" s="1"/>
  <c r="L3208" i="64"/>
  <c r="R3208" i="64" s="1"/>
  <c r="U3209" i="64" s="1"/>
  <c r="P1870" i="64"/>
  <c r="R1599" i="64"/>
  <c r="L1597" i="64"/>
  <c r="L2360" i="64"/>
  <c r="R2362" i="64"/>
  <c r="U2363" i="64" s="1"/>
  <c r="Q2371" i="62"/>
  <c r="N682" i="64"/>
  <c r="L596" i="64"/>
  <c r="R598" i="64"/>
  <c r="L1702" i="64"/>
  <c r="R1704" i="64"/>
  <c r="U1705" i="64" s="1"/>
  <c r="R1534" i="64"/>
  <c r="U1535" i="64" s="1"/>
  <c r="M3285" i="62"/>
  <c r="R1543" i="64"/>
  <c r="L1541" i="64"/>
  <c r="R1897" i="64"/>
  <c r="U1897" i="64" s="1"/>
  <c r="L1895" i="64"/>
  <c r="K3146" i="62"/>
  <c r="Q3148" i="62"/>
  <c r="Q3518" i="62"/>
  <c r="R1196" i="64"/>
  <c r="U1197" i="64" s="1"/>
  <c r="L1192" i="64"/>
  <c r="R3213" i="64"/>
  <c r="Q109" i="62"/>
  <c r="T109" i="62" s="1"/>
  <c r="Q504" i="62"/>
  <c r="T505" i="62" s="1"/>
  <c r="Q563" i="62"/>
  <c r="Q1393" i="62"/>
  <c r="Q1775" i="62"/>
  <c r="K232" i="62"/>
  <c r="Q694" i="62"/>
  <c r="Q2797" i="62"/>
  <c r="K2795" i="62"/>
  <c r="T2553" i="62"/>
  <c r="Q988" i="62"/>
  <c r="Q566" i="62"/>
  <c r="T567" i="62" s="1"/>
  <c r="T367" i="62"/>
  <c r="Q632" i="62"/>
  <c r="T633" i="62" s="1"/>
  <c r="R164" i="64"/>
  <c r="Q1929" i="62"/>
  <c r="Q2649" i="62"/>
  <c r="Q384" i="62"/>
  <c r="T385" i="62" s="1"/>
  <c r="T491" i="62"/>
  <c r="Q270" i="62"/>
  <c r="O323" i="62"/>
  <c r="Q1235" i="62"/>
  <c r="O345" i="62"/>
  <c r="M322" i="62"/>
  <c r="T1143" i="62"/>
  <c r="Q3493" i="62"/>
  <c r="K933" i="62"/>
  <c r="Q935" i="62"/>
  <c r="R678" i="64"/>
  <c r="R290" i="64"/>
  <c r="L1560" i="64"/>
  <c r="R1562" i="64"/>
  <c r="P878" i="64"/>
  <c r="R976" i="64"/>
  <c r="U977" i="64" s="1"/>
  <c r="U1411" i="64"/>
  <c r="R633" i="64"/>
  <c r="R2397" i="64"/>
  <c r="U2397" i="64" s="1"/>
  <c r="R1372" i="64"/>
  <c r="Q340" i="62"/>
  <c r="Q586" i="62"/>
  <c r="R190" i="64"/>
  <c r="R746" i="64"/>
  <c r="U747" i="64" s="1"/>
  <c r="R1047" i="64"/>
  <c r="R930" i="64"/>
  <c r="Q197" i="62"/>
  <c r="T197" i="62" s="1"/>
  <c r="R40" i="64"/>
  <c r="R142" i="64"/>
  <c r="R449" i="64"/>
  <c r="U97" i="64"/>
  <c r="R427" i="64"/>
  <c r="R928" i="64"/>
  <c r="U929" i="64" s="1"/>
  <c r="R622" i="64"/>
  <c r="R1481" i="64"/>
  <c r="Q38" i="62"/>
  <c r="R252" i="64"/>
  <c r="U253" i="64" s="1"/>
  <c r="Q223" i="62"/>
  <c r="Q2005" i="62"/>
  <c r="R961" i="64"/>
  <c r="U1247" i="64"/>
  <c r="L1522" i="64"/>
  <c r="O2592" i="62"/>
  <c r="U81" i="64"/>
  <c r="L323" i="64"/>
  <c r="K219" i="62"/>
  <c r="Q221" i="62"/>
  <c r="T221" i="62" s="1"/>
  <c r="M1813" i="62"/>
  <c r="O2593" i="62"/>
  <c r="P1082" i="64"/>
  <c r="L1013" i="64"/>
  <c r="R1015" i="64"/>
  <c r="R991" i="64"/>
  <c r="L989" i="64"/>
  <c r="L2595" i="64"/>
  <c r="R2640" i="64"/>
  <c r="U2641" i="64" s="1"/>
  <c r="M2593" i="62"/>
  <c r="R181" i="64"/>
  <c r="R580" i="64"/>
  <c r="R824" i="64"/>
  <c r="R771" i="64"/>
  <c r="R1398" i="64"/>
  <c r="U1399" i="64" s="1"/>
  <c r="L2332" i="64"/>
  <c r="R2332" i="64" s="1"/>
  <c r="R2334" i="64"/>
  <c r="R1477" i="64"/>
  <c r="U1477" i="64" s="1"/>
  <c r="L1471" i="64"/>
  <c r="R1730" i="64"/>
  <c r="U1731" i="64" s="1"/>
  <c r="R1648" i="64"/>
  <c r="U1649" i="64" s="1"/>
  <c r="R1480" i="64"/>
  <c r="R1578" i="64"/>
  <c r="U1579" i="64" s="1"/>
  <c r="R2788" i="64"/>
  <c r="N1655" i="64"/>
  <c r="U3121" i="64"/>
  <c r="T1735" i="62"/>
  <c r="L344" i="64"/>
  <c r="R346" i="64"/>
  <c r="R1389" i="64"/>
  <c r="Q2221" i="62"/>
  <c r="R155" i="64"/>
  <c r="U155" i="64" s="1"/>
  <c r="R554" i="64"/>
  <c r="R284" i="64"/>
  <c r="R1089" i="64"/>
  <c r="U1089" i="64" s="1"/>
  <c r="L1085" i="64"/>
  <c r="R2361" i="64"/>
  <c r="L1547" i="64"/>
  <c r="R1547" i="64" s="1"/>
  <c r="R2209" i="64"/>
  <c r="U2209" i="64" s="1"/>
  <c r="R1041" i="64"/>
  <c r="U1041" i="64" s="1"/>
  <c r="R338" i="64"/>
  <c r="U339" i="64" s="1"/>
  <c r="R2239" i="64"/>
  <c r="U2239" i="64" s="1"/>
  <c r="N1122" i="64"/>
  <c r="U2367" i="64"/>
  <c r="L1688" i="64"/>
  <c r="R1690" i="64"/>
  <c r="U1691" i="64" s="1"/>
  <c r="U2567" i="64"/>
  <c r="R1692" i="64"/>
  <c r="U1693" i="64" s="1"/>
  <c r="R819" i="64"/>
  <c r="U819" i="64" s="1"/>
  <c r="R1394" i="64"/>
  <c r="U1395" i="64" s="1"/>
  <c r="L1392" i="64"/>
  <c r="R1461" i="64"/>
  <c r="U1461" i="64" s="1"/>
  <c r="N1377" i="64"/>
  <c r="R1781" i="64"/>
  <c r="N2126" i="64"/>
  <c r="R2446" i="64"/>
  <c r="U2447" i="64" s="1"/>
  <c r="L1828" i="64"/>
  <c r="R1830" i="64"/>
  <c r="R1910" i="64"/>
  <c r="L1908" i="64"/>
  <c r="R1436" i="64"/>
  <c r="U1437" i="64" s="1"/>
  <c r="L1432" i="64"/>
  <c r="R1810" i="64"/>
  <c r="R1808" i="64" s="1"/>
  <c r="L1808" i="64"/>
  <c r="R504" i="64"/>
  <c r="N1597" i="64"/>
  <c r="R2394" i="64"/>
  <c r="R1602" i="64"/>
  <c r="U1603" i="64" s="1"/>
  <c r="L2776" i="64"/>
  <c r="R2776" i="64" s="1"/>
  <c r="U2001" i="64"/>
  <c r="N2360" i="64"/>
  <c r="U3931" i="64"/>
  <c r="N596" i="64"/>
  <c r="N1702" i="64"/>
  <c r="N1895" i="64"/>
  <c r="R1826" i="64"/>
  <c r="U1827" i="64" s="1"/>
  <c r="O545" i="62"/>
  <c r="Q2126" i="62"/>
  <c r="R1555" i="64"/>
  <c r="R2346" i="64"/>
  <c r="L2340" i="64"/>
  <c r="L1105" i="64"/>
  <c r="R1107" i="64"/>
  <c r="R1556" i="64"/>
  <c r="R1554" i="64" s="1"/>
  <c r="L1554" i="64"/>
  <c r="R2223" i="64"/>
  <c r="U2223" i="64" s="1"/>
  <c r="L2221" i="64"/>
  <c r="Q582" i="62"/>
  <c r="T583" i="62" s="1"/>
  <c r="N1318" i="64"/>
  <c r="L1721" i="64"/>
  <c r="R1264" i="64"/>
  <c r="L1262" i="64"/>
  <c r="K1813" i="62"/>
  <c r="Q1815" i="62"/>
  <c r="K94" i="62"/>
  <c r="T1711" i="62"/>
  <c r="K21" i="62"/>
  <c r="K1120" i="62"/>
  <c r="Q1122" i="62"/>
  <c r="Q553" i="62"/>
  <c r="T553" i="62" s="1"/>
  <c r="Q580" i="62"/>
  <c r="Q594" i="62"/>
  <c r="T1705" i="62"/>
  <c r="Q1937" i="62"/>
  <c r="Q375" i="62"/>
  <c r="Q2199" i="62"/>
  <c r="K2197" i="62"/>
  <c r="T2485" i="62"/>
  <c r="T1641" i="62"/>
  <c r="T1531" i="62"/>
  <c r="T2651" i="62"/>
  <c r="T1867" i="62"/>
  <c r="Q195" i="62"/>
  <c r="Q841" i="62"/>
  <c r="Q2361" i="62"/>
  <c r="M1279" i="62"/>
  <c r="Q2482" i="62"/>
  <c r="T937" i="62"/>
  <c r="N1560" i="64"/>
  <c r="U987" i="64"/>
  <c r="R985" i="64"/>
  <c r="U985" i="64" s="1"/>
  <c r="Q3165" i="62"/>
  <c r="R770" i="64"/>
  <c r="T3321" i="62"/>
  <c r="T2539" i="62"/>
  <c r="U409" i="64"/>
  <c r="U923" i="64"/>
  <c r="T1219" i="62"/>
  <c r="T2611" i="62"/>
  <c r="K3344" i="62"/>
  <c r="Q3346" i="62"/>
  <c r="T3347" i="62" s="1"/>
  <c r="L95" i="64"/>
  <c r="Q2277" i="62"/>
  <c r="N345" i="64"/>
  <c r="T3333" i="62"/>
  <c r="O457" i="62"/>
  <c r="M645" i="62"/>
  <c r="M2795" i="62"/>
  <c r="T3541" i="62"/>
  <c r="Q333" i="62"/>
  <c r="R337" i="64"/>
  <c r="U337" i="64" s="1"/>
  <c r="N1013" i="64"/>
  <c r="L2735" i="64"/>
  <c r="R61" i="64"/>
  <c r="K3469" i="62"/>
  <c r="Q3471" i="62"/>
  <c r="T2617" i="62"/>
  <c r="R769" i="64"/>
  <c r="U769" i="64" s="1"/>
  <c r="L1319" i="64"/>
  <c r="R1656" i="64"/>
  <c r="L1654" i="64"/>
  <c r="R2253" i="64"/>
  <c r="L3498" i="64"/>
  <c r="R3498" i="64" s="1"/>
  <c r="R3500" i="64"/>
  <c r="L2071" i="64"/>
  <c r="Q1418" i="62"/>
  <c r="R361" i="64"/>
  <c r="R993" i="64"/>
  <c r="U993" i="64" s="1"/>
  <c r="U2433" i="64"/>
  <c r="R2564" i="64"/>
  <c r="L3164" i="64"/>
  <c r="L968" i="64"/>
  <c r="R970" i="64"/>
  <c r="U1959" i="64"/>
  <c r="L2070" i="64"/>
  <c r="N344" i="64"/>
  <c r="R1373" i="64"/>
  <c r="P1244" i="64"/>
  <c r="R817" i="64"/>
  <c r="U817" i="64" s="1"/>
  <c r="R2381" i="64"/>
  <c r="R2384" i="64"/>
  <c r="U2385" i="64" s="1"/>
  <c r="P1122" i="64"/>
  <c r="N1688" i="64"/>
  <c r="U2947" i="64"/>
  <c r="U2763" i="64"/>
  <c r="Q3113" i="62"/>
  <c r="R585" i="64"/>
  <c r="R807" i="64"/>
  <c r="R552" i="64"/>
  <c r="N1392" i="64"/>
  <c r="P645" i="64"/>
  <c r="R1170" i="64"/>
  <c r="U1171" i="64" s="1"/>
  <c r="P1377" i="64"/>
  <c r="R1428" i="64"/>
  <c r="U3115" i="64"/>
  <c r="R3501" i="64"/>
  <c r="L3499" i="64"/>
  <c r="R3499" i="64" s="1"/>
  <c r="R1353" i="64"/>
  <c r="R1364" i="64"/>
  <c r="U1365" i="64" s="1"/>
  <c r="L1360" i="64"/>
  <c r="P2126" i="64"/>
  <c r="N1828" i="64"/>
  <c r="R3471" i="64"/>
  <c r="R480" i="64"/>
  <c r="R2577" i="64"/>
  <c r="U2577" i="64" s="1"/>
  <c r="N2951" i="64"/>
  <c r="R2380" i="64"/>
  <c r="R3344" i="64"/>
  <c r="P2404" i="64"/>
  <c r="R1885" i="64"/>
  <c r="U1885" i="64" s="1"/>
  <c r="U3933" i="64"/>
  <c r="P596" i="64"/>
  <c r="P1702" i="64"/>
  <c r="P1895" i="64"/>
  <c r="R1709" i="64"/>
  <c r="U1709" i="64" s="1"/>
  <c r="L1513" i="64"/>
  <c r="R1515" i="64"/>
  <c r="U1515" i="64" s="1"/>
  <c r="K2035" i="62"/>
  <c r="Q2037" i="62"/>
  <c r="R971" i="64"/>
  <c r="L969" i="64"/>
  <c r="Q3470" i="62"/>
  <c r="K3468" i="62"/>
  <c r="R312" i="64"/>
  <c r="U313" i="64" s="1"/>
  <c r="L1936" i="64"/>
  <c r="R1938" i="64"/>
  <c r="T423" i="62"/>
  <c r="T1265" i="62"/>
  <c r="Q1263" i="62"/>
  <c r="T1359" i="62"/>
  <c r="Q383" i="62"/>
  <c r="Q701" i="62"/>
  <c r="T701" i="62" s="1"/>
  <c r="R227" i="64"/>
  <c r="Q229" i="62"/>
  <c r="T2133" i="62"/>
  <c r="Q1969" i="62"/>
  <c r="T3331" i="62"/>
  <c r="T139" i="62"/>
  <c r="T1169" i="62"/>
  <c r="Q2290" i="62"/>
  <c r="Q1720" i="62"/>
  <c r="Q2483" i="62"/>
  <c r="Q1639" i="62"/>
  <c r="O2735" i="62"/>
  <c r="Q209" i="62"/>
  <c r="Q285" i="62"/>
  <c r="T285" i="62" s="1"/>
  <c r="O1558" i="62"/>
  <c r="Q840" i="62"/>
  <c r="Q579" i="62"/>
  <c r="Q512" i="62"/>
  <c r="T513" i="62" s="1"/>
  <c r="T1965" i="62"/>
  <c r="Q291" i="62"/>
  <c r="Q1470" i="62"/>
  <c r="M1121" i="62"/>
  <c r="Q1192" i="62"/>
  <c r="Q133" i="62"/>
  <c r="T133" i="62" s="1"/>
  <c r="Q161" i="62"/>
  <c r="T161" i="62" s="1"/>
  <c r="T635" i="62"/>
  <c r="Q1909" i="62"/>
  <c r="Q570" i="62"/>
  <c r="R777" i="64"/>
  <c r="U777" i="64" s="1"/>
  <c r="R510" i="64"/>
  <c r="P1560" i="64"/>
  <c r="R688" i="64"/>
  <c r="R1125" i="64"/>
  <c r="L1123" i="64"/>
  <c r="Q443" i="62"/>
  <c r="Q397" i="62"/>
  <c r="L711" i="64"/>
  <c r="L1090" i="64"/>
  <c r="R1090" i="64" s="1"/>
  <c r="R1092" i="64"/>
  <c r="Q441" i="62"/>
  <c r="T441" i="62" s="1"/>
  <c r="T1187" i="62"/>
  <c r="Q2252" i="62"/>
  <c r="Q407" i="62"/>
  <c r="T407" i="62" s="1"/>
  <c r="Q581" i="62"/>
  <c r="Q1217" i="62"/>
  <c r="R676" i="64"/>
  <c r="T2131" i="62"/>
  <c r="R775" i="64"/>
  <c r="R171" i="64"/>
  <c r="U171" i="64" s="1"/>
  <c r="P345" i="64"/>
  <c r="T3335" i="62"/>
  <c r="R1023" i="64"/>
  <c r="U1023" i="64" s="1"/>
  <c r="Q445" i="62"/>
  <c r="Q686" i="62"/>
  <c r="T687" i="62" s="1"/>
  <c r="Q557" i="62"/>
  <c r="K457" i="62"/>
  <c r="Q459" i="62"/>
  <c r="T459" i="62" s="1"/>
  <c r="T2209" i="62"/>
  <c r="R111" i="64"/>
  <c r="R496" i="64"/>
  <c r="U497" i="64" s="1"/>
  <c r="N1030" i="64"/>
  <c r="R804" i="64"/>
  <c r="R1406" i="64"/>
  <c r="U1407" i="64" s="1"/>
  <c r="R1119" i="64"/>
  <c r="U1119" i="64" s="1"/>
  <c r="P322" i="64"/>
  <c r="O1813" i="62"/>
  <c r="M2794" i="62"/>
  <c r="T2707" i="62"/>
  <c r="R380" i="64"/>
  <c r="Q1245" i="62"/>
  <c r="Q389" i="62"/>
  <c r="T389" i="62" s="1"/>
  <c r="R269" i="64"/>
  <c r="N919" i="64"/>
  <c r="P1013" i="64"/>
  <c r="R2661" i="64"/>
  <c r="U2661" i="64" s="1"/>
  <c r="R829" i="64"/>
  <c r="R643" i="64"/>
  <c r="U643" i="64" s="1"/>
  <c r="R464" i="64"/>
  <c r="R1163" i="64"/>
  <c r="U1163" i="64" s="1"/>
  <c r="U1323" i="64"/>
  <c r="R1701" i="64"/>
  <c r="U1701" i="64" s="1"/>
  <c r="N1654" i="64"/>
  <c r="L1969" i="64"/>
  <c r="R1971" i="64"/>
  <c r="R2097" i="64"/>
  <c r="U2097" i="64" s="1"/>
  <c r="R3148" i="64"/>
  <c r="P2794" i="64"/>
  <c r="R845" i="64"/>
  <c r="U845" i="64" s="1"/>
  <c r="R508" i="64"/>
  <c r="U509" i="64" s="1"/>
  <c r="R112" i="64"/>
  <c r="U113" i="64" s="1"/>
  <c r="R1054" i="64"/>
  <c r="U1055" i="64" s="1"/>
  <c r="R320" i="64"/>
  <c r="U321" i="64" s="1"/>
  <c r="N1193" i="64"/>
  <c r="U1823" i="64"/>
  <c r="R423" i="64"/>
  <c r="U423" i="64" s="1"/>
  <c r="R437" i="64"/>
  <c r="L879" i="64"/>
  <c r="R2113" i="64"/>
  <c r="U2113" i="64" s="1"/>
  <c r="R2659" i="64"/>
  <c r="U2659" i="64" s="1"/>
  <c r="R952" i="64"/>
  <c r="L950" i="64"/>
  <c r="R309" i="64"/>
  <c r="R56" i="64"/>
  <c r="U871" i="64"/>
  <c r="N968" i="64"/>
  <c r="R1657" i="64"/>
  <c r="L1655" i="64"/>
  <c r="R2276" i="64"/>
  <c r="R2347" i="64"/>
  <c r="R712" i="64"/>
  <c r="U713" i="64" s="1"/>
  <c r="L710" i="64"/>
  <c r="P344" i="64"/>
  <c r="R501" i="64"/>
  <c r="R1729" i="64"/>
  <c r="U1729" i="64" s="1"/>
  <c r="R1448" i="64"/>
  <c r="K2304" i="62"/>
  <c r="Q2306" i="62"/>
  <c r="T3219" i="62"/>
  <c r="R575" i="64"/>
  <c r="U575" i="64" s="1"/>
  <c r="R1210" i="64"/>
  <c r="N1280" i="64"/>
  <c r="N1765" i="64"/>
  <c r="R1021" i="64"/>
  <c r="U1021" i="64" s="1"/>
  <c r="R194" i="64"/>
  <c r="U195" i="64" s="1"/>
  <c r="R1208" i="64"/>
  <c r="U1209" i="64" s="1"/>
  <c r="R1295" i="64"/>
  <c r="U1863" i="64"/>
  <c r="U2423" i="64"/>
  <c r="R2520" i="64"/>
  <c r="U2521" i="64" s="1"/>
  <c r="U2783" i="64"/>
  <c r="U3193" i="64"/>
  <c r="U3187" i="64"/>
  <c r="R2313" i="64"/>
  <c r="U2313" i="64" s="1"/>
  <c r="R502" i="64"/>
  <c r="R997" i="64"/>
  <c r="U997" i="64" s="1"/>
  <c r="P796" i="64"/>
  <c r="P1688" i="64"/>
  <c r="R2428" i="64"/>
  <c r="U2429" i="64" s="1"/>
  <c r="U2921" i="64"/>
  <c r="R1131" i="64"/>
  <c r="R266" i="64"/>
  <c r="P1392" i="64"/>
  <c r="R1891" i="64"/>
  <c r="U1891" i="64" s="1"/>
  <c r="R424" i="64"/>
  <c r="R647" i="64"/>
  <c r="L645" i="64"/>
  <c r="R611" i="64"/>
  <c r="U611" i="64" s="1"/>
  <c r="P1319" i="64"/>
  <c r="R962" i="64"/>
  <c r="R960" i="64" s="1"/>
  <c r="L960" i="64"/>
  <c r="R1900" i="64"/>
  <c r="U1901" i="64" s="1"/>
  <c r="L2461" i="64"/>
  <c r="R2463" i="64"/>
  <c r="U2463" i="64" s="1"/>
  <c r="R3113" i="64"/>
  <c r="R1799" i="64"/>
  <c r="U3503" i="64"/>
  <c r="R1430" i="64"/>
  <c r="N1360" i="64"/>
  <c r="R1917" i="64"/>
  <c r="U3283" i="64"/>
  <c r="P1828" i="64"/>
  <c r="R1906" i="64"/>
  <c r="U1907" i="64" s="1"/>
  <c r="L3469" i="64"/>
  <c r="R1777" i="64"/>
  <c r="L1775" i="64"/>
  <c r="R1792" i="64"/>
  <c r="U1793" i="64" s="1"/>
  <c r="U3069" i="64"/>
  <c r="U3481" i="64"/>
  <c r="R385" i="64"/>
  <c r="N2404" i="64"/>
  <c r="R2139" i="64"/>
  <c r="U2139" i="64" s="1"/>
  <c r="R3250" i="64"/>
  <c r="L3238" i="64"/>
  <c r="R3238" i="64" s="1"/>
  <c r="R1232" i="64"/>
  <c r="U1233" i="64" s="1"/>
  <c r="N1513" i="64"/>
  <c r="Q426" i="62"/>
  <c r="T427" i="62" s="1"/>
  <c r="U2989" i="64"/>
  <c r="R693" i="64"/>
  <c r="U693" i="64" s="1"/>
  <c r="K683" i="62"/>
  <c r="Q125" i="62"/>
  <c r="T125" i="62" s="1"/>
  <c r="Q1031" i="62"/>
  <c r="Q1689" i="62"/>
  <c r="Q989" i="62"/>
  <c r="R2148" i="64"/>
  <c r="U2149" i="64" s="1"/>
  <c r="Q190" i="62"/>
  <c r="T191" i="62" s="1"/>
  <c r="Q1216" i="62"/>
  <c r="T453" i="62"/>
  <c r="Q595" i="62"/>
  <c r="Q969" i="62"/>
  <c r="K2402" i="62"/>
  <c r="Q2404" i="62"/>
  <c r="T963" i="62"/>
  <c r="Q600" i="62"/>
  <c r="T601" i="62" s="1"/>
  <c r="K597" i="62"/>
  <c r="Q599" i="62"/>
  <c r="T599" i="62" s="1"/>
  <c r="O1121" i="62"/>
  <c r="T2761" i="62"/>
  <c r="Q102" i="62"/>
  <c r="T103" i="62" s="1"/>
  <c r="T1063" i="62"/>
  <c r="Q1895" i="62"/>
  <c r="K2592" i="62"/>
  <c r="Q2594" i="62"/>
  <c r="R371" i="64"/>
  <c r="U371" i="64" s="1"/>
  <c r="Q174" i="62"/>
  <c r="T175" i="62" s="1"/>
  <c r="Q235" i="62"/>
  <c r="T235" i="62" s="1"/>
  <c r="K233" i="62"/>
  <c r="Q979" i="62"/>
  <c r="Q934" i="62"/>
  <c r="K932" i="62"/>
  <c r="Q2788" i="62"/>
  <c r="L94" i="64"/>
  <c r="T1371" i="62"/>
  <c r="Q254" i="62"/>
  <c r="M1278" i="62"/>
  <c r="Q879" i="62"/>
  <c r="Q373" i="62"/>
  <c r="T373" i="62" s="1"/>
  <c r="O344" i="62"/>
  <c r="O342" i="62" s="1"/>
  <c r="K412" i="62"/>
  <c r="T747" i="62"/>
  <c r="Q417" i="62"/>
  <c r="T417" i="62" s="1"/>
  <c r="T1885" i="62"/>
  <c r="T1911" i="62"/>
  <c r="Q703" i="62"/>
  <c r="Q1523" i="62"/>
  <c r="R395" i="64"/>
  <c r="U395" i="64" s="1"/>
  <c r="R494" i="64"/>
  <c r="Q2340" i="62"/>
  <c r="K2338" i="62"/>
  <c r="R1147" i="64"/>
  <c r="R367" i="64"/>
  <c r="R895" i="64"/>
  <c r="U895" i="64" s="1"/>
  <c r="N1123" i="64"/>
  <c r="R1454" i="64"/>
  <c r="U1455" i="64" s="1"/>
  <c r="Q247" i="62"/>
  <c r="Q3519" i="62"/>
  <c r="Q1843" i="62"/>
  <c r="Q2370" i="62"/>
  <c r="T2783" i="62"/>
  <c r="R472" i="64"/>
  <c r="U473" i="64" s="1"/>
  <c r="L1376" i="64"/>
  <c r="R1182" i="64"/>
  <c r="U1183" i="64" s="1"/>
  <c r="Q381" i="62"/>
  <c r="T381" i="62" s="1"/>
  <c r="T1771" i="62"/>
  <c r="Q2071" i="62"/>
  <c r="L946" i="64"/>
  <c r="R948" i="64"/>
  <c r="R946" i="64" s="1"/>
  <c r="P1061" i="64"/>
  <c r="R2496" i="64"/>
  <c r="U2497" i="64" s="1"/>
  <c r="Q304" i="62"/>
  <c r="M457" i="62"/>
  <c r="Q2789" i="62"/>
  <c r="Q2220" i="62"/>
  <c r="R1004" i="64"/>
  <c r="L1002" i="64"/>
  <c r="R1002" i="64" s="1"/>
  <c r="Q3137" i="62"/>
  <c r="L1030" i="64"/>
  <c r="R1032" i="64"/>
  <c r="T923" i="62"/>
  <c r="T2335" i="62"/>
  <c r="R577" i="64"/>
  <c r="R1644" i="64"/>
  <c r="U1645" i="64" s="1"/>
  <c r="Q2360" i="62"/>
  <c r="M2592" i="62"/>
  <c r="Q2036" i="62"/>
  <c r="K2034" i="62"/>
  <c r="T3117" i="62"/>
  <c r="U791" i="64"/>
  <c r="R373" i="64"/>
  <c r="U373" i="64" s="1"/>
  <c r="R122" i="64"/>
  <c r="R830" i="64"/>
  <c r="U831" i="64" s="1"/>
  <c r="R758" i="64"/>
  <c r="U759" i="64" s="1"/>
  <c r="R607" i="64"/>
  <c r="L1193" i="64"/>
  <c r="R1661" i="64"/>
  <c r="U1661" i="64" s="1"/>
  <c r="U1017" i="64"/>
  <c r="R1291" i="64"/>
  <c r="R1641" i="64"/>
  <c r="L1639" i="64"/>
  <c r="R1610" i="64"/>
  <c r="U1611" i="64" s="1"/>
  <c r="P1654" i="64"/>
  <c r="N1969" i="64"/>
  <c r="R477" i="64"/>
  <c r="P1193" i="64"/>
  <c r="R1444" i="64"/>
  <c r="U2059" i="64"/>
  <c r="R2368" i="64"/>
  <c r="R3203" i="64"/>
  <c r="U3203" i="64" s="1"/>
  <c r="U3039" i="64"/>
  <c r="L683" i="64"/>
  <c r="R685" i="64"/>
  <c r="U685" i="64" s="1"/>
  <c r="R1832" i="64"/>
  <c r="R1552" i="64"/>
  <c r="R3188" i="64"/>
  <c r="U3189" i="64" s="1"/>
  <c r="N950" i="64"/>
  <c r="R268" i="64"/>
  <c r="P968" i="64"/>
  <c r="R1397" i="64"/>
  <c r="R1188" i="64"/>
  <c r="P1655" i="64"/>
  <c r="Q1596" i="62"/>
  <c r="R506" i="64"/>
  <c r="R57" i="64"/>
  <c r="N710" i="64"/>
  <c r="R1167" i="64"/>
  <c r="U1167" i="64" s="1"/>
  <c r="R671" i="64"/>
  <c r="U671" i="64" s="1"/>
  <c r="R2369" i="64"/>
  <c r="R1211" i="64"/>
  <c r="R285" i="64"/>
  <c r="R105" i="64"/>
  <c r="L1280" i="64"/>
  <c r="R1282" i="64"/>
  <c r="U1283" i="64" s="1"/>
  <c r="R1767" i="64"/>
  <c r="U1767" i="64" s="1"/>
  <c r="L1765" i="64"/>
  <c r="R1571" i="64"/>
  <c r="U1571" i="64" s="1"/>
  <c r="R479" i="64"/>
  <c r="R1417" i="64"/>
  <c r="R2225" i="64"/>
  <c r="U2225" i="64" s="1"/>
  <c r="U3195" i="64"/>
  <c r="R1218" i="64"/>
  <c r="U1219" i="64" s="1"/>
  <c r="L1216" i="64"/>
  <c r="R286" i="64"/>
  <c r="R578" i="64"/>
  <c r="U579" i="64" s="1"/>
  <c r="R2476" i="64"/>
  <c r="U2477" i="64" s="1"/>
  <c r="R2620" i="64"/>
  <c r="U2621" i="64" s="1"/>
  <c r="R528" i="64"/>
  <c r="R156" i="64"/>
  <c r="R1141" i="64"/>
  <c r="U1141" i="64" s="1"/>
  <c r="L1523" i="64"/>
  <c r="R1640" i="64"/>
  <c r="L1638" i="64"/>
  <c r="L2036" i="64"/>
  <c r="R254" i="64"/>
  <c r="U255" i="64" s="1"/>
  <c r="N645" i="64"/>
  <c r="R241" i="64"/>
  <c r="U241" i="64" s="1"/>
  <c r="R1776" i="64"/>
  <c r="L1774" i="64"/>
  <c r="R2638" i="64"/>
  <c r="U2639" i="64" s="1"/>
  <c r="R1566" i="64"/>
  <c r="U1567" i="64" s="1"/>
  <c r="R1806" i="64"/>
  <c r="R1575" i="64"/>
  <c r="R1724" i="64"/>
  <c r="R625" i="64"/>
  <c r="U625" i="64" s="1"/>
  <c r="R912" i="64"/>
  <c r="R1673" i="64"/>
  <c r="L1671" i="64"/>
  <c r="U3281" i="64"/>
  <c r="R1780" i="64"/>
  <c r="R1849" i="64"/>
  <c r="R487" i="64"/>
  <c r="N1775" i="64"/>
  <c r="R2382" i="64"/>
  <c r="U2383" i="64" s="1"/>
  <c r="U2791" i="64"/>
  <c r="L1794" i="64"/>
  <c r="R1798" i="64"/>
  <c r="R1794" i="64" s="1"/>
  <c r="R2051" i="64"/>
  <c r="U2051" i="64" s="1"/>
  <c r="R1686" i="64"/>
  <c r="U1687" i="64" s="1"/>
  <c r="L2404" i="64"/>
  <c r="R2406" i="64"/>
  <c r="U2407" i="64" s="1"/>
  <c r="R2147" i="64"/>
  <c r="U2147" i="64" s="1"/>
  <c r="R1067" i="64"/>
  <c r="U1067" i="64" s="1"/>
  <c r="R2439" i="64"/>
  <c r="U2439" i="64" s="1"/>
  <c r="R1716" i="64"/>
  <c r="U1717" i="64" s="1"/>
  <c r="R1583" i="64"/>
  <c r="P1513" i="64"/>
  <c r="T749" i="62"/>
  <c r="T471" i="62"/>
  <c r="M1559" i="62"/>
  <c r="R2006" i="64"/>
  <c r="U2007" i="64" s="1"/>
  <c r="L2004" i="64"/>
  <c r="R2004" i="64" s="1"/>
  <c r="P840" i="64"/>
  <c r="Q278" i="62"/>
  <c r="Q294" i="62"/>
  <c r="Q437" i="62"/>
  <c r="T437" i="62" s="1"/>
  <c r="Q536" i="62"/>
  <c r="T537" i="62" s="1"/>
  <c r="Q535" i="62"/>
  <c r="T535" i="62" s="1"/>
  <c r="Q405" i="62"/>
  <c r="T405" i="62" s="1"/>
  <c r="K218" i="62"/>
  <c r="Q1084" i="62"/>
  <c r="K1082" i="62"/>
  <c r="T2063" i="62"/>
  <c r="Q303" i="62"/>
  <c r="Q588" i="62"/>
  <c r="Q1432" i="62"/>
  <c r="T961" i="62"/>
  <c r="T1385" i="62"/>
  <c r="Q1584" i="62"/>
  <c r="M94" i="62"/>
  <c r="Q702" i="62"/>
  <c r="T1119" i="62"/>
  <c r="Q1099" i="62"/>
  <c r="Q1419" i="62"/>
  <c r="Q1090" i="62"/>
  <c r="Q1061" i="62"/>
  <c r="T1293" i="62"/>
  <c r="M233" i="62"/>
  <c r="Q126" i="62"/>
  <c r="T127" i="62" s="1"/>
  <c r="K596" i="62"/>
  <c r="K344" i="62"/>
  <c r="Q346" i="62"/>
  <c r="T347" i="62" s="1"/>
  <c r="T1527" i="62"/>
  <c r="Q1829" i="62"/>
  <c r="T1829" i="62" s="1"/>
  <c r="R294" i="64"/>
  <c r="L1703" i="64"/>
  <c r="P1123" i="64"/>
  <c r="U1001" i="64"/>
  <c r="R999" i="64"/>
  <c r="U999" i="64" s="1"/>
  <c r="R1431" i="64"/>
  <c r="Q558" i="62"/>
  <c r="T559" i="62" s="1"/>
  <c r="Q408" i="62"/>
  <c r="T409" i="62" s="1"/>
  <c r="K1278" i="62"/>
  <c r="Q1280" i="62"/>
  <c r="T3521" i="62"/>
  <c r="Q259" i="62"/>
  <c r="Q189" i="62"/>
  <c r="T189" i="62" s="1"/>
  <c r="Q3225" i="62"/>
  <c r="R507" i="64"/>
  <c r="R162" i="64"/>
  <c r="Q374" i="62"/>
  <c r="Q51" i="62"/>
  <c r="T51" i="62" s="1"/>
  <c r="R1093" i="64"/>
  <c r="L1091" i="64"/>
  <c r="L1046" i="64"/>
  <c r="R1048" i="64"/>
  <c r="U1049" i="64" s="1"/>
  <c r="T2075" i="62"/>
  <c r="T2791" i="62"/>
  <c r="Q3136" i="62"/>
  <c r="R1109" i="64"/>
  <c r="U1109" i="64" s="1"/>
  <c r="Q261" i="62"/>
  <c r="Q1306" i="62"/>
  <c r="T2333" i="62"/>
  <c r="R1510" i="64"/>
  <c r="U1511" i="64" s="1"/>
  <c r="R450" i="64"/>
  <c r="Q3626" i="62"/>
  <c r="K3624" i="62"/>
  <c r="R921" i="64"/>
  <c r="L919" i="64"/>
  <c r="L1007" i="64"/>
  <c r="R1009" i="64"/>
  <c r="R2310" i="64"/>
  <c r="L2306" i="64"/>
  <c r="U3109" i="64"/>
  <c r="Q2595" i="62"/>
  <c r="K2593" i="62"/>
  <c r="R2377" i="64"/>
  <c r="U2377" i="64" s="1"/>
  <c r="R638" i="64"/>
  <c r="U639" i="64" s="1"/>
  <c r="L1419" i="64"/>
  <c r="R2180" i="64"/>
  <c r="U2181" i="64" s="1"/>
  <c r="U2977" i="64"/>
  <c r="R3470" i="64"/>
  <c r="L3468" i="64"/>
  <c r="N683" i="64"/>
  <c r="R1343" i="64"/>
  <c r="U1343" i="64" s="1"/>
  <c r="R1815" i="64"/>
  <c r="P950" i="64"/>
  <c r="R581" i="64"/>
  <c r="R1479" i="64"/>
  <c r="U1479" i="64" s="1"/>
  <c r="U1893" i="64"/>
  <c r="U2613" i="64"/>
  <c r="P710" i="64"/>
  <c r="R1101" i="64"/>
  <c r="U1101" i="64" s="1"/>
  <c r="L1099" i="64"/>
  <c r="R1099" i="64" s="1"/>
  <c r="U2895" i="64"/>
  <c r="R662" i="64"/>
  <c r="R1550" i="64"/>
  <c r="U1551" i="64" s="1"/>
  <c r="L1546" i="64"/>
  <c r="P1280" i="64"/>
  <c r="P1765" i="64"/>
  <c r="R955" i="64"/>
  <c r="U955" i="64" s="1"/>
  <c r="U2267" i="64"/>
  <c r="R2398" i="64"/>
  <c r="U2399" i="64" s="1"/>
  <c r="U3199" i="64"/>
  <c r="R980" i="64"/>
  <c r="U981" i="64" s="1"/>
  <c r="L978" i="64"/>
  <c r="N1216" i="64"/>
  <c r="R505" i="64"/>
  <c r="R798" i="64"/>
  <c r="L796" i="64"/>
  <c r="U2499" i="64"/>
  <c r="U2173" i="64"/>
  <c r="Q3250" i="62"/>
  <c r="K3238" i="62"/>
  <c r="Q3238" i="62" s="1"/>
  <c r="R755" i="64"/>
  <c r="U1525" i="64"/>
  <c r="N1638" i="64"/>
  <c r="R249" i="64"/>
  <c r="R822" i="64"/>
  <c r="U823" i="64" s="1"/>
  <c r="R1214" i="64"/>
  <c r="U1215" i="64" s="1"/>
  <c r="R1568" i="64"/>
  <c r="U1569" i="64" s="1"/>
  <c r="R1352" i="64"/>
  <c r="N1774" i="64"/>
  <c r="N1671" i="64"/>
  <c r="R108" i="64"/>
  <c r="U1953" i="64"/>
  <c r="R2789" i="64"/>
  <c r="U2325" i="64"/>
  <c r="R2952" i="64"/>
  <c r="L2950" i="64"/>
  <c r="L1720" i="64"/>
  <c r="R1722" i="64"/>
  <c r="U1723" i="64" s="1"/>
  <c r="L1795" i="64"/>
  <c r="R1797" i="64"/>
  <c r="U547" i="64"/>
  <c r="R3287" i="64"/>
  <c r="N2950" i="64"/>
  <c r="L1909" i="64"/>
  <c r="R1911" i="64"/>
  <c r="T3283" i="62"/>
  <c r="L1306" i="64"/>
  <c r="R1306" i="64" s="1"/>
  <c r="R1308" i="64"/>
  <c r="U1309" i="64" s="1"/>
  <c r="N840" i="64"/>
  <c r="R1930" i="64"/>
  <c r="U1931" i="64" s="1"/>
  <c r="L1928" i="64"/>
  <c r="R1563" i="64"/>
  <c r="L1561" i="64"/>
  <c r="L656" i="64"/>
  <c r="R658" i="64"/>
  <c r="T1673" i="62"/>
  <c r="M709" i="62"/>
  <c r="L2482" i="64"/>
  <c r="Q22" i="62"/>
  <c r="T23" i="62" s="1"/>
  <c r="K20" i="62"/>
  <c r="Q556" i="62"/>
  <c r="Q587" i="62"/>
  <c r="Q398" i="62"/>
  <c r="Q547" i="62"/>
  <c r="K545" i="62"/>
  <c r="M2951" i="62"/>
  <c r="Q101" i="62"/>
  <c r="T101" i="62" s="1"/>
  <c r="T2861" i="62"/>
  <c r="O233" i="62"/>
  <c r="Q664" i="62"/>
  <c r="T1759" i="62"/>
  <c r="T2347" i="62"/>
  <c r="K1812" i="62"/>
  <c r="Q1814" i="62"/>
  <c r="Q1936" i="62"/>
  <c r="Q1522" i="62"/>
  <c r="M344" i="62"/>
  <c r="Q1597" i="62"/>
  <c r="O413" i="62"/>
  <c r="T1981" i="62"/>
  <c r="L468" i="64"/>
  <c r="R1154" i="64"/>
  <c r="U1155" i="64" s="1"/>
  <c r="R763" i="64"/>
  <c r="U763" i="64" s="1"/>
  <c r="R1191" i="64"/>
  <c r="Q3251" i="62"/>
  <c r="K3239" i="62"/>
  <c r="Q3239" i="62" s="1"/>
  <c r="R910" i="64"/>
  <c r="U911" i="64" s="1"/>
  <c r="Q47" i="62"/>
  <c r="M2196" i="62"/>
  <c r="Q561" i="62"/>
  <c r="T561" i="62" s="1"/>
  <c r="R34" i="64"/>
  <c r="U35" i="64" s="1"/>
  <c r="R2141" i="64"/>
  <c r="U2141" i="64" s="1"/>
  <c r="R1024" i="64"/>
  <c r="U1025" i="64" s="1"/>
  <c r="R803" i="64"/>
  <c r="Q245" i="62"/>
  <c r="R696" i="64"/>
  <c r="U697" i="64" s="1"/>
  <c r="R1078" i="64"/>
  <c r="U1079" i="64" s="1"/>
  <c r="T2695" i="62"/>
  <c r="R947" i="64"/>
  <c r="R324" i="64"/>
  <c r="U325" i="64" s="1"/>
  <c r="L322" i="64"/>
  <c r="R650" i="64"/>
  <c r="U651" i="64" s="1"/>
  <c r="L644" i="64"/>
  <c r="U1301" i="64"/>
  <c r="Q574" i="62"/>
  <c r="T575" i="62" s="1"/>
  <c r="R274" i="64"/>
  <c r="R39" i="64"/>
  <c r="U39" i="64" s="1"/>
  <c r="L544" i="64"/>
  <c r="T2767" i="62"/>
  <c r="R462" i="64"/>
  <c r="R982" i="64"/>
  <c r="U983" i="64" s="1"/>
  <c r="T2219" i="62"/>
  <c r="M2402" i="62"/>
  <c r="R289" i="64"/>
  <c r="R1359" i="64"/>
  <c r="Q2161" i="62"/>
  <c r="Q315" i="62"/>
  <c r="T3151" i="62"/>
  <c r="R291" i="64"/>
  <c r="N1007" i="64"/>
  <c r="R1861" i="64"/>
  <c r="L1859" i="64"/>
  <c r="R3225" i="64"/>
  <c r="U3559" i="64"/>
  <c r="T2603" i="62"/>
  <c r="R833" i="64"/>
  <c r="U833" i="64" s="1"/>
  <c r="R244" i="64"/>
  <c r="R1382" i="64"/>
  <c r="U1383" i="64" s="1"/>
  <c r="R1388" i="64"/>
  <c r="L1871" i="64"/>
  <c r="L2371" i="64"/>
  <c r="R2373" i="64"/>
  <c r="U2373" i="64" s="1"/>
  <c r="R1993" i="64"/>
  <c r="U1993" i="64" s="1"/>
  <c r="R1769" i="64"/>
  <c r="R2721" i="64"/>
  <c r="U2721" i="64" s="1"/>
  <c r="R1340" i="64"/>
  <c r="R802" i="64"/>
  <c r="R1250" i="64"/>
  <c r="R1883" i="64"/>
  <c r="U1883" i="64" s="1"/>
  <c r="L1881" i="64"/>
  <c r="U2511" i="64"/>
  <c r="P683" i="64"/>
  <c r="R511" i="64"/>
  <c r="R1400" i="64"/>
  <c r="U1401" i="64" s="1"/>
  <c r="L3165" i="64"/>
  <c r="R1443" i="64"/>
  <c r="R1942" i="64"/>
  <c r="U1943" i="64" s="1"/>
  <c r="R2095" i="64"/>
  <c r="U2095" i="64" s="1"/>
  <c r="U3049" i="64"/>
  <c r="U3163" i="64"/>
  <c r="R3626" i="64"/>
  <c r="L3624" i="64"/>
  <c r="R3624" i="64" s="1"/>
  <c r="R691" i="64"/>
  <c r="U691" i="64" s="1"/>
  <c r="R1008" i="64"/>
  <c r="R1006" i="64" s="1"/>
  <c r="L1006" i="64"/>
  <c r="R1203" i="64"/>
  <c r="R460" i="64"/>
  <c r="U461" i="64" s="1"/>
  <c r="U2013" i="64"/>
  <c r="R2011" i="64"/>
  <c r="U2011" i="64" s="1"/>
  <c r="U2121" i="64"/>
  <c r="L3197" i="64"/>
  <c r="N978" i="64"/>
  <c r="P1216" i="64"/>
  <c r="L1114" i="64"/>
  <c r="R1114" i="64" s="1"/>
  <c r="R1116" i="64"/>
  <c r="N796" i="64"/>
  <c r="L2171" i="64"/>
  <c r="R2171" i="64" s="1"/>
  <c r="U2959" i="64"/>
  <c r="U2871" i="64"/>
  <c r="R3518" i="64"/>
  <c r="U3519" i="64" s="1"/>
  <c r="P1638" i="64"/>
  <c r="Q562" i="62"/>
  <c r="K2794" i="62"/>
  <c r="Q2796" i="62"/>
  <c r="R722" i="64"/>
  <c r="U723" i="64" s="1"/>
  <c r="N1522" i="64"/>
  <c r="P1774" i="64"/>
  <c r="P1585" i="64"/>
  <c r="R1341" i="64"/>
  <c r="R2466" i="64"/>
  <c r="U2467" i="64" s="1"/>
  <c r="L2460" i="64"/>
  <c r="P1671" i="64"/>
  <c r="R2689" i="64"/>
  <c r="U3473" i="64"/>
  <c r="P1775" i="64"/>
  <c r="R1229" i="64"/>
  <c r="U1229" i="64" s="1"/>
  <c r="R2323" i="64"/>
  <c r="R1370" i="64"/>
  <c r="R2358" i="64"/>
  <c r="U2359" i="64" s="1"/>
  <c r="L3285" i="64"/>
  <c r="R1589" i="64"/>
  <c r="U1589" i="64" s="1"/>
  <c r="R308" i="64"/>
  <c r="R1913" i="64"/>
  <c r="N1909" i="64"/>
  <c r="Q796" i="62"/>
  <c r="R416" i="64"/>
  <c r="U417" i="64" s="1"/>
  <c r="R1130" i="64"/>
  <c r="R599" i="64"/>
  <c r="L597" i="64"/>
  <c r="R1005" i="64"/>
  <c r="L1003" i="64"/>
  <c r="R1003" i="64" s="1"/>
  <c r="Q1281" i="62"/>
  <c r="K1279" i="62"/>
  <c r="K345" i="62"/>
  <c r="Q564" i="62"/>
  <c r="K2735" i="62"/>
  <c r="Q2737" i="62"/>
  <c r="R368" i="64"/>
  <c r="U369" i="64" s="1"/>
  <c r="M20" i="62"/>
  <c r="Q1392" i="62"/>
  <c r="T507" i="62"/>
  <c r="Q1670" i="62"/>
  <c r="O218" i="62"/>
  <c r="Q382" i="62"/>
  <c r="Q585" i="62"/>
  <c r="T585" i="62" s="1"/>
  <c r="Q1859" i="62"/>
  <c r="T1575" i="62"/>
  <c r="T1695" i="62"/>
  <c r="Q185" i="62"/>
  <c r="T185" i="62" s="1"/>
  <c r="M545" i="62"/>
  <c r="Q480" i="62"/>
  <c r="T481" i="62" s="1"/>
  <c r="Q1979" i="62"/>
  <c r="T2739" i="62"/>
  <c r="Q1655" i="62"/>
  <c r="R874" i="64"/>
  <c r="U875" i="64" s="1"/>
  <c r="Q134" i="62"/>
  <c r="T135" i="62" s="1"/>
  <c r="Q1688" i="62"/>
  <c r="Q1702" i="62"/>
  <c r="Q688" i="62"/>
  <c r="Q1319" i="62"/>
  <c r="T2523" i="62"/>
  <c r="Q288" i="62"/>
  <c r="T289" i="62" s="1"/>
  <c r="K709" i="62"/>
  <c r="Q711" i="62"/>
  <c r="K469" i="62"/>
  <c r="Q1765" i="62"/>
  <c r="Q182" i="62"/>
  <c r="T183" i="62" s="1"/>
  <c r="Q472" i="62"/>
  <c r="T473" i="62" s="1"/>
  <c r="Q85" i="62"/>
  <c r="M933" i="62"/>
  <c r="Q295" i="62"/>
  <c r="Q2833" i="62"/>
  <c r="R583" i="64"/>
  <c r="U583" i="64" s="1"/>
  <c r="Q573" i="62"/>
  <c r="R513" i="64"/>
  <c r="R503" i="64"/>
  <c r="Q181" i="62"/>
  <c r="T181" i="62" s="1"/>
  <c r="Q593" i="62"/>
  <c r="T593" i="62" s="1"/>
  <c r="T1587" i="62"/>
  <c r="R58" i="64"/>
  <c r="U59" i="64" s="1"/>
  <c r="R555" i="64"/>
  <c r="O2338" i="62"/>
  <c r="Q3444" i="62"/>
  <c r="K3418" i="62"/>
  <c r="Q3418" i="62" s="1"/>
  <c r="R245" i="64"/>
  <c r="Q3224" i="62"/>
  <c r="Q226" i="62"/>
  <c r="T227" i="62" s="1"/>
  <c r="R720" i="64"/>
  <c r="U189" i="64"/>
  <c r="Q256" i="62"/>
  <c r="T257" i="62" s="1"/>
  <c r="R60" i="64"/>
  <c r="R251" i="64"/>
  <c r="U251" i="64" s="1"/>
  <c r="L1061" i="64"/>
  <c r="R1063" i="64"/>
  <c r="U1063" i="64" s="1"/>
  <c r="R463" i="64"/>
  <c r="Q283" i="62"/>
  <c r="Q624" i="62"/>
  <c r="T625" i="62" s="1"/>
  <c r="Q264" i="62"/>
  <c r="T265" i="62" s="1"/>
  <c r="R561" i="64"/>
  <c r="U561" i="64" s="1"/>
  <c r="T2517" i="62"/>
  <c r="L218" i="64"/>
  <c r="T3073" i="62"/>
  <c r="U891" i="64"/>
  <c r="R1595" i="64"/>
  <c r="U1595" i="64" s="1"/>
  <c r="Q271" i="62"/>
  <c r="R129" i="64"/>
  <c r="R206" i="64"/>
  <c r="U207" i="64" s="1"/>
  <c r="Q163" i="62"/>
  <c r="Q53" i="62"/>
  <c r="Q272" i="62"/>
  <c r="T273" i="62" s="1"/>
  <c r="R715" i="64"/>
  <c r="U715" i="64" s="1"/>
  <c r="T2627" i="62"/>
  <c r="R352" i="64"/>
  <c r="U77" i="64"/>
  <c r="L457" i="64"/>
  <c r="R459" i="64"/>
  <c r="R1386" i="64"/>
  <c r="U1387" i="64" s="1"/>
  <c r="Q341" i="62"/>
  <c r="T2163" i="62"/>
  <c r="R800" i="64"/>
  <c r="U801" i="64" s="1"/>
  <c r="K3625" i="62"/>
  <c r="Q3627" i="62"/>
  <c r="Q350" i="62"/>
  <c r="O3147" i="62"/>
  <c r="R649" i="64"/>
  <c r="U649" i="64" s="1"/>
  <c r="P1007" i="64"/>
  <c r="N1859" i="64"/>
  <c r="R1334" i="64"/>
  <c r="U1335" i="64" s="1"/>
  <c r="U1847" i="64"/>
  <c r="R1741" i="64"/>
  <c r="R2395" i="64"/>
  <c r="P2306" i="64"/>
  <c r="P2304" i="64" s="1"/>
  <c r="R2537" i="64"/>
  <c r="U2537" i="64" s="1"/>
  <c r="R827" i="64"/>
  <c r="U827" i="64" s="1"/>
  <c r="L1318" i="64"/>
  <c r="R1320" i="64"/>
  <c r="R1367" i="64"/>
  <c r="U1367" i="64" s="1"/>
  <c r="R1445" i="64"/>
  <c r="N2371" i="64"/>
  <c r="N2339" i="64" s="1"/>
  <c r="R2637" i="64"/>
  <c r="R1424" i="64"/>
  <c r="R1447" i="64"/>
  <c r="U1447" i="64" s="1"/>
  <c r="L2161" i="64"/>
  <c r="R2161" i="64" s="1"/>
  <c r="U2605" i="64"/>
  <c r="U1435" i="64"/>
  <c r="R1164" i="64"/>
  <c r="U1165" i="64" s="1"/>
  <c r="R1852" i="64"/>
  <c r="U1853" i="64" s="1"/>
  <c r="U2997" i="64"/>
  <c r="U453" i="64"/>
  <c r="R736" i="64"/>
  <c r="U1507" i="64"/>
  <c r="U2473" i="64"/>
  <c r="U2669" i="64"/>
  <c r="U3029" i="64"/>
  <c r="R537" i="64"/>
  <c r="R965" i="64"/>
  <c r="R907" i="64"/>
  <c r="U907" i="64" s="1"/>
  <c r="R1206" i="64"/>
  <c r="U1207" i="64" s="1"/>
  <c r="R1739" i="64"/>
  <c r="U1739" i="64" s="1"/>
  <c r="R1356" i="64"/>
  <c r="U1357" i="64" s="1"/>
  <c r="R1613" i="64"/>
  <c r="U1613" i="64" s="1"/>
  <c r="R42" i="64"/>
  <c r="Q3286" i="62"/>
  <c r="R134" i="64"/>
  <c r="R1449" i="64"/>
  <c r="L840" i="64"/>
  <c r="R842" i="64"/>
  <c r="P1546" i="64"/>
  <c r="R1564" i="64"/>
  <c r="U1565" i="64" s="1"/>
  <c r="R455" i="64"/>
  <c r="R119" i="64"/>
  <c r="U119" i="64" s="1"/>
  <c r="R1439" i="64"/>
  <c r="U1439" i="64" s="1"/>
  <c r="R1512" i="64"/>
  <c r="U3065" i="64"/>
  <c r="P978" i="64"/>
  <c r="L20" i="64"/>
  <c r="P2307" i="64"/>
  <c r="P2305" i="64" s="1"/>
  <c r="Q280" i="62"/>
  <c r="T281" i="62" s="1"/>
  <c r="R208" i="64"/>
  <c r="R1266" i="64"/>
  <c r="L2037" i="64"/>
  <c r="U2481" i="64"/>
  <c r="R491" i="64"/>
  <c r="R526" i="64"/>
  <c r="U527" i="64" s="1"/>
  <c r="R1580" i="64"/>
  <c r="U1581" i="64" s="1"/>
  <c r="R1587" i="64"/>
  <c r="L1585" i="64"/>
  <c r="R2785" i="64"/>
  <c r="U2785" i="64" s="1"/>
  <c r="N2460" i="64"/>
  <c r="R335" i="64"/>
  <c r="U335" i="64" s="1"/>
  <c r="R1926" i="64"/>
  <c r="L2483" i="64"/>
  <c r="Q3112" i="62"/>
  <c r="L1800" i="64"/>
  <c r="R1804" i="64"/>
  <c r="R2458" i="64"/>
  <c r="U2459" i="64" s="1"/>
  <c r="L2951" i="64"/>
  <c r="R2953" i="64"/>
  <c r="U3333" i="64"/>
  <c r="R1519" i="64"/>
  <c r="R2586" i="64"/>
  <c r="U2587" i="64" s="1"/>
  <c r="R2233" i="64"/>
  <c r="U2233" i="64" s="1"/>
  <c r="L2649" i="64"/>
  <c r="R556" i="64"/>
  <c r="U557" i="64" s="1"/>
  <c r="N1720" i="64"/>
  <c r="P1795" i="64"/>
  <c r="R1039" i="64"/>
  <c r="L1037" i="64"/>
  <c r="U3703" i="64"/>
  <c r="R243" i="64"/>
  <c r="U243" i="64" s="1"/>
  <c r="R2740" i="64"/>
  <c r="U2741" i="64" s="1"/>
  <c r="R3149" i="64"/>
  <c r="R2636" i="64"/>
  <c r="R1161" i="64"/>
  <c r="R1886" i="64"/>
  <c r="U1887" i="64" s="1"/>
  <c r="R2715" i="64"/>
  <c r="P1909" i="64"/>
  <c r="U3289" i="64"/>
  <c r="Q2787" i="60"/>
  <c r="Q1853" i="60"/>
  <c r="N1526" i="60"/>
  <c r="Q1579" i="60"/>
  <c r="N1115" i="60"/>
  <c r="Q1115" i="60" s="1"/>
  <c r="H1087" i="60"/>
  <c r="Q1747" i="60"/>
  <c r="Q1511" i="60"/>
  <c r="L2343" i="60"/>
  <c r="Q2809" i="60"/>
  <c r="N2280" i="60"/>
  <c r="L1283" i="60"/>
  <c r="Q2159" i="60"/>
  <c r="Q843" i="60"/>
  <c r="Q3897" i="60"/>
  <c r="Q1929" i="60"/>
  <c r="L2200" i="60"/>
  <c r="Q1815" i="60"/>
  <c r="N3782" i="60"/>
  <c r="Q3419" i="60"/>
  <c r="Q1993" i="60"/>
  <c r="N3168" i="60"/>
  <c r="Q2399" i="60"/>
  <c r="Q2237" i="60"/>
  <c r="N1912" i="60"/>
  <c r="Q3887" i="60"/>
  <c r="N3783" i="60"/>
  <c r="Q2117" i="60"/>
  <c r="N2202" i="60"/>
  <c r="Q1603" i="60"/>
  <c r="Q2725" i="60"/>
  <c r="N2165" i="60"/>
  <c r="Q2539" i="60"/>
  <c r="Q417" i="60"/>
  <c r="N1380" i="60"/>
  <c r="Q1317" i="60"/>
  <c r="Q1883" i="60"/>
  <c r="N1674" i="60"/>
  <c r="Q969" i="60"/>
  <c r="Q3761" i="60"/>
  <c r="Q3689" i="60"/>
  <c r="Q2965" i="60"/>
  <c r="Q2227" i="60"/>
  <c r="Q2555" i="60"/>
  <c r="N3337" i="60"/>
  <c r="J654" i="60"/>
  <c r="Q3679" i="60"/>
  <c r="Q2353" i="60"/>
  <c r="Q921" i="60"/>
  <c r="Q2111" i="60"/>
  <c r="Q3855" i="60"/>
  <c r="Q755" i="60"/>
  <c r="N3573" i="60"/>
  <c r="Q3315" i="60"/>
  <c r="N3447" i="60"/>
  <c r="Q3189" i="60"/>
  <c r="Q2835" i="60"/>
  <c r="Q3773" i="60"/>
  <c r="Q2591" i="60"/>
  <c r="Q2761" i="60"/>
  <c r="Q2573" i="60"/>
  <c r="Q3429" i="60"/>
  <c r="Q1703" i="60"/>
  <c r="Q1535" i="60"/>
  <c r="Q2073" i="60"/>
  <c r="Q1841" i="60"/>
  <c r="Q2235" i="60"/>
  <c r="Q927" i="60"/>
  <c r="Q1289" i="60"/>
  <c r="Q781" i="60"/>
  <c r="Q1937" i="60"/>
  <c r="Q525" i="60"/>
  <c r="L937" i="60"/>
  <c r="N1311" i="60"/>
  <c r="Q451" i="60"/>
  <c r="Q365" i="60"/>
  <c r="L1816" i="60"/>
  <c r="J1816" i="60"/>
  <c r="N1040" i="60"/>
  <c r="Q3177" i="60"/>
  <c r="Q3803" i="60"/>
  <c r="Q2083" i="60"/>
  <c r="Q2193" i="60"/>
  <c r="Q3393" i="60"/>
  <c r="Q3087" i="60"/>
  <c r="N2002" i="60"/>
  <c r="N1983" i="60"/>
  <c r="Q1023" i="60"/>
  <c r="Q463" i="60"/>
  <c r="Q55" i="60"/>
  <c r="N3200" i="60"/>
  <c r="L3635" i="60"/>
  <c r="L3633" i="60" s="1"/>
  <c r="Q3485" i="60"/>
  <c r="N3539" i="60"/>
  <c r="Q3539" i="60" s="1"/>
  <c r="N3384" i="60"/>
  <c r="Q3385" i="60" s="1"/>
  <c r="Q3305" i="60"/>
  <c r="Q2687" i="60"/>
  <c r="N3140" i="60"/>
  <c r="Q2695" i="60"/>
  <c r="L3476" i="60"/>
  <c r="Q3475" i="60"/>
  <c r="N3767" i="60"/>
  <c r="Q2867" i="60"/>
  <c r="Q2181" i="60"/>
  <c r="Q2659" i="60"/>
  <c r="N3397" i="60"/>
  <c r="L2309" i="60"/>
  <c r="Q3387" i="60"/>
  <c r="N1804" i="60"/>
  <c r="Q1479" i="60"/>
  <c r="Q1521" i="60"/>
  <c r="Q1083" i="60"/>
  <c r="Q1757" i="60"/>
  <c r="Q1331" i="60"/>
  <c r="N2364" i="60"/>
  <c r="Q1835" i="60"/>
  <c r="N1932" i="60"/>
  <c r="J2407" i="60"/>
  <c r="L93" i="60"/>
  <c r="Q269" i="60"/>
  <c r="Q251" i="60"/>
  <c r="N801" i="60"/>
  <c r="Q3683" i="60"/>
  <c r="Q3727" i="60"/>
  <c r="Q2423" i="60"/>
  <c r="Q2951" i="60"/>
  <c r="Q1461" i="60"/>
  <c r="Q971" i="60"/>
  <c r="Q2897" i="60"/>
  <c r="N2295" i="60"/>
  <c r="N2074" i="60"/>
  <c r="Q1273" i="60"/>
  <c r="Q685" i="60"/>
  <c r="N1551" i="60"/>
  <c r="Q351" i="60"/>
  <c r="N3710" i="60"/>
  <c r="N3370" i="60"/>
  <c r="J3506" i="60"/>
  <c r="N3117" i="60"/>
  <c r="Q3359" i="60"/>
  <c r="Q2531" i="60"/>
  <c r="Q2751" i="60"/>
  <c r="N2465" i="60"/>
  <c r="Q2017" i="60"/>
  <c r="Q3405" i="60"/>
  <c r="Q2971" i="60"/>
  <c r="Q2069" i="60"/>
  <c r="Q2443" i="60"/>
  <c r="Q1743" i="60"/>
  <c r="N1381" i="60"/>
  <c r="Q423" i="60"/>
  <c r="N2009" i="60"/>
  <c r="Q635" i="60"/>
  <c r="Q2135" i="60"/>
  <c r="J542" i="60"/>
  <c r="N1108" i="60"/>
  <c r="N2018" i="60"/>
  <c r="Q1061" i="60"/>
  <c r="N1589" i="60"/>
  <c r="Q1037" i="60"/>
  <c r="Q3645" i="60"/>
  <c r="Q2913" i="60"/>
  <c r="Q2925" i="60"/>
  <c r="Q3707" i="60"/>
  <c r="Q2619" i="60"/>
  <c r="Q899" i="60"/>
  <c r="Q1629" i="60"/>
  <c r="Q849" i="60"/>
  <c r="N972" i="60"/>
  <c r="Q2553" i="60"/>
  <c r="N3452" i="60"/>
  <c r="Q1907" i="60"/>
  <c r="J1125" i="60"/>
  <c r="N1846" i="60"/>
  <c r="N3331" i="60"/>
  <c r="Q3509" i="60"/>
  <c r="N2837" i="60"/>
  <c r="Q2229" i="60"/>
  <c r="Q1597" i="60"/>
  <c r="N3550" i="60"/>
  <c r="Q2059" i="60"/>
  <c r="Q2033" i="60"/>
  <c r="Q915" i="60"/>
  <c r="Q619" i="60"/>
  <c r="L1086" i="60"/>
  <c r="Q29" i="60"/>
  <c r="N1527" i="60"/>
  <c r="N800" i="60"/>
  <c r="Q81" i="60"/>
  <c r="N845" i="60"/>
  <c r="N644" i="60"/>
  <c r="L542" i="60"/>
  <c r="L466" i="60" s="1"/>
  <c r="N1516" i="60"/>
  <c r="Q2161" i="60"/>
  <c r="N3217" i="60"/>
  <c r="Q3515" i="60"/>
  <c r="Q2323" i="60"/>
  <c r="L3349" i="60"/>
  <c r="L3289" i="60" s="1"/>
  <c r="Q1729" i="60"/>
  <c r="Q1681" i="60"/>
  <c r="N2225" i="60"/>
  <c r="N2375" i="60"/>
  <c r="Q2015" i="60"/>
  <c r="N2175" i="60"/>
  <c r="Q1609" i="60"/>
  <c r="J936" i="60"/>
  <c r="Q1077" i="60"/>
  <c r="Q283" i="60"/>
  <c r="Q1529" i="60"/>
  <c r="J1562" i="60"/>
  <c r="N2374" i="60"/>
  <c r="N1118" i="60"/>
  <c r="Q2425" i="60"/>
  <c r="Q1029" i="60"/>
  <c r="Q2629" i="60"/>
  <c r="Q2267" i="60"/>
  <c r="Q2127" i="60"/>
  <c r="Q1407" i="60"/>
  <c r="Q773" i="60"/>
  <c r="Q471" i="60"/>
  <c r="N982" i="60"/>
  <c r="J712" i="60"/>
  <c r="Q1645" i="60"/>
  <c r="Q3277" i="60"/>
  <c r="Q2769" i="60"/>
  <c r="Q3413" i="60"/>
  <c r="Q3523" i="60"/>
  <c r="N3245" i="60"/>
  <c r="N3563" i="60"/>
  <c r="N3495" i="60"/>
  <c r="N3201" i="60"/>
  <c r="Q3063" i="60"/>
  <c r="Q3313" i="60"/>
  <c r="Q3009" i="60"/>
  <c r="Q3321" i="60"/>
  <c r="Q2519" i="60"/>
  <c r="Q3469" i="60"/>
  <c r="Q1959" i="60"/>
  <c r="Q2321" i="60"/>
  <c r="N3371" i="60"/>
  <c r="Q2377" i="60"/>
  <c r="L2406" i="60"/>
  <c r="Q1695" i="60"/>
  <c r="Q1677" i="60"/>
  <c r="J2799" i="60"/>
  <c r="Q281" i="60"/>
  <c r="N1065" i="60"/>
  <c r="L543" i="60"/>
  <c r="L467" i="60" s="1"/>
  <c r="Q2393" i="60"/>
  <c r="N682" i="60"/>
  <c r="N219" i="60"/>
  <c r="L654" i="60"/>
  <c r="N1658" i="60"/>
  <c r="N1011" i="60"/>
  <c r="Q2649" i="60"/>
  <c r="Q1657" i="60"/>
  <c r="Q1825" i="60"/>
  <c r="Q3019" i="60"/>
  <c r="N1693" i="60"/>
  <c r="Q1633" i="60"/>
  <c r="Q859" i="60"/>
  <c r="Q1513" i="60"/>
  <c r="Q705" i="60"/>
  <c r="Q1473" i="60"/>
  <c r="Q1647" i="60"/>
  <c r="P431" i="60"/>
  <c r="Q79" i="60"/>
  <c r="P83" i="60"/>
  <c r="Q83" i="60"/>
  <c r="L343" i="60"/>
  <c r="H20" i="60"/>
  <c r="H2343" i="60"/>
  <c r="N2345" i="60"/>
  <c r="H1816" i="60"/>
  <c r="N2464" i="60"/>
  <c r="N3636" i="60"/>
  <c r="H3634" i="60"/>
  <c r="H3476" i="60"/>
  <c r="N3478" i="60"/>
  <c r="N2792" i="60"/>
  <c r="N1364" i="60"/>
  <c r="Q2349" i="60"/>
  <c r="N1941" i="60"/>
  <c r="Q2441" i="60"/>
  <c r="J713" i="60"/>
  <c r="Q1809" i="60"/>
  <c r="N1675" i="60"/>
  <c r="L1282" i="60"/>
  <c r="N2637" i="60"/>
  <c r="Q2305" i="60"/>
  <c r="Q2749" i="60"/>
  <c r="Q113" i="60"/>
  <c r="J937" i="60"/>
  <c r="N1885" i="60"/>
  <c r="Q1555" i="60"/>
  <c r="Q2601" i="60"/>
  <c r="N418" i="60"/>
  <c r="H412" i="60"/>
  <c r="N412" i="60" s="1"/>
  <c r="N3941" i="60"/>
  <c r="H3939" i="60"/>
  <c r="N3939" i="60" s="1"/>
  <c r="N468" i="60"/>
  <c r="L3348" i="60"/>
  <c r="L3288" i="60" s="1"/>
  <c r="H3805" i="60"/>
  <c r="N3805" i="60" s="1"/>
  <c r="N3807" i="60"/>
  <c r="N1436" i="60"/>
  <c r="Q1437" i="60" s="1"/>
  <c r="Q1287" i="60"/>
  <c r="N3116" i="60"/>
  <c r="N3494" i="60"/>
  <c r="N3464" i="60"/>
  <c r="H3462" i="60"/>
  <c r="Q2635" i="60"/>
  <c r="Q2783" i="60"/>
  <c r="N3228" i="60"/>
  <c r="Q3823" i="60"/>
  <c r="Q3421" i="60"/>
  <c r="Q2613" i="60"/>
  <c r="Q2121" i="60"/>
  <c r="Q2249" i="60"/>
  <c r="Q3109" i="60"/>
  <c r="J2342" i="60"/>
  <c r="L2955" i="60"/>
  <c r="N2486" i="60"/>
  <c r="Q2307" i="60"/>
  <c r="N2652" i="60"/>
  <c r="N3254" i="60"/>
  <c r="H3242" i="60"/>
  <c r="H3349" i="60"/>
  <c r="H3289" i="60" s="1"/>
  <c r="N2224" i="60"/>
  <c r="N1692" i="60"/>
  <c r="N2256" i="60"/>
  <c r="N1805" i="60"/>
  <c r="N1322" i="60"/>
  <c r="N1600" i="60"/>
  <c r="N1779" i="60"/>
  <c r="N2294" i="60"/>
  <c r="N1474" i="60"/>
  <c r="H21" i="60"/>
  <c r="N1768" i="60"/>
  <c r="Q1851" i="60"/>
  <c r="N1736" i="60"/>
  <c r="L20" i="60"/>
  <c r="N715" i="60"/>
  <c r="L2597" i="60"/>
  <c r="Q1593" i="60"/>
  <c r="N3766" i="60"/>
  <c r="Q1445" i="60"/>
  <c r="Q3399" i="60"/>
  <c r="N3290" i="60"/>
  <c r="N3152" i="60"/>
  <c r="H3150" i="60"/>
  <c r="H713" i="60"/>
  <c r="N1724" i="60"/>
  <c r="H2308" i="60"/>
  <c r="N2310" i="60"/>
  <c r="Q627" i="60"/>
  <c r="N21" i="60"/>
  <c r="Q23" i="60"/>
  <c r="N344" i="60"/>
  <c r="N939" i="60"/>
  <c r="H937" i="60"/>
  <c r="N1323" i="60"/>
  <c r="H3348" i="60"/>
  <c r="H3288" i="60" s="1"/>
  <c r="N3350" i="60"/>
  <c r="N597" i="60"/>
  <c r="Q3353" i="60"/>
  <c r="N938" i="60"/>
  <c r="H936" i="60"/>
  <c r="N2957" i="60"/>
  <c r="H2955" i="60"/>
  <c r="N3446" i="60"/>
  <c r="N2741" i="60"/>
  <c r="H2739" i="60"/>
  <c r="J1817" i="60"/>
  <c r="Q3825" i="60"/>
  <c r="J3635" i="60"/>
  <c r="J3633" i="60" s="1"/>
  <c r="J3422" i="60"/>
  <c r="N3244" i="60"/>
  <c r="N3654" i="60"/>
  <c r="N2740" i="60"/>
  <c r="H2738" i="60"/>
  <c r="N2738" i="60" s="1"/>
  <c r="N2327" i="60"/>
  <c r="N2636" i="60"/>
  <c r="N2106" i="60"/>
  <c r="Q3569" i="60"/>
  <c r="Q2933" i="60"/>
  <c r="N1475" i="60"/>
  <c r="L1562" i="60"/>
  <c r="N1707" i="60"/>
  <c r="N1847" i="60"/>
  <c r="P439" i="60"/>
  <c r="H654" i="60"/>
  <c r="N656" i="60"/>
  <c r="Q295" i="60"/>
  <c r="H1283" i="60"/>
  <c r="N1285" i="60"/>
  <c r="J3150" i="60"/>
  <c r="Q1567" i="60"/>
  <c r="N545" i="60"/>
  <c r="H543" i="60"/>
  <c r="Q941" i="60"/>
  <c r="Q647" i="60"/>
  <c r="J342" i="60"/>
  <c r="N1422" i="60"/>
  <c r="N95" i="60"/>
  <c r="H93" i="60"/>
  <c r="Q187" i="60"/>
  <c r="N2311" i="60"/>
  <c r="H2309" i="60"/>
  <c r="H2419" i="60"/>
  <c r="M2419" i="60"/>
  <c r="P2419" i="60" s="1"/>
  <c r="N1913" i="60"/>
  <c r="Q697" i="60"/>
  <c r="Q421" i="60"/>
  <c r="Q3389" i="60"/>
  <c r="Q2621" i="60"/>
  <c r="N2326" i="60"/>
  <c r="J1563" i="60"/>
  <c r="L2954" i="60"/>
  <c r="Q1091" i="60"/>
  <c r="H2596" i="60"/>
  <c r="N2598" i="60"/>
  <c r="N1659" i="60"/>
  <c r="Q161" i="60"/>
  <c r="N1706" i="60"/>
  <c r="H1562" i="60"/>
  <c r="N1196" i="60"/>
  <c r="N345" i="60"/>
  <c r="Q2839" i="60"/>
  <c r="N3806" i="60"/>
  <c r="H3804" i="60"/>
  <c r="N3804" i="60" s="1"/>
  <c r="N3141" i="60"/>
  <c r="N3513" i="60"/>
  <c r="Q1985" i="60"/>
  <c r="Q2335" i="60"/>
  <c r="Q2095" i="60"/>
  <c r="N2599" i="60"/>
  <c r="H2597" i="60"/>
  <c r="N2344" i="60"/>
  <c r="H2342" i="60"/>
  <c r="Q2381" i="60"/>
  <c r="N2487" i="60"/>
  <c r="N3255" i="60"/>
  <c r="Q2785" i="60"/>
  <c r="J2596" i="60"/>
  <c r="Q3571" i="60"/>
  <c r="N2801" i="60"/>
  <c r="H2799" i="60"/>
  <c r="Q3461" i="60"/>
  <c r="J2798" i="60"/>
  <c r="Q1977" i="60"/>
  <c r="J2201" i="60"/>
  <c r="Q1867" i="60"/>
  <c r="N1862" i="60"/>
  <c r="H2200" i="60"/>
  <c r="Q957" i="60"/>
  <c r="H712" i="60"/>
  <c r="H231" i="60"/>
  <c r="N233" i="60"/>
  <c r="L342" i="60"/>
  <c r="Q2123" i="60"/>
  <c r="N1127" i="60"/>
  <c r="H1125" i="60"/>
  <c r="N1267" i="60"/>
  <c r="N20" i="60"/>
  <c r="H413" i="60"/>
  <c r="N413" i="60" s="1"/>
  <c r="N419" i="60"/>
  <c r="N1284" i="60"/>
  <c r="H1282" i="60"/>
  <c r="N94" i="60"/>
  <c r="N3479" i="60"/>
  <c r="H3477" i="60"/>
  <c r="Q2611" i="60"/>
  <c r="Q2205" i="60"/>
  <c r="N1088" i="60"/>
  <c r="H1086" i="60"/>
  <c r="J3151" i="60"/>
  <c r="N3153" i="60"/>
  <c r="Q3043" i="60"/>
  <c r="Q459" i="60"/>
  <c r="N3229" i="60"/>
  <c r="Q3517" i="60"/>
  <c r="N232" i="60"/>
  <c r="H230" i="60"/>
  <c r="Q3811" i="60"/>
  <c r="Q3459" i="60"/>
  <c r="J1283" i="60"/>
  <c r="Q3747" i="60"/>
  <c r="Q3657" i="60"/>
  <c r="H3506" i="60"/>
  <c r="N3512" i="60"/>
  <c r="Q3555" i="60"/>
  <c r="N3396" i="60"/>
  <c r="Q3077" i="60"/>
  <c r="H2798" i="60"/>
  <c r="N2800" i="60"/>
  <c r="Q3199" i="60"/>
  <c r="N3471" i="60"/>
  <c r="Q2765" i="60"/>
  <c r="H2954" i="60"/>
  <c r="N2956" i="60"/>
  <c r="Q2677" i="60"/>
  <c r="Q2545" i="60"/>
  <c r="Q2645" i="60"/>
  <c r="N2040" i="60"/>
  <c r="Q1427" i="60"/>
  <c r="H3243" i="60"/>
  <c r="N1863" i="60"/>
  <c r="N2130" i="60"/>
  <c r="Q1701" i="60"/>
  <c r="J2954" i="60"/>
  <c r="N1833" i="60"/>
  <c r="Q2125" i="60"/>
  <c r="J1282" i="60"/>
  <c r="N1884" i="60"/>
  <c r="N714" i="60"/>
  <c r="Q1471" i="60"/>
  <c r="J1124" i="60"/>
  <c r="N596" i="60"/>
  <c r="H1817" i="60"/>
  <c r="N1819" i="60"/>
  <c r="Q2291" i="60"/>
  <c r="N882" i="60"/>
  <c r="Q353" i="60"/>
  <c r="N1642" i="60"/>
  <c r="Q1549" i="60"/>
  <c r="N447" i="60"/>
  <c r="Q447" i="60" s="1"/>
  <c r="N1832" i="60"/>
  <c r="N1898" i="60"/>
  <c r="N1737" i="60"/>
  <c r="Q1129" i="60"/>
  <c r="Q1047" i="60"/>
  <c r="N2131" i="60"/>
  <c r="Q3213" i="60"/>
  <c r="Q3215" i="60"/>
  <c r="J2739" i="60"/>
  <c r="N544" i="60"/>
  <c r="H3507" i="60"/>
  <c r="N3507" i="60" s="1"/>
  <c r="H2201" i="60"/>
  <c r="N2203" i="60"/>
  <c r="H3635" i="60"/>
  <c r="N3637" i="60"/>
  <c r="Q1021" i="60"/>
  <c r="Q3345" i="60"/>
  <c r="Q3473" i="60"/>
  <c r="Q2795" i="60"/>
  <c r="J3243" i="60"/>
  <c r="Q3505" i="60"/>
  <c r="Q3705" i="60"/>
  <c r="Q3221" i="60"/>
  <c r="Q3567" i="60"/>
  <c r="N3323" i="60"/>
  <c r="Q3451" i="60"/>
  <c r="L3151" i="60"/>
  <c r="Q2771" i="60"/>
  <c r="N3169" i="60"/>
  <c r="H3151" i="60"/>
  <c r="L3150" i="60"/>
  <c r="N3424" i="60"/>
  <c r="H3422" i="60"/>
  <c r="N3551" i="60"/>
  <c r="J2597" i="60"/>
  <c r="N3342" i="60"/>
  <c r="N1601" i="60"/>
  <c r="Q2021" i="60"/>
  <c r="N3291" i="60"/>
  <c r="N2653" i="60"/>
  <c r="Q1697" i="60"/>
  <c r="N2780" i="60"/>
  <c r="Q2781" i="60" s="1"/>
  <c r="N2164" i="60"/>
  <c r="L1817" i="60"/>
  <c r="N2174" i="60"/>
  <c r="N1565" i="60"/>
  <c r="H1563" i="60"/>
  <c r="Q1669" i="60"/>
  <c r="N2019" i="60"/>
  <c r="Q2133" i="60"/>
  <c r="L936" i="60"/>
  <c r="L2407" i="60"/>
  <c r="N2003" i="60"/>
  <c r="Q1821" i="60"/>
  <c r="L1124" i="60"/>
  <c r="N2107" i="60"/>
  <c r="J2406" i="60"/>
  <c r="N992" i="60"/>
  <c r="L713" i="60"/>
  <c r="Q1049" i="60"/>
  <c r="Q3655" i="60" l="1"/>
  <c r="T391" i="62"/>
  <c r="Q1089" i="60"/>
  <c r="T3165" i="62"/>
  <c r="Q1365" i="60"/>
  <c r="J2036" i="60"/>
  <c r="Q1545" i="60"/>
  <c r="Q1051" i="60"/>
  <c r="Q3501" i="60"/>
  <c r="Q3337" i="60"/>
  <c r="M92" i="62"/>
  <c r="Q1467" i="60"/>
  <c r="Q3941" i="60"/>
  <c r="U1665" i="64"/>
  <c r="Q2009" i="60"/>
  <c r="H2408" i="60"/>
  <c r="H2406" i="60" s="1"/>
  <c r="U501" i="64"/>
  <c r="U3493" i="64"/>
  <c r="Q3471" i="60"/>
  <c r="Q2365" i="60"/>
  <c r="Q1103" i="60"/>
  <c r="Q2003" i="60"/>
  <c r="D32" i="61"/>
  <c r="D32" i="63"/>
  <c r="D34" i="63"/>
  <c r="L34" i="63" s="1"/>
  <c r="D34" i="61"/>
  <c r="U297" i="64"/>
  <c r="D31" i="59"/>
  <c r="D31" i="63"/>
  <c r="D31" i="61"/>
  <c r="D33" i="59"/>
  <c r="D33" i="63"/>
  <c r="D33" i="61"/>
  <c r="U2443" i="64"/>
  <c r="U1291" i="64"/>
  <c r="L2035" i="64"/>
  <c r="P2035" i="64"/>
  <c r="N2035" i="64"/>
  <c r="P2034" i="64"/>
  <c r="P2032" i="64" s="1"/>
  <c r="N2034" i="64"/>
  <c r="N2032" i="64" s="1"/>
  <c r="R2182" i="64"/>
  <c r="U2183" i="64" s="1"/>
  <c r="L2034" i="64"/>
  <c r="U2333" i="64"/>
  <c r="R3469" i="64"/>
  <c r="N3223" i="64"/>
  <c r="N3221" i="64" s="1"/>
  <c r="N15" i="64" s="1"/>
  <c r="T609" i="62"/>
  <c r="T1099" i="62"/>
  <c r="T1047" i="62"/>
  <c r="U2689" i="64"/>
  <c r="U1429" i="64"/>
  <c r="U1927" i="64"/>
  <c r="T2777" i="62"/>
  <c r="T1895" i="62"/>
  <c r="T1307" i="62"/>
  <c r="Q3344" i="62"/>
  <c r="Q3625" i="62"/>
  <c r="Q3597" i="62"/>
  <c r="Q3624" i="62"/>
  <c r="Q3596" i="62"/>
  <c r="T979" i="62"/>
  <c r="Q3468" i="62"/>
  <c r="O3222" i="62"/>
  <c r="O3220" i="62" s="1"/>
  <c r="O14" i="62" s="1"/>
  <c r="T1541" i="62"/>
  <c r="T1775" i="62"/>
  <c r="T1377" i="62"/>
  <c r="M3223" i="62"/>
  <c r="M3221" i="62" s="1"/>
  <c r="M15" i="62" s="1"/>
  <c r="T1513" i="62"/>
  <c r="U209" i="64"/>
  <c r="N3147" i="64"/>
  <c r="N2787" i="64" s="1"/>
  <c r="N13" i="64" s="1"/>
  <c r="Q1799" i="60"/>
  <c r="T41" i="62"/>
  <c r="U1189" i="64"/>
  <c r="Q456" i="62"/>
  <c r="T3493" i="62"/>
  <c r="T2833" i="62"/>
  <c r="U647" i="64"/>
  <c r="Q2837" i="60"/>
  <c r="R1999" i="64"/>
  <c r="U1999" i="64" s="1"/>
  <c r="T2633" i="62"/>
  <c r="T2253" i="62"/>
  <c r="U303" i="64"/>
  <c r="U1267" i="64"/>
  <c r="U2161" i="64"/>
  <c r="Q3711" i="60"/>
  <c r="U1915" i="64"/>
  <c r="Q1779" i="60"/>
  <c r="U1099" i="64"/>
  <c r="J91" i="60"/>
  <c r="U3327" i="64"/>
  <c r="Q1423" i="60"/>
  <c r="Q2075" i="60"/>
  <c r="U415" i="64"/>
  <c r="T1105" i="62"/>
  <c r="Q3465" i="60"/>
  <c r="Q1311" i="60"/>
  <c r="T245" i="62"/>
  <c r="T2291" i="62"/>
  <c r="U2335" i="64"/>
  <c r="N2308" i="60"/>
  <c r="N231" i="60"/>
  <c r="U2171" i="64"/>
  <c r="R1091" i="64"/>
  <c r="U1091" i="64" s="1"/>
  <c r="U1385" i="64"/>
  <c r="N1083" i="64"/>
  <c r="Q1769" i="60"/>
  <c r="Q457" i="60"/>
  <c r="U585" i="64"/>
  <c r="T39" i="62"/>
  <c r="T243" i="62"/>
  <c r="Q3331" i="60"/>
  <c r="U1741" i="64"/>
  <c r="T1859" i="62"/>
  <c r="U191" i="64"/>
  <c r="N3463" i="60"/>
  <c r="U755" i="64"/>
  <c r="T85" i="62"/>
  <c r="T1091" i="62"/>
  <c r="Q3217" i="60"/>
  <c r="U607" i="64"/>
  <c r="U277" i="64"/>
  <c r="T1671" i="62"/>
  <c r="U85" i="64"/>
  <c r="Q1119" i="60"/>
  <c r="U1583" i="64"/>
  <c r="T1585" i="62"/>
  <c r="U2715" i="64"/>
  <c r="T1463" i="62"/>
  <c r="T651" i="62"/>
  <c r="U129" i="64"/>
  <c r="U825" i="64"/>
  <c r="U53" i="64"/>
  <c r="Q3563" i="60"/>
  <c r="T1703" i="62"/>
  <c r="Q1011" i="60"/>
  <c r="N3462" i="60"/>
  <c r="T1061" i="62"/>
  <c r="T2649" i="62"/>
  <c r="U1769" i="64"/>
  <c r="U589" i="64"/>
  <c r="Q983" i="60"/>
  <c r="T689" i="62"/>
  <c r="Q3351" i="60"/>
  <c r="U1637" i="64"/>
  <c r="Q1082" i="62"/>
  <c r="T969" i="62"/>
  <c r="Q3527" i="60"/>
  <c r="T3319" i="62"/>
  <c r="R1376" i="64"/>
  <c r="U805" i="64"/>
  <c r="T2323" i="62"/>
  <c r="T3149" i="62"/>
  <c r="U181" i="64"/>
  <c r="T1801" i="62"/>
  <c r="Q323" i="60"/>
  <c r="Q845" i="60"/>
  <c r="U513" i="64"/>
  <c r="Q1221" i="60"/>
  <c r="U267" i="64"/>
  <c r="U161" i="64"/>
  <c r="T411" i="62"/>
  <c r="U3225" i="64"/>
  <c r="T1969" i="62"/>
  <c r="U553" i="64"/>
  <c r="U1677" i="64"/>
  <c r="T303" i="62"/>
  <c r="U1483" i="64"/>
  <c r="Q1197" i="60"/>
  <c r="U1971" i="64"/>
  <c r="T229" i="62"/>
  <c r="U65" i="64"/>
  <c r="P3223" i="64"/>
  <c r="P3221" i="64" s="1"/>
  <c r="P15" i="64" s="1"/>
  <c r="T1007" i="62"/>
  <c r="Q2257" i="60"/>
  <c r="U451" i="64"/>
  <c r="U905" i="64"/>
  <c r="Q1725" i="60"/>
  <c r="H1124" i="60"/>
  <c r="N1124" i="60" s="1"/>
  <c r="T395" i="62"/>
  <c r="T1037" i="62"/>
  <c r="U3455" i="64"/>
  <c r="Q645" i="60"/>
  <c r="R2482" i="64"/>
  <c r="U111" i="64"/>
  <c r="Q1041" i="60"/>
  <c r="T2737" i="62"/>
  <c r="N3477" i="60"/>
  <c r="U1575" i="64"/>
  <c r="U1913" i="64"/>
  <c r="T1115" i="62"/>
  <c r="Q1589" i="60"/>
  <c r="Q883" i="60"/>
  <c r="U361" i="64"/>
  <c r="Q2281" i="60"/>
  <c r="U275" i="64"/>
  <c r="N3242" i="60"/>
  <c r="U1835" i="64"/>
  <c r="U3419" i="64"/>
  <c r="T555" i="62"/>
  <c r="U559" i="64"/>
  <c r="Q1035" i="60"/>
  <c r="U1807" i="64"/>
  <c r="T3197" i="62"/>
  <c r="U613" i="64"/>
  <c r="R3517" i="64"/>
  <c r="U3517" i="64" s="1"/>
  <c r="N230" i="60"/>
  <c r="U1191" i="64"/>
  <c r="U163" i="64"/>
  <c r="U427" i="64"/>
  <c r="U1397" i="64"/>
  <c r="U595" i="64"/>
  <c r="Q1397" i="60"/>
  <c r="P93" i="64"/>
  <c r="U3555" i="64"/>
  <c r="Q932" i="62"/>
  <c r="U581" i="64"/>
  <c r="U529" i="64"/>
  <c r="U2347" i="64"/>
  <c r="L90" i="60"/>
  <c r="L18" i="60" s="1"/>
  <c r="L6" i="60" s="1"/>
  <c r="U2789" i="64"/>
  <c r="U2517" i="64"/>
  <c r="U1371" i="64"/>
  <c r="U291" i="64"/>
  <c r="T1999" i="62"/>
  <c r="T2277" i="62"/>
  <c r="T2461" i="62"/>
  <c r="Q2305" i="62"/>
  <c r="U573" i="64"/>
  <c r="R1881" i="64"/>
  <c r="R1800" i="64"/>
  <c r="U1715" i="64"/>
  <c r="R1689" i="64"/>
  <c r="U1413" i="64"/>
  <c r="M2032" i="62"/>
  <c r="T3445" i="62"/>
  <c r="U555" i="64"/>
  <c r="U477" i="64"/>
  <c r="R2461" i="64"/>
  <c r="U3345" i="64"/>
  <c r="K2787" i="62"/>
  <c r="K13" i="62" s="1"/>
  <c r="U1531" i="64"/>
  <c r="K3284" i="62"/>
  <c r="K3222" i="62" s="1"/>
  <c r="K3220" i="62" s="1"/>
  <c r="Q2304" i="62"/>
  <c r="U2455" i="64"/>
  <c r="T1871" i="62"/>
  <c r="Q2187" i="60"/>
  <c r="Q1973" i="60"/>
  <c r="R322" i="64"/>
  <c r="P2339" i="64"/>
  <c r="T1733" i="62"/>
  <c r="Q2465" i="60"/>
  <c r="R1217" i="64"/>
  <c r="Q955" i="60"/>
  <c r="Q3447" i="60"/>
  <c r="Q3453" i="60"/>
  <c r="Q3323" i="60"/>
  <c r="Q3343" i="60"/>
  <c r="U3251" i="64"/>
  <c r="R3284" i="64"/>
  <c r="T3327" i="62"/>
  <c r="T2199" i="62"/>
  <c r="Q2203" i="60"/>
  <c r="T443" i="62"/>
  <c r="T293" i="62"/>
  <c r="Q1095" i="60"/>
  <c r="T37" i="62"/>
  <c r="U367" i="64"/>
  <c r="U765" i="64"/>
  <c r="Q1249" i="60"/>
  <c r="U425" i="64"/>
  <c r="U495" i="64"/>
  <c r="P343" i="64"/>
  <c r="U695" i="64"/>
  <c r="U835" i="64"/>
  <c r="Q1819" i="60"/>
  <c r="T1843" i="62"/>
  <c r="R1393" i="64"/>
  <c r="R1880" i="64"/>
  <c r="T1319" i="62"/>
  <c r="R1419" i="64"/>
  <c r="Q1551" i="60"/>
  <c r="U1587" i="64"/>
  <c r="Q1983" i="60"/>
  <c r="U1337" i="64"/>
  <c r="Q1933" i="60"/>
  <c r="T1433" i="62"/>
  <c r="T2127" i="62"/>
  <c r="T2161" i="62"/>
  <c r="T2183" i="62"/>
  <c r="Q2041" i="60"/>
  <c r="N2201" i="60"/>
  <c r="Q2793" i="60"/>
  <c r="U121" i="64"/>
  <c r="U3167" i="64"/>
  <c r="Q3409" i="60"/>
  <c r="U1331" i="64"/>
  <c r="Q2019" i="60"/>
  <c r="L2404" i="60"/>
  <c r="L2340" i="60" s="1"/>
  <c r="T1013" i="62"/>
  <c r="R1639" i="64"/>
  <c r="R1234" i="64"/>
  <c r="D51" i="63" s="1"/>
  <c r="D34" i="59"/>
  <c r="T587" i="62"/>
  <c r="T53" i="62"/>
  <c r="T163" i="62"/>
  <c r="U249" i="64"/>
  <c r="U1917" i="64"/>
  <c r="Q973" i="60"/>
  <c r="P342" i="64"/>
  <c r="R413" i="64"/>
  <c r="R2737" i="64"/>
  <c r="U2547" i="64"/>
  <c r="P2403" i="64"/>
  <c r="P2401" i="64" s="1"/>
  <c r="Q2734" i="62"/>
  <c r="R2483" i="64"/>
  <c r="P2338" i="64"/>
  <c r="Q3767" i="60"/>
  <c r="J90" i="60"/>
  <c r="N1087" i="60"/>
  <c r="U537" i="64"/>
  <c r="T3419" i="62"/>
  <c r="U487" i="64"/>
  <c r="T2071" i="62"/>
  <c r="T797" i="62"/>
  <c r="M231" i="62"/>
  <c r="N542" i="64"/>
  <c r="N466" i="64" s="1"/>
  <c r="U1469" i="64"/>
  <c r="U1771" i="64"/>
  <c r="R1432" i="64"/>
  <c r="R2103" i="64"/>
  <c r="Q1875" i="60"/>
  <c r="O230" i="62"/>
  <c r="R1858" i="64"/>
  <c r="U1147" i="64"/>
  <c r="U1151" i="64"/>
  <c r="R3165" i="64"/>
  <c r="U659" i="64"/>
  <c r="T2005" i="62"/>
  <c r="U927" i="64"/>
  <c r="P1083" i="64"/>
  <c r="U353" i="64"/>
  <c r="Q683" i="62"/>
  <c r="U341" i="64"/>
  <c r="N3222" i="64"/>
  <c r="N3220" i="64" s="1"/>
  <c r="N14" i="64" s="1"/>
  <c r="U1699" i="64"/>
  <c r="Q219" i="60"/>
  <c r="Q3147" i="62"/>
  <c r="U3287" i="64"/>
  <c r="U1711" i="64"/>
  <c r="U1223" i="64"/>
  <c r="Q1941" i="60"/>
  <c r="U1725" i="64"/>
  <c r="R1245" i="64"/>
  <c r="U1659" i="64"/>
  <c r="U2323" i="64"/>
  <c r="Q3469" i="62"/>
  <c r="N343" i="64"/>
  <c r="R2102" i="64"/>
  <c r="T3499" i="62"/>
  <c r="T3213" i="62"/>
  <c r="R1433" i="64"/>
  <c r="Q923" i="60"/>
  <c r="Q2311" i="60"/>
  <c r="T2595" i="62"/>
  <c r="R2071" i="64"/>
  <c r="U679" i="64"/>
  <c r="R2252" i="64"/>
  <c r="U2253" i="64" s="1"/>
  <c r="Q3371" i="60"/>
  <c r="T1929" i="62"/>
  <c r="U563" i="64"/>
  <c r="N2403" i="64"/>
  <c r="N2401" i="64" s="1"/>
  <c r="N2337" i="64" s="1"/>
  <c r="U287" i="64"/>
  <c r="U105" i="64"/>
  <c r="R2070" i="64"/>
  <c r="R1801" i="64"/>
  <c r="U2765" i="64"/>
  <c r="N93" i="64"/>
  <c r="Q1863" i="60"/>
  <c r="Q2599" i="60"/>
  <c r="U511" i="64"/>
  <c r="R1703" i="64"/>
  <c r="T1721" i="62"/>
  <c r="P2402" i="64"/>
  <c r="P231" i="64"/>
  <c r="P3147" i="64"/>
  <c r="P2787" i="64" s="1"/>
  <c r="P13" i="64" s="1"/>
  <c r="U295" i="64"/>
  <c r="U1107" i="64"/>
  <c r="T3627" i="62"/>
  <c r="R1928" i="64"/>
  <c r="U1929" i="64" s="1"/>
  <c r="T461" i="62"/>
  <c r="R988" i="64"/>
  <c r="U899" i="64"/>
  <c r="Q3255" i="60"/>
  <c r="U1903" i="64"/>
  <c r="T3455" i="62"/>
  <c r="L2405" i="60"/>
  <c r="L2341" i="60" s="1"/>
  <c r="Q1239" i="60"/>
  <c r="Q2375" i="60"/>
  <c r="U3113" i="64"/>
  <c r="P2197" i="64"/>
  <c r="U1713" i="64"/>
  <c r="R1978" i="64"/>
  <c r="N2197" i="64"/>
  <c r="U3239" i="64"/>
  <c r="U913" i="64"/>
  <c r="T695" i="62"/>
  <c r="P92" i="64"/>
  <c r="R2199" i="64"/>
  <c r="R1871" i="64"/>
  <c r="T1031" i="62"/>
  <c r="Q2197" i="62"/>
  <c r="Q469" i="60"/>
  <c r="U901" i="64"/>
  <c r="R2649" i="64"/>
  <c r="T1979" i="62"/>
  <c r="N2200" i="60"/>
  <c r="Q3117" i="60"/>
  <c r="N2798" i="60"/>
  <c r="U1779" i="64"/>
  <c r="T1547" i="62"/>
  <c r="J2791" i="60"/>
  <c r="J13" i="60" s="1"/>
  <c r="Q2345" i="60"/>
  <c r="T573" i="62"/>
  <c r="Q3245" i="60"/>
  <c r="L2036" i="60"/>
  <c r="U479" i="64"/>
  <c r="R3164" i="64"/>
  <c r="Q1565" i="60"/>
  <c r="Q1643" i="60"/>
  <c r="U157" i="64"/>
  <c r="U633" i="64"/>
  <c r="T209" i="62"/>
  <c r="R934" i="64"/>
  <c r="Q3479" i="60"/>
  <c r="Q3229" i="60"/>
  <c r="O92" i="62"/>
  <c r="U775" i="64"/>
  <c r="L2790" i="60"/>
  <c r="L12" i="60" s="1"/>
  <c r="U721" i="64"/>
  <c r="T1765" i="62"/>
  <c r="T1639" i="62"/>
  <c r="Q3573" i="60"/>
  <c r="Q3783" i="60"/>
  <c r="Q3551" i="60"/>
  <c r="T3519" i="62"/>
  <c r="L3226" i="60"/>
  <c r="L3224" i="60" s="1"/>
  <c r="L14" i="60" s="1"/>
  <c r="N3524" i="60"/>
  <c r="N3506" i="60"/>
  <c r="Q3507" i="60" s="1"/>
  <c r="N3476" i="60"/>
  <c r="Q3495" i="60"/>
  <c r="T341" i="62"/>
  <c r="T397" i="62"/>
  <c r="P542" i="64"/>
  <c r="P466" i="64" s="1"/>
  <c r="Q1065" i="60"/>
  <c r="U737" i="64"/>
  <c r="Q412" i="62"/>
  <c r="U931" i="64"/>
  <c r="U1019" i="64"/>
  <c r="U125" i="64"/>
  <c r="R644" i="64"/>
  <c r="U327" i="64"/>
  <c r="U491" i="64"/>
  <c r="T259" i="62"/>
  <c r="R218" i="64"/>
  <c r="T305" i="62"/>
  <c r="U829" i="64"/>
  <c r="T445" i="62"/>
  <c r="U731" i="64"/>
  <c r="U133" i="64"/>
  <c r="T287" i="62"/>
  <c r="N712" i="60"/>
  <c r="T351" i="62"/>
  <c r="T333" i="62"/>
  <c r="Q801" i="60"/>
  <c r="U965" i="64"/>
  <c r="T279" i="62"/>
  <c r="M342" i="62"/>
  <c r="U967" i="64"/>
  <c r="U1431" i="64"/>
  <c r="R1060" i="64"/>
  <c r="T321" i="62"/>
  <c r="U1093" i="64"/>
  <c r="P932" i="64"/>
  <c r="U1609" i="64"/>
  <c r="Q1475" i="60"/>
  <c r="R1061" i="64"/>
  <c r="U637" i="64"/>
  <c r="T1361" i="62"/>
  <c r="U227" i="64"/>
  <c r="T2103" i="62"/>
  <c r="T275" i="62"/>
  <c r="U1841" i="64"/>
  <c r="U1877" i="64"/>
  <c r="Q2794" i="62"/>
  <c r="U381" i="64"/>
  <c r="U1249" i="64"/>
  <c r="U139" i="64"/>
  <c r="T237" i="62"/>
  <c r="T549" i="62"/>
  <c r="U1227" i="64"/>
  <c r="Q1017" i="60"/>
  <c r="N92" i="60"/>
  <c r="O2032" i="62"/>
  <c r="U619" i="64"/>
  <c r="Q939" i="60"/>
  <c r="U1003" i="64"/>
  <c r="Q468" i="62"/>
  <c r="T267" i="62"/>
  <c r="R1318" i="64"/>
  <c r="U1463" i="64"/>
  <c r="R2127" i="64"/>
  <c r="T301" i="62"/>
  <c r="R935" i="64"/>
  <c r="T269" i="62"/>
  <c r="Q2165" i="60"/>
  <c r="Q1381" i="60"/>
  <c r="T225" i="62"/>
  <c r="L3223" i="64"/>
  <c r="U623" i="64"/>
  <c r="U389" i="64"/>
  <c r="U1203" i="64"/>
  <c r="N2592" i="64"/>
  <c r="U1553" i="64"/>
  <c r="U123" i="64"/>
  <c r="R1030" i="64"/>
  <c r="U1031" i="64" s="1"/>
  <c r="R2648" i="64"/>
  <c r="U1833" i="64"/>
  <c r="M230" i="62"/>
  <c r="U615" i="64"/>
  <c r="U1837" i="64"/>
  <c r="R1307" i="64"/>
  <c r="U1307" i="64" s="1"/>
  <c r="U175" i="64"/>
  <c r="Q1899" i="60"/>
  <c r="Q1109" i="60"/>
  <c r="Q993" i="60"/>
  <c r="N542" i="60"/>
  <c r="N1125" i="60"/>
  <c r="Q1675" i="60"/>
  <c r="U1911" i="64"/>
  <c r="R3468" i="64"/>
  <c r="T247" i="62"/>
  <c r="U41" i="64"/>
  <c r="U401" i="64"/>
  <c r="U167" i="64"/>
  <c r="Q3345" i="62"/>
  <c r="O654" i="62"/>
  <c r="U779" i="64"/>
  <c r="U949" i="64"/>
  <c r="R1733" i="64"/>
  <c r="U1635" i="64"/>
  <c r="Q2175" i="60"/>
  <c r="Q1913" i="60"/>
  <c r="R1894" i="64"/>
  <c r="L1281" i="60"/>
  <c r="L9" i="60" s="1"/>
  <c r="O3223" i="62"/>
  <c r="O3221" i="62" s="1"/>
  <c r="O15" i="62" s="1"/>
  <c r="U803" i="64"/>
  <c r="M2033" i="62"/>
  <c r="T3225" i="62"/>
  <c r="R1596" i="64"/>
  <c r="N92" i="64"/>
  <c r="M2400" i="62"/>
  <c r="M2336" i="62" s="1"/>
  <c r="O2033" i="62"/>
  <c r="R1361" i="64"/>
  <c r="Q95" i="62"/>
  <c r="U821" i="64"/>
  <c r="U183" i="64"/>
  <c r="U285" i="64"/>
  <c r="T2789" i="62"/>
  <c r="U405" i="64"/>
  <c r="Q1120" i="62"/>
  <c r="U1849" i="64"/>
  <c r="T1471" i="62"/>
  <c r="T1881" i="62"/>
  <c r="R1470" i="64"/>
  <c r="U1487" i="64"/>
  <c r="U1519" i="64"/>
  <c r="Q1805" i="60"/>
  <c r="U1373" i="64"/>
  <c r="R1843" i="64"/>
  <c r="R1764" i="64"/>
  <c r="Q1693" i="60"/>
  <c r="P1813" i="64"/>
  <c r="U1599" i="64"/>
  <c r="U1295" i="64"/>
  <c r="N1817" i="60"/>
  <c r="Q1847" i="60"/>
  <c r="Q1527" i="60"/>
  <c r="Q1517" i="60"/>
  <c r="U1321" i="64"/>
  <c r="N1816" i="60"/>
  <c r="Q1812" i="62"/>
  <c r="T879" i="62"/>
  <c r="T251" i="62"/>
  <c r="U1169" i="64"/>
  <c r="T261" i="62"/>
  <c r="U677" i="64"/>
  <c r="T271" i="62"/>
  <c r="U465" i="64"/>
  <c r="T291" i="62"/>
  <c r="U1185" i="64"/>
  <c r="U733" i="64"/>
  <c r="M343" i="62"/>
  <c r="Q219" i="62"/>
  <c r="T223" i="62"/>
  <c r="U225" i="64"/>
  <c r="R1115" i="64"/>
  <c r="U1115" i="64" s="1"/>
  <c r="L91" i="60"/>
  <c r="U455" i="64"/>
  <c r="R950" i="64"/>
  <c r="U807" i="64"/>
  <c r="R323" i="64"/>
  <c r="R469" i="64"/>
  <c r="N936" i="60"/>
  <c r="N1121" i="64"/>
  <c r="U653" i="64"/>
  <c r="U565" i="64"/>
  <c r="O93" i="62"/>
  <c r="L3146" i="64"/>
  <c r="R3146" i="64" s="1"/>
  <c r="L2791" i="60"/>
  <c r="L13" i="60" s="1"/>
  <c r="U3137" i="64"/>
  <c r="R2951" i="64"/>
  <c r="N2786" i="64"/>
  <c r="N12" i="64" s="1"/>
  <c r="Q3169" i="60"/>
  <c r="U2797" i="64"/>
  <c r="Q2957" i="60"/>
  <c r="U3213" i="64"/>
  <c r="U2833" i="64"/>
  <c r="R2735" i="64"/>
  <c r="R2632" i="64"/>
  <c r="U2633" i="64" s="1"/>
  <c r="R2594" i="64"/>
  <c r="U1161" i="64"/>
  <c r="U1159" i="64"/>
  <c r="N933" i="64"/>
  <c r="P709" i="64"/>
  <c r="R233" i="64"/>
  <c r="N231" i="64"/>
  <c r="U1005" i="64"/>
  <c r="U1355" i="64"/>
  <c r="U363" i="64"/>
  <c r="U301" i="64"/>
  <c r="U1425" i="64"/>
  <c r="U1341" i="64"/>
  <c r="U771" i="64"/>
  <c r="R2221" i="64"/>
  <c r="U2221" i="64" s="1"/>
  <c r="U947" i="64"/>
  <c r="U507" i="64"/>
  <c r="P1121" i="64"/>
  <c r="U257" i="64"/>
  <c r="N543" i="64"/>
  <c r="N467" i="64" s="1"/>
  <c r="U1777" i="64"/>
  <c r="U503" i="64"/>
  <c r="N709" i="64"/>
  <c r="U421" i="64"/>
  <c r="P543" i="64"/>
  <c r="P467" i="64" s="1"/>
  <c r="Q710" i="62"/>
  <c r="T711" i="62" s="1"/>
  <c r="O2400" i="62"/>
  <c r="O2336" i="62" s="1"/>
  <c r="Q682" i="62"/>
  <c r="T171" i="62"/>
  <c r="T1655" i="62"/>
  <c r="T547" i="62"/>
  <c r="Q322" i="62"/>
  <c r="T299" i="62"/>
  <c r="T919" i="62"/>
  <c r="T55" i="62"/>
  <c r="T283" i="62"/>
  <c r="T579" i="62"/>
  <c r="Q656" i="62"/>
  <c r="T1909" i="62"/>
  <c r="T571" i="62"/>
  <c r="O231" i="62"/>
  <c r="M2401" i="62"/>
  <c r="M2337" i="62" s="1"/>
  <c r="T399" i="62"/>
  <c r="Q1083" i="62"/>
  <c r="K3285" i="62"/>
  <c r="K3223" i="62" s="1"/>
  <c r="T297" i="62"/>
  <c r="T595" i="62"/>
  <c r="O543" i="62"/>
  <c r="O467" i="62" s="1"/>
  <c r="Q597" i="62"/>
  <c r="M542" i="62"/>
  <c r="M466" i="62" s="1"/>
  <c r="O542" i="62"/>
  <c r="O466" i="62" s="1"/>
  <c r="Q596" i="62"/>
  <c r="U2637" i="64"/>
  <c r="Q709" i="62"/>
  <c r="R1859" i="64"/>
  <c r="P708" i="64"/>
  <c r="M2786" i="62"/>
  <c r="M12" i="62" s="1"/>
  <c r="Q457" i="62"/>
  <c r="M1277" i="62"/>
  <c r="M9" i="62" s="1"/>
  <c r="U2291" i="64"/>
  <c r="Q2950" i="62"/>
  <c r="Q645" i="62"/>
  <c r="T645" i="62" s="1"/>
  <c r="U915" i="64"/>
  <c r="P2786" i="64"/>
  <c r="P12" i="64" s="1"/>
  <c r="R1513" i="64"/>
  <c r="U1513" i="64" s="1"/>
  <c r="U3501" i="64"/>
  <c r="U629" i="64"/>
  <c r="Q413" i="62"/>
  <c r="U1563" i="64"/>
  <c r="T2171" i="62"/>
  <c r="M543" i="62"/>
  <c r="M467" i="62" s="1"/>
  <c r="P933" i="64"/>
  <c r="T49" i="62"/>
  <c r="R597" i="64"/>
  <c r="R3197" i="64"/>
  <c r="U3197" i="64" s="1"/>
  <c r="T47" i="62"/>
  <c r="T1597" i="62"/>
  <c r="R683" i="64"/>
  <c r="T3137" i="62"/>
  <c r="U481" i="64"/>
  <c r="P1120" i="64"/>
  <c r="T195" i="62"/>
  <c r="R1105" i="64"/>
  <c r="U1105" i="64" s="1"/>
  <c r="R1670" i="64"/>
  <c r="O2786" i="62"/>
  <c r="O12" i="62" s="1"/>
  <c r="T263" i="62"/>
  <c r="P2592" i="64"/>
  <c r="U1675" i="64"/>
  <c r="U539" i="64"/>
  <c r="U1199" i="64"/>
  <c r="R456" i="64"/>
  <c r="U2277" i="64"/>
  <c r="U437" i="64"/>
  <c r="M654" i="62"/>
  <c r="T315" i="62"/>
  <c r="L932" i="64"/>
  <c r="T3517" i="62"/>
  <c r="U1657" i="64"/>
  <c r="R969" i="64"/>
  <c r="U3471" i="64"/>
  <c r="R682" i="64"/>
  <c r="R2795" i="64"/>
  <c r="T277" i="62"/>
  <c r="T2405" i="62"/>
  <c r="U1445" i="64"/>
  <c r="U433" i="64"/>
  <c r="T951" i="62"/>
  <c r="N1279" i="64"/>
  <c r="T935" i="62"/>
  <c r="T2797" i="62"/>
  <c r="T325" i="62"/>
  <c r="U299" i="64"/>
  <c r="P654" i="64"/>
  <c r="R2460" i="64"/>
  <c r="U1443" i="64"/>
  <c r="R1244" i="64"/>
  <c r="U1359" i="64"/>
  <c r="U2005" i="64"/>
  <c r="P1279" i="64"/>
  <c r="U269" i="64"/>
  <c r="U2381" i="64"/>
  <c r="R1319" i="64"/>
  <c r="O2401" i="62"/>
  <c r="O2337" i="62" s="1"/>
  <c r="U1033" i="64"/>
  <c r="T187" i="62"/>
  <c r="R1122" i="64"/>
  <c r="U2565" i="64"/>
  <c r="R1262" i="64"/>
  <c r="U1263" i="64" s="1"/>
  <c r="N2338" i="64"/>
  <c r="U449" i="64"/>
  <c r="T45" i="62"/>
  <c r="U365" i="64"/>
  <c r="U387" i="64"/>
  <c r="L2197" i="64"/>
  <c r="R1523" i="64"/>
  <c r="P1812" i="64"/>
  <c r="N1120" i="64"/>
  <c r="L2592" i="64"/>
  <c r="R1585" i="64"/>
  <c r="U2395" i="64"/>
  <c r="Q2735" i="62"/>
  <c r="R3285" i="64"/>
  <c r="U289" i="64"/>
  <c r="N932" i="64"/>
  <c r="N2402" i="64"/>
  <c r="L231" i="64"/>
  <c r="R1908" i="64"/>
  <c r="U1389" i="64"/>
  <c r="U143" i="64"/>
  <c r="N1812" i="64"/>
  <c r="U1593" i="64"/>
  <c r="T179" i="62"/>
  <c r="R1842" i="64"/>
  <c r="U1485" i="64"/>
  <c r="K654" i="62"/>
  <c r="T339" i="62"/>
  <c r="U483" i="64"/>
  <c r="P1559" i="64"/>
  <c r="U385" i="64"/>
  <c r="R645" i="64"/>
  <c r="R1936" i="64"/>
  <c r="T3471" i="62"/>
  <c r="T2371" i="62"/>
  <c r="R841" i="64"/>
  <c r="N1813" i="64"/>
  <c r="R1418" i="64"/>
  <c r="U351" i="64"/>
  <c r="M93" i="62"/>
  <c r="R457" i="64"/>
  <c r="U459" i="64"/>
  <c r="N342" i="64"/>
  <c r="R840" i="64"/>
  <c r="R544" i="64"/>
  <c r="L542" i="64"/>
  <c r="L466" i="64" s="1"/>
  <c r="T3239" i="62"/>
  <c r="U1211" i="64"/>
  <c r="U309" i="64"/>
  <c r="M2787" i="62"/>
  <c r="M13" i="62" s="1"/>
  <c r="T375" i="62"/>
  <c r="T1815" i="62"/>
  <c r="R1895" i="64"/>
  <c r="R2126" i="64"/>
  <c r="U1045" i="64"/>
  <c r="R1043" i="64"/>
  <c r="U1043" i="64" s="1"/>
  <c r="R345" i="64"/>
  <c r="L343" i="64"/>
  <c r="U3627" i="64"/>
  <c r="U843" i="64"/>
  <c r="T1085" i="62"/>
  <c r="R1870" i="64"/>
  <c r="R2370" i="64"/>
  <c r="L2403" i="64"/>
  <c r="R2405" i="64"/>
  <c r="U165" i="64"/>
  <c r="Q1559" i="62"/>
  <c r="Q344" i="62"/>
  <c r="K342" i="62"/>
  <c r="L342" i="64"/>
  <c r="R344" i="64"/>
  <c r="U3149" i="64"/>
  <c r="K1277" i="62"/>
  <c r="Q1279" i="62"/>
  <c r="K543" i="62"/>
  <c r="K467" i="62" s="1"/>
  <c r="Q545" i="62"/>
  <c r="L3147" i="64"/>
  <c r="T295" i="62"/>
  <c r="T1281" i="62"/>
  <c r="T3251" i="62"/>
  <c r="U505" i="64"/>
  <c r="P1278" i="64"/>
  <c r="R919" i="64"/>
  <c r="U921" i="64"/>
  <c r="U2369" i="64"/>
  <c r="U1641" i="64"/>
  <c r="Q2034" i="62"/>
  <c r="K2032" i="62"/>
  <c r="T989" i="62"/>
  <c r="T1245" i="62"/>
  <c r="U971" i="64"/>
  <c r="U61" i="64"/>
  <c r="T841" i="62"/>
  <c r="T1937" i="62"/>
  <c r="Q1813" i="62"/>
  <c r="U1557" i="64"/>
  <c r="L1083" i="64"/>
  <c r="R1085" i="64"/>
  <c r="U961" i="64"/>
  <c r="L1558" i="64"/>
  <c r="R1560" i="64"/>
  <c r="R2360" i="64"/>
  <c r="U2361" i="64" s="1"/>
  <c r="N230" i="64"/>
  <c r="U347" i="64"/>
  <c r="U3625" i="64"/>
  <c r="U689" i="64"/>
  <c r="L933" i="64"/>
  <c r="R219" i="64"/>
  <c r="T1561" i="62"/>
  <c r="U953" i="64"/>
  <c r="T1263" i="62"/>
  <c r="R2340" i="64"/>
  <c r="L2338" i="64"/>
  <c r="T1235" i="62"/>
  <c r="D52" i="61"/>
  <c r="E52" i="61" s="1"/>
  <c r="R1909" i="64"/>
  <c r="R1546" i="64"/>
  <c r="U1547" i="64" s="1"/>
  <c r="R2404" i="64"/>
  <c r="L2402" i="64"/>
  <c r="U1417" i="64"/>
  <c r="M1276" i="62"/>
  <c r="M8" i="62" s="1"/>
  <c r="T1689" i="62"/>
  <c r="U1799" i="64"/>
  <c r="U1555" i="64"/>
  <c r="U963" i="64"/>
  <c r="U1805" i="64"/>
  <c r="R21" i="64"/>
  <c r="O2787" i="62"/>
  <c r="O13" i="62" s="1"/>
  <c r="R2198" i="64"/>
  <c r="L2196" i="64"/>
  <c r="R2196" i="64" s="1"/>
  <c r="L1279" i="64"/>
  <c r="R1281" i="64"/>
  <c r="R2794" i="64"/>
  <c r="Q1121" i="62"/>
  <c r="U43" i="64"/>
  <c r="R951" i="64"/>
  <c r="Q94" i="62"/>
  <c r="K92" i="62"/>
  <c r="Q708" i="62"/>
  <c r="U1449" i="64"/>
  <c r="R20" i="64"/>
  <c r="R978" i="64"/>
  <c r="U979" i="64" s="1"/>
  <c r="L1813" i="64"/>
  <c r="R1774" i="64"/>
  <c r="T1523" i="62"/>
  <c r="L708" i="64"/>
  <c r="R710" i="64"/>
  <c r="R711" i="64"/>
  <c r="L709" i="64"/>
  <c r="R968" i="64"/>
  <c r="U1781" i="64"/>
  <c r="R1688" i="64"/>
  <c r="R1192" i="64"/>
  <c r="R1541" i="64"/>
  <c r="U1541" i="64" s="1"/>
  <c r="U1543" i="64"/>
  <c r="R1597" i="64"/>
  <c r="U1117" i="64"/>
  <c r="T1193" i="62"/>
  <c r="T1123" i="62"/>
  <c r="T589" i="62"/>
  <c r="R797" i="64"/>
  <c r="U799" i="64"/>
  <c r="K542" i="62"/>
  <c r="Q544" i="62"/>
  <c r="R1937" i="64"/>
  <c r="U2953" i="64"/>
  <c r="R1012" i="64"/>
  <c r="N708" i="64"/>
  <c r="T703" i="62"/>
  <c r="Q2592" i="62"/>
  <c r="R1775" i="64"/>
  <c r="N1278" i="64"/>
  <c r="U1251" i="64"/>
  <c r="L2593" i="64"/>
  <c r="R2593" i="64" s="1"/>
  <c r="R2595" i="64"/>
  <c r="Q2795" i="62"/>
  <c r="T2307" i="62"/>
  <c r="L1812" i="64"/>
  <c r="R1814" i="64"/>
  <c r="U1815" i="64" s="1"/>
  <c r="L543" i="64"/>
  <c r="L467" i="64" s="1"/>
  <c r="R545" i="64"/>
  <c r="U1939" i="64"/>
  <c r="U2777" i="64"/>
  <c r="R1561" i="64"/>
  <c r="L1559" i="64"/>
  <c r="K231" i="62"/>
  <c r="Q233" i="62"/>
  <c r="Q2593" i="62"/>
  <c r="R1671" i="64"/>
  <c r="U57" i="64"/>
  <c r="R2736" i="64"/>
  <c r="L2734" i="64"/>
  <c r="R2734" i="64" s="1"/>
  <c r="R1084" i="64"/>
  <c r="L1082" i="64"/>
  <c r="R1082" i="64" s="1"/>
  <c r="U135" i="64"/>
  <c r="R878" i="64"/>
  <c r="R232" i="64"/>
  <c r="L230" i="64"/>
  <c r="L2339" i="64"/>
  <c r="R2341" i="64"/>
  <c r="R796" i="64"/>
  <c r="Q2338" i="62"/>
  <c r="U599" i="64"/>
  <c r="L92" i="64"/>
  <c r="R94" i="64"/>
  <c r="K2400" i="62"/>
  <c r="Q2402" i="62"/>
  <c r="R468" i="64"/>
  <c r="U1797" i="64"/>
  <c r="R1795" i="64"/>
  <c r="U1795" i="64" s="1"/>
  <c r="U1673" i="64"/>
  <c r="R1765" i="64"/>
  <c r="U577" i="64"/>
  <c r="U1131" i="64"/>
  <c r="T557" i="62"/>
  <c r="T1217" i="62"/>
  <c r="L1121" i="64"/>
  <c r="T2483" i="62"/>
  <c r="T2037" i="62"/>
  <c r="R1654" i="64"/>
  <c r="T2221" i="62"/>
  <c r="Q933" i="62"/>
  <c r="L1120" i="64"/>
  <c r="Q1558" i="62"/>
  <c r="O1277" i="62"/>
  <c r="O9" i="62" s="1"/>
  <c r="Q2951" i="62"/>
  <c r="R1584" i="64"/>
  <c r="R1732" i="64"/>
  <c r="K343" i="62"/>
  <c r="Q345" i="62"/>
  <c r="U1265" i="64"/>
  <c r="N1558" i="64"/>
  <c r="U1861" i="64"/>
  <c r="R1037" i="64"/>
  <c r="U1037" i="64" s="1"/>
  <c r="U1039" i="64"/>
  <c r="R2371" i="64"/>
  <c r="R656" i="64"/>
  <c r="L654" i="64"/>
  <c r="R1046" i="64"/>
  <c r="U1047" i="64" s="1"/>
  <c r="T1419" i="62"/>
  <c r="K2786" i="62"/>
  <c r="R1655" i="64"/>
  <c r="R1193" i="64"/>
  <c r="T581" i="62"/>
  <c r="U1125" i="64"/>
  <c r="R1123" i="64"/>
  <c r="K2033" i="62"/>
  <c r="Q2035" i="62"/>
  <c r="R1360" i="64"/>
  <c r="K93" i="62"/>
  <c r="R1392" i="64"/>
  <c r="U991" i="64"/>
  <c r="R989" i="64"/>
  <c r="K230" i="62"/>
  <c r="Q232" i="62"/>
  <c r="R1702" i="64"/>
  <c r="N1559" i="64"/>
  <c r="U1221" i="64"/>
  <c r="T565" i="62"/>
  <c r="T2953" i="62"/>
  <c r="N654" i="64"/>
  <c r="R1829" i="64"/>
  <c r="R2306" i="64"/>
  <c r="L2304" i="64"/>
  <c r="R2304" i="64" s="1"/>
  <c r="Q21" i="62"/>
  <c r="L2305" i="64"/>
  <c r="R2305" i="64" s="1"/>
  <c r="R2307" i="64"/>
  <c r="U1831" i="64"/>
  <c r="U1015" i="64"/>
  <c r="R1013" i="64"/>
  <c r="U245" i="64"/>
  <c r="Q20" i="62"/>
  <c r="R1720" i="64"/>
  <c r="Q1278" i="62"/>
  <c r="K1276" i="62"/>
  <c r="Q218" i="62"/>
  <c r="R2036" i="64"/>
  <c r="R1280" i="64"/>
  <c r="L1278" i="64"/>
  <c r="R879" i="64"/>
  <c r="R1969" i="64"/>
  <c r="U1969" i="64" s="1"/>
  <c r="P1558" i="64"/>
  <c r="T383" i="62"/>
  <c r="U1353" i="64"/>
  <c r="R1721" i="64"/>
  <c r="R1828" i="64"/>
  <c r="R1522" i="64"/>
  <c r="T1393" i="62"/>
  <c r="Q3146" i="62"/>
  <c r="R596" i="64"/>
  <c r="R1377" i="64"/>
  <c r="P230" i="64"/>
  <c r="R1979" i="64"/>
  <c r="T255" i="62"/>
  <c r="U109" i="64"/>
  <c r="L3222" i="64"/>
  <c r="R1809" i="64"/>
  <c r="U1809" i="64" s="1"/>
  <c r="U1811" i="64"/>
  <c r="U1845" i="64"/>
  <c r="U2311" i="64"/>
  <c r="D52" i="63"/>
  <c r="T2341" i="62"/>
  <c r="Q2196" i="62"/>
  <c r="R412" i="64"/>
  <c r="R2037" i="64"/>
  <c r="Q469" i="62"/>
  <c r="U463" i="64"/>
  <c r="R2950" i="64"/>
  <c r="R1007" i="64"/>
  <c r="U1007" i="64" s="1"/>
  <c r="U1009" i="64"/>
  <c r="R1638" i="64"/>
  <c r="R1216" i="64"/>
  <c r="U3499" i="64"/>
  <c r="T3113" i="62"/>
  <c r="L93" i="64"/>
  <c r="R95" i="64"/>
  <c r="T2361" i="62"/>
  <c r="R1471" i="64"/>
  <c r="U1481" i="64"/>
  <c r="O343" i="62"/>
  <c r="T563" i="62"/>
  <c r="Q323" i="62"/>
  <c r="R918" i="64"/>
  <c r="T3287" i="62"/>
  <c r="Q2339" i="62"/>
  <c r="O1276" i="62"/>
  <c r="O8" i="62" s="1"/>
  <c r="Q2403" i="62"/>
  <c r="K2401" i="62"/>
  <c r="H342" i="60"/>
  <c r="N342" i="60" s="1"/>
  <c r="Q419" i="60"/>
  <c r="N2955" i="60"/>
  <c r="N3288" i="60"/>
  <c r="N2309" i="60"/>
  <c r="J1281" i="60"/>
  <c r="J9" i="60" s="1"/>
  <c r="Q2225" i="60"/>
  <c r="Q1737" i="60"/>
  <c r="J3226" i="60"/>
  <c r="J3224" i="60" s="1"/>
  <c r="J14" i="60" s="1"/>
  <c r="J2037" i="60"/>
  <c r="Q1285" i="60"/>
  <c r="N3349" i="60"/>
  <c r="Q2637" i="60"/>
  <c r="H2790" i="60"/>
  <c r="H12" i="60" s="1"/>
  <c r="J1280" i="60"/>
  <c r="J8" i="60" s="1"/>
  <c r="Q3397" i="60"/>
  <c r="Q3141" i="60"/>
  <c r="L2037" i="60"/>
  <c r="J466" i="60"/>
  <c r="N466" i="60" s="1"/>
  <c r="Q95" i="60"/>
  <c r="N3348" i="60"/>
  <c r="N3243" i="60"/>
  <c r="N1563" i="60"/>
  <c r="J2405" i="60"/>
  <c r="J2341" i="60" s="1"/>
  <c r="N3422" i="60"/>
  <c r="Q3637" i="60"/>
  <c r="N1086" i="60"/>
  <c r="Q2131" i="60"/>
  <c r="Q2295" i="60"/>
  <c r="Q1659" i="60"/>
  <c r="N654" i="60"/>
  <c r="N3151" i="60"/>
  <c r="N2954" i="60"/>
  <c r="Q2801" i="60"/>
  <c r="N2597" i="60"/>
  <c r="Q715" i="60"/>
  <c r="Q3201" i="60"/>
  <c r="Q1127" i="60"/>
  <c r="D32" i="59"/>
  <c r="Q1267" i="60"/>
  <c r="Q3939" i="60"/>
  <c r="D52" i="59"/>
  <c r="E52" i="59" s="1"/>
  <c r="Q3291" i="60"/>
  <c r="Q2487" i="60"/>
  <c r="Q597" i="60"/>
  <c r="Q21" i="60"/>
  <c r="L1280" i="60"/>
  <c r="L8" i="60" s="1"/>
  <c r="N93" i="60"/>
  <c r="J2404" i="60"/>
  <c r="J2340" i="60" s="1"/>
  <c r="H3633" i="60"/>
  <c r="N3633" i="60" s="1"/>
  <c r="N3635" i="60"/>
  <c r="Q345" i="60"/>
  <c r="N2596" i="60"/>
  <c r="Q2327" i="60"/>
  <c r="Q3807" i="60"/>
  <c r="N2343" i="60"/>
  <c r="N1283" i="60"/>
  <c r="H1281" i="60"/>
  <c r="Q3153" i="60"/>
  <c r="Q3513" i="60"/>
  <c r="Q3805" i="60"/>
  <c r="N3634" i="60"/>
  <c r="H3632" i="60"/>
  <c r="N3632" i="60" s="1"/>
  <c r="H1280" i="60"/>
  <c r="N1282" i="60"/>
  <c r="J2790" i="60"/>
  <c r="J12" i="60" s="1"/>
  <c r="H343" i="60"/>
  <c r="N343" i="60" s="1"/>
  <c r="Q1833" i="60"/>
  <c r="Q233" i="60"/>
  <c r="N2739" i="60"/>
  <c r="Q2739" i="60" s="1"/>
  <c r="Q1885" i="60"/>
  <c r="Q2653" i="60"/>
  <c r="N3289" i="60"/>
  <c r="Q1601" i="60"/>
  <c r="Q2107" i="60"/>
  <c r="Q2741" i="60"/>
  <c r="Q1323" i="60"/>
  <c r="Q413" i="60"/>
  <c r="N2342" i="60"/>
  <c r="N2419" i="60"/>
  <c r="Q2419" i="60" s="1"/>
  <c r="H2409" i="60"/>
  <c r="N543" i="60"/>
  <c r="H467" i="60"/>
  <c r="N467" i="60" s="1"/>
  <c r="N713" i="60"/>
  <c r="H3226" i="60"/>
  <c r="N2799" i="60"/>
  <c r="H2791" i="60"/>
  <c r="N1562" i="60"/>
  <c r="Q545" i="60"/>
  <c r="Q1707" i="60"/>
  <c r="N937" i="60"/>
  <c r="N3150" i="60"/>
  <c r="L33" i="63" l="1"/>
  <c r="J2034" i="60"/>
  <c r="J10" i="60" s="1"/>
  <c r="N2408" i="60"/>
  <c r="E32" i="59"/>
  <c r="U1217" i="64"/>
  <c r="E34" i="59"/>
  <c r="E32" i="61"/>
  <c r="E34" i="61"/>
  <c r="E34" i="63"/>
  <c r="Q2309" i="60"/>
  <c r="E32" i="63"/>
  <c r="U3469" i="64"/>
  <c r="T3345" i="62"/>
  <c r="T3625" i="62"/>
  <c r="T3469" i="62"/>
  <c r="T3597" i="62"/>
  <c r="T457" i="62"/>
  <c r="Q3243" i="60"/>
  <c r="T1083" i="62"/>
  <c r="U2483" i="64"/>
  <c r="Q3463" i="60"/>
  <c r="R3223" i="64"/>
  <c r="Q231" i="60"/>
  <c r="U1377" i="64"/>
  <c r="U2461" i="64"/>
  <c r="E52" i="63"/>
  <c r="Q3477" i="60"/>
  <c r="T933" i="62"/>
  <c r="N2033" i="64"/>
  <c r="N2031" i="64" s="1"/>
  <c r="N11" i="64" s="1"/>
  <c r="T3147" i="62"/>
  <c r="U1319" i="64"/>
  <c r="U1881" i="64"/>
  <c r="U1235" i="64"/>
  <c r="U2737" i="64"/>
  <c r="Q3284" i="62"/>
  <c r="T2305" i="62"/>
  <c r="Q2201" i="60"/>
  <c r="U1393" i="64"/>
  <c r="U1689" i="64"/>
  <c r="M2030" i="62"/>
  <c r="M10" i="62" s="1"/>
  <c r="U1639" i="64"/>
  <c r="P2337" i="64"/>
  <c r="U1801" i="64"/>
  <c r="U2071" i="64"/>
  <c r="U1871" i="64"/>
  <c r="U323" i="64"/>
  <c r="U3285" i="64"/>
  <c r="R230" i="64"/>
  <c r="P2033" i="64"/>
  <c r="T2197" i="62"/>
  <c r="T413" i="62"/>
  <c r="U935" i="64"/>
  <c r="P91" i="64"/>
  <c r="N91" i="64"/>
  <c r="U989" i="64"/>
  <c r="T683" i="62"/>
  <c r="O90" i="62"/>
  <c r="O18" i="62" s="1"/>
  <c r="O6" i="62" s="1"/>
  <c r="P90" i="64"/>
  <c r="P18" i="64" s="1"/>
  <c r="P6" i="64" s="1"/>
  <c r="R1083" i="64"/>
  <c r="U1083" i="64" s="1"/>
  <c r="U1703" i="64"/>
  <c r="U1419" i="64"/>
  <c r="U2103" i="64"/>
  <c r="L2034" i="60"/>
  <c r="L10" i="60" s="1"/>
  <c r="L16" i="60" s="1"/>
  <c r="D15" i="59" s="1"/>
  <c r="T2735" i="62"/>
  <c r="U3165" i="64"/>
  <c r="U2127" i="64"/>
  <c r="U413" i="64"/>
  <c r="U1433" i="64"/>
  <c r="U1859" i="64"/>
  <c r="M2031" i="62"/>
  <c r="M11" i="62" s="1"/>
  <c r="P2400" i="64"/>
  <c r="P2336" i="64" s="1"/>
  <c r="P2030" i="64" s="1"/>
  <c r="P10" i="64" s="1"/>
  <c r="Q1087" i="60"/>
  <c r="O2030" i="62"/>
  <c r="O10" i="62" s="1"/>
  <c r="T95" i="62"/>
  <c r="Q342" i="62"/>
  <c r="J2035" i="60"/>
  <c r="J11" i="60" s="1"/>
  <c r="U2371" i="64"/>
  <c r="Q3289" i="60"/>
  <c r="U1979" i="64"/>
  <c r="U1361" i="64"/>
  <c r="R3147" i="64"/>
  <c r="U3147" i="64" s="1"/>
  <c r="U2649" i="64"/>
  <c r="U2199" i="64"/>
  <c r="R2197" i="64"/>
  <c r="U2197" i="64" s="1"/>
  <c r="Q2799" i="60"/>
  <c r="R466" i="64"/>
  <c r="L2035" i="60"/>
  <c r="L11" i="60" s="1"/>
  <c r="N2400" i="64"/>
  <c r="N2336" i="64" s="1"/>
  <c r="N2030" i="64" s="1"/>
  <c r="N10" i="64" s="1"/>
  <c r="U219" i="64"/>
  <c r="M90" i="62"/>
  <c r="M18" i="62" s="1"/>
  <c r="M6" i="62" s="1"/>
  <c r="N2790" i="60"/>
  <c r="Q2400" i="62"/>
  <c r="Q3349" i="60"/>
  <c r="U1733" i="64"/>
  <c r="U1597" i="64"/>
  <c r="Q1125" i="60"/>
  <c r="T2795" i="62"/>
  <c r="Q93" i="60"/>
  <c r="Q3635" i="60"/>
  <c r="Q3633" i="60"/>
  <c r="Q3285" i="62"/>
  <c r="Q713" i="60"/>
  <c r="U645" i="64"/>
  <c r="U1061" i="64"/>
  <c r="O91" i="62"/>
  <c r="Q231" i="62"/>
  <c r="T1813" i="62"/>
  <c r="U2595" i="64"/>
  <c r="T469" i="62"/>
  <c r="U1585" i="64"/>
  <c r="L3221" i="64"/>
  <c r="R3221" i="64" s="1"/>
  <c r="L2786" i="64"/>
  <c r="L12" i="64" s="1"/>
  <c r="R12" i="64" s="1"/>
  <c r="U1471" i="64"/>
  <c r="U2735" i="64"/>
  <c r="Q1817" i="60"/>
  <c r="U951" i="64"/>
  <c r="Q937" i="60"/>
  <c r="U2037" i="64"/>
  <c r="T219" i="62"/>
  <c r="Q230" i="62"/>
  <c r="R1812" i="64"/>
  <c r="Q654" i="62"/>
  <c r="O2031" i="62"/>
  <c r="O11" i="62" s="1"/>
  <c r="Q543" i="60"/>
  <c r="T323" i="62"/>
  <c r="Q3222" i="62"/>
  <c r="U1843" i="64"/>
  <c r="R231" i="64"/>
  <c r="T1121" i="62"/>
  <c r="U1895" i="64"/>
  <c r="U969" i="64"/>
  <c r="U95" i="64"/>
  <c r="J18" i="60"/>
  <c r="J6" i="60" s="1"/>
  <c r="U2341" i="64"/>
  <c r="U1937" i="64"/>
  <c r="U1909" i="64"/>
  <c r="U1671" i="64"/>
  <c r="U1765" i="64"/>
  <c r="U1523" i="64"/>
  <c r="U879" i="64"/>
  <c r="R467" i="64"/>
  <c r="U457" i="64"/>
  <c r="T345" i="62"/>
  <c r="U469" i="64"/>
  <c r="M91" i="62"/>
  <c r="Q343" i="60"/>
  <c r="H91" i="60"/>
  <c r="N91" i="60" s="1"/>
  <c r="H90" i="60"/>
  <c r="N90" i="60" s="1"/>
  <c r="R1121" i="64"/>
  <c r="U2951" i="64"/>
  <c r="N12" i="60"/>
  <c r="R2592" i="64"/>
  <c r="U2593" i="64" s="1"/>
  <c r="U1245" i="64"/>
  <c r="U1193" i="64"/>
  <c r="U1123" i="64"/>
  <c r="R932" i="64"/>
  <c r="U2795" i="64"/>
  <c r="U841" i="64"/>
  <c r="P1277" i="64"/>
  <c r="P9" i="64" s="1"/>
  <c r="U797" i="64"/>
  <c r="U1281" i="64"/>
  <c r="T597" i="62"/>
  <c r="Q467" i="62"/>
  <c r="T709" i="62"/>
  <c r="T2593" i="62"/>
  <c r="T2951" i="62"/>
  <c r="T2339" i="62"/>
  <c r="Q543" i="62"/>
  <c r="U597" i="64"/>
  <c r="N90" i="64"/>
  <c r="N18" i="64" s="1"/>
  <c r="N6" i="64" s="1"/>
  <c r="N1277" i="64"/>
  <c r="N9" i="64" s="1"/>
  <c r="U2307" i="64"/>
  <c r="U1561" i="64"/>
  <c r="U683" i="64"/>
  <c r="R1120" i="64"/>
  <c r="T1559" i="62"/>
  <c r="T21" i="62"/>
  <c r="R1813" i="64"/>
  <c r="U1085" i="64"/>
  <c r="T545" i="62"/>
  <c r="U233" i="64"/>
  <c r="R933" i="64"/>
  <c r="U2405" i="64"/>
  <c r="R654" i="64"/>
  <c r="Q2401" i="62"/>
  <c r="Q2787" i="62"/>
  <c r="K3221" i="62"/>
  <c r="Q3223" i="62"/>
  <c r="L2033" i="64"/>
  <c r="R2035" i="64"/>
  <c r="L2787" i="64"/>
  <c r="R1558" i="64"/>
  <c r="T2035" i="62"/>
  <c r="Q2032" i="62"/>
  <c r="L1277" i="64"/>
  <c r="R1279" i="64"/>
  <c r="Q3220" i="62"/>
  <c r="K14" i="62"/>
  <c r="Q14" i="62" s="1"/>
  <c r="L3220" i="64"/>
  <c r="R3222" i="64"/>
  <c r="U1721" i="64"/>
  <c r="Q1276" i="62"/>
  <c r="K8" i="62"/>
  <c r="Q8" i="62" s="1"/>
  <c r="U2305" i="64"/>
  <c r="K90" i="62"/>
  <c r="Q92" i="62"/>
  <c r="T1279" i="62"/>
  <c r="R2403" i="64"/>
  <c r="L2401" i="64"/>
  <c r="R2401" i="64" s="1"/>
  <c r="L90" i="64"/>
  <c r="R92" i="64"/>
  <c r="T233" i="62"/>
  <c r="R2338" i="64"/>
  <c r="Q1277" i="62"/>
  <c r="K9" i="62"/>
  <c r="Q9" i="62" s="1"/>
  <c r="U919" i="64"/>
  <c r="T2403" i="62"/>
  <c r="K2337" i="62"/>
  <c r="Q2337" i="62" s="1"/>
  <c r="U1655" i="64"/>
  <c r="R1559" i="64"/>
  <c r="R709" i="64"/>
  <c r="U711" i="64"/>
  <c r="U21" i="64"/>
  <c r="P1276" i="64"/>
  <c r="P8" i="64" s="1"/>
  <c r="R542" i="64"/>
  <c r="Q2786" i="62"/>
  <c r="K12" i="62"/>
  <c r="Q12" i="62" s="1"/>
  <c r="R708" i="64"/>
  <c r="L2400" i="64"/>
  <c r="R2402" i="64"/>
  <c r="Q2033" i="62"/>
  <c r="R93" i="64"/>
  <c r="L91" i="64"/>
  <c r="K2336" i="62"/>
  <c r="Q2336" i="62" s="1"/>
  <c r="N1276" i="64"/>
  <c r="N8" i="64" s="1"/>
  <c r="R342" i="64"/>
  <c r="U1829" i="64"/>
  <c r="U1775" i="64"/>
  <c r="R2034" i="64"/>
  <c r="L2032" i="64"/>
  <c r="R2339" i="64"/>
  <c r="L1276" i="64"/>
  <c r="R1278" i="64"/>
  <c r="U1013" i="64"/>
  <c r="K91" i="62"/>
  <c r="Q93" i="62"/>
  <c r="Q343" i="62"/>
  <c r="Q13" i="62"/>
  <c r="U545" i="64"/>
  <c r="R543" i="64"/>
  <c r="Q542" i="62"/>
  <c r="K466" i="62"/>
  <c r="Q466" i="62" s="1"/>
  <c r="R343" i="64"/>
  <c r="U345" i="64"/>
  <c r="Q2343" i="60"/>
  <c r="Q3151" i="60"/>
  <c r="Q467" i="60"/>
  <c r="Q2597" i="60"/>
  <c r="Q1563" i="60"/>
  <c r="Q2955" i="60"/>
  <c r="N3226" i="60"/>
  <c r="H3224" i="60"/>
  <c r="H9" i="60"/>
  <c r="N9" i="60" s="1"/>
  <c r="N1281" i="60"/>
  <c r="N2409" i="60"/>
  <c r="H2407" i="60"/>
  <c r="H8" i="60"/>
  <c r="N8" i="60" s="1"/>
  <c r="N1280" i="60"/>
  <c r="Q1283" i="60"/>
  <c r="H2404" i="60"/>
  <c r="N2406" i="60"/>
  <c r="N2791" i="60"/>
  <c r="H13" i="60"/>
  <c r="N13" i="60" s="1"/>
  <c r="Q2409" i="60" l="1"/>
  <c r="J16" i="60"/>
  <c r="D9" i="59" s="1"/>
  <c r="D27" i="59" s="1"/>
  <c r="U3223" i="64"/>
  <c r="U231" i="64"/>
  <c r="T3285" i="62"/>
  <c r="M16" i="62"/>
  <c r="D9" i="61" s="1"/>
  <c r="P2031" i="64"/>
  <c r="P11" i="64" s="1"/>
  <c r="T343" i="62"/>
  <c r="O16" i="62"/>
  <c r="D15" i="61" s="1"/>
  <c r="T231" i="62"/>
  <c r="Q13" i="60"/>
  <c r="U467" i="64"/>
  <c r="P16" i="64"/>
  <c r="D15" i="63" s="1"/>
  <c r="R2400" i="64"/>
  <c r="U2401" i="64" s="1"/>
  <c r="Q2791" i="60"/>
  <c r="T2401" i="62"/>
  <c r="U1121" i="64"/>
  <c r="T3223" i="62"/>
  <c r="L15" i="64"/>
  <c r="R15" i="64" s="1"/>
  <c r="Q91" i="60"/>
  <c r="H18" i="60"/>
  <c r="N18" i="60" s="1"/>
  <c r="R2786" i="64"/>
  <c r="U1813" i="64"/>
  <c r="T93" i="62"/>
  <c r="N16" i="64"/>
  <c r="D9" i="63" s="1"/>
  <c r="U933" i="64"/>
  <c r="T467" i="62"/>
  <c r="T543" i="62"/>
  <c r="K2030" i="62"/>
  <c r="Q2030" i="62" s="1"/>
  <c r="U2339" i="64"/>
  <c r="U2403" i="64"/>
  <c r="T2337" i="62"/>
  <c r="U2035" i="64"/>
  <c r="T2787" i="62"/>
  <c r="R90" i="64"/>
  <c r="L18" i="64"/>
  <c r="R3220" i="64"/>
  <c r="U3221" i="64" s="1"/>
  <c r="L14" i="64"/>
  <c r="R14" i="64" s="1"/>
  <c r="R2787" i="64"/>
  <c r="L13" i="64"/>
  <c r="Q91" i="62"/>
  <c r="R1276" i="64"/>
  <c r="L8" i="64"/>
  <c r="R8" i="64" s="1"/>
  <c r="U93" i="64"/>
  <c r="T9" i="62"/>
  <c r="R2033" i="64"/>
  <c r="U343" i="64"/>
  <c r="U543" i="64"/>
  <c r="T2033" i="62"/>
  <c r="U709" i="64"/>
  <c r="T1277" i="62"/>
  <c r="U1279" i="64"/>
  <c r="L2337" i="64"/>
  <c r="R2337" i="64" s="1"/>
  <c r="R2032" i="64"/>
  <c r="Q90" i="62"/>
  <c r="K18" i="62"/>
  <c r="R1277" i="64"/>
  <c r="L9" i="64"/>
  <c r="R9" i="64" s="1"/>
  <c r="Q3221" i="62"/>
  <c r="T3221" i="62" s="1"/>
  <c r="K15" i="62"/>
  <c r="Q15" i="62" s="1"/>
  <c r="T15" i="62" s="1"/>
  <c r="R91" i="64"/>
  <c r="K2031" i="62"/>
  <c r="T13" i="62"/>
  <c r="U1559" i="64"/>
  <c r="L2336" i="64"/>
  <c r="R2336" i="64" s="1"/>
  <c r="N2404" i="60"/>
  <c r="H2340" i="60"/>
  <c r="N2407" i="60"/>
  <c r="Q2407" i="60" s="1"/>
  <c r="H2405" i="60"/>
  <c r="Q1281" i="60"/>
  <c r="Q9" i="60"/>
  <c r="N3224" i="60"/>
  <c r="H14" i="60"/>
  <c r="N14" i="60" s="1"/>
  <c r="Q18" i="56"/>
  <c r="Q12" i="56"/>
  <c r="Z15" i="55"/>
  <c r="L15" i="55"/>
  <c r="J15" i="55"/>
  <c r="H15" i="55"/>
  <c r="H16" i="55" s="1"/>
  <c r="E15" i="55"/>
  <c r="Z14" i="55"/>
  <c r="L14" i="55"/>
  <c r="J14" i="55"/>
  <c r="H14" i="55"/>
  <c r="F14" i="55"/>
  <c r="E14" i="55"/>
  <c r="Z13" i="55"/>
  <c r="L13" i="55"/>
  <c r="I13" i="55"/>
  <c r="J13" i="55" s="1"/>
  <c r="H13" i="55"/>
  <c r="N11" i="55"/>
  <c r="Z9" i="55"/>
  <c r="L9" i="55"/>
  <c r="J9" i="55"/>
  <c r="H9" i="55"/>
  <c r="H10" i="55" s="1"/>
  <c r="E9" i="55"/>
  <c r="Z8" i="55"/>
  <c r="L8" i="55"/>
  <c r="J8" i="55"/>
  <c r="H8" i="55"/>
  <c r="E8" i="55"/>
  <c r="Z7" i="55"/>
  <c r="L7" i="55"/>
  <c r="I7" i="55"/>
  <c r="J7" i="55" s="1"/>
  <c r="H7" i="55"/>
  <c r="N5" i="55"/>
  <c r="J6" i="49"/>
  <c r="D9" i="51"/>
  <c r="U8" i="49"/>
  <c r="U4" i="49" s="1"/>
  <c r="W5" i="49"/>
  <c r="W4" i="49" s="1"/>
  <c r="I4" i="48" s="1"/>
  <c r="F7" i="48"/>
  <c r="F6" i="48"/>
  <c r="F5" i="48"/>
  <c r="F8" i="55" l="1"/>
  <c r="D11" i="59"/>
  <c r="D13" i="59" s="1"/>
  <c r="D25" i="59"/>
  <c r="H69" i="56"/>
  <c r="Q69" i="56" s="1"/>
  <c r="AE69" i="56" s="1"/>
  <c r="AE72" i="56" s="1"/>
  <c r="AE73" i="56" s="1"/>
  <c r="AE53" i="56" s="1"/>
  <c r="I4" i="54" s="1"/>
  <c r="K703" i="60" s="1"/>
  <c r="L703" i="60" s="1"/>
  <c r="H48" i="56"/>
  <c r="Q48" i="56" s="1"/>
  <c r="AE48" i="56" s="1"/>
  <c r="AE51" i="56" s="1"/>
  <c r="AE52" i="56" s="1"/>
  <c r="AE32" i="56" s="1"/>
  <c r="I3" i="54" s="1"/>
  <c r="K701" i="60" s="1"/>
  <c r="L701" i="60" s="1"/>
  <c r="L683" i="60" s="1"/>
  <c r="L10" i="55"/>
  <c r="F15" i="55"/>
  <c r="F9" i="55"/>
  <c r="L16" i="55"/>
  <c r="D11" i="63"/>
  <c r="D13" i="63" s="1"/>
  <c r="D25" i="63"/>
  <c r="D27" i="63"/>
  <c r="D11" i="61"/>
  <c r="D13" i="61" s="1"/>
  <c r="D25" i="61"/>
  <c r="D27" i="61"/>
  <c r="U15" i="64"/>
  <c r="H27" i="56"/>
  <c r="AA18" i="56"/>
  <c r="W12" i="56"/>
  <c r="H26" i="56"/>
  <c r="H21" i="56"/>
  <c r="Q21" i="56" s="1"/>
  <c r="U2787" i="64"/>
  <c r="H6" i="60"/>
  <c r="N6" i="60" s="1"/>
  <c r="K10" i="62"/>
  <c r="Q10" i="62" s="1"/>
  <c r="U2033" i="64"/>
  <c r="R13" i="64"/>
  <c r="U13" i="64" s="1"/>
  <c r="U91" i="64"/>
  <c r="T91" i="62"/>
  <c r="Q2031" i="62"/>
  <c r="T2031" i="62" s="1"/>
  <c r="K11" i="62"/>
  <c r="Q11" i="62" s="1"/>
  <c r="U2337" i="64"/>
  <c r="U9" i="64"/>
  <c r="K6" i="62"/>
  <c r="Q18" i="62"/>
  <c r="L2031" i="64"/>
  <c r="L6" i="64"/>
  <c r="R18" i="64"/>
  <c r="U1277" i="64"/>
  <c r="L2030" i="64"/>
  <c r="N2340" i="60"/>
  <c r="N2405" i="60"/>
  <c r="Q2405" i="60" s="1"/>
  <c r="H2341" i="60"/>
  <c r="J10" i="55"/>
  <c r="F7" i="55"/>
  <c r="F13" i="55"/>
  <c r="J16" i="55"/>
  <c r="E7" i="55"/>
  <c r="E13" i="55"/>
  <c r="G4" i="48"/>
  <c r="H47" i="56" l="1"/>
  <c r="Q47" i="56" s="1"/>
  <c r="AA47" i="56" s="1"/>
  <c r="AA51" i="56" s="1"/>
  <c r="AA52" i="56" s="1"/>
  <c r="AA32" i="56" s="1"/>
  <c r="H3" i="54" s="1"/>
  <c r="I701" i="60" s="1"/>
  <c r="J701" i="60" s="1"/>
  <c r="H68" i="56"/>
  <c r="Q68" i="56" s="1"/>
  <c r="AA68" i="56" s="1"/>
  <c r="AA72" i="56" s="1"/>
  <c r="AA73" i="56" s="1"/>
  <c r="AA53" i="56" s="1"/>
  <c r="H4" i="54" s="1"/>
  <c r="I703" i="60" s="1"/>
  <c r="J703" i="60" s="1"/>
  <c r="D21" i="59"/>
  <c r="D23" i="59" s="1"/>
  <c r="D19" i="59"/>
  <c r="D17" i="59"/>
  <c r="D21" i="63"/>
  <c r="D23" i="63" s="1"/>
  <c r="D17" i="63"/>
  <c r="D19" i="63"/>
  <c r="D19" i="61"/>
  <c r="D17" i="61"/>
  <c r="D21" i="61"/>
  <c r="D23" i="61" s="1"/>
  <c r="Q26" i="56"/>
  <c r="W26" i="56" s="1"/>
  <c r="W30" i="56" s="1"/>
  <c r="W31" i="56" s="1"/>
  <c r="Q27" i="56"/>
  <c r="AA27" i="56" s="1"/>
  <c r="AA30" i="56" s="1"/>
  <c r="T11" i="62"/>
  <c r="R2030" i="64"/>
  <c r="L10" i="64"/>
  <c r="R10" i="64" s="1"/>
  <c r="R6" i="64"/>
  <c r="R2031" i="64"/>
  <c r="L11" i="64"/>
  <c r="R11" i="64" s="1"/>
  <c r="Q6" i="62"/>
  <c r="K16" i="62"/>
  <c r="N2341" i="60"/>
  <c r="Q2341" i="60" s="1"/>
  <c r="V6" i="49"/>
  <c r="Q24" i="56"/>
  <c r="H28" i="56" s="1"/>
  <c r="F10" i="55"/>
  <c r="F16" i="55"/>
  <c r="J683" i="60" l="1"/>
  <c r="W3" i="56"/>
  <c r="Q28" i="56"/>
  <c r="AE28" i="56" s="1"/>
  <c r="AE30" i="56" s="1"/>
  <c r="AE24" i="56"/>
  <c r="U11" i="64"/>
  <c r="U2031" i="64"/>
  <c r="L16" i="64"/>
  <c r="D5" i="63" s="1"/>
  <c r="D39" i="63" s="1"/>
  <c r="Q16" i="62"/>
  <c r="D5" i="61"/>
  <c r="D39" i="61" s="1"/>
  <c r="J7" i="49"/>
  <c r="V7" i="49" s="1"/>
  <c r="V4" i="49" s="1"/>
  <c r="H3437" i="60" l="1"/>
  <c r="H3425" i="60" s="1"/>
  <c r="AI30" i="56"/>
  <c r="AE31" i="56"/>
  <c r="R16" i="64"/>
  <c r="D7" i="63"/>
  <c r="D7" i="61"/>
  <c r="H4" i="48"/>
  <c r="T4" i="49"/>
  <c r="AA31" i="56"/>
  <c r="J3437" i="60" s="1"/>
  <c r="F4" i="48" l="1"/>
  <c r="H67" i="56"/>
  <c r="Q67" i="56" s="1"/>
  <c r="W67" i="56" s="1"/>
  <c r="W72" i="56" s="1"/>
  <c r="H46" i="56"/>
  <c r="Q46" i="56" s="1"/>
  <c r="W46" i="56" s="1"/>
  <c r="W51" i="56" s="1"/>
  <c r="D35" i="63"/>
  <c r="L35" i="63" s="1"/>
  <c r="D41" i="63"/>
  <c r="D43" i="63"/>
  <c r="D29" i="63"/>
  <c r="D43" i="61"/>
  <c r="D29" i="61"/>
  <c r="D41" i="61"/>
  <c r="D35" i="61"/>
  <c r="J3425" i="60"/>
  <c r="J3423" i="60" s="1"/>
  <c r="J3227" i="60" s="1"/>
  <c r="J3225" i="60" s="1"/>
  <c r="J15" i="60" s="1"/>
  <c r="AE3" i="56"/>
  <c r="AA3" i="56"/>
  <c r="AI31" i="56"/>
  <c r="W52" i="56" l="1"/>
  <c r="AI51" i="56"/>
  <c r="AI72" i="56"/>
  <c r="W73" i="56"/>
  <c r="AI3" i="56"/>
  <c r="H3423" i="60"/>
  <c r="D45" i="63"/>
  <c r="D47" i="63" s="1"/>
  <c r="D45" i="61"/>
  <c r="D47" i="61" s="1"/>
  <c r="AI73" i="56" l="1"/>
  <c r="W53" i="56"/>
  <c r="W32" i="56"/>
  <c r="AI52" i="56"/>
  <c r="L3437" i="60"/>
  <c r="L3425" i="60" s="1"/>
  <c r="M3437" i="60"/>
  <c r="P3437" i="60" s="1"/>
  <c r="D49" i="63"/>
  <c r="D53" i="63" s="1"/>
  <c r="D55" i="63" s="1"/>
  <c r="D57" i="63" s="1"/>
  <c r="D59" i="63" s="1"/>
  <c r="D61" i="63" s="1"/>
  <c r="D63" i="63" s="1"/>
  <c r="D65" i="63" s="1"/>
  <c r="D55" i="59" s="1"/>
  <c r="D49" i="61"/>
  <c r="D53" i="61" s="1"/>
  <c r="D57" i="61" s="1"/>
  <c r="G3" i="54" l="1"/>
  <c r="AI32" i="56"/>
  <c r="AI53" i="56"/>
  <c r="G4" i="54"/>
  <c r="N3437" i="60"/>
  <c r="Q3437" i="60" s="1"/>
  <c r="D59" i="61"/>
  <c r="D63" i="61" s="1"/>
  <c r="G703" i="60" l="1"/>
  <c r="G3607" i="60"/>
  <c r="F4" i="54"/>
  <c r="G701" i="60"/>
  <c r="F3" i="54"/>
  <c r="L3423" i="60"/>
  <c r="N3425" i="60"/>
  <c r="Q3425" i="60" s="1"/>
  <c r="D67" i="61"/>
  <c r="D53" i="59"/>
  <c r="G2199" i="60" l="1"/>
  <c r="G2198" i="60"/>
  <c r="H701" i="60"/>
  <c r="M701" i="60"/>
  <c r="P701" i="60" s="1"/>
  <c r="H3607" i="60"/>
  <c r="M3607" i="60"/>
  <c r="P3607" i="60" s="1"/>
  <c r="M703" i="60"/>
  <c r="P703" i="60" s="1"/>
  <c r="H703" i="60"/>
  <c r="N703" i="60" s="1"/>
  <c r="Q703" i="60" s="1"/>
  <c r="L3227" i="60"/>
  <c r="N3423" i="60"/>
  <c r="Q3423" i="60" s="1"/>
  <c r="H683" i="60" l="1"/>
  <c r="N3607" i="60"/>
  <c r="Q3607" i="60" s="1"/>
  <c r="H3605" i="60"/>
  <c r="N701" i="60"/>
  <c r="Q701" i="60" s="1"/>
  <c r="H2198" i="60"/>
  <c r="M2198" i="60"/>
  <c r="H2199" i="60"/>
  <c r="M2199" i="60"/>
  <c r="L3225" i="60"/>
  <c r="P2199" i="60" l="1"/>
  <c r="H2197" i="60"/>
  <c r="N2199" i="60"/>
  <c r="H2196" i="60"/>
  <c r="N2198" i="60"/>
  <c r="N683" i="60"/>
  <c r="Q683" i="60" s="1"/>
  <c r="N3605" i="60"/>
  <c r="Q3605" i="60" s="1"/>
  <c r="H3525" i="60"/>
  <c r="L15" i="60"/>
  <c r="N3525" i="60" l="1"/>
  <c r="Q3525" i="60" s="1"/>
  <c r="H3227" i="60"/>
  <c r="H2038" i="60"/>
  <c r="N2196" i="60"/>
  <c r="Q2199" i="60"/>
  <c r="H2039" i="60"/>
  <c r="N2197" i="60"/>
  <c r="Q2197" i="60" s="1"/>
  <c r="H2037" i="60" l="1"/>
  <c r="N2039" i="60"/>
  <c r="N2038" i="60"/>
  <c r="H2036" i="60"/>
  <c r="H3225" i="60"/>
  <c r="N3227" i="60"/>
  <c r="Q3227" i="60" s="1"/>
  <c r="N15" i="60" l="1"/>
  <c r="N3225" i="60"/>
  <c r="Q3225" i="60" s="1"/>
  <c r="H2034" i="60"/>
  <c r="N2036" i="60"/>
  <c r="Q2039" i="60"/>
  <c r="N2037" i="60"/>
  <c r="H2035" i="60"/>
  <c r="Q2037" i="60" l="1"/>
  <c r="N2035" i="60"/>
  <c r="H11" i="60"/>
  <c r="H10" i="60"/>
  <c r="N2034" i="60"/>
  <c r="Q15" i="60"/>
  <c r="N11" i="60" l="1"/>
  <c r="N10" i="60"/>
  <c r="H16" i="60"/>
  <c r="Q2035" i="60"/>
  <c r="N16" i="60" l="1"/>
  <c r="D5" i="59"/>
  <c r="Q11" i="60"/>
  <c r="D7" i="59" l="1"/>
  <c r="D39" i="59"/>
  <c r="D29" i="59" l="1"/>
  <c r="D41" i="59"/>
  <c r="D35" i="59"/>
  <c r="D43" i="59"/>
  <c r="O29" i="23" l="1"/>
  <c r="M29" i="23"/>
  <c r="L29" i="23"/>
  <c r="J29" i="23"/>
  <c r="H29" i="23"/>
  <c r="N29" i="23" s="1"/>
  <c r="L28" i="23"/>
  <c r="J28" i="23"/>
  <c r="H28" i="23"/>
  <c r="N28" i="23" s="1"/>
  <c r="T28" i="23" s="1"/>
  <c r="M28" i="23"/>
  <c r="O27" i="23"/>
  <c r="M27" i="23"/>
  <c r="L27" i="23"/>
  <c r="J27" i="23"/>
  <c r="H27" i="23"/>
  <c r="M26" i="23"/>
  <c r="L26" i="23"/>
  <c r="J26" i="23"/>
  <c r="H26" i="23"/>
  <c r="N26" i="23" s="1"/>
  <c r="T26" i="23" s="1"/>
  <c r="O19" i="23"/>
  <c r="L19" i="23"/>
  <c r="J19" i="23"/>
  <c r="H19" i="23"/>
  <c r="L18" i="23"/>
  <c r="J18" i="23"/>
  <c r="M18" i="23"/>
  <c r="O17" i="23"/>
  <c r="L17" i="23"/>
  <c r="J17" i="23"/>
  <c r="M17" i="23"/>
  <c r="L16" i="23"/>
  <c r="J16" i="23"/>
  <c r="M16" i="23"/>
  <c r="O25" i="23"/>
  <c r="L25" i="23"/>
  <c r="J25" i="23"/>
  <c r="H25" i="23"/>
  <c r="L24" i="23"/>
  <c r="J24" i="23"/>
  <c r="H24" i="23"/>
  <c r="N24" i="23" s="1"/>
  <c r="O23" i="23"/>
  <c r="L23" i="23"/>
  <c r="J23" i="23"/>
  <c r="H23" i="23"/>
  <c r="N23" i="23" s="1"/>
  <c r="L22" i="23"/>
  <c r="J22" i="23"/>
  <c r="H22" i="23"/>
  <c r="O21" i="23"/>
  <c r="M21" i="23"/>
  <c r="P21" i="23" s="1"/>
  <c r="M20" i="23"/>
  <c r="O15" i="23"/>
  <c r="L15" i="23"/>
  <c r="J15" i="23"/>
  <c r="M15" i="23"/>
  <c r="L14" i="23"/>
  <c r="L8" i="23" s="1"/>
  <c r="J14" i="23"/>
  <c r="M14" i="23"/>
  <c r="O13" i="23"/>
  <c r="L13" i="23"/>
  <c r="J13" i="23"/>
  <c r="H13" i="23"/>
  <c r="L12" i="23"/>
  <c r="J12" i="23"/>
  <c r="H12" i="23"/>
  <c r="N12" i="23" s="1"/>
  <c r="T12" i="23" s="1"/>
  <c r="O11" i="23"/>
  <c r="L11" i="23"/>
  <c r="J11" i="23"/>
  <c r="H11" i="23"/>
  <c r="L10" i="23"/>
  <c r="J10" i="23"/>
  <c r="M10" i="23"/>
  <c r="O9" i="23"/>
  <c r="M9" i="23"/>
  <c r="M8" i="23"/>
  <c r="O7" i="23"/>
  <c r="M7" i="23"/>
  <c r="M6" i="23"/>
  <c r="J20" i="23" l="1"/>
  <c r="J8" i="23"/>
  <c r="J9" i="23"/>
  <c r="L9" i="23"/>
  <c r="P7" i="23"/>
  <c r="P9" i="23"/>
  <c r="N13" i="23"/>
  <c r="T13" i="23" s="1"/>
  <c r="N19" i="23"/>
  <c r="T19" i="23" s="1"/>
  <c r="L20" i="23"/>
  <c r="L6" i="23" s="1"/>
  <c r="J6" i="23"/>
  <c r="J21" i="23"/>
  <c r="J7" i="23" s="1"/>
  <c r="L21" i="23"/>
  <c r="L7" i="23" s="1"/>
  <c r="N25" i="23"/>
  <c r="P27" i="23"/>
  <c r="N27" i="23"/>
  <c r="Q27" i="23" s="1"/>
  <c r="T29" i="23"/>
  <c r="Q29" i="23"/>
  <c r="T27" i="23"/>
  <c r="P29" i="23"/>
  <c r="P15" i="23"/>
  <c r="H17" i="23"/>
  <c r="N17" i="23" s="1"/>
  <c r="T17" i="23" s="1"/>
  <c r="P17" i="23"/>
  <c r="H16" i="23"/>
  <c r="N16" i="23" s="1"/>
  <c r="T16" i="23" s="1"/>
  <c r="H18" i="23"/>
  <c r="N18" i="23" s="1"/>
  <c r="T18" i="23" s="1"/>
  <c r="M19" i="23"/>
  <c r="P19" i="23" s="1"/>
  <c r="M12" i="23"/>
  <c r="H15" i="23"/>
  <c r="N15" i="23" s="1"/>
  <c r="T15" i="23" s="1"/>
  <c r="M22" i="23"/>
  <c r="M24" i="23"/>
  <c r="M11" i="23"/>
  <c r="P11" i="23" s="1"/>
  <c r="H10" i="23"/>
  <c r="N10" i="23" s="1"/>
  <c r="T10" i="23" s="1"/>
  <c r="M23" i="23"/>
  <c r="N11" i="23"/>
  <c r="T11" i="23" s="1"/>
  <c r="H14" i="23"/>
  <c r="N14" i="23" s="1"/>
  <c r="T14" i="23" s="1"/>
  <c r="M13" i="23"/>
  <c r="M25" i="23"/>
  <c r="P25" i="23" s="1"/>
  <c r="N22" i="23"/>
  <c r="Q23" i="23" s="1"/>
  <c r="Q25" i="23"/>
  <c r="Q13" i="23"/>
  <c r="H21" i="23"/>
  <c r="N21" i="23" l="1"/>
  <c r="H9" i="23"/>
  <c r="N9" i="23" s="1"/>
  <c r="P13" i="23"/>
  <c r="Q19" i="23"/>
  <c r="Q17" i="23"/>
  <c r="P23" i="23"/>
  <c r="H20" i="23"/>
  <c r="N20" i="23" s="1"/>
  <c r="Q21" i="23" s="1"/>
  <c r="Q11" i="23"/>
  <c r="Q15" i="23"/>
  <c r="H8" i="23"/>
  <c r="H7" i="23"/>
  <c r="N7" i="23" s="1"/>
  <c r="H6" i="23" l="1"/>
  <c r="N6" i="23" s="1"/>
  <c r="Q7" i="23" s="1"/>
  <c r="N8" i="23"/>
  <c r="Q9" i="23" s="1"/>
  <c r="O109" i="21" l="1"/>
  <c r="L109" i="21"/>
  <c r="L107" i="21" s="1"/>
  <c r="J109" i="21"/>
  <c r="J107" i="21" s="1"/>
  <c r="L108" i="21"/>
  <c r="L106" i="21" s="1"/>
  <c r="J108" i="21"/>
  <c r="J106" i="21" s="1"/>
  <c r="O107" i="21"/>
  <c r="M107" i="21"/>
  <c r="M106" i="21"/>
  <c r="O105" i="21"/>
  <c r="L105" i="21"/>
  <c r="L103" i="21" s="1"/>
  <c r="J105" i="21"/>
  <c r="J103" i="21" s="1"/>
  <c r="L104" i="21"/>
  <c r="L102" i="21" s="1"/>
  <c r="J104" i="21"/>
  <c r="J102" i="21" s="1"/>
  <c r="O103" i="21"/>
  <c r="M103" i="21"/>
  <c r="M102" i="21"/>
  <c r="O81" i="21"/>
  <c r="L81" i="21"/>
  <c r="L79" i="21" s="1"/>
  <c r="J81" i="21"/>
  <c r="J79" i="21" s="1"/>
  <c r="L80" i="21"/>
  <c r="L78" i="21" s="1"/>
  <c r="J80" i="21"/>
  <c r="J78" i="21" s="1"/>
  <c r="O79" i="21"/>
  <c r="M79" i="21"/>
  <c r="M78" i="21"/>
  <c r="O77" i="21"/>
  <c r="L77" i="21"/>
  <c r="L75" i="21" s="1"/>
  <c r="J77" i="21"/>
  <c r="J75" i="21" s="1"/>
  <c r="L76" i="21"/>
  <c r="L74" i="21" s="1"/>
  <c r="J76" i="21"/>
  <c r="J74" i="21" s="1"/>
  <c r="O75" i="21"/>
  <c r="M75" i="21"/>
  <c r="M74" i="21"/>
  <c r="O73" i="21"/>
  <c r="M73" i="21"/>
  <c r="L73" i="21"/>
  <c r="J73" i="21"/>
  <c r="H73" i="21"/>
  <c r="M72" i="21"/>
  <c r="L72" i="21"/>
  <c r="J72" i="21"/>
  <c r="H72" i="21"/>
  <c r="O61" i="21"/>
  <c r="M61" i="21"/>
  <c r="L61" i="21"/>
  <c r="J61" i="21"/>
  <c r="H61" i="21"/>
  <c r="M60" i="21"/>
  <c r="L60" i="21"/>
  <c r="J60" i="21"/>
  <c r="H60" i="21"/>
  <c r="O59" i="21"/>
  <c r="M59" i="21"/>
  <c r="L59" i="21"/>
  <c r="J59" i="21"/>
  <c r="H59" i="21"/>
  <c r="M58" i="21"/>
  <c r="L58" i="21"/>
  <c r="J58" i="21"/>
  <c r="H58" i="21"/>
  <c r="O57" i="21"/>
  <c r="M57" i="21"/>
  <c r="L57" i="21"/>
  <c r="J57" i="21"/>
  <c r="H57" i="21"/>
  <c r="M56" i="21"/>
  <c r="L56" i="21"/>
  <c r="J56" i="21"/>
  <c r="H56" i="21"/>
  <c r="O55" i="21"/>
  <c r="M55" i="21"/>
  <c r="L55" i="21"/>
  <c r="J55" i="21"/>
  <c r="H55" i="21"/>
  <c r="M54" i="21"/>
  <c r="L54" i="21"/>
  <c r="J54" i="21"/>
  <c r="H54" i="21"/>
  <c r="O53" i="21"/>
  <c r="M53" i="21"/>
  <c r="L53" i="21"/>
  <c r="J53" i="21"/>
  <c r="H53" i="21"/>
  <c r="M52" i="21"/>
  <c r="L52" i="21"/>
  <c r="J52" i="21"/>
  <c r="H52" i="21"/>
  <c r="O51" i="21"/>
  <c r="M51" i="21"/>
  <c r="L51" i="21"/>
  <c r="J51" i="21"/>
  <c r="H51" i="21"/>
  <c r="M50" i="21"/>
  <c r="L50" i="21"/>
  <c r="J50" i="21"/>
  <c r="H50" i="21"/>
  <c r="O49" i="21"/>
  <c r="M49" i="21"/>
  <c r="L49" i="21"/>
  <c r="J49" i="21"/>
  <c r="H49" i="21"/>
  <c r="M48" i="21"/>
  <c r="L48" i="21"/>
  <c r="J48" i="21"/>
  <c r="H48" i="21"/>
  <c r="O31" i="21"/>
  <c r="M31" i="21"/>
  <c r="L31" i="21"/>
  <c r="J31" i="21"/>
  <c r="H31" i="21"/>
  <c r="M30" i="21"/>
  <c r="L30" i="21"/>
  <c r="J30" i="21"/>
  <c r="H30" i="21"/>
  <c r="O29" i="21"/>
  <c r="M29" i="21"/>
  <c r="L29" i="21"/>
  <c r="J29" i="21"/>
  <c r="H29" i="21"/>
  <c r="M28" i="21"/>
  <c r="L28" i="21"/>
  <c r="J28" i="21"/>
  <c r="H28" i="21"/>
  <c r="O27" i="21"/>
  <c r="M27" i="21"/>
  <c r="L27" i="21"/>
  <c r="J27" i="21"/>
  <c r="H27" i="21"/>
  <c r="M26" i="21"/>
  <c r="L26" i="21"/>
  <c r="J26" i="21"/>
  <c r="H26" i="21"/>
  <c r="O25" i="21"/>
  <c r="M25" i="21"/>
  <c r="L25" i="21"/>
  <c r="J25" i="21"/>
  <c r="H25" i="21"/>
  <c r="M24" i="21"/>
  <c r="L24" i="21"/>
  <c r="J24" i="21"/>
  <c r="H24" i="21"/>
  <c r="O101" i="21"/>
  <c r="M101" i="21"/>
  <c r="L101" i="21"/>
  <c r="J101" i="21"/>
  <c r="H101" i="21"/>
  <c r="M100" i="21"/>
  <c r="L100" i="21"/>
  <c r="J100" i="21"/>
  <c r="H100" i="21"/>
  <c r="O99" i="21"/>
  <c r="M99" i="21"/>
  <c r="L99" i="21"/>
  <c r="J99" i="21"/>
  <c r="H99" i="21"/>
  <c r="M98" i="21"/>
  <c r="L98" i="21"/>
  <c r="J98" i="21"/>
  <c r="H98" i="21"/>
  <c r="O97" i="21"/>
  <c r="M97" i="21"/>
  <c r="L97" i="21"/>
  <c r="J97" i="21"/>
  <c r="H97" i="21"/>
  <c r="M96" i="21"/>
  <c r="L96" i="21"/>
  <c r="J96" i="21"/>
  <c r="J94" i="21" s="1"/>
  <c r="H96" i="21"/>
  <c r="O95" i="21"/>
  <c r="M95" i="21"/>
  <c r="M94" i="21"/>
  <c r="O93" i="21"/>
  <c r="M93" i="21"/>
  <c r="L93" i="21"/>
  <c r="J93" i="21"/>
  <c r="H93" i="21"/>
  <c r="M92" i="21"/>
  <c r="L92" i="21"/>
  <c r="J92" i="21"/>
  <c r="H92" i="21"/>
  <c r="O91" i="21"/>
  <c r="M91" i="21"/>
  <c r="L91" i="21"/>
  <c r="J91" i="21"/>
  <c r="H91" i="21"/>
  <c r="M90" i="21"/>
  <c r="L90" i="21"/>
  <c r="J90" i="21"/>
  <c r="H90" i="21"/>
  <c r="O89" i="21"/>
  <c r="M89" i="21"/>
  <c r="M88" i="21"/>
  <c r="O87" i="21"/>
  <c r="M87" i="21"/>
  <c r="L87" i="21"/>
  <c r="J87" i="21"/>
  <c r="H87" i="21"/>
  <c r="M86" i="21"/>
  <c r="L86" i="21"/>
  <c r="J86" i="21"/>
  <c r="H86" i="21"/>
  <c r="O85" i="21"/>
  <c r="M85" i="21"/>
  <c r="M84" i="21"/>
  <c r="O83" i="21"/>
  <c r="M83" i="21"/>
  <c r="M82" i="21"/>
  <c r="O71" i="21"/>
  <c r="M71" i="21"/>
  <c r="L71" i="21"/>
  <c r="J71" i="21"/>
  <c r="H71" i="21"/>
  <c r="M70" i="21"/>
  <c r="L70" i="21"/>
  <c r="J70" i="21"/>
  <c r="H70" i="21"/>
  <c r="O69" i="21"/>
  <c r="M69" i="21"/>
  <c r="L69" i="21"/>
  <c r="J69" i="21"/>
  <c r="H69" i="21"/>
  <c r="M68" i="21"/>
  <c r="L68" i="21"/>
  <c r="J68" i="21"/>
  <c r="H68" i="21"/>
  <c r="O67" i="21"/>
  <c r="M67" i="21"/>
  <c r="L67" i="21"/>
  <c r="J67" i="21"/>
  <c r="H67" i="21"/>
  <c r="M66" i="21"/>
  <c r="L66" i="21"/>
  <c r="J66" i="21"/>
  <c r="H66" i="21"/>
  <c r="O65" i="21"/>
  <c r="M65" i="21"/>
  <c r="L65" i="21"/>
  <c r="J65" i="21"/>
  <c r="H65" i="21"/>
  <c r="M64" i="21"/>
  <c r="L64" i="21"/>
  <c r="J64" i="21"/>
  <c r="H64" i="21"/>
  <c r="O63" i="21"/>
  <c r="M63" i="21"/>
  <c r="L63" i="21"/>
  <c r="J63" i="21"/>
  <c r="H63" i="21"/>
  <c r="M62" i="21"/>
  <c r="L62" i="21"/>
  <c r="J62" i="21"/>
  <c r="H62" i="21"/>
  <c r="O47" i="21"/>
  <c r="M47" i="21"/>
  <c r="L47" i="21"/>
  <c r="J47" i="21"/>
  <c r="H47" i="21"/>
  <c r="M46" i="21"/>
  <c r="L46" i="21"/>
  <c r="J46" i="21"/>
  <c r="H46" i="21"/>
  <c r="O45" i="21"/>
  <c r="M45" i="21"/>
  <c r="M44" i="21"/>
  <c r="O43" i="21"/>
  <c r="M43" i="21"/>
  <c r="L43" i="21"/>
  <c r="J43" i="21"/>
  <c r="H43" i="21"/>
  <c r="M42" i="21"/>
  <c r="L42" i="21"/>
  <c r="J42" i="21"/>
  <c r="H42" i="21"/>
  <c r="O41" i="21"/>
  <c r="M41" i="21"/>
  <c r="L41" i="21"/>
  <c r="J41" i="21"/>
  <c r="H41" i="21"/>
  <c r="M40" i="21"/>
  <c r="L40" i="21"/>
  <c r="J40" i="21"/>
  <c r="H40" i="21"/>
  <c r="O39" i="21"/>
  <c r="M39" i="21"/>
  <c r="L39" i="21"/>
  <c r="J39" i="21"/>
  <c r="H39" i="21"/>
  <c r="M38" i="21"/>
  <c r="L38" i="21"/>
  <c r="J38" i="21"/>
  <c r="H38" i="21"/>
  <c r="O37" i="21"/>
  <c r="M37" i="21"/>
  <c r="L37" i="21"/>
  <c r="J37" i="21"/>
  <c r="H37" i="21"/>
  <c r="M36" i="21"/>
  <c r="L36" i="21"/>
  <c r="J36" i="21"/>
  <c r="H36" i="21"/>
  <c r="O35" i="21"/>
  <c r="M35" i="21"/>
  <c r="L35" i="21"/>
  <c r="J35" i="21"/>
  <c r="H35" i="21"/>
  <c r="M34" i="21"/>
  <c r="L34" i="21"/>
  <c r="J34" i="21"/>
  <c r="H34" i="21"/>
  <c r="O33" i="21"/>
  <c r="M33" i="21"/>
  <c r="M32" i="21"/>
  <c r="O23" i="21"/>
  <c r="M23" i="21"/>
  <c r="L23" i="21"/>
  <c r="J23" i="21"/>
  <c r="H23" i="21"/>
  <c r="M22" i="21"/>
  <c r="L22" i="21"/>
  <c r="J22" i="21"/>
  <c r="H22" i="21"/>
  <c r="O21" i="21"/>
  <c r="M21" i="21"/>
  <c r="L21" i="21"/>
  <c r="J21" i="21"/>
  <c r="H21" i="21"/>
  <c r="M20" i="21"/>
  <c r="L20" i="21"/>
  <c r="J20" i="21"/>
  <c r="H20" i="21"/>
  <c r="O19" i="21"/>
  <c r="M19" i="21"/>
  <c r="L19" i="21"/>
  <c r="J19" i="21"/>
  <c r="H19" i="21"/>
  <c r="M18" i="21"/>
  <c r="L18" i="21"/>
  <c r="J18" i="21"/>
  <c r="H18" i="21"/>
  <c r="O17" i="21"/>
  <c r="M17" i="21"/>
  <c r="L17" i="21"/>
  <c r="J17" i="21"/>
  <c r="H17" i="21"/>
  <c r="M16" i="21"/>
  <c r="L16" i="21"/>
  <c r="J16" i="21"/>
  <c r="H16" i="21"/>
  <c r="O15" i="21"/>
  <c r="M15" i="21"/>
  <c r="L15" i="21"/>
  <c r="J15" i="21"/>
  <c r="H15" i="21"/>
  <c r="M14" i="21"/>
  <c r="L14" i="21"/>
  <c r="J14" i="21"/>
  <c r="H14" i="21"/>
  <c r="O13" i="21"/>
  <c r="M13" i="21"/>
  <c r="L13" i="21"/>
  <c r="J13" i="21"/>
  <c r="H13" i="21"/>
  <c r="M12" i="21"/>
  <c r="L12" i="21"/>
  <c r="J12" i="21"/>
  <c r="H12" i="21"/>
  <c r="O11" i="21"/>
  <c r="M11" i="21"/>
  <c r="M10" i="21"/>
  <c r="O9" i="21"/>
  <c r="M9" i="21"/>
  <c r="M8" i="21"/>
  <c r="O7" i="21"/>
  <c r="M7" i="21"/>
  <c r="M6" i="21"/>
  <c r="P79" i="21" l="1"/>
  <c r="P103" i="21"/>
  <c r="P107" i="21"/>
  <c r="P75" i="21"/>
  <c r="P95" i="21"/>
  <c r="P15" i="21"/>
  <c r="P23" i="21"/>
  <c r="N92" i="21"/>
  <c r="N96" i="21"/>
  <c r="P11" i="21"/>
  <c r="P73" i="21"/>
  <c r="P63" i="21"/>
  <c r="N19" i="21"/>
  <c r="P89" i="21"/>
  <c r="P67" i="21"/>
  <c r="P101" i="21"/>
  <c r="P9" i="21"/>
  <c r="P65" i="21"/>
  <c r="P97" i="21"/>
  <c r="N72" i="21"/>
  <c r="N73" i="21"/>
  <c r="N55" i="21"/>
  <c r="P59" i="21"/>
  <c r="P49" i="21"/>
  <c r="P51" i="21"/>
  <c r="N48" i="21"/>
  <c r="P55" i="21"/>
  <c r="P57" i="21"/>
  <c r="N51" i="21"/>
  <c r="N53" i="21"/>
  <c r="N58" i="21"/>
  <c r="N60" i="21"/>
  <c r="P35" i="21"/>
  <c r="N50" i="21"/>
  <c r="P53" i="21"/>
  <c r="L33" i="21"/>
  <c r="P83" i="21"/>
  <c r="N52" i="21"/>
  <c r="P85" i="21"/>
  <c r="P93" i="21"/>
  <c r="N99" i="21"/>
  <c r="N54" i="21"/>
  <c r="N61" i="21"/>
  <c r="N35" i="21"/>
  <c r="N42" i="21"/>
  <c r="N47" i="21"/>
  <c r="N68" i="21"/>
  <c r="N37" i="21"/>
  <c r="P99" i="21"/>
  <c r="P61" i="21"/>
  <c r="N67" i="21"/>
  <c r="N49" i="21"/>
  <c r="N57" i="21"/>
  <c r="N71" i="21"/>
  <c r="N59" i="21"/>
  <c r="N56" i="21"/>
  <c r="J89" i="21"/>
  <c r="P91" i="21"/>
  <c r="L94" i="21"/>
  <c r="J10" i="21"/>
  <c r="N65" i="21"/>
  <c r="N86" i="21"/>
  <c r="N90" i="21"/>
  <c r="H33" i="21"/>
  <c r="N41" i="21"/>
  <c r="N46" i="21"/>
  <c r="P69" i="21"/>
  <c r="P21" i="21"/>
  <c r="L32" i="21"/>
  <c r="N20" i="21"/>
  <c r="N13" i="21"/>
  <c r="H11" i="21"/>
  <c r="N62" i="21"/>
  <c r="N91" i="21"/>
  <c r="Q91" i="21" s="1"/>
  <c r="N36" i="21"/>
  <c r="N27" i="21"/>
  <c r="P7" i="21"/>
  <c r="P13" i="21"/>
  <c r="P19" i="21"/>
  <c r="N22" i="21"/>
  <c r="P39" i="21"/>
  <c r="P45" i="21"/>
  <c r="N64" i="21"/>
  <c r="N101" i="21"/>
  <c r="N12" i="21"/>
  <c r="N38" i="21"/>
  <c r="N43" i="21"/>
  <c r="H45" i="21"/>
  <c r="N66" i="21"/>
  <c r="N69" i="21"/>
  <c r="Q69" i="21" s="1"/>
  <c r="J84" i="21"/>
  <c r="L95" i="21"/>
  <c r="P37" i="21"/>
  <c r="L84" i="21"/>
  <c r="H89" i="21"/>
  <c r="J95" i="21"/>
  <c r="L11" i="21"/>
  <c r="N40" i="21"/>
  <c r="L10" i="21"/>
  <c r="N21" i="21"/>
  <c r="P33" i="21"/>
  <c r="P47" i="21"/>
  <c r="N63" i="21"/>
  <c r="N87" i="21"/>
  <c r="Q87" i="21" s="1"/>
  <c r="H94" i="21"/>
  <c r="J85" i="21"/>
  <c r="J88" i="21"/>
  <c r="N100" i="21"/>
  <c r="P29" i="21"/>
  <c r="N31" i="21"/>
  <c r="N16" i="21"/>
  <c r="P43" i="21"/>
  <c r="N14" i="21"/>
  <c r="N34" i="21"/>
  <c r="N39" i="21"/>
  <c r="P41" i="21"/>
  <c r="J44" i="21"/>
  <c r="J45" i="21"/>
  <c r="P71" i="21"/>
  <c r="L85" i="21"/>
  <c r="L88" i="21"/>
  <c r="L89" i="21"/>
  <c r="N28" i="21"/>
  <c r="N18" i="21"/>
  <c r="J32" i="21"/>
  <c r="J33" i="21"/>
  <c r="L44" i="21"/>
  <c r="L45" i="21"/>
  <c r="N70" i="21"/>
  <c r="P87" i="21"/>
  <c r="N97" i="21"/>
  <c r="Q97" i="21" s="1"/>
  <c r="N17" i="21"/>
  <c r="N25" i="21"/>
  <c r="P27" i="21"/>
  <c r="P31" i="21"/>
  <c r="N30" i="21"/>
  <c r="P17" i="21"/>
  <c r="P25" i="21"/>
  <c r="N24" i="21"/>
  <c r="N29" i="21"/>
  <c r="N26" i="21"/>
  <c r="N15" i="21"/>
  <c r="N23" i="21"/>
  <c r="Q13" i="21"/>
  <c r="H85" i="21"/>
  <c r="H88" i="21"/>
  <c r="J11" i="21"/>
  <c r="H10" i="21"/>
  <c r="H32" i="21"/>
  <c r="H44" i="21"/>
  <c r="H95" i="21"/>
  <c r="H84" i="21"/>
  <c r="N93" i="21"/>
  <c r="N98" i="21"/>
  <c r="Q19" i="21" l="1"/>
  <c r="Q93" i="21"/>
  <c r="L83" i="21"/>
  <c r="Q15" i="21"/>
  <c r="Q73" i="21"/>
  <c r="L82" i="21"/>
  <c r="J82" i="21"/>
  <c r="Q67" i="21"/>
  <c r="G105" i="21"/>
  <c r="J83" i="21"/>
  <c r="Q47" i="21"/>
  <c r="G104" i="21"/>
  <c r="G108" i="21" s="1"/>
  <c r="M108" i="21" s="1"/>
  <c r="Q63" i="21"/>
  <c r="Q41" i="21"/>
  <c r="Q65" i="21"/>
  <c r="Q37" i="21"/>
  <c r="G76" i="21"/>
  <c r="G80" i="21" s="1"/>
  <c r="L8" i="21"/>
  <c r="J9" i="21"/>
  <c r="Q99" i="21"/>
  <c r="L9" i="21"/>
  <c r="J8" i="21"/>
  <c r="G77" i="21"/>
  <c r="Q39" i="21"/>
  <c r="Q55" i="21"/>
  <c r="Q57" i="21"/>
  <c r="Q61" i="21"/>
  <c r="Q59" i="21"/>
  <c r="Q53" i="21"/>
  <c r="Q49" i="21"/>
  <c r="Q51" i="21"/>
  <c r="Q71" i="21"/>
  <c r="Q23" i="21"/>
  <c r="Q35" i="21"/>
  <c r="Q43" i="21"/>
  <c r="Q17" i="21"/>
  <c r="N45" i="21"/>
  <c r="N95" i="21"/>
  <c r="N33" i="21"/>
  <c r="Q21" i="21"/>
  <c r="Q101" i="21"/>
  <c r="Q29" i="21"/>
  <c r="N94" i="21"/>
  <c r="Q27" i="21"/>
  <c r="N88" i="21"/>
  <c r="N44" i="21"/>
  <c r="N32" i="21"/>
  <c r="Q31" i="21"/>
  <c r="N89" i="21"/>
  <c r="Q25" i="21"/>
  <c r="N85" i="21"/>
  <c r="N84" i="21"/>
  <c r="N11" i="21"/>
  <c r="N10" i="21"/>
  <c r="H108" i="21" l="1"/>
  <c r="H105" i="21"/>
  <c r="M105" i="21"/>
  <c r="G109" i="21"/>
  <c r="H104" i="21"/>
  <c r="M104" i="21"/>
  <c r="L7" i="21"/>
  <c r="N108" i="21"/>
  <c r="H106" i="21"/>
  <c r="N106" i="21" s="1"/>
  <c r="L6" i="21"/>
  <c r="J7" i="21"/>
  <c r="Q95" i="21"/>
  <c r="Q33" i="21"/>
  <c r="H80" i="21"/>
  <c r="M80" i="21"/>
  <c r="M77" i="21"/>
  <c r="H77" i="21"/>
  <c r="G81" i="21"/>
  <c r="M76" i="21"/>
  <c r="H76" i="21"/>
  <c r="Q45" i="21"/>
  <c r="J6" i="21"/>
  <c r="Q89" i="21"/>
  <c r="Q11" i="21"/>
  <c r="Q85" i="21"/>
  <c r="H102" i="21" l="1"/>
  <c r="N104" i="21"/>
  <c r="H109" i="21"/>
  <c r="M109" i="21"/>
  <c r="P109" i="21" s="1"/>
  <c r="P105" i="21"/>
  <c r="H103" i="21"/>
  <c r="N105" i="21"/>
  <c r="Q105" i="21" s="1"/>
  <c r="H74" i="21"/>
  <c r="N76" i="21"/>
  <c r="M81" i="21"/>
  <c r="P81" i="21" s="1"/>
  <c r="H81" i="21"/>
  <c r="N77" i="21"/>
  <c r="H75" i="21"/>
  <c r="P77" i="21"/>
  <c r="H78" i="21"/>
  <c r="N78" i="21" s="1"/>
  <c r="N80" i="21"/>
  <c r="N103" i="21" l="1"/>
  <c r="H107" i="21"/>
  <c r="N107" i="21" s="1"/>
  <c r="Q107" i="21" s="1"/>
  <c r="N109" i="21"/>
  <c r="Q109" i="21" s="1"/>
  <c r="N102" i="21"/>
  <c r="H82" i="21"/>
  <c r="N82" i="21" s="1"/>
  <c r="N75" i="21"/>
  <c r="N81" i="21"/>
  <c r="Q81" i="21" s="1"/>
  <c r="H79" i="21"/>
  <c r="N79" i="21" s="1"/>
  <c r="Q79" i="21" s="1"/>
  <c r="Q77" i="21"/>
  <c r="N74" i="21"/>
  <c r="H8" i="21"/>
  <c r="H83" i="21" l="1"/>
  <c r="N83" i="21" s="1"/>
  <c r="Q83" i="21"/>
  <c r="Q103" i="21"/>
  <c r="N8" i="21"/>
  <c r="H6" i="21"/>
  <c r="N6" i="21" s="1"/>
  <c r="H9" i="21"/>
  <c r="Q75" i="21"/>
  <c r="H7" i="21" l="1"/>
  <c r="N7" i="21" s="1"/>
  <c r="Q7" i="21" s="1"/>
  <c r="N9" i="21"/>
  <c r="Q9" i="21" l="1"/>
  <c r="O187" i="19"/>
  <c r="O185" i="19"/>
  <c r="O183" i="19"/>
  <c r="O181" i="19"/>
  <c r="O179" i="19"/>
  <c r="O177" i="19"/>
  <c r="O175" i="19"/>
  <c r="O173" i="19"/>
  <c r="O171" i="19"/>
  <c r="O169" i="19"/>
  <c r="O167" i="19"/>
  <c r="O165" i="19"/>
  <c r="O163" i="19"/>
  <c r="O161" i="19"/>
  <c r="O159" i="19"/>
  <c r="O157" i="19"/>
  <c r="O155" i="19"/>
  <c r="O153" i="19"/>
  <c r="O151" i="19"/>
  <c r="O149" i="19"/>
  <c r="O147" i="19"/>
  <c r="O145" i="19"/>
  <c r="O143" i="19"/>
  <c r="O141" i="19"/>
  <c r="O139" i="19"/>
  <c r="O137" i="19"/>
  <c r="O135" i="19"/>
  <c r="O133" i="19"/>
  <c r="O131" i="19"/>
  <c r="O129" i="19"/>
  <c r="O127" i="19"/>
  <c r="O125" i="19"/>
  <c r="O123" i="19"/>
  <c r="O121" i="19"/>
  <c r="O119" i="19"/>
  <c r="O117" i="19"/>
  <c r="O115" i="19"/>
  <c r="O113" i="19"/>
  <c r="O111" i="19"/>
  <c r="O109" i="19"/>
  <c r="O107" i="19"/>
  <c r="O105" i="19"/>
  <c r="O103" i="19"/>
  <c r="O101" i="19"/>
  <c r="O99" i="19"/>
  <c r="O97" i="19"/>
  <c r="O95" i="19"/>
  <c r="O93" i="19"/>
  <c r="O91" i="19"/>
  <c r="O89" i="19"/>
  <c r="O87" i="19"/>
  <c r="O85" i="19"/>
  <c r="O83" i="19"/>
  <c r="O81" i="19"/>
  <c r="O79" i="19"/>
  <c r="O77" i="19"/>
  <c r="O75" i="19"/>
  <c r="O73" i="19"/>
  <c r="O71" i="19"/>
  <c r="O69" i="19"/>
  <c r="O67" i="19"/>
  <c r="O65" i="19"/>
  <c r="O63" i="19"/>
  <c r="O61" i="19"/>
  <c r="O59" i="19"/>
  <c r="O57" i="19"/>
  <c r="O55" i="19"/>
  <c r="O53" i="19"/>
  <c r="O51" i="19"/>
  <c r="O49" i="19"/>
  <c r="O47" i="19"/>
  <c r="O45" i="19"/>
  <c r="O43" i="19"/>
  <c r="O41" i="19"/>
  <c r="O39" i="19"/>
  <c r="O37" i="19"/>
  <c r="O35" i="19"/>
  <c r="O33" i="19"/>
  <c r="O31" i="19"/>
  <c r="O29" i="19"/>
  <c r="O27" i="19"/>
  <c r="O25" i="19"/>
  <c r="O23" i="19"/>
  <c r="O21" i="19"/>
  <c r="O19" i="19"/>
  <c r="O17" i="19"/>
  <c r="O15" i="19"/>
  <c r="O13" i="19"/>
  <c r="O11" i="19"/>
  <c r="O9" i="19"/>
  <c r="O7" i="19"/>
  <c r="M187" i="19"/>
  <c r="L187" i="19"/>
  <c r="J187" i="19"/>
  <c r="H187" i="19"/>
  <c r="M185" i="19"/>
  <c r="L185" i="19"/>
  <c r="J185" i="19"/>
  <c r="H185" i="19"/>
  <c r="M183" i="19"/>
  <c r="L183" i="19"/>
  <c r="J183" i="19"/>
  <c r="H183" i="19"/>
  <c r="M181" i="19"/>
  <c r="L181" i="19"/>
  <c r="J181" i="19"/>
  <c r="H181" i="19"/>
  <c r="M179" i="19"/>
  <c r="L179" i="19"/>
  <c r="J179" i="19"/>
  <c r="H179" i="19"/>
  <c r="M177" i="19"/>
  <c r="L177" i="19"/>
  <c r="J177" i="19"/>
  <c r="H177" i="19"/>
  <c r="M175" i="19"/>
  <c r="L175" i="19"/>
  <c r="J175" i="19"/>
  <c r="H175" i="19"/>
  <c r="M173" i="19"/>
  <c r="L173" i="19"/>
  <c r="J173" i="19"/>
  <c r="H173" i="19"/>
  <c r="M171" i="19"/>
  <c r="L171" i="19"/>
  <c r="J171" i="19"/>
  <c r="H171" i="19"/>
  <c r="M169" i="19"/>
  <c r="L169" i="19"/>
  <c r="J169" i="19"/>
  <c r="H169" i="19"/>
  <c r="M167" i="19"/>
  <c r="L167" i="19"/>
  <c r="J167" i="19"/>
  <c r="H167" i="19"/>
  <c r="M165" i="19"/>
  <c r="L165" i="19"/>
  <c r="J165" i="19"/>
  <c r="H165" i="19"/>
  <c r="M163" i="19"/>
  <c r="M161" i="19"/>
  <c r="L161" i="19"/>
  <c r="J161" i="19"/>
  <c r="H161" i="19"/>
  <c r="M159" i="19"/>
  <c r="L159" i="19"/>
  <c r="J159" i="19"/>
  <c r="H159" i="19"/>
  <c r="M157" i="19"/>
  <c r="L157" i="19"/>
  <c r="J157" i="19"/>
  <c r="H157" i="19"/>
  <c r="M155" i="19"/>
  <c r="L155" i="19"/>
  <c r="J155" i="19"/>
  <c r="H155" i="19"/>
  <c r="M153" i="19"/>
  <c r="L153" i="19"/>
  <c r="J153" i="19"/>
  <c r="H153" i="19"/>
  <c r="M151" i="19"/>
  <c r="L151" i="19"/>
  <c r="J151" i="19"/>
  <c r="H151" i="19"/>
  <c r="M149" i="19"/>
  <c r="L149" i="19"/>
  <c r="J149" i="19"/>
  <c r="H149" i="19"/>
  <c r="M147" i="19"/>
  <c r="L147" i="19"/>
  <c r="J147" i="19"/>
  <c r="H147" i="19"/>
  <c r="M145" i="19"/>
  <c r="L145" i="19"/>
  <c r="J145" i="19"/>
  <c r="H145" i="19"/>
  <c r="M143" i="19"/>
  <c r="L143" i="19"/>
  <c r="J143" i="19"/>
  <c r="H143" i="19"/>
  <c r="M141" i="19"/>
  <c r="L141" i="19"/>
  <c r="J141" i="19"/>
  <c r="H141" i="19"/>
  <c r="M139" i="19"/>
  <c r="L139" i="19"/>
  <c r="J139" i="19"/>
  <c r="H139" i="19"/>
  <c r="M137" i="19"/>
  <c r="L137" i="19"/>
  <c r="J137" i="19"/>
  <c r="H137" i="19"/>
  <c r="M135" i="19"/>
  <c r="L135" i="19"/>
  <c r="J135" i="19"/>
  <c r="H135" i="19"/>
  <c r="M133" i="19"/>
  <c r="L133" i="19"/>
  <c r="J133" i="19"/>
  <c r="H133" i="19"/>
  <c r="M131" i="19"/>
  <c r="L131" i="19"/>
  <c r="J131" i="19"/>
  <c r="H131" i="19"/>
  <c r="M129" i="19"/>
  <c r="M127" i="19"/>
  <c r="L127" i="19"/>
  <c r="J127" i="19"/>
  <c r="H127" i="19"/>
  <c r="M125" i="19"/>
  <c r="L125" i="19"/>
  <c r="J125" i="19"/>
  <c r="H125" i="19"/>
  <c r="M123" i="19"/>
  <c r="L123" i="19"/>
  <c r="J123" i="19"/>
  <c r="H123" i="19"/>
  <c r="M121" i="19"/>
  <c r="L121" i="19"/>
  <c r="J121" i="19"/>
  <c r="H121" i="19"/>
  <c r="M119" i="19"/>
  <c r="L119" i="19"/>
  <c r="J119" i="19"/>
  <c r="H119" i="19"/>
  <c r="M117" i="19"/>
  <c r="L117" i="19"/>
  <c r="J117" i="19"/>
  <c r="H117" i="19"/>
  <c r="M115" i="19"/>
  <c r="L115" i="19"/>
  <c r="J115" i="19"/>
  <c r="H115" i="19"/>
  <c r="M113" i="19"/>
  <c r="L113" i="19"/>
  <c r="J113" i="19"/>
  <c r="H113" i="19"/>
  <c r="M111" i="19"/>
  <c r="L111" i="19"/>
  <c r="J111" i="19"/>
  <c r="H111" i="19"/>
  <c r="M109" i="19"/>
  <c r="L109" i="19"/>
  <c r="J109" i="19"/>
  <c r="H109" i="19"/>
  <c r="M107" i="19"/>
  <c r="L107" i="19"/>
  <c r="J107" i="19"/>
  <c r="H107" i="19"/>
  <c r="M105" i="19"/>
  <c r="L105" i="19"/>
  <c r="J105" i="19"/>
  <c r="H105" i="19"/>
  <c r="M103" i="19"/>
  <c r="L103" i="19"/>
  <c r="J103" i="19"/>
  <c r="H103" i="19"/>
  <c r="M101" i="19"/>
  <c r="L101" i="19"/>
  <c r="J101" i="19"/>
  <c r="H101" i="19"/>
  <c r="M99" i="19"/>
  <c r="L99" i="19"/>
  <c r="J99" i="19"/>
  <c r="H99" i="19"/>
  <c r="M97" i="19"/>
  <c r="L97" i="19"/>
  <c r="J97" i="19"/>
  <c r="H97" i="19"/>
  <c r="M95" i="19"/>
  <c r="L95" i="19"/>
  <c r="J95" i="19"/>
  <c r="H95" i="19"/>
  <c r="M93" i="19"/>
  <c r="L93" i="19"/>
  <c r="J93" i="19"/>
  <c r="H93" i="19"/>
  <c r="M91" i="19"/>
  <c r="L91" i="19"/>
  <c r="J91" i="19"/>
  <c r="H91" i="19"/>
  <c r="M89" i="19"/>
  <c r="L89" i="19"/>
  <c r="J89" i="19"/>
  <c r="H89" i="19"/>
  <c r="M87" i="19"/>
  <c r="L87" i="19"/>
  <c r="J87" i="19"/>
  <c r="H87" i="19"/>
  <c r="M85" i="19"/>
  <c r="L85" i="19"/>
  <c r="J85" i="19"/>
  <c r="H85" i="19"/>
  <c r="M83" i="19"/>
  <c r="L83" i="19"/>
  <c r="J83" i="19"/>
  <c r="H83" i="19"/>
  <c r="M81" i="19"/>
  <c r="L81" i="19"/>
  <c r="J81" i="19"/>
  <c r="H81" i="19"/>
  <c r="M79" i="19"/>
  <c r="L79" i="19"/>
  <c r="J79" i="19"/>
  <c r="H79" i="19"/>
  <c r="M77" i="19"/>
  <c r="L77" i="19"/>
  <c r="J77" i="19"/>
  <c r="H77" i="19"/>
  <c r="M75" i="19"/>
  <c r="L75" i="19"/>
  <c r="J75" i="19"/>
  <c r="H75" i="19"/>
  <c r="M73" i="19"/>
  <c r="L73" i="19"/>
  <c r="J73" i="19"/>
  <c r="H73" i="19"/>
  <c r="M71" i="19"/>
  <c r="L71" i="19"/>
  <c r="J71" i="19"/>
  <c r="H71" i="19"/>
  <c r="M69" i="19"/>
  <c r="L69" i="19"/>
  <c r="J69" i="19"/>
  <c r="H69" i="19"/>
  <c r="M67" i="19"/>
  <c r="L67" i="19"/>
  <c r="J67" i="19"/>
  <c r="H67" i="19"/>
  <c r="M65" i="19"/>
  <c r="L65" i="19"/>
  <c r="J65" i="19"/>
  <c r="H65" i="19"/>
  <c r="M63" i="19"/>
  <c r="M61" i="19"/>
  <c r="M59" i="19"/>
  <c r="L59" i="19"/>
  <c r="J59" i="19"/>
  <c r="H59" i="19"/>
  <c r="M57" i="19"/>
  <c r="L57" i="19"/>
  <c r="J57" i="19"/>
  <c r="H57" i="19"/>
  <c r="M55" i="19"/>
  <c r="L55" i="19"/>
  <c r="J55" i="19"/>
  <c r="H55" i="19"/>
  <c r="M53" i="19"/>
  <c r="L53" i="19"/>
  <c r="J53" i="19"/>
  <c r="H53" i="19"/>
  <c r="M51" i="19"/>
  <c r="L51" i="19"/>
  <c r="J51" i="19"/>
  <c r="H51" i="19"/>
  <c r="M49" i="19"/>
  <c r="L49" i="19"/>
  <c r="J49" i="19"/>
  <c r="H49" i="19"/>
  <c r="M47" i="19"/>
  <c r="L47" i="19"/>
  <c r="J47" i="19"/>
  <c r="H47" i="19"/>
  <c r="M45" i="19"/>
  <c r="L45" i="19"/>
  <c r="J45" i="19"/>
  <c r="H45" i="19"/>
  <c r="M43" i="19"/>
  <c r="M41" i="19"/>
  <c r="L41" i="19"/>
  <c r="J41" i="19"/>
  <c r="H41" i="19"/>
  <c r="M39" i="19"/>
  <c r="L39" i="19"/>
  <c r="J39" i="19"/>
  <c r="H39" i="19"/>
  <c r="M37" i="19"/>
  <c r="L37" i="19"/>
  <c r="J37" i="19"/>
  <c r="H37" i="19"/>
  <c r="M35" i="19"/>
  <c r="L35" i="19"/>
  <c r="J35" i="19"/>
  <c r="H35" i="19"/>
  <c r="M33" i="19"/>
  <c r="L33" i="19"/>
  <c r="J33" i="19"/>
  <c r="H33" i="19"/>
  <c r="M31" i="19"/>
  <c r="L31" i="19"/>
  <c r="J31" i="19"/>
  <c r="H31" i="19"/>
  <c r="M29" i="19"/>
  <c r="L29" i="19"/>
  <c r="J29" i="19"/>
  <c r="H29" i="19"/>
  <c r="M27" i="19"/>
  <c r="M25" i="19"/>
  <c r="L25" i="19"/>
  <c r="J25" i="19"/>
  <c r="H25" i="19"/>
  <c r="M23" i="19"/>
  <c r="L23" i="19"/>
  <c r="J23" i="19"/>
  <c r="H23" i="19"/>
  <c r="M21" i="19"/>
  <c r="L21" i="19"/>
  <c r="J21" i="19"/>
  <c r="H21" i="19"/>
  <c r="M19" i="19"/>
  <c r="L19" i="19"/>
  <c r="J19" i="19"/>
  <c r="H19" i="19"/>
  <c r="M17" i="19"/>
  <c r="L17" i="19"/>
  <c r="J17" i="19"/>
  <c r="H17" i="19"/>
  <c r="M15" i="19"/>
  <c r="L15" i="19"/>
  <c r="J15" i="19"/>
  <c r="H15" i="19"/>
  <c r="M13" i="19"/>
  <c r="L13" i="19"/>
  <c r="J13" i="19"/>
  <c r="H13" i="19"/>
  <c r="M11" i="19"/>
  <c r="M9" i="19"/>
  <c r="P9" i="19" s="1"/>
  <c r="M7" i="19"/>
  <c r="M6" i="19"/>
  <c r="M186" i="19"/>
  <c r="M184" i="19"/>
  <c r="M182" i="19"/>
  <c r="M180" i="19"/>
  <c r="M178" i="19"/>
  <c r="M176" i="19"/>
  <c r="M174" i="19"/>
  <c r="M172" i="19"/>
  <c r="M170" i="19"/>
  <c r="M168" i="19"/>
  <c r="M166" i="19"/>
  <c r="M164" i="19"/>
  <c r="M162" i="19"/>
  <c r="M160" i="19"/>
  <c r="M158" i="19"/>
  <c r="M156" i="19"/>
  <c r="M154" i="19"/>
  <c r="M152" i="19"/>
  <c r="M150" i="19"/>
  <c r="M148" i="19"/>
  <c r="M146" i="19"/>
  <c r="M144" i="19"/>
  <c r="M142" i="19"/>
  <c r="M140" i="19"/>
  <c r="M138" i="19"/>
  <c r="M136" i="19"/>
  <c r="M134" i="19"/>
  <c r="M132" i="19"/>
  <c r="M130" i="19"/>
  <c r="M128" i="19"/>
  <c r="M126" i="19"/>
  <c r="M124" i="19"/>
  <c r="M122" i="19"/>
  <c r="M120" i="19"/>
  <c r="M118" i="19"/>
  <c r="M116" i="19"/>
  <c r="M114" i="19"/>
  <c r="M112" i="19"/>
  <c r="M110" i="19"/>
  <c r="M108" i="19"/>
  <c r="M106" i="19"/>
  <c r="M104" i="19"/>
  <c r="M102" i="19"/>
  <c r="M100" i="19"/>
  <c r="M98" i="19"/>
  <c r="M96" i="19"/>
  <c r="M94" i="19"/>
  <c r="M92" i="19"/>
  <c r="M90" i="19"/>
  <c r="M88" i="19"/>
  <c r="M86" i="19"/>
  <c r="M84" i="19"/>
  <c r="M82" i="19"/>
  <c r="M80" i="19"/>
  <c r="M78" i="19"/>
  <c r="M76" i="19"/>
  <c r="M74" i="19"/>
  <c r="M72" i="19"/>
  <c r="M70" i="19"/>
  <c r="M68" i="19"/>
  <c r="M66" i="19"/>
  <c r="M64" i="19"/>
  <c r="M62" i="19"/>
  <c r="M60" i="19"/>
  <c r="M58" i="19"/>
  <c r="M56" i="19"/>
  <c r="M54" i="19"/>
  <c r="M52" i="19"/>
  <c r="M50" i="19"/>
  <c r="M48" i="19"/>
  <c r="M46" i="19"/>
  <c r="M44" i="19"/>
  <c r="M42" i="19"/>
  <c r="M40" i="19"/>
  <c r="M38" i="19"/>
  <c r="M36" i="19"/>
  <c r="M34" i="19"/>
  <c r="M32" i="19"/>
  <c r="M30" i="19"/>
  <c r="M28" i="19"/>
  <c r="M26" i="19"/>
  <c r="M24" i="19"/>
  <c r="M22" i="19"/>
  <c r="M20" i="19"/>
  <c r="M18" i="19"/>
  <c r="M16" i="19"/>
  <c r="M14" i="19"/>
  <c r="M12" i="19"/>
  <c r="M10" i="19"/>
  <c r="M8" i="19"/>
  <c r="L186" i="19"/>
  <c r="J186" i="19"/>
  <c r="H186" i="19"/>
  <c r="L184" i="19"/>
  <c r="J184" i="19"/>
  <c r="H184" i="19"/>
  <c r="L182" i="19"/>
  <c r="J182" i="19"/>
  <c r="H182" i="19"/>
  <c r="L180" i="19"/>
  <c r="J180" i="19"/>
  <c r="H180" i="19"/>
  <c r="L178" i="19"/>
  <c r="J178" i="19"/>
  <c r="H178" i="19"/>
  <c r="L176" i="19"/>
  <c r="J176" i="19"/>
  <c r="H176" i="19"/>
  <c r="L174" i="19"/>
  <c r="J174" i="19"/>
  <c r="H174" i="19"/>
  <c r="L172" i="19"/>
  <c r="J172" i="19"/>
  <c r="H172" i="19"/>
  <c r="L170" i="19"/>
  <c r="J170" i="19"/>
  <c r="H170" i="19"/>
  <c r="L168" i="19"/>
  <c r="J168" i="19"/>
  <c r="H168" i="19"/>
  <c r="L166" i="19"/>
  <c r="J166" i="19"/>
  <c r="H166" i="19"/>
  <c r="L164" i="19"/>
  <c r="L162" i="19" s="1"/>
  <c r="J164" i="19"/>
  <c r="H164" i="19"/>
  <c r="L160" i="19"/>
  <c r="J160" i="19"/>
  <c r="H160" i="19"/>
  <c r="L158" i="19"/>
  <c r="J158" i="19"/>
  <c r="H158" i="19"/>
  <c r="L156" i="19"/>
  <c r="J156" i="19"/>
  <c r="H156" i="19"/>
  <c r="L154" i="19"/>
  <c r="J154" i="19"/>
  <c r="H154" i="19"/>
  <c r="L152" i="19"/>
  <c r="J152" i="19"/>
  <c r="H152" i="19"/>
  <c r="L150" i="19"/>
  <c r="J150" i="19"/>
  <c r="H150" i="19"/>
  <c r="L148" i="19"/>
  <c r="J148" i="19"/>
  <c r="H148" i="19"/>
  <c r="L146" i="19"/>
  <c r="J146" i="19"/>
  <c r="H146" i="19"/>
  <c r="L144" i="19"/>
  <c r="J144" i="19"/>
  <c r="H144" i="19"/>
  <c r="L142" i="19"/>
  <c r="J142" i="19"/>
  <c r="H142" i="19"/>
  <c r="L140" i="19"/>
  <c r="J140" i="19"/>
  <c r="H140" i="19"/>
  <c r="L138" i="19"/>
  <c r="J138" i="19"/>
  <c r="H138" i="19"/>
  <c r="L136" i="19"/>
  <c r="J136" i="19"/>
  <c r="H136" i="19"/>
  <c r="L134" i="19"/>
  <c r="J134" i="19"/>
  <c r="H134" i="19"/>
  <c r="L132" i="19"/>
  <c r="J132" i="19"/>
  <c r="H132" i="19"/>
  <c r="L130" i="19"/>
  <c r="J130" i="19"/>
  <c r="H130" i="19"/>
  <c r="L126" i="19"/>
  <c r="J126" i="19"/>
  <c r="H126" i="19"/>
  <c r="L124" i="19"/>
  <c r="J124" i="19"/>
  <c r="H124" i="19"/>
  <c r="L122" i="19"/>
  <c r="J122" i="19"/>
  <c r="H122" i="19"/>
  <c r="L120" i="19"/>
  <c r="J120" i="19"/>
  <c r="H120" i="19"/>
  <c r="L118" i="19"/>
  <c r="J118" i="19"/>
  <c r="H118" i="19"/>
  <c r="L116" i="19"/>
  <c r="J116" i="19"/>
  <c r="H116" i="19"/>
  <c r="L114" i="19"/>
  <c r="J114" i="19"/>
  <c r="H114" i="19"/>
  <c r="L112" i="19"/>
  <c r="J112" i="19"/>
  <c r="H112" i="19"/>
  <c r="L110" i="19"/>
  <c r="J110" i="19"/>
  <c r="H110" i="19"/>
  <c r="L108" i="19"/>
  <c r="J108" i="19"/>
  <c r="H108" i="19"/>
  <c r="L106" i="19"/>
  <c r="J106" i="19"/>
  <c r="H106" i="19"/>
  <c r="L104" i="19"/>
  <c r="J104" i="19"/>
  <c r="H104" i="19"/>
  <c r="L102" i="19"/>
  <c r="J102" i="19"/>
  <c r="H102" i="19"/>
  <c r="L100" i="19"/>
  <c r="J100" i="19"/>
  <c r="H100" i="19"/>
  <c r="L98" i="19"/>
  <c r="J98" i="19"/>
  <c r="H98" i="19"/>
  <c r="L96" i="19"/>
  <c r="J96" i="19"/>
  <c r="H96" i="19"/>
  <c r="L94" i="19"/>
  <c r="J94" i="19"/>
  <c r="H94" i="19"/>
  <c r="L92" i="19"/>
  <c r="J92" i="19"/>
  <c r="H92" i="19"/>
  <c r="L90" i="19"/>
  <c r="J90" i="19"/>
  <c r="H90" i="19"/>
  <c r="L88" i="19"/>
  <c r="J88" i="19"/>
  <c r="H88" i="19"/>
  <c r="L86" i="19"/>
  <c r="J86" i="19"/>
  <c r="H86" i="19"/>
  <c r="L84" i="19"/>
  <c r="J84" i="19"/>
  <c r="H84" i="19"/>
  <c r="L82" i="19"/>
  <c r="J82" i="19"/>
  <c r="H82" i="19"/>
  <c r="L80" i="19"/>
  <c r="J80" i="19"/>
  <c r="H80" i="19"/>
  <c r="L78" i="19"/>
  <c r="J78" i="19"/>
  <c r="H78" i="19"/>
  <c r="L76" i="19"/>
  <c r="J76" i="19"/>
  <c r="H76" i="19"/>
  <c r="L74" i="19"/>
  <c r="J74" i="19"/>
  <c r="H74" i="19"/>
  <c r="L72" i="19"/>
  <c r="J72" i="19"/>
  <c r="H72" i="19"/>
  <c r="L70" i="19"/>
  <c r="J70" i="19"/>
  <c r="H70" i="19"/>
  <c r="L68" i="19"/>
  <c r="J68" i="19"/>
  <c r="H68" i="19"/>
  <c r="L66" i="19"/>
  <c r="J66" i="19"/>
  <c r="H66" i="19"/>
  <c r="L64" i="19"/>
  <c r="J64" i="19"/>
  <c r="H64" i="19"/>
  <c r="L58" i="19"/>
  <c r="J58" i="19"/>
  <c r="H58" i="19"/>
  <c r="L56" i="19"/>
  <c r="J56" i="19"/>
  <c r="H56" i="19"/>
  <c r="L54" i="19"/>
  <c r="J54" i="19"/>
  <c r="H54" i="19"/>
  <c r="L52" i="19"/>
  <c r="J52" i="19"/>
  <c r="H52" i="19"/>
  <c r="L50" i="19"/>
  <c r="J50" i="19"/>
  <c r="H50" i="19"/>
  <c r="L48" i="19"/>
  <c r="J48" i="19"/>
  <c r="H48" i="19"/>
  <c r="L46" i="19"/>
  <c r="J46" i="19"/>
  <c r="H46" i="19"/>
  <c r="L44" i="19"/>
  <c r="J44" i="19"/>
  <c r="H44" i="19"/>
  <c r="L40" i="19"/>
  <c r="J40" i="19"/>
  <c r="H40" i="19"/>
  <c r="L38" i="19"/>
  <c r="J38" i="19"/>
  <c r="H38" i="19"/>
  <c r="L36" i="19"/>
  <c r="J36" i="19"/>
  <c r="H36" i="19"/>
  <c r="L34" i="19"/>
  <c r="J34" i="19"/>
  <c r="H34" i="19"/>
  <c r="L32" i="19"/>
  <c r="J32" i="19"/>
  <c r="H32" i="19"/>
  <c r="L30" i="19"/>
  <c r="J30" i="19"/>
  <c r="H30" i="19"/>
  <c r="L28" i="19"/>
  <c r="J28" i="19"/>
  <c r="H28" i="19"/>
  <c r="L24" i="19"/>
  <c r="J24" i="19"/>
  <c r="H24" i="19"/>
  <c r="L22" i="19"/>
  <c r="J22" i="19"/>
  <c r="H22" i="19"/>
  <c r="L20" i="19"/>
  <c r="J20" i="19"/>
  <c r="H20" i="19"/>
  <c r="L18" i="19"/>
  <c r="J18" i="19"/>
  <c r="H18" i="19"/>
  <c r="L16" i="19"/>
  <c r="J16" i="19"/>
  <c r="H16" i="19"/>
  <c r="L14" i="19"/>
  <c r="J14" i="19"/>
  <c r="H14" i="19"/>
  <c r="L12" i="19"/>
  <c r="J12" i="19"/>
  <c r="H12" i="19"/>
  <c r="L27" i="19" l="1"/>
  <c r="L63" i="19"/>
  <c r="P7" i="19"/>
  <c r="P11" i="19"/>
  <c r="L129" i="19"/>
  <c r="L163" i="19"/>
  <c r="J163" i="19"/>
  <c r="P45" i="19"/>
  <c r="P57" i="19"/>
  <c r="J162" i="19"/>
  <c r="P73" i="19"/>
  <c r="J27" i="19"/>
  <c r="J129" i="19"/>
  <c r="P173" i="19"/>
  <c r="J10" i="19"/>
  <c r="H27" i="19"/>
  <c r="P49" i="19"/>
  <c r="P53" i="19"/>
  <c r="J63" i="19"/>
  <c r="H129" i="19"/>
  <c r="P163" i="19"/>
  <c r="P167" i="19"/>
  <c r="P171" i="19"/>
  <c r="P179" i="19"/>
  <c r="P183" i="19"/>
  <c r="P187" i="19"/>
  <c r="P23" i="19"/>
  <c r="N13" i="19"/>
  <c r="H162" i="19"/>
  <c r="P175" i="19"/>
  <c r="P15" i="19"/>
  <c r="P19" i="19"/>
  <c r="P65" i="19"/>
  <c r="P69" i="19"/>
  <c r="P77" i="19"/>
  <c r="P81" i="19"/>
  <c r="P85" i="19"/>
  <c r="P89" i="19"/>
  <c r="P93" i="19"/>
  <c r="P97" i="19"/>
  <c r="P101" i="19"/>
  <c r="P105" i="19"/>
  <c r="P109" i="19"/>
  <c r="P113" i="19"/>
  <c r="P117" i="19"/>
  <c r="P121" i="19"/>
  <c r="P125" i="19"/>
  <c r="H62" i="19"/>
  <c r="J128" i="19"/>
  <c r="L128" i="19"/>
  <c r="P29" i="19"/>
  <c r="P33" i="19"/>
  <c r="P37" i="19"/>
  <c r="P41" i="19"/>
  <c r="P131" i="19"/>
  <c r="P135" i="19"/>
  <c r="P139" i="19"/>
  <c r="P143" i="19"/>
  <c r="P147" i="19"/>
  <c r="P151" i="19"/>
  <c r="P155" i="19"/>
  <c r="P159" i="19"/>
  <c r="H42" i="19"/>
  <c r="H26" i="19"/>
  <c r="J11" i="19"/>
  <c r="P43" i="19"/>
  <c r="P47" i="19"/>
  <c r="P51" i="19"/>
  <c r="P55" i="19"/>
  <c r="P59" i="19"/>
  <c r="P165" i="19"/>
  <c r="P169" i="19"/>
  <c r="P177" i="19"/>
  <c r="P181" i="19"/>
  <c r="P185" i="19"/>
  <c r="H128" i="19"/>
  <c r="L42" i="19"/>
  <c r="J26" i="19"/>
  <c r="L11" i="19"/>
  <c r="H43" i="19"/>
  <c r="P61" i="19"/>
  <c r="L10" i="19"/>
  <c r="J62" i="19"/>
  <c r="L62" i="19"/>
  <c r="L26" i="19"/>
  <c r="P13" i="19"/>
  <c r="P17" i="19"/>
  <c r="P21" i="19"/>
  <c r="P25" i="19"/>
  <c r="J43" i="19"/>
  <c r="P63" i="19"/>
  <c r="P67" i="19"/>
  <c r="P71" i="19"/>
  <c r="P75" i="19"/>
  <c r="P79" i="19"/>
  <c r="P83" i="19"/>
  <c r="P87" i="19"/>
  <c r="P91" i="19"/>
  <c r="P95" i="19"/>
  <c r="P99" i="19"/>
  <c r="P103" i="19"/>
  <c r="P107" i="19"/>
  <c r="P111" i="19"/>
  <c r="P115" i="19"/>
  <c r="P119" i="19"/>
  <c r="P123" i="19"/>
  <c r="P127" i="19"/>
  <c r="J42" i="19"/>
  <c r="H10" i="19"/>
  <c r="P27" i="19"/>
  <c r="P31" i="19"/>
  <c r="P35" i="19"/>
  <c r="P39" i="19"/>
  <c r="L43" i="19"/>
  <c r="N65" i="19"/>
  <c r="N73" i="19"/>
  <c r="N77" i="19"/>
  <c r="N81" i="19"/>
  <c r="N89" i="19"/>
  <c r="P129" i="19"/>
  <c r="P133" i="19"/>
  <c r="P137" i="19"/>
  <c r="P141" i="19"/>
  <c r="P145" i="19"/>
  <c r="P149" i="19"/>
  <c r="P153" i="19"/>
  <c r="P157" i="19"/>
  <c r="P161" i="19"/>
  <c r="L61" i="19"/>
  <c r="N31" i="19"/>
  <c r="N153" i="19"/>
  <c r="N157" i="19"/>
  <c r="N161" i="19"/>
  <c r="N167" i="19"/>
  <c r="N171" i="19"/>
  <c r="N183" i="19"/>
  <c r="N187" i="19"/>
  <c r="H63" i="19"/>
  <c r="N165" i="19"/>
  <c r="N181" i="19"/>
  <c r="N185" i="19"/>
  <c r="H11" i="19"/>
  <c r="H163" i="19"/>
  <c r="N163" i="19" s="1"/>
  <c r="N129" i="19"/>
  <c r="N75" i="19"/>
  <c r="N79" i="19"/>
  <c r="N83" i="19"/>
  <c r="N91" i="19"/>
  <c r="N95" i="19"/>
  <c r="N107" i="19"/>
  <c r="N111" i="19"/>
  <c r="N115" i="19"/>
  <c r="N123" i="19"/>
  <c r="N127" i="19"/>
  <c r="N47" i="19"/>
  <c r="N51" i="19"/>
  <c r="N55" i="19"/>
  <c r="N59" i="19"/>
  <c r="N29" i="19"/>
  <c r="N35" i="19"/>
  <c r="N39" i="19"/>
  <c r="N17" i="19"/>
  <c r="N21" i="19"/>
  <c r="N25" i="19"/>
  <c r="N33" i="19"/>
  <c r="N37" i="19"/>
  <c r="N41" i="19"/>
  <c r="N177" i="19"/>
  <c r="N69" i="19"/>
  <c r="N149" i="19"/>
  <c r="N105" i="19"/>
  <c r="N121" i="19"/>
  <c r="N125" i="19"/>
  <c r="N15" i="19"/>
  <c r="N131" i="19"/>
  <c r="N135" i="19"/>
  <c r="N139" i="19"/>
  <c r="N143" i="19"/>
  <c r="N151" i="19"/>
  <c r="N45" i="19"/>
  <c r="N49" i="19"/>
  <c r="N53" i="19"/>
  <c r="N57" i="19"/>
  <c r="N67" i="19"/>
  <c r="N71" i="19"/>
  <c r="N87" i="19"/>
  <c r="N99" i="19"/>
  <c r="N103" i="19"/>
  <c r="N119" i="19"/>
  <c r="N147" i="19"/>
  <c r="N175" i="19"/>
  <c r="N179" i="19"/>
  <c r="N155" i="19"/>
  <c r="N159" i="19"/>
  <c r="N85" i="19"/>
  <c r="N19" i="19"/>
  <c r="N23" i="19"/>
  <c r="N93" i="19"/>
  <c r="N97" i="19"/>
  <c r="N101" i="19"/>
  <c r="N133" i="19"/>
  <c r="N109" i="19"/>
  <c r="N113" i="19"/>
  <c r="N117" i="19"/>
  <c r="N137" i="19"/>
  <c r="N141" i="19"/>
  <c r="N145" i="19"/>
  <c r="N169" i="19"/>
  <c r="N173" i="19"/>
  <c r="N40" i="19"/>
  <c r="N58" i="19"/>
  <c r="N78" i="19"/>
  <c r="N94" i="19"/>
  <c r="N110" i="19"/>
  <c r="N126" i="19"/>
  <c r="N184" i="19"/>
  <c r="N70" i="19"/>
  <c r="N86" i="19"/>
  <c r="N28" i="19"/>
  <c r="N88" i="19"/>
  <c r="N16" i="19"/>
  <c r="N22" i="19"/>
  <c r="N144" i="19"/>
  <c r="N48" i="19"/>
  <c r="N84" i="19"/>
  <c r="N100" i="19"/>
  <c r="N168" i="19"/>
  <c r="N18" i="19"/>
  <c r="N36" i="19"/>
  <c r="N54" i="19"/>
  <c r="N44" i="19"/>
  <c r="N130" i="19"/>
  <c r="N146" i="19"/>
  <c r="N180" i="19"/>
  <c r="N34" i="19"/>
  <c r="N52" i="19"/>
  <c r="N72" i="19"/>
  <c r="N104" i="19"/>
  <c r="N120" i="19"/>
  <c r="N138" i="19"/>
  <c r="N154" i="19"/>
  <c r="N172" i="19"/>
  <c r="N160" i="19"/>
  <c r="N178" i="19"/>
  <c r="N12" i="19"/>
  <c r="Q13" i="19" s="1"/>
  <c r="N30" i="19"/>
  <c r="N68" i="19"/>
  <c r="N134" i="19"/>
  <c r="N102" i="19"/>
  <c r="N118" i="19"/>
  <c r="N46" i="19"/>
  <c r="N66" i="19"/>
  <c r="N82" i="19"/>
  <c r="N98" i="19"/>
  <c r="N114" i="19"/>
  <c r="N132" i="19"/>
  <c r="N148" i="19"/>
  <c r="N166" i="19"/>
  <c r="N182" i="19"/>
  <c r="N116" i="19"/>
  <c r="N150" i="19"/>
  <c r="N74" i="19"/>
  <c r="N90" i="19"/>
  <c r="N106" i="19"/>
  <c r="N122" i="19"/>
  <c r="N140" i="19"/>
  <c r="N156" i="19"/>
  <c r="N174" i="19"/>
  <c r="N24" i="19"/>
  <c r="N64" i="19"/>
  <c r="Q65" i="19" s="1"/>
  <c r="N80" i="19"/>
  <c r="N96" i="19"/>
  <c r="N112" i="19"/>
  <c r="N164" i="19"/>
  <c r="N14" i="19"/>
  <c r="N32" i="19"/>
  <c r="N50" i="19"/>
  <c r="N136" i="19"/>
  <c r="N152" i="19"/>
  <c r="N170" i="19"/>
  <c r="N186" i="19"/>
  <c r="N20" i="19"/>
  <c r="N38" i="19"/>
  <c r="N56" i="19"/>
  <c r="N76" i="19"/>
  <c r="N92" i="19"/>
  <c r="N108" i="19"/>
  <c r="N124" i="19"/>
  <c r="N142" i="19"/>
  <c r="N158" i="19"/>
  <c r="N176" i="19"/>
  <c r="N43" i="19" l="1"/>
  <c r="J60" i="19"/>
  <c r="J61" i="19"/>
  <c r="L9" i="19"/>
  <c r="N162" i="19"/>
  <c r="Q163" i="19" s="1"/>
  <c r="Q89" i="19"/>
  <c r="N27" i="19"/>
  <c r="N10" i="19"/>
  <c r="L8" i="19"/>
  <c r="Q45" i="19"/>
  <c r="Q37" i="19"/>
  <c r="L60" i="19"/>
  <c r="H9" i="19"/>
  <c r="Q101" i="19"/>
  <c r="Q81" i="19"/>
  <c r="Q77" i="19"/>
  <c r="Q121" i="19"/>
  <c r="Q91" i="19"/>
  <c r="J9" i="19"/>
  <c r="N42" i="19"/>
  <c r="Q43" i="19" s="1"/>
  <c r="Q113" i="19"/>
  <c r="Q85" i="19"/>
  <c r="Q151" i="19"/>
  <c r="Q83" i="19"/>
  <c r="L7" i="19"/>
  <c r="Q17" i="19"/>
  <c r="H8" i="19"/>
  <c r="Q25" i="19"/>
  <c r="N26" i="19"/>
  <c r="Q27" i="19" s="1"/>
  <c r="Q73" i="19"/>
  <c r="Q51" i="19"/>
  <c r="H61" i="19"/>
  <c r="N61" i="19" s="1"/>
  <c r="Q109" i="19"/>
  <c r="Q143" i="19"/>
  <c r="Q149" i="19"/>
  <c r="Q127" i="19"/>
  <c r="Q183" i="19"/>
  <c r="Q179" i="19"/>
  <c r="Q177" i="19"/>
  <c r="Q35" i="19"/>
  <c r="Q115" i="19"/>
  <c r="N128" i="19"/>
  <c r="Q129" i="19" s="1"/>
  <c r="N62" i="19"/>
  <c r="J8" i="19"/>
  <c r="J6" i="19" s="1"/>
  <c r="H60" i="19"/>
  <c r="Q169" i="19"/>
  <c r="Q29" i="19"/>
  <c r="Q53" i="19"/>
  <c r="Q59" i="19"/>
  <c r="Q141" i="19"/>
  <c r="Q147" i="19"/>
  <c r="Q15" i="19"/>
  <c r="Q107" i="19"/>
  <c r="Q181" i="19"/>
  <c r="Q157" i="19"/>
  <c r="Q103" i="19"/>
  <c r="L6" i="19"/>
  <c r="N11" i="19"/>
  <c r="Q31" i="19"/>
  <c r="Q137" i="19"/>
  <c r="Q23" i="19"/>
  <c r="Q119" i="19"/>
  <c r="Q49" i="19"/>
  <c r="Q125" i="19"/>
  <c r="Q33" i="19"/>
  <c r="Q55" i="19"/>
  <c r="Q95" i="19"/>
  <c r="Q187" i="19"/>
  <c r="Q19" i="19"/>
  <c r="Q117" i="19"/>
  <c r="Q99" i="19"/>
  <c r="Q105" i="19"/>
  <c r="Q21" i="19"/>
  <c r="Q47" i="19"/>
  <c r="Q171" i="19"/>
  <c r="Q93" i="19"/>
  <c r="Q159" i="19"/>
  <c r="Q87" i="19"/>
  <c r="Q79" i="19"/>
  <c r="N63" i="19"/>
  <c r="Q167" i="19"/>
  <c r="Q173" i="19"/>
  <c r="Q133" i="19"/>
  <c r="Q155" i="19"/>
  <c r="Q71" i="19"/>
  <c r="Q139" i="19"/>
  <c r="Q69" i="19"/>
  <c r="Q39" i="19"/>
  <c r="Q123" i="19"/>
  <c r="Q75" i="19"/>
  <c r="Q185" i="19"/>
  <c r="Q161" i="19"/>
  <c r="Q67" i="19"/>
  <c r="Q135" i="19"/>
  <c r="Q145" i="19"/>
  <c r="Q97" i="19"/>
  <c r="Q175" i="19"/>
  <c r="Q57" i="19"/>
  <c r="Q131" i="19"/>
  <c r="Q41" i="19"/>
  <c r="Q111" i="19"/>
  <c r="Q165" i="19"/>
  <c r="Q153" i="19"/>
  <c r="N60" i="19" l="1"/>
  <c r="H7" i="19"/>
  <c r="Q63" i="19"/>
  <c r="N8" i="19"/>
  <c r="N9" i="19"/>
  <c r="Q11" i="19"/>
  <c r="J7" i="19"/>
  <c r="N7" i="19"/>
  <c r="Q61" i="19"/>
  <c r="H6" i="19"/>
  <c r="N6" i="19" s="1"/>
  <c r="Q7" i="19"/>
  <c r="Q9" i="19"/>
  <c r="D65" i="59" l="1"/>
  <c r="D66" i="59" l="1"/>
  <c r="E66" i="59" s="1"/>
  <c r="D63" i="59" l="1"/>
  <c r="D64" i="59"/>
  <c r="E64" i="59" l="1"/>
  <c r="R86" i="65" l="1"/>
  <c r="R87" i="65"/>
  <c r="J77" i="65"/>
  <c r="R77" i="65" s="1"/>
  <c r="J76" i="65"/>
  <c r="J58" i="65" s="1"/>
  <c r="U87" i="65" l="1"/>
  <c r="J10" i="65"/>
  <c r="R58" i="65"/>
  <c r="R76" i="65"/>
  <c r="U77" i="65" s="1"/>
  <c r="J59" i="65"/>
  <c r="J11" i="65" l="1"/>
  <c r="R59" i="65"/>
  <c r="U59" i="65" s="1"/>
  <c r="AP23" i="65"/>
  <c r="J8" i="65"/>
  <c r="R10" i="65"/>
  <c r="J6" i="65" l="1"/>
  <c r="R6" i="65" s="1"/>
  <c r="R8" i="65"/>
  <c r="R11" i="65"/>
  <c r="U11" i="65" s="1"/>
  <c r="J9" i="65"/>
  <c r="J7" i="65" l="1"/>
  <c r="R7" i="65" s="1"/>
  <c r="R9" i="65"/>
  <c r="D45" i="59" l="1"/>
  <c r="D47" i="59" s="1"/>
  <c r="D49" i="59" s="1"/>
  <c r="D57" i="59" l="1"/>
  <c r="D59" i="59" l="1"/>
  <c r="D61" i="59" l="1"/>
  <c r="D67" i="59" l="1"/>
  <c r="J663" i="64" l="1"/>
  <c r="I663" i="62"/>
  <c r="L663" i="60"/>
  <c r="O663" i="60"/>
  <c r="J663" i="60"/>
  <c r="H663" i="60"/>
  <c r="N663" i="60" l="1"/>
  <c r="Q663" i="60" s="1"/>
  <c r="O663" i="62"/>
  <c r="M663" i="62"/>
  <c r="K663" i="62"/>
  <c r="V663" i="62"/>
  <c r="R663" i="62"/>
  <c r="J669" i="64"/>
  <c r="I669" i="62"/>
  <c r="O669" i="60"/>
  <c r="L669" i="60"/>
  <c r="J669" i="60"/>
  <c r="H669" i="60"/>
  <c r="W663" i="64"/>
  <c r="P663" i="64"/>
  <c r="N663" i="64"/>
  <c r="L663" i="64"/>
  <c r="R663" i="64" s="1"/>
  <c r="U663" i="64" s="1"/>
  <c r="S663" i="64"/>
  <c r="N669" i="60" l="1"/>
  <c r="Q669" i="60" s="1"/>
  <c r="Q663" i="62"/>
  <c r="T663" i="62" s="1"/>
  <c r="M669" i="62"/>
  <c r="R669" i="62"/>
  <c r="K669" i="62"/>
  <c r="V669" i="62"/>
  <c r="O669" i="62"/>
  <c r="S669" i="64"/>
  <c r="P669" i="64"/>
  <c r="N669" i="64"/>
  <c r="L669" i="64"/>
  <c r="W669" i="64"/>
  <c r="R669" i="64" l="1"/>
  <c r="U669" i="64" s="1"/>
  <c r="J667" i="64"/>
  <c r="I667" i="62"/>
  <c r="O667" i="60"/>
  <c r="L667" i="60"/>
  <c r="J667" i="60"/>
  <c r="H667" i="60"/>
  <c r="Q669" i="62"/>
  <c r="T669" i="62" s="1"/>
  <c r="N667" i="60" l="1"/>
  <c r="Q667" i="60" s="1"/>
  <c r="O667" i="62"/>
  <c r="K667" i="62"/>
  <c r="M667" i="62"/>
  <c r="V667" i="62"/>
  <c r="R667" i="62"/>
  <c r="W667" i="64"/>
  <c r="S667" i="64"/>
  <c r="L667" i="64"/>
  <c r="P667" i="64"/>
  <c r="N667" i="64"/>
  <c r="R667" i="64" l="1"/>
  <c r="U667" i="64" s="1"/>
  <c r="Q667" i="62"/>
  <c r="T667" i="62" s="1"/>
  <c r="J661" i="64" l="1"/>
  <c r="I661" i="62"/>
  <c r="O661" i="60"/>
  <c r="L661" i="60"/>
  <c r="J661" i="60"/>
  <c r="J657" i="60" s="1"/>
  <c r="J655" i="60" s="1"/>
  <c r="J19" i="60" s="1"/>
  <c r="J7" i="60" s="1"/>
  <c r="J17" i="60" s="1"/>
  <c r="D10" i="59" s="1"/>
  <c r="H661" i="60"/>
  <c r="J665" i="64"/>
  <c r="I665" i="62"/>
  <c r="L665" i="60"/>
  <c r="J665" i="60"/>
  <c r="H665" i="60"/>
  <c r="O665" i="60"/>
  <c r="N665" i="60" l="1"/>
  <c r="Q665" i="60" s="1"/>
  <c r="L657" i="60"/>
  <c r="L655" i="60" s="1"/>
  <c r="L19" i="60" s="1"/>
  <c r="L7" i="60" s="1"/>
  <c r="L17" i="60" s="1"/>
  <c r="D16" i="59" s="1"/>
  <c r="E16" i="59" s="1"/>
  <c r="D26" i="59"/>
  <c r="E26" i="59" s="1"/>
  <c r="D28" i="59"/>
  <c r="E28" i="59" s="1"/>
  <c r="E10" i="59"/>
  <c r="D12" i="59"/>
  <c r="K665" i="62"/>
  <c r="V665" i="62"/>
  <c r="M665" i="62"/>
  <c r="O665" i="62"/>
  <c r="R665" i="62"/>
  <c r="W665" i="64"/>
  <c r="S665" i="64"/>
  <c r="P665" i="64"/>
  <c r="N665" i="64"/>
  <c r="L665" i="64"/>
  <c r="H657" i="60"/>
  <c r="N661" i="60"/>
  <c r="Q661" i="60" s="1"/>
  <c r="K661" i="62"/>
  <c r="V661" i="62"/>
  <c r="M661" i="62"/>
  <c r="R661" i="62"/>
  <c r="O661" i="62"/>
  <c r="N661" i="64"/>
  <c r="S661" i="64"/>
  <c r="L661" i="64"/>
  <c r="W661" i="64"/>
  <c r="P661" i="64"/>
  <c r="O657" i="62" l="1"/>
  <c r="O655" i="62" s="1"/>
  <c r="O19" i="62" s="1"/>
  <c r="O7" i="62" s="1"/>
  <c r="O17" i="62" s="1"/>
  <c r="D16" i="61" s="1"/>
  <c r="E16" i="61" s="1"/>
  <c r="M657" i="62"/>
  <c r="M655" i="62" s="1"/>
  <c r="M19" i="62" s="1"/>
  <c r="M7" i="62" s="1"/>
  <c r="M17" i="62" s="1"/>
  <c r="D10" i="61" s="1"/>
  <c r="D12" i="61" s="1"/>
  <c r="N657" i="64"/>
  <c r="N655" i="64" s="1"/>
  <c r="N19" i="64" s="1"/>
  <c r="N7" i="64" s="1"/>
  <c r="N17" i="64" s="1"/>
  <c r="D10" i="63" s="1"/>
  <c r="E10" i="63" s="1"/>
  <c r="P657" i="64"/>
  <c r="P655" i="64" s="1"/>
  <c r="P19" i="64" s="1"/>
  <c r="P7" i="64" s="1"/>
  <c r="P17" i="64" s="1"/>
  <c r="D16" i="63" s="1"/>
  <c r="E16" i="63" s="1"/>
  <c r="D14" i="59"/>
  <c r="E12" i="59"/>
  <c r="Q661" i="62"/>
  <c r="T661" i="62" s="1"/>
  <c r="K657" i="62"/>
  <c r="Q665" i="62"/>
  <c r="T665" i="62" s="1"/>
  <c r="R661" i="64"/>
  <c r="U661" i="64" s="1"/>
  <c r="L657" i="64"/>
  <c r="N657" i="60"/>
  <c r="Q657" i="60" s="1"/>
  <c r="H655" i="60"/>
  <c r="R665" i="64"/>
  <c r="U665" i="64" s="1"/>
  <c r="E10" i="61" l="1"/>
  <c r="D26" i="61"/>
  <c r="E26" i="61" s="1"/>
  <c r="D28" i="61"/>
  <c r="E28" i="61" s="1"/>
  <c r="D12" i="63"/>
  <c r="E12" i="63" s="1"/>
  <c r="D28" i="63"/>
  <c r="E28" i="63" s="1"/>
  <c r="D26" i="63"/>
  <c r="E26" i="63" s="1"/>
  <c r="L655" i="64"/>
  <c r="R657" i="64"/>
  <c r="U657" i="64" s="1"/>
  <c r="K655" i="62"/>
  <c r="Q657" i="62"/>
  <c r="T657" i="62" s="1"/>
  <c r="N655" i="60"/>
  <c r="H19" i="60"/>
  <c r="D14" i="61"/>
  <c r="E12" i="61"/>
  <c r="D22" i="59"/>
  <c r="E14" i="59"/>
  <c r="D18" i="59"/>
  <c r="D20" i="59"/>
  <c r="E20" i="59" s="1"/>
  <c r="D14" i="63" l="1"/>
  <c r="Q655" i="60"/>
  <c r="E14" i="61"/>
  <c r="D22" i="61"/>
  <c r="D20" i="61"/>
  <c r="E20" i="61" s="1"/>
  <c r="D18" i="61"/>
  <c r="Q655" i="62"/>
  <c r="T655" i="62" s="1"/>
  <c r="K19" i="62"/>
  <c r="E18" i="59"/>
  <c r="H7" i="60"/>
  <c r="N19" i="60"/>
  <c r="Q19" i="60" s="1"/>
  <c r="D24" i="59"/>
  <c r="E24" i="59" s="1"/>
  <c r="E22" i="59"/>
  <c r="R655" i="64"/>
  <c r="U655" i="64" s="1"/>
  <c r="L19" i="64"/>
  <c r="D18" i="63" l="1"/>
  <c r="E18" i="63" s="1"/>
  <c r="D20" i="63"/>
  <c r="E20" i="63" s="1"/>
  <c r="E14" i="63"/>
  <c r="D22" i="63"/>
  <c r="L7" i="64"/>
  <c r="R19" i="64"/>
  <c r="U19" i="64" s="1"/>
  <c r="E18" i="61"/>
  <c r="D24" i="61"/>
  <c r="E24" i="61" s="1"/>
  <c r="E22" i="61"/>
  <c r="K7" i="62"/>
  <c r="Q19" i="62"/>
  <c r="T19" i="62" s="1"/>
  <c r="N7" i="60"/>
  <c r="Q7" i="60" s="1"/>
  <c r="H17" i="60"/>
  <c r="E22" i="63" l="1"/>
  <c r="D24" i="63"/>
  <c r="E24" i="63" s="1"/>
  <c r="D6" i="59"/>
  <c r="N17" i="60"/>
  <c r="Q17" i="60" s="1"/>
  <c r="K17" i="62"/>
  <c r="Q7" i="62"/>
  <c r="T7" i="62" s="1"/>
  <c r="R7" i="64"/>
  <c r="U7" i="64" s="1"/>
  <c r="L17" i="64"/>
  <c r="D6" i="63" l="1"/>
  <c r="R17" i="64"/>
  <c r="U17" i="64" s="1"/>
  <c r="Q17" i="62"/>
  <c r="T17" i="62" s="1"/>
  <c r="D6" i="61"/>
  <c r="E6" i="59"/>
  <c r="D8" i="59"/>
  <c r="D40" i="59"/>
  <c r="E40" i="59" s="1"/>
  <c r="D44" i="59" l="1"/>
  <c r="E44" i="59" s="1"/>
  <c r="E8" i="59"/>
  <c r="D36" i="59"/>
  <c r="E36" i="59" s="1"/>
  <c r="D30" i="59"/>
  <c r="D42" i="59"/>
  <c r="E42" i="59" s="1"/>
  <c r="D40" i="61"/>
  <c r="E40" i="61" s="1"/>
  <c r="D8" i="61"/>
  <c r="E6" i="61"/>
  <c r="E6" i="63"/>
  <c r="D40" i="63"/>
  <c r="E40" i="63" s="1"/>
  <c r="D8" i="63"/>
  <c r="D30" i="63" l="1"/>
  <c r="E8" i="63"/>
  <c r="D42" i="63"/>
  <c r="E42" i="63" s="1"/>
  <c r="D36" i="63"/>
  <c r="D44" i="63"/>
  <c r="E44" i="63" s="1"/>
  <c r="D44" i="61"/>
  <c r="E44" i="61" s="1"/>
  <c r="D36" i="61"/>
  <c r="E36" i="61" s="1"/>
  <c r="D30" i="61"/>
  <c r="D42" i="61"/>
  <c r="E42" i="61" s="1"/>
  <c r="E8" i="61"/>
  <c r="E30" i="59"/>
  <c r="D46" i="59"/>
  <c r="E30" i="61" l="1"/>
  <c r="D46" i="61"/>
  <c r="L36" i="63"/>
  <c r="E36" i="63"/>
  <c r="D48" i="59"/>
  <c r="D50" i="59" s="1"/>
  <c r="E46" i="59"/>
  <c r="E30" i="63"/>
  <c r="D46" i="63"/>
  <c r="E46" i="63" l="1"/>
  <c r="D48" i="63"/>
  <c r="E50" i="59"/>
  <c r="E48" i="59"/>
  <c r="E46" i="61"/>
  <c r="D48" i="61"/>
  <c r="E48" i="61" l="1"/>
  <c r="D50" i="61"/>
  <c r="E48" i="63"/>
  <c r="D50" i="63"/>
  <c r="E50" i="63" s="1"/>
  <c r="D54" i="63" l="1"/>
  <c r="D54" i="61"/>
  <c r="E50" i="61"/>
  <c r="D58" i="61" l="1"/>
  <c r="E54" i="61"/>
  <c r="D56" i="63"/>
  <c r="E56" i="63" s="1"/>
  <c r="E54" i="63"/>
  <c r="D58" i="63" l="1"/>
  <c r="D60" i="63" s="1"/>
  <c r="D60" i="61"/>
  <c r="E58" i="61"/>
  <c r="E58" i="63" l="1"/>
  <c r="D64" i="61"/>
  <c r="E60" i="61"/>
  <c r="D62" i="63"/>
  <c r="E60" i="63"/>
  <c r="D64" i="63" l="1"/>
  <c r="E62" i="63"/>
  <c r="D68" i="61"/>
  <c r="D54" i="59"/>
  <c r="E64" i="61"/>
  <c r="E54" i="59" l="1"/>
  <c r="D66" i="63"/>
  <c r="D56" i="59" s="1"/>
  <c r="E56" i="59" s="1"/>
  <c r="E64" i="63"/>
  <c r="D58" i="59" l="1"/>
  <c r="D60" i="59" l="1"/>
  <c r="E60" i="59" s="1"/>
  <c r="E58" i="59"/>
  <c r="D62" i="59" l="1"/>
  <c r="E62" i="59" l="1"/>
  <c r="D68" i="59"/>
  <c r="E68" i="59" s="1"/>
  <c r="H59" i="70" l="1"/>
  <c r="F59" i="70"/>
  <c r="H31" i="69"/>
  <c r="J59" i="70"/>
  <c r="L59" i="70" s="1"/>
  <c r="G28" i="72"/>
  <c r="K28" i="72"/>
  <c r="M28" i="72"/>
  <c r="I28" i="72"/>
  <c r="S39" i="66"/>
  <c r="AH39" i="66"/>
  <c r="AC39" i="66"/>
  <c r="X39" i="66"/>
  <c r="O39" i="66"/>
  <c r="H61" i="70" l="1"/>
  <c r="H60" i="70"/>
  <c r="H32" i="69" l="1"/>
  <c r="J60" i="70"/>
  <c r="L60" i="70" s="1"/>
  <c r="H33" i="69"/>
  <c r="J61" i="70"/>
  <c r="M29" i="72"/>
  <c r="K29" i="72"/>
  <c r="I29" i="72"/>
  <c r="G29" i="72"/>
  <c r="G30" i="72"/>
  <c r="K30" i="72"/>
  <c r="M30" i="72"/>
  <c r="I30" i="72"/>
  <c r="AH40" i="66"/>
  <c r="O40" i="66"/>
  <c r="X40" i="66"/>
  <c r="AC40" i="66"/>
  <c r="S40" i="66"/>
  <c r="AC41" i="66"/>
  <c r="X41" i="66"/>
  <c r="AH41" i="66"/>
  <c r="S41" i="66"/>
  <c r="O41" i="66"/>
  <c r="L61" i="70" l="1"/>
  <c r="H56" i="70"/>
  <c r="H28" i="69" l="1"/>
  <c r="J56" i="70"/>
  <c r="G25" i="72"/>
  <c r="K25" i="72"/>
  <c r="I25" i="72"/>
  <c r="M25" i="72"/>
  <c r="O36" i="66"/>
  <c r="F56" i="70"/>
  <c r="L56" i="70" l="1"/>
  <c r="F53" i="70"/>
  <c r="AH36" i="66"/>
  <c r="AC36" i="66"/>
  <c r="X36" i="66"/>
  <c r="S36" i="66"/>
  <c r="J53" i="70" l="1"/>
  <c r="H25" i="69"/>
  <c r="H58" i="70" l="1"/>
  <c r="F58" i="70"/>
  <c r="H30" i="69"/>
  <c r="J58" i="70"/>
  <c r="L58" i="70" s="1"/>
  <c r="I27" i="72"/>
  <c r="M27" i="72"/>
  <c r="K27" i="72"/>
  <c r="G27" i="72"/>
  <c r="L53" i="70"/>
  <c r="S38" i="66"/>
  <c r="AH38" i="66"/>
  <c r="AC38" i="66"/>
  <c r="X38" i="66"/>
  <c r="O38" i="66"/>
  <c r="F55" i="70" l="1"/>
  <c r="H57" i="70" l="1"/>
  <c r="F57" i="70"/>
  <c r="H29" i="69"/>
  <c r="J57" i="70"/>
  <c r="L57" i="70" s="1"/>
  <c r="M26" i="72"/>
  <c r="M33" i="72" s="1"/>
  <c r="K26" i="72"/>
  <c r="K33" i="72" s="1"/>
  <c r="I26" i="72"/>
  <c r="I33" i="72" s="1"/>
  <c r="G26" i="72"/>
  <c r="G33" i="72" s="1"/>
  <c r="H27" i="69"/>
  <c r="J55" i="70"/>
  <c r="O37" i="66"/>
  <c r="L43" i="66"/>
  <c r="O43" i="66" l="1"/>
  <c r="L44" i="66" s="1"/>
  <c r="L55" i="70"/>
  <c r="F54" i="70"/>
  <c r="F64" i="70" s="1"/>
  <c r="X37" i="66"/>
  <c r="U43" i="66"/>
  <c r="S37" i="66"/>
  <c r="P43" i="66"/>
  <c r="AC37" i="66"/>
  <c r="Z43" i="66"/>
  <c r="AH37" i="66"/>
  <c r="AE43" i="66"/>
  <c r="AH43" i="66" l="1"/>
  <c r="AE44" i="66" s="1"/>
  <c r="AC43" i="66"/>
  <c r="Z44" i="66" s="1"/>
  <c r="S43" i="66"/>
  <c r="P44" i="66" s="1"/>
  <c r="X43" i="66"/>
  <c r="U44" i="66" s="1"/>
  <c r="E65" i="70"/>
  <c r="J54" i="70"/>
  <c r="J64" i="70" s="1"/>
  <c r="H26" i="69"/>
  <c r="F65" i="70" l="1"/>
  <c r="F66" i="70" s="1"/>
  <c r="L54" i="70"/>
  <c r="I65" i="70" l="1"/>
  <c r="J65" i="70" s="1"/>
  <c r="L65" i="70" s="1"/>
  <c r="L64" i="70"/>
  <c r="J66" i="70" l="1"/>
  <c r="L66" i="70" s="1"/>
  <c r="L6" i="73" l="1"/>
  <c r="U6" i="73" l="1"/>
  <c r="X6" i="73" s="1"/>
  <c r="L9" i="73"/>
  <c r="E8" i="71"/>
  <c r="I8" i="71" s="1"/>
  <c r="AE6" i="73"/>
  <c r="Z6" i="73"/>
  <c r="M6" i="73"/>
  <c r="AJ6" i="73"/>
  <c r="P6" i="73"/>
  <c r="O6" i="73"/>
  <c r="U9" i="73" l="1"/>
  <c r="V6" i="73"/>
  <c r="S6" i="73"/>
  <c r="Q6" i="73"/>
  <c r="AH6" i="73"/>
  <c r="AF6" i="73"/>
  <c r="AE9" i="73"/>
  <c r="P9" i="73"/>
  <c r="O9" i="73"/>
  <c r="E11" i="71"/>
  <c r="I11" i="71" s="1"/>
  <c r="AJ9" i="73"/>
  <c r="M9" i="73"/>
  <c r="Z9" i="73"/>
  <c r="AM6" i="73"/>
  <c r="AK6" i="73"/>
  <c r="AC6" i="73"/>
  <c r="AA6" i="73"/>
  <c r="H10" i="70"/>
  <c r="G8" i="71"/>
  <c r="K8" i="71"/>
  <c r="O8" i="71"/>
  <c r="M8" i="71"/>
  <c r="V9" i="73" l="1"/>
  <c r="X9" i="73"/>
  <c r="AC9" i="73"/>
  <c r="AA9" i="73"/>
  <c r="L8" i="73"/>
  <c r="AM9" i="73"/>
  <c r="AK9" i="73"/>
  <c r="H13" i="70"/>
  <c r="O11" i="71"/>
  <c r="M11" i="71"/>
  <c r="K11" i="71"/>
  <c r="G11" i="71"/>
  <c r="AH9" i="73"/>
  <c r="AF9" i="73"/>
  <c r="Q9" i="73"/>
  <c r="S9" i="73"/>
  <c r="F6" i="69"/>
  <c r="H6" i="69" s="1"/>
  <c r="J10" i="70"/>
  <c r="L10" i="70" s="1"/>
  <c r="U8" i="73" l="1"/>
  <c r="F9" i="69"/>
  <c r="H9" i="69" s="1"/>
  <c r="J13" i="70"/>
  <c r="L13" i="70" s="1"/>
  <c r="E10" i="71"/>
  <c r="I10" i="71" s="1"/>
  <c r="M8" i="73"/>
  <c r="AJ8" i="73"/>
  <c r="Z8" i="73"/>
  <c r="AE8" i="73"/>
  <c r="P8" i="73"/>
  <c r="O8" i="73"/>
  <c r="X8" i="73" l="1"/>
  <c r="V8" i="73"/>
  <c r="AF8" i="73"/>
  <c r="AH8" i="73"/>
  <c r="Q8" i="73"/>
  <c r="S8" i="73"/>
  <c r="AA8" i="73"/>
  <c r="AC8" i="73"/>
  <c r="AM8" i="73"/>
  <c r="AK8" i="73"/>
  <c r="H12" i="70"/>
  <c r="M10" i="71"/>
  <c r="K10" i="71"/>
  <c r="G10" i="71"/>
  <c r="O10" i="71"/>
  <c r="F8" i="69" l="1"/>
  <c r="H8" i="69" s="1"/>
  <c r="J12" i="70"/>
  <c r="L12" i="70" s="1"/>
  <c r="L7" i="73" l="1"/>
  <c r="L5" i="73"/>
  <c r="U5" i="73" l="1"/>
  <c r="X5" i="73" s="1"/>
  <c r="U7" i="73"/>
  <c r="E7" i="71"/>
  <c r="P5" i="73"/>
  <c r="L10" i="73"/>
  <c r="O5" i="73"/>
  <c r="AJ5" i="73"/>
  <c r="Z5" i="73"/>
  <c r="AE5" i="73"/>
  <c r="M5" i="73"/>
  <c r="AE7" i="73"/>
  <c r="E9" i="71"/>
  <c r="I9" i="71" s="1"/>
  <c r="AJ7" i="73"/>
  <c r="M7" i="73"/>
  <c r="Z7" i="73"/>
  <c r="P7" i="73"/>
  <c r="O7" i="73"/>
  <c r="H9" i="70" l="1"/>
  <c r="I7" i="71"/>
  <c r="X7" i="73"/>
  <c r="V7" i="73"/>
  <c r="U10" i="73"/>
  <c r="V5" i="73"/>
  <c r="V10" i="73" s="1"/>
  <c r="O10" i="73"/>
  <c r="L11" i="73" s="1"/>
  <c r="AK7" i="73"/>
  <c r="AM7" i="73"/>
  <c r="M10" i="73"/>
  <c r="AC5" i="73"/>
  <c r="AC10" i="73" s="1"/>
  <c r="Z11" i="73" s="1"/>
  <c r="AA5" i="73"/>
  <c r="Z10" i="73"/>
  <c r="H11" i="70"/>
  <c r="O9" i="71"/>
  <c r="K9" i="71"/>
  <c r="G9" i="71"/>
  <c r="M9" i="71"/>
  <c r="AH7" i="73"/>
  <c r="AF7" i="73"/>
  <c r="AF5" i="73"/>
  <c r="AH5" i="73"/>
  <c r="AE10" i="73"/>
  <c r="AM5" i="73"/>
  <c r="AJ10" i="73"/>
  <c r="AK5" i="73"/>
  <c r="S7" i="73"/>
  <c r="Q7" i="73"/>
  <c r="S5" i="73"/>
  <c r="P10" i="73"/>
  <c r="Q5" i="73"/>
  <c r="AC7" i="73"/>
  <c r="AA7" i="73"/>
  <c r="O7" i="71"/>
  <c r="G7" i="71"/>
  <c r="K7" i="71"/>
  <c r="M7" i="71"/>
  <c r="AF10" i="73" l="1"/>
  <c r="I12" i="71"/>
  <c r="F5" i="69"/>
  <c r="J9" i="70"/>
  <c r="L9" i="70" s="1"/>
  <c r="X10" i="73"/>
  <c r="U11" i="73" s="1"/>
  <c r="AK10" i="73"/>
  <c r="AM10" i="73"/>
  <c r="AJ11" i="73" s="1"/>
  <c r="AA10" i="73"/>
  <c r="S10" i="73"/>
  <c r="P11" i="73" s="1"/>
  <c r="Q10" i="73"/>
  <c r="F7" i="69"/>
  <c r="H7" i="69" s="1"/>
  <c r="J11" i="70"/>
  <c r="L11" i="70" s="1"/>
  <c r="K12" i="71"/>
  <c r="M12" i="71"/>
  <c r="G12" i="71"/>
  <c r="O12" i="71"/>
  <c r="H5" i="69"/>
  <c r="J8" i="70"/>
  <c r="AH10" i="73"/>
  <c r="AE11" i="73" s="1"/>
  <c r="H36" i="69" l="1"/>
  <c r="L8" i="70"/>
  <c r="J15" i="70"/>
  <c r="I16" i="70" l="1"/>
  <c r="J16" i="70" s="1"/>
  <c r="L16" i="70" s="1"/>
  <c r="L15" i="70"/>
  <c r="J17" i="70" l="1"/>
  <c r="L17" i="70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<sst xmlns="http://schemas.openxmlformats.org/spreadsheetml/2006/main" count="67528" uniqueCount="7428">
  <si>
    <t/>
  </si>
  <si>
    <t>1.</t>
  </si>
  <si>
    <t>-</t>
  </si>
  <si>
    <t>T=20cm</t>
  </si>
  <si>
    <t>2.</t>
  </si>
  <si>
    <t>(1)</t>
  </si>
  <si>
    <t>M</t>
  </si>
  <si>
    <t>(1500×1500).</t>
  </si>
  <si>
    <t>(1000×1000).</t>
  </si>
  <si>
    <t>(H22×W50)</t>
  </si>
  <si>
    <t>(TYPE-C:H=3.0M).</t>
  </si>
  <si>
    <t>(TYPE-C:H=5.0M).</t>
  </si>
  <si>
    <t>(TYPE-C:H=8.6M).</t>
  </si>
  <si>
    <t>(TYPE-C:H=8.0M).</t>
  </si>
  <si>
    <t>W450×H435×L4000</t>
  </si>
  <si>
    <t>11.0×5.0</t>
  </si>
  <si>
    <t>M2</t>
  </si>
  <si>
    <t>(H25)</t>
  </si>
  <si>
    <t>EA</t>
  </si>
  <si>
    <t>(H22)</t>
  </si>
  <si>
    <t>ton</t>
  </si>
  <si>
    <t>(2)</t>
  </si>
  <si>
    <t>m</t>
  </si>
  <si>
    <t>(1400×1400)</t>
  </si>
  <si>
    <t>(D800).</t>
  </si>
  <si>
    <t>(TYPE-C:H=6.6M).</t>
  </si>
  <si>
    <t>(TYPE-C:H=7.5M).</t>
  </si>
  <si>
    <t>(TYPE-C:H=3.2M).</t>
  </si>
  <si>
    <t>(1200×1200)</t>
  </si>
  <si>
    <t>(TYPE-C:H=5.7M).</t>
  </si>
  <si>
    <t>(H19)</t>
  </si>
  <si>
    <t>D19mm</t>
  </si>
  <si>
    <t>3.</t>
  </si>
  <si>
    <t>ø80mm</t>
  </si>
  <si>
    <t>ø200mm</t>
  </si>
  <si>
    <t>D2200×80</t>
  </si>
  <si>
    <t>(2000×3000).</t>
  </si>
  <si>
    <t>(TYPE-A)</t>
  </si>
  <si>
    <t>(1050×1050).</t>
  </si>
  <si>
    <t>(3)</t>
  </si>
  <si>
    <t>4.</t>
  </si>
  <si>
    <t>(φ250,T=200).</t>
  </si>
  <si>
    <t>(505×405×940)</t>
  </si>
  <si>
    <t>(φ22mm)</t>
  </si>
  <si>
    <t>600×600×600</t>
  </si>
  <si>
    <t>300×300×2000</t>
  </si>
  <si>
    <t>5.</t>
  </si>
  <si>
    <t>(300x300x10x15-9.1m)</t>
  </si>
  <si>
    <t>(300x300x10x15-9.0m)</t>
  </si>
  <si>
    <t>(300x300x10x15-7.0m)</t>
  </si>
  <si>
    <t>(300x300x10x15-6.0m)</t>
  </si>
  <si>
    <t>(300×300).</t>
  </si>
  <si>
    <t>(L=6-8m:H=300-500)</t>
  </si>
  <si>
    <t>(L=9-11m:H=300-500)</t>
  </si>
  <si>
    <t>(300×300)</t>
  </si>
  <si>
    <t>(300×300×10×15)</t>
  </si>
  <si>
    <t>TON</t>
  </si>
  <si>
    <t>(300x300x10x15-11.5m)</t>
  </si>
  <si>
    <t>(300x300x10x15-13.5m)</t>
  </si>
  <si>
    <t>(300x300x10x15-11.3m)</t>
  </si>
  <si>
    <t>(300x300x10x15-11.0m)</t>
  </si>
  <si>
    <t>(H=4.95m , B=3.25m)</t>
  </si>
  <si>
    <t>(H=4.48m , B=3.25m)</t>
  </si>
  <si>
    <t>(H=5.18m , B=3.25m)</t>
  </si>
  <si>
    <t>(H=6.06m , B=2.50m)</t>
  </si>
  <si>
    <t>(H=6.15m , B=2.50m)</t>
  </si>
  <si>
    <t>(300x300x10x15-10.0m)</t>
  </si>
  <si>
    <t>6.</t>
  </si>
  <si>
    <t>RSC-3</t>
  </si>
  <si>
    <t>T=14-15cm</t>
  </si>
  <si>
    <t>(φ100-400)</t>
  </si>
  <si>
    <t>(φ450-700)</t>
  </si>
  <si>
    <t>(φ800-1000)</t>
  </si>
  <si>
    <t>(φ80,T=200).</t>
  </si>
  <si>
    <t>(φ150,T=200).</t>
  </si>
  <si>
    <t>7.</t>
  </si>
  <si>
    <t>8.</t>
  </si>
  <si>
    <t>(RSC-4)</t>
  </si>
  <si>
    <t>(RSC-3)</t>
  </si>
  <si>
    <t>(φ75×6.0m)</t>
  </si>
  <si>
    <t>(φ100×6.0m)</t>
  </si>
  <si>
    <t>(φ75×1.0m)</t>
  </si>
  <si>
    <t>(φ75×2.1m)</t>
  </si>
  <si>
    <t>(φ75×2.6m)</t>
  </si>
  <si>
    <t>(φ75×3.0m)</t>
  </si>
  <si>
    <t>(φ75×4.2m)</t>
  </si>
  <si>
    <t>(φ75×4.3m)</t>
  </si>
  <si>
    <t>(φ75×4.4m)</t>
  </si>
  <si>
    <t>(φ75×5.0m)</t>
  </si>
  <si>
    <t>(φ75×5.1m)</t>
  </si>
  <si>
    <t>(φ75×5.5m)</t>
  </si>
  <si>
    <t>(φ100×1.0m)</t>
  </si>
  <si>
    <t>(φ150×6.0m)</t>
  </si>
  <si>
    <t>STS</t>
  </si>
  <si>
    <t>M3</t>
  </si>
  <si>
    <t>TYPE-1</t>
  </si>
  <si>
    <t>kg</t>
  </si>
  <si>
    <t>SET</t>
  </si>
  <si>
    <t>10mm×10mm</t>
  </si>
  <si>
    <t>0.7T, W=200</t>
  </si>
  <si>
    <t>EXPANSION JOINT</t>
  </si>
  <si>
    <t>W:600, D50.8+25.4*1.5t</t>
  </si>
  <si>
    <t>m2</t>
  </si>
  <si>
    <t>4.000 x 4.000 = 16.000</t>
  </si>
  <si>
    <t>6.200 x 4.000 = 24.800</t>
  </si>
  <si>
    <t>1.800 x 2.100 = 3.780</t>
  </si>
  <si>
    <t>0.900 x 2.100 = 1.890</t>
  </si>
  <si>
    <t>SD(Steel Door)</t>
  </si>
  <si>
    <t>50T</t>
  </si>
  <si>
    <t>THK 50mm, W=600</t>
  </si>
  <si>
    <t>D-150,T:2.0mm</t>
  </si>
  <si>
    <t>250*250*250*1.5t</t>
  </si>
  <si>
    <t>410*510*940</t>
  </si>
  <si>
    <t>T-0.3mm</t>
  </si>
  <si>
    <t>0.7T, W=400</t>
  </si>
  <si>
    <t>1.2T SUS, W=750</t>
  </si>
  <si>
    <t>3.500 x 3.500 = 12.250</t>
  </si>
  <si>
    <t>400*400*50mm</t>
  </si>
  <si>
    <t>T=0.3mm</t>
  </si>
  <si>
    <t>T150</t>
  </si>
  <si>
    <t>W800</t>
  </si>
  <si>
    <t>R24</t>
  </si>
  <si>
    <t>R20</t>
  </si>
  <si>
    <t>R18</t>
  </si>
  <si>
    <t>R16</t>
  </si>
  <si>
    <t>R36</t>
  </si>
  <si>
    <t>R34</t>
  </si>
  <si>
    <t>R32</t>
  </si>
  <si>
    <t>R30</t>
  </si>
  <si>
    <t>R15</t>
  </si>
  <si>
    <t>R14</t>
  </si>
  <si>
    <t>R26</t>
  </si>
  <si>
    <t>R28</t>
  </si>
  <si>
    <t>R22</t>
  </si>
  <si>
    <t>R12</t>
  </si>
  <si>
    <t>R8</t>
  </si>
  <si>
    <t>R10</t>
  </si>
  <si>
    <t>4000x4000</t>
  </si>
  <si>
    <t>1800x430</t>
  </si>
  <si>
    <t>1800x650</t>
  </si>
  <si>
    <t>500x500</t>
  </si>
  <si>
    <t>H1100</t>
  </si>
  <si>
    <t>H1550</t>
  </si>
  <si>
    <t>H1800</t>
  </si>
  <si>
    <t>H2000</t>
  </si>
  <si>
    <t>H1.2xW2.0</t>
  </si>
  <si>
    <t>H2500</t>
  </si>
  <si>
    <t>T60</t>
  </si>
  <si>
    <t>T70</t>
  </si>
  <si>
    <t>BH0.7</t>
  </si>
  <si>
    <t>H2.5xW1.2</t>
  </si>
  <si>
    <t>H0.3xW0.3</t>
  </si>
  <si>
    <t>H0.8xW0.4</t>
  </si>
  <si>
    <t>H1.0xW0.3</t>
  </si>
  <si>
    <t>0.3x0.3x0.03</t>
  </si>
  <si>
    <t>H180xW1500</t>
  </si>
  <si>
    <t>4000x4000xH2625</t>
  </si>
  <si>
    <t>1600x450xH450</t>
  </si>
  <si>
    <t>PIPE (PEP)</t>
  </si>
  <si>
    <t>800A</t>
  </si>
  <si>
    <t>100A-3.0t</t>
  </si>
  <si>
    <t>50A-2.8t</t>
  </si>
  <si>
    <t>90°ELBOW(STS304)</t>
  </si>
  <si>
    <t>50A</t>
  </si>
  <si>
    <t>TEE(STS304)</t>
  </si>
  <si>
    <t>C-REDUCER(STS304)</t>
  </si>
  <si>
    <t>80Ax50A</t>
  </si>
  <si>
    <t>100A</t>
  </si>
  <si>
    <t>2,200A</t>
  </si>
  <si>
    <t>FLANGE(PEP)</t>
  </si>
  <si>
    <t>FLANGE(STS304)</t>
  </si>
  <si>
    <t>80A</t>
  </si>
  <si>
    <t>700A</t>
  </si>
  <si>
    <t>600A</t>
  </si>
  <si>
    <t>500A-5.5t</t>
  </si>
  <si>
    <t>300A-4.5t</t>
  </si>
  <si>
    <t>200A-4.0t</t>
  </si>
  <si>
    <t>500A</t>
  </si>
  <si>
    <t>300A</t>
  </si>
  <si>
    <t>45°ELBOW(STS304)</t>
  </si>
  <si>
    <t>200A</t>
  </si>
  <si>
    <t>TEE (PEP)</t>
  </si>
  <si>
    <t>CROSS(+) TEE(PEP)</t>
  </si>
  <si>
    <t>CROSS(+) TEE(STS304)</t>
  </si>
  <si>
    <t>R'TEE(PEP)</t>
  </si>
  <si>
    <t>800Ax700A</t>
  </si>
  <si>
    <t>800Ax600A</t>
  </si>
  <si>
    <t>500Ax300A</t>
  </si>
  <si>
    <t>REDUCER(PEP)</t>
  </si>
  <si>
    <t>700Ax500A</t>
  </si>
  <si>
    <t>600Ax400A</t>
  </si>
  <si>
    <t>200Ax100A</t>
  </si>
  <si>
    <t>800Ax200A</t>
  </si>
  <si>
    <t>400A</t>
  </si>
  <si>
    <t>B.FLANGE(PEP)</t>
  </si>
  <si>
    <t>B.FLANGE(STS304)</t>
  </si>
  <si>
    <t>15A</t>
  </si>
  <si>
    <t>1,500A</t>
  </si>
  <si>
    <t>50X50X6t</t>
  </si>
  <si>
    <t>KG</t>
  </si>
  <si>
    <t>75X75X9t</t>
  </si>
  <si>
    <t>100X50X5t</t>
  </si>
  <si>
    <t>200x80x7.5t</t>
  </si>
  <si>
    <t>200Hx200Bx8Tx12T</t>
  </si>
  <si>
    <t>9T</t>
  </si>
  <si>
    <t>12T</t>
  </si>
  <si>
    <t>I-75x7x4</t>
  </si>
  <si>
    <t>3.2T</t>
  </si>
  <si>
    <t>32A</t>
  </si>
  <si>
    <t>25A</t>
  </si>
  <si>
    <t>SET ANCHOR(STS)</t>
  </si>
  <si>
    <t>M16x150L</t>
  </si>
  <si>
    <t>1-1.</t>
  </si>
  <si>
    <t>1-1-1.</t>
  </si>
  <si>
    <t>184.5CMM*40MMAQ*5.5KW</t>
  </si>
  <si>
    <t>43.9CMM*4MMAQ*0.22KW</t>
  </si>
  <si>
    <t>153.5CMM*35MMAQ*3.7KW</t>
  </si>
  <si>
    <t>49.7CMM*4MMAQ*0.22KW</t>
  </si>
  <si>
    <t>254.9CMM*40MMAQ*7.5KW</t>
  </si>
  <si>
    <t>184.5CMM*28MMAQ*3.7KW</t>
  </si>
  <si>
    <t>27.4CMM*4MMAQ*0.12KW</t>
  </si>
  <si>
    <t>254.9CMM*20MMAQ*5.5KW</t>
  </si>
  <si>
    <t>14TON/3,500*2,000*2,000H</t>
  </si>
  <si>
    <t>1-1-2.</t>
  </si>
  <si>
    <t>K-TYPE, D25</t>
  </si>
  <si>
    <t>13TxD25</t>
  </si>
  <si>
    <t>D25</t>
  </si>
  <si>
    <t>1-1-3.</t>
  </si>
  <si>
    <t>K-TYPE, D50</t>
  </si>
  <si>
    <t>1-1-4.</t>
  </si>
  <si>
    <t>(20T)</t>
  </si>
  <si>
    <t>1.2T</t>
  </si>
  <si>
    <t>200x200</t>
  </si>
  <si>
    <t>AIR CHAMBER</t>
  </si>
  <si>
    <t>2200 x 1200*1500</t>
  </si>
  <si>
    <t>F.D (STL)</t>
  </si>
  <si>
    <t>700 x 700</t>
  </si>
  <si>
    <t>REGISTER (STL)</t>
  </si>
  <si>
    <t>300 x 250</t>
  </si>
  <si>
    <t>350 x 300</t>
  </si>
  <si>
    <t>400 x 250</t>
  </si>
  <si>
    <t>600 x 300</t>
  </si>
  <si>
    <t>V.D (STL)</t>
  </si>
  <si>
    <t>1-1-5.</t>
  </si>
  <si>
    <t>PQ2900F9SF</t>
  </si>
  <si>
    <t>1-1-6.</t>
  </si>
  <si>
    <t>348*267*1000</t>
  </si>
  <si>
    <t>1-1-7.</t>
  </si>
  <si>
    <t>SF-101</t>
  </si>
  <si>
    <t>11070CMH(185CMM)</t>
  </si>
  <si>
    <t>SF-103</t>
  </si>
  <si>
    <t>12040CMH(200CMM)</t>
  </si>
  <si>
    <t>SF-105</t>
  </si>
  <si>
    <t>15295CMH(255CMM)</t>
  </si>
  <si>
    <t>SF-106</t>
  </si>
  <si>
    <t>1-2.</t>
  </si>
  <si>
    <t>1-2-1.</t>
  </si>
  <si>
    <t>211.2CMM*30MMAQ*4.5KW</t>
  </si>
  <si>
    <t>23CMM*4MMAQ*0.075W</t>
  </si>
  <si>
    <t>53.1CMM*4MMAQ*0.22KW</t>
  </si>
  <si>
    <t>211.2CMM*19MMAQ*3.7KW</t>
  </si>
  <si>
    <t>23CMM*4MMAQ*0.075KW</t>
  </si>
  <si>
    <t>4TON/2,000*2,000*1,000H</t>
  </si>
  <si>
    <t>1-2-2.</t>
  </si>
  <si>
    <t>1-2-3.</t>
  </si>
  <si>
    <t>1-2-4.</t>
  </si>
  <si>
    <t>600 x 450</t>
  </si>
  <si>
    <t>1-2-5.</t>
  </si>
  <si>
    <t>PQ1451T2SF</t>
  </si>
  <si>
    <t>1-2-6.</t>
  </si>
  <si>
    <t>SF-201</t>
  </si>
  <si>
    <t>12670CMH(212CMM)</t>
  </si>
  <si>
    <t>1-3.</t>
  </si>
  <si>
    <t>1-3-1.</t>
  </si>
  <si>
    <t>1-3-2.</t>
  </si>
  <si>
    <t>PQ4500N9SF</t>
  </si>
  <si>
    <t>UX3</t>
  </si>
  <si>
    <t>1-4.</t>
  </si>
  <si>
    <t>1)</t>
    <phoneticPr fontId="3" type="noConversion"/>
  </si>
  <si>
    <t>3)</t>
    <phoneticPr fontId="3" type="noConversion"/>
  </si>
  <si>
    <t>3.</t>
    <phoneticPr fontId="3" type="noConversion"/>
  </si>
  <si>
    <t>2.1.</t>
    <phoneticPr fontId="3" type="noConversion"/>
  </si>
  <si>
    <t>3.1.</t>
    <phoneticPr fontId="3" type="noConversion"/>
  </si>
  <si>
    <t>5.1.</t>
    <phoneticPr fontId="3" type="noConversion"/>
  </si>
  <si>
    <t>6.4.</t>
    <phoneticPr fontId="3" type="noConversion"/>
  </si>
  <si>
    <t>6.12.</t>
    <phoneticPr fontId="3" type="noConversion"/>
  </si>
  <si>
    <t>6.15.</t>
    <phoneticPr fontId="3" type="noConversion"/>
  </si>
  <si>
    <t>6.17.</t>
    <phoneticPr fontId="3" type="noConversion"/>
  </si>
  <si>
    <t>7.3.</t>
    <phoneticPr fontId="3" type="noConversion"/>
  </si>
  <si>
    <t>2.2.2.</t>
    <phoneticPr fontId="3" type="noConversion"/>
  </si>
  <si>
    <t>1.1.</t>
    <phoneticPr fontId="3" type="noConversion"/>
  </si>
  <si>
    <t>1.6.</t>
    <phoneticPr fontId="3" type="noConversion"/>
  </si>
  <si>
    <t>1.12.</t>
    <phoneticPr fontId="3" type="noConversion"/>
  </si>
  <si>
    <t>1.15.</t>
    <phoneticPr fontId="3" type="noConversion"/>
  </si>
  <si>
    <t>2.7.</t>
    <phoneticPr fontId="3" type="noConversion"/>
  </si>
  <si>
    <t>2.8.</t>
    <phoneticPr fontId="3" type="noConversion"/>
  </si>
  <si>
    <t>2.11.</t>
    <phoneticPr fontId="3" type="noConversion"/>
  </si>
  <si>
    <t>2.13.</t>
    <phoneticPr fontId="3" type="noConversion"/>
  </si>
  <si>
    <t>3.8.</t>
    <phoneticPr fontId="3" type="noConversion"/>
  </si>
  <si>
    <t>3.11.</t>
    <phoneticPr fontId="3" type="noConversion"/>
  </si>
  <si>
    <t>R22</t>
    <phoneticPr fontId="3" type="noConversion"/>
  </si>
  <si>
    <t>2.2.</t>
    <phoneticPr fontId="3" type="noConversion"/>
  </si>
  <si>
    <t>R28</t>
    <phoneticPr fontId="3" type="noConversion"/>
  </si>
  <si>
    <t>4.2.</t>
    <phoneticPr fontId="3" type="noConversion"/>
  </si>
  <si>
    <t>소  계</t>
    <phoneticPr fontId="3" type="noConversion"/>
  </si>
  <si>
    <t>간 접 노 무 비</t>
    <phoneticPr fontId="3" type="noConversion"/>
  </si>
  <si>
    <t>변경</t>
    <phoneticPr fontId="3" type="noConversion"/>
  </si>
  <si>
    <t>대</t>
  </si>
  <si>
    <t>식</t>
  </si>
  <si>
    <t>입축사류펌프(VVVF), 56.0㎥/min x 11.0mH</t>
  </si>
  <si>
    <t>완폐식 체크밸브(대쉬포트 부착형), Φ800mm</t>
  </si>
  <si>
    <t>전동 버터플라이 밸브(수평 일상식), Φ800mm(개도제어형)</t>
  </si>
  <si>
    <t>전동식 비금속 슬루스게이트, W2.0mxH2.0m</t>
  </si>
  <si>
    <t>전동식 비금속 슬루스게이트, W1.0mxH1.0m</t>
  </si>
  <si>
    <t>전동 버터플라이 밸브(수평 일상식), Φ2,200㎜</t>
  </si>
  <si>
    <t>수중오수펌프, Φ50㎜ x 0.2㎥/min x 10mH</t>
  </si>
  <si>
    <t>전동 버터플라이 밸브(수평 일상식, SSC16), Φ1,500mm(ON/OFF형)</t>
  </si>
  <si>
    <t>2M-203 오존접촉조 유지관리용 밸브</t>
  </si>
  <si>
    <t>전동 버터플라이 밸브(수평 일상식, SSC16), Φ2,200mm(ON/OFF형)</t>
  </si>
  <si>
    <t>전동식 비금속 슬루스게이트, W0.8m x H1.0m, STS316L</t>
  </si>
  <si>
    <t>전동식 비금속 슬루스게이트, W0.7m x H0.8m, STS316L</t>
  </si>
  <si>
    <t>전동 버터플라이 밸브(수평 일상식), Φ500mm(ON/OFF형)</t>
  </si>
  <si>
    <t>양흡입 볼류트 펌프(VVVF), 44.0㎥/min x 8.0m</t>
  </si>
  <si>
    <t>단단터보 송풍기(VVVF), 63.0㎥/min x 8,000mmAq</t>
  </si>
  <si>
    <t>전동 버터플라이 밸브(수평 일상식), Φ2,200mm(ON/OFF형)</t>
  </si>
  <si>
    <t>%</t>
  </si>
  <si>
    <r>
      <rPr>
        <b/>
        <sz val="9"/>
        <color indexed="8"/>
        <rFont val="굴림체"/>
        <family val="3"/>
        <charset val="129"/>
      </rPr>
      <t>번호</t>
    </r>
  </si>
  <si>
    <r>
      <rPr>
        <b/>
        <sz val="9"/>
        <color indexed="8"/>
        <rFont val="굴림체"/>
        <family val="3"/>
        <charset val="129"/>
      </rPr>
      <t>규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격</t>
    </r>
    <phoneticPr fontId="3" type="noConversion"/>
  </si>
  <si>
    <r>
      <rPr>
        <b/>
        <sz val="9"/>
        <color indexed="8"/>
        <rFont val="굴림체"/>
        <family val="3"/>
        <charset val="129"/>
      </rPr>
      <t>재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료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비</t>
    </r>
    <phoneticPr fontId="3" type="noConversion"/>
  </si>
  <si>
    <r>
      <rPr>
        <b/>
        <sz val="9"/>
        <color indexed="8"/>
        <rFont val="굴림체"/>
        <family val="3"/>
        <charset val="129"/>
      </rPr>
      <t>노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무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비</t>
    </r>
    <phoneticPr fontId="3" type="noConversion"/>
  </si>
  <si>
    <r>
      <rPr>
        <b/>
        <sz val="9"/>
        <color indexed="8"/>
        <rFont val="굴림체"/>
        <family val="3"/>
        <charset val="129"/>
      </rPr>
      <t>경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비</t>
    </r>
    <phoneticPr fontId="3" type="noConversion"/>
  </si>
  <si>
    <r>
      <rPr>
        <b/>
        <sz val="9"/>
        <color indexed="8"/>
        <rFont val="굴림체"/>
        <family val="3"/>
        <charset val="129"/>
      </rPr>
      <t>합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굴림체"/>
        <family val="3"/>
        <charset val="129"/>
      </rPr>
      <t>계</t>
    </r>
    <phoneticPr fontId="3" type="noConversion"/>
  </si>
  <si>
    <r>
      <rPr>
        <b/>
        <sz val="9"/>
        <color indexed="8"/>
        <rFont val="굴림체"/>
        <family val="3"/>
        <charset val="129"/>
      </rPr>
      <t>증</t>
    </r>
    <r>
      <rPr>
        <b/>
        <sz val="9"/>
        <color indexed="8"/>
        <rFont val="Arial Narrow"/>
        <family val="2"/>
      </rPr>
      <t xml:space="preserve"> ·</t>
    </r>
    <r>
      <rPr>
        <b/>
        <sz val="9"/>
        <color rgb="FFFF0000"/>
        <rFont val="굴림체"/>
        <family val="3"/>
        <charset val="129"/>
      </rPr>
      <t>감</t>
    </r>
    <phoneticPr fontId="3" type="noConversion"/>
  </si>
  <si>
    <r>
      <rPr>
        <b/>
        <sz val="9"/>
        <color indexed="8"/>
        <rFont val="굴림체"/>
        <family val="3"/>
        <charset val="129"/>
      </rPr>
      <t>비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고</t>
    </r>
  </si>
  <si>
    <r>
      <rPr>
        <b/>
        <sz val="9"/>
        <color indexed="8"/>
        <rFont val="굴림체"/>
        <family val="3"/>
        <charset val="129"/>
      </rPr>
      <t>단가</t>
    </r>
    <phoneticPr fontId="3" type="noConversion"/>
  </si>
  <si>
    <r>
      <rPr>
        <b/>
        <sz val="9"/>
        <color indexed="8"/>
        <rFont val="굴림체"/>
        <family val="3"/>
        <charset val="129"/>
      </rPr>
      <t>금액</t>
    </r>
    <phoneticPr fontId="3" type="noConversion"/>
  </si>
  <si>
    <r>
      <rPr>
        <b/>
        <sz val="9"/>
        <color indexed="8"/>
        <rFont val="굴림체"/>
        <family val="3"/>
        <charset val="129"/>
      </rPr>
      <t>단가</t>
    </r>
    <phoneticPr fontId="3" type="noConversion"/>
  </si>
  <si>
    <r>
      <rPr>
        <b/>
        <sz val="9"/>
        <color indexed="8"/>
        <rFont val="굴림체"/>
        <family val="3"/>
        <charset val="129"/>
      </rPr>
      <t>금액</t>
    </r>
    <phoneticPr fontId="3" type="noConversion"/>
  </si>
  <si>
    <r>
      <rPr>
        <b/>
        <sz val="9"/>
        <color indexed="8"/>
        <rFont val="굴림체"/>
        <family val="3"/>
        <charset val="129"/>
      </rPr>
      <t>수량</t>
    </r>
    <phoneticPr fontId="3" type="noConversion"/>
  </si>
  <si>
    <r>
      <rPr>
        <b/>
        <sz val="9"/>
        <color indexed="8"/>
        <rFont val="굴림체"/>
        <family val="3"/>
        <charset val="129"/>
      </rPr>
      <t>단가</t>
    </r>
    <phoneticPr fontId="3" type="noConversion"/>
  </si>
  <si>
    <r>
      <rPr>
        <b/>
        <sz val="9"/>
        <color indexed="8"/>
        <rFont val="굴림체"/>
        <family val="3"/>
        <charset val="129"/>
      </rPr>
      <t>금액</t>
    </r>
    <phoneticPr fontId="3" type="noConversion"/>
  </si>
  <si>
    <r>
      <t xml:space="preserve">  </t>
    </r>
    <r>
      <rPr>
        <b/>
        <sz val="9"/>
        <color rgb="FFFF0000"/>
        <rFont val="굴림체"/>
        <family val="3"/>
        <charset val="129"/>
      </rPr>
      <t>□</t>
    </r>
  </si>
  <si>
    <r>
      <rPr>
        <b/>
        <sz val="9"/>
        <color rgb="FFFF0000"/>
        <rFont val="굴림체"/>
        <family val="3"/>
        <charset val="129"/>
      </rPr>
      <t>관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급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자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대</t>
    </r>
  </si>
  <si>
    <r>
      <t xml:space="preserve">   </t>
    </r>
    <r>
      <rPr>
        <b/>
        <sz val="9"/>
        <color rgb="FFFF0000"/>
        <rFont val="굴림체"/>
        <family val="3"/>
        <charset val="129"/>
      </rPr>
      <t>□</t>
    </r>
  </si>
  <si>
    <r>
      <rPr>
        <b/>
        <sz val="9"/>
        <color rgb="FFFF0000"/>
        <rFont val="굴림체"/>
        <family val="3"/>
        <charset val="129"/>
      </rPr>
      <t>도급자관급자재대</t>
    </r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</si>
  <si>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</si>
  <si>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sz val="9"/>
        <color rgb="FFFF0000"/>
        <rFont val="굴림체"/>
        <family val="3"/>
        <charset val="129"/>
      </rPr>
      <t>식</t>
    </r>
  </si>
  <si>
    <r>
      <rPr>
        <sz val="9"/>
        <color rgb="FFFF0000"/>
        <rFont val="굴림체"/>
        <family val="3"/>
        <charset val="129"/>
      </rPr>
      <t>포</t>
    </r>
  </si>
  <si>
    <t>AF01</t>
  </si>
  <si>
    <t>0.590 x 0.590 = 0.3481</t>
  </si>
  <si>
    <t>AG01</t>
  </si>
  <si>
    <t>1.800 x 1.100 = 1.980</t>
  </si>
  <si>
    <t>AG02</t>
  </si>
  <si>
    <t>0.900 x 0.600 = 0.540</t>
  </si>
  <si>
    <t>AG03</t>
  </si>
  <si>
    <t>0.700 x 0.500 = 0.350</t>
  </si>
  <si>
    <t>AW01</t>
  </si>
  <si>
    <t>0.800 x 2.900 = 2.320</t>
  </si>
  <si>
    <t>AW01A</t>
  </si>
  <si>
    <t>0.800 x 3.400 = 2.720</t>
  </si>
  <si>
    <t>AW01B</t>
  </si>
  <si>
    <t>0.800 x 3.500 = 2.800</t>
  </si>
  <si>
    <t>AW01C</t>
  </si>
  <si>
    <t>0.800 x 2.000 = 1.600</t>
  </si>
  <si>
    <t>AW02</t>
  </si>
  <si>
    <t>AW03</t>
  </si>
  <si>
    <t>0.800 x 1.200 = 0.960</t>
  </si>
  <si>
    <t>AW04</t>
  </si>
  <si>
    <t>Φ1600</t>
  </si>
  <si>
    <t>AW05</t>
  </si>
  <si>
    <t>Φ1200</t>
  </si>
  <si>
    <t>AW06</t>
  </si>
  <si>
    <t>Φ1000</t>
  </si>
  <si>
    <t>AW07</t>
  </si>
  <si>
    <t>Φ 800</t>
  </si>
  <si>
    <t>AW08</t>
  </si>
  <si>
    <t>8.800 x 3.700 = 32.560</t>
  </si>
  <si>
    <t>AW09</t>
  </si>
  <si>
    <t>6.400 x 6.800 = 43.520</t>
  </si>
  <si>
    <t>AW10</t>
  </si>
  <si>
    <t>9.900 x 3.700 = 36.630</t>
  </si>
  <si>
    <t>AW10A</t>
  </si>
  <si>
    <t>6.600 x 3.700 = 24.420</t>
  </si>
  <si>
    <t>AW11</t>
  </si>
  <si>
    <t>33.690 x 6.800 = 62.268</t>
  </si>
  <si>
    <t>AW12</t>
  </si>
  <si>
    <t>12.000 x 1.200 = 14.400</t>
  </si>
  <si>
    <t>AW13</t>
  </si>
  <si>
    <t>34.100 x 0.900 = 30.690</t>
  </si>
  <si>
    <t>AW14</t>
  </si>
  <si>
    <t>12.300 x 6.000 = 15.915</t>
  </si>
  <si>
    <t>AW15</t>
  </si>
  <si>
    <t>5.985 x 3.744 = 4.552</t>
  </si>
  <si>
    <t>AW16</t>
  </si>
  <si>
    <t>2.793 x 3.744 = 3.168</t>
  </si>
  <si>
    <t>AW17</t>
  </si>
  <si>
    <t>4.414 x 3.744 = 3.945</t>
  </si>
  <si>
    <t>AW18</t>
  </si>
  <si>
    <t>6.234 x 3.744 = 4.085</t>
  </si>
  <si>
    <t>AW19</t>
  </si>
  <si>
    <t>3.010 x 3.744 = 3.557</t>
  </si>
  <si>
    <t>AW20</t>
  </si>
  <si>
    <t>4.070 x 3.744 = 3.778</t>
  </si>
  <si>
    <t>AW21</t>
  </si>
  <si>
    <t>3.000 x 1.500 = 4.500</t>
  </si>
  <si>
    <t>AW22</t>
  </si>
  <si>
    <t>32.700 x 1.200 = 39.240</t>
  </si>
  <si>
    <t>AW23</t>
  </si>
  <si>
    <t>1.800 x 1.800 = 3.240</t>
  </si>
  <si>
    <t>8.050 x 3.200 = 25.760</t>
  </si>
  <si>
    <t>AW02A</t>
  </si>
  <si>
    <t>10.050 x 3.200 = 32.160</t>
  </si>
  <si>
    <t>5.760 x 2.600 = 14.976</t>
  </si>
  <si>
    <t>AW03A</t>
  </si>
  <si>
    <t>11.400 x 2.000 = 22.800</t>
  </si>
  <si>
    <t>9.050 x 3.200 = 28.960</t>
  </si>
  <si>
    <t>AW09A</t>
  </si>
  <si>
    <t>5.050 x 3.200 = 16.160</t>
  </si>
  <si>
    <t>9.050 x 12.400 = 85.180</t>
  </si>
  <si>
    <t>1.200 x 1.200 = 1.440</t>
  </si>
  <si>
    <t>0.800 x 4.000 = 3.200</t>
  </si>
  <si>
    <t>55.240 x 1.000 = 55.240</t>
  </si>
  <si>
    <r>
      <t xml:space="preserve">0102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도급자관급자재비</t>
    </r>
  </si>
  <si>
    <r>
      <t xml:space="preserve">010201  01. </t>
    </r>
    <r>
      <rPr>
        <b/>
        <sz val="9"/>
        <color rgb="FFFF0000"/>
        <rFont val="굴림체"/>
        <family val="3"/>
        <charset val="129"/>
      </rPr>
      <t>활성탄흡착지동</t>
    </r>
  </si>
  <si>
    <r>
      <rPr>
        <sz val="9"/>
        <color theme="1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</si>
  <si>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변경</t>
    </r>
    <phoneticPr fontId="3" type="noConversion"/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</si>
  <si>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무근</t>
    </r>
    <r>
      <rPr>
        <sz val="9"/>
        <color rgb="FFFF0000"/>
        <rFont val="Arial Narrow"/>
        <family val="2"/>
      </rPr>
      <t>)</t>
    </r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</si>
  <si>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인천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내륙</t>
    </r>
    <r>
      <rPr>
        <sz val="9"/>
        <color rgb="FFFF0000"/>
        <rFont val="Arial Narrow"/>
        <family val="2"/>
      </rPr>
      <t>), 25-21-120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</si>
  <si>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51</t>
    </r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</si>
  <si>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구체</t>
    </r>
    <r>
      <rPr>
        <sz val="9"/>
        <color rgb="FFFF0000"/>
        <rFont val="Arial Narrow"/>
        <family val="2"/>
      </rPr>
      <t>)</t>
    </r>
  </si>
  <si>
    <r>
      <rPr>
        <sz val="9"/>
        <color rgb="FFFF0000"/>
        <rFont val="굴림체"/>
        <family val="3"/>
        <charset val="129"/>
      </rPr>
      <t>레미콘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인천</t>
    </r>
    <r>
      <rPr>
        <sz val="9"/>
        <color rgb="FFFF0000"/>
        <rFont val="Arial Narrow"/>
        <family val="2"/>
      </rPr>
      <t>(</t>
    </r>
    <r>
      <rPr>
        <sz val="9"/>
        <color rgb="FFFF0000"/>
        <rFont val="굴림체"/>
        <family val="3"/>
        <charset val="129"/>
      </rPr>
      <t>내륙</t>
    </r>
    <r>
      <rPr>
        <sz val="9"/>
        <color rgb="FFFF0000"/>
        <rFont val="Arial Narrow"/>
        <family val="2"/>
      </rPr>
      <t>), 25-24-150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</si>
  <si>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52</t>
    </r>
  </si>
  <si>
    <r>
      <rPr>
        <sz val="9"/>
        <color rgb="FFFF0000"/>
        <rFont val="굴림체"/>
        <family val="3"/>
        <charset val="129"/>
      </rPr>
      <t>철근콘크리트용봉강</t>
    </r>
  </si>
  <si>
    <r>
      <rPr>
        <sz val="9"/>
        <color rgb="FFFF0000"/>
        <rFont val="굴림체"/>
        <family val="3"/>
        <charset val="129"/>
      </rPr>
      <t>철근콘크리트용봉강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HD10, </t>
    </r>
    <r>
      <rPr>
        <sz val="9"/>
        <color rgb="FFFF0000"/>
        <rFont val="굴림체"/>
        <family val="3"/>
        <charset val="129"/>
      </rPr>
      <t>생산공장상차도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</si>
  <si>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24</t>
    </r>
  </si>
  <si>
    <r>
      <rPr>
        <sz val="9"/>
        <color rgb="FFFF0000"/>
        <rFont val="굴림체"/>
        <family val="3"/>
        <charset val="129"/>
      </rPr>
      <t>철근콘크리트용봉강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HD13, </t>
    </r>
    <r>
      <rPr>
        <sz val="9"/>
        <color rgb="FFFF0000"/>
        <rFont val="굴림체"/>
        <family val="3"/>
        <charset val="129"/>
      </rPr>
      <t>생산공장상차도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</si>
  <si>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25</t>
    </r>
  </si>
  <si>
    <r>
      <rPr>
        <sz val="9"/>
        <color rgb="FFFF0000"/>
        <rFont val="굴림체"/>
        <family val="3"/>
        <charset val="129"/>
      </rPr>
      <t>철근콘크리트용봉강</t>
    </r>
    <r>
      <rPr>
        <sz val="9"/>
        <color rgb="FFFF0000"/>
        <rFont val="Arial Narrow"/>
        <family val="2"/>
      </rPr>
      <t xml:space="preserve">, </t>
    </r>
    <r>
      <rPr>
        <sz val="9"/>
        <color rgb="FFFF0000"/>
        <rFont val="굴림체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HD22, </t>
    </r>
    <r>
      <rPr>
        <sz val="9"/>
        <color rgb="FFFF0000"/>
        <rFont val="굴림체"/>
        <family val="3"/>
        <charset val="129"/>
      </rPr>
      <t>생산공장상차도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</si>
  <si>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26</t>
    </r>
  </si>
  <si>
    <r>
      <rPr>
        <sz val="9"/>
        <color rgb="FFFF0000"/>
        <rFont val="굴림체"/>
        <family val="3"/>
        <charset val="129"/>
      </rPr>
      <t>섬유보강재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</si>
  <si>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49</t>
    </r>
  </si>
  <si>
    <r>
      <rPr>
        <sz val="9"/>
        <color rgb="FFFF0000"/>
        <rFont val="굴림체"/>
        <family val="3"/>
        <charset val="129"/>
      </rPr>
      <t>조달수수료</t>
    </r>
  </si>
  <si>
    <r>
      <rPr>
        <sz val="9"/>
        <color rgb="FFFF0000"/>
        <rFont val="굴림체"/>
        <family val="3"/>
        <charset val="129"/>
      </rPr>
      <t>주재료비의</t>
    </r>
    <r>
      <rPr>
        <sz val="9"/>
        <color rgb="FFFF0000"/>
        <rFont val="Arial Narrow"/>
        <family val="2"/>
      </rPr>
      <t xml:space="preserve"> 0.54%</t>
    </r>
  </si>
  <si>
    <r>
      <t xml:space="preserve">010202  02. </t>
    </r>
    <r>
      <rPr>
        <b/>
        <sz val="9"/>
        <color rgb="FFFF0000"/>
        <rFont val="굴림체"/>
        <family val="3"/>
        <charset val="129"/>
      </rPr>
      <t>중간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가압장</t>
    </r>
  </si>
  <si>
    <r>
      <t xml:space="preserve">010203  03. </t>
    </r>
    <r>
      <rPr>
        <b/>
        <sz val="9"/>
        <color rgb="FFFF0000"/>
        <rFont val="굴림체"/>
        <family val="3"/>
        <charset val="129"/>
      </rPr>
      <t>오존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접촉조</t>
    </r>
  </si>
  <si>
    <r>
      <rPr>
        <sz val="9"/>
        <color rgb="FFFF0000"/>
        <rFont val="굴림체"/>
        <family val="3"/>
        <charset val="129"/>
      </rPr>
      <t>단수정리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</si>
  <si>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179</t>
    </r>
  </si>
  <si>
    <r>
      <t xml:space="preserve">0103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관급자관급자재비</t>
    </r>
  </si>
  <si>
    <r>
      <t xml:space="preserve">010301  01. </t>
    </r>
    <r>
      <rPr>
        <b/>
        <sz val="9"/>
        <color rgb="FFFF0000"/>
        <rFont val="굴림체"/>
        <family val="3"/>
        <charset val="129"/>
      </rPr>
      <t>활성탄흡착지동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</si>
  <si>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</si>
  <si>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</si>
  <si>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</si>
  <si>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</si>
  <si>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49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</si>
  <si>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</si>
  <si>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</si>
  <si>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</si>
  <si>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</si>
  <si>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</si>
  <si>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</si>
  <si>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</si>
  <si>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</si>
  <si>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</si>
  <si>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59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</si>
  <si>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</si>
  <si>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</si>
  <si>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</si>
  <si>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</si>
  <si>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</si>
  <si>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</si>
  <si>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</si>
  <si>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</si>
  <si>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</si>
  <si>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69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</si>
  <si>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</si>
  <si>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</si>
  <si>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</si>
  <si>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</si>
  <si>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</si>
  <si>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75</t>
    </r>
  </si>
  <si>
    <r>
      <rPr>
        <sz val="9"/>
        <color rgb="FFFF0000"/>
        <rFont val="굴림체"/>
        <family val="3"/>
        <charset val="129"/>
      </rPr>
      <t>알루미늄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굴림체"/>
        <family val="3"/>
        <charset val="129"/>
      </rPr>
      <t>복합패널</t>
    </r>
  </si>
  <si>
    <r>
      <rPr>
        <sz val="9"/>
        <color rgb="FFFF0000"/>
        <rFont val="굴림체"/>
        <family val="3"/>
        <charset val="129"/>
      </rPr>
      <t>평판</t>
    </r>
    <r>
      <rPr>
        <sz val="9"/>
        <color rgb="FFFF0000"/>
        <rFont val="Arial Narrow"/>
        <family val="2"/>
      </rPr>
      <t xml:space="preserve"> t=4 PVDF2</t>
    </r>
    <r>
      <rPr>
        <sz val="9"/>
        <color rgb="FFFF0000"/>
        <rFont val="굴림체"/>
        <family val="3"/>
        <charset val="129"/>
      </rPr>
      <t>코팅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</si>
  <si>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66</t>
    </r>
  </si>
  <si>
    <r>
      <t xml:space="preserve">010302  02. </t>
    </r>
    <r>
      <rPr>
        <b/>
        <sz val="9"/>
        <color rgb="FFFF0000"/>
        <rFont val="굴림체"/>
        <family val="3"/>
        <charset val="129"/>
      </rPr>
      <t>중간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가압장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</si>
  <si>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</si>
  <si>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</si>
  <si>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</si>
  <si>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79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</si>
  <si>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80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</si>
  <si>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</si>
  <si>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</si>
  <si>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</si>
  <si>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</si>
  <si>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</si>
  <si>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</si>
  <si>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</si>
  <si>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</si>
  <si>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89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</si>
  <si>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90</t>
    </r>
  </si>
  <si>
    <r>
      <t xml:space="preserve">010303  03. </t>
    </r>
    <r>
      <rPr>
        <b/>
        <sz val="9"/>
        <color rgb="FFFF0000"/>
        <rFont val="굴림체"/>
        <family val="3"/>
        <charset val="129"/>
      </rPr>
      <t>오존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접촉조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</si>
  <si>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91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</si>
  <si>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92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</si>
  <si>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93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</si>
  <si>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94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</si>
  <si>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95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</si>
  <si>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96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</si>
  <si>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97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</si>
  <si>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98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</si>
  <si>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99</t>
    </r>
  </si>
  <si>
    <r>
      <rPr>
        <sz val="9"/>
        <color rgb="FFFF0000"/>
        <rFont val="굴림체"/>
        <family val="3"/>
        <charset val="129"/>
      </rPr>
      <t>호표</t>
    </r>
    <r>
      <rPr>
        <sz val="9"/>
        <color rgb="FFFF0000"/>
        <rFont val="Arial Narrow"/>
        <family val="2"/>
      </rPr>
      <t xml:space="preserve"> 100</t>
    </r>
  </si>
  <si>
    <r>
      <rPr>
        <sz val="9"/>
        <color rgb="FFFF0000"/>
        <rFont val="굴림체"/>
        <family val="3"/>
        <charset val="129"/>
      </rPr>
      <t>자재</t>
    </r>
    <r>
      <rPr>
        <sz val="9"/>
        <color rgb="FFFF0000"/>
        <rFont val="Arial Narrow"/>
        <family val="2"/>
      </rPr>
      <t xml:space="preserve"> 180</t>
    </r>
  </si>
  <si>
    <r>
      <rPr>
        <b/>
        <sz val="9"/>
        <color indexed="8"/>
        <rFont val="굴림체"/>
        <family val="3"/>
        <charset val="129"/>
      </rPr>
      <t>공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종</t>
    </r>
    <r>
      <rPr>
        <b/>
        <sz val="9"/>
        <color indexed="8"/>
        <rFont val="Arial Narrow"/>
        <family val="2"/>
      </rPr>
      <t xml:space="preserve">  </t>
    </r>
    <r>
      <rPr>
        <b/>
        <sz val="9"/>
        <color indexed="8"/>
        <rFont val="굴림체"/>
        <family val="3"/>
        <charset val="129"/>
      </rPr>
      <t>명</t>
    </r>
    <phoneticPr fontId="3" type="noConversion"/>
  </si>
  <si>
    <t>단위</t>
    <phoneticPr fontId="3" type="noConversion"/>
  </si>
  <si>
    <t>수 량</t>
    <phoneticPr fontId="3" type="noConversion"/>
  </si>
  <si>
    <t>관 급 내 역 서 (건 축)</t>
    <phoneticPr fontId="3" type="noConversion"/>
  </si>
  <si>
    <t>공 사 명 : 수산정수장 고도정수처리시설 건설공사 (관급_건축)</t>
    <phoneticPr fontId="3" type="noConversion"/>
  </si>
  <si>
    <t>1) 중간가압장 설비</t>
  </si>
  <si>
    <t>2M-106 유지관리 크레인</t>
  </si>
  <si>
    <t>더블거더 오버헤드 크레인, 15Ton, 스판:10.0m, 주행거리:50m, 인양:12m</t>
  </si>
  <si>
    <t>2) 오존접촉지 설비</t>
  </si>
  <si>
    <t>2M-201 오존주입설비</t>
  </si>
  <si>
    <t>계획유량 : 399,000㎥/일, 최대주입율 : 오존 2.0ppm</t>
  </si>
  <si>
    <t>2M-205 유지관리용 호이스트</t>
  </si>
  <si>
    <t>전동 서스펜션 크레인, 10Ton, 스팬 11m, 주행 24m, 인양 12m</t>
  </si>
  <si>
    <t>3) 활성탄흡착지 설비</t>
  </si>
  <si>
    <t>2M-311 펌프실 유지관리 크레인</t>
  </si>
  <si>
    <t>더블거더 천정형 크레인, 5Ton, 스판:12.0m, 주행거리:33.0m, 인양:12.0m</t>
  </si>
  <si>
    <t>2M-312 흡착지 유지관리 호이스트</t>
  </si>
  <si>
    <t>모노레일 호이스트, 2Ton, 주행거리:140m, 인양:12.0m(곡관 2개소)</t>
  </si>
  <si>
    <t>2M-317 차염주입설비</t>
  </si>
  <si>
    <t>처리수량 : 44.0㎥/min(혼합역세시), 다이아프램 펌프식(주입율 100.0㎎/ℓ), 약품 : NaOCl</t>
  </si>
  <si>
    <t>기자재비 x 10%</t>
  </si>
  <si>
    <t>(기자재비+부가가치세) x 0.54%</t>
  </si>
  <si>
    <t>2M-101 중간가압펌프</t>
  </si>
  <si>
    <t>2M-102 중간가압펌프 체크밸브</t>
  </si>
  <si>
    <t>2M-103 중간가압펌프 토출밸브</t>
  </si>
  <si>
    <t>2M-104 유입수문</t>
  </si>
  <si>
    <t>2M-105 유지관리 수문</t>
  </si>
  <si>
    <t>2M-107 지배수펌프</t>
  </si>
  <si>
    <t>수중오수펌프(호스 15m 포함), Φ100㎜x1.0㎥/minx12mH</t>
  </si>
  <si>
    <t>창고보관</t>
  </si>
  <si>
    <t>2M-108 중간가압장 유입밸브</t>
  </si>
  <si>
    <t>2M-109 제수변실 바닥배수펌프</t>
  </si>
  <si>
    <t>2M-110 유량계실 바닥배수펌프</t>
  </si>
  <si>
    <t>2M-111 유량조절지 가동수문</t>
  </si>
  <si>
    <t>전동식 비금속 웨어게이트, W1.5m x H1.2m</t>
  </si>
  <si>
    <t>2M-202 오존접촉조 유입밸브</t>
  </si>
  <si>
    <t>2M-204 오존접촉조 유출밸브</t>
  </si>
  <si>
    <t>2M-206 바닥배수펌프</t>
  </si>
  <si>
    <t>2M-207 지배수펌프</t>
  </si>
  <si>
    <t>수중오수펌프(호스 15m 포함, SSC16), Φ100mm x 1.0㎥/min x 15mH</t>
  </si>
  <si>
    <t>2M-301 원수 유입수문</t>
  </si>
  <si>
    <t>2M-302 정수 유출밸브</t>
  </si>
  <si>
    <t>2M-303 역세수 유입밸브</t>
  </si>
  <si>
    <t>2M-304 역세수 퇴수수문</t>
  </si>
  <si>
    <t>2M-305 역세공기 유입밸브</t>
  </si>
  <si>
    <t>2M-306 배수밸브</t>
  </si>
  <si>
    <t>전동 제수 밸브(수평 일상식), Φ200mm(ON/OFF형)</t>
  </si>
  <si>
    <t>2M-307 역세척펌프</t>
  </si>
  <si>
    <t>2M-308 역세척펌프 체크밸브</t>
  </si>
  <si>
    <t>완폐식 체크밸브(대쉬포트 부착형), Φ600mm</t>
  </si>
  <si>
    <t>2M-309 역세척펌프 토출밸브</t>
  </si>
  <si>
    <t>전동 버터플라이 밸브(수평 일상식), Φ600mm(개도제어형)</t>
  </si>
  <si>
    <t>2M-310 역세척 송풍기</t>
  </si>
  <si>
    <t>2M-313 바닥배수펌프</t>
  </si>
  <si>
    <t>2M-314 활성탄흡착지 유출밸브</t>
  </si>
  <si>
    <t>2M-315 제수변실 바닥배수펌프</t>
  </si>
  <si>
    <t>2M-316 유량계실 바닥배수펌프</t>
  </si>
  <si>
    <t>4) 도급자설치 관급자재 부가가치세</t>
  </si>
  <si>
    <t>관 급 내 역 서 (기 계)</t>
    <phoneticPr fontId="3" type="noConversion"/>
  </si>
  <si>
    <t>5) 도급자설치 관급자재 조달수수료</t>
  </si>
  <si>
    <r>
      <rPr>
        <b/>
        <sz val="9"/>
        <color theme="1"/>
        <rFont val="굴림체"/>
        <family val="3"/>
        <charset val="129"/>
      </rPr>
      <t>당초</t>
    </r>
    <phoneticPr fontId="3" type="noConversion"/>
  </si>
  <si>
    <r>
      <rPr>
        <b/>
        <sz val="9"/>
        <color rgb="FFFF0000"/>
        <rFont val="굴림체"/>
        <family val="3"/>
        <charset val="129"/>
      </rPr>
      <t>변경</t>
    </r>
    <phoneticPr fontId="3" type="noConversion"/>
  </si>
  <si>
    <r>
      <rPr>
        <b/>
        <sz val="9"/>
        <color rgb="FFFF0000"/>
        <rFont val="굴림체"/>
        <family val="3"/>
        <charset val="129"/>
      </rPr>
      <t>변경</t>
    </r>
    <phoneticPr fontId="3" type="noConversion"/>
  </si>
  <si>
    <t>공 사 명 : 수산정수장 고도정수처리시설 건설공사 (관급_기계)</t>
    <phoneticPr fontId="3" type="noConversion"/>
  </si>
  <si>
    <t>식</t>
    <phoneticPr fontId="3" type="noConversion"/>
  </si>
  <si>
    <t>식</t>
    <phoneticPr fontId="3" type="noConversion"/>
  </si>
  <si>
    <r>
      <rPr>
        <b/>
        <sz val="9"/>
        <color theme="1"/>
        <rFont val="굴림체"/>
        <family val="3"/>
        <charset val="129"/>
      </rPr>
      <t>당초</t>
    </r>
    <phoneticPr fontId="3" type="noConversion"/>
  </si>
  <si>
    <r>
      <t xml:space="preserve">  </t>
    </r>
    <r>
      <rPr>
        <b/>
        <sz val="9"/>
        <color theme="1"/>
        <rFont val="굴림체"/>
        <family val="3"/>
        <charset val="129"/>
      </rPr>
      <t>◈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굴림체"/>
        <family val="3"/>
        <charset val="129"/>
      </rPr>
      <t>폐기물처리용역</t>
    </r>
    <phoneticPr fontId="3" type="noConversion"/>
  </si>
  <si>
    <r>
      <t xml:space="preserve"> 1.</t>
    </r>
    <r>
      <rPr>
        <b/>
        <sz val="9"/>
        <color theme="1"/>
        <rFont val="돋움"/>
        <family val="3"/>
        <charset val="129"/>
      </rPr>
      <t>정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수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장</t>
    </r>
    <phoneticPr fontId="3" type="noConversion"/>
  </si>
  <si>
    <t xml:space="preserve"> 1.정 수 장</t>
  </si>
  <si>
    <t xml:space="preserve"> 1) 폐자재처리비</t>
  </si>
  <si>
    <t xml:space="preserve"> 1) 폐자재처리비</t>
    <phoneticPr fontId="3" type="noConversion"/>
  </si>
  <si>
    <t xml:space="preserve"> 2) 폐자재처리비</t>
    <phoneticPr fontId="3" type="noConversion"/>
  </si>
  <si>
    <t xml:space="preserve"> 3) 폐자재처리비</t>
    <phoneticPr fontId="3" type="noConversion"/>
  </si>
  <si>
    <t xml:space="preserve"> 3) 폐자재처리비</t>
    <phoneticPr fontId="3" type="noConversion"/>
  </si>
  <si>
    <t xml:space="preserve"> 5) 부가가치세</t>
  </si>
  <si>
    <t xml:space="preserve"> 5) 부가가치세</t>
    <phoneticPr fontId="3" type="noConversion"/>
  </si>
  <si>
    <t xml:space="preserve"> 4) 폐자재운반비</t>
  </si>
  <si>
    <t xml:space="preserve"> 4) 폐자재운반비</t>
    <phoneticPr fontId="3" type="noConversion"/>
  </si>
  <si>
    <r>
      <t xml:space="preserve"> 2. </t>
    </r>
    <r>
      <rPr>
        <b/>
        <sz val="9"/>
        <color theme="1"/>
        <rFont val="돋움"/>
        <family val="3"/>
        <charset val="129"/>
      </rPr>
      <t>부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대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시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설</t>
    </r>
    <r>
      <rPr>
        <b/>
        <sz val="9"/>
        <color theme="1"/>
        <rFont val="Arial Narrow"/>
        <family val="2"/>
      </rPr>
      <t xml:space="preserve"> </t>
    </r>
    <r>
      <rPr>
        <b/>
        <sz val="9"/>
        <color theme="1"/>
        <rFont val="돋움"/>
        <family val="3"/>
        <charset val="129"/>
      </rPr>
      <t>공</t>
    </r>
    <phoneticPr fontId="3" type="noConversion"/>
  </si>
  <si>
    <t xml:space="preserve"> 2. 부 대 시 설 공</t>
  </si>
  <si>
    <t xml:space="preserve"> 1) 폐자재운반비</t>
    <phoneticPr fontId="3" type="noConversion"/>
  </si>
  <si>
    <t xml:space="preserve"> 2) 폐자재처리비</t>
    <phoneticPr fontId="3" type="noConversion"/>
  </si>
  <si>
    <t xml:space="preserve"> 3) 부가가치세</t>
    <phoneticPr fontId="3" type="noConversion"/>
  </si>
  <si>
    <t xml:space="preserve"> 4) 단수조정</t>
  </si>
  <si>
    <t xml:space="preserve"> 4) 단수조정</t>
    <phoneticPr fontId="3" type="noConversion"/>
  </si>
  <si>
    <t xml:space="preserve">  ◈ 폐기물처리용역</t>
  </si>
  <si>
    <t>건 설 폐 기 물</t>
    <phoneticPr fontId="3" type="noConversion"/>
  </si>
  <si>
    <t>공 사 명 : 수산정수장 고도정수처리시설 건설공사 (건설폐기물)</t>
    <phoneticPr fontId="3" type="noConversion"/>
  </si>
  <si>
    <t>폐아스콘</t>
    <phoneticPr fontId="3" type="noConversion"/>
  </si>
  <si>
    <r>
      <t>L=20km</t>
    </r>
    <r>
      <rPr>
        <sz val="9"/>
        <color theme="1"/>
        <rFont val="돋움"/>
        <family val="3"/>
        <charset val="129"/>
      </rPr>
      <t>까지</t>
    </r>
    <phoneticPr fontId="3" type="noConversion"/>
  </si>
  <si>
    <t>L=20km까지</t>
  </si>
  <si>
    <r>
      <rPr>
        <sz val="9"/>
        <color theme="1"/>
        <rFont val="돋움"/>
        <family val="3"/>
        <charset val="129"/>
      </rPr>
      <t>자재비의</t>
    </r>
    <r>
      <rPr>
        <sz val="9"/>
        <color theme="1"/>
        <rFont val="Arial Narrow"/>
        <family val="2"/>
      </rPr>
      <t xml:space="preserve"> 10%</t>
    </r>
    <phoneticPr fontId="3" type="noConversion"/>
  </si>
  <si>
    <t>자재비의 10%</t>
  </si>
  <si>
    <t>폐콘크리트</t>
    <phoneticPr fontId="3" type="noConversion"/>
  </si>
  <si>
    <t>폐아스콘</t>
    <phoneticPr fontId="3" type="noConversion"/>
  </si>
  <si>
    <r>
      <rPr>
        <sz val="9"/>
        <color rgb="FFFF0000"/>
        <rFont val="돋움"/>
        <family val="3"/>
        <charset val="129"/>
      </rPr>
      <t>혼합폐기물</t>
    </r>
    <phoneticPr fontId="3" type="noConversion"/>
  </si>
  <si>
    <t>혼합폐기물</t>
    <phoneticPr fontId="3" type="noConversion"/>
  </si>
  <si>
    <t>전체수량</t>
    <phoneticPr fontId="3" type="noConversion"/>
  </si>
  <si>
    <t xml:space="preserve">        물 가 변 동 대 상 금 액</t>
  </si>
  <si>
    <t xml:space="preserve">        물 가 변 동 제 외 금 액 (직불노무비)</t>
  </si>
  <si>
    <t xml:space="preserve">        물 가 변 동 적 용 대 가</t>
  </si>
  <si>
    <t xml:space="preserve">        물 가 변 동 적 용 금 액 (1회)</t>
  </si>
  <si>
    <t xml:space="preserve">        선 금 급 공 제</t>
  </si>
  <si>
    <t>㎥</t>
  </si>
  <si>
    <t>상차(사토)</t>
  </si>
  <si>
    <t>(B.H 1.0㎥)</t>
  </si>
  <si>
    <t>사토:매립토,L=6.76km</t>
  </si>
  <si>
    <t>(덤프)</t>
  </si>
  <si>
    <t>(B.H 1.0㎥+덤프운반)</t>
  </si>
  <si>
    <t>공사장 주변의 통행안전관리 대책 비용</t>
  </si>
  <si>
    <t>D600mm</t>
  </si>
  <si>
    <t>신규단가</t>
    <phoneticPr fontId="3" type="noConversion"/>
  </si>
  <si>
    <t>콘크리트 면정리</t>
    <phoneticPr fontId="3" type="noConversion"/>
  </si>
  <si>
    <t>(크람셀+덤프)</t>
  </si>
  <si>
    <t>순성토운반(무대운반)</t>
  </si>
  <si>
    <t>가설울타리 설치 및 해체</t>
  </si>
  <si>
    <t>EGI휀스,지주높이 6.0m이하</t>
  </si>
  <si>
    <t>가설구조물 구조검토비용</t>
    <phoneticPr fontId="3" type="noConversion"/>
  </si>
  <si>
    <t>기계터파기/보통토사/5m이하</t>
  </si>
  <si>
    <t>양호</t>
  </si>
  <si>
    <t>기존단가</t>
    <phoneticPr fontId="3" type="noConversion"/>
  </si>
  <si>
    <t>m</t>
    <phoneticPr fontId="3" type="noConversion"/>
  </si>
  <si>
    <r>
      <rPr>
        <b/>
        <sz val="9"/>
        <rFont val="굴림체"/>
        <family val="3"/>
        <charset val="129"/>
      </rPr>
      <t>번호</t>
    </r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</si>
  <si>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</si>
  <si>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</si>
  <si>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r>
      <rPr>
        <b/>
        <sz val="9"/>
        <rFont val="굴림체"/>
        <family val="3"/>
        <charset val="129"/>
      </rPr>
      <t>단위</t>
    </r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</si>
  <si>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</si>
  <si>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고</t>
    </r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</si>
  <si>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</si>
  <si>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</si>
  <si>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</si>
  <si>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Ⅰ</t>
    </r>
    <r>
      <rPr>
        <b/>
        <sz val="9"/>
        <rFont val="Arial Narrow"/>
        <family val="2"/>
      </rPr>
      <t>.</t>
    </r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</si>
  <si>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</si>
  <si>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</si>
  <si>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</si>
  <si>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직접공사비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</si>
  <si>
    <r>
      <rPr>
        <b/>
        <sz val="9"/>
        <rFont val="굴림체"/>
        <family val="3"/>
        <charset val="129"/>
      </rPr>
      <t>토</t>
    </r>
    <r>
      <rPr>
        <b/>
        <sz val="9"/>
        <rFont val="Arial Narrow"/>
        <family val="2"/>
      </rPr>
      <t xml:space="preserve">       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</si>
  <si>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  <r>
      <rPr>
        <sz val="9"/>
        <rFont val="Arial Narrow"/>
        <family val="2"/>
      </rPr>
      <t>,L= 50m</t>
    </r>
  </si>
  <si>
    <r>
      <t>(B.H 1.0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덤프운반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</si>
  <si>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㎥</t>
    </r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</si>
  <si>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1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</si>
  <si>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</si>
  <si>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</si>
  <si>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절취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  <r>
      <rPr>
        <sz val="9"/>
        <rFont val="Arial Narrow"/>
        <family val="2"/>
      </rPr>
      <t>,L= 50m</t>
    </r>
  </si>
  <si>
    <r>
      <rPr>
        <sz val="9"/>
        <rFont val="굴림체"/>
        <family val="3"/>
        <charset val="129"/>
      </rPr>
      <t>기계터파기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보통토사</t>
    </r>
    <r>
      <rPr>
        <sz val="9"/>
        <rFont val="Arial Narrow"/>
        <family val="2"/>
      </rPr>
      <t>/5m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</si>
  <si>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양호</t>
    </r>
  </si>
  <si>
    <r>
      <rPr>
        <sz val="9"/>
        <rFont val="굴림체"/>
        <family val="3"/>
        <charset val="129"/>
      </rPr>
      <t>기계터파기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보통토사</t>
    </r>
    <r>
      <rPr>
        <sz val="9"/>
        <rFont val="Arial Narrow"/>
        <family val="2"/>
      </rPr>
      <t>/5m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</si>
  <si>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되메우기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토사</t>
    </r>
  </si>
  <si>
    <r>
      <t>(B.H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핸드가이드식로울러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</si>
  <si>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되메우기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>[</t>
    </r>
    <r>
      <rPr>
        <sz val="9"/>
        <rFont val="굴림체"/>
        <family val="3"/>
        <charset val="129"/>
      </rPr>
      <t>관상부</t>
    </r>
    <r>
      <rPr>
        <sz val="9"/>
        <rFont val="Arial Narrow"/>
        <family val="2"/>
      </rPr>
      <t>]</t>
    </r>
  </si>
  <si>
    <r>
      <t>(B.H 1.0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핸드가이드식로울러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</si>
  <si>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관부사</t>
    </r>
  </si>
  <si>
    <r>
      <t>(B.H 1.0 90+</t>
    </r>
    <r>
      <rPr>
        <sz val="9"/>
        <rFont val="굴림체"/>
        <family val="3"/>
        <charset val="129"/>
      </rPr>
      <t>인력</t>
    </r>
    <r>
      <rPr>
        <sz val="9"/>
        <rFont val="Arial Narrow"/>
        <family val="2"/>
      </rPr>
      <t>10%)</t>
    </r>
  </si>
  <si>
    <r>
      <rPr>
        <sz val="9"/>
        <rFont val="굴림체"/>
        <family val="3"/>
        <charset val="129"/>
      </rPr>
      <t>잡석부설</t>
    </r>
  </si>
  <si>
    <r>
      <t>150mm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</si>
  <si>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흙쌓기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토사</t>
    </r>
  </si>
  <si>
    <r>
      <rPr>
        <sz val="9"/>
        <rFont val="굴림체"/>
        <family val="3"/>
        <charset val="129"/>
      </rPr>
      <t>두께</t>
    </r>
    <r>
      <rPr>
        <sz val="9"/>
        <rFont val="Arial Narrow"/>
        <family val="2"/>
      </rPr>
      <t xml:space="preserve"> 30cm</t>
    </r>
  </si>
  <si>
    <r>
      <rPr>
        <sz val="9"/>
        <rFont val="굴림체"/>
        <family val="3"/>
        <charset val="129"/>
      </rPr>
      <t>비탈면보호공</t>
    </r>
  </si>
  <si>
    <r>
      <rPr>
        <sz val="9"/>
        <rFont val="굴림체"/>
        <family val="3"/>
        <charset val="129"/>
      </rPr>
      <t>줄떼</t>
    </r>
  </si>
  <si>
    <r>
      <rPr>
        <sz val="9"/>
        <rFont val="굴림체"/>
        <family val="3"/>
        <charset val="129"/>
      </rPr>
      <t>㎡</t>
    </r>
  </si>
  <si>
    <r>
      <rPr>
        <sz val="9"/>
        <rFont val="굴림체"/>
        <family val="3"/>
        <charset val="129"/>
      </rPr>
      <t>평떼</t>
    </r>
  </si>
  <si>
    <r>
      <rPr>
        <sz val="9"/>
        <rFont val="굴림체"/>
        <family val="3"/>
        <charset val="129"/>
      </rPr>
      <t>성토면고르기</t>
    </r>
  </si>
  <si>
    <r>
      <rPr>
        <sz val="9"/>
        <rFont val="굴림체"/>
        <family val="3"/>
        <charset val="129"/>
      </rPr>
      <t>쌓기비탈면다짐</t>
    </r>
  </si>
  <si>
    <r>
      <rPr>
        <sz val="9"/>
        <rFont val="굴림체"/>
        <family val="3"/>
        <charset val="129"/>
      </rPr>
      <t>절토면고르기</t>
    </r>
  </si>
  <si>
    <r>
      <rPr>
        <sz val="9"/>
        <rFont val="굴림체"/>
        <family val="3"/>
        <charset val="129"/>
      </rPr>
      <t>토사</t>
    </r>
  </si>
  <si>
    <r>
      <rPr>
        <sz val="9"/>
        <rFont val="굴림체"/>
        <family val="3"/>
        <charset val="129"/>
      </rPr>
      <t>벌목</t>
    </r>
  </si>
  <si>
    <r>
      <t>5</t>
    </r>
    <r>
      <rPr>
        <sz val="9"/>
        <rFont val="굴림체"/>
        <family val="3"/>
        <charset val="129"/>
      </rPr>
      <t>～</t>
    </r>
    <r>
      <rPr>
        <sz val="9"/>
        <rFont val="Arial Narrow"/>
        <family val="2"/>
      </rPr>
      <t>8m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</si>
  <si>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벌개제근공</t>
    </r>
  </si>
  <si>
    <r>
      <rPr>
        <sz val="9"/>
        <rFont val="굴림체"/>
        <family val="3"/>
        <charset val="129"/>
      </rPr>
      <t>표토제거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답외구간</t>
    </r>
  </si>
  <si>
    <r>
      <rPr>
        <sz val="9"/>
        <rFont val="굴림체"/>
        <family val="3"/>
        <charset val="129"/>
      </rPr>
      <t>사토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  <r>
      <rPr>
        <sz val="9"/>
        <rFont val="Arial Narrow"/>
        <family val="2"/>
      </rPr>
      <t>,L=5km</t>
    </r>
  </si>
  <si>
    <r>
      <t>(</t>
    </r>
    <r>
      <rPr>
        <sz val="9"/>
        <rFont val="굴림체"/>
        <family val="3"/>
        <charset val="129"/>
      </rPr>
      <t>백호직상차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정지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</si>
  <si>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:L=10.0km)</t>
    </r>
  </si>
  <si>
    <r>
      <t>(</t>
    </r>
    <r>
      <rPr>
        <sz val="9"/>
        <rFont val="굴림체"/>
        <family val="3"/>
        <charset val="129"/>
      </rPr>
      <t>백호상차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덤프운반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</si>
  <si>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:L=500m)</t>
    </r>
  </si>
  <si>
    <r>
      <rPr>
        <b/>
        <sz val="9"/>
        <rFont val="굴림체"/>
        <family val="3"/>
        <charset val="129"/>
      </rPr>
      <t>구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물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</si>
  <si>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활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성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흡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지</t>
    </r>
  </si>
  <si>
    <r>
      <rPr>
        <b/>
        <sz val="9"/>
        <rFont val="굴림체"/>
        <family val="3"/>
        <charset val="129"/>
      </rPr>
      <t>구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체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</si>
  <si>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무근콘크리트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타설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펌프차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</si>
  <si>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</si>
  <si>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철근콘크리트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타설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펌프차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</si>
  <si>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</si>
  <si>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합판거푸집</t>
    </r>
  </si>
  <si>
    <r>
      <rPr>
        <sz val="9"/>
        <rFont val="굴림체"/>
        <family val="3"/>
        <charset val="129"/>
      </rPr>
      <t>간단</t>
    </r>
    <r>
      <rPr>
        <sz val="9"/>
        <rFont val="Arial Narrow"/>
        <family val="2"/>
      </rPr>
      <t xml:space="preserve">, 0 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 xml:space="preserve"> 7m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</si>
  <si>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 xml:space="preserve">, 0 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 xml:space="preserve"> 7m</t>
    </r>
  </si>
  <si>
    <r>
      <rPr>
        <sz val="9"/>
        <rFont val="굴림체"/>
        <family val="3"/>
        <charset val="129"/>
      </rPr>
      <t>복잡</t>
    </r>
    <r>
      <rPr>
        <sz val="9"/>
        <rFont val="Arial Narrow"/>
        <family val="2"/>
      </rPr>
      <t xml:space="preserve">, 0 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 xml:space="preserve"> 7m</t>
    </r>
  </si>
  <si>
    <r>
      <rPr>
        <sz val="9"/>
        <rFont val="굴림체"/>
        <family val="3"/>
        <charset val="129"/>
      </rPr>
      <t>유로폼</t>
    </r>
  </si>
  <si>
    <r>
      <rPr>
        <sz val="9"/>
        <rFont val="굴림체"/>
        <family val="3"/>
        <charset val="129"/>
      </rPr>
      <t>복잡</t>
    </r>
    <r>
      <rPr>
        <sz val="9"/>
        <rFont val="Arial Narrow"/>
        <family val="2"/>
      </rPr>
      <t>, 0</t>
    </r>
    <r>
      <rPr>
        <sz val="9"/>
        <rFont val="굴림체"/>
        <family val="3"/>
        <charset val="129"/>
      </rPr>
      <t>～</t>
    </r>
    <r>
      <rPr>
        <sz val="9"/>
        <rFont val="Arial Narrow"/>
        <family val="2"/>
      </rPr>
      <t>7m</t>
    </r>
  </si>
  <si>
    <r>
      <rPr>
        <sz val="9"/>
        <rFont val="굴림체"/>
        <family val="3"/>
        <charset val="129"/>
      </rPr>
      <t>복잡</t>
    </r>
    <r>
      <rPr>
        <sz val="9"/>
        <rFont val="Arial Narrow"/>
        <family val="2"/>
      </rPr>
      <t>, 7m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-10m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</si>
  <si>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시스템비계</t>
    </r>
  </si>
  <si>
    <r>
      <t>(H=10m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</si>
  <si>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시스템동바리</t>
    </r>
  </si>
  <si>
    <r>
      <t>(H=10.0m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:3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</si>
  <si>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공㎥</t>
    </r>
  </si>
  <si>
    <r>
      <rPr>
        <sz val="9"/>
        <rFont val="굴림체"/>
        <family val="3"/>
        <charset val="129"/>
      </rPr>
      <t>세라믹방수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방식</t>
    </r>
  </si>
  <si>
    <r>
      <rPr>
        <sz val="9"/>
        <rFont val="굴림체"/>
        <family val="3"/>
        <charset val="129"/>
      </rPr>
      <t>유동성복합시트방수</t>
    </r>
  </si>
  <si>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슬라브</t>
    </r>
  </si>
  <si>
    <r>
      <rPr>
        <sz val="9"/>
        <rFont val="굴림체"/>
        <family val="3"/>
        <charset val="129"/>
      </rPr>
      <t>벽체</t>
    </r>
  </si>
  <si>
    <r>
      <rPr>
        <sz val="9"/>
        <rFont val="굴림체"/>
        <family val="3"/>
        <charset val="129"/>
      </rPr>
      <t>모체침투성방수</t>
    </r>
  </si>
  <si>
    <r>
      <t>(2</t>
    </r>
    <r>
      <rPr>
        <sz val="9"/>
        <rFont val="굴림체"/>
        <family val="3"/>
        <charset val="129"/>
      </rPr>
      <t>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수직면</t>
    </r>
    <r>
      <rPr>
        <sz val="9"/>
        <rFont val="Arial Narrow"/>
        <family val="2"/>
      </rPr>
      <t>)</t>
    </r>
  </si>
  <si>
    <r>
      <t>(2</t>
    </r>
    <r>
      <rPr>
        <sz val="9"/>
        <rFont val="굴림체"/>
        <family val="3"/>
        <charset val="129"/>
      </rPr>
      <t>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</si>
  <si>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지수판설치</t>
    </r>
  </si>
  <si>
    <r>
      <t>(PVC,B=200x5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</si>
  <si>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치핑</t>
    </r>
  </si>
  <si>
    <r>
      <rPr>
        <sz val="9"/>
        <rFont val="굴림체"/>
        <family val="3"/>
        <charset val="129"/>
      </rPr>
      <t>소형장비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</si>
  <si>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하부</t>
    </r>
    <r>
      <rPr>
        <sz val="9"/>
        <rFont val="Arial Narrow"/>
        <family val="2"/>
      </rPr>
      <t>SLAB)</t>
    </r>
  </si>
  <si>
    <r>
      <t>(T=800: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</si>
  <si>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t>(T=700: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</si>
  <si>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중간</t>
    </r>
    <r>
      <rPr>
        <sz val="9"/>
        <rFont val="Arial Narrow"/>
        <family val="2"/>
      </rPr>
      <t>SLAB)</t>
    </r>
  </si>
  <si>
    <r>
      <t>(T=400: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</si>
  <si>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t>(T=300: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</si>
  <si>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상부</t>
    </r>
    <r>
      <rPr>
        <sz val="9"/>
        <rFont val="Arial Narrow"/>
        <family val="2"/>
      </rPr>
      <t>SLAB)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</si>
  <si>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>)</t>
    </r>
  </si>
  <si>
    <r>
      <t>(T=500:</t>
    </r>
    <r>
      <rPr>
        <sz val="9"/>
        <rFont val="굴림체"/>
        <family val="3"/>
        <charset val="129"/>
      </rPr>
      <t>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지수판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</si>
  <si>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신축이음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격벽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</si>
  <si>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씰런트채움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</si>
  <si>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스치로폴</t>
    </r>
    <r>
      <rPr>
        <sz val="9"/>
        <rFont val="Arial Narrow"/>
        <family val="2"/>
      </rPr>
      <t>:T=20mm)</t>
    </r>
  </si>
  <si>
    <r>
      <rPr>
        <sz val="9"/>
        <rFont val="굴림체"/>
        <family val="3"/>
        <charset val="129"/>
      </rPr>
      <t>맨홀뚜껑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실외형</t>
    </r>
    <r>
      <rPr>
        <sz val="9"/>
        <rFont val="Arial Narrow"/>
        <family val="2"/>
      </rPr>
      <t>)STS 316</t>
    </r>
  </si>
  <si>
    <r>
      <rPr>
        <sz val="9"/>
        <rFont val="굴림체"/>
        <family val="3"/>
        <charset val="129"/>
      </rPr>
      <t>개소</t>
    </r>
  </si>
  <si>
    <r>
      <rPr>
        <sz val="9"/>
        <rFont val="굴림체"/>
        <family val="3"/>
        <charset val="129"/>
      </rPr>
      <t>맨홀뚜껑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실내형</t>
    </r>
    <r>
      <rPr>
        <sz val="9"/>
        <rFont val="Arial Narrow"/>
        <family val="2"/>
      </rPr>
      <t>)STS 316</t>
    </r>
  </si>
  <si>
    <r>
      <rPr>
        <sz val="9"/>
        <rFont val="굴림체"/>
        <family val="3"/>
        <charset val="129"/>
      </rPr>
      <t>난간</t>
    </r>
    <r>
      <rPr>
        <sz val="9"/>
        <rFont val="Arial Narrow"/>
        <family val="2"/>
      </rPr>
      <t>(H=1.2m)</t>
    </r>
  </si>
  <si>
    <r>
      <t>(</t>
    </r>
    <r>
      <rPr>
        <sz val="9"/>
        <rFont val="굴림체"/>
        <family val="3"/>
        <charset val="129"/>
      </rPr>
      <t>수평부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</si>
  <si>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경사부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계단</t>
    </r>
    <r>
      <rPr>
        <sz val="9"/>
        <rFont val="Arial Narrow"/>
        <family val="2"/>
      </rPr>
      <t>300×200)</t>
    </r>
  </si>
  <si>
    <r>
      <rPr>
        <sz val="9"/>
        <rFont val="굴림체"/>
        <family val="3"/>
        <charset val="129"/>
      </rPr>
      <t>계단논스립설치</t>
    </r>
  </si>
  <si>
    <r>
      <rPr>
        <sz val="9"/>
        <rFont val="굴림체"/>
        <family val="3"/>
        <charset val="129"/>
      </rPr>
      <t>사다리</t>
    </r>
  </si>
  <si>
    <r>
      <rPr>
        <sz val="9"/>
        <rFont val="굴림체"/>
        <family val="3"/>
        <charset val="129"/>
      </rPr>
      <t>스페이서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슬라브용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</si>
  <si>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콘크리트제품</t>
    </r>
    <r>
      <rPr>
        <sz val="9"/>
        <rFont val="Arial Narrow"/>
        <family val="2"/>
      </rPr>
      <t>:60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</si>
  <si>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개</t>
    </r>
  </si>
  <si>
    <r>
      <t>(</t>
    </r>
    <r>
      <rPr>
        <sz val="9"/>
        <rFont val="굴림체"/>
        <family val="3"/>
        <charset val="129"/>
      </rPr>
      <t>콘크리트제품</t>
    </r>
    <r>
      <rPr>
        <sz val="9"/>
        <rFont val="Arial Narrow"/>
        <family val="2"/>
      </rPr>
      <t>:80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</si>
  <si>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스페이서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벽체용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</si>
  <si>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관지수판설치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)</t>
    </r>
  </si>
  <si>
    <r>
      <t>(φ2200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</si>
  <si>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(φ800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</si>
  <si>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(φ700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</si>
  <si>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관지수판설치</t>
    </r>
    <r>
      <rPr>
        <sz val="9"/>
        <rFont val="Arial Narrow"/>
        <family val="2"/>
      </rPr>
      <t>(STS</t>
    </r>
    <r>
      <rPr>
        <sz val="9"/>
        <rFont val="굴림체"/>
        <family val="3"/>
        <charset val="129"/>
      </rPr>
      <t>관</t>
    </r>
    <r>
      <rPr>
        <sz val="9"/>
        <rFont val="Arial Narrow"/>
        <family val="2"/>
      </rPr>
      <t>)</t>
    </r>
  </si>
  <si>
    <r>
      <t>(φ500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</si>
  <si>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</si>
  <si>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수팽창고무지수링설치</t>
    </r>
  </si>
  <si>
    <r>
      <t>(</t>
    </r>
    <r>
      <rPr>
        <sz val="9"/>
        <rFont val="굴림체"/>
        <family val="3"/>
        <charset val="129"/>
      </rPr>
      <t>관지수</t>
    </r>
    <r>
      <rPr>
        <sz val="9"/>
        <rFont val="Arial Narrow"/>
        <family val="2"/>
      </rPr>
      <t>:20x05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</si>
  <si>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입성활성탄</t>
    </r>
  </si>
  <si>
    <r>
      <rPr>
        <sz val="9"/>
        <rFont val="굴림체"/>
        <family val="3"/>
        <charset val="129"/>
      </rPr>
      <t>별산</t>
    </r>
  </si>
  <si>
    <r>
      <rPr>
        <sz val="9"/>
        <rFont val="굴림체"/>
        <family val="3"/>
        <charset val="129"/>
      </rPr>
      <t>하부집수장치</t>
    </r>
  </si>
  <si>
    <r>
      <t>4.0×15.6×2</t>
    </r>
    <r>
      <rPr>
        <sz val="9"/>
        <rFont val="굴림체"/>
        <family val="3"/>
        <charset val="129"/>
      </rPr>
      <t>계열</t>
    </r>
  </si>
  <si>
    <r>
      <rPr>
        <sz val="9"/>
        <rFont val="굴림체"/>
        <family val="3"/>
        <charset val="129"/>
      </rPr>
      <t>지</t>
    </r>
  </si>
  <si>
    <r>
      <rPr>
        <sz val="9"/>
        <rFont val="굴림체"/>
        <family val="3"/>
        <charset val="129"/>
      </rPr>
      <t>트라프제작및설치</t>
    </r>
  </si>
  <si>
    <r>
      <rPr>
        <sz val="9"/>
        <rFont val="굴림체"/>
        <family val="3"/>
        <charset val="129"/>
      </rPr>
      <t>왕사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투입및고르기</t>
    </r>
  </si>
  <si>
    <r>
      <t>(</t>
    </r>
    <r>
      <rPr>
        <sz val="9"/>
        <rFont val="굴림체"/>
        <family val="3"/>
        <charset val="129"/>
      </rPr>
      <t>리어카소운반</t>
    </r>
    <r>
      <rPr>
        <sz val="9"/>
        <rFont val="Arial Narrow"/>
        <family val="2"/>
      </rPr>
      <t>:L=20m)</t>
    </r>
  </si>
  <si>
    <r>
      <rPr>
        <sz val="9"/>
        <rFont val="굴림체"/>
        <family val="3"/>
        <charset val="129"/>
      </rPr>
      <t>쇠흙손마감</t>
    </r>
  </si>
  <si>
    <r>
      <rPr>
        <sz val="9"/>
        <rFont val="굴림체"/>
        <family val="3"/>
        <charset val="129"/>
      </rPr>
      <t>구배있는경우</t>
    </r>
  </si>
  <si>
    <r>
      <t>PDF</t>
    </r>
    <r>
      <rPr>
        <sz val="9"/>
        <rFont val="굴림체"/>
        <family val="3"/>
        <charset val="129"/>
      </rPr>
      <t>정류벽설치</t>
    </r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</si>
  <si>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양생</t>
    </r>
  </si>
  <si>
    <r>
      <rPr>
        <sz val="9"/>
        <rFont val="굴림체"/>
        <family val="3"/>
        <charset val="129"/>
      </rPr>
      <t>중앙파일</t>
    </r>
  </si>
  <si>
    <r>
      <rPr>
        <sz val="9"/>
        <rFont val="굴림체"/>
        <family val="3"/>
        <charset val="129"/>
      </rPr>
      <t>커플러</t>
    </r>
  </si>
  <si>
    <r>
      <rPr>
        <sz val="9"/>
        <rFont val="굴림체"/>
        <family val="3"/>
        <charset val="129"/>
      </rPr>
      <t>철근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공장가공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</t>
    </r>
  </si>
  <si>
    <r>
      <rPr>
        <sz val="9"/>
        <rFont val="굴림체"/>
        <family val="3"/>
        <charset val="129"/>
      </rPr>
      <t>복잡</t>
    </r>
  </si>
  <si>
    <r>
      <rPr>
        <b/>
        <sz val="9"/>
        <rFont val="굴림체"/>
        <family val="3"/>
        <charset val="129"/>
      </rPr>
      <t>배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</si>
  <si>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강관부설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</si>
  <si>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본</t>
    </r>
  </si>
  <si>
    <r>
      <t>STS</t>
    </r>
    <r>
      <rPr>
        <sz val="9"/>
        <rFont val="굴림체"/>
        <family val="3"/>
        <charset val="129"/>
      </rPr>
      <t>강관배관</t>
    </r>
  </si>
  <si>
    <r>
      <rPr>
        <b/>
        <sz val="9"/>
        <rFont val="굴림체"/>
        <family val="3"/>
        <charset val="129"/>
      </rPr>
      <t>오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지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</si>
  <si>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</si>
  <si>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100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</si>
  <si>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조립말비계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</si>
  <si>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, 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단</t>
    </r>
    <r>
      <rPr>
        <sz val="9"/>
        <rFont val="Arial Narrow"/>
        <family val="2"/>
      </rPr>
      <t>, 6m</t>
    </r>
  </si>
  <si>
    <r>
      <rPr>
        <sz val="9"/>
        <rFont val="굴림체"/>
        <family val="3"/>
        <charset val="129"/>
      </rPr>
      <t>대</t>
    </r>
  </si>
  <si>
    <r>
      <rPr>
        <sz val="9"/>
        <rFont val="굴림체"/>
        <family val="3"/>
        <charset val="129"/>
      </rPr>
      <t>내오존방수</t>
    </r>
  </si>
  <si>
    <r>
      <rPr>
        <sz val="9"/>
        <rFont val="굴림체"/>
        <family val="3"/>
        <charset val="129"/>
      </rPr>
      <t>우레탄방수</t>
    </r>
  </si>
  <si>
    <r>
      <rPr>
        <sz val="9"/>
        <rFont val="굴림체"/>
        <family val="3"/>
        <charset val="129"/>
      </rPr>
      <t>노출</t>
    </r>
  </si>
  <si>
    <r>
      <rPr>
        <sz val="9"/>
        <rFont val="굴림체"/>
        <family val="3"/>
        <charset val="129"/>
      </rPr>
      <t>오존접촉지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점검구</t>
    </r>
    <r>
      <rPr>
        <sz val="9"/>
        <rFont val="Arial Narrow"/>
        <family val="2"/>
      </rPr>
      <t>316</t>
    </r>
  </si>
  <si>
    <r>
      <t>(φ80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</si>
  <si>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(φ1500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</si>
  <si>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그레이팅뚜껑제작설치</t>
    </r>
  </si>
  <si>
    <r>
      <rPr>
        <sz val="9"/>
        <rFont val="굴림체"/>
        <family val="3"/>
        <charset val="129"/>
      </rPr>
      <t>배수공설치</t>
    </r>
  </si>
  <si>
    <r>
      <t>(PVC,φ150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</si>
  <si>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(φ65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</si>
  <si>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</si>
  <si>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</si>
  <si>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(φ2000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</si>
  <si>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STS</t>
    </r>
    <r>
      <rPr>
        <sz val="9"/>
        <rFont val="굴림체"/>
        <family val="3"/>
        <charset val="129"/>
      </rPr>
      <t>관접합</t>
    </r>
  </si>
  <si>
    <r>
      <t>(A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:φ1500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</si>
  <si>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(A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</si>
  <si>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플랜지관접합</t>
    </r>
  </si>
  <si>
    <r>
      <rPr>
        <b/>
        <sz val="9"/>
        <rFont val="굴림체"/>
        <family val="3"/>
        <charset val="129"/>
      </rPr>
      <t>중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압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장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</si>
  <si>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, 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단</t>
    </r>
    <r>
      <rPr>
        <sz val="9"/>
        <rFont val="Arial Narrow"/>
        <family val="2"/>
      </rPr>
      <t>, 4m</t>
    </r>
  </si>
  <si>
    <r>
      <t>(</t>
    </r>
    <r>
      <rPr>
        <sz val="9"/>
        <rFont val="굴림체"/>
        <family val="3"/>
        <charset val="129"/>
      </rPr>
      <t>경사부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계단</t>
    </r>
    <r>
      <rPr>
        <sz val="9"/>
        <rFont val="Arial Narrow"/>
        <family val="2"/>
      </rPr>
      <t>200×200)</t>
    </r>
  </si>
  <si>
    <r>
      <rPr>
        <sz val="9"/>
        <rFont val="굴림체"/>
        <family val="3"/>
        <charset val="129"/>
      </rPr>
      <t>강관접합및부설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</si>
  <si>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:φ1600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</si>
  <si>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</si>
  <si>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강관접합</t>
    </r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</si>
  <si>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:φ800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</si>
  <si>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)</t>
    </r>
  </si>
  <si>
    <r>
      <t>(φ1650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</si>
  <si>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강관용접부도장</t>
    </r>
  </si>
  <si>
    <r>
      <t>(φ800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</si>
  <si>
    <r>
      <t>(φ1600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</si>
  <si>
    <r>
      <t>(φ2200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</si>
  <si>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강관용접부산소압축시험</t>
    </r>
  </si>
  <si>
    <r>
      <t>(D=700</t>
    </r>
    <r>
      <rPr>
        <sz val="9"/>
        <rFont val="굴림체"/>
        <family val="3"/>
        <charset val="129"/>
      </rPr>
      <t>㎜이상</t>
    </r>
    <r>
      <rPr>
        <sz val="9"/>
        <rFont val="Arial Narrow"/>
        <family val="2"/>
      </rPr>
      <t>)</t>
    </r>
  </si>
  <si>
    <r>
      <t>STS</t>
    </r>
    <r>
      <rPr>
        <sz val="9"/>
        <rFont val="굴림체"/>
        <family val="3"/>
        <charset val="129"/>
      </rPr>
      <t>강관접합</t>
    </r>
  </si>
  <si>
    <r>
      <t>(φ300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</si>
  <si>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관절단</t>
    </r>
  </si>
  <si>
    <r>
      <rPr>
        <b/>
        <sz val="9"/>
        <rFont val="굴림체"/>
        <family val="3"/>
        <charset val="129"/>
      </rPr>
      <t>유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지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</si>
  <si>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30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</si>
  <si>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간단</t>
    </r>
  </si>
  <si>
    <r>
      <rPr>
        <sz val="9"/>
        <rFont val="굴림체"/>
        <family val="3"/>
        <charset val="129"/>
      </rPr>
      <t>케미컬앵커설치</t>
    </r>
  </si>
  <si>
    <r>
      <rPr>
        <b/>
        <sz val="9"/>
        <rFont val="굴림체"/>
        <family val="3"/>
        <charset val="129"/>
      </rPr>
      <t>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</si>
  <si>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</si>
  <si>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강관절단</t>
    </r>
  </si>
  <si>
    <r>
      <t>STS</t>
    </r>
    <r>
      <rPr>
        <sz val="9"/>
        <rFont val="굴림체"/>
        <family val="3"/>
        <charset val="129"/>
      </rPr>
      <t>관접합및부설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</si>
  <si>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(D=1500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)</t>
    </r>
  </si>
  <si>
    <r>
      <t>(D=1600</t>
    </r>
    <r>
      <rPr>
        <sz val="9"/>
        <rFont val="굴림체"/>
        <family val="3"/>
        <charset val="129"/>
      </rPr>
      <t>㎜이상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</si>
  <si>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주철관</t>
    </r>
    <r>
      <rPr>
        <sz val="9"/>
        <rFont val="Arial Narrow"/>
        <family val="2"/>
      </rPr>
      <t xml:space="preserve"> / KP</t>
    </r>
    <r>
      <rPr>
        <sz val="9"/>
        <rFont val="굴림체"/>
        <family val="3"/>
        <charset val="129"/>
      </rPr>
      <t>매커니컬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</si>
  <si>
    <r>
      <t xml:space="preserve">ø200mm </t>
    </r>
    <r>
      <rPr>
        <sz val="9"/>
        <rFont val="굴림체"/>
        <family val="3"/>
        <charset val="129"/>
      </rPr>
      <t>불연속시공</t>
    </r>
  </si>
  <si>
    <r>
      <rPr>
        <sz val="9"/>
        <rFont val="굴림체"/>
        <family val="3"/>
        <charset val="129"/>
      </rPr>
      <t>주철관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부설</t>
    </r>
  </si>
  <si>
    <r>
      <rPr>
        <sz val="9"/>
        <rFont val="굴림체"/>
        <family val="3"/>
        <charset val="129"/>
      </rPr>
      <t>주철관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절단</t>
    </r>
  </si>
  <si>
    <r>
      <rPr>
        <sz val="9"/>
        <rFont val="굴림체"/>
        <family val="3"/>
        <charset val="129"/>
      </rPr>
      <t>비파괴시험</t>
    </r>
    <r>
      <rPr>
        <sz val="9"/>
        <rFont val="Arial Narrow"/>
        <family val="2"/>
      </rPr>
      <t>,PT</t>
    </r>
  </si>
  <si>
    <r>
      <rPr>
        <sz val="9"/>
        <rFont val="굴림체"/>
        <family val="3"/>
        <charset val="129"/>
      </rPr>
      <t>주철관수압시험비</t>
    </r>
  </si>
  <si>
    <r>
      <t>(φ200:200m</t>
    </r>
    <r>
      <rPr>
        <sz val="9"/>
        <rFont val="굴림체"/>
        <family val="3"/>
        <charset val="129"/>
      </rPr>
      <t>당</t>
    </r>
    <r>
      <rPr>
        <sz val="9"/>
        <rFont val="Arial Narrow"/>
        <family val="2"/>
      </rPr>
      <t>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</si>
  <si>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</si>
  <si>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내충격수도관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소켓식</t>
    </r>
  </si>
  <si>
    <r>
      <t xml:space="preserve">ø80mm </t>
    </r>
    <r>
      <rPr>
        <sz val="9"/>
        <rFont val="굴림체"/>
        <family val="3"/>
        <charset val="129"/>
      </rPr>
      <t>불연속시공</t>
    </r>
  </si>
  <si>
    <r>
      <t xml:space="preserve">ø100mm </t>
    </r>
    <r>
      <rPr>
        <sz val="9"/>
        <rFont val="굴림체"/>
        <family val="3"/>
        <charset val="129"/>
      </rPr>
      <t>불연속시공</t>
    </r>
  </si>
  <si>
    <r>
      <rPr>
        <sz val="9"/>
        <rFont val="굴림체"/>
        <family val="3"/>
        <charset val="129"/>
      </rPr>
      <t>내충격수도부설</t>
    </r>
  </si>
  <si>
    <r>
      <t>(φ75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이형관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</si>
  <si>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이형관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</si>
  <si>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내충격수도접합</t>
    </r>
  </si>
  <si>
    <r>
      <t>(φ75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</si>
  <si>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(φ100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</si>
  <si>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내충격수도관절단</t>
    </r>
  </si>
  <si>
    <r>
      <t>(φ75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</si>
  <si>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다이아프램밸브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접합및부설</t>
    </r>
  </si>
  <si>
    <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:φ80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</si>
  <si>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부단수분기</t>
    </r>
  </si>
  <si>
    <r>
      <rPr>
        <sz val="9"/>
        <rFont val="굴림체"/>
        <family val="3"/>
        <charset val="129"/>
      </rPr>
      <t>제수변보호통설치</t>
    </r>
  </si>
  <si>
    <r>
      <t>1</t>
    </r>
    <r>
      <rPr>
        <sz val="9"/>
        <rFont val="굴림체"/>
        <family val="3"/>
        <charset val="129"/>
      </rPr>
      <t>호</t>
    </r>
  </si>
  <si>
    <r>
      <rPr>
        <b/>
        <sz val="9"/>
        <rFont val="굴림체"/>
        <family val="3"/>
        <charset val="129"/>
      </rPr>
      <t>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실</t>
    </r>
    <r>
      <rPr>
        <b/>
        <sz val="9"/>
        <rFont val="Arial Narrow"/>
        <family val="2"/>
      </rPr>
      <t>|TYPE-1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</si>
  <si>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(S15, 30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</si>
  <si>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200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</si>
  <si>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 0</t>
    </r>
    <r>
      <rPr>
        <sz val="9"/>
        <rFont val="굴림체"/>
        <family val="3"/>
        <charset val="129"/>
      </rPr>
      <t>～</t>
    </r>
    <r>
      <rPr>
        <sz val="9"/>
        <rFont val="Arial Narrow"/>
        <family val="2"/>
      </rPr>
      <t>7m</t>
    </r>
  </si>
  <si>
    <r>
      <rPr>
        <sz val="9"/>
        <rFont val="굴림체"/>
        <family val="3"/>
        <charset val="129"/>
      </rPr>
      <t>강관동바리</t>
    </r>
  </si>
  <si>
    <r>
      <rPr>
        <sz val="9"/>
        <rFont val="굴림체"/>
        <family val="3"/>
        <charset val="129"/>
      </rPr>
      <t>설치간격</t>
    </r>
    <r>
      <rPr>
        <sz val="9"/>
        <rFont val="Arial Narrow"/>
        <family val="2"/>
      </rPr>
      <t>0.6m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,4.2m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,3</t>
    </r>
    <r>
      <rPr>
        <sz val="9"/>
        <rFont val="굴림체"/>
        <family val="3"/>
        <charset val="129"/>
      </rPr>
      <t>개월이하</t>
    </r>
  </si>
  <si>
    <r>
      <rPr>
        <sz val="9"/>
        <rFont val="굴림체"/>
        <family val="3"/>
        <charset val="129"/>
      </rPr>
      <t>수평연결재</t>
    </r>
    <r>
      <rPr>
        <sz val="9"/>
        <rFont val="Arial Narrow"/>
        <family val="2"/>
      </rPr>
      <t>(3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</si>
  <si>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아스팔트방수</t>
    </r>
  </si>
  <si>
    <r>
      <t>(</t>
    </r>
    <r>
      <rPr>
        <sz val="9"/>
        <rFont val="굴림체"/>
        <family val="3"/>
        <charset val="129"/>
      </rPr>
      <t>솔칠</t>
    </r>
    <r>
      <rPr>
        <sz val="9"/>
        <rFont val="Arial Narrow"/>
        <family val="2"/>
      </rPr>
      <t>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</si>
  <si>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솔칠</t>
    </r>
    <r>
      <rPr>
        <sz val="9"/>
        <rFont val="Arial Narrow"/>
        <family val="2"/>
      </rPr>
      <t>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벽</t>
    </r>
    <r>
      <rPr>
        <sz val="9"/>
        <rFont val="Arial Narrow"/>
        <family val="2"/>
      </rPr>
      <t>)</t>
    </r>
  </si>
  <si>
    <r>
      <t>STS</t>
    </r>
    <r>
      <rPr>
        <sz val="9"/>
        <rFont val="굴림체"/>
        <family val="3"/>
        <charset val="129"/>
      </rPr>
      <t>뚜껑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실외형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</si>
  <si>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맨홀뚜껑설치</t>
    </r>
  </si>
  <si>
    <r>
      <t>(</t>
    </r>
    <r>
      <rPr>
        <sz val="9"/>
        <rFont val="굴림체"/>
        <family val="3"/>
        <charset val="129"/>
      </rPr>
      <t>주철재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</si>
  <si>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</t>
    </r>
  </si>
  <si>
    <r>
      <rPr>
        <sz val="9"/>
        <rFont val="굴림체"/>
        <family val="3"/>
        <charset val="129"/>
      </rPr>
      <t>점검용발판</t>
    </r>
  </si>
  <si>
    <r>
      <rPr>
        <sz val="9"/>
        <rFont val="굴림체"/>
        <family val="3"/>
        <charset val="129"/>
      </rPr>
      <t>제수변실용</t>
    </r>
  </si>
  <si>
    <r>
      <rPr>
        <sz val="9"/>
        <rFont val="굴림체"/>
        <family val="3"/>
        <charset val="129"/>
      </rPr>
      <t>철근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현장가공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</t>
    </r>
  </si>
  <si>
    <r>
      <rPr>
        <sz val="9"/>
        <rFont val="굴림체"/>
        <family val="3"/>
        <charset val="129"/>
      </rPr>
      <t>보통</t>
    </r>
  </si>
  <si>
    <r>
      <rPr>
        <sz val="9"/>
        <rFont val="굴림체"/>
        <family val="3"/>
        <charset val="129"/>
      </rPr>
      <t>환기구공</t>
    </r>
  </si>
  <si>
    <r>
      <t>(D.C.I.P:φ300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).</t>
    </r>
  </si>
  <si>
    <r>
      <rPr>
        <b/>
        <sz val="9"/>
        <rFont val="굴림체"/>
        <family val="3"/>
        <charset val="129"/>
      </rPr>
      <t>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량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실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</si>
  <si>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(S15, 100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 xml:space="preserve">.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</si>
  <si>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주철맨홀뚜껑설치</t>
    </r>
  </si>
  <si>
    <r>
      <rPr>
        <sz val="9"/>
        <rFont val="굴림체"/>
        <family val="3"/>
        <charset val="129"/>
      </rPr>
      <t>유량계실용</t>
    </r>
  </si>
  <si>
    <r>
      <t>ø100mm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불연속시공</t>
    </r>
  </si>
  <si>
    <r>
      <rPr>
        <b/>
        <sz val="9"/>
        <rFont val="굴림체"/>
        <family val="3"/>
        <charset val="129"/>
      </rPr>
      <t>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</si>
  <si>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이중벽관접합및부설</t>
    </r>
  </si>
  <si>
    <r>
      <t>(</t>
    </r>
    <r>
      <rPr>
        <sz val="9"/>
        <rFont val="굴림체"/>
        <family val="3"/>
        <charset val="129"/>
      </rPr>
      <t>환봉지지</t>
    </r>
    <r>
      <rPr>
        <sz val="9"/>
        <rFont val="Arial Narrow"/>
        <family val="2"/>
      </rPr>
      <t>:φ150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×6.0m)</t>
    </r>
  </si>
  <si>
    <r>
      <rPr>
        <sz val="9"/>
        <rFont val="굴림체"/>
        <family val="3"/>
        <charset val="129"/>
      </rPr>
      <t>원심력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철근콘크리트관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소켓식</t>
    </r>
  </si>
  <si>
    <r>
      <t xml:space="preserve">ø350mm </t>
    </r>
    <r>
      <rPr>
        <sz val="9"/>
        <rFont val="굴림체"/>
        <family val="3"/>
        <charset val="129"/>
      </rPr>
      <t>불연속시공</t>
    </r>
  </si>
  <si>
    <r>
      <t xml:space="preserve">ø400mm </t>
    </r>
    <r>
      <rPr>
        <sz val="9"/>
        <rFont val="굴림체"/>
        <family val="3"/>
        <charset val="129"/>
      </rPr>
      <t>불연속시공</t>
    </r>
  </si>
  <si>
    <r>
      <t xml:space="preserve">ø600mm </t>
    </r>
    <r>
      <rPr>
        <sz val="9"/>
        <rFont val="굴림체"/>
        <family val="3"/>
        <charset val="129"/>
      </rPr>
      <t>불연속시공</t>
    </r>
  </si>
  <si>
    <r>
      <t xml:space="preserve">ø700mm </t>
    </r>
    <r>
      <rPr>
        <sz val="9"/>
        <rFont val="굴림체"/>
        <family val="3"/>
        <charset val="129"/>
      </rPr>
      <t>불연속시공</t>
    </r>
  </si>
  <si>
    <r>
      <t xml:space="preserve">ø900mm </t>
    </r>
    <r>
      <rPr>
        <sz val="9"/>
        <rFont val="굴림체"/>
        <family val="3"/>
        <charset val="129"/>
      </rPr>
      <t>불연속시공</t>
    </r>
  </si>
  <si>
    <r>
      <rPr>
        <sz val="9"/>
        <rFont val="굴림체"/>
        <family val="3"/>
        <charset val="129"/>
      </rPr>
      <t>하수관내</t>
    </r>
    <r>
      <rPr>
        <sz val="9"/>
        <rFont val="Arial Narrow"/>
        <family val="2"/>
      </rPr>
      <t>C.C.T.V</t>
    </r>
    <r>
      <rPr>
        <sz val="9"/>
        <rFont val="굴림체"/>
        <family val="3"/>
        <charset val="129"/>
      </rPr>
      <t>조사및보고서작성비</t>
    </r>
  </si>
  <si>
    <r>
      <t>(</t>
    </r>
    <r>
      <rPr>
        <sz val="9"/>
        <rFont val="굴림체"/>
        <family val="3"/>
        <charset val="129"/>
      </rPr>
      <t>신설관</t>
    </r>
    <r>
      <rPr>
        <sz val="9"/>
        <rFont val="Arial Narrow"/>
        <family val="2"/>
      </rPr>
      <t xml:space="preserve"> : 520m</t>
    </r>
    <r>
      <rPr>
        <sz val="9"/>
        <rFont val="굴림체"/>
        <family val="3"/>
        <charset val="129"/>
      </rPr>
      <t>기준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</si>
  <si>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하수관천공및접합</t>
    </r>
  </si>
  <si>
    <r>
      <t>(φ500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×250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</si>
  <si>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(φ500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>~900</t>
    </r>
    <r>
      <rPr>
        <sz val="9"/>
        <rFont val="굴림체"/>
        <family val="3"/>
        <charset val="129"/>
      </rPr>
      <t>㎜이하</t>
    </r>
    <r>
      <rPr>
        <sz val="9"/>
        <rFont val="Arial Narrow"/>
        <family val="2"/>
      </rPr>
      <t>×250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</si>
  <si>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맨홀접합</t>
    </r>
  </si>
  <si>
    <r>
      <t>P.E</t>
    </r>
    <r>
      <rPr>
        <sz val="9"/>
        <rFont val="굴림체"/>
        <family val="3"/>
        <charset val="129"/>
      </rPr>
      <t>빗물받이설치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</si>
  <si>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연성관절단</t>
    </r>
  </si>
  <si>
    <r>
      <t>(φ150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</si>
  <si>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타설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장비사용</t>
    </r>
  </si>
  <si>
    <r>
      <rPr>
        <sz val="9"/>
        <rFont val="굴림체"/>
        <family val="3"/>
        <charset val="129"/>
      </rPr>
      <t>소형구조물</t>
    </r>
  </si>
  <si>
    <r>
      <rPr>
        <sz val="9"/>
        <rFont val="굴림체"/>
        <family val="3"/>
        <charset val="129"/>
      </rPr>
      <t>원형거푸집</t>
    </r>
  </si>
  <si>
    <r>
      <t>(0-7m:3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</si>
  <si>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>PC</t>
    </r>
    <r>
      <rPr>
        <sz val="9"/>
        <rFont val="굴림체"/>
        <family val="3"/>
        <charset val="129"/>
      </rPr>
      <t>맨홀설치</t>
    </r>
  </si>
  <si>
    <r>
      <t>(D900,</t>
    </r>
    <r>
      <rPr>
        <sz val="9"/>
        <rFont val="굴림체"/>
        <family val="3"/>
        <charset val="129"/>
      </rPr>
      <t>하부구체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상판</t>
    </r>
    <r>
      <rPr>
        <sz val="9"/>
        <rFont val="Arial Narrow"/>
        <family val="2"/>
      </rPr>
      <t>)</t>
    </r>
  </si>
  <si>
    <r>
      <t>(D900,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</si>
  <si>
    <r>
      <t>(D1200,</t>
    </r>
    <r>
      <rPr>
        <sz val="9"/>
        <rFont val="굴림체"/>
        <family val="3"/>
        <charset val="129"/>
      </rPr>
      <t>하부구체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상판</t>
    </r>
    <r>
      <rPr>
        <sz val="9"/>
        <rFont val="Arial Narrow"/>
        <family val="2"/>
      </rPr>
      <t>)</t>
    </r>
  </si>
  <si>
    <r>
      <t>(D1200,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</si>
  <si>
    <r>
      <t>(D1500,</t>
    </r>
    <r>
      <rPr>
        <sz val="9"/>
        <rFont val="굴림체"/>
        <family val="3"/>
        <charset val="129"/>
      </rPr>
      <t>하부구체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상판</t>
    </r>
    <r>
      <rPr>
        <sz val="9"/>
        <rFont val="Arial Narrow"/>
        <family val="2"/>
      </rPr>
      <t>)</t>
    </r>
  </si>
  <si>
    <r>
      <t>(D1500,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</si>
  <si>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사다리</t>
    </r>
    <r>
      <rPr>
        <sz val="9"/>
        <rFont val="Arial Narrow"/>
        <family val="2"/>
      </rPr>
      <t>(PE)</t>
    </r>
  </si>
  <si>
    <r>
      <rPr>
        <sz val="9"/>
        <rFont val="굴림체"/>
        <family val="3"/>
        <charset val="129"/>
      </rPr>
      <t>집수정설치</t>
    </r>
  </si>
  <si>
    <r>
      <rPr>
        <sz val="9"/>
        <rFont val="굴림체"/>
        <family val="3"/>
        <charset val="129"/>
      </rPr>
      <t>플륨관설치</t>
    </r>
  </si>
  <si>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</si>
  <si>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구조물가시설공</t>
    </r>
  </si>
  <si>
    <r>
      <rPr>
        <sz val="9"/>
        <rFont val="굴림체"/>
        <family val="3"/>
        <charset val="129"/>
      </rPr>
      <t>장비조립및해체</t>
    </r>
  </si>
  <si>
    <r>
      <t>(</t>
    </r>
    <r>
      <rPr>
        <sz val="9"/>
        <rFont val="굴림체"/>
        <family val="3"/>
        <charset val="129"/>
      </rPr>
      <t>말뚝박기용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</si>
  <si>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말뚝박기용천공및근입</t>
    </r>
    <r>
      <rPr>
        <sz val="9"/>
        <rFont val="Arial Narrow"/>
        <family val="2"/>
      </rPr>
      <t>(10m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>),H-PILE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</si>
  <si>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:L=8.6)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</si>
  <si>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:L=8.5)</t>
    </r>
  </si>
  <si>
    <r>
      <t>H-PILE</t>
    </r>
    <r>
      <rPr>
        <sz val="9"/>
        <rFont val="굴림체"/>
        <family val="3"/>
        <charset val="129"/>
      </rPr>
      <t>뽑기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</si>
  <si>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:L=6.5)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</si>
  <si>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:L=5.5)</t>
    </r>
  </si>
  <si>
    <r>
      <rPr>
        <sz val="9"/>
        <rFont val="굴림체"/>
        <family val="3"/>
        <charset val="129"/>
      </rPr>
      <t>피스브라켓설치</t>
    </r>
  </si>
  <si>
    <r>
      <rPr>
        <sz val="9"/>
        <rFont val="굴림체"/>
        <family val="3"/>
        <charset val="129"/>
      </rPr>
      <t>띠장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</si>
  <si>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t>(L=5m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:H=300-500)</t>
    </r>
  </si>
  <si>
    <r>
      <rPr>
        <sz val="9"/>
        <rFont val="굴림체"/>
        <family val="3"/>
        <charset val="129"/>
      </rPr>
      <t>띠장연결</t>
    </r>
  </si>
  <si>
    <r>
      <rPr>
        <sz val="9"/>
        <rFont val="굴림체"/>
        <family val="3"/>
        <charset val="129"/>
      </rPr>
      <t>띠장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우각부</t>
    </r>
  </si>
  <si>
    <r>
      <rPr>
        <sz val="9"/>
        <rFont val="굴림체"/>
        <family val="3"/>
        <charset val="129"/>
      </rPr>
      <t>버팀대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</si>
  <si>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rPr>
        <sz val="9"/>
        <rFont val="굴림체"/>
        <family val="3"/>
        <charset val="129"/>
      </rPr>
      <t>버팀대와띠장연결</t>
    </r>
  </si>
  <si>
    <r>
      <rPr>
        <sz val="9"/>
        <rFont val="굴림체"/>
        <family val="3"/>
        <charset val="129"/>
      </rPr>
      <t>버팀대연결부</t>
    </r>
  </si>
  <si>
    <r>
      <rPr>
        <sz val="9"/>
        <rFont val="굴림체"/>
        <family val="3"/>
        <charset val="129"/>
      </rPr>
      <t>사버팀대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</si>
  <si>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rPr>
        <sz val="9"/>
        <rFont val="굴림체"/>
        <family val="3"/>
        <charset val="129"/>
      </rPr>
      <t>사버팀대와연결부</t>
    </r>
    <r>
      <rPr>
        <sz val="9"/>
        <rFont val="Arial Narrow"/>
        <family val="2"/>
      </rPr>
      <t>:JACK</t>
    </r>
    <r>
      <rPr>
        <sz val="9"/>
        <rFont val="굴림체"/>
        <family val="3"/>
        <charset val="129"/>
      </rPr>
      <t>설치부</t>
    </r>
  </si>
  <si>
    <r>
      <rPr>
        <sz val="9"/>
        <rFont val="굴림체"/>
        <family val="3"/>
        <charset val="129"/>
      </rPr>
      <t>까치발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</si>
  <si>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rPr>
        <sz val="9"/>
        <rFont val="굴림체"/>
        <family val="3"/>
        <charset val="129"/>
      </rPr>
      <t>보걸이설치및해체</t>
    </r>
  </si>
  <si>
    <r>
      <t>(</t>
    </r>
    <r>
      <rPr>
        <sz val="9"/>
        <rFont val="굴림체"/>
        <family val="3"/>
        <charset val="129"/>
      </rPr>
      <t>ㄴ</t>
    </r>
    <r>
      <rPr>
        <sz val="9"/>
        <rFont val="Arial Narrow"/>
        <family val="2"/>
      </rPr>
      <t>-100×100×10t)</t>
    </r>
  </si>
  <si>
    <r>
      <t xml:space="preserve">JACK </t>
    </r>
    <r>
      <rPr>
        <sz val="9"/>
        <rFont val="굴림체"/>
        <family val="3"/>
        <charset val="129"/>
      </rPr>
      <t>손료</t>
    </r>
  </si>
  <si>
    <r>
      <t>(100 TON:12</t>
    </r>
    <r>
      <rPr>
        <sz val="9"/>
        <rFont val="굴림체"/>
        <family val="3"/>
        <charset val="129"/>
      </rPr>
      <t>개월이상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</si>
  <si>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토류판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(T=8cm)</t>
    </r>
  </si>
  <si>
    <r>
      <t>6</t>
    </r>
    <r>
      <rPr>
        <sz val="9"/>
        <rFont val="굴림체"/>
        <family val="3"/>
        <charset val="129"/>
      </rPr>
      <t>개월이상</t>
    </r>
    <r>
      <rPr>
        <sz val="9"/>
        <rFont val="Arial Narrow"/>
        <family val="2"/>
      </rPr>
      <t>~12</t>
    </r>
    <r>
      <rPr>
        <sz val="9"/>
        <rFont val="굴림체"/>
        <family val="3"/>
        <charset val="129"/>
      </rPr>
      <t>개월미만</t>
    </r>
  </si>
  <si>
    <r>
      <rPr>
        <sz val="9"/>
        <rFont val="굴림체"/>
        <family val="3"/>
        <charset val="129"/>
      </rPr>
      <t>토류판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(T=10cm)</t>
    </r>
  </si>
  <si>
    <r>
      <rPr>
        <sz val="9"/>
        <rFont val="굴림체"/>
        <family val="3"/>
        <charset val="129"/>
      </rPr>
      <t>보강빔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설치및철거</t>
    </r>
  </si>
  <si>
    <r>
      <t>H-PILE,</t>
    </r>
    <r>
      <rPr>
        <sz val="9"/>
        <rFont val="굴림체"/>
        <family val="3"/>
        <charset val="129"/>
      </rPr>
      <t>사장용</t>
    </r>
  </si>
  <si>
    <r>
      <rPr>
        <sz val="9"/>
        <rFont val="굴림체"/>
        <family val="3"/>
        <charset val="129"/>
      </rPr>
      <t>강재손료</t>
    </r>
  </si>
  <si>
    <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:12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</si>
  <si>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:12</t>
    </r>
    <r>
      <rPr>
        <sz val="9"/>
        <rFont val="굴림체"/>
        <family val="3"/>
        <charset val="129"/>
      </rPr>
      <t>개월이상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</si>
  <si>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강재운반</t>
    </r>
    <r>
      <rPr>
        <sz val="9"/>
        <rFont val="Arial Narrow"/>
        <family val="2"/>
      </rP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)</t>
    </r>
  </si>
  <si>
    <r>
      <t>(L=20</t>
    </r>
    <r>
      <rPr>
        <sz val="9"/>
        <rFont val="굴림체"/>
        <family val="3"/>
        <charset val="129"/>
      </rPr>
      <t>㎞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</si>
  <si>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이중벽관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부설</t>
    </r>
  </si>
  <si>
    <r>
      <t xml:space="preserve">PE </t>
    </r>
    <r>
      <rPr>
        <sz val="9"/>
        <rFont val="굴림체"/>
        <family val="3"/>
        <charset val="129"/>
      </rPr>
      <t>이중벽관</t>
    </r>
  </si>
  <si>
    <r>
      <rPr>
        <sz val="9"/>
        <rFont val="굴림체"/>
        <family val="3"/>
        <charset val="129"/>
      </rPr>
      <t>이중벽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이음관</t>
    </r>
    <r>
      <rPr>
        <sz val="9"/>
        <rFont val="Arial Narrow"/>
        <family val="2"/>
      </rPr>
      <t xml:space="preserve"> D600</t>
    </r>
  </si>
  <si>
    <r>
      <t>45</t>
    </r>
    <r>
      <rPr>
        <sz val="9"/>
        <rFont val="굴림체"/>
        <family val="3"/>
        <charset val="129"/>
      </rPr>
      <t>˚엘보</t>
    </r>
  </si>
  <si>
    <r>
      <rPr>
        <sz val="9"/>
        <rFont val="굴림체"/>
        <family val="3"/>
        <charset val="129"/>
      </rPr>
      <t>이중벽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이음관</t>
    </r>
    <r>
      <rPr>
        <sz val="9"/>
        <rFont val="Arial Narrow"/>
        <family val="2"/>
      </rPr>
      <t xml:space="preserve"> D800</t>
    </r>
  </si>
  <si>
    <r>
      <rPr>
        <b/>
        <sz val="9"/>
        <rFont val="굴림체"/>
        <family val="3"/>
        <charset val="129"/>
      </rPr>
      <t>관로가시설공</t>
    </r>
  </si>
  <si>
    <r>
      <rPr>
        <sz val="9"/>
        <rFont val="굴림체"/>
        <family val="3"/>
        <charset val="129"/>
      </rPr>
      <t>말뚝박기용천공및근입</t>
    </r>
    <r>
      <rPr>
        <sz val="9"/>
        <rFont val="Arial Narrow"/>
        <family val="2"/>
      </rPr>
      <t>(10~20m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>),H-PILE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</si>
  <si>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:L=11.0m)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</si>
  <si>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:L=13.0m)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</si>
  <si>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:L=10.8m)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</si>
  <si>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:L=10.5m)</t>
    </r>
  </si>
  <si>
    <r>
      <t>3</t>
    </r>
    <r>
      <rPr>
        <sz val="9"/>
        <rFont val="굴림체"/>
        <family val="3"/>
        <charset val="129"/>
      </rPr>
      <t>개월미만</t>
    </r>
  </si>
  <si>
    <r>
      <t>(50 TON:3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</si>
  <si>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t>(H-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:3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</si>
  <si>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조립식간이흙막이공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</si>
  <si>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간이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흙막이공</t>
    </r>
  </si>
  <si>
    <r>
      <t>(300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:H3.0×B1.8).</t>
    </r>
  </si>
  <si>
    <r>
      <t>(400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:H4.0×B1.8).</t>
    </r>
  </si>
  <si>
    <r>
      <rPr>
        <sz val="9"/>
        <rFont val="굴림체"/>
        <family val="3"/>
        <charset val="129"/>
      </rPr>
      <t>조절식간이흙막이공</t>
    </r>
  </si>
  <si>
    <r>
      <rPr>
        <b/>
        <sz val="9"/>
        <rFont val="굴림체"/>
        <family val="3"/>
        <charset val="129"/>
      </rPr>
      <t>관로구조물가시설공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</si>
  <si>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:L=9.5)</t>
    </r>
  </si>
  <si>
    <r>
      <rPr>
        <b/>
        <sz val="9"/>
        <rFont val="굴림체"/>
        <family val="3"/>
        <charset val="129"/>
      </rPr>
      <t>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스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앙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</si>
  <si>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어스앵커천공및보강재삽입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타격식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</si>
  <si>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혼합층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</si>
  <si>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제거식앵커제거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혼합층</t>
    </r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</si>
  <si>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</si>
  <si>
    <r>
      <rPr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</si>
  <si>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영구식앵커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혼합층</t>
    </r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</si>
  <si>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  <phoneticPr fontId="3" type="noConversion"/>
  </si>
  <si>
    <r>
      <rPr>
        <sz val="9"/>
        <rFont val="굴림체"/>
        <family val="3"/>
        <charset val="129"/>
      </rPr>
      <t>공</t>
    </r>
    <phoneticPr fontId="3" type="noConversion"/>
  </si>
  <si>
    <r>
      <rPr>
        <sz val="9"/>
        <rFont val="굴림체"/>
        <family val="3"/>
        <charset val="129"/>
      </rPr>
      <t>그라우팅</t>
    </r>
  </si>
  <si>
    <r>
      <t>(</t>
    </r>
    <r>
      <rPr>
        <sz val="9"/>
        <rFont val="굴림체"/>
        <family val="3"/>
        <charset val="129"/>
      </rPr>
      <t>어스앙카</t>
    </r>
    <r>
      <rPr>
        <sz val="9"/>
        <rFont val="Arial Narrow"/>
        <family val="2"/>
      </rPr>
      <t>)</t>
    </r>
  </si>
  <si>
    <r>
      <t>P.C</t>
    </r>
    <r>
      <rPr>
        <sz val="9"/>
        <rFont val="굴림체"/>
        <family val="3"/>
        <charset val="129"/>
      </rPr>
      <t>콘조립및인장</t>
    </r>
  </si>
  <si>
    <r>
      <rPr>
        <b/>
        <sz val="9"/>
        <rFont val="굴림체"/>
        <family val="3"/>
        <charset val="129"/>
      </rPr>
      <t>부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대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</si>
  <si>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rPr>
        <b/>
        <sz val="9"/>
        <rFont val="굴림체"/>
        <family val="3"/>
        <charset val="129"/>
      </rPr>
      <t>아스팔트포장</t>
    </r>
  </si>
  <si>
    <r>
      <rPr>
        <sz val="9"/>
        <rFont val="굴림체"/>
        <family val="3"/>
        <charset val="129"/>
      </rPr>
      <t>표층아스콘포설및다짐</t>
    </r>
  </si>
  <si>
    <r>
      <t>(</t>
    </r>
    <r>
      <rPr>
        <sz val="9"/>
        <rFont val="굴림체"/>
        <family val="3"/>
        <charset val="129"/>
      </rPr>
      <t>기계시공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폭</t>
    </r>
    <r>
      <rPr>
        <sz val="9"/>
        <rFont val="Arial Narrow"/>
        <family val="2"/>
      </rPr>
      <t>2m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3m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대형장비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</si>
  <si>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기층아스콘포설및다짐</t>
    </r>
  </si>
  <si>
    <r>
      <t>(</t>
    </r>
    <r>
      <rPr>
        <sz val="9"/>
        <rFont val="굴림체"/>
        <family val="3"/>
        <charset val="129"/>
      </rPr>
      <t>소규모포설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</si>
  <si>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아스콘포장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택코팅</t>
    </r>
  </si>
  <si>
    <r>
      <rPr>
        <sz val="9"/>
        <rFont val="굴림체"/>
        <family val="3"/>
        <charset val="129"/>
      </rPr>
      <t>아스콘포장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프라임코팅</t>
    </r>
  </si>
  <si>
    <r>
      <rPr>
        <sz val="9"/>
        <rFont val="굴림체"/>
        <family val="3"/>
        <charset val="129"/>
      </rPr>
      <t>보조기층포설및다짐</t>
    </r>
  </si>
  <si>
    <r>
      <t>(</t>
    </r>
    <r>
      <rPr>
        <sz val="9"/>
        <rFont val="굴림체"/>
        <family val="3"/>
        <charset val="129"/>
      </rPr>
      <t>인력식소규모장비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</si>
  <si>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절삭후아스팔트덧씌우기</t>
    </r>
  </si>
  <si>
    <r>
      <rPr>
        <sz val="9"/>
        <rFont val="굴림체"/>
        <family val="3"/>
        <charset val="129"/>
      </rPr>
      <t>절삭후아스팔트덧씌우기</t>
    </r>
  </si>
  <si>
    <r>
      <t>(</t>
    </r>
    <r>
      <rPr>
        <sz val="9"/>
        <rFont val="굴림체"/>
        <family val="3"/>
        <charset val="129"/>
      </rPr>
      <t>기계시공</t>
    </r>
    <r>
      <rPr>
        <sz val="9"/>
        <rFont val="Arial Narrow"/>
        <family val="2"/>
      </rPr>
      <t>,T=7</t>
    </r>
    <r>
      <rPr>
        <sz val="9"/>
        <rFont val="굴림체"/>
        <family val="3"/>
        <charset val="129"/>
      </rPr>
      <t>㎝이하</t>
    </r>
    <r>
      <rPr>
        <sz val="9"/>
        <rFont val="Arial Narrow"/>
        <family val="2"/>
      </rPr>
      <t>,A-Type)</t>
    </r>
  </si>
  <si>
    <r>
      <rPr>
        <b/>
        <sz val="9"/>
        <rFont val="굴림체"/>
        <family val="3"/>
        <charset val="129"/>
      </rPr>
      <t>아스팔트임시포장</t>
    </r>
  </si>
  <si>
    <r>
      <rPr>
        <sz val="9"/>
        <rFont val="굴림체"/>
        <family val="3"/>
        <charset val="129"/>
      </rPr>
      <t>아스콘포장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기층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포설및다짐</t>
    </r>
  </si>
  <si>
    <r>
      <rPr>
        <b/>
        <sz val="9"/>
        <rFont val="굴림체"/>
        <family val="3"/>
        <charset val="129"/>
      </rPr>
      <t>차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색</t>
    </r>
  </si>
  <si>
    <r>
      <rPr>
        <sz val="9"/>
        <rFont val="굴림체"/>
        <family val="3"/>
        <charset val="129"/>
      </rPr>
      <t>차선도색</t>
    </r>
  </si>
  <si>
    <r>
      <t>(</t>
    </r>
    <r>
      <rPr>
        <sz val="9"/>
        <rFont val="굴림체"/>
        <family val="3"/>
        <charset val="129"/>
      </rPr>
      <t>융착식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수동식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백색실선</t>
    </r>
    <r>
      <rPr>
        <sz val="9"/>
        <rFont val="Arial Narrow"/>
        <family val="2"/>
      </rPr>
      <t>)</t>
    </r>
  </si>
  <si>
    <r>
      <t>L</t>
    </r>
    <r>
      <rPr>
        <b/>
        <sz val="9"/>
        <rFont val="굴림체"/>
        <family val="3"/>
        <charset val="129"/>
      </rPr>
      <t>형측구설치</t>
    </r>
  </si>
  <si>
    <r>
      <rPr>
        <sz val="9"/>
        <rFont val="굴림체"/>
        <family val="3"/>
        <charset val="129"/>
      </rPr>
      <t>보차도경계블럭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>)</t>
    </r>
  </si>
  <si>
    <r>
      <t>(150×170×200×1000,</t>
    </r>
    <r>
      <rPr>
        <sz val="9"/>
        <rFont val="굴림체"/>
        <family val="3"/>
        <charset val="129"/>
      </rPr>
      <t>직선</t>
    </r>
    <r>
      <rPr>
        <sz val="9"/>
        <rFont val="Arial Narrow"/>
        <family val="2"/>
      </rPr>
      <t>).</t>
    </r>
  </si>
  <si>
    <r>
      <rPr>
        <b/>
        <sz val="9"/>
        <rFont val="굴림체"/>
        <family val="3"/>
        <charset val="129"/>
      </rPr>
      <t>임시침사지설치</t>
    </r>
  </si>
  <si>
    <r>
      <rPr>
        <sz val="9"/>
        <rFont val="굴림체"/>
        <family val="3"/>
        <charset val="129"/>
      </rPr>
      <t>터파기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</si>
  <si>
    <r>
      <t>(B.H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</si>
  <si>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되메우기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토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사</t>
    </r>
  </si>
  <si>
    <r>
      <t>(B.H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핸드가이식로울러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</si>
  <si>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톤마대쌓기및헐기</t>
    </r>
  </si>
  <si>
    <r>
      <rPr>
        <sz val="9"/>
        <rFont val="굴림체"/>
        <family val="3"/>
        <charset val="129"/>
      </rPr>
      <t>비닐깔기</t>
    </r>
  </si>
  <si>
    <r>
      <t xml:space="preserve">P.E </t>
    </r>
    <r>
      <rPr>
        <sz val="9"/>
        <rFont val="굴림체"/>
        <family val="3"/>
        <charset val="129"/>
      </rPr>
      <t>필름</t>
    </r>
    <r>
      <rPr>
        <sz val="9"/>
        <rFont val="Arial Narrow"/>
        <family val="2"/>
      </rPr>
      <t>(t=0.1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</si>
  <si>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가배수로설치</t>
    </r>
  </si>
  <si>
    <r>
      <rPr>
        <b/>
        <sz val="9"/>
        <rFont val="굴림체"/>
        <family val="3"/>
        <charset val="129"/>
      </rPr>
      <t>물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</si>
  <si>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물푸기</t>
    </r>
    <r>
      <rPr>
        <sz val="9"/>
        <rFont val="Arial Narrow"/>
        <family val="2"/>
      </rPr>
      <t>(3</t>
    </r>
    <r>
      <rPr>
        <sz val="9"/>
        <rFont val="굴림체"/>
        <family val="3"/>
        <charset val="129"/>
      </rPr>
      <t>대사용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</si>
  <si>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건설용펌프</t>
    </r>
    <r>
      <rPr>
        <sz val="9"/>
        <rFont val="Arial Narrow"/>
        <family val="2"/>
      </rPr>
      <t>:φ150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</si>
  <si>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일</t>
    </r>
  </si>
  <si>
    <r>
      <rPr>
        <b/>
        <sz val="9"/>
        <rFont val="굴림체"/>
        <family val="3"/>
        <charset val="129"/>
      </rPr>
      <t>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</si>
  <si>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물막이공</t>
    </r>
  </si>
  <si>
    <r>
      <t>φ350</t>
    </r>
    <r>
      <rPr>
        <sz val="9"/>
        <rFont val="굴림체"/>
        <family val="3"/>
        <charset val="129"/>
      </rPr>
      <t>㎜</t>
    </r>
  </si>
  <si>
    <r>
      <t>φ400</t>
    </r>
    <r>
      <rPr>
        <sz val="9"/>
        <rFont val="굴림체"/>
        <family val="3"/>
        <charset val="129"/>
      </rPr>
      <t>㎜</t>
    </r>
  </si>
  <si>
    <r>
      <t>φ600</t>
    </r>
    <r>
      <rPr>
        <sz val="9"/>
        <rFont val="굴림체"/>
        <family val="3"/>
        <charset val="129"/>
      </rPr>
      <t>㎜</t>
    </r>
  </si>
  <si>
    <r>
      <rPr>
        <sz val="9"/>
        <rFont val="굴림체"/>
        <family val="3"/>
        <charset val="129"/>
      </rPr>
      <t>물푸기</t>
    </r>
  </si>
  <si>
    <r>
      <rPr>
        <b/>
        <sz val="9"/>
        <rFont val="굴림체"/>
        <family val="3"/>
        <charset val="129"/>
      </rPr>
      <t>가드레일</t>
    </r>
  </si>
  <si>
    <r>
      <rPr>
        <sz val="9"/>
        <rFont val="굴림체"/>
        <family val="3"/>
        <charset val="129"/>
      </rPr>
      <t>가드레일설치</t>
    </r>
  </si>
  <si>
    <r>
      <rPr>
        <b/>
        <sz val="9"/>
        <rFont val="굴림체"/>
        <family val="3"/>
        <charset val="129"/>
      </rPr>
      <t>세륜차설치및철거</t>
    </r>
  </si>
  <si>
    <r>
      <rPr>
        <sz val="9"/>
        <rFont val="굴림체"/>
        <family val="3"/>
        <charset val="129"/>
      </rPr>
      <t>세륜차시설설치및철거</t>
    </r>
  </si>
  <si>
    <r>
      <t>(30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</si>
  <si>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보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</si>
  <si>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무근콘크리트</t>
    </r>
  </si>
  <si>
    <r>
      <rPr>
        <b/>
        <sz val="9"/>
        <rFont val="굴림체"/>
        <family val="3"/>
        <charset val="129"/>
      </rPr>
      <t>지장물보호공</t>
    </r>
  </si>
  <si>
    <r>
      <rPr>
        <sz val="9"/>
        <rFont val="굴림체"/>
        <family val="3"/>
        <charset val="129"/>
      </rPr>
      <t>기존상하수도관보호공</t>
    </r>
  </si>
  <si>
    <r>
      <t>(φ1100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</si>
  <si>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기존</t>
    </r>
    <r>
      <rPr>
        <sz val="9"/>
        <rFont val="Arial Narrow"/>
        <family val="2"/>
      </rPr>
      <t>BOX</t>
    </r>
    <r>
      <rPr>
        <sz val="9"/>
        <rFont val="굴림체"/>
        <family val="3"/>
        <charset val="129"/>
      </rPr>
      <t>보호공</t>
    </r>
  </si>
  <si>
    <r>
      <t>(2.0×2.0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)</t>
    </r>
  </si>
  <si>
    <r>
      <t>(2.0×2.0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</si>
  <si>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</si>
  <si>
    <r>
      <rPr>
        <sz val="9"/>
        <rFont val="굴림체"/>
        <family val="3"/>
        <charset val="129"/>
      </rPr>
      <t>관로경고용테이프설치</t>
    </r>
  </si>
  <si>
    <r>
      <t>(</t>
    </r>
    <r>
      <rPr>
        <sz val="9"/>
        <rFont val="굴림체"/>
        <family val="3"/>
        <charset val="129"/>
      </rPr>
      <t>상수</t>
    </r>
    <r>
      <rPr>
        <sz val="9"/>
        <rFont val="Arial Narrow"/>
        <family val="2"/>
      </rPr>
      <t>:B=150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</si>
  <si>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안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</si>
  <si>
    <r>
      <rPr>
        <sz val="9"/>
        <rFont val="굴림체"/>
        <family val="3"/>
        <charset val="129"/>
      </rPr>
      <t>안전보호책사용료</t>
    </r>
  </si>
  <si>
    <r>
      <t>(3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>:PE)</t>
    </r>
  </si>
  <si>
    <r>
      <rPr>
        <sz val="9"/>
        <rFont val="굴림체"/>
        <family val="3"/>
        <charset val="129"/>
      </rPr>
      <t>매</t>
    </r>
  </si>
  <si>
    <r>
      <rPr>
        <sz val="9"/>
        <rFont val="굴림체"/>
        <family val="3"/>
        <charset val="129"/>
      </rPr>
      <t>안전보호책설치및철거</t>
    </r>
  </si>
  <si>
    <r>
      <rPr>
        <b/>
        <sz val="9"/>
        <rFont val="굴림체"/>
        <family val="3"/>
        <charset val="129"/>
      </rPr>
      <t>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측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</si>
  <si>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계측관리비</t>
    </r>
  </si>
  <si>
    <r>
      <rPr>
        <sz val="9"/>
        <rFont val="굴림체"/>
        <family val="3"/>
        <charset val="129"/>
      </rPr>
      <t>식</t>
    </r>
  </si>
  <si>
    <r>
      <rPr>
        <sz val="9"/>
        <rFont val="굴림체"/>
        <family val="3"/>
        <charset val="129"/>
      </rPr>
      <t>평판재하시험</t>
    </r>
  </si>
  <si>
    <r>
      <rPr>
        <b/>
        <sz val="9"/>
        <rFont val="굴림체"/>
        <family val="3"/>
        <charset val="129"/>
      </rPr>
      <t>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방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식</t>
    </r>
  </si>
  <si>
    <r>
      <rPr>
        <sz val="9"/>
        <rFont val="굴림체"/>
        <family val="3"/>
        <charset val="129"/>
      </rPr>
      <t>전기방식</t>
    </r>
  </si>
  <si>
    <r>
      <rPr>
        <b/>
        <sz val="9"/>
        <rFont val="굴림체"/>
        <family val="3"/>
        <charset val="129"/>
      </rPr>
      <t>전기배관슬리브</t>
    </r>
  </si>
  <si>
    <r>
      <rPr>
        <sz val="9"/>
        <rFont val="굴림체"/>
        <family val="3"/>
        <charset val="129"/>
      </rPr>
      <t>전기배관슬리브설치</t>
    </r>
  </si>
  <si>
    <r>
      <t>(φ80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).</t>
    </r>
  </si>
  <si>
    <r>
      <t>(φ150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).</t>
    </r>
  </si>
  <si>
    <r>
      <rPr>
        <sz val="9"/>
        <rFont val="굴림체"/>
        <family val="3"/>
        <charset val="129"/>
      </rPr>
      <t>콘크리트구멍뚫기</t>
    </r>
  </si>
  <si>
    <r>
      <rPr>
        <b/>
        <sz val="9"/>
        <rFont val="굴림체"/>
        <family val="3"/>
        <charset val="129"/>
      </rPr>
      <t>깨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기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공</t>
    </r>
  </si>
  <si>
    <r>
      <t>L</t>
    </r>
    <r>
      <rPr>
        <b/>
        <sz val="9"/>
        <rFont val="굴림체"/>
        <family val="3"/>
        <charset val="129"/>
      </rPr>
      <t>형측구깨기</t>
    </r>
  </si>
  <si>
    <r>
      <rPr>
        <sz val="9"/>
        <rFont val="굴림체"/>
        <family val="3"/>
        <charset val="129"/>
      </rPr>
      <t>무근콘크리트깨기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</si>
  <si>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T=30cm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</si>
  <si>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상차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폐자재</t>
    </r>
  </si>
  <si>
    <r>
      <t>(B.H 0.7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</si>
  <si>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포장깨기</t>
    </r>
  </si>
  <si>
    <r>
      <rPr>
        <sz val="9"/>
        <rFont val="굴림체"/>
        <family val="3"/>
        <charset val="129"/>
      </rPr>
      <t>아스팔트포장절단</t>
    </r>
  </si>
  <si>
    <r>
      <rPr>
        <sz val="9"/>
        <rFont val="굴림체"/>
        <family val="3"/>
        <charset val="129"/>
      </rPr>
      <t>아스팔트포장깨기</t>
    </r>
    <r>
      <rPr>
        <sz val="9"/>
        <rFont val="Arial Narrow"/>
        <family val="2"/>
      </rPr>
      <t>(30</t>
    </r>
    <r>
      <rPr>
        <sz val="9"/>
        <rFont val="굴림체"/>
        <family val="3"/>
        <charset val="129"/>
      </rPr>
      <t>㎝미만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</si>
  <si>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 xml:space="preserve"> B.H 0.7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</si>
  <si>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기존우수관깨기</t>
    </r>
  </si>
  <si>
    <r>
      <rPr>
        <b/>
        <sz val="9"/>
        <rFont val="굴림체"/>
        <family val="3"/>
        <charset val="129"/>
      </rPr>
      <t>기존맨홀깨기</t>
    </r>
  </si>
  <si>
    <r>
      <rPr>
        <sz val="9"/>
        <rFont val="굴림체"/>
        <family val="3"/>
        <charset val="129"/>
      </rPr>
      <t>철근콘크리트깨기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기계</t>
    </r>
    <r>
      <rPr>
        <sz val="9"/>
        <rFont val="Arial Narrow"/>
        <family val="2"/>
      </rPr>
      <t>)</t>
    </r>
  </si>
  <si>
    <r>
      <t>STS</t>
    </r>
    <r>
      <rPr>
        <b/>
        <sz val="9"/>
        <rFont val="굴림체"/>
        <family val="3"/>
        <charset val="129"/>
      </rPr>
      <t>휀스철거</t>
    </r>
  </si>
  <si>
    <r>
      <rPr>
        <sz val="9"/>
        <rFont val="굴림체"/>
        <family val="3"/>
        <charset val="129"/>
      </rPr>
      <t>휀스철거</t>
    </r>
  </si>
  <si>
    <r>
      <rPr>
        <b/>
        <sz val="9"/>
        <rFont val="굴림체"/>
        <family val="3"/>
        <charset val="129"/>
      </rPr>
      <t>우수받이철거및연결관철거</t>
    </r>
  </si>
  <si>
    <r>
      <t xml:space="preserve">PVC PIPE </t>
    </r>
    <r>
      <rPr>
        <sz val="9"/>
        <rFont val="굴림체"/>
        <family val="3"/>
        <charset val="129"/>
      </rPr>
      <t>고무링접합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철거</t>
    </r>
  </si>
  <si>
    <r>
      <t>(φ250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</si>
  <si>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t>P.E</t>
    </r>
    <r>
      <rPr>
        <sz val="9"/>
        <rFont val="굴림체"/>
        <family val="3"/>
        <charset val="129"/>
      </rPr>
      <t>빗물받이철거</t>
    </r>
  </si>
  <si>
    <r>
      <rPr>
        <b/>
        <sz val="9"/>
        <rFont val="굴림체"/>
        <family val="3"/>
        <charset val="129"/>
      </rPr>
      <t>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요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대</t>
    </r>
  </si>
  <si>
    <r>
      <rPr>
        <b/>
        <sz val="9"/>
        <rFont val="굴림체"/>
        <family val="3"/>
        <charset val="129"/>
      </rPr>
      <t>자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대</t>
    </r>
  </si>
  <si>
    <r>
      <rPr>
        <sz val="9"/>
        <rFont val="굴림체"/>
        <family val="3"/>
        <charset val="129"/>
      </rPr>
      <t>시멘트</t>
    </r>
  </si>
  <si>
    <r>
      <t>(40kg/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</si>
  <si>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모래</t>
    </r>
    <r>
      <rPr>
        <sz val="9"/>
        <rFont val="Arial Narrow"/>
        <family val="2"/>
      </rPr>
      <t xml:space="preserve">               *</t>
    </r>
  </si>
  <si>
    <r>
      <t>(</t>
    </r>
    <r>
      <rPr>
        <sz val="9"/>
        <rFont val="굴림체"/>
        <family val="3"/>
        <charset val="129"/>
      </rPr>
      <t>관부사</t>
    </r>
    <r>
      <rPr>
        <sz val="9"/>
        <rFont val="Arial Narrow"/>
        <family val="2"/>
      </rPr>
      <t>:</t>
    </r>
    <r>
      <rPr>
        <sz val="9"/>
        <rFont val="굴림체"/>
        <family val="3"/>
        <charset val="129"/>
      </rPr>
      <t>도착도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</si>
  <si>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잡석</t>
    </r>
    <r>
      <rPr>
        <sz val="9"/>
        <rFont val="Arial Narrow"/>
        <family val="2"/>
      </rPr>
      <t xml:space="preserve">               *</t>
    </r>
  </si>
  <si>
    <r>
      <t>(</t>
    </r>
    <r>
      <rPr>
        <sz val="9"/>
        <rFont val="굴림체"/>
        <family val="3"/>
        <charset val="129"/>
      </rPr>
      <t>도착도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</si>
  <si>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아스팔트</t>
    </r>
  </si>
  <si>
    <r>
      <rPr>
        <sz val="9"/>
        <rFont val="굴림체"/>
        <family val="3"/>
        <charset val="129"/>
      </rPr>
      <t>드럼</t>
    </r>
  </si>
  <si>
    <r>
      <rPr>
        <sz val="9"/>
        <rFont val="굴림체"/>
        <family val="3"/>
        <charset val="129"/>
      </rPr>
      <t>소켓직관</t>
    </r>
    <r>
      <rPr>
        <sz val="9"/>
        <rFont val="Arial Narrow"/>
        <family val="2"/>
      </rPr>
      <t>(KP-2</t>
    </r>
    <r>
      <rPr>
        <sz val="9"/>
        <rFont val="굴림체"/>
        <family val="3"/>
        <charset val="129"/>
      </rPr>
      <t>종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</si>
  <si>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에폭시</t>
    </r>
    <r>
      <rPr>
        <sz val="9"/>
        <rFont val="Arial Narrow"/>
        <family val="2"/>
      </rPr>
      <t>:φ200×6m)</t>
    </r>
  </si>
  <si>
    <r>
      <rPr>
        <sz val="9"/>
        <rFont val="굴림체"/>
        <family val="3"/>
        <charset val="129"/>
      </rPr>
      <t>접합부속품</t>
    </r>
  </si>
  <si>
    <r>
      <t>(KP φ200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</si>
  <si>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주철이형관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에폭시</t>
    </r>
    <r>
      <rPr>
        <sz val="9"/>
        <rFont val="Arial Narrow"/>
        <family val="2"/>
      </rPr>
      <t>)</t>
    </r>
  </si>
  <si>
    <r>
      <t>(φ80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600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</si>
  <si>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㎏</t>
    </r>
  </si>
  <si>
    <r>
      <rPr>
        <sz val="9"/>
        <rFont val="굴림체"/>
        <family val="3"/>
        <charset val="129"/>
      </rPr>
      <t>내충격수도관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편수</t>
    </r>
    <r>
      <rPr>
        <sz val="9"/>
        <rFont val="Arial Narrow"/>
        <family val="2"/>
      </rPr>
      <t>A)</t>
    </r>
  </si>
  <si>
    <r>
      <rPr>
        <sz val="9"/>
        <rFont val="굴림체"/>
        <family val="3"/>
        <charset val="129"/>
      </rPr>
      <t>내충격수도플랜지티</t>
    </r>
  </si>
  <si>
    <r>
      <t>(φ100×75,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</si>
  <si>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(φ100×100,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</si>
  <si>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곡관</t>
    </r>
  </si>
  <si>
    <r>
      <t>(φ75×45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</si>
  <si>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(φ75×11 1/4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</si>
  <si>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t>(φ100×45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닥타일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</si>
  <si>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내충격수도플랜지소켓</t>
    </r>
  </si>
  <si>
    <r>
      <rPr>
        <sz val="9"/>
        <rFont val="굴림체"/>
        <family val="3"/>
        <charset val="129"/>
      </rPr>
      <t>내충격수도단관</t>
    </r>
  </si>
  <si>
    <r>
      <rPr>
        <sz val="9"/>
        <rFont val="굴림체"/>
        <family val="3"/>
        <charset val="129"/>
      </rPr>
      <t>제수변</t>
    </r>
    <r>
      <rPr>
        <sz val="9"/>
        <rFont val="Arial Narrow"/>
        <family val="2"/>
      </rPr>
      <t>(G.V:</t>
    </r>
    <r>
      <rPr>
        <sz val="9"/>
        <rFont val="굴림체"/>
        <family val="3"/>
        <charset val="129"/>
      </rPr>
      <t>수동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</si>
  <si>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수직형</t>
    </r>
    <r>
      <rPr>
        <sz val="9"/>
        <rFont val="Arial Narrow"/>
        <family val="2"/>
      </rPr>
      <t>:φ80,3</t>
    </r>
    <r>
      <rPr>
        <sz val="9"/>
        <rFont val="굴림체"/>
        <family val="3"/>
        <charset val="129"/>
      </rPr>
      <t>종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</si>
  <si>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다이아프램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</si>
  <si>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이중벽폴리에틸렌관</t>
    </r>
  </si>
  <si>
    <r>
      <rPr>
        <sz val="9"/>
        <rFont val="굴림체"/>
        <family val="3"/>
        <charset val="129"/>
      </rPr>
      <t>이중벽폴리에틸렌관</t>
    </r>
    <r>
      <rPr>
        <sz val="9"/>
        <rFont val="Arial Narrow"/>
        <family val="2"/>
      </rPr>
      <t>(SUS)</t>
    </r>
  </si>
  <si>
    <r>
      <t>(φ150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환봉지지접합부속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</si>
  <si>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고철</t>
    </r>
    <r>
      <rPr>
        <sz val="9"/>
        <rFont val="Arial Narrow"/>
        <family val="2"/>
      </rPr>
      <t xml:space="preserve">               *</t>
    </r>
  </si>
  <si>
    <r>
      <rPr>
        <b/>
        <sz val="9"/>
        <rFont val="굴림체"/>
        <family val="3"/>
        <charset val="129"/>
      </rPr>
      <t>운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반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</si>
  <si>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철근운반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공장가공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</si>
  <si>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가공공장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</si>
  <si>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가공공장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</si>
  <si>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철근운반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현장가공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</si>
  <si>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인천공장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</si>
  <si>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시멘트운반</t>
    </r>
    <r>
      <rPr>
        <sz val="9"/>
        <rFont val="Arial Narrow"/>
        <family val="2"/>
      </rPr>
      <t>(40Kg/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</si>
  <si>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t>(</t>
    </r>
    <r>
      <rPr>
        <sz val="9"/>
        <rFont val="굴림체"/>
        <family val="3"/>
        <charset val="129"/>
      </rPr>
      <t>부평역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</si>
  <si>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주철직관운반</t>
    </r>
  </si>
  <si>
    <r>
      <t>(φ200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×6.0m)</t>
    </r>
  </si>
  <si>
    <r>
      <rPr>
        <sz val="9"/>
        <rFont val="굴림체"/>
        <family val="3"/>
        <charset val="129"/>
      </rPr>
      <t>주철이형관운반</t>
    </r>
    <r>
      <rPr>
        <sz val="9"/>
        <rFont val="Arial Narrow"/>
        <family val="2"/>
      </rPr>
      <t>,L=20.0km</t>
    </r>
  </si>
  <si>
    <r>
      <t>(</t>
    </r>
    <r>
      <rPr>
        <sz val="9"/>
        <rFont val="굴림체"/>
        <family val="3"/>
        <charset val="129"/>
      </rPr>
      <t>공장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</si>
  <si>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강관하차비</t>
    </r>
  </si>
  <si>
    <r>
      <rPr>
        <sz val="9"/>
        <rFont val="굴림체"/>
        <family val="3"/>
        <charset val="129"/>
      </rPr>
      <t>조립식맨홀하차비</t>
    </r>
  </si>
  <si>
    <r>
      <rPr>
        <sz val="9"/>
        <rFont val="굴림체"/>
        <family val="3"/>
        <charset val="129"/>
      </rPr>
      <t>철근소운반</t>
    </r>
  </si>
  <si>
    <r>
      <t>(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</si>
  <si>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시멘트소운반</t>
    </r>
    <r>
      <rPr>
        <sz val="9"/>
        <rFont val="Arial Narrow"/>
        <family val="2"/>
      </rPr>
      <t>(40Kg/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</si>
  <si>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공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</si>
  <si>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가설사무소</t>
    </r>
  </si>
  <si>
    <r>
      <t>(47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기준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</si>
  <si>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가설창고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</si>
  <si>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가설합숙소</t>
    </r>
  </si>
  <si>
    <r>
      <rPr>
        <sz val="9"/>
        <rFont val="굴림체"/>
        <family val="3"/>
        <charset val="129"/>
      </rPr>
      <t>조립식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가설시험실</t>
    </r>
  </si>
  <si>
    <r>
      <rPr>
        <sz val="9"/>
        <rFont val="굴림체"/>
        <family val="3"/>
        <charset val="129"/>
      </rPr>
      <t>중기운반</t>
    </r>
  </si>
  <si>
    <r>
      <t>(</t>
    </r>
    <r>
      <rPr>
        <sz val="9"/>
        <rFont val="굴림체"/>
        <family val="3"/>
        <charset val="129"/>
      </rPr>
      <t>시청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</si>
  <si>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축중계설치및해체</t>
    </r>
  </si>
  <si>
    <r>
      <rPr>
        <sz val="9"/>
        <rFont val="굴림체"/>
        <family val="3"/>
        <charset val="129"/>
      </rPr>
      <t>지반조사</t>
    </r>
  </si>
  <si>
    <r>
      <rPr>
        <sz val="9"/>
        <rFont val="굴림체"/>
        <family val="3"/>
        <charset val="129"/>
      </rPr>
      <t>관급자재관리비</t>
    </r>
  </si>
  <si>
    <r>
      <t>41</t>
    </r>
    <r>
      <rPr>
        <sz val="9"/>
        <rFont val="굴림체"/>
        <family val="3"/>
        <charset val="129"/>
      </rPr>
      <t>개월</t>
    </r>
  </si>
  <si>
    <r>
      <rPr>
        <sz val="9"/>
        <rFont val="굴림체"/>
        <family val="3"/>
        <charset val="129"/>
      </rPr>
      <t>제요율적용제외공종</t>
    </r>
  </si>
  <si>
    <r>
      <rPr>
        <sz val="9"/>
        <rFont val="굴림체"/>
        <family val="3"/>
        <charset val="129"/>
      </rPr>
      <t>시공상세도작성비</t>
    </r>
  </si>
  <si>
    <r>
      <rPr>
        <sz val="9"/>
        <rFont val="굴림체"/>
        <family val="3"/>
        <charset val="129"/>
      </rPr>
      <t>시공상세도작성</t>
    </r>
  </si>
  <si>
    <r>
      <t>(</t>
    </r>
    <r>
      <rPr>
        <sz val="9"/>
        <rFont val="굴림체"/>
        <family val="3"/>
        <charset val="129"/>
      </rPr>
      <t>단순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</si>
  <si>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장</t>
    </r>
  </si>
  <si>
    <r>
      <rPr>
        <sz val="9"/>
        <rFont val="굴림체"/>
        <family val="3"/>
        <charset val="129"/>
      </rPr>
      <t>시운전비</t>
    </r>
  </si>
  <si>
    <r>
      <rPr>
        <sz val="9"/>
        <rFont val="굴림체"/>
        <family val="3"/>
        <charset val="129"/>
      </rPr>
      <t>품질관리비</t>
    </r>
  </si>
  <si>
    <r>
      <rPr>
        <sz val="9"/>
        <rFont val="굴림체"/>
        <family val="3"/>
        <charset val="129"/>
      </rPr>
      <t>품질시험비</t>
    </r>
  </si>
  <si>
    <r>
      <rPr>
        <sz val="9"/>
        <rFont val="굴림체"/>
        <family val="3"/>
        <charset val="129"/>
      </rPr>
      <t>품질관리활동비</t>
    </r>
  </si>
  <si>
    <r>
      <rPr>
        <sz val="9"/>
        <rFont val="굴림체"/>
        <family val="3"/>
        <charset val="129"/>
      </rPr>
      <t>건설기술인인건비</t>
    </r>
  </si>
  <si>
    <r>
      <rPr>
        <sz val="9"/>
        <rFont val="굴림체"/>
        <family val="3"/>
        <charset val="129"/>
      </rPr>
      <t>문석작성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관리비용</t>
    </r>
  </si>
  <si>
    <r>
      <rPr>
        <sz val="9"/>
        <rFont val="굴림체"/>
        <family val="3"/>
        <charset val="129"/>
      </rPr>
      <t>교육훈련비용</t>
    </r>
  </si>
  <si>
    <r>
      <rPr>
        <sz val="9"/>
        <rFont val="굴림체"/>
        <family val="3"/>
        <charset val="129"/>
      </rPr>
      <t>품질검사비</t>
    </r>
  </si>
  <si>
    <r>
      <rPr>
        <sz val="9"/>
        <rFont val="굴림체"/>
        <family val="3"/>
        <charset val="129"/>
      </rPr>
      <t>그밖의비용</t>
    </r>
  </si>
  <si>
    <r>
      <rPr>
        <sz val="9"/>
        <rFont val="굴림체"/>
        <family val="3"/>
        <charset val="129"/>
      </rPr>
      <t>안전관리비</t>
    </r>
  </si>
  <si>
    <r>
      <rPr>
        <sz val="9"/>
        <rFont val="굴림체"/>
        <family val="3"/>
        <charset val="129"/>
      </rPr>
      <t>안전관리계획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작성비용</t>
    </r>
  </si>
  <si>
    <r>
      <rPr>
        <sz val="9"/>
        <rFont val="굴림체"/>
        <family val="3"/>
        <charset val="129"/>
      </rPr>
      <t>안전관리계획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검토비용</t>
    </r>
  </si>
  <si>
    <r>
      <rPr>
        <sz val="9"/>
        <rFont val="굴림체"/>
        <family val="3"/>
        <charset val="129"/>
      </rPr>
      <t>안전점검비</t>
    </r>
  </si>
  <si>
    <r>
      <rPr>
        <sz val="9"/>
        <rFont val="굴림체"/>
        <family val="3"/>
        <charset val="129"/>
      </rPr>
      <t>스마트안전장비및시스템</t>
    </r>
    <r>
      <rPr>
        <sz val="9"/>
        <rFont val="Arial Narrow"/>
        <family val="2"/>
      </rPr>
      <t>(CCTV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운영비용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</si>
  <si>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</si>
  <si>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설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</si>
  <si>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조립말비계</t>
    </r>
    <r>
      <rPr>
        <sz val="9"/>
        <rFont val="Arial Narrow"/>
        <family val="2"/>
      </rPr>
      <t xml:space="preserve"> (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)</t>
    </r>
  </si>
  <si>
    <r>
      <t>3</t>
    </r>
    <r>
      <rPr>
        <sz val="9"/>
        <rFont val="굴림체"/>
        <family val="3"/>
        <charset val="129"/>
      </rPr>
      <t>개월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단</t>
    </r>
    <r>
      <rPr>
        <sz val="9"/>
        <rFont val="Arial Narrow"/>
        <family val="2"/>
      </rPr>
      <t>,4m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</si>
  <si>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조립말비계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이동식</t>
    </r>
    <r>
      <rPr>
        <sz val="9"/>
        <rFont val="Arial Narrow"/>
        <family val="2"/>
      </rPr>
      <t>)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해체</t>
    </r>
  </si>
  <si>
    <r>
      <rPr>
        <sz val="9"/>
        <rFont val="굴림체"/>
        <family val="3"/>
        <charset val="129"/>
      </rPr>
      <t>높이</t>
    </r>
    <r>
      <rPr>
        <sz val="9"/>
        <rFont val="Arial Narrow"/>
        <family val="2"/>
      </rPr>
      <t xml:space="preserve"> 6m, 3</t>
    </r>
    <r>
      <rPr>
        <sz val="9"/>
        <rFont val="굴림체"/>
        <family val="3"/>
        <charset val="129"/>
      </rPr>
      <t>개월</t>
    </r>
  </si>
  <si>
    <r>
      <rPr>
        <sz val="9"/>
        <rFont val="굴림체"/>
        <family val="3"/>
        <charset val="129"/>
      </rPr>
      <t>높이</t>
    </r>
    <r>
      <rPr>
        <sz val="9"/>
        <rFont val="Arial Narrow"/>
        <family val="2"/>
      </rPr>
      <t xml:space="preserve"> 8m, 3</t>
    </r>
    <r>
      <rPr>
        <sz val="9"/>
        <rFont val="굴림체"/>
        <family val="3"/>
        <charset val="129"/>
      </rPr>
      <t>개월</t>
    </r>
  </si>
  <si>
    <r>
      <rPr>
        <sz val="9"/>
        <rFont val="굴림체"/>
        <family val="3"/>
        <charset val="129"/>
      </rPr>
      <t>시스템비계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해체</t>
    </r>
  </si>
  <si>
    <r>
      <t>10m</t>
    </r>
    <r>
      <rPr>
        <sz val="9"/>
        <rFont val="굴림체"/>
        <family val="3"/>
        <charset val="129"/>
      </rPr>
      <t>이하</t>
    </r>
  </si>
  <si>
    <r>
      <t>10m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 0.6-1.2m</t>
    </r>
  </si>
  <si>
    <r>
      <rPr>
        <sz val="9"/>
        <rFont val="굴림체"/>
        <family val="3"/>
        <charset val="129"/>
      </rPr>
      <t>공</t>
    </r>
    <r>
      <rPr>
        <sz val="9"/>
        <rFont val="Arial Narrow"/>
        <family val="2"/>
      </rPr>
      <t>M3</t>
    </r>
  </si>
  <si>
    <r>
      <rPr>
        <sz val="9"/>
        <rFont val="굴림체"/>
        <family val="3"/>
        <charset val="129"/>
      </rPr>
      <t>평</t>
    </r>
    <r>
      <rPr>
        <sz val="9"/>
        <rFont val="Arial Narrow"/>
        <family val="2"/>
      </rPr>
      <t>.</t>
    </r>
    <r>
      <rPr>
        <sz val="9"/>
        <rFont val="굴림체"/>
        <family val="3"/>
        <charset val="129"/>
      </rPr>
      <t>귀규준틀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철거</t>
    </r>
  </si>
  <si>
    <r>
      <rPr>
        <sz val="9"/>
        <rFont val="굴림체"/>
        <family val="3"/>
        <charset val="129"/>
      </rPr>
      <t>귀규준틀</t>
    </r>
  </si>
  <si>
    <r>
      <rPr>
        <sz val="9"/>
        <rFont val="굴림체"/>
        <family val="3"/>
        <charset val="129"/>
      </rPr>
      <t>평규준틀</t>
    </r>
  </si>
  <si>
    <r>
      <rPr>
        <sz val="9"/>
        <rFont val="굴림체"/>
        <family val="3"/>
        <charset val="129"/>
      </rPr>
      <t>현장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정리</t>
    </r>
  </si>
  <si>
    <r>
      <t>RC</t>
    </r>
    <r>
      <rPr>
        <sz val="9"/>
        <rFont val="굴림체"/>
        <family val="3"/>
        <charset val="129"/>
      </rPr>
      <t>조</t>
    </r>
  </si>
  <si>
    <r>
      <rPr>
        <sz val="9"/>
        <rFont val="굴림체"/>
        <family val="3"/>
        <charset val="129"/>
      </rPr>
      <t>살수</t>
    </r>
  </si>
  <si>
    <r>
      <rPr>
        <b/>
        <sz val="9"/>
        <rFont val="굴림체"/>
        <family val="3"/>
        <charset val="129"/>
      </rPr>
      <t>철근콘크리트공사</t>
    </r>
  </si>
  <si>
    <r>
      <rPr>
        <sz val="9"/>
        <rFont val="굴림체"/>
        <family val="3"/>
        <charset val="129"/>
      </rPr>
      <t>무근콘크리트타설</t>
    </r>
    <r>
      <rPr>
        <sz val="9"/>
        <rFont val="Arial Narrow"/>
        <family val="2"/>
      </rPr>
      <t>/1</t>
    </r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</si>
  <si>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슬럼프</t>
    </r>
    <r>
      <rPr>
        <sz val="9"/>
        <rFont val="Arial Narrow"/>
        <family val="2"/>
      </rPr>
      <t>8-12/200m3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</si>
  <si>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철근콘크리트타설</t>
    </r>
    <r>
      <rPr>
        <sz val="9"/>
        <rFont val="Arial Narrow"/>
        <family val="2"/>
      </rPr>
      <t>/1</t>
    </r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</si>
  <si>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양호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슬럼프</t>
    </r>
    <r>
      <rPr>
        <sz val="9"/>
        <rFont val="Arial Narrow"/>
        <family val="2"/>
      </rPr>
      <t>15</t>
    </r>
    <r>
      <rPr>
        <sz val="9"/>
        <rFont val="굴림체"/>
        <family val="3"/>
        <charset val="129"/>
      </rPr>
      <t>이상</t>
    </r>
    <r>
      <rPr>
        <sz val="9"/>
        <rFont val="Arial Narrow"/>
        <family val="2"/>
      </rPr>
      <t>200m3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</si>
  <si>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 0-7m</t>
    </r>
    <r>
      <rPr>
        <sz val="9"/>
        <rFont val="굴림체"/>
        <family val="3"/>
        <charset val="129"/>
      </rPr>
      <t>이하</t>
    </r>
  </si>
  <si>
    <r>
      <rPr>
        <b/>
        <sz val="9"/>
        <rFont val="굴림체"/>
        <family val="3"/>
        <charset val="129"/>
      </rPr>
      <t>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골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</si>
  <si>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t>H</t>
    </r>
    <r>
      <rPr>
        <sz val="9"/>
        <rFont val="굴림체"/>
        <family val="3"/>
        <charset val="129"/>
      </rPr>
      <t>형강</t>
    </r>
  </si>
  <si>
    <r>
      <t xml:space="preserve">SS275, 200*200*8*12mm, </t>
    </r>
    <r>
      <rPr>
        <sz val="9"/>
        <rFont val="굴림체"/>
        <family val="3"/>
        <charset val="129"/>
      </rPr>
      <t>현장도착도</t>
    </r>
  </si>
  <si>
    <r>
      <t xml:space="preserve">SS275, 488*300*11*18mm, </t>
    </r>
    <r>
      <rPr>
        <sz val="9"/>
        <rFont val="굴림체"/>
        <family val="3"/>
        <charset val="129"/>
      </rPr>
      <t>현장도착도</t>
    </r>
  </si>
  <si>
    <r>
      <rPr>
        <sz val="9"/>
        <rFont val="굴림체"/>
        <family val="3"/>
        <charset val="129"/>
      </rPr>
      <t>ㄱ형강</t>
    </r>
  </si>
  <si>
    <r>
      <rPr>
        <sz val="9"/>
        <rFont val="굴림체"/>
        <family val="3"/>
        <charset val="129"/>
      </rPr>
      <t>ㄱ형강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등변</t>
    </r>
    <r>
      <rPr>
        <sz val="9"/>
        <rFont val="Arial Narrow"/>
        <family val="2"/>
      </rPr>
      <t>, 75*75*6mm</t>
    </r>
  </si>
  <si>
    <r>
      <rPr>
        <sz val="9"/>
        <rFont val="굴림체"/>
        <family val="3"/>
        <charset val="129"/>
      </rPr>
      <t>일반구조용압연강판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</si>
  <si>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12mm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</si>
  <si>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16mm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</si>
  <si>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20mm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</si>
  <si>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6.0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7.0mm</t>
    </r>
  </si>
  <si>
    <r>
      <rPr>
        <sz val="9"/>
        <rFont val="굴림체"/>
        <family val="3"/>
        <charset val="129"/>
      </rPr>
      <t>일반구조용압연강판</t>
    </r>
    <r>
      <rPr>
        <sz val="9"/>
        <rFont val="Arial Narrow"/>
        <family val="2"/>
      </rPr>
      <t>, 10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20mm</t>
    </r>
  </si>
  <si>
    <r>
      <rPr>
        <sz val="9"/>
        <rFont val="굴림체"/>
        <family val="3"/>
        <charset val="129"/>
      </rPr>
      <t>철골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조립</t>
    </r>
  </si>
  <si>
    <r>
      <t xml:space="preserve">Rolled shape, 60ton 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</si>
  <si>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철골세우기</t>
    </r>
    <r>
      <rPr>
        <sz val="9"/>
        <rFont val="Arial Narrow"/>
        <family val="2"/>
      </rPr>
      <t>/6</t>
    </r>
    <r>
      <rPr>
        <sz val="9"/>
        <rFont val="굴림체"/>
        <family val="3"/>
        <charset val="129"/>
      </rPr>
      <t>층미만</t>
    </r>
  </si>
  <si>
    <r>
      <rPr>
        <sz val="9"/>
        <rFont val="굴림체"/>
        <family val="3"/>
        <charset val="129"/>
      </rPr>
      <t>강재총사용량</t>
    </r>
    <r>
      <rPr>
        <sz val="9"/>
        <rFont val="Arial Narrow"/>
        <family val="2"/>
      </rPr>
      <t xml:space="preserve"> 80ton</t>
    </r>
    <r>
      <rPr>
        <sz val="9"/>
        <rFont val="굴림체"/>
        <family val="3"/>
        <charset val="129"/>
      </rPr>
      <t>미만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㎡당</t>
    </r>
    <r>
      <rPr>
        <sz val="9"/>
        <rFont val="Arial Narrow"/>
        <family val="2"/>
      </rPr>
      <t xml:space="preserve"> 50kg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</si>
  <si>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고장력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본조임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표준단가</t>
    </r>
  </si>
  <si>
    <r>
      <t>50</t>
    </r>
    <r>
      <rPr>
        <sz val="9"/>
        <rFont val="굴림체"/>
        <family val="3"/>
        <charset val="129"/>
      </rPr>
      <t>본</t>
    </r>
    <r>
      <rPr>
        <sz val="9"/>
        <rFont val="Arial Narrow"/>
        <family val="2"/>
      </rPr>
      <t xml:space="preserve">/t </t>
    </r>
    <r>
      <rPr>
        <sz val="9"/>
        <rFont val="굴림체"/>
        <family val="3"/>
        <charset val="129"/>
      </rPr>
      <t>미만</t>
    </r>
  </si>
  <si>
    <r>
      <rPr>
        <sz val="9"/>
        <rFont val="굴림체"/>
        <family val="3"/>
        <charset val="129"/>
      </rPr>
      <t>고장력볼트</t>
    </r>
  </si>
  <si>
    <r>
      <rPr>
        <sz val="9"/>
        <rFont val="굴림체"/>
        <family val="3"/>
        <charset val="129"/>
      </rPr>
      <t>고장력볼트</t>
    </r>
    <r>
      <rPr>
        <sz val="9"/>
        <rFont val="Arial Narrow"/>
        <family val="2"/>
      </rPr>
      <t>, F10T, M24*70mm</t>
    </r>
  </si>
  <si>
    <r>
      <rPr>
        <sz val="9"/>
        <rFont val="굴림체"/>
        <family val="3"/>
        <charset val="129"/>
      </rPr>
      <t>앵커볼트</t>
    </r>
  </si>
  <si>
    <r>
      <rPr>
        <sz val="9"/>
        <rFont val="굴림체"/>
        <family val="3"/>
        <charset val="129"/>
      </rPr>
      <t>앵커볼트</t>
    </r>
    <r>
      <rPr>
        <sz val="9"/>
        <rFont val="Arial Narrow"/>
        <family val="2"/>
      </rPr>
      <t>, M16*300mm</t>
    </r>
  </si>
  <si>
    <r>
      <rPr>
        <sz val="9"/>
        <rFont val="굴림체"/>
        <family val="3"/>
        <charset val="129"/>
      </rPr>
      <t>앵커볼트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</si>
  <si>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>16mm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</si>
  <si>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캐미칼앵커</t>
    </r>
  </si>
  <si>
    <r>
      <rPr>
        <sz val="9"/>
        <rFont val="굴림체"/>
        <family val="3"/>
        <charset val="129"/>
      </rPr>
      <t>캐미칼앵커</t>
    </r>
    <r>
      <rPr>
        <sz val="9"/>
        <rFont val="Arial Narrow"/>
        <family val="2"/>
      </rPr>
      <t>, M20*L170mm</t>
    </r>
  </si>
  <si>
    <r>
      <rPr>
        <sz val="9"/>
        <rFont val="굴림체"/>
        <family val="3"/>
        <charset val="129"/>
      </rPr>
      <t>캐미칼앵커</t>
    </r>
    <r>
      <rPr>
        <sz val="9"/>
        <rFont val="Arial Narrow"/>
        <family val="2"/>
      </rPr>
      <t>, M12*L110mm</t>
    </r>
  </si>
  <si>
    <r>
      <rPr>
        <sz val="9"/>
        <rFont val="굴림체"/>
        <family val="3"/>
        <charset val="129"/>
      </rPr>
      <t>케미컬볼트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</si>
  <si>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∮</t>
    </r>
    <r>
      <rPr>
        <sz val="9"/>
        <rFont val="Arial Narrow"/>
        <family val="2"/>
      </rPr>
      <t xml:space="preserve">16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</si>
  <si>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케미칼볼트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</si>
  <si>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∮</t>
    </r>
    <r>
      <rPr>
        <sz val="9"/>
        <rFont val="Arial Narrow"/>
        <family val="2"/>
      </rPr>
      <t xml:space="preserve">20 </t>
    </r>
    <r>
      <rPr>
        <sz val="9"/>
        <rFont val="굴림체"/>
        <family val="3"/>
        <charset val="129"/>
      </rPr>
      <t>이하</t>
    </r>
  </si>
  <si>
    <r>
      <rPr>
        <b/>
        <sz val="9"/>
        <rFont val="굴림체"/>
        <family val="3"/>
        <charset val="129"/>
      </rPr>
      <t>조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적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</si>
  <si>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미장벽돌</t>
    </r>
  </si>
  <si>
    <r>
      <rPr>
        <sz val="9"/>
        <rFont val="굴림체"/>
        <family val="3"/>
        <charset val="129"/>
      </rPr>
      <t>미장벽돌</t>
    </r>
    <r>
      <rPr>
        <sz val="9"/>
        <rFont val="Arial Narrow"/>
        <family val="2"/>
      </rPr>
      <t xml:space="preserve">, IS2000, </t>
    </r>
    <r>
      <rPr>
        <sz val="9"/>
        <rFont val="굴림체"/>
        <family val="3"/>
        <charset val="129"/>
      </rPr>
      <t>환원</t>
    </r>
  </si>
  <si>
    <r>
      <rPr>
        <sz val="9"/>
        <rFont val="굴림체"/>
        <family val="3"/>
        <charset val="129"/>
      </rPr>
      <t>콘크리트벽돌</t>
    </r>
  </si>
  <si>
    <r>
      <rPr>
        <sz val="9"/>
        <rFont val="굴림체"/>
        <family val="3"/>
        <charset val="129"/>
      </rPr>
      <t>콘크리트벽돌</t>
    </r>
    <r>
      <rPr>
        <sz val="9"/>
        <rFont val="Arial Narrow"/>
        <family val="2"/>
      </rPr>
      <t xml:space="preserve">, 190*57*90mm, 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, C</t>
    </r>
    <r>
      <rPr>
        <sz val="9"/>
        <rFont val="굴림체"/>
        <family val="3"/>
        <charset val="129"/>
      </rPr>
      <t>종</t>
    </r>
    <r>
      <rPr>
        <sz val="9"/>
        <rFont val="Arial Narrow"/>
        <family val="2"/>
      </rPr>
      <t>2</t>
    </r>
    <r>
      <rPr>
        <sz val="9"/>
        <rFont val="굴림체"/>
        <family val="3"/>
        <charset val="129"/>
      </rPr>
      <t>급</t>
    </r>
  </si>
  <si>
    <r>
      <rPr>
        <sz val="9"/>
        <rFont val="굴림체"/>
        <family val="3"/>
        <charset val="129"/>
      </rPr>
      <t>시멘트벽돌</t>
    </r>
    <r>
      <rPr>
        <sz val="9"/>
        <rFont val="Arial Narrow"/>
        <family val="2"/>
      </rPr>
      <t>(0.5B)</t>
    </r>
  </si>
  <si>
    <r>
      <t xml:space="preserve">3.6m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</si>
  <si>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치장벽돌</t>
    </r>
    <r>
      <rPr>
        <sz val="9"/>
        <rFont val="Arial Narrow"/>
        <family val="2"/>
      </rPr>
      <t xml:space="preserve">(1.0B </t>
    </r>
    <r>
      <rPr>
        <sz val="9"/>
        <rFont val="굴림체"/>
        <family val="3"/>
        <charset val="129"/>
      </rPr>
      <t>쌓기</t>
    </r>
    <r>
      <rPr>
        <sz val="9"/>
        <rFont val="Arial Narrow"/>
        <family val="2"/>
      </rPr>
      <t>)</t>
    </r>
  </si>
  <si>
    <r>
      <t xml:space="preserve">3.6m </t>
    </r>
    <r>
      <rPr>
        <sz val="9"/>
        <rFont val="굴림체"/>
        <family val="3"/>
        <charset val="129"/>
      </rPr>
      <t>초과</t>
    </r>
  </si>
  <si>
    <r>
      <rPr>
        <sz val="9"/>
        <rFont val="굴림체"/>
        <family val="3"/>
        <charset val="129"/>
      </rPr>
      <t>벽돌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운반</t>
    </r>
  </si>
  <si>
    <r>
      <t>1</t>
    </r>
    <r>
      <rPr>
        <sz val="9"/>
        <rFont val="굴림체"/>
        <family val="3"/>
        <charset val="129"/>
      </rPr>
      <t>층</t>
    </r>
  </si>
  <si>
    <r>
      <rPr>
        <sz val="9"/>
        <rFont val="굴림체"/>
        <family val="3"/>
        <charset val="129"/>
      </rPr>
      <t>천매</t>
    </r>
  </si>
  <si>
    <r>
      <t>2</t>
    </r>
    <r>
      <rPr>
        <sz val="9"/>
        <rFont val="굴림체"/>
        <family val="3"/>
        <charset val="129"/>
      </rPr>
      <t>층</t>
    </r>
  </si>
  <si>
    <r>
      <rPr>
        <b/>
        <sz val="9"/>
        <rFont val="굴림체"/>
        <family val="3"/>
        <charset val="129"/>
      </rPr>
      <t>방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</si>
  <si>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시트방수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개량아스팔트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시트</t>
    </r>
  </si>
  <si>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고무아스팔트방수시트</t>
    </r>
    <r>
      <rPr>
        <sz val="9"/>
        <rFont val="Arial Narrow"/>
        <family val="2"/>
      </rPr>
      <t xml:space="preserve"> 3.0mm</t>
    </r>
  </si>
  <si>
    <r>
      <rPr>
        <sz val="9"/>
        <rFont val="굴림체"/>
        <family val="3"/>
        <charset val="129"/>
      </rPr>
      <t>수직부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특수한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경우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고무아스팔트방수시트</t>
    </r>
    <r>
      <rPr>
        <sz val="9"/>
        <rFont val="Arial Narrow"/>
        <family val="2"/>
      </rPr>
      <t xml:space="preserve"> 3.0mm</t>
    </r>
  </si>
  <si>
    <r>
      <rPr>
        <sz val="9"/>
        <rFont val="굴림체"/>
        <family val="3"/>
        <charset val="129"/>
      </rPr>
      <t>시멘트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액체방수</t>
    </r>
  </si>
  <si>
    <r>
      <rPr>
        <sz val="9"/>
        <rFont val="굴림체"/>
        <family val="3"/>
        <charset val="129"/>
      </rPr>
      <t>바닥</t>
    </r>
  </si>
  <si>
    <r>
      <rPr>
        <sz val="9"/>
        <rFont val="굴림체"/>
        <family val="3"/>
        <charset val="129"/>
      </rPr>
      <t>보호모르타르</t>
    </r>
    <r>
      <rPr>
        <sz val="9"/>
        <rFont val="Arial Narrow"/>
        <family val="2"/>
      </rPr>
      <t xml:space="preserve"> / </t>
    </r>
    <r>
      <rPr>
        <sz val="9"/>
        <rFont val="굴림체"/>
        <family val="3"/>
        <charset val="129"/>
      </rPr>
      <t>바닥</t>
    </r>
  </si>
  <si>
    <r>
      <rPr>
        <sz val="9"/>
        <rFont val="굴림체"/>
        <family val="3"/>
        <charset val="129"/>
      </rPr>
      <t>콘크리트면</t>
    </r>
    <r>
      <rPr>
        <sz val="9"/>
        <rFont val="Arial Narrow"/>
        <family val="2"/>
      </rPr>
      <t>, 30mm</t>
    </r>
  </si>
  <si>
    <r>
      <rPr>
        <sz val="9"/>
        <rFont val="굴림체"/>
        <family val="3"/>
        <charset val="129"/>
      </rPr>
      <t>신축줄눈</t>
    </r>
  </si>
  <si>
    <r>
      <rPr>
        <sz val="9"/>
        <rFont val="굴림체"/>
        <family val="3"/>
        <charset val="129"/>
      </rPr>
      <t>옥상</t>
    </r>
    <r>
      <rPr>
        <sz val="9"/>
        <rFont val="Arial Narrow"/>
        <family val="2"/>
      </rPr>
      <t>, SAW CUT+</t>
    </r>
    <r>
      <rPr>
        <sz val="9"/>
        <rFont val="굴림체"/>
        <family val="3"/>
        <charset val="129"/>
      </rPr>
      <t>코킹</t>
    </r>
  </si>
  <si>
    <r>
      <rPr>
        <sz val="9"/>
        <rFont val="굴림체"/>
        <family val="3"/>
        <charset val="129"/>
      </rPr>
      <t>수밀코킹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삼각</t>
    </r>
    <r>
      <rPr>
        <sz val="9"/>
        <rFont val="Arial Narrow"/>
        <family val="2"/>
      </rPr>
      <t>)</t>
    </r>
  </si>
  <si>
    <r>
      <t xml:space="preserve">5mm×5mm </t>
    </r>
    <r>
      <rPr>
        <sz val="9"/>
        <rFont val="굴림체"/>
        <family val="3"/>
        <charset val="129"/>
      </rPr>
      <t>내곰팡이성</t>
    </r>
  </si>
  <si>
    <r>
      <rPr>
        <sz val="9"/>
        <rFont val="굴림체"/>
        <family val="3"/>
        <charset val="129"/>
      </rPr>
      <t>수밀코킹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사각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</si>
  <si>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금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속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</si>
  <si>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t>ned zink(nova)/</t>
    </r>
    <r>
      <rPr>
        <sz val="9"/>
        <rFont val="굴림체"/>
        <family val="3"/>
        <charset val="129"/>
      </rPr>
      <t>지붕</t>
    </r>
  </si>
  <si>
    <r>
      <t xml:space="preserve">0.7T, @430 </t>
    </r>
    <r>
      <rPr>
        <sz val="9"/>
        <rFont val="굴림체"/>
        <family val="3"/>
        <charset val="129"/>
      </rPr>
      <t>돌출잇기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하지틀포함</t>
    </r>
    <r>
      <rPr>
        <sz val="9"/>
        <rFont val="Arial Narrow"/>
        <family val="2"/>
      </rPr>
      <t>)</t>
    </r>
  </si>
  <si>
    <r>
      <t>ned zink(nova)/</t>
    </r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천정</t>
    </r>
  </si>
  <si>
    <r>
      <t xml:space="preserve">0.7T, @430 </t>
    </r>
    <r>
      <rPr>
        <sz val="9"/>
        <rFont val="굴림체"/>
        <family val="3"/>
        <charset val="129"/>
      </rPr>
      <t>평잇기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하지틀포함</t>
    </r>
    <r>
      <rPr>
        <sz val="9"/>
        <rFont val="Arial Narrow"/>
        <family val="2"/>
      </rPr>
      <t>)</t>
    </r>
  </si>
  <si>
    <r>
      <t>ned zink(nova)/</t>
    </r>
    <r>
      <rPr>
        <sz val="9"/>
        <rFont val="굴림체"/>
        <family val="3"/>
        <charset val="129"/>
      </rPr>
      <t>후레싱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</si>
  <si>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. W130*3t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</si>
  <si>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천장</t>
    </r>
    <r>
      <rPr>
        <sz val="9"/>
        <rFont val="Arial Narrow"/>
        <family val="2"/>
      </rPr>
      <t>. W102*2t</t>
    </r>
  </si>
  <si>
    <r>
      <rPr>
        <sz val="9"/>
        <rFont val="굴림체"/>
        <family val="3"/>
        <charset val="129"/>
      </rPr>
      <t>지붕바닥</t>
    </r>
    <r>
      <rPr>
        <sz val="9"/>
        <rFont val="Arial Narrow"/>
        <family val="2"/>
      </rPr>
      <t>. W350*150t  PC</t>
    </r>
    <r>
      <rPr>
        <sz val="9"/>
        <rFont val="굴림체"/>
        <family val="3"/>
        <charset val="129"/>
      </rPr>
      <t>판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</si>
  <si>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</t>
    </r>
    <r>
      <rPr>
        <sz val="9"/>
        <rFont val="Arial Narrow"/>
        <family val="2"/>
      </rPr>
      <t>. W102*2t</t>
    </r>
  </si>
  <si>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>. W120*2t SST</t>
    </r>
  </si>
  <si>
    <r>
      <rPr>
        <sz val="9"/>
        <rFont val="굴림체"/>
        <family val="3"/>
        <charset val="129"/>
      </rPr>
      <t>스테인리스점검용사다리</t>
    </r>
  </si>
  <si>
    <r>
      <rPr>
        <sz val="9"/>
        <rFont val="굴림체"/>
        <family val="3"/>
        <charset val="129"/>
      </rPr>
      <t>스테인리스점검용안전사다리</t>
    </r>
    <r>
      <rPr>
        <sz val="9"/>
        <rFont val="Arial Narrow"/>
        <family val="2"/>
      </rPr>
      <t>/H=9.5M</t>
    </r>
  </si>
  <si>
    <r>
      <rPr>
        <sz val="9"/>
        <rFont val="굴림체"/>
        <family val="3"/>
        <charset val="129"/>
      </rPr>
      <t>악세스후로아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전도성타일마감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</si>
  <si>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스틸판넬</t>
    </r>
    <r>
      <rPr>
        <sz val="9"/>
        <rFont val="Arial Narrow"/>
        <family val="2"/>
      </rPr>
      <t xml:space="preserve"> 600</t>
    </r>
    <r>
      <rPr>
        <sz val="9"/>
        <rFont val="굴림체"/>
        <family val="3"/>
        <charset val="129"/>
      </rPr>
      <t>각</t>
    </r>
    <r>
      <rPr>
        <sz val="9"/>
        <rFont val="Arial Narrow"/>
        <family val="2"/>
      </rPr>
      <t xml:space="preserve"> t=3.0, </t>
    </r>
    <r>
      <rPr>
        <sz val="9"/>
        <rFont val="굴림체"/>
        <family val="3"/>
        <charset val="129"/>
      </rPr>
      <t>시공도</t>
    </r>
  </si>
  <si>
    <r>
      <rPr>
        <sz val="9"/>
        <rFont val="굴림체"/>
        <family val="3"/>
        <charset val="129"/>
      </rPr>
      <t>익스팬션죠인트파라펫커버</t>
    </r>
  </si>
  <si>
    <r>
      <t xml:space="preserve">W=730, 0.8T </t>
    </r>
    <r>
      <rPr>
        <sz val="9"/>
        <rFont val="굴림체"/>
        <family val="3"/>
        <charset val="129"/>
      </rPr>
      <t>불소수지강판</t>
    </r>
  </si>
  <si>
    <r>
      <rPr>
        <b/>
        <sz val="9"/>
        <rFont val="굴림체"/>
        <family val="3"/>
        <charset val="129"/>
      </rPr>
      <t>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장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</si>
  <si>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콘크리트면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전면마감</t>
    </r>
  </si>
  <si>
    <r>
      <t xml:space="preserve">3.6m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벽체</t>
    </r>
  </si>
  <si>
    <r>
      <t xml:space="preserve">3.6m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천장</t>
    </r>
  </si>
  <si>
    <r>
      <rPr>
        <sz val="9"/>
        <rFont val="굴림체"/>
        <family val="3"/>
        <charset val="129"/>
      </rPr>
      <t>시멘트모르타르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바름</t>
    </r>
    <r>
      <rPr>
        <sz val="9"/>
        <rFont val="Arial Narrow"/>
        <family val="2"/>
      </rPr>
      <t>(3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)</t>
    </r>
  </si>
  <si>
    <r>
      <t xml:space="preserve">3.6m 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</t>
    </r>
  </si>
  <si>
    <r>
      <rPr>
        <sz val="9"/>
        <rFont val="굴림체"/>
        <family val="3"/>
        <charset val="129"/>
      </rPr>
      <t>조면처리</t>
    </r>
  </si>
  <si>
    <r>
      <rPr>
        <sz val="9"/>
        <rFont val="굴림체"/>
        <family val="3"/>
        <charset val="129"/>
      </rPr>
      <t>기계미장</t>
    </r>
  </si>
  <si>
    <r>
      <rPr>
        <sz val="9"/>
        <rFont val="굴림체"/>
        <family val="3"/>
        <charset val="129"/>
      </rPr>
      <t>창호주위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모르타르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충전</t>
    </r>
  </si>
  <si>
    <r>
      <rPr>
        <b/>
        <sz val="9"/>
        <rFont val="굴림체"/>
        <family val="3"/>
        <charset val="129"/>
      </rPr>
      <t>창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호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</si>
  <si>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t>ASH01[</t>
    </r>
    <r>
      <rPr>
        <sz val="9"/>
        <rFont val="굴림체"/>
        <family val="3"/>
        <charset val="129"/>
      </rPr>
      <t>칼라알루미늄단열셔터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내풍압용</t>
    </r>
    <r>
      <rPr>
        <sz val="9"/>
        <rFont val="Arial Narrow"/>
        <family val="2"/>
      </rPr>
      <t>]</t>
    </r>
  </si>
  <si>
    <r>
      <t>HG01[75mm</t>
    </r>
    <r>
      <rPr>
        <sz val="9"/>
        <rFont val="굴림체"/>
        <family val="3"/>
        <charset val="129"/>
      </rPr>
      <t>판넬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슬라이딩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행거도어</t>
    </r>
    <r>
      <rPr>
        <sz val="9"/>
        <rFont val="Arial Narrow"/>
        <family val="2"/>
      </rPr>
      <t>]</t>
    </r>
  </si>
  <si>
    <r>
      <t xml:space="preserve">SD01[240*45*1.6, </t>
    </r>
    <r>
      <rPr>
        <sz val="9"/>
        <rFont val="굴림체"/>
        <family val="3"/>
        <charset val="129"/>
      </rPr>
      <t>철제후레임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분체도장</t>
    </r>
    <r>
      <rPr>
        <sz val="9"/>
        <rFont val="Arial Narrow"/>
        <family val="2"/>
      </rPr>
      <t>]</t>
    </r>
  </si>
  <si>
    <r>
      <t xml:space="preserve">SD02[240*45*1.6, </t>
    </r>
    <r>
      <rPr>
        <sz val="9"/>
        <rFont val="굴림체"/>
        <family val="3"/>
        <charset val="129"/>
      </rPr>
      <t>철제후레임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분체도장</t>
    </r>
    <r>
      <rPr>
        <sz val="9"/>
        <rFont val="Arial Narrow"/>
        <family val="2"/>
      </rPr>
      <t>]</t>
    </r>
  </si>
  <si>
    <r>
      <rPr>
        <sz val="9"/>
        <rFont val="굴림체"/>
        <family val="3"/>
        <charset val="129"/>
      </rPr>
      <t>강화유리문</t>
    </r>
  </si>
  <si>
    <r>
      <rPr>
        <sz val="9"/>
        <rFont val="굴림체"/>
        <family val="3"/>
        <charset val="129"/>
      </rPr>
      <t>유리문</t>
    </r>
    <r>
      <rPr>
        <sz val="9"/>
        <rFont val="Arial Narrow"/>
        <family val="2"/>
      </rPr>
      <t xml:space="preserve">, 12*800*2150mm, </t>
    </r>
    <r>
      <rPr>
        <sz val="9"/>
        <rFont val="굴림체"/>
        <family val="3"/>
        <charset val="129"/>
      </rPr>
      <t>칼라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세이프강화도어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손보호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</si>
  <si>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강화유리문손잡이</t>
    </r>
  </si>
  <si>
    <r>
      <rPr>
        <sz val="9"/>
        <rFont val="굴림체"/>
        <family val="3"/>
        <charset val="129"/>
      </rPr>
      <t>스텐레스</t>
    </r>
  </si>
  <si>
    <r>
      <rPr>
        <sz val="9"/>
        <rFont val="굴림체"/>
        <family val="3"/>
        <charset val="129"/>
      </rPr>
      <t>도어체크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일반용</t>
    </r>
  </si>
  <si>
    <r>
      <rPr>
        <sz val="9"/>
        <rFont val="굴림체"/>
        <family val="3"/>
        <charset val="129"/>
      </rPr>
      <t>도어핸들</t>
    </r>
  </si>
  <si>
    <r>
      <rPr>
        <sz val="9"/>
        <rFont val="굴림체"/>
        <family val="3"/>
        <charset val="129"/>
      </rPr>
      <t>도어핸들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공정</t>
    </r>
  </si>
  <si>
    <r>
      <rPr>
        <sz val="9"/>
        <rFont val="굴림체"/>
        <family val="3"/>
        <charset val="129"/>
      </rPr>
      <t>도어핸들</t>
    </r>
    <r>
      <rPr>
        <sz val="9"/>
        <rFont val="Arial Narrow"/>
        <family val="2"/>
      </rPr>
      <t xml:space="preserve">, KNOB 9000 </t>
    </r>
    <r>
      <rPr>
        <sz val="9"/>
        <rFont val="굴림체"/>
        <family val="3"/>
        <charset val="129"/>
      </rPr>
      <t>스텐</t>
    </r>
    <r>
      <rPr>
        <sz val="9"/>
        <rFont val="Arial Narrow"/>
        <family val="2"/>
      </rPr>
      <t>, (</t>
    </r>
    <r>
      <rPr>
        <sz val="9"/>
        <rFont val="굴림체"/>
        <family val="3"/>
        <charset val="129"/>
      </rPr>
      <t>현관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방화문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</si>
  <si>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도어록</t>
    </r>
  </si>
  <si>
    <r>
      <rPr>
        <sz val="9"/>
        <rFont val="굴림체"/>
        <family val="3"/>
        <charset val="129"/>
      </rPr>
      <t>원통형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철재문</t>
    </r>
  </si>
  <si>
    <r>
      <rPr>
        <sz val="9"/>
        <rFont val="굴림체"/>
        <family val="3"/>
        <charset val="129"/>
      </rPr>
      <t>플로어힌지</t>
    </r>
  </si>
  <si>
    <r>
      <rPr>
        <sz val="9"/>
        <rFont val="굴림체"/>
        <family val="3"/>
        <charset val="129"/>
      </rPr>
      <t>플로어힌지</t>
    </r>
    <r>
      <rPr>
        <sz val="9"/>
        <rFont val="Arial Narrow"/>
        <family val="2"/>
      </rPr>
      <t>, KS2</t>
    </r>
    <r>
      <rPr>
        <sz val="9"/>
        <rFont val="굴림체"/>
        <family val="3"/>
        <charset val="129"/>
      </rPr>
      <t>호</t>
    </r>
    <r>
      <rPr>
        <sz val="9"/>
        <rFont val="Arial Narrow"/>
        <family val="2"/>
      </rPr>
      <t xml:space="preserve">, 85kg, </t>
    </r>
    <r>
      <rPr>
        <sz val="9"/>
        <rFont val="굴림체"/>
        <family val="3"/>
        <charset val="129"/>
      </rPr>
      <t>강화유리문</t>
    </r>
    <r>
      <rPr>
        <sz val="9"/>
        <rFont val="Arial Narrow"/>
        <family val="2"/>
      </rPr>
      <t>(K-8200)</t>
    </r>
  </si>
  <si>
    <r>
      <rPr>
        <sz val="9"/>
        <rFont val="굴림체"/>
        <family val="3"/>
        <charset val="129"/>
      </rPr>
      <t>플로어힌지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</si>
  <si>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재료비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별도</t>
    </r>
  </si>
  <si>
    <r>
      <rPr>
        <sz val="9"/>
        <rFont val="굴림체"/>
        <family val="3"/>
        <charset val="129"/>
      </rPr>
      <t>피벗힌지</t>
    </r>
  </si>
  <si>
    <r>
      <rPr>
        <sz val="9"/>
        <rFont val="굴림체"/>
        <family val="3"/>
        <charset val="129"/>
      </rPr>
      <t>피벗힌지</t>
    </r>
    <r>
      <rPr>
        <sz val="9"/>
        <rFont val="Arial Narrow"/>
        <family val="2"/>
      </rPr>
      <t>, 140kg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 K1400S</t>
    </r>
  </si>
  <si>
    <r>
      <rPr>
        <sz val="9"/>
        <rFont val="굴림체"/>
        <family val="3"/>
        <charset val="129"/>
      </rPr>
      <t>도어스톱</t>
    </r>
  </si>
  <si>
    <r>
      <rPr>
        <sz val="9"/>
        <rFont val="굴림체"/>
        <family val="3"/>
        <charset val="129"/>
      </rPr>
      <t>도어스톱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일자형</t>
    </r>
    <r>
      <rPr>
        <sz val="9"/>
        <rFont val="Arial Narrow"/>
        <family val="2"/>
      </rPr>
      <t xml:space="preserve"> 120mm</t>
    </r>
  </si>
  <si>
    <r>
      <rPr>
        <b/>
        <sz val="9"/>
        <rFont val="굴림체"/>
        <family val="3"/>
        <charset val="129"/>
      </rPr>
      <t>유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리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</si>
  <si>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복층유리</t>
    </r>
  </si>
  <si>
    <r>
      <rPr>
        <sz val="9"/>
        <rFont val="굴림체"/>
        <family val="3"/>
        <charset val="129"/>
      </rPr>
      <t>복층유리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칼라</t>
    </r>
    <r>
      <rPr>
        <sz val="9"/>
        <rFont val="Arial Narrow"/>
        <family val="2"/>
      </rPr>
      <t>, 24mm</t>
    </r>
  </si>
  <si>
    <r>
      <rPr>
        <sz val="9"/>
        <rFont val="굴림체"/>
        <family val="3"/>
        <charset val="129"/>
      </rPr>
      <t>창호유리설치</t>
    </r>
    <r>
      <rPr>
        <sz val="9"/>
        <rFont val="Arial Narrow"/>
        <family val="2"/>
      </rPr>
      <t xml:space="preserve"> / </t>
    </r>
    <r>
      <rPr>
        <sz val="9"/>
        <rFont val="굴림체"/>
        <family val="3"/>
        <charset val="129"/>
      </rPr>
      <t>복층유리</t>
    </r>
  </si>
  <si>
    <r>
      <rPr>
        <sz val="9"/>
        <rFont val="굴림체"/>
        <family val="3"/>
        <charset val="129"/>
      </rPr>
      <t>유리두께</t>
    </r>
    <r>
      <rPr>
        <sz val="9"/>
        <rFont val="Arial Narrow"/>
        <family val="2"/>
      </rPr>
      <t xml:space="preserve"> 24mm </t>
    </r>
    <r>
      <rPr>
        <sz val="9"/>
        <rFont val="굴림체"/>
        <family val="3"/>
        <charset val="129"/>
      </rPr>
      <t>이하</t>
    </r>
  </si>
  <si>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장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</si>
  <si>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무석면압출성형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시멘트판</t>
    </r>
  </si>
  <si>
    <r>
      <rPr>
        <sz val="9"/>
        <rFont val="굴림체"/>
        <family val="3"/>
        <charset val="129"/>
      </rPr>
      <t>압출성형시멘트판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스트라이프형</t>
    </r>
    <r>
      <rPr>
        <sz val="9"/>
        <rFont val="Arial Narrow"/>
        <family val="2"/>
      </rPr>
      <t>)1</t>
    </r>
  </si>
  <si>
    <r>
      <rPr>
        <sz val="9"/>
        <rFont val="굴림체"/>
        <family val="3"/>
        <charset val="129"/>
      </rPr>
      <t>압출성형시멘트판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스트라이프형</t>
    </r>
    <r>
      <rPr>
        <sz val="9"/>
        <rFont val="Arial Narrow"/>
        <family val="2"/>
      </rPr>
      <t>)2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</si>
  <si>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(L-145)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</si>
  <si>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(L-190)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</si>
  <si>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(L-300)</t>
    </r>
  </si>
  <si>
    <r>
      <rPr>
        <sz val="9"/>
        <rFont val="굴림체"/>
        <family val="3"/>
        <charset val="129"/>
      </rPr>
      <t>코너제품</t>
    </r>
    <r>
      <rPr>
        <sz val="9"/>
        <rFont val="Arial Narrow"/>
        <family val="2"/>
      </rPr>
      <t>(L-600)</t>
    </r>
  </si>
  <si>
    <r>
      <rPr>
        <sz val="9"/>
        <rFont val="굴림체"/>
        <family val="3"/>
        <charset val="129"/>
      </rPr>
      <t>샌드위치패널</t>
    </r>
  </si>
  <si>
    <r>
      <rPr>
        <sz val="9"/>
        <rFont val="굴림체"/>
        <family val="3"/>
        <charset val="129"/>
      </rPr>
      <t>샌드위치패널</t>
    </r>
    <r>
      <rPr>
        <sz val="9"/>
        <rFont val="Arial Narrow"/>
        <family val="2"/>
      </rPr>
      <t xml:space="preserve">, EPS(0.016), </t>
    </r>
    <r>
      <rPr>
        <sz val="9"/>
        <rFont val="굴림체"/>
        <family val="3"/>
        <charset val="129"/>
      </rPr>
      <t>지붕재</t>
    </r>
    <r>
      <rPr>
        <sz val="9"/>
        <rFont val="Arial Narrow"/>
        <family val="2"/>
      </rPr>
      <t>, 100mm</t>
    </r>
  </si>
  <si>
    <r>
      <rPr>
        <sz val="9"/>
        <rFont val="굴림체"/>
        <family val="3"/>
        <charset val="129"/>
      </rPr>
      <t>샌드위치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단열</t>
    </r>
    <r>
      <rPr>
        <sz val="9"/>
        <rFont val="Arial Narrow"/>
        <family val="2"/>
      </rPr>
      <t>)</t>
    </r>
    <r>
      <rPr>
        <sz val="9"/>
        <rFont val="굴림체"/>
        <family val="3"/>
        <charset val="129"/>
      </rPr>
      <t>패널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지붕</t>
    </r>
  </si>
  <si>
    <r>
      <rPr>
        <sz val="9"/>
        <rFont val="굴림체"/>
        <family val="3"/>
        <charset val="129"/>
      </rPr>
      <t>두께</t>
    </r>
    <r>
      <rPr>
        <sz val="9"/>
        <rFont val="Arial Narrow"/>
        <family val="2"/>
      </rPr>
      <t xml:space="preserve"> 50~100mm </t>
    </r>
    <r>
      <rPr>
        <sz val="9"/>
        <rFont val="굴림체"/>
        <family val="3"/>
        <charset val="129"/>
      </rPr>
      <t>기준</t>
    </r>
  </si>
  <si>
    <r>
      <rPr>
        <sz val="9"/>
        <rFont val="굴림체"/>
        <family val="3"/>
        <charset val="129"/>
      </rPr>
      <t>난연단열재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접착제붙이기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벽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</si>
  <si>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그라스울</t>
    </r>
    <r>
      <rPr>
        <sz val="9"/>
        <rFont val="Arial Narrow"/>
        <family val="2"/>
      </rPr>
      <t>,64K,50mm</t>
    </r>
  </si>
  <si>
    <r>
      <rPr>
        <sz val="9"/>
        <rFont val="굴림체"/>
        <family val="3"/>
        <charset val="129"/>
      </rPr>
      <t>압출발포폴리스티렌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접착제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붙이기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벽</t>
    </r>
  </si>
  <si>
    <r>
      <rPr>
        <sz val="9"/>
        <rFont val="굴림체"/>
        <family val="3"/>
        <charset val="129"/>
      </rPr>
      <t>비중</t>
    </r>
    <r>
      <rPr>
        <sz val="9"/>
        <rFont val="Arial Narrow"/>
        <family val="2"/>
      </rPr>
      <t xml:space="preserve"> 0.03, 125mm</t>
    </r>
  </si>
  <si>
    <r>
      <rPr>
        <sz val="9"/>
        <rFont val="굴림체"/>
        <family val="3"/>
        <charset val="129"/>
      </rPr>
      <t>난연단열재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슬래브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깔기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바닥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</si>
  <si>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그라스울</t>
    </r>
    <r>
      <rPr>
        <sz val="9"/>
        <rFont val="Arial Narrow"/>
        <family val="2"/>
      </rPr>
      <t>,64K,220mm</t>
    </r>
  </si>
  <si>
    <r>
      <rPr>
        <b/>
        <sz val="9"/>
        <rFont val="굴림체"/>
        <family val="3"/>
        <charset val="129"/>
      </rPr>
      <t>지붕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홈통공사</t>
    </r>
  </si>
  <si>
    <r>
      <rPr>
        <sz val="9"/>
        <rFont val="굴림체"/>
        <family val="3"/>
        <charset val="129"/>
      </rPr>
      <t>스테인레스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선홈통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</si>
  <si>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스텐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상자홈통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</si>
  <si>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루프드레인</t>
    </r>
    <r>
      <rPr>
        <sz val="9"/>
        <rFont val="Arial Narrow"/>
        <family val="2"/>
      </rPr>
      <t xml:space="preserve">/ </t>
    </r>
    <r>
      <rPr>
        <sz val="9"/>
        <rFont val="굴림체"/>
        <family val="3"/>
        <charset val="129"/>
      </rPr>
      <t>주철제</t>
    </r>
  </si>
  <si>
    <r>
      <t>D100mm(</t>
    </r>
    <r>
      <rPr>
        <sz val="9"/>
        <rFont val="굴림체"/>
        <family val="3"/>
        <charset val="129"/>
      </rPr>
      <t>강관배관용</t>
    </r>
    <r>
      <rPr>
        <sz val="9"/>
        <rFont val="Arial Narrow"/>
        <family val="2"/>
      </rPr>
      <t>,L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</si>
  <si>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빗물받이블럭</t>
    </r>
  </si>
  <si>
    <r>
      <rPr>
        <b/>
        <sz val="9"/>
        <rFont val="굴림체"/>
        <family val="3"/>
        <charset val="129"/>
      </rPr>
      <t>도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장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사</t>
    </r>
  </si>
  <si>
    <r>
      <rPr>
        <sz val="9"/>
        <rFont val="굴림체"/>
        <family val="3"/>
        <charset val="129"/>
      </rPr>
      <t>녹막이페인트칠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뿜칠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</si>
  <si>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철재면</t>
    </r>
    <r>
      <rPr>
        <sz val="9"/>
        <rFont val="Arial Narrow"/>
        <family val="2"/>
      </rPr>
      <t>, 1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뿜칠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</si>
  <si>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조합페인트칠</t>
    </r>
  </si>
  <si>
    <r>
      <rPr>
        <sz val="9"/>
        <rFont val="굴림체"/>
        <family val="3"/>
        <charset val="129"/>
      </rPr>
      <t>철재면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뿜칠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</si>
  <si>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걸레받이용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페인트칠</t>
    </r>
  </si>
  <si>
    <r>
      <rPr>
        <sz val="9"/>
        <rFont val="굴림체"/>
        <family val="3"/>
        <charset val="129"/>
      </rPr>
      <t>붓칠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회</t>
    </r>
  </si>
  <si>
    <r>
      <rPr>
        <sz val="9"/>
        <rFont val="굴림체"/>
        <family val="3"/>
        <charset val="129"/>
      </rPr>
      <t>수성페인트칠</t>
    </r>
  </si>
  <si>
    <r>
      <rPr>
        <sz val="9"/>
        <rFont val="굴림체"/>
        <family val="3"/>
        <charset val="129"/>
      </rPr>
      <t>내벽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</si>
  <si>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외벽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</si>
  <si>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내천정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</si>
  <si>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무기질바닥재</t>
    </r>
  </si>
  <si>
    <r>
      <rPr>
        <b/>
        <sz val="9"/>
        <rFont val="굴림체"/>
        <family val="3"/>
        <charset val="129"/>
      </rPr>
      <t>골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   </t>
    </r>
    <r>
      <rPr>
        <b/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</si>
  <si>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모</t>
    </r>
    <r>
      <rPr>
        <sz val="9"/>
        <rFont val="Arial Narrow"/>
        <family val="2"/>
      </rPr>
      <t xml:space="preserve">  </t>
    </r>
    <r>
      <rPr>
        <sz val="9"/>
        <rFont val="굴림체"/>
        <family val="3"/>
        <charset val="129"/>
      </rPr>
      <t>래</t>
    </r>
  </si>
  <si>
    <r>
      <rPr>
        <sz val="9"/>
        <rFont val="굴림체"/>
        <family val="3"/>
        <charset val="129"/>
      </rPr>
      <t>모래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자연사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도착도</t>
    </r>
  </si>
  <si>
    <r>
      <rPr>
        <sz val="9"/>
        <rFont val="굴림체"/>
        <family val="3"/>
        <charset val="129"/>
      </rPr>
      <t>대리점</t>
    </r>
  </si>
  <si>
    <r>
      <rPr>
        <sz val="9"/>
        <rFont val="굴림체"/>
        <family val="3"/>
        <charset val="129"/>
      </rPr>
      <t>포</t>
    </r>
  </si>
  <si>
    <r>
      <rPr>
        <sz val="9"/>
        <rFont val="굴림체"/>
        <family val="3"/>
        <charset val="129"/>
      </rPr>
      <t>운반비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트레일러</t>
    </r>
    <r>
      <rPr>
        <sz val="9"/>
        <rFont val="Arial Narrow"/>
        <family val="2"/>
      </rPr>
      <t xml:space="preserve"> 20ton+</t>
    </r>
    <r>
      <rPr>
        <sz val="9"/>
        <rFont val="굴림체"/>
        <family val="3"/>
        <charset val="129"/>
      </rPr>
      <t>크레인</t>
    </r>
    <r>
      <rPr>
        <sz val="9"/>
        <rFont val="Arial Narrow"/>
        <family val="2"/>
      </rPr>
      <t xml:space="preserve"> 10ton)</t>
    </r>
  </si>
  <si>
    <r>
      <rPr>
        <sz val="9"/>
        <rFont val="굴림체"/>
        <family val="3"/>
        <charset val="129"/>
      </rPr>
      <t>철골</t>
    </r>
    <r>
      <rPr>
        <sz val="9"/>
        <rFont val="Arial Narrow"/>
        <family val="2"/>
      </rPr>
      <t>, L:40km</t>
    </r>
  </si>
  <si>
    <r>
      <rPr>
        <sz val="9"/>
        <rFont val="굴림체"/>
        <family val="3"/>
        <charset val="129"/>
      </rPr>
      <t>철근</t>
    </r>
    <r>
      <rPr>
        <sz val="9"/>
        <rFont val="Arial Narrow"/>
        <family val="2"/>
      </rPr>
      <t>, L:40km</t>
    </r>
  </si>
  <si>
    <r>
      <rPr>
        <b/>
        <sz val="9"/>
        <rFont val="굴림체"/>
        <family val="3"/>
        <charset val="129"/>
      </rPr>
      <t>작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업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물</t>
    </r>
  </si>
  <si>
    <r>
      <rPr>
        <sz val="9"/>
        <rFont val="굴림체"/>
        <family val="3"/>
        <charset val="129"/>
      </rPr>
      <t>철강설</t>
    </r>
  </si>
  <si>
    <r>
      <rPr>
        <sz val="9"/>
        <rFont val="굴림체"/>
        <family val="3"/>
        <charset val="129"/>
      </rPr>
      <t>철강설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고철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작업설부산물</t>
    </r>
  </si>
  <si>
    <r>
      <t>10m</t>
    </r>
    <r>
      <rPr>
        <sz val="9"/>
        <rFont val="굴림체"/>
        <family val="3"/>
        <charset val="129"/>
      </rPr>
      <t>초과</t>
    </r>
    <r>
      <rPr>
        <sz val="9"/>
        <rFont val="Arial Narrow"/>
        <family val="2"/>
      </rPr>
      <t xml:space="preserve"> ~ 20m</t>
    </r>
    <r>
      <rPr>
        <sz val="9"/>
        <rFont val="굴림체"/>
        <family val="3"/>
        <charset val="129"/>
      </rPr>
      <t>이하</t>
    </r>
  </si>
  <si>
    <r>
      <t>10-20m</t>
    </r>
    <r>
      <rPr>
        <sz val="9"/>
        <rFont val="굴림체"/>
        <family val="3"/>
        <charset val="129"/>
      </rPr>
      <t>이하</t>
    </r>
    <r>
      <rPr>
        <sz val="9"/>
        <rFont val="Arial Narrow"/>
        <family val="2"/>
      </rPr>
      <t>, 0.6-1.2m</t>
    </r>
  </si>
  <si>
    <r>
      <rPr>
        <sz val="9"/>
        <rFont val="굴림체"/>
        <family val="3"/>
        <charset val="129"/>
      </rPr>
      <t>보통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슬럼프</t>
    </r>
    <r>
      <rPr>
        <sz val="9"/>
        <rFont val="Arial Narrow"/>
        <family val="2"/>
      </rPr>
      <t>8-12/40-50m3</t>
    </r>
    <r>
      <rPr>
        <sz val="9"/>
        <rFont val="굴림체"/>
        <family val="3"/>
        <charset val="129"/>
      </rPr>
      <t>이하</t>
    </r>
  </si>
  <si>
    <r>
      <t>AL SHEET</t>
    </r>
    <r>
      <rPr>
        <sz val="9"/>
        <rFont val="굴림체"/>
        <family val="3"/>
        <charset val="129"/>
      </rPr>
      <t>판넬</t>
    </r>
    <r>
      <rPr>
        <sz val="9"/>
        <rFont val="Arial Narrow"/>
        <family val="2"/>
      </rPr>
      <t>(3t,</t>
    </r>
    <r>
      <rPr>
        <sz val="9"/>
        <rFont val="굴림체"/>
        <family val="3"/>
        <charset val="129"/>
      </rPr>
      <t>불소코팅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</si>
  <si>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평판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단열재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별도</t>
    </r>
  </si>
  <si>
    <r>
      <rPr>
        <sz val="9"/>
        <rFont val="굴림체"/>
        <family val="3"/>
        <charset val="129"/>
      </rPr>
      <t>거터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설치공사</t>
    </r>
  </si>
  <si>
    <r>
      <rPr>
        <sz val="9"/>
        <rFont val="굴림체"/>
        <family val="3"/>
        <charset val="129"/>
      </rPr>
      <t>스테인리스점검용안전사다리</t>
    </r>
    <r>
      <rPr>
        <sz val="9"/>
        <rFont val="Arial Narrow"/>
        <family val="2"/>
      </rPr>
      <t>/H=13.3M</t>
    </r>
  </si>
  <si>
    <r>
      <rPr>
        <sz val="9"/>
        <rFont val="굴림체"/>
        <family val="3"/>
        <charset val="129"/>
      </rPr>
      <t>스테인리스점검용안전사다리</t>
    </r>
    <r>
      <rPr>
        <sz val="9"/>
        <rFont val="Arial Narrow"/>
        <family val="2"/>
      </rPr>
      <t>/H=9.0M</t>
    </r>
  </si>
  <si>
    <r>
      <t>ASH02[</t>
    </r>
    <r>
      <rPr>
        <sz val="9"/>
        <rFont val="굴림체"/>
        <family val="3"/>
        <charset val="129"/>
      </rPr>
      <t>칼라알루미늄단열셔터</t>
    </r>
    <r>
      <rPr>
        <sz val="9"/>
        <rFont val="Arial Narrow"/>
        <family val="2"/>
      </rPr>
      <t>-</t>
    </r>
    <r>
      <rPr>
        <sz val="9"/>
        <rFont val="굴림체"/>
        <family val="3"/>
        <charset val="129"/>
      </rPr>
      <t>내풍압용</t>
    </r>
    <r>
      <rPr>
        <sz val="9"/>
        <rFont val="Arial Narrow"/>
        <family val="2"/>
      </rPr>
      <t>]</t>
    </r>
  </si>
  <si>
    <r>
      <rPr>
        <sz val="9"/>
        <rFont val="굴림체"/>
        <family val="3"/>
        <charset val="129"/>
      </rPr>
      <t>맑은유리</t>
    </r>
  </si>
  <si>
    <r>
      <rPr>
        <sz val="9"/>
        <rFont val="굴림체"/>
        <family val="3"/>
        <charset val="129"/>
      </rPr>
      <t>맑은유리</t>
    </r>
    <r>
      <rPr>
        <sz val="9"/>
        <rFont val="Arial Narrow"/>
        <family val="2"/>
      </rPr>
      <t>, 6mm</t>
    </r>
  </si>
  <si>
    <r>
      <rPr>
        <sz val="9"/>
        <rFont val="굴림체"/>
        <family val="3"/>
        <charset val="129"/>
      </rPr>
      <t>창호유리설치</t>
    </r>
    <r>
      <rPr>
        <sz val="9"/>
        <rFont val="Arial Narrow"/>
        <family val="2"/>
      </rPr>
      <t xml:space="preserve"> / </t>
    </r>
    <r>
      <rPr>
        <sz val="9"/>
        <rFont val="굴림체"/>
        <family val="3"/>
        <charset val="129"/>
      </rPr>
      <t>판유리</t>
    </r>
  </si>
  <si>
    <r>
      <rPr>
        <sz val="9"/>
        <rFont val="굴림체"/>
        <family val="3"/>
        <charset val="129"/>
      </rPr>
      <t>유리두께</t>
    </r>
    <r>
      <rPr>
        <sz val="9"/>
        <rFont val="Arial Narrow"/>
        <family val="2"/>
      </rPr>
      <t xml:space="preserve"> 9mm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</si>
  <si>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합성목재</t>
    </r>
  </si>
  <si>
    <r>
      <rPr>
        <sz val="9"/>
        <rFont val="굴림체"/>
        <family val="3"/>
        <charset val="129"/>
      </rPr>
      <t>비중</t>
    </r>
    <r>
      <rPr>
        <sz val="9"/>
        <rFont val="Arial Narrow"/>
        <family val="2"/>
      </rPr>
      <t xml:space="preserve"> 0.03, 50mm</t>
    </r>
  </si>
  <si>
    <r>
      <rPr>
        <sz val="9"/>
        <rFont val="굴림체"/>
        <family val="3"/>
        <charset val="129"/>
      </rPr>
      <t>외천정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로울러칠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</si>
  <si>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  <phoneticPr fontId="3" type="noConversion"/>
  </si>
  <si>
    <r>
      <rPr>
        <sz val="9"/>
        <rFont val="굴림체"/>
        <family val="3"/>
        <charset val="129"/>
      </rPr>
      <t>경량형강</t>
    </r>
  </si>
  <si>
    <r>
      <rPr>
        <sz val="9"/>
        <rFont val="굴림체"/>
        <family val="3"/>
        <charset val="129"/>
      </rPr>
      <t>경량형강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블랙</t>
    </r>
    <r>
      <rPr>
        <sz val="9"/>
        <rFont val="Arial Narrow"/>
        <family val="2"/>
      </rPr>
      <t>C</t>
    </r>
    <r>
      <rPr>
        <sz val="9"/>
        <rFont val="굴림체"/>
        <family val="3"/>
        <charset val="129"/>
      </rPr>
      <t>형강</t>
    </r>
    <r>
      <rPr>
        <sz val="9"/>
        <rFont val="Arial Narrow"/>
        <family val="2"/>
      </rPr>
      <t>, 100*50*20, t3.2</t>
    </r>
  </si>
  <si>
    <r>
      <rPr>
        <sz val="9"/>
        <rFont val="굴림체"/>
        <family val="3"/>
        <charset val="129"/>
      </rPr>
      <t>앵커볼트</t>
    </r>
    <r>
      <rPr>
        <sz val="9"/>
        <rFont val="Arial Narrow"/>
        <family val="2"/>
      </rPr>
      <t>, M20*500mm</t>
    </r>
  </si>
  <si>
    <r>
      <t>20mm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</si>
  <si>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주각부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무수축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모르타르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충전</t>
    </r>
  </si>
  <si>
    <r>
      <rPr>
        <sz val="9"/>
        <rFont val="굴림체"/>
        <family val="3"/>
        <charset val="129"/>
      </rPr>
      <t>시멘트벽돌</t>
    </r>
    <r>
      <rPr>
        <sz val="9"/>
        <rFont val="Arial Narrow"/>
        <family val="2"/>
      </rPr>
      <t>(1.0B)</t>
    </r>
  </si>
  <si>
    <r>
      <rPr>
        <sz val="9"/>
        <rFont val="굴림체"/>
        <family val="3"/>
        <charset val="129"/>
      </rPr>
      <t>도어클로저</t>
    </r>
  </si>
  <si>
    <r>
      <rPr>
        <sz val="9"/>
        <rFont val="굴림체"/>
        <family val="3"/>
        <charset val="129"/>
      </rPr>
      <t>도어클로저</t>
    </r>
    <r>
      <rPr>
        <sz val="9"/>
        <rFont val="Arial Narrow"/>
        <family val="2"/>
      </rPr>
      <t>, K-1840, KS4</t>
    </r>
    <r>
      <rPr>
        <sz val="9"/>
        <rFont val="굴림체"/>
        <family val="3"/>
        <charset val="129"/>
      </rPr>
      <t>호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고급스톱형</t>
    </r>
    <r>
      <rPr>
        <sz val="9"/>
        <rFont val="Arial Narrow"/>
        <family val="2"/>
      </rPr>
      <t>, 60</t>
    </r>
    <r>
      <rPr>
        <sz val="9"/>
        <rFont val="굴림체"/>
        <family val="3"/>
        <charset val="129"/>
      </rPr>
      <t>∼</t>
    </r>
    <r>
      <rPr>
        <sz val="9"/>
        <rFont val="Arial Narrow"/>
        <family val="2"/>
      </rPr>
      <t>85kg</t>
    </r>
  </si>
  <si>
    <r>
      <rPr>
        <sz val="9"/>
        <rFont val="굴림체"/>
        <family val="3"/>
        <charset val="129"/>
      </rPr>
      <t>에폭시코팅</t>
    </r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</si>
  <si>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</si>
  <si>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</si>
  <si>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기계설비공사</t>
    </r>
  </si>
  <si>
    <r>
      <rPr>
        <b/>
        <sz val="9"/>
        <rFont val="굴림체"/>
        <family val="3"/>
        <charset val="129"/>
      </rPr>
      <t>활성탄흡착지동</t>
    </r>
  </si>
  <si>
    <r>
      <rPr>
        <b/>
        <sz val="9"/>
        <rFont val="굴림체"/>
        <family val="3"/>
        <charset val="129"/>
      </rPr>
      <t>장비설치공사</t>
    </r>
  </si>
  <si>
    <r>
      <t>SF-101.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,D600)</t>
    </r>
  </si>
  <si>
    <r>
      <t>SF-102.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</si>
  <si>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SF-103.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,D600)</t>
    </r>
  </si>
  <si>
    <r>
      <t>SF-104.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</si>
  <si>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SF-105.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</si>
  <si>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SF-106.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</si>
  <si>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EF-101.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,D600)</t>
    </r>
  </si>
  <si>
    <r>
      <t>EF-102.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</si>
  <si>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EF-103.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,D400)</t>
    </r>
  </si>
  <si>
    <r>
      <t>EF-104.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</si>
  <si>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EF-105.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</si>
  <si>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EF-106.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,D800)</t>
    </r>
  </si>
  <si>
    <r>
      <t>T-101.</t>
    </r>
    <r>
      <rPr>
        <sz val="9"/>
        <rFont val="굴림체"/>
        <family val="3"/>
        <charset val="129"/>
      </rPr>
      <t>저수조</t>
    </r>
    <r>
      <rPr>
        <sz val="9"/>
        <rFont val="Arial Narrow"/>
        <family val="2"/>
      </rPr>
      <t>(SMC,</t>
    </r>
    <r>
      <rPr>
        <sz val="9"/>
        <rFont val="굴림체"/>
        <family val="3"/>
        <charset val="129"/>
      </rPr>
      <t>방파판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</si>
  <si>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</t>
    </r>
  </si>
  <si>
    <r>
      <rPr>
        <sz val="9"/>
        <rFont val="굴림체"/>
        <family val="3"/>
        <charset val="129"/>
      </rPr>
      <t>보통인부</t>
    </r>
  </si>
  <si>
    <r>
      <rPr>
        <sz val="9"/>
        <rFont val="굴림체"/>
        <family val="3"/>
        <charset val="129"/>
      </rPr>
      <t>인</t>
    </r>
  </si>
  <si>
    <r>
      <rPr>
        <sz val="9"/>
        <rFont val="굴림체"/>
        <family val="3"/>
        <charset val="129"/>
      </rPr>
      <t>기계설치공</t>
    </r>
  </si>
  <si>
    <r>
      <rPr>
        <sz val="9"/>
        <rFont val="굴림체"/>
        <family val="3"/>
        <charset val="129"/>
      </rPr>
      <t>공구손료</t>
    </r>
  </si>
  <si>
    <r>
      <rPr>
        <sz val="9"/>
        <rFont val="굴림체"/>
        <family val="3"/>
        <charset val="129"/>
      </rPr>
      <t>노무비의</t>
    </r>
    <r>
      <rPr>
        <sz val="9"/>
        <rFont val="Arial Narrow"/>
        <family val="2"/>
      </rPr>
      <t xml:space="preserve"> 2 %</t>
    </r>
  </si>
  <si>
    <r>
      <rPr>
        <b/>
        <sz val="9"/>
        <rFont val="굴림체"/>
        <family val="3"/>
        <charset val="129"/>
      </rPr>
      <t>급수급탕배관공사</t>
    </r>
  </si>
  <si>
    <r>
      <rPr>
        <sz val="9"/>
        <rFont val="굴림체"/>
        <family val="3"/>
        <charset val="129"/>
      </rPr>
      <t>일반배관용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강관</t>
    </r>
  </si>
  <si>
    <r>
      <rPr>
        <sz val="9"/>
        <rFont val="굴림체"/>
        <family val="3"/>
        <charset val="129"/>
      </rPr>
      <t>관보온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고무발포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강관용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</si>
  <si>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일반배관용</t>
    </r>
    <r>
      <rPr>
        <sz val="9"/>
        <rFont val="Arial Narrow"/>
        <family val="2"/>
      </rPr>
      <t xml:space="preserve"> STS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이음쇠</t>
    </r>
  </si>
  <si>
    <r>
      <rPr>
        <sz val="9"/>
        <rFont val="굴림체"/>
        <family val="3"/>
        <charset val="129"/>
      </rPr>
      <t>엘보</t>
    </r>
    <r>
      <rPr>
        <sz val="9"/>
        <rFont val="Arial Narrow"/>
        <family val="2"/>
      </rPr>
      <t xml:space="preserve"> (SR) D25</t>
    </r>
  </si>
  <si>
    <r>
      <t>K-</t>
    </r>
    <r>
      <rPr>
        <sz val="9"/>
        <rFont val="굴림체"/>
        <family val="3"/>
        <charset val="129"/>
      </rPr>
      <t>유니온</t>
    </r>
    <r>
      <rPr>
        <sz val="9"/>
        <rFont val="Arial Narrow"/>
        <family val="2"/>
      </rPr>
      <t xml:space="preserve"> (SR) D25x1</t>
    </r>
  </si>
  <si>
    <r>
      <rPr>
        <sz val="9"/>
        <rFont val="굴림체"/>
        <family val="3"/>
        <charset val="129"/>
      </rPr>
      <t>소켓</t>
    </r>
    <r>
      <rPr>
        <sz val="9"/>
        <rFont val="Arial Narrow"/>
        <family val="2"/>
      </rPr>
      <t xml:space="preserve"> (SR) D25</t>
    </r>
  </si>
  <si>
    <r>
      <rPr>
        <sz val="9"/>
        <rFont val="굴림체"/>
        <family val="3"/>
        <charset val="129"/>
      </rPr>
      <t>숫아답타소켓</t>
    </r>
    <r>
      <rPr>
        <sz val="9"/>
        <rFont val="Arial Narrow"/>
        <family val="2"/>
      </rPr>
      <t xml:space="preserve"> (SR) D25x1</t>
    </r>
  </si>
  <si>
    <r>
      <rPr>
        <sz val="9"/>
        <rFont val="굴림체"/>
        <family val="3"/>
        <charset val="129"/>
      </rPr>
      <t>후렌지</t>
    </r>
    <r>
      <rPr>
        <sz val="9"/>
        <rFont val="Arial Narrow"/>
        <family val="2"/>
      </rPr>
      <t xml:space="preserve"> (SR) D25</t>
    </r>
  </si>
  <si>
    <r>
      <rPr>
        <sz val="9"/>
        <rFont val="굴림체"/>
        <family val="3"/>
        <charset val="129"/>
      </rPr>
      <t>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</si>
  <si>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나사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>, D25</t>
    </r>
  </si>
  <si>
    <r>
      <rPr>
        <sz val="9"/>
        <rFont val="굴림체"/>
        <family val="3"/>
        <charset val="129"/>
      </rPr>
      <t>수위조절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</si>
  <si>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부력식정수위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스텐</t>
    </r>
    <r>
      <rPr>
        <sz val="9"/>
        <rFont val="Arial Narrow"/>
        <family val="2"/>
      </rPr>
      <t>), D25</t>
    </r>
  </si>
  <si>
    <r>
      <rPr>
        <sz val="9"/>
        <rFont val="굴림체"/>
        <family val="3"/>
        <charset val="129"/>
      </rPr>
      <t>절연행가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달대볼트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</si>
  <si>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강관스리브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지수판포함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벽체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</si>
  <si>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잡재료비</t>
    </r>
  </si>
  <si>
    <r>
      <rPr>
        <sz val="9"/>
        <rFont val="굴림체"/>
        <family val="3"/>
        <charset val="129"/>
      </rPr>
      <t>관의</t>
    </r>
    <r>
      <rPr>
        <sz val="9"/>
        <rFont val="Arial Narrow"/>
        <family val="2"/>
      </rPr>
      <t xml:space="preserve"> 3 %</t>
    </r>
  </si>
  <si>
    <r>
      <rPr>
        <sz val="9"/>
        <rFont val="굴림체"/>
        <family val="3"/>
        <charset val="129"/>
      </rPr>
      <t>배관공</t>
    </r>
  </si>
  <si>
    <r>
      <rPr>
        <b/>
        <sz val="9"/>
        <rFont val="굴림체"/>
        <family val="3"/>
        <charset val="129"/>
      </rPr>
      <t>오배수배관공사</t>
    </r>
  </si>
  <si>
    <r>
      <rPr>
        <sz val="9"/>
        <rFont val="굴림체"/>
        <family val="3"/>
        <charset val="129"/>
      </rPr>
      <t>엘보</t>
    </r>
    <r>
      <rPr>
        <sz val="9"/>
        <rFont val="Arial Narrow"/>
        <family val="2"/>
      </rPr>
      <t xml:space="preserve"> (SR) D50</t>
    </r>
  </si>
  <si>
    <r>
      <rPr>
        <sz val="9"/>
        <rFont val="굴림체"/>
        <family val="3"/>
        <charset val="129"/>
      </rPr>
      <t>티이</t>
    </r>
    <r>
      <rPr>
        <sz val="9"/>
        <rFont val="Arial Narrow"/>
        <family val="2"/>
      </rPr>
      <t xml:space="preserve"> (SR) D50x50</t>
    </r>
  </si>
  <si>
    <r>
      <rPr>
        <sz val="9"/>
        <rFont val="굴림체"/>
        <family val="3"/>
        <charset val="129"/>
      </rPr>
      <t>캡</t>
    </r>
    <r>
      <rPr>
        <sz val="9"/>
        <rFont val="Arial Narrow"/>
        <family val="2"/>
      </rPr>
      <t>(SR),D50</t>
    </r>
  </si>
  <si>
    <r>
      <t>K-</t>
    </r>
    <r>
      <rPr>
        <sz val="9"/>
        <rFont val="굴림체"/>
        <family val="3"/>
        <charset val="129"/>
      </rPr>
      <t>유니온</t>
    </r>
    <r>
      <rPr>
        <sz val="9"/>
        <rFont val="Arial Narrow"/>
        <family val="2"/>
      </rPr>
      <t xml:space="preserve"> (SR) D50x2</t>
    </r>
  </si>
  <si>
    <r>
      <rPr>
        <sz val="9"/>
        <rFont val="굴림체"/>
        <family val="3"/>
        <charset val="129"/>
      </rPr>
      <t>숫아답타소켓</t>
    </r>
    <r>
      <rPr>
        <sz val="9"/>
        <rFont val="Arial Narrow"/>
        <family val="2"/>
      </rPr>
      <t xml:space="preserve"> (SR) D50x2</t>
    </r>
  </si>
  <si>
    <r>
      <rPr>
        <sz val="9"/>
        <rFont val="굴림체"/>
        <family val="3"/>
        <charset val="129"/>
      </rPr>
      <t>나사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>, D50</t>
    </r>
  </si>
  <si>
    <r>
      <rPr>
        <b/>
        <sz val="9"/>
        <rFont val="굴림체"/>
        <family val="3"/>
        <charset val="129"/>
      </rPr>
      <t>환기덕트설치공사</t>
    </r>
  </si>
  <si>
    <r>
      <rPr>
        <sz val="9"/>
        <rFont val="굴림체"/>
        <family val="3"/>
        <charset val="129"/>
      </rPr>
      <t>일체형덕트제작설치</t>
    </r>
  </si>
  <si>
    <r>
      <rPr>
        <sz val="9"/>
        <rFont val="굴림체"/>
        <family val="3"/>
        <charset val="129"/>
      </rPr>
      <t>캔버스제작설치</t>
    </r>
  </si>
  <si>
    <r>
      <t xml:space="preserve">FD/FVD </t>
    </r>
    <r>
      <rPr>
        <sz val="9"/>
        <rFont val="굴림체"/>
        <family val="3"/>
        <charset val="129"/>
      </rPr>
      <t>휴즈</t>
    </r>
  </si>
  <si>
    <r>
      <rPr>
        <sz val="9"/>
        <rFont val="굴림체"/>
        <family val="3"/>
        <charset val="129"/>
      </rPr>
      <t>점검구</t>
    </r>
  </si>
  <si>
    <r>
      <rPr>
        <sz val="9"/>
        <rFont val="굴림체"/>
        <family val="3"/>
        <charset val="129"/>
      </rPr>
      <t>스테인리스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망</t>
    </r>
  </si>
  <si>
    <r>
      <t xml:space="preserve">STS 304, 12 </t>
    </r>
    <r>
      <rPr>
        <sz val="9"/>
        <rFont val="굴림체"/>
        <family val="3"/>
        <charset val="129"/>
      </rPr>
      <t>메쉬</t>
    </r>
    <r>
      <rPr>
        <sz val="9"/>
        <rFont val="Arial Narrow"/>
        <family val="2"/>
      </rPr>
      <t>×D0.8×1m</t>
    </r>
  </si>
  <si>
    <r>
      <rPr>
        <sz val="9"/>
        <rFont val="굴림체"/>
        <family val="3"/>
        <charset val="129"/>
      </rPr>
      <t>닥트공</t>
    </r>
  </si>
  <si>
    <r>
      <rPr>
        <b/>
        <sz val="9"/>
        <rFont val="굴림체"/>
        <family val="3"/>
        <charset val="129"/>
      </rPr>
      <t>냉방기</t>
    </r>
    <r>
      <rPr>
        <b/>
        <sz val="9"/>
        <rFont val="Arial Narrow"/>
        <family val="2"/>
      </rPr>
      <t>(PAC)</t>
    </r>
    <r>
      <rPr>
        <b/>
        <sz val="9"/>
        <rFont val="굴림체"/>
        <family val="3"/>
        <charset val="129"/>
      </rPr>
      <t>설치공사</t>
    </r>
  </si>
  <si>
    <r>
      <rPr>
        <sz val="9"/>
        <rFont val="굴림체"/>
        <family val="3"/>
        <charset val="129"/>
      </rPr>
      <t>싱글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냉방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</si>
  <si>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실외기받침대</t>
    </r>
  </si>
  <si>
    <r>
      <rPr>
        <sz val="9"/>
        <rFont val="굴림체"/>
        <family val="3"/>
        <charset val="129"/>
      </rPr>
      <t>기본설치비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</si>
  <si>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배관설치비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자재비등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</si>
  <si>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스탠드형</t>
    </r>
  </si>
  <si>
    <r>
      <rPr>
        <b/>
        <sz val="9"/>
        <rFont val="굴림체"/>
        <family val="3"/>
        <charset val="129"/>
      </rPr>
      <t>에어커튼설치공사</t>
    </r>
  </si>
  <si>
    <r>
      <rPr>
        <sz val="9"/>
        <rFont val="굴림체"/>
        <family val="3"/>
        <charset val="129"/>
      </rPr>
      <t>에어커튼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특수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산업형</t>
    </r>
  </si>
  <si>
    <r>
      <rPr>
        <sz val="9"/>
        <rFont val="굴림체"/>
        <family val="3"/>
        <charset val="129"/>
      </rPr>
      <t>에어커튼</t>
    </r>
    <r>
      <rPr>
        <sz val="9"/>
        <rFont val="Arial Narrow"/>
        <family val="2"/>
      </rPr>
      <t xml:space="preserve"> FA-SF10A</t>
    </r>
  </si>
  <si>
    <r>
      <rPr>
        <sz val="9"/>
        <rFont val="굴림체"/>
        <family val="3"/>
        <charset val="129"/>
      </rPr>
      <t>설치비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차전기</t>
    </r>
  </si>
  <si>
    <r>
      <rPr>
        <sz val="9"/>
        <rFont val="굴림체"/>
        <family val="3"/>
        <charset val="129"/>
      </rPr>
      <t>설치가대</t>
    </r>
  </si>
  <si>
    <r>
      <rPr>
        <sz val="9"/>
        <rFont val="굴림체"/>
        <family val="3"/>
        <charset val="129"/>
      </rPr>
      <t>고소장비</t>
    </r>
  </si>
  <si>
    <r>
      <rPr>
        <b/>
        <sz val="9"/>
        <rFont val="굴림체"/>
        <family val="3"/>
        <charset val="129"/>
      </rPr>
      <t>급기용필터유니트설치공사</t>
    </r>
  </si>
  <si>
    <r>
      <rPr>
        <b/>
        <sz val="9"/>
        <rFont val="굴림체"/>
        <family val="3"/>
        <charset val="129"/>
      </rPr>
      <t>오존접촉지동</t>
    </r>
  </si>
  <si>
    <r>
      <t>SF-201.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,D450)</t>
    </r>
  </si>
  <si>
    <r>
      <t>SF-202.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,D350)</t>
    </r>
  </si>
  <si>
    <r>
      <t>SF-203.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</si>
  <si>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EF-201.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덕트내장형</t>
    </r>
    <r>
      <rPr>
        <sz val="9"/>
        <rFont val="Arial Narrow"/>
        <family val="2"/>
      </rPr>
      <t>,D450)</t>
    </r>
  </si>
  <si>
    <r>
      <t>EF-202.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,D350)</t>
    </r>
  </si>
  <si>
    <r>
      <t>EF-203.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</si>
  <si>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T-201.</t>
    </r>
    <r>
      <rPr>
        <sz val="9"/>
        <rFont val="굴림체"/>
        <family val="3"/>
        <charset val="129"/>
      </rPr>
      <t>저수조</t>
    </r>
    <r>
      <rPr>
        <sz val="9"/>
        <rFont val="Arial Narrow"/>
        <family val="2"/>
      </rPr>
      <t>(SMC,</t>
    </r>
    <r>
      <rPr>
        <sz val="9"/>
        <rFont val="굴림체"/>
        <family val="3"/>
        <charset val="129"/>
      </rPr>
      <t>방파판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</si>
  <si>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기본설치비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)/</t>
    </r>
  </si>
  <si>
    <r>
      <rPr>
        <sz val="9"/>
        <rFont val="굴림체"/>
        <family val="3"/>
        <charset val="129"/>
      </rPr>
      <t>배관설치비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자재비등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)/</t>
    </r>
  </si>
  <si>
    <r>
      <rPr>
        <b/>
        <sz val="9"/>
        <rFont val="굴림체"/>
        <family val="3"/>
        <charset val="129"/>
      </rPr>
      <t>중간가압장동</t>
    </r>
  </si>
  <si>
    <r>
      <t>SF-301.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</si>
  <si>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105.3CMM*4MMAQ*0.4KW/</t>
    </r>
    <r>
      <rPr>
        <sz val="9"/>
        <rFont val="굴림체"/>
        <family val="3"/>
        <charset val="129"/>
      </rPr>
      <t>유압형</t>
    </r>
  </si>
  <si>
    <r>
      <t>SF-302.</t>
    </r>
    <r>
      <rPr>
        <sz val="9"/>
        <rFont val="굴림체"/>
        <family val="3"/>
        <charset val="129"/>
      </rPr>
      <t>급기휀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</si>
  <si>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74.3CMM*4MMAQ*0.4KW/</t>
    </r>
    <r>
      <rPr>
        <sz val="9"/>
        <rFont val="굴림체"/>
        <family val="3"/>
        <charset val="129"/>
      </rPr>
      <t>유압형</t>
    </r>
  </si>
  <si>
    <r>
      <t>EF-301.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</si>
  <si>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EF-302.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,D450)</t>
    </r>
  </si>
  <si>
    <r>
      <t>EF-303.</t>
    </r>
    <r>
      <rPr>
        <sz val="9"/>
        <rFont val="굴림체"/>
        <family val="3"/>
        <charset val="129"/>
      </rPr>
      <t>배기휀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벽부형</t>
    </r>
    <r>
      <rPr>
        <sz val="9"/>
        <rFont val="Arial Narrow"/>
        <family val="2"/>
      </rPr>
      <t>,D300)</t>
    </r>
  </si>
  <si>
    <r>
      <t>22.5CMM*4MMAQ*0.086KW/</t>
    </r>
    <r>
      <rPr>
        <sz val="9"/>
        <rFont val="굴림체"/>
        <family val="3"/>
        <charset val="129"/>
      </rPr>
      <t>유압형</t>
    </r>
  </si>
  <si>
    <r>
      <rPr>
        <sz val="9"/>
        <rFont val="굴림체"/>
        <family val="3"/>
        <charset val="129"/>
      </rPr>
      <t>기본설치비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스탠드형</t>
    </r>
    <r>
      <rPr>
        <sz val="9"/>
        <rFont val="Arial Narrow"/>
        <family val="2"/>
      </rPr>
      <t>)//</t>
    </r>
  </si>
  <si>
    <r>
      <rPr>
        <sz val="9"/>
        <rFont val="굴림체"/>
        <family val="3"/>
        <charset val="129"/>
      </rPr>
      <t>배관설치비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자재비등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포함</t>
    </r>
    <r>
      <rPr>
        <sz val="9"/>
        <rFont val="Arial Narrow"/>
        <family val="2"/>
      </rPr>
      <t>)//</t>
    </r>
  </si>
  <si>
    <r>
      <rPr>
        <b/>
        <sz val="9"/>
        <rFont val="굴림체"/>
        <family val="3"/>
        <charset val="129"/>
      </rPr>
      <t>냉방기설치공사</t>
    </r>
    <r>
      <rPr>
        <b/>
        <sz val="9"/>
        <rFont val="Arial Narrow"/>
        <family val="2"/>
      </rPr>
      <t>(</t>
    </r>
    <r>
      <rPr>
        <b/>
        <sz val="9"/>
        <rFont val="굴림체"/>
        <family val="3"/>
        <charset val="129"/>
      </rPr>
      <t>중장비사용료</t>
    </r>
    <r>
      <rPr>
        <b/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</si>
  <si>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크레인</t>
    </r>
  </si>
  <si>
    <r>
      <t xml:space="preserve">2M-101 </t>
    </r>
    <r>
      <rPr>
        <sz val="9"/>
        <rFont val="굴림체"/>
        <family val="3"/>
        <charset val="129"/>
      </rPr>
      <t>중간가압펌프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</si>
  <si>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입축사류펌프</t>
    </r>
    <r>
      <rPr>
        <sz val="9"/>
        <rFont val="Arial Narrow"/>
        <family val="2"/>
      </rPr>
      <t>(VVVF), 56.0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11.0mH</t>
    </r>
  </si>
  <si>
    <r>
      <t xml:space="preserve">2M-102 </t>
    </r>
    <r>
      <rPr>
        <sz val="9"/>
        <rFont val="굴림체"/>
        <family val="3"/>
        <charset val="129"/>
      </rPr>
      <t>중간가압펌프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</si>
  <si>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완폐식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대쉬포트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부착형</t>
    </r>
    <r>
      <rPr>
        <sz val="9"/>
        <rFont val="Arial Narrow"/>
        <family val="2"/>
      </rPr>
      <t>), Φ800mm</t>
    </r>
  </si>
  <si>
    <r>
      <t xml:space="preserve">2M-103 </t>
    </r>
    <r>
      <rPr>
        <sz val="9"/>
        <rFont val="굴림체"/>
        <family val="3"/>
        <charset val="129"/>
      </rPr>
      <t>중간가압펌프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</si>
  <si>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Φ800mm(</t>
    </r>
    <r>
      <rPr>
        <sz val="9"/>
        <rFont val="굴림체"/>
        <family val="3"/>
        <charset val="129"/>
      </rPr>
      <t>개도제어형</t>
    </r>
    <r>
      <rPr>
        <sz val="9"/>
        <rFont val="Arial Narrow"/>
        <family val="2"/>
      </rPr>
      <t>)</t>
    </r>
  </si>
  <si>
    <r>
      <t xml:space="preserve">2M-104 </t>
    </r>
    <r>
      <rPr>
        <sz val="9"/>
        <rFont val="굴림체"/>
        <family val="3"/>
        <charset val="129"/>
      </rPr>
      <t>유입수문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</si>
  <si>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W2.0mxH2.0m</t>
    </r>
  </si>
  <si>
    <r>
      <t xml:space="preserve">2M-105 </t>
    </r>
    <r>
      <rPr>
        <sz val="9"/>
        <rFont val="굴림체"/>
        <family val="3"/>
        <charset val="129"/>
      </rPr>
      <t>유지관리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</si>
  <si>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W1.0mxH1.0m</t>
    </r>
  </si>
  <si>
    <r>
      <t xml:space="preserve">2M-108 </t>
    </r>
    <r>
      <rPr>
        <sz val="9"/>
        <rFont val="굴림체"/>
        <family val="3"/>
        <charset val="129"/>
      </rPr>
      <t>중간가압장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</si>
  <si>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Φ2,200</t>
    </r>
    <r>
      <rPr>
        <sz val="9"/>
        <rFont val="굴림체"/>
        <family val="3"/>
        <charset val="129"/>
      </rPr>
      <t>㎜</t>
    </r>
  </si>
  <si>
    <r>
      <t xml:space="preserve">2M-109 </t>
    </r>
    <r>
      <rPr>
        <sz val="9"/>
        <rFont val="굴림체"/>
        <family val="3"/>
        <charset val="129"/>
      </rPr>
      <t>제수변실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</si>
  <si>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수중오수펌프</t>
    </r>
    <r>
      <rPr>
        <sz val="9"/>
        <rFont val="Arial Narrow"/>
        <family val="2"/>
      </rPr>
      <t>, Φ50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 xml:space="preserve"> x 0.2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10mH</t>
    </r>
  </si>
  <si>
    <r>
      <t xml:space="preserve">2M-110 </t>
    </r>
    <r>
      <rPr>
        <sz val="9"/>
        <rFont val="굴림체"/>
        <family val="3"/>
        <charset val="129"/>
      </rPr>
      <t>유량계실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</si>
  <si>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2M-111 </t>
    </r>
    <r>
      <rPr>
        <sz val="9"/>
        <rFont val="굴림체"/>
        <family val="3"/>
        <charset val="129"/>
      </rPr>
      <t>유량조절지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가동수문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</si>
  <si>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웨어게이트</t>
    </r>
    <r>
      <rPr>
        <sz val="9"/>
        <rFont val="Arial Narrow"/>
        <family val="2"/>
      </rPr>
      <t>, W1.5mxH1.2m</t>
    </r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</si>
  <si>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</si>
  <si>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t xml:space="preserve">2M-202 </t>
    </r>
    <r>
      <rPr>
        <sz val="9"/>
        <rFont val="굴림체"/>
        <family val="3"/>
        <charset val="129"/>
      </rPr>
      <t>오존접촉조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</si>
  <si>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SSC16), Φ1,500mm(ON/OFF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</si>
  <si>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2M-203 </t>
    </r>
    <r>
      <rPr>
        <sz val="9"/>
        <rFont val="굴림체"/>
        <family val="3"/>
        <charset val="129"/>
      </rPr>
      <t>오존접촉조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유지관리용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</si>
  <si>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SSC16), Φ2,200mm(ON/OFF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</si>
  <si>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2M-204 </t>
    </r>
    <r>
      <rPr>
        <sz val="9"/>
        <rFont val="굴림체"/>
        <family val="3"/>
        <charset val="129"/>
      </rPr>
      <t>오존접촉조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</si>
  <si>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2M-206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</si>
  <si>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</si>
  <si>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t xml:space="preserve">2M-301 </t>
    </r>
    <r>
      <rPr>
        <sz val="9"/>
        <rFont val="굴림체"/>
        <family val="3"/>
        <charset val="129"/>
      </rPr>
      <t>원수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</si>
  <si>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W0.8m x H1.0m, STS316L</t>
    </r>
  </si>
  <si>
    <r>
      <t xml:space="preserve">2M-302 </t>
    </r>
    <r>
      <rPr>
        <sz val="9"/>
        <rFont val="굴림체"/>
        <family val="3"/>
        <charset val="129"/>
      </rPr>
      <t>정수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</si>
  <si>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SSC13), Φ800mm(</t>
    </r>
    <r>
      <rPr>
        <sz val="9"/>
        <rFont val="굴림체"/>
        <family val="3"/>
        <charset val="129"/>
      </rPr>
      <t>개도제어형</t>
    </r>
    <r>
      <rPr>
        <sz val="9"/>
        <rFont val="Arial Narrow"/>
        <family val="2"/>
      </rPr>
      <t>)</t>
    </r>
  </si>
  <si>
    <r>
      <t xml:space="preserve">2M-303 </t>
    </r>
    <r>
      <rPr>
        <sz val="9"/>
        <rFont val="굴림체"/>
        <family val="3"/>
        <charset val="129"/>
      </rPr>
      <t>역세수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</si>
  <si>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2M-304 </t>
    </r>
    <r>
      <rPr>
        <sz val="9"/>
        <rFont val="굴림체"/>
        <family val="3"/>
        <charset val="129"/>
      </rPr>
      <t>역세수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퇴수수문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</si>
  <si>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비금속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슬루스게이트</t>
    </r>
    <r>
      <rPr>
        <sz val="9"/>
        <rFont val="Arial Narrow"/>
        <family val="2"/>
      </rPr>
      <t>, W0.7m x H0.8m, STS316L</t>
    </r>
  </si>
  <si>
    <r>
      <t xml:space="preserve">2M-305 </t>
    </r>
    <r>
      <rPr>
        <sz val="9"/>
        <rFont val="굴림체"/>
        <family val="3"/>
        <charset val="129"/>
      </rPr>
      <t>역세공기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유입밸브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</si>
  <si>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Φ500mm(ON/OFF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</si>
  <si>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2M-306 </t>
    </r>
    <r>
      <rPr>
        <sz val="9"/>
        <rFont val="굴림체"/>
        <family val="3"/>
        <charset val="129"/>
      </rPr>
      <t>배수밸브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</si>
  <si>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제수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SSC13), Φ200mm(ON/OFF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</si>
  <si>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2M-307 </t>
    </r>
    <r>
      <rPr>
        <sz val="9"/>
        <rFont val="굴림체"/>
        <family val="3"/>
        <charset val="129"/>
      </rPr>
      <t>역세척펌프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</si>
  <si>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양흡입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볼류트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펌프</t>
    </r>
    <r>
      <rPr>
        <sz val="9"/>
        <rFont val="Arial Narrow"/>
        <family val="2"/>
      </rPr>
      <t>(VVVF), 44.0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8.0m</t>
    </r>
  </si>
  <si>
    <r>
      <t xml:space="preserve">2M-308 </t>
    </r>
    <r>
      <rPr>
        <sz val="9"/>
        <rFont val="굴림체"/>
        <family val="3"/>
        <charset val="129"/>
      </rPr>
      <t>역세척펌프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</si>
  <si>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완폐식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대쉬포트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부착형</t>
    </r>
    <r>
      <rPr>
        <sz val="9"/>
        <rFont val="Arial Narrow"/>
        <family val="2"/>
      </rPr>
      <t>, SSC13), Φ600mm</t>
    </r>
  </si>
  <si>
    <r>
      <t xml:space="preserve">2M-309 </t>
    </r>
    <r>
      <rPr>
        <sz val="9"/>
        <rFont val="굴림체"/>
        <family val="3"/>
        <charset val="129"/>
      </rPr>
      <t>역세척펌프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</si>
  <si>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, SSC13), Φ600mm(</t>
    </r>
    <r>
      <rPr>
        <sz val="9"/>
        <rFont val="굴림체"/>
        <family val="3"/>
        <charset val="129"/>
      </rPr>
      <t>개도제어형</t>
    </r>
    <r>
      <rPr>
        <sz val="9"/>
        <rFont val="Arial Narrow"/>
        <family val="2"/>
      </rPr>
      <t>)</t>
    </r>
  </si>
  <si>
    <r>
      <t xml:space="preserve">2M-310 </t>
    </r>
    <r>
      <rPr>
        <sz val="9"/>
        <rFont val="굴림체"/>
        <family val="3"/>
        <charset val="129"/>
      </rPr>
      <t>역세척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송풍기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</si>
  <si>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단단터보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송풍기</t>
    </r>
    <r>
      <rPr>
        <sz val="9"/>
        <rFont val="Arial Narrow"/>
        <family val="2"/>
      </rPr>
      <t>(VVVF), 63.0</t>
    </r>
    <r>
      <rPr>
        <sz val="9"/>
        <rFont val="굴림체"/>
        <family val="3"/>
        <charset val="129"/>
      </rPr>
      <t>㎥</t>
    </r>
    <r>
      <rPr>
        <sz val="9"/>
        <rFont val="Arial Narrow"/>
        <family val="2"/>
      </rPr>
      <t>/min x 8,000mmAq</t>
    </r>
  </si>
  <si>
    <r>
      <t xml:space="preserve">2M-313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</si>
  <si>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2M-314 </t>
    </r>
    <r>
      <rPr>
        <sz val="9"/>
        <rFont val="굴림체"/>
        <family val="3"/>
        <charset val="129"/>
      </rPr>
      <t>활성탄흡착지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유출밸브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</si>
  <si>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전동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수평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일상식</t>
    </r>
    <r>
      <rPr>
        <sz val="9"/>
        <rFont val="Arial Narrow"/>
        <family val="2"/>
      </rPr>
      <t>), Φ2,200mm(ON/OFF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)</t>
    </r>
  </si>
  <si>
    <r>
      <t xml:space="preserve">2M-315 </t>
    </r>
    <r>
      <rPr>
        <sz val="9"/>
        <rFont val="굴림체"/>
        <family val="3"/>
        <charset val="129"/>
      </rPr>
      <t>제수변실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</si>
  <si>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t xml:space="preserve">2M-316 </t>
    </r>
    <r>
      <rPr>
        <sz val="9"/>
        <rFont val="굴림체"/>
        <family val="3"/>
        <charset val="129"/>
      </rPr>
      <t>유량계실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바닥배수펌프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</si>
  <si>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b/>
        <sz val="9"/>
        <rFont val="굴림체"/>
        <family val="3"/>
        <charset val="129"/>
      </rPr>
      <t>배관자재비</t>
    </r>
    <phoneticPr fontId="3" type="noConversion"/>
  </si>
  <si>
    <r>
      <t>STS</t>
    </r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>(Sch. 10s)</t>
    </r>
  </si>
  <si>
    <r>
      <rPr>
        <sz val="9"/>
        <rFont val="굴림체"/>
        <family val="3"/>
        <charset val="129"/>
      </rPr>
      <t>잡재료</t>
    </r>
  </si>
  <si>
    <r>
      <rPr>
        <sz val="9"/>
        <rFont val="굴림체"/>
        <family val="3"/>
        <charset val="129"/>
      </rPr>
      <t>주재료비의</t>
    </r>
    <r>
      <rPr>
        <sz val="9"/>
        <rFont val="Arial Narrow"/>
        <family val="2"/>
      </rPr>
      <t xml:space="preserve"> 10%</t>
    </r>
  </si>
  <si>
    <r>
      <rPr>
        <sz val="9"/>
        <rFont val="굴림체"/>
        <family val="3"/>
        <charset val="129"/>
      </rPr>
      <t>게이트밸브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주철제</t>
    </r>
    <r>
      <rPr>
        <sz val="9"/>
        <rFont val="Arial Narrow"/>
        <family val="2"/>
      </rPr>
      <t>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</si>
  <si>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버터플라이밸브</t>
    </r>
    <r>
      <rPr>
        <sz val="9"/>
        <rFont val="Arial Narrow"/>
        <family val="2"/>
      </rPr>
      <t>(GCD450,10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</si>
  <si>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체크밸브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주철제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</si>
  <si>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플랜지식</t>
    </r>
    <r>
      <rPr>
        <sz val="9"/>
        <rFont val="Arial Narrow"/>
        <family val="2"/>
      </rPr>
      <t>,100A</t>
    </r>
  </si>
  <si>
    <r>
      <rPr>
        <sz val="9"/>
        <rFont val="굴림체"/>
        <family val="3"/>
        <charset val="129"/>
      </rPr>
      <t>플랜지식</t>
    </r>
    <r>
      <rPr>
        <sz val="9"/>
        <rFont val="Arial Narrow"/>
        <family val="2"/>
      </rPr>
      <t>,50A</t>
    </r>
  </si>
  <si>
    <r>
      <rPr>
        <sz val="9"/>
        <rFont val="굴림체"/>
        <family val="3"/>
        <charset val="129"/>
      </rPr>
      <t>후렉시블조인트</t>
    </r>
    <r>
      <rPr>
        <sz val="9"/>
        <rFont val="Arial Narrow"/>
        <family val="2"/>
      </rPr>
      <t>(STS,10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</si>
  <si>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</si>
  <si>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t>90</t>
    </r>
    <r>
      <rPr>
        <sz val="9"/>
        <rFont val="굴림체"/>
        <family val="3"/>
        <charset val="129"/>
      </rPr>
      <t>˚</t>
    </r>
    <r>
      <rPr>
        <sz val="9"/>
        <rFont val="Arial Narrow"/>
        <family val="2"/>
      </rPr>
      <t>ELBOW(PEP)</t>
    </r>
  </si>
  <si>
    <r>
      <rPr>
        <sz val="9"/>
        <rFont val="굴림체"/>
        <family val="3"/>
        <charset val="129"/>
      </rPr>
      <t>배수공기</t>
    </r>
    <r>
      <rPr>
        <sz val="9"/>
        <rFont val="Arial Narrow"/>
        <family val="2"/>
      </rPr>
      <t xml:space="preserve"> TEE(PEP)</t>
    </r>
  </si>
  <si>
    <r>
      <rPr>
        <sz val="9"/>
        <rFont val="굴림체"/>
        <family val="3"/>
        <charset val="129"/>
      </rPr>
      <t>게이트밸브</t>
    </r>
    <r>
      <rPr>
        <sz val="9"/>
        <rFont val="Arial Narrow"/>
        <family val="2"/>
      </rPr>
      <t>(GCD450,10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</si>
  <si>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급속공기밸브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</si>
  <si>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부설</t>
    </r>
  </si>
  <si>
    <r>
      <rPr>
        <sz val="9"/>
        <rFont val="굴림체"/>
        <family val="3"/>
        <charset val="129"/>
      </rPr>
      <t>플랜트배관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스테인리스강관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옥내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용접식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</si>
  <si>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버터플라이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제수밸브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부설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</si>
  <si>
    <r>
      <rPr>
        <sz val="9"/>
        <rFont val="굴림체"/>
        <family val="3"/>
        <charset val="129"/>
      </rPr>
      <t>밸브취부</t>
    </r>
    <r>
      <rPr>
        <sz val="9"/>
        <rFont val="Arial Narrow"/>
        <family val="2"/>
      </rPr>
      <t>(FLG</t>
    </r>
    <r>
      <rPr>
        <sz val="9"/>
        <rFont val="굴림체"/>
        <family val="3"/>
        <charset val="129"/>
      </rPr>
      <t>식</t>
    </r>
    <r>
      <rPr>
        <sz val="9"/>
        <rFont val="Arial Narrow"/>
        <family val="2"/>
      </rPr>
      <t>,10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</si>
  <si>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t xml:space="preserve">50A </t>
    </r>
    <r>
      <rPr>
        <sz val="9"/>
        <rFont val="굴림체"/>
        <family val="3"/>
        <charset val="129"/>
      </rPr>
      <t>이하</t>
    </r>
  </si>
  <si>
    <r>
      <rPr>
        <sz val="9"/>
        <rFont val="굴림체"/>
        <family val="3"/>
        <charset val="129"/>
      </rPr>
      <t>플랜지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접합</t>
    </r>
    <r>
      <rPr>
        <sz val="9"/>
        <rFont val="Arial Narrow"/>
        <family val="2"/>
      </rPr>
      <t>(10</t>
    </r>
    <r>
      <rPr>
        <sz val="9"/>
        <rFont val="굴림체"/>
        <family val="3"/>
        <charset val="129"/>
      </rPr>
      <t>㎏</t>
    </r>
    <r>
      <rPr>
        <sz val="9"/>
        <rFont val="Arial Narrow"/>
        <family val="2"/>
      </rPr>
      <t>/</t>
    </r>
    <r>
      <rPr>
        <sz val="9"/>
        <rFont val="굴림체"/>
        <family val="3"/>
        <charset val="129"/>
      </rPr>
      <t>㎠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</si>
  <si>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용접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</si>
  <si>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내ㆍ외부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</si>
  <si>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계측기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압력계</t>
    </r>
    <r>
      <rPr>
        <sz val="9"/>
        <rFont val="Arial Narrow"/>
        <family val="2"/>
      </rPr>
      <t xml:space="preserve">)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</si>
  <si>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강관</t>
    </r>
    <r>
      <rPr>
        <sz val="9"/>
        <rFont val="Arial Narrow"/>
        <family val="2"/>
      </rPr>
      <t xml:space="preserve">(PEP)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외부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</si>
  <si>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배관지지대</t>
    </r>
    <phoneticPr fontId="3" type="noConversion"/>
  </si>
  <si>
    <r>
      <rPr>
        <sz val="9"/>
        <rFont val="굴림체"/>
        <family val="3"/>
        <charset val="129"/>
      </rPr>
      <t>ㄱ형강</t>
    </r>
    <r>
      <rPr>
        <sz val="9"/>
        <rFont val="Arial Narrow"/>
        <family val="2"/>
      </rPr>
      <t>(ANGLE)</t>
    </r>
  </si>
  <si>
    <r>
      <rPr>
        <sz val="9"/>
        <rFont val="굴림체"/>
        <family val="3"/>
        <charset val="129"/>
      </rPr>
      <t>ㄷ형강</t>
    </r>
    <r>
      <rPr>
        <sz val="9"/>
        <rFont val="Arial Narrow"/>
        <family val="2"/>
      </rPr>
      <t>(CHANNEL)</t>
    </r>
  </si>
  <si>
    <r>
      <rPr>
        <sz val="9"/>
        <rFont val="굴림체"/>
        <family val="3"/>
        <charset val="129"/>
      </rPr>
      <t>구조용</t>
    </r>
    <r>
      <rPr>
        <sz val="9"/>
        <rFont val="Arial Narrow"/>
        <family val="2"/>
      </rPr>
      <t xml:space="preserve"> H </t>
    </r>
    <r>
      <rPr>
        <sz val="9"/>
        <rFont val="굴림체"/>
        <family val="3"/>
        <charset val="129"/>
      </rPr>
      <t>형강</t>
    </r>
  </si>
  <si>
    <r>
      <rPr>
        <sz val="9"/>
        <rFont val="굴림체"/>
        <family val="3"/>
        <charset val="129"/>
      </rPr>
      <t>열연강판</t>
    </r>
    <r>
      <rPr>
        <sz val="9"/>
        <rFont val="Arial Narrow"/>
        <family val="2"/>
      </rPr>
      <t>(PLATE)</t>
    </r>
  </si>
  <si>
    <r>
      <rPr>
        <sz val="9"/>
        <rFont val="굴림체"/>
        <family val="3"/>
        <charset val="129"/>
      </rPr>
      <t>스틸그레이팅</t>
    </r>
  </si>
  <si>
    <r>
      <rPr>
        <sz val="9"/>
        <rFont val="굴림체"/>
        <family val="3"/>
        <charset val="129"/>
      </rPr>
      <t>무늬강판</t>
    </r>
    <r>
      <rPr>
        <sz val="9"/>
        <rFont val="Arial Narrow"/>
        <family val="2"/>
      </rPr>
      <t>(FLOOR STEEL PLATES)</t>
    </r>
  </si>
  <si>
    <r>
      <t xml:space="preserve">SPPW </t>
    </r>
    <r>
      <rPr>
        <sz val="9"/>
        <rFont val="굴림체"/>
        <family val="3"/>
        <charset val="129"/>
      </rPr>
      <t>강관</t>
    </r>
  </si>
  <si>
    <r>
      <rPr>
        <sz val="9"/>
        <rFont val="굴림체"/>
        <family val="3"/>
        <charset val="129"/>
      </rPr>
      <t>절연</t>
    </r>
    <r>
      <rPr>
        <sz val="9"/>
        <rFont val="Arial Narrow"/>
        <family val="2"/>
      </rPr>
      <t xml:space="preserve"> U BOLT</t>
    </r>
  </si>
  <si>
    <r>
      <rPr>
        <sz val="9"/>
        <rFont val="굴림체"/>
        <family val="3"/>
        <charset val="129"/>
      </rPr>
      <t>플랜트배관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배관용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탄소강관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옥내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용접식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</si>
  <si>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잡철물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제작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</si>
  <si>
    <r>
      <rPr>
        <sz val="9"/>
        <rFont val="굴림체"/>
        <family val="3"/>
        <charset val="129"/>
      </rPr>
      <t>현장제작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경량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철재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</si>
  <si>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도장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방청공사</t>
    </r>
  </si>
  <si>
    <r>
      <rPr>
        <b/>
        <sz val="9"/>
        <rFont val="굴림체"/>
        <family val="3"/>
        <charset val="129"/>
      </rPr>
      <t>가식장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조성공사</t>
    </r>
    <phoneticPr fontId="3" type="noConversion"/>
  </si>
  <si>
    <r>
      <rPr>
        <sz val="9"/>
        <rFont val="굴림체"/>
        <family val="3"/>
        <charset val="129"/>
      </rPr>
      <t>쇄석포장</t>
    </r>
  </si>
  <si>
    <r>
      <rPr>
        <sz val="9"/>
        <rFont val="굴림체"/>
        <family val="3"/>
        <charset val="129"/>
      </rPr>
      <t>잔디수로</t>
    </r>
  </si>
  <si>
    <r>
      <rPr>
        <b/>
        <sz val="9"/>
        <rFont val="굴림체"/>
        <family val="3"/>
        <charset val="129"/>
      </rPr>
      <t>상록교목</t>
    </r>
    <phoneticPr fontId="3" type="noConversion"/>
  </si>
  <si>
    <r>
      <rPr>
        <sz val="9"/>
        <rFont val="굴림체"/>
        <family val="3"/>
        <charset val="129"/>
      </rPr>
      <t>소나무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</si>
  <si>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주</t>
    </r>
  </si>
  <si>
    <r>
      <rPr>
        <sz val="9"/>
        <rFont val="굴림체"/>
        <family val="3"/>
        <charset val="129"/>
      </rPr>
      <t>스트로브잣나무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</si>
  <si>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전나무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</si>
  <si>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</si>
  <si>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</si>
  <si>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</si>
  <si>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</si>
  <si>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대왕참나무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</si>
  <si>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매화나무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</si>
  <si>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</si>
  <si>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모과나무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</si>
  <si>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</si>
  <si>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산수유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</si>
  <si>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은행나무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</si>
  <si>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이팝나무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</si>
  <si>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자귀나무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</si>
  <si>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중국단풍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</si>
  <si>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</si>
  <si>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칠엽수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</si>
  <si>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홍단풍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</si>
  <si>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회화나무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이식</t>
    </r>
    <r>
      <rPr>
        <sz val="9"/>
        <rFont val="Arial Narrow"/>
        <family val="2"/>
      </rPr>
      <t>)</t>
    </r>
  </si>
  <si>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</si>
  <si>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b/>
        <sz val="9"/>
        <rFont val="굴림체"/>
        <family val="3"/>
        <charset val="129"/>
      </rPr>
      <t>수목제거공사</t>
    </r>
    <phoneticPr fontId="3" type="noConversion"/>
  </si>
  <si>
    <r>
      <rPr>
        <sz val="9"/>
        <rFont val="굴림체"/>
        <family val="3"/>
        <charset val="129"/>
      </rPr>
      <t>소나무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</si>
  <si>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스트로브잣나무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</si>
  <si>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</si>
  <si>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</si>
  <si>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</si>
  <si>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등나무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</si>
  <si>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때죽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</si>
  <si>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</si>
  <si>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전나무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</si>
  <si>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</si>
  <si>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대왕참나무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</si>
  <si>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매화나무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</si>
  <si>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모과나무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</si>
  <si>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백목련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</si>
  <si>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</si>
  <si>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산수유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</si>
  <si>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은행나무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</si>
  <si>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이팝나무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</si>
  <si>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자귀나무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</si>
  <si>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중국단풍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</si>
  <si>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참나무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</si>
  <si>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청단풍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</si>
  <si>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칠엽수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</si>
  <si>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홍단풍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</si>
  <si>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회화나무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</si>
  <si>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사각파고라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</si>
  <si>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평의자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</si>
  <si>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등의자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</si>
  <si>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음수대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</si>
  <si>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족구지주대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</si>
  <si>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배드민턴지주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</si>
  <si>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안내판</t>
    </r>
    <r>
      <rPr>
        <sz val="9"/>
        <rFont val="Arial Narrow"/>
        <family val="2"/>
      </rPr>
      <t>A(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</si>
  <si>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안내판</t>
    </r>
    <r>
      <rPr>
        <sz val="9"/>
        <rFont val="Arial Narrow"/>
        <family val="2"/>
      </rPr>
      <t>B(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</si>
  <si>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원주목계단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</si>
  <si>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t>W1500x12</t>
    </r>
    <r>
      <rPr>
        <sz val="9"/>
        <rFont val="굴림체"/>
        <family val="3"/>
        <charset val="129"/>
      </rPr>
      <t>단</t>
    </r>
  </si>
  <si>
    <r>
      <rPr>
        <sz val="9"/>
        <rFont val="굴림체"/>
        <family val="3"/>
        <charset val="129"/>
      </rPr>
      <t>휀스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</si>
  <si>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경간</t>
    </r>
  </si>
  <si>
    <r>
      <rPr>
        <sz val="9"/>
        <rFont val="굴림체"/>
        <family val="3"/>
        <charset val="129"/>
      </rPr>
      <t>트랠리스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</si>
  <si>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소형고압블럭포장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</si>
  <si>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고무칩포장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</si>
  <si>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콘크리트포장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철거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</si>
  <si>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폐기물상차</t>
    </r>
  </si>
  <si>
    <r>
      <rPr>
        <b/>
        <sz val="9"/>
        <rFont val="굴림체"/>
        <family val="3"/>
        <charset val="129"/>
      </rPr>
      <t>수목식재공사</t>
    </r>
    <phoneticPr fontId="3" type="noConversion"/>
  </si>
  <si>
    <r>
      <rPr>
        <sz val="9"/>
        <rFont val="굴림체"/>
        <family val="3"/>
        <charset val="129"/>
      </rPr>
      <t>스트로브잣나무</t>
    </r>
  </si>
  <si>
    <r>
      <rPr>
        <sz val="9"/>
        <rFont val="굴림체"/>
        <family val="3"/>
        <charset val="129"/>
      </rPr>
      <t>회양목</t>
    </r>
  </si>
  <si>
    <r>
      <rPr>
        <b/>
        <sz val="9"/>
        <rFont val="굴림체"/>
        <family val="3"/>
        <charset val="129"/>
      </rPr>
      <t>낙엽관목</t>
    </r>
    <phoneticPr fontId="3" type="noConversion"/>
  </si>
  <si>
    <r>
      <rPr>
        <sz val="9"/>
        <rFont val="굴림체"/>
        <family val="3"/>
        <charset val="129"/>
      </rPr>
      <t>백철쭉</t>
    </r>
  </si>
  <si>
    <r>
      <rPr>
        <sz val="9"/>
        <rFont val="굴림체"/>
        <family val="3"/>
        <charset val="129"/>
      </rPr>
      <t>산철쭉</t>
    </r>
  </si>
  <si>
    <r>
      <rPr>
        <sz val="9"/>
        <rFont val="굴림체"/>
        <family val="3"/>
        <charset val="129"/>
      </rPr>
      <t>자산홍</t>
    </r>
  </si>
  <si>
    <r>
      <rPr>
        <sz val="9"/>
        <rFont val="굴림체"/>
        <family val="3"/>
        <charset val="129"/>
      </rPr>
      <t>조팝나무</t>
    </r>
  </si>
  <si>
    <r>
      <rPr>
        <sz val="9"/>
        <rFont val="굴림체"/>
        <family val="3"/>
        <charset val="129"/>
      </rPr>
      <t>쥐똥나무</t>
    </r>
  </si>
  <si>
    <r>
      <rPr>
        <b/>
        <sz val="9"/>
        <rFont val="굴림체"/>
        <family val="3"/>
        <charset val="129"/>
      </rPr>
      <t>지피</t>
    </r>
    <phoneticPr fontId="3" type="noConversion"/>
  </si>
  <si>
    <r>
      <rPr>
        <sz val="9"/>
        <rFont val="굴림체"/>
        <family val="3"/>
        <charset val="129"/>
      </rPr>
      <t>잔디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평떼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</si>
  <si>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원주목계단</t>
    </r>
  </si>
  <si>
    <r>
      <rPr>
        <sz val="9"/>
        <rFont val="굴림체"/>
        <family val="3"/>
        <charset val="129"/>
      </rPr>
      <t>단</t>
    </r>
  </si>
  <si>
    <r>
      <rPr>
        <sz val="9"/>
        <rFont val="굴림체"/>
        <family val="3"/>
        <charset val="129"/>
      </rPr>
      <t>사각파고라</t>
    </r>
  </si>
  <si>
    <r>
      <rPr>
        <sz val="9"/>
        <rFont val="굴림체"/>
        <family val="3"/>
        <charset val="129"/>
      </rPr>
      <t>평의자</t>
    </r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</si>
  <si>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</si>
  <si>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</si>
  <si>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r>
      <rPr>
        <b/>
        <sz val="9"/>
        <rFont val="굴림체"/>
        <family val="3"/>
        <charset val="129"/>
      </rPr>
      <t>낙엽관목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</si>
  <si>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</si>
  <si>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</si>
  <si>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</si>
  <si>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</si>
  <si>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</si>
  <si>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</si>
  <si>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수량</t>
    </r>
    <phoneticPr fontId="3" type="noConversion"/>
  </si>
  <si>
    <r>
      <t xml:space="preserve">  </t>
    </r>
    <r>
      <rPr>
        <b/>
        <sz val="9"/>
        <rFont val="굴림체"/>
        <family val="3"/>
        <charset val="129"/>
      </rPr>
      <t>□</t>
    </r>
  </si>
  <si>
    <r>
      <rPr>
        <b/>
        <sz val="9"/>
        <rFont val="굴림체"/>
        <family val="3"/>
        <charset val="129"/>
      </rPr>
      <t>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대</t>
    </r>
  </si>
  <si>
    <r>
      <t xml:space="preserve">   </t>
    </r>
    <r>
      <rPr>
        <b/>
        <sz val="9"/>
        <rFont val="굴림체"/>
        <family val="3"/>
        <charset val="129"/>
      </rPr>
      <t>□</t>
    </r>
  </si>
  <si>
    <r>
      <rPr>
        <b/>
        <sz val="9"/>
        <rFont val="굴림체"/>
        <family val="3"/>
        <charset val="129"/>
      </rPr>
      <t>도급자관급자재대</t>
    </r>
  </si>
  <si>
    <r>
      <rPr>
        <b/>
        <sz val="9"/>
        <rFont val="굴림체"/>
        <family val="3"/>
        <charset val="129"/>
      </rPr>
      <t>골재대</t>
    </r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</si>
  <si>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</si>
  <si>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</si>
  <si>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</si>
  <si>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</si>
  <si>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</si>
  <si>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rFont val="굴림체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</si>
  <si>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</si>
  <si>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수량</t>
    </r>
    <phoneticPr fontId="3" type="noConversion"/>
  </si>
  <si>
    <r>
      <t xml:space="preserve">0102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관급자재비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</si>
  <si>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</si>
  <si>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t xml:space="preserve">0102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도급자관급자재비</t>
    </r>
  </si>
  <si>
    <r>
      <t xml:space="preserve">010201  01. </t>
    </r>
    <r>
      <rPr>
        <b/>
        <sz val="9"/>
        <rFont val="굴림체"/>
        <family val="3"/>
        <charset val="129"/>
      </rPr>
      <t>활성탄흡착지동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</si>
  <si>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무근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</si>
  <si>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내륙</t>
    </r>
    <r>
      <rPr>
        <sz val="9"/>
        <rFont val="Arial Narrow"/>
        <family val="2"/>
      </rPr>
      <t>), 25-21-120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</si>
  <si>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51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</si>
  <si>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구체</t>
    </r>
    <r>
      <rPr>
        <sz val="9"/>
        <rFont val="Arial Narrow"/>
        <family val="2"/>
      </rPr>
      <t>)</t>
    </r>
  </si>
  <si>
    <r>
      <rPr>
        <sz val="9"/>
        <rFont val="굴림체"/>
        <family val="3"/>
        <charset val="129"/>
      </rPr>
      <t>레미콘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인천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내륙</t>
    </r>
    <r>
      <rPr>
        <sz val="9"/>
        <rFont val="Arial Narrow"/>
        <family val="2"/>
      </rPr>
      <t>), 25-24-150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</si>
  <si>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52</t>
    </r>
  </si>
  <si>
    <r>
      <rPr>
        <sz val="9"/>
        <rFont val="굴림체"/>
        <family val="3"/>
        <charset val="129"/>
      </rPr>
      <t>철근콘크리트용봉강</t>
    </r>
  </si>
  <si>
    <r>
      <rPr>
        <sz val="9"/>
        <rFont val="굴림체"/>
        <family val="3"/>
        <charset val="129"/>
      </rPr>
      <t>철근콘크리트용봉강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이형봉강</t>
    </r>
    <r>
      <rPr>
        <sz val="9"/>
        <rFont val="Arial Narrow"/>
        <family val="2"/>
      </rPr>
      <t xml:space="preserve">(SD350/400), HD10, </t>
    </r>
    <r>
      <rPr>
        <sz val="9"/>
        <rFont val="굴림체"/>
        <family val="3"/>
        <charset val="129"/>
      </rPr>
      <t>생산공장상차도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</si>
  <si>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24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</si>
  <si>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</si>
  <si>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철근콘크리트용봉강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이형봉강</t>
    </r>
    <r>
      <rPr>
        <sz val="9"/>
        <rFont val="Arial Narrow"/>
        <family val="2"/>
      </rPr>
      <t xml:space="preserve">(SD350/400), HD13, </t>
    </r>
    <r>
      <rPr>
        <sz val="9"/>
        <rFont val="굴림체"/>
        <family val="3"/>
        <charset val="129"/>
      </rPr>
      <t>생산공장상차도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</si>
  <si>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25</t>
    </r>
  </si>
  <si>
    <r>
      <rPr>
        <sz val="9"/>
        <rFont val="굴림체"/>
        <family val="3"/>
        <charset val="129"/>
      </rPr>
      <t>철근콘크리트용봉강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이형봉강</t>
    </r>
    <r>
      <rPr>
        <sz val="9"/>
        <rFont val="Arial Narrow"/>
        <family val="2"/>
      </rPr>
      <t xml:space="preserve">(SD350/400), HD22, </t>
    </r>
    <r>
      <rPr>
        <sz val="9"/>
        <rFont val="굴림체"/>
        <family val="3"/>
        <charset val="129"/>
      </rPr>
      <t>생산공장상차도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</si>
  <si>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26</t>
    </r>
  </si>
  <si>
    <r>
      <rPr>
        <sz val="9"/>
        <rFont val="굴림체"/>
        <family val="3"/>
        <charset val="129"/>
      </rPr>
      <t>섬유보강재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</si>
  <si>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49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</si>
  <si>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</si>
  <si>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조달수수료</t>
    </r>
  </si>
  <si>
    <r>
      <rPr>
        <sz val="9"/>
        <rFont val="굴림체"/>
        <family val="3"/>
        <charset val="129"/>
      </rPr>
      <t>주재료비의</t>
    </r>
    <r>
      <rPr>
        <sz val="9"/>
        <rFont val="Arial Narrow"/>
        <family val="2"/>
      </rPr>
      <t xml:space="preserve"> 0.54%</t>
    </r>
  </si>
  <si>
    <r>
      <t xml:space="preserve">010202  02. </t>
    </r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</si>
  <si>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</si>
  <si>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</si>
  <si>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t xml:space="preserve">010203  03. </t>
    </r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</si>
  <si>
    <r>
      <rPr>
        <sz val="9"/>
        <rFont val="굴림체"/>
        <family val="3"/>
        <charset val="129"/>
      </rPr>
      <t>단수정리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</si>
  <si>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179</t>
    </r>
  </si>
  <si>
    <r>
      <t xml:space="preserve">0103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관급자관급자재비</t>
    </r>
  </si>
  <si>
    <r>
      <t xml:space="preserve">010301  01. </t>
    </r>
    <r>
      <rPr>
        <b/>
        <sz val="9"/>
        <rFont val="굴림체"/>
        <family val="3"/>
        <charset val="129"/>
      </rPr>
      <t>활성탄흡착지동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</si>
  <si>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</si>
  <si>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</si>
  <si>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</si>
  <si>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</si>
  <si>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</si>
  <si>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49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</si>
  <si>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</si>
  <si>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</si>
  <si>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</si>
  <si>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</si>
  <si>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54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</si>
  <si>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</si>
  <si>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</si>
  <si>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</si>
  <si>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</si>
  <si>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</si>
  <si>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59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</si>
  <si>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</si>
  <si>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</si>
  <si>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</si>
  <si>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</si>
  <si>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</si>
  <si>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</si>
  <si>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</si>
  <si>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</si>
  <si>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</si>
  <si>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69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</si>
  <si>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</si>
  <si>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</si>
  <si>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</si>
  <si>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</si>
  <si>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</si>
  <si>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75</t>
    </r>
  </si>
  <si>
    <r>
      <rPr>
        <sz val="9"/>
        <rFont val="굴림체"/>
        <family val="3"/>
        <charset val="129"/>
      </rPr>
      <t>알루미늄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복합패널</t>
    </r>
  </si>
  <si>
    <r>
      <rPr>
        <sz val="9"/>
        <rFont val="굴림체"/>
        <family val="3"/>
        <charset val="129"/>
      </rPr>
      <t>평판</t>
    </r>
    <r>
      <rPr>
        <sz val="9"/>
        <rFont val="Arial Narrow"/>
        <family val="2"/>
      </rPr>
      <t xml:space="preserve"> t=4 PVDF2</t>
    </r>
    <r>
      <rPr>
        <sz val="9"/>
        <rFont val="굴림체"/>
        <family val="3"/>
        <charset val="129"/>
      </rPr>
      <t>코팅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</si>
  <si>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66</t>
    </r>
  </si>
  <si>
    <r>
      <t xml:space="preserve">010302  02. </t>
    </r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</si>
  <si>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</si>
  <si>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</si>
  <si>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</si>
  <si>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79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</si>
  <si>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80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</si>
  <si>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81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</si>
  <si>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</si>
  <si>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</si>
  <si>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</si>
  <si>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</si>
  <si>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</si>
  <si>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</si>
  <si>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</si>
  <si>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89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</si>
  <si>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90</t>
    </r>
  </si>
  <si>
    <r>
      <t xml:space="preserve">010303  03. </t>
    </r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</si>
  <si>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91</t>
    </r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</si>
  <si>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</si>
  <si>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92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</si>
  <si>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93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</si>
  <si>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94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</si>
  <si>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95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</si>
  <si>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96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</si>
  <si>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97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</si>
  <si>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98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</si>
  <si>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99</t>
    </r>
  </si>
  <si>
    <r>
      <rPr>
        <sz val="9"/>
        <rFont val="굴림체"/>
        <family val="3"/>
        <charset val="129"/>
      </rPr>
      <t>호표</t>
    </r>
    <r>
      <rPr>
        <sz val="9"/>
        <rFont val="Arial Narrow"/>
        <family val="2"/>
      </rPr>
      <t xml:space="preserve"> 100</t>
    </r>
  </si>
  <si>
    <r>
      <rPr>
        <sz val="9"/>
        <rFont val="굴림체"/>
        <family val="3"/>
        <charset val="129"/>
      </rPr>
      <t>자재</t>
    </r>
    <r>
      <rPr>
        <sz val="9"/>
        <rFont val="Arial Narrow"/>
        <family val="2"/>
      </rPr>
      <t xml:space="preserve"> 180</t>
    </r>
  </si>
  <si>
    <r>
      <t xml:space="preserve">0102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관급자재비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</si>
  <si>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</si>
  <si>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</si>
  <si>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</si>
  <si>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</si>
  <si>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</si>
  <si>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</si>
  <si>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</si>
  <si>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</si>
  <si>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</si>
  <si>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</si>
  <si>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</si>
  <si>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</si>
  <si>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</si>
  <si>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</si>
  <si>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</si>
  <si>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</si>
  <si>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rFont val="굴림체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</si>
  <si>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</si>
  <si>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</si>
  <si>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</si>
  <si>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</si>
  <si>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t xml:space="preserve">0102  </t>
    </r>
    <r>
      <rPr>
        <b/>
        <sz val="9"/>
        <rFont val="굴림체"/>
        <family val="3"/>
        <charset val="129"/>
      </rPr>
      <t>◈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관급자재비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</si>
  <si>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</si>
  <si>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</si>
  <si>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</si>
  <si>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</si>
  <si>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</si>
  <si>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변경</t>
    </r>
    <phoneticPr fontId="3" type="noConversion"/>
  </si>
  <si>
    <r>
      <t xml:space="preserve">4) </t>
    </r>
    <r>
      <rPr>
        <b/>
        <sz val="9"/>
        <rFont val="돋움"/>
        <family val="3"/>
        <charset val="129"/>
      </rPr>
      <t>관급자설치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관급자재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부가가치세</t>
    </r>
    <phoneticPr fontId="3" type="noConversion"/>
  </si>
  <si>
    <r>
      <t xml:space="preserve">5) </t>
    </r>
    <r>
      <rPr>
        <b/>
        <sz val="9"/>
        <rFont val="돋움"/>
        <family val="3"/>
        <charset val="129"/>
      </rPr>
      <t>관급자설치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관급자재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조달수수료</t>
    </r>
    <phoneticPr fontId="3" type="noConversion"/>
  </si>
  <si>
    <r>
      <t xml:space="preserve">5) </t>
    </r>
    <r>
      <rPr>
        <sz val="9"/>
        <rFont val="돋움"/>
        <family val="3"/>
        <charset val="129"/>
      </rPr>
      <t>관급자설치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관급자재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조달수수료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</si>
  <si>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</si>
  <si>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t xml:space="preserve">0102  </t>
    </r>
    <r>
      <rPr>
        <b/>
        <sz val="9"/>
        <color rgb="FFFF0000"/>
        <rFont val="굴림체"/>
        <family val="3"/>
        <charset val="129"/>
      </rPr>
      <t>◈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굴림체"/>
        <family val="3"/>
        <charset val="129"/>
      </rPr>
      <t>관급자재비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</si>
  <si>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</si>
  <si>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rPr>
        <sz val="9"/>
        <color rgb="FFFF0000"/>
        <rFont val="굴림체"/>
        <family val="3"/>
        <charset val="129"/>
      </rPr>
      <t>당초</t>
    </r>
    <phoneticPr fontId="3" type="noConversion"/>
  </si>
  <si>
    <r>
      <t xml:space="preserve">4) </t>
    </r>
    <r>
      <rPr>
        <b/>
        <sz val="9"/>
        <color rgb="FFFF0000"/>
        <rFont val="돋움"/>
        <family val="3"/>
        <charset val="129"/>
      </rPr>
      <t>도급자설치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부가가치세</t>
    </r>
    <phoneticPr fontId="3" type="noConversion"/>
  </si>
  <si>
    <r>
      <rPr>
        <b/>
        <sz val="9"/>
        <color rgb="FFFF0000"/>
        <rFont val="굴림체"/>
        <family val="3"/>
        <charset val="129"/>
      </rPr>
      <t>당초</t>
    </r>
    <phoneticPr fontId="3" type="noConversion"/>
  </si>
  <si>
    <r>
      <t xml:space="preserve">5) </t>
    </r>
    <r>
      <rPr>
        <b/>
        <sz val="9"/>
        <color rgb="FFFF0000"/>
        <rFont val="돋움"/>
        <family val="3"/>
        <charset val="129"/>
      </rPr>
      <t>도급자설치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조달수수료</t>
    </r>
    <phoneticPr fontId="3" type="noConversion"/>
  </si>
  <si>
    <r>
      <t xml:space="preserve">4) </t>
    </r>
    <r>
      <rPr>
        <b/>
        <sz val="9"/>
        <color rgb="FFFF0000"/>
        <rFont val="돋움"/>
        <family val="3"/>
        <charset val="129"/>
      </rPr>
      <t>관급자설치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부가가치세</t>
    </r>
    <phoneticPr fontId="3" type="noConversion"/>
  </si>
  <si>
    <r>
      <t xml:space="preserve">4) </t>
    </r>
    <r>
      <rPr>
        <sz val="9"/>
        <color rgb="FFFF0000"/>
        <rFont val="돋움"/>
        <family val="3"/>
        <charset val="129"/>
      </rPr>
      <t>관급자설치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관급자재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부가가치세</t>
    </r>
    <phoneticPr fontId="3" type="noConversion"/>
  </si>
  <si>
    <r>
      <t xml:space="preserve">5) </t>
    </r>
    <r>
      <rPr>
        <b/>
        <sz val="9"/>
        <color rgb="FFFF0000"/>
        <rFont val="돋움"/>
        <family val="3"/>
        <charset val="129"/>
      </rPr>
      <t>관급자설치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관급자재</t>
    </r>
    <r>
      <rPr>
        <b/>
        <sz val="9"/>
        <color rgb="FFFF0000"/>
        <rFont val="Arial Narrow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조달수수료</t>
    </r>
    <phoneticPr fontId="3" type="noConversion"/>
  </si>
  <si>
    <r>
      <t xml:space="preserve">5) </t>
    </r>
    <r>
      <rPr>
        <sz val="9"/>
        <color rgb="FFFF0000"/>
        <rFont val="돋움"/>
        <family val="3"/>
        <charset val="129"/>
      </rPr>
      <t>관급자설치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관급자재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조달수수료</t>
    </r>
    <phoneticPr fontId="3" type="noConversion"/>
  </si>
  <si>
    <t>유용토운반</t>
  </si>
  <si>
    <t>㎡</t>
    <phoneticPr fontId="3" type="noConversion"/>
  </si>
  <si>
    <t>관급자재</t>
    <phoneticPr fontId="3" type="noConversion"/>
  </si>
  <si>
    <t>요율</t>
    <phoneticPr fontId="3" type="noConversion"/>
  </si>
  <si>
    <t>환 경 보 전 비</t>
    <phoneticPr fontId="3" type="noConversion"/>
  </si>
  <si>
    <t>.</t>
    <phoneticPr fontId="3" type="noConversion"/>
  </si>
  <si>
    <t>2.1.</t>
    <phoneticPr fontId="3" type="noConversion"/>
  </si>
  <si>
    <t>2.2.</t>
    <phoneticPr fontId="3" type="noConversion"/>
  </si>
  <si>
    <t>2.3.</t>
    <phoneticPr fontId="3" type="noConversion"/>
  </si>
  <si>
    <t>2.4.</t>
    <phoneticPr fontId="3" type="noConversion"/>
  </si>
  <si>
    <t>3.2.</t>
    <phoneticPr fontId="3" type="noConversion"/>
  </si>
  <si>
    <t>4.2.</t>
    <phoneticPr fontId="3" type="noConversion"/>
  </si>
  <si>
    <t>5.4.</t>
    <phoneticPr fontId="3" type="noConversion"/>
  </si>
  <si>
    <t>6.1.</t>
    <phoneticPr fontId="3" type="noConversion"/>
  </si>
  <si>
    <t>6.6.</t>
    <phoneticPr fontId="3" type="noConversion"/>
  </si>
  <si>
    <t>6.7.</t>
    <phoneticPr fontId="3" type="noConversion"/>
  </si>
  <si>
    <t>6.10.</t>
    <phoneticPr fontId="3" type="noConversion"/>
  </si>
  <si>
    <t>6.11.</t>
    <phoneticPr fontId="3" type="noConversion"/>
  </si>
  <si>
    <t>6.12.</t>
    <phoneticPr fontId="3" type="noConversion"/>
  </si>
  <si>
    <t>6.14.</t>
    <phoneticPr fontId="3" type="noConversion"/>
  </si>
  <si>
    <t>6.15.</t>
    <phoneticPr fontId="3" type="noConversion"/>
  </si>
  <si>
    <t>6.18.</t>
    <phoneticPr fontId="3" type="noConversion"/>
  </si>
  <si>
    <t>6.19.</t>
    <phoneticPr fontId="3" type="noConversion"/>
  </si>
  <si>
    <t>가설울타리 설치 및 해체</t>
    <phoneticPr fontId="3" type="noConversion"/>
  </si>
  <si>
    <t>표준시장단가</t>
    <phoneticPr fontId="3" type="noConversion"/>
  </si>
  <si>
    <t>7.1.</t>
    <phoneticPr fontId="3" type="noConversion"/>
  </si>
  <si>
    <t>7.3.</t>
    <phoneticPr fontId="3" type="noConversion"/>
  </si>
  <si>
    <t>7.5.</t>
    <phoneticPr fontId="3" type="noConversion"/>
  </si>
  <si>
    <t>7.6.</t>
    <phoneticPr fontId="3" type="noConversion"/>
  </si>
  <si>
    <t>1.</t>
    <phoneticPr fontId="3" type="noConversion"/>
  </si>
  <si>
    <t>1.2.</t>
    <phoneticPr fontId="3" type="noConversion"/>
  </si>
  <si>
    <t>1.5.</t>
    <phoneticPr fontId="3" type="noConversion"/>
  </si>
  <si>
    <t>1.8.</t>
    <phoneticPr fontId="3" type="noConversion"/>
  </si>
  <si>
    <t>1.9.</t>
    <phoneticPr fontId="3" type="noConversion"/>
  </si>
  <si>
    <t>1.10.</t>
    <phoneticPr fontId="3" type="noConversion"/>
  </si>
  <si>
    <t>1.12.</t>
    <phoneticPr fontId="3" type="noConversion"/>
  </si>
  <si>
    <t>1.13.</t>
    <phoneticPr fontId="3" type="noConversion"/>
  </si>
  <si>
    <t>1.14.</t>
    <phoneticPr fontId="3" type="noConversion"/>
  </si>
  <si>
    <t>2.</t>
    <phoneticPr fontId="3" type="noConversion"/>
  </si>
  <si>
    <t>2.7.</t>
    <phoneticPr fontId="3" type="noConversion"/>
  </si>
  <si>
    <t>2.8.</t>
    <phoneticPr fontId="3" type="noConversion"/>
  </si>
  <si>
    <t>2.10.</t>
    <phoneticPr fontId="3" type="noConversion"/>
  </si>
  <si>
    <t>2.11.</t>
    <phoneticPr fontId="3" type="noConversion"/>
  </si>
  <si>
    <t>2.12.</t>
    <phoneticPr fontId="3" type="noConversion"/>
  </si>
  <si>
    <t>2.15.</t>
    <phoneticPr fontId="3" type="noConversion"/>
  </si>
  <si>
    <t>3.6.</t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</si>
  <si>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</si>
  <si>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</si>
  <si>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2)</t>
    <phoneticPr fontId="3" type="noConversion"/>
  </si>
  <si>
    <t>3)</t>
    <phoneticPr fontId="3" type="noConversion"/>
  </si>
  <si>
    <t>2.2.1.</t>
    <phoneticPr fontId="3" type="noConversion"/>
  </si>
  <si>
    <r>
      <rPr>
        <b/>
        <sz val="9"/>
        <rFont val="굴림체"/>
        <family val="3"/>
        <charset val="129"/>
      </rPr>
      <t>배관설치비</t>
    </r>
    <phoneticPr fontId="3" type="noConversion"/>
  </si>
  <si>
    <t>2.2.3.</t>
    <phoneticPr fontId="3" type="noConversion"/>
  </si>
  <si>
    <r>
      <rPr>
        <b/>
        <sz val="9"/>
        <rFont val="굴림체"/>
        <family val="3"/>
        <charset val="129"/>
      </rPr>
      <t>배관지지대</t>
    </r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</si>
  <si>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자재비</t>
    </r>
    <phoneticPr fontId="3" type="noConversion"/>
  </si>
  <si>
    <t>R36</t>
    <phoneticPr fontId="3" type="noConversion"/>
  </si>
  <si>
    <t>R22</t>
    <phoneticPr fontId="3" type="noConversion"/>
  </si>
  <si>
    <t>R26</t>
    <phoneticPr fontId="3" type="noConversion"/>
  </si>
  <si>
    <t>R24</t>
    <phoneticPr fontId="3" type="noConversion"/>
  </si>
  <si>
    <t>3.</t>
    <phoneticPr fontId="3" type="noConversion"/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</si>
  <si>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</si>
  <si>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등나무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</si>
  <si>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</si>
  <si>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4.3.</t>
    <phoneticPr fontId="3" type="noConversion"/>
  </si>
  <si>
    <t>4.4.</t>
    <phoneticPr fontId="3" type="noConversion"/>
  </si>
  <si>
    <t>4.5.</t>
    <phoneticPr fontId="3" type="noConversion"/>
  </si>
  <si>
    <t>실정보고
적용수량</t>
    <phoneticPr fontId="3" type="noConversion"/>
  </si>
  <si>
    <t xml:space="preserve">  </t>
    <phoneticPr fontId="3" type="noConversion"/>
  </si>
  <si>
    <t>No</t>
  </si>
  <si>
    <t>품     명</t>
  </si>
  <si>
    <t>규   격</t>
  </si>
  <si>
    <t>단위</t>
  </si>
  <si>
    <t>적용단가</t>
  </si>
  <si>
    <t>비   고</t>
  </si>
  <si>
    <t>단  가</t>
  </si>
  <si>
    <t>page</t>
  </si>
  <si>
    <t>1</t>
  </si>
  <si>
    <t>단가산출총괄표</t>
  </si>
  <si>
    <t>품    명</t>
  </si>
  <si>
    <t>합    계</t>
  </si>
  <si>
    <t>경    비</t>
  </si>
  <si>
    <t>비    고</t>
  </si>
  <si>
    <t>개소</t>
  </si>
  <si>
    <t>노임단가</t>
    <phoneticPr fontId="3" type="noConversion"/>
  </si>
  <si>
    <t>No</t>
    <phoneticPr fontId="3" type="noConversion"/>
  </si>
  <si>
    <t>품       명</t>
    <phoneticPr fontId="3" type="noConversion"/>
  </si>
  <si>
    <t>규       격</t>
    <phoneticPr fontId="3" type="noConversion"/>
  </si>
  <si>
    <t>단 위</t>
    <phoneticPr fontId="3" type="noConversion"/>
  </si>
  <si>
    <t>적 용 단 가</t>
    <phoneticPr fontId="3" type="noConversion"/>
  </si>
  <si>
    <t>비 고</t>
    <phoneticPr fontId="3" type="noConversion"/>
  </si>
  <si>
    <t>기계경비총괄표</t>
  </si>
  <si>
    <t>노무비</t>
  </si>
  <si>
    <t>재료비</t>
  </si>
  <si>
    <t>hr</t>
  </si>
  <si>
    <t>크레인(타이어)</t>
    <phoneticPr fontId="27" type="noConversion"/>
  </si>
  <si>
    <t>10Ton</t>
    <phoneticPr fontId="3" type="noConversion"/>
  </si>
  <si>
    <t>기계경비</t>
  </si>
  <si>
    <t>명    칭</t>
  </si>
  <si>
    <t>산   출   근   거</t>
  </si>
  <si>
    <t>비 고</t>
    <phoneticPr fontId="3" type="noConversion"/>
  </si>
  <si>
    <t>손    료</t>
  </si>
  <si>
    <t>￦×</t>
  </si>
  <si>
    <t>×</t>
  </si>
  <si>
    <t>10(-7)</t>
  </si>
  <si>
    <t>주연료</t>
  </si>
  <si>
    <t>경유</t>
  </si>
  <si>
    <t>ℓ</t>
  </si>
  <si>
    <t>잡    품</t>
  </si>
  <si>
    <t>주연료의</t>
  </si>
  <si>
    <t>인</t>
  </si>
  <si>
    <t>1/8*16/12*25/20</t>
  </si>
  <si>
    <t>10Ton</t>
    <phoneticPr fontId="3" type="noConversion"/>
  </si>
  <si>
    <t>화물차 운전사</t>
    <phoneticPr fontId="27" type="noConversion"/>
  </si>
  <si>
    <t>석유공사 발표자료</t>
    <phoneticPr fontId="57" type="noConversion"/>
  </si>
  <si>
    <t>주유소가격</t>
  </si>
  <si>
    <t>(단위: 원/ℓ)</t>
  </si>
  <si>
    <t>주</t>
  </si>
  <si>
    <t>제품</t>
  </si>
  <si>
    <t>무연보통 휘발유</t>
    <phoneticPr fontId="57" type="noConversion"/>
  </si>
  <si>
    <t>자동차용경유</t>
  </si>
  <si>
    <t>부가세포함</t>
    <phoneticPr fontId="57" type="noConversion"/>
  </si>
  <si>
    <t>부가세미포함</t>
    <phoneticPr fontId="57" type="noConversion"/>
  </si>
  <si>
    <r>
      <t>주)</t>
    </r>
    <r>
      <rPr>
        <sz val="11"/>
        <rFont val="굴림체"/>
        <family val="3"/>
      </rPr>
      <t xml:space="preserve"> 1. 부가세 포함 가격임.</t>
    </r>
  </si>
  <si>
    <t>재료비</t>
    <phoneticPr fontId="3" type="noConversion"/>
  </si>
  <si>
    <t>노무비</t>
    <phoneticPr fontId="3" type="noConversion"/>
  </si>
  <si>
    <t>W=[(1.0+0.5)X(1+0.25)] = 1.5 X 1.25 = 1.875</t>
    <phoneticPr fontId="3" type="noConversion"/>
  </si>
  <si>
    <t>일 위 대 가 표</t>
  </si>
  <si>
    <t>공사명 : 수산정수장 고도정수처리시설 설치사업(도급)</t>
  </si>
  <si>
    <t>명      칭</t>
  </si>
  <si>
    <t>규      격</t>
  </si>
  <si>
    <t>수   량</t>
  </si>
  <si>
    <t>합  계</t>
  </si>
  <si>
    <t>노 무 비</t>
  </si>
  <si>
    <t>재 료 비</t>
  </si>
  <si>
    <t>경  비</t>
  </si>
  <si>
    <t>비  고</t>
  </si>
  <si>
    <t>단   가</t>
  </si>
  <si>
    <t>금    액</t>
  </si>
  <si>
    <t>STS뚜껑(실외형)</t>
  </si>
  <si>
    <t>㎏</t>
  </si>
  <si>
    <t>잡철물제작설치</t>
  </si>
  <si>
    <t xml:space="preserve"> 제  241 호표</t>
    <phoneticPr fontId="3" type="noConversion"/>
  </si>
  <si>
    <t>사다리</t>
  </si>
  <si>
    <t>(TYPE-B:H=2.65M).</t>
    <phoneticPr fontId="3" type="noConversion"/>
  </si>
  <si>
    <t>대가  241</t>
    <phoneticPr fontId="3" type="noConversion"/>
  </si>
  <si>
    <t>B04918</t>
  </si>
  <si>
    <t>STS 파이프</t>
  </si>
  <si>
    <t>(φ25.0×4.0t) 주지지대</t>
    <phoneticPr fontId="3" type="noConversion"/>
  </si>
  <si>
    <t>_x0007_`COD|M00466_x0005_`EXI|0_x0005_`DVD|F_x0005_`BMK| _x0005_`IPR|0_x0005_`KWN|0_x0005_`BLA|F_x0005_`</t>
  </si>
  <si>
    <t>M00466_1</t>
  </si>
  <si>
    <t>T7_1</t>
  </si>
  <si>
    <t xml:space="preserve">(φ25.0×2.0t) </t>
    <phoneticPr fontId="3" type="noConversion"/>
  </si>
  <si>
    <t xml:space="preserve">자재   27 </t>
  </si>
  <si>
    <t>_x0007_`COD|M04032_x0005_`EXI|0_x0005_`DVD|F_x0005_`BMK| _x0005_`IPR|0_x0005_`KWN|0_x0005_`BLA|F_x0005_`</t>
  </si>
  <si>
    <t>M04032_1</t>
  </si>
  <si>
    <t>(STS류:보통)</t>
    <phoneticPr fontId="3" type="noConversion"/>
  </si>
  <si>
    <t>대가 175호표</t>
    <phoneticPr fontId="3" type="noConversion"/>
  </si>
  <si>
    <t>_x0007_`COD|B00180_x0005_`EXI|0_x0005_`DVD|F_x0005_`BMK| _x0005_`IPR|0_x0005_`BLA|F_x0005_`</t>
  </si>
  <si>
    <t>B00180_1</t>
  </si>
  <si>
    <t xml:space="preserve"> 제  242 호표</t>
    <phoneticPr fontId="3" type="noConversion"/>
  </si>
  <si>
    <t>(TYPE-B:H=2.95M).</t>
    <phoneticPr fontId="3" type="noConversion"/>
  </si>
  <si>
    <t>대가  242</t>
    <phoneticPr fontId="3" type="noConversion"/>
  </si>
  <si>
    <t>(φ25.0×2.0t)</t>
  </si>
  <si>
    <t>(STS류:간단)</t>
  </si>
  <si>
    <t>단가산출서</t>
    <phoneticPr fontId="3" type="noConversion"/>
  </si>
  <si>
    <t>산 출 근 거</t>
    <phoneticPr fontId="3" type="noConversion"/>
  </si>
  <si>
    <t>경  비</t>
    <phoneticPr fontId="3" type="noConversion"/>
  </si>
  <si>
    <t>합  계</t>
    <phoneticPr fontId="3" type="noConversion"/>
  </si>
  <si>
    <t>비 고</t>
    <phoneticPr fontId="3" type="noConversion"/>
  </si>
  <si>
    <t>:</t>
    <phoneticPr fontId="3" type="noConversion"/>
  </si>
  <si>
    <t>x</t>
    <phoneticPr fontId="3" type="noConversion"/>
  </si>
  <si>
    <t>=</t>
    <phoneticPr fontId="3" type="noConversion"/>
  </si>
  <si>
    <t>계</t>
    <phoneticPr fontId="3" type="noConversion"/>
  </si>
  <si>
    <t>:</t>
    <phoneticPr fontId="3" type="noConversion"/>
  </si>
  <si>
    <t>x</t>
    <phoneticPr fontId="3" type="noConversion"/>
  </si>
  <si>
    <t>=</t>
    <phoneticPr fontId="3" type="noConversion"/>
  </si>
  <si>
    <t>계</t>
    <phoneticPr fontId="3" type="noConversion"/>
  </si>
  <si>
    <t>%</t>
    <phoneticPr fontId="3" type="noConversion"/>
  </si>
  <si>
    <t>합     계</t>
    <phoneticPr fontId="3" type="noConversion"/>
  </si>
  <si>
    <t>협의율 적용((100+88.604)/2=94.30%)</t>
    <phoneticPr fontId="3" type="noConversion"/>
  </si>
  <si>
    <t>■ 야간할증 산출식</t>
    <phoneticPr fontId="3" type="noConversion"/>
  </si>
  <si>
    <t>W=기본품X(1+a1+a2+a3+〮〮〮〮〮〮〮〮an)</t>
    <phoneticPr fontId="3" type="noConversion"/>
  </si>
  <si>
    <t>인</t>
    <phoneticPr fontId="3" type="noConversion"/>
  </si>
  <si>
    <t>단 가 대 비 표</t>
    <phoneticPr fontId="3" type="noConversion"/>
  </si>
  <si>
    <t>물가정보</t>
    <phoneticPr fontId="3" type="noConversion"/>
  </si>
  <si>
    <t>거래가격</t>
    <phoneticPr fontId="3" type="noConversion"/>
  </si>
  <si>
    <t>나라장터</t>
    <phoneticPr fontId="3" type="noConversion"/>
  </si>
  <si>
    <t>업체명</t>
    <phoneticPr fontId="3" type="noConversion"/>
  </si>
  <si>
    <t>공 사 명 : 수산정수장 고도정수처리시설 건설공사</t>
    <phoneticPr fontId="3" type="noConversion"/>
  </si>
  <si>
    <t>비목</t>
    <phoneticPr fontId="3" type="noConversion"/>
  </si>
  <si>
    <t>구 분</t>
    <phoneticPr fontId="3" type="noConversion"/>
  </si>
  <si>
    <t>금  액</t>
    <phoneticPr fontId="3" type="noConversion"/>
  </si>
  <si>
    <t>산 출 근 거</t>
    <phoneticPr fontId="3" type="noConversion"/>
  </si>
  <si>
    <t>요율</t>
    <phoneticPr fontId="3" type="noConversion"/>
  </si>
  <si>
    <t>비 고</t>
    <phoneticPr fontId="3" type="noConversion"/>
  </si>
  <si>
    <t>순
공
사
원
가</t>
  </si>
  <si>
    <t>재
료
비</t>
  </si>
  <si>
    <t>직 접 재 료 비</t>
  </si>
  <si>
    <t>변경</t>
  </si>
  <si>
    <t>직 접 재 료 비</t>
    <phoneticPr fontId="3" type="noConversion"/>
  </si>
  <si>
    <t>변경</t>
    <phoneticPr fontId="3" type="noConversion"/>
  </si>
  <si>
    <t>소  계</t>
  </si>
  <si>
    <t>노
무
비</t>
    <phoneticPr fontId="3" type="noConversion"/>
  </si>
  <si>
    <t>직 접 노 무 비</t>
  </si>
  <si>
    <t>직 접 노 무 비</t>
    <phoneticPr fontId="3" type="noConversion"/>
  </si>
  <si>
    <t>간 접 노 무 비</t>
  </si>
  <si>
    <t>소  계</t>
    <phoneticPr fontId="3" type="noConversion"/>
  </si>
  <si>
    <t>경
비</t>
  </si>
  <si>
    <t>산 출 경 비</t>
  </si>
  <si>
    <t>산 출 경 비</t>
    <phoneticPr fontId="3" type="noConversion"/>
  </si>
  <si>
    <t>산 재 보 험 료</t>
  </si>
  <si>
    <t>산 재 보 험 료</t>
    <phoneticPr fontId="3" type="noConversion"/>
  </si>
  <si>
    <t>고 용 보 험 료</t>
  </si>
  <si>
    <t>고 용 보 험 료</t>
    <phoneticPr fontId="3" type="noConversion"/>
  </si>
  <si>
    <t>건 강 보 험 료</t>
  </si>
  <si>
    <t>건 강 보 험 료</t>
    <phoneticPr fontId="3" type="noConversion"/>
  </si>
  <si>
    <t>노 인 장 기 요 양 보 험 료</t>
  </si>
  <si>
    <t>노 인 장 기 요 양 보 험 료</t>
    <phoneticPr fontId="3" type="noConversion"/>
  </si>
  <si>
    <t>국 민 연 금 보 험 료</t>
  </si>
  <si>
    <t>국 민 연 금 보 험 료</t>
    <phoneticPr fontId="3" type="noConversion"/>
  </si>
  <si>
    <t>퇴 직 공 제 부 금 비</t>
  </si>
  <si>
    <t>퇴 직 공 제 부 금 비</t>
    <phoneticPr fontId="3" type="noConversion"/>
  </si>
  <si>
    <t>산 업 안 전 보 건 관 리 비</t>
  </si>
  <si>
    <t>산 업 안 전 보 건 관 리 비</t>
    <phoneticPr fontId="3" type="noConversion"/>
  </si>
  <si>
    <t>안 전 관 리 비</t>
  </si>
  <si>
    <t>안 전 관 리 비</t>
    <phoneticPr fontId="3" type="noConversion"/>
  </si>
  <si>
    <t>품 질 관 리 비</t>
  </si>
  <si>
    <t>품 질 관 리 비</t>
    <phoneticPr fontId="3" type="noConversion"/>
  </si>
  <si>
    <t>환 경 보 전 비</t>
  </si>
  <si>
    <t>환 경 보 전 비</t>
    <phoneticPr fontId="3" type="noConversion"/>
  </si>
  <si>
    <t>공 사 이 행 보 증 수 수 료</t>
  </si>
  <si>
    <t>공사이행 발급 수수료 계상</t>
  </si>
  <si>
    <t>공 사 이 행 보 증 수 수 료</t>
    <phoneticPr fontId="3" type="noConversion"/>
  </si>
  <si>
    <t>공사이행 발급 수수료 계상</t>
    <phoneticPr fontId="3" type="noConversion"/>
  </si>
  <si>
    <t>하 도 급 대 금 지 급 보 증   수 수 료</t>
  </si>
  <si>
    <t>하 도 급 대 금 지 급 보 증   수 수 료</t>
    <phoneticPr fontId="3" type="noConversion"/>
  </si>
  <si>
    <t>건 설 기 계 대 여 금   지 급 보 증  금 액</t>
  </si>
  <si>
    <t>건 설 기 계 대 여 금   지 급 보 증  금 액</t>
    <phoneticPr fontId="3" type="noConversion"/>
  </si>
  <si>
    <t>기 타 경 비</t>
  </si>
  <si>
    <t>기 타 경 비</t>
    <phoneticPr fontId="3" type="noConversion"/>
  </si>
  <si>
    <t xml:space="preserve">       순 공 사 원 가</t>
  </si>
  <si>
    <t xml:space="preserve">       순 공 사 원 가</t>
    <phoneticPr fontId="3" type="noConversion"/>
  </si>
  <si>
    <t xml:space="preserve">       일 반 관 리 비</t>
  </si>
  <si>
    <t xml:space="preserve">       일 반 관 리 비</t>
    <phoneticPr fontId="3" type="noConversion"/>
  </si>
  <si>
    <t xml:space="preserve">       제 요 율 적 용 제 외 공 종</t>
  </si>
  <si>
    <t xml:space="preserve">       제 요 율 적 용 제 외 공 종</t>
    <phoneticPr fontId="3" type="noConversion"/>
  </si>
  <si>
    <t xml:space="preserve">       물 가 변 동 (K1=4.80%,  2023.05.01)</t>
  </si>
  <si>
    <t xml:space="preserve">       물 가 변 동 (K1=4.80%,  2023.05.01)</t>
    <phoneticPr fontId="3" type="noConversion"/>
  </si>
  <si>
    <t xml:space="preserve">       물 가 변 동 (K2=3.72%,  2024.01.01)</t>
  </si>
  <si>
    <t xml:space="preserve">       공 급 가 액</t>
  </si>
  <si>
    <t xml:space="preserve">       공 급 가 액</t>
    <phoneticPr fontId="3" type="noConversion"/>
  </si>
  <si>
    <t xml:space="preserve">       부 가 가 치 세</t>
  </si>
  <si>
    <t xml:space="preserve">       부 가 가 치 세</t>
    <phoneticPr fontId="3" type="noConversion"/>
  </si>
  <si>
    <t xml:space="preserve">       도 급 비 계</t>
  </si>
  <si>
    <t xml:space="preserve">       도 급 비 계</t>
    <phoneticPr fontId="3" type="noConversion"/>
  </si>
  <si>
    <t xml:space="preserve">       관 급 자 재 대 (도급자 설치)</t>
  </si>
  <si>
    <t xml:space="preserve">       관 급 자 재 대 (도급자 설치)</t>
    <phoneticPr fontId="3" type="noConversion"/>
  </si>
  <si>
    <t xml:space="preserve">       관 급 자 재 대 (관급자 설치)</t>
  </si>
  <si>
    <t xml:space="preserve">       관 급 자 재 대 (관급자 설치)</t>
    <phoneticPr fontId="3" type="noConversion"/>
  </si>
  <si>
    <t xml:space="preserve">       총 공 사 비</t>
  </si>
  <si>
    <t xml:space="preserve">       총 공 사 비</t>
    <phoneticPr fontId="3" type="noConversion"/>
  </si>
  <si>
    <r>
      <rPr>
        <b/>
        <sz val="12"/>
        <rFont val="굴림체"/>
        <family val="3"/>
        <charset val="129"/>
      </rPr>
      <t>공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사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명</t>
    </r>
    <r>
      <rPr>
        <b/>
        <sz val="12"/>
        <rFont val="Arial Narrow"/>
        <family val="2"/>
      </rPr>
      <t xml:space="preserve"> : </t>
    </r>
    <r>
      <rPr>
        <b/>
        <sz val="12"/>
        <rFont val="굴림체"/>
        <family val="3"/>
        <charset val="129"/>
      </rPr>
      <t>수산정수장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고도정수처리시설</t>
    </r>
    <r>
      <rPr>
        <b/>
        <sz val="12"/>
        <rFont val="Arial Narrow"/>
        <family val="2"/>
      </rPr>
      <t xml:space="preserve"> </t>
    </r>
    <r>
      <rPr>
        <b/>
        <sz val="12"/>
        <rFont val="굴림체"/>
        <family val="3"/>
        <charset val="129"/>
      </rPr>
      <t>건설공사</t>
    </r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</si>
  <si>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</si>
  <si>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수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량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</si>
  <si>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</si>
  <si>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</si>
  <si>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돋움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color rgb="FFFF0000"/>
        <rFont val="돋움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</si>
  <si>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</si>
  <si>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</si>
  <si>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</si>
  <si>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돋움"/>
        <family val="3"/>
        <charset val="129"/>
      </rPr>
      <t>수량</t>
    </r>
    <phoneticPr fontId="3" type="noConversion"/>
  </si>
  <si>
    <r>
      <rPr>
        <b/>
        <sz val="9"/>
        <rFont val="돋움"/>
        <family val="3"/>
        <charset val="129"/>
      </rPr>
      <t>단가</t>
    </r>
    <phoneticPr fontId="3" type="noConversion"/>
  </si>
  <si>
    <r>
      <rPr>
        <b/>
        <sz val="9"/>
        <rFont val="돋움"/>
        <family val="3"/>
        <charset val="129"/>
      </rPr>
      <t>금액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</si>
  <si>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</si>
  <si>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Ⅰ.</t>
  </si>
  <si>
    <t>토목공사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</si>
  <si>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</si>
  <si>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</si>
  <si>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Ⅱ.</t>
  </si>
  <si>
    <t>건축공사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</si>
  <si>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</si>
  <si>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</si>
  <si>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</si>
  <si>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Ⅲ.</t>
  </si>
  <si>
    <t>기계공사</t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</si>
  <si>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</si>
  <si>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</si>
  <si>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Ⅳ.</t>
  </si>
  <si>
    <t>조경공사</t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</si>
  <si>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</si>
  <si>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</si>
  <si>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</si>
  <si>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Ⅴ.</t>
  </si>
  <si>
    <t>퇴수관로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</si>
  <si>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</si>
  <si>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Ⅴ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</si>
  <si>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퇴수관로</t>
    </r>
    <phoneticPr fontId="3" type="noConversion"/>
  </si>
  <si>
    <t>직접공사비 계</t>
  </si>
  <si>
    <r>
      <rPr>
        <b/>
        <sz val="9"/>
        <rFont val="굴림체"/>
        <family val="3"/>
        <charset val="129"/>
      </rPr>
      <t>토목공사</t>
    </r>
    <phoneticPr fontId="3" type="noConversion"/>
  </si>
  <si>
    <t>토         공</t>
  </si>
  <si>
    <t>굴착:토  사,L= 50m</t>
  </si>
  <si>
    <t>굴착  (활성탄 흡착지 1구간)</t>
  </si>
  <si>
    <t>(B.H + 크람셀)</t>
  </si>
  <si>
    <t>신규단가</t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</si>
  <si>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</si>
  <si>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</si>
  <si>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굴착  (활성탄 흡착지 2구간)</t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</si>
  <si>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</si>
  <si>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t>굴착  (활성탄 흡착지 3구간)</t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</si>
  <si>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</si>
  <si>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t>절취:토  사,L= 50m</t>
  </si>
  <si>
    <r>
      <rPr>
        <sz val="10"/>
        <rFont val="굴림체"/>
        <family val="3"/>
        <charset val="129"/>
      </rPr>
      <t>변경</t>
    </r>
    <phoneticPr fontId="3" type="noConversion"/>
  </si>
  <si>
    <t>기계터파기/보통토사/5m초과</t>
  </si>
  <si>
    <t>되메우기:토사</t>
  </si>
  <si>
    <t>(B.H 0.2㎥+핸드가이드식로울러)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</si>
  <si>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</si>
  <si>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되메우기:토[관상부]</t>
  </si>
  <si>
    <t>(B.H 1.0㎥+핸드가이드식로울러)</t>
  </si>
  <si>
    <t>관부사</t>
  </si>
  <si>
    <t>(B.H 1.0 90+인력10%)</t>
  </si>
  <si>
    <t>잡석부설</t>
  </si>
  <si>
    <t>150mm이하</t>
  </si>
  <si>
    <t>흙쌓기/토사</t>
  </si>
  <si>
    <t>두께 30cm</t>
  </si>
  <si>
    <t>비탈면보호공</t>
  </si>
  <si>
    <t>줄떼</t>
  </si>
  <si>
    <t>㎡</t>
  </si>
  <si>
    <t>평떼</t>
  </si>
  <si>
    <t>성토면고르기</t>
  </si>
  <si>
    <t>쌓기비탈면다짐</t>
  </si>
  <si>
    <t>절토면고르기</t>
  </si>
  <si>
    <t>토사</t>
  </si>
  <si>
    <t>벌목</t>
  </si>
  <si>
    <t>5～8m미만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</si>
  <si>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</si>
  <si>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벌개제근공</t>
  </si>
  <si>
    <t>표토제거/답외구간</t>
  </si>
  <si>
    <t>사토:토  사,L=5km</t>
  </si>
  <si>
    <t>(백호직상차+덤프+정지)</t>
  </si>
  <si>
    <r>
      <rPr>
        <sz val="9"/>
        <rFont val="돋움"/>
        <family val="3"/>
        <charset val="129"/>
      </rPr>
      <t>신규단가</t>
    </r>
    <phoneticPr fontId="3" type="noConversion"/>
  </si>
  <si>
    <t>사토:매립토,L=15.09km</t>
  </si>
  <si>
    <r>
      <rPr>
        <sz val="9"/>
        <rFont val="돋움"/>
        <family val="3"/>
        <charset val="129"/>
      </rPr>
      <t>신규단가</t>
    </r>
    <phoneticPr fontId="3" type="noConversion"/>
  </si>
  <si>
    <t>순성토운반(토취장→가적치장:L=10.0km)</t>
  </si>
  <si>
    <t>(백호상차+덤프운반)</t>
  </si>
  <si>
    <t>순성토운반(토취장→가적치장:L=17.15km)</t>
  </si>
  <si>
    <t>1회기존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</si>
  <si>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:L=17.15km)</t>
    </r>
    <phoneticPr fontId="3" type="noConversion"/>
  </si>
  <si>
    <r>
      <t>1</t>
    </r>
    <r>
      <rPr>
        <sz val="9"/>
        <rFont val="돋움"/>
        <family val="3"/>
        <charset val="129"/>
      </rPr>
      <t>회기존</t>
    </r>
    <phoneticPr fontId="3" type="noConversion"/>
  </si>
  <si>
    <t>순성토운반(토취장→가적치장:L=25.70km)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</si>
  <si>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:L=25.70km)</t>
    </r>
    <phoneticPr fontId="3" type="noConversion"/>
  </si>
  <si>
    <r>
      <t>(</t>
    </r>
    <r>
      <rPr>
        <sz val="9"/>
        <rFont val="굴림체"/>
        <family val="3"/>
        <charset val="129"/>
      </rPr>
      <t>백호상차</t>
    </r>
    <r>
      <rPr>
        <sz val="9"/>
        <rFont val="Arial Narrow"/>
        <family val="2"/>
      </rPr>
      <t>+</t>
    </r>
    <r>
      <rPr>
        <sz val="9"/>
        <rFont val="굴림체"/>
        <family val="3"/>
        <charset val="129"/>
      </rPr>
      <t>덤프운반</t>
    </r>
    <r>
      <rPr>
        <sz val="9"/>
        <rFont val="Arial Narrow"/>
        <family val="2"/>
      </rPr>
      <t>)</t>
    </r>
    <phoneticPr fontId="3" type="noConversion"/>
  </si>
  <si>
    <t>순성토운반(토취장→가적치장:L=20.65km)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</si>
  <si>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:L=20.65km)</t>
    </r>
    <phoneticPr fontId="3" type="noConversion"/>
  </si>
  <si>
    <t>순성토운반(토취장→가적치장:L=10.60km)</t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</si>
  <si>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:L=10.60km)</t>
    </r>
    <phoneticPr fontId="3" type="noConversion"/>
  </si>
  <si>
    <t>토사운반(가적치장→현장:L=500m)</t>
  </si>
  <si>
    <t>토사운반(가적치장→현장:L=534m)</t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</si>
  <si>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:L=534m)</t>
    </r>
    <phoneticPr fontId="3" type="noConversion"/>
  </si>
  <si>
    <t>기존단가</t>
  </si>
  <si>
    <r>
      <rPr>
        <sz val="9"/>
        <rFont val="굴림체"/>
        <family val="3"/>
        <charset val="129"/>
      </rPr>
      <t>유용토운반</t>
    </r>
    <phoneticPr fontId="3" type="noConversion"/>
  </si>
  <si>
    <r>
      <rPr>
        <sz val="9"/>
        <rFont val="돋움"/>
        <family val="3"/>
        <charset val="129"/>
      </rPr>
      <t>기존단가</t>
    </r>
    <phoneticPr fontId="3" type="noConversion"/>
  </si>
  <si>
    <t>구  조  물  공</t>
  </si>
  <si>
    <r>
      <rPr>
        <sz val="10"/>
        <rFont val="굴림체"/>
        <family val="3"/>
        <charset val="129"/>
      </rPr>
      <t>변경</t>
    </r>
    <phoneticPr fontId="3" type="noConversion"/>
  </si>
  <si>
    <t>2.1.</t>
  </si>
  <si>
    <t>활 성 탄 흡 착 지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</si>
  <si>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</si>
  <si>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구    체    공</t>
  </si>
  <si>
    <t>무근콘크리트 타설/펌프차</t>
  </si>
  <si>
    <t>양호(S15, 200㎥. 초과)</t>
  </si>
  <si>
    <t>철근콘크리트 타설/펌프차</t>
  </si>
  <si>
    <t>보통(S15, 200㎥. 초과)</t>
  </si>
  <si>
    <t>합판거푸집</t>
  </si>
  <si>
    <t>간단, 0 ∼ 7m</t>
  </si>
  <si>
    <t>보통, 0 ∼ 7m</t>
  </si>
  <si>
    <t>복잡, 0 ∼ 7m</t>
  </si>
  <si>
    <t>유로폼</t>
  </si>
  <si>
    <t>복잡, 0～7m</t>
  </si>
  <si>
    <t>복잡, 7m초과-10m이하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</si>
  <si>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</si>
  <si>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시스템비계</t>
  </si>
  <si>
    <t>(H=10m이하)</t>
  </si>
  <si>
    <t>시스템동바리</t>
  </si>
  <si>
    <t>(H=10.0m이하:3개월)</t>
  </si>
  <si>
    <t>공㎥</t>
  </si>
  <si>
    <t>세라믹방수/방식</t>
  </si>
  <si>
    <t>유동성복합시트방수</t>
  </si>
  <si>
    <t>바닥,슬라브</t>
  </si>
  <si>
    <t>벽체</t>
  </si>
  <si>
    <t>모체침투성방수</t>
  </si>
  <si>
    <t>(2차:수직면)</t>
  </si>
  <si>
    <t>(2차:바닥)</t>
  </si>
  <si>
    <t>지수판설치</t>
  </si>
  <si>
    <t>(PVC,B=200x5㎜)</t>
  </si>
  <si>
    <t>콘크리트 치핑</t>
  </si>
  <si>
    <t>소형장비</t>
  </si>
  <si>
    <t>신축이음(하부SLAB)</t>
  </si>
  <si>
    <t>(T=800:동 지수판)</t>
  </si>
  <si>
    <t>(T=700:동 지수판)</t>
  </si>
  <si>
    <t>신축이음(중간SLAB)</t>
  </si>
  <si>
    <t>(T=400:동 지수판)</t>
  </si>
  <si>
    <t>(T=300:동 지수판)</t>
  </si>
  <si>
    <t>신축이음(상부SLAB)</t>
  </si>
  <si>
    <t>신축이음(외벽)</t>
  </si>
  <si>
    <t>(T=500:동 지수판)</t>
  </si>
  <si>
    <t>신축이음(격벽)</t>
  </si>
  <si>
    <t>(씰런트채움)</t>
  </si>
  <si>
    <t>(스치로폴:T=20mm)</t>
  </si>
  <si>
    <t>맨홀뚜껑(실외형)STS 316</t>
  </si>
  <si>
    <t>맨홀뚜껑(실내형)STS 316</t>
  </si>
  <si>
    <t>난간(H=1.2m)</t>
  </si>
  <si>
    <t>(수평부)</t>
  </si>
  <si>
    <t>(경사부:계단300×200)</t>
  </si>
  <si>
    <r>
      <rPr>
        <sz val="10"/>
        <rFont val="굴림체"/>
        <family val="3"/>
        <charset val="129"/>
      </rPr>
      <t>변경</t>
    </r>
    <phoneticPr fontId="3" type="noConversion"/>
  </si>
  <si>
    <t>계단논스립설치</t>
  </si>
  <si>
    <t>스페이서(슬라브용)</t>
  </si>
  <si>
    <t>(콘크리트제품:60㎜)</t>
  </si>
  <si>
    <t>개</t>
  </si>
  <si>
    <t>(콘크리트제품:80㎜)</t>
  </si>
  <si>
    <t>스페이서(벽체용)</t>
  </si>
  <si>
    <t>관지수판설치(강관)</t>
  </si>
  <si>
    <t>(φ2200㎜)</t>
  </si>
  <si>
    <t>(φ800㎜)</t>
  </si>
  <si>
    <t>(φ700㎜)</t>
  </si>
  <si>
    <t>관지수판설치(STS관)</t>
  </si>
  <si>
    <t>(φ500㎜)</t>
  </si>
  <si>
    <t>(φ200㎜)</t>
  </si>
  <si>
    <t>수팽창고무지수링설치</t>
  </si>
  <si>
    <t>(관지수:20x05㎜)</t>
  </si>
  <si>
    <t>입성활성탄</t>
  </si>
  <si>
    <t>별산</t>
  </si>
  <si>
    <t>하부집수장치</t>
  </si>
  <si>
    <t>4.0×15.6×2계열</t>
  </si>
  <si>
    <t>지</t>
  </si>
  <si>
    <t>트라프제작및설치</t>
  </si>
  <si>
    <t>왕사 투입및고르기</t>
  </si>
  <si>
    <t>(리어카소운반:L=20m)</t>
  </si>
  <si>
    <t>쇠흙손마감</t>
  </si>
  <si>
    <t>구배있는경우</t>
  </si>
  <si>
    <t>PDF정류벽설치</t>
  </si>
  <si>
    <t>콘크리트 양생</t>
  </si>
  <si>
    <t>콘크리트 면정리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</si>
  <si>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</si>
  <si>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</si>
  <si>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</si>
  <si>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</si>
  <si>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중앙파일</t>
  </si>
  <si>
    <t>커플러</t>
  </si>
  <si>
    <r>
      <rPr>
        <sz val="10"/>
        <rFont val="굴림체"/>
        <family val="3"/>
        <charset val="129"/>
      </rPr>
      <t>변경</t>
    </r>
    <phoneticPr fontId="3" type="noConversion"/>
  </si>
  <si>
    <t>(H19)</t>
    <phoneticPr fontId="3" type="noConversion"/>
  </si>
  <si>
    <t>(H16)</t>
  </si>
  <si>
    <t>(H16)</t>
    <phoneticPr fontId="3" type="noConversion"/>
  </si>
  <si>
    <t>배수공설치</t>
  </si>
  <si>
    <t>(PVC,φ50㎜)</t>
  </si>
  <si>
    <t>철근 공장가공 및 조립</t>
  </si>
  <si>
    <t>복잡</t>
  </si>
  <si>
    <t>배    관    공</t>
  </si>
  <si>
    <t>강관부설(기계)</t>
  </si>
  <si>
    <t>본</t>
  </si>
  <si>
    <t>STS강관배관</t>
  </si>
  <si>
    <t>2.2.</t>
  </si>
  <si>
    <t>오 존 접 촉 지</t>
  </si>
  <si>
    <t>2.2.</t>
    <phoneticPr fontId="3" type="noConversion"/>
  </si>
  <si>
    <t>양호(S15, 200㎥. 이하)</t>
  </si>
  <si>
    <t>양호(S15, 100㎥. 이하)</t>
  </si>
  <si>
    <t>조립말비계</t>
  </si>
  <si>
    <t>강관, 3개월 이하 3단, 6m</t>
  </si>
  <si>
    <t>내오존방수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</si>
  <si>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</si>
  <si>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</si>
  <si>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우레탄방수</t>
  </si>
  <si>
    <t>노출</t>
  </si>
  <si>
    <t>오존접촉지 점검구316</t>
  </si>
  <si>
    <t>(φ80㎜)</t>
  </si>
  <si>
    <t>(φ1500㎜)</t>
  </si>
  <si>
    <t>그레이팅뚜껑제작설치</t>
  </si>
  <si>
    <t>(PVC,φ150㎜)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</si>
  <si>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</si>
  <si>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</si>
  <si>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</si>
  <si>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</si>
  <si>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(φ65㎜)</t>
  </si>
  <si>
    <t>(φ100㎜)</t>
  </si>
  <si>
    <t>관부설(기계)</t>
  </si>
  <si>
    <t>(φ2000㎜)</t>
  </si>
  <si>
    <t>STS관접합</t>
  </si>
  <si>
    <t>(A형:φ1500㎜)</t>
  </si>
  <si>
    <t>(A형:φ2200㎜)</t>
  </si>
  <si>
    <t>플랜지관접합</t>
  </si>
  <si>
    <r>
      <rPr>
        <sz val="10"/>
        <rFont val="굴림체"/>
        <family val="3"/>
        <charset val="129"/>
      </rPr>
      <t>변경</t>
    </r>
    <phoneticPr fontId="3" type="noConversion"/>
  </si>
  <si>
    <t>2.3.</t>
  </si>
  <si>
    <t>중 간 가 압 장</t>
  </si>
  <si>
    <t>2.3.</t>
    <phoneticPr fontId="3" type="noConversion"/>
  </si>
  <si>
    <t>강관, 3개월 이하 2단, 4m</t>
  </si>
  <si>
    <r>
      <rPr>
        <sz val="10"/>
        <rFont val="굴림체"/>
        <family val="3"/>
        <charset val="129"/>
      </rPr>
      <t>변경</t>
    </r>
    <phoneticPr fontId="3" type="noConversion"/>
  </si>
  <si>
    <t>(경사부:계단200×200)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</si>
  <si>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</si>
  <si>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</si>
  <si>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</si>
  <si>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</si>
  <si>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</si>
  <si>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</si>
  <si>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</si>
  <si>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</si>
  <si>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</si>
  <si>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</si>
  <si>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</si>
  <si>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</si>
  <si>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</si>
  <si>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</si>
  <si>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강관접합및부설(기계)</t>
  </si>
  <si>
    <t>(B형:φ1600㎜)</t>
  </si>
  <si>
    <t>(B형:φ2200㎜)</t>
  </si>
  <si>
    <t>(B형:φ2000㎜)</t>
  </si>
  <si>
    <r>
      <t>(B</t>
    </r>
    <r>
      <rPr>
        <sz val="9"/>
        <rFont val="굴림체"/>
        <family val="3"/>
        <charset val="129"/>
      </rPr>
      <t>형</t>
    </r>
    <r>
      <rPr>
        <sz val="9"/>
        <rFont val="Arial Narrow"/>
        <family val="2"/>
      </rPr>
      <t>:φ2000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</si>
  <si>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</si>
  <si>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t>강관접합</t>
  </si>
  <si>
    <t>(B형:φ800㎜)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</si>
  <si>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</si>
  <si>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(φ100㎜이하)</t>
  </si>
  <si>
    <t>(φ1650㎜)</t>
  </si>
  <si>
    <r>
      <t>(φ2000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</si>
  <si>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</si>
  <si>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강관용접부도장</t>
  </si>
  <si>
    <t>(φ800㎜,내외부)</t>
  </si>
  <si>
    <t>(φ1600㎜,내외부)</t>
  </si>
  <si>
    <r>
      <rPr>
        <sz val="10"/>
        <rFont val="굴림체"/>
        <family val="3"/>
        <charset val="129"/>
      </rPr>
      <t>변경</t>
    </r>
    <phoneticPr fontId="3" type="noConversion"/>
  </si>
  <si>
    <t>(φ2200㎜,내외부)</t>
  </si>
  <si>
    <t>(φ2000㎜,내외부)</t>
  </si>
  <si>
    <r>
      <t>(φ2000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,</t>
    </r>
    <r>
      <rPr>
        <sz val="9"/>
        <rFont val="굴림체"/>
        <family val="3"/>
        <charset val="129"/>
      </rPr>
      <t>내외부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</si>
  <si>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</si>
  <si>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강관용접부산소압축시험</t>
  </si>
  <si>
    <t>(D=700㎜이상)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</si>
  <si>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</si>
  <si>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STS강관접합</t>
  </si>
  <si>
    <t>(φ300㎜)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</si>
  <si>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</si>
  <si>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관절단</t>
  </si>
  <si>
    <r>
      <rPr>
        <sz val="10"/>
        <rFont val="굴림체"/>
        <family val="3"/>
        <charset val="129"/>
      </rPr>
      <t>변경</t>
    </r>
    <phoneticPr fontId="3" type="noConversion"/>
  </si>
  <si>
    <t>2.4.</t>
  </si>
  <si>
    <t>유 량 조 절 지</t>
  </si>
  <si>
    <t>2.4.</t>
    <phoneticPr fontId="3" type="noConversion"/>
  </si>
  <si>
    <t>보통(S15, 30㎥. 이하)</t>
  </si>
  <si>
    <t>간단</t>
  </si>
  <si>
    <t>케미컬앵커설치</t>
  </si>
  <si>
    <t>구 내 배 관 공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</si>
  <si>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</si>
  <si>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3.1.</t>
  </si>
  <si>
    <t>관  부  설  공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</si>
  <si>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</si>
  <si>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</si>
  <si>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강관절단</t>
  </si>
  <si>
    <r>
      <rPr>
        <sz val="10"/>
        <rFont val="굴림체"/>
        <family val="3"/>
        <charset val="129"/>
      </rPr>
      <t>변경</t>
    </r>
    <phoneticPr fontId="3" type="noConversion"/>
  </si>
  <si>
    <t>STS관접합및부설(기계)</t>
  </si>
  <si>
    <t>(D=1500㎜이하)</t>
  </si>
  <si>
    <t>(D=1600㎜이상)</t>
  </si>
  <si>
    <r>
      <rPr>
        <sz val="10"/>
        <rFont val="굴림체"/>
        <family val="3"/>
        <charset val="129"/>
      </rPr>
      <t>변경</t>
    </r>
    <phoneticPr fontId="3" type="noConversion"/>
  </si>
  <si>
    <t>주철관 / KP매커니컬 접합</t>
  </si>
  <si>
    <t>ø200mm 불연속시공</t>
  </si>
  <si>
    <t>주철관 부설</t>
  </si>
  <si>
    <t>주철관 절단</t>
  </si>
  <si>
    <t>비파괴시험,PT</t>
  </si>
  <si>
    <t>주철관수압시험비</t>
  </si>
  <si>
    <t>(φ200:200m당1회)</t>
  </si>
  <si>
    <t>회</t>
  </si>
  <si>
    <t>내충격수도관/소켓식</t>
  </si>
  <si>
    <t>ø80mm 불연속시공</t>
  </si>
  <si>
    <t>ø100mm 불연속시공</t>
  </si>
  <si>
    <t>내충격수도부설</t>
  </si>
  <si>
    <t>(φ75㎜,이형관)</t>
  </si>
  <si>
    <t>(φ100㎜,이형관)</t>
  </si>
  <si>
    <t>내충격수도접합</t>
  </si>
  <si>
    <t>(φ75㎜,닥타일)</t>
  </si>
  <si>
    <t>(φ100㎜,닥타일)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</si>
  <si>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</si>
  <si>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내충격수도관절단</t>
  </si>
  <si>
    <t>(φ75㎜)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</si>
  <si>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</si>
  <si>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</si>
  <si>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다이아프램밸브 접합및부설</t>
  </si>
  <si>
    <t>(기계:φ80㎜)</t>
  </si>
  <si>
    <t>부단수분기</t>
  </si>
  <si>
    <t>제수변보호통설치</t>
  </si>
  <si>
    <t>1호</t>
  </si>
  <si>
    <r>
      <rPr>
        <sz val="10"/>
        <rFont val="굴림체"/>
        <family val="3"/>
        <charset val="129"/>
      </rPr>
      <t>변경</t>
    </r>
    <phoneticPr fontId="3" type="noConversion"/>
  </si>
  <si>
    <t>3.2.</t>
  </si>
  <si>
    <t>3.2.</t>
    <phoneticPr fontId="3" type="noConversion"/>
  </si>
  <si>
    <t>제  수  변  실|TYPE-1</t>
  </si>
  <si>
    <t>양호(S15, 30㎥. 이하)</t>
  </si>
  <si>
    <t>보통(S15, 200㎥. 이하)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</si>
  <si>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</si>
  <si>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</si>
  <si>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보통, 0～7m</t>
  </si>
  <si>
    <t>강관동바리</t>
  </si>
  <si>
    <t>설치간격0.6m이하,4.2m이하,3개월이하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</si>
  <si>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</si>
  <si>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수평연결재(3개월)</t>
  </si>
  <si>
    <r>
      <rPr>
        <sz val="10"/>
        <rFont val="굴림체"/>
        <family val="3"/>
        <charset val="129"/>
      </rPr>
      <t>변경</t>
    </r>
    <phoneticPr fontId="3" type="noConversion"/>
  </si>
  <si>
    <t>아스팔트방수</t>
  </si>
  <si>
    <t>(솔칠1회:바닥)</t>
  </si>
  <si>
    <t>(솔칠1회:벽)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</si>
  <si>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</si>
  <si>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</si>
  <si>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맨홀뚜껑설치</t>
  </si>
  <si>
    <t>(주철재)</t>
  </si>
  <si>
    <t>조</t>
  </si>
  <si>
    <r>
      <rPr>
        <sz val="10"/>
        <rFont val="굴림체"/>
        <family val="3"/>
        <charset val="129"/>
      </rPr>
      <t>변경</t>
    </r>
    <phoneticPr fontId="3" type="noConversion"/>
  </si>
  <si>
    <t>점검용발판</t>
  </si>
  <si>
    <t>제수변실용</t>
  </si>
  <si>
    <t>철근 현장가공 및 조립</t>
  </si>
  <si>
    <t>보통</t>
  </si>
  <si>
    <t>환기구공</t>
  </si>
  <si>
    <t>(D.C.I.P:φ300㎜).</t>
  </si>
  <si>
    <t>유  량  계  실</t>
  </si>
  <si>
    <t>보통(S15, 100㎥. 이하)</t>
  </si>
  <si>
    <t>주철맨홀뚜껑설치</t>
  </si>
  <si>
    <t>유량계실용</t>
  </si>
  <si>
    <t>ø100mm이하 불연속시공</t>
  </si>
  <si>
    <t>우  배  수  공</t>
  </si>
  <si>
    <t>4.1.</t>
  </si>
  <si>
    <t>4.1.</t>
    <phoneticPr fontId="3" type="noConversion"/>
  </si>
  <si>
    <t>이중벽관접합및부설</t>
  </si>
  <si>
    <t>(환봉지지:φ150㎜×6.0m)</t>
  </si>
  <si>
    <t>원심력 철근콘크리트관/소켓식</t>
  </si>
  <si>
    <t>ø350mm 불연속시공</t>
  </si>
  <si>
    <t>ø400mm 불연속시공</t>
  </si>
  <si>
    <t>ø600mm 불연속시공</t>
  </si>
  <si>
    <t>ø700mm 불연속시공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</si>
  <si>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</si>
  <si>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ø900mm 불연속시공</t>
  </si>
  <si>
    <t>하수관내C.C.T.V조사및보고서작성비</t>
  </si>
  <si>
    <t>(신설관 : 520m기준)</t>
  </si>
  <si>
    <t>하수관천공및접합</t>
  </si>
  <si>
    <t>(φ500㎜이하×250㎜)</t>
  </si>
  <si>
    <t>(φ500초과~900㎜이하×250㎜)</t>
  </si>
  <si>
    <t>맨홀접합</t>
  </si>
  <si>
    <t>P.E빗물받이설치(대)</t>
  </si>
  <si>
    <t>연성관절단</t>
  </si>
  <si>
    <t>(φ150㎜)</t>
  </si>
  <si>
    <t>4.2.</t>
  </si>
  <si>
    <t>콘크리트 타설/장비사용</t>
  </si>
  <si>
    <t>소형구조물</t>
  </si>
  <si>
    <t>원형거푸집</t>
  </si>
  <si>
    <t>(0-7m:3회)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</si>
  <si>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</si>
  <si>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조립식PC맨홀설치</t>
  </si>
  <si>
    <t>(D900,하부구체+상판)</t>
  </si>
  <si>
    <t>(D900,연직구체)</t>
  </si>
  <si>
    <t>(D1200,하부구체+상판)</t>
  </si>
  <si>
    <t>(D1200,연직구체)</t>
  </si>
  <si>
    <t>(D1500,하부구체+상판)</t>
  </si>
  <si>
    <r>
      <rPr>
        <sz val="10"/>
        <rFont val="굴림체"/>
        <family val="3"/>
        <charset val="129"/>
      </rPr>
      <t>변경</t>
    </r>
    <phoneticPr fontId="3" type="noConversion"/>
  </si>
  <si>
    <t>(D1500,연직구체)</t>
  </si>
  <si>
    <t>사다리(PE)</t>
  </si>
  <si>
    <t>집수정설치</t>
  </si>
  <si>
    <t>플륨관설치</t>
  </si>
  <si>
    <t>가  시  설  공</t>
  </si>
  <si>
    <t>5.1.</t>
  </si>
  <si>
    <t>구조물가시설공</t>
  </si>
  <si>
    <t>5.1.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</si>
  <si>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</si>
  <si>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장비조립및해체</t>
  </si>
  <si>
    <t>(말뚝박기용)</t>
  </si>
  <si>
    <t>말뚝박기용천공및근입(10m미만),H-PILE</t>
  </si>
  <si>
    <t>(혼합층:L=8.6)</t>
  </si>
  <si>
    <t>(혼합층:L=8.5)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</si>
  <si>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</si>
  <si>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H-PILE뽑기</t>
  </si>
  <si>
    <t>(혼합층:L=6.5)</t>
  </si>
  <si>
    <t>(혼합층:L=5.5)</t>
  </si>
  <si>
    <r>
      <rPr>
        <sz val="10"/>
        <rFont val="굴림체"/>
        <family val="3"/>
        <charset val="129"/>
      </rPr>
      <t>변경</t>
    </r>
    <phoneticPr fontId="3" type="noConversion"/>
  </si>
  <si>
    <t>피스브라켓설치</t>
  </si>
  <si>
    <t>띠장 설치및철거</t>
  </si>
  <si>
    <t>(L=5m이하:H=300-500)</t>
  </si>
  <si>
    <t>띠장연결</t>
  </si>
  <si>
    <r>
      <rPr>
        <sz val="10"/>
        <rFont val="굴림체"/>
        <family val="3"/>
        <charset val="129"/>
      </rPr>
      <t>변경</t>
    </r>
    <phoneticPr fontId="3" type="noConversion"/>
  </si>
  <si>
    <t>띠장 우각부</t>
  </si>
  <si>
    <t>버팀대 설치및철거</t>
  </si>
  <si>
    <t>버팀대와띠장연결</t>
  </si>
  <si>
    <t>버팀대연결부</t>
  </si>
  <si>
    <t>사버팀대 설치및철거</t>
  </si>
  <si>
    <t>사버팀대와연결부:JACK설치부</t>
  </si>
  <si>
    <t>까치발 설치및철거</t>
  </si>
  <si>
    <t>보걸이설치및해체</t>
  </si>
  <si>
    <t>(ㄴ-100×100×10t)</t>
  </si>
  <si>
    <t>JACK 손료</t>
  </si>
  <si>
    <t>(100 TON:12개월이상)</t>
  </si>
  <si>
    <t>토류판 설치 및 철거(T=8cm)</t>
  </si>
  <si>
    <t>6개월이상~12개월미만</t>
  </si>
  <si>
    <t>토류판 설치 및 철거(T=10cm)</t>
  </si>
  <si>
    <t>보강빔 설치및철거</t>
  </si>
  <si>
    <t>H-PILE,사장용</t>
  </si>
  <si>
    <t>강재손료</t>
  </si>
  <si>
    <t>(H-형강:12개월)</t>
  </si>
  <si>
    <t>(H-형강:12개월이상)</t>
  </si>
  <si>
    <t>강재운반(H-형강)</t>
  </si>
  <si>
    <t>(L=20㎞:인천-현장)</t>
  </si>
  <si>
    <t>비다짐</t>
  </si>
  <si>
    <r>
      <rPr>
        <sz val="9"/>
        <rFont val="굴림체"/>
        <family val="3"/>
        <charset val="129"/>
      </rPr>
      <t>비다짐</t>
    </r>
    <phoneticPr fontId="3" type="noConversion"/>
  </si>
  <si>
    <t>이중벽관 접합 및 부설</t>
  </si>
  <si>
    <r>
      <rPr>
        <sz val="9"/>
        <rFont val="굴림체"/>
        <family val="3"/>
        <charset val="129"/>
      </rPr>
      <t>신규단가</t>
    </r>
    <phoneticPr fontId="3" type="noConversion"/>
  </si>
  <si>
    <t>PE 이중벽관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</si>
  <si>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</si>
  <si>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PE 밴드</t>
  </si>
  <si>
    <r>
      <rPr>
        <sz val="10"/>
        <rFont val="굴림체"/>
        <family val="3"/>
        <charset val="129"/>
      </rPr>
      <t>변경</t>
    </r>
    <phoneticPr fontId="3" type="noConversion"/>
  </si>
  <si>
    <r>
      <t xml:space="preserve">PE </t>
    </r>
    <r>
      <rPr>
        <sz val="9"/>
        <rFont val="굴림체"/>
        <family val="3"/>
        <charset val="129"/>
      </rPr>
      <t>밴드</t>
    </r>
    <phoneticPr fontId="3" type="noConversion"/>
  </si>
  <si>
    <t>이중벽 이음관 D600</t>
  </si>
  <si>
    <t>45˚엘보</t>
  </si>
  <si>
    <t>이중벽 이음관 D800</t>
  </si>
  <si>
    <t>5.2.</t>
  </si>
  <si>
    <t>관로가시설공</t>
  </si>
  <si>
    <t>5.2.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</si>
  <si>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</si>
  <si>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말뚝박기용천공및근입(10~20m미만),H-PILE</t>
  </si>
  <si>
    <t>(혼합층:L=11.0m)</t>
  </si>
  <si>
    <r>
      <rPr>
        <sz val="10"/>
        <rFont val="굴림체"/>
        <family val="3"/>
        <charset val="129"/>
      </rPr>
      <t>변경</t>
    </r>
    <phoneticPr fontId="3" type="noConversion"/>
  </si>
  <si>
    <t>(혼합층:L=13.0m)</t>
  </si>
  <si>
    <t>(혼합층:L=10.8m)</t>
  </si>
  <si>
    <t>(혼합층:L=10.5m)</t>
  </si>
  <si>
    <t>3개월미만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</si>
  <si>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</si>
  <si>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(50 TON:3개월)</t>
  </si>
  <si>
    <t>(H-형강:3개월)</t>
  </si>
  <si>
    <t>5.3.</t>
  </si>
  <si>
    <t>조립식간이흙막이공</t>
  </si>
  <si>
    <t>5.3.</t>
    <phoneticPr fontId="3" type="noConversion"/>
  </si>
  <si>
    <t>조립식 간이 흙막이공</t>
  </si>
  <si>
    <t>(300형:H3.0×B1.8).</t>
  </si>
  <si>
    <t>(400형:H4.0×B1.8).</t>
  </si>
  <si>
    <t>조절식간이흙막이공</t>
  </si>
  <si>
    <r>
      <rPr>
        <sz val="10"/>
        <rFont val="굴림체"/>
        <family val="3"/>
        <charset val="129"/>
      </rPr>
      <t>변경</t>
    </r>
    <phoneticPr fontId="3" type="noConversion"/>
  </si>
  <si>
    <t>(H=3.05.m , B=3.5m)</t>
  </si>
  <si>
    <t>(H=3.34m , B=3.5m)</t>
  </si>
  <si>
    <t>(H=3.65m , B=3.5m)</t>
  </si>
  <si>
    <t>(H=3.73m , B=3.5m)</t>
  </si>
  <si>
    <t>(H=4.11m , B=3.5m)</t>
  </si>
  <si>
    <t>(H=4.35m , B=3.5m)</t>
  </si>
  <si>
    <t>(H=4.40m , B=3.5m)</t>
  </si>
  <si>
    <t>(H=4.40m , B=5.25m)</t>
  </si>
  <si>
    <t>(H=5.10m , B=7.0m)</t>
  </si>
  <si>
    <t>(H=5.70m , B=3.5m)</t>
  </si>
  <si>
    <t>(H=6.0m , B=3.5m)</t>
  </si>
  <si>
    <t>5.4.</t>
  </si>
  <si>
    <t>관로구조물가시설공</t>
  </si>
  <si>
    <t>5.4.</t>
    <phoneticPr fontId="3" type="noConversion"/>
  </si>
  <si>
    <t>(혼합층:L=9.5)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</si>
  <si>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</si>
  <si>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5.5.</t>
  </si>
  <si>
    <t>어 스 앙 카 공</t>
  </si>
  <si>
    <t>5.5.</t>
    <phoneticPr fontId="3" type="noConversion"/>
  </si>
  <si>
    <t>어스앵커천공및보강재삽입(타격식)</t>
  </si>
  <si>
    <t>(혼합층)</t>
  </si>
  <si>
    <t>제거식앵커제거,혼합층</t>
  </si>
  <si>
    <t>((φ12.7㎜×4가닥,L=11.5)</t>
  </si>
  <si>
    <t>공</t>
  </si>
  <si>
    <t>영구식앵커,혼합층</t>
  </si>
  <si>
    <r>
      <rPr>
        <sz val="9"/>
        <rFont val="굴림체"/>
        <family val="3"/>
        <charset val="129"/>
      </rPr>
      <t>공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</si>
  <si>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</si>
  <si>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그라우팅</t>
  </si>
  <si>
    <t>(어스앙카)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</si>
  <si>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</si>
  <si>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P.C콘조립및인장</t>
  </si>
  <si>
    <t>부    대    공</t>
  </si>
  <si>
    <t>6.1.</t>
  </si>
  <si>
    <t>아스팔트포장</t>
  </si>
  <si>
    <t>표층아스콘포설및다짐</t>
  </si>
  <si>
    <t>(기계시공,폭2m이상3m미만,대형장비)</t>
  </si>
  <si>
    <t>기층아스콘포설및다짐</t>
  </si>
  <si>
    <t>(소규모포설)</t>
  </si>
  <si>
    <t>아스콘포장/택코팅</t>
  </si>
  <si>
    <t>아스콘포장/프라임코팅</t>
  </si>
  <si>
    <t>보조기층포설및다짐</t>
  </si>
  <si>
    <t>(인력식소규모장비)</t>
  </si>
  <si>
    <t>6.2.</t>
  </si>
  <si>
    <t>절삭후아스팔트덧씌우기</t>
  </si>
  <si>
    <t>6.2.</t>
    <phoneticPr fontId="3" type="noConversion"/>
  </si>
  <si>
    <t>(기계시공,T=7㎝이하,A-Type)</t>
  </si>
  <si>
    <t>6.3.</t>
  </si>
  <si>
    <t>아스팔트임시포장</t>
  </si>
  <si>
    <t>6.3.</t>
    <phoneticPr fontId="3" type="noConversion"/>
  </si>
  <si>
    <t>아스콘포장/기층/포설및다짐</t>
  </si>
  <si>
    <t>6.4.</t>
  </si>
  <si>
    <t>차  선  도  색</t>
  </si>
  <si>
    <t>차선도색</t>
  </si>
  <si>
    <t>(융착식,수동식,백색실선)</t>
  </si>
  <si>
    <t>6.5.</t>
  </si>
  <si>
    <t>L형측구설치</t>
  </si>
  <si>
    <t>6.5.</t>
    <phoneticPr fontId="3" type="noConversion"/>
  </si>
  <si>
    <t>보차도경계블럭(콘크리트)</t>
  </si>
  <si>
    <t>(150×170×200×1000,직선).</t>
  </si>
  <si>
    <t>6.6.</t>
  </si>
  <si>
    <t>임시침사지설치</t>
  </si>
  <si>
    <t>6.6.</t>
    <phoneticPr fontId="3" type="noConversion"/>
  </si>
  <si>
    <t>터파기:토  사</t>
  </si>
  <si>
    <t>(B.H 0.2㎥)</t>
  </si>
  <si>
    <t>되메우기:토  사</t>
  </si>
  <si>
    <t>(B.H 0.2㎥+핸드가이식로울러)</t>
  </si>
  <si>
    <t>톤마대쌓기및헐기</t>
  </si>
  <si>
    <t>비닐깔기</t>
  </si>
  <si>
    <t>P.E 필름(t=0.1㎜)</t>
  </si>
  <si>
    <t>6.7.</t>
  </si>
  <si>
    <t>가배수로설치</t>
  </si>
  <si>
    <t>6.7.</t>
    <phoneticPr fontId="3" type="noConversion"/>
  </si>
  <si>
    <t>6.8.</t>
  </si>
  <si>
    <t>물  푸  기  공</t>
  </si>
  <si>
    <t>6.8.</t>
    <phoneticPr fontId="3" type="noConversion"/>
  </si>
  <si>
    <t>물푸기(3대사용)</t>
  </si>
  <si>
    <t>(건설용펌프:φ150㎜)</t>
  </si>
  <si>
    <t>일</t>
  </si>
  <si>
    <t>6.9.</t>
  </si>
  <si>
    <t>물 돌 리 기 공</t>
  </si>
  <si>
    <t>6.9.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</si>
  <si>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</si>
  <si>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물막이공</t>
  </si>
  <si>
    <t>φ350㎜</t>
  </si>
  <si>
    <t>φ400㎜</t>
  </si>
  <si>
    <t>φ600㎜</t>
  </si>
  <si>
    <t>물푸기</t>
  </si>
  <si>
    <t>6.10.</t>
  </si>
  <si>
    <t>가드레일</t>
  </si>
  <si>
    <t>가드레일설치</t>
  </si>
  <si>
    <t>6.11.</t>
  </si>
  <si>
    <t>세륜차설치및철거</t>
  </si>
  <si>
    <t>6.11.</t>
    <phoneticPr fontId="3" type="noConversion"/>
  </si>
  <si>
    <t>세륜차시설설치및철거</t>
  </si>
  <si>
    <t>(30개월)</t>
  </si>
  <si>
    <t>6.12.</t>
  </si>
  <si>
    <t>관  보  호  공</t>
  </si>
  <si>
    <t>무근콘크리트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</si>
  <si>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</si>
  <si>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6.13.</t>
  </si>
  <si>
    <t>지장물보호공</t>
  </si>
  <si>
    <r>
      <rPr>
        <sz val="10"/>
        <rFont val="굴림체"/>
        <family val="3"/>
        <charset val="129"/>
      </rPr>
      <t>변경</t>
    </r>
    <phoneticPr fontId="3" type="noConversion"/>
  </si>
  <si>
    <t>6.13.</t>
    <phoneticPr fontId="3" type="noConversion"/>
  </si>
  <si>
    <t>기존상하수도관보호공</t>
  </si>
  <si>
    <t>(φ1100이상)</t>
  </si>
  <si>
    <t>기존BOX보호공</t>
  </si>
  <si>
    <t>(2.0×2.0이하)</t>
  </si>
  <si>
    <t>(2.0×2.0이상)</t>
  </si>
  <si>
    <t>6.14.</t>
  </si>
  <si>
    <t>경  고  시  설</t>
  </si>
  <si>
    <t>관로경고용테이프설치</t>
  </si>
  <si>
    <t>(상수:B=150㎜)</t>
  </si>
  <si>
    <t>6.15.</t>
  </si>
  <si>
    <t>안  전  시  설</t>
  </si>
  <si>
    <t>안전보호책사용료</t>
  </si>
  <si>
    <t>(3개월:PE)</t>
  </si>
  <si>
    <t>매</t>
  </si>
  <si>
    <t>안전보호책설치및철거</t>
  </si>
  <si>
    <t>6.16.</t>
  </si>
  <si>
    <t>계 측 관 리 비</t>
  </si>
  <si>
    <t>6.16.</t>
    <phoneticPr fontId="3" type="noConversion"/>
  </si>
  <si>
    <t>계측관리비</t>
  </si>
  <si>
    <t>평판재하시험</t>
  </si>
  <si>
    <t>6.17.</t>
  </si>
  <si>
    <t>전  기  방  식</t>
  </si>
  <si>
    <t>전기방식</t>
  </si>
  <si>
    <t>6.18.</t>
  </si>
  <si>
    <t>전기배관슬리브</t>
  </si>
  <si>
    <t>전기배관슬리브설치</t>
  </si>
  <si>
    <t>(φ80㎜).</t>
  </si>
  <si>
    <t>(φ150㎜).</t>
  </si>
  <si>
    <t>콘크리트구멍뚫기</t>
  </si>
  <si>
    <t>6.19.</t>
  </si>
  <si>
    <t>표준시장단가</t>
  </si>
  <si>
    <r>
      <rPr>
        <sz val="9"/>
        <rFont val="굴림체"/>
        <family val="3"/>
        <charset val="129"/>
      </rPr>
      <t>가설울타리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및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해체</t>
    </r>
    <phoneticPr fontId="3" type="noConversion"/>
  </si>
  <si>
    <r>
      <rPr>
        <sz val="9"/>
        <rFont val="돋움"/>
        <family val="3"/>
        <charset val="129"/>
      </rPr>
      <t>표준시장단가</t>
    </r>
    <phoneticPr fontId="3" type="noConversion"/>
  </si>
  <si>
    <t>6.20.</t>
  </si>
  <si>
    <t>유량조절지 시험터파기</t>
  </si>
  <si>
    <r>
      <rPr>
        <b/>
        <sz val="9"/>
        <rFont val="굴림체"/>
        <family val="3"/>
        <charset val="129"/>
      </rPr>
      <t>유량조절지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시험터파기</t>
    </r>
    <phoneticPr fontId="3" type="noConversion"/>
  </si>
  <si>
    <t>포장절단/아스팔트</t>
  </si>
  <si>
    <t>아스팔트포장깨기</t>
  </si>
  <si>
    <t>T=30cm미만</t>
  </si>
  <si>
    <t>m3</t>
  </si>
  <si>
    <t>보조기층걷어내기</t>
  </si>
  <si>
    <t>소규모장비</t>
  </si>
  <si>
    <t>신규</t>
  </si>
  <si>
    <r>
      <rPr>
        <sz val="9"/>
        <rFont val="돋움"/>
        <family val="3"/>
        <charset val="129"/>
      </rPr>
      <t>신규</t>
    </r>
    <phoneticPr fontId="3" type="noConversion"/>
  </si>
  <si>
    <t>관로터파기(토사,보통)</t>
  </si>
  <si>
    <t>지하장애물약간</t>
  </si>
  <si>
    <t>조절식간이흙막이</t>
  </si>
  <si>
    <t>H=2.60m, B=2.50m</t>
  </si>
  <si>
    <t>되메우기</t>
  </si>
  <si>
    <t>기계70%,인력30%</t>
  </si>
  <si>
    <t>소규모 포설</t>
  </si>
  <si>
    <t>폐기물상차</t>
  </si>
  <si>
    <t>굴삭기 0.6㎥</t>
  </si>
  <si>
    <t>폐기물소운반(폐아스콘)</t>
  </si>
  <si>
    <t>덤프 15ton, L=5KM</t>
  </si>
  <si>
    <t>깨    기    공</t>
  </si>
  <si>
    <t>7.1.</t>
  </si>
  <si>
    <t>L형측구깨기</t>
  </si>
  <si>
    <t>무근콘크리트깨기(기계)</t>
  </si>
  <si>
    <t>상차:폐자재</t>
  </si>
  <si>
    <t>(B.H 0.7㎥)</t>
  </si>
  <si>
    <t>7.2.</t>
  </si>
  <si>
    <t>포장깨기</t>
  </si>
  <si>
    <t>7.2.</t>
    <phoneticPr fontId="3" type="noConversion"/>
  </si>
  <si>
    <t>아스팔트포장절단</t>
  </si>
  <si>
    <t>아스팔트포장깨기(30㎝미만)</t>
  </si>
  <si>
    <t>(기계 B.H 0.7㎥)</t>
  </si>
  <si>
    <t>7.3.</t>
  </si>
  <si>
    <t>기존우수관깨기</t>
  </si>
  <si>
    <t>7.4.</t>
  </si>
  <si>
    <t>기존맨홀깨기</t>
  </si>
  <si>
    <t>7.4.</t>
    <phoneticPr fontId="3" type="noConversion"/>
  </si>
  <si>
    <t>철근콘크리트깨기(기계)</t>
  </si>
  <si>
    <t>7.5.</t>
  </si>
  <si>
    <t>STS휀스철거</t>
  </si>
  <si>
    <t>휀스철거</t>
  </si>
  <si>
    <t>7.6.</t>
  </si>
  <si>
    <t>우수받이철거및연결관철거</t>
  </si>
  <si>
    <t>PVC PIPE 고무링접합,철거</t>
  </si>
  <si>
    <t>(φ250㎜)</t>
  </si>
  <si>
    <t>P.E빗물받이철거</t>
  </si>
  <si>
    <t>주 요 자 재 대</t>
  </si>
  <si>
    <t>8.1.</t>
  </si>
  <si>
    <t>자    재    대</t>
  </si>
  <si>
    <t>8.1.</t>
    <phoneticPr fontId="3" type="noConversion"/>
  </si>
  <si>
    <t>시멘트</t>
  </si>
  <si>
    <t>(40kg/대)</t>
  </si>
  <si>
    <t>모래               *</t>
  </si>
  <si>
    <t>(관부사:도착도)</t>
  </si>
  <si>
    <t>잡석               *</t>
  </si>
  <si>
    <t>(도착도)</t>
  </si>
  <si>
    <t>아스팔트</t>
  </si>
  <si>
    <t>드럼</t>
  </si>
  <si>
    <t>왕사</t>
  </si>
  <si>
    <t>2~5mm 도착도</t>
  </si>
  <si>
    <r>
      <rPr>
        <sz val="9"/>
        <color indexed="10"/>
        <rFont val="굴림체"/>
        <family val="3"/>
        <charset val="129"/>
      </rPr>
      <t>㎥</t>
    </r>
  </si>
  <si>
    <r>
      <rPr>
        <sz val="9"/>
        <rFont val="굴림체"/>
        <family val="3"/>
        <charset val="129"/>
      </rPr>
      <t>왕사</t>
    </r>
    <phoneticPr fontId="3" type="noConversion"/>
  </si>
  <si>
    <r>
      <t xml:space="preserve">2~5mm </t>
    </r>
    <r>
      <rPr>
        <sz val="9"/>
        <rFont val="굴림체"/>
        <family val="3"/>
        <charset val="129"/>
      </rPr>
      <t>도착도</t>
    </r>
    <phoneticPr fontId="3" type="noConversion"/>
  </si>
  <si>
    <r>
      <rPr>
        <sz val="9"/>
        <rFont val="굴림체"/>
        <family val="3"/>
        <charset val="129"/>
      </rPr>
      <t>㎥</t>
    </r>
    <phoneticPr fontId="3" type="noConversion"/>
  </si>
  <si>
    <t>소켓직관(KP-2종)</t>
  </si>
  <si>
    <t>(에폭시:φ200×6m)</t>
  </si>
  <si>
    <t>접합부속품</t>
  </si>
  <si>
    <t>(KP φ200㎜)</t>
  </si>
  <si>
    <t>주철이형관(에폭시)</t>
  </si>
  <si>
    <t>(φ80∼600㎜)</t>
  </si>
  <si>
    <t>내충격수도관(편수A)</t>
  </si>
  <si>
    <t>내충격수도플랜지티</t>
  </si>
  <si>
    <t>(φ100×75,닥타일)</t>
  </si>
  <si>
    <r>
      <rPr>
        <sz val="10"/>
        <rFont val="굴림체"/>
        <family val="3"/>
        <charset val="129"/>
      </rPr>
      <t>변경</t>
    </r>
    <phoneticPr fontId="3" type="noConversion"/>
  </si>
  <si>
    <t>(φ100×100,닥타일)</t>
  </si>
  <si>
    <t>내충격수도 곡관</t>
  </si>
  <si>
    <t>(φ75×45˚,닥타일)</t>
  </si>
  <si>
    <t>(φ75×11 1/4˚,닥타일)</t>
  </si>
  <si>
    <t>(φ100×45˚,닥타일)</t>
  </si>
  <si>
    <t>내충격수도플랜지소켓</t>
  </si>
  <si>
    <t>내충격수도단관</t>
  </si>
  <si>
    <t>제수변(G.V:수동)</t>
  </si>
  <si>
    <t>(수직형:φ80,3종)</t>
  </si>
  <si>
    <t>다이아프램 밸브</t>
  </si>
  <si>
    <t>이중벽폴리에틸렌관</t>
  </si>
  <si>
    <r>
      <rPr>
        <sz val="10"/>
        <rFont val="굴림체"/>
        <family val="3"/>
        <charset val="129"/>
      </rPr>
      <t>변경</t>
    </r>
    <phoneticPr fontId="3" type="noConversion"/>
  </si>
  <si>
    <t>이중벽폴리에틸렌관(SUS)</t>
  </si>
  <si>
    <t>(φ150㎜,환봉지지접합부속)</t>
  </si>
  <si>
    <t>고철               *</t>
  </si>
  <si>
    <t>혼합골재</t>
  </si>
  <si>
    <t>40mm이하 보조기층</t>
  </si>
  <si>
    <t>8.2.</t>
  </si>
  <si>
    <t>운    반    비</t>
  </si>
  <si>
    <t>8.2.</t>
    <phoneticPr fontId="3" type="noConversion"/>
  </si>
  <si>
    <t>철근운반(공장가공)</t>
  </si>
  <si>
    <t>(공장-가공공장)</t>
  </si>
  <si>
    <t>(가공공장-현장)</t>
  </si>
  <si>
    <t>철근운반(현장가공)</t>
  </si>
  <si>
    <t>(인천공장-현장)</t>
  </si>
  <si>
    <t>시멘트운반(40Kg/대)</t>
  </si>
  <si>
    <t>(부평역-현장)</t>
  </si>
  <si>
    <t>주철직관운반</t>
  </si>
  <si>
    <t>(φ200㎜×6.0m)</t>
  </si>
  <si>
    <t>주철이형관운반,L=20.0km</t>
  </si>
  <si>
    <t>(공장-현장)</t>
  </si>
  <si>
    <t>강관하차비</t>
  </si>
  <si>
    <t>조립식맨홀하차비</t>
  </si>
  <si>
    <t>철근소운반</t>
  </si>
  <si>
    <t>(현장-현장)</t>
  </si>
  <si>
    <t>시멘트소운반(40Kg/대)</t>
  </si>
  <si>
    <t>부 대 시 설 공</t>
  </si>
  <si>
    <t>조립식 가설사무소</t>
  </si>
  <si>
    <t>(47개월 기준)</t>
  </si>
  <si>
    <t>조립식 가설창고</t>
  </si>
  <si>
    <t>조립식 가설합숙소</t>
  </si>
  <si>
    <t>조립식 가설시험실</t>
  </si>
  <si>
    <t>중기운반</t>
  </si>
  <si>
    <t>(시청-현장)</t>
  </si>
  <si>
    <r>
      <rPr>
        <sz val="10"/>
        <rFont val="굴림체"/>
        <family val="3"/>
        <charset val="129"/>
      </rPr>
      <t>변경</t>
    </r>
    <phoneticPr fontId="3" type="noConversion"/>
  </si>
  <si>
    <t>축중계설치및해체</t>
  </si>
  <si>
    <t>지반조사</t>
  </si>
  <si>
    <t>변경 5공</t>
  </si>
  <si>
    <r>
      <rPr>
        <sz val="9"/>
        <rFont val="굴림체"/>
        <family val="3"/>
        <charset val="129"/>
      </rPr>
      <t>변경</t>
    </r>
    <r>
      <rPr>
        <sz val="9"/>
        <rFont val="Arial Narrow"/>
        <family val="2"/>
      </rPr>
      <t xml:space="preserve"> 5</t>
    </r>
    <r>
      <rPr>
        <sz val="9"/>
        <rFont val="굴림체"/>
        <family val="3"/>
        <charset val="129"/>
      </rPr>
      <t>공</t>
    </r>
    <phoneticPr fontId="3" type="noConversion"/>
  </si>
  <si>
    <t>관급자재관리비</t>
  </si>
  <si>
    <t>41개월</t>
  </si>
  <si>
    <t>제요율적용제외공종</t>
  </si>
  <si>
    <t>시공상세도작성비</t>
  </si>
  <si>
    <t>시공상세도작성</t>
  </si>
  <si>
    <t>(단순)</t>
  </si>
  <si>
    <t>장</t>
  </si>
  <si>
    <t>시운전비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</si>
  <si>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</si>
  <si>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품질관리비</t>
  </si>
  <si>
    <r>
      <rPr>
        <sz val="10"/>
        <rFont val="굴림체"/>
        <family val="3"/>
        <charset val="129"/>
      </rPr>
      <t>변경</t>
    </r>
    <phoneticPr fontId="3" type="noConversion"/>
  </si>
  <si>
    <t>품질시험비</t>
  </si>
  <si>
    <t>품질관리활동비</t>
  </si>
  <si>
    <r>
      <rPr>
        <sz val="10"/>
        <rFont val="굴림체"/>
        <family val="3"/>
        <charset val="129"/>
      </rPr>
      <t>변경</t>
    </r>
    <phoneticPr fontId="3" type="noConversion"/>
  </si>
  <si>
    <t>건설기술인인건비</t>
  </si>
  <si>
    <t>문석작성 및 관리비용</t>
  </si>
  <si>
    <t>교육훈련비용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</si>
  <si>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</si>
  <si>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</si>
  <si>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품질검사비</t>
  </si>
  <si>
    <t>그밖의비용</t>
  </si>
  <si>
    <t>안전관리비</t>
  </si>
  <si>
    <t>안전관리계획 작성비용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</si>
  <si>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</si>
  <si>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</si>
  <si>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안전관리계획 검토비용</t>
  </si>
  <si>
    <t>안전점검비</t>
  </si>
  <si>
    <t>스마트안전장비및시스템(CCTV설치 및 운영비용 포함)</t>
  </si>
  <si>
    <t>신호수</t>
  </si>
  <si>
    <r>
      <rPr>
        <sz val="9"/>
        <rFont val="굴림체"/>
        <family val="3"/>
        <charset val="129"/>
      </rPr>
      <t>공사장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주변의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통행안전관리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대책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비용</t>
    </r>
  </si>
  <si>
    <r>
      <rPr>
        <sz val="9"/>
        <rFont val="굴림체"/>
        <family val="3"/>
        <charset val="129"/>
      </rPr>
      <t>신호수</t>
    </r>
    <phoneticPr fontId="3" type="noConversion"/>
  </si>
  <si>
    <r>
      <rPr>
        <sz val="9"/>
        <rFont val="굴림체"/>
        <family val="3"/>
        <charset val="129"/>
      </rPr>
      <t>식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</si>
  <si>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</si>
  <si>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t>가설구조물 구조검토비용</t>
  </si>
  <si>
    <r>
      <rPr>
        <sz val="9"/>
        <rFont val="굴림체"/>
        <family val="3"/>
        <charset val="129"/>
      </rPr>
      <t>가설구조물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구조검토비용</t>
    </r>
    <phoneticPr fontId="3" type="noConversion"/>
  </si>
  <si>
    <r>
      <rPr>
        <sz val="9"/>
        <rFont val="굴림체"/>
        <family val="3"/>
        <charset val="129"/>
      </rPr>
      <t>식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</si>
  <si>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</si>
  <si>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활성탄흡착지동</t>
  </si>
  <si>
    <t>1.</t>
    <phoneticPr fontId="3" type="noConversion"/>
  </si>
  <si>
    <r>
      <rPr>
        <b/>
        <sz val="9"/>
        <rFont val="굴림체"/>
        <family val="3"/>
        <charset val="129"/>
      </rPr>
      <t>활성탄흡착지동</t>
    </r>
    <phoneticPr fontId="3" type="noConversion"/>
  </si>
  <si>
    <t>1.1.</t>
  </si>
  <si>
    <t>가  설  공  사</t>
  </si>
  <si>
    <t>조립말비계 (강관)</t>
  </si>
  <si>
    <t>3개월 이하 2단,4m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</si>
  <si>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</si>
  <si>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</si>
  <si>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 조립말비계(이동식)설치 및 해체</t>
  </si>
  <si>
    <t>높이 6m, 3개월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</si>
  <si>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</si>
  <si>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높이 8m, 3개월</t>
  </si>
  <si>
    <t>시스템비계 설치, 해체</t>
  </si>
  <si>
    <t>10m이하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</si>
  <si>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</si>
  <si>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시스템비계 설치, 해체 - 외부</t>
  </si>
  <si>
    <r>
      <rPr>
        <sz val="9"/>
        <color indexed="10"/>
        <rFont val="돋움"/>
        <family val="3"/>
        <charset val="129"/>
      </rPr>
      <t>기존단가</t>
    </r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</si>
  <si>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</si>
  <si>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시스템비계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해체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외부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</si>
  <si>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</si>
  <si>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color indexed="10"/>
        <rFont val="굴림체"/>
        <family val="3"/>
        <charset val="129"/>
      </rPr>
      <t>시스템비계</t>
    </r>
    <r>
      <rPr>
        <sz val="9"/>
        <color indexed="10"/>
        <rFont val="Arial Narrow"/>
        <family val="2"/>
      </rPr>
      <t xml:space="preserve"> </t>
    </r>
    <r>
      <rPr>
        <sz val="9"/>
        <color indexed="10"/>
        <rFont val="굴림체"/>
        <family val="3"/>
        <charset val="129"/>
      </rPr>
      <t>설치</t>
    </r>
    <r>
      <rPr>
        <sz val="9"/>
        <color indexed="10"/>
        <rFont val="Arial Narrow"/>
        <family val="2"/>
      </rPr>
      <t xml:space="preserve">, </t>
    </r>
    <r>
      <rPr>
        <sz val="9"/>
        <color indexed="10"/>
        <rFont val="굴림체"/>
        <family val="3"/>
        <charset val="129"/>
      </rPr>
      <t>해체</t>
    </r>
    <r>
      <rPr>
        <sz val="9"/>
        <color indexed="10"/>
        <rFont val="Arial Narrow"/>
        <family val="2"/>
      </rPr>
      <t xml:space="preserve"> - </t>
    </r>
    <r>
      <rPr>
        <sz val="9"/>
        <color indexed="10"/>
        <rFont val="굴림체"/>
        <family val="3"/>
        <charset val="129"/>
      </rPr>
      <t>외부</t>
    </r>
  </si>
  <si>
    <t>10m초과 ~ 20m이하</t>
  </si>
  <si>
    <t>10m이하, 0.6-1.2m</t>
  </si>
  <si>
    <t>공M3</t>
  </si>
  <si>
    <t>10-20m이하, 0.6-1.2m</t>
  </si>
  <si>
    <t>평.귀규준틀 설치 및 철거</t>
  </si>
  <si>
    <t>귀규준틀</t>
  </si>
  <si>
    <t>평규준틀</t>
  </si>
  <si>
    <r>
      <rPr>
        <sz val="10"/>
        <rFont val="굴림체"/>
        <family val="3"/>
        <charset val="129"/>
      </rPr>
      <t>변경</t>
    </r>
    <phoneticPr fontId="3" type="noConversion"/>
  </si>
  <si>
    <t>현장 정리</t>
  </si>
  <si>
    <t>RC조</t>
  </si>
  <si>
    <r>
      <rPr>
        <sz val="10"/>
        <rFont val="굴림체"/>
        <family val="3"/>
        <charset val="129"/>
      </rPr>
      <t>변경</t>
    </r>
    <phoneticPr fontId="3" type="noConversion"/>
  </si>
  <si>
    <t>살수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</si>
  <si>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</si>
  <si>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</si>
  <si>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</t>
  </si>
  <si>
    <t>철근콘크리트공사</t>
  </si>
  <si>
    <t>무근콘크리트타설/1회</t>
  </si>
  <si>
    <t>보통,슬럼프8-12/200m3초과</t>
  </si>
  <si>
    <t>철근콘크리트타설/1회</t>
  </si>
  <si>
    <t>양호,슬럼프15이상200m3초과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</si>
  <si>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</si>
  <si>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보통, 0-7m이하</t>
  </si>
  <si>
    <r>
      <rPr>
        <sz val="10"/>
        <rFont val="굴림체"/>
        <family val="3"/>
        <charset val="129"/>
      </rPr>
      <t>변경</t>
    </r>
    <phoneticPr fontId="3" type="noConversion"/>
  </si>
  <si>
    <t>1.3.</t>
  </si>
  <si>
    <t>철  골  공  사</t>
  </si>
  <si>
    <t>1.3.</t>
    <phoneticPr fontId="3" type="noConversion"/>
  </si>
  <si>
    <t>H형강</t>
  </si>
  <si>
    <t>SS275, 200*200*8*12mm, 현장도착도</t>
  </si>
  <si>
    <t>SS275, 488*300*11*18mm, 현장도착도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</si>
  <si>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</si>
  <si>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ㄱ형강</t>
  </si>
  <si>
    <t>ㄱ형강, 등변, 75*75*6mm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</si>
  <si>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</si>
  <si>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</si>
  <si>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color indexed="10"/>
        <rFont val="돋움"/>
        <family val="3"/>
        <charset val="129"/>
      </rPr>
      <t>ㅁ강관</t>
    </r>
  </si>
  <si>
    <t>SS275, 200*200*6mm, 현장도착도</t>
  </si>
  <si>
    <r>
      <rPr>
        <sz val="9"/>
        <color indexed="10"/>
        <rFont val="돋움"/>
        <family val="3"/>
        <charset val="129"/>
      </rPr>
      <t>신규단가</t>
    </r>
  </si>
  <si>
    <r>
      <rPr>
        <sz val="9"/>
        <rFont val="돋움"/>
        <family val="3"/>
        <charset val="129"/>
      </rPr>
      <t>ㅁ강관</t>
    </r>
    <phoneticPr fontId="3" type="noConversion"/>
  </si>
  <si>
    <t>SS275, 125*125*3.2mm, 현장도착도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</si>
  <si>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</si>
  <si>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돋움"/>
        <family val="3"/>
        <charset val="129"/>
      </rPr>
      <t>ㅁ강관</t>
    </r>
    <phoneticPr fontId="3" type="noConversion"/>
  </si>
  <si>
    <t>일반구조용압연강판</t>
  </si>
  <si>
    <t>일반구조용압연강판, 12mm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</si>
  <si>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</si>
  <si>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일반구조용압연강판, 16mm</t>
  </si>
  <si>
    <r>
      <rPr>
        <sz val="10"/>
        <rFont val="굴림체"/>
        <family val="3"/>
        <charset val="129"/>
      </rPr>
      <t>변경</t>
    </r>
    <phoneticPr fontId="3" type="noConversion"/>
  </si>
  <si>
    <t>일반구조용압연강판, 20mm</t>
  </si>
  <si>
    <r>
      <rPr>
        <sz val="10"/>
        <rFont val="굴림체"/>
        <family val="3"/>
        <charset val="129"/>
      </rPr>
      <t>변경</t>
    </r>
    <phoneticPr fontId="3" type="noConversion"/>
  </si>
  <si>
    <t>일반구조용압연강판, 6.0∼7.0mm</t>
  </si>
  <si>
    <r>
      <rPr>
        <sz val="10"/>
        <rFont val="굴림체"/>
        <family val="3"/>
        <charset val="129"/>
      </rPr>
      <t>변경</t>
    </r>
    <phoneticPr fontId="3" type="noConversion"/>
  </si>
  <si>
    <t>일반구조용압연강판, 10∼20mm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</si>
  <si>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</si>
  <si>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</si>
  <si>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철골 가공 조립</t>
  </si>
  <si>
    <t>Rolled shape, 60ton 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</si>
  <si>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</si>
  <si>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철골세우기/6층미만</t>
  </si>
  <si>
    <t>강재총사용량 80ton미만, ㎡당 50kg미만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</si>
  <si>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</si>
  <si>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고장력 볼트 본조임 - 표준단가</t>
  </si>
  <si>
    <t>50본/t 미만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</si>
  <si>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</si>
  <si>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고장력볼트</t>
  </si>
  <si>
    <t>고장력볼트, F10T, M24*70mm</t>
  </si>
  <si>
    <t>앵커볼트</t>
  </si>
  <si>
    <t>앵커볼트, M16*300mm</t>
  </si>
  <si>
    <t>앵커볼트 설치</t>
  </si>
  <si>
    <t>16mm이하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</si>
  <si>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</si>
  <si>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</si>
  <si>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캐미칼앵커</t>
  </si>
  <si>
    <t>캐미칼앵커, M20*L170mm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</si>
  <si>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</si>
  <si>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캐미칼앵커, M12*L110mm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</si>
  <si>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</si>
  <si>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</si>
  <si>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케미컬볼트 설치</t>
  </si>
  <si>
    <t>∮16 이하</t>
  </si>
  <si>
    <r>
      <rPr>
        <sz val="10"/>
        <rFont val="굴림체"/>
        <family val="3"/>
        <charset val="129"/>
      </rPr>
      <t>변경</t>
    </r>
    <phoneticPr fontId="3" type="noConversion"/>
  </si>
  <si>
    <t>케미칼볼트 설치</t>
  </si>
  <si>
    <t>∮20 이하</t>
  </si>
  <si>
    <t>1.4.</t>
  </si>
  <si>
    <t>조  적  공  사</t>
  </si>
  <si>
    <t>1.4.</t>
    <phoneticPr fontId="3" type="noConversion"/>
  </si>
  <si>
    <t>미장벽돌</t>
  </si>
  <si>
    <t>미장벽돌, IS2000, 환원</t>
  </si>
  <si>
    <t>콘크리트벽돌</t>
  </si>
  <si>
    <t>콘크리트벽돌, 190*57*90mm, 인천, C종2급</t>
  </si>
  <si>
    <t>시멘트벽돌(0.5B)</t>
  </si>
  <si>
    <t>3.6m 이하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</si>
  <si>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</si>
  <si>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</si>
  <si>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치장벽돌(1.0B 쌓기)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</si>
  <si>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</si>
  <si>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3.6m 초과</t>
  </si>
  <si>
    <r>
      <rPr>
        <sz val="10"/>
        <rFont val="굴림체"/>
        <family val="3"/>
        <charset val="129"/>
      </rPr>
      <t>변경</t>
    </r>
    <phoneticPr fontId="3" type="noConversion"/>
  </si>
  <si>
    <t>벽돌 운반</t>
  </si>
  <si>
    <t>1층</t>
  </si>
  <si>
    <t>천매</t>
  </si>
  <si>
    <t>2층</t>
  </si>
  <si>
    <t>1.5.</t>
  </si>
  <si>
    <t>방  수  공  사</t>
  </si>
  <si>
    <r>
      <rPr>
        <sz val="10"/>
        <rFont val="굴림체"/>
        <family val="3"/>
        <charset val="129"/>
      </rPr>
      <t>변경</t>
    </r>
    <phoneticPr fontId="3" type="noConversion"/>
  </si>
  <si>
    <t>시트방수 - 개량아스팔트 시트</t>
  </si>
  <si>
    <t>바닥, 고무아스팔트방수시트 3.0mm</t>
  </si>
  <si>
    <t>수직부 및 특수한 경우, 고무아스팔트방수시트 3.0mm</t>
  </si>
  <si>
    <t>시멘트 액체방수</t>
  </si>
  <si>
    <t>바닥</t>
  </si>
  <si>
    <t>보호모르타르 / 바닥</t>
  </si>
  <si>
    <t>콘크리트면, 30mm</t>
  </si>
  <si>
    <t>신축줄눈</t>
  </si>
  <si>
    <t>옥상, SAW CUT+코킹</t>
  </si>
  <si>
    <t>수밀코킹(삼각)</t>
  </si>
  <si>
    <t>5mm×5mm 내곰팡이성</t>
  </si>
  <si>
    <t>수밀코킹(사각)</t>
  </si>
  <si>
    <t>1.6.</t>
  </si>
  <si>
    <t>금  속  공  사</t>
  </si>
  <si>
    <t>ned zink(nova)/지붕</t>
  </si>
  <si>
    <t>0.7T, @430 돌출잇기(하지틀포함)</t>
  </si>
  <si>
    <t>ned zink(nova)/외벽,천정</t>
  </si>
  <si>
    <t>0.7T, @430 평잇기(하지틀포함)</t>
  </si>
  <si>
    <r>
      <rPr>
        <sz val="10"/>
        <rFont val="굴림체"/>
        <family val="3"/>
        <charset val="129"/>
      </rPr>
      <t>변경</t>
    </r>
    <phoneticPr fontId="3" type="noConversion"/>
  </si>
  <si>
    <t>ned zink(nova)/후레싱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</si>
  <si>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</si>
  <si>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</si>
  <si>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스테인리스, 바닥. W130*3t</t>
  </si>
  <si>
    <r>
      <rPr>
        <sz val="10"/>
        <rFont val="굴림체"/>
        <family val="3"/>
        <charset val="129"/>
      </rPr>
      <t>변경</t>
    </r>
    <phoneticPr fontId="3" type="noConversion"/>
  </si>
  <si>
    <t>스테인리스, 천장. W102*2t</t>
  </si>
  <si>
    <r>
      <rPr>
        <sz val="10"/>
        <rFont val="굴림체"/>
        <family val="3"/>
        <charset val="129"/>
      </rPr>
      <t>변경</t>
    </r>
    <phoneticPr fontId="3" type="noConversion"/>
  </si>
  <si>
    <t>지붕바닥. W350*150t  PC판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</si>
  <si>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</si>
  <si>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스테인리스, 벽. W102*2t</t>
  </si>
  <si>
    <t>외벽. W120*2t SST</t>
  </si>
  <si>
    <t>스테인리스점검용사다리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</si>
  <si>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</si>
  <si>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스테인리스점검용안전사다리/H=9.5M</t>
  </si>
  <si>
    <t>악세스후로아(전도성타일마감)</t>
  </si>
  <si>
    <t>스틸판넬 600각 t=3.0, 시공도</t>
  </si>
  <si>
    <t>익스팬션죠인트파라펫커버</t>
  </si>
  <si>
    <t>W=730, 0.8T 불소수지강판</t>
  </si>
  <si>
    <t>1.7.</t>
  </si>
  <si>
    <t>미  장  공  사</t>
  </si>
  <si>
    <t>1.7.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</si>
  <si>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</si>
  <si>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콘크리트면 전면마감</t>
  </si>
  <si>
    <t>3.6m 이하, 벽체</t>
  </si>
  <si>
    <t>3.6m 이하, 천장</t>
  </si>
  <si>
    <r>
      <rPr>
        <sz val="10"/>
        <rFont val="굴림체"/>
        <family val="3"/>
        <charset val="129"/>
      </rPr>
      <t>변경</t>
    </r>
    <phoneticPr fontId="3" type="noConversion"/>
  </si>
  <si>
    <t>시멘트모르타르 바름(3회)</t>
  </si>
  <si>
    <t>3.6m 이하, 벽</t>
  </si>
  <si>
    <t>조면처리</t>
  </si>
  <si>
    <t>기계미장</t>
  </si>
  <si>
    <r>
      <rPr>
        <sz val="10"/>
        <rFont val="굴림체"/>
        <family val="3"/>
        <charset val="129"/>
      </rPr>
      <t>변경</t>
    </r>
    <phoneticPr fontId="3" type="noConversion"/>
  </si>
  <si>
    <t>창호주위 모르타르 충전</t>
  </si>
  <si>
    <t>1.8.</t>
  </si>
  <si>
    <t>창  호  공  사</t>
  </si>
  <si>
    <t>1.8.</t>
    <phoneticPr fontId="3" type="noConversion"/>
  </si>
  <si>
    <t>ASH01[칼라알루미늄단열셔터-내풍압용]</t>
  </si>
  <si>
    <t>HG01[75mm판넬 슬라이딩 행거도어]</t>
  </si>
  <si>
    <t>SD01[240*45*1.6, 철제후레임-분체도장]</t>
  </si>
  <si>
    <t>SD02[240*45*1.6, 철제후레임-분체도장]</t>
  </si>
  <si>
    <t>강화유리문</t>
  </si>
  <si>
    <t>유리문, 12*800*2150mm, 칼라, 세이프강화도어(손보호)</t>
  </si>
  <si>
    <t>강화유리문손잡이</t>
  </si>
  <si>
    <t>스텐레스</t>
  </si>
  <si>
    <t>도어체크/일반용</t>
  </si>
  <si>
    <t>도어핸들</t>
  </si>
  <si>
    <t>도어핸들, 공정</t>
  </si>
  <si>
    <t>도어핸들, KNOB 9000 스텐, (현관, 방화문)</t>
  </si>
  <si>
    <t>도어록</t>
  </si>
  <si>
    <t>원통형 철재문</t>
  </si>
  <si>
    <t>플로어힌지</t>
  </si>
  <si>
    <t>플로어힌지, KS2호, 85kg, 강화유리문(K-8200)</t>
  </si>
  <si>
    <t>플로어힌지 설치</t>
  </si>
  <si>
    <t>재료비 별도</t>
  </si>
  <si>
    <t>피벗힌지</t>
  </si>
  <si>
    <t>피벗힌지, 140kg이하, K1400S</t>
  </si>
  <si>
    <t>도어스톱</t>
  </si>
  <si>
    <t>도어스톱, 일자형 120mm</t>
  </si>
  <si>
    <t>1.9.</t>
  </si>
  <si>
    <t>유  리  공  사</t>
  </si>
  <si>
    <t>복층유리</t>
  </si>
  <si>
    <t>복층유리, 칼라, 24mm</t>
  </si>
  <si>
    <t>로이복층유리, 칼라, 24mm</t>
  </si>
  <si>
    <t>창호유리설치 / 복층유리</t>
  </si>
  <si>
    <t>유리두께 24mm 이하</t>
  </si>
  <si>
    <t>1.10.</t>
  </si>
  <si>
    <t>수  장  공  사</t>
  </si>
  <si>
    <r>
      <rPr>
        <sz val="10"/>
        <rFont val="굴림체"/>
        <family val="3"/>
        <charset val="129"/>
      </rPr>
      <t>변경</t>
    </r>
    <phoneticPr fontId="3" type="noConversion"/>
  </si>
  <si>
    <t>1.10.</t>
    <phoneticPr fontId="3" type="noConversion"/>
  </si>
  <si>
    <t>무석면압출성형 시멘트판</t>
  </si>
  <si>
    <t>압출성형시멘트판(스트라이프형)1</t>
  </si>
  <si>
    <t>압출성형시멘트판(스트라이프형)2</t>
  </si>
  <si>
    <r>
      <rPr>
        <sz val="10"/>
        <rFont val="굴림체"/>
        <family val="3"/>
        <charset val="129"/>
      </rPr>
      <t>변경</t>
    </r>
    <phoneticPr fontId="3" type="noConversion"/>
  </si>
  <si>
    <t>코너제품(L-145)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</si>
  <si>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</si>
  <si>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코너제품(L-190)</t>
  </si>
  <si>
    <t>코너제품(L-300)</t>
  </si>
  <si>
    <t>코너제품(L-600)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</si>
  <si>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</si>
  <si>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샌드위치패널</t>
  </si>
  <si>
    <t>샌드위치패널, EPS(0.016), 지붕재, 100mm</t>
  </si>
  <si>
    <t>샌드위치(단열)패널 설치 - 지붕</t>
  </si>
  <si>
    <t>두께 50~100mm 기준</t>
  </si>
  <si>
    <t>난연단열재 설치(접착제붙이기, 벽)</t>
  </si>
  <si>
    <t>그라스울,64K,50mm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</si>
  <si>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</si>
  <si>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</si>
  <si>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압출발포폴리스티렌 접착제 붙이기 - 벽</t>
  </si>
  <si>
    <t>비중 0.03, 125mm</t>
  </si>
  <si>
    <t>PF보드 심재 준불연 단열재</t>
  </si>
  <si>
    <t>50mm</t>
  </si>
  <si>
    <t>50mm</t>
    <phoneticPr fontId="3" type="noConversion"/>
  </si>
  <si>
    <t>60mm</t>
  </si>
  <si>
    <t>60mm</t>
    <phoneticPr fontId="3" type="noConversion"/>
  </si>
  <si>
    <t>90mm</t>
  </si>
  <si>
    <t>90mm</t>
    <phoneticPr fontId="3" type="noConversion"/>
  </si>
  <si>
    <t>난연단열재 설치(슬래브 위 깔기 - 바닥)</t>
  </si>
  <si>
    <t>압출,220mm</t>
  </si>
  <si>
    <t>준불f연단열재 설치(슬래브 위 깔기 - 바닥)</t>
  </si>
  <si>
    <t>PF보드 100mm</t>
  </si>
  <si>
    <t>준불연단열재 설치(슬래브 위 깔기 - 바닥)</t>
  </si>
  <si>
    <t>우레탄 보드 110mm</t>
  </si>
  <si>
    <t>석고보드(벽체틀설치)</t>
  </si>
  <si>
    <t>목조 벽체틀, 틀간격 450~600m</t>
  </si>
  <si>
    <t>석고판 설치</t>
  </si>
  <si>
    <t>T9.5 석고보드 1P</t>
  </si>
  <si>
    <t>그라스울,64K,220mm</t>
  </si>
  <si>
    <t>1.11.</t>
  </si>
  <si>
    <t>지붕 및 홈통공사</t>
  </si>
  <si>
    <t>1.11.</t>
    <phoneticPr fontId="3" type="noConversion"/>
  </si>
  <si>
    <t>스테인레스 선홈통 설치</t>
  </si>
  <si>
    <t>스텐 상자홈통 설치</t>
  </si>
  <si>
    <t>루프드레인/ 주철제</t>
  </si>
  <si>
    <t>D100mm(강관배관용,L형)</t>
  </si>
  <si>
    <t>빗물받이블럭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</si>
  <si>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</si>
  <si>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1.12.</t>
  </si>
  <si>
    <t>도  장  공  사</t>
  </si>
  <si>
    <t>녹막이페인트칠(뿜칠)</t>
  </si>
  <si>
    <t>철재면, 1회(뿜칠)</t>
  </si>
  <si>
    <t>조합페인트칠</t>
  </si>
  <si>
    <t>철재면 2회(뿜칠)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</si>
  <si>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</si>
  <si>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</si>
  <si>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걸레받이용 페인트칠</t>
  </si>
  <si>
    <t>붓칠 2회</t>
  </si>
  <si>
    <t>수성페인트칠</t>
  </si>
  <si>
    <t>내벽 3회(로울러칠)</t>
  </si>
  <si>
    <t>외벽 3회(로울러칠)</t>
  </si>
  <si>
    <t>내천정 3회(로울러칠)</t>
  </si>
  <si>
    <t>석고보드면 바탕만들기</t>
  </si>
  <si>
    <t>줄퍼티</t>
  </si>
  <si>
    <t>무기질바닥재</t>
  </si>
  <si>
    <t>1.13.</t>
  </si>
  <si>
    <t>골    재    비</t>
  </si>
  <si>
    <t>모  래</t>
  </si>
  <si>
    <t>모래, 자연사, 도착도</t>
  </si>
  <si>
    <t>대리점</t>
  </si>
  <si>
    <t>포</t>
  </si>
  <si>
    <t>1.14.</t>
  </si>
  <si>
    <t>L=290km</t>
  </si>
  <si>
    <t>운반비(트레일러 20ton+크레인 10ton)</t>
  </si>
  <si>
    <t>철골, L:40km</t>
  </si>
  <si>
    <t>철근, L:40km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</si>
  <si>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</si>
  <si>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1.15.</t>
  </si>
  <si>
    <t>작 업 부 산 물</t>
  </si>
  <si>
    <t>철강설</t>
  </si>
  <si>
    <t>철강설, 고철, 작업설부산물</t>
  </si>
  <si>
    <t>중간 가압장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</si>
  <si>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</si>
  <si>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</si>
  <si>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</si>
  <si>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</si>
  <si>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</si>
  <si>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</si>
  <si>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</si>
  <si>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</si>
  <si>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시스템비계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설치</t>
    </r>
    <r>
      <rPr>
        <sz val="9"/>
        <rFont val="Arial Narrow"/>
        <family val="2"/>
      </rPr>
      <t xml:space="preserve">, </t>
    </r>
    <r>
      <rPr>
        <sz val="9"/>
        <rFont val="굴림체"/>
        <family val="3"/>
        <charset val="129"/>
      </rPr>
      <t>해체</t>
    </r>
    <r>
      <rPr>
        <sz val="9"/>
        <rFont val="Arial Narrow"/>
        <family val="2"/>
      </rPr>
      <t xml:space="preserve"> - </t>
    </r>
    <r>
      <rPr>
        <sz val="9"/>
        <rFont val="굴림체"/>
        <family val="3"/>
        <charset val="129"/>
      </rPr>
      <t>외부</t>
    </r>
    <phoneticPr fontId="3" type="noConversion"/>
  </si>
  <si>
    <r>
      <rPr>
        <sz val="9"/>
        <rFont val="돋움"/>
        <family val="3"/>
        <charset val="129"/>
      </rPr>
      <t>기존단가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</si>
  <si>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</si>
  <si>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</si>
  <si>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보통,슬럼프8-12/40-50m3이하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</si>
  <si>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</si>
  <si>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</si>
  <si>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2.3.</t>
    <phoneticPr fontId="3" type="noConversion"/>
  </si>
  <si>
    <r>
      <rPr>
        <sz val="9"/>
        <rFont val="돋움"/>
        <family val="3"/>
        <charset val="129"/>
      </rPr>
      <t>ㅁ강관</t>
    </r>
    <phoneticPr fontId="3" type="noConversion"/>
  </si>
  <si>
    <r>
      <rPr>
        <sz val="9"/>
        <rFont val="돋움"/>
        <family val="3"/>
        <charset val="129"/>
      </rPr>
      <t>ㅁ강관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</si>
  <si>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</si>
  <si>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</si>
  <si>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</si>
  <si>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</si>
  <si>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</si>
  <si>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</si>
  <si>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</si>
  <si>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</si>
  <si>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</si>
  <si>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</si>
  <si>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</si>
  <si>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</si>
  <si>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2.5.</t>
  </si>
  <si>
    <t>2.5.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</si>
  <si>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</si>
  <si>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2.6.</t>
  </si>
  <si>
    <t>2.6.</t>
    <phoneticPr fontId="3" type="noConversion"/>
  </si>
  <si>
    <t>AL SHEET판넬(3t,불소코팅)</t>
  </si>
  <si>
    <t>평판,단열재 별도</t>
  </si>
  <si>
    <t>거터 설치공사</t>
  </si>
  <si>
    <t>스테인리스점검용안전사다리/H=13.3M</t>
  </si>
  <si>
    <t>스테인리스점검용안전사다리/H=9.0M</t>
  </si>
  <si>
    <t>2.7.</t>
  </si>
  <si>
    <r>
      <rPr>
        <sz val="10"/>
        <rFont val="굴림체"/>
        <family val="3"/>
        <charset val="129"/>
      </rPr>
      <t>변경</t>
    </r>
    <phoneticPr fontId="3" type="noConversion"/>
  </si>
  <si>
    <t>2.8.</t>
  </si>
  <si>
    <t>ASH02[칼라알루미늄단열셔터-내풍압용]</t>
  </si>
  <si>
    <t>2.9.</t>
  </si>
  <si>
    <t>2.9.</t>
    <phoneticPr fontId="3" type="noConversion"/>
  </si>
  <si>
    <t>맑은유리</t>
  </si>
  <si>
    <t>맑은유리, 6mm</t>
  </si>
  <si>
    <r>
      <rPr>
        <sz val="9"/>
        <rFont val="돋움"/>
        <family val="3"/>
        <charset val="129"/>
      </rPr>
      <t>로이복층유리</t>
    </r>
    <r>
      <rPr>
        <sz val="9"/>
        <rFont val="Arial Narrow"/>
        <family val="2"/>
      </rPr>
      <t xml:space="preserve">, </t>
    </r>
    <r>
      <rPr>
        <sz val="9"/>
        <rFont val="돋움"/>
        <family val="3"/>
        <charset val="129"/>
      </rPr>
      <t>칼라</t>
    </r>
    <r>
      <rPr>
        <sz val="9"/>
        <rFont val="Arial Narrow"/>
        <family val="2"/>
      </rPr>
      <t>, 24mm</t>
    </r>
    <phoneticPr fontId="3" type="noConversion"/>
  </si>
  <si>
    <t>창호유리설치 / 판유리</t>
  </si>
  <si>
    <t>유리두께 9mm 이하</t>
  </si>
  <si>
    <t>2.10.</t>
  </si>
  <si>
    <t>2.10.</t>
    <phoneticPr fontId="3" type="noConversion"/>
  </si>
  <si>
    <t>합성목재</t>
  </si>
  <si>
    <r>
      <rPr>
        <sz val="10"/>
        <rFont val="굴림체"/>
        <family val="3"/>
        <charset val="129"/>
      </rPr>
      <t>변경</t>
    </r>
    <phoneticPr fontId="3" type="noConversion"/>
  </si>
  <si>
    <t>비중 0.03, 50mm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</si>
  <si>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</si>
  <si>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</si>
  <si>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t>PF</t>
    </r>
    <r>
      <rPr>
        <sz val="9"/>
        <rFont val="돋움"/>
        <family val="3"/>
        <charset val="129"/>
      </rPr>
      <t>보드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심재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준불연</t>
    </r>
    <r>
      <rPr>
        <sz val="9"/>
        <rFont val="Arial Narrow"/>
        <family val="2"/>
      </rPr>
      <t xml:space="preserve"> </t>
    </r>
    <r>
      <rPr>
        <sz val="9"/>
        <rFont val="돋움"/>
        <family val="3"/>
        <charset val="129"/>
      </rPr>
      <t>단열재</t>
    </r>
    <phoneticPr fontId="3" type="noConversion"/>
  </si>
  <si>
    <t>60mm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</si>
  <si>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</si>
  <si>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</si>
  <si>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2.11.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</si>
  <si>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</si>
  <si>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</si>
  <si>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</si>
  <si>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2.12.</t>
  </si>
  <si>
    <t>2.12.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</si>
  <si>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</si>
  <si>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외천정 3회(로울러칠)</t>
  </si>
  <si>
    <t>2.13.</t>
  </si>
  <si>
    <r>
      <rPr>
        <sz val="10"/>
        <rFont val="굴림체"/>
        <family val="3"/>
        <charset val="129"/>
      </rPr>
      <t>변경</t>
    </r>
    <phoneticPr fontId="3" type="noConversion"/>
  </si>
  <si>
    <t>2.14.</t>
  </si>
  <si>
    <t>2.14.</t>
    <phoneticPr fontId="3" type="noConversion"/>
  </si>
  <si>
    <t>2.15.</t>
  </si>
  <si>
    <t>2.15.</t>
    <phoneticPr fontId="3" type="noConversion"/>
  </si>
  <si>
    <t>오존 접촉조</t>
  </si>
  <si>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  <phoneticPr fontId="3" type="noConversion"/>
  </si>
  <si>
    <t>3.2.</t>
    <phoneticPr fontId="3" type="noConversion"/>
  </si>
  <si>
    <t>3.3.</t>
  </si>
  <si>
    <t>3.3.</t>
    <phoneticPr fontId="3" type="noConversion"/>
  </si>
  <si>
    <t>경량형강</t>
  </si>
  <si>
    <t>경량형강, 블랙C형강, 100*50*20, t3.2</t>
  </si>
  <si>
    <t>앵커볼트, M20*500mm</t>
  </si>
  <si>
    <t>20mm이하</t>
  </si>
  <si>
    <t>주각부 무수축 모르타르 충전</t>
  </si>
  <si>
    <t>3.4.</t>
  </si>
  <si>
    <t>3.4.</t>
    <phoneticPr fontId="3" type="noConversion"/>
  </si>
  <si>
    <t>시멘트벽돌(1.0B)</t>
  </si>
  <si>
    <t>3.5.</t>
  </si>
  <si>
    <r>
      <rPr>
        <sz val="10"/>
        <rFont val="굴림체"/>
        <family val="3"/>
        <charset val="129"/>
      </rPr>
      <t>변경</t>
    </r>
    <phoneticPr fontId="3" type="noConversion"/>
  </si>
  <si>
    <t>3.5.</t>
    <phoneticPr fontId="3" type="noConversion"/>
  </si>
  <si>
    <t>3.6.</t>
  </si>
  <si>
    <t>3.6.</t>
    <phoneticPr fontId="3" type="noConversion"/>
  </si>
  <si>
    <t>3.7.</t>
  </si>
  <si>
    <t>3.7.</t>
    <phoneticPr fontId="3" type="noConversion"/>
  </si>
  <si>
    <t>3.8.</t>
  </si>
  <si>
    <r>
      <rPr>
        <sz val="10"/>
        <rFont val="굴림체"/>
        <family val="3"/>
        <charset val="129"/>
      </rPr>
      <t>변경</t>
    </r>
    <phoneticPr fontId="3" type="noConversion"/>
  </si>
  <si>
    <t>도어클로저</t>
  </si>
  <si>
    <t>도어클로저, K-1840, KS4호, 고급스톱형, 60∼85kg</t>
  </si>
  <si>
    <t>3.9.</t>
  </si>
  <si>
    <t>3.9.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</si>
  <si>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</si>
  <si>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3.10.</t>
  </si>
  <si>
    <t>3.10.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</si>
  <si>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</si>
  <si>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</si>
  <si>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</si>
  <si>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</si>
  <si>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준불연패널, 지붕재, 155mm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</si>
  <si>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</si>
  <si>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</si>
  <si>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3.11.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</si>
  <si>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</si>
  <si>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</si>
  <si>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</si>
  <si>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</si>
  <si>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3.12.</t>
  </si>
  <si>
    <t>3.12.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</si>
  <si>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</si>
  <si>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</si>
  <si>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</si>
  <si>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에폭시코팅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</si>
  <si>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</si>
  <si>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</si>
  <si>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</si>
  <si>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3.13.</t>
  </si>
  <si>
    <t>3.13.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</si>
  <si>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</si>
  <si>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3.14.</t>
  </si>
  <si>
    <t>3.14.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</si>
  <si>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</si>
  <si>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</si>
  <si>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3.15.</t>
  </si>
  <si>
    <t>3.15.</t>
    <phoneticPr fontId="3" type="noConversion"/>
  </si>
  <si>
    <r>
      <rPr>
        <b/>
        <sz val="9"/>
        <color indexed="10"/>
        <rFont val="굴림체"/>
        <family val="3"/>
        <charset val="129"/>
      </rPr>
      <t>임시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굴림체"/>
        <family val="3"/>
        <charset val="129"/>
      </rPr>
      <t>소방시설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굴림체"/>
        <family val="3"/>
        <charset val="129"/>
      </rPr>
      <t>설치</t>
    </r>
  </si>
  <si>
    <t>4.</t>
    <phoneticPr fontId="3" type="noConversion"/>
  </si>
  <si>
    <r>
      <rPr>
        <b/>
        <sz val="9"/>
        <rFont val="굴림체"/>
        <family val="3"/>
        <charset val="129"/>
      </rPr>
      <t>임시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소방시설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</t>
    </r>
    <phoneticPr fontId="3" type="noConversion"/>
  </si>
  <si>
    <t>소화기</t>
  </si>
  <si>
    <t>3.3kg</t>
  </si>
  <si>
    <t>20kg</t>
  </si>
  <si>
    <r>
      <rPr>
        <sz val="10"/>
        <rFont val="굴림체"/>
        <family val="3"/>
        <charset val="129"/>
      </rPr>
      <t>변경</t>
    </r>
    <phoneticPr fontId="3" type="noConversion"/>
  </si>
  <si>
    <t>비상경보장치</t>
  </si>
  <si>
    <t>자립형</t>
  </si>
  <si>
    <t>간이피난유도선</t>
  </si>
  <si>
    <t>축광형광페인트, 에나멜</t>
  </si>
  <si>
    <t>가스누설경보기</t>
  </si>
  <si>
    <t>단독형</t>
  </si>
  <si>
    <t>방화포</t>
  </si>
  <si>
    <t>KFI인증</t>
  </si>
  <si>
    <t>롤</t>
  </si>
  <si>
    <t>윙카호스</t>
  </si>
  <si>
    <t>DC24V 임시소방시설용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</si>
  <si>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</si>
  <si>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</si>
  <si>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</si>
  <si>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t>기계설비공사</t>
  </si>
  <si>
    <t>장비설치공사</t>
  </si>
  <si>
    <t>SF-101.급기휀(덕트내장형,D600)</t>
  </si>
  <si>
    <r>
      <rPr>
        <sz val="10"/>
        <rFont val="굴림체"/>
        <family val="3"/>
        <charset val="129"/>
      </rPr>
      <t>변경</t>
    </r>
    <phoneticPr fontId="3" type="noConversion"/>
  </si>
  <si>
    <t>SF-102.급기휀(벽부형,D450)</t>
  </si>
  <si>
    <t>SF-103.급기휀(덕트내장형,D600)</t>
  </si>
  <si>
    <t>SF-104.급기휀(벽부형,D450)</t>
  </si>
  <si>
    <t>SF-105.급기휀(덕트내장형,D800)</t>
  </si>
  <si>
    <t>SF-106.급기휀(덕트내장형,D800)</t>
  </si>
  <si>
    <t>EF-101.배기휀(덕트내장형,D600)</t>
  </si>
  <si>
    <t>EF-102.배기휀(벽부형,D450)</t>
  </si>
  <si>
    <t>EF-103.배기휀(벽부형,D400)</t>
  </si>
  <si>
    <t>EF-104.배기휀(벽부형,D450)</t>
  </si>
  <si>
    <t>EF-105.배기휀(덕트내장형,D800)</t>
  </si>
  <si>
    <t>EF-106.배기휀(덕트내장형,D800)</t>
  </si>
  <si>
    <t>T-101.저수조(SMC,방파판)</t>
  </si>
  <si>
    <t>보통인부</t>
  </si>
  <si>
    <t>기계설치공</t>
  </si>
  <si>
    <t>공구손료</t>
  </si>
  <si>
    <t>노무비의 2 %</t>
  </si>
  <si>
    <t>급수급탕배관공사</t>
  </si>
  <si>
    <t>일반배관용 스테인리스 강관</t>
  </si>
  <si>
    <t>관보온(고무발포,강관용)</t>
  </si>
  <si>
    <t>일반배관용 STS강관 이음쇠</t>
  </si>
  <si>
    <t>엘보 (SR) D25</t>
  </si>
  <si>
    <t>K-유니온 (SR) D25x1</t>
  </si>
  <si>
    <t>소켓 (SR) D25</t>
  </si>
  <si>
    <t>숫아답타소켓 (SR) D25x1</t>
  </si>
  <si>
    <t>후렌지 (SR) D25</t>
  </si>
  <si>
    <t>볼 밸브</t>
  </si>
  <si>
    <t>나사, 스테인리스, D25</t>
  </si>
  <si>
    <t>수위조절 밸브</t>
  </si>
  <si>
    <t>부력식정수위(스텐), D25</t>
  </si>
  <si>
    <t>절연행가(달대볼트)</t>
  </si>
  <si>
    <t>강관스리브(지수판포함,벽체)</t>
  </si>
  <si>
    <t>잡재료비</t>
  </si>
  <si>
    <t>관의 3 %</t>
  </si>
  <si>
    <t>배관공</t>
  </si>
  <si>
    <t>오배수배관공사</t>
  </si>
  <si>
    <r>
      <rPr>
        <sz val="10"/>
        <rFont val="굴림체"/>
        <family val="3"/>
        <charset val="129"/>
      </rPr>
      <t>변경</t>
    </r>
    <phoneticPr fontId="3" type="noConversion"/>
  </si>
  <si>
    <t>엘보 (SR) D50</t>
  </si>
  <si>
    <t>티이 (SR) D50x50</t>
  </si>
  <si>
    <t>캡(SR),D50</t>
  </si>
  <si>
    <t>K-유니온 (SR) D50x2</t>
  </si>
  <si>
    <t>숫아답타소켓 (SR) D50x2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</si>
  <si>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</si>
  <si>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</si>
  <si>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나사, 스테인리스, D50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</si>
  <si>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</si>
  <si>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</si>
  <si>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</si>
  <si>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환기덕트설치공사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</si>
  <si>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</si>
  <si>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일체형덕트제작설치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</si>
  <si>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</si>
  <si>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캔버스제작설치</t>
  </si>
  <si>
    <r>
      <rPr>
        <sz val="10"/>
        <rFont val="굴림체"/>
        <family val="3"/>
        <charset val="129"/>
      </rPr>
      <t>변경</t>
    </r>
    <phoneticPr fontId="3" type="noConversion"/>
  </si>
  <si>
    <t>FD/FVD 휴즈</t>
  </si>
  <si>
    <t>점검구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</si>
  <si>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</si>
  <si>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</si>
  <si>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스테인리스 망</t>
  </si>
  <si>
    <t>STS 304, 12 메쉬×D0.8×1m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</si>
  <si>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</si>
  <si>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</si>
  <si>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</si>
  <si>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</si>
  <si>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</si>
  <si>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</si>
  <si>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</si>
  <si>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</si>
  <si>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</si>
  <si>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</si>
  <si>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</si>
  <si>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닥트공</t>
  </si>
  <si>
    <r>
      <rPr>
        <sz val="10"/>
        <rFont val="굴림체"/>
        <family val="3"/>
        <charset val="129"/>
      </rPr>
      <t>변경</t>
    </r>
    <phoneticPr fontId="3" type="noConversion"/>
  </si>
  <si>
    <t>냉방기(PAC)설치공사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</si>
  <si>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</si>
  <si>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싱글 스탠드형(냉방)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</si>
  <si>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</si>
  <si>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실외기받침대</t>
  </si>
  <si>
    <t>기본설치비(스탠드형)</t>
  </si>
  <si>
    <t>배관설치비(자재비등 포함)</t>
  </si>
  <si>
    <t>스탠드형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</si>
  <si>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</si>
  <si>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</si>
  <si>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에어커튼설치공사</t>
  </si>
  <si>
    <r>
      <rPr>
        <sz val="10"/>
        <rFont val="굴림체"/>
        <family val="3"/>
        <charset val="129"/>
      </rPr>
      <t>변경</t>
    </r>
    <phoneticPr fontId="3" type="noConversion"/>
  </si>
  <si>
    <t>에어커튼 특수 산업형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</si>
  <si>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</si>
  <si>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에어커튼 FA-SF10A</t>
  </si>
  <si>
    <t>설치비 및 2차전기</t>
  </si>
  <si>
    <t>설치가대</t>
  </si>
  <si>
    <r>
      <rPr>
        <sz val="10"/>
        <rFont val="굴림체"/>
        <family val="3"/>
        <charset val="129"/>
      </rPr>
      <t>변경</t>
    </r>
    <phoneticPr fontId="3" type="noConversion"/>
  </si>
  <si>
    <t>고소장비</t>
  </si>
  <si>
    <r>
      <rPr>
        <sz val="10"/>
        <rFont val="굴림체"/>
        <family val="3"/>
        <charset val="129"/>
      </rPr>
      <t>변경</t>
    </r>
    <phoneticPr fontId="3" type="noConversion"/>
  </si>
  <si>
    <t>급기용필터유니트설치공사</t>
  </si>
  <si>
    <t>오존접촉지동</t>
  </si>
  <si>
    <t>SF-201.급기휀(덕트내장형,D450)</t>
  </si>
  <si>
    <t>SF-202.급기휀(벽부형,D350)</t>
  </si>
  <si>
    <t>SF-203.급기휀(벽부형,D450)</t>
  </si>
  <si>
    <t>EF-201.배기휀(덕트내장형,D450)</t>
  </si>
  <si>
    <t>EF-202.배기휀(벽부형,D350)</t>
  </si>
  <si>
    <t>EF-203.배기휀(벽부형,D450)</t>
  </si>
  <si>
    <t>T-201.저수조(SMC,방파판)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</si>
  <si>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</si>
  <si>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</si>
  <si>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</si>
  <si>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</si>
  <si>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</si>
  <si>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</si>
  <si>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</si>
  <si>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</si>
  <si>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</si>
  <si>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기본설치비(스탠드형)/</t>
  </si>
  <si>
    <t>배관설치비(자재비등 포함)/</t>
  </si>
  <si>
    <t>중간가압장동</t>
  </si>
  <si>
    <t>SF-301.급기휀(벽부형,D450)</t>
  </si>
  <si>
    <t>105.3CMM*4MMAQ*0.4KW/유압형</t>
  </si>
  <si>
    <t>SF-302.급기휀(벽부형,D450)</t>
  </si>
  <si>
    <t>74.3CMM*4MMAQ*0.4KW/유압형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</si>
  <si>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</si>
  <si>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EF-301.배기휀(벽부형,D450)</t>
  </si>
  <si>
    <t>EF-302.배기휀(벽부형,D450)</t>
  </si>
  <si>
    <t>EF-303.배기휀(벽부형,D300)</t>
  </si>
  <si>
    <t>22.5CMM*4MMAQ*0.086KW/유압형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</si>
  <si>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</si>
  <si>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기본설치비(스탠드형)//</t>
  </si>
  <si>
    <t>배관설치비(자재비등 포함)//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</si>
  <si>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</si>
  <si>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냉방기설치공사(중장비사용료)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</si>
  <si>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</si>
  <si>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크레인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</si>
  <si>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</si>
  <si>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도급 공사비</t>
  </si>
  <si>
    <t>2.</t>
    <phoneticPr fontId="3" type="noConversion"/>
  </si>
  <si>
    <r>
      <rPr>
        <b/>
        <sz val="9"/>
        <rFont val="굴림체"/>
        <family val="3"/>
        <charset val="129"/>
      </rPr>
      <t>도급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</si>
  <si>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기자재 설치비</t>
  </si>
  <si>
    <t>2.1.</t>
    <phoneticPr fontId="3" type="noConversion"/>
  </si>
  <si>
    <r>
      <rPr>
        <b/>
        <sz val="9"/>
        <rFont val="굴림체"/>
        <family val="3"/>
        <charset val="129"/>
      </rPr>
      <t>기자재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</si>
  <si>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t>1)</t>
  </si>
  <si>
    <t>중간가압장 설비</t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</si>
  <si>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</si>
  <si>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</si>
  <si>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2M-101 중간가압펌프 설치</t>
  </si>
  <si>
    <t>2M-102 중간가압펌프 체크밸브 설치</t>
  </si>
  <si>
    <t>2M-103 중간가압펌프 토출밸브 설치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</si>
  <si>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</si>
  <si>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2M-104 유입수문 설치</t>
  </si>
  <si>
    <t>2M-105 유지관리 수문 설치</t>
  </si>
  <si>
    <t>2M-108 중간가압장 유입밸브 설치</t>
  </si>
  <si>
    <t>2M-109 제수변실 바닥배수펌프 설치</t>
  </si>
  <si>
    <t>2M-110 유량계실 바닥배수펌프 설치</t>
  </si>
  <si>
    <t>2M-111 유량조절지 가동수문 설치</t>
  </si>
  <si>
    <t>전동식 비금속 웨어게이트, W1.5mxH1.2m</t>
  </si>
  <si>
    <t>2)</t>
  </si>
  <si>
    <t>오존접촉지 설비</t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</si>
  <si>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</si>
  <si>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2M-202 오존접촉조 유입밸브 설치</t>
  </si>
  <si>
    <t>2M-204 오존접촉조 유출밸브 설치</t>
  </si>
  <si>
    <t>2M-206 바닥배수펌프 설치</t>
  </si>
  <si>
    <t>3)</t>
  </si>
  <si>
    <t>활성탄흡착지 설비</t>
  </si>
  <si>
    <r>
      <rPr>
        <sz val="10"/>
        <rFont val="굴림체"/>
        <family val="3"/>
        <charset val="129"/>
      </rPr>
      <t>변경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</si>
  <si>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</si>
  <si>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</si>
  <si>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2M-301 원수 유입수문 설치</t>
  </si>
  <si>
    <t>2M-302 정수 유출밸브 설치</t>
  </si>
  <si>
    <t>전동 버터플라이 밸브(수평 일상식, SSC13), Φ800mm(개도제어형)</t>
  </si>
  <si>
    <t>2M-303 역세수 유입밸브 설치</t>
  </si>
  <si>
    <t>2M-304 역세수 퇴수수문 설치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</si>
  <si>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</si>
  <si>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2M-305 역세공기 유입밸브 설치</t>
  </si>
  <si>
    <r>
      <rPr>
        <sz val="10"/>
        <rFont val="굴림체"/>
        <family val="3"/>
        <charset val="129"/>
      </rPr>
      <t>변경</t>
    </r>
    <phoneticPr fontId="3" type="noConversion"/>
  </si>
  <si>
    <t>2M-306 배수밸브 설치</t>
  </si>
  <si>
    <t>전동 제수 밸브(수평 일상식, SSC13), Φ200mm(ON/OFF형)</t>
  </si>
  <si>
    <t>2M-307 역세척펌프 설치</t>
  </si>
  <si>
    <t>2M-308 역세척펌프 체크밸브 설치</t>
  </si>
  <si>
    <t>완폐식 체크밸브(대쉬포트 부착형, SSC13), Φ600mm</t>
  </si>
  <si>
    <t>2M-309 역세척펌프 토출밸브 설치</t>
  </si>
  <si>
    <t>전동 버터플라이 밸브(수평 일상식, SSC13), Φ600mm(개도제어형)</t>
  </si>
  <si>
    <t>2M-310 역세척 송풍기 설치</t>
  </si>
  <si>
    <t>2M-313 바닥배수펌프 설치</t>
  </si>
  <si>
    <t>2M-314 활성탄흡착지 유출밸브 설치</t>
  </si>
  <si>
    <t>2M-315 제수변실 바닥배수펌프 설치</t>
  </si>
  <si>
    <t>2M-316 유량계실 바닥배수펌프 설치</t>
  </si>
  <si>
    <t>배관 공사비</t>
  </si>
  <si>
    <r>
      <rPr>
        <b/>
        <sz val="9"/>
        <rFont val="굴림체"/>
        <family val="3"/>
        <charset val="129"/>
      </rPr>
      <t>배관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</si>
  <si>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2.2.1.</t>
  </si>
  <si>
    <t>배관자재비</t>
  </si>
  <si>
    <t>2.2.1.</t>
    <phoneticPr fontId="3" type="noConversion"/>
  </si>
  <si>
    <r>
      <rPr>
        <b/>
        <sz val="9"/>
        <rFont val="굴림체"/>
        <family val="3"/>
        <charset val="129"/>
      </rPr>
      <t>배관자재비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</si>
  <si>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</si>
  <si>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</si>
  <si>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STS강관(Sch. 10s)</t>
  </si>
  <si>
    <t>150A-3.5t</t>
  </si>
  <si>
    <t>150A-3.5t</t>
    <phoneticPr fontId="3" type="noConversion"/>
  </si>
  <si>
    <r>
      <rPr>
        <sz val="9"/>
        <rFont val="돋움"/>
        <family val="3"/>
        <charset val="129"/>
      </rPr>
      <t>신규</t>
    </r>
    <phoneticPr fontId="3" type="noConversion"/>
  </si>
  <si>
    <t>잡재료</t>
  </si>
  <si>
    <t>주재료비의 10%</t>
  </si>
  <si>
    <t>150A</t>
  </si>
  <si>
    <t>150A</t>
    <phoneticPr fontId="3" type="noConversion"/>
  </si>
  <si>
    <r>
      <rPr>
        <sz val="9"/>
        <rFont val="돋움"/>
        <family val="3"/>
        <charset val="129"/>
      </rPr>
      <t>신규</t>
    </r>
    <phoneticPr fontId="3" type="noConversion"/>
  </si>
  <si>
    <t>R'TEE(STS304)</t>
  </si>
  <si>
    <t>150Ax100A</t>
  </si>
  <si>
    <t>200Ax150A</t>
  </si>
  <si>
    <t>게이트밸브(주철제,10㎏/㎠)</t>
  </si>
  <si>
    <t>버터플라이밸브(GCD450,10㎏/㎠)</t>
  </si>
  <si>
    <t>체크밸브(주철제)</t>
  </si>
  <si>
    <t>플랜지식,100A</t>
  </si>
  <si>
    <t>플랜지식,50A</t>
  </si>
  <si>
    <t>후렉시블조인트(STS,10㎏/㎠)</t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</si>
  <si>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</si>
  <si>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</si>
  <si>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90˚ELBOW(PEP)</t>
  </si>
  <si>
    <r>
      <rPr>
        <sz val="10"/>
        <rFont val="굴림체"/>
        <family val="3"/>
        <charset val="129"/>
      </rPr>
      <t>변경</t>
    </r>
    <phoneticPr fontId="3" type="noConversion"/>
  </si>
  <si>
    <t>배수공기 TEE(PEP)</t>
  </si>
  <si>
    <t>게이트밸브(GCD450,10㎏/㎠)</t>
  </si>
  <si>
    <t>급속공기밸브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</si>
  <si>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</si>
  <si>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</si>
  <si>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2.2.2.</t>
  </si>
  <si>
    <t>배관설치비</t>
  </si>
  <si>
    <r>
      <rPr>
        <b/>
        <sz val="9"/>
        <rFont val="굴림체"/>
        <family val="3"/>
        <charset val="129"/>
      </rPr>
      <t>배관설치비</t>
    </r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</si>
  <si>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</si>
  <si>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강관(PEP) 부설</t>
  </si>
  <si>
    <t>플랜트배관(스테인리스강관,옥내,용접식)</t>
  </si>
  <si>
    <t>버터플라이 제수밸브 부설 및 접합</t>
  </si>
  <si>
    <r>
      <rPr>
        <sz val="9"/>
        <rFont val="돋움"/>
        <family val="3"/>
        <charset val="129"/>
      </rPr>
      <t>기존단가</t>
    </r>
    <phoneticPr fontId="3" type="noConversion"/>
  </si>
  <si>
    <t>밸브취부(FLG식,10㎏/㎠)</t>
  </si>
  <si>
    <t>50A 이하</t>
  </si>
  <si>
    <t>플랜지 접합(10㎏/㎠)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</si>
  <si>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</si>
  <si>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</si>
  <si>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강관(PEP) 용접</t>
  </si>
  <si>
    <t>강관(PEP) 도장(내ㆍ외부 도장)</t>
  </si>
  <si>
    <t>계측기(압력계) 설치</t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</si>
  <si>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</si>
  <si>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</si>
  <si>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</si>
  <si>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</si>
  <si>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</si>
  <si>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</si>
  <si>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</si>
  <si>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</si>
  <si>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</si>
  <si>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</si>
  <si>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</si>
  <si>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</si>
  <si>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</si>
  <si>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</si>
  <si>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</si>
  <si>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</si>
  <si>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</si>
  <si>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</si>
  <si>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</si>
  <si>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</si>
  <si>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</si>
  <si>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</si>
  <si>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</si>
  <si>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</si>
  <si>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</si>
  <si>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</si>
  <si>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</si>
  <si>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</si>
  <si>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</si>
  <si>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</si>
  <si>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</si>
  <si>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</si>
  <si>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</si>
  <si>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강관(PEP) 도장(외부 도장)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</si>
  <si>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</si>
  <si>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2.2.3.</t>
  </si>
  <si>
    <t>배관지지대</t>
  </si>
  <si>
    <t>배관지지대 자재비</t>
  </si>
  <si>
    <r>
      <rPr>
        <sz val="10"/>
        <rFont val="굴림체"/>
        <family val="3"/>
        <charset val="129"/>
      </rPr>
      <t>변경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</si>
  <si>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</si>
  <si>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자재비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</si>
  <si>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</si>
  <si>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ㄱ형강(ANGLE)</t>
  </si>
  <si>
    <t>ㄷ형강(CHANNEL)</t>
  </si>
  <si>
    <t>구조용 H 형강</t>
  </si>
  <si>
    <t>열연강판(PLATE)</t>
  </si>
  <si>
    <t>스틸그레이팅</t>
  </si>
  <si>
    <t>무늬강판(FLOOR STEEL PLATES)</t>
  </si>
  <si>
    <t>SPPW 강관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</si>
  <si>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</si>
  <si>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절연 U BOLT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</si>
  <si>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</si>
  <si>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배관지지대 설치비</t>
  </si>
  <si>
    <t>2)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</si>
  <si>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</si>
  <si>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t>플랜트배관(배관용 탄소강관,옥내,용접식)</t>
  </si>
  <si>
    <r>
      <rPr>
        <sz val="10"/>
        <rFont val="굴림체"/>
        <family val="3"/>
        <charset val="129"/>
      </rPr>
      <t>변경</t>
    </r>
    <phoneticPr fontId="3" type="noConversion"/>
  </si>
  <si>
    <t>잡철물 제작 설치</t>
  </si>
  <si>
    <t>현장제작 설치(경량 철재)</t>
  </si>
  <si>
    <t>도장 및 방청공사</t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</si>
  <si>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</si>
  <si>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</si>
  <si>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t>가식장 조성공사</t>
  </si>
  <si>
    <t>1.</t>
    <phoneticPr fontId="3" type="noConversion"/>
  </si>
  <si>
    <r>
      <rPr>
        <b/>
        <sz val="9"/>
        <rFont val="굴림체"/>
        <family val="3"/>
        <charset val="129"/>
      </rPr>
      <t>가식장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조성공사</t>
    </r>
    <phoneticPr fontId="3" type="noConversion"/>
  </si>
  <si>
    <t>쇄석포장</t>
  </si>
  <si>
    <t>잔디수로</t>
  </si>
  <si>
    <t>수목이식공사</t>
  </si>
  <si>
    <t>2.</t>
    <phoneticPr fontId="3" type="noConversion"/>
  </si>
  <si>
    <r>
      <rPr>
        <b/>
        <sz val="9"/>
        <rFont val="굴림체"/>
        <family val="3"/>
        <charset val="129"/>
      </rPr>
      <t>수목이식공사</t>
    </r>
    <phoneticPr fontId="3" type="noConversion"/>
  </si>
  <si>
    <t>상록교목</t>
  </si>
  <si>
    <t>2.1.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</si>
  <si>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</si>
  <si>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t>소나무(이식)</t>
  </si>
  <si>
    <t>R36</t>
    <phoneticPr fontId="3" type="noConversion"/>
  </si>
  <si>
    <t>R22</t>
    <phoneticPr fontId="3" type="noConversion"/>
  </si>
  <si>
    <t>스트로브잣나무(이식)</t>
  </si>
  <si>
    <r>
      <rPr>
        <sz val="10"/>
        <rFont val="굴림체"/>
        <family val="3"/>
        <charset val="129"/>
      </rPr>
      <t>변경</t>
    </r>
    <phoneticPr fontId="3" type="noConversion"/>
  </si>
  <si>
    <t>전나무(이식)</t>
  </si>
  <si>
    <t>히말라야시다(이식)</t>
  </si>
  <si>
    <t>낙엽교목</t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</si>
  <si>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</si>
  <si>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</si>
  <si>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</si>
  <si>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</si>
  <si>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감나무(이식)</t>
  </si>
  <si>
    <t>느티나무(이식)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</si>
  <si>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</si>
  <si>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R28</t>
    <phoneticPr fontId="3" type="noConversion"/>
  </si>
  <si>
    <t>대왕참나무(이식)</t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</si>
  <si>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</si>
  <si>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</si>
  <si>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</si>
  <si>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매화나무(이식)</t>
  </si>
  <si>
    <t>메타세콰이아(이식)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</si>
  <si>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</si>
  <si>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</si>
  <si>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</si>
  <si>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</si>
  <si>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모과나무(이식)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</si>
  <si>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</si>
  <si>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산딸나무(이식)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</si>
  <si>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</si>
  <si>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산수유(이식)</t>
  </si>
  <si>
    <r>
      <rPr>
        <sz val="10"/>
        <rFont val="굴림체"/>
        <family val="3"/>
        <charset val="129"/>
      </rPr>
      <t>변경</t>
    </r>
    <phoneticPr fontId="3" type="noConversion"/>
  </si>
  <si>
    <t>은행나무(이식)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</si>
  <si>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</si>
  <si>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</si>
  <si>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</si>
  <si>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</si>
  <si>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</si>
  <si>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R18</t>
    <phoneticPr fontId="3" type="noConversion"/>
  </si>
  <si>
    <t>이팝나무(이식)</t>
  </si>
  <si>
    <t>R26</t>
    <phoneticPr fontId="3" type="noConversion"/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</si>
  <si>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</si>
  <si>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</si>
  <si>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</si>
  <si>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R22</t>
    <phoneticPr fontId="3" type="noConversion"/>
  </si>
  <si>
    <t>R20</t>
    <phoneticPr fontId="3" type="noConversion"/>
  </si>
  <si>
    <t>자귀나무(이식)</t>
  </si>
  <si>
    <t>중국단풍(이식)</t>
  </si>
  <si>
    <t>R32</t>
    <phoneticPr fontId="3" type="noConversion"/>
  </si>
  <si>
    <t>R30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</si>
  <si>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</si>
  <si>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R28</t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</si>
  <si>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</si>
  <si>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</si>
  <si>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청단풍(이식)</t>
  </si>
  <si>
    <t>칠엽수(이식)</t>
  </si>
  <si>
    <t>R30</t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</si>
  <si>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</si>
  <si>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</si>
  <si>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홍단풍(이식)</t>
  </si>
  <si>
    <t>회화나무(이식)</t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</si>
  <si>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</si>
  <si>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</si>
  <si>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철거공사</t>
  </si>
  <si>
    <t>수목제거공사</t>
  </si>
  <si>
    <t>소나무(제거)</t>
  </si>
  <si>
    <t>스트로브잣나무(제거)</t>
  </si>
  <si>
    <t>감나무(제거)</t>
  </si>
  <si>
    <t>느티나무(제거)</t>
  </si>
  <si>
    <t>대추나무(제거)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</si>
  <si>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</si>
  <si>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</si>
  <si>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</si>
  <si>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등나무(제거)</t>
  </si>
  <si>
    <t>때죽(제거)</t>
  </si>
  <si>
    <t>메타세콰이아(제거)</t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</si>
  <si>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</si>
  <si>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메타세콰이어(제거)</t>
  </si>
  <si>
    <t>전나무(제거)</t>
  </si>
  <si>
    <t>히말라야시다(제거)</t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</si>
  <si>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</si>
  <si>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대왕참나무(제거)</t>
  </si>
  <si>
    <t>매화나무(제거)</t>
  </si>
  <si>
    <t>모과나무(제거)</t>
  </si>
  <si>
    <t>백목련(제거)</t>
  </si>
  <si>
    <t>산딸나무(제거)</t>
  </si>
  <si>
    <t>산수유(제거)</t>
  </si>
  <si>
    <t>상수리나무(제거)</t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</si>
  <si>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</si>
  <si>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t>은행나무(제거)</t>
  </si>
  <si>
    <t>이팝나무(제거)</t>
  </si>
  <si>
    <t>자귀나무(제거)</t>
  </si>
  <si>
    <t>중국단풍(제거)</t>
  </si>
  <si>
    <t>참나무(제거)</t>
  </si>
  <si>
    <t>청단풍(제거)</t>
  </si>
  <si>
    <t>칠엽수(제거)</t>
  </si>
  <si>
    <t>홍단풍(제거)</t>
  </si>
  <si>
    <t>회화나무(제거)</t>
  </si>
  <si>
    <t>시설물 철거공사</t>
  </si>
  <si>
    <t>3.2.</t>
    <phoneticPr fontId="3" type="noConversion"/>
  </si>
  <si>
    <r>
      <rPr>
        <b/>
        <sz val="9"/>
        <rFont val="굴림체"/>
        <family val="3"/>
        <charset val="129"/>
      </rPr>
      <t>시설물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</si>
  <si>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t>사각파고라(철거)</t>
  </si>
  <si>
    <t>평의자(철거)</t>
  </si>
  <si>
    <t>등의자(철거)</t>
  </si>
  <si>
    <t>음수대(철거)</t>
  </si>
  <si>
    <t>족구지주대(철거)</t>
  </si>
  <si>
    <t>배드민턴지주(철거)</t>
  </si>
  <si>
    <t>안내판A(철거)</t>
  </si>
  <si>
    <t>안내판B(철거)</t>
  </si>
  <si>
    <t>원주목계단(철거)</t>
  </si>
  <si>
    <t>W1500x12단</t>
  </si>
  <si>
    <t>휀스(철거)</t>
  </si>
  <si>
    <t>경간</t>
  </si>
  <si>
    <t>트랠리스(철거)</t>
  </si>
  <si>
    <t>포장 철거공사</t>
  </si>
  <si>
    <t>3.3.</t>
    <phoneticPr fontId="3" type="noConversion"/>
  </si>
  <si>
    <r>
      <rPr>
        <b/>
        <sz val="9"/>
        <rFont val="굴림체"/>
        <family val="3"/>
        <charset val="129"/>
      </rPr>
      <t>포장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</si>
  <si>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t>소형고압블럭포장(철거)</t>
  </si>
  <si>
    <t>고무칩포장(철거)</t>
  </si>
  <si>
    <t>콘크리트포장(철거)</t>
  </si>
  <si>
    <t>수목식재공사</t>
  </si>
  <si>
    <t>4.</t>
    <phoneticPr fontId="3" type="noConversion"/>
  </si>
  <si>
    <t>4.1.</t>
    <phoneticPr fontId="3" type="noConversion"/>
  </si>
  <si>
    <t>스트로브잣나무</t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</si>
  <si>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</si>
  <si>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</si>
  <si>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4.3.</t>
  </si>
  <si>
    <t>상록관목</t>
  </si>
  <si>
    <t>4.3.</t>
    <phoneticPr fontId="3" type="noConversion"/>
  </si>
  <si>
    <r>
      <rPr>
        <b/>
        <sz val="9"/>
        <rFont val="굴림체"/>
        <family val="3"/>
        <charset val="129"/>
      </rPr>
      <t>상록관목</t>
    </r>
    <phoneticPr fontId="3" type="noConversion"/>
  </si>
  <si>
    <t>회양목</t>
  </si>
  <si>
    <t>4.4.</t>
  </si>
  <si>
    <t>낙엽관목</t>
  </si>
  <si>
    <t>4.4.</t>
    <phoneticPr fontId="3" type="noConversion"/>
  </si>
  <si>
    <t>백철쭉</t>
  </si>
  <si>
    <t>산철쭉</t>
  </si>
  <si>
    <t>자산홍</t>
  </si>
  <si>
    <t>조팝나무</t>
  </si>
  <si>
    <t>쥐똥나무</t>
  </si>
  <si>
    <t>4.5.</t>
  </si>
  <si>
    <t>지피</t>
  </si>
  <si>
    <r>
      <rPr>
        <sz val="10"/>
        <rFont val="굴림체"/>
        <family val="3"/>
        <charset val="129"/>
      </rPr>
      <t>변경</t>
    </r>
    <phoneticPr fontId="3" type="noConversion"/>
  </si>
  <si>
    <t>4.5.</t>
    <phoneticPr fontId="3" type="noConversion"/>
  </si>
  <si>
    <r>
      <rPr>
        <b/>
        <sz val="9"/>
        <rFont val="굴림체"/>
        <family val="3"/>
        <charset val="129"/>
      </rPr>
      <t>지피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</si>
  <si>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</si>
  <si>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잔디(평떼)</t>
  </si>
  <si>
    <r>
      <rPr>
        <sz val="10"/>
        <rFont val="굴림체"/>
        <family val="3"/>
        <charset val="129"/>
      </rPr>
      <t>변경</t>
    </r>
    <phoneticPr fontId="3" type="noConversion"/>
  </si>
  <si>
    <t>시설물공사</t>
  </si>
  <si>
    <r>
      <rPr>
        <sz val="10"/>
        <rFont val="굴림체"/>
        <family val="3"/>
        <charset val="129"/>
      </rPr>
      <t>변경</t>
    </r>
    <phoneticPr fontId="3" type="noConversion"/>
  </si>
  <si>
    <t>5.</t>
    <phoneticPr fontId="3" type="noConversion"/>
  </si>
  <si>
    <r>
      <rPr>
        <b/>
        <sz val="9"/>
        <rFont val="굴림체"/>
        <family val="3"/>
        <charset val="129"/>
      </rPr>
      <t>시설물공사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</si>
  <si>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</si>
  <si>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원주목계단</t>
  </si>
  <si>
    <t>단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</si>
  <si>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</si>
  <si>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사각파고라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</si>
  <si>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</si>
  <si>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평의자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</si>
  <si>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</si>
  <si>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</si>
  <si>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퇴수관로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</si>
  <si>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</si>
  <si>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</si>
  <si>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</si>
  <si>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t>시험굴착</t>
  </si>
  <si>
    <t>1.1.</t>
    <phoneticPr fontId="3" type="noConversion"/>
  </si>
  <si>
    <r>
      <rPr>
        <b/>
        <sz val="9"/>
        <rFont val="굴림체"/>
        <family val="3"/>
        <charset val="129"/>
      </rPr>
      <t>시험굴착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</si>
  <si>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</si>
  <si>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굴삭기 0.2㎥+인력</t>
  </si>
  <si>
    <t>인력터파기/보통토사/1m이하</t>
  </si>
  <si>
    <r>
      <rPr>
        <sz val="10"/>
        <rFont val="굴림체"/>
        <family val="3"/>
        <charset val="129"/>
      </rPr>
      <t>변경</t>
    </r>
    <phoneticPr fontId="3" type="noConversion"/>
  </si>
  <si>
    <t>토공</t>
  </si>
  <si>
    <t>1.2.</t>
    <phoneticPr fontId="3" type="noConversion"/>
  </si>
  <si>
    <r>
      <rPr>
        <b/>
        <sz val="9"/>
        <rFont val="굴림체"/>
        <family val="3"/>
        <charset val="129"/>
      </rPr>
      <t>토공</t>
    </r>
    <phoneticPr fontId="3" type="noConversion"/>
  </si>
  <si>
    <t>1.2.1.</t>
  </si>
  <si>
    <t>포장절단 및 꺠기</t>
  </si>
  <si>
    <t>1.2.1.</t>
    <phoneticPr fontId="3" type="noConversion"/>
  </si>
  <si>
    <r>
      <rPr>
        <b/>
        <sz val="9"/>
        <rFont val="굴림체"/>
        <family val="3"/>
        <charset val="129"/>
      </rPr>
      <t>포장절단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꺠기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</si>
  <si>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</si>
  <si>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1.2.2.</t>
  </si>
  <si>
    <t>터파기 및 되메우기</t>
  </si>
  <si>
    <t>1.2.2.</t>
    <phoneticPr fontId="3" type="noConversion"/>
  </si>
  <si>
    <r>
      <rPr>
        <b/>
        <sz val="9"/>
        <rFont val="굴림체"/>
        <family val="3"/>
        <charset val="129"/>
      </rPr>
      <t>터파기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되메우기</t>
    </r>
  </si>
  <si>
    <t>관로터파기(토사,불량)</t>
  </si>
  <si>
    <t>지하장애물많음</t>
  </si>
  <si>
    <t>기계터파기/혼합토사/5m이하</t>
  </si>
  <si>
    <t>기계터파기/혼합토사/5m초과</t>
  </si>
  <si>
    <t>기계터파기/풍화암/5m이하</t>
  </si>
  <si>
    <t>기계터파기/풍화암/5m초과</t>
  </si>
  <si>
    <t>바닥면고르기</t>
  </si>
  <si>
    <t>되메우기및다짐</t>
  </si>
  <si>
    <t>대형장비</t>
  </si>
  <si>
    <t>기초지정</t>
  </si>
  <si>
    <t>모래지정</t>
  </si>
  <si>
    <t>사토(토사)</t>
  </si>
  <si>
    <t>굴삭기 0.6㎥, L=6.76KM</t>
  </si>
  <si>
    <t>사토(연암)</t>
  </si>
  <si>
    <t>굴삭기 0.6㎥, L=10KM</t>
  </si>
  <si>
    <t>순성토운반(토취장→가적치장)</t>
  </si>
  <si>
    <t>굴삭기 0.6㎥, L=17.15km</t>
  </si>
  <si>
    <t>토사운반(현장-임시적치장)</t>
  </si>
  <si>
    <t>굴삭기 0.6㎥, L=0.5KM</t>
  </si>
  <si>
    <t>1.2.3.</t>
  </si>
  <si>
    <t>톤마대 쌓기</t>
  </si>
  <si>
    <t>1.2.3.</t>
    <phoneticPr fontId="3" type="noConversion"/>
  </si>
  <si>
    <r>
      <rPr>
        <b/>
        <sz val="9"/>
        <rFont val="굴림체"/>
        <family val="3"/>
        <charset val="129"/>
      </rPr>
      <t>톤마대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쌓기</t>
    </r>
    <phoneticPr fontId="3" type="noConversion"/>
  </si>
  <si>
    <t>1.3</t>
  </si>
  <si>
    <t>구조물공</t>
  </si>
  <si>
    <t>1.3</t>
    <phoneticPr fontId="3" type="noConversion"/>
  </si>
  <si>
    <r>
      <rPr>
        <b/>
        <sz val="9"/>
        <rFont val="굴림체"/>
        <family val="3"/>
        <charset val="129"/>
      </rPr>
      <t>구조물공</t>
    </r>
    <phoneticPr fontId="3" type="noConversion"/>
  </si>
  <si>
    <t>1.3.1.</t>
  </si>
  <si>
    <t>레미콘 타설</t>
  </si>
  <si>
    <t>1.3.1.</t>
    <phoneticPr fontId="3" type="noConversion"/>
  </si>
  <si>
    <r>
      <rPr>
        <b/>
        <sz val="9"/>
        <rFont val="굴림체"/>
        <family val="3"/>
        <charset val="129"/>
      </rPr>
      <t>레미콘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타설</t>
    </r>
    <phoneticPr fontId="3" type="noConversion"/>
  </si>
  <si>
    <t>무근콘크리트타설/펌프차</t>
  </si>
  <si>
    <t>철근콘크리트타설/펌프차</t>
  </si>
  <si>
    <t>간단,
0 ∼  7m</t>
  </si>
  <si>
    <t>보통,
0 ∼  7m</t>
  </si>
  <si>
    <t>간단, 0∼7m</t>
  </si>
  <si>
    <t>시공이음</t>
  </si>
  <si>
    <t>지수판/소켓식, 200×5t</t>
  </si>
  <si>
    <t>콘크리트표면마무리</t>
  </si>
  <si>
    <t>시공이음면</t>
  </si>
  <si>
    <t>스페이셔설치</t>
  </si>
  <si>
    <t>수직</t>
  </si>
  <si>
    <t>수평</t>
  </si>
  <si>
    <t>관지수링설치</t>
  </si>
  <si>
    <t>20x5T</t>
  </si>
  <si>
    <t>수팽창고무지수재설치</t>
  </si>
  <si>
    <t>20x10T</t>
  </si>
  <si>
    <t>콘크리트양생</t>
  </si>
  <si>
    <t>무근</t>
  </si>
  <si>
    <t>철근</t>
  </si>
  <si>
    <t>1.3.2.</t>
  </si>
  <si>
    <t>철근가공조립</t>
  </si>
  <si>
    <t>1.3.2.</t>
    <phoneticPr fontId="3" type="noConversion"/>
  </si>
  <si>
    <r>
      <rPr>
        <b/>
        <sz val="9"/>
        <rFont val="굴림체"/>
        <family val="3"/>
        <charset val="129"/>
      </rPr>
      <t>철근가공조립</t>
    </r>
    <phoneticPr fontId="3" type="noConversion"/>
  </si>
  <si>
    <t>철근현장가공및조립</t>
  </si>
  <si>
    <t>Type-Ⅰ</t>
  </si>
  <si>
    <t>1.3.3.</t>
  </si>
  <si>
    <t>비계 및 동바리 설치</t>
  </si>
  <si>
    <t>1.3.3.</t>
    <phoneticPr fontId="3" type="noConversion"/>
  </si>
  <si>
    <r>
      <rPr>
        <b/>
        <sz val="9"/>
        <rFont val="굴림체"/>
        <family val="3"/>
        <charset val="129"/>
      </rPr>
      <t>비계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동바리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</si>
  <si>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</si>
  <si>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시스템비계(외부)</t>
  </si>
  <si>
    <t>시스템비계(내부)</t>
  </si>
  <si>
    <t>5m이하</t>
  </si>
  <si>
    <t>공m3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</si>
  <si>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</si>
  <si>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</si>
  <si>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1.3.4.</t>
  </si>
  <si>
    <t>집수정뚜껑및사다리설치</t>
  </si>
  <si>
    <r>
      <rPr>
        <b/>
        <sz val="9"/>
        <rFont val="굴림체"/>
        <family val="3"/>
        <charset val="129"/>
      </rPr>
      <t>집수정뚜껑및사다리설치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</si>
  <si>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</si>
  <si>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원형맨홀뚜껑및받침대설치</t>
  </si>
  <si>
    <t>주철제 D648MM</t>
  </si>
  <si>
    <r>
      <rPr>
        <sz val="10"/>
        <rFont val="굴림체"/>
        <family val="3"/>
        <charset val="129"/>
      </rPr>
      <t>변경</t>
    </r>
    <phoneticPr fontId="3" type="noConversion"/>
  </si>
  <si>
    <t>PE코팅사다리</t>
  </si>
  <si>
    <t>Φ22mm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</si>
  <si>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</si>
  <si>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1.3.5.</t>
  </si>
  <si>
    <t>구조물방수</t>
  </si>
  <si>
    <r>
      <rPr>
        <b/>
        <sz val="9"/>
        <rFont val="굴림체"/>
        <family val="3"/>
        <charset val="129"/>
      </rPr>
      <t>구조물방수</t>
    </r>
  </si>
  <si>
    <t>세라믹방수방식(내부)</t>
  </si>
  <si>
    <t>T=1.5mm</t>
  </si>
  <si>
    <t>고무아스팔트계방수</t>
  </si>
  <si>
    <t>1회</t>
  </si>
  <si>
    <t>1.3.6.</t>
  </si>
  <si>
    <t>기존관깨기및철거</t>
  </si>
  <si>
    <r>
      <rPr>
        <b/>
        <sz val="9"/>
        <rFont val="굴림체"/>
        <family val="3"/>
        <charset val="129"/>
      </rPr>
      <t>기존관깨기및철거</t>
    </r>
  </si>
  <si>
    <t>무진동절단</t>
  </si>
  <si>
    <t>DIAMOND WIRE SAW</t>
  </si>
  <si>
    <t>콘크리트관깨기</t>
  </si>
  <si>
    <t>D=500mm초과</t>
  </si>
  <si>
    <r>
      <rPr>
        <sz val="10"/>
        <rFont val="굴림체"/>
        <family val="3"/>
        <charset val="129"/>
      </rPr>
      <t>변경</t>
    </r>
    <phoneticPr fontId="3" type="noConversion"/>
  </si>
  <si>
    <t>1.3.7.</t>
  </si>
  <si>
    <t>펌프실내부배관</t>
  </si>
  <si>
    <r>
      <rPr>
        <b/>
        <sz val="9"/>
        <rFont val="굴림체"/>
        <family val="3"/>
        <charset val="129"/>
      </rPr>
      <t>펌프실내부배관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</si>
  <si>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</si>
  <si>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가)강관부설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</si>
  <si>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</si>
  <si>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가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강관부설</t>
    </r>
  </si>
  <si>
    <t>φ500</t>
  </si>
  <si>
    <t>φ600</t>
  </si>
  <si>
    <t>φ800</t>
  </si>
  <si>
    <t>φ900</t>
  </si>
  <si>
    <t>φ350, 7T, 이형관</t>
  </si>
  <si>
    <t>φ500, 7T, 이형관</t>
  </si>
  <si>
    <t>φ600, 7T, 이형관</t>
  </si>
  <si>
    <t>φ800, 7T, 이형관</t>
  </si>
  <si>
    <t>φ900, 7T, 이형관</t>
  </si>
  <si>
    <t>나)강관용접</t>
  </si>
  <si>
    <r>
      <rPr>
        <b/>
        <sz val="9"/>
        <rFont val="굴림체"/>
        <family val="3"/>
        <charset val="129"/>
      </rPr>
      <t>나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강관용접</t>
    </r>
  </si>
  <si>
    <t>φ350</t>
  </si>
  <si>
    <t>φ400</t>
  </si>
  <si>
    <t>다)강관용접부도장</t>
  </si>
  <si>
    <r>
      <rPr>
        <b/>
        <sz val="9"/>
        <rFont val="굴림체"/>
        <family val="3"/>
        <charset val="129"/>
      </rPr>
      <t>다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강관용접부도장</t>
    </r>
  </si>
  <si>
    <t>Φ400mm,외부</t>
  </si>
  <si>
    <t>Φ500mm,외부</t>
  </si>
  <si>
    <t>Φ600mm,내외부</t>
  </si>
  <si>
    <t>Φ800mm,내외부</t>
  </si>
  <si>
    <t>Φ900mm,내외부</t>
  </si>
  <si>
    <t>라)강관절단</t>
  </si>
  <si>
    <r>
      <rPr>
        <b/>
        <sz val="9"/>
        <rFont val="굴림체"/>
        <family val="3"/>
        <charset val="129"/>
      </rPr>
      <t>라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강관절단</t>
    </r>
  </si>
  <si>
    <t>마)플랜지접합</t>
  </si>
  <si>
    <r>
      <rPr>
        <b/>
        <sz val="9"/>
        <rFont val="굴림체"/>
        <family val="3"/>
        <charset val="129"/>
      </rPr>
      <t>마</t>
    </r>
    <r>
      <rPr>
        <b/>
        <sz val="9"/>
        <rFont val="Arial Narrow"/>
        <family val="2"/>
      </rPr>
      <t>)</t>
    </r>
    <r>
      <rPr>
        <b/>
        <sz val="9"/>
        <rFont val="굴림체"/>
        <family val="3"/>
        <charset val="129"/>
      </rPr>
      <t>플랜지접합</t>
    </r>
  </si>
  <si>
    <t>플랜지접합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</si>
  <si>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</si>
  <si>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1.3.8.</t>
  </si>
  <si>
    <t>철재펌프실</t>
  </si>
  <si>
    <r>
      <rPr>
        <sz val="10"/>
        <rFont val="굴림체"/>
        <family val="3"/>
        <charset val="129"/>
      </rPr>
      <t>변경</t>
    </r>
    <phoneticPr fontId="3" type="noConversion"/>
  </si>
  <si>
    <t>1.3.8.</t>
    <phoneticPr fontId="3" type="noConversion"/>
  </si>
  <si>
    <r>
      <rPr>
        <b/>
        <sz val="9"/>
        <rFont val="굴림체"/>
        <family val="3"/>
        <charset val="129"/>
      </rPr>
      <t>철재펌프실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</si>
  <si>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</si>
  <si>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강관현장소운반</t>
  </si>
  <si>
    <t>D=350~D900mm</t>
  </si>
  <si>
    <r>
      <rPr>
        <sz val="10"/>
        <rFont val="굴림체"/>
        <family val="3"/>
        <charset val="129"/>
      </rPr>
      <t>변경</t>
    </r>
    <phoneticPr fontId="3" type="noConversion"/>
  </si>
  <si>
    <t>관로공</t>
  </si>
  <si>
    <r>
      <rPr>
        <b/>
        <sz val="9"/>
        <rFont val="굴림체"/>
        <family val="3"/>
        <charset val="129"/>
      </rPr>
      <t>관로공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</si>
  <si>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</si>
  <si>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1.4.1.</t>
  </si>
  <si>
    <t>주철관접합및부설</t>
  </si>
  <si>
    <r>
      <rPr>
        <b/>
        <sz val="9"/>
        <rFont val="굴림체"/>
        <family val="3"/>
        <charset val="129"/>
      </rPr>
      <t>주철관접합및부설</t>
    </r>
  </si>
  <si>
    <t>주철관부설</t>
  </si>
  <si>
    <t>ø600mm</t>
  </si>
  <si>
    <t>주철관/KP매커니컬접합</t>
  </si>
  <si>
    <t>K.P접합및부설(이형관)</t>
  </si>
  <si>
    <r>
      <rPr>
        <sz val="10"/>
        <rFont val="굴림체"/>
        <family val="3"/>
        <charset val="129"/>
      </rPr>
      <t>변경</t>
    </r>
    <phoneticPr fontId="3" type="noConversion"/>
  </si>
  <si>
    <t>1.4.2.</t>
  </si>
  <si>
    <t>주철관절단</t>
  </si>
  <si>
    <r>
      <rPr>
        <b/>
        <sz val="9"/>
        <rFont val="굴림체"/>
        <family val="3"/>
        <charset val="129"/>
      </rPr>
      <t>주철관절단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</si>
  <si>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</si>
  <si>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1.4.3.</t>
  </si>
  <si>
    <t>주철관운반및하차</t>
  </si>
  <si>
    <r>
      <rPr>
        <b/>
        <sz val="9"/>
        <rFont val="굴림체"/>
        <family val="3"/>
        <charset val="129"/>
      </rPr>
      <t>주철관운반및하차</t>
    </r>
  </si>
  <si>
    <t>주철이형관운반[L=410km]</t>
  </si>
  <si>
    <t>주철관직관운반[L=410km]</t>
  </si>
  <si>
    <t>1.4.4.</t>
  </si>
  <si>
    <t>관로표시테이프및표지못</t>
  </si>
  <si>
    <r>
      <rPr>
        <b/>
        <sz val="9"/>
        <rFont val="굴림체"/>
        <family val="3"/>
        <charset val="129"/>
      </rPr>
      <t>관로표시테이프및표지못</t>
    </r>
  </si>
  <si>
    <t>경고테이프</t>
  </si>
  <si>
    <t>B=200,L=1,000</t>
  </si>
  <si>
    <t>표시못</t>
  </si>
  <si>
    <t>Φ75×115mm</t>
  </si>
  <si>
    <t>1.4.5.</t>
  </si>
  <si>
    <t>주철관시험</t>
  </si>
  <si>
    <r>
      <rPr>
        <b/>
        <sz val="9"/>
        <rFont val="굴림체"/>
        <family val="3"/>
        <charset val="129"/>
      </rPr>
      <t>주철관시험</t>
    </r>
  </si>
  <si>
    <t>주철관수압시험(200M당)</t>
  </si>
  <si>
    <t>D600㎜</t>
  </si>
  <si>
    <t>가시설공</t>
  </si>
  <si>
    <r>
      <rPr>
        <b/>
        <sz val="9"/>
        <rFont val="굴림체"/>
        <family val="3"/>
        <charset val="129"/>
      </rPr>
      <t>가시설공</t>
    </r>
  </si>
  <si>
    <t>1.5.1.</t>
  </si>
  <si>
    <t>조립식간이흙막이</t>
  </si>
  <si>
    <r>
      <rPr>
        <b/>
        <sz val="9"/>
        <rFont val="굴림체"/>
        <family val="3"/>
        <charset val="129"/>
      </rPr>
      <t>조립식간이흙막이</t>
    </r>
  </si>
  <si>
    <t>조립식간이흙막이설치및해체</t>
  </si>
  <si>
    <t>H=3.0m미만, 관로</t>
  </si>
  <si>
    <t>H=5.0m미만, 관로</t>
  </si>
  <si>
    <t>1.5.2.</t>
  </si>
  <si>
    <r>
      <rPr>
        <b/>
        <sz val="9"/>
        <rFont val="굴림체"/>
        <family val="3"/>
        <charset val="129"/>
      </rPr>
      <t>조절식간이흙막이</t>
    </r>
  </si>
  <si>
    <t>조절식간이흙막이(박스형)</t>
  </si>
  <si>
    <t>4.25X4.25XH7.0</t>
  </si>
  <si>
    <t>4.56X4.56XH3.4</t>
  </si>
  <si>
    <t>포장공</t>
  </si>
  <si>
    <r>
      <rPr>
        <b/>
        <sz val="9"/>
        <rFont val="굴림체"/>
        <family val="3"/>
        <charset val="129"/>
      </rPr>
      <t>포장공</t>
    </r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</si>
  <si>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</si>
  <si>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1.6.1.</t>
  </si>
  <si>
    <t>ASP포장</t>
  </si>
  <si>
    <r>
      <t>ASP</t>
    </r>
    <r>
      <rPr>
        <b/>
        <sz val="9"/>
        <rFont val="굴림체"/>
        <family val="3"/>
        <charset val="129"/>
      </rPr>
      <t>포장</t>
    </r>
  </si>
  <si>
    <t>ASP포장절삭후덧씌우기</t>
  </si>
  <si>
    <t>t=70㎜ 이하(1회절삭,1회포장), A-Type</t>
  </si>
  <si>
    <r>
      <rPr>
        <sz val="10"/>
        <rFont val="굴림체"/>
        <family val="3"/>
        <charset val="129"/>
      </rPr>
      <t>변경</t>
    </r>
    <phoneticPr fontId="3" type="noConversion"/>
  </si>
  <si>
    <t>텍코팅</t>
  </si>
  <si>
    <t>인력식(수동식살포기)/1회</t>
  </si>
  <si>
    <t>폐기물운반(절삭폐아스콘)</t>
  </si>
  <si>
    <t>덤프 15ton, L=20KM</t>
  </si>
  <si>
    <t>아스콘포장/기층/소규모포설</t>
  </si>
  <si>
    <t>1층 포설두께 7.5㎝이하</t>
  </si>
  <si>
    <t>프라임코팅</t>
  </si>
  <si>
    <t>1.6.2.</t>
  </si>
  <si>
    <t>기층포설및다짐</t>
  </si>
  <si>
    <r>
      <rPr>
        <b/>
        <sz val="9"/>
        <rFont val="굴림체"/>
        <family val="3"/>
        <charset val="129"/>
      </rPr>
      <t>기층포설및다짐</t>
    </r>
  </si>
  <si>
    <t>동상방지층포설및다짐</t>
  </si>
  <si>
    <t>1.6.3.</t>
  </si>
  <si>
    <t>차선복구및도색</t>
  </si>
  <si>
    <r>
      <rPr>
        <b/>
        <sz val="9"/>
        <rFont val="굴림체"/>
        <family val="3"/>
        <charset val="129"/>
      </rPr>
      <t>차선복구및도색</t>
    </r>
  </si>
  <si>
    <t>융착식도료/수동식</t>
  </si>
  <si>
    <t>실선 ; 백색</t>
  </si>
  <si>
    <t>실선 : 황색</t>
  </si>
  <si>
    <t>부대공</t>
  </si>
  <si>
    <r>
      <rPr>
        <b/>
        <sz val="9"/>
        <rFont val="굴림체"/>
        <family val="3"/>
        <charset val="129"/>
      </rPr>
      <t>부대공</t>
    </r>
  </si>
  <si>
    <t>1.7.1.</t>
  </si>
  <si>
    <t>중기운반비</t>
  </si>
  <si>
    <r>
      <rPr>
        <b/>
        <sz val="9"/>
        <rFont val="굴림체"/>
        <family val="3"/>
        <charset val="129"/>
      </rPr>
      <t>중기운반비</t>
    </r>
  </si>
  <si>
    <t>10 km미만</t>
  </si>
  <si>
    <t>1.7.2.</t>
  </si>
  <si>
    <t>교통통제및안전</t>
  </si>
  <si>
    <r>
      <rPr>
        <b/>
        <sz val="9"/>
        <rFont val="굴림체"/>
        <family val="3"/>
        <charset val="129"/>
      </rPr>
      <t>교통통제및안전</t>
    </r>
  </si>
  <si>
    <t>교통통제및안전처리</t>
  </si>
  <si>
    <t>신호수(2인1조)</t>
  </si>
  <si>
    <t>PE가설휀스설치및해체</t>
  </si>
  <si>
    <t>P.E 휀스(1.50 X 0.90)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</si>
  <si>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</si>
  <si>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PE안전휀스사용료</t>
  </si>
  <si>
    <r>
      <rPr>
        <sz val="10"/>
        <rFont val="굴림체"/>
        <family val="3"/>
        <charset val="129"/>
      </rPr>
      <t>변경</t>
    </r>
    <phoneticPr fontId="3" type="noConversion"/>
  </si>
  <si>
    <t>공사용안전등설치및철거</t>
  </si>
  <si>
    <t>공사용안내표지판설치및철거</t>
  </si>
  <si>
    <t>1200X2400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</si>
  <si>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</si>
  <si>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사급자재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</si>
  <si>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</si>
  <si>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사급자재</t>
    </r>
  </si>
  <si>
    <t>1.8.1.</t>
  </si>
  <si>
    <t>골재대</t>
  </si>
  <si>
    <t>모래</t>
  </si>
  <si>
    <t>모래운반</t>
  </si>
  <si>
    <t>하치장-현장, L=18km</t>
  </si>
  <si>
    <t>보조기층(상차도)</t>
  </si>
  <si>
    <t>Φ40mm, 혼합골재</t>
  </si>
  <si>
    <t>동상방지층(상차도)</t>
  </si>
  <si>
    <t>Φ75mm이하, 혼합</t>
  </si>
  <si>
    <t>자갈운반(상차도)</t>
  </si>
  <si>
    <t>1.8.2.</t>
  </si>
  <si>
    <t>맨홀뚜껑및사다리</t>
  </si>
  <si>
    <r>
      <rPr>
        <b/>
        <sz val="9"/>
        <rFont val="굴림체"/>
        <family val="3"/>
        <charset val="129"/>
      </rPr>
      <t>맨홀뚜껑및사다리</t>
    </r>
  </si>
  <si>
    <t>STSCOVER</t>
  </si>
  <si>
    <t>1300㎜X1000㎜</t>
  </si>
  <si>
    <t>750㎜X750㎜</t>
  </si>
  <si>
    <t>맨홀높이조절링</t>
  </si>
  <si>
    <t>Ø648 t=5㎝</t>
  </si>
  <si>
    <t>부양식안전잠금맨홀뚜껑</t>
  </si>
  <si>
    <t>Φ648</t>
  </si>
  <si>
    <t>PE맨홀사다리</t>
  </si>
  <si>
    <t>1.8.3.</t>
  </si>
  <si>
    <t>플랜지접합부속</t>
  </si>
  <si>
    <r>
      <rPr>
        <b/>
        <sz val="9"/>
        <rFont val="굴림체"/>
        <family val="3"/>
        <charset val="129"/>
      </rPr>
      <t>플랜지접합부속</t>
    </r>
  </si>
  <si>
    <t>마개플랜지</t>
  </si>
  <si>
    <t>φ700</t>
  </si>
  <si>
    <t>1.8.4.</t>
  </si>
  <si>
    <t>아스팔트유재</t>
  </si>
  <si>
    <r>
      <rPr>
        <b/>
        <sz val="9"/>
        <rFont val="굴림체"/>
        <family val="3"/>
        <charset val="129"/>
      </rPr>
      <t>아스팔트유재</t>
    </r>
  </si>
  <si>
    <t>아스팔트(유제)</t>
  </si>
  <si>
    <t>RSC-3 ,200ℓ</t>
  </si>
  <si>
    <t>D/M</t>
  </si>
  <si>
    <t>RSC-4 ,200ℓ</t>
  </si>
  <si>
    <t>1.8.5.</t>
  </si>
  <si>
    <t>복합단열밸브실</t>
  </si>
  <si>
    <r>
      <rPr>
        <b/>
        <sz val="9"/>
        <rFont val="굴림체"/>
        <family val="3"/>
        <charset val="129"/>
      </rPr>
      <t>복합단열밸브실</t>
    </r>
  </si>
  <si>
    <t>15.5×9.0×3.5</t>
  </si>
  <si>
    <t>1.8.6.</t>
  </si>
  <si>
    <t>펌프실배관자재</t>
  </si>
  <si>
    <r>
      <rPr>
        <b/>
        <sz val="9"/>
        <rFont val="굴림체"/>
        <family val="3"/>
        <charset val="129"/>
      </rPr>
      <t>펌프실배관자재</t>
    </r>
  </si>
  <si>
    <t>강관(SP,F12/7T),직관</t>
  </si>
  <si>
    <t>D900, L=0.20m</t>
  </si>
  <si>
    <t>D600, L=0.50m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</si>
  <si>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</si>
  <si>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</si>
  <si>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D600, L=0.61m</t>
  </si>
  <si>
    <t>D600, L=0.76m</t>
  </si>
  <si>
    <t>D500, L=1.00m</t>
  </si>
  <si>
    <t>강관:SP,F12(Y형관)(7t)</t>
  </si>
  <si>
    <t>D500, 500 x 350</t>
  </si>
  <si>
    <t>D600, 600 x 350</t>
  </si>
  <si>
    <t>강관:SP,F12(T형관)(7t)</t>
  </si>
  <si>
    <t>D900, T900x400</t>
  </si>
  <si>
    <t>강관:SP,F12(편락관)(7t)</t>
  </si>
  <si>
    <t>D600, 600 x 500</t>
  </si>
  <si>
    <t>D900, 900 x 800</t>
  </si>
  <si>
    <t>강관:SP,F12(곡관)(7t)</t>
  </si>
  <si>
    <t>D350 x 45º 곡관</t>
  </si>
  <si>
    <t>강관:SP,F12(엘보우)(7t)</t>
  </si>
  <si>
    <t>D800 x 90º 곡관</t>
  </si>
  <si>
    <t>강관:SP,F12(신축관)(7t)</t>
  </si>
  <si>
    <t>0.98MPa x D600</t>
  </si>
  <si>
    <t>0.98MPa x D900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</si>
  <si>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</si>
  <si>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</si>
  <si>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기계공사</t>
    </r>
  </si>
  <si>
    <t>기자재설치</t>
  </si>
  <si>
    <r>
      <rPr>
        <b/>
        <sz val="9"/>
        <rFont val="굴림체"/>
        <family val="3"/>
        <charset val="129"/>
      </rPr>
      <t>기자재설치</t>
    </r>
  </si>
  <si>
    <t>2.1.1.</t>
  </si>
  <si>
    <t>기자재설치비</t>
  </si>
  <si>
    <r>
      <rPr>
        <b/>
        <sz val="9"/>
        <rFont val="굴림체"/>
        <family val="3"/>
        <charset val="129"/>
      </rPr>
      <t>기자재설치비</t>
    </r>
  </si>
  <si>
    <t>2M-401역세척수펌프장유입주밸브</t>
  </si>
  <si>
    <t>전동 1상식 수평형 B.F(900A, GCD450)</t>
  </si>
  <si>
    <r>
      <rPr>
        <sz val="10"/>
        <rFont val="굴림체"/>
        <family val="3"/>
        <charset val="129"/>
      </rPr>
      <t>변경</t>
    </r>
    <phoneticPr fontId="3" type="noConversion"/>
  </si>
  <si>
    <t>2M-402유입밸브</t>
  </si>
  <si>
    <t>수동 게이트 밸브(500A, GCD450)</t>
  </si>
  <si>
    <t>2M-403역세척수펌프</t>
  </si>
  <si>
    <t>11㎥/min x 10mH, 30kW, 인라인</t>
  </si>
  <si>
    <t>2M-404체크밸브</t>
  </si>
  <si>
    <t>완폐식 역지변(350A, GCD450)</t>
  </si>
  <si>
    <t>2M-405토출밸브</t>
  </si>
  <si>
    <t>수동 게이트 밸브(350A, GCD450)</t>
  </si>
  <si>
    <t>2M-406역세척수펌프장토출주밸브</t>
  </si>
  <si>
    <t>전동 1상식 수평형 B.F(600A, GCD450)</t>
  </si>
  <si>
    <t>2M-407비상배수펌프</t>
  </si>
  <si>
    <t>수중, 2.0㎥/min x 10mH, 11kW</t>
  </si>
  <si>
    <t>2M-408바닥배수펌프</t>
  </si>
  <si>
    <t>수중, 0.15㎥/min x 10mH, 0.75kW</t>
  </si>
  <si>
    <t>2.1.2.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</si>
  <si>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</si>
  <si>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배관자재비</t>
    </r>
  </si>
  <si>
    <t>파이프(STS)Sch10S</t>
  </si>
  <si>
    <t>32A(2.8t)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</si>
  <si>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</si>
  <si>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</si>
  <si>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50A(2.8t)</t>
  </si>
  <si>
    <t>150A(3.5t)</t>
  </si>
  <si>
    <t>350A(5.0t)</t>
  </si>
  <si>
    <t>500A(5.5t)</t>
  </si>
  <si>
    <t>90°ELBOW(STS)</t>
  </si>
  <si>
    <t>32A, 용접식</t>
  </si>
  <si>
    <t>50A, 용접식</t>
  </si>
  <si>
    <t>150A, 용접식</t>
  </si>
  <si>
    <t>TEE(STS)</t>
  </si>
  <si>
    <t>R'TEE(STS)</t>
  </si>
  <si>
    <t>150Ax100A, 용접식</t>
  </si>
  <si>
    <t>RED.CON(STS)</t>
  </si>
  <si>
    <t>100Ax50A, 용접식</t>
  </si>
  <si>
    <t>200Ax150A, 용접식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</si>
  <si>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</si>
  <si>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RED.ECC(STS)</t>
  </si>
  <si>
    <t>500Ax350A, 용접식</t>
  </si>
  <si>
    <t>FLANGE(STS)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</si>
  <si>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</si>
  <si>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350A</t>
  </si>
  <si>
    <t>게이트밸브10K(주철)</t>
  </si>
  <si>
    <t>50A, 플랜지식</t>
  </si>
  <si>
    <t>150A, 플랜지식</t>
  </si>
  <si>
    <t>체크밸브10K(주강)</t>
  </si>
  <si>
    <t>BALLV/V(STS)</t>
  </si>
  <si>
    <t>32A, 나사식</t>
  </si>
  <si>
    <t>FLEXIBLEJOINT(STS)</t>
  </si>
  <si>
    <t>50A, BL형, 플렉시블관</t>
  </si>
  <si>
    <t>150A, BL형, 플렉시블관</t>
  </si>
  <si>
    <t>350A, BL형, 플렉시블관</t>
  </si>
  <si>
    <t>500A, BL형, 플렉시블관</t>
  </si>
  <si>
    <t>2.1.3.</t>
  </si>
  <si>
    <r>
      <rPr>
        <b/>
        <sz val="9"/>
        <rFont val="굴림체"/>
        <family val="3"/>
        <charset val="129"/>
      </rPr>
      <t>배관설치비</t>
    </r>
  </si>
  <si>
    <t>STS관설치</t>
  </si>
  <si>
    <t>350A, 용접식</t>
  </si>
  <si>
    <t>500A, 용접식</t>
  </si>
  <si>
    <t>900A</t>
  </si>
  <si>
    <t>밸브설치(플랜지식)</t>
  </si>
  <si>
    <t>신축관설치(플랜지식)</t>
  </si>
  <si>
    <t>압력계설치(STS)</t>
  </si>
  <si>
    <r>
      <rPr>
        <sz val="10"/>
        <rFont val="굴림체"/>
        <family val="3"/>
        <charset val="129"/>
      </rPr>
      <t>변경</t>
    </r>
    <phoneticPr fontId="3" type="noConversion"/>
  </si>
  <si>
    <t>강관용접(STS)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</si>
  <si>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</si>
  <si>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2.1.4.</t>
  </si>
  <si>
    <t>배관지지대공사비</t>
  </si>
  <si>
    <r>
      <rPr>
        <b/>
        <sz val="9"/>
        <rFont val="굴림체"/>
        <family val="3"/>
        <charset val="129"/>
      </rPr>
      <t>배관지지대공사비</t>
    </r>
  </si>
  <si>
    <t>철강채널(SS275),족장</t>
  </si>
  <si>
    <t>100x50x5.0t, 중형</t>
  </si>
  <si>
    <t>일반구조용압연강판(SS275)</t>
  </si>
  <si>
    <t>9.0t</t>
  </si>
  <si>
    <t>U볼트,너트,와셔(SS275)</t>
  </si>
  <si>
    <t>(150A)M16x200L</t>
  </si>
  <si>
    <t>앵커볼트, M16x190L</t>
  </si>
  <si>
    <t>녹막이페인트칠</t>
  </si>
  <si>
    <t>철재면 2회</t>
  </si>
  <si>
    <r>
      <rPr>
        <sz val="10"/>
        <rFont val="굴림체"/>
        <family val="3"/>
        <charset val="129"/>
      </rPr>
      <t>변경</t>
    </r>
    <phoneticPr fontId="3" type="noConversion"/>
  </si>
  <si>
    <t>잡철물제작및설치</t>
  </si>
  <si>
    <t>현장제작설치, 일반철재</t>
  </si>
  <si>
    <t>2.1.5.</t>
  </si>
  <si>
    <t>워크웨이공사비</t>
  </si>
  <si>
    <r>
      <rPr>
        <b/>
        <sz val="9"/>
        <rFont val="굴림체"/>
        <family val="3"/>
        <charset val="129"/>
      </rPr>
      <t>워크웨이공사비</t>
    </r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</si>
  <si>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</si>
  <si>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</si>
  <si>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철강채널(SS275),계단</t>
  </si>
  <si>
    <t>STEELGRATING(앵글포함)</t>
  </si>
  <si>
    <t>700x700x50t(5x3)</t>
  </si>
  <si>
    <t>무늬강판(SS400)</t>
  </si>
  <si>
    <t>6.0mm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</si>
  <si>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</si>
  <si>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구조용STS강관</t>
  </si>
  <si>
    <t>32A x 2t</t>
  </si>
  <si>
    <t>현장제작설치, 일반철재, 복잡</t>
  </si>
  <si>
    <t>품질시험</t>
  </si>
  <si>
    <r>
      <rPr>
        <b/>
        <sz val="9"/>
        <rFont val="굴림체"/>
        <family val="3"/>
        <charset val="129"/>
      </rPr>
      <t>품질시험</t>
    </r>
  </si>
  <si>
    <t>3.1</t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</si>
  <si>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</si>
  <si>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품질시험비</t>
    </r>
  </si>
  <si>
    <t>함수비</t>
  </si>
  <si>
    <t>KSF2306</t>
  </si>
  <si>
    <t>밀도</t>
  </si>
  <si>
    <t>KSF2308</t>
  </si>
  <si>
    <t>액성한계</t>
  </si>
  <si>
    <t>KSF2303</t>
  </si>
  <si>
    <t>소성한계</t>
  </si>
  <si>
    <t>세립토비율</t>
  </si>
  <si>
    <t>KSF2309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</si>
  <si>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</si>
  <si>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다짐</t>
  </si>
  <si>
    <t>KSF2312</t>
  </si>
  <si>
    <t>실내CBR</t>
  </si>
  <si>
    <t>KSF2320</t>
  </si>
  <si>
    <r>
      <rPr>
        <sz val="10"/>
        <rFont val="굴림체"/>
        <family val="3"/>
        <charset val="129"/>
      </rPr>
      <t>변경</t>
    </r>
    <phoneticPr fontId="3" type="noConversion"/>
  </si>
  <si>
    <t>현장밀도</t>
  </si>
  <si>
    <t>KSF2311</t>
  </si>
  <si>
    <t>평판재하</t>
  </si>
  <si>
    <t>KSF2310</t>
  </si>
  <si>
    <r>
      <rPr>
        <sz val="10"/>
        <rFont val="굴림체"/>
        <family val="3"/>
        <charset val="129"/>
      </rPr>
      <t>변경</t>
    </r>
    <phoneticPr fontId="3" type="noConversion"/>
  </si>
  <si>
    <t>체가름</t>
  </si>
  <si>
    <t>KSF2502</t>
  </si>
  <si>
    <t>밀도및흡수율</t>
  </si>
  <si>
    <t>KSF2503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</si>
  <si>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</si>
  <si>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마모율</t>
  </si>
  <si>
    <t>KSF2508</t>
  </si>
  <si>
    <t>0.08㎜통과율</t>
  </si>
  <si>
    <t>KSF2511</t>
  </si>
  <si>
    <t>안정성</t>
  </si>
  <si>
    <t>KSF2507</t>
  </si>
  <si>
    <t>입자모양판정실적률</t>
  </si>
  <si>
    <t>KSF2505</t>
  </si>
  <si>
    <t>잔골재의표면수량</t>
  </si>
  <si>
    <t>KSF2509</t>
  </si>
  <si>
    <t>염화물함유량</t>
  </si>
  <si>
    <t>KSF2515</t>
  </si>
  <si>
    <t>유기불순물</t>
  </si>
  <si>
    <t>KSF2510</t>
  </si>
  <si>
    <t>치수</t>
  </si>
  <si>
    <t>KSF4004</t>
  </si>
  <si>
    <t>압축강도</t>
  </si>
  <si>
    <t>흡수율</t>
  </si>
  <si>
    <t>겉모양및치수</t>
  </si>
  <si>
    <t>KSF4002</t>
  </si>
  <si>
    <r>
      <rPr>
        <sz val="10"/>
        <rFont val="굴림체"/>
        <family val="3"/>
        <charset val="129"/>
      </rPr>
      <t>변경</t>
    </r>
    <phoneticPr fontId="3" type="noConversion"/>
  </si>
  <si>
    <t>KSF2405</t>
  </si>
  <si>
    <t>안정도</t>
  </si>
  <si>
    <t>KSF2337</t>
  </si>
  <si>
    <t>흐름값</t>
  </si>
  <si>
    <r>
      <rPr>
        <sz val="10"/>
        <rFont val="굴림체"/>
        <family val="3"/>
        <charset val="129"/>
      </rPr>
      <t>변경</t>
    </r>
    <phoneticPr fontId="3" type="noConversion"/>
  </si>
  <si>
    <t>다짐횟수</t>
  </si>
  <si>
    <t>추출체가름</t>
  </si>
  <si>
    <t>역청함유량</t>
  </si>
  <si>
    <t>KSF2354</t>
  </si>
  <si>
    <t>코아채취두께</t>
  </si>
  <si>
    <t>KSF2367</t>
  </si>
  <si>
    <t>KSF2453</t>
  </si>
  <si>
    <t>겉모양,모양및치수</t>
  </si>
  <si>
    <t>KSF4006</t>
  </si>
  <si>
    <t>휨강도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</si>
  <si>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</si>
  <si>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KSF4419</t>
  </si>
  <si>
    <t>형상치수</t>
  </si>
  <si>
    <t>KCPI001</t>
  </si>
  <si>
    <r>
      <rPr>
        <sz val="10"/>
        <rFont val="굴림체"/>
        <family val="3"/>
        <charset val="129"/>
      </rPr>
      <t>변경</t>
    </r>
    <phoneticPr fontId="3" type="noConversion"/>
  </si>
  <si>
    <t>KSF2519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</si>
  <si>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</si>
  <si>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비중및흡수율</t>
  </si>
  <si>
    <t>KSF2518</t>
  </si>
  <si>
    <t>KSL4201</t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</si>
  <si>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</si>
  <si>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설계비</t>
  </si>
  <si>
    <r>
      <rPr>
        <b/>
        <sz val="9"/>
        <rFont val="굴림체"/>
        <family val="3"/>
        <charset val="129"/>
      </rPr>
      <t>설계비</t>
    </r>
  </si>
  <si>
    <r>
      <rPr>
        <b/>
        <sz val="9"/>
        <rFont val="돋움"/>
        <family val="3"/>
        <charset val="129"/>
      </rPr>
      <t>식</t>
    </r>
    <phoneticPr fontId="3" type="noConversion"/>
  </si>
  <si>
    <t>최초수량</t>
    <phoneticPr fontId="3" type="noConversion"/>
  </si>
  <si>
    <t>공 사 명 : 수산정수장 고도정수처리시설 건설공사</t>
    <phoneticPr fontId="3" type="noConversion"/>
  </si>
  <si>
    <t>비목</t>
    <phoneticPr fontId="3" type="noConversion"/>
  </si>
  <si>
    <t>구 분</t>
    <phoneticPr fontId="3" type="noConversion"/>
  </si>
  <si>
    <t>금  액</t>
    <phoneticPr fontId="3" type="noConversion"/>
  </si>
  <si>
    <t>산 출 근 거</t>
    <phoneticPr fontId="3" type="noConversion"/>
  </si>
  <si>
    <t>요율</t>
    <phoneticPr fontId="3" type="noConversion"/>
  </si>
  <si>
    <t>비 고</t>
    <phoneticPr fontId="3" type="noConversion"/>
  </si>
  <si>
    <t>직 접 재 료 비</t>
    <phoneticPr fontId="3" type="noConversion"/>
  </si>
  <si>
    <t>소  계</t>
    <phoneticPr fontId="3" type="noConversion"/>
  </si>
  <si>
    <t>노
무
비</t>
    <phoneticPr fontId="3" type="noConversion"/>
  </si>
  <si>
    <t>직 접 노 무 비</t>
    <phoneticPr fontId="3" type="noConversion"/>
  </si>
  <si>
    <t>간 접 노 무 비</t>
    <phoneticPr fontId="3" type="noConversion"/>
  </si>
  <si>
    <t>산 출 경 비</t>
    <phoneticPr fontId="3" type="noConversion"/>
  </si>
  <si>
    <t>산 재 보 험 료</t>
    <phoneticPr fontId="3" type="noConversion"/>
  </si>
  <si>
    <t>고 용 보 험 료</t>
    <phoneticPr fontId="3" type="noConversion"/>
  </si>
  <si>
    <t>건 강 보 험 료</t>
    <phoneticPr fontId="3" type="noConversion"/>
  </si>
  <si>
    <t>노 인 장 기 요 양 보 험 료</t>
    <phoneticPr fontId="3" type="noConversion"/>
  </si>
  <si>
    <t>국 민 연 금 보 험 료</t>
    <phoneticPr fontId="3" type="noConversion"/>
  </si>
  <si>
    <t>퇴 직 공 제 부 금 비</t>
    <phoneticPr fontId="3" type="noConversion"/>
  </si>
  <si>
    <t>산 업 안 전 보 건 관 리 비</t>
    <phoneticPr fontId="3" type="noConversion"/>
  </si>
  <si>
    <t>안 전 관 리 비</t>
    <phoneticPr fontId="3" type="noConversion"/>
  </si>
  <si>
    <t>품 질 관 리 비</t>
    <phoneticPr fontId="3" type="noConversion"/>
  </si>
  <si>
    <t>환 경 보 전 비</t>
    <phoneticPr fontId="3" type="noConversion"/>
  </si>
  <si>
    <t>공 사 이 행 보 증 수 수 료</t>
    <phoneticPr fontId="3" type="noConversion"/>
  </si>
  <si>
    <t>공사이행 발급 수수료 계상</t>
    <phoneticPr fontId="3" type="noConversion"/>
  </si>
  <si>
    <t>하 도 급 대 금 지 급 보 증   수 수 료</t>
    <phoneticPr fontId="3" type="noConversion"/>
  </si>
  <si>
    <t>건 설 기 계 대 여 금   지 급 보 증  금 액</t>
    <phoneticPr fontId="3" type="noConversion"/>
  </si>
  <si>
    <t>기 타 경 비</t>
    <phoneticPr fontId="3" type="noConversion"/>
  </si>
  <si>
    <t>소  계</t>
    <phoneticPr fontId="3" type="noConversion"/>
  </si>
  <si>
    <t xml:space="preserve">        순 공 사 원 가</t>
  </si>
  <si>
    <t xml:space="preserve">        순 공 사 원 가</t>
    <phoneticPr fontId="3" type="noConversion"/>
  </si>
  <si>
    <t xml:space="preserve">        일 반 관 리 비</t>
  </si>
  <si>
    <t xml:space="preserve">        일 반 관 리 비</t>
    <phoneticPr fontId="3" type="noConversion"/>
  </si>
  <si>
    <t xml:space="preserve">        제 요 율 적 용 제 외 공 종</t>
  </si>
  <si>
    <t xml:space="preserve">        제 요 율 적 용 제 외 공 종</t>
    <phoneticPr fontId="3" type="noConversion"/>
  </si>
  <si>
    <t>부가세포함</t>
  </si>
  <si>
    <t>부가세포함</t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</si>
  <si>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</si>
  <si>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</si>
  <si>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t>2회변경
설계수량</t>
    <phoneticPr fontId="3" type="noConversion"/>
  </si>
  <si>
    <t>1회시점 
ES 수량</t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</si>
  <si>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</si>
  <si>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</si>
  <si>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</si>
  <si>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</si>
  <si>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돋움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color rgb="FFFF0000"/>
        <rFont val="돋움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</si>
  <si>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</si>
  <si>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</si>
  <si>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</si>
  <si>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</si>
  <si>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</si>
  <si>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</si>
  <si>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</si>
  <si>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</si>
  <si>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</si>
  <si>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</si>
  <si>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</si>
  <si>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</si>
  <si>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</si>
  <si>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</si>
  <si>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</si>
  <si>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</si>
  <si>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</si>
  <si>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</si>
  <si>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</si>
  <si>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</si>
  <si>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</si>
  <si>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</si>
  <si>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3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</si>
  <si>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</si>
  <si>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</si>
  <si>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</si>
  <si>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</si>
  <si>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</si>
  <si>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</si>
  <si>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</si>
  <si>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:L=17.15km)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</si>
  <si>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</si>
  <si>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</si>
  <si>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</si>
  <si>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:L=534m)</t>
    </r>
    <phoneticPr fontId="3" type="noConversion"/>
  </si>
  <si>
    <t>유용토운반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</si>
  <si>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</si>
  <si>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</si>
  <si>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</si>
  <si>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</si>
  <si>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</si>
  <si>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</si>
  <si>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</si>
  <si>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</si>
  <si>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</si>
  <si>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</si>
  <si>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</si>
  <si>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</si>
  <si>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</si>
  <si>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</si>
  <si>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</si>
  <si>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</si>
  <si>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</si>
  <si>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</si>
  <si>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</si>
  <si>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</si>
  <si>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</si>
  <si>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</si>
  <si>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</si>
  <si>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</si>
  <si>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</si>
  <si>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</si>
  <si>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</si>
  <si>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㎡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</si>
  <si>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</si>
  <si>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</si>
  <si>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</si>
  <si>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</si>
  <si>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</si>
  <si>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</si>
  <si>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</si>
  <si>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</si>
  <si>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</si>
  <si>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</si>
  <si>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</si>
  <si>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</si>
  <si>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</si>
  <si>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</si>
  <si>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</si>
  <si>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</si>
  <si>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</si>
  <si>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</si>
  <si>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</si>
  <si>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</si>
  <si>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</si>
  <si>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</si>
  <si>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</si>
  <si>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</si>
  <si>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</si>
  <si>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</si>
  <si>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</si>
  <si>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</si>
  <si>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</si>
  <si>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</si>
  <si>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(H16)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</si>
  <si>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</si>
  <si>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</si>
  <si>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</si>
  <si>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</si>
  <si>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</si>
  <si>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</si>
  <si>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</si>
  <si>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</si>
  <si>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</si>
  <si>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</si>
  <si>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</si>
  <si>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</si>
  <si>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</si>
  <si>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</si>
  <si>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</si>
  <si>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</si>
  <si>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</si>
  <si>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</si>
  <si>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</si>
  <si>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</si>
  <si>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</si>
  <si>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</si>
  <si>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</si>
  <si>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</si>
  <si>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</si>
  <si>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</si>
  <si>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</si>
  <si>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</si>
  <si>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</si>
  <si>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</si>
  <si>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</si>
  <si>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</si>
  <si>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</si>
  <si>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</si>
  <si>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</si>
  <si>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</si>
  <si>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</si>
  <si>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</si>
  <si>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</si>
  <si>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</si>
  <si>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</si>
  <si>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</si>
  <si>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</si>
  <si>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</si>
  <si>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</si>
  <si>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</si>
  <si>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</si>
  <si>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</si>
  <si>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</si>
  <si>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</si>
  <si>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</si>
  <si>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</si>
  <si>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</si>
  <si>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</si>
  <si>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</si>
  <si>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</si>
  <si>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</si>
  <si>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</si>
  <si>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</si>
  <si>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</si>
  <si>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</si>
  <si>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</si>
  <si>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</si>
  <si>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</si>
  <si>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</si>
  <si>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</si>
  <si>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</si>
  <si>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</si>
  <si>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</si>
  <si>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</si>
  <si>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</si>
  <si>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</si>
  <si>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</si>
  <si>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</si>
  <si>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</si>
  <si>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</si>
  <si>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</si>
  <si>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</si>
  <si>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</si>
  <si>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</si>
  <si>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</si>
  <si>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</si>
  <si>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</si>
  <si>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</si>
  <si>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</si>
  <si>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</si>
  <si>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</si>
  <si>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</si>
  <si>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</si>
  <si>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</si>
  <si>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</si>
  <si>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</si>
  <si>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</si>
  <si>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</si>
  <si>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</si>
  <si>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</si>
  <si>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비다짐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</si>
  <si>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</si>
  <si>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</si>
  <si>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</si>
  <si>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</si>
  <si>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t xml:space="preserve">PE </t>
    </r>
    <r>
      <rPr>
        <sz val="9"/>
        <rFont val="굴림체"/>
        <family val="3"/>
        <charset val="129"/>
      </rPr>
      <t>밴드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</si>
  <si>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</si>
  <si>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</si>
  <si>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</si>
  <si>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</si>
  <si>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</si>
  <si>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5.2.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</si>
  <si>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</si>
  <si>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</si>
  <si>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</si>
  <si>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</si>
  <si>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</si>
  <si>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</si>
  <si>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</si>
  <si>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</si>
  <si>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</si>
  <si>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</si>
  <si>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</si>
  <si>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</si>
  <si>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</si>
  <si>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</si>
  <si>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</si>
  <si>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</si>
  <si>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</si>
  <si>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</si>
  <si>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</si>
  <si>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</si>
  <si>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</si>
  <si>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</si>
  <si>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</si>
  <si>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</si>
  <si>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</si>
  <si>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</si>
  <si>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</si>
  <si>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</si>
  <si>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</si>
  <si>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</si>
  <si>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5.5.</t>
    <phoneticPr fontId="3" type="noConversion"/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</si>
  <si>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  <phoneticPr fontId="3" type="noConversion"/>
  </si>
  <si>
    <r>
      <rPr>
        <sz val="9"/>
        <rFont val="굴림체"/>
        <family val="3"/>
        <charset val="129"/>
      </rPr>
      <t>공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</si>
  <si>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</si>
  <si>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t>6.1.</t>
    <phoneticPr fontId="3" type="noConversion"/>
  </si>
  <si>
    <t>6.2.</t>
    <phoneticPr fontId="3" type="noConversion"/>
  </si>
  <si>
    <t>6.3.</t>
    <phoneticPr fontId="3" type="noConversion"/>
  </si>
  <si>
    <t>6.4.</t>
    <phoneticPr fontId="3" type="noConversion"/>
  </si>
  <si>
    <t>6.5.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</si>
  <si>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</si>
  <si>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</si>
  <si>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</si>
  <si>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</si>
  <si>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</si>
  <si>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</si>
  <si>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6.7.</t>
    <phoneticPr fontId="3" type="noConversion"/>
  </si>
  <si>
    <t>6.8.</t>
    <phoneticPr fontId="3" type="noConversion"/>
  </si>
  <si>
    <t>6.9.</t>
    <phoneticPr fontId="3" type="noConversion"/>
  </si>
  <si>
    <t>6.10.</t>
    <phoneticPr fontId="3" type="noConversion"/>
  </si>
  <si>
    <t>6.11.</t>
    <phoneticPr fontId="3" type="noConversion"/>
  </si>
  <si>
    <t>6.12.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</si>
  <si>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</si>
  <si>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</si>
  <si>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</si>
  <si>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6.14.</t>
    <phoneticPr fontId="3" type="noConversion"/>
  </si>
  <si>
    <t>6.15.</t>
    <phoneticPr fontId="3" type="noConversion"/>
  </si>
  <si>
    <t>6.16.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</si>
  <si>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</si>
  <si>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6.17.</t>
    <phoneticPr fontId="3" type="noConversion"/>
  </si>
  <si>
    <t>6.18.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</si>
  <si>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</si>
  <si>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</si>
  <si>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</si>
  <si>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6.19.</t>
    <phoneticPr fontId="3" type="noConversion"/>
  </si>
  <si>
    <t>가설울타리 설치 및 해체</t>
    <phoneticPr fontId="3" type="noConversion"/>
  </si>
  <si>
    <t>m</t>
    <phoneticPr fontId="3" type="noConversion"/>
  </si>
  <si>
    <t>표준시장단가</t>
    <phoneticPr fontId="3" type="noConversion"/>
  </si>
  <si>
    <t>유량조절지 시험터파기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</si>
  <si>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</si>
  <si>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</si>
  <si>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</si>
  <si>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</si>
  <si>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</si>
  <si>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</si>
  <si>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</si>
  <si>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</si>
  <si>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</si>
  <si>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</si>
  <si>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7.2.</t>
    <phoneticPr fontId="3" type="noConversion"/>
  </si>
  <si>
    <t>7.3.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</si>
  <si>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</si>
  <si>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</si>
  <si>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7.4.</t>
    <phoneticPr fontId="3" type="noConversion"/>
  </si>
  <si>
    <t>7.5.</t>
    <phoneticPr fontId="3" type="noConversion"/>
  </si>
  <si>
    <t>7.6.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</si>
  <si>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</si>
  <si>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8.1.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</si>
  <si>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</si>
  <si>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돋움"/>
        <family val="3"/>
        <charset val="129"/>
      </rPr>
      <t>왕사</t>
    </r>
    <phoneticPr fontId="3" type="noConversion"/>
  </si>
  <si>
    <r>
      <t xml:space="preserve">2~5mm </t>
    </r>
    <r>
      <rPr>
        <sz val="9"/>
        <rFont val="돋움"/>
        <family val="3"/>
        <charset val="129"/>
      </rPr>
      <t>도착도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</si>
  <si>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</si>
  <si>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</si>
  <si>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</si>
  <si>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</si>
  <si>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</si>
  <si>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</si>
  <si>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</si>
  <si>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8.2.</t>
    <phoneticPr fontId="3" type="noConversion"/>
  </si>
  <si>
    <t>변경 5공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</si>
  <si>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</si>
  <si>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</si>
  <si>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</si>
  <si>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신호수</t>
    <phoneticPr fontId="3" type="noConversion"/>
  </si>
  <si>
    <t>식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</si>
  <si>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</si>
  <si>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가설구조물 구조검토비용</t>
    <phoneticPr fontId="3" type="noConversion"/>
  </si>
  <si>
    <t>식</t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</si>
  <si>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</si>
  <si>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</si>
  <si>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</si>
  <si>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활성탄흡착지동</t>
    </r>
    <phoneticPr fontId="3" type="noConversion"/>
  </si>
  <si>
    <t>1.1.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</si>
  <si>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</si>
  <si>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</si>
  <si>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</si>
  <si>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</si>
  <si>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</si>
  <si>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</si>
  <si>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</si>
  <si>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</si>
  <si>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</si>
  <si>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ㅁ강관</t>
  </si>
  <si>
    <t>ㅁ강관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</si>
  <si>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</si>
  <si>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</si>
  <si>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</si>
  <si>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ㅁ강관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</si>
  <si>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</si>
  <si>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</si>
  <si>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</si>
  <si>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</si>
  <si>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</si>
  <si>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</si>
  <si>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</si>
  <si>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</si>
  <si>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</si>
  <si>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</si>
  <si>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</si>
  <si>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</si>
  <si>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</si>
  <si>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</si>
  <si>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</si>
  <si>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</si>
  <si>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</si>
  <si>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</si>
  <si>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</si>
  <si>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</si>
  <si>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</si>
  <si>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</si>
  <si>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</si>
  <si>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</si>
  <si>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</si>
  <si>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</si>
  <si>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</si>
  <si>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</si>
  <si>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</si>
  <si>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</si>
  <si>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</si>
  <si>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</si>
  <si>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</si>
  <si>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</si>
  <si>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</si>
  <si>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</si>
  <si>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</si>
  <si>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1.8.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</si>
  <si>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</si>
  <si>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</si>
  <si>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</si>
  <si>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</si>
  <si>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</si>
  <si>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</si>
  <si>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</si>
  <si>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</si>
  <si>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</si>
  <si>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</si>
  <si>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</si>
  <si>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</si>
  <si>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</si>
  <si>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</si>
  <si>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</si>
  <si>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</si>
  <si>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</si>
  <si>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</si>
  <si>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</si>
  <si>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</si>
  <si>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</si>
  <si>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</si>
  <si>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</si>
  <si>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</si>
  <si>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</si>
  <si>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</si>
  <si>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</si>
  <si>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</si>
  <si>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</si>
  <si>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</si>
  <si>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</si>
  <si>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</si>
  <si>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</si>
  <si>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</si>
  <si>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</si>
  <si>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</si>
  <si>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</si>
  <si>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</si>
  <si>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</si>
  <si>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</si>
  <si>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</si>
  <si>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</si>
  <si>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</si>
  <si>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</si>
  <si>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</si>
  <si>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</si>
  <si>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</si>
  <si>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</si>
  <si>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</si>
  <si>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</si>
  <si>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</si>
  <si>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</si>
  <si>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</si>
  <si>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</si>
  <si>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</si>
  <si>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1.15.</t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</si>
  <si>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</si>
  <si>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  <phoneticPr fontId="3" type="noConversion"/>
  </si>
  <si>
    <t>2.1.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</si>
  <si>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</si>
  <si>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</si>
  <si>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</si>
  <si>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</si>
  <si>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</si>
  <si>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</si>
  <si>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2.3.</t>
    <phoneticPr fontId="3" type="noConversion"/>
  </si>
  <si>
    <t>ㅁ강관</t>
    <phoneticPr fontId="3" type="noConversion"/>
  </si>
  <si>
    <t>ㅁ강관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</si>
  <si>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</si>
  <si>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</si>
  <si>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</si>
  <si>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</si>
  <si>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</si>
  <si>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</si>
  <si>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</si>
  <si>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</si>
  <si>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</si>
  <si>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</si>
  <si>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</si>
  <si>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</si>
  <si>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</si>
  <si>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</si>
  <si>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</si>
  <si>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</si>
  <si>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</si>
  <si>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</si>
  <si>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</si>
  <si>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</si>
  <si>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2.7.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</si>
  <si>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</si>
  <si>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</si>
  <si>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</si>
  <si>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2.8.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</si>
  <si>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</si>
  <si>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</si>
  <si>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</si>
  <si>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</si>
  <si>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</si>
  <si>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</si>
  <si>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</si>
  <si>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</si>
  <si>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</si>
  <si>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</si>
  <si>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2.10.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</si>
  <si>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</si>
  <si>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</si>
  <si>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</si>
  <si>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</si>
  <si>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</si>
  <si>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</si>
  <si>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</si>
  <si>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t>2.11.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</si>
  <si>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</si>
  <si>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</si>
  <si>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</si>
  <si>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</si>
  <si>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</si>
  <si>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</si>
  <si>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</si>
  <si>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</si>
  <si>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2.14.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</si>
  <si>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</si>
  <si>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</si>
  <si>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2.15.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</si>
  <si>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</si>
  <si>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</t>
    <phoneticPr fontId="3" type="noConversion"/>
  </si>
  <si>
    <r>
      <rPr>
        <b/>
        <sz val="9"/>
        <rFont val="굴림체"/>
        <family val="3"/>
        <charset val="129"/>
      </rPr>
      <t>오존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접촉조</t>
    </r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</si>
  <si>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</si>
  <si>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</si>
  <si>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</si>
  <si>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</si>
  <si>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</si>
  <si>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3.3.</t>
    <phoneticPr fontId="3" type="noConversion"/>
  </si>
  <si>
    <t>3.4.</t>
    <phoneticPr fontId="3" type="noConversion"/>
  </si>
  <si>
    <t>3.5.</t>
    <phoneticPr fontId="3" type="noConversion"/>
  </si>
  <si>
    <t>3.7.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</si>
  <si>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</si>
  <si>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3.8.</t>
    <phoneticPr fontId="3" type="noConversion"/>
  </si>
  <si>
    <t>3.9.</t>
    <phoneticPr fontId="3" type="noConversion"/>
  </si>
  <si>
    <t>신규단가</t>
    <phoneticPr fontId="3" type="noConversion"/>
  </si>
  <si>
    <t>3.10.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</si>
  <si>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</si>
  <si>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3.11.</t>
    <phoneticPr fontId="3" type="noConversion"/>
  </si>
  <si>
    <t>3.12.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</si>
  <si>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</si>
  <si>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</si>
  <si>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</si>
  <si>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</si>
  <si>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</si>
  <si>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</si>
  <si>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</si>
  <si>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</si>
  <si>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</si>
  <si>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</si>
  <si>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3.14.</t>
    <phoneticPr fontId="3" type="noConversion"/>
  </si>
  <si>
    <t>신규단가</t>
    <phoneticPr fontId="3" type="noConversion"/>
  </si>
  <si>
    <t>3.15.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</si>
  <si>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</si>
  <si>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임시 소방시설 설치</t>
  </si>
  <si>
    <t>신규단가</t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</si>
  <si>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</si>
  <si>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</si>
  <si>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</si>
  <si>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</si>
  <si>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</si>
  <si>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</si>
  <si>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</si>
  <si>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</si>
  <si>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</si>
  <si>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</si>
  <si>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</si>
  <si>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</si>
  <si>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</si>
  <si>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</si>
  <si>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</si>
  <si>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</si>
  <si>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</si>
  <si>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</si>
  <si>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</si>
  <si>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</si>
  <si>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</si>
  <si>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</si>
  <si>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</si>
  <si>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</si>
  <si>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</si>
  <si>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</si>
  <si>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</si>
  <si>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</si>
  <si>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</si>
  <si>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</si>
  <si>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</si>
  <si>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</si>
  <si>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</si>
  <si>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</si>
  <si>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</si>
  <si>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</si>
  <si>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</si>
  <si>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도급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</si>
  <si>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</si>
  <si>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기자재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</si>
  <si>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</si>
  <si>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</si>
  <si>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</si>
  <si>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</si>
  <si>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</si>
  <si>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</si>
  <si>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</si>
  <si>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</si>
  <si>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</si>
  <si>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</si>
  <si>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</si>
  <si>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</si>
  <si>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</si>
  <si>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</si>
  <si>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</si>
  <si>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</si>
  <si>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</si>
  <si>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</si>
  <si>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</si>
  <si>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</si>
  <si>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</si>
  <si>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</si>
  <si>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</si>
  <si>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</si>
  <si>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</si>
  <si>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</si>
  <si>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</si>
  <si>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</si>
  <si>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</t>
    <phoneticPr fontId="3" type="noConversion"/>
  </si>
  <si>
    <r>
      <rPr>
        <b/>
        <sz val="9"/>
        <rFont val="굴림체"/>
        <family val="3"/>
        <charset val="129"/>
      </rPr>
      <t>배관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</si>
  <si>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=내역서!R[2]C</t>
  </si>
  <si>
    <t>신규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</si>
  <si>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</si>
  <si>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</si>
  <si>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</si>
  <si>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</si>
  <si>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</si>
  <si>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</si>
  <si>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</si>
  <si>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</si>
  <si>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</si>
  <si>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</si>
  <si>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</si>
  <si>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</si>
  <si>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</si>
  <si>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</si>
  <si>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</si>
  <si>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</si>
  <si>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</si>
  <si>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</si>
  <si>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</si>
  <si>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</si>
  <si>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</si>
  <si>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</si>
  <si>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</si>
  <si>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</si>
  <si>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</si>
  <si>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</si>
  <si>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</si>
  <si>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</si>
  <si>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</si>
  <si>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</si>
  <si>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</si>
  <si>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</si>
  <si>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</si>
  <si>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</si>
  <si>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</si>
  <si>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</si>
  <si>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</si>
  <si>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</si>
  <si>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</si>
  <si>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</si>
  <si>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</si>
  <si>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</si>
  <si>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</si>
  <si>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2.2.2.</t>
    <phoneticPr fontId="3" type="noConversion"/>
  </si>
  <si>
    <r>
      <rPr>
        <b/>
        <sz val="9"/>
        <rFont val="굴림체"/>
        <family val="3"/>
        <charset val="129"/>
      </rPr>
      <t>배관설치비</t>
    </r>
    <phoneticPr fontId="3" type="noConversion"/>
  </si>
  <si>
    <t>1)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</si>
  <si>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</si>
  <si>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</si>
  <si>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</si>
  <si>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</si>
  <si>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</si>
  <si>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</si>
  <si>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</si>
  <si>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</si>
  <si>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</si>
  <si>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</si>
  <si>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</si>
  <si>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</si>
  <si>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</si>
  <si>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</si>
  <si>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</si>
  <si>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</si>
  <si>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</si>
  <si>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</si>
  <si>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</si>
  <si>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</si>
  <si>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</si>
  <si>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</si>
  <si>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</si>
  <si>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</si>
  <si>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</si>
  <si>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</si>
  <si>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</si>
  <si>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</si>
  <si>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</si>
  <si>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</si>
  <si>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</si>
  <si>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</si>
  <si>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</si>
  <si>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</si>
  <si>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</si>
  <si>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</si>
  <si>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</si>
  <si>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</si>
  <si>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</si>
  <si>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</si>
  <si>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2.2.3.</t>
    <phoneticPr fontId="3" type="noConversion"/>
  </si>
  <si>
    <r>
      <rPr>
        <b/>
        <sz val="9"/>
        <rFont val="굴림체"/>
        <family val="3"/>
        <charset val="129"/>
      </rPr>
      <t>배관지지대</t>
    </r>
    <phoneticPr fontId="3" type="noConversion"/>
  </si>
  <si>
    <t>1)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</si>
  <si>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자재비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</si>
  <si>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</si>
  <si>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</si>
  <si>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</si>
  <si>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</si>
  <si>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</si>
  <si>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</si>
  <si>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</si>
  <si>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150A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</si>
  <si>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</si>
  <si>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</si>
  <si>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</si>
  <si>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</si>
  <si>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</si>
  <si>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</si>
  <si>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</si>
  <si>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가식장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조성공사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</si>
  <si>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</si>
  <si>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</si>
  <si>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수목이식공사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</si>
  <si>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</si>
  <si>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</si>
  <si>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</si>
  <si>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t>R36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</si>
  <si>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</si>
  <si>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</si>
  <si>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R22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</si>
  <si>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</si>
  <si>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</si>
  <si>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</si>
  <si>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</si>
  <si>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</si>
  <si>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</si>
  <si>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R28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</si>
  <si>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</si>
  <si>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</si>
  <si>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</si>
  <si>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</si>
  <si>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</si>
  <si>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</si>
  <si>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</si>
  <si>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R24</t>
    <phoneticPr fontId="3" type="noConversion"/>
  </si>
  <si>
    <t>R22</t>
    <phoneticPr fontId="3" type="noConversion"/>
  </si>
  <si>
    <t>R18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</si>
  <si>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</si>
  <si>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</si>
  <si>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t>R24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</si>
  <si>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</si>
  <si>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</si>
  <si>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R20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</si>
  <si>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</si>
  <si>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</si>
  <si>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R32</t>
    <phoneticPr fontId="3" type="noConversion"/>
  </si>
  <si>
    <t>R30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</si>
  <si>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</si>
  <si>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</si>
  <si>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</si>
  <si>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</si>
  <si>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</si>
  <si>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</si>
  <si>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</si>
  <si>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</si>
  <si>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</si>
  <si>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R30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</si>
  <si>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</si>
  <si>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</si>
  <si>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</si>
  <si>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</si>
  <si>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</si>
  <si>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</si>
  <si>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</si>
  <si>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R28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</si>
  <si>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</si>
  <si>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R24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</si>
  <si>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</si>
  <si>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</si>
  <si>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철거공사</t>
    </r>
    <phoneticPr fontId="3" type="noConversion"/>
  </si>
  <si>
    <t>3.1.</t>
    <phoneticPr fontId="3" type="noConversion"/>
  </si>
  <si>
    <r>
      <rPr>
        <b/>
        <sz val="9"/>
        <rFont val="굴림체"/>
        <family val="3"/>
        <charset val="129"/>
      </rPr>
      <t>수목제거공사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</si>
  <si>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</si>
  <si>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</si>
  <si>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</si>
  <si>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</si>
  <si>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</si>
  <si>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</si>
  <si>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</si>
  <si>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</si>
  <si>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</si>
  <si>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느티나무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</si>
  <si>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</si>
  <si>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</si>
  <si>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</si>
  <si>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</si>
  <si>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</si>
  <si>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</si>
  <si>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</si>
  <si>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</si>
  <si>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등나무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</si>
  <si>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</si>
  <si>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때죽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</si>
  <si>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</si>
  <si>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</si>
  <si>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</si>
  <si>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</si>
  <si>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</si>
  <si>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</si>
  <si>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</si>
  <si>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</si>
  <si>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</si>
  <si>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</si>
  <si>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</si>
  <si>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</si>
  <si>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</si>
  <si>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</si>
  <si>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</si>
  <si>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</si>
  <si>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</si>
  <si>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</si>
  <si>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</si>
  <si>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</si>
  <si>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</si>
  <si>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</si>
  <si>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</si>
  <si>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</si>
  <si>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</si>
  <si>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</si>
  <si>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</si>
  <si>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</si>
  <si>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3.2.</t>
    <phoneticPr fontId="3" type="noConversion"/>
  </si>
  <si>
    <r>
      <rPr>
        <b/>
        <sz val="9"/>
        <rFont val="굴림체"/>
        <family val="3"/>
        <charset val="129"/>
      </rPr>
      <t>시설물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</si>
  <si>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</si>
  <si>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</si>
  <si>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</si>
  <si>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</si>
  <si>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</si>
  <si>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3.3.</t>
    <phoneticPr fontId="3" type="noConversion"/>
  </si>
  <si>
    <r>
      <rPr>
        <b/>
        <sz val="9"/>
        <rFont val="굴림체"/>
        <family val="3"/>
        <charset val="129"/>
      </rPr>
      <t>포장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</si>
  <si>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</si>
  <si>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</si>
  <si>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</si>
  <si>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</si>
  <si>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</si>
  <si>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</t>
    <phoneticPr fontId="3" type="noConversion"/>
  </si>
  <si>
    <r>
      <rPr>
        <b/>
        <sz val="9"/>
        <rFont val="굴림체"/>
        <family val="3"/>
        <charset val="129"/>
      </rPr>
      <t>수목식재공사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</si>
  <si>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</si>
  <si>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</si>
  <si>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</si>
  <si>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</si>
  <si>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</si>
  <si>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</si>
  <si>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</si>
  <si>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</si>
  <si>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</si>
  <si>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</si>
  <si>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</si>
  <si>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</si>
  <si>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</si>
  <si>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</si>
  <si>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</si>
  <si>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4.3.</t>
    <phoneticPr fontId="3" type="noConversion"/>
  </si>
  <si>
    <r>
      <rPr>
        <b/>
        <sz val="9"/>
        <rFont val="굴림체"/>
        <family val="3"/>
        <charset val="129"/>
      </rPr>
      <t>상록관목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</si>
  <si>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</si>
  <si>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</si>
  <si>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</si>
  <si>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</si>
  <si>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</si>
  <si>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</si>
  <si>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4.5.</t>
    <phoneticPr fontId="3" type="noConversion"/>
  </si>
  <si>
    <r>
      <rPr>
        <b/>
        <sz val="9"/>
        <rFont val="굴림체"/>
        <family val="3"/>
        <charset val="129"/>
      </rPr>
      <t>지피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</si>
  <si>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</si>
  <si>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</si>
  <si>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</si>
  <si>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</t>
    <phoneticPr fontId="3" type="noConversion"/>
  </si>
  <si>
    <r>
      <rPr>
        <b/>
        <sz val="9"/>
        <rFont val="굴림체"/>
        <family val="3"/>
        <charset val="129"/>
      </rPr>
      <t>시설물공사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</si>
  <si>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</si>
  <si>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</si>
  <si>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</si>
  <si>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</si>
  <si>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퇴수관로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</si>
  <si>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</si>
  <si>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</si>
  <si>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</si>
  <si>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</si>
  <si>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1.1.</t>
    <phoneticPr fontId="3" type="noConversion"/>
  </si>
  <si>
    <r>
      <rPr>
        <b/>
        <sz val="9"/>
        <rFont val="굴림체"/>
        <family val="3"/>
        <charset val="129"/>
      </rPr>
      <t>시험굴착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</si>
  <si>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</si>
  <si>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</si>
  <si>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1.2.1.</t>
    <phoneticPr fontId="3" type="noConversion"/>
  </si>
  <si>
    <r>
      <rPr>
        <b/>
        <sz val="9"/>
        <rFont val="굴림체"/>
        <family val="3"/>
        <charset val="129"/>
      </rPr>
      <t>포장절단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꺠기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</si>
  <si>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</si>
  <si>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</si>
  <si>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</si>
  <si>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</si>
  <si>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1.2.3.</t>
    <phoneticPr fontId="3" type="noConversion"/>
  </si>
  <si>
    <r>
      <rPr>
        <b/>
        <sz val="9"/>
        <rFont val="굴림체"/>
        <family val="3"/>
        <charset val="129"/>
      </rPr>
      <t>톤마대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쌓기</t>
    </r>
    <phoneticPr fontId="3" type="noConversion"/>
  </si>
  <si>
    <t>1.3</t>
    <phoneticPr fontId="3" type="noConversion"/>
  </si>
  <si>
    <r>
      <rPr>
        <b/>
        <sz val="9"/>
        <rFont val="굴림체"/>
        <family val="3"/>
        <charset val="129"/>
      </rPr>
      <t>구조물공</t>
    </r>
    <phoneticPr fontId="3" type="noConversion"/>
  </si>
  <si>
    <t>1.3.1.</t>
    <phoneticPr fontId="3" type="noConversion"/>
  </si>
  <si>
    <r>
      <rPr>
        <b/>
        <sz val="9"/>
        <rFont val="굴림체"/>
        <family val="3"/>
        <charset val="129"/>
      </rPr>
      <t>레미콘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타설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</si>
  <si>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</si>
  <si>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1.3.2.</t>
    <phoneticPr fontId="3" type="noConversion"/>
  </si>
  <si>
    <r>
      <rPr>
        <b/>
        <sz val="9"/>
        <rFont val="굴림체"/>
        <family val="3"/>
        <charset val="129"/>
      </rPr>
      <t>철근가공조립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</si>
  <si>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</si>
  <si>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</si>
  <si>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</si>
  <si>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</si>
  <si>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</si>
  <si>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</si>
  <si>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</si>
  <si>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</si>
  <si>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</si>
  <si>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</si>
  <si>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1.3.8.</t>
    <phoneticPr fontId="3" type="noConversion"/>
  </si>
  <si>
    <r>
      <rPr>
        <b/>
        <sz val="9"/>
        <rFont val="굴림체"/>
        <family val="3"/>
        <charset val="129"/>
      </rPr>
      <t>철재펌프실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</si>
  <si>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</si>
  <si>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</si>
  <si>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</si>
  <si>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</si>
  <si>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</si>
  <si>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</si>
  <si>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</si>
  <si>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</si>
  <si>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</si>
  <si>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</si>
  <si>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</si>
  <si>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</si>
  <si>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</si>
  <si>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</si>
  <si>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</si>
  <si>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</si>
  <si>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</si>
  <si>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</si>
  <si>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</si>
  <si>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</si>
  <si>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</si>
  <si>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</si>
  <si>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</si>
  <si>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</si>
  <si>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</si>
  <si>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</si>
  <si>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</si>
  <si>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</si>
  <si>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</si>
  <si>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</si>
  <si>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</si>
  <si>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</si>
  <si>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</si>
  <si>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</si>
  <si>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</si>
  <si>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</si>
  <si>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</si>
  <si>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</si>
  <si>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</si>
  <si>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</si>
  <si>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</si>
  <si>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</si>
  <si>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</si>
  <si>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</si>
  <si>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</si>
  <si>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</si>
  <si>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</si>
  <si>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</si>
  <si>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</si>
  <si>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</si>
  <si>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</si>
  <si>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</si>
  <si>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</si>
  <si>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</si>
  <si>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</si>
  <si>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</si>
  <si>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</si>
  <si>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</si>
  <si>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</si>
  <si>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</si>
  <si>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</si>
  <si>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</si>
  <si>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</si>
  <si>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</si>
  <si>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</si>
  <si>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</si>
  <si>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</si>
  <si>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</si>
  <si>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</si>
  <si>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</si>
  <si>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</si>
  <si>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</si>
  <si>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</si>
  <si>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</si>
  <si>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</si>
  <si>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</si>
  <si>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</si>
  <si>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</si>
  <si>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</si>
  <si>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</si>
  <si>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</si>
  <si>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</si>
  <si>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</si>
  <si>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</si>
  <si>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</si>
  <si>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</si>
  <si>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</si>
  <si>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</si>
  <si>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</si>
  <si>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</si>
  <si>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</si>
  <si>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</si>
  <si>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</si>
  <si>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</si>
  <si>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</si>
  <si>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</si>
  <si>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</si>
  <si>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</si>
  <si>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</si>
  <si>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</si>
  <si>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</si>
  <si>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</si>
  <si>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</si>
  <si>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</si>
  <si>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</si>
  <si>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</si>
  <si>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</si>
  <si>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</si>
  <si>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</si>
  <si>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</si>
  <si>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</si>
  <si>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</si>
  <si>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</si>
  <si>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</si>
  <si>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</si>
  <si>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</si>
  <si>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</si>
  <si>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</si>
  <si>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</si>
  <si>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</si>
  <si>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</si>
  <si>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</si>
  <si>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</si>
  <si>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돋움"/>
        <family val="3"/>
        <charset val="129"/>
      </rPr>
      <t>식</t>
    </r>
    <phoneticPr fontId="3" type="noConversion"/>
  </si>
  <si>
    <t>공 사 명 : 수산정수장 고도정수처리시설 건설공사</t>
    <phoneticPr fontId="3" type="noConversion"/>
  </si>
  <si>
    <t>비목</t>
    <phoneticPr fontId="3" type="noConversion"/>
  </si>
  <si>
    <t>구 분</t>
    <phoneticPr fontId="3" type="noConversion"/>
  </si>
  <si>
    <t>금  액</t>
    <phoneticPr fontId="3" type="noConversion"/>
  </si>
  <si>
    <t>산 출 근 거</t>
    <phoneticPr fontId="3" type="noConversion"/>
  </si>
  <si>
    <t>비 고</t>
    <phoneticPr fontId="3" type="noConversion"/>
  </si>
  <si>
    <t>직 접 재 료 비</t>
    <phoneticPr fontId="3" type="noConversion"/>
  </si>
  <si>
    <t>소  계</t>
    <phoneticPr fontId="3" type="noConversion"/>
  </si>
  <si>
    <t>노
부
비</t>
  </si>
  <si>
    <t>직 접 노 무 비</t>
    <phoneticPr fontId="3" type="noConversion"/>
  </si>
  <si>
    <t>간 접 노 무 비</t>
    <phoneticPr fontId="3" type="noConversion"/>
  </si>
  <si>
    <t>산 출 경 비</t>
    <phoneticPr fontId="3" type="noConversion"/>
  </si>
  <si>
    <t>산 재 보 험 료</t>
    <phoneticPr fontId="3" type="noConversion"/>
  </si>
  <si>
    <t>고 용 보 험 료</t>
    <phoneticPr fontId="3" type="noConversion"/>
  </si>
  <si>
    <t>건 강 보 험 료</t>
    <phoneticPr fontId="3" type="noConversion"/>
  </si>
  <si>
    <t>노 인 장 기 요 양 보 험 료</t>
    <phoneticPr fontId="3" type="noConversion"/>
  </si>
  <si>
    <t>국 민 연 금 보 험 료</t>
    <phoneticPr fontId="3" type="noConversion"/>
  </si>
  <si>
    <t>퇴 직 공 제 부 금 비</t>
    <phoneticPr fontId="3" type="noConversion"/>
  </si>
  <si>
    <t>산 업 안 전 보 건 관 리 비</t>
    <phoneticPr fontId="3" type="noConversion"/>
  </si>
  <si>
    <t>안 전 관 리 비</t>
    <phoneticPr fontId="3" type="noConversion"/>
  </si>
  <si>
    <t>품 질 관 리 비</t>
    <phoneticPr fontId="3" type="noConversion"/>
  </si>
  <si>
    <t>공 사 이 행 보 증 수 수 료</t>
    <phoneticPr fontId="3" type="noConversion"/>
  </si>
  <si>
    <t>공사이행 발급 수수료 계상</t>
    <phoneticPr fontId="3" type="noConversion"/>
  </si>
  <si>
    <t>하 도 급 대 금 지 급 보 증   수 수 료</t>
    <phoneticPr fontId="3" type="noConversion"/>
  </si>
  <si>
    <t>건 설 기 계 대 여 금   지 급 보 증  금 액</t>
    <phoneticPr fontId="3" type="noConversion"/>
  </si>
  <si>
    <t>기 타 경 비</t>
    <phoneticPr fontId="3" type="noConversion"/>
  </si>
  <si>
    <t xml:space="preserve">        순 공 사 원 가</t>
    <phoneticPr fontId="3" type="noConversion"/>
  </si>
  <si>
    <t xml:space="preserve">        일 반 관 리 비</t>
    <phoneticPr fontId="3" type="noConversion"/>
  </si>
  <si>
    <t xml:space="preserve">        제 요 율 적 용 제 외 공 종</t>
    <phoneticPr fontId="3" type="noConversion"/>
  </si>
  <si>
    <t xml:space="preserve">        부 가 가 치 세 </t>
  </si>
  <si>
    <t xml:space="preserve">        부 가 가 치 세 </t>
    <phoneticPr fontId="3" type="noConversion"/>
  </si>
  <si>
    <t xml:space="preserve">        소             계 </t>
  </si>
  <si>
    <t xml:space="preserve">        소             계 </t>
    <phoneticPr fontId="3" type="noConversion"/>
  </si>
  <si>
    <t xml:space="preserve">        물 가 변 동 적 용 금 액 (2회)</t>
  </si>
  <si>
    <t xml:space="preserve">        물 가 변 동 적 용 금 액 (2회)</t>
    <phoneticPr fontId="3" type="noConversion"/>
  </si>
  <si>
    <t>공 사 명 : 수산정수장 고도정수처리시설 건설공사</t>
    <phoneticPr fontId="3" type="noConversion"/>
  </si>
  <si>
    <r>
      <rPr>
        <b/>
        <sz val="9"/>
        <rFont val="굴림체"/>
        <family val="3"/>
        <charset val="129"/>
      </rPr>
      <t>공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종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명</t>
    </r>
    <phoneticPr fontId="3" type="noConversion"/>
  </si>
  <si>
    <r>
      <rPr>
        <b/>
        <sz val="9"/>
        <rFont val="굴림체"/>
        <family val="3"/>
        <charset val="129"/>
      </rPr>
      <t>규</t>
    </r>
    <r>
      <rPr>
        <b/>
        <sz val="9"/>
        <rFont val="Arial Narrow"/>
        <family val="2"/>
      </rPr>
      <t xml:space="preserve">  </t>
    </r>
    <r>
      <rPr>
        <b/>
        <sz val="9"/>
        <rFont val="굴림체"/>
        <family val="3"/>
        <charset val="129"/>
      </rPr>
      <t>격</t>
    </r>
    <phoneticPr fontId="3" type="noConversion"/>
  </si>
  <si>
    <t>전체수량</t>
    <phoneticPr fontId="3" type="noConversion"/>
  </si>
  <si>
    <t>2회변경
설계수량</t>
    <phoneticPr fontId="3" type="noConversion"/>
  </si>
  <si>
    <t>2회시점 
ES 수량</t>
    <phoneticPr fontId="3" type="noConversion"/>
  </si>
  <si>
    <t>비 대상
수량</t>
    <phoneticPr fontId="3" type="noConversion"/>
  </si>
  <si>
    <r>
      <rPr>
        <b/>
        <sz val="9"/>
        <rFont val="굴림체"/>
        <family val="3"/>
        <charset val="129"/>
      </rPr>
      <t>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료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</si>
  <si>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노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무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</si>
  <si>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경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비</t>
    </r>
    <phoneticPr fontId="3" type="noConversion"/>
  </si>
  <si>
    <r>
      <rPr>
        <b/>
        <sz val="9"/>
        <rFont val="굴림체"/>
        <family val="3"/>
        <charset val="129"/>
      </rPr>
      <t>합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</si>
  <si>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r>
      <rPr>
        <b/>
        <sz val="9"/>
        <rFont val="돋움"/>
        <family val="3"/>
        <charset val="129"/>
      </rPr>
      <t>증</t>
    </r>
    <r>
      <rPr>
        <b/>
        <sz val="9"/>
        <rFont val="Arial Narrow"/>
        <family val="2"/>
      </rPr>
      <t xml:space="preserve"> ·</t>
    </r>
    <r>
      <rPr>
        <b/>
        <sz val="9"/>
        <color rgb="FFFF0000"/>
        <rFont val="돋움"/>
        <family val="3"/>
        <charset val="129"/>
      </rPr>
      <t>감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</si>
  <si>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</si>
  <si>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</si>
  <si>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</si>
  <si>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</si>
  <si>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</si>
  <si>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</si>
  <si>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</si>
  <si>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</si>
  <si>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</si>
  <si>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</si>
  <si>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</si>
  <si>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</si>
  <si>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기계공사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</si>
  <si>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</si>
  <si>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</si>
  <si>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</si>
  <si>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</si>
  <si>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</si>
  <si>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굴착</t>
    </r>
    <r>
      <rPr>
        <sz val="9"/>
        <rFont val="Arial Narrow"/>
        <family val="2"/>
      </rPr>
      <t xml:space="preserve">  (</t>
    </r>
    <r>
      <rPr>
        <sz val="9"/>
        <rFont val="굴림체"/>
        <family val="3"/>
        <charset val="129"/>
      </rPr>
      <t>활성탄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흡착지</t>
    </r>
    <r>
      <rPr>
        <sz val="9"/>
        <rFont val="Arial Narrow"/>
        <family val="2"/>
      </rPr>
      <t xml:space="preserve"> 2</t>
    </r>
    <r>
      <rPr>
        <sz val="9"/>
        <rFont val="굴림체"/>
        <family val="3"/>
        <charset val="129"/>
      </rPr>
      <t>구간</t>
    </r>
    <r>
      <rPr>
        <sz val="9"/>
        <rFont val="Arial Narrow"/>
        <family val="2"/>
      </rPr>
      <t>)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</si>
  <si>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</si>
  <si>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t xml:space="preserve">(B.H + </t>
    </r>
    <r>
      <rPr>
        <sz val="9"/>
        <rFont val="굴림체"/>
        <family val="3"/>
        <charset val="129"/>
      </rPr>
      <t>크람셀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</si>
  <si>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</si>
  <si>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</si>
  <si>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</si>
  <si>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</si>
  <si>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</si>
  <si>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</si>
  <si>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</si>
  <si>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</si>
  <si>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</si>
  <si>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</si>
  <si>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</si>
  <si>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</si>
  <si>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</si>
  <si>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</si>
  <si>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</si>
  <si>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</si>
  <si>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</si>
  <si>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</si>
  <si>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</si>
  <si>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</si>
  <si>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</si>
  <si>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</si>
  <si>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</si>
  <si>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</si>
  <si>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</si>
  <si>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</si>
  <si>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순성토운반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토취장→가적치장</t>
    </r>
    <r>
      <rPr>
        <sz val="9"/>
        <rFont val="Arial Narrow"/>
        <family val="2"/>
      </rPr>
      <t>:L=17.15km)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</si>
  <si>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</si>
  <si>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</si>
  <si>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</si>
  <si>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</si>
  <si>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</si>
  <si>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</si>
  <si>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토사운반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가적치장→현장</t>
    </r>
    <r>
      <rPr>
        <sz val="9"/>
        <rFont val="Arial Narrow"/>
        <family val="2"/>
      </rPr>
      <t>:L=534m)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</si>
  <si>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</si>
  <si>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유용토운반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</si>
  <si>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</si>
  <si>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</si>
  <si>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</si>
  <si>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</si>
  <si>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</si>
  <si>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</si>
  <si>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</si>
  <si>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</si>
  <si>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</si>
  <si>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</si>
  <si>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</si>
  <si>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</si>
  <si>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</si>
  <si>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</si>
  <si>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</si>
  <si>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</si>
  <si>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</si>
  <si>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</si>
  <si>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</si>
  <si>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</si>
  <si>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</si>
  <si>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</si>
  <si>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</si>
  <si>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</si>
  <si>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</si>
  <si>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</si>
  <si>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</si>
  <si>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</si>
  <si>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</si>
  <si>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</si>
  <si>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</si>
  <si>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</si>
  <si>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</si>
  <si>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</si>
  <si>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</si>
  <si>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</si>
  <si>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</si>
  <si>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</si>
  <si>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</si>
  <si>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</si>
  <si>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</si>
  <si>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</si>
  <si>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</si>
  <si>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</si>
  <si>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</si>
  <si>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㎡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</si>
  <si>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</si>
  <si>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</si>
  <si>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</si>
  <si>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</si>
  <si>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</si>
  <si>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</si>
  <si>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</si>
  <si>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</si>
  <si>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</si>
  <si>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</si>
  <si>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</si>
  <si>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</si>
  <si>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</si>
  <si>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</si>
  <si>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</si>
  <si>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</si>
  <si>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</si>
  <si>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</si>
  <si>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</si>
  <si>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</si>
  <si>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</si>
  <si>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</si>
  <si>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</si>
  <si>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</si>
  <si>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</si>
  <si>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</si>
  <si>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</si>
  <si>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color theme="1"/>
        <rFont val="굴림체"/>
        <family val="3"/>
        <charset val="129"/>
      </rPr>
      <t>지수판설치</t>
    </r>
  </si>
  <si>
    <r>
      <t>(PVC,B=200x5</t>
    </r>
    <r>
      <rPr>
        <sz val="9"/>
        <color theme="1"/>
        <rFont val="굴림체"/>
        <family val="3"/>
        <charset val="129"/>
      </rPr>
      <t>㎜</t>
    </r>
    <r>
      <rPr>
        <sz val="9"/>
        <color theme="1"/>
        <rFont val="Arial Narrow"/>
        <family val="2"/>
      </rPr>
      <t>)</t>
    </r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</si>
  <si>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</si>
  <si>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</si>
  <si>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</si>
  <si>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</si>
  <si>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</si>
  <si>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</si>
  <si>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</si>
  <si>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</si>
  <si>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</si>
  <si>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콘크리트</t>
    </r>
    <r>
      <rPr>
        <sz val="9"/>
        <rFont val="Arial Narrow"/>
        <family val="2"/>
      </rPr>
      <t xml:space="preserve"> </t>
    </r>
    <r>
      <rPr>
        <sz val="9"/>
        <rFont val="굴림체"/>
        <family val="3"/>
        <charset val="129"/>
      </rPr>
      <t>면정리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</si>
  <si>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</si>
  <si>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</si>
  <si>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(H19)</t>
    <phoneticPr fontId="3" type="noConversion"/>
  </si>
  <si>
    <t>(H16)</t>
    <phoneticPr fontId="3" type="noConversion"/>
  </si>
  <si>
    <r>
      <rPr>
        <sz val="9"/>
        <rFont val="돋움"/>
        <family val="3"/>
        <charset val="129"/>
      </rPr>
      <t>신규단가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</si>
  <si>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</si>
  <si>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</si>
  <si>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</si>
  <si>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</si>
  <si>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</si>
  <si>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</si>
  <si>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</si>
  <si>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</si>
  <si>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</si>
  <si>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</si>
  <si>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</si>
  <si>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</si>
  <si>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</si>
  <si>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</si>
  <si>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</si>
  <si>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</si>
  <si>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</si>
  <si>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</si>
  <si>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</si>
  <si>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콘크리트 면정리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</si>
  <si>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</si>
  <si>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</si>
  <si>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</si>
  <si>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</si>
  <si>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</si>
  <si>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</si>
  <si>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</si>
  <si>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</si>
  <si>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</si>
  <si>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</si>
  <si>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</si>
  <si>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</si>
  <si>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</si>
  <si>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</si>
  <si>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</si>
  <si>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</si>
  <si>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</si>
  <si>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</si>
  <si>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</si>
  <si>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</si>
  <si>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</si>
  <si>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</si>
  <si>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</si>
  <si>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</si>
  <si>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</si>
  <si>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</si>
  <si>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</si>
  <si>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</si>
  <si>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</si>
  <si>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</si>
  <si>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</si>
  <si>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</si>
  <si>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</si>
  <si>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</si>
  <si>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</si>
  <si>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</si>
  <si>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</si>
  <si>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</si>
  <si>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</si>
  <si>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</si>
  <si>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</si>
  <si>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</si>
  <si>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</si>
  <si>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</si>
  <si>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</si>
  <si>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</si>
  <si>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</si>
  <si>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</si>
  <si>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</si>
  <si>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</si>
  <si>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</si>
  <si>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</si>
  <si>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</si>
  <si>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</si>
  <si>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</si>
  <si>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</si>
  <si>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</si>
  <si>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</si>
  <si>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</si>
  <si>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</si>
  <si>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</si>
  <si>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</si>
  <si>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</si>
  <si>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</si>
  <si>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</si>
  <si>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</si>
  <si>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</si>
  <si>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</si>
  <si>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</si>
  <si>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</si>
  <si>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</si>
  <si>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</si>
  <si>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</si>
  <si>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</si>
  <si>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4.1.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</si>
  <si>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</si>
  <si>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</si>
  <si>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</si>
  <si>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</si>
  <si>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</si>
  <si>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</si>
  <si>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</si>
  <si>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</si>
  <si>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</si>
  <si>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</si>
  <si>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</si>
  <si>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</si>
  <si>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</si>
  <si>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</si>
  <si>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</si>
  <si>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</si>
  <si>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</si>
  <si>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</si>
  <si>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</si>
  <si>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</si>
  <si>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</si>
  <si>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</si>
  <si>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</si>
  <si>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</si>
  <si>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</si>
  <si>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</si>
  <si>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</si>
  <si>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</si>
  <si>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</si>
  <si>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</si>
  <si>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</si>
  <si>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</si>
  <si>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</si>
  <si>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</si>
  <si>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</si>
  <si>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</si>
  <si>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</si>
  <si>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</si>
  <si>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</si>
  <si>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</si>
  <si>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</si>
  <si>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</si>
  <si>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</si>
  <si>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</si>
  <si>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기존단가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</si>
  <si>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</si>
  <si>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비다짐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</si>
  <si>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</si>
  <si>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</si>
  <si>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</si>
  <si>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</si>
  <si>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t xml:space="preserve">PE </t>
    </r>
    <r>
      <rPr>
        <sz val="9"/>
        <rFont val="굴림체"/>
        <family val="3"/>
        <charset val="129"/>
      </rPr>
      <t>밴드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</si>
  <si>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</si>
  <si>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9"/>
        <rFont val="굴림체"/>
        <family val="3"/>
        <charset val="129"/>
      </rPr>
      <t>신규단가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</si>
  <si>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</si>
  <si>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</si>
  <si>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</si>
  <si>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</si>
  <si>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</si>
  <si>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</si>
  <si>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</si>
  <si>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</si>
  <si>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</si>
  <si>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</si>
  <si>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</si>
  <si>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</si>
  <si>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</si>
  <si>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</si>
  <si>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5.3.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</si>
  <si>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</si>
  <si>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</si>
  <si>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</si>
  <si>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</si>
  <si>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</si>
  <si>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</si>
  <si>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</si>
  <si>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</si>
  <si>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</si>
  <si>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</si>
  <si>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</si>
  <si>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</si>
  <si>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</si>
  <si>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</si>
  <si>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</si>
  <si>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</si>
  <si>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</si>
  <si>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</si>
  <si>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</si>
  <si>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</si>
  <si>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</si>
  <si>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</si>
  <si>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</si>
  <si>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</si>
  <si>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</si>
  <si>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</si>
  <si>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</si>
  <si>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t>((φ12.7</t>
    </r>
    <r>
      <rPr>
        <sz val="9"/>
        <rFont val="굴림체"/>
        <family val="3"/>
        <charset val="129"/>
      </rPr>
      <t>㎜</t>
    </r>
    <r>
      <rPr>
        <sz val="9"/>
        <rFont val="Arial Narrow"/>
        <family val="2"/>
      </rPr>
      <t>×4</t>
    </r>
    <r>
      <rPr>
        <sz val="9"/>
        <rFont val="굴림체"/>
        <family val="3"/>
        <charset val="129"/>
      </rPr>
      <t>가닥</t>
    </r>
    <r>
      <rPr>
        <sz val="9"/>
        <rFont val="Arial Narrow"/>
        <family val="2"/>
      </rPr>
      <t>,L=11.5)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</si>
  <si>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</si>
  <si>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</si>
  <si>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</si>
  <si>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</si>
  <si>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</si>
  <si>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</si>
  <si>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</si>
  <si>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</si>
  <si>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</si>
  <si>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</si>
  <si>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</si>
  <si>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</si>
  <si>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</si>
  <si>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</si>
  <si>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</si>
  <si>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</si>
  <si>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</si>
  <si>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</si>
  <si>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</si>
  <si>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</si>
  <si>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</si>
  <si>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</si>
  <si>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</si>
  <si>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</si>
  <si>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</si>
  <si>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</si>
  <si>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</si>
  <si>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</si>
  <si>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</si>
  <si>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6.8.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</si>
  <si>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</si>
  <si>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</si>
  <si>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</si>
  <si>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</si>
  <si>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</si>
  <si>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</si>
  <si>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</si>
  <si>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</si>
  <si>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</si>
  <si>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</si>
  <si>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</si>
  <si>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</si>
  <si>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</si>
  <si>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</si>
  <si>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</si>
  <si>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</si>
  <si>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</si>
  <si>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</si>
  <si>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</si>
  <si>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</si>
  <si>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</si>
  <si>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</si>
  <si>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</si>
  <si>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</si>
  <si>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</si>
  <si>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</si>
  <si>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</si>
  <si>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6.17.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</si>
  <si>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</si>
  <si>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</si>
  <si>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</si>
  <si>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6.18.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</si>
  <si>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</si>
  <si>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</si>
  <si>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</si>
  <si>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</si>
  <si>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</si>
  <si>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</si>
  <si>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</si>
  <si>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6.19.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</si>
  <si>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</si>
  <si>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m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</si>
  <si>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</si>
  <si>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6.20.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</si>
  <si>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</si>
  <si>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</si>
  <si>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</si>
  <si>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</si>
  <si>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</si>
  <si>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</si>
  <si>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</si>
  <si>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</si>
  <si>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</si>
  <si>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</si>
  <si>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7.1.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</si>
  <si>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</si>
  <si>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</si>
  <si>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</si>
  <si>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</si>
  <si>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</si>
  <si>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</si>
  <si>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</si>
  <si>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</si>
  <si>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</si>
  <si>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</si>
  <si>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</si>
  <si>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</si>
  <si>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7.6.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</si>
  <si>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</si>
  <si>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</si>
  <si>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</si>
  <si>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8.1.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</si>
  <si>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</si>
  <si>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</si>
  <si>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</si>
  <si>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</si>
  <si>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</si>
  <si>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</si>
  <si>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</si>
  <si>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</si>
  <si>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</si>
  <si>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</si>
  <si>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</si>
  <si>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</si>
  <si>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</si>
  <si>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</si>
  <si>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</si>
  <si>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</si>
  <si>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</si>
  <si>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</si>
  <si>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</si>
  <si>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</si>
  <si>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</si>
  <si>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</si>
  <si>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</si>
  <si>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</si>
  <si>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</si>
  <si>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</si>
  <si>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</si>
  <si>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</si>
  <si>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</si>
  <si>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</si>
  <si>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</si>
  <si>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8.2.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</si>
  <si>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</si>
  <si>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</si>
  <si>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</si>
  <si>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</si>
  <si>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</si>
  <si>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</si>
  <si>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</si>
  <si>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</si>
  <si>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</si>
  <si>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</si>
  <si>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</si>
  <si>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</si>
  <si>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</si>
  <si>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</si>
  <si>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변경 5공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</si>
  <si>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</si>
  <si>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</si>
  <si>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</si>
  <si>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</si>
  <si>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</si>
  <si>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</si>
  <si>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</si>
  <si>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</si>
  <si>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</si>
  <si>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</si>
  <si>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</si>
  <si>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</si>
  <si>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</si>
  <si>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</si>
  <si>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</si>
  <si>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</si>
  <si>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</si>
  <si>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</si>
  <si>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</si>
  <si>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</si>
  <si>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</si>
  <si>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신호수</t>
    <phoneticPr fontId="3" type="noConversion"/>
  </si>
  <si>
    <t>식</t>
    <phoneticPr fontId="3" type="noConversion"/>
  </si>
  <si>
    <t>신규단가</t>
    <phoneticPr fontId="3" type="noConversion"/>
  </si>
  <si>
    <r>
      <rPr>
        <b/>
        <sz val="9"/>
        <rFont val="굴림체"/>
        <family val="3"/>
        <charset val="129"/>
      </rPr>
      <t>Ⅱ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</si>
  <si>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건축공사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</si>
  <si>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</si>
  <si>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활성탄흡착지동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</si>
  <si>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</si>
  <si>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</si>
  <si>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</si>
  <si>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</si>
  <si>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</si>
  <si>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</si>
  <si>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기존단가</t>
    <phoneticPr fontId="3" type="noConversion"/>
  </si>
  <si>
    <t>기존단가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</si>
  <si>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</si>
  <si>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</si>
  <si>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</si>
  <si>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</si>
  <si>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</si>
  <si>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</si>
  <si>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</si>
  <si>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</si>
  <si>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</si>
  <si>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</si>
  <si>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</si>
  <si>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</si>
  <si>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</si>
  <si>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</si>
  <si>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ㅁ강관</t>
    <phoneticPr fontId="3" type="noConversion"/>
  </si>
  <si>
    <t>신규단가</t>
    <phoneticPr fontId="3" type="noConversion"/>
  </si>
  <si>
    <t>ㅁ강관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</si>
  <si>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</si>
  <si>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</si>
  <si>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</si>
  <si>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</si>
  <si>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</si>
  <si>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</si>
  <si>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</si>
  <si>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</si>
  <si>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</si>
  <si>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</si>
  <si>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</si>
  <si>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</si>
  <si>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</si>
  <si>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</si>
  <si>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</si>
  <si>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</si>
  <si>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</si>
  <si>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</si>
  <si>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</si>
  <si>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1.7.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</si>
  <si>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</si>
  <si>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</si>
  <si>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</si>
  <si>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1.9.</t>
    <phoneticPr fontId="3" type="noConversion"/>
  </si>
  <si>
    <t>신규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</si>
  <si>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</si>
  <si>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</si>
  <si>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</si>
  <si>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</si>
  <si>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</si>
  <si>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</si>
  <si>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1.11.</t>
    <phoneticPr fontId="3" type="noConversion"/>
  </si>
  <si>
    <t>신규</t>
    <phoneticPr fontId="3" type="noConversion"/>
  </si>
  <si>
    <t>1.13.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</si>
  <si>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</si>
  <si>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</si>
  <si>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</si>
  <si>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1.15.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</si>
  <si>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</si>
  <si>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</si>
  <si>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</si>
  <si>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중간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가압장</t>
    </r>
    <phoneticPr fontId="3" type="noConversion"/>
  </si>
  <si>
    <t>2.1.</t>
    <phoneticPr fontId="3" type="noConversion"/>
  </si>
  <si>
    <t>2.2.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</si>
  <si>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</si>
  <si>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ㅁ강관</t>
    <phoneticPr fontId="3" type="noConversion"/>
  </si>
  <si>
    <t>ㅁ강관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</si>
  <si>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</si>
  <si>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</si>
  <si>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</si>
  <si>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</si>
  <si>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</si>
  <si>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</si>
  <si>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</si>
  <si>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</si>
  <si>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</si>
  <si>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</si>
  <si>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</si>
  <si>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</si>
  <si>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</si>
  <si>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</si>
  <si>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2.6.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</si>
  <si>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</si>
  <si>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</si>
  <si>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</si>
  <si>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</si>
  <si>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</si>
  <si>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</si>
  <si>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</si>
  <si>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</si>
  <si>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</si>
  <si>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</si>
  <si>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</si>
  <si>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</si>
  <si>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</si>
  <si>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</si>
  <si>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</si>
  <si>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</si>
  <si>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</si>
  <si>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</si>
  <si>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</si>
  <si>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</si>
  <si>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</si>
  <si>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</si>
  <si>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</si>
  <si>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</si>
  <si>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</si>
  <si>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</si>
  <si>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2.9.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</si>
  <si>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</si>
  <si>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</si>
  <si>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</si>
  <si>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</si>
  <si>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</si>
  <si>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</si>
  <si>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</si>
  <si>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</si>
  <si>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</si>
  <si>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</si>
  <si>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</si>
  <si>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</si>
  <si>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</si>
  <si>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</si>
  <si>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</si>
  <si>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</si>
  <si>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</si>
  <si>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</si>
  <si>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</si>
  <si>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</si>
  <si>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</si>
  <si>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</si>
  <si>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</si>
  <si>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</si>
  <si>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</si>
  <si>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</si>
  <si>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</si>
  <si>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</si>
  <si>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</si>
  <si>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</si>
  <si>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</si>
  <si>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</si>
  <si>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2.14.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</si>
  <si>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</si>
  <si>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</si>
  <si>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</si>
  <si>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</si>
  <si>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</si>
  <si>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</si>
  <si>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</si>
  <si>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</si>
  <si>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</si>
  <si>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</si>
  <si>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</si>
  <si>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</si>
  <si>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</si>
  <si>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</si>
  <si>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</si>
  <si>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</si>
  <si>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</si>
  <si>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</si>
  <si>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</si>
  <si>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</si>
  <si>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</si>
  <si>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</si>
  <si>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</si>
  <si>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3.4.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</si>
  <si>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</si>
  <si>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</si>
  <si>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</si>
  <si>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</si>
  <si>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</si>
  <si>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</si>
  <si>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</si>
  <si>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</si>
  <si>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</si>
  <si>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</si>
  <si>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</si>
  <si>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</si>
  <si>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3.6.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</si>
  <si>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</si>
  <si>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</si>
  <si>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</si>
  <si>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</si>
  <si>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</si>
  <si>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</si>
  <si>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</si>
  <si>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3.7.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</si>
  <si>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</si>
  <si>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</si>
  <si>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</si>
  <si>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</si>
  <si>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</si>
  <si>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3.8.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</si>
  <si>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</si>
  <si>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</si>
  <si>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</si>
  <si>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</si>
  <si>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</si>
  <si>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</si>
  <si>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3.9.</t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</si>
  <si>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</si>
  <si>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</si>
  <si>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</si>
  <si>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3.10.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</si>
  <si>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</si>
  <si>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</si>
  <si>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</si>
  <si>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</si>
  <si>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</si>
  <si>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</si>
  <si>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</si>
  <si>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</si>
  <si>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</si>
  <si>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</si>
  <si>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</si>
  <si>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</si>
  <si>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</si>
  <si>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</si>
  <si>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</si>
  <si>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신규단가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</si>
  <si>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</si>
  <si>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3.11.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</si>
  <si>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</si>
  <si>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</si>
  <si>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3.12.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</si>
  <si>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</si>
  <si>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</si>
  <si>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</si>
  <si>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</si>
  <si>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</si>
  <si>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</si>
  <si>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</si>
  <si>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3.14.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</si>
  <si>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</si>
  <si>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</si>
  <si>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신규단가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</si>
  <si>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</si>
  <si>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3.15.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</si>
  <si>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</si>
  <si>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</si>
  <si>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</si>
  <si>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</si>
  <si>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</si>
  <si>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</si>
  <si>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Ⅲ</t>
    </r>
    <r>
      <rPr>
        <b/>
        <sz val="9"/>
        <rFont val="Arial Narrow"/>
        <family val="2"/>
      </rPr>
      <t>.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</si>
  <si>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</si>
  <si>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</si>
  <si>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</si>
  <si>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</si>
  <si>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</si>
  <si>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</si>
  <si>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</si>
  <si>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</si>
  <si>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</si>
  <si>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</si>
  <si>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</si>
  <si>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</si>
  <si>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</si>
  <si>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</si>
  <si>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</si>
  <si>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</si>
  <si>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</si>
  <si>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</si>
  <si>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</si>
  <si>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</si>
  <si>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</si>
  <si>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</si>
  <si>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</si>
  <si>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</si>
  <si>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</si>
  <si>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</si>
  <si>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</si>
  <si>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</si>
  <si>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</si>
  <si>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</si>
  <si>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</si>
  <si>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</si>
  <si>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</si>
  <si>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</si>
  <si>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</si>
  <si>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</si>
  <si>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</si>
  <si>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</si>
  <si>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</si>
  <si>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</si>
  <si>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</si>
  <si>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</si>
  <si>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</si>
  <si>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</si>
  <si>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</si>
  <si>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</si>
  <si>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</si>
  <si>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</si>
  <si>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</si>
  <si>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</si>
  <si>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</si>
  <si>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</si>
  <si>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</si>
  <si>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</si>
  <si>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</si>
  <si>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</si>
  <si>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</si>
  <si>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</si>
  <si>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</si>
  <si>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</si>
  <si>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</si>
  <si>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</si>
  <si>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</si>
  <si>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</si>
  <si>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</si>
  <si>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</si>
  <si>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</si>
  <si>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</si>
  <si>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</si>
  <si>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</si>
  <si>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</si>
  <si>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</si>
  <si>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</si>
  <si>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</si>
  <si>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</si>
  <si>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</si>
  <si>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</si>
  <si>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</si>
  <si>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</si>
  <si>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</si>
  <si>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</si>
  <si>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</si>
  <si>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</si>
  <si>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</si>
  <si>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</si>
  <si>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</si>
  <si>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</si>
  <si>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</si>
  <si>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</si>
  <si>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도급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</si>
  <si>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</si>
  <si>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기자재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</si>
  <si>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b/>
        <sz val="9"/>
        <rFont val="굴림체"/>
        <family val="3"/>
        <charset val="129"/>
      </rPr>
      <t>중간가압장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</si>
  <si>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</si>
  <si>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</si>
  <si>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</si>
  <si>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</si>
  <si>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</si>
  <si>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</si>
  <si>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</si>
  <si>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오존접촉지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</si>
  <si>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</si>
  <si>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</si>
  <si>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</si>
  <si>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</si>
  <si>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</si>
  <si>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</si>
  <si>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</si>
  <si>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</si>
  <si>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</si>
  <si>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</si>
  <si>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</si>
  <si>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</si>
  <si>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배관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공사비</t>
    </r>
    <phoneticPr fontId="3" type="noConversion"/>
  </si>
  <si>
    <t>2.2.1.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</si>
  <si>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</si>
  <si>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</si>
  <si>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</si>
  <si>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</si>
  <si>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</si>
  <si>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</si>
  <si>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</si>
  <si>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</si>
  <si>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</si>
  <si>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</si>
  <si>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</si>
  <si>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</si>
  <si>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</si>
  <si>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</si>
  <si>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</si>
  <si>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</si>
  <si>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</si>
  <si>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</si>
  <si>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</si>
  <si>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2)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</si>
  <si>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</si>
  <si>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</si>
  <si>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</si>
  <si>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</si>
  <si>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</si>
  <si>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</si>
  <si>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</si>
  <si>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</si>
  <si>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</si>
  <si>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</si>
  <si>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</si>
  <si>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</si>
  <si>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</si>
  <si>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</si>
  <si>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</si>
  <si>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</si>
  <si>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</si>
  <si>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</si>
  <si>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</si>
  <si>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</si>
  <si>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</si>
  <si>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</si>
  <si>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</si>
  <si>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</si>
  <si>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</si>
  <si>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</si>
  <si>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</si>
  <si>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</si>
  <si>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</si>
  <si>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</si>
  <si>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</si>
  <si>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</si>
  <si>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</si>
  <si>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</si>
  <si>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</si>
  <si>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</si>
  <si>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2.2.2.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</si>
  <si>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</si>
  <si>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</si>
  <si>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</si>
  <si>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</si>
  <si>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</si>
  <si>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</si>
  <si>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</si>
  <si>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</si>
  <si>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</si>
  <si>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</si>
  <si>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</si>
  <si>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</si>
  <si>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</si>
  <si>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</si>
  <si>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</si>
  <si>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3)</t>
    <phoneticPr fontId="3" type="noConversion"/>
  </si>
  <si>
    <r>
      <rPr>
        <b/>
        <sz val="9"/>
        <rFont val="굴림체"/>
        <family val="3"/>
        <charset val="129"/>
      </rPr>
      <t>활성탄흡착지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설비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</si>
  <si>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</si>
  <si>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</si>
  <si>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</si>
  <si>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</si>
  <si>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</si>
  <si>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</si>
  <si>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</si>
  <si>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</si>
  <si>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</si>
  <si>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2.2.3.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</si>
  <si>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</si>
  <si>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</si>
  <si>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</si>
  <si>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</si>
  <si>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</si>
  <si>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</si>
  <si>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</si>
  <si>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150A</t>
    <phoneticPr fontId="3" type="noConversion"/>
  </si>
  <si>
    <t>2)</t>
    <phoneticPr fontId="3" type="noConversion"/>
  </si>
  <si>
    <r>
      <rPr>
        <b/>
        <sz val="9"/>
        <rFont val="굴림체"/>
        <family val="3"/>
        <charset val="129"/>
      </rPr>
      <t>배관지지대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설치비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</si>
  <si>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</si>
  <si>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b/>
        <sz val="9"/>
        <rFont val="굴림체"/>
        <family val="3"/>
        <charset val="129"/>
      </rPr>
      <t>Ⅳ</t>
    </r>
    <r>
      <rPr>
        <b/>
        <sz val="9"/>
        <rFont val="Arial Narrow"/>
        <family val="2"/>
      </rPr>
      <t>.</t>
    </r>
    <phoneticPr fontId="3" type="noConversion"/>
  </si>
  <si>
    <r>
      <rPr>
        <b/>
        <sz val="9"/>
        <rFont val="굴림체"/>
        <family val="3"/>
        <charset val="129"/>
      </rPr>
      <t>조경공사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</si>
  <si>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</si>
  <si>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2.</t>
    <phoneticPr fontId="3" type="noConversion"/>
  </si>
  <si>
    <r>
      <rPr>
        <b/>
        <sz val="9"/>
        <rFont val="굴림체"/>
        <family val="3"/>
        <charset val="129"/>
      </rPr>
      <t>수목이식공사</t>
    </r>
    <phoneticPr fontId="3" type="noConversion"/>
  </si>
  <si>
    <t>2.1.</t>
    <phoneticPr fontId="3" type="noConversion"/>
  </si>
  <si>
    <r>
      <rPr>
        <b/>
        <sz val="9"/>
        <rFont val="굴림체"/>
        <family val="3"/>
        <charset val="129"/>
      </rPr>
      <t>상록교목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</si>
  <si>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</si>
  <si>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</si>
  <si>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</si>
  <si>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</si>
  <si>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</si>
  <si>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</si>
  <si>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</si>
  <si>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</si>
  <si>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R18</t>
    <phoneticPr fontId="3" type="noConversion"/>
  </si>
  <si>
    <t>R28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</si>
  <si>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</si>
  <si>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</si>
  <si>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R24</t>
    <phoneticPr fontId="3" type="noConversion"/>
  </si>
  <si>
    <t>R22</t>
    <phoneticPr fontId="3" type="noConversion"/>
  </si>
  <si>
    <t>R18</t>
    <phoneticPr fontId="3" type="noConversion"/>
  </si>
  <si>
    <t>R26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</si>
  <si>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</si>
  <si>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</si>
  <si>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R20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</si>
  <si>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</si>
  <si>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</si>
  <si>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R32</t>
    <phoneticPr fontId="3" type="noConversion"/>
  </si>
  <si>
    <t>R30</t>
    <phoneticPr fontId="3" type="noConversion"/>
  </si>
  <si>
    <t>R30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</si>
  <si>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</si>
  <si>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</si>
  <si>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R26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</si>
  <si>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</si>
  <si>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R28</t>
    <phoneticPr fontId="3" type="noConversion"/>
  </si>
  <si>
    <t>R24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</si>
  <si>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</si>
  <si>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3.</t>
    <phoneticPr fontId="3" type="noConversion"/>
  </si>
  <si>
    <r>
      <rPr>
        <b/>
        <sz val="9"/>
        <rFont val="굴림체"/>
        <family val="3"/>
        <charset val="129"/>
      </rPr>
      <t>철거공사</t>
    </r>
    <phoneticPr fontId="3" type="noConversion"/>
  </si>
  <si>
    <t>3.1.</t>
    <phoneticPr fontId="3" type="noConversion"/>
  </si>
  <si>
    <r>
      <rPr>
        <b/>
        <sz val="9"/>
        <rFont val="굴림체"/>
        <family val="3"/>
        <charset val="129"/>
      </rPr>
      <t>수목제거공사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</si>
  <si>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</si>
  <si>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감나무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</si>
  <si>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</si>
  <si>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</si>
  <si>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</si>
  <si>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</si>
  <si>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</si>
  <si>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9"/>
        <rFont val="굴림체"/>
        <family val="3"/>
        <charset val="129"/>
      </rPr>
      <t>대추나무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</si>
  <si>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때죽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</si>
  <si>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메타세콰이아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</si>
  <si>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9"/>
        <rFont val="굴림체"/>
        <family val="3"/>
        <charset val="129"/>
      </rPr>
      <t>메타세콰이어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</si>
  <si>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</si>
  <si>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</si>
  <si>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</si>
  <si>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</si>
  <si>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히말라야시다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</si>
  <si>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</si>
  <si>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</si>
  <si>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</si>
  <si>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</si>
  <si>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</si>
  <si>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9"/>
        <rFont val="굴림체"/>
        <family val="3"/>
        <charset val="129"/>
      </rPr>
      <t>상수리나무</t>
    </r>
    <r>
      <rPr>
        <sz val="9"/>
        <rFont val="Arial Narrow"/>
        <family val="2"/>
      </rPr>
      <t>(</t>
    </r>
    <r>
      <rPr>
        <sz val="9"/>
        <rFont val="굴림체"/>
        <family val="3"/>
        <charset val="129"/>
      </rPr>
      <t>제거</t>
    </r>
    <r>
      <rPr>
        <sz val="9"/>
        <rFont val="Arial Narrow"/>
        <family val="2"/>
      </rPr>
      <t>)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</si>
  <si>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</si>
  <si>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</si>
  <si>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</si>
  <si>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</si>
  <si>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</si>
  <si>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</si>
  <si>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</si>
  <si>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b/>
        <sz val="9"/>
        <rFont val="굴림체"/>
        <family val="3"/>
        <charset val="129"/>
      </rPr>
      <t>포장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철거공사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</si>
  <si>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</si>
  <si>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</t>
    <phoneticPr fontId="3" type="noConversion"/>
  </si>
  <si>
    <r>
      <rPr>
        <b/>
        <sz val="9"/>
        <rFont val="굴림체"/>
        <family val="3"/>
        <charset val="129"/>
      </rPr>
      <t>수목식재공사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</si>
  <si>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</si>
  <si>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</si>
  <si>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</si>
  <si>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</si>
  <si>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</si>
  <si>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</si>
  <si>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4.2.</t>
    <phoneticPr fontId="3" type="noConversion"/>
  </si>
  <si>
    <r>
      <rPr>
        <b/>
        <sz val="9"/>
        <rFont val="굴림체"/>
        <family val="3"/>
        <charset val="129"/>
      </rPr>
      <t>낙엽교목</t>
    </r>
    <phoneticPr fontId="3" type="noConversion"/>
  </si>
  <si>
    <r>
      <rPr>
        <b/>
        <sz val="9"/>
        <rFont val="굴림체"/>
        <family val="3"/>
        <charset val="129"/>
      </rPr>
      <t>상록관목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</si>
  <si>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</si>
  <si>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</si>
  <si>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5.</t>
    <phoneticPr fontId="3" type="noConversion"/>
  </si>
  <si>
    <r>
      <rPr>
        <b/>
        <sz val="9"/>
        <rFont val="굴림체"/>
        <family val="3"/>
        <charset val="129"/>
      </rPr>
      <t>시설물공사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</si>
  <si>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</si>
  <si>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</t>
    <phoneticPr fontId="3" type="noConversion"/>
  </si>
  <si>
    <r>
      <rPr>
        <b/>
        <sz val="9"/>
        <rFont val="굴림체"/>
        <family val="3"/>
        <charset val="129"/>
      </rPr>
      <t>토목공사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</si>
  <si>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</si>
  <si>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1.1.</t>
    <phoneticPr fontId="3" type="noConversion"/>
  </si>
  <si>
    <r>
      <rPr>
        <b/>
        <sz val="9"/>
        <rFont val="굴림체"/>
        <family val="3"/>
        <charset val="129"/>
      </rPr>
      <t>시험굴착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</si>
  <si>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</si>
  <si>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</si>
  <si>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</t>
    <phoneticPr fontId="3" type="noConversion"/>
  </si>
  <si>
    <r>
      <rPr>
        <b/>
        <sz val="9"/>
        <rFont val="굴림체"/>
        <family val="3"/>
        <charset val="129"/>
      </rPr>
      <t>포장절단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및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꺠기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</si>
  <si>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</si>
  <si>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1.2.3.</t>
    <phoneticPr fontId="3" type="noConversion"/>
  </si>
  <si>
    <r>
      <rPr>
        <b/>
        <sz val="9"/>
        <rFont val="굴림체"/>
        <family val="3"/>
        <charset val="129"/>
      </rPr>
      <t>톤마대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쌓기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</si>
  <si>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</si>
  <si>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</t>
    <phoneticPr fontId="3" type="noConversion"/>
  </si>
  <si>
    <t>1.3.1.</t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</si>
  <si>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</si>
  <si>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</si>
  <si>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</si>
  <si>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</si>
  <si>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1.3.2.</t>
    <phoneticPr fontId="3" type="noConversion"/>
  </si>
  <si>
    <r>
      <rPr>
        <b/>
        <sz val="9"/>
        <rFont val="굴림체"/>
        <family val="3"/>
        <charset val="129"/>
      </rPr>
      <t>철근가공조립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</si>
  <si>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</si>
  <si>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1.3.3.</t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</si>
  <si>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</si>
  <si>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</si>
  <si>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</si>
  <si>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</si>
  <si>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</si>
  <si>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</si>
  <si>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t>1.3.8.</t>
    <phoneticPr fontId="3" type="noConversion"/>
  </si>
  <si>
    <r>
      <rPr>
        <b/>
        <sz val="9"/>
        <rFont val="굴림체"/>
        <family val="3"/>
        <charset val="129"/>
      </rPr>
      <t>철재펌프실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</si>
  <si>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</si>
  <si>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</si>
  <si>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</si>
  <si>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</si>
  <si>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</si>
  <si>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</si>
  <si>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</si>
  <si>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</si>
  <si>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</si>
  <si>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</si>
  <si>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</si>
  <si>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</si>
  <si>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</si>
  <si>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</si>
  <si>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</si>
  <si>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</si>
  <si>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</si>
  <si>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</si>
  <si>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</si>
  <si>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</si>
  <si>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</si>
  <si>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</si>
  <si>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</si>
  <si>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</si>
  <si>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</si>
  <si>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</si>
  <si>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</si>
  <si>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</si>
  <si>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</si>
  <si>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</si>
  <si>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</si>
  <si>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</si>
  <si>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</si>
  <si>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</si>
  <si>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</si>
  <si>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</si>
  <si>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</si>
  <si>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</si>
  <si>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</si>
  <si>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</si>
  <si>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</si>
  <si>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</si>
  <si>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</si>
  <si>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</si>
  <si>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</si>
  <si>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</si>
  <si>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</si>
  <si>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</si>
  <si>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</si>
  <si>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</si>
  <si>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</si>
  <si>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</si>
  <si>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</si>
  <si>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</si>
  <si>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</si>
  <si>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</si>
  <si>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</si>
  <si>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</si>
  <si>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</si>
  <si>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</si>
  <si>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</si>
  <si>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</si>
  <si>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</si>
  <si>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</si>
  <si>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</si>
  <si>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</si>
  <si>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</si>
  <si>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</si>
  <si>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</si>
  <si>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</si>
  <si>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</si>
  <si>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</si>
  <si>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</si>
  <si>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</si>
  <si>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</si>
  <si>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rFont val="굴림체"/>
        <family val="3"/>
        <charset val="129"/>
      </rPr>
      <t>변경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</si>
  <si>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</si>
  <si>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r>
      <rPr>
        <sz val="10"/>
        <color indexed="10"/>
        <rFont val="돋움"/>
        <family val="3"/>
        <charset val="129"/>
      </rPr>
      <t>당초</t>
    </r>
    <phoneticPr fontId="3" type="noConversion"/>
  </si>
  <si>
    <t>증  감</t>
    <phoneticPr fontId="3" type="noConversion"/>
  </si>
  <si>
    <t>실정보고
적용수량</t>
    <phoneticPr fontId="3" type="noConversion"/>
  </si>
  <si>
    <t>증 감</t>
    <phoneticPr fontId="3" type="noConversion"/>
  </si>
  <si>
    <t>증 감</t>
    <phoneticPr fontId="3" type="noConversion"/>
  </si>
  <si>
    <r>
      <rPr>
        <sz val="9"/>
        <color indexed="10"/>
        <rFont val="돋움"/>
        <family val="3"/>
        <charset val="129"/>
      </rPr>
      <t>ㄷ형강</t>
    </r>
    <r>
      <rPr>
        <sz val="9"/>
        <color indexed="10"/>
        <rFont val="Arial Narrow"/>
        <family val="2"/>
      </rPr>
      <t>(CHANNEL)</t>
    </r>
    <phoneticPr fontId="3" type="noConversion"/>
  </si>
  <si>
    <r>
      <rPr>
        <sz val="9"/>
        <rFont val="굴림체"/>
        <family val="3"/>
        <charset val="129"/>
      </rPr>
      <t>ㄷ형강</t>
    </r>
    <r>
      <rPr>
        <sz val="9"/>
        <rFont val="Arial Narrow"/>
        <family val="2"/>
      </rPr>
      <t>(CHANNEL)</t>
    </r>
    <phoneticPr fontId="3" type="noConversion"/>
  </si>
  <si>
    <r>
      <rPr>
        <sz val="9"/>
        <color indexed="10"/>
        <rFont val="돋움"/>
        <family val="3"/>
        <charset val="129"/>
      </rPr>
      <t>ㄷ형강</t>
    </r>
    <r>
      <rPr>
        <sz val="9"/>
        <color indexed="10"/>
        <rFont val="Arial Narrow"/>
        <family val="2"/>
      </rPr>
      <t>(CHANNEL)</t>
    </r>
    <phoneticPr fontId="3" type="noConversion"/>
  </si>
  <si>
    <r>
      <rPr>
        <sz val="9"/>
        <rFont val="굴림체"/>
        <family val="3"/>
        <charset val="129"/>
      </rPr>
      <t>ㄷ형강</t>
    </r>
    <r>
      <rPr>
        <sz val="9"/>
        <rFont val="Arial Narrow"/>
        <family val="2"/>
      </rPr>
      <t>(CHANNEL)</t>
    </r>
    <phoneticPr fontId="3" type="noConversion"/>
  </si>
  <si>
    <t>환기덕트설치공사</t>
    <phoneticPr fontId="3" type="noConversion"/>
  </si>
  <si>
    <t>1-1-8.</t>
    <phoneticPr fontId="3" type="noConversion"/>
  </si>
  <si>
    <t>1-1-8.</t>
    <phoneticPr fontId="3" type="noConversion"/>
  </si>
  <si>
    <t>1.8.7.</t>
    <phoneticPr fontId="3" type="noConversion"/>
  </si>
  <si>
    <t>1.8.7.</t>
    <phoneticPr fontId="3" type="noConversion"/>
  </si>
  <si>
    <t>φ500</t>
    <phoneticPr fontId="3" type="noConversion"/>
  </si>
  <si>
    <t>D600x6.0m</t>
  </si>
  <si>
    <t>본</t>
    <phoneticPr fontId="3" type="noConversion"/>
  </si>
  <si>
    <r>
      <rPr>
        <b/>
        <sz val="9"/>
        <color indexed="10"/>
        <rFont val="돋움"/>
        <family val="3"/>
        <charset val="129"/>
      </rPr>
      <t>포충기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돋움"/>
        <family val="3"/>
        <charset val="129"/>
      </rPr>
      <t>설치</t>
    </r>
    <phoneticPr fontId="3" type="noConversion"/>
  </si>
  <si>
    <r>
      <rPr>
        <b/>
        <sz val="9"/>
        <rFont val="돋움"/>
        <family val="3"/>
        <charset val="129"/>
      </rPr>
      <t>포충기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설치</t>
    </r>
    <phoneticPr fontId="3" type="noConversion"/>
  </si>
  <si>
    <r>
      <t>흡기</t>
    </r>
    <r>
      <rPr>
        <b/>
        <sz val="9"/>
        <color indexed="10"/>
        <rFont val="Arial Narrow"/>
        <family val="2"/>
      </rPr>
      <t>-</t>
    </r>
    <r>
      <rPr>
        <b/>
        <sz val="9"/>
        <color indexed="10"/>
        <rFont val="돋움"/>
        <family val="3"/>
        <charset val="129"/>
      </rPr>
      <t>배기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돋움"/>
        <family val="3"/>
        <charset val="129"/>
      </rPr>
      <t>배관자재</t>
    </r>
    <phoneticPr fontId="3" type="noConversion"/>
  </si>
  <si>
    <r>
      <rPr>
        <b/>
        <sz val="9"/>
        <rFont val="돋움"/>
        <family val="3"/>
        <charset val="129"/>
      </rPr>
      <t>흡기</t>
    </r>
    <r>
      <rPr>
        <b/>
        <sz val="9"/>
        <rFont val="Arial Narrow"/>
        <family val="2"/>
      </rPr>
      <t>-</t>
    </r>
    <r>
      <rPr>
        <b/>
        <sz val="9"/>
        <rFont val="돋움"/>
        <family val="3"/>
        <charset val="129"/>
      </rPr>
      <t>배기</t>
    </r>
    <r>
      <rPr>
        <b/>
        <sz val="9"/>
        <rFont val="Arial Narrow"/>
        <family val="2"/>
      </rPr>
      <t xml:space="preserve"> </t>
    </r>
    <r>
      <rPr>
        <b/>
        <sz val="9"/>
        <rFont val="돋움"/>
        <family val="3"/>
        <charset val="129"/>
      </rPr>
      <t>배관자재</t>
    </r>
    <phoneticPr fontId="3" type="noConversion"/>
  </si>
  <si>
    <t>ø500mm</t>
    <phoneticPr fontId="3" type="noConversion"/>
  </si>
  <si>
    <t>ø500mm</t>
    <phoneticPr fontId="3" type="noConversion"/>
  </si>
  <si>
    <t>ø500mm</t>
    <phoneticPr fontId="3" type="noConversion"/>
  </si>
  <si>
    <t>ø500mm</t>
    <phoneticPr fontId="3" type="noConversion"/>
  </si>
  <si>
    <t>관 급 내 역 서 (퇴수관로)</t>
    <phoneticPr fontId="3" type="noConversion"/>
  </si>
  <si>
    <t>공 사 명 : 수산정수장 고도정수처리시설 건설공사 (관급_퇴수관로)</t>
    <phoneticPr fontId="3" type="noConversion"/>
  </si>
  <si>
    <t>번호</t>
    <phoneticPr fontId="3" type="noConversion"/>
  </si>
  <si>
    <r>
      <rPr>
        <b/>
        <sz val="9"/>
        <color indexed="8"/>
        <rFont val="맑은 고딕"/>
        <family val="3"/>
        <charset val="129"/>
      </rPr>
      <t>공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종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명</t>
    </r>
  </si>
  <si>
    <r>
      <rPr>
        <b/>
        <sz val="9"/>
        <color indexed="8"/>
        <rFont val="맑은 고딕"/>
        <family val="3"/>
        <charset val="129"/>
      </rPr>
      <t>규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격</t>
    </r>
  </si>
  <si>
    <r>
      <rPr>
        <b/>
        <sz val="9"/>
        <color indexed="8"/>
        <rFont val="맑은 고딕"/>
        <family val="3"/>
        <charset val="129"/>
      </rPr>
      <t>수량</t>
    </r>
  </si>
  <si>
    <r>
      <rPr>
        <b/>
        <sz val="9"/>
        <color indexed="8"/>
        <rFont val="맑은 고딕"/>
        <family val="3"/>
        <charset val="129"/>
      </rPr>
      <t>단위</t>
    </r>
  </si>
  <si>
    <r>
      <rPr>
        <b/>
        <sz val="9"/>
        <color indexed="8"/>
        <rFont val="맑은 고딕"/>
        <family val="3"/>
        <charset val="129"/>
      </rPr>
      <t>재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료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비</t>
    </r>
  </si>
  <si>
    <r>
      <rPr>
        <b/>
        <sz val="9"/>
        <color indexed="8"/>
        <rFont val="맑은 고딕"/>
        <family val="3"/>
        <charset val="129"/>
      </rPr>
      <t>노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무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비</t>
    </r>
  </si>
  <si>
    <r>
      <rPr>
        <b/>
        <sz val="9"/>
        <color indexed="8"/>
        <rFont val="맑은 고딕"/>
        <family val="3"/>
        <charset val="129"/>
      </rPr>
      <t>경</t>
    </r>
    <r>
      <rPr>
        <b/>
        <sz val="9"/>
        <color indexed="8"/>
        <rFont val="Arial Narrow"/>
        <family val="2"/>
      </rPr>
      <t xml:space="preserve">    </t>
    </r>
    <r>
      <rPr>
        <b/>
        <sz val="9"/>
        <color indexed="8"/>
        <rFont val="맑은 고딕"/>
        <family val="3"/>
        <charset val="129"/>
      </rPr>
      <t>비</t>
    </r>
  </si>
  <si>
    <r>
      <rPr>
        <b/>
        <sz val="9"/>
        <color indexed="8"/>
        <rFont val="맑은 고딕"/>
        <family val="3"/>
        <charset val="129"/>
      </rPr>
      <t>합</t>
    </r>
    <r>
      <rPr>
        <b/>
        <sz val="9"/>
        <color indexed="8"/>
        <rFont val="Arial Narrow"/>
        <family val="2"/>
      </rPr>
      <t xml:space="preserve">    </t>
    </r>
    <r>
      <rPr>
        <b/>
        <sz val="9"/>
        <color indexed="8"/>
        <rFont val="맑은 고딕"/>
        <family val="3"/>
        <charset val="129"/>
      </rPr>
      <t>계</t>
    </r>
  </si>
  <si>
    <r>
      <rPr>
        <b/>
        <sz val="10"/>
        <rFont val="굴림체"/>
        <family val="3"/>
        <charset val="129"/>
      </rPr>
      <t>증</t>
    </r>
    <r>
      <rPr>
        <b/>
        <sz val="10"/>
        <rFont val="Arial Narrow"/>
        <family val="2"/>
      </rPr>
      <t xml:space="preserve"> ·</t>
    </r>
    <r>
      <rPr>
        <b/>
        <sz val="10"/>
        <color rgb="FFFF0000"/>
        <rFont val="굴림체"/>
        <family val="3"/>
        <charset val="129"/>
      </rPr>
      <t>감</t>
    </r>
    <phoneticPr fontId="3" type="noConversion"/>
  </si>
  <si>
    <r>
      <rPr>
        <b/>
        <sz val="9"/>
        <color indexed="8"/>
        <rFont val="맑은 고딕"/>
        <family val="3"/>
        <charset val="129"/>
      </rPr>
      <t>비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고</t>
    </r>
  </si>
  <si>
    <r>
      <rPr>
        <b/>
        <sz val="9"/>
        <color indexed="8"/>
        <rFont val="맑은 고딕"/>
        <family val="3"/>
        <charset val="129"/>
      </rPr>
      <t>설계단가</t>
    </r>
    <phoneticPr fontId="3" type="noConversion"/>
  </si>
  <si>
    <r>
      <rPr>
        <b/>
        <sz val="9"/>
        <color indexed="8"/>
        <rFont val="맑은 고딕"/>
        <family val="3"/>
        <charset val="129"/>
      </rPr>
      <t>단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가</t>
    </r>
  </si>
  <si>
    <r>
      <rPr>
        <b/>
        <sz val="9"/>
        <color indexed="8"/>
        <rFont val="맑은 고딕"/>
        <family val="3"/>
        <charset val="129"/>
      </rPr>
      <t>금</t>
    </r>
    <r>
      <rPr>
        <b/>
        <sz val="9"/>
        <color indexed="8"/>
        <rFont val="Arial Narrow"/>
        <family val="2"/>
      </rPr>
      <t xml:space="preserve"> </t>
    </r>
    <r>
      <rPr>
        <b/>
        <sz val="9"/>
        <color indexed="8"/>
        <rFont val="맑은 고딕"/>
        <family val="3"/>
        <charset val="129"/>
      </rPr>
      <t>액</t>
    </r>
  </si>
  <si>
    <r>
      <rPr>
        <b/>
        <sz val="9"/>
        <color indexed="8"/>
        <rFont val="맑은 고딕"/>
        <family val="3"/>
        <charset val="129"/>
      </rPr>
      <t>설계단가</t>
    </r>
    <phoneticPr fontId="3" type="noConversion"/>
  </si>
  <si>
    <r>
      <rPr>
        <b/>
        <sz val="9"/>
        <rFont val="굴림체"/>
        <family val="3"/>
        <charset val="129"/>
      </rPr>
      <t>수량</t>
    </r>
    <r>
      <rPr>
        <b/>
        <sz val="9"/>
        <rFont val="Arial Narrow"/>
        <family val="2"/>
      </rPr>
      <t xml:space="preserve"> </t>
    </r>
    <phoneticPr fontId="3" type="noConversion"/>
  </si>
  <si>
    <r>
      <rPr>
        <b/>
        <sz val="9"/>
        <rFont val="굴림체"/>
        <family val="3"/>
        <charset val="129"/>
      </rPr>
      <t>단가</t>
    </r>
    <phoneticPr fontId="3" type="noConversion"/>
  </si>
  <si>
    <r>
      <rPr>
        <b/>
        <sz val="9"/>
        <rFont val="굴림체"/>
        <family val="3"/>
        <charset val="129"/>
      </rPr>
      <t>금액</t>
    </r>
    <phoneticPr fontId="3" type="noConversion"/>
  </si>
  <si>
    <r>
      <rPr>
        <sz val="9"/>
        <color indexed="8"/>
        <rFont val="맑은 고딕"/>
        <family val="3"/>
        <charset val="129"/>
      </rPr>
      <t>할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증</t>
    </r>
  </si>
  <si>
    <r>
      <rPr>
        <sz val="9"/>
        <color indexed="8"/>
        <rFont val="맑은 고딕"/>
        <family val="3"/>
        <charset val="129"/>
      </rPr>
      <t>화폐변환</t>
    </r>
  </si>
  <si>
    <r>
      <t>OP</t>
    </r>
    <r>
      <rPr>
        <sz val="9"/>
        <color indexed="8"/>
        <rFont val="맑은 고딕"/>
        <family val="3"/>
        <charset val="129"/>
      </rPr>
      <t>값</t>
    </r>
  </si>
  <si>
    <t>EQ</t>
  </si>
  <si>
    <t>LA</t>
  </si>
  <si>
    <t>MA</t>
  </si>
  <si>
    <r>
      <rPr>
        <sz val="9"/>
        <color indexed="8"/>
        <rFont val="맑은 고딕"/>
        <family val="3"/>
        <charset val="129"/>
      </rPr>
      <t>금액계상</t>
    </r>
  </si>
  <si>
    <t>당초</t>
    <phoneticPr fontId="3" type="noConversion"/>
  </si>
  <si>
    <t>변경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</si>
  <si>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</si>
  <si>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</si>
  <si>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r>
      <rPr>
        <b/>
        <sz val="9"/>
        <color rgb="FFFF0000"/>
        <rFont val="굴림체"/>
        <family val="3"/>
        <charset val="129"/>
      </rPr>
      <t>Ⅴ</t>
    </r>
    <r>
      <rPr>
        <b/>
        <sz val="9"/>
        <color rgb="FFFF0000"/>
        <rFont val="Arial Narrow"/>
        <family val="2"/>
      </rPr>
      <t>.</t>
    </r>
    <phoneticPr fontId="3" type="noConversion"/>
  </si>
  <si>
    <t>퇴수관로</t>
    <phoneticPr fontId="3" type="noConversion"/>
  </si>
  <si>
    <r>
      <rPr>
        <sz val="9"/>
        <color rgb="FFFF0000"/>
        <rFont val="맑은 고딕"/>
        <family val="3"/>
        <charset val="129"/>
      </rPr>
      <t>식</t>
    </r>
  </si>
  <si>
    <t>C100</t>
  </si>
  <si>
    <r>
      <rPr>
        <b/>
        <sz val="9"/>
        <rFont val="굴림체"/>
        <family val="3"/>
        <charset val="129"/>
      </rPr>
      <t>Ⅴ</t>
    </r>
    <r>
      <rPr>
        <b/>
        <sz val="9"/>
        <rFont val="Arial Narrow"/>
        <family val="2"/>
      </rPr>
      <t>.</t>
    </r>
    <phoneticPr fontId="3" type="noConversion"/>
  </si>
  <si>
    <t>퇴수관로</t>
    <phoneticPr fontId="3" type="noConversion"/>
  </si>
  <si>
    <r>
      <rPr>
        <sz val="9"/>
        <color indexed="8"/>
        <rFont val="맑은 고딕"/>
        <family val="3"/>
        <charset val="129"/>
      </rPr>
      <t>식</t>
    </r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</si>
  <si>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</si>
  <si>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3.1.토목</t>
    <phoneticPr fontId="3" type="noConversion"/>
  </si>
  <si>
    <r>
      <rPr>
        <sz val="9"/>
        <color rgb="FFFF0000"/>
        <rFont val="맑은 고딕"/>
        <family val="3"/>
        <charset val="129"/>
      </rPr>
      <t>식</t>
    </r>
    <phoneticPr fontId="3" type="noConversion"/>
  </si>
  <si>
    <t>10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</si>
  <si>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</si>
  <si>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r>
      <rPr>
        <sz val="9"/>
        <color indexed="8"/>
        <rFont val="맑은 고딕"/>
        <family val="3"/>
        <charset val="129"/>
      </rPr>
      <t>식</t>
    </r>
    <phoneticPr fontId="3" type="noConversion"/>
  </si>
  <si>
    <t>3.1.1.레미콘</t>
    <phoneticPr fontId="3" type="noConversion"/>
  </si>
  <si>
    <t>20</t>
  </si>
  <si>
    <t>3.1.1.레미콘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</si>
  <si>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</si>
  <si>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레미콘(관급)</t>
    <phoneticPr fontId="3" type="noConversion"/>
  </si>
  <si>
    <t>25-30-150</t>
  </si>
  <si>
    <t>30</t>
  </si>
  <si>
    <t>M-A-00002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</si>
  <si>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</si>
  <si>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레미콘(관급)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</si>
  <si>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</si>
  <si>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25-18-150</t>
  </si>
  <si>
    <t>40</t>
  </si>
  <si>
    <t>M-A-00001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</si>
  <si>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</si>
  <si>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레미콘(관급)</t>
    <phoneticPr fontId="3" type="noConversion"/>
  </si>
  <si>
    <t>조달수수료</t>
    <phoneticPr fontId="3" type="noConversion"/>
  </si>
  <si>
    <r>
      <rPr>
        <sz val="9"/>
        <color rgb="FFFF0000"/>
        <rFont val="맑은 고딕"/>
        <family val="3"/>
        <charset val="129"/>
      </rPr>
      <t>재료비의</t>
    </r>
    <r>
      <rPr>
        <sz val="9"/>
        <color rgb="FFFF0000"/>
        <rFont val="Arial Narrow"/>
        <family val="2"/>
      </rPr>
      <t xml:space="preserve"> 0.54%</t>
    </r>
  </si>
  <si>
    <t>50</t>
  </si>
  <si>
    <t>F</t>
  </si>
  <si>
    <t xml:space="preserve">MA=MA(30,0,40)*0.54/100+(10000-9885)_x000D_
</t>
  </si>
  <si>
    <t>조달수수료</t>
    <phoneticPr fontId="3" type="noConversion"/>
  </si>
  <si>
    <r>
      <rPr>
        <sz val="9"/>
        <color indexed="8"/>
        <rFont val="맑은 고딕"/>
        <family val="3"/>
        <charset val="129"/>
      </rPr>
      <t>재료비의</t>
    </r>
    <r>
      <rPr>
        <sz val="9"/>
        <color indexed="8"/>
        <rFont val="Arial Narrow"/>
        <family val="2"/>
      </rPr>
      <t xml:space="preserve"> 0.54%</t>
    </r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</si>
  <si>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</si>
  <si>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60</t>
  </si>
  <si>
    <t>3.1.2.아스콘</t>
    <phoneticPr fontId="3" type="noConversion"/>
  </si>
  <si>
    <t>70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</si>
  <si>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</si>
  <si>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3.1.2.아스콘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</si>
  <si>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</si>
  <si>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아스콘(표층용)</t>
    <phoneticPr fontId="3" type="noConversion"/>
  </si>
  <si>
    <t>WC-2 (#78)</t>
  </si>
  <si>
    <t>Ton</t>
  </si>
  <si>
    <t>80</t>
  </si>
  <si>
    <t>M-A-00016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</si>
  <si>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</si>
  <si>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아스콘(표층용)</t>
    <phoneticPr fontId="3" type="noConversion"/>
  </si>
  <si>
    <t>아스콘(기층용)</t>
    <phoneticPr fontId="3" type="noConversion"/>
  </si>
  <si>
    <t>BB-2 (#467)</t>
  </si>
  <si>
    <t>90</t>
  </si>
  <si>
    <t>M-A-00017</t>
  </si>
  <si>
    <t>아스콘(기층용)</t>
    <phoneticPr fontId="3" type="noConversion"/>
  </si>
  <si>
    <t>100</t>
  </si>
  <si>
    <t xml:space="preserve">MA=MA(80,0,90)*0.54/100_x000D_
</t>
  </si>
  <si>
    <t>조달수수료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</si>
  <si>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</si>
  <si>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110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</si>
  <si>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</si>
  <si>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3.1.3.이형철근</t>
    <phoneticPr fontId="3" type="noConversion"/>
  </si>
  <si>
    <t>120</t>
  </si>
  <si>
    <t>3.1.3.이형철근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</si>
  <si>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</si>
  <si>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철근콘크리트용봉강</t>
    <phoneticPr fontId="3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</si>
  <si>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HD-13, </t>
    </r>
    <r>
      <rPr>
        <sz val="9"/>
        <color rgb="FFFF0000"/>
        <rFont val="맑은 고딕"/>
        <family val="3"/>
        <charset val="129"/>
      </rPr>
      <t>하치장상차도</t>
    </r>
  </si>
  <si>
    <t>130</t>
  </si>
  <si>
    <t>M301016192016112B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</si>
  <si>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</si>
  <si>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철근콘크리트용봉강</t>
    <phoneticPr fontId="3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</si>
  <si>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HD-13, </t>
    </r>
    <r>
      <rPr>
        <sz val="9"/>
        <color indexed="8"/>
        <rFont val="맑은 고딕"/>
        <family val="3"/>
        <charset val="129"/>
      </rPr>
      <t>하치장상차도</t>
    </r>
  </si>
  <si>
    <t>철근콘크리트용봉강</t>
    <phoneticPr fontId="3" type="noConversion"/>
  </si>
  <si>
    <r>
      <rPr>
        <sz val="9"/>
        <color rgb="FFFF0000"/>
        <rFont val="맑은 고딕"/>
        <family val="3"/>
        <charset val="129"/>
      </rPr>
      <t>이형봉강</t>
    </r>
    <r>
      <rPr>
        <sz val="9"/>
        <color rgb="FFFF0000"/>
        <rFont val="Arial Narrow"/>
        <family val="2"/>
      </rPr>
      <t xml:space="preserve">(SD350/400), HD-16, </t>
    </r>
    <r>
      <rPr>
        <sz val="9"/>
        <color rgb="FFFF0000"/>
        <rFont val="맑은 고딕"/>
        <family val="3"/>
        <charset val="129"/>
      </rPr>
      <t>하치장상차도</t>
    </r>
  </si>
  <si>
    <t>140</t>
  </si>
  <si>
    <t>M301016192016112C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</si>
  <si>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</si>
  <si>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철근콘크리트용봉강</t>
    <phoneticPr fontId="3" type="noConversion"/>
  </si>
  <si>
    <r>
      <rPr>
        <sz val="9"/>
        <color indexed="8"/>
        <rFont val="맑은 고딕"/>
        <family val="3"/>
        <charset val="129"/>
      </rPr>
      <t>이형봉강</t>
    </r>
    <r>
      <rPr>
        <sz val="9"/>
        <color indexed="8"/>
        <rFont val="Arial Narrow"/>
        <family val="2"/>
      </rPr>
      <t xml:space="preserve">(SD350/400), HD-16, </t>
    </r>
    <r>
      <rPr>
        <sz val="9"/>
        <color indexed="8"/>
        <rFont val="맑은 고딕"/>
        <family val="3"/>
        <charset val="129"/>
      </rPr>
      <t>하치장상차도</t>
    </r>
  </si>
  <si>
    <t>조달수수료</t>
    <phoneticPr fontId="3" type="noConversion"/>
  </si>
  <si>
    <t>150</t>
  </si>
  <si>
    <t xml:space="preserve">MA=MA(130,0,140)*0.54/100_x000D_
</t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</si>
  <si>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</si>
  <si>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160</t>
  </si>
  <si>
    <t>3.1.4.DCIP주철관</t>
    <phoneticPr fontId="3" type="noConversion"/>
  </si>
  <si>
    <t>170</t>
  </si>
  <si>
    <t>3.1.4.DCIP주철관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</si>
  <si>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</si>
  <si>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닥타일주철관(D2KC-B)</t>
    <phoneticPr fontId="3" type="noConversion"/>
  </si>
  <si>
    <r>
      <rPr>
        <sz val="9"/>
        <color rgb="FFFF0000"/>
        <rFont val="맑은 고딕"/>
        <family val="3"/>
        <charset val="129"/>
      </rPr>
      <t>본</t>
    </r>
  </si>
  <si>
    <t>180</t>
  </si>
  <si>
    <t>MW30065</t>
  </si>
  <si>
    <t>닥타일주철관(D2KC-B)</t>
    <phoneticPr fontId="3" type="noConversion"/>
  </si>
  <si>
    <r>
      <rPr>
        <sz val="9"/>
        <color indexed="8"/>
        <rFont val="맑은 고딕"/>
        <family val="3"/>
        <charset val="129"/>
      </rPr>
      <t>본</t>
    </r>
  </si>
  <si>
    <t>닥타일주철이형관</t>
    <phoneticPr fontId="3" type="noConversion"/>
  </si>
  <si>
    <r>
      <t>D80</t>
    </r>
    <r>
      <rPr>
        <sz val="9"/>
        <color rgb="FFFF0000"/>
        <rFont val="맑은 고딕"/>
        <family val="3"/>
        <charset val="129"/>
      </rPr>
      <t>∼</t>
    </r>
    <r>
      <rPr>
        <sz val="9"/>
        <color rgb="FFFF0000"/>
        <rFont val="Arial Narrow"/>
        <family val="2"/>
      </rPr>
      <t>D600,</t>
    </r>
    <r>
      <rPr>
        <sz val="9"/>
        <color rgb="FFFF0000"/>
        <rFont val="맑은 고딕"/>
        <family val="3"/>
        <charset val="129"/>
      </rPr>
      <t>에폭시분체도장</t>
    </r>
  </si>
  <si>
    <t>190</t>
  </si>
  <si>
    <t>MW30102</t>
  </si>
  <si>
    <t>닥타일주철이형관</t>
    <phoneticPr fontId="3" type="noConversion"/>
  </si>
  <si>
    <r>
      <t>D80</t>
    </r>
    <r>
      <rPr>
        <sz val="9"/>
        <color indexed="8"/>
        <rFont val="맑은 고딕"/>
        <family val="3"/>
        <charset val="129"/>
      </rPr>
      <t>∼</t>
    </r>
    <r>
      <rPr>
        <sz val="9"/>
        <color indexed="8"/>
        <rFont val="Arial Narrow"/>
        <family val="2"/>
      </rPr>
      <t>D600,</t>
    </r>
    <r>
      <rPr>
        <sz val="9"/>
        <color indexed="8"/>
        <rFont val="맑은 고딕"/>
        <family val="3"/>
        <charset val="129"/>
      </rPr>
      <t>에폭시분체도장</t>
    </r>
  </si>
  <si>
    <t>KP접합부속</t>
    <phoneticPr fontId="3" type="noConversion"/>
  </si>
  <si>
    <t>D600</t>
  </si>
  <si>
    <r>
      <rPr>
        <sz val="9"/>
        <color rgb="FFFF0000"/>
        <rFont val="맑은 고딕"/>
        <family val="3"/>
        <charset val="129"/>
      </rPr>
      <t>조</t>
    </r>
  </si>
  <si>
    <t>200</t>
  </si>
  <si>
    <t>MW30165</t>
  </si>
  <si>
    <r>
      <rPr>
        <sz val="9"/>
        <color indexed="8"/>
        <rFont val="맑은 고딕"/>
        <family val="3"/>
        <charset val="129"/>
      </rPr>
      <t>조</t>
    </r>
  </si>
  <si>
    <t>플랜지접합부속</t>
    <phoneticPr fontId="3" type="noConversion"/>
  </si>
  <si>
    <t>210</t>
  </si>
  <si>
    <t>MS00734</t>
  </si>
  <si>
    <t>플랜지접합부속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</si>
  <si>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</si>
  <si>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조달수수료</t>
    <phoneticPr fontId="3" type="noConversion"/>
  </si>
  <si>
    <t>220</t>
  </si>
  <si>
    <t xml:space="preserve">MA=MA(180,0,210)*0.54/100_x000D_
</t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</si>
  <si>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</si>
  <si>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230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</si>
  <si>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</si>
  <si>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3.2.기계</t>
    <phoneticPr fontId="3" type="noConversion"/>
  </si>
  <si>
    <t>240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</si>
  <si>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</si>
  <si>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3.2.기계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</si>
  <si>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</si>
  <si>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3.2.1.밸브</t>
    <phoneticPr fontId="3" type="noConversion"/>
  </si>
  <si>
    <t>250</t>
  </si>
  <si>
    <t>3.2.1.밸브</t>
    <phoneticPr fontId="3" type="noConversion"/>
  </si>
  <si>
    <t>2M-401역세척수펌프장유입주밸브</t>
    <phoneticPr fontId="3" type="noConversion"/>
  </si>
  <si>
    <r>
      <rPr>
        <sz val="9"/>
        <color rgb="FFFF0000"/>
        <rFont val="맑은 고딕"/>
        <family val="3"/>
        <charset val="129"/>
      </rPr>
      <t>전동</t>
    </r>
    <r>
      <rPr>
        <sz val="9"/>
        <color rgb="FFFF0000"/>
        <rFont val="Arial Narrow"/>
        <family val="2"/>
      </rPr>
      <t>1</t>
    </r>
    <r>
      <rPr>
        <sz val="9"/>
        <color rgb="FFFF0000"/>
        <rFont val="맑은 고딕"/>
        <family val="3"/>
        <charset val="129"/>
      </rPr>
      <t>상식</t>
    </r>
    <r>
      <rPr>
        <sz val="9"/>
        <color rgb="FFFF0000"/>
        <rFont val="Arial Narrow"/>
        <family val="2"/>
      </rPr>
      <t>B.F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(900A, GCD450)</t>
    </r>
  </si>
  <si>
    <r>
      <rPr>
        <sz val="9"/>
        <color rgb="FFFF0000"/>
        <rFont val="맑은 고딕"/>
        <family val="3"/>
        <charset val="129"/>
      </rPr>
      <t>대</t>
    </r>
  </si>
  <si>
    <t>260</t>
  </si>
  <si>
    <t>M7300010000002060</t>
  </si>
  <si>
    <t>2M-401역세척수펌프장유입주밸브</t>
    <phoneticPr fontId="3" type="noConversion"/>
  </si>
  <si>
    <r>
      <rPr>
        <sz val="9"/>
        <color indexed="8"/>
        <rFont val="맑은 고딕"/>
        <family val="3"/>
        <charset val="129"/>
      </rPr>
      <t>전동</t>
    </r>
    <r>
      <rPr>
        <sz val="9"/>
        <color indexed="8"/>
        <rFont val="Arial Narrow"/>
        <family val="2"/>
      </rPr>
      <t>1</t>
    </r>
    <r>
      <rPr>
        <sz val="9"/>
        <color indexed="8"/>
        <rFont val="맑은 고딕"/>
        <family val="3"/>
        <charset val="129"/>
      </rPr>
      <t>상식</t>
    </r>
    <r>
      <rPr>
        <sz val="9"/>
        <color indexed="8"/>
        <rFont val="Arial Narrow"/>
        <family val="2"/>
      </rPr>
      <t>B.F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(900A, GCD450)</t>
    </r>
  </si>
  <si>
    <r>
      <rPr>
        <sz val="9"/>
        <color indexed="8"/>
        <rFont val="맑은 고딕"/>
        <family val="3"/>
        <charset val="129"/>
      </rPr>
      <t>대</t>
    </r>
  </si>
  <si>
    <t>2M-402유입밸브</t>
    <phoneticPr fontId="3" type="noConversion"/>
  </si>
  <si>
    <r>
      <rPr>
        <sz val="9"/>
        <color rgb="FFFF0000"/>
        <rFont val="맑은 고딕"/>
        <family val="3"/>
        <charset val="129"/>
      </rPr>
      <t>수동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게이트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(500A, GCD450)</t>
    </r>
  </si>
  <si>
    <t>270</t>
  </si>
  <si>
    <t>M7300010000002120</t>
  </si>
  <si>
    <t>2M-402유입밸브</t>
    <phoneticPr fontId="3" type="noConversion"/>
  </si>
  <si>
    <r>
      <rPr>
        <sz val="9"/>
        <color indexed="8"/>
        <rFont val="맑은 고딕"/>
        <family val="3"/>
        <charset val="129"/>
      </rPr>
      <t>수동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게이트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(500A, GCD450)</t>
    </r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</si>
  <si>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</si>
  <si>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2M-404체크밸브</t>
    <phoneticPr fontId="3" type="noConversion"/>
  </si>
  <si>
    <r>
      <rPr>
        <sz val="9"/>
        <color rgb="FFFF0000"/>
        <rFont val="맑은 고딕"/>
        <family val="3"/>
        <charset val="129"/>
      </rPr>
      <t>완폐식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역지변</t>
    </r>
    <r>
      <rPr>
        <sz val="9"/>
        <color rgb="FFFF0000"/>
        <rFont val="Arial Narrow"/>
        <family val="2"/>
      </rPr>
      <t>(350A, GCD450)</t>
    </r>
  </si>
  <si>
    <t>280</t>
  </si>
  <si>
    <t>M7300010000002240</t>
  </si>
  <si>
    <t>2M-404체크밸브</t>
    <phoneticPr fontId="3" type="noConversion"/>
  </si>
  <si>
    <r>
      <rPr>
        <sz val="9"/>
        <color indexed="8"/>
        <rFont val="맑은 고딕"/>
        <family val="3"/>
        <charset val="129"/>
      </rPr>
      <t>완폐식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역지변</t>
    </r>
    <r>
      <rPr>
        <sz val="9"/>
        <color indexed="8"/>
        <rFont val="Arial Narrow"/>
        <family val="2"/>
      </rPr>
      <t>(350A, GCD450)</t>
    </r>
  </si>
  <si>
    <t>2M-405토출밸브</t>
    <phoneticPr fontId="3" type="noConversion"/>
  </si>
  <si>
    <r>
      <rPr>
        <sz val="9"/>
        <color rgb="FFFF0000"/>
        <rFont val="맑은 고딕"/>
        <family val="3"/>
        <charset val="129"/>
      </rPr>
      <t>수동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게이트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(350A, GCD450)</t>
    </r>
  </si>
  <si>
    <t>290</t>
  </si>
  <si>
    <t>M7300010000002360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</si>
  <si>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</si>
  <si>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2M-405토출밸브</t>
    <phoneticPr fontId="3" type="noConversion"/>
  </si>
  <si>
    <r>
      <rPr>
        <sz val="9"/>
        <color indexed="8"/>
        <rFont val="맑은 고딕"/>
        <family val="3"/>
        <charset val="129"/>
      </rPr>
      <t>수동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게이트</t>
    </r>
    <r>
      <rPr>
        <sz val="9"/>
        <color indexed="8"/>
        <rFont val="Arial Narrow"/>
        <family val="2"/>
      </rPr>
      <t xml:space="preserve"> 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(350A, GCD450)</t>
    </r>
  </si>
  <si>
    <t>2M-406역세척수펌프장토출주밸브</t>
    <phoneticPr fontId="3" type="noConversion"/>
  </si>
  <si>
    <r>
      <rPr>
        <sz val="9"/>
        <color rgb="FFFF0000"/>
        <rFont val="맑은 고딕"/>
        <family val="3"/>
        <charset val="129"/>
      </rPr>
      <t>전동</t>
    </r>
    <r>
      <rPr>
        <sz val="9"/>
        <color rgb="FFFF0000"/>
        <rFont val="Arial Narrow"/>
        <family val="2"/>
      </rPr>
      <t>1</t>
    </r>
    <r>
      <rPr>
        <sz val="9"/>
        <color rgb="FFFF0000"/>
        <rFont val="맑은 고딕"/>
        <family val="3"/>
        <charset val="129"/>
      </rPr>
      <t>상식</t>
    </r>
    <r>
      <rPr>
        <sz val="9"/>
        <color rgb="FFFF0000"/>
        <rFont val="Arial Narrow"/>
        <family val="2"/>
      </rPr>
      <t>B.F</t>
    </r>
    <r>
      <rPr>
        <sz val="9"/>
        <color rgb="FFFF0000"/>
        <rFont val="맑은 고딕"/>
        <family val="3"/>
        <charset val="129"/>
      </rPr>
      <t>밸브</t>
    </r>
    <r>
      <rPr>
        <sz val="9"/>
        <color rgb="FFFF0000"/>
        <rFont val="Arial Narrow"/>
        <family val="2"/>
      </rPr>
      <t>(600A, GCD450)</t>
    </r>
  </si>
  <si>
    <t>300</t>
  </si>
  <si>
    <t>M7300010000002420</t>
  </si>
  <si>
    <t>2M-406역세척수펌프장토출주밸브</t>
    <phoneticPr fontId="3" type="noConversion"/>
  </si>
  <si>
    <r>
      <rPr>
        <sz val="9"/>
        <color indexed="8"/>
        <rFont val="맑은 고딕"/>
        <family val="3"/>
        <charset val="129"/>
      </rPr>
      <t>전동</t>
    </r>
    <r>
      <rPr>
        <sz val="9"/>
        <color indexed="8"/>
        <rFont val="Arial Narrow"/>
        <family val="2"/>
      </rPr>
      <t>1</t>
    </r>
    <r>
      <rPr>
        <sz val="9"/>
        <color indexed="8"/>
        <rFont val="맑은 고딕"/>
        <family val="3"/>
        <charset val="129"/>
      </rPr>
      <t>상식</t>
    </r>
    <r>
      <rPr>
        <sz val="9"/>
        <color indexed="8"/>
        <rFont val="Arial Narrow"/>
        <family val="2"/>
      </rPr>
      <t>B.F</t>
    </r>
    <r>
      <rPr>
        <sz val="9"/>
        <color indexed="8"/>
        <rFont val="맑은 고딕"/>
        <family val="3"/>
        <charset val="129"/>
      </rPr>
      <t>밸브</t>
    </r>
    <r>
      <rPr>
        <sz val="9"/>
        <color indexed="8"/>
        <rFont val="Arial Narrow"/>
        <family val="2"/>
      </rPr>
      <t>(600A, GCD450)</t>
    </r>
  </si>
  <si>
    <t>조달수수료(밸브)</t>
    <phoneticPr fontId="3" type="noConversion"/>
  </si>
  <si>
    <r>
      <rPr>
        <sz val="9"/>
        <color rgb="FFFF0000"/>
        <rFont val="맑은 고딕"/>
        <family val="3"/>
        <charset val="129"/>
      </rPr>
      <t>총액기준</t>
    </r>
  </si>
  <si>
    <t>310</t>
  </si>
  <si>
    <t>M7320010000002090</t>
  </si>
  <si>
    <t>조달수수료(밸브)</t>
    <phoneticPr fontId="3" type="noConversion"/>
  </si>
  <si>
    <r>
      <rPr>
        <sz val="9"/>
        <color indexed="8"/>
        <rFont val="맑은 고딕"/>
        <family val="3"/>
        <charset val="129"/>
      </rPr>
      <t>총액기준</t>
    </r>
  </si>
  <si>
    <t>380</t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</si>
  <si>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</si>
  <si>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t>3.2.2.육상및수중펌프</t>
    <phoneticPr fontId="3" type="noConversion"/>
  </si>
  <si>
    <t>390</t>
  </si>
  <si>
    <t>3.2.2.육상및수중펌프</t>
    <phoneticPr fontId="3" type="noConversion"/>
  </si>
  <si>
    <r>
      <rPr>
        <sz val="9"/>
        <color indexed="8"/>
        <rFont val="맑은 고딕"/>
        <family val="3"/>
        <charset val="129"/>
      </rPr>
      <t>식</t>
    </r>
    <phoneticPr fontId="3" type="noConversion"/>
  </si>
  <si>
    <t>2M-403역세척수펌프</t>
    <phoneticPr fontId="3" type="noConversion"/>
  </si>
  <si>
    <r>
      <t>11</t>
    </r>
    <r>
      <rPr>
        <sz val="9"/>
        <color rgb="FFFF0000"/>
        <rFont val="맑은 고딕"/>
        <family val="3"/>
        <charset val="129"/>
      </rPr>
      <t>㎥</t>
    </r>
    <r>
      <rPr>
        <sz val="9"/>
        <color rgb="FFFF0000"/>
        <rFont val="Arial Narrow"/>
        <family val="2"/>
      </rPr>
      <t xml:space="preserve">/min x 10mH, 30kW, </t>
    </r>
    <r>
      <rPr>
        <sz val="9"/>
        <color rgb="FFFF0000"/>
        <rFont val="맑은 고딕"/>
        <family val="3"/>
        <charset val="129"/>
      </rPr>
      <t>인라인</t>
    </r>
  </si>
  <si>
    <t>400</t>
  </si>
  <si>
    <t>M7300010000002180</t>
  </si>
  <si>
    <t>2M-403역세척수펌프</t>
    <phoneticPr fontId="3" type="noConversion"/>
  </si>
  <si>
    <r>
      <t>11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 xml:space="preserve">/min x 10mH, 30kW, </t>
    </r>
    <r>
      <rPr>
        <sz val="9"/>
        <color indexed="8"/>
        <rFont val="맑은 고딕"/>
        <family val="3"/>
        <charset val="129"/>
      </rPr>
      <t>인라인</t>
    </r>
  </si>
  <si>
    <t>2M-407비상배수펌프</t>
    <phoneticPr fontId="3" type="noConversion"/>
  </si>
  <si>
    <r>
      <t>2.0</t>
    </r>
    <r>
      <rPr>
        <sz val="9"/>
        <color rgb="FFFF0000"/>
        <rFont val="맑은 고딕"/>
        <family val="3"/>
        <charset val="129"/>
      </rPr>
      <t>㎥</t>
    </r>
    <r>
      <rPr>
        <sz val="9"/>
        <color rgb="FFFF0000"/>
        <rFont val="Arial Narrow"/>
        <family val="2"/>
      </rPr>
      <t xml:space="preserve">/min x 10mH, 11kW, </t>
    </r>
    <r>
      <rPr>
        <sz val="9"/>
        <color rgb="FFFF0000"/>
        <rFont val="맑은 고딕"/>
        <family val="3"/>
        <charset val="129"/>
      </rPr>
      <t>수중</t>
    </r>
  </si>
  <si>
    <t>410</t>
  </si>
  <si>
    <t>M7300010000002540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</si>
  <si>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</si>
  <si>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r>
      <t>2.0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 xml:space="preserve">/min x 10mH, 11kW, </t>
    </r>
    <r>
      <rPr>
        <sz val="9"/>
        <color indexed="8"/>
        <rFont val="맑은 고딕"/>
        <family val="3"/>
        <charset val="129"/>
      </rPr>
      <t>수중</t>
    </r>
  </si>
  <si>
    <t>2M-408바닥배수펌프</t>
    <phoneticPr fontId="3" type="noConversion"/>
  </si>
  <si>
    <r>
      <t>0.15</t>
    </r>
    <r>
      <rPr>
        <sz val="9"/>
        <color rgb="FFFF0000"/>
        <rFont val="맑은 고딕"/>
        <family val="3"/>
        <charset val="129"/>
      </rPr>
      <t>㎥</t>
    </r>
    <r>
      <rPr>
        <sz val="9"/>
        <color rgb="FFFF0000"/>
        <rFont val="Arial Narrow"/>
        <family val="2"/>
      </rPr>
      <t xml:space="preserve">/min x 10mH, 0.75kW, </t>
    </r>
    <r>
      <rPr>
        <sz val="9"/>
        <color rgb="FFFF0000"/>
        <rFont val="맑은 고딕"/>
        <family val="3"/>
        <charset val="129"/>
      </rPr>
      <t>수중</t>
    </r>
  </si>
  <si>
    <t>420</t>
  </si>
  <si>
    <t>M7300010000002600</t>
  </si>
  <si>
    <t>2M-408바닥배수펌프</t>
    <phoneticPr fontId="3" type="noConversion"/>
  </si>
  <si>
    <r>
      <t>0.15</t>
    </r>
    <r>
      <rPr>
        <sz val="9"/>
        <color indexed="8"/>
        <rFont val="맑은 고딕"/>
        <family val="3"/>
        <charset val="129"/>
      </rPr>
      <t>㎥</t>
    </r>
    <r>
      <rPr>
        <sz val="9"/>
        <color indexed="8"/>
        <rFont val="Arial Narrow"/>
        <family val="2"/>
      </rPr>
      <t xml:space="preserve">/min x 10mH, 0.75kW, </t>
    </r>
    <r>
      <rPr>
        <sz val="9"/>
        <color indexed="8"/>
        <rFont val="맑은 고딕"/>
        <family val="3"/>
        <charset val="129"/>
      </rPr>
      <t>수중</t>
    </r>
  </si>
  <si>
    <t>부가세(육상및수중펌프)</t>
    <phoneticPr fontId="3" type="noConversion"/>
  </si>
  <si>
    <r>
      <rPr>
        <sz val="9"/>
        <color rgb="FFFF0000"/>
        <rFont val="맑은 고딕"/>
        <family val="3"/>
        <charset val="129"/>
      </rPr>
      <t>자재비의</t>
    </r>
    <r>
      <rPr>
        <sz val="9"/>
        <color rgb="FFFF0000"/>
        <rFont val="Arial Narrow"/>
        <family val="2"/>
      </rPr>
      <t xml:space="preserve"> 10%</t>
    </r>
  </si>
  <si>
    <t>430</t>
  </si>
  <si>
    <t>M7320010000002150</t>
  </si>
  <si>
    <r>
      <rPr>
        <sz val="9"/>
        <color indexed="8"/>
        <rFont val="맑은 고딕"/>
        <family val="3"/>
        <charset val="129"/>
      </rPr>
      <t>자재비의</t>
    </r>
    <r>
      <rPr>
        <sz val="9"/>
        <color indexed="8"/>
        <rFont val="Arial Narrow"/>
        <family val="2"/>
      </rPr>
      <t xml:space="preserve"> 10%</t>
    </r>
  </si>
  <si>
    <t>조달수수료(육상및수중펌프)</t>
    <phoneticPr fontId="3" type="noConversion"/>
  </si>
  <si>
    <t>440</t>
  </si>
  <si>
    <t>M7320010000002180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</si>
  <si>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</si>
  <si>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조달수수료(육상및수중펌프)</t>
    <phoneticPr fontId="3" type="noConversion"/>
  </si>
  <si>
    <r>
      <rPr>
        <sz val="9"/>
        <color rgb="FFFF0000"/>
        <rFont val="맑은 고딕"/>
        <family val="3"/>
        <charset val="129"/>
      </rPr>
      <t>당초</t>
    </r>
    <phoneticPr fontId="3" type="noConversion"/>
  </si>
  <si>
    <r>
      <t>3.2.3.</t>
    </r>
    <r>
      <rPr>
        <sz val="9"/>
        <color rgb="FFFF0000"/>
        <rFont val="돋움"/>
        <family val="3"/>
        <charset val="129"/>
      </rPr>
      <t>펌프배관실</t>
    </r>
    <r>
      <rPr>
        <sz val="9"/>
        <color rgb="FFFF0000"/>
        <rFont val="Arial Narrow"/>
        <family val="2"/>
      </rPr>
      <t xml:space="preserve"> </t>
    </r>
    <r>
      <rPr>
        <sz val="9"/>
        <color rgb="FFFF0000"/>
        <rFont val="돋움"/>
        <family val="3"/>
        <charset val="129"/>
      </rPr>
      <t>자재</t>
    </r>
    <phoneticPr fontId="3" type="noConversion"/>
  </si>
  <si>
    <t>식</t>
    <phoneticPr fontId="3" type="noConversion"/>
  </si>
  <si>
    <t>3300</t>
  </si>
  <si>
    <r>
      <rPr>
        <sz val="9"/>
        <color indexed="8"/>
        <rFont val="맑은 고딕"/>
        <family val="3"/>
        <charset val="129"/>
      </rPr>
      <t>변경</t>
    </r>
    <phoneticPr fontId="3" type="noConversion"/>
  </si>
  <si>
    <t>강관(SP,F12/7T),직관</t>
    <phoneticPr fontId="3" type="noConversion"/>
  </si>
  <si>
    <t>D800, L=2.30m</t>
  </si>
  <si>
    <t>개</t>
    <phoneticPr fontId="3" type="noConversion"/>
  </si>
  <si>
    <t>3320</t>
  </si>
  <si>
    <t>MZC001</t>
  </si>
  <si>
    <t>강관(SP,F12/7T),직관</t>
    <phoneticPr fontId="3" type="noConversion"/>
  </si>
  <si>
    <t>D800, L=0.80m</t>
  </si>
  <si>
    <t>3330</t>
  </si>
  <si>
    <t>MZC002</t>
  </si>
  <si>
    <t>D800, L=5.10m</t>
  </si>
  <si>
    <t>3340</t>
  </si>
  <si>
    <t>MZC003</t>
  </si>
  <si>
    <t>강관(SP,F12/7T),직관</t>
    <phoneticPr fontId="3" type="noConversion"/>
  </si>
  <si>
    <t>D800, L=3.40m</t>
  </si>
  <si>
    <t>3350</t>
  </si>
  <si>
    <t>MZC004</t>
  </si>
  <si>
    <t>강관(SP,F12/7T),직관</t>
    <phoneticPr fontId="3" type="noConversion"/>
  </si>
  <si>
    <t>D800, L=0.50m</t>
  </si>
  <si>
    <t>3360</t>
  </si>
  <si>
    <t>MZC005</t>
  </si>
  <si>
    <t>3370</t>
  </si>
  <si>
    <t>MZC006</t>
  </si>
  <si>
    <t>강관:SP,F12(T형관)(7t)</t>
    <phoneticPr fontId="3" type="noConversion"/>
  </si>
  <si>
    <t>D800, T800x800</t>
  </si>
  <si>
    <t>3500</t>
  </si>
  <si>
    <t>MZC015</t>
  </si>
  <si>
    <t>강관:SP,F12(곡관)(7t)</t>
    <phoneticPr fontId="3" type="noConversion"/>
  </si>
  <si>
    <r>
      <t xml:space="preserve">D800 x 45º </t>
    </r>
    <r>
      <rPr>
        <sz val="9"/>
        <color rgb="FFFF0000"/>
        <rFont val="맑은 고딕"/>
        <family val="3"/>
        <charset val="129"/>
      </rPr>
      <t>곡관</t>
    </r>
  </si>
  <si>
    <t>3510</t>
  </si>
  <si>
    <t>MZC016</t>
  </si>
  <si>
    <r>
      <t xml:space="preserve">D800 x 45º </t>
    </r>
    <r>
      <rPr>
        <sz val="9"/>
        <color indexed="8"/>
        <rFont val="맑은 고딕"/>
        <family val="3"/>
        <charset val="129"/>
      </rPr>
      <t>곡관</t>
    </r>
  </si>
  <si>
    <t>강관:SP,F12(엘보우)(7t)</t>
    <phoneticPr fontId="3" type="noConversion"/>
  </si>
  <si>
    <r>
      <t xml:space="preserve">D800 x 90º </t>
    </r>
    <r>
      <rPr>
        <sz val="9"/>
        <color rgb="FFFF0000"/>
        <rFont val="맑은 고딕"/>
        <family val="3"/>
        <charset val="129"/>
      </rPr>
      <t>곡관</t>
    </r>
  </si>
  <si>
    <t>3520</t>
  </si>
  <si>
    <t>MZC017</t>
  </si>
  <si>
    <r>
      <t xml:space="preserve">D800 x 90º </t>
    </r>
    <r>
      <rPr>
        <sz val="9"/>
        <color indexed="8"/>
        <rFont val="맑은 고딕"/>
        <family val="3"/>
        <charset val="129"/>
      </rPr>
      <t>곡관</t>
    </r>
  </si>
  <si>
    <t>조달수수료</t>
    <phoneticPr fontId="3" type="noConversion"/>
  </si>
  <si>
    <t>수량</t>
  </si>
  <si>
    <t>유통물가</t>
    <phoneticPr fontId="3" type="noConversion"/>
  </si>
  <si>
    <t>물가자료</t>
    <phoneticPr fontId="3" type="noConversion"/>
  </si>
  <si>
    <t>협의율 적용
(94.3%)</t>
    <phoneticPr fontId="3" type="noConversion"/>
  </si>
  <si>
    <t>견적가</t>
    <phoneticPr fontId="3" type="noConversion"/>
  </si>
  <si>
    <t>견적가</t>
    <phoneticPr fontId="3" type="noConversion"/>
  </si>
  <si>
    <t>견적가</t>
    <phoneticPr fontId="3" type="noConversion"/>
  </si>
  <si>
    <t>배기용 루프팬</t>
  </si>
  <si>
    <t>ø600mm</t>
    <phoneticPr fontId="3" type="noConversion"/>
  </si>
  <si>
    <t>ø500mm-3⏀380V</t>
  </si>
  <si>
    <t>EA</t>
    <phoneticPr fontId="3" type="noConversion"/>
  </si>
  <si>
    <t>EA</t>
    <phoneticPr fontId="3" type="noConversion"/>
  </si>
  <si>
    <t>가) 재료비</t>
    <phoneticPr fontId="3" type="noConversion"/>
  </si>
  <si>
    <t>나) 노무비</t>
    <phoneticPr fontId="3" type="noConversion"/>
  </si>
  <si>
    <t>다) 경비</t>
    <phoneticPr fontId="3" type="noConversion"/>
  </si>
  <si>
    <t>토목표준품셈 6-2-2</t>
    <phoneticPr fontId="3" type="noConversion"/>
  </si>
  <si>
    <t>보통인부</t>
    <phoneticPr fontId="3" type="noConversion"/>
  </si>
  <si>
    <t>크레인 타이어</t>
    <phoneticPr fontId="3" type="noConversion"/>
  </si>
  <si>
    <t>10ton</t>
    <phoneticPr fontId="3" type="noConversion"/>
  </si>
  <si>
    <t>1일당</t>
    <phoneticPr fontId="3" type="noConversion"/>
  </si>
  <si>
    <t>배관공(수도)</t>
    <phoneticPr fontId="3" type="noConversion"/>
  </si>
  <si>
    <t>인</t>
    <phoneticPr fontId="3" type="noConversion"/>
  </si>
  <si>
    <t>÷</t>
    <phoneticPr fontId="3" type="noConversion"/>
  </si>
  <si>
    <t>=</t>
    <phoneticPr fontId="3" type="noConversion"/>
  </si>
  <si>
    <t>인</t>
    <phoneticPr fontId="3" type="noConversion"/>
  </si>
  <si>
    <t>보통인부</t>
    <phoneticPr fontId="3" type="noConversion"/>
  </si>
  <si>
    <t>배관공(수도)</t>
    <phoneticPr fontId="3" type="noConversion"/>
  </si>
  <si>
    <t>보통인부</t>
    <phoneticPr fontId="3" type="noConversion"/>
  </si>
  <si>
    <t>인</t>
    <phoneticPr fontId="3" type="noConversion"/>
  </si>
  <si>
    <t>양중장비(크레인 타이어)</t>
    <phoneticPr fontId="3" type="noConversion"/>
  </si>
  <si>
    <t>공구손료 및 경장비(3%)</t>
    <phoneticPr fontId="3" type="noConversion"/>
  </si>
  <si>
    <t>라) 할증(이탈방지 앞륜을 사용하여 접합할 경우 30%가산)</t>
    <phoneticPr fontId="3" type="noConversion"/>
  </si>
  <si>
    <t>할증(30%, 재료비)</t>
    <phoneticPr fontId="3" type="noConversion"/>
  </si>
  <si>
    <t>할증(30%, 노무비)</t>
    <phoneticPr fontId="3" type="noConversion"/>
  </si>
  <si>
    <t>할증(30%, 경비)</t>
    <phoneticPr fontId="3" type="noConversion"/>
  </si>
  <si>
    <t>양중장비</t>
    <phoneticPr fontId="3" type="noConversion"/>
  </si>
  <si>
    <t>대</t>
    <phoneticPr fontId="3" type="noConversion"/>
  </si>
  <si>
    <t>대</t>
    <phoneticPr fontId="3" type="noConversion"/>
  </si>
  <si>
    <t>본당</t>
    <phoneticPr fontId="3" type="noConversion"/>
  </si>
  <si>
    <t>대</t>
    <phoneticPr fontId="3" type="noConversion"/>
  </si>
  <si>
    <t>1. KP 매커니컬 접합 및 부설 D500</t>
    <phoneticPr fontId="3" type="noConversion"/>
  </si>
  <si>
    <t>개소</t>
    <phoneticPr fontId="3" type="noConversion"/>
  </si>
  <si>
    <t>개소</t>
    <phoneticPr fontId="3" type="noConversion"/>
  </si>
  <si>
    <t>신규단가</t>
    <phoneticPr fontId="3" type="noConversion"/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</si>
  <si>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</si>
  <si>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3회</t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</si>
  <si>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</si>
  <si>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신규단가</t>
    <phoneticPr fontId="3" type="noConversion"/>
  </si>
  <si>
    <t>기존단가</t>
    <phoneticPr fontId="3" type="noConversion"/>
  </si>
  <si>
    <t>φ500</t>
    <phoneticPr fontId="3" type="noConversion"/>
  </si>
  <si>
    <t>관로공</t>
    <phoneticPr fontId="3" type="noConversion"/>
  </si>
  <si>
    <t>주철관접합및부설</t>
    <phoneticPr fontId="3" type="noConversion"/>
  </si>
  <si>
    <t>플랜지망</t>
  </si>
  <si>
    <t>주철이형관운반</t>
  </si>
  <si>
    <t>ton</t>
    <phoneticPr fontId="3" type="noConversion"/>
  </si>
  <si>
    <t>주철이형관운반</t>
    <phoneticPr fontId="3" type="noConversion"/>
  </si>
  <si>
    <t>주철이형관운반</t>
    <phoneticPr fontId="3" type="noConversion"/>
  </si>
  <si>
    <t>ø500mm</t>
  </si>
  <si>
    <t>식</t>
    <phoneticPr fontId="3" type="noConversion"/>
  </si>
  <si>
    <t>2악단관</t>
  </si>
  <si>
    <t>2악곡관</t>
  </si>
  <si>
    <t>단관용 플랜지</t>
  </si>
  <si>
    <t>플랜지 접합부속</t>
  </si>
  <si>
    <t>ø600mm*1.5m</t>
  </si>
  <si>
    <t>ø600mm*2.5m</t>
  </si>
  <si>
    <t>ø600mm*45˚</t>
  </si>
  <si>
    <t>ø600mm*90˚</t>
  </si>
  <si>
    <t>ø500mm*90˚</t>
  </si>
  <si>
    <t>ø500mm*1.5m</t>
  </si>
  <si>
    <t>ø500mm*3.5m</t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</si>
  <si>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</si>
  <si>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신규단가</t>
    <phoneticPr fontId="3" type="noConversion"/>
  </si>
  <si>
    <t>1-1-8.</t>
  </si>
  <si>
    <t>포충기 설치</t>
  </si>
  <si>
    <t>포충기</t>
  </si>
  <si>
    <t>전격살충기</t>
  </si>
  <si>
    <t>1.8.7.</t>
  </si>
  <si>
    <t>흡기-배기 배관자재</t>
  </si>
  <si>
    <t>φ500</t>
    <phoneticPr fontId="3" type="noConversion"/>
  </si>
  <si>
    <t>ø500mm</t>
    <phoneticPr fontId="3" type="noConversion"/>
  </si>
  <si>
    <t>ø500mm</t>
    <phoneticPr fontId="3" type="noConversion"/>
  </si>
  <si>
    <t>부가세제외</t>
    <phoneticPr fontId="3" type="noConversion"/>
  </si>
  <si>
    <t>활성탄흡착지동</t>
    <phoneticPr fontId="3" type="noConversion"/>
  </si>
  <si>
    <t>활성탄흡착지동</t>
    <phoneticPr fontId="3" type="noConversion"/>
  </si>
  <si>
    <t>총 괄 공 사 원 가 계 산 서</t>
    <phoneticPr fontId="3" type="noConversion"/>
  </si>
  <si>
    <r>
      <rPr>
        <b/>
        <sz val="9"/>
        <color indexed="10"/>
        <rFont val="돋움"/>
        <family val="3"/>
        <charset val="129"/>
      </rPr>
      <t>직접공사비</t>
    </r>
    <r>
      <rPr>
        <b/>
        <sz val="9"/>
        <color indexed="10"/>
        <rFont val="Arial Narrow"/>
        <family val="2"/>
      </rPr>
      <t xml:space="preserve"> </t>
    </r>
    <r>
      <rPr>
        <b/>
        <sz val="9"/>
        <color indexed="10"/>
        <rFont val="돋움"/>
        <family val="3"/>
        <charset val="129"/>
      </rPr>
      <t>계</t>
    </r>
    <phoneticPr fontId="3" type="noConversion"/>
  </si>
  <si>
    <r>
      <rPr>
        <b/>
        <sz val="9"/>
        <rFont val="굴림체"/>
        <family val="3"/>
        <charset val="129"/>
      </rPr>
      <t>직접공사비</t>
    </r>
    <r>
      <rPr>
        <b/>
        <sz val="9"/>
        <rFont val="Arial Narrow"/>
        <family val="2"/>
      </rPr>
      <t xml:space="preserve"> </t>
    </r>
    <r>
      <rPr>
        <b/>
        <sz val="9"/>
        <rFont val="굴림체"/>
        <family val="3"/>
        <charset val="129"/>
      </rPr>
      <t>계</t>
    </r>
    <phoneticPr fontId="3" type="noConversion"/>
  </si>
  <si>
    <t>특별인부</t>
    <phoneticPr fontId="3" type="noConversion"/>
  </si>
  <si>
    <t>토목표준품셈 6-7-2</t>
    <phoneticPr fontId="3" type="noConversion"/>
  </si>
  <si>
    <t>특별인부</t>
    <phoneticPr fontId="3" type="noConversion"/>
  </si>
  <si>
    <t>보통인부</t>
    <phoneticPr fontId="3" type="noConversion"/>
  </si>
  <si>
    <t>1. 조립식 PC맨홀 설치 D1800,하부구체+상판</t>
    <phoneticPr fontId="3" type="noConversion"/>
  </si>
  <si>
    <t>D1800,하부구체+상판</t>
  </si>
  <si>
    <t>D1800,하부구체+상판(개당)</t>
    <phoneticPr fontId="3" type="noConversion"/>
  </si>
  <si>
    <t>라) 크레인 타이어 10ton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</si>
  <si>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</si>
  <si>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</si>
  <si>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</si>
  <si>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협의율 적용((100+88.604)/2=94.30%)</t>
  </si>
  <si>
    <t>1. 조립식 PC맨홀 설치 D1800,연직구체</t>
    <phoneticPr fontId="3" type="noConversion"/>
  </si>
  <si>
    <t>D1800,연직구체(개당)</t>
    <phoneticPr fontId="3" type="noConversion"/>
  </si>
  <si>
    <t>D1800,하부구체+상판</t>
    <phoneticPr fontId="3" type="noConversion"/>
  </si>
  <si>
    <t>조립식PC맨홀설치</t>
    <phoneticPr fontId="3" type="noConversion"/>
  </si>
  <si>
    <t>개</t>
    <phoneticPr fontId="3" type="noConversion"/>
  </si>
  <si>
    <t>D1800,연직구체</t>
  </si>
  <si>
    <t>D1800,연직구체</t>
    <phoneticPr fontId="3" type="noConversion"/>
  </si>
  <si>
    <r>
      <t>(D1500,</t>
    </r>
    <r>
      <rPr>
        <sz val="9"/>
        <rFont val="굴림체"/>
        <family val="3"/>
        <charset val="129"/>
      </rPr>
      <t>연직구체</t>
    </r>
    <r>
      <rPr>
        <sz val="9"/>
        <rFont val="Arial Narrow"/>
        <family val="2"/>
      </rPr>
      <t>)</t>
    </r>
    <phoneticPr fontId="3" type="noConversion"/>
  </si>
  <si>
    <r>
      <t>3</t>
    </r>
    <r>
      <rPr>
        <sz val="9"/>
        <color indexed="10"/>
        <rFont val="돋움"/>
        <family val="3"/>
        <charset val="129"/>
      </rPr>
      <t>회</t>
    </r>
    <phoneticPr fontId="3" type="noConversion"/>
  </si>
  <si>
    <t>신규단가</t>
    <phoneticPr fontId="3" type="noConversion"/>
  </si>
  <si>
    <t>흄관절단 D350</t>
    <phoneticPr fontId="3" type="noConversion"/>
  </si>
  <si>
    <t>토목표준품셈 6-6-3</t>
    <phoneticPr fontId="3" type="noConversion"/>
  </si>
  <si>
    <t>1. 흄관 절단 D350</t>
    <phoneticPr fontId="3" type="noConversion"/>
  </si>
  <si>
    <t>배관공(수도)</t>
    <phoneticPr fontId="3" type="noConversion"/>
  </si>
  <si>
    <t>%</t>
    <phoneticPr fontId="3" type="noConversion"/>
  </si>
  <si>
    <t>잡재료비(인력품의 6%)</t>
    <phoneticPr fontId="3" type="noConversion"/>
  </si>
  <si>
    <t>공구손료(인력품의 6%)</t>
    <phoneticPr fontId="3" type="noConversion"/>
  </si>
  <si>
    <t>%</t>
    <phoneticPr fontId="3" type="noConversion"/>
  </si>
  <si>
    <t>라) 절단기 손료</t>
    <phoneticPr fontId="3" type="noConversion"/>
  </si>
  <si>
    <t>절단기</t>
    <phoneticPr fontId="3" type="noConversion"/>
  </si>
  <si>
    <t>손료</t>
    <phoneticPr fontId="3" type="noConversion"/>
  </si>
  <si>
    <t>1. 크레인 타이어</t>
    <phoneticPr fontId="3" type="noConversion"/>
  </si>
  <si>
    <t>1. 절단기</t>
    <phoneticPr fontId="3" type="noConversion"/>
  </si>
  <si>
    <t>1. 흄관 절단 D400</t>
    <phoneticPr fontId="3" type="noConversion"/>
  </si>
  <si>
    <t>흄관절단 D400</t>
    <phoneticPr fontId="3" type="noConversion"/>
  </si>
  <si>
    <t>1. 흄관 절단 D600</t>
    <phoneticPr fontId="3" type="noConversion"/>
  </si>
  <si>
    <t>흄관절단 D600</t>
    <phoneticPr fontId="3" type="noConversion"/>
  </si>
  <si>
    <t>1. 흄관 절단 D700</t>
    <phoneticPr fontId="3" type="noConversion"/>
  </si>
  <si>
    <t>흄관절단 D700</t>
    <phoneticPr fontId="3" type="noConversion"/>
  </si>
  <si>
    <t>1. 흄관 절단 D900</t>
    <phoneticPr fontId="3" type="noConversion"/>
  </si>
  <si>
    <t>흄관절단 D900</t>
    <phoneticPr fontId="3" type="noConversion"/>
  </si>
  <si>
    <t>신규단가</t>
    <phoneticPr fontId="3" type="noConversion"/>
  </si>
  <si>
    <t>관급자재</t>
  </si>
  <si>
    <t>관급자재</t>
    <phoneticPr fontId="3" type="noConversion"/>
  </si>
  <si>
    <t>&lt; 당초내역적용오류</t>
    <phoneticPr fontId="3" type="noConversion"/>
  </si>
  <si>
    <t>조립식PC맨홀,1호</t>
  </si>
  <si>
    <t>조립식PC맨홀,2호</t>
  </si>
  <si>
    <t>조립식PC맨홀,4호</t>
  </si>
  <si>
    <t>고무링</t>
  </si>
  <si>
    <t>ㅊ</t>
    <phoneticPr fontId="3" type="noConversion"/>
  </si>
  <si>
    <t>1. 맨홀 천공</t>
    <phoneticPr fontId="3" type="noConversion"/>
  </si>
  <si>
    <t>토목표준품셈 9-3-2</t>
    <phoneticPr fontId="3" type="noConversion"/>
  </si>
  <si>
    <t>배관을 위한 구멍뚫기 150mm</t>
    <phoneticPr fontId="3" type="noConversion"/>
  </si>
  <si>
    <t>공구손료(인력품의 2%)</t>
    <phoneticPr fontId="3" type="noConversion"/>
  </si>
  <si>
    <t>착암공</t>
    <phoneticPr fontId="3" type="noConversion"/>
  </si>
  <si>
    <t>보통인부</t>
    <phoneticPr fontId="3" type="noConversion"/>
  </si>
  <si>
    <t>착암공</t>
    <phoneticPr fontId="3" type="noConversion"/>
  </si>
  <si>
    <t>코어드릴비트(1개당 17m 천공)</t>
    <phoneticPr fontId="3" type="noConversion"/>
  </si>
  <si>
    <t>242,000 * (0.250/1.0)m / 17m = 0.0147</t>
    <phoneticPr fontId="3" type="noConversion"/>
  </si>
  <si>
    <t>실 정 보 고 내 역 서</t>
    <phoneticPr fontId="3" type="noConversion"/>
  </si>
  <si>
    <t>물가변동 (1회) 변경 원가계산서</t>
    <phoneticPr fontId="3" type="noConversion"/>
  </si>
  <si>
    <t>물가변동(1회) 변경 내역서</t>
    <phoneticPr fontId="3" type="noConversion"/>
  </si>
  <si>
    <t>물가변동 (2회) 변경 원가계산서</t>
    <phoneticPr fontId="3" type="noConversion"/>
  </si>
  <si>
    <t>물가변동(2회) 변경 내역서</t>
    <phoneticPr fontId="3" type="noConversion"/>
  </si>
  <si>
    <t>관급자재 맨홀 비교표</t>
    <phoneticPr fontId="111" type="noConversion"/>
  </si>
  <si>
    <t>맨홀명</t>
    <phoneticPr fontId="111" type="noConversion"/>
  </si>
  <si>
    <t>접합관경</t>
    <phoneticPr fontId="111" type="noConversion"/>
  </si>
  <si>
    <t>높이</t>
    <phoneticPr fontId="111" type="noConversion"/>
  </si>
  <si>
    <t>맨홀 높이</t>
    <phoneticPr fontId="111" type="noConversion"/>
  </si>
  <si>
    <t>상부구체</t>
    <phoneticPr fontId="111" type="noConversion"/>
  </si>
  <si>
    <t>연직구체</t>
    <phoneticPr fontId="111" type="noConversion"/>
  </si>
  <si>
    <t>하부구체
(하부슬라브
미포함)</t>
    <phoneticPr fontId="111" type="noConversion"/>
  </si>
  <si>
    <t>구       분</t>
    <phoneticPr fontId="111" type="noConversion"/>
  </si>
  <si>
    <t>설계(내역서)</t>
    <phoneticPr fontId="111" type="noConversion"/>
  </si>
  <si>
    <t>설계 수량산출서(당초)</t>
    <phoneticPr fontId="111" type="noConversion"/>
  </si>
  <si>
    <t>실정보고 수량산출서(변경)</t>
    <phoneticPr fontId="111" type="noConversion"/>
  </si>
  <si>
    <t>외관 높이</t>
    <phoneticPr fontId="111" type="noConversion"/>
  </si>
  <si>
    <t>맨홀뚜껑, 슬라브 제외 높이</t>
    <phoneticPr fontId="111" type="noConversion"/>
  </si>
  <si>
    <t>수량</t>
    <phoneticPr fontId="111" type="noConversion"/>
  </si>
  <si>
    <t>연장</t>
    <phoneticPr fontId="111" type="noConversion"/>
  </si>
  <si>
    <t>단가</t>
    <phoneticPr fontId="111" type="noConversion"/>
  </si>
  <si>
    <t>총액</t>
    <phoneticPr fontId="111" type="noConversion"/>
  </si>
  <si>
    <t>수량</t>
    <phoneticPr fontId="111" type="noConversion"/>
  </si>
  <si>
    <t>단가</t>
    <phoneticPr fontId="111" type="noConversion"/>
  </si>
  <si>
    <t>식별번호</t>
    <phoneticPr fontId="111" type="noConversion"/>
  </si>
  <si>
    <t>1호
원형
D900</t>
    <phoneticPr fontId="111" type="noConversion"/>
  </si>
  <si>
    <t>1호</t>
    <phoneticPr fontId="111" type="noConversion"/>
  </si>
  <si>
    <t>BM32</t>
    <phoneticPr fontId="111" type="noConversion"/>
  </si>
  <si>
    <t>D350</t>
    <phoneticPr fontId="111" type="noConversion"/>
  </si>
  <si>
    <t>대명</t>
    <phoneticPr fontId="111" type="noConversion"/>
  </si>
  <si>
    <t>성은</t>
    <phoneticPr fontId="111" type="noConversion"/>
  </si>
  <si>
    <t>동양특수</t>
    <phoneticPr fontId="111" type="noConversion"/>
  </si>
  <si>
    <t>하부구체</t>
    <phoneticPr fontId="111" type="noConversion"/>
  </si>
  <si>
    <t>티제이</t>
    <phoneticPr fontId="111" type="noConversion"/>
  </si>
  <si>
    <t>23227658</t>
    <phoneticPr fontId="111" type="noConversion"/>
  </si>
  <si>
    <t>22783044</t>
    <phoneticPr fontId="111" type="noConversion"/>
  </si>
  <si>
    <t>한국바이오콘</t>
    <phoneticPr fontId="111" type="noConversion"/>
  </si>
  <si>
    <t>소   계</t>
    <phoneticPr fontId="111" type="noConversion"/>
  </si>
  <si>
    <t>2호
원형
D1,200</t>
    <phoneticPr fontId="111" type="noConversion"/>
  </si>
  <si>
    <t>상부구체</t>
    <phoneticPr fontId="111" type="noConversion"/>
  </si>
  <si>
    <t>1호</t>
    <phoneticPr fontId="111" type="noConversion"/>
  </si>
  <si>
    <t>BM33</t>
    <phoneticPr fontId="111" type="noConversion"/>
  </si>
  <si>
    <t>D350</t>
    <phoneticPr fontId="111" type="noConversion"/>
  </si>
  <si>
    <t>23227795</t>
    <phoneticPr fontId="111" type="noConversion"/>
  </si>
  <si>
    <t>24471862</t>
    <phoneticPr fontId="111" type="noConversion"/>
  </si>
  <si>
    <t>22783074</t>
    <phoneticPr fontId="111" type="noConversion"/>
  </si>
  <si>
    <t>24450785</t>
    <phoneticPr fontId="111" type="noConversion"/>
  </si>
  <si>
    <t>2호</t>
    <phoneticPr fontId="111" type="noConversion"/>
  </si>
  <si>
    <t>BM26</t>
    <phoneticPr fontId="111" type="noConversion"/>
  </si>
  <si>
    <t>D350, D600</t>
    <phoneticPr fontId="111" type="noConversion"/>
  </si>
  <si>
    <t>23227802</t>
    <phoneticPr fontId="111" type="noConversion"/>
  </si>
  <si>
    <t>24471858</t>
    <phoneticPr fontId="111" type="noConversion"/>
  </si>
  <si>
    <t>22783076</t>
    <phoneticPr fontId="111" type="noConversion"/>
  </si>
  <si>
    <t>24450787</t>
    <phoneticPr fontId="111" type="noConversion"/>
  </si>
  <si>
    <t>23227660</t>
    <phoneticPr fontId="111" type="noConversion"/>
  </si>
  <si>
    <t>24471789</t>
    <phoneticPr fontId="111" type="noConversion"/>
  </si>
  <si>
    <t>22783071</t>
    <phoneticPr fontId="111" type="noConversion"/>
  </si>
  <si>
    <t>24450783</t>
    <phoneticPr fontId="111" type="noConversion"/>
  </si>
  <si>
    <t xml:space="preserve"> - </t>
    <phoneticPr fontId="111" type="noConversion"/>
  </si>
  <si>
    <t>한국바이오콘</t>
    <phoneticPr fontId="111" type="noConversion"/>
  </si>
  <si>
    <t>연직구체</t>
    <phoneticPr fontId="111" type="noConversion"/>
  </si>
  <si>
    <t>1호</t>
    <phoneticPr fontId="111" type="noConversion"/>
  </si>
  <si>
    <t>BM26-1</t>
    <phoneticPr fontId="111" type="noConversion"/>
  </si>
  <si>
    <t>D350</t>
    <phoneticPr fontId="111" type="noConversion"/>
  </si>
  <si>
    <t>하부구체</t>
    <phoneticPr fontId="111" type="noConversion"/>
  </si>
  <si>
    <t>23227661</t>
    <phoneticPr fontId="111" type="noConversion"/>
  </si>
  <si>
    <t>24471798</t>
    <phoneticPr fontId="111" type="noConversion"/>
  </si>
  <si>
    <t>22783138</t>
    <phoneticPr fontId="111" type="noConversion"/>
  </si>
  <si>
    <t>24450803</t>
    <phoneticPr fontId="111" type="noConversion"/>
  </si>
  <si>
    <t>대명</t>
    <phoneticPr fontId="111" type="noConversion"/>
  </si>
  <si>
    <t>소   계</t>
    <phoneticPr fontId="111" type="noConversion"/>
  </si>
  <si>
    <t>성은</t>
    <phoneticPr fontId="111" type="noConversion"/>
  </si>
  <si>
    <t>4호
원형
D1,800</t>
    <phoneticPr fontId="111" type="noConversion"/>
  </si>
  <si>
    <t>23829387</t>
    <phoneticPr fontId="111" type="noConversion"/>
  </si>
  <si>
    <t>한국바이오콘</t>
    <phoneticPr fontId="111" type="noConversion"/>
  </si>
  <si>
    <t>연직구체</t>
    <phoneticPr fontId="111" type="noConversion"/>
  </si>
  <si>
    <t>BM26-1</t>
    <phoneticPr fontId="111" type="noConversion"/>
  </si>
  <si>
    <t>하부구체</t>
    <phoneticPr fontId="111" type="noConversion"/>
  </si>
  <si>
    <t>23465069</t>
    <phoneticPr fontId="111" type="noConversion"/>
  </si>
  <si>
    <t>24471802</t>
    <phoneticPr fontId="111" type="noConversion"/>
  </si>
  <si>
    <t>22783151</t>
    <phoneticPr fontId="111" type="noConversion"/>
  </si>
  <si>
    <t>24450817</t>
    <phoneticPr fontId="111" type="noConversion"/>
  </si>
  <si>
    <t>대명</t>
    <phoneticPr fontId="111" type="noConversion"/>
  </si>
  <si>
    <t>소   계</t>
    <phoneticPr fontId="111" type="noConversion"/>
  </si>
  <si>
    <t>성은</t>
    <phoneticPr fontId="111" type="noConversion"/>
  </si>
  <si>
    <t>부속품</t>
    <phoneticPr fontId="111" type="noConversion"/>
  </si>
  <si>
    <t>고무링</t>
    <phoneticPr fontId="111" type="noConversion"/>
  </si>
  <si>
    <t>D900</t>
    <phoneticPr fontId="111" type="noConversion"/>
  </si>
  <si>
    <t>23455232</t>
    <phoneticPr fontId="111" type="noConversion"/>
  </si>
  <si>
    <t>D1200</t>
    <phoneticPr fontId="111" type="noConversion"/>
  </si>
  <si>
    <t>23455233</t>
    <phoneticPr fontId="111" type="noConversion"/>
  </si>
  <si>
    <t>D1500</t>
    <phoneticPr fontId="111" type="noConversion"/>
  </si>
  <si>
    <t>23455234</t>
    <phoneticPr fontId="111" type="noConversion"/>
  </si>
  <si>
    <t>D1800</t>
    <phoneticPr fontId="111" type="noConversion"/>
  </si>
  <si>
    <t>23455235</t>
    <phoneticPr fontId="111" type="noConversion"/>
  </si>
  <si>
    <t>볼트</t>
    <phoneticPr fontId="111" type="noConversion"/>
  </si>
  <si>
    <t>D16</t>
    <phoneticPr fontId="111" type="noConversion"/>
  </si>
  <si>
    <t>주문시제공</t>
    <phoneticPr fontId="111" type="noConversion"/>
  </si>
  <si>
    <t>주문시제공</t>
  </si>
  <si>
    <t>대명</t>
    <phoneticPr fontId="111" type="noConversion"/>
  </si>
  <si>
    <t>접착제</t>
    <phoneticPr fontId="111" type="noConversion"/>
  </si>
  <si>
    <t>속경</t>
    <phoneticPr fontId="111" type="noConversion"/>
  </si>
  <si>
    <t>23460186</t>
    <phoneticPr fontId="111" type="noConversion"/>
  </si>
  <si>
    <t>사다리</t>
    <phoneticPr fontId="111" type="noConversion"/>
  </si>
  <si>
    <t>PE사다리</t>
    <phoneticPr fontId="111" type="noConversion"/>
  </si>
  <si>
    <t>23231491</t>
    <phoneticPr fontId="111" type="noConversion"/>
  </si>
  <si>
    <t>합   계</t>
    <phoneticPr fontId="111" type="noConversion"/>
  </si>
  <si>
    <t>동양특수</t>
    <phoneticPr fontId="111" type="noConversion"/>
  </si>
  <si>
    <t>티제이</t>
    <phoneticPr fontId="111" type="noConversion"/>
  </si>
  <si>
    <t>1호</t>
    <phoneticPr fontId="111" type="noConversion"/>
  </si>
  <si>
    <t>BM35</t>
    <phoneticPr fontId="111" type="noConversion"/>
  </si>
  <si>
    <t>D600</t>
    <phoneticPr fontId="111" type="noConversion"/>
  </si>
  <si>
    <t>2호</t>
    <phoneticPr fontId="111" type="noConversion"/>
  </si>
  <si>
    <t>BM41</t>
    <phoneticPr fontId="111" type="noConversion"/>
  </si>
  <si>
    <t>D600, D700</t>
    <phoneticPr fontId="111" type="noConversion"/>
  </si>
  <si>
    <t>대명</t>
    <phoneticPr fontId="111" type="noConversion"/>
  </si>
  <si>
    <t>동양특수</t>
    <phoneticPr fontId="111" type="noConversion"/>
  </si>
  <si>
    <t>티제이</t>
    <phoneticPr fontId="111" type="noConversion"/>
  </si>
  <si>
    <t>ㅁㄴㅇㄹㄴㅇㄹ</t>
    <phoneticPr fontId="111" type="noConversion"/>
  </si>
  <si>
    <t>ㅁㄴㅇㄹㄴㅇㄹ</t>
    <phoneticPr fontId="111" type="noConversion"/>
  </si>
  <si>
    <t>한국바이오콘</t>
    <phoneticPr fontId="111" type="noConversion"/>
  </si>
  <si>
    <t>BM42</t>
    <phoneticPr fontId="111" type="noConversion"/>
  </si>
  <si>
    <t>D700</t>
    <phoneticPr fontId="111" type="noConversion"/>
  </si>
  <si>
    <t>3호</t>
    <phoneticPr fontId="111" type="noConversion"/>
  </si>
  <si>
    <t>BM30</t>
    <phoneticPr fontId="111" type="noConversion"/>
  </si>
  <si>
    <t>2호</t>
    <phoneticPr fontId="111" type="noConversion"/>
  </si>
  <si>
    <t>BM29</t>
    <phoneticPr fontId="111" type="noConversion"/>
  </si>
  <si>
    <t>D700, D900</t>
    <phoneticPr fontId="111" type="noConversion"/>
  </si>
  <si>
    <t>성은</t>
    <phoneticPr fontId="111" type="noConversion"/>
  </si>
  <si>
    <t>동양특수</t>
    <phoneticPr fontId="111" type="noConversion"/>
  </si>
  <si>
    <t>BM28</t>
    <phoneticPr fontId="111" type="noConversion"/>
  </si>
  <si>
    <t>(상부:φ900㎜×0S,VAT포함)</t>
  </si>
  <si>
    <t>(상부:φ900㎜×300S,VAT포함)</t>
  </si>
  <si>
    <t>(하부:φ900㎜×1000B,VAT포함)</t>
  </si>
  <si>
    <t>(고무링:φ900㎜,VAT포함)</t>
  </si>
  <si>
    <t>(상부:φ1200㎜×0S,VAT포함)</t>
  </si>
  <si>
    <t>(상부:φ1200㎜×100S,VAT포함)</t>
  </si>
  <si>
    <t>(상부:φ1200㎜×300S,VAT포함)</t>
  </si>
  <si>
    <t>(상부:φ1200㎜×400S,VAT포함)</t>
  </si>
  <si>
    <t>(연직:φ1200㎜×500H,VAT포함)</t>
  </si>
  <si>
    <t>(연직:φ1200㎜×700H,VAT포함)</t>
  </si>
  <si>
    <t>(연직:φ1200㎜×1000H,VAT포함)</t>
  </si>
  <si>
    <t>(하부:φ1200㎜×800B,VAT포함)</t>
  </si>
  <si>
    <t>(하부:φ1200㎜×1200B,VAT포함)</t>
  </si>
  <si>
    <t>(고무링:φ1200㎜,VAT포함)</t>
  </si>
  <si>
    <t>조립식PC맨홀,3호</t>
  </si>
  <si>
    <t>(상부:φ1500㎜×400S,VAT포함)</t>
  </si>
  <si>
    <t>(연직:φ1500㎜×500H,VAT포함)</t>
  </si>
  <si>
    <t>(하부:φ1500㎜×1500B,VAT포함)</t>
  </si>
  <si>
    <t>(고무링:φ1500㎜,VAT포함)</t>
  </si>
  <si>
    <t>조립식PC맨홀</t>
  </si>
  <si>
    <t>(볼트,VAT포함)</t>
  </si>
  <si>
    <t>(접착제,VAT포함)</t>
  </si>
  <si>
    <t>(사다리,VAT포함)</t>
  </si>
  <si>
    <t>관급자재 구매 요청설명서 (맨홀-대명콘크리트) - OK</t>
    <phoneticPr fontId="111" type="noConversion"/>
  </si>
  <si>
    <t>관급자재 구매 요청설명서 (맨홀-티제이콘크리트) - NG</t>
    <phoneticPr fontId="111" type="noConversion"/>
  </si>
  <si>
    <t>관급자재 구매 요청설명서 (맨홀-성은특수콘크리트) - NG</t>
    <phoneticPr fontId="111" type="noConversion"/>
  </si>
  <si>
    <t>관급자재 구매 요청설명서 (맨홀-티제이콘크리트) - NG</t>
    <phoneticPr fontId="111" type="noConversion"/>
  </si>
  <si>
    <t>규격 : 콘크리트맨홀블록, 1호 D900</t>
    <phoneticPr fontId="111" type="noConversion"/>
  </si>
  <si>
    <t>규격 : 콘크리트맨홀블록, 1호 D900</t>
    <phoneticPr fontId="111" type="noConversion"/>
  </si>
  <si>
    <t>규격 : 콘크리트맨홀블록, 2호 D1200</t>
  </si>
  <si>
    <t>규격 : 콘크리트맨홀블록, 3호 D1500</t>
  </si>
  <si>
    <t>규격 : 콘크리트맨홀블록, 4호 D1800</t>
    <phoneticPr fontId="111" type="noConversion"/>
  </si>
  <si>
    <t>맨홀 부속</t>
    <phoneticPr fontId="111" type="noConversion"/>
  </si>
  <si>
    <t>맨홀 부속</t>
    <phoneticPr fontId="111" type="noConversion"/>
  </si>
  <si>
    <t>맨홀 부속</t>
    <phoneticPr fontId="111" type="noConversion"/>
  </si>
  <si>
    <t>맨홀 부속</t>
    <phoneticPr fontId="111" type="noConversion"/>
  </si>
  <si>
    <t>26. 03</t>
    <phoneticPr fontId="3" type="noConversion"/>
  </si>
  <si>
    <t>국내석유제품 인천 남동구 평균가격(2026년 03월  기준일 : 26.03.18)</t>
    <phoneticPr fontId="57" type="noConversion"/>
  </si>
  <si>
    <t>관급자재 구매 요청설명서 (원심력철근콘크리트관)</t>
    <phoneticPr fontId="111" type="noConversion"/>
  </si>
  <si>
    <t>규격 : 원심력철근콘크리트관, D350</t>
    <phoneticPr fontId="111" type="noConversion"/>
  </si>
  <si>
    <t>규격 : 원심력철근콘크리트관, D400</t>
    <phoneticPr fontId="111" type="noConversion"/>
  </si>
  <si>
    <t>규격 : 원심력철근콘크리트관, D600</t>
    <phoneticPr fontId="111" type="noConversion"/>
  </si>
  <si>
    <t>규격 : 원심력철근콘크리트관, D700</t>
    <phoneticPr fontId="111" type="noConversion"/>
  </si>
  <si>
    <t>규격 : 원심력철근콘크리트관, D900</t>
    <phoneticPr fontId="111" type="noConversion"/>
  </si>
  <si>
    <t>23227807</t>
    <phoneticPr fontId="111" type="noConversion"/>
  </si>
  <si>
    <t>23227821</t>
    <phoneticPr fontId="3" type="noConversion"/>
  </si>
  <si>
    <t>23227831</t>
    <phoneticPr fontId="3" type="noConversion"/>
  </si>
  <si>
    <t>23829402</t>
    <phoneticPr fontId="111" type="noConversion"/>
  </si>
  <si>
    <t>규격 : 콘크리트맨홀블록, 1호 D900</t>
    <phoneticPr fontId="111" type="noConversion"/>
  </si>
  <si>
    <t>24472092</t>
    <phoneticPr fontId="3" type="noConversion"/>
  </si>
  <si>
    <t>24471814</t>
    <phoneticPr fontId="3" type="noConversion"/>
  </si>
  <si>
    <t>24472062</t>
    <phoneticPr fontId="3" type="noConversion"/>
  </si>
  <si>
    <t>24472063</t>
    <phoneticPr fontId="3" type="noConversion"/>
  </si>
  <si>
    <t>22783053</t>
    <phoneticPr fontId="3" type="noConversion"/>
  </si>
  <si>
    <t>22783078</t>
    <phoneticPr fontId="3" type="noConversion"/>
  </si>
  <si>
    <t>22783079</t>
    <phoneticPr fontId="3" type="noConversion"/>
  </si>
  <si>
    <t>24450759</t>
    <phoneticPr fontId="3" type="noConversion"/>
  </si>
  <si>
    <t>24450720</t>
    <phoneticPr fontId="111" type="noConversion"/>
  </si>
  <si>
    <t>24450791</t>
    <phoneticPr fontId="3" type="noConversion"/>
  </si>
  <si>
    <t>24450792</t>
    <phoneticPr fontId="3" type="noConversion"/>
  </si>
  <si>
    <t>23227817</t>
    <phoneticPr fontId="3" type="noConversion"/>
  </si>
  <si>
    <t>관 급 자 재  신 규 구 매  요 청 서</t>
  </si>
  <si>
    <t>공사명: 수산정수장 고도정수처리시설 건설공사</t>
    <phoneticPr fontId="111" type="noConversion"/>
  </si>
  <si>
    <t>발주부서:인천광역시 상수도사업본부</t>
  </si>
  <si>
    <t xml:space="preserve">순번 </t>
  </si>
  <si>
    <t>물품식별번호</t>
  </si>
  <si>
    <t>품명</t>
  </si>
  <si>
    <t>규격</t>
  </si>
  <si>
    <t>단가</t>
  </si>
  <si>
    <t>소요금액</t>
  </si>
  <si>
    <t>납품기한</t>
  </si>
  <si>
    <t>공급업체명</t>
  </si>
  <si>
    <t>업체소재지</t>
  </si>
  <si>
    <t>구매방안</t>
  </si>
  <si>
    <t>납품조건</t>
  </si>
  <si>
    <t>비고</t>
  </si>
  <si>
    <t>~2026.06.30</t>
    <phoneticPr fontId="111" type="noConversion"/>
  </si>
  <si>
    <t>경기도 양주시</t>
    <phoneticPr fontId="111" type="noConversion"/>
  </si>
  <si>
    <t>조달구매
(나라장터)</t>
  </si>
  <si>
    <t>납품장소차상도</t>
    <phoneticPr fontId="111" type="noConversion"/>
  </si>
  <si>
    <t>VAT포함</t>
  </si>
  <si>
    <t>맨홀블록</t>
  </si>
  <si>
    <t>경기도 파주시</t>
    <phoneticPr fontId="111" type="noConversion"/>
  </si>
  <si>
    <t>경기도 파주시</t>
    <phoneticPr fontId="111" type="noConversion"/>
  </si>
  <si>
    <t>납품장소차상도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</si>
  <si>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</si>
  <si>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</si>
  <si>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</si>
  <si>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</si>
  <si>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</si>
  <si>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</si>
  <si>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</si>
  <si>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</si>
  <si>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경기도 파주시</t>
    <phoneticPr fontId="111" type="noConversion"/>
  </si>
  <si>
    <t>납품장소차상도</t>
    <phoneticPr fontId="111" type="noConversion"/>
  </si>
  <si>
    <t>경기도 파주시</t>
    <phoneticPr fontId="111" type="noConversion"/>
  </si>
  <si>
    <t>합     계</t>
  </si>
  <si>
    <t>설계가 대비 조사가 비교표</t>
  </si>
  <si>
    <t>품 명</t>
  </si>
  <si>
    <t>규 격</t>
  </si>
  <si>
    <t>설계가ⓐ</t>
  </si>
  <si>
    <t>조사가ⓑ</t>
  </si>
  <si>
    <t>증감
(ⓑ-ⓐ)</t>
  </si>
  <si>
    <t>설계code</t>
  </si>
  <si>
    <t>비 고</t>
  </si>
  <si>
    <t>관 급 자 재 대</t>
  </si>
  <si>
    <t>수산정수장</t>
    <phoneticPr fontId="111" type="noConversion"/>
  </si>
  <si>
    <t>소     계</t>
  </si>
  <si>
    <t>조 달 수 수 료</t>
  </si>
  <si>
    <t>자 재 비 의 %</t>
  </si>
  <si>
    <t>수산정수장</t>
    <phoneticPr fontId="111" type="noConversion"/>
  </si>
  <si>
    <t>맨홀블록</t>
    <phoneticPr fontId="111" type="noConversion"/>
  </si>
  <si>
    <t>관 급 자 재  단 가 비 교</t>
  </si>
  <si>
    <t>공사명: 인천 수산정수장 고도정수처리시설 건설공사</t>
    <phoneticPr fontId="111" type="noConversion"/>
  </si>
  <si>
    <t>1) 흄관</t>
    <phoneticPr fontId="111" type="noConversion"/>
  </si>
  <si>
    <t>우성산업</t>
    <phoneticPr fontId="111" type="noConversion"/>
  </si>
  <si>
    <t>금액</t>
  </si>
  <si>
    <t>흄관
(원심력철근콘크리트관(B형))</t>
    <phoneticPr fontId="111" type="noConversion"/>
  </si>
  <si>
    <t>본</t>
    <phoneticPr fontId="111" type="noConversion"/>
  </si>
  <si>
    <t>D400</t>
    <phoneticPr fontId="111" type="noConversion"/>
  </si>
  <si>
    <t>D600</t>
    <phoneticPr fontId="111" type="noConversion"/>
  </si>
  <si>
    <t>D700</t>
    <phoneticPr fontId="111" type="noConversion"/>
  </si>
  <si>
    <t>2) 맨홀 블록</t>
    <phoneticPr fontId="111" type="noConversion"/>
  </si>
  <si>
    <t>성은특수콘크리트</t>
    <phoneticPr fontId="111" type="noConversion"/>
  </si>
  <si>
    <t>티제이콘크리트</t>
    <phoneticPr fontId="111" type="noConversion"/>
  </si>
  <si>
    <t>맨홀 블록</t>
    <phoneticPr fontId="111" type="noConversion"/>
  </si>
  <si>
    <t>상부:φ900㎜×200S</t>
    <phoneticPr fontId="111" type="noConversion"/>
  </si>
  <si>
    <t>개</t>
    <phoneticPr fontId="111" type="noConversion"/>
  </si>
  <si>
    <t>하부:φ900㎜×1000B</t>
  </si>
  <si>
    <t>개</t>
    <phoneticPr fontId="111" type="noConversion"/>
  </si>
  <si>
    <t>상부:φ1200㎜×300S</t>
  </si>
  <si>
    <t>상부:φ1200㎜×400S</t>
  </si>
  <si>
    <t>연직:φ1200㎜×500H</t>
  </si>
  <si>
    <t>연직:φ1200㎜×1000H</t>
  </si>
  <si>
    <t>하부:φ1200㎜×1200B</t>
  </si>
  <si>
    <t>하부:φ1500㎜×1500B</t>
  </si>
  <si>
    <t>상부:φ1800㎜×450S</t>
    <phoneticPr fontId="111" type="noConversion"/>
  </si>
  <si>
    <t>개</t>
    <phoneticPr fontId="111" type="noConversion"/>
  </si>
  <si>
    <t>연직:φ1800㎜×750H</t>
    <phoneticPr fontId="111" type="noConversion"/>
  </si>
  <si>
    <t>개</t>
    <phoneticPr fontId="111" type="noConversion"/>
  </si>
  <si>
    <t>하부:φ1800㎜×1500B</t>
    <phoneticPr fontId="111" type="noConversion"/>
  </si>
  <si>
    <t>고무링:φ900㎜</t>
    <phoneticPr fontId="111" type="noConversion"/>
  </si>
  <si>
    <t>고무링:φ1200㎜</t>
    <phoneticPr fontId="111" type="noConversion"/>
  </si>
  <si>
    <t>고무링:φ1500㎜</t>
  </si>
  <si>
    <t>고무링:φ1800㎜</t>
    <phoneticPr fontId="111" type="noConversion"/>
  </si>
  <si>
    <t>볼트</t>
  </si>
  <si>
    <t>속경접착제</t>
    <phoneticPr fontId="111" type="noConversion"/>
  </si>
  <si>
    <t>규격 : 콘크리트맨홀블록, 2호 D1200</t>
    <phoneticPr fontId="3" type="noConversion"/>
  </si>
  <si>
    <t>23227833</t>
    <phoneticPr fontId="3" type="noConversion"/>
  </si>
  <si>
    <t>24472064</t>
    <phoneticPr fontId="3" type="noConversion"/>
  </si>
  <si>
    <t>22783080</t>
    <phoneticPr fontId="3" type="noConversion"/>
  </si>
  <si>
    <t>24450793</t>
    <phoneticPr fontId="3" type="noConversion"/>
  </si>
  <si>
    <t>상부구체</t>
    <phoneticPr fontId="3" type="noConversion"/>
  </si>
  <si>
    <t>3호
원형
D1,500</t>
    <phoneticPr fontId="3" type="noConversion"/>
  </si>
  <si>
    <t>23829379</t>
    <phoneticPr fontId="111" type="noConversion"/>
  </si>
  <si>
    <t>23227803</t>
    <phoneticPr fontId="111" type="noConversion"/>
  </si>
  <si>
    <t>22783148</t>
  </si>
  <si>
    <t>22783141</t>
  </si>
  <si>
    <t>24472070</t>
    <phoneticPr fontId="3" type="noConversion"/>
  </si>
  <si>
    <t>24471868</t>
    <phoneticPr fontId="3" type="noConversion"/>
  </si>
  <si>
    <t>24450814</t>
    <phoneticPr fontId="3" type="noConversion"/>
  </si>
  <si>
    <t>24450805</t>
    <phoneticPr fontId="3" type="noConversion"/>
  </si>
  <si>
    <t>규격 : 콘크리트맨홀블록, 3호 D1500</t>
    <phoneticPr fontId="3" type="noConversion"/>
  </si>
  <si>
    <t>24472073</t>
    <phoneticPr fontId="3" type="noConversion"/>
  </si>
  <si>
    <t>24471872</t>
    <phoneticPr fontId="3" type="noConversion"/>
  </si>
  <si>
    <t>22783157</t>
    <phoneticPr fontId="3" type="noConversion"/>
  </si>
  <si>
    <t>22783153</t>
    <phoneticPr fontId="3" type="noConversion"/>
  </si>
  <si>
    <t>24450822</t>
    <phoneticPr fontId="3" type="noConversion"/>
  </si>
  <si>
    <t>24450818</t>
    <phoneticPr fontId="3" type="noConversion"/>
  </si>
  <si>
    <t>관급자재 원심력 철근 콘크리트관 비교표</t>
    <phoneticPr fontId="111" type="noConversion"/>
  </si>
  <si>
    <t>삼안콘크리트</t>
    <phoneticPr fontId="111" type="noConversion"/>
  </si>
  <si>
    <t>대신콘크리트</t>
    <phoneticPr fontId="111" type="noConversion"/>
  </si>
  <si>
    <t>원심력
철근
콘크리트관</t>
    <phoneticPr fontId="111" type="noConversion"/>
  </si>
  <si>
    <t>22940531</t>
    <phoneticPr fontId="3" type="noConversion"/>
  </si>
  <si>
    <t>20969333</t>
    <phoneticPr fontId="3" type="noConversion"/>
  </si>
  <si>
    <t>20958382</t>
    <phoneticPr fontId="3" type="noConversion"/>
  </si>
  <si>
    <t>23153611</t>
    <phoneticPr fontId="3" type="noConversion"/>
  </si>
  <si>
    <t>20988757</t>
    <phoneticPr fontId="3" type="noConversion"/>
  </si>
  <si>
    <t>20969334</t>
    <phoneticPr fontId="3" type="noConversion"/>
  </si>
  <si>
    <t>20958383</t>
    <phoneticPr fontId="3" type="noConversion"/>
  </si>
  <si>
    <t>23153612</t>
    <phoneticPr fontId="3" type="noConversion"/>
  </si>
  <si>
    <t>20988760</t>
    <phoneticPr fontId="3" type="noConversion"/>
  </si>
  <si>
    <t>20969337</t>
    <phoneticPr fontId="3" type="noConversion"/>
  </si>
  <si>
    <t>20958386</t>
    <phoneticPr fontId="3" type="noConversion"/>
  </si>
  <si>
    <t>23153615</t>
    <phoneticPr fontId="3" type="noConversion"/>
  </si>
  <si>
    <t>20988761</t>
    <phoneticPr fontId="3" type="noConversion"/>
  </si>
  <si>
    <t>20969338</t>
    <phoneticPr fontId="3" type="noConversion"/>
  </si>
  <si>
    <t>20958387</t>
    <phoneticPr fontId="3" type="noConversion"/>
  </si>
  <si>
    <t>23153616</t>
    <phoneticPr fontId="3" type="noConversion"/>
  </si>
  <si>
    <t>20988763</t>
    <phoneticPr fontId="3" type="noConversion"/>
  </si>
  <si>
    <t>20969340</t>
    <phoneticPr fontId="3" type="noConversion"/>
  </si>
  <si>
    <t>20958389</t>
    <phoneticPr fontId="3" type="noConversion"/>
  </si>
  <si>
    <t>23153618</t>
    <phoneticPr fontId="3" type="noConversion"/>
  </si>
  <si>
    <t>상부:φ1200㎜×500S</t>
    <phoneticPr fontId="3" type="noConversion"/>
  </si>
  <si>
    <t>상부:φ1500㎜×500S</t>
    <phoneticPr fontId="111" type="noConversion"/>
  </si>
  <si>
    <t>연직:φ1500㎜×500H</t>
    <phoneticPr fontId="111" type="noConversion"/>
  </si>
  <si>
    <t>상부:φ1800㎜×250S</t>
    <phoneticPr fontId="111" type="noConversion"/>
  </si>
  <si>
    <t>연직:φ1800㎜×500H</t>
    <phoneticPr fontId="111" type="noConversion"/>
  </si>
  <si>
    <t>연직:φ1800㎜×250H</t>
    <phoneticPr fontId="111" type="noConversion"/>
  </si>
  <si>
    <t>24479170</t>
    <phoneticPr fontId="3" type="noConversion"/>
  </si>
  <si>
    <t>24479171</t>
    <phoneticPr fontId="3" type="noConversion"/>
  </si>
  <si>
    <t>24479172</t>
    <phoneticPr fontId="3" type="noConversion"/>
  </si>
  <si>
    <t>24479173</t>
    <phoneticPr fontId="3" type="noConversion"/>
  </si>
  <si>
    <t>24466045</t>
    <phoneticPr fontId="3" type="noConversion"/>
  </si>
  <si>
    <t>24448658</t>
    <phoneticPr fontId="3" type="noConversion"/>
  </si>
  <si>
    <t>22786262</t>
    <phoneticPr fontId="3" type="noConversion"/>
  </si>
  <si>
    <t>22786263</t>
    <phoneticPr fontId="3" type="noConversion"/>
  </si>
  <si>
    <t>22786264</t>
    <phoneticPr fontId="3" type="noConversion"/>
  </si>
  <si>
    <t>22992429</t>
    <phoneticPr fontId="3" type="noConversion"/>
  </si>
  <si>
    <t>22784474</t>
    <phoneticPr fontId="3" type="noConversion"/>
  </si>
  <si>
    <t>22786258</t>
    <phoneticPr fontId="3" type="noConversion"/>
  </si>
  <si>
    <t>24479349</t>
    <phoneticPr fontId="3" type="noConversion"/>
  </si>
  <si>
    <t>24479350</t>
    <phoneticPr fontId="3" type="noConversion"/>
  </si>
  <si>
    <t>24479351</t>
    <phoneticPr fontId="3" type="noConversion"/>
  </si>
  <si>
    <t>24479352</t>
    <phoneticPr fontId="3" type="noConversion"/>
  </si>
  <si>
    <t>24470584</t>
    <phoneticPr fontId="3" type="noConversion"/>
  </si>
  <si>
    <t>24470586</t>
    <phoneticPr fontId="3" type="noConversion"/>
  </si>
  <si>
    <t>상부:φ900㎜×000S</t>
    <phoneticPr fontId="3" type="noConversion"/>
  </si>
  <si>
    <t>개</t>
    <phoneticPr fontId="3" type="noConversion"/>
  </si>
  <si>
    <t>상부:φ900㎜×300S</t>
    <phoneticPr fontId="3" type="noConversion"/>
  </si>
  <si>
    <t>변경</t>
    <phoneticPr fontId="3" type="noConversion"/>
  </si>
  <si>
    <t>변경</t>
    <phoneticPr fontId="3" type="noConversion"/>
  </si>
  <si>
    <t>대명콘크리트</t>
  </si>
  <si>
    <t>상부:φ1200㎜×000S</t>
    <phoneticPr fontId="3" type="noConversion"/>
  </si>
  <si>
    <t>상부:φ1200㎜×100S</t>
    <phoneticPr fontId="3" type="noConversion"/>
  </si>
  <si>
    <t>연직:φ1200㎜×700H</t>
    <phoneticPr fontId="3" type="noConversion"/>
  </si>
  <si>
    <t>하부:φ1200㎜×800B</t>
    <phoneticPr fontId="3" type="noConversion"/>
  </si>
  <si>
    <t>상부:φ1500㎜×400S</t>
    <phoneticPr fontId="3" type="noConversion"/>
  </si>
  <si>
    <t>변경</t>
    <phoneticPr fontId="3" type="noConversion"/>
  </si>
  <si>
    <t>원심력 철근콘크리트관</t>
  </si>
  <si>
    <t>(B형:φ350㎜,VAT포함)</t>
  </si>
  <si>
    <t>(B형:φ400㎜,VAT포함)</t>
  </si>
  <si>
    <t>(B형:φ600㎜,VAT포함)</t>
  </si>
  <si>
    <t>(B형:φ700㎜,VAT포함)</t>
  </si>
  <si>
    <t>(B형:φ900㎜,VAT포함)</t>
  </si>
  <si>
    <t>(상부:φ900㎜×200S,VAT포함)</t>
  </si>
  <si>
    <t>(상부:φ1800㎜×450S,VAT포함)</t>
  </si>
  <si>
    <t>(연직:φ1800㎜×750H,VAT포함)</t>
  </si>
  <si>
    <t>(하부:φ1800㎜×1500B,VAT포함)</t>
  </si>
  <si>
    <t>(고무링:φ1800㎜,VAT포함)</t>
  </si>
  <si>
    <t>속경접착체</t>
  </si>
  <si>
    <t>2kg</t>
  </si>
  <si>
    <t>(φ22×300×200mm,VAT포함)</t>
  </si>
  <si>
    <t>(상부:φ1500㎜×500S,VAT포함)</t>
    <phoneticPr fontId="3" type="noConversion"/>
  </si>
  <si>
    <t>(연직:φ1500㎜×500H,VAT포함)</t>
    <phoneticPr fontId="3" type="noConversion"/>
  </si>
  <si>
    <t>(상부:φ1200㎜×300S,VAT포함)</t>
    <phoneticPr fontId="3" type="noConversion"/>
  </si>
  <si>
    <t>(상부:φ1200㎜×400S,VAT포함)</t>
    <phoneticPr fontId="3" type="noConversion"/>
  </si>
  <si>
    <t>(상부:φ1200㎜×500S,VAT포함)</t>
    <phoneticPr fontId="3" type="noConversion"/>
  </si>
  <si>
    <t>상부:φ900㎜×100S</t>
    <phoneticPr fontId="111" type="noConversion"/>
  </si>
  <si>
    <t>상부:φ900㎜×100S</t>
    <phoneticPr fontId="3" type="noConversion"/>
  </si>
  <si>
    <t>24450757</t>
    <phoneticPr fontId="3" type="noConversion"/>
  </si>
  <si>
    <t>23316397</t>
    <phoneticPr fontId="3" type="noConversion"/>
  </si>
  <si>
    <t>24472087</t>
    <phoneticPr fontId="3" type="noConversion"/>
  </si>
  <si>
    <t>23227806</t>
    <phoneticPr fontId="3" type="noConversion"/>
  </si>
  <si>
    <t>(상부:φ900㎜×100S,VAT포함)</t>
    <phoneticPr fontId="3" type="noConversion"/>
  </si>
  <si>
    <t>원기업(경기도 양주)</t>
    <phoneticPr fontId="111" type="noConversion"/>
  </si>
  <si>
    <t>삼안콘크리트(경북 영천)</t>
    <phoneticPr fontId="111" type="noConversion"/>
  </si>
  <si>
    <t>우성산업(충남 공주)</t>
    <phoneticPr fontId="111" type="noConversion"/>
  </si>
  <si>
    <t>대신콘크리트(경기 화성)</t>
    <phoneticPr fontId="111" type="noConversion"/>
  </si>
  <si>
    <t>22940531</t>
  </si>
  <si>
    <t>20988757</t>
  </si>
  <si>
    <t>20988760</t>
  </si>
  <si>
    <t>20988761</t>
  </si>
  <si>
    <t>20988763</t>
  </si>
  <si>
    <t>23227806</t>
  </si>
  <si>
    <t>23227807</t>
  </si>
  <si>
    <t>23227658</t>
  </si>
  <si>
    <t>23227821</t>
  </si>
  <si>
    <t>23227831</t>
  </si>
  <si>
    <t>23227833</t>
  </si>
  <si>
    <t>23227795</t>
  </si>
  <si>
    <t>23227802</t>
  </si>
  <si>
    <t>23227660</t>
  </si>
  <si>
    <t>23829379</t>
  </si>
  <si>
    <t>23227803</t>
  </si>
  <si>
    <t>23227661</t>
  </si>
  <si>
    <t>23829387</t>
  </si>
  <si>
    <t>23829402</t>
  </si>
  <si>
    <t>23465069</t>
  </si>
  <si>
    <t>23455232</t>
  </si>
  <si>
    <t>23455233</t>
  </si>
  <si>
    <t>23455234</t>
  </si>
  <si>
    <t>23455235</t>
  </si>
  <si>
    <t>23460186</t>
  </si>
  <si>
    <t>23231491</t>
  </si>
  <si>
    <t>원기업</t>
    <phoneticPr fontId="111" type="noConversion"/>
  </si>
  <si>
    <t>적   용</t>
    <phoneticPr fontId="111" type="noConversion"/>
  </si>
  <si>
    <t>지   역</t>
    <phoneticPr fontId="111" type="noConversion"/>
  </si>
  <si>
    <t>적   용</t>
    <phoneticPr fontId="111" type="noConversion"/>
  </si>
  <si>
    <t>O</t>
    <phoneticPr fontId="3" type="noConversion"/>
  </si>
  <si>
    <t>대명콘크리트</t>
    <phoneticPr fontId="111" type="noConversion"/>
  </si>
  <si>
    <t>케이지콘크리트</t>
    <phoneticPr fontId="111" type="noConversion"/>
  </si>
  <si>
    <t>대명콘크리트(경기 파주)</t>
    <phoneticPr fontId="111" type="noConversion"/>
  </si>
  <si>
    <t>케이지콘크리트(충남 부여)</t>
    <phoneticPr fontId="111" type="noConversion"/>
  </si>
  <si>
    <t>성은특수콘크리트(충남 논산)</t>
    <phoneticPr fontId="111" type="noConversion"/>
  </si>
  <si>
    <t>티제이콘크리트(충남 부여)</t>
    <phoneticPr fontId="111" type="noConversion"/>
  </si>
  <si>
    <t>경기 파주</t>
    <phoneticPr fontId="3" type="noConversion"/>
  </si>
  <si>
    <t>충남 부여</t>
    <phoneticPr fontId="3" type="noConversion"/>
  </si>
  <si>
    <t>충남 부여</t>
    <phoneticPr fontId="3" type="noConversion"/>
  </si>
  <si>
    <t>충남 논산</t>
    <phoneticPr fontId="3" type="noConversion"/>
  </si>
  <si>
    <t>대신실업(인천)</t>
    <phoneticPr fontId="3" type="noConversion"/>
  </si>
  <si>
    <t>D350</t>
    <phoneticPr fontId="111" type="noConversion"/>
  </si>
  <si>
    <t>O</t>
  </si>
  <si>
    <t>없음</t>
  </si>
  <si>
    <t>20944312</t>
    <phoneticPr fontId="3" type="noConversion"/>
  </si>
  <si>
    <t>20944315</t>
    <phoneticPr fontId="3" type="noConversion"/>
  </si>
  <si>
    <t>20944316</t>
    <phoneticPr fontId="3" type="noConversion"/>
  </si>
  <si>
    <t>20944318</t>
    <phoneticPr fontId="3" type="noConversion"/>
  </si>
  <si>
    <t>없음</t>
    <phoneticPr fontId="3" type="noConversion"/>
  </si>
  <si>
    <t>대진실업(인천)</t>
    <phoneticPr fontId="111" type="noConversion"/>
  </si>
  <si>
    <t>D350</t>
    <phoneticPr fontId="3" type="noConversion"/>
  </si>
  <si>
    <t>D300</t>
    <phoneticPr fontId="3" type="noConversion"/>
  </si>
  <si>
    <t>원기업(경기도 양주)</t>
  </si>
  <si>
    <t>개</t>
    <phoneticPr fontId="111" type="noConversion"/>
  </si>
  <si>
    <t>나라장터 품목별 자재현황</t>
  </si>
  <si>
    <t>적  용</t>
    <phoneticPr fontId="3" type="noConversion"/>
  </si>
  <si>
    <t>납품조건</t>
    <phoneticPr fontId="3" type="noConversion"/>
  </si>
  <si>
    <t>업체소재지</t>
    <phoneticPr fontId="3" type="noConversion"/>
  </si>
  <si>
    <t>납품장소차상도</t>
    <phoneticPr fontId="3" type="noConversion"/>
  </si>
  <si>
    <t>○</t>
    <phoneticPr fontId="3" type="noConversion"/>
  </si>
  <si>
    <t>관급자재 구매요청서</t>
    <phoneticPr fontId="3" type="noConversion"/>
  </si>
  <si>
    <t>수질계측기</t>
    <phoneticPr fontId="3" type="noConversion"/>
  </si>
  <si>
    <t>~2026.08.10</t>
    <phoneticPr fontId="111" type="noConversion"/>
  </si>
  <si>
    <t>블루센 주식회사</t>
    <phoneticPr fontId="3" type="noConversion"/>
  </si>
  <si>
    <t>대구광역시 달성군</t>
    <phoneticPr fontId="111" type="noConversion"/>
  </si>
  <si>
    <t>Aqua2000-6P(P1)</t>
    <phoneticPr fontId="3" type="noConversion"/>
  </si>
  <si>
    <t>영종도 해저송수관로 건설공사</t>
    <phoneticPr fontId="111" type="noConversion"/>
  </si>
  <si>
    <t>공사명: 영종도 해저송수관로 건설공사</t>
    <phoneticPr fontId="111" type="noConversion"/>
  </si>
  <si>
    <t>수질계측기</t>
    <phoneticPr fontId="111" type="noConversion"/>
  </si>
  <si>
    <t>대구광역시 달성군</t>
    <phoneticPr fontId="3" type="noConversion"/>
  </si>
  <si>
    <t>&lt;블루센 주식회사&gt;</t>
    <phoneticPr fontId="3" type="noConversion"/>
  </si>
  <si>
    <t>블루센 주식회사</t>
    <phoneticPr fontId="111" type="noConversion"/>
  </si>
  <si>
    <t>1) 수질계측기</t>
    <phoneticPr fontId="111" type="noConversion"/>
  </si>
  <si>
    <t xml:space="preserve">공사명: 영종도 해저송수관로 건설공사 </t>
    <phoneticPr fontId="1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</si>
</sst>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General;\-General\,&quot;&quot;;@"/>
    <numFmt numFmtId="178" formatCode="#,###;\-#,###;&quot;&quot;;@"/>
    <numFmt numFmtId="179" formatCode="#,##0.#######;\-#,##0.#######;&quot;&quot;;@"/>
    <numFmt numFmtId="180" formatCode="_(* #,##0_);_(* \(#,##0\);_(* &quot;-&quot;??_);_(@_)"/>
    <numFmt numFmtId="181" formatCode="#,##0;\-#,##0;#"/>
    <numFmt numFmtId="182" formatCode="#,###"/>
    <numFmt numFmtId="183" formatCode="#,##0_ ;[Red]\-#,##0\ "/>
    <numFmt numFmtId="184" formatCode="0.00\ &quot;%&quot;"/>
    <numFmt numFmtId="185" formatCode="#,##0.##########;\-#,##0.##########;&quot;&quot;;@"/>
    <numFmt numFmtId="186" formatCode="#,##0.####;\-#,##0.####;#"/>
    <numFmt numFmtId="187" formatCode="#,##0.###;\-#,##0.###;#"/>
    <numFmt numFmtId="188" formatCode="_-* #,##0.000_-;\-* #,##0.000_-;_-* &quot;-&quot;_-;_-@_-"/>
    <numFmt numFmtId="189" formatCode="0.000\ &quot;%&quot;"/>
    <numFmt numFmtId="190" formatCode="_(* #,##0.0_);_(* \(#,##0.0\);_(* &quot;-&quot;??_);_(@_)"/>
    <numFmt numFmtId="191" formatCode="#,##0.########;\-#,##0.########;&quot;&quot;;@"/>
    <numFmt numFmtId="192" formatCode="#,###.0;\-#,###.0;&quot;&quot;;@"/>
    <numFmt numFmtId="193" formatCode="#,##0.0;\-#,##0.0;&quot;&quot;;@"/>
    <numFmt numFmtId="194" formatCode="_-* #,##0.0_-;\-* #,##0.0_-;_-* &quot;-&quot;_-;_-@_-"/>
    <numFmt numFmtId="195" formatCode="0.0"/>
    <numFmt numFmtId="196" formatCode="#,##0.##"/>
    <numFmt numFmtId="197" formatCode="#,##0.#######"/>
    <numFmt numFmtId="198" formatCode="#,##0.0_ "/>
    <numFmt numFmtId="199" formatCode="0.#######;\-0.#######;#"/>
    <numFmt numFmtId="200" formatCode="#,##0.#;\-#,##0.#;#"/>
    <numFmt numFmtId="201" formatCode="#,##0.#######;\-#,##0.#######;#"/>
    <numFmt numFmtId="202" formatCode="0.##;\-0.##;#.0"/>
    <numFmt numFmtId="203" formatCode="0.####;\-0.####;#.000"/>
    <numFmt numFmtId="204" formatCode="#,##0;\-#,##0;&quot;&quot;;@"/>
    <numFmt numFmtId="205" formatCode="#,##0.#####;\-#,##0.#####;&quot;&quot;;@"/>
    <numFmt numFmtId="206" formatCode="#,##0.##;\-#,##0.##;&quot;&quot;;@"/>
    <numFmt numFmtId="207" formatCode="#,##0.###;\-#,##0.###;&quot;&quot;;@"/>
    <numFmt numFmtId="208" formatCode="#,##0.##############;\-#,##0.##############;&quot;&quot;;@"/>
    <numFmt numFmtId="209" formatCode="#,##0_ "/>
    <numFmt numFmtId="210" formatCode="#,##0.#;\-#,##0.#;&quot;&quot;;@"/>
    <numFmt numFmtId="211" formatCode="#,##0.####;\-#,##0.####;&quot;&quot;;@"/>
    <numFmt numFmtId="212" formatCode="#,##0.000;\-#,##0.000;&quot;&quot;;@"/>
    <numFmt numFmtId="213" formatCode="#,##0.###########;\-#,##0.###########;&quot;&quot;;@"/>
    <numFmt numFmtId="214" formatCode="0.000"/>
    <numFmt numFmtId="215" formatCode="_-* #,##0.00_-;\-* #,##0.00_-;_-* &quot;-&quot;_-;_-@_-"/>
    <numFmt numFmtId="216" formatCode="&quot;S&quot;000###"/>
    <numFmt numFmtId="217" formatCode="0.00_);[Red]\(0.00\)"/>
    <numFmt numFmtId="218" formatCode="&quot;S&quot;###"/>
    <numFmt numFmtId="219" formatCode="&quot;H&quot;###"/>
    <numFmt numFmtId="220" formatCode="&quot;B&quot;###"/>
    <numFmt numFmtId="221" formatCode="&quot;D&quot;###"/>
  </numFmts>
  <fonts count="162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Arial Narrow"/>
      <family val="2"/>
    </font>
    <font>
      <b/>
      <sz val="9"/>
      <color indexed="8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b/>
      <sz val="9"/>
      <name val="Arial Narrow"/>
      <family val="2"/>
    </font>
    <font>
      <sz val="9"/>
      <color indexed="8"/>
      <name val="Arial"/>
      <family val="2"/>
    </font>
    <font>
      <sz val="9"/>
      <color rgb="FFFF0000"/>
      <name val="Arial"/>
      <family val="2"/>
    </font>
    <font>
      <sz val="9"/>
      <color rgb="FFFF0000"/>
      <name val="돋움"/>
      <family val="3"/>
      <charset val="129"/>
    </font>
    <font>
      <sz val="9"/>
      <name val="Arial"/>
      <family val="2"/>
    </font>
    <font>
      <sz val="20"/>
      <name val="HY헤드라인M"/>
      <family val="1"/>
      <charset val="129"/>
    </font>
    <font>
      <sz val="9"/>
      <color theme="1"/>
      <name val="굴림체"/>
      <family val="3"/>
      <charset val="129"/>
    </font>
    <font>
      <sz val="9"/>
      <color theme="1"/>
      <name val="Arial Narrow"/>
      <family val="2"/>
    </font>
    <font>
      <b/>
      <u/>
      <sz val="22"/>
      <color indexed="8"/>
      <name val="HY헤드라인M"/>
      <family val="1"/>
      <charset val="129"/>
    </font>
    <font>
      <b/>
      <sz val="9"/>
      <color theme="1"/>
      <name val="Arial Narrow"/>
      <family val="2"/>
    </font>
    <font>
      <b/>
      <sz val="9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10"/>
      <name val="Arial Narrow"/>
      <family val="2"/>
    </font>
    <font>
      <sz val="22"/>
      <name val="HY헤드라인M"/>
      <family val="1"/>
      <charset val="129"/>
    </font>
    <font>
      <b/>
      <sz val="10"/>
      <name val="굴림체"/>
      <family val="3"/>
      <charset val="129"/>
    </font>
    <font>
      <b/>
      <sz val="10"/>
      <name val="Arial Narrow"/>
      <family val="2"/>
    </font>
    <font>
      <sz val="10"/>
      <name val="굴림체"/>
      <family val="3"/>
      <charset val="129"/>
    </font>
    <font>
      <b/>
      <sz val="9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u/>
      <sz val="22"/>
      <name val="HY헤드라인M"/>
      <family val="1"/>
      <charset val="129"/>
    </font>
    <font>
      <sz val="1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10"/>
      <color indexed="8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8"/>
      <color indexed="8"/>
      <name val="Arial"/>
      <family val="2"/>
    </font>
    <font>
      <b/>
      <sz val="20"/>
      <color indexed="8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18"/>
      <name val="굴림체"/>
      <family val="3"/>
      <charset val="129"/>
    </font>
    <font>
      <b/>
      <sz val="18"/>
      <name val="굴림체"/>
      <family val="3"/>
    </font>
    <font>
      <sz val="11"/>
      <name val="굴림체"/>
      <family val="3"/>
    </font>
    <font>
      <sz val="11"/>
      <color indexed="10"/>
      <name val="굴림체"/>
      <family val="3"/>
    </font>
    <font>
      <b/>
      <sz val="11"/>
      <color indexed="21"/>
      <name val="굴림체"/>
      <family val="3"/>
    </font>
    <font>
      <sz val="11"/>
      <color indexed="9"/>
      <name val="굴림체"/>
      <family val="3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9"/>
      <name val="맑은 고딕"/>
      <family val="3"/>
      <charset val="129"/>
      <scheme val="minor"/>
    </font>
    <font>
      <sz val="9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u/>
      <sz val="20"/>
      <color indexed="8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sz val="28"/>
      <color indexed="8"/>
      <name val="HY헤드라인M"/>
      <family val="1"/>
      <charset val="129"/>
    </font>
    <font>
      <sz val="9"/>
      <color indexed="8"/>
      <name val="Arial Narrow"/>
      <family val="2"/>
    </font>
    <font>
      <sz val="20"/>
      <color indexed="8"/>
      <name val="HY헤드라인M"/>
      <family val="1"/>
      <charset val="129"/>
    </font>
    <font>
      <b/>
      <sz val="12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9"/>
      <color indexed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Arial Narrow"/>
      <family val="2"/>
    </font>
    <font>
      <b/>
      <sz val="12"/>
      <name val="굴림체"/>
      <family val="3"/>
      <charset val="129"/>
    </font>
    <font>
      <sz val="10"/>
      <color indexed="10"/>
      <name val="Arial Narrow"/>
      <family val="2"/>
    </font>
    <font>
      <sz val="10"/>
      <color indexed="10"/>
      <name val="돋움"/>
      <family val="3"/>
      <charset val="129"/>
    </font>
    <font>
      <b/>
      <sz val="9"/>
      <color indexed="10"/>
      <name val="Arial Narrow"/>
      <family val="2"/>
    </font>
    <font>
      <sz val="9"/>
      <color indexed="10"/>
      <name val="Arial Narrow"/>
      <family val="2"/>
    </font>
    <font>
      <sz val="9"/>
      <color indexed="10"/>
      <name val="굴림체"/>
      <family val="3"/>
      <charset val="129"/>
    </font>
    <font>
      <b/>
      <sz val="10"/>
      <color indexed="10"/>
      <name val="Arial Narrow"/>
      <family val="2"/>
    </font>
    <font>
      <sz val="9"/>
      <color indexed="10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28"/>
      <name val="HY헤드라인M"/>
      <family val="1"/>
      <charset val="129"/>
    </font>
    <font>
      <b/>
      <sz val="12"/>
      <name val="맑은 고딕"/>
      <family val="3"/>
      <charset val="129"/>
      <scheme val="major"/>
    </font>
    <font>
      <sz val="9"/>
      <color indexed="10"/>
      <name val="Arial"/>
      <family val="2"/>
    </font>
    <font>
      <sz val="6"/>
      <color indexed="8"/>
      <name val="Arial"/>
      <family val="2"/>
    </font>
    <font>
      <sz val="18"/>
      <color indexed="10"/>
      <name val="Arial Narrow"/>
      <family val="2"/>
    </font>
    <font>
      <sz val="18"/>
      <color rgb="FFFF0000"/>
      <name val="Arial Narrow"/>
      <family val="2"/>
    </font>
    <font>
      <sz val="8"/>
      <color indexed="8"/>
      <name val="Arial"/>
      <family val="2"/>
    </font>
    <font>
      <b/>
      <sz val="9"/>
      <color indexed="10"/>
      <name val="돋움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color rgb="FFFF0000"/>
      <name val="굴림체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9"/>
      <color rgb="FFFF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6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sz val="14"/>
      <color indexed="8"/>
      <name val="굴림체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2"/>
      <scheme val="minor"/>
    </font>
    <font>
      <sz val="1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rgb="FFFF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b/>
      <u/>
      <sz val="14"/>
      <color rgb="FF000000"/>
      <name val="굴림"/>
      <family val="3"/>
      <charset val="129"/>
    </font>
    <font>
      <b/>
      <sz val="20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16"/>
      <color rgb="FF000000"/>
      <name val="함초롬바탕"/>
      <family val="1"/>
      <charset val="129"/>
    </font>
    <font>
      <sz val="20"/>
      <color rgb="FF000000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555555"/>
      <name val="굴림"/>
      <family val="3"/>
      <charset val="129"/>
    </font>
    <font>
      <sz val="10"/>
      <color rgb="FF525252"/>
      <name val="굴림"/>
      <family val="3"/>
      <charset val="129"/>
    </font>
    <font>
      <sz val="10"/>
      <color rgb="FF333333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555555"/>
      <name val="굴림"/>
      <family val="3"/>
      <charset val="129"/>
    </font>
    <font>
      <sz val="9"/>
      <color rgb="FF525252"/>
      <name val="굴림"/>
      <family val="3"/>
      <charset val="129"/>
    </font>
    <font>
      <sz val="9"/>
      <color rgb="FF333333"/>
      <name val="굴림"/>
      <family val="3"/>
      <charset val="129"/>
    </font>
    <font>
      <sz val="9"/>
      <color rgb="FF000000"/>
      <name val="함초롬바탕"/>
      <family val="1"/>
      <charset val="129"/>
    </font>
    <font>
      <sz val="9"/>
      <color rgb="FF000000"/>
      <name val="굴림체"/>
      <family val="3"/>
      <charset val="129"/>
    </font>
    <font>
      <b/>
      <sz val="11"/>
      <color rgb="FF555555"/>
      <name val="굴림"/>
      <family val="3"/>
      <charset val="129"/>
    </font>
    <font>
      <sz val="11"/>
      <color rgb="FF525252"/>
      <name val="굴림"/>
      <family val="3"/>
      <charset val="129"/>
    </font>
    <font>
      <sz val="11"/>
      <color rgb="FF333333"/>
      <name val="굴림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1"/>
      <color rgb="FF555555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sz val="20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48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u/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</fonts>
  <fills count="2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2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22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n">
        <color auto="1"/>
      </bottom>
      <diagonal/>
    </border>
    <border>
      <left/>
      <right/>
      <top style="thick">
        <color rgb="FFFF0000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/>
      <right style="thick">
        <color rgb="FFFF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/>
      <top style="medium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medium">
        <color auto="1"/>
      </top>
      <bottom style="hair">
        <color auto="1"/>
      </bottom>
      <diagonal/>
    </border>
    <border>
      <left/>
      <right style="thick">
        <color rgb="FFFF0000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hair">
        <color auto="1"/>
      </top>
      <bottom style="hair">
        <color auto="1"/>
      </bottom>
      <diagonal/>
    </border>
    <border>
      <left/>
      <right style="thick">
        <color rgb="FFFF0000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hair">
        <color auto="1"/>
      </top>
      <bottom style="thin">
        <color auto="1"/>
      </bottom>
      <diagonal/>
    </border>
    <border>
      <left/>
      <right style="thick">
        <color rgb="FFFF0000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hair">
        <color auto="1"/>
      </bottom>
      <diagonal/>
    </border>
    <border>
      <left/>
      <right style="thick">
        <color rgb="FFFF000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medium">
        <color auto="1"/>
      </bottom>
      <diagonal/>
    </border>
    <border>
      <left/>
      <right style="thick">
        <color rgb="FFFF0000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ck">
        <color rgb="FFFF0000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rgb="FFFF0000"/>
      </right>
      <top/>
      <bottom style="hair">
        <color auto="1"/>
      </bottom>
      <diagonal/>
    </border>
    <border>
      <left/>
      <right style="thick">
        <color rgb="FFFF0000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ck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rgb="FFFF0000"/>
      </right>
      <top style="medium">
        <color auto="1"/>
      </top>
      <bottom style="medium">
        <color auto="1"/>
      </bottom>
      <diagonal/>
    </border>
    <border>
      <left style="thick">
        <color rgb="FFFF0000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/>
      <top style="medium">
        <color auto="1"/>
      </top>
      <bottom style="thick">
        <color rgb="FFFF0000"/>
      </bottom>
      <diagonal/>
    </border>
    <border>
      <left/>
      <right/>
      <top style="medium">
        <color auto="1"/>
      </top>
      <bottom style="thick">
        <color rgb="FFFF0000"/>
      </bottom>
      <diagonal/>
    </border>
    <border>
      <left/>
      <right style="thick">
        <color rgb="FFFF0000"/>
      </right>
      <top style="medium">
        <color auto="1"/>
      </top>
      <bottom style="thick">
        <color rgb="FFFF0000"/>
      </bottom>
      <diagonal/>
    </border>
    <border>
      <left style="thick">
        <color rgb="FFFF0000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FF0000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9">
    <xf numFmtId="0" fontId="0" fillId="0" borderId="0"/>
    <xf numFmtId="41" fontId="51" fillId="0" borderId="0" applyFont="0" applyFill="0" applyBorder="0" applyAlignment="0" applyProtection="0">
      <alignment vertical="center"/>
    </xf>
    <xf numFmtId="0" fontId="109" fillId="0" borderId="0"/>
    <xf numFmtId="41" fontId="109" fillId="0" borderId="0" applyFont="0" applyFill="0" applyBorder="0" applyAlignment="0" applyProtection="0">
      <alignment vertical="center"/>
    </xf>
    <xf numFmtId="0" fontId="127" fillId="0" borderId="0">
      <alignment vertical="center"/>
    </xf>
    <xf numFmtId="0" fontId="127" fillId="0" borderId="0">
      <alignment vertical="center"/>
    </xf>
    <xf numFmtId="41" fontId="127" fillId="0" borderId="0">
      <alignment vertical="center"/>
    </xf>
    <xf numFmtId="0" fontId="146" fillId="0" borderId="0"/>
    <xf numFmtId="0" fontId="150" fillId="0" borderId="0">
      <alignment vertical="center"/>
    </xf>
  </cellStyleXfs>
  <cellXfs count="1906">
    <xf numFmtId="0" fontId="0" fillId="0" borderId="0" xfId="0"/>
    <xf numFmtId="180" fontId="14" fillId="0" borderId="0" xfId="0" applyNumberFormat="1" applyFont="1" applyAlignment="1">
      <alignment vertical="center"/>
    </xf>
    <xf numFmtId="180" fontId="14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vertical="center"/>
    </xf>
    <xf numFmtId="183" fontId="17" fillId="0" borderId="0" xfId="0" applyNumberFormat="1" applyFont="1" applyAlignment="1">
      <alignment vertical="center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center" shrinkToFit="1"/>
    </xf>
    <xf numFmtId="0" fontId="20" fillId="0" borderId="0" xfId="0" applyFont="1" applyAlignment="1">
      <alignment shrinkToFit="1"/>
    </xf>
    <xf numFmtId="0" fontId="20" fillId="0" borderId="7" xfId="0" applyFont="1" applyBorder="1" applyAlignment="1">
      <alignment shrinkToFit="1"/>
    </xf>
    <xf numFmtId="49" fontId="21" fillId="0" borderId="0" xfId="0" applyNumberFormat="1" applyFont="1" applyAlignment="1">
      <alignment horizontal="center" vertical="center" shrinkToFit="1"/>
    </xf>
    <xf numFmtId="41" fontId="20" fillId="0" borderId="0" xfId="0" applyNumberFormat="1" applyFont="1" applyAlignment="1">
      <alignment horizontal="center" vertical="center"/>
    </xf>
    <xf numFmtId="41" fontId="20" fillId="0" borderId="0" xfId="0" applyNumberFormat="1" applyFont="1" applyAlignment="1">
      <alignment vertical="center"/>
    </xf>
    <xf numFmtId="41" fontId="20" fillId="0" borderId="0" xfId="0" applyNumberFormat="1" applyFont="1" applyAlignment="1">
      <alignment vertical="center"/>
    </xf>
    <xf numFmtId="41" fontId="10" fillId="5" borderId="1" xfId="0" applyNumberFormat="1" applyFont="1" applyFill="1" applyBorder="1" applyAlignment="1">
      <alignment horizontal="center" vertical="center" shrinkToFit="1"/>
    </xf>
    <xf numFmtId="41" fontId="10" fillId="5" borderId="8" xfId="0" applyNumberFormat="1" applyFont="1" applyFill="1" applyBorder="1" applyAlignment="1">
      <alignment horizontal="center" vertical="center" shrinkToFit="1"/>
    </xf>
    <xf numFmtId="41" fontId="12" fillId="0" borderId="0" xfId="0" applyNumberFormat="1" applyFont="1" applyFill="1" applyAlignment="1">
      <alignment horizontal="center" vertical="center"/>
    </xf>
    <xf numFmtId="41" fontId="12" fillId="0" borderId="0" xfId="0" applyNumberFormat="1" applyFont="1" applyAlignment="1">
      <alignment horizontal="center" vertical="center"/>
    </xf>
    <xf numFmtId="41" fontId="20" fillId="0" borderId="9" xfId="0" quotePrefix="1" applyNumberFormat="1" applyFont="1" applyBorder="1" applyAlignment="1">
      <alignment vertical="center" wrapText="1"/>
    </xf>
    <xf numFmtId="41" fontId="20" fillId="0" borderId="9" xfId="0" quotePrefix="1" applyNumberFormat="1" applyFont="1" applyBorder="1" applyAlignment="1">
      <alignment horizontal="center" vertical="center" wrapText="1"/>
    </xf>
    <xf numFmtId="41" fontId="20" fillId="0" borderId="9" xfId="0" applyNumberFormat="1" applyFont="1" applyBorder="1" applyAlignment="1">
      <alignment vertical="center" wrapText="1"/>
    </xf>
    <xf numFmtId="41" fontId="12" fillId="0" borderId="4" xfId="0" quotePrefix="1" applyNumberFormat="1" applyFont="1" applyBorder="1" applyAlignment="1">
      <alignment vertical="center" wrapText="1"/>
    </xf>
    <xf numFmtId="41" fontId="12" fillId="0" borderId="4" xfId="0" quotePrefix="1" applyNumberFormat="1" applyFont="1" applyBorder="1" applyAlignment="1">
      <alignment horizontal="center" vertical="center" wrapText="1"/>
    </xf>
    <xf numFmtId="41" fontId="12" fillId="0" borderId="4" xfId="0" applyNumberFormat="1" applyFont="1" applyBorder="1" applyAlignment="1">
      <alignment vertical="center" wrapText="1"/>
    </xf>
    <xf numFmtId="41" fontId="12" fillId="0" borderId="0" xfId="0" applyNumberFormat="1" applyFont="1" applyAlignment="1">
      <alignment vertical="center"/>
    </xf>
    <xf numFmtId="41" fontId="12" fillId="10" borderId="0" xfId="0" applyNumberFormat="1" applyFont="1" applyFill="1" applyAlignment="1">
      <alignment horizontal="center" vertical="center"/>
    </xf>
    <xf numFmtId="41" fontId="12" fillId="13" borderId="0" xfId="0" applyNumberFormat="1" applyFont="1" applyFill="1" applyAlignment="1">
      <alignment horizontal="center" vertical="center"/>
    </xf>
    <xf numFmtId="41" fontId="12" fillId="13" borderId="0" xfId="0" applyNumberFormat="1" applyFont="1" applyFill="1" applyBorder="1" applyAlignment="1">
      <alignment horizontal="center" vertical="center"/>
    </xf>
    <xf numFmtId="41" fontId="12" fillId="10" borderId="0" xfId="0" applyNumberFormat="1" applyFont="1" applyFill="1" applyBorder="1" applyAlignment="1">
      <alignment horizontal="center" vertical="center"/>
    </xf>
    <xf numFmtId="41" fontId="12" fillId="13" borderId="0" xfId="0" applyNumberFormat="1" applyFont="1" applyFill="1" applyBorder="1" applyAlignment="1">
      <alignment vertical="center"/>
    </xf>
    <xf numFmtId="41" fontId="22" fillId="10" borderId="6" xfId="0" quotePrefix="1" applyNumberFormat="1" applyFont="1" applyFill="1" applyBorder="1" applyAlignment="1">
      <alignment vertical="center" shrinkToFit="1"/>
    </xf>
    <xf numFmtId="41" fontId="11" fillId="10" borderId="4" xfId="0" quotePrefix="1" applyNumberFormat="1" applyFont="1" applyFill="1" applyBorder="1" applyAlignment="1">
      <alignment vertical="center" shrinkToFit="1"/>
    </xf>
    <xf numFmtId="41" fontId="20" fillId="0" borderId="9" xfId="0" quotePrefix="1" applyNumberFormat="1" applyFont="1" applyBorder="1" applyAlignment="1">
      <alignment vertical="center" shrinkToFit="1"/>
    </xf>
    <xf numFmtId="41" fontId="12" fillId="0" borderId="4" xfId="0" quotePrefix="1" applyNumberFormat="1" applyFont="1" applyBorder="1" applyAlignment="1">
      <alignment vertical="center" shrinkToFit="1"/>
    </xf>
    <xf numFmtId="41" fontId="20" fillId="0" borderId="0" xfId="0" applyNumberFormat="1" applyFont="1" applyAlignment="1">
      <alignment vertical="center" shrinkToFit="1"/>
    </xf>
    <xf numFmtId="41" fontId="22" fillId="10" borderId="0" xfId="0" applyNumberFormat="1" applyFont="1" applyFill="1" applyAlignment="1">
      <alignment horizontal="center" vertical="center"/>
    </xf>
    <xf numFmtId="41" fontId="22" fillId="10" borderId="6" xfId="0" applyNumberFormat="1" applyFont="1" applyFill="1" applyBorder="1" applyAlignment="1">
      <alignment vertical="center" wrapText="1"/>
    </xf>
    <xf numFmtId="41" fontId="22" fillId="10" borderId="6" xfId="0" applyNumberFormat="1" applyFont="1" applyFill="1" applyBorder="1" applyAlignment="1">
      <alignment vertical="center" shrinkToFit="1"/>
    </xf>
    <xf numFmtId="41" fontId="22" fillId="10" borderId="6" xfId="0" applyNumberFormat="1" applyFont="1" applyFill="1" applyBorder="1" applyAlignment="1">
      <alignment horizontal="center" vertical="center" wrapText="1"/>
    </xf>
    <xf numFmtId="41" fontId="22" fillId="10" borderId="0" xfId="0" applyNumberFormat="1" applyFont="1" applyFill="1" applyAlignment="1">
      <alignment vertical="center"/>
    </xf>
    <xf numFmtId="41" fontId="11" fillId="10" borderId="0" xfId="0" applyNumberFormat="1" applyFont="1" applyFill="1" applyAlignment="1">
      <alignment horizontal="center" vertical="center"/>
    </xf>
    <xf numFmtId="41" fontId="11" fillId="10" borderId="4" xfId="0" applyNumberFormat="1" applyFont="1" applyFill="1" applyBorder="1" applyAlignment="1">
      <alignment vertical="center" wrapText="1"/>
    </xf>
    <xf numFmtId="41" fontId="11" fillId="10" borderId="4" xfId="0" applyNumberFormat="1" applyFont="1" applyFill="1" applyBorder="1" applyAlignment="1">
      <alignment vertical="center" shrinkToFit="1"/>
    </xf>
    <xf numFmtId="41" fontId="11" fillId="10" borderId="4" xfId="0" applyNumberFormat="1" applyFont="1" applyFill="1" applyBorder="1" applyAlignment="1">
      <alignment horizontal="center" vertical="center" wrapText="1"/>
    </xf>
    <xf numFmtId="41" fontId="11" fillId="13" borderId="0" xfId="0" applyNumberFormat="1" applyFont="1" applyFill="1" applyAlignment="1">
      <alignment horizontal="center" vertical="center"/>
    </xf>
    <xf numFmtId="41" fontId="11" fillId="13" borderId="0" xfId="0" applyNumberFormat="1" applyFont="1" applyFill="1" applyBorder="1" applyAlignment="1">
      <alignment horizontal="center" vertical="center"/>
    </xf>
    <xf numFmtId="41" fontId="24" fillId="0" borderId="9" xfId="0" quotePrefix="1" applyNumberFormat="1" applyFont="1" applyBorder="1" applyAlignment="1">
      <alignment horizontal="center" vertical="center" wrapText="1"/>
    </xf>
    <xf numFmtId="41" fontId="16" fillId="0" borderId="4" xfId="0" quotePrefix="1" applyNumberFormat="1" applyFont="1" applyBorder="1" applyAlignment="1">
      <alignment horizontal="center" vertical="center" wrapText="1"/>
    </xf>
    <xf numFmtId="41" fontId="22" fillId="14" borderId="0" xfId="0" applyNumberFormat="1" applyFont="1" applyFill="1" applyAlignment="1">
      <alignment horizontal="center" vertical="center"/>
    </xf>
    <xf numFmtId="41" fontId="22" fillId="14" borderId="6" xfId="0" applyNumberFormat="1" applyFont="1" applyFill="1" applyBorder="1" applyAlignment="1">
      <alignment vertical="center" wrapText="1"/>
    </xf>
    <xf numFmtId="41" fontId="22" fillId="14" borderId="6" xfId="0" quotePrefix="1" applyNumberFormat="1" applyFont="1" applyFill="1" applyBorder="1" applyAlignment="1">
      <alignment vertical="center" shrinkToFit="1"/>
    </xf>
    <xf numFmtId="41" fontId="22" fillId="14" borderId="6" xfId="0" applyNumberFormat="1" applyFont="1" applyFill="1" applyBorder="1" applyAlignment="1">
      <alignment vertical="center" shrinkToFit="1"/>
    </xf>
    <xf numFmtId="41" fontId="22" fillId="14" borderId="6" xfId="0" applyNumberFormat="1" applyFont="1" applyFill="1" applyBorder="1" applyAlignment="1">
      <alignment horizontal="center" vertical="center" wrapText="1"/>
    </xf>
    <xf numFmtId="41" fontId="22" fillId="14" borderId="0" xfId="0" applyNumberFormat="1" applyFont="1" applyFill="1" applyAlignment="1">
      <alignment vertical="center"/>
    </xf>
    <xf numFmtId="41" fontId="11" fillId="14" borderId="0" xfId="0" applyNumberFormat="1" applyFont="1" applyFill="1" applyAlignment="1">
      <alignment horizontal="center" vertical="center"/>
    </xf>
    <xf numFmtId="41" fontId="11" fillId="14" borderId="4" xfId="0" applyNumberFormat="1" applyFont="1" applyFill="1" applyBorder="1" applyAlignment="1">
      <alignment vertical="center" wrapText="1"/>
    </xf>
    <xf numFmtId="41" fontId="11" fillId="14" borderId="4" xfId="0" quotePrefix="1" applyNumberFormat="1" applyFont="1" applyFill="1" applyBorder="1" applyAlignment="1">
      <alignment vertical="center" shrinkToFit="1"/>
    </xf>
    <xf numFmtId="41" fontId="11" fillId="14" borderId="4" xfId="0" applyNumberFormat="1" applyFont="1" applyFill="1" applyBorder="1" applyAlignment="1">
      <alignment vertical="center" shrinkToFit="1"/>
    </xf>
    <xf numFmtId="41" fontId="11" fillId="14" borderId="4" xfId="0" applyNumberFormat="1" applyFont="1" applyFill="1" applyBorder="1" applyAlignment="1">
      <alignment horizontal="center" vertical="center" wrapText="1"/>
    </xf>
    <xf numFmtId="41" fontId="24" fillId="0" borderId="9" xfId="0" quotePrefix="1" applyNumberFormat="1" applyFont="1" applyBorder="1" applyAlignment="1">
      <alignment vertical="center" shrinkToFit="1"/>
    </xf>
    <xf numFmtId="41" fontId="16" fillId="0" borderId="4" xfId="0" quotePrefix="1" applyNumberFormat="1" applyFont="1" applyBorder="1" applyAlignment="1">
      <alignment vertical="center" shrinkToFit="1"/>
    </xf>
    <xf numFmtId="180" fontId="15" fillId="0" borderId="0" xfId="0" applyNumberFormat="1" applyFont="1" applyAlignment="1">
      <alignment vertical="center"/>
    </xf>
    <xf numFmtId="180" fontId="17" fillId="0" borderId="0" xfId="0" applyNumberFormat="1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0" xfId="0" applyFont="1" applyAlignment="1">
      <alignment vertical="center" shrinkToFit="1"/>
    </xf>
    <xf numFmtId="180" fontId="32" fillId="0" borderId="0" xfId="0" applyNumberFormat="1" applyFont="1" applyAlignment="1">
      <alignment vertical="center"/>
    </xf>
    <xf numFmtId="180" fontId="30" fillId="0" borderId="0" xfId="0" applyNumberFormat="1" applyFont="1" applyFill="1" applyAlignment="1">
      <alignment vertical="center"/>
    </xf>
    <xf numFmtId="0" fontId="30" fillId="12" borderId="0" xfId="0" applyFont="1" applyFill="1" applyAlignment="1">
      <alignment vertical="center"/>
    </xf>
    <xf numFmtId="180" fontId="30" fillId="12" borderId="0" xfId="0" applyNumberFormat="1" applyFont="1" applyFill="1" applyAlignment="1">
      <alignment vertical="center"/>
    </xf>
    <xf numFmtId="0" fontId="30" fillId="2" borderId="0" xfId="0" applyFont="1" applyFill="1" applyAlignment="1">
      <alignment vertical="center"/>
    </xf>
    <xf numFmtId="180" fontId="30" fillId="0" borderId="0" xfId="0" applyNumberFormat="1" applyFont="1" applyAlignment="1">
      <alignment vertical="center"/>
    </xf>
    <xf numFmtId="176" fontId="30" fillId="0" borderId="0" xfId="0" applyNumberFormat="1" applyFont="1" applyAlignment="1">
      <alignment vertical="center"/>
    </xf>
    <xf numFmtId="0" fontId="30" fillId="3" borderId="0" xfId="0" applyFont="1" applyFill="1" applyAlignment="1">
      <alignment vertical="center"/>
    </xf>
    <xf numFmtId="0" fontId="30" fillId="4" borderId="0" xfId="0" applyFont="1" applyFill="1" applyAlignment="1">
      <alignment vertical="center"/>
    </xf>
    <xf numFmtId="180" fontId="30" fillId="2" borderId="0" xfId="0" applyNumberFormat="1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  <xf numFmtId="0" fontId="33" fillId="3" borderId="0" xfId="0" applyFont="1" applyFill="1" applyAlignment="1">
      <alignment vertical="center"/>
    </xf>
    <xf numFmtId="0" fontId="33" fillId="4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3" fillId="8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0" fontId="36" fillId="0" borderId="0" xfId="0" applyFont="1" applyAlignment="1">
      <alignment horizontal="center" shrinkToFit="1"/>
    </xf>
    <xf numFmtId="0" fontId="36" fillId="0" borderId="0" xfId="0" applyFont="1" applyAlignment="1">
      <alignment shrinkToFit="1"/>
    </xf>
    <xf numFmtId="49" fontId="37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shrinkToFit="1"/>
    </xf>
    <xf numFmtId="0" fontId="9" fillId="0" borderId="7" xfId="0" applyFont="1" applyBorder="1" applyAlignment="1">
      <alignment shrinkToFit="1"/>
    </xf>
    <xf numFmtId="41" fontId="9" fillId="0" borderId="0" xfId="0" applyNumberFormat="1" applyFont="1" applyAlignment="1">
      <alignment horizontal="center" vertical="center"/>
    </xf>
    <xf numFmtId="41" fontId="9" fillId="0" borderId="0" xfId="0" applyNumberFormat="1" applyFont="1" applyAlignment="1">
      <alignment vertical="center"/>
    </xf>
    <xf numFmtId="41" fontId="13" fillId="5" borderId="1" xfId="0" applyNumberFormat="1" applyFont="1" applyFill="1" applyBorder="1" applyAlignment="1">
      <alignment horizontal="center" vertical="center" shrinkToFit="1"/>
    </xf>
    <xf numFmtId="41" fontId="13" fillId="5" borderId="8" xfId="0" applyNumberFormat="1" applyFont="1" applyFill="1" applyBorder="1" applyAlignment="1">
      <alignment horizontal="center" vertical="center" shrinkToFit="1"/>
    </xf>
    <xf numFmtId="41" fontId="13" fillId="10" borderId="0" xfId="0" applyNumberFormat="1" applyFont="1" applyFill="1" applyAlignment="1">
      <alignment horizontal="center" vertical="center"/>
    </xf>
    <xf numFmtId="41" fontId="13" fillId="10" borderId="0" xfId="0" applyNumberFormat="1" applyFont="1" applyFill="1" applyAlignment="1">
      <alignment vertical="center"/>
    </xf>
    <xf numFmtId="41" fontId="13" fillId="10" borderId="4" xfId="0" applyNumberFormat="1" applyFont="1" applyFill="1" applyBorder="1" applyAlignment="1">
      <alignment vertical="center" wrapText="1"/>
    </xf>
    <xf numFmtId="41" fontId="13" fillId="10" borderId="4" xfId="0" quotePrefix="1" applyNumberFormat="1" applyFont="1" applyFill="1" applyBorder="1" applyAlignment="1">
      <alignment vertical="center" shrinkToFit="1"/>
    </xf>
    <xf numFmtId="41" fontId="13" fillId="10" borderId="4" xfId="0" applyNumberFormat="1" applyFont="1" applyFill="1" applyBorder="1" applyAlignment="1">
      <alignment vertical="center" shrinkToFit="1"/>
    </xf>
    <xf numFmtId="41" fontId="13" fillId="10" borderId="4" xfId="0" applyNumberFormat="1" applyFont="1" applyFill="1" applyBorder="1" applyAlignment="1">
      <alignment horizontal="center" vertical="center" wrapText="1"/>
    </xf>
    <xf numFmtId="41" fontId="9" fillId="0" borderId="0" xfId="0" applyNumberFormat="1" applyFont="1" applyAlignment="1">
      <alignment vertical="center"/>
    </xf>
    <xf numFmtId="41" fontId="9" fillId="0" borderId="4" xfId="0" quotePrefix="1" applyNumberFormat="1" applyFont="1" applyBorder="1" applyAlignment="1">
      <alignment vertical="center" wrapText="1"/>
    </xf>
    <xf numFmtId="41" fontId="9" fillId="0" borderId="4" xfId="0" quotePrefix="1" applyNumberFormat="1" applyFont="1" applyBorder="1" applyAlignment="1">
      <alignment vertical="center" shrinkToFit="1"/>
    </xf>
    <xf numFmtId="41" fontId="9" fillId="0" borderId="4" xfId="0" applyNumberFormat="1" applyFont="1" applyBorder="1" applyAlignment="1">
      <alignment vertical="center" wrapText="1"/>
    </xf>
    <xf numFmtId="41" fontId="9" fillId="0" borderId="4" xfId="0" quotePrefix="1" applyNumberFormat="1" applyFont="1" applyBorder="1" applyAlignment="1">
      <alignment horizontal="center" vertical="center" wrapText="1"/>
    </xf>
    <xf numFmtId="41" fontId="9" fillId="0" borderId="0" xfId="0" applyNumberFormat="1" applyFont="1" applyAlignment="1">
      <alignment vertical="center" shrinkToFit="1"/>
    </xf>
    <xf numFmtId="41" fontId="11" fillId="10" borderId="6" xfId="0" applyNumberFormat="1" applyFont="1" applyFill="1" applyBorder="1" applyAlignment="1">
      <alignment vertical="center" wrapText="1"/>
    </xf>
    <xf numFmtId="41" fontId="11" fillId="10" borderId="6" xfId="0" quotePrefix="1" applyNumberFormat="1" applyFont="1" applyFill="1" applyBorder="1" applyAlignment="1">
      <alignment vertical="center" shrinkToFit="1"/>
    </xf>
    <xf numFmtId="41" fontId="11" fillId="10" borderId="6" xfId="0" applyNumberFormat="1" applyFont="1" applyFill="1" applyBorder="1" applyAlignment="1">
      <alignment vertical="center" shrinkToFit="1"/>
    </xf>
    <xf numFmtId="41" fontId="11" fillId="10" borderId="6" xfId="0" applyNumberFormat="1" applyFont="1" applyFill="1" applyBorder="1" applyAlignment="1">
      <alignment horizontal="center" vertical="center" wrapText="1"/>
    </xf>
    <xf numFmtId="41" fontId="11" fillId="10" borderId="0" xfId="0" applyNumberFormat="1" applyFont="1" applyFill="1" applyAlignment="1">
      <alignment vertical="center"/>
    </xf>
    <xf numFmtId="41" fontId="12" fillId="0" borderId="9" xfId="0" quotePrefix="1" applyNumberFormat="1" applyFont="1" applyBorder="1" applyAlignment="1">
      <alignment vertical="center" wrapText="1"/>
    </xf>
    <xf numFmtId="41" fontId="12" fillId="0" borderId="9" xfId="0" quotePrefix="1" applyNumberFormat="1" applyFont="1" applyBorder="1" applyAlignment="1">
      <alignment vertical="center" shrinkToFit="1"/>
    </xf>
    <xf numFmtId="41" fontId="12" fillId="0" borderId="9" xfId="0" applyNumberFormat="1" applyFont="1" applyBorder="1" applyAlignment="1">
      <alignment vertical="center" wrapText="1"/>
    </xf>
    <xf numFmtId="41" fontId="12" fillId="0" borderId="9" xfId="0" quotePrefix="1" applyNumberFormat="1" applyFont="1" applyBorder="1" applyAlignment="1">
      <alignment horizontal="center" vertical="center" wrapText="1"/>
    </xf>
    <xf numFmtId="41" fontId="9" fillId="0" borderId="0" xfId="0" applyNumberFormat="1" applyFont="1" applyFill="1" applyAlignment="1">
      <alignment horizontal="center" vertical="center"/>
    </xf>
    <xf numFmtId="41" fontId="9" fillId="0" borderId="0" xfId="0" applyNumberFormat="1" applyFont="1" applyFill="1" applyAlignment="1">
      <alignment vertical="center"/>
    </xf>
    <xf numFmtId="41" fontId="9" fillId="0" borderId="4" xfId="0" applyNumberFormat="1" applyFont="1" applyFill="1" applyBorder="1" applyAlignment="1">
      <alignment vertical="center" wrapText="1"/>
    </xf>
    <xf numFmtId="41" fontId="13" fillId="0" borderId="4" xfId="0" quotePrefix="1" applyNumberFormat="1" applyFont="1" applyFill="1" applyBorder="1" applyAlignment="1">
      <alignment vertical="center" wrapText="1"/>
    </xf>
    <xf numFmtId="41" fontId="9" fillId="0" borderId="4" xfId="0" applyNumberFormat="1" applyFont="1" applyFill="1" applyBorder="1" applyAlignment="1">
      <alignment horizontal="center" vertical="center" wrapText="1"/>
    </xf>
    <xf numFmtId="41" fontId="9" fillId="10" borderId="0" xfId="0" applyNumberFormat="1" applyFont="1" applyFill="1" applyAlignment="1">
      <alignment horizontal="center" vertical="center"/>
    </xf>
    <xf numFmtId="41" fontId="9" fillId="10" borderId="0" xfId="0" applyNumberFormat="1" applyFont="1" applyFill="1" applyAlignment="1">
      <alignment vertical="center"/>
    </xf>
    <xf numFmtId="41" fontId="9" fillId="10" borderId="4" xfId="0" applyNumberFormat="1" applyFont="1" applyFill="1" applyBorder="1" applyAlignment="1">
      <alignment vertical="center" wrapText="1"/>
    </xf>
    <xf numFmtId="41" fontId="13" fillId="10" borderId="4" xfId="0" quotePrefix="1" applyNumberFormat="1" applyFont="1" applyFill="1" applyBorder="1" applyAlignment="1">
      <alignment vertical="center" wrapText="1"/>
    </xf>
    <xf numFmtId="41" fontId="9" fillId="10" borderId="4" xfId="0" applyNumberFormat="1" applyFont="1" applyFill="1" applyBorder="1" applyAlignment="1">
      <alignment horizontal="center" vertical="center" wrapText="1"/>
    </xf>
    <xf numFmtId="41" fontId="9" fillId="13" borderId="0" xfId="0" applyNumberFormat="1" applyFont="1" applyFill="1" applyAlignment="1">
      <alignment horizontal="center" vertical="center"/>
    </xf>
    <xf numFmtId="41" fontId="9" fillId="13" borderId="0" xfId="0" applyNumberFormat="1" applyFont="1" applyFill="1" applyAlignment="1">
      <alignment vertical="center"/>
    </xf>
    <xf numFmtId="41" fontId="9" fillId="13" borderId="4" xfId="0" quotePrefix="1" applyNumberFormat="1" applyFont="1" applyFill="1" applyBorder="1" applyAlignment="1">
      <alignment vertical="center" wrapText="1"/>
    </xf>
    <xf numFmtId="41" fontId="13" fillId="13" borderId="4" xfId="0" quotePrefix="1" applyNumberFormat="1" applyFont="1" applyFill="1" applyBorder="1" applyAlignment="1">
      <alignment vertical="center" wrapText="1"/>
    </xf>
    <xf numFmtId="41" fontId="9" fillId="13" borderId="4" xfId="0" applyNumberFormat="1" applyFont="1" applyFill="1" applyBorder="1" applyAlignment="1">
      <alignment horizontal="center" vertical="center" wrapText="1"/>
    </xf>
    <xf numFmtId="41" fontId="9" fillId="13" borderId="4" xfId="0" applyNumberFormat="1" applyFont="1" applyFill="1" applyBorder="1" applyAlignment="1">
      <alignment vertical="center" wrapText="1"/>
    </xf>
    <xf numFmtId="188" fontId="9" fillId="0" borderId="4" xfId="0" applyNumberFormat="1" applyFont="1" applyBorder="1" applyAlignment="1">
      <alignment vertical="center" wrapText="1"/>
    </xf>
    <xf numFmtId="41" fontId="9" fillId="13" borderId="0" xfId="0" applyNumberFormat="1" applyFont="1" applyFill="1" applyBorder="1" applyAlignment="1">
      <alignment horizontal="center" vertical="center"/>
    </xf>
    <xf numFmtId="41" fontId="9" fillId="13" borderId="0" xfId="0" applyNumberFormat="1" applyFont="1" applyFill="1" applyBorder="1" applyAlignment="1">
      <alignment vertical="center"/>
    </xf>
    <xf numFmtId="41" fontId="9" fillId="10" borderId="0" xfId="0" applyNumberFormat="1" applyFont="1" applyFill="1" applyBorder="1" applyAlignment="1">
      <alignment horizontal="center" vertical="center"/>
    </xf>
    <xf numFmtId="41" fontId="9" fillId="10" borderId="0" xfId="0" applyNumberFormat="1" applyFont="1" applyFill="1" applyBorder="1" applyAlignment="1">
      <alignment vertical="center"/>
    </xf>
    <xf numFmtId="41" fontId="12" fillId="0" borderId="6" xfId="0" applyNumberFormat="1" applyFont="1" applyFill="1" applyBorder="1" applyAlignment="1">
      <alignment vertical="center" wrapText="1"/>
    </xf>
    <xf numFmtId="41" fontId="11" fillId="0" borderId="6" xfId="0" quotePrefix="1" applyNumberFormat="1" applyFont="1" applyFill="1" applyBorder="1" applyAlignment="1">
      <alignment vertical="center" wrapText="1"/>
    </xf>
    <xf numFmtId="41" fontId="12" fillId="0" borderId="6" xfId="0" applyNumberFormat="1" applyFont="1" applyFill="1" applyBorder="1" applyAlignment="1">
      <alignment horizontal="center" vertical="center" wrapText="1"/>
    </xf>
    <xf numFmtId="41" fontId="12" fillId="0" borderId="0" xfId="0" applyNumberFormat="1" applyFont="1" applyFill="1" applyAlignment="1">
      <alignment vertical="center"/>
    </xf>
    <xf numFmtId="41" fontId="12" fillId="10" borderId="6" xfId="0" applyNumberFormat="1" applyFont="1" applyFill="1" applyBorder="1" applyAlignment="1">
      <alignment vertical="center" wrapText="1"/>
    </xf>
    <xf numFmtId="41" fontId="11" fillId="10" borderId="6" xfId="0" quotePrefix="1" applyNumberFormat="1" applyFont="1" applyFill="1" applyBorder="1" applyAlignment="1">
      <alignment vertical="center" wrapText="1"/>
    </xf>
    <xf numFmtId="41" fontId="12" fillId="10" borderId="6" xfId="0" applyNumberFormat="1" applyFont="1" applyFill="1" applyBorder="1" applyAlignment="1">
      <alignment horizontal="center" vertical="center" wrapText="1"/>
    </xf>
    <xf numFmtId="41" fontId="12" fillId="10" borderId="0" xfId="0" applyNumberFormat="1" applyFont="1" applyFill="1" applyAlignment="1">
      <alignment vertical="center"/>
    </xf>
    <xf numFmtId="41" fontId="12" fillId="13" borderId="6" xfId="0" quotePrefix="1" applyNumberFormat="1" applyFont="1" applyFill="1" applyBorder="1" applyAlignment="1">
      <alignment vertical="center" wrapText="1"/>
    </xf>
    <xf numFmtId="41" fontId="11" fillId="13" borderId="6" xfId="0" quotePrefix="1" applyNumberFormat="1" applyFont="1" applyFill="1" applyBorder="1" applyAlignment="1">
      <alignment vertical="center" wrapText="1"/>
    </xf>
    <xf numFmtId="41" fontId="12" fillId="13" borderId="6" xfId="0" applyNumberFormat="1" applyFont="1" applyFill="1" applyBorder="1" applyAlignment="1">
      <alignment horizontal="center" vertical="center" wrapText="1"/>
    </xf>
    <xf numFmtId="41" fontId="12" fillId="13" borderId="6" xfId="0" applyNumberFormat="1" applyFont="1" applyFill="1" applyBorder="1" applyAlignment="1">
      <alignment vertical="center" wrapText="1"/>
    </xf>
    <xf numFmtId="41" fontId="12" fillId="13" borderId="0" xfId="0" applyNumberFormat="1" applyFont="1" applyFill="1" applyAlignment="1">
      <alignment vertical="center"/>
    </xf>
    <xf numFmtId="41" fontId="12" fillId="0" borderId="6" xfId="0" quotePrefix="1" applyNumberFormat="1" applyFont="1" applyBorder="1" applyAlignment="1">
      <alignment vertical="center" wrapText="1"/>
    </xf>
    <xf numFmtId="41" fontId="12" fillId="0" borderId="6" xfId="0" quotePrefix="1" applyNumberFormat="1" applyFont="1" applyBorder="1" applyAlignment="1">
      <alignment horizontal="center" vertical="center" wrapText="1"/>
    </xf>
    <xf numFmtId="41" fontId="12" fillId="0" borderId="6" xfId="0" applyNumberFormat="1" applyFont="1" applyBorder="1" applyAlignment="1">
      <alignment vertical="center" wrapText="1"/>
    </xf>
    <xf numFmtId="188" fontId="12" fillId="0" borderId="6" xfId="0" applyNumberFormat="1" applyFont="1" applyBorder="1" applyAlignment="1">
      <alignment vertical="center" wrapText="1"/>
    </xf>
    <xf numFmtId="41" fontId="12" fillId="10" borderId="0" xfId="0" applyNumberFormat="1" applyFont="1" applyFill="1" applyBorder="1" applyAlignment="1">
      <alignment vertical="center"/>
    </xf>
    <xf numFmtId="41" fontId="13" fillId="0" borderId="4" xfId="0" quotePrefix="1" applyNumberFormat="1" applyFont="1" applyFill="1" applyBorder="1" applyAlignment="1">
      <alignment vertical="center" shrinkToFit="1"/>
    </xf>
    <xf numFmtId="41" fontId="9" fillId="0" borderId="4" xfId="0" applyNumberFormat="1" applyFont="1" applyFill="1" applyBorder="1" applyAlignment="1">
      <alignment vertical="center" shrinkToFit="1"/>
    </xf>
    <xf numFmtId="41" fontId="13" fillId="13" borderId="0" xfId="0" applyNumberFormat="1" applyFont="1" applyFill="1" applyAlignment="1">
      <alignment horizontal="center" vertical="center"/>
    </xf>
    <xf numFmtId="41" fontId="13" fillId="13" borderId="0" xfId="0" applyNumberFormat="1" applyFont="1" applyFill="1" applyAlignment="1">
      <alignment vertical="center"/>
    </xf>
    <xf numFmtId="41" fontId="13" fillId="13" borderId="4" xfId="0" quotePrefix="1" applyNumberFormat="1" applyFont="1" applyFill="1" applyBorder="1" applyAlignment="1">
      <alignment vertical="center" shrinkToFit="1"/>
    </xf>
    <xf numFmtId="41" fontId="13" fillId="13" borderId="4" xfId="0" applyNumberFormat="1" applyFont="1" applyFill="1" applyBorder="1" applyAlignment="1">
      <alignment horizontal="center" vertical="center" wrapText="1"/>
    </xf>
    <xf numFmtId="41" fontId="13" fillId="13" borderId="4" xfId="0" applyNumberFormat="1" applyFont="1" applyFill="1" applyBorder="1" applyAlignment="1">
      <alignment vertical="center" wrapText="1"/>
    </xf>
    <xf numFmtId="41" fontId="13" fillId="13" borderId="0" xfId="0" applyNumberFormat="1" applyFont="1" applyFill="1" applyBorder="1" applyAlignment="1">
      <alignment horizontal="center" vertical="center"/>
    </xf>
    <xf numFmtId="41" fontId="13" fillId="13" borderId="0" xfId="0" applyNumberFormat="1" applyFont="1" applyFill="1" applyBorder="1" applyAlignment="1">
      <alignment vertical="center"/>
    </xf>
    <xf numFmtId="41" fontId="9" fillId="10" borderId="4" xfId="0" applyNumberFormat="1" applyFont="1" applyFill="1" applyBorder="1" applyAlignment="1">
      <alignment vertical="center" shrinkToFit="1"/>
    </xf>
    <xf numFmtId="41" fontId="9" fillId="13" borderId="4" xfId="0" quotePrefix="1" applyNumberFormat="1" applyFont="1" applyFill="1" applyBorder="1" applyAlignment="1">
      <alignment vertical="center" shrinkToFit="1"/>
    </xf>
    <xf numFmtId="41" fontId="11" fillId="0" borderId="6" xfId="0" quotePrefix="1" applyNumberFormat="1" applyFont="1" applyFill="1" applyBorder="1" applyAlignment="1">
      <alignment vertical="center" shrinkToFit="1"/>
    </xf>
    <xf numFmtId="41" fontId="12" fillId="0" borderId="6" xfId="0" applyNumberFormat="1" applyFont="1" applyFill="1" applyBorder="1" applyAlignment="1">
      <alignment vertical="center" shrinkToFit="1"/>
    </xf>
    <xf numFmtId="41" fontId="11" fillId="13" borderId="6" xfId="0" quotePrefix="1" applyNumberFormat="1" applyFont="1" applyFill="1" applyBorder="1" applyAlignment="1">
      <alignment vertical="center" shrinkToFit="1"/>
    </xf>
    <xf numFmtId="41" fontId="11" fillId="13" borderId="6" xfId="0" applyNumberFormat="1" applyFont="1" applyFill="1" applyBorder="1" applyAlignment="1">
      <alignment horizontal="center" vertical="center" wrapText="1"/>
    </xf>
    <xf numFmtId="41" fontId="11" fillId="13" borderId="6" xfId="0" applyNumberFormat="1" applyFont="1" applyFill="1" applyBorder="1" applyAlignment="1">
      <alignment vertical="center" wrapText="1"/>
    </xf>
    <xf numFmtId="41" fontId="11" fillId="13" borderId="0" xfId="0" applyNumberFormat="1" applyFont="1" applyFill="1" applyAlignment="1">
      <alignment vertical="center"/>
    </xf>
    <xf numFmtId="41" fontId="12" fillId="0" borderId="6" xfId="0" quotePrefix="1" applyNumberFormat="1" applyFont="1" applyBorder="1" applyAlignment="1">
      <alignment vertical="center" shrinkToFit="1"/>
    </xf>
    <xf numFmtId="41" fontId="11" fillId="13" borderId="0" xfId="0" applyNumberFormat="1" applyFont="1" applyFill="1" applyBorder="1" applyAlignment="1">
      <alignment vertical="center"/>
    </xf>
    <xf numFmtId="41" fontId="12" fillId="10" borderId="6" xfId="0" applyNumberFormat="1" applyFont="1" applyFill="1" applyBorder="1" applyAlignment="1">
      <alignment vertical="center" shrinkToFit="1"/>
    </xf>
    <xf numFmtId="41" fontId="12" fillId="13" borderId="6" xfId="0" quotePrefix="1" applyNumberFormat="1" applyFont="1" applyFill="1" applyBorder="1" applyAlignment="1">
      <alignment vertical="center" shrinkToFit="1"/>
    </xf>
    <xf numFmtId="0" fontId="30" fillId="10" borderId="0" xfId="0" applyFont="1" applyFill="1" applyAlignment="1">
      <alignment vertical="center"/>
    </xf>
    <xf numFmtId="0" fontId="44" fillId="0" borderId="0" xfId="0" applyFont="1" applyAlignment="1">
      <alignment vertical="center"/>
    </xf>
    <xf numFmtId="0" fontId="53" fillId="0" borderId="12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44" fillId="0" borderId="13" xfId="0" applyFont="1" applyBorder="1" applyAlignment="1">
      <alignment vertical="center"/>
    </xf>
    <xf numFmtId="195" fontId="44" fillId="0" borderId="0" xfId="0" applyNumberFormat="1" applyFont="1" applyBorder="1" applyAlignment="1">
      <alignment vertical="center"/>
    </xf>
    <xf numFmtId="0" fontId="44" fillId="0" borderId="21" xfId="0" applyFont="1" applyBorder="1" applyAlignment="1">
      <alignment vertical="center"/>
    </xf>
    <xf numFmtId="0" fontId="44" fillId="0" borderId="17" xfId="0" applyFont="1" applyBorder="1" applyAlignment="1">
      <alignment vertical="center"/>
    </xf>
    <xf numFmtId="0" fontId="44" fillId="0" borderId="18" xfId="0" applyFont="1" applyBorder="1" applyAlignment="1">
      <alignment vertical="center"/>
    </xf>
    <xf numFmtId="0" fontId="51" fillId="0" borderId="0" xfId="0" applyFont="1"/>
    <xf numFmtId="3" fontId="40" fillId="0" borderId="0" xfId="0" applyNumberFormat="1" applyFont="1"/>
    <xf numFmtId="0" fontId="51" fillId="0" borderId="0" xfId="0" applyFont="1"/>
    <xf numFmtId="0" fontId="40" fillId="0" borderId="0" xfId="0" applyFont="1"/>
    <xf numFmtId="194" fontId="44" fillId="0" borderId="0" xfId="0" applyNumberFormat="1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8" fillId="0" borderId="0" xfId="0" applyFont="1" applyAlignment="1">
      <alignment horizontal="centerContinuous" vertical="center"/>
    </xf>
    <xf numFmtId="0" fontId="59" fillId="0" borderId="0" xfId="0" applyFont="1" applyAlignment="1">
      <alignment horizontal="centerContinuous" vertical="center"/>
    </xf>
    <xf numFmtId="0" fontId="60" fillId="0" borderId="0" xfId="0" applyFont="1" applyAlignment="1">
      <alignment vertical="center"/>
    </xf>
    <xf numFmtId="0" fontId="60" fillId="16" borderId="38" xfId="0" applyFont="1" applyFill="1" applyBorder="1" applyAlignment="1">
      <alignment horizontal="center" vertical="center" wrapText="1"/>
    </xf>
    <xf numFmtId="0" fontId="60" fillId="16" borderId="35" xfId="0" applyFont="1" applyFill="1" applyBorder="1" applyAlignment="1">
      <alignment horizontal="center" vertical="center" wrapText="1"/>
    </xf>
    <xf numFmtId="0" fontId="60" fillId="16" borderId="37" xfId="0" applyFont="1" applyFill="1" applyBorder="1" applyAlignment="1">
      <alignment horizontal="center" vertical="center" wrapText="1"/>
    </xf>
    <xf numFmtId="183" fontId="51" fillId="0" borderId="0" xfId="0" applyNumberFormat="1" applyFont="1"/>
    <xf numFmtId="4" fontId="60" fillId="17" borderId="39" xfId="0" applyNumberFormat="1" applyFont="1" applyFill="1" applyBorder="1" applyAlignment="1">
      <alignment horizontal="right" vertical="center" wrapText="1"/>
    </xf>
    <xf numFmtId="4" fontId="61" fillId="17" borderId="41" xfId="0" applyNumberFormat="1" applyFont="1" applyFill="1" applyBorder="1" applyAlignment="1">
      <alignment horizontal="right" vertical="center" wrapText="1"/>
    </xf>
    <xf numFmtId="4" fontId="60" fillId="17" borderId="40" xfId="0" applyNumberFormat="1" applyFont="1" applyFill="1" applyBorder="1" applyAlignment="1">
      <alignment horizontal="right" vertical="center" wrapText="1"/>
    </xf>
    <xf numFmtId="183" fontId="60" fillId="0" borderId="0" xfId="0" applyNumberFormat="1" applyFont="1" applyAlignment="1">
      <alignment vertical="center"/>
    </xf>
    <xf numFmtId="0" fontId="1" fillId="0" borderId="0" xfId="0" applyFont="1" applyAlignment="1">
      <alignment vertical="center" shrinkToFit="1"/>
    </xf>
    <xf numFmtId="49" fontId="64" fillId="0" borderId="0" xfId="0" applyNumberFormat="1" applyFont="1" applyAlignment="1">
      <alignment horizontal="left" vertical="center"/>
    </xf>
    <xf numFmtId="49" fontId="64" fillId="0" borderId="3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shrinkToFit="1"/>
    </xf>
    <xf numFmtId="0" fontId="42" fillId="0" borderId="9" xfId="0" applyFont="1" applyBorder="1" applyAlignment="1">
      <alignment shrinkToFit="1"/>
    </xf>
    <xf numFmtId="49" fontId="4" fillId="0" borderId="4" xfId="0" applyNumberFormat="1" applyFont="1" applyBorder="1" applyAlignment="1">
      <alignment horizontal="left" vertical="center" shrinkToFit="1"/>
    </xf>
    <xf numFmtId="0" fontId="42" fillId="0" borderId="4" xfId="0" applyFont="1" applyBorder="1" applyAlignment="1">
      <alignment shrinkToFit="1"/>
    </xf>
    <xf numFmtId="49" fontId="4" fillId="0" borderId="4" xfId="0" applyNumberFormat="1" applyFont="1" applyBorder="1" applyAlignment="1">
      <alignment horizontal="center" vertical="center" shrinkToFit="1"/>
    </xf>
    <xf numFmtId="49" fontId="64" fillId="0" borderId="3" xfId="0" applyNumberFormat="1" applyFont="1" applyBorder="1" applyAlignment="1">
      <alignment horizontal="left" vertical="center" shrinkToFit="1"/>
    </xf>
    <xf numFmtId="199" fontId="64" fillId="0" borderId="4" xfId="0" applyNumberFormat="1" applyFont="1" applyBorder="1" applyAlignment="1">
      <alignment horizontal="right" vertical="center" shrinkToFit="1"/>
    </xf>
    <xf numFmtId="49" fontId="64" fillId="0" borderId="7" xfId="0" applyNumberFormat="1" applyFont="1" applyBorder="1" applyAlignment="1">
      <alignment horizontal="center" vertical="center" shrinkToFit="1"/>
    </xf>
    <xf numFmtId="187" fontId="64" fillId="0" borderId="3" xfId="0" applyNumberFormat="1" applyFont="1" applyBorder="1" applyAlignment="1">
      <alignment horizontal="right" vertical="center" shrinkToFit="1"/>
    </xf>
    <xf numFmtId="200" fontId="64" fillId="0" borderId="4" xfId="0" applyNumberFormat="1" applyFont="1" applyBorder="1" applyAlignment="1">
      <alignment horizontal="right" vertical="center" shrinkToFit="1"/>
    </xf>
    <xf numFmtId="187" fontId="64" fillId="0" borderId="7" xfId="0" applyNumberFormat="1" applyFont="1" applyBorder="1" applyAlignment="1">
      <alignment horizontal="right" vertical="center" shrinkToFit="1"/>
    </xf>
    <xf numFmtId="200" fontId="64" fillId="0" borderId="3" xfId="0" applyNumberFormat="1" applyFont="1" applyBorder="1" applyAlignment="1">
      <alignment horizontal="right" vertical="center" shrinkToFit="1"/>
    </xf>
    <xf numFmtId="201" fontId="64" fillId="0" borderId="4" xfId="0" applyNumberFormat="1" applyFont="1" applyBorder="1" applyAlignment="1">
      <alignment horizontal="right" vertical="center" shrinkToFit="1"/>
    </xf>
    <xf numFmtId="200" fontId="64" fillId="0" borderId="5" xfId="0" applyNumberFormat="1" applyFont="1" applyBorder="1" applyAlignment="1">
      <alignment horizontal="right" vertical="center" shrinkToFit="1"/>
    </xf>
    <xf numFmtId="49" fontId="64" fillId="0" borderId="4" xfId="0" applyNumberFormat="1" applyFont="1" applyBorder="1" applyAlignment="1">
      <alignment horizontal="center" vertical="center" shrinkToFit="1"/>
    </xf>
    <xf numFmtId="200" fontId="64" fillId="0" borderId="7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81" fontId="64" fillId="0" borderId="4" xfId="0" applyNumberFormat="1" applyFont="1" applyBorder="1" applyAlignment="1">
      <alignment horizontal="right" vertical="center" shrinkToFit="1"/>
    </xf>
    <xf numFmtId="0" fontId="65" fillId="0" borderId="0" xfId="0" applyNumberFormat="1" applyFont="1" applyAlignment="1">
      <alignment horizontal="left" vertical="center" shrinkToFit="1"/>
    </xf>
    <xf numFmtId="0" fontId="0" fillId="0" borderId="0" xfId="0" applyAlignment="1">
      <alignment shrinkToFit="1"/>
    </xf>
    <xf numFmtId="0" fontId="66" fillId="0" borderId="0" xfId="0" applyFont="1" applyAlignment="1">
      <alignment shrinkToFit="1"/>
    </xf>
    <xf numFmtId="0" fontId="67" fillId="0" borderId="0" xfId="0" applyFont="1" applyAlignment="1">
      <alignment shrinkToFit="1"/>
    </xf>
    <xf numFmtId="49" fontId="64" fillId="0" borderId="0" xfId="0" applyNumberFormat="1" applyFont="1" applyAlignment="1">
      <alignment horizontal="left" vertical="center" shrinkToFit="1"/>
    </xf>
    <xf numFmtId="202" fontId="64" fillId="0" borderId="4" xfId="0" applyNumberFormat="1" applyFont="1" applyBorder="1" applyAlignment="1">
      <alignment horizontal="right" vertical="center" shrinkToFit="1"/>
    </xf>
    <xf numFmtId="49" fontId="65" fillId="0" borderId="0" xfId="0" applyNumberFormat="1" applyFont="1" applyAlignment="1">
      <alignment horizontal="left" vertical="center" shrinkToFit="1"/>
    </xf>
    <xf numFmtId="0" fontId="68" fillId="0" borderId="0" xfId="0" applyNumberFormat="1" applyFont="1" applyAlignment="1">
      <alignment horizontal="left" vertical="center" shrinkToFit="1"/>
    </xf>
    <xf numFmtId="203" fontId="64" fillId="0" borderId="4" xfId="0" applyNumberFormat="1" applyFont="1" applyBorder="1" applyAlignment="1">
      <alignment horizontal="right" vertical="center" shrinkToFit="1"/>
    </xf>
    <xf numFmtId="181" fontId="64" fillId="0" borderId="7" xfId="0" applyNumberFormat="1" applyFont="1" applyBorder="1" applyAlignment="1">
      <alignment horizontal="right" vertical="center" shrinkToFit="1"/>
    </xf>
    <xf numFmtId="2" fontId="44" fillId="0" borderId="0" xfId="0" applyNumberFormat="1" applyFont="1" applyBorder="1" applyAlignment="1">
      <alignment vertical="center"/>
    </xf>
    <xf numFmtId="41" fontId="44" fillId="0" borderId="0" xfId="0" applyNumberFormat="1" applyFont="1" applyBorder="1" applyAlignment="1">
      <alignment vertical="center"/>
    </xf>
    <xf numFmtId="194" fontId="53" fillId="0" borderId="0" xfId="0" applyNumberFormat="1" applyFont="1" applyBorder="1" applyAlignment="1">
      <alignment horizontal="center" vertical="center"/>
    </xf>
    <xf numFmtId="3" fontId="43" fillId="0" borderId="1" xfId="0" applyNumberFormat="1" applyFont="1" applyBorder="1" applyAlignment="1">
      <alignment horizontal="center" vertical="center"/>
    </xf>
    <xf numFmtId="0" fontId="69" fillId="0" borderId="0" xfId="0" applyFont="1" applyAlignment="1">
      <alignment horizontal="left" vertical="center" shrinkToFit="1"/>
    </xf>
    <xf numFmtId="0" fontId="69" fillId="0" borderId="0" xfId="0" applyFont="1" applyAlignment="1">
      <alignment horizontal="center" vertical="center" shrinkToFit="1"/>
    </xf>
    <xf numFmtId="0" fontId="70" fillId="0" borderId="0" xfId="0" applyFont="1" applyAlignment="1">
      <alignment horizontal="center" vertical="center" shrinkToFit="1"/>
    </xf>
    <xf numFmtId="3" fontId="40" fillId="0" borderId="1" xfId="0" applyNumberFormat="1" applyFont="1" applyFill="1" applyBorder="1" applyAlignment="1">
      <alignment horizontal="center" vertical="center"/>
    </xf>
    <xf numFmtId="3" fontId="40" fillId="0" borderId="1" xfId="0" applyNumberFormat="1" applyFont="1" applyFill="1" applyBorder="1" applyAlignment="1">
      <alignment horizontal="left" vertical="center" shrinkToFit="1"/>
    </xf>
    <xf numFmtId="41" fontId="40" fillId="0" borderId="1" xfId="0" applyNumberFormat="1" applyFont="1" applyFill="1" applyBorder="1" applyAlignment="1">
      <alignment horizontal="right" vertical="center"/>
    </xf>
    <xf numFmtId="3" fontId="40" fillId="0" borderId="1" xfId="0" applyNumberFormat="1" applyFont="1" applyFill="1" applyBorder="1" applyAlignment="1">
      <alignment horizontal="left" vertical="center"/>
    </xf>
    <xf numFmtId="0" fontId="40" fillId="0" borderId="0" xfId="0" applyFont="1" applyFill="1"/>
    <xf numFmtId="41" fontId="40" fillId="0" borderId="0" xfId="0" applyNumberFormat="1" applyFont="1"/>
    <xf numFmtId="0" fontId="71" fillId="0" borderId="0" xfId="0" applyFont="1"/>
    <xf numFmtId="3" fontId="40" fillId="0" borderId="1" xfId="0" applyNumberFormat="1" applyFont="1" applyBorder="1" applyAlignment="1">
      <alignment horizontal="center" vertical="center"/>
    </xf>
    <xf numFmtId="3" fontId="40" fillId="0" borderId="1" xfId="0" applyNumberFormat="1" applyFont="1" applyBorder="1" applyAlignment="1">
      <alignment horizontal="left" vertical="center"/>
    </xf>
    <xf numFmtId="3" fontId="40" fillId="0" borderId="1" xfId="0" applyNumberFormat="1" applyFont="1" applyBorder="1" applyAlignment="1">
      <alignment vertical="center"/>
    </xf>
    <xf numFmtId="180" fontId="14" fillId="0" borderId="0" xfId="0" applyNumberFormat="1" applyFont="1" applyAlignment="1">
      <alignment vertical="center" shrinkToFit="1"/>
    </xf>
    <xf numFmtId="180" fontId="17" fillId="0" borderId="0" xfId="0" applyNumberFormat="1" applyFont="1" applyAlignment="1">
      <alignment vertical="center" shrinkToFit="1"/>
    </xf>
    <xf numFmtId="190" fontId="17" fillId="0" borderId="0" xfId="0" applyNumberFormat="1" applyFont="1" applyAlignment="1">
      <alignment vertical="center" shrinkToFit="1"/>
    </xf>
    <xf numFmtId="0" fontId="48" fillId="0" borderId="0" xfId="0" applyFont="1" applyAlignment="1">
      <alignment horizontal="center"/>
    </xf>
    <xf numFmtId="0" fontId="30" fillId="0" borderId="0" xfId="0" applyFont="1" applyAlignment="1">
      <alignment horizontal="center" vertical="center" shrinkToFit="1"/>
    </xf>
    <xf numFmtId="41" fontId="50" fillId="0" borderId="1" xfId="0" applyNumberFormat="1" applyFont="1" applyBorder="1" applyAlignment="1">
      <alignment horizontal="center" vertical="center"/>
    </xf>
    <xf numFmtId="41" fontId="50" fillId="0" borderId="1" xfId="0" quotePrefix="1" applyNumberFormat="1" applyFont="1" applyBorder="1" applyAlignment="1">
      <alignment horizontal="center" vertical="center"/>
    </xf>
    <xf numFmtId="183" fontId="75" fillId="0" borderId="0" xfId="0" applyNumberFormat="1" applyFont="1" applyAlignment="1">
      <alignment horizontal="center" vertical="center"/>
    </xf>
    <xf numFmtId="183" fontId="75" fillId="0" borderId="0" xfId="0" applyNumberFormat="1" applyFont="1" applyAlignment="1">
      <alignment vertical="center"/>
    </xf>
    <xf numFmtId="180" fontId="75" fillId="0" borderId="0" xfId="0" applyNumberFormat="1" applyFont="1" applyAlignment="1">
      <alignment vertical="center"/>
    </xf>
    <xf numFmtId="180" fontId="76" fillId="0" borderId="0" xfId="0" applyNumberFormat="1" applyFont="1" applyAlignment="1">
      <alignment horizontal="center" vertical="center"/>
    </xf>
    <xf numFmtId="0" fontId="76" fillId="0" borderId="0" xfId="0" applyNumberFormat="1" applyFont="1" applyAlignment="1">
      <alignment horizontal="center" vertical="center" shrinkToFit="1"/>
    </xf>
    <xf numFmtId="180" fontId="76" fillId="0" borderId="0" xfId="0" applyNumberFormat="1" applyFont="1" applyAlignment="1">
      <alignment horizontal="center" vertical="center" shrinkToFit="1"/>
    </xf>
    <xf numFmtId="183" fontId="50" fillId="0" borderId="0" xfId="0" applyNumberFormat="1" applyFont="1" applyAlignment="1">
      <alignment horizontal="center" vertical="center"/>
    </xf>
    <xf numFmtId="183" fontId="50" fillId="0" borderId="0" xfId="0" applyNumberFormat="1" applyFont="1" applyAlignment="1">
      <alignment vertical="center"/>
    </xf>
    <xf numFmtId="180" fontId="50" fillId="0" borderId="0" xfId="0" applyNumberFormat="1" applyFont="1" applyAlignment="1">
      <alignment vertical="center"/>
    </xf>
    <xf numFmtId="0" fontId="41" fillId="12" borderId="56" xfId="0" applyNumberFormat="1" applyFont="1" applyFill="1" applyBorder="1" applyAlignment="1">
      <alignment horizontal="center" vertical="center" shrinkToFit="1"/>
    </xf>
    <xf numFmtId="180" fontId="41" fillId="12" borderId="57" xfId="0" applyNumberFormat="1" applyFont="1" applyFill="1" applyBorder="1" applyAlignment="1">
      <alignment horizontal="center" vertical="center"/>
    </xf>
    <xf numFmtId="180" fontId="41" fillId="12" borderId="58" xfId="0" applyNumberFormat="1" applyFont="1" applyFill="1" applyBorder="1" applyAlignment="1">
      <alignment horizontal="center" vertical="center" shrinkToFit="1"/>
    </xf>
    <xf numFmtId="183" fontId="45" fillId="0" borderId="0" xfId="0" applyNumberFormat="1" applyFont="1" applyAlignment="1">
      <alignment horizontal="center" vertical="center"/>
    </xf>
    <xf numFmtId="183" fontId="45" fillId="0" borderId="0" xfId="0" applyNumberFormat="1" applyFont="1" applyAlignment="1">
      <alignment vertical="center"/>
    </xf>
    <xf numFmtId="180" fontId="45" fillId="0" borderId="0" xfId="0" applyNumberFormat="1" applyFont="1" applyAlignment="1">
      <alignment vertical="center"/>
    </xf>
    <xf numFmtId="0" fontId="79" fillId="0" borderId="59" xfId="0" applyNumberFormat="1" applyFont="1" applyBorder="1" applyAlignment="1">
      <alignment vertical="center" shrinkToFit="1"/>
    </xf>
    <xf numFmtId="180" fontId="79" fillId="0" borderId="59" xfId="0" applyNumberFormat="1" applyFont="1" applyBorder="1" applyAlignment="1">
      <alignment vertical="center"/>
    </xf>
    <xf numFmtId="180" fontId="79" fillId="0" borderId="59" xfId="0" applyNumberFormat="1" applyFont="1" applyBorder="1" applyAlignment="1">
      <alignment vertical="center" shrinkToFit="1"/>
    </xf>
    <xf numFmtId="180" fontId="79" fillId="0" borderId="60" xfId="0" applyNumberFormat="1" applyFont="1" applyBorder="1" applyAlignment="1">
      <alignment vertical="center" shrinkToFit="1"/>
    </xf>
    <xf numFmtId="183" fontId="80" fillId="0" borderId="0" xfId="0" applyNumberFormat="1" applyFont="1" applyBorder="1" applyAlignment="1">
      <alignment horizontal="center" vertical="center"/>
    </xf>
    <xf numFmtId="183" fontId="80" fillId="0" borderId="0" xfId="0" applyNumberFormat="1" applyFont="1" applyBorder="1" applyAlignment="1">
      <alignment vertical="center"/>
    </xf>
    <xf numFmtId="180" fontId="80" fillId="0" borderId="0" xfId="0" applyNumberFormat="1" applyFont="1" applyBorder="1" applyAlignment="1">
      <alignment vertical="center"/>
    </xf>
    <xf numFmtId="0" fontId="81" fillId="0" borderId="16" xfId="0" applyNumberFormat="1" applyFont="1" applyBorder="1" applyAlignment="1">
      <alignment vertical="center" shrinkToFit="1"/>
    </xf>
    <xf numFmtId="180" fontId="81" fillId="0" borderId="16" xfId="0" applyNumberFormat="1" applyFont="1" applyBorder="1" applyAlignment="1">
      <alignment vertical="center"/>
    </xf>
    <xf numFmtId="180" fontId="81" fillId="0" borderId="16" xfId="0" applyNumberFormat="1" applyFont="1" applyBorder="1" applyAlignment="1">
      <alignment vertical="center" shrinkToFit="1"/>
    </xf>
    <xf numFmtId="180" fontId="81" fillId="0" borderId="17" xfId="0" applyNumberFormat="1" applyFont="1" applyBorder="1" applyAlignment="1">
      <alignment vertical="center" shrinkToFit="1"/>
    </xf>
    <xf numFmtId="183" fontId="82" fillId="0" borderId="0" xfId="0" applyNumberFormat="1" applyFont="1" applyAlignment="1">
      <alignment horizontal="center" vertical="center"/>
    </xf>
    <xf numFmtId="183" fontId="82" fillId="0" borderId="0" xfId="0" applyNumberFormat="1" applyFont="1" applyAlignment="1">
      <alignment vertical="center"/>
    </xf>
    <xf numFmtId="180" fontId="82" fillId="0" borderId="0" xfId="0" applyNumberFormat="1" applyFont="1" applyAlignment="1">
      <alignment vertical="center"/>
    </xf>
    <xf numFmtId="0" fontId="83" fillId="12" borderId="19" xfId="0" applyNumberFormat="1" applyFont="1" applyFill="1" applyBorder="1" applyAlignment="1">
      <alignment vertical="center" shrinkToFit="1"/>
    </xf>
    <xf numFmtId="180" fontId="83" fillId="12" borderId="19" xfId="0" applyNumberFormat="1" applyFont="1" applyFill="1" applyBorder="1" applyAlignment="1">
      <alignment vertical="center"/>
    </xf>
    <xf numFmtId="180" fontId="83" fillId="12" borderId="19" xfId="0" applyNumberFormat="1" applyFont="1" applyFill="1" applyBorder="1" applyAlignment="1">
      <alignment vertical="center" shrinkToFit="1"/>
    </xf>
    <xf numFmtId="180" fontId="83" fillId="12" borderId="20" xfId="0" applyNumberFormat="1" applyFont="1" applyFill="1" applyBorder="1" applyAlignment="1">
      <alignment vertical="center" shrinkToFit="1"/>
    </xf>
    <xf numFmtId="0" fontId="84" fillId="12" borderId="61" xfId="0" applyNumberFormat="1" applyFont="1" applyFill="1" applyBorder="1" applyAlignment="1">
      <alignment vertical="center" shrinkToFit="1"/>
    </xf>
    <xf numFmtId="180" fontId="84" fillId="12" borderId="61" xfId="0" applyNumberFormat="1" applyFont="1" applyFill="1" applyBorder="1" applyAlignment="1">
      <alignment vertical="center"/>
    </xf>
    <xf numFmtId="180" fontId="84" fillId="12" borderId="61" xfId="0" applyNumberFormat="1" applyFont="1" applyFill="1" applyBorder="1" applyAlignment="1">
      <alignment vertical="center" shrinkToFit="1"/>
    </xf>
    <xf numFmtId="180" fontId="84" fillId="12" borderId="54" xfId="0" applyNumberFormat="1" applyFont="1" applyFill="1" applyBorder="1" applyAlignment="1">
      <alignment vertical="center" shrinkToFit="1"/>
    </xf>
    <xf numFmtId="0" fontId="83" fillId="12" borderId="59" xfId="0" applyNumberFormat="1" applyFont="1" applyFill="1" applyBorder="1" applyAlignment="1">
      <alignment vertical="center" shrinkToFit="1"/>
    </xf>
    <xf numFmtId="180" fontId="79" fillId="12" borderId="59" xfId="0" applyNumberFormat="1" applyFont="1" applyFill="1" applyBorder="1" applyAlignment="1">
      <alignment vertical="center" shrinkToFit="1"/>
    </xf>
    <xf numFmtId="180" fontId="79" fillId="12" borderId="60" xfId="0" applyNumberFormat="1" applyFont="1" applyFill="1" applyBorder="1" applyAlignment="1">
      <alignment vertical="center" shrinkToFit="1"/>
    </xf>
    <xf numFmtId="180" fontId="79" fillId="12" borderId="59" xfId="0" applyNumberFormat="1" applyFont="1" applyFill="1" applyBorder="1" applyAlignment="1">
      <alignment vertical="center"/>
    </xf>
    <xf numFmtId="0" fontId="84" fillId="12" borderId="16" xfId="0" applyNumberFormat="1" applyFont="1" applyFill="1" applyBorder="1" applyAlignment="1">
      <alignment vertical="center" shrinkToFit="1"/>
    </xf>
    <xf numFmtId="180" fontId="84" fillId="12" borderId="16" xfId="0" applyNumberFormat="1" applyFont="1" applyFill="1" applyBorder="1" applyAlignment="1">
      <alignment vertical="center"/>
    </xf>
    <xf numFmtId="180" fontId="81" fillId="12" borderId="16" xfId="0" applyNumberFormat="1" applyFont="1" applyFill="1" applyBorder="1" applyAlignment="1">
      <alignment vertical="center" shrinkToFit="1"/>
    </xf>
    <xf numFmtId="180" fontId="81" fillId="12" borderId="17" xfId="0" applyNumberFormat="1" applyFont="1" applyFill="1" applyBorder="1" applyAlignment="1">
      <alignment vertical="center" shrinkToFit="1"/>
    </xf>
    <xf numFmtId="180" fontId="81" fillId="12" borderId="16" xfId="0" applyNumberFormat="1" applyFont="1" applyFill="1" applyBorder="1" applyAlignment="1">
      <alignment vertical="center"/>
    </xf>
    <xf numFmtId="0" fontId="79" fillId="0" borderId="19" xfId="0" applyNumberFormat="1" applyFont="1" applyBorder="1" applyAlignment="1">
      <alignment vertical="center" shrinkToFit="1"/>
    </xf>
    <xf numFmtId="180" fontId="79" fillId="0" borderId="19" xfId="0" applyNumberFormat="1" applyFont="1" applyBorder="1" applyAlignment="1">
      <alignment vertical="center"/>
    </xf>
    <xf numFmtId="180" fontId="79" fillId="0" borderId="19" xfId="0" applyNumberFormat="1" applyFont="1" applyBorder="1" applyAlignment="1">
      <alignment vertical="center" shrinkToFit="1"/>
    </xf>
    <xf numFmtId="184" fontId="79" fillId="0" borderId="20" xfId="0" applyNumberFormat="1" applyFont="1" applyFill="1" applyBorder="1" applyAlignment="1">
      <alignment horizontal="center" vertical="center" shrinkToFit="1"/>
    </xf>
    <xf numFmtId="184" fontId="81" fillId="0" borderId="17" xfId="0" applyNumberFormat="1" applyFont="1" applyFill="1" applyBorder="1" applyAlignment="1">
      <alignment horizontal="center" vertical="center" shrinkToFit="1"/>
    </xf>
    <xf numFmtId="184" fontId="79" fillId="0" borderId="20" xfId="0" applyNumberFormat="1" applyFont="1" applyBorder="1" applyAlignment="1">
      <alignment vertical="center" shrinkToFit="1"/>
    </xf>
    <xf numFmtId="0" fontId="81" fillId="0" borderId="61" xfId="0" applyNumberFormat="1" applyFont="1" applyBorder="1" applyAlignment="1">
      <alignment vertical="center" shrinkToFit="1"/>
    </xf>
    <xf numFmtId="180" fontId="81" fillId="0" borderId="61" xfId="0" applyNumberFormat="1" applyFont="1" applyBorder="1" applyAlignment="1">
      <alignment vertical="center"/>
    </xf>
    <xf numFmtId="180" fontId="81" fillId="0" borderId="61" xfId="0" applyNumberFormat="1" applyFont="1" applyBorder="1" applyAlignment="1">
      <alignment vertical="center" shrinkToFit="1"/>
    </xf>
    <xf numFmtId="184" fontId="81" fillId="0" borderId="54" xfId="0" applyNumberFormat="1" applyFont="1" applyBorder="1" applyAlignment="1">
      <alignment vertical="center" shrinkToFit="1"/>
    </xf>
    <xf numFmtId="0" fontId="83" fillId="12" borderId="62" xfId="0" applyNumberFormat="1" applyFont="1" applyFill="1" applyBorder="1" applyAlignment="1">
      <alignment vertical="center" shrinkToFit="1"/>
    </xf>
    <xf numFmtId="180" fontId="83" fillId="12" borderId="62" xfId="0" applyNumberFormat="1" applyFont="1" applyFill="1" applyBorder="1" applyAlignment="1">
      <alignment vertical="center"/>
    </xf>
    <xf numFmtId="180" fontId="83" fillId="12" borderId="62" xfId="0" applyNumberFormat="1" applyFont="1" applyFill="1" applyBorder="1" applyAlignment="1">
      <alignment vertical="center" shrinkToFit="1"/>
    </xf>
    <xf numFmtId="184" fontId="83" fillId="12" borderId="0" xfId="0" applyNumberFormat="1" applyFont="1" applyFill="1" applyBorder="1" applyAlignment="1">
      <alignment vertical="center" shrinkToFit="1"/>
    </xf>
    <xf numFmtId="180" fontId="84" fillId="12" borderId="16" xfId="0" applyNumberFormat="1" applyFont="1" applyFill="1" applyBorder="1" applyAlignment="1">
      <alignment vertical="center" shrinkToFit="1"/>
    </xf>
    <xf numFmtId="184" fontId="84" fillId="12" borderId="17" xfId="0" applyNumberFormat="1" applyFont="1" applyFill="1" applyBorder="1" applyAlignment="1">
      <alignment vertical="center" shrinkToFit="1"/>
    </xf>
    <xf numFmtId="0" fontId="79" fillId="0" borderId="13" xfId="0" applyNumberFormat="1" applyFont="1" applyBorder="1" applyAlignment="1">
      <alignment vertical="center" shrinkToFit="1"/>
    </xf>
    <xf numFmtId="180" fontId="79" fillId="0" borderId="62" xfId="0" applyNumberFormat="1" applyFont="1" applyBorder="1" applyAlignment="1">
      <alignment vertical="center"/>
    </xf>
    <xf numFmtId="180" fontId="79" fillId="0" borderId="62" xfId="0" applyNumberFormat="1" applyFont="1" applyBorder="1" applyAlignment="1">
      <alignment vertical="center" shrinkToFit="1"/>
    </xf>
    <xf numFmtId="184" fontId="79" fillId="0" borderId="0" xfId="0" applyNumberFormat="1" applyFont="1" applyFill="1" applyBorder="1" applyAlignment="1">
      <alignment horizontal="center" vertical="center" shrinkToFit="1"/>
    </xf>
    <xf numFmtId="0" fontId="81" fillId="0" borderId="18" xfId="0" applyNumberFormat="1" applyFont="1" applyBorder="1" applyAlignment="1">
      <alignment vertical="center" shrinkToFit="1"/>
    </xf>
    <xf numFmtId="0" fontId="79" fillId="0" borderId="62" xfId="0" applyNumberFormat="1" applyFont="1" applyBorder="1" applyAlignment="1">
      <alignment vertical="center" shrinkToFit="1"/>
    </xf>
    <xf numFmtId="180" fontId="79" fillId="0" borderId="62" xfId="0" applyNumberFormat="1" applyFont="1" applyBorder="1" applyAlignment="1">
      <alignment horizontal="center" vertical="center"/>
    </xf>
    <xf numFmtId="180" fontId="81" fillId="0" borderId="16" xfId="0" applyNumberFormat="1" applyFont="1" applyBorder="1" applyAlignment="1">
      <alignment horizontal="center" vertical="center"/>
    </xf>
    <xf numFmtId="184" fontId="79" fillId="0" borderId="0" xfId="0" applyNumberFormat="1" applyFont="1" applyBorder="1" applyAlignment="1">
      <alignment vertical="center" shrinkToFit="1"/>
    </xf>
    <xf numFmtId="184" fontId="81" fillId="0" borderId="17" xfId="0" applyNumberFormat="1" applyFont="1" applyBorder="1" applyAlignment="1">
      <alignment vertical="center" shrinkToFit="1"/>
    </xf>
    <xf numFmtId="184" fontId="81" fillId="0" borderId="54" xfId="0" applyNumberFormat="1" applyFont="1" applyFill="1" applyBorder="1" applyAlignment="1">
      <alignment horizontal="center" vertical="center" shrinkToFit="1"/>
    </xf>
    <xf numFmtId="0" fontId="83" fillId="0" borderId="13" xfId="0" applyNumberFormat="1" applyFont="1" applyBorder="1" applyAlignment="1">
      <alignment vertical="center" shrinkToFit="1"/>
    </xf>
    <xf numFmtId="180" fontId="83" fillId="0" borderId="62" xfId="0" applyNumberFormat="1" applyFont="1" applyBorder="1" applyAlignment="1">
      <alignment vertical="center"/>
    </xf>
    <xf numFmtId="180" fontId="83" fillId="0" borderId="62" xfId="0" applyNumberFormat="1" applyFont="1" applyBorder="1" applyAlignment="1">
      <alignment vertical="center" shrinkToFit="1"/>
    </xf>
    <xf numFmtId="184" fontId="83" fillId="0" borderId="0" xfId="0" applyNumberFormat="1" applyFont="1" applyBorder="1" applyAlignment="1">
      <alignment vertical="center" shrinkToFit="1"/>
    </xf>
    <xf numFmtId="0" fontId="84" fillId="0" borderId="63" xfId="0" applyNumberFormat="1" applyFont="1" applyBorder="1" applyAlignment="1">
      <alignment vertical="center" shrinkToFit="1"/>
    </xf>
    <xf numFmtId="180" fontId="84" fillId="0" borderId="61" xfId="0" applyNumberFormat="1" applyFont="1" applyBorder="1" applyAlignment="1">
      <alignment vertical="center"/>
    </xf>
    <xf numFmtId="180" fontId="84" fillId="0" borderId="61" xfId="0" applyNumberFormat="1" applyFont="1" applyBorder="1" applyAlignment="1">
      <alignment vertical="center" shrinkToFit="1"/>
    </xf>
    <xf numFmtId="184" fontId="84" fillId="0" borderId="54" xfId="0" applyNumberFormat="1" applyFont="1" applyBorder="1" applyAlignment="1">
      <alignment vertical="center" shrinkToFit="1"/>
    </xf>
    <xf numFmtId="184" fontId="84" fillId="12" borderId="54" xfId="0" applyNumberFormat="1" applyFont="1" applyFill="1" applyBorder="1" applyAlignment="1">
      <alignment vertical="center" shrinkToFit="1"/>
    </xf>
    <xf numFmtId="180" fontId="81" fillId="0" borderId="61" xfId="0" applyNumberFormat="1" applyFont="1" applyBorder="1" applyAlignment="1">
      <alignment horizontal="center" vertical="center"/>
    </xf>
    <xf numFmtId="184" fontId="79" fillId="0" borderId="60" xfId="0" applyNumberFormat="1" applyFont="1" applyBorder="1" applyAlignment="1">
      <alignment vertical="center" shrinkToFit="1"/>
    </xf>
    <xf numFmtId="180" fontId="83" fillId="15" borderId="62" xfId="0" applyNumberFormat="1" applyFont="1" applyFill="1" applyBorder="1" applyAlignment="1">
      <alignment vertical="center"/>
    </xf>
    <xf numFmtId="180" fontId="83" fillId="15" borderId="62" xfId="0" applyNumberFormat="1" applyFont="1" applyFill="1" applyBorder="1" applyAlignment="1">
      <alignment vertical="center" shrinkToFit="1"/>
    </xf>
    <xf numFmtId="184" fontId="83" fillId="15" borderId="0" xfId="0" applyNumberFormat="1" applyFont="1" applyFill="1" applyBorder="1" applyAlignment="1">
      <alignment vertical="center" shrinkToFit="1"/>
    </xf>
    <xf numFmtId="180" fontId="84" fillId="15" borderId="61" xfId="0" applyNumberFormat="1" applyFont="1" applyFill="1" applyBorder="1" applyAlignment="1">
      <alignment vertical="center"/>
    </xf>
    <xf numFmtId="180" fontId="84" fillId="15" borderId="61" xfId="0" applyNumberFormat="1" applyFont="1" applyFill="1" applyBorder="1" applyAlignment="1">
      <alignment vertical="center" shrinkToFit="1"/>
    </xf>
    <xf numFmtId="184" fontId="84" fillId="15" borderId="54" xfId="0" applyNumberFormat="1" applyFont="1" applyFill="1" applyBorder="1" applyAlignment="1">
      <alignment vertical="center" shrinkToFit="1"/>
    </xf>
    <xf numFmtId="180" fontId="81" fillId="0" borderId="62" xfId="0" applyNumberFormat="1" applyFont="1" applyBorder="1" applyAlignment="1">
      <alignment vertical="center"/>
    </xf>
    <xf numFmtId="180" fontId="83" fillId="13" borderId="62" xfId="0" applyNumberFormat="1" applyFont="1" applyFill="1" applyBorder="1" applyAlignment="1">
      <alignment vertical="center" shrinkToFit="1"/>
    </xf>
    <xf numFmtId="180" fontId="83" fillId="13" borderId="0" xfId="0" applyNumberFormat="1" applyFont="1" applyFill="1" applyBorder="1" applyAlignment="1">
      <alignment vertical="center" shrinkToFit="1"/>
    </xf>
    <xf numFmtId="180" fontId="83" fillId="13" borderId="59" xfId="0" applyNumberFormat="1" applyFont="1" applyFill="1" applyBorder="1" applyAlignment="1">
      <alignment vertical="center"/>
    </xf>
    <xf numFmtId="180" fontId="84" fillId="13" borderId="61" xfId="0" applyNumberFormat="1" applyFont="1" applyFill="1" applyBorder="1" applyAlignment="1">
      <alignment vertical="center"/>
    </xf>
    <xf numFmtId="180" fontId="84" fillId="13" borderId="61" xfId="0" applyNumberFormat="1" applyFont="1" applyFill="1" applyBorder="1" applyAlignment="1">
      <alignment vertical="center" shrinkToFit="1"/>
    </xf>
    <xf numFmtId="180" fontId="84" fillId="13" borderId="54" xfId="0" applyNumberFormat="1" applyFont="1" applyFill="1" applyBorder="1" applyAlignment="1">
      <alignment vertical="center" shrinkToFit="1"/>
    </xf>
    <xf numFmtId="180" fontId="79" fillId="0" borderId="0" xfId="0" applyNumberFormat="1" applyFont="1" applyBorder="1" applyAlignment="1">
      <alignment vertical="center" shrinkToFit="1"/>
    </xf>
    <xf numFmtId="180" fontId="81" fillId="0" borderId="54" xfId="0" applyNumberFormat="1" applyFont="1" applyBorder="1" applyAlignment="1">
      <alignment vertical="center" shrinkToFit="1"/>
    </xf>
    <xf numFmtId="180" fontId="85" fillId="0" borderId="61" xfId="0" applyNumberFormat="1" applyFont="1" applyBorder="1" applyAlignment="1">
      <alignment vertical="center"/>
    </xf>
    <xf numFmtId="180" fontId="85" fillId="0" borderId="61" xfId="0" applyNumberFormat="1" applyFont="1" applyBorder="1" applyAlignment="1">
      <alignment vertical="center" shrinkToFit="1"/>
    </xf>
    <xf numFmtId="180" fontId="85" fillId="0" borderId="54" xfId="0" applyNumberFormat="1" applyFont="1" applyBorder="1" applyAlignment="1">
      <alignment vertical="center" shrinkToFit="1"/>
    </xf>
    <xf numFmtId="183" fontId="46" fillId="0" borderId="0" xfId="0" applyNumberFormat="1" applyFont="1" applyAlignment="1">
      <alignment vertical="center"/>
    </xf>
    <xf numFmtId="180" fontId="46" fillId="0" borderId="0" xfId="0" applyNumberFormat="1" applyFont="1" applyAlignment="1">
      <alignment vertical="center"/>
    </xf>
    <xf numFmtId="0" fontId="14" fillId="0" borderId="0" xfId="0" applyNumberFormat="1" applyFont="1" applyAlignment="1">
      <alignment horizontal="center" vertical="center" shrinkToFit="1"/>
    </xf>
    <xf numFmtId="180" fontId="14" fillId="0" borderId="0" xfId="0" applyNumberFormat="1" applyFont="1" applyAlignment="1">
      <alignment horizontal="center" vertical="center" shrinkToFit="1"/>
    </xf>
    <xf numFmtId="183" fontId="12" fillId="0" borderId="0" xfId="0" applyNumberFormat="1" applyFont="1" applyAlignment="1">
      <alignment horizontal="center" vertical="center"/>
    </xf>
    <xf numFmtId="180" fontId="75" fillId="0" borderId="0" xfId="0" applyNumberFormat="1" applyFont="1" applyAlignment="1">
      <alignment horizontal="center" vertical="center"/>
    </xf>
    <xf numFmtId="0" fontId="14" fillId="0" borderId="0" xfId="0" applyNumberFormat="1" applyFont="1" applyAlignment="1">
      <alignment vertical="center" shrinkToFit="1"/>
    </xf>
    <xf numFmtId="177" fontId="13" fillId="5" borderId="57" xfId="0" applyNumberFormat="1" applyFont="1" applyFill="1" applyBorder="1" applyAlignment="1">
      <alignment horizontal="center" vertical="center" shrinkToFit="1"/>
    </xf>
    <xf numFmtId="177" fontId="13" fillId="5" borderId="61" xfId="0" applyNumberFormat="1" applyFont="1" applyFill="1" applyBorder="1" applyAlignment="1">
      <alignment horizontal="center" vertical="center" shrinkToFit="1"/>
    </xf>
    <xf numFmtId="0" fontId="88" fillId="0" borderId="0" xfId="0" applyFont="1" applyFill="1" applyBorder="1" applyAlignment="1">
      <alignment horizontal="center" vertical="center"/>
    </xf>
    <xf numFmtId="177" fontId="90" fillId="0" borderId="62" xfId="0" applyNumberFormat="1" applyFont="1" applyFill="1" applyBorder="1" applyAlignment="1">
      <alignment vertical="center" shrinkToFit="1"/>
    </xf>
    <xf numFmtId="177" fontId="90" fillId="0" borderId="62" xfId="0" applyNumberFormat="1" applyFont="1" applyFill="1" applyBorder="1" applyAlignment="1">
      <alignment horizontal="center" vertical="center" shrinkToFit="1"/>
    </xf>
    <xf numFmtId="179" fontId="90" fillId="0" borderId="62" xfId="0" applyNumberFormat="1" applyFont="1" applyFill="1" applyBorder="1" applyAlignment="1">
      <alignment vertical="center" shrinkToFit="1"/>
    </xf>
    <xf numFmtId="178" fontId="90" fillId="0" borderId="62" xfId="0" applyNumberFormat="1" applyFont="1" applyFill="1" applyBorder="1" applyAlignment="1">
      <alignment vertical="center" shrinkToFit="1"/>
    </xf>
    <xf numFmtId="0" fontId="88" fillId="0" borderId="0" xfId="0" applyFont="1" applyFill="1" applyBorder="1" applyAlignment="1">
      <alignment vertical="center"/>
    </xf>
    <xf numFmtId="0" fontId="30" fillId="0" borderId="0" xfId="0" applyFont="1" applyFill="1" applyAlignment="1">
      <alignment horizontal="center" vertical="center"/>
    </xf>
    <xf numFmtId="177" fontId="13" fillId="0" borderId="61" xfId="0" applyNumberFormat="1" applyFont="1" applyFill="1" applyBorder="1" applyAlignment="1">
      <alignment vertical="center" shrinkToFit="1"/>
    </xf>
    <xf numFmtId="177" fontId="13" fillId="0" borderId="61" xfId="0" applyNumberFormat="1" applyFont="1" applyFill="1" applyBorder="1" applyAlignment="1">
      <alignment horizontal="center" vertical="center" shrinkToFit="1"/>
    </xf>
    <xf numFmtId="179" fontId="13" fillId="0" borderId="61" xfId="0" applyNumberFormat="1" applyFont="1" applyFill="1" applyBorder="1" applyAlignment="1">
      <alignment vertical="center" shrinkToFit="1"/>
    </xf>
    <xf numFmtId="178" fontId="13" fillId="0" borderId="61" xfId="0" applyNumberFormat="1" applyFont="1" applyFill="1" applyBorder="1" applyAlignment="1">
      <alignment vertical="center" shrinkToFit="1"/>
    </xf>
    <xf numFmtId="177" fontId="90" fillId="12" borderId="62" xfId="0" applyNumberFormat="1" applyFont="1" applyFill="1" applyBorder="1" applyAlignment="1">
      <alignment vertical="center" shrinkToFit="1"/>
    </xf>
    <xf numFmtId="177" fontId="90" fillId="12" borderId="62" xfId="0" applyNumberFormat="1" applyFont="1" applyFill="1" applyBorder="1" applyAlignment="1">
      <alignment horizontal="center" vertical="center" shrinkToFit="1"/>
    </xf>
    <xf numFmtId="179" fontId="90" fillId="12" borderId="62" xfId="0" applyNumberFormat="1" applyFont="1" applyFill="1" applyBorder="1" applyAlignment="1">
      <alignment vertical="center" shrinkToFit="1"/>
    </xf>
    <xf numFmtId="178" fontId="90" fillId="12" borderId="62" xfId="0" applyNumberFormat="1" applyFont="1" applyFill="1" applyBorder="1" applyAlignment="1">
      <alignment vertical="center" shrinkToFit="1"/>
    </xf>
    <xf numFmtId="0" fontId="88" fillId="12" borderId="0" xfId="0" applyFont="1" applyFill="1" applyBorder="1" applyAlignment="1">
      <alignment vertical="center"/>
    </xf>
    <xf numFmtId="177" fontId="13" fillId="12" borderId="61" xfId="0" applyNumberFormat="1" applyFont="1" applyFill="1" applyBorder="1" applyAlignment="1">
      <alignment vertical="center" shrinkToFit="1"/>
    </xf>
    <xf numFmtId="177" fontId="13" fillId="12" borderId="61" xfId="0" applyNumberFormat="1" applyFont="1" applyFill="1" applyBorder="1" applyAlignment="1">
      <alignment horizontal="center" vertical="center" shrinkToFit="1"/>
    </xf>
    <xf numFmtId="179" fontId="13" fillId="12" borderId="61" xfId="0" applyNumberFormat="1" applyFont="1" applyFill="1" applyBorder="1" applyAlignment="1">
      <alignment vertical="center" shrinkToFit="1"/>
    </xf>
    <xf numFmtId="178" fontId="13" fillId="12" borderId="61" xfId="0" applyNumberFormat="1" applyFont="1" applyFill="1" applyBorder="1" applyAlignment="1">
      <alignment vertical="center" shrinkToFit="1"/>
    </xf>
    <xf numFmtId="177" fontId="90" fillId="10" borderId="59" xfId="0" applyNumberFormat="1" applyFont="1" applyFill="1" applyBorder="1" applyAlignment="1">
      <alignment vertical="center" shrinkToFit="1"/>
    </xf>
    <xf numFmtId="177" fontId="90" fillId="10" borderId="59" xfId="0" applyNumberFormat="1" applyFont="1" applyFill="1" applyBorder="1" applyAlignment="1">
      <alignment horizontal="center" vertical="center" shrinkToFit="1"/>
    </xf>
    <xf numFmtId="179" fontId="90" fillId="10" borderId="59" xfId="0" applyNumberFormat="1" applyFont="1" applyFill="1" applyBorder="1" applyAlignment="1">
      <alignment vertical="center" shrinkToFit="1"/>
    </xf>
    <xf numFmtId="178" fontId="90" fillId="10" borderId="59" xfId="0" applyNumberFormat="1" applyFont="1" applyFill="1" applyBorder="1" applyAlignment="1">
      <alignment vertical="center" shrinkToFit="1"/>
    </xf>
    <xf numFmtId="0" fontId="88" fillId="2" borderId="0" xfId="0" applyFont="1" applyFill="1" applyBorder="1" applyAlignment="1">
      <alignment vertical="center"/>
    </xf>
    <xf numFmtId="177" fontId="13" fillId="10" borderId="61" xfId="0" applyNumberFormat="1" applyFont="1" applyFill="1" applyBorder="1" applyAlignment="1">
      <alignment vertical="center" shrinkToFit="1"/>
    </xf>
    <xf numFmtId="177" fontId="13" fillId="10" borderId="61" xfId="0" applyNumberFormat="1" applyFont="1" applyFill="1" applyBorder="1" applyAlignment="1">
      <alignment horizontal="center" vertical="center" shrinkToFit="1"/>
    </xf>
    <xf numFmtId="179" fontId="13" fillId="10" borderId="61" xfId="0" applyNumberFormat="1" applyFont="1" applyFill="1" applyBorder="1" applyAlignment="1">
      <alignment vertical="center" shrinkToFit="1"/>
    </xf>
    <xf numFmtId="178" fontId="13" fillId="10" borderId="61" xfId="0" applyNumberFormat="1" applyFont="1" applyFill="1" applyBorder="1" applyAlignment="1">
      <alignment vertical="center" shrinkToFit="1"/>
    </xf>
    <xf numFmtId="177" fontId="90" fillId="2" borderId="62" xfId="0" applyNumberFormat="1" applyFont="1" applyFill="1" applyBorder="1" applyAlignment="1">
      <alignment vertical="center" shrinkToFit="1"/>
    </xf>
    <xf numFmtId="177" fontId="90" fillId="2" borderId="62" xfId="0" applyNumberFormat="1" applyFont="1" applyFill="1" applyBorder="1" applyAlignment="1">
      <alignment horizontal="center" vertical="center" shrinkToFit="1"/>
    </xf>
    <xf numFmtId="179" fontId="91" fillId="2" borderId="62" xfId="0" applyNumberFormat="1" applyFont="1" applyFill="1" applyBorder="1" applyAlignment="1">
      <alignment vertical="center" shrinkToFit="1"/>
    </xf>
    <xf numFmtId="179" fontId="91" fillId="6" borderId="62" xfId="0" applyNumberFormat="1" applyFont="1" applyFill="1" applyBorder="1" applyAlignment="1">
      <alignment vertical="center" shrinkToFit="1"/>
    </xf>
    <xf numFmtId="178" fontId="91" fillId="2" borderId="62" xfId="0" applyNumberFormat="1" applyFont="1" applyFill="1" applyBorder="1" applyAlignment="1">
      <alignment vertical="center" shrinkToFit="1"/>
    </xf>
    <xf numFmtId="177" fontId="91" fillId="2" borderId="62" xfId="0" applyNumberFormat="1" applyFont="1" applyFill="1" applyBorder="1" applyAlignment="1">
      <alignment horizontal="center" vertical="center" shrinkToFit="1"/>
    </xf>
    <xf numFmtId="0" fontId="88" fillId="0" borderId="0" xfId="0" applyFont="1" applyBorder="1" applyAlignment="1">
      <alignment vertical="center"/>
    </xf>
    <xf numFmtId="177" fontId="13" fillId="2" borderId="61" xfId="0" applyNumberFormat="1" applyFont="1" applyFill="1" applyBorder="1" applyAlignment="1">
      <alignment vertical="center" shrinkToFit="1"/>
    </xf>
    <xf numFmtId="177" fontId="13" fillId="2" borderId="61" xfId="0" applyNumberFormat="1" applyFont="1" applyFill="1" applyBorder="1" applyAlignment="1">
      <alignment horizontal="center" vertical="center" shrinkToFit="1"/>
    </xf>
    <xf numFmtId="179" fontId="9" fillId="2" borderId="61" xfId="0" applyNumberFormat="1" applyFont="1" applyFill="1" applyBorder="1" applyAlignment="1">
      <alignment vertical="center" shrinkToFit="1"/>
    </xf>
    <xf numFmtId="179" fontId="9" fillId="6" borderId="61" xfId="0" applyNumberFormat="1" applyFont="1" applyFill="1" applyBorder="1" applyAlignment="1">
      <alignment vertical="center" shrinkToFit="1"/>
    </xf>
    <xf numFmtId="178" fontId="9" fillId="2" borderId="61" xfId="0" applyNumberFormat="1" applyFont="1" applyFill="1" applyBorder="1" applyAlignment="1">
      <alignment vertical="center" shrinkToFit="1"/>
    </xf>
    <xf numFmtId="177" fontId="9" fillId="2" borderId="61" xfId="0" applyNumberFormat="1" applyFont="1" applyFill="1" applyBorder="1" applyAlignment="1">
      <alignment horizontal="center" vertical="center" shrinkToFit="1"/>
    </xf>
    <xf numFmtId="177" fontId="91" fillId="0" borderId="62" xfId="0" applyNumberFormat="1" applyFont="1" applyBorder="1" applyAlignment="1">
      <alignment vertical="center" shrinkToFit="1"/>
    </xf>
    <xf numFmtId="177" fontId="91" fillId="0" borderId="62" xfId="0" applyNumberFormat="1" applyFont="1" applyBorder="1" applyAlignment="1">
      <alignment horizontal="center" vertical="center" shrinkToFit="1"/>
    </xf>
    <xf numFmtId="179" fontId="91" fillId="0" borderId="62" xfId="0" applyNumberFormat="1" applyFont="1" applyBorder="1" applyAlignment="1">
      <alignment vertical="center" shrinkToFit="1"/>
    </xf>
    <xf numFmtId="179" fontId="91" fillId="0" borderId="62" xfId="0" applyNumberFormat="1" applyFont="1" applyFill="1" applyBorder="1" applyAlignment="1">
      <alignment vertical="center" shrinkToFit="1"/>
    </xf>
    <xf numFmtId="178" fontId="91" fillId="0" borderId="62" xfId="0" applyNumberFormat="1" applyFont="1" applyFill="1" applyBorder="1" applyAlignment="1">
      <alignment vertical="center" shrinkToFit="1"/>
    </xf>
    <xf numFmtId="177" fontId="9" fillId="0" borderId="61" xfId="0" applyNumberFormat="1" applyFont="1" applyBorder="1" applyAlignment="1">
      <alignment vertical="center" shrinkToFit="1"/>
    </xf>
    <xf numFmtId="177" fontId="9" fillId="0" borderId="61" xfId="0" applyNumberFormat="1" applyFont="1" applyBorder="1" applyAlignment="1">
      <alignment horizontal="center" vertical="center" shrinkToFit="1"/>
    </xf>
    <xf numFmtId="179" fontId="9" fillId="0" borderId="61" xfId="0" applyNumberFormat="1" applyFont="1" applyBorder="1" applyAlignment="1">
      <alignment vertical="center" shrinkToFit="1"/>
    </xf>
    <xf numFmtId="179" fontId="9" fillId="0" borderId="61" xfId="0" applyNumberFormat="1" applyFont="1" applyFill="1" applyBorder="1" applyAlignment="1">
      <alignment vertical="center" shrinkToFit="1"/>
    </xf>
    <xf numFmtId="178" fontId="9" fillId="0" borderId="61" xfId="0" applyNumberFormat="1" applyFont="1" applyFill="1" applyBorder="1" applyAlignment="1">
      <alignment vertical="center" shrinkToFit="1"/>
    </xf>
    <xf numFmtId="177" fontId="91" fillId="0" borderId="62" xfId="0" applyNumberFormat="1" applyFont="1" applyFill="1" applyBorder="1" applyAlignment="1">
      <alignment vertical="center" shrinkToFit="1"/>
    </xf>
    <xf numFmtId="177" fontId="91" fillId="0" borderId="62" xfId="0" applyNumberFormat="1" applyFont="1" applyFill="1" applyBorder="1" applyAlignment="1">
      <alignment horizontal="center" vertical="center" shrinkToFit="1"/>
    </xf>
    <xf numFmtId="192" fontId="91" fillId="0" borderId="62" xfId="0" applyNumberFormat="1" applyFont="1" applyFill="1" applyBorder="1" applyAlignment="1">
      <alignment vertical="center" shrinkToFit="1"/>
    </xf>
    <xf numFmtId="177" fontId="9" fillId="0" borderId="61" xfId="0" applyNumberFormat="1" applyFont="1" applyFill="1" applyBorder="1" applyAlignment="1">
      <alignment vertical="center" shrinkToFit="1"/>
    </xf>
    <xf numFmtId="177" fontId="9" fillId="0" borderId="61" xfId="0" applyNumberFormat="1" applyFont="1" applyFill="1" applyBorder="1" applyAlignment="1">
      <alignment horizontal="center" vertical="center" shrinkToFit="1"/>
    </xf>
    <xf numFmtId="192" fontId="9" fillId="0" borderId="61" xfId="0" applyNumberFormat="1" applyFont="1" applyFill="1" applyBorder="1" applyAlignment="1">
      <alignment vertical="center" shrinkToFit="1"/>
    </xf>
    <xf numFmtId="177" fontId="9" fillId="0" borderId="62" xfId="0" applyNumberFormat="1" applyFont="1" applyBorder="1" applyAlignment="1">
      <alignment vertical="center" shrinkToFit="1"/>
    </xf>
    <xf numFmtId="204" fontId="91" fillId="0" borderId="62" xfId="0" applyNumberFormat="1" applyFont="1" applyFill="1" applyBorder="1" applyAlignment="1">
      <alignment vertical="center" shrinkToFit="1"/>
    </xf>
    <xf numFmtId="204" fontId="9" fillId="0" borderId="61" xfId="0" applyNumberFormat="1" applyFont="1" applyFill="1" applyBorder="1" applyAlignment="1">
      <alignment vertical="center" shrinkToFit="1"/>
    </xf>
    <xf numFmtId="205" fontId="91" fillId="0" borderId="62" xfId="0" applyNumberFormat="1" applyFont="1" applyFill="1" applyBorder="1" applyAlignment="1">
      <alignment vertical="center" shrinkToFit="1"/>
    </xf>
    <xf numFmtId="205" fontId="9" fillId="0" borderId="61" xfId="0" applyNumberFormat="1" applyFont="1" applyFill="1" applyBorder="1" applyAlignment="1">
      <alignment vertical="center" shrinkToFit="1"/>
    </xf>
    <xf numFmtId="206" fontId="91" fillId="0" borderId="62" xfId="0" applyNumberFormat="1" applyFont="1" applyFill="1" applyBorder="1" applyAlignment="1">
      <alignment vertical="center" shrinkToFit="1"/>
    </xf>
    <xf numFmtId="206" fontId="9" fillId="0" borderId="61" xfId="0" applyNumberFormat="1" applyFont="1" applyFill="1" applyBorder="1" applyAlignment="1">
      <alignment vertical="center" shrinkToFit="1"/>
    </xf>
    <xf numFmtId="0" fontId="88" fillId="3" borderId="0" xfId="0" applyFont="1" applyFill="1" applyBorder="1" applyAlignment="1">
      <alignment vertical="center"/>
    </xf>
    <xf numFmtId="207" fontId="91" fillId="0" borderId="62" xfId="0" applyNumberFormat="1" applyFont="1" applyBorder="1" applyAlignment="1">
      <alignment vertical="center" shrinkToFit="1"/>
    </xf>
    <xf numFmtId="207" fontId="9" fillId="0" borderId="61" xfId="0" applyNumberFormat="1" applyFont="1" applyBorder="1" applyAlignment="1">
      <alignment vertical="center" shrinkToFit="1"/>
    </xf>
    <xf numFmtId="177" fontId="91" fillId="0" borderId="62" xfId="0" applyNumberFormat="1" applyFont="1" applyFill="1" applyBorder="1" applyAlignment="1">
      <alignment horizontal="center" vertical="center" wrapText="1" shrinkToFit="1"/>
    </xf>
    <xf numFmtId="177" fontId="9" fillId="0" borderId="61" xfId="0" applyNumberFormat="1" applyFont="1" applyFill="1" applyBorder="1" applyAlignment="1">
      <alignment horizontal="center" vertical="center" wrapText="1" shrinkToFit="1"/>
    </xf>
    <xf numFmtId="177" fontId="90" fillId="3" borderId="62" xfId="0" applyNumberFormat="1" applyFont="1" applyFill="1" applyBorder="1" applyAlignment="1">
      <alignment vertical="center" shrinkToFit="1"/>
    </xf>
    <xf numFmtId="177" fontId="90" fillId="3" borderId="62" xfId="0" applyNumberFormat="1" applyFont="1" applyFill="1" applyBorder="1" applyAlignment="1">
      <alignment horizontal="center" vertical="center" shrinkToFit="1"/>
    </xf>
    <xf numFmtId="179" fontId="91" fillId="3" borderId="62" xfId="0" applyNumberFormat="1" applyFont="1" applyFill="1" applyBorder="1" applyAlignment="1">
      <alignment vertical="center" shrinkToFit="1"/>
    </xf>
    <xf numFmtId="179" fontId="91" fillId="7" borderId="62" xfId="0" applyNumberFormat="1" applyFont="1" applyFill="1" applyBorder="1" applyAlignment="1">
      <alignment vertical="center" shrinkToFit="1"/>
    </xf>
    <xf numFmtId="178" fontId="91" fillId="3" borderId="62" xfId="0" applyNumberFormat="1" applyFont="1" applyFill="1" applyBorder="1" applyAlignment="1">
      <alignment vertical="center" shrinkToFit="1"/>
    </xf>
    <xf numFmtId="177" fontId="91" fillId="3" borderId="62" xfId="0" applyNumberFormat="1" applyFont="1" applyFill="1" applyBorder="1" applyAlignment="1">
      <alignment horizontal="center" vertical="center" shrinkToFit="1"/>
    </xf>
    <xf numFmtId="177" fontId="13" fillId="3" borderId="61" xfId="0" applyNumberFormat="1" applyFont="1" applyFill="1" applyBorder="1" applyAlignment="1">
      <alignment vertical="center" shrinkToFit="1"/>
    </xf>
    <xf numFmtId="177" fontId="13" fillId="3" borderId="61" xfId="0" applyNumberFormat="1" applyFont="1" applyFill="1" applyBorder="1" applyAlignment="1">
      <alignment horizontal="center" vertical="center" shrinkToFit="1"/>
    </xf>
    <xf numFmtId="179" fontId="9" fillId="3" borderId="61" xfId="0" applyNumberFormat="1" applyFont="1" applyFill="1" applyBorder="1" applyAlignment="1">
      <alignment vertical="center" shrinkToFit="1"/>
    </xf>
    <xf numFmtId="179" fontId="9" fillId="7" borderId="61" xfId="0" applyNumberFormat="1" applyFont="1" applyFill="1" applyBorder="1" applyAlignment="1">
      <alignment vertical="center" shrinkToFit="1"/>
    </xf>
    <xf numFmtId="178" fontId="9" fillId="3" borderId="61" xfId="0" applyNumberFormat="1" applyFont="1" applyFill="1" applyBorder="1" applyAlignment="1">
      <alignment vertical="center" shrinkToFit="1"/>
    </xf>
    <xf numFmtId="177" fontId="9" fillId="3" borderId="61" xfId="0" applyNumberFormat="1" applyFont="1" applyFill="1" applyBorder="1" applyAlignment="1">
      <alignment horizontal="center" vertical="center" shrinkToFit="1"/>
    </xf>
    <xf numFmtId="177" fontId="90" fillId="4" borderId="62" xfId="0" applyNumberFormat="1" applyFont="1" applyFill="1" applyBorder="1" applyAlignment="1">
      <alignment vertical="center" shrinkToFit="1"/>
    </xf>
    <xf numFmtId="177" fontId="90" fillId="4" borderId="62" xfId="0" applyNumberFormat="1" applyFont="1" applyFill="1" applyBorder="1" applyAlignment="1">
      <alignment horizontal="center" vertical="center" shrinkToFit="1"/>
    </xf>
    <xf numFmtId="179" fontId="91" fillId="4" borderId="62" xfId="0" applyNumberFormat="1" applyFont="1" applyFill="1" applyBorder="1" applyAlignment="1">
      <alignment vertical="center" shrinkToFit="1"/>
    </xf>
    <xf numFmtId="179" fontId="91" fillId="9" borderId="62" xfId="0" applyNumberFormat="1" applyFont="1" applyFill="1" applyBorder="1" applyAlignment="1">
      <alignment vertical="center" shrinkToFit="1"/>
    </xf>
    <xf numFmtId="178" fontId="91" fillId="4" borderId="62" xfId="0" applyNumberFormat="1" applyFont="1" applyFill="1" applyBorder="1" applyAlignment="1">
      <alignment vertical="center" shrinkToFit="1"/>
    </xf>
    <xf numFmtId="177" fontId="91" fillId="4" borderId="62" xfId="0" applyNumberFormat="1" applyFont="1" applyFill="1" applyBorder="1" applyAlignment="1">
      <alignment horizontal="center" vertical="center" shrinkToFit="1"/>
    </xf>
    <xf numFmtId="177" fontId="13" fillId="4" borderId="61" xfId="0" applyNumberFormat="1" applyFont="1" applyFill="1" applyBorder="1" applyAlignment="1">
      <alignment vertical="center" shrinkToFit="1"/>
    </xf>
    <xf numFmtId="177" fontId="13" fillId="4" borderId="61" xfId="0" applyNumberFormat="1" applyFont="1" applyFill="1" applyBorder="1" applyAlignment="1">
      <alignment horizontal="center" vertical="center" shrinkToFit="1"/>
    </xf>
    <xf numFmtId="179" fontId="9" fillId="4" borderId="61" xfId="0" applyNumberFormat="1" applyFont="1" applyFill="1" applyBorder="1" applyAlignment="1">
      <alignment vertical="center" shrinkToFit="1"/>
    </xf>
    <xf numFmtId="179" fontId="9" fillId="9" borderId="61" xfId="0" applyNumberFormat="1" applyFont="1" applyFill="1" applyBorder="1" applyAlignment="1">
      <alignment vertical="center" shrinkToFit="1"/>
    </xf>
    <xf numFmtId="178" fontId="9" fillId="4" borderId="61" xfId="0" applyNumberFormat="1" applyFont="1" applyFill="1" applyBorder="1" applyAlignment="1">
      <alignment vertical="center" shrinkToFit="1"/>
    </xf>
    <xf numFmtId="177" fontId="9" fillId="4" borderId="61" xfId="0" applyNumberFormat="1" applyFont="1" applyFill="1" applyBorder="1" applyAlignment="1">
      <alignment horizontal="center" vertical="center" shrinkToFit="1"/>
    </xf>
    <xf numFmtId="0" fontId="88" fillId="4" borderId="0" xfId="0" applyFont="1" applyFill="1" applyBorder="1" applyAlignment="1">
      <alignment vertical="center"/>
    </xf>
    <xf numFmtId="3" fontId="91" fillId="0" borderId="62" xfId="0" applyNumberFormat="1" applyFont="1" applyFill="1" applyBorder="1" applyAlignment="1">
      <alignment vertical="center" shrinkToFit="1"/>
    </xf>
    <xf numFmtId="3" fontId="91" fillId="0" borderId="62" xfId="0" applyNumberFormat="1" applyFont="1" applyFill="1" applyBorder="1" applyAlignment="1">
      <alignment horizontal="center" vertical="center" shrinkToFit="1"/>
    </xf>
    <xf numFmtId="3" fontId="9" fillId="0" borderId="61" xfId="0" applyNumberFormat="1" applyFont="1" applyFill="1" applyBorder="1" applyAlignment="1">
      <alignment vertical="center" shrinkToFit="1"/>
    </xf>
    <xf numFmtId="3" fontId="9" fillId="0" borderId="61" xfId="0" applyNumberFormat="1" applyFont="1" applyFill="1" applyBorder="1" applyAlignment="1">
      <alignment horizontal="center" vertical="center" shrinkToFit="1"/>
    </xf>
    <xf numFmtId="208" fontId="91" fillId="0" borderId="62" xfId="0" applyNumberFormat="1" applyFont="1" applyFill="1" applyBorder="1" applyAlignment="1">
      <alignment vertical="center" shrinkToFit="1"/>
    </xf>
    <xf numFmtId="208" fontId="9" fillId="0" borderId="61" xfId="0" applyNumberFormat="1" applyFont="1" applyFill="1" applyBorder="1" applyAlignment="1">
      <alignment vertical="center" shrinkToFit="1"/>
    </xf>
    <xf numFmtId="177" fontId="90" fillId="3" borderId="59" xfId="0" applyNumberFormat="1" applyFont="1" applyFill="1" applyBorder="1" applyAlignment="1">
      <alignment vertical="center" shrinkToFit="1"/>
    </xf>
    <xf numFmtId="185" fontId="91" fillId="0" borderId="62" xfId="0" applyNumberFormat="1" applyFont="1" applyBorder="1" applyAlignment="1">
      <alignment vertical="center" shrinkToFit="1"/>
    </xf>
    <xf numFmtId="185" fontId="9" fillId="0" borderId="61" xfId="0" applyNumberFormat="1" applyFont="1" applyBorder="1" applyAlignment="1">
      <alignment vertical="center" shrinkToFit="1"/>
    </xf>
    <xf numFmtId="177" fontId="91" fillId="2" borderId="62" xfId="0" applyNumberFormat="1" applyFont="1" applyFill="1" applyBorder="1" applyAlignment="1">
      <alignment vertical="center" shrinkToFit="1"/>
    </xf>
    <xf numFmtId="177" fontId="9" fillId="2" borderId="61" xfId="0" applyNumberFormat="1" applyFont="1" applyFill="1" applyBorder="1" applyAlignment="1">
      <alignment vertical="center" shrinkToFit="1"/>
    </xf>
    <xf numFmtId="177" fontId="90" fillId="10" borderId="62" xfId="0" applyNumberFormat="1" applyFont="1" applyFill="1" applyBorder="1" applyAlignment="1">
      <alignment vertical="center" shrinkToFit="1"/>
    </xf>
    <xf numFmtId="177" fontId="90" fillId="10" borderId="62" xfId="0" applyNumberFormat="1" applyFont="1" applyFill="1" applyBorder="1" applyAlignment="1">
      <alignment horizontal="center" vertical="center" shrinkToFit="1"/>
    </xf>
    <xf numFmtId="179" fontId="90" fillId="10" borderId="62" xfId="0" applyNumberFormat="1" applyFont="1" applyFill="1" applyBorder="1" applyAlignment="1">
      <alignment vertical="center" shrinkToFit="1"/>
    </xf>
    <xf numFmtId="178" fontId="90" fillId="10" borderId="62" xfId="0" applyNumberFormat="1" applyFont="1" applyFill="1" applyBorder="1" applyAlignment="1">
      <alignment vertical="center" shrinkToFit="1"/>
    </xf>
    <xf numFmtId="177" fontId="90" fillId="10" borderId="62" xfId="0" applyNumberFormat="1" applyFont="1" applyFill="1" applyBorder="1" applyAlignment="1">
      <alignment horizontal="center" vertical="center"/>
    </xf>
    <xf numFmtId="0" fontId="93" fillId="2" borderId="0" xfId="0" applyFont="1" applyFill="1" applyBorder="1" applyAlignment="1">
      <alignment vertical="center"/>
    </xf>
    <xf numFmtId="177" fontId="13" fillId="10" borderId="61" xfId="0" applyNumberFormat="1" applyFont="1" applyFill="1" applyBorder="1" applyAlignment="1">
      <alignment horizontal="center" vertical="center"/>
    </xf>
    <xf numFmtId="177" fontId="90" fillId="2" borderId="62" xfId="0" applyNumberFormat="1" applyFont="1" applyFill="1" applyBorder="1" applyAlignment="1">
      <alignment horizontal="center" vertical="center"/>
    </xf>
    <xf numFmtId="177" fontId="13" fillId="2" borderId="61" xfId="0" applyNumberFormat="1" applyFont="1" applyFill="1" applyBorder="1" applyAlignment="1">
      <alignment horizontal="center" vertical="center"/>
    </xf>
    <xf numFmtId="177" fontId="90" fillId="3" borderId="62" xfId="0" applyNumberFormat="1" applyFont="1" applyFill="1" applyBorder="1" applyAlignment="1">
      <alignment horizontal="center" vertical="center"/>
    </xf>
    <xf numFmtId="177" fontId="13" fillId="3" borderId="61" xfId="0" applyNumberFormat="1" applyFont="1" applyFill="1" applyBorder="1" applyAlignment="1">
      <alignment horizontal="center" vertical="center"/>
    </xf>
    <xf numFmtId="177" fontId="91" fillId="0" borderId="62" xfId="0" applyNumberFormat="1" applyFont="1" applyFill="1" applyBorder="1" applyAlignment="1">
      <alignment horizontal="center" vertical="center"/>
    </xf>
    <xf numFmtId="177" fontId="9" fillId="0" borderId="61" xfId="0" applyNumberFormat="1" applyFont="1" applyFill="1" applyBorder="1" applyAlignment="1">
      <alignment horizontal="center" vertical="center"/>
    </xf>
    <xf numFmtId="0" fontId="93" fillId="3" borderId="0" xfId="0" applyFont="1" applyFill="1" applyBorder="1" applyAlignment="1">
      <alignment vertical="center"/>
    </xf>
    <xf numFmtId="207" fontId="91" fillId="0" borderId="62" xfId="0" applyNumberFormat="1" applyFont="1" applyFill="1" applyBorder="1" applyAlignment="1">
      <alignment vertical="center" shrinkToFit="1"/>
    </xf>
    <xf numFmtId="207" fontId="9" fillId="0" borderId="61" xfId="0" applyNumberFormat="1" applyFont="1" applyFill="1" applyBorder="1" applyAlignment="1">
      <alignment vertical="center" shrinkToFit="1"/>
    </xf>
    <xf numFmtId="177" fontId="91" fillId="2" borderId="62" xfId="0" applyNumberFormat="1" applyFont="1" applyFill="1" applyBorder="1" applyAlignment="1">
      <alignment horizontal="center" vertical="center"/>
    </xf>
    <xf numFmtId="0" fontId="93" fillId="4" borderId="0" xfId="0" applyFont="1" applyFill="1" applyBorder="1" applyAlignment="1">
      <alignment vertical="center"/>
    </xf>
    <xf numFmtId="177" fontId="9" fillId="2" borderId="61" xfId="0" applyNumberFormat="1" applyFont="1" applyFill="1" applyBorder="1" applyAlignment="1">
      <alignment horizontal="center" vertical="center"/>
    </xf>
    <xf numFmtId="177" fontId="91" fillId="3" borderId="62" xfId="0" applyNumberFormat="1" applyFont="1" applyFill="1" applyBorder="1" applyAlignment="1">
      <alignment horizontal="center" vertical="center"/>
    </xf>
    <xf numFmtId="177" fontId="9" fillId="3" borderId="61" xfId="0" applyNumberFormat="1" applyFont="1" applyFill="1" applyBorder="1" applyAlignment="1">
      <alignment horizontal="center" vertical="center"/>
    </xf>
    <xf numFmtId="177" fontId="91" fillId="4" borderId="62" xfId="0" applyNumberFormat="1" applyFont="1" applyFill="1" applyBorder="1" applyAlignment="1">
      <alignment horizontal="center" vertical="center"/>
    </xf>
    <xf numFmtId="177" fontId="9" fillId="4" borderId="61" xfId="0" applyNumberFormat="1" applyFont="1" applyFill="1" applyBorder="1" applyAlignment="1">
      <alignment horizontal="center" vertical="center"/>
    </xf>
    <xf numFmtId="0" fontId="93" fillId="8" borderId="0" xfId="0" applyFont="1" applyFill="1" applyBorder="1" applyAlignment="1">
      <alignment vertical="center"/>
    </xf>
    <xf numFmtId="179" fontId="90" fillId="2" borderId="62" xfId="0" applyNumberFormat="1" applyFont="1" applyFill="1" applyBorder="1" applyAlignment="1">
      <alignment vertical="center" shrinkToFit="1"/>
    </xf>
    <xf numFmtId="179" fontId="13" fillId="2" borderId="61" xfId="0" applyNumberFormat="1" applyFont="1" applyFill="1" applyBorder="1" applyAlignment="1">
      <alignment vertical="center" shrinkToFit="1"/>
    </xf>
    <xf numFmtId="179" fontId="90" fillId="3" borderId="62" xfId="0" applyNumberFormat="1" applyFont="1" applyFill="1" applyBorder="1" applyAlignment="1">
      <alignment vertical="center" shrinkToFit="1"/>
    </xf>
    <xf numFmtId="179" fontId="13" fillId="3" borderId="61" xfId="0" applyNumberFormat="1" applyFont="1" applyFill="1" applyBorder="1" applyAlignment="1">
      <alignment vertical="center" shrinkToFit="1"/>
    </xf>
    <xf numFmtId="177" fontId="90" fillId="8" borderId="62" xfId="0" applyNumberFormat="1" applyFont="1" applyFill="1" applyBorder="1" applyAlignment="1">
      <alignment vertical="center" shrinkToFit="1"/>
    </xf>
    <xf numFmtId="177" fontId="90" fillId="8" borderId="62" xfId="0" applyNumberFormat="1" applyFont="1" applyFill="1" applyBorder="1" applyAlignment="1">
      <alignment horizontal="center" vertical="center" shrinkToFit="1"/>
    </xf>
    <xf numFmtId="179" fontId="90" fillId="8" borderId="62" xfId="0" applyNumberFormat="1" applyFont="1" applyFill="1" applyBorder="1" applyAlignment="1">
      <alignment vertical="center" shrinkToFit="1"/>
    </xf>
    <xf numFmtId="179" fontId="91" fillId="11" borderId="62" xfId="0" applyNumberFormat="1" applyFont="1" applyFill="1" applyBorder="1" applyAlignment="1">
      <alignment vertical="center" shrinkToFit="1"/>
    </xf>
    <xf numFmtId="178" fontId="91" fillId="8" borderId="62" xfId="0" applyNumberFormat="1" applyFont="1" applyFill="1" applyBorder="1" applyAlignment="1">
      <alignment vertical="center" shrinkToFit="1"/>
    </xf>
    <xf numFmtId="177" fontId="13" fillId="8" borderId="61" xfId="0" applyNumberFormat="1" applyFont="1" applyFill="1" applyBorder="1" applyAlignment="1">
      <alignment vertical="center" shrinkToFit="1"/>
    </xf>
    <xf numFmtId="177" fontId="13" fillId="8" borderId="61" xfId="0" applyNumberFormat="1" applyFont="1" applyFill="1" applyBorder="1" applyAlignment="1">
      <alignment horizontal="center" vertical="center" shrinkToFit="1"/>
    </xf>
    <xf numFmtId="179" fontId="13" fillId="8" borderId="61" xfId="0" applyNumberFormat="1" applyFont="1" applyFill="1" applyBorder="1" applyAlignment="1">
      <alignment vertical="center" shrinkToFit="1"/>
    </xf>
    <xf numFmtId="179" fontId="9" fillId="11" borderId="61" xfId="0" applyNumberFormat="1" applyFont="1" applyFill="1" applyBorder="1" applyAlignment="1">
      <alignment vertical="center" shrinkToFit="1"/>
    </xf>
    <xf numFmtId="178" fontId="9" fillId="8" borderId="61" xfId="0" applyNumberFormat="1" applyFont="1" applyFill="1" applyBorder="1" applyAlignment="1">
      <alignment vertical="center" shrinkToFit="1"/>
    </xf>
    <xf numFmtId="179" fontId="90" fillId="4" borderId="62" xfId="0" applyNumberFormat="1" applyFont="1" applyFill="1" applyBorder="1" applyAlignment="1">
      <alignment vertical="center" shrinkToFit="1"/>
    </xf>
    <xf numFmtId="179" fontId="13" fillId="4" borderId="61" xfId="0" applyNumberFormat="1" applyFont="1" applyFill="1" applyBorder="1" applyAlignment="1">
      <alignment vertical="center" shrinkToFit="1"/>
    </xf>
    <xf numFmtId="193" fontId="91" fillId="0" borderId="62" xfId="0" applyNumberFormat="1" applyFont="1" applyFill="1" applyBorder="1" applyAlignment="1">
      <alignment vertical="center" shrinkToFit="1"/>
    </xf>
    <xf numFmtId="193" fontId="9" fillId="0" borderId="61" xfId="0" applyNumberFormat="1" applyFont="1" applyFill="1" applyBorder="1" applyAlignment="1">
      <alignment vertical="center" shrinkToFit="1"/>
    </xf>
    <xf numFmtId="191" fontId="91" fillId="0" borderId="62" xfId="0" applyNumberFormat="1" applyFont="1" applyFill="1" applyBorder="1" applyAlignment="1">
      <alignment vertical="center" shrinkToFit="1"/>
    </xf>
    <xf numFmtId="191" fontId="9" fillId="0" borderId="61" xfId="0" applyNumberFormat="1" applyFont="1" applyFill="1" applyBorder="1" applyAlignment="1">
      <alignment vertical="center" shrinkToFit="1"/>
    </xf>
    <xf numFmtId="0" fontId="93" fillId="0" borderId="0" xfId="0" applyFont="1" applyFill="1" applyBorder="1" applyAlignment="1">
      <alignment vertical="center"/>
    </xf>
    <xf numFmtId="177" fontId="91" fillId="12" borderId="62" xfId="0" applyNumberFormat="1" applyFont="1" applyFill="1" applyBorder="1" applyAlignment="1">
      <alignment horizontal="center" vertical="center"/>
    </xf>
    <xf numFmtId="177" fontId="9" fillId="12" borderId="61" xfId="0" applyNumberFormat="1" applyFont="1" applyFill="1" applyBorder="1" applyAlignment="1">
      <alignment horizontal="center" vertical="center"/>
    </xf>
    <xf numFmtId="177" fontId="91" fillId="10" borderId="62" xfId="0" applyNumberFormat="1" applyFont="1" applyFill="1" applyBorder="1" applyAlignment="1">
      <alignment horizontal="center" vertical="center" shrinkToFit="1"/>
    </xf>
    <xf numFmtId="179" fontId="91" fillId="10" borderId="62" xfId="0" applyNumberFormat="1" applyFont="1" applyFill="1" applyBorder="1" applyAlignment="1">
      <alignment vertical="center" shrinkToFit="1"/>
    </xf>
    <xf numFmtId="177" fontId="9" fillId="10" borderId="61" xfId="0" applyNumberFormat="1" applyFont="1" applyFill="1" applyBorder="1" applyAlignment="1">
      <alignment horizontal="center" vertical="center" shrinkToFit="1"/>
    </xf>
    <xf numFmtId="179" fontId="9" fillId="10" borderId="61" xfId="0" applyNumberFormat="1" applyFont="1" applyFill="1" applyBorder="1" applyAlignment="1">
      <alignment vertical="center" shrinkToFit="1"/>
    </xf>
    <xf numFmtId="185" fontId="91" fillId="0" borderId="62" xfId="0" applyNumberFormat="1" applyFont="1" applyFill="1" applyBorder="1" applyAlignment="1">
      <alignment vertical="center" shrinkToFit="1"/>
    </xf>
    <xf numFmtId="185" fontId="9" fillId="0" borderId="61" xfId="0" applyNumberFormat="1" applyFont="1" applyFill="1" applyBorder="1" applyAlignment="1">
      <alignment vertical="center" shrinkToFit="1"/>
    </xf>
    <xf numFmtId="0" fontId="30" fillId="4" borderId="0" xfId="0" applyFont="1" applyFill="1" applyBorder="1" applyAlignment="1">
      <alignment vertical="center"/>
    </xf>
    <xf numFmtId="177" fontId="91" fillId="0" borderId="62" xfId="0" applyNumberFormat="1" applyFont="1" applyFill="1" applyBorder="1" applyAlignment="1">
      <alignment vertical="center" wrapText="1" shrinkToFit="1"/>
    </xf>
    <xf numFmtId="177" fontId="90" fillId="18" borderId="62" xfId="0" applyNumberFormat="1" applyFont="1" applyFill="1" applyBorder="1" applyAlignment="1">
      <alignment vertical="center" shrinkToFit="1"/>
    </xf>
    <xf numFmtId="177" fontId="90" fillId="18" borderId="62" xfId="0" applyNumberFormat="1" applyFont="1" applyFill="1" applyBorder="1" applyAlignment="1">
      <alignment horizontal="center" vertical="center" shrinkToFit="1"/>
    </xf>
    <xf numFmtId="179" fontId="91" fillId="18" borderId="62" xfId="0" applyNumberFormat="1" applyFont="1" applyFill="1" applyBorder="1" applyAlignment="1">
      <alignment vertical="center" shrinkToFit="1"/>
    </xf>
    <xf numFmtId="179" fontId="91" fillId="19" borderId="62" xfId="0" applyNumberFormat="1" applyFont="1" applyFill="1" applyBorder="1" applyAlignment="1">
      <alignment vertical="center" shrinkToFit="1"/>
    </xf>
    <xf numFmtId="178" fontId="91" fillId="18" borderId="62" xfId="0" applyNumberFormat="1" applyFont="1" applyFill="1" applyBorder="1" applyAlignment="1">
      <alignment vertical="center" shrinkToFit="1"/>
    </xf>
    <xf numFmtId="177" fontId="91" fillId="18" borderId="62" xfId="0" applyNumberFormat="1" applyFont="1" applyFill="1" applyBorder="1" applyAlignment="1">
      <alignment horizontal="center" vertical="center" shrinkToFit="1"/>
    </xf>
    <xf numFmtId="0" fontId="88" fillId="18" borderId="0" xfId="0" applyFont="1" applyFill="1" applyBorder="1" applyAlignment="1">
      <alignment vertical="center"/>
    </xf>
    <xf numFmtId="177" fontId="13" fillId="18" borderId="61" xfId="0" applyNumberFormat="1" applyFont="1" applyFill="1" applyBorder="1" applyAlignment="1">
      <alignment vertical="center" shrinkToFit="1"/>
    </xf>
    <xf numFmtId="177" fontId="13" fillId="18" borderId="61" xfId="0" applyNumberFormat="1" applyFont="1" applyFill="1" applyBorder="1" applyAlignment="1">
      <alignment horizontal="center" vertical="center" shrinkToFit="1"/>
    </xf>
    <xf numFmtId="179" fontId="9" fillId="18" borderId="61" xfId="0" applyNumberFormat="1" applyFont="1" applyFill="1" applyBorder="1" applyAlignment="1">
      <alignment vertical="center" shrinkToFit="1"/>
    </xf>
    <xf numFmtId="179" fontId="9" fillId="19" borderId="61" xfId="0" applyNumberFormat="1" applyFont="1" applyFill="1" applyBorder="1" applyAlignment="1">
      <alignment vertical="center" shrinkToFit="1"/>
    </xf>
    <xf numFmtId="178" fontId="9" fillId="18" borderId="61" xfId="0" applyNumberFormat="1" applyFont="1" applyFill="1" applyBorder="1" applyAlignment="1">
      <alignment vertical="center" shrinkToFit="1"/>
    </xf>
    <xf numFmtId="177" fontId="9" fillId="18" borderId="61" xfId="0" applyNumberFormat="1" applyFont="1" applyFill="1" applyBorder="1" applyAlignment="1">
      <alignment horizontal="center" vertical="center" shrinkToFit="1"/>
    </xf>
    <xf numFmtId="0" fontId="30" fillId="18" borderId="0" xfId="0" applyFont="1" applyFill="1" applyBorder="1" applyAlignment="1">
      <alignment vertical="center"/>
    </xf>
    <xf numFmtId="0" fontId="30" fillId="2" borderId="0" xfId="0" applyFont="1" applyFill="1" applyBorder="1" applyAlignment="1">
      <alignment vertical="center"/>
    </xf>
    <xf numFmtId="0" fontId="30" fillId="3" borderId="0" xfId="0" applyFont="1" applyFill="1" applyBorder="1" applyAlignment="1">
      <alignment vertical="center"/>
    </xf>
    <xf numFmtId="180" fontId="79" fillId="0" borderId="13" xfId="0" applyNumberFormat="1" applyFont="1" applyBorder="1" applyAlignment="1">
      <alignment vertical="center"/>
    </xf>
    <xf numFmtId="180" fontId="85" fillId="0" borderId="63" xfId="0" applyNumberFormat="1" applyFont="1" applyBorder="1" applyAlignment="1">
      <alignment vertical="center"/>
    </xf>
    <xf numFmtId="180" fontId="83" fillId="0" borderId="13" xfId="0" applyNumberFormat="1" applyFont="1" applyFill="1" applyBorder="1" applyAlignment="1">
      <alignment vertical="center"/>
    </xf>
    <xf numFmtId="180" fontId="78" fillId="0" borderId="63" xfId="0" applyNumberFormat="1" applyFont="1" applyFill="1" applyBorder="1" applyAlignment="1">
      <alignment vertical="center"/>
    </xf>
    <xf numFmtId="180" fontId="83" fillId="15" borderId="13" xfId="0" applyNumberFormat="1" applyFont="1" applyFill="1" applyBorder="1" applyAlignment="1">
      <alignment vertical="center"/>
    </xf>
    <xf numFmtId="180" fontId="83" fillId="12" borderId="13" xfId="0" applyNumberFormat="1" applyFont="1" applyFill="1" applyBorder="1" applyAlignment="1">
      <alignment vertical="center"/>
    </xf>
    <xf numFmtId="0" fontId="30" fillId="0" borderId="0" xfId="0" applyFont="1" applyAlignment="1">
      <alignment horizontal="center" vertical="center" shrinkToFit="1"/>
    </xf>
    <xf numFmtId="180" fontId="18" fillId="0" borderId="0" xfId="0" applyNumberFormat="1" applyFont="1" applyAlignment="1">
      <alignment horizontal="center" vertical="center" shrinkToFit="1"/>
    </xf>
    <xf numFmtId="180" fontId="83" fillId="12" borderId="13" xfId="0" applyNumberFormat="1" applyFont="1" applyFill="1" applyBorder="1" applyAlignment="1">
      <alignment vertical="center"/>
    </xf>
    <xf numFmtId="180" fontId="79" fillId="0" borderId="13" xfId="0" applyNumberFormat="1" applyFont="1" applyBorder="1" applyAlignment="1">
      <alignment vertical="center"/>
    </xf>
    <xf numFmtId="180" fontId="83" fillId="15" borderId="13" xfId="0" applyNumberFormat="1" applyFont="1" applyFill="1" applyBorder="1" applyAlignment="1">
      <alignment vertical="center"/>
    </xf>
    <xf numFmtId="180" fontId="85" fillId="0" borderId="63" xfId="0" applyNumberFormat="1" applyFont="1" applyBorder="1" applyAlignment="1">
      <alignment vertical="center"/>
    </xf>
    <xf numFmtId="180" fontId="83" fillId="0" borderId="13" xfId="0" applyNumberFormat="1" applyFont="1" applyFill="1" applyBorder="1" applyAlignment="1">
      <alignment vertical="center"/>
    </xf>
    <xf numFmtId="180" fontId="78" fillId="0" borderId="63" xfId="0" applyNumberFormat="1" applyFont="1" applyFill="1" applyBorder="1" applyAlignment="1">
      <alignment vertical="center"/>
    </xf>
    <xf numFmtId="180" fontId="18" fillId="0" borderId="0" xfId="0" applyNumberFormat="1" applyFont="1" applyAlignment="1">
      <alignment horizontal="center" vertical="center" shrinkToFit="1"/>
    </xf>
    <xf numFmtId="180" fontId="18" fillId="0" borderId="0" xfId="0" applyNumberFormat="1" applyFont="1" applyAlignment="1">
      <alignment horizontal="center" vertical="center"/>
    </xf>
    <xf numFmtId="180" fontId="78" fillId="12" borderId="58" xfId="0" applyNumberFormat="1" applyFont="1" applyFill="1" applyBorder="1" applyAlignment="1">
      <alignment horizontal="center" vertical="center" shrinkToFit="1"/>
    </xf>
    <xf numFmtId="180" fontId="78" fillId="12" borderId="56" xfId="0" applyNumberFormat="1" applyFont="1" applyFill="1" applyBorder="1" applyAlignment="1">
      <alignment horizontal="center" vertical="center" shrinkToFit="1"/>
    </xf>
    <xf numFmtId="180" fontId="78" fillId="12" borderId="57" xfId="0" applyNumberFormat="1" applyFont="1" applyFill="1" applyBorder="1" applyAlignment="1">
      <alignment horizontal="center" vertical="center" shrinkToFit="1"/>
    </xf>
    <xf numFmtId="180" fontId="79" fillId="0" borderId="13" xfId="0" applyNumberFormat="1" applyFont="1" applyBorder="1" applyAlignment="1">
      <alignment vertical="center" shrinkToFit="1"/>
    </xf>
    <xf numFmtId="180" fontId="98" fillId="0" borderId="0" xfId="0" applyNumberFormat="1" applyFont="1" applyBorder="1" applyAlignment="1">
      <alignment vertical="center"/>
    </xf>
    <xf numFmtId="180" fontId="85" fillId="0" borderId="0" xfId="0" applyNumberFormat="1" applyFont="1" applyBorder="1" applyAlignment="1">
      <alignment vertical="center" shrinkToFit="1"/>
    </xf>
    <xf numFmtId="180" fontId="85" fillId="0" borderId="13" xfId="0" applyNumberFormat="1" applyFont="1" applyBorder="1" applyAlignment="1">
      <alignment vertical="center" shrinkToFit="1"/>
    </xf>
    <xf numFmtId="180" fontId="85" fillId="0" borderId="62" xfId="0" applyNumberFormat="1" applyFont="1" applyBorder="1" applyAlignment="1">
      <alignment vertical="center" shrinkToFit="1"/>
    </xf>
    <xf numFmtId="180" fontId="83" fillId="12" borderId="66" xfId="0" applyNumberFormat="1" applyFont="1" applyFill="1" applyBorder="1" applyAlignment="1">
      <alignment vertical="center" shrinkToFit="1"/>
    </xf>
    <xf numFmtId="180" fontId="83" fillId="12" borderId="67" xfId="0" applyNumberFormat="1" applyFont="1" applyFill="1" applyBorder="1" applyAlignment="1">
      <alignment vertical="center" shrinkToFit="1"/>
    </xf>
    <xf numFmtId="180" fontId="83" fillId="12" borderId="59" xfId="0" applyNumberFormat="1" applyFont="1" applyFill="1" applyBorder="1" applyAlignment="1">
      <alignment vertical="center" shrinkToFit="1"/>
    </xf>
    <xf numFmtId="180" fontId="83" fillId="12" borderId="60" xfId="0" applyNumberFormat="1" applyFont="1" applyFill="1" applyBorder="1" applyAlignment="1">
      <alignment vertical="center" shrinkToFit="1"/>
    </xf>
    <xf numFmtId="180" fontId="78" fillId="12" borderId="54" xfId="0" applyNumberFormat="1" applyFont="1" applyFill="1" applyBorder="1" applyAlignment="1">
      <alignment vertical="center" shrinkToFit="1"/>
    </xf>
    <xf numFmtId="180" fontId="78" fillId="12" borderId="63" xfId="0" applyNumberFormat="1" applyFont="1" applyFill="1" applyBorder="1" applyAlignment="1">
      <alignment vertical="center" shrinkToFit="1"/>
    </xf>
    <xf numFmtId="180" fontId="78" fillId="12" borderId="61" xfId="0" applyNumberFormat="1" applyFont="1" applyFill="1" applyBorder="1" applyAlignment="1">
      <alignment vertical="center" shrinkToFit="1"/>
    </xf>
    <xf numFmtId="180" fontId="83" fillId="12" borderId="0" xfId="0" applyNumberFormat="1" applyFont="1" applyFill="1" applyBorder="1" applyAlignment="1">
      <alignment vertical="center" shrinkToFit="1"/>
    </xf>
    <xf numFmtId="180" fontId="83" fillId="12" borderId="13" xfId="0" applyNumberFormat="1" applyFont="1" applyFill="1" applyBorder="1" applyAlignment="1">
      <alignment vertical="center" shrinkToFit="1"/>
    </xf>
    <xf numFmtId="180" fontId="78" fillId="12" borderId="17" xfId="0" applyNumberFormat="1" applyFont="1" applyFill="1" applyBorder="1" applyAlignment="1">
      <alignment vertical="center" shrinkToFit="1"/>
    </xf>
    <xf numFmtId="180" fontId="78" fillId="12" borderId="18" xfId="0" applyNumberFormat="1" applyFont="1" applyFill="1" applyBorder="1" applyAlignment="1">
      <alignment vertical="center" shrinkToFit="1"/>
    </xf>
    <xf numFmtId="180" fontId="78" fillId="12" borderId="16" xfId="0" applyNumberFormat="1" applyFont="1" applyFill="1" applyBorder="1" applyAlignment="1">
      <alignment vertical="center" shrinkToFit="1"/>
    </xf>
    <xf numFmtId="183" fontId="98" fillId="0" borderId="0" xfId="0" applyNumberFormat="1" applyFont="1" applyBorder="1" applyAlignment="1">
      <alignment vertical="center"/>
    </xf>
    <xf numFmtId="184" fontId="85" fillId="0" borderId="0" xfId="0" applyNumberFormat="1" applyFont="1" applyFill="1" applyBorder="1" applyAlignment="1">
      <alignment horizontal="center" vertical="center" shrinkToFit="1"/>
    </xf>
    <xf numFmtId="180" fontId="85" fillId="0" borderId="63" xfId="0" applyNumberFormat="1" applyFont="1" applyBorder="1" applyAlignment="1">
      <alignment vertical="center" shrinkToFit="1"/>
    </xf>
    <xf numFmtId="184" fontId="85" fillId="0" borderId="54" xfId="0" applyNumberFormat="1" applyFont="1" applyBorder="1" applyAlignment="1">
      <alignment vertical="center" shrinkToFit="1"/>
    </xf>
    <xf numFmtId="184" fontId="78" fillId="12" borderId="17" xfId="0" applyNumberFormat="1" applyFont="1" applyFill="1" applyBorder="1" applyAlignment="1">
      <alignment vertical="center" shrinkToFit="1"/>
    </xf>
    <xf numFmtId="180" fontId="85" fillId="0" borderId="17" xfId="0" applyNumberFormat="1" applyFont="1" applyBorder="1" applyAlignment="1">
      <alignment vertical="center" shrinkToFit="1"/>
    </xf>
    <xf numFmtId="180" fontId="85" fillId="0" borderId="18" xfId="0" applyNumberFormat="1" applyFont="1" applyBorder="1" applyAlignment="1">
      <alignment vertical="center" shrinkToFit="1"/>
    </xf>
    <xf numFmtId="180" fontId="85" fillId="0" borderId="16" xfId="0" applyNumberFormat="1" applyFont="1" applyBorder="1" applyAlignment="1">
      <alignment vertical="center" shrinkToFit="1"/>
    </xf>
    <xf numFmtId="184" fontId="85" fillId="0" borderId="17" xfId="0" applyNumberFormat="1" applyFont="1" applyFill="1" applyBorder="1" applyAlignment="1">
      <alignment horizontal="center" vertical="center" shrinkToFit="1"/>
    </xf>
    <xf numFmtId="180" fontId="79" fillId="0" borderId="20" xfId="0" applyNumberFormat="1" applyFont="1" applyBorder="1" applyAlignment="1">
      <alignment vertical="center" shrinkToFit="1"/>
    </xf>
    <xf numFmtId="180" fontId="79" fillId="0" borderId="23" xfId="0" applyNumberFormat="1" applyFont="1" applyBorder="1" applyAlignment="1">
      <alignment vertical="center" shrinkToFit="1"/>
    </xf>
    <xf numFmtId="184" fontId="85" fillId="0" borderId="17" xfId="0" applyNumberFormat="1" applyFont="1" applyBorder="1" applyAlignment="1">
      <alignment vertical="center" shrinkToFit="1"/>
    </xf>
    <xf numFmtId="184" fontId="85" fillId="0" borderId="54" xfId="0" applyNumberFormat="1" applyFont="1" applyFill="1" applyBorder="1" applyAlignment="1">
      <alignment horizontal="center" vertical="center" shrinkToFit="1"/>
    </xf>
    <xf numFmtId="180" fontId="83" fillId="0" borderId="0" xfId="0" applyNumberFormat="1" applyFont="1" applyBorder="1" applyAlignment="1">
      <alignment vertical="center" shrinkToFit="1"/>
    </xf>
    <xf numFmtId="180" fontId="83" fillId="0" borderId="13" xfId="0" applyNumberFormat="1" applyFont="1" applyBorder="1" applyAlignment="1">
      <alignment vertical="center" shrinkToFit="1"/>
    </xf>
    <xf numFmtId="180" fontId="78" fillId="0" borderId="54" xfId="0" applyNumberFormat="1" applyFont="1" applyBorder="1" applyAlignment="1">
      <alignment vertical="center" shrinkToFit="1"/>
    </xf>
    <xf numFmtId="180" fontId="78" fillId="0" borderId="63" xfId="0" applyNumberFormat="1" applyFont="1" applyBorder="1" applyAlignment="1">
      <alignment vertical="center" shrinkToFit="1"/>
    </xf>
    <xf numFmtId="180" fontId="78" fillId="0" borderId="61" xfId="0" applyNumberFormat="1" applyFont="1" applyBorder="1" applyAlignment="1">
      <alignment vertical="center" shrinkToFit="1"/>
    </xf>
    <xf numFmtId="184" fontId="78" fillId="0" borderId="54" xfId="0" applyNumberFormat="1" applyFont="1" applyBorder="1" applyAlignment="1">
      <alignment vertical="center" shrinkToFit="1"/>
    </xf>
    <xf numFmtId="184" fontId="78" fillId="12" borderId="54" xfId="0" applyNumberFormat="1" applyFont="1" applyFill="1" applyBorder="1" applyAlignment="1">
      <alignment vertical="center" shrinkToFit="1"/>
    </xf>
    <xf numFmtId="183" fontId="79" fillId="0" borderId="62" xfId="0" applyNumberFormat="1" applyFont="1" applyBorder="1" applyAlignment="1">
      <alignment vertical="center" shrinkToFit="1"/>
    </xf>
    <xf numFmtId="183" fontId="85" fillId="0" borderId="61" xfId="0" applyNumberFormat="1" applyFont="1" applyBorder="1" applyAlignment="1">
      <alignment vertical="center" shrinkToFit="1"/>
    </xf>
    <xf numFmtId="180" fontId="83" fillId="15" borderId="13" xfId="0" applyNumberFormat="1" applyFont="1" applyFill="1" applyBorder="1" applyAlignment="1">
      <alignment vertical="center" shrinkToFit="1"/>
    </xf>
    <xf numFmtId="183" fontId="83" fillId="15" borderId="62" xfId="0" applyNumberFormat="1" applyFont="1" applyFill="1" applyBorder="1" applyAlignment="1">
      <alignment vertical="center" shrinkToFit="1"/>
    </xf>
    <xf numFmtId="189" fontId="83" fillId="15" borderId="0" xfId="0" applyNumberFormat="1" applyFont="1" applyFill="1" applyBorder="1" applyAlignment="1">
      <alignment horizontal="center" vertical="center" shrinkToFit="1"/>
    </xf>
    <xf numFmtId="180" fontId="78" fillId="15" borderId="63" xfId="0" applyNumberFormat="1" applyFont="1" applyFill="1" applyBorder="1" applyAlignment="1">
      <alignment vertical="center" shrinkToFit="1"/>
    </xf>
    <xf numFmtId="183" fontId="78" fillId="15" borderId="61" xfId="0" applyNumberFormat="1" applyFont="1" applyFill="1" applyBorder="1" applyAlignment="1">
      <alignment vertical="center" shrinkToFit="1"/>
    </xf>
    <xf numFmtId="189" fontId="78" fillId="15" borderId="54" xfId="0" applyNumberFormat="1" applyFont="1" applyFill="1" applyBorder="1" applyAlignment="1">
      <alignment horizontal="center" vertical="center" shrinkToFit="1"/>
    </xf>
    <xf numFmtId="180" fontId="78" fillId="15" borderId="61" xfId="0" applyNumberFormat="1" applyFont="1" applyFill="1" applyBorder="1" applyAlignment="1">
      <alignment vertical="center" shrinkToFit="1"/>
    </xf>
    <xf numFmtId="180" fontId="98" fillId="0" borderId="0" xfId="0" applyNumberFormat="1" applyFont="1" applyBorder="1" applyAlignment="1">
      <alignment horizontal="center" vertical="center"/>
    </xf>
    <xf numFmtId="180" fontId="98" fillId="0" borderId="0" xfId="0" applyNumberFormat="1" applyFont="1" applyBorder="1" applyAlignment="1">
      <alignment vertical="center" shrinkToFit="1"/>
    </xf>
    <xf numFmtId="190" fontId="98" fillId="0" borderId="0" xfId="0" applyNumberFormat="1" applyFont="1" applyBorder="1" applyAlignment="1">
      <alignment vertical="center" shrinkToFit="1"/>
    </xf>
    <xf numFmtId="180" fontId="17" fillId="0" borderId="0" xfId="0" applyNumberFormat="1" applyFont="1" applyAlignment="1">
      <alignment horizontal="center" vertical="center"/>
    </xf>
    <xf numFmtId="209" fontId="99" fillId="0" borderId="0" xfId="0" applyNumberFormat="1" applyFont="1"/>
    <xf numFmtId="209" fontId="30" fillId="0" borderId="0" xfId="0" applyNumberFormat="1" applyFont="1" applyAlignment="1">
      <alignment vertical="center" shrinkToFit="1"/>
    </xf>
    <xf numFmtId="177" fontId="35" fillId="5" borderId="61" xfId="0" applyNumberFormat="1" applyFont="1" applyFill="1" applyBorder="1" applyAlignment="1">
      <alignment horizontal="center" vertical="center" shrinkToFit="1"/>
    </xf>
    <xf numFmtId="180" fontId="88" fillId="0" borderId="0" xfId="0" applyNumberFormat="1" applyFont="1" applyFill="1" applyBorder="1" applyAlignment="1">
      <alignment vertical="center"/>
    </xf>
    <xf numFmtId="180" fontId="88" fillId="12" borderId="0" xfId="0" applyNumberFormat="1" applyFont="1" applyFill="1" applyBorder="1" applyAlignment="1">
      <alignment vertical="center"/>
    </xf>
    <xf numFmtId="176" fontId="100" fillId="10" borderId="0" xfId="0" applyNumberFormat="1" applyFont="1" applyFill="1" applyBorder="1" applyAlignment="1">
      <alignment vertical="center"/>
    </xf>
    <xf numFmtId="180" fontId="88" fillId="2" borderId="0" xfId="0" applyNumberFormat="1" applyFont="1" applyFill="1" applyBorder="1" applyAlignment="1">
      <alignment vertical="center"/>
    </xf>
    <xf numFmtId="176" fontId="101" fillId="10" borderId="0" xfId="0" applyNumberFormat="1" applyFont="1" applyFill="1" applyAlignment="1">
      <alignment vertical="center"/>
    </xf>
    <xf numFmtId="204" fontId="91" fillId="0" borderId="62" xfId="0" applyNumberFormat="1" applyFont="1" applyBorder="1" applyAlignment="1">
      <alignment vertical="center" shrinkToFit="1"/>
    </xf>
    <xf numFmtId="204" fontId="9" fillId="0" borderId="61" xfId="0" applyNumberFormat="1" applyFont="1" applyBorder="1" applyAlignment="1">
      <alignment vertical="center" shrinkToFit="1"/>
    </xf>
    <xf numFmtId="210" fontId="91" fillId="0" borderId="62" xfId="0" applyNumberFormat="1" applyFont="1" applyFill="1" applyBorder="1" applyAlignment="1">
      <alignment vertical="center" shrinkToFit="1"/>
    </xf>
    <xf numFmtId="210" fontId="91" fillId="0" borderId="62" xfId="0" applyNumberFormat="1" applyFont="1" applyBorder="1" applyAlignment="1">
      <alignment vertical="center" shrinkToFit="1"/>
    </xf>
    <xf numFmtId="210" fontId="9" fillId="0" borderId="61" xfId="0" applyNumberFormat="1" applyFont="1" applyFill="1" applyBorder="1" applyAlignment="1">
      <alignment vertical="center" shrinkToFit="1"/>
    </xf>
    <xf numFmtId="210" fontId="9" fillId="0" borderId="61" xfId="0" applyNumberFormat="1" applyFont="1" applyBorder="1" applyAlignment="1">
      <alignment vertical="center" shrinkToFit="1"/>
    </xf>
    <xf numFmtId="176" fontId="100" fillId="0" borderId="0" xfId="0" applyNumberFormat="1" applyFont="1" applyFill="1" applyBorder="1" applyAlignment="1">
      <alignment vertical="center"/>
    </xf>
    <xf numFmtId="176" fontId="101" fillId="0" borderId="0" xfId="0" applyNumberFormat="1" applyFont="1" applyFill="1" applyAlignment="1">
      <alignment vertical="center"/>
    </xf>
    <xf numFmtId="177" fontId="94" fillId="0" borderId="62" xfId="0" applyNumberFormat="1" applyFont="1" applyBorder="1" applyAlignment="1">
      <alignment horizontal="center" vertical="center" shrinkToFit="1"/>
    </xf>
    <xf numFmtId="177" fontId="28" fillId="0" borderId="61" xfId="0" applyNumberFormat="1" applyFont="1" applyBorder="1" applyAlignment="1">
      <alignment horizontal="center" vertical="center" shrinkToFit="1"/>
    </xf>
    <xf numFmtId="177" fontId="94" fillId="0" borderId="62" xfId="0" applyNumberFormat="1" applyFont="1" applyFill="1" applyBorder="1" applyAlignment="1">
      <alignment horizontal="center" vertical="center" shrinkToFit="1"/>
    </xf>
    <xf numFmtId="177" fontId="28" fillId="0" borderId="61" xfId="0" applyNumberFormat="1" applyFont="1" applyFill="1" applyBorder="1" applyAlignment="1">
      <alignment horizontal="center" vertical="center" shrinkToFit="1"/>
    </xf>
    <xf numFmtId="177" fontId="92" fillId="0" borderId="62" xfId="0" applyNumberFormat="1" applyFont="1" applyFill="1" applyBorder="1" applyAlignment="1">
      <alignment vertical="center" shrinkToFit="1"/>
    </xf>
    <xf numFmtId="177" fontId="92" fillId="0" borderId="62" xfId="0" applyNumberFormat="1" applyFont="1" applyFill="1" applyBorder="1" applyAlignment="1">
      <alignment horizontal="center" vertical="center" shrinkToFit="1"/>
    </xf>
    <xf numFmtId="177" fontId="29" fillId="0" borderId="61" xfId="0" applyNumberFormat="1" applyFont="1" applyFill="1" applyBorder="1" applyAlignment="1">
      <alignment vertical="center" shrinkToFit="1"/>
    </xf>
    <xf numFmtId="177" fontId="29" fillId="0" borderId="61" xfId="0" applyNumberFormat="1" applyFont="1" applyFill="1" applyBorder="1" applyAlignment="1">
      <alignment horizontal="center" vertical="center" shrinkToFit="1"/>
    </xf>
    <xf numFmtId="3" fontId="92" fillId="0" borderId="62" xfId="0" applyNumberFormat="1" applyFont="1" applyFill="1" applyBorder="1" applyAlignment="1">
      <alignment vertical="center" shrinkToFit="1"/>
    </xf>
    <xf numFmtId="3" fontId="92" fillId="0" borderId="62" xfId="0" applyNumberFormat="1" applyFont="1" applyFill="1" applyBorder="1" applyAlignment="1">
      <alignment horizontal="center" vertical="center" shrinkToFit="1"/>
    </xf>
    <xf numFmtId="179" fontId="92" fillId="0" borderId="62" xfId="0" applyNumberFormat="1" applyFont="1" applyFill="1" applyBorder="1" applyAlignment="1">
      <alignment vertical="center" shrinkToFit="1"/>
    </xf>
    <xf numFmtId="3" fontId="29" fillId="0" borderId="61" xfId="0" applyNumberFormat="1" applyFont="1" applyFill="1" applyBorder="1" applyAlignment="1">
      <alignment vertical="center" shrinkToFit="1"/>
    </xf>
    <xf numFmtId="3" fontId="29" fillId="0" borderId="61" xfId="0" applyNumberFormat="1" applyFont="1" applyFill="1" applyBorder="1" applyAlignment="1">
      <alignment horizontal="center" vertical="center" shrinkToFit="1"/>
    </xf>
    <xf numFmtId="179" fontId="29" fillId="0" borderId="61" xfId="0" applyNumberFormat="1" applyFont="1" applyFill="1" applyBorder="1" applyAlignment="1">
      <alignment vertical="center" shrinkToFit="1"/>
    </xf>
    <xf numFmtId="0" fontId="91" fillId="0" borderId="62" xfId="0" applyNumberFormat="1" applyFont="1" applyBorder="1" applyAlignment="1">
      <alignment vertical="center" shrinkToFit="1"/>
    </xf>
    <xf numFmtId="0" fontId="91" fillId="0" borderId="62" xfId="0" applyNumberFormat="1" applyFont="1" applyBorder="1" applyAlignment="1">
      <alignment horizontal="center" vertical="center" shrinkToFit="1"/>
    </xf>
    <xf numFmtId="0" fontId="9" fillId="0" borderId="61" xfId="0" applyNumberFormat="1" applyFont="1" applyBorder="1" applyAlignment="1">
      <alignment vertical="center" shrinkToFit="1"/>
    </xf>
    <xf numFmtId="0" fontId="9" fillId="0" borderId="61" xfId="0" applyNumberFormat="1" applyFont="1" applyBorder="1" applyAlignment="1">
      <alignment horizontal="center" vertical="center" shrinkToFit="1"/>
    </xf>
    <xf numFmtId="176" fontId="88" fillId="0" borderId="0" xfId="0" applyNumberFormat="1" applyFont="1" applyBorder="1" applyAlignment="1">
      <alignment vertical="center"/>
    </xf>
    <xf numFmtId="0" fontId="91" fillId="0" borderId="62" xfId="0" applyNumberFormat="1" applyFont="1" applyFill="1" applyBorder="1" applyAlignment="1">
      <alignment vertical="center" shrinkToFit="1"/>
    </xf>
    <xf numFmtId="0" fontId="91" fillId="0" borderId="62" xfId="0" applyNumberFormat="1" applyFont="1" applyFill="1" applyBorder="1" applyAlignment="1">
      <alignment horizontal="center" vertical="center" shrinkToFit="1"/>
    </xf>
    <xf numFmtId="177" fontId="94" fillId="0" borderId="62" xfId="0" applyNumberFormat="1" applyFont="1" applyFill="1" applyBorder="1" applyAlignment="1">
      <alignment horizontal="center" vertical="center"/>
    </xf>
    <xf numFmtId="0" fontId="9" fillId="0" borderId="61" xfId="0" applyNumberFormat="1" applyFont="1" applyFill="1" applyBorder="1" applyAlignment="1">
      <alignment vertical="center" shrinkToFit="1"/>
    </xf>
    <xf numFmtId="0" fontId="9" fillId="0" borderId="61" xfId="0" applyNumberFormat="1" applyFont="1" applyFill="1" applyBorder="1" applyAlignment="1">
      <alignment horizontal="center" vertical="center" shrinkToFit="1"/>
    </xf>
    <xf numFmtId="177" fontId="28" fillId="0" borderId="61" xfId="0" applyNumberFormat="1" applyFont="1" applyFill="1" applyBorder="1" applyAlignment="1">
      <alignment horizontal="center" vertical="center"/>
    </xf>
    <xf numFmtId="177" fontId="92" fillId="0" borderId="62" xfId="0" applyNumberFormat="1" applyFont="1" applyBorder="1" applyAlignment="1">
      <alignment vertical="center" shrinkToFit="1"/>
    </xf>
    <xf numFmtId="177" fontId="29" fillId="0" borderId="61" xfId="0" applyNumberFormat="1" applyFont="1" applyBorder="1" applyAlignment="1">
      <alignment vertical="center" shrinkToFit="1"/>
    </xf>
    <xf numFmtId="177" fontId="95" fillId="3" borderId="62" xfId="0" applyNumberFormat="1" applyFont="1" applyFill="1" applyBorder="1" applyAlignment="1">
      <alignment vertical="center" shrinkToFit="1"/>
    </xf>
    <xf numFmtId="177" fontId="8" fillId="3" borderId="61" xfId="0" applyNumberFormat="1" applyFont="1" applyFill="1" applyBorder="1" applyAlignment="1">
      <alignment vertical="center" shrinkToFit="1"/>
    </xf>
    <xf numFmtId="0" fontId="88" fillId="10" borderId="0" xfId="0" applyFont="1" applyFill="1" applyBorder="1" applyAlignment="1">
      <alignment vertical="center"/>
    </xf>
    <xf numFmtId="177" fontId="94" fillId="0" borderId="62" xfId="0" applyNumberFormat="1" applyFont="1" applyFill="1" applyBorder="1" applyAlignment="1">
      <alignment vertical="center" shrinkToFit="1"/>
    </xf>
    <xf numFmtId="177" fontId="28" fillId="0" borderId="61" xfId="0" applyNumberFormat="1" applyFont="1" applyFill="1" applyBorder="1" applyAlignment="1">
      <alignment vertical="center" shrinkToFit="1"/>
    </xf>
    <xf numFmtId="41" fontId="91" fillId="0" borderId="62" xfId="1" applyFont="1" applyBorder="1" applyAlignment="1">
      <alignment vertical="center" shrinkToFit="1"/>
    </xf>
    <xf numFmtId="41" fontId="9" fillId="0" borderId="61" xfId="1" applyFont="1" applyBorder="1" applyAlignment="1">
      <alignment vertical="center" shrinkToFit="1"/>
    </xf>
    <xf numFmtId="180" fontId="78" fillId="12" borderId="56" xfId="0" applyNumberFormat="1" applyFont="1" applyFill="1" applyBorder="1" applyAlignment="1">
      <alignment horizontal="center" vertical="center"/>
    </xf>
    <xf numFmtId="180" fontId="78" fillId="12" borderId="57" xfId="0" applyNumberFormat="1" applyFont="1" applyFill="1" applyBorder="1" applyAlignment="1">
      <alignment horizontal="center" vertical="center"/>
    </xf>
    <xf numFmtId="180" fontId="79" fillId="0" borderId="13" xfId="0" applyNumberFormat="1" applyFont="1" applyFill="1" applyBorder="1" applyAlignment="1">
      <alignment vertical="center"/>
    </xf>
    <xf numFmtId="180" fontId="85" fillId="0" borderId="65" xfId="0" applyNumberFormat="1" applyFont="1" applyBorder="1" applyAlignment="1">
      <alignment vertical="center" shrinkToFit="1"/>
    </xf>
    <xf numFmtId="180" fontId="85" fillId="0" borderId="63" xfId="0" applyNumberFormat="1" applyFont="1" applyFill="1" applyBorder="1" applyAlignment="1">
      <alignment vertical="center"/>
    </xf>
    <xf numFmtId="180" fontId="78" fillId="12" borderId="63" xfId="0" applyNumberFormat="1" applyFont="1" applyFill="1" applyBorder="1" applyAlignment="1">
      <alignment vertical="center"/>
    </xf>
    <xf numFmtId="180" fontId="78" fillId="12" borderId="61" xfId="0" applyNumberFormat="1" applyFont="1" applyFill="1" applyBorder="1" applyAlignment="1">
      <alignment vertical="center"/>
    </xf>
    <xf numFmtId="180" fontId="83" fillId="12" borderId="64" xfId="0" applyNumberFormat="1" applyFont="1" applyFill="1" applyBorder="1" applyAlignment="1">
      <alignment vertical="center" shrinkToFit="1"/>
    </xf>
    <xf numFmtId="180" fontId="78" fillId="12" borderId="21" xfId="0" applyNumberFormat="1" applyFont="1" applyFill="1" applyBorder="1" applyAlignment="1">
      <alignment vertical="center" shrinkToFit="1"/>
    </xf>
    <xf numFmtId="180" fontId="78" fillId="12" borderId="18" xfId="0" applyNumberFormat="1" applyFont="1" applyFill="1" applyBorder="1" applyAlignment="1">
      <alignment vertical="center"/>
    </xf>
    <xf numFmtId="180" fontId="78" fillId="12" borderId="16" xfId="0" applyNumberFormat="1" applyFont="1" applyFill="1" applyBorder="1" applyAlignment="1">
      <alignment vertical="center"/>
    </xf>
    <xf numFmtId="180" fontId="85" fillId="0" borderId="13" xfId="0" applyNumberFormat="1" applyFont="1" applyFill="1" applyBorder="1" applyAlignment="1">
      <alignment vertical="center"/>
    </xf>
    <xf numFmtId="180" fontId="85" fillId="0" borderId="62" xfId="0" applyNumberFormat="1" applyFont="1" applyBorder="1" applyAlignment="1">
      <alignment vertical="center"/>
    </xf>
    <xf numFmtId="180" fontId="85" fillId="0" borderId="18" xfId="0" applyNumberFormat="1" applyFont="1" applyFill="1" applyBorder="1" applyAlignment="1">
      <alignment vertical="center"/>
    </xf>
    <xf numFmtId="180" fontId="85" fillId="0" borderId="16" xfId="0" applyNumberFormat="1" applyFont="1" applyBorder="1" applyAlignment="1">
      <alignment vertical="center"/>
    </xf>
    <xf numFmtId="180" fontId="79" fillId="0" borderId="64" xfId="0" applyNumberFormat="1" applyFont="1" applyBorder="1" applyAlignment="1">
      <alignment vertical="center" shrinkToFit="1"/>
    </xf>
    <xf numFmtId="180" fontId="85" fillId="0" borderId="21" xfId="0" applyNumberFormat="1" applyFont="1" applyBorder="1" applyAlignment="1">
      <alignment vertical="center" shrinkToFit="1"/>
    </xf>
    <xf numFmtId="180" fontId="79" fillId="0" borderId="62" xfId="0" applyNumberFormat="1" applyFont="1" applyFill="1" applyBorder="1" applyAlignment="1">
      <alignment vertical="center"/>
    </xf>
    <xf numFmtId="180" fontId="85" fillId="0" borderId="16" xfId="0" applyNumberFormat="1" applyFont="1" applyFill="1" applyBorder="1" applyAlignment="1">
      <alignment vertical="center"/>
    </xf>
    <xf numFmtId="180" fontId="79" fillId="0" borderId="22" xfId="0" applyNumberFormat="1" applyFont="1" applyBorder="1" applyAlignment="1">
      <alignment vertical="center" shrinkToFit="1"/>
    </xf>
    <xf numFmtId="180" fontId="79" fillId="0" borderId="23" xfId="0" applyNumberFormat="1" applyFont="1" applyFill="1" applyBorder="1" applyAlignment="1">
      <alignment vertical="center"/>
    </xf>
    <xf numFmtId="180" fontId="79" fillId="0" borderId="19" xfId="0" applyNumberFormat="1" applyFont="1" applyFill="1" applyBorder="1" applyAlignment="1">
      <alignment vertical="center"/>
    </xf>
    <xf numFmtId="184" fontId="83" fillId="15" borderId="0" xfId="0" applyNumberFormat="1" applyFont="1" applyFill="1" applyBorder="1" applyAlignment="1">
      <alignment horizontal="center" vertical="center" shrinkToFit="1"/>
    </xf>
    <xf numFmtId="180" fontId="78" fillId="15" borderId="63" xfId="0" applyNumberFormat="1" applyFont="1" applyFill="1" applyBorder="1" applyAlignment="1">
      <alignment vertical="center"/>
    </xf>
    <xf numFmtId="184" fontId="78" fillId="15" borderId="54" xfId="0" applyNumberFormat="1" applyFont="1" applyFill="1" applyBorder="1" applyAlignment="1">
      <alignment horizontal="center" vertical="center" shrinkToFit="1"/>
    </xf>
    <xf numFmtId="180" fontId="78" fillId="15" borderId="61" xfId="0" applyNumberFormat="1" applyFont="1" applyFill="1" applyBorder="1" applyAlignment="1">
      <alignment vertical="center"/>
    </xf>
    <xf numFmtId="183" fontId="102" fillId="0" borderId="0" xfId="0" applyNumberFormat="1" applyFont="1"/>
    <xf numFmtId="206" fontId="91" fillId="0" borderId="62" xfId="0" applyNumberFormat="1" applyFont="1" applyBorder="1" applyAlignment="1">
      <alignment vertical="center" shrinkToFit="1"/>
    </xf>
    <xf numFmtId="206" fontId="9" fillId="0" borderId="61" xfId="0" applyNumberFormat="1" applyFont="1" applyBorder="1" applyAlignment="1">
      <alignment vertical="center" shrinkToFit="1"/>
    </xf>
    <xf numFmtId="177" fontId="91" fillId="15" borderId="62" xfId="0" applyNumberFormat="1" applyFont="1" applyFill="1" applyBorder="1" applyAlignment="1">
      <alignment vertical="center" shrinkToFit="1"/>
    </xf>
    <xf numFmtId="177" fontId="91" fillId="15" borderId="62" xfId="0" applyNumberFormat="1" applyFont="1" applyFill="1" applyBorder="1" applyAlignment="1">
      <alignment horizontal="center" vertical="center" shrinkToFit="1"/>
    </xf>
    <xf numFmtId="179" fontId="91" fillId="15" borderId="62" xfId="0" applyNumberFormat="1" applyFont="1" applyFill="1" applyBorder="1" applyAlignment="1">
      <alignment vertical="center" shrinkToFit="1"/>
    </xf>
    <xf numFmtId="178" fontId="91" fillId="15" borderId="62" xfId="0" applyNumberFormat="1" applyFont="1" applyFill="1" applyBorder="1" applyAlignment="1">
      <alignment vertical="center" shrinkToFit="1"/>
    </xf>
    <xf numFmtId="177" fontId="94" fillId="15" borderId="62" xfId="0" applyNumberFormat="1" applyFont="1" applyFill="1" applyBorder="1" applyAlignment="1">
      <alignment horizontal="center" vertical="center" shrinkToFit="1"/>
    </xf>
    <xf numFmtId="176" fontId="100" fillId="15" borderId="0" xfId="0" applyNumberFormat="1" applyFont="1" applyFill="1" applyBorder="1" applyAlignment="1">
      <alignment vertical="center"/>
    </xf>
    <xf numFmtId="0" fontId="88" fillId="15" borderId="0" xfId="0" applyFont="1" applyFill="1" applyBorder="1" applyAlignment="1">
      <alignment vertical="center"/>
    </xf>
    <xf numFmtId="177" fontId="9" fillId="15" borderId="61" xfId="0" applyNumberFormat="1" applyFont="1" applyFill="1" applyBorder="1" applyAlignment="1">
      <alignment vertical="center" shrinkToFit="1"/>
    </xf>
    <xf numFmtId="177" fontId="9" fillId="15" borderId="61" xfId="0" applyNumberFormat="1" applyFont="1" applyFill="1" applyBorder="1" applyAlignment="1">
      <alignment horizontal="center" vertical="center" shrinkToFit="1"/>
    </xf>
    <xf numFmtId="179" fontId="9" fillId="15" borderId="61" xfId="0" applyNumberFormat="1" applyFont="1" applyFill="1" applyBorder="1" applyAlignment="1">
      <alignment vertical="center" shrinkToFit="1"/>
    </xf>
    <xf numFmtId="178" fontId="9" fillId="15" borderId="61" xfId="0" applyNumberFormat="1" applyFont="1" applyFill="1" applyBorder="1" applyAlignment="1">
      <alignment vertical="center" shrinkToFit="1"/>
    </xf>
    <xf numFmtId="177" fontId="28" fillId="15" borderId="61" xfId="0" applyNumberFormat="1" applyFont="1" applyFill="1" applyBorder="1" applyAlignment="1">
      <alignment horizontal="center" vertical="center" shrinkToFit="1"/>
    </xf>
    <xf numFmtId="176" fontId="101" fillId="15" borderId="0" xfId="0" applyNumberFormat="1" applyFont="1" applyFill="1" applyAlignment="1">
      <alignment vertical="center"/>
    </xf>
    <xf numFmtId="0" fontId="30" fillId="15" borderId="0" xfId="0" applyFont="1" applyFill="1" applyAlignment="1">
      <alignment vertical="center"/>
    </xf>
    <xf numFmtId="177" fontId="20" fillId="0" borderId="61" xfId="0" applyNumberFormat="1" applyFont="1" applyFill="1" applyBorder="1" applyAlignment="1">
      <alignment vertical="center" shrinkToFit="1"/>
    </xf>
    <xf numFmtId="177" fontId="20" fillId="0" borderId="61" xfId="0" applyNumberFormat="1" applyFont="1" applyFill="1" applyBorder="1" applyAlignment="1">
      <alignment horizontal="center" vertical="center" shrinkToFit="1"/>
    </xf>
    <xf numFmtId="177" fontId="91" fillId="0" borderId="64" xfId="0" applyNumberFormat="1" applyFont="1" applyBorder="1" applyAlignment="1">
      <alignment vertical="center" shrinkToFit="1"/>
    </xf>
    <xf numFmtId="178" fontId="91" fillId="0" borderId="13" xfId="0" applyNumberFormat="1" applyFont="1" applyFill="1" applyBorder="1" applyAlignment="1">
      <alignment vertical="center" shrinkToFit="1"/>
    </xf>
    <xf numFmtId="177" fontId="9" fillId="0" borderId="65" xfId="0" applyNumberFormat="1" applyFont="1" applyBorder="1" applyAlignment="1">
      <alignment vertical="center" shrinkToFit="1"/>
    </xf>
    <xf numFmtId="178" fontId="9" fillId="0" borderId="63" xfId="0" applyNumberFormat="1" applyFont="1" applyFill="1" applyBorder="1" applyAlignment="1">
      <alignment vertical="center" shrinkToFit="1"/>
    </xf>
    <xf numFmtId="180" fontId="88" fillId="0" borderId="0" xfId="0" applyNumberFormat="1" applyFont="1" applyBorder="1" applyAlignment="1">
      <alignment vertical="center"/>
    </xf>
    <xf numFmtId="192" fontId="92" fillId="0" borderId="62" xfId="0" applyNumberFormat="1" applyFont="1" applyFill="1" applyBorder="1" applyAlignment="1">
      <alignment vertical="center" shrinkToFit="1"/>
    </xf>
    <xf numFmtId="178" fontId="92" fillId="0" borderId="62" xfId="0" applyNumberFormat="1" applyFont="1" applyFill="1" applyBorder="1" applyAlignment="1">
      <alignment vertical="center" shrinkToFit="1"/>
    </xf>
    <xf numFmtId="192" fontId="29" fillId="0" borderId="61" xfId="0" applyNumberFormat="1" applyFont="1" applyFill="1" applyBorder="1" applyAlignment="1">
      <alignment vertical="center" shrinkToFit="1"/>
    </xf>
    <xf numFmtId="178" fontId="29" fillId="0" borderId="61" xfId="0" applyNumberFormat="1" applyFont="1" applyFill="1" applyBorder="1" applyAlignment="1">
      <alignment vertical="center" shrinkToFit="1"/>
    </xf>
    <xf numFmtId="193" fontId="91" fillId="0" borderId="62" xfId="0" applyNumberFormat="1" applyFont="1" applyBorder="1" applyAlignment="1">
      <alignment vertical="center" shrinkToFit="1"/>
    </xf>
    <xf numFmtId="193" fontId="9" fillId="0" borderId="61" xfId="0" applyNumberFormat="1" applyFont="1" applyBorder="1" applyAlignment="1">
      <alignment vertical="center" shrinkToFit="1"/>
    </xf>
    <xf numFmtId="211" fontId="91" fillId="0" borderId="62" xfId="0" applyNumberFormat="1" applyFont="1" applyBorder="1" applyAlignment="1">
      <alignment vertical="center" shrinkToFit="1"/>
    </xf>
    <xf numFmtId="211" fontId="9" fillId="0" borderId="61" xfId="0" applyNumberFormat="1" applyFont="1" applyBorder="1" applyAlignment="1">
      <alignment vertical="center" shrinkToFit="1"/>
    </xf>
    <xf numFmtId="212" fontId="91" fillId="0" borderId="62" xfId="0" applyNumberFormat="1" applyFont="1" applyBorder="1" applyAlignment="1">
      <alignment vertical="center" shrinkToFit="1"/>
    </xf>
    <xf numFmtId="212" fontId="9" fillId="0" borderId="61" xfId="0" applyNumberFormat="1" applyFont="1" applyBorder="1" applyAlignment="1">
      <alignment vertical="center" shrinkToFit="1"/>
    </xf>
    <xf numFmtId="177" fontId="91" fillId="12" borderId="62" xfId="0" applyNumberFormat="1" applyFont="1" applyFill="1" applyBorder="1" applyAlignment="1">
      <alignment horizontal="center" vertical="center" shrinkToFit="1"/>
    </xf>
    <xf numFmtId="177" fontId="9" fillId="12" borderId="61" xfId="0" applyNumberFormat="1" applyFont="1" applyFill="1" applyBorder="1" applyAlignment="1">
      <alignment horizontal="center" vertical="center" shrinkToFit="1"/>
    </xf>
    <xf numFmtId="0" fontId="44" fillId="0" borderId="0" xfId="0" applyFont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41" fontId="50" fillId="0" borderId="1" xfId="0" quotePrefix="1" applyNumberFormat="1" applyFont="1" applyBorder="1" applyAlignment="1">
      <alignment horizontal="center" vertical="center"/>
    </xf>
    <xf numFmtId="41" fontId="50" fillId="0" borderId="1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177" fontId="91" fillId="0" borderId="59" xfId="0" applyNumberFormat="1" applyFont="1" applyBorder="1" applyAlignment="1">
      <alignment vertical="center" shrinkToFit="1"/>
    </xf>
    <xf numFmtId="177" fontId="91" fillId="0" borderId="59" xfId="0" applyNumberFormat="1" applyFont="1" applyBorder="1" applyAlignment="1">
      <alignment horizontal="center" vertical="center" shrinkToFit="1"/>
    </xf>
    <xf numFmtId="179" fontId="91" fillId="0" borderId="59" xfId="0" applyNumberFormat="1" applyFont="1" applyBorder="1" applyAlignment="1">
      <alignment vertical="center" shrinkToFit="1"/>
    </xf>
    <xf numFmtId="179" fontId="91" fillId="0" borderId="59" xfId="0" applyNumberFormat="1" applyFont="1" applyFill="1" applyBorder="1" applyAlignment="1">
      <alignment vertical="center" shrinkToFit="1"/>
    </xf>
    <xf numFmtId="0" fontId="44" fillId="0" borderId="0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41" fontId="50" fillId="0" borderId="4" xfId="0" applyNumberFormat="1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177" fontId="8" fillId="4" borderId="61" xfId="0" applyNumberFormat="1" applyFont="1" applyFill="1" applyBorder="1" applyAlignment="1">
      <alignment vertical="center" shrinkToFit="1"/>
    </xf>
    <xf numFmtId="177" fontId="103" fillId="4" borderId="62" xfId="0" applyNumberFormat="1" applyFont="1" applyFill="1" applyBorder="1" applyAlignment="1">
      <alignment vertical="center" shrinkToFit="1"/>
    </xf>
    <xf numFmtId="0" fontId="75" fillId="0" borderId="0" xfId="0" applyFont="1"/>
    <xf numFmtId="0" fontId="75" fillId="0" borderId="0" xfId="0" applyFont="1" applyAlignment="1">
      <alignment horizontal="center" vertical="center"/>
    </xf>
    <xf numFmtId="41" fontId="75" fillId="0" borderId="0" xfId="0" applyNumberFormat="1" applyFont="1"/>
    <xf numFmtId="0" fontId="75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top"/>
    </xf>
    <xf numFmtId="41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5" fillId="0" borderId="0" xfId="0" applyFont="1" applyAlignment="1"/>
    <xf numFmtId="177" fontId="10" fillId="5" borderId="57" xfId="0" applyNumberFormat="1" applyFont="1" applyFill="1" applyBorder="1" applyAlignment="1">
      <alignment horizontal="center" vertical="center"/>
    </xf>
    <xf numFmtId="183" fontId="13" fillId="5" borderId="57" xfId="0" applyNumberFormat="1" applyFont="1" applyFill="1" applyBorder="1" applyAlignment="1">
      <alignment horizontal="center" vertical="center" shrinkToFit="1"/>
    </xf>
    <xf numFmtId="177" fontId="75" fillId="0" borderId="57" xfId="0" applyNumberFormat="1" applyFont="1" applyBorder="1" applyAlignment="1">
      <alignment horizontal="center" vertical="center"/>
    </xf>
    <xf numFmtId="0" fontId="16" fillId="0" borderId="0" xfId="0" applyFont="1"/>
    <xf numFmtId="49" fontId="11" fillId="0" borderId="66" xfId="0" applyNumberFormat="1" applyFont="1" applyBorder="1" applyAlignment="1">
      <alignment horizontal="left" vertical="center" shrinkToFit="1"/>
    </xf>
    <xf numFmtId="49" fontId="11" fillId="0" borderId="59" xfId="0" applyNumberFormat="1" applyFont="1" applyBorder="1" applyAlignment="1">
      <alignment horizontal="left" vertical="center" shrinkToFit="1"/>
    </xf>
    <xf numFmtId="41" fontId="11" fillId="0" borderId="60" xfId="0" applyNumberFormat="1" applyFont="1" applyBorder="1" applyAlignment="1">
      <alignment horizontal="right" vertical="center" shrinkToFit="1"/>
    </xf>
    <xf numFmtId="49" fontId="11" fillId="0" borderId="59" xfId="0" applyNumberFormat="1" applyFont="1" applyBorder="1" applyAlignment="1">
      <alignment horizontal="center" vertical="center" shrinkToFit="1"/>
    </xf>
    <xf numFmtId="182" fontId="11" fillId="0" borderId="59" xfId="0" applyNumberFormat="1" applyFont="1" applyBorder="1" applyAlignment="1">
      <alignment horizontal="right" vertical="center" shrinkToFit="1"/>
    </xf>
    <xf numFmtId="181" fontId="11" fillId="0" borderId="67" xfId="0" applyNumberFormat="1" applyFont="1" applyBorder="1" applyAlignment="1">
      <alignment horizontal="right" vertical="center" shrinkToFit="1"/>
    </xf>
    <xf numFmtId="41" fontId="11" fillId="0" borderId="67" xfId="0" applyNumberFormat="1" applyFont="1" applyBorder="1" applyAlignment="1">
      <alignment horizontal="right" vertical="center" shrinkToFit="1"/>
    </xf>
    <xf numFmtId="41" fontId="11" fillId="0" borderId="59" xfId="0" applyNumberFormat="1" applyFont="1" applyBorder="1" applyAlignment="1">
      <alignment horizontal="right" vertical="center" shrinkToFit="1"/>
    </xf>
    <xf numFmtId="182" fontId="11" fillId="0" borderId="67" xfId="0" applyNumberFormat="1" applyFont="1" applyBorder="1" applyAlignment="1">
      <alignment horizontal="right" vertical="center" shrinkToFit="1"/>
    </xf>
    <xf numFmtId="177" fontId="13" fillId="0" borderId="59" xfId="0" applyNumberFormat="1" applyFont="1" applyFill="1" applyBorder="1" applyAlignment="1">
      <alignment horizontal="center" vertical="center" shrinkToFit="1"/>
    </xf>
    <xf numFmtId="183" fontId="13" fillId="0" borderId="59" xfId="0" applyNumberFormat="1" applyFont="1" applyFill="1" applyBorder="1" applyAlignment="1">
      <alignment horizontal="center" vertical="center" shrinkToFit="1"/>
    </xf>
    <xf numFmtId="177" fontId="10" fillId="0" borderId="59" xfId="0" applyNumberFormat="1" applyFont="1" applyFill="1" applyBorder="1" applyAlignment="1">
      <alignment horizontal="center" vertical="center" wrapText="1"/>
    </xf>
    <xf numFmtId="177" fontId="75" fillId="0" borderId="0" xfId="0" applyNumberFormat="1" applyFont="1" applyBorder="1" applyAlignment="1">
      <alignment horizontal="center" vertical="center"/>
    </xf>
    <xf numFmtId="0" fontId="107" fillId="0" borderId="0" xfId="0" applyFont="1"/>
    <xf numFmtId="49" fontId="13" fillId="0" borderId="65" xfId="0" applyNumberFormat="1" applyFont="1" applyBorder="1" applyAlignment="1">
      <alignment horizontal="left" vertical="center" shrinkToFit="1"/>
    </xf>
    <xf numFmtId="49" fontId="13" fillId="0" borderId="61" xfId="0" applyNumberFormat="1" applyFont="1" applyBorder="1" applyAlignment="1">
      <alignment horizontal="left" vertical="center" shrinkToFit="1"/>
    </xf>
    <xf numFmtId="41" fontId="13" fillId="0" borderId="54" xfId="0" applyNumberFormat="1" applyFont="1" applyBorder="1" applyAlignment="1">
      <alignment horizontal="right" vertical="center" shrinkToFit="1"/>
    </xf>
    <xf numFmtId="49" fontId="13" fillId="0" borderId="61" xfId="0" applyNumberFormat="1" applyFont="1" applyBorder="1" applyAlignment="1">
      <alignment horizontal="center" vertical="center" shrinkToFit="1"/>
    </xf>
    <xf numFmtId="182" fontId="13" fillId="0" borderId="61" xfId="0" applyNumberFormat="1" applyFont="1" applyBorder="1" applyAlignment="1">
      <alignment horizontal="right" vertical="center" shrinkToFit="1"/>
    </xf>
    <xf numFmtId="181" fontId="13" fillId="0" borderId="63" xfId="0" applyNumberFormat="1" applyFont="1" applyBorder="1" applyAlignment="1">
      <alignment horizontal="right" vertical="center" shrinkToFit="1"/>
    </xf>
    <xf numFmtId="182" fontId="13" fillId="0" borderId="63" xfId="0" applyNumberFormat="1" applyFont="1" applyBorder="1" applyAlignment="1">
      <alignment horizontal="right" vertical="center" shrinkToFit="1"/>
    </xf>
    <xf numFmtId="41" fontId="13" fillId="0" borderId="63" xfId="0" applyNumberFormat="1" applyFont="1" applyBorder="1" applyAlignment="1">
      <alignment horizontal="right" vertical="center" shrinkToFit="1"/>
    </xf>
    <xf numFmtId="41" fontId="13" fillId="0" borderId="61" xfId="0" applyNumberFormat="1" applyFont="1" applyBorder="1" applyAlignment="1">
      <alignment horizontal="right" vertical="center" shrinkToFit="1"/>
    </xf>
    <xf numFmtId="183" fontId="13" fillId="0" borderId="61" xfId="0" applyNumberFormat="1" applyFont="1" applyFill="1" applyBorder="1" applyAlignment="1">
      <alignment horizontal="center" vertical="center" shrinkToFit="1"/>
    </xf>
    <xf numFmtId="177" fontId="10" fillId="0" borderId="61" xfId="0" applyNumberFormat="1" applyFont="1" applyFill="1" applyBorder="1" applyAlignment="1">
      <alignment horizontal="center" vertical="center" wrapText="1"/>
    </xf>
    <xf numFmtId="0" fontId="12" fillId="0" borderId="0" xfId="0" applyFont="1"/>
    <xf numFmtId="49" fontId="11" fillId="10" borderId="66" xfId="0" applyNumberFormat="1" applyFont="1" applyFill="1" applyBorder="1" applyAlignment="1">
      <alignment horizontal="left" vertical="center" shrinkToFit="1"/>
    </xf>
    <xf numFmtId="49" fontId="11" fillId="10" borderId="59" xfId="0" applyNumberFormat="1" applyFont="1" applyFill="1" applyBorder="1" applyAlignment="1">
      <alignment horizontal="left" vertical="center" shrinkToFit="1"/>
    </xf>
    <xf numFmtId="41" fontId="11" fillId="10" borderId="60" xfId="0" applyNumberFormat="1" applyFont="1" applyFill="1" applyBorder="1" applyAlignment="1">
      <alignment horizontal="right" vertical="center" shrinkToFit="1"/>
    </xf>
    <xf numFmtId="49" fontId="11" fillId="10" borderId="59" xfId="0" applyNumberFormat="1" applyFont="1" applyFill="1" applyBorder="1" applyAlignment="1">
      <alignment horizontal="center" vertical="center" shrinkToFit="1"/>
    </xf>
    <xf numFmtId="182" fontId="11" fillId="10" borderId="59" xfId="0" applyNumberFormat="1" applyFont="1" applyFill="1" applyBorder="1" applyAlignment="1">
      <alignment horizontal="right" vertical="center" shrinkToFit="1"/>
    </xf>
    <xf numFmtId="181" fontId="11" fillId="10" borderId="67" xfId="0" applyNumberFormat="1" applyFont="1" applyFill="1" applyBorder="1" applyAlignment="1">
      <alignment horizontal="right" vertical="center" shrinkToFit="1"/>
    </xf>
    <xf numFmtId="41" fontId="11" fillId="10" borderId="67" xfId="0" applyNumberFormat="1" applyFont="1" applyFill="1" applyBorder="1" applyAlignment="1">
      <alignment horizontal="right" vertical="center" shrinkToFit="1"/>
    </xf>
    <xf numFmtId="41" fontId="11" fillId="10" borderId="59" xfId="0" applyNumberFormat="1" applyFont="1" applyFill="1" applyBorder="1" applyAlignment="1">
      <alignment horizontal="right" vertical="center" shrinkToFit="1"/>
    </xf>
    <xf numFmtId="177" fontId="13" fillId="10" borderId="59" xfId="0" applyNumberFormat="1" applyFont="1" applyFill="1" applyBorder="1" applyAlignment="1">
      <alignment horizontal="center" vertical="center" shrinkToFit="1"/>
    </xf>
    <xf numFmtId="183" fontId="13" fillId="10" borderId="59" xfId="0" applyNumberFormat="1" applyFont="1" applyFill="1" applyBorder="1" applyAlignment="1">
      <alignment horizontal="center" vertical="center" shrinkToFit="1"/>
    </xf>
    <xf numFmtId="177" fontId="10" fillId="10" borderId="62" xfId="0" applyNumberFormat="1" applyFont="1" applyFill="1" applyBorder="1" applyAlignment="1">
      <alignment horizontal="center" vertical="center" wrapText="1"/>
    </xf>
    <xf numFmtId="49" fontId="13" fillId="10" borderId="65" xfId="0" applyNumberFormat="1" applyFont="1" applyFill="1" applyBorder="1" applyAlignment="1">
      <alignment horizontal="left" vertical="center" shrinkToFit="1"/>
    </xf>
    <xf numFmtId="49" fontId="13" fillId="10" borderId="61" xfId="0" applyNumberFormat="1" applyFont="1" applyFill="1" applyBorder="1" applyAlignment="1">
      <alignment horizontal="left" vertical="center" shrinkToFit="1"/>
    </xf>
    <xf numFmtId="41" fontId="13" fillId="10" borderId="54" xfId="0" applyNumberFormat="1" applyFont="1" applyFill="1" applyBorder="1" applyAlignment="1">
      <alignment horizontal="right" vertical="center" shrinkToFit="1"/>
    </xf>
    <xf numFmtId="49" fontId="13" fillId="10" borderId="61" xfId="0" applyNumberFormat="1" applyFont="1" applyFill="1" applyBorder="1" applyAlignment="1">
      <alignment horizontal="center" vertical="center" shrinkToFit="1"/>
    </xf>
    <xf numFmtId="182" fontId="13" fillId="10" borderId="61" xfId="0" applyNumberFormat="1" applyFont="1" applyFill="1" applyBorder="1" applyAlignment="1">
      <alignment horizontal="right" vertical="center" shrinkToFit="1"/>
    </xf>
    <xf numFmtId="181" fontId="13" fillId="10" borderId="63" xfId="0" applyNumberFormat="1" applyFont="1" applyFill="1" applyBorder="1" applyAlignment="1">
      <alignment horizontal="right" vertical="center" shrinkToFit="1"/>
    </xf>
    <xf numFmtId="41" fontId="13" fillId="10" borderId="63" xfId="0" applyNumberFormat="1" applyFont="1" applyFill="1" applyBorder="1" applyAlignment="1">
      <alignment horizontal="right" vertical="center" shrinkToFit="1"/>
    </xf>
    <xf numFmtId="41" fontId="13" fillId="10" borderId="61" xfId="0" applyNumberFormat="1" applyFont="1" applyFill="1" applyBorder="1" applyAlignment="1">
      <alignment horizontal="right" vertical="center" shrinkToFit="1"/>
    </xf>
    <xf numFmtId="183" fontId="13" fillId="10" borderId="61" xfId="0" applyNumberFormat="1" applyFont="1" applyFill="1" applyBorder="1" applyAlignment="1">
      <alignment horizontal="center" vertical="center" shrinkToFit="1"/>
    </xf>
    <xf numFmtId="177" fontId="11" fillId="2" borderId="59" xfId="0" applyNumberFormat="1" applyFont="1" applyFill="1" applyBorder="1" applyAlignment="1">
      <alignment vertical="center" shrinkToFit="1"/>
    </xf>
    <xf numFmtId="177" fontId="7" fillId="2" borderId="59" xfId="0" applyNumberFormat="1" applyFont="1" applyFill="1" applyBorder="1" applyAlignment="1">
      <alignment vertical="center" shrinkToFit="1"/>
    </xf>
    <xf numFmtId="177" fontId="12" fillId="2" borderId="59" xfId="0" applyNumberFormat="1" applyFont="1" applyFill="1" applyBorder="1" applyAlignment="1">
      <alignment vertical="center"/>
    </xf>
    <xf numFmtId="41" fontId="12" fillId="2" borderId="59" xfId="0" applyNumberFormat="1" applyFont="1" applyFill="1" applyBorder="1" applyAlignment="1">
      <alignment vertical="center"/>
    </xf>
    <xf numFmtId="177" fontId="12" fillId="2" borderId="59" xfId="0" applyNumberFormat="1" applyFont="1" applyFill="1" applyBorder="1" applyAlignment="1">
      <alignment horizontal="center" vertical="center"/>
    </xf>
    <xf numFmtId="177" fontId="12" fillId="2" borderId="59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177" fontId="8" fillId="2" borderId="61" xfId="0" applyNumberFormat="1" applyFont="1" applyFill="1" applyBorder="1" applyAlignment="1">
      <alignment vertical="center" shrinkToFit="1"/>
    </xf>
    <xf numFmtId="177" fontId="75" fillId="2" borderId="61" xfId="0" applyNumberFormat="1" applyFont="1" applyFill="1" applyBorder="1" applyAlignment="1">
      <alignment vertical="center"/>
    </xf>
    <xf numFmtId="41" fontId="75" fillId="2" borderId="61" xfId="0" applyNumberFormat="1" applyFont="1" applyFill="1" applyBorder="1" applyAlignment="1">
      <alignment vertical="center"/>
    </xf>
    <xf numFmtId="177" fontId="75" fillId="2" borderId="61" xfId="0" applyNumberFormat="1" applyFont="1" applyFill="1" applyBorder="1" applyAlignment="1">
      <alignment horizontal="center" vertical="center"/>
    </xf>
    <xf numFmtId="177" fontId="75" fillId="2" borderId="61" xfId="0" applyNumberFormat="1" applyFont="1" applyFill="1" applyBorder="1" applyAlignment="1">
      <alignment horizontal="center" vertical="center" wrapText="1"/>
    </xf>
    <xf numFmtId="0" fontId="12" fillId="3" borderId="62" xfId="0" applyFont="1" applyFill="1" applyBorder="1"/>
    <xf numFmtId="177" fontId="12" fillId="3" borderId="59" xfId="0" applyNumberFormat="1" applyFont="1" applyFill="1" applyBorder="1" applyAlignment="1">
      <alignment vertical="center"/>
    </xf>
    <xf numFmtId="41" fontId="12" fillId="3" borderId="59" xfId="0" applyNumberFormat="1" applyFont="1" applyFill="1" applyBorder="1" applyAlignment="1">
      <alignment vertical="center"/>
    </xf>
    <xf numFmtId="177" fontId="12" fillId="3" borderId="59" xfId="0" applyNumberFormat="1" applyFont="1" applyFill="1" applyBorder="1" applyAlignment="1">
      <alignment horizontal="center" vertical="center"/>
    </xf>
    <xf numFmtId="177" fontId="12" fillId="3" borderId="59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5" fillId="3" borderId="61" xfId="0" applyFont="1" applyFill="1" applyBorder="1"/>
    <xf numFmtId="177" fontId="75" fillId="3" borderId="61" xfId="0" applyNumberFormat="1" applyFont="1" applyFill="1" applyBorder="1" applyAlignment="1">
      <alignment vertical="center"/>
    </xf>
    <xf numFmtId="41" fontId="75" fillId="3" borderId="61" xfId="0" applyNumberFormat="1" applyFont="1" applyFill="1" applyBorder="1" applyAlignment="1">
      <alignment vertical="center"/>
    </xf>
    <xf numFmtId="177" fontId="75" fillId="3" borderId="61" xfId="0" applyNumberFormat="1" applyFont="1" applyFill="1" applyBorder="1" applyAlignment="1">
      <alignment horizontal="center" vertical="center"/>
    </xf>
    <xf numFmtId="177" fontId="75" fillId="3" borderId="61" xfId="0" applyNumberFormat="1" applyFont="1" applyFill="1" applyBorder="1" applyAlignment="1">
      <alignment horizontal="center" vertical="center" wrapText="1"/>
    </xf>
    <xf numFmtId="0" fontId="12" fillId="4" borderId="62" xfId="0" applyFont="1" applyFill="1" applyBorder="1"/>
    <xf numFmtId="177" fontId="12" fillId="4" borderId="59" xfId="0" applyNumberFormat="1" applyFont="1" applyFill="1" applyBorder="1" applyAlignment="1">
      <alignment vertical="center"/>
    </xf>
    <xf numFmtId="41" fontId="12" fillId="4" borderId="59" xfId="0" applyNumberFormat="1" applyFont="1" applyFill="1" applyBorder="1" applyAlignment="1">
      <alignment vertical="center"/>
    </xf>
    <xf numFmtId="177" fontId="12" fillId="4" borderId="59" xfId="0" applyNumberFormat="1" applyFont="1" applyFill="1" applyBorder="1" applyAlignment="1">
      <alignment horizontal="center" vertical="center"/>
    </xf>
    <xf numFmtId="177" fontId="12" fillId="4" borderId="59" xfId="0" applyNumberFormat="1" applyFont="1" applyFill="1" applyBorder="1" applyAlignment="1">
      <alignment horizontal="center" vertical="center" wrapText="1"/>
    </xf>
    <xf numFmtId="0" fontId="75" fillId="4" borderId="61" xfId="0" applyFont="1" applyFill="1" applyBorder="1"/>
    <xf numFmtId="177" fontId="75" fillId="4" borderId="61" xfId="0" applyNumberFormat="1" applyFont="1" applyFill="1" applyBorder="1" applyAlignment="1">
      <alignment vertical="center"/>
    </xf>
    <xf numFmtId="41" fontId="75" fillId="4" borderId="61" xfId="0" applyNumberFormat="1" applyFont="1" applyFill="1" applyBorder="1" applyAlignment="1">
      <alignment vertical="center"/>
    </xf>
    <xf numFmtId="177" fontId="75" fillId="4" borderId="61" xfId="0" applyNumberFormat="1" applyFont="1" applyFill="1" applyBorder="1" applyAlignment="1">
      <alignment horizontal="center" vertical="center"/>
    </xf>
    <xf numFmtId="177" fontId="75" fillId="4" borderId="61" xfId="0" applyNumberFormat="1" applyFont="1" applyFill="1" applyBorder="1" applyAlignment="1">
      <alignment horizontal="center" vertical="center" wrapText="1"/>
    </xf>
    <xf numFmtId="0" fontId="12" fillId="0" borderId="62" xfId="0" applyFont="1" applyBorder="1"/>
    <xf numFmtId="177" fontId="12" fillId="0" borderId="59" xfId="0" applyNumberFormat="1" applyFont="1" applyBorder="1" applyAlignment="1">
      <alignment vertical="center"/>
    </xf>
    <xf numFmtId="41" fontId="12" fillId="0" borderId="59" xfId="0" applyNumberFormat="1" applyFont="1" applyBorder="1" applyAlignment="1">
      <alignment vertical="center"/>
    </xf>
    <xf numFmtId="177" fontId="12" fillId="0" borderId="59" xfId="0" applyNumberFormat="1" applyFont="1" applyBorder="1" applyAlignment="1">
      <alignment horizontal="center" vertical="center"/>
    </xf>
    <xf numFmtId="177" fontId="12" fillId="0" borderId="59" xfId="0" applyNumberFormat="1" applyFont="1" applyBorder="1" applyAlignment="1">
      <alignment horizontal="center" vertical="center" wrapText="1"/>
    </xf>
    <xf numFmtId="0" fontId="75" fillId="0" borderId="61" xfId="0" applyFont="1" applyBorder="1"/>
    <xf numFmtId="177" fontId="75" fillId="0" borderId="61" xfId="0" applyNumberFormat="1" applyFont="1" applyBorder="1" applyAlignment="1">
      <alignment vertical="center"/>
    </xf>
    <xf numFmtId="41" fontId="75" fillId="0" borderId="61" xfId="0" applyNumberFormat="1" applyFont="1" applyBorder="1" applyAlignment="1">
      <alignment vertical="center"/>
    </xf>
    <xf numFmtId="177" fontId="75" fillId="0" borderId="61" xfId="0" applyNumberFormat="1" applyFont="1" applyBorder="1" applyAlignment="1">
      <alignment horizontal="center" vertical="center"/>
    </xf>
    <xf numFmtId="177" fontId="75" fillId="0" borderId="61" xfId="0" applyNumberFormat="1" applyFont="1" applyBorder="1" applyAlignment="1">
      <alignment horizontal="center" vertical="center" wrapText="1"/>
    </xf>
    <xf numFmtId="0" fontId="75" fillId="0" borderId="57" xfId="0" applyFont="1" applyBorder="1"/>
    <xf numFmtId="0" fontId="12" fillId="0" borderId="57" xfId="0" applyFont="1" applyBorder="1"/>
    <xf numFmtId="178" fontId="75" fillId="0" borderId="57" xfId="0" applyNumberFormat="1" applyFont="1" applyBorder="1" applyAlignment="1">
      <alignment vertical="center"/>
    </xf>
    <xf numFmtId="188" fontId="75" fillId="0" borderId="61" xfId="0" applyNumberFormat="1" applyFont="1" applyBorder="1" applyAlignment="1">
      <alignment vertical="center"/>
    </xf>
    <xf numFmtId="0" fontId="75" fillId="0" borderId="61" xfId="0" applyFont="1" applyFill="1" applyBorder="1"/>
    <xf numFmtId="41" fontId="12" fillId="4" borderId="59" xfId="0" applyNumberFormat="1" applyFont="1" applyFill="1" applyBorder="1" applyAlignment="1">
      <alignment horizontal="center" vertical="center"/>
    </xf>
    <xf numFmtId="177" fontId="16" fillId="4" borderId="59" xfId="0" applyNumberFormat="1" applyFont="1" applyFill="1" applyBorder="1" applyAlignment="1">
      <alignment horizontal="center" vertical="center"/>
    </xf>
    <xf numFmtId="177" fontId="12" fillId="4" borderId="59" xfId="0" applyNumberFormat="1" applyFont="1" applyFill="1" applyBorder="1" applyAlignment="1">
      <alignment horizontal="center" vertical="center" shrinkToFit="1"/>
    </xf>
    <xf numFmtId="41" fontId="75" fillId="4" borderId="61" xfId="0" applyNumberFormat="1" applyFont="1" applyFill="1" applyBorder="1" applyAlignment="1">
      <alignment horizontal="center" vertical="center"/>
    </xf>
    <xf numFmtId="177" fontId="107" fillId="4" borderId="61" xfId="0" applyNumberFormat="1" applyFont="1" applyFill="1" applyBorder="1" applyAlignment="1">
      <alignment horizontal="center" vertical="center"/>
    </xf>
    <xf numFmtId="177" fontId="75" fillId="4" borderId="61" xfId="0" applyNumberFormat="1" applyFont="1" applyFill="1" applyBorder="1" applyAlignment="1">
      <alignment horizontal="center" vertical="center" shrinkToFit="1"/>
    </xf>
    <xf numFmtId="0" fontId="12" fillId="0" borderId="0" xfId="0" applyFont="1" applyFill="1"/>
    <xf numFmtId="177" fontId="12" fillId="0" borderId="62" xfId="0" applyNumberFormat="1" applyFont="1" applyFill="1" applyBorder="1" applyAlignment="1">
      <alignment vertical="center"/>
    </xf>
    <xf numFmtId="177" fontId="12" fillId="0" borderId="59" xfId="0" applyNumberFormat="1" applyFont="1" applyFill="1" applyBorder="1" applyAlignment="1">
      <alignment vertical="center"/>
    </xf>
    <xf numFmtId="41" fontId="12" fillId="0" borderId="59" xfId="0" applyNumberFormat="1" applyFont="1" applyFill="1" applyBorder="1" applyAlignment="1">
      <alignment horizontal="center" vertical="center"/>
    </xf>
    <xf numFmtId="177" fontId="16" fillId="0" borderId="59" xfId="0" applyNumberFormat="1" applyFont="1" applyFill="1" applyBorder="1" applyAlignment="1">
      <alignment horizontal="center" vertical="center"/>
    </xf>
    <xf numFmtId="41" fontId="12" fillId="0" borderId="59" xfId="0" applyNumberFormat="1" applyFont="1" applyFill="1" applyBorder="1" applyAlignment="1">
      <alignment vertical="center"/>
    </xf>
    <xf numFmtId="177" fontId="12" fillId="0" borderId="59" xfId="0" applyNumberFormat="1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75" fillId="0" borderId="0" xfId="0" applyFont="1" applyFill="1"/>
    <xf numFmtId="177" fontId="75" fillId="0" borderId="61" xfId="0" applyNumberFormat="1" applyFont="1" applyFill="1" applyBorder="1" applyAlignment="1">
      <alignment vertical="center"/>
    </xf>
    <xf numFmtId="41" fontId="75" fillId="0" borderId="61" xfId="0" applyNumberFormat="1" applyFont="1" applyFill="1" applyBorder="1" applyAlignment="1">
      <alignment horizontal="center" vertical="center"/>
    </xf>
    <xf numFmtId="177" fontId="107" fillId="0" borderId="61" xfId="0" applyNumberFormat="1" applyFont="1" applyFill="1" applyBorder="1" applyAlignment="1">
      <alignment horizontal="center" vertical="center"/>
    </xf>
    <xf numFmtId="41" fontId="75" fillId="0" borderId="61" xfId="0" applyNumberFormat="1" applyFont="1" applyFill="1" applyBorder="1" applyAlignment="1">
      <alignment vertical="center"/>
    </xf>
    <xf numFmtId="177" fontId="75" fillId="0" borderId="61" xfId="0" applyNumberFormat="1" applyFont="1" applyFill="1" applyBorder="1" applyAlignment="1">
      <alignment horizontal="center" vertical="center" shrinkToFit="1"/>
    </xf>
    <xf numFmtId="0" fontId="75" fillId="0" borderId="0" xfId="0" applyFont="1" applyFill="1" applyAlignment="1">
      <alignment horizontal="center" vertical="center"/>
    </xf>
    <xf numFmtId="0" fontId="11" fillId="0" borderId="0" xfId="0" applyFont="1" applyFill="1"/>
    <xf numFmtId="177" fontId="12" fillId="0" borderId="59" xfId="0" applyNumberFormat="1" applyFont="1" applyFill="1" applyBorder="1" applyAlignment="1">
      <alignment horizontal="center" vertical="center"/>
    </xf>
    <xf numFmtId="0" fontId="10" fillId="0" borderId="0" xfId="0" applyFont="1" applyFill="1"/>
    <xf numFmtId="177" fontId="75" fillId="0" borderId="6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77" fontId="10" fillId="5" borderId="0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7" fontId="10" fillId="10" borderId="0" xfId="0" applyNumberFormat="1" applyFont="1" applyFill="1" applyBorder="1" applyAlignment="1">
      <alignment horizontal="center" vertical="center" wrapText="1"/>
    </xf>
    <xf numFmtId="177" fontId="12" fillId="2" borderId="0" xfId="0" applyNumberFormat="1" applyFont="1" applyFill="1" applyBorder="1" applyAlignment="1">
      <alignment horizontal="center" vertical="center" wrapText="1"/>
    </xf>
    <xf numFmtId="177" fontId="75" fillId="2" borderId="0" xfId="0" applyNumberFormat="1" applyFont="1" applyFill="1" applyBorder="1" applyAlignment="1">
      <alignment horizontal="center" vertical="center" wrapText="1"/>
    </xf>
    <xf numFmtId="177" fontId="12" fillId="3" borderId="0" xfId="0" applyNumberFormat="1" applyFont="1" applyFill="1" applyBorder="1" applyAlignment="1">
      <alignment horizontal="center" vertical="center" wrapText="1"/>
    </xf>
    <xf numFmtId="177" fontId="75" fillId="3" borderId="0" xfId="0" applyNumberFormat="1" applyFont="1" applyFill="1" applyBorder="1" applyAlignment="1">
      <alignment horizontal="center" vertical="center" wrapText="1"/>
    </xf>
    <xf numFmtId="177" fontId="12" fillId="4" borderId="0" xfId="0" applyNumberFormat="1" applyFont="1" applyFill="1" applyBorder="1" applyAlignment="1">
      <alignment horizontal="center" vertical="center" wrapText="1"/>
    </xf>
    <xf numFmtId="177" fontId="75" fillId="4" borderId="0" xfId="0" applyNumberFormat="1" applyFont="1" applyFill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177" fontId="75" fillId="0" borderId="0" xfId="0" applyNumberFormat="1" applyFont="1" applyBorder="1" applyAlignment="1">
      <alignment horizontal="center" vertical="center" wrapText="1"/>
    </xf>
    <xf numFmtId="177" fontId="12" fillId="4" borderId="0" xfId="0" applyNumberFormat="1" applyFont="1" applyFill="1" applyBorder="1" applyAlignment="1">
      <alignment horizontal="center" vertical="center" shrinkToFit="1"/>
    </xf>
    <xf numFmtId="177" fontId="75" fillId="4" borderId="0" xfId="0" applyNumberFormat="1" applyFont="1" applyFill="1" applyBorder="1" applyAlignment="1">
      <alignment horizontal="center" vertical="center" shrinkToFit="1"/>
    </xf>
    <xf numFmtId="177" fontId="12" fillId="0" borderId="0" xfId="0" applyNumberFormat="1" applyFont="1" applyFill="1" applyBorder="1" applyAlignment="1">
      <alignment horizontal="center" vertical="center" shrinkToFit="1"/>
    </xf>
    <xf numFmtId="177" fontId="75" fillId="0" borderId="0" xfId="0" applyNumberFormat="1" applyFont="1" applyFill="1" applyBorder="1" applyAlignment="1">
      <alignment horizontal="center" vertical="center" shrinkToFit="1"/>
    </xf>
    <xf numFmtId="41" fontId="50" fillId="0" borderId="1" xfId="0" quotePrefix="1" applyNumberFormat="1" applyFont="1" applyBorder="1" applyAlignment="1">
      <alignment vertical="center"/>
    </xf>
    <xf numFmtId="41" fontId="50" fillId="0" borderId="52" xfId="0" quotePrefix="1" applyNumberFormat="1" applyFont="1" applyBorder="1" applyAlignment="1">
      <alignment vertical="center"/>
    </xf>
    <xf numFmtId="0" fontId="48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44" fillId="0" borderId="0" xfId="0" applyFont="1" applyBorder="1" applyAlignment="1">
      <alignment horizontal="left" vertical="center"/>
    </xf>
    <xf numFmtId="1" fontId="44" fillId="0" borderId="0" xfId="0" applyNumberFormat="1" applyFont="1" applyBorder="1" applyAlignment="1">
      <alignment vertical="center"/>
    </xf>
    <xf numFmtId="0" fontId="94" fillId="0" borderId="62" xfId="0" applyNumberFormat="1" applyFont="1" applyFill="1" applyBorder="1" applyAlignment="1">
      <alignment vertical="center" shrinkToFit="1"/>
    </xf>
    <xf numFmtId="3" fontId="28" fillId="0" borderId="61" xfId="0" applyNumberFormat="1" applyFont="1" applyFill="1" applyBorder="1" applyAlignment="1">
      <alignment vertical="center" shrinkToFit="1"/>
    </xf>
    <xf numFmtId="0" fontId="94" fillId="0" borderId="62" xfId="0" applyNumberFormat="1" applyFont="1" applyFill="1" applyBorder="1" applyAlignment="1">
      <alignment horizontal="center" vertical="center" shrinkToFit="1"/>
    </xf>
    <xf numFmtId="3" fontId="28" fillId="0" borderId="61" xfId="0" applyNumberFormat="1" applyFont="1" applyFill="1" applyBorder="1" applyAlignment="1">
      <alignment horizontal="center" vertical="center" shrinkToFit="1"/>
    </xf>
    <xf numFmtId="177" fontId="103" fillId="3" borderId="62" xfId="0" applyNumberFormat="1" applyFont="1" applyFill="1" applyBorder="1" applyAlignment="1">
      <alignment vertical="center" shrinkToFit="1"/>
    </xf>
    <xf numFmtId="3" fontId="40" fillId="0" borderId="1" xfId="0" applyNumberFormat="1" applyFont="1" applyFill="1" applyBorder="1" applyAlignment="1">
      <alignment horizontal="center" vertical="center" shrinkToFit="1"/>
    </xf>
    <xf numFmtId="194" fontId="40" fillId="0" borderId="1" xfId="0" applyNumberFormat="1" applyFont="1" applyFill="1" applyBorder="1" applyAlignment="1">
      <alignment horizontal="right" vertical="center"/>
    </xf>
    <xf numFmtId="213" fontId="91" fillId="0" borderId="62" xfId="0" applyNumberFormat="1" applyFont="1" applyBorder="1" applyAlignment="1">
      <alignment vertical="center" shrinkToFit="1"/>
    </xf>
    <xf numFmtId="190" fontId="76" fillId="0" borderId="0" xfId="0" applyNumberFormat="1" applyFont="1" applyAlignment="1">
      <alignment horizontal="center" vertical="center"/>
    </xf>
    <xf numFmtId="190" fontId="41" fillId="12" borderId="57" xfId="0" applyNumberFormat="1" applyFont="1" applyFill="1" applyBorder="1" applyAlignment="1">
      <alignment horizontal="center" vertical="center"/>
    </xf>
    <xf numFmtId="190" fontId="79" fillId="0" borderId="59" xfId="0" applyNumberFormat="1" applyFont="1" applyBorder="1" applyAlignment="1">
      <alignment vertical="center"/>
    </xf>
    <xf numFmtId="190" fontId="81" fillId="0" borderId="16" xfId="0" applyNumberFormat="1" applyFont="1" applyBorder="1" applyAlignment="1">
      <alignment vertical="center"/>
    </xf>
    <xf numFmtId="190" fontId="83" fillId="12" borderId="19" xfId="0" applyNumberFormat="1" applyFont="1" applyFill="1" applyBorder="1" applyAlignment="1">
      <alignment vertical="center"/>
    </xf>
    <xf numFmtId="190" fontId="84" fillId="12" borderId="61" xfId="0" applyNumberFormat="1" applyFont="1" applyFill="1" applyBorder="1" applyAlignment="1">
      <alignment vertical="center"/>
    </xf>
    <xf numFmtId="190" fontId="83" fillId="12" borderId="59" xfId="0" applyNumberFormat="1" applyFont="1" applyFill="1" applyBorder="1" applyAlignment="1">
      <alignment vertical="center"/>
    </xf>
    <xf numFmtId="190" fontId="84" fillId="12" borderId="16" xfId="0" applyNumberFormat="1" applyFont="1" applyFill="1" applyBorder="1" applyAlignment="1">
      <alignment vertical="center"/>
    </xf>
    <xf numFmtId="190" fontId="79" fillId="0" borderId="19" xfId="0" applyNumberFormat="1" applyFont="1" applyBorder="1" applyAlignment="1">
      <alignment vertical="center"/>
    </xf>
    <xf numFmtId="190" fontId="81" fillId="0" borderId="61" xfId="0" applyNumberFormat="1" applyFont="1" applyBorder="1" applyAlignment="1">
      <alignment vertical="center"/>
    </xf>
    <xf numFmtId="190" fontId="83" fillId="12" borderId="62" xfId="0" applyNumberFormat="1" applyFont="1" applyFill="1" applyBorder="1" applyAlignment="1">
      <alignment vertical="center"/>
    </xf>
    <xf numFmtId="190" fontId="79" fillId="0" borderId="62" xfId="0" applyNumberFormat="1" applyFont="1" applyBorder="1" applyAlignment="1">
      <alignment vertical="center"/>
    </xf>
    <xf numFmtId="190" fontId="83" fillId="0" borderId="62" xfId="0" applyNumberFormat="1" applyFont="1" applyBorder="1" applyAlignment="1">
      <alignment vertical="center"/>
    </xf>
    <xf numFmtId="190" fontId="84" fillId="0" borderId="61" xfId="0" applyNumberFormat="1" applyFont="1" applyBorder="1" applyAlignment="1">
      <alignment vertical="center"/>
    </xf>
    <xf numFmtId="190" fontId="83" fillId="15" borderId="62" xfId="0" applyNumberFormat="1" applyFont="1" applyFill="1" applyBorder="1" applyAlignment="1">
      <alignment vertical="center"/>
    </xf>
    <xf numFmtId="190" fontId="84" fillId="15" borderId="61" xfId="0" applyNumberFormat="1" applyFont="1" applyFill="1" applyBorder="1" applyAlignment="1">
      <alignment vertical="center"/>
    </xf>
    <xf numFmtId="190" fontId="83" fillId="13" borderId="62" xfId="0" applyNumberFormat="1" applyFont="1" applyFill="1" applyBorder="1" applyAlignment="1">
      <alignment vertical="center"/>
    </xf>
    <xf numFmtId="190" fontId="84" fillId="13" borderId="61" xfId="0" applyNumberFormat="1" applyFont="1" applyFill="1" applyBorder="1" applyAlignment="1">
      <alignment vertical="center"/>
    </xf>
    <xf numFmtId="190" fontId="85" fillId="0" borderId="61" xfId="0" applyNumberFormat="1" applyFont="1" applyBorder="1" applyAlignment="1">
      <alignment vertical="center"/>
    </xf>
    <xf numFmtId="190" fontId="78" fillId="12" borderId="61" xfId="0" applyNumberFormat="1" applyFont="1" applyFill="1" applyBorder="1" applyAlignment="1">
      <alignment vertical="center"/>
    </xf>
    <xf numFmtId="190" fontId="14" fillId="0" borderId="0" xfId="0" applyNumberFormat="1" applyFont="1" applyAlignment="1">
      <alignment horizontal="center" vertical="center"/>
    </xf>
    <xf numFmtId="190" fontId="14" fillId="0" borderId="0" xfId="0" applyNumberFormat="1" applyFont="1" applyAlignment="1">
      <alignment vertical="center"/>
    </xf>
    <xf numFmtId="180" fontId="28" fillId="0" borderId="0" xfId="0" applyNumberFormat="1" applyFont="1" applyAlignment="1">
      <alignment vertical="center" shrinkToFit="1"/>
    </xf>
    <xf numFmtId="180" fontId="15" fillId="0" borderId="0" xfId="0" applyNumberFormat="1" applyFont="1" applyAlignment="1">
      <alignment horizontal="center" vertical="center"/>
    </xf>
    <xf numFmtId="180" fontId="16" fillId="0" borderId="0" xfId="0" applyNumberFormat="1" applyFont="1" applyAlignment="1">
      <alignment vertical="center" shrinkToFit="1"/>
    </xf>
    <xf numFmtId="180" fontId="15" fillId="0" borderId="0" xfId="0" applyNumberFormat="1" applyFont="1" applyAlignment="1">
      <alignment vertical="center" shrinkToFit="1"/>
    </xf>
    <xf numFmtId="190" fontId="15" fillId="0" borderId="0" xfId="0" applyNumberFormat="1" applyFont="1" applyAlignment="1">
      <alignment vertical="center"/>
    </xf>
    <xf numFmtId="190" fontId="17" fillId="0" borderId="0" xfId="0" applyNumberFormat="1" applyFont="1" applyAlignment="1">
      <alignment vertical="center"/>
    </xf>
    <xf numFmtId="41" fontId="50" fillId="0" borderId="4" xfId="0" quotePrefix="1" applyNumberFormat="1" applyFont="1" applyBorder="1" applyAlignment="1">
      <alignment horizontal="center" vertical="center"/>
    </xf>
    <xf numFmtId="41" fontId="50" fillId="0" borderId="4" xfId="0" quotePrefix="1" applyNumberFormat="1" applyFont="1" applyBorder="1" applyAlignment="1">
      <alignment vertical="center"/>
    </xf>
    <xf numFmtId="3" fontId="49" fillId="15" borderId="57" xfId="0" applyNumberFormat="1" applyFont="1" applyFill="1" applyBorder="1" applyAlignment="1">
      <alignment horizontal="center" vertical="center"/>
    </xf>
    <xf numFmtId="41" fontId="50" fillId="0" borderId="57" xfId="0" applyNumberFormat="1" applyFont="1" applyBorder="1" applyAlignment="1">
      <alignment horizontal="center" vertical="center"/>
    </xf>
    <xf numFmtId="41" fontId="50" fillId="0" borderId="57" xfId="0" quotePrefix="1" applyNumberFormat="1" applyFont="1" applyBorder="1" applyAlignment="1">
      <alignment horizontal="center" vertical="center"/>
    </xf>
    <xf numFmtId="0" fontId="50" fillId="0" borderId="57" xfId="0" quotePrefix="1" applyNumberFormat="1" applyFont="1" applyBorder="1" applyAlignment="1">
      <alignment horizontal="center" vertical="center" shrinkToFit="1"/>
    </xf>
    <xf numFmtId="41" fontId="50" fillId="0" borderId="57" xfId="0" quotePrefix="1" applyNumberFormat="1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44" fillId="0" borderId="0" xfId="0" applyFont="1"/>
    <xf numFmtId="0" fontId="44" fillId="0" borderId="0" xfId="0" applyFont="1"/>
    <xf numFmtId="3" fontId="53" fillId="0" borderId="1" xfId="0" applyNumberFormat="1" applyFont="1" applyBorder="1" applyAlignment="1">
      <alignment horizontal="center" vertical="center"/>
    </xf>
    <xf numFmtId="3" fontId="44" fillId="0" borderId="1" xfId="0" applyNumberFormat="1" applyFont="1" applyFill="1" applyBorder="1" applyAlignment="1">
      <alignment horizontal="center" vertical="center"/>
    </xf>
    <xf numFmtId="3" fontId="44" fillId="0" borderId="1" xfId="0" applyNumberFormat="1" applyFont="1" applyFill="1" applyBorder="1" applyAlignment="1">
      <alignment horizontal="left" vertical="center"/>
    </xf>
    <xf numFmtId="0" fontId="44" fillId="0" borderId="0" xfId="0" applyFont="1" applyFill="1"/>
    <xf numFmtId="3" fontId="53" fillId="0" borderId="28" xfId="0" applyNumberFormat="1" applyFont="1" applyBorder="1" applyAlignment="1">
      <alignment horizontal="center" vertical="center"/>
    </xf>
    <xf numFmtId="3" fontId="53" fillId="0" borderId="27" xfId="0" applyNumberFormat="1" applyFont="1" applyBorder="1" applyAlignment="1">
      <alignment horizontal="center" vertical="center"/>
    </xf>
    <xf numFmtId="3" fontId="53" fillId="0" borderId="24" xfId="0" applyNumberFormat="1" applyFont="1" applyBorder="1" applyAlignment="1">
      <alignment horizontal="center" vertical="center"/>
    </xf>
    <xf numFmtId="3" fontId="53" fillId="0" borderId="8" xfId="0" applyNumberFormat="1" applyFont="1" applyBorder="1" applyAlignment="1">
      <alignment horizontal="center" vertical="center"/>
    </xf>
    <xf numFmtId="3" fontId="53" fillId="0" borderId="29" xfId="0" applyNumberFormat="1" applyFont="1" applyBorder="1" applyAlignment="1">
      <alignment horizontal="left" vertical="center"/>
    </xf>
    <xf numFmtId="3" fontId="53" fillId="0" borderId="30" xfId="0" applyNumberFormat="1" applyFont="1" applyBorder="1" applyAlignment="1">
      <alignment horizontal="left" vertical="center"/>
    </xf>
    <xf numFmtId="3" fontId="44" fillId="0" borderId="17" xfId="0" applyNumberFormat="1" applyFont="1" applyBorder="1" applyAlignment="1">
      <alignment vertical="center"/>
    </xf>
    <xf numFmtId="3" fontId="44" fillId="0" borderId="31" xfId="0" applyNumberFormat="1" applyFont="1" applyBorder="1" applyAlignment="1">
      <alignment horizontal="right" vertical="center"/>
    </xf>
    <xf numFmtId="3" fontId="44" fillId="0" borderId="30" xfId="0" applyNumberFormat="1" applyFont="1" applyBorder="1" applyAlignment="1">
      <alignment horizontal="right" vertical="center"/>
    </xf>
    <xf numFmtId="3" fontId="44" fillId="0" borderId="18" xfId="0" applyNumberFormat="1" applyFont="1" applyBorder="1" applyAlignment="1">
      <alignment vertical="center"/>
    </xf>
    <xf numFmtId="3" fontId="44" fillId="0" borderId="29" xfId="0" applyNumberFormat="1" applyFont="1" applyBorder="1" applyAlignment="1">
      <alignment horizontal="left" vertical="center"/>
    </xf>
    <xf numFmtId="3" fontId="44" fillId="0" borderId="30" xfId="0" applyNumberFormat="1" applyFont="1" applyBorder="1" applyAlignment="1">
      <alignment horizontal="left" vertical="center"/>
    </xf>
    <xf numFmtId="3" fontId="44" fillId="0" borderId="17" xfId="0" applyNumberFormat="1" applyFont="1" applyBorder="1" applyAlignment="1">
      <alignment vertical="center"/>
    </xf>
    <xf numFmtId="3" fontId="44" fillId="0" borderId="31" xfId="0" applyNumberFormat="1" applyFont="1" applyBorder="1" applyAlignment="1">
      <alignment vertical="center"/>
    </xf>
    <xf numFmtId="3" fontId="44" fillId="0" borderId="30" xfId="0" applyNumberFormat="1" applyFont="1" applyBorder="1" applyAlignment="1">
      <alignment vertical="center"/>
    </xf>
    <xf numFmtId="196" fontId="44" fillId="0" borderId="30" xfId="0" applyNumberFormat="1" applyFont="1" applyBorder="1" applyAlignment="1">
      <alignment vertical="center"/>
    </xf>
    <xf numFmtId="3" fontId="44" fillId="0" borderId="18" xfId="0" applyNumberFormat="1" applyFont="1" applyBorder="1" applyAlignment="1">
      <alignment horizontal="left" vertical="center"/>
    </xf>
    <xf numFmtId="198" fontId="50" fillId="0" borderId="30" xfId="0" applyNumberFormat="1" applyFont="1" applyBorder="1" applyAlignment="1">
      <alignment vertical="center"/>
    </xf>
    <xf numFmtId="3" fontId="9" fillId="0" borderId="61" xfId="0" applyNumberFormat="1" applyFont="1" applyBorder="1" applyAlignment="1">
      <alignment vertical="center" shrinkToFit="1"/>
    </xf>
    <xf numFmtId="41" fontId="44" fillId="0" borderId="1" xfId="0" applyNumberFormat="1" applyFont="1" applyFill="1" applyBorder="1" applyAlignment="1">
      <alignment horizontal="right" vertical="center"/>
    </xf>
    <xf numFmtId="0" fontId="44" fillId="0" borderId="17" xfId="0" applyFont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192" fontId="90" fillId="0" borderId="62" xfId="0" applyNumberFormat="1" applyFont="1" applyFill="1" applyBorder="1" applyAlignment="1">
      <alignment vertical="center" shrinkToFit="1"/>
    </xf>
    <xf numFmtId="192" fontId="13" fillId="0" borderId="61" xfId="0" applyNumberFormat="1" applyFont="1" applyFill="1" applyBorder="1" applyAlignment="1">
      <alignment vertical="center" shrinkToFit="1"/>
    </xf>
    <xf numFmtId="192" fontId="90" fillId="12" borderId="62" xfId="0" applyNumberFormat="1" applyFont="1" applyFill="1" applyBorder="1" applyAlignment="1">
      <alignment vertical="center" shrinkToFit="1"/>
    </xf>
    <xf numFmtId="192" fontId="13" fillId="12" borderId="61" xfId="0" applyNumberFormat="1" applyFont="1" applyFill="1" applyBorder="1" applyAlignment="1">
      <alignment vertical="center" shrinkToFit="1"/>
    </xf>
    <xf numFmtId="192" fontId="90" fillId="10" borderId="59" xfId="0" applyNumberFormat="1" applyFont="1" applyFill="1" applyBorder="1" applyAlignment="1">
      <alignment vertical="center" shrinkToFit="1"/>
    </xf>
    <xf numFmtId="192" fontId="13" fillId="10" borderId="61" xfId="0" applyNumberFormat="1" applyFont="1" applyFill="1" applyBorder="1" applyAlignment="1">
      <alignment vertical="center" shrinkToFit="1"/>
    </xf>
    <xf numFmtId="192" fontId="91" fillId="2" borderId="62" xfId="0" applyNumberFormat="1" applyFont="1" applyFill="1" applyBorder="1" applyAlignment="1">
      <alignment vertical="center" shrinkToFit="1"/>
    </xf>
    <xf numFmtId="192" fontId="9" fillId="2" borderId="61" xfId="0" applyNumberFormat="1" applyFont="1" applyFill="1" applyBorder="1" applyAlignment="1">
      <alignment vertical="center" shrinkToFit="1"/>
    </xf>
    <xf numFmtId="192" fontId="91" fillId="3" borderId="62" xfId="0" applyNumberFormat="1" applyFont="1" applyFill="1" applyBorder="1" applyAlignment="1">
      <alignment vertical="center" shrinkToFit="1"/>
    </xf>
    <xf numFmtId="192" fontId="9" fillId="3" borderId="61" xfId="0" applyNumberFormat="1" applyFont="1" applyFill="1" applyBorder="1" applyAlignment="1">
      <alignment vertical="center" shrinkToFit="1"/>
    </xf>
    <xf numFmtId="192" fontId="91" fillId="4" borderId="62" xfId="0" applyNumberFormat="1" applyFont="1" applyFill="1" applyBorder="1" applyAlignment="1">
      <alignment vertical="center" shrinkToFit="1"/>
    </xf>
    <xf numFmtId="192" fontId="9" fillId="4" borderId="61" xfId="0" applyNumberFormat="1" applyFont="1" applyFill="1" applyBorder="1" applyAlignment="1">
      <alignment vertical="center" shrinkToFit="1"/>
    </xf>
    <xf numFmtId="0" fontId="89" fillId="0" borderId="0" xfId="0" applyFont="1" applyBorder="1" applyAlignment="1">
      <alignment vertical="center"/>
    </xf>
    <xf numFmtId="0" fontId="40" fillId="0" borderId="0" xfId="0" applyFont="1" applyAlignment="1">
      <alignment shrinkToFit="1"/>
    </xf>
    <xf numFmtId="3" fontId="43" fillId="15" borderId="1" xfId="0" applyNumberFormat="1" applyFont="1" applyFill="1" applyBorder="1" applyAlignment="1">
      <alignment horizontal="center" vertical="center"/>
    </xf>
    <xf numFmtId="3" fontId="43" fillId="15" borderId="1" xfId="0" applyNumberFormat="1" applyFont="1" applyFill="1" applyBorder="1" applyAlignment="1">
      <alignment horizontal="center" vertical="center" shrinkToFit="1"/>
    </xf>
    <xf numFmtId="214" fontId="44" fillId="0" borderId="0" xfId="0" applyNumberFormat="1" applyFont="1" applyBorder="1" applyAlignment="1">
      <alignment vertical="center"/>
    </xf>
    <xf numFmtId="0" fontId="112" fillId="0" borderId="13" xfId="2" applyFont="1" applyBorder="1" applyAlignment="1">
      <alignment horizontal="center" vertical="center"/>
    </xf>
    <xf numFmtId="0" fontId="112" fillId="0" borderId="57" xfId="2" applyFont="1" applyBorder="1" applyAlignment="1">
      <alignment horizontal="center" vertical="center" wrapText="1"/>
    </xf>
    <xf numFmtId="0" fontId="112" fillId="0" borderId="0" xfId="2" applyFont="1" applyAlignment="1">
      <alignment horizontal="center" vertical="center"/>
    </xf>
    <xf numFmtId="0" fontId="112" fillId="0" borderId="0" xfId="2" applyFont="1" applyBorder="1" applyAlignment="1">
      <alignment horizontal="center" vertical="center"/>
    </xf>
    <xf numFmtId="0" fontId="112" fillId="0" borderId="57" xfId="2" applyFont="1" applyBorder="1" applyAlignment="1">
      <alignment horizontal="center" vertical="center"/>
    </xf>
    <xf numFmtId="215" fontId="112" fillId="20" borderId="67" xfId="3" applyNumberFormat="1" applyFont="1" applyFill="1" applyBorder="1" applyAlignment="1">
      <alignment horizontal="center" vertical="center"/>
    </xf>
    <xf numFmtId="215" fontId="112" fillId="20" borderId="59" xfId="3" applyNumberFormat="1" applyFont="1" applyFill="1" applyBorder="1" applyAlignment="1">
      <alignment horizontal="center" vertical="center"/>
    </xf>
    <xf numFmtId="215" fontId="112" fillId="20" borderId="66" xfId="3" applyNumberFormat="1" applyFont="1" applyFill="1" applyBorder="1" applyAlignment="1">
      <alignment horizontal="center" vertical="center"/>
    </xf>
    <xf numFmtId="215" fontId="116" fillId="20" borderId="83" xfId="3" applyNumberFormat="1" applyFont="1" applyFill="1" applyBorder="1" applyAlignment="1">
      <alignment horizontal="center" vertical="center"/>
    </xf>
    <xf numFmtId="215" fontId="112" fillId="20" borderId="84" xfId="3" applyNumberFormat="1" applyFont="1" applyFill="1" applyBorder="1" applyAlignment="1">
      <alignment horizontal="center" vertical="center"/>
    </xf>
    <xf numFmtId="215" fontId="112" fillId="20" borderId="83" xfId="3" applyNumberFormat="1" applyFont="1" applyFill="1" applyBorder="1" applyAlignment="1">
      <alignment horizontal="center" vertical="center"/>
    </xf>
    <xf numFmtId="49" fontId="112" fillId="20" borderId="85" xfId="3" applyNumberFormat="1" applyFont="1" applyFill="1" applyBorder="1" applyAlignment="1">
      <alignment horizontal="center" vertical="center"/>
    </xf>
    <xf numFmtId="49" fontId="112" fillId="20" borderId="49" xfId="3" applyNumberFormat="1" applyFont="1" applyFill="1" applyBorder="1" applyAlignment="1">
      <alignment horizontal="center" vertical="center"/>
    </xf>
    <xf numFmtId="215" fontId="112" fillId="20" borderId="82" xfId="3" applyNumberFormat="1" applyFont="1" applyFill="1" applyBorder="1" applyAlignment="1">
      <alignment horizontal="center" vertical="center"/>
    </xf>
    <xf numFmtId="215" fontId="112" fillId="0" borderId="0" xfId="3" applyNumberFormat="1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/>
    </xf>
    <xf numFmtId="0" fontId="112" fillId="0" borderId="62" xfId="2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 wrapText="1"/>
    </xf>
    <xf numFmtId="216" fontId="119" fillId="0" borderId="87" xfId="2" applyNumberFormat="1" applyFont="1" applyBorder="1" applyAlignment="1">
      <alignment horizontal="center" vertical="center"/>
    </xf>
    <xf numFmtId="41" fontId="119" fillId="0" borderId="88" xfId="3" applyNumberFormat="1" applyFont="1" applyBorder="1" applyAlignment="1">
      <alignment horizontal="center" vertical="center" shrinkToFit="1"/>
    </xf>
    <xf numFmtId="215" fontId="119" fillId="0" borderId="86" xfId="3" applyNumberFormat="1" applyFont="1" applyBorder="1" applyAlignment="1">
      <alignment horizontal="center" vertical="center" shrinkToFit="1"/>
    </xf>
    <xf numFmtId="41" fontId="119" fillId="0" borderId="86" xfId="3" applyNumberFormat="1" applyFont="1" applyBorder="1" applyAlignment="1">
      <alignment horizontal="center" vertical="center" shrinkToFit="1"/>
    </xf>
    <xf numFmtId="41" fontId="119" fillId="0" borderId="89" xfId="3" applyNumberFormat="1" applyFont="1" applyBorder="1" applyAlignment="1">
      <alignment horizontal="center" vertical="center" shrinkToFit="1"/>
    </xf>
    <xf numFmtId="41" fontId="116" fillId="0" borderId="90" xfId="3" applyNumberFormat="1" applyFont="1" applyBorder="1" applyAlignment="1">
      <alignment horizontal="center" vertical="center" shrinkToFit="1"/>
    </xf>
    <xf numFmtId="41" fontId="119" fillId="0" borderId="91" xfId="3" applyNumberFormat="1" applyFont="1" applyBorder="1" applyAlignment="1">
      <alignment horizontal="center" vertical="center" shrinkToFit="1"/>
    </xf>
    <xf numFmtId="41" fontId="119" fillId="0" borderId="90" xfId="3" applyNumberFormat="1" applyFont="1" applyBorder="1" applyAlignment="1">
      <alignment horizontal="center" vertical="center" shrinkToFit="1"/>
    </xf>
    <xf numFmtId="49" fontId="119" fillId="0" borderId="92" xfId="3" applyNumberFormat="1" applyFont="1" applyBorder="1" applyAlignment="1">
      <alignment horizontal="center" vertical="center" shrinkToFit="1"/>
    </xf>
    <xf numFmtId="49" fontId="119" fillId="0" borderId="87" xfId="3" applyNumberFormat="1" applyFont="1" applyBorder="1" applyAlignment="1">
      <alignment horizontal="center" vertical="center" shrinkToFit="1"/>
    </xf>
    <xf numFmtId="41" fontId="119" fillId="0" borderId="93" xfId="3" applyNumberFormat="1" applyFont="1" applyBorder="1" applyAlignment="1">
      <alignment horizontal="center" vertical="center" shrinkToFit="1"/>
    </xf>
    <xf numFmtId="215" fontId="119" fillId="0" borderId="0" xfId="3" applyNumberFormat="1" applyFont="1" applyBorder="1" applyAlignment="1">
      <alignment horizontal="center" vertical="center"/>
    </xf>
    <xf numFmtId="0" fontId="119" fillId="0" borderId="0" xfId="2" applyFont="1" applyAlignment="1">
      <alignment horizontal="center" vertical="center"/>
    </xf>
    <xf numFmtId="0" fontId="119" fillId="0" borderId="57" xfId="2" applyFont="1" applyBorder="1" applyAlignment="1">
      <alignment horizontal="center" vertical="center"/>
    </xf>
    <xf numFmtId="215" fontId="119" fillId="0" borderId="57" xfId="3" applyNumberFormat="1" applyFont="1" applyBorder="1" applyAlignment="1">
      <alignment horizontal="center" vertical="center"/>
    </xf>
    <xf numFmtId="217" fontId="119" fillId="0" borderId="57" xfId="3" applyNumberFormat="1" applyFont="1" applyFill="1" applyBorder="1" applyAlignment="1">
      <alignment horizontal="right" vertical="center"/>
    </xf>
    <xf numFmtId="215" fontId="119" fillId="0" borderId="0" xfId="3" applyNumberFormat="1" applyFont="1" applyAlignment="1">
      <alignment horizontal="center" vertical="center"/>
    </xf>
    <xf numFmtId="49" fontId="120" fillId="0" borderId="0" xfId="2" applyNumberFormat="1" applyFont="1" applyBorder="1" applyAlignment="1">
      <alignment vertical="center" shrinkToFit="1"/>
    </xf>
    <xf numFmtId="49" fontId="120" fillId="0" borderId="13" xfId="2" applyNumberFormat="1" applyFont="1" applyBorder="1" applyAlignment="1">
      <alignment vertical="center" shrinkToFit="1"/>
    </xf>
    <xf numFmtId="218" fontId="119" fillId="0" borderId="94" xfId="2" applyNumberFormat="1" applyFont="1" applyBorder="1" applyAlignment="1">
      <alignment horizontal="center" vertical="center"/>
    </xf>
    <xf numFmtId="41" fontId="119" fillId="0" borderId="95" xfId="3" applyNumberFormat="1" applyFont="1" applyBorder="1" applyAlignment="1">
      <alignment horizontal="center" vertical="center" shrinkToFit="1"/>
    </xf>
    <xf numFmtId="215" fontId="119" fillId="0" borderId="26" xfId="3" applyNumberFormat="1" applyFont="1" applyBorder="1" applyAlignment="1">
      <alignment horizontal="center" vertical="center" shrinkToFit="1"/>
    </xf>
    <xf numFmtId="41" fontId="119" fillId="0" borderId="26" xfId="3" applyNumberFormat="1" applyFont="1" applyBorder="1" applyAlignment="1">
      <alignment horizontal="center" vertical="center" shrinkToFit="1"/>
    </xf>
    <xf numFmtId="41" fontId="119" fillId="0" borderId="96" xfId="3" applyNumberFormat="1" applyFont="1" applyBorder="1" applyAlignment="1">
      <alignment horizontal="center" vertical="center" shrinkToFit="1"/>
    </xf>
    <xf numFmtId="41" fontId="116" fillId="0" borderId="97" xfId="3" applyNumberFormat="1" applyFont="1" applyBorder="1" applyAlignment="1">
      <alignment horizontal="center" vertical="center" shrinkToFit="1"/>
    </xf>
    <xf numFmtId="41" fontId="119" fillId="0" borderId="98" xfId="3" applyNumberFormat="1" applyFont="1" applyBorder="1" applyAlignment="1">
      <alignment horizontal="center" vertical="center" shrinkToFit="1"/>
    </xf>
    <xf numFmtId="41" fontId="119" fillId="0" borderId="97" xfId="3" applyNumberFormat="1" applyFont="1" applyBorder="1" applyAlignment="1">
      <alignment horizontal="center" vertical="center" shrinkToFit="1"/>
    </xf>
    <xf numFmtId="49" fontId="119" fillId="0" borderId="99" xfId="3" applyNumberFormat="1" applyFont="1" applyBorder="1" applyAlignment="1">
      <alignment horizontal="center" vertical="center" shrinkToFit="1"/>
    </xf>
    <xf numFmtId="49" fontId="119" fillId="0" borderId="94" xfId="3" applyNumberFormat="1" applyFont="1" applyBorder="1" applyAlignment="1">
      <alignment horizontal="center" vertical="center" shrinkToFit="1"/>
    </xf>
    <xf numFmtId="41" fontId="119" fillId="0" borderId="100" xfId="3" applyNumberFormat="1" applyFont="1" applyBorder="1" applyAlignment="1">
      <alignment horizontal="center" vertical="center" shrinkToFit="1"/>
    </xf>
    <xf numFmtId="41" fontId="119" fillId="0" borderId="103" xfId="3" applyNumberFormat="1" applyFont="1" applyBorder="1" applyAlignment="1">
      <alignment horizontal="center" vertical="center" shrinkToFit="1"/>
    </xf>
    <xf numFmtId="215" fontId="119" fillId="0" borderId="101" xfId="3" applyNumberFormat="1" applyFont="1" applyBorder="1" applyAlignment="1">
      <alignment horizontal="center" vertical="center" shrinkToFit="1"/>
    </xf>
    <xf numFmtId="41" fontId="119" fillId="0" borderId="101" xfId="3" applyNumberFormat="1" applyFont="1" applyBorder="1" applyAlignment="1">
      <alignment horizontal="center" vertical="center" shrinkToFit="1"/>
    </xf>
    <xf numFmtId="41" fontId="119" fillId="0" borderId="104" xfId="3" applyNumberFormat="1" applyFont="1" applyBorder="1" applyAlignment="1">
      <alignment horizontal="center" vertical="center" shrinkToFit="1"/>
    </xf>
    <xf numFmtId="41" fontId="116" fillId="0" borderId="105" xfId="3" applyNumberFormat="1" applyFont="1" applyBorder="1" applyAlignment="1">
      <alignment horizontal="center" vertical="center" shrinkToFit="1"/>
    </xf>
    <xf numFmtId="41" fontId="119" fillId="0" borderId="106" xfId="3" applyNumberFormat="1" applyFont="1" applyBorder="1" applyAlignment="1">
      <alignment horizontal="center" vertical="center" shrinkToFit="1"/>
    </xf>
    <xf numFmtId="41" fontId="119" fillId="0" borderId="105" xfId="3" applyNumberFormat="1" applyFont="1" applyBorder="1" applyAlignment="1">
      <alignment horizontal="center" vertical="center" shrinkToFit="1"/>
    </xf>
    <xf numFmtId="49" fontId="119" fillId="0" borderId="107" xfId="3" applyNumberFormat="1" applyFont="1" applyBorder="1" applyAlignment="1">
      <alignment horizontal="center" vertical="center" shrinkToFit="1"/>
    </xf>
    <xf numFmtId="49" fontId="119" fillId="0" borderId="102" xfId="3" applyNumberFormat="1" applyFont="1" applyBorder="1" applyAlignment="1">
      <alignment horizontal="center" vertical="center" shrinkToFit="1"/>
    </xf>
    <xf numFmtId="41" fontId="119" fillId="0" borderId="108" xfId="3" applyNumberFormat="1" applyFont="1" applyBorder="1" applyAlignment="1">
      <alignment horizontal="center" vertical="center" shrinkToFit="1"/>
    </xf>
    <xf numFmtId="0" fontId="118" fillId="0" borderId="57" xfId="2" applyFont="1" applyBorder="1" applyAlignment="1">
      <alignment horizontal="center" vertical="center"/>
    </xf>
    <xf numFmtId="219" fontId="119" fillId="0" borderId="48" xfId="2" applyNumberFormat="1" applyFont="1" applyBorder="1" applyAlignment="1">
      <alignment horizontal="center" vertical="center"/>
    </xf>
    <xf numFmtId="41" fontId="119" fillId="0" borderId="56" xfId="3" applyNumberFormat="1" applyFont="1" applyBorder="1" applyAlignment="1">
      <alignment horizontal="center" vertical="center" shrinkToFit="1"/>
    </xf>
    <xf numFmtId="215" fontId="119" fillId="0" borderId="57" xfId="3" applyNumberFormat="1" applyFont="1" applyBorder="1" applyAlignment="1">
      <alignment horizontal="center" vertical="center" shrinkToFit="1"/>
    </xf>
    <xf numFmtId="41" fontId="119" fillId="0" borderId="57" xfId="3" applyNumberFormat="1" applyFont="1" applyBorder="1" applyAlignment="1">
      <alignment horizontal="center" vertical="center" shrinkToFit="1"/>
    </xf>
    <xf numFmtId="41" fontId="119" fillId="10" borderId="57" xfId="3" applyNumberFormat="1" applyFont="1" applyFill="1" applyBorder="1" applyAlignment="1">
      <alignment horizontal="center" vertical="center" shrinkToFit="1"/>
    </xf>
    <xf numFmtId="215" fontId="119" fillId="10" borderId="57" xfId="3" applyNumberFormat="1" applyFont="1" applyFill="1" applyBorder="1" applyAlignment="1">
      <alignment horizontal="center" vertical="center" shrinkToFit="1"/>
    </xf>
    <xf numFmtId="41" fontId="119" fillId="10" borderId="55" xfId="3" applyNumberFormat="1" applyFont="1" applyFill="1" applyBorder="1" applyAlignment="1">
      <alignment horizontal="center" vertical="center" shrinkToFit="1"/>
    </xf>
    <xf numFmtId="41" fontId="116" fillId="0" borderId="109" xfId="3" applyNumberFormat="1" applyFont="1" applyFill="1" applyBorder="1" applyAlignment="1">
      <alignment horizontal="center" vertical="center" shrinkToFit="1"/>
    </xf>
    <xf numFmtId="215" fontId="119" fillId="0" borderId="57" xfId="3" applyNumberFormat="1" applyFont="1" applyFill="1" applyBorder="1" applyAlignment="1">
      <alignment horizontal="center" vertical="center" shrinkToFit="1"/>
    </xf>
    <xf numFmtId="41" fontId="119" fillId="0" borderId="57" xfId="3" applyNumberFormat="1" applyFont="1" applyFill="1" applyBorder="1" applyAlignment="1">
      <alignment horizontal="center" vertical="center" shrinkToFit="1"/>
    </xf>
    <xf numFmtId="41" fontId="119" fillId="0" borderId="110" xfId="3" applyNumberFormat="1" applyFont="1" applyFill="1" applyBorder="1" applyAlignment="1">
      <alignment horizontal="center" vertical="center" shrinkToFit="1"/>
    </xf>
    <xf numFmtId="41" fontId="119" fillId="0" borderId="109" xfId="3" applyNumberFormat="1" applyFont="1" applyBorder="1" applyAlignment="1">
      <alignment horizontal="center" vertical="center" shrinkToFit="1"/>
    </xf>
    <xf numFmtId="49" fontId="119" fillId="0" borderId="111" xfId="3" applyNumberFormat="1" applyFont="1" applyBorder="1" applyAlignment="1">
      <alignment horizontal="center" vertical="center" shrinkToFit="1"/>
    </xf>
    <xf numFmtId="41" fontId="119" fillId="0" borderId="55" xfId="3" applyNumberFormat="1" applyFont="1" applyBorder="1" applyAlignment="1">
      <alignment horizontal="center" vertical="center" shrinkToFit="1"/>
    </xf>
    <xf numFmtId="49" fontId="119" fillId="0" borderId="48" xfId="3" applyNumberFormat="1" applyFont="1" applyBorder="1" applyAlignment="1">
      <alignment horizontal="center" vertical="center" shrinkToFit="1"/>
    </xf>
    <xf numFmtId="41" fontId="119" fillId="0" borderId="47" xfId="3" applyNumberFormat="1" applyFont="1" applyBorder="1" applyAlignment="1">
      <alignment horizontal="center" vertical="center" shrinkToFit="1"/>
    </xf>
    <xf numFmtId="220" fontId="119" fillId="0" borderId="112" xfId="2" applyNumberFormat="1" applyFont="1" applyBorder="1" applyAlignment="1">
      <alignment horizontal="center" vertical="center"/>
    </xf>
    <xf numFmtId="41" fontId="119" fillId="0" borderId="113" xfId="3" applyNumberFormat="1" applyFont="1" applyBorder="1" applyAlignment="1">
      <alignment horizontal="center" vertical="center" shrinkToFit="1"/>
    </xf>
    <xf numFmtId="215" fontId="119" fillId="0" borderId="114" xfId="3" applyNumberFormat="1" applyFont="1" applyBorder="1" applyAlignment="1">
      <alignment horizontal="center" vertical="center" shrinkToFit="1"/>
    </xf>
    <xf numFmtId="41" fontId="119" fillId="0" borderId="114" xfId="3" applyNumberFormat="1" applyFont="1" applyBorder="1" applyAlignment="1">
      <alignment horizontal="center" vertical="center" shrinkToFit="1"/>
    </xf>
    <xf numFmtId="41" fontId="119" fillId="0" borderId="115" xfId="3" applyNumberFormat="1" applyFont="1" applyBorder="1" applyAlignment="1">
      <alignment horizontal="center" vertical="center" shrinkToFit="1"/>
    </xf>
    <xf numFmtId="41" fontId="116" fillId="0" borderId="116" xfId="3" applyNumberFormat="1" applyFont="1" applyBorder="1" applyAlignment="1">
      <alignment horizontal="center" vertical="center" shrinkToFit="1"/>
    </xf>
    <xf numFmtId="41" fontId="119" fillId="0" borderId="117" xfId="3" applyNumberFormat="1" applyFont="1" applyBorder="1" applyAlignment="1">
      <alignment horizontal="center" vertical="center" shrinkToFit="1"/>
    </xf>
    <xf numFmtId="41" fontId="119" fillId="0" borderId="116" xfId="3" applyNumberFormat="1" applyFont="1" applyBorder="1" applyAlignment="1">
      <alignment horizontal="center" vertical="center" shrinkToFit="1"/>
    </xf>
    <xf numFmtId="49" fontId="119" fillId="0" borderId="118" xfId="3" applyNumberFormat="1" applyFont="1" applyBorder="1" applyAlignment="1">
      <alignment horizontal="center" vertical="center" shrinkToFit="1"/>
    </xf>
    <xf numFmtId="49" fontId="119" fillId="0" borderId="119" xfId="3" applyNumberFormat="1" applyFont="1" applyBorder="1" applyAlignment="1">
      <alignment horizontal="center" vertical="center" shrinkToFit="1"/>
    </xf>
    <xf numFmtId="41" fontId="119" fillId="0" borderId="120" xfId="3" applyNumberFormat="1" applyFont="1" applyBorder="1" applyAlignment="1">
      <alignment horizontal="center" vertical="center" shrinkToFit="1"/>
    </xf>
    <xf numFmtId="220" fontId="119" fillId="0" borderId="102" xfId="2" applyNumberFormat="1" applyFont="1" applyBorder="1" applyAlignment="1">
      <alignment horizontal="center" vertical="center"/>
    </xf>
    <xf numFmtId="41" fontId="119" fillId="15" borderId="121" xfId="3" applyNumberFormat="1" applyFont="1" applyFill="1" applyBorder="1" applyAlignment="1">
      <alignment horizontal="center" vertical="center" shrinkToFit="1"/>
    </xf>
    <xf numFmtId="215" fontId="119" fillId="15" borderId="52" xfId="3" applyNumberFormat="1" applyFont="1" applyFill="1" applyBorder="1" applyAlignment="1">
      <alignment horizontal="center" vertical="center" shrinkToFit="1"/>
    </xf>
    <xf numFmtId="41" fontId="119" fillId="15" borderId="52" xfId="3" applyNumberFormat="1" applyFont="1" applyFill="1" applyBorder="1" applyAlignment="1">
      <alignment horizontal="center" vertical="center" shrinkToFit="1"/>
    </xf>
    <xf numFmtId="41" fontId="119" fillId="15" borderId="122" xfId="3" applyNumberFormat="1" applyFont="1" applyFill="1" applyBorder="1" applyAlignment="1">
      <alignment horizontal="center" vertical="center" shrinkToFit="1"/>
    </xf>
    <xf numFmtId="41" fontId="121" fillId="15" borderId="123" xfId="3" applyNumberFormat="1" applyFont="1" applyFill="1" applyBorder="1" applyAlignment="1">
      <alignment horizontal="center" vertical="center" shrinkToFit="1"/>
    </xf>
    <xf numFmtId="41" fontId="119" fillId="15" borderId="124" xfId="3" applyNumberFormat="1" applyFont="1" applyFill="1" applyBorder="1" applyAlignment="1">
      <alignment horizontal="center" vertical="center" shrinkToFit="1"/>
    </xf>
    <xf numFmtId="41" fontId="119" fillId="15" borderId="123" xfId="3" applyNumberFormat="1" applyFont="1" applyFill="1" applyBorder="1" applyAlignment="1">
      <alignment horizontal="center" vertical="center" shrinkToFit="1"/>
    </xf>
    <xf numFmtId="49" fontId="119" fillId="15" borderId="125" xfId="3" applyNumberFormat="1" applyFont="1" applyFill="1" applyBorder="1" applyAlignment="1">
      <alignment horizontal="center" vertical="center" shrinkToFit="1"/>
    </xf>
    <xf numFmtId="49" fontId="119" fillId="15" borderId="53" xfId="3" applyNumberFormat="1" applyFont="1" applyFill="1" applyBorder="1" applyAlignment="1">
      <alignment horizontal="center" vertical="center" shrinkToFit="1"/>
    </xf>
    <xf numFmtId="41" fontId="119" fillId="15" borderId="51" xfId="3" applyNumberFormat="1" applyFont="1" applyFill="1" applyBorder="1" applyAlignment="1">
      <alignment horizontal="center" vertical="center" shrinkToFit="1"/>
    </xf>
    <xf numFmtId="215" fontId="119" fillId="15" borderId="0" xfId="3" applyNumberFormat="1" applyFont="1" applyFill="1" applyBorder="1" applyAlignment="1">
      <alignment horizontal="center" vertical="center"/>
    </xf>
    <xf numFmtId="0" fontId="119" fillId="15" borderId="0" xfId="2" applyFont="1" applyFill="1" applyAlignment="1">
      <alignment horizontal="center" vertical="center"/>
    </xf>
    <xf numFmtId="0" fontId="119" fillId="15" borderId="62" xfId="2" applyFont="1" applyFill="1" applyBorder="1" applyAlignment="1">
      <alignment horizontal="center" vertical="center"/>
    </xf>
    <xf numFmtId="0" fontId="119" fillId="15" borderId="57" xfId="2" applyFont="1" applyFill="1" applyBorder="1" applyAlignment="1">
      <alignment horizontal="center" vertical="center"/>
    </xf>
    <xf numFmtId="215" fontId="119" fillId="15" borderId="62" xfId="3" applyNumberFormat="1" applyFont="1" applyFill="1" applyBorder="1" applyAlignment="1">
      <alignment horizontal="center" vertical="center"/>
    </xf>
    <xf numFmtId="215" fontId="119" fillId="15" borderId="57" xfId="3" applyNumberFormat="1" applyFont="1" applyFill="1" applyBorder="1" applyAlignment="1">
      <alignment horizontal="center" vertical="center"/>
    </xf>
    <xf numFmtId="217" fontId="119" fillId="15" borderId="57" xfId="3" applyNumberFormat="1" applyFont="1" applyFill="1" applyBorder="1" applyAlignment="1">
      <alignment horizontal="right" vertical="center"/>
    </xf>
    <xf numFmtId="215" fontId="119" fillId="15" borderId="0" xfId="3" applyNumberFormat="1" applyFont="1" applyFill="1" applyAlignment="1">
      <alignment horizontal="center" vertical="center"/>
    </xf>
    <xf numFmtId="49" fontId="120" fillId="15" borderId="0" xfId="2" applyNumberFormat="1" applyFont="1" applyFill="1" applyBorder="1" applyAlignment="1">
      <alignment vertical="center" shrinkToFit="1"/>
    </xf>
    <xf numFmtId="49" fontId="120" fillId="15" borderId="13" xfId="2" applyNumberFormat="1" applyFont="1" applyFill="1" applyBorder="1" applyAlignment="1">
      <alignment vertical="center" shrinkToFit="1"/>
    </xf>
    <xf numFmtId="218" fontId="119" fillId="0" borderId="69" xfId="2" applyNumberFormat="1" applyFont="1" applyBorder="1" applyAlignment="1">
      <alignment horizontal="center" vertical="center"/>
    </xf>
    <xf numFmtId="41" fontId="119" fillId="0" borderId="130" xfId="3" applyNumberFormat="1" applyFont="1" applyBorder="1" applyAlignment="1">
      <alignment horizontal="center" vertical="center" shrinkToFit="1"/>
    </xf>
    <xf numFmtId="215" fontId="119" fillId="0" borderId="61" xfId="3" applyNumberFormat="1" applyFont="1" applyBorder="1" applyAlignment="1">
      <alignment horizontal="center" vertical="center" shrinkToFit="1"/>
    </xf>
    <xf numFmtId="41" fontId="119" fillId="0" borderId="61" xfId="3" applyNumberFormat="1" applyFont="1" applyBorder="1" applyAlignment="1">
      <alignment horizontal="center" vertical="center" shrinkToFit="1"/>
    </xf>
    <xf numFmtId="41" fontId="119" fillId="0" borderId="65" xfId="3" applyNumberFormat="1" applyFont="1" applyBorder="1" applyAlignment="1">
      <alignment horizontal="center" vertical="center" shrinkToFit="1"/>
    </xf>
    <xf numFmtId="41" fontId="116" fillId="0" borderId="131" xfId="3" applyNumberFormat="1" applyFont="1" applyBorder="1" applyAlignment="1">
      <alignment horizontal="center" vertical="center" shrinkToFit="1"/>
    </xf>
    <xf numFmtId="41" fontId="119" fillId="0" borderId="132" xfId="3" applyNumberFormat="1" applyFont="1" applyBorder="1" applyAlignment="1">
      <alignment horizontal="center" vertical="center" shrinkToFit="1"/>
    </xf>
    <xf numFmtId="41" fontId="119" fillId="0" borderId="131" xfId="3" applyNumberFormat="1" applyFont="1" applyBorder="1" applyAlignment="1">
      <alignment horizontal="center" vertical="center" shrinkToFit="1"/>
    </xf>
    <xf numFmtId="49" fontId="119" fillId="0" borderId="133" xfId="3" applyNumberFormat="1" applyFont="1" applyBorder="1" applyAlignment="1">
      <alignment horizontal="center" vertical="center" shrinkToFit="1"/>
    </xf>
    <xf numFmtId="41" fontId="119" fillId="0" borderId="63" xfId="3" applyNumberFormat="1" applyFont="1" applyBorder="1" applyAlignment="1">
      <alignment horizontal="center" vertical="center" shrinkToFit="1"/>
    </xf>
    <xf numFmtId="49" fontId="119" fillId="0" borderId="69" xfId="3" applyNumberFormat="1" applyFont="1" applyBorder="1" applyAlignment="1">
      <alignment horizontal="center" vertical="center" shrinkToFit="1"/>
    </xf>
    <xf numFmtId="41" fontId="119" fillId="0" borderId="68" xfId="3" applyNumberFormat="1" applyFont="1" applyBorder="1" applyAlignment="1">
      <alignment horizontal="center" vertical="center" shrinkToFit="1"/>
    </xf>
    <xf numFmtId="0" fontId="119" fillId="0" borderId="62" xfId="2" applyFont="1" applyBorder="1" applyAlignment="1">
      <alignment horizontal="center" vertical="center"/>
    </xf>
    <xf numFmtId="215" fontId="119" fillId="0" borderId="62" xfId="3" applyNumberFormat="1" applyFont="1" applyBorder="1" applyAlignment="1">
      <alignment horizontal="center" vertical="center"/>
    </xf>
    <xf numFmtId="219" fontId="119" fillId="0" borderId="119" xfId="2" applyNumberFormat="1" applyFont="1" applyBorder="1" applyAlignment="1">
      <alignment horizontal="center" vertical="center"/>
    </xf>
    <xf numFmtId="41" fontId="116" fillId="0" borderId="134" xfId="3" applyNumberFormat="1" applyFont="1" applyBorder="1" applyAlignment="1">
      <alignment horizontal="center" vertical="center" shrinkToFit="1"/>
    </xf>
    <xf numFmtId="41" fontId="119" fillId="0" borderId="135" xfId="3" applyNumberFormat="1" applyFont="1" applyBorder="1" applyAlignment="1">
      <alignment horizontal="center" vertical="center" shrinkToFit="1"/>
    </xf>
    <xf numFmtId="41" fontId="119" fillId="0" borderId="134" xfId="3" applyNumberFormat="1" applyFont="1" applyBorder="1" applyAlignment="1">
      <alignment horizontal="center" vertical="center" shrinkToFit="1"/>
    </xf>
    <xf numFmtId="49" fontId="119" fillId="0" borderId="112" xfId="3" applyNumberFormat="1" applyFont="1" applyBorder="1" applyAlignment="1">
      <alignment horizontal="center" vertical="center" shrinkToFit="1"/>
    </xf>
    <xf numFmtId="41" fontId="119" fillId="0" borderId="136" xfId="3" applyNumberFormat="1" applyFont="1" applyBorder="1" applyAlignment="1">
      <alignment horizontal="center" vertical="center" shrinkToFit="1"/>
    </xf>
    <xf numFmtId="219" fontId="119" fillId="0" borderId="94" xfId="2" applyNumberFormat="1" applyFont="1" applyBorder="1" applyAlignment="1">
      <alignment horizontal="center" vertical="center"/>
    </xf>
    <xf numFmtId="219" fontId="119" fillId="0" borderId="102" xfId="2" applyNumberFormat="1" applyFont="1" applyBorder="1" applyAlignment="1">
      <alignment horizontal="center" vertical="center"/>
    </xf>
    <xf numFmtId="217" fontId="122" fillId="0" borderId="57" xfId="3" applyNumberFormat="1" applyFont="1" applyFill="1" applyBorder="1" applyAlignment="1">
      <alignment horizontal="right" vertical="center"/>
    </xf>
    <xf numFmtId="220" fontId="119" fillId="0" borderId="94" xfId="2" applyNumberFormat="1" applyFont="1" applyBorder="1" applyAlignment="1">
      <alignment horizontal="center" vertical="center"/>
    </xf>
    <xf numFmtId="219" fontId="119" fillId="0" borderId="112" xfId="2" applyNumberFormat="1" applyFont="1" applyBorder="1" applyAlignment="1">
      <alignment horizontal="center" vertical="center"/>
    </xf>
    <xf numFmtId="49" fontId="119" fillId="0" borderId="118" xfId="3" applyNumberFormat="1" applyFont="1" applyBorder="1" applyAlignment="1">
      <alignment horizontal="right" vertical="center" shrinkToFit="1"/>
    </xf>
    <xf numFmtId="220" fontId="119" fillId="0" borderId="48" xfId="2" applyNumberFormat="1" applyFont="1" applyBorder="1" applyAlignment="1">
      <alignment horizontal="center" vertical="center"/>
    </xf>
    <xf numFmtId="41" fontId="116" fillId="0" borderId="109" xfId="3" applyNumberFormat="1" applyFont="1" applyBorder="1" applyAlignment="1">
      <alignment horizontal="center" vertical="center" shrinkToFit="1"/>
    </xf>
    <xf numFmtId="41" fontId="119" fillId="0" borderId="110" xfId="3" applyNumberFormat="1" applyFont="1" applyBorder="1" applyAlignment="1">
      <alignment horizontal="center" vertical="center" shrinkToFit="1"/>
    </xf>
    <xf numFmtId="220" fontId="119" fillId="0" borderId="69" xfId="2" applyNumberFormat="1" applyFont="1" applyFill="1" applyBorder="1" applyAlignment="1">
      <alignment horizontal="center" vertical="center"/>
    </xf>
    <xf numFmtId="41" fontId="119" fillId="0" borderId="61" xfId="3" applyNumberFormat="1" applyFont="1" applyFill="1" applyBorder="1" applyAlignment="1">
      <alignment horizontal="center" vertical="center" shrinkToFit="1"/>
    </xf>
    <xf numFmtId="41" fontId="119" fillId="0" borderId="65" xfId="3" applyNumberFormat="1" applyFont="1" applyFill="1" applyBorder="1" applyAlignment="1">
      <alignment horizontal="center" vertical="center" shrinkToFit="1"/>
    </xf>
    <xf numFmtId="41" fontId="119" fillId="0" borderId="132" xfId="3" applyNumberFormat="1" applyFont="1" applyFill="1" applyBorder="1" applyAlignment="1">
      <alignment horizontal="center" vertical="center" shrinkToFit="1"/>
    </xf>
    <xf numFmtId="49" fontId="119" fillId="0" borderId="133" xfId="3" applyNumberFormat="1" applyFont="1" applyFill="1" applyBorder="1" applyAlignment="1">
      <alignment horizontal="center" vertical="center" shrinkToFit="1"/>
    </xf>
    <xf numFmtId="49" fontId="119" fillId="0" borderId="69" xfId="3" applyNumberFormat="1" applyFont="1" applyFill="1" applyBorder="1" applyAlignment="1">
      <alignment horizontal="center" vertical="center" shrinkToFit="1"/>
    </xf>
    <xf numFmtId="215" fontId="119" fillId="0" borderId="0" xfId="3" applyNumberFormat="1" applyFont="1" applyFill="1" applyBorder="1" applyAlignment="1">
      <alignment horizontal="center" vertical="center"/>
    </xf>
    <xf numFmtId="0" fontId="119" fillId="0" borderId="0" xfId="2" applyFont="1" applyFill="1" applyAlignment="1">
      <alignment horizontal="center" vertical="center"/>
    </xf>
    <xf numFmtId="0" fontId="119" fillId="0" borderId="57" xfId="2" applyFont="1" applyFill="1" applyBorder="1" applyAlignment="1">
      <alignment horizontal="center" vertical="center"/>
    </xf>
    <xf numFmtId="215" fontId="119" fillId="0" borderId="57" xfId="3" applyNumberFormat="1" applyFont="1" applyFill="1" applyBorder="1" applyAlignment="1">
      <alignment horizontal="center" vertical="center"/>
    </xf>
    <xf numFmtId="215" fontId="119" fillId="0" borderId="0" xfId="3" applyNumberFormat="1" applyFont="1" applyFill="1" applyAlignment="1">
      <alignment horizontal="center" vertical="center"/>
    </xf>
    <xf numFmtId="49" fontId="120" fillId="0" borderId="0" xfId="2" applyNumberFormat="1" applyFont="1" applyFill="1" applyBorder="1" applyAlignment="1">
      <alignment vertical="center" shrinkToFit="1"/>
    </xf>
    <xf numFmtId="49" fontId="120" fillId="0" borderId="13" xfId="2" applyNumberFormat="1" applyFont="1" applyFill="1" applyBorder="1" applyAlignment="1">
      <alignment vertical="center" shrinkToFit="1"/>
    </xf>
    <xf numFmtId="220" fontId="119" fillId="0" borderId="48" xfId="2" applyNumberFormat="1" applyFont="1" applyFill="1" applyBorder="1" applyAlignment="1">
      <alignment horizontal="center" vertical="center"/>
    </xf>
    <xf numFmtId="41" fontId="119" fillId="0" borderId="55" xfId="3" applyNumberFormat="1" applyFont="1" applyFill="1" applyBorder="1" applyAlignment="1">
      <alignment horizontal="center" vertical="center" shrinkToFit="1"/>
    </xf>
    <xf numFmtId="49" fontId="119" fillId="0" borderId="111" xfId="3" applyNumberFormat="1" applyFont="1" applyFill="1" applyBorder="1" applyAlignment="1">
      <alignment horizontal="center" vertical="center" shrinkToFit="1"/>
    </xf>
    <xf numFmtId="49" fontId="119" fillId="0" borderId="48" xfId="3" applyNumberFormat="1" applyFont="1" applyFill="1" applyBorder="1" applyAlignment="1">
      <alignment horizontal="center" vertical="center" shrinkToFit="1"/>
    </xf>
    <xf numFmtId="0" fontId="118" fillId="0" borderId="57" xfId="2" applyFont="1" applyFill="1" applyBorder="1" applyAlignment="1">
      <alignment horizontal="center" vertical="center"/>
    </xf>
    <xf numFmtId="41" fontId="119" fillId="15" borderId="57" xfId="3" applyNumberFormat="1" applyFont="1" applyFill="1" applyBorder="1" applyAlignment="1">
      <alignment horizontal="center" vertical="center" shrinkToFit="1"/>
    </xf>
    <xf numFmtId="41" fontId="119" fillId="15" borderId="55" xfId="3" applyNumberFormat="1" applyFont="1" applyFill="1" applyBorder="1" applyAlignment="1">
      <alignment horizontal="center" vertical="center" shrinkToFit="1"/>
    </xf>
    <xf numFmtId="41" fontId="119" fillId="15" borderId="110" xfId="3" applyNumberFormat="1" applyFont="1" applyFill="1" applyBorder="1" applyAlignment="1">
      <alignment horizontal="center" vertical="center" shrinkToFit="1"/>
    </xf>
    <xf numFmtId="49" fontId="119" fillId="15" borderId="111" xfId="3" applyNumberFormat="1" applyFont="1" applyFill="1" applyBorder="1" applyAlignment="1">
      <alignment horizontal="center" vertical="center" shrinkToFit="1"/>
    </xf>
    <xf numFmtId="49" fontId="119" fillId="15" borderId="48" xfId="3" applyNumberFormat="1" applyFont="1" applyFill="1" applyBorder="1" applyAlignment="1">
      <alignment horizontal="center" vertical="center" shrinkToFit="1"/>
    </xf>
    <xf numFmtId="0" fontId="119" fillId="4" borderId="0" xfId="2" applyFont="1" applyFill="1" applyBorder="1" applyAlignment="1">
      <alignment horizontal="center" vertical="center"/>
    </xf>
    <xf numFmtId="0" fontId="119" fillId="4" borderId="0" xfId="2" applyFont="1" applyFill="1" applyAlignment="1">
      <alignment horizontal="center" vertical="center"/>
    </xf>
    <xf numFmtId="0" fontId="119" fillId="4" borderId="57" xfId="2" applyFont="1" applyFill="1" applyBorder="1" applyAlignment="1">
      <alignment horizontal="center" vertical="center"/>
    </xf>
    <xf numFmtId="215" fontId="119" fillId="4" borderId="57" xfId="3" applyNumberFormat="1" applyFont="1" applyFill="1" applyBorder="1" applyAlignment="1">
      <alignment horizontal="center" vertical="center"/>
    </xf>
    <xf numFmtId="217" fontId="119" fillId="4" borderId="57" xfId="3" applyNumberFormat="1" applyFont="1" applyFill="1" applyBorder="1" applyAlignment="1">
      <alignment horizontal="right" vertical="center"/>
    </xf>
    <xf numFmtId="215" fontId="119" fillId="4" borderId="0" xfId="3" applyNumberFormat="1" applyFont="1" applyFill="1" applyAlignment="1">
      <alignment horizontal="center" vertical="center"/>
    </xf>
    <xf numFmtId="49" fontId="120" fillId="4" borderId="0" xfId="2" applyNumberFormat="1" applyFont="1" applyFill="1" applyBorder="1" applyAlignment="1">
      <alignment vertical="center" shrinkToFit="1"/>
    </xf>
    <xf numFmtId="49" fontId="120" fillId="4" borderId="13" xfId="2" applyNumberFormat="1" applyFont="1" applyFill="1" applyBorder="1" applyAlignment="1">
      <alignment vertical="center" shrinkToFit="1"/>
    </xf>
    <xf numFmtId="0" fontId="117" fillId="0" borderId="0" xfId="2" applyFont="1" applyAlignment="1">
      <alignment horizontal="center" vertical="center"/>
    </xf>
    <xf numFmtId="0" fontId="109" fillId="0" borderId="0" xfId="2" applyAlignment="1">
      <alignment horizontal="center" vertical="center"/>
    </xf>
    <xf numFmtId="0" fontId="124" fillId="0" borderId="0" xfId="2" applyFont="1" applyAlignment="1">
      <alignment horizontal="center" vertical="center"/>
    </xf>
    <xf numFmtId="49" fontId="109" fillId="0" borderId="0" xfId="2" applyNumberFormat="1" applyAlignment="1">
      <alignment horizontal="center" vertical="center"/>
    </xf>
    <xf numFmtId="0" fontId="109" fillId="0" borderId="57" xfId="2" applyBorder="1" applyAlignment="1">
      <alignment horizontal="center" vertical="center"/>
    </xf>
    <xf numFmtId="215" fontId="0" fillId="0" borderId="57" xfId="3" applyNumberFormat="1" applyFont="1" applyBorder="1" applyAlignment="1">
      <alignment horizontal="center" vertical="center"/>
    </xf>
    <xf numFmtId="217" fontId="0" fillId="0" borderId="57" xfId="3" applyNumberFormat="1" applyFont="1" applyFill="1" applyBorder="1" applyAlignment="1">
      <alignment horizontal="right" vertical="center"/>
    </xf>
    <xf numFmtId="215" fontId="0" fillId="0" borderId="0" xfId="3" applyNumberFormat="1" applyFont="1" applyAlignment="1">
      <alignment horizontal="center" vertical="center"/>
    </xf>
    <xf numFmtId="49" fontId="64" fillId="0" borderId="0" xfId="2" applyNumberFormat="1" applyFont="1" applyBorder="1" applyAlignment="1">
      <alignment vertical="center" shrinkToFit="1"/>
    </xf>
    <xf numFmtId="49" fontId="64" fillId="0" borderId="13" xfId="2" applyNumberFormat="1" applyFont="1" applyBorder="1" applyAlignment="1">
      <alignment vertical="center" shrinkToFit="1"/>
    </xf>
    <xf numFmtId="217" fontId="125" fillId="0" borderId="57" xfId="3" applyNumberFormat="1" applyFont="1" applyFill="1" applyBorder="1" applyAlignment="1">
      <alignment horizontal="right" vertical="center"/>
    </xf>
    <xf numFmtId="215" fontId="126" fillId="0" borderId="57" xfId="3" applyNumberFormat="1" applyFont="1" applyBorder="1" applyAlignment="1">
      <alignment horizontal="center" vertical="center"/>
    </xf>
    <xf numFmtId="217" fontId="126" fillId="0" borderId="57" xfId="3" applyNumberFormat="1" applyFont="1" applyFill="1" applyBorder="1" applyAlignment="1">
      <alignment horizontal="right" vertical="center"/>
    </xf>
    <xf numFmtId="49" fontId="64" fillId="0" borderId="55" xfId="2" applyNumberFormat="1" applyFont="1" applyBorder="1" applyAlignment="1">
      <alignment vertical="center" shrinkToFit="1"/>
    </xf>
    <xf numFmtId="186" fontId="64" fillId="0" borderId="137" xfId="2" applyNumberFormat="1" applyFont="1" applyBorder="1" applyAlignment="1">
      <alignment horizontal="right" vertical="center" shrinkToFit="1"/>
    </xf>
    <xf numFmtId="49" fontId="64" fillId="0" borderId="65" xfId="2" applyNumberFormat="1" applyFont="1" applyBorder="1" applyAlignment="1">
      <alignment horizontal="left" vertical="center" shrinkToFit="1"/>
    </xf>
    <xf numFmtId="49" fontId="64" fillId="0" borderId="61" xfId="2" applyNumberFormat="1" applyFont="1" applyBorder="1" applyAlignment="1">
      <alignment horizontal="left" vertical="center" shrinkToFit="1"/>
    </xf>
    <xf numFmtId="0" fontId="127" fillId="0" borderId="0" xfId="4" applyNumberFormat="1">
      <alignment vertical="center"/>
    </xf>
    <xf numFmtId="0" fontId="128" fillId="0" borderId="0" xfId="4" applyNumberFormat="1" applyFont="1" applyAlignment="1">
      <alignment horizontal="center" vertical="center"/>
    </xf>
    <xf numFmtId="0" fontId="127" fillId="0" borderId="0" xfId="4" applyNumberFormat="1" applyFont="1">
      <alignment vertical="center"/>
    </xf>
    <xf numFmtId="0" fontId="127" fillId="0" borderId="0" xfId="5" applyNumberFormat="1" applyFont="1" applyFill="1" applyBorder="1" applyAlignment="1">
      <alignment horizontal="center" vertical="center"/>
    </xf>
    <xf numFmtId="0" fontId="128" fillId="0" borderId="0" xfId="4" applyNumberFormat="1" applyFont="1" applyAlignment="1">
      <alignment horizontal="center" vertical="center"/>
    </xf>
    <xf numFmtId="41" fontId="119" fillId="0" borderId="25" xfId="3" applyNumberFormat="1" applyFont="1" applyBorder="1" applyAlignment="1">
      <alignment horizontal="center" vertical="center" shrinkToFit="1"/>
    </xf>
    <xf numFmtId="0" fontId="130" fillId="0" borderId="0" xfId="5" applyNumberFormat="1" applyFont="1">
      <alignment vertical="center"/>
    </xf>
    <xf numFmtId="0" fontId="131" fillId="0" borderId="137" xfId="5" applyNumberFormat="1" applyFont="1" applyBorder="1">
      <alignment vertical="center"/>
    </xf>
    <xf numFmtId="0" fontId="132" fillId="0" borderId="0" xfId="5" applyNumberFormat="1" applyFont="1" applyAlignment="1">
      <alignment horizontal="center" vertical="center"/>
    </xf>
    <xf numFmtId="0" fontId="134" fillId="10" borderId="57" xfId="5" applyNumberFormat="1" applyFont="1" applyFill="1" applyBorder="1" applyAlignment="1">
      <alignment horizontal="center" vertical="center"/>
    </xf>
    <xf numFmtId="0" fontId="135" fillId="0" borderId="57" xfId="5" applyNumberFormat="1" applyFont="1" applyFill="1" applyBorder="1" applyAlignment="1">
      <alignment horizontal="center" vertical="center"/>
    </xf>
    <xf numFmtId="0" fontId="136" fillId="0" borderId="57" xfId="5" applyNumberFormat="1" applyFont="1" applyFill="1" applyBorder="1" applyAlignment="1">
      <alignment horizontal="center" vertical="center"/>
    </xf>
    <xf numFmtId="0" fontId="135" fillId="0" borderId="57" xfId="5" applyNumberFormat="1" applyFont="1" applyFill="1" applyBorder="1" applyAlignment="1">
      <alignment horizontal="center" vertical="center" shrinkToFit="1"/>
    </xf>
    <xf numFmtId="0" fontId="134" fillId="0" borderId="57" xfId="5" applyNumberFormat="1" applyFont="1" applyBorder="1" applyAlignment="1">
      <alignment horizontal="center" vertical="center" shrinkToFit="1"/>
    </xf>
    <xf numFmtId="41" fontId="135" fillId="0" borderId="57" xfId="6" applyNumberFormat="1" applyFont="1" applyFill="1" applyBorder="1" applyAlignment="1">
      <alignment horizontal="right" vertical="center"/>
    </xf>
    <xf numFmtId="215" fontId="135" fillId="0" borderId="57" xfId="6" applyNumberFormat="1" applyFont="1" applyFill="1" applyBorder="1" applyAlignment="1">
      <alignment horizontal="right" vertical="center"/>
    </xf>
    <xf numFmtId="41" fontId="135" fillId="0" borderId="57" xfId="6" applyNumberFormat="1" applyFont="1" applyFill="1" applyBorder="1" applyAlignment="1">
      <alignment horizontal="center" vertical="center"/>
    </xf>
    <xf numFmtId="14" fontId="135" fillId="0" borderId="57" xfId="5" applyNumberFormat="1" applyFont="1" applyFill="1" applyBorder="1" applyAlignment="1">
      <alignment horizontal="center" vertical="center" wrapText="1"/>
    </xf>
    <xf numFmtId="0" fontId="137" fillId="0" borderId="57" xfId="5" applyNumberFormat="1" applyFont="1" applyFill="1" applyBorder="1" applyAlignment="1">
      <alignment horizontal="center" vertical="center" wrapText="1"/>
    </xf>
    <xf numFmtId="0" fontId="135" fillId="0" borderId="57" xfId="5" applyNumberFormat="1" applyFont="1" applyFill="1" applyBorder="1" applyAlignment="1">
      <alignment horizontal="center" vertical="center" wrapText="1"/>
    </xf>
    <xf numFmtId="0" fontId="138" fillId="0" borderId="57" xfId="5" applyNumberFormat="1" applyFont="1" applyFill="1" applyBorder="1" applyAlignment="1">
      <alignment horizontal="center" vertical="center"/>
    </xf>
    <xf numFmtId="41" fontId="135" fillId="0" borderId="57" xfId="6" applyNumberFormat="1" applyFont="1" applyFill="1" applyBorder="1" applyAlignment="1">
      <alignment vertical="center"/>
    </xf>
    <xf numFmtId="41" fontId="139" fillId="0" borderId="57" xfId="6" applyNumberFormat="1" applyFont="1" applyFill="1" applyBorder="1" applyAlignment="1">
      <alignment vertical="center"/>
    </xf>
    <xf numFmtId="0" fontId="140" fillId="0" borderId="57" xfId="5" applyNumberFormat="1" applyFont="1" applyBorder="1" applyAlignment="1">
      <alignment horizontal="center" vertical="center"/>
    </xf>
    <xf numFmtId="0" fontId="139" fillId="0" borderId="57" xfId="5" applyNumberFormat="1" applyFont="1" applyFill="1" applyBorder="1" applyAlignment="1">
      <alignment horizontal="left" vertical="center" shrinkToFit="1"/>
    </xf>
    <xf numFmtId="0" fontId="139" fillId="0" borderId="57" xfId="5" applyNumberFormat="1" applyFont="1" applyFill="1" applyBorder="1" applyAlignment="1">
      <alignment horizontal="center" vertical="center"/>
    </xf>
    <xf numFmtId="41" fontId="139" fillId="0" borderId="57" xfId="6" applyNumberFormat="1" applyFont="1" applyFill="1" applyBorder="1" applyAlignment="1">
      <alignment horizontal="right" vertical="center"/>
    </xf>
    <xf numFmtId="41" fontId="141" fillId="0" borderId="57" xfId="6" applyNumberFormat="1" applyFont="1" applyFill="1" applyBorder="1" applyAlignment="1">
      <alignment horizontal="center" vertical="center"/>
    </xf>
    <xf numFmtId="0" fontId="136" fillId="0" borderId="57" xfId="5" applyNumberFormat="1" applyFont="1" applyBorder="1" applyAlignment="1">
      <alignment horizontal="center" vertical="center"/>
    </xf>
    <xf numFmtId="0" fontId="135" fillId="0" borderId="57" xfId="5" applyNumberFormat="1" applyFont="1" applyBorder="1" applyAlignment="1">
      <alignment horizontal="center" vertical="center"/>
    </xf>
    <xf numFmtId="0" fontId="135" fillId="0" borderId="57" xfId="5" applyNumberFormat="1" applyFont="1" applyBorder="1" applyAlignment="1">
      <alignment horizontal="left" vertical="center" shrinkToFit="1"/>
    </xf>
    <xf numFmtId="41" fontId="135" fillId="0" borderId="57" xfId="6" applyNumberFormat="1" applyFont="1" applyBorder="1" applyAlignment="1">
      <alignment vertical="center"/>
    </xf>
    <xf numFmtId="41" fontId="135" fillId="0" borderId="57" xfId="6" applyNumberFormat="1" applyFont="1" applyBorder="1" applyAlignment="1">
      <alignment horizontal="center" vertical="center"/>
    </xf>
    <xf numFmtId="0" fontId="137" fillId="0" borderId="57" xfId="5" applyNumberFormat="1" applyFont="1" applyBorder="1" applyAlignment="1">
      <alignment horizontal="center" vertical="center" wrapText="1"/>
    </xf>
    <xf numFmtId="0" fontId="135" fillId="0" borderId="57" xfId="5" applyNumberFormat="1" applyFont="1" applyBorder="1" applyAlignment="1">
      <alignment horizontal="center" vertical="center" wrapText="1"/>
    </xf>
    <xf numFmtId="0" fontId="138" fillId="0" borderId="57" xfId="5" applyNumberFormat="1" applyFont="1" applyBorder="1" applyAlignment="1">
      <alignment horizontal="center" vertical="center"/>
    </xf>
    <xf numFmtId="0" fontId="135" fillId="0" borderId="57" xfId="5" applyNumberFormat="1" applyFont="1" applyFill="1" applyBorder="1" applyAlignment="1">
      <alignment horizontal="left" vertical="center" shrinkToFit="1"/>
    </xf>
    <xf numFmtId="0" fontId="139" fillId="0" borderId="57" xfId="5" applyNumberFormat="1" applyFont="1" applyBorder="1" applyAlignment="1">
      <alignment horizontal="center" vertical="center"/>
    </xf>
    <xf numFmtId="0" fontId="142" fillId="0" borderId="57" xfId="5" applyNumberFormat="1" applyFont="1" applyBorder="1" applyAlignment="1">
      <alignment horizontal="center" vertical="center"/>
    </xf>
    <xf numFmtId="0" fontId="139" fillId="0" borderId="57" xfId="5" applyNumberFormat="1" applyFont="1" applyBorder="1" applyAlignment="1">
      <alignment horizontal="left" vertical="center" shrinkToFit="1"/>
    </xf>
    <xf numFmtId="41" fontId="139" fillId="0" borderId="57" xfId="6" applyNumberFormat="1" applyFont="1" applyFill="1" applyBorder="1" applyAlignment="1">
      <alignment horizontal="center" vertical="center"/>
    </xf>
    <xf numFmtId="14" fontId="139" fillId="0" borderId="57" xfId="5" applyNumberFormat="1" applyFont="1" applyFill="1" applyBorder="1" applyAlignment="1">
      <alignment horizontal="center" vertical="center" wrapText="1"/>
    </xf>
    <xf numFmtId="0" fontId="143" fillId="0" borderId="57" xfId="5" applyNumberFormat="1" applyFont="1" applyBorder="1" applyAlignment="1">
      <alignment horizontal="center" vertical="center" wrapText="1"/>
    </xf>
    <xf numFmtId="0" fontId="139" fillId="0" borderId="57" xfId="5" applyNumberFormat="1" applyFont="1" applyBorder="1" applyAlignment="1">
      <alignment horizontal="center" vertical="center" wrapText="1"/>
    </xf>
    <xf numFmtId="0" fontId="144" fillId="0" borderId="57" xfId="5" applyNumberFormat="1" applyFont="1" applyBorder="1" applyAlignment="1">
      <alignment horizontal="center" vertical="center"/>
    </xf>
    <xf numFmtId="0" fontId="145" fillId="0" borderId="0" xfId="5" applyNumberFormat="1" applyFont="1">
      <alignment vertical="center"/>
    </xf>
    <xf numFmtId="178" fontId="146" fillId="0" borderId="57" xfId="7" applyNumberFormat="1" applyFont="1" applyBorder="1" applyAlignment="1">
      <alignment vertical="center"/>
    </xf>
    <xf numFmtId="0" fontId="131" fillId="0" borderId="137" xfId="5" applyNumberFormat="1" applyFont="1" applyBorder="1" applyAlignment="1">
      <alignment vertical="center"/>
    </xf>
    <xf numFmtId="0" fontId="132" fillId="0" borderId="0" xfId="5" applyNumberFormat="1" applyFont="1" applyBorder="1" applyAlignment="1">
      <alignment horizontal="center" vertical="center"/>
    </xf>
    <xf numFmtId="0" fontId="134" fillId="0" borderId="57" xfId="5" applyNumberFormat="1" applyFont="1" applyFill="1" applyBorder="1" applyAlignment="1">
      <alignment horizontal="left" vertical="center"/>
    </xf>
    <xf numFmtId="0" fontId="147" fillId="0" borderId="57" xfId="5" applyNumberFormat="1" applyFont="1" applyFill="1" applyBorder="1" applyAlignment="1">
      <alignment horizontal="center" vertical="center"/>
    </xf>
    <xf numFmtId="0" fontId="134" fillId="0" borderId="57" xfId="5" applyNumberFormat="1" applyFont="1" applyFill="1" applyBorder="1" applyAlignment="1">
      <alignment horizontal="center" vertical="center"/>
    </xf>
    <xf numFmtId="0" fontId="134" fillId="0" borderId="57" xfId="5" applyNumberFormat="1" applyFont="1" applyFill="1" applyBorder="1" applyAlignment="1">
      <alignment horizontal="left" vertical="center" shrinkToFit="1"/>
    </xf>
    <xf numFmtId="41" fontId="134" fillId="0" borderId="57" xfId="6" applyNumberFormat="1" applyFont="1" applyFill="1" applyBorder="1" applyAlignment="1">
      <alignment horizontal="right" vertical="center"/>
    </xf>
    <xf numFmtId="41" fontId="134" fillId="0" borderId="57" xfId="6" applyNumberFormat="1" applyFont="1" applyFill="1" applyBorder="1" applyAlignment="1">
      <alignment vertical="center"/>
    </xf>
    <xf numFmtId="41" fontId="134" fillId="0" borderId="57" xfId="6" applyNumberFormat="1" applyFont="1" applyFill="1" applyBorder="1" applyAlignment="1">
      <alignment horizontal="center" vertical="center"/>
    </xf>
    <xf numFmtId="0" fontId="148" fillId="0" borderId="57" xfId="5" applyNumberFormat="1" applyFont="1" applyFill="1" applyBorder="1" applyAlignment="1">
      <alignment horizontal="center" vertical="center" wrapText="1"/>
    </xf>
    <xf numFmtId="0" fontId="134" fillId="0" borderId="57" xfId="5" applyNumberFormat="1" applyFont="1" applyFill="1" applyBorder="1" applyAlignment="1">
      <alignment horizontal="center" vertical="center" wrapText="1"/>
    </xf>
    <xf numFmtId="0" fontId="149" fillId="0" borderId="57" xfId="5" applyNumberFormat="1" applyFont="1" applyFill="1" applyBorder="1" applyAlignment="1">
      <alignment horizontal="center" vertical="center"/>
    </xf>
    <xf numFmtId="0" fontId="134" fillId="0" borderId="61" xfId="5" applyNumberFormat="1" applyFont="1" applyFill="1" applyBorder="1" applyAlignment="1">
      <alignment horizontal="center" vertical="center" shrinkToFit="1"/>
    </xf>
    <xf numFmtId="0" fontId="134" fillId="0" borderId="61" xfId="5" applyNumberFormat="1" applyFont="1" applyFill="1" applyBorder="1" applyAlignment="1">
      <alignment horizontal="center" vertical="center"/>
    </xf>
    <xf numFmtId="41" fontId="134" fillId="0" borderId="137" xfId="6" applyNumberFormat="1" applyFont="1" applyFill="1" applyBorder="1" applyAlignment="1">
      <alignment horizontal="right" vertical="center"/>
    </xf>
    <xf numFmtId="41" fontId="134" fillId="21" borderId="57" xfId="8" applyNumberFormat="1" applyFont="1" applyFill="1" applyBorder="1" applyAlignment="1">
      <alignment vertical="center"/>
    </xf>
    <xf numFmtId="183" fontId="149" fillId="0" borderId="57" xfId="5" applyNumberFormat="1" applyFont="1" applyFill="1" applyBorder="1" applyAlignment="1">
      <alignment vertical="center"/>
    </xf>
    <xf numFmtId="49" fontId="134" fillId="0" borderId="61" xfId="5" applyNumberFormat="1" applyFont="1" applyBorder="1" applyAlignment="1">
      <alignment horizontal="left" vertical="center" shrinkToFit="1"/>
    </xf>
    <xf numFmtId="49" fontId="134" fillId="0" borderId="61" xfId="5" applyNumberFormat="1" applyFont="1" applyBorder="1" applyAlignment="1">
      <alignment horizontal="center" vertical="center" shrinkToFit="1"/>
    </xf>
    <xf numFmtId="215" fontId="134" fillId="0" borderId="137" xfId="6" applyNumberFormat="1" applyFont="1" applyBorder="1" applyAlignment="1">
      <alignment horizontal="right" vertical="center" shrinkToFit="1"/>
    </xf>
    <xf numFmtId="0" fontId="134" fillId="0" borderId="57" xfId="5" applyNumberFormat="1" applyFont="1" applyBorder="1" applyAlignment="1">
      <alignment horizontal="center" vertical="center"/>
    </xf>
    <xf numFmtId="41" fontId="134" fillId="0" borderId="57" xfId="6" applyNumberFormat="1" applyFont="1" applyFill="1" applyBorder="1" applyAlignment="1">
      <alignment horizontal="right" vertical="center" shrinkToFit="1"/>
    </xf>
    <xf numFmtId="0" fontId="148" fillId="0" borderId="57" xfId="5" applyNumberFormat="1" applyFont="1" applyBorder="1" applyAlignment="1">
      <alignment horizontal="center" vertical="center"/>
    </xf>
    <xf numFmtId="49" fontId="134" fillId="0" borderId="65" xfId="5" applyNumberFormat="1" applyFont="1" applyBorder="1" applyAlignment="1">
      <alignment horizontal="center" vertical="center" shrinkToFit="1"/>
    </xf>
    <xf numFmtId="41" fontId="134" fillId="0" borderId="57" xfId="5" applyNumberFormat="1" applyFont="1" applyBorder="1" applyAlignment="1">
      <alignment horizontal="center" vertical="center" shrinkToFit="1"/>
    </xf>
    <xf numFmtId="182" fontId="151" fillId="0" borderId="65" xfId="5" applyNumberFormat="1" applyFont="1" applyBorder="1" applyAlignment="1">
      <alignment horizontal="right" vertical="center" shrinkToFit="1"/>
    </xf>
    <xf numFmtId="0" fontId="147" fillId="0" borderId="57" xfId="5" applyNumberFormat="1" applyFont="1" applyBorder="1" applyAlignment="1">
      <alignment horizontal="center" vertical="center"/>
    </xf>
    <xf numFmtId="0" fontId="134" fillId="0" borderId="57" xfId="5" applyNumberFormat="1" applyFont="1" applyBorder="1" applyAlignment="1">
      <alignment horizontal="left" vertical="center" shrinkToFit="1"/>
    </xf>
    <xf numFmtId="0" fontId="134" fillId="0" borderId="60" xfId="5" applyNumberFormat="1" applyFont="1" applyFill="1" applyBorder="1" applyAlignment="1">
      <alignment horizontal="center" vertical="center"/>
    </xf>
    <xf numFmtId="0" fontId="134" fillId="0" borderId="60" xfId="5" applyNumberFormat="1" applyFont="1" applyFill="1" applyBorder="1" applyAlignment="1">
      <alignment horizontal="center" vertical="center" shrinkToFit="1"/>
    </xf>
    <xf numFmtId="41" fontId="134" fillId="0" borderId="60" xfId="6" applyNumberFormat="1" applyFont="1" applyFill="1" applyBorder="1" applyAlignment="1">
      <alignment horizontal="right" vertical="center"/>
    </xf>
    <xf numFmtId="41" fontId="134" fillId="21" borderId="60" xfId="8" applyNumberFormat="1" applyFont="1" applyFill="1" applyBorder="1" applyAlignment="1">
      <alignment vertical="center"/>
    </xf>
    <xf numFmtId="41" fontId="134" fillId="0" borderId="60" xfId="6" applyNumberFormat="1" applyFont="1" applyFill="1" applyBorder="1" applyAlignment="1">
      <alignment horizontal="center" vertical="center"/>
    </xf>
    <xf numFmtId="215" fontId="134" fillId="0" borderId="60" xfId="6" applyNumberFormat="1" applyFont="1" applyFill="1" applyBorder="1" applyAlignment="1">
      <alignment horizontal="right" vertical="center"/>
    </xf>
    <xf numFmtId="41" fontId="134" fillId="0" borderId="60" xfId="6" applyNumberFormat="1" applyFont="1" applyFill="1" applyBorder="1" applyAlignment="1">
      <alignment vertical="center"/>
    </xf>
    <xf numFmtId="183" fontId="149" fillId="0" borderId="60" xfId="5" applyNumberFormat="1" applyFont="1" applyFill="1" applyBorder="1" applyAlignment="1">
      <alignment vertical="center"/>
    </xf>
    <xf numFmtId="0" fontId="134" fillId="0" borderId="0" xfId="5" applyNumberFormat="1" applyFont="1" applyFill="1" applyBorder="1" applyAlignment="1">
      <alignment horizontal="center" vertical="center"/>
    </xf>
    <xf numFmtId="0" fontId="134" fillId="0" borderId="0" xfId="5" applyNumberFormat="1" applyFont="1" applyFill="1" applyBorder="1" applyAlignment="1">
      <alignment horizontal="center" vertical="center" shrinkToFit="1"/>
    </xf>
    <xf numFmtId="41" fontId="134" fillId="0" borderId="0" xfId="6" applyNumberFormat="1" applyFont="1" applyFill="1" applyBorder="1" applyAlignment="1">
      <alignment horizontal="right" vertical="center"/>
    </xf>
    <xf numFmtId="41" fontId="134" fillId="21" borderId="0" xfId="8" applyNumberFormat="1" applyFont="1" applyFill="1" applyBorder="1" applyAlignment="1">
      <alignment vertical="center"/>
    </xf>
    <xf numFmtId="41" fontId="134" fillId="0" borderId="0" xfId="6" applyNumberFormat="1" applyFont="1" applyFill="1" applyBorder="1" applyAlignment="1">
      <alignment horizontal="center" vertical="center"/>
    </xf>
    <xf numFmtId="215" fontId="134" fillId="0" borderId="0" xfId="6" applyNumberFormat="1" applyFont="1" applyFill="1" applyBorder="1" applyAlignment="1">
      <alignment horizontal="right" vertical="center"/>
    </xf>
    <xf numFmtId="41" fontId="134" fillId="0" borderId="0" xfId="6" applyNumberFormat="1" applyFont="1" applyFill="1" applyBorder="1" applyAlignment="1">
      <alignment vertical="center"/>
    </xf>
    <xf numFmtId="183" fontId="149" fillId="0" borderId="0" xfId="5" applyNumberFormat="1" applyFont="1" applyFill="1" applyBorder="1" applyAlignment="1">
      <alignment vertical="center"/>
    </xf>
    <xf numFmtId="215" fontId="134" fillId="0" borderId="137" xfId="6" applyNumberFormat="1" applyFont="1" applyFill="1" applyBorder="1" applyAlignment="1">
      <alignment horizontal="right" vertical="center"/>
    </xf>
    <xf numFmtId="0" fontId="134" fillId="0" borderId="57" xfId="5" applyNumberFormat="1" applyFont="1" applyFill="1" applyBorder="1" applyAlignment="1">
      <alignment horizontal="center" vertical="center" shrinkToFit="1"/>
    </xf>
    <xf numFmtId="41" fontId="134" fillId="0" borderId="57" xfId="6" applyNumberFormat="1" applyFont="1" applyFill="1" applyBorder="1" applyAlignment="1">
      <alignment horizontal="center" vertical="center" shrinkToFit="1"/>
    </xf>
    <xf numFmtId="41" fontId="149" fillId="0" borderId="57" xfId="5" applyNumberFormat="1" applyFont="1" applyFill="1" applyBorder="1" applyAlignment="1">
      <alignment horizontal="center" vertical="center"/>
    </xf>
    <xf numFmtId="0" fontId="152" fillId="0" borderId="57" xfId="5" applyNumberFormat="1" applyFont="1" applyFill="1" applyBorder="1" applyAlignment="1">
      <alignment horizontal="center" vertical="center"/>
    </xf>
    <xf numFmtId="178" fontId="146" fillId="0" borderId="57" xfId="7" applyNumberFormat="1" applyFont="1" applyFill="1" applyBorder="1" applyAlignment="1">
      <alignment vertical="center"/>
    </xf>
    <xf numFmtId="0" fontId="134" fillId="0" borderId="0" xfId="5" applyNumberFormat="1" applyFont="1">
      <alignment vertical="center"/>
    </xf>
    <xf numFmtId="0" fontId="154" fillId="0" borderId="0" xfId="5" applyNumberFormat="1" applyFont="1">
      <alignment vertical="center"/>
    </xf>
    <xf numFmtId="0" fontId="155" fillId="0" borderId="0" xfId="5" applyNumberFormat="1" applyFont="1" applyAlignment="1">
      <alignment horizontal="center" vertical="center"/>
    </xf>
    <xf numFmtId="0" fontId="156" fillId="0" borderId="0" xfId="5" applyNumberFormat="1" applyFont="1" applyBorder="1" applyAlignment="1">
      <alignment horizontal="right" vertical="center"/>
    </xf>
    <xf numFmtId="0" fontId="157" fillId="0" borderId="0" xfId="5" applyNumberFormat="1" applyFont="1">
      <alignment vertical="center"/>
    </xf>
    <xf numFmtId="0" fontId="156" fillId="0" borderId="137" xfId="5" applyNumberFormat="1" applyFont="1" applyBorder="1" applyAlignment="1">
      <alignment horizontal="right" vertical="center"/>
    </xf>
    <xf numFmtId="41" fontId="134" fillId="22" borderId="57" xfId="8" applyNumberFormat="1" applyFont="1" applyFill="1" applyBorder="1" applyAlignment="1">
      <alignment vertical="center"/>
    </xf>
    <xf numFmtId="41" fontId="149" fillId="0" borderId="57" xfId="5" applyNumberFormat="1" applyFont="1" applyBorder="1" applyAlignment="1">
      <alignment horizontal="center" vertical="center"/>
    </xf>
    <xf numFmtId="0" fontId="134" fillId="0" borderId="0" xfId="5" applyNumberFormat="1" applyFont="1" applyBorder="1" applyAlignment="1">
      <alignment horizontal="center" vertical="center"/>
    </xf>
    <xf numFmtId="0" fontId="134" fillId="0" borderId="0" xfId="5" applyNumberFormat="1" applyFont="1" applyBorder="1" applyAlignment="1">
      <alignment horizontal="center" vertical="center" shrinkToFit="1"/>
    </xf>
    <xf numFmtId="41" fontId="134" fillId="22" borderId="0" xfId="8" applyNumberFormat="1" applyFont="1" applyFill="1" applyBorder="1" applyAlignment="1">
      <alignment vertical="center"/>
    </xf>
    <xf numFmtId="41" fontId="149" fillId="0" borderId="137" xfId="5" applyNumberFormat="1" applyFont="1" applyBorder="1" applyAlignment="1">
      <alignment horizontal="center" vertical="center"/>
    </xf>
    <xf numFmtId="0" fontId="109" fillId="0" borderId="57" xfId="2" applyBorder="1" applyAlignment="1">
      <alignment horizontal="center" vertical="center" shrinkToFit="1"/>
    </xf>
    <xf numFmtId="0" fontId="125" fillId="0" borderId="57" xfId="2" applyFont="1" applyBorder="1" applyAlignment="1">
      <alignment horizontal="center" vertical="center" shrinkToFit="1"/>
    </xf>
    <xf numFmtId="0" fontId="126" fillId="0" borderId="57" xfId="2" applyFont="1" applyBorder="1" applyAlignment="1">
      <alignment horizontal="center" vertical="center" shrinkToFit="1"/>
    </xf>
    <xf numFmtId="41" fontId="119" fillId="0" borderId="57" xfId="3" applyNumberFormat="1" applyFont="1" applyFill="1" applyBorder="1" applyAlignment="1">
      <alignment horizontal="center" vertical="center" shrinkToFit="1"/>
    </xf>
    <xf numFmtId="0" fontId="119" fillId="15" borderId="57" xfId="2" applyFont="1" applyFill="1" applyBorder="1" applyAlignment="1">
      <alignment horizontal="center" vertical="center"/>
    </xf>
    <xf numFmtId="41" fontId="119" fillId="15" borderId="57" xfId="3" applyNumberFormat="1" applyFont="1" applyFill="1" applyBorder="1" applyAlignment="1">
      <alignment horizontal="center" vertical="center" shrinkToFit="1"/>
    </xf>
    <xf numFmtId="215" fontId="119" fillId="0" borderId="62" xfId="3" applyNumberFormat="1" applyFont="1" applyBorder="1" applyAlignment="1">
      <alignment horizontal="center" vertical="center"/>
    </xf>
    <xf numFmtId="0" fontId="118" fillId="0" borderId="114" xfId="2" applyFont="1" applyBorder="1" applyAlignment="1">
      <alignment horizontal="center" vertical="center"/>
    </xf>
    <xf numFmtId="0" fontId="119" fillId="0" borderId="62" xfId="2" applyFont="1" applyBorder="1" applyAlignment="1">
      <alignment horizontal="center" vertical="center"/>
    </xf>
    <xf numFmtId="0" fontId="112" fillId="0" borderId="57" xfId="2" applyFont="1" applyBorder="1" applyAlignment="1">
      <alignment horizontal="center" vertical="center" wrapText="1"/>
    </xf>
    <xf numFmtId="0" fontId="112" fillId="0" borderId="57" xfId="2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/>
    </xf>
    <xf numFmtId="0" fontId="112" fillId="0" borderId="62" xfId="2" applyFont="1" applyBorder="1" applyAlignment="1">
      <alignment horizontal="center" vertical="center"/>
    </xf>
    <xf numFmtId="218" fontId="119" fillId="0" borderId="145" xfId="2" applyNumberFormat="1" applyFont="1" applyBorder="1" applyAlignment="1">
      <alignment horizontal="center" vertical="center"/>
    </xf>
    <xf numFmtId="41" fontId="119" fillId="0" borderId="146" xfId="3" applyNumberFormat="1" applyFont="1" applyBorder="1" applyAlignment="1">
      <alignment horizontal="center" vertical="center" shrinkToFit="1"/>
    </xf>
    <xf numFmtId="215" fontId="119" fillId="0" borderId="144" xfId="3" applyNumberFormat="1" applyFont="1" applyBorder="1" applyAlignment="1">
      <alignment horizontal="center" vertical="center" shrinkToFit="1"/>
    </xf>
    <xf numFmtId="41" fontId="119" fillId="0" borderId="144" xfId="3" applyNumberFormat="1" applyFont="1" applyBorder="1" applyAlignment="1">
      <alignment horizontal="center" vertical="center" shrinkToFit="1"/>
    </xf>
    <xf numFmtId="41" fontId="119" fillId="0" borderId="147" xfId="3" applyNumberFormat="1" applyFont="1" applyBorder="1" applyAlignment="1">
      <alignment horizontal="center" vertical="center" shrinkToFit="1"/>
    </xf>
    <xf numFmtId="41" fontId="116" fillId="0" borderId="148" xfId="3" applyNumberFormat="1" applyFont="1" applyBorder="1" applyAlignment="1">
      <alignment horizontal="center" vertical="center" shrinkToFit="1"/>
    </xf>
    <xf numFmtId="41" fontId="119" fillId="0" borderId="149" xfId="3" applyNumberFormat="1" applyFont="1" applyBorder="1" applyAlignment="1">
      <alignment horizontal="center" vertical="center" shrinkToFit="1"/>
    </xf>
    <xf numFmtId="41" fontId="119" fillId="0" borderId="148" xfId="3" applyNumberFormat="1" applyFont="1" applyBorder="1" applyAlignment="1">
      <alignment horizontal="center" vertical="center" shrinkToFit="1"/>
    </xf>
    <xf numFmtId="49" fontId="119" fillId="0" borderId="150" xfId="3" applyNumberFormat="1" applyFont="1" applyBorder="1" applyAlignment="1">
      <alignment horizontal="right" vertical="center" shrinkToFit="1"/>
    </xf>
    <xf numFmtId="49" fontId="119" fillId="0" borderId="145" xfId="3" applyNumberFormat="1" applyFont="1" applyBorder="1" applyAlignment="1">
      <alignment horizontal="center" vertical="center" shrinkToFit="1"/>
    </xf>
    <xf numFmtId="41" fontId="119" fillId="0" borderId="151" xfId="3" applyNumberFormat="1" applyFont="1" applyBorder="1" applyAlignment="1">
      <alignment horizontal="center" vertical="center" shrinkToFit="1"/>
    </xf>
    <xf numFmtId="49" fontId="119" fillId="0" borderId="99" xfId="3" applyNumberFormat="1" applyFont="1" applyBorder="1" applyAlignment="1">
      <alignment horizontal="right" vertical="center" shrinkToFit="1"/>
    </xf>
    <xf numFmtId="49" fontId="119" fillId="0" borderId="150" xfId="3" applyNumberFormat="1" applyFont="1" applyBorder="1" applyAlignment="1">
      <alignment horizontal="center" vertical="center" shrinkToFit="1"/>
    </xf>
    <xf numFmtId="218" fontId="119" fillId="0" borderId="87" xfId="2" applyNumberFormat="1" applyFont="1" applyBorder="1" applyAlignment="1">
      <alignment horizontal="center" vertical="center"/>
    </xf>
    <xf numFmtId="49" fontId="112" fillId="20" borderId="153" xfId="3" applyNumberFormat="1" applyFont="1" applyFill="1" applyBorder="1" applyAlignment="1">
      <alignment horizontal="center" vertical="center"/>
    </xf>
    <xf numFmtId="49" fontId="119" fillId="0" borderId="154" xfId="3" applyNumberFormat="1" applyFont="1" applyBorder="1" applyAlignment="1">
      <alignment horizontal="center" vertical="center" shrinkToFit="1"/>
    </xf>
    <xf numFmtId="49" fontId="119" fillId="0" borderId="155" xfId="3" applyNumberFormat="1" applyFont="1" applyBorder="1" applyAlignment="1">
      <alignment horizontal="center" vertical="center" shrinkToFit="1"/>
    </xf>
    <xf numFmtId="49" fontId="119" fillId="0" borderId="156" xfId="3" applyNumberFormat="1" applyFont="1" applyBorder="1" applyAlignment="1">
      <alignment horizontal="center" vertical="center" shrinkToFit="1"/>
    </xf>
    <xf numFmtId="49" fontId="119" fillId="0" borderId="157" xfId="3" applyNumberFormat="1" applyFont="1" applyBorder="1" applyAlignment="1">
      <alignment horizontal="center" vertical="center" shrinkToFit="1"/>
    </xf>
    <xf numFmtId="41" fontId="119" fillId="0" borderId="158" xfId="3" applyNumberFormat="1" applyFont="1" applyBorder="1" applyAlignment="1">
      <alignment horizontal="center" vertical="center" shrinkToFit="1"/>
    </xf>
    <xf numFmtId="215" fontId="119" fillId="0" borderId="25" xfId="3" applyNumberFormat="1" applyFont="1" applyBorder="1" applyAlignment="1">
      <alignment horizontal="center" vertical="center" shrinkToFit="1"/>
    </xf>
    <xf numFmtId="49" fontId="119" fillId="0" borderId="159" xfId="3" applyNumberFormat="1" applyFont="1" applyBorder="1" applyAlignment="1">
      <alignment horizontal="center" vertical="center" shrinkToFit="1"/>
    </xf>
    <xf numFmtId="49" fontId="119" fillId="15" borderId="141" xfId="3" applyNumberFormat="1" applyFont="1" applyFill="1" applyBorder="1" applyAlignment="1">
      <alignment horizontal="center" vertical="center" shrinkToFit="1"/>
    </xf>
    <xf numFmtId="49" fontId="119" fillId="0" borderId="160" xfId="3" applyNumberFormat="1" applyFont="1" applyBorder="1" applyAlignment="1">
      <alignment horizontal="center" vertical="center" shrinkToFit="1"/>
    </xf>
    <xf numFmtId="41" fontId="119" fillId="0" borderId="144" xfId="3" applyNumberFormat="1" applyFont="1" applyFill="1" applyBorder="1" applyAlignment="1">
      <alignment horizontal="center" vertical="center" shrinkToFit="1"/>
    </xf>
    <xf numFmtId="49" fontId="119" fillId="0" borderId="160" xfId="3" applyNumberFormat="1" applyFont="1" applyFill="1" applyBorder="1" applyAlignment="1">
      <alignment horizontal="center" vertical="center" shrinkToFit="1"/>
    </xf>
    <xf numFmtId="49" fontId="119" fillId="0" borderId="157" xfId="3" applyNumberFormat="1" applyFont="1" applyFill="1" applyBorder="1" applyAlignment="1">
      <alignment horizontal="center" vertical="center" shrinkToFit="1"/>
    </xf>
    <xf numFmtId="49" fontId="119" fillId="15" borderId="157" xfId="3" applyNumberFormat="1" applyFont="1" applyFill="1" applyBorder="1" applyAlignment="1">
      <alignment horizontal="center" vertical="center" shrinkToFit="1"/>
    </xf>
    <xf numFmtId="219" fontId="119" fillId="0" borderId="162" xfId="2" applyNumberFormat="1" applyFont="1" applyBorder="1" applyAlignment="1">
      <alignment horizontal="center" vertical="center"/>
    </xf>
    <xf numFmtId="41" fontId="119" fillId="0" borderId="18" xfId="3" applyNumberFormat="1" applyFont="1" applyBorder="1" applyAlignment="1">
      <alignment horizontal="center" vertical="center" shrinkToFit="1"/>
    </xf>
    <xf numFmtId="215" fontId="119" fillId="0" borderId="16" xfId="3" applyNumberFormat="1" applyFont="1" applyBorder="1" applyAlignment="1">
      <alignment horizontal="center" vertical="center" shrinkToFit="1"/>
    </xf>
    <xf numFmtId="41" fontId="119" fillId="0" borderId="16" xfId="3" applyNumberFormat="1" applyFont="1" applyBorder="1" applyAlignment="1">
      <alignment horizontal="center" vertical="center" shrinkToFit="1"/>
    </xf>
    <xf numFmtId="41" fontId="119" fillId="0" borderId="21" xfId="3" applyNumberFormat="1" applyFont="1" applyBorder="1" applyAlignment="1">
      <alignment horizontal="center" vertical="center" shrinkToFit="1"/>
    </xf>
    <xf numFmtId="41" fontId="116" fillId="0" borderId="163" xfId="3" applyNumberFormat="1" applyFont="1" applyBorder="1" applyAlignment="1">
      <alignment horizontal="center" vertical="center" shrinkToFit="1"/>
    </xf>
    <xf numFmtId="41" fontId="119" fillId="0" borderId="164" xfId="3" applyNumberFormat="1" applyFont="1" applyBorder="1" applyAlignment="1">
      <alignment horizontal="center" vertical="center" shrinkToFit="1"/>
    </xf>
    <xf numFmtId="41" fontId="119" fillId="0" borderId="163" xfId="3" applyNumberFormat="1" applyFont="1" applyBorder="1" applyAlignment="1">
      <alignment horizontal="center" vertical="center" shrinkToFit="1"/>
    </xf>
    <xf numFmtId="49" fontId="119" fillId="0" borderId="165" xfId="3" applyNumberFormat="1" applyFont="1" applyBorder="1" applyAlignment="1">
      <alignment horizontal="center" vertical="center" shrinkToFit="1"/>
    </xf>
    <xf numFmtId="49" fontId="119" fillId="0" borderId="162" xfId="3" applyNumberFormat="1" applyFont="1" applyBorder="1" applyAlignment="1">
      <alignment horizontal="center" vertical="center" shrinkToFit="1"/>
    </xf>
    <xf numFmtId="41" fontId="119" fillId="0" borderId="166" xfId="3" applyNumberFormat="1" applyFont="1" applyBorder="1" applyAlignment="1">
      <alignment horizontal="center" vertical="center" shrinkToFit="1"/>
    </xf>
    <xf numFmtId="49" fontId="119" fillId="0" borderId="167" xfId="3" applyNumberFormat="1" applyFont="1" applyBorder="1" applyAlignment="1">
      <alignment horizontal="center" vertical="center" shrinkToFit="1"/>
    </xf>
    <xf numFmtId="219" fontId="119" fillId="0" borderId="161" xfId="2" applyNumberFormat="1" applyFont="1" applyBorder="1" applyAlignment="1">
      <alignment horizontal="center" vertical="center"/>
    </xf>
    <xf numFmtId="41" fontId="116" fillId="0" borderId="168" xfId="3" applyNumberFormat="1" applyFont="1" applyBorder="1" applyAlignment="1">
      <alignment horizontal="center" vertical="center" shrinkToFit="1"/>
    </xf>
    <xf numFmtId="41" fontId="119" fillId="0" borderId="169" xfId="3" applyNumberFormat="1" applyFont="1" applyBorder="1" applyAlignment="1">
      <alignment horizontal="center" vertical="center" shrinkToFit="1"/>
    </xf>
    <xf numFmtId="41" fontId="119" fillId="0" borderId="168" xfId="3" applyNumberFormat="1" applyFont="1" applyBorder="1" applyAlignment="1">
      <alignment horizontal="center" vertical="center" shrinkToFit="1"/>
    </xf>
    <xf numFmtId="49" fontId="119" fillId="0" borderId="161" xfId="3" applyNumberFormat="1" applyFont="1" applyBorder="1" applyAlignment="1">
      <alignment horizontal="center" vertical="center" shrinkToFit="1"/>
    </xf>
    <xf numFmtId="41" fontId="119" fillId="10" borderId="26" xfId="3" applyNumberFormat="1" applyFont="1" applyFill="1" applyBorder="1" applyAlignment="1">
      <alignment horizontal="center" vertical="center" shrinkToFit="1"/>
    </xf>
    <xf numFmtId="215" fontId="119" fillId="10" borderId="26" xfId="3" applyNumberFormat="1" applyFont="1" applyFill="1" applyBorder="1" applyAlignment="1">
      <alignment horizontal="center" vertical="center" shrinkToFit="1"/>
    </xf>
    <xf numFmtId="41" fontId="119" fillId="10" borderId="96" xfId="3" applyNumberFormat="1" applyFont="1" applyFill="1" applyBorder="1" applyAlignment="1">
      <alignment horizontal="center" vertical="center" shrinkToFit="1"/>
    </xf>
    <xf numFmtId="41" fontId="116" fillId="0" borderId="97" xfId="3" applyNumberFormat="1" applyFont="1" applyFill="1" applyBorder="1" applyAlignment="1">
      <alignment horizontal="center" vertical="center" shrinkToFit="1"/>
    </xf>
    <xf numFmtId="215" fontId="119" fillId="0" borderId="26" xfId="3" applyNumberFormat="1" applyFont="1" applyFill="1" applyBorder="1" applyAlignment="1">
      <alignment horizontal="center" vertical="center" shrinkToFit="1"/>
    </xf>
    <xf numFmtId="41" fontId="119" fillId="0" borderId="26" xfId="3" applyNumberFormat="1" applyFont="1" applyFill="1" applyBorder="1" applyAlignment="1">
      <alignment horizontal="center" vertical="center" shrinkToFit="1"/>
    </xf>
    <xf numFmtId="41" fontId="119" fillId="0" borderId="98" xfId="3" applyNumberFormat="1" applyFont="1" applyFill="1" applyBorder="1" applyAlignment="1">
      <alignment horizontal="center" vertical="center" shrinkToFit="1"/>
    </xf>
    <xf numFmtId="0" fontId="109" fillId="0" borderId="144" xfId="2" applyBorder="1" applyAlignment="1">
      <alignment horizontal="center" vertical="center" shrinkToFit="1"/>
    </xf>
    <xf numFmtId="0" fontId="134" fillId="0" borderId="144" xfId="5" applyNumberFormat="1" applyFont="1" applyBorder="1" applyAlignment="1">
      <alignment horizontal="center" vertical="center"/>
    </xf>
    <xf numFmtId="41" fontId="134" fillId="22" borderId="144" xfId="8" applyNumberFormat="1" applyFont="1" applyFill="1" applyBorder="1" applyAlignment="1">
      <alignment vertical="center"/>
    </xf>
    <xf numFmtId="41" fontId="134" fillId="0" borderId="144" xfId="6" applyNumberFormat="1" applyFont="1" applyFill="1" applyBorder="1" applyAlignment="1">
      <alignment vertical="center"/>
    </xf>
    <xf numFmtId="41" fontId="134" fillId="0" borderId="144" xfId="6" applyNumberFormat="1" applyFont="1" applyFill="1" applyBorder="1" applyAlignment="1">
      <alignment horizontal="center" vertical="center"/>
    </xf>
    <xf numFmtId="41" fontId="149" fillId="0" borderId="144" xfId="5" applyNumberFormat="1" applyFont="1" applyBorder="1" applyAlignment="1">
      <alignment horizontal="center" vertical="center"/>
    </xf>
    <xf numFmtId="0" fontId="109" fillId="0" borderId="52" xfId="2" applyBorder="1" applyAlignment="1">
      <alignment horizontal="center" vertical="center" shrinkToFit="1"/>
    </xf>
    <xf numFmtId="0" fontId="134" fillId="0" borderId="52" xfId="5" applyNumberFormat="1" applyFont="1" applyBorder="1" applyAlignment="1">
      <alignment horizontal="center" vertical="center"/>
    </xf>
    <xf numFmtId="41" fontId="134" fillId="22" borderId="52" xfId="8" applyNumberFormat="1" applyFont="1" applyFill="1" applyBorder="1" applyAlignment="1">
      <alignment vertical="center"/>
    </xf>
    <xf numFmtId="41" fontId="134" fillId="0" borderId="52" xfId="6" applyNumberFormat="1" applyFont="1" applyFill="1" applyBorder="1" applyAlignment="1">
      <alignment vertical="center"/>
    </xf>
    <xf numFmtId="41" fontId="134" fillId="0" borderId="52" xfId="6" applyNumberFormat="1" applyFont="1" applyFill="1" applyBorder="1" applyAlignment="1">
      <alignment horizontal="center" vertical="center"/>
    </xf>
    <xf numFmtId="41" fontId="149" fillId="0" borderId="52" xfId="5" applyNumberFormat="1" applyFont="1" applyBorder="1" applyAlignment="1">
      <alignment horizontal="center" vertical="center"/>
    </xf>
    <xf numFmtId="0" fontId="134" fillId="0" borderId="144" xfId="5" applyNumberFormat="1" applyFont="1" applyFill="1" applyBorder="1" applyAlignment="1">
      <alignment horizontal="center" vertical="center" shrinkToFit="1"/>
    </xf>
    <xf numFmtId="0" fontId="134" fillId="0" borderId="144" xfId="5" applyNumberFormat="1" applyFont="1" applyFill="1" applyBorder="1" applyAlignment="1">
      <alignment horizontal="center" vertical="center"/>
    </xf>
    <xf numFmtId="41" fontId="134" fillId="0" borderId="152" xfId="6" applyNumberFormat="1" applyFont="1" applyFill="1" applyBorder="1" applyAlignment="1">
      <alignment horizontal="right" vertical="center"/>
    </xf>
    <xf numFmtId="0" fontId="134" fillId="0" borderId="59" xfId="5" applyNumberFormat="1" applyFont="1" applyFill="1" applyBorder="1" applyAlignment="1">
      <alignment horizontal="center" vertical="center"/>
    </xf>
    <xf numFmtId="41" fontId="134" fillId="21" borderId="144" xfId="8" applyNumberFormat="1" applyFont="1" applyFill="1" applyBorder="1" applyAlignment="1">
      <alignment vertical="center"/>
    </xf>
    <xf numFmtId="183" fontId="149" fillId="0" borderId="144" xfId="5" applyNumberFormat="1" applyFont="1" applyFill="1" applyBorder="1" applyAlignment="1">
      <alignment vertical="center"/>
    </xf>
    <xf numFmtId="41" fontId="134" fillId="0" borderId="58" xfId="6" applyNumberFormat="1" applyFont="1" applyFill="1" applyBorder="1" applyAlignment="1">
      <alignment horizontal="right" vertical="center"/>
    </xf>
    <xf numFmtId="0" fontId="134" fillId="0" borderId="143" xfId="5" applyNumberFormat="1" applyFont="1" applyFill="1" applyBorder="1" applyAlignment="1">
      <alignment horizontal="center" vertical="center" shrinkToFit="1"/>
    </xf>
    <xf numFmtId="0" fontId="134" fillId="0" borderId="143" xfId="5" applyNumberFormat="1" applyFont="1" applyFill="1" applyBorder="1" applyAlignment="1">
      <alignment horizontal="center" vertical="center"/>
    </xf>
    <xf numFmtId="41" fontId="134" fillId="0" borderId="170" xfId="6" applyNumberFormat="1" applyFont="1" applyFill="1" applyBorder="1" applyAlignment="1">
      <alignment horizontal="right" vertical="center"/>
    </xf>
    <xf numFmtId="41" fontId="134" fillId="21" borderId="52" xfId="8" applyNumberFormat="1" applyFont="1" applyFill="1" applyBorder="1" applyAlignment="1">
      <alignment vertical="center"/>
    </xf>
    <xf numFmtId="183" fontId="149" fillId="0" borderId="52" xfId="5" applyNumberFormat="1" applyFont="1" applyFill="1" applyBorder="1" applyAlignment="1">
      <alignment vertical="center"/>
    </xf>
    <xf numFmtId="0" fontId="134" fillId="0" borderId="52" xfId="5" applyNumberFormat="1" applyFont="1" applyFill="1" applyBorder="1" applyAlignment="1">
      <alignment horizontal="center" vertical="center" shrinkToFit="1"/>
    </xf>
    <xf numFmtId="0" fontId="134" fillId="0" borderId="52" xfId="5" applyNumberFormat="1" applyFont="1" applyFill="1" applyBorder="1" applyAlignment="1">
      <alignment horizontal="center" vertical="center"/>
    </xf>
    <xf numFmtId="41" fontId="134" fillId="0" borderId="126" xfId="6" applyNumberFormat="1" applyFont="1" applyFill="1" applyBorder="1" applyAlignment="1">
      <alignment horizontal="right" vertical="center"/>
    </xf>
    <xf numFmtId="0" fontId="135" fillId="0" borderId="59" xfId="5" applyNumberFormat="1" applyFont="1" applyFill="1" applyBorder="1" applyAlignment="1">
      <alignment horizontal="center" vertical="center"/>
    </xf>
    <xf numFmtId="0" fontId="136" fillId="0" borderId="59" xfId="5" applyNumberFormat="1" applyFont="1" applyFill="1" applyBorder="1" applyAlignment="1">
      <alignment horizontal="center" vertical="center"/>
    </xf>
    <xf numFmtId="0" fontId="135" fillId="0" borderId="59" xfId="5" applyNumberFormat="1" applyFont="1" applyFill="1" applyBorder="1" applyAlignment="1">
      <alignment horizontal="center" vertical="center" shrinkToFit="1"/>
    </xf>
    <xf numFmtId="0" fontId="134" fillId="0" borderId="59" xfId="5" applyNumberFormat="1" applyFont="1" applyBorder="1" applyAlignment="1">
      <alignment horizontal="center" vertical="center" shrinkToFit="1"/>
    </xf>
    <xf numFmtId="41" fontId="135" fillId="0" borderId="59" xfId="6" applyNumberFormat="1" applyFont="1" applyFill="1" applyBorder="1" applyAlignment="1">
      <alignment horizontal="right" vertical="center"/>
    </xf>
    <xf numFmtId="215" fontId="135" fillId="0" borderId="59" xfId="6" applyNumberFormat="1" applyFont="1" applyFill="1" applyBorder="1" applyAlignment="1">
      <alignment horizontal="right" vertical="center"/>
    </xf>
    <xf numFmtId="41" fontId="135" fillId="0" borderId="59" xfId="6" applyNumberFormat="1" applyFont="1" applyFill="1" applyBorder="1" applyAlignment="1">
      <alignment horizontal="center" vertical="center"/>
    </xf>
    <xf numFmtId="14" fontId="135" fillId="0" borderId="59" xfId="5" applyNumberFormat="1" applyFont="1" applyFill="1" applyBorder="1" applyAlignment="1">
      <alignment horizontal="center" vertical="center" wrapText="1"/>
    </xf>
    <xf numFmtId="0" fontId="137" fillId="0" borderId="59" xfId="5" applyNumberFormat="1" applyFont="1" applyFill="1" applyBorder="1" applyAlignment="1">
      <alignment horizontal="center" vertical="center" wrapText="1"/>
    </xf>
    <xf numFmtId="0" fontId="135" fillId="0" borderId="59" xfId="5" applyNumberFormat="1" applyFont="1" applyFill="1" applyBorder="1" applyAlignment="1">
      <alignment horizontal="center" vertical="center" wrapText="1"/>
    </xf>
    <xf numFmtId="0" fontId="138" fillId="0" borderId="59" xfId="5" applyNumberFormat="1" applyFont="1" applyFill="1" applyBorder="1" applyAlignment="1">
      <alignment horizontal="center" vertical="center"/>
    </xf>
    <xf numFmtId="0" fontId="135" fillId="0" borderId="144" xfId="5" applyNumberFormat="1" applyFont="1" applyFill="1" applyBorder="1" applyAlignment="1">
      <alignment horizontal="center" vertical="center"/>
    </xf>
    <xf numFmtId="0" fontId="136" fillId="0" borderId="144" xfId="5" applyNumberFormat="1" applyFont="1" applyFill="1" applyBorder="1" applyAlignment="1">
      <alignment horizontal="center" vertical="center"/>
    </xf>
    <xf numFmtId="0" fontId="135" fillId="0" borderId="144" xfId="5" applyNumberFormat="1" applyFont="1" applyFill="1" applyBorder="1" applyAlignment="1">
      <alignment horizontal="center" vertical="center" shrinkToFit="1"/>
    </xf>
    <xf numFmtId="0" fontId="134" fillId="0" borderId="144" xfId="5" applyNumberFormat="1" applyFont="1" applyBorder="1" applyAlignment="1">
      <alignment horizontal="center" vertical="center" shrinkToFit="1"/>
    </xf>
    <xf numFmtId="41" fontId="135" fillId="0" borderId="144" xfId="6" applyNumberFormat="1" applyFont="1" applyFill="1" applyBorder="1" applyAlignment="1">
      <alignment horizontal="center" vertical="center"/>
    </xf>
    <xf numFmtId="14" fontId="135" fillId="0" borderId="144" xfId="5" applyNumberFormat="1" applyFont="1" applyFill="1" applyBorder="1" applyAlignment="1">
      <alignment horizontal="center" vertical="center" wrapText="1"/>
    </xf>
    <xf numFmtId="0" fontId="137" fillId="0" borderId="144" xfId="5" applyNumberFormat="1" applyFont="1" applyFill="1" applyBorder="1" applyAlignment="1">
      <alignment horizontal="center" vertical="center" wrapText="1"/>
    </xf>
    <xf numFmtId="0" fontId="135" fillId="0" borderId="144" xfId="5" applyNumberFormat="1" applyFont="1" applyFill="1" applyBorder="1" applyAlignment="1">
      <alignment horizontal="center" vertical="center" wrapText="1"/>
    </xf>
    <xf numFmtId="0" fontId="138" fillId="0" borderId="144" xfId="5" applyNumberFormat="1" applyFont="1" applyFill="1" applyBorder="1" applyAlignment="1">
      <alignment horizontal="center" vertical="center"/>
    </xf>
    <xf numFmtId="215" fontId="135" fillId="0" borderId="144" xfId="6" applyNumberFormat="1" applyFont="1" applyFill="1" applyBorder="1" applyAlignment="1">
      <alignment horizontal="right" vertical="center"/>
    </xf>
    <xf numFmtId="41" fontId="139" fillId="0" borderId="144" xfId="6" applyNumberFormat="1" applyFont="1" applyFill="1" applyBorder="1" applyAlignment="1">
      <alignment vertical="center"/>
    </xf>
    <xf numFmtId="0" fontId="135" fillId="0" borderId="45" xfId="5" applyNumberFormat="1" applyFont="1" applyFill="1" applyBorder="1" applyAlignment="1">
      <alignment horizontal="center" vertical="center"/>
    </xf>
    <xf numFmtId="0" fontId="136" fillId="0" borderId="45" xfId="5" applyNumberFormat="1" applyFont="1" applyFill="1" applyBorder="1" applyAlignment="1">
      <alignment horizontal="center" vertical="center"/>
    </xf>
    <xf numFmtId="0" fontId="135" fillId="0" borderId="45" xfId="5" applyNumberFormat="1" applyFont="1" applyFill="1" applyBorder="1" applyAlignment="1">
      <alignment horizontal="center" vertical="center" shrinkToFit="1"/>
    </xf>
    <xf numFmtId="0" fontId="134" fillId="0" borderId="45" xfId="5" applyNumberFormat="1" applyFont="1" applyBorder="1" applyAlignment="1">
      <alignment horizontal="center" vertical="center" shrinkToFit="1"/>
    </xf>
    <xf numFmtId="41" fontId="135" fillId="0" borderId="45" xfId="6" applyNumberFormat="1" applyFont="1" applyFill="1" applyBorder="1" applyAlignment="1">
      <alignment horizontal="right" vertical="center"/>
    </xf>
    <xf numFmtId="41" fontId="135" fillId="0" borderId="45" xfId="6" applyNumberFormat="1" applyFont="1" applyFill="1" applyBorder="1" applyAlignment="1">
      <alignment vertical="center"/>
    </xf>
    <xf numFmtId="41" fontId="135" fillId="0" borderId="45" xfId="6" applyNumberFormat="1" applyFont="1" applyFill="1" applyBorder="1" applyAlignment="1">
      <alignment horizontal="center" vertical="center"/>
    </xf>
    <xf numFmtId="14" fontId="135" fillId="0" borderId="45" xfId="5" applyNumberFormat="1" applyFont="1" applyFill="1" applyBorder="1" applyAlignment="1">
      <alignment horizontal="center" vertical="center" wrapText="1"/>
    </xf>
    <xf numFmtId="0" fontId="137" fillId="0" borderId="45" xfId="5" applyNumberFormat="1" applyFont="1" applyFill="1" applyBorder="1" applyAlignment="1">
      <alignment horizontal="center" vertical="center" wrapText="1"/>
    </xf>
    <xf numFmtId="0" fontId="135" fillId="0" borderId="45" xfId="5" applyNumberFormat="1" applyFont="1" applyFill="1" applyBorder="1" applyAlignment="1">
      <alignment horizontal="center" vertical="center" wrapText="1"/>
    </xf>
    <xf numFmtId="0" fontId="138" fillId="0" borderId="45" xfId="5" applyNumberFormat="1" applyFont="1" applyFill="1" applyBorder="1" applyAlignment="1">
      <alignment horizontal="center" vertical="center"/>
    </xf>
    <xf numFmtId="0" fontId="135" fillId="0" borderId="52" xfId="5" applyNumberFormat="1" applyFont="1" applyFill="1" applyBorder="1" applyAlignment="1">
      <alignment horizontal="center" vertical="center"/>
    </xf>
    <xf numFmtId="0" fontId="136" fillId="0" borderId="52" xfId="5" applyNumberFormat="1" applyFont="1" applyFill="1" applyBorder="1" applyAlignment="1">
      <alignment horizontal="center" vertical="center"/>
    </xf>
    <xf numFmtId="0" fontId="135" fillId="0" borderId="52" xfId="5" applyNumberFormat="1" applyFont="1" applyFill="1" applyBorder="1" applyAlignment="1">
      <alignment horizontal="center" vertical="center" shrinkToFit="1"/>
    </xf>
    <xf numFmtId="0" fontId="134" fillId="0" borderId="52" xfId="5" applyNumberFormat="1" applyFont="1" applyBorder="1" applyAlignment="1">
      <alignment horizontal="center" vertical="center" shrinkToFit="1"/>
    </xf>
    <xf numFmtId="41" fontId="135" fillId="0" borderId="52" xfId="6" applyNumberFormat="1" applyFont="1" applyFill="1" applyBorder="1" applyAlignment="1">
      <alignment horizontal="right" vertical="center"/>
    </xf>
    <xf numFmtId="41" fontId="135" fillId="0" borderId="52" xfId="6" applyNumberFormat="1" applyFont="1" applyFill="1" applyBorder="1" applyAlignment="1">
      <alignment vertical="center"/>
    </xf>
    <xf numFmtId="41" fontId="135" fillId="0" borderId="52" xfId="6" applyNumberFormat="1" applyFont="1" applyFill="1" applyBorder="1" applyAlignment="1">
      <alignment horizontal="center" vertical="center"/>
    </xf>
    <xf numFmtId="14" fontId="135" fillId="0" borderId="52" xfId="5" applyNumberFormat="1" applyFont="1" applyFill="1" applyBorder="1" applyAlignment="1">
      <alignment horizontal="center" vertical="center" wrapText="1"/>
    </xf>
    <xf numFmtId="0" fontId="137" fillId="0" borderId="52" xfId="5" applyNumberFormat="1" applyFont="1" applyFill="1" applyBorder="1" applyAlignment="1">
      <alignment horizontal="center" vertical="center" wrapText="1"/>
    </xf>
    <xf numFmtId="0" fontId="135" fillId="0" borderId="52" xfId="5" applyNumberFormat="1" applyFont="1" applyFill="1" applyBorder="1" applyAlignment="1">
      <alignment horizontal="center" vertical="center" wrapText="1"/>
    </xf>
    <xf numFmtId="0" fontId="138" fillId="0" borderId="52" xfId="5" applyNumberFormat="1" applyFont="1" applyFill="1" applyBorder="1" applyAlignment="1">
      <alignment horizontal="center" vertical="center"/>
    </xf>
    <xf numFmtId="218" fontId="119" fillId="0" borderId="171" xfId="2" applyNumberFormat="1" applyFont="1" applyBorder="1" applyAlignment="1">
      <alignment horizontal="center" vertical="center"/>
    </xf>
    <xf numFmtId="41" fontId="119" fillId="0" borderId="172" xfId="3" applyNumberFormat="1" applyFont="1" applyBorder="1" applyAlignment="1">
      <alignment horizontal="center" vertical="center" shrinkToFit="1"/>
    </xf>
    <xf numFmtId="215" fontId="119" fillId="0" borderId="173" xfId="3" applyNumberFormat="1" applyFont="1" applyBorder="1" applyAlignment="1">
      <alignment horizontal="center" vertical="center" shrinkToFit="1"/>
    </xf>
    <xf numFmtId="41" fontId="119" fillId="0" borderId="173" xfId="3" applyNumberFormat="1" applyFont="1" applyBorder="1" applyAlignment="1">
      <alignment horizontal="center" vertical="center" shrinkToFit="1"/>
    </xf>
    <xf numFmtId="41" fontId="119" fillId="0" borderId="174" xfId="3" applyNumberFormat="1" applyFont="1" applyBorder="1" applyAlignment="1">
      <alignment horizontal="center" vertical="center" shrinkToFit="1"/>
    </xf>
    <xf numFmtId="41" fontId="116" fillId="0" borderId="175" xfId="3" applyNumberFormat="1" applyFont="1" applyBorder="1" applyAlignment="1">
      <alignment horizontal="center" vertical="center" shrinkToFit="1"/>
    </xf>
    <xf numFmtId="41" fontId="119" fillId="0" borderId="176" xfId="3" applyNumberFormat="1" applyFont="1" applyBorder="1" applyAlignment="1">
      <alignment horizontal="center" vertical="center" shrinkToFit="1"/>
    </xf>
    <xf numFmtId="41" fontId="119" fillId="0" borderId="175" xfId="3" applyNumberFormat="1" applyFont="1" applyBorder="1" applyAlignment="1">
      <alignment horizontal="center" vertical="center" shrinkToFit="1"/>
    </xf>
    <xf numFmtId="49" fontId="119" fillId="0" borderId="177" xfId="3" applyNumberFormat="1" applyFont="1" applyBorder="1" applyAlignment="1">
      <alignment horizontal="center" vertical="center" shrinkToFit="1"/>
    </xf>
    <xf numFmtId="49" fontId="119" fillId="0" borderId="171" xfId="3" applyNumberFormat="1" applyFont="1" applyBorder="1" applyAlignment="1">
      <alignment horizontal="center" vertical="center" shrinkToFit="1"/>
    </xf>
    <xf numFmtId="41" fontId="119" fillId="0" borderId="178" xfId="3" applyNumberFormat="1" applyFont="1" applyBorder="1" applyAlignment="1">
      <alignment horizontal="center" vertical="center" shrinkToFit="1"/>
    </xf>
    <xf numFmtId="49" fontId="119" fillId="0" borderId="179" xfId="3" applyNumberFormat="1" applyFont="1" applyBorder="1" applyAlignment="1">
      <alignment horizontal="center" vertical="center" shrinkToFit="1"/>
    </xf>
    <xf numFmtId="41" fontId="135" fillId="0" borderId="144" xfId="6" applyNumberFormat="1" applyFont="1" applyFill="1" applyBorder="1" applyAlignment="1">
      <alignment horizontal="right" vertical="center"/>
    </xf>
    <xf numFmtId="41" fontId="135" fillId="0" borderId="144" xfId="6" applyNumberFormat="1" applyFont="1" applyFill="1" applyBorder="1" applyAlignment="1">
      <alignment vertical="center"/>
    </xf>
    <xf numFmtId="0" fontId="134" fillId="10" borderId="56" xfId="5" applyNumberFormat="1" applyFont="1" applyFill="1" applyBorder="1" applyAlignment="1">
      <alignment horizontal="center" vertical="center"/>
    </xf>
    <xf numFmtId="0" fontId="134" fillId="10" borderId="57" xfId="5" applyNumberFormat="1" applyFont="1" applyFill="1" applyBorder="1" applyAlignment="1">
      <alignment horizontal="center" vertical="center"/>
    </xf>
    <xf numFmtId="41" fontId="135" fillId="0" borderId="59" xfId="6" applyNumberFormat="1" applyFont="1" applyFill="1" applyBorder="1" applyAlignment="1">
      <alignment vertical="center"/>
    </xf>
    <xf numFmtId="0" fontId="135" fillId="0" borderId="173" xfId="5" applyNumberFormat="1" applyFont="1" applyFill="1" applyBorder="1" applyAlignment="1">
      <alignment horizontal="center" vertical="center"/>
    </xf>
    <xf numFmtId="0" fontId="136" fillId="0" borderId="173" xfId="5" applyNumberFormat="1" applyFont="1" applyFill="1" applyBorder="1" applyAlignment="1">
      <alignment horizontal="center" vertical="center"/>
    </xf>
    <xf numFmtId="0" fontId="135" fillId="0" borderId="173" xfId="5" applyNumberFormat="1" applyFont="1" applyFill="1" applyBorder="1" applyAlignment="1">
      <alignment horizontal="center" vertical="center" shrinkToFit="1"/>
    </xf>
    <xf numFmtId="0" fontId="134" fillId="0" borderId="173" xfId="5" applyNumberFormat="1" applyFont="1" applyBorder="1" applyAlignment="1">
      <alignment horizontal="center" vertical="center" shrinkToFit="1"/>
    </xf>
    <xf numFmtId="41" fontId="135" fillId="0" borderId="173" xfId="6" applyNumberFormat="1" applyFont="1" applyFill="1" applyBorder="1" applyAlignment="1">
      <alignment horizontal="right" vertical="center"/>
    </xf>
    <xf numFmtId="41" fontId="135" fillId="0" borderId="173" xfId="6" applyNumberFormat="1" applyFont="1" applyFill="1" applyBorder="1" applyAlignment="1">
      <alignment vertical="center"/>
    </xf>
    <xf numFmtId="41" fontId="135" fillId="0" borderId="173" xfId="6" applyNumberFormat="1" applyFont="1" applyFill="1" applyBorder="1" applyAlignment="1">
      <alignment horizontal="center" vertical="center"/>
    </xf>
    <xf numFmtId="14" fontId="135" fillId="0" borderId="173" xfId="5" applyNumberFormat="1" applyFont="1" applyFill="1" applyBorder="1" applyAlignment="1">
      <alignment horizontal="center" vertical="center" wrapText="1"/>
    </xf>
    <xf numFmtId="0" fontId="137" fillId="0" borderId="173" xfId="5" applyNumberFormat="1" applyFont="1" applyFill="1" applyBorder="1" applyAlignment="1">
      <alignment horizontal="center" vertical="center" wrapText="1"/>
    </xf>
    <xf numFmtId="0" fontId="135" fillId="0" borderId="173" xfId="5" applyNumberFormat="1" applyFont="1" applyFill="1" applyBorder="1" applyAlignment="1">
      <alignment horizontal="center" vertical="center" wrapText="1"/>
    </xf>
    <xf numFmtId="0" fontId="138" fillId="0" borderId="173" xfId="5" applyNumberFormat="1" applyFont="1" applyFill="1" applyBorder="1" applyAlignment="1">
      <alignment horizontal="center" vertical="center"/>
    </xf>
    <xf numFmtId="0" fontId="134" fillId="0" borderId="62" xfId="5" applyNumberFormat="1" applyFont="1" applyBorder="1" applyAlignment="1">
      <alignment vertical="center" wrapText="1"/>
    </xf>
    <xf numFmtId="0" fontId="134" fillId="10" borderId="57" xfId="5" applyNumberFormat="1" applyFont="1" applyFill="1" applyBorder="1" applyAlignment="1">
      <alignment horizontal="center" vertical="center" shrinkToFit="1"/>
    </xf>
    <xf numFmtId="41" fontId="134" fillId="0" borderId="60" xfId="6" applyNumberFormat="1" applyFont="1" applyFill="1" applyBorder="1" applyAlignment="1">
      <alignment horizontal="center" vertical="center" shrinkToFit="1"/>
    </xf>
    <xf numFmtId="41" fontId="134" fillId="0" borderId="0" xfId="6" applyNumberFormat="1" applyFont="1" applyFill="1" applyBorder="1" applyAlignment="1">
      <alignment horizontal="center" vertical="center" shrinkToFit="1"/>
    </xf>
    <xf numFmtId="41" fontId="134" fillId="0" borderId="52" xfId="6" applyNumberFormat="1" applyFont="1" applyFill="1" applyBorder="1" applyAlignment="1">
      <alignment horizontal="center" vertical="center" shrinkToFit="1"/>
    </xf>
    <xf numFmtId="41" fontId="134" fillId="0" borderId="144" xfId="6" applyNumberFormat="1" applyFont="1" applyFill="1" applyBorder="1" applyAlignment="1">
      <alignment horizontal="center" vertical="center" shrinkToFit="1"/>
    </xf>
    <xf numFmtId="0" fontId="145" fillId="0" borderId="0" xfId="5" applyNumberFormat="1" applyFont="1" applyAlignment="1">
      <alignment vertical="center" shrinkToFit="1"/>
    </xf>
    <xf numFmtId="0" fontId="130" fillId="0" borderId="0" xfId="5" applyNumberFormat="1" applyFont="1" applyAlignment="1">
      <alignment vertical="center" shrinkToFit="1"/>
    </xf>
    <xf numFmtId="41" fontId="134" fillId="22" borderId="55" xfId="8" applyNumberFormat="1" applyFont="1" applyFill="1" applyBorder="1" applyAlignment="1">
      <alignment vertical="center"/>
    </xf>
    <xf numFmtId="41" fontId="134" fillId="0" borderId="56" xfId="6" applyNumberFormat="1" applyFont="1" applyFill="1" applyBorder="1" applyAlignment="1">
      <alignment horizontal="center" vertical="center"/>
    </xf>
    <xf numFmtId="41" fontId="134" fillId="0" borderId="56" xfId="6" applyNumberFormat="1" applyFont="1" applyFill="1" applyBorder="1" applyAlignment="1">
      <alignment vertical="center"/>
    </xf>
    <xf numFmtId="0" fontId="134" fillId="10" borderId="196" xfId="5" applyNumberFormat="1" applyFont="1" applyFill="1" applyBorder="1" applyAlignment="1">
      <alignment horizontal="center" vertical="center"/>
    </xf>
    <xf numFmtId="0" fontId="134" fillId="10" borderId="197" xfId="5" applyNumberFormat="1" applyFont="1" applyFill="1" applyBorder="1" applyAlignment="1">
      <alignment horizontal="center" vertical="center"/>
    </xf>
    <xf numFmtId="41" fontId="134" fillId="0" borderId="196" xfId="6" applyNumberFormat="1" applyFont="1" applyFill="1" applyBorder="1" applyAlignment="1">
      <alignment vertical="center"/>
    </xf>
    <xf numFmtId="41" fontId="134" fillId="0" borderId="197" xfId="6" applyNumberFormat="1" applyFont="1" applyFill="1" applyBorder="1" applyAlignment="1">
      <alignment horizontal="center" vertical="center"/>
    </xf>
    <xf numFmtId="41" fontId="134" fillId="0" borderId="198" xfId="6" applyNumberFormat="1" applyFont="1" applyFill="1" applyBorder="1" applyAlignment="1">
      <alignment vertical="center"/>
    </xf>
    <xf numFmtId="41" fontId="134" fillId="0" borderId="199" xfId="6" applyNumberFormat="1" applyFont="1" applyFill="1" applyBorder="1" applyAlignment="1">
      <alignment horizontal="center" vertical="center"/>
    </xf>
    <xf numFmtId="0" fontId="134" fillId="10" borderId="57" xfId="5" applyNumberFormat="1" applyFont="1" applyFill="1" applyBorder="1" applyAlignment="1">
      <alignment horizontal="center" vertical="center"/>
    </xf>
    <xf numFmtId="183" fontId="79" fillId="0" borderId="59" xfId="0" applyNumberFormat="1" applyFont="1" applyBorder="1" applyAlignment="1">
      <alignment vertical="center"/>
    </xf>
    <xf numFmtId="183" fontId="81" fillId="0" borderId="16" xfId="0" applyNumberFormat="1" applyFont="1" applyBorder="1" applyAlignment="1">
      <alignment vertical="center"/>
    </xf>
    <xf numFmtId="183" fontId="83" fillId="12" borderId="19" xfId="0" applyNumberFormat="1" applyFont="1" applyFill="1" applyBorder="1" applyAlignment="1">
      <alignment vertical="center"/>
    </xf>
    <xf numFmtId="183" fontId="84" fillId="12" borderId="61" xfId="0" applyNumberFormat="1" applyFont="1" applyFill="1" applyBorder="1" applyAlignment="1">
      <alignment vertical="center"/>
    </xf>
    <xf numFmtId="183" fontId="83" fillId="12" borderId="59" xfId="0" applyNumberFormat="1" applyFont="1" applyFill="1" applyBorder="1" applyAlignment="1">
      <alignment vertical="center"/>
    </xf>
    <xf numFmtId="183" fontId="84" fillId="12" borderId="16" xfId="0" applyNumberFormat="1" applyFont="1" applyFill="1" applyBorder="1" applyAlignment="1">
      <alignment vertical="center"/>
    </xf>
    <xf numFmtId="183" fontId="79" fillId="0" borderId="19" xfId="0" applyNumberFormat="1" applyFont="1" applyBorder="1" applyAlignment="1">
      <alignment vertical="center"/>
    </xf>
    <xf numFmtId="183" fontId="81" fillId="0" borderId="61" xfId="0" applyNumberFormat="1" applyFont="1" applyBorder="1" applyAlignment="1">
      <alignment vertical="center"/>
    </xf>
    <xf numFmtId="183" fontId="83" fillId="12" borderId="62" xfId="0" applyNumberFormat="1" applyFont="1" applyFill="1" applyBorder="1" applyAlignment="1">
      <alignment vertical="center"/>
    </xf>
    <xf numFmtId="183" fontId="79" fillId="0" borderId="62" xfId="0" applyNumberFormat="1" applyFont="1" applyBorder="1" applyAlignment="1">
      <alignment vertical="center"/>
    </xf>
    <xf numFmtId="183" fontId="83" fillId="0" borderId="62" xfId="0" applyNumberFormat="1" applyFont="1" applyBorder="1" applyAlignment="1">
      <alignment vertical="center"/>
    </xf>
    <xf numFmtId="183" fontId="84" fillId="0" borderId="61" xfId="0" applyNumberFormat="1" applyFont="1" applyBorder="1" applyAlignment="1">
      <alignment vertical="center"/>
    </xf>
    <xf numFmtId="183" fontId="83" fillId="15" borderId="62" xfId="0" applyNumberFormat="1" applyFont="1" applyFill="1" applyBorder="1" applyAlignment="1">
      <alignment vertical="center"/>
    </xf>
    <xf numFmtId="183" fontId="84" fillId="15" borderId="61" xfId="0" applyNumberFormat="1" applyFont="1" applyFill="1" applyBorder="1" applyAlignment="1">
      <alignment vertical="center"/>
    </xf>
    <xf numFmtId="183" fontId="83" fillId="13" borderId="62" xfId="0" applyNumberFormat="1" applyFont="1" applyFill="1" applyBorder="1" applyAlignment="1">
      <alignment vertical="center"/>
    </xf>
    <xf numFmtId="183" fontId="84" fillId="13" borderId="61" xfId="0" applyNumberFormat="1" applyFont="1" applyFill="1" applyBorder="1" applyAlignment="1">
      <alignment vertical="center"/>
    </xf>
    <xf numFmtId="183" fontId="85" fillId="0" borderId="61" xfId="0" applyNumberFormat="1" applyFont="1" applyBorder="1" applyAlignment="1">
      <alignment vertical="center"/>
    </xf>
    <xf numFmtId="183" fontId="78" fillId="12" borderId="61" xfId="0" applyNumberFormat="1" applyFont="1" applyFill="1" applyBorder="1" applyAlignment="1">
      <alignment vertical="center"/>
    </xf>
    <xf numFmtId="0" fontId="131" fillId="0" borderId="152" xfId="5" applyNumberFormat="1" applyFont="1" applyBorder="1">
      <alignment vertical="center"/>
    </xf>
    <xf numFmtId="0" fontId="131" fillId="0" borderId="152" xfId="5" applyNumberFormat="1" applyFont="1" applyBorder="1" applyAlignment="1">
      <alignment vertical="center"/>
    </xf>
    <xf numFmtId="41" fontId="134" fillId="0" borderId="57" xfId="6" applyNumberFormat="1" applyFont="1" applyFill="1" applyBorder="1" applyAlignment="1">
      <alignment horizontal="center" vertical="center" wrapText="1"/>
    </xf>
    <xf numFmtId="0" fontId="134" fillId="0" borderId="173" xfId="5" applyNumberFormat="1" applyFont="1" applyFill="1" applyBorder="1" applyAlignment="1">
      <alignment horizontal="center" vertical="center" shrinkToFit="1"/>
    </xf>
    <xf numFmtId="0" fontId="134" fillId="0" borderId="173" xfId="5" applyNumberFormat="1" applyFont="1" applyFill="1" applyBorder="1" applyAlignment="1">
      <alignment horizontal="center" vertical="center"/>
    </xf>
    <xf numFmtId="215" fontId="134" fillId="0" borderId="152" xfId="6" applyNumberFormat="1" applyFont="1" applyFill="1" applyBorder="1" applyAlignment="1">
      <alignment horizontal="right" vertical="center"/>
    </xf>
    <xf numFmtId="49" fontId="134" fillId="0" borderId="173" xfId="5" applyNumberFormat="1" applyFont="1" applyBorder="1" applyAlignment="1">
      <alignment horizontal="left" vertical="center" shrinkToFit="1"/>
    </xf>
    <xf numFmtId="49" fontId="134" fillId="0" borderId="173" xfId="5" applyNumberFormat="1" applyFont="1" applyBorder="1" applyAlignment="1">
      <alignment horizontal="center" vertical="center" shrinkToFit="1"/>
    </xf>
    <xf numFmtId="215" fontId="134" fillId="0" borderId="152" xfId="6" applyNumberFormat="1" applyFont="1" applyBorder="1" applyAlignment="1">
      <alignment horizontal="right" vertical="center" shrinkToFit="1"/>
    </xf>
    <xf numFmtId="49" fontId="134" fillId="0" borderId="174" xfId="5" applyNumberFormat="1" applyFont="1" applyBorder="1" applyAlignment="1">
      <alignment horizontal="center" vertical="center" shrinkToFit="1"/>
    </xf>
    <xf numFmtId="182" fontId="151" fillId="0" borderId="174" xfId="5" applyNumberFormat="1" applyFont="1" applyBorder="1" applyAlignment="1">
      <alignment horizontal="right" vertical="center" shrinkToFit="1"/>
    </xf>
    <xf numFmtId="0" fontId="131" fillId="0" borderId="0" xfId="5" applyNumberFormat="1" applyFont="1" applyBorder="1">
      <alignment vertical="center"/>
    </xf>
    <xf numFmtId="0" fontId="150" fillId="0" borderId="0" xfId="8" applyNumberFormat="1">
      <alignment vertical="center"/>
    </xf>
    <xf numFmtId="0" fontId="134" fillId="10" borderId="56" xfId="5" applyNumberFormat="1" applyFont="1" applyFill="1" applyBorder="1" applyAlignment="1">
      <alignment horizontal="center" vertical="center"/>
    </xf>
    <xf numFmtId="0" fontId="134" fillId="0" borderId="57" xfId="5" applyNumberFormat="1" applyFont="1" applyBorder="1" applyAlignment="1">
      <alignment horizontal="center" vertical="center" wrapText="1" shrinkToFit="1"/>
    </xf>
    <xf numFmtId="0" fontId="134" fillId="10" borderId="109" xfId="5" applyNumberFormat="1" applyFont="1" applyFill="1" applyBorder="1" applyAlignment="1">
      <alignment horizontal="center" vertical="center"/>
    </xf>
    <xf numFmtId="0" fontId="134" fillId="10" borderId="110" xfId="5" applyNumberFormat="1" applyFont="1" applyFill="1" applyBorder="1" applyAlignment="1">
      <alignment horizontal="center" vertical="center"/>
    </xf>
    <xf numFmtId="41" fontId="134" fillId="0" borderId="109" xfId="6" applyNumberFormat="1" applyFont="1" applyFill="1" applyBorder="1" applyAlignment="1">
      <alignment vertical="center"/>
    </xf>
    <xf numFmtId="41" fontId="134" fillId="0" borderId="110" xfId="6" applyNumberFormat="1" applyFont="1" applyFill="1" applyBorder="1" applyAlignment="1">
      <alignment horizontal="center" vertical="center"/>
    </xf>
    <xf numFmtId="0" fontId="134" fillId="0" borderId="57" xfId="5" applyNumberFormat="1" applyFont="1" applyFill="1" applyBorder="1" applyAlignment="1">
      <alignment horizontal="center" vertical="center" wrapText="1" shrinkToFit="1"/>
    </xf>
    <xf numFmtId="0" fontId="154" fillId="0" borderId="152" xfId="5" applyNumberFormat="1" applyFont="1" applyBorder="1">
      <alignment vertical="center"/>
    </xf>
    <xf numFmtId="0" fontId="154" fillId="0" borderId="0" xfId="5" applyNumberFormat="1" applyFont="1" applyBorder="1">
      <alignment vertical="center"/>
    </xf>
    <xf numFmtId="0" fontId="134" fillId="0" borderId="59" xfId="5" applyNumberFormat="1" applyFont="1" applyBorder="1" applyAlignment="1">
      <alignment horizontal="center" vertical="center" wrapText="1"/>
    </xf>
    <xf numFmtId="180" fontId="74" fillId="0" borderId="0" xfId="0" applyNumberFormat="1" applyFont="1" applyAlignment="1">
      <alignment horizontal="center" vertical="center"/>
    </xf>
    <xf numFmtId="180" fontId="77" fillId="0" borderId="54" xfId="0" applyNumberFormat="1" applyFont="1" applyBorder="1" applyAlignment="1">
      <alignment horizontal="left" vertical="center"/>
    </xf>
    <xf numFmtId="180" fontId="41" fillId="12" borderId="55" xfId="0" applyNumberFormat="1" applyFont="1" applyFill="1" applyBorder="1" applyAlignment="1">
      <alignment horizontal="center" vertical="center"/>
    </xf>
    <xf numFmtId="180" fontId="41" fillId="12" borderId="56" xfId="0" applyNumberFormat="1" applyFont="1" applyFill="1" applyBorder="1" applyAlignment="1">
      <alignment horizontal="center" vertical="center"/>
    </xf>
    <xf numFmtId="3" fontId="78" fillId="0" borderId="57" xfId="0" applyNumberFormat="1" applyFont="1" applyFill="1" applyBorder="1" applyAlignment="1">
      <alignment horizontal="center" vertical="center" wrapText="1"/>
    </xf>
    <xf numFmtId="3" fontId="78" fillId="0" borderId="57" xfId="0" applyNumberFormat="1" applyFont="1" applyBorder="1" applyAlignment="1">
      <alignment horizontal="center" vertical="center" wrapText="1"/>
    </xf>
    <xf numFmtId="180" fontId="84" fillId="15" borderId="65" xfId="0" applyNumberFormat="1" applyFont="1" applyFill="1" applyBorder="1" applyAlignment="1">
      <alignment vertical="center"/>
    </xf>
    <xf numFmtId="180" fontId="84" fillId="15" borderId="54" xfId="0" applyNumberFormat="1" applyFont="1" applyFill="1" applyBorder="1" applyAlignment="1">
      <alignment vertical="center"/>
    </xf>
    <xf numFmtId="180" fontId="84" fillId="15" borderId="63" xfId="0" applyNumberFormat="1" applyFont="1" applyFill="1" applyBorder="1" applyAlignment="1">
      <alignment vertical="center"/>
    </xf>
    <xf numFmtId="180" fontId="83" fillId="12" borderId="64" xfId="0" applyNumberFormat="1" applyFont="1" applyFill="1" applyBorder="1" applyAlignment="1">
      <alignment vertical="center"/>
    </xf>
    <xf numFmtId="180" fontId="83" fillId="12" borderId="0" xfId="0" applyNumberFormat="1" applyFont="1" applyFill="1" applyBorder="1" applyAlignment="1">
      <alignment vertical="center"/>
    </xf>
    <xf numFmtId="180" fontId="83" fillId="12" borderId="13" xfId="0" applyNumberFormat="1" applyFont="1" applyFill="1" applyBorder="1" applyAlignment="1">
      <alignment vertical="center"/>
    </xf>
    <xf numFmtId="180" fontId="84" fillId="12" borderId="65" xfId="0" applyNumberFormat="1" applyFont="1" applyFill="1" applyBorder="1" applyAlignment="1">
      <alignment vertical="center"/>
    </xf>
    <xf numFmtId="180" fontId="84" fillId="12" borderId="54" xfId="0" applyNumberFormat="1" applyFont="1" applyFill="1" applyBorder="1" applyAlignment="1">
      <alignment vertical="center"/>
    </xf>
    <xf numFmtId="180" fontId="84" fillId="12" borderId="63" xfId="0" applyNumberFormat="1" applyFont="1" applyFill="1" applyBorder="1" applyAlignment="1">
      <alignment vertical="center"/>
    </xf>
    <xf numFmtId="180" fontId="79" fillId="0" borderId="64" xfId="0" applyNumberFormat="1" applyFont="1" applyBorder="1" applyAlignment="1">
      <alignment vertical="center"/>
    </xf>
    <xf numFmtId="180" fontId="79" fillId="0" borderId="0" xfId="0" applyNumberFormat="1" applyFont="1" applyBorder="1" applyAlignment="1">
      <alignment vertical="center"/>
    </xf>
    <xf numFmtId="180" fontId="79" fillId="0" borderId="13" xfId="0" applyNumberFormat="1" applyFont="1" applyBorder="1" applyAlignment="1">
      <alignment vertical="center"/>
    </xf>
    <xf numFmtId="180" fontId="81" fillId="0" borderId="65" xfId="0" applyNumberFormat="1" applyFont="1" applyBorder="1" applyAlignment="1">
      <alignment vertical="center"/>
    </xf>
    <xf numFmtId="180" fontId="81" fillId="0" borderId="54" xfId="0" applyNumberFormat="1" applyFont="1" applyBorder="1" applyAlignment="1">
      <alignment vertical="center"/>
    </xf>
    <xf numFmtId="180" fontId="81" fillId="0" borderId="63" xfId="0" applyNumberFormat="1" applyFont="1" applyBorder="1" applyAlignment="1">
      <alignment vertical="center"/>
    </xf>
    <xf numFmtId="180" fontId="79" fillId="0" borderId="66" xfId="0" applyNumberFormat="1" applyFont="1" applyBorder="1" applyAlignment="1">
      <alignment vertical="center"/>
    </xf>
    <xf numFmtId="180" fontId="79" fillId="0" borderId="60" xfId="0" applyNumberFormat="1" applyFont="1" applyBorder="1" applyAlignment="1">
      <alignment vertical="center"/>
    </xf>
    <xf numFmtId="180" fontId="79" fillId="0" borderId="67" xfId="0" applyNumberFormat="1" applyFont="1" applyBorder="1" applyAlignment="1">
      <alignment vertical="center"/>
    </xf>
    <xf numFmtId="180" fontId="83" fillId="15" borderId="64" xfId="0" applyNumberFormat="1" applyFont="1" applyFill="1" applyBorder="1" applyAlignment="1">
      <alignment vertical="center"/>
    </xf>
    <xf numFmtId="180" fontId="83" fillId="15" borderId="0" xfId="0" applyNumberFormat="1" applyFont="1" applyFill="1" applyBorder="1" applyAlignment="1">
      <alignment vertical="center"/>
    </xf>
    <xf numFmtId="180" fontId="83" fillId="15" borderId="13" xfId="0" applyNumberFormat="1" applyFont="1" applyFill="1" applyBorder="1" applyAlignment="1">
      <alignment vertical="center"/>
    </xf>
    <xf numFmtId="180" fontId="85" fillId="0" borderId="65" xfId="0" applyNumberFormat="1" applyFont="1" applyBorder="1" applyAlignment="1">
      <alignment vertical="center"/>
    </xf>
    <xf numFmtId="180" fontId="85" fillId="0" borderId="54" xfId="0" applyNumberFormat="1" applyFont="1" applyBorder="1" applyAlignment="1">
      <alignment vertical="center"/>
    </xf>
    <xf numFmtId="180" fontId="85" fillId="0" borderId="63" xfId="0" applyNumberFormat="1" applyFont="1" applyBorder="1" applyAlignment="1">
      <alignment vertical="center"/>
    </xf>
    <xf numFmtId="180" fontId="78" fillId="12" borderId="65" xfId="0" applyNumberFormat="1" applyFont="1" applyFill="1" applyBorder="1" applyAlignment="1">
      <alignment vertical="center"/>
    </xf>
    <xf numFmtId="180" fontId="78" fillId="12" borderId="54" xfId="0" applyNumberFormat="1" applyFont="1" applyFill="1" applyBorder="1" applyAlignment="1">
      <alignment vertical="center"/>
    </xf>
    <xf numFmtId="180" fontId="78" fillId="12" borderId="63" xfId="0" applyNumberFormat="1" applyFont="1" applyFill="1" applyBorder="1" applyAlignment="1">
      <alignment vertical="center"/>
    </xf>
    <xf numFmtId="180" fontId="83" fillId="13" borderId="64" xfId="0" applyNumberFormat="1" applyFont="1" applyFill="1" applyBorder="1" applyAlignment="1">
      <alignment vertical="center"/>
    </xf>
    <xf numFmtId="180" fontId="83" fillId="13" borderId="0" xfId="0" applyNumberFormat="1" applyFont="1" applyFill="1" applyBorder="1" applyAlignment="1">
      <alignment vertical="center"/>
    </xf>
    <xf numFmtId="180" fontId="83" fillId="13" borderId="13" xfId="0" applyNumberFormat="1" applyFont="1" applyFill="1" applyBorder="1" applyAlignment="1">
      <alignment vertical="center"/>
    </xf>
    <xf numFmtId="180" fontId="84" fillId="13" borderId="65" xfId="0" applyNumberFormat="1" applyFont="1" applyFill="1" applyBorder="1" applyAlignment="1">
      <alignment vertical="center"/>
    </xf>
    <xf numFmtId="180" fontId="84" fillId="13" borderId="54" xfId="0" applyNumberFormat="1" applyFont="1" applyFill="1" applyBorder="1" applyAlignment="1">
      <alignment vertical="center"/>
    </xf>
    <xf numFmtId="180" fontId="84" fillId="13" borderId="63" xfId="0" applyNumberFormat="1" applyFont="1" applyFill="1" applyBorder="1" applyAlignment="1">
      <alignment vertical="center"/>
    </xf>
    <xf numFmtId="177" fontId="8" fillId="5" borderId="59" xfId="0" applyNumberFormat="1" applyFont="1" applyFill="1" applyBorder="1" applyAlignment="1">
      <alignment horizontal="center" vertical="center" shrinkToFit="1"/>
    </xf>
    <xf numFmtId="177" fontId="13" fillId="5" borderId="61" xfId="0" applyNumberFormat="1" applyFont="1" applyFill="1" applyBorder="1" applyAlignment="1">
      <alignment horizontal="center" vertical="center" shrinkToFit="1"/>
    </xf>
    <xf numFmtId="0" fontId="13" fillId="5" borderId="55" xfId="0" applyFont="1" applyFill="1" applyBorder="1" applyAlignment="1">
      <alignment horizontal="center" vertical="center" shrinkToFit="1"/>
    </xf>
    <xf numFmtId="0" fontId="13" fillId="5" borderId="56" xfId="0" applyFont="1" applyFill="1" applyBorder="1" applyAlignment="1">
      <alignment horizontal="center" vertical="center" shrinkToFit="1"/>
    </xf>
    <xf numFmtId="0" fontId="13" fillId="5" borderId="58" xfId="0" applyFont="1" applyFill="1" applyBorder="1" applyAlignment="1">
      <alignment horizontal="center" vertical="center" shrinkToFit="1"/>
    </xf>
    <xf numFmtId="177" fontId="13" fillId="5" borderId="59" xfId="0" applyNumberFormat="1" applyFont="1" applyFill="1" applyBorder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180" fontId="86" fillId="0" borderId="54" xfId="0" applyNumberFormat="1" applyFont="1" applyBorder="1" applyAlignment="1">
      <alignment horizontal="left" vertical="center"/>
    </xf>
    <xf numFmtId="177" fontId="13" fillId="5" borderId="59" xfId="0" applyNumberFormat="1" applyFont="1" applyFill="1" applyBorder="1" applyAlignment="1">
      <alignment vertical="center" shrinkToFit="1"/>
    </xf>
    <xf numFmtId="177" fontId="13" fillId="5" borderId="61" xfId="0" applyNumberFormat="1" applyFont="1" applyFill="1" applyBorder="1" applyAlignment="1">
      <alignment vertical="center" shrinkToFit="1"/>
    </xf>
    <xf numFmtId="180" fontId="96" fillId="0" borderId="0" xfId="0" applyNumberFormat="1" applyFont="1" applyAlignment="1">
      <alignment horizontal="center" vertical="center"/>
    </xf>
    <xf numFmtId="180" fontId="97" fillId="0" borderId="54" xfId="0" applyNumberFormat="1" applyFont="1" applyBorder="1" applyAlignment="1">
      <alignment horizontal="left" vertical="center"/>
    </xf>
    <xf numFmtId="180" fontId="78" fillId="12" borderId="55" xfId="0" applyNumberFormat="1" applyFont="1" applyFill="1" applyBorder="1" applyAlignment="1">
      <alignment horizontal="center" vertical="center"/>
    </xf>
    <xf numFmtId="180" fontId="78" fillId="12" borderId="58" xfId="0" applyNumberFormat="1" applyFont="1" applyFill="1" applyBorder="1" applyAlignment="1">
      <alignment horizontal="center" vertical="center"/>
    </xf>
    <xf numFmtId="180" fontId="78" fillId="0" borderId="57" xfId="0" applyNumberFormat="1" applyFont="1" applyFill="1" applyBorder="1" applyAlignment="1">
      <alignment horizontal="center" vertical="center" wrapText="1"/>
    </xf>
    <xf numFmtId="180" fontId="94" fillId="0" borderId="0" xfId="0" applyNumberFormat="1" applyFont="1" applyBorder="1" applyAlignment="1">
      <alignment horizontal="center" vertical="center" shrinkToFit="1"/>
    </xf>
    <xf numFmtId="180" fontId="28" fillId="0" borderId="0" xfId="0" applyNumberFormat="1" applyFont="1" applyAlignment="1">
      <alignment horizontal="center" vertical="center" shrinkToFit="1"/>
    </xf>
    <xf numFmtId="180" fontId="78" fillId="15" borderId="65" xfId="0" applyNumberFormat="1" applyFont="1" applyFill="1" applyBorder="1" applyAlignment="1">
      <alignment vertical="center"/>
    </xf>
    <xf numFmtId="180" fontId="78" fillId="15" borderId="54" xfId="0" applyNumberFormat="1" applyFont="1" applyFill="1" applyBorder="1" applyAlignment="1">
      <alignment vertical="center"/>
    </xf>
    <xf numFmtId="180" fontId="87" fillId="0" borderId="54" xfId="0" applyNumberFormat="1" applyFont="1" applyBorder="1" applyAlignment="1">
      <alignment horizontal="left" vertical="center"/>
    </xf>
    <xf numFmtId="177" fontId="8" fillId="5" borderId="59" xfId="0" applyNumberFormat="1" applyFont="1" applyFill="1" applyBorder="1" applyAlignment="1">
      <alignment horizontal="center" vertical="center" wrapText="1" shrinkToFit="1"/>
    </xf>
    <xf numFmtId="180" fontId="78" fillId="12" borderId="56" xfId="0" applyNumberFormat="1" applyFont="1" applyFill="1" applyBorder="1" applyAlignment="1">
      <alignment horizontal="center" vertical="center"/>
    </xf>
    <xf numFmtId="177" fontId="8" fillId="5" borderId="61" xfId="0" applyNumberFormat="1" applyFont="1" applyFill="1" applyBorder="1" applyAlignment="1">
      <alignment horizontal="center" vertical="center" wrapText="1" shrinkToFit="1"/>
    </xf>
    <xf numFmtId="0" fontId="161" fillId="0" borderId="0" xfId="5" applyNumberFormat="1" applyFont="1" applyAlignment="1">
      <alignment horizontal="center" vertical="center"/>
    </xf>
    <xf numFmtId="0" fontId="156" fillId="0" borderId="152" xfId="5" applyNumberFormat="1" applyFont="1" applyBorder="1" applyAlignment="1">
      <alignment horizontal="center" vertical="center"/>
    </xf>
    <xf numFmtId="0" fontId="161" fillId="0" borderId="0" xfId="5" applyNumberFormat="1" applyFont="1" applyBorder="1" applyAlignment="1">
      <alignment horizontal="center" vertical="center"/>
    </xf>
    <xf numFmtId="0" fontId="134" fillId="10" borderId="59" xfId="5" applyNumberFormat="1" applyFont="1" applyFill="1" applyBorder="1" applyAlignment="1">
      <alignment horizontal="center" vertical="center"/>
    </xf>
    <xf numFmtId="0" fontId="134" fillId="10" borderId="173" xfId="5" applyNumberFormat="1" applyFont="1" applyFill="1" applyBorder="1" applyAlignment="1">
      <alignment horizontal="center" vertical="center"/>
    </xf>
    <xf numFmtId="0" fontId="134" fillId="10" borderId="55" xfId="5" applyNumberFormat="1" applyFont="1" applyFill="1" applyBorder="1" applyAlignment="1">
      <alignment horizontal="center" vertical="center"/>
    </xf>
    <xf numFmtId="0" fontId="134" fillId="10" borderId="58" xfId="5" applyNumberFormat="1" applyFont="1" applyFill="1" applyBorder="1" applyAlignment="1">
      <alignment horizontal="center" vertical="center"/>
    </xf>
    <xf numFmtId="0" fontId="134" fillId="10" borderId="56" xfId="5" applyNumberFormat="1" applyFont="1" applyFill="1" applyBorder="1" applyAlignment="1">
      <alignment horizontal="center" vertical="center"/>
    </xf>
    <xf numFmtId="0" fontId="134" fillId="10" borderId="59" xfId="5" applyNumberFormat="1" applyFont="1" applyFill="1" applyBorder="1" applyAlignment="1">
      <alignment horizontal="center" vertical="center" wrapText="1"/>
    </xf>
    <xf numFmtId="0" fontId="134" fillId="0" borderId="59" xfId="5" applyNumberFormat="1" applyFont="1" applyBorder="1" applyAlignment="1">
      <alignment horizontal="center" vertical="center" wrapText="1"/>
    </xf>
    <xf numFmtId="0" fontId="134" fillId="0" borderId="62" xfId="5" applyNumberFormat="1" applyFont="1" applyBorder="1" applyAlignment="1">
      <alignment horizontal="center" vertical="center" wrapText="1"/>
    </xf>
    <xf numFmtId="0" fontId="134" fillId="10" borderId="57" xfId="5" applyNumberFormat="1" applyFont="1" applyFill="1" applyBorder="1" applyAlignment="1">
      <alignment horizontal="center" vertical="center"/>
    </xf>
    <xf numFmtId="0" fontId="134" fillId="10" borderId="73" xfId="5" applyNumberFormat="1" applyFont="1" applyFill="1" applyBorder="1" applyAlignment="1">
      <alignment horizontal="center" vertical="center"/>
    </xf>
    <xf numFmtId="0" fontId="134" fillId="10" borderId="75" xfId="5" applyNumberFormat="1" applyFont="1" applyFill="1" applyBorder="1" applyAlignment="1">
      <alignment horizontal="center" vertical="center"/>
    </xf>
    <xf numFmtId="41" fontId="134" fillId="0" borderId="201" xfId="6" applyNumberFormat="1" applyFont="1" applyFill="1" applyBorder="1" applyAlignment="1">
      <alignment horizontal="center" vertical="center"/>
    </xf>
    <xf numFmtId="41" fontId="134" fillId="0" borderId="202" xfId="6" applyNumberFormat="1" applyFont="1" applyFill="1" applyBorder="1" applyAlignment="1">
      <alignment horizontal="center" vertical="center"/>
    </xf>
    <xf numFmtId="41" fontId="134" fillId="0" borderId="58" xfId="6" applyNumberFormat="1" applyFont="1" applyFill="1" applyBorder="1" applyAlignment="1">
      <alignment horizontal="center" vertical="center"/>
    </xf>
    <xf numFmtId="41" fontId="134" fillId="0" borderId="56" xfId="6" applyNumberFormat="1" applyFont="1" applyFill="1" applyBorder="1" applyAlignment="1">
      <alignment horizontal="center" vertical="center"/>
    </xf>
    <xf numFmtId="41" fontId="134" fillId="0" borderId="200" xfId="6" applyNumberFormat="1" applyFont="1" applyFill="1" applyBorder="1" applyAlignment="1">
      <alignment horizontal="center" vertical="center"/>
    </xf>
    <xf numFmtId="41" fontId="134" fillId="0" borderId="111" xfId="6" applyNumberFormat="1" applyFont="1" applyFill="1" applyBorder="1" applyAlignment="1">
      <alignment horizontal="center" vertical="center"/>
    </xf>
    <xf numFmtId="0" fontId="157" fillId="0" borderId="0" xfId="8" applyNumberFormat="1" applyFont="1" applyAlignment="1">
      <alignment horizontal="center" vertical="center"/>
    </xf>
    <xf numFmtId="0" fontId="160" fillId="0" borderId="0" xfId="8" applyNumberFormat="1" applyFont="1" applyAlignment="1">
      <alignment horizontal="center" vertical="center"/>
    </xf>
    <xf numFmtId="41" fontId="8" fillId="5" borderId="6" xfId="0" applyNumberFormat="1" applyFont="1" applyFill="1" applyBorder="1" applyAlignment="1">
      <alignment horizontal="center" vertical="center" shrinkToFit="1"/>
    </xf>
    <xf numFmtId="41" fontId="13" fillId="5" borderId="4" xfId="0" applyNumberFormat="1" applyFont="1" applyFill="1" applyBorder="1" applyAlignment="1">
      <alignment horizontal="center" vertical="center" shrinkToFit="1"/>
    </xf>
    <xf numFmtId="177" fontId="13" fillId="5" borderId="6" xfId="0" applyNumberFormat="1" applyFont="1" applyFill="1" applyBorder="1" applyAlignment="1">
      <alignment horizontal="center" vertical="center" shrinkToFit="1"/>
    </xf>
    <xf numFmtId="177" fontId="13" fillId="5" borderId="4" xfId="0" applyNumberFormat="1" applyFont="1" applyFill="1" applyBorder="1" applyAlignment="1">
      <alignment horizontal="center" vertical="center" shrinkToFit="1"/>
    </xf>
    <xf numFmtId="49" fontId="37" fillId="0" borderId="0" xfId="0" applyNumberFormat="1" applyFont="1" applyAlignment="1">
      <alignment horizontal="center" vertical="center" shrinkToFit="1"/>
    </xf>
    <xf numFmtId="41" fontId="13" fillId="5" borderId="6" xfId="0" applyNumberFormat="1" applyFont="1" applyFill="1" applyBorder="1" applyAlignment="1">
      <alignment horizontal="center" vertical="center" shrinkToFit="1"/>
    </xf>
    <xf numFmtId="41" fontId="13" fillId="5" borderId="2" xfId="0" applyNumberFormat="1" applyFont="1" applyFill="1" applyBorder="1" applyAlignment="1">
      <alignment horizontal="center" vertical="center" shrinkToFit="1"/>
    </xf>
    <xf numFmtId="41" fontId="13" fillId="5" borderId="8" xfId="0" applyNumberFormat="1" applyFont="1" applyFill="1" applyBorder="1" applyAlignment="1">
      <alignment horizontal="center" vertical="center" shrinkToFit="1"/>
    </xf>
    <xf numFmtId="41" fontId="13" fillId="5" borderId="11" xfId="0" applyNumberFormat="1" applyFont="1" applyFill="1" applyBorder="1" applyAlignment="1">
      <alignment horizontal="center" vertical="center" shrinkToFit="1"/>
    </xf>
    <xf numFmtId="0" fontId="33" fillId="5" borderId="55" xfId="0" applyFont="1" applyFill="1" applyBorder="1" applyAlignment="1">
      <alignment horizontal="center" vertical="center" shrinkToFit="1"/>
    </xf>
    <xf numFmtId="0" fontId="33" fillId="5" borderId="58" xfId="0" applyFont="1" applyFill="1" applyBorder="1" applyAlignment="1">
      <alignment horizontal="center" vertical="center" shrinkToFit="1"/>
    </xf>
    <xf numFmtId="0" fontId="33" fillId="5" borderId="56" xfId="0" applyFont="1" applyFill="1" applyBorder="1" applyAlignment="1">
      <alignment horizontal="center" vertical="center" shrinkToFit="1"/>
    </xf>
    <xf numFmtId="177" fontId="10" fillId="5" borderId="59" xfId="0" applyNumberFormat="1" applyFont="1" applyFill="1" applyBorder="1" applyAlignment="1">
      <alignment horizontal="center" vertical="center" wrapText="1"/>
    </xf>
    <xf numFmtId="177" fontId="10" fillId="5" borderId="6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77" fontId="10" fillId="5" borderId="59" xfId="0" applyNumberFormat="1" applyFont="1" applyFill="1" applyBorder="1" applyAlignment="1">
      <alignment horizontal="center" vertical="center"/>
    </xf>
    <xf numFmtId="177" fontId="10" fillId="5" borderId="61" xfId="0" applyNumberFormat="1" applyFont="1" applyFill="1" applyBorder="1" applyAlignment="1">
      <alignment horizontal="center" vertical="center"/>
    </xf>
    <xf numFmtId="41" fontId="10" fillId="5" borderId="59" xfId="0" applyNumberFormat="1" applyFont="1" applyFill="1" applyBorder="1" applyAlignment="1">
      <alignment horizontal="center" vertical="center"/>
    </xf>
    <xf numFmtId="41" fontId="10" fillId="5" borderId="61" xfId="0" applyNumberFormat="1" applyFont="1" applyFill="1" applyBorder="1" applyAlignment="1">
      <alignment horizontal="center" vertical="center"/>
    </xf>
    <xf numFmtId="177" fontId="10" fillId="5" borderId="55" xfId="0" applyNumberFormat="1" applyFont="1" applyFill="1" applyBorder="1" applyAlignment="1">
      <alignment horizontal="center" vertical="center"/>
    </xf>
    <xf numFmtId="177" fontId="10" fillId="5" borderId="58" xfId="0" applyNumberFormat="1" applyFont="1" applyFill="1" applyBorder="1" applyAlignment="1">
      <alignment horizontal="center" vertical="center"/>
    </xf>
    <xf numFmtId="177" fontId="10" fillId="5" borderId="56" xfId="0" applyNumberFormat="1" applyFont="1" applyFill="1" applyBorder="1" applyAlignment="1">
      <alignment horizontal="center" vertical="center"/>
    </xf>
    <xf numFmtId="41" fontId="10" fillId="5" borderId="2" xfId="0" applyNumberFormat="1" applyFont="1" applyFill="1" applyBorder="1" applyAlignment="1">
      <alignment horizontal="center" vertical="center" shrinkToFit="1"/>
    </xf>
    <xf numFmtId="41" fontId="10" fillId="5" borderId="11" xfId="0" applyNumberFormat="1" applyFont="1" applyFill="1" applyBorder="1" applyAlignment="1">
      <alignment horizontal="center" vertical="center" shrinkToFit="1"/>
    </xf>
    <xf numFmtId="41" fontId="10" fillId="5" borderId="8" xfId="0" applyNumberFormat="1" applyFont="1" applyFill="1" applyBorder="1" applyAlignment="1">
      <alignment horizontal="center" vertical="center" shrinkToFit="1"/>
    </xf>
    <xf numFmtId="41" fontId="10" fillId="5" borderId="6" xfId="0" applyNumberFormat="1" applyFont="1" applyFill="1" applyBorder="1" applyAlignment="1">
      <alignment horizontal="center" vertical="center" shrinkToFit="1"/>
    </xf>
    <xf numFmtId="41" fontId="10" fillId="5" borderId="4" xfId="0" applyNumberFormat="1" applyFont="1" applyFill="1" applyBorder="1" applyAlignment="1">
      <alignment horizontal="center" vertical="center" shrinkToFit="1"/>
    </xf>
    <xf numFmtId="49" fontId="21" fillId="0" borderId="0" xfId="0" applyNumberFormat="1" applyFont="1" applyAlignment="1">
      <alignment horizontal="center" vertical="center" shrinkToFit="1"/>
    </xf>
    <xf numFmtId="177" fontId="10" fillId="5" borderId="6" xfId="0" applyNumberFormat="1" applyFont="1" applyFill="1" applyBorder="1" applyAlignment="1">
      <alignment horizontal="center" vertical="center" shrinkToFit="1"/>
    </xf>
    <xf numFmtId="177" fontId="10" fillId="5" borderId="4" xfId="0" applyNumberFormat="1" applyFont="1" applyFill="1" applyBorder="1" applyAlignment="1">
      <alignment horizontal="center" vertical="center" shrinkToFit="1"/>
    </xf>
    <xf numFmtId="41" fontId="4" fillId="5" borderId="6" xfId="0" applyNumberFormat="1" applyFont="1" applyFill="1" applyBorder="1" applyAlignment="1">
      <alignment horizontal="center" vertical="center" shrinkToFit="1"/>
    </xf>
    <xf numFmtId="0" fontId="38" fillId="0" borderId="0" xfId="0" applyFont="1" applyAlignment="1">
      <alignment horizontal="left" vertical="center" shrinkToFit="1"/>
    </xf>
    <xf numFmtId="0" fontId="69" fillId="0" borderId="0" xfId="0" applyFont="1" applyAlignment="1">
      <alignment horizontal="left" vertical="center" shrinkToFit="1"/>
    </xf>
    <xf numFmtId="0" fontId="56" fillId="0" borderId="0" xfId="0" applyFont="1" applyAlignment="1">
      <alignment horizontal="center" vertical="center"/>
    </xf>
    <xf numFmtId="49" fontId="72" fillId="0" borderId="0" xfId="0" applyNumberFormat="1" applyFont="1" applyAlignment="1">
      <alignment horizontal="center" vertical="center" shrinkToFit="1"/>
    </xf>
    <xf numFmtId="0" fontId="73" fillId="0" borderId="0" xfId="0" applyFont="1" applyAlignment="1">
      <alignment vertical="center"/>
    </xf>
    <xf numFmtId="49" fontId="64" fillId="0" borderId="2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vertical="center"/>
    </xf>
    <xf numFmtId="49" fontId="64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vertical="center"/>
    </xf>
    <xf numFmtId="194" fontId="44" fillId="0" borderId="12" xfId="0" applyNumberFormat="1" applyFont="1" applyBorder="1" applyAlignment="1">
      <alignment horizontal="center" vertical="center"/>
    </xf>
    <xf numFmtId="194" fontId="44" fillId="0" borderId="0" xfId="0" applyNumberFormat="1" applyFont="1" applyBorder="1" applyAlignment="1">
      <alignment horizontal="center" vertical="center"/>
    </xf>
    <xf numFmtId="194" fontId="44" fillId="0" borderId="13" xfId="0" applyNumberFormat="1" applyFont="1" applyBorder="1" applyAlignment="1">
      <alignment horizontal="center" vertical="center"/>
    </xf>
    <xf numFmtId="194" fontId="44" fillId="0" borderId="21" xfId="0" applyNumberFormat="1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43" fontId="44" fillId="0" borderId="17" xfId="0" applyNumberFormat="1" applyFont="1" applyBorder="1" applyAlignment="1">
      <alignment horizontal="center" vertical="center"/>
    </xf>
    <xf numFmtId="0" fontId="54" fillId="0" borderId="3" xfId="0" applyFont="1" applyBorder="1" applyAlignment="1">
      <alignment horizontal="center" vertical="center"/>
    </xf>
    <xf numFmtId="0" fontId="54" fillId="0" borderId="7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194" fontId="54" fillId="0" borderId="3" xfId="0" applyNumberFormat="1" applyFont="1" applyBorder="1" applyAlignment="1">
      <alignment horizontal="center" vertical="center"/>
    </xf>
    <xf numFmtId="194" fontId="54" fillId="0" borderId="7" xfId="0" applyNumberFormat="1" applyFont="1" applyBorder="1" applyAlignment="1">
      <alignment horizontal="center" vertical="center"/>
    </xf>
    <xf numFmtId="194" fontId="54" fillId="0" borderId="5" xfId="0" applyNumberFormat="1" applyFont="1" applyBorder="1" applyAlignment="1">
      <alignment horizontal="center" vertical="center"/>
    </xf>
    <xf numFmtId="41" fontId="54" fillId="0" borderId="7" xfId="0" applyNumberFormat="1" applyFont="1" applyBorder="1" applyAlignment="1">
      <alignment horizontal="center" vertical="center"/>
    </xf>
    <xf numFmtId="41" fontId="54" fillId="0" borderId="5" xfId="0" applyNumberFormat="1" applyFont="1" applyBorder="1" applyAlignment="1">
      <alignment horizontal="center" vertical="center"/>
    </xf>
    <xf numFmtId="41" fontId="44" fillId="0" borderId="0" xfId="0" applyNumberFormat="1" applyFont="1" applyFill="1" applyBorder="1" applyAlignment="1">
      <alignment horizontal="center" vertical="center"/>
    </xf>
    <xf numFmtId="194" fontId="44" fillId="0" borderId="0" xfId="0" applyNumberFormat="1" applyFont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194" fontId="53" fillId="0" borderId="0" xfId="0" applyNumberFormat="1" applyFont="1" applyBorder="1" applyAlignment="1">
      <alignment horizontal="center" vertical="center"/>
    </xf>
    <xf numFmtId="0" fontId="44" fillId="0" borderId="0" xfId="0" applyFont="1" applyBorder="1" applyAlignment="1">
      <alignment horizontal="left" vertical="center"/>
    </xf>
    <xf numFmtId="41" fontId="53" fillId="0" borderId="12" xfId="0" applyNumberFormat="1" applyFont="1" applyBorder="1" applyAlignment="1">
      <alignment horizontal="center" vertical="center"/>
    </xf>
    <xf numFmtId="41" fontId="53" fillId="0" borderId="0" xfId="0" applyNumberFormat="1" applyFont="1" applyBorder="1" applyAlignment="1">
      <alignment horizontal="center" vertical="center"/>
    </xf>
    <xf numFmtId="41" fontId="53" fillId="0" borderId="13" xfId="0" applyNumberFormat="1" applyFont="1" applyBorder="1" applyAlignment="1">
      <alignment horizontal="center" vertical="center"/>
    </xf>
    <xf numFmtId="0" fontId="53" fillId="0" borderId="66" xfId="0" applyFont="1" applyBorder="1" applyAlignment="1">
      <alignment horizontal="left" vertical="center"/>
    </xf>
    <xf numFmtId="0" fontId="53" fillId="0" borderId="60" xfId="0" applyFont="1" applyBorder="1" applyAlignment="1">
      <alignment horizontal="left" vertical="center"/>
    </xf>
    <xf numFmtId="0" fontId="53" fillId="0" borderId="67" xfId="0" applyFont="1" applyBorder="1" applyAlignment="1">
      <alignment horizontal="left" vertical="center"/>
    </xf>
    <xf numFmtId="194" fontId="53" fillId="0" borderId="15" xfId="0" applyNumberFormat="1" applyFont="1" applyBorder="1" applyAlignment="1">
      <alignment horizontal="center" vertical="center"/>
    </xf>
    <xf numFmtId="194" fontId="53" fillId="0" borderId="14" xfId="0" applyNumberFormat="1" applyFont="1" applyBorder="1" applyAlignment="1">
      <alignment horizontal="center" vertical="center"/>
    </xf>
    <xf numFmtId="194" fontId="53" fillId="0" borderId="10" xfId="0" applyNumberFormat="1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53" fillId="0" borderId="64" xfId="0" applyFont="1" applyBorder="1" applyAlignment="1">
      <alignment horizontal="left" vertical="center"/>
    </xf>
    <xf numFmtId="0" fontId="53" fillId="0" borderId="0" xfId="0" applyFont="1" applyBorder="1" applyAlignment="1">
      <alignment horizontal="left" vertical="center"/>
    </xf>
    <xf numFmtId="0" fontId="53" fillId="0" borderId="13" xfId="0" applyFont="1" applyBorder="1" applyAlignment="1">
      <alignment horizontal="left" vertical="center"/>
    </xf>
    <xf numFmtId="0" fontId="44" fillId="0" borderId="64" xfId="0" applyFont="1" applyBorder="1" applyAlignment="1">
      <alignment horizontal="center" vertical="center"/>
    </xf>
    <xf numFmtId="2" fontId="44" fillId="0" borderId="0" xfId="0" applyNumberFormat="1" applyFont="1" applyBorder="1" applyAlignment="1">
      <alignment horizontal="center" vertical="center"/>
    </xf>
    <xf numFmtId="0" fontId="41" fillId="15" borderId="2" xfId="0" applyFont="1" applyFill="1" applyBorder="1" applyAlignment="1">
      <alignment horizontal="center" vertical="center"/>
    </xf>
    <xf numFmtId="0" fontId="41" fillId="15" borderId="11" xfId="0" applyFont="1" applyFill="1" applyBorder="1" applyAlignment="1">
      <alignment horizontal="center" vertical="center"/>
    </xf>
    <xf numFmtId="0" fontId="41" fillId="15" borderId="8" xfId="0" applyFont="1" applyFill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41" fontId="50" fillId="0" borderId="57" xfId="0" quotePrefix="1" applyNumberFormat="1" applyFont="1" applyBorder="1" applyAlignment="1">
      <alignment horizontal="center" vertical="center"/>
    </xf>
    <xf numFmtId="41" fontId="50" fillId="0" borderId="57" xfId="0" applyNumberFormat="1" applyFont="1" applyBorder="1" applyAlignment="1">
      <alignment horizontal="center" vertical="center"/>
    </xf>
    <xf numFmtId="3" fontId="50" fillId="0" borderId="48" xfId="0" applyNumberFormat="1" applyFont="1" applyBorder="1" applyAlignment="1">
      <alignment horizontal="center" vertical="center" wrapText="1"/>
    </xf>
    <xf numFmtId="3" fontId="50" fillId="0" borderId="53" xfId="0" applyNumberFormat="1" applyFont="1" applyBorder="1" applyAlignment="1">
      <alignment horizontal="center" vertical="center"/>
    </xf>
    <xf numFmtId="41" fontId="49" fillId="0" borderId="1" xfId="0" applyNumberFormat="1" applyFont="1" applyBorder="1" applyAlignment="1">
      <alignment horizontal="center" vertical="center" shrinkToFit="1"/>
    </xf>
    <xf numFmtId="41" fontId="50" fillId="0" borderId="1" xfId="0" applyNumberFormat="1" applyFont="1" applyBorder="1" applyAlignment="1">
      <alignment horizontal="center" vertical="center"/>
    </xf>
    <xf numFmtId="41" fontId="50" fillId="0" borderId="1" xfId="0" quotePrefix="1" applyNumberFormat="1" applyFont="1" applyBorder="1" applyAlignment="1">
      <alignment horizontal="center" vertical="center"/>
    </xf>
    <xf numFmtId="41" fontId="50" fillId="0" borderId="52" xfId="0" quotePrefix="1" applyNumberFormat="1" applyFont="1" applyBorder="1" applyAlignment="1">
      <alignment horizontal="center" vertical="center"/>
    </xf>
    <xf numFmtId="41" fontId="50" fillId="0" borderId="52" xfId="0" applyNumberFormat="1" applyFont="1" applyBorder="1" applyAlignment="1">
      <alignment horizontal="center" vertical="center"/>
    </xf>
    <xf numFmtId="3" fontId="50" fillId="0" borderId="47" xfId="0" applyNumberFormat="1" applyFont="1" applyBorder="1" applyAlignment="1">
      <alignment horizontal="center" vertical="center"/>
    </xf>
    <xf numFmtId="3" fontId="50" fillId="0" borderId="51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52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/>
    </xf>
    <xf numFmtId="41" fontId="50" fillId="0" borderId="4" xfId="0" applyNumberFormat="1" applyFont="1" applyBorder="1" applyAlignment="1">
      <alignment horizontal="center" vertical="center"/>
    </xf>
    <xf numFmtId="41" fontId="50" fillId="0" borderId="4" xfId="0" quotePrefix="1" applyNumberFormat="1" applyFont="1" applyBorder="1" applyAlignment="1">
      <alignment horizontal="center" vertical="center"/>
    </xf>
    <xf numFmtId="3" fontId="50" fillId="0" borderId="68" xfId="0" applyNumberFormat="1" applyFont="1" applyBorder="1" applyAlignment="1">
      <alignment horizontal="center" vertical="center"/>
    </xf>
    <xf numFmtId="3" fontId="50" fillId="0" borderId="4" xfId="0" applyNumberFormat="1" applyFont="1" applyBorder="1" applyAlignment="1">
      <alignment horizontal="center" vertical="center" wrapText="1"/>
    </xf>
    <xf numFmtId="3" fontId="50" fillId="0" borderId="4" xfId="0" applyNumberFormat="1" applyFont="1" applyBorder="1" applyAlignment="1">
      <alignment horizontal="center" vertical="center"/>
    </xf>
    <xf numFmtId="41" fontId="49" fillId="0" borderId="4" xfId="0" applyNumberFormat="1" applyFont="1" applyBorder="1" applyAlignment="1">
      <alignment horizontal="center" vertical="center"/>
    </xf>
    <xf numFmtId="41" fontId="49" fillId="0" borderId="1" xfId="0" applyNumberFormat="1" applyFont="1" applyBorder="1" applyAlignment="1">
      <alignment horizontal="center" vertical="center"/>
    </xf>
    <xf numFmtId="41" fontId="49" fillId="0" borderId="52" xfId="0" applyNumberFormat="1" applyFont="1" applyBorder="1" applyAlignment="1">
      <alignment horizontal="center" vertical="center"/>
    </xf>
    <xf numFmtId="3" fontId="50" fillId="0" borderId="69" xfId="0" applyNumberFormat="1" applyFont="1" applyBorder="1" applyAlignment="1">
      <alignment horizontal="center" vertical="center" wrapText="1"/>
    </xf>
    <xf numFmtId="3" fontId="50" fillId="0" borderId="48" xfId="0" applyNumberFormat="1" applyFont="1" applyBorder="1" applyAlignment="1">
      <alignment horizontal="center" vertical="center"/>
    </xf>
    <xf numFmtId="3" fontId="50" fillId="0" borderId="49" xfId="0" applyNumberFormat="1" applyFont="1" applyBorder="1" applyAlignment="1">
      <alignment horizontal="center" vertical="center" wrapText="1"/>
    </xf>
    <xf numFmtId="3" fontId="50" fillId="0" borderId="50" xfId="0" applyNumberFormat="1" applyFont="1" applyBorder="1" applyAlignment="1">
      <alignment horizontal="center" vertical="center" wrapText="1"/>
    </xf>
    <xf numFmtId="3" fontId="50" fillId="0" borderId="70" xfId="0" applyNumberFormat="1" applyFont="1" applyBorder="1" applyAlignment="1">
      <alignment horizontal="center" vertical="center" wrapText="1"/>
    </xf>
    <xf numFmtId="41" fontId="49" fillId="0" borderId="57" xfId="0" applyNumberFormat="1" applyFont="1" applyBorder="1" applyAlignment="1">
      <alignment horizontal="center" vertical="center" shrinkToFit="1"/>
    </xf>
    <xf numFmtId="3" fontId="50" fillId="0" borderId="57" xfId="0" applyNumberFormat="1" applyFont="1" applyBorder="1" applyAlignment="1">
      <alignment horizontal="center" vertical="center" wrapText="1"/>
    </xf>
    <xf numFmtId="3" fontId="50" fillId="0" borderId="57" xfId="0" applyNumberFormat="1" applyFont="1" applyBorder="1" applyAlignment="1">
      <alignment horizontal="center" vertical="center"/>
    </xf>
    <xf numFmtId="41" fontId="49" fillId="0" borderId="52" xfId="0" applyNumberFormat="1" applyFont="1" applyBorder="1" applyAlignment="1">
      <alignment horizontal="center" vertical="center" shrinkToFit="1"/>
    </xf>
    <xf numFmtId="41" fontId="50" fillId="0" borderId="59" xfId="0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3" fontId="49" fillId="15" borderId="44" xfId="0" applyNumberFormat="1" applyFont="1" applyFill="1" applyBorder="1" applyAlignment="1">
      <alignment horizontal="center" vertical="center"/>
    </xf>
    <xf numFmtId="3" fontId="49" fillId="15" borderId="47" xfId="0" applyNumberFormat="1" applyFont="1" applyFill="1" applyBorder="1" applyAlignment="1">
      <alignment horizontal="center" vertical="center"/>
    </xf>
    <xf numFmtId="3" fontId="49" fillId="15" borderId="45" xfId="0" applyNumberFormat="1" applyFont="1" applyFill="1" applyBorder="1" applyAlignment="1">
      <alignment horizontal="center" vertical="center"/>
    </xf>
    <xf numFmtId="3" fontId="49" fillId="15" borderId="57" xfId="0" applyNumberFormat="1" applyFont="1" applyFill="1" applyBorder="1" applyAlignment="1">
      <alignment horizontal="center" vertical="center"/>
    </xf>
    <xf numFmtId="3" fontId="49" fillId="15" borderId="46" xfId="0" applyNumberFormat="1" applyFont="1" applyFill="1" applyBorder="1" applyAlignment="1">
      <alignment horizontal="center" vertical="center"/>
    </xf>
    <xf numFmtId="3" fontId="49" fillId="15" borderId="48" xfId="0" applyNumberFormat="1" applyFont="1" applyFill="1" applyBorder="1" applyAlignment="1">
      <alignment horizontal="center" vertical="center"/>
    </xf>
    <xf numFmtId="41" fontId="49" fillId="0" borderId="57" xfId="0" applyNumberFormat="1" applyFont="1" applyBorder="1" applyAlignment="1">
      <alignment horizontal="center" vertical="center"/>
    </xf>
    <xf numFmtId="3" fontId="49" fillId="15" borderId="45" xfId="0" applyNumberFormat="1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129" fillId="0" borderId="0" xfId="5" applyNumberFormat="1" applyFont="1" applyAlignment="1">
      <alignment horizontal="center" vertical="center"/>
    </xf>
    <xf numFmtId="0" fontId="133" fillId="0" borderId="137" xfId="5" applyNumberFormat="1" applyFont="1" applyBorder="1" applyAlignment="1">
      <alignment horizontal="center" vertical="center"/>
    </xf>
    <xf numFmtId="0" fontId="134" fillId="0" borderId="59" xfId="5" applyNumberFormat="1" applyFont="1" applyFill="1" applyBorder="1" applyAlignment="1">
      <alignment horizontal="center" vertical="center"/>
    </xf>
    <xf numFmtId="0" fontId="134" fillId="0" borderId="62" xfId="5" applyNumberFormat="1" applyFont="1" applyFill="1" applyBorder="1" applyAlignment="1">
      <alignment horizontal="center" vertical="center"/>
    </xf>
    <xf numFmtId="0" fontId="134" fillId="0" borderId="144" xfId="5" applyNumberFormat="1" applyFont="1" applyFill="1" applyBorder="1" applyAlignment="1">
      <alignment horizontal="center" vertical="center"/>
    </xf>
    <xf numFmtId="0" fontId="129" fillId="0" borderId="0" xfId="5" applyNumberFormat="1" applyFont="1" applyBorder="1" applyAlignment="1">
      <alignment horizontal="center" vertical="center"/>
    </xf>
    <xf numFmtId="0" fontId="134" fillId="10" borderId="61" xfId="5" applyNumberFormat="1" applyFont="1" applyFill="1" applyBorder="1" applyAlignment="1">
      <alignment horizontal="center" vertical="center"/>
    </xf>
    <xf numFmtId="0" fontId="153" fillId="0" borderId="0" xfId="5" applyNumberFormat="1" applyFont="1" applyAlignment="1">
      <alignment horizontal="center" vertical="center"/>
    </xf>
    <xf numFmtId="0" fontId="134" fillId="10" borderId="194" xfId="5" applyNumberFormat="1" applyFont="1" applyFill="1" applyBorder="1" applyAlignment="1">
      <alignment horizontal="center" vertical="center"/>
    </xf>
    <xf numFmtId="0" fontId="134" fillId="10" borderId="195" xfId="5" applyNumberFormat="1" applyFont="1" applyFill="1" applyBorder="1" applyAlignment="1">
      <alignment horizontal="center" vertical="center"/>
    </xf>
    <xf numFmtId="0" fontId="134" fillId="0" borderId="173" xfId="5" applyNumberFormat="1" applyFont="1" applyBorder="1" applyAlignment="1">
      <alignment horizontal="center" vertical="center" wrapText="1"/>
    </xf>
    <xf numFmtId="41" fontId="121" fillId="2" borderId="183" xfId="2" applyNumberFormat="1" applyFont="1" applyFill="1" applyBorder="1" applyAlignment="1">
      <alignment horizontal="center" vertical="center" shrinkToFit="1"/>
    </xf>
    <xf numFmtId="41" fontId="121" fillId="2" borderId="184" xfId="2" applyNumberFormat="1" applyFont="1" applyFill="1" applyBorder="1" applyAlignment="1">
      <alignment horizontal="center" vertical="center" shrinkToFit="1"/>
    </xf>
    <xf numFmtId="41" fontId="121" fillId="2" borderId="191" xfId="2" applyNumberFormat="1" applyFont="1" applyFill="1" applyBorder="1" applyAlignment="1">
      <alignment horizontal="center" vertical="center" shrinkToFit="1"/>
    </xf>
    <xf numFmtId="41" fontId="116" fillId="0" borderId="192" xfId="2" applyNumberFormat="1" applyFont="1" applyFill="1" applyBorder="1" applyAlignment="1">
      <alignment horizontal="center" vertical="center" shrinkToFit="1"/>
    </xf>
    <xf numFmtId="41" fontId="116" fillId="0" borderId="170" xfId="2" applyNumberFormat="1" applyFont="1" applyFill="1" applyBorder="1" applyAlignment="1">
      <alignment horizontal="center" vertical="center" shrinkToFit="1"/>
    </xf>
    <xf numFmtId="41" fontId="116" fillId="0" borderId="193" xfId="2" applyNumberFormat="1" applyFont="1" applyFill="1" applyBorder="1" applyAlignment="1">
      <alignment horizontal="center" vertical="center" shrinkToFit="1"/>
    </xf>
    <xf numFmtId="0" fontId="112" fillId="0" borderId="57" xfId="2" applyFont="1" applyBorder="1" applyAlignment="1">
      <alignment horizontal="center" vertical="center"/>
    </xf>
    <xf numFmtId="215" fontId="119" fillId="0" borderId="59" xfId="3" applyNumberFormat="1" applyFont="1" applyBorder="1" applyAlignment="1">
      <alignment horizontal="center" vertical="center"/>
    </xf>
    <xf numFmtId="215" fontId="119" fillId="0" borderId="62" xfId="3" applyNumberFormat="1" applyFont="1" applyBorder="1" applyAlignment="1">
      <alignment horizontal="center" vertical="center"/>
    </xf>
    <xf numFmtId="215" fontId="119" fillId="0" borderId="61" xfId="3" applyNumberFormat="1" applyFont="1" applyBorder="1" applyAlignment="1">
      <alignment horizontal="center" vertical="center"/>
    </xf>
    <xf numFmtId="41" fontId="119" fillId="0" borderId="126" xfId="2" applyNumberFormat="1" applyFont="1" applyFill="1" applyBorder="1" applyAlignment="1">
      <alignment horizontal="center" vertical="center" shrinkToFit="1"/>
    </xf>
    <xf numFmtId="41" fontId="119" fillId="0" borderId="141" xfId="2" applyNumberFormat="1" applyFont="1" applyFill="1" applyBorder="1" applyAlignment="1">
      <alignment horizontal="center" vertical="center" shrinkToFit="1"/>
    </xf>
    <xf numFmtId="41" fontId="119" fillId="0" borderId="142" xfId="2" applyNumberFormat="1" applyFont="1" applyFill="1" applyBorder="1" applyAlignment="1">
      <alignment horizontal="center" vertical="center" shrinkToFit="1"/>
    </xf>
    <xf numFmtId="0" fontId="112" fillId="0" borderId="57" xfId="2" applyFont="1" applyBorder="1" applyAlignment="1">
      <alignment horizontal="center" vertical="center" wrapText="1"/>
    </xf>
    <xf numFmtId="0" fontId="110" fillId="0" borderId="0" xfId="2" applyFont="1" applyBorder="1" applyAlignment="1">
      <alignment horizontal="center" vertical="center"/>
    </xf>
    <xf numFmtId="0" fontId="113" fillId="0" borderId="44" xfId="2" applyFont="1" applyBorder="1" applyAlignment="1">
      <alignment horizontal="center" vertical="center"/>
    </xf>
    <xf numFmtId="0" fontId="113" fillId="0" borderId="45" xfId="2" applyFont="1" applyBorder="1" applyAlignment="1">
      <alignment horizontal="center" vertical="center"/>
    </xf>
    <xf numFmtId="0" fontId="113" fillId="0" borderId="46" xfId="2" applyFont="1" applyBorder="1" applyAlignment="1">
      <alignment horizontal="center" vertical="center"/>
    </xf>
    <xf numFmtId="0" fontId="113" fillId="0" borderId="82" xfId="2" applyFont="1" applyBorder="1" applyAlignment="1">
      <alignment horizontal="center" vertical="center"/>
    </xf>
    <xf numFmtId="0" fontId="113" fillId="0" borderId="59" xfId="2" applyFont="1" applyBorder="1" applyAlignment="1">
      <alignment horizontal="center" vertical="center"/>
    </xf>
    <xf numFmtId="0" fontId="113" fillId="0" borderId="49" xfId="2" applyFont="1" applyBorder="1" applyAlignment="1">
      <alignment horizontal="center" vertical="center"/>
    </xf>
    <xf numFmtId="0" fontId="114" fillId="15" borderId="71" xfId="2" applyFont="1" applyFill="1" applyBorder="1" applyAlignment="1">
      <alignment horizontal="center" vertical="center"/>
    </xf>
    <xf numFmtId="0" fontId="114" fillId="15" borderId="45" xfId="2" applyFont="1" applyFill="1" applyBorder="1" applyAlignment="1">
      <alignment horizontal="center" vertical="center"/>
    </xf>
    <xf numFmtId="0" fontId="114" fillId="15" borderId="72" xfId="2" applyFont="1" applyFill="1" applyBorder="1" applyAlignment="1">
      <alignment horizontal="center" vertical="center"/>
    </xf>
    <xf numFmtId="0" fontId="115" fillId="15" borderId="73" xfId="2" applyFont="1" applyFill="1" applyBorder="1" applyAlignment="1">
      <alignment horizontal="center" vertical="center"/>
    </xf>
    <xf numFmtId="0" fontId="115" fillId="15" borderId="74" xfId="2" applyFont="1" applyFill="1" applyBorder="1" applyAlignment="1">
      <alignment horizontal="center" vertical="center"/>
    </xf>
    <xf numFmtId="0" fontId="115" fillId="15" borderId="75" xfId="2" applyFont="1" applyFill="1" applyBorder="1" applyAlignment="1">
      <alignment horizontal="center" vertical="center"/>
    </xf>
    <xf numFmtId="0" fontId="115" fillId="15" borderId="76" xfId="2" applyFont="1" applyFill="1" applyBorder="1" applyAlignment="1">
      <alignment horizontal="center" vertical="center"/>
    </xf>
    <xf numFmtId="0" fontId="115" fillId="15" borderId="77" xfId="2" applyFont="1" applyFill="1" applyBorder="1" applyAlignment="1">
      <alignment horizontal="center" vertical="center"/>
    </xf>
    <xf numFmtId="0" fontId="115" fillId="15" borderId="78" xfId="2" applyFont="1" applyFill="1" applyBorder="1" applyAlignment="1">
      <alignment horizontal="center" vertical="center"/>
    </xf>
    <xf numFmtId="0" fontId="114" fillId="15" borderId="79" xfId="2" applyFont="1" applyFill="1" applyBorder="1" applyAlignment="1">
      <alignment horizontal="center" vertical="center"/>
    </xf>
    <xf numFmtId="0" fontId="114" fillId="15" borderId="80" xfId="2" applyFont="1" applyFill="1" applyBorder="1" applyAlignment="1">
      <alignment horizontal="center" vertical="center"/>
    </xf>
    <xf numFmtId="0" fontId="114" fillId="15" borderId="81" xfId="2" applyFont="1" applyFill="1" applyBorder="1" applyAlignment="1">
      <alignment horizontal="center" vertical="center"/>
    </xf>
    <xf numFmtId="0" fontId="158" fillId="0" borderId="0" xfId="2" applyFont="1" applyBorder="1" applyAlignment="1">
      <alignment horizontal="center" vertical="center"/>
    </xf>
    <xf numFmtId="0" fontId="112" fillId="0" borderId="59" xfId="2" applyFont="1" applyBorder="1" applyAlignment="1">
      <alignment horizontal="center" vertical="center"/>
    </xf>
    <xf numFmtId="0" fontId="112" fillId="0" borderId="62" xfId="2" applyFont="1" applyBorder="1" applyAlignment="1">
      <alignment horizontal="center" vertical="center"/>
    </xf>
    <xf numFmtId="0" fontId="112" fillId="0" borderId="61" xfId="2" applyFont="1" applyBorder="1" applyAlignment="1">
      <alignment horizontal="center" vertical="center"/>
    </xf>
    <xf numFmtId="0" fontId="159" fillId="15" borderId="190" xfId="2" applyFont="1" applyFill="1" applyBorder="1" applyAlignment="1">
      <alignment horizontal="center" vertical="center"/>
    </xf>
    <xf numFmtId="0" fontId="159" fillId="15" borderId="79" xfId="2" applyFont="1" applyFill="1" applyBorder="1" applyAlignment="1">
      <alignment horizontal="center" vertical="center"/>
    </xf>
    <xf numFmtId="0" fontId="159" fillId="15" borderId="80" xfId="2" applyFont="1" applyFill="1" applyBorder="1" applyAlignment="1">
      <alignment horizontal="center" vertical="center"/>
    </xf>
    <xf numFmtId="0" fontId="119" fillId="15" borderId="51" xfId="2" applyFont="1" applyFill="1" applyBorder="1" applyAlignment="1">
      <alignment horizontal="center" vertical="center"/>
    </xf>
    <xf numFmtId="0" fontId="119" fillId="15" borderId="52" xfId="2" applyFont="1" applyFill="1" applyBorder="1" applyAlignment="1">
      <alignment horizontal="center" vertical="center"/>
    </xf>
    <xf numFmtId="0" fontId="119" fillId="15" borderId="53" xfId="2" applyFont="1" applyFill="1" applyBorder="1" applyAlignment="1">
      <alignment horizontal="center" vertical="center"/>
    </xf>
    <xf numFmtId="0" fontId="117" fillId="0" borderId="44" xfId="2" applyFont="1" applyBorder="1" applyAlignment="1">
      <alignment horizontal="center" vertical="center" wrapText="1"/>
    </xf>
    <xf numFmtId="0" fontId="117" fillId="0" borderId="47" xfId="2" applyFont="1" applyBorder="1" applyAlignment="1">
      <alignment horizontal="center" vertical="center"/>
    </xf>
    <xf numFmtId="0" fontId="119" fillId="0" borderId="59" xfId="2" applyFont="1" applyBorder="1" applyAlignment="1">
      <alignment horizontal="center" vertical="center"/>
    </xf>
    <xf numFmtId="0" fontId="119" fillId="0" borderId="62" xfId="2" applyFont="1" applyBorder="1" applyAlignment="1">
      <alignment horizontal="center" vertical="center"/>
    </xf>
    <xf numFmtId="0" fontId="119" fillId="0" borderId="61" xfId="2" applyFont="1" applyBorder="1" applyAlignment="1">
      <alignment horizontal="center" vertical="center"/>
    </xf>
    <xf numFmtId="215" fontId="0" fillId="0" borderId="59" xfId="3" applyNumberFormat="1" applyFont="1" applyBorder="1" applyAlignment="1">
      <alignment horizontal="center" vertical="center"/>
    </xf>
    <xf numFmtId="215" fontId="0" fillId="0" borderId="62" xfId="3" applyNumberFormat="1" applyFont="1" applyBorder="1" applyAlignment="1">
      <alignment horizontal="center" vertical="center"/>
    </xf>
    <xf numFmtId="215" fontId="0" fillId="0" borderId="61" xfId="3" applyNumberFormat="1" applyFont="1" applyBorder="1" applyAlignment="1">
      <alignment horizontal="center" vertical="center"/>
    </xf>
    <xf numFmtId="0" fontId="119" fillId="2" borderId="51" xfId="2" applyFont="1" applyFill="1" applyBorder="1" applyAlignment="1">
      <alignment horizontal="center" vertical="center"/>
    </xf>
    <xf numFmtId="0" fontId="119" fillId="2" borderId="52" xfId="2" applyFont="1" applyFill="1" applyBorder="1" applyAlignment="1">
      <alignment horizontal="center" vertical="center"/>
    </xf>
    <xf numFmtId="0" fontId="119" fillId="2" borderId="53" xfId="2" applyFont="1" applyFill="1" applyBorder="1" applyAlignment="1">
      <alignment horizontal="center" vertical="center"/>
    </xf>
    <xf numFmtId="41" fontId="119" fillId="2" borderId="121" xfId="2" applyNumberFormat="1" applyFont="1" applyFill="1" applyBorder="1" applyAlignment="1">
      <alignment horizontal="center" vertical="center" shrinkToFit="1"/>
    </xf>
    <xf numFmtId="41" fontId="119" fillId="2" borderId="52" xfId="2" applyNumberFormat="1" applyFont="1" applyFill="1" applyBorder="1" applyAlignment="1">
      <alignment horizontal="center" vertical="center" shrinkToFit="1"/>
    </xf>
    <xf numFmtId="41" fontId="119" fillId="2" borderId="122" xfId="2" applyNumberFormat="1" applyFont="1" applyFill="1" applyBorder="1" applyAlignment="1">
      <alignment horizontal="center" vertical="center" shrinkToFit="1"/>
    </xf>
    <xf numFmtId="41" fontId="118" fillId="2" borderId="138" xfId="2" applyNumberFormat="1" applyFont="1" applyFill="1" applyBorder="1" applyAlignment="1">
      <alignment horizontal="center" vertical="center" shrinkToFit="1"/>
    </xf>
    <xf numFmtId="41" fontId="118" fillId="2" borderId="139" xfId="2" applyNumberFormat="1" applyFont="1" applyFill="1" applyBorder="1" applyAlignment="1">
      <alignment horizontal="center" vertical="center" shrinkToFit="1"/>
    </xf>
    <xf numFmtId="41" fontId="118" fillId="2" borderId="140" xfId="2" applyNumberFormat="1" applyFont="1" applyFill="1" applyBorder="1" applyAlignment="1">
      <alignment horizontal="center" vertical="center" shrinkToFit="1"/>
    </xf>
    <xf numFmtId="41" fontId="116" fillId="2" borderId="183" xfId="2" applyNumberFormat="1" applyFont="1" applyFill="1" applyBorder="1" applyAlignment="1">
      <alignment horizontal="center" vertical="center" shrinkToFit="1"/>
    </xf>
    <xf numFmtId="41" fontId="116" fillId="2" borderId="184" xfId="2" applyNumberFormat="1" applyFont="1" applyFill="1" applyBorder="1" applyAlignment="1">
      <alignment horizontal="center" vertical="center" shrinkToFit="1"/>
    </xf>
    <xf numFmtId="41" fontId="116" fillId="2" borderId="185" xfId="2" applyNumberFormat="1" applyFont="1" applyFill="1" applyBorder="1" applyAlignment="1">
      <alignment horizontal="center" vertical="center" shrinkToFit="1"/>
    </xf>
    <xf numFmtId="41" fontId="119" fillId="2" borderId="126" xfId="2" applyNumberFormat="1" applyFont="1" applyFill="1" applyBorder="1" applyAlignment="1">
      <alignment horizontal="center" vertical="center" shrinkToFit="1"/>
    </xf>
    <xf numFmtId="41" fontId="119" fillId="2" borderId="141" xfId="2" applyNumberFormat="1" applyFont="1" applyFill="1" applyBorder="1" applyAlignment="1">
      <alignment horizontal="center" vertical="center" shrinkToFit="1"/>
    </xf>
    <xf numFmtId="0" fontId="109" fillId="0" borderId="62" xfId="2" applyBorder="1" applyAlignment="1">
      <alignment horizontal="center" vertical="center"/>
    </xf>
    <xf numFmtId="0" fontId="109" fillId="0" borderId="61" xfId="2" applyBorder="1" applyAlignment="1">
      <alignment horizontal="center" vertical="center"/>
    </xf>
    <xf numFmtId="41" fontId="119" fillId="2" borderId="142" xfId="2" applyNumberFormat="1" applyFont="1" applyFill="1" applyBorder="1" applyAlignment="1">
      <alignment horizontal="center" vertical="center" shrinkToFit="1"/>
    </xf>
    <xf numFmtId="0" fontId="109" fillId="0" borderId="59" xfId="2" applyBorder="1" applyAlignment="1">
      <alignment horizontal="center" vertical="center"/>
    </xf>
    <xf numFmtId="0" fontId="109" fillId="0" borderId="67" xfId="2" applyBorder="1" applyAlignment="1">
      <alignment horizontal="center" vertical="center"/>
    </xf>
    <xf numFmtId="0" fontId="109" fillId="0" borderId="13" xfId="2" applyBorder="1" applyAlignment="1">
      <alignment horizontal="center" vertical="center"/>
    </xf>
    <xf numFmtId="221" fontId="119" fillId="0" borderId="89" xfId="2" applyNumberFormat="1" applyFont="1" applyBorder="1" applyAlignment="1">
      <alignment horizontal="center" vertical="center"/>
    </xf>
    <xf numFmtId="221" fontId="119" fillId="0" borderId="154" xfId="2" applyNumberFormat="1" applyFont="1" applyBorder="1" applyAlignment="1">
      <alignment horizontal="center" vertical="center"/>
    </xf>
    <xf numFmtId="221" fontId="119" fillId="0" borderId="96" xfId="2" applyNumberFormat="1" applyFont="1" applyBorder="1" applyAlignment="1">
      <alignment horizontal="center" vertical="center"/>
    </xf>
    <xf numFmtId="221" fontId="119" fillId="0" borderId="155" xfId="2" applyNumberFormat="1" applyFont="1" applyBorder="1" applyAlignment="1">
      <alignment horizontal="center" vertical="center"/>
    </xf>
    <xf numFmtId="221" fontId="119" fillId="0" borderId="104" xfId="2" applyNumberFormat="1" applyFont="1" applyBorder="1" applyAlignment="1">
      <alignment horizontal="center" vertical="center"/>
    </xf>
    <xf numFmtId="221" fontId="119" fillId="0" borderId="156" xfId="2" applyNumberFormat="1" applyFont="1" applyBorder="1" applyAlignment="1">
      <alignment horizontal="center" vertical="center"/>
    </xf>
    <xf numFmtId="0" fontId="119" fillId="0" borderId="51" xfId="2" applyFont="1" applyFill="1" applyBorder="1" applyAlignment="1">
      <alignment horizontal="center" vertical="center"/>
    </xf>
    <xf numFmtId="0" fontId="119" fillId="0" borderId="52" xfId="2" applyFont="1" applyFill="1" applyBorder="1" applyAlignment="1">
      <alignment horizontal="center" vertical="center"/>
    </xf>
    <xf numFmtId="0" fontId="119" fillId="0" borderId="53" xfId="2" applyFont="1" applyFill="1" applyBorder="1" applyAlignment="1">
      <alignment horizontal="center" vertical="center"/>
    </xf>
    <xf numFmtId="41" fontId="119" fillId="0" borderId="121" xfId="2" applyNumberFormat="1" applyFont="1" applyFill="1" applyBorder="1" applyAlignment="1">
      <alignment horizontal="center" vertical="center" shrinkToFit="1"/>
    </xf>
    <xf numFmtId="41" fontId="119" fillId="0" borderId="52" xfId="2" applyNumberFormat="1" applyFont="1" applyFill="1" applyBorder="1" applyAlignment="1">
      <alignment horizontal="center" vertical="center" shrinkToFit="1"/>
    </xf>
    <xf numFmtId="41" fontId="119" fillId="0" borderId="122" xfId="2" applyNumberFormat="1" applyFont="1" applyFill="1" applyBorder="1" applyAlignment="1">
      <alignment horizontal="center" vertical="center" shrinkToFit="1"/>
    </xf>
    <xf numFmtId="41" fontId="118" fillId="0" borderId="138" xfId="2" applyNumberFormat="1" applyFont="1" applyFill="1" applyBorder="1" applyAlignment="1">
      <alignment horizontal="center" vertical="center" shrinkToFit="1"/>
    </xf>
    <xf numFmtId="41" fontId="118" fillId="0" borderId="139" xfId="2" applyNumberFormat="1" applyFont="1" applyFill="1" applyBorder="1" applyAlignment="1">
      <alignment horizontal="center" vertical="center" shrinkToFit="1"/>
    </xf>
    <xf numFmtId="41" fontId="118" fillId="0" borderId="140" xfId="2" applyNumberFormat="1" applyFont="1" applyFill="1" applyBorder="1" applyAlignment="1">
      <alignment horizontal="center" vertical="center" shrinkToFit="1"/>
    </xf>
    <xf numFmtId="41" fontId="116" fillId="0" borderId="180" xfId="2" applyNumberFormat="1" applyFont="1" applyFill="1" applyBorder="1" applyAlignment="1">
      <alignment horizontal="center" vertical="center" shrinkToFit="1"/>
    </xf>
    <xf numFmtId="41" fontId="116" fillId="0" borderId="181" xfId="2" applyNumberFormat="1" applyFont="1" applyFill="1" applyBorder="1" applyAlignment="1">
      <alignment horizontal="center" vertical="center" shrinkToFit="1"/>
    </xf>
    <xf numFmtId="41" fontId="116" fillId="0" borderId="182" xfId="2" applyNumberFormat="1" applyFont="1" applyFill="1" applyBorder="1" applyAlignment="1">
      <alignment horizontal="center" vertical="center" shrinkToFit="1"/>
    </xf>
    <xf numFmtId="0" fontId="128" fillId="0" borderId="0" xfId="4" applyNumberFormat="1" applyFont="1" applyAlignment="1">
      <alignment horizontal="center" vertical="center"/>
    </xf>
    <xf numFmtId="0" fontId="118" fillId="0" borderId="25" xfId="2" applyFont="1" applyBorder="1" applyAlignment="1">
      <alignment horizontal="center" vertical="center"/>
    </xf>
    <xf numFmtId="0" fontId="118" fillId="0" borderId="101" xfId="2" applyFont="1" applyBorder="1" applyAlignment="1">
      <alignment horizontal="center" vertical="center"/>
    </xf>
    <xf numFmtId="0" fontId="117" fillId="0" borderId="127" xfId="2" applyFont="1" applyBorder="1" applyAlignment="1">
      <alignment horizontal="center" vertical="center" wrapText="1"/>
    </xf>
    <xf numFmtId="0" fontId="117" fillId="0" borderId="129" xfId="2" applyFont="1" applyBorder="1" applyAlignment="1">
      <alignment horizontal="center" vertical="center" wrapText="1"/>
    </xf>
    <xf numFmtId="0" fontId="118" fillId="0" borderId="128" xfId="2" applyFont="1" applyBorder="1" applyAlignment="1">
      <alignment horizontal="center" vertical="center"/>
    </xf>
    <xf numFmtId="0" fontId="118" fillId="0" borderId="62" xfId="2" applyFont="1" applyBorder="1" applyAlignment="1">
      <alignment horizontal="center" vertical="center"/>
    </xf>
    <xf numFmtId="0" fontId="118" fillId="0" borderId="61" xfId="2" applyFont="1" applyBorder="1" applyAlignment="1">
      <alignment horizontal="center" vertical="center"/>
    </xf>
    <xf numFmtId="0" fontId="118" fillId="0" borderId="86" xfId="2" applyFont="1" applyBorder="1" applyAlignment="1">
      <alignment horizontal="center" vertical="center"/>
    </xf>
    <xf numFmtId="0" fontId="118" fillId="0" borderId="26" xfId="2" applyFont="1" applyBorder="1" applyAlignment="1">
      <alignment horizontal="center" vertical="center"/>
    </xf>
    <xf numFmtId="0" fontId="118" fillId="0" borderId="19" xfId="2" applyFont="1" applyBorder="1" applyAlignment="1">
      <alignment horizontal="center" vertical="center"/>
    </xf>
    <xf numFmtId="0" fontId="118" fillId="0" borderId="114" xfId="2" applyFont="1" applyBorder="1" applyAlignment="1">
      <alignment horizontal="center" vertical="center"/>
    </xf>
    <xf numFmtId="0" fontId="117" fillId="0" borderId="68" xfId="2" applyFont="1" applyBorder="1" applyAlignment="1">
      <alignment horizontal="center" vertical="center" wrapText="1"/>
    </xf>
    <xf numFmtId="0" fontId="117" fillId="0" borderId="68" xfId="2" applyFont="1" applyFill="1" applyBorder="1" applyAlignment="1">
      <alignment horizontal="center" vertical="center"/>
    </xf>
    <xf numFmtId="0" fontId="117" fillId="0" borderId="47" xfId="2" applyFont="1" applyFill="1" applyBorder="1" applyAlignment="1">
      <alignment horizontal="center" vertical="center"/>
    </xf>
    <xf numFmtId="0" fontId="118" fillId="0" borderId="62" xfId="2" applyFont="1" applyFill="1" applyBorder="1" applyAlignment="1">
      <alignment horizontal="center" vertical="center"/>
    </xf>
    <xf numFmtId="0" fontId="118" fillId="0" borderId="61" xfId="2" applyFont="1" applyFill="1" applyBorder="1" applyAlignment="1">
      <alignment horizontal="center" vertical="center"/>
    </xf>
    <xf numFmtId="41" fontId="119" fillId="0" borderId="130" xfId="3" applyNumberFormat="1" applyFont="1" applyFill="1" applyBorder="1" applyAlignment="1">
      <alignment horizontal="center" vertical="center" shrinkToFit="1"/>
    </xf>
    <xf numFmtId="41" fontId="119" fillId="0" borderId="61" xfId="3" applyNumberFormat="1" applyFont="1" applyFill="1" applyBorder="1" applyAlignment="1">
      <alignment horizontal="center" vertical="center" shrinkToFit="1"/>
    </xf>
    <xf numFmtId="41" fontId="116" fillId="0" borderId="131" xfId="3" applyNumberFormat="1" applyFont="1" applyFill="1" applyBorder="1" applyAlignment="1">
      <alignment horizontal="center" vertical="center" shrinkToFit="1"/>
    </xf>
    <xf numFmtId="41" fontId="116" fillId="0" borderId="61" xfId="3" applyNumberFormat="1" applyFont="1" applyFill="1" applyBorder="1" applyAlignment="1">
      <alignment horizontal="center" vertical="center" shrinkToFit="1"/>
    </xf>
    <xf numFmtId="41" fontId="119" fillId="0" borderId="131" xfId="3" applyNumberFormat="1" applyFont="1" applyFill="1" applyBorder="1" applyAlignment="1">
      <alignment horizontal="center" vertical="center" shrinkToFit="1"/>
    </xf>
    <xf numFmtId="41" fontId="119" fillId="0" borderId="63" xfId="3" applyNumberFormat="1" applyFont="1" applyFill="1" applyBorder="1" applyAlignment="1">
      <alignment horizontal="center" vertical="center" shrinkToFit="1"/>
    </xf>
    <xf numFmtId="41" fontId="119" fillId="0" borderId="56" xfId="3" applyNumberFormat="1" applyFont="1" applyFill="1" applyBorder="1" applyAlignment="1">
      <alignment horizontal="center" vertical="center" shrinkToFit="1"/>
    </xf>
    <xf numFmtId="41" fontId="119" fillId="0" borderId="57" xfId="3" applyNumberFormat="1" applyFont="1" applyFill="1" applyBorder="1" applyAlignment="1">
      <alignment horizontal="center" vertical="center" shrinkToFit="1"/>
    </xf>
    <xf numFmtId="41" fontId="116" fillId="0" borderId="109" xfId="3" applyNumberFormat="1" applyFont="1" applyFill="1" applyBorder="1" applyAlignment="1">
      <alignment horizontal="center" vertical="center" shrinkToFit="1"/>
    </xf>
    <xf numFmtId="41" fontId="116" fillId="0" borderId="57" xfId="3" applyNumberFormat="1" applyFont="1" applyFill="1" applyBorder="1" applyAlignment="1">
      <alignment horizontal="center" vertical="center" shrinkToFit="1"/>
    </xf>
    <xf numFmtId="41" fontId="119" fillId="0" borderId="109" xfId="3" applyNumberFormat="1" applyFont="1" applyFill="1" applyBorder="1" applyAlignment="1">
      <alignment horizontal="center" vertical="center" shrinkToFit="1"/>
    </xf>
    <xf numFmtId="41" fontId="119" fillId="0" borderId="68" xfId="3" applyNumberFormat="1" applyFont="1" applyFill="1" applyBorder="1" applyAlignment="1">
      <alignment horizontal="center" vertical="center" shrinkToFit="1"/>
    </xf>
    <xf numFmtId="41" fontId="119" fillId="0" borderId="151" xfId="3" applyNumberFormat="1" applyFont="1" applyFill="1" applyBorder="1" applyAlignment="1">
      <alignment horizontal="center" vertical="center" shrinkToFit="1"/>
    </xf>
    <xf numFmtId="41" fontId="119" fillId="0" borderId="144" xfId="3" applyNumberFormat="1" applyFont="1" applyFill="1" applyBorder="1" applyAlignment="1">
      <alignment horizontal="center" vertical="center" shrinkToFit="1"/>
    </xf>
    <xf numFmtId="41" fontId="119" fillId="0" borderId="47" xfId="3" applyNumberFormat="1" applyFont="1" applyFill="1" applyBorder="1" applyAlignment="1">
      <alignment horizontal="center" vertical="center" shrinkToFit="1"/>
    </xf>
    <xf numFmtId="41" fontId="39" fillId="0" borderId="187" xfId="2" applyNumberFormat="1" applyFont="1" applyFill="1" applyBorder="1" applyAlignment="1">
      <alignment horizontal="center" vertical="center" shrinkToFit="1"/>
    </xf>
    <xf numFmtId="41" fontId="39" fillId="0" borderId="188" xfId="2" applyNumberFormat="1" applyFont="1" applyFill="1" applyBorder="1" applyAlignment="1">
      <alignment horizontal="center" vertical="center" shrinkToFit="1"/>
    </xf>
    <xf numFmtId="41" fontId="39" fillId="0" borderId="189" xfId="2" applyNumberFormat="1" applyFont="1" applyFill="1" applyBorder="1" applyAlignment="1">
      <alignment horizontal="center" vertical="center" shrinkToFit="1"/>
    </xf>
    <xf numFmtId="41" fontId="119" fillId="15" borderId="56" xfId="3" applyNumberFormat="1" applyFont="1" applyFill="1" applyBorder="1" applyAlignment="1">
      <alignment horizontal="center" vertical="center" shrinkToFit="1"/>
    </xf>
    <xf numFmtId="41" fontId="119" fillId="15" borderId="57" xfId="3" applyNumberFormat="1" applyFont="1" applyFill="1" applyBorder="1" applyAlignment="1">
      <alignment horizontal="center" vertical="center" shrinkToFit="1"/>
    </xf>
    <xf numFmtId="41" fontId="123" fillId="15" borderId="109" xfId="3" applyNumberFormat="1" applyFont="1" applyFill="1" applyBorder="1" applyAlignment="1">
      <alignment horizontal="center" vertical="center" shrinkToFit="1"/>
    </xf>
    <xf numFmtId="41" fontId="123" fillId="15" borderId="57" xfId="3" applyNumberFormat="1" applyFont="1" applyFill="1" applyBorder="1" applyAlignment="1">
      <alignment horizontal="center" vertical="center" shrinkToFit="1"/>
    </xf>
    <xf numFmtId="41" fontId="119" fillId="15" borderId="109" xfId="3" applyNumberFormat="1" applyFont="1" applyFill="1" applyBorder="1" applyAlignment="1">
      <alignment horizontal="center" vertical="center" shrinkToFit="1"/>
    </xf>
    <xf numFmtId="41" fontId="119" fillId="15" borderId="47" xfId="3" applyNumberFormat="1" applyFont="1" applyFill="1" applyBorder="1" applyAlignment="1">
      <alignment horizontal="center" vertical="center" shrinkToFit="1"/>
    </xf>
    <xf numFmtId="0" fontId="118" fillId="0" borderId="144" xfId="2" applyFont="1" applyBorder="1" applyAlignment="1">
      <alignment horizontal="center" vertical="center"/>
    </xf>
    <xf numFmtId="0" fontId="117" fillId="0" borderId="151" xfId="2" applyFont="1" applyBorder="1" applyAlignment="1">
      <alignment horizontal="center" vertical="center" wrapText="1"/>
    </xf>
    <xf numFmtId="0" fontId="118" fillId="0" borderId="59" xfId="2" applyFont="1" applyBorder="1" applyAlignment="1">
      <alignment horizontal="center" vertical="center"/>
    </xf>
    <xf numFmtId="41" fontId="116" fillId="2" borderId="138" xfId="2" applyNumberFormat="1" applyFont="1" applyFill="1" applyBorder="1" applyAlignment="1">
      <alignment horizontal="center" vertical="center" shrinkToFit="1"/>
    </xf>
    <xf numFmtId="41" fontId="116" fillId="2" borderId="139" xfId="2" applyNumberFormat="1" applyFont="1" applyFill="1" applyBorder="1" applyAlignment="1">
      <alignment horizontal="center" vertical="center" shrinkToFit="1"/>
    </xf>
    <xf numFmtId="41" fontId="116" fillId="2" borderId="140" xfId="2" applyNumberFormat="1" applyFont="1" applyFill="1" applyBorder="1" applyAlignment="1">
      <alignment horizontal="center" vertical="center" shrinkToFit="1"/>
    </xf>
    <xf numFmtId="41" fontId="121" fillId="2" borderId="186" xfId="2" applyNumberFormat="1" applyFont="1" applyFill="1" applyBorder="1" applyAlignment="1">
      <alignment horizontal="center" vertical="center" shrinkToFit="1"/>
    </xf>
    <xf numFmtId="41" fontId="121" fillId="2" borderId="126" xfId="2" applyNumberFormat="1" applyFont="1" applyFill="1" applyBorder="1" applyAlignment="1">
      <alignment horizontal="center" vertical="center" shrinkToFit="1"/>
    </xf>
    <xf numFmtId="41" fontId="121" fillId="2" borderId="125" xfId="2" applyNumberFormat="1" applyFont="1" applyFill="1" applyBorder="1" applyAlignment="1">
      <alignment horizontal="center" vertical="center" shrinkToFit="1"/>
    </xf>
    <xf numFmtId="41" fontId="116" fillId="0" borderId="138" xfId="2" applyNumberFormat="1" applyFont="1" applyFill="1" applyBorder="1" applyAlignment="1">
      <alignment horizontal="center" vertical="center" shrinkToFit="1"/>
    </xf>
    <xf numFmtId="41" fontId="116" fillId="0" borderId="139" xfId="2" applyNumberFormat="1" applyFont="1" applyFill="1" applyBorder="1" applyAlignment="1">
      <alignment horizontal="center" vertical="center" shrinkToFit="1"/>
    </xf>
    <xf numFmtId="41" fontId="116" fillId="0" borderId="140" xfId="2" applyNumberFormat="1" applyFont="1" applyFill="1" applyBorder="1" applyAlignment="1">
      <alignment horizontal="center" vertical="center" shrinkToFit="1"/>
    </xf>
    <xf numFmtId="41" fontId="121" fillId="0" borderId="183" xfId="2" applyNumberFormat="1" applyFont="1" applyFill="1" applyBorder="1" applyAlignment="1">
      <alignment horizontal="center" vertical="center" shrinkToFit="1"/>
    </xf>
    <xf numFmtId="41" fontId="121" fillId="0" borderId="184" xfId="2" applyNumberFormat="1" applyFont="1" applyFill="1" applyBorder="1" applyAlignment="1">
      <alignment horizontal="center" vertical="center" shrinkToFit="1"/>
    </xf>
    <xf numFmtId="41" fontId="121" fillId="0" borderId="185" xfId="2" applyNumberFormat="1" applyFont="1" applyFill="1" applyBorder="1" applyAlignment="1">
      <alignment horizontal="center" vertical="center" shrinkToFit="1"/>
    </xf>
    <xf numFmtId="0" fontId="119" fillId="15" borderId="47" xfId="2" applyFont="1" applyFill="1" applyBorder="1" applyAlignment="1">
      <alignment horizontal="center" vertical="center"/>
    </xf>
    <xf numFmtId="0" fontId="119" fillId="15" borderId="57" xfId="2" applyFont="1" applyFill="1" applyBorder="1" applyAlignment="1">
      <alignment horizontal="center" vertical="center"/>
    </xf>
    <xf numFmtId="0" fontId="119" fillId="15" borderId="48" xfId="2" applyFont="1" applyFill="1" applyBorder="1" applyAlignment="1">
      <alignment horizontal="center" vertical="center"/>
    </xf>
    <xf numFmtId="0" fontId="44" fillId="0" borderId="0" xfId="0" applyFont="1"/>
    <xf numFmtId="197" fontId="44" fillId="0" borderId="17" xfId="0" applyNumberFormat="1" applyFont="1" applyBorder="1" applyAlignment="1">
      <alignment vertical="center"/>
    </xf>
    <xf numFmtId="3" fontId="44" fillId="0" borderId="17" xfId="0" applyNumberFormat="1" applyFont="1" applyBorder="1" applyAlignment="1">
      <alignment vertical="center"/>
    </xf>
    <xf numFmtId="196" fontId="44" fillId="0" borderId="17" xfId="0" applyNumberFormat="1" applyFont="1" applyBorder="1" applyAlignment="1">
      <alignment vertical="center"/>
    </xf>
    <xf numFmtId="197" fontId="44" fillId="0" borderId="17" xfId="0" applyNumberFormat="1" applyFont="1" applyFill="1" applyBorder="1" applyAlignment="1">
      <alignment vertical="center"/>
    </xf>
    <xf numFmtId="3" fontId="44" fillId="0" borderId="17" xfId="0" applyNumberFormat="1" applyFont="1" applyFill="1" applyBorder="1" applyAlignment="1">
      <alignment vertical="center"/>
    </xf>
    <xf numFmtId="3" fontId="53" fillId="0" borderId="11" xfId="0" applyNumberFormat="1" applyFont="1" applyBorder="1" applyAlignment="1">
      <alignment horizontal="center" vertical="center"/>
    </xf>
    <xf numFmtId="0" fontId="60" fillId="0" borderId="0" xfId="0" applyFont="1" applyAlignment="1">
      <alignment vertical="center" wrapText="1"/>
    </xf>
    <xf numFmtId="0" fontId="60" fillId="0" borderId="0" xfId="0" applyFont="1" applyAlignment="1">
      <alignment horizontal="left" vertical="center" wrapText="1"/>
    </xf>
    <xf numFmtId="0" fontId="60" fillId="0" borderId="0" xfId="0" applyFont="1" applyAlignment="1">
      <alignment horizontal="right" vertical="center" wrapText="1"/>
    </xf>
    <xf numFmtId="0" fontId="60" fillId="16" borderId="32" xfId="0" applyFont="1" applyFill="1" applyBorder="1" applyAlignment="1">
      <alignment horizontal="center" vertical="center" wrapText="1"/>
    </xf>
    <xf numFmtId="0" fontId="60" fillId="16" borderId="34" xfId="0" applyFont="1" applyFill="1" applyBorder="1" applyAlignment="1">
      <alignment horizontal="center" vertical="center" wrapText="1"/>
    </xf>
    <xf numFmtId="0" fontId="60" fillId="16" borderId="36" xfId="0" applyFont="1" applyFill="1" applyBorder="1" applyAlignment="1">
      <alignment horizontal="center" vertical="center" wrapText="1"/>
    </xf>
    <xf numFmtId="0" fontId="60" fillId="16" borderId="33" xfId="0" applyFont="1" applyFill="1" applyBorder="1" applyAlignment="1">
      <alignment horizontal="center" vertical="center" wrapText="1"/>
    </xf>
    <xf numFmtId="0" fontId="60" fillId="16" borderId="35" xfId="0" applyFont="1" applyFill="1" applyBorder="1" applyAlignment="1">
      <alignment horizontal="center" vertical="center" wrapText="1"/>
    </xf>
    <xf numFmtId="0" fontId="60" fillId="16" borderId="37" xfId="0" applyFont="1" applyFill="1" applyBorder="1" applyAlignment="1">
      <alignment horizontal="center" vertical="center" wrapText="1"/>
    </xf>
    <xf numFmtId="0" fontId="60" fillId="17" borderId="39" xfId="0" quotePrefix="1" applyFont="1" applyFill="1" applyBorder="1" applyAlignment="1">
      <alignment horizontal="center" vertical="center" wrapText="1"/>
    </xf>
    <xf numFmtId="0" fontId="60" fillId="17" borderId="40" xfId="0" applyFont="1" applyFill="1" applyBorder="1" applyAlignment="1">
      <alignment horizontal="center" vertical="center" wrapText="1"/>
    </xf>
    <xf numFmtId="0" fontId="60" fillId="0" borderId="42" xfId="0" applyFont="1" applyBorder="1" applyAlignment="1">
      <alignment vertical="top" wrapText="1"/>
    </xf>
    <xf numFmtId="0" fontId="60" fillId="0" borderId="0" xfId="0" applyFont="1" applyBorder="1" applyAlignment="1">
      <alignment vertical="top" wrapText="1"/>
    </xf>
    <xf numFmtId="0" fontId="62" fillId="0" borderId="0" xfId="0" applyFont="1" applyAlignment="1">
      <alignment vertical="top" wrapText="1"/>
    </xf>
    <xf numFmtId="0" fontId="63" fillId="17" borderId="0" xfId="0" applyFont="1" applyFill="1" applyAlignment="1">
      <alignment vertical="top" wrapText="1"/>
    </xf>
    <xf numFmtId="0" fontId="60" fillId="0" borderId="43" xfId="0" applyFont="1" applyBorder="1" applyAlignment="1">
      <alignment vertical="center" wrapText="1"/>
    </xf>
    <xf numFmtId="0" fontId="134" fillId="0" borderId="173" xfId="5" applyNumberFormat="1" applyFont="1" applyBorder="1" applyAlignment="1">
      <alignment vertical="center"/>
    </xf>
    <xf numFmtId="0" fontId="134" fillId="0" borderId="57" xfId="5" applyNumberFormat="1" applyFont="1" applyBorder="1" applyAlignment="1">
      <alignment vertical="center" wrapText="1"/>
    </xf>
    <xf numFmtId="0" fontId="150" fillId="0" borderId="0" xfId="8" applyNumberFormat="1" applyAlignment="1">
      <alignment horizontal="center" vertical="center"/>
    </xf>
    <xf numFmtId="182" fontId="151" fillId="0" borderId="57" xfId="5" applyNumberFormat="1" applyFont="1" applyBorder="1" applyAlignment="1">
      <alignment horizontal="right" vertical="center" shrinkToFit="1"/>
    </xf>
  </cellXfs>
  <cellStyles count="9">
    <cellStyle name="쉼표 [0]" xfId="1" builtinId="6"/>
    <cellStyle name="쉼표 [0] 2" xfId="3" xr:uid="{00000000-0005-0000-0000-000001000000}"/>
    <cellStyle name="쉼표 [0] 2 2" xfId="6" xr:uid="{00000000-0005-0000-0000-000002000000}"/>
    <cellStyle name="표준" xfId="0" builtinId="0"/>
    <cellStyle name="표준 2" xfId="2" xr:uid="{00000000-0005-0000-0000-000004000000}"/>
    <cellStyle name="표준 2 2" xfId="8" xr:uid="{00000000-0005-0000-0000-000005000000}"/>
    <cellStyle name="표준 3 2 2 2" xfId="5" xr:uid="{00000000-0005-0000-0000-000006000000}"/>
    <cellStyle name="표준 3 4" xfId="4" xr:uid="{00000000-0005-0000-0000-000007000000}"/>
    <cellStyle name="표준 54 2" xfId="7" xr:uid="{00000000-0005-0000-0000-000008000000}"/>
  </cellStyles>
  <dxfs count="15"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  <dxf>
      <numFmt numFmtId="182" formatCode="#,###"/>
    </dxf>
  </dxfs>
  <tableStyles count="0" defaultTableStyle="TableStyleMedium2" defaultPivotStyle="PivotStyleLight16"/>
  <colors>
    <mruColors>
      <color rgb="FFFFFFCC"/>
      <color rgb="FF35627E"/>
      <color rgb="FFD60093"/>
      <color rgb="FFCC3300"/>
      <color rgb="FF339933"/>
      <color rgb="FF00CC00"/>
      <color rgb="FF006600"/>
      <color rgb="FF003300"/>
      <color rgb="FFCC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8.xml"/><Relationship Id="rId47" Type="http://schemas.microsoft.com/office/2022/10/relationships/richValueRel" Target="richData/richValueRel.xml"/><Relationship Id="rId50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externalLink" Target="externalLinks/externalLink6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49" Type="http://schemas.microsoft.com/office/2017/06/relationships/rdRichValueStructure" Target="richData/rdrichvaluestructure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theme" Target="theme/theme1.xml"/><Relationship Id="rId48" Type="http://schemas.microsoft.com/office/2017/06/relationships/rdRichValue" Target="richData/rdrichvalue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sheetMetadata" Target="metadata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5" Type="http://schemas.openxmlformats.org/officeDocument/2006/relationships/image" Target="../media/image11.jpg"/><Relationship Id="rId4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jpg"/><Relationship Id="rId13" Type="http://schemas.openxmlformats.org/officeDocument/2006/relationships/image" Target="../media/image24.jpg"/><Relationship Id="rId18" Type="http://schemas.openxmlformats.org/officeDocument/2006/relationships/image" Target="../media/image29.jpg"/><Relationship Id="rId3" Type="http://schemas.openxmlformats.org/officeDocument/2006/relationships/image" Target="../media/image14.jpg"/><Relationship Id="rId7" Type="http://schemas.openxmlformats.org/officeDocument/2006/relationships/image" Target="../media/image18.jpg"/><Relationship Id="rId12" Type="http://schemas.openxmlformats.org/officeDocument/2006/relationships/image" Target="../media/image23.jpg"/><Relationship Id="rId17" Type="http://schemas.openxmlformats.org/officeDocument/2006/relationships/image" Target="../media/image28.jpg"/><Relationship Id="rId2" Type="http://schemas.openxmlformats.org/officeDocument/2006/relationships/image" Target="../media/image13.jpg"/><Relationship Id="rId16" Type="http://schemas.openxmlformats.org/officeDocument/2006/relationships/image" Target="../media/image27.png"/><Relationship Id="rId20" Type="http://schemas.openxmlformats.org/officeDocument/2006/relationships/image" Target="../media/image31.jpg"/><Relationship Id="rId1" Type="http://schemas.openxmlformats.org/officeDocument/2006/relationships/image" Target="../media/image12.jpg"/><Relationship Id="rId6" Type="http://schemas.openxmlformats.org/officeDocument/2006/relationships/image" Target="../media/image17.jpg"/><Relationship Id="rId11" Type="http://schemas.openxmlformats.org/officeDocument/2006/relationships/image" Target="../media/image22.jpg"/><Relationship Id="rId5" Type="http://schemas.openxmlformats.org/officeDocument/2006/relationships/image" Target="../media/image16.jpg"/><Relationship Id="rId15" Type="http://schemas.openxmlformats.org/officeDocument/2006/relationships/image" Target="../media/image26.jpg"/><Relationship Id="rId10" Type="http://schemas.openxmlformats.org/officeDocument/2006/relationships/image" Target="../media/image21.jpg"/><Relationship Id="rId19" Type="http://schemas.openxmlformats.org/officeDocument/2006/relationships/image" Target="../media/image30.jpg"/><Relationship Id="rId4" Type="http://schemas.openxmlformats.org/officeDocument/2006/relationships/image" Target="../media/image15.jpg"/><Relationship Id="rId9" Type="http://schemas.openxmlformats.org/officeDocument/2006/relationships/image" Target="../media/image20.jpg"/><Relationship Id="rId14" Type="http://schemas.openxmlformats.org/officeDocument/2006/relationships/image" Target="../media/image25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jpeg"/><Relationship Id="rId2" Type="http://schemas.openxmlformats.org/officeDocument/2006/relationships/image" Target="../media/image33.jpeg"/><Relationship Id="rId1" Type="http://schemas.openxmlformats.org/officeDocument/2006/relationships/image" Target="../media/image32.jpeg"/><Relationship Id="rId6" Type="http://schemas.openxmlformats.org/officeDocument/2006/relationships/image" Target="../media/image37.jpg"/><Relationship Id="rId5" Type="http://schemas.openxmlformats.org/officeDocument/2006/relationships/image" Target="../media/image36.jpeg"/><Relationship Id="rId4" Type="http://schemas.openxmlformats.org/officeDocument/2006/relationships/image" Target="../media/image3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jpg"/><Relationship Id="rId1" Type="http://schemas.openxmlformats.org/officeDocument/2006/relationships/image" Target="../media/image38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510</xdr:row>
      <xdr:rowOff>0</xdr:rowOff>
    </xdr:from>
    <xdr:to>
      <xdr:col>12</xdr:col>
      <xdr:colOff>523875</xdr:colOff>
      <xdr:row>522</xdr:row>
      <xdr:rowOff>9525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/>
      </xdr:nvSpPr>
      <xdr:spPr>
        <a:xfrm>
          <a:off x="85724" y="852201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613</xdr:row>
      <xdr:rowOff>0</xdr:rowOff>
    </xdr:from>
    <xdr:to>
      <xdr:col>12</xdr:col>
      <xdr:colOff>523875</xdr:colOff>
      <xdr:row>625</xdr:row>
      <xdr:rowOff>9525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/>
      </xdr:nvSpPr>
      <xdr:spPr>
        <a:xfrm>
          <a:off x="85724" y="101898450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662</xdr:row>
      <xdr:rowOff>0</xdr:rowOff>
    </xdr:from>
    <xdr:to>
      <xdr:col>12</xdr:col>
      <xdr:colOff>523875</xdr:colOff>
      <xdr:row>676</xdr:row>
      <xdr:rowOff>28575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/>
      </xdr:nvSpPr>
      <xdr:spPr>
        <a:xfrm>
          <a:off x="85724" y="109832775"/>
          <a:ext cx="7753351" cy="22955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724</xdr:row>
      <xdr:rowOff>0</xdr:rowOff>
    </xdr:from>
    <xdr:to>
      <xdr:col>12</xdr:col>
      <xdr:colOff>523875</xdr:colOff>
      <xdr:row>736</xdr:row>
      <xdr:rowOff>9525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/>
      </xdr:nvSpPr>
      <xdr:spPr>
        <a:xfrm>
          <a:off x="85724" y="11987212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765</xdr:row>
      <xdr:rowOff>0</xdr:rowOff>
    </xdr:from>
    <xdr:to>
      <xdr:col>12</xdr:col>
      <xdr:colOff>523875</xdr:colOff>
      <xdr:row>780</xdr:row>
      <xdr:rowOff>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/>
      </xdr:nvSpPr>
      <xdr:spPr>
        <a:xfrm>
          <a:off x="85724" y="126511050"/>
          <a:ext cx="7753351" cy="24288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814</xdr:row>
      <xdr:rowOff>0</xdr:rowOff>
    </xdr:from>
    <xdr:to>
      <xdr:col>12</xdr:col>
      <xdr:colOff>523875</xdr:colOff>
      <xdr:row>826</xdr:row>
      <xdr:rowOff>9525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/>
      </xdr:nvSpPr>
      <xdr:spPr>
        <a:xfrm>
          <a:off x="85724" y="1344453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851</xdr:row>
      <xdr:rowOff>0</xdr:rowOff>
    </xdr:from>
    <xdr:to>
      <xdr:col>12</xdr:col>
      <xdr:colOff>523875</xdr:colOff>
      <xdr:row>863</xdr:row>
      <xdr:rowOff>9525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 txBox="1"/>
      </xdr:nvSpPr>
      <xdr:spPr>
        <a:xfrm>
          <a:off x="85724" y="140436600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890</xdr:row>
      <xdr:rowOff>0</xdr:rowOff>
    </xdr:from>
    <xdr:to>
      <xdr:col>12</xdr:col>
      <xdr:colOff>523875</xdr:colOff>
      <xdr:row>904</xdr:row>
      <xdr:rowOff>123824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 txBox="1"/>
      </xdr:nvSpPr>
      <xdr:spPr>
        <a:xfrm>
          <a:off x="85724" y="146751675"/>
          <a:ext cx="7753351" cy="2390774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936</xdr:row>
      <xdr:rowOff>0</xdr:rowOff>
    </xdr:from>
    <xdr:to>
      <xdr:col>12</xdr:col>
      <xdr:colOff>523875</xdr:colOff>
      <xdr:row>949</xdr:row>
      <xdr:rowOff>123824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SpPr txBox="1"/>
      </xdr:nvSpPr>
      <xdr:spPr>
        <a:xfrm>
          <a:off x="85724" y="154200225"/>
          <a:ext cx="7753351" cy="2228849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993</xdr:row>
      <xdr:rowOff>133350</xdr:rowOff>
    </xdr:from>
    <xdr:to>
      <xdr:col>12</xdr:col>
      <xdr:colOff>523875</xdr:colOff>
      <xdr:row>1005</xdr:row>
      <xdr:rowOff>38100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SpPr txBox="1"/>
      </xdr:nvSpPr>
      <xdr:spPr>
        <a:xfrm>
          <a:off x="85724" y="163563300"/>
          <a:ext cx="7753351" cy="184785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1042</xdr:row>
      <xdr:rowOff>0</xdr:rowOff>
    </xdr:from>
    <xdr:to>
      <xdr:col>12</xdr:col>
      <xdr:colOff>523875</xdr:colOff>
      <xdr:row>1054</xdr:row>
      <xdr:rowOff>9525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SpPr txBox="1"/>
      </xdr:nvSpPr>
      <xdr:spPr>
        <a:xfrm>
          <a:off x="85724" y="1713642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1092</xdr:row>
      <xdr:rowOff>0</xdr:rowOff>
    </xdr:from>
    <xdr:to>
      <xdr:col>12</xdr:col>
      <xdr:colOff>523875</xdr:colOff>
      <xdr:row>1104</xdr:row>
      <xdr:rowOff>9525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SpPr txBox="1"/>
      </xdr:nvSpPr>
      <xdr:spPr>
        <a:xfrm>
          <a:off x="85724" y="17946052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85724</xdr:colOff>
      <xdr:row>1143</xdr:row>
      <xdr:rowOff>0</xdr:rowOff>
    </xdr:from>
    <xdr:to>
      <xdr:col>12</xdr:col>
      <xdr:colOff>523875</xdr:colOff>
      <xdr:row>1155</xdr:row>
      <xdr:rowOff>9525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SpPr txBox="1"/>
      </xdr:nvSpPr>
      <xdr:spPr>
        <a:xfrm>
          <a:off x="85724" y="187718700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123824</xdr:colOff>
      <xdr:row>1194</xdr:row>
      <xdr:rowOff>0</xdr:rowOff>
    </xdr:from>
    <xdr:to>
      <xdr:col>12</xdr:col>
      <xdr:colOff>561975</xdr:colOff>
      <xdr:row>1206</xdr:row>
      <xdr:rowOff>9525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SpPr txBox="1"/>
      </xdr:nvSpPr>
      <xdr:spPr>
        <a:xfrm>
          <a:off x="123824" y="195976875"/>
          <a:ext cx="7753351" cy="19526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122464</xdr:colOff>
      <xdr:row>0</xdr:row>
      <xdr:rowOff>95250</xdr:rowOff>
    </xdr:from>
    <xdr:to>
      <xdr:col>19</xdr:col>
      <xdr:colOff>503465</xdr:colOff>
      <xdr:row>57</xdr:row>
      <xdr:rowOff>68035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94" y="95250"/>
          <a:ext cx="5897219" cy="941495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122465</xdr:rowOff>
    </xdr:from>
    <xdr:to>
      <xdr:col>9</xdr:col>
      <xdr:colOff>517071</xdr:colOff>
      <xdr:row>57</xdr:row>
      <xdr:rowOff>40821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1" y="122465"/>
          <a:ext cx="5932713" cy="9225642"/>
        </a:xfrm>
        <a:prstGeom prst="rect">
          <a:avLst/>
        </a:prstGeom>
      </xdr:spPr>
    </xdr:pic>
    <xdr:clientData/>
  </xdr:twoCellAnchor>
  <xdr:twoCellAnchor>
    <xdr:from>
      <xdr:col>1</xdr:col>
      <xdr:colOff>47625</xdr:colOff>
      <xdr:row>19</xdr:row>
      <xdr:rowOff>28575</xdr:rowOff>
    </xdr:from>
    <xdr:to>
      <xdr:col>7</xdr:col>
      <xdr:colOff>266700</xdr:colOff>
      <xdr:row>20</xdr:row>
      <xdr:rowOff>47625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/>
      </xdr:nvSpPr>
      <xdr:spPr>
        <a:xfrm>
          <a:off x="657225" y="3105150"/>
          <a:ext cx="3876675" cy="180975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579782</xdr:colOff>
      <xdr:row>32</xdr:row>
      <xdr:rowOff>8280</xdr:rowOff>
    </xdr:from>
    <xdr:to>
      <xdr:col>13</xdr:col>
      <xdr:colOff>82825</xdr:colOff>
      <xdr:row>33</xdr:row>
      <xdr:rowOff>57977</xdr:rowOff>
    </xdr:to>
    <xdr:sp macro="" textlink="">
      <xdr:nvSpPr>
        <xdr:cNvPr id="16" name="직사각형 15">
          <a:extLst>
            <a:ext uri="{FF2B5EF4-FFF2-40B4-BE49-F238E27FC236}">
              <a16:creationId xmlns:a16="http://schemas.microsoft.com/office/drawing/2014/main" id="{00000000-0008-0000-1700-000010000000}"/>
            </a:ext>
          </a:extLst>
        </xdr:cNvPr>
        <xdr:cNvSpPr/>
      </xdr:nvSpPr>
      <xdr:spPr>
        <a:xfrm>
          <a:off x="6708912" y="5309150"/>
          <a:ext cx="1341783" cy="215349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157370</xdr:colOff>
      <xdr:row>39</xdr:row>
      <xdr:rowOff>66262</xdr:rowOff>
    </xdr:from>
    <xdr:to>
      <xdr:col>14</xdr:col>
      <xdr:colOff>372717</xdr:colOff>
      <xdr:row>40</xdr:row>
      <xdr:rowOff>91110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SpPr/>
      </xdr:nvSpPr>
      <xdr:spPr>
        <a:xfrm>
          <a:off x="6899413" y="6526697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157370</xdr:colOff>
      <xdr:row>40</xdr:row>
      <xdr:rowOff>99391</xdr:rowOff>
    </xdr:from>
    <xdr:to>
      <xdr:col>14</xdr:col>
      <xdr:colOff>372717</xdr:colOff>
      <xdr:row>41</xdr:row>
      <xdr:rowOff>124239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00000000-0008-0000-1700-000012000000}"/>
            </a:ext>
          </a:extLst>
        </xdr:cNvPr>
        <xdr:cNvSpPr/>
      </xdr:nvSpPr>
      <xdr:spPr>
        <a:xfrm>
          <a:off x="6899413" y="6725478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160683</xdr:colOff>
      <xdr:row>44</xdr:row>
      <xdr:rowOff>28160</xdr:rowOff>
    </xdr:from>
    <xdr:to>
      <xdr:col>14</xdr:col>
      <xdr:colOff>376030</xdr:colOff>
      <xdr:row>45</xdr:row>
      <xdr:rowOff>53008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id="{00000000-0008-0000-1700-000013000000}"/>
            </a:ext>
          </a:extLst>
        </xdr:cNvPr>
        <xdr:cNvSpPr/>
      </xdr:nvSpPr>
      <xdr:spPr>
        <a:xfrm>
          <a:off x="6902726" y="7316856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155713</xdr:colOff>
      <xdr:row>45</xdr:row>
      <xdr:rowOff>39756</xdr:rowOff>
    </xdr:from>
    <xdr:to>
      <xdr:col>14</xdr:col>
      <xdr:colOff>371060</xdr:colOff>
      <xdr:row>46</xdr:row>
      <xdr:rowOff>64604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00000000-0008-0000-1700-000014000000}"/>
            </a:ext>
          </a:extLst>
        </xdr:cNvPr>
        <xdr:cNvSpPr/>
      </xdr:nvSpPr>
      <xdr:spPr>
        <a:xfrm>
          <a:off x="6897756" y="7494104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283264</xdr:colOff>
      <xdr:row>37</xdr:row>
      <xdr:rowOff>1657</xdr:rowOff>
    </xdr:from>
    <xdr:to>
      <xdr:col>18</xdr:col>
      <xdr:colOff>498612</xdr:colOff>
      <xdr:row>38</xdr:row>
      <xdr:rowOff>26504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SpPr/>
      </xdr:nvSpPr>
      <xdr:spPr>
        <a:xfrm>
          <a:off x="9476960" y="6130787"/>
          <a:ext cx="2054087" cy="19050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96078</xdr:colOff>
      <xdr:row>49</xdr:row>
      <xdr:rowOff>165651</xdr:rowOff>
    </xdr:from>
    <xdr:to>
      <xdr:col>18</xdr:col>
      <xdr:colOff>115956</xdr:colOff>
      <xdr:row>52</xdr:row>
      <xdr:rowOff>41413</xdr:rowOff>
    </xdr:to>
    <xdr:sp macro="" textlink="">
      <xdr:nvSpPr>
        <xdr:cNvPr id="22" name="직사각형 21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SpPr/>
      </xdr:nvSpPr>
      <xdr:spPr>
        <a:xfrm>
          <a:off x="6838121" y="8282608"/>
          <a:ext cx="4310270" cy="372718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20</xdr:col>
      <xdr:colOff>108857</xdr:colOff>
      <xdr:row>0</xdr:row>
      <xdr:rowOff>81644</xdr:rowOff>
    </xdr:from>
    <xdr:to>
      <xdr:col>30</xdr:col>
      <xdr:colOff>503464</xdr:colOff>
      <xdr:row>57</xdr:row>
      <xdr:rowOff>81642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5286" y="81644"/>
          <a:ext cx="6517821" cy="9307284"/>
        </a:xfrm>
        <a:prstGeom prst="rect">
          <a:avLst/>
        </a:prstGeom>
      </xdr:spPr>
    </xdr:pic>
    <xdr:clientData/>
  </xdr:twoCellAnchor>
  <xdr:twoCellAnchor editAs="oneCell">
    <xdr:from>
      <xdr:col>31</xdr:col>
      <xdr:colOff>81642</xdr:colOff>
      <xdr:row>0</xdr:row>
      <xdr:rowOff>68035</xdr:rowOff>
    </xdr:from>
    <xdr:to>
      <xdr:col>41</xdr:col>
      <xdr:colOff>530678</xdr:colOff>
      <xdr:row>57</xdr:row>
      <xdr:rowOff>81642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63606" y="68035"/>
          <a:ext cx="6572251" cy="9320893"/>
        </a:xfrm>
        <a:prstGeom prst="rect">
          <a:avLst/>
        </a:prstGeom>
      </xdr:spPr>
    </xdr:pic>
    <xdr:clientData/>
  </xdr:twoCellAnchor>
  <xdr:twoCellAnchor editAs="oneCell">
    <xdr:from>
      <xdr:col>42</xdr:col>
      <xdr:colOff>136072</xdr:colOff>
      <xdr:row>0</xdr:row>
      <xdr:rowOff>95251</xdr:rowOff>
    </xdr:from>
    <xdr:to>
      <xdr:col>52</xdr:col>
      <xdr:colOff>517072</xdr:colOff>
      <xdr:row>57</xdr:row>
      <xdr:rowOff>95250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72" y="95251"/>
          <a:ext cx="6504214" cy="9307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549729</xdr:colOff>
      <xdr:row>60</xdr:row>
      <xdr:rowOff>53069</xdr:rowOff>
    </xdr:from>
    <xdr:to>
      <xdr:col>5</xdr:col>
      <xdr:colOff>185058</xdr:colOff>
      <xdr:row>63</xdr:row>
      <xdr:rowOff>138794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/>
      </xdr:nvSpPr>
      <xdr:spPr>
        <a:xfrm>
          <a:off x="2999015" y="9850212"/>
          <a:ext cx="247650" cy="575582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</xdr:row>
      <xdr:rowOff>204106</xdr:rowOff>
    </xdr:from>
    <xdr:to>
      <xdr:col>11</xdr:col>
      <xdr:colOff>1</xdr:colOff>
      <xdr:row>25</xdr:row>
      <xdr:rowOff>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1F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21177"/>
          <a:ext cx="6735536" cy="449035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22</xdr:col>
      <xdr:colOff>0</xdr:colOff>
      <xdr:row>41</xdr:row>
      <xdr:rowOff>16329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5536" y="721179"/>
          <a:ext cx="6735535" cy="7772400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</xdr:row>
      <xdr:rowOff>0</xdr:rowOff>
    </xdr:from>
    <xdr:to>
      <xdr:col>33</xdr:col>
      <xdr:colOff>0</xdr:colOff>
      <xdr:row>36</xdr:row>
      <xdr:rowOff>135971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71071" y="721179"/>
          <a:ext cx="6735536" cy="6871506"/>
        </a:xfrm>
        <a:prstGeom prst="rect">
          <a:avLst/>
        </a:prstGeom>
      </xdr:spPr>
    </xdr:pic>
    <xdr:clientData/>
  </xdr:twoCellAnchor>
  <xdr:twoCellAnchor editAs="oneCell">
    <xdr:from>
      <xdr:col>33</xdr:col>
      <xdr:colOff>1</xdr:colOff>
      <xdr:row>3</xdr:row>
      <xdr:rowOff>0</xdr:rowOff>
    </xdr:from>
    <xdr:to>
      <xdr:col>44</xdr:col>
      <xdr:colOff>1</xdr:colOff>
      <xdr:row>37</xdr:row>
      <xdr:rowOff>50605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1" y="727364"/>
          <a:ext cx="6667500" cy="7116423"/>
        </a:xfrm>
        <a:prstGeom prst="rect">
          <a:avLst/>
        </a:prstGeom>
      </xdr:spPr>
    </xdr:pic>
    <xdr:clientData/>
  </xdr:twoCellAnchor>
  <xdr:twoCellAnchor editAs="oneCell">
    <xdr:from>
      <xdr:col>44</xdr:col>
      <xdr:colOff>0</xdr:colOff>
      <xdr:row>3</xdr:row>
      <xdr:rowOff>0</xdr:rowOff>
    </xdr:from>
    <xdr:to>
      <xdr:col>55</xdr:col>
      <xdr:colOff>0</xdr:colOff>
      <xdr:row>36</xdr:row>
      <xdr:rowOff>86905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0" y="727364"/>
          <a:ext cx="6667500" cy="69449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173</xdr:row>
      <xdr:rowOff>34636</xdr:rowOff>
    </xdr:from>
    <xdr:to>
      <xdr:col>11</xdr:col>
      <xdr:colOff>0</xdr:colOff>
      <xdr:row>210</xdr:row>
      <xdr:rowOff>13855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91561"/>
          <a:ext cx="6705600" cy="7837344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173</xdr:row>
      <xdr:rowOff>0</xdr:rowOff>
    </xdr:from>
    <xdr:to>
      <xdr:col>22</xdr:col>
      <xdr:colOff>0</xdr:colOff>
      <xdr:row>209</xdr:row>
      <xdr:rowOff>187037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0" y="36356925"/>
          <a:ext cx="6705600" cy="7835612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173</xdr:row>
      <xdr:rowOff>0</xdr:rowOff>
    </xdr:from>
    <xdr:to>
      <xdr:col>33</xdr:col>
      <xdr:colOff>0</xdr:colOff>
      <xdr:row>209</xdr:row>
      <xdr:rowOff>187037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2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0" y="37171313"/>
          <a:ext cx="6810375" cy="7997537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173</xdr:row>
      <xdr:rowOff>0</xdr:rowOff>
    </xdr:from>
    <xdr:to>
      <xdr:col>44</xdr:col>
      <xdr:colOff>0</xdr:colOff>
      <xdr:row>209</xdr:row>
      <xdr:rowOff>187037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2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0" y="36356925"/>
          <a:ext cx="6705600" cy="7835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11</xdr:col>
      <xdr:colOff>0</xdr:colOff>
      <xdr:row>81</xdr:row>
      <xdr:rowOff>83127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44</xdr:row>
      <xdr:rowOff>0</xdr:rowOff>
    </xdr:from>
    <xdr:to>
      <xdr:col>22</xdr:col>
      <xdr:colOff>0</xdr:colOff>
      <xdr:row>81</xdr:row>
      <xdr:rowOff>83127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44</xdr:row>
      <xdr:rowOff>0</xdr:rowOff>
    </xdr:from>
    <xdr:to>
      <xdr:col>33</xdr:col>
      <xdr:colOff>0</xdr:colOff>
      <xdr:row>81</xdr:row>
      <xdr:rowOff>83127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44</xdr:row>
      <xdr:rowOff>0</xdr:rowOff>
    </xdr:from>
    <xdr:to>
      <xdr:col>44</xdr:col>
      <xdr:colOff>0</xdr:colOff>
      <xdr:row>81</xdr:row>
      <xdr:rowOff>83127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9247909"/>
          <a:ext cx="6667500" cy="7772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87</xdr:row>
      <xdr:rowOff>0</xdr:rowOff>
    </xdr:from>
    <xdr:to>
      <xdr:col>11</xdr:col>
      <xdr:colOff>0</xdr:colOff>
      <xdr:row>107</xdr:row>
      <xdr:rowOff>194233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184091"/>
          <a:ext cx="6667500" cy="435059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87</xdr:row>
      <xdr:rowOff>0</xdr:rowOff>
    </xdr:from>
    <xdr:to>
      <xdr:col>22</xdr:col>
      <xdr:colOff>0</xdr:colOff>
      <xdr:row>108</xdr:row>
      <xdr:rowOff>1495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8184091"/>
          <a:ext cx="6667500" cy="4365677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87</xdr:row>
      <xdr:rowOff>0</xdr:rowOff>
    </xdr:from>
    <xdr:to>
      <xdr:col>33</xdr:col>
      <xdr:colOff>0</xdr:colOff>
      <xdr:row>107</xdr:row>
      <xdr:rowOff>34636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18184091"/>
          <a:ext cx="6667500" cy="4191000"/>
        </a:xfrm>
        <a:prstGeom prst="rect">
          <a:avLst/>
        </a:prstGeom>
      </xdr:spPr>
    </xdr:pic>
    <xdr:clientData/>
  </xdr:twoCellAnchor>
  <xdr:twoCellAnchor editAs="oneCell">
    <xdr:from>
      <xdr:col>0</xdr:col>
      <xdr:colOff>69273</xdr:colOff>
      <xdr:row>129</xdr:row>
      <xdr:rowOff>190500</xdr:rowOff>
    </xdr:from>
    <xdr:to>
      <xdr:col>11</xdr:col>
      <xdr:colOff>1</xdr:colOff>
      <xdr:row>150</xdr:row>
      <xdr:rowOff>176916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73" y="27102955"/>
          <a:ext cx="6598228" cy="4350597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87</xdr:row>
      <xdr:rowOff>0</xdr:rowOff>
    </xdr:from>
    <xdr:to>
      <xdr:col>44</xdr:col>
      <xdr:colOff>0</xdr:colOff>
      <xdr:row>106</xdr:row>
      <xdr:rowOff>145426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2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18184091"/>
          <a:ext cx="6667500" cy="40939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130</xdr:row>
      <xdr:rowOff>0</xdr:rowOff>
    </xdr:from>
    <xdr:to>
      <xdr:col>22</xdr:col>
      <xdr:colOff>0</xdr:colOff>
      <xdr:row>150</xdr:row>
      <xdr:rowOff>176949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2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7120273"/>
          <a:ext cx="6667500" cy="4333312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130</xdr:row>
      <xdr:rowOff>0</xdr:rowOff>
    </xdr:from>
    <xdr:to>
      <xdr:col>33</xdr:col>
      <xdr:colOff>0</xdr:colOff>
      <xdr:row>150</xdr:row>
      <xdr:rowOff>188926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2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27120273"/>
          <a:ext cx="6667500" cy="4345289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130</xdr:row>
      <xdr:rowOff>0</xdr:rowOff>
    </xdr:from>
    <xdr:to>
      <xdr:col>44</xdr:col>
      <xdr:colOff>0</xdr:colOff>
      <xdr:row>150</xdr:row>
      <xdr:rowOff>187721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2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27120273"/>
          <a:ext cx="6667500" cy="434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11</xdr:col>
      <xdr:colOff>0</xdr:colOff>
      <xdr:row>23</xdr:row>
      <xdr:rowOff>156534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2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7364"/>
          <a:ext cx="6667500" cy="431289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22</xdr:col>
      <xdr:colOff>0</xdr:colOff>
      <xdr:row>23</xdr:row>
      <xdr:rowOff>179154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2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727364"/>
          <a:ext cx="6667500" cy="4335517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</xdr:row>
      <xdr:rowOff>0</xdr:rowOff>
    </xdr:from>
    <xdr:to>
      <xdr:col>33</xdr:col>
      <xdr:colOff>0</xdr:colOff>
      <xdr:row>23</xdr:row>
      <xdr:rowOff>195250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2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727364"/>
          <a:ext cx="6667500" cy="4351613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3</xdr:row>
      <xdr:rowOff>0</xdr:rowOff>
    </xdr:from>
    <xdr:to>
      <xdr:col>44</xdr:col>
      <xdr:colOff>0</xdr:colOff>
      <xdr:row>23</xdr:row>
      <xdr:rowOff>65310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2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0" y="727364"/>
          <a:ext cx="6667500" cy="42216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371474</xdr:colOff>
      <xdr:row>47</xdr:row>
      <xdr:rowOff>95250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57974" cy="9944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15</xdr:col>
      <xdr:colOff>323850</xdr:colOff>
      <xdr:row>47</xdr:row>
      <xdr:rowOff>123825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1" y="0"/>
          <a:ext cx="6610350" cy="99726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57150</xdr:rowOff>
    </xdr:from>
    <xdr:to>
      <xdr:col>15</xdr:col>
      <xdr:colOff>295274</xdr:colOff>
      <xdr:row>47</xdr:row>
      <xdr:rowOff>161925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9301" y="57150"/>
          <a:ext cx="6581774" cy="99536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38100</xdr:rowOff>
    </xdr:from>
    <xdr:to>
      <xdr:col>15</xdr:col>
      <xdr:colOff>371475</xdr:colOff>
      <xdr:row>47</xdr:row>
      <xdr:rowOff>123825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54900" y="38100"/>
          <a:ext cx="6619875" cy="9934575"/>
        </a:xfrm>
        <a:prstGeom prst="rect">
          <a:avLst/>
        </a:prstGeom>
      </xdr:spPr>
    </xdr:pic>
    <xdr:clientData/>
  </xdr:twoCellAnchor>
  <xdr:twoCellAnchor>
    <xdr:from>
      <xdr:col>3</xdr:col>
      <xdr:colOff>190500</xdr:colOff>
      <xdr:row>31</xdr:row>
      <xdr:rowOff>200026</xdr:rowOff>
    </xdr:from>
    <xdr:to>
      <xdr:col>15</xdr:col>
      <xdr:colOff>247650</xdr:colOff>
      <xdr:row>32</xdr:row>
      <xdr:rowOff>200025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SpPr/>
      </xdr:nvSpPr>
      <xdr:spPr>
        <a:xfrm>
          <a:off x="21564600" y="6696076"/>
          <a:ext cx="5086350" cy="209549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32</xdr:col>
      <xdr:colOff>52107</xdr:colOff>
      <xdr:row>0</xdr:row>
      <xdr:rowOff>47625</xdr:rowOff>
    </xdr:from>
    <xdr:to>
      <xdr:col>47</xdr:col>
      <xdr:colOff>356907</xdr:colOff>
      <xdr:row>47</xdr:row>
      <xdr:rowOff>142875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2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19872" y="47625"/>
          <a:ext cx="6524064" cy="10102103"/>
        </a:xfrm>
        <a:prstGeom prst="rect">
          <a:avLst/>
        </a:prstGeom>
      </xdr:spPr>
    </xdr:pic>
    <xdr:clientData/>
  </xdr:twoCellAnchor>
  <xdr:twoCellAnchor>
    <xdr:from>
      <xdr:col>33</xdr:col>
      <xdr:colOff>123265</xdr:colOff>
      <xdr:row>11</xdr:row>
      <xdr:rowOff>7845</xdr:rowOff>
    </xdr:from>
    <xdr:to>
      <xdr:col>46</xdr:col>
      <xdr:colOff>313764</xdr:colOff>
      <xdr:row>12</xdr:row>
      <xdr:rowOff>33618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id="{00000000-0008-0000-2500-00000F000000}"/>
            </a:ext>
          </a:extLst>
        </xdr:cNvPr>
        <xdr:cNvSpPr/>
      </xdr:nvSpPr>
      <xdr:spPr>
        <a:xfrm>
          <a:off x="13805647" y="2349874"/>
          <a:ext cx="5580529" cy="238685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16</xdr:col>
      <xdr:colOff>134471</xdr:colOff>
      <xdr:row>0</xdr:row>
      <xdr:rowOff>123263</xdr:rowOff>
    </xdr:from>
    <xdr:to>
      <xdr:col>31</xdr:col>
      <xdr:colOff>268941</xdr:colOff>
      <xdr:row>47</xdr:row>
      <xdr:rowOff>156881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8353" y="123263"/>
          <a:ext cx="6353735" cy="100404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27211</xdr:colOff>
      <xdr:row>8</xdr:row>
      <xdr:rowOff>95249</xdr:rowOff>
    </xdr:from>
    <xdr:to>
      <xdr:col>6</xdr:col>
      <xdr:colOff>993320</xdr:colOff>
      <xdr:row>50</xdr:row>
      <xdr:rowOff>122464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62" t="11150" r="13079" b="8971"/>
        <a:stretch/>
      </xdr:blipFill>
      <xdr:spPr>
        <a:xfrm>
          <a:off x="81640" y="2204356"/>
          <a:ext cx="5755823" cy="7456715"/>
        </a:xfrm>
        <a:prstGeom prst="rect">
          <a:avLst/>
        </a:prstGeom>
      </xdr:spPr>
    </xdr:pic>
    <xdr:clientData/>
  </xdr:twoCellAnchor>
  <xdr:twoCellAnchor editAs="oneCell">
    <xdr:from>
      <xdr:col>1</xdr:col>
      <xdr:colOff>27213</xdr:colOff>
      <xdr:row>51</xdr:row>
      <xdr:rowOff>81644</xdr:rowOff>
    </xdr:from>
    <xdr:to>
      <xdr:col>6</xdr:col>
      <xdr:colOff>966107</xdr:colOff>
      <xdr:row>103</xdr:row>
      <xdr:rowOff>95250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03" t="10687" r="12987" b="9902"/>
        <a:stretch/>
      </xdr:blipFill>
      <xdr:spPr>
        <a:xfrm>
          <a:off x="81642" y="9797144"/>
          <a:ext cx="5728608" cy="9212035"/>
        </a:xfrm>
        <a:prstGeom prst="rect">
          <a:avLst/>
        </a:prstGeom>
      </xdr:spPr>
    </xdr:pic>
    <xdr:clientData/>
  </xdr:twoCellAnchor>
  <xdr:twoCellAnchor>
    <xdr:from>
      <xdr:col>8</xdr:col>
      <xdr:colOff>143461</xdr:colOff>
      <xdr:row>12</xdr:row>
      <xdr:rowOff>59806</xdr:rowOff>
    </xdr:from>
    <xdr:to>
      <xdr:col>12</xdr:col>
      <xdr:colOff>124411</xdr:colOff>
      <xdr:row>13</xdr:row>
      <xdr:rowOff>122802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/>
      </xdr:nvSpPr>
      <xdr:spPr>
        <a:xfrm>
          <a:off x="6637026" y="2834480"/>
          <a:ext cx="2432602" cy="23693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424542</xdr:colOff>
      <xdr:row>80</xdr:row>
      <xdr:rowOff>8164</xdr:rowOff>
    </xdr:from>
    <xdr:to>
      <xdr:col>4</xdr:col>
      <xdr:colOff>419100</xdr:colOff>
      <xdr:row>81</xdr:row>
      <xdr:rowOff>84364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00000000-0008-0000-2600-000007000000}"/>
            </a:ext>
          </a:extLst>
        </xdr:cNvPr>
        <xdr:cNvSpPr/>
      </xdr:nvSpPr>
      <xdr:spPr>
        <a:xfrm>
          <a:off x="859971" y="14853557"/>
          <a:ext cx="2430236" cy="253093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85725</xdr:colOff>
      <xdr:row>71</xdr:row>
      <xdr:rowOff>9525</xdr:rowOff>
    </xdr:from>
    <xdr:to>
      <xdr:col>12</xdr:col>
      <xdr:colOff>66675</xdr:colOff>
      <xdr:row>72</xdr:row>
      <xdr:rowOff>85725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SpPr/>
      </xdr:nvSpPr>
      <xdr:spPr>
        <a:xfrm>
          <a:off x="6562725" y="12877800"/>
          <a:ext cx="2419350" cy="247650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437029</xdr:colOff>
      <xdr:row>14</xdr:row>
      <xdr:rowOff>89646</xdr:rowOff>
    </xdr:from>
    <xdr:to>
      <xdr:col>4</xdr:col>
      <xdr:colOff>453259</xdr:colOff>
      <xdr:row>15</xdr:row>
      <xdr:rowOff>105102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00000000-0008-0000-2600-000009000000}"/>
            </a:ext>
          </a:extLst>
        </xdr:cNvPr>
        <xdr:cNvSpPr/>
      </xdr:nvSpPr>
      <xdr:spPr>
        <a:xfrm>
          <a:off x="864012" y="3170491"/>
          <a:ext cx="2446747" cy="186249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438343</xdr:colOff>
      <xdr:row>15</xdr:row>
      <xdr:rowOff>125518</xdr:rowOff>
    </xdr:from>
    <xdr:to>
      <xdr:col>4</xdr:col>
      <xdr:colOff>454573</xdr:colOff>
      <xdr:row>16</xdr:row>
      <xdr:rowOff>140974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/>
      </xdr:nvSpPr>
      <xdr:spPr>
        <a:xfrm>
          <a:off x="869039" y="3421996"/>
          <a:ext cx="2451317" cy="18939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420991</xdr:colOff>
      <xdr:row>67</xdr:row>
      <xdr:rowOff>151927</xdr:rowOff>
    </xdr:from>
    <xdr:to>
      <xdr:col>4</xdr:col>
      <xdr:colOff>415549</xdr:colOff>
      <xdr:row>69</xdr:row>
      <xdr:rowOff>54192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851687" y="12493014"/>
          <a:ext cx="2429645" cy="250135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449938</xdr:colOff>
      <xdr:row>29</xdr:row>
      <xdr:rowOff>170244</xdr:rowOff>
    </xdr:from>
    <xdr:to>
      <xdr:col>4</xdr:col>
      <xdr:colOff>466168</xdr:colOff>
      <xdr:row>31</xdr:row>
      <xdr:rowOff>11765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SpPr/>
      </xdr:nvSpPr>
      <xdr:spPr>
        <a:xfrm>
          <a:off x="880634" y="5901809"/>
          <a:ext cx="2451317" cy="189391"/>
        </a:xfrm>
        <a:prstGeom prst="rect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13</xdr:row>
      <xdr:rowOff>0</xdr:rowOff>
    </xdr:from>
    <xdr:to>
      <xdr:col>6</xdr:col>
      <xdr:colOff>1</xdr:colOff>
      <xdr:row>48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114261"/>
          <a:ext cx="5797826" cy="6087717"/>
        </a:xfrm>
        <a:prstGeom prst="rect">
          <a:avLst/>
        </a:prstGeom>
      </xdr:spPr>
    </xdr:pic>
    <xdr:clientData/>
  </xdr:twoCellAnchor>
  <xdr:twoCellAnchor>
    <xdr:from>
      <xdr:col>1</xdr:col>
      <xdr:colOff>596349</xdr:colOff>
      <xdr:row>37</xdr:row>
      <xdr:rowOff>124239</xdr:rowOff>
    </xdr:from>
    <xdr:to>
      <xdr:col>5</xdr:col>
      <xdr:colOff>869674</xdr:colOff>
      <xdr:row>39</xdr:row>
      <xdr:rowOff>8283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/>
      </xdr:nvSpPr>
      <xdr:spPr>
        <a:xfrm>
          <a:off x="1374914" y="7412935"/>
          <a:ext cx="4232412" cy="231913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20.%20&#49692;&#49457;&#53664;&#51109;%20&#44144;&#47532;%20&#48320;&#44221;%20-%20&#49436;&#50872;%20&#50577;&#54217;&#46041;(2&#54924;&#54869;&#51221;)\1.%20&#49692;&#49457;&#53664;%20&#50868;&#48152;&#44144;&#47532;%20&#48320;&#44221;%20rev.9.1%20&#44221;&#47049;&#54868;%20&#51089;&#50629;&#50756;%20&#52572;&#513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23.%20&#49692;&#49457;&#53664;&#51109;%20&#44144;&#47532;%20&#48320;&#44221;%20-%20&#45824;&#47548;&#46041;,%20&#49548;&#49324;&#46041;(2&#54924;%20&#51228;&#52636;&#50756;&#47308;)\1.%20&#49692;&#49457;&#53664;%20&#50868;&#48152;&#44144;&#47532;%20&#48320;&#44221;%20rev.3.1%20&#44221;&#47049;&#54868;%20&#51089;&#50629;&#50756;%20&#52572;&#51333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12.%20&#44288;&#44553;&#51088;&#51116;%20&#49688;&#44396;%20&#48320;&#44221;(&#44053;&#44288;,%20&#44288;&#44553;)(2&#54924;&#54869;&#51221;)_&#47928;&#51648;&#54872;%20&#51089;&#49457;\1.%20&#51473;&#44036;&#44032;&#50517;&#51109;%20&#48176;&#44288;%20&#48320;&#44221;%20&#50808;%201&#49892;&#51221;&#48372;&#44256;rev2.1%20-%20&#44221;&#47049;&#54868;%20&#51089;&#50629;&#50756;%20&#52572;&#5133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24.%20&#54876;&#49457;&#53444;&#55137;&#52265;&#51648;%20&#50773;&#49324;%20&#51116;&#47308;&#48708;%20&#48152;&#50689;%20(2&#54924;%20&#51228;&#52636;&#50756;&#47308;)\1.%20&#49892;&#51221;&#48372;&#44256;(&#54876;&#49457;&#53444;&#55137;&#52265;&#51648;%20&#50773;&#49324;%20&#51116;&#47308;&#48708;%20&#48152;&#50689;)%20Rev.2.1%20&#44221;&#47049;&#54868;%20&#51089;&#50629;&#50756;%20&#52572;&#5133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6020;&#44553;&#45817;&#52488;&#48320;&#44221;(&#51228;4&#54924;&#48152;&#50689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osan\Soosan\2.%20&#45824;&#50808;\12.%20&#49892;&#51221;&#48372;&#44256;\14.%20&#53748;&#49688;&#44288;&#47196;%20&#49884;&#44277;&#48169;&#48277;%20&#48320;&#44221;(2&#54924;%20&#54869;&#51221;)\&#49892;&#51221;&#48372;&#44256;(&#53748;&#49688;&#44288;&#47196;%20&#48320;&#44221;)%20-%20Rev.4%20&#54224;&#44592;&#47932;,%20&#49444;&#44228;&#48708;%20&#48320;&#44221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64;&#47785;%20&#49444;&#44228;&#45236;&#50669;&#49436;(&#52572;&#52488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DD1\Soosan\2.%20&#45824;&#50808;\12.%20&#49892;&#51221;&#48372;&#44256;\48.%20&#50864;&#49688;&#47592;&#54848;,%20&#50864;&#49688;&#44288;&#47196;%20&#48320;&#44221;\2.%20&#44592;&#51316;&#51088;&#51116;%20&#49352;&#47196;&#48156;&#51452;%20-%20&#52572;&#51333;\5.%20&#49688;&#47049;&#49328;&#52636;&#49436;\Rev.2\1.0%20&#51452;&#50836;&#51088;&#51116;&#51665;&#44228;&#54364;%20-%20&#49892;&#51221;&#48372;&#442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목차"/>
      <sheetName val="간지"/>
      <sheetName val="실정보고 사유서"/>
      <sheetName val="토취장검토sheet"/>
      <sheetName val="순성토운반 수량산출"/>
      <sheetName val="진행사항"/>
      <sheetName val="원가계산서"/>
      <sheetName val="변경내역서"/>
      <sheetName val="원가계산서 (물가변동)"/>
      <sheetName val="물가변동 내역서"/>
      <sheetName val="물가변동 내역서 (2)"/>
      <sheetName val="토취장 방문결과"/>
      <sheetName val="단가산출총괄표O"/>
      <sheetName val="단가산출서O"/>
      <sheetName val="운반거리산출 "/>
      <sheetName val="단가산출서 (부천물박물관)"/>
      <sheetName val="운반거리(부천 물박물관)"/>
      <sheetName val="기계경비O"/>
      <sheetName val="기계경비총괄표O"/>
      <sheetName val="노임단가O"/>
      <sheetName val="유가O"/>
      <sheetName val="장비 품셈 노임O "/>
      <sheetName val="토싸이클"/>
      <sheetName val="사토장 (토석정보-30km 내)"/>
      <sheetName val="사토장 (토석정보-15km 내)"/>
      <sheetName val="되메우기 일정-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">
          <cell r="P10">
            <v>-15063</v>
          </cell>
        </row>
        <row r="14">
          <cell r="H14">
            <v>5331</v>
          </cell>
          <cell r="J14">
            <v>7045</v>
          </cell>
          <cell r="L14">
            <v>4027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목차"/>
      <sheetName val="간지"/>
      <sheetName val="토취장검토sheet"/>
      <sheetName val="순성토운반 수량산출"/>
      <sheetName val="진행사항"/>
      <sheetName val="실정보고 사유서"/>
      <sheetName val="총괄원가계산서"/>
      <sheetName val="변경내역서"/>
      <sheetName val="원가계산서 (물가변동)"/>
      <sheetName val="물가변동 내역서"/>
      <sheetName val="물가변동 내역서 (2)"/>
      <sheetName val="토취장 방문결과-대림동"/>
      <sheetName val="토취장 방문결과-소사본동"/>
      <sheetName val="단가산출총괄표O"/>
      <sheetName val="단가산출서O"/>
      <sheetName val="운반거리산출-대림동"/>
      <sheetName val="단가산출서 (부천물박물관)"/>
      <sheetName val="운반거리(부천 물박물관)"/>
      <sheetName val="운반거리산출-부천소사"/>
      <sheetName val="기계경비O"/>
      <sheetName val="기계경비총괄표O"/>
      <sheetName val="노임단가O"/>
      <sheetName val="유가O"/>
      <sheetName val="장비 품셈 노임O "/>
      <sheetName val="토싸이클"/>
      <sheetName val="사토장 (토석정보-30km 내)"/>
      <sheetName val="사토장 (토석정보-20km 내)"/>
      <sheetName val="되메우기 일정-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P14">
            <v>-14742</v>
          </cell>
        </row>
        <row r="16">
          <cell r="H16">
            <v>4973</v>
          </cell>
          <cell r="J16">
            <v>6671</v>
          </cell>
          <cell r="L16">
            <v>3732</v>
          </cell>
        </row>
        <row r="18">
          <cell r="H18">
            <v>2892</v>
          </cell>
          <cell r="J18">
            <v>3918</v>
          </cell>
          <cell r="L18">
            <v>2181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2)"/>
      <sheetName val="목차"/>
      <sheetName val="표지"/>
      <sheetName val="갑지"/>
      <sheetName val="1.설계설명서"/>
      <sheetName val="간지"/>
      <sheetName val="실정보고 사유서"/>
      <sheetName val="총괄원가계산서"/>
      <sheetName val="원가계산서(변경)"/>
      <sheetName val="내역서"/>
      <sheetName val="원가(K1)"/>
      <sheetName val="내역(K1)"/>
      <sheetName val="관급자재(집계)"/>
      <sheetName val="관급자재(토목)"/>
      <sheetName val="단가산출총괄표"/>
      <sheetName val="단가산출서"/>
      <sheetName val="노임단가"/>
      <sheetName val="단가품셈"/>
      <sheetName val="기계경비총괄표"/>
      <sheetName val="기계경비"/>
      <sheetName val="장비 품셈"/>
      <sheetName val="유가"/>
      <sheetName val="자재"/>
      <sheetName val="자재물가정보)"/>
      <sheetName val="비교견적"/>
      <sheetName val="건설계기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1">
          <cell r="W21">
            <v>-7.3700000000000045</v>
          </cell>
        </row>
        <row r="29">
          <cell r="O29">
            <v>138829</v>
          </cell>
          <cell r="Q29">
            <v>1685599</v>
          </cell>
          <cell r="S29">
            <v>147319</v>
          </cell>
        </row>
        <row r="33">
          <cell r="O33">
            <v>96835</v>
          </cell>
          <cell r="Q33">
            <v>985702</v>
          </cell>
          <cell r="S33">
            <v>147319</v>
          </cell>
        </row>
        <row r="37">
          <cell r="O37">
            <v>2220580</v>
          </cell>
          <cell r="Q37">
            <v>200102</v>
          </cell>
          <cell r="S37">
            <v>0</v>
          </cell>
        </row>
        <row r="41">
          <cell r="O41">
            <v>202787</v>
          </cell>
          <cell r="Q41">
            <v>243915</v>
          </cell>
          <cell r="S41">
            <v>0</v>
          </cell>
        </row>
      </sheetData>
      <sheetData sheetId="10" refreshError="1"/>
      <sheetData sheetId="11" refreshError="1"/>
      <sheetData sheetId="12" refreshError="1"/>
      <sheetData sheetId="13">
        <row r="15">
          <cell r="O15">
            <v>-7.3700000000000045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목차"/>
      <sheetName val="간지"/>
      <sheetName val="실정보고 사유서"/>
      <sheetName val="원가계산서"/>
      <sheetName val="내역서"/>
      <sheetName val="단가산출총괄표"/>
      <sheetName val="단가산출"/>
      <sheetName val="단가대비표"/>
      <sheetName val="자재물가정보"/>
      <sheetName val="견적서"/>
      <sheetName val="물가상승률 적용"/>
      <sheetName val="일반화물자동차운임(1998년2월21일시행)"/>
      <sheetName val="증빙자료"/>
      <sheetName val="운반거리240k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7">
          <cell r="T27">
            <v>242440</v>
          </cell>
          <cell r="X27">
            <v>135704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총괄원가계산서"/>
      <sheetName val="내역서"/>
      <sheetName val="원가(K1)"/>
      <sheetName val="내역(K1)"/>
      <sheetName val="원가(K2)"/>
      <sheetName val="내역(K2)"/>
      <sheetName val="관급자재(집계)"/>
      <sheetName val="관급자재(토목)"/>
      <sheetName val="관급자재(건축)"/>
      <sheetName val="관급자재(기계)"/>
      <sheetName val="관급자재(퇴수관로)"/>
    </sheetNames>
    <sheetDataSet>
      <sheetData sheetId="0"/>
      <sheetData sheetId="1"/>
      <sheetData sheetId="2">
        <row r="22">
          <cell r="F22">
            <v>28923</v>
          </cell>
        </row>
        <row r="23">
          <cell r="F23">
            <v>28923</v>
          </cell>
        </row>
        <row r="24">
          <cell r="F24">
            <v>6395</v>
          </cell>
        </row>
        <row r="25">
          <cell r="F25">
            <v>6395</v>
          </cell>
        </row>
        <row r="26">
          <cell r="F26">
            <v>8259</v>
          </cell>
        </row>
        <row r="27">
          <cell r="F27">
            <v>8259</v>
          </cell>
        </row>
        <row r="28">
          <cell r="F28">
            <v>9370</v>
          </cell>
        </row>
        <row r="29">
          <cell r="F29">
            <v>9370</v>
          </cell>
        </row>
        <row r="30">
          <cell r="F30">
            <v>8285</v>
          </cell>
        </row>
        <row r="31">
          <cell r="F31">
            <v>8285</v>
          </cell>
        </row>
        <row r="32">
          <cell r="F32">
            <v>5736</v>
          </cell>
        </row>
        <row r="33">
          <cell r="F33">
            <v>5736</v>
          </cell>
        </row>
        <row r="34">
          <cell r="F34">
            <v>11087</v>
          </cell>
        </row>
        <row r="35">
          <cell r="F35">
            <v>11087</v>
          </cell>
        </row>
        <row r="36">
          <cell r="F36">
            <v>936</v>
          </cell>
        </row>
        <row r="37">
          <cell r="F37">
            <v>936</v>
          </cell>
        </row>
        <row r="38">
          <cell r="F38">
            <v>13334</v>
          </cell>
        </row>
        <row r="39">
          <cell r="F39">
            <v>13334</v>
          </cell>
        </row>
        <row r="40">
          <cell r="F40">
            <v>6160</v>
          </cell>
        </row>
        <row r="41">
          <cell r="F41">
            <v>6160</v>
          </cell>
        </row>
        <row r="42">
          <cell r="F42">
            <v>3282</v>
          </cell>
        </row>
        <row r="43">
          <cell r="F43">
            <v>3282</v>
          </cell>
        </row>
        <row r="44">
          <cell r="F44">
            <v>14</v>
          </cell>
        </row>
        <row r="45">
          <cell r="F45">
            <v>14</v>
          </cell>
        </row>
        <row r="46">
          <cell r="F46">
            <v>7777</v>
          </cell>
        </row>
        <row r="47">
          <cell r="F47">
            <v>7777</v>
          </cell>
        </row>
        <row r="48">
          <cell r="F48">
            <v>1467</v>
          </cell>
        </row>
        <row r="49">
          <cell r="F49">
            <v>1467</v>
          </cell>
        </row>
        <row r="50">
          <cell r="F50">
            <v>193</v>
          </cell>
        </row>
        <row r="51">
          <cell r="F51">
            <v>193</v>
          </cell>
        </row>
        <row r="52">
          <cell r="F52">
            <v>1467</v>
          </cell>
        </row>
        <row r="53">
          <cell r="F53">
            <v>1467</v>
          </cell>
        </row>
        <row r="54">
          <cell r="F54">
            <v>1467</v>
          </cell>
        </row>
        <row r="55">
          <cell r="F55">
            <v>1467</v>
          </cell>
        </row>
        <row r="56">
          <cell r="F56">
            <v>175</v>
          </cell>
        </row>
        <row r="57">
          <cell r="F57">
            <v>175</v>
          </cell>
        </row>
        <row r="58">
          <cell r="F58">
            <v>5268</v>
          </cell>
        </row>
        <row r="59">
          <cell r="F59">
            <v>5268</v>
          </cell>
        </row>
        <row r="60">
          <cell r="F60">
            <v>5268</v>
          </cell>
        </row>
        <row r="61">
          <cell r="F61">
            <v>5268</v>
          </cell>
        </row>
        <row r="62">
          <cell r="F62">
            <v>6467</v>
          </cell>
        </row>
        <row r="63">
          <cell r="F63">
            <v>6467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37897</v>
          </cell>
        </row>
        <row r="67">
          <cell r="F67">
            <v>37897</v>
          </cell>
        </row>
        <row r="68">
          <cell r="F68">
            <v>24024</v>
          </cell>
        </row>
        <row r="69">
          <cell r="F69">
            <v>24024</v>
          </cell>
        </row>
        <row r="70">
          <cell r="F70">
            <v>11132</v>
          </cell>
        </row>
        <row r="71">
          <cell r="F71">
            <v>11132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4693</v>
          </cell>
        </row>
        <row r="75">
          <cell r="F75">
            <v>4693</v>
          </cell>
        </row>
        <row r="76">
          <cell r="F76">
            <v>6115</v>
          </cell>
        </row>
        <row r="77">
          <cell r="F77">
            <v>6115</v>
          </cell>
        </row>
        <row r="78">
          <cell r="F78">
            <v>3068</v>
          </cell>
        </row>
        <row r="79">
          <cell r="F79">
            <v>3068</v>
          </cell>
        </row>
        <row r="80">
          <cell r="F80">
            <v>13242</v>
          </cell>
        </row>
        <row r="81">
          <cell r="F81">
            <v>13242</v>
          </cell>
        </row>
        <row r="82">
          <cell r="F82">
            <v>1500</v>
          </cell>
        </row>
        <row r="83">
          <cell r="F83">
            <v>1500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28618</v>
          </cell>
        </row>
        <row r="87">
          <cell r="F87">
            <v>28618</v>
          </cell>
        </row>
        <row r="88">
          <cell r="F88">
            <v>2549</v>
          </cell>
        </row>
        <row r="89">
          <cell r="F89">
            <v>2549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1801.29</v>
          </cell>
        </row>
        <row r="97">
          <cell r="F97">
            <v>1801.29</v>
          </cell>
        </row>
        <row r="98">
          <cell r="F98">
            <v>7654.86</v>
          </cell>
        </row>
        <row r="99">
          <cell r="F99">
            <v>7654.86</v>
          </cell>
        </row>
        <row r="100">
          <cell r="F100">
            <v>91.48</v>
          </cell>
        </row>
        <row r="101">
          <cell r="F101">
            <v>91.48</v>
          </cell>
        </row>
        <row r="102">
          <cell r="F102">
            <v>52.11</v>
          </cell>
        </row>
        <row r="103">
          <cell r="F103">
            <v>52.11</v>
          </cell>
        </row>
        <row r="104">
          <cell r="F104">
            <v>2216.41</v>
          </cell>
        </row>
        <row r="105">
          <cell r="F105">
            <v>2216.41</v>
          </cell>
        </row>
        <row r="106">
          <cell r="F106">
            <v>18359.240000000002</v>
          </cell>
        </row>
        <row r="107">
          <cell r="F107">
            <v>18359.240000000002</v>
          </cell>
        </row>
        <row r="108">
          <cell r="F108">
            <v>1032.3499999999999</v>
          </cell>
        </row>
        <row r="109">
          <cell r="F109">
            <v>1032.3499999999999</v>
          </cell>
        </row>
        <row r="110">
          <cell r="F110">
            <v>9841.5</v>
          </cell>
        </row>
        <row r="111">
          <cell r="F111">
            <v>9841.5</v>
          </cell>
        </row>
        <row r="112">
          <cell r="F112">
            <v>13156.75</v>
          </cell>
        </row>
        <row r="113">
          <cell r="F113">
            <v>13156.75</v>
          </cell>
        </row>
        <row r="114">
          <cell r="F114">
            <v>15697.44</v>
          </cell>
        </row>
        <row r="115">
          <cell r="F115">
            <v>15697.44</v>
          </cell>
        </row>
        <row r="116">
          <cell r="F116">
            <v>1924.49</v>
          </cell>
        </row>
        <row r="117">
          <cell r="F117">
            <v>1924.49</v>
          </cell>
        </row>
        <row r="118">
          <cell r="F118">
            <v>2603.23</v>
          </cell>
        </row>
        <row r="119">
          <cell r="F119">
            <v>2603.23</v>
          </cell>
        </row>
        <row r="120">
          <cell r="F120">
            <v>1401.06</v>
          </cell>
        </row>
        <row r="121">
          <cell r="F121">
            <v>1401.06</v>
          </cell>
        </row>
        <row r="122">
          <cell r="F122">
            <v>862.6</v>
          </cell>
        </row>
        <row r="123">
          <cell r="F123">
            <v>862.6</v>
          </cell>
        </row>
        <row r="124">
          <cell r="F124">
            <v>2260.0100000000002</v>
          </cell>
        </row>
        <row r="125">
          <cell r="F125">
            <v>2260.0100000000002</v>
          </cell>
        </row>
        <row r="126">
          <cell r="F126">
            <v>1217.27</v>
          </cell>
        </row>
        <row r="127">
          <cell r="F127">
            <v>1217.27</v>
          </cell>
        </row>
        <row r="128">
          <cell r="F128">
            <v>7</v>
          </cell>
        </row>
        <row r="129">
          <cell r="F129">
            <v>7</v>
          </cell>
        </row>
        <row r="130">
          <cell r="F130">
            <v>3.8</v>
          </cell>
        </row>
        <row r="131">
          <cell r="F131">
            <v>3.8</v>
          </cell>
        </row>
        <row r="132">
          <cell r="F132">
            <v>7</v>
          </cell>
        </row>
        <row r="133">
          <cell r="F133">
            <v>7</v>
          </cell>
        </row>
        <row r="134">
          <cell r="F134">
            <v>7</v>
          </cell>
        </row>
        <row r="135">
          <cell r="F135">
            <v>7</v>
          </cell>
        </row>
        <row r="136">
          <cell r="F136">
            <v>3.8</v>
          </cell>
        </row>
        <row r="137">
          <cell r="F137">
            <v>3.8</v>
          </cell>
        </row>
        <row r="138">
          <cell r="F138">
            <v>7</v>
          </cell>
        </row>
        <row r="139">
          <cell r="F139">
            <v>7</v>
          </cell>
        </row>
        <row r="140">
          <cell r="F140">
            <v>8.1999999999999993</v>
          </cell>
        </row>
        <row r="141">
          <cell r="F141">
            <v>8.1999999999999993</v>
          </cell>
        </row>
        <row r="142">
          <cell r="F142">
            <v>14.2</v>
          </cell>
        </row>
        <row r="143">
          <cell r="F143">
            <v>14.2</v>
          </cell>
        </row>
        <row r="144">
          <cell r="F144">
            <v>3.2</v>
          </cell>
        </row>
        <row r="145">
          <cell r="F145">
            <v>3.2</v>
          </cell>
        </row>
        <row r="146">
          <cell r="F146">
            <v>33.200000000000003</v>
          </cell>
        </row>
        <row r="147">
          <cell r="F147">
            <v>33.200000000000003</v>
          </cell>
        </row>
        <row r="148">
          <cell r="F148">
            <v>298.8</v>
          </cell>
        </row>
        <row r="149">
          <cell r="F149">
            <v>298.8</v>
          </cell>
        </row>
        <row r="150">
          <cell r="F150">
            <v>2</v>
          </cell>
        </row>
        <row r="151">
          <cell r="F151">
            <v>2</v>
          </cell>
        </row>
        <row r="152">
          <cell r="F152">
            <v>14</v>
          </cell>
        </row>
        <row r="153">
          <cell r="F153">
            <v>14</v>
          </cell>
        </row>
        <row r="154">
          <cell r="F154">
            <v>550.79999999999995</v>
          </cell>
        </row>
        <row r="155">
          <cell r="F155">
            <v>550.79999999999995</v>
          </cell>
        </row>
        <row r="156">
          <cell r="F156">
            <v>9.9</v>
          </cell>
        </row>
        <row r="157">
          <cell r="F157">
            <v>9.9</v>
          </cell>
        </row>
        <row r="158">
          <cell r="F158">
            <v>35.200000000000003</v>
          </cell>
        </row>
        <row r="159">
          <cell r="F159">
            <v>35.200000000000003</v>
          </cell>
        </row>
        <row r="160">
          <cell r="F160">
            <v>14</v>
          </cell>
        </row>
        <row r="161">
          <cell r="F161">
            <v>14</v>
          </cell>
        </row>
        <row r="162">
          <cell r="F162">
            <v>2</v>
          </cell>
        </row>
        <row r="163">
          <cell r="F163">
            <v>2</v>
          </cell>
        </row>
        <row r="164">
          <cell r="F164">
            <v>1</v>
          </cell>
        </row>
        <row r="165">
          <cell r="F165">
            <v>1</v>
          </cell>
        </row>
        <row r="166">
          <cell r="F166">
            <v>14</v>
          </cell>
        </row>
        <row r="167">
          <cell r="F167">
            <v>14</v>
          </cell>
        </row>
        <row r="168">
          <cell r="F168">
            <v>4743</v>
          </cell>
        </row>
        <row r="169">
          <cell r="F169">
            <v>4743</v>
          </cell>
        </row>
        <row r="170">
          <cell r="F170">
            <v>3910</v>
          </cell>
        </row>
        <row r="171">
          <cell r="F171">
            <v>3910</v>
          </cell>
        </row>
        <row r="172">
          <cell r="F172">
            <v>7447</v>
          </cell>
        </row>
        <row r="173">
          <cell r="F173">
            <v>7447</v>
          </cell>
        </row>
        <row r="174">
          <cell r="F174">
            <v>18109</v>
          </cell>
        </row>
        <row r="175">
          <cell r="F175">
            <v>18109</v>
          </cell>
        </row>
        <row r="176">
          <cell r="F176">
            <v>2</v>
          </cell>
        </row>
        <row r="177">
          <cell r="F177">
            <v>2</v>
          </cell>
        </row>
        <row r="178">
          <cell r="F178">
            <v>40</v>
          </cell>
        </row>
        <row r="179">
          <cell r="F179">
            <v>40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14</v>
          </cell>
        </row>
        <row r="183">
          <cell r="F183">
            <v>14</v>
          </cell>
        </row>
        <row r="184">
          <cell r="F184">
            <v>13</v>
          </cell>
        </row>
        <row r="185">
          <cell r="F185">
            <v>13</v>
          </cell>
        </row>
        <row r="186">
          <cell r="F186">
            <v>317.72000000000003</v>
          </cell>
        </row>
        <row r="187">
          <cell r="F187">
            <v>317.72000000000003</v>
          </cell>
        </row>
        <row r="188">
          <cell r="F188">
            <v>4343.04</v>
          </cell>
        </row>
        <row r="189">
          <cell r="F189">
            <v>4343.04</v>
          </cell>
        </row>
        <row r="190">
          <cell r="F190">
            <v>12</v>
          </cell>
        </row>
        <row r="191">
          <cell r="F191">
            <v>12</v>
          </cell>
        </row>
        <row r="192">
          <cell r="F192">
            <v>192</v>
          </cell>
        </row>
        <row r="193">
          <cell r="F193">
            <v>192</v>
          </cell>
        </row>
        <row r="194">
          <cell r="F194">
            <v>524.16</v>
          </cell>
        </row>
        <row r="195">
          <cell r="F195">
            <v>524.16</v>
          </cell>
        </row>
        <row r="196">
          <cell r="F196">
            <v>5051.9799999999996</v>
          </cell>
        </row>
        <row r="197">
          <cell r="F197">
            <v>5051.9799999999996</v>
          </cell>
        </row>
        <row r="198">
          <cell r="F198">
            <v>55</v>
          </cell>
        </row>
        <row r="199">
          <cell r="F199">
            <v>55</v>
          </cell>
        </row>
        <row r="200">
          <cell r="F200">
            <v>10785.78</v>
          </cell>
        </row>
        <row r="201">
          <cell r="F201">
            <v>10785.78</v>
          </cell>
        </row>
        <row r="202">
          <cell r="F202">
            <v>20225</v>
          </cell>
        </row>
        <row r="203">
          <cell r="F203">
            <v>20225</v>
          </cell>
        </row>
        <row r="204">
          <cell r="F204">
            <v>101</v>
          </cell>
        </row>
        <row r="205">
          <cell r="F205">
            <v>101</v>
          </cell>
        </row>
        <row r="206">
          <cell r="F206">
            <v>691</v>
          </cell>
        </row>
        <row r="207">
          <cell r="F207">
            <v>691</v>
          </cell>
        </row>
        <row r="208">
          <cell r="F208">
            <v>7279</v>
          </cell>
        </row>
        <row r="209">
          <cell r="F209">
            <v>7279</v>
          </cell>
        </row>
        <row r="210">
          <cell r="C210" t="str">
            <v>커플러</v>
          </cell>
          <cell r="D210" t="str">
            <v>(H19)</v>
          </cell>
          <cell r="E210" t="str">
            <v>EA</v>
          </cell>
          <cell r="F210">
            <v>334</v>
          </cell>
          <cell r="G210">
            <v>7493.8</v>
          </cell>
          <cell r="I210">
            <v>0</v>
          </cell>
          <cell r="K210">
            <v>0</v>
          </cell>
        </row>
        <row r="211">
          <cell r="C211" t="str">
            <v>커플러</v>
          </cell>
          <cell r="D211" t="str">
            <v>(H19)</v>
          </cell>
          <cell r="E211" t="str">
            <v>EA</v>
          </cell>
          <cell r="F211">
            <v>334</v>
          </cell>
          <cell r="G211">
            <v>7493.8</v>
          </cell>
          <cell r="I211">
            <v>0</v>
          </cell>
          <cell r="K211">
            <v>0</v>
          </cell>
        </row>
        <row r="212">
          <cell r="C212" t="str">
            <v>커플러</v>
          </cell>
          <cell r="D212" t="str">
            <v>(H16)</v>
          </cell>
          <cell r="E212" t="str">
            <v>EA</v>
          </cell>
          <cell r="F212">
            <v>4069</v>
          </cell>
          <cell r="G212">
            <v>6790</v>
          </cell>
          <cell r="I212">
            <v>0</v>
          </cell>
          <cell r="K212">
            <v>0</v>
          </cell>
        </row>
        <row r="213">
          <cell r="C213" t="str">
            <v>커플러</v>
          </cell>
          <cell r="D213" t="str">
            <v>(H16)</v>
          </cell>
          <cell r="E213" t="str">
            <v>EA</v>
          </cell>
          <cell r="F213">
            <v>4069</v>
          </cell>
          <cell r="G213">
            <v>6790</v>
          </cell>
          <cell r="I213">
            <v>0</v>
          </cell>
          <cell r="K213">
            <v>0</v>
          </cell>
        </row>
        <row r="214">
          <cell r="C214" t="str">
            <v>배수공설치</v>
          </cell>
          <cell r="D214" t="str">
            <v>(PVC,φ50㎜)</v>
          </cell>
          <cell r="E214" t="str">
            <v>M</v>
          </cell>
          <cell r="F214">
            <v>224.64</v>
          </cell>
          <cell r="G214">
            <v>4371</v>
          </cell>
          <cell r="I214">
            <v>2086</v>
          </cell>
          <cell r="K214">
            <v>0</v>
          </cell>
        </row>
        <row r="215">
          <cell r="C215" t="str">
            <v>배수공설치</v>
          </cell>
          <cell r="D215" t="str">
            <v>(PVC,φ50㎜)</v>
          </cell>
          <cell r="E215" t="str">
            <v>M</v>
          </cell>
          <cell r="F215">
            <v>224.64</v>
          </cell>
          <cell r="G215">
            <v>4371</v>
          </cell>
          <cell r="I215">
            <v>2086</v>
          </cell>
          <cell r="K215">
            <v>0</v>
          </cell>
        </row>
        <row r="216">
          <cell r="F216">
            <v>1159.4490000000001</v>
          </cell>
        </row>
        <row r="217">
          <cell r="F217">
            <v>1159.4490000000001</v>
          </cell>
        </row>
        <row r="218">
          <cell r="F218">
            <v>0</v>
          </cell>
        </row>
        <row r="219">
          <cell r="F219">
            <v>0</v>
          </cell>
        </row>
        <row r="220">
          <cell r="F220">
            <v>2</v>
          </cell>
        </row>
        <row r="221">
          <cell r="F221">
            <v>2</v>
          </cell>
        </row>
        <row r="222">
          <cell r="F222">
            <v>53</v>
          </cell>
        </row>
        <row r="223">
          <cell r="F223">
            <v>53</v>
          </cell>
        </row>
        <row r="224">
          <cell r="F224">
            <v>7.8</v>
          </cell>
        </row>
        <row r="225">
          <cell r="F225">
            <v>7.8</v>
          </cell>
        </row>
        <row r="226">
          <cell r="F226">
            <v>10.4</v>
          </cell>
        </row>
        <row r="227">
          <cell r="F227">
            <v>10.4</v>
          </cell>
        </row>
        <row r="228">
          <cell r="F228">
            <v>10.9</v>
          </cell>
        </row>
        <row r="229">
          <cell r="F229">
            <v>10.9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>
            <v>0</v>
          </cell>
        </row>
        <row r="233">
          <cell r="F233">
            <v>0</v>
          </cell>
        </row>
        <row r="234">
          <cell r="F234">
            <v>250.79</v>
          </cell>
        </row>
        <row r="235">
          <cell r="F235">
            <v>250.79</v>
          </cell>
        </row>
        <row r="236">
          <cell r="F236">
            <v>143.16</v>
          </cell>
        </row>
        <row r="237">
          <cell r="F237">
            <v>143.16</v>
          </cell>
        </row>
        <row r="238">
          <cell r="F238">
            <v>2851.98</v>
          </cell>
        </row>
        <row r="239">
          <cell r="F239">
            <v>2851.98</v>
          </cell>
        </row>
        <row r="240">
          <cell r="F240">
            <v>154.80000000000001</v>
          </cell>
        </row>
        <row r="241">
          <cell r="F241">
            <v>154.80000000000001</v>
          </cell>
        </row>
        <row r="242">
          <cell r="F242">
            <v>69.97</v>
          </cell>
        </row>
        <row r="243">
          <cell r="F243">
            <v>69.97</v>
          </cell>
        </row>
        <row r="244">
          <cell r="F244">
            <v>248.47</v>
          </cell>
        </row>
        <row r="245">
          <cell r="F245">
            <v>248.47</v>
          </cell>
        </row>
        <row r="246">
          <cell r="F246">
            <v>6602.01</v>
          </cell>
        </row>
        <row r="247">
          <cell r="F247">
            <v>6602.01</v>
          </cell>
        </row>
        <row r="248">
          <cell r="F248">
            <v>55</v>
          </cell>
        </row>
        <row r="249">
          <cell r="F249">
            <v>55</v>
          </cell>
        </row>
        <row r="250">
          <cell r="F250">
            <v>2781.88</v>
          </cell>
        </row>
        <row r="251">
          <cell r="F251">
            <v>2781.88</v>
          </cell>
        </row>
        <row r="252">
          <cell r="F252">
            <v>6</v>
          </cell>
        </row>
        <row r="253">
          <cell r="F253">
            <v>6</v>
          </cell>
        </row>
        <row r="254">
          <cell r="F254">
            <v>7364.32</v>
          </cell>
        </row>
        <row r="255">
          <cell r="F255">
            <v>7364.32</v>
          </cell>
        </row>
        <row r="256">
          <cell r="F256">
            <v>4995.5600000000004</v>
          </cell>
        </row>
        <row r="257">
          <cell r="F257">
            <v>4995.5600000000004</v>
          </cell>
        </row>
        <row r="258">
          <cell r="F258">
            <v>1125.54</v>
          </cell>
        </row>
        <row r="259">
          <cell r="F259">
            <v>1125.54</v>
          </cell>
        </row>
        <row r="260">
          <cell r="F260">
            <v>201.04</v>
          </cell>
        </row>
        <row r="261">
          <cell r="F261">
            <v>201.04</v>
          </cell>
        </row>
        <row r="262">
          <cell r="F262">
            <v>558.4</v>
          </cell>
        </row>
        <row r="263">
          <cell r="F263">
            <v>558.4</v>
          </cell>
        </row>
        <row r="264">
          <cell r="F264">
            <v>353.6</v>
          </cell>
        </row>
        <row r="265">
          <cell r="F265">
            <v>353.6</v>
          </cell>
        </row>
        <row r="266">
          <cell r="F266">
            <v>800.3</v>
          </cell>
        </row>
        <row r="267">
          <cell r="F267">
            <v>800.3</v>
          </cell>
        </row>
        <row r="268">
          <cell r="F268">
            <v>335.67</v>
          </cell>
        </row>
        <row r="269">
          <cell r="F269">
            <v>335.67</v>
          </cell>
        </row>
        <row r="270">
          <cell r="F270">
            <v>457.3</v>
          </cell>
        </row>
        <row r="271">
          <cell r="F271">
            <v>457.3</v>
          </cell>
        </row>
        <row r="272">
          <cell r="F272">
            <v>404.35</v>
          </cell>
        </row>
        <row r="273">
          <cell r="F273">
            <v>404.35000000000008</v>
          </cell>
        </row>
        <row r="274">
          <cell r="F274">
            <v>1</v>
          </cell>
        </row>
        <row r="275">
          <cell r="F275">
            <v>1</v>
          </cell>
        </row>
        <row r="276">
          <cell r="F276">
            <v>4</v>
          </cell>
        </row>
        <row r="277">
          <cell r="F277">
            <v>4</v>
          </cell>
        </row>
        <row r="278">
          <cell r="F278">
            <v>67.5</v>
          </cell>
        </row>
        <row r="279">
          <cell r="F279">
            <v>67.5</v>
          </cell>
        </row>
        <row r="280">
          <cell r="F280">
            <v>12.49</v>
          </cell>
        </row>
        <row r="281">
          <cell r="F281">
            <v>12.49</v>
          </cell>
        </row>
        <row r="282">
          <cell r="F282">
            <v>2</v>
          </cell>
        </row>
        <row r="283">
          <cell r="F283">
            <v>2</v>
          </cell>
        </row>
        <row r="284">
          <cell r="F284">
            <v>2</v>
          </cell>
        </row>
        <row r="285">
          <cell r="F285">
            <v>2</v>
          </cell>
        </row>
        <row r="286">
          <cell r="F286">
            <v>5</v>
          </cell>
        </row>
        <row r="287">
          <cell r="F287">
            <v>5</v>
          </cell>
        </row>
        <row r="288">
          <cell r="F288">
            <v>5229</v>
          </cell>
        </row>
        <row r="289">
          <cell r="F289">
            <v>5229</v>
          </cell>
        </row>
        <row r="290">
          <cell r="F290">
            <v>30</v>
          </cell>
        </row>
        <row r="291">
          <cell r="F291">
            <v>30</v>
          </cell>
        </row>
        <row r="292">
          <cell r="F292">
            <v>1252</v>
          </cell>
        </row>
        <row r="293">
          <cell r="F293">
            <v>1252</v>
          </cell>
        </row>
        <row r="294">
          <cell r="F294">
            <v>80.53</v>
          </cell>
        </row>
        <row r="295">
          <cell r="F295">
            <v>80.53</v>
          </cell>
        </row>
        <row r="296">
          <cell r="F296">
            <v>1</v>
          </cell>
        </row>
        <row r="297">
          <cell r="F297">
            <v>1</v>
          </cell>
        </row>
        <row r="298">
          <cell r="F298">
            <v>4</v>
          </cell>
        </row>
        <row r="299">
          <cell r="F299">
            <v>4</v>
          </cell>
        </row>
        <row r="300">
          <cell r="F300">
            <v>2</v>
          </cell>
        </row>
        <row r="301">
          <cell r="F301">
            <v>2</v>
          </cell>
        </row>
        <row r="302">
          <cell r="F302">
            <v>34</v>
          </cell>
        </row>
        <row r="303">
          <cell r="F303">
            <v>34</v>
          </cell>
        </row>
        <row r="304">
          <cell r="F304">
            <v>1</v>
          </cell>
        </row>
        <row r="305">
          <cell r="F305">
            <v>1</v>
          </cell>
        </row>
        <row r="306">
          <cell r="F306">
            <v>156</v>
          </cell>
        </row>
        <row r="307">
          <cell r="F307">
            <v>156</v>
          </cell>
        </row>
        <row r="308">
          <cell r="F308">
            <v>6923.4</v>
          </cell>
        </row>
        <row r="309">
          <cell r="F309">
            <v>6923.4</v>
          </cell>
        </row>
        <row r="310">
          <cell r="F310">
            <v>6322</v>
          </cell>
        </row>
        <row r="311">
          <cell r="F311">
            <v>6322</v>
          </cell>
        </row>
        <row r="312">
          <cell r="F312">
            <v>20</v>
          </cell>
        </row>
        <row r="313">
          <cell r="F313">
            <v>20</v>
          </cell>
        </row>
        <row r="314">
          <cell r="F314">
            <v>240</v>
          </cell>
        </row>
        <row r="315">
          <cell r="F315">
            <v>240</v>
          </cell>
        </row>
        <row r="316">
          <cell r="F316">
            <v>23</v>
          </cell>
        </row>
        <row r="317">
          <cell r="F317">
            <v>23</v>
          </cell>
        </row>
        <row r="318">
          <cell r="F318">
            <v>106</v>
          </cell>
        </row>
        <row r="319">
          <cell r="F319">
            <v>106</v>
          </cell>
        </row>
        <row r="320">
          <cell r="F320">
            <v>347.84699999999998</v>
          </cell>
        </row>
        <row r="321">
          <cell r="F321">
            <v>347.84699999999998</v>
          </cell>
        </row>
        <row r="322">
          <cell r="F322">
            <v>0</v>
          </cell>
        </row>
        <row r="323">
          <cell r="F323">
            <v>0</v>
          </cell>
        </row>
        <row r="324">
          <cell r="F324">
            <v>4.3</v>
          </cell>
        </row>
        <row r="325">
          <cell r="F325">
            <v>4.3</v>
          </cell>
        </row>
        <row r="326">
          <cell r="F326">
            <v>1.3</v>
          </cell>
        </row>
        <row r="327">
          <cell r="F327">
            <v>1.3</v>
          </cell>
        </row>
        <row r="328">
          <cell r="F328">
            <v>6.7</v>
          </cell>
        </row>
        <row r="329">
          <cell r="F329">
            <v>6.7</v>
          </cell>
        </row>
        <row r="330">
          <cell r="F330">
            <v>16</v>
          </cell>
        </row>
        <row r="331">
          <cell r="F331">
            <v>16</v>
          </cell>
        </row>
        <row r="332">
          <cell r="F332">
            <v>7</v>
          </cell>
        </row>
        <row r="333">
          <cell r="F333">
            <v>7</v>
          </cell>
        </row>
        <row r="334">
          <cell r="F334">
            <v>4</v>
          </cell>
        </row>
        <row r="335">
          <cell r="F335">
            <v>4</v>
          </cell>
        </row>
        <row r="336">
          <cell r="F336">
            <v>1</v>
          </cell>
        </row>
        <row r="337">
          <cell r="F337">
            <v>1</v>
          </cell>
        </row>
        <row r="338">
          <cell r="F338">
            <v>8</v>
          </cell>
        </row>
        <row r="339">
          <cell r="F339">
            <v>8</v>
          </cell>
        </row>
        <row r="340">
          <cell r="F340">
            <v>7</v>
          </cell>
        </row>
        <row r="341">
          <cell r="F341">
            <v>7</v>
          </cell>
        </row>
        <row r="342">
          <cell r="F342">
            <v>0</v>
          </cell>
        </row>
        <row r="343">
          <cell r="F343">
            <v>0</v>
          </cell>
        </row>
        <row r="344">
          <cell r="F344">
            <v>0</v>
          </cell>
        </row>
        <row r="345">
          <cell r="F345">
            <v>0</v>
          </cell>
        </row>
        <row r="346">
          <cell r="F346">
            <v>130.26</v>
          </cell>
        </row>
        <row r="347">
          <cell r="F347">
            <v>130.26</v>
          </cell>
        </row>
        <row r="348">
          <cell r="F348">
            <v>0</v>
          </cell>
        </row>
        <row r="349">
          <cell r="F349">
            <v>0</v>
          </cell>
        </row>
        <row r="350">
          <cell r="F350">
            <v>2956.2</v>
          </cell>
        </row>
        <row r="351">
          <cell r="F351">
            <v>2956.2</v>
          </cell>
        </row>
        <row r="352">
          <cell r="F352">
            <v>17.73</v>
          </cell>
        </row>
        <row r="353">
          <cell r="F353">
            <v>17.73</v>
          </cell>
        </row>
        <row r="354">
          <cell r="F354">
            <v>358.3</v>
          </cell>
        </row>
        <row r="355">
          <cell r="F355">
            <v>358.3</v>
          </cell>
        </row>
        <row r="356">
          <cell r="F356">
            <v>387.59</v>
          </cell>
        </row>
        <row r="357">
          <cell r="F357">
            <v>387.59</v>
          </cell>
        </row>
        <row r="358">
          <cell r="F358">
            <v>4920.4799999999996</v>
          </cell>
        </row>
        <row r="359">
          <cell r="F359">
            <v>4920.4800000000005</v>
          </cell>
        </row>
        <row r="360">
          <cell r="F360">
            <v>3054</v>
          </cell>
        </row>
        <row r="361">
          <cell r="F361">
            <v>3054</v>
          </cell>
        </row>
        <row r="362">
          <cell r="F362">
            <v>3</v>
          </cell>
        </row>
        <row r="363">
          <cell r="F363">
            <v>3</v>
          </cell>
        </row>
        <row r="364">
          <cell r="F364">
            <v>2</v>
          </cell>
        </row>
        <row r="365">
          <cell r="F365">
            <v>2</v>
          </cell>
        </row>
        <row r="366">
          <cell r="F366">
            <v>5644</v>
          </cell>
        </row>
        <row r="367">
          <cell r="F367">
            <v>5644</v>
          </cell>
        </row>
        <row r="368">
          <cell r="F368">
            <v>4099.5600000000004</v>
          </cell>
        </row>
        <row r="369">
          <cell r="F369">
            <v>4099.5600000000004</v>
          </cell>
        </row>
        <row r="370">
          <cell r="F370">
            <v>474.53</v>
          </cell>
        </row>
        <row r="371">
          <cell r="F371">
            <v>474.53</v>
          </cell>
        </row>
        <row r="372">
          <cell r="F372">
            <v>1471.1</v>
          </cell>
        </row>
        <row r="373">
          <cell r="F373">
            <v>1471.1</v>
          </cell>
        </row>
        <row r="374">
          <cell r="F374">
            <v>39.200000000000003</v>
          </cell>
        </row>
        <row r="375">
          <cell r="F375">
            <v>39.200000000000003</v>
          </cell>
        </row>
        <row r="376">
          <cell r="F376">
            <v>874.1</v>
          </cell>
        </row>
        <row r="377">
          <cell r="F377">
            <v>874.1</v>
          </cell>
        </row>
        <row r="378">
          <cell r="F378">
            <v>659.54</v>
          </cell>
        </row>
        <row r="379">
          <cell r="F379">
            <v>659.54</v>
          </cell>
        </row>
        <row r="380">
          <cell r="F380">
            <v>3</v>
          </cell>
        </row>
        <row r="381">
          <cell r="F381">
            <v>3</v>
          </cell>
        </row>
        <row r="382">
          <cell r="F382">
            <v>85.9</v>
          </cell>
        </row>
        <row r="383">
          <cell r="F383">
            <v>85.9</v>
          </cell>
        </row>
        <row r="384">
          <cell r="F384">
            <v>57.42</v>
          </cell>
        </row>
        <row r="385">
          <cell r="F385">
            <v>57.42</v>
          </cell>
        </row>
        <row r="386">
          <cell r="F386">
            <v>3</v>
          </cell>
        </row>
        <row r="387">
          <cell r="F387">
            <v>3</v>
          </cell>
        </row>
        <row r="388">
          <cell r="F388">
            <v>5509</v>
          </cell>
        </row>
        <row r="389">
          <cell r="F389">
            <v>5509</v>
          </cell>
        </row>
        <row r="390">
          <cell r="F390">
            <v>1595</v>
          </cell>
        </row>
        <row r="391">
          <cell r="F391">
            <v>1595</v>
          </cell>
        </row>
        <row r="392">
          <cell r="F392">
            <v>2009</v>
          </cell>
        </row>
        <row r="393">
          <cell r="F393">
            <v>2009</v>
          </cell>
        </row>
        <row r="394">
          <cell r="F394">
            <v>2</v>
          </cell>
        </row>
        <row r="395">
          <cell r="F395">
            <v>2</v>
          </cell>
        </row>
        <row r="396">
          <cell r="F396">
            <v>28.03</v>
          </cell>
        </row>
        <row r="397">
          <cell r="F397">
            <v>28.03</v>
          </cell>
        </row>
        <row r="398">
          <cell r="F398">
            <v>98</v>
          </cell>
        </row>
        <row r="399">
          <cell r="F399">
            <v>98</v>
          </cell>
        </row>
        <row r="400">
          <cell r="F400">
            <v>5722.83</v>
          </cell>
        </row>
        <row r="401">
          <cell r="F401">
            <v>5722.83</v>
          </cell>
        </row>
        <row r="402">
          <cell r="F402">
            <v>6045</v>
          </cell>
        </row>
        <row r="403">
          <cell r="F403">
            <v>6045</v>
          </cell>
        </row>
        <row r="404">
          <cell r="F404">
            <v>20</v>
          </cell>
        </row>
        <row r="405">
          <cell r="F405">
            <v>20</v>
          </cell>
        </row>
        <row r="406">
          <cell r="F406">
            <v>619</v>
          </cell>
        </row>
        <row r="407">
          <cell r="F407">
            <v>619</v>
          </cell>
        </row>
        <row r="408">
          <cell r="F408">
            <v>682</v>
          </cell>
        </row>
        <row r="409">
          <cell r="F409">
            <v>682</v>
          </cell>
        </row>
        <row r="410">
          <cell r="F410">
            <v>327.47500000000002</v>
          </cell>
        </row>
        <row r="411">
          <cell r="F411">
            <v>327.47500000000002</v>
          </cell>
        </row>
        <row r="412">
          <cell r="F412">
            <v>0</v>
          </cell>
        </row>
        <row r="413">
          <cell r="F413">
            <v>0</v>
          </cell>
        </row>
        <row r="414">
          <cell r="F414">
            <v>14</v>
          </cell>
        </row>
        <row r="415">
          <cell r="F415">
            <v>14</v>
          </cell>
        </row>
        <row r="416">
          <cell r="F416">
            <v>1</v>
          </cell>
        </row>
        <row r="417">
          <cell r="F417">
            <v>1</v>
          </cell>
        </row>
        <row r="418">
          <cell r="F418">
            <v>2</v>
          </cell>
        </row>
        <row r="419">
          <cell r="F419">
            <v>2</v>
          </cell>
        </row>
        <row r="420">
          <cell r="F420">
            <v>12</v>
          </cell>
        </row>
        <row r="421">
          <cell r="F421">
            <v>12</v>
          </cell>
        </row>
        <row r="422">
          <cell r="F422">
            <v>4</v>
          </cell>
        </row>
        <row r="423">
          <cell r="F423">
            <v>4</v>
          </cell>
        </row>
        <row r="424">
          <cell r="F424">
            <v>12</v>
          </cell>
        </row>
        <row r="425">
          <cell r="F425">
            <v>12</v>
          </cell>
        </row>
        <row r="426">
          <cell r="F426">
            <v>16</v>
          </cell>
        </row>
        <row r="427">
          <cell r="F427">
            <v>16</v>
          </cell>
        </row>
        <row r="428">
          <cell r="F428">
            <v>0</v>
          </cell>
        </row>
        <row r="429">
          <cell r="F429">
            <v>0</v>
          </cell>
        </row>
        <row r="430">
          <cell r="F430">
            <v>1</v>
          </cell>
        </row>
        <row r="431">
          <cell r="F431">
            <v>1</v>
          </cell>
        </row>
        <row r="432">
          <cell r="F432">
            <v>6</v>
          </cell>
        </row>
        <row r="433">
          <cell r="F433">
            <v>6</v>
          </cell>
        </row>
        <row r="434">
          <cell r="F434">
            <v>2</v>
          </cell>
        </row>
        <row r="435">
          <cell r="F435">
            <v>2</v>
          </cell>
        </row>
        <row r="436">
          <cell r="F436">
            <v>0</v>
          </cell>
        </row>
        <row r="437">
          <cell r="F437">
            <v>0</v>
          </cell>
        </row>
        <row r="438">
          <cell r="F438">
            <v>1</v>
          </cell>
        </row>
        <row r="439">
          <cell r="F439">
            <v>1</v>
          </cell>
        </row>
        <row r="440">
          <cell r="F440">
            <v>12</v>
          </cell>
        </row>
        <row r="441">
          <cell r="F441">
            <v>12</v>
          </cell>
        </row>
        <row r="442">
          <cell r="F442">
            <v>14</v>
          </cell>
        </row>
        <row r="443">
          <cell r="F443">
            <v>14</v>
          </cell>
        </row>
        <row r="444">
          <cell r="F444">
            <v>1</v>
          </cell>
        </row>
        <row r="445">
          <cell r="F445">
            <v>1</v>
          </cell>
        </row>
        <row r="446">
          <cell r="F446">
            <v>2</v>
          </cell>
        </row>
        <row r="447">
          <cell r="F447">
            <v>2</v>
          </cell>
        </row>
        <row r="448">
          <cell r="F448">
            <v>29</v>
          </cell>
        </row>
        <row r="449">
          <cell r="F449">
            <v>29</v>
          </cell>
        </row>
        <row r="450">
          <cell r="F450">
            <v>2</v>
          </cell>
        </row>
        <row r="451">
          <cell r="F451">
            <v>2</v>
          </cell>
        </row>
        <row r="452">
          <cell r="F452">
            <v>2.4</v>
          </cell>
        </row>
        <row r="453">
          <cell r="F453">
            <v>2.4</v>
          </cell>
        </row>
        <row r="454">
          <cell r="F454">
            <v>4</v>
          </cell>
        </row>
        <row r="455">
          <cell r="F455">
            <v>4</v>
          </cell>
        </row>
        <row r="456">
          <cell r="F456">
            <v>0</v>
          </cell>
        </row>
        <row r="457">
          <cell r="F457">
            <v>0</v>
          </cell>
        </row>
        <row r="458">
          <cell r="F458">
            <v>8</v>
          </cell>
        </row>
        <row r="459">
          <cell r="F459">
            <v>8</v>
          </cell>
        </row>
        <row r="460">
          <cell r="F460">
            <v>46</v>
          </cell>
        </row>
        <row r="461">
          <cell r="F461">
            <v>46</v>
          </cell>
        </row>
        <row r="462">
          <cell r="F462">
            <v>0.99099999999999999</v>
          </cell>
        </row>
        <row r="463">
          <cell r="F463">
            <v>0.99099999999999999</v>
          </cell>
        </row>
        <row r="464">
          <cell r="F464">
            <v>312</v>
          </cell>
        </row>
        <row r="465">
          <cell r="F465">
            <v>312</v>
          </cell>
        </row>
        <row r="466">
          <cell r="F466">
            <v>0</v>
          </cell>
        </row>
        <row r="467">
          <cell r="F467">
            <v>0</v>
          </cell>
        </row>
        <row r="468">
          <cell r="F468">
            <v>0</v>
          </cell>
        </row>
        <row r="469">
          <cell r="F469">
            <v>0</v>
          </cell>
        </row>
        <row r="470">
          <cell r="F470">
            <v>79</v>
          </cell>
        </row>
        <row r="471">
          <cell r="F471">
            <v>79</v>
          </cell>
        </row>
        <row r="472">
          <cell r="F472">
            <v>19</v>
          </cell>
        </row>
        <row r="473">
          <cell r="F473">
            <v>19</v>
          </cell>
        </row>
        <row r="474">
          <cell r="F474">
            <v>5</v>
          </cell>
        </row>
        <row r="475">
          <cell r="F475">
            <v>5</v>
          </cell>
        </row>
        <row r="476">
          <cell r="F476">
            <v>1</v>
          </cell>
        </row>
        <row r="477">
          <cell r="F477">
            <v>1</v>
          </cell>
        </row>
        <row r="478">
          <cell r="F478">
            <v>4</v>
          </cell>
        </row>
        <row r="479">
          <cell r="F479">
            <v>4</v>
          </cell>
        </row>
        <row r="480">
          <cell r="F480">
            <v>1</v>
          </cell>
        </row>
        <row r="481">
          <cell r="F481">
            <v>1</v>
          </cell>
        </row>
        <row r="482">
          <cell r="F482">
            <v>4</v>
          </cell>
        </row>
        <row r="483">
          <cell r="F483">
            <v>4</v>
          </cell>
        </row>
        <row r="484">
          <cell r="F484">
            <v>2</v>
          </cell>
        </row>
        <row r="485">
          <cell r="F485">
            <v>2</v>
          </cell>
        </row>
        <row r="486">
          <cell r="F486">
            <v>20</v>
          </cell>
        </row>
        <row r="487">
          <cell r="F487">
            <v>20</v>
          </cell>
        </row>
        <row r="488">
          <cell r="F488">
            <v>1</v>
          </cell>
        </row>
        <row r="489">
          <cell r="F489">
            <v>1</v>
          </cell>
        </row>
        <row r="490">
          <cell r="F490">
            <v>2</v>
          </cell>
        </row>
        <row r="491">
          <cell r="F491">
            <v>2</v>
          </cell>
        </row>
        <row r="492">
          <cell r="F492">
            <v>100</v>
          </cell>
        </row>
        <row r="493">
          <cell r="F493">
            <v>100</v>
          </cell>
        </row>
        <row r="494">
          <cell r="F494">
            <v>19</v>
          </cell>
        </row>
        <row r="495">
          <cell r="F495">
            <v>19</v>
          </cell>
        </row>
        <row r="496">
          <cell r="F496">
            <v>19</v>
          </cell>
        </row>
        <row r="497">
          <cell r="F497">
            <v>19</v>
          </cell>
        </row>
        <row r="498">
          <cell r="F498">
            <v>100</v>
          </cell>
        </row>
        <row r="499">
          <cell r="F499">
            <v>100</v>
          </cell>
        </row>
        <row r="500">
          <cell r="F500">
            <v>17</v>
          </cell>
        </row>
        <row r="501">
          <cell r="F501">
            <v>17</v>
          </cell>
        </row>
        <row r="502">
          <cell r="F502">
            <v>15</v>
          </cell>
        </row>
        <row r="503">
          <cell r="F503">
            <v>15</v>
          </cell>
        </row>
        <row r="504">
          <cell r="F504">
            <v>2</v>
          </cell>
        </row>
        <row r="505">
          <cell r="F505">
            <v>2</v>
          </cell>
        </row>
        <row r="506">
          <cell r="F506">
            <v>2</v>
          </cell>
        </row>
        <row r="507">
          <cell r="F507">
            <v>2</v>
          </cell>
        </row>
        <row r="508">
          <cell r="F508">
            <v>9</v>
          </cell>
        </row>
        <row r="509">
          <cell r="F509">
            <v>9</v>
          </cell>
        </row>
        <row r="510">
          <cell r="F510">
            <v>4</v>
          </cell>
        </row>
        <row r="511">
          <cell r="F511">
            <v>4</v>
          </cell>
        </row>
        <row r="512">
          <cell r="F512">
            <v>571.59</v>
          </cell>
        </row>
        <row r="513">
          <cell r="F513">
            <v>571.59</v>
          </cell>
        </row>
        <row r="514">
          <cell r="F514">
            <v>2</v>
          </cell>
        </row>
        <row r="515">
          <cell r="F515">
            <v>2</v>
          </cell>
        </row>
        <row r="516">
          <cell r="F516">
            <v>90</v>
          </cell>
        </row>
        <row r="517">
          <cell r="F517">
            <v>90</v>
          </cell>
        </row>
        <row r="518">
          <cell r="F518">
            <v>138</v>
          </cell>
        </row>
        <row r="519">
          <cell r="F519">
            <v>138</v>
          </cell>
        </row>
        <row r="520">
          <cell r="F520">
            <v>67</v>
          </cell>
        </row>
        <row r="521">
          <cell r="F521">
            <v>67</v>
          </cell>
        </row>
        <row r="522">
          <cell r="F522">
            <v>18</v>
          </cell>
        </row>
        <row r="523">
          <cell r="F523">
            <v>18</v>
          </cell>
        </row>
        <row r="524">
          <cell r="F524">
            <v>95</v>
          </cell>
        </row>
        <row r="525">
          <cell r="F525">
            <v>95</v>
          </cell>
        </row>
        <row r="526">
          <cell r="F526">
            <v>24</v>
          </cell>
        </row>
        <row r="527">
          <cell r="F527">
            <v>24</v>
          </cell>
        </row>
        <row r="528">
          <cell r="F528">
            <v>5</v>
          </cell>
        </row>
        <row r="529">
          <cell r="F529">
            <v>5</v>
          </cell>
        </row>
        <row r="530">
          <cell r="F530">
            <v>3</v>
          </cell>
        </row>
        <row r="531">
          <cell r="F531">
            <v>3</v>
          </cell>
        </row>
        <row r="532">
          <cell r="F532">
            <v>6</v>
          </cell>
        </row>
        <row r="533">
          <cell r="F533">
            <v>6</v>
          </cell>
        </row>
        <row r="534">
          <cell r="F534">
            <v>9</v>
          </cell>
        </row>
        <row r="535">
          <cell r="F535">
            <v>9</v>
          </cell>
        </row>
        <row r="536">
          <cell r="F536">
            <v>2</v>
          </cell>
        </row>
        <row r="537">
          <cell r="F537">
            <v>2</v>
          </cell>
        </row>
        <row r="538">
          <cell r="F538">
            <v>2</v>
          </cell>
        </row>
        <row r="539">
          <cell r="F539">
            <v>2</v>
          </cell>
        </row>
        <row r="540">
          <cell r="F540">
            <v>2</v>
          </cell>
        </row>
        <row r="541">
          <cell r="F541">
            <v>2</v>
          </cell>
        </row>
        <row r="542">
          <cell r="F542">
            <v>0</v>
          </cell>
        </row>
        <row r="543">
          <cell r="F543">
            <v>0</v>
          </cell>
        </row>
        <row r="544">
          <cell r="F544">
            <v>0</v>
          </cell>
        </row>
        <row r="545">
          <cell r="F545">
            <v>0</v>
          </cell>
        </row>
        <row r="546">
          <cell r="F546">
            <v>19.059999999999999</v>
          </cell>
        </row>
        <row r="547">
          <cell r="F547">
            <v>19.059999999999999</v>
          </cell>
        </row>
        <row r="548">
          <cell r="F548">
            <v>144.38</v>
          </cell>
        </row>
        <row r="549">
          <cell r="F549">
            <v>144.38</v>
          </cell>
        </row>
        <row r="550">
          <cell r="F550">
            <v>34.56</v>
          </cell>
        </row>
        <row r="551">
          <cell r="F551">
            <v>34.56</v>
          </cell>
        </row>
        <row r="552">
          <cell r="F552">
            <v>76.42</v>
          </cell>
        </row>
        <row r="553">
          <cell r="F553">
            <v>76.42</v>
          </cell>
        </row>
        <row r="554">
          <cell r="F554">
            <v>447.8</v>
          </cell>
        </row>
        <row r="555">
          <cell r="F555">
            <v>447.8</v>
          </cell>
        </row>
        <row r="556">
          <cell r="F556">
            <v>365.4</v>
          </cell>
        </row>
        <row r="557">
          <cell r="F557">
            <v>365.4</v>
          </cell>
        </row>
        <row r="558">
          <cell r="F558">
            <v>236.88</v>
          </cell>
        </row>
        <row r="559">
          <cell r="F559">
            <v>236.88</v>
          </cell>
        </row>
        <row r="560">
          <cell r="F560">
            <v>39.479999999999997</v>
          </cell>
        </row>
        <row r="561">
          <cell r="F561">
            <v>39.479999999999997</v>
          </cell>
        </row>
        <row r="562">
          <cell r="F562">
            <v>70.900000000000006</v>
          </cell>
        </row>
        <row r="563">
          <cell r="F563">
            <v>70.900000000000006</v>
          </cell>
        </row>
        <row r="564">
          <cell r="F564">
            <v>198.4</v>
          </cell>
        </row>
        <row r="565">
          <cell r="F565">
            <v>198.4</v>
          </cell>
        </row>
        <row r="566">
          <cell r="F566">
            <v>65.02</v>
          </cell>
        </row>
        <row r="567">
          <cell r="F567">
            <v>65.02</v>
          </cell>
        </row>
        <row r="568">
          <cell r="F568">
            <v>273.60000000000002</v>
          </cell>
        </row>
        <row r="569">
          <cell r="F569">
            <v>273.60000000000002</v>
          </cell>
        </row>
        <row r="570">
          <cell r="F570">
            <v>31.04</v>
          </cell>
        </row>
        <row r="571">
          <cell r="F571">
            <v>31.04</v>
          </cell>
        </row>
        <row r="572">
          <cell r="F572">
            <v>38.799999999999997</v>
          </cell>
        </row>
        <row r="573">
          <cell r="F573">
            <v>38.799999999999997</v>
          </cell>
        </row>
        <row r="574">
          <cell r="F574">
            <v>2</v>
          </cell>
        </row>
        <row r="575">
          <cell r="F575">
            <v>2</v>
          </cell>
        </row>
        <row r="576">
          <cell r="F576">
            <v>2</v>
          </cell>
        </row>
        <row r="577">
          <cell r="F577">
            <v>2</v>
          </cell>
        </row>
        <row r="578">
          <cell r="F578">
            <v>12.4</v>
          </cell>
        </row>
        <row r="579">
          <cell r="F579">
            <v>12.4</v>
          </cell>
        </row>
        <row r="580">
          <cell r="F580">
            <v>56.1</v>
          </cell>
        </row>
        <row r="581">
          <cell r="F581">
            <v>56.1</v>
          </cell>
        </row>
        <row r="582">
          <cell r="F582">
            <v>2</v>
          </cell>
        </row>
        <row r="583">
          <cell r="F583">
            <v>2</v>
          </cell>
        </row>
        <row r="584">
          <cell r="F584">
            <v>2</v>
          </cell>
        </row>
        <row r="585">
          <cell r="F585">
            <v>2</v>
          </cell>
        </row>
        <row r="586">
          <cell r="F586">
            <v>455.58</v>
          </cell>
        </row>
        <row r="587">
          <cell r="F587">
            <v>455.58</v>
          </cell>
        </row>
        <row r="588">
          <cell r="F588">
            <v>114</v>
          </cell>
        </row>
        <row r="589">
          <cell r="F589">
            <v>114</v>
          </cell>
        </row>
        <row r="590">
          <cell r="F590">
            <v>480</v>
          </cell>
        </row>
        <row r="591">
          <cell r="F591">
            <v>480</v>
          </cell>
        </row>
        <row r="592">
          <cell r="F592">
            <v>18.806000000000001</v>
          </cell>
        </row>
        <row r="593">
          <cell r="F593">
            <v>18.806000000000001</v>
          </cell>
        </row>
        <row r="594">
          <cell r="F594">
            <v>2</v>
          </cell>
        </row>
        <row r="595">
          <cell r="F595">
            <v>2</v>
          </cell>
        </row>
        <row r="596">
          <cell r="F596">
            <v>0</v>
          </cell>
        </row>
        <row r="597">
          <cell r="F597">
            <v>0</v>
          </cell>
        </row>
        <row r="598">
          <cell r="F598">
            <v>11.86</v>
          </cell>
        </row>
        <row r="599">
          <cell r="F599">
            <v>11.86</v>
          </cell>
        </row>
        <row r="600">
          <cell r="F600">
            <v>89.12</v>
          </cell>
        </row>
        <row r="601">
          <cell r="F601">
            <v>89.12</v>
          </cell>
        </row>
        <row r="602">
          <cell r="F602">
            <v>26.68</v>
          </cell>
        </row>
        <row r="603">
          <cell r="F603">
            <v>26.68</v>
          </cell>
        </row>
        <row r="604">
          <cell r="F604">
            <v>53.44</v>
          </cell>
        </row>
        <row r="605">
          <cell r="F605">
            <v>53.44</v>
          </cell>
        </row>
        <row r="606">
          <cell r="F606">
            <v>232.96</v>
          </cell>
        </row>
        <row r="607">
          <cell r="F607">
            <v>232.96</v>
          </cell>
        </row>
        <row r="608">
          <cell r="F608">
            <v>217.6</v>
          </cell>
        </row>
        <row r="609">
          <cell r="F609">
            <v>217.6</v>
          </cell>
        </row>
        <row r="610">
          <cell r="F610">
            <v>99.54</v>
          </cell>
        </row>
        <row r="611">
          <cell r="F611">
            <v>99.54</v>
          </cell>
        </row>
        <row r="612">
          <cell r="F612">
            <v>25.2</v>
          </cell>
        </row>
        <row r="613">
          <cell r="F613">
            <v>25.2</v>
          </cell>
        </row>
        <row r="614">
          <cell r="F614">
            <v>49.84</v>
          </cell>
        </row>
        <row r="615">
          <cell r="F615">
            <v>49.84</v>
          </cell>
        </row>
        <row r="616">
          <cell r="F616">
            <v>98.56</v>
          </cell>
        </row>
        <row r="617">
          <cell r="F617">
            <v>98.56</v>
          </cell>
        </row>
        <row r="618">
          <cell r="F618">
            <v>52.8</v>
          </cell>
        </row>
        <row r="619">
          <cell r="F619">
            <v>52.8</v>
          </cell>
        </row>
        <row r="620">
          <cell r="F620">
            <v>155.19999999999999</v>
          </cell>
        </row>
        <row r="621">
          <cell r="F621">
            <v>155.19999999999999</v>
          </cell>
        </row>
        <row r="622">
          <cell r="F622">
            <v>25.6</v>
          </cell>
        </row>
        <row r="623">
          <cell r="F623">
            <v>25.6</v>
          </cell>
        </row>
        <row r="624">
          <cell r="F624">
            <v>32</v>
          </cell>
        </row>
        <row r="625">
          <cell r="F625">
            <v>32</v>
          </cell>
        </row>
        <row r="626">
          <cell r="F626">
            <v>2</v>
          </cell>
        </row>
        <row r="627">
          <cell r="F627">
            <v>2</v>
          </cell>
        </row>
        <row r="628">
          <cell r="F628">
            <v>8.1999999999999993</v>
          </cell>
        </row>
        <row r="629">
          <cell r="F629">
            <v>8.1999999999999993</v>
          </cell>
        </row>
        <row r="630">
          <cell r="F630">
            <v>56.1</v>
          </cell>
        </row>
        <row r="631">
          <cell r="F631">
            <v>56.1</v>
          </cell>
        </row>
        <row r="632">
          <cell r="F632">
            <v>2</v>
          </cell>
        </row>
        <row r="633">
          <cell r="F633">
            <v>2</v>
          </cell>
        </row>
        <row r="634">
          <cell r="F634">
            <v>2</v>
          </cell>
        </row>
        <row r="635">
          <cell r="F635">
            <v>2</v>
          </cell>
        </row>
        <row r="636">
          <cell r="F636">
            <v>280.56</v>
          </cell>
        </row>
        <row r="637">
          <cell r="F637">
            <v>280.56</v>
          </cell>
        </row>
        <row r="638">
          <cell r="F638">
            <v>80</v>
          </cell>
        </row>
        <row r="639">
          <cell r="F639">
            <v>80</v>
          </cell>
        </row>
        <row r="640">
          <cell r="F640">
            <v>264</v>
          </cell>
        </row>
        <row r="641">
          <cell r="F641">
            <v>264</v>
          </cell>
        </row>
        <row r="642">
          <cell r="F642">
            <v>9.5559999999999992</v>
          </cell>
        </row>
        <row r="643">
          <cell r="F643">
            <v>9.5559999999999992</v>
          </cell>
        </row>
        <row r="644">
          <cell r="F644">
            <v>0</v>
          </cell>
        </row>
        <row r="645">
          <cell r="F645">
            <v>0</v>
          </cell>
        </row>
        <row r="646">
          <cell r="F646">
            <v>12</v>
          </cell>
        </row>
        <row r="647">
          <cell r="F647">
            <v>12</v>
          </cell>
        </row>
        <row r="648">
          <cell r="F648">
            <v>8</v>
          </cell>
        </row>
        <row r="649">
          <cell r="F649">
            <v>8</v>
          </cell>
        </row>
        <row r="650">
          <cell r="F650">
            <v>2</v>
          </cell>
        </row>
        <row r="651">
          <cell r="F651">
            <v>2</v>
          </cell>
        </row>
        <row r="652">
          <cell r="F652">
            <v>2</v>
          </cell>
        </row>
        <row r="653">
          <cell r="F653">
            <v>2</v>
          </cell>
        </row>
        <row r="654">
          <cell r="F654">
            <v>0</v>
          </cell>
        </row>
        <row r="655">
          <cell r="F655">
            <v>0</v>
          </cell>
        </row>
        <row r="656">
          <cell r="F656">
            <v>0</v>
          </cell>
        </row>
        <row r="657">
          <cell r="F657">
            <v>0</v>
          </cell>
        </row>
        <row r="658">
          <cell r="F658">
            <v>17</v>
          </cell>
        </row>
        <row r="659">
          <cell r="F659">
            <v>17</v>
          </cell>
        </row>
        <row r="660">
          <cell r="F660">
            <v>85</v>
          </cell>
        </row>
        <row r="661">
          <cell r="F661">
            <v>85</v>
          </cell>
        </row>
        <row r="662">
          <cell r="F662">
            <v>2.5</v>
          </cell>
        </row>
        <row r="663">
          <cell r="F663">
            <v>2.5</v>
          </cell>
        </row>
        <row r="664">
          <cell r="F664">
            <v>105</v>
          </cell>
        </row>
        <row r="665">
          <cell r="F665">
            <v>105</v>
          </cell>
        </row>
        <row r="666">
          <cell r="F666">
            <v>175</v>
          </cell>
        </row>
        <row r="667">
          <cell r="F667">
            <v>175</v>
          </cell>
        </row>
        <row r="668">
          <cell r="F668">
            <v>2.5</v>
          </cell>
        </row>
        <row r="669">
          <cell r="F669">
            <v>2.5</v>
          </cell>
        </row>
        <row r="670">
          <cell r="F670">
            <v>380</v>
          </cell>
        </row>
        <row r="671">
          <cell r="F671">
            <v>380</v>
          </cell>
        </row>
        <row r="672">
          <cell r="F672">
            <v>6</v>
          </cell>
        </row>
        <row r="673">
          <cell r="F673">
            <v>6</v>
          </cell>
        </row>
        <row r="674">
          <cell r="F674">
            <v>11</v>
          </cell>
        </row>
        <row r="675">
          <cell r="F675">
            <v>11</v>
          </cell>
        </row>
        <row r="676">
          <cell r="F676">
            <v>8</v>
          </cell>
        </row>
        <row r="677">
          <cell r="F677">
            <v>8</v>
          </cell>
        </row>
        <row r="678">
          <cell r="F678">
            <v>25</v>
          </cell>
        </row>
        <row r="679">
          <cell r="F679">
            <v>25</v>
          </cell>
        </row>
        <row r="680">
          <cell r="F680">
            <v>25</v>
          </cell>
        </row>
        <row r="681">
          <cell r="F681">
            <v>25</v>
          </cell>
        </row>
        <row r="682">
          <cell r="F682">
            <v>0</v>
          </cell>
        </row>
        <row r="683">
          <cell r="F683">
            <v>0</v>
          </cell>
        </row>
        <row r="684">
          <cell r="F684">
            <v>0.6</v>
          </cell>
        </row>
        <row r="685">
          <cell r="F685">
            <v>0.6</v>
          </cell>
        </row>
        <row r="686">
          <cell r="F686">
            <v>4</v>
          </cell>
        </row>
        <row r="687">
          <cell r="F687">
            <v>4</v>
          </cell>
        </row>
        <row r="688">
          <cell r="F688">
            <v>4</v>
          </cell>
        </row>
        <row r="689">
          <cell r="F689">
            <v>4</v>
          </cell>
        </row>
        <row r="690">
          <cell r="F690">
            <v>1</v>
          </cell>
        </row>
        <row r="691">
          <cell r="F691">
            <v>1</v>
          </cell>
        </row>
        <row r="692">
          <cell r="F692">
            <v>5</v>
          </cell>
        </row>
        <row r="693">
          <cell r="F693">
            <v>5</v>
          </cell>
        </row>
        <row r="694">
          <cell r="F694">
            <v>10</v>
          </cell>
        </row>
        <row r="695">
          <cell r="F695">
            <v>10</v>
          </cell>
        </row>
        <row r="696">
          <cell r="F696">
            <v>1</v>
          </cell>
        </row>
        <row r="697">
          <cell r="F697">
            <v>1</v>
          </cell>
        </row>
        <row r="698">
          <cell r="F698">
            <v>1</v>
          </cell>
        </row>
        <row r="699">
          <cell r="F699">
            <v>1</v>
          </cell>
        </row>
        <row r="700">
          <cell r="F700">
            <v>10</v>
          </cell>
        </row>
        <row r="701">
          <cell r="F701">
            <v>10</v>
          </cell>
        </row>
        <row r="702">
          <cell r="F702">
            <v>73</v>
          </cell>
        </row>
        <row r="703">
          <cell r="F703">
            <v>73</v>
          </cell>
        </row>
        <row r="704">
          <cell r="F704">
            <v>3</v>
          </cell>
        </row>
        <row r="705">
          <cell r="F705">
            <v>3</v>
          </cell>
        </row>
        <row r="706">
          <cell r="F706">
            <v>22</v>
          </cell>
        </row>
        <row r="707">
          <cell r="F707">
            <v>22</v>
          </cell>
        </row>
        <row r="708">
          <cell r="F708">
            <v>0</v>
          </cell>
        </row>
        <row r="709">
          <cell r="F709">
            <v>0</v>
          </cell>
        </row>
        <row r="710">
          <cell r="F710">
            <v>0</v>
          </cell>
        </row>
        <row r="711">
          <cell r="F711">
            <v>0</v>
          </cell>
        </row>
        <row r="712">
          <cell r="F712">
            <v>3</v>
          </cell>
        </row>
        <row r="713">
          <cell r="F713">
            <v>3</v>
          </cell>
        </row>
        <row r="714">
          <cell r="F714">
            <v>129</v>
          </cell>
        </row>
        <row r="715">
          <cell r="F715">
            <v>129</v>
          </cell>
        </row>
        <row r="716">
          <cell r="F716">
            <v>219</v>
          </cell>
        </row>
        <row r="717">
          <cell r="F717">
            <v>219</v>
          </cell>
        </row>
        <row r="718">
          <cell r="F718">
            <v>129</v>
          </cell>
        </row>
        <row r="719">
          <cell r="F719">
            <v>129</v>
          </cell>
        </row>
        <row r="720">
          <cell r="F720">
            <v>219</v>
          </cell>
        </row>
        <row r="721">
          <cell r="F721">
            <v>219</v>
          </cell>
        </row>
        <row r="722">
          <cell r="F722">
            <v>49</v>
          </cell>
        </row>
        <row r="723">
          <cell r="F723">
            <v>49</v>
          </cell>
        </row>
        <row r="724">
          <cell r="F724">
            <v>0</v>
          </cell>
        </row>
        <row r="725">
          <cell r="F725">
            <v>0</v>
          </cell>
        </row>
        <row r="726">
          <cell r="F726">
            <v>49</v>
          </cell>
        </row>
        <row r="727">
          <cell r="F727">
            <v>49</v>
          </cell>
        </row>
        <row r="728">
          <cell r="F728">
            <v>0</v>
          </cell>
        </row>
        <row r="729">
          <cell r="F729">
            <v>0</v>
          </cell>
        </row>
        <row r="730">
          <cell r="F730">
            <v>245</v>
          </cell>
        </row>
        <row r="731">
          <cell r="F731">
            <v>245</v>
          </cell>
        </row>
        <row r="732">
          <cell r="F732">
            <v>16</v>
          </cell>
        </row>
        <row r="733">
          <cell r="F733">
            <v>16</v>
          </cell>
        </row>
        <row r="734">
          <cell r="F734">
            <v>18</v>
          </cell>
        </row>
        <row r="735">
          <cell r="F735">
            <v>18</v>
          </cell>
        </row>
        <row r="736">
          <cell r="F736">
            <v>86</v>
          </cell>
        </row>
        <row r="737">
          <cell r="F737">
            <v>86</v>
          </cell>
        </row>
        <row r="738">
          <cell r="F738">
            <v>77</v>
          </cell>
        </row>
        <row r="739">
          <cell r="F739">
            <v>77</v>
          </cell>
        </row>
        <row r="740">
          <cell r="F740">
            <v>14</v>
          </cell>
        </row>
        <row r="741">
          <cell r="F741">
            <v>14</v>
          </cell>
        </row>
        <row r="742">
          <cell r="F742">
            <v>28</v>
          </cell>
        </row>
        <row r="743">
          <cell r="F743">
            <v>28</v>
          </cell>
        </row>
        <row r="744">
          <cell r="F744">
            <v>112</v>
          </cell>
        </row>
        <row r="745">
          <cell r="F745">
            <v>112</v>
          </cell>
        </row>
        <row r="746">
          <cell r="F746">
            <v>56</v>
          </cell>
        </row>
        <row r="747">
          <cell r="F747">
            <v>56</v>
          </cell>
        </row>
        <row r="748">
          <cell r="F748">
            <v>112</v>
          </cell>
        </row>
        <row r="749">
          <cell r="F749">
            <v>112</v>
          </cell>
        </row>
        <row r="750">
          <cell r="F750">
            <v>108</v>
          </cell>
        </row>
        <row r="751">
          <cell r="F751">
            <v>108</v>
          </cell>
        </row>
        <row r="752">
          <cell r="F752">
            <v>58</v>
          </cell>
        </row>
        <row r="753">
          <cell r="F753">
            <v>58</v>
          </cell>
        </row>
        <row r="754">
          <cell r="F754">
            <v>320</v>
          </cell>
        </row>
        <row r="755">
          <cell r="F755">
            <v>320</v>
          </cell>
        </row>
        <row r="756">
          <cell r="F756">
            <v>202</v>
          </cell>
        </row>
        <row r="757">
          <cell r="F757">
            <v>202</v>
          </cell>
        </row>
        <row r="758">
          <cell r="F758">
            <v>56</v>
          </cell>
        </row>
        <row r="759">
          <cell r="F759">
            <v>56</v>
          </cell>
        </row>
        <row r="760">
          <cell r="F760">
            <v>521</v>
          </cell>
        </row>
        <row r="761">
          <cell r="F761">
            <v>521</v>
          </cell>
        </row>
        <row r="762">
          <cell r="F762">
            <v>230</v>
          </cell>
        </row>
        <row r="763">
          <cell r="F763">
            <v>230</v>
          </cell>
        </row>
        <row r="764">
          <cell r="F764">
            <v>2499.0300000000002</v>
          </cell>
        </row>
        <row r="765">
          <cell r="F765">
            <v>2499.0300000000002</v>
          </cell>
        </row>
        <row r="766">
          <cell r="F766">
            <v>726.53</v>
          </cell>
        </row>
        <row r="767">
          <cell r="F767">
            <v>726.53</v>
          </cell>
        </row>
        <row r="768">
          <cell r="F768">
            <v>37</v>
          </cell>
        </row>
        <row r="769">
          <cell r="F769">
            <v>37</v>
          </cell>
        </row>
        <row r="770">
          <cell r="F770">
            <v>27</v>
          </cell>
        </row>
        <row r="771">
          <cell r="F771">
            <v>27</v>
          </cell>
        </row>
        <row r="772">
          <cell r="F772">
            <v>70</v>
          </cell>
        </row>
        <row r="773">
          <cell r="F773">
            <v>70</v>
          </cell>
        </row>
        <row r="774">
          <cell r="F774">
            <v>28.12</v>
          </cell>
        </row>
        <row r="775">
          <cell r="F775">
            <v>28.120000000000005</v>
          </cell>
        </row>
        <row r="776">
          <cell r="F776">
            <v>938.52599999999995</v>
          </cell>
        </row>
        <row r="777">
          <cell r="F777">
            <v>938.52600000000007</v>
          </cell>
        </row>
        <row r="778">
          <cell r="F778">
            <v>111.735</v>
          </cell>
        </row>
        <row r="779">
          <cell r="F779">
            <v>111.735</v>
          </cell>
        </row>
        <row r="780">
          <cell r="F780">
            <v>1078.3810000000001</v>
          </cell>
        </row>
        <row r="781">
          <cell r="F781">
            <v>1078.3809999999999</v>
          </cell>
        </row>
        <row r="782">
          <cell r="F782">
            <v>1421</v>
          </cell>
        </row>
        <row r="783">
          <cell r="F783">
            <v>1421</v>
          </cell>
        </row>
        <row r="784">
          <cell r="F784">
            <v>1397</v>
          </cell>
        </row>
        <row r="785">
          <cell r="F785">
            <v>1397</v>
          </cell>
        </row>
        <row r="786">
          <cell r="F786">
            <v>86</v>
          </cell>
        </row>
        <row r="787">
          <cell r="F787">
            <v>86</v>
          </cell>
        </row>
        <row r="788">
          <cell r="F788">
            <v>48</v>
          </cell>
        </row>
        <row r="789">
          <cell r="F789">
            <v>48</v>
          </cell>
        </row>
        <row r="790">
          <cell r="F790">
            <v>16</v>
          </cell>
        </row>
        <row r="791">
          <cell r="F791">
            <v>16</v>
          </cell>
        </row>
        <row r="792">
          <cell r="F792">
            <v>2</v>
          </cell>
        </row>
        <row r="793">
          <cell r="F793">
            <v>2</v>
          </cell>
        </row>
        <row r="794">
          <cell r="F794">
            <v>2</v>
          </cell>
        </row>
        <row r="795">
          <cell r="F795">
            <v>2</v>
          </cell>
        </row>
        <row r="796">
          <cell r="F796">
            <v>0</v>
          </cell>
        </row>
        <row r="797">
          <cell r="F797">
            <v>0</v>
          </cell>
        </row>
        <row r="798">
          <cell r="F798">
            <v>4</v>
          </cell>
        </row>
        <row r="799">
          <cell r="F799">
            <v>4</v>
          </cell>
        </row>
        <row r="800">
          <cell r="F800">
            <v>34</v>
          </cell>
        </row>
        <row r="801">
          <cell r="F801">
            <v>34</v>
          </cell>
        </row>
        <row r="802">
          <cell r="F802">
            <v>16</v>
          </cell>
        </row>
        <row r="803">
          <cell r="F803">
            <v>16</v>
          </cell>
        </row>
        <row r="804">
          <cell r="F804">
            <v>10</v>
          </cell>
        </row>
        <row r="805">
          <cell r="F805">
            <v>10</v>
          </cell>
        </row>
        <row r="806">
          <cell r="F806">
            <v>4</v>
          </cell>
        </row>
        <row r="807">
          <cell r="F807">
            <v>4</v>
          </cell>
        </row>
        <row r="808">
          <cell r="F808">
            <v>34</v>
          </cell>
        </row>
        <row r="809">
          <cell r="F809">
            <v>34</v>
          </cell>
        </row>
        <row r="810">
          <cell r="F810">
            <v>16</v>
          </cell>
        </row>
        <row r="811">
          <cell r="F811">
            <v>16</v>
          </cell>
        </row>
        <row r="812">
          <cell r="F812">
            <v>10</v>
          </cell>
        </row>
        <row r="813">
          <cell r="F813">
            <v>10</v>
          </cell>
        </row>
        <row r="814">
          <cell r="F814">
            <v>4</v>
          </cell>
        </row>
        <row r="815">
          <cell r="F815">
            <v>4</v>
          </cell>
        </row>
        <row r="816">
          <cell r="F816">
            <v>776.95999999999901</v>
          </cell>
        </row>
        <row r="817">
          <cell r="F817">
            <v>776.95999999999913</v>
          </cell>
        </row>
        <row r="818">
          <cell r="F818">
            <v>16</v>
          </cell>
        </row>
        <row r="819">
          <cell r="F819">
            <v>16</v>
          </cell>
        </row>
        <row r="820">
          <cell r="F820">
            <v>2</v>
          </cell>
        </row>
        <row r="821">
          <cell r="F821">
            <v>2</v>
          </cell>
        </row>
        <row r="822">
          <cell r="F822">
            <v>22</v>
          </cell>
        </row>
        <row r="823">
          <cell r="F823">
            <v>22</v>
          </cell>
        </row>
        <row r="824">
          <cell r="F824">
            <v>34</v>
          </cell>
        </row>
        <row r="825">
          <cell r="F825">
            <v>34</v>
          </cell>
        </row>
        <row r="826">
          <cell r="F826">
            <v>35</v>
          </cell>
        </row>
        <row r="827">
          <cell r="F827">
            <v>35</v>
          </cell>
        </row>
        <row r="828">
          <cell r="F828">
            <v>35</v>
          </cell>
        </row>
        <row r="829">
          <cell r="F829">
            <v>35</v>
          </cell>
        </row>
        <row r="830">
          <cell r="F830">
            <v>35</v>
          </cell>
        </row>
        <row r="831">
          <cell r="F831">
            <v>35</v>
          </cell>
        </row>
        <row r="832">
          <cell r="F832">
            <v>35</v>
          </cell>
        </row>
        <row r="833">
          <cell r="F833">
            <v>35</v>
          </cell>
        </row>
        <row r="834">
          <cell r="F834">
            <v>70</v>
          </cell>
        </row>
        <row r="835">
          <cell r="F835">
            <v>70</v>
          </cell>
        </row>
        <row r="836">
          <cell r="F836">
            <v>102.1</v>
          </cell>
        </row>
        <row r="837">
          <cell r="F837">
            <v>102.10000000000002</v>
          </cell>
        </row>
        <row r="838">
          <cell r="F838">
            <v>102.1</v>
          </cell>
        </row>
        <row r="839">
          <cell r="F839">
            <v>102.10000000000002</v>
          </cell>
        </row>
        <row r="840">
          <cell r="F840">
            <v>0</v>
          </cell>
        </row>
        <row r="841">
          <cell r="F841">
            <v>0</v>
          </cell>
        </row>
        <row r="842">
          <cell r="F842">
            <v>121</v>
          </cell>
        </row>
        <row r="843">
          <cell r="F843">
            <v>121</v>
          </cell>
        </row>
        <row r="844">
          <cell r="F844">
            <v>163</v>
          </cell>
        </row>
        <row r="845">
          <cell r="F845">
            <v>163</v>
          </cell>
        </row>
        <row r="846">
          <cell r="F846">
            <v>0</v>
          </cell>
        </row>
        <row r="847">
          <cell r="F847">
            <v>0</v>
          </cell>
        </row>
        <row r="848">
          <cell r="F848">
            <v>0</v>
          </cell>
        </row>
        <row r="849">
          <cell r="F849">
            <v>0</v>
          </cell>
        </row>
        <row r="850">
          <cell r="F850">
            <v>0</v>
          </cell>
        </row>
        <row r="851">
          <cell r="F851">
            <v>0</v>
          </cell>
        </row>
        <row r="852">
          <cell r="C852" t="str">
            <v>조절식간이흙막이공</v>
          </cell>
          <cell r="D852" t="str">
            <v>(H=3.05.m , B=3.5m)</v>
          </cell>
          <cell r="E852" t="str">
            <v>m</v>
          </cell>
          <cell r="F852">
            <v>6.17</v>
          </cell>
          <cell r="G852">
            <v>242963</v>
          </cell>
          <cell r="I852">
            <v>119379</v>
          </cell>
          <cell r="K852">
            <v>27599</v>
          </cell>
        </row>
        <row r="853">
          <cell r="C853" t="str">
            <v>조절식간이흙막이공</v>
          </cell>
          <cell r="D853" t="str">
            <v>(H=3.05.m , B=3.5m)</v>
          </cell>
          <cell r="E853" t="str">
            <v>m</v>
          </cell>
          <cell r="F853">
            <v>6.17</v>
          </cell>
          <cell r="G853">
            <v>242963</v>
          </cell>
          <cell r="I853">
            <v>119379</v>
          </cell>
          <cell r="K853">
            <v>27599</v>
          </cell>
        </row>
        <row r="854">
          <cell r="C854" t="str">
            <v>조절식간이흙막이공</v>
          </cell>
          <cell r="D854" t="str">
            <v>(H=3.34m , B=3.5m)</v>
          </cell>
          <cell r="E854" t="str">
            <v>m</v>
          </cell>
          <cell r="F854">
            <v>17.86</v>
          </cell>
          <cell r="G854">
            <v>247538</v>
          </cell>
          <cell r="I854">
            <v>119379</v>
          </cell>
          <cell r="K854">
            <v>27599</v>
          </cell>
        </row>
        <row r="855">
          <cell r="C855" t="str">
            <v>조절식간이흙막이공</v>
          </cell>
          <cell r="D855" t="str">
            <v>(H=3.34m , B=3.5m)</v>
          </cell>
          <cell r="E855" t="str">
            <v>m</v>
          </cell>
          <cell r="F855">
            <v>17.86</v>
          </cell>
          <cell r="G855">
            <v>247538</v>
          </cell>
          <cell r="I855">
            <v>119379</v>
          </cell>
          <cell r="K855">
            <v>27599</v>
          </cell>
        </row>
        <row r="856">
          <cell r="C856" t="str">
            <v>조절식간이흙막이공</v>
          </cell>
          <cell r="D856" t="str">
            <v>(H=3.65m , B=3.5m)</v>
          </cell>
          <cell r="E856" t="str">
            <v>m</v>
          </cell>
          <cell r="F856">
            <v>66.2</v>
          </cell>
          <cell r="G856">
            <v>252429</v>
          </cell>
          <cell r="I856">
            <v>119379</v>
          </cell>
          <cell r="K856">
            <v>27599</v>
          </cell>
        </row>
        <row r="857">
          <cell r="C857" t="str">
            <v>조절식간이흙막이공</v>
          </cell>
          <cell r="D857" t="str">
            <v>(H=3.65m , B=3.5m)</v>
          </cell>
          <cell r="E857" t="str">
            <v>m</v>
          </cell>
          <cell r="F857">
            <v>66.2</v>
          </cell>
          <cell r="G857">
            <v>252429</v>
          </cell>
          <cell r="I857">
            <v>119379</v>
          </cell>
          <cell r="K857">
            <v>27599</v>
          </cell>
        </row>
        <row r="858">
          <cell r="C858" t="str">
            <v>조절식간이흙막이공</v>
          </cell>
          <cell r="D858" t="str">
            <v>(H=3.73m , B=3.5m)</v>
          </cell>
          <cell r="E858" t="str">
            <v>m</v>
          </cell>
          <cell r="F858">
            <v>2.66</v>
          </cell>
          <cell r="G858">
            <v>343497</v>
          </cell>
          <cell r="I858">
            <v>120406</v>
          </cell>
          <cell r="K858">
            <v>28120</v>
          </cell>
        </row>
        <row r="859">
          <cell r="C859" t="str">
            <v>조절식간이흙막이공</v>
          </cell>
          <cell r="D859" t="str">
            <v>(H=3.73m , B=3.5m)</v>
          </cell>
          <cell r="E859" t="str">
            <v>m</v>
          </cell>
          <cell r="F859">
            <v>2.66</v>
          </cell>
          <cell r="G859">
            <v>343497</v>
          </cell>
          <cell r="I859">
            <v>120406</v>
          </cell>
          <cell r="K859">
            <v>28120</v>
          </cell>
        </row>
        <row r="860">
          <cell r="C860" t="str">
            <v>조절식간이흙막이공</v>
          </cell>
          <cell r="D860" t="str">
            <v>(H=4.11m , B=3.5m)</v>
          </cell>
          <cell r="E860" t="str">
            <v>m</v>
          </cell>
          <cell r="F860">
            <v>17.45</v>
          </cell>
          <cell r="G860">
            <v>418456</v>
          </cell>
          <cell r="I860">
            <v>180540</v>
          </cell>
          <cell r="K860">
            <v>44962</v>
          </cell>
        </row>
        <row r="861">
          <cell r="C861" t="str">
            <v>조절식간이흙막이공</v>
          </cell>
          <cell r="D861" t="str">
            <v>(H=4.11m , B=3.5m)</v>
          </cell>
          <cell r="E861" t="str">
            <v>m</v>
          </cell>
          <cell r="F861">
            <v>17.45</v>
          </cell>
          <cell r="G861">
            <v>418456</v>
          </cell>
          <cell r="I861">
            <v>180540</v>
          </cell>
          <cell r="K861">
            <v>44962</v>
          </cell>
        </row>
        <row r="862">
          <cell r="C862" t="str">
            <v>조절식간이흙막이공</v>
          </cell>
          <cell r="D862" t="str">
            <v>(H=4.35m , B=3.5m)</v>
          </cell>
          <cell r="E862" t="str">
            <v>m</v>
          </cell>
          <cell r="F862">
            <v>5.64</v>
          </cell>
          <cell r="G862">
            <v>424022</v>
          </cell>
          <cell r="I862">
            <v>180540</v>
          </cell>
          <cell r="K862">
            <v>44962</v>
          </cell>
        </row>
        <row r="863">
          <cell r="C863" t="str">
            <v>조절식간이흙막이공</v>
          </cell>
          <cell r="D863" t="str">
            <v>(H=4.35m , B=3.5m)</v>
          </cell>
          <cell r="E863" t="str">
            <v>m</v>
          </cell>
          <cell r="F863">
            <v>5.64</v>
          </cell>
          <cell r="G863">
            <v>424022</v>
          </cell>
          <cell r="I863">
            <v>180540</v>
          </cell>
          <cell r="K863">
            <v>44962</v>
          </cell>
        </row>
        <row r="864">
          <cell r="C864" t="str">
            <v>조절식간이흙막이공</v>
          </cell>
          <cell r="D864" t="str">
            <v>(H=4.40m , B=3.5m)</v>
          </cell>
          <cell r="E864" t="str">
            <v>m</v>
          </cell>
          <cell r="F864">
            <v>83.5</v>
          </cell>
          <cell r="G864">
            <v>425181</v>
          </cell>
          <cell r="I864">
            <v>180540</v>
          </cell>
          <cell r="K864">
            <v>44962</v>
          </cell>
        </row>
        <row r="865">
          <cell r="C865" t="str">
            <v>조절식간이흙막이공</v>
          </cell>
          <cell r="D865" t="str">
            <v>(H=4.40m , B=3.5m)</v>
          </cell>
          <cell r="E865" t="str">
            <v>m</v>
          </cell>
          <cell r="F865">
            <v>83.5</v>
          </cell>
          <cell r="G865">
            <v>425181</v>
          </cell>
          <cell r="I865">
            <v>180540</v>
          </cell>
          <cell r="K865">
            <v>44962</v>
          </cell>
        </row>
        <row r="866">
          <cell r="C866" t="str">
            <v>조절식간이흙막이공</v>
          </cell>
          <cell r="D866" t="str">
            <v>(H=4.40m , B=5.25m)</v>
          </cell>
          <cell r="E866" t="str">
            <v>m</v>
          </cell>
          <cell r="F866">
            <v>20</v>
          </cell>
          <cell r="G866">
            <v>506954</v>
          </cell>
          <cell r="I866">
            <v>181205</v>
          </cell>
          <cell r="K866">
            <v>45299</v>
          </cell>
        </row>
        <row r="867">
          <cell r="C867" t="str">
            <v>조절식간이흙막이공</v>
          </cell>
          <cell r="D867" t="str">
            <v>(H=4.40m , B=5.25m)</v>
          </cell>
          <cell r="E867" t="str">
            <v>m</v>
          </cell>
          <cell r="F867">
            <v>20</v>
          </cell>
          <cell r="G867">
            <v>506954</v>
          </cell>
          <cell r="I867">
            <v>181205</v>
          </cell>
          <cell r="K867">
            <v>45299</v>
          </cell>
        </row>
        <row r="868">
          <cell r="C868" t="str">
            <v>조절식간이흙막이공</v>
          </cell>
          <cell r="D868" t="str">
            <v>(H=5.10m , B=7.0m)</v>
          </cell>
          <cell r="E868" t="str">
            <v>m</v>
          </cell>
          <cell r="F868">
            <v>10</v>
          </cell>
          <cell r="G868">
            <v>824844</v>
          </cell>
          <cell r="I868">
            <v>262280</v>
          </cell>
          <cell r="K868">
            <v>66593</v>
          </cell>
        </row>
        <row r="869">
          <cell r="C869" t="str">
            <v>조절식간이흙막이공</v>
          </cell>
          <cell r="D869" t="str">
            <v>(H=5.10m , B=7.0m)</v>
          </cell>
          <cell r="E869" t="str">
            <v>m</v>
          </cell>
          <cell r="F869">
            <v>10</v>
          </cell>
          <cell r="G869">
            <v>824844</v>
          </cell>
          <cell r="I869">
            <v>262280</v>
          </cell>
          <cell r="K869">
            <v>66593</v>
          </cell>
        </row>
        <row r="870">
          <cell r="C870" t="str">
            <v>조절식간이흙막이공</v>
          </cell>
          <cell r="D870" t="str">
            <v>(H=5.70m , B=3.5m)</v>
          </cell>
          <cell r="E870" t="str">
            <v>m</v>
          </cell>
          <cell r="F870">
            <v>39.42</v>
          </cell>
          <cell r="G870">
            <v>639634</v>
          </cell>
          <cell r="I870">
            <v>262626</v>
          </cell>
          <cell r="K870">
            <v>66768</v>
          </cell>
        </row>
        <row r="871">
          <cell r="C871" t="str">
            <v>조절식간이흙막이공</v>
          </cell>
          <cell r="D871" t="str">
            <v>(H=5.70m , B=3.5m)</v>
          </cell>
          <cell r="E871" t="str">
            <v>m</v>
          </cell>
          <cell r="F871">
            <v>39.42</v>
          </cell>
          <cell r="G871">
            <v>639634</v>
          </cell>
          <cell r="I871">
            <v>262626</v>
          </cell>
          <cell r="K871">
            <v>66768</v>
          </cell>
        </row>
        <row r="872">
          <cell r="C872" t="str">
            <v>조절식간이흙막이공</v>
          </cell>
          <cell r="D872" t="str">
            <v>(H=6.0m , B=3.5m)</v>
          </cell>
          <cell r="E872" t="str">
            <v>m</v>
          </cell>
          <cell r="F872">
            <v>44.9</v>
          </cell>
          <cell r="G872">
            <v>648070</v>
          </cell>
          <cell r="I872">
            <v>262626</v>
          </cell>
          <cell r="K872">
            <v>66768</v>
          </cell>
        </row>
        <row r="873">
          <cell r="C873" t="str">
            <v>조절식간이흙막이공</v>
          </cell>
          <cell r="D873" t="str">
            <v>(H=6.0m , B=3.5m)</v>
          </cell>
          <cell r="E873" t="str">
            <v>m</v>
          </cell>
          <cell r="F873">
            <v>44.9</v>
          </cell>
          <cell r="G873">
            <v>648070</v>
          </cell>
          <cell r="I873">
            <v>262626</v>
          </cell>
          <cell r="K873">
            <v>66768</v>
          </cell>
        </row>
        <row r="874">
          <cell r="F874">
            <v>73.400000000000006</v>
          </cell>
        </row>
        <row r="875">
          <cell r="F875">
            <v>73.400000000000006</v>
          </cell>
        </row>
        <row r="876">
          <cell r="F876">
            <v>6.7</v>
          </cell>
        </row>
        <row r="877">
          <cell r="F877">
            <v>6.7</v>
          </cell>
        </row>
        <row r="878">
          <cell r="F878">
            <v>0</v>
          </cell>
        </row>
        <row r="879">
          <cell r="F879">
            <v>0</v>
          </cell>
        </row>
        <row r="880">
          <cell r="F880">
            <v>2</v>
          </cell>
        </row>
        <row r="881">
          <cell r="F881">
            <v>2</v>
          </cell>
        </row>
        <row r="882">
          <cell r="F882">
            <v>32</v>
          </cell>
        </row>
        <row r="883">
          <cell r="F883">
            <v>32</v>
          </cell>
        </row>
        <row r="884">
          <cell r="F884">
            <v>32</v>
          </cell>
        </row>
        <row r="885">
          <cell r="F885">
            <v>32</v>
          </cell>
        </row>
        <row r="886">
          <cell r="F886">
            <v>417.6</v>
          </cell>
        </row>
        <row r="887">
          <cell r="F887">
            <v>417.6</v>
          </cell>
        </row>
        <row r="888">
          <cell r="F888">
            <v>12</v>
          </cell>
        </row>
        <row r="889">
          <cell r="F889">
            <v>12</v>
          </cell>
        </row>
        <row r="890">
          <cell r="F890">
            <v>12</v>
          </cell>
        </row>
        <row r="891">
          <cell r="F891">
            <v>12</v>
          </cell>
        </row>
        <row r="892">
          <cell r="F892">
            <v>12</v>
          </cell>
        </row>
        <row r="893">
          <cell r="F893">
            <v>12</v>
          </cell>
        </row>
        <row r="894">
          <cell r="F894">
            <v>12</v>
          </cell>
        </row>
        <row r="895">
          <cell r="F895">
            <v>12</v>
          </cell>
        </row>
        <row r="896">
          <cell r="F896">
            <v>24</v>
          </cell>
        </row>
        <row r="897">
          <cell r="F897">
            <v>24</v>
          </cell>
        </row>
        <row r="898">
          <cell r="F898">
            <v>84</v>
          </cell>
        </row>
        <row r="899">
          <cell r="F899">
            <v>84</v>
          </cell>
        </row>
        <row r="900">
          <cell r="F900">
            <v>18</v>
          </cell>
        </row>
        <row r="901">
          <cell r="F901">
            <v>18</v>
          </cell>
        </row>
        <row r="902">
          <cell r="F902">
            <v>18</v>
          </cell>
        </row>
        <row r="903">
          <cell r="F903">
            <v>18</v>
          </cell>
        </row>
        <row r="904">
          <cell r="F904">
            <v>36</v>
          </cell>
        </row>
        <row r="905">
          <cell r="F905">
            <v>36</v>
          </cell>
        </row>
        <row r="906">
          <cell r="F906">
            <v>48</v>
          </cell>
        </row>
        <row r="907">
          <cell r="F907">
            <v>48</v>
          </cell>
        </row>
        <row r="908">
          <cell r="F908">
            <v>48</v>
          </cell>
        </row>
        <row r="909">
          <cell r="F909">
            <v>48</v>
          </cell>
        </row>
        <row r="910">
          <cell r="F910">
            <v>48</v>
          </cell>
        </row>
        <row r="911">
          <cell r="F911">
            <v>48</v>
          </cell>
        </row>
        <row r="912">
          <cell r="F912">
            <v>96</v>
          </cell>
        </row>
        <row r="913">
          <cell r="F913">
            <v>96</v>
          </cell>
        </row>
        <row r="914">
          <cell r="F914">
            <v>79.313999999999993</v>
          </cell>
        </row>
        <row r="915">
          <cell r="F915">
            <v>79.313999999999993</v>
          </cell>
        </row>
        <row r="916">
          <cell r="F916">
            <v>79.313999999999993</v>
          </cell>
        </row>
        <row r="917">
          <cell r="F917">
            <v>79.313999999999993</v>
          </cell>
        </row>
        <row r="918">
          <cell r="F918">
            <v>0</v>
          </cell>
        </row>
        <row r="919">
          <cell r="F919">
            <v>0</v>
          </cell>
        </row>
        <row r="920">
          <cell r="F920">
            <v>303.39999999999998</v>
          </cell>
        </row>
        <row r="921">
          <cell r="F921">
            <v>303.39999999999998</v>
          </cell>
        </row>
        <row r="922">
          <cell r="F922">
            <v>5</v>
          </cell>
        </row>
        <row r="923">
          <cell r="F923">
            <v>5</v>
          </cell>
        </row>
        <row r="924">
          <cell r="F924">
            <v>26</v>
          </cell>
        </row>
        <row r="925">
          <cell r="F925">
            <v>26</v>
          </cell>
        </row>
        <row r="926">
          <cell r="F926">
            <v>10.19</v>
          </cell>
        </row>
        <row r="927">
          <cell r="F927">
            <v>10.19</v>
          </cell>
        </row>
        <row r="928">
          <cell r="F928">
            <v>31</v>
          </cell>
        </row>
        <row r="929">
          <cell r="F929">
            <v>31</v>
          </cell>
        </row>
        <row r="930">
          <cell r="F930">
            <v>4</v>
          </cell>
        </row>
        <row r="931">
          <cell r="F931">
            <v>4</v>
          </cell>
        </row>
        <row r="932">
          <cell r="F932">
            <v>0</v>
          </cell>
        </row>
        <row r="933">
          <cell r="F933">
            <v>0</v>
          </cell>
        </row>
        <row r="934">
          <cell r="F934">
            <v>0</v>
          </cell>
        </row>
        <row r="935">
          <cell r="F935">
            <v>0</v>
          </cell>
        </row>
        <row r="936">
          <cell r="F936">
            <v>1160</v>
          </cell>
        </row>
        <row r="937">
          <cell r="F937">
            <v>1160</v>
          </cell>
        </row>
        <row r="938">
          <cell r="F938">
            <v>1160</v>
          </cell>
        </row>
        <row r="939">
          <cell r="F939">
            <v>1160</v>
          </cell>
        </row>
        <row r="940">
          <cell r="F940">
            <v>1160</v>
          </cell>
        </row>
        <row r="941">
          <cell r="F941">
            <v>1160</v>
          </cell>
        </row>
        <row r="942">
          <cell r="F942">
            <v>1160</v>
          </cell>
        </row>
        <row r="943">
          <cell r="F943">
            <v>1160</v>
          </cell>
        </row>
        <row r="944">
          <cell r="F944">
            <v>580</v>
          </cell>
        </row>
        <row r="945">
          <cell r="F945">
            <v>580</v>
          </cell>
        </row>
        <row r="946">
          <cell r="F946">
            <v>0</v>
          </cell>
        </row>
        <row r="947">
          <cell r="F947">
            <v>0</v>
          </cell>
        </row>
        <row r="948">
          <cell r="F948">
            <v>2532</v>
          </cell>
        </row>
        <row r="949">
          <cell r="F949">
            <v>2532</v>
          </cell>
        </row>
        <row r="950">
          <cell r="F950">
            <v>0</v>
          </cell>
        </row>
        <row r="951">
          <cell r="F951">
            <v>0</v>
          </cell>
        </row>
        <row r="952">
          <cell r="F952">
            <v>1952</v>
          </cell>
        </row>
        <row r="953">
          <cell r="F953">
            <v>1952</v>
          </cell>
        </row>
        <row r="954">
          <cell r="F954">
            <v>976</v>
          </cell>
        </row>
        <row r="955">
          <cell r="F955">
            <v>976</v>
          </cell>
        </row>
        <row r="956">
          <cell r="F956">
            <v>1952</v>
          </cell>
        </row>
        <row r="957">
          <cell r="F957">
            <v>1952</v>
          </cell>
        </row>
        <row r="958">
          <cell r="F958">
            <v>488</v>
          </cell>
        </row>
        <row r="959">
          <cell r="F959">
            <v>488</v>
          </cell>
        </row>
        <row r="960">
          <cell r="F960">
            <v>0</v>
          </cell>
        </row>
        <row r="961">
          <cell r="F961">
            <v>0</v>
          </cell>
        </row>
        <row r="962">
          <cell r="F962">
            <v>135.75</v>
          </cell>
        </row>
        <row r="963">
          <cell r="F963">
            <v>135.75</v>
          </cell>
        </row>
        <row r="964">
          <cell r="F964">
            <v>0</v>
          </cell>
        </row>
        <row r="965">
          <cell r="F965">
            <v>0</v>
          </cell>
        </row>
        <row r="966">
          <cell r="F966">
            <v>276</v>
          </cell>
        </row>
        <row r="967">
          <cell r="F967">
            <v>276</v>
          </cell>
        </row>
        <row r="968">
          <cell r="F968">
            <v>0</v>
          </cell>
        </row>
        <row r="969">
          <cell r="F969">
            <v>0</v>
          </cell>
        </row>
        <row r="970">
          <cell r="F970">
            <v>44</v>
          </cell>
        </row>
        <row r="971">
          <cell r="F971">
            <v>44</v>
          </cell>
        </row>
        <row r="972">
          <cell r="F972">
            <v>44</v>
          </cell>
        </row>
        <row r="973">
          <cell r="F973">
            <v>44</v>
          </cell>
        </row>
        <row r="974">
          <cell r="F974">
            <v>24</v>
          </cell>
        </row>
        <row r="975">
          <cell r="F975">
            <v>24</v>
          </cell>
        </row>
        <row r="976">
          <cell r="F976">
            <v>98</v>
          </cell>
        </row>
        <row r="977">
          <cell r="F977">
            <v>98</v>
          </cell>
        </row>
        <row r="978">
          <cell r="F978">
            <v>0</v>
          </cell>
        </row>
        <row r="979">
          <cell r="F979">
            <v>0</v>
          </cell>
        </row>
        <row r="980">
          <cell r="F980">
            <v>192</v>
          </cell>
        </row>
        <row r="981">
          <cell r="F981">
            <v>192</v>
          </cell>
        </row>
        <row r="982">
          <cell r="F982">
            <v>192</v>
          </cell>
        </row>
        <row r="983">
          <cell r="F983">
            <v>192</v>
          </cell>
        </row>
        <row r="984">
          <cell r="F984">
            <v>0</v>
          </cell>
        </row>
        <row r="985">
          <cell r="F985">
            <v>0</v>
          </cell>
        </row>
        <row r="986">
          <cell r="F986">
            <v>47</v>
          </cell>
        </row>
        <row r="987">
          <cell r="F987">
            <v>47</v>
          </cell>
        </row>
        <row r="988">
          <cell r="F988">
            <v>0</v>
          </cell>
        </row>
        <row r="989">
          <cell r="F989">
            <v>0</v>
          </cell>
        </row>
        <row r="990">
          <cell r="F990">
            <v>4</v>
          </cell>
        </row>
        <row r="991">
          <cell r="F991">
            <v>4</v>
          </cell>
        </row>
        <row r="992">
          <cell r="F992">
            <v>1</v>
          </cell>
        </row>
        <row r="993">
          <cell r="F993">
            <v>1</v>
          </cell>
        </row>
        <row r="994">
          <cell r="F994">
            <v>1</v>
          </cell>
        </row>
        <row r="995">
          <cell r="F995">
            <v>1</v>
          </cell>
        </row>
        <row r="996">
          <cell r="F996">
            <v>9</v>
          </cell>
        </row>
        <row r="997">
          <cell r="F997">
            <v>9</v>
          </cell>
        </row>
        <row r="998">
          <cell r="F998">
            <v>0</v>
          </cell>
        </row>
        <row r="999">
          <cell r="F999">
            <v>0</v>
          </cell>
        </row>
        <row r="1000">
          <cell r="F1000">
            <v>64</v>
          </cell>
        </row>
        <row r="1001">
          <cell r="F1001">
            <v>64</v>
          </cell>
        </row>
        <row r="1002">
          <cell r="F1002">
            <v>0</v>
          </cell>
        </row>
        <row r="1003">
          <cell r="F1003">
            <v>0</v>
          </cell>
        </row>
        <row r="1004">
          <cell r="F1004">
            <v>1</v>
          </cell>
        </row>
        <row r="1005">
          <cell r="F1005">
            <v>1</v>
          </cell>
        </row>
        <row r="1006">
          <cell r="F1006">
            <v>0</v>
          </cell>
        </row>
        <row r="1007">
          <cell r="F1007">
            <v>0</v>
          </cell>
        </row>
        <row r="1008">
          <cell r="F1008">
            <v>70.89</v>
          </cell>
        </row>
        <row r="1009">
          <cell r="F1009">
            <v>70.89</v>
          </cell>
        </row>
        <row r="1010">
          <cell r="F1010">
            <v>141.66999999999999</v>
          </cell>
        </row>
        <row r="1011">
          <cell r="F1011">
            <v>141.66999999999999</v>
          </cell>
        </row>
        <row r="1012">
          <cell r="F1012">
            <v>0</v>
          </cell>
        </row>
        <row r="1013">
          <cell r="F1013">
            <v>0</v>
          </cell>
        </row>
        <row r="1014">
          <cell r="F1014">
            <v>8</v>
          </cell>
        </row>
        <row r="1015">
          <cell r="F1015">
            <v>8</v>
          </cell>
        </row>
        <row r="1016">
          <cell r="F1016">
            <v>8</v>
          </cell>
        </row>
        <row r="1017">
          <cell r="F1017">
            <v>8</v>
          </cell>
        </row>
        <row r="1018">
          <cell r="F1018">
            <v>12</v>
          </cell>
        </row>
        <row r="1019">
          <cell r="F1019">
            <v>12</v>
          </cell>
        </row>
        <row r="1020">
          <cell r="F1020">
            <v>20</v>
          </cell>
        </row>
        <row r="1021">
          <cell r="F1021">
            <v>20</v>
          </cell>
        </row>
        <row r="1022">
          <cell r="F1022">
            <v>8</v>
          </cell>
        </row>
        <row r="1023">
          <cell r="F1023">
            <v>8</v>
          </cell>
        </row>
        <row r="1024">
          <cell r="F1024">
            <v>16</v>
          </cell>
        </row>
        <row r="1025">
          <cell r="F1025">
            <v>16</v>
          </cell>
        </row>
        <row r="1026">
          <cell r="F1026">
            <v>0</v>
          </cell>
        </row>
        <row r="1027">
          <cell r="F1027">
            <v>0</v>
          </cell>
        </row>
        <row r="1028">
          <cell r="F1028">
            <v>2102</v>
          </cell>
        </row>
        <row r="1029">
          <cell r="F1029">
            <v>2102</v>
          </cell>
        </row>
        <row r="1030">
          <cell r="F1030">
            <v>0</v>
          </cell>
        </row>
        <row r="1031">
          <cell r="F1031">
            <v>0</v>
          </cell>
        </row>
        <row r="1032">
          <cell r="F1032">
            <v>134</v>
          </cell>
        </row>
        <row r="1033">
          <cell r="F1033">
            <v>134</v>
          </cell>
        </row>
        <row r="1034">
          <cell r="F1034">
            <v>1072</v>
          </cell>
        </row>
        <row r="1035">
          <cell r="F1035">
            <v>1072</v>
          </cell>
        </row>
        <row r="1036">
          <cell r="F1036">
            <v>0</v>
          </cell>
        </row>
        <row r="1037">
          <cell r="F1037">
            <v>0</v>
          </cell>
        </row>
        <row r="1038">
          <cell r="F1038">
            <v>1</v>
          </cell>
        </row>
        <row r="1039">
          <cell r="F1039">
            <v>1</v>
          </cell>
        </row>
        <row r="1040">
          <cell r="F1040">
            <v>6</v>
          </cell>
        </row>
        <row r="1041">
          <cell r="F1041">
            <v>6</v>
          </cell>
        </row>
        <row r="1042">
          <cell r="F1042">
            <v>0</v>
          </cell>
        </row>
        <row r="1043">
          <cell r="F1043">
            <v>0</v>
          </cell>
        </row>
        <row r="1044">
          <cell r="F1044">
            <v>1</v>
          </cell>
        </row>
        <row r="1045">
          <cell r="F1045">
            <v>1</v>
          </cell>
        </row>
        <row r="1046">
          <cell r="F1046">
            <v>0</v>
          </cell>
        </row>
        <row r="1047">
          <cell r="F1047">
            <v>0</v>
          </cell>
        </row>
        <row r="1048">
          <cell r="F1048">
            <v>1</v>
          </cell>
        </row>
        <row r="1049">
          <cell r="F1049">
            <v>1</v>
          </cell>
        </row>
        <row r="1050">
          <cell r="F1050">
            <v>3</v>
          </cell>
        </row>
        <row r="1051">
          <cell r="F1051">
            <v>3</v>
          </cell>
        </row>
        <row r="1052">
          <cell r="F1052">
            <v>1</v>
          </cell>
        </row>
        <row r="1053">
          <cell r="F1053">
            <v>1</v>
          </cell>
        </row>
        <row r="1054">
          <cell r="F1054">
            <v>3</v>
          </cell>
        </row>
        <row r="1055">
          <cell r="F1055">
            <v>3</v>
          </cell>
        </row>
        <row r="1056">
          <cell r="F1056">
            <v>0</v>
          </cell>
        </row>
        <row r="1057">
          <cell r="F1057">
            <v>0</v>
          </cell>
        </row>
        <row r="1058">
          <cell r="F1058">
            <v>176</v>
          </cell>
        </row>
        <row r="1059">
          <cell r="F1059">
            <v>176</v>
          </cell>
        </row>
        <row r="1060">
          <cell r="F1060">
            <v>0</v>
          </cell>
        </row>
        <row r="1061">
          <cell r="C1061" t="str">
            <v>유량조절지 시험터파기</v>
          </cell>
          <cell r="F1061">
            <v>0</v>
          </cell>
        </row>
        <row r="1062">
          <cell r="F1062">
            <v>56.81</v>
          </cell>
          <cell r="G1062">
            <v>601.6</v>
          </cell>
          <cell r="I1062">
            <v>911.2</v>
          </cell>
          <cell r="K1062">
            <v>45.4</v>
          </cell>
        </row>
        <row r="1063">
          <cell r="C1063" t="str">
            <v>포장절단/아스팔트</v>
          </cell>
          <cell r="D1063" t="str">
            <v/>
          </cell>
          <cell r="E1063" t="str">
            <v>m</v>
          </cell>
          <cell r="F1063">
            <v>56.81</v>
          </cell>
          <cell r="G1063">
            <v>601.6</v>
          </cell>
          <cell r="I1063">
            <v>911.2</v>
          </cell>
          <cell r="K1063">
            <v>45.4</v>
          </cell>
        </row>
        <row r="1064">
          <cell r="F1064">
            <v>9.7590000000000003</v>
          </cell>
          <cell r="G1064">
            <v>1626.6</v>
          </cell>
          <cell r="I1064">
            <v>3320</v>
          </cell>
          <cell r="K1064">
            <v>1849.5</v>
          </cell>
        </row>
        <row r="1065">
          <cell r="C1065" t="str">
            <v>아스팔트포장깨기</v>
          </cell>
          <cell r="D1065" t="str">
            <v>T=30cm미만</v>
          </cell>
          <cell r="E1065" t="str">
            <v>m3</v>
          </cell>
          <cell r="F1065">
            <v>9.7590000000000003</v>
          </cell>
          <cell r="G1065">
            <v>1626.6</v>
          </cell>
          <cell r="I1065">
            <v>3320</v>
          </cell>
          <cell r="K1065">
            <v>1849.5</v>
          </cell>
        </row>
        <row r="1066">
          <cell r="F1066">
            <v>42.289000000000001</v>
          </cell>
          <cell r="G1066">
            <v>441</v>
          </cell>
          <cell r="I1066">
            <v>3583</v>
          </cell>
          <cell r="K1066">
            <v>494</v>
          </cell>
        </row>
        <row r="1067">
          <cell r="C1067" t="str">
            <v>보조기층걷어내기</v>
          </cell>
          <cell r="D1067" t="str">
            <v>소규모장비</v>
          </cell>
          <cell r="E1067" t="str">
            <v>m3</v>
          </cell>
          <cell r="F1067">
            <v>42.289000000000001</v>
          </cell>
          <cell r="G1067">
            <v>441</v>
          </cell>
          <cell r="I1067">
            <v>3583</v>
          </cell>
          <cell r="K1067">
            <v>494</v>
          </cell>
        </row>
        <row r="1068">
          <cell r="F1068">
            <v>80.311499999999995</v>
          </cell>
          <cell r="G1068">
            <v>666</v>
          </cell>
          <cell r="I1068">
            <v>7536</v>
          </cell>
          <cell r="K1068">
            <v>896</v>
          </cell>
        </row>
        <row r="1069">
          <cell r="C1069" t="str">
            <v>관로터파기(토사,보통)</v>
          </cell>
          <cell r="D1069" t="str">
            <v>지하장애물약간</v>
          </cell>
          <cell r="E1069" t="str">
            <v>m3</v>
          </cell>
          <cell r="F1069">
            <v>80.311499999999995</v>
          </cell>
          <cell r="G1069">
            <v>666</v>
          </cell>
          <cell r="I1069">
            <v>7536</v>
          </cell>
          <cell r="K1069">
            <v>896</v>
          </cell>
        </row>
        <row r="1070">
          <cell r="F1070">
            <v>8</v>
          </cell>
          <cell r="G1070">
            <v>39016</v>
          </cell>
          <cell r="I1070">
            <v>54550</v>
          </cell>
          <cell r="K1070">
            <v>1942</v>
          </cell>
        </row>
        <row r="1071">
          <cell r="C1071" t="str">
            <v>조절식간이흙막이</v>
          </cell>
          <cell r="D1071" t="str">
            <v>H=2.60m, B=2.50m</v>
          </cell>
          <cell r="E1071" t="str">
            <v>m</v>
          </cell>
          <cell r="F1071">
            <v>8</v>
          </cell>
          <cell r="G1071">
            <v>39016</v>
          </cell>
          <cell r="I1071">
            <v>54550</v>
          </cell>
          <cell r="K1071">
            <v>1942</v>
          </cell>
        </row>
        <row r="1072">
          <cell r="F1072">
            <v>80.311499999999995</v>
          </cell>
          <cell r="G1072">
            <v>132</v>
          </cell>
          <cell r="I1072">
            <v>5229</v>
          </cell>
          <cell r="K1072">
            <v>179</v>
          </cell>
        </row>
        <row r="1073">
          <cell r="C1073" t="str">
            <v>되메우기</v>
          </cell>
          <cell r="D1073" t="str">
            <v>기계70%,인력30%</v>
          </cell>
          <cell r="E1073" t="str">
            <v>m3</v>
          </cell>
          <cell r="F1073">
            <v>80.311499999999995</v>
          </cell>
          <cell r="G1073">
            <v>132</v>
          </cell>
          <cell r="I1073">
            <v>5229</v>
          </cell>
          <cell r="K1073">
            <v>179</v>
          </cell>
        </row>
        <row r="1074">
          <cell r="F1074">
            <v>42.289000000000001</v>
          </cell>
          <cell r="G1074">
            <v>2079.1</v>
          </cell>
          <cell r="I1074">
            <v>7674.4</v>
          </cell>
          <cell r="K1074">
            <v>1721.5</v>
          </cell>
        </row>
        <row r="1075">
          <cell r="C1075" t="str">
            <v>보조기층포설및다짐</v>
          </cell>
          <cell r="D1075" t="str">
            <v>소규모 포설</v>
          </cell>
          <cell r="E1075" t="str">
            <v>m3</v>
          </cell>
          <cell r="F1075">
            <v>42.289000000000001</v>
          </cell>
          <cell r="G1075">
            <v>2079.1</v>
          </cell>
          <cell r="I1075">
            <v>7674.4</v>
          </cell>
          <cell r="K1075">
            <v>1721.5</v>
          </cell>
        </row>
        <row r="1076">
          <cell r="F1076">
            <v>9.7590000000000003</v>
          </cell>
          <cell r="G1076">
            <v>267.8</v>
          </cell>
          <cell r="I1076">
            <v>842.4</v>
          </cell>
          <cell r="K1076">
            <v>278.39999999999998</v>
          </cell>
        </row>
        <row r="1077">
          <cell r="C1077" t="str">
            <v>표층아스콘포설및다짐</v>
          </cell>
          <cell r="D1077" t="str">
            <v>(기계시공,폭2m이상3m미만,대형장비)</v>
          </cell>
          <cell r="E1077" t="str">
            <v>m2</v>
          </cell>
          <cell r="F1077">
            <v>9.7589999999999986</v>
          </cell>
          <cell r="G1077">
            <v>267.8</v>
          </cell>
          <cell r="I1077">
            <v>842.4</v>
          </cell>
          <cell r="K1077">
            <v>278.39999999999998</v>
          </cell>
        </row>
        <row r="1078">
          <cell r="F1078">
            <v>9.7590000000000003</v>
          </cell>
          <cell r="G1078">
            <v>1139</v>
          </cell>
          <cell r="I1078">
            <v>1382</v>
          </cell>
          <cell r="K1078">
            <v>987.8</v>
          </cell>
        </row>
        <row r="1079">
          <cell r="C1079" t="str">
            <v>폐기물상차</v>
          </cell>
          <cell r="D1079" t="str">
            <v>굴삭기 0.6㎥</v>
          </cell>
          <cell r="E1079" t="str">
            <v>m3</v>
          </cell>
          <cell r="F1079">
            <v>9.7590000000000003</v>
          </cell>
          <cell r="G1079">
            <v>1139</v>
          </cell>
          <cell r="I1079">
            <v>1382</v>
          </cell>
          <cell r="K1079">
            <v>987.8</v>
          </cell>
        </row>
        <row r="1080">
          <cell r="F1080">
            <v>9.7590000000000003</v>
          </cell>
          <cell r="G1080">
            <v>1633</v>
          </cell>
          <cell r="I1080">
            <v>5946</v>
          </cell>
          <cell r="K1080">
            <v>2156</v>
          </cell>
        </row>
        <row r="1081">
          <cell r="C1081" t="str">
            <v>폐기물소운반(폐아스콘)</v>
          </cell>
          <cell r="D1081" t="str">
            <v>덤프 15ton, L=5KM</v>
          </cell>
          <cell r="E1081" t="str">
            <v>m3</v>
          </cell>
          <cell r="F1081">
            <v>9.7590000000000003</v>
          </cell>
          <cell r="G1081">
            <v>1633</v>
          </cell>
          <cell r="I1081">
            <v>5946</v>
          </cell>
          <cell r="K1081">
            <v>2156</v>
          </cell>
        </row>
        <row r="1082">
          <cell r="F1082">
            <v>0</v>
          </cell>
        </row>
        <row r="1083">
          <cell r="F1083">
            <v>0</v>
          </cell>
        </row>
        <row r="1084">
          <cell r="F1084">
            <v>0</v>
          </cell>
        </row>
        <row r="1085">
          <cell r="F1085">
            <v>0</v>
          </cell>
        </row>
        <row r="1086">
          <cell r="F1086">
            <v>32.61</v>
          </cell>
        </row>
        <row r="1087">
          <cell r="F1087">
            <v>32.61</v>
          </cell>
        </row>
        <row r="1088">
          <cell r="F1088">
            <v>32.61</v>
          </cell>
        </row>
        <row r="1089">
          <cell r="F1089">
            <v>32.61</v>
          </cell>
        </row>
        <row r="1090">
          <cell r="F1090">
            <v>0</v>
          </cell>
        </row>
        <row r="1091">
          <cell r="F1091">
            <v>0</v>
          </cell>
        </row>
        <row r="1092">
          <cell r="F1092">
            <v>785</v>
          </cell>
        </row>
        <row r="1093">
          <cell r="F1093">
            <v>785</v>
          </cell>
        </row>
        <row r="1094">
          <cell r="F1094">
            <v>178.63</v>
          </cell>
        </row>
        <row r="1095">
          <cell r="F1095">
            <v>178.63</v>
          </cell>
        </row>
        <row r="1096">
          <cell r="F1096">
            <v>210.88</v>
          </cell>
        </row>
        <row r="1097">
          <cell r="F1097">
            <v>210.88</v>
          </cell>
        </row>
        <row r="1098">
          <cell r="F1098">
            <v>0</v>
          </cell>
        </row>
        <row r="1099">
          <cell r="F1099">
            <v>0</v>
          </cell>
        </row>
        <row r="1100">
          <cell r="F1100">
            <v>36.71</v>
          </cell>
        </row>
        <row r="1101">
          <cell r="F1101">
            <v>36.71</v>
          </cell>
        </row>
        <row r="1102">
          <cell r="F1102">
            <v>36.71</v>
          </cell>
        </row>
        <row r="1103">
          <cell r="F1103">
            <v>36.71</v>
          </cell>
        </row>
        <row r="1104">
          <cell r="F1104">
            <v>0</v>
          </cell>
        </row>
        <row r="1105">
          <cell r="F1105">
            <v>0</v>
          </cell>
        </row>
        <row r="1106">
          <cell r="F1106">
            <v>25.92</v>
          </cell>
        </row>
        <row r="1107">
          <cell r="F1107">
            <v>25.92</v>
          </cell>
        </row>
        <row r="1108">
          <cell r="F1108">
            <v>25.92</v>
          </cell>
        </row>
        <row r="1109">
          <cell r="F1109">
            <v>25.92</v>
          </cell>
        </row>
        <row r="1110">
          <cell r="F1110">
            <v>0</v>
          </cell>
        </row>
        <row r="1111">
          <cell r="F1111">
            <v>0</v>
          </cell>
        </row>
        <row r="1112">
          <cell r="F1112">
            <v>62</v>
          </cell>
        </row>
        <row r="1113">
          <cell r="F1113">
            <v>62</v>
          </cell>
        </row>
        <row r="1114">
          <cell r="F1114">
            <v>0</v>
          </cell>
        </row>
        <row r="1115">
          <cell r="F1115">
            <v>0</v>
          </cell>
        </row>
        <row r="1116">
          <cell r="F1116">
            <v>96.3</v>
          </cell>
        </row>
        <row r="1117">
          <cell r="F1117">
            <v>96.3</v>
          </cell>
        </row>
        <row r="1118">
          <cell r="F1118">
            <v>28</v>
          </cell>
        </row>
        <row r="1119">
          <cell r="F1119">
            <v>28</v>
          </cell>
        </row>
        <row r="1120">
          <cell r="F1120">
            <v>0</v>
          </cell>
        </row>
        <row r="1121">
          <cell r="F1121">
            <v>0</v>
          </cell>
        </row>
        <row r="1122">
          <cell r="F1122">
            <v>0</v>
          </cell>
        </row>
        <row r="1123">
          <cell r="F1123">
            <v>0</v>
          </cell>
        </row>
        <row r="1124">
          <cell r="F1124">
            <v>329</v>
          </cell>
        </row>
        <row r="1125">
          <cell r="F1125">
            <v>329</v>
          </cell>
        </row>
        <row r="1126">
          <cell r="F1126">
            <v>4151.09</v>
          </cell>
        </row>
        <row r="1127">
          <cell r="F1127">
            <v>4151.09</v>
          </cell>
        </row>
        <row r="1128">
          <cell r="F1128">
            <v>40.799999999999997</v>
          </cell>
        </row>
        <row r="1129">
          <cell r="F1129">
            <v>40.799999999999997</v>
          </cell>
        </row>
        <row r="1130">
          <cell r="F1130">
            <v>9</v>
          </cell>
        </row>
        <row r="1131">
          <cell r="F1131">
            <v>9</v>
          </cell>
        </row>
        <row r="1132">
          <cell r="F1132">
            <v>14</v>
          </cell>
        </row>
        <row r="1133">
          <cell r="F1133">
            <v>14</v>
          </cell>
        </row>
        <row r="1134">
          <cell r="F1134">
            <v>524.16</v>
          </cell>
        </row>
        <row r="1135">
          <cell r="F1135">
            <v>524.16</v>
          </cell>
        </row>
        <row r="1136">
          <cell r="F1136">
            <v>4</v>
          </cell>
        </row>
        <row r="1137">
          <cell r="F1137">
            <v>4</v>
          </cell>
        </row>
        <row r="1138">
          <cell r="F1138">
            <v>14</v>
          </cell>
        </row>
        <row r="1139">
          <cell r="F1139">
            <v>14</v>
          </cell>
        </row>
        <row r="1140">
          <cell r="F1140">
            <v>449.15199999999999</v>
          </cell>
        </row>
        <row r="1141">
          <cell r="F1141">
            <v>449.15199999999999</v>
          </cell>
        </row>
        <row r="1142">
          <cell r="F1142">
            <v>15</v>
          </cell>
        </row>
        <row r="1143">
          <cell r="F1143">
            <v>15</v>
          </cell>
        </row>
        <row r="1144">
          <cell r="F1144">
            <v>23</v>
          </cell>
        </row>
        <row r="1145">
          <cell r="F1145">
            <v>23</v>
          </cell>
        </row>
        <row r="1146">
          <cell r="F1146">
            <v>2</v>
          </cell>
        </row>
        <row r="1147">
          <cell r="F1147">
            <v>2</v>
          </cell>
        </row>
        <row r="1148">
          <cell r="F1148">
            <v>1</v>
          </cell>
        </row>
        <row r="1149">
          <cell r="F1149">
            <v>1</v>
          </cell>
        </row>
        <row r="1150">
          <cell r="F1150">
            <v>42</v>
          </cell>
        </row>
        <row r="1151">
          <cell r="F1151">
            <v>42</v>
          </cell>
        </row>
        <row r="1152">
          <cell r="F1152">
            <v>1</v>
          </cell>
        </row>
        <row r="1153">
          <cell r="F1153">
            <v>1</v>
          </cell>
        </row>
        <row r="1154">
          <cell r="F1154">
            <v>8</v>
          </cell>
        </row>
        <row r="1155">
          <cell r="F1155">
            <v>8</v>
          </cell>
        </row>
        <row r="1156">
          <cell r="F1156">
            <v>2</v>
          </cell>
        </row>
        <row r="1157">
          <cell r="F1157">
            <v>2</v>
          </cell>
        </row>
        <row r="1158">
          <cell r="F1158">
            <v>5</v>
          </cell>
        </row>
        <row r="1159">
          <cell r="F1159">
            <v>5</v>
          </cell>
        </row>
        <row r="1160">
          <cell r="F1160">
            <v>1</v>
          </cell>
        </row>
        <row r="1161">
          <cell r="F1161">
            <v>1</v>
          </cell>
        </row>
        <row r="1162">
          <cell r="F1162">
            <v>1</v>
          </cell>
        </row>
        <row r="1163">
          <cell r="F1163">
            <v>1</v>
          </cell>
        </row>
        <row r="1164">
          <cell r="F1164">
            <v>2</v>
          </cell>
        </row>
        <row r="1165">
          <cell r="F1165">
            <v>2</v>
          </cell>
        </row>
        <row r="1166">
          <cell r="F1166">
            <v>1</v>
          </cell>
        </row>
        <row r="1167">
          <cell r="F1167">
            <v>1</v>
          </cell>
        </row>
        <row r="1168">
          <cell r="F1168">
            <v>2</v>
          </cell>
        </row>
        <row r="1169">
          <cell r="F1169">
            <v>2</v>
          </cell>
        </row>
        <row r="1170">
          <cell r="F1170">
            <v>1</v>
          </cell>
        </row>
        <row r="1171">
          <cell r="F1171">
            <v>1</v>
          </cell>
        </row>
        <row r="1172">
          <cell r="F1172">
            <v>2</v>
          </cell>
        </row>
        <row r="1173">
          <cell r="F1173">
            <v>2</v>
          </cell>
        </row>
        <row r="1174">
          <cell r="F1174">
            <v>2</v>
          </cell>
        </row>
        <row r="1175">
          <cell r="F1175">
            <v>2</v>
          </cell>
        </row>
        <row r="1176">
          <cell r="F1176">
            <v>2</v>
          </cell>
        </row>
        <row r="1177">
          <cell r="F1177">
            <v>2</v>
          </cell>
        </row>
        <row r="1178">
          <cell r="F1178">
            <v>5</v>
          </cell>
        </row>
        <row r="1179">
          <cell r="F1179">
            <v>5</v>
          </cell>
        </row>
        <row r="1180">
          <cell r="F1180">
            <v>2</v>
          </cell>
        </row>
        <row r="1181">
          <cell r="F1181">
            <v>2</v>
          </cell>
        </row>
        <row r="1182">
          <cell r="F1182">
            <v>2</v>
          </cell>
        </row>
        <row r="1183">
          <cell r="F1183">
            <v>2</v>
          </cell>
        </row>
        <row r="1184">
          <cell r="F1184">
            <v>17</v>
          </cell>
        </row>
        <row r="1185">
          <cell r="F1185">
            <v>17</v>
          </cell>
        </row>
        <row r="1186">
          <cell r="F1186">
            <v>17</v>
          </cell>
        </row>
        <row r="1187">
          <cell r="F1187">
            <v>17</v>
          </cell>
        </row>
        <row r="1188">
          <cell r="F1188">
            <v>1.24</v>
          </cell>
        </row>
        <row r="1189">
          <cell r="F1189">
            <v>1.24</v>
          </cell>
        </row>
        <row r="1190">
          <cell r="F1190">
            <v>10.15</v>
          </cell>
          <cell r="G1190">
            <v>17917</v>
          </cell>
        </row>
        <row r="1191">
          <cell r="C1191" t="str">
            <v>혼합골재</v>
          </cell>
          <cell r="D1191" t="str">
            <v>40mm이하 보조기층</v>
          </cell>
          <cell r="E1191" t="str">
            <v>m3</v>
          </cell>
          <cell r="F1191">
            <v>10.15</v>
          </cell>
          <cell r="G1191">
            <v>17917</v>
          </cell>
        </row>
        <row r="1192">
          <cell r="F1192">
            <v>0</v>
          </cell>
        </row>
        <row r="1193">
          <cell r="F1193">
            <v>0</v>
          </cell>
        </row>
        <row r="1194">
          <cell r="F1194">
            <v>1920.048</v>
          </cell>
        </row>
        <row r="1195">
          <cell r="F1195">
            <v>1920.048</v>
          </cell>
        </row>
        <row r="1196">
          <cell r="F1196">
            <v>1864.124</v>
          </cell>
        </row>
        <row r="1197">
          <cell r="F1197">
            <v>1864.124</v>
          </cell>
        </row>
        <row r="1198">
          <cell r="F1198">
            <v>0.82399999999999995</v>
          </cell>
        </row>
        <row r="1199">
          <cell r="F1199">
            <v>0.82399999999999995</v>
          </cell>
        </row>
        <row r="1200">
          <cell r="F1200">
            <v>337</v>
          </cell>
        </row>
        <row r="1201">
          <cell r="F1201">
            <v>337</v>
          </cell>
        </row>
        <row r="1202">
          <cell r="F1202">
            <v>4</v>
          </cell>
        </row>
        <row r="1203">
          <cell r="F1203">
            <v>4</v>
          </cell>
        </row>
        <row r="1204">
          <cell r="F1204">
            <v>0.5</v>
          </cell>
        </row>
        <row r="1205">
          <cell r="F1205">
            <v>0.5</v>
          </cell>
        </row>
        <row r="1206">
          <cell r="F1206">
            <v>32</v>
          </cell>
        </row>
        <row r="1207">
          <cell r="F1207">
            <v>32</v>
          </cell>
        </row>
        <row r="1208">
          <cell r="F1208">
            <v>5</v>
          </cell>
        </row>
        <row r="1209">
          <cell r="F1209">
            <v>5</v>
          </cell>
        </row>
        <row r="1210">
          <cell r="F1210">
            <v>36</v>
          </cell>
        </row>
        <row r="1211">
          <cell r="F1211">
            <v>36</v>
          </cell>
        </row>
        <row r="1212">
          <cell r="F1212">
            <v>1864.9480000000001</v>
          </cell>
        </row>
        <row r="1213">
          <cell r="F1213">
            <v>1864.9480000000001</v>
          </cell>
        </row>
        <row r="1214">
          <cell r="F1214">
            <v>337</v>
          </cell>
        </row>
        <row r="1215">
          <cell r="F1215">
            <v>337</v>
          </cell>
        </row>
        <row r="1216">
          <cell r="F1216">
            <v>0</v>
          </cell>
        </row>
        <row r="1217">
          <cell r="F1217">
            <v>0</v>
          </cell>
        </row>
        <row r="1218">
          <cell r="F1218">
            <v>350</v>
          </cell>
        </row>
        <row r="1219">
          <cell r="F1219">
            <v>350</v>
          </cell>
        </row>
        <row r="1220">
          <cell r="F1220">
            <v>100</v>
          </cell>
        </row>
        <row r="1221">
          <cell r="F1221">
            <v>100</v>
          </cell>
        </row>
        <row r="1222">
          <cell r="F1222">
            <v>180</v>
          </cell>
        </row>
        <row r="1223">
          <cell r="F1223">
            <v>180</v>
          </cell>
        </row>
        <row r="1224">
          <cell r="F1224">
            <v>20</v>
          </cell>
        </row>
        <row r="1225">
          <cell r="F1225">
            <v>20</v>
          </cell>
        </row>
        <row r="1226">
          <cell r="F1226">
            <v>1</v>
          </cell>
        </row>
        <row r="1227">
          <cell r="F1227">
            <v>1</v>
          </cell>
        </row>
        <row r="1228">
          <cell r="F1228">
            <v>1</v>
          </cell>
        </row>
        <row r="1229">
          <cell r="F1229">
            <v>1</v>
          </cell>
        </row>
        <row r="1230">
          <cell r="F1230">
            <v>1</v>
          </cell>
        </row>
        <row r="1231">
          <cell r="F1231">
            <v>1</v>
          </cell>
        </row>
        <row r="1232">
          <cell r="F1232">
            <v>1</v>
          </cell>
        </row>
        <row r="1233">
          <cell r="F1233">
            <v>1</v>
          </cell>
        </row>
        <row r="1234">
          <cell r="F1234">
            <v>0</v>
          </cell>
        </row>
        <row r="1235">
          <cell r="F1235">
            <v>0</v>
          </cell>
        </row>
        <row r="1236">
          <cell r="F1236">
            <v>0</v>
          </cell>
        </row>
        <row r="1237">
          <cell r="F1237">
            <v>0</v>
          </cell>
        </row>
        <row r="1238">
          <cell r="F1238">
            <v>1408</v>
          </cell>
        </row>
        <row r="1239">
          <cell r="F1239">
            <v>1408</v>
          </cell>
        </row>
        <row r="1240">
          <cell r="F1240">
            <v>0</v>
          </cell>
        </row>
        <row r="1241">
          <cell r="F1241">
            <v>0</v>
          </cell>
        </row>
        <row r="1242">
          <cell r="F1242">
            <v>1</v>
          </cell>
        </row>
        <row r="1243">
          <cell r="F1243">
            <v>1</v>
          </cell>
        </row>
        <row r="1244">
          <cell r="F1244">
            <v>0</v>
          </cell>
        </row>
        <row r="1245">
          <cell r="F1245">
            <v>0</v>
          </cell>
        </row>
        <row r="1246">
          <cell r="F1246">
            <v>0</v>
          </cell>
        </row>
        <row r="1247">
          <cell r="F1247">
            <v>0</v>
          </cell>
        </row>
        <row r="1248">
          <cell r="F1248">
            <v>1</v>
          </cell>
        </row>
        <row r="1249">
          <cell r="F1249">
            <v>1</v>
          </cell>
        </row>
        <row r="1250">
          <cell r="F1250">
            <v>0</v>
          </cell>
        </row>
        <row r="1251">
          <cell r="F1251">
            <v>0</v>
          </cell>
        </row>
        <row r="1252">
          <cell r="F1252">
            <v>1</v>
          </cell>
        </row>
        <row r="1253">
          <cell r="F1253">
            <v>1</v>
          </cell>
        </row>
        <row r="1254">
          <cell r="F1254">
            <v>1</v>
          </cell>
        </row>
        <row r="1255">
          <cell r="F1255">
            <v>1</v>
          </cell>
        </row>
        <row r="1256">
          <cell r="F1256">
            <v>1</v>
          </cell>
        </row>
        <row r="1257">
          <cell r="F1257">
            <v>1</v>
          </cell>
        </row>
        <row r="1258">
          <cell r="F1258">
            <v>1</v>
          </cell>
        </row>
        <row r="1259">
          <cell r="F1259">
            <v>1</v>
          </cell>
        </row>
        <row r="1260">
          <cell r="F1260">
            <v>1</v>
          </cell>
        </row>
        <row r="1261">
          <cell r="F1261">
            <v>1</v>
          </cell>
        </row>
        <row r="1262">
          <cell r="F1262">
            <v>0</v>
          </cell>
        </row>
        <row r="1263">
          <cell r="F1263">
            <v>0</v>
          </cell>
        </row>
        <row r="1264">
          <cell r="F1264">
            <v>1</v>
          </cell>
        </row>
        <row r="1265">
          <cell r="F1265">
            <v>1</v>
          </cell>
        </row>
        <row r="1266">
          <cell r="F1266">
            <v>1</v>
          </cell>
        </row>
        <row r="1267">
          <cell r="F1267">
            <v>1</v>
          </cell>
        </row>
        <row r="1268">
          <cell r="F1268">
            <v>1</v>
          </cell>
        </row>
        <row r="1269">
          <cell r="F1269">
            <v>1</v>
          </cell>
        </row>
        <row r="1270">
          <cell r="F1270">
            <v>1</v>
          </cell>
        </row>
        <row r="1271">
          <cell r="F1271">
            <v>1</v>
          </cell>
        </row>
        <row r="1272">
          <cell r="F1272">
            <v>1</v>
          </cell>
        </row>
        <row r="1273">
          <cell r="F1273">
            <v>1</v>
          </cell>
        </row>
        <row r="1274">
          <cell r="F1274">
            <v>1</v>
          </cell>
        </row>
        <row r="1275">
          <cell r="F1275">
            <v>1</v>
          </cell>
        </row>
        <row r="1276">
          <cell r="F1276">
            <v>0</v>
          </cell>
        </row>
        <row r="1277">
          <cell r="F1277">
            <v>0</v>
          </cell>
        </row>
        <row r="1278">
          <cell r="F1278">
            <v>0</v>
          </cell>
        </row>
        <row r="1279">
          <cell r="F1279">
            <v>0</v>
          </cell>
        </row>
        <row r="1280">
          <cell r="F1280">
            <v>0</v>
          </cell>
        </row>
        <row r="1281">
          <cell r="F1281">
            <v>0</v>
          </cell>
        </row>
        <row r="1282">
          <cell r="F1282">
            <v>20</v>
          </cell>
        </row>
        <row r="1283">
          <cell r="F1283">
            <v>20</v>
          </cell>
        </row>
        <row r="1284">
          <cell r="F1284">
            <v>4</v>
          </cell>
        </row>
        <row r="1285">
          <cell r="F1285">
            <v>4</v>
          </cell>
        </row>
        <row r="1286">
          <cell r="F1286">
            <v>4</v>
          </cell>
        </row>
        <row r="1287">
          <cell r="F1287">
            <v>4</v>
          </cell>
        </row>
        <row r="1288">
          <cell r="F1288">
            <v>2559</v>
          </cell>
        </row>
        <row r="1289">
          <cell r="F1289">
            <v>2559</v>
          </cell>
        </row>
        <row r="1290">
          <cell r="F1290">
            <v>376</v>
          </cell>
        </row>
        <row r="1291">
          <cell r="F1291">
            <v>376</v>
          </cell>
        </row>
        <row r="1292">
          <cell r="F1292">
            <v>907</v>
          </cell>
        </row>
        <row r="1293">
          <cell r="F1293">
            <v>907</v>
          </cell>
        </row>
        <row r="1294">
          <cell r="F1294">
            <v>10241</v>
          </cell>
        </row>
        <row r="1295">
          <cell r="F1295">
            <v>10241</v>
          </cell>
        </row>
        <row r="1296">
          <cell r="C1296" t="str">
            <v>시스템동바리</v>
          </cell>
          <cell r="D1296" t="str">
            <v>10-20m이하, 0.6-1.2m</v>
          </cell>
          <cell r="E1296" t="str">
            <v>공M3</v>
          </cell>
          <cell r="F1296">
            <v>16774</v>
          </cell>
          <cell r="G1296">
            <v>4761.7</v>
          </cell>
          <cell r="I1296">
            <v>19590.099999999999</v>
          </cell>
          <cell r="K1296">
            <v>986.1</v>
          </cell>
        </row>
        <row r="1297">
          <cell r="C1297" t="str">
            <v>시스템동바리</v>
          </cell>
          <cell r="D1297" t="str">
            <v>10-20m이하, 0.6-1.2m</v>
          </cell>
          <cell r="E1297" t="str">
            <v>공M3</v>
          </cell>
          <cell r="F1297">
            <v>16774</v>
          </cell>
          <cell r="G1297">
            <v>4761.7</v>
          </cell>
          <cell r="I1297">
            <v>19590.099999999999</v>
          </cell>
          <cell r="K1297">
            <v>986.1</v>
          </cell>
        </row>
        <row r="1298">
          <cell r="F1298">
            <v>4</v>
          </cell>
        </row>
        <row r="1299">
          <cell r="F1299">
            <v>4</v>
          </cell>
        </row>
        <row r="1300">
          <cell r="F1300">
            <v>24</v>
          </cell>
        </row>
        <row r="1301">
          <cell r="F1301">
            <v>24</v>
          </cell>
        </row>
        <row r="1302">
          <cell r="F1302">
            <v>1798</v>
          </cell>
        </row>
        <row r="1303">
          <cell r="F1303">
            <v>1798</v>
          </cell>
        </row>
        <row r="1304">
          <cell r="F1304">
            <v>3132</v>
          </cell>
        </row>
        <row r="1305">
          <cell r="F1305">
            <v>3132</v>
          </cell>
        </row>
        <row r="1306">
          <cell r="F1306">
            <v>0</v>
          </cell>
        </row>
        <row r="1307">
          <cell r="F1307">
            <v>0</v>
          </cell>
        </row>
        <row r="1308">
          <cell r="F1308">
            <v>221</v>
          </cell>
        </row>
        <row r="1309">
          <cell r="F1309">
            <v>221</v>
          </cell>
        </row>
        <row r="1310">
          <cell r="F1310">
            <v>1408</v>
          </cell>
        </row>
        <row r="1311">
          <cell r="F1311">
            <v>1408</v>
          </cell>
        </row>
        <row r="1312">
          <cell r="F1312">
            <v>5128</v>
          </cell>
        </row>
        <row r="1313">
          <cell r="F1313">
            <v>5128</v>
          </cell>
        </row>
        <row r="1314">
          <cell r="F1314">
            <v>4754</v>
          </cell>
        </row>
        <row r="1315">
          <cell r="F1315">
            <v>4754</v>
          </cell>
        </row>
        <row r="1316">
          <cell r="F1316">
            <v>237.333</v>
          </cell>
        </row>
        <row r="1317">
          <cell r="F1317">
            <v>237.33299999999997</v>
          </cell>
        </row>
        <row r="1318">
          <cell r="F1318">
            <v>0</v>
          </cell>
        </row>
        <row r="1319">
          <cell r="F1319">
            <v>0</v>
          </cell>
        </row>
        <row r="1320">
          <cell r="F1320">
            <v>3.2589999999999999</v>
          </cell>
        </row>
        <row r="1321">
          <cell r="F1321">
            <v>3.2589999999999999</v>
          </cell>
        </row>
        <row r="1322">
          <cell r="F1322">
            <v>9.4779999999999998</v>
          </cell>
        </row>
        <row r="1323">
          <cell r="F1323">
            <v>9.4779999999999998</v>
          </cell>
        </row>
        <row r="1324">
          <cell r="F1324">
            <v>966</v>
          </cell>
        </row>
        <row r="1325">
          <cell r="F1325">
            <v>966</v>
          </cell>
        </row>
        <row r="1326">
          <cell r="F1326">
            <v>0.24045</v>
          </cell>
        </row>
        <row r="1327">
          <cell r="F1327">
            <v>0.24045</v>
          </cell>
        </row>
        <row r="1328">
          <cell r="F1328">
            <v>9.9750000000000005E-2</v>
          </cell>
        </row>
        <row r="1329">
          <cell r="F1329">
            <v>9.9750000000000005E-2</v>
          </cell>
        </row>
        <row r="1330">
          <cell r="F1330">
            <v>1.194</v>
          </cell>
        </row>
        <row r="1331">
          <cell r="F1331">
            <v>1.194</v>
          </cell>
        </row>
        <row r="1332">
          <cell r="F1332">
            <v>1.0109999999999999</v>
          </cell>
        </row>
        <row r="1333">
          <cell r="F1333">
            <v>1.0109999999999999</v>
          </cell>
        </row>
        <row r="1334">
          <cell r="F1334">
            <v>6.1139999999999999</v>
          </cell>
        </row>
        <row r="1335">
          <cell r="F1335">
            <v>6.1139999999999999</v>
          </cell>
        </row>
        <row r="1336">
          <cell r="F1336">
            <v>1.431</v>
          </cell>
        </row>
        <row r="1337">
          <cell r="F1337">
            <v>1.431</v>
          </cell>
        </row>
        <row r="1338">
          <cell r="F1338">
            <v>1.6359999999999999</v>
          </cell>
        </row>
        <row r="1339">
          <cell r="F1339">
            <v>1.6359999999999999</v>
          </cell>
        </row>
        <row r="1340">
          <cell r="F1340">
            <v>23.835000000000001</v>
          </cell>
        </row>
        <row r="1341">
          <cell r="F1341">
            <v>23.835000000000001</v>
          </cell>
        </row>
        <row r="1342">
          <cell r="F1342">
            <v>23.835000000000001</v>
          </cell>
        </row>
        <row r="1343">
          <cell r="F1343">
            <v>23.835000000000001</v>
          </cell>
        </row>
        <row r="1344">
          <cell r="F1344">
            <v>23.510999999999999</v>
          </cell>
        </row>
        <row r="1345">
          <cell r="F1345">
            <v>23.510999999999999</v>
          </cell>
        </row>
        <row r="1346">
          <cell r="F1346">
            <v>1453</v>
          </cell>
        </row>
        <row r="1347">
          <cell r="F1347">
            <v>1453</v>
          </cell>
        </row>
        <row r="1348">
          <cell r="F1348">
            <v>59</v>
          </cell>
        </row>
        <row r="1349">
          <cell r="F1349">
            <v>59</v>
          </cell>
        </row>
        <row r="1350">
          <cell r="F1350">
            <v>56</v>
          </cell>
        </row>
        <row r="1351">
          <cell r="F1351">
            <v>56</v>
          </cell>
        </row>
        <row r="1352">
          <cell r="F1352">
            <v>50</v>
          </cell>
        </row>
        <row r="1353">
          <cell r="F1353">
            <v>50</v>
          </cell>
        </row>
        <row r="1354">
          <cell r="F1354">
            <v>84.2</v>
          </cell>
        </row>
        <row r="1355">
          <cell r="F1355">
            <v>84.2</v>
          </cell>
        </row>
        <row r="1356">
          <cell r="F1356">
            <v>80</v>
          </cell>
        </row>
        <row r="1357">
          <cell r="F1357">
            <v>80</v>
          </cell>
        </row>
        <row r="1358">
          <cell r="F1358">
            <v>48</v>
          </cell>
        </row>
        <row r="1359">
          <cell r="F1359">
            <v>48</v>
          </cell>
        </row>
        <row r="1360">
          <cell r="F1360">
            <v>0</v>
          </cell>
        </row>
        <row r="1361">
          <cell r="F1361">
            <v>0</v>
          </cell>
        </row>
        <row r="1362">
          <cell r="F1362">
            <v>21822</v>
          </cell>
        </row>
        <row r="1363">
          <cell r="F1363">
            <v>21822</v>
          </cell>
        </row>
        <row r="1364">
          <cell r="F1364">
            <v>12746</v>
          </cell>
        </row>
        <row r="1365">
          <cell r="F1365">
            <v>12746</v>
          </cell>
        </row>
        <row r="1366">
          <cell r="F1366">
            <v>162</v>
          </cell>
        </row>
        <row r="1367">
          <cell r="F1367">
            <v>162</v>
          </cell>
        </row>
        <row r="1368">
          <cell r="F1368">
            <v>101</v>
          </cell>
        </row>
        <row r="1369">
          <cell r="F1369">
            <v>101</v>
          </cell>
        </row>
        <row r="1370">
          <cell r="F1370">
            <v>41</v>
          </cell>
        </row>
        <row r="1371">
          <cell r="F1371">
            <v>41</v>
          </cell>
        </row>
        <row r="1372">
          <cell r="F1372">
            <v>21.186</v>
          </cell>
        </row>
        <row r="1373">
          <cell r="F1373">
            <v>21.186</v>
          </cell>
        </row>
        <row r="1374">
          <cell r="F1374">
            <v>12.138999999999999</v>
          </cell>
        </row>
        <row r="1375">
          <cell r="F1375">
            <v>12.138999999999999</v>
          </cell>
        </row>
        <row r="1376">
          <cell r="F1376">
            <v>0</v>
          </cell>
        </row>
        <row r="1377">
          <cell r="F1377">
            <v>0</v>
          </cell>
        </row>
        <row r="1378">
          <cell r="F1378">
            <v>2202</v>
          </cell>
        </row>
        <row r="1379">
          <cell r="F1379">
            <v>2202</v>
          </cell>
        </row>
        <row r="1380">
          <cell r="F1380">
            <v>203</v>
          </cell>
        </row>
        <row r="1381">
          <cell r="F1381">
            <v>203</v>
          </cell>
        </row>
        <row r="1382">
          <cell r="F1382">
            <v>986</v>
          </cell>
        </row>
        <row r="1383">
          <cell r="F1383">
            <v>986</v>
          </cell>
        </row>
        <row r="1384">
          <cell r="F1384">
            <v>986</v>
          </cell>
        </row>
        <row r="1385">
          <cell r="F1385">
            <v>986</v>
          </cell>
        </row>
        <row r="1386">
          <cell r="F1386">
            <v>1482</v>
          </cell>
        </row>
        <row r="1387">
          <cell r="F1387">
            <v>1482</v>
          </cell>
        </row>
        <row r="1388">
          <cell r="F1388">
            <v>4285</v>
          </cell>
        </row>
        <row r="1389">
          <cell r="F1389">
            <v>4285</v>
          </cell>
        </row>
        <row r="1390">
          <cell r="F1390">
            <v>2488</v>
          </cell>
        </row>
        <row r="1391">
          <cell r="F1391">
            <v>2488</v>
          </cell>
        </row>
        <row r="1392">
          <cell r="F1392">
            <v>0</v>
          </cell>
        </row>
        <row r="1393">
          <cell r="F1393">
            <v>0</v>
          </cell>
        </row>
        <row r="1394">
          <cell r="F1394">
            <v>1325</v>
          </cell>
        </row>
        <row r="1395">
          <cell r="F1395">
            <v>1325</v>
          </cell>
        </row>
        <row r="1396">
          <cell r="F1396">
            <v>417</v>
          </cell>
        </row>
        <row r="1397">
          <cell r="F1397">
            <v>417</v>
          </cell>
        </row>
        <row r="1398">
          <cell r="F1398">
            <v>665</v>
          </cell>
        </row>
        <row r="1399">
          <cell r="F1399">
            <v>665</v>
          </cell>
        </row>
        <row r="1400">
          <cell r="F1400">
            <v>40.200000000000003</v>
          </cell>
        </row>
        <row r="1401">
          <cell r="F1401">
            <v>40.200000000000003</v>
          </cell>
        </row>
        <row r="1402">
          <cell r="F1402">
            <v>40.200000000000003</v>
          </cell>
        </row>
        <row r="1403">
          <cell r="F1403">
            <v>40.200000000000003</v>
          </cell>
        </row>
        <row r="1404">
          <cell r="F1404">
            <v>40.200000000000003</v>
          </cell>
        </row>
        <row r="1405">
          <cell r="F1405">
            <v>40.200000000000003</v>
          </cell>
        </row>
        <row r="1406">
          <cell r="F1406">
            <v>68.400000000000006</v>
          </cell>
        </row>
        <row r="1407">
          <cell r="F1407">
            <v>68.400000000000006</v>
          </cell>
        </row>
        <row r="1408">
          <cell r="F1408">
            <v>17</v>
          </cell>
        </row>
        <row r="1409">
          <cell r="F1409">
            <v>17</v>
          </cell>
        </row>
        <row r="1410">
          <cell r="F1410">
            <v>5</v>
          </cell>
        </row>
        <row r="1411">
          <cell r="F1411">
            <v>5</v>
          </cell>
        </row>
        <row r="1412">
          <cell r="F1412">
            <v>1</v>
          </cell>
        </row>
        <row r="1413">
          <cell r="F1413">
            <v>1</v>
          </cell>
        </row>
        <row r="1414">
          <cell r="F1414">
            <v>63</v>
          </cell>
        </row>
        <row r="1415">
          <cell r="F1415">
            <v>63</v>
          </cell>
        </row>
        <row r="1416">
          <cell r="F1416">
            <v>40.200000000000003</v>
          </cell>
        </row>
        <row r="1417">
          <cell r="F1417">
            <v>40.200000000000003</v>
          </cell>
        </row>
        <row r="1418">
          <cell r="F1418">
            <v>0</v>
          </cell>
        </row>
        <row r="1419">
          <cell r="F1419">
            <v>0</v>
          </cell>
        </row>
        <row r="1420">
          <cell r="F1420">
            <v>2907</v>
          </cell>
        </row>
        <row r="1421">
          <cell r="F1421">
            <v>2907</v>
          </cell>
        </row>
        <row r="1422">
          <cell r="F1422">
            <v>4456</v>
          </cell>
        </row>
        <row r="1423">
          <cell r="F1423">
            <v>4456</v>
          </cell>
        </row>
        <row r="1424">
          <cell r="F1424">
            <v>253</v>
          </cell>
        </row>
        <row r="1425">
          <cell r="F1425">
            <v>253</v>
          </cell>
        </row>
        <row r="1426">
          <cell r="F1426">
            <v>7</v>
          </cell>
        </row>
        <row r="1427">
          <cell r="F1427">
            <v>7</v>
          </cell>
        </row>
        <row r="1428">
          <cell r="F1428">
            <v>6222</v>
          </cell>
        </row>
        <row r="1429">
          <cell r="F1429">
            <v>6222</v>
          </cell>
        </row>
        <row r="1430">
          <cell r="F1430">
            <v>1236</v>
          </cell>
        </row>
        <row r="1431">
          <cell r="F1431">
            <v>1236</v>
          </cell>
        </row>
        <row r="1432">
          <cell r="F1432">
            <v>0</v>
          </cell>
        </row>
        <row r="1433">
          <cell r="F1433">
            <v>0</v>
          </cell>
        </row>
        <row r="1434">
          <cell r="F1434">
            <v>1</v>
          </cell>
        </row>
        <row r="1435">
          <cell r="F1435">
            <v>1</v>
          </cell>
        </row>
        <row r="1436">
          <cell r="F1436">
            <v>2</v>
          </cell>
        </row>
        <row r="1437">
          <cell r="F1437">
            <v>2</v>
          </cell>
        </row>
        <row r="1438">
          <cell r="F1438">
            <v>7</v>
          </cell>
        </row>
        <row r="1439">
          <cell r="F1439">
            <v>7</v>
          </cell>
        </row>
        <row r="1440">
          <cell r="F1440">
            <v>5</v>
          </cell>
        </row>
        <row r="1441">
          <cell r="F1441">
            <v>5</v>
          </cell>
        </row>
        <row r="1442">
          <cell r="F1442">
            <v>1</v>
          </cell>
        </row>
        <row r="1443">
          <cell r="F1443">
            <v>1</v>
          </cell>
        </row>
        <row r="1444">
          <cell r="F1444">
            <v>1</v>
          </cell>
        </row>
        <row r="1445">
          <cell r="F1445">
            <v>1</v>
          </cell>
        </row>
        <row r="1446">
          <cell r="F1446">
            <v>19</v>
          </cell>
        </row>
        <row r="1447">
          <cell r="F1447">
            <v>19</v>
          </cell>
        </row>
        <row r="1448">
          <cell r="F1448">
            <v>7</v>
          </cell>
        </row>
        <row r="1449">
          <cell r="F1449">
            <v>7</v>
          </cell>
        </row>
        <row r="1450">
          <cell r="F1450">
            <v>12</v>
          </cell>
        </row>
        <row r="1451">
          <cell r="F1451">
            <v>12</v>
          </cell>
        </row>
        <row r="1452">
          <cell r="F1452">
            <v>19</v>
          </cell>
        </row>
        <row r="1453">
          <cell r="F1453">
            <v>19</v>
          </cell>
        </row>
        <row r="1454">
          <cell r="F1454">
            <v>1</v>
          </cell>
        </row>
        <row r="1455">
          <cell r="F1455">
            <v>1</v>
          </cell>
        </row>
        <row r="1456">
          <cell r="F1456">
            <v>1</v>
          </cell>
        </row>
        <row r="1457">
          <cell r="F1457">
            <v>1</v>
          </cell>
        </row>
        <row r="1458">
          <cell r="F1458">
            <v>19</v>
          </cell>
        </row>
        <row r="1459">
          <cell r="F1459">
            <v>19</v>
          </cell>
        </row>
        <row r="1460">
          <cell r="F1460">
            <v>19</v>
          </cell>
        </row>
        <row r="1461">
          <cell r="F1461">
            <v>19</v>
          </cell>
        </row>
        <row r="1462">
          <cell r="F1462">
            <v>0</v>
          </cell>
        </row>
        <row r="1463">
          <cell r="F1463">
            <v>0</v>
          </cell>
        </row>
        <row r="1464">
          <cell r="F1464">
            <v>597</v>
          </cell>
        </row>
        <row r="1465">
          <cell r="F1465">
            <v>597</v>
          </cell>
        </row>
        <row r="1466">
          <cell r="C1466" t="str">
            <v>복층유리</v>
          </cell>
          <cell r="D1466" t="str">
            <v>로이복층유리, 칼라, 24mm</v>
          </cell>
          <cell r="E1466" t="str">
            <v>M2</v>
          </cell>
          <cell r="F1466">
            <v>15</v>
          </cell>
          <cell r="G1466">
            <v>84776</v>
          </cell>
          <cell r="I1466">
            <v>0</v>
          </cell>
          <cell r="K1466">
            <v>0</v>
          </cell>
        </row>
        <row r="1467">
          <cell r="C1467" t="str">
            <v>복층유리</v>
          </cell>
          <cell r="D1467" t="str">
            <v>로이복층유리, 칼라, 24mm</v>
          </cell>
          <cell r="E1467" t="str">
            <v>M2</v>
          </cell>
          <cell r="F1467">
            <v>15</v>
          </cell>
          <cell r="G1467">
            <v>84776</v>
          </cell>
          <cell r="I1467">
            <v>0</v>
          </cell>
          <cell r="K1467">
            <v>0</v>
          </cell>
        </row>
        <row r="1468">
          <cell r="F1468">
            <v>612</v>
          </cell>
        </row>
        <row r="1469">
          <cell r="F1469">
            <v>612</v>
          </cell>
        </row>
        <row r="1470">
          <cell r="F1470">
            <v>0</v>
          </cell>
        </row>
        <row r="1471">
          <cell r="F1471">
            <v>0</v>
          </cell>
        </row>
        <row r="1472">
          <cell r="F1472">
            <v>65.099999999999994</v>
          </cell>
        </row>
        <row r="1473">
          <cell r="F1473">
            <v>65.099999999999994</v>
          </cell>
        </row>
        <row r="1474">
          <cell r="F1474">
            <v>124.8</v>
          </cell>
        </row>
        <row r="1475">
          <cell r="F1475">
            <v>124.8</v>
          </cell>
        </row>
        <row r="1476">
          <cell r="F1476">
            <v>378.8</v>
          </cell>
        </row>
        <row r="1477">
          <cell r="F1477">
            <v>378.8</v>
          </cell>
        </row>
        <row r="1478">
          <cell r="F1478">
            <v>15</v>
          </cell>
        </row>
        <row r="1479">
          <cell r="F1479">
            <v>15</v>
          </cell>
        </row>
        <row r="1480">
          <cell r="F1480">
            <v>347.1</v>
          </cell>
        </row>
        <row r="1481">
          <cell r="F1481">
            <v>347.1</v>
          </cell>
        </row>
        <row r="1482">
          <cell r="F1482">
            <v>76.400000000000006</v>
          </cell>
        </row>
        <row r="1483">
          <cell r="F1483">
            <v>76.400000000000006</v>
          </cell>
        </row>
        <row r="1484">
          <cell r="F1484">
            <v>61.8</v>
          </cell>
        </row>
        <row r="1485">
          <cell r="F1485">
            <v>61.8</v>
          </cell>
        </row>
        <row r="1486">
          <cell r="F1486">
            <v>6.2</v>
          </cell>
        </row>
        <row r="1487">
          <cell r="F1487">
            <v>6.2</v>
          </cell>
        </row>
        <row r="1488">
          <cell r="F1488">
            <v>6.2</v>
          </cell>
        </row>
        <row r="1489">
          <cell r="F1489">
            <v>6.2</v>
          </cell>
        </row>
        <row r="1490">
          <cell r="F1490">
            <v>162</v>
          </cell>
        </row>
        <row r="1491">
          <cell r="F1491">
            <v>162</v>
          </cell>
        </row>
        <row r="1492">
          <cell r="F1492">
            <v>0</v>
          </cell>
        </row>
        <row r="1493">
          <cell r="F1493">
            <v>0</v>
          </cell>
        </row>
        <row r="1494">
          <cell r="C1494" t="str">
            <v>PF보드 심재 준불연 단열재</v>
          </cell>
          <cell r="D1494" t="str">
            <v>50mm</v>
          </cell>
          <cell r="E1494" t="str">
            <v>M2</v>
          </cell>
          <cell r="F1494">
            <v>1323</v>
          </cell>
          <cell r="G1494">
            <v>16332</v>
          </cell>
          <cell r="I1494">
            <v>13529</v>
          </cell>
          <cell r="K1494">
            <v>0</v>
          </cell>
        </row>
        <row r="1495">
          <cell r="C1495" t="str">
            <v>PF보드 심재 준불연 단열재</v>
          </cell>
          <cell r="D1495" t="str">
            <v>50mm</v>
          </cell>
          <cell r="E1495" t="str">
            <v>M2</v>
          </cell>
          <cell r="F1495">
            <v>1323</v>
          </cell>
          <cell r="G1495">
            <v>16332</v>
          </cell>
          <cell r="I1495">
            <v>13529</v>
          </cell>
          <cell r="K1495">
            <v>0</v>
          </cell>
        </row>
        <row r="1496">
          <cell r="C1496" t="str">
            <v>PF보드 심재 준불연 단열재</v>
          </cell>
          <cell r="D1496" t="str">
            <v>60mm</v>
          </cell>
          <cell r="E1496" t="str">
            <v>M2</v>
          </cell>
          <cell r="F1496">
            <v>113</v>
          </cell>
          <cell r="G1496">
            <v>19444</v>
          </cell>
          <cell r="I1496">
            <v>15140</v>
          </cell>
          <cell r="K1496">
            <v>0</v>
          </cell>
        </row>
        <row r="1497">
          <cell r="C1497" t="str">
            <v>PF보드 심재 준불연 단열재</v>
          </cell>
          <cell r="D1497" t="str">
            <v>60mm</v>
          </cell>
          <cell r="E1497" t="str">
            <v>M2</v>
          </cell>
          <cell r="F1497">
            <v>113</v>
          </cell>
          <cell r="G1497">
            <v>19444</v>
          </cell>
          <cell r="I1497">
            <v>15140</v>
          </cell>
          <cell r="K1497">
            <v>0</v>
          </cell>
        </row>
        <row r="1498">
          <cell r="C1498" t="str">
            <v>PF보드 심재 준불연 단열재</v>
          </cell>
          <cell r="D1498" t="str">
            <v>90mm</v>
          </cell>
          <cell r="E1498" t="str">
            <v>M2</v>
          </cell>
          <cell r="F1498">
            <v>79</v>
          </cell>
          <cell r="G1498">
            <v>28780</v>
          </cell>
          <cell r="I1498">
            <v>15140</v>
          </cell>
          <cell r="K1498">
            <v>0</v>
          </cell>
        </row>
        <row r="1499">
          <cell r="C1499" t="str">
            <v>PF보드 심재 준불연 단열재</v>
          </cell>
          <cell r="D1499" t="str">
            <v>90mm</v>
          </cell>
          <cell r="E1499" t="str">
            <v>M2</v>
          </cell>
          <cell r="F1499">
            <v>79</v>
          </cell>
          <cell r="G1499">
            <v>28780</v>
          </cell>
          <cell r="I1499">
            <v>15140</v>
          </cell>
          <cell r="K1499">
            <v>0</v>
          </cell>
        </row>
        <row r="1500">
          <cell r="C1500" t="str">
            <v>난연단열재 설치(슬래브 위 깔기 - 바닥)</v>
          </cell>
          <cell r="D1500" t="str">
            <v>압출,220mm</v>
          </cell>
          <cell r="E1500" t="str">
            <v>M2</v>
          </cell>
          <cell r="F1500">
            <v>2202</v>
          </cell>
          <cell r="G1500">
            <v>33846</v>
          </cell>
          <cell r="I1500">
            <v>3740</v>
          </cell>
          <cell r="K1500">
            <v>0</v>
          </cell>
        </row>
        <row r="1501">
          <cell r="C1501" t="str">
            <v>난연단열재 설치(슬래브 위 깔기 - 바닥)</v>
          </cell>
          <cell r="D1501" t="str">
            <v>압출,220mm</v>
          </cell>
          <cell r="E1501" t="str">
            <v>M2</v>
          </cell>
          <cell r="F1501">
            <v>2202</v>
          </cell>
          <cell r="G1501">
            <v>33846</v>
          </cell>
          <cell r="I1501">
            <v>3740</v>
          </cell>
          <cell r="K1501">
            <v>0</v>
          </cell>
        </row>
        <row r="1502">
          <cell r="C1502" t="str">
            <v>준불f연단열재 설치(슬래브 위 깔기 - 바닥)</v>
          </cell>
          <cell r="D1502" t="str">
            <v>PF보드 100mm</v>
          </cell>
          <cell r="E1502" t="str">
            <v>M2</v>
          </cell>
          <cell r="F1502">
            <v>985</v>
          </cell>
          <cell r="G1502">
            <v>30606</v>
          </cell>
          <cell r="I1502">
            <v>2890</v>
          </cell>
          <cell r="K1502">
            <v>0</v>
          </cell>
        </row>
        <row r="1503">
          <cell r="C1503" t="str">
            <v>준불f연단열재 설치(슬래브 위 깔기 - 바닥)</v>
          </cell>
          <cell r="D1503" t="str">
            <v>PF보드 100mm</v>
          </cell>
          <cell r="E1503" t="str">
            <v>M2</v>
          </cell>
          <cell r="F1503">
            <v>985</v>
          </cell>
          <cell r="G1503">
            <v>30606</v>
          </cell>
          <cell r="I1503">
            <v>2890</v>
          </cell>
          <cell r="K1503">
            <v>0</v>
          </cell>
        </row>
        <row r="1504">
          <cell r="C1504" t="str">
            <v>준불연단열재 설치(슬래브 위 깔기 - 바닥)</v>
          </cell>
          <cell r="D1504" t="str">
            <v>우레탄 보드 110mm</v>
          </cell>
          <cell r="E1504" t="str">
            <v>M2</v>
          </cell>
          <cell r="F1504">
            <v>66</v>
          </cell>
          <cell r="G1504">
            <v>42488</v>
          </cell>
          <cell r="I1504">
            <v>3347</v>
          </cell>
          <cell r="K1504">
            <v>0</v>
          </cell>
        </row>
        <row r="1505">
          <cell r="C1505" t="str">
            <v>준불연단열재 설치(슬래브 위 깔기 - 바닥)</v>
          </cell>
          <cell r="D1505" t="str">
            <v>우레탄 보드 110mm</v>
          </cell>
          <cell r="E1505" t="str">
            <v>M2</v>
          </cell>
          <cell r="F1505">
            <v>66</v>
          </cell>
          <cell r="G1505">
            <v>42488</v>
          </cell>
          <cell r="I1505">
            <v>3347</v>
          </cell>
          <cell r="K1505">
            <v>0</v>
          </cell>
        </row>
        <row r="1506">
          <cell r="C1506" t="str">
            <v>석고보드(벽체틀설치)</v>
          </cell>
          <cell r="D1506" t="str">
            <v>목조 벽체틀, 틀간격 450~600m</v>
          </cell>
          <cell r="E1506" t="str">
            <v>M2</v>
          </cell>
          <cell r="F1506">
            <v>113</v>
          </cell>
          <cell r="G1506">
            <v>0</v>
          </cell>
          <cell r="I1506">
            <v>9123</v>
          </cell>
          <cell r="K1506">
            <v>182</v>
          </cell>
        </row>
        <row r="1507">
          <cell r="C1507" t="str">
            <v>석고보드(벽체틀설치)</v>
          </cell>
          <cell r="D1507" t="str">
            <v>목조 벽체틀, 틀간격 450~600m</v>
          </cell>
          <cell r="E1507" t="str">
            <v>M2</v>
          </cell>
          <cell r="F1507">
            <v>113</v>
          </cell>
          <cell r="G1507">
            <v>0</v>
          </cell>
          <cell r="I1507">
            <v>9123</v>
          </cell>
          <cell r="K1507">
            <v>182</v>
          </cell>
        </row>
        <row r="1508">
          <cell r="C1508" t="str">
            <v>석고판 설치</v>
          </cell>
          <cell r="D1508" t="str">
            <v>T9.5 석고보드 1P</v>
          </cell>
          <cell r="E1508" t="str">
            <v>M2</v>
          </cell>
          <cell r="F1508">
            <v>113</v>
          </cell>
          <cell r="G1508">
            <v>2872</v>
          </cell>
          <cell r="I1508">
            <v>14130</v>
          </cell>
          <cell r="K1508">
            <v>141</v>
          </cell>
        </row>
        <row r="1509">
          <cell r="C1509" t="str">
            <v>석고판 설치</v>
          </cell>
          <cell r="D1509" t="str">
            <v>T9.5 석고보드 1P</v>
          </cell>
          <cell r="E1509" t="str">
            <v>M2</v>
          </cell>
          <cell r="F1509">
            <v>113</v>
          </cell>
          <cell r="G1509">
            <v>2872</v>
          </cell>
          <cell r="I1509">
            <v>14130</v>
          </cell>
          <cell r="K1509">
            <v>141</v>
          </cell>
        </row>
        <row r="1510">
          <cell r="F1510">
            <v>0</v>
          </cell>
        </row>
        <row r="1511">
          <cell r="F1511">
            <v>0</v>
          </cell>
        </row>
        <row r="1512">
          <cell r="F1512">
            <v>0</v>
          </cell>
        </row>
        <row r="1513">
          <cell r="F1513">
            <v>0</v>
          </cell>
        </row>
        <row r="1514">
          <cell r="F1514">
            <v>95</v>
          </cell>
        </row>
        <row r="1515">
          <cell r="F1515">
            <v>95</v>
          </cell>
        </row>
        <row r="1516">
          <cell r="F1516">
            <v>17</v>
          </cell>
        </row>
        <row r="1517">
          <cell r="F1517">
            <v>17</v>
          </cell>
        </row>
        <row r="1518">
          <cell r="F1518">
            <v>17</v>
          </cell>
        </row>
        <row r="1519">
          <cell r="F1519">
            <v>17</v>
          </cell>
        </row>
        <row r="1520">
          <cell r="F1520">
            <v>17</v>
          </cell>
        </row>
        <row r="1521">
          <cell r="F1521">
            <v>17</v>
          </cell>
        </row>
        <row r="1522">
          <cell r="F1522">
            <v>0</v>
          </cell>
        </row>
        <row r="1523">
          <cell r="F1523">
            <v>0</v>
          </cell>
        </row>
        <row r="1524">
          <cell r="F1524">
            <v>778</v>
          </cell>
        </row>
        <row r="1525">
          <cell r="F1525">
            <v>778</v>
          </cell>
        </row>
        <row r="1526">
          <cell r="F1526">
            <v>778</v>
          </cell>
        </row>
        <row r="1527">
          <cell r="F1527">
            <v>778</v>
          </cell>
        </row>
        <row r="1528">
          <cell r="F1528">
            <v>61</v>
          </cell>
        </row>
        <row r="1529">
          <cell r="F1529">
            <v>61</v>
          </cell>
        </row>
        <row r="1530">
          <cell r="F1530">
            <v>3248</v>
          </cell>
        </row>
        <row r="1531">
          <cell r="F1531">
            <v>3248</v>
          </cell>
        </row>
        <row r="1532">
          <cell r="F1532">
            <v>50.3</v>
          </cell>
        </row>
        <row r="1533">
          <cell r="F1533">
            <v>50.3</v>
          </cell>
        </row>
        <row r="1534">
          <cell r="F1534">
            <v>4456</v>
          </cell>
        </row>
        <row r="1535">
          <cell r="F1535">
            <v>4456</v>
          </cell>
        </row>
        <row r="1536">
          <cell r="C1536" t="str">
            <v>석고보드면 바탕만들기</v>
          </cell>
          <cell r="D1536" t="str">
            <v>줄퍼티</v>
          </cell>
          <cell r="E1536" t="str">
            <v>M2</v>
          </cell>
          <cell r="F1536">
            <v>113</v>
          </cell>
          <cell r="G1536">
            <v>0</v>
          </cell>
          <cell r="I1536">
            <v>9965</v>
          </cell>
          <cell r="K1536">
            <v>399</v>
          </cell>
        </row>
        <row r="1537">
          <cell r="C1537" t="str">
            <v>석고보드면 바탕만들기</v>
          </cell>
          <cell r="D1537" t="str">
            <v>줄퍼티</v>
          </cell>
          <cell r="E1537" t="str">
            <v>M2</v>
          </cell>
          <cell r="F1537">
            <v>113</v>
          </cell>
          <cell r="G1537">
            <v>0</v>
          </cell>
          <cell r="I1537">
            <v>9965</v>
          </cell>
          <cell r="K1537">
            <v>399</v>
          </cell>
        </row>
        <row r="1538">
          <cell r="F1538">
            <v>1812</v>
          </cell>
        </row>
        <row r="1539">
          <cell r="F1539">
            <v>1812</v>
          </cell>
        </row>
        <row r="1540">
          <cell r="F1540">
            <v>0</v>
          </cell>
        </row>
        <row r="1541">
          <cell r="F1541">
            <v>0</v>
          </cell>
        </row>
        <row r="1542">
          <cell r="F1542">
            <v>78</v>
          </cell>
        </row>
        <row r="1543">
          <cell r="F1543">
            <v>78</v>
          </cell>
        </row>
        <row r="1544">
          <cell r="F1544">
            <v>910</v>
          </cell>
        </row>
        <row r="1545">
          <cell r="F1545">
            <v>910</v>
          </cell>
        </row>
        <row r="1546">
          <cell r="F1546">
            <v>0</v>
          </cell>
        </row>
        <row r="1547">
          <cell r="F1547">
            <v>0</v>
          </cell>
        </row>
        <row r="1548">
          <cell r="C1548" t="str">
            <v>PF보드 심재 준불연 단열재</v>
          </cell>
          <cell r="D1548" t="str">
            <v>L=290km</v>
          </cell>
          <cell r="E1548" t="str">
            <v>회</v>
          </cell>
          <cell r="F1548">
            <v>4</v>
          </cell>
          <cell r="G1548">
            <v>0</v>
          </cell>
          <cell r="I1548">
            <v>0</v>
          </cell>
          <cell r="K1548">
            <v>612950</v>
          </cell>
        </row>
        <row r="1549">
          <cell r="C1549" t="str">
            <v>PF보드 심재 준불연 단열재</v>
          </cell>
          <cell r="D1549" t="str">
            <v>L=290km</v>
          </cell>
          <cell r="E1549" t="str">
            <v>회</v>
          </cell>
          <cell r="F1549">
            <v>4</v>
          </cell>
          <cell r="G1549">
            <v>0</v>
          </cell>
          <cell r="I1549">
            <v>0</v>
          </cell>
          <cell r="K1549">
            <v>612950</v>
          </cell>
        </row>
        <row r="1550">
          <cell r="F1550">
            <v>20.443999999999999</v>
          </cell>
        </row>
        <row r="1551">
          <cell r="F1551">
            <v>20.443999999999999</v>
          </cell>
        </row>
        <row r="1552">
          <cell r="F1552">
            <v>244.45299</v>
          </cell>
        </row>
        <row r="1553">
          <cell r="F1553">
            <v>244.45298999999997</v>
          </cell>
        </row>
        <row r="1554">
          <cell r="F1554">
            <v>0</v>
          </cell>
        </row>
        <row r="1555">
          <cell r="F1555">
            <v>0</v>
          </cell>
        </row>
        <row r="1556">
          <cell r="F1556">
            <v>5.7990000000000004</v>
          </cell>
        </row>
        <row r="1557">
          <cell r="F1557">
            <v>5.7990000000000004</v>
          </cell>
        </row>
        <row r="1558">
          <cell r="F1558">
            <v>0</v>
          </cell>
        </row>
        <row r="1559">
          <cell r="F1559">
            <v>0</v>
          </cell>
        </row>
        <row r="1560">
          <cell r="F1560">
            <v>0</v>
          </cell>
        </row>
        <row r="1561">
          <cell r="F1561">
            <v>0</v>
          </cell>
        </row>
        <row r="1562">
          <cell r="F1562">
            <v>2</v>
          </cell>
        </row>
        <row r="1563">
          <cell r="F1563">
            <v>2</v>
          </cell>
        </row>
        <row r="1564">
          <cell r="F1564">
            <v>6</v>
          </cell>
        </row>
        <row r="1565">
          <cell r="F1565">
            <v>6</v>
          </cell>
        </row>
        <row r="1566">
          <cell r="F1566">
            <v>1544</v>
          </cell>
        </row>
        <row r="1567">
          <cell r="F1567">
            <v>1544</v>
          </cell>
        </row>
        <row r="1568">
          <cell r="F1568">
            <v>787</v>
          </cell>
        </row>
        <row r="1569">
          <cell r="F1569">
            <v>787</v>
          </cell>
        </row>
        <row r="1570">
          <cell r="F1570">
            <v>239</v>
          </cell>
        </row>
        <row r="1571">
          <cell r="F1571">
            <v>239</v>
          </cell>
        </row>
        <row r="1572">
          <cell r="F1572">
            <v>968</v>
          </cell>
        </row>
        <row r="1573">
          <cell r="F1573">
            <v>968</v>
          </cell>
        </row>
        <row r="1574">
          <cell r="F1574">
            <v>7787</v>
          </cell>
        </row>
        <row r="1575">
          <cell r="F1575">
            <v>7787</v>
          </cell>
        </row>
        <row r="1576">
          <cell r="F1576">
            <v>6</v>
          </cell>
        </row>
        <row r="1577">
          <cell r="F1577">
            <v>6</v>
          </cell>
        </row>
        <row r="1578">
          <cell r="F1578">
            <v>14</v>
          </cell>
        </row>
        <row r="1579">
          <cell r="F1579">
            <v>14</v>
          </cell>
        </row>
        <row r="1580">
          <cell r="F1580">
            <v>842</v>
          </cell>
        </row>
        <row r="1581">
          <cell r="F1581">
            <v>842</v>
          </cell>
        </row>
        <row r="1582">
          <cell r="F1582">
            <v>842</v>
          </cell>
        </row>
        <row r="1583">
          <cell r="F1583">
            <v>842</v>
          </cell>
        </row>
        <row r="1584">
          <cell r="F1584">
            <v>0</v>
          </cell>
        </row>
        <row r="1585">
          <cell r="F1585">
            <v>0</v>
          </cell>
        </row>
        <row r="1586">
          <cell r="F1586">
            <v>47</v>
          </cell>
        </row>
        <row r="1587">
          <cell r="F1587">
            <v>47</v>
          </cell>
        </row>
        <row r="1588">
          <cell r="F1588">
            <v>653</v>
          </cell>
        </row>
        <row r="1589">
          <cell r="F1589">
            <v>653</v>
          </cell>
        </row>
        <row r="1590">
          <cell r="F1590">
            <v>1605</v>
          </cell>
        </row>
        <row r="1591">
          <cell r="F1591">
            <v>1605</v>
          </cell>
        </row>
        <row r="1592">
          <cell r="F1592">
            <v>3249</v>
          </cell>
        </row>
        <row r="1593">
          <cell r="F1593">
            <v>3249</v>
          </cell>
        </row>
        <row r="1594">
          <cell r="F1594">
            <v>111.73</v>
          </cell>
        </row>
        <row r="1595">
          <cell r="F1595">
            <v>111.72999999999999</v>
          </cell>
        </row>
        <row r="1596">
          <cell r="F1596">
            <v>0</v>
          </cell>
        </row>
        <row r="1597">
          <cell r="F1597">
            <v>0</v>
          </cell>
        </row>
        <row r="1598">
          <cell r="F1598">
            <v>4.758</v>
          </cell>
        </row>
        <row r="1599">
          <cell r="F1599">
            <v>4.758</v>
          </cell>
        </row>
        <row r="1600">
          <cell r="F1600">
            <v>13.531000000000001</v>
          </cell>
        </row>
        <row r="1601">
          <cell r="F1601">
            <v>13.531000000000001</v>
          </cell>
        </row>
        <row r="1602">
          <cell r="F1602">
            <v>1496</v>
          </cell>
        </row>
        <row r="1603">
          <cell r="F1603">
            <v>1496</v>
          </cell>
        </row>
        <row r="1604">
          <cell r="F1604">
            <v>0.112</v>
          </cell>
        </row>
        <row r="1605">
          <cell r="F1605">
            <v>0.112</v>
          </cell>
        </row>
        <row r="1606">
          <cell r="F1606">
            <v>5.6000000000000001E-2</v>
          </cell>
        </row>
        <row r="1607">
          <cell r="F1607">
            <v>5.6000000000000001E-2</v>
          </cell>
        </row>
        <row r="1608">
          <cell r="F1608">
            <v>1.99</v>
          </cell>
        </row>
        <row r="1609">
          <cell r="F1609">
            <v>1.99</v>
          </cell>
        </row>
        <row r="1610">
          <cell r="F1610">
            <v>1.6180000000000001</v>
          </cell>
        </row>
        <row r="1611">
          <cell r="F1611">
            <v>1.6180000000000001</v>
          </cell>
        </row>
        <row r="1612">
          <cell r="F1612">
            <v>9.1639999999999997</v>
          </cell>
        </row>
        <row r="1613">
          <cell r="F1613">
            <v>9.1639999999999997</v>
          </cell>
        </row>
        <row r="1614">
          <cell r="F1614">
            <v>2.113</v>
          </cell>
        </row>
        <row r="1615">
          <cell r="F1615">
            <v>2.113</v>
          </cell>
        </row>
        <row r="1616">
          <cell r="F1616">
            <v>2.415</v>
          </cell>
        </row>
        <row r="1617">
          <cell r="F1617">
            <v>2.415</v>
          </cell>
        </row>
        <row r="1618">
          <cell r="F1618">
            <v>34.874000000000002</v>
          </cell>
        </row>
        <row r="1619">
          <cell r="F1619">
            <v>34.873999999999995</v>
          </cell>
        </row>
        <row r="1620">
          <cell r="F1620">
            <v>34.874000000000002</v>
          </cell>
        </row>
        <row r="1621">
          <cell r="F1621">
            <v>34.873999999999995</v>
          </cell>
        </row>
        <row r="1622">
          <cell r="F1622">
            <v>34.713999999999999</v>
          </cell>
        </row>
        <row r="1623">
          <cell r="F1623">
            <v>34.713999999999999</v>
          </cell>
        </row>
        <row r="1624">
          <cell r="F1624">
            <v>2145</v>
          </cell>
        </row>
        <row r="1625">
          <cell r="F1625">
            <v>2145</v>
          </cell>
        </row>
        <row r="1626">
          <cell r="F1626">
            <v>84</v>
          </cell>
        </row>
        <row r="1627">
          <cell r="F1627">
            <v>84</v>
          </cell>
        </row>
        <row r="1628">
          <cell r="F1628">
            <v>80</v>
          </cell>
        </row>
        <row r="1629">
          <cell r="F1629">
            <v>80</v>
          </cell>
        </row>
        <row r="1630">
          <cell r="F1630">
            <v>76</v>
          </cell>
        </row>
        <row r="1631">
          <cell r="F1631">
            <v>76</v>
          </cell>
        </row>
        <row r="1632">
          <cell r="F1632">
            <v>84.17</v>
          </cell>
        </row>
        <row r="1633">
          <cell r="F1633">
            <v>84.17</v>
          </cell>
        </row>
        <row r="1634">
          <cell r="F1634">
            <v>80.16</v>
          </cell>
        </row>
        <row r="1635">
          <cell r="F1635">
            <v>80.16</v>
          </cell>
        </row>
        <row r="1636">
          <cell r="F1636">
            <v>72</v>
          </cell>
        </row>
        <row r="1637">
          <cell r="F1637">
            <v>72</v>
          </cell>
        </row>
        <row r="1638">
          <cell r="F1638">
            <v>0</v>
          </cell>
        </row>
        <row r="1639">
          <cell r="F1639">
            <v>0</v>
          </cell>
        </row>
        <row r="1640">
          <cell r="F1640">
            <v>9701</v>
          </cell>
        </row>
        <row r="1641">
          <cell r="F1641">
            <v>9701</v>
          </cell>
        </row>
        <row r="1642">
          <cell r="F1642">
            <v>5939</v>
          </cell>
        </row>
        <row r="1643">
          <cell r="F1643">
            <v>5939</v>
          </cell>
        </row>
        <row r="1644">
          <cell r="F1644">
            <v>75.400000000000006</v>
          </cell>
        </row>
        <row r="1645">
          <cell r="F1645">
            <v>75.400000000000006</v>
          </cell>
        </row>
        <row r="1646">
          <cell r="F1646">
            <v>53</v>
          </cell>
        </row>
        <row r="1647">
          <cell r="F1647">
            <v>53</v>
          </cell>
        </row>
        <row r="1648">
          <cell r="F1648">
            <v>10.3</v>
          </cell>
        </row>
        <row r="1649">
          <cell r="F1649">
            <v>10.3</v>
          </cell>
        </row>
        <row r="1650">
          <cell r="F1650">
            <v>9.4179999999999993</v>
          </cell>
        </row>
        <row r="1651">
          <cell r="F1651">
            <v>9.4179999999999993</v>
          </cell>
        </row>
        <row r="1652">
          <cell r="F1652">
            <v>5.657</v>
          </cell>
        </row>
        <row r="1653">
          <cell r="F1653">
            <v>5.657</v>
          </cell>
        </row>
        <row r="1654">
          <cell r="F1654">
            <v>0</v>
          </cell>
        </row>
        <row r="1655">
          <cell r="F1655">
            <v>0</v>
          </cell>
        </row>
        <row r="1656">
          <cell r="F1656">
            <v>465</v>
          </cell>
        </row>
        <row r="1657">
          <cell r="F1657">
            <v>465</v>
          </cell>
        </row>
        <row r="1658">
          <cell r="F1658">
            <v>75.400000000000006</v>
          </cell>
        </row>
        <row r="1659">
          <cell r="F1659">
            <v>75.400000000000006</v>
          </cell>
        </row>
        <row r="1660">
          <cell r="F1660">
            <v>388</v>
          </cell>
        </row>
        <row r="1661">
          <cell r="F1661">
            <v>388</v>
          </cell>
        </row>
        <row r="1662">
          <cell r="F1662">
            <v>388</v>
          </cell>
        </row>
        <row r="1663">
          <cell r="F1663">
            <v>388</v>
          </cell>
        </row>
        <row r="1664">
          <cell r="F1664">
            <v>558</v>
          </cell>
        </row>
        <row r="1665">
          <cell r="F1665">
            <v>558</v>
          </cell>
        </row>
        <row r="1666">
          <cell r="F1666">
            <v>2238</v>
          </cell>
        </row>
        <row r="1667">
          <cell r="F1667">
            <v>2238</v>
          </cell>
        </row>
        <row r="1668">
          <cell r="F1668">
            <v>1317</v>
          </cell>
        </row>
        <row r="1669">
          <cell r="F1669">
            <v>1317</v>
          </cell>
        </row>
        <row r="1670">
          <cell r="F1670">
            <v>0</v>
          </cell>
        </row>
        <row r="1671">
          <cell r="F1671">
            <v>0</v>
          </cell>
        </row>
        <row r="1672">
          <cell r="F1672">
            <v>54.4</v>
          </cell>
        </row>
        <row r="1673">
          <cell r="F1673">
            <v>54.4</v>
          </cell>
        </row>
        <row r="1674">
          <cell r="F1674">
            <v>780</v>
          </cell>
        </row>
        <row r="1675">
          <cell r="F1675">
            <v>780</v>
          </cell>
        </row>
        <row r="1676">
          <cell r="F1676">
            <v>413</v>
          </cell>
        </row>
        <row r="1677">
          <cell r="F1677">
            <v>413</v>
          </cell>
        </row>
        <row r="1678">
          <cell r="F1678">
            <v>34</v>
          </cell>
        </row>
        <row r="1679">
          <cell r="F1679">
            <v>34</v>
          </cell>
        </row>
        <row r="1680">
          <cell r="F1680">
            <v>67</v>
          </cell>
        </row>
        <row r="1681">
          <cell r="F1681">
            <v>67</v>
          </cell>
        </row>
        <row r="1682">
          <cell r="F1682">
            <v>206</v>
          </cell>
        </row>
        <row r="1683">
          <cell r="F1683">
            <v>206</v>
          </cell>
        </row>
        <row r="1684">
          <cell r="F1684">
            <v>1</v>
          </cell>
        </row>
        <row r="1685">
          <cell r="F1685">
            <v>1</v>
          </cell>
        </row>
        <row r="1686">
          <cell r="F1686">
            <v>1</v>
          </cell>
        </row>
        <row r="1687">
          <cell r="F1687">
            <v>1</v>
          </cell>
        </row>
        <row r="1688">
          <cell r="F1688">
            <v>0</v>
          </cell>
        </row>
        <row r="1689">
          <cell r="F1689">
            <v>0</v>
          </cell>
        </row>
        <row r="1690">
          <cell r="F1690">
            <v>1628</v>
          </cell>
        </row>
        <row r="1691">
          <cell r="F1691">
            <v>1628</v>
          </cell>
        </row>
        <row r="1692">
          <cell r="F1692">
            <v>1200</v>
          </cell>
        </row>
        <row r="1693">
          <cell r="F1693">
            <v>1200</v>
          </cell>
        </row>
        <row r="1694">
          <cell r="F1694">
            <v>101</v>
          </cell>
        </row>
        <row r="1695">
          <cell r="F1695">
            <v>101</v>
          </cell>
        </row>
        <row r="1696">
          <cell r="F1696">
            <v>12.6</v>
          </cell>
        </row>
        <row r="1697">
          <cell r="F1697">
            <v>12.6</v>
          </cell>
        </row>
        <row r="1698">
          <cell r="F1698">
            <v>1785</v>
          </cell>
        </row>
        <row r="1699">
          <cell r="F1699">
            <v>1785</v>
          </cell>
        </row>
        <row r="1700">
          <cell r="F1700">
            <v>643</v>
          </cell>
        </row>
        <row r="1701">
          <cell r="F1701">
            <v>643</v>
          </cell>
        </row>
        <row r="1702">
          <cell r="F1702">
            <v>0</v>
          </cell>
        </row>
        <row r="1703">
          <cell r="F1703">
            <v>0</v>
          </cell>
        </row>
        <row r="1704">
          <cell r="F1704">
            <v>1</v>
          </cell>
        </row>
        <row r="1705">
          <cell r="F1705">
            <v>1</v>
          </cell>
        </row>
        <row r="1706">
          <cell r="F1706">
            <v>1</v>
          </cell>
        </row>
        <row r="1707">
          <cell r="F1707">
            <v>1</v>
          </cell>
        </row>
        <row r="1708">
          <cell r="F1708">
            <v>3</v>
          </cell>
        </row>
        <row r="1709">
          <cell r="F1709">
            <v>3</v>
          </cell>
        </row>
        <row r="1710">
          <cell r="F1710">
            <v>3</v>
          </cell>
        </row>
        <row r="1711">
          <cell r="F1711">
            <v>3</v>
          </cell>
        </row>
        <row r="1712">
          <cell r="F1712">
            <v>3</v>
          </cell>
        </row>
        <row r="1713">
          <cell r="F1713">
            <v>3</v>
          </cell>
        </row>
        <row r="1714">
          <cell r="F1714">
            <v>3</v>
          </cell>
        </row>
        <row r="1715">
          <cell r="F1715">
            <v>3</v>
          </cell>
        </row>
        <row r="1716">
          <cell r="F1716">
            <v>3</v>
          </cell>
        </row>
        <row r="1717">
          <cell r="F1717">
            <v>3</v>
          </cell>
        </row>
        <row r="1718">
          <cell r="F1718">
            <v>3</v>
          </cell>
        </row>
        <row r="1719">
          <cell r="F1719">
            <v>3</v>
          </cell>
        </row>
        <row r="1720">
          <cell r="F1720">
            <v>0</v>
          </cell>
        </row>
        <row r="1721">
          <cell r="F1721">
            <v>0</v>
          </cell>
        </row>
        <row r="1722">
          <cell r="F1722">
            <v>0</v>
          </cell>
        </row>
        <row r="1723">
          <cell r="F1723">
            <v>0</v>
          </cell>
        </row>
        <row r="1724">
          <cell r="F1724">
            <v>335</v>
          </cell>
        </row>
        <row r="1725">
          <cell r="F1725">
            <v>335</v>
          </cell>
        </row>
        <row r="1726">
          <cell r="C1726" t="str">
            <v>복층유리</v>
          </cell>
          <cell r="D1726" t="str">
            <v>로이복층유리, 칼라, 24mm</v>
          </cell>
          <cell r="E1726" t="str">
            <v>M2</v>
          </cell>
          <cell r="F1726">
            <v>37</v>
          </cell>
          <cell r="G1726">
            <v>84776</v>
          </cell>
          <cell r="I1726">
            <v>0</v>
          </cell>
          <cell r="K1726">
            <v>0</v>
          </cell>
        </row>
        <row r="1727">
          <cell r="C1727" t="str">
            <v>복층유리</v>
          </cell>
          <cell r="D1727" t="str">
            <v>로이복층유리, 칼라, 24mm</v>
          </cell>
          <cell r="E1727" t="str">
            <v>M2</v>
          </cell>
          <cell r="F1727">
            <v>37</v>
          </cell>
          <cell r="G1727">
            <v>84776</v>
          </cell>
          <cell r="I1727">
            <v>0</v>
          </cell>
          <cell r="K1727">
            <v>0</v>
          </cell>
        </row>
        <row r="1728">
          <cell r="F1728">
            <v>0</v>
          </cell>
        </row>
        <row r="1729">
          <cell r="F1729">
            <v>0</v>
          </cell>
        </row>
        <row r="1730">
          <cell r="F1730">
            <v>372</v>
          </cell>
        </row>
        <row r="1731">
          <cell r="F1731">
            <v>372</v>
          </cell>
        </row>
        <row r="1732">
          <cell r="F1732">
            <v>0</v>
          </cell>
        </row>
        <row r="1733">
          <cell r="F1733">
            <v>0</v>
          </cell>
        </row>
        <row r="1734">
          <cell r="F1734">
            <v>32</v>
          </cell>
        </row>
        <row r="1735">
          <cell r="F1735">
            <v>32</v>
          </cell>
        </row>
        <row r="1736">
          <cell r="F1736">
            <v>622.5</v>
          </cell>
        </row>
        <row r="1737">
          <cell r="F1737">
            <v>622.5</v>
          </cell>
        </row>
        <row r="1738">
          <cell r="F1738">
            <v>25.3</v>
          </cell>
        </row>
        <row r="1739">
          <cell r="F1739">
            <v>25.3</v>
          </cell>
        </row>
        <row r="1740">
          <cell r="F1740">
            <v>174.8</v>
          </cell>
        </row>
        <row r="1741">
          <cell r="F1741">
            <v>174.8</v>
          </cell>
        </row>
        <row r="1742">
          <cell r="F1742">
            <v>27.2</v>
          </cell>
        </row>
        <row r="1743">
          <cell r="F1743">
            <v>27.2</v>
          </cell>
        </row>
        <row r="1744">
          <cell r="F1744">
            <v>75.400000000000006</v>
          </cell>
        </row>
        <row r="1745">
          <cell r="F1745">
            <v>75.400000000000006</v>
          </cell>
        </row>
        <row r="1746">
          <cell r="F1746">
            <v>0</v>
          </cell>
        </row>
        <row r="1747">
          <cell r="F1747">
            <v>0</v>
          </cell>
        </row>
        <row r="1748">
          <cell r="C1748" t="str">
            <v>PF보드 심재 준불연 단열재</v>
          </cell>
          <cell r="D1748" t="str">
            <v>50mm</v>
          </cell>
          <cell r="E1748" t="str">
            <v>M2</v>
          </cell>
          <cell r="F1748">
            <v>1329</v>
          </cell>
          <cell r="G1748">
            <v>16332</v>
          </cell>
          <cell r="I1748">
            <v>13529</v>
          </cell>
          <cell r="K1748">
            <v>0</v>
          </cell>
        </row>
        <row r="1749">
          <cell r="C1749" t="str">
            <v>PF보드 심재 준불연 단열재</v>
          </cell>
          <cell r="D1749" t="str">
            <v>50mm</v>
          </cell>
          <cell r="E1749" t="str">
            <v>M2</v>
          </cell>
          <cell r="F1749">
            <v>1329</v>
          </cell>
          <cell r="G1749">
            <v>16332</v>
          </cell>
          <cell r="I1749">
            <v>13529</v>
          </cell>
          <cell r="K1749">
            <v>0</v>
          </cell>
        </row>
        <row r="1750">
          <cell r="C1750" t="str">
            <v>PF보드 심재 준불연 단열재</v>
          </cell>
          <cell r="D1750" t="str">
            <v>60mm</v>
          </cell>
          <cell r="E1750" t="str">
            <v>M2</v>
          </cell>
          <cell r="F1750">
            <v>91</v>
          </cell>
          <cell r="G1750">
            <v>19444</v>
          </cell>
          <cell r="I1750">
            <v>15140</v>
          </cell>
          <cell r="K1750">
            <v>0</v>
          </cell>
        </row>
        <row r="1751">
          <cell r="C1751" t="str">
            <v>PF보드 심재 준불연 단열재</v>
          </cell>
          <cell r="D1751" t="str">
            <v>60mm</v>
          </cell>
          <cell r="E1751" t="str">
            <v>M2</v>
          </cell>
          <cell r="F1751">
            <v>91</v>
          </cell>
          <cell r="G1751">
            <v>19444</v>
          </cell>
          <cell r="I1751">
            <v>15140</v>
          </cell>
          <cell r="K1751">
            <v>0</v>
          </cell>
        </row>
        <row r="1752">
          <cell r="C1752" t="str">
            <v>PF보드 심재 준불연 단열재</v>
          </cell>
          <cell r="D1752" t="str">
            <v>90mm</v>
          </cell>
          <cell r="E1752" t="str">
            <v>M2</v>
          </cell>
          <cell r="F1752">
            <v>182</v>
          </cell>
          <cell r="G1752">
            <v>28780</v>
          </cell>
          <cell r="I1752">
            <v>15140</v>
          </cell>
          <cell r="K1752">
            <v>0</v>
          </cell>
        </row>
        <row r="1753">
          <cell r="C1753" t="str">
            <v>PF보드 심재 준불연 단열재</v>
          </cell>
          <cell r="D1753" t="str">
            <v>90mm</v>
          </cell>
          <cell r="E1753" t="str">
            <v>M2</v>
          </cell>
          <cell r="F1753">
            <v>182</v>
          </cell>
          <cell r="G1753">
            <v>28780</v>
          </cell>
          <cell r="I1753">
            <v>15140</v>
          </cell>
          <cell r="K1753">
            <v>0</v>
          </cell>
        </row>
        <row r="1754">
          <cell r="C1754" t="str">
            <v>난연단열재 설치(슬래브 위 깔기 - 바닥)</v>
          </cell>
          <cell r="D1754" t="str">
            <v>압출,220mm</v>
          </cell>
          <cell r="E1754" t="str">
            <v>M2</v>
          </cell>
          <cell r="F1754">
            <v>464</v>
          </cell>
          <cell r="G1754">
            <v>33846</v>
          </cell>
          <cell r="I1754">
            <v>3740</v>
          </cell>
          <cell r="K1754">
            <v>0</v>
          </cell>
        </row>
        <row r="1755">
          <cell r="C1755" t="str">
            <v>난연단열재 설치(슬래브 위 깔기 - 바닥)</v>
          </cell>
          <cell r="D1755" t="str">
            <v>압출,220mm</v>
          </cell>
          <cell r="E1755" t="str">
            <v>M2</v>
          </cell>
          <cell r="F1755">
            <v>464</v>
          </cell>
          <cell r="G1755">
            <v>33846</v>
          </cell>
          <cell r="I1755">
            <v>3740</v>
          </cell>
          <cell r="K1755">
            <v>0</v>
          </cell>
        </row>
        <row r="1756">
          <cell r="C1756" t="str">
            <v>준불연단열재 설치(슬래브 위 깔기 - 바닥)</v>
          </cell>
          <cell r="D1756" t="str">
            <v>PF보드 100mm</v>
          </cell>
          <cell r="E1756" t="str">
            <v>M2</v>
          </cell>
          <cell r="F1756">
            <v>387</v>
          </cell>
          <cell r="G1756">
            <v>30606</v>
          </cell>
          <cell r="I1756">
            <v>2890</v>
          </cell>
          <cell r="K1756">
            <v>0</v>
          </cell>
        </row>
        <row r="1757">
          <cell r="C1757" t="str">
            <v>준불연단열재 설치(슬래브 위 깔기 - 바닥)</v>
          </cell>
          <cell r="D1757" t="str">
            <v>PF보드 100mm</v>
          </cell>
          <cell r="E1757" t="str">
            <v>M2</v>
          </cell>
          <cell r="F1757">
            <v>387</v>
          </cell>
          <cell r="G1757">
            <v>30606</v>
          </cell>
          <cell r="I1757">
            <v>2890</v>
          </cell>
          <cell r="K1757">
            <v>0</v>
          </cell>
        </row>
        <row r="1758">
          <cell r="C1758" t="str">
            <v>석고보드(벽체틀설치)</v>
          </cell>
          <cell r="D1758" t="str">
            <v>목조 벽체틀, 틀간격 450~600m</v>
          </cell>
          <cell r="E1758" t="str">
            <v>M2</v>
          </cell>
          <cell r="F1758">
            <v>91</v>
          </cell>
          <cell r="G1758">
            <v>0</v>
          </cell>
          <cell r="I1758">
            <v>9123</v>
          </cell>
          <cell r="K1758">
            <v>182</v>
          </cell>
        </row>
        <row r="1759">
          <cell r="C1759" t="str">
            <v>석고보드(벽체틀설치)</v>
          </cell>
          <cell r="D1759" t="str">
            <v>목조 벽체틀, 틀간격 450~600m</v>
          </cell>
          <cell r="E1759" t="str">
            <v>M2</v>
          </cell>
          <cell r="F1759">
            <v>91</v>
          </cell>
          <cell r="G1759">
            <v>0</v>
          </cell>
          <cell r="I1759">
            <v>9123</v>
          </cell>
          <cell r="K1759">
            <v>182</v>
          </cell>
        </row>
        <row r="1760">
          <cell r="C1760" t="str">
            <v>석고판 설치</v>
          </cell>
          <cell r="D1760" t="str">
            <v>T9.5 석고보드 1P</v>
          </cell>
          <cell r="E1760" t="str">
            <v>M2</v>
          </cell>
          <cell r="F1760">
            <v>91</v>
          </cell>
          <cell r="G1760">
            <v>2872</v>
          </cell>
          <cell r="I1760">
            <v>14130</v>
          </cell>
          <cell r="K1760">
            <v>141</v>
          </cell>
        </row>
        <row r="1761">
          <cell r="C1761" t="str">
            <v>석고판 설치</v>
          </cell>
          <cell r="D1761" t="str">
            <v>T9.5 석고보드 1P</v>
          </cell>
          <cell r="E1761" t="str">
            <v>M2</v>
          </cell>
          <cell r="F1761">
            <v>91</v>
          </cell>
          <cell r="G1761">
            <v>2872</v>
          </cell>
          <cell r="I1761">
            <v>14130</v>
          </cell>
          <cell r="K1761">
            <v>141</v>
          </cell>
        </row>
        <row r="1762">
          <cell r="F1762">
            <v>0</v>
          </cell>
        </row>
        <row r="1763">
          <cell r="F1763">
            <v>0</v>
          </cell>
        </row>
        <row r="1764">
          <cell r="F1764">
            <v>0</v>
          </cell>
        </row>
        <row r="1765">
          <cell r="F1765">
            <v>0</v>
          </cell>
        </row>
        <row r="1766">
          <cell r="F1766">
            <v>180</v>
          </cell>
        </row>
        <row r="1767">
          <cell r="F1767">
            <v>180</v>
          </cell>
        </row>
        <row r="1768">
          <cell r="F1768">
            <v>17</v>
          </cell>
        </row>
        <row r="1769">
          <cell r="F1769">
            <v>17</v>
          </cell>
        </row>
        <row r="1770">
          <cell r="F1770">
            <v>17</v>
          </cell>
        </row>
        <row r="1771">
          <cell r="F1771">
            <v>17</v>
          </cell>
        </row>
        <row r="1772">
          <cell r="F1772">
            <v>17</v>
          </cell>
        </row>
        <row r="1773">
          <cell r="F1773">
            <v>17</v>
          </cell>
        </row>
        <row r="1774">
          <cell r="F1774">
            <v>0</v>
          </cell>
        </row>
        <row r="1775">
          <cell r="F1775">
            <v>0</v>
          </cell>
        </row>
        <row r="1776">
          <cell r="F1776">
            <v>1146</v>
          </cell>
        </row>
        <row r="1777">
          <cell r="F1777">
            <v>1146</v>
          </cell>
        </row>
        <row r="1778">
          <cell r="F1778">
            <v>1146</v>
          </cell>
        </row>
        <row r="1779">
          <cell r="F1779">
            <v>1146</v>
          </cell>
        </row>
        <row r="1780">
          <cell r="F1780">
            <v>20</v>
          </cell>
        </row>
        <row r="1781">
          <cell r="F1781">
            <v>20</v>
          </cell>
        </row>
        <row r="1782">
          <cell r="F1782">
            <v>1879</v>
          </cell>
        </row>
        <row r="1783">
          <cell r="F1783">
            <v>1879</v>
          </cell>
        </row>
        <row r="1784">
          <cell r="F1784">
            <v>16.399999999999999</v>
          </cell>
        </row>
        <row r="1785">
          <cell r="F1785">
            <v>16.399999999999999</v>
          </cell>
        </row>
        <row r="1786">
          <cell r="F1786">
            <v>1200</v>
          </cell>
        </row>
        <row r="1787">
          <cell r="F1787">
            <v>1200</v>
          </cell>
        </row>
        <row r="1788">
          <cell r="F1788">
            <v>5</v>
          </cell>
        </row>
        <row r="1789">
          <cell r="F1789">
            <v>5</v>
          </cell>
        </row>
        <row r="1790">
          <cell r="C1790" t="str">
            <v>석고보드면 바탕만들기</v>
          </cell>
          <cell r="D1790" t="str">
            <v>줄퍼티</v>
          </cell>
          <cell r="E1790" t="str">
            <v>M2</v>
          </cell>
          <cell r="F1790">
            <v>91</v>
          </cell>
          <cell r="G1790">
            <v>0</v>
          </cell>
          <cell r="I1790">
            <v>9965</v>
          </cell>
          <cell r="K1790">
            <v>399</v>
          </cell>
        </row>
        <row r="1791">
          <cell r="C1791" t="str">
            <v>석고보드면 바탕만들기</v>
          </cell>
          <cell r="D1791" t="str">
            <v>줄퍼티</v>
          </cell>
          <cell r="E1791" t="str">
            <v>M2</v>
          </cell>
          <cell r="F1791">
            <v>91</v>
          </cell>
          <cell r="G1791">
            <v>0</v>
          </cell>
          <cell r="I1791">
            <v>9965</v>
          </cell>
          <cell r="K1791">
            <v>399</v>
          </cell>
        </row>
        <row r="1792">
          <cell r="F1792">
            <v>851</v>
          </cell>
        </row>
        <row r="1793">
          <cell r="F1793">
            <v>851</v>
          </cell>
        </row>
        <row r="1794">
          <cell r="F1794">
            <v>0</v>
          </cell>
        </row>
        <row r="1795">
          <cell r="F1795">
            <v>0</v>
          </cell>
        </row>
        <row r="1796">
          <cell r="F1796">
            <v>32</v>
          </cell>
        </row>
        <row r="1797">
          <cell r="F1797">
            <v>32</v>
          </cell>
        </row>
        <row r="1798">
          <cell r="F1798">
            <v>374</v>
          </cell>
        </row>
        <row r="1799">
          <cell r="F1799">
            <v>374</v>
          </cell>
        </row>
        <row r="1800">
          <cell r="F1800">
            <v>0</v>
          </cell>
        </row>
        <row r="1801">
          <cell r="F1801">
            <v>0</v>
          </cell>
        </row>
        <row r="1802">
          <cell r="C1802" t="str">
            <v>PF보드 심재 준불연 단열재</v>
          </cell>
          <cell r="D1802" t="str">
            <v>L=290km</v>
          </cell>
          <cell r="E1802" t="str">
            <v>회</v>
          </cell>
          <cell r="F1802">
            <v>4</v>
          </cell>
          <cell r="G1802">
            <v>0</v>
          </cell>
          <cell r="I1802">
            <v>0</v>
          </cell>
          <cell r="K1802">
            <v>612950</v>
          </cell>
        </row>
        <row r="1803">
          <cell r="C1803" t="str">
            <v>PF보드 심재 준불연 단열재</v>
          </cell>
          <cell r="D1803" t="str">
            <v>L=290km</v>
          </cell>
          <cell r="E1803" t="str">
            <v>회</v>
          </cell>
          <cell r="F1803">
            <v>4</v>
          </cell>
          <cell r="G1803">
            <v>0</v>
          </cell>
          <cell r="I1803">
            <v>0</v>
          </cell>
          <cell r="K1803">
            <v>612950</v>
          </cell>
        </row>
        <row r="1804">
          <cell r="F1804">
            <v>34.713999999999999</v>
          </cell>
        </row>
        <row r="1805">
          <cell r="F1805">
            <v>34.713999999999999</v>
          </cell>
        </row>
        <row r="1806">
          <cell r="F1806">
            <v>115.0819</v>
          </cell>
        </row>
        <row r="1807">
          <cell r="F1807">
            <v>115.08189999999999</v>
          </cell>
        </row>
        <row r="1808">
          <cell r="F1808">
            <v>0</v>
          </cell>
        </row>
        <row r="1809">
          <cell r="F1809">
            <v>0</v>
          </cell>
        </row>
        <row r="1810">
          <cell r="F1810">
            <v>3.819</v>
          </cell>
        </row>
        <row r="1811">
          <cell r="F1811">
            <v>3.819</v>
          </cell>
        </row>
        <row r="1812">
          <cell r="F1812">
            <v>0</v>
          </cell>
        </row>
        <row r="1813">
          <cell r="F1813">
            <v>0</v>
          </cell>
        </row>
        <row r="1814">
          <cell r="F1814">
            <v>0</v>
          </cell>
        </row>
        <row r="1815">
          <cell r="F1815">
            <v>0</v>
          </cell>
        </row>
        <row r="1816">
          <cell r="F1816">
            <v>4</v>
          </cell>
        </row>
        <row r="1817">
          <cell r="F1817">
            <v>4</v>
          </cell>
        </row>
        <row r="1818">
          <cell r="F1818">
            <v>822</v>
          </cell>
        </row>
        <row r="1819">
          <cell r="F1819">
            <v>822</v>
          </cell>
        </row>
        <row r="1820">
          <cell r="F1820">
            <v>2918</v>
          </cell>
        </row>
        <row r="1821">
          <cell r="F1821">
            <v>2918</v>
          </cell>
        </row>
        <row r="1822">
          <cell r="F1822">
            <v>4</v>
          </cell>
        </row>
        <row r="1823">
          <cell r="F1823">
            <v>4</v>
          </cell>
        </row>
        <row r="1824">
          <cell r="F1824">
            <v>14</v>
          </cell>
        </row>
        <row r="1825">
          <cell r="F1825">
            <v>14</v>
          </cell>
        </row>
        <row r="1826">
          <cell r="F1826">
            <v>403</v>
          </cell>
        </row>
        <row r="1827">
          <cell r="F1827">
            <v>403</v>
          </cell>
        </row>
        <row r="1828">
          <cell r="F1828">
            <v>0</v>
          </cell>
        </row>
        <row r="1829">
          <cell r="F1829">
            <v>0</v>
          </cell>
        </row>
        <row r="1830">
          <cell r="F1830">
            <v>7</v>
          </cell>
        </row>
        <row r="1831">
          <cell r="F1831">
            <v>7</v>
          </cell>
        </row>
        <row r="1832">
          <cell r="F1832">
            <v>301</v>
          </cell>
        </row>
        <row r="1833">
          <cell r="F1833">
            <v>301</v>
          </cell>
        </row>
        <row r="1834">
          <cell r="F1834">
            <v>751</v>
          </cell>
        </row>
        <row r="1835">
          <cell r="F1835">
            <v>751</v>
          </cell>
        </row>
        <row r="1836">
          <cell r="F1836">
            <v>1182</v>
          </cell>
        </row>
        <row r="1837">
          <cell r="F1837">
            <v>1182</v>
          </cell>
        </row>
        <row r="1838">
          <cell r="F1838">
            <v>52.4</v>
          </cell>
        </row>
        <row r="1839">
          <cell r="F1839">
            <v>52.4</v>
          </cell>
        </row>
        <row r="1840">
          <cell r="F1840">
            <v>403</v>
          </cell>
        </row>
        <row r="1841">
          <cell r="F1841">
            <v>403</v>
          </cell>
        </row>
        <row r="1842">
          <cell r="F1842">
            <v>0</v>
          </cell>
        </row>
        <row r="1843">
          <cell r="F1843">
            <v>0</v>
          </cell>
        </row>
        <row r="1844">
          <cell r="F1844">
            <v>0.25600000000000001</v>
          </cell>
        </row>
        <row r="1845">
          <cell r="F1845">
            <v>0.25600000000000001</v>
          </cell>
        </row>
        <row r="1846">
          <cell r="F1846">
            <v>0.40400000000000003</v>
          </cell>
        </row>
        <row r="1847">
          <cell r="F1847">
            <v>0.40400000000000003</v>
          </cell>
        </row>
        <row r="1848">
          <cell r="F1848">
            <v>0.61099999999999999</v>
          </cell>
        </row>
        <row r="1849">
          <cell r="F1849">
            <v>0.61099999999999999</v>
          </cell>
        </row>
        <row r="1850">
          <cell r="F1850">
            <v>0.61099999999999999</v>
          </cell>
        </row>
        <row r="1851">
          <cell r="F1851">
            <v>0.61099999999999999</v>
          </cell>
        </row>
        <row r="1852">
          <cell r="F1852">
            <v>164</v>
          </cell>
        </row>
        <row r="1853">
          <cell r="F1853">
            <v>164</v>
          </cell>
        </row>
        <row r="1854">
          <cell r="F1854">
            <v>156</v>
          </cell>
        </row>
        <row r="1855">
          <cell r="F1855">
            <v>156</v>
          </cell>
        </row>
        <row r="1856">
          <cell r="F1856">
            <v>26</v>
          </cell>
        </row>
        <row r="1857">
          <cell r="F1857">
            <v>26</v>
          </cell>
        </row>
        <row r="1858">
          <cell r="F1858">
            <v>0</v>
          </cell>
        </row>
        <row r="1859">
          <cell r="F1859">
            <v>0</v>
          </cell>
        </row>
        <row r="1860">
          <cell r="F1860">
            <v>7032</v>
          </cell>
        </row>
        <row r="1861">
          <cell r="F1861">
            <v>7032</v>
          </cell>
        </row>
        <row r="1862">
          <cell r="F1862">
            <v>41</v>
          </cell>
        </row>
        <row r="1863">
          <cell r="F1863">
            <v>41</v>
          </cell>
        </row>
        <row r="1864">
          <cell r="F1864">
            <v>5</v>
          </cell>
        </row>
        <row r="1865">
          <cell r="F1865">
            <v>5</v>
          </cell>
        </row>
        <row r="1866">
          <cell r="F1866">
            <v>6.827</v>
          </cell>
        </row>
        <row r="1867">
          <cell r="F1867">
            <v>6.827</v>
          </cell>
        </row>
        <row r="1868">
          <cell r="F1868">
            <v>6.827</v>
          </cell>
        </row>
        <row r="1869">
          <cell r="F1869">
            <v>6.827</v>
          </cell>
        </row>
        <row r="1870">
          <cell r="F1870">
            <v>0</v>
          </cell>
        </row>
        <row r="1871">
          <cell r="F1871">
            <v>0</v>
          </cell>
        </row>
        <row r="1872">
          <cell r="F1872">
            <v>411</v>
          </cell>
        </row>
        <row r="1873">
          <cell r="F1873">
            <v>411</v>
          </cell>
        </row>
        <row r="1874">
          <cell r="F1874">
            <v>411</v>
          </cell>
        </row>
        <row r="1875">
          <cell r="F1875">
            <v>411</v>
          </cell>
        </row>
        <row r="1876">
          <cell r="F1876">
            <v>954</v>
          </cell>
        </row>
        <row r="1877">
          <cell r="F1877">
            <v>954</v>
          </cell>
        </row>
        <row r="1878">
          <cell r="F1878">
            <v>795</v>
          </cell>
        </row>
        <row r="1879">
          <cell r="F1879">
            <v>795</v>
          </cell>
        </row>
        <row r="1880">
          <cell r="F1880">
            <v>0</v>
          </cell>
        </row>
        <row r="1881">
          <cell r="F1881">
            <v>0</v>
          </cell>
        </row>
        <row r="1882">
          <cell r="F1882">
            <v>23</v>
          </cell>
        </row>
        <row r="1883">
          <cell r="F1883">
            <v>23</v>
          </cell>
        </row>
        <row r="1884">
          <cell r="F1884">
            <v>472</v>
          </cell>
        </row>
        <row r="1885">
          <cell r="F1885">
            <v>472</v>
          </cell>
        </row>
        <row r="1886">
          <cell r="F1886">
            <v>206</v>
          </cell>
        </row>
        <row r="1887">
          <cell r="F1887">
            <v>206</v>
          </cell>
        </row>
        <row r="1888">
          <cell r="F1888">
            <v>180</v>
          </cell>
        </row>
        <row r="1889">
          <cell r="F1889">
            <v>180</v>
          </cell>
        </row>
        <row r="1890">
          <cell r="F1890">
            <v>29</v>
          </cell>
        </row>
        <row r="1891">
          <cell r="F1891">
            <v>29</v>
          </cell>
        </row>
        <row r="1892">
          <cell r="F1892">
            <v>19</v>
          </cell>
        </row>
        <row r="1893">
          <cell r="F1893">
            <v>19</v>
          </cell>
        </row>
        <row r="1894">
          <cell r="F1894">
            <v>0</v>
          </cell>
        </row>
        <row r="1895">
          <cell r="F1895">
            <v>0</v>
          </cell>
        </row>
        <row r="1896">
          <cell r="F1896">
            <v>630</v>
          </cell>
        </row>
        <row r="1897">
          <cell r="F1897">
            <v>630</v>
          </cell>
        </row>
        <row r="1898">
          <cell r="F1898">
            <v>590</v>
          </cell>
        </row>
        <row r="1899">
          <cell r="F1899">
            <v>590</v>
          </cell>
        </row>
        <row r="1900">
          <cell r="F1900">
            <v>25.4</v>
          </cell>
        </row>
        <row r="1901">
          <cell r="F1901">
            <v>25.4</v>
          </cell>
        </row>
        <row r="1902">
          <cell r="F1902">
            <v>9</v>
          </cell>
        </row>
        <row r="1903">
          <cell r="F1903">
            <v>9</v>
          </cell>
        </row>
        <row r="1904">
          <cell r="F1904">
            <v>448</v>
          </cell>
        </row>
        <row r="1905">
          <cell r="F1905">
            <v>448</v>
          </cell>
        </row>
        <row r="1906">
          <cell r="F1906">
            <v>390</v>
          </cell>
        </row>
        <row r="1907">
          <cell r="F1907">
            <v>390</v>
          </cell>
        </row>
        <row r="1908">
          <cell r="F1908">
            <v>0</v>
          </cell>
        </row>
        <row r="1909">
          <cell r="F1909">
            <v>0</v>
          </cell>
        </row>
        <row r="1910">
          <cell r="F1910">
            <v>1</v>
          </cell>
        </row>
        <row r="1911">
          <cell r="F1911">
            <v>1</v>
          </cell>
        </row>
        <row r="1912">
          <cell r="F1912">
            <v>2</v>
          </cell>
        </row>
        <row r="1913">
          <cell r="F1913">
            <v>2</v>
          </cell>
        </row>
        <row r="1914">
          <cell r="F1914">
            <v>1</v>
          </cell>
        </row>
        <row r="1915">
          <cell r="F1915">
            <v>1</v>
          </cell>
        </row>
        <row r="1916">
          <cell r="F1916">
            <v>5</v>
          </cell>
        </row>
        <row r="1917">
          <cell r="F1917">
            <v>5</v>
          </cell>
        </row>
        <row r="1918">
          <cell r="F1918">
            <v>2</v>
          </cell>
        </row>
        <row r="1919">
          <cell r="F1919">
            <v>2</v>
          </cell>
        </row>
        <row r="1920">
          <cell r="F1920">
            <v>3</v>
          </cell>
        </row>
        <row r="1921">
          <cell r="F1921">
            <v>3</v>
          </cell>
        </row>
        <row r="1922">
          <cell r="F1922">
            <v>5</v>
          </cell>
        </row>
        <row r="1923">
          <cell r="F1923">
            <v>5</v>
          </cell>
        </row>
        <row r="1924">
          <cell r="F1924">
            <v>5</v>
          </cell>
        </row>
        <row r="1925">
          <cell r="F1925">
            <v>5</v>
          </cell>
        </row>
        <row r="1926">
          <cell r="F1926">
            <v>5</v>
          </cell>
        </row>
        <row r="1927">
          <cell r="F1927">
            <v>5</v>
          </cell>
        </row>
        <row r="1928">
          <cell r="F1928">
            <v>0</v>
          </cell>
        </row>
        <row r="1929">
          <cell r="F1929">
            <v>0</v>
          </cell>
        </row>
        <row r="1930">
          <cell r="F1930">
            <v>123</v>
          </cell>
        </row>
        <row r="1931">
          <cell r="F1931">
            <v>123</v>
          </cell>
        </row>
        <row r="1932">
          <cell r="C1932" t="str">
            <v>복층유리</v>
          </cell>
          <cell r="D1932" t="str">
            <v>로이복층유리, 칼라, 24mm</v>
          </cell>
          <cell r="E1932" t="str">
            <v>M2</v>
          </cell>
          <cell r="F1932">
            <v>8</v>
          </cell>
          <cell r="G1932">
            <v>84776</v>
          </cell>
          <cell r="I1932">
            <v>0</v>
          </cell>
          <cell r="K1932">
            <v>0</v>
          </cell>
        </row>
        <row r="1933">
          <cell r="C1933" t="str">
            <v>복층유리</v>
          </cell>
          <cell r="D1933" t="str">
            <v>로이복층유리, 칼라, 24mm</v>
          </cell>
          <cell r="E1933" t="str">
            <v>M2</v>
          </cell>
          <cell r="F1933">
            <v>8</v>
          </cell>
          <cell r="G1933">
            <v>84776</v>
          </cell>
          <cell r="I1933">
            <v>0</v>
          </cell>
          <cell r="K1933">
            <v>0</v>
          </cell>
        </row>
        <row r="1934">
          <cell r="F1934">
            <v>131</v>
          </cell>
        </row>
        <row r="1935">
          <cell r="F1935">
            <v>131</v>
          </cell>
        </row>
        <row r="1936">
          <cell r="F1936">
            <v>0</v>
          </cell>
        </row>
        <row r="1937">
          <cell r="F1937">
            <v>0</v>
          </cell>
        </row>
        <row r="1938">
          <cell r="F1938">
            <v>114</v>
          </cell>
        </row>
        <row r="1939">
          <cell r="F1939">
            <v>114</v>
          </cell>
        </row>
        <row r="1940">
          <cell r="F1940">
            <v>102.9</v>
          </cell>
        </row>
        <row r="1941">
          <cell r="F1941">
            <v>102.9</v>
          </cell>
        </row>
        <row r="1942">
          <cell r="F1942">
            <v>46.6</v>
          </cell>
        </row>
        <row r="1943">
          <cell r="F1943">
            <v>46.6</v>
          </cell>
        </row>
        <row r="1944">
          <cell r="F1944">
            <v>0</v>
          </cell>
        </row>
        <row r="1945">
          <cell r="F1945">
            <v>0</v>
          </cell>
        </row>
        <row r="1946">
          <cell r="F1946">
            <v>0</v>
          </cell>
        </row>
        <row r="1947">
          <cell r="F1947">
            <v>0</v>
          </cell>
        </row>
        <row r="1948">
          <cell r="C1948" t="str">
            <v>준불연단열재 설치(슬래브 위 깔기 - 바닥)</v>
          </cell>
          <cell r="D1948" t="str">
            <v>PF보드 100mm</v>
          </cell>
          <cell r="E1948" t="str">
            <v>M2</v>
          </cell>
          <cell r="F1948">
            <v>411</v>
          </cell>
          <cell r="G1948">
            <v>30606</v>
          </cell>
          <cell r="I1948">
            <v>2890</v>
          </cell>
          <cell r="K1948">
            <v>0</v>
          </cell>
        </row>
        <row r="1949">
          <cell r="C1949" t="str">
            <v>준불연단열재 설치(슬래브 위 깔기 - 바닥)</v>
          </cell>
          <cell r="D1949" t="str">
            <v>PF보드 100mm</v>
          </cell>
          <cell r="E1949" t="str">
            <v>M2</v>
          </cell>
          <cell r="F1949">
            <v>411</v>
          </cell>
          <cell r="G1949">
            <v>30606</v>
          </cell>
          <cell r="I1949">
            <v>2890</v>
          </cell>
          <cell r="K1949">
            <v>0</v>
          </cell>
        </row>
        <row r="1950">
          <cell r="C1950" t="str">
            <v>PF보드 심재 준불연 단열재</v>
          </cell>
          <cell r="D1950" t="str">
            <v>50mm</v>
          </cell>
          <cell r="E1950" t="str">
            <v>M2</v>
          </cell>
          <cell r="F1950">
            <v>471</v>
          </cell>
          <cell r="G1950">
            <v>16332</v>
          </cell>
          <cell r="I1950">
            <v>13529</v>
          </cell>
          <cell r="K1950">
            <v>0</v>
          </cell>
        </row>
        <row r="1951">
          <cell r="C1951" t="str">
            <v>PF보드 심재 준불연 단열재</v>
          </cell>
          <cell r="D1951" t="str">
            <v>50mm</v>
          </cell>
          <cell r="E1951" t="str">
            <v>M2</v>
          </cell>
          <cell r="F1951">
            <v>471</v>
          </cell>
          <cell r="G1951">
            <v>16332</v>
          </cell>
          <cell r="I1951">
            <v>13529</v>
          </cell>
          <cell r="K1951">
            <v>0</v>
          </cell>
        </row>
        <row r="1952">
          <cell r="C1952" t="str">
            <v>PF보드 심재 준불연 단열재</v>
          </cell>
          <cell r="D1952" t="str">
            <v>60mm</v>
          </cell>
          <cell r="E1952" t="str">
            <v>M2</v>
          </cell>
          <cell r="F1952">
            <v>59</v>
          </cell>
          <cell r="G1952">
            <v>19444</v>
          </cell>
          <cell r="I1952">
            <v>15140</v>
          </cell>
          <cell r="K1952">
            <v>0</v>
          </cell>
        </row>
        <row r="1953">
          <cell r="C1953" t="str">
            <v>PF보드 심재 준불연 단열재</v>
          </cell>
          <cell r="D1953" t="str">
            <v>60mm</v>
          </cell>
          <cell r="E1953" t="str">
            <v>M2</v>
          </cell>
          <cell r="F1953">
            <v>59</v>
          </cell>
          <cell r="G1953">
            <v>19444</v>
          </cell>
          <cell r="I1953">
            <v>15140</v>
          </cell>
          <cell r="K1953">
            <v>0</v>
          </cell>
        </row>
        <row r="1954">
          <cell r="C1954" t="str">
            <v>PF보드 심재 준불연 단열재</v>
          </cell>
          <cell r="D1954" t="str">
            <v>90mm</v>
          </cell>
          <cell r="E1954" t="str">
            <v>M2</v>
          </cell>
          <cell r="F1954">
            <v>35</v>
          </cell>
          <cell r="G1954">
            <v>28780</v>
          </cell>
          <cell r="I1954">
            <v>15140</v>
          </cell>
          <cell r="K1954">
            <v>0</v>
          </cell>
        </row>
        <row r="1955">
          <cell r="C1955" t="str">
            <v>PF보드 심재 준불연 단열재</v>
          </cell>
          <cell r="D1955" t="str">
            <v>90mm</v>
          </cell>
          <cell r="E1955" t="str">
            <v>M2</v>
          </cell>
          <cell r="F1955">
            <v>35</v>
          </cell>
          <cell r="G1955">
            <v>28780</v>
          </cell>
          <cell r="I1955">
            <v>15140</v>
          </cell>
          <cell r="K1955">
            <v>0</v>
          </cell>
        </row>
        <row r="1956">
          <cell r="C1956" t="str">
            <v>준불연단열재 설치(슬래브 위 깔기 - 바닥)</v>
          </cell>
          <cell r="D1956" t="str">
            <v>우레탄 보드 110mm</v>
          </cell>
          <cell r="E1956" t="str">
            <v>M2</v>
          </cell>
          <cell r="F1956">
            <v>21</v>
          </cell>
          <cell r="G1956">
            <v>42488</v>
          </cell>
          <cell r="I1956">
            <v>3347</v>
          </cell>
          <cell r="K1956">
            <v>0</v>
          </cell>
        </row>
        <row r="1957">
          <cell r="C1957" t="str">
            <v>준불연단열재 설치(슬래브 위 깔기 - 바닥)</v>
          </cell>
          <cell r="D1957" t="str">
            <v>우레탄 보드 110mm</v>
          </cell>
          <cell r="E1957" t="str">
            <v>M2</v>
          </cell>
          <cell r="F1957">
            <v>21</v>
          </cell>
          <cell r="G1957">
            <v>42488</v>
          </cell>
          <cell r="I1957">
            <v>3347</v>
          </cell>
          <cell r="K1957">
            <v>0</v>
          </cell>
        </row>
        <row r="1958">
          <cell r="C1958" t="str">
            <v>석고보드(벽체틀설치)</v>
          </cell>
          <cell r="D1958" t="str">
            <v>목조 벽체틀, 틀간격 450~600m</v>
          </cell>
          <cell r="E1958" t="str">
            <v>M2</v>
          </cell>
          <cell r="F1958">
            <v>59</v>
          </cell>
          <cell r="G1958">
            <v>0</v>
          </cell>
          <cell r="I1958">
            <v>9123</v>
          </cell>
          <cell r="K1958">
            <v>182</v>
          </cell>
        </row>
        <row r="1959">
          <cell r="C1959" t="str">
            <v>석고보드(벽체틀설치)</v>
          </cell>
          <cell r="D1959" t="str">
            <v>목조 벽체틀, 틀간격 450~600m</v>
          </cell>
          <cell r="E1959" t="str">
            <v>M2</v>
          </cell>
          <cell r="F1959">
            <v>59</v>
          </cell>
          <cell r="G1959">
            <v>0</v>
          </cell>
          <cell r="I1959">
            <v>9123</v>
          </cell>
          <cell r="K1959">
            <v>182</v>
          </cell>
        </row>
        <row r="1960">
          <cell r="C1960" t="str">
            <v>석고판 설치</v>
          </cell>
          <cell r="D1960" t="str">
            <v>T9.5 석고보드 1P</v>
          </cell>
          <cell r="E1960" t="str">
            <v>M2</v>
          </cell>
          <cell r="F1960">
            <v>59</v>
          </cell>
          <cell r="G1960">
            <v>2872</v>
          </cell>
          <cell r="I1960">
            <v>14130</v>
          </cell>
          <cell r="K1960">
            <v>141</v>
          </cell>
        </row>
        <row r="1961">
          <cell r="C1961" t="str">
            <v>석고판 설치</v>
          </cell>
          <cell r="D1961" t="str">
            <v>T9.5 석고보드 1P</v>
          </cell>
          <cell r="E1961" t="str">
            <v>M2</v>
          </cell>
          <cell r="F1961">
            <v>59</v>
          </cell>
          <cell r="G1961">
            <v>2872</v>
          </cell>
          <cell r="I1961">
            <v>14130</v>
          </cell>
          <cell r="K1961">
            <v>141</v>
          </cell>
        </row>
        <row r="1962">
          <cell r="F1962">
            <v>0</v>
          </cell>
        </row>
        <row r="1963">
          <cell r="F1963">
            <v>0</v>
          </cell>
        </row>
        <row r="1964">
          <cell r="C1964" t="str">
            <v>샌드위치(단열)패널 설치 - 지붕</v>
          </cell>
          <cell r="D1964" t="str">
            <v>준불연패널, 지붕재, 155mm</v>
          </cell>
          <cell r="E1964" t="str">
            <v>M2</v>
          </cell>
          <cell r="F1964">
            <v>23.1</v>
          </cell>
          <cell r="G1964">
            <v>53751</v>
          </cell>
          <cell r="I1964">
            <v>0</v>
          </cell>
          <cell r="K1964">
            <v>0</v>
          </cell>
        </row>
        <row r="1965">
          <cell r="C1965" t="str">
            <v>샌드위치(단열)패널 설치 - 지붕</v>
          </cell>
          <cell r="D1965" t="str">
            <v>준불연패널, 지붕재, 155mm</v>
          </cell>
          <cell r="E1965" t="str">
            <v>M2</v>
          </cell>
          <cell r="F1965">
            <v>23.1</v>
          </cell>
          <cell r="G1965">
            <v>53751</v>
          </cell>
          <cell r="I1965">
            <v>0</v>
          </cell>
          <cell r="K1965">
            <v>0</v>
          </cell>
        </row>
        <row r="1966">
          <cell r="F1966">
            <v>23.1</v>
          </cell>
        </row>
        <row r="1967">
          <cell r="F1967">
            <v>23.1</v>
          </cell>
        </row>
        <row r="1968">
          <cell r="F1968">
            <v>0</v>
          </cell>
        </row>
        <row r="1969">
          <cell r="F1969">
            <v>0</v>
          </cell>
        </row>
        <row r="1970">
          <cell r="F1970">
            <v>34</v>
          </cell>
        </row>
        <row r="1971">
          <cell r="F1971">
            <v>34</v>
          </cell>
        </row>
        <row r="1972">
          <cell r="F1972">
            <v>4</v>
          </cell>
        </row>
        <row r="1973">
          <cell r="F1973">
            <v>4</v>
          </cell>
        </row>
        <row r="1974">
          <cell r="F1974">
            <v>4</v>
          </cell>
        </row>
        <row r="1975">
          <cell r="F1975">
            <v>4</v>
          </cell>
        </row>
        <row r="1976">
          <cell r="F1976">
            <v>4</v>
          </cell>
        </row>
        <row r="1977">
          <cell r="F1977">
            <v>4</v>
          </cell>
        </row>
        <row r="1978">
          <cell r="F1978">
            <v>0</v>
          </cell>
        </row>
        <row r="1979">
          <cell r="F1979">
            <v>0</v>
          </cell>
        </row>
        <row r="1980">
          <cell r="F1980">
            <v>20.2</v>
          </cell>
        </row>
        <row r="1981">
          <cell r="F1981">
            <v>20.2</v>
          </cell>
        </row>
        <row r="1982">
          <cell r="F1982">
            <v>20.2</v>
          </cell>
        </row>
        <row r="1983">
          <cell r="F1983">
            <v>20.2</v>
          </cell>
        </row>
        <row r="1984">
          <cell r="F1984">
            <v>10.3</v>
          </cell>
        </row>
        <row r="1985">
          <cell r="F1985">
            <v>10.3</v>
          </cell>
        </row>
        <row r="1986">
          <cell r="F1986">
            <v>628</v>
          </cell>
        </row>
        <row r="1987">
          <cell r="F1987">
            <v>628</v>
          </cell>
        </row>
        <row r="1988">
          <cell r="F1988">
            <v>25.4</v>
          </cell>
        </row>
        <row r="1989">
          <cell r="F1989">
            <v>25.4</v>
          </cell>
        </row>
        <row r="1990">
          <cell r="F1990">
            <v>590</v>
          </cell>
        </row>
        <row r="1991">
          <cell r="F1991">
            <v>590</v>
          </cell>
        </row>
        <row r="1992">
          <cell r="F1992">
            <v>432</v>
          </cell>
        </row>
        <row r="1993">
          <cell r="F1993">
            <v>432</v>
          </cell>
        </row>
        <row r="1994">
          <cell r="C1994" t="str">
            <v>석고보드면 바탕만들기</v>
          </cell>
          <cell r="D1994" t="str">
            <v>줄퍼티</v>
          </cell>
          <cell r="E1994" t="str">
            <v>M2</v>
          </cell>
          <cell r="F1994">
            <v>59</v>
          </cell>
          <cell r="G1994">
            <v>9965</v>
          </cell>
          <cell r="I1994">
            <v>399</v>
          </cell>
          <cell r="K1994">
            <v>0</v>
          </cell>
        </row>
        <row r="1995">
          <cell r="C1995" t="str">
            <v>석고보드면 바탕만들기</v>
          </cell>
          <cell r="D1995" t="str">
            <v>줄퍼티</v>
          </cell>
          <cell r="E1995" t="str">
            <v>M2</v>
          </cell>
          <cell r="F1995">
            <v>59</v>
          </cell>
          <cell r="G1995">
            <v>9965</v>
          </cell>
          <cell r="I1995">
            <v>399</v>
          </cell>
          <cell r="K1995">
            <v>0</v>
          </cell>
        </row>
        <row r="1996">
          <cell r="F1996">
            <v>403</v>
          </cell>
        </row>
        <row r="1997">
          <cell r="F1997">
            <v>403</v>
          </cell>
        </row>
        <row r="1998">
          <cell r="F1998">
            <v>0</v>
          </cell>
        </row>
        <row r="1999">
          <cell r="F1999">
            <v>0</v>
          </cell>
        </row>
        <row r="2000">
          <cell r="F2000">
            <v>19.100000000000001</v>
          </cell>
        </row>
        <row r="2001">
          <cell r="F2001">
            <v>19.100000000000001</v>
          </cell>
        </row>
        <row r="2002">
          <cell r="F2002">
            <v>224</v>
          </cell>
        </row>
        <row r="2003">
          <cell r="F2003">
            <v>224</v>
          </cell>
        </row>
        <row r="2004">
          <cell r="F2004">
            <v>0</v>
          </cell>
        </row>
        <row r="2005">
          <cell r="F2005">
            <v>0</v>
          </cell>
        </row>
        <row r="2006">
          <cell r="F2006">
            <v>53.972000000000001</v>
          </cell>
        </row>
        <row r="2007">
          <cell r="F2007">
            <v>53.972000000000001</v>
          </cell>
        </row>
        <row r="2008">
          <cell r="C2008" t="str">
            <v>PF보드 심재 준불연 단열재</v>
          </cell>
          <cell r="D2008" t="str">
            <v>L=290km</v>
          </cell>
          <cell r="E2008" t="str">
            <v>회</v>
          </cell>
          <cell r="F2008">
            <v>2</v>
          </cell>
          <cell r="G2008">
            <v>0</v>
          </cell>
          <cell r="I2008">
            <v>0</v>
          </cell>
          <cell r="K2008">
            <v>612950</v>
          </cell>
        </row>
        <row r="2009">
          <cell r="C2009" t="str">
            <v>PF보드 심재 준불연 단열재</v>
          </cell>
          <cell r="D2009" t="str">
            <v>L=290km</v>
          </cell>
          <cell r="E2009" t="str">
            <v>회</v>
          </cell>
          <cell r="F2009">
            <v>2</v>
          </cell>
          <cell r="G2009">
            <v>0</v>
          </cell>
          <cell r="I2009">
            <v>0</v>
          </cell>
          <cell r="K2009">
            <v>612950</v>
          </cell>
        </row>
        <row r="2010">
          <cell r="F2010">
            <v>0</v>
          </cell>
        </row>
        <row r="2011">
          <cell r="F2011">
            <v>0</v>
          </cell>
        </row>
        <row r="2012">
          <cell r="F2012">
            <v>1.1679999999999999</v>
          </cell>
        </row>
        <row r="2013">
          <cell r="F2013">
            <v>1.1679999999999999</v>
          </cell>
        </row>
        <row r="2016">
          <cell r="F2016">
            <v>10</v>
          </cell>
        </row>
        <row r="2017">
          <cell r="F2017">
            <v>10</v>
          </cell>
        </row>
        <row r="2018">
          <cell r="F2018">
            <v>9</v>
          </cell>
        </row>
        <row r="2019">
          <cell r="F2019">
            <v>9</v>
          </cell>
        </row>
        <row r="2020">
          <cell r="F2020">
            <v>6</v>
          </cell>
        </row>
        <row r="2021">
          <cell r="F2021">
            <v>6</v>
          </cell>
        </row>
        <row r="2022">
          <cell r="F2022">
            <v>393</v>
          </cell>
        </row>
        <row r="2023">
          <cell r="F2023">
            <v>393</v>
          </cell>
        </row>
        <row r="2024">
          <cell r="F2024">
            <v>10</v>
          </cell>
        </row>
        <row r="2025">
          <cell r="F2025">
            <v>10</v>
          </cell>
        </row>
        <row r="2026">
          <cell r="F2026">
            <v>5</v>
          </cell>
        </row>
        <row r="2027">
          <cell r="F2027">
            <v>5</v>
          </cell>
        </row>
        <row r="2028">
          <cell r="F2028">
            <v>79</v>
          </cell>
        </row>
        <row r="2029">
          <cell r="F2029">
            <v>79</v>
          </cell>
        </row>
        <row r="2030">
          <cell r="F2030">
            <v>0</v>
          </cell>
        </row>
        <row r="2031">
          <cell r="F2031">
            <v>0</v>
          </cell>
        </row>
        <row r="2032">
          <cell r="F2032">
            <v>0</v>
          </cell>
        </row>
        <row r="2033">
          <cell r="F2033">
            <v>0</v>
          </cell>
        </row>
        <row r="2034">
          <cell r="F2034">
            <v>0</v>
          </cell>
        </row>
        <row r="2035">
          <cell r="F2035">
            <v>0</v>
          </cell>
        </row>
        <row r="2036">
          <cell r="F2036">
            <v>0</v>
          </cell>
        </row>
        <row r="2037">
          <cell r="F2037">
            <v>0</v>
          </cell>
        </row>
        <row r="2038">
          <cell r="F2038">
            <v>1</v>
          </cell>
        </row>
        <row r="2039">
          <cell r="F2039">
            <v>1</v>
          </cell>
        </row>
        <row r="2040">
          <cell r="F2040">
            <v>8</v>
          </cell>
        </row>
        <row r="2041">
          <cell r="F2041">
            <v>8</v>
          </cell>
        </row>
        <row r="2042">
          <cell r="F2042">
            <v>2</v>
          </cell>
        </row>
        <row r="2043">
          <cell r="F2043">
            <v>2</v>
          </cell>
        </row>
        <row r="2044">
          <cell r="F2044">
            <v>2</v>
          </cell>
        </row>
        <row r="2045">
          <cell r="F2045">
            <v>2</v>
          </cell>
        </row>
        <row r="2046">
          <cell r="F2046">
            <v>2</v>
          </cell>
        </row>
        <row r="2047">
          <cell r="F2047">
            <v>2</v>
          </cell>
        </row>
        <row r="2048">
          <cell r="F2048">
            <v>2</v>
          </cell>
        </row>
        <row r="2049">
          <cell r="F2049">
            <v>2</v>
          </cell>
        </row>
        <row r="2050">
          <cell r="F2050">
            <v>1</v>
          </cell>
        </row>
        <row r="2051">
          <cell r="F2051">
            <v>1</v>
          </cell>
        </row>
        <row r="2052">
          <cell r="F2052">
            <v>8</v>
          </cell>
        </row>
        <row r="2053">
          <cell r="F2053">
            <v>8</v>
          </cell>
        </row>
        <row r="2054">
          <cell r="F2054">
            <v>10</v>
          </cell>
        </row>
        <row r="2055">
          <cell r="F2055">
            <v>10</v>
          </cell>
        </row>
        <row r="2056">
          <cell r="F2056">
            <v>2</v>
          </cell>
        </row>
        <row r="2057">
          <cell r="F2057">
            <v>2</v>
          </cell>
        </row>
        <row r="2058">
          <cell r="F2058">
            <v>2</v>
          </cell>
        </row>
        <row r="2059">
          <cell r="F2059">
            <v>2</v>
          </cell>
        </row>
        <row r="2060">
          <cell r="F2060">
            <v>2</v>
          </cell>
        </row>
        <row r="2061">
          <cell r="F2061">
            <v>2</v>
          </cell>
        </row>
        <row r="2062">
          <cell r="F2062">
            <v>1</v>
          </cell>
        </row>
        <row r="2063">
          <cell r="F2063">
            <v>1</v>
          </cell>
        </row>
        <row r="2064">
          <cell r="F2064">
            <v>7</v>
          </cell>
        </row>
        <row r="2065">
          <cell r="F2065">
            <v>7</v>
          </cell>
        </row>
        <row r="2066">
          <cell r="F2066">
            <v>45</v>
          </cell>
        </row>
        <row r="2067">
          <cell r="F2067">
            <v>45</v>
          </cell>
        </row>
        <row r="2068">
          <cell r="F2068">
            <v>1</v>
          </cell>
        </row>
        <row r="2069">
          <cell r="F2069">
            <v>1</v>
          </cell>
        </row>
        <row r="2070">
          <cell r="F2070">
            <v>0</v>
          </cell>
        </row>
        <row r="2071">
          <cell r="F2071">
            <v>0</v>
          </cell>
        </row>
        <row r="2072">
          <cell r="F2072">
            <v>18</v>
          </cell>
        </row>
        <row r="2073">
          <cell r="F2073">
            <v>18</v>
          </cell>
        </row>
        <row r="2074">
          <cell r="F2074">
            <v>16</v>
          </cell>
        </row>
        <row r="2075">
          <cell r="F2075">
            <v>16</v>
          </cell>
        </row>
        <row r="2076">
          <cell r="F2076">
            <v>3</v>
          </cell>
        </row>
        <row r="2077">
          <cell r="F2077">
            <v>3</v>
          </cell>
        </row>
        <row r="2078">
          <cell r="F2078">
            <v>1</v>
          </cell>
        </row>
        <row r="2079">
          <cell r="F2079">
            <v>1</v>
          </cell>
        </row>
        <row r="2080">
          <cell r="F2080">
            <v>1</v>
          </cell>
        </row>
        <row r="2081">
          <cell r="F2081">
            <v>1</v>
          </cell>
        </row>
        <row r="2082">
          <cell r="F2082">
            <v>1</v>
          </cell>
        </row>
        <row r="2083">
          <cell r="F2083">
            <v>1</v>
          </cell>
        </row>
        <row r="2084">
          <cell r="F2084">
            <v>1</v>
          </cell>
        </row>
        <row r="2085">
          <cell r="F2085">
            <v>1</v>
          </cell>
        </row>
        <row r="2086">
          <cell r="F2086">
            <v>1</v>
          </cell>
        </row>
        <row r="2087">
          <cell r="F2087">
            <v>1</v>
          </cell>
        </row>
        <row r="2088">
          <cell r="F2088">
            <v>1</v>
          </cell>
        </row>
        <row r="2089">
          <cell r="F2089">
            <v>1</v>
          </cell>
        </row>
        <row r="2090">
          <cell r="F2090">
            <v>10</v>
          </cell>
        </row>
        <row r="2091">
          <cell r="F2091">
            <v>10</v>
          </cell>
        </row>
        <row r="2092">
          <cell r="F2092">
            <v>1</v>
          </cell>
        </row>
        <row r="2093">
          <cell r="F2093">
            <v>1</v>
          </cell>
        </row>
        <row r="2094">
          <cell r="F2094">
            <v>1</v>
          </cell>
        </row>
        <row r="2095">
          <cell r="F2095">
            <v>1</v>
          </cell>
        </row>
        <row r="2096">
          <cell r="F2096">
            <v>1</v>
          </cell>
        </row>
        <row r="2097">
          <cell r="F2097">
            <v>1</v>
          </cell>
        </row>
        <row r="2098">
          <cell r="F2098">
            <v>1</v>
          </cell>
        </row>
        <row r="2099">
          <cell r="F2099">
            <v>1</v>
          </cell>
        </row>
        <row r="2100">
          <cell r="F2100">
            <v>1</v>
          </cell>
        </row>
        <row r="2101">
          <cell r="F2101">
            <v>1</v>
          </cell>
        </row>
        <row r="2102">
          <cell r="F2102">
            <v>0</v>
          </cell>
        </row>
        <row r="2103">
          <cell r="F2103">
            <v>0</v>
          </cell>
        </row>
        <row r="2104">
          <cell r="F2104">
            <v>9</v>
          </cell>
        </row>
        <row r="2105">
          <cell r="F2105">
            <v>9</v>
          </cell>
        </row>
        <row r="2106">
          <cell r="F2106">
            <v>4</v>
          </cell>
        </row>
        <row r="2107">
          <cell r="F2107">
            <v>4</v>
          </cell>
        </row>
        <row r="2108">
          <cell r="F2108">
            <v>2</v>
          </cell>
        </row>
        <row r="2109">
          <cell r="F2109">
            <v>2</v>
          </cell>
        </row>
        <row r="2110">
          <cell r="F2110">
            <v>1</v>
          </cell>
        </row>
        <row r="2111">
          <cell r="F2111">
            <v>1</v>
          </cell>
        </row>
        <row r="2112">
          <cell r="F2112">
            <v>1</v>
          </cell>
        </row>
        <row r="2113">
          <cell r="F2113">
            <v>1</v>
          </cell>
        </row>
        <row r="2114">
          <cell r="F2114">
            <v>1</v>
          </cell>
        </row>
        <row r="2115">
          <cell r="F2115">
            <v>1</v>
          </cell>
        </row>
        <row r="2116">
          <cell r="F2116">
            <v>1</v>
          </cell>
        </row>
        <row r="2117">
          <cell r="F2117">
            <v>1</v>
          </cell>
        </row>
        <row r="2118">
          <cell r="F2118">
            <v>1</v>
          </cell>
        </row>
        <row r="2119">
          <cell r="F2119">
            <v>1</v>
          </cell>
        </row>
        <row r="2120">
          <cell r="F2120">
            <v>1</v>
          </cell>
        </row>
        <row r="2121">
          <cell r="F2121">
            <v>1</v>
          </cell>
        </row>
        <row r="2122">
          <cell r="F2122">
            <v>1</v>
          </cell>
        </row>
        <row r="2123">
          <cell r="F2123">
            <v>1</v>
          </cell>
        </row>
        <row r="2124">
          <cell r="F2124">
            <v>1</v>
          </cell>
        </row>
        <row r="2125">
          <cell r="F2125">
            <v>1</v>
          </cell>
        </row>
        <row r="2126">
          <cell r="F2126">
            <v>0</v>
          </cell>
        </row>
        <row r="2127">
          <cell r="F2127">
            <v>0</v>
          </cell>
        </row>
        <row r="2128">
          <cell r="F2128">
            <v>1706</v>
          </cell>
        </row>
        <row r="2129">
          <cell r="F2129">
            <v>1706</v>
          </cell>
        </row>
        <row r="2130">
          <cell r="F2130">
            <v>28</v>
          </cell>
        </row>
        <row r="2131">
          <cell r="F2131">
            <v>28</v>
          </cell>
        </row>
        <row r="2132">
          <cell r="F2132">
            <v>2</v>
          </cell>
        </row>
        <row r="2133">
          <cell r="F2133">
            <v>2</v>
          </cell>
        </row>
        <row r="2134">
          <cell r="F2134">
            <v>2</v>
          </cell>
        </row>
        <row r="2135">
          <cell r="F2135">
            <v>2</v>
          </cell>
        </row>
        <row r="2136">
          <cell r="F2136">
            <v>22</v>
          </cell>
        </row>
        <row r="2137">
          <cell r="F2137">
            <v>22</v>
          </cell>
        </row>
        <row r="2138">
          <cell r="F2138">
            <v>4</v>
          </cell>
        </row>
        <row r="2139">
          <cell r="F2139">
            <v>4</v>
          </cell>
        </row>
        <row r="2140">
          <cell r="F2140">
            <v>2</v>
          </cell>
        </row>
        <row r="2141">
          <cell r="F2141">
            <v>2</v>
          </cell>
        </row>
        <row r="2142">
          <cell r="F2142">
            <v>12</v>
          </cell>
        </row>
        <row r="2143">
          <cell r="F2143">
            <v>12</v>
          </cell>
        </row>
        <row r="2144">
          <cell r="F2144">
            <v>12</v>
          </cell>
        </row>
        <row r="2145">
          <cell r="F2145">
            <v>12</v>
          </cell>
        </row>
        <row r="2146">
          <cell r="F2146">
            <v>6</v>
          </cell>
        </row>
        <row r="2147">
          <cell r="F2147">
            <v>6</v>
          </cell>
        </row>
        <row r="2148">
          <cell r="F2148">
            <v>32</v>
          </cell>
        </row>
        <row r="2149">
          <cell r="F2149">
            <v>32</v>
          </cell>
        </row>
        <row r="2150">
          <cell r="F2150">
            <v>12</v>
          </cell>
        </row>
        <row r="2151">
          <cell r="F2151">
            <v>12</v>
          </cell>
        </row>
        <row r="2152">
          <cell r="F2152">
            <v>16</v>
          </cell>
        </row>
        <row r="2153">
          <cell r="F2153">
            <v>16</v>
          </cell>
        </row>
        <row r="2154">
          <cell r="F2154">
            <v>2</v>
          </cell>
        </row>
        <row r="2155">
          <cell r="F2155">
            <v>2</v>
          </cell>
        </row>
        <row r="2156">
          <cell r="F2156">
            <v>60</v>
          </cell>
        </row>
        <row r="2157">
          <cell r="F2157">
            <v>60</v>
          </cell>
        </row>
        <row r="2158">
          <cell r="F2158">
            <v>1</v>
          </cell>
        </row>
        <row r="2159">
          <cell r="F2159">
            <v>1</v>
          </cell>
        </row>
        <row r="2160">
          <cell r="F2160">
            <v>0</v>
          </cell>
        </row>
        <row r="2161">
          <cell r="F2161">
            <v>0</v>
          </cell>
        </row>
        <row r="2162">
          <cell r="F2162">
            <v>2</v>
          </cell>
        </row>
        <row r="2163">
          <cell r="F2163">
            <v>2</v>
          </cell>
        </row>
        <row r="2164">
          <cell r="F2164">
            <v>2</v>
          </cell>
        </row>
        <row r="2165">
          <cell r="F2165">
            <v>2</v>
          </cell>
        </row>
        <row r="2166">
          <cell r="F2166">
            <v>2</v>
          </cell>
        </row>
        <row r="2167">
          <cell r="F2167">
            <v>2</v>
          </cell>
        </row>
        <row r="2168">
          <cell r="F2168">
            <v>80</v>
          </cell>
        </row>
        <row r="2169">
          <cell r="F2169">
            <v>80</v>
          </cell>
        </row>
        <row r="2170">
          <cell r="F2170">
            <v>0</v>
          </cell>
        </row>
        <row r="2171">
          <cell r="F2171">
            <v>0</v>
          </cell>
        </row>
        <row r="2172">
          <cell r="F2172">
            <v>0</v>
          </cell>
        </row>
        <row r="2173">
          <cell r="F2173">
            <v>0</v>
          </cell>
        </row>
        <row r="2174">
          <cell r="F2174">
            <v>2</v>
          </cell>
        </row>
        <row r="2175">
          <cell r="F2175">
            <v>2</v>
          </cell>
        </row>
        <row r="2176">
          <cell r="F2176">
            <v>2</v>
          </cell>
        </row>
        <row r="2177">
          <cell r="F2177">
            <v>2</v>
          </cell>
        </row>
        <row r="2178">
          <cell r="F2178">
            <v>2</v>
          </cell>
        </row>
        <row r="2179">
          <cell r="F2179">
            <v>2</v>
          </cell>
        </row>
        <row r="2180">
          <cell r="F2180">
            <v>1</v>
          </cell>
        </row>
        <row r="2181">
          <cell r="F2181">
            <v>1</v>
          </cell>
        </row>
        <row r="2182">
          <cell r="F2182">
            <v>0</v>
          </cell>
        </row>
        <row r="2183">
          <cell r="F2183">
            <v>0</v>
          </cell>
        </row>
        <row r="2184">
          <cell r="F2184">
            <v>1</v>
          </cell>
        </row>
        <row r="2185">
          <cell r="F2185">
            <v>1</v>
          </cell>
        </row>
        <row r="2186">
          <cell r="F2186">
            <v>2</v>
          </cell>
        </row>
        <row r="2187">
          <cell r="F2187">
            <v>2</v>
          </cell>
        </row>
        <row r="2188">
          <cell r="F2188">
            <v>2</v>
          </cell>
        </row>
        <row r="2189">
          <cell r="F2189">
            <v>2</v>
          </cell>
        </row>
        <row r="2190">
          <cell r="F2190">
            <v>2</v>
          </cell>
        </row>
        <row r="2191">
          <cell r="F2191">
            <v>2</v>
          </cell>
        </row>
        <row r="2192">
          <cell r="F2192">
            <v>0</v>
          </cell>
        </row>
        <row r="2193">
          <cell r="F2193">
            <v>0</v>
          </cell>
        </row>
        <row r="2194">
          <cell r="F2194">
            <v>0</v>
          </cell>
        </row>
        <row r="2195">
          <cell r="F2195">
            <v>0</v>
          </cell>
        </row>
        <row r="2196">
          <cell r="F2196">
            <v>1</v>
          </cell>
        </row>
        <row r="2197">
          <cell r="F2197">
            <v>1</v>
          </cell>
        </row>
        <row r="2198">
          <cell r="F2198">
            <v>1</v>
          </cell>
        </row>
        <row r="2199">
          <cell r="F2199">
            <v>1</v>
          </cell>
        </row>
        <row r="2200">
          <cell r="F2200">
            <v>5</v>
          </cell>
        </row>
        <row r="2201">
          <cell r="F2201">
            <v>5</v>
          </cell>
        </row>
        <row r="2202">
          <cell r="F2202">
            <v>1</v>
          </cell>
        </row>
        <row r="2203">
          <cell r="F2203">
            <v>1</v>
          </cell>
        </row>
        <row r="2204">
          <cell r="F2204">
            <v>1</v>
          </cell>
        </row>
        <row r="2205">
          <cell r="F2205">
            <v>1</v>
          </cell>
        </row>
        <row r="2206">
          <cell r="F2206">
            <v>5</v>
          </cell>
        </row>
        <row r="2207">
          <cell r="F2207">
            <v>5</v>
          </cell>
        </row>
        <row r="2208">
          <cell r="F2208">
            <v>1</v>
          </cell>
        </row>
        <row r="2209">
          <cell r="F2209">
            <v>1</v>
          </cell>
        </row>
        <row r="2210">
          <cell r="F2210">
            <v>1</v>
          </cell>
        </row>
        <row r="2211">
          <cell r="F2211">
            <v>1</v>
          </cell>
        </row>
        <row r="2212">
          <cell r="F2212">
            <v>11</v>
          </cell>
        </row>
        <row r="2213">
          <cell r="F2213">
            <v>11</v>
          </cell>
        </row>
        <row r="2214">
          <cell r="F2214">
            <v>1</v>
          </cell>
        </row>
        <row r="2215">
          <cell r="F2215">
            <v>1</v>
          </cell>
        </row>
        <row r="2216">
          <cell r="F2216">
            <v>0</v>
          </cell>
        </row>
        <row r="2217">
          <cell r="F2217">
            <v>0</v>
          </cell>
        </row>
        <row r="2218">
          <cell r="F2218">
            <v>17</v>
          </cell>
        </row>
        <row r="2219">
          <cell r="F2219">
            <v>17</v>
          </cell>
        </row>
        <row r="2220">
          <cell r="F2220">
            <v>16</v>
          </cell>
        </row>
        <row r="2221">
          <cell r="F2221">
            <v>16</v>
          </cell>
        </row>
        <row r="2222">
          <cell r="F2222">
            <v>3</v>
          </cell>
        </row>
        <row r="2223">
          <cell r="F2223">
            <v>3</v>
          </cell>
        </row>
        <row r="2224">
          <cell r="F2224">
            <v>1</v>
          </cell>
        </row>
        <row r="2225">
          <cell r="F2225">
            <v>1</v>
          </cell>
        </row>
        <row r="2226">
          <cell r="F2226">
            <v>1</v>
          </cell>
        </row>
        <row r="2227">
          <cell r="F2227">
            <v>1</v>
          </cell>
        </row>
        <row r="2228">
          <cell r="F2228">
            <v>1</v>
          </cell>
        </row>
        <row r="2229">
          <cell r="F2229">
            <v>1</v>
          </cell>
        </row>
        <row r="2230">
          <cell r="F2230">
            <v>1</v>
          </cell>
        </row>
        <row r="2231">
          <cell r="F2231">
            <v>1</v>
          </cell>
        </row>
        <row r="2232">
          <cell r="F2232">
            <v>1</v>
          </cell>
        </row>
        <row r="2233">
          <cell r="F2233">
            <v>1</v>
          </cell>
        </row>
        <row r="2234">
          <cell r="F2234">
            <v>1</v>
          </cell>
        </row>
        <row r="2235">
          <cell r="F2235">
            <v>1</v>
          </cell>
        </row>
        <row r="2236">
          <cell r="F2236">
            <v>10</v>
          </cell>
        </row>
        <row r="2237">
          <cell r="F2237">
            <v>10</v>
          </cell>
        </row>
        <row r="2238">
          <cell r="F2238">
            <v>1</v>
          </cell>
        </row>
        <row r="2239">
          <cell r="F2239">
            <v>1</v>
          </cell>
        </row>
        <row r="2240">
          <cell r="F2240">
            <v>1</v>
          </cell>
        </row>
        <row r="2241">
          <cell r="F2241">
            <v>1</v>
          </cell>
        </row>
        <row r="2242">
          <cell r="F2242">
            <v>1</v>
          </cell>
        </row>
        <row r="2243">
          <cell r="F2243">
            <v>1</v>
          </cell>
        </row>
        <row r="2244">
          <cell r="F2244">
            <v>1</v>
          </cell>
        </row>
        <row r="2245">
          <cell r="F2245">
            <v>1</v>
          </cell>
        </row>
        <row r="2246">
          <cell r="F2246">
            <v>1</v>
          </cell>
        </row>
        <row r="2247">
          <cell r="F2247">
            <v>1</v>
          </cell>
        </row>
        <row r="2248">
          <cell r="F2248">
            <v>0</v>
          </cell>
        </row>
        <row r="2249">
          <cell r="F2249">
            <v>0</v>
          </cell>
        </row>
        <row r="2250">
          <cell r="F2250">
            <v>6</v>
          </cell>
        </row>
        <row r="2251">
          <cell r="F2251">
            <v>6</v>
          </cell>
        </row>
        <row r="2252">
          <cell r="F2252">
            <v>4</v>
          </cell>
        </row>
        <row r="2253">
          <cell r="F2253">
            <v>4</v>
          </cell>
        </row>
        <row r="2254">
          <cell r="F2254">
            <v>2</v>
          </cell>
        </row>
        <row r="2255">
          <cell r="F2255">
            <v>2</v>
          </cell>
        </row>
        <row r="2256">
          <cell r="F2256">
            <v>1</v>
          </cell>
        </row>
        <row r="2257">
          <cell r="F2257">
            <v>1</v>
          </cell>
        </row>
        <row r="2258">
          <cell r="F2258">
            <v>1</v>
          </cell>
        </row>
        <row r="2259">
          <cell r="F2259">
            <v>1</v>
          </cell>
        </row>
        <row r="2260">
          <cell r="F2260">
            <v>1</v>
          </cell>
        </row>
        <row r="2261">
          <cell r="F2261">
            <v>1</v>
          </cell>
        </row>
        <row r="2262">
          <cell r="F2262">
            <v>1</v>
          </cell>
        </row>
        <row r="2263">
          <cell r="F2263">
            <v>1</v>
          </cell>
        </row>
        <row r="2264">
          <cell r="F2264">
            <v>1</v>
          </cell>
        </row>
        <row r="2265">
          <cell r="F2265">
            <v>1</v>
          </cell>
        </row>
        <row r="2266">
          <cell r="F2266">
            <v>1</v>
          </cell>
        </row>
        <row r="2267">
          <cell r="F2267">
            <v>1</v>
          </cell>
        </row>
        <row r="2268">
          <cell r="F2268">
            <v>1</v>
          </cell>
        </row>
        <row r="2269">
          <cell r="F2269">
            <v>1</v>
          </cell>
        </row>
        <row r="2270">
          <cell r="F2270">
            <v>1</v>
          </cell>
        </row>
        <row r="2271">
          <cell r="F2271">
            <v>1</v>
          </cell>
        </row>
        <row r="2272">
          <cell r="F2272">
            <v>0</v>
          </cell>
        </row>
        <row r="2273">
          <cell r="F2273">
            <v>0</v>
          </cell>
        </row>
        <row r="2274">
          <cell r="F2274">
            <v>158</v>
          </cell>
        </row>
        <row r="2275">
          <cell r="F2275">
            <v>158</v>
          </cell>
        </row>
        <row r="2276">
          <cell r="F2276">
            <v>4</v>
          </cell>
        </row>
        <row r="2277">
          <cell r="F2277">
            <v>4</v>
          </cell>
        </row>
        <row r="2278">
          <cell r="F2278">
            <v>2</v>
          </cell>
        </row>
        <row r="2279">
          <cell r="F2279">
            <v>2</v>
          </cell>
        </row>
        <row r="2280">
          <cell r="F2280">
            <v>8</v>
          </cell>
        </row>
        <row r="2281">
          <cell r="F2281">
            <v>8</v>
          </cell>
        </row>
        <row r="2282">
          <cell r="F2282">
            <v>4</v>
          </cell>
        </row>
        <row r="2283">
          <cell r="F2283">
            <v>4</v>
          </cell>
        </row>
        <row r="2284">
          <cell r="F2284">
            <v>1</v>
          </cell>
        </row>
        <row r="2285">
          <cell r="F2285">
            <v>1</v>
          </cell>
        </row>
        <row r="2286">
          <cell r="F2286">
            <v>0</v>
          </cell>
        </row>
        <row r="2287">
          <cell r="F2287">
            <v>0</v>
          </cell>
        </row>
        <row r="2288">
          <cell r="F2288">
            <v>1</v>
          </cell>
        </row>
        <row r="2289">
          <cell r="F2289">
            <v>1</v>
          </cell>
        </row>
        <row r="2290">
          <cell r="F2290">
            <v>1</v>
          </cell>
        </row>
        <row r="2291">
          <cell r="F2291">
            <v>1</v>
          </cell>
        </row>
        <row r="2292">
          <cell r="F2292">
            <v>1</v>
          </cell>
        </row>
        <row r="2293">
          <cell r="F2293">
            <v>1</v>
          </cell>
        </row>
        <row r="2294">
          <cell r="F2294">
            <v>32</v>
          </cell>
        </row>
        <row r="2295">
          <cell r="F2295">
            <v>32</v>
          </cell>
        </row>
        <row r="2296">
          <cell r="F2296">
            <v>0</v>
          </cell>
        </row>
        <row r="2297">
          <cell r="F2297">
            <v>0</v>
          </cell>
        </row>
        <row r="2298">
          <cell r="F2298">
            <v>1</v>
          </cell>
        </row>
        <row r="2299">
          <cell r="F2299">
            <v>1</v>
          </cell>
        </row>
        <row r="2300">
          <cell r="F2300">
            <v>0</v>
          </cell>
        </row>
        <row r="2301">
          <cell r="F2301">
            <v>0</v>
          </cell>
        </row>
        <row r="2302">
          <cell r="F2302">
            <v>0</v>
          </cell>
        </row>
        <row r="2303">
          <cell r="F2303">
            <v>0</v>
          </cell>
        </row>
        <row r="2304">
          <cell r="F2304">
            <v>9</v>
          </cell>
        </row>
        <row r="2305">
          <cell r="F2305">
            <v>9</v>
          </cell>
        </row>
        <row r="2306">
          <cell r="F2306">
            <v>4</v>
          </cell>
        </row>
        <row r="2307">
          <cell r="F2307">
            <v>4</v>
          </cell>
        </row>
        <row r="2308">
          <cell r="F2308">
            <v>9</v>
          </cell>
        </row>
        <row r="2309">
          <cell r="F2309">
            <v>9</v>
          </cell>
        </row>
        <row r="2310">
          <cell r="F2310">
            <v>4</v>
          </cell>
        </row>
        <row r="2311">
          <cell r="F2311">
            <v>4</v>
          </cell>
        </row>
        <row r="2312">
          <cell r="F2312">
            <v>1</v>
          </cell>
        </row>
        <row r="2313">
          <cell r="F2313">
            <v>1</v>
          </cell>
        </row>
        <row r="2314">
          <cell r="F2314">
            <v>21</v>
          </cell>
        </row>
        <row r="2315">
          <cell r="F2315">
            <v>21</v>
          </cell>
        </row>
        <row r="2316">
          <cell r="F2316">
            <v>1</v>
          </cell>
        </row>
        <row r="2317">
          <cell r="F2317">
            <v>1</v>
          </cell>
        </row>
        <row r="2318">
          <cell r="F2318">
            <v>0</v>
          </cell>
        </row>
        <row r="2319">
          <cell r="F2319">
            <v>0</v>
          </cell>
        </row>
        <row r="2320">
          <cell r="F2320">
            <v>3</v>
          </cell>
        </row>
        <row r="2321">
          <cell r="F2321">
            <v>3</v>
          </cell>
        </row>
        <row r="2322">
          <cell r="F2322">
            <v>3</v>
          </cell>
        </row>
        <row r="2323">
          <cell r="F2323">
            <v>3</v>
          </cell>
        </row>
        <row r="2324">
          <cell r="F2324">
            <v>3</v>
          </cell>
        </row>
        <row r="2325">
          <cell r="F2325">
            <v>3</v>
          </cell>
        </row>
        <row r="2326">
          <cell r="F2326">
            <v>120</v>
          </cell>
        </row>
        <row r="2327">
          <cell r="F2327">
            <v>120</v>
          </cell>
        </row>
        <row r="2328">
          <cell r="F2328">
            <v>0</v>
          </cell>
        </row>
        <row r="2329">
          <cell r="F2329">
            <v>0</v>
          </cell>
        </row>
        <row r="2330">
          <cell r="F2330">
            <v>1</v>
          </cell>
        </row>
        <row r="2331">
          <cell r="F2331">
            <v>1</v>
          </cell>
        </row>
        <row r="2332">
          <cell r="F2332">
            <v>0</v>
          </cell>
        </row>
        <row r="2333">
          <cell r="F2333">
            <v>0</v>
          </cell>
        </row>
        <row r="2334">
          <cell r="F2334">
            <v>0</v>
          </cell>
        </row>
        <row r="2335">
          <cell r="F2335">
            <v>0</v>
          </cell>
        </row>
        <row r="2336">
          <cell r="F2336">
            <v>0</v>
          </cell>
        </row>
        <row r="2337">
          <cell r="F2337">
            <v>0</v>
          </cell>
        </row>
        <row r="2338">
          <cell r="F2338">
            <v>6</v>
          </cell>
        </row>
        <row r="2339">
          <cell r="F2339">
            <v>6</v>
          </cell>
        </row>
        <row r="2340">
          <cell r="F2340">
            <v>6</v>
          </cell>
        </row>
        <row r="2341">
          <cell r="F2341">
            <v>6</v>
          </cell>
        </row>
        <row r="2342">
          <cell r="F2342">
            <v>6</v>
          </cell>
        </row>
        <row r="2343">
          <cell r="F2343">
            <v>6</v>
          </cell>
        </row>
        <row r="2344">
          <cell r="F2344">
            <v>2</v>
          </cell>
        </row>
        <row r="2345">
          <cell r="F2345">
            <v>2</v>
          </cell>
        </row>
        <row r="2346">
          <cell r="F2346">
            <v>1</v>
          </cell>
        </row>
        <row r="2347">
          <cell r="F2347">
            <v>1</v>
          </cell>
        </row>
        <row r="2348">
          <cell r="F2348">
            <v>1</v>
          </cell>
        </row>
        <row r="2349">
          <cell r="F2349">
            <v>1</v>
          </cell>
        </row>
        <row r="2350">
          <cell r="F2350">
            <v>2</v>
          </cell>
        </row>
        <row r="2351">
          <cell r="F2351">
            <v>2</v>
          </cell>
        </row>
        <row r="2352">
          <cell r="F2352">
            <v>2</v>
          </cell>
        </row>
        <row r="2353">
          <cell r="F2353">
            <v>2</v>
          </cell>
        </row>
        <row r="2354">
          <cell r="F2354">
            <v>5</v>
          </cell>
        </row>
        <row r="2355">
          <cell r="F2355">
            <v>5</v>
          </cell>
        </row>
        <row r="2356">
          <cell r="F2356">
            <v>0</v>
          </cell>
        </row>
        <row r="2357">
          <cell r="F2357">
            <v>0</v>
          </cell>
        </row>
        <row r="2358">
          <cell r="F2358">
            <v>2</v>
          </cell>
        </row>
        <row r="2359">
          <cell r="F2359">
            <v>2</v>
          </cell>
        </row>
        <row r="2360">
          <cell r="F2360">
            <v>1</v>
          </cell>
        </row>
        <row r="2361">
          <cell r="F2361">
            <v>1</v>
          </cell>
        </row>
        <row r="2362">
          <cell r="F2362">
            <v>2</v>
          </cell>
        </row>
        <row r="2363">
          <cell r="F2363">
            <v>2</v>
          </cell>
        </row>
        <row r="2364">
          <cell r="F2364">
            <v>2</v>
          </cell>
        </row>
        <row r="2365">
          <cell r="F2365">
            <v>2</v>
          </cell>
        </row>
        <row r="2366">
          <cell r="F2366">
            <v>0</v>
          </cell>
        </row>
        <row r="2367">
          <cell r="F2367">
            <v>0</v>
          </cell>
        </row>
        <row r="2368">
          <cell r="F2368">
            <v>12</v>
          </cell>
        </row>
        <row r="2369">
          <cell r="F2369">
            <v>12</v>
          </cell>
        </row>
        <row r="2370">
          <cell r="F2370">
            <v>12</v>
          </cell>
        </row>
        <row r="2371">
          <cell r="F2371">
            <v>12</v>
          </cell>
        </row>
        <row r="2372">
          <cell r="F2372">
            <v>12</v>
          </cell>
        </row>
        <row r="2373">
          <cell r="F2373">
            <v>12</v>
          </cell>
        </row>
        <row r="2374">
          <cell r="F2374">
            <v>12</v>
          </cell>
        </row>
        <row r="2375">
          <cell r="F2375">
            <v>12</v>
          </cell>
        </row>
        <row r="2376">
          <cell r="F2376">
            <v>12</v>
          </cell>
        </row>
        <row r="2377">
          <cell r="F2377">
            <v>12</v>
          </cell>
        </row>
        <row r="2378">
          <cell r="F2378">
            <v>12</v>
          </cell>
        </row>
        <row r="2379">
          <cell r="F2379">
            <v>12</v>
          </cell>
        </row>
        <row r="2380">
          <cell r="F2380">
            <v>3</v>
          </cell>
        </row>
        <row r="2381">
          <cell r="F2381">
            <v>3</v>
          </cell>
        </row>
        <row r="2382">
          <cell r="F2382">
            <v>3</v>
          </cell>
        </row>
        <row r="2383">
          <cell r="F2383">
            <v>3</v>
          </cell>
        </row>
        <row r="2384">
          <cell r="F2384">
            <v>3</v>
          </cell>
        </row>
        <row r="2385">
          <cell r="F2385">
            <v>3</v>
          </cell>
        </row>
        <row r="2386">
          <cell r="F2386">
            <v>3</v>
          </cell>
        </row>
        <row r="2387">
          <cell r="F2387">
            <v>3</v>
          </cell>
        </row>
        <row r="2388">
          <cell r="F2388">
            <v>2</v>
          </cell>
        </row>
        <row r="2389">
          <cell r="F2389">
            <v>2</v>
          </cell>
        </row>
        <row r="2390">
          <cell r="F2390">
            <v>1</v>
          </cell>
        </row>
        <row r="2391">
          <cell r="F2391">
            <v>1</v>
          </cell>
        </row>
        <row r="2392">
          <cell r="F2392">
            <v>2</v>
          </cell>
        </row>
        <row r="2393">
          <cell r="F2393">
            <v>2</v>
          </cell>
        </row>
        <row r="2394">
          <cell r="F2394">
            <v>2</v>
          </cell>
        </row>
        <row r="2395">
          <cell r="F2395">
            <v>2</v>
          </cell>
        </row>
        <row r="2396">
          <cell r="F2396">
            <v>0</v>
          </cell>
        </row>
        <row r="2397">
          <cell r="F2397">
            <v>0</v>
          </cell>
        </row>
        <row r="2398">
          <cell r="F2398">
            <v>0</v>
          </cell>
        </row>
        <row r="2399">
          <cell r="F2399">
            <v>0</v>
          </cell>
        </row>
        <row r="2400">
          <cell r="F2400">
            <v>0</v>
          </cell>
        </row>
        <row r="2401">
          <cell r="F2401">
            <v>0</v>
          </cell>
        </row>
        <row r="2402">
          <cell r="F2402">
            <v>6.6</v>
          </cell>
        </row>
        <row r="2403">
          <cell r="F2403">
            <v>6.6</v>
          </cell>
        </row>
        <row r="2404">
          <cell r="F2404">
            <v>31.24</v>
          </cell>
          <cell r="G2404">
            <v>73025.919999999998</v>
          </cell>
        </row>
        <row r="2405">
          <cell r="C2405" t="str">
            <v>STS강관(Sch. 10s)</v>
          </cell>
          <cell r="D2405" t="str">
            <v>150A-3.5t</v>
          </cell>
          <cell r="F2405">
            <v>31.24</v>
          </cell>
          <cell r="G2405">
            <v>73025.919999999998</v>
          </cell>
        </row>
        <row r="2406">
          <cell r="F2406">
            <v>1.78</v>
          </cell>
        </row>
        <row r="2407">
          <cell r="F2407">
            <v>1.7800000000000002</v>
          </cell>
        </row>
        <row r="2408">
          <cell r="F2408">
            <v>15.5</v>
          </cell>
        </row>
        <row r="2409">
          <cell r="F2409">
            <v>15.5</v>
          </cell>
        </row>
        <row r="2410">
          <cell r="F2410">
            <v>1</v>
          </cell>
          <cell r="G2410">
            <v>638973.5</v>
          </cell>
        </row>
        <row r="2411">
          <cell r="F2411">
            <v>1</v>
          </cell>
          <cell r="G2411">
            <v>638973.5</v>
          </cell>
        </row>
        <row r="2412">
          <cell r="F2412">
            <v>16</v>
          </cell>
        </row>
        <row r="2413">
          <cell r="F2413">
            <v>16</v>
          </cell>
        </row>
        <row r="2414">
          <cell r="F2414">
            <v>6</v>
          </cell>
        </row>
        <row r="2415">
          <cell r="F2415">
            <v>6</v>
          </cell>
        </row>
        <row r="2416">
          <cell r="F2416">
            <v>2</v>
          </cell>
        </row>
        <row r="2417">
          <cell r="F2417">
            <v>2</v>
          </cell>
        </row>
        <row r="2418">
          <cell r="F2418">
            <v>1</v>
          </cell>
        </row>
        <row r="2419">
          <cell r="F2419">
            <v>1</v>
          </cell>
        </row>
        <row r="2420">
          <cell r="F2420">
            <v>2</v>
          </cell>
        </row>
        <row r="2421">
          <cell r="F2421">
            <v>2</v>
          </cell>
        </row>
        <row r="2422">
          <cell r="F2422">
            <v>1</v>
          </cell>
        </row>
        <row r="2423">
          <cell r="F2423">
            <v>1</v>
          </cell>
        </row>
        <row r="2424">
          <cell r="F2424">
            <v>4</v>
          </cell>
        </row>
        <row r="2425">
          <cell r="F2425">
            <v>4</v>
          </cell>
        </row>
        <row r="2426">
          <cell r="F2426">
            <v>4</v>
          </cell>
        </row>
        <row r="2427">
          <cell r="F2427">
            <v>4</v>
          </cell>
        </row>
        <row r="2428">
          <cell r="F2428">
            <v>6</v>
          </cell>
        </row>
        <row r="2429">
          <cell r="F2429">
            <v>6</v>
          </cell>
        </row>
        <row r="2430">
          <cell r="F2430">
            <v>4</v>
          </cell>
        </row>
        <row r="2431">
          <cell r="F2431">
            <v>4</v>
          </cell>
        </row>
        <row r="2432">
          <cell r="F2432">
            <v>4</v>
          </cell>
        </row>
        <row r="2433">
          <cell r="F2433">
            <v>4</v>
          </cell>
        </row>
        <row r="2434">
          <cell r="F2434">
            <v>1</v>
          </cell>
        </row>
        <row r="2435">
          <cell r="F2435">
            <v>1</v>
          </cell>
        </row>
        <row r="2436">
          <cell r="F2436">
            <v>6</v>
          </cell>
        </row>
        <row r="2437">
          <cell r="F2437">
            <v>6</v>
          </cell>
        </row>
        <row r="2438">
          <cell r="F2438">
            <v>0</v>
          </cell>
        </row>
        <row r="2439">
          <cell r="F2439">
            <v>0</v>
          </cell>
        </row>
        <row r="2440">
          <cell r="F2440">
            <v>4</v>
          </cell>
        </row>
        <row r="2441">
          <cell r="F2441">
            <v>4</v>
          </cell>
        </row>
        <row r="2442">
          <cell r="F2442">
            <v>24</v>
          </cell>
        </row>
        <row r="2443">
          <cell r="F2443">
            <v>24</v>
          </cell>
        </row>
        <row r="2444">
          <cell r="F2444">
            <v>1</v>
          </cell>
        </row>
        <row r="2445">
          <cell r="F2445">
            <v>1</v>
          </cell>
        </row>
        <row r="2446">
          <cell r="F2446">
            <v>1</v>
          </cell>
        </row>
        <row r="2447">
          <cell r="F2447">
            <v>1</v>
          </cell>
        </row>
        <row r="2448">
          <cell r="F2448">
            <v>1</v>
          </cell>
        </row>
        <row r="2449">
          <cell r="F2449">
            <v>1</v>
          </cell>
        </row>
        <row r="2450">
          <cell r="F2450">
            <v>16</v>
          </cell>
        </row>
        <row r="2451">
          <cell r="F2451">
            <v>16</v>
          </cell>
        </row>
        <row r="2452">
          <cell r="F2452">
            <v>2</v>
          </cell>
        </row>
        <row r="2453">
          <cell r="F2453">
            <v>2</v>
          </cell>
        </row>
        <row r="2454">
          <cell r="F2454">
            <v>20</v>
          </cell>
        </row>
        <row r="2455">
          <cell r="F2455">
            <v>20</v>
          </cell>
        </row>
        <row r="2456">
          <cell r="F2456">
            <v>0</v>
          </cell>
        </row>
        <row r="2457">
          <cell r="F2457">
            <v>0</v>
          </cell>
        </row>
        <row r="2458">
          <cell r="F2458">
            <v>9</v>
          </cell>
        </row>
        <row r="2459">
          <cell r="F2459">
            <v>9</v>
          </cell>
        </row>
        <row r="2460">
          <cell r="F2460">
            <v>1</v>
          </cell>
        </row>
        <row r="2461">
          <cell r="F2461">
            <v>1</v>
          </cell>
        </row>
        <row r="2462">
          <cell r="F2462">
            <v>3</v>
          </cell>
        </row>
        <row r="2463">
          <cell r="F2463">
            <v>3</v>
          </cell>
        </row>
        <row r="2464">
          <cell r="F2464">
            <v>1</v>
          </cell>
        </row>
        <row r="2465">
          <cell r="F2465">
            <v>1</v>
          </cell>
        </row>
        <row r="2466">
          <cell r="F2466">
            <v>1</v>
          </cell>
        </row>
        <row r="2467">
          <cell r="F2467">
            <v>1</v>
          </cell>
        </row>
        <row r="2468">
          <cell r="F2468">
            <v>2</v>
          </cell>
        </row>
        <row r="2469">
          <cell r="F2469">
            <v>2</v>
          </cell>
        </row>
        <row r="2470">
          <cell r="F2470">
            <v>2</v>
          </cell>
        </row>
        <row r="2471">
          <cell r="F2471">
            <v>2</v>
          </cell>
        </row>
        <row r="2472">
          <cell r="F2472">
            <v>2</v>
          </cell>
        </row>
        <row r="2473">
          <cell r="F2473">
            <v>2</v>
          </cell>
        </row>
        <row r="2474">
          <cell r="F2474">
            <v>1</v>
          </cell>
        </row>
        <row r="2475">
          <cell r="F2475">
            <v>1</v>
          </cell>
        </row>
        <row r="2476">
          <cell r="F2476">
            <v>10</v>
          </cell>
        </row>
        <row r="2477">
          <cell r="F2477">
            <v>10</v>
          </cell>
        </row>
        <row r="2478">
          <cell r="F2478">
            <v>0</v>
          </cell>
        </row>
        <row r="2479">
          <cell r="F2479">
            <v>0</v>
          </cell>
        </row>
        <row r="2480">
          <cell r="F2480">
            <v>114.2</v>
          </cell>
        </row>
        <row r="2481">
          <cell r="F2481">
            <v>114.2</v>
          </cell>
        </row>
        <row r="2482">
          <cell r="F2482">
            <v>9.9</v>
          </cell>
        </row>
        <row r="2483">
          <cell r="F2483">
            <v>9.9</v>
          </cell>
        </row>
        <row r="2484">
          <cell r="F2484">
            <v>4.3</v>
          </cell>
        </row>
        <row r="2485">
          <cell r="F2485">
            <v>4.3</v>
          </cell>
        </row>
        <row r="2486">
          <cell r="F2486">
            <v>203.8</v>
          </cell>
        </row>
        <row r="2487">
          <cell r="F2487">
            <v>203.8</v>
          </cell>
        </row>
        <row r="2488">
          <cell r="F2488">
            <v>10.9</v>
          </cell>
        </row>
        <row r="2489">
          <cell r="F2489">
            <v>10.9</v>
          </cell>
        </row>
        <row r="2490">
          <cell r="F2490">
            <v>93.8</v>
          </cell>
        </row>
        <row r="2491">
          <cell r="F2491">
            <v>93.8</v>
          </cell>
        </row>
        <row r="2492">
          <cell r="F2492">
            <v>29.2</v>
          </cell>
        </row>
        <row r="2493">
          <cell r="F2493">
            <v>29.2</v>
          </cell>
        </row>
        <row r="2494">
          <cell r="F2494">
            <v>1</v>
          </cell>
        </row>
        <row r="2495">
          <cell r="F2495">
            <v>1</v>
          </cell>
        </row>
        <row r="2496">
          <cell r="F2496">
            <v>25</v>
          </cell>
        </row>
        <row r="2497">
          <cell r="F2497">
            <v>25</v>
          </cell>
        </row>
        <row r="2498">
          <cell r="F2498">
            <v>20</v>
          </cell>
        </row>
        <row r="2499">
          <cell r="F2499">
            <v>20</v>
          </cell>
        </row>
        <row r="2500">
          <cell r="F2500">
            <v>3</v>
          </cell>
        </row>
        <row r="2501">
          <cell r="F2501">
            <v>3</v>
          </cell>
        </row>
        <row r="2502">
          <cell r="F2502">
            <v>9</v>
          </cell>
        </row>
        <row r="2503">
          <cell r="F2503">
            <v>9</v>
          </cell>
        </row>
        <row r="2504">
          <cell r="F2504">
            <v>24</v>
          </cell>
        </row>
        <row r="2505">
          <cell r="F2505">
            <v>24</v>
          </cell>
        </row>
        <row r="2506">
          <cell r="F2506">
            <v>13</v>
          </cell>
        </row>
        <row r="2507">
          <cell r="F2507">
            <v>13</v>
          </cell>
        </row>
        <row r="2508">
          <cell r="F2508">
            <v>13</v>
          </cell>
        </row>
        <row r="2509">
          <cell r="F2509">
            <v>13</v>
          </cell>
        </row>
        <row r="2510">
          <cell r="F2510">
            <v>1</v>
          </cell>
        </row>
        <row r="2511">
          <cell r="F2511">
            <v>1</v>
          </cell>
        </row>
        <row r="2512">
          <cell r="F2512">
            <v>3</v>
          </cell>
        </row>
        <row r="2513">
          <cell r="F2513">
            <v>3</v>
          </cell>
        </row>
        <row r="2514">
          <cell r="F2514">
            <v>5</v>
          </cell>
        </row>
        <row r="2515">
          <cell r="F2515">
            <v>5</v>
          </cell>
        </row>
        <row r="2516">
          <cell r="F2516">
            <v>5</v>
          </cell>
        </row>
        <row r="2517">
          <cell r="F2517">
            <v>5</v>
          </cell>
        </row>
        <row r="2518">
          <cell r="F2518">
            <v>3</v>
          </cell>
        </row>
        <row r="2519">
          <cell r="F2519">
            <v>3</v>
          </cell>
        </row>
        <row r="2520">
          <cell r="F2520">
            <v>3</v>
          </cell>
        </row>
        <row r="2521">
          <cell r="F2521">
            <v>3</v>
          </cell>
        </row>
        <row r="2522">
          <cell r="F2522">
            <v>3</v>
          </cell>
        </row>
        <row r="2523">
          <cell r="F2523">
            <v>3</v>
          </cell>
        </row>
        <row r="2524">
          <cell r="F2524">
            <v>3</v>
          </cell>
        </row>
        <row r="2525">
          <cell r="F2525">
            <v>3</v>
          </cell>
        </row>
        <row r="2526">
          <cell r="F2526">
            <v>3</v>
          </cell>
        </row>
        <row r="2527">
          <cell r="F2527">
            <v>3</v>
          </cell>
        </row>
        <row r="2528">
          <cell r="F2528">
            <v>1</v>
          </cell>
        </row>
        <row r="2529">
          <cell r="F2529">
            <v>1</v>
          </cell>
        </row>
        <row r="2530">
          <cell r="F2530">
            <v>3</v>
          </cell>
        </row>
        <row r="2531">
          <cell r="F2531">
            <v>3</v>
          </cell>
        </row>
        <row r="2532">
          <cell r="F2532">
            <v>1</v>
          </cell>
        </row>
        <row r="2533">
          <cell r="F2533">
            <v>1</v>
          </cell>
        </row>
        <row r="2534">
          <cell r="F2534">
            <v>1</v>
          </cell>
        </row>
        <row r="2535">
          <cell r="F2535">
            <v>1</v>
          </cell>
        </row>
        <row r="2536">
          <cell r="F2536">
            <v>3</v>
          </cell>
        </row>
        <row r="2537">
          <cell r="F2537">
            <v>3</v>
          </cell>
        </row>
        <row r="2538">
          <cell r="F2538">
            <v>3</v>
          </cell>
        </row>
        <row r="2539">
          <cell r="F2539">
            <v>3</v>
          </cell>
        </row>
        <row r="2540">
          <cell r="F2540">
            <v>1</v>
          </cell>
        </row>
        <row r="2541">
          <cell r="F2541">
            <v>1</v>
          </cell>
        </row>
        <row r="2542">
          <cell r="F2542">
            <v>6</v>
          </cell>
        </row>
        <row r="2543">
          <cell r="F2543">
            <v>6</v>
          </cell>
        </row>
        <row r="2544">
          <cell r="F2544">
            <v>1</v>
          </cell>
        </row>
        <row r="2545">
          <cell r="F2545">
            <v>1</v>
          </cell>
        </row>
        <row r="2546">
          <cell r="F2546">
            <v>3</v>
          </cell>
        </row>
        <row r="2547">
          <cell r="F2547">
            <v>3</v>
          </cell>
        </row>
        <row r="2548">
          <cell r="F2548">
            <v>6</v>
          </cell>
        </row>
        <row r="2549">
          <cell r="F2549">
            <v>6</v>
          </cell>
        </row>
        <row r="2550">
          <cell r="F2550">
            <v>1</v>
          </cell>
        </row>
        <row r="2551">
          <cell r="F2551">
            <v>1</v>
          </cell>
        </row>
        <row r="2552">
          <cell r="F2552">
            <v>29</v>
          </cell>
        </row>
        <row r="2553">
          <cell r="F2553">
            <v>29</v>
          </cell>
        </row>
        <row r="2554">
          <cell r="F2554">
            <v>3</v>
          </cell>
        </row>
        <row r="2555">
          <cell r="F2555">
            <v>3</v>
          </cell>
        </row>
        <row r="2556">
          <cell r="F2556">
            <v>3</v>
          </cell>
        </row>
        <row r="2557">
          <cell r="F2557">
            <v>3</v>
          </cell>
        </row>
        <row r="2558">
          <cell r="F2558">
            <v>14</v>
          </cell>
        </row>
        <row r="2559">
          <cell r="F2559">
            <v>14</v>
          </cell>
        </row>
        <row r="2560">
          <cell r="F2560">
            <v>13</v>
          </cell>
        </row>
        <row r="2561">
          <cell r="F2561">
            <v>13</v>
          </cell>
        </row>
        <row r="2562">
          <cell r="F2562">
            <v>6</v>
          </cell>
        </row>
        <row r="2563">
          <cell r="F2563">
            <v>6</v>
          </cell>
        </row>
        <row r="2564">
          <cell r="F2564">
            <v>85</v>
          </cell>
        </row>
        <row r="2565">
          <cell r="F2565">
            <v>85</v>
          </cell>
        </row>
        <row r="2566">
          <cell r="F2566">
            <v>6</v>
          </cell>
        </row>
        <row r="2567">
          <cell r="F2567">
            <v>6</v>
          </cell>
        </row>
        <row r="2568">
          <cell r="F2568">
            <v>18</v>
          </cell>
        </row>
        <row r="2569">
          <cell r="F2569">
            <v>18</v>
          </cell>
        </row>
        <row r="2570">
          <cell r="F2570">
            <v>3</v>
          </cell>
        </row>
        <row r="2571">
          <cell r="F2571">
            <v>3</v>
          </cell>
        </row>
        <row r="2572">
          <cell r="F2572">
            <v>3</v>
          </cell>
        </row>
        <row r="2573">
          <cell r="F2573">
            <v>3</v>
          </cell>
        </row>
        <row r="2574">
          <cell r="F2574">
            <v>49</v>
          </cell>
        </row>
        <row r="2575">
          <cell r="F2575">
            <v>49</v>
          </cell>
        </row>
        <row r="2576">
          <cell r="F2576">
            <v>3</v>
          </cell>
        </row>
        <row r="2577">
          <cell r="F2577">
            <v>3</v>
          </cell>
        </row>
        <row r="2578">
          <cell r="F2578">
            <v>39</v>
          </cell>
        </row>
        <row r="2579">
          <cell r="F2579">
            <v>39</v>
          </cell>
        </row>
        <row r="2580">
          <cell r="F2580">
            <v>3</v>
          </cell>
        </row>
        <row r="2581">
          <cell r="F2581">
            <v>3</v>
          </cell>
        </row>
        <row r="2582">
          <cell r="F2582">
            <v>30</v>
          </cell>
        </row>
        <row r="2583">
          <cell r="F2583">
            <v>30</v>
          </cell>
        </row>
        <row r="2584">
          <cell r="F2584">
            <v>2</v>
          </cell>
        </row>
        <row r="2585">
          <cell r="F2585">
            <v>2</v>
          </cell>
        </row>
        <row r="2586">
          <cell r="F2586">
            <v>3</v>
          </cell>
        </row>
        <row r="2587">
          <cell r="F2587">
            <v>3</v>
          </cell>
        </row>
        <row r="2588">
          <cell r="F2588">
            <v>0</v>
          </cell>
        </row>
        <row r="2589">
          <cell r="F2589">
            <v>0</v>
          </cell>
        </row>
        <row r="2590">
          <cell r="F2590">
            <v>0</v>
          </cell>
        </row>
        <row r="2591">
          <cell r="F2591">
            <v>0</v>
          </cell>
        </row>
        <row r="2592">
          <cell r="F2592">
            <v>1</v>
          </cell>
        </row>
        <row r="2593">
          <cell r="F2593">
            <v>1</v>
          </cell>
        </row>
        <row r="2594">
          <cell r="F2594">
            <v>0.38907999999999998</v>
          </cell>
        </row>
        <row r="2595">
          <cell r="F2595">
            <v>0.38907999999999998</v>
          </cell>
        </row>
        <row r="2596">
          <cell r="F2596">
            <v>1.6656000000000001E-2</v>
          </cell>
        </row>
        <row r="2597">
          <cell r="F2597">
            <v>1.6656000000000001E-2</v>
          </cell>
        </row>
        <row r="2598">
          <cell r="F2598">
            <v>0.06</v>
          </cell>
        </row>
        <row r="2599">
          <cell r="F2599">
            <v>0.06</v>
          </cell>
        </row>
        <row r="2600">
          <cell r="F2600">
            <v>1</v>
          </cell>
        </row>
        <row r="2601">
          <cell r="F2601">
            <v>1</v>
          </cell>
        </row>
        <row r="2602">
          <cell r="F2602">
            <v>12</v>
          </cell>
        </row>
        <row r="2603">
          <cell r="F2603">
            <v>12</v>
          </cell>
        </row>
        <row r="2604">
          <cell r="F2604">
            <v>12</v>
          </cell>
        </row>
        <row r="2605">
          <cell r="F2605">
            <v>12</v>
          </cell>
        </row>
        <row r="2606">
          <cell r="F2606">
            <v>12</v>
          </cell>
        </row>
        <row r="2607">
          <cell r="F2607">
            <v>12</v>
          </cell>
        </row>
        <row r="2608">
          <cell r="F2608">
            <v>3</v>
          </cell>
        </row>
        <row r="2609">
          <cell r="F2609">
            <v>3</v>
          </cell>
        </row>
        <row r="2610">
          <cell r="F2610">
            <v>42</v>
          </cell>
        </row>
        <row r="2611">
          <cell r="F2611">
            <v>42</v>
          </cell>
        </row>
        <row r="2612">
          <cell r="F2612">
            <v>1</v>
          </cell>
        </row>
        <row r="2613">
          <cell r="F2613">
            <v>1</v>
          </cell>
        </row>
        <row r="2614">
          <cell r="F2614">
            <v>1</v>
          </cell>
        </row>
        <row r="2615">
          <cell r="F2615">
            <v>1</v>
          </cell>
        </row>
        <row r="2616">
          <cell r="F2616">
            <v>16</v>
          </cell>
        </row>
        <row r="2617">
          <cell r="F2617">
            <v>16</v>
          </cell>
        </row>
        <row r="2618">
          <cell r="F2618">
            <v>2</v>
          </cell>
        </row>
        <row r="2619">
          <cell r="F2619">
            <v>2</v>
          </cell>
        </row>
        <row r="2620">
          <cell r="F2620">
            <v>24</v>
          </cell>
        </row>
        <row r="2621">
          <cell r="F2621">
            <v>24</v>
          </cell>
        </row>
        <row r="2622">
          <cell r="F2622">
            <v>24</v>
          </cell>
        </row>
        <row r="2623">
          <cell r="F2623">
            <v>24</v>
          </cell>
        </row>
        <row r="2624">
          <cell r="F2624">
            <v>24</v>
          </cell>
        </row>
        <row r="2625">
          <cell r="F2625">
            <v>24</v>
          </cell>
        </row>
        <row r="2626">
          <cell r="F2626">
            <v>14</v>
          </cell>
        </row>
        <row r="2627">
          <cell r="F2627">
            <v>14</v>
          </cell>
        </row>
        <row r="2628">
          <cell r="F2628">
            <v>0</v>
          </cell>
        </row>
        <row r="2629">
          <cell r="F2629">
            <v>0</v>
          </cell>
        </row>
        <row r="2630">
          <cell r="F2630">
            <v>0.03</v>
          </cell>
        </row>
        <row r="2631">
          <cell r="F2631">
            <v>0.03</v>
          </cell>
        </row>
        <row r="2632">
          <cell r="F2632">
            <v>6</v>
          </cell>
        </row>
        <row r="2633">
          <cell r="F2633">
            <v>6</v>
          </cell>
        </row>
        <row r="2634">
          <cell r="F2634">
            <v>2</v>
          </cell>
        </row>
        <row r="2635">
          <cell r="F2635">
            <v>2</v>
          </cell>
        </row>
        <row r="2636">
          <cell r="F2636">
            <v>8</v>
          </cell>
        </row>
        <row r="2637">
          <cell r="F2637">
            <v>8</v>
          </cell>
        </row>
        <row r="2638">
          <cell r="F2638">
            <v>1</v>
          </cell>
        </row>
        <row r="2639">
          <cell r="F2639">
            <v>1</v>
          </cell>
        </row>
        <row r="2640">
          <cell r="F2640">
            <v>12</v>
          </cell>
        </row>
        <row r="2641">
          <cell r="F2641">
            <v>12</v>
          </cell>
        </row>
        <row r="2642">
          <cell r="F2642">
            <v>2</v>
          </cell>
        </row>
        <row r="2643">
          <cell r="F2643">
            <v>2</v>
          </cell>
        </row>
        <row r="2644">
          <cell r="F2644">
            <v>0</v>
          </cell>
        </row>
        <row r="2645">
          <cell r="F2645">
            <v>0</v>
          </cell>
        </row>
        <row r="2646">
          <cell r="F2646">
            <v>17.3</v>
          </cell>
        </row>
        <row r="2647">
          <cell r="F2647">
            <v>17.3</v>
          </cell>
        </row>
        <row r="2648">
          <cell r="F2648">
            <v>1.5</v>
          </cell>
        </row>
        <row r="2649">
          <cell r="F2649">
            <v>1.5</v>
          </cell>
        </row>
        <row r="2650">
          <cell r="F2650">
            <v>0.65</v>
          </cell>
        </row>
        <row r="2651">
          <cell r="F2651">
            <v>0.65</v>
          </cell>
        </row>
        <row r="2652">
          <cell r="F2652">
            <v>12.75</v>
          </cell>
        </row>
        <row r="2653">
          <cell r="F2653">
            <v>12.75</v>
          </cell>
        </row>
        <row r="2654">
          <cell r="F2654">
            <v>0.35</v>
          </cell>
        </row>
        <row r="2655">
          <cell r="F2655">
            <v>0.35</v>
          </cell>
        </row>
        <row r="2656">
          <cell r="F2656">
            <v>1.81</v>
          </cell>
        </row>
        <row r="2657">
          <cell r="F2657">
            <v>1.81</v>
          </cell>
        </row>
        <row r="2658">
          <cell r="F2658">
            <v>0.11</v>
          </cell>
        </row>
        <row r="2659">
          <cell r="F2659">
            <v>0.11</v>
          </cell>
        </row>
        <row r="2660">
          <cell r="F2660">
            <v>1</v>
          </cell>
        </row>
        <row r="2661">
          <cell r="F2661">
            <v>1</v>
          </cell>
        </row>
        <row r="2662">
          <cell r="F2662">
            <v>30</v>
          </cell>
        </row>
        <row r="2663">
          <cell r="F2663">
            <v>30</v>
          </cell>
        </row>
        <row r="2664">
          <cell r="F2664">
            <v>6</v>
          </cell>
        </row>
        <row r="2665">
          <cell r="F2665">
            <v>6</v>
          </cell>
        </row>
        <row r="2666">
          <cell r="F2666">
            <v>6</v>
          </cell>
        </row>
        <row r="2667">
          <cell r="F2667">
            <v>6</v>
          </cell>
        </row>
        <row r="2668">
          <cell r="F2668">
            <v>14</v>
          </cell>
        </row>
        <row r="2669">
          <cell r="F2669">
            <v>14</v>
          </cell>
        </row>
        <row r="2670">
          <cell r="F2670">
            <v>3</v>
          </cell>
        </row>
        <row r="2671">
          <cell r="F2671">
            <v>3</v>
          </cell>
        </row>
        <row r="2672">
          <cell r="F2672">
            <v>13</v>
          </cell>
        </row>
        <row r="2673">
          <cell r="F2673">
            <v>13</v>
          </cell>
        </row>
        <row r="2674">
          <cell r="F2674">
            <v>2</v>
          </cell>
        </row>
        <row r="2675">
          <cell r="F2675">
            <v>2</v>
          </cell>
        </row>
        <row r="2676">
          <cell r="F2676">
            <v>18</v>
          </cell>
        </row>
        <row r="2677">
          <cell r="F2677">
            <v>18</v>
          </cell>
        </row>
        <row r="2678">
          <cell r="F2678">
            <v>3</v>
          </cell>
        </row>
        <row r="2679">
          <cell r="F2679">
            <v>3</v>
          </cell>
        </row>
        <row r="2680">
          <cell r="F2680">
            <v>111</v>
          </cell>
        </row>
        <row r="2681">
          <cell r="F2681">
            <v>111</v>
          </cell>
        </row>
        <row r="2682">
          <cell r="F2682">
            <v>9</v>
          </cell>
        </row>
        <row r="2683">
          <cell r="F2683">
            <v>9</v>
          </cell>
        </row>
        <row r="2684">
          <cell r="F2684">
            <v>21</v>
          </cell>
        </row>
        <row r="2685">
          <cell r="F2685">
            <v>21</v>
          </cell>
        </row>
        <row r="2686">
          <cell r="F2686">
            <v>64</v>
          </cell>
        </row>
        <row r="2687">
          <cell r="F2687">
            <v>64</v>
          </cell>
        </row>
        <row r="2688">
          <cell r="F2688">
            <v>3</v>
          </cell>
        </row>
        <row r="2689">
          <cell r="F2689">
            <v>3</v>
          </cell>
        </row>
        <row r="2690">
          <cell r="F2690">
            <v>6</v>
          </cell>
        </row>
        <row r="2691">
          <cell r="F2691">
            <v>6</v>
          </cell>
        </row>
        <row r="2692">
          <cell r="F2692">
            <v>51</v>
          </cell>
        </row>
        <row r="2693">
          <cell r="F2693">
            <v>51</v>
          </cell>
        </row>
        <row r="2694">
          <cell r="F2694">
            <v>2</v>
          </cell>
        </row>
        <row r="2695">
          <cell r="F2695">
            <v>2</v>
          </cell>
        </row>
        <row r="2696">
          <cell r="F2696">
            <v>3</v>
          </cell>
        </row>
        <row r="2697">
          <cell r="F2697">
            <v>3</v>
          </cell>
        </row>
        <row r="2698">
          <cell r="F2698">
            <v>36</v>
          </cell>
        </row>
        <row r="2699">
          <cell r="F2699">
            <v>36</v>
          </cell>
        </row>
        <row r="2700">
          <cell r="F2700">
            <v>180</v>
          </cell>
        </row>
        <row r="2701">
          <cell r="F2701">
            <v>180</v>
          </cell>
        </row>
        <row r="2702">
          <cell r="F2702">
            <v>9</v>
          </cell>
        </row>
        <row r="2703">
          <cell r="F2703">
            <v>9</v>
          </cell>
        </row>
        <row r="2704">
          <cell r="F2704">
            <v>21</v>
          </cell>
        </row>
        <row r="2705">
          <cell r="F2705">
            <v>21</v>
          </cell>
        </row>
        <row r="2706">
          <cell r="F2706">
            <v>3</v>
          </cell>
        </row>
        <row r="2707">
          <cell r="F2707">
            <v>3</v>
          </cell>
        </row>
        <row r="2708">
          <cell r="F2708">
            <v>3</v>
          </cell>
        </row>
        <row r="2709">
          <cell r="F2709">
            <v>3</v>
          </cell>
        </row>
        <row r="2710">
          <cell r="F2710">
            <v>1</v>
          </cell>
        </row>
        <row r="2711">
          <cell r="F2711">
            <v>1</v>
          </cell>
        </row>
        <row r="2712">
          <cell r="F2712">
            <v>1</v>
          </cell>
        </row>
        <row r="2713">
          <cell r="F2713">
            <v>1</v>
          </cell>
        </row>
        <row r="2714">
          <cell r="F2714">
            <v>180</v>
          </cell>
        </row>
        <row r="2715">
          <cell r="F2715">
            <v>180</v>
          </cell>
        </row>
        <row r="2716">
          <cell r="F2716">
            <v>9</v>
          </cell>
        </row>
        <row r="2717">
          <cell r="F2717">
            <v>9</v>
          </cell>
        </row>
        <row r="2718">
          <cell r="F2718">
            <v>21</v>
          </cell>
        </row>
        <row r="2719">
          <cell r="F2719">
            <v>21</v>
          </cell>
        </row>
        <row r="2720">
          <cell r="F2720">
            <v>3</v>
          </cell>
        </row>
        <row r="2721">
          <cell r="F2721">
            <v>3</v>
          </cell>
        </row>
        <row r="2722">
          <cell r="F2722">
            <v>3</v>
          </cell>
        </row>
        <row r="2723">
          <cell r="F2723">
            <v>3</v>
          </cell>
        </row>
        <row r="2724">
          <cell r="F2724">
            <v>1</v>
          </cell>
        </row>
        <row r="2725">
          <cell r="F2725">
            <v>1</v>
          </cell>
        </row>
        <row r="2726">
          <cell r="F2726">
            <v>1</v>
          </cell>
        </row>
        <row r="2727">
          <cell r="F2727">
            <v>1</v>
          </cell>
        </row>
        <row r="2728">
          <cell r="F2728">
            <v>9</v>
          </cell>
        </row>
        <row r="2729">
          <cell r="F2729">
            <v>9</v>
          </cell>
        </row>
        <row r="2730">
          <cell r="F2730">
            <v>0</v>
          </cell>
        </row>
        <row r="2731">
          <cell r="F2731">
            <v>0</v>
          </cell>
        </row>
        <row r="2732">
          <cell r="F2732">
            <v>0</v>
          </cell>
        </row>
        <row r="2733">
          <cell r="F2733">
            <v>0</v>
          </cell>
        </row>
        <row r="2734">
          <cell r="F2734">
            <v>1180.6199999999999</v>
          </cell>
        </row>
        <row r="2735">
          <cell r="F2735">
            <v>1180.6199999999999</v>
          </cell>
        </row>
        <row r="2736">
          <cell r="F2736">
            <v>75.180000000000007</v>
          </cell>
        </row>
        <row r="2737">
          <cell r="F2737">
            <v>75.180000000000007</v>
          </cell>
        </row>
        <row r="2738">
          <cell r="F2738">
            <v>406.14</v>
          </cell>
        </row>
        <row r="2739">
          <cell r="F2739">
            <v>406.14</v>
          </cell>
        </row>
        <row r="2740">
          <cell r="F2740">
            <v>26211.89</v>
          </cell>
        </row>
        <row r="2741">
          <cell r="F2741">
            <v>26211.89</v>
          </cell>
        </row>
        <row r="2742">
          <cell r="F2742">
            <v>6769.43</v>
          </cell>
        </row>
        <row r="2743">
          <cell r="F2743">
            <v>6769.43</v>
          </cell>
        </row>
        <row r="2744">
          <cell r="F2744">
            <v>1019.59</v>
          </cell>
        </row>
        <row r="2745">
          <cell r="F2745">
            <v>1019.59</v>
          </cell>
        </row>
        <row r="2746">
          <cell r="F2746">
            <v>1707.75</v>
          </cell>
        </row>
        <row r="2747">
          <cell r="F2747">
            <v>1707.75</v>
          </cell>
        </row>
        <row r="2748">
          <cell r="F2748">
            <v>238.13</v>
          </cell>
        </row>
        <row r="2749">
          <cell r="F2749">
            <v>238.13</v>
          </cell>
        </row>
        <row r="2750">
          <cell r="F2750">
            <v>1508.21</v>
          </cell>
        </row>
        <row r="2751">
          <cell r="F2751">
            <v>1508.21</v>
          </cell>
        </row>
        <row r="2752">
          <cell r="F2752">
            <v>383.13</v>
          </cell>
        </row>
        <row r="2753">
          <cell r="F2753">
            <v>383.13</v>
          </cell>
        </row>
        <row r="2754">
          <cell r="F2754">
            <v>939.29</v>
          </cell>
        </row>
        <row r="2755">
          <cell r="F2755">
            <v>939.29</v>
          </cell>
        </row>
        <row r="2756">
          <cell r="F2756">
            <v>846</v>
          </cell>
        </row>
        <row r="2757">
          <cell r="F2757">
            <v>846</v>
          </cell>
        </row>
        <row r="2758">
          <cell r="F2758">
            <v>42</v>
          </cell>
        </row>
        <row r="2759">
          <cell r="F2759">
            <v>42</v>
          </cell>
        </row>
        <row r="2760">
          <cell r="F2760">
            <v>39</v>
          </cell>
        </row>
        <row r="2761">
          <cell r="F2761">
            <v>39</v>
          </cell>
        </row>
        <row r="2762">
          <cell r="F2762">
            <v>3</v>
          </cell>
        </row>
        <row r="2763">
          <cell r="F2763">
            <v>3</v>
          </cell>
        </row>
        <row r="2764">
          <cell r="F2764">
            <v>12</v>
          </cell>
        </row>
        <row r="2765">
          <cell r="F2765">
            <v>12</v>
          </cell>
        </row>
        <row r="2766">
          <cell r="F2766">
            <v>14</v>
          </cell>
        </row>
        <row r="2767">
          <cell r="F2767">
            <v>14</v>
          </cell>
        </row>
        <row r="2768">
          <cell r="F2768">
            <v>4</v>
          </cell>
        </row>
        <row r="2769">
          <cell r="F2769">
            <v>4</v>
          </cell>
        </row>
        <row r="2770">
          <cell r="F2770">
            <v>17</v>
          </cell>
        </row>
        <row r="2771">
          <cell r="F2771">
            <v>17</v>
          </cell>
        </row>
        <row r="2772">
          <cell r="F2772">
            <v>0</v>
          </cell>
        </row>
        <row r="2773">
          <cell r="F2773">
            <v>0</v>
          </cell>
        </row>
        <row r="2774">
          <cell r="F2774">
            <v>0.83</v>
          </cell>
        </row>
        <row r="2775">
          <cell r="F2775">
            <v>0.83</v>
          </cell>
        </row>
        <row r="2776">
          <cell r="F2776">
            <v>2.82</v>
          </cell>
        </row>
        <row r="2777">
          <cell r="F2777">
            <v>2.82</v>
          </cell>
        </row>
        <row r="2778">
          <cell r="F2778">
            <v>47.118699999999997</v>
          </cell>
        </row>
        <row r="2779">
          <cell r="F2779">
            <v>47.118700000000011</v>
          </cell>
        </row>
        <row r="2780">
          <cell r="F2780">
            <v>2121.0410000000002</v>
          </cell>
        </row>
        <row r="2781">
          <cell r="F2781">
            <v>2121.0409999999997</v>
          </cell>
        </row>
        <row r="2782">
          <cell r="F2782">
            <v>0</v>
          </cell>
        </row>
        <row r="2783">
          <cell r="F2783">
            <v>0</v>
          </cell>
        </row>
        <row r="2784">
          <cell r="F2784">
            <v>0</v>
          </cell>
        </row>
        <row r="2785">
          <cell r="F2785">
            <v>0</v>
          </cell>
        </row>
        <row r="2786">
          <cell r="F2786">
            <v>993</v>
          </cell>
        </row>
        <row r="2787">
          <cell r="F2787">
            <v>993</v>
          </cell>
        </row>
        <row r="2788">
          <cell r="F2788">
            <v>639.6</v>
          </cell>
        </row>
        <row r="2789">
          <cell r="F2789">
            <v>639.6</v>
          </cell>
        </row>
        <row r="2790">
          <cell r="F2790">
            <v>0</v>
          </cell>
        </row>
        <row r="2791">
          <cell r="F2791">
            <v>0</v>
          </cell>
        </row>
        <row r="2792">
          <cell r="F2792">
            <v>0</v>
          </cell>
        </row>
        <row r="2793">
          <cell r="F2793">
            <v>0</v>
          </cell>
        </row>
        <row r="2794">
          <cell r="F2794">
            <v>2</v>
          </cell>
        </row>
        <row r="2795">
          <cell r="F2795">
            <v>2</v>
          </cell>
        </row>
        <row r="2796">
          <cell r="F2796">
            <v>4</v>
          </cell>
        </row>
        <row r="2797">
          <cell r="F2797">
            <v>4</v>
          </cell>
        </row>
        <row r="2798">
          <cell r="F2798">
            <v>2</v>
          </cell>
        </row>
        <row r="2799">
          <cell r="F2799">
            <v>2</v>
          </cell>
        </row>
        <row r="2800">
          <cell r="F2800">
            <v>4</v>
          </cell>
        </row>
        <row r="2801">
          <cell r="F2801">
            <v>4</v>
          </cell>
        </row>
        <row r="2802">
          <cell r="F2802">
            <v>9</v>
          </cell>
        </row>
        <row r="2803">
          <cell r="F2803">
            <v>9</v>
          </cell>
        </row>
        <row r="2804">
          <cell r="F2804">
            <v>14</v>
          </cell>
        </row>
        <row r="2805">
          <cell r="F2805">
            <v>14</v>
          </cell>
        </row>
        <row r="2806">
          <cell r="F2806">
            <v>9</v>
          </cell>
        </row>
        <row r="2807">
          <cell r="F2807">
            <v>9</v>
          </cell>
        </row>
        <row r="2808">
          <cell r="F2808">
            <v>3</v>
          </cell>
        </row>
        <row r="2809">
          <cell r="F2809">
            <v>3</v>
          </cell>
        </row>
        <row r="2810">
          <cell r="F2810">
            <v>9</v>
          </cell>
        </row>
        <row r="2811">
          <cell r="F2811">
            <v>9</v>
          </cell>
        </row>
        <row r="2812">
          <cell r="F2812">
            <v>3</v>
          </cell>
        </row>
        <row r="2813">
          <cell r="F2813">
            <v>3</v>
          </cell>
        </row>
        <row r="2814">
          <cell r="F2814">
            <v>6</v>
          </cell>
        </row>
        <row r="2815">
          <cell r="F2815">
            <v>6</v>
          </cell>
        </row>
        <row r="2816">
          <cell r="F2816">
            <v>0</v>
          </cell>
        </row>
        <row r="2817">
          <cell r="F2817">
            <v>0</v>
          </cell>
        </row>
        <row r="2818">
          <cell r="F2818">
            <v>0</v>
          </cell>
        </row>
        <row r="2819">
          <cell r="F2819">
            <v>0</v>
          </cell>
        </row>
        <row r="2820">
          <cell r="F2820">
            <v>0</v>
          </cell>
        </row>
        <row r="2821">
          <cell r="F2821">
            <v>0</v>
          </cell>
        </row>
        <row r="2822">
          <cell r="F2822">
            <v>0</v>
          </cell>
        </row>
        <row r="2823">
          <cell r="F2823">
            <v>0</v>
          </cell>
        </row>
        <row r="2824">
          <cell r="F2824">
            <v>0</v>
          </cell>
        </row>
        <row r="2825">
          <cell r="F2825">
            <v>0</v>
          </cell>
        </row>
        <row r="2826">
          <cell r="F2826">
            <v>0</v>
          </cell>
        </row>
        <row r="2827">
          <cell r="F2827">
            <v>0</v>
          </cell>
        </row>
        <row r="2828">
          <cell r="F2828">
            <v>0</v>
          </cell>
        </row>
        <row r="2829">
          <cell r="F2829">
            <v>0</v>
          </cell>
        </row>
        <row r="2830">
          <cell r="F2830">
            <v>1</v>
          </cell>
        </row>
        <row r="2831">
          <cell r="F2831">
            <v>1</v>
          </cell>
        </row>
        <row r="2832">
          <cell r="F2832">
            <v>2</v>
          </cell>
        </row>
        <row r="2833">
          <cell r="F2833">
            <v>2</v>
          </cell>
        </row>
        <row r="2834">
          <cell r="F2834">
            <v>3</v>
          </cell>
        </row>
        <row r="2835">
          <cell r="F2835">
            <v>3</v>
          </cell>
        </row>
        <row r="2836">
          <cell r="F2836">
            <v>0</v>
          </cell>
        </row>
        <row r="2837">
          <cell r="F2837">
            <v>0</v>
          </cell>
        </row>
        <row r="2838">
          <cell r="F2838">
            <v>0</v>
          </cell>
        </row>
        <row r="2839">
          <cell r="F2839">
            <v>0</v>
          </cell>
        </row>
        <row r="2840">
          <cell r="F2840">
            <v>0</v>
          </cell>
        </row>
        <row r="2841">
          <cell r="F2841">
            <v>0</v>
          </cell>
        </row>
        <row r="2842">
          <cell r="F2842">
            <v>0</v>
          </cell>
        </row>
        <row r="2843">
          <cell r="F2843">
            <v>0</v>
          </cell>
        </row>
        <row r="2844">
          <cell r="F2844">
            <v>6</v>
          </cell>
        </row>
        <row r="2845">
          <cell r="F2845">
            <v>6</v>
          </cell>
        </row>
        <row r="2846">
          <cell r="F2846">
            <v>2</v>
          </cell>
        </row>
        <row r="2847">
          <cell r="F2847">
            <v>2</v>
          </cell>
        </row>
        <row r="2848">
          <cell r="F2848">
            <v>2</v>
          </cell>
        </row>
        <row r="2849">
          <cell r="F2849">
            <v>2</v>
          </cell>
        </row>
        <row r="2850">
          <cell r="F2850">
            <v>0</v>
          </cell>
        </row>
        <row r="2851">
          <cell r="F2851">
            <v>0</v>
          </cell>
        </row>
        <row r="2852">
          <cell r="F2852">
            <v>0</v>
          </cell>
        </row>
        <row r="2853">
          <cell r="F2853">
            <v>0</v>
          </cell>
        </row>
        <row r="2854">
          <cell r="F2854">
            <v>1</v>
          </cell>
        </row>
        <row r="2855">
          <cell r="F2855">
            <v>1</v>
          </cell>
        </row>
        <row r="2856">
          <cell r="F2856">
            <v>4</v>
          </cell>
        </row>
        <row r="2857">
          <cell r="F2857">
            <v>4</v>
          </cell>
        </row>
        <row r="2858">
          <cell r="F2858">
            <v>2</v>
          </cell>
        </row>
        <row r="2859">
          <cell r="F2859">
            <v>2</v>
          </cell>
        </row>
        <row r="2860">
          <cell r="F2860">
            <v>3</v>
          </cell>
        </row>
        <row r="2861">
          <cell r="F2861">
            <v>3</v>
          </cell>
        </row>
        <row r="2862">
          <cell r="F2862">
            <v>6</v>
          </cell>
        </row>
        <row r="2863">
          <cell r="F2863">
            <v>6</v>
          </cell>
        </row>
        <row r="2864">
          <cell r="F2864">
            <v>0</v>
          </cell>
        </row>
        <row r="2865">
          <cell r="F2865">
            <v>0</v>
          </cell>
        </row>
        <row r="2866">
          <cell r="F2866">
            <v>0</v>
          </cell>
        </row>
        <row r="2867">
          <cell r="F2867">
            <v>0</v>
          </cell>
        </row>
        <row r="2868">
          <cell r="F2868">
            <v>0</v>
          </cell>
        </row>
        <row r="2869">
          <cell r="F2869">
            <v>0</v>
          </cell>
        </row>
        <row r="2870">
          <cell r="F2870">
            <v>0</v>
          </cell>
        </row>
        <row r="2871">
          <cell r="F2871">
            <v>0</v>
          </cell>
        </row>
        <row r="2872">
          <cell r="F2872">
            <v>3</v>
          </cell>
        </row>
        <row r="2873">
          <cell r="F2873">
            <v>3</v>
          </cell>
        </row>
        <row r="2874">
          <cell r="F2874">
            <v>6</v>
          </cell>
        </row>
        <row r="2875">
          <cell r="F2875">
            <v>6</v>
          </cell>
        </row>
        <row r="2876">
          <cell r="F2876">
            <v>1</v>
          </cell>
        </row>
        <row r="2877">
          <cell r="F2877">
            <v>1</v>
          </cell>
        </row>
        <row r="2878">
          <cell r="F2878">
            <v>53</v>
          </cell>
        </row>
        <row r="2879">
          <cell r="F2879">
            <v>53</v>
          </cell>
        </row>
        <row r="2880">
          <cell r="F2880">
            <v>0</v>
          </cell>
        </row>
        <row r="2881">
          <cell r="F2881">
            <v>0</v>
          </cell>
        </row>
        <row r="2882">
          <cell r="F2882">
            <v>0</v>
          </cell>
        </row>
        <row r="2883">
          <cell r="F2883">
            <v>0</v>
          </cell>
        </row>
        <row r="2884">
          <cell r="F2884">
            <v>3</v>
          </cell>
        </row>
        <row r="2885">
          <cell r="F2885">
            <v>3</v>
          </cell>
        </row>
        <row r="2886">
          <cell r="F2886">
            <v>8</v>
          </cell>
        </row>
        <row r="2887">
          <cell r="F2887">
            <v>8</v>
          </cell>
        </row>
        <row r="2888">
          <cell r="F2888">
            <v>14</v>
          </cell>
        </row>
        <row r="2889">
          <cell r="F2889">
            <v>14</v>
          </cell>
        </row>
        <row r="2890">
          <cell r="F2890">
            <v>1</v>
          </cell>
        </row>
        <row r="2891">
          <cell r="F2891">
            <v>1</v>
          </cell>
        </row>
        <row r="2892">
          <cell r="F2892">
            <v>3</v>
          </cell>
        </row>
        <row r="2893">
          <cell r="F2893">
            <v>3</v>
          </cell>
        </row>
        <row r="2894">
          <cell r="F2894">
            <v>3</v>
          </cell>
        </row>
        <row r="2895">
          <cell r="F2895">
            <v>3</v>
          </cell>
        </row>
        <row r="2896">
          <cell r="F2896">
            <v>3</v>
          </cell>
        </row>
        <row r="2897">
          <cell r="F2897">
            <v>3</v>
          </cell>
        </row>
        <row r="2898">
          <cell r="F2898">
            <v>3</v>
          </cell>
        </row>
        <row r="2899">
          <cell r="F2899">
            <v>3</v>
          </cell>
        </row>
        <row r="2900">
          <cell r="F2900">
            <v>1</v>
          </cell>
        </row>
        <row r="2901">
          <cell r="F2901">
            <v>1</v>
          </cell>
        </row>
        <row r="2902">
          <cell r="F2902">
            <v>0</v>
          </cell>
        </row>
        <row r="2903">
          <cell r="F2903">
            <v>0</v>
          </cell>
        </row>
        <row r="2904">
          <cell r="F2904">
            <v>0</v>
          </cell>
        </row>
        <row r="2905">
          <cell r="F2905">
            <v>0</v>
          </cell>
        </row>
        <row r="2906">
          <cell r="F2906">
            <v>4</v>
          </cell>
        </row>
        <row r="2907">
          <cell r="F2907">
            <v>4</v>
          </cell>
        </row>
        <row r="2908">
          <cell r="F2908">
            <v>2</v>
          </cell>
        </row>
        <row r="2909">
          <cell r="F2909">
            <v>2</v>
          </cell>
        </row>
        <row r="2910">
          <cell r="F2910">
            <v>1</v>
          </cell>
        </row>
        <row r="2911">
          <cell r="F2911">
            <v>1</v>
          </cell>
        </row>
        <row r="2912">
          <cell r="F2912">
            <v>3</v>
          </cell>
        </row>
        <row r="2913">
          <cell r="F2913">
            <v>3</v>
          </cell>
        </row>
        <row r="2914">
          <cell r="F2914">
            <v>5</v>
          </cell>
        </row>
        <row r="2915">
          <cell r="F2915">
            <v>5</v>
          </cell>
        </row>
        <row r="2916">
          <cell r="F2916">
            <v>1</v>
          </cell>
        </row>
        <row r="2917">
          <cell r="F2917">
            <v>1</v>
          </cell>
        </row>
        <row r="2918">
          <cell r="F2918">
            <v>2</v>
          </cell>
        </row>
        <row r="2919">
          <cell r="F2919">
            <v>2</v>
          </cell>
        </row>
        <row r="2920">
          <cell r="F2920">
            <v>1</v>
          </cell>
        </row>
        <row r="2921">
          <cell r="F2921">
            <v>1</v>
          </cell>
        </row>
        <row r="2922">
          <cell r="F2922">
            <v>6</v>
          </cell>
        </row>
        <row r="2923">
          <cell r="F2923">
            <v>6</v>
          </cell>
        </row>
        <row r="2924">
          <cell r="F2924">
            <v>7</v>
          </cell>
        </row>
        <row r="2925">
          <cell r="F2925">
            <v>7</v>
          </cell>
        </row>
        <row r="2926">
          <cell r="F2926">
            <v>1</v>
          </cell>
        </row>
        <row r="2927">
          <cell r="F2927">
            <v>1</v>
          </cell>
        </row>
        <row r="2928">
          <cell r="F2928">
            <v>1</v>
          </cell>
        </row>
        <row r="2929">
          <cell r="F2929">
            <v>1</v>
          </cell>
        </row>
        <row r="2930">
          <cell r="F2930">
            <v>2</v>
          </cell>
        </row>
        <row r="2931">
          <cell r="F2931">
            <v>2</v>
          </cell>
        </row>
        <row r="2932">
          <cell r="F2932">
            <v>2</v>
          </cell>
        </row>
        <row r="2933">
          <cell r="F2933">
            <v>2</v>
          </cell>
        </row>
        <row r="2934">
          <cell r="F2934">
            <v>6</v>
          </cell>
        </row>
        <row r="2935">
          <cell r="F2935">
            <v>6</v>
          </cell>
        </row>
        <row r="2936">
          <cell r="F2936">
            <v>5</v>
          </cell>
        </row>
        <row r="2937">
          <cell r="F2937">
            <v>5</v>
          </cell>
        </row>
        <row r="2938">
          <cell r="F2938">
            <v>1</v>
          </cell>
        </row>
        <row r="2939">
          <cell r="F2939">
            <v>1</v>
          </cell>
        </row>
        <row r="2940">
          <cell r="F2940">
            <v>2</v>
          </cell>
        </row>
        <row r="2941">
          <cell r="F2941">
            <v>2</v>
          </cell>
        </row>
        <row r="2942">
          <cell r="F2942">
            <v>0</v>
          </cell>
        </row>
        <row r="2943">
          <cell r="F2943">
            <v>0</v>
          </cell>
        </row>
        <row r="2944">
          <cell r="F2944">
            <v>1</v>
          </cell>
        </row>
        <row r="2945">
          <cell r="F2945">
            <v>1</v>
          </cell>
        </row>
        <row r="2946">
          <cell r="F2946">
            <v>0</v>
          </cell>
        </row>
        <row r="2947">
          <cell r="F2947">
            <v>0</v>
          </cell>
        </row>
        <row r="2948">
          <cell r="F2948">
            <v>0</v>
          </cell>
        </row>
        <row r="2949">
          <cell r="F2949">
            <v>0</v>
          </cell>
        </row>
        <row r="2950">
          <cell r="F2950">
            <v>1</v>
          </cell>
        </row>
        <row r="2951">
          <cell r="F2951">
            <v>1</v>
          </cell>
        </row>
        <row r="2952">
          <cell r="F2952">
            <v>0</v>
          </cell>
        </row>
        <row r="2953">
          <cell r="F2953">
            <v>0</v>
          </cell>
        </row>
        <row r="2954">
          <cell r="F2954">
            <v>0</v>
          </cell>
        </row>
        <row r="2955">
          <cell r="F2955">
            <v>0</v>
          </cell>
        </row>
        <row r="2956">
          <cell r="F2956">
            <v>24</v>
          </cell>
        </row>
        <row r="2957">
          <cell r="F2957">
            <v>24</v>
          </cell>
        </row>
        <row r="2958">
          <cell r="F2958">
            <v>27</v>
          </cell>
        </row>
        <row r="2959">
          <cell r="F2959">
            <v>27</v>
          </cell>
        </row>
        <row r="2960">
          <cell r="F2960">
            <v>0</v>
          </cell>
        </row>
        <row r="2961">
          <cell r="F2961">
            <v>0</v>
          </cell>
        </row>
        <row r="2962">
          <cell r="F2962">
            <v>0</v>
          </cell>
        </row>
        <row r="2963">
          <cell r="F2963">
            <v>0</v>
          </cell>
        </row>
        <row r="2964">
          <cell r="F2964">
            <v>6</v>
          </cell>
        </row>
        <row r="2965">
          <cell r="F2965">
            <v>6</v>
          </cell>
        </row>
        <row r="2966">
          <cell r="F2966">
            <v>8</v>
          </cell>
        </row>
        <row r="2967">
          <cell r="F2967">
            <v>8</v>
          </cell>
        </row>
        <row r="2968">
          <cell r="F2968">
            <v>1</v>
          </cell>
        </row>
        <row r="2969">
          <cell r="F2969">
            <v>1</v>
          </cell>
        </row>
        <row r="2970">
          <cell r="F2970">
            <v>16</v>
          </cell>
        </row>
        <row r="2971">
          <cell r="F2971">
            <v>16</v>
          </cell>
        </row>
        <row r="2972">
          <cell r="F2972">
            <v>10</v>
          </cell>
        </row>
        <row r="2973">
          <cell r="F2973">
            <v>10</v>
          </cell>
        </row>
        <row r="2974">
          <cell r="F2974">
            <v>4</v>
          </cell>
        </row>
        <row r="2975">
          <cell r="F2975">
            <v>4</v>
          </cell>
        </row>
        <row r="2976">
          <cell r="F2976">
            <v>1</v>
          </cell>
        </row>
        <row r="2977">
          <cell r="F2977">
            <v>1</v>
          </cell>
        </row>
        <row r="2978">
          <cell r="F2978">
            <v>1</v>
          </cell>
        </row>
        <row r="2979">
          <cell r="F2979">
            <v>1</v>
          </cell>
        </row>
        <row r="2980">
          <cell r="F2980">
            <v>8</v>
          </cell>
        </row>
        <row r="2981">
          <cell r="F2981">
            <v>8</v>
          </cell>
        </row>
        <row r="2982">
          <cell r="F2982">
            <v>4</v>
          </cell>
        </row>
        <row r="2983">
          <cell r="F2983">
            <v>4</v>
          </cell>
        </row>
        <row r="2984">
          <cell r="F2984">
            <v>26</v>
          </cell>
        </row>
        <row r="2985">
          <cell r="F2985">
            <v>26</v>
          </cell>
        </row>
        <row r="2986">
          <cell r="F2986">
            <v>8</v>
          </cell>
        </row>
        <row r="2987">
          <cell r="F2987">
            <v>8</v>
          </cell>
        </row>
        <row r="2988">
          <cell r="F2988">
            <v>2</v>
          </cell>
        </row>
        <row r="2989">
          <cell r="F2989">
            <v>2</v>
          </cell>
        </row>
        <row r="2990">
          <cell r="F2990">
            <v>9</v>
          </cell>
        </row>
        <row r="2991">
          <cell r="F2991">
            <v>9</v>
          </cell>
        </row>
        <row r="2992">
          <cell r="F2992">
            <v>6</v>
          </cell>
        </row>
        <row r="2993">
          <cell r="F2993">
            <v>6</v>
          </cell>
        </row>
        <row r="2994">
          <cell r="F2994">
            <v>0</v>
          </cell>
        </row>
        <row r="2995">
          <cell r="F2995">
            <v>0</v>
          </cell>
        </row>
        <row r="2996">
          <cell r="F2996">
            <v>0</v>
          </cell>
        </row>
        <row r="2997">
          <cell r="F2997">
            <v>0</v>
          </cell>
        </row>
        <row r="2998">
          <cell r="F2998">
            <v>1</v>
          </cell>
        </row>
        <row r="2999">
          <cell r="F2999">
            <v>1</v>
          </cell>
        </row>
        <row r="3000">
          <cell r="F3000">
            <v>5</v>
          </cell>
        </row>
        <row r="3001">
          <cell r="F3001">
            <v>5</v>
          </cell>
        </row>
        <row r="3002">
          <cell r="F3002">
            <v>0</v>
          </cell>
        </row>
        <row r="3003">
          <cell r="F3003">
            <v>0</v>
          </cell>
        </row>
        <row r="3004">
          <cell r="F3004">
            <v>32</v>
          </cell>
        </row>
        <row r="3005">
          <cell r="F3005">
            <v>32</v>
          </cell>
        </row>
        <row r="3006">
          <cell r="F3006">
            <v>8</v>
          </cell>
        </row>
        <row r="3007">
          <cell r="F3007">
            <v>8</v>
          </cell>
        </row>
        <row r="3008">
          <cell r="F3008">
            <v>0</v>
          </cell>
        </row>
        <row r="3009">
          <cell r="F3009">
            <v>0</v>
          </cell>
        </row>
        <row r="3010">
          <cell r="F3010">
            <v>1</v>
          </cell>
        </row>
        <row r="3011">
          <cell r="F3011">
            <v>1</v>
          </cell>
        </row>
        <row r="3012">
          <cell r="F3012">
            <v>5</v>
          </cell>
        </row>
        <row r="3013">
          <cell r="F3013">
            <v>5</v>
          </cell>
        </row>
        <row r="3014">
          <cell r="F3014">
            <v>0</v>
          </cell>
        </row>
        <row r="3015">
          <cell r="F3015">
            <v>0</v>
          </cell>
        </row>
        <row r="3016">
          <cell r="F3016">
            <v>11</v>
          </cell>
        </row>
        <row r="3017">
          <cell r="F3017">
            <v>11</v>
          </cell>
        </row>
        <row r="3018">
          <cell r="F3018">
            <v>0</v>
          </cell>
        </row>
        <row r="3019">
          <cell r="F3019">
            <v>0</v>
          </cell>
        </row>
        <row r="3020">
          <cell r="F3020">
            <v>0</v>
          </cell>
        </row>
        <row r="3021">
          <cell r="F3021">
            <v>0</v>
          </cell>
        </row>
        <row r="3022">
          <cell r="F3022">
            <v>16</v>
          </cell>
        </row>
        <row r="3023">
          <cell r="F3023">
            <v>16</v>
          </cell>
        </row>
        <row r="3024">
          <cell r="F3024">
            <v>0</v>
          </cell>
        </row>
        <row r="3025">
          <cell r="F3025">
            <v>0</v>
          </cell>
        </row>
        <row r="3026">
          <cell r="F3026">
            <v>0</v>
          </cell>
        </row>
        <row r="3027">
          <cell r="F3027">
            <v>0</v>
          </cell>
        </row>
        <row r="3028">
          <cell r="F3028">
            <v>0</v>
          </cell>
        </row>
        <row r="3029">
          <cell r="F3029">
            <v>0</v>
          </cell>
        </row>
        <row r="3030">
          <cell r="F3030">
            <v>0</v>
          </cell>
        </row>
        <row r="3031">
          <cell r="F3031">
            <v>0</v>
          </cell>
        </row>
        <row r="3032">
          <cell r="F3032">
            <v>7</v>
          </cell>
        </row>
        <row r="3033">
          <cell r="F3033">
            <v>7</v>
          </cell>
        </row>
        <row r="3034">
          <cell r="F3034">
            <v>24</v>
          </cell>
        </row>
        <row r="3035">
          <cell r="F3035">
            <v>24</v>
          </cell>
        </row>
        <row r="3036">
          <cell r="F3036">
            <v>14</v>
          </cell>
        </row>
        <row r="3037">
          <cell r="F3037">
            <v>14</v>
          </cell>
        </row>
        <row r="3038">
          <cell r="F3038">
            <v>1</v>
          </cell>
        </row>
        <row r="3039">
          <cell r="F3039">
            <v>1</v>
          </cell>
        </row>
        <row r="3040">
          <cell r="F3040">
            <v>0</v>
          </cell>
        </row>
        <row r="3041">
          <cell r="F3041">
            <v>0</v>
          </cell>
        </row>
        <row r="3042">
          <cell r="F3042">
            <v>14</v>
          </cell>
        </row>
        <row r="3043">
          <cell r="F3043">
            <v>14</v>
          </cell>
        </row>
        <row r="3044">
          <cell r="F3044">
            <v>35</v>
          </cell>
        </row>
        <row r="3045">
          <cell r="F3045">
            <v>35</v>
          </cell>
        </row>
        <row r="3046">
          <cell r="F3046">
            <v>4</v>
          </cell>
        </row>
        <row r="3047">
          <cell r="F3047">
            <v>4</v>
          </cell>
        </row>
        <row r="3048">
          <cell r="F3048">
            <v>3</v>
          </cell>
        </row>
        <row r="3049">
          <cell r="F3049">
            <v>3</v>
          </cell>
        </row>
        <row r="3050">
          <cell r="F3050">
            <v>11</v>
          </cell>
        </row>
        <row r="3051">
          <cell r="F3051">
            <v>11</v>
          </cell>
        </row>
        <row r="3052">
          <cell r="F3052">
            <v>0</v>
          </cell>
        </row>
        <row r="3053">
          <cell r="F3053">
            <v>0</v>
          </cell>
        </row>
        <row r="3054">
          <cell r="F3054">
            <v>0</v>
          </cell>
        </row>
        <row r="3055">
          <cell r="F3055">
            <v>0</v>
          </cell>
        </row>
        <row r="3056">
          <cell r="F3056">
            <v>5</v>
          </cell>
        </row>
        <row r="3057">
          <cell r="F3057">
            <v>5</v>
          </cell>
        </row>
        <row r="3058">
          <cell r="F3058">
            <v>8</v>
          </cell>
        </row>
        <row r="3059">
          <cell r="F3059">
            <v>8</v>
          </cell>
        </row>
        <row r="3060">
          <cell r="F3060">
            <v>1</v>
          </cell>
        </row>
        <row r="3061">
          <cell r="F3061">
            <v>1</v>
          </cell>
        </row>
        <row r="3062">
          <cell r="F3062">
            <v>0</v>
          </cell>
        </row>
        <row r="3063">
          <cell r="F3063">
            <v>0</v>
          </cell>
        </row>
        <row r="3064">
          <cell r="F3064">
            <v>3</v>
          </cell>
        </row>
        <row r="3065">
          <cell r="F3065">
            <v>3</v>
          </cell>
        </row>
        <row r="3066">
          <cell r="F3066">
            <v>2</v>
          </cell>
        </row>
        <row r="3067">
          <cell r="F3067">
            <v>2</v>
          </cell>
        </row>
        <row r="3068">
          <cell r="F3068">
            <v>0</v>
          </cell>
        </row>
        <row r="3069">
          <cell r="F3069">
            <v>0</v>
          </cell>
        </row>
        <row r="3070">
          <cell r="F3070">
            <v>0</v>
          </cell>
        </row>
        <row r="3071">
          <cell r="F3071">
            <v>0</v>
          </cell>
        </row>
        <row r="3072">
          <cell r="F3072">
            <v>7</v>
          </cell>
        </row>
        <row r="3073">
          <cell r="F3073">
            <v>7</v>
          </cell>
        </row>
        <row r="3074">
          <cell r="F3074">
            <v>26</v>
          </cell>
        </row>
        <row r="3075">
          <cell r="F3075">
            <v>26</v>
          </cell>
        </row>
        <row r="3076">
          <cell r="F3076">
            <v>4</v>
          </cell>
        </row>
        <row r="3077">
          <cell r="F3077">
            <v>4</v>
          </cell>
        </row>
        <row r="3078">
          <cell r="F3078">
            <v>0</v>
          </cell>
        </row>
        <row r="3079">
          <cell r="F3079">
            <v>0</v>
          </cell>
        </row>
        <row r="3080">
          <cell r="F3080">
            <v>0</v>
          </cell>
        </row>
        <row r="3081">
          <cell r="F3081">
            <v>0</v>
          </cell>
        </row>
        <row r="3082">
          <cell r="F3082">
            <v>7</v>
          </cell>
        </row>
        <row r="3083">
          <cell r="F3083">
            <v>7</v>
          </cell>
        </row>
        <row r="3084">
          <cell r="F3084">
            <v>19</v>
          </cell>
        </row>
        <row r="3085">
          <cell r="F3085">
            <v>19</v>
          </cell>
        </row>
        <row r="3086">
          <cell r="F3086">
            <v>3</v>
          </cell>
        </row>
        <row r="3087">
          <cell r="F3087">
            <v>3</v>
          </cell>
        </row>
        <row r="3088">
          <cell r="F3088">
            <v>1</v>
          </cell>
        </row>
        <row r="3089">
          <cell r="F3089">
            <v>1</v>
          </cell>
        </row>
        <row r="3090">
          <cell r="F3090">
            <v>2</v>
          </cell>
        </row>
        <row r="3091">
          <cell r="F3091">
            <v>2</v>
          </cell>
        </row>
        <row r="3092">
          <cell r="F3092">
            <v>0</v>
          </cell>
        </row>
        <row r="3093">
          <cell r="F3093">
            <v>0</v>
          </cell>
        </row>
        <row r="3094">
          <cell r="F3094">
            <v>0</v>
          </cell>
        </row>
        <row r="3095">
          <cell r="F3095">
            <v>0</v>
          </cell>
        </row>
        <row r="3096">
          <cell r="F3096">
            <v>0</v>
          </cell>
        </row>
        <row r="3097">
          <cell r="F3097">
            <v>0</v>
          </cell>
        </row>
        <row r="3098">
          <cell r="F3098">
            <v>6</v>
          </cell>
        </row>
        <row r="3099">
          <cell r="F3099">
            <v>6</v>
          </cell>
        </row>
        <row r="3100">
          <cell r="F3100">
            <v>1</v>
          </cell>
        </row>
        <row r="3101">
          <cell r="F3101">
            <v>1</v>
          </cell>
        </row>
        <row r="3102">
          <cell r="F3102">
            <v>0</v>
          </cell>
        </row>
        <row r="3103">
          <cell r="F3103">
            <v>0</v>
          </cell>
        </row>
        <row r="3104">
          <cell r="F3104">
            <v>0</v>
          </cell>
        </row>
        <row r="3105">
          <cell r="F3105">
            <v>0</v>
          </cell>
        </row>
        <row r="3106">
          <cell r="F3106">
            <v>0</v>
          </cell>
        </row>
        <row r="3107">
          <cell r="F3107">
            <v>0</v>
          </cell>
        </row>
        <row r="3108">
          <cell r="F3108">
            <v>0</v>
          </cell>
        </row>
        <row r="3109">
          <cell r="F3109">
            <v>0</v>
          </cell>
        </row>
        <row r="3110">
          <cell r="F3110">
            <v>5</v>
          </cell>
        </row>
        <row r="3111">
          <cell r="F3111">
            <v>5</v>
          </cell>
        </row>
        <row r="3112">
          <cell r="F3112">
            <v>15</v>
          </cell>
        </row>
        <row r="3113">
          <cell r="F3113">
            <v>15</v>
          </cell>
        </row>
        <row r="3114">
          <cell r="F3114">
            <v>9</v>
          </cell>
        </row>
        <row r="3115">
          <cell r="F3115">
            <v>9</v>
          </cell>
        </row>
        <row r="3116">
          <cell r="F3116">
            <v>2</v>
          </cell>
        </row>
        <row r="3117">
          <cell r="F3117">
            <v>2</v>
          </cell>
        </row>
        <row r="3118">
          <cell r="F3118">
            <v>2</v>
          </cell>
        </row>
        <row r="3119">
          <cell r="F3119">
            <v>2</v>
          </cell>
        </row>
        <row r="3120">
          <cell r="F3120">
            <v>1</v>
          </cell>
        </row>
        <row r="3121">
          <cell r="F3121">
            <v>1</v>
          </cell>
        </row>
        <row r="3122">
          <cell r="F3122">
            <v>1</v>
          </cell>
        </row>
        <row r="3123">
          <cell r="F3123">
            <v>1</v>
          </cell>
        </row>
        <row r="3124">
          <cell r="F3124">
            <v>1</v>
          </cell>
        </row>
        <row r="3125">
          <cell r="F3125">
            <v>1</v>
          </cell>
        </row>
        <row r="3126">
          <cell r="F3126">
            <v>2</v>
          </cell>
        </row>
        <row r="3127">
          <cell r="F3127">
            <v>2</v>
          </cell>
        </row>
        <row r="3128">
          <cell r="F3128">
            <v>32</v>
          </cell>
        </row>
        <row r="3129">
          <cell r="F3129">
            <v>32</v>
          </cell>
        </row>
        <row r="3130">
          <cell r="F3130">
            <v>42</v>
          </cell>
        </row>
        <row r="3131">
          <cell r="F3131">
            <v>42</v>
          </cell>
        </row>
        <row r="3132">
          <cell r="F3132">
            <v>0</v>
          </cell>
        </row>
        <row r="3133">
          <cell r="F3133">
            <v>0</v>
          </cell>
        </row>
        <row r="3134">
          <cell r="F3134">
            <v>927</v>
          </cell>
        </row>
        <row r="3135">
          <cell r="F3135">
            <v>927</v>
          </cell>
        </row>
        <row r="3136">
          <cell r="F3136">
            <v>258.3</v>
          </cell>
        </row>
        <row r="3137">
          <cell r="F3137">
            <v>258.3</v>
          </cell>
        </row>
        <row r="3138">
          <cell r="F3138">
            <v>155</v>
          </cell>
        </row>
        <row r="3139">
          <cell r="F3139">
            <v>155</v>
          </cell>
        </row>
        <row r="3140">
          <cell r="F3140">
            <v>280.75299999999999</v>
          </cell>
        </row>
        <row r="3141">
          <cell r="F3141">
            <v>280.75299999999999</v>
          </cell>
        </row>
        <row r="3142">
          <cell r="F3142">
            <v>0</v>
          </cell>
        </row>
        <row r="3143">
          <cell r="F3143">
            <v>0</v>
          </cell>
        </row>
        <row r="3144">
          <cell r="F3144">
            <v>0</v>
          </cell>
        </row>
        <row r="3145">
          <cell r="F3145">
            <v>0</v>
          </cell>
        </row>
        <row r="3146">
          <cell r="F3146">
            <v>5</v>
          </cell>
        </row>
        <row r="3147">
          <cell r="F3147">
            <v>5</v>
          </cell>
        </row>
        <row r="3148">
          <cell r="F3148">
            <v>11</v>
          </cell>
        </row>
        <row r="3149">
          <cell r="F3149">
            <v>11</v>
          </cell>
        </row>
        <row r="3150">
          <cell r="F3150">
            <v>10</v>
          </cell>
        </row>
        <row r="3151">
          <cell r="F3151">
            <v>10</v>
          </cell>
        </row>
        <row r="3152">
          <cell r="F3152">
            <v>3</v>
          </cell>
        </row>
        <row r="3153">
          <cell r="F3153">
            <v>3</v>
          </cell>
        </row>
        <row r="3154">
          <cell r="F3154">
            <v>5</v>
          </cell>
        </row>
        <row r="3155">
          <cell r="F3155">
            <v>5</v>
          </cell>
        </row>
        <row r="3156">
          <cell r="F3156">
            <v>7</v>
          </cell>
        </row>
        <row r="3157">
          <cell r="F3157">
            <v>7</v>
          </cell>
        </row>
        <row r="3158">
          <cell r="F3158">
            <v>100</v>
          </cell>
        </row>
        <row r="3159">
          <cell r="F3159">
            <v>100</v>
          </cell>
        </row>
        <row r="3160">
          <cell r="F3160">
            <v>0</v>
          </cell>
        </row>
        <row r="3161">
          <cell r="F3161">
            <v>0</v>
          </cell>
        </row>
        <row r="3162">
          <cell r="F3162">
            <v>9</v>
          </cell>
        </row>
        <row r="3163">
          <cell r="F3163">
            <v>9</v>
          </cell>
        </row>
        <row r="3164">
          <cell r="F3164">
            <v>6</v>
          </cell>
        </row>
        <row r="3165">
          <cell r="F3165">
            <v>6</v>
          </cell>
        </row>
        <row r="3166">
          <cell r="F3166">
            <v>9</v>
          </cell>
        </row>
        <row r="3167">
          <cell r="F3167">
            <v>9</v>
          </cell>
        </row>
        <row r="3168">
          <cell r="F3168">
            <v>6</v>
          </cell>
        </row>
        <row r="3169">
          <cell r="F3169">
            <v>6</v>
          </cell>
        </row>
        <row r="3170">
          <cell r="F3170">
            <v>5</v>
          </cell>
        </row>
        <row r="3171">
          <cell r="F3171">
            <v>5</v>
          </cell>
        </row>
        <row r="3172">
          <cell r="F3172">
            <v>16</v>
          </cell>
        </row>
        <row r="3173">
          <cell r="F3173">
            <v>16</v>
          </cell>
        </row>
        <row r="3174">
          <cell r="F3174">
            <v>10</v>
          </cell>
        </row>
        <row r="3175">
          <cell r="F3175">
            <v>10</v>
          </cell>
        </row>
        <row r="3176">
          <cell r="F3176">
            <v>1</v>
          </cell>
        </row>
        <row r="3177">
          <cell r="F3177">
            <v>1</v>
          </cell>
        </row>
        <row r="3178">
          <cell r="F3178">
            <v>8</v>
          </cell>
        </row>
        <row r="3179">
          <cell r="F3179">
            <v>8</v>
          </cell>
        </row>
        <row r="3180">
          <cell r="F3180">
            <v>6</v>
          </cell>
        </row>
        <row r="3181">
          <cell r="F3181">
            <v>6</v>
          </cell>
        </row>
        <row r="3182">
          <cell r="F3182">
            <v>6</v>
          </cell>
        </row>
        <row r="3183">
          <cell r="F3183">
            <v>6</v>
          </cell>
        </row>
        <row r="3184">
          <cell r="F3184">
            <v>6</v>
          </cell>
        </row>
        <row r="3185">
          <cell r="F3185">
            <v>6</v>
          </cell>
        </row>
        <row r="3186">
          <cell r="F3186">
            <v>3</v>
          </cell>
        </row>
        <row r="3187">
          <cell r="F3187">
            <v>3</v>
          </cell>
        </row>
        <row r="3188">
          <cell r="F3188">
            <v>0</v>
          </cell>
        </row>
        <row r="3189">
          <cell r="F3189">
            <v>0</v>
          </cell>
        </row>
        <row r="3190">
          <cell r="F3190">
            <v>800</v>
          </cell>
        </row>
        <row r="3191">
          <cell r="F3191">
            <v>800</v>
          </cell>
        </row>
        <row r="3192">
          <cell r="F3192">
            <v>0</v>
          </cell>
        </row>
        <row r="3193">
          <cell r="F3193">
            <v>0</v>
          </cell>
        </row>
        <row r="3194">
          <cell r="F3194">
            <v>1500</v>
          </cell>
        </row>
        <row r="3195">
          <cell r="F3195">
            <v>1500</v>
          </cell>
        </row>
        <row r="3196">
          <cell r="F3196">
            <v>1100</v>
          </cell>
        </row>
        <row r="3197">
          <cell r="F3197">
            <v>1100</v>
          </cell>
        </row>
        <row r="3198">
          <cell r="F3198">
            <v>1100</v>
          </cell>
        </row>
        <row r="3199">
          <cell r="F3199">
            <v>1100</v>
          </cell>
        </row>
        <row r="3200">
          <cell r="F3200">
            <v>400</v>
          </cell>
        </row>
        <row r="3201">
          <cell r="F3201">
            <v>400</v>
          </cell>
        </row>
        <row r="3202">
          <cell r="F3202">
            <v>1400</v>
          </cell>
        </row>
        <row r="3203">
          <cell r="F3203">
            <v>1400</v>
          </cell>
        </row>
        <row r="3204">
          <cell r="F3204">
            <v>0</v>
          </cell>
        </row>
        <row r="3205">
          <cell r="F3205">
            <v>0</v>
          </cell>
        </row>
        <row r="3206">
          <cell r="F3206">
            <v>8192.2999999999993</v>
          </cell>
        </row>
        <row r="3207">
          <cell r="F3207">
            <v>8192.2999999999993</v>
          </cell>
        </row>
        <row r="3208">
          <cell r="F3208">
            <v>0</v>
          </cell>
        </row>
        <row r="3209">
          <cell r="F3209">
            <v>0</v>
          </cell>
        </row>
        <row r="3210">
          <cell r="F3210">
            <v>31</v>
          </cell>
        </row>
        <row r="3211">
          <cell r="F3211">
            <v>31</v>
          </cell>
        </row>
        <row r="3212">
          <cell r="F3212">
            <v>1</v>
          </cell>
        </row>
        <row r="3213">
          <cell r="F3213">
            <v>1</v>
          </cell>
        </row>
        <row r="3214">
          <cell r="F3214">
            <v>2</v>
          </cell>
        </row>
        <row r="3215">
          <cell r="F3215">
            <v>2</v>
          </cell>
        </row>
        <row r="3222">
          <cell r="F3222">
            <v>11</v>
          </cell>
        </row>
        <row r="3223">
          <cell r="F3223">
            <v>11</v>
          </cell>
        </row>
        <row r="3224">
          <cell r="F3224">
            <v>11</v>
          </cell>
        </row>
        <row r="3225">
          <cell r="F3225">
            <v>11</v>
          </cell>
        </row>
        <row r="3226">
          <cell r="F3226">
            <v>11</v>
          </cell>
        </row>
        <row r="3227">
          <cell r="F3227">
            <v>11</v>
          </cell>
        </row>
        <row r="3228">
          <cell r="F3228">
            <v>105</v>
          </cell>
        </row>
        <row r="3229">
          <cell r="F3229">
            <v>105</v>
          </cell>
        </row>
        <row r="3230">
          <cell r="F3230">
            <v>105</v>
          </cell>
        </row>
        <row r="3231">
          <cell r="F3231">
            <v>105</v>
          </cell>
        </row>
        <row r="3232">
          <cell r="F3232">
            <v>14</v>
          </cell>
        </row>
        <row r="3233">
          <cell r="F3233">
            <v>14</v>
          </cell>
        </row>
        <row r="3234">
          <cell r="F3234">
            <v>0</v>
          </cell>
        </row>
        <row r="3235">
          <cell r="F3235">
            <v>0</v>
          </cell>
        </row>
        <row r="3236">
          <cell r="F3236">
            <v>0</v>
          </cell>
        </row>
        <row r="3237">
          <cell r="F3237">
            <v>0</v>
          </cell>
        </row>
        <row r="3238">
          <cell r="F3238">
            <v>722</v>
          </cell>
        </row>
        <row r="3239">
          <cell r="F3239">
            <v>722</v>
          </cell>
        </row>
        <row r="3240">
          <cell r="F3240">
            <v>101</v>
          </cell>
        </row>
        <row r="3241">
          <cell r="F3241">
            <v>101</v>
          </cell>
        </row>
        <row r="3242">
          <cell r="F3242">
            <v>101</v>
          </cell>
        </row>
        <row r="3243">
          <cell r="F3243">
            <v>101</v>
          </cell>
        </row>
        <row r="3244">
          <cell r="F3244">
            <v>101</v>
          </cell>
        </row>
        <row r="3245">
          <cell r="F3245">
            <v>101</v>
          </cell>
        </row>
        <row r="3246">
          <cell r="F3246">
            <v>0</v>
          </cell>
        </row>
        <row r="3247">
          <cell r="F3247">
            <v>0</v>
          </cell>
        </row>
        <row r="3248">
          <cell r="F3248">
            <v>805</v>
          </cell>
        </row>
        <row r="3249">
          <cell r="F3249">
            <v>805</v>
          </cell>
        </row>
        <row r="3250">
          <cell r="F3250">
            <v>41</v>
          </cell>
        </row>
        <row r="3251">
          <cell r="F3251">
            <v>41</v>
          </cell>
        </row>
        <row r="3252">
          <cell r="F3252">
            <v>1377</v>
          </cell>
        </row>
        <row r="3253">
          <cell r="F3253">
            <v>1377</v>
          </cell>
        </row>
        <row r="3254">
          <cell r="F3254">
            <v>177</v>
          </cell>
        </row>
        <row r="3255">
          <cell r="F3255">
            <v>177</v>
          </cell>
        </row>
        <row r="3256">
          <cell r="F3256">
            <v>240</v>
          </cell>
        </row>
        <row r="3257">
          <cell r="F3257">
            <v>240</v>
          </cell>
        </row>
        <row r="3258">
          <cell r="F3258">
            <v>25</v>
          </cell>
        </row>
        <row r="3259">
          <cell r="F3259">
            <v>25</v>
          </cell>
        </row>
        <row r="3260">
          <cell r="F3260">
            <v>130</v>
          </cell>
        </row>
        <row r="3261">
          <cell r="F3261">
            <v>130</v>
          </cell>
        </row>
        <row r="3262">
          <cell r="F3262">
            <v>336</v>
          </cell>
        </row>
        <row r="3263">
          <cell r="F3263">
            <v>336</v>
          </cell>
        </row>
        <row r="3264">
          <cell r="F3264">
            <v>1386</v>
          </cell>
        </row>
        <row r="3265">
          <cell r="F3265">
            <v>1386</v>
          </cell>
        </row>
        <row r="3266">
          <cell r="F3266">
            <v>277</v>
          </cell>
        </row>
        <row r="3267">
          <cell r="F3267">
            <v>277</v>
          </cell>
        </row>
        <row r="3268">
          <cell r="F3268">
            <v>2473</v>
          </cell>
        </row>
        <row r="3269">
          <cell r="F3269">
            <v>2473</v>
          </cell>
        </row>
        <row r="3270">
          <cell r="F3270">
            <v>264</v>
          </cell>
        </row>
        <row r="3271">
          <cell r="F3271">
            <v>264</v>
          </cell>
        </row>
        <row r="3272">
          <cell r="F3272">
            <v>1386</v>
          </cell>
        </row>
        <row r="3273">
          <cell r="F3273">
            <v>1386</v>
          </cell>
        </row>
        <row r="3274">
          <cell r="F3274">
            <v>1386</v>
          </cell>
        </row>
        <row r="3275">
          <cell r="F3275">
            <v>1386</v>
          </cell>
        </row>
        <row r="3276">
          <cell r="F3276">
            <v>0</v>
          </cell>
        </row>
        <row r="3277">
          <cell r="F3277">
            <v>0</v>
          </cell>
        </row>
        <row r="3278">
          <cell r="F3278">
            <v>248</v>
          </cell>
        </row>
        <row r="3279">
          <cell r="F3279">
            <v>248</v>
          </cell>
        </row>
        <row r="3280">
          <cell r="F3280">
            <v>0</v>
          </cell>
        </row>
        <row r="3281">
          <cell r="F3281">
            <v>0</v>
          </cell>
        </row>
        <row r="3282">
          <cell r="F3282">
            <v>0</v>
          </cell>
        </row>
        <row r="3283">
          <cell r="F3283">
            <v>0</v>
          </cell>
        </row>
        <row r="3284">
          <cell r="F3284">
            <v>44</v>
          </cell>
        </row>
        <row r="3285">
          <cell r="F3285">
            <v>44</v>
          </cell>
        </row>
        <row r="3286">
          <cell r="F3286">
            <v>15</v>
          </cell>
        </row>
        <row r="3287">
          <cell r="F3287">
            <v>15</v>
          </cell>
        </row>
        <row r="3288">
          <cell r="F3288">
            <v>8</v>
          </cell>
        </row>
        <row r="3289">
          <cell r="F3289">
            <v>8</v>
          </cell>
        </row>
        <row r="3290">
          <cell r="F3290">
            <v>55</v>
          </cell>
        </row>
        <row r="3291">
          <cell r="F3291">
            <v>55</v>
          </cell>
        </row>
        <row r="3292">
          <cell r="F3292">
            <v>55</v>
          </cell>
        </row>
        <row r="3293">
          <cell r="F3293">
            <v>55</v>
          </cell>
        </row>
        <row r="3294">
          <cell r="F3294">
            <v>10</v>
          </cell>
        </row>
        <row r="3295">
          <cell r="F3295">
            <v>10</v>
          </cell>
        </row>
        <row r="3296">
          <cell r="F3296">
            <v>3</v>
          </cell>
        </row>
        <row r="3297">
          <cell r="F3297">
            <v>3</v>
          </cell>
        </row>
        <row r="3298">
          <cell r="F3298">
            <v>53</v>
          </cell>
        </row>
        <row r="3299">
          <cell r="F3299">
            <v>53</v>
          </cell>
        </row>
        <row r="3300">
          <cell r="F3300">
            <v>29</v>
          </cell>
        </row>
        <row r="3301">
          <cell r="F3301">
            <v>29</v>
          </cell>
        </row>
        <row r="3302">
          <cell r="F3302">
            <v>9</v>
          </cell>
        </row>
        <row r="3303">
          <cell r="F3303">
            <v>9</v>
          </cell>
        </row>
        <row r="3304">
          <cell r="F3304">
            <v>9</v>
          </cell>
        </row>
        <row r="3305">
          <cell r="F3305">
            <v>9</v>
          </cell>
        </row>
        <row r="3306">
          <cell r="F3306">
            <v>12</v>
          </cell>
        </row>
        <row r="3307">
          <cell r="F3307">
            <v>12</v>
          </cell>
        </row>
        <row r="3308">
          <cell r="F3308">
            <v>22</v>
          </cell>
        </row>
        <row r="3309">
          <cell r="F3309">
            <v>22</v>
          </cell>
        </row>
        <row r="3310">
          <cell r="F3310">
            <v>0</v>
          </cell>
        </row>
        <row r="3311">
          <cell r="F3311">
            <v>0</v>
          </cell>
        </row>
        <row r="3312">
          <cell r="F3312">
            <v>3.01</v>
          </cell>
        </row>
        <row r="3313">
          <cell r="F3313">
            <v>3.01</v>
          </cell>
        </row>
        <row r="3314">
          <cell r="F3314">
            <v>0</v>
          </cell>
        </row>
        <row r="3315">
          <cell r="F3315">
            <v>0</v>
          </cell>
        </row>
        <row r="3316">
          <cell r="F3316">
            <v>13</v>
          </cell>
        </row>
        <row r="3317">
          <cell r="F3317">
            <v>13</v>
          </cell>
        </row>
        <row r="3318">
          <cell r="F3318">
            <v>7</v>
          </cell>
        </row>
        <row r="3319">
          <cell r="F3319">
            <v>7</v>
          </cell>
        </row>
        <row r="3320">
          <cell r="F3320">
            <v>10</v>
          </cell>
        </row>
        <row r="3321">
          <cell r="F3321">
            <v>10</v>
          </cell>
        </row>
        <row r="3322">
          <cell r="F3322">
            <v>0</v>
          </cell>
        </row>
        <row r="3323">
          <cell r="F3323">
            <v>0</v>
          </cell>
        </row>
        <row r="3324">
          <cell r="F3324">
            <v>2</v>
          </cell>
        </row>
        <row r="3325">
          <cell r="F3325">
            <v>2</v>
          </cell>
        </row>
        <row r="3326">
          <cell r="F3326">
            <v>9</v>
          </cell>
        </row>
        <row r="3327">
          <cell r="F3327">
            <v>9</v>
          </cell>
        </row>
        <row r="3328">
          <cell r="F3328">
            <v>0</v>
          </cell>
        </row>
        <row r="3329">
          <cell r="F3329">
            <v>0</v>
          </cell>
        </row>
        <row r="3330">
          <cell r="F3330">
            <v>23</v>
          </cell>
        </row>
        <row r="3331">
          <cell r="F3331">
            <v>23</v>
          </cell>
        </row>
        <row r="3332">
          <cell r="F3332">
            <v>32</v>
          </cell>
        </row>
        <row r="3333">
          <cell r="F3333">
            <v>32</v>
          </cell>
        </row>
        <row r="3334">
          <cell r="F3334">
            <v>0</v>
          </cell>
        </row>
        <row r="3335">
          <cell r="F3335">
            <v>0</v>
          </cell>
        </row>
        <row r="3336">
          <cell r="F3336">
            <v>2</v>
          </cell>
        </row>
        <row r="3337">
          <cell r="F3337">
            <v>2</v>
          </cell>
        </row>
        <row r="3338">
          <cell r="F3338">
            <v>2</v>
          </cell>
        </row>
        <row r="3339">
          <cell r="F3339">
            <v>2</v>
          </cell>
        </row>
        <row r="3340">
          <cell r="F3340">
            <v>0</v>
          </cell>
        </row>
        <row r="3341">
          <cell r="F3341">
            <v>0</v>
          </cell>
        </row>
        <row r="3342">
          <cell r="F3342">
            <v>0</v>
          </cell>
        </row>
        <row r="3343">
          <cell r="F3343">
            <v>0</v>
          </cell>
        </row>
        <row r="3344">
          <cell r="F3344">
            <v>1</v>
          </cell>
        </row>
        <row r="3345">
          <cell r="F3345">
            <v>1</v>
          </cell>
        </row>
        <row r="3346">
          <cell r="F3346">
            <v>3</v>
          </cell>
        </row>
        <row r="3347">
          <cell r="F3347">
            <v>3</v>
          </cell>
        </row>
        <row r="3348">
          <cell r="F3348">
            <v>15</v>
          </cell>
        </row>
        <row r="3349">
          <cell r="F3349">
            <v>15</v>
          </cell>
        </row>
        <row r="3350">
          <cell r="F3350">
            <v>1</v>
          </cell>
        </row>
        <row r="3351">
          <cell r="F3351">
            <v>1</v>
          </cell>
        </row>
        <row r="3352">
          <cell r="F3352">
            <v>4</v>
          </cell>
        </row>
        <row r="3353">
          <cell r="F3353">
            <v>4</v>
          </cell>
        </row>
        <row r="3354">
          <cell r="F3354">
            <v>2</v>
          </cell>
        </row>
        <row r="3355">
          <cell r="F3355">
            <v>2</v>
          </cell>
        </row>
        <row r="3356">
          <cell r="F3356">
            <v>3</v>
          </cell>
        </row>
        <row r="3357">
          <cell r="F3357">
            <v>3</v>
          </cell>
        </row>
        <row r="3358">
          <cell r="F3358">
            <v>6</v>
          </cell>
        </row>
        <row r="3359">
          <cell r="F3359">
            <v>6</v>
          </cell>
        </row>
        <row r="3360">
          <cell r="F3360">
            <v>8</v>
          </cell>
        </row>
        <row r="3361">
          <cell r="F3361">
            <v>8</v>
          </cell>
        </row>
        <row r="3362">
          <cell r="F3362">
            <v>0</v>
          </cell>
        </row>
        <row r="3363">
          <cell r="F3363">
            <v>0</v>
          </cell>
        </row>
        <row r="3364">
          <cell r="F3364">
            <v>4</v>
          </cell>
        </row>
        <row r="3365">
          <cell r="F3365">
            <v>4</v>
          </cell>
        </row>
        <row r="3366">
          <cell r="F3366">
            <v>6</v>
          </cell>
        </row>
        <row r="3367">
          <cell r="F3367">
            <v>6</v>
          </cell>
        </row>
        <row r="3368">
          <cell r="F3368">
            <v>3</v>
          </cell>
        </row>
        <row r="3369">
          <cell r="F3369">
            <v>3</v>
          </cell>
        </row>
        <row r="3370">
          <cell r="F3370">
            <v>9</v>
          </cell>
        </row>
        <row r="3371">
          <cell r="F3371">
            <v>9</v>
          </cell>
        </row>
        <row r="3372">
          <cell r="F3372">
            <v>12</v>
          </cell>
        </row>
        <row r="3373">
          <cell r="F3373">
            <v>12</v>
          </cell>
        </row>
        <row r="3374">
          <cell r="F3374">
            <v>9</v>
          </cell>
        </row>
        <row r="3375">
          <cell r="F3375">
            <v>9</v>
          </cell>
        </row>
        <row r="3376">
          <cell r="F3376">
            <v>0</v>
          </cell>
        </row>
        <row r="3377">
          <cell r="F3377">
            <v>0</v>
          </cell>
        </row>
        <row r="3378">
          <cell r="F3378">
            <v>6</v>
          </cell>
        </row>
        <row r="3379">
          <cell r="F3379">
            <v>6</v>
          </cell>
        </row>
        <row r="3380">
          <cell r="F3380">
            <v>4</v>
          </cell>
        </row>
        <row r="3381">
          <cell r="F3381">
            <v>4</v>
          </cell>
        </row>
        <row r="3382">
          <cell r="F3382">
            <v>9</v>
          </cell>
        </row>
        <row r="3383">
          <cell r="F3383">
            <v>9</v>
          </cell>
        </row>
        <row r="3384">
          <cell r="F3384">
            <v>30</v>
          </cell>
        </row>
        <row r="3385">
          <cell r="F3385">
            <v>30</v>
          </cell>
        </row>
        <row r="3386">
          <cell r="F3386">
            <v>24</v>
          </cell>
        </row>
        <row r="3387">
          <cell r="F3387">
            <v>24</v>
          </cell>
        </row>
        <row r="3388">
          <cell r="F3388">
            <v>0</v>
          </cell>
        </row>
        <row r="3389">
          <cell r="F3389">
            <v>0</v>
          </cell>
        </row>
        <row r="3390">
          <cell r="F3390">
            <v>17</v>
          </cell>
        </row>
        <row r="3391">
          <cell r="F3391">
            <v>17</v>
          </cell>
        </row>
        <row r="3392">
          <cell r="F3392">
            <v>1</v>
          </cell>
        </row>
        <row r="3393">
          <cell r="F3393">
            <v>1</v>
          </cell>
        </row>
        <row r="3394">
          <cell r="F3394">
            <v>1</v>
          </cell>
        </row>
        <row r="3395">
          <cell r="F3395">
            <v>1</v>
          </cell>
        </row>
        <row r="3396">
          <cell r="F3396">
            <v>6</v>
          </cell>
        </row>
        <row r="3397">
          <cell r="F3397">
            <v>6</v>
          </cell>
        </row>
        <row r="3398">
          <cell r="F3398">
            <v>2</v>
          </cell>
        </row>
        <row r="3399">
          <cell r="F3399">
            <v>2</v>
          </cell>
        </row>
        <row r="3400">
          <cell r="F3400">
            <v>0</v>
          </cell>
        </row>
        <row r="3401">
          <cell r="F3401">
            <v>0</v>
          </cell>
        </row>
        <row r="3402">
          <cell r="F3402">
            <v>6</v>
          </cell>
        </row>
        <row r="3403">
          <cell r="F3403">
            <v>6</v>
          </cell>
        </row>
        <row r="3404">
          <cell r="F3404">
            <v>6</v>
          </cell>
        </row>
        <row r="3405">
          <cell r="F3405">
            <v>6</v>
          </cell>
        </row>
        <row r="3406">
          <cell r="F3406">
            <v>3</v>
          </cell>
        </row>
        <row r="3407">
          <cell r="F3407">
            <v>3</v>
          </cell>
        </row>
        <row r="3408">
          <cell r="F3408">
            <v>6</v>
          </cell>
        </row>
        <row r="3409">
          <cell r="F3409">
            <v>6</v>
          </cell>
        </row>
        <row r="3410">
          <cell r="F3410">
            <v>0</v>
          </cell>
        </row>
        <row r="3411">
          <cell r="F3411">
            <v>0</v>
          </cell>
        </row>
        <row r="3412">
          <cell r="F3412">
            <v>12</v>
          </cell>
        </row>
        <row r="3413">
          <cell r="F3413">
            <v>12</v>
          </cell>
        </row>
        <row r="3414">
          <cell r="F3414">
            <v>0</v>
          </cell>
        </row>
        <row r="3415">
          <cell r="F3415">
            <v>0</v>
          </cell>
        </row>
        <row r="3416">
          <cell r="F3416">
            <v>0</v>
          </cell>
        </row>
        <row r="3417">
          <cell r="F3417">
            <v>0</v>
          </cell>
        </row>
        <row r="3418">
          <cell r="F3418">
            <v>39</v>
          </cell>
        </row>
        <row r="3419">
          <cell r="F3419">
            <v>39</v>
          </cell>
        </row>
        <row r="3420">
          <cell r="F3420">
            <v>39</v>
          </cell>
        </row>
        <row r="3421">
          <cell r="F3421">
            <v>39</v>
          </cell>
        </row>
        <row r="3422">
          <cell r="F3422">
            <v>5</v>
          </cell>
        </row>
        <row r="3423">
          <cell r="F3423">
            <v>5</v>
          </cell>
        </row>
        <row r="3424">
          <cell r="F3424">
            <v>1</v>
          </cell>
        </row>
        <row r="3425">
          <cell r="F3425">
            <v>1</v>
          </cell>
        </row>
        <row r="3426">
          <cell r="F3426">
            <v>0</v>
          </cell>
        </row>
        <row r="3427">
          <cell r="F3427">
            <v>0</v>
          </cell>
        </row>
        <row r="3428">
          <cell r="F3428">
            <v>2</v>
          </cell>
        </row>
        <row r="3429">
          <cell r="F3429">
            <v>2</v>
          </cell>
        </row>
        <row r="3430">
          <cell r="F3430">
            <v>0</v>
          </cell>
        </row>
        <row r="3431">
          <cell r="F3431">
            <v>0</v>
          </cell>
        </row>
        <row r="3432">
          <cell r="F3432">
            <v>3</v>
          </cell>
        </row>
        <row r="3433">
          <cell r="F3433">
            <v>3</v>
          </cell>
        </row>
        <row r="3434">
          <cell r="F3434">
            <v>49</v>
          </cell>
        </row>
        <row r="3435">
          <cell r="F3435">
            <v>49</v>
          </cell>
        </row>
        <row r="3436">
          <cell r="F3436">
            <v>0</v>
          </cell>
        </row>
        <row r="3437">
          <cell r="F3437">
            <v>0</v>
          </cell>
        </row>
        <row r="3438">
          <cell r="F3438">
            <v>230</v>
          </cell>
        </row>
        <row r="3439">
          <cell r="F3439">
            <v>230</v>
          </cell>
        </row>
        <row r="3440">
          <cell r="F3440">
            <v>12</v>
          </cell>
        </row>
        <row r="3441">
          <cell r="F3441">
            <v>12</v>
          </cell>
        </row>
        <row r="3442">
          <cell r="F3442">
            <v>0</v>
          </cell>
        </row>
        <row r="3443">
          <cell r="F3443">
            <v>0</v>
          </cell>
        </row>
        <row r="3444">
          <cell r="F3444">
            <v>2</v>
          </cell>
        </row>
        <row r="3445">
          <cell r="F3445">
            <v>2</v>
          </cell>
        </row>
        <row r="3446">
          <cell r="F3446">
            <v>0</v>
          </cell>
        </row>
        <row r="3447">
          <cell r="F3447">
            <v>0</v>
          </cell>
        </row>
        <row r="3448">
          <cell r="F3448">
            <v>0</v>
          </cell>
        </row>
        <row r="3449">
          <cell r="F3449">
            <v>0</v>
          </cell>
        </row>
        <row r="3450">
          <cell r="F3450">
            <v>228</v>
          </cell>
        </row>
        <row r="3451">
          <cell r="F3451">
            <v>228</v>
          </cell>
        </row>
        <row r="3452">
          <cell r="F3452">
            <v>21</v>
          </cell>
        </row>
        <row r="3453">
          <cell r="F3453">
            <v>21</v>
          </cell>
        </row>
        <row r="3454">
          <cell r="F3454">
            <v>0</v>
          </cell>
        </row>
        <row r="3455">
          <cell r="F3455">
            <v>0</v>
          </cell>
        </row>
        <row r="3456">
          <cell r="F3456">
            <v>2</v>
          </cell>
        </row>
        <row r="3457">
          <cell r="F3457">
            <v>2</v>
          </cell>
        </row>
        <row r="3458">
          <cell r="F3458">
            <v>1</v>
          </cell>
        </row>
        <row r="3459">
          <cell r="F3459">
            <v>1</v>
          </cell>
        </row>
        <row r="3460">
          <cell r="F3460">
            <v>0</v>
          </cell>
        </row>
        <row r="3461">
          <cell r="F3461">
            <v>0</v>
          </cell>
        </row>
        <row r="3462">
          <cell r="F3462">
            <v>0</v>
          </cell>
        </row>
        <row r="3463">
          <cell r="F3463">
            <v>0</v>
          </cell>
        </row>
        <row r="3464">
          <cell r="F3464">
            <v>648</v>
          </cell>
        </row>
        <row r="3465">
          <cell r="F3465">
            <v>648</v>
          </cell>
        </row>
        <row r="3466">
          <cell r="F3466">
            <v>648</v>
          </cell>
        </row>
        <row r="3467">
          <cell r="F3467">
            <v>648</v>
          </cell>
        </row>
        <row r="3468">
          <cell r="F3468">
            <v>33</v>
          </cell>
        </row>
        <row r="3469">
          <cell r="F3469">
            <v>33</v>
          </cell>
        </row>
        <row r="3470">
          <cell r="F3470">
            <v>493</v>
          </cell>
        </row>
        <row r="3471">
          <cell r="F3471">
            <v>493</v>
          </cell>
        </row>
        <row r="3472">
          <cell r="F3472">
            <v>493</v>
          </cell>
        </row>
        <row r="3473">
          <cell r="F3473">
            <v>493</v>
          </cell>
        </row>
        <row r="3474">
          <cell r="F3474">
            <v>493</v>
          </cell>
        </row>
        <row r="3475">
          <cell r="F3475">
            <v>493</v>
          </cell>
        </row>
        <row r="3476">
          <cell r="F3476">
            <v>493</v>
          </cell>
        </row>
        <row r="3477">
          <cell r="F3477">
            <v>493</v>
          </cell>
        </row>
        <row r="3478">
          <cell r="F3478">
            <v>0</v>
          </cell>
        </row>
        <row r="3479">
          <cell r="F3479">
            <v>0</v>
          </cell>
        </row>
        <row r="3480">
          <cell r="F3480">
            <v>99</v>
          </cell>
        </row>
        <row r="3481">
          <cell r="F3481">
            <v>99</v>
          </cell>
        </row>
        <row r="3482">
          <cell r="F3482">
            <v>149</v>
          </cell>
        </row>
        <row r="3483">
          <cell r="F3483">
            <v>149</v>
          </cell>
        </row>
        <row r="3484">
          <cell r="F3484">
            <v>0</v>
          </cell>
        </row>
        <row r="3485">
          <cell r="F3485">
            <v>0</v>
          </cell>
        </row>
        <row r="3486">
          <cell r="F3486">
            <v>41</v>
          </cell>
        </row>
        <row r="3487">
          <cell r="F3487">
            <v>41</v>
          </cell>
        </row>
        <row r="3488">
          <cell r="F3488">
            <v>41</v>
          </cell>
        </row>
        <row r="3489">
          <cell r="F3489">
            <v>41</v>
          </cell>
        </row>
        <row r="3490">
          <cell r="F3490">
            <v>0</v>
          </cell>
        </row>
        <row r="3491">
          <cell r="F3491">
            <v>0</v>
          </cell>
        </row>
        <row r="3492">
          <cell r="F3492">
            <v>0</v>
          </cell>
        </row>
        <row r="3493">
          <cell r="F3493">
            <v>0</v>
          </cell>
        </row>
        <row r="3494">
          <cell r="F3494">
            <v>1</v>
          </cell>
        </row>
        <row r="3495">
          <cell r="F3495">
            <v>1</v>
          </cell>
        </row>
        <row r="3496">
          <cell r="F3496">
            <v>0</v>
          </cell>
        </row>
        <row r="3497">
          <cell r="F3497">
            <v>0</v>
          </cell>
        </row>
        <row r="3498">
          <cell r="F3498">
            <v>79</v>
          </cell>
        </row>
        <row r="3499">
          <cell r="F3499">
            <v>79</v>
          </cell>
        </row>
        <row r="3500">
          <cell r="F3500">
            <v>153</v>
          </cell>
        </row>
        <row r="3501">
          <cell r="F3501">
            <v>153</v>
          </cell>
        </row>
        <row r="3502">
          <cell r="F3502">
            <v>153</v>
          </cell>
        </row>
        <row r="3503">
          <cell r="F3503">
            <v>153</v>
          </cell>
        </row>
        <row r="3504">
          <cell r="F3504">
            <v>200</v>
          </cell>
        </row>
        <row r="3505">
          <cell r="F3505">
            <v>200</v>
          </cell>
        </row>
        <row r="3506">
          <cell r="F3506">
            <v>2</v>
          </cell>
        </row>
        <row r="3507">
          <cell r="F3507">
            <v>2</v>
          </cell>
        </row>
        <row r="3508">
          <cell r="F3508">
            <v>0</v>
          </cell>
        </row>
        <row r="3509">
          <cell r="F3509">
            <v>0</v>
          </cell>
        </row>
        <row r="3510">
          <cell r="F3510">
            <v>0</v>
          </cell>
        </row>
        <row r="3511">
          <cell r="F3511">
            <v>0</v>
          </cell>
        </row>
        <row r="3512">
          <cell r="F3512">
            <v>293</v>
          </cell>
        </row>
        <row r="3513">
          <cell r="F3513">
            <v>293</v>
          </cell>
        </row>
        <row r="3514">
          <cell r="F3514">
            <v>0</v>
          </cell>
        </row>
        <row r="3515">
          <cell r="F3515">
            <v>0</v>
          </cell>
        </row>
        <row r="3516">
          <cell r="F3516">
            <v>103</v>
          </cell>
        </row>
        <row r="3517">
          <cell r="F3517">
            <v>103</v>
          </cell>
        </row>
        <row r="3518">
          <cell r="F3518">
            <v>154</v>
          </cell>
        </row>
        <row r="3519">
          <cell r="F3519">
            <v>154</v>
          </cell>
        </row>
        <row r="3520">
          <cell r="F3520">
            <v>257</v>
          </cell>
        </row>
        <row r="3521">
          <cell r="F3521">
            <v>257</v>
          </cell>
        </row>
        <row r="3522">
          <cell r="F3522">
            <v>0</v>
          </cell>
        </row>
        <row r="3523">
          <cell r="F3523">
            <v>0</v>
          </cell>
        </row>
        <row r="3524">
          <cell r="F3524">
            <v>1</v>
          </cell>
        </row>
        <row r="3525">
          <cell r="F3525">
            <v>1</v>
          </cell>
        </row>
        <row r="3526">
          <cell r="F3526">
            <v>1</v>
          </cell>
        </row>
        <row r="3527">
          <cell r="F3527">
            <v>1</v>
          </cell>
        </row>
        <row r="3528">
          <cell r="F3528">
            <v>2</v>
          </cell>
        </row>
        <row r="3529">
          <cell r="F3529">
            <v>2</v>
          </cell>
        </row>
        <row r="3530">
          <cell r="F3530">
            <v>2</v>
          </cell>
        </row>
        <row r="3531">
          <cell r="F3531">
            <v>2</v>
          </cell>
        </row>
        <row r="3532">
          <cell r="F3532">
            <v>9</v>
          </cell>
        </row>
        <row r="3533">
          <cell r="F3533">
            <v>9</v>
          </cell>
        </row>
        <row r="3534">
          <cell r="F3534">
            <v>0</v>
          </cell>
        </row>
        <row r="3535">
          <cell r="F3535">
            <v>0</v>
          </cell>
        </row>
        <row r="3536">
          <cell r="F3536">
            <v>6</v>
          </cell>
        </row>
        <row r="3537">
          <cell r="F3537">
            <v>6</v>
          </cell>
        </row>
        <row r="3538">
          <cell r="F3538">
            <v>6</v>
          </cell>
        </row>
        <row r="3539">
          <cell r="F3539">
            <v>6</v>
          </cell>
        </row>
        <row r="3540">
          <cell r="F3540">
            <v>3</v>
          </cell>
        </row>
        <row r="3541">
          <cell r="F3541">
            <v>3</v>
          </cell>
        </row>
        <row r="3542">
          <cell r="F3542">
            <v>5</v>
          </cell>
        </row>
        <row r="3543">
          <cell r="F3543">
            <v>5</v>
          </cell>
        </row>
        <row r="3544">
          <cell r="F3544">
            <v>1</v>
          </cell>
        </row>
        <row r="3545">
          <cell r="F3545">
            <v>1</v>
          </cell>
        </row>
        <row r="3546">
          <cell r="F3546">
            <v>0</v>
          </cell>
        </row>
        <row r="3547">
          <cell r="F3547">
            <v>0</v>
          </cell>
        </row>
        <row r="3548">
          <cell r="F3548">
            <v>2</v>
          </cell>
        </row>
        <row r="3549">
          <cell r="F3549">
            <v>2</v>
          </cell>
        </row>
        <row r="3550">
          <cell r="F3550">
            <v>1</v>
          </cell>
        </row>
        <row r="3551">
          <cell r="F3551">
            <v>1</v>
          </cell>
        </row>
        <row r="3552">
          <cell r="F3552">
            <v>0</v>
          </cell>
        </row>
        <row r="3553">
          <cell r="F3553">
            <v>0</v>
          </cell>
        </row>
        <row r="3554">
          <cell r="F3554">
            <v>1</v>
          </cell>
        </row>
        <row r="3555">
          <cell r="F3555">
            <v>1</v>
          </cell>
        </row>
        <row r="3556">
          <cell r="F3556">
            <v>0</v>
          </cell>
        </row>
        <row r="3557">
          <cell r="F3557">
            <v>0</v>
          </cell>
        </row>
        <row r="3558">
          <cell r="F3558">
            <v>1</v>
          </cell>
        </row>
        <row r="3559">
          <cell r="F3559">
            <v>1</v>
          </cell>
        </row>
        <row r="3560">
          <cell r="F3560">
            <v>2</v>
          </cell>
        </row>
        <row r="3561">
          <cell r="F3561">
            <v>2</v>
          </cell>
        </row>
        <row r="3562">
          <cell r="F3562">
            <v>1</v>
          </cell>
        </row>
        <row r="3563">
          <cell r="F3563">
            <v>1</v>
          </cell>
        </row>
        <row r="3564">
          <cell r="F3564">
            <v>1</v>
          </cell>
        </row>
        <row r="3565">
          <cell r="F3565">
            <v>1</v>
          </cell>
        </row>
        <row r="3566">
          <cell r="F3566">
            <v>1</v>
          </cell>
        </row>
        <row r="3567">
          <cell r="F3567">
            <v>1</v>
          </cell>
        </row>
        <row r="3568">
          <cell r="F3568">
            <v>2</v>
          </cell>
        </row>
        <row r="3569">
          <cell r="F3569">
            <v>2</v>
          </cell>
        </row>
        <row r="3570">
          <cell r="F3570">
            <v>3</v>
          </cell>
        </row>
        <row r="3571">
          <cell r="F3571">
            <v>3</v>
          </cell>
        </row>
        <row r="3572">
          <cell r="F3572">
            <v>6</v>
          </cell>
        </row>
        <row r="3573">
          <cell r="F3573">
            <v>6</v>
          </cell>
        </row>
        <row r="3574">
          <cell r="F3574">
            <v>6</v>
          </cell>
        </row>
        <row r="3575">
          <cell r="F3575">
            <v>6</v>
          </cell>
        </row>
        <row r="3576">
          <cell r="F3576">
            <v>1</v>
          </cell>
        </row>
        <row r="3577">
          <cell r="F3577">
            <v>1</v>
          </cell>
        </row>
        <row r="3578">
          <cell r="F3578">
            <v>1</v>
          </cell>
        </row>
        <row r="3579">
          <cell r="F3579">
            <v>1</v>
          </cell>
        </row>
        <row r="3580">
          <cell r="F3580">
            <v>7</v>
          </cell>
        </row>
        <row r="3581">
          <cell r="F3581">
            <v>7</v>
          </cell>
        </row>
        <row r="3582">
          <cell r="F3582">
            <v>2</v>
          </cell>
        </row>
        <row r="3583">
          <cell r="F3583">
            <v>2</v>
          </cell>
        </row>
        <row r="3584">
          <cell r="F3584">
            <v>1</v>
          </cell>
        </row>
        <row r="3585">
          <cell r="F3585">
            <v>1</v>
          </cell>
        </row>
        <row r="3586">
          <cell r="F3586">
            <v>1</v>
          </cell>
        </row>
        <row r="3587">
          <cell r="F3587">
            <v>1</v>
          </cell>
        </row>
        <row r="3588">
          <cell r="F3588">
            <v>0</v>
          </cell>
        </row>
        <row r="3589">
          <cell r="F3589">
            <v>0</v>
          </cell>
        </row>
        <row r="3590">
          <cell r="F3590">
            <v>0</v>
          </cell>
        </row>
        <row r="3591">
          <cell r="F3591">
            <v>0</v>
          </cell>
        </row>
        <row r="3592">
          <cell r="F3592">
            <v>0</v>
          </cell>
        </row>
        <row r="3593">
          <cell r="F3593">
            <v>0</v>
          </cell>
        </row>
        <row r="3594">
          <cell r="F3594">
            <v>1</v>
          </cell>
        </row>
        <row r="3595">
          <cell r="F3595">
            <v>1</v>
          </cell>
        </row>
        <row r="3596">
          <cell r="F3596">
            <v>6</v>
          </cell>
        </row>
        <row r="3597">
          <cell r="F3597">
            <v>6</v>
          </cell>
        </row>
        <row r="3598">
          <cell r="F3598">
            <v>6</v>
          </cell>
        </row>
        <row r="3599">
          <cell r="F3599">
            <v>6</v>
          </cell>
        </row>
        <row r="3600">
          <cell r="F3600">
            <v>6</v>
          </cell>
        </row>
        <row r="3601">
          <cell r="F3601">
            <v>6</v>
          </cell>
        </row>
        <row r="3602">
          <cell r="F3602">
            <v>6</v>
          </cell>
        </row>
        <row r="3603">
          <cell r="F3603">
            <v>6</v>
          </cell>
        </row>
        <row r="3604">
          <cell r="F3604">
            <v>1</v>
          </cell>
        </row>
        <row r="3605">
          <cell r="F3605">
            <v>1</v>
          </cell>
        </row>
        <row r="3606">
          <cell r="F3606">
            <v>1</v>
          </cell>
        </row>
        <row r="3607">
          <cell r="F3607">
            <v>1</v>
          </cell>
        </row>
        <row r="3608">
          <cell r="F3608">
            <v>2</v>
          </cell>
        </row>
        <row r="3609">
          <cell r="F3609">
            <v>2</v>
          </cell>
        </row>
        <row r="3610">
          <cell r="F3610">
            <v>0</v>
          </cell>
        </row>
        <row r="3611">
          <cell r="F3611">
            <v>0</v>
          </cell>
        </row>
        <row r="3612">
          <cell r="F3612">
            <v>9.5</v>
          </cell>
        </row>
        <row r="3613">
          <cell r="F3613">
            <v>9.5</v>
          </cell>
        </row>
        <row r="3614">
          <cell r="F3614">
            <v>8.4</v>
          </cell>
        </row>
        <row r="3615">
          <cell r="F3615">
            <v>8.4</v>
          </cell>
        </row>
        <row r="3616">
          <cell r="F3616">
            <v>4.8</v>
          </cell>
        </row>
        <row r="3617">
          <cell r="F3617">
            <v>4.8</v>
          </cell>
        </row>
        <row r="3618">
          <cell r="F3618">
            <v>3.2</v>
          </cell>
        </row>
        <row r="3619">
          <cell r="F3619">
            <v>3.2</v>
          </cell>
        </row>
        <row r="3620">
          <cell r="F3620">
            <v>6.3</v>
          </cell>
        </row>
        <row r="3621">
          <cell r="F3621">
            <v>6.3</v>
          </cell>
        </row>
        <row r="3622">
          <cell r="F3622">
            <v>6</v>
          </cell>
        </row>
        <row r="3623">
          <cell r="F3623">
            <v>6</v>
          </cell>
        </row>
        <row r="3624">
          <cell r="F3624">
            <v>3</v>
          </cell>
        </row>
        <row r="3625">
          <cell r="F3625">
            <v>3</v>
          </cell>
        </row>
        <row r="3626">
          <cell r="F3626">
            <v>1</v>
          </cell>
        </row>
        <row r="3627">
          <cell r="F3627">
            <v>1</v>
          </cell>
        </row>
        <row r="3628">
          <cell r="F3628">
            <v>1</v>
          </cell>
        </row>
        <row r="3629">
          <cell r="F3629">
            <v>1</v>
          </cell>
        </row>
        <row r="3630">
          <cell r="F3630">
            <v>1</v>
          </cell>
        </row>
        <row r="3631">
          <cell r="F3631">
            <v>1</v>
          </cell>
        </row>
        <row r="3632">
          <cell r="F3632">
            <v>1</v>
          </cell>
        </row>
        <row r="3633">
          <cell r="F3633">
            <v>1</v>
          </cell>
        </row>
        <row r="3634">
          <cell r="F3634">
            <v>1</v>
          </cell>
        </row>
        <row r="3635">
          <cell r="F3635">
            <v>1</v>
          </cell>
        </row>
        <row r="3636">
          <cell r="F3636">
            <v>6</v>
          </cell>
        </row>
        <row r="3637">
          <cell r="F3637">
            <v>6</v>
          </cell>
        </row>
        <row r="3638">
          <cell r="F3638">
            <v>10</v>
          </cell>
        </row>
        <row r="3639">
          <cell r="F3639">
            <v>10</v>
          </cell>
        </row>
        <row r="3640">
          <cell r="F3640">
            <v>5</v>
          </cell>
        </row>
        <row r="3641">
          <cell r="F3641">
            <v>5</v>
          </cell>
        </row>
        <row r="3642">
          <cell r="F3642">
            <v>1</v>
          </cell>
        </row>
        <row r="3643">
          <cell r="F3643">
            <v>1</v>
          </cell>
        </row>
        <row r="3644">
          <cell r="F3644">
            <v>18</v>
          </cell>
        </row>
        <row r="3645">
          <cell r="F3645">
            <v>18</v>
          </cell>
        </row>
        <row r="3646">
          <cell r="F3646">
            <v>18</v>
          </cell>
        </row>
        <row r="3647">
          <cell r="F3647">
            <v>18</v>
          </cell>
        </row>
        <row r="3648">
          <cell r="F3648">
            <v>2</v>
          </cell>
        </row>
        <row r="3649">
          <cell r="F3649">
            <v>2</v>
          </cell>
        </row>
        <row r="3650">
          <cell r="F3650">
            <v>1</v>
          </cell>
        </row>
        <row r="3651">
          <cell r="F3651">
            <v>1</v>
          </cell>
        </row>
        <row r="3652">
          <cell r="F3652">
            <v>2</v>
          </cell>
        </row>
        <row r="3653">
          <cell r="F3653">
            <v>2</v>
          </cell>
        </row>
        <row r="3654">
          <cell r="F3654">
            <v>1</v>
          </cell>
        </row>
        <row r="3655">
          <cell r="F3655">
            <v>1</v>
          </cell>
        </row>
        <row r="3656">
          <cell r="F3656">
            <v>6</v>
          </cell>
        </row>
        <row r="3657">
          <cell r="F3657">
            <v>6</v>
          </cell>
        </row>
        <row r="3658">
          <cell r="F3658">
            <v>2</v>
          </cell>
        </row>
        <row r="3659">
          <cell r="F3659">
            <v>2</v>
          </cell>
        </row>
        <row r="3660">
          <cell r="F3660">
            <v>1</v>
          </cell>
        </row>
        <row r="3661">
          <cell r="F3661">
            <v>1</v>
          </cell>
        </row>
        <row r="3662">
          <cell r="F3662">
            <v>6</v>
          </cell>
        </row>
        <row r="3663">
          <cell r="F3663">
            <v>6</v>
          </cell>
        </row>
        <row r="3664">
          <cell r="F3664">
            <v>6</v>
          </cell>
        </row>
        <row r="3665">
          <cell r="F3665">
            <v>6</v>
          </cell>
        </row>
        <row r="3666">
          <cell r="F3666">
            <v>0</v>
          </cell>
        </row>
        <row r="3667">
          <cell r="F3667">
            <v>0</v>
          </cell>
        </row>
        <row r="3668">
          <cell r="F3668">
            <v>9</v>
          </cell>
        </row>
        <row r="3669">
          <cell r="F3669">
            <v>9</v>
          </cell>
        </row>
        <row r="3670">
          <cell r="F3670">
            <v>8</v>
          </cell>
        </row>
        <row r="3671">
          <cell r="F3671">
            <v>8</v>
          </cell>
        </row>
        <row r="3672">
          <cell r="F3672">
            <v>4.5</v>
          </cell>
        </row>
        <row r="3673">
          <cell r="F3673">
            <v>4.5</v>
          </cell>
        </row>
        <row r="3674">
          <cell r="F3674">
            <v>3</v>
          </cell>
        </row>
        <row r="3675">
          <cell r="F3675">
            <v>3</v>
          </cell>
        </row>
        <row r="3676">
          <cell r="F3676">
            <v>6</v>
          </cell>
        </row>
        <row r="3677">
          <cell r="F3677">
            <v>6</v>
          </cell>
        </row>
        <row r="3678">
          <cell r="F3678">
            <v>12</v>
          </cell>
        </row>
        <row r="3679">
          <cell r="F3679">
            <v>12</v>
          </cell>
        </row>
        <row r="3680">
          <cell r="F3680">
            <v>6</v>
          </cell>
        </row>
        <row r="3681">
          <cell r="F3681">
            <v>6</v>
          </cell>
        </row>
        <row r="3682">
          <cell r="F3682">
            <v>1</v>
          </cell>
        </row>
        <row r="3683">
          <cell r="F3683">
            <v>1</v>
          </cell>
        </row>
        <row r="3684">
          <cell r="F3684">
            <v>36</v>
          </cell>
        </row>
        <row r="3685">
          <cell r="F3685">
            <v>36</v>
          </cell>
        </row>
        <row r="3686">
          <cell r="F3686">
            <v>24</v>
          </cell>
        </row>
        <row r="3687">
          <cell r="F3687">
            <v>24</v>
          </cell>
        </row>
        <row r="3688">
          <cell r="F3688">
            <v>2</v>
          </cell>
        </row>
        <row r="3689">
          <cell r="F3689">
            <v>2</v>
          </cell>
        </row>
        <row r="3690">
          <cell r="F3690">
            <v>2</v>
          </cell>
        </row>
        <row r="3691">
          <cell r="F3691">
            <v>2</v>
          </cell>
        </row>
        <row r="3692">
          <cell r="F3692">
            <v>6</v>
          </cell>
        </row>
        <row r="3693">
          <cell r="F3693">
            <v>6</v>
          </cell>
        </row>
        <row r="3694">
          <cell r="F3694">
            <v>4</v>
          </cell>
        </row>
        <row r="3695">
          <cell r="F3695">
            <v>4</v>
          </cell>
        </row>
        <row r="3696">
          <cell r="F3696">
            <v>2</v>
          </cell>
        </row>
        <row r="3697">
          <cell r="F3697">
            <v>2</v>
          </cell>
        </row>
        <row r="3698">
          <cell r="F3698">
            <v>2</v>
          </cell>
        </row>
        <row r="3699">
          <cell r="F3699">
            <v>2</v>
          </cell>
        </row>
        <row r="3700">
          <cell r="F3700">
            <v>1</v>
          </cell>
        </row>
        <row r="3701">
          <cell r="F3701">
            <v>1</v>
          </cell>
        </row>
        <row r="3702">
          <cell r="F3702">
            <v>6</v>
          </cell>
        </row>
        <row r="3703">
          <cell r="F3703">
            <v>6</v>
          </cell>
        </row>
        <row r="3704">
          <cell r="F3704">
            <v>6</v>
          </cell>
        </row>
        <row r="3705">
          <cell r="F3705">
            <v>6</v>
          </cell>
        </row>
        <row r="3706">
          <cell r="F3706">
            <v>9</v>
          </cell>
        </row>
        <row r="3707">
          <cell r="F3707">
            <v>9</v>
          </cell>
        </row>
        <row r="3708">
          <cell r="F3708">
            <v>18</v>
          </cell>
        </row>
        <row r="3709">
          <cell r="F3709">
            <v>18</v>
          </cell>
        </row>
        <row r="3710">
          <cell r="F3710">
            <v>18</v>
          </cell>
        </row>
        <row r="3711">
          <cell r="F3711">
            <v>18</v>
          </cell>
        </row>
        <row r="3712">
          <cell r="F3712">
            <v>1</v>
          </cell>
        </row>
        <row r="3713">
          <cell r="F3713">
            <v>1</v>
          </cell>
        </row>
        <row r="3714">
          <cell r="F3714">
            <v>10</v>
          </cell>
        </row>
        <row r="3715">
          <cell r="F3715">
            <v>10</v>
          </cell>
        </row>
        <row r="3716">
          <cell r="F3716">
            <v>1</v>
          </cell>
        </row>
        <row r="3717">
          <cell r="F3717">
            <v>1</v>
          </cell>
        </row>
        <row r="3718">
          <cell r="F3718">
            <v>18</v>
          </cell>
        </row>
        <row r="3719">
          <cell r="F3719">
            <v>18</v>
          </cell>
        </row>
        <row r="3720">
          <cell r="F3720">
            <v>24</v>
          </cell>
        </row>
        <row r="3721">
          <cell r="F3721">
            <v>24</v>
          </cell>
        </row>
        <row r="3722">
          <cell r="F3722">
            <v>0</v>
          </cell>
        </row>
        <row r="3723">
          <cell r="F3723">
            <v>0</v>
          </cell>
        </row>
        <row r="3724">
          <cell r="F3724">
            <v>39.4</v>
          </cell>
        </row>
        <row r="3725">
          <cell r="F3725">
            <v>39.4</v>
          </cell>
        </row>
        <row r="3726">
          <cell r="F3726">
            <v>12.5</v>
          </cell>
        </row>
        <row r="3727">
          <cell r="F3727">
            <v>12.5</v>
          </cell>
        </row>
        <row r="3728">
          <cell r="F3728">
            <v>5</v>
          </cell>
        </row>
        <row r="3729">
          <cell r="F3729">
            <v>5</v>
          </cell>
        </row>
        <row r="3730">
          <cell r="F3730">
            <v>17</v>
          </cell>
        </row>
        <row r="3731">
          <cell r="F3731">
            <v>17</v>
          </cell>
        </row>
        <row r="3732">
          <cell r="F3732">
            <v>2.7</v>
          </cell>
        </row>
        <row r="3733">
          <cell r="F3733">
            <v>2.7</v>
          </cell>
        </row>
        <row r="3734">
          <cell r="F3734">
            <v>2.7</v>
          </cell>
        </row>
        <row r="3735">
          <cell r="F3735">
            <v>2.7</v>
          </cell>
        </row>
        <row r="3736">
          <cell r="F3736">
            <v>0.05</v>
          </cell>
        </row>
        <row r="3737">
          <cell r="F3737">
            <v>0.05</v>
          </cell>
        </row>
        <row r="3738">
          <cell r="F3738">
            <v>0</v>
          </cell>
        </row>
        <row r="3739">
          <cell r="F3739">
            <v>0</v>
          </cell>
        </row>
        <row r="3740">
          <cell r="F3740">
            <v>904.2</v>
          </cell>
        </row>
        <row r="3741">
          <cell r="F3741">
            <v>904.2</v>
          </cell>
        </row>
        <row r="3742">
          <cell r="F3742">
            <v>275.2</v>
          </cell>
        </row>
        <row r="3743">
          <cell r="F3743">
            <v>275.2</v>
          </cell>
        </row>
        <row r="3744">
          <cell r="F3744">
            <v>217.8</v>
          </cell>
        </row>
        <row r="3745">
          <cell r="F3745">
            <v>217.8</v>
          </cell>
        </row>
        <row r="3746">
          <cell r="F3746">
            <v>176</v>
          </cell>
        </row>
        <row r="3747">
          <cell r="F3747">
            <v>176</v>
          </cell>
        </row>
        <row r="3748">
          <cell r="F3748">
            <v>36</v>
          </cell>
        </row>
        <row r="3749">
          <cell r="F3749">
            <v>36</v>
          </cell>
        </row>
        <row r="3750">
          <cell r="F3750">
            <v>338.4</v>
          </cell>
        </row>
        <row r="3751">
          <cell r="F3751">
            <v>338.4</v>
          </cell>
        </row>
        <row r="3752">
          <cell r="F3752">
            <v>267.8</v>
          </cell>
        </row>
        <row r="3753">
          <cell r="F3753">
            <v>267.8</v>
          </cell>
        </row>
        <row r="3754">
          <cell r="F3754">
            <v>106.9</v>
          </cell>
        </row>
        <row r="3755">
          <cell r="F3755">
            <v>106.9</v>
          </cell>
        </row>
        <row r="3756">
          <cell r="F3756">
            <v>106.9</v>
          </cell>
        </row>
        <row r="3757">
          <cell r="F3757">
            <v>106.9</v>
          </cell>
        </row>
        <row r="3758">
          <cell r="F3758">
            <v>3.55</v>
          </cell>
        </row>
        <row r="3759">
          <cell r="F3759">
            <v>3.55</v>
          </cell>
        </row>
        <row r="3760">
          <cell r="F3760">
            <v>0</v>
          </cell>
        </row>
        <row r="3761">
          <cell r="F3761">
            <v>0</v>
          </cell>
        </row>
        <row r="3762">
          <cell r="F3762">
            <v>0</v>
          </cell>
        </row>
        <row r="3763">
          <cell r="F3763">
            <v>0</v>
          </cell>
        </row>
        <row r="3764">
          <cell r="F3764">
            <v>1</v>
          </cell>
        </row>
        <row r="3765">
          <cell r="F3765">
            <v>1</v>
          </cell>
        </row>
        <row r="3766">
          <cell r="F3766">
            <v>1</v>
          </cell>
        </row>
        <row r="3767">
          <cell r="F3767">
            <v>1</v>
          </cell>
        </row>
        <row r="3768">
          <cell r="F3768">
            <v>1</v>
          </cell>
        </row>
        <row r="3769">
          <cell r="F3769">
            <v>1</v>
          </cell>
        </row>
        <row r="3770">
          <cell r="F3770">
            <v>1</v>
          </cell>
        </row>
        <row r="3771">
          <cell r="F3771">
            <v>1</v>
          </cell>
        </row>
        <row r="3772">
          <cell r="F3772">
            <v>1</v>
          </cell>
        </row>
        <row r="3773">
          <cell r="F3773">
            <v>1</v>
          </cell>
        </row>
        <row r="3774">
          <cell r="F3774">
            <v>1</v>
          </cell>
        </row>
        <row r="3775">
          <cell r="F3775">
            <v>1</v>
          </cell>
        </row>
        <row r="3776">
          <cell r="F3776">
            <v>1</v>
          </cell>
        </row>
        <row r="3777">
          <cell r="F3777">
            <v>1</v>
          </cell>
        </row>
        <row r="3778">
          <cell r="F3778">
            <v>1</v>
          </cell>
        </row>
        <row r="3779">
          <cell r="F3779">
            <v>1</v>
          </cell>
        </row>
        <row r="3780">
          <cell r="F3780">
            <v>1</v>
          </cell>
        </row>
        <row r="3781">
          <cell r="F3781">
            <v>1</v>
          </cell>
        </row>
        <row r="3782">
          <cell r="F3782">
            <v>1</v>
          </cell>
        </row>
        <row r="3783">
          <cell r="F3783">
            <v>1</v>
          </cell>
        </row>
        <row r="3784">
          <cell r="F3784">
            <v>1</v>
          </cell>
        </row>
        <row r="3785">
          <cell r="F3785">
            <v>1</v>
          </cell>
        </row>
        <row r="3786">
          <cell r="F3786">
            <v>1</v>
          </cell>
        </row>
        <row r="3787">
          <cell r="F3787">
            <v>1</v>
          </cell>
        </row>
        <row r="3788">
          <cell r="F3788">
            <v>1</v>
          </cell>
        </row>
        <row r="3789">
          <cell r="F3789">
            <v>1</v>
          </cell>
        </row>
        <row r="3790">
          <cell r="F3790">
            <v>1</v>
          </cell>
        </row>
        <row r="3791">
          <cell r="F3791">
            <v>1</v>
          </cell>
        </row>
        <row r="3792">
          <cell r="F3792">
            <v>1</v>
          </cell>
        </row>
        <row r="3793">
          <cell r="F3793">
            <v>1</v>
          </cell>
        </row>
        <row r="3794">
          <cell r="F3794">
            <v>1</v>
          </cell>
        </row>
        <row r="3795">
          <cell r="F3795">
            <v>1</v>
          </cell>
        </row>
        <row r="3796">
          <cell r="F3796">
            <v>1</v>
          </cell>
        </row>
        <row r="3797">
          <cell r="F3797">
            <v>1</v>
          </cell>
        </row>
        <row r="3798">
          <cell r="F3798">
            <v>1</v>
          </cell>
        </row>
        <row r="3799">
          <cell r="F3799">
            <v>1</v>
          </cell>
        </row>
        <row r="3800">
          <cell r="F3800">
            <v>1</v>
          </cell>
        </row>
        <row r="3801">
          <cell r="F3801">
            <v>1</v>
          </cell>
        </row>
        <row r="3802">
          <cell r="F3802">
            <v>1</v>
          </cell>
        </row>
        <row r="3803">
          <cell r="F3803">
            <v>1</v>
          </cell>
        </row>
        <row r="3804">
          <cell r="F3804">
            <v>1</v>
          </cell>
        </row>
        <row r="3805">
          <cell r="F3805">
            <v>1</v>
          </cell>
        </row>
        <row r="3806">
          <cell r="F3806">
            <v>1</v>
          </cell>
        </row>
        <row r="3807">
          <cell r="F3807">
            <v>1</v>
          </cell>
        </row>
        <row r="3808">
          <cell r="F3808">
            <v>1</v>
          </cell>
        </row>
        <row r="3809">
          <cell r="F3809">
            <v>1</v>
          </cell>
        </row>
        <row r="3810">
          <cell r="F3810">
            <v>1</v>
          </cell>
        </row>
        <row r="3811">
          <cell r="F3811">
            <v>1</v>
          </cell>
        </row>
        <row r="3812">
          <cell r="F3812">
            <v>1</v>
          </cell>
        </row>
        <row r="3813">
          <cell r="F3813">
            <v>1</v>
          </cell>
        </row>
        <row r="3814">
          <cell r="F3814">
            <v>1</v>
          </cell>
        </row>
        <row r="3815">
          <cell r="F3815">
            <v>1</v>
          </cell>
        </row>
        <row r="3816">
          <cell r="F3816">
            <v>1</v>
          </cell>
        </row>
        <row r="3817">
          <cell r="F3817">
            <v>1</v>
          </cell>
        </row>
        <row r="3818">
          <cell r="F3818">
            <v>1</v>
          </cell>
        </row>
        <row r="3819">
          <cell r="F3819">
            <v>1</v>
          </cell>
        </row>
        <row r="3820">
          <cell r="F3820">
            <v>1</v>
          </cell>
        </row>
        <row r="3821">
          <cell r="F3821">
            <v>1</v>
          </cell>
        </row>
        <row r="3822">
          <cell r="F3822">
            <v>1</v>
          </cell>
        </row>
        <row r="3823">
          <cell r="F3823">
            <v>1</v>
          </cell>
        </row>
        <row r="3824">
          <cell r="F3824">
            <v>1</v>
          </cell>
        </row>
        <row r="3825">
          <cell r="F3825">
            <v>1</v>
          </cell>
        </row>
        <row r="3826">
          <cell r="F3826">
            <v>1</v>
          </cell>
        </row>
        <row r="3827">
          <cell r="F3827">
            <v>1</v>
          </cell>
        </row>
        <row r="3828">
          <cell r="F3828">
            <v>1</v>
          </cell>
        </row>
        <row r="3829">
          <cell r="F3829">
            <v>1</v>
          </cell>
        </row>
        <row r="3830">
          <cell r="F3830">
            <v>1</v>
          </cell>
        </row>
        <row r="3831">
          <cell r="F3831">
            <v>1</v>
          </cell>
        </row>
        <row r="3832">
          <cell r="F3832">
            <v>1</v>
          </cell>
        </row>
        <row r="3833">
          <cell r="F3833">
            <v>1</v>
          </cell>
        </row>
        <row r="3834">
          <cell r="F3834">
            <v>1</v>
          </cell>
        </row>
        <row r="3835">
          <cell r="F3835">
            <v>1</v>
          </cell>
        </row>
        <row r="3836">
          <cell r="F3836">
            <v>1</v>
          </cell>
        </row>
        <row r="3837">
          <cell r="F3837">
            <v>1</v>
          </cell>
        </row>
        <row r="3838">
          <cell r="F3838">
            <v>1</v>
          </cell>
        </row>
        <row r="3839">
          <cell r="F3839">
            <v>1</v>
          </cell>
        </row>
        <row r="3840">
          <cell r="F3840">
            <v>1</v>
          </cell>
        </row>
        <row r="3841">
          <cell r="F3841">
            <v>1</v>
          </cell>
        </row>
        <row r="3842">
          <cell r="F3842">
            <v>1</v>
          </cell>
        </row>
        <row r="3843">
          <cell r="F3843">
            <v>1</v>
          </cell>
        </row>
        <row r="3844">
          <cell r="F3844">
            <v>1</v>
          </cell>
        </row>
        <row r="3845">
          <cell r="F3845">
            <v>1</v>
          </cell>
        </row>
        <row r="3846">
          <cell r="F3846">
            <v>1</v>
          </cell>
        </row>
        <row r="3847">
          <cell r="F3847">
            <v>1</v>
          </cell>
        </row>
        <row r="3848">
          <cell r="F3848">
            <v>1</v>
          </cell>
        </row>
        <row r="3849">
          <cell r="F3849">
            <v>1</v>
          </cell>
        </row>
        <row r="3850">
          <cell r="F3850">
            <v>1</v>
          </cell>
        </row>
        <row r="3851">
          <cell r="F3851">
            <v>1</v>
          </cell>
        </row>
        <row r="3852">
          <cell r="F3852">
            <v>1</v>
          </cell>
        </row>
        <row r="3853">
          <cell r="F3853">
            <v>1</v>
          </cell>
        </row>
        <row r="3854">
          <cell r="F3854">
            <v>1</v>
          </cell>
        </row>
        <row r="3855">
          <cell r="F3855">
            <v>1</v>
          </cell>
        </row>
        <row r="3856">
          <cell r="F3856">
            <v>1</v>
          </cell>
        </row>
        <row r="3857">
          <cell r="F3857">
            <v>1</v>
          </cell>
        </row>
        <row r="3858">
          <cell r="F3858">
            <v>1</v>
          </cell>
        </row>
        <row r="3859">
          <cell r="F3859">
            <v>1</v>
          </cell>
        </row>
        <row r="3860">
          <cell r="F3860">
            <v>1</v>
          </cell>
        </row>
        <row r="3861">
          <cell r="F3861">
            <v>1</v>
          </cell>
        </row>
        <row r="3862">
          <cell r="F3862">
            <v>1</v>
          </cell>
        </row>
        <row r="3863">
          <cell r="F3863">
            <v>1</v>
          </cell>
        </row>
        <row r="3864">
          <cell r="F3864">
            <v>1</v>
          </cell>
        </row>
        <row r="3865">
          <cell r="F3865">
            <v>1</v>
          </cell>
        </row>
        <row r="3866">
          <cell r="F3866">
            <v>1</v>
          </cell>
        </row>
        <row r="3867">
          <cell r="F3867">
            <v>1</v>
          </cell>
        </row>
        <row r="3868">
          <cell r="F3868">
            <v>1</v>
          </cell>
        </row>
        <row r="3869">
          <cell r="F3869">
            <v>1</v>
          </cell>
        </row>
        <row r="3870">
          <cell r="F3870">
            <v>1</v>
          </cell>
        </row>
        <row r="3871">
          <cell r="F3871">
            <v>1</v>
          </cell>
        </row>
        <row r="3872">
          <cell r="F3872">
            <v>1</v>
          </cell>
        </row>
        <row r="3873">
          <cell r="F3873">
            <v>1</v>
          </cell>
        </row>
        <row r="3874">
          <cell r="F3874">
            <v>1</v>
          </cell>
        </row>
        <row r="3875">
          <cell r="F3875">
            <v>1</v>
          </cell>
        </row>
        <row r="3876">
          <cell r="F3876">
            <v>1</v>
          </cell>
        </row>
        <row r="3877">
          <cell r="F3877">
            <v>1</v>
          </cell>
        </row>
        <row r="3878">
          <cell r="F3878">
            <v>1</v>
          </cell>
        </row>
        <row r="3879">
          <cell r="F3879">
            <v>1</v>
          </cell>
        </row>
        <row r="3880">
          <cell r="F3880">
            <v>1</v>
          </cell>
        </row>
        <row r="3881">
          <cell r="F3881">
            <v>1</v>
          </cell>
        </row>
        <row r="3882">
          <cell r="F3882">
            <v>1</v>
          </cell>
        </row>
        <row r="3883">
          <cell r="F3883">
            <v>1</v>
          </cell>
        </row>
        <row r="3884">
          <cell r="F3884">
            <v>1</v>
          </cell>
        </row>
        <row r="3885">
          <cell r="F3885">
            <v>1</v>
          </cell>
        </row>
        <row r="3886">
          <cell r="F3886">
            <v>1</v>
          </cell>
        </row>
        <row r="3887">
          <cell r="F3887">
            <v>1</v>
          </cell>
        </row>
        <row r="3888">
          <cell r="F3888">
            <v>1</v>
          </cell>
        </row>
        <row r="3889">
          <cell r="F3889">
            <v>1</v>
          </cell>
        </row>
        <row r="3890">
          <cell r="F3890">
            <v>1</v>
          </cell>
        </row>
        <row r="3891">
          <cell r="F3891">
            <v>1</v>
          </cell>
        </row>
        <row r="3892">
          <cell r="F3892">
            <v>1</v>
          </cell>
        </row>
        <row r="3893">
          <cell r="F3893">
            <v>1</v>
          </cell>
        </row>
        <row r="3894">
          <cell r="F3894">
            <v>0</v>
          </cell>
        </row>
        <row r="3895">
          <cell r="F3895">
            <v>0</v>
          </cell>
        </row>
        <row r="3896">
          <cell r="F3896">
            <v>0</v>
          </cell>
        </row>
        <row r="3897">
          <cell r="F3897">
            <v>0</v>
          </cell>
        </row>
        <row r="3898">
          <cell r="F3898">
            <v>1</v>
          </cell>
        </row>
        <row r="3899">
          <cell r="F3899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목차"/>
      <sheetName val="간지"/>
      <sheetName val="실정보고 사유서"/>
      <sheetName val="총괄원가계산서"/>
      <sheetName val="원가계산서(변경)"/>
      <sheetName val="내역서"/>
      <sheetName val="퇴수관로내역서"/>
      <sheetName val="원가(K1)"/>
      <sheetName val="내역(K1)"/>
      <sheetName val="원가(K2)"/>
      <sheetName val="내역(K2)"/>
      <sheetName val="관급자재(집계)"/>
      <sheetName val="관급자재(토목)"/>
      <sheetName val="관급자재(건축)"/>
      <sheetName val="관급자재(기계)"/>
      <sheetName val="관급자재(퇴수관로)"/>
      <sheetName val="단가산출서(설계비)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건설계기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99">
          <cell r="D99">
            <v>14686000</v>
          </cell>
        </row>
        <row r="100">
          <cell r="D100">
            <v>6117000</v>
          </cell>
        </row>
        <row r="101">
          <cell r="D101">
            <v>67000000</v>
          </cell>
        </row>
        <row r="102">
          <cell r="D102">
            <v>4852000</v>
          </cell>
        </row>
        <row r="103">
          <cell r="D103">
            <v>2181000</v>
          </cell>
        </row>
        <row r="104">
          <cell r="D104">
            <v>9164000</v>
          </cell>
        </row>
        <row r="105">
          <cell r="D105">
            <v>7500000</v>
          </cell>
        </row>
        <row r="106">
          <cell r="D106">
            <v>1800000</v>
          </cell>
        </row>
        <row r="108">
          <cell r="D108">
            <v>41310000</v>
          </cell>
        </row>
        <row r="109">
          <cell r="D109">
            <v>3010810</v>
          </cell>
        </row>
        <row r="133">
          <cell r="D133">
            <v>61290</v>
          </cell>
        </row>
        <row r="145">
          <cell r="D145">
            <v>2096956</v>
          </cell>
        </row>
        <row r="146">
          <cell r="D146">
            <v>729376</v>
          </cell>
        </row>
        <row r="147">
          <cell r="D147">
            <v>4649772</v>
          </cell>
        </row>
        <row r="148">
          <cell r="D148">
            <v>3099848</v>
          </cell>
        </row>
        <row r="149">
          <cell r="D149">
            <v>455860</v>
          </cell>
        </row>
        <row r="150">
          <cell r="D150">
            <v>2096956</v>
          </cell>
        </row>
        <row r="159">
          <cell r="D159">
            <v>3396050</v>
          </cell>
        </row>
        <row r="160">
          <cell r="D160">
            <v>5156690</v>
          </cell>
        </row>
        <row r="161">
          <cell r="D161">
            <v>6625400</v>
          </cell>
        </row>
      </sheetData>
      <sheetData sheetId="25" refreshError="1"/>
      <sheetData sheetId="26" refreshError="1"/>
      <sheetData sheetId="27">
        <row r="4">
          <cell r="E4">
            <v>195000</v>
          </cell>
        </row>
        <row r="5">
          <cell r="E5">
            <v>227000</v>
          </cell>
        </row>
        <row r="19">
          <cell r="E19">
            <v>95000</v>
          </cell>
        </row>
        <row r="20">
          <cell r="E20">
            <v>94890</v>
          </cell>
        </row>
        <row r="41">
          <cell r="E41">
            <v>856390</v>
          </cell>
        </row>
        <row r="42">
          <cell r="E42">
            <v>856390</v>
          </cell>
        </row>
        <row r="140">
          <cell r="E140">
            <v>1469990</v>
          </cell>
        </row>
        <row r="141">
          <cell r="E141">
            <v>3600</v>
          </cell>
        </row>
        <row r="142">
          <cell r="E142">
            <v>111070</v>
          </cell>
        </row>
      </sheetData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〓 목 차 〓"/>
      <sheetName val="※※안내※※"/>
      <sheetName val="설계내역서"/>
      <sheetName val="일위대가목록표"/>
      <sheetName val="일위대가표"/>
      <sheetName val="단가산출근거목록표"/>
      <sheetName val="단가산출근거"/>
      <sheetName val="환율및기초자료"/>
      <sheetName val="중기목록표"/>
      <sheetName val="중기사용료"/>
      <sheetName val="재료비목록표"/>
      <sheetName val="노무비목록표"/>
      <sheetName val="경비목록표"/>
      <sheetName val="일식견적목록표"/>
      <sheetName val="노무비수량금액집계표"/>
      <sheetName val="중기시간금액집계표"/>
      <sheetName val="〓 INITIAL 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폐기물집계표"/>
      <sheetName val="주요자재"/>
      <sheetName val="운반및하차비"/>
    </sheetNames>
    <sheetDataSet>
      <sheetData sheetId="0"/>
      <sheetData sheetId="1">
        <row r="343">
          <cell r="E343">
            <v>40</v>
          </cell>
        </row>
        <row r="345">
          <cell r="E345">
            <v>2</v>
          </cell>
        </row>
        <row r="347">
          <cell r="E347">
            <v>21</v>
          </cell>
        </row>
        <row r="349">
          <cell r="E349">
            <v>24</v>
          </cell>
        </row>
        <row r="351">
          <cell r="E351">
            <v>74</v>
          </cell>
        </row>
      </sheetData>
      <sheetData sheetId="2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1"/>
    <pageSetUpPr fitToPage="1"/>
  </sheetPr>
  <dimension ref="A1:V69"/>
  <sheetViews>
    <sheetView showZeros="0" view="pageBreakPreview" zoomScale="85" zoomScaleNormal="115" zoomScaleSheetLayoutView="85" workbookViewId="0">
      <pane ySplit="4" topLeftCell="A55" activePane="bottomLeft" state="frozen"/>
      <selection activeCell="A12" sqref="A12:T12"/>
      <selection pane="bottomLeft" activeCell="A5" sqref="A5:T46"/>
    </sheetView>
  </sheetViews>
  <sheetFormatPr defaultRowHeight="13.5"/>
  <cols>
    <col min="1" max="1" width="14.7109375" style="1" customWidth="1"/>
    <col min="2" max="2" width="14.7109375" style="2" customWidth="1"/>
    <col min="3" max="3" width="43.7109375" style="363" customWidth="1"/>
    <col min="4" max="4" width="27.7109375" style="928" customWidth="1"/>
    <col min="5" max="6" width="27.7109375" style="1" customWidth="1"/>
    <col min="7" max="7" width="14.7109375" style="248" customWidth="1"/>
    <col min="8" max="8" width="14.7109375" style="1" customWidth="1"/>
    <col min="9" max="9" width="9.140625" style="255"/>
    <col min="10" max="10" width="9.140625" style="256" customWidth="1"/>
    <col min="11" max="14" width="9.140625" style="257"/>
    <col min="15" max="16384" width="9.140625" style="1"/>
  </cols>
  <sheetData>
    <row r="1" spans="1:22" ht="45" customHeight="1">
      <c r="A1" s="1509" t="s">
        <v>6898</v>
      </c>
      <c r="B1" s="1509"/>
      <c r="C1" s="1509"/>
      <c r="D1" s="1509"/>
      <c r="E1" s="1509"/>
      <c r="F1" s="1509"/>
      <c r="G1" s="1509"/>
      <c r="H1" s="1509"/>
    </row>
    <row r="2" spans="1:22" ht="20.100000000000001" customHeight="1">
      <c r="A2" s="258"/>
      <c r="B2" s="258"/>
      <c r="C2" s="259"/>
      <c r="D2" s="907"/>
      <c r="E2" s="258"/>
      <c r="F2" s="258"/>
      <c r="G2" s="260"/>
      <c r="H2" s="258"/>
    </row>
    <row r="3" spans="1:22" s="263" customFormat="1" ht="24.75" customHeight="1">
      <c r="A3" s="1510" t="s">
        <v>1966</v>
      </c>
      <c r="B3" s="1510"/>
      <c r="C3" s="1510"/>
      <c r="D3" s="1510"/>
      <c r="E3" s="1510"/>
      <c r="F3" s="1510"/>
      <c r="G3" s="1510"/>
      <c r="H3" s="1510"/>
      <c r="I3" s="261"/>
      <c r="J3" s="262"/>
    </row>
    <row r="4" spans="1:22" s="263" customFormat="1" ht="24.75" customHeight="1">
      <c r="A4" s="1511" t="s">
        <v>1967</v>
      </c>
      <c r="B4" s="1512"/>
      <c r="C4" s="264" t="s">
        <v>1968</v>
      </c>
      <c r="D4" s="908" t="s">
        <v>1969</v>
      </c>
      <c r="E4" s="265" t="s">
        <v>6518</v>
      </c>
      <c r="F4" s="265" t="s">
        <v>1970</v>
      </c>
      <c r="G4" s="266" t="s">
        <v>1971</v>
      </c>
      <c r="H4" s="265" t="s">
        <v>1972</v>
      </c>
      <c r="I4" s="267"/>
      <c r="J4" s="268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</row>
    <row r="5" spans="1:22" s="276" customFormat="1" ht="24.75" customHeight="1">
      <c r="A5" s="1513" t="s">
        <v>1973</v>
      </c>
      <c r="B5" s="1513" t="s">
        <v>1974</v>
      </c>
      <c r="C5" s="270" t="s">
        <v>1975</v>
      </c>
      <c r="D5" s="909">
        <f>내역서!H16</f>
        <v>0</v>
      </c>
      <c r="E5" s="1468"/>
      <c r="F5" s="272"/>
      <c r="G5" s="273"/>
      <c r="H5" s="271"/>
      <c r="I5" s="274" t="s">
        <v>1976</v>
      </c>
      <c r="J5" s="275"/>
    </row>
    <row r="6" spans="1:22" s="283" customFormat="1" ht="24.75" customHeight="1">
      <c r="A6" s="1513"/>
      <c r="B6" s="1513"/>
      <c r="C6" s="277" t="s">
        <v>1977</v>
      </c>
      <c r="D6" s="910">
        <f>내역서!H17</f>
        <v>0</v>
      </c>
      <c r="E6" s="1469">
        <f>D6-D5</f>
        <v>0</v>
      </c>
      <c r="F6" s="279"/>
      <c r="G6" s="280"/>
      <c r="H6" s="278"/>
      <c r="I6" s="281" t="s">
        <v>1978</v>
      </c>
      <c r="J6" s="282"/>
    </row>
    <row r="7" spans="1:22" s="276" customFormat="1" ht="24.75" customHeight="1">
      <c r="A7" s="1513"/>
      <c r="B7" s="1513"/>
      <c r="C7" s="284" t="s">
        <v>1979</v>
      </c>
      <c r="D7" s="911">
        <f>D5</f>
        <v>0</v>
      </c>
      <c r="E7" s="1470"/>
      <c r="F7" s="286"/>
      <c r="G7" s="287"/>
      <c r="H7" s="285"/>
      <c r="I7" s="274" t="s">
        <v>1976</v>
      </c>
      <c r="J7" s="275"/>
    </row>
    <row r="8" spans="1:22" s="283" customFormat="1" ht="24.75" customHeight="1">
      <c r="A8" s="1513"/>
      <c r="B8" s="1513"/>
      <c r="C8" s="288" t="s">
        <v>304</v>
      </c>
      <c r="D8" s="912">
        <f>D6</f>
        <v>0</v>
      </c>
      <c r="E8" s="1471">
        <f t="shared" ref="E8" si="0">D8-D7</f>
        <v>0</v>
      </c>
      <c r="F8" s="290"/>
      <c r="G8" s="291"/>
      <c r="H8" s="289"/>
      <c r="I8" s="281" t="s">
        <v>306</v>
      </c>
      <c r="J8" s="282"/>
    </row>
    <row r="9" spans="1:22" s="276" customFormat="1" ht="24.75" customHeight="1">
      <c r="A9" s="1513"/>
      <c r="B9" s="1514" t="s">
        <v>1980</v>
      </c>
      <c r="C9" s="292" t="s">
        <v>1981</v>
      </c>
      <c r="D9" s="913">
        <f>내역서!J16</f>
        <v>0</v>
      </c>
      <c r="E9" s="1472"/>
      <c r="F9" s="293"/>
      <c r="G9" s="294"/>
      <c r="H9" s="295"/>
      <c r="I9" s="274" t="s">
        <v>1976</v>
      </c>
      <c r="J9" s="275"/>
    </row>
    <row r="10" spans="1:22" s="283" customFormat="1" ht="24.75" customHeight="1">
      <c r="A10" s="1513"/>
      <c r="B10" s="1514"/>
      <c r="C10" s="296" t="s">
        <v>1982</v>
      </c>
      <c r="D10" s="914">
        <f>내역서!J17</f>
        <v>0</v>
      </c>
      <c r="E10" s="1473">
        <f t="shared" ref="E10" si="1">D10-D9</f>
        <v>0</v>
      </c>
      <c r="F10" s="298"/>
      <c r="G10" s="299"/>
      <c r="H10" s="300"/>
      <c r="I10" s="281" t="s">
        <v>306</v>
      </c>
      <c r="J10" s="282"/>
    </row>
    <row r="11" spans="1:22" s="276" customFormat="1" ht="24.75" customHeight="1">
      <c r="A11" s="1513"/>
      <c r="B11" s="1514"/>
      <c r="C11" s="301" t="s">
        <v>1983</v>
      </c>
      <c r="D11" s="915">
        <f>ROUNDDOWN(D9*G11/100,0)</f>
        <v>0</v>
      </c>
      <c r="E11" s="1474"/>
      <c r="F11" s="303" t="str">
        <f>"[직접노무비] ×"&amp;ROUND(G11,5)&amp;"%"</f>
        <v>[직접노무비] ×12.91613%</v>
      </c>
      <c r="G11" s="304">
        <v>12.916130799999999</v>
      </c>
      <c r="H11" s="302"/>
      <c r="I11" s="274" t="s">
        <v>1976</v>
      </c>
      <c r="J11" s="275"/>
    </row>
    <row r="12" spans="1:22" s="283" customFormat="1" ht="24.75" customHeight="1">
      <c r="A12" s="1513"/>
      <c r="B12" s="1514"/>
      <c r="C12" s="277" t="s">
        <v>305</v>
      </c>
      <c r="D12" s="910">
        <f>ROUNDDOWN(D10*G12/100,0)</f>
        <v>0</v>
      </c>
      <c r="E12" s="1469">
        <f t="shared" ref="E12" si="2">D12-D11</f>
        <v>0</v>
      </c>
      <c r="F12" s="279" t="str">
        <f>"[직접노무비] ×"&amp;ROUND(G12,5)&amp;"%"</f>
        <v>[직접노무비] ×12.91613%</v>
      </c>
      <c r="G12" s="305">
        <v>12.916130799999999</v>
      </c>
      <c r="H12" s="278"/>
      <c r="I12" s="281" t="s">
        <v>1978</v>
      </c>
      <c r="J12" s="282"/>
    </row>
    <row r="13" spans="1:22" s="276" customFormat="1" ht="24.75" customHeight="1">
      <c r="A13" s="1513"/>
      <c r="B13" s="1514"/>
      <c r="C13" s="301" t="s">
        <v>1979</v>
      </c>
      <c r="D13" s="915">
        <f>D9+D11</f>
        <v>0</v>
      </c>
      <c r="E13" s="1474"/>
      <c r="F13" s="303"/>
      <c r="G13" s="306"/>
      <c r="H13" s="302"/>
      <c r="I13" s="274" t="s">
        <v>1976</v>
      </c>
      <c r="J13" s="275"/>
    </row>
    <row r="14" spans="1:22" s="283" customFormat="1" ht="24.75" customHeight="1">
      <c r="A14" s="1513"/>
      <c r="B14" s="1514"/>
      <c r="C14" s="307" t="s">
        <v>1984</v>
      </c>
      <c r="D14" s="916">
        <f>D10+D12</f>
        <v>0</v>
      </c>
      <c r="E14" s="1475">
        <f t="shared" ref="E14" si="3">D14-D13</f>
        <v>0</v>
      </c>
      <c r="F14" s="309"/>
      <c r="G14" s="310"/>
      <c r="H14" s="308"/>
      <c r="I14" s="281" t="s">
        <v>1978</v>
      </c>
      <c r="J14" s="282"/>
    </row>
    <row r="15" spans="1:22" s="276" customFormat="1" ht="24.75" customHeight="1">
      <c r="A15" s="1513"/>
      <c r="B15" s="1514" t="s">
        <v>1985</v>
      </c>
      <c r="C15" s="311" t="s">
        <v>1986</v>
      </c>
      <c r="D15" s="917">
        <f>내역서!L16</f>
        <v>0</v>
      </c>
      <c r="E15" s="1476"/>
      <c r="F15" s="313"/>
      <c r="G15" s="314"/>
      <c r="H15" s="312"/>
      <c r="I15" s="274" t="s">
        <v>1976</v>
      </c>
      <c r="J15" s="275"/>
    </row>
    <row r="16" spans="1:22" s="283" customFormat="1" ht="24.75" customHeight="1">
      <c r="A16" s="1513"/>
      <c r="B16" s="1514"/>
      <c r="C16" s="296" t="s">
        <v>1987</v>
      </c>
      <c r="D16" s="914">
        <f>내역서!L17</f>
        <v>0</v>
      </c>
      <c r="E16" s="1473">
        <f t="shared" ref="E16" si="4">D16-D15</f>
        <v>0</v>
      </c>
      <c r="F16" s="315"/>
      <c r="G16" s="316"/>
      <c r="H16" s="297"/>
      <c r="I16" s="281" t="s">
        <v>1978</v>
      </c>
      <c r="J16" s="282"/>
    </row>
    <row r="17" spans="1:10" s="276" customFormat="1" ht="24.75" customHeight="1">
      <c r="A17" s="1513"/>
      <c r="B17" s="1514"/>
      <c r="C17" s="317" t="s">
        <v>1988</v>
      </c>
      <c r="D17" s="918">
        <f>ROUNDDOWN(D$13*$G$18%,0)</f>
        <v>0</v>
      </c>
      <c r="E17" s="1477"/>
      <c r="F17" s="319" t="str">
        <f>"[직접노무비+간접노무비] ×"&amp;ROUND(G17,5)&amp;"%"</f>
        <v>[직접노무비+간접노무비] ×3.7667%</v>
      </c>
      <c r="G17" s="320">
        <v>3.7666992000000001</v>
      </c>
      <c r="H17" s="318"/>
      <c r="I17" s="274" t="s">
        <v>1976</v>
      </c>
      <c r="J17" s="275"/>
    </row>
    <row r="18" spans="1:10" s="283" customFormat="1" ht="24.75" customHeight="1">
      <c r="A18" s="1513"/>
      <c r="B18" s="1514"/>
      <c r="C18" s="321" t="s">
        <v>1989</v>
      </c>
      <c r="D18" s="910">
        <f>ROUNDDOWN(D$14*$G$18%,0)</f>
        <v>0</v>
      </c>
      <c r="E18" s="1469">
        <f t="shared" ref="E18" si="5">D18-D17</f>
        <v>0</v>
      </c>
      <c r="F18" s="279" t="str">
        <f t="shared" ref="F18:F20" si="6">"[직접노무비+간접노무비] ×"&amp;ROUND(G18,5)&amp;"%"</f>
        <v>[직접노무비+간접노무비] ×3.7667%</v>
      </c>
      <c r="G18" s="305">
        <v>3.7666992000000001</v>
      </c>
      <c r="H18" s="278"/>
      <c r="I18" s="281" t="s">
        <v>1978</v>
      </c>
      <c r="J18" s="282"/>
    </row>
    <row r="19" spans="1:10" s="276" customFormat="1" ht="24.75" customHeight="1">
      <c r="A19" s="1513"/>
      <c r="B19" s="1514"/>
      <c r="C19" s="322" t="s">
        <v>1990</v>
      </c>
      <c r="D19" s="918">
        <f>ROUNDDOWN(D$13*$G19%,0)</f>
        <v>0</v>
      </c>
      <c r="E19" s="1477"/>
      <c r="F19" s="319" t="str">
        <f>"[직접노무비+간접노무비] ×"&amp;ROUND(G19,5)&amp;"%"</f>
        <v>[직접노무비+간접노무비] ×1.07955%</v>
      </c>
      <c r="G19" s="320">
        <v>1.0795467999999999</v>
      </c>
      <c r="H19" s="318"/>
      <c r="I19" s="274" t="s">
        <v>1976</v>
      </c>
      <c r="J19" s="275"/>
    </row>
    <row r="20" spans="1:10" s="283" customFormat="1" ht="24.75" customHeight="1">
      <c r="A20" s="1513"/>
      <c r="B20" s="1514"/>
      <c r="C20" s="277" t="s">
        <v>1991</v>
      </c>
      <c r="D20" s="910">
        <f>ROUNDDOWN(D$14*$G20%,0)</f>
        <v>0</v>
      </c>
      <c r="E20" s="1469">
        <f t="shared" ref="E20" si="7">D20-D19</f>
        <v>0</v>
      </c>
      <c r="F20" s="279" t="str">
        <f t="shared" si="6"/>
        <v>[직접노무비+간접노무비] ×1.07955%</v>
      </c>
      <c r="G20" s="305">
        <v>1.0795467999999999</v>
      </c>
      <c r="H20" s="278"/>
      <c r="I20" s="281" t="s">
        <v>1978</v>
      </c>
      <c r="J20" s="282"/>
    </row>
    <row r="21" spans="1:10" s="276" customFormat="1" ht="24.75" customHeight="1">
      <c r="A21" s="1513"/>
      <c r="B21" s="1514"/>
      <c r="C21" s="317" t="s">
        <v>1992</v>
      </c>
      <c r="D21" s="918">
        <f>ROUNDDOWN(D$13*$G21%,0)</f>
        <v>0</v>
      </c>
      <c r="E21" s="1477"/>
      <c r="F21" s="319" t="str">
        <f>"[직접노무비] ×"&amp;ROUND(G21,5)&amp;"%"</f>
        <v>[직접노무비] ×3.94231%</v>
      </c>
      <c r="G21" s="320">
        <v>3.9423072225215199</v>
      </c>
      <c r="H21" s="323"/>
      <c r="I21" s="274" t="s">
        <v>1976</v>
      </c>
      <c r="J21" s="275"/>
    </row>
    <row r="22" spans="1:10" s="283" customFormat="1" ht="24.75" customHeight="1">
      <c r="A22" s="1513"/>
      <c r="B22" s="1514"/>
      <c r="C22" s="321" t="s">
        <v>1993</v>
      </c>
      <c r="D22" s="910">
        <f>ROUNDDOWN(D$14*$G22%,0)</f>
        <v>0</v>
      </c>
      <c r="E22" s="1469">
        <f t="shared" ref="E22" si="8">D22-D21</f>
        <v>0</v>
      </c>
      <c r="F22" s="279" t="str">
        <f>"[직접노무비] ×"&amp;ROUND(G22,5)&amp;"%"</f>
        <v>[직접노무비] ×3.94231%</v>
      </c>
      <c r="G22" s="305">
        <v>3.9423072225215239</v>
      </c>
      <c r="H22" s="324"/>
      <c r="I22" s="281" t="s">
        <v>1978</v>
      </c>
      <c r="J22" s="282"/>
    </row>
    <row r="23" spans="1:10" s="276" customFormat="1" ht="24.75" customHeight="1">
      <c r="A23" s="1513"/>
      <c r="B23" s="1514"/>
      <c r="C23" s="317" t="s">
        <v>1994</v>
      </c>
      <c r="D23" s="918">
        <f>ROUNDDOWN(D$21*$G23%,0)</f>
        <v>0</v>
      </c>
      <c r="E23" s="1477"/>
      <c r="F23" s="319" t="str">
        <f>"[건강보험료] ×"&amp;ROUND(G23,5)&amp;"%"</f>
        <v>[건강보험료] ×12.27%</v>
      </c>
      <c r="G23" s="320">
        <v>12.27</v>
      </c>
      <c r="H23" s="323"/>
      <c r="I23" s="274" t="s">
        <v>1976</v>
      </c>
      <c r="J23" s="275"/>
    </row>
    <row r="24" spans="1:10" s="283" customFormat="1" ht="24.75" customHeight="1">
      <c r="A24" s="1513"/>
      <c r="B24" s="1514"/>
      <c r="C24" s="321" t="s">
        <v>1995</v>
      </c>
      <c r="D24" s="910">
        <f>ROUNDDOWN(D$22*$G24%,0)</f>
        <v>0</v>
      </c>
      <c r="E24" s="1469">
        <f t="shared" ref="E24" si="9">D24-D23</f>
        <v>0</v>
      </c>
      <c r="F24" s="279" t="str">
        <f>"[건강보험료] ×"&amp;ROUND(G24,5)&amp;"%"</f>
        <v>[건강보험료] ×12.27%</v>
      </c>
      <c r="G24" s="305">
        <v>12.27</v>
      </c>
      <c r="H24" s="324"/>
      <c r="I24" s="281" t="s">
        <v>1978</v>
      </c>
      <c r="J24" s="282"/>
    </row>
    <row r="25" spans="1:10" s="276" customFormat="1" ht="24.75" customHeight="1">
      <c r="A25" s="1513"/>
      <c r="B25" s="1514"/>
      <c r="C25" s="322" t="s">
        <v>1996</v>
      </c>
      <c r="D25" s="918">
        <f>ROUNDDOWN(D$9*$G25%,0)</f>
        <v>0</v>
      </c>
      <c r="E25" s="1477"/>
      <c r="F25" s="319" t="str">
        <f>"[직접노무비] ×"&amp;ROUND(G25,5)&amp;"%"</f>
        <v>[직접노무비] ×5.07593%</v>
      </c>
      <c r="G25" s="320">
        <v>5.07593205503309</v>
      </c>
      <c r="H25" s="323"/>
      <c r="I25" s="274" t="s">
        <v>1976</v>
      </c>
      <c r="J25" s="275"/>
    </row>
    <row r="26" spans="1:10" s="283" customFormat="1" ht="24.75" customHeight="1">
      <c r="A26" s="1513"/>
      <c r="B26" s="1514"/>
      <c r="C26" s="277" t="s">
        <v>1997</v>
      </c>
      <c r="D26" s="910">
        <f>ROUNDDOWN(D$10*$G26%,0)</f>
        <v>0</v>
      </c>
      <c r="E26" s="1469">
        <f t="shared" ref="E26" si="10">D26-D25</f>
        <v>0</v>
      </c>
      <c r="F26" s="279" t="str">
        <f>"[직접노무비] ×"&amp;ROUND(G26,5)&amp;"%"</f>
        <v>[직접노무비] ×5.07593%</v>
      </c>
      <c r="G26" s="305">
        <v>5.07593205503309</v>
      </c>
      <c r="H26" s="324"/>
      <c r="I26" s="281" t="s">
        <v>1978</v>
      </c>
      <c r="J26" s="282"/>
    </row>
    <row r="27" spans="1:10" s="276" customFormat="1" ht="24.75" customHeight="1">
      <c r="A27" s="1513"/>
      <c r="B27" s="1514"/>
      <c r="C27" s="322" t="s">
        <v>1998</v>
      </c>
      <c r="D27" s="918">
        <f>ROUNDDOWN(D$9*$G27%,0)</f>
        <v>0</v>
      </c>
      <c r="E27" s="1477"/>
      <c r="F27" s="319" t="str">
        <f>"[직접노무비] ×"&amp;ROUND(G27,5)&amp;"%"</f>
        <v>[직접노무비] ×2.59437%</v>
      </c>
      <c r="G27" s="320">
        <v>2.5943652671705002</v>
      </c>
      <c r="H27" s="323"/>
      <c r="I27" s="274" t="s">
        <v>1976</v>
      </c>
      <c r="J27" s="275"/>
    </row>
    <row r="28" spans="1:10" s="283" customFormat="1" ht="24.75" customHeight="1">
      <c r="A28" s="1513"/>
      <c r="B28" s="1514"/>
      <c r="C28" s="277" t="s">
        <v>1999</v>
      </c>
      <c r="D28" s="910">
        <f>ROUNDDOWN(D$10*$G28%,0)</f>
        <v>0</v>
      </c>
      <c r="E28" s="1469">
        <f t="shared" ref="E28" si="11">D28-D27</f>
        <v>0</v>
      </c>
      <c r="F28" s="279" t="str">
        <f>"[직접노무비] ×"&amp;ROUND(G28,5)&amp;"%"</f>
        <v>[직접노무비] ×2.59437%</v>
      </c>
      <c r="G28" s="305">
        <v>2.5943652671705002</v>
      </c>
      <c r="H28" s="324"/>
      <c r="I28" s="281" t="s">
        <v>1978</v>
      </c>
      <c r="J28" s="282"/>
    </row>
    <row r="29" spans="1:10" s="276" customFormat="1" ht="24.75" customHeight="1">
      <c r="A29" s="1513"/>
      <c r="B29" s="1514"/>
      <c r="C29" s="322" t="s">
        <v>2000</v>
      </c>
      <c r="D29" s="918">
        <f>ROUNDDOWN(((D7+D9)*$G29%),0)</f>
        <v>0</v>
      </c>
      <c r="E29" s="1477"/>
      <c r="F29" s="319" t="str">
        <f>"([직노+직재+간재] ×"&amp;ROUND(G29,5)&amp;"%"</f>
        <v>([직노+직재+간재] ×2.62213%</v>
      </c>
      <c r="G29" s="320">
        <v>2.6221306413709802</v>
      </c>
      <c r="H29" s="323"/>
      <c r="I29" s="274" t="s">
        <v>1976</v>
      </c>
      <c r="J29" s="275"/>
    </row>
    <row r="30" spans="1:10" s="283" customFormat="1" ht="24.75" customHeight="1">
      <c r="A30" s="1513"/>
      <c r="B30" s="1514"/>
      <c r="C30" s="277" t="s">
        <v>2001</v>
      </c>
      <c r="D30" s="910">
        <f>ROUNDDOWN(((D8+D10)*$G30%),0)</f>
        <v>0</v>
      </c>
      <c r="E30" s="1469">
        <f t="shared" ref="E30" si="12">D30-D29</f>
        <v>0</v>
      </c>
      <c r="F30" s="279" t="str">
        <f>"([직노+직재+간재] ×"&amp;ROUND(G30,5)&amp;"%"</f>
        <v>([직노+직재+간재] ×2.62213%</v>
      </c>
      <c r="G30" s="305">
        <v>2.6221306413709766</v>
      </c>
      <c r="H30" s="324"/>
      <c r="I30" s="281" t="s">
        <v>1978</v>
      </c>
      <c r="J30" s="282"/>
    </row>
    <row r="31" spans="1:10" s="276" customFormat="1" ht="24.75" customHeight="1">
      <c r="A31" s="1513"/>
      <c r="B31" s="1514"/>
      <c r="C31" s="317" t="s">
        <v>2002</v>
      </c>
      <c r="D31" s="918">
        <f>내역서!N1266</f>
        <v>0</v>
      </c>
      <c r="E31" s="1477"/>
      <c r="F31" s="319"/>
      <c r="G31" s="325"/>
      <c r="H31" s="318"/>
      <c r="I31" s="274" t="s">
        <v>1976</v>
      </c>
      <c r="J31" s="275"/>
    </row>
    <row r="32" spans="1:10" s="283" customFormat="1" ht="24.75" customHeight="1">
      <c r="A32" s="1513"/>
      <c r="B32" s="1514"/>
      <c r="C32" s="321" t="s">
        <v>2003</v>
      </c>
      <c r="D32" s="910">
        <f>내역서!N1267</f>
        <v>0</v>
      </c>
      <c r="E32" s="1469">
        <f t="shared" ref="E32" si="13">D32-D31</f>
        <v>0</v>
      </c>
      <c r="F32" s="279"/>
      <c r="G32" s="326"/>
      <c r="H32" s="278"/>
      <c r="I32" s="281" t="s">
        <v>1978</v>
      </c>
      <c r="J32" s="282"/>
    </row>
    <row r="33" spans="1:10" s="276" customFormat="1" ht="24.75" customHeight="1">
      <c r="A33" s="1513"/>
      <c r="B33" s="1514"/>
      <c r="C33" s="301" t="s">
        <v>2004</v>
      </c>
      <c r="D33" s="915">
        <f>내역서!N1248</f>
        <v>0</v>
      </c>
      <c r="E33" s="1474"/>
      <c r="F33" s="303"/>
      <c r="G33" s="306"/>
      <c r="H33" s="302"/>
      <c r="I33" s="274" t="s">
        <v>1976</v>
      </c>
      <c r="J33" s="275"/>
    </row>
    <row r="34" spans="1:10" s="283" customFormat="1" ht="24.75" customHeight="1">
      <c r="A34" s="1513"/>
      <c r="B34" s="1514"/>
      <c r="C34" s="277" t="s">
        <v>2005</v>
      </c>
      <c r="D34" s="910">
        <f>내역서!N1249</f>
        <v>0</v>
      </c>
      <c r="E34" s="1469">
        <f t="shared" ref="E34" si="14">D34-D33</f>
        <v>0</v>
      </c>
      <c r="F34" s="279"/>
      <c r="G34" s="326"/>
      <c r="H34" s="278"/>
      <c r="I34" s="281" t="s">
        <v>1978</v>
      </c>
      <c r="J34" s="282"/>
    </row>
    <row r="35" spans="1:10" s="276" customFormat="1" ht="24.75" customHeight="1">
      <c r="A35" s="1513"/>
      <c r="B35" s="1514"/>
      <c r="C35" s="301" t="s">
        <v>2006</v>
      </c>
      <c r="D35" s="915">
        <f>ROUNDDOWN((D7+D9+D15)*$G35%,0)</f>
        <v>0</v>
      </c>
      <c r="E35" s="1474"/>
      <c r="F35" s="303" t="str">
        <f>"[재료비+직접노무비+산출경비] ×"&amp;ROUND(G35,5)&amp;"%"</f>
        <v>[재료비+직접노무비+산출경비] ×0.5%</v>
      </c>
      <c r="G35" s="304">
        <v>0.5</v>
      </c>
      <c r="H35" s="302"/>
      <c r="I35" s="274" t="s">
        <v>1976</v>
      </c>
      <c r="J35" s="275"/>
    </row>
    <row r="36" spans="1:10" s="283" customFormat="1" ht="24.75" customHeight="1">
      <c r="A36" s="1513"/>
      <c r="B36" s="1514"/>
      <c r="C36" s="277" t="s">
        <v>2007</v>
      </c>
      <c r="D36" s="910">
        <f>ROUNDDOWN((D8+D10+D16)*$G36%,0)</f>
        <v>0</v>
      </c>
      <c r="E36" s="1469">
        <f t="shared" ref="E36" si="15">D36-D35</f>
        <v>0</v>
      </c>
      <c r="F36" s="279" t="str">
        <f>"[재료비+직접노무비+산출경비] ×"&amp;ROUND(G36,5)&amp;"%"</f>
        <v>[재료비+직접노무비+산출경비] ×0.5%</v>
      </c>
      <c r="G36" s="305">
        <v>0.5</v>
      </c>
      <c r="H36" s="278"/>
      <c r="I36" s="281" t="s">
        <v>1978</v>
      </c>
      <c r="J36" s="282"/>
    </row>
    <row r="37" spans="1:10" s="276" customFormat="1" ht="24.75" customHeight="1">
      <c r="A37" s="1513"/>
      <c r="B37" s="1514"/>
      <c r="C37" s="301" t="s">
        <v>2008</v>
      </c>
      <c r="D37" s="915">
        <v>0</v>
      </c>
      <c r="E37" s="1474"/>
      <c r="F37" s="303" t="s">
        <v>2009</v>
      </c>
      <c r="G37" s="304">
        <v>7.7000000000000002E-3</v>
      </c>
      <c r="H37" s="302"/>
      <c r="I37" s="274" t="s">
        <v>1976</v>
      </c>
      <c r="J37" s="275"/>
    </row>
    <row r="38" spans="1:10" s="283" customFormat="1" ht="24.75" customHeight="1">
      <c r="A38" s="1513"/>
      <c r="B38" s="1514"/>
      <c r="C38" s="277" t="s">
        <v>2010</v>
      </c>
      <c r="D38" s="910">
        <v>0</v>
      </c>
      <c r="E38" s="1469">
        <f t="shared" ref="E38" si="16">D38-D37</f>
        <v>0</v>
      </c>
      <c r="F38" s="279" t="s">
        <v>2011</v>
      </c>
      <c r="G38" s="305">
        <v>7.7000000000000002E-3</v>
      </c>
      <c r="H38" s="278"/>
      <c r="I38" s="281" t="s">
        <v>1978</v>
      </c>
      <c r="J38" s="282"/>
    </row>
    <row r="39" spans="1:10" s="276" customFormat="1" ht="24.75" customHeight="1">
      <c r="A39" s="1513"/>
      <c r="B39" s="1514"/>
      <c r="C39" s="301" t="s">
        <v>2012</v>
      </c>
      <c r="D39" s="915">
        <f>ROUNDDOWN((D5+D9+D15)*$G39%,0)</f>
        <v>0</v>
      </c>
      <c r="E39" s="1474"/>
      <c r="F39" s="303" t="str">
        <f>"[재료비+직접노무비+산출경비] ×"&amp;ROUND(G39,5)&amp;"%"</f>
        <v>[재료비+직접노무비+산출경비] ×0.071%</v>
      </c>
      <c r="G39" s="304">
        <v>7.0999999999999994E-2</v>
      </c>
      <c r="H39" s="302"/>
      <c r="I39" s="274" t="s">
        <v>1976</v>
      </c>
      <c r="J39" s="275"/>
    </row>
    <row r="40" spans="1:10" s="283" customFormat="1" ht="24.75" customHeight="1">
      <c r="A40" s="1513"/>
      <c r="B40" s="1514"/>
      <c r="C40" s="277" t="s">
        <v>2013</v>
      </c>
      <c r="D40" s="910">
        <f>ROUNDDOWN((D6+D10+D16)*$G40%,0)</f>
        <v>0</v>
      </c>
      <c r="E40" s="1469">
        <f t="shared" ref="E40" si="17">D40-D39</f>
        <v>0</v>
      </c>
      <c r="F40" s="279" t="str">
        <f>"[재료비+직접노무비+산출경비] ×"&amp;ROUND(G40,5)&amp;"%"</f>
        <v>[재료비+직접노무비+산출경비] ×0.071%</v>
      </c>
      <c r="G40" s="305">
        <v>7.0999999999999994E-2</v>
      </c>
      <c r="H40" s="278"/>
      <c r="I40" s="281" t="s">
        <v>1978</v>
      </c>
      <c r="J40" s="282"/>
    </row>
    <row r="41" spans="1:10" s="276" customFormat="1" ht="24.75" customHeight="1">
      <c r="A41" s="1513"/>
      <c r="B41" s="1514"/>
      <c r="C41" s="301" t="s">
        <v>2014</v>
      </c>
      <c r="D41" s="915">
        <f>ROUNDDOWN((D7+D9+D15)*$G41%,0)</f>
        <v>0</v>
      </c>
      <c r="E41" s="1474"/>
      <c r="F41" s="303" t="str">
        <f>"[재료비+직접노무비+산출경비] ×"&amp;ROUND(G41,5)&amp;"%"</f>
        <v>[재료비+직접노무비+산출경비] ×0.4%</v>
      </c>
      <c r="G41" s="304">
        <v>0.4</v>
      </c>
      <c r="H41" s="302"/>
      <c r="I41" s="274" t="s">
        <v>1976</v>
      </c>
      <c r="J41" s="275"/>
    </row>
    <row r="42" spans="1:10" s="283" customFormat="1" ht="24.75" customHeight="1">
      <c r="A42" s="1513"/>
      <c r="B42" s="1514"/>
      <c r="C42" s="277" t="s">
        <v>2015</v>
      </c>
      <c r="D42" s="910">
        <f>ROUNDDOWN((D8+D10+D16)*$G42%,0)</f>
        <v>0</v>
      </c>
      <c r="E42" s="1469">
        <f t="shared" ref="E42" si="18">D42-D41</f>
        <v>0</v>
      </c>
      <c r="F42" s="279" t="str">
        <f>"[재료비+직접노무비+산출경비] ×"&amp;ROUND(G42,5)&amp;"%"</f>
        <v>[재료비+직접노무비+산출경비] ×0.4%</v>
      </c>
      <c r="G42" s="305">
        <v>0.4</v>
      </c>
      <c r="H42" s="278"/>
      <c r="I42" s="281" t="s">
        <v>1978</v>
      </c>
      <c r="J42" s="282"/>
    </row>
    <row r="43" spans="1:10" s="276" customFormat="1" ht="24.75" customHeight="1">
      <c r="A43" s="1513"/>
      <c r="B43" s="1514"/>
      <c r="C43" s="301" t="s">
        <v>2016</v>
      </c>
      <c r="D43" s="915">
        <f>ROUNDDOWN((D7+D13)*$G43%,0)</f>
        <v>0</v>
      </c>
      <c r="E43" s="1474"/>
      <c r="F43" s="303" t="str">
        <f>"[재료비+노무비] ×"&amp;ROUND(G43,5)&amp;"%"</f>
        <v>[재료비+노무비] ×10.00174%</v>
      </c>
      <c r="G43" s="304">
        <v>10.001737354360101</v>
      </c>
      <c r="H43" s="302"/>
      <c r="I43" s="274" t="s">
        <v>1976</v>
      </c>
      <c r="J43" s="275"/>
    </row>
    <row r="44" spans="1:10" s="283" customFormat="1" ht="24.75" customHeight="1">
      <c r="A44" s="1513"/>
      <c r="B44" s="1514"/>
      <c r="C44" s="307" t="s">
        <v>2017</v>
      </c>
      <c r="D44" s="916">
        <f>ROUNDDOWN((D8+D14)*$G44%,0)</f>
        <v>0</v>
      </c>
      <c r="E44" s="1475">
        <f t="shared" ref="E44" si="19">D44-D43</f>
        <v>0</v>
      </c>
      <c r="F44" s="309" t="str">
        <f>"[재료비+노무비] ×"&amp;ROUND(G44,5)&amp;"%"</f>
        <v>[재료비+노무비] ×10.00174%</v>
      </c>
      <c r="G44" s="327">
        <v>10.001737354360124</v>
      </c>
      <c r="H44" s="308"/>
      <c r="I44" s="281" t="s">
        <v>1978</v>
      </c>
      <c r="J44" s="282"/>
    </row>
    <row r="45" spans="1:10" s="276" customFormat="1" ht="24.75" customHeight="1">
      <c r="A45" s="1513"/>
      <c r="B45" s="1514"/>
      <c r="C45" s="328" t="s">
        <v>1979</v>
      </c>
      <c r="D45" s="919">
        <f>D15+D17+D19+D21+D23+D25+D27+D29+D31+D33+D35+D37+D39+D41+D43</f>
        <v>0</v>
      </c>
      <c r="E45" s="1478"/>
      <c r="F45" s="330"/>
      <c r="G45" s="331"/>
      <c r="H45" s="329"/>
      <c r="I45" s="274" t="s">
        <v>1976</v>
      </c>
      <c r="J45" s="275"/>
    </row>
    <row r="46" spans="1:10" s="283" customFormat="1" ht="24.75" customHeight="1">
      <c r="A46" s="1513"/>
      <c r="B46" s="1514"/>
      <c r="C46" s="332" t="s">
        <v>1984</v>
      </c>
      <c r="D46" s="920">
        <f>D16+D18+D20+D22+D24+D26+D28+D30+D32+D34+D36+D38+D40+D42+D44</f>
        <v>0</v>
      </c>
      <c r="E46" s="1479">
        <f t="shared" ref="E46" si="20">D46-D45</f>
        <v>0</v>
      </c>
      <c r="F46" s="334"/>
      <c r="G46" s="335"/>
      <c r="H46" s="333"/>
      <c r="I46" s="281" t="s">
        <v>1978</v>
      </c>
      <c r="J46" s="282"/>
    </row>
    <row r="47" spans="1:10" s="276" customFormat="1" ht="24.75" customHeight="1">
      <c r="A47" s="1518" t="s">
        <v>2018</v>
      </c>
      <c r="B47" s="1519"/>
      <c r="C47" s="1520"/>
      <c r="D47" s="917">
        <f>D7+D13+D45</f>
        <v>0</v>
      </c>
      <c r="E47" s="1476"/>
      <c r="F47" s="313"/>
      <c r="G47" s="314"/>
      <c r="H47" s="312"/>
      <c r="I47" s="274" t="s">
        <v>1976</v>
      </c>
      <c r="J47" s="275"/>
    </row>
    <row r="48" spans="1:10" s="283" customFormat="1" ht="24.75" customHeight="1">
      <c r="A48" s="1521" t="s">
        <v>2019</v>
      </c>
      <c r="B48" s="1522"/>
      <c r="C48" s="1523"/>
      <c r="D48" s="912">
        <f>D8+D14+D46</f>
        <v>0</v>
      </c>
      <c r="E48" s="1471">
        <f t="shared" ref="E48" si="21">D48-D47</f>
        <v>0</v>
      </c>
      <c r="F48" s="290"/>
      <c r="G48" s="336"/>
      <c r="H48" s="289"/>
      <c r="I48" s="281" t="s">
        <v>1978</v>
      </c>
      <c r="J48" s="282"/>
    </row>
    <row r="49" spans="1:10" s="276" customFormat="1" ht="24.75" customHeight="1">
      <c r="A49" s="1524" t="s">
        <v>2020</v>
      </c>
      <c r="B49" s="1525"/>
      <c r="C49" s="1526"/>
      <c r="D49" s="918">
        <f>ROUNDDOWN((D47)*$G49%,0)</f>
        <v>0</v>
      </c>
      <c r="E49" s="1477"/>
      <c r="F49" s="319" t="str">
        <f>"[순공사원가] ×"&amp;ROUND(G49,5)&amp;"%"</f>
        <v>[순공사원가] ×4.985%</v>
      </c>
      <c r="G49" s="320">
        <v>4.9850000002564601</v>
      </c>
      <c r="H49" s="318"/>
      <c r="I49" s="274" t="s">
        <v>1976</v>
      </c>
      <c r="J49" s="275"/>
    </row>
    <row r="50" spans="1:10" s="283" customFormat="1" ht="24.75" customHeight="1">
      <c r="A50" s="1527" t="s">
        <v>2021</v>
      </c>
      <c r="B50" s="1528"/>
      <c r="C50" s="1529"/>
      <c r="D50" s="916">
        <f>ROUNDDOWN((D48)*$G50%,0)</f>
        <v>0</v>
      </c>
      <c r="E50" s="1475">
        <f t="shared" ref="E50" si="22">D50-D49</f>
        <v>0</v>
      </c>
      <c r="F50" s="309" t="str">
        <f>"[순공사원가] ×"&amp;ROUND(G50,5)&amp;"%"</f>
        <v>[순공사원가] ×4.985%</v>
      </c>
      <c r="G50" s="327">
        <v>4.985000000256461</v>
      </c>
      <c r="H50" s="308"/>
      <c r="I50" s="281" t="s">
        <v>1978</v>
      </c>
      <c r="J50" s="282"/>
    </row>
    <row r="51" spans="1:10" s="276" customFormat="1" ht="24.75" customHeight="1">
      <c r="A51" s="1524" t="s">
        <v>2022</v>
      </c>
      <c r="B51" s="1525"/>
      <c r="C51" s="1526"/>
      <c r="D51" s="918">
        <f>내역서!N1238+내역서!N3938</f>
        <v>0</v>
      </c>
      <c r="E51" s="1477"/>
      <c r="F51" s="319"/>
      <c r="G51" s="325"/>
      <c r="H51" s="323"/>
      <c r="I51" s="274" t="s">
        <v>1976</v>
      </c>
      <c r="J51" s="275"/>
    </row>
    <row r="52" spans="1:10" s="283" customFormat="1" ht="24.75" customHeight="1">
      <c r="A52" s="1527" t="s">
        <v>2023</v>
      </c>
      <c r="B52" s="1528"/>
      <c r="C52" s="1529"/>
      <c r="D52" s="916">
        <f>내역서!N1239+내역서!N3939</f>
        <v>0</v>
      </c>
      <c r="E52" s="1475">
        <f t="shared" ref="E52" si="23">D52-D51</f>
        <v>0</v>
      </c>
      <c r="F52" s="309"/>
      <c r="G52" s="310"/>
      <c r="H52" s="337"/>
      <c r="I52" s="281" t="s">
        <v>1978</v>
      </c>
      <c r="J52" s="282"/>
    </row>
    <row r="53" spans="1:10" s="276" customFormat="1" ht="24.75" customHeight="1">
      <c r="A53" s="1524" t="s">
        <v>2024</v>
      </c>
      <c r="B53" s="1525"/>
      <c r="C53" s="1526"/>
      <c r="D53" s="918">
        <f ca="1">'원가(K1)'!D63</f>
        <v>0</v>
      </c>
      <c r="E53" s="1477"/>
      <c r="F53" s="319"/>
      <c r="G53" s="325"/>
      <c r="H53" s="318"/>
      <c r="I53" s="274" t="s">
        <v>1976</v>
      </c>
      <c r="J53" s="275"/>
    </row>
    <row r="54" spans="1:10" s="283" customFormat="1" ht="24.75" customHeight="1">
      <c r="A54" s="1527" t="s">
        <v>2025</v>
      </c>
      <c r="B54" s="1528"/>
      <c r="C54" s="1529"/>
      <c r="D54" s="916">
        <f ca="1">'원가(K1)'!D64</f>
        <v>0</v>
      </c>
      <c r="E54" s="1475">
        <f t="shared" ref="E54" ca="1" si="24">D54-D53</f>
        <v>0</v>
      </c>
      <c r="F54" s="309"/>
      <c r="G54" s="310"/>
      <c r="H54" s="308"/>
      <c r="I54" s="281" t="s">
        <v>1978</v>
      </c>
      <c r="J54" s="282"/>
    </row>
    <row r="55" spans="1:10" s="276" customFormat="1" ht="24.75" customHeight="1">
      <c r="A55" s="1530" t="s">
        <v>2026</v>
      </c>
      <c r="B55" s="1531"/>
      <c r="C55" s="1532"/>
      <c r="D55" s="909">
        <f>'원가(K2)'!D65</f>
        <v>0</v>
      </c>
      <c r="E55" s="1468"/>
      <c r="F55" s="272"/>
      <c r="G55" s="338"/>
      <c r="H55" s="271"/>
      <c r="I55" s="274" t="s">
        <v>1976</v>
      </c>
      <c r="J55" s="275"/>
    </row>
    <row r="56" spans="1:10" s="283" customFormat="1" ht="24.75" customHeight="1">
      <c r="A56" s="1527" t="s">
        <v>2026</v>
      </c>
      <c r="B56" s="1528"/>
      <c r="C56" s="1529"/>
      <c r="D56" s="916">
        <f>'원가(K2)'!D66</f>
        <v>0</v>
      </c>
      <c r="E56" s="1475">
        <f t="shared" ref="E56" si="25">D56-D55</f>
        <v>0</v>
      </c>
      <c r="F56" s="309"/>
      <c r="G56" s="310"/>
      <c r="H56" s="308"/>
      <c r="I56" s="281" t="s">
        <v>1978</v>
      </c>
      <c r="J56" s="282"/>
    </row>
    <row r="57" spans="1:10" s="276" customFormat="1" ht="24.75" customHeight="1">
      <c r="A57" s="1533" t="s">
        <v>2027</v>
      </c>
      <c r="B57" s="1534"/>
      <c r="C57" s="1535"/>
      <c r="D57" s="921">
        <f ca="1">D47+D49+D51+D53+D55</f>
        <v>0</v>
      </c>
      <c r="E57" s="1480"/>
      <c r="F57" s="340"/>
      <c r="G57" s="341"/>
      <c r="H57" s="339"/>
      <c r="I57" s="274" t="s">
        <v>1976</v>
      </c>
      <c r="J57" s="275"/>
    </row>
    <row r="58" spans="1:10" s="283" customFormat="1" ht="24.75" customHeight="1">
      <c r="A58" s="1515" t="s">
        <v>2028</v>
      </c>
      <c r="B58" s="1516"/>
      <c r="C58" s="1517"/>
      <c r="D58" s="922">
        <f ca="1">D48+D50+D52+D54+D56</f>
        <v>0</v>
      </c>
      <c r="E58" s="1481">
        <f t="shared" ref="E58" ca="1" si="26">D58-D57</f>
        <v>0</v>
      </c>
      <c r="F58" s="343"/>
      <c r="G58" s="344"/>
      <c r="H58" s="342"/>
      <c r="I58" s="281" t="s">
        <v>1978</v>
      </c>
      <c r="J58" s="282"/>
    </row>
    <row r="59" spans="1:10" s="276" customFormat="1" ht="24.75" customHeight="1">
      <c r="A59" s="1530" t="s">
        <v>2029</v>
      </c>
      <c r="B59" s="1531"/>
      <c r="C59" s="1532"/>
      <c r="D59" s="918">
        <f ca="1">ROUNDDOWN((D57)*$G59%,0)</f>
        <v>0</v>
      </c>
      <c r="E59" s="1477"/>
      <c r="F59" s="319" t="str">
        <f>"[총합계] ×"&amp;ROUND(G59,5)&amp;"%"</f>
        <v>[총합계] ×10%</v>
      </c>
      <c r="G59" s="320">
        <v>10</v>
      </c>
      <c r="H59" s="318"/>
      <c r="I59" s="274" t="s">
        <v>1976</v>
      </c>
      <c r="J59" s="275"/>
    </row>
    <row r="60" spans="1:10" s="283" customFormat="1" ht="24.75" customHeight="1">
      <c r="A60" s="1527" t="s">
        <v>2030</v>
      </c>
      <c r="B60" s="1528"/>
      <c r="C60" s="1529"/>
      <c r="D60" s="916">
        <f ca="1">ROUNDDOWN((D58)*$G60%,0)</f>
        <v>0</v>
      </c>
      <c r="E60" s="1475">
        <f t="shared" ref="E60" ca="1" si="27">D60-D59</f>
        <v>0</v>
      </c>
      <c r="F60" s="309" t="str">
        <f>"[총합계] ×"&amp;ROUND(G60,5)&amp;"%"</f>
        <v>[총합계] ×10%</v>
      </c>
      <c r="G60" s="327">
        <v>10</v>
      </c>
      <c r="H60" s="345"/>
      <c r="I60" s="281" t="s">
        <v>1978</v>
      </c>
      <c r="J60" s="282"/>
    </row>
    <row r="61" spans="1:10" s="276" customFormat="1" ht="24.75" customHeight="1">
      <c r="A61" s="1542" t="s">
        <v>2031</v>
      </c>
      <c r="B61" s="1543"/>
      <c r="C61" s="1544"/>
      <c r="D61" s="923">
        <f ca="1">D57+D59</f>
        <v>0</v>
      </c>
      <c r="E61" s="1482"/>
      <c r="F61" s="346"/>
      <c r="G61" s="347"/>
      <c r="H61" s="348"/>
      <c r="I61" s="274" t="s">
        <v>1976</v>
      </c>
      <c r="J61" s="275"/>
    </row>
    <row r="62" spans="1:10" s="283" customFormat="1" ht="24.75" customHeight="1">
      <c r="A62" s="1545" t="s">
        <v>2032</v>
      </c>
      <c r="B62" s="1546"/>
      <c r="C62" s="1547"/>
      <c r="D62" s="924">
        <f ca="1">D58+D60</f>
        <v>0</v>
      </c>
      <c r="E62" s="1483">
        <f t="shared" ref="E62" ca="1" si="28">D62-D61</f>
        <v>0</v>
      </c>
      <c r="F62" s="350"/>
      <c r="G62" s="351"/>
      <c r="H62" s="349"/>
      <c r="I62" s="281" t="s">
        <v>1978</v>
      </c>
      <c r="J62" s="282"/>
    </row>
    <row r="63" spans="1:10" s="276" customFormat="1" ht="24.75" customHeight="1">
      <c r="A63" s="1524" t="s">
        <v>2033</v>
      </c>
      <c r="B63" s="1525"/>
      <c r="C63" s="1526"/>
      <c r="D63" s="918" t="e">
        <f>#REF!</f>
        <v>#REF!</v>
      </c>
      <c r="E63" s="1477"/>
      <c r="F63" s="319"/>
      <c r="G63" s="352"/>
      <c r="H63" s="318"/>
      <c r="I63" s="274" t="s">
        <v>1976</v>
      </c>
      <c r="J63" s="275"/>
    </row>
    <row r="64" spans="1:10" s="283" customFormat="1" ht="24.75" customHeight="1">
      <c r="A64" s="1527" t="s">
        <v>2034</v>
      </c>
      <c r="B64" s="1528"/>
      <c r="C64" s="1529"/>
      <c r="D64" s="916" t="e">
        <f>#REF!</f>
        <v>#REF!</v>
      </c>
      <c r="E64" s="1475" t="e">
        <f t="shared" ref="E64" si="29">D64-D63</f>
        <v>#REF!</v>
      </c>
      <c r="F64" s="309"/>
      <c r="G64" s="353"/>
      <c r="H64" s="308"/>
      <c r="I64" s="281" t="s">
        <v>1978</v>
      </c>
      <c r="J64" s="282"/>
    </row>
    <row r="65" spans="1:14" s="276" customFormat="1" ht="24.75" customHeight="1">
      <c r="A65" s="1524" t="s">
        <v>2035</v>
      </c>
      <c r="B65" s="1525"/>
      <c r="C65" s="1526"/>
      <c r="D65" s="918" t="e">
        <f>#REF!</f>
        <v>#REF!</v>
      </c>
      <c r="E65" s="1477"/>
      <c r="F65" s="319"/>
      <c r="G65" s="352"/>
      <c r="H65" s="318"/>
      <c r="I65" s="274" t="s">
        <v>1976</v>
      </c>
      <c r="J65" s="275"/>
    </row>
    <row r="66" spans="1:14" s="358" customFormat="1" ht="24.75" customHeight="1">
      <c r="A66" s="1536" t="s">
        <v>2036</v>
      </c>
      <c r="B66" s="1537"/>
      <c r="C66" s="1538"/>
      <c r="D66" s="925" t="e">
        <f>#REF!</f>
        <v>#REF!</v>
      </c>
      <c r="E66" s="1484" t="e">
        <f t="shared" ref="E66" si="30">D66-D65</f>
        <v>#REF!</v>
      </c>
      <c r="F66" s="355"/>
      <c r="G66" s="356"/>
      <c r="H66" s="354"/>
      <c r="I66" s="281" t="s">
        <v>1978</v>
      </c>
      <c r="J66" s="357"/>
    </row>
    <row r="67" spans="1:14" s="276" customFormat="1" ht="24.75" customHeight="1">
      <c r="A67" s="1518" t="s">
        <v>2037</v>
      </c>
      <c r="B67" s="1519"/>
      <c r="C67" s="1520"/>
      <c r="D67" s="917" t="e">
        <f ca="1">D61+D63+D65</f>
        <v>#REF!</v>
      </c>
      <c r="E67" s="1476"/>
      <c r="F67" s="313"/>
      <c r="G67" s="574"/>
      <c r="H67" s="312"/>
      <c r="I67" s="274" t="s">
        <v>1976</v>
      </c>
      <c r="J67" s="275"/>
    </row>
    <row r="68" spans="1:14" s="358" customFormat="1" ht="24.75" customHeight="1">
      <c r="A68" s="1539" t="s">
        <v>2038</v>
      </c>
      <c r="B68" s="1540"/>
      <c r="C68" s="1541"/>
      <c r="D68" s="926" t="e">
        <f ca="1">D62+D64+D66</f>
        <v>#REF!</v>
      </c>
      <c r="E68" s="1485" t="e">
        <f t="shared" ref="E68" ca="1" si="31">D68-D67</f>
        <v>#REF!</v>
      </c>
      <c r="F68" s="573"/>
      <c r="G68" s="571"/>
      <c r="H68" s="668"/>
      <c r="I68" s="281" t="s">
        <v>1978</v>
      </c>
      <c r="J68" s="357"/>
    </row>
    <row r="69" spans="1:14" s="2" customFormat="1">
      <c r="C69" s="359"/>
      <c r="D69" s="927"/>
      <c r="G69" s="360"/>
      <c r="I69" s="361"/>
      <c r="J69" s="361"/>
      <c r="K69" s="362"/>
      <c r="L69" s="362"/>
      <c r="M69" s="362"/>
      <c r="N69" s="362"/>
    </row>
  </sheetData>
  <mergeCells count="29">
    <mergeCell ref="A65:C65"/>
    <mergeCell ref="A66:C66"/>
    <mergeCell ref="A67:C67"/>
    <mergeCell ref="A68:C68"/>
    <mergeCell ref="A59:C59"/>
    <mergeCell ref="A60:C60"/>
    <mergeCell ref="A61:C61"/>
    <mergeCell ref="A62:C62"/>
    <mergeCell ref="A63:C63"/>
    <mergeCell ref="A64:C64"/>
    <mergeCell ref="A58:C58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1:H1"/>
    <mergeCell ref="A3:H3"/>
    <mergeCell ref="A4:B4"/>
    <mergeCell ref="A5:A46"/>
    <mergeCell ref="B5:B8"/>
    <mergeCell ref="B9:B14"/>
    <mergeCell ref="B15:B46"/>
  </mergeCells>
  <phoneticPr fontId="3" type="noConversion"/>
  <printOptions horizontalCentered="1"/>
  <pageMargins left="0.19685039370078741" right="0.19685039370078741" top="0.39370078740157483" bottom="3.937007874015748E-2" header="0.31496062992125984" footer="0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1"/>
    <outlinePr summaryRight="0"/>
    <pageSetUpPr fitToPage="1"/>
  </sheetPr>
  <dimension ref="A1:T3943"/>
  <sheetViews>
    <sheetView showZeros="0" view="pageBreakPreview" zoomScale="85" zoomScaleNormal="85" zoomScaleSheetLayoutView="85" workbookViewId="0">
      <pane xSplit="5" ySplit="5" topLeftCell="F6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24.95" customHeight="1"/>
  <cols>
    <col min="1" max="1" width="5.7109375" style="62" bestFit="1" customWidth="1"/>
    <col min="2" max="2" width="8.85546875" style="64" customWidth="1"/>
    <col min="3" max="4" width="30.7109375" style="64" customWidth="1"/>
    <col min="5" max="5" width="7.28515625" style="252" customWidth="1"/>
    <col min="6" max="6" width="11" style="64" customWidth="1"/>
    <col min="7" max="7" width="11.28515625" style="64" customWidth="1"/>
    <col min="8" max="8" width="14.140625" style="64" customWidth="1"/>
    <col min="9" max="9" width="11.28515625" style="64" customWidth="1"/>
    <col min="10" max="10" width="14.140625" style="64" customWidth="1"/>
    <col min="11" max="11" width="11.28515625" style="64" customWidth="1"/>
    <col min="12" max="12" width="14.140625" style="64" customWidth="1"/>
    <col min="13" max="13" width="11.28515625" style="64" customWidth="1"/>
    <col min="14" max="14" width="14.140625" style="64" customWidth="1"/>
    <col min="15" max="16" width="11.28515625" style="64" customWidth="1"/>
    <col min="17" max="17" width="14.140625" style="64" customWidth="1"/>
    <col min="18" max="18" width="7.140625" style="252" customWidth="1"/>
    <col min="19" max="19" width="17.5703125" style="63" bestFit="1" customWidth="1"/>
    <col min="20" max="20" width="11" style="64" customWidth="1"/>
    <col min="21" max="16384" width="9.140625" style="63"/>
  </cols>
  <sheetData>
    <row r="1" spans="1:20" ht="30" customHeight="1">
      <c r="B1" s="1554" t="s">
        <v>6962</v>
      </c>
      <c r="C1" s="1554"/>
      <c r="D1" s="1554"/>
      <c r="E1" s="1554"/>
      <c r="F1" s="1554"/>
      <c r="G1" s="1554"/>
      <c r="H1" s="1554"/>
      <c r="I1" s="1554"/>
      <c r="J1" s="1554"/>
      <c r="K1" s="1554"/>
      <c r="L1" s="1554"/>
      <c r="M1" s="1554"/>
      <c r="N1" s="1554"/>
      <c r="O1" s="1554"/>
      <c r="P1" s="1554"/>
      <c r="Q1" s="1554"/>
      <c r="R1" s="1554"/>
      <c r="T1" s="63"/>
    </row>
    <row r="2" spans="1:20" ht="7.5" customHeight="1"/>
    <row r="3" spans="1:20" ht="24.95" customHeight="1">
      <c r="B3" s="1555" t="s">
        <v>2039</v>
      </c>
      <c r="C3" s="1555"/>
      <c r="D3" s="1555"/>
      <c r="E3" s="1555"/>
    </row>
    <row r="4" spans="1:20" ht="24" customHeight="1">
      <c r="B4" s="1556" t="s">
        <v>634</v>
      </c>
      <c r="C4" s="1553" t="s">
        <v>2040</v>
      </c>
      <c r="D4" s="1553" t="s">
        <v>636</v>
      </c>
      <c r="E4" s="1553" t="s">
        <v>637</v>
      </c>
      <c r="F4" s="1553" t="s">
        <v>2041</v>
      </c>
      <c r="G4" s="1550" t="s">
        <v>1616</v>
      </c>
      <c r="H4" s="1551"/>
      <c r="I4" s="1550" t="s">
        <v>2042</v>
      </c>
      <c r="J4" s="1551"/>
      <c r="K4" s="1550" t="s">
        <v>2043</v>
      </c>
      <c r="L4" s="1551"/>
      <c r="M4" s="1550" t="s">
        <v>638</v>
      </c>
      <c r="N4" s="1551"/>
      <c r="O4" s="1550" t="s">
        <v>2044</v>
      </c>
      <c r="P4" s="1552"/>
      <c r="Q4" s="1551"/>
      <c r="R4" s="1553" t="s">
        <v>639</v>
      </c>
      <c r="T4" s="1548" t="s">
        <v>4223</v>
      </c>
    </row>
    <row r="5" spans="1:20" ht="24" customHeight="1">
      <c r="B5" s="1557"/>
      <c r="C5" s="1549"/>
      <c r="D5" s="1549"/>
      <c r="E5" s="1549"/>
      <c r="F5" s="1549"/>
      <c r="G5" s="364" t="s">
        <v>2045</v>
      </c>
      <c r="H5" s="364" t="s">
        <v>2046</v>
      </c>
      <c r="I5" s="364" t="s">
        <v>640</v>
      </c>
      <c r="J5" s="364" t="s">
        <v>345</v>
      </c>
      <c r="K5" s="364" t="s">
        <v>2047</v>
      </c>
      <c r="L5" s="364" t="s">
        <v>345</v>
      </c>
      <c r="M5" s="364" t="s">
        <v>640</v>
      </c>
      <c r="N5" s="364" t="s">
        <v>2046</v>
      </c>
      <c r="O5" s="365" t="s">
        <v>2048</v>
      </c>
      <c r="P5" s="365" t="s">
        <v>2049</v>
      </c>
      <c r="Q5" s="365" t="s">
        <v>2050</v>
      </c>
      <c r="R5" s="1549"/>
      <c r="T5" s="1549"/>
    </row>
    <row r="6" spans="1:20" s="371" customFormat="1" ht="24" customHeight="1">
      <c r="A6" s="366" t="s">
        <v>2051</v>
      </c>
      <c r="B6" s="367" t="s">
        <v>2052</v>
      </c>
      <c r="C6" s="367" t="s">
        <v>2053</v>
      </c>
      <c r="D6" s="367" t="s">
        <v>0</v>
      </c>
      <c r="E6" s="368" t="s">
        <v>0</v>
      </c>
      <c r="F6" s="369"/>
      <c r="G6" s="369"/>
      <c r="H6" s="370">
        <f>H18</f>
        <v>0</v>
      </c>
      <c r="I6" s="369"/>
      <c r="J6" s="370">
        <f>J18</f>
        <v>0</v>
      </c>
      <c r="K6" s="369"/>
      <c r="L6" s="370">
        <f>L18</f>
        <v>0</v>
      </c>
      <c r="M6" s="369"/>
      <c r="N6" s="976">
        <f>H6+J6+L6</f>
        <v>0</v>
      </c>
      <c r="O6" s="370"/>
      <c r="P6" s="370"/>
      <c r="Q6" s="976"/>
      <c r="R6" s="368" t="s">
        <v>0</v>
      </c>
      <c r="T6" s="369">
        <v>0</v>
      </c>
    </row>
    <row r="7" spans="1:20" s="75" customFormat="1" ht="24" customHeight="1">
      <c r="A7" s="372" t="s">
        <v>2054</v>
      </c>
      <c r="B7" s="373" t="s">
        <v>643</v>
      </c>
      <c r="C7" s="373" t="s">
        <v>644</v>
      </c>
      <c r="D7" s="373" t="s">
        <v>0</v>
      </c>
      <c r="E7" s="374" t="s">
        <v>0</v>
      </c>
      <c r="F7" s="375"/>
      <c r="G7" s="375"/>
      <c r="H7" s="376">
        <f>H19</f>
        <v>0</v>
      </c>
      <c r="I7" s="375"/>
      <c r="J7" s="376">
        <f>J19</f>
        <v>0</v>
      </c>
      <c r="K7" s="375"/>
      <c r="L7" s="376">
        <f>L19</f>
        <v>0</v>
      </c>
      <c r="M7" s="375"/>
      <c r="N7" s="977">
        <f>H7+J7+L7</f>
        <v>0</v>
      </c>
      <c r="O7" s="376">
        <f>F7-F6</f>
        <v>0</v>
      </c>
      <c r="P7" s="376">
        <f t="shared" ref="P7:Q7" si="0">M7-M6</f>
        <v>0</v>
      </c>
      <c r="Q7" s="977">
        <f t="shared" si="0"/>
        <v>0</v>
      </c>
      <c r="R7" s="374"/>
      <c r="T7" s="375">
        <v>0</v>
      </c>
    </row>
    <row r="8" spans="1:20" s="371" customFormat="1" ht="24" hidden="1" customHeight="1">
      <c r="A8" s="366" t="s">
        <v>2055</v>
      </c>
      <c r="B8" s="367" t="s">
        <v>2056</v>
      </c>
      <c r="C8" s="367" t="s">
        <v>2057</v>
      </c>
      <c r="D8" s="367" t="s">
        <v>0</v>
      </c>
      <c r="E8" s="368" t="s">
        <v>0</v>
      </c>
      <c r="F8" s="369"/>
      <c r="G8" s="369"/>
      <c r="H8" s="370">
        <f>H1280</f>
        <v>0</v>
      </c>
      <c r="I8" s="369"/>
      <c r="J8" s="370">
        <f>J1280</f>
        <v>0</v>
      </c>
      <c r="K8" s="369"/>
      <c r="L8" s="370">
        <f>L1280</f>
        <v>0</v>
      </c>
      <c r="M8" s="369"/>
      <c r="N8" s="976">
        <f>H8+J8+L8</f>
        <v>0</v>
      </c>
      <c r="O8" s="370"/>
      <c r="P8" s="370"/>
      <c r="Q8" s="976"/>
      <c r="R8" s="368" t="s">
        <v>0</v>
      </c>
      <c r="T8" s="369">
        <v>0</v>
      </c>
    </row>
    <row r="9" spans="1:20" s="75" customFormat="1" ht="24" hidden="1" customHeight="1">
      <c r="A9" s="372" t="s">
        <v>2058</v>
      </c>
      <c r="B9" s="373" t="s">
        <v>2059</v>
      </c>
      <c r="C9" s="373" t="s">
        <v>2060</v>
      </c>
      <c r="D9" s="373" t="s">
        <v>0</v>
      </c>
      <c r="E9" s="374" t="s">
        <v>0</v>
      </c>
      <c r="F9" s="375"/>
      <c r="G9" s="375"/>
      <c r="H9" s="376">
        <f>H1281</f>
        <v>0</v>
      </c>
      <c r="I9" s="375"/>
      <c r="J9" s="376">
        <f>J1281</f>
        <v>0</v>
      </c>
      <c r="K9" s="375"/>
      <c r="L9" s="376">
        <f>L1281</f>
        <v>0</v>
      </c>
      <c r="M9" s="375"/>
      <c r="N9" s="977">
        <f t="shared" ref="N9:N17" si="1">H9+J9+L9</f>
        <v>0</v>
      </c>
      <c r="O9" s="376">
        <f t="shared" ref="O9" si="2">F9-F8</f>
        <v>0</v>
      </c>
      <c r="P9" s="376">
        <f t="shared" ref="P9:Q9" si="3">M9-M8</f>
        <v>0</v>
      </c>
      <c r="Q9" s="977">
        <f t="shared" si="3"/>
        <v>0</v>
      </c>
      <c r="R9" s="374"/>
      <c r="T9" s="375">
        <v>0</v>
      </c>
    </row>
    <row r="10" spans="1:20" s="371" customFormat="1" ht="24" hidden="1" customHeight="1">
      <c r="A10" s="366" t="s">
        <v>2055</v>
      </c>
      <c r="B10" s="367" t="s">
        <v>2061</v>
      </c>
      <c r="C10" s="367" t="s">
        <v>2062</v>
      </c>
      <c r="D10" s="367" t="s">
        <v>0</v>
      </c>
      <c r="E10" s="368" t="s">
        <v>0</v>
      </c>
      <c r="F10" s="369"/>
      <c r="G10" s="369"/>
      <c r="H10" s="370">
        <f>H2034</f>
        <v>0</v>
      </c>
      <c r="I10" s="369"/>
      <c r="J10" s="370">
        <f>J2034</f>
        <v>0</v>
      </c>
      <c r="K10" s="369"/>
      <c r="L10" s="370">
        <f>L2034</f>
        <v>0</v>
      </c>
      <c r="M10" s="369"/>
      <c r="N10" s="976">
        <f>H10+J10+L10</f>
        <v>0</v>
      </c>
      <c r="O10" s="370"/>
      <c r="P10" s="370"/>
      <c r="Q10" s="976"/>
      <c r="R10" s="368" t="s">
        <v>0</v>
      </c>
      <c r="T10" s="369">
        <v>0</v>
      </c>
    </row>
    <row r="11" spans="1:20" s="75" customFormat="1" ht="24" hidden="1" customHeight="1">
      <c r="A11" s="372" t="s">
        <v>2058</v>
      </c>
      <c r="B11" s="373" t="s">
        <v>645</v>
      </c>
      <c r="C11" s="373" t="s">
        <v>2063</v>
      </c>
      <c r="D11" s="373" t="s">
        <v>0</v>
      </c>
      <c r="E11" s="374" t="s">
        <v>0</v>
      </c>
      <c r="F11" s="375"/>
      <c r="G11" s="375"/>
      <c r="H11" s="376">
        <f>H2035</f>
        <v>0</v>
      </c>
      <c r="I11" s="375"/>
      <c r="J11" s="376">
        <f>J2035</f>
        <v>0</v>
      </c>
      <c r="K11" s="375"/>
      <c r="L11" s="376">
        <f>L2035</f>
        <v>0</v>
      </c>
      <c r="M11" s="375"/>
      <c r="N11" s="977">
        <f t="shared" si="1"/>
        <v>0</v>
      </c>
      <c r="O11" s="376">
        <f t="shared" ref="O11" si="4">F11-F10</f>
        <v>0</v>
      </c>
      <c r="P11" s="376">
        <f t="shared" ref="P11:Q11" si="5">M11-M10</f>
        <v>0</v>
      </c>
      <c r="Q11" s="977">
        <f t="shared" si="5"/>
        <v>0</v>
      </c>
      <c r="R11" s="374"/>
      <c r="T11" s="375">
        <v>0</v>
      </c>
    </row>
    <row r="12" spans="1:20" s="371" customFormat="1" ht="24" hidden="1" customHeight="1">
      <c r="A12" s="366" t="s">
        <v>2064</v>
      </c>
      <c r="B12" s="367" t="s">
        <v>2065</v>
      </c>
      <c r="C12" s="367" t="s">
        <v>2066</v>
      </c>
      <c r="D12" s="367" t="s">
        <v>0</v>
      </c>
      <c r="E12" s="368" t="s">
        <v>0</v>
      </c>
      <c r="F12" s="369"/>
      <c r="G12" s="369"/>
      <c r="H12" s="370">
        <f>H2790</f>
        <v>0</v>
      </c>
      <c r="I12" s="369"/>
      <c r="J12" s="370">
        <f>J2790</f>
        <v>0</v>
      </c>
      <c r="K12" s="369"/>
      <c r="L12" s="370">
        <f>L2790</f>
        <v>0</v>
      </c>
      <c r="M12" s="369"/>
      <c r="N12" s="976">
        <f>H12+J12+L12</f>
        <v>0</v>
      </c>
      <c r="O12" s="370"/>
      <c r="P12" s="370"/>
      <c r="Q12" s="976"/>
      <c r="R12" s="368" t="s">
        <v>0</v>
      </c>
      <c r="T12" s="369">
        <v>0</v>
      </c>
    </row>
    <row r="13" spans="1:20" s="75" customFormat="1" ht="24" hidden="1" customHeight="1">
      <c r="A13" s="372" t="s">
        <v>2058</v>
      </c>
      <c r="B13" s="373" t="s">
        <v>2067</v>
      </c>
      <c r="C13" s="373" t="s">
        <v>2068</v>
      </c>
      <c r="D13" s="373" t="s">
        <v>0</v>
      </c>
      <c r="E13" s="374" t="s">
        <v>0</v>
      </c>
      <c r="F13" s="375"/>
      <c r="G13" s="375"/>
      <c r="H13" s="376">
        <f>H2791</f>
        <v>0</v>
      </c>
      <c r="I13" s="375"/>
      <c r="J13" s="376">
        <f>J2791</f>
        <v>0</v>
      </c>
      <c r="K13" s="375"/>
      <c r="L13" s="376">
        <f>L2791</f>
        <v>0</v>
      </c>
      <c r="M13" s="375"/>
      <c r="N13" s="977">
        <f t="shared" si="1"/>
        <v>0</v>
      </c>
      <c r="O13" s="376">
        <f t="shared" ref="O13" si="6">F13-F12</f>
        <v>0</v>
      </c>
      <c r="P13" s="376">
        <f t="shared" ref="P13:Q13" si="7">M13-M12</f>
        <v>0</v>
      </c>
      <c r="Q13" s="977">
        <f t="shared" si="7"/>
        <v>0</v>
      </c>
      <c r="R13" s="374"/>
      <c r="T13" s="375">
        <v>0</v>
      </c>
    </row>
    <row r="14" spans="1:20" s="371" customFormat="1" ht="24" hidden="1" customHeight="1">
      <c r="A14" s="366" t="s">
        <v>2069</v>
      </c>
      <c r="B14" s="367" t="s">
        <v>2070</v>
      </c>
      <c r="C14" s="367" t="s">
        <v>2071</v>
      </c>
      <c r="D14" s="367" t="s">
        <v>0</v>
      </c>
      <c r="E14" s="368" t="s">
        <v>0</v>
      </c>
      <c r="F14" s="369"/>
      <c r="G14" s="369"/>
      <c r="H14" s="370">
        <f>H3224</f>
        <v>0</v>
      </c>
      <c r="I14" s="369"/>
      <c r="J14" s="370">
        <f>J3224</f>
        <v>0</v>
      </c>
      <c r="K14" s="369"/>
      <c r="L14" s="370">
        <f>L3224</f>
        <v>0</v>
      </c>
      <c r="M14" s="369"/>
      <c r="N14" s="976">
        <f>H14+J14+L14</f>
        <v>0</v>
      </c>
      <c r="O14" s="370"/>
      <c r="P14" s="370"/>
      <c r="Q14" s="976"/>
      <c r="R14" s="368" t="s">
        <v>0</v>
      </c>
      <c r="T14" s="369">
        <v>0</v>
      </c>
    </row>
    <row r="15" spans="1:20" s="75" customFormat="1" ht="24" hidden="1" customHeight="1">
      <c r="A15" s="372" t="s">
        <v>2072</v>
      </c>
      <c r="B15" s="373" t="s">
        <v>2073</v>
      </c>
      <c r="C15" s="373" t="s">
        <v>2074</v>
      </c>
      <c r="D15" s="373" t="s">
        <v>0</v>
      </c>
      <c r="E15" s="374" t="s">
        <v>0</v>
      </c>
      <c r="F15" s="375"/>
      <c r="G15" s="375"/>
      <c r="H15" s="376"/>
      <c r="I15" s="375"/>
      <c r="J15" s="376">
        <f>J3225</f>
        <v>0</v>
      </c>
      <c r="K15" s="375"/>
      <c r="L15" s="376">
        <f>L3225</f>
        <v>0</v>
      </c>
      <c r="M15" s="375"/>
      <c r="N15" s="977">
        <f t="shared" ref="N15" si="8">H15+J15+L15</f>
        <v>0</v>
      </c>
      <c r="O15" s="376">
        <f t="shared" ref="O15" si="9">F15-F14</f>
        <v>0</v>
      </c>
      <c r="P15" s="376">
        <f t="shared" ref="P15:Q15" si="10">M15-M14</f>
        <v>0</v>
      </c>
      <c r="Q15" s="977">
        <f t="shared" si="10"/>
        <v>0</v>
      </c>
      <c r="R15" s="374"/>
      <c r="T15" s="375">
        <v>0</v>
      </c>
    </row>
    <row r="16" spans="1:20" s="381" customFormat="1" ht="24" customHeight="1">
      <c r="A16" s="366" t="s">
        <v>2064</v>
      </c>
      <c r="B16" s="377" t="s">
        <v>0</v>
      </c>
      <c r="C16" s="378" t="s">
        <v>6899</v>
      </c>
      <c r="D16" s="377" t="s">
        <v>0</v>
      </c>
      <c r="E16" s="378" t="s">
        <v>0</v>
      </c>
      <c r="F16" s="379"/>
      <c r="G16" s="379"/>
      <c r="H16" s="380">
        <f>H6+H8+H10+H12+H14</f>
        <v>0</v>
      </c>
      <c r="I16" s="379"/>
      <c r="J16" s="380">
        <f>J6+J8+J10+J12+J14</f>
        <v>0</v>
      </c>
      <c r="K16" s="379"/>
      <c r="L16" s="380">
        <f>L6+L8+L10+L12+L14</f>
        <v>0</v>
      </c>
      <c r="M16" s="379"/>
      <c r="N16" s="978">
        <f>H16+J16+L16</f>
        <v>0</v>
      </c>
      <c r="O16" s="380"/>
      <c r="P16" s="380"/>
      <c r="Q16" s="978"/>
      <c r="R16" s="378" t="s">
        <v>0</v>
      </c>
      <c r="T16" s="379">
        <v>0</v>
      </c>
    </row>
    <row r="17" spans="1:20" s="67" customFormat="1" ht="24" customHeight="1">
      <c r="A17" s="372" t="s">
        <v>2054</v>
      </c>
      <c r="B17" s="382"/>
      <c r="C17" s="383" t="s">
        <v>6900</v>
      </c>
      <c r="D17" s="382" t="s">
        <v>0</v>
      </c>
      <c r="E17" s="383" t="s">
        <v>0</v>
      </c>
      <c r="F17" s="384"/>
      <c r="G17" s="384"/>
      <c r="H17" s="385">
        <f>H7+H9+H11+H13+H15</f>
        <v>0</v>
      </c>
      <c r="I17" s="384"/>
      <c r="J17" s="385">
        <f>J7+J9+J11+J13+J15</f>
        <v>0</v>
      </c>
      <c r="K17" s="384"/>
      <c r="L17" s="385">
        <f>L7+L9+L11+L13+L15</f>
        <v>0</v>
      </c>
      <c r="M17" s="384"/>
      <c r="N17" s="979">
        <f t="shared" si="1"/>
        <v>0</v>
      </c>
      <c r="O17" s="385">
        <f t="shared" ref="O17" si="11">F17-F16</f>
        <v>0</v>
      </c>
      <c r="P17" s="385">
        <f t="shared" ref="P17:Q17" si="12">M17-M16</f>
        <v>0</v>
      </c>
      <c r="Q17" s="979">
        <f t="shared" si="12"/>
        <v>0</v>
      </c>
      <c r="R17" s="383"/>
      <c r="T17" s="384">
        <v>0</v>
      </c>
    </row>
    <row r="18" spans="1:20" s="390" customFormat="1" ht="24" customHeight="1">
      <c r="A18" s="366" t="s">
        <v>2064</v>
      </c>
      <c r="B18" s="386" t="s">
        <v>2052</v>
      </c>
      <c r="C18" s="386" t="s">
        <v>2053</v>
      </c>
      <c r="D18" s="386" t="s">
        <v>0</v>
      </c>
      <c r="E18" s="387" t="s">
        <v>0</v>
      </c>
      <c r="F18" s="388"/>
      <c r="G18" s="388"/>
      <c r="H18" s="389">
        <f>H20+H90+H466+H654+H712+H936+H1086+H1124+H1220</f>
        <v>0</v>
      </c>
      <c r="I18" s="388"/>
      <c r="J18" s="389">
        <f>J20+J90+J466+J654+J712+J936+J1086+J1124+J1220</f>
        <v>0</v>
      </c>
      <c r="K18" s="388"/>
      <c r="L18" s="389">
        <f>L20+L90+L466+L654+L712+L936+L1086+L1124+L1220</f>
        <v>0</v>
      </c>
      <c r="M18" s="388"/>
      <c r="N18" s="980">
        <f>H18+J18+L18</f>
        <v>0</v>
      </c>
      <c r="O18" s="389"/>
      <c r="P18" s="389"/>
      <c r="Q18" s="980"/>
      <c r="R18" s="387" t="s">
        <v>0</v>
      </c>
      <c r="T18" s="388">
        <v>0</v>
      </c>
    </row>
    <row r="19" spans="1:20" s="69" customFormat="1" ht="24" customHeight="1">
      <c r="A19" s="372" t="s">
        <v>2072</v>
      </c>
      <c r="B19" s="391" t="s">
        <v>643</v>
      </c>
      <c r="C19" s="391" t="s">
        <v>2076</v>
      </c>
      <c r="D19" s="391" t="s">
        <v>0</v>
      </c>
      <c r="E19" s="392" t="s">
        <v>0</v>
      </c>
      <c r="F19" s="393"/>
      <c r="G19" s="393"/>
      <c r="H19" s="394">
        <f>H21+H91+H467+H655+H713+H937+H1087+H1125+H1221</f>
        <v>0</v>
      </c>
      <c r="I19" s="393"/>
      <c r="J19" s="394">
        <f>J21+J91+J467+J655+J713+J937+J1087+J1125+J1221</f>
        <v>0</v>
      </c>
      <c r="K19" s="393"/>
      <c r="L19" s="394">
        <f>L21+L91+L467+L655+L713+L937+L1087+L1125+L1221</f>
        <v>0</v>
      </c>
      <c r="M19" s="393"/>
      <c r="N19" s="981">
        <f t="shared" ref="N19:N109" si="13">H19+J19+L19</f>
        <v>0</v>
      </c>
      <c r="O19" s="394">
        <f t="shared" ref="O19" si="14">F19-F18</f>
        <v>0</v>
      </c>
      <c r="P19" s="394">
        <f t="shared" ref="P19:Q19" si="15">M19-M18</f>
        <v>0</v>
      </c>
      <c r="Q19" s="981">
        <f t="shared" si="15"/>
        <v>0</v>
      </c>
      <c r="R19" s="392"/>
      <c r="T19" s="393">
        <v>0</v>
      </c>
    </row>
    <row r="20" spans="1:20" s="401" customFormat="1" ht="24" customHeight="1">
      <c r="A20" s="366" t="s">
        <v>2064</v>
      </c>
      <c r="B20" s="395" t="s">
        <v>1</v>
      </c>
      <c r="C20" s="395" t="s">
        <v>2077</v>
      </c>
      <c r="D20" s="395" t="s">
        <v>0</v>
      </c>
      <c r="E20" s="396" t="s">
        <v>0</v>
      </c>
      <c r="F20" s="397"/>
      <c r="G20" s="398"/>
      <c r="H20" s="399">
        <f>SUMIF($A$22:$A$89,"당초",H22:H89)</f>
        <v>0</v>
      </c>
      <c r="I20" s="398"/>
      <c r="J20" s="399">
        <f>SUMIF($A$22:$A$89,"당초",J22:J89)</f>
        <v>0</v>
      </c>
      <c r="K20" s="398"/>
      <c r="L20" s="399">
        <f>SUMIF($A$22:$A$89,"당초",L22:L89)</f>
        <v>0</v>
      </c>
      <c r="M20" s="397"/>
      <c r="N20" s="982">
        <f>SUMIF($A$23:$A$89,"변경",N22:N88)</f>
        <v>0</v>
      </c>
      <c r="O20" s="399"/>
      <c r="P20" s="399"/>
      <c r="Q20" s="982"/>
      <c r="R20" s="400" t="s">
        <v>0</v>
      </c>
      <c r="T20" s="397">
        <v>0</v>
      </c>
    </row>
    <row r="21" spans="1:20" ht="24" customHeight="1">
      <c r="A21" s="372" t="s">
        <v>2072</v>
      </c>
      <c r="B21" s="402" t="s">
        <v>1</v>
      </c>
      <c r="C21" s="402" t="s">
        <v>648</v>
      </c>
      <c r="D21" s="402" t="s">
        <v>0</v>
      </c>
      <c r="E21" s="403" t="s">
        <v>0</v>
      </c>
      <c r="F21" s="404"/>
      <c r="G21" s="405"/>
      <c r="H21" s="406">
        <f>SUMIF($A$22:$A$89,"변경",H22:H89)</f>
        <v>0</v>
      </c>
      <c r="I21" s="405"/>
      <c r="J21" s="406">
        <f>SUMIF($A$22:$A$89,"변경",J22:J89)</f>
        <v>0</v>
      </c>
      <c r="K21" s="405"/>
      <c r="L21" s="406">
        <f>SUMIF($A$22:$A$89,"변경",L22:L89)</f>
        <v>0</v>
      </c>
      <c r="M21" s="404"/>
      <c r="N21" s="983">
        <f>SUMIF($A$23:$A$89,"변경",N23:N89)</f>
        <v>0</v>
      </c>
      <c r="O21" s="406">
        <f t="shared" ref="O21" si="16">F21-F20</f>
        <v>0</v>
      </c>
      <c r="P21" s="406">
        <f t="shared" ref="P21:Q21" si="17">M21-M20</f>
        <v>0</v>
      </c>
      <c r="Q21" s="983">
        <f t="shared" si="17"/>
        <v>0</v>
      </c>
      <c r="R21" s="407"/>
      <c r="T21" s="404">
        <v>0</v>
      </c>
    </row>
    <row r="22" spans="1:20" s="401" customFormat="1" ht="24" hidden="1" customHeight="1">
      <c r="A22" s="366" t="s">
        <v>2069</v>
      </c>
      <c r="B22" s="408" t="s">
        <v>0</v>
      </c>
      <c r="C22" s="408" t="s">
        <v>2078</v>
      </c>
      <c r="D22" s="408" t="s">
        <v>620</v>
      </c>
      <c r="E22" s="409" t="s">
        <v>615</v>
      </c>
      <c r="F22" s="410"/>
      <c r="G22" s="411">
        <v>1060</v>
      </c>
      <c r="H22" s="412">
        <f>INT($F22*G22)</f>
        <v>0</v>
      </c>
      <c r="I22" s="411">
        <v>904.8</v>
      </c>
      <c r="J22" s="412">
        <f>INT($F22*I22)</f>
        <v>0</v>
      </c>
      <c r="K22" s="411">
        <v>596.1</v>
      </c>
      <c r="L22" s="412">
        <f>INT($F22*K22)</f>
        <v>0</v>
      </c>
      <c r="M22" s="411">
        <f>+G22+I22+K22</f>
        <v>2560.9</v>
      </c>
      <c r="N22" s="420">
        <f>H22+J22+L22</f>
        <v>0</v>
      </c>
      <c r="O22" s="412"/>
      <c r="P22" s="412"/>
      <c r="Q22" s="420"/>
      <c r="R22" s="409" t="s">
        <v>0</v>
      </c>
      <c r="T22" s="410">
        <v>28923</v>
      </c>
    </row>
    <row r="23" spans="1:20" ht="24" hidden="1" customHeight="1">
      <c r="A23" s="372" t="s">
        <v>2072</v>
      </c>
      <c r="B23" s="413" t="s">
        <v>0</v>
      </c>
      <c r="C23" s="413" t="s">
        <v>649</v>
      </c>
      <c r="D23" s="413" t="s">
        <v>650</v>
      </c>
      <c r="E23" s="414" t="s">
        <v>651</v>
      </c>
      <c r="F23" s="415"/>
      <c r="G23" s="416">
        <v>1060</v>
      </c>
      <c r="H23" s="417">
        <f t="shared" ref="H23:H85" si="18">INT($F23*G23)</f>
        <v>0</v>
      </c>
      <c r="I23" s="416">
        <v>904.8</v>
      </c>
      <c r="J23" s="417">
        <f t="shared" ref="J23:J85" si="19">INT($F23*I23)</f>
        <v>0</v>
      </c>
      <c r="K23" s="416">
        <v>596.1</v>
      </c>
      <c r="L23" s="417">
        <f t="shared" ref="L23:L85" si="20">INT($F23*K23)</f>
        <v>0</v>
      </c>
      <c r="M23" s="416">
        <f t="shared" ref="M23:N85" si="21">+G23+I23+K23</f>
        <v>2560.9</v>
      </c>
      <c r="N23" s="423">
        <f t="shared" si="13"/>
        <v>0</v>
      </c>
      <c r="O23" s="417">
        <f t="shared" ref="O23" si="22">F23-F22</f>
        <v>0</v>
      </c>
      <c r="P23" s="417">
        <f t="shared" ref="P23:Q23" si="23">M23-M22</f>
        <v>0</v>
      </c>
      <c r="Q23" s="423">
        <f t="shared" si="23"/>
        <v>0</v>
      </c>
      <c r="R23" s="414"/>
      <c r="T23" s="415">
        <v>28923</v>
      </c>
    </row>
    <row r="24" spans="1:20" s="401" customFormat="1" ht="24" hidden="1" customHeight="1">
      <c r="A24" s="366" t="s">
        <v>2069</v>
      </c>
      <c r="B24" s="408" t="s">
        <v>0</v>
      </c>
      <c r="C24" s="418" t="s">
        <v>2079</v>
      </c>
      <c r="D24" s="418" t="s">
        <v>2080</v>
      </c>
      <c r="E24" s="419" t="s">
        <v>615</v>
      </c>
      <c r="F24" s="411"/>
      <c r="G24" s="411">
        <v>2468</v>
      </c>
      <c r="H24" s="412">
        <f>INT($F24*G24)</f>
        <v>0</v>
      </c>
      <c r="I24" s="411">
        <v>7167</v>
      </c>
      <c r="J24" s="412">
        <f>INT($F24*I24)</f>
        <v>0</v>
      </c>
      <c r="K24" s="411">
        <v>4630</v>
      </c>
      <c r="L24" s="412">
        <f>INT($F24*K24)</f>
        <v>0</v>
      </c>
      <c r="M24" s="420">
        <f>+G24+I24+K24</f>
        <v>14265</v>
      </c>
      <c r="N24" s="420">
        <f>+H24+J24+L24</f>
        <v>0</v>
      </c>
      <c r="O24" s="412"/>
      <c r="P24" s="412"/>
      <c r="Q24" s="420"/>
      <c r="R24" s="419" t="s">
        <v>2081</v>
      </c>
      <c r="T24" s="411">
        <v>6395</v>
      </c>
    </row>
    <row r="25" spans="1:20" ht="24" hidden="1" customHeight="1">
      <c r="A25" s="372" t="s">
        <v>2054</v>
      </c>
      <c r="B25" s="413"/>
      <c r="C25" s="421" t="s">
        <v>652</v>
      </c>
      <c r="D25" s="421" t="s">
        <v>2082</v>
      </c>
      <c r="E25" s="422" t="s">
        <v>651</v>
      </c>
      <c r="F25" s="416"/>
      <c r="G25" s="416">
        <v>2468</v>
      </c>
      <c r="H25" s="417">
        <f t="shared" si="18"/>
        <v>0</v>
      </c>
      <c r="I25" s="416">
        <v>7167</v>
      </c>
      <c r="J25" s="417">
        <f t="shared" si="19"/>
        <v>0</v>
      </c>
      <c r="K25" s="416">
        <v>4630</v>
      </c>
      <c r="L25" s="417">
        <f t="shared" si="20"/>
        <v>0</v>
      </c>
      <c r="M25" s="423">
        <f t="shared" si="21"/>
        <v>14265</v>
      </c>
      <c r="N25" s="423">
        <f t="shared" si="21"/>
        <v>0</v>
      </c>
      <c r="O25" s="417">
        <f t="shared" ref="O25" si="24">F25-F24</f>
        <v>0</v>
      </c>
      <c r="P25" s="417">
        <f t="shared" ref="P25:Q25" si="25">M25-M24</f>
        <v>0</v>
      </c>
      <c r="Q25" s="423">
        <f t="shared" si="25"/>
        <v>0</v>
      </c>
      <c r="R25" s="422" t="s">
        <v>2083</v>
      </c>
      <c r="T25" s="416">
        <v>6395</v>
      </c>
    </row>
    <row r="26" spans="1:20" s="401" customFormat="1" ht="24" hidden="1" customHeight="1">
      <c r="A26" s="366" t="s">
        <v>2069</v>
      </c>
      <c r="B26" s="408" t="s">
        <v>0</v>
      </c>
      <c r="C26" s="418" t="s">
        <v>2084</v>
      </c>
      <c r="D26" s="418" t="s">
        <v>2080</v>
      </c>
      <c r="E26" s="419" t="s">
        <v>615</v>
      </c>
      <c r="F26" s="411"/>
      <c r="G26" s="411">
        <v>1477</v>
      </c>
      <c r="H26" s="412">
        <f>INT($F26*G26)</f>
        <v>0</v>
      </c>
      <c r="I26" s="411">
        <v>2805</v>
      </c>
      <c r="J26" s="412">
        <f>INT($F26*I26)</f>
        <v>0</v>
      </c>
      <c r="K26" s="411">
        <v>3398</v>
      </c>
      <c r="L26" s="412">
        <f>INT($F26*K26)</f>
        <v>0</v>
      </c>
      <c r="M26" s="420">
        <f>+G26+I26+K26</f>
        <v>7680</v>
      </c>
      <c r="N26" s="420">
        <f>+H26+J26+L26</f>
        <v>0</v>
      </c>
      <c r="O26" s="412"/>
      <c r="P26" s="412"/>
      <c r="Q26" s="420"/>
      <c r="R26" s="419" t="s">
        <v>2081</v>
      </c>
      <c r="T26" s="411">
        <v>8259</v>
      </c>
    </row>
    <row r="27" spans="1:20" ht="24" hidden="1" customHeight="1">
      <c r="A27" s="372" t="s">
        <v>2054</v>
      </c>
      <c r="B27" s="413"/>
      <c r="C27" s="421" t="s">
        <v>2085</v>
      </c>
      <c r="D27" s="421" t="s">
        <v>2082</v>
      </c>
      <c r="E27" s="422" t="s">
        <v>651</v>
      </c>
      <c r="F27" s="416"/>
      <c r="G27" s="416">
        <v>1477</v>
      </c>
      <c r="H27" s="417">
        <f t="shared" si="18"/>
        <v>0</v>
      </c>
      <c r="I27" s="416">
        <v>2805</v>
      </c>
      <c r="J27" s="417">
        <f t="shared" si="19"/>
        <v>0</v>
      </c>
      <c r="K27" s="416">
        <v>3398</v>
      </c>
      <c r="L27" s="417">
        <f t="shared" si="20"/>
        <v>0</v>
      </c>
      <c r="M27" s="423">
        <f t="shared" si="21"/>
        <v>7680</v>
      </c>
      <c r="N27" s="423">
        <f t="shared" si="21"/>
        <v>0</v>
      </c>
      <c r="O27" s="417">
        <f t="shared" ref="O27" si="26">F27-F26</f>
        <v>0</v>
      </c>
      <c r="P27" s="417">
        <f t="shared" ref="P27:Q27" si="27">M27-M26</f>
        <v>0</v>
      </c>
      <c r="Q27" s="423">
        <f t="shared" si="27"/>
        <v>0</v>
      </c>
      <c r="R27" s="422" t="s">
        <v>653</v>
      </c>
      <c r="T27" s="416">
        <v>8259</v>
      </c>
    </row>
    <row r="28" spans="1:20" s="401" customFormat="1" ht="24" hidden="1" customHeight="1">
      <c r="A28" s="366" t="s">
        <v>2069</v>
      </c>
      <c r="B28" s="408" t="s">
        <v>0</v>
      </c>
      <c r="C28" s="418" t="s">
        <v>2086</v>
      </c>
      <c r="D28" s="418" t="s">
        <v>2080</v>
      </c>
      <c r="E28" s="419" t="s">
        <v>615</v>
      </c>
      <c r="F28" s="411"/>
      <c r="G28" s="411">
        <v>2041.2</v>
      </c>
      <c r="H28" s="412">
        <f>INT($F28*G28)</f>
        <v>0</v>
      </c>
      <c r="I28" s="411">
        <v>4051</v>
      </c>
      <c r="J28" s="412">
        <f>INT($F28*I28)</f>
        <v>0</v>
      </c>
      <c r="K28" s="411">
        <v>3888</v>
      </c>
      <c r="L28" s="412">
        <f>INT($F28*K28)</f>
        <v>0</v>
      </c>
      <c r="M28" s="420">
        <f>+G28+I28+K28</f>
        <v>9980.2000000000007</v>
      </c>
      <c r="N28" s="420">
        <f>+H28+J28+L28</f>
        <v>0</v>
      </c>
      <c r="O28" s="412"/>
      <c r="P28" s="412"/>
      <c r="Q28" s="420"/>
      <c r="R28" s="419" t="s">
        <v>2081</v>
      </c>
      <c r="T28" s="411">
        <v>9370</v>
      </c>
    </row>
    <row r="29" spans="1:20" ht="24" hidden="1" customHeight="1">
      <c r="A29" s="372" t="s">
        <v>2072</v>
      </c>
      <c r="B29" s="424"/>
      <c r="C29" s="421" t="s">
        <v>2087</v>
      </c>
      <c r="D29" s="421" t="s">
        <v>2082</v>
      </c>
      <c r="E29" s="422" t="s">
        <v>651</v>
      </c>
      <c r="F29" s="416"/>
      <c r="G29" s="416">
        <v>2041.2000000000003</v>
      </c>
      <c r="H29" s="417">
        <f t="shared" si="18"/>
        <v>0</v>
      </c>
      <c r="I29" s="416">
        <v>4051</v>
      </c>
      <c r="J29" s="417">
        <f t="shared" si="19"/>
        <v>0</v>
      </c>
      <c r="K29" s="416">
        <v>3888</v>
      </c>
      <c r="L29" s="417">
        <f t="shared" si="20"/>
        <v>0</v>
      </c>
      <c r="M29" s="423">
        <f t="shared" si="21"/>
        <v>9980.2000000000007</v>
      </c>
      <c r="N29" s="423">
        <f t="shared" si="21"/>
        <v>0</v>
      </c>
      <c r="O29" s="417">
        <f t="shared" ref="O29" si="28">F29-F28</f>
        <v>0</v>
      </c>
      <c r="P29" s="417">
        <f t="shared" ref="P29:Q29" si="29">M29-M28</f>
        <v>0</v>
      </c>
      <c r="Q29" s="423">
        <f t="shared" si="29"/>
        <v>0</v>
      </c>
      <c r="R29" s="422" t="s">
        <v>2083</v>
      </c>
      <c r="T29" s="416">
        <v>9370</v>
      </c>
    </row>
    <row r="30" spans="1:20" s="401" customFormat="1" ht="24" hidden="1" customHeight="1">
      <c r="A30" s="366" t="s">
        <v>2064</v>
      </c>
      <c r="B30" s="408" t="s">
        <v>0</v>
      </c>
      <c r="C30" s="408" t="s">
        <v>2088</v>
      </c>
      <c r="D30" s="408" t="s">
        <v>620</v>
      </c>
      <c r="E30" s="409" t="s">
        <v>615</v>
      </c>
      <c r="F30" s="410"/>
      <c r="G30" s="411">
        <v>1060</v>
      </c>
      <c r="H30" s="412">
        <f>INT($F30*G30)</f>
        <v>0</v>
      </c>
      <c r="I30" s="411">
        <v>904.8</v>
      </c>
      <c r="J30" s="412">
        <f>INT($F30*I30)</f>
        <v>0</v>
      </c>
      <c r="K30" s="411">
        <v>596.1</v>
      </c>
      <c r="L30" s="412">
        <f>INT($F30*K30)</f>
        <v>0</v>
      </c>
      <c r="M30" s="411">
        <f>+G30+I30+K30</f>
        <v>2560.9</v>
      </c>
      <c r="N30" s="420">
        <f>H30+J30+L30</f>
        <v>0</v>
      </c>
      <c r="O30" s="412"/>
      <c r="P30" s="412"/>
      <c r="Q30" s="420"/>
      <c r="R30" s="409" t="s">
        <v>0</v>
      </c>
      <c r="T30" s="410">
        <v>8285</v>
      </c>
    </row>
    <row r="31" spans="1:20" ht="24" hidden="1" customHeight="1">
      <c r="A31" s="372" t="s">
        <v>2089</v>
      </c>
      <c r="B31" s="413" t="s">
        <v>0</v>
      </c>
      <c r="C31" s="413" t="s">
        <v>655</v>
      </c>
      <c r="D31" s="413" t="s">
        <v>650</v>
      </c>
      <c r="E31" s="414" t="s">
        <v>651</v>
      </c>
      <c r="F31" s="415"/>
      <c r="G31" s="416">
        <v>1060</v>
      </c>
      <c r="H31" s="417">
        <f t="shared" si="18"/>
        <v>0</v>
      </c>
      <c r="I31" s="416">
        <v>904.8</v>
      </c>
      <c r="J31" s="417">
        <f t="shared" si="19"/>
        <v>0</v>
      </c>
      <c r="K31" s="416">
        <v>596.1</v>
      </c>
      <c r="L31" s="417">
        <f t="shared" si="20"/>
        <v>0</v>
      </c>
      <c r="M31" s="416">
        <f t="shared" si="21"/>
        <v>2560.9</v>
      </c>
      <c r="N31" s="423">
        <f t="shared" si="13"/>
        <v>0</v>
      </c>
      <c r="O31" s="417">
        <f t="shared" ref="O31" si="30">F31-F30</f>
        <v>0</v>
      </c>
      <c r="P31" s="417">
        <f t="shared" ref="P31:Q31" si="31">M31-M30</f>
        <v>0</v>
      </c>
      <c r="Q31" s="423">
        <f t="shared" si="31"/>
        <v>0</v>
      </c>
      <c r="R31" s="414"/>
      <c r="T31" s="415">
        <v>8285</v>
      </c>
    </row>
    <row r="32" spans="1:20" s="401" customFormat="1" ht="24" hidden="1" customHeight="1">
      <c r="A32" s="366" t="s">
        <v>2069</v>
      </c>
      <c r="B32" s="408" t="s">
        <v>0</v>
      </c>
      <c r="C32" s="408" t="s">
        <v>616</v>
      </c>
      <c r="D32" s="408" t="s">
        <v>617</v>
      </c>
      <c r="E32" s="409" t="s">
        <v>615</v>
      </c>
      <c r="F32" s="410"/>
      <c r="G32" s="411">
        <v>454</v>
      </c>
      <c r="H32" s="412">
        <f>INT($F32*G32)</f>
        <v>0</v>
      </c>
      <c r="I32" s="411">
        <v>693</v>
      </c>
      <c r="J32" s="412">
        <f>INT($F32*I32)</f>
        <v>0</v>
      </c>
      <c r="K32" s="411">
        <v>373</v>
      </c>
      <c r="L32" s="412">
        <f>INT($F32*K32)</f>
        <v>0</v>
      </c>
      <c r="M32" s="411">
        <f>+G32+I32+K32</f>
        <v>1520</v>
      </c>
      <c r="N32" s="420">
        <f>H32+J32+L32</f>
        <v>0</v>
      </c>
      <c r="O32" s="412"/>
      <c r="P32" s="412"/>
      <c r="Q32" s="420"/>
      <c r="R32" s="409" t="s">
        <v>2081</v>
      </c>
      <c r="T32" s="410">
        <v>5736</v>
      </c>
    </row>
    <row r="33" spans="1:20" ht="24" hidden="1" customHeight="1">
      <c r="A33" s="372" t="s">
        <v>2072</v>
      </c>
      <c r="B33" s="413" t="s">
        <v>0</v>
      </c>
      <c r="C33" s="413" t="s">
        <v>616</v>
      </c>
      <c r="D33" s="413" t="s">
        <v>617</v>
      </c>
      <c r="E33" s="414" t="s">
        <v>615</v>
      </c>
      <c r="F33" s="415"/>
      <c r="G33" s="416">
        <v>454</v>
      </c>
      <c r="H33" s="417">
        <f t="shared" ref="H33" si="32">INT($F33*G33)</f>
        <v>0</v>
      </c>
      <c r="I33" s="416">
        <v>693</v>
      </c>
      <c r="J33" s="417">
        <f t="shared" ref="J33" si="33">INT($F33*I33)</f>
        <v>0</v>
      </c>
      <c r="K33" s="416">
        <v>373</v>
      </c>
      <c r="L33" s="417">
        <f t="shared" ref="L33" si="34">INT($F33*K33)</f>
        <v>0</v>
      </c>
      <c r="M33" s="416">
        <f t="shared" ref="M33" si="35">+G33+I33+K33</f>
        <v>1520</v>
      </c>
      <c r="N33" s="423">
        <f t="shared" ref="N33" si="36">H33+J33+L33</f>
        <v>0</v>
      </c>
      <c r="O33" s="417">
        <f t="shared" ref="O33" si="37">F33-F32</f>
        <v>0</v>
      </c>
      <c r="P33" s="417">
        <f t="shared" ref="P33:Q33" si="38">M33-M32</f>
        <v>0</v>
      </c>
      <c r="Q33" s="423">
        <f t="shared" si="38"/>
        <v>0</v>
      </c>
      <c r="R33" s="414" t="s">
        <v>1617</v>
      </c>
      <c r="T33" s="415">
        <v>5736</v>
      </c>
    </row>
    <row r="34" spans="1:20" s="371" customFormat="1" ht="24" customHeight="1">
      <c r="A34" s="366" t="s">
        <v>2064</v>
      </c>
      <c r="B34" s="418" t="s">
        <v>0</v>
      </c>
      <c r="C34" s="418" t="s">
        <v>630</v>
      </c>
      <c r="D34" s="418" t="s">
        <v>631</v>
      </c>
      <c r="E34" s="419" t="s">
        <v>615</v>
      </c>
      <c r="F34" s="425"/>
      <c r="G34" s="411">
        <v>371.9</v>
      </c>
      <c r="H34" s="412">
        <f>INT($F34*G34)</f>
        <v>0</v>
      </c>
      <c r="I34" s="411">
        <v>616.20000000000005</v>
      </c>
      <c r="J34" s="412">
        <f>INT($F34*I34)</f>
        <v>0</v>
      </c>
      <c r="K34" s="411">
        <v>352</v>
      </c>
      <c r="L34" s="412">
        <f>INT($F34*K34)</f>
        <v>0</v>
      </c>
      <c r="M34" s="411">
        <f>+G34+I34+K34</f>
        <v>1340.1</v>
      </c>
      <c r="N34" s="420">
        <f>H34+J34+L34</f>
        <v>0</v>
      </c>
      <c r="O34" s="420"/>
      <c r="P34" s="412"/>
      <c r="Q34" s="420"/>
      <c r="R34" s="419" t="s">
        <v>0</v>
      </c>
      <c r="T34" s="425">
        <v>11087</v>
      </c>
    </row>
    <row r="35" spans="1:20" s="75" customFormat="1" ht="24" customHeight="1">
      <c r="A35" s="372" t="s">
        <v>2054</v>
      </c>
      <c r="B35" s="421" t="s">
        <v>0</v>
      </c>
      <c r="C35" s="421" t="s">
        <v>656</v>
      </c>
      <c r="D35" s="421" t="s">
        <v>657</v>
      </c>
      <c r="E35" s="422" t="s">
        <v>651</v>
      </c>
      <c r="F35" s="426"/>
      <c r="G35" s="416">
        <v>371.9</v>
      </c>
      <c r="H35" s="417">
        <f t="shared" si="18"/>
        <v>0</v>
      </c>
      <c r="I35" s="416">
        <v>616.20000000000005</v>
      </c>
      <c r="J35" s="417">
        <f t="shared" si="19"/>
        <v>0</v>
      </c>
      <c r="K35" s="416">
        <v>352</v>
      </c>
      <c r="L35" s="417">
        <f t="shared" si="20"/>
        <v>0</v>
      </c>
      <c r="M35" s="416">
        <f t="shared" si="21"/>
        <v>1340.1</v>
      </c>
      <c r="N35" s="423">
        <f t="shared" si="13"/>
        <v>0</v>
      </c>
      <c r="O35" s="423">
        <f t="shared" ref="O35" si="39">F35-F34</f>
        <v>0</v>
      </c>
      <c r="P35" s="417">
        <f t="shared" ref="P35:Q35" si="40">M35-M34</f>
        <v>0</v>
      </c>
      <c r="Q35" s="423">
        <f t="shared" si="40"/>
        <v>0</v>
      </c>
      <c r="R35" s="422"/>
      <c r="T35" s="426">
        <v>11087</v>
      </c>
    </row>
    <row r="36" spans="1:20" s="371" customFormat="1" ht="24" hidden="1" customHeight="1">
      <c r="A36" s="366" t="s">
        <v>2069</v>
      </c>
      <c r="B36" s="418" t="s">
        <v>0</v>
      </c>
      <c r="C36" s="418" t="s">
        <v>2090</v>
      </c>
      <c r="D36" s="418" t="s">
        <v>631</v>
      </c>
      <c r="E36" s="419" t="s">
        <v>615</v>
      </c>
      <c r="F36" s="427"/>
      <c r="G36" s="411">
        <v>397.9</v>
      </c>
      <c r="H36" s="412">
        <f>INT($F36*G36)</f>
        <v>0</v>
      </c>
      <c r="I36" s="411">
        <v>660.1</v>
      </c>
      <c r="J36" s="412">
        <f>INT($F36*I36)</f>
        <v>0</v>
      </c>
      <c r="K36" s="411">
        <v>376.9</v>
      </c>
      <c r="L36" s="412">
        <f>INT($F36*K36)</f>
        <v>0</v>
      </c>
      <c r="M36" s="411">
        <f>+G36+I36+K36</f>
        <v>1434.9</v>
      </c>
      <c r="N36" s="420">
        <f>H36+J36+L36</f>
        <v>0</v>
      </c>
      <c r="O36" s="420"/>
      <c r="P36" s="412"/>
      <c r="Q36" s="420"/>
      <c r="R36" s="419" t="s">
        <v>0</v>
      </c>
      <c r="T36" s="427">
        <v>936</v>
      </c>
    </row>
    <row r="37" spans="1:20" s="75" customFormat="1" ht="24" hidden="1" customHeight="1">
      <c r="A37" s="372" t="s">
        <v>2054</v>
      </c>
      <c r="B37" s="421" t="s">
        <v>0</v>
      </c>
      <c r="C37" s="421" t="s">
        <v>658</v>
      </c>
      <c r="D37" s="421" t="s">
        <v>657</v>
      </c>
      <c r="E37" s="422" t="s">
        <v>651</v>
      </c>
      <c r="F37" s="428"/>
      <c r="G37" s="416">
        <v>397.9</v>
      </c>
      <c r="H37" s="417">
        <f t="shared" si="18"/>
        <v>0</v>
      </c>
      <c r="I37" s="416">
        <v>660.1</v>
      </c>
      <c r="J37" s="417">
        <f t="shared" si="19"/>
        <v>0</v>
      </c>
      <c r="K37" s="416">
        <v>376.9</v>
      </c>
      <c r="L37" s="417">
        <f t="shared" si="20"/>
        <v>0</v>
      </c>
      <c r="M37" s="416">
        <f t="shared" si="21"/>
        <v>1434.9</v>
      </c>
      <c r="N37" s="423">
        <f t="shared" si="13"/>
        <v>0</v>
      </c>
      <c r="O37" s="423">
        <f t="shared" ref="O37" si="41">F37-F36</f>
        <v>0</v>
      </c>
      <c r="P37" s="417">
        <f t="shared" ref="P37:Q37" si="42">M37-M36</f>
        <v>0</v>
      </c>
      <c r="Q37" s="423">
        <f t="shared" si="42"/>
        <v>0</v>
      </c>
      <c r="R37" s="422"/>
      <c r="T37" s="428">
        <v>936</v>
      </c>
    </row>
    <row r="38" spans="1:20" s="401" customFormat="1" ht="24" hidden="1" customHeight="1">
      <c r="A38" s="366" t="s">
        <v>2069</v>
      </c>
      <c r="B38" s="408" t="s">
        <v>0</v>
      </c>
      <c r="C38" s="408" t="s">
        <v>2091</v>
      </c>
      <c r="D38" s="408" t="s">
        <v>2092</v>
      </c>
      <c r="E38" s="409" t="s">
        <v>615</v>
      </c>
      <c r="F38" s="410"/>
      <c r="G38" s="411">
        <v>630.4</v>
      </c>
      <c r="H38" s="412">
        <f>INT($F38*G38)</f>
        <v>0</v>
      </c>
      <c r="I38" s="411">
        <v>2494.4</v>
      </c>
      <c r="J38" s="412">
        <f>INT($F38*I38)</f>
        <v>0</v>
      </c>
      <c r="K38" s="411">
        <v>547.20000000000005</v>
      </c>
      <c r="L38" s="412">
        <f>INT($F38*K38)</f>
        <v>0</v>
      </c>
      <c r="M38" s="411">
        <f>+G38+I38+K38</f>
        <v>3672</v>
      </c>
      <c r="N38" s="420">
        <f>H38+J38+L38</f>
        <v>0</v>
      </c>
      <c r="O38" s="420"/>
      <c r="P38" s="412"/>
      <c r="Q38" s="420"/>
      <c r="R38" s="409" t="s">
        <v>0</v>
      </c>
      <c r="T38" s="410">
        <v>13334</v>
      </c>
    </row>
    <row r="39" spans="1:20" ht="24" hidden="1" customHeight="1">
      <c r="A39" s="372" t="s">
        <v>2054</v>
      </c>
      <c r="B39" s="413" t="s">
        <v>0</v>
      </c>
      <c r="C39" s="413" t="s">
        <v>659</v>
      </c>
      <c r="D39" s="413" t="s">
        <v>660</v>
      </c>
      <c r="E39" s="414" t="s">
        <v>651</v>
      </c>
      <c r="F39" s="415"/>
      <c r="G39" s="416">
        <v>630.4</v>
      </c>
      <c r="H39" s="417">
        <f t="shared" si="18"/>
        <v>0</v>
      </c>
      <c r="I39" s="416">
        <v>2494.4</v>
      </c>
      <c r="J39" s="417">
        <f t="shared" si="19"/>
        <v>0</v>
      </c>
      <c r="K39" s="416">
        <v>547.20000000000005</v>
      </c>
      <c r="L39" s="417">
        <f t="shared" si="20"/>
        <v>0</v>
      </c>
      <c r="M39" s="416">
        <f t="shared" si="21"/>
        <v>3672</v>
      </c>
      <c r="N39" s="423">
        <f t="shared" si="13"/>
        <v>0</v>
      </c>
      <c r="O39" s="423">
        <f t="shared" ref="O39" si="43">F39-F38</f>
        <v>0</v>
      </c>
      <c r="P39" s="417">
        <f t="shared" ref="P39:Q39" si="44">M39-M38</f>
        <v>0</v>
      </c>
      <c r="Q39" s="423">
        <f t="shared" si="44"/>
        <v>0</v>
      </c>
      <c r="R39" s="414"/>
      <c r="T39" s="415">
        <v>13334</v>
      </c>
    </row>
    <row r="40" spans="1:20" s="371" customFormat="1" ht="24" customHeight="1">
      <c r="A40" s="366" t="s">
        <v>2093</v>
      </c>
      <c r="B40" s="418" t="s">
        <v>0</v>
      </c>
      <c r="C40" s="418" t="s">
        <v>2094</v>
      </c>
      <c r="D40" s="418" t="s">
        <v>2095</v>
      </c>
      <c r="E40" s="419" t="s">
        <v>615</v>
      </c>
      <c r="F40" s="429"/>
      <c r="G40" s="411">
        <v>600.70000000000005</v>
      </c>
      <c r="H40" s="412">
        <f>INT($F40*G40)</f>
        <v>0</v>
      </c>
      <c r="I40" s="411">
        <v>1463.2</v>
      </c>
      <c r="J40" s="412">
        <f>INT($F40*I40)</f>
        <v>0</v>
      </c>
      <c r="K40" s="411">
        <v>316.10000000000002</v>
      </c>
      <c r="L40" s="412">
        <f>INT($F40*K40)</f>
        <v>0</v>
      </c>
      <c r="M40" s="411">
        <f>+G40+I40+K40</f>
        <v>2380</v>
      </c>
      <c r="N40" s="420">
        <f>H40+J40+L40</f>
        <v>0</v>
      </c>
      <c r="O40" s="420"/>
      <c r="P40" s="412"/>
      <c r="Q40" s="420"/>
      <c r="R40" s="419" t="s">
        <v>0</v>
      </c>
      <c r="T40" s="429">
        <v>6160</v>
      </c>
    </row>
    <row r="41" spans="1:20" s="75" customFormat="1" ht="24" customHeight="1">
      <c r="A41" s="372" t="s">
        <v>2054</v>
      </c>
      <c r="B41" s="421" t="s">
        <v>0</v>
      </c>
      <c r="C41" s="421" t="s">
        <v>661</v>
      </c>
      <c r="D41" s="421" t="s">
        <v>662</v>
      </c>
      <c r="E41" s="422" t="s">
        <v>651</v>
      </c>
      <c r="F41" s="430"/>
      <c r="G41" s="416">
        <v>600.70000000000005</v>
      </c>
      <c r="H41" s="417">
        <f t="shared" si="18"/>
        <v>0</v>
      </c>
      <c r="I41" s="416">
        <v>1463.2</v>
      </c>
      <c r="J41" s="417">
        <f t="shared" si="19"/>
        <v>0</v>
      </c>
      <c r="K41" s="416">
        <v>316.10000000000002</v>
      </c>
      <c r="L41" s="417">
        <f t="shared" si="20"/>
        <v>0</v>
      </c>
      <c r="M41" s="416">
        <f t="shared" si="21"/>
        <v>2380</v>
      </c>
      <c r="N41" s="423">
        <f t="shared" si="13"/>
        <v>0</v>
      </c>
      <c r="O41" s="423">
        <f t="shared" ref="O41" si="45">F41-F40</f>
        <v>0</v>
      </c>
      <c r="P41" s="417">
        <f t="shared" ref="P41:Q41" si="46">M41-M40</f>
        <v>0</v>
      </c>
      <c r="Q41" s="423">
        <f t="shared" si="46"/>
        <v>0</v>
      </c>
      <c r="R41" s="422"/>
      <c r="T41" s="430">
        <v>6160</v>
      </c>
    </row>
    <row r="42" spans="1:20" s="371" customFormat="1" ht="24" customHeight="1">
      <c r="A42" s="366" t="s">
        <v>2069</v>
      </c>
      <c r="B42" s="418" t="s">
        <v>0</v>
      </c>
      <c r="C42" s="418" t="s">
        <v>2096</v>
      </c>
      <c r="D42" s="418" t="s">
        <v>2097</v>
      </c>
      <c r="E42" s="419" t="s">
        <v>615</v>
      </c>
      <c r="F42" s="411"/>
      <c r="G42" s="411">
        <v>515.20000000000005</v>
      </c>
      <c r="H42" s="412">
        <f>INT($F42*G42)</f>
        <v>0</v>
      </c>
      <c r="I42" s="411">
        <v>1895.2</v>
      </c>
      <c r="J42" s="412">
        <f>INT($F42*I42)</f>
        <v>0</v>
      </c>
      <c r="K42" s="411">
        <v>408.9</v>
      </c>
      <c r="L42" s="412">
        <f>INT($F42*K42)</f>
        <v>0</v>
      </c>
      <c r="M42" s="411">
        <f>+G42+I42+K42</f>
        <v>2819.3</v>
      </c>
      <c r="N42" s="420">
        <f>H42+J42+L42</f>
        <v>0</v>
      </c>
      <c r="O42" s="420"/>
      <c r="P42" s="412"/>
      <c r="Q42" s="420"/>
      <c r="R42" s="419" t="s">
        <v>0</v>
      </c>
      <c r="T42" s="411">
        <v>3282</v>
      </c>
    </row>
    <row r="43" spans="1:20" s="75" customFormat="1" ht="24" customHeight="1">
      <c r="A43" s="372" t="s">
        <v>2054</v>
      </c>
      <c r="B43" s="421" t="s">
        <v>0</v>
      </c>
      <c r="C43" s="421" t="s">
        <v>663</v>
      </c>
      <c r="D43" s="421" t="s">
        <v>664</v>
      </c>
      <c r="E43" s="422" t="s">
        <v>651</v>
      </c>
      <c r="F43" s="416"/>
      <c r="G43" s="416">
        <v>515.20000000000005</v>
      </c>
      <c r="H43" s="417">
        <f t="shared" si="18"/>
        <v>0</v>
      </c>
      <c r="I43" s="416">
        <v>1895.2</v>
      </c>
      <c r="J43" s="417">
        <f t="shared" si="19"/>
        <v>0</v>
      </c>
      <c r="K43" s="416">
        <v>408.9</v>
      </c>
      <c r="L43" s="417">
        <f t="shared" si="20"/>
        <v>0</v>
      </c>
      <c r="M43" s="416">
        <f t="shared" si="21"/>
        <v>2819.3</v>
      </c>
      <c r="N43" s="423">
        <f t="shared" si="13"/>
        <v>0</v>
      </c>
      <c r="O43" s="423">
        <f t="shared" ref="O43" si="47">F43-F42</f>
        <v>0</v>
      </c>
      <c r="P43" s="417">
        <f t="shared" ref="P43:Q43" si="48">M43-M42</f>
        <v>0</v>
      </c>
      <c r="Q43" s="423">
        <f t="shared" si="48"/>
        <v>0</v>
      </c>
      <c r="R43" s="422"/>
      <c r="T43" s="416">
        <v>3282</v>
      </c>
    </row>
    <row r="44" spans="1:20" s="401" customFormat="1" ht="24" customHeight="1">
      <c r="A44" s="366" t="s">
        <v>2064</v>
      </c>
      <c r="B44" s="408" t="s">
        <v>0</v>
      </c>
      <c r="C44" s="408" t="s">
        <v>2098</v>
      </c>
      <c r="D44" s="408" t="s">
        <v>2099</v>
      </c>
      <c r="E44" s="409" t="s">
        <v>615</v>
      </c>
      <c r="F44" s="410"/>
      <c r="G44" s="411">
        <v>471.6</v>
      </c>
      <c r="H44" s="412">
        <f>INT($F44*G44)</f>
        <v>0</v>
      </c>
      <c r="I44" s="411">
        <v>3906.3</v>
      </c>
      <c r="J44" s="412">
        <f>INT($F44*I44)</f>
        <v>0</v>
      </c>
      <c r="K44" s="411">
        <v>444.7</v>
      </c>
      <c r="L44" s="412">
        <f>INT($F44*K44)</f>
        <v>0</v>
      </c>
      <c r="M44" s="411">
        <f>+G44+I44+K44</f>
        <v>4822.6000000000004</v>
      </c>
      <c r="N44" s="420">
        <f>H44+J44+L44</f>
        <v>0</v>
      </c>
      <c r="O44" s="420"/>
      <c r="P44" s="412"/>
      <c r="Q44" s="420"/>
      <c r="R44" s="409" t="s">
        <v>0</v>
      </c>
      <c r="T44" s="410">
        <v>14</v>
      </c>
    </row>
    <row r="45" spans="1:20" ht="24" customHeight="1">
      <c r="A45" s="372" t="s">
        <v>2089</v>
      </c>
      <c r="B45" s="413" t="s">
        <v>0</v>
      </c>
      <c r="C45" s="413" t="s">
        <v>665</v>
      </c>
      <c r="D45" s="413" t="s">
        <v>666</v>
      </c>
      <c r="E45" s="414" t="s">
        <v>651</v>
      </c>
      <c r="F45" s="415"/>
      <c r="G45" s="416">
        <v>471.6</v>
      </c>
      <c r="H45" s="417">
        <f t="shared" si="18"/>
        <v>0</v>
      </c>
      <c r="I45" s="416">
        <v>3906.3</v>
      </c>
      <c r="J45" s="417">
        <f t="shared" si="19"/>
        <v>0</v>
      </c>
      <c r="K45" s="416">
        <v>444.7</v>
      </c>
      <c r="L45" s="417">
        <f t="shared" si="20"/>
        <v>0</v>
      </c>
      <c r="M45" s="416">
        <f t="shared" si="21"/>
        <v>4822.6000000000004</v>
      </c>
      <c r="N45" s="423">
        <f t="shared" si="13"/>
        <v>0</v>
      </c>
      <c r="O45" s="423">
        <f t="shared" ref="O45" si="49">F45-F44</f>
        <v>0</v>
      </c>
      <c r="P45" s="417">
        <f t="shared" ref="P45:Q45" si="50">M45-M44</f>
        <v>0</v>
      </c>
      <c r="Q45" s="423">
        <f t="shared" si="50"/>
        <v>0</v>
      </c>
      <c r="R45" s="414"/>
      <c r="T45" s="415">
        <v>14</v>
      </c>
    </row>
    <row r="46" spans="1:20" s="401" customFormat="1" ht="24" hidden="1" customHeight="1">
      <c r="A46" s="366" t="s">
        <v>2093</v>
      </c>
      <c r="B46" s="408" t="s">
        <v>0</v>
      </c>
      <c r="C46" s="408" t="s">
        <v>2100</v>
      </c>
      <c r="D46" s="408" t="s">
        <v>2101</v>
      </c>
      <c r="E46" s="409" t="s">
        <v>615</v>
      </c>
      <c r="F46" s="410"/>
      <c r="G46" s="411">
        <v>440.7</v>
      </c>
      <c r="H46" s="412">
        <f>INT($F46*G46)</f>
        <v>0</v>
      </c>
      <c r="I46" s="411">
        <v>1055.9000000000001</v>
      </c>
      <c r="J46" s="412">
        <f>INT($F46*I46)</f>
        <v>0</v>
      </c>
      <c r="K46" s="411">
        <v>496.6</v>
      </c>
      <c r="L46" s="412">
        <f>INT($F46*K46)</f>
        <v>0</v>
      </c>
      <c r="M46" s="411">
        <f>+G46+I46+K46</f>
        <v>1993.2000000000003</v>
      </c>
      <c r="N46" s="420">
        <f>H46+J46+L46</f>
        <v>0</v>
      </c>
      <c r="O46" s="420"/>
      <c r="P46" s="412"/>
      <c r="Q46" s="420"/>
      <c r="R46" s="409" t="s">
        <v>0</v>
      </c>
      <c r="T46" s="410">
        <v>7777</v>
      </c>
    </row>
    <row r="47" spans="1:20" ht="24" hidden="1" customHeight="1">
      <c r="A47" s="372" t="s">
        <v>2054</v>
      </c>
      <c r="B47" s="413" t="s">
        <v>0</v>
      </c>
      <c r="C47" s="413" t="s">
        <v>667</v>
      </c>
      <c r="D47" s="413" t="s">
        <v>668</v>
      </c>
      <c r="E47" s="414" t="s">
        <v>651</v>
      </c>
      <c r="F47" s="415"/>
      <c r="G47" s="416">
        <v>440.7</v>
      </c>
      <c r="H47" s="417">
        <f t="shared" si="18"/>
        <v>0</v>
      </c>
      <c r="I47" s="416">
        <v>1055.9000000000001</v>
      </c>
      <c r="J47" s="417">
        <f t="shared" si="19"/>
        <v>0</v>
      </c>
      <c r="K47" s="416">
        <v>496.6</v>
      </c>
      <c r="L47" s="417">
        <f t="shared" si="20"/>
        <v>0</v>
      </c>
      <c r="M47" s="416">
        <f t="shared" si="21"/>
        <v>1993.2000000000003</v>
      </c>
      <c r="N47" s="423">
        <f t="shared" si="13"/>
        <v>0</v>
      </c>
      <c r="O47" s="423">
        <f t="shared" ref="O47" si="51">F47-F46</f>
        <v>0</v>
      </c>
      <c r="P47" s="417">
        <f t="shared" ref="P47:Q47" si="52">M47-M46</f>
        <v>0</v>
      </c>
      <c r="Q47" s="423">
        <f t="shared" si="52"/>
        <v>0</v>
      </c>
      <c r="R47" s="414"/>
      <c r="T47" s="415">
        <v>7777</v>
      </c>
    </row>
    <row r="48" spans="1:20" s="431" customFormat="1" ht="24" hidden="1" customHeight="1">
      <c r="A48" s="366" t="s">
        <v>2069</v>
      </c>
      <c r="B48" s="408" t="s">
        <v>0</v>
      </c>
      <c r="C48" s="408" t="s">
        <v>2102</v>
      </c>
      <c r="D48" s="408" t="s">
        <v>2103</v>
      </c>
      <c r="E48" s="409" t="s">
        <v>2104</v>
      </c>
      <c r="F48" s="410"/>
      <c r="G48" s="411">
        <v>770.7</v>
      </c>
      <c r="H48" s="412">
        <f>INT($F48*G48)</f>
        <v>0</v>
      </c>
      <c r="I48" s="411">
        <v>4369.8999999999996</v>
      </c>
      <c r="J48" s="412">
        <f>INT($F48*I48)</f>
        <v>0</v>
      </c>
      <c r="K48" s="411">
        <v>0</v>
      </c>
      <c r="L48" s="412">
        <f>INT($F48*K48)</f>
        <v>0</v>
      </c>
      <c r="M48" s="411">
        <f>+G48+I48+K48</f>
        <v>5140.5999999999995</v>
      </c>
      <c r="N48" s="420">
        <f>H48+J48+L48</f>
        <v>0</v>
      </c>
      <c r="O48" s="420"/>
      <c r="P48" s="412"/>
      <c r="Q48" s="420"/>
      <c r="R48" s="409" t="s">
        <v>0</v>
      </c>
      <c r="T48" s="410">
        <v>1467</v>
      </c>
    </row>
    <row r="49" spans="1:20" s="72" customFormat="1" ht="24" hidden="1" customHeight="1">
      <c r="A49" s="372" t="s">
        <v>2054</v>
      </c>
      <c r="B49" s="413" t="s">
        <v>0</v>
      </c>
      <c r="C49" s="413" t="s">
        <v>669</v>
      </c>
      <c r="D49" s="413" t="s">
        <v>670</v>
      </c>
      <c r="E49" s="414" t="s">
        <v>671</v>
      </c>
      <c r="F49" s="415"/>
      <c r="G49" s="416">
        <v>770.7</v>
      </c>
      <c r="H49" s="417">
        <f t="shared" si="18"/>
        <v>0</v>
      </c>
      <c r="I49" s="416">
        <v>4369.8999999999996</v>
      </c>
      <c r="J49" s="417">
        <f t="shared" si="19"/>
        <v>0</v>
      </c>
      <c r="K49" s="416">
        <v>0</v>
      </c>
      <c r="L49" s="417">
        <f t="shared" si="20"/>
        <v>0</v>
      </c>
      <c r="M49" s="416">
        <f t="shared" si="21"/>
        <v>5140.5999999999995</v>
      </c>
      <c r="N49" s="423">
        <f t="shared" si="13"/>
        <v>0</v>
      </c>
      <c r="O49" s="423">
        <f t="shared" ref="O49" si="53">F49-F48</f>
        <v>0</v>
      </c>
      <c r="P49" s="417">
        <f t="shared" ref="P49:Q49" si="54">M49-M48</f>
        <v>0</v>
      </c>
      <c r="Q49" s="423">
        <f t="shared" si="54"/>
        <v>0</v>
      </c>
      <c r="R49" s="414"/>
      <c r="T49" s="415">
        <v>1467</v>
      </c>
    </row>
    <row r="50" spans="1:20" s="401" customFormat="1" ht="24" hidden="1" customHeight="1">
      <c r="A50" s="366" t="s">
        <v>2064</v>
      </c>
      <c r="B50" s="408" t="s">
        <v>0</v>
      </c>
      <c r="C50" s="408" t="s">
        <v>2102</v>
      </c>
      <c r="D50" s="408" t="s">
        <v>2105</v>
      </c>
      <c r="E50" s="409" t="s">
        <v>2104</v>
      </c>
      <c r="F50" s="410"/>
      <c r="G50" s="411">
        <v>1794.6</v>
      </c>
      <c r="H50" s="412">
        <f>INT($F50*G50)</f>
        <v>0</v>
      </c>
      <c r="I50" s="411">
        <v>11022.9</v>
      </c>
      <c r="J50" s="412">
        <f>INT($F50*I50)</f>
        <v>0</v>
      </c>
      <c r="K50" s="411">
        <v>0</v>
      </c>
      <c r="L50" s="412">
        <f>INT($F50*K50)</f>
        <v>0</v>
      </c>
      <c r="M50" s="411">
        <f>+G50+I50+K50</f>
        <v>12817.5</v>
      </c>
      <c r="N50" s="420">
        <f>H50+J50+L50</f>
        <v>0</v>
      </c>
      <c r="O50" s="420"/>
      <c r="P50" s="412"/>
      <c r="Q50" s="420"/>
      <c r="R50" s="409" t="s">
        <v>0</v>
      </c>
      <c r="T50" s="410">
        <v>193</v>
      </c>
    </row>
    <row r="51" spans="1:20" ht="24" hidden="1" customHeight="1">
      <c r="A51" s="372" t="s">
        <v>2072</v>
      </c>
      <c r="B51" s="413" t="s">
        <v>0</v>
      </c>
      <c r="C51" s="413" t="s">
        <v>669</v>
      </c>
      <c r="D51" s="413" t="s">
        <v>672</v>
      </c>
      <c r="E51" s="414" t="s">
        <v>671</v>
      </c>
      <c r="F51" s="415"/>
      <c r="G51" s="416">
        <v>1794.6</v>
      </c>
      <c r="H51" s="417">
        <f t="shared" si="18"/>
        <v>0</v>
      </c>
      <c r="I51" s="416">
        <v>11022.9</v>
      </c>
      <c r="J51" s="417">
        <f t="shared" si="19"/>
        <v>0</v>
      </c>
      <c r="K51" s="416">
        <v>0</v>
      </c>
      <c r="L51" s="417">
        <f t="shared" si="20"/>
        <v>0</v>
      </c>
      <c r="M51" s="416">
        <f t="shared" si="21"/>
        <v>12817.5</v>
      </c>
      <c r="N51" s="423">
        <f t="shared" si="13"/>
        <v>0</v>
      </c>
      <c r="O51" s="423">
        <f t="shared" ref="O51" si="55">F51-F50</f>
        <v>0</v>
      </c>
      <c r="P51" s="417">
        <f t="shared" ref="P51:Q51" si="56">M51-M50</f>
        <v>0</v>
      </c>
      <c r="Q51" s="423">
        <f t="shared" si="56"/>
        <v>0</v>
      </c>
      <c r="R51" s="414"/>
      <c r="T51" s="415">
        <v>193</v>
      </c>
    </row>
    <row r="52" spans="1:20" s="401" customFormat="1" ht="24" hidden="1" customHeight="1">
      <c r="A52" s="366" t="s">
        <v>2093</v>
      </c>
      <c r="B52" s="408" t="s">
        <v>0</v>
      </c>
      <c r="C52" s="408" t="s">
        <v>2106</v>
      </c>
      <c r="D52" s="408" t="s">
        <v>0</v>
      </c>
      <c r="E52" s="409" t="s">
        <v>2104</v>
      </c>
      <c r="F52" s="410"/>
      <c r="G52" s="411">
        <v>189.5</v>
      </c>
      <c r="H52" s="412">
        <f>INT($F52*G52)</f>
        <v>0</v>
      </c>
      <c r="I52" s="411">
        <v>344</v>
      </c>
      <c r="J52" s="412">
        <f>INT($F52*I52)</f>
        <v>0</v>
      </c>
      <c r="K52" s="411">
        <v>172.9</v>
      </c>
      <c r="L52" s="412">
        <f>INT($F52*K52)</f>
        <v>0</v>
      </c>
      <c r="M52" s="411">
        <f>+G52+I52+K52</f>
        <v>706.4</v>
      </c>
      <c r="N52" s="420">
        <f>H52+J52+L52</f>
        <v>0</v>
      </c>
      <c r="O52" s="420"/>
      <c r="P52" s="412"/>
      <c r="Q52" s="420"/>
      <c r="R52" s="409" t="s">
        <v>0</v>
      </c>
      <c r="T52" s="410">
        <v>1467</v>
      </c>
    </row>
    <row r="53" spans="1:20" ht="24" hidden="1" customHeight="1">
      <c r="A53" s="372" t="s">
        <v>2072</v>
      </c>
      <c r="B53" s="413" t="s">
        <v>0</v>
      </c>
      <c r="C53" s="413" t="s">
        <v>673</v>
      </c>
      <c r="D53" s="413" t="s">
        <v>0</v>
      </c>
      <c r="E53" s="414" t="s">
        <v>671</v>
      </c>
      <c r="F53" s="415"/>
      <c r="G53" s="416">
        <v>189.5</v>
      </c>
      <c r="H53" s="417">
        <f t="shared" si="18"/>
        <v>0</v>
      </c>
      <c r="I53" s="416">
        <v>344</v>
      </c>
      <c r="J53" s="417">
        <f t="shared" si="19"/>
        <v>0</v>
      </c>
      <c r="K53" s="416">
        <v>172.9</v>
      </c>
      <c r="L53" s="417">
        <f t="shared" si="20"/>
        <v>0</v>
      </c>
      <c r="M53" s="416">
        <f t="shared" si="21"/>
        <v>706.4</v>
      </c>
      <c r="N53" s="423">
        <f t="shared" si="13"/>
        <v>0</v>
      </c>
      <c r="O53" s="423">
        <f t="shared" ref="O53" si="57">F53-F52</f>
        <v>0</v>
      </c>
      <c r="P53" s="417">
        <f t="shared" ref="P53:Q53" si="58">M53-M52</f>
        <v>0</v>
      </c>
      <c r="Q53" s="423">
        <f t="shared" si="58"/>
        <v>0</v>
      </c>
      <c r="R53" s="414"/>
      <c r="T53" s="415">
        <v>1467</v>
      </c>
    </row>
    <row r="54" spans="1:20" s="401" customFormat="1" ht="24" hidden="1" customHeight="1">
      <c r="A54" s="366" t="s">
        <v>2069</v>
      </c>
      <c r="B54" s="408" t="s">
        <v>0</v>
      </c>
      <c r="C54" s="408" t="s">
        <v>2107</v>
      </c>
      <c r="D54" s="408" t="s">
        <v>2</v>
      </c>
      <c r="E54" s="409" t="s">
        <v>2104</v>
      </c>
      <c r="F54" s="410"/>
      <c r="G54" s="411">
        <v>255.3</v>
      </c>
      <c r="H54" s="412">
        <f>INT($F54*G54)</f>
        <v>0</v>
      </c>
      <c r="I54" s="411">
        <v>490.6</v>
      </c>
      <c r="J54" s="412">
        <f>INT($F54*I54)</f>
        <v>0</v>
      </c>
      <c r="K54" s="411">
        <v>277.2</v>
      </c>
      <c r="L54" s="412">
        <f>INT($F54*K54)</f>
        <v>0</v>
      </c>
      <c r="M54" s="411">
        <f>+G54+I54+K54</f>
        <v>1023.1000000000001</v>
      </c>
      <c r="N54" s="420">
        <f>H54+J54+L54</f>
        <v>0</v>
      </c>
      <c r="O54" s="420"/>
      <c r="P54" s="412"/>
      <c r="Q54" s="420"/>
      <c r="R54" s="409" t="s">
        <v>0</v>
      </c>
      <c r="T54" s="410">
        <v>1467</v>
      </c>
    </row>
    <row r="55" spans="1:20" ht="24" hidden="1" customHeight="1">
      <c r="A55" s="372" t="s">
        <v>2054</v>
      </c>
      <c r="B55" s="413" t="s">
        <v>0</v>
      </c>
      <c r="C55" s="413" t="s">
        <v>674</v>
      </c>
      <c r="D55" s="413" t="s">
        <v>2</v>
      </c>
      <c r="E55" s="414" t="s">
        <v>671</v>
      </c>
      <c r="F55" s="415"/>
      <c r="G55" s="416">
        <v>255.3</v>
      </c>
      <c r="H55" s="417">
        <f t="shared" si="18"/>
        <v>0</v>
      </c>
      <c r="I55" s="416">
        <v>490.6</v>
      </c>
      <c r="J55" s="417">
        <f t="shared" si="19"/>
        <v>0</v>
      </c>
      <c r="K55" s="416">
        <v>277.2</v>
      </c>
      <c r="L55" s="417">
        <f t="shared" si="20"/>
        <v>0</v>
      </c>
      <c r="M55" s="416">
        <f t="shared" si="21"/>
        <v>1023.1000000000001</v>
      </c>
      <c r="N55" s="423">
        <f t="shared" si="13"/>
        <v>0</v>
      </c>
      <c r="O55" s="423">
        <f t="shared" ref="O55" si="59">F55-F54</f>
        <v>0</v>
      </c>
      <c r="P55" s="417">
        <f t="shared" ref="P55:Q55" si="60">M55-M54</f>
        <v>0</v>
      </c>
      <c r="Q55" s="423">
        <f t="shared" si="60"/>
        <v>0</v>
      </c>
      <c r="R55" s="414"/>
      <c r="T55" s="415">
        <v>1467</v>
      </c>
    </row>
    <row r="56" spans="1:20" s="401" customFormat="1" ht="24" hidden="1" customHeight="1">
      <c r="A56" s="366" t="s">
        <v>2093</v>
      </c>
      <c r="B56" s="408" t="s">
        <v>0</v>
      </c>
      <c r="C56" s="408" t="s">
        <v>2108</v>
      </c>
      <c r="D56" s="408" t="s">
        <v>2109</v>
      </c>
      <c r="E56" s="409" t="s">
        <v>2104</v>
      </c>
      <c r="F56" s="410"/>
      <c r="G56" s="411">
        <v>494.6</v>
      </c>
      <c r="H56" s="412">
        <f>INT($F56*G56)</f>
        <v>0</v>
      </c>
      <c r="I56" s="411">
        <v>1709.9</v>
      </c>
      <c r="J56" s="412">
        <f>INT($F56*I56)</f>
        <v>0</v>
      </c>
      <c r="K56" s="411">
        <v>467.6</v>
      </c>
      <c r="L56" s="412">
        <f>INT($F56*K56)</f>
        <v>0</v>
      </c>
      <c r="M56" s="411">
        <f>+G56+I56+K56</f>
        <v>2672.1</v>
      </c>
      <c r="N56" s="420">
        <f>H56+J56+L56</f>
        <v>0</v>
      </c>
      <c r="O56" s="420"/>
      <c r="P56" s="412"/>
      <c r="Q56" s="420"/>
      <c r="R56" s="409" t="s">
        <v>0</v>
      </c>
      <c r="T56" s="410">
        <v>175</v>
      </c>
    </row>
    <row r="57" spans="1:20" ht="24" hidden="1" customHeight="1">
      <c r="A57" s="372" t="s">
        <v>2089</v>
      </c>
      <c r="B57" s="413" t="s">
        <v>0</v>
      </c>
      <c r="C57" s="413" t="s">
        <v>675</v>
      </c>
      <c r="D57" s="413" t="s">
        <v>676</v>
      </c>
      <c r="E57" s="414" t="s">
        <v>671</v>
      </c>
      <c r="F57" s="415"/>
      <c r="G57" s="416">
        <v>494.6</v>
      </c>
      <c r="H57" s="417">
        <f t="shared" si="18"/>
        <v>0</v>
      </c>
      <c r="I57" s="416">
        <v>1709.9</v>
      </c>
      <c r="J57" s="417">
        <f t="shared" si="19"/>
        <v>0</v>
      </c>
      <c r="K57" s="416">
        <v>467.6</v>
      </c>
      <c r="L57" s="417">
        <f t="shared" si="20"/>
        <v>0</v>
      </c>
      <c r="M57" s="416">
        <f t="shared" si="21"/>
        <v>2672.1</v>
      </c>
      <c r="N57" s="423">
        <f t="shared" si="13"/>
        <v>0</v>
      </c>
      <c r="O57" s="423">
        <f t="shared" ref="O57" si="61">F57-F56</f>
        <v>0</v>
      </c>
      <c r="P57" s="417">
        <f t="shared" ref="P57:Q57" si="62">M57-M56</f>
        <v>0</v>
      </c>
      <c r="Q57" s="423">
        <f t="shared" si="62"/>
        <v>0</v>
      </c>
      <c r="R57" s="414"/>
      <c r="T57" s="415">
        <v>175</v>
      </c>
    </row>
    <row r="58" spans="1:20" s="401" customFormat="1" ht="24" hidden="1" customHeight="1">
      <c r="A58" s="366" t="s">
        <v>2069</v>
      </c>
      <c r="B58" s="408" t="s">
        <v>0</v>
      </c>
      <c r="C58" s="408" t="s">
        <v>2110</v>
      </c>
      <c r="D58" s="408" t="s">
        <v>2111</v>
      </c>
      <c r="E58" s="409" t="s">
        <v>2104</v>
      </c>
      <c r="F58" s="410"/>
      <c r="G58" s="411">
        <v>0</v>
      </c>
      <c r="H58" s="412">
        <f>INT($F58*G58)</f>
        <v>0</v>
      </c>
      <c r="I58" s="411">
        <v>661.1</v>
      </c>
      <c r="J58" s="412">
        <f>INT($F58*I58)</f>
        <v>0</v>
      </c>
      <c r="K58" s="411">
        <v>49.9</v>
      </c>
      <c r="L58" s="412">
        <f>INT($F58*K58)</f>
        <v>0</v>
      </c>
      <c r="M58" s="411">
        <f>+G58+I58+K58</f>
        <v>711</v>
      </c>
      <c r="N58" s="420">
        <f>H58+J58+L58</f>
        <v>0</v>
      </c>
      <c r="O58" s="420"/>
      <c r="P58" s="412"/>
      <c r="Q58" s="420"/>
      <c r="R58" s="409" t="s">
        <v>0</v>
      </c>
      <c r="T58" s="410">
        <v>5268</v>
      </c>
    </row>
    <row r="59" spans="1:20" ht="24" hidden="1" customHeight="1">
      <c r="A59" s="372" t="s">
        <v>2089</v>
      </c>
      <c r="B59" s="413" t="s">
        <v>0</v>
      </c>
      <c r="C59" s="413" t="s">
        <v>677</v>
      </c>
      <c r="D59" s="413" t="s">
        <v>678</v>
      </c>
      <c r="E59" s="414" t="s">
        <v>671</v>
      </c>
      <c r="F59" s="415"/>
      <c r="G59" s="416">
        <v>0</v>
      </c>
      <c r="H59" s="417">
        <f t="shared" si="18"/>
        <v>0</v>
      </c>
      <c r="I59" s="416">
        <v>661.1</v>
      </c>
      <c r="J59" s="417">
        <f t="shared" si="19"/>
        <v>0</v>
      </c>
      <c r="K59" s="416">
        <v>49.9</v>
      </c>
      <c r="L59" s="417">
        <f t="shared" si="20"/>
        <v>0</v>
      </c>
      <c r="M59" s="416">
        <f t="shared" si="21"/>
        <v>711</v>
      </c>
      <c r="N59" s="423">
        <f t="shared" si="13"/>
        <v>0</v>
      </c>
      <c r="O59" s="423">
        <f t="shared" ref="O59" si="63">F59-F58</f>
        <v>0</v>
      </c>
      <c r="P59" s="417">
        <f t="shared" ref="P59:Q59" si="64">M59-M58</f>
        <v>0</v>
      </c>
      <c r="Q59" s="423">
        <f t="shared" si="64"/>
        <v>0</v>
      </c>
      <c r="R59" s="414"/>
      <c r="T59" s="415">
        <v>5268</v>
      </c>
    </row>
    <row r="60" spans="1:20" s="401" customFormat="1" ht="24" hidden="1" customHeight="1">
      <c r="A60" s="366" t="s">
        <v>2112</v>
      </c>
      <c r="B60" s="408" t="s">
        <v>0</v>
      </c>
      <c r="C60" s="408" t="s">
        <v>2113</v>
      </c>
      <c r="D60" s="408" t="s">
        <v>2</v>
      </c>
      <c r="E60" s="409" t="s">
        <v>2104</v>
      </c>
      <c r="F60" s="410"/>
      <c r="G60" s="411">
        <v>0</v>
      </c>
      <c r="H60" s="412">
        <f>INT($F60*G60)</f>
        <v>0</v>
      </c>
      <c r="I60" s="411">
        <v>413.8</v>
      </c>
      <c r="J60" s="412">
        <f>INT($F60*I60)</f>
        <v>0</v>
      </c>
      <c r="K60" s="411">
        <v>0</v>
      </c>
      <c r="L60" s="412">
        <f>INT($F60*K60)</f>
        <v>0</v>
      </c>
      <c r="M60" s="411">
        <f>+G60+I60+K60</f>
        <v>413.8</v>
      </c>
      <c r="N60" s="420">
        <f>H60+J60+L60</f>
        <v>0</v>
      </c>
      <c r="O60" s="420"/>
      <c r="P60" s="412"/>
      <c r="Q60" s="420"/>
      <c r="R60" s="409" t="s">
        <v>0</v>
      </c>
      <c r="T60" s="410">
        <v>5268</v>
      </c>
    </row>
    <row r="61" spans="1:20" ht="24" hidden="1" customHeight="1">
      <c r="A61" s="372" t="s">
        <v>2072</v>
      </c>
      <c r="B61" s="413" t="s">
        <v>0</v>
      </c>
      <c r="C61" s="413" t="s">
        <v>679</v>
      </c>
      <c r="D61" s="413" t="s">
        <v>2</v>
      </c>
      <c r="E61" s="414" t="s">
        <v>671</v>
      </c>
      <c r="F61" s="415"/>
      <c r="G61" s="416">
        <v>0</v>
      </c>
      <c r="H61" s="417">
        <f t="shared" si="18"/>
        <v>0</v>
      </c>
      <c r="I61" s="416">
        <v>413.8</v>
      </c>
      <c r="J61" s="417">
        <f t="shared" si="19"/>
        <v>0</v>
      </c>
      <c r="K61" s="416">
        <v>0</v>
      </c>
      <c r="L61" s="417">
        <f t="shared" si="20"/>
        <v>0</v>
      </c>
      <c r="M61" s="416">
        <f t="shared" si="21"/>
        <v>413.8</v>
      </c>
      <c r="N61" s="423">
        <f t="shared" si="13"/>
        <v>0</v>
      </c>
      <c r="O61" s="423">
        <f t="shared" ref="O61" si="65">F61-F60</f>
        <v>0</v>
      </c>
      <c r="P61" s="417">
        <f t="shared" ref="P61:Q61" si="66">M61-M60</f>
        <v>0</v>
      </c>
      <c r="Q61" s="423">
        <f t="shared" si="66"/>
        <v>0</v>
      </c>
      <c r="R61" s="414"/>
      <c r="T61" s="415">
        <v>5268</v>
      </c>
    </row>
    <row r="62" spans="1:20" s="401" customFormat="1" ht="24" hidden="1" customHeight="1">
      <c r="A62" s="366" t="s">
        <v>2069</v>
      </c>
      <c r="B62" s="408" t="s">
        <v>0</v>
      </c>
      <c r="C62" s="408" t="s">
        <v>2114</v>
      </c>
      <c r="D62" s="408" t="s">
        <v>3</v>
      </c>
      <c r="E62" s="409" t="s">
        <v>2104</v>
      </c>
      <c r="F62" s="410"/>
      <c r="G62" s="411">
        <v>121.7</v>
      </c>
      <c r="H62" s="412">
        <f>INT($F62*G62)</f>
        <v>0</v>
      </c>
      <c r="I62" s="411">
        <v>71.8</v>
      </c>
      <c r="J62" s="412">
        <f>INT($F62*I62)</f>
        <v>0</v>
      </c>
      <c r="K62" s="411">
        <v>62.9</v>
      </c>
      <c r="L62" s="412">
        <f>INT($F62*K62)</f>
        <v>0</v>
      </c>
      <c r="M62" s="411">
        <f>+G62+I62+K62</f>
        <v>256.39999999999998</v>
      </c>
      <c r="N62" s="420">
        <f>H62+J62+L62</f>
        <v>0</v>
      </c>
      <c r="O62" s="420"/>
      <c r="P62" s="412"/>
      <c r="Q62" s="420"/>
      <c r="R62" s="409" t="s">
        <v>0</v>
      </c>
      <c r="T62" s="410">
        <v>6467</v>
      </c>
    </row>
    <row r="63" spans="1:20" ht="24" hidden="1" customHeight="1">
      <c r="A63" s="372" t="s">
        <v>2054</v>
      </c>
      <c r="B63" s="413" t="s">
        <v>0</v>
      </c>
      <c r="C63" s="413" t="s">
        <v>680</v>
      </c>
      <c r="D63" s="413" t="s">
        <v>3</v>
      </c>
      <c r="E63" s="414" t="s">
        <v>671</v>
      </c>
      <c r="F63" s="415"/>
      <c r="G63" s="416">
        <v>121.7</v>
      </c>
      <c r="H63" s="417">
        <f t="shared" si="18"/>
        <v>0</v>
      </c>
      <c r="I63" s="416">
        <v>71.8</v>
      </c>
      <c r="J63" s="417">
        <f t="shared" si="19"/>
        <v>0</v>
      </c>
      <c r="K63" s="416">
        <v>62.9</v>
      </c>
      <c r="L63" s="417">
        <f t="shared" si="20"/>
        <v>0</v>
      </c>
      <c r="M63" s="416">
        <f t="shared" si="21"/>
        <v>256.39999999999998</v>
      </c>
      <c r="N63" s="423">
        <f t="shared" si="13"/>
        <v>0</v>
      </c>
      <c r="O63" s="423">
        <f t="shared" ref="O63" si="67">F63-F62</f>
        <v>0</v>
      </c>
      <c r="P63" s="417">
        <f t="shared" ref="P63:Q63" si="68">M63-M62</f>
        <v>0</v>
      </c>
      <c r="Q63" s="423">
        <f t="shared" si="68"/>
        <v>0</v>
      </c>
      <c r="R63" s="414"/>
      <c r="T63" s="415">
        <v>6467</v>
      </c>
    </row>
    <row r="64" spans="1:20" s="401" customFormat="1" ht="24" hidden="1" customHeight="1">
      <c r="A64" s="366" t="s">
        <v>2069</v>
      </c>
      <c r="B64" s="408" t="s">
        <v>0</v>
      </c>
      <c r="C64" s="408" t="s">
        <v>2115</v>
      </c>
      <c r="D64" s="408" t="s">
        <v>2116</v>
      </c>
      <c r="E64" s="409" t="s">
        <v>615</v>
      </c>
      <c r="F64" s="410"/>
      <c r="G64" s="411">
        <v>1876</v>
      </c>
      <c r="H64" s="412">
        <f>INT($F64*G64)</f>
        <v>0</v>
      </c>
      <c r="I64" s="411">
        <v>862.4</v>
      </c>
      <c r="J64" s="412">
        <f>INT($F64*I64)</f>
        <v>0</v>
      </c>
      <c r="K64" s="411">
        <v>1068</v>
      </c>
      <c r="L64" s="412">
        <f>INT($F64*K64)</f>
        <v>0</v>
      </c>
      <c r="M64" s="411">
        <f>+G64+I64+K64</f>
        <v>3806.4</v>
      </c>
      <c r="N64" s="420">
        <f>H64+J64+L64</f>
        <v>0</v>
      </c>
      <c r="O64" s="420"/>
      <c r="P64" s="412"/>
      <c r="Q64" s="420"/>
      <c r="R64" s="409" t="s">
        <v>0</v>
      </c>
      <c r="T64" s="410">
        <v>0</v>
      </c>
    </row>
    <row r="65" spans="1:20" ht="24" hidden="1" customHeight="1">
      <c r="A65" s="372" t="s">
        <v>2054</v>
      </c>
      <c r="B65" s="413" t="s">
        <v>0</v>
      </c>
      <c r="C65" s="413" t="s">
        <v>681</v>
      </c>
      <c r="D65" s="413" t="s">
        <v>682</v>
      </c>
      <c r="E65" s="414" t="s">
        <v>651</v>
      </c>
      <c r="F65" s="415"/>
      <c r="G65" s="416">
        <v>1876</v>
      </c>
      <c r="H65" s="417">
        <f t="shared" si="18"/>
        <v>0</v>
      </c>
      <c r="I65" s="416">
        <v>862.4</v>
      </c>
      <c r="J65" s="417">
        <f t="shared" si="19"/>
        <v>0</v>
      </c>
      <c r="K65" s="416">
        <v>1068</v>
      </c>
      <c r="L65" s="417">
        <f t="shared" si="20"/>
        <v>0</v>
      </c>
      <c r="M65" s="416">
        <f t="shared" si="21"/>
        <v>3806.4</v>
      </c>
      <c r="N65" s="423">
        <f t="shared" si="13"/>
        <v>0</v>
      </c>
      <c r="O65" s="423">
        <f t="shared" ref="O65" si="69">F65-F64</f>
        <v>0</v>
      </c>
      <c r="P65" s="417">
        <f t="shared" ref="P65:Q65" si="70">M65-M64</f>
        <v>0</v>
      </c>
      <c r="Q65" s="423">
        <f t="shared" si="70"/>
        <v>0</v>
      </c>
      <c r="R65" s="414"/>
      <c r="T65" s="415">
        <v>0</v>
      </c>
    </row>
    <row r="66" spans="1:20" s="371" customFormat="1" ht="24" hidden="1" customHeight="1">
      <c r="A66" s="366" t="s">
        <v>2069</v>
      </c>
      <c r="B66" s="418" t="s">
        <v>0</v>
      </c>
      <c r="C66" s="418" t="s">
        <v>618</v>
      </c>
      <c r="D66" s="418" t="s">
        <v>619</v>
      </c>
      <c r="E66" s="419" t="s">
        <v>615</v>
      </c>
      <c r="F66" s="429"/>
      <c r="G66" s="411">
        <v>2694</v>
      </c>
      <c r="H66" s="412">
        <f>INT($F66*G66)</f>
        <v>0</v>
      </c>
      <c r="I66" s="411">
        <v>3080</v>
      </c>
      <c r="J66" s="412">
        <f>INT($F66*I66)</f>
        <v>0</v>
      </c>
      <c r="K66" s="411">
        <v>1881</v>
      </c>
      <c r="L66" s="412">
        <f>INT($F66*K66)</f>
        <v>0</v>
      </c>
      <c r="M66" s="411">
        <f>+G66+I66+K66</f>
        <v>7655</v>
      </c>
      <c r="N66" s="420">
        <f>H66+J66+L66</f>
        <v>0</v>
      </c>
      <c r="O66" s="420"/>
      <c r="P66" s="412"/>
      <c r="Q66" s="420"/>
      <c r="R66" s="419" t="s">
        <v>2081</v>
      </c>
      <c r="T66" s="429">
        <v>37897</v>
      </c>
    </row>
    <row r="67" spans="1:20" s="75" customFormat="1" ht="24" hidden="1" customHeight="1">
      <c r="A67" s="372" t="s">
        <v>2054</v>
      </c>
      <c r="B67" s="421" t="s">
        <v>0</v>
      </c>
      <c r="C67" s="421" t="s">
        <v>618</v>
      </c>
      <c r="D67" s="421" t="s">
        <v>619</v>
      </c>
      <c r="E67" s="422" t="s">
        <v>615</v>
      </c>
      <c r="F67" s="430"/>
      <c r="G67" s="416">
        <v>2694</v>
      </c>
      <c r="H67" s="417">
        <f t="shared" ref="H67" si="71">INT($F67*G67)</f>
        <v>0</v>
      </c>
      <c r="I67" s="416">
        <v>3080</v>
      </c>
      <c r="J67" s="417">
        <f t="shared" ref="J67" si="72">INT($F67*I67)</f>
        <v>0</v>
      </c>
      <c r="K67" s="416">
        <v>1881</v>
      </c>
      <c r="L67" s="417">
        <f t="shared" ref="L67" si="73">INT($F67*K67)</f>
        <v>0</v>
      </c>
      <c r="M67" s="416">
        <f t="shared" ref="M67" si="74">+G67+I67+K67</f>
        <v>7655</v>
      </c>
      <c r="N67" s="423">
        <f t="shared" ref="N67" si="75">H67+J67+L67</f>
        <v>0</v>
      </c>
      <c r="O67" s="423">
        <f t="shared" ref="O67" si="76">F67-F66</f>
        <v>0</v>
      </c>
      <c r="P67" s="417">
        <f t="shared" ref="P67:Q67" si="77">M67-M66</f>
        <v>0</v>
      </c>
      <c r="Q67" s="423">
        <f t="shared" si="77"/>
        <v>0</v>
      </c>
      <c r="R67" s="422" t="s">
        <v>2117</v>
      </c>
      <c r="T67" s="430">
        <v>37897</v>
      </c>
    </row>
    <row r="68" spans="1:20" s="401" customFormat="1" ht="24" hidden="1" customHeight="1">
      <c r="A68" s="366" t="s">
        <v>2064</v>
      </c>
      <c r="B68" s="408" t="s">
        <v>0</v>
      </c>
      <c r="C68" s="408" t="s">
        <v>618</v>
      </c>
      <c r="D68" s="408" t="s">
        <v>625</v>
      </c>
      <c r="E68" s="409" t="s">
        <v>615</v>
      </c>
      <c r="F68" s="410"/>
      <c r="G68" s="411">
        <v>2124</v>
      </c>
      <c r="H68" s="412">
        <f>INT($F68*G68)</f>
        <v>0</v>
      </c>
      <c r="I68" s="411">
        <v>4523</v>
      </c>
      <c r="J68" s="412">
        <f>INT($F68*I68)</f>
        <v>0</v>
      </c>
      <c r="K68" s="411">
        <v>2627</v>
      </c>
      <c r="L68" s="412">
        <f>INT($F68*K68)</f>
        <v>0</v>
      </c>
      <c r="M68" s="411">
        <f>+G68+I68+K68</f>
        <v>9274</v>
      </c>
      <c r="N68" s="420">
        <f>H68+J68+L68</f>
        <v>0</v>
      </c>
      <c r="O68" s="420"/>
      <c r="P68" s="412"/>
      <c r="Q68" s="420"/>
      <c r="R68" s="409" t="s">
        <v>2081</v>
      </c>
      <c r="T68" s="410">
        <v>24024</v>
      </c>
    </row>
    <row r="69" spans="1:20" ht="24" hidden="1" customHeight="1">
      <c r="A69" s="372" t="s">
        <v>2054</v>
      </c>
      <c r="B69" s="413" t="s">
        <v>0</v>
      </c>
      <c r="C69" s="413" t="s">
        <v>618</v>
      </c>
      <c r="D69" s="413" t="s">
        <v>625</v>
      </c>
      <c r="E69" s="414" t="s">
        <v>615</v>
      </c>
      <c r="F69" s="415"/>
      <c r="G69" s="416">
        <v>2124</v>
      </c>
      <c r="H69" s="417">
        <f t="shared" ref="H69" si="78">INT($F69*G69)</f>
        <v>0</v>
      </c>
      <c r="I69" s="416">
        <v>4523</v>
      </c>
      <c r="J69" s="417">
        <f t="shared" ref="J69" si="79">INT($F69*I69)</f>
        <v>0</v>
      </c>
      <c r="K69" s="416">
        <v>2627</v>
      </c>
      <c r="L69" s="417">
        <f t="shared" ref="L69" si="80">INT($F69*K69)</f>
        <v>0</v>
      </c>
      <c r="M69" s="416">
        <f t="shared" ref="M69" si="81">+G69+I69+K69</f>
        <v>9274</v>
      </c>
      <c r="N69" s="423">
        <f t="shared" ref="N69" si="82">H69+J69+L69</f>
        <v>0</v>
      </c>
      <c r="O69" s="423">
        <f t="shared" ref="O69" si="83">F69-F68</f>
        <v>0</v>
      </c>
      <c r="P69" s="417">
        <f t="shared" ref="P69:Q69" si="84">M69-M68</f>
        <v>0</v>
      </c>
      <c r="Q69" s="423">
        <f t="shared" si="84"/>
        <v>0</v>
      </c>
      <c r="R69" s="414" t="s">
        <v>2117</v>
      </c>
      <c r="T69" s="415">
        <v>24024</v>
      </c>
    </row>
    <row r="70" spans="1:20" s="401" customFormat="1" ht="24" customHeight="1">
      <c r="A70" s="366" t="s">
        <v>2069</v>
      </c>
      <c r="B70" s="408" t="s">
        <v>0</v>
      </c>
      <c r="C70" s="408" t="s">
        <v>2118</v>
      </c>
      <c r="D70" s="408" t="s">
        <v>619</v>
      </c>
      <c r="E70" s="409" t="s">
        <v>615</v>
      </c>
      <c r="F70" s="432"/>
      <c r="G70" s="411">
        <v>4212</v>
      </c>
      <c r="H70" s="412">
        <f>INT($F70*G70)</f>
        <v>0</v>
      </c>
      <c r="I70" s="411">
        <v>5595</v>
      </c>
      <c r="J70" s="412">
        <f>INT($F70*I70)</f>
        <v>0</v>
      </c>
      <c r="K70" s="411">
        <v>3218</v>
      </c>
      <c r="L70" s="412">
        <f>INT($F70*K70)</f>
        <v>0</v>
      </c>
      <c r="M70" s="411">
        <f>+G70+I70+K70</f>
        <v>13025</v>
      </c>
      <c r="N70" s="420">
        <f>H70+J70+L70</f>
        <v>0</v>
      </c>
      <c r="O70" s="420"/>
      <c r="P70" s="412"/>
      <c r="Q70" s="420"/>
      <c r="R70" s="409" t="s">
        <v>2081</v>
      </c>
      <c r="T70" s="432">
        <v>11132</v>
      </c>
    </row>
    <row r="71" spans="1:20" ht="24" customHeight="1">
      <c r="A71" s="372" t="s">
        <v>2072</v>
      </c>
      <c r="B71" s="413" t="s">
        <v>0</v>
      </c>
      <c r="C71" s="413" t="s">
        <v>2118</v>
      </c>
      <c r="D71" s="413" t="s">
        <v>619</v>
      </c>
      <c r="E71" s="414" t="s">
        <v>615</v>
      </c>
      <c r="F71" s="433"/>
      <c r="G71" s="416">
        <v>4212</v>
      </c>
      <c r="H71" s="417">
        <f t="shared" ref="H71" si="85">INT($F71*G71)</f>
        <v>0</v>
      </c>
      <c r="I71" s="416">
        <v>5595</v>
      </c>
      <c r="J71" s="417">
        <f t="shared" ref="J71" si="86">INT($F71*I71)</f>
        <v>0</v>
      </c>
      <c r="K71" s="416">
        <v>3218</v>
      </c>
      <c r="L71" s="417">
        <f t="shared" ref="L71" si="87">INT($F71*K71)</f>
        <v>0</v>
      </c>
      <c r="M71" s="416">
        <f t="shared" ref="M71" si="88">+G71+I71+K71</f>
        <v>13025</v>
      </c>
      <c r="N71" s="423">
        <f t="shared" ref="N71" si="89">H71+J71+L71</f>
        <v>0</v>
      </c>
      <c r="O71" s="423">
        <f t="shared" ref="O71" si="90">F71-F70</f>
        <v>0</v>
      </c>
      <c r="P71" s="417">
        <f t="shared" ref="P71:Q71" si="91">M71-M70</f>
        <v>0</v>
      </c>
      <c r="Q71" s="423">
        <f t="shared" si="91"/>
        <v>0</v>
      </c>
      <c r="R71" s="414" t="s">
        <v>2119</v>
      </c>
      <c r="T71" s="433">
        <v>11132</v>
      </c>
    </row>
    <row r="72" spans="1:20" s="401" customFormat="1" ht="24" hidden="1" customHeight="1">
      <c r="A72" s="366" t="s">
        <v>2064</v>
      </c>
      <c r="B72" s="408" t="s">
        <v>0</v>
      </c>
      <c r="C72" s="408" t="s">
        <v>2120</v>
      </c>
      <c r="D72" s="408" t="s">
        <v>2121</v>
      </c>
      <c r="E72" s="409" t="s">
        <v>615</v>
      </c>
      <c r="F72" s="410"/>
      <c r="G72" s="411">
        <v>3593.2</v>
      </c>
      <c r="H72" s="412">
        <f>INT($F72*G72)</f>
        <v>0</v>
      </c>
      <c r="I72" s="411">
        <v>1963.1</v>
      </c>
      <c r="J72" s="412">
        <f>INT($F72*I72)</f>
        <v>0</v>
      </c>
      <c r="K72" s="411">
        <v>2217.4</v>
      </c>
      <c r="L72" s="412">
        <f>INT($F72*K72)</f>
        <v>0</v>
      </c>
      <c r="M72" s="411">
        <f>+G72+I72+K72</f>
        <v>7773.6999999999989</v>
      </c>
      <c r="N72" s="420">
        <f>H72+J72+L72</f>
        <v>0</v>
      </c>
      <c r="O72" s="420"/>
      <c r="P72" s="412"/>
      <c r="Q72" s="420"/>
      <c r="R72" s="409" t="s">
        <v>0</v>
      </c>
      <c r="T72" s="410">
        <v>0</v>
      </c>
    </row>
    <row r="73" spans="1:20" ht="24" hidden="1" customHeight="1">
      <c r="A73" s="372" t="s">
        <v>2054</v>
      </c>
      <c r="B73" s="413" t="s">
        <v>0</v>
      </c>
      <c r="C73" s="413" t="s">
        <v>683</v>
      </c>
      <c r="D73" s="413" t="s">
        <v>684</v>
      </c>
      <c r="E73" s="414" t="s">
        <v>651</v>
      </c>
      <c r="F73" s="415"/>
      <c r="G73" s="416">
        <v>3593.2</v>
      </c>
      <c r="H73" s="417">
        <f t="shared" si="18"/>
        <v>0</v>
      </c>
      <c r="I73" s="416">
        <v>1963.1</v>
      </c>
      <c r="J73" s="417">
        <f t="shared" si="19"/>
        <v>0</v>
      </c>
      <c r="K73" s="416">
        <v>2217.4</v>
      </c>
      <c r="L73" s="417">
        <f t="shared" si="20"/>
        <v>0</v>
      </c>
      <c r="M73" s="416">
        <f t="shared" si="21"/>
        <v>7773.6999999999989</v>
      </c>
      <c r="N73" s="423">
        <f t="shared" si="13"/>
        <v>0</v>
      </c>
      <c r="O73" s="423">
        <f t="shared" ref="O73" si="92">F73-F72</f>
        <v>0</v>
      </c>
      <c r="P73" s="417">
        <f t="shared" ref="P73:Q73" si="93">M73-M72</f>
        <v>0</v>
      </c>
      <c r="Q73" s="423">
        <f t="shared" si="93"/>
        <v>0</v>
      </c>
      <c r="R73" s="414"/>
      <c r="T73" s="415">
        <v>0</v>
      </c>
    </row>
    <row r="74" spans="1:20" s="371" customFormat="1" ht="24" hidden="1" customHeight="1">
      <c r="A74" s="366" t="s">
        <v>2069</v>
      </c>
      <c r="B74" s="418" t="s">
        <v>0</v>
      </c>
      <c r="C74" s="418" t="s">
        <v>626</v>
      </c>
      <c r="D74" s="418" t="s">
        <v>0</v>
      </c>
      <c r="E74" s="419" t="s">
        <v>615</v>
      </c>
      <c r="F74" s="411"/>
      <c r="G74" s="411"/>
      <c r="H74" s="412">
        <f>INT($F74*G74)</f>
        <v>0</v>
      </c>
      <c r="I74" s="411"/>
      <c r="J74" s="412">
        <f>INT($F74*I74)</f>
        <v>0</v>
      </c>
      <c r="K74" s="411"/>
      <c r="L74" s="412">
        <f>INT($F74*K74)</f>
        <v>0</v>
      </c>
      <c r="M74" s="411">
        <f>+G74+I74+K74</f>
        <v>0</v>
      </c>
      <c r="N74" s="420">
        <f>H74+J74+L74</f>
        <v>0</v>
      </c>
      <c r="O74" s="420"/>
      <c r="P74" s="412"/>
      <c r="Q74" s="420"/>
      <c r="R74" s="419" t="s">
        <v>0</v>
      </c>
      <c r="T74" s="411">
        <v>4693</v>
      </c>
    </row>
    <row r="75" spans="1:20" s="75" customFormat="1" ht="24" hidden="1" customHeight="1">
      <c r="A75" s="372" t="s">
        <v>2072</v>
      </c>
      <c r="B75" s="421" t="s">
        <v>0</v>
      </c>
      <c r="C75" s="421" t="s">
        <v>626</v>
      </c>
      <c r="D75" s="421"/>
      <c r="E75" s="422" t="s">
        <v>651</v>
      </c>
      <c r="F75" s="416"/>
      <c r="G75" s="416"/>
      <c r="H75" s="417">
        <f t="shared" ref="H75:H77" si="94">INT($F75*G75)</f>
        <v>0</v>
      </c>
      <c r="I75" s="416"/>
      <c r="J75" s="417">
        <f t="shared" ref="J75:J77" si="95">INT($F75*I75)</f>
        <v>0</v>
      </c>
      <c r="K75" s="416"/>
      <c r="L75" s="417">
        <f t="shared" ref="L75:L77" si="96">INT($F75*K75)</f>
        <v>0</v>
      </c>
      <c r="M75" s="416">
        <f t="shared" ref="M75:M77" si="97">+G75+I75+K75</f>
        <v>0</v>
      </c>
      <c r="N75" s="423">
        <f t="shared" ref="N75:N77" si="98">H75+J75+L75</f>
        <v>0</v>
      </c>
      <c r="O75" s="423">
        <f t="shared" ref="O75" si="99">F75-F74</f>
        <v>0</v>
      </c>
      <c r="P75" s="417">
        <f t="shared" ref="P75:Q75" si="100">M75-M74</f>
        <v>0</v>
      </c>
      <c r="Q75" s="423">
        <f t="shared" si="100"/>
        <v>0</v>
      </c>
      <c r="R75" s="422"/>
      <c r="T75" s="416">
        <v>4693</v>
      </c>
    </row>
    <row r="76" spans="1:20" s="371" customFormat="1" ht="24" hidden="1" customHeight="1">
      <c r="A76" s="366" t="s">
        <v>2069</v>
      </c>
      <c r="B76" s="418" t="s">
        <v>0</v>
      </c>
      <c r="C76" s="418" t="s">
        <v>2122</v>
      </c>
      <c r="D76" s="418" t="s">
        <v>2121</v>
      </c>
      <c r="E76" s="419" t="s">
        <v>615</v>
      </c>
      <c r="F76" s="411"/>
      <c r="G76" s="411">
        <v>4267</v>
      </c>
      <c r="H76" s="412">
        <f>INT($F76*G76)</f>
        <v>0</v>
      </c>
      <c r="I76" s="411">
        <v>5459</v>
      </c>
      <c r="J76" s="412">
        <f>INT($F76*I76)</f>
        <v>0</v>
      </c>
      <c r="K76" s="411">
        <v>3011</v>
      </c>
      <c r="L76" s="412">
        <f>INT($F76*K76)</f>
        <v>0</v>
      </c>
      <c r="M76" s="411">
        <f>+G76+I76+K76</f>
        <v>12737</v>
      </c>
      <c r="N76" s="420">
        <f>H76+J76+L76</f>
        <v>0</v>
      </c>
      <c r="O76" s="420"/>
      <c r="P76" s="412"/>
      <c r="Q76" s="420"/>
      <c r="R76" s="434" t="s">
        <v>2123</v>
      </c>
      <c r="T76" s="411">
        <v>6115</v>
      </c>
    </row>
    <row r="77" spans="1:20" s="75" customFormat="1" ht="24" hidden="1" customHeight="1">
      <c r="A77" s="372" t="s">
        <v>2072</v>
      </c>
      <c r="B77" s="421" t="s">
        <v>0</v>
      </c>
      <c r="C77" s="421" t="s">
        <v>2124</v>
      </c>
      <c r="D77" s="421" t="s">
        <v>684</v>
      </c>
      <c r="E77" s="422" t="s">
        <v>651</v>
      </c>
      <c r="F77" s="416"/>
      <c r="G77" s="416">
        <v>4267</v>
      </c>
      <c r="H77" s="417">
        <f t="shared" si="94"/>
        <v>0</v>
      </c>
      <c r="I77" s="416">
        <v>5459</v>
      </c>
      <c r="J77" s="417">
        <f t="shared" si="95"/>
        <v>0</v>
      </c>
      <c r="K77" s="416">
        <v>3011</v>
      </c>
      <c r="L77" s="417">
        <f t="shared" si="96"/>
        <v>0</v>
      </c>
      <c r="M77" s="416">
        <f t="shared" si="97"/>
        <v>12737</v>
      </c>
      <c r="N77" s="423">
        <f t="shared" si="98"/>
        <v>0</v>
      </c>
      <c r="O77" s="423">
        <f t="shared" ref="O77" si="101">F77-F76</f>
        <v>0</v>
      </c>
      <c r="P77" s="417">
        <f t="shared" ref="P77:Q77" si="102">M77-M76</f>
        <v>0</v>
      </c>
      <c r="Q77" s="423">
        <f t="shared" si="102"/>
        <v>0</v>
      </c>
      <c r="R77" s="435" t="s">
        <v>2125</v>
      </c>
      <c r="T77" s="416">
        <v>6115</v>
      </c>
    </row>
    <row r="78" spans="1:20" s="371" customFormat="1" ht="24" hidden="1" customHeight="1">
      <c r="A78" s="366" t="s">
        <v>2064</v>
      </c>
      <c r="B78" s="418" t="s">
        <v>0</v>
      </c>
      <c r="C78" s="418" t="s">
        <v>2126</v>
      </c>
      <c r="D78" s="418" t="s">
        <v>2121</v>
      </c>
      <c r="E78" s="419" t="s">
        <v>615</v>
      </c>
      <c r="F78" s="411"/>
      <c r="G78" s="411">
        <f>[1]변경내역서!$H$14</f>
        <v>5331</v>
      </c>
      <c r="H78" s="412">
        <f>INT($F78*G78)</f>
        <v>0</v>
      </c>
      <c r="I78" s="411">
        <f>[1]변경내역서!$J$14</f>
        <v>7045</v>
      </c>
      <c r="J78" s="412">
        <f>INT($F78*I78)</f>
        <v>0</v>
      </c>
      <c r="K78" s="411">
        <f>[1]변경내역서!$L$14</f>
        <v>4027</v>
      </c>
      <c r="L78" s="412">
        <f>INT($F78*K78)</f>
        <v>0</v>
      </c>
      <c r="M78" s="411">
        <f>+G78+I78+K78</f>
        <v>16403</v>
      </c>
      <c r="N78" s="420">
        <f>H78+J78+L78</f>
        <v>0</v>
      </c>
      <c r="O78" s="420"/>
      <c r="P78" s="412"/>
      <c r="Q78" s="420"/>
      <c r="R78" s="419" t="s">
        <v>2081</v>
      </c>
      <c r="T78" s="411">
        <v>3068</v>
      </c>
    </row>
    <row r="79" spans="1:20" s="75" customFormat="1" ht="24" hidden="1" customHeight="1">
      <c r="A79" s="372" t="s">
        <v>2072</v>
      </c>
      <c r="B79" s="421" t="s">
        <v>0</v>
      </c>
      <c r="C79" s="421" t="s">
        <v>2127</v>
      </c>
      <c r="D79" s="421" t="s">
        <v>2128</v>
      </c>
      <c r="E79" s="422" t="s">
        <v>651</v>
      </c>
      <c r="F79" s="416"/>
      <c r="G79" s="416">
        <f>[1]변경내역서!$H$14</f>
        <v>5331</v>
      </c>
      <c r="H79" s="417">
        <f t="shared" ref="H79" si="103">INT($F79*G79)</f>
        <v>0</v>
      </c>
      <c r="I79" s="416">
        <f>[1]변경내역서!$J$14</f>
        <v>7045</v>
      </c>
      <c r="J79" s="417">
        <f t="shared" ref="J79" si="104">INT($F79*I79)</f>
        <v>0</v>
      </c>
      <c r="K79" s="416">
        <f>[1]변경내역서!$L$14</f>
        <v>4027</v>
      </c>
      <c r="L79" s="417">
        <f t="shared" ref="L79" si="105">INT($F79*K79)</f>
        <v>0</v>
      </c>
      <c r="M79" s="416">
        <f t="shared" ref="M79" si="106">+G79+I79+K79</f>
        <v>16403</v>
      </c>
      <c r="N79" s="423">
        <f t="shared" ref="N79" si="107">H79+J79+L79</f>
        <v>0</v>
      </c>
      <c r="O79" s="423">
        <f t="shared" ref="O79" si="108">F79-F78</f>
        <v>0</v>
      </c>
      <c r="P79" s="417">
        <f t="shared" ref="P79:Q79" si="109">M79-M78</f>
        <v>0</v>
      </c>
      <c r="Q79" s="423">
        <f t="shared" si="109"/>
        <v>0</v>
      </c>
      <c r="R79" s="422" t="s">
        <v>2117</v>
      </c>
      <c r="T79" s="416">
        <v>3068</v>
      </c>
    </row>
    <row r="80" spans="1:20" s="371" customFormat="1" ht="24" customHeight="1">
      <c r="A80" s="366" t="s">
        <v>2069</v>
      </c>
      <c r="B80" s="418" t="s">
        <v>0</v>
      </c>
      <c r="C80" s="418" t="s">
        <v>2129</v>
      </c>
      <c r="D80" s="418" t="s">
        <v>2121</v>
      </c>
      <c r="E80" s="419" t="s">
        <v>615</v>
      </c>
      <c r="F80" s="411"/>
      <c r="G80" s="411">
        <f>[2]변경내역서!$H$16</f>
        <v>4973</v>
      </c>
      <c r="H80" s="412">
        <f>INT($F80*G80)</f>
        <v>0</v>
      </c>
      <c r="I80" s="411">
        <f>[2]변경내역서!$J$16</f>
        <v>6671</v>
      </c>
      <c r="J80" s="412">
        <f>INT($F80*I80)</f>
        <v>0</v>
      </c>
      <c r="K80" s="411">
        <f>[2]변경내역서!$L$16</f>
        <v>3732</v>
      </c>
      <c r="L80" s="412">
        <f>INT($F80*K80)</f>
        <v>0</v>
      </c>
      <c r="M80" s="411">
        <f>+G80+I80+K80</f>
        <v>15376</v>
      </c>
      <c r="N80" s="420">
        <f>H80+J80+L80</f>
        <v>0</v>
      </c>
      <c r="O80" s="420"/>
      <c r="P80" s="412"/>
      <c r="Q80" s="420"/>
      <c r="R80" s="419" t="s">
        <v>2081</v>
      </c>
      <c r="T80" s="411">
        <v>13242</v>
      </c>
    </row>
    <row r="81" spans="1:20" s="75" customFormat="1" ht="24" customHeight="1">
      <c r="A81" s="372" t="s">
        <v>2072</v>
      </c>
      <c r="B81" s="421" t="s">
        <v>0</v>
      </c>
      <c r="C81" s="421" t="s">
        <v>2130</v>
      </c>
      <c r="D81" s="421" t="s">
        <v>684</v>
      </c>
      <c r="E81" s="422" t="s">
        <v>651</v>
      </c>
      <c r="F81" s="416"/>
      <c r="G81" s="416">
        <f>[2]변경내역서!$H$16</f>
        <v>4973</v>
      </c>
      <c r="H81" s="417">
        <f t="shared" ref="H81" si="110">INT($F81*G81)</f>
        <v>0</v>
      </c>
      <c r="I81" s="416">
        <f>[2]변경내역서!$J$16</f>
        <v>6671</v>
      </c>
      <c r="J81" s="417">
        <f t="shared" ref="J81" si="111">INT($F81*I81)</f>
        <v>0</v>
      </c>
      <c r="K81" s="416">
        <f>[2]변경내역서!$L$16</f>
        <v>3732</v>
      </c>
      <c r="L81" s="417">
        <f t="shared" ref="L81" si="112">INT($F81*K81)</f>
        <v>0</v>
      </c>
      <c r="M81" s="416">
        <f t="shared" ref="M81" si="113">+G81+I81+K81</f>
        <v>15376</v>
      </c>
      <c r="N81" s="423">
        <f t="shared" ref="N81" si="114">H81+J81+L81</f>
        <v>0</v>
      </c>
      <c r="O81" s="423">
        <f t="shared" ref="O81" si="115">F81-F80</f>
        <v>0</v>
      </c>
      <c r="P81" s="417">
        <f t="shared" ref="P81:Q81" si="116">M81-M80</f>
        <v>0</v>
      </c>
      <c r="Q81" s="423">
        <f t="shared" si="116"/>
        <v>0</v>
      </c>
      <c r="R81" s="422" t="s">
        <v>1617</v>
      </c>
      <c r="T81" s="416">
        <v>13242</v>
      </c>
    </row>
    <row r="82" spans="1:20" s="371" customFormat="1" ht="24" hidden="1" customHeight="1">
      <c r="A82" s="366" t="s">
        <v>2064</v>
      </c>
      <c r="B82" s="418" t="s">
        <v>0</v>
      </c>
      <c r="C82" s="418" t="s">
        <v>2131</v>
      </c>
      <c r="D82" s="418" t="s">
        <v>2121</v>
      </c>
      <c r="E82" s="419" t="s">
        <v>615</v>
      </c>
      <c r="F82" s="411"/>
      <c r="G82" s="411">
        <f>[2]변경내역서!$H$18</f>
        <v>2892</v>
      </c>
      <c r="H82" s="412">
        <f>INT($F82*G82)</f>
        <v>0</v>
      </c>
      <c r="I82" s="411">
        <f>[2]변경내역서!$J$18</f>
        <v>3918</v>
      </c>
      <c r="J82" s="412">
        <f>INT($F82*I82)</f>
        <v>0</v>
      </c>
      <c r="K82" s="411">
        <f>[2]변경내역서!$L$18</f>
        <v>2181</v>
      </c>
      <c r="L82" s="412">
        <f>INT($F82*K82)</f>
        <v>0</v>
      </c>
      <c r="M82" s="411">
        <f>+G82+I82+K82</f>
        <v>8991</v>
      </c>
      <c r="N82" s="420">
        <f>H82+J82+L82</f>
        <v>0</v>
      </c>
      <c r="O82" s="420"/>
      <c r="P82" s="412"/>
      <c r="Q82" s="420"/>
      <c r="R82" s="419" t="s">
        <v>2081</v>
      </c>
      <c r="T82" s="411">
        <v>1500</v>
      </c>
    </row>
    <row r="83" spans="1:20" s="75" customFormat="1" ht="24" hidden="1" customHeight="1">
      <c r="A83" s="372" t="s">
        <v>2072</v>
      </c>
      <c r="B83" s="421" t="s">
        <v>0</v>
      </c>
      <c r="C83" s="421" t="s">
        <v>2132</v>
      </c>
      <c r="D83" s="421" t="s">
        <v>684</v>
      </c>
      <c r="E83" s="422" t="s">
        <v>651</v>
      </c>
      <c r="F83" s="416"/>
      <c r="G83" s="416">
        <f>[2]변경내역서!$H$18</f>
        <v>2892</v>
      </c>
      <c r="H83" s="417">
        <f t="shared" ref="H83" si="117">INT($F83*G83)</f>
        <v>0</v>
      </c>
      <c r="I83" s="416">
        <f>[2]변경내역서!$J$18</f>
        <v>3918</v>
      </c>
      <c r="J83" s="417">
        <f t="shared" ref="J83" si="118">INT($F83*I83)</f>
        <v>0</v>
      </c>
      <c r="K83" s="416">
        <f>[2]변경내역서!$L$18</f>
        <v>2181</v>
      </c>
      <c r="L83" s="417">
        <f t="shared" ref="L83" si="119">INT($F83*K83)</f>
        <v>0</v>
      </c>
      <c r="M83" s="416">
        <f t="shared" ref="M83" si="120">+G83+I83+K83</f>
        <v>8991</v>
      </c>
      <c r="N83" s="423">
        <f t="shared" ref="N83" si="121">H83+J83+L83</f>
        <v>0</v>
      </c>
      <c r="O83" s="423">
        <f t="shared" ref="O83" si="122">F83-F82</f>
        <v>0</v>
      </c>
      <c r="P83" s="417">
        <f t="shared" ref="P83:Q83" si="123">M83-M82</f>
        <v>0</v>
      </c>
      <c r="Q83" s="423">
        <f t="shared" si="123"/>
        <v>0</v>
      </c>
      <c r="R83" s="422" t="s">
        <v>2117</v>
      </c>
      <c r="T83" s="416">
        <v>1500</v>
      </c>
    </row>
    <row r="84" spans="1:20" s="401" customFormat="1" ht="24" hidden="1" customHeight="1">
      <c r="A84" s="366" t="s">
        <v>2069</v>
      </c>
      <c r="B84" s="408" t="s">
        <v>0</v>
      </c>
      <c r="C84" s="408" t="s">
        <v>2133</v>
      </c>
      <c r="D84" s="408" t="s">
        <v>2121</v>
      </c>
      <c r="E84" s="409" t="s">
        <v>615</v>
      </c>
      <c r="F84" s="410"/>
      <c r="G84" s="411">
        <v>1796.6</v>
      </c>
      <c r="H84" s="412">
        <f>INT($F84*G84)</f>
        <v>0</v>
      </c>
      <c r="I84" s="411">
        <v>1122.7</v>
      </c>
      <c r="J84" s="412">
        <f>INT($F84*I84)</f>
        <v>0</v>
      </c>
      <c r="K84" s="411">
        <v>1183.5</v>
      </c>
      <c r="L84" s="412">
        <f>INT($F84*K84)</f>
        <v>0</v>
      </c>
      <c r="M84" s="411">
        <f>+G84+I84+K84</f>
        <v>4102.8</v>
      </c>
      <c r="N84" s="420">
        <f>H84+J84+L84</f>
        <v>0</v>
      </c>
      <c r="O84" s="420"/>
      <c r="P84" s="412"/>
      <c r="Q84" s="420"/>
      <c r="R84" s="409" t="s">
        <v>0</v>
      </c>
      <c r="T84" s="410">
        <v>0</v>
      </c>
    </row>
    <row r="85" spans="1:20" ht="24" hidden="1" customHeight="1">
      <c r="A85" s="372" t="s">
        <v>2072</v>
      </c>
      <c r="B85" s="413" t="s">
        <v>0</v>
      </c>
      <c r="C85" s="413" t="s">
        <v>685</v>
      </c>
      <c r="D85" s="413" t="s">
        <v>684</v>
      </c>
      <c r="E85" s="414" t="s">
        <v>651</v>
      </c>
      <c r="F85" s="415"/>
      <c r="G85" s="416">
        <v>1796.6</v>
      </c>
      <c r="H85" s="417">
        <f t="shared" si="18"/>
        <v>0</v>
      </c>
      <c r="I85" s="416">
        <v>1122.7</v>
      </c>
      <c r="J85" s="417">
        <f t="shared" si="19"/>
        <v>0</v>
      </c>
      <c r="K85" s="416">
        <v>1183.5</v>
      </c>
      <c r="L85" s="417">
        <f t="shared" si="20"/>
        <v>0</v>
      </c>
      <c r="M85" s="416">
        <f t="shared" si="21"/>
        <v>4102.8</v>
      </c>
      <c r="N85" s="423">
        <f t="shared" si="13"/>
        <v>0</v>
      </c>
      <c r="O85" s="423">
        <f t="shared" ref="O85" si="124">F85-F84</f>
        <v>0</v>
      </c>
      <c r="P85" s="417">
        <f t="shared" ref="P85:Q85" si="125">M85-M84</f>
        <v>0</v>
      </c>
      <c r="Q85" s="423">
        <f t="shared" si="125"/>
        <v>0</v>
      </c>
      <c r="R85" s="414"/>
      <c r="T85" s="415">
        <v>0</v>
      </c>
    </row>
    <row r="86" spans="1:20" s="371" customFormat="1" ht="24" customHeight="1">
      <c r="A86" s="366" t="s">
        <v>2064</v>
      </c>
      <c r="B86" s="418" t="s">
        <v>0</v>
      </c>
      <c r="C86" s="418" t="s">
        <v>2134</v>
      </c>
      <c r="D86" s="418" t="s">
        <v>2121</v>
      </c>
      <c r="E86" s="419" t="s">
        <v>615</v>
      </c>
      <c r="F86" s="411"/>
      <c r="G86" s="411">
        <v>975</v>
      </c>
      <c r="H86" s="412">
        <f>INT($F86*G86)</f>
        <v>0</v>
      </c>
      <c r="I86" s="411">
        <v>1315</v>
      </c>
      <c r="J86" s="412">
        <f>INT($F86*I86)</f>
        <v>0</v>
      </c>
      <c r="K86" s="411">
        <v>708</v>
      </c>
      <c r="L86" s="412">
        <f>INT($F86*K86)</f>
        <v>0</v>
      </c>
      <c r="M86" s="411">
        <f>+G86+I86+K86</f>
        <v>2998</v>
      </c>
      <c r="N86" s="420">
        <f>H86+J86+L86</f>
        <v>0</v>
      </c>
      <c r="O86" s="420"/>
      <c r="P86" s="412"/>
      <c r="Q86" s="420"/>
      <c r="R86" s="419" t="s">
        <v>2081</v>
      </c>
      <c r="T86" s="411">
        <v>28618</v>
      </c>
    </row>
    <row r="87" spans="1:20" s="75" customFormat="1" ht="24" customHeight="1">
      <c r="A87" s="372" t="s">
        <v>2072</v>
      </c>
      <c r="B87" s="421" t="s">
        <v>0</v>
      </c>
      <c r="C87" s="421" t="s">
        <v>2135</v>
      </c>
      <c r="D87" s="421" t="s">
        <v>684</v>
      </c>
      <c r="E87" s="422" t="s">
        <v>651</v>
      </c>
      <c r="F87" s="416"/>
      <c r="G87" s="416">
        <v>975</v>
      </c>
      <c r="H87" s="417">
        <f t="shared" ref="H87" si="126">INT($F87*G87)</f>
        <v>0</v>
      </c>
      <c r="I87" s="416">
        <v>1315</v>
      </c>
      <c r="J87" s="417">
        <f t="shared" ref="J87" si="127">INT($F87*I87)</f>
        <v>0</v>
      </c>
      <c r="K87" s="416">
        <v>708</v>
      </c>
      <c r="L87" s="417">
        <f t="shared" ref="L87" si="128">INT($F87*K87)</f>
        <v>0</v>
      </c>
      <c r="M87" s="416">
        <f t="shared" ref="M87" si="129">+G87+I87+K87</f>
        <v>2998</v>
      </c>
      <c r="N87" s="423">
        <f t="shared" ref="N87" si="130">H87+J87+L87</f>
        <v>0</v>
      </c>
      <c r="O87" s="423">
        <f t="shared" ref="O87" si="131">F87-F86</f>
        <v>0</v>
      </c>
      <c r="P87" s="417">
        <f t="shared" ref="P87:Q87" si="132">M87-M86</f>
        <v>0</v>
      </c>
      <c r="Q87" s="423">
        <f t="shared" si="132"/>
        <v>0</v>
      </c>
      <c r="R87" s="422" t="s">
        <v>2117</v>
      </c>
      <c r="T87" s="416">
        <v>28618</v>
      </c>
    </row>
    <row r="88" spans="1:20" s="401" customFormat="1" ht="24" hidden="1" customHeight="1">
      <c r="A88" s="366" t="s">
        <v>2064</v>
      </c>
      <c r="B88" s="408" t="s">
        <v>0</v>
      </c>
      <c r="C88" s="418" t="s">
        <v>1778</v>
      </c>
      <c r="D88" s="418" t="s">
        <v>620</v>
      </c>
      <c r="E88" s="419" t="s">
        <v>615</v>
      </c>
      <c r="F88" s="410"/>
      <c r="G88" s="411">
        <v>1060</v>
      </c>
      <c r="H88" s="412">
        <f>INT($F88*G88)</f>
        <v>0</v>
      </c>
      <c r="I88" s="411">
        <v>904.8</v>
      </c>
      <c r="J88" s="412">
        <f>INT($F88*I88)</f>
        <v>0</v>
      </c>
      <c r="K88" s="411">
        <v>596.1</v>
      </c>
      <c r="L88" s="412">
        <f>INT($F88*K88)</f>
        <v>0</v>
      </c>
      <c r="M88" s="411">
        <f>+G88+I88+K88</f>
        <v>2560.9</v>
      </c>
      <c r="N88" s="420">
        <f>H88+J88+L88</f>
        <v>0</v>
      </c>
      <c r="O88" s="420"/>
      <c r="P88" s="412"/>
      <c r="Q88" s="420"/>
      <c r="R88" s="409" t="s">
        <v>2136</v>
      </c>
      <c r="T88" s="410">
        <v>2549</v>
      </c>
    </row>
    <row r="89" spans="1:20" ht="24" hidden="1" customHeight="1">
      <c r="A89" s="372" t="s">
        <v>2072</v>
      </c>
      <c r="B89" s="413" t="s">
        <v>0</v>
      </c>
      <c r="C89" s="421" t="s">
        <v>2137</v>
      </c>
      <c r="D89" s="421" t="s">
        <v>650</v>
      </c>
      <c r="E89" s="422" t="s">
        <v>651</v>
      </c>
      <c r="F89" s="415"/>
      <c r="G89" s="416">
        <v>1060</v>
      </c>
      <c r="H89" s="417">
        <f t="shared" ref="H89" si="133">INT($F89*G89)</f>
        <v>0</v>
      </c>
      <c r="I89" s="416">
        <v>904.8</v>
      </c>
      <c r="J89" s="417">
        <f t="shared" ref="J89" si="134">INT($F89*I89)</f>
        <v>0</v>
      </c>
      <c r="K89" s="416">
        <v>596.1</v>
      </c>
      <c r="L89" s="417">
        <f t="shared" ref="L89" si="135">INT($F89*K89)</f>
        <v>0</v>
      </c>
      <c r="M89" s="416">
        <f t="shared" ref="M89" si="136">+G89+I89+K89</f>
        <v>2560.9</v>
      </c>
      <c r="N89" s="423">
        <f t="shared" ref="N89" si="137">H89+J89+L89</f>
        <v>0</v>
      </c>
      <c r="O89" s="423">
        <f t="shared" ref="O89" si="138">F89-F88</f>
        <v>0</v>
      </c>
      <c r="P89" s="417">
        <f t="shared" ref="P89:Q89" si="139">M89-M88</f>
        <v>0</v>
      </c>
      <c r="Q89" s="423">
        <f t="shared" si="139"/>
        <v>0</v>
      </c>
      <c r="R89" s="414" t="s">
        <v>2138</v>
      </c>
      <c r="T89" s="415">
        <v>2549</v>
      </c>
    </row>
    <row r="90" spans="1:20" s="401" customFormat="1" ht="24" hidden="1" customHeight="1">
      <c r="A90" s="366" t="s">
        <v>2064</v>
      </c>
      <c r="B90" s="395" t="s">
        <v>4</v>
      </c>
      <c r="C90" s="395" t="s">
        <v>2139</v>
      </c>
      <c r="D90" s="395" t="s">
        <v>0</v>
      </c>
      <c r="E90" s="396" t="s">
        <v>0</v>
      </c>
      <c r="F90" s="397"/>
      <c r="G90" s="398"/>
      <c r="H90" s="399">
        <f>H92+H230+H342+H456</f>
        <v>0</v>
      </c>
      <c r="I90" s="398"/>
      <c r="J90" s="399">
        <f>J92+J230+J342+J456</f>
        <v>0</v>
      </c>
      <c r="K90" s="398"/>
      <c r="L90" s="399">
        <f>L92+L230+L342+L456</f>
        <v>0</v>
      </c>
      <c r="M90" s="397"/>
      <c r="N90" s="982">
        <f>H90+J90+L90</f>
        <v>0</v>
      </c>
      <c r="O90" s="399"/>
      <c r="P90" s="399"/>
      <c r="Q90" s="982"/>
      <c r="R90" s="400" t="s">
        <v>0</v>
      </c>
      <c r="T90" s="397">
        <v>0</v>
      </c>
    </row>
    <row r="91" spans="1:20" ht="24" hidden="1" customHeight="1">
      <c r="A91" s="372" t="s">
        <v>2140</v>
      </c>
      <c r="B91" s="402" t="s">
        <v>4</v>
      </c>
      <c r="C91" s="402" t="s">
        <v>686</v>
      </c>
      <c r="D91" s="402" t="s">
        <v>0</v>
      </c>
      <c r="E91" s="403" t="s">
        <v>0</v>
      </c>
      <c r="F91" s="404"/>
      <c r="G91" s="405"/>
      <c r="H91" s="406">
        <f>H93+H231+H343+H457</f>
        <v>0</v>
      </c>
      <c r="I91" s="405"/>
      <c r="J91" s="406">
        <f>J93+J231+J343+J457</f>
        <v>0</v>
      </c>
      <c r="K91" s="405"/>
      <c r="L91" s="406">
        <f>L93+L231+L343+L457</f>
        <v>0</v>
      </c>
      <c r="M91" s="404"/>
      <c r="N91" s="983">
        <f t="shared" si="13"/>
        <v>0</v>
      </c>
      <c r="O91" s="406">
        <f t="shared" ref="O91" si="140">F91-F90</f>
        <v>0</v>
      </c>
      <c r="P91" s="406">
        <f t="shared" ref="P91:Q91" si="141">M91-M90</f>
        <v>0</v>
      </c>
      <c r="Q91" s="983">
        <f t="shared" si="141"/>
        <v>0</v>
      </c>
      <c r="R91" s="407"/>
      <c r="T91" s="404">
        <v>0</v>
      </c>
    </row>
    <row r="92" spans="1:20" s="401" customFormat="1" ht="24" hidden="1" customHeight="1">
      <c r="A92" s="366" t="s">
        <v>2064</v>
      </c>
      <c r="B92" s="436" t="s">
        <v>2141</v>
      </c>
      <c r="C92" s="436" t="s">
        <v>2142</v>
      </c>
      <c r="D92" s="436" t="s">
        <v>0</v>
      </c>
      <c r="E92" s="437" t="s">
        <v>0</v>
      </c>
      <c r="F92" s="438"/>
      <c r="G92" s="439"/>
      <c r="H92" s="440">
        <f>H94+H218</f>
        <v>0</v>
      </c>
      <c r="I92" s="439"/>
      <c r="J92" s="440">
        <f>J94+J218</f>
        <v>0</v>
      </c>
      <c r="K92" s="439"/>
      <c r="L92" s="440">
        <f>L94+L218</f>
        <v>0</v>
      </c>
      <c r="M92" s="438"/>
      <c r="N92" s="984">
        <f>H92+J92+L92</f>
        <v>0</v>
      </c>
      <c r="O92" s="440"/>
      <c r="P92" s="440"/>
      <c r="Q92" s="984"/>
      <c r="R92" s="441" t="s">
        <v>0</v>
      </c>
      <c r="T92" s="438">
        <v>0</v>
      </c>
    </row>
    <row r="93" spans="1:20" ht="24" hidden="1" customHeight="1">
      <c r="A93" s="372" t="s">
        <v>2072</v>
      </c>
      <c r="B93" s="442" t="s">
        <v>281</v>
      </c>
      <c r="C93" s="442" t="s">
        <v>687</v>
      </c>
      <c r="D93" s="442" t="s">
        <v>0</v>
      </c>
      <c r="E93" s="443" t="s">
        <v>0</v>
      </c>
      <c r="F93" s="444"/>
      <c r="G93" s="445"/>
      <c r="H93" s="446">
        <f>H95+H219</f>
        <v>0</v>
      </c>
      <c r="I93" s="445"/>
      <c r="J93" s="446">
        <f>J95+J219</f>
        <v>0</v>
      </c>
      <c r="K93" s="445"/>
      <c r="L93" s="446">
        <f>L95+L219</f>
        <v>0</v>
      </c>
      <c r="M93" s="444"/>
      <c r="N93" s="985">
        <f t="shared" si="13"/>
        <v>0</v>
      </c>
      <c r="O93" s="446">
        <f t="shared" ref="O93" si="142">F93-F92</f>
        <v>0</v>
      </c>
      <c r="P93" s="446">
        <f t="shared" ref="P93:Q93" si="143">M93-M92</f>
        <v>0</v>
      </c>
      <c r="Q93" s="985">
        <f t="shared" si="143"/>
        <v>0</v>
      </c>
      <c r="R93" s="447"/>
      <c r="T93" s="444">
        <v>0</v>
      </c>
    </row>
    <row r="94" spans="1:20" s="401" customFormat="1" ht="24" hidden="1" customHeight="1">
      <c r="A94" s="366" t="s">
        <v>2143</v>
      </c>
      <c r="B94" s="448" t="s">
        <v>5</v>
      </c>
      <c r="C94" s="448" t="s">
        <v>2144</v>
      </c>
      <c r="D94" s="448" t="s">
        <v>0</v>
      </c>
      <c r="E94" s="449" t="s">
        <v>0</v>
      </c>
      <c r="F94" s="450"/>
      <c r="G94" s="451"/>
      <c r="H94" s="452">
        <f>SUMIF($A$96:$A$217,"당초",H96:H217)</f>
        <v>0</v>
      </c>
      <c r="I94" s="451"/>
      <c r="J94" s="452">
        <f>SUMIF($A$96:$A$217,"당초",J96:J217)</f>
        <v>0</v>
      </c>
      <c r="K94" s="451"/>
      <c r="L94" s="452">
        <f>SUMIF($A$96:$A$217,"당초",L96:L217)</f>
        <v>0</v>
      </c>
      <c r="M94" s="450"/>
      <c r="N94" s="986">
        <f>H94+J94+L94</f>
        <v>0</v>
      </c>
      <c r="O94" s="452"/>
      <c r="P94" s="452"/>
      <c r="Q94" s="986"/>
      <c r="R94" s="453" t="s">
        <v>0</v>
      </c>
      <c r="T94" s="450">
        <v>0</v>
      </c>
    </row>
    <row r="95" spans="1:20" ht="24" hidden="1" customHeight="1">
      <c r="A95" s="372" t="s">
        <v>2072</v>
      </c>
      <c r="B95" s="454" t="s">
        <v>5</v>
      </c>
      <c r="C95" s="454" t="s">
        <v>688</v>
      </c>
      <c r="D95" s="454" t="s">
        <v>0</v>
      </c>
      <c r="E95" s="455" t="s">
        <v>0</v>
      </c>
      <c r="F95" s="456"/>
      <c r="G95" s="457"/>
      <c r="H95" s="458">
        <f>SUMIF($A$96:$A$217,"변경",H96:H217)</f>
        <v>0</v>
      </c>
      <c r="I95" s="457"/>
      <c r="J95" s="458">
        <f>SUMIF($A$96:$A$217,"변경",J96:J217)</f>
        <v>0</v>
      </c>
      <c r="K95" s="457"/>
      <c r="L95" s="458">
        <f>SUMIF($A$96:$A$217,"변경",L96:L217)</f>
        <v>0</v>
      </c>
      <c r="M95" s="456"/>
      <c r="N95" s="987">
        <f t="shared" si="13"/>
        <v>0</v>
      </c>
      <c r="O95" s="458">
        <f t="shared" ref="O95" si="144">F95-F94</f>
        <v>0</v>
      </c>
      <c r="P95" s="458">
        <f t="shared" ref="P95:Q95" si="145">M95-M94</f>
        <v>0</v>
      </c>
      <c r="Q95" s="987">
        <f t="shared" si="145"/>
        <v>0</v>
      </c>
      <c r="R95" s="459"/>
      <c r="T95" s="456">
        <v>0</v>
      </c>
    </row>
    <row r="96" spans="1:20" s="401" customFormat="1" ht="24" hidden="1" customHeight="1">
      <c r="A96" s="366" t="s">
        <v>2064</v>
      </c>
      <c r="B96" s="408" t="s">
        <v>0</v>
      </c>
      <c r="C96" s="408" t="s">
        <v>2145</v>
      </c>
      <c r="D96" s="408" t="s">
        <v>2146</v>
      </c>
      <c r="E96" s="409" t="s">
        <v>615</v>
      </c>
      <c r="F96" s="410"/>
      <c r="G96" s="411">
        <v>1130.5999999999999</v>
      </c>
      <c r="H96" s="412">
        <f>INT($F96*G96)</f>
        <v>0</v>
      </c>
      <c r="I96" s="411">
        <v>7690.9</v>
      </c>
      <c r="J96" s="412">
        <f>INT($F96*I96)</f>
        <v>0</v>
      </c>
      <c r="K96" s="411">
        <v>2165.5</v>
      </c>
      <c r="L96" s="412">
        <f>INT($F96*K96)</f>
        <v>0</v>
      </c>
      <c r="M96" s="411">
        <f>+G96+I96+K96</f>
        <v>10987</v>
      </c>
      <c r="N96" s="420">
        <f>H96+J96+L96</f>
        <v>0</v>
      </c>
      <c r="O96" s="412"/>
      <c r="P96" s="412"/>
      <c r="Q96" s="420"/>
      <c r="R96" s="409" t="s">
        <v>0</v>
      </c>
      <c r="T96" s="410">
        <v>1801.29</v>
      </c>
    </row>
    <row r="97" spans="1:20" ht="24" hidden="1" customHeight="1">
      <c r="A97" s="372" t="s">
        <v>2140</v>
      </c>
      <c r="B97" s="413" t="s">
        <v>0</v>
      </c>
      <c r="C97" s="413" t="s">
        <v>689</v>
      </c>
      <c r="D97" s="413" t="s">
        <v>690</v>
      </c>
      <c r="E97" s="414" t="s">
        <v>651</v>
      </c>
      <c r="F97" s="415"/>
      <c r="G97" s="416">
        <v>1130.5999999999999</v>
      </c>
      <c r="H97" s="417">
        <f t="shared" ref="H97:H127" si="146">INT($F97*G97)</f>
        <v>0</v>
      </c>
      <c r="I97" s="416">
        <v>7690.9</v>
      </c>
      <c r="J97" s="417">
        <f t="shared" ref="J97:J127" si="147">INT($F97*I97)</f>
        <v>0</v>
      </c>
      <c r="K97" s="416">
        <v>2165.5</v>
      </c>
      <c r="L97" s="417">
        <f t="shared" ref="L97:L127" si="148">INT($F97*K97)</f>
        <v>0</v>
      </c>
      <c r="M97" s="416">
        <f t="shared" ref="M97:M127" si="149">+G97+I97+K97</f>
        <v>10987</v>
      </c>
      <c r="N97" s="423">
        <f t="shared" si="13"/>
        <v>0</v>
      </c>
      <c r="O97" s="417">
        <f t="shared" ref="O97" si="150">F97-F96</f>
        <v>0</v>
      </c>
      <c r="P97" s="417">
        <f t="shared" ref="P97:Q97" si="151">M97-M96</f>
        <v>0</v>
      </c>
      <c r="Q97" s="423">
        <f t="shared" si="151"/>
        <v>0</v>
      </c>
      <c r="R97" s="414"/>
      <c r="T97" s="415">
        <v>1801.29</v>
      </c>
    </row>
    <row r="98" spans="1:20" s="401" customFormat="1" ht="24" hidden="1" customHeight="1">
      <c r="A98" s="366" t="s">
        <v>2064</v>
      </c>
      <c r="B98" s="408" t="s">
        <v>0</v>
      </c>
      <c r="C98" s="408" t="s">
        <v>2147</v>
      </c>
      <c r="D98" s="408" t="s">
        <v>2148</v>
      </c>
      <c r="E98" s="409" t="s">
        <v>615</v>
      </c>
      <c r="F98" s="410"/>
      <c r="G98" s="411">
        <v>1487.6</v>
      </c>
      <c r="H98" s="412">
        <f>INT($F98*G98)</f>
        <v>0</v>
      </c>
      <c r="I98" s="411">
        <v>10074.700000000001</v>
      </c>
      <c r="J98" s="412">
        <f>INT($F98*I98)</f>
        <v>0</v>
      </c>
      <c r="K98" s="411">
        <v>2830.5</v>
      </c>
      <c r="L98" s="412">
        <f>INT($F98*K98)</f>
        <v>0</v>
      </c>
      <c r="M98" s="411">
        <f>+G98+I98+K98</f>
        <v>14392.800000000001</v>
      </c>
      <c r="N98" s="420">
        <f>H98+J98+L98</f>
        <v>0</v>
      </c>
      <c r="O98" s="412"/>
      <c r="P98" s="412"/>
      <c r="Q98" s="420"/>
      <c r="R98" s="409" t="s">
        <v>0</v>
      </c>
      <c r="T98" s="410">
        <v>7654.86</v>
      </c>
    </row>
    <row r="99" spans="1:20" ht="24" hidden="1" customHeight="1">
      <c r="A99" s="372" t="s">
        <v>2140</v>
      </c>
      <c r="B99" s="413" t="s">
        <v>0</v>
      </c>
      <c r="C99" s="413" t="s">
        <v>691</v>
      </c>
      <c r="D99" s="413" t="s">
        <v>692</v>
      </c>
      <c r="E99" s="414" t="s">
        <v>651</v>
      </c>
      <c r="F99" s="415"/>
      <c r="G99" s="416">
        <v>1487.6</v>
      </c>
      <c r="H99" s="417">
        <f t="shared" si="146"/>
        <v>0</v>
      </c>
      <c r="I99" s="416">
        <v>10074.700000000001</v>
      </c>
      <c r="J99" s="417">
        <f t="shared" si="147"/>
        <v>0</v>
      </c>
      <c r="K99" s="416">
        <v>2830.5</v>
      </c>
      <c r="L99" s="417">
        <f t="shared" si="148"/>
        <v>0</v>
      </c>
      <c r="M99" s="416">
        <f t="shared" si="149"/>
        <v>14392.800000000001</v>
      </c>
      <c r="N99" s="423">
        <f t="shared" si="13"/>
        <v>0</v>
      </c>
      <c r="O99" s="417">
        <f t="shared" ref="O99" si="152">F99-F98</f>
        <v>0</v>
      </c>
      <c r="P99" s="417">
        <f t="shared" ref="P99:Q99" si="153">M99-M98</f>
        <v>0</v>
      </c>
      <c r="Q99" s="423">
        <f t="shared" si="153"/>
        <v>0</v>
      </c>
      <c r="R99" s="414"/>
      <c r="T99" s="415">
        <v>7654.86</v>
      </c>
    </row>
    <row r="100" spans="1:20" s="401" customFormat="1" ht="24" hidden="1" customHeight="1">
      <c r="A100" s="366" t="s">
        <v>2143</v>
      </c>
      <c r="B100" s="408" t="s">
        <v>0</v>
      </c>
      <c r="C100" s="408" t="s">
        <v>2149</v>
      </c>
      <c r="D100" s="408" t="s">
        <v>2150</v>
      </c>
      <c r="E100" s="409" t="s">
        <v>2104</v>
      </c>
      <c r="F100" s="410"/>
      <c r="G100" s="411">
        <v>11266.1</v>
      </c>
      <c r="H100" s="412">
        <f>INT($F100*G100)</f>
        <v>0</v>
      </c>
      <c r="I100" s="411">
        <v>26287.9</v>
      </c>
      <c r="J100" s="412">
        <f>INT($F100*I100)</f>
        <v>0</v>
      </c>
      <c r="K100" s="411">
        <v>0</v>
      </c>
      <c r="L100" s="412">
        <f>INT($F100*K100)</f>
        <v>0</v>
      </c>
      <c r="M100" s="411">
        <f>+G100+I100+K100</f>
        <v>37554</v>
      </c>
      <c r="N100" s="420">
        <f>H100+J100+L100</f>
        <v>0</v>
      </c>
      <c r="O100" s="412"/>
      <c r="P100" s="412"/>
      <c r="Q100" s="420"/>
      <c r="R100" s="409" t="s">
        <v>0</v>
      </c>
      <c r="T100" s="410">
        <v>91.48</v>
      </c>
    </row>
    <row r="101" spans="1:20" ht="24" hidden="1" customHeight="1">
      <c r="A101" s="372" t="s">
        <v>2140</v>
      </c>
      <c r="B101" s="413" t="s">
        <v>0</v>
      </c>
      <c r="C101" s="413" t="s">
        <v>693</v>
      </c>
      <c r="D101" s="413" t="s">
        <v>694</v>
      </c>
      <c r="E101" s="414" t="s">
        <v>671</v>
      </c>
      <c r="F101" s="415"/>
      <c r="G101" s="416">
        <v>11266.1</v>
      </c>
      <c r="H101" s="417">
        <f t="shared" si="146"/>
        <v>0</v>
      </c>
      <c r="I101" s="416">
        <v>26287.9</v>
      </c>
      <c r="J101" s="417">
        <f t="shared" si="147"/>
        <v>0</v>
      </c>
      <c r="K101" s="416">
        <v>0</v>
      </c>
      <c r="L101" s="417">
        <f t="shared" si="148"/>
        <v>0</v>
      </c>
      <c r="M101" s="416">
        <f t="shared" si="149"/>
        <v>37554</v>
      </c>
      <c r="N101" s="423">
        <f t="shared" si="13"/>
        <v>0</v>
      </c>
      <c r="O101" s="417">
        <f t="shared" ref="O101" si="154">F101-F100</f>
        <v>0</v>
      </c>
      <c r="P101" s="417">
        <f t="shared" ref="P101:Q101" si="155">M101-M100</f>
        <v>0</v>
      </c>
      <c r="Q101" s="423">
        <f t="shared" si="155"/>
        <v>0</v>
      </c>
      <c r="R101" s="414"/>
      <c r="T101" s="415">
        <v>91.48</v>
      </c>
    </row>
    <row r="102" spans="1:20" s="401" customFormat="1" ht="24" hidden="1" customHeight="1">
      <c r="A102" s="366" t="s">
        <v>2143</v>
      </c>
      <c r="B102" s="408" t="s">
        <v>0</v>
      </c>
      <c r="C102" s="408" t="s">
        <v>2149</v>
      </c>
      <c r="D102" s="408" t="s">
        <v>2151</v>
      </c>
      <c r="E102" s="409" t="s">
        <v>2104</v>
      </c>
      <c r="F102" s="410"/>
      <c r="G102" s="411">
        <v>12871.3</v>
      </c>
      <c r="H102" s="412">
        <f>INT($F102*G102)</f>
        <v>0</v>
      </c>
      <c r="I102" s="411">
        <v>30032.7</v>
      </c>
      <c r="J102" s="412">
        <f>INT($F102*I102)</f>
        <v>0</v>
      </c>
      <c r="K102" s="411">
        <v>0</v>
      </c>
      <c r="L102" s="412">
        <f>INT($F102*K102)</f>
        <v>0</v>
      </c>
      <c r="M102" s="411">
        <f>+G102+I102+K102</f>
        <v>42904</v>
      </c>
      <c r="N102" s="420">
        <f>H102+J102+L102</f>
        <v>0</v>
      </c>
      <c r="O102" s="412"/>
      <c r="P102" s="412"/>
      <c r="Q102" s="420"/>
      <c r="R102" s="409" t="s">
        <v>0</v>
      </c>
      <c r="T102" s="410">
        <v>52.11</v>
      </c>
    </row>
    <row r="103" spans="1:20" ht="24" hidden="1" customHeight="1">
      <c r="A103" s="372" t="s">
        <v>2072</v>
      </c>
      <c r="B103" s="413" t="s">
        <v>0</v>
      </c>
      <c r="C103" s="413" t="s">
        <v>693</v>
      </c>
      <c r="D103" s="413" t="s">
        <v>695</v>
      </c>
      <c r="E103" s="414" t="s">
        <v>671</v>
      </c>
      <c r="F103" s="415"/>
      <c r="G103" s="416">
        <v>12871.3</v>
      </c>
      <c r="H103" s="417">
        <f t="shared" si="146"/>
        <v>0</v>
      </c>
      <c r="I103" s="416">
        <v>30032.7</v>
      </c>
      <c r="J103" s="417">
        <f t="shared" si="147"/>
        <v>0</v>
      </c>
      <c r="K103" s="416">
        <v>0</v>
      </c>
      <c r="L103" s="417">
        <f t="shared" si="148"/>
        <v>0</v>
      </c>
      <c r="M103" s="416">
        <f t="shared" si="149"/>
        <v>42904</v>
      </c>
      <c r="N103" s="423">
        <f t="shared" si="13"/>
        <v>0</v>
      </c>
      <c r="O103" s="417">
        <f t="shared" ref="O103" si="156">F103-F102</f>
        <v>0</v>
      </c>
      <c r="P103" s="417">
        <f t="shared" ref="P103:Q103" si="157">M103-M102</f>
        <v>0</v>
      </c>
      <c r="Q103" s="423">
        <f t="shared" si="157"/>
        <v>0</v>
      </c>
      <c r="R103" s="414"/>
      <c r="T103" s="415">
        <v>52.11</v>
      </c>
    </row>
    <row r="104" spans="1:20" s="401" customFormat="1" ht="24" hidden="1" customHeight="1">
      <c r="A104" s="366" t="s">
        <v>2143</v>
      </c>
      <c r="B104" s="408" t="s">
        <v>0</v>
      </c>
      <c r="C104" s="408" t="s">
        <v>2149</v>
      </c>
      <c r="D104" s="408" t="s">
        <v>2152</v>
      </c>
      <c r="E104" s="409" t="s">
        <v>2104</v>
      </c>
      <c r="F104" s="410"/>
      <c r="G104" s="411">
        <v>15280.1</v>
      </c>
      <c r="H104" s="412">
        <f>INT($F104*G104)</f>
        <v>0</v>
      </c>
      <c r="I104" s="411">
        <v>43491.199999999997</v>
      </c>
      <c r="J104" s="412">
        <f>INT($F104*I104)</f>
        <v>0</v>
      </c>
      <c r="K104" s="411">
        <v>0</v>
      </c>
      <c r="L104" s="412">
        <f>INT($F104*K104)</f>
        <v>0</v>
      </c>
      <c r="M104" s="411">
        <f>+G104+I104+K104</f>
        <v>58771.299999999996</v>
      </c>
      <c r="N104" s="420">
        <f>H104+J104+L104</f>
        <v>0</v>
      </c>
      <c r="O104" s="412"/>
      <c r="P104" s="412"/>
      <c r="Q104" s="420"/>
      <c r="R104" s="409" t="s">
        <v>0</v>
      </c>
      <c r="T104" s="410">
        <v>2216.41</v>
      </c>
    </row>
    <row r="105" spans="1:20" ht="24" hidden="1" customHeight="1">
      <c r="A105" s="372" t="s">
        <v>2072</v>
      </c>
      <c r="B105" s="413" t="s">
        <v>0</v>
      </c>
      <c r="C105" s="413" t="s">
        <v>693</v>
      </c>
      <c r="D105" s="413" t="s">
        <v>696</v>
      </c>
      <c r="E105" s="414" t="s">
        <v>671</v>
      </c>
      <c r="F105" s="415"/>
      <c r="G105" s="416">
        <v>15280.1</v>
      </c>
      <c r="H105" s="417">
        <f t="shared" si="146"/>
        <v>0</v>
      </c>
      <c r="I105" s="416">
        <v>43491.199999999997</v>
      </c>
      <c r="J105" s="417">
        <f t="shared" si="147"/>
        <v>0</v>
      </c>
      <c r="K105" s="416">
        <v>0</v>
      </c>
      <c r="L105" s="417">
        <f t="shared" si="148"/>
        <v>0</v>
      </c>
      <c r="M105" s="416">
        <f t="shared" si="149"/>
        <v>58771.299999999996</v>
      </c>
      <c r="N105" s="423">
        <f t="shared" si="13"/>
        <v>0</v>
      </c>
      <c r="O105" s="417">
        <f t="shared" ref="O105" si="158">F105-F104</f>
        <v>0</v>
      </c>
      <c r="P105" s="417">
        <f t="shared" ref="P105:Q105" si="159">M105-M104</f>
        <v>0</v>
      </c>
      <c r="Q105" s="423">
        <f t="shared" si="159"/>
        <v>0</v>
      </c>
      <c r="R105" s="414"/>
      <c r="T105" s="415">
        <v>2216.41</v>
      </c>
    </row>
    <row r="106" spans="1:20" s="401" customFormat="1" ht="24" hidden="1" customHeight="1">
      <c r="A106" s="366" t="s">
        <v>2143</v>
      </c>
      <c r="B106" s="408" t="s">
        <v>0</v>
      </c>
      <c r="C106" s="408" t="s">
        <v>2153</v>
      </c>
      <c r="D106" s="408" t="s">
        <v>2154</v>
      </c>
      <c r="E106" s="409" t="s">
        <v>2104</v>
      </c>
      <c r="F106" s="410"/>
      <c r="G106" s="411">
        <v>7101.7</v>
      </c>
      <c r="H106" s="412">
        <f>INT($F106*G106)</f>
        <v>0</v>
      </c>
      <c r="I106" s="411">
        <v>37282.9</v>
      </c>
      <c r="J106" s="412">
        <f>INT($F106*I106)</f>
        <v>0</v>
      </c>
      <c r="K106" s="411">
        <v>0</v>
      </c>
      <c r="L106" s="412">
        <f>INT($F106*K106)</f>
        <v>0</v>
      </c>
      <c r="M106" s="411">
        <f>+G106+I106+K106</f>
        <v>44384.6</v>
      </c>
      <c r="N106" s="420">
        <f>H106+J106+L106</f>
        <v>0</v>
      </c>
      <c r="O106" s="412"/>
      <c r="P106" s="412"/>
      <c r="Q106" s="420"/>
      <c r="R106" s="409" t="s">
        <v>0</v>
      </c>
      <c r="T106" s="410">
        <v>18359.240000000002</v>
      </c>
    </row>
    <row r="107" spans="1:20" ht="24" hidden="1" customHeight="1">
      <c r="A107" s="372" t="s">
        <v>2140</v>
      </c>
      <c r="B107" s="413" t="s">
        <v>0</v>
      </c>
      <c r="C107" s="413" t="s">
        <v>697</v>
      </c>
      <c r="D107" s="413" t="s">
        <v>698</v>
      </c>
      <c r="E107" s="414" t="s">
        <v>671</v>
      </c>
      <c r="F107" s="415"/>
      <c r="G107" s="416">
        <v>7101.7</v>
      </c>
      <c r="H107" s="417">
        <f t="shared" si="146"/>
        <v>0</v>
      </c>
      <c r="I107" s="416">
        <v>37282.9</v>
      </c>
      <c r="J107" s="417">
        <f t="shared" si="147"/>
        <v>0</v>
      </c>
      <c r="K107" s="416">
        <v>0</v>
      </c>
      <c r="L107" s="417">
        <f t="shared" si="148"/>
        <v>0</v>
      </c>
      <c r="M107" s="416">
        <f t="shared" si="149"/>
        <v>44384.6</v>
      </c>
      <c r="N107" s="423">
        <f t="shared" si="13"/>
        <v>0</v>
      </c>
      <c r="O107" s="417">
        <f t="shared" ref="O107" si="160">F107-F106</f>
        <v>0</v>
      </c>
      <c r="P107" s="417">
        <f t="shared" ref="P107:Q107" si="161">M107-M106</f>
        <v>0</v>
      </c>
      <c r="Q107" s="423">
        <f t="shared" si="161"/>
        <v>0</v>
      </c>
      <c r="R107" s="414"/>
      <c r="T107" s="415">
        <v>18359.240000000002</v>
      </c>
    </row>
    <row r="108" spans="1:20" s="401" customFormat="1" ht="24" hidden="1" customHeight="1">
      <c r="A108" s="366" t="s">
        <v>2143</v>
      </c>
      <c r="B108" s="408" t="s">
        <v>0</v>
      </c>
      <c r="C108" s="408" t="s">
        <v>2153</v>
      </c>
      <c r="D108" s="408" t="s">
        <v>2155</v>
      </c>
      <c r="E108" s="409" t="s">
        <v>2104</v>
      </c>
      <c r="F108" s="410"/>
      <c r="G108" s="411">
        <v>7101.7</v>
      </c>
      <c r="H108" s="412">
        <f>INT($F108*G108)</f>
        <v>0</v>
      </c>
      <c r="I108" s="411">
        <v>41010.6</v>
      </c>
      <c r="J108" s="412">
        <f>INT($F108*I108)</f>
        <v>0</v>
      </c>
      <c r="K108" s="411">
        <v>0</v>
      </c>
      <c r="L108" s="412">
        <f>INT($F108*K108)</f>
        <v>0</v>
      </c>
      <c r="M108" s="411">
        <f>+G108+I108+K108</f>
        <v>48112.299999999996</v>
      </c>
      <c r="N108" s="420">
        <f>H108+J108+L108</f>
        <v>0</v>
      </c>
      <c r="O108" s="412"/>
      <c r="P108" s="412"/>
      <c r="Q108" s="420"/>
      <c r="R108" s="409" t="s">
        <v>0</v>
      </c>
      <c r="T108" s="410">
        <v>1032.3499999999999</v>
      </c>
    </row>
    <row r="109" spans="1:20" ht="24" hidden="1" customHeight="1">
      <c r="A109" s="372" t="s">
        <v>2140</v>
      </c>
      <c r="B109" s="413" t="s">
        <v>0</v>
      </c>
      <c r="C109" s="413" t="s">
        <v>697</v>
      </c>
      <c r="D109" s="413" t="s">
        <v>699</v>
      </c>
      <c r="E109" s="414" t="s">
        <v>671</v>
      </c>
      <c r="F109" s="415"/>
      <c r="G109" s="416">
        <v>7101.7</v>
      </c>
      <c r="H109" s="417">
        <f t="shared" si="146"/>
        <v>0</v>
      </c>
      <c r="I109" s="416">
        <v>41010.6</v>
      </c>
      <c r="J109" s="417">
        <f t="shared" si="147"/>
        <v>0</v>
      </c>
      <c r="K109" s="416">
        <v>0</v>
      </c>
      <c r="L109" s="417">
        <f t="shared" si="148"/>
        <v>0</v>
      </c>
      <c r="M109" s="416">
        <f t="shared" si="149"/>
        <v>48112.299999999996</v>
      </c>
      <c r="N109" s="423">
        <f t="shared" si="13"/>
        <v>0</v>
      </c>
      <c r="O109" s="417">
        <f t="shared" ref="O109" si="162">F109-F108</f>
        <v>0</v>
      </c>
      <c r="P109" s="417">
        <f t="shared" ref="P109:Q109" si="163">M109-M108</f>
        <v>0</v>
      </c>
      <c r="Q109" s="423">
        <f t="shared" si="163"/>
        <v>0</v>
      </c>
      <c r="R109" s="414"/>
      <c r="T109" s="415">
        <v>1032.3499999999999</v>
      </c>
    </row>
    <row r="110" spans="1:20" s="401" customFormat="1" ht="24" hidden="1" customHeight="1">
      <c r="A110" s="366" t="s">
        <v>2156</v>
      </c>
      <c r="B110" s="408" t="s">
        <v>0</v>
      </c>
      <c r="C110" s="408" t="s">
        <v>2157</v>
      </c>
      <c r="D110" s="408" t="s">
        <v>2158</v>
      </c>
      <c r="E110" s="409" t="s">
        <v>2104</v>
      </c>
      <c r="F110" s="410"/>
      <c r="G110" s="411">
        <v>4369.7</v>
      </c>
      <c r="H110" s="412">
        <f>INT($F110*G110)</f>
        <v>0</v>
      </c>
      <c r="I110" s="411">
        <v>9580.7999999999993</v>
      </c>
      <c r="J110" s="412">
        <f>INT($F110*I110)</f>
        <v>0</v>
      </c>
      <c r="K110" s="411">
        <v>0</v>
      </c>
      <c r="L110" s="412">
        <f>INT($F110*K110)</f>
        <v>0</v>
      </c>
      <c r="M110" s="411">
        <f>+G110+I110+K110</f>
        <v>13950.5</v>
      </c>
      <c r="N110" s="420">
        <f>H110+J110+L110</f>
        <v>0</v>
      </c>
      <c r="O110" s="412"/>
      <c r="P110" s="412"/>
      <c r="Q110" s="420"/>
      <c r="R110" s="409" t="s">
        <v>0</v>
      </c>
      <c r="T110" s="410">
        <v>9841.5</v>
      </c>
    </row>
    <row r="111" spans="1:20" ht="24" hidden="1" customHeight="1">
      <c r="A111" s="372" t="s">
        <v>2089</v>
      </c>
      <c r="B111" s="413" t="s">
        <v>0</v>
      </c>
      <c r="C111" s="413" t="s">
        <v>700</v>
      </c>
      <c r="D111" s="413" t="s">
        <v>701</v>
      </c>
      <c r="E111" s="414" t="s">
        <v>671</v>
      </c>
      <c r="F111" s="415"/>
      <c r="G111" s="416">
        <v>4369.7</v>
      </c>
      <c r="H111" s="417">
        <f t="shared" si="146"/>
        <v>0</v>
      </c>
      <c r="I111" s="416">
        <v>9580.7999999999993</v>
      </c>
      <c r="J111" s="417">
        <f t="shared" si="147"/>
        <v>0</v>
      </c>
      <c r="K111" s="416">
        <v>0</v>
      </c>
      <c r="L111" s="417">
        <f t="shared" si="148"/>
        <v>0</v>
      </c>
      <c r="M111" s="416">
        <f t="shared" si="149"/>
        <v>13950.5</v>
      </c>
      <c r="N111" s="423">
        <f t="shared" ref="N111:N173" si="164">H111+J111+L111</f>
        <v>0</v>
      </c>
      <c r="O111" s="417">
        <f t="shared" ref="O111" si="165">F111-F110</f>
        <v>0</v>
      </c>
      <c r="P111" s="417">
        <f t="shared" ref="P111:Q111" si="166">M111-M110</f>
        <v>0</v>
      </c>
      <c r="Q111" s="423">
        <f t="shared" si="166"/>
        <v>0</v>
      </c>
      <c r="R111" s="414"/>
      <c r="T111" s="415">
        <v>9841.5</v>
      </c>
    </row>
    <row r="112" spans="1:20" s="401" customFormat="1" ht="24" hidden="1" customHeight="1">
      <c r="A112" s="366" t="s">
        <v>2064</v>
      </c>
      <c r="B112" s="408" t="s">
        <v>0</v>
      </c>
      <c r="C112" s="408" t="s">
        <v>2159</v>
      </c>
      <c r="D112" s="408" t="s">
        <v>2160</v>
      </c>
      <c r="E112" s="409" t="s">
        <v>2161</v>
      </c>
      <c r="F112" s="410"/>
      <c r="G112" s="411">
        <v>4600.2</v>
      </c>
      <c r="H112" s="412">
        <f>INT($F112*G112)</f>
        <v>0</v>
      </c>
      <c r="I112" s="411">
        <v>17068.7</v>
      </c>
      <c r="J112" s="412">
        <f>INT($F112*I112)</f>
        <v>0</v>
      </c>
      <c r="K112" s="411">
        <v>701.9</v>
      </c>
      <c r="L112" s="412">
        <f>INT($F112*K112)</f>
        <v>0</v>
      </c>
      <c r="M112" s="411">
        <f>+G112+I112+K112</f>
        <v>22370.800000000003</v>
      </c>
      <c r="N112" s="420">
        <f>H112+J112+L112</f>
        <v>0</v>
      </c>
      <c r="O112" s="412"/>
      <c r="P112" s="412"/>
      <c r="Q112" s="420"/>
      <c r="R112" s="409" t="s">
        <v>0</v>
      </c>
      <c r="T112" s="410">
        <v>13156.75</v>
      </c>
    </row>
    <row r="113" spans="1:20" ht="24" hidden="1" customHeight="1">
      <c r="A113" s="372" t="s">
        <v>2140</v>
      </c>
      <c r="B113" s="413" t="s">
        <v>0</v>
      </c>
      <c r="C113" s="413" t="s">
        <v>702</v>
      </c>
      <c r="D113" s="413" t="s">
        <v>703</v>
      </c>
      <c r="E113" s="414" t="s">
        <v>704</v>
      </c>
      <c r="F113" s="415"/>
      <c r="G113" s="416">
        <v>4600.2</v>
      </c>
      <c r="H113" s="417">
        <f t="shared" si="146"/>
        <v>0</v>
      </c>
      <c r="I113" s="416">
        <v>17068.7</v>
      </c>
      <c r="J113" s="417">
        <f t="shared" si="147"/>
        <v>0</v>
      </c>
      <c r="K113" s="416">
        <v>701.9</v>
      </c>
      <c r="L113" s="417">
        <f t="shared" si="148"/>
        <v>0</v>
      </c>
      <c r="M113" s="416">
        <f t="shared" si="149"/>
        <v>22370.800000000003</v>
      </c>
      <c r="N113" s="423">
        <f t="shared" si="164"/>
        <v>0</v>
      </c>
      <c r="O113" s="417">
        <f t="shared" ref="O113" si="167">F113-F112</f>
        <v>0</v>
      </c>
      <c r="P113" s="417">
        <f t="shared" ref="P113:Q113" si="168">M113-M112</f>
        <v>0</v>
      </c>
      <c r="Q113" s="423">
        <f t="shared" si="168"/>
        <v>0</v>
      </c>
      <c r="R113" s="414"/>
      <c r="T113" s="415">
        <v>13156.75</v>
      </c>
    </row>
    <row r="114" spans="1:20" s="401" customFormat="1" ht="24" hidden="1" customHeight="1">
      <c r="A114" s="366" t="s">
        <v>2093</v>
      </c>
      <c r="B114" s="408" t="s">
        <v>0</v>
      </c>
      <c r="C114" s="408" t="s">
        <v>2162</v>
      </c>
      <c r="D114" s="408" t="s">
        <v>0</v>
      </c>
      <c r="E114" s="409" t="s">
        <v>2104</v>
      </c>
      <c r="F114" s="410"/>
      <c r="G114" s="411">
        <v>18127.5</v>
      </c>
      <c r="H114" s="412">
        <f>INT($F114*G114)</f>
        <v>0</v>
      </c>
      <c r="I114" s="411">
        <v>21039.200000000001</v>
      </c>
      <c r="J114" s="412">
        <f>INT($F114*I114)</f>
        <v>0</v>
      </c>
      <c r="K114" s="411">
        <v>0</v>
      </c>
      <c r="L114" s="412">
        <f>INT($F114*K114)</f>
        <v>0</v>
      </c>
      <c r="M114" s="411">
        <f>+G114+I114+K114</f>
        <v>39166.699999999997</v>
      </c>
      <c r="N114" s="420">
        <f>H114+J114+L114</f>
        <v>0</v>
      </c>
      <c r="O114" s="412"/>
      <c r="P114" s="412"/>
      <c r="Q114" s="420"/>
      <c r="R114" s="409" t="s">
        <v>0</v>
      </c>
      <c r="T114" s="410">
        <v>15697.44</v>
      </c>
    </row>
    <row r="115" spans="1:20" ht="24" hidden="1" customHeight="1">
      <c r="A115" s="372" t="s">
        <v>2140</v>
      </c>
      <c r="B115" s="413" t="s">
        <v>0</v>
      </c>
      <c r="C115" s="413" t="s">
        <v>705</v>
      </c>
      <c r="D115" s="413" t="s">
        <v>0</v>
      </c>
      <c r="E115" s="414" t="s">
        <v>671</v>
      </c>
      <c r="F115" s="415"/>
      <c r="G115" s="416">
        <v>18127.5</v>
      </c>
      <c r="H115" s="417">
        <f t="shared" si="146"/>
        <v>0</v>
      </c>
      <c r="I115" s="416">
        <v>21039.200000000001</v>
      </c>
      <c r="J115" s="417">
        <f t="shared" si="147"/>
        <v>0</v>
      </c>
      <c r="K115" s="416">
        <v>0</v>
      </c>
      <c r="L115" s="417">
        <f t="shared" si="148"/>
        <v>0</v>
      </c>
      <c r="M115" s="416">
        <f t="shared" si="149"/>
        <v>39166.699999999997</v>
      </c>
      <c r="N115" s="423">
        <f t="shared" si="164"/>
        <v>0</v>
      </c>
      <c r="O115" s="417">
        <f t="shared" ref="O115" si="169">F115-F114</f>
        <v>0</v>
      </c>
      <c r="P115" s="417">
        <f t="shared" ref="P115:Q115" si="170">M115-M114</f>
        <v>0</v>
      </c>
      <c r="Q115" s="423">
        <f t="shared" si="170"/>
        <v>0</v>
      </c>
      <c r="R115" s="414"/>
      <c r="T115" s="415">
        <v>15697.44</v>
      </c>
    </row>
    <row r="116" spans="1:20" s="401" customFormat="1" ht="24" hidden="1" customHeight="1">
      <c r="A116" s="366" t="s">
        <v>2143</v>
      </c>
      <c r="B116" s="408" t="s">
        <v>0</v>
      </c>
      <c r="C116" s="408" t="s">
        <v>2163</v>
      </c>
      <c r="D116" s="408" t="s">
        <v>2164</v>
      </c>
      <c r="E116" s="409" t="s">
        <v>2104</v>
      </c>
      <c r="F116" s="410"/>
      <c r="G116" s="411">
        <v>25244</v>
      </c>
      <c r="H116" s="412">
        <f>INT($F116*G116)</f>
        <v>0</v>
      </c>
      <c r="I116" s="411">
        <v>14816.8</v>
      </c>
      <c r="J116" s="412">
        <f>INT($F116*I116)</f>
        <v>0</v>
      </c>
      <c r="K116" s="411">
        <v>0</v>
      </c>
      <c r="L116" s="412">
        <f>INT($F116*K116)</f>
        <v>0</v>
      </c>
      <c r="M116" s="411">
        <f>+G116+I116+K116</f>
        <v>40060.800000000003</v>
      </c>
      <c r="N116" s="420">
        <f>H116+J116+L116</f>
        <v>0</v>
      </c>
      <c r="O116" s="412"/>
      <c r="P116" s="412"/>
      <c r="Q116" s="420"/>
      <c r="R116" s="409" t="s">
        <v>0</v>
      </c>
      <c r="T116" s="410">
        <v>1924.49</v>
      </c>
    </row>
    <row r="117" spans="1:20" ht="24" hidden="1" customHeight="1">
      <c r="A117" s="372" t="s">
        <v>2140</v>
      </c>
      <c r="B117" s="413" t="s">
        <v>0</v>
      </c>
      <c r="C117" s="413" t="s">
        <v>706</v>
      </c>
      <c r="D117" s="413" t="s">
        <v>707</v>
      </c>
      <c r="E117" s="414" t="s">
        <v>671</v>
      </c>
      <c r="F117" s="415"/>
      <c r="G117" s="416">
        <v>25244</v>
      </c>
      <c r="H117" s="417">
        <f t="shared" si="146"/>
        <v>0</v>
      </c>
      <c r="I117" s="416">
        <v>14816.8</v>
      </c>
      <c r="J117" s="417">
        <f t="shared" si="147"/>
        <v>0</v>
      </c>
      <c r="K117" s="416">
        <v>0</v>
      </c>
      <c r="L117" s="417">
        <f t="shared" si="148"/>
        <v>0</v>
      </c>
      <c r="M117" s="416">
        <f t="shared" si="149"/>
        <v>40060.800000000003</v>
      </c>
      <c r="N117" s="423">
        <f t="shared" si="164"/>
        <v>0</v>
      </c>
      <c r="O117" s="417">
        <f t="shared" ref="O117" si="171">F117-F116</f>
        <v>0</v>
      </c>
      <c r="P117" s="417">
        <f t="shared" ref="P117:Q117" si="172">M117-M116</f>
        <v>0</v>
      </c>
      <c r="Q117" s="423">
        <f t="shared" si="172"/>
        <v>0</v>
      </c>
      <c r="R117" s="414"/>
      <c r="T117" s="415">
        <v>1924.49</v>
      </c>
    </row>
    <row r="118" spans="1:20" s="401" customFormat="1" ht="24" hidden="1" customHeight="1">
      <c r="A118" s="366" t="s">
        <v>2143</v>
      </c>
      <c r="B118" s="408" t="s">
        <v>0</v>
      </c>
      <c r="C118" s="408" t="s">
        <v>2163</v>
      </c>
      <c r="D118" s="408" t="s">
        <v>2165</v>
      </c>
      <c r="E118" s="409" t="s">
        <v>2104</v>
      </c>
      <c r="F118" s="410"/>
      <c r="G118" s="411">
        <v>27220.799999999999</v>
      </c>
      <c r="H118" s="412">
        <f>INT($F118*G118)</f>
        <v>0</v>
      </c>
      <c r="I118" s="411">
        <v>14816.8</v>
      </c>
      <c r="J118" s="412">
        <f>INT($F118*I118)</f>
        <v>0</v>
      </c>
      <c r="K118" s="411">
        <v>0</v>
      </c>
      <c r="L118" s="412">
        <f>INT($F118*K118)</f>
        <v>0</v>
      </c>
      <c r="M118" s="411">
        <f>+G118+I118+K118</f>
        <v>42037.599999999999</v>
      </c>
      <c r="N118" s="420">
        <f>H118+J118+L118</f>
        <v>0</v>
      </c>
      <c r="O118" s="412"/>
      <c r="P118" s="412"/>
      <c r="Q118" s="420"/>
      <c r="R118" s="409" t="s">
        <v>0</v>
      </c>
      <c r="T118" s="410">
        <v>2603.23</v>
      </c>
    </row>
    <row r="119" spans="1:20" ht="24" hidden="1" customHeight="1">
      <c r="A119" s="372" t="s">
        <v>2140</v>
      </c>
      <c r="B119" s="413" t="s">
        <v>0</v>
      </c>
      <c r="C119" s="413" t="s">
        <v>706</v>
      </c>
      <c r="D119" s="413" t="s">
        <v>708</v>
      </c>
      <c r="E119" s="414" t="s">
        <v>671</v>
      </c>
      <c r="F119" s="415"/>
      <c r="G119" s="416">
        <v>27220.799999999999</v>
      </c>
      <c r="H119" s="417">
        <f t="shared" si="146"/>
        <v>0</v>
      </c>
      <c r="I119" s="416">
        <v>14816.8</v>
      </c>
      <c r="J119" s="417">
        <f t="shared" si="147"/>
        <v>0</v>
      </c>
      <c r="K119" s="416">
        <v>0</v>
      </c>
      <c r="L119" s="417">
        <f t="shared" si="148"/>
        <v>0</v>
      </c>
      <c r="M119" s="416">
        <f t="shared" si="149"/>
        <v>42037.599999999999</v>
      </c>
      <c r="N119" s="423">
        <f t="shared" si="164"/>
        <v>0</v>
      </c>
      <c r="O119" s="417">
        <f t="shared" ref="O119" si="173">F119-F118</f>
        <v>0</v>
      </c>
      <c r="P119" s="417">
        <f t="shared" ref="P119:Q119" si="174">M119-M118</f>
        <v>0</v>
      </c>
      <c r="Q119" s="423">
        <f t="shared" si="174"/>
        <v>0</v>
      </c>
      <c r="R119" s="414"/>
      <c r="T119" s="415">
        <v>2603.23</v>
      </c>
    </row>
    <row r="120" spans="1:20" s="401" customFormat="1" ht="24" hidden="1" customHeight="1">
      <c r="A120" s="366" t="s">
        <v>2143</v>
      </c>
      <c r="B120" s="408" t="s">
        <v>0</v>
      </c>
      <c r="C120" s="408" t="s">
        <v>2166</v>
      </c>
      <c r="D120" s="408" t="s">
        <v>2167</v>
      </c>
      <c r="E120" s="409" t="s">
        <v>2104</v>
      </c>
      <c r="F120" s="410"/>
      <c r="G120" s="411">
        <v>5808.6</v>
      </c>
      <c r="H120" s="412">
        <f>INT($F120*G120)</f>
        <v>0</v>
      </c>
      <c r="I120" s="411">
        <v>12348.8</v>
      </c>
      <c r="J120" s="412">
        <f>INT($F120*I120)</f>
        <v>0</v>
      </c>
      <c r="K120" s="411">
        <v>0</v>
      </c>
      <c r="L120" s="412">
        <f>INT($F120*K120)</f>
        <v>0</v>
      </c>
      <c r="M120" s="411">
        <f>+G120+I120+K120</f>
        <v>18157.400000000001</v>
      </c>
      <c r="N120" s="420">
        <f>H120+J120+L120</f>
        <v>0</v>
      </c>
      <c r="O120" s="412"/>
      <c r="P120" s="412"/>
      <c r="Q120" s="420"/>
      <c r="R120" s="409" t="s">
        <v>0</v>
      </c>
      <c r="T120" s="410">
        <v>1401.06</v>
      </c>
    </row>
    <row r="121" spans="1:20" ht="24" hidden="1" customHeight="1">
      <c r="A121" s="372" t="s">
        <v>2072</v>
      </c>
      <c r="B121" s="413" t="s">
        <v>0</v>
      </c>
      <c r="C121" s="413" t="s">
        <v>709</v>
      </c>
      <c r="D121" s="413" t="s">
        <v>710</v>
      </c>
      <c r="E121" s="414" t="s">
        <v>671</v>
      </c>
      <c r="F121" s="415"/>
      <c r="G121" s="416">
        <v>5808.6</v>
      </c>
      <c r="H121" s="417">
        <f t="shared" si="146"/>
        <v>0</v>
      </c>
      <c r="I121" s="416">
        <v>12348.8</v>
      </c>
      <c r="J121" s="417">
        <f t="shared" si="147"/>
        <v>0</v>
      </c>
      <c r="K121" s="416">
        <v>0</v>
      </c>
      <c r="L121" s="417">
        <f t="shared" si="148"/>
        <v>0</v>
      </c>
      <c r="M121" s="416">
        <f t="shared" si="149"/>
        <v>18157.400000000001</v>
      </c>
      <c r="N121" s="423">
        <f t="shared" si="164"/>
        <v>0</v>
      </c>
      <c r="O121" s="417">
        <f t="shared" ref="O121" si="175">F121-F120</f>
        <v>0</v>
      </c>
      <c r="P121" s="417">
        <f t="shared" ref="P121:Q121" si="176">M121-M120</f>
        <v>0</v>
      </c>
      <c r="Q121" s="423">
        <f t="shared" si="176"/>
        <v>0</v>
      </c>
      <c r="R121" s="414"/>
      <c r="T121" s="415">
        <v>1401.06</v>
      </c>
    </row>
    <row r="122" spans="1:20" s="401" customFormat="1" ht="24" hidden="1" customHeight="1">
      <c r="A122" s="366" t="s">
        <v>2064</v>
      </c>
      <c r="B122" s="408" t="s">
        <v>0</v>
      </c>
      <c r="C122" s="408" t="s">
        <v>2166</v>
      </c>
      <c r="D122" s="408" t="s">
        <v>2168</v>
      </c>
      <c r="E122" s="409" t="s">
        <v>2104</v>
      </c>
      <c r="F122" s="410"/>
      <c r="G122" s="411">
        <v>5685.2</v>
      </c>
      <c r="H122" s="412">
        <f>INT($F122*G122)</f>
        <v>0</v>
      </c>
      <c r="I122" s="411">
        <v>11223.2</v>
      </c>
      <c r="J122" s="412">
        <f>INT($F122*I122)</f>
        <v>0</v>
      </c>
      <c r="K122" s="411">
        <v>0</v>
      </c>
      <c r="L122" s="412">
        <f>INT($F122*K122)</f>
        <v>0</v>
      </c>
      <c r="M122" s="411">
        <f>+G122+I122+K122</f>
        <v>16908.400000000001</v>
      </c>
      <c r="N122" s="420">
        <f>H122+J122+L122</f>
        <v>0</v>
      </c>
      <c r="O122" s="412"/>
      <c r="P122" s="412"/>
      <c r="Q122" s="420"/>
      <c r="R122" s="409" t="s">
        <v>0</v>
      </c>
      <c r="T122" s="410">
        <v>862.6</v>
      </c>
    </row>
    <row r="123" spans="1:20" ht="24" hidden="1" customHeight="1">
      <c r="A123" s="372" t="s">
        <v>2072</v>
      </c>
      <c r="B123" s="413" t="s">
        <v>0</v>
      </c>
      <c r="C123" s="413" t="s">
        <v>709</v>
      </c>
      <c r="D123" s="413" t="s">
        <v>711</v>
      </c>
      <c r="E123" s="414" t="s">
        <v>671</v>
      </c>
      <c r="F123" s="415"/>
      <c r="G123" s="416">
        <v>5685.2</v>
      </c>
      <c r="H123" s="417">
        <f t="shared" si="146"/>
        <v>0</v>
      </c>
      <c r="I123" s="416">
        <v>11223.2</v>
      </c>
      <c r="J123" s="417">
        <f t="shared" si="147"/>
        <v>0</v>
      </c>
      <c r="K123" s="416">
        <v>0</v>
      </c>
      <c r="L123" s="417">
        <f t="shared" si="148"/>
        <v>0</v>
      </c>
      <c r="M123" s="416">
        <f t="shared" si="149"/>
        <v>16908.400000000001</v>
      </c>
      <c r="N123" s="423">
        <f t="shared" si="164"/>
        <v>0</v>
      </c>
      <c r="O123" s="417">
        <f t="shared" ref="O123" si="177">F123-F122</f>
        <v>0</v>
      </c>
      <c r="P123" s="417">
        <f t="shared" ref="P123:Q123" si="178">M123-M122</f>
        <v>0</v>
      </c>
      <c r="Q123" s="423">
        <f t="shared" si="178"/>
        <v>0</v>
      </c>
      <c r="R123" s="414"/>
      <c r="T123" s="415">
        <v>862.6</v>
      </c>
    </row>
    <row r="124" spans="1:20" s="401" customFormat="1" ht="24" hidden="1" customHeight="1">
      <c r="A124" s="366" t="s">
        <v>2143</v>
      </c>
      <c r="B124" s="408" t="s">
        <v>0</v>
      </c>
      <c r="C124" s="408" t="s">
        <v>2169</v>
      </c>
      <c r="D124" s="408" t="s">
        <v>2170</v>
      </c>
      <c r="E124" s="409" t="s">
        <v>6</v>
      </c>
      <c r="F124" s="410"/>
      <c r="G124" s="411">
        <v>4941.1000000000004</v>
      </c>
      <c r="H124" s="412">
        <f>INT($F124*G124)</f>
        <v>0</v>
      </c>
      <c r="I124" s="411">
        <v>13594.4</v>
      </c>
      <c r="J124" s="412">
        <f>INT($F124*I124)</f>
        <v>0</v>
      </c>
      <c r="K124" s="411">
        <v>0</v>
      </c>
      <c r="L124" s="412">
        <f>INT($F124*K124)</f>
        <v>0</v>
      </c>
      <c r="M124" s="411">
        <f>+G124+I124+K124</f>
        <v>18535.5</v>
      </c>
      <c r="N124" s="420">
        <f>H124+J124+L124</f>
        <v>0</v>
      </c>
      <c r="O124" s="412"/>
      <c r="P124" s="412"/>
      <c r="Q124" s="420"/>
      <c r="R124" s="409" t="s">
        <v>0</v>
      </c>
      <c r="T124" s="410">
        <v>2260.0100000000002</v>
      </c>
    </row>
    <row r="125" spans="1:20" ht="24" hidden="1" customHeight="1">
      <c r="A125" s="372" t="s">
        <v>2140</v>
      </c>
      <c r="B125" s="413" t="s">
        <v>0</v>
      </c>
      <c r="C125" s="413" t="s">
        <v>712</v>
      </c>
      <c r="D125" s="413" t="s">
        <v>713</v>
      </c>
      <c r="E125" s="414" t="s">
        <v>6</v>
      </c>
      <c r="F125" s="415"/>
      <c r="G125" s="416">
        <v>4941.1000000000004</v>
      </c>
      <c r="H125" s="417">
        <f t="shared" si="146"/>
        <v>0</v>
      </c>
      <c r="I125" s="416">
        <v>13594.4</v>
      </c>
      <c r="J125" s="417">
        <f t="shared" si="147"/>
        <v>0</v>
      </c>
      <c r="K125" s="416">
        <v>0</v>
      </c>
      <c r="L125" s="417">
        <f t="shared" si="148"/>
        <v>0</v>
      </c>
      <c r="M125" s="416">
        <f t="shared" si="149"/>
        <v>18535.5</v>
      </c>
      <c r="N125" s="423">
        <f t="shared" si="164"/>
        <v>0</v>
      </c>
      <c r="O125" s="417">
        <f t="shared" ref="O125" si="179">F125-F124</f>
        <v>0</v>
      </c>
      <c r="P125" s="417">
        <f t="shared" ref="P125:Q125" si="180">M125-M124</f>
        <v>0</v>
      </c>
      <c r="Q125" s="423">
        <f t="shared" si="180"/>
        <v>0</v>
      </c>
      <c r="R125" s="414"/>
      <c r="T125" s="415">
        <v>2260.0100000000002</v>
      </c>
    </row>
    <row r="126" spans="1:20" s="401" customFormat="1" ht="24" hidden="1" customHeight="1">
      <c r="A126" s="366" t="s">
        <v>2143</v>
      </c>
      <c r="B126" s="408" t="s">
        <v>0</v>
      </c>
      <c r="C126" s="408" t="s">
        <v>2171</v>
      </c>
      <c r="D126" s="408" t="s">
        <v>2172</v>
      </c>
      <c r="E126" s="409" t="s">
        <v>2104</v>
      </c>
      <c r="F126" s="410"/>
      <c r="G126" s="411">
        <v>1535.4</v>
      </c>
      <c r="H126" s="412">
        <f>INT($F126*G126)</f>
        <v>0</v>
      </c>
      <c r="I126" s="411">
        <v>24054.7</v>
      </c>
      <c r="J126" s="412">
        <f>INT($F126*I126)</f>
        <v>0</v>
      </c>
      <c r="K126" s="411">
        <v>0</v>
      </c>
      <c r="L126" s="412">
        <f>INT($F126*K126)</f>
        <v>0</v>
      </c>
      <c r="M126" s="411">
        <f>+G126+I126+K126</f>
        <v>25590.100000000002</v>
      </c>
      <c r="N126" s="420">
        <f>H126+J126+L126</f>
        <v>0</v>
      </c>
      <c r="O126" s="412"/>
      <c r="P126" s="412"/>
      <c r="Q126" s="420"/>
      <c r="R126" s="409" t="s">
        <v>0</v>
      </c>
      <c r="T126" s="410">
        <v>1217.27</v>
      </c>
    </row>
    <row r="127" spans="1:20" ht="24" hidden="1" customHeight="1">
      <c r="A127" s="372" t="s">
        <v>2140</v>
      </c>
      <c r="B127" s="413" t="s">
        <v>0</v>
      </c>
      <c r="C127" s="413" t="s">
        <v>714</v>
      </c>
      <c r="D127" s="413" t="s">
        <v>715</v>
      </c>
      <c r="E127" s="414" t="s">
        <v>671</v>
      </c>
      <c r="F127" s="415"/>
      <c r="G127" s="416">
        <v>1535.4</v>
      </c>
      <c r="H127" s="417">
        <f t="shared" si="146"/>
        <v>0</v>
      </c>
      <c r="I127" s="416">
        <v>24054.7</v>
      </c>
      <c r="J127" s="417">
        <f t="shared" si="147"/>
        <v>0</v>
      </c>
      <c r="K127" s="416">
        <v>0</v>
      </c>
      <c r="L127" s="417">
        <f t="shared" si="148"/>
        <v>0</v>
      </c>
      <c r="M127" s="416">
        <f t="shared" si="149"/>
        <v>25590.100000000002</v>
      </c>
      <c r="N127" s="423">
        <f t="shared" si="164"/>
        <v>0</v>
      </c>
      <c r="O127" s="417">
        <f t="shared" ref="O127" si="181">F127-F126</f>
        <v>0</v>
      </c>
      <c r="P127" s="417">
        <f t="shared" ref="P127:Q127" si="182">M127-M126</f>
        <v>0</v>
      </c>
      <c r="Q127" s="423">
        <f t="shared" si="182"/>
        <v>0</v>
      </c>
      <c r="R127" s="414"/>
      <c r="T127" s="415">
        <v>1217.27</v>
      </c>
    </row>
    <row r="128" spans="1:20" s="401" customFormat="1" ht="24" hidden="1" customHeight="1">
      <c r="A128" s="366" t="s">
        <v>2143</v>
      </c>
      <c r="B128" s="408" t="s">
        <v>0</v>
      </c>
      <c r="C128" s="408" t="s">
        <v>2173</v>
      </c>
      <c r="D128" s="408" t="s">
        <v>2174</v>
      </c>
      <c r="E128" s="409" t="s">
        <v>6</v>
      </c>
      <c r="F128" s="410"/>
      <c r="G128" s="411">
        <v>101521.1</v>
      </c>
      <c r="H128" s="412">
        <f>INT($F128*G128)</f>
        <v>0</v>
      </c>
      <c r="I128" s="411">
        <v>15994.4</v>
      </c>
      <c r="J128" s="412">
        <f>INT($F128*I128)</f>
        <v>0</v>
      </c>
      <c r="K128" s="411">
        <v>0</v>
      </c>
      <c r="L128" s="412">
        <f>INT($F128*K128)</f>
        <v>0</v>
      </c>
      <c r="M128" s="411">
        <f>+G128+I128+K128</f>
        <v>117515.5</v>
      </c>
      <c r="N128" s="420">
        <f>H128+J128+L128</f>
        <v>0</v>
      </c>
      <c r="O128" s="412"/>
      <c r="P128" s="412"/>
      <c r="Q128" s="420"/>
      <c r="R128" s="409" t="s">
        <v>0</v>
      </c>
      <c r="T128" s="410">
        <v>7</v>
      </c>
    </row>
    <row r="129" spans="1:20" ht="24" hidden="1" customHeight="1">
      <c r="A129" s="372" t="s">
        <v>2072</v>
      </c>
      <c r="B129" s="413" t="s">
        <v>0</v>
      </c>
      <c r="C129" s="413" t="s">
        <v>716</v>
      </c>
      <c r="D129" s="413" t="s">
        <v>717</v>
      </c>
      <c r="E129" s="414" t="s">
        <v>6</v>
      </c>
      <c r="F129" s="415"/>
      <c r="G129" s="416">
        <v>101521.1</v>
      </c>
      <c r="H129" s="417">
        <f t="shared" ref="H129:H159" si="183">INT($F129*G129)</f>
        <v>0</v>
      </c>
      <c r="I129" s="416">
        <v>15994.4</v>
      </c>
      <c r="J129" s="417">
        <f t="shared" ref="J129:J159" si="184">INT($F129*I129)</f>
        <v>0</v>
      </c>
      <c r="K129" s="416">
        <v>0</v>
      </c>
      <c r="L129" s="417">
        <f t="shared" ref="L129:L159" si="185">INT($F129*K129)</f>
        <v>0</v>
      </c>
      <c r="M129" s="416">
        <f t="shared" ref="M129:M159" si="186">+G129+I129+K129</f>
        <v>117515.5</v>
      </c>
      <c r="N129" s="423">
        <f t="shared" si="164"/>
        <v>0</v>
      </c>
      <c r="O129" s="417">
        <f t="shared" ref="O129" si="187">F129-F128</f>
        <v>0</v>
      </c>
      <c r="P129" s="417">
        <f t="shared" ref="P129:Q129" si="188">M129-M128</f>
        <v>0</v>
      </c>
      <c r="Q129" s="423">
        <f t="shared" si="188"/>
        <v>0</v>
      </c>
      <c r="R129" s="414"/>
      <c r="T129" s="415">
        <v>7</v>
      </c>
    </row>
    <row r="130" spans="1:20" s="401" customFormat="1" ht="24" hidden="1" customHeight="1">
      <c r="A130" s="366" t="s">
        <v>2143</v>
      </c>
      <c r="B130" s="408" t="s">
        <v>0</v>
      </c>
      <c r="C130" s="408" t="s">
        <v>2173</v>
      </c>
      <c r="D130" s="408" t="s">
        <v>2175</v>
      </c>
      <c r="E130" s="409" t="s">
        <v>6</v>
      </c>
      <c r="F130" s="410"/>
      <c r="G130" s="411">
        <v>100668.3</v>
      </c>
      <c r="H130" s="412">
        <f>INT($F130*G130)</f>
        <v>0</v>
      </c>
      <c r="I130" s="411">
        <v>15994.4</v>
      </c>
      <c r="J130" s="412">
        <f>INT($F130*I130)</f>
        <v>0</v>
      </c>
      <c r="K130" s="411">
        <v>0</v>
      </c>
      <c r="L130" s="412">
        <f>INT($F130*K130)</f>
        <v>0</v>
      </c>
      <c r="M130" s="411">
        <f>+G130+I130+K130</f>
        <v>116662.7</v>
      </c>
      <c r="N130" s="420">
        <f>H130+J130+L130</f>
        <v>0</v>
      </c>
      <c r="O130" s="412"/>
      <c r="P130" s="412"/>
      <c r="Q130" s="420"/>
      <c r="R130" s="409" t="s">
        <v>0</v>
      </c>
      <c r="T130" s="410">
        <v>3.8</v>
      </c>
    </row>
    <row r="131" spans="1:20" ht="24" hidden="1" customHeight="1">
      <c r="A131" s="372" t="s">
        <v>2140</v>
      </c>
      <c r="B131" s="413" t="s">
        <v>0</v>
      </c>
      <c r="C131" s="413" t="s">
        <v>716</v>
      </c>
      <c r="D131" s="413" t="s">
        <v>718</v>
      </c>
      <c r="E131" s="414" t="s">
        <v>6</v>
      </c>
      <c r="F131" s="415"/>
      <c r="G131" s="416">
        <v>100668.3</v>
      </c>
      <c r="H131" s="417">
        <f t="shared" si="183"/>
        <v>0</v>
      </c>
      <c r="I131" s="416">
        <v>15994.4</v>
      </c>
      <c r="J131" s="417">
        <f t="shared" si="184"/>
        <v>0</v>
      </c>
      <c r="K131" s="416">
        <v>0</v>
      </c>
      <c r="L131" s="417">
        <f t="shared" si="185"/>
        <v>0</v>
      </c>
      <c r="M131" s="416">
        <f t="shared" si="186"/>
        <v>116662.7</v>
      </c>
      <c r="N131" s="423">
        <f t="shared" si="164"/>
        <v>0</v>
      </c>
      <c r="O131" s="417">
        <f t="shared" ref="O131" si="189">F131-F130</f>
        <v>0</v>
      </c>
      <c r="P131" s="417">
        <f t="shared" ref="P131:Q131" si="190">M131-M130</f>
        <v>0</v>
      </c>
      <c r="Q131" s="423">
        <f t="shared" si="190"/>
        <v>0</v>
      </c>
      <c r="R131" s="414"/>
      <c r="T131" s="415">
        <v>3.8</v>
      </c>
    </row>
    <row r="132" spans="1:20" s="401" customFormat="1" ht="24" hidden="1" customHeight="1">
      <c r="A132" s="366" t="s">
        <v>2143</v>
      </c>
      <c r="B132" s="408" t="s">
        <v>0</v>
      </c>
      <c r="C132" s="408" t="s">
        <v>2176</v>
      </c>
      <c r="D132" s="408" t="s">
        <v>2177</v>
      </c>
      <c r="E132" s="409" t="s">
        <v>6</v>
      </c>
      <c r="F132" s="410"/>
      <c r="G132" s="411">
        <v>99302.3</v>
      </c>
      <c r="H132" s="412">
        <f>INT($F132*G132)</f>
        <v>0</v>
      </c>
      <c r="I132" s="411">
        <v>10974.4</v>
      </c>
      <c r="J132" s="412">
        <f>INT($F132*I132)</f>
        <v>0</v>
      </c>
      <c r="K132" s="411">
        <v>0</v>
      </c>
      <c r="L132" s="412">
        <f>INT($F132*K132)</f>
        <v>0</v>
      </c>
      <c r="M132" s="411">
        <f>+G132+I132+K132</f>
        <v>110276.7</v>
      </c>
      <c r="N132" s="420">
        <f>H132+J132+L132</f>
        <v>0</v>
      </c>
      <c r="O132" s="412"/>
      <c r="P132" s="412"/>
      <c r="Q132" s="420"/>
      <c r="R132" s="409" t="s">
        <v>0</v>
      </c>
      <c r="T132" s="410">
        <v>7</v>
      </c>
    </row>
    <row r="133" spans="1:20" ht="24" hidden="1" customHeight="1">
      <c r="A133" s="372" t="s">
        <v>2140</v>
      </c>
      <c r="B133" s="413" t="s">
        <v>0</v>
      </c>
      <c r="C133" s="413" t="s">
        <v>719</v>
      </c>
      <c r="D133" s="413" t="s">
        <v>720</v>
      </c>
      <c r="E133" s="414" t="s">
        <v>6</v>
      </c>
      <c r="F133" s="415"/>
      <c r="G133" s="416">
        <v>99302.3</v>
      </c>
      <c r="H133" s="417">
        <f t="shared" si="183"/>
        <v>0</v>
      </c>
      <c r="I133" s="416">
        <v>10974.4</v>
      </c>
      <c r="J133" s="417">
        <f t="shared" si="184"/>
        <v>0</v>
      </c>
      <c r="K133" s="416">
        <v>0</v>
      </c>
      <c r="L133" s="417">
        <f t="shared" si="185"/>
        <v>0</v>
      </c>
      <c r="M133" s="416">
        <f t="shared" si="186"/>
        <v>110276.7</v>
      </c>
      <c r="N133" s="423">
        <f t="shared" si="164"/>
        <v>0</v>
      </c>
      <c r="O133" s="417">
        <f t="shared" ref="O133" si="191">F133-F132</f>
        <v>0</v>
      </c>
      <c r="P133" s="417">
        <f t="shared" ref="P133:Q133" si="192">M133-M132</f>
        <v>0</v>
      </c>
      <c r="Q133" s="423">
        <f t="shared" si="192"/>
        <v>0</v>
      </c>
      <c r="R133" s="414"/>
      <c r="T133" s="415">
        <v>7</v>
      </c>
    </row>
    <row r="134" spans="1:20" s="460" customFormat="1" ht="24" hidden="1" customHeight="1">
      <c r="A134" s="366" t="s">
        <v>2143</v>
      </c>
      <c r="B134" s="408" t="s">
        <v>0</v>
      </c>
      <c r="C134" s="408" t="s">
        <v>2176</v>
      </c>
      <c r="D134" s="408" t="s">
        <v>2178</v>
      </c>
      <c r="E134" s="409" t="s">
        <v>6</v>
      </c>
      <c r="F134" s="410"/>
      <c r="G134" s="411">
        <v>98449.5</v>
      </c>
      <c r="H134" s="412">
        <f>INT($F134*G134)</f>
        <v>0</v>
      </c>
      <c r="I134" s="411">
        <v>10974.4</v>
      </c>
      <c r="J134" s="412">
        <f>INT($F134*I134)</f>
        <v>0</v>
      </c>
      <c r="K134" s="411">
        <v>0</v>
      </c>
      <c r="L134" s="412">
        <f>INT($F134*K134)</f>
        <v>0</v>
      </c>
      <c r="M134" s="411">
        <f>+G134+I134+K134</f>
        <v>109423.9</v>
      </c>
      <c r="N134" s="420">
        <f>H134+J134+L134</f>
        <v>0</v>
      </c>
      <c r="O134" s="412"/>
      <c r="P134" s="412"/>
      <c r="Q134" s="420"/>
      <c r="R134" s="409" t="s">
        <v>0</v>
      </c>
      <c r="T134" s="410">
        <v>7</v>
      </c>
    </row>
    <row r="135" spans="1:20" s="73" customFormat="1" ht="24" hidden="1" customHeight="1">
      <c r="A135" s="372" t="s">
        <v>2140</v>
      </c>
      <c r="B135" s="413" t="s">
        <v>0</v>
      </c>
      <c r="C135" s="413" t="s">
        <v>719</v>
      </c>
      <c r="D135" s="413" t="s">
        <v>721</v>
      </c>
      <c r="E135" s="414" t="s">
        <v>6</v>
      </c>
      <c r="F135" s="415"/>
      <c r="G135" s="416">
        <v>98449.5</v>
      </c>
      <c r="H135" s="417">
        <f t="shared" si="183"/>
        <v>0</v>
      </c>
      <c r="I135" s="416">
        <v>10974.4</v>
      </c>
      <c r="J135" s="417">
        <f t="shared" si="184"/>
        <v>0</v>
      </c>
      <c r="K135" s="416">
        <v>0</v>
      </c>
      <c r="L135" s="417">
        <f t="shared" si="185"/>
        <v>0</v>
      </c>
      <c r="M135" s="416">
        <f t="shared" si="186"/>
        <v>109423.9</v>
      </c>
      <c r="N135" s="423">
        <f t="shared" si="164"/>
        <v>0</v>
      </c>
      <c r="O135" s="417">
        <f t="shared" ref="O135" si="193">F135-F134</f>
        <v>0</v>
      </c>
      <c r="P135" s="417">
        <f t="shared" ref="P135:Q135" si="194">M135-M134</f>
        <v>0</v>
      </c>
      <c r="Q135" s="423">
        <f t="shared" si="194"/>
        <v>0</v>
      </c>
      <c r="R135" s="414"/>
      <c r="T135" s="415">
        <v>7</v>
      </c>
    </row>
    <row r="136" spans="1:20" s="401" customFormat="1" ht="24" hidden="1" customHeight="1">
      <c r="A136" s="366" t="s">
        <v>2064</v>
      </c>
      <c r="B136" s="408" t="s">
        <v>0</v>
      </c>
      <c r="C136" s="408" t="s">
        <v>2179</v>
      </c>
      <c r="D136" s="408" t="s">
        <v>2177</v>
      </c>
      <c r="E136" s="409" t="s">
        <v>6</v>
      </c>
      <c r="F136" s="410"/>
      <c r="G136" s="411">
        <v>99302.3</v>
      </c>
      <c r="H136" s="412">
        <f>INT($F136*G136)</f>
        <v>0</v>
      </c>
      <c r="I136" s="411">
        <v>10974.4</v>
      </c>
      <c r="J136" s="412">
        <f>INT($F136*I136)</f>
        <v>0</v>
      </c>
      <c r="K136" s="411">
        <v>0</v>
      </c>
      <c r="L136" s="412">
        <f>INT($F136*K136)</f>
        <v>0</v>
      </c>
      <c r="M136" s="411">
        <f>+G136+I136+K136</f>
        <v>110276.7</v>
      </c>
      <c r="N136" s="420">
        <f>H136+J136+L136</f>
        <v>0</v>
      </c>
      <c r="O136" s="412"/>
      <c r="P136" s="412"/>
      <c r="Q136" s="420"/>
      <c r="R136" s="409" t="s">
        <v>0</v>
      </c>
      <c r="T136" s="410">
        <v>3.8</v>
      </c>
    </row>
    <row r="137" spans="1:20" ht="24" hidden="1" customHeight="1">
      <c r="A137" s="372" t="s">
        <v>2140</v>
      </c>
      <c r="B137" s="413" t="s">
        <v>0</v>
      </c>
      <c r="C137" s="413" t="s">
        <v>722</v>
      </c>
      <c r="D137" s="413" t="s">
        <v>720</v>
      </c>
      <c r="E137" s="414" t="s">
        <v>6</v>
      </c>
      <c r="F137" s="415"/>
      <c r="G137" s="416">
        <v>99302.3</v>
      </c>
      <c r="H137" s="417">
        <f t="shared" si="183"/>
        <v>0</v>
      </c>
      <c r="I137" s="416">
        <v>10974.4</v>
      </c>
      <c r="J137" s="417">
        <f t="shared" si="184"/>
        <v>0</v>
      </c>
      <c r="K137" s="416">
        <v>0</v>
      </c>
      <c r="L137" s="417">
        <f t="shared" si="185"/>
        <v>0</v>
      </c>
      <c r="M137" s="416">
        <f t="shared" si="186"/>
        <v>110276.7</v>
      </c>
      <c r="N137" s="423">
        <f t="shared" si="164"/>
        <v>0</v>
      </c>
      <c r="O137" s="417">
        <f t="shared" ref="O137" si="195">F137-F136</f>
        <v>0</v>
      </c>
      <c r="P137" s="417">
        <f t="shared" ref="P137:Q137" si="196">M137-M136</f>
        <v>0</v>
      </c>
      <c r="Q137" s="423">
        <f t="shared" si="196"/>
        <v>0</v>
      </c>
      <c r="R137" s="414"/>
      <c r="T137" s="415">
        <v>3.8</v>
      </c>
    </row>
    <row r="138" spans="1:20" s="401" customFormat="1" ht="24" hidden="1" customHeight="1">
      <c r="A138" s="366" t="s">
        <v>2143</v>
      </c>
      <c r="B138" s="408" t="s">
        <v>0</v>
      </c>
      <c r="C138" s="408" t="s">
        <v>2179</v>
      </c>
      <c r="D138" s="408" t="s">
        <v>2178</v>
      </c>
      <c r="E138" s="409" t="s">
        <v>6</v>
      </c>
      <c r="F138" s="410"/>
      <c r="G138" s="411">
        <v>98449.5</v>
      </c>
      <c r="H138" s="412">
        <f>INT($F138*G138)</f>
        <v>0</v>
      </c>
      <c r="I138" s="411">
        <v>10974.4</v>
      </c>
      <c r="J138" s="412">
        <f>INT($F138*I138)</f>
        <v>0</v>
      </c>
      <c r="K138" s="411">
        <v>0</v>
      </c>
      <c r="L138" s="412">
        <f>INT($F138*K138)</f>
        <v>0</v>
      </c>
      <c r="M138" s="411">
        <f>+G138+I138+K138</f>
        <v>109423.9</v>
      </c>
      <c r="N138" s="420">
        <f>H138+J138+L138</f>
        <v>0</v>
      </c>
      <c r="O138" s="412"/>
      <c r="P138" s="412"/>
      <c r="Q138" s="420"/>
      <c r="R138" s="409" t="s">
        <v>0</v>
      </c>
      <c r="T138" s="410">
        <v>7</v>
      </c>
    </row>
    <row r="139" spans="1:20" ht="24" hidden="1" customHeight="1">
      <c r="A139" s="372" t="s">
        <v>2140</v>
      </c>
      <c r="B139" s="413" t="s">
        <v>0</v>
      </c>
      <c r="C139" s="413" t="s">
        <v>722</v>
      </c>
      <c r="D139" s="413" t="s">
        <v>721</v>
      </c>
      <c r="E139" s="414" t="s">
        <v>6</v>
      </c>
      <c r="F139" s="415"/>
      <c r="G139" s="416">
        <v>98449.5</v>
      </c>
      <c r="H139" s="417">
        <f t="shared" si="183"/>
        <v>0</v>
      </c>
      <c r="I139" s="416">
        <v>10974.4</v>
      </c>
      <c r="J139" s="417">
        <f t="shared" si="184"/>
        <v>0</v>
      </c>
      <c r="K139" s="416">
        <v>0</v>
      </c>
      <c r="L139" s="417">
        <f t="shared" si="185"/>
        <v>0</v>
      </c>
      <c r="M139" s="416">
        <f t="shared" si="186"/>
        <v>109423.9</v>
      </c>
      <c r="N139" s="423">
        <f t="shared" si="164"/>
        <v>0</v>
      </c>
      <c r="O139" s="417">
        <f t="shared" ref="O139" si="197">F139-F138</f>
        <v>0</v>
      </c>
      <c r="P139" s="417">
        <f t="shared" ref="P139:Q139" si="198">M139-M138</f>
        <v>0</v>
      </c>
      <c r="Q139" s="423">
        <f t="shared" si="198"/>
        <v>0</v>
      </c>
      <c r="R139" s="414"/>
      <c r="T139" s="415">
        <v>7</v>
      </c>
    </row>
    <row r="140" spans="1:20" s="401" customFormat="1" ht="24" hidden="1" customHeight="1">
      <c r="A140" s="366" t="s">
        <v>2143</v>
      </c>
      <c r="B140" s="408" t="s">
        <v>0</v>
      </c>
      <c r="C140" s="408" t="s">
        <v>2180</v>
      </c>
      <c r="D140" s="408" t="s">
        <v>2177</v>
      </c>
      <c r="E140" s="409" t="s">
        <v>6</v>
      </c>
      <c r="F140" s="410"/>
      <c r="G140" s="411">
        <v>96144.5</v>
      </c>
      <c r="H140" s="412">
        <f>INT($F140*G140)</f>
        <v>0</v>
      </c>
      <c r="I140" s="411">
        <v>10974.4</v>
      </c>
      <c r="J140" s="412">
        <f>INT($F140*I140)</f>
        <v>0</v>
      </c>
      <c r="K140" s="411">
        <v>0</v>
      </c>
      <c r="L140" s="412">
        <f>INT($F140*K140)</f>
        <v>0</v>
      </c>
      <c r="M140" s="411">
        <f>+G140+I140+K140</f>
        <v>107118.9</v>
      </c>
      <c r="N140" s="420">
        <f>H140+J140+L140</f>
        <v>0</v>
      </c>
      <c r="O140" s="412"/>
      <c r="P140" s="412"/>
      <c r="Q140" s="420"/>
      <c r="R140" s="409" t="s">
        <v>0</v>
      </c>
      <c r="T140" s="410">
        <v>8.1999999999999993</v>
      </c>
    </row>
    <row r="141" spans="1:20" ht="24" hidden="1" customHeight="1">
      <c r="A141" s="372" t="s">
        <v>2140</v>
      </c>
      <c r="B141" s="413" t="s">
        <v>0</v>
      </c>
      <c r="C141" s="413" t="s">
        <v>723</v>
      </c>
      <c r="D141" s="413" t="s">
        <v>720</v>
      </c>
      <c r="E141" s="414" t="s">
        <v>6</v>
      </c>
      <c r="F141" s="415"/>
      <c r="G141" s="416">
        <v>96144.5</v>
      </c>
      <c r="H141" s="417">
        <f t="shared" si="183"/>
        <v>0</v>
      </c>
      <c r="I141" s="416">
        <v>10974.4</v>
      </c>
      <c r="J141" s="417">
        <f t="shared" si="184"/>
        <v>0</v>
      </c>
      <c r="K141" s="416">
        <v>0</v>
      </c>
      <c r="L141" s="417">
        <f t="shared" si="185"/>
        <v>0</v>
      </c>
      <c r="M141" s="416">
        <f t="shared" si="186"/>
        <v>107118.9</v>
      </c>
      <c r="N141" s="423">
        <f t="shared" si="164"/>
        <v>0</v>
      </c>
      <c r="O141" s="417">
        <f t="shared" ref="O141" si="199">F141-F140</f>
        <v>0</v>
      </c>
      <c r="P141" s="417">
        <f t="shared" ref="P141:Q141" si="200">M141-M140</f>
        <v>0</v>
      </c>
      <c r="Q141" s="423">
        <f t="shared" si="200"/>
        <v>0</v>
      </c>
      <c r="R141" s="414"/>
      <c r="T141" s="415">
        <v>8.1999999999999993</v>
      </c>
    </row>
    <row r="142" spans="1:20" s="401" customFormat="1" ht="24" hidden="1" customHeight="1">
      <c r="A142" s="366" t="s">
        <v>2143</v>
      </c>
      <c r="B142" s="408" t="s">
        <v>0</v>
      </c>
      <c r="C142" s="408" t="s">
        <v>2180</v>
      </c>
      <c r="D142" s="408" t="s">
        <v>2181</v>
      </c>
      <c r="E142" s="409" t="s">
        <v>6</v>
      </c>
      <c r="F142" s="410"/>
      <c r="G142" s="411">
        <v>96997.3</v>
      </c>
      <c r="H142" s="412">
        <f>INT($F142*G142)</f>
        <v>0</v>
      </c>
      <c r="I142" s="411">
        <v>10974.4</v>
      </c>
      <c r="J142" s="412">
        <f>INT($F142*I142)</f>
        <v>0</v>
      </c>
      <c r="K142" s="411">
        <v>0</v>
      </c>
      <c r="L142" s="412">
        <f>INT($F142*K142)</f>
        <v>0</v>
      </c>
      <c r="M142" s="411">
        <f>+G142+I142+K142</f>
        <v>107971.7</v>
      </c>
      <c r="N142" s="420">
        <f>H142+J142+L142</f>
        <v>0</v>
      </c>
      <c r="O142" s="412"/>
      <c r="P142" s="412"/>
      <c r="Q142" s="420"/>
      <c r="R142" s="409" t="s">
        <v>0</v>
      </c>
      <c r="T142" s="410">
        <v>14.2</v>
      </c>
    </row>
    <row r="143" spans="1:20" ht="24" hidden="1" customHeight="1">
      <c r="A143" s="372" t="s">
        <v>2140</v>
      </c>
      <c r="B143" s="413" t="s">
        <v>0</v>
      </c>
      <c r="C143" s="413" t="s">
        <v>723</v>
      </c>
      <c r="D143" s="413" t="s">
        <v>724</v>
      </c>
      <c r="E143" s="414" t="s">
        <v>6</v>
      </c>
      <c r="F143" s="415"/>
      <c r="G143" s="416">
        <v>96997.3</v>
      </c>
      <c r="H143" s="417">
        <f t="shared" si="183"/>
        <v>0</v>
      </c>
      <c r="I143" s="416">
        <v>10974.4</v>
      </c>
      <c r="J143" s="417">
        <f t="shared" si="184"/>
        <v>0</v>
      </c>
      <c r="K143" s="416">
        <v>0</v>
      </c>
      <c r="L143" s="417">
        <f t="shared" si="185"/>
        <v>0</v>
      </c>
      <c r="M143" s="416">
        <f t="shared" si="186"/>
        <v>107971.7</v>
      </c>
      <c r="N143" s="423">
        <f t="shared" si="164"/>
        <v>0</v>
      </c>
      <c r="O143" s="417">
        <f t="shared" ref="O143" si="201">F143-F142</f>
        <v>0</v>
      </c>
      <c r="P143" s="417">
        <f t="shared" ref="P143:Q143" si="202">M143-M142</f>
        <v>0</v>
      </c>
      <c r="Q143" s="423">
        <f t="shared" si="202"/>
        <v>0</v>
      </c>
      <c r="R143" s="414"/>
      <c r="T143" s="415">
        <v>14.2</v>
      </c>
    </row>
    <row r="144" spans="1:20" s="401" customFormat="1" ht="24" hidden="1" customHeight="1">
      <c r="A144" s="366" t="s">
        <v>2143</v>
      </c>
      <c r="B144" s="408" t="s">
        <v>0</v>
      </c>
      <c r="C144" s="408" t="s">
        <v>2180</v>
      </c>
      <c r="D144" s="408" t="s">
        <v>2175</v>
      </c>
      <c r="E144" s="409" t="s">
        <v>6</v>
      </c>
      <c r="F144" s="410"/>
      <c r="G144" s="411">
        <v>98702.8</v>
      </c>
      <c r="H144" s="412">
        <f>INT($F144*G144)</f>
        <v>0</v>
      </c>
      <c r="I144" s="411">
        <v>10974.4</v>
      </c>
      <c r="J144" s="412">
        <f>INT($F144*I144)</f>
        <v>0</v>
      </c>
      <c r="K144" s="411">
        <v>0</v>
      </c>
      <c r="L144" s="412">
        <f>INT($F144*K144)</f>
        <v>0</v>
      </c>
      <c r="M144" s="411">
        <f>+G144+I144+K144</f>
        <v>109677.2</v>
      </c>
      <c r="N144" s="420">
        <f>H144+J144+L144</f>
        <v>0</v>
      </c>
      <c r="O144" s="412"/>
      <c r="P144" s="412"/>
      <c r="Q144" s="420"/>
      <c r="R144" s="409" t="s">
        <v>0</v>
      </c>
      <c r="T144" s="410">
        <v>3.2</v>
      </c>
    </row>
    <row r="145" spans="1:20" ht="24" hidden="1" customHeight="1">
      <c r="A145" s="372" t="s">
        <v>2072</v>
      </c>
      <c r="B145" s="413" t="s">
        <v>0</v>
      </c>
      <c r="C145" s="413" t="s">
        <v>723</v>
      </c>
      <c r="D145" s="413" t="s">
        <v>718</v>
      </c>
      <c r="E145" s="414" t="s">
        <v>6</v>
      </c>
      <c r="F145" s="415"/>
      <c r="G145" s="416">
        <v>98702.8</v>
      </c>
      <c r="H145" s="417">
        <f t="shared" si="183"/>
        <v>0</v>
      </c>
      <c r="I145" s="416">
        <v>10974.4</v>
      </c>
      <c r="J145" s="417">
        <f t="shared" si="184"/>
        <v>0</v>
      </c>
      <c r="K145" s="416">
        <v>0</v>
      </c>
      <c r="L145" s="417">
        <f t="shared" si="185"/>
        <v>0</v>
      </c>
      <c r="M145" s="416">
        <f t="shared" si="186"/>
        <v>109677.2</v>
      </c>
      <c r="N145" s="423">
        <f t="shared" si="164"/>
        <v>0</v>
      </c>
      <c r="O145" s="417">
        <f t="shared" ref="O145" si="203">F145-F144</f>
        <v>0</v>
      </c>
      <c r="P145" s="417">
        <f t="shared" ref="P145:Q145" si="204">M145-M144</f>
        <v>0</v>
      </c>
      <c r="Q145" s="423">
        <f t="shared" si="204"/>
        <v>0</v>
      </c>
      <c r="R145" s="414"/>
      <c r="T145" s="415">
        <v>3.2</v>
      </c>
    </row>
    <row r="146" spans="1:20" s="401" customFormat="1" ht="24" hidden="1" customHeight="1">
      <c r="A146" s="366" t="s">
        <v>2143</v>
      </c>
      <c r="B146" s="408" t="s">
        <v>0</v>
      </c>
      <c r="C146" s="408" t="s">
        <v>2182</v>
      </c>
      <c r="D146" s="408" t="s">
        <v>2183</v>
      </c>
      <c r="E146" s="409" t="s">
        <v>6</v>
      </c>
      <c r="F146" s="410"/>
      <c r="G146" s="411">
        <v>6543.5</v>
      </c>
      <c r="H146" s="412">
        <f>INT($F146*G146)</f>
        <v>0</v>
      </c>
      <c r="I146" s="411">
        <v>1479.2</v>
      </c>
      <c r="J146" s="412">
        <f>INT($F146*I146)</f>
        <v>0</v>
      </c>
      <c r="K146" s="411">
        <v>0</v>
      </c>
      <c r="L146" s="412">
        <f>INT($F146*K146)</f>
        <v>0</v>
      </c>
      <c r="M146" s="411">
        <f>+G146+I146+K146</f>
        <v>8022.7</v>
      </c>
      <c r="N146" s="420">
        <f>H146+J146+L146</f>
        <v>0</v>
      </c>
      <c r="O146" s="412"/>
      <c r="P146" s="412"/>
      <c r="Q146" s="420"/>
      <c r="R146" s="409" t="s">
        <v>0</v>
      </c>
      <c r="T146" s="410">
        <v>33.200000000000003</v>
      </c>
    </row>
    <row r="147" spans="1:20" ht="24" hidden="1" customHeight="1">
      <c r="A147" s="372" t="s">
        <v>2140</v>
      </c>
      <c r="B147" s="413" t="s">
        <v>0</v>
      </c>
      <c r="C147" s="413" t="s">
        <v>725</v>
      </c>
      <c r="D147" s="413" t="s">
        <v>726</v>
      </c>
      <c r="E147" s="414" t="s">
        <v>6</v>
      </c>
      <c r="F147" s="415"/>
      <c r="G147" s="416">
        <v>6543.5</v>
      </c>
      <c r="H147" s="417">
        <f t="shared" si="183"/>
        <v>0</v>
      </c>
      <c r="I147" s="416">
        <v>1479.2</v>
      </c>
      <c r="J147" s="417">
        <f t="shared" si="184"/>
        <v>0</v>
      </c>
      <c r="K147" s="416">
        <v>0</v>
      </c>
      <c r="L147" s="417">
        <f t="shared" si="185"/>
        <v>0</v>
      </c>
      <c r="M147" s="416">
        <f t="shared" si="186"/>
        <v>8022.7</v>
      </c>
      <c r="N147" s="423">
        <f t="shared" si="164"/>
        <v>0</v>
      </c>
      <c r="O147" s="417">
        <f t="shared" ref="O147" si="205">F147-F146</f>
        <v>0</v>
      </c>
      <c r="P147" s="417">
        <f t="shared" ref="P147:Q147" si="206">M147-M146</f>
        <v>0</v>
      </c>
      <c r="Q147" s="423">
        <f t="shared" si="206"/>
        <v>0</v>
      </c>
      <c r="R147" s="414"/>
      <c r="T147" s="415">
        <v>33.200000000000003</v>
      </c>
    </row>
    <row r="148" spans="1:20" s="401" customFormat="1" ht="24" hidden="1" customHeight="1">
      <c r="A148" s="366" t="s">
        <v>2143</v>
      </c>
      <c r="B148" s="408" t="s">
        <v>0</v>
      </c>
      <c r="C148" s="408" t="s">
        <v>2182</v>
      </c>
      <c r="D148" s="408" t="s">
        <v>2184</v>
      </c>
      <c r="E148" s="409" t="s">
        <v>2104</v>
      </c>
      <c r="F148" s="410"/>
      <c r="G148" s="411">
        <v>3197.3</v>
      </c>
      <c r="H148" s="412">
        <f>INT($F148*G148)</f>
        <v>0</v>
      </c>
      <c r="I148" s="411">
        <v>7748</v>
      </c>
      <c r="J148" s="412">
        <f>INT($F148*I148)</f>
        <v>0</v>
      </c>
      <c r="K148" s="411">
        <v>0</v>
      </c>
      <c r="L148" s="412">
        <f>INT($F148*K148)</f>
        <v>0</v>
      </c>
      <c r="M148" s="411">
        <f>+G148+I148+K148</f>
        <v>10945.3</v>
      </c>
      <c r="N148" s="420">
        <f>H148+J148+L148</f>
        <v>0</v>
      </c>
      <c r="O148" s="412"/>
      <c r="P148" s="412"/>
      <c r="Q148" s="420"/>
      <c r="R148" s="409" t="s">
        <v>0</v>
      </c>
      <c r="T148" s="410">
        <v>298.8</v>
      </c>
    </row>
    <row r="149" spans="1:20" ht="24" hidden="1" customHeight="1">
      <c r="A149" s="372" t="s">
        <v>2140</v>
      </c>
      <c r="B149" s="413" t="s">
        <v>0</v>
      </c>
      <c r="C149" s="413" t="s">
        <v>725</v>
      </c>
      <c r="D149" s="413" t="s">
        <v>727</v>
      </c>
      <c r="E149" s="414" t="s">
        <v>671</v>
      </c>
      <c r="F149" s="415"/>
      <c r="G149" s="416">
        <v>3197.3</v>
      </c>
      <c r="H149" s="417">
        <f t="shared" si="183"/>
        <v>0</v>
      </c>
      <c r="I149" s="416">
        <v>7748</v>
      </c>
      <c r="J149" s="417">
        <f t="shared" si="184"/>
        <v>0</v>
      </c>
      <c r="K149" s="416">
        <v>0</v>
      </c>
      <c r="L149" s="417">
        <f t="shared" si="185"/>
        <v>0</v>
      </c>
      <c r="M149" s="416">
        <f t="shared" si="186"/>
        <v>10945.3</v>
      </c>
      <c r="N149" s="423">
        <f t="shared" si="164"/>
        <v>0</v>
      </c>
      <c r="O149" s="417">
        <f t="shared" ref="O149" si="207">F149-F148</f>
        <v>0</v>
      </c>
      <c r="P149" s="417">
        <f t="shared" ref="P149:Q149" si="208">M149-M148</f>
        <v>0</v>
      </c>
      <c r="Q149" s="423">
        <f t="shared" si="208"/>
        <v>0</v>
      </c>
      <c r="R149" s="414"/>
      <c r="T149" s="415">
        <v>298.8</v>
      </c>
    </row>
    <row r="150" spans="1:20" s="401" customFormat="1" ht="24" hidden="1" customHeight="1">
      <c r="A150" s="366" t="s">
        <v>2093</v>
      </c>
      <c r="B150" s="408" t="s">
        <v>0</v>
      </c>
      <c r="C150" s="408" t="s">
        <v>2185</v>
      </c>
      <c r="D150" s="408" t="s">
        <v>7</v>
      </c>
      <c r="E150" s="409" t="s">
        <v>1860</v>
      </c>
      <c r="F150" s="410"/>
      <c r="G150" s="411">
        <v>902571.8</v>
      </c>
      <c r="H150" s="412">
        <f>INT($F150*G150)</f>
        <v>0</v>
      </c>
      <c r="I150" s="411">
        <v>459736.8</v>
      </c>
      <c r="J150" s="412">
        <f>INT($F150*I150)</f>
        <v>0</v>
      </c>
      <c r="K150" s="411">
        <v>0</v>
      </c>
      <c r="L150" s="412">
        <f>INT($F150*K150)</f>
        <v>0</v>
      </c>
      <c r="M150" s="411">
        <f>+G150+I150+K150</f>
        <v>1362308.6</v>
      </c>
      <c r="N150" s="420">
        <f>H150+J150+L150</f>
        <v>0</v>
      </c>
      <c r="O150" s="412"/>
      <c r="P150" s="412"/>
      <c r="Q150" s="420"/>
      <c r="R150" s="409" t="s">
        <v>0</v>
      </c>
      <c r="T150" s="410">
        <v>2</v>
      </c>
    </row>
    <row r="151" spans="1:20" ht="24" hidden="1" customHeight="1">
      <c r="A151" s="372" t="s">
        <v>2072</v>
      </c>
      <c r="B151" s="413" t="s">
        <v>0</v>
      </c>
      <c r="C151" s="413" t="s">
        <v>728</v>
      </c>
      <c r="D151" s="413" t="s">
        <v>7</v>
      </c>
      <c r="E151" s="414" t="s">
        <v>729</v>
      </c>
      <c r="F151" s="415"/>
      <c r="G151" s="416">
        <v>902571.8</v>
      </c>
      <c r="H151" s="417">
        <f t="shared" si="183"/>
        <v>0</v>
      </c>
      <c r="I151" s="416">
        <v>459736.8</v>
      </c>
      <c r="J151" s="417">
        <f t="shared" si="184"/>
        <v>0</v>
      </c>
      <c r="K151" s="416">
        <v>0</v>
      </c>
      <c r="L151" s="417">
        <f t="shared" si="185"/>
        <v>0</v>
      </c>
      <c r="M151" s="416">
        <f t="shared" si="186"/>
        <v>1362308.6</v>
      </c>
      <c r="N151" s="423">
        <f t="shared" si="164"/>
        <v>0</v>
      </c>
      <c r="O151" s="417">
        <f t="shared" ref="O151" si="209">F151-F150</f>
        <v>0</v>
      </c>
      <c r="P151" s="417">
        <f t="shared" ref="P151:Q151" si="210">M151-M150</f>
        <v>0</v>
      </c>
      <c r="Q151" s="423">
        <f t="shared" si="210"/>
        <v>0</v>
      </c>
      <c r="R151" s="414"/>
      <c r="T151" s="415">
        <v>2</v>
      </c>
    </row>
    <row r="152" spans="1:20" s="401" customFormat="1" ht="24" hidden="1" customHeight="1">
      <c r="A152" s="366" t="s">
        <v>2143</v>
      </c>
      <c r="B152" s="408" t="s">
        <v>0</v>
      </c>
      <c r="C152" s="408" t="s">
        <v>2186</v>
      </c>
      <c r="D152" s="408" t="s">
        <v>8</v>
      </c>
      <c r="E152" s="409" t="s">
        <v>1860</v>
      </c>
      <c r="F152" s="410"/>
      <c r="G152" s="411">
        <v>568545.1</v>
      </c>
      <c r="H152" s="412">
        <f>INT($F152*G152)</f>
        <v>0</v>
      </c>
      <c r="I152" s="411">
        <v>278066.40000000002</v>
      </c>
      <c r="J152" s="412">
        <f>INT($F152*I152)</f>
        <v>0</v>
      </c>
      <c r="K152" s="411">
        <v>0</v>
      </c>
      <c r="L152" s="412">
        <f>INT($F152*K152)</f>
        <v>0</v>
      </c>
      <c r="M152" s="411">
        <f>+G152+I152+K152</f>
        <v>846611.5</v>
      </c>
      <c r="N152" s="420">
        <f>H152+J152+L152</f>
        <v>0</v>
      </c>
      <c r="O152" s="412"/>
      <c r="P152" s="412"/>
      <c r="Q152" s="420"/>
      <c r="R152" s="409" t="s">
        <v>0</v>
      </c>
      <c r="T152" s="410">
        <v>14</v>
      </c>
    </row>
    <row r="153" spans="1:20" ht="24" hidden="1" customHeight="1">
      <c r="A153" s="372" t="s">
        <v>2140</v>
      </c>
      <c r="B153" s="413" t="s">
        <v>0</v>
      </c>
      <c r="C153" s="413" t="s">
        <v>730</v>
      </c>
      <c r="D153" s="413" t="s">
        <v>8</v>
      </c>
      <c r="E153" s="414" t="s">
        <v>729</v>
      </c>
      <c r="F153" s="415"/>
      <c r="G153" s="416">
        <v>568545.1</v>
      </c>
      <c r="H153" s="417">
        <f t="shared" si="183"/>
        <v>0</v>
      </c>
      <c r="I153" s="416">
        <v>278066.40000000002</v>
      </c>
      <c r="J153" s="417">
        <f t="shared" si="184"/>
        <v>0</v>
      </c>
      <c r="K153" s="416">
        <v>0</v>
      </c>
      <c r="L153" s="417">
        <f t="shared" si="185"/>
        <v>0</v>
      </c>
      <c r="M153" s="416">
        <f t="shared" si="186"/>
        <v>846611.5</v>
      </c>
      <c r="N153" s="423">
        <f t="shared" si="164"/>
        <v>0</v>
      </c>
      <c r="O153" s="417">
        <f t="shared" ref="O153" si="211">F153-F152</f>
        <v>0</v>
      </c>
      <c r="P153" s="417">
        <f t="shared" ref="P153:Q153" si="212">M153-M152</f>
        <v>0</v>
      </c>
      <c r="Q153" s="423">
        <f t="shared" si="212"/>
        <v>0</v>
      </c>
      <c r="R153" s="414"/>
      <c r="T153" s="415">
        <v>14</v>
      </c>
    </row>
    <row r="154" spans="1:20" s="401" customFormat="1" ht="24" hidden="1" customHeight="1">
      <c r="A154" s="366" t="s">
        <v>2143</v>
      </c>
      <c r="B154" s="408" t="s">
        <v>0</v>
      </c>
      <c r="C154" s="408" t="s">
        <v>2187</v>
      </c>
      <c r="D154" s="408" t="s">
        <v>2188</v>
      </c>
      <c r="E154" s="409" t="s">
        <v>6</v>
      </c>
      <c r="F154" s="410"/>
      <c r="G154" s="411">
        <v>34355.599999999999</v>
      </c>
      <c r="H154" s="412">
        <f>INT($F154*G154)</f>
        <v>0</v>
      </c>
      <c r="I154" s="411">
        <v>42999.199999999997</v>
      </c>
      <c r="J154" s="412">
        <f>INT($F154*I154)</f>
        <v>0</v>
      </c>
      <c r="K154" s="411">
        <v>0</v>
      </c>
      <c r="L154" s="412">
        <f>INT($F154*K154)</f>
        <v>0</v>
      </c>
      <c r="M154" s="411">
        <f>+G154+I154+K154</f>
        <v>77354.799999999988</v>
      </c>
      <c r="N154" s="420">
        <f>H154+J154+L154</f>
        <v>0</v>
      </c>
      <c r="O154" s="412"/>
      <c r="P154" s="412"/>
      <c r="Q154" s="420"/>
      <c r="R154" s="409" t="s">
        <v>0</v>
      </c>
      <c r="T154" s="410">
        <v>550.79999999999995</v>
      </c>
    </row>
    <row r="155" spans="1:20" ht="24" hidden="1" customHeight="1">
      <c r="A155" s="372" t="s">
        <v>2140</v>
      </c>
      <c r="B155" s="413" t="s">
        <v>0</v>
      </c>
      <c r="C155" s="413" t="s">
        <v>731</v>
      </c>
      <c r="D155" s="413" t="s">
        <v>732</v>
      </c>
      <c r="E155" s="414" t="s">
        <v>6</v>
      </c>
      <c r="F155" s="415"/>
      <c r="G155" s="416">
        <v>34355.599999999999</v>
      </c>
      <c r="H155" s="417">
        <f t="shared" si="183"/>
        <v>0</v>
      </c>
      <c r="I155" s="416">
        <v>42999.199999999997</v>
      </c>
      <c r="J155" s="417">
        <f t="shared" si="184"/>
        <v>0</v>
      </c>
      <c r="K155" s="416">
        <v>0</v>
      </c>
      <c r="L155" s="417">
        <f t="shared" si="185"/>
        <v>0</v>
      </c>
      <c r="M155" s="416">
        <f t="shared" si="186"/>
        <v>77354.799999999988</v>
      </c>
      <c r="N155" s="423">
        <f t="shared" si="164"/>
        <v>0</v>
      </c>
      <c r="O155" s="417">
        <f t="shared" ref="O155" si="213">F155-F154</f>
        <v>0</v>
      </c>
      <c r="P155" s="417">
        <f t="shared" ref="P155:Q155" si="214">M155-M154</f>
        <v>0</v>
      </c>
      <c r="Q155" s="423">
        <f t="shared" si="214"/>
        <v>0</v>
      </c>
      <c r="R155" s="414"/>
      <c r="T155" s="415">
        <v>550.79999999999995</v>
      </c>
    </row>
    <row r="156" spans="1:20" s="401" customFormat="1" ht="24" hidden="1" customHeight="1">
      <c r="A156" s="366" t="s">
        <v>2064</v>
      </c>
      <c r="B156" s="408" t="s">
        <v>0</v>
      </c>
      <c r="C156" s="408" t="s">
        <v>2187</v>
      </c>
      <c r="D156" s="408" t="s">
        <v>2189</v>
      </c>
      <c r="E156" s="409" t="s">
        <v>6</v>
      </c>
      <c r="F156" s="410"/>
      <c r="G156" s="411">
        <v>34190.1</v>
      </c>
      <c r="H156" s="412">
        <f>INT($F156*G156)</f>
        <v>0</v>
      </c>
      <c r="I156" s="411">
        <v>42468.800000000003</v>
      </c>
      <c r="J156" s="412">
        <f>INT($F156*I156)</f>
        <v>0</v>
      </c>
      <c r="K156" s="411">
        <v>0</v>
      </c>
      <c r="L156" s="412">
        <f>INT($F156*K156)</f>
        <v>0</v>
      </c>
      <c r="M156" s="411">
        <f>+G156+I156+K156</f>
        <v>76658.899999999994</v>
      </c>
      <c r="N156" s="420">
        <f>H156+J156+L156</f>
        <v>0</v>
      </c>
      <c r="O156" s="412"/>
      <c r="P156" s="412"/>
      <c r="Q156" s="420"/>
      <c r="R156" s="409" t="s">
        <v>0</v>
      </c>
      <c r="T156" s="410">
        <v>9.9</v>
      </c>
    </row>
    <row r="157" spans="1:20" ht="24" hidden="1" customHeight="1">
      <c r="A157" s="372" t="s">
        <v>2190</v>
      </c>
      <c r="B157" s="413" t="s">
        <v>0</v>
      </c>
      <c r="C157" s="413" t="s">
        <v>731</v>
      </c>
      <c r="D157" s="413" t="s">
        <v>733</v>
      </c>
      <c r="E157" s="414" t="s">
        <v>6</v>
      </c>
      <c r="F157" s="415"/>
      <c r="G157" s="416">
        <v>34190.1</v>
      </c>
      <c r="H157" s="417">
        <f t="shared" si="183"/>
        <v>0</v>
      </c>
      <c r="I157" s="416">
        <v>42468.800000000003</v>
      </c>
      <c r="J157" s="417">
        <f t="shared" si="184"/>
        <v>0</v>
      </c>
      <c r="K157" s="416">
        <v>0</v>
      </c>
      <c r="L157" s="417">
        <f t="shared" si="185"/>
        <v>0</v>
      </c>
      <c r="M157" s="416">
        <f t="shared" si="186"/>
        <v>76658.899999999994</v>
      </c>
      <c r="N157" s="423">
        <f t="shared" si="164"/>
        <v>0</v>
      </c>
      <c r="O157" s="417">
        <f t="shared" ref="O157" si="215">F157-F156</f>
        <v>0</v>
      </c>
      <c r="P157" s="417">
        <f t="shared" ref="P157:Q157" si="216">M157-M156</f>
        <v>0</v>
      </c>
      <c r="Q157" s="423">
        <f t="shared" si="216"/>
        <v>0</v>
      </c>
      <c r="R157" s="414"/>
      <c r="T157" s="415">
        <v>9.9</v>
      </c>
    </row>
    <row r="158" spans="1:20" s="401" customFormat="1" ht="24" hidden="1" customHeight="1">
      <c r="A158" s="366" t="s">
        <v>2143</v>
      </c>
      <c r="B158" s="408" t="s">
        <v>0</v>
      </c>
      <c r="C158" s="408" t="s">
        <v>2191</v>
      </c>
      <c r="D158" s="408" t="s">
        <v>9</v>
      </c>
      <c r="E158" s="409" t="s">
        <v>6</v>
      </c>
      <c r="F158" s="410"/>
      <c r="G158" s="411">
        <v>9139.2999999999993</v>
      </c>
      <c r="H158" s="412">
        <f>INT($F158*G158)</f>
        <v>0</v>
      </c>
      <c r="I158" s="411">
        <v>4192.8</v>
      </c>
      <c r="J158" s="412">
        <f>INT($F158*I158)</f>
        <v>0</v>
      </c>
      <c r="K158" s="411">
        <v>0</v>
      </c>
      <c r="L158" s="412">
        <f>INT($F158*K158)</f>
        <v>0</v>
      </c>
      <c r="M158" s="411">
        <f>+G158+I158+K158</f>
        <v>13332.099999999999</v>
      </c>
      <c r="N158" s="420">
        <f>H158+J158+L158</f>
        <v>0</v>
      </c>
      <c r="O158" s="412"/>
      <c r="P158" s="412"/>
      <c r="Q158" s="420"/>
      <c r="R158" s="409" t="s">
        <v>0</v>
      </c>
      <c r="T158" s="410">
        <v>35.200000000000003</v>
      </c>
    </row>
    <row r="159" spans="1:20" ht="24" hidden="1" customHeight="1">
      <c r="A159" s="372" t="s">
        <v>2140</v>
      </c>
      <c r="B159" s="413" t="s">
        <v>0</v>
      </c>
      <c r="C159" s="413" t="s">
        <v>734</v>
      </c>
      <c r="D159" s="413" t="s">
        <v>9</v>
      </c>
      <c r="E159" s="414" t="s">
        <v>6</v>
      </c>
      <c r="F159" s="415"/>
      <c r="G159" s="416">
        <v>9139.2999999999993</v>
      </c>
      <c r="H159" s="417">
        <f t="shared" si="183"/>
        <v>0</v>
      </c>
      <c r="I159" s="416">
        <v>4192.8</v>
      </c>
      <c r="J159" s="417">
        <f t="shared" si="184"/>
        <v>0</v>
      </c>
      <c r="K159" s="416">
        <v>0</v>
      </c>
      <c r="L159" s="417">
        <f t="shared" si="185"/>
        <v>0</v>
      </c>
      <c r="M159" s="416">
        <f t="shared" si="186"/>
        <v>13332.099999999999</v>
      </c>
      <c r="N159" s="423">
        <f t="shared" si="164"/>
        <v>0</v>
      </c>
      <c r="O159" s="417">
        <f t="shared" ref="O159" si="217">F159-F158</f>
        <v>0</v>
      </c>
      <c r="P159" s="417">
        <f t="shared" ref="P159:Q159" si="218">M159-M158</f>
        <v>0</v>
      </c>
      <c r="Q159" s="423">
        <f t="shared" si="218"/>
        <v>0</v>
      </c>
      <c r="R159" s="414"/>
      <c r="T159" s="415">
        <v>35.200000000000003</v>
      </c>
    </row>
    <row r="160" spans="1:20" s="401" customFormat="1" ht="24" hidden="1" customHeight="1">
      <c r="A160" s="366" t="s">
        <v>2064</v>
      </c>
      <c r="B160" s="408" t="s">
        <v>0</v>
      </c>
      <c r="C160" s="408" t="s">
        <v>1920</v>
      </c>
      <c r="D160" s="408" t="s">
        <v>10</v>
      </c>
      <c r="E160" s="409" t="s">
        <v>1860</v>
      </c>
      <c r="F160" s="410"/>
      <c r="G160" s="411">
        <v>378080.4</v>
      </c>
      <c r="H160" s="412">
        <f>INT($F160*G160)</f>
        <v>0</v>
      </c>
      <c r="I160" s="411">
        <v>400416</v>
      </c>
      <c r="J160" s="412">
        <f>INT($F160*I160)</f>
        <v>0</v>
      </c>
      <c r="K160" s="411">
        <v>0</v>
      </c>
      <c r="L160" s="412">
        <f>INT($F160*K160)</f>
        <v>0</v>
      </c>
      <c r="M160" s="411">
        <f>+G160+I160+K160</f>
        <v>778496.4</v>
      </c>
      <c r="N160" s="420">
        <f>H160+J160+L160</f>
        <v>0</v>
      </c>
      <c r="O160" s="412"/>
      <c r="P160" s="412"/>
      <c r="Q160" s="420"/>
      <c r="R160" s="409" t="s">
        <v>0</v>
      </c>
      <c r="T160" s="410">
        <v>14</v>
      </c>
    </row>
    <row r="161" spans="1:20" ht="24" hidden="1" customHeight="1">
      <c r="A161" s="372" t="s">
        <v>2140</v>
      </c>
      <c r="B161" s="413" t="s">
        <v>0</v>
      </c>
      <c r="C161" s="413" t="s">
        <v>735</v>
      </c>
      <c r="D161" s="413" t="s">
        <v>10</v>
      </c>
      <c r="E161" s="414" t="s">
        <v>729</v>
      </c>
      <c r="F161" s="415"/>
      <c r="G161" s="416">
        <v>378080.4</v>
      </c>
      <c r="H161" s="417">
        <f t="shared" ref="H161:H191" si="219">INT($F161*G161)</f>
        <v>0</v>
      </c>
      <c r="I161" s="416">
        <v>400416</v>
      </c>
      <c r="J161" s="417">
        <f t="shared" ref="J161:J191" si="220">INT($F161*I161)</f>
        <v>0</v>
      </c>
      <c r="K161" s="416">
        <v>0</v>
      </c>
      <c r="L161" s="417">
        <f t="shared" ref="L161:L191" si="221">INT($F161*K161)</f>
        <v>0</v>
      </c>
      <c r="M161" s="416">
        <f t="shared" ref="M161:M191" si="222">+G161+I161+K161</f>
        <v>778496.4</v>
      </c>
      <c r="N161" s="423">
        <f t="shared" si="164"/>
        <v>0</v>
      </c>
      <c r="O161" s="417">
        <f t="shared" ref="O161" si="223">F161-F160</f>
        <v>0</v>
      </c>
      <c r="P161" s="417">
        <f t="shared" ref="P161:Q161" si="224">M161-M160</f>
        <v>0</v>
      </c>
      <c r="Q161" s="423">
        <f t="shared" si="224"/>
        <v>0</v>
      </c>
      <c r="R161" s="414"/>
      <c r="T161" s="415">
        <v>14</v>
      </c>
    </row>
    <row r="162" spans="1:20" s="401" customFormat="1" ht="24" hidden="1" customHeight="1">
      <c r="A162" s="366" t="s">
        <v>2143</v>
      </c>
      <c r="B162" s="408" t="s">
        <v>0</v>
      </c>
      <c r="C162" s="408" t="s">
        <v>1920</v>
      </c>
      <c r="D162" s="408" t="s">
        <v>11</v>
      </c>
      <c r="E162" s="409" t="s">
        <v>1860</v>
      </c>
      <c r="F162" s="410"/>
      <c r="G162" s="411">
        <v>598071.4</v>
      </c>
      <c r="H162" s="412">
        <f>INT($F162*G162)</f>
        <v>0</v>
      </c>
      <c r="I162" s="411">
        <v>641407.19999999995</v>
      </c>
      <c r="J162" s="412">
        <f>INT($F162*I162)</f>
        <v>0</v>
      </c>
      <c r="K162" s="411">
        <v>0</v>
      </c>
      <c r="L162" s="412">
        <f>INT($F162*K162)</f>
        <v>0</v>
      </c>
      <c r="M162" s="411">
        <f>+G162+I162+K162</f>
        <v>1239478.6000000001</v>
      </c>
      <c r="N162" s="420">
        <f>H162+J162+L162</f>
        <v>0</v>
      </c>
      <c r="O162" s="412"/>
      <c r="P162" s="412"/>
      <c r="Q162" s="420"/>
      <c r="R162" s="409" t="s">
        <v>0</v>
      </c>
      <c r="T162" s="410">
        <v>2</v>
      </c>
    </row>
    <row r="163" spans="1:20" ht="24" hidden="1" customHeight="1">
      <c r="A163" s="372" t="s">
        <v>2140</v>
      </c>
      <c r="B163" s="413" t="s">
        <v>0</v>
      </c>
      <c r="C163" s="413" t="s">
        <v>735</v>
      </c>
      <c r="D163" s="413" t="s">
        <v>11</v>
      </c>
      <c r="E163" s="414" t="s">
        <v>729</v>
      </c>
      <c r="F163" s="415"/>
      <c r="G163" s="416">
        <v>598071.4</v>
      </c>
      <c r="H163" s="417">
        <f t="shared" si="219"/>
        <v>0</v>
      </c>
      <c r="I163" s="416">
        <v>641407.19999999995</v>
      </c>
      <c r="J163" s="417">
        <f t="shared" si="220"/>
        <v>0</v>
      </c>
      <c r="K163" s="416">
        <v>0</v>
      </c>
      <c r="L163" s="417">
        <f t="shared" si="221"/>
        <v>0</v>
      </c>
      <c r="M163" s="416">
        <f t="shared" si="222"/>
        <v>1239478.6000000001</v>
      </c>
      <c r="N163" s="423">
        <f t="shared" si="164"/>
        <v>0</v>
      </c>
      <c r="O163" s="417">
        <f t="shared" ref="O163" si="225">F163-F162</f>
        <v>0</v>
      </c>
      <c r="P163" s="417">
        <f t="shared" ref="P163:Q163" si="226">M163-M162</f>
        <v>0</v>
      </c>
      <c r="Q163" s="423">
        <f t="shared" si="226"/>
        <v>0</v>
      </c>
      <c r="R163" s="414"/>
      <c r="T163" s="415">
        <v>2</v>
      </c>
    </row>
    <row r="164" spans="1:20" s="401" customFormat="1" ht="24" hidden="1" customHeight="1">
      <c r="A164" s="366" t="s">
        <v>2064</v>
      </c>
      <c r="B164" s="408" t="s">
        <v>0</v>
      </c>
      <c r="C164" s="408" t="s">
        <v>1920</v>
      </c>
      <c r="D164" s="408" t="s">
        <v>12</v>
      </c>
      <c r="E164" s="409" t="s">
        <v>1860</v>
      </c>
      <c r="F164" s="410"/>
      <c r="G164" s="411">
        <v>1037468.4</v>
      </c>
      <c r="H164" s="412">
        <f>INT($F164*G164)</f>
        <v>0</v>
      </c>
      <c r="I164" s="411">
        <v>1119681.6000000001</v>
      </c>
      <c r="J164" s="412">
        <f>INT($F164*I164)</f>
        <v>0</v>
      </c>
      <c r="K164" s="411">
        <v>0</v>
      </c>
      <c r="L164" s="412">
        <f>INT($F164*K164)</f>
        <v>0</v>
      </c>
      <c r="M164" s="411">
        <f>+G164+I164+K164</f>
        <v>2157150</v>
      </c>
      <c r="N164" s="420">
        <f>H164+J164+L164</f>
        <v>0</v>
      </c>
      <c r="O164" s="412"/>
      <c r="P164" s="412"/>
      <c r="Q164" s="420"/>
      <c r="R164" s="409" t="s">
        <v>0</v>
      </c>
      <c r="T164" s="410">
        <v>1</v>
      </c>
    </row>
    <row r="165" spans="1:20" ht="24" hidden="1" customHeight="1">
      <c r="A165" s="372" t="s">
        <v>2140</v>
      </c>
      <c r="B165" s="413" t="s">
        <v>0</v>
      </c>
      <c r="C165" s="413" t="s">
        <v>735</v>
      </c>
      <c r="D165" s="413" t="s">
        <v>12</v>
      </c>
      <c r="E165" s="414" t="s">
        <v>729</v>
      </c>
      <c r="F165" s="415"/>
      <c r="G165" s="416">
        <v>1037468.4</v>
      </c>
      <c r="H165" s="417">
        <f t="shared" si="219"/>
        <v>0</v>
      </c>
      <c r="I165" s="416">
        <v>1119681.6000000001</v>
      </c>
      <c r="J165" s="417">
        <f t="shared" si="220"/>
        <v>0</v>
      </c>
      <c r="K165" s="416">
        <v>0</v>
      </c>
      <c r="L165" s="417">
        <f t="shared" si="221"/>
        <v>0</v>
      </c>
      <c r="M165" s="416">
        <f t="shared" si="222"/>
        <v>2157150</v>
      </c>
      <c r="N165" s="423">
        <f t="shared" si="164"/>
        <v>0</v>
      </c>
      <c r="O165" s="417">
        <f t="shared" ref="O165" si="227">F165-F164</f>
        <v>0</v>
      </c>
      <c r="P165" s="417">
        <f t="shared" ref="P165:Q165" si="228">M165-M164</f>
        <v>0</v>
      </c>
      <c r="Q165" s="423">
        <f t="shared" si="228"/>
        <v>0</v>
      </c>
      <c r="R165" s="414"/>
      <c r="T165" s="415">
        <v>1</v>
      </c>
    </row>
    <row r="166" spans="1:20" s="401" customFormat="1" ht="24" hidden="1" customHeight="1">
      <c r="A166" s="366" t="s">
        <v>2143</v>
      </c>
      <c r="B166" s="408" t="s">
        <v>0</v>
      </c>
      <c r="C166" s="408" t="s">
        <v>1920</v>
      </c>
      <c r="D166" s="408" t="s">
        <v>13</v>
      </c>
      <c r="E166" s="409" t="s">
        <v>1860</v>
      </c>
      <c r="F166" s="410"/>
      <c r="G166" s="411">
        <v>963877.4</v>
      </c>
      <c r="H166" s="412">
        <f>INT($F166*G166)</f>
        <v>0</v>
      </c>
      <c r="I166" s="411">
        <v>1038115.2</v>
      </c>
      <c r="J166" s="412">
        <f>INT($F166*I166)</f>
        <v>0</v>
      </c>
      <c r="K166" s="411">
        <v>0</v>
      </c>
      <c r="L166" s="412">
        <f>INT($F166*K166)</f>
        <v>0</v>
      </c>
      <c r="M166" s="411">
        <f>+G166+I166+K166</f>
        <v>2001992.6</v>
      </c>
      <c r="N166" s="420">
        <f>H166+J166+L166</f>
        <v>0</v>
      </c>
      <c r="O166" s="412"/>
      <c r="P166" s="412"/>
      <c r="Q166" s="420"/>
      <c r="R166" s="409" t="s">
        <v>0</v>
      </c>
      <c r="T166" s="410">
        <v>14</v>
      </c>
    </row>
    <row r="167" spans="1:20" ht="24" hidden="1" customHeight="1">
      <c r="A167" s="372" t="s">
        <v>2072</v>
      </c>
      <c r="B167" s="413" t="s">
        <v>0</v>
      </c>
      <c r="C167" s="413" t="s">
        <v>735</v>
      </c>
      <c r="D167" s="413" t="s">
        <v>13</v>
      </c>
      <c r="E167" s="414" t="s">
        <v>729</v>
      </c>
      <c r="F167" s="415"/>
      <c r="G167" s="416">
        <v>963877.4</v>
      </c>
      <c r="H167" s="417">
        <f t="shared" si="219"/>
        <v>0</v>
      </c>
      <c r="I167" s="416">
        <v>1038115.2</v>
      </c>
      <c r="J167" s="417">
        <f t="shared" si="220"/>
        <v>0</v>
      </c>
      <c r="K167" s="416">
        <v>0</v>
      </c>
      <c r="L167" s="417">
        <f t="shared" si="221"/>
        <v>0</v>
      </c>
      <c r="M167" s="416">
        <f t="shared" si="222"/>
        <v>2001992.6</v>
      </c>
      <c r="N167" s="423">
        <f t="shared" si="164"/>
        <v>0</v>
      </c>
      <c r="O167" s="417">
        <f t="shared" ref="O167" si="229">F167-F166</f>
        <v>0</v>
      </c>
      <c r="P167" s="417">
        <f t="shared" ref="P167:Q167" si="230">M167-M166</f>
        <v>0</v>
      </c>
      <c r="Q167" s="423">
        <f t="shared" si="230"/>
        <v>0</v>
      </c>
      <c r="R167" s="414"/>
      <c r="T167" s="415">
        <v>14</v>
      </c>
    </row>
    <row r="168" spans="1:20" s="401" customFormat="1" ht="24" hidden="1" customHeight="1">
      <c r="A168" s="366" t="s">
        <v>2143</v>
      </c>
      <c r="B168" s="408" t="s">
        <v>0</v>
      </c>
      <c r="C168" s="408" t="s">
        <v>2192</v>
      </c>
      <c r="D168" s="408" t="s">
        <v>2193</v>
      </c>
      <c r="E168" s="409" t="s">
        <v>2194</v>
      </c>
      <c r="F168" s="410"/>
      <c r="G168" s="411">
        <v>120.6</v>
      </c>
      <c r="H168" s="412">
        <f>INT($F168*G168)</f>
        <v>0</v>
      </c>
      <c r="I168" s="411">
        <v>0</v>
      </c>
      <c r="J168" s="412">
        <f>INT($F168*I168)</f>
        <v>0</v>
      </c>
      <c r="K168" s="411">
        <v>0</v>
      </c>
      <c r="L168" s="412">
        <f>INT($F168*K168)</f>
        <v>0</v>
      </c>
      <c r="M168" s="411">
        <f>+G168+I168+K168</f>
        <v>120.6</v>
      </c>
      <c r="N168" s="420">
        <f>H168+J168+L168</f>
        <v>0</v>
      </c>
      <c r="O168" s="412"/>
      <c r="P168" s="412"/>
      <c r="Q168" s="420"/>
      <c r="R168" s="409" t="s">
        <v>0</v>
      </c>
      <c r="T168" s="410">
        <v>4743</v>
      </c>
    </row>
    <row r="169" spans="1:20" ht="24" hidden="1" customHeight="1">
      <c r="A169" s="372" t="s">
        <v>2140</v>
      </c>
      <c r="B169" s="413" t="s">
        <v>0</v>
      </c>
      <c r="C169" s="413" t="s">
        <v>736</v>
      </c>
      <c r="D169" s="413" t="s">
        <v>737</v>
      </c>
      <c r="E169" s="414" t="s">
        <v>738</v>
      </c>
      <c r="F169" s="415"/>
      <c r="G169" s="416">
        <v>120.6</v>
      </c>
      <c r="H169" s="417">
        <f t="shared" si="219"/>
        <v>0</v>
      </c>
      <c r="I169" s="416">
        <v>0</v>
      </c>
      <c r="J169" s="417">
        <f t="shared" si="220"/>
        <v>0</v>
      </c>
      <c r="K169" s="416">
        <v>0</v>
      </c>
      <c r="L169" s="417">
        <f t="shared" si="221"/>
        <v>0</v>
      </c>
      <c r="M169" s="416">
        <f t="shared" si="222"/>
        <v>120.6</v>
      </c>
      <c r="N169" s="423">
        <f t="shared" si="164"/>
        <v>0</v>
      </c>
      <c r="O169" s="417">
        <f t="shared" ref="O169" si="231">F169-F168</f>
        <v>0</v>
      </c>
      <c r="P169" s="417">
        <f t="shared" ref="P169:Q169" si="232">M169-M168</f>
        <v>0</v>
      </c>
      <c r="Q169" s="423">
        <f t="shared" si="232"/>
        <v>0</v>
      </c>
      <c r="R169" s="414"/>
      <c r="T169" s="415">
        <v>4743</v>
      </c>
    </row>
    <row r="170" spans="1:20" s="401" customFormat="1" ht="24" hidden="1" customHeight="1">
      <c r="A170" s="366" t="s">
        <v>2064</v>
      </c>
      <c r="B170" s="408" t="s">
        <v>0</v>
      </c>
      <c r="C170" s="408" t="s">
        <v>2192</v>
      </c>
      <c r="D170" s="408" t="s">
        <v>2195</v>
      </c>
      <c r="E170" s="409" t="s">
        <v>2194</v>
      </c>
      <c r="F170" s="410"/>
      <c r="G170" s="411">
        <v>86.2</v>
      </c>
      <c r="H170" s="412">
        <f>INT($F170*G170)</f>
        <v>0</v>
      </c>
      <c r="I170" s="411">
        <v>0</v>
      </c>
      <c r="J170" s="412">
        <f>INT($F170*I170)</f>
        <v>0</v>
      </c>
      <c r="K170" s="411">
        <v>0</v>
      </c>
      <c r="L170" s="412">
        <f>INT($F170*K170)</f>
        <v>0</v>
      </c>
      <c r="M170" s="411">
        <f>+G170+I170+K170</f>
        <v>86.2</v>
      </c>
      <c r="N170" s="420">
        <f>H170+J170+L170</f>
        <v>0</v>
      </c>
      <c r="O170" s="412"/>
      <c r="P170" s="412"/>
      <c r="Q170" s="420"/>
      <c r="R170" s="409" t="s">
        <v>0</v>
      </c>
      <c r="T170" s="410">
        <v>3910</v>
      </c>
    </row>
    <row r="171" spans="1:20" ht="24" hidden="1" customHeight="1">
      <c r="A171" s="372" t="s">
        <v>2140</v>
      </c>
      <c r="B171" s="413" t="s">
        <v>0</v>
      </c>
      <c r="C171" s="413" t="s">
        <v>736</v>
      </c>
      <c r="D171" s="413" t="s">
        <v>739</v>
      </c>
      <c r="E171" s="414" t="s">
        <v>738</v>
      </c>
      <c r="F171" s="415"/>
      <c r="G171" s="416">
        <v>86.2</v>
      </c>
      <c r="H171" s="417">
        <f t="shared" si="219"/>
        <v>0</v>
      </c>
      <c r="I171" s="416">
        <v>0</v>
      </c>
      <c r="J171" s="417">
        <f t="shared" si="220"/>
        <v>0</v>
      </c>
      <c r="K171" s="416">
        <v>0</v>
      </c>
      <c r="L171" s="417">
        <f t="shared" si="221"/>
        <v>0</v>
      </c>
      <c r="M171" s="416">
        <f t="shared" si="222"/>
        <v>86.2</v>
      </c>
      <c r="N171" s="423">
        <f t="shared" si="164"/>
        <v>0</v>
      </c>
      <c r="O171" s="417">
        <f t="shared" ref="O171" si="233">F171-F170</f>
        <v>0</v>
      </c>
      <c r="P171" s="417">
        <f t="shared" ref="P171:Q171" si="234">M171-M170</f>
        <v>0</v>
      </c>
      <c r="Q171" s="423">
        <f t="shared" si="234"/>
        <v>0</v>
      </c>
      <c r="R171" s="414"/>
      <c r="T171" s="415">
        <v>3910</v>
      </c>
    </row>
    <row r="172" spans="1:20" s="401" customFormat="1" ht="24" hidden="1" customHeight="1">
      <c r="A172" s="366" t="s">
        <v>2064</v>
      </c>
      <c r="B172" s="408" t="s">
        <v>0</v>
      </c>
      <c r="C172" s="408" t="s">
        <v>2196</v>
      </c>
      <c r="D172" s="408" t="s">
        <v>2193</v>
      </c>
      <c r="E172" s="409" t="s">
        <v>2194</v>
      </c>
      <c r="F172" s="410"/>
      <c r="G172" s="411">
        <v>258.5</v>
      </c>
      <c r="H172" s="412">
        <f>INT($F172*G172)</f>
        <v>0</v>
      </c>
      <c r="I172" s="411">
        <v>0</v>
      </c>
      <c r="J172" s="412">
        <f>INT($F172*I172)</f>
        <v>0</v>
      </c>
      <c r="K172" s="411">
        <v>0</v>
      </c>
      <c r="L172" s="412">
        <f>INT($F172*K172)</f>
        <v>0</v>
      </c>
      <c r="M172" s="411">
        <f>+G172+I172+K172</f>
        <v>258.5</v>
      </c>
      <c r="N172" s="420">
        <f>H172+J172+L172</f>
        <v>0</v>
      </c>
      <c r="O172" s="412"/>
      <c r="P172" s="412"/>
      <c r="Q172" s="420"/>
      <c r="R172" s="409" t="s">
        <v>0</v>
      </c>
      <c r="T172" s="410">
        <v>7447</v>
      </c>
    </row>
    <row r="173" spans="1:20" ht="24" hidden="1" customHeight="1">
      <c r="A173" s="372" t="s">
        <v>2140</v>
      </c>
      <c r="B173" s="413" t="s">
        <v>0</v>
      </c>
      <c r="C173" s="413" t="s">
        <v>740</v>
      </c>
      <c r="D173" s="413" t="s">
        <v>737</v>
      </c>
      <c r="E173" s="414" t="s">
        <v>738</v>
      </c>
      <c r="F173" s="415"/>
      <c r="G173" s="416">
        <v>258.5</v>
      </c>
      <c r="H173" s="417">
        <f t="shared" si="219"/>
        <v>0</v>
      </c>
      <c r="I173" s="416">
        <v>0</v>
      </c>
      <c r="J173" s="417">
        <f t="shared" si="220"/>
        <v>0</v>
      </c>
      <c r="K173" s="416">
        <v>0</v>
      </c>
      <c r="L173" s="417">
        <f t="shared" si="221"/>
        <v>0</v>
      </c>
      <c r="M173" s="416">
        <f t="shared" si="222"/>
        <v>258.5</v>
      </c>
      <c r="N173" s="423">
        <f t="shared" si="164"/>
        <v>0</v>
      </c>
      <c r="O173" s="417">
        <f t="shared" ref="O173" si="235">F173-F172</f>
        <v>0</v>
      </c>
      <c r="P173" s="417">
        <f t="shared" ref="P173:Q173" si="236">M173-M172</f>
        <v>0</v>
      </c>
      <c r="Q173" s="423">
        <f t="shared" si="236"/>
        <v>0</v>
      </c>
      <c r="R173" s="414"/>
      <c r="T173" s="415">
        <v>7447</v>
      </c>
    </row>
    <row r="174" spans="1:20" s="401" customFormat="1" ht="24" hidden="1" customHeight="1">
      <c r="A174" s="366" t="s">
        <v>2143</v>
      </c>
      <c r="B174" s="408" t="s">
        <v>0</v>
      </c>
      <c r="C174" s="408" t="s">
        <v>2196</v>
      </c>
      <c r="D174" s="408" t="s">
        <v>2195</v>
      </c>
      <c r="E174" s="409" t="s">
        <v>2194</v>
      </c>
      <c r="F174" s="410"/>
      <c r="G174" s="411">
        <v>258.5</v>
      </c>
      <c r="H174" s="412">
        <f>INT($F174*G174)</f>
        <v>0</v>
      </c>
      <c r="I174" s="411">
        <v>0</v>
      </c>
      <c r="J174" s="412">
        <f>INT($F174*I174)</f>
        <v>0</v>
      </c>
      <c r="K174" s="411">
        <v>0</v>
      </c>
      <c r="L174" s="412">
        <f>INT($F174*K174)</f>
        <v>0</v>
      </c>
      <c r="M174" s="411">
        <f>+G174+I174+K174</f>
        <v>258.5</v>
      </c>
      <c r="N174" s="420">
        <f>H174+J174+L174</f>
        <v>0</v>
      </c>
      <c r="O174" s="412"/>
      <c r="P174" s="412"/>
      <c r="Q174" s="420"/>
      <c r="R174" s="409" t="s">
        <v>0</v>
      </c>
      <c r="T174" s="410">
        <v>18109</v>
      </c>
    </row>
    <row r="175" spans="1:20" ht="24" hidden="1" customHeight="1">
      <c r="A175" s="372" t="s">
        <v>2072</v>
      </c>
      <c r="B175" s="413" t="s">
        <v>0</v>
      </c>
      <c r="C175" s="413" t="s">
        <v>740</v>
      </c>
      <c r="D175" s="413" t="s">
        <v>739</v>
      </c>
      <c r="E175" s="414" t="s">
        <v>738</v>
      </c>
      <c r="F175" s="415"/>
      <c r="G175" s="416">
        <v>258.5</v>
      </c>
      <c r="H175" s="417">
        <f t="shared" si="219"/>
        <v>0</v>
      </c>
      <c r="I175" s="416">
        <v>0</v>
      </c>
      <c r="J175" s="417">
        <f t="shared" si="220"/>
        <v>0</v>
      </c>
      <c r="K175" s="416">
        <v>0</v>
      </c>
      <c r="L175" s="417">
        <f t="shared" si="221"/>
        <v>0</v>
      </c>
      <c r="M175" s="416">
        <f t="shared" si="222"/>
        <v>258.5</v>
      </c>
      <c r="N175" s="423">
        <f t="shared" ref="N175:N245" si="237">H175+J175+L175</f>
        <v>0</v>
      </c>
      <c r="O175" s="417">
        <f t="shared" ref="O175" si="238">F175-F174</f>
        <v>0</v>
      </c>
      <c r="P175" s="417">
        <f t="shared" ref="P175:Q175" si="239">M175-M174</f>
        <v>0</v>
      </c>
      <c r="Q175" s="423">
        <f t="shared" si="239"/>
        <v>0</v>
      </c>
      <c r="R175" s="414"/>
      <c r="T175" s="415">
        <v>18109</v>
      </c>
    </row>
    <row r="176" spans="1:20" s="460" customFormat="1" ht="24" hidden="1" customHeight="1">
      <c r="A176" s="366" t="s">
        <v>2143</v>
      </c>
      <c r="B176" s="408" t="s">
        <v>0</v>
      </c>
      <c r="C176" s="408" t="s">
        <v>2197</v>
      </c>
      <c r="D176" s="408" t="s">
        <v>2198</v>
      </c>
      <c r="E176" s="409" t="s">
        <v>1860</v>
      </c>
      <c r="F176" s="410"/>
      <c r="G176" s="411">
        <v>141063.9</v>
      </c>
      <c r="H176" s="412">
        <f>INT($F176*G176)</f>
        <v>0</v>
      </c>
      <c r="I176" s="411">
        <v>485518.4</v>
      </c>
      <c r="J176" s="412">
        <f>INT($F176*I176)</f>
        <v>0</v>
      </c>
      <c r="K176" s="411">
        <v>1010.9</v>
      </c>
      <c r="L176" s="412">
        <f>INT($F176*K176)</f>
        <v>0</v>
      </c>
      <c r="M176" s="411">
        <f>+G176+I176+K176</f>
        <v>627593.20000000007</v>
      </c>
      <c r="N176" s="420">
        <f>H176+J176+L176</f>
        <v>0</v>
      </c>
      <c r="O176" s="412"/>
      <c r="P176" s="412"/>
      <c r="Q176" s="420"/>
      <c r="R176" s="409" t="s">
        <v>0</v>
      </c>
      <c r="T176" s="410">
        <v>2</v>
      </c>
    </row>
    <row r="177" spans="1:20" s="73" customFormat="1" ht="24" hidden="1" customHeight="1">
      <c r="A177" s="372" t="s">
        <v>2072</v>
      </c>
      <c r="B177" s="413" t="s">
        <v>0</v>
      </c>
      <c r="C177" s="413" t="s">
        <v>741</v>
      </c>
      <c r="D177" s="413" t="s">
        <v>742</v>
      </c>
      <c r="E177" s="414" t="s">
        <v>729</v>
      </c>
      <c r="F177" s="415"/>
      <c r="G177" s="416">
        <v>141063.9</v>
      </c>
      <c r="H177" s="417">
        <f t="shared" si="219"/>
        <v>0</v>
      </c>
      <c r="I177" s="416">
        <v>485518.4</v>
      </c>
      <c r="J177" s="417">
        <f t="shared" si="220"/>
        <v>0</v>
      </c>
      <c r="K177" s="416">
        <v>1010.9</v>
      </c>
      <c r="L177" s="417">
        <f t="shared" si="221"/>
        <v>0</v>
      </c>
      <c r="M177" s="416">
        <f t="shared" si="222"/>
        <v>627593.20000000007</v>
      </c>
      <c r="N177" s="423">
        <f t="shared" si="237"/>
        <v>0</v>
      </c>
      <c r="O177" s="417">
        <f t="shared" ref="O177" si="240">F177-F176</f>
        <v>0</v>
      </c>
      <c r="P177" s="417">
        <f t="shared" ref="P177:Q177" si="241">M177-M176</f>
        <v>0</v>
      </c>
      <c r="Q177" s="423">
        <f t="shared" si="241"/>
        <v>0</v>
      </c>
      <c r="R177" s="414"/>
      <c r="T177" s="415">
        <v>2</v>
      </c>
    </row>
    <row r="178" spans="1:20" s="371" customFormat="1" ht="24" hidden="1" customHeight="1">
      <c r="A178" s="366" t="s">
        <v>2064</v>
      </c>
      <c r="B178" s="418" t="s">
        <v>0</v>
      </c>
      <c r="C178" s="418" t="s">
        <v>2197</v>
      </c>
      <c r="D178" s="418" t="s">
        <v>2199</v>
      </c>
      <c r="E178" s="419" t="s">
        <v>1860</v>
      </c>
      <c r="F178" s="411"/>
      <c r="G178" s="411">
        <v>37769.4</v>
      </c>
      <c r="H178" s="412">
        <f>INT($F178*G178)</f>
        <v>0</v>
      </c>
      <c r="I178" s="411">
        <v>123968</v>
      </c>
      <c r="J178" s="412">
        <f>INT($F178*I178)</f>
        <v>0</v>
      </c>
      <c r="K178" s="411">
        <v>248.1</v>
      </c>
      <c r="L178" s="412">
        <f>INT($F178*K178)</f>
        <v>0</v>
      </c>
      <c r="M178" s="411">
        <f>+G178+I178+K178</f>
        <v>161985.5</v>
      </c>
      <c r="N178" s="420">
        <f>H178+J178+L178</f>
        <v>0</v>
      </c>
      <c r="O178" s="412"/>
      <c r="P178" s="412"/>
      <c r="Q178" s="420"/>
      <c r="R178" s="419" t="s">
        <v>0</v>
      </c>
      <c r="T178" s="411">
        <v>40</v>
      </c>
    </row>
    <row r="179" spans="1:20" s="75" customFormat="1" ht="24" hidden="1" customHeight="1">
      <c r="A179" s="372" t="s">
        <v>2140</v>
      </c>
      <c r="B179" s="421" t="s">
        <v>0</v>
      </c>
      <c r="C179" s="421" t="s">
        <v>741</v>
      </c>
      <c r="D179" s="421" t="s">
        <v>743</v>
      </c>
      <c r="E179" s="422" t="s">
        <v>729</v>
      </c>
      <c r="F179" s="416"/>
      <c r="G179" s="416">
        <v>37769.4</v>
      </c>
      <c r="H179" s="417">
        <f t="shared" si="219"/>
        <v>0</v>
      </c>
      <c r="I179" s="416">
        <v>123968</v>
      </c>
      <c r="J179" s="417">
        <f t="shared" si="220"/>
        <v>0</v>
      </c>
      <c r="K179" s="416">
        <v>248.1</v>
      </c>
      <c r="L179" s="417">
        <f t="shared" si="221"/>
        <v>0</v>
      </c>
      <c r="M179" s="416">
        <f t="shared" si="222"/>
        <v>161985.5</v>
      </c>
      <c r="N179" s="423">
        <f t="shared" si="237"/>
        <v>0</v>
      </c>
      <c r="O179" s="417">
        <f t="shared" ref="O179" si="242">F179-F178</f>
        <v>0</v>
      </c>
      <c r="P179" s="417">
        <f t="shared" ref="P179:Q179" si="243">M179-M178</f>
        <v>0</v>
      </c>
      <c r="Q179" s="423">
        <f t="shared" si="243"/>
        <v>0</v>
      </c>
      <c r="R179" s="422"/>
      <c r="T179" s="416">
        <v>40</v>
      </c>
    </row>
    <row r="180" spans="1:20" s="371" customFormat="1" ht="24" hidden="1" customHeight="1">
      <c r="A180" s="366" t="s">
        <v>2064</v>
      </c>
      <c r="B180" s="418" t="s">
        <v>0</v>
      </c>
      <c r="C180" s="418" t="s">
        <v>2197</v>
      </c>
      <c r="D180" s="418" t="s">
        <v>2200</v>
      </c>
      <c r="E180" s="419" t="s">
        <v>1860</v>
      </c>
      <c r="F180" s="411"/>
      <c r="G180" s="411">
        <v>32675.3</v>
      </c>
      <c r="H180" s="412">
        <f>INT($F180*G180)</f>
        <v>0</v>
      </c>
      <c r="I180" s="411">
        <v>107876</v>
      </c>
      <c r="J180" s="412">
        <f>INT($F180*I180)</f>
        <v>0</v>
      </c>
      <c r="K180" s="411">
        <v>216.4</v>
      </c>
      <c r="L180" s="412">
        <f>INT($F180*K180)</f>
        <v>0</v>
      </c>
      <c r="M180" s="411">
        <f>+G180+I180+K180</f>
        <v>140767.69999999998</v>
      </c>
      <c r="N180" s="420">
        <f>H180+J180+L180</f>
        <v>0</v>
      </c>
      <c r="O180" s="412"/>
      <c r="P180" s="412"/>
      <c r="Q180" s="420"/>
      <c r="R180" s="419" t="s">
        <v>0</v>
      </c>
      <c r="T180" s="411">
        <v>0</v>
      </c>
    </row>
    <row r="181" spans="1:20" s="75" customFormat="1" ht="24" hidden="1" customHeight="1">
      <c r="A181" s="372" t="s">
        <v>2072</v>
      </c>
      <c r="B181" s="421" t="s">
        <v>0</v>
      </c>
      <c r="C181" s="421" t="s">
        <v>741</v>
      </c>
      <c r="D181" s="421" t="s">
        <v>744</v>
      </c>
      <c r="E181" s="422" t="s">
        <v>729</v>
      </c>
      <c r="F181" s="416"/>
      <c r="G181" s="416">
        <v>32675.3</v>
      </c>
      <c r="H181" s="417">
        <f t="shared" si="219"/>
        <v>0</v>
      </c>
      <c r="I181" s="416">
        <v>107876</v>
      </c>
      <c r="J181" s="417">
        <f t="shared" si="220"/>
        <v>0</v>
      </c>
      <c r="K181" s="416">
        <v>216.4</v>
      </c>
      <c r="L181" s="417">
        <f t="shared" si="221"/>
        <v>0</v>
      </c>
      <c r="M181" s="416">
        <f t="shared" si="222"/>
        <v>140767.69999999998</v>
      </c>
      <c r="N181" s="423">
        <f t="shared" si="237"/>
        <v>0</v>
      </c>
      <c r="O181" s="417">
        <f t="shared" ref="O181" si="244">F181-F180</f>
        <v>0</v>
      </c>
      <c r="P181" s="417">
        <f t="shared" ref="P181:Q181" si="245">M181-M180</f>
        <v>0</v>
      </c>
      <c r="Q181" s="423">
        <f t="shared" si="245"/>
        <v>0</v>
      </c>
      <c r="R181" s="422"/>
      <c r="T181" s="416">
        <v>0</v>
      </c>
    </row>
    <row r="182" spans="1:20" s="401" customFormat="1" ht="24" hidden="1" customHeight="1">
      <c r="A182" s="366" t="s">
        <v>2093</v>
      </c>
      <c r="B182" s="408" t="s">
        <v>0</v>
      </c>
      <c r="C182" s="408" t="s">
        <v>2201</v>
      </c>
      <c r="D182" s="408" t="s">
        <v>2202</v>
      </c>
      <c r="E182" s="409" t="s">
        <v>1860</v>
      </c>
      <c r="F182" s="410"/>
      <c r="G182" s="411">
        <v>110131.3</v>
      </c>
      <c r="H182" s="412">
        <f>INT($F182*G182)</f>
        <v>0</v>
      </c>
      <c r="I182" s="411">
        <v>140886.39999999999</v>
      </c>
      <c r="J182" s="412">
        <f>INT($F182*I182)</f>
        <v>0</v>
      </c>
      <c r="K182" s="411">
        <v>0</v>
      </c>
      <c r="L182" s="412">
        <f>INT($F182*K182)</f>
        <v>0</v>
      </c>
      <c r="M182" s="411">
        <f>+G182+I182+K182</f>
        <v>251017.7</v>
      </c>
      <c r="N182" s="420">
        <f>H182+J182+L182</f>
        <v>0</v>
      </c>
      <c r="O182" s="412"/>
      <c r="P182" s="412"/>
      <c r="Q182" s="420"/>
      <c r="R182" s="409" t="s">
        <v>0</v>
      </c>
      <c r="T182" s="410">
        <v>14</v>
      </c>
    </row>
    <row r="183" spans="1:20" ht="24" hidden="1" customHeight="1">
      <c r="A183" s="372" t="s">
        <v>2072</v>
      </c>
      <c r="B183" s="413" t="s">
        <v>0</v>
      </c>
      <c r="C183" s="413" t="s">
        <v>745</v>
      </c>
      <c r="D183" s="413" t="s">
        <v>746</v>
      </c>
      <c r="E183" s="414" t="s">
        <v>729</v>
      </c>
      <c r="F183" s="415"/>
      <c r="G183" s="416">
        <v>110131.3</v>
      </c>
      <c r="H183" s="417">
        <f t="shared" si="219"/>
        <v>0</v>
      </c>
      <c r="I183" s="416">
        <v>140886.39999999999</v>
      </c>
      <c r="J183" s="417">
        <f t="shared" si="220"/>
        <v>0</v>
      </c>
      <c r="K183" s="416">
        <v>0</v>
      </c>
      <c r="L183" s="417">
        <f t="shared" si="221"/>
        <v>0</v>
      </c>
      <c r="M183" s="416">
        <f t="shared" si="222"/>
        <v>251017.7</v>
      </c>
      <c r="N183" s="423">
        <f t="shared" si="237"/>
        <v>0</v>
      </c>
      <c r="O183" s="417">
        <f t="shared" ref="O183" si="246">F183-F182</f>
        <v>0</v>
      </c>
      <c r="P183" s="417">
        <f t="shared" ref="P183:Q183" si="247">M183-M182</f>
        <v>0</v>
      </c>
      <c r="Q183" s="423">
        <f t="shared" si="247"/>
        <v>0</v>
      </c>
      <c r="R183" s="414"/>
      <c r="T183" s="415">
        <v>14</v>
      </c>
    </row>
    <row r="184" spans="1:20" s="401" customFormat="1" ht="24" hidden="1" customHeight="1">
      <c r="A184" s="366" t="s">
        <v>2064</v>
      </c>
      <c r="B184" s="408" t="s">
        <v>0</v>
      </c>
      <c r="C184" s="408" t="s">
        <v>2201</v>
      </c>
      <c r="D184" s="408" t="s">
        <v>2203</v>
      </c>
      <c r="E184" s="409" t="s">
        <v>1860</v>
      </c>
      <c r="F184" s="410"/>
      <c r="G184" s="411">
        <v>36386.5</v>
      </c>
      <c r="H184" s="412">
        <f>INT($F184*G184)</f>
        <v>0</v>
      </c>
      <c r="I184" s="411">
        <v>44490.400000000001</v>
      </c>
      <c r="J184" s="412">
        <f>INT($F184*I184)</f>
        <v>0</v>
      </c>
      <c r="K184" s="411">
        <v>0</v>
      </c>
      <c r="L184" s="412">
        <f>INT($F184*K184)</f>
        <v>0</v>
      </c>
      <c r="M184" s="411">
        <f>+G184+I184+K184</f>
        <v>80876.899999999994</v>
      </c>
      <c r="N184" s="420">
        <f>H184+J184+L184</f>
        <v>0</v>
      </c>
      <c r="O184" s="412"/>
      <c r="P184" s="412"/>
      <c r="Q184" s="420"/>
      <c r="R184" s="409" t="s">
        <v>0</v>
      </c>
      <c r="T184" s="410">
        <v>13</v>
      </c>
    </row>
    <row r="185" spans="1:20" ht="24" hidden="1" customHeight="1">
      <c r="A185" s="372" t="s">
        <v>2072</v>
      </c>
      <c r="B185" s="413" t="s">
        <v>0</v>
      </c>
      <c r="C185" s="413" t="s">
        <v>745</v>
      </c>
      <c r="D185" s="413" t="s">
        <v>747</v>
      </c>
      <c r="E185" s="414" t="s">
        <v>729</v>
      </c>
      <c r="F185" s="415"/>
      <c r="G185" s="416">
        <v>36386.5</v>
      </c>
      <c r="H185" s="417">
        <f t="shared" si="219"/>
        <v>0</v>
      </c>
      <c r="I185" s="416">
        <v>44490.400000000001</v>
      </c>
      <c r="J185" s="417">
        <f t="shared" si="220"/>
        <v>0</v>
      </c>
      <c r="K185" s="416">
        <v>0</v>
      </c>
      <c r="L185" s="417">
        <f t="shared" si="221"/>
        <v>0</v>
      </c>
      <c r="M185" s="416">
        <f t="shared" si="222"/>
        <v>80876.899999999994</v>
      </c>
      <c r="N185" s="423">
        <f t="shared" si="237"/>
        <v>0</v>
      </c>
      <c r="O185" s="417">
        <f t="shared" ref="O185" si="248">F185-F184</f>
        <v>0</v>
      </c>
      <c r="P185" s="417">
        <f t="shared" ref="P185:Q185" si="249">M185-M184</f>
        <v>0</v>
      </c>
      <c r="Q185" s="423">
        <f t="shared" si="249"/>
        <v>0</v>
      </c>
      <c r="R185" s="414"/>
      <c r="T185" s="415">
        <v>13</v>
      </c>
    </row>
    <row r="186" spans="1:20" s="431" customFormat="1" ht="24" hidden="1" customHeight="1">
      <c r="A186" s="366" t="s">
        <v>2143</v>
      </c>
      <c r="B186" s="408" t="s">
        <v>0</v>
      </c>
      <c r="C186" s="408" t="s">
        <v>2204</v>
      </c>
      <c r="D186" s="408" t="s">
        <v>2205</v>
      </c>
      <c r="E186" s="409" t="s">
        <v>6</v>
      </c>
      <c r="F186" s="410"/>
      <c r="G186" s="411">
        <v>1289.2</v>
      </c>
      <c r="H186" s="412">
        <f>INT($F186*G186)</f>
        <v>0</v>
      </c>
      <c r="I186" s="411">
        <v>1479.2</v>
      </c>
      <c r="J186" s="412">
        <f>INT($F186*I186)</f>
        <v>0</v>
      </c>
      <c r="K186" s="411">
        <v>0</v>
      </c>
      <c r="L186" s="412">
        <f>INT($F186*K186)</f>
        <v>0</v>
      </c>
      <c r="M186" s="411">
        <f>+G186+I186+K186</f>
        <v>2768.4</v>
      </c>
      <c r="N186" s="420">
        <f>H186+J186+L186</f>
        <v>0</v>
      </c>
      <c r="O186" s="412"/>
      <c r="P186" s="412"/>
      <c r="Q186" s="420"/>
      <c r="R186" s="409" t="s">
        <v>0</v>
      </c>
      <c r="T186" s="410">
        <v>317.72000000000003</v>
      </c>
    </row>
    <row r="187" spans="1:20" s="72" customFormat="1" ht="24" hidden="1" customHeight="1">
      <c r="A187" s="372" t="s">
        <v>2140</v>
      </c>
      <c r="B187" s="413" t="s">
        <v>0</v>
      </c>
      <c r="C187" s="413" t="s">
        <v>748</v>
      </c>
      <c r="D187" s="413" t="s">
        <v>749</v>
      </c>
      <c r="E187" s="414" t="s">
        <v>6</v>
      </c>
      <c r="F187" s="415"/>
      <c r="G187" s="416">
        <v>1289.2</v>
      </c>
      <c r="H187" s="417">
        <f t="shared" si="219"/>
        <v>0</v>
      </c>
      <c r="I187" s="416">
        <v>1479.2</v>
      </c>
      <c r="J187" s="417">
        <f t="shared" si="220"/>
        <v>0</v>
      </c>
      <c r="K187" s="416">
        <v>0</v>
      </c>
      <c r="L187" s="417">
        <f t="shared" si="221"/>
        <v>0</v>
      </c>
      <c r="M187" s="416">
        <f t="shared" si="222"/>
        <v>2768.4</v>
      </c>
      <c r="N187" s="423">
        <f t="shared" si="237"/>
        <v>0</v>
      </c>
      <c r="O187" s="417">
        <f t="shared" ref="O187" si="250">F187-F186</f>
        <v>0</v>
      </c>
      <c r="P187" s="417">
        <f t="shared" ref="P187:Q187" si="251">M187-M186</f>
        <v>0</v>
      </c>
      <c r="Q187" s="423">
        <f t="shared" si="251"/>
        <v>0</v>
      </c>
      <c r="R187" s="414"/>
      <c r="T187" s="415">
        <v>317.72000000000003</v>
      </c>
    </row>
    <row r="188" spans="1:20" s="401" customFormat="1" ht="24" hidden="1" customHeight="1">
      <c r="A188" s="366" t="s">
        <v>2064</v>
      </c>
      <c r="B188" s="408" t="s">
        <v>0</v>
      </c>
      <c r="C188" s="408" t="s">
        <v>2206</v>
      </c>
      <c r="D188" s="408" t="s">
        <v>2207</v>
      </c>
      <c r="E188" s="409" t="s">
        <v>615</v>
      </c>
      <c r="F188" s="410"/>
      <c r="G188" s="411">
        <v>0</v>
      </c>
      <c r="H188" s="412">
        <f>INT($F188*G188)</f>
        <v>0</v>
      </c>
      <c r="I188" s="411">
        <v>0</v>
      </c>
      <c r="J188" s="412">
        <f>INT($F188*I188)</f>
        <v>0</v>
      </c>
      <c r="K188" s="411">
        <v>0</v>
      </c>
      <c r="L188" s="412">
        <f>INT($F188*K188)</f>
        <v>0</v>
      </c>
      <c r="M188" s="411">
        <f>+G188+I188+K188</f>
        <v>0</v>
      </c>
      <c r="N188" s="420">
        <f>H188+J188+L188</f>
        <v>0</v>
      </c>
      <c r="O188" s="412"/>
      <c r="P188" s="412"/>
      <c r="Q188" s="420"/>
      <c r="R188" s="409" t="s">
        <v>0</v>
      </c>
      <c r="T188" s="410">
        <v>4343.04</v>
      </c>
    </row>
    <row r="189" spans="1:20" ht="24" hidden="1" customHeight="1">
      <c r="A189" s="372" t="s">
        <v>2140</v>
      </c>
      <c r="B189" s="413" t="s">
        <v>0</v>
      </c>
      <c r="C189" s="413" t="s">
        <v>750</v>
      </c>
      <c r="D189" s="413" t="s">
        <v>751</v>
      </c>
      <c r="E189" s="414" t="s">
        <v>651</v>
      </c>
      <c r="F189" s="415"/>
      <c r="G189" s="416">
        <v>0</v>
      </c>
      <c r="H189" s="417">
        <f t="shared" si="219"/>
        <v>0</v>
      </c>
      <c r="I189" s="416">
        <v>0</v>
      </c>
      <c r="J189" s="417">
        <f t="shared" si="220"/>
        <v>0</v>
      </c>
      <c r="K189" s="416">
        <v>0</v>
      </c>
      <c r="L189" s="417">
        <f t="shared" si="221"/>
        <v>0</v>
      </c>
      <c r="M189" s="416">
        <f t="shared" si="222"/>
        <v>0</v>
      </c>
      <c r="N189" s="423">
        <f t="shared" si="237"/>
        <v>0</v>
      </c>
      <c r="O189" s="417">
        <f t="shared" ref="O189" si="252">F189-F188</f>
        <v>0</v>
      </c>
      <c r="P189" s="417">
        <f t="shared" ref="P189:Q189" si="253">M189-M188</f>
        <v>0</v>
      </c>
      <c r="Q189" s="423">
        <f t="shared" si="253"/>
        <v>0</v>
      </c>
      <c r="R189" s="414"/>
      <c r="T189" s="415">
        <v>4343.04</v>
      </c>
    </row>
    <row r="190" spans="1:20" s="401" customFormat="1" ht="24" hidden="1" customHeight="1">
      <c r="A190" s="366" t="s">
        <v>2143</v>
      </c>
      <c r="B190" s="408" t="s">
        <v>0</v>
      </c>
      <c r="C190" s="408" t="s">
        <v>2208</v>
      </c>
      <c r="D190" s="408" t="s">
        <v>2209</v>
      </c>
      <c r="E190" s="409" t="s">
        <v>2210</v>
      </c>
      <c r="F190" s="410"/>
      <c r="G190" s="411">
        <v>65109427.600000001</v>
      </c>
      <c r="H190" s="412">
        <f>INT($F190*G190)</f>
        <v>0</v>
      </c>
      <c r="I190" s="411">
        <v>18553920</v>
      </c>
      <c r="J190" s="412">
        <f>INT($F190*I190)</f>
        <v>0</v>
      </c>
      <c r="K190" s="411">
        <v>0</v>
      </c>
      <c r="L190" s="412">
        <f>INT($F190*K190)</f>
        <v>0</v>
      </c>
      <c r="M190" s="411">
        <f>+G190+I190+K190</f>
        <v>83663347.599999994</v>
      </c>
      <c r="N190" s="420">
        <f>H190+J190+L190</f>
        <v>0</v>
      </c>
      <c r="O190" s="412"/>
      <c r="P190" s="412"/>
      <c r="Q190" s="420"/>
      <c r="R190" s="409" t="s">
        <v>0</v>
      </c>
      <c r="T190" s="410">
        <v>12</v>
      </c>
    </row>
    <row r="191" spans="1:20" ht="24" hidden="1" customHeight="1">
      <c r="A191" s="372" t="s">
        <v>2072</v>
      </c>
      <c r="B191" s="413" t="s">
        <v>0</v>
      </c>
      <c r="C191" s="413" t="s">
        <v>752</v>
      </c>
      <c r="D191" s="413" t="s">
        <v>753</v>
      </c>
      <c r="E191" s="414" t="s">
        <v>754</v>
      </c>
      <c r="F191" s="415"/>
      <c r="G191" s="416">
        <v>65109427.600000001</v>
      </c>
      <c r="H191" s="417">
        <f t="shared" si="219"/>
        <v>0</v>
      </c>
      <c r="I191" s="416">
        <v>18553920</v>
      </c>
      <c r="J191" s="417">
        <f t="shared" si="220"/>
        <v>0</v>
      </c>
      <c r="K191" s="416">
        <v>0</v>
      </c>
      <c r="L191" s="417">
        <f t="shared" si="221"/>
        <v>0</v>
      </c>
      <c r="M191" s="416">
        <f t="shared" si="222"/>
        <v>83663347.599999994</v>
      </c>
      <c r="N191" s="423">
        <f t="shared" si="237"/>
        <v>0</v>
      </c>
      <c r="O191" s="417">
        <f t="shared" ref="O191" si="254">F191-F190</f>
        <v>0</v>
      </c>
      <c r="P191" s="417">
        <f t="shared" ref="P191:Q191" si="255">M191-M190</f>
        <v>0</v>
      </c>
      <c r="Q191" s="423">
        <f t="shared" si="255"/>
        <v>0</v>
      </c>
      <c r="R191" s="414"/>
      <c r="T191" s="415">
        <v>12</v>
      </c>
    </row>
    <row r="192" spans="1:20" s="401" customFormat="1" ht="24" hidden="1" customHeight="1">
      <c r="A192" s="366" t="s">
        <v>2064</v>
      </c>
      <c r="B192" s="408" t="s">
        <v>0</v>
      </c>
      <c r="C192" s="408" t="s">
        <v>2211</v>
      </c>
      <c r="D192" s="408" t="s">
        <v>14</v>
      </c>
      <c r="E192" s="409" t="s">
        <v>1860</v>
      </c>
      <c r="F192" s="410"/>
      <c r="G192" s="411">
        <v>1577277.3</v>
      </c>
      <c r="H192" s="412">
        <f>INT($F192*G192)</f>
        <v>0</v>
      </c>
      <c r="I192" s="411">
        <v>1389231.2</v>
      </c>
      <c r="J192" s="412">
        <f>INT($F192*I192)</f>
        <v>0</v>
      </c>
      <c r="K192" s="411">
        <v>27678.1</v>
      </c>
      <c r="L192" s="412">
        <f>INT($F192*K192)</f>
        <v>0</v>
      </c>
      <c r="M192" s="411">
        <f>+G192+I192+K192</f>
        <v>2994186.6</v>
      </c>
      <c r="N192" s="420">
        <f>H192+J192+L192</f>
        <v>0</v>
      </c>
      <c r="O192" s="412"/>
      <c r="P192" s="412"/>
      <c r="Q192" s="420"/>
      <c r="R192" s="409" t="s">
        <v>0</v>
      </c>
      <c r="T192" s="410">
        <v>192</v>
      </c>
    </row>
    <row r="193" spans="1:20" ht="24" hidden="1" customHeight="1">
      <c r="A193" s="372" t="s">
        <v>2140</v>
      </c>
      <c r="B193" s="413" t="s">
        <v>0</v>
      </c>
      <c r="C193" s="413" t="s">
        <v>755</v>
      </c>
      <c r="D193" s="413" t="s">
        <v>14</v>
      </c>
      <c r="E193" s="414" t="s">
        <v>729</v>
      </c>
      <c r="F193" s="415"/>
      <c r="G193" s="416">
        <v>1577277.3</v>
      </c>
      <c r="H193" s="417">
        <f t="shared" ref="H193:H217" si="256">INT($F193*G193)</f>
        <v>0</v>
      </c>
      <c r="I193" s="416">
        <v>1389231.2</v>
      </c>
      <c r="J193" s="417">
        <f t="shared" ref="J193:J217" si="257">INT($F193*I193)</f>
        <v>0</v>
      </c>
      <c r="K193" s="416">
        <v>27678.1</v>
      </c>
      <c r="L193" s="417">
        <f t="shared" ref="L193:L217" si="258">INT($F193*K193)</f>
        <v>0</v>
      </c>
      <c r="M193" s="416">
        <f t="shared" ref="M193:N217" si="259">+G193+I193+K193</f>
        <v>2994186.6</v>
      </c>
      <c r="N193" s="423">
        <f t="shared" si="237"/>
        <v>0</v>
      </c>
      <c r="O193" s="417">
        <f t="shared" ref="O193" si="260">F193-F192</f>
        <v>0</v>
      </c>
      <c r="P193" s="417">
        <f t="shared" ref="P193:Q193" si="261">M193-M192</f>
        <v>0</v>
      </c>
      <c r="Q193" s="423">
        <f t="shared" si="261"/>
        <v>0</v>
      </c>
      <c r="R193" s="414"/>
      <c r="T193" s="415">
        <v>192</v>
      </c>
    </row>
    <row r="194" spans="1:20" s="401" customFormat="1" ht="24" hidden="1" customHeight="1">
      <c r="A194" s="366" t="s">
        <v>2064</v>
      </c>
      <c r="B194" s="408" t="s">
        <v>0</v>
      </c>
      <c r="C194" s="408" t="s">
        <v>2212</v>
      </c>
      <c r="D194" s="408" t="s">
        <v>2213</v>
      </c>
      <c r="E194" s="409" t="s">
        <v>615</v>
      </c>
      <c r="F194" s="410"/>
      <c r="G194" s="411">
        <v>0</v>
      </c>
      <c r="H194" s="412">
        <f>INT($F194*G194)</f>
        <v>0</v>
      </c>
      <c r="I194" s="411">
        <v>93554.3</v>
      </c>
      <c r="J194" s="412">
        <f>INT($F194*I194)</f>
        <v>0</v>
      </c>
      <c r="K194" s="411">
        <v>0</v>
      </c>
      <c r="L194" s="412">
        <f>INT($F194*K194)</f>
        <v>0</v>
      </c>
      <c r="M194" s="411">
        <f>+G194+I194+K194</f>
        <v>93554.3</v>
      </c>
      <c r="N194" s="420">
        <f>H194+J194+L194</f>
        <v>0</v>
      </c>
      <c r="O194" s="412"/>
      <c r="P194" s="412"/>
      <c r="Q194" s="420"/>
      <c r="R194" s="409" t="s">
        <v>0</v>
      </c>
      <c r="T194" s="410">
        <v>524.16</v>
      </c>
    </row>
    <row r="195" spans="1:20" ht="24" hidden="1" customHeight="1">
      <c r="A195" s="372" t="s">
        <v>2072</v>
      </c>
      <c r="B195" s="413" t="s">
        <v>0</v>
      </c>
      <c r="C195" s="413" t="s">
        <v>756</v>
      </c>
      <c r="D195" s="413" t="s">
        <v>757</v>
      </c>
      <c r="E195" s="414" t="s">
        <v>651</v>
      </c>
      <c r="F195" s="415"/>
      <c r="G195" s="416">
        <v>0</v>
      </c>
      <c r="H195" s="417">
        <f t="shared" si="256"/>
        <v>0</v>
      </c>
      <c r="I195" s="416">
        <v>93554.3</v>
      </c>
      <c r="J195" s="417">
        <f t="shared" si="257"/>
        <v>0</v>
      </c>
      <c r="K195" s="416">
        <v>0</v>
      </c>
      <c r="L195" s="417">
        <f t="shared" si="258"/>
        <v>0</v>
      </c>
      <c r="M195" s="416">
        <f t="shared" si="259"/>
        <v>93554.3</v>
      </c>
      <c r="N195" s="423">
        <f t="shared" si="237"/>
        <v>0</v>
      </c>
      <c r="O195" s="417">
        <f t="shared" ref="O195" si="262">F195-F194</f>
        <v>0</v>
      </c>
      <c r="P195" s="417">
        <f t="shared" ref="P195:Q195" si="263">M195-M194</f>
        <v>0</v>
      </c>
      <c r="Q195" s="423">
        <f t="shared" si="263"/>
        <v>0</v>
      </c>
      <c r="R195" s="414"/>
      <c r="T195" s="415">
        <v>524.16</v>
      </c>
    </row>
    <row r="196" spans="1:20" s="401" customFormat="1" ht="24" hidden="1" customHeight="1">
      <c r="A196" s="366" t="s">
        <v>2143</v>
      </c>
      <c r="B196" s="408" t="s">
        <v>0</v>
      </c>
      <c r="C196" s="408" t="s">
        <v>2214</v>
      </c>
      <c r="D196" s="408" t="s">
        <v>2215</v>
      </c>
      <c r="E196" s="409" t="s">
        <v>2104</v>
      </c>
      <c r="F196" s="410"/>
      <c r="G196" s="411">
        <v>0</v>
      </c>
      <c r="H196" s="412">
        <f>INT($F196*G196)</f>
        <v>0</v>
      </c>
      <c r="I196" s="411">
        <v>735.6</v>
      </c>
      <c r="J196" s="412">
        <f>INT($F196*I196)</f>
        <v>0</v>
      </c>
      <c r="K196" s="411">
        <v>0</v>
      </c>
      <c r="L196" s="412">
        <f>INT($F196*K196)</f>
        <v>0</v>
      </c>
      <c r="M196" s="411">
        <f>+G196+I196+K196</f>
        <v>735.6</v>
      </c>
      <c r="N196" s="420">
        <f>H196+J196+L196</f>
        <v>0</v>
      </c>
      <c r="O196" s="412"/>
      <c r="P196" s="412"/>
      <c r="Q196" s="420"/>
      <c r="R196" s="409" t="s">
        <v>0</v>
      </c>
      <c r="T196" s="410">
        <v>5051.9799999999996</v>
      </c>
    </row>
    <row r="197" spans="1:20" ht="24" hidden="1" customHeight="1">
      <c r="A197" s="372" t="s">
        <v>2072</v>
      </c>
      <c r="B197" s="413" t="s">
        <v>0</v>
      </c>
      <c r="C197" s="413" t="s">
        <v>758</v>
      </c>
      <c r="D197" s="413" t="s">
        <v>759</v>
      </c>
      <c r="E197" s="414" t="s">
        <v>671</v>
      </c>
      <c r="F197" s="415"/>
      <c r="G197" s="416">
        <v>0</v>
      </c>
      <c r="H197" s="417">
        <f t="shared" si="256"/>
        <v>0</v>
      </c>
      <c r="I197" s="416">
        <v>735.6</v>
      </c>
      <c r="J197" s="417">
        <f t="shared" si="257"/>
        <v>0</v>
      </c>
      <c r="K197" s="416">
        <v>0</v>
      </c>
      <c r="L197" s="417">
        <f t="shared" si="258"/>
        <v>0</v>
      </c>
      <c r="M197" s="416">
        <f t="shared" si="259"/>
        <v>735.6</v>
      </c>
      <c r="N197" s="423">
        <f t="shared" si="237"/>
        <v>0</v>
      </c>
      <c r="O197" s="417">
        <f t="shared" ref="O197" si="264">F197-F196</f>
        <v>0</v>
      </c>
      <c r="P197" s="417">
        <f t="shared" ref="P197:Q197" si="265">M197-M196</f>
        <v>0</v>
      </c>
      <c r="Q197" s="423">
        <f t="shared" si="265"/>
        <v>0</v>
      </c>
      <c r="R197" s="414"/>
      <c r="T197" s="415">
        <v>5051.9799999999996</v>
      </c>
    </row>
    <row r="198" spans="1:20" s="401" customFormat="1" ht="24" hidden="1" customHeight="1">
      <c r="A198" s="366" t="s">
        <v>2064</v>
      </c>
      <c r="B198" s="408" t="s">
        <v>0</v>
      </c>
      <c r="C198" s="408" t="s">
        <v>2216</v>
      </c>
      <c r="D198" s="408" t="s">
        <v>15</v>
      </c>
      <c r="E198" s="409" t="s">
        <v>16</v>
      </c>
      <c r="F198" s="410"/>
      <c r="G198" s="411">
        <v>99650.6</v>
      </c>
      <c r="H198" s="412">
        <f>INT($F198*G198)</f>
        <v>0</v>
      </c>
      <c r="I198" s="411">
        <v>71248.800000000003</v>
      </c>
      <c r="J198" s="412">
        <f>INT($F198*I198)</f>
        <v>0</v>
      </c>
      <c r="K198" s="411">
        <v>1567</v>
      </c>
      <c r="L198" s="412">
        <f>INT($F198*K198)</f>
        <v>0</v>
      </c>
      <c r="M198" s="411">
        <f>+G198+I198+K198</f>
        <v>172466.40000000002</v>
      </c>
      <c r="N198" s="420">
        <f>H198+J198+L198</f>
        <v>0</v>
      </c>
      <c r="O198" s="412"/>
      <c r="P198" s="412"/>
      <c r="Q198" s="420"/>
      <c r="R198" s="409" t="s">
        <v>0</v>
      </c>
      <c r="T198" s="410">
        <v>55</v>
      </c>
    </row>
    <row r="199" spans="1:20" ht="24" hidden="1" customHeight="1">
      <c r="A199" s="372" t="s">
        <v>2072</v>
      </c>
      <c r="B199" s="413" t="s">
        <v>0</v>
      </c>
      <c r="C199" s="413" t="s">
        <v>760</v>
      </c>
      <c r="D199" s="413" t="s">
        <v>15</v>
      </c>
      <c r="E199" s="414" t="s">
        <v>16</v>
      </c>
      <c r="F199" s="415"/>
      <c r="G199" s="416">
        <v>99650.6</v>
      </c>
      <c r="H199" s="417">
        <f t="shared" si="256"/>
        <v>0</v>
      </c>
      <c r="I199" s="416">
        <v>71248.800000000003</v>
      </c>
      <c r="J199" s="417">
        <f t="shared" si="257"/>
        <v>0</v>
      </c>
      <c r="K199" s="416">
        <v>1567</v>
      </c>
      <c r="L199" s="417">
        <f t="shared" si="258"/>
        <v>0</v>
      </c>
      <c r="M199" s="416">
        <f t="shared" si="259"/>
        <v>172466.40000000002</v>
      </c>
      <c r="N199" s="423">
        <f t="shared" si="237"/>
        <v>0</v>
      </c>
      <c r="O199" s="417">
        <f t="shared" ref="O199" si="266">F199-F198</f>
        <v>0</v>
      </c>
      <c r="P199" s="417">
        <f t="shared" ref="P199:Q199" si="267">M199-M198</f>
        <v>0</v>
      </c>
      <c r="Q199" s="423">
        <f t="shared" si="267"/>
        <v>0</v>
      </c>
      <c r="R199" s="414"/>
      <c r="T199" s="415">
        <v>55</v>
      </c>
    </row>
    <row r="200" spans="1:20" s="401" customFormat="1" ht="24" hidden="1" customHeight="1">
      <c r="A200" s="366" t="s">
        <v>2143</v>
      </c>
      <c r="B200" s="408" t="s">
        <v>0</v>
      </c>
      <c r="C200" s="408" t="s">
        <v>2217</v>
      </c>
      <c r="D200" s="408" t="s">
        <v>2</v>
      </c>
      <c r="E200" s="409" t="s">
        <v>2104</v>
      </c>
      <c r="F200" s="410"/>
      <c r="G200" s="411">
        <v>0</v>
      </c>
      <c r="H200" s="412">
        <f>INT($F200*G200)</f>
        <v>0</v>
      </c>
      <c r="I200" s="411">
        <v>497.6</v>
      </c>
      <c r="J200" s="412">
        <f>INT($F200*I200)</f>
        <v>0</v>
      </c>
      <c r="K200" s="411">
        <v>0</v>
      </c>
      <c r="L200" s="412">
        <f>INT($F200*K200)</f>
        <v>0</v>
      </c>
      <c r="M200" s="411">
        <f>+G200+I200+K200</f>
        <v>497.6</v>
      </c>
      <c r="N200" s="420">
        <f>H200+J200+L200</f>
        <v>0</v>
      </c>
      <c r="O200" s="412"/>
      <c r="P200" s="412"/>
      <c r="Q200" s="420"/>
      <c r="R200" s="409" t="s">
        <v>0</v>
      </c>
      <c r="T200" s="410">
        <v>10785.78</v>
      </c>
    </row>
    <row r="201" spans="1:20" ht="24" hidden="1" customHeight="1">
      <c r="A201" s="372" t="s">
        <v>2140</v>
      </c>
      <c r="B201" s="413" t="s">
        <v>0</v>
      </c>
      <c r="C201" s="413" t="s">
        <v>761</v>
      </c>
      <c r="D201" s="413" t="s">
        <v>2</v>
      </c>
      <c r="E201" s="414" t="s">
        <v>671</v>
      </c>
      <c r="F201" s="415"/>
      <c r="G201" s="416">
        <v>0</v>
      </c>
      <c r="H201" s="417">
        <f t="shared" si="256"/>
        <v>0</v>
      </c>
      <c r="I201" s="416">
        <v>497.6</v>
      </c>
      <c r="J201" s="417">
        <f t="shared" si="257"/>
        <v>0</v>
      </c>
      <c r="K201" s="416">
        <v>0</v>
      </c>
      <c r="L201" s="417">
        <f t="shared" si="258"/>
        <v>0</v>
      </c>
      <c r="M201" s="416">
        <f t="shared" si="259"/>
        <v>497.6</v>
      </c>
      <c r="N201" s="423">
        <f t="shared" si="237"/>
        <v>0</v>
      </c>
      <c r="O201" s="417">
        <f t="shared" ref="O201" si="268">F201-F200</f>
        <v>0</v>
      </c>
      <c r="P201" s="417">
        <f t="shared" ref="P201:Q201" si="269">M201-M200</f>
        <v>0</v>
      </c>
      <c r="Q201" s="423">
        <f t="shared" si="269"/>
        <v>0</v>
      </c>
      <c r="R201" s="414"/>
      <c r="T201" s="415">
        <v>10785.78</v>
      </c>
    </row>
    <row r="202" spans="1:20" s="401" customFormat="1" ht="24" hidden="1" customHeight="1">
      <c r="A202" s="366" t="s">
        <v>2143</v>
      </c>
      <c r="B202" s="408" t="s">
        <v>0</v>
      </c>
      <c r="C202" s="461" t="s">
        <v>2218</v>
      </c>
      <c r="D202" s="462"/>
      <c r="E202" s="419" t="s">
        <v>2104</v>
      </c>
      <c r="F202" s="411"/>
      <c r="G202" s="411"/>
      <c r="H202" s="412">
        <f>INT($F202*G202)</f>
        <v>0</v>
      </c>
      <c r="I202" s="411">
        <v>2497</v>
      </c>
      <c r="J202" s="412">
        <f>INT($F202*I202)</f>
        <v>0</v>
      </c>
      <c r="K202" s="411">
        <v>75</v>
      </c>
      <c r="L202" s="412">
        <f>INT($F202*K202)</f>
        <v>0</v>
      </c>
      <c r="M202" s="420">
        <f>+G202+I202+K202</f>
        <v>2572</v>
      </c>
      <c r="N202" s="420">
        <f>+H202+J202+L202</f>
        <v>0</v>
      </c>
      <c r="O202" s="412"/>
      <c r="P202" s="412"/>
      <c r="Q202" s="420"/>
      <c r="R202" s="419" t="s">
        <v>2081</v>
      </c>
      <c r="T202" s="411">
        <v>20225</v>
      </c>
    </row>
    <row r="203" spans="1:20" ht="24" hidden="1" customHeight="1">
      <c r="A203" s="372" t="s">
        <v>2219</v>
      </c>
      <c r="B203" s="424"/>
      <c r="C203" s="463" t="s">
        <v>2220</v>
      </c>
      <c r="D203" s="464"/>
      <c r="E203" s="422" t="s">
        <v>2221</v>
      </c>
      <c r="F203" s="416"/>
      <c r="G203" s="416"/>
      <c r="H203" s="417">
        <f t="shared" si="256"/>
        <v>0</v>
      </c>
      <c r="I203" s="416">
        <v>2497</v>
      </c>
      <c r="J203" s="417">
        <f t="shared" si="257"/>
        <v>0</v>
      </c>
      <c r="K203" s="416">
        <v>75</v>
      </c>
      <c r="L203" s="417">
        <f t="shared" si="258"/>
        <v>0</v>
      </c>
      <c r="M203" s="423">
        <f t="shared" si="259"/>
        <v>2572</v>
      </c>
      <c r="N203" s="423">
        <f t="shared" si="259"/>
        <v>0</v>
      </c>
      <c r="O203" s="417">
        <f t="shared" ref="O203" si="270">F203-F202</f>
        <v>0</v>
      </c>
      <c r="P203" s="417">
        <f t="shared" ref="P203:Q203" si="271">M203-M202</f>
        <v>0</v>
      </c>
      <c r="Q203" s="423">
        <f t="shared" si="271"/>
        <v>0</v>
      </c>
      <c r="R203" s="422" t="s">
        <v>2222</v>
      </c>
      <c r="T203" s="416">
        <v>20225</v>
      </c>
    </row>
    <row r="204" spans="1:20" s="401" customFormat="1" ht="24" hidden="1" customHeight="1">
      <c r="A204" s="366" t="s">
        <v>2064</v>
      </c>
      <c r="B204" s="408" t="s">
        <v>0</v>
      </c>
      <c r="C204" s="408" t="s">
        <v>2223</v>
      </c>
      <c r="D204" s="408" t="s">
        <v>0</v>
      </c>
      <c r="E204" s="409" t="s">
        <v>1860</v>
      </c>
      <c r="F204" s="410"/>
      <c r="G204" s="411">
        <v>139970.5</v>
      </c>
      <c r="H204" s="412">
        <f>INT($F204*G204)</f>
        <v>0</v>
      </c>
      <c r="I204" s="411">
        <v>124923.2</v>
      </c>
      <c r="J204" s="412">
        <f>INT($F204*I204)</f>
        <v>0</v>
      </c>
      <c r="K204" s="411">
        <v>4755.1000000000004</v>
      </c>
      <c r="L204" s="412">
        <f>INT($F204*K204)</f>
        <v>0</v>
      </c>
      <c r="M204" s="411">
        <f>+G204+I204+K204</f>
        <v>269648.8</v>
      </c>
      <c r="N204" s="420">
        <f>H204+J204+L204</f>
        <v>0</v>
      </c>
      <c r="O204" s="412"/>
      <c r="P204" s="412"/>
      <c r="Q204" s="420"/>
      <c r="R204" s="409" t="s">
        <v>0</v>
      </c>
      <c r="T204" s="410">
        <v>101</v>
      </c>
    </row>
    <row r="205" spans="1:20" ht="24" hidden="1" customHeight="1">
      <c r="A205" s="372" t="s">
        <v>2072</v>
      </c>
      <c r="B205" s="413" t="s">
        <v>0</v>
      </c>
      <c r="C205" s="413" t="s">
        <v>762</v>
      </c>
      <c r="D205" s="413" t="s">
        <v>0</v>
      </c>
      <c r="E205" s="414" t="s">
        <v>729</v>
      </c>
      <c r="F205" s="415"/>
      <c r="G205" s="416">
        <v>139970.5</v>
      </c>
      <c r="H205" s="417">
        <f t="shared" si="256"/>
        <v>0</v>
      </c>
      <c r="I205" s="416">
        <v>124923.2</v>
      </c>
      <c r="J205" s="417">
        <f t="shared" si="257"/>
        <v>0</v>
      </c>
      <c r="K205" s="416">
        <v>4755.1000000000004</v>
      </c>
      <c r="L205" s="417">
        <f t="shared" si="258"/>
        <v>0</v>
      </c>
      <c r="M205" s="416">
        <f t="shared" si="259"/>
        <v>269648.8</v>
      </c>
      <c r="N205" s="423">
        <f t="shared" si="237"/>
        <v>0</v>
      </c>
      <c r="O205" s="417">
        <f t="shared" ref="O205" si="272">F205-F204</f>
        <v>0</v>
      </c>
      <c r="P205" s="417">
        <f t="shared" ref="P205:Q205" si="273">M205-M204</f>
        <v>0</v>
      </c>
      <c r="Q205" s="423">
        <f t="shared" si="273"/>
        <v>0</v>
      </c>
      <c r="R205" s="414"/>
      <c r="T205" s="415">
        <v>101</v>
      </c>
    </row>
    <row r="206" spans="1:20" s="401" customFormat="1" ht="24" hidden="1" customHeight="1">
      <c r="A206" s="366" t="s">
        <v>2143</v>
      </c>
      <c r="B206" s="408" t="s">
        <v>0</v>
      </c>
      <c r="C206" s="408" t="s">
        <v>2224</v>
      </c>
      <c r="D206" s="408" t="s">
        <v>17</v>
      </c>
      <c r="E206" s="409" t="s">
        <v>18</v>
      </c>
      <c r="F206" s="410"/>
      <c r="G206" s="411">
        <v>10680.8</v>
      </c>
      <c r="H206" s="412">
        <f>INT($F206*G206)</f>
        <v>0</v>
      </c>
      <c r="I206" s="411">
        <v>0</v>
      </c>
      <c r="J206" s="412">
        <f>INT($F206*I206)</f>
        <v>0</v>
      </c>
      <c r="K206" s="411">
        <v>0</v>
      </c>
      <c r="L206" s="412">
        <f>INT($F206*K206)</f>
        <v>0</v>
      </c>
      <c r="M206" s="411">
        <f>+G206+I206+K206</f>
        <v>10680.8</v>
      </c>
      <c r="N206" s="420">
        <f>H206+J206+L206</f>
        <v>0</v>
      </c>
      <c r="O206" s="412"/>
      <c r="P206" s="412"/>
      <c r="Q206" s="420"/>
      <c r="R206" s="409" t="s">
        <v>2081</v>
      </c>
      <c r="T206" s="410">
        <v>691</v>
      </c>
    </row>
    <row r="207" spans="1:20" ht="24" hidden="1" customHeight="1">
      <c r="A207" s="372" t="s">
        <v>2140</v>
      </c>
      <c r="B207" s="413" t="s">
        <v>0</v>
      </c>
      <c r="C207" s="413" t="s">
        <v>763</v>
      </c>
      <c r="D207" s="413" t="s">
        <v>17</v>
      </c>
      <c r="E207" s="414" t="s">
        <v>18</v>
      </c>
      <c r="F207" s="415"/>
      <c r="G207" s="416">
        <v>10680.8</v>
      </c>
      <c r="H207" s="417">
        <f t="shared" si="256"/>
        <v>0</v>
      </c>
      <c r="I207" s="416">
        <v>0</v>
      </c>
      <c r="J207" s="417">
        <f t="shared" si="257"/>
        <v>0</v>
      </c>
      <c r="K207" s="416">
        <v>0</v>
      </c>
      <c r="L207" s="417">
        <f t="shared" si="258"/>
        <v>0</v>
      </c>
      <c r="M207" s="416">
        <f t="shared" si="259"/>
        <v>10680.8</v>
      </c>
      <c r="N207" s="423">
        <f t="shared" si="237"/>
        <v>0</v>
      </c>
      <c r="O207" s="417">
        <f t="shared" ref="O207" si="274">F207-F206</f>
        <v>0</v>
      </c>
      <c r="P207" s="417">
        <f t="shared" ref="P207:Q207" si="275">M207-M206</f>
        <v>0</v>
      </c>
      <c r="Q207" s="423">
        <f t="shared" si="275"/>
        <v>0</v>
      </c>
      <c r="R207" s="414" t="s">
        <v>2081</v>
      </c>
      <c r="T207" s="415">
        <v>691</v>
      </c>
    </row>
    <row r="208" spans="1:20" s="401" customFormat="1" ht="24" hidden="1" customHeight="1">
      <c r="A208" s="366" t="s">
        <v>2143</v>
      </c>
      <c r="B208" s="408" t="s">
        <v>0</v>
      </c>
      <c r="C208" s="408" t="s">
        <v>2224</v>
      </c>
      <c r="D208" s="408" t="s">
        <v>19</v>
      </c>
      <c r="E208" s="409" t="s">
        <v>18</v>
      </c>
      <c r="F208" s="410"/>
      <c r="G208" s="411">
        <v>9216.5</v>
      </c>
      <c r="H208" s="412">
        <f>INT($F208*G208)</f>
        <v>0</v>
      </c>
      <c r="I208" s="411">
        <v>0</v>
      </c>
      <c r="J208" s="412">
        <f>INT($F208*I208)</f>
        <v>0</v>
      </c>
      <c r="K208" s="411">
        <v>0</v>
      </c>
      <c r="L208" s="412">
        <f>INT($F208*K208)</f>
        <v>0</v>
      </c>
      <c r="M208" s="411">
        <f>+G208+I208+K208</f>
        <v>9216.5</v>
      </c>
      <c r="N208" s="420">
        <f>H208+J208+L208</f>
        <v>0</v>
      </c>
      <c r="O208" s="412"/>
      <c r="P208" s="412"/>
      <c r="Q208" s="420"/>
      <c r="R208" s="409" t="s">
        <v>2081</v>
      </c>
      <c r="T208" s="410">
        <v>7279</v>
      </c>
    </row>
    <row r="209" spans="1:20" ht="24" hidden="1" customHeight="1">
      <c r="A209" s="372" t="s">
        <v>2225</v>
      </c>
      <c r="B209" s="413" t="s">
        <v>0</v>
      </c>
      <c r="C209" s="413" t="s">
        <v>763</v>
      </c>
      <c r="D209" s="413" t="s">
        <v>19</v>
      </c>
      <c r="E209" s="414" t="s">
        <v>18</v>
      </c>
      <c r="F209" s="415"/>
      <c r="G209" s="416">
        <v>9216.5</v>
      </c>
      <c r="H209" s="417">
        <f t="shared" si="256"/>
        <v>0</v>
      </c>
      <c r="I209" s="416">
        <v>0</v>
      </c>
      <c r="J209" s="417">
        <f t="shared" si="257"/>
        <v>0</v>
      </c>
      <c r="K209" s="416">
        <v>0</v>
      </c>
      <c r="L209" s="417">
        <f t="shared" si="258"/>
        <v>0</v>
      </c>
      <c r="M209" s="416">
        <f t="shared" si="259"/>
        <v>9216.5</v>
      </c>
      <c r="N209" s="423">
        <f t="shared" si="237"/>
        <v>0</v>
      </c>
      <c r="O209" s="417">
        <f t="shared" ref="O209" si="276">F209-F208</f>
        <v>0</v>
      </c>
      <c r="P209" s="417">
        <f t="shared" ref="P209:Q209" si="277">M209-M208</f>
        <v>0</v>
      </c>
      <c r="Q209" s="423">
        <f t="shared" si="277"/>
        <v>0</v>
      </c>
      <c r="R209" s="414" t="s">
        <v>2081</v>
      </c>
      <c r="T209" s="415">
        <v>7279</v>
      </c>
    </row>
    <row r="210" spans="1:20" s="401" customFormat="1" ht="24" hidden="1" customHeight="1">
      <c r="A210" s="366" t="s">
        <v>2093</v>
      </c>
      <c r="B210" s="408" t="s">
        <v>0</v>
      </c>
      <c r="C210" s="408" t="s">
        <v>2224</v>
      </c>
      <c r="D210" s="408" t="s">
        <v>30</v>
      </c>
      <c r="E210" s="409" t="s">
        <v>18</v>
      </c>
      <c r="F210" s="410"/>
      <c r="G210" s="411">
        <v>7493.8</v>
      </c>
      <c r="H210" s="412">
        <f>INT($F210*G210)</f>
        <v>0</v>
      </c>
      <c r="I210" s="411">
        <v>0</v>
      </c>
      <c r="J210" s="412">
        <f>INT($F210*I210)</f>
        <v>0</v>
      </c>
      <c r="K210" s="411">
        <v>0</v>
      </c>
      <c r="L210" s="412">
        <f>INT($F210*K210)</f>
        <v>0</v>
      </c>
      <c r="M210" s="411">
        <f>+G210+I210+K210</f>
        <v>7493.8</v>
      </c>
      <c r="N210" s="420">
        <f>H210+J210+L210</f>
        <v>0</v>
      </c>
      <c r="O210" s="412"/>
      <c r="P210" s="412"/>
      <c r="Q210" s="420"/>
      <c r="R210" s="409" t="s">
        <v>2081</v>
      </c>
      <c r="T210" s="410">
        <v>334</v>
      </c>
    </row>
    <row r="211" spans="1:20" ht="24" hidden="1" customHeight="1">
      <c r="A211" s="372" t="s">
        <v>2140</v>
      </c>
      <c r="B211" s="413" t="s">
        <v>0</v>
      </c>
      <c r="C211" s="413" t="s">
        <v>763</v>
      </c>
      <c r="D211" s="413" t="s">
        <v>2226</v>
      </c>
      <c r="E211" s="414" t="s">
        <v>18</v>
      </c>
      <c r="F211" s="415"/>
      <c r="G211" s="416">
        <v>7493.8</v>
      </c>
      <c r="H211" s="417">
        <f t="shared" ref="H211" si="278">INT($F211*G211)</f>
        <v>0</v>
      </c>
      <c r="I211" s="416">
        <v>0</v>
      </c>
      <c r="J211" s="417">
        <f t="shared" ref="J211" si="279">INT($F211*I211)</f>
        <v>0</v>
      </c>
      <c r="K211" s="416">
        <v>0</v>
      </c>
      <c r="L211" s="417">
        <f t="shared" ref="L211" si="280">INT($F211*K211)</f>
        <v>0</v>
      </c>
      <c r="M211" s="416">
        <f t="shared" ref="M211" si="281">+G211+I211+K211</f>
        <v>7493.8</v>
      </c>
      <c r="N211" s="423">
        <f t="shared" ref="N211" si="282">H211+J211+L211</f>
        <v>0</v>
      </c>
      <c r="O211" s="417">
        <f t="shared" ref="O211" si="283">F211-F210</f>
        <v>0</v>
      </c>
      <c r="P211" s="417">
        <f t="shared" ref="P211:Q211" si="284">M211-M210</f>
        <v>0</v>
      </c>
      <c r="Q211" s="423">
        <f t="shared" si="284"/>
        <v>0</v>
      </c>
      <c r="R211" s="414" t="s">
        <v>2081</v>
      </c>
      <c r="T211" s="415">
        <v>334</v>
      </c>
    </row>
    <row r="212" spans="1:20" s="401" customFormat="1" ht="24" hidden="1" customHeight="1">
      <c r="A212" s="366" t="s">
        <v>2064</v>
      </c>
      <c r="B212" s="408" t="s">
        <v>0</v>
      </c>
      <c r="C212" s="408" t="s">
        <v>2224</v>
      </c>
      <c r="D212" s="408" t="s">
        <v>2227</v>
      </c>
      <c r="E212" s="409" t="s">
        <v>18</v>
      </c>
      <c r="F212" s="410"/>
      <c r="G212" s="411">
        <v>6790</v>
      </c>
      <c r="H212" s="412">
        <f>INT($F212*G212)</f>
        <v>0</v>
      </c>
      <c r="I212" s="411">
        <v>0</v>
      </c>
      <c r="J212" s="412">
        <f>INT($F212*I212)</f>
        <v>0</v>
      </c>
      <c r="K212" s="411">
        <v>0</v>
      </c>
      <c r="L212" s="412">
        <f>INT($F212*K212)</f>
        <v>0</v>
      </c>
      <c r="M212" s="411">
        <f>+G212+I212+K212</f>
        <v>6790</v>
      </c>
      <c r="N212" s="420">
        <f>H212+J212+L212</f>
        <v>0</v>
      </c>
      <c r="O212" s="412"/>
      <c r="P212" s="412"/>
      <c r="Q212" s="420"/>
      <c r="R212" s="409" t="s">
        <v>2081</v>
      </c>
      <c r="T212" s="410">
        <v>4069</v>
      </c>
    </row>
    <row r="213" spans="1:20" ht="24" hidden="1" customHeight="1">
      <c r="A213" s="372" t="s">
        <v>2140</v>
      </c>
      <c r="B213" s="413" t="s">
        <v>0</v>
      </c>
      <c r="C213" s="413" t="s">
        <v>763</v>
      </c>
      <c r="D213" s="413" t="s">
        <v>2228</v>
      </c>
      <c r="E213" s="414" t="s">
        <v>18</v>
      </c>
      <c r="F213" s="415"/>
      <c r="G213" s="416">
        <v>6790</v>
      </c>
      <c r="H213" s="417">
        <f t="shared" ref="H213" si="285">INT($F213*G213)</f>
        <v>0</v>
      </c>
      <c r="I213" s="416">
        <v>0</v>
      </c>
      <c r="J213" s="417">
        <f t="shared" ref="J213" si="286">INT($F213*I213)</f>
        <v>0</v>
      </c>
      <c r="K213" s="416">
        <v>0</v>
      </c>
      <c r="L213" s="417">
        <f t="shared" ref="L213" si="287">INT($F213*K213)</f>
        <v>0</v>
      </c>
      <c r="M213" s="416">
        <f t="shared" ref="M213" si="288">+G213+I213+K213</f>
        <v>6790</v>
      </c>
      <c r="N213" s="423">
        <f t="shared" ref="N213" si="289">H213+J213+L213</f>
        <v>0</v>
      </c>
      <c r="O213" s="417">
        <f t="shared" ref="O213" si="290">F213-F212</f>
        <v>0</v>
      </c>
      <c r="P213" s="417">
        <f t="shared" ref="P213:Q213" si="291">M213-M212</f>
        <v>0</v>
      </c>
      <c r="Q213" s="423">
        <f t="shared" si="291"/>
        <v>0</v>
      </c>
      <c r="R213" s="414" t="s">
        <v>2081</v>
      </c>
      <c r="T213" s="415">
        <v>4069</v>
      </c>
    </row>
    <row r="214" spans="1:20" s="401" customFormat="1" ht="24" hidden="1" customHeight="1">
      <c r="A214" s="366" t="s">
        <v>2143</v>
      </c>
      <c r="B214" s="408" t="s">
        <v>0</v>
      </c>
      <c r="C214" s="408" t="s">
        <v>2229</v>
      </c>
      <c r="D214" s="408" t="s">
        <v>2230</v>
      </c>
      <c r="E214" s="409" t="s">
        <v>6</v>
      </c>
      <c r="F214" s="410"/>
      <c r="G214" s="411">
        <v>4371</v>
      </c>
      <c r="H214" s="412">
        <f>INT($F214*G214)</f>
        <v>0</v>
      </c>
      <c r="I214" s="411">
        <v>2086</v>
      </c>
      <c r="J214" s="412">
        <f>INT($F214*I214)</f>
        <v>0</v>
      </c>
      <c r="K214" s="411">
        <v>0</v>
      </c>
      <c r="L214" s="412">
        <f>INT($F214*K214)</f>
        <v>0</v>
      </c>
      <c r="M214" s="411">
        <f>+G214+I214+K214</f>
        <v>6457</v>
      </c>
      <c r="N214" s="420">
        <f>H214+J214+L214</f>
        <v>0</v>
      </c>
      <c r="O214" s="412"/>
      <c r="P214" s="412"/>
      <c r="Q214" s="420"/>
      <c r="R214" s="409" t="s">
        <v>2081</v>
      </c>
      <c r="T214" s="410">
        <v>224.64</v>
      </c>
    </row>
    <row r="215" spans="1:20" ht="24" hidden="1" customHeight="1">
      <c r="A215" s="372" t="s">
        <v>2140</v>
      </c>
      <c r="B215" s="413" t="s">
        <v>0</v>
      </c>
      <c r="C215" s="413" t="s">
        <v>2229</v>
      </c>
      <c r="D215" s="413" t="s">
        <v>2230</v>
      </c>
      <c r="E215" s="414" t="s">
        <v>6</v>
      </c>
      <c r="F215" s="415"/>
      <c r="G215" s="416">
        <v>4371</v>
      </c>
      <c r="H215" s="417">
        <f t="shared" ref="H215" si="292">INT($F215*G215)</f>
        <v>0</v>
      </c>
      <c r="I215" s="416">
        <v>2086</v>
      </c>
      <c r="J215" s="417">
        <f t="shared" ref="J215" si="293">INT($F215*I215)</f>
        <v>0</v>
      </c>
      <c r="K215" s="416">
        <v>0</v>
      </c>
      <c r="L215" s="417">
        <f t="shared" ref="L215" si="294">INT($F215*K215)</f>
        <v>0</v>
      </c>
      <c r="M215" s="416">
        <f t="shared" ref="M215" si="295">+G215+I215+K215</f>
        <v>6457</v>
      </c>
      <c r="N215" s="423">
        <f t="shared" ref="N215" si="296">H215+J215+L215</f>
        <v>0</v>
      </c>
      <c r="O215" s="417">
        <f t="shared" ref="O215" si="297">F215-F214</f>
        <v>0</v>
      </c>
      <c r="P215" s="417">
        <f t="shared" ref="P215:Q215" si="298">M215-M214</f>
        <v>0</v>
      </c>
      <c r="Q215" s="423">
        <f t="shared" si="298"/>
        <v>0</v>
      </c>
      <c r="R215" s="414" t="s">
        <v>2081</v>
      </c>
      <c r="T215" s="415">
        <v>224.64</v>
      </c>
    </row>
    <row r="216" spans="1:20" s="401" customFormat="1" ht="24" hidden="1" customHeight="1">
      <c r="A216" s="366" t="s">
        <v>2143</v>
      </c>
      <c r="B216" s="408" t="s">
        <v>0</v>
      </c>
      <c r="C216" s="408" t="s">
        <v>2231</v>
      </c>
      <c r="D216" s="408" t="s">
        <v>2232</v>
      </c>
      <c r="E216" s="409" t="s">
        <v>20</v>
      </c>
      <c r="F216" s="410"/>
      <c r="G216" s="411">
        <v>105346.1</v>
      </c>
      <c r="H216" s="412">
        <f>INT($F216*G216)</f>
        <v>0</v>
      </c>
      <c r="I216" s="411">
        <v>514337.4</v>
      </c>
      <c r="J216" s="412">
        <f>INT($F216*I216)</f>
        <v>0</v>
      </c>
      <c r="K216" s="411">
        <v>0</v>
      </c>
      <c r="L216" s="412">
        <f>INT($F216*K216)</f>
        <v>0</v>
      </c>
      <c r="M216" s="411">
        <f>+G216+I216+K216</f>
        <v>619683.5</v>
      </c>
      <c r="N216" s="420">
        <f>H216+J216+L216</f>
        <v>0</v>
      </c>
      <c r="O216" s="412"/>
      <c r="P216" s="412"/>
      <c r="Q216" s="420"/>
      <c r="R216" s="409" t="s">
        <v>0</v>
      </c>
      <c r="T216" s="410">
        <v>1159.4490000000001</v>
      </c>
    </row>
    <row r="217" spans="1:20" ht="24" hidden="1" customHeight="1">
      <c r="A217" s="372" t="s">
        <v>2140</v>
      </c>
      <c r="B217" s="413" t="s">
        <v>0</v>
      </c>
      <c r="C217" s="413" t="s">
        <v>764</v>
      </c>
      <c r="D217" s="413" t="s">
        <v>765</v>
      </c>
      <c r="E217" s="414" t="s">
        <v>20</v>
      </c>
      <c r="F217" s="415"/>
      <c r="G217" s="416">
        <v>105346.1</v>
      </c>
      <c r="H217" s="417">
        <f t="shared" si="256"/>
        <v>0</v>
      </c>
      <c r="I217" s="416">
        <v>514337.4</v>
      </c>
      <c r="J217" s="417">
        <f t="shared" si="257"/>
        <v>0</v>
      </c>
      <c r="K217" s="416">
        <v>0</v>
      </c>
      <c r="L217" s="417">
        <f t="shared" si="258"/>
        <v>0</v>
      </c>
      <c r="M217" s="416">
        <f t="shared" si="259"/>
        <v>619683.5</v>
      </c>
      <c r="N217" s="423">
        <f t="shared" si="237"/>
        <v>0</v>
      </c>
      <c r="O217" s="417">
        <f t="shared" ref="O217" si="299">F217-F216</f>
        <v>0</v>
      </c>
      <c r="P217" s="417">
        <f t="shared" ref="P217:Q217" si="300">M217-M216</f>
        <v>0</v>
      </c>
      <c r="Q217" s="423">
        <f t="shared" si="300"/>
        <v>0</v>
      </c>
      <c r="R217" s="414"/>
      <c r="T217" s="415">
        <v>1159.4490000000001</v>
      </c>
    </row>
    <row r="218" spans="1:20" s="401" customFormat="1" ht="24" hidden="1" customHeight="1">
      <c r="A218" s="366" t="s">
        <v>2143</v>
      </c>
      <c r="B218" s="448" t="s">
        <v>21</v>
      </c>
      <c r="C218" s="448" t="s">
        <v>2233</v>
      </c>
      <c r="D218" s="448" t="s">
        <v>0</v>
      </c>
      <c r="E218" s="449" t="s">
        <v>0</v>
      </c>
      <c r="F218" s="450"/>
      <c r="G218" s="451"/>
      <c r="H218" s="452">
        <f>SUMIF($A$220:$A$229,"당초",H220:H229)</f>
        <v>0</v>
      </c>
      <c r="I218" s="451"/>
      <c r="J218" s="452">
        <f>SUMIF($A$220:$A$229,"당초",J220:J229)</f>
        <v>0</v>
      </c>
      <c r="K218" s="451"/>
      <c r="L218" s="452">
        <f>SUMIF($A$220:$A$229,"당초",L220:L229)</f>
        <v>0</v>
      </c>
      <c r="M218" s="450"/>
      <c r="N218" s="986">
        <f>H218+J218+L218</f>
        <v>0</v>
      </c>
      <c r="O218" s="452"/>
      <c r="P218" s="452"/>
      <c r="Q218" s="986"/>
      <c r="R218" s="453" t="s">
        <v>0</v>
      </c>
      <c r="T218" s="450">
        <v>0</v>
      </c>
    </row>
    <row r="219" spans="1:20" ht="24" hidden="1" customHeight="1">
      <c r="A219" s="372" t="s">
        <v>2140</v>
      </c>
      <c r="B219" s="454" t="s">
        <v>21</v>
      </c>
      <c r="C219" s="454" t="s">
        <v>766</v>
      </c>
      <c r="D219" s="454" t="s">
        <v>0</v>
      </c>
      <c r="E219" s="455" t="s">
        <v>0</v>
      </c>
      <c r="F219" s="456"/>
      <c r="G219" s="457"/>
      <c r="H219" s="458">
        <f>SUMIF($A$220:$A$229,"변경",H220:H229)</f>
        <v>0</v>
      </c>
      <c r="I219" s="457"/>
      <c r="J219" s="458">
        <f>SUMIF($A$220:$A$229,"변경",J220:J229)</f>
        <v>0</v>
      </c>
      <c r="K219" s="457"/>
      <c r="L219" s="458">
        <f>SUMIF($A$220:$A$229,"변경",L220:L229)</f>
        <v>0</v>
      </c>
      <c r="M219" s="456"/>
      <c r="N219" s="987">
        <f t="shared" si="237"/>
        <v>0</v>
      </c>
      <c r="O219" s="458">
        <f t="shared" ref="O219" si="301">F219-F218</f>
        <v>0</v>
      </c>
      <c r="P219" s="458">
        <f t="shared" ref="P219:Q219" si="302">M219-M218</f>
        <v>0</v>
      </c>
      <c r="Q219" s="987">
        <f t="shared" si="302"/>
        <v>0</v>
      </c>
      <c r="R219" s="459"/>
      <c r="T219" s="456">
        <v>0</v>
      </c>
    </row>
    <row r="220" spans="1:20" s="401" customFormat="1" ht="24" hidden="1" customHeight="1">
      <c r="A220" s="366" t="s">
        <v>2143</v>
      </c>
      <c r="B220" s="408" t="s">
        <v>0</v>
      </c>
      <c r="C220" s="408" t="s">
        <v>2234</v>
      </c>
      <c r="D220" s="408" t="s">
        <v>2198</v>
      </c>
      <c r="E220" s="409" t="s">
        <v>2235</v>
      </c>
      <c r="F220" s="410"/>
      <c r="G220" s="411">
        <v>91268.1</v>
      </c>
      <c r="H220" s="412">
        <f>INT($F220*G220)</f>
        <v>0</v>
      </c>
      <c r="I220" s="411">
        <v>997668</v>
      </c>
      <c r="J220" s="412">
        <f>INT($F220*I220)</f>
        <v>0</v>
      </c>
      <c r="K220" s="411">
        <v>101041.3</v>
      </c>
      <c r="L220" s="412">
        <f>INT($F220*K220)</f>
        <v>0</v>
      </c>
      <c r="M220" s="411">
        <f>+G220+I220+K220</f>
        <v>1189977.4000000001</v>
      </c>
      <c r="N220" s="420">
        <f>H220+J220+L220</f>
        <v>0</v>
      </c>
      <c r="O220" s="412"/>
      <c r="P220" s="412"/>
      <c r="Q220" s="420"/>
      <c r="R220" s="409" t="s">
        <v>0</v>
      </c>
      <c r="T220" s="410">
        <v>2</v>
      </c>
    </row>
    <row r="221" spans="1:20" ht="24" hidden="1" customHeight="1">
      <c r="A221" s="372" t="s">
        <v>2072</v>
      </c>
      <c r="B221" s="413" t="s">
        <v>0</v>
      </c>
      <c r="C221" s="413" t="s">
        <v>767</v>
      </c>
      <c r="D221" s="413" t="s">
        <v>742</v>
      </c>
      <c r="E221" s="414" t="s">
        <v>768</v>
      </c>
      <c r="F221" s="415"/>
      <c r="G221" s="416">
        <v>91268.1</v>
      </c>
      <c r="H221" s="417">
        <f t="shared" ref="H221:H229" si="303">INT($F221*G221)</f>
        <v>0</v>
      </c>
      <c r="I221" s="416">
        <v>997668</v>
      </c>
      <c r="J221" s="417">
        <f t="shared" ref="J221:J229" si="304">INT($F221*I221)</f>
        <v>0</v>
      </c>
      <c r="K221" s="416">
        <v>101041.3</v>
      </c>
      <c r="L221" s="417">
        <f t="shared" ref="L221:L229" si="305">INT($F221*K221)</f>
        <v>0</v>
      </c>
      <c r="M221" s="416">
        <f t="shared" ref="M221:M229" si="306">+G221+I221+K221</f>
        <v>1189977.4000000001</v>
      </c>
      <c r="N221" s="423">
        <f t="shared" si="237"/>
        <v>0</v>
      </c>
      <c r="O221" s="417">
        <f t="shared" ref="O221" si="307">F221-F220</f>
        <v>0</v>
      </c>
      <c r="P221" s="417">
        <f t="shared" ref="P221:Q221" si="308">M221-M220</f>
        <v>0</v>
      </c>
      <c r="Q221" s="423">
        <f t="shared" si="308"/>
        <v>0</v>
      </c>
      <c r="R221" s="414"/>
      <c r="T221" s="415">
        <v>2</v>
      </c>
    </row>
    <row r="222" spans="1:20" s="371" customFormat="1" ht="24" hidden="1" customHeight="1">
      <c r="A222" s="366" t="s">
        <v>2143</v>
      </c>
      <c r="B222" s="418" t="s">
        <v>0</v>
      </c>
      <c r="C222" s="418" t="s">
        <v>2234</v>
      </c>
      <c r="D222" s="418" t="s">
        <v>2199</v>
      </c>
      <c r="E222" s="419" t="s">
        <v>2235</v>
      </c>
      <c r="F222" s="411"/>
      <c r="G222" s="411">
        <v>33349.300000000003</v>
      </c>
      <c r="H222" s="412">
        <f>INT($F222*G222)</f>
        <v>0</v>
      </c>
      <c r="I222" s="411">
        <v>221087.2</v>
      </c>
      <c r="J222" s="412">
        <f>INT($F222*I222)</f>
        <v>0</v>
      </c>
      <c r="K222" s="411">
        <v>30310.9</v>
      </c>
      <c r="L222" s="412">
        <f>INT($F222*K222)</f>
        <v>0</v>
      </c>
      <c r="M222" s="411">
        <f>+G222+I222+K222</f>
        <v>284747.40000000002</v>
      </c>
      <c r="N222" s="420">
        <f>H222+J222+L222</f>
        <v>0</v>
      </c>
      <c r="O222" s="412"/>
      <c r="P222" s="412"/>
      <c r="Q222" s="420"/>
      <c r="R222" s="419" t="s">
        <v>0</v>
      </c>
      <c r="T222" s="411">
        <v>53</v>
      </c>
    </row>
    <row r="223" spans="1:20" s="75" customFormat="1" ht="24" hidden="1" customHeight="1">
      <c r="A223" s="372" t="s">
        <v>2140</v>
      </c>
      <c r="B223" s="421" t="s">
        <v>0</v>
      </c>
      <c r="C223" s="421" t="s">
        <v>767</v>
      </c>
      <c r="D223" s="421" t="s">
        <v>743</v>
      </c>
      <c r="E223" s="422" t="s">
        <v>768</v>
      </c>
      <c r="F223" s="416"/>
      <c r="G223" s="416">
        <v>33349.300000000003</v>
      </c>
      <c r="H223" s="417">
        <f t="shared" si="303"/>
        <v>0</v>
      </c>
      <c r="I223" s="416">
        <v>221087.2</v>
      </c>
      <c r="J223" s="417">
        <f t="shared" si="304"/>
        <v>0</v>
      </c>
      <c r="K223" s="416">
        <v>30310.9</v>
      </c>
      <c r="L223" s="417">
        <f t="shared" si="305"/>
        <v>0</v>
      </c>
      <c r="M223" s="416">
        <f t="shared" si="306"/>
        <v>284747.40000000002</v>
      </c>
      <c r="N223" s="423">
        <f t="shared" si="237"/>
        <v>0</v>
      </c>
      <c r="O223" s="417">
        <f t="shared" ref="O223" si="309">F223-F222</f>
        <v>0</v>
      </c>
      <c r="P223" s="417">
        <f t="shared" ref="P223:Q223" si="310">M223-M222</f>
        <v>0</v>
      </c>
      <c r="Q223" s="423">
        <f t="shared" si="310"/>
        <v>0</v>
      </c>
      <c r="R223" s="422"/>
      <c r="T223" s="416">
        <v>53</v>
      </c>
    </row>
    <row r="224" spans="1:20" s="401" customFormat="1" ht="24" hidden="1" customHeight="1">
      <c r="A224" s="366" t="s">
        <v>2143</v>
      </c>
      <c r="B224" s="408" t="s">
        <v>0</v>
      </c>
      <c r="C224" s="408" t="s">
        <v>2236</v>
      </c>
      <c r="D224" s="408" t="s">
        <v>2199</v>
      </c>
      <c r="E224" s="409" t="s">
        <v>22</v>
      </c>
      <c r="F224" s="410"/>
      <c r="G224" s="411">
        <v>43157.8</v>
      </c>
      <c r="H224" s="412">
        <f>INT($F224*G224)</f>
        <v>0</v>
      </c>
      <c r="I224" s="411">
        <v>439371.2</v>
      </c>
      <c r="J224" s="412">
        <f>INT($F224*I224)</f>
        <v>0</v>
      </c>
      <c r="K224" s="411">
        <v>0</v>
      </c>
      <c r="L224" s="412">
        <f>INT($F224*K224)</f>
        <v>0</v>
      </c>
      <c r="M224" s="411">
        <f>+G224+I224+K224</f>
        <v>482529</v>
      </c>
      <c r="N224" s="420">
        <f>H224+J224+L224</f>
        <v>0</v>
      </c>
      <c r="O224" s="412"/>
      <c r="P224" s="412"/>
      <c r="Q224" s="420"/>
      <c r="R224" s="409" t="s">
        <v>0</v>
      </c>
      <c r="T224" s="410">
        <v>7.8</v>
      </c>
    </row>
    <row r="225" spans="1:20" ht="24" hidden="1" customHeight="1">
      <c r="A225" s="372" t="s">
        <v>2140</v>
      </c>
      <c r="B225" s="413" t="s">
        <v>0</v>
      </c>
      <c r="C225" s="413" t="s">
        <v>769</v>
      </c>
      <c r="D225" s="413" t="s">
        <v>743</v>
      </c>
      <c r="E225" s="414" t="s">
        <v>22</v>
      </c>
      <c r="F225" s="415"/>
      <c r="G225" s="416">
        <v>43157.8</v>
      </c>
      <c r="H225" s="417">
        <f t="shared" si="303"/>
        <v>0</v>
      </c>
      <c r="I225" s="416">
        <v>439371.2</v>
      </c>
      <c r="J225" s="417">
        <f t="shared" si="304"/>
        <v>0</v>
      </c>
      <c r="K225" s="416">
        <v>0</v>
      </c>
      <c r="L225" s="417">
        <f t="shared" si="305"/>
        <v>0</v>
      </c>
      <c r="M225" s="416">
        <f t="shared" si="306"/>
        <v>482529</v>
      </c>
      <c r="N225" s="423">
        <f t="shared" si="237"/>
        <v>0</v>
      </c>
      <c r="O225" s="417">
        <f t="shared" ref="O225" si="311">F225-F224</f>
        <v>0</v>
      </c>
      <c r="P225" s="417">
        <f t="shared" ref="P225:Q225" si="312">M225-M224</f>
        <v>0</v>
      </c>
      <c r="Q225" s="423">
        <f t="shared" si="312"/>
        <v>0</v>
      </c>
      <c r="R225" s="414"/>
      <c r="T225" s="415">
        <v>7.8</v>
      </c>
    </row>
    <row r="226" spans="1:20" s="401" customFormat="1" ht="24" hidden="1" customHeight="1">
      <c r="A226" s="366" t="s">
        <v>2143</v>
      </c>
      <c r="B226" s="408" t="s">
        <v>0</v>
      </c>
      <c r="C226" s="408" t="s">
        <v>2236</v>
      </c>
      <c r="D226" s="408" t="s">
        <v>2202</v>
      </c>
      <c r="E226" s="409" t="s">
        <v>22</v>
      </c>
      <c r="F226" s="410"/>
      <c r="G226" s="411">
        <v>24786.2</v>
      </c>
      <c r="H226" s="412">
        <f>INT($F226*G226)</f>
        <v>0</v>
      </c>
      <c r="I226" s="411">
        <v>252340.8</v>
      </c>
      <c r="J226" s="412">
        <f>INT($F226*I226)</f>
        <v>0</v>
      </c>
      <c r="K226" s="411">
        <v>0</v>
      </c>
      <c r="L226" s="412">
        <f>INT($F226*K226)</f>
        <v>0</v>
      </c>
      <c r="M226" s="411">
        <f>+G226+I226+K226</f>
        <v>277127</v>
      </c>
      <c r="N226" s="420">
        <f>H226+J226+L226</f>
        <v>0</v>
      </c>
      <c r="O226" s="412"/>
      <c r="P226" s="412"/>
      <c r="Q226" s="420"/>
      <c r="R226" s="409" t="s">
        <v>0</v>
      </c>
      <c r="T226" s="410">
        <v>10.4</v>
      </c>
    </row>
    <row r="227" spans="1:20" ht="24" hidden="1" customHeight="1">
      <c r="A227" s="372" t="s">
        <v>2072</v>
      </c>
      <c r="B227" s="413" t="s">
        <v>0</v>
      </c>
      <c r="C227" s="413" t="s">
        <v>769</v>
      </c>
      <c r="D227" s="413" t="s">
        <v>746</v>
      </c>
      <c r="E227" s="414" t="s">
        <v>22</v>
      </c>
      <c r="F227" s="415"/>
      <c r="G227" s="416">
        <v>24786.2</v>
      </c>
      <c r="H227" s="417">
        <f t="shared" si="303"/>
        <v>0</v>
      </c>
      <c r="I227" s="416">
        <v>252340.8</v>
      </c>
      <c r="J227" s="417">
        <f t="shared" si="304"/>
        <v>0</v>
      </c>
      <c r="K227" s="416">
        <v>0</v>
      </c>
      <c r="L227" s="417">
        <f t="shared" si="305"/>
        <v>0</v>
      </c>
      <c r="M227" s="416">
        <f t="shared" si="306"/>
        <v>277127</v>
      </c>
      <c r="N227" s="423">
        <f t="shared" si="237"/>
        <v>0</v>
      </c>
      <c r="O227" s="417">
        <f t="shared" ref="O227" si="313">F227-F226</f>
        <v>0</v>
      </c>
      <c r="P227" s="417">
        <f t="shared" ref="P227:Q227" si="314">M227-M226</f>
        <v>0</v>
      </c>
      <c r="Q227" s="423">
        <f t="shared" si="314"/>
        <v>0</v>
      </c>
      <c r="R227" s="414"/>
      <c r="T227" s="415">
        <v>10.4</v>
      </c>
    </row>
    <row r="228" spans="1:20" s="460" customFormat="1" ht="24" hidden="1" customHeight="1">
      <c r="A228" s="366" t="s">
        <v>2143</v>
      </c>
      <c r="B228" s="408" t="s">
        <v>0</v>
      </c>
      <c r="C228" s="408" t="s">
        <v>2236</v>
      </c>
      <c r="D228" s="408" t="s">
        <v>2203</v>
      </c>
      <c r="E228" s="409" t="s">
        <v>22</v>
      </c>
      <c r="F228" s="410"/>
      <c r="G228" s="411">
        <v>7006.5</v>
      </c>
      <c r="H228" s="412">
        <f>INT($F228*G228)</f>
        <v>0</v>
      </c>
      <c r="I228" s="411">
        <v>71332</v>
      </c>
      <c r="J228" s="412">
        <f>INT($F228*I228)</f>
        <v>0</v>
      </c>
      <c r="K228" s="411">
        <v>0</v>
      </c>
      <c r="L228" s="412">
        <f>INT($F228*K228)</f>
        <v>0</v>
      </c>
      <c r="M228" s="411">
        <f>+G228+I228+K228</f>
        <v>78338.5</v>
      </c>
      <c r="N228" s="420">
        <f>H228+J228+L228</f>
        <v>0</v>
      </c>
      <c r="O228" s="412"/>
      <c r="P228" s="412"/>
      <c r="Q228" s="420"/>
      <c r="R228" s="409" t="s">
        <v>0</v>
      </c>
      <c r="T228" s="410">
        <v>10.9</v>
      </c>
    </row>
    <row r="229" spans="1:20" s="73" customFormat="1" ht="24" hidden="1" customHeight="1">
      <c r="A229" s="372" t="s">
        <v>2140</v>
      </c>
      <c r="B229" s="413" t="s">
        <v>0</v>
      </c>
      <c r="C229" s="413" t="s">
        <v>769</v>
      </c>
      <c r="D229" s="413" t="s">
        <v>747</v>
      </c>
      <c r="E229" s="414" t="s">
        <v>22</v>
      </c>
      <c r="F229" s="415"/>
      <c r="G229" s="416">
        <v>7006.5</v>
      </c>
      <c r="H229" s="417">
        <f t="shared" si="303"/>
        <v>0</v>
      </c>
      <c r="I229" s="416">
        <v>71332</v>
      </c>
      <c r="J229" s="417">
        <f t="shared" si="304"/>
        <v>0</v>
      </c>
      <c r="K229" s="416">
        <v>0</v>
      </c>
      <c r="L229" s="417">
        <f t="shared" si="305"/>
        <v>0</v>
      </c>
      <c r="M229" s="416">
        <f t="shared" si="306"/>
        <v>78338.5</v>
      </c>
      <c r="N229" s="423">
        <f t="shared" si="237"/>
        <v>0</v>
      </c>
      <c r="O229" s="417">
        <f t="shared" ref="O229" si="315">F229-F228</f>
        <v>0</v>
      </c>
      <c r="P229" s="417">
        <f t="shared" ref="P229:Q229" si="316">M229-M228</f>
        <v>0</v>
      </c>
      <c r="Q229" s="423">
        <f t="shared" si="316"/>
        <v>0</v>
      </c>
      <c r="R229" s="414"/>
      <c r="T229" s="415">
        <v>10.9</v>
      </c>
    </row>
    <row r="230" spans="1:20" s="401" customFormat="1" ht="24" hidden="1" customHeight="1">
      <c r="A230" s="366" t="s">
        <v>2143</v>
      </c>
      <c r="B230" s="436" t="s">
        <v>2237</v>
      </c>
      <c r="C230" s="436" t="s">
        <v>2238</v>
      </c>
      <c r="D230" s="436" t="s">
        <v>0</v>
      </c>
      <c r="E230" s="437" t="s">
        <v>0</v>
      </c>
      <c r="F230" s="438"/>
      <c r="G230" s="439"/>
      <c r="H230" s="440">
        <f>H232+H322</f>
        <v>0</v>
      </c>
      <c r="I230" s="439"/>
      <c r="J230" s="440">
        <f>J232+J322</f>
        <v>0</v>
      </c>
      <c r="K230" s="439"/>
      <c r="L230" s="440">
        <f>L232+L322</f>
        <v>0</v>
      </c>
      <c r="M230" s="438"/>
      <c r="N230" s="984">
        <f>H230+J230+L230</f>
        <v>0</v>
      </c>
      <c r="O230" s="440"/>
      <c r="P230" s="440"/>
      <c r="Q230" s="984"/>
      <c r="R230" s="441" t="s">
        <v>0</v>
      </c>
      <c r="T230" s="438">
        <v>0</v>
      </c>
    </row>
    <row r="231" spans="1:20" ht="24" hidden="1" customHeight="1">
      <c r="A231" s="372" t="s">
        <v>2140</v>
      </c>
      <c r="B231" s="442" t="s">
        <v>2239</v>
      </c>
      <c r="C231" s="442" t="s">
        <v>770</v>
      </c>
      <c r="D231" s="442" t="s">
        <v>0</v>
      </c>
      <c r="E231" s="443" t="s">
        <v>0</v>
      </c>
      <c r="F231" s="444"/>
      <c r="G231" s="445"/>
      <c r="H231" s="446">
        <f>H233+H323</f>
        <v>0</v>
      </c>
      <c r="I231" s="445"/>
      <c r="J231" s="446">
        <f>J233+J323</f>
        <v>0</v>
      </c>
      <c r="K231" s="445"/>
      <c r="L231" s="446">
        <f>L233+L323</f>
        <v>0</v>
      </c>
      <c r="M231" s="444"/>
      <c r="N231" s="985">
        <f t="shared" si="237"/>
        <v>0</v>
      </c>
      <c r="O231" s="446">
        <f t="shared" ref="O231" si="317">F231-F230</f>
        <v>0</v>
      </c>
      <c r="P231" s="446">
        <f t="shared" ref="P231:Q231" si="318">M231-M230</f>
        <v>0</v>
      </c>
      <c r="Q231" s="985">
        <f t="shared" si="318"/>
        <v>0</v>
      </c>
      <c r="R231" s="447"/>
      <c r="T231" s="444">
        <v>0</v>
      </c>
    </row>
    <row r="232" spans="1:20" s="401" customFormat="1" ht="24" hidden="1" customHeight="1">
      <c r="A232" s="366" t="s">
        <v>2143</v>
      </c>
      <c r="B232" s="448" t="s">
        <v>5</v>
      </c>
      <c r="C232" s="448" t="s">
        <v>2144</v>
      </c>
      <c r="D232" s="448" t="s">
        <v>0</v>
      </c>
      <c r="E232" s="449" t="s">
        <v>0</v>
      </c>
      <c r="F232" s="450"/>
      <c r="G232" s="451"/>
      <c r="H232" s="452">
        <f>SUMIF($A$234:$A$321,"당초",H234:H321)</f>
        <v>0</v>
      </c>
      <c r="I232" s="451"/>
      <c r="J232" s="452">
        <f>SUMIF($A$234:$A$321,"당초",J234:J321)</f>
        <v>0</v>
      </c>
      <c r="K232" s="451"/>
      <c r="L232" s="452">
        <f>SUMIF($A$234:$A$321,"당초",L234:L321)</f>
        <v>0</v>
      </c>
      <c r="M232" s="450"/>
      <c r="N232" s="986">
        <f>H232+J232+L232</f>
        <v>0</v>
      </c>
      <c r="O232" s="452"/>
      <c r="P232" s="452"/>
      <c r="Q232" s="986"/>
      <c r="R232" s="453" t="s">
        <v>0</v>
      </c>
      <c r="T232" s="450">
        <v>0</v>
      </c>
    </row>
    <row r="233" spans="1:20" ht="24" hidden="1" customHeight="1">
      <c r="A233" s="372" t="s">
        <v>2140</v>
      </c>
      <c r="B233" s="454" t="s">
        <v>5</v>
      </c>
      <c r="C233" s="454" t="s">
        <v>688</v>
      </c>
      <c r="D233" s="454" t="s">
        <v>0</v>
      </c>
      <c r="E233" s="455" t="s">
        <v>0</v>
      </c>
      <c r="F233" s="456"/>
      <c r="G233" s="457"/>
      <c r="H233" s="458">
        <f>SUMIF($A$234:$A$321,"변경",H234:H321)</f>
        <v>0</v>
      </c>
      <c r="I233" s="457"/>
      <c r="J233" s="458">
        <f>SUMIF($A$234:$A$321,"변경",J234:J321)</f>
        <v>0</v>
      </c>
      <c r="K233" s="457"/>
      <c r="L233" s="458">
        <f>SUMIF($A$234:$A$321,"변경",L234:L321)</f>
        <v>0</v>
      </c>
      <c r="M233" s="456"/>
      <c r="N233" s="987">
        <f t="shared" si="237"/>
        <v>0</v>
      </c>
      <c r="O233" s="458">
        <f t="shared" ref="O233" si="319">F233-F232</f>
        <v>0</v>
      </c>
      <c r="P233" s="458">
        <f t="shared" ref="P233:Q233" si="320">M233-M232</f>
        <v>0</v>
      </c>
      <c r="Q233" s="987">
        <f t="shared" si="320"/>
        <v>0</v>
      </c>
      <c r="R233" s="459"/>
      <c r="T233" s="456">
        <v>0</v>
      </c>
    </row>
    <row r="234" spans="1:20" s="401" customFormat="1" ht="24" hidden="1" customHeight="1">
      <c r="A234" s="366" t="s">
        <v>2143</v>
      </c>
      <c r="B234" s="408" t="s">
        <v>0</v>
      </c>
      <c r="C234" s="408" t="s">
        <v>2145</v>
      </c>
      <c r="D234" s="408" t="s">
        <v>2240</v>
      </c>
      <c r="E234" s="409" t="s">
        <v>615</v>
      </c>
      <c r="F234" s="410"/>
      <c r="G234" s="411">
        <v>1287.2</v>
      </c>
      <c r="H234" s="412">
        <f>INT($F234*G234)</f>
        <v>0</v>
      </c>
      <c r="I234" s="411">
        <v>8467.6</v>
      </c>
      <c r="J234" s="412">
        <f>INT($F234*I234)</f>
        <v>0</v>
      </c>
      <c r="K234" s="411">
        <v>2516.5</v>
      </c>
      <c r="L234" s="412">
        <f>INT($F234*K234)</f>
        <v>0</v>
      </c>
      <c r="M234" s="411">
        <f>+G234+I234+K234</f>
        <v>12271.300000000001</v>
      </c>
      <c r="N234" s="420">
        <f>H234+J234+L234</f>
        <v>0</v>
      </c>
      <c r="O234" s="412"/>
      <c r="P234" s="412"/>
      <c r="Q234" s="420"/>
      <c r="R234" s="409" t="s">
        <v>0</v>
      </c>
      <c r="T234" s="410">
        <v>250.79</v>
      </c>
    </row>
    <row r="235" spans="1:20" ht="24" hidden="1" customHeight="1">
      <c r="A235" s="372" t="s">
        <v>2140</v>
      </c>
      <c r="B235" s="413" t="s">
        <v>0</v>
      </c>
      <c r="C235" s="413" t="s">
        <v>689</v>
      </c>
      <c r="D235" s="413" t="s">
        <v>771</v>
      </c>
      <c r="E235" s="414" t="s">
        <v>651</v>
      </c>
      <c r="F235" s="415"/>
      <c r="G235" s="416">
        <v>1287.2</v>
      </c>
      <c r="H235" s="417">
        <f t="shared" ref="H235:H265" si="321">INT($F235*G235)</f>
        <v>0</v>
      </c>
      <c r="I235" s="416">
        <v>8467.6</v>
      </c>
      <c r="J235" s="417">
        <f t="shared" ref="J235:J265" si="322">INT($F235*I235)</f>
        <v>0</v>
      </c>
      <c r="K235" s="416">
        <v>2516.5</v>
      </c>
      <c r="L235" s="417">
        <f t="shared" ref="L235:L265" si="323">INT($F235*K235)</f>
        <v>0</v>
      </c>
      <c r="M235" s="416">
        <f t="shared" ref="M235:M265" si="324">+G235+I235+K235</f>
        <v>12271.300000000001</v>
      </c>
      <c r="N235" s="423">
        <f t="shared" si="237"/>
        <v>0</v>
      </c>
      <c r="O235" s="417">
        <f t="shared" ref="O235" si="325">F235-F234</f>
        <v>0</v>
      </c>
      <c r="P235" s="417">
        <f t="shared" ref="P235:Q235" si="326">M235-M234</f>
        <v>0</v>
      </c>
      <c r="Q235" s="423">
        <f t="shared" si="326"/>
        <v>0</v>
      </c>
      <c r="R235" s="414"/>
      <c r="T235" s="415">
        <v>250.79</v>
      </c>
    </row>
    <row r="236" spans="1:20" s="401" customFormat="1" ht="24" hidden="1" customHeight="1">
      <c r="A236" s="366" t="s">
        <v>2143</v>
      </c>
      <c r="B236" s="408" t="s">
        <v>0</v>
      </c>
      <c r="C236" s="408" t="s">
        <v>2145</v>
      </c>
      <c r="D236" s="408" t="s">
        <v>2241</v>
      </c>
      <c r="E236" s="409" t="s">
        <v>615</v>
      </c>
      <c r="F236" s="410"/>
      <c r="G236" s="411">
        <v>1976.1</v>
      </c>
      <c r="H236" s="412">
        <f>INT($F236*G236)</f>
        <v>0</v>
      </c>
      <c r="I236" s="411">
        <v>10944.1</v>
      </c>
      <c r="J236" s="412">
        <f>INT($F236*I236)</f>
        <v>0</v>
      </c>
      <c r="K236" s="411">
        <v>3917.3</v>
      </c>
      <c r="L236" s="412">
        <f>INT($F236*K236)</f>
        <v>0</v>
      </c>
      <c r="M236" s="411">
        <f>+G236+I236+K236</f>
        <v>16837.5</v>
      </c>
      <c r="N236" s="420">
        <f>H236+J236+L236</f>
        <v>0</v>
      </c>
      <c r="O236" s="412"/>
      <c r="P236" s="412"/>
      <c r="Q236" s="420"/>
      <c r="R236" s="409" t="s">
        <v>0</v>
      </c>
      <c r="T236" s="410">
        <v>143.16</v>
      </c>
    </row>
    <row r="237" spans="1:20" ht="24" hidden="1" customHeight="1">
      <c r="A237" s="372" t="s">
        <v>2140</v>
      </c>
      <c r="B237" s="413" t="s">
        <v>0</v>
      </c>
      <c r="C237" s="413" t="s">
        <v>689</v>
      </c>
      <c r="D237" s="413" t="s">
        <v>772</v>
      </c>
      <c r="E237" s="414" t="s">
        <v>651</v>
      </c>
      <c r="F237" s="415"/>
      <c r="G237" s="416">
        <v>1976.1</v>
      </c>
      <c r="H237" s="417">
        <f t="shared" si="321"/>
        <v>0</v>
      </c>
      <c r="I237" s="416">
        <v>10944.1</v>
      </c>
      <c r="J237" s="417">
        <f t="shared" si="322"/>
        <v>0</v>
      </c>
      <c r="K237" s="416">
        <v>3917.3</v>
      </c>
      <c r="L237" s="417">
        <f t="shared" si="323"/>
        <v>0</v>
      </c>
      <c r="M237" s="416">
        <f t="shared" si="324"/>
        <v>16837.5</v>
      </c>
      <c r="N237" s="423">
        <f t="shared" si="237"/>
        <v>0</v>
      </c>
      <c r="O237" s="417">
        <f t="shared" ref="O237" si="327">F237-F236</f>
        <v>0</v>
      </c>
      <c r="P237" s="417">
        <f t="shared" ref="P237:Q237" si="328">M237-M236</f>
        <v>0</v>
      </c>
      <c r="Q237" s="423">
        <f t="shared" si="328"/>
        <v>0</v>
      </c>
      <c r="R237" s="414"/>
      <c r="T237" s="415">
        <v>143.16</v>
      </c>
    </row>
    <row r="238" spans="1:20" s="401" customFormat="1" ht="24" hidden="1" customHeight="1">
      <c r="A238" s="366" t="s">
        <v>2143</v>
      </c>
      <c r="B238" s="408" t="s">
        <v>0</v>
      </c>
      <c r="C238" s="408" t="s">
        <v>2147</v>
      </c>
      <c r="D238" s="408" t="s">
        <v>2148</v>
      </c>
      <c r="E238" s="409" t="s">
        <v>615</v>
      </c>
      <c r="F238" s="410"/>
      <c r="G238" s="411">
        <v>1487.6</v>
      </c>
      <c r="H238" s="412">
        <f>INT($F238*G238)</f>
        <v>0</v>
      </c>
      <c r="I238" s="411">
        <v>10074.700000000001</v>
      </c>
      <c r="J238" s="412">
        <f>INT($F238*I238)</f>
        <v>0</v>
      </c>
      <c r="K238" s="411">
        <v>2830.5</v>
      </c>
      <c r="L238" s="412">
        <f>INT($F238*K238)</f>
        <v>0</v>
      </c>
      <c r="M238" s="411">
        <f>+G238+I238+K238</f>
        <v>14392.800000000001</v>
      </c>
      <c r="N238" s="420">
        <f>H238+J238+L238</f>
        <v>0</v>
      </c>
      <c r="O238" s="412"/>
      <c r="P238" s="412"/>
      <c r="Q238" s="420"/>
      <c r="R238" s="409" t="s">
        <v>0</v>
      </c>
      <c r="T238" s="410">
        <v>2851.98</v>
      </c>
    </row>
    <row r="239" spans="1:20" ht="24" hidden="1" customHeight="1">
      <c r="A239" s="372" t="s">
        <v>2140</v>
      </c>
      <c r="B239" s="413" t="s">
        <v>0</v>
      </c>
      <c r="C239" s="413" t="s">
        <v>691</v>
      </c>
      <c r="D239" s="413" t="s">
        <v>692</v>
      </c>
      <c r="E239" s="414" t="s">
        <v>651</v>
      </c>
      <c r="F239" s="415"/>
      <c r="G239" s="416">
        <v>1487.6</v>
      </c>
      <c r="H239" s="417">
        <f t="shared" si="321"/>
        <v>0</v>
      </c>
      <c r="I239" s="416">
        <v>10074.700000000001</v>
      </c>
      <c r="J239" s="417">
        <f t="shared" si="322"/>
        <v>0</v>
      </c>
      <c r="K239" s="416">
        <v>2830.5</v>
      </c>
      <c r="L239" s="417">
        <f t="shared" si="323"/>
        <v>0</v>
      </c>
      <c r="M239" s="416">
        <f t="shared" si="324"/>
        <v>14392.800000000001</v>
      </c>
      <c r="N239" s="423">
        <f t="shared" si="237"/>
        <v>0</v>
      </c>
      <c r="O239" s="417">
        <f t="shared" ref="O239" si="329">F239-F238</f>
        <v>0</v>
      </c>
      <c r="P239" s="417">
        <f t="shared" ref="P239:Q239" si="330">M239-M238</f>
        <v>0</v>
      </c>
      <c r="Q239" s="423">
        <f t="shared" si="330"/>
        <v>0</v>
      </c>
      <c r="R239" s="414"/>
      <c r="T239" s="415">
        <v>2851.98</v>
      </c>
    </row>
    <row r="240" spans="1:20" s="401" customFormat="1" ht="24" hidden="1" customHeight="1">
      <c r="A240" s="366" t="s">
        <v>2143</v>
      </c>
      <c r="B240" s="408" t="s">
        <v>0</v>
      </c>
      <c r="C240" s="408" t="s">
        <v>2149</v>
      </c>
      <c r="D240" s="408" t="s">
        <v>2150</v>
      </c>
      <c r="E240" s="409" t="s">
        <v>2104</v>
      </c>
      <c r="F240" s="410"/>
      <c r="G240" s="411">
        <v>11266.1</v>
      </c>
      <c r="H240" s="412">
        <f>INT($F240*G240)</f>
        <v>0</v>
      </c>
      <c r="I240" s="411">
        <v>26287.9</v>
      </c>
      <c r="J240" s="412">
        <f>INT($F240*I240)</f>
        <v>0</v>
      </c>
      <c r="K240" s="411">
        <v>0</v>
      </c>
      <c r="L240" s="412">
        <f>INT($F240*K240)</f>
        <v>0</v>
      </c>
      <c r="M240" s="411">
        <f>+G240+I240+K240</f>
        <v>37554</v>
      </c>
      <c r="N240" s="420">
        <f>H240+J240+L240</f>
        <v>0</v>
      </c>
      <c r="O240" s="412"/>
      <c r="P240" s="412"/>
      <c r="Q240" s="420"/>
      <c r="R240" s="409" t="s">
        <v>0</v>
      </c>
      <c r="T240" s="410">
        <v>154.80000000000001</v>
      </c>
    </row>
    <row r="241" spans="1:20" ht="24" hidden="1" customHeight="1">
      <c r="A241" s="372" t="s">
        <v>2089</v>
      </c>
      <c r="B241" s="413" t="s">
        <v>0</v>
      </c>
      <c r="C241" s="413" t="s">
        <v>693</v>
      </c>
      <c r="D241" s="413" t="s">
        <v>694</v>
      </c>
      <c r="E241" s="414" t="s">
        <v>671</v>
      </c>
      <c r="F241" s="415"/>
      <c r="G241" s="416">
        <v>11266.1</v>
      </c>
      <c r="H241" s="417">
        <f t="shared" si="321"/>
        <v>0</v>
      </c>
      <c r="I241" s="416">
        <v>26287.9</v>
      </c>
      <c r="J241" s="417">
        <f t="shared" si="322"/>
        <v>0</v>
      </c>
      <c r="K241" s="416">
        <v>0</v>
      </c>
      <c r="L241" s="417">
        <f t="shared" si="323"/>
        <v>0</v>
      </c>
      <c r="M241" s="416">
        <f t="shared" si="324"/>
        <v>37554</v>
      </c>
      <c r="N241" s="423">
        <f t="shared" si="237"/>
        <v>0</v>
      </c>
      <c r="O241" s="417">
        <f t="shared" ref="O241" si="331">F241-F240</f>
        <v>0</v>
      </c>
      <c r="P241" s="417">
        <f t="shared" ref="P241:Q241" si="332">M241-M240</f>
        <v>0</v>
      </c>
      <c r="Q241" s="423">
        <f t="shared" si="332"/>
        <v>0</v>
      </c>
      <c r="R241" s="414"/>
      <c r="T241" s="415">
        <v>154.80000000000001</v>
      </c>
    </row>
    <row r="242" spans="1:20" s="401" customFormat="1" ht="24" hidden="1" customHeight="1">
      <c r="A242" s="366" t="s">
        <v>2143</v>
      </c>
      <c r="B242" s="408" t="s">
        <v>0</v>
      </c>
      <c r="C242" s="408" t="s">
        <v>2149</v>
      </c>
      <c r="D242" s="408" t="s">
        <v>2151</v>
      </c>
      <c r="E242" s="409" t="s">
        <v>2104</v>
      </c>
      <c r="F242" s="410"/>
      <c r="G242" s="411">
        <v>12871.3</v>
      </c>
      <c r="H242" s="412">
        <f>INT($F242*G242)</f>
        <v>0</v>
      </c>
      <c r="I242" s="411">
        <v>30032.7</v>
      </c>
      <c r="J242" s="412">
        <f>INT($F242*I242)</f>
        <v>0</v>
      </c>
      <c r="K242" s="411">
        <v>0</v>
      </c>
      <c r="L242" s="412">
        <f>INT($F242*K242)</f>
        <v>0</v>
      </c>
      <c r="M242" s="411">
        <f>+G242+I242+K242</f>
        <v>42904</v>
      </c>
      <c r="N242" s="420">
        <f>H242+J242+L242</f>
        <v>0</v>
      </c>
      <c r="O242" s="412"/>
      <c r="P242" s="412"/>
      <c r="Q242" s="420"/>
      <c r="R242" s="409" t="s">
        <v>0</v>
      </c>
      <c r="T242" s="410">
        <v>69.97</v>
      </c>
    </row>
    <row r="243" spans="1:20" ht="24" hidden="1" customHeight="1">
      <c r="A243" s="372" t="s">
        <v>2140</v>
      </c>
      <c r="B243" s="413" t="s">
        <v>0</v>
      </c>
      <c r="C243" s="413" t="s">
        <v>693</v>
      </c>
      <c r="D243" s="413" t="s">
        <v>695</v>
      </c>
      <c r="E243" s="414" t="s">
        <v>671</v>
      </c>
      <c r="F243" s="415"/>
      <c r="G243" s="416">
        <v>12871.3</v>
      </c>
      <c r="H243" s="417">
        <f t="shared" si="321"/>
        <v>0</v>
      </c>
      <c r="I243" s="416">
        <v>30032.7</v>
      </c>
      <c r="J243" s="417">
        <f t="shared" si="322"/>
        <v>0</v>
      </c>
      <c r="K243" s="416">
        <v>0</v>
      </c>
      <c r="L243" s="417">
        <f t="shared" si="323"/>
        <v>0</v>
      </c>
      <c r="M243" s="416">
        <f t="shared" si="324"/>
        <v>42904</v>
      </c>
      <c r="N243" s="423">
        <f t="shared" si="237"/>
        <v>0</v>
      </c>
      <c r="O243" s="417">
        <f t="shared" ref="O243" si="333">F243-F242</f>
        <v>0</v>
      </c>
      <c r="P243" s="417">
        <f t="shared" ref="P243:Q243" si="334">M243-M242</f>
        <v>0</v>
      </c>
      <c r="Q243" s="423">
        <f t="shared" si="334"/>
        <v>0</v>
      </c>
      <c r="R243" s="414"/>
      <c r="T243" s="415">
        <v>69.97</v>
      </c>
    </row>
    <row r="244" spans="1:20" s="401" customFormat="1" ht="24" hidden="1" customHeight="1">
      <c r="A244" s="366" t="s">
        <v>2143</v>
      </c>
      <c r="B244" s="408" t="s">
        <v>0</v>
      </c>
      <c r="C244" s="408" t="s">
        <v>2149</v>
      </c>
      <c r="D244" s="408" t="s">
        <v>2152</v>
      </c>
      <c r="E244" s="409" t="s">
        <v>2104</v>
      </c>
      <c r="F244" s="410"/>
      <c r="G244" s="411">
        <v>15280.1</v>
      </c>
      <c r="H244" s="412">
        <f>INT($F244*G244)</f>
        <v>0</v>
      </c>
      <c r="I244" s="411">
        <v>43491.199999999997</v>
      </c>
      <c r="J244" s="412">
        <f>INT($F244*I244)</f>
        <v>0</v>
      </c>
      <c r="K244" s="411">
        <v>0</v>
      </c>
      <c r="L244" s="412">
        <f>INT($F244*K244)</f>
        <v>0</v>
      </c>
      <c r="M244" s="411">
        <f>+G244+I244+K244</f>
        <v>58771.299999999996</v>
      </c>
      <c r="N244" s="420">
        <f>H244+J244+L244</f>
        <v>0</v>
      </c>
      <c r="O244" s="412"/>
      <c r="P244" s="412"/>
      <c r="Q244" s="420"/>
      <c r="R244" s="409" t="s">
        <v>0</v>
      </c>
      <c r="T244" s="410">
        <v>248.47</v>
      </c>
    </row>
    <row r="245" spans="1:20" ht="24" hidden="1" customHeight="1">
      <c r="A245" s="372" t="s">
        <v>2140</v>
      </c>
      <c r="B245" s="413" t="s">
        <v>0</v>
      </c>
      <c r="C245" s="413" t="s">
        <v>693</v>
      </c>
      <c r="D245" s="413" t="s">
        <v>696</v>
      </c>
      <c r="E245" s="414" t="s">
        <v>671</v>
      </c>
      <c r="F245" s="415"/>
      <c r="G245" s="416">
        <v>15280.1</v>
      </c>
      <c r="H245" s="417">
        <f t="shared" si="321"/>
        <v>0</v>
      </c>
      <c r="I245" s="416">
        <v>43491.199999999997</v>
      </c>
      <c r="J245" s="417">
        <f t="shared" si="322"/>
        <v>0</v>
      </c>
      <c r="K245" s="416">
        <v>0</v>
      </c>
      <c r="L245" s="417">
        <f t="shared" si="323"/>
        <v>0</v>
      </c>
      <c r="M245" s="416">
        <f t="shared" si="324"/>
        <v>58771.299999999996</v>
      </c>
      <c r="N245" s="423">
        <f t="shared" si="237"/>
        <v>0</v>
      </c>
      <c r="O245" s="417">
        <f t="shared" ref="O245" si="335">F245-F244</f>
        <v>0</v>
      </c>
      <c r="P245" s="417">
        <f t="shared" ref="P245:Q245" si="336">M245-M244</f>
        <v>0</v>
      </c>
      <c r="Q245" s="423">
        <f t="shared" si="336"/>
        <v>0</v>
      </c>
      <c r="R245" s="414"/>
      <c r="T245" s="415">
        <v>248.47</v>
      </c>
    </row>
    <row r="246" spans="1:20" s="431" customFormat="1" ht="24" hidden="1" customHeight="1">
      <c r="A246" s="366" t="s">
        <v>2143</v>
      </c>
      <c r="B246" s="408" t="s">
        <v>0</v>
      </c>
      <c r="C246" s="408" t="s">
        <v>2153</v>
      </c>
      <c r="D246" s="408" t="s">
        <v>2154</v>
      </c>
      <c r="E246" s="409" t="s">
        <v>2104</v>
      </c>
      <c r="F246" s="410"/>
      <c r="G246" s="411">
        <v>7101.7</v>
      </c>
      <c r="H246" s="412">
        <f>INT($F246*G246)</f>
        <v>0</v>
      </c>
      <c r="I246" s="411">
        <v>37282.9</v>
      </c>
      <c r="J246" s="412">
        <f>INT($F246*I246)</f>
        <v>0</v>
      </c>
      <c r="K246" s="411">
        <v>0</v>
      </c>
      <c r="L246" s="412">
        <f>INT($F246*K246)</f>
        <v>0</v>
      </c>
      <c r="M246" s="411">
        <f>+G246+I246+K246</f>
        <v>44384.6</v>
      </c>
      <c r="N246" s="420">
        <f>H246+J246+L246</f>
        <v>0</v>
      </c>
      <c r="O246" s="412"/>
      <c r="P246" s="412"/>
      <c r="Q246" s="420"/>
      <c r="R246" s="409" t="s">
        <v>0</v>
      </c>
      <c r="T246" s="410">
        <v>6602.01</v>
      </c>
    </row>
    <row r="247" spans="1:20" s="72" customFormat="1" ht="24" hidden="1" customHeight="1">
      <c r="A247" s="372" t="s">
        <v>2140</v>
      </c>
      <c r="B247" s="413" t="s">
        <v>0</v>
      </c>
      <c r="C247" s="413" t="s">
        <v>697</v>
      </c>
      <c r="D247" s="413" t="s">
        <v>698</v>
      </c>
      <c r="E247" s="414" t="s">
        <v>671</v>
      </c>
      <c r="F247" s="415"/>
      <c r="G247" s="416">
        <v>7101.7</v>
      </c>
      <c r="H247" s="417">
        <f t="shared" si="321"/>
        <v>0</v>
      </c>
      <c r="I247" s="416">
        <v>37282.9</v>
      </c>
      <c r="J247" s="417">
        <f t="shared" si="322"/>
        <v>0</v>
      </c>
      <c r="K247" s="416">
        <v>0</v>
      </c>
      <c r="L247" s="417">
        <f t="shared" si="323"/>
        <v>0</v>
      </c>
      <c r="M247" s="416">
        <f t="shared" si="324"/>
        <v>44384.6</v>
      </c>
      <c r="N247" s="423">
        <f t="shared" ref="N247:N309" si="337">H247+J247+L247</f>
        <v>0</v>
      </c>
      <c r="O247" s="417">
        <f t="shared" ref="O247" si="338">F247-F246</f>
        <v>0</v>
      </c>
      <c r="P247" s="417">
        <f t="shared" ref="P247:Q247" si="339">M247-M246</f>
        <v>0</v>
      </c>
      <c r="Q247" s="423">
        <f t="shared" si="339"/>
        <v>0</v>
      </c>
      <c r="R247" s="414"/>
      <c r="T247" s="415">
        <v>6602.01</v>
      </c>
    </row>
    <row r="248" spans="1:20" s="401" customFormat="1" ht="24" hidden="1" customHeight="1">
      <c r="A248" s="366" t="s">
        <v>2093</v>
      </c>
      <c r="B248" s="408" t="s">
        <v>0</v>
      </c>
      <c r="C248" s="408" t="s">
        <v>2153</v>
      </c>
      <c r="D248" s="408" t="s">
        <v>2155</v>
      </c>
      <c r="E248" s="409" t="s">
        <v>2104</v>
      </c>
      <c r="F248" s="410"/>
      <c r="G248" s="411">
        <v>7101.7</v>
      </c>
      <c r="H248" s="412">
        <f>INT($F248*G248)</f>
        <v>0</v>
      </c>
      <c r="I248" s="411">
        <v>41010.6</v>
      </c>
      <c r="J248" s="412">
        <f>INT($F248*I248)</f>
        <v>0</v>
      </c>
      <c r="K248" s="411">
        <v>0</v>
      </c>
      <c r="L248" s="412">
        <f>INT($F248*K248)</f>
        <v>0</v>
      </c>
      <c r="M248" s="411">
        <f>+G248+I248+K248</f>
        <v>48112.299999999996</v>
      </c>
      <c r="N248" s="420">
        <f>H248+J248+L248</f>
        <v>0</v>
      </c>
      <c r="O248" s="412"/>
      <c r="P248" s="412"/>
      <c r="Q248" s="420"/>
      <c r="R248" s="409" t="s">
        <v>0</v>
      </c>
      <c r="T248" s="410">
        <v>55</v>
      </c>
    </row>
    <row r="249" spans="1:20" ht="24" hidden="1" customHeight="1">
      <c r="A249" s="372" t="s">
        <v>2089</v>
      </c>
      <c r="B249" s="413" t="s">
        <v>0</v>
      </c>
      <c r="C249" s="413" t="s">
        <v>697</v>
      </c>
      <c r="D249" s="413" t="s">
        <v>699</v>
      </c>
      <c r="E249" s="414" t="s">
        <v>671</v>
      </c>
      <c r="F249" s="415"/>
      <c r="G249" s="416">
        <v>7101.7</v>
      </c>
      <c r="H249" s="417">
        <f t="shared" si="321"/>
        <v>0</v>
      </c>
      <c r="I249" s="416">
        <v>41010.6</v>
      </c>
      <c r="J249" s="417">
        <f t="shared" si="322"/>
        <v>0</v>
      </c>
      <c r="K249" s="416">
        <v>0</v>
      </c>
      <c r="L249" s="417">
        <f t="shared" si="323"/>
        <v>0</v>
      </c>
      <c r="M249" s="416">
        <f t="shared" si="324"/>
        <v>48112.299999999996</v>
      </c>
      <c r="N249" s="423">
        <f t="shared" si="337"/>
        <v>0</v>
      </c>
      <c r="O249" s="417">
        <f t="shared" ref="O249" si="340">F249-F248</f>
        <v>0</v>
      </c>
      <c r="P249" s="417">
        <f t="shared" ref="P249:Q249" si="341">M249-M248</f>
        <v>0</v>
      </c>
      <c r="Q249" s="423">
        <f t="shared" si="341"/>
        <v>0</v>
      </c>
      <c r="R249" s="414"/>
      <c r="T249" s="415">
        <v>55</v>
      </c>
    </row>
    <row r="250" spans="1:20" s="401" customFormat="1" ht="24" hidden="1" customHeight="1">
      <c r="A250" s="366" t="s">
        <v>2143</v>
      </c>
      <c r="B250" s="408" t="s">
        <v>0</v>
      </c>
      <c r="C250" s="408" t="s">
        <v>2157</v>
      </c>
      <c r="D250" s="408" t="s">
        <v>2158</v>
      </c>
      <c r="E250" s="409" t="s">
        <v>2104</v>
      </c>
      <c r="F250" s="410"/>
      <c r="G250" s="411">
        <v>4369.7</v>
      </c>
      <c r="H250" s="412">
        <f>INT($F250*G250)</f>
        <v>0</v>
      </c>
      <c r="I250" s="411">
        <v>9580.7999999999993</v>
      </c>
      <c r="J250" s="412">
        <f>INT($F250*I250)</f>
        <v>0</v>
      </c>
      <c r="K250" s="411">
        <v>0</v>
      </c>
      <c r="L250" s="412">
        <f>INT($F250*K250)</f>
        <v>0</v>
      </c>
      <c r="M250" s="411">
        <f>+G250+I250+K250</f>
        <v>13950.5</v>
      </c>
      <c r="N250" s="420">
        <f>H250+J250+L250</f>
        <v>0</v>
      </c>
      <c r="O250" s="412"/>
      <c r="P250" s="412"/>
      <c r="Q250" s="420"/>
      <c r="R250" s="409" t="s">
        <v>0</v>
      </c>
      <c r="T250" s="410">
        <v>2781.88</v>
      </c>
    </row>
    <row r="251" spans="1:20" ht="24" hidden="1" customHeight="1">
      <c r="A251" s="372" t="s">
        <v>2140</v>
      </c>
      <c r="B251" s="413" t="s">
        <v>0</v>
      </c>
      <c r="C251" s="413" t="s">
        <v>700</v>
      </c>
      <c r="D251" s="413" t="s">
        <v>701</v>
      </c>
      <c r="E251" s="414" t="s">
        <v>671</v>
      </c>
      <c r="F251" s="415"/>
      <c r="G251" s="416">
        <v>4369.7</v>
      </c>
      <c r="H251" s="417">
        <f t="shared" si="321"/>
        <v>0</v>
      </c>
      <c r="I251" s="416">
        <v>9580.7999999999993</v>
      </c>
      <c r="J251" s="417">
        <f t="shared" si="322"/>
        <v>0</v>
      </c>
      <c r="K251" s="416">
        <v>0</v>
      </c>
      <c r="L251" s="417">
        <f t="shared" si="323"/>
        <v>0</v>
      </c>
      <c r="M251" s="416">
        <f t="shared" si="324"/>
        <v>13950.5</v>
      </c>
      <c r="N251" s="423">
        <f t="shared" si="337"/>
        <v>0</v>
      </c>
      <c r="O251" s="417">
        <f t="shared" ref="O251" si="342">F251-F250</f>
        <v>0</v>
      </c>
      <c r="P251" s="417">
        <f t="shared" ref="P251:Q251" si="343">M251-M250</f>
        <v>0</v>
      </c>
      <c r="Q251" s="423">
        <f t="shared" si="343"/>
        <v>0</v>
      </c>
      <c r="R251" s="414"/>
      <c r="T251" s="415">
        <v>2781.88</v>
      </c>
    </row>
    <row r="252" spans="1:20" s="431" customFormat="1" ht="24" hidden="1" customHeight="1">
      <c r="A252" s="366" t="s">
        <v>2064</v>
      </c>
      <c r="B252" s="408" t="s">
        <v>0</v>
      </c>
      <c r="C252" s="408" t="s">
        <v>2242</v>
      </c>
      <c r="D252" s="408" t="s">
        <v>2243</v>
      </c>
      <c r="E252" s="409" t="s">
        <v>307</v>
      </c>
      <c r="F252" s="410"/>
      <c r="G252" s="411">
        <v>67988.5</v>
      </c>
      <c r="H252" s="412">
        <f>INT($F252*G252)</f>
        <v>0</v>
      </c>
      <c r="I252" s="411">
        <v>215289.2</v>
      </c>
      <c r="J252" s="412">
        <f>INT($F252*I252)</f>
        <v>0</v>
      </c>
      <c r="K252" s="411">
        <v>0</v>
      </c>
      <c r="L252" s="412">
        <f>INT($F252*K252)</f>
        <v>0</v>
      </c>
      <c r="M252" s="411">
        <f>+G252+I252+K252</f>
        <v>283277.7</v>
      </c>
      <c r="N252" s="420">
        <f>H252+J252+L252</f>
        <v>0</v>
      </c>
      <c r="O252" s="412"/>
      <c r="P252" s="412"/>
      <c r="Q252" s="420"/>
      <c r="R252" s="409" t="s">
        <v>0</v>
      </c>
      <c r="T252" s="410">
        <v>6</v>
      </c>
    </row>
    <row r="253" spans="1:20" s="72" customFormat="1" ht="24" hidden="1" customHeight="1">
      <c r="A253" s="372" t="s">
        <v>2140</v>
      </c>
      <c r="B253" s="413" t="s">
        <v>0</v>
      </c>
      <c r="C253" s="413" t="s">
        <v>773</v>
      </c>
      <c r="D253" s="413" t="s">
        <v>774</v>
      </c>
      <c r="E253" s="414" t="s">
        <v>775</v>
      </c>
      <c r="F253" s="415"/>
      <c r="G253" s="416">
        <v>67988.5</v>
      </c>
      <c r="H253" s="417">
        <f t="shared" si="321"/>
        <v>0</v>
      </c>
      <c r="I253" s="416">
        <v>215289.2</v>
      </c>
      <c r="J253" s="417">
        <f t="shared" si="322"/>
        <v>0</v>
      </c>
      <c r="K253" s="416">
        <v>0</v>
      </c>
      <c r="L253" s="417">
        <f t="shared" si="323"/>
        <v>0</v>
      </c>
      <c r="M253" s="416">
        <f t="shared" si="324"/>
        <v>283277.7</v>
      </c>
      <c r="N253" s="423">
        <f t="shared" si="337"/>
        <v>0</v>
      </c>
      <c r="O253" s="417">
        <f t="shared" ref="O253" si="344">F253-F252</f>
        <v>0</v>
      </c>
      <c r="P253" s="417">
        <f t="shared" ref="P253:Q253" si="345">M253-M252</f>
        <v>0</v>
      </c>
      <c r="Q253" s="423">
        <f t="shared" si="345"/>
        <v>0</v>
      </c>
      <c r="R253" s="414"/>
      <c r="T253" s="415">
        <v>6</v>
      </c>
    </row>
    <row r="254" spans="1:20" s="401" customFormat="1" ht="24" hidden="1" customHeight="1">
      <c r="A254" s="366" t="s">
        <v>2143</v>
      </c>
      <c r="B254" s="408" t="s">
        <v>0</v>
      </c>
      <c r="C254" s="408" t="s">
        <v>2159</v>
      </c>
      <c r="D254" s="408" t="s">
        <v>2160</v>
      </c>
      <c r="E254" s="409" t="s">
        <v>2161</v>
      </c>
      <c r="F254" s="410"/>
      <c r="G254" s="411">
        <v>4600.2</v>
      </c>
      <c r="H254" s="412">
        <f>INT($F254*G254)</f>
        <v>0</v>
      </c>
      <c r="I254" s="411">
        <v>17068.7</v>
      </c>
      <c r="J254" s="412">
        <f>INT($F254*I254)</f>
        <v>0</v>
      </c>
      <c r="K254" s="411">
        <v>701.9</v>
      </c>
      <c r="L254" s="412">
        <f>INT($F254*K254)</f>
        <v>0</v>
      </c>
      <c r="M254" s="411">
        <f>+G254+I254+K254</f>
        <v>22370.800000000003</v>
      </c>
      <c r="N254" s="420">
        <f>H254+J254+L254</f>
        <v>0</v>
      </c>
      <c r="O254" s="412"/>
      <c r="P254" s="412"/>
      <c r="Q254" s="420"/>
      <c r="R254" s="409" t="s">
        <v>0</v>
      </c>
      <c r="T254" s="410">
        <v>7364.32</v>
      </c>
    </row>
    <row r="255" spans="1:20" ht="24" hidden="1" customHeight="1">
      <c r="A255" s="372" t="s">
        <v>2089</v>
      </c>
      <c r="B255" s="413" t="s">
        <v>0</v>
      </c>
      <c r="C255" s="413" t="s">
        <v>702</v>
      </c>
      <c r="D255" s="413" t="s">
        <v>703</v>
      </c>
      <c r="E255" s="414" t="s">
        <v>704</v>
      </c>
      <c r="F255" s="415"/>
      <c r="G255" s="416">
        <v>4600.2</v>
      </c>
      <c r="H255" s="417">
        <f t="shared" si="321"/>
        <v>0</v>
      </c>
      <c r="I255" s="416">
        <v>17068.7</v>
      </c>
      <c r="J255" s="417">
        <f t="shared" si="322"/>
        <v>0</v>
      </c>
      <c r="K255" s="416">
        <v>701.9</v>
      </c>
      <c r="L255" s="417">
        <f t="shared" si="323"/>
        <v>0</v>
      </c>
      <c r="M255" s="416">
        <f t="shared" si="324"/>
        <v>22370.800000000003</v>
      </c>
      <c r="N255" s="423">
        <f t="shared" si="337"/>
        <v>0</v>
      </c>
      <c r="O255" s="417">
        <f t="shared" ref="O255" si="346">F255-F254</f>
        <v>0</v>
      </c>
      <c r="P255" s="417">
        <f t="shared" ref="P255:Q255" si="347">M255-M254</f>
        <v>0</v>
      </c>
      <c r="Q255" s="423">
        <f t="shared" si="347"/>
        <v>0</v>
      </c>
      <c r="R255" s="414"/>
      <c r="T255" s="415">
        <v>7364.32</v>
      </c>
    </row>
    <row r="256" spans="1:20" s="401" customFormat="1" ht="24" hidden="1" customHeight="1">
      <c r="A256" s="366" t="s">
        <v>2143</v>
      </c>
      <c r="B256" s="408" t="s">
        <v>0</v>
      </c>
      <c r="C256" s="408" t="s">
        <v>2244</v>
      </c>
      <c r="D256" s="408" t="s">
        <v>0</v>
      </c>
      <c r="E256" s="409" t="s">
        <v>2104</v>
      </c>
      <c r="F256" s="410"/>
      <c r="G256" s="411">
        <v>68999.399999999994</v>
      </c>
      <c r="H256" s="412">
        <f>INT($F256*G256)</f>
        <v>0</v>
      </c>
      <c r="I256" s="411">
        <v>52026.400000000001</v>
      </c>
      <c r="J256" s="412">
        <f>INT($F256*I256)</f>
        <v>0</v>
      </c>
      <c r="K256" s="411">
        <v>594</v>
      </c>
      <c r="L256" s="412">
        <f>INT($F256*K256)</f>
        <v>0</v>
      </c>
      <c r="M256" s="411">
        <f>+G256+I256+K256</f>
        <v>121619.79999999999</v>
      </c>
      <c r="N256" s="420">
        <f>H256+J256+L256</f>
        <v>0</v>
      </c>
      <c r="O256" s="412"/>
      <c r="P256" s="412"/>
      <c r="Q256" s="420"/>
      <c r="R256" s="409" t="s">
        <v>0</v>
      </c>
      <c r="T256" s="410">
        <v>4995.5600000000004</v>
      </c>
    </row>
    <row r="257" spans="1:20" ht="24" hidden="1" customHeight="1">
      <c r="A257" s="372" t="s">
        <v>2245</v>
      </c>
      <c r="B257" s="413" t="s">
        <v>0</v>
      </c>
      <c r="C257" s="413" t="s">
        <v>776</v>
      </c>
      <c r="D257" s="413" t="s">
        <v>0</v>
      </c>
      <c r="E257" s="414" t="s">
        <v>671</v>
      </c>
      <c r="F257" s="415"/>
      <c r="G257" s="416">
        <v>68999.399999999994</v>
      </c>
      <c r="H257" s="417">
        <f t="shared" si="321"/>
        <v>0</v>
      </c>
      <c r="I257" s="416">
        <v>52026.400000000001</v>
      </c>
      <c r="J257" s="417">
        <f t="shared" si="322"/>
        <v>0</v>
      </c>
      <c r="K257" s="416">
        <v>594</v>
      </c>
      <c r="L257" s="417">
        <f t="shared" si="323"/>
        <v>0</v>
      </c>
      <c r="M257" s="416">
        <f t="shared" si="324"/>
        <v>121619.79999999999</v>
      </c>
      <c r="N257" s="423">
        <f t="shared" si="337"/>
        <v>0</v>
      </c>
      <c r="O257" s="417">
        <f t="shared" ref="O257" si="348">F257-F256</f>
        <v>0</v>
      </c>
      <c r="P257" s="417">
        <f t="shared" ref="P257:Q257" si="349">M257-M256</f>
        <v>0</v>
      </c>
      <c r="Q257" s="423">
        <f t="shared" si="349"/>
        <v>0</v>
      </c>
      <c r="R257" s="414"/>
      <c r="T257" s="415">
        <v>4995.5600000000004</v>
      </c>
    </row>
    <row r="258" spans="1:20" s="401" customFormat="1" ht="24" hidden="1" customHeight="1">
      <c r="A258" s="366" t="s">
        <v>2246</v>
      </c>
      <c r="B258" s="408" t="s">
        <v>0</v>
      </c>
      <c r="C258" s="408" t="s">
        <v>2163</v>
      </c>
      <c r="D258" s="408" t="s">
        <v>2165</v>
      </c>
      <c r="E258" s="409" t="s">
        <v>2104</v>
      </c>
      <c r="F258" s="410"/>
      <c r="G258" s="411">
        <v>27220.799999999999</v>
      </c>
      <c r="H258" s="412">
        <f>INT($F258*G258)</f>
        <v>0</v>
      </c>
      <c r="I258" s="411">
        <v>14816.8</v>
      </c>
      <c r="J258" s="412">
        <f>INT($F258*I258)</f>
        <v>0</v>
      </c>
      <c r="K258" s="411">
        <v>0</v>
      </c>
      <c r="L258" s="412">
        <f>INT($F258*K258)</f>
        <v>0</v>
      </c>
      <c r="M258" s="411">
        <f>+G258+I258+K258</f>
        <v>42037.599999999999</v>
      </c>
      <c r="N258" s="420">
        <f>H258+J258+L258</f>
        <v>0</v>
      </c>
      <c r="O258" s="412"/>
      <c r="P258" s="412"/>
      <c r="Q258" s="420"/>
      <c r="R258" s="409" t="s">
        <v>0</v>
      </c>
      <c r="T258" s="410">
        <v>1125.54</v>
      </c>
    </row>
    <row r="259" spans="1:20" ht="24" hidden="1" customHeight="1">
      <c r="A259" s="372" t="s">
        <v>2089</v>
      </c>
      <c r="B259" s="413" t="s">
        <v>0</v>
      </c>
      <c r="C259" s="413" t="s">
        <v>706</v>
      </c>
      <c r="D259" s="413" t="s">
        <v>708</v>
      </c>
      <c r="E259" s="414" t="s">
        <v>671</v>
      </c>
      <c r="F259" s="415"/>
      <c r="G259" s="416">
        <v>27220.799999999999</v>
      </c>
      <c r="H259" s="417">
        <f t="shared" si="321"/>
        <v>0</v>
      </c>
      <c r="I259" s="416">
        <v>14816.8</v>
      </c>
      <c r="J259" s="417">
        <f t="shared" si="322"/>
        <v>0</v>
      </c>
      <c r="K259" s="416">
        <v>0</v>
      </c>
      <c r="L259" s="417">
        <f t="shared" si="323"/>
        <v>0</v>
      </c>
      <c r="M259" s="416">
        <f t="shared" si="324"/>
        <v>42037.599999999999</v>
      </c>
      <c r="N259" s="423">
        <f t="shared" si="337"/>
        <v>0</v>
      </c>
      <c r="O259" s="417">
        <f t="shared" ref="O259" si="350">F259-F258</f>
        <v>0</v>
      </c>
      <c r="P259" s="417">
        <f t="shared" ref="P259:Q259" si="351">M259-M258</f>
        <v>0</v>
      </c>
      <c r="Q259" s="423">
        <f t="shared" si="351"/>
        <v>0</v>
      </c>
      <c r="R259" s="414"/>
      <c r="T259" s="415">
        <v>1125.54</v>
      </c>
    </row>
    <row r="260" spans="1:20" s="401" customFormat="1" ht="24" hidden="1" customHeight="1">
      <c r="A260" s="366" t="s">
        <v>2143</v>
      </c>
      <c r="B260" s="408" t="s">
        <v>0</v>
      </c>
      <c r="C260" s="408" t="s">
        <v>2163</v>
      </c>
      <c r="D260" s="408" t="s">
        <v>2164</v>
      </c>
      <c r="E260" s="409" t="s">
        <v>2104</v>
      </c>
      <c r="F260" s="410"/>
      <c r="G260" s="411">
        <v>25244</v>
      </c>
      <c r="H260" s="412">
        <f>INT($F260*G260)</f>
        <v>0</v>
      </c>
      <c r="I260" s="411">
        <v>14816.8</v>
      </c>
      <c r="J260" s="412">
        <f>INT($F260*I260)</f>
        <v>0</v>
      </c>
      <c r="K260" s="411">
        <v>0</v>
      </c>
      <c r="L260" s="412">
        <f>INT($F260*K260)</f>
        <v>0</v>
      </c>
      <c r="M260" s="411">
        <f>+G260+I260+K260</f>
        <v>40060.800000000003</v>
      </c>
      <c r="N260" s="420">
        <f>H260+J260+L260</f>
        <v>0</v>
      </c>
      <c r="O260" s="412"/>
      <c r="P260" s="412"/>
      <c r="Q260" s="420"/>
      <c r="R260" s="409" t="s">
        <v>0</v>
      </c>
      <c r="T260" s="410">
        <v>201.04</v>
      </c>
    </row>
    <row r="261" spans="1:20" ht="24" hidden="1" customHeight="1">
      <c r="A261" s="372" t="s">
        <v>2140</v>
      </c>
      <c r="B261" s="413" t="s">
        <v>0</v>
      </c>
      <c r="C261" s="413" t="s">
        <v>706</v>
      </c>
      <c r="D261" s="413" t="s">
        <v>707</v>
      </c>
      <c r="E261" s="414" t="s">
        <v>671</v>
      </c>
      <c r="F261" s="415"/>
      <c r="G261" s="416">
        <v>25244</v>
      </c>
      <c r="H261" s="417">
        <f t="shared" si="321"/>
        <v>0</v>
      </c>
      <c r="I261" s="416">
        <v>14816.8</v>
      </c>
      <c r="J261" s="417">
        <f t="shared" si="322"/>
        <v>0</v>
      </c>
      <c r="K261" s="416">
        <v>0</v>
      </c>
      <c r="L261" s="417">
        <f t="shared" si="323"/>
        <v>0</v>
      </c>
      <c r="M261" s="416">
        <f t="shared" si="324"/>
        <v>40060.800000000003</v>
      </c>
      <c r="N261" s="423">
        <f t="shared" si="337"/>
        <v>0</v>
      </c>
      <c r="O261" s="417">
        <f t="shared" ref="O261" si="352">F261-F260</f>
        <v>0</v>
      </c>
      <c r="P261" s="417">
        <f t="shared" ref="P261:Q261" si="353">M261-M260</f>
        <v>0</v>
      </c>
      <c r="Q261" s="423">
        <f t="shared" si="353"/>
        <v>0</v>
      </c>
      <c r="R261" s="414"/>
      <c r="T261" s="415">
        <v>201.04</v>
      </c>
    </row>
    <row r="262" spans="1:20" s="401" customFormat="1" ht="24" hidden="1" customHeight="1">
      <c r="A262" s="366" t="s">
        <v>2143</v>
      </c>
      <c r="B262" s="408" t="s">
        <v>0</v>
      </c>
      <c r="C262" s="408" t="s">
        <v>2166</v>
      </c>
      <c r="D262" s="408" t="s">
        <v>2167</v>
      </c>
      <c r="E262" s="409" t="s">
        <v>2104</v>
      </c>
      <c r="F262" s="410"/>
      <c r="G262" s="411">
        <v>5808.6</v>
      </c>
      <c r="H262" s="412">
        <f>INT($F262*G262)</f>
        <v>0</v>
      </c>
      <c r="I262" s="411">
        <v>12348.8</v>
      </c>
      <c r="J262" s="412">
        <f>INT($F262*I262)</f>
        <v>0</v>
      </c>
      <c r="K262" s="411">
        <v>0</v>
      </c>
      <c r="L262" s="412">
        <f>INT($F262*K262)</f>
        <v>0</v>
      </c>
      <c r="M262" s="411">
        <f>+G262+I262+K262</f>
        <v>18157.400000000001</v>
      </c>
      <c r="N262" s="420">
        <f>H262+J262+L262</f>
        <v>0</v>
      </c>
      <c r="O262" s="412"/>
      <c r="P262" s="412"/>
      <c r="Q262" s="420"/>
      <c r="R262" s="409" t="s">
        <v>0</v>
      </c>
      <c r="T262" s="410">
        <v>558.4</v>
      </c>
    </row>
    <row r="263" spans="1:20" ht="24" hidden="1" customHeight="1">
      <c r="A263" s="372" t="s">
        <v>2140</v>
      </c>
      <c r="B263" s="413" t="s">
        <v>0</v>
      </c>
      <c r="C263" s="413" t="s">
        <v>709</v>
      </c>
      <c r="D263" s="413" t="s">
        <v>710</v>
      </c>
      <c r="E263" s="414" t="s">
        <v>671</v>
      </c>
      <c r="F263" s="415"/>
      <c r="G263" s="416">
        <v>5808.6</v>
      </c>
      <c r="H263" s="417">
        <f t="shared" si="321"/>
        <v>0</v>
      </c>
      <c r="I263" s="416">
        <v>12348.8</v>
      </c>
      <c r="J263" s="417">
        <f t="shared" si="322"/>
        <v>0</v>
      </c>
      <c r="K263" s="416">
        <v>0</v>
      </c>
      <c r="L263" s="417">
        <f t="shared" si="323"/>
        <v>0</v>
      </c>
      <c r="M263" s="416">
        <f t="shared" si="324"/>
        <v>18157.400000000001</v>
      </c>
      <c r="N263" s="423">
        <f t="shared" si="337"/>
        <v>0</v>
      </c>
      <c r="O263" s="417">
        <f t="shared" ref="O263" si="354">F263-F262</f>
        <v>0</v>
      </c>
      <c r="P263" s="417">
        <f t="shared" ref="P263:Q263" si="355">M263-M262</f>
        <v>0</v>
      </c>
      <c r="Q263" s="423">
        <f t="shared" si="355"/>
        <v>0</v>
      </c>
      <c r="R263" s="414"/>
      <c r="T263" s="415">
        <v>558.4</v>
      </c>
    </row>
    <row r="264" spans="1:20" s="401" customFormat="1" ht="24" hidden="1" customHeight="1">
      <c r="A264" s="366" t="s">
        <v>2064</v>
      </c>
      <c r="B264" s="408" t="s">
        <v>0</v>
      </c>
      <c r="C264" s="408" t="s">
        <v>2166</v>
      </c>
      <c r="D264" s="408" t="s">
        <v>2168</v>
      </c>
      <c r="E264" s="409" t="s">
        <v>2104</v>
      </c>
      <c r="F264" s="410"/>
      <c r="G264" s="411">
        <v>5685.2</v>
      </c>
      <c r="H264" s="412">
        <f>INT($F264*G264)</f>
        <v>0</v>
      </c>
      <c r="I264" s="411">
        <v>11223.2</v>
      </c>
      <c r="J264" s="412">
        <f>INT($F264*I264)</f>
        <v>0</v>
      </c>
      <c r="K264" s="411">
        <v>0</v>
      </c>
      <c r="L264" s="412">
        <f>INT($F264*K264)</f>
        <v>0</v>
      </c>
      <c r="M264" s="411">
        <f>+G264+I264+K264</f>
        <v>16908.400000000001</v>
      </c>
      <c r="N264" s="420">
        <f>H264+J264+L264</f>
        <v>0</v>
      </c>
      <c r="O264" s="412"/>
      <c r="P264" s="412"/>
      <c r="Q264" s="420"/>
      <c r="R264" s="409" t="s">
        <v>0</v>
      </c>
      <c r="T264" s="410">
        <v>353.6</v>
      </c>
    </row>
    <row r="265" spans="1:20" ht="24" hidden="1" customHeight="1">
      <c r="A265" s="372" t="s">
        <v>2140</v>
      </c>
      <c r="B265" s="413" t="s">
        <v>0</v>
      </c>
      <c r="C265" s="413" t="s">
        <v>709</v>
      </c>
      <c r="D265" s="413" t="s">
        <v>711</v>
      </c>
      <c r="E265" s="414" t="s">
        <v>671</v>
      </c>
      <c r="F265" s="415"/>
      <c r="G265" s="416">
        <v>5685.2</v>
      </c>
      <c r="H265" s="417">
        <f t="shared" si="321"/>
        <v>0</v>
      </c>
      <c r="I265" s="416">
        <v>11223.2</v>
      </c>
      <c r="J265" s="417">
        <f t="shared" si="322"/>
        <v>0</v>
      </c>
      <c r="K265" s="416">
        <v>0</v>
      </c>
      <c r="L265" s="417">
        <f t="shared" si="323"/>
        <v>0</v>
      </c>
      <c r="M265" s="416">
        <f t="shared" si="324"/>
        <v>16908.400000000001</v>
      </c>
      <c r="N265" s="423">
        <f t="shared" si="337"/>
        <v>0</v>
      </c>
      <c r="O265" s="417">
        <f t="shared" ref="O265" si="356">F265-F264</f>
        <v>0</v>
      </c>
      <c r="P265" s="417">
        <f t="shared" ref="P265:Q265" si="357">M265-M264</f>
        <v>0</v>
      </c>
      <c r="Q265" s="423">
        <f t="shared" si="357"/>
        <v>0</v>
      </c>
      <c r="R265" s="414"/>
      <c r="T265" s="415">
        <v>353.6</v>
      </c>
    </row>
    <row r="266" spans="1:20" s="401" customFormat="1" ht="24" hidden="1" customHeight="1">
      <c r="A266" s="366" t="s">
        <v>2143</v>
      </c>
      <c r="B266" s="408" t="s">
        <v>0</v>
      </c>
      <c r="C266" s="408" t="s">
        <v>2247</v>
      </c>
      <c r="D266" s="408" t="s">
        <v>2248</v>
      </c>
      <c r="E266" s="409" t="s">
        <v>2104</v>
      </c>
      <c r="F266" s="410"/>
      <c r="G266" s="411">
        <v>22576.2</v>
      </c>
      <c r="H266" s="412">
        <f>INT($F266*G266)</f>
        <v>0</v>
      </c>
      <c r="I266" s="411">
        <v>21340</v>
      </c>
      <c r="J266" s="412">
        <f>INT($F266*I266)</f>
        <v>0</v>
      </c>
      <c r="K266" s="411">
        <v>0</v>
      </c>
      <c r="L266" s="412">
        <f>INT($F266*K266)</f>
        <v>0</v>
      </c>
      <c r="M266" s="411">
        <f>+G266+I266+K266</f>
        <v>43916.2</v>
      </c>
      <c r="N266" s="420">
        <f>H266+J266+L266</f>
        <v>0</v>
      </c>
      <c r="O266" s="412"/>
      <c r="P266" s="412"/>
      <c r="Q266" s="420"/>
      <c r="R266" s="409" t="s">
        <v>0</v>
      </c>
      <c r="T266" s="410">
        <v>800.3</v>
      </c>
    </row>
    <row r="267" spans="1:20" ht="24" hidden="1" customHeight="1">
      <c r="A267" s="372" t="s">
        <v>2140</v>
      </c>
      <c r="B267" s="413" t="s">
        <v>0</v>
      </c>
      <c r="C267" s="413" t="s">
        <v>777</v>
      </c>
      <c r="D267" s="413" t="s">
        <v>778</v>
      </c>
      <c r="E267" s="414" t="s">
        <v>671</v>
      </c>
      <c r="F267" s="415"/>
      <c r="G267" s="416">
        <v>22576.2</v>
      </c>
      <c r="H267" s="417">
        <f t="shared" ref="H267:H297" si="358">INT($F267*G267)</f>
        <v>0</v>
      </c>
      <c r="I267" s="416">
        <v>21340</v>
      </c>
      <c r="J267" s="417">
        <f t="shared" ref="J267:J297" si="359">INT($F267*I267)</f>
        <v>0</v>
      </c>
      <c r="K267" s="416">
        <v>0</v>
      </c>
      <c r="L267" s="417">
        <f t="shared" ref="L267:L297" si="360">INT($F267*K267)</f>
        <v>0</v>
      </c>
      <c r="M267" s="416">
        <f t="shared" ref="M267:M297" si="361">+G267+I267+K267</f>
        <v>43916.2</v>
      </c>
      <c r="N267" s="423">
        <f t="shared" si="337"/>
        <v>0</v>
      </c>
      <c r="O267" s="417">
        <f t="shared" ref="O267" si="362">F267-F266</f>
        <v>0</v>
      </c>
      <c r="P267" s="417">
        <f t="shared" ref="P267:Q267" si="363">M267-M266</f>
        <v>0</v>
      </c>
      <c r="Q267" s="423">
        <f t="shared" si="363"/>
        <v>0</v>
      </c>
      <c r="R267" s="414"/>
      <c r="T267" s="415">
        <v>800.3</v>
      </c>
    </row>
    <row r="268" spans="1:20" s="401" customFormat="1" ht="24" hidden="1" customHeight="1">
      <c r="A268" s="366" t="s">
        <v>2143</v>
      </c>
      <c r="B268" s="408" t="s">
        <v>0</v>
      </c>
      <c r="C268" s="408" t="s">
        <v>2214</v>
      </c>
      <c r="D268" s="408" t="s">
        <v>2215</v>
      </c>
      <c r="E268" s="409" t="s">
        <v>2104</v>
      </c>
      <c r="F268" s="410"/>
      <c r="G268" s="411">
        <v>0</v>
      </c>
      <c r="H268" s="412">
        <f>INT($F268*G268)</f>
        <v>0</v>
      </c>
      <c r="I268" s="411">
        <v>735.6</v>
      </c>
      <c r="J268" s="412">
        <f>INT($F268*I268)</f>
        <v>0</v>
      </c>
      <c r="K268" s="411">
        <v>0</v>
      </c>
      <c r="L268" s="412">
        <f>INT($F268*K268)</f>
        <v>0</v>
      </c>
      <c r="M268" s="411">
        <f>+G268+I268+K268</f>
        <v>735.6</v>
      </c>
      <c r="N268" s="420">
        <f>H268+J268+L268</f>
        <v>0</v>
      </c>
      <c r="O268" s="412"/>
      <c r="P268" s="412"/>
      <c r="Q268" s="420"/>
      <c r="R268" s="409" t="s">
        <v>0</v>
      </c>
      <c r="T268" s="410">
        <v>335.67</v>
      </c>
    </row>
    <row r="269" spans="1:20" ht="24" hidden="1" customHeight="1">
      <c r="A269" s="372" t="s">
        <v>2140</v>
      </c>
      <c r="B269" s="413" t="s">
        <v>0</v>
      </c>
      <c r="C269" s="413" t="s">
        <v>758</v>
      </c>
      <c r="D269" s="413" t="s">
        <v>759</v>
      </c>
      <c r="E269" s="414" t="s">
        <v>671</v>
      </c>
      <c r="F269" s="415"/>
      <c r="G269" s="416">
        <v>0</v>
      </c>
      <c r="H269" s="417">
        <f t="shared" si="358"/>
        <v>0</v>
      </c>
      <c r="I269" s="416">
        <v>735.6</v>
      </c>
      <c r="J269" s="417">
        <f t="shared" si="359"/>
        <v>0</v>
      </c>
      <c r="K269" s="416">
        <v>0</v>
      </c>
      <c r="L269" s="417">
        <f t="shared" si="360"/>
        <v>0</v>
      </c>
      <c r="M269" s="416">
        <f t="shared" si="361"/>
        <v>735.6</v>
      </c>
      <c r="N269" s="423">
        <f t="shared" si="337"/>
        <v>0</v>
      </c>
      <c r="O269" s="417">
        <f t="shared" ref="O269" si="364">F269-F268</f>
        <v>0</v>
      </c>
      <c r="P269" s="417">
        <f t="shared" ref="P269:Q269" si="365">M269-M268</f>
        <v>0</v>
      </c>
      <c r="Q269" s="423">
        <f t="shared" si="365"/>
        <v>0</v>
      </c>
      <c r="R269" s="414"/>
      <c r="T269" s="415">
        <v>335.67</v>
      </c>
    </row>
    <row r="270" spans="1:20" s="401" customFormat="1" ht="24" hidden="1" customHeight="1">
      <c r="A270" s="366" t="s">
        <v>2143</v>
      </c>
      <c r="B270" s="408" t="s">
        <v>0</v>
      </c>
      <c r="C270" s="408" t="s">
        <v>2169</v>
      </c>
      <c r="D270" s="408" t="s">
        <v>2170</v>
      </c>
      <c r="E270" s="409" t="s">
        <v>6</v>
      </c>
      <c r="F270" s="410"/>
      <c r="G270" s="411">
        <v>4941.1000000000004</v>
      </c>
      <c r="H270" s="412">
        <f>INT($F270*G270)</f>
        <v>0</v>
      </c>
      <c r="I270" s="411">
        <v>13594.4</v>
      </c>
      <c r="J270" s="412">
        <f>INT($F270*I270)</f>
        <v>0</v>
      </c>
      <c r="K270" s="411">
        <v>0</v>
      </c>
      <c r="L270" s="412">
        <f>INT($F270*K270)</f>
        <v>0</v>
      </c>
      <c r="M270" s="411">
        <f>+G270+I270+K270</f>
        <v>18535.5</v>
      </c>
      <c r="N270" s="420">
        <f>H270+J270+L270</f>
        <v>0</v>
      </c>
      <c r="O270" s="412"/>
      <c r="P270" s="412"/>
      <c r="Q270" s="420"/>
      <c r="R270" s="409" t="s">
        <v>0</v>
      </c>
      <c r="T270" s="410">
        <v>457.3</v>
      </c>
    </row>
    <row r="271" spans="1:20" ht="24" hidden="1" customHeight="1">
      <c r="A271" s="372" t="s">
        <v>2219</v>
      </c>
      <c r="B271" s="413" t="s">
        <v>0</v>
      </c>
      <c r="C271" s="413" t="s">
        <v>712</v>
      </c>
      <c r="D271" s="413" t="s">
        <v>713</v>
      </c>
      <c r="E271" s="414" t="s">
        <v>6</v>
      </c>
      <c r="F271" s="415"/>
      <c r="G271" s="416">
        <v>4941.1000000000004</v>
      </c>
      <c r="H271" s="417">
        <f t="shared" si="358"/>
        <v>0</v>
      </c>
      <c r="I271" s="416">
        <v>13594.4</v>
      </c>
      <c r="J271" s="417">
        <f t="shared" si="359"/>
        <v>0</v>
      </c>
      <c r="K271" s="416">
        <v>0</v>
      </c>
      <c r="L271" s="417">
        <f t="shared" si="360"/>
        <v>0</v>
      </c>
      <c r="M271" s="416">
        <f t="shared" si="361"/>
        <v>18535.5</v>
      </c>
      <c r="N271" s="423">
        <f t="shared" si="337"/>
        <v>0</v>
      </c>
      <c r="O271" s="417">
        <f t="shared" ref="O271" si="366">F271-F270</f>
        <v>0</v>
      </c>
      <c r="P271" s="417">
        <f t="shared" ref="P271:Q271" si="367">M271-M270</f>
        <v>0</v>
      </c>
      <c r="Q271" s="423">
        <f t="shared" si="367"/>
        <v>0</v>
      </c>
      <c r="R271" s="414"/>
      <c r="T271" s="415">
        <v>457.3</v>
      </c>
    </row>
    <row r="272" spans="1:20" s="401" customFormat="1" ht="24" hidden="1" customHeight="1">
      <c r="A272" s="366" t="s">
        <v>2143</v>
      </c>
      <c r="B272" s="408" t="s">
        <v>0</v>
      </c>
      <c r="C272" s="408" t="s">
        <v>2171</v>
      </c>
      <c r="D272" s="408" t="s">
        <v>2172</v>
      </c>
      <c r="E272" s="409" t="s">
        <v>2104</v>
      </c>
      <c r="F272" s="410"/>
      <c r="G272" s="411">
        <v>1535.4</v>
      </c>
      <c r="H272" s="412">
        <f>INT($F272*G272)</f>
        <v>0</v>
      </c>
      <c r="I272" s="411">
        <v>24054.7</v>
      </c>
      <c r="J272" s="412">
        <f>INT($F272*I272)</f>
        <v>0</v>
      </c>
      <c r="K272" s="411">
        <v>0</v>
      </c>
      <c r="L272" s="412">
        <f>INT($F272*K272)</f>
        <v>0</v>
      </c>
      <c r="M272" s="411">
        <f>+G272+I272+K272</f>
        <v>25590.100000000002</v>
      </c>
      <c r="N272" s="420">
        <f>H272+J272+L272</f>
        <v>0</v>
      </c>
      <c r="O272" s="412"/>
      <c r="P272" s="412"/>
      <c r="Q272" s="420"/>
      <c r="R272" s="409" t="s">
        <v>0</v>
      </c>
      <c r="T272" s="410">
        <v>404.35</v>
      </c>
    </row>
    <row r="273" spans="1:20" ht="24" hidden="1" customHeight="1">
      <c r="A273" s="372" t="s">
        <v>2140</v>
      </c>
      <c r="B273" s="413" t="s">
        <v>0</v>
      </c>
      <c r="C273" s="413" t="s">
        <v>714</v>
      </c>
      <c r="D273" s="413" t="s">
        <v>715</v>
      </c>
      <c r="E273" s="414" t="s">
        <v>671</v>
      </c>
      <c r="F273" s="415"/>
      <c r="G273" s="416">
        <v>1535.4</v>
      </c>
      <c r="H273" s="417">
        <f t="shared" si="358"/>
        <v>0</v>
      </c>
      <c r="I273" s="416">
        <v>24054.7</v>
      </c>
      <c r="J273" s="417">
        <f t="shared" si="359"/>
        <v>0</v>
      </c>
      <c r="K273" s="416">
        <v>0</v>
      </c>
      <c r="L273" s="417">
        <f t="shared" si="360"/>
        <v>0</v>
      </c>
      <c r="M273" s="416">
        <f t="shared" si="361"/>
        <v>25590.100000000002</v>
      </c>
      <c r="N273" s="423">
        <f t="shared" si="337"/>
        <v>0</v>
      </c>
      <c r="O273" s="417">
        <f t="shared" ref="O273" si="368">F273-F272</f>
        <v>0</v>
      </c>
      <c r="P273" s="417">
        <f t="shared" ref="P273:Q273" si="369">M273-M272</f>
        <v>0</v>
      </c>
      <c r="Q273" s="423">
        <f t="shared" si="369"/>
        <v>0</v>
      </c>
      <c r="R273" s="414"/>
      <c r="T273" s="415">
        <v>404.35000000000008</v>
      </c>
    </row>
    <row r="274" spans="1:20" s="401" customFormat="1" ht="24" hidden="1" customHeight="1">
      <c r="A274" s="366" t="s">
        <v>2143</v>
      </c>
      <c r="B274" s="408" t="s">
        <v>0</v>
      </c>
      <c r="C274" s="408" t="s">
        <v>2185</v>
      </c>
      <c r="D274" s="408" t="s">
        <v>23</v>
      </c>
      <c r="E274" s="409" t="s">
        <v>1860</v>
      </c>
      <c r="F274" s="410"/>
      <c r="G274" s="411">
        <v>829222.7</v>
      </c>
      <c r="H274" s="412">
        <f>INT($F274*G274)</f>
        <v>0</v>
      </c>
      <c r="I274" s="411">
        <v>407831.2</v>
      </c>
      <c r="J274" s="412">
        <f>INT($F274*I274)</f>
        <v>0</v>
      </c>
      <c r="K274" s="411">
        <v>0</v>
      </c>
      <c r="L274" s="412">
        <f>INT($F274*K274)</f>
        <v>0</v>
      </c>
      <c r="M274" s="411">
        <f>+G274+I274+K274</f>
        <v>1237053.8999999999</v>
      </c>
      <c r="N274" s="420">
        <f>H274+J274+L274</f>
        <v>0</v>
      </c>
      <c r="O274" s="412"/>
      <c r="P274" s="412"/>
      <c r="Q274" s="420"/>
      <c r="R274" s="409" t="s">
        <v>0</v>
      </c>
      <c r="T274" s="410">
        <v>1</v>
      </c>
    </row>
    <row r="275" spans="1:20" ht="24" hidden="1" customHeight="1">
      <c r="A275" s="372" t="s">
        <v>2140</v>
      </c>
      <c r="B275" s="413" t="s">
        <v>0</v>
      </c>
      <c r="C275" s="413" t="s">
        <v>728</v>
      </c>
      <c r="D275" s="413" t="s">
        <v>23</v>
      </c>
      <c r="E275" s="414" t="s">
        <v>729</v>
      </c>
      <c r="F275" s="415"/>
      <c r="G275" s="416">
        <v>829222.7</v>
      </c>
      <c r="H275" s="417">
        <f t="shared" si="358"/>
        <v>0</v>
      </c>
      <c r="I275" s="416">
        <v>407831.2</v>
      </c>
      <c r="J275" s="417">
        <f t="shared" si="359"/>
        <v>0</v>
      </c>
      <c r="K275" s="416">
        <v>0</v>
      </c>
      <c r="L275" s="417">
        <f t="shared" si="360"/>
        <v>0</v>
      </c>
      <c r="M275" s="416">
        <f t="shared" si="361"/>
        <v>1237053.8999999999</v>
      </c>
      <c r="N275" s="423">
        <f t="shared" si="337"/>
        <v>0</v>
      </c>
      <c r="O275" s="417">
        <f t="shared" ref="O275" si="370">F275-F274</f>
        <v>0</v>
      </c>
      <c r="P275" s="417">
        <f t="shared" ref="P275:Q275" si="371">M275-M274</f>
        <v>0</v>
      </c>
      <c r="Q275" s="423">
        <f t="shared" si="371"/>
        <v>0</v>
      </c>
      <c r="R275" s="414"/>
      <c r="T275" s="415">
        <v>1</v>
      </c>
    </row>
    <row r="276" spans="1:20" s="401" customFormat="1" ht="24" hidden="1" customHeight="1">
      <c r="A276" s="366" t="s">
        <v>2143</v>
      </c>
      <c r="B276" s="408" t="s">
        <v>0</v>
      </c>
      <c r="C276" s="408" t="s">
        <v>2249</v>
      </c>
      <c r="D276" s="408" t="s">
        <v>24</v>
      </c>
      <c r="E276" s="409" t="s">
        <v>1860</v>
      </c>
      <c r="F276" s="410"/>
      <c r="G276" s="411">
        <v>2496835.1</v>
      </c>
      <c r="H276" s="412">
        <f>INT($F276*G276)</f>
        <v>0</v>
      </c>
      <c r="I276" s="411">
        <v>1267964.8</v>
      </c>
      <c r="J276" s="412">
        <f>INT($F276*I276)</f>
        <v>0</v>
      </c>
      <c r="K276" s="411">
        <v>0</v>
      </c>
      <c r="L276" s="412">
        <f>INT($F276*K276)</f>
        <v>0</v>
      </c>
      <c r="M276" s="411">
        <f>+G276+I276+K276</f>
        <v>3764799.9000000004</v>
      </c>
      <c r="N276" s="420">
        <f>H276+J276+L276</f>
        <v>0</v>
      </c>
      <c r="O276" s="412"/>
      <c r="P276" s="412"/>
      <c r="Q276" s="420"/>
      <c r="R276" s="409" t="s">
        <v>0</v>
      </c>
      <c r="T276" s="410">
        <v>4</v>
      </c>
    </row>
    <row r="277" spans="1:20" ht="24" hidden="1" customHeight="1">
      <c r="A277" s="372" t="s">
        <v>2140</v>
      </c>
      <c r="B277" s="413" t="s">
        <v>0</v>
      </c>
      <c r="C277" s="413" t="s">
        <v>779</v>
      </c>
      <c r="D277" s="413" t="s">
        <v>24</v>
      </c>
      <c r="E277" s="414" t="s">
        <v>729</v>
      </c>
      <c r="F277" s="415"/>
      <c r="G277" s="416">
        <v>2496835.1</v>
      </c>
      <c r="H277" s="417">
        <f t="shared" si="358"/>
        <v>0</v>
      </c>
      <c r="I277" s="416">
        <v>1267964.8</v>
      </c>
      <c r="J277" s="417">
        <f t="shared" si="359"/>
        <v>0</v>
      </c>
      <c r="K277" s="416">
        <v>0</v>
      </c>
      <c r="L277" s="417">
        <f t="shared" si="360"/>
        <v>0</v>
      </c>
      <c r="M277" s="416">
        <f t="shared" si="361"/>
        <v>3764799.9000000004</v>
      </c>
      <c r="N277" s="423">
        <f t="shared" si="337"/>
        <v>0</v>
      </c>
      <c r="O277" s="417">
        <f t="shared" ref="O277" si="372">F277-F276</f>
        <v>0</v>
      </c>
      <c r="P277" s="417">
        <f t="shared" ref="P277:Q277" si="373">M277-M276</f>
        <v>0</v>
      </c>
      <c r="Q277" s="423">
        <f t="shared" si="373"/>
        <v>0</v>
      </c>
      <c r="R277" s="414"/>
      <c r="T277" s="415">
        <v>4</v>
      </c>
    </row>
    <row r="278" spans="1:20" s="401" customFormat="1" ht="24" hidden="1" customHeight="1">
      <c r="A278" s="366" t="s">
        <v>2143</v>
      </c>
      <c r="B278" s="408" t="s">
        <v>0</v>
      </c>
      <c r="C278" s="408" t="s">
        <v>2187</v>
      </c>
      <c r="D278" s="408" t="s">
        <v>2188</v>
      </c>
      <c r="E278" s="409" t="s">
        <v>6</v>
      </c>
      <c r="F278" s="410"/>
      <c r="G278" s="411">
        <v>34355.599999999999</v>
      </c>
      <c r="H278" s="412">
        <f>INT($F278*G278)</f>
        <v>0</v>
      </c>
      <c r="I278" s="411">
        <v>42999.199999999997</v>
      </c>
      <c r="J278" s="412">
        <f>INT($F278*I278)</f>
        <v>0</v>
      </c>
      <c r="K278" s="411">
        <v>0</v>
      </c>
      <c r="L278" s="412">
        <f>INT($F278*K278)</f>
        <v>0</v>
      </c>
      <c r="M278" s="411">
        <f>+G278+I278+K278</f>
        <v>77354.799999999988</v>
      </c>
      <c r="N278" s="420">
        <f>H278+J278+L278</f>
        <v>0</v>
      </c>
      <c r="O278" s="412"/>
      <c r="P278" s="412"/>
      <c r="Q278" s="420"/>
      <c r="R278" s="409" t="s">
        <v>0</v>
      </c>
      <c r="T278" s="410">
        <v>67.5</v>
      </c>
    </row>
    <row r="279" spans="1:20" ht="24" hidden="1" customHeight="1">
      <c r="A279" s="372" t="s">
        <v>2140</v>
      </c>
      <c r="B279" s="413" t="s">
        <v>0</v>
      </c>
      <c r="C279" s="413" t="s">
        <v>731</v>
      </c>
      <c r="D279" s="413" t="s">
        <v>732</v>
      </c>
      <c r="E279" s="414" t="s">
        <v>6</v>
      </c>
      <c r="F279" s="415"/>
      <c r="G279" s="416">
        <v>34355.599999999999</v>
      </c>
      <c r="H279" s="417">
        <f t="shared" si="358"/>
        <v>0</v>
      </c>
      <c r="I279" s="416">
        <v>42999.199999999997</v>
      </c>
      <c r="J279" s="417">
        <f t="shared" si="359"/>
        <v>0</v>
      </c>
      <c r="K279" s="416">
        <v>0</v>
      </c>
      <c r="L279" s="417">
        <f t="shared" si="360"/>
        <v>0</v>
      </c>
      <c r="M279" s="416">
        <f t="shared" si="361"/>
        <v>77354.799999999988</v>
      </c>
      <c r="N279" s="423">
        <f t="shared" si="337"/>
        <v>0</v>
      </c>
      <c r="O279" s="417">
        <f t="shared" ref="O279" si="374">F279-F278</f>
        <v>0</v>
      </c>
      <c r="P279" s="417">
        <f t="shared" ref="P279:Q279" si="375">M279-M278</f>
        <v>0</v>
      </c>
      <c r="Q279" s="423">
        <f t="shared" si="375"/>
        <v>0</v>
      </c>
      <c r="R279" s="414"/>
      <c r="T279" s="415">
        <v>67.5</v>
      </c>
    </row>
    <row r="280" spans="1:20" s="401" customFormat="1" ht="24" hidden="1" customHeight="1">
      <c r="A280" s="366" t="s">
        <v>2143</v>
      </c>
      <c r="B280" s="408" t="s">
        <v>0</v>
      </c>
      <c r="C280" s="408" t="s">
        <v>2187</v>
      </c>
      <c r="D280" s="408" t="s">
        <v>2189</v>
      </c>
      <c r="E280" s="409" t="s">
        <v>6</v>
      </c>
      <c r="F280" s="410"/>
      <c r="G280" s="411">
        <v>34190.1</v>
      </c>
      <c r="H280" s="412">
        <f>INT($F280*G280)</f>
        <v>0</v>
      </c>
      <c r="I280" s="411">
        <v>42468.800000000003</v>
      </c>
      <c r="J280" s="412">
        <f>INT($F280*I280)</f>
        <v>0</v>
      </c>
      <c r="K280" s="411">
        <v>0</v>
      </c>
      <c r="L280" s="412">
        <f>INT($F280*K280)</f>
        <v>0</v>
      </c>
      <c r="M280" s="411">
        <f>+G280+I280+K280</f>
        <v>76658.899999999994</v>
      </c>
      <c r="N280" s="420">
        <f>H280+J280+L280</f>
        <v>0</v>
      </c>
      <c r="O280" s="412"/>
      <c r="P280" s="412"/>
      <c r="Q280" s="420"/>
      <c r="R280" s="409" t="s">
        <v>0</v>
      </c>
      <c r="T280" s="410">
        <v>12.49</v>
      </c>
    </row>
    <row r="281" spans="1:20" ht="24" hidden="1" customHeight="1">
      <c r="A281" s="372" t="s">
        <v>2140</v>
      </c>
      <c r="B281" s="413" t="s">
        <v>0</v>
      </c>
      <c r="C281" s="413" t="s">
        <v>731</v>
      </c>
      <c r="D281" s="413" t="s">
        <v>733</v>
      </c>
      <c r="E281" s="414" t="s">
        <v>6</v>
      </c>
      <c r="F281" s="415"/>
      <c r="G281" s="416">
        <v>34190.1</v>
      </c>
      <c r="H281" s="417">
        <f t="shared" si="358"/>
        <v>0</v>
      </c>
      <c r="I281" s="416">
        <v>42468.800000000003</v>
      </c>
      <c r="J281" s="417">
        <f t="shared" si="359"/>
        <v>0</v>
      </c>
      <c r="K281" s="416">
        <v>0</v>
      </c>
      <c r="L281" s="417">
        <f t="shared" si="360"/>
        <v>0</v>
      </c>
      <c r="M281" s="416">
        <f t="shared" si="361"/>
        <v>76658.899999999994</v>
      </c>
      <c r="N281" s="423">
        <f t="shared" si="337"/>
        <v>0</v>
      </c>
      <c r="O281" s="417">
        <f t="shared" ref="O281" si="376">F281-F280</f>
        <v>0</v>
      </c>
      <c r="P281" s="417">
        <f t="shared" ref="P281:Q281" si="377">M281-M280</f>
        <v>0</v>
      </c>
      <c r="Q281" s="423">
        <f t="shared" si="377"/>
        <v>0</v>
      </c>
      <c r="R281" s="414"/>
      <c r="T281" s="415">
        <v>12.49</v>
      </c>
    </row>
    <row r="282" spans="1:20" s="401" customFormat="1" ht="24" hidden="1" customHeight="1">
      <c r="A282" s="366" t="s">
        <v>2143</v>
      </c>
      <c r="B282" s="408" t="s">
        <v>0</v>
      </c>
      <c r="C282" s="408" t="s">
        <v>1920</v>
      </c>
      <c r="D282" s="408" t="s">
        <v>25</v>
      </c>
      <c r="E282" s="409" t="s">
        <v>1860</v>
      </c>
      <c r="F282" s="410"/>
      <c r="G282" s="411">
        <v>793086.7</v>
      </c>
      <c r="H282" s="412">
        <f>INT($F282*G282)</f>
        <v>0</v>
      </c>
      <c r="I282" s="411">
        <v>852737.6</v>
      </c>
      <c r="J282" s="412">
        <f>INT($F282*I282)</f>
        <v>0</v>
      </c>
      <c r="K282" s="411">
        <v>0</v>
      </c>
      <c r="L282" s="412">
        <f>INT($F282*K282)</f>
        <v>0</v>
      </c>
      <c r="M282" s="411">
        <f>+G282+I282+K282</f>
        <v>1645824.2999999998</v>
      </c>
      <c r="N282" s="420">
        <f>H282+J282+L282</f>
        <v>0</v>
      </c>
      <c r="O282" s="412"/>
      <c r="P282" s="412"/>
      <c r="Q282" s="420"/>
      <c r="R282" s="409" t="s">
        <v>0</v>
      </c>
      <c r="T282" s="410">
        <v>2</v>
      </c>
    </row>
    <row r="283" spans="1:20" ht="24" hidden="1" customHeight="1">
      <c r="A283" s="372" t="s">
        <v>2140</v>
      </c>
      <c r="B283" s="413" t="s">
        <v>0</v>
      </c>
      <c r="C283" s="413" t="s">
        <v>735</v>
      </c>
      <c r="D283" s="413" t="s">
        <v>25</v>
      </c>
      <c r="E283" s="414" t="s">
        <v>729</v>
      </c>
      <c r="F283" s="415"/>
      <c r="G283" s="416">
        <v>793086.7</v>
      </c>
      <c r="H283" s="417">
        <f t="shared" si="358"/>
        <v>0</v>
      </c>
      <c r="I283" s="416">
        <v>852737.6</v>
      </c>
      <c r="J283" s="417">
        <f t="shared" si="359"/>
        <v>0</v>
      </c>
      <c r="K283" s="416">
        <v>0</v>
      </c>
      <c r="L283" s="417">
        <f t="shared" si="360"/>
        <v>0</v>
      </c>
      <c r="M283" s="416">
        <f t="shared" si="361"/>
        <v>1645824.2999999998</v>
      </c>
      <c r="N283" s="423">
        <f t="shared" si="337"/>
        <v>0</v>
      </c>
      <c r="O283" s="417">
        <f t="shared" ref="O283" si="378">F283-F282</f>
        <v>0</v>
      </c>
      <c r="P283" s="417">
        <f t="shared" ref="P283:Q283" si="379">M283-M282</f>
        <v>0</v>
      </c>
      <c r="Q283" s="423">
        <f t="shared" si="379"/>
        <v>0</v>
      </c>
      <c r="R283" s="414"/>
      <c r="T283" s="415">
        <v>2</v>
      </c>
    </row>
    <row r="284" spans="1:20" s="401" customFormat="1" ht="24" hidden="1" customHeight="1">
      <c r="A284" s="366" t="s">
        <v>2143</v>
      </c>
      <c r="B284" s="408" t="s">
        <v>0</v>
      </c>
      <c r="C284" s="408" t="s">
        <v>1920</v>
      </c>
      <c r="D284" s="408" t="s">
        <v>26</v>
      </c>
      <c r="E284" s="409" t="s">
        <v>1860</v>
      </c>
      <c r="F284" s="410"/>
      <c r="G284" s="411">
        <v>902774.6</v>
      </c>
      <c r="H284" s="412">
        <f>INT($F284*G284)</f>
        <v>0</v>
      </c>
      <c r="I284" s="411">
        <v>971379.19999999995</v>
      </c>
      <c r="J284" s="412">
        <f>INT($F284*I284)</f>
        <v>0</v>
      </c>
      <c r="K284" s="411">
        <v>0</v>
      </c>
      <c r="L284" s="412">
        <f>INT($F284*K284)</f>
        <v>0</v>
      </c>
      <c r="M284" s="411">
        <f>+G284+I284+K284</f>
        <v>1874153.7999999998</v>
      </c>
      <c r="N284" s="420">
        <f>H284+J284+L284</f>
        <v>0</v>
      </c>
      <c r="O284" s="412"/>
      <c r="P284" s="412"/>
      <c r="Q284" s="420"/>
      <c r="R284" s="409" t="s">
        <v>0</v>
      </c>
      <c r="T284" s="410">
        <v>2</v>
      </c>
    </row>
    <row r="285" spans="1:20" ht="24" hidden="1" customHeight="1">
      <c r="A285" s="372" t="s">
        <v>2072</v>
      </c>
      <c r="B285" s="413" t="s">
        <v>0</v>
      </c>
      <c r="C285" s="413" t="s">
        <v>735</v>
      </c>
      <c r="D285" s="413" t="s">
        <v>26</v>
      </c>
      <c r="E285" s="414" t="s">
        <v>729</v>
      </c>
      <c r="F285" s="415"/>
      <c r="G285" s="416">
        <v>902774.6</v>
      </c>
      <c r="H285" s="417">
        <f t="shared" si="358"/>
        <v>0</v>
      </c>
      <c r="I285" s="416">
        <v>971379.19999999995</v>
      </c>
      <c r="J285" s="417">
        <f t="shared" si="359"/>
        <v>0</v>
      </c>
      <c r="K285" s="416">
        <v>0</v>
      </c>
      <c r="L285" s="417">
        <f t="shared" si="360"/>
        <v>0</v>
      </c>
      <c r="M285" s="416">
        <f t="shared" si="361"/>
        <v>1874153.7999999998</v>
      </c>
      <c r="N285" s="423">
        <f t="shared" si="337"/>
        <v>0</v>
      </c>
      <c r="O285" s="417">
        <f t="shared" ref="O285" si="380">F285-F284</f>
        <v>0</v>
      </c>
      <c r="P285" s="417">
        <f t="shared" ref="P285:Q285" si="381">M285-M284</f>
        <v>0</v>
      </c>
      <c r="Q285" s="423">
        <f t="shared" si="381"/>
        <v>0</v>
      </c>
      <c r="R285" s="414"/>
      <c r="T285" s="415">
        <v>2</v>
      </c>
    </row>
    <row r="286" spans="1:20" s="401" customFormat="1" ht="24" hidden="1" customHeight="1">
      <c r="A286" s="366" t="s">
        <v>2064</v>
      </c>
      <c r="B286" s="408" t="s">
        <v>0</v>
      </c>
      <c r="C286" s="408" t="s">
        <v>1920</v>
      </c>
      <c r="D286" s="408" t="s">
        <v>27</v>
      </c>
      <c r="E286" s="409" t="s">
        <v>1860</v>
      </c>
      <c r="F286" s="410"/>
      <c r="G286" s="411">
        <v>378080.4</v>
      </c>
      <c r="H286" s="412">
        <f>INT($F286*G286)</f>
        <v>0</v>
      </c>
      <c r="I286" s="411">
        <v>400416</v>
      </c>
      <c r="J286" s="412">
        <f>INT($F286*I286)</f>
        <v>0</v>
      </c>
      <c r="K286" s="411">
        <v>0</v>
      </c>
      <c r="L286" s="412">
        <f>INT($F286*K286)</f>
        <v>0</v>
      </c>
      <c r="M286" s="411">
        <f>+G286+I286+K286</f>
        <v>778496.4</v>
      </c>
      <c r="N286" s="420">
        <f>H286+J286+L286</f>
        <v>0</v>
      </c>
      <c r="O286" s="412"/>
      <c r="P286" s="412"/>
      <c r="Q286" s="420"/>
      <c r="R286" s="409" t="s">
        <v>0</v>
      </c>
      <c r="T286" s="410">
        <v>5</v>
      </c>
    </row>
    <row r="287" spans="1:20" ht="24" hidden="1" customHeight="1">
      <c r="A287" s="372" t="s">
        <v>2140</v>
      </c>
      <c r="B287" s="413" t="s">
        <v>0</v>
      </c>
      <c r="C287" s="413" t="s">
        <v>735</v>
      </c>
      <c r="D287" s="413" t="s">
        <v>27</v>
      </c>
      <c r="E287" s="414" t="s">
        <v>729</v>
      </c>
      <c r="F287" s="415"/>
      <c r="G287" s="416">
        <v>378080.4</v>
      </c>
      <c r="H287" s="417">
        <f t="shared" si="358"/>
        <v>0</v>
      </c>
      <c r="I287" s="416">
        <v>400416</v>
      </c>
      <c r="J287" s="417">
        <f t="shared" si="359"/>
        <v>0</v>
      </c>
      <c r="K287" s="416">
        <v>0</v>
      </c>
      <c r="L287" s="417">
        <f t="shared" si="360"/>
        <v>0</v>
      </c>
      <c r="M287" s="416">
        <f t="shared" si="361"/>
        <v>778496.4</v>
      </c>
      <c r="N287" s="423">
        <f t="shared" si="337"/>
        <v>0</v>
      </c>
      <c r="O287" s="417">
        <f t="shared" ref="O287" si="382">F287-F286</f>
        <v>0</v>
      </c>
      <c r="P287" s="417">
        <f t="shared" ref="P287:Q287" si="383">M287-M286</f>
        <v>0</v>
      </c>
      <c r="Q287" s="423">
        <f t="shared" si="383"/>
        <v>0</v>
      </c>
      <c r="R287" s="414"/>
      <c r="T287" s="415">
        <v>5</v>
      </c>
    </row>
    <row r="288" spans="1:20" s="401" customFormat="1" ht="24" hidden="1" customHeight="1">
      <c r="A288" s="366" t="s">
        <v>2143</v>
      </c>
      <c r="B288" s="408" t="s">
        <v>0</v>
      </c>
      <c r="C288" s="408" t="s">
        <v>2196</v>
      </c>
      <c r="D288" s="408" t="s">
        <v>2195</v>
      </c>
      <c r="E288" s="409" t="s">
        <v>2194</v>
      </c>
      <c r="F288" s="410"/>
      <c r="G288" s="411">
        <v>258.5</v>
      </c>
      <c r="H288" s="412">
        <f>INT($F288*G288)</f>
        <v>0</v>
      </c>
      <c r="I288" s="411">
        <v>0</v>
      </c>
      <c r="J288" s="412">
        <f>INT($F288*I288)</f>
        <v>0</v>
      </c>
      <c r="K288" s="411">
        <v>0</v>
      </c>
      <c r="L288" s="412">
        <f>INT($F288*K288)</f>
        <v>0</v>
      </c>
      <c r="M288" s="411">
        <f>+G288+I288+K288</f>
        <v>258.5</v>
      </c>
      <c r="N288" s="420">
        <f>H288+J288+L288</f>
        <v>0</v>
      </c>
      <c r="O288" s="412"/>
      <c r="P288" s="412"/>
      <c r="Q288" s="420"/>
      <c r="R288" s="409" t="s">
        <v>0</v>
      </c>
      <c r="T288" s="410">
        <v>5229</v>
      </c>
    </row>
    <row r="289" spans="1:20" ht="24" hidden="1" customHeight="1">
      <c r="A289" s="372" t="s">
        <v>2140</v>
      </c>
      <c r="B289" s="413" t="s">
        <v>0</v>
      </c>
      <c r="C289" s="413" t="s">
        <v>740</v>
      </c>
      <c r="D289" s="413" t="s">
        <v>739</v>
      </c>
      <c r="E289" s="414" t="s">
        <v>738</v>
      </c>
      <c r="F289" s="415"/>
      <c r="G289" s="416">
        <v>258.5</v>
      </c>
      <c r="H289" s="417">
        <f t="shared" si="358"/>
        <v>0</v>
      </c>
      <c r="I289" s="416">
        <v>0</v>
      </c>
      <c r="J289" s="417">
        <f t="shared" si="359"/>
        <v>0</v>
      </c>
      <c r="K289" s="416">
        <v>0</v>
      </c>
      <c r="L289" s="417">
        <f t="shared" si="360"/>
        <v>0</v>
      </c>
      <c r="M289" s="416">
        <f t="shared" si="361"/>
        <v>258.5</v>
      </c>
      <c r="N289" s="423">
        <f t="shared" si="337"/>
        <v>0</v>
      </c>
      <c r="O289" s="417">
        <f t="shared" ref="O289" si="384">F289-F288</f>
        <v>0</v>
      </c>
      <c r="P289" s="417">
        <f t="shared" ref="P289:Q289" si="385">M289-M288</f>
        <v>0</v>
      </c>
      <c r="Q289" s="423">
        <f t="shared" si="385"/>
        <v>0</v>
      </c>
      <c r="R289" s="414"/>
      <c r="T289" s="415">
        <v>5229</v>
      </c>
    </row>
    <row r="290" spans="1:20" s="460" customFormat="1" ht="24" hidden="1" customHeight="1">
      <c r="A290" s="366" t="s">
        <v>2143</v>
      </c>
      <c r="B290" s="408" t="s">
        <v>0</v>
      </c>
      <c r="C290" s="408" t="s">
        <v>2192</v>
      </c>
      <c r="D290" s="408" t="s">
        <v>2193</v>
      </c>
      <c r="E290" s="409" t="s">
        <v>2194</v>
      </c>
      <c r="F290" s="410"/>
      <c r="G290" s="411">
        <v>70</v>
      </c>
      <c r="H290" s="412">
        <f>INT($F290*G290)</f>
        <v>0</v>
      </c>
      <c r="I290" s="411">
        <v>0</v>
      </c>
      <c r="J290" s="412">
        <f>INT($F290*I290)</f>
        <v>0</v>
      </c>
      <c r="K290" s="411">
        <v>0</v>
      </c>
      <c r="L290" s="412">
        <f>INT($F290*K290)</f>
        <v>0</v>
      </c>
      <c r="M290" s="411">
        <f>+G290+I290+K290</f>
        <v>70</v>
      </c>
      <c r="N290" s="420">
        <f>H290+J290+L290</f>
        <v>0</v>
      </c>
      <c r="O290" s="412"/>
      <c r="P290" s="412"/>
      <c r="Q290" s="420"/>
      <c r="R290" s="409" t="s">
        <v>0</v>
      </c>
      <c r="T290" s="410">
        <v>30</v>
      </c>
    </row>
    <row r="291" spans="1:20" s="73" customFormat="1" ht="24" hidden="1" customHeight="1">
      <c r="A291" s="372" t="s">
        <v>2072</v>
      </c>
      <c r="B291" s="413" t="s">
        <v>0</v>
      </c>
      <c r="C291" s="413" t="s">
        <v>736</v>
      </c>
      <c r="D291" s="413" t="s">
        <v>737</v>
      </c>
      <c r="E291" s="414" t="s">
        <v>738</v>
      </c>
      <c r="F291" s="415"/>
      <c r="G291" s="416">
        <v>70</v>
      </c>
      <c r="H291" s="417">
        <f t="shared" si="358"/>
        <v>0</v>
      </c>
      <c r="I291" s="416">
        <v>0</v>
      </c>
      <c r="J291" s="417">
        <f t="shared" si="359"/>
        <v>0</v>
      </c>
      <c r="K291" s="416">
        <v>0</v>
      </c>
      <c r="L291" s="417">
        <f t="shared" si="360"/>
        <v>0</v>
      </c>
      <c r="M291" s="416">
        <f t="shared" si="361"/>
        <v>70</v>
      </c>
      <c r="N291" s="423">
        <f t="shared" si="337"/>
        <v>0</v>
      </c>
      <c r="O291" s="417">
        <f t="shared" ref="O291" si="386">F291-F290</f>
        <v>0</v>
      </c>
      <c r="P291" s="417">
        <f t="shared" ref="P291:Q291" si="387">M291-M290</f>
        <v>0</v>
      </c>
      <c r="Q291" s="423">
        <f t="shared" si="387"/>
        <v>0</v>
      </c>
      <c r="R291" s="414"/>
      <c r="T291" s="415">
        <v>30</v>
      </c>
    </row>
    <row r="292" spans="1:20" s="401" customFormat="1" ht="24" hidden="1" customHeight="1">
      <c r="A292" s="366" t="s">
        <v>2093</v>
      </c>
      <c r="B292" s="408" t="s">
        <v>0</v>
      </c>
      <c r="C292" s="408" t="s">
        <v>2192</v>
      </c>
      <c r="D292" s="408" t="s">
        <v>2195</v>
      </c>
      <c r="E292" s="409" t="s">
        <v>2194</v>
      </c>
      <c r="F292" s="410"/>
      <c r="G292" s="411">
        <v>86.2</v>
      </c>
      <c r="H292" s="412">
        <f>INT($F292*G292)</f>
        <v>0</v>
      </c>
      <c r="I292" s="411">
        <v>0</v>
      </c>
      <c r="J292" s="412">
        <f>INT($F292*I292)</f>
        <v>0</v>
      </c>
      <c r="K292" s="411">
        <v>0</v>
      </c>
      <c r="L292" s="412">
        <f>INT($F292*K292)</f>
        <v>0</v>
      </c>
      <c r="M292" s="411">
        <f>+G292+I292+K292</f>
        <v>86.2</v>
      </c>
      <c r="N292" s="420">
        <f>H292+J292+L292</f>
        <v>0</v>
      </c>
      <c r="O292" s="412"/>
      <c r="P292" s="412"/>
      <c r="Q292" s="420"/>
      <c r="R292" s="409" t="s">
        <v>0</v>
      </c>
      <c r="T292" s="410">
        <v>1252</v>
      </c>
    </row>
    <row r="293" spans="1:20" ht="24" hidden="1" customHeight="1">
      <c r="A293" s="372" t="s">
        <v>2140</v>
      </c>
      <c r="B293" s="413" t="s">
        <v>0</v>
      </c>
      <c r="C293" s="413" t="s">
        <v>736</v>
      </c>
      <c r="D293" s="413" t="s">
        <v>739</v>
      </c>
      <c r="E293" s="414" t="s">
        <v>738</v>
      </c>
      <c r="F293" s="415"/>
      <c r="G293" s="416">
        <v>86.2</v>
      </c>
      <c r="H293" s="417">
        <f t="shared" si="358"/>
        <v>0</v>
      </c>
      <c r="I293" s="416">
        <v>0</v>
      </c>
      <c r="J293" s="417">
        <f t="shared" si="359"/>
        <v>0</v>
      </c>
      <c r="K293" s="416">
        <v>0</v>
      </c>
      <c r="L293" s="417">
        <f t="shared" si="360"/>
        <v>0</v>
      </c>
      <c r="M293" s="416">
        <f t="shared" si="361"/>
        <v>86.2</v>
      </c>
      <c r="N293" s="423">
        <f t="shared" si="337"/>
        <v>0</v>
      </c>
      <c r="O293" s="417">
        <f t="shared" ref="O293" si="388">F293-F292</f>
        <v>0</v>
      </c>
      <c r="P293" s="417">
        <f t="shared" ref="P293:Q293" si="389">M293-M292</f>
        <v>0</v>
      </c>
      <c r="Q293" s="423">
        <f t="shared" si="389"/>
        <v>0</v>
      </c>
      <c r="R293" s="414"/>
      <c r="T293" s="415">
        <v>1252</v>
      </c>
    </row>
    <row r="294" spans="1:20" s="401" customFormat="1" ht="24" hidden="1" customHeight="1">
      <c r="A294" s="366" t="s">
        <v>2143</v>
      </c>
      <c r="B294" s="408" t="s">
        <v>0</v>
      </c>
      <c r="C294" s="408" t="s">
        <v>2204</v>
      </c>
      <c r="D294" s="408" t="s">
        <v>2205</v>
      </c>
      <c r="E294" s="409" t="s">
        <v>6</v>
      </c>
      <c r="F294" s="410"/>
      <c r="G294" s="411">
        <v>1289.2</v>
      </c>
      <c r="H294" s="412">
        <f>INT($F294*G294)</f>
        <v>0</v>
      </c>
      <c r="I294" s="411">
        <v>1479.2</v>
      </c>
      <c r="J294" s="412">
        <f>INT($F294*I294)</f>
        <v>0</v>
      </c>
      <c r="K294" s="411">
        <v>0</v>
      </c>
      <c r="L294" s="412">
        <f>INT($F294*K294)</f>
        <v>0</v>
      </c>
      <c r="M294" s="411">
        <f>+G294+I294+K294</f>
        <v>2768.4</v>
      </c>
      <c r="N294" s="420">
        <f>H294+J294+L294</f>
        <v>0</v>
      </c>
      <c r="O294" s="412"/>
      <c r="P294" s="412"/>
      <c r="Q294" s="420"/>
      <c r="R294" s="409" t="s">
        <v>0</v>
      </c>
      <c r="T294" s="410">
        <v>80.53</v>
      </c>
    </row>
    <row r="295" spans="1:20" ht="24" hidden="1" customHeight="1">
      <c r="A295" s="372" t="s">
        <v>2140</v>
      </c>
      <c r="B295" s="413" t="s">
        <v>0</v>
      </c>
      <c r="C295" s="413" t="s">
        <v>748</v>
      </c>
      <c r="D295" s="413" t="s">
        <v>749</v>
      </c>
      <c r="E295" s="414" t="s">
        <v>6</v>
      </c>
      <c r="F295" s="415"/>
      <c r="G295" s="416">
        <v>1289.2</v>
      </c>
      <c r="H295" s="417">
        <f t="shared" si="358"/>
        <v>0</v>
      </c>
      <c r="I295" s="416">
        <v>1479.2</v>
      </c>
      <c r="J295" s="417">
        <f t="shared" si="359"/>
        <v>0</v>
      </c>
      <c r="K295" s="416">
        <v>0</v>
      </c>
      <c r="L295" s="417">
        <f t="shared" si="360"/>
        <v>0</v>
      </c>
      <c r="M295" s="416">
        <f t="shared" si="361"/>
        <v>2768.4</v>
      </c>
      <c r="N295" s="423">
        <f t="shared" si="337"/>
        <v>0</v>
      </c>
      <c r="O295" s="417">
        <f t="shared" ref="O295" si="390">F295-F294</f>
        <v>0</v>
      </c>
      <c r="P295" s="417">
        <f t="shared" ref="P295:Q295" si="391">M295-M294</f>
        <v>0</v>
      </c>
      <c r="Q295" s="423">
        <f t="shared" si="391"/>
        <v>0</v>
      </c>
      <c r="R295" s="414"/>
      <c r="T295" s="415">
        <v>80.53</v>
      </c>
    </row>
    <row r="296" spans="1:20" s="401" customFormat="1" ht="24" hidden="1" customHeight="1">
      <c r="A296" s="366" t="s">
        <v>2143</v>
      </c>
      <c r="B296" s="408" t="s">
        <v>0</v>
      </c>
      <c r="C296" s="408" t="s">
        <v>2201</v>
      </c>
      <c r="D296" s="408" t="s">
        <v>2250</v>
      </c>
      <c r="E296" s="409" t="s">
        <v>1860</v>
      </c>
      <c r="F296" s="410"/>
      <c r="G296" s="411">
        <v>12014.6</v>
      </c>
      <c r="H296" s="412">
        <f>INT($F296*G296)</f>
        <v>0</v>
      </c>
      <c r="I296" s="411">
        <v>14829.6</v>
      </c>
      <c r="J296" s="412">
        <f>INT($F296*I296)</f>
        <v>0</v>
      </c>
      <c r="K296" s="411">
        <v>0</v>
      </c>
      <c r="L296" s="412">
        <f>INT($F296*K296)</f>
        <v>0</v>
      </c>
      <c r="M296" s="411">
        <f>+G296+I296+K296</f>
        <v>26844.2</v>
      </c>
      <c r="N296" s="420">
        <f>H296+J296+L296</f>
        <v>0</v>
      </c>
      <c r="O296" s="412"/>
      <c r="P296" s="412"/>
      <c r="Q296" s="420"/>
      <c r="R296" s="409" t="s">
        <v>0</v>
      </c>
      <c r="T296" s="410">
        <v>1</v>
      </c>
    </row>
    <row r="297" spans="1:20" ht="24" hidden="1" customHeight="1">
      <c r="A297" s="372" t="s">
        <v>2140</v>
      </c>
      <c r="B297" s="413" t="s">
        <v>0</v>
      </c>
      <c r="C297" s="413" t="s">
        <v>745</v>
      </c>
      <c r="D297" s="413" t="s">
        <v>780</v>
      </c>
      <c r="E297" s="414" t="s">
        <v>729</v>
      </c>
      <c r="F297" s="415"/>
      <c r="G297" s="416">
        <v>12014.6</v>
      </c>
      <c r="H297" s="417">
        <f t="shared" si="358"/>
        <v>0</v>
      </c>
      <c r="I297" s="416">
        <v>14829.6</v>
      </c>
      <c r="J297" s="417">
        <f t="shared" si="359"/>
        <v>0</v>
      </c>
      <c r="K297" s="416">
        <v>0</v>
      </c>
      <c r="L297" s="417">
        <f t="shared" si="360"/>
        <v>0</v>
      </c>
      <c r="M297" s="416">
        <f t="shared" si="361"/>
        <v>26844.2</v>
      </c>
      <c r="N297" s="423">
        <f t="shared" si="337"/>
        <v>0</v>
      </c>
      <c r="O297" s="417">
        <f t="shared" ref="O297" si="392">F297-F296</f>
        <v>0</v>
      </c>
      <c r="P297" s="417">
        <f t="shared" ref="P297:Q297" si="393">M297-M296</f>
        <v>0</v>
      </c>
      <c r="Q297" s="423">
        <f t="shared" si="393"/>
        <v>0</v>
      </c>
      <c r="R297" s="414"/>
      <c r="T297" s="415">
        <v>1</v>
      </c>
    </row>
    <row r="298" spans="1:20" s="401" customFormat="1" ht="24" hidden="1" customHeight="1">
      <c r="A298" s="366" t="s">
        <v>2143</v>
      </c>
      <c r="B298" s="408" t="s">
        <v>0</v>
      </c>
      <c r="C298" s="408" t="s">
        <v>2201</v>
      </c>
      <c r="D298" s="408" t="s">
        <v>2251</v>
      </c>
      <c r="E298" s="409" t="s">
        <v>1860</v>
      </c>
      <c r="F298" s="410"/>
      <c r="G298" s="411">
        <v>422826.8</v>
      </c>
      <c r="H298" s="412">
        <f>INT($F298*G298)</f>
        <v>0</v>
      </c>
      <c r="I298" s="411">
        <v>630284</v>
      </c>
      <c r="J298" s="412">
        <f>INT($F298*I298)</f>
        <v>0</v>
      </c>
      <c r="K298" s="411">
        <v>0</v>
      </c>
      <c r="L298" s="412">
        <f>INT($F298*K298)</f>
        <v>0</v>
      </c>
      <c r="M298" s="411">
        <f>+G298+I298+K298</f>
        <v>1053110.8</v>
      </c>
      <c r="N298" s="420">
        <f>H298+J298+L298</f>
        <v>0</v>
      </c>
      <c r="O298" s="412"/>
      <c r="P298" s="412"/>
      <c r="Q298" s="420"/>
      <c r="R298" s="409" t="s">
        <v>0</v>
      </c>
      <c r="T298" s="410">
        <v>4</v>
      </c>
    </row>
    <row r="299" spans="1:20" ht="24" hidden="1" customHeight="1">
      <c r="A299" s="372" t="s">
        <v>2140</v>
      </c>
      <c r="B299" s="413" t="s">
        <v>0</v>
      </c>
      <c r="C299" s="413" t="s">
        <v>745</v>
      </c>
      <c r="D299" s="413" t="s">
        <v>781</v>
      </c>
      <c r="E299" s="414" t="s">
        <v>729</v>
      </c>
      <c r="F299" s="415"/>
      <c r="G299" s="416">
        <v>422826.8</v>
      </c>
      <c r="H299" s="417">
        <f t="shared" ref="H299:H321" si="394">INT($F299*G299)</f>
        <v>0</v>
      </c>
      <c r="I299" s="416">
        <v>630284</v>
      </c>
      <c r="J299" s="417">
        <f t="shared" ref="J299:J321" si="395">INT($F299*I299)</f>
        <v>0</v>
      </c>
      <c r="K299" s="416">
        <v>0</v>
      </c>
      <c r="L299" s="417">
        <f t="shared" ref="L299:L321" si="396">INT($F299*K299)</f>
        <v>0</v>
      </c>
      <c r="M299" s="416">
        <f t="shared" ref="M299:N321" si="397">+G299+I299+K299</f>
        <v>1053110.8</v>
      </c>
      <c r="N299" s="423">
        <f t="shared" si="337"/>
        <v>0</v>
      </c>
      <c r="O299" s="417">
        <f t="shared" ref="O299" si="398">F299-F298</f>
        <v>0</v>
      </c>
      <c r="P299" s="417">
        <f t="shared" ref="P299:Q299" si="399">M299-M298</f>
        <v>0</v>
      </c>
      <c r="Q299" s="423">
        <f t="shared" si="399"/>
        <v>0</v>
      </c>
      <c r="R299" s="414"/>
      <c r="T299" s="415">
        <v>4</v>
      </c>
    </row>
    <row r="300" spans="1:20" s="401" customFormat="1" ht="24" hidden="1" customHeight="1">
      <c r="A300" s="366" t="s">
        <v>2143</v>
      </c>
      <c r="B300" s="408" t="s">
        <v>0</v>
      </c>
      <c r="C300" s="408" t="s">
        <v>2201</v>
      </c>
      <c r="D300" s="408" t="s">
        <v>2198</v>
      </c>
      <c r="E300" s="409" t="s">
        <v>1860</v>
      </c>
      <c r="F300" s="410"/>
      <c r="G300" s="411">
        <v>753879.4</v>
      </c>
      <c r="H300" s="412">
        <f>INT($F300*G300)</f>
        <v>0</v>
      </c>
      <c r="I300" s="411">
        <v>1179002.3999999999</v>
      </c>
      <c r="J300" s="412">
        <f>INT($F300*I300)</f>
        <v>0</v>
      </c>
      <c r="K300" s="411">
        <v>0</v>
      </c>
      <c r="L300" s="412">
        <f>INT($F300*K300)</f>
        <v>0</v>
      </c>
      <c r="M300" s="411">
        <f>+G300+I300+K300</f>
        <v>1932881.7999999998</v>
      </c>
      <c r="N300" s="420">
        <f>H300+J300+L300</f>
        <v>0</v>
      </c>
      <c r="O300" s="412"/>
      <c r="P300" s="412"/>
      <c r="Q300" s="420"/>
      <c r="R300" s="409" t="s">
        <v>0</v>
      </c>
      <c r="T300" s="410">
        <v>2</v>
      </c>
    </row>
    <row r="301" spans="1:20" ht="24" hidden="1" customHeight="1">
      <c r="A301" s="372" t="s">
        <v>2140</v>
      </c>
      <c r="B301" s="413" t="s">
        <v>0</v>
      </c>
      <c r="C301" s="413" t="s">
        <v>745</v>
      </c>
      <c r="D301" s="413" t="s">
        <v>742</v>
      </c>
      <c r="E301" s="414" t="s">
        <v>729</v>
      </c>
      <c r="F301" s="415"/>
      <c r="G301" s="416">
        <v>753879.4</v>
      </c>
      <c r="H301" s="417">
        <f t="shared" si="394"/>
        <v>0</v>
      </c>
      <c r="I301" s="416">
        <v>1179002.3999999999</v>
      </c>
      <c r="J301" s="417">
        <f t="shared" si="395"/>
        <v>0</v>
      </c>
      <c r="K301" s="416">
        <v>0</v>
      </c>
      <c r="L301" s="417">
        <f t="shared" si="396"/>
        <v>0</v>
      </c>
      <c r="M301" s="416">
        <f t="shared" si="397"/>
        <v>1932881.7999999998</v>
      </c>
      <c r="N301" s="423">
        <f t="shared" si="337"/>
        <v>0</v>
      </c>
      <c r="O301" s="417">
        <f t="shared" ref="O301" si="400">F301-F300</f>
        <v>0</v>
      </c>
      <c r="P301" s="417">
        <f t="shared" ref="P301:Q301" si="401">M301-M300</f>
        <v>0</v>
      </c>
      <c r="Q301" s="423">
        <f t="shared" si="401"/>
        <v>0</v>
      </c>
      <c r="R301" s="414"/>
      <c r="T301" s="415">
        <v>2</v>
      </c>
    </row>
    <row r="302" spans="1:20" s="401" customFormat="1" ht="24" hidden="1" customHeight="1">
      <c r="A302" s="366" t="s">
        <v>2143</v>
      </c>
      <c r="B302" s="408" t="s">
        <v>0</v>
      </c>
      <c r="C302" s="408" t="s">
        <v>2191</v>
      </c>
      <c r="D302" s="408" t="s">
        <v>9</v>
      </c>
      <c r="E302" s="409" t="s">
        <v>6</v>
      </c>
      <c r="F302" s="410"/>
      <c r="G302" s="411">
        <v>9139.2999999999993</v>
      </c>
      <c r="H302" s="412">
        <f>INT($F302*G302)</f>
        <v>0</v>
      </c>
      <c r="I302" s="411">
        <v>4192.8</v>
      </c>
      <c r="J302" s="412">
        <f>INT($F302*I302)</f>
        <v>0</v>
      </c>
      <c r="K302" s="411">
        <v>0</v>
      </c>
      <c r="L302" s="412">
        <f>INT($F302*K302)</f>
        <v>0</v>
      </c>
      <c r="M302" s="411">
        <f>+G302+I302+K302</f>
        <v>13332.099999999999</v>
      </c>
      <c r="N302" s="420">
        <f>H302+J302+L302</f>
        <v>0</v>
      </c>
      <c r="O302" s="412"/>
      <c r="P302" s="412"/>
      <c r="Q302" s="420"/>
      <c r="R302" s="409" t="s">
        <v>0</v>
      </c>
      <c r="T302" s="410">
        <v>34</v>
      </c>
    </row>
    <row r="303" spans="1:20" ht="24" hidden="1" customHeight="1">
      <c r="A303" s="372" t="s">
        <v>2140</v>
      </c>
      <c r="B303" s="413" t="s">
        <v>0</v>
      </c>
      <c r="C303" s="413" t="s">
        <v>734</v>
      </c>
      <c r="D303" s="413" t="s">
        <v>9</v>
      </c>
      <c r="E303" s="414" t="s">
        <v>6</v>
      </c>
      <c r="F303" s="415"/>
      <c r="G303" s="416">
        <v>9139.2999999999993</v>
      </c>
      <c r="H303" s="417">
        <f t="shared" si="394"/>
        <v>0</v>
      </c>
      <c r="I303" s="416">
        <v>4192.8</v>
      </c>
      <c r="J303" s="417">
        <f t="shared" si="395"/>
        <v>0</v>
      </c>
      <c r="K303" s="416">
        <v>0</v>
      </c>
      <c r="L303" s="417">
        <f t="shared" si="396"/>
        <v>0</v>
      </c>
      <c r="M303" s="416">
        <f t="shared" si="397"/>
        <v>13332.099999999999</v>
      </c>
      <c r="N303" s="423">
        <f t="shared" si="337"/>
        <v>0</v>
      </c>
      <c r="O303" s="417">
        <f t="shared" ref="O303" si="402">F303-F302</f>
        <v>0</v>
      </c>
      <c r="P303" s="417">
        <f t="shared" ref="P303:Q303" si="403">M303-M302</f>
        <v>0</v>
      </c>
      <c r="Q303" s="423">
        <f t="shared" si="403"/>
        <v>0</v>
      </c>
      <c r="R303" s="414"/>
      <c r="T303" s="415">
        <v>34</v>
      </c>
    </row>
    <row r="304" spans="1:20" s="401" customFormat="1" ht="24" hidden="1" customHeight="1">
      <c r="A304" s="366" t="s">
        <v>2143</v>
      </c>
      <c r="B304" s="408" t="s">
        <v>0</v>
      </c>
      <c r="C304" s="408" t="s">
        <v>2252</v>
      </c>
      <c r="D304" s="408" t="s">
        <v>8</v>
      </c>
      <c r="E304" s="409" t="s">
        <v>1860</v>
      </c>
      <c r="F304" s="410"/>
      <c r="G304" s="411">
        <v>128867.6</v>
      </c>
      <c r="H304" s="412">
        <f>INT($F304*G304)</f>
        <v>0</v>
      </c>
      <c r="I304" s="411">
        <v>69739.199999999997</v>
      </c>
      <c r="J304" s="412">
        <f>INT($F304*I304)</f>
        <v>0</v>
      </c>
      <c r="K304" s="411">
        <v>0</v>
      </c>
      <c r="L304" s="412">
        <f>INT($F304*K304)</f>
        <v>0</v>
      </c>
      <c r="M304" s="411">
        <f>+G304+I304+K304</f>
        <v>198606.8</v>
      </c>
      <c r="N304" s="420">
        <f>H304+J304+L304</f>
        <v>0</v>
      </c>
      <c r="O304" s="412"/>
      <c r="P304" s="412"/>
      <c r="Q304" s="420"/>
      <c r="R304" s="409" t="s">
        <v>0</v>
      </c>
      <c r="T304" s="410">
        <v>1</v>
      </c>
    </row>
    <row r="305" spans="1:20" ht="24" hidden="1" customHeight="1">
      <c r="A305" s="372" t="s">
        <v>2140</v>
      </c>
      <c r="B305" s="413" t="s">
        <v>0</v>
      </c>
      <c r="C305" s="413" t="s">
        <v>782</v>
      </c>
      <c r="D305" s="413" t="s">
        <v>8</v>
      </c>
      <c r="E305" s="414" t="s">
        <v>729</v>
      </c>
      <c r="F305" s="415"/>
      <c r="G305" s="416">
        <v>128867.6</v>
      </c>
      <c r="H305" s="417">
        <f t="shared" si="394"/>
        <v>0</v>
      </c>
      <c r="I305" s="416">
        <v>69739.199999999997</v>
      </c>
      <c r="J305" s="417">
        <f t="shared" si="395"/>
        <v>0</v>
      </c>
      <c r="K305" s="416">
        <v>0</v>
      </c>
      <c r="L305" s="417">
        <f t="shared" si="396"/>
        <v>0</v>
      </c>
      <c r="M305" s="416">
        <f t="shared" si="397"/>
        <v>198606.8</v>
      </c>
      <c r="N305" s="423">
        <f t="shared" si="337"/>
        <v>0</v>
      </c>
      <c r="O305" s="417">
        <f t="shared" ref="O305" si="404">F305-F304</f>
        <v>0</v>
      </c>
      <c r="P305" s="417">
        <f t="shared" ref="P305:Q305" si="405">M305-M304</f>
        <v>0</v>
      </c>
      <c r="Q305" s="423">
        <f t="shared" si="405"/>
        <v>0</v>
      </c>
      <c r="R305" s="414"/>
      <c r="T305" s="415">
        <v>1</v>
      </c>
    </row>
    <row r="306" spans="1:20" s="401" customFormat="1" ht="24" hidden="1" customHeight="1">
      <c r="A306" s="366" t="s">
        <v>2143</v>
      </c>
      <c r="B306" s="408" t="s">
        <v>0</v>
      </c>
      <c r="C306" s="408" t="s">
        <v>2229</v>
      </c>
      <c r="D306" s="408" t="s">
        <v>2253</v>
      </c>
      <c r="E306" s="409" t="s">
        <v>6</v>
      </c>
      <c r="F306" s="410"/>
      <c r="G306" s="411">
        <v>19834.2</v>
      </c>
      <c r="H306" s="412">
        <f>INT($F306*G306)</f>
        <v>0</v>
      </c>
      <c r="I306" s="411">
        <v>46820</v>
      </c>
      <c r="J306" s="412">
        <f>INT($F306*I306)</f>
        <v>0</v>
      </c>
      <c r="K306" s="411">
        <v>0</v>
      </c>
      <c r="L306" s="412">
        <f>INT($F306*K306)</f>
        <v>0</v>
      </c>
      <c r="M306" s="411">
        <f>+G306+I306+K306</f>
        <v>66654.2</v>
      </c>
      <c r="N306" s="420">
        <f>H306+J306+L306</f>
        <v>0</v>
      </c>
      <c r="O306" s="412"/>
      <c r="P306" s="412"/>
      <c r="Q306" s="420"/>
      <c r="R306" s="409" t="s">
        <v>0</v>
      </c>
      <c r="T306" s="410">
        <v>156</v>
      </c>
    </row>
    <row r="307" spans="1:20" ht="24" hidden="1" customHeight="1">
      <c r="A307" s="372" t="s">
        <v>2254</v>
      </c>
      <c r="B307" s="413" t="s">
        <v>0</v>
      </c>
      <c r="C307" s="413" t="s">
        <v>783</v>
      </c>
      <c r="D307" s="413" t="s">
        <v>784</v>
      </c>
      <c r="E307" s="414" t="s">
        <v>6</v>
      </c>
      <c r="F307" s="415"/>
      <c r="G307" s="416">
        <v>19834.2</v>
      </c>
      <c r="H307" s="417">
        <f t="shared" si="394"/>
        <v>0</v>
      </c>
      <c r="I307" s="416">
        <v>46820</v>
      </c>
      <c r="J307" s="417">
        <f t="shared" si="395"/>
        <v>0</v>
      </c>
      <c r="K307" s="416">
        <v>0</v>
      </c>
      <c r="L307" s="417">
        <f t="shared" si="396"/>
        <v>0</v>
      </c>
      <c r="M307" s="416">
        <f t="shared" si="397"/>
        <v>66654.2</v>
      </c>
      <c r="N307" s="423">
        <f t="shared" si="337"/>
        <v>0</v>
      </c>
      <c r="O307" s="417">
        <f t="shared" ref="O307" si="406">F307-F306</f>
        <v>0</v>
      </c>
      <c r="P307" s="417">
        <f t="shared" ref="P307:Q307" si="407">M307-M306</f>
        <v>0</v>
      </c>
      <c r="Q307" s="423">
        <f t="shared" si="407"/>
        <v>0</v>
      </c>
      <c r="R307" s="414"/>
      <c r="T307" s="415">
        <v>156</v>
      </c>
    </row>
    <row r="308" spans="1:20" s="401" customFormat="1" ht="24" hidden="1" customHeight="1">
      <c r="A308" s="366" t="s">
        <v>2064</v>
      </c>
      <c r="B308" s="408" t="s">
        <v>0</v>
      </c>
      <c r="C308" s="408" t="s">
        <v>2217</v>
      </c>
      <c r="D308" s="408" t="s">
        <v>2</v>
      </c>
      <c r="E308" s="409" t="s">
        <v>2104</v>
      </c>
      <c r="F308" s="410"/>
      <c r="G308" s="411">
        <v>0</v>
      </c>
      <c r="H308" s="412">
        <f>INT($F308*G308)</f>
        <v>0</v>
      </c>
      <c r="I308" s="411">
        <v>497.6</v>
      </c>
      <c r="J308" s="412">
        <f>INT($F308*I308)</f>
        <v>0</v>
      </c>
      <c r="K308" s="411">
        <v>0</v>
      </c>
      <c r="L308" s="412">
        <f>INT($F308*K308)</f>
        <v>0</v>
      </c>
      <c r="M308" s="411">
        <f>+G308+I308+K308</f>
        <v>497.6</v>
      </c>
      <c r="N308" s="420">
        <f>H308+J308+L308</f>
        <v>0</v>
      </c>
      <c r="O308" s="412"/>
      <c r="P308" s="412"/>
      <c r="Q308" s="420"/>
      <c r="R308" s="409" t="s">
        <v>0</v>
      </c>
      <c r="T308" s="410">
        <v>6923.4</v>
      </c>
    </row>
    <row r="309" spans="1:20" ht="24" hidden="1" customHeight="1">
      <c r="A309" s="372" t="s">
        <v>2254</v>
      </c>
      <c r="B309" s="413" t="s">
        <v>0</v>
      </c>
      <c r="C309" s="413" t="s">
        <v>761</v>
      </c>
      <c r="D309" s="413" t="s">
        <v>2</v>
      </c>
      <c r="E309" s="414" t="s">
        <v>671</v>
      </c>
      <c r="F309" s="415"/>
      <c r="G309" s="416">
        <v>0</v>
      </c>
      <c r="H309" s="417">
        <f t="shared" si="394"/>
        <v>0</v>
      </c>
      <c r="I309" s="416">
        <v>497.6</v>
      </c>
      <c r="J309" s="417">
        <f t="shared" si="395"/>
        <v>0</v>
      </c>
      <c r="K309" s="416">
        <v>0</v>
      </c>
      <c r="L309" s="417">
        <f t="shared" si="396"/>
        <v>0</v>
      </c>
      <c r="M309" s="416">
        <f t="shared" si="397"/>
        <v>497.6</v>
      </c>
      <c r="N309" s="423">
        <f t="shared" si="337"/>
        <v>0</v>
      </c>
      <c r="O309" s="417">
        <f t="shared" ref="O309" si="408">F309-F308</f>
        <v>0</v>
      </c>
      <c r="P309" s="417">
        <f t="shared" ref="P309:Q309" si="409">M309-M308</f>
        <v>0</v>
      </c>
      <c r="Q309" s="423">
        <f t="shared" si="409"/>
        <v>0</v>
      </c>
      <c r="R309" s="414"/>
      <c r="T309" s="415">
        <v>6923.4</v>
      </c>
    </row>
    <row r="310" spans="1:20" s="401" customFormat="1" ht="24" hidden="1" customHeight="1">
      <c r="A310" s="366" t="s">
        <v>2064</v>
      </c>
      <c r="B310" s="408" t="s">
        <v>0</v>
      </c>
      <c r="C310" s="461" t="s">
        <v>2218</v>
      </c>
      <c r="D310" s="462"/>
      <c r="E310" s="419" t="s">
        <v>2104</v>
      </c>
      <c r="F310" s="411"/>
      <c r="G310" s="411"/>
      <c r="H310" s="412">
        <f>INT($F310*G310)</f>
        <v>0</v>
      </c>
      <c r="I310" s="411">
        <v>2497</v>
      </c>
      <c r="J310" s="412">
        <f>INT($F310*I310)</f>
        <v>0</v>
      </c>
      <c r="K310" s="411">
        <v>75</v>
      </c>
      <c r="L310" s="412">
        <f>INT($F310*K310)</f>
        <v>0</v>
      </c>
      <c r="M310" s="420">
        <f>+G310+I310+K310</f>
        <v>2572</v>
      </c>
      <c r="N310" s="420">
        <f>+H310+J310+L310</f>
        <v>0</v>
      </c>
      <c r="O310" s="412"/>
      <c r="P310" s="412"/>
      <c r="Q310" s="420"/>
      <c r="R310" s="419" t="s">
        <v>2081</v>
      </c>
      <c r="T310" s="411">
        <v>6322</v>
      </c>
    </row>
    <row r="311" spans="1:20" ht="24" hidden="1" customHeight="1">
      <c r="A311" s="372" t="s">
        <v>2072</v>
      </c>
      <c r="B311" s="424"/>
      <c r="C311" s="463" t="s">
        <v>2255</v>
      </c>
      <c r="D311" s="464"/>
      <c r="E311" s="422" t="s">
        <v>2256</v>
      </c>
      <c r="F311" s="416"/>
      <c r="G311" s="416"/>
      <c r="H311" s="417">
        <f t="shared" si="394"/>
        <v>0</v>
      </c>
      <c r="I311" s="416">
        <v>2497</v>
      </c>
      <c r="J311" s="417">
        <f t="shared" si="395"/>
        <v>0</v>
      </c>
      <c r="K311" s="416">
        <v>75</v>
      </c>
      <c r="L311" s="417">
        <f t="shared" si="396"/>
        <v>0</v>
      </c>
      <c r="M311" s="423">
        <f t="shared" si="397"/>
        <v>2572</v>
      </c>
      <c r="N311" s="423">
        <f t="shared" si="397"/>
        <v>0</v>
      </c>
      <c r="O311" s="417">
        <f t="shared" ref="O311" si="410">F311-F310</f>
        <v>0</v>
      </c>
      <c r="P311" s="417">
        <f t="shared" ref="P311:Q311" si="411">M311-M310</f>
        <v>0</v>
      </c>
      <c r="Q311" s="423">
        <f t="shared" si="411"/>
        <v>0</v>
      </c>
      <c r="R311" s="422" t="s">
        <v>653</v>
      </c>
      <c r="T311" s="416">
        <v>6322</v>
      </c>
    </row>
    <row r="312" spans="1:20" s="401" customFormat="1" ht="24" hidden="1" customHeight="1">
      <c r="A312" s="366" t="s">
        <v>2064</v>
      </c>
      <c r="B312" s="408" t="s">
        <v>0</v>
      </c>
      <c r="C312" s="408" t="s">
        <v>2223</v>
      </c>
      <c r="D312" s="408" t="s">
        <v>0</v>
      </c>
      <c r="E312" s="409" t="s">
        <v>1860</v>
      </c>
      <c r="F312" s="410"/>
      <c r="G312" s="411">
        <v>139970.5</v>
      </c>
      <c r="H312" s="412">
        <f>INT($F312*G312)</f>
        <v>0</v>
      </c>
      <c r="I312" s="411">
        <v>124923.2</v>
      </c>
      <c r="J312" s="412">
        <f>INT($F312*I312)</f>
        <v>0</v>
      </c>
      <c r="K312" s="411">
        <v>4755.1000000000004</v>
      </c>
      <c r="L312" s="412">
        <f>INT($F312*K312)</f>
        <v>0</v>
      </c>
      <c r="M312" s="411">
        <f>+G312+I312+K312</f>
        <v>269648.8</v>
      </c>
      <c r="N312" s="420">
        <f>H312+J312+L312</f>
        <v>0</v>
      </c>
      <c r="O312" s="412"/>
      <c r="P312" s="412"/>
      <c r="Q312" s="420"/>
      <c r="R312" s="409" t="s">
        <v>0</v>
      </c>
      <c r="T312" s="410">
        <v>20</v>
      </c>
    </row>
    <row r="313" spans="1:20" ht="24" hidden="1" customHeight="1">
      <c r="A313" s="372" t="s">
        <v>2072</v>
      </c>
      <c r="B313" s="413" t="s">
        <v>0</v>
      </c>
      <c r="C313" s="413" t="s">
        <v>762</v>
      </c>
      <c r="D313" s="413" t="s">
        <v>0</v>
      </c>
      <c r="E313" s="414" t="s">
        <v>729</v>
      </c>
      <c r="F313" s="415"/>
      <c r="G313" s="416">
        <v>139970.5</v>
      </c>
      <c r="H313" s="417">
        <f t="shared" si="394"/>
        <v>0</v>
      </c>
      <c r="I313" s="416">
        <v>124923.2</v>
      </c>
      <c r="J313" s="417">
        <f t="shared" si="395"/>
        <v>0</v>
      </c>
      <c r="K313" s="416">
        <v>4755.1000000000004</v>
      </c>
      <c r="L313" s="417">
        <f t="shared" si="396"/>
        <v>0</v>
      </c>
      <c r="M313" s="416">
        <f t="shared" si="397"/>
        <v>269648.8</v>
      </c>
      <c r="N313" s="423">
        <f t="shared" ref="N313:N379" si="412">H313+J313+L313</f>
        <v>0</v>
      </c>
      <c r="O313" s="417">
        <f t="shared" ref="O313" si="413">F313-F312</f>
        <v>0</v>
      </c>
      <c r="P313" s="417">
        <f t="shared" ref="P313:Q313" si="414">M313-M312</f>
        <v>0</v>
      </c>
      <c r="Q313" s="423">
        <f t="shared" si="414"/>
        <v>0</v>
      </c>
      <c r="R313" s="414"/>
      <c r="T313" s="415">
        <v>20</v>
      </c>
    </row>
    <row r="314" spans="1:20" s="401" customFormat="1" ht="24" hidden="1" customHeight="1">
      <c r="A314" s="366" t="s">
        <v>2064</v>
      </c>
      <c r="B314" s="408" t="s">
        <v>0</v>
      </c>
      <c r="C314" s="408" t="s">
        <v>2224</v>
      </c>
      <c r="D314" s="408" t="s">
        <v>19</v>
      </c>
      <c r="E314" s="409" t="s">
        <v>18</v>
      </c>
      <c r="F314" s="410"/>
      <c r="G314" s="411">
        <v>9216.5</v>
      </c>
      <c r="H314" s="412">
        <f>INT($F314*G314)</f>
        <v>0</v>
      </c>
      <c r="I314" s="411">
        <v>0</v>
      </c>
      <c r="J314" s="412">
        <f>INT($F314*I314)</f>
        <v>0</v>
      </c>
      <c r="K314" s="411">
        <v>0</v>
      </c>
      <c r="L314" s="412">
        <f>INT($F314*K314)</f>
        <v>0</v>
      </c>
      <c r="M314" s="411">
        <f>+G314+I314+K314</f>
        <v>9216.5</v>
      </c>
      <c r="N314" s="420">
        <f>H314+J314+L314</f>
        <v>0</v>
      </c>
      <c r="O314" s="412"/>
      <c r="P314" s="412"/>
      <c r="Q314" s="420"/>
      <c r="R314" s="409" t="s">
        <v>0</v>
      </c>
      <c r="T314" s="410">
        <v>240</v>
      </c>
    </row>
    <row r="315" spans="1:20" ht="24" hidden="1" customHeight="1">
      <c r="A315" s="372" t="s">
        <v>2254</v>
      </c>
      <c r="B315" s="413" t="s">
        <v>0</v>
      </c>
      <c r="C315" s="413" t="s">
        <v>763</v>
      </c>
      <c r="D315" s="413" t="s">
        <v>19</v>
      </c>
      <c r="E315" s="414" t="s">
        <v>18</v>
      </c>
      <c r="F315" s="415"/>
      <c r="G315" s="416">
        <v>9216.5</v>
      </c>
      <c r="H315" s="417">
        <f t="shared" si="394"/>
        <v>0</v>
      </c>
      <c r="I315" s="416">
        <v>0</v>
      </c>
      <c r="J315" s="417">
        <f t="shared" si="395"/>
        <v>0</v>
      </c>
      <c r="K315" s="416">
        <v>0</v>
      </c>
      <c r="L315" s="417">
        <f t="shared" si="396"/>
        <v>0</v>
      </c>
      <c r="M315" s="416">
        <f t="shared" si="397"/>
        <v>9216.5</v>
      </c>
      <c r="N315" s="423">
        <f t="shared" si="412"/>
        <v>0</v>
      </c>
      <c r="O315" s="417">
        <f t="shared" ref="O315" si="415">F315-F314</f>
        <v>0</v>
      </c>
      <c r="P315" s="417">
        <f t="shared" ref="P315:Q315" si="416">M315-M314</f>
        <v>0</v>
      </c>
      <c r="Q315" s="423">
        <f t="shared" si="416"/>
        <v>0</v>
      </c>
      <c r="R315" s="414"/>
      <c r="T315" s="415">
        <v>240</v>
      </c>
    </row>
    <row r="316" spans="1:20" s="401" customFormat="1" ht="24" hidden="1" customHeight="1">
      <c r="A316" s="366" t="s">
        <v>2064</v>
      </c>
      <c r="B316" s="408" t="s">
        <v>0</v>
      </c>
      <c r="C316" s="408" t="s">
        <v>2224</v>
      </c>
      <c r="D316" s="408" t="s">
        <v>30</v>
      </c>
      <c r="E316" s="409" t="s">
        <v>18</v>
      </c>
      <c r="F316" s="410"/>
      <c r="G316" s="411">
        <v>7493.8</v>
      </c>
      <c r="H316" s="412">
        <f>INT($F316*G316)</f>
        <v>0</v>
      </c>
      <c r="I316" s="411">
        <v>0</v>
      </c>
      <c r="J316" s="412">
        <f>INT($F316*I316)</f>
        <v>0</v>
      </c>
      <c r="K316" s="411">
        <v>0</v>
      </c>
      <c r="L316" s="412">
        <f>INT($F316*K316)</f>
        <v>0</v>
      </c>
      <c r="M316" s="411">
        <f>+G316+I316+K316</f>
        <v>7493.8</v>
      </c>
      <c r="N316" s="420">
        <f>H316+J316+L316</f>
        <v>0</v>
      </c>
      <c r="O316" s="412"/>
      <c r="P316" s="412"/>
      <c r="Q316" s="420"/>
      <c r="R316" s="409" t="s">
        <v>0</v>
      </c>
      <c r="T316" s="410">
        <v>23</v>
      </c>
    </row>
    <row r="317" spans="1:20" ht="24" hidden="1" customHeight="1">
      <c r="A317" s="372" t="s">
        <v>2089</v>
      </c>
      <c r="B317" s="413" t="s">
        <v>0</v>
      </c>
      <c r="C317" s="413" t="s">
        <v>2224</v>
      </c>
      <c r="D317" s="413" t="s">
        <v>30</v>
      </c>
      <c r="E317" s="414" t="s">
        <v>18</v>
      </c>
      <c r="F317" s="415"/>
      <c r="G317" s="416">
        <v>7493.8</v>
      </c>
      <c r="H317" s="417">
        <f t="shared" ref="H317" si="417">INT($F317*G317)</f>
        <v>0</v>
      </c>
      <c r="I317" s="416">
        <v>0</v>
      </c>
      <c r="J317" s="417">
        <f t="shared" ref="J317" si="418">INT($F317*I317)</f>
        <v>0</v>
      </c>
      <c r="K317" s="416">
        <v>0</v>
      </c>
      <c r="L317" s="417">
        <f t="shared" ref="L317" si="419">INT($F317*K317)</f>
        <v>0</v>
      </c>
      <c r="M317" s="416">
        <f t="shared" ref="M317" si="420">+G317+I317+K317</f>
        <v>7493.8</v>
      </c>
      <c r="N317" s="423">
        <f t="shared" ref="N317" si="421">H317+J317+L317</f>
        <v>0</v>
      </c>
      <c r="O317" s="417">
        <f t="shared" ref="O317" si="422">F317-F316</f>
        <v>0</v>
      </c>
      <c r="P317" s="417">
        <f t="shared" ref="P317:Q317" si="423">M317-M316</f>
        <v>0</v>
      </c>
      <c r="Q317" s="423">
        <f t="shared" si="423"/>
        <v>0</v>
      </c>
      <c r="R317" s="414"/>
      <c r="T317" s="415">
        <v>23</v>
      </c>
    </row>
    <row r="318" spans="1:20" s="401" customFormat="1" ht="24" hidden="1" customHeight="1">
      <c r="A318" s="366" t="s">
        <v>2064</v>
      </c>
      <c r="B318" s="408" t="s">
        <v>0</v>
      </c>
      <c r="C318" s="408" t="s">
        <v>2224</v>
      </c>
      <c r="D318" s="408" t="s">
        <v>2227</v>
      </c>
      <c r="E318" s="409" t="s">
        <v>18</v>
      </c>
      <c r="F318" s="410"/>
      <c r="G318" s="411">
        <v>6790</v>
      </c>
      <c r="H318" s="412">
        <f>INT($F318*G318)</f>
        <v>0</v>
      </c>
      <c r="I318" s="411">
        <v>0</v>
      </c>
      <c r="J318" s="412">
        <f>INT($F318*I318)</f>
        <v>0</v>
      </c>
      <c r="K318" s="411">
        <v>0</v>
      </c>
      <c r="L318" s="412">
        <f>INT($F318*K318)</f>
        <v>0</v>
      </c>
      <c r="M318" s="411">
        <f>+G318+I318+K318</f>
        <v>6790</v>
      </c>
      <c r="N318" s="420">
        <f>H318+J318+L318</f>
        <v>0</v>
      </c>
      <c r="O318" s="412"/>
      <c r="P318" s="412"/>
      <c r="Q318" s="420"/>
      <c r="R318" s="409" t="s">
        <v>0</v>
      </c>
      <c r="T318" s="410">
        <v>106</v>
      </c>
    </row>
    <row r="319" spans="1:20" ht="24" hidden="1" customHeight="1">
      <c r="A319" s="372" t="s">
        <v>2254</v>
      </c>
      <c r="B319" s="413" t="s">
        <v>0</v>
      </c>
      <c r="C319" s="413" t="s">
        <v>2224</v>
      </c>
      <c r="D319" s="413" t="s">
        <v>2227</v>
      </c>
      <c r="E319" s="414" t="s">
        <v>18</v>
      </c>
      <c r="F319" s="415"/>
      <c r="G319" s="416">
        <v>6790</v>
      </c>
      <c r="H319" s="417">
        <f t="shared" ref="H319" si="424">INT($F319*G319)</f>
        <v>0</v>
      </c>
      <c r="I319" s="416">
        <v>0</v>
      </c>
      <c r="J319" s="417">
        <f t="shared" ref="J319" si="425">INT($F319*I319)</f>
        <v>0</v>
      </c>
      <c r="K319" s="416">
        <v>0</v>
      </c>
      <c r="L319" s="417">
        <f t="shared" ref="L319" si="426">INT($F319*K319)</f>
        <v>0</v>
      </c>
      <c r="M319" s="416">
        <f t="shared" ref="M319" si="427">+G319+I319+K319</f>
        <v>6790</v>
      </c>
      <c r="N319" s="423">
        <f t="shared" ref="N319" si="428">H319+J319+L319</f>
        <v>0</v>
      </c>
      <c r="O319" s="417">
        <f t="shared" ref="O319" si="429">F319-F318</f>
        <v>0</v>
      </c>
      <c r="P319" s="417">
        <f t="shared" ref="P319:Q319" si="430">M319-M318</f>
        <v>0</v>
      </c>
      <c r="Q319" s="423">
        <f t="shared" si="430"/>
        <v>0</v>
      </c>
      <c r="R319" s="414"/>
      <c r="T319" s="415">
        <v>106</v>
      </c>
    </row>
    <row r="320" spans="1:20" s="401" customFormat="1" ht="24" hidden="1" customHeight="1">
      <c r="A320" s="366" t="s">
        <v>2064</v>
      </c>
      <c r="B320" s="408" t="s">
        <v>0</v>
      </c>
      <c r="C320" s="408" t="s">
        <v>2231</v>
      </c>
      <c r="D320" s="408" t="s">
        <v>2232</v>
      </c>
      <c r="E320" s="409" t="s">
        <v>20</v>
      </c>
      <c r="F320" s="410"/>
      <c r="G320" s="411">
        <v>105346.1</v>
      </c>
      <c r="H320" s="412">
        <f>INT($F320*G320)</f>
        <v>0</v>
      </c>
      <c r="I320" s="411">
        <v>514337.4</v>
      </c>
      <c r="J320" s="412">
        <f>INT($F320*I320)</f>
        <v>0</v>
      </c>
      <c r="K320" s="411">
        <v>0</v>
      </c>
      <c r="L320" s="412">
        <f>INT($F320*K320)</f>
        <v>0</v>
      </c>
      <c r="M320" s="411">
        <f>+G320+I320+K320</f>
        <v>619683.5</v>
      </c>
      <c r="N320" s="420">
        <f>H320+J320+L320</f>
        <v>0</v>
      </c>
      <c r="O320" s="412"/>
      <c r="P320" s="412"/>
      <c r="Q320" s="420"/>
      <c r="R320" s="409" t="s">
        <v>0</v>
      </c>
      <c r="T320" s="410">
        <v>347.84699999999998</v>
      </c>
    </row>
    <row r="321" spans="1:20" ht="24" hidden="1" customHeight="1">
      <c r="A321" s="372" t="s">
        <v>2254</v>
      </c>
      <c r="B321" s="413" t="s">
        <v>0</v>
      </c>
      <c r="C321" s="413" t="s">
        <v>764</v>
      </c>
      <c r="D321" s="413" t="s">
        <v>765</v>
      </c>
      <c r="E321" s="414" t="s">
        <v>20</v>
      </c>
      <c r="F321" s="415"/>
      <c r="G321" s="416">
        <v>105346.1</v>
      </c>
      <c r="H321" s="417">
        <f t="shared" si="394"/>
        <v>0</v>
      </c>
      <c r="I321" s="416">
        <v>514337.4</v>
      </c>
      <c r="J321" s="417">
        <f t="shared" si="395"/>
        <v>0</v>
      </c>
      <c r="K321" s="416">
        <v>0</v>
      </c>
      <c r="L321" s="417">
        <f t="shared" si="396"/>
        <v>0</v>
      </c>
      <c r="M321" s="416">
        <f t="shared" si="397"/>
        <v>619683.5</v>
      </c>
      <c r="N321" s="423">
        <f t="shared" si="412"/>
        <v>0</v>
      </c>
      <c r="O321" s="417">
        <f t="shared" ref="O321" si="431">F321-F320</f>
        <v>0</v>
      </c>
      <c r="P321" s="417">
        <f t="shared" ref="P321:Q321" si="432">M321-M320</f>
        <v>0</v>
      </c>
      <c r="Q321" s="423">
        <f t="shared" si="432"/>
        <v>0</v>
      </c>
      <c r="R321" s="414"/>
      <c r="T321" s="415">
        <v>347.84699999999998</v>
      </c>
    </row>
    <row r="322" spans="1:20" s="460" customFormat="1" ht="24" hidden="1" customHeight="1">
      <c r="A322" s="366" t="s">
        <v>2257</v>
      </c>
      <c r="B322" s="448" t="s">
        <v>21</v>
      </c>
      <c r="C322" s="448" t="s">
        <v>2233</v>
      </c>
      <c r="D322" s="448" t="s">
        <v>0</v>
      </c>
      <c r="E322" s="449" t="s">
        <v>0</v>
      </c>
      <c r="F322" s="450"/>
      <c r="G322" s="451"/>
      <c r="H322" s="452">
        <f>SUMIF($A$324:$A$341,"당초",H324:H341)</f>
        <v>0</v>
      </c>
      <c r="I322" s="451"/>
      <c r="J322" s="452">
        <f>SUMIF($A$324:$A$341,"변경",J324:J341)</f>
        <v>0</v>
      </c>
      <c r="K322" s="451"/>
      <c r="L322" s="452">
        <f>SUMIF($A$324:$A$341,"변경",L324:L341)</f>
        <v>0</v>
      </c>
      <c r="M322" s="450"/>
      <c r="N322" s="986">
        <f>H322+J322+L322</f>
        <v>0</v>
      </c>
      <c r="O322" s="452"/>
      <c r="P322" s="452"/>
      <c r="Q322" s="986"/>
      <c r="R322" s="453" t="s">
        <v>0</v>
      </c>
      <c r="T322" s="450">
        <v>0</v>
      </c>
    </row>
    <row r="323" spans="1:20" s="73" customFormat="1" ht="24" hidden="1" customHeight="1">
      <c r="A323" s="372" t="s">
        <v>2254</v>
      </c>
      <c r="B323" s="454" t="s">
        <v>21</v>
      </c>
      <c r="C323" s="454" t="s">
        <v>766</v>
      </c>
      <c r="D323" s="454" t="s">
        <v>0</v>
      </c>
      <c r="E323" s="455" t="s">
        <v>0</v>
      </c>
      <c r="F323" s="456"/>
      <c r="G323" s="457"/>
      <c r="H323" s="458">
        <f>SUMIF($A$324:$A$341,"변경",H324:H341)</f>
        <v>0</v>
      </c>
      <c r="I323" s="457"/>
      <c r="J323" s="458">
        <f>SUMIF($A$324:$A$341,"변경",J324:J341)</f>
        <v>0</v>
      </c>
      <c r="K323" s="457"/>
      <c r="L323" s="458">
        <f>SUMIF($A$324:$A$341,"변경",L324:L341)</f>
        <v>0</v>
      </c>
      <c r="M323" s="456"/>
      <c r="N323" s="987">
        <f t="shared" si="412"/>
        <v>0</v>
      </c>
      <c r="O323" s="458">
        <f t="shared" ref="O323" si="433">F323-F322</f>
        <v>0</v>
      </c>
      <c r="P323" s="458">
        <f t="shared" ref="P323:Q323" si="434">M323-M322</f>
        <v>0</v>
      </c>
      <c r="Q323" s="987">
        <f t="shared" si="434"/>
        <v>0</v>
      </c>
      <c r="R323" s="459"/>
      <c r="T323" s="456">
        <v>0</v>
      </c>
    </row>
    <row r="324" spans="1:20" s="401" customFormat="1" ht="24" hidden="1" customHeight="1">
      <c r="A324" s="366" t="s">
        <v>2064</v>
      </c>
      <c r="B324" s="408" t="s">
        <v>0</v>
      </c>
      <c r="C324" s="408" t="s">
        <v>2236</v>
      </c>
      <c r="D324" s="408" t="s">
        <v>2258</v>
      </c>
      <c r="E324" s="409" t="s">
        <v>22</v>
      </c>
      <c r="F324" s="410"/>
      <c r="G324" s="411">
        <v>2011.8</v>
      </c>
      <c r="H324" s="412">
        <f>INT($F324*G324)</f>
        <v>0</v>
      </c>
      <c r="I324" s="411">
        <v>20480.8</v>
      </c>
      <c r="J324" s="412">
        <f>INT($F324*I324)</f>
        <v>0</v>
      </c>
      <c r="K324" s="411">
        <v>0</v>
      </c>
      <c r="L324" s="412">
        <f>INT($F324*K324)</f>
        <v>0</v>
      </c>
      <c r="M324" s="411">
        <f>+G324+I324+K324</f>
        <v>22492.6</v>
      </c>
      <c r="N324" s="420">
        <f>H324+J324+L324</f>
        <v>0</v>
      </c>
      <c r="O324" s="412"/>
      <c r="P324" s="412"/>
      <c r="Q324" s="420"/>
      <c r="R324" s="409" t="s">
        <v>0</v>
      </c>
      <c r="T324" s="410">
        <v>4.3</v>
      </c>
    </row>
    <row r="325" spans="1:20" ht="24" hidden="1" customHeight="1">
      <c r="A325" s="372" t="s">
        <v>2072</v>
      </c>
      <c r="B325" s="413" t="s">
        <v>0</v>
      </c>
      <c r="C325" s="413" t="s">
        <v>769</v>
      </c>
      <c r="D325" s="413" t="s">
        <v>785</v>
      </c>
      <c r="E325" s="414" t="s">
        <v>22</v>
      </c>
      <c r="F325" s="415"/>
      <c r="G325" s="416">
        <v>2011.8</v>
      </c>
      <c r="H325" s="417">
        <f t="shared" ref="H325:H341" si="435">INT($F325*G325)</f>
        <v>0</v>
      </c>
      <c r="I325" s="416">
        <v>20480.8</v>
      </c>
      <c r="J325" s="417">
        <f t="shared" ref="J325:J341" si="436">INT($F325*I325)</f>
        <v>0</v>
      </c>
      <c r="K325" s="416">
        <v>0</v>
      </c>
      <c r="L325" s="417">
        <f t="shared" ref="L325:L341" si="437">INT($F325*K325)</f>
        <v>0</v>
      </c>
      <c r="M325" s="416">
        <f t="shared" ref="M325:M341" si="438">+G325+I325+K325</f>
        <v>22492.6</v>
      </c>
      <c r="N325" s="423">
        <f t="shared" si="412"/>
        <v>0</v>
      </c>
      <c r="O325" s="417">
        <f t="shared" ref="O325" si="439">F325-F324</f>
        <v>0</v>
      </c>
      <c r="P325" s="417">
        <f t="shared" ref="P325:Q325" si="440">M325-M324</f>
        <v>0</v>
      </c>
      <c r="Q325" s="423">
        <f t="shared" si="440"/>
        <v>0</v>
      </c>
      <c r="R325" s="414"/>
      <c r="T325" s="415">
        <v>4.3</v>
      </c>
    </row>
    <row r="326" spans="1:20" s="401" customFormat="1" ht="24" hidden="1" customHeight="1">
      <c r="A326" s="366" t="s">
        <v>2064</v>
      </c>
      <c r="B326" s="408" t="s">
        <v>0</v>
      </c>
      <c r="C326" s="408" t="s">
        <v>2236</v>
      </c>
      <c r="D326" s="408" t="s">
        <v>2250</v>
      </c>
      <c r="E326" s="409" t="s">
        <v>22</v>
      </c>
      <c r="F326" s="410"/>
      <c r="G326" s="411">
        <v>2276.6999999999998</v>
      </c>
      <c r="H326" s="412">
        <f>INT($F326*G326)</f>
        <v>0</v>
      </c>
      <c r="I326" s="411">
        <v>23182.400000000001</v>
      </c>
      <c r="J326" s="412">
        <f>INT($F326*I326)</f>
        <v>0</v>
      </c>
      <c r="K326" s="411">
        <v>0</v>
      </c>
      <c r="L326" s="412">
        <f>INT($F326*K326)</f>
        <v>0</v>
      </c>
      <c r="M326" s="411">
        <f>+G326+I326+K326</f>
        <v>25459.100000000002</v>
      </c>
      <c r="N326" s="420">
        <f>H326+J326+L326</f>
        <v>0</v>
      </c>
      <c r="O326" s="412"/>
      <c r="P326" s="412"/>
      <c r="Q326" s="420"/>
      <c r="R326" s="409" t="s">
        <v>0</v>
      </c>
      <c r="T326" s="410">
        <v>1.3</v>
      </c>
    </row>
    <row r="327" spans="1:20" ht="24" hidden="1" customHeight="1">
      <c r="A327" s="372" t="s">
        <v>2072</v>
      </c>
      <c r="B327" s="413" t="s">
        <v>0</v>
      </c>
      <c r="C327" s="413" t="s">
        <v>769</v>
      </c>
      <c r="D327" s="413" t="s">
        <v>780</v>
      </c>
      <c r="E327" s="414" t="s">
        <v>22</v>
      </c>
      <c r="F327" s="415"/>
      <c r="G327" s="416">
        <v>2276.6999999999998</v>
      </c>
      <c r="H327" s="417">
        <f t="shared" si="435"/>
        <v>0</v>
      </c>
      <c r="I327" s="416">
        <v>23182.400000000001</v>
      </c>
      <c r="J327" s="417">
        <f t="shared" si="436"/>
        <v>0</v>
      </c>
      <c r="K327" s="416">
        <v>0</v>
      </c>
      <c r="L327" s="417">
        <f t="shared" si="437"/>
        <v>0</v>
      </c>
      <c r="M327" s="416">
        <f t="shared" si="438"/>
        <v>25459.100000000002</v>
      </c>
      <c r="N327" s="423">
        <f t="shared" si="412"/>
        <v>0</v>
      </c>
      <c r="O327" s="417">
        <f t="shared" ref="O327" si="441">F327-F326</f>
        <v>0</v>
      </c>
      <c r="P327" s="417">
        <f t="shared" ref="P327:Q327" si="442">M327-M326</f>
        <v>0</v>
      </c>
      <c r="Q327" s="423">
        <f t="shared" si="442"/>
        <v>0</v>
      </c>
      <c r="R327" s="414"/>
      <c r="T327" s="415">
        <v>1.3</v>
      </c>
    </row>
    <row r="328" spans="1:20" s="401" customFormat="1" ht="24" hidden="1" customHeight="1">
      <c r="A328" s="366" t="s">
        <v>2143</v>
      </c>
      <c r="B328" s="408" t="s">
        <v>0</v>
      </c>
      <c r="C328" s="408" t="s">
        <v>2236</v>
      </c>
      <c r="D328" s="408" t="s">
        <v>2259</v>
      </c>
      <c r="E328" s="409" t="s">
        <v>22</v>
      </c>
      <c r="F328" s="410"/>
      <c r="G328" s="411">
        <v>3286.3</v>
      </c>
      <c r="H328" s="412">
        <f>INT($F328*G328)</f>
        <v>0</v>
      </c>
      <c r="I328" s="411">
        <v>33460.800000000003</v>
      </c>
      <c r="J328" s="412">
        <f>INT($F328*I328)</f>
        <v>0</v>
      </c>
      <c r="K328" s="411">
        <v>0</v>
      </c>
      <c r="L328" s="412">
        <f>INT($F328*K328)</f>
        <v>0</v>
      </c>
      <c r="M328" s="411">
        <f>+G328+I328+K328</f>
        <v>36747.100000000006</v>
      </c>
      <c r="N328" s="420">
        <f>H328+J328+L328</f>
        <v>0</v>
      </c>
      <c r="O328" s="412"/>
      <c r="P328" s="412"/>
      <c r="Q328" s="420"/>
      <c r="R328" s="409" t="s">
        <v>0</v>
      </c>
      <c r="T328" s="410">
        <v>6.7</v>
      </c>
    </row>
    <row r="329" spans="1:20" ht="24" hidden="1" customHeight="1">
      <c r="A329" s="372" t="s">
        <v>2072</v>
      </c>
      <c r="B329" s="413" t="s">
        <v>0</v>
      </c>
      <c r="C329" s="413" t="s">
        <v>769</v>
      </c>
      <c r="D329" s="413" t="s">
        <v>786</v>
      </c>
      <c r="E329" s="414" t="s">
        <v>22</v>
      </c>
      <c r="F329" s="415"/>
      <c r="G329" s="416">
        <v>3286.3</v>
      </c>
      <c r="H329" s="417">
        <f t="shared" si="435"/>
        <v>0</v>
      </c>
      <c r="I329" s="416">
        <v>33460.800000000003</v>
      </c>
      <c r="J329" s="417">
        <f t="shared" si="436"/>
        <v>0</v>
      </c>
      <c r="K329" s="416">
        <v>0</v>
      </c>
      <c r="L329" s="417">
        <f t="shared" si="437"/>
        <v>0</v>
      </c>
      <c r="M329" s="416">
        <f t="shared" si="438"/>
        <v>36747.100000000006</v>
      </c>
      <c r="N329" s="423">
        <f t="shared" si="412"/>
        <v>0</v>
      </c>
      <c r="O329" s="417">
        <f t="shared" ref="O329" si="443">F329-F328</f>
        <v>0</v>
      </c>
      <c r="P329" s="417">
        <f t="shared" ref="P329:Q329" si="444">M329-M328</f>
        <v>0</v>
      </c>
      <c r="Q329" s="423">
        <f t="shared" si="444"/>
        <v>0</v>
      </c>
      <c r="R329" s="414"/>
      <c r="T329" s="415">
        <v>6.7</v>
      </c>
    </row>
    <row r="330" spans="1:20" s="401" customFormat="1" ht="24" hidden="1" customHeight="1">
      <c r="A330" s="366" t="s">
        <v>2064</v>
      </c>
      <c r="B330" s="408" t="s">
        <v>0</v>
      </c>
      <c r="C330" s="408" t="s">
        <v>2260</v>
      </c>
      <c r="D330" s="408" t="s">
        <v>2251</v>
      </c>
      <c r="E330" s="409" t="s">
        <v>2235</v>
      </c>
      <c r="F330" s="410"/>
      <c r="G330" s="411">
        <v>66571.899999999994</v>
      </c>
      <c r="H330" s="412">
        <f>INT($F330*G330)</f>
        <v>0</v>
      </c>
      <c r="I330" s="411">
        <v>717980.8</v>
      </c>
      <c r="J330" s="412">
        <f>INT($F330*I330)</f>
        <v>0</v>
      </c>
      <c r="K330" s="411">
        <v>73700</v>
      </c>
      <c r="L330" s="412">
        <f>INT($F330*K330)</f>
        <v>0</v>
      </c>
      <c r="M330" s="411">
        <f>+G330+I330+K330</f>
        <v>858252.70000000007</v>
      </c>
      <c r="N330" s="420">
        <f>H330+J330+L330</f>
        <v>0</v>
      </c>
      <c r="O330" s="412"/>
      <c r="P330" s="412"/>
      <c r="Q330" s="420"/>
      <c r="R330" s="409" t="s">
        <v>0</v>
      </c>
      <c r="T330" s="410">
        <v>16</v>
      </c>
    </row>
    <row r="331" spans="1:20" ht="24" hidden="1" customHeight="1">
      <c r="A331" s="372" t="s">
        <v>2072</v>
      </c>
      <c r="B331" s="413" t="s">
        <v>0</v>
      </c>
      <c r="C331" s="413" t="s">
        <v>787</v>
      </c>
      <c r="D331" s="413" t="s">
        <v>781</v>
      </c>
      <c r="E331" s="414" t="s">
        <v>768</v>
      </c>
      <c r="F331" s="415"/>
      <c r="G331" s="416">
        <v>66571.899999999994</v>
      </c>
      <c r="H331" s="417">
        <f t="shared" si="435"/>
        <v>0</v>
      </c>
      <c r="I331" s="416">
        <v>717980.8</v>
      </c>
      <c r="J331" s="417">
        <f t="shared" si="436"/>
        <v>0</v>
      </c>
      <c r="K331" s="416">
        <v>73700</v>
      </c>
      <c r="L331" s="417">
        <f t="shared" si="437"/>
        <v>0</v>
      </c>
      <c r="M331" s="416">
        <f t="shared" si="438"/>
        <v>858252.70000000007</v>
      </c>
      <c r="N331" s="423">
        <f t="shared" si="412"/>
        <v>0</v>
      </c>
      <c r="O331" s="417">
        <f t="shared" ref="O331" si="445">F331-F330</f>
        <v>0</v>
      </c>
      <c r="P331" s="417">
        <f t="shared" ref="P331:Q331" si="446">M331-M330</f>
        <v>0</v>
      </c>
      <c r="Q331" s="423">
        <f t="shared" si="446"/>
        <v>0</v>
      </c>
      <c r="R331" s="414"/>
      <c r="T331" s="415">
        <v>16</v>
      </c>
    </row>
    <row r="332" spans="1:20" s="401" customFormat="1" ht="24" hidden="1" customHeight="1">
      <c r="A332" s="366" t="s">
        <v>2064</v>
      </c>
      <c r="B332" s="408" t="s">
        <v>0</v>
      </c>
      <c r="C332" s="408" t="s">
        <v>2260</v>
      </c>
      <c r="D332" s="408" t="s">
        <v>2261</v>
      </c>
      <c r="E332" s="409" t="s">
        <v>2235</v>
      </c>
      <c r="F332" s="410"/>
      <c r="G332" s="411">
        <v>85879.7</v>
      </c>
      <c r="H332" s="412">
        <f>INT($F332*G332)</f>
        <v>0</v>
      </c>
      <c r="I332" s="411">
        <v>963567.2</v>
      </c>
      <c r="J332" s="412">
        <f>INT($F332*I332)</f>
        <v>0</v>
      </c>
      <c r="K332" s="411">
        <v>95075.199999999997</v>
      </c>
      <c r="L332" s="412">
        <f>INT($F332*K332)</f>
        <v>0</v>
      </c>
      <c r="M332" s="411">
        <f>+G332+I332+K332</f>
        <v>1144522.0999999999</v>
      </c>
      <c r="N332" s="420">
        <f>H332+J332+L332</f>
        <v>0</v>
      </c>
      <c r="O332" s="412"/>
      <c r="P332" s="412"/>
      <c r="Q332" s="420"/>
      <c r="R332" s="409" t="s">
        <v>0</v>
      </c>
      <c r="T332" s="410">
        <v>7</v>
      </c>
    </row>
    <row r="333" spans="1:20" ht="24" hidden="1" customHeight="1">
      <c r="A333" s="372" t="s">
        <v>2072</v>
      </c>
      <c r="B333" s="413" t="s">
        <v>0</v>
      </c>
      <c r="C333" s="413" t="s">
        <v>787</v>
      </c>
      <c r="D333" s="413" t="s">
        <v>788</v>
      </c>
      <c r="E333" s="414" t="s">
        <v>768</v>
      </c>
      <c r="F333" s="415"/>
      <c r="G333" s="416">
        <v>85879.7</v>
      </c>
      <c r="H333" s="417">
        <f t="shared" si="435"/>
        <v>0</v>
      </c>
      <c r="I333" s="416">
        <v>963567.2</v>
      </c>
      <c r="J333" s="417">
        <f t="shared" si="436"/>
        <v>0</v>
      </c>
      <c r="K333" s="416">
        <v>95075.199999999997</v>
      </c>
      <c r="L333" s="417">
        <f t="shared" si="437"/>
        <v>0</v>
      </c>
      <c r="M333" s="416">
        <f t="shared" si="438"/>
        <v>1144522.0999999999</v>
      </c>
      <c r="N333" s="423">
        <f t="shared" si="412"/>
        <v>0</v>
      </c>
      <c r="O333" s="417">
        <f t="shared" ref="O333" si="447">F333-F332</f>
        <v>0</v>
      </c>
      <c r="P333" s="417">
        <f t="shared" ref="P333:Q333" si="448">M333-M332</f>
        <v>0</v>
      </c>
      <c r="Q333" s="423">
        <f t="shared" si="448"/>
        <v>0</v>
      </c>
      <c r="R333" s="414"/>
      <c r="T333" s="415">
        <v>7</v>
      </c>
    </row>
    <row r="334" spans="1:20" s="401" customFormat="1" ht="24" hidden="1" customHeight="1">
      <c r="A334" s="366" t="s">
        <v>2064</v>
      </c>
      <c r="B334" s="408" t="s">
        <v>0</v>
      </c>
      <c r="C334" s="408" t="s">
        <v>2262</v>
      </c>
      <c r="D334" s="408" t="s">
        <v>2263</v>
      </c>
      <c r="E334" s="409" t="s">
        <v>1860</v>
      </c>
      <c r="F334" s="410"/>
      <c r="G334" s="411">
        <v>334043.8</v>
      </c>
      <c r="H334" s="412">
        <f>INT($F334*G334)</f>
        <v>0</v>
      </c>
      <c r="I334" s="411">
        <v>688865.6</v>
      </c>
      <c r="J334" s="412">
        <f>INT($F334*I334)</f>
        <v>0</v>
      </c>
      <c r="K334" s="411">
        <v>19108</v>
      </c>
      <c r="L334" s="412">
        <f>INT($F334*K334)</f>
        <v>0</v>
      </c>
      <c r="M334" s="411">
        <f>+G334+I334+K334</f>
        <v>1042017.3999999999</v>
      </c>
      <c r="N334" s="420">
        <f>H334+J334+L334</f>
        <v>0</v>
      </c>
      <c r="O334" s="412"/>
      <c r="P334" s="412"/>
      <c r="Q334" s="420"/>
      <c r="R334" s="409" t="s">
        <v>0</v>
      </c>
      <c r="T334" s="410">
        <v>4</v>
      </c>
    </row>
    <row r="335" spans="1:20" ht="24" hidden="1" customHeight="1">
      <c r="A335" s="372" t="s">
        <v>2072</v>
      </c>
      <c r="B335" s="413" t="s">
        <v>0</v>
      </c>
      <c r="C335" s="413" t="s">
        <v>789</v>
      </c>
      <c r="D335" s="413" t="s">
        <v>790</v>
      </c>
      <c r="E335" s="414" t="s">
        <v>729</v>
      </c>
      <c r="F335" s="415"/>
      <c r="G335" s="416">
        <v>334043.8</v>
      </c>
      <c r="H335" s="417">
        <f t="shared" si="435"/>
        <v>0</v>
      </c>
      <c r="I335" s="416">
        <v>688865.6</v>
      </c>
      <c r="J335" s="417">
        <f t="shared" si="436"/>
        <v>0</v>
      </c>
      <c r="K335" s="416">
        <v>19108</v>
      </c>
      <c r="L335" s="417">
        <f t="shared" si="437"/>
        <v>0</v>
      </c>
      <c r="M335" s="416">
        <f t="shared" si="438"/>
        <v>1042017.3999999999</v>
      </c>
      <c r="N335" s="423">
        <f t="shared" si="412"/>
        <v>0</v>
      </c>
      <c r="O335" s="417">
        <f t="shared" ref="O335" si="449">F335-F334</f>
        <v>0</v>
      </c>
      <c r="P335" s="417">
        <f t="shared" ref="P335:Q335" si="450">M335-M334</f>
        <v>0</v>
      </c>
      <c r="Q335" s="423">
        <f t="shared" si="450"/>
        <v>0</v>
      </c>
      <c r="R335" s="414"/>
      <c r="T335" s="415">
        <v>4</v>
      </c>
    </row>
    <row r="336" spans="1:20" s="401" customFormat="1" ht="24" hidden="1" customHeight="1">
      <c r="A336" s="366" t="s">
        <v>2064</v>
      </c>
      <c r="B336" s="408" t="s">
        <v>0</v>
      </c>
      <c r="C336" s="408" t="s">
        <v>2262</v>
      </c>
      <c r="D336" s="408" t="s">
        <v>2264</v>
      </c>
      <c r="E336" s="409" t="s">
        <v>1860</v>
      </c>
      <c r="F336" s="410"/>
      <c r="G336" s="411">
        <v>497754.6</v>
      </c>
      <c r="H336" s="412">
        <f>INT($F336*G336)</f>
        <v>0</v>
      </c>
      <c r="I336" s="411">
        <v>947740.8</v>
      </c>
      <c r="J336" s="412">
        <f>INT($F336*I336)</f>
        <v>0</v>
      </c>
      <c r="K336" s="411">
        <v>24445.5</v>
      </c>
      <c r="L336" s="412">
        <f>INT($F336*K336)</f>
        <v>0</v>
      </c>
      <c r="M336" s="411">
        <f>+G336+I336+K336</f>
        <v>1469940.9</v>
      </c>
      <c r="N336" s="420">
        <f>H336+J336+L336</f>
        <v>0</v>
      </c>
      <c r="O336" s="412"/>
      <c r="P336" s="412"/>
      <c r="Q336" s="420"/>
      <c r="R336" s="409" t="s">
        <v>0</v>
      </c>
      <c r="T336" s="410">
        <v>1</v>
      </c>
    </row>
    <row r="337" spans="1:20" ht="24" hidden="1" customHeight="1">
      <c r="A337" s="372" t="s">
        <v>2072</v>
      </c>
      <c r="B337" s="413" t="s">
        <v>0</v>
      </c>
      <c r="C337" s="413" t="s">
        <v>789</v>
      </c>
      <c r="D337" s="413" t="s">
        <v>791</v>
      </c>
      <c r="E337" s="414" t="s">
        <v>729</v>
      </c>
      <c r="F337" s="415"/>
      <c r="G337" s="416">
        <v>497754.6</v>
      </c>
      <c r="H337" s="417">
        <f t="shared" si="435"/>
        <v>0</v>
      </c>
      <c r="I337" s="416">
        <v>947740.8</v>
      </c>
      <c r="J337" s="417">
        <f t="shared" si="436"/>
        <v>0</v>
      </c>
      <c r="K337" s="416">
        <v>24445.5</v>
      </c>
      <c r="L337" s="417">
        <f t="shared" si="437"/>
        <v>0</v>
      </c>
      <c r="M337" s="416">
        <f t="shared" si="438"/>
        <v>1469940.9</v>
      </c>
      <c r="N337" s="423">
        <f t="shared" si="412"/>
        <v>0</v>
      </c>
      <c r="O337" s="417">
        <f t="shared" ref="O337" si="451">F337-F336</f>
        <v>0</v>
      </c>
      <c r="P337" s="417">
        <f t="shared" ref="P337:Q337" si="452">M337-M336</f>
        <v>0</v>
      </c>
      <c r="Q337" s="423">
        <f t="shared" si="452"/>
        <v>0</v>
      </c>
      <c r="R337" s="414"/>
      <c r="T337" s="415">
        <v>1</v>
      </c>
    </row>
    <row r="338" spans="1:20" s="401" customFormat="1" ht="24" hidden="1" customHeight="1">
      <c r="A338" s="366" t="s">
        <v>2064</v>
      </c>
      <c r="B338" s="408" t="s">
        <v>0</v>
      </c>
      <c r="C338" s="408" t="s">
        <v>2265</v>
      </c>
      <c r="D338" s="408" t="s">
        <v>2251</v>
      </c>
      <c r="E338" s="409" t="s">
        <v>1860</v>
      </c>
      <c r="F338" s="410"/>
      <c r="G338" s="411">
        <v>518002</v>
      </c>
      <c r="H338" s="412">
        <f>INT($F338*G338)</f>
        <v>0</v>
      </c>
      <c r="I338" s="411">
        <v>106817.60000000001</v>
      </c>
      <c r="J338" s="412">
        <f>INT($F338*I338)</f>
        <v>0</v>
      </c>
      <c r="K338" s="411">
        <v>0</v>
      </c>
      <c r="L338" s="412">
        <f>INT($F338*K338)</f>
        <v>0</v>
      </c>
      <c r="M338" s="411">
        <f>+G338+I338+K338</f>
        <v>624819.6</v>
      </c>
      <c r="N338" s="420">
        <f>H338+J338+L338</f>
        <v>0</v>
      </c>
      <c r="O338" s="412"/>
      <c r="P338" s="412"/>
      <c r="Q338" s="420"/>
      <c r="R338" s="409" t="s">
        <v>0</v>
      </c>
      <c r="T338" s="410">
        <v>8</v>
      </c>
    </row>
    <row r="339" spans="1:20" ht="24" hidden="1" customHeight="1">
      <c r="A339" s="372" t="s">
        <v>2266</v>
      </c>
      <c r="B339" s="413" t="s">
        <v>0</v>
      </c>
      <c r="C339" s="413" t="s">
        <v>792</v>
      </c>
      <c r="D339" s="413" t="s">
        <v>781</v>
      </c>
      <c r="E339" s="414" t="s">
        <v>729</v>
      </c>
      <c r="F339" s="415"/>
      <c r="G339" s="416">
        <v>518002</v>
      </c>
      <c r="H339" s="417">
        <f t="shared" si="435"/>
        <v>0</v>
      </c>
      <c r="I339" s="416">
        <v>106817.60000000001</v>
      </c>
      <c r="J339" s="417">
        <f t="shared" si="436"/>
        <v>0</v>
      </c>
      <c r="K339" s="416">
        <v>0</v>
      </c>
      <c r="L339" s="417">
        <f t="shared" si="437"/>
        <v>0</v>
      </c>
      <c r="M339" s="416">
        <f t="shared" si="438"/>
        <v>624819.6</v>
      </c>
      <c r="N339" s="423">
        <f t="shared" si="412"/>
        <v>0</v>
      </c>
      <c r="O339" s="417">
        <f t="shared" ref="O339" si="453">F339-F338</f>
        <v>0</v>
      </c>
      <c r="P339" s="417">
        <f t="shared" ref="P339:Q339" si="454">M339-M338</f>
        <v>0</v>
      </c>
      <c r="Q339" s="423">
        <f t="shared" si="454"/>
        <v>0</v>
      </c>
      <c r="R339" s="414"/>
      <c r="T339" s="415">
        <v>8</v>
      </c>
    </row>
    <row r="340" spans="1:20" s="401" customFormat="1" ht="24" hidden="1" customHeight="1">
      <c r="A340" s="366" t="s">
        <v>2257</v>
      </c>
      <c r="B340" s="408" t="s">
        <v>0</v>
      </c>
      <c r="C340" s="408" t="s">
        <v>2265</v>
      </c>
      <c r="D340" s="408" t="s">
        <v>2198</v>
      </c>
      <c r="E340" s="409" t="s">
        <v>1860</v>
      </c>
      <c r="F340" s="410"/>
      <c r="G340" s="411">
        <v>1800750.2</v>
      </c>
      <c r="H340" s="412">
        <f>INT($F340*G340)</f>
        <v>0</v>
      </c>
      <c r="I340" s="411">
        <v>159632</v>
      </c>
      <c r="J340" s="412">
        <f>INT($F340*I340)</f>
        <v>0</v>
      </c>
      <c r="K340" s="411">
        <v>0</v>
      </c>
      <c r="L340" s="412">
        <f>INT($F340*K340)</f>
        <v>0</v>
      </c>
      <c r="M340" s="411">
        <f>+G340+I340+K340</f>
        <v>1960382.2</v>
      </c>
      <c r="N340" s="420">
        <f>H340+J340+L340</f>
        <v>0</v>
      </c>
      <c r="O340" s="412"/>
      <c r="P340" s="412"/>
      <c r="Q340" s="420"/>
      <c r="R340" s="409" t="s">
        <v>0</v>
      </c>
      <c r="T340" s="410">
        <v>7</v>
      </c>
    </row>
    <row r="341" spans="1:20" ht="24" hidden="1" customHeight="1">
      <c r="A341" s="372" t="s">
        <v>2254</v>
      </c>
      <c r="B341" s="413" t="s">
        <v>0</v>
      </c>
      <c r="C341" s="413" t="s">
        <v>792</v>
      </c>
      <c r="D341" s="413" t="s">
        <v>742</v>
      </c>
      <c r="E341" s="414" t="s">
        <v>729</v>
      </c>
      <c r="F341" s="415"/>
      <c r="G341" s="416">
        <v>1800750.2</v>
      </c>
      <c r="H341" s="417">
        <f t="shared" si="435"/>
        <v>0</v>
      </c>
      <c r="I341" s="416">
        <v>159632</v>
      </c>
      <c r="J341" s="417">
        <f t="shared" si="436"/>
        <v>0</v>
      </c>
      <c r="K341" s="416">
        <v>0</v>
      </c>
      <c r="L341" s="417">
        <f t="shared" si="437"/>
        <v>0</v>
      </c>
      <c r="M341" s="416">
        <f t="shared" si="438"/>
        <v>1960382.2</v>
      </c>
      <c r="N341" s="423">
        <f t="shared" si="412"/>
        <v>0</v>
      </c>
      <c r="O341" s="417">
        <f t="shared" ref="O341" si="455">F341-F340</f>
        <v>0</v>
      </c>
      <c r="P341" s="417">
        <f t="shared" ref="P341:Q341" si="456">M341-M340</f>
        <v>0</v>
      </c>
      <c r="Q341" s="423">
        <f t="shared" si="456"/>
        <v>0</v>
      </c>
      <c r="R341" s="414"/>
      <c r="T341" s="415">
        <v>7</v>
      </c>
    </row>
    <row r="342" spans="1:20" s="401" customFormat="1" ht="24" hidden="1" customHeight="1">
      <c r="A342" s="366" t="s">
        <v>2257</v>
      </c>
      <c r="B342" s="436" t="s">
        <v>2267</v>
      </c>
      <c r="C342" s="436" t="s">
        <v>2268</v>
      </c>
      <c r="D342" s="436" t="s">
        <v>0</v>
      </c>
      <c r="E342" s="437" t="s">
        <v>0</v>
      </c>
      <c r="F342" s="438"/>
      <c r="G342" s="439"/>
      <c r="H342" s="440">
        <f>H344+H412</f>
        <v>0</v>
      </c>
      <c r="I342" s="439"/>
      <c r="J342" s="440">
        <f>J344+J412</f>
        <v>0</v>
      </c>
      <c r="K342" s="439"/>
      <c r="L342" s="440">
        <f>L344+L412</f>
        <v>0</v>
      </c>
      <c r="M342" s="438"/>
      <c r="N342" s="984">
        <f>H342+J342+L342</f>
        <v>0</v>
      </c>
      <c r="O342" s="440"/>
      <c r="P342" s="440"/>
      <c r="Q342" s="984"/>
      <c r="R342" s="441" t="s">
        <v>0</v>
      </c>
      <c r="T342" s="438">
        <v>0</v>
      </c>
    </row>
    <row r="343" spans="1:20" ht="24" hidden="1" customHeight="1">
      <c r="A343" s="372" t="s">
        <v>2254</v>
      </c>
      <c r="B343" s="442" t="s">
        <v>2269</v>
      </c>
      <c r="C343" s="442" t="s">
        <v>793</v>
      </c>
      <c r="D343" s="442" t="s">
        <v>0</v>
      </c>
      <c r="E343" s="443" t="s">
        <v>0</v>
      </c>
      <c r="F343" s="444"/>
      <c r="G343" s="445"/>
      <c r="H343" s="446">
        <f>H345+H413</f>
        <v>0</v>
      </c>
      <c r="I343" s="445"/>
      <c r="J343" s="446">
        <f>J345+J413</f>
        <v>0</v>
      </c>
      <c r="K343" s="445"/>
      <c r="L343" s="446">
        <f>L345+L413</f>
        <v>0</v>
      </c>
      <c r="M343" s="444"/>
      <c r="N343" s="985">
        <f t="shared" si="412"/>
        <v>0</v>
      </c>
      <c r="O343" s="446">
        <f t="shared" ref="O343" si="457">F343-F342</f>
        <v>0</v>
      </c>
      <c r="P343" s="446">
        <f t="shared" ref="P343:Q343" si="458">M343-M342</f>
        <v>0</v>
      </c>
      <c r="Q343" s="985">
        <f t="shared" si="458"/>
        <v>0</v>
      </c>
      <c r="R343" s="447"/>
      <c r="T343" s="444">
        <v>0</v>
      </c>
    </row>
    <row r="344" spans="1:20" s="401" customFormat="1" ht="24" hidden="1" customHeight="1">
      <c r="A344" s="366" t="s">
        <v>2257</v>
      </c>
      <c r="B344" s="448" t="s">
        <v>5</v>
      </c>
      <c r="C344" s="448" t="s">
        <v>2144</v>
      </c>
      <c r="D344" s="448" t="s">
        <v>0</v>
      </c>
      <c r="E344" s="449" t="s">
        <v>0</v>
      </c>
      <c r="F344" s="450"/>
      <c r="G344" s="451"/>
      <c r="H344" s="452">
        <f>SUMIF($A$346:$A$411,"당초",H346:H411)</f>
        <v>0</v>
      </c>
      <c r="I344" s="451"/>
      <c r="J344" s="452">
        <f>SUMIF($A$346:$A$411,"당초",J346:J411)</f>
        <v>0</v>
      </c>
      <c r="K344" s="451"/>
      <c r="L344" s="452">
        <f>SUMIF($A$346:$A$411,"당초",L346:L411)</f>
        <v>0</v>
      </c>
      <c r="M344" s="450"/>
      <c r="N344" s="986">
        <f>H344+J344+L344</f>
        <v>0</v>
      </c>
      <c r="O344" s="452"/>
      <c r="P344" s="452"/>
      <c r="Q344" s="986"/>
      <c r="R344" s="453" t="s">
        <v>0</v>
      </c>
      <c r="T344" s="450">
        <v>0</v>
      </c>
    </row>
    <row r="345" spans="1:20" ht="24" hidden="1" customHeight="1">
      <c r="A345" s="372" t="s">
        <v>2072</v>
      </c>
      <c r="B345" s="454" t="s">
        <v>5</v>
      </c>
      <c r="C345" s="454" t="s">
        <v>688</v>
      </c>
      <c r="D345" s="454" t="s">
        <v>0</v>
      </c>
      <c r="E345" s="455" t="s">
        <v>0</v>
      </c>
      <c r="F345" s="456"/>
      <c r="G345" s="457"/>
      <c r="H345" s="458">
        <f>SUMIF($A$346:$A$411,"변경",H346:H411)</f>
        <v>0</v>
      </c>
      <c r="I345" s="457"/>
      <c r="J345" s="458">
        <f>SUMIF($A$346:$A$411,"변경",J346:J411)</f>
        <v>0</v>
      </c>
      <c r="K345" s="457"/>
      <c r="L345" s="458">
        <f>SUMIF($A$346:$A$411,"변경",L346:L411)</f>
        <v>0</v>
      </c>
      <c r="M345" s="456"/>
      <c r="N345" s="987">
        <f t="shared" si="412"/>
        <v>0</v>
      </c>
      <c r="O345" s="458">
        <f t="shared" ref="O345" si="459">F345-F344</f>
        <v>0</v>
      </c>
      <c r="P345" s="458">
        <f t="shared" ref="P345:Q345" si="460">M345-M344</f>
        <v>0</v>
      </c>
      <c r="Q345" s="987">
        <f t="shared" si="460"/>
        <v>0</v>
      </c>
      <c r="R345" s="459"/>
      <c r="T345" s="456">
        <v>0</v>
      </c>
    </row>
    <row r="346" spans="1:20" s="460" customFormat="1" ht="24" hidden="1" customHeight="1">
      <c r="A346" s="366" t="s">
        <v>2257</v>
      </c>
      <c r="B346" s="408" t="s">
        <v>0</v>
      </c>
      <c r="C346" s="408" t="s">
        <v>2145</v>
      </c>
      <c r="D346" s="408" t="s">
        <v>2241</v>
      </c>
      <c r="E346" s="409" t="s">
        <v>615</v>
      </c>
      <c r="F346" s="410"/>
      <c r="G346" s="411">
        <v>1976.1</v>
      </c>
      <c r="H346" s="412">
        <f>INT($F346*G346)</f>
        <v>0</v>
      </c>
      <c r="I346" s="411">
        <v>10944.1</v>
      </c>
      <c r="J346" s="412">
        <f>INT($F346*I346)</f>
        <v>0</v>
      </c>
      <c r="K346" s="411">
        <v>3917.3</v>
      </c>
      <c r="L346" s="412">
        <f>INT($F346*K346)</f>
        <v>0</v>
      </c>
      <c r="M346" s="411">
        <f>+G346+I346+K346</f>
        <v>16837.5</v>
      </c>
      <c r="N346" s="420">
        <f>H346+J346+L346</f>
        <v>0</v>
      </c>
      <c r="O346" s="412"/>
      <c r="P346" s="412"/>
      <c r="Q346" s="420"/>
      <c r="R346" s="409" t="s">
        <v>0</v>
      </c>
      <c r="T346" s="410">
        <v>130.26</v>
      </c>
    </row>
    <row r="347" spans="1:20" s="73" customFormat="1" ht="24" hidden="1" customHeight="1">
      <c r="A347" s="372" t="s">
        <v>2254</v>
      </c>
      <c r="B347" s="413" t="s">
        <v>0</v>
      </c>
      <c r="C347" s="413" t="s">
        <v>689</v>
      </c>
      <c r="D347" s="413" t="s">
        <v>772</v>
      </c>
      <c r="E347" s="414" t="s">
        <v>651</v>
      </c>
      <c r="F347" s="415"/>
      <c r="G347" s="416">
        <v>1976.1</v>
      </c>
      <c r="H347" s="417">
        <f t="shared" ref="H347:H377" si="461">INT($F347*G347)</f>
        <v>0</v>
      </c>
      <c r="I347" s="416">
        <v>10944.1</v>
      </c>
      <c r="J347" s="417">
        <f t="shared" ref="J347:J377" si="462">INT($F347*I347)</f>
        <v>0</v>
      </c>
      <c r="K347" s="416">
        <v>3917.3</v>
      </c>
      <c r="L347" s="417">
        <f t="shared" ref="L347:L377" si="463">INT($F347*K347)</f>
        <v>0</v>
      </c>
      <c r="M347" s="416">
        <f t="shared" ref="M347:M377" si="464">+G347+I347+K347</f>
        <v>16837.5</v>
      </c>
      <c r="N347" s="423">
        <f t="shared" si="412"/>
        <v>0</v>
      </c>
      <c r="O347" s="417">
        <f t="shared" ref="O347" si="465">F347-F346</f>
        <v>0</v>
      </c>
      <c r="P347" s="417">
        <f t="shared" ref="P347:Q347" si="466">M347-M346</f>
        <v>0</v>
      </c>
      <c r="Q347" s="423">
        <f t="shared" si="466"/>
        <v>0</v>
      </c>
      <c r="R347" s="414"/>
      <c r="T347" s="415">
        <v>130.26</v>
      </c>
    </row>
    <row r="348" spans="1:20" s="371" customFormat="1" ht="24" hidden="1" customHeight="1">
      <c r="A348" s="366" t="s">
        <v>2064</v>
      </c>
      <c r="B348" s="418" t="s">
        <v>0</v>
      </c>
      <c r="C348" s="418" t="s">
        <v>2145</v>
      </c>
      <c r="D348" s="418" t="s">
        <v>2146</v>
      </c>
      <c r="E348" s="419" t="s">
        <v>615</v>
      </c>
      <c r="F348" s="411"/>
      <c r="G348" s="411">
        <v>1130.5999999999999</v>
      </c>
      <c r="H348" s="412">
        <f>INT($F348*G348)</f>
        <v>0</v>
      </c>
      <c r="I348" s="411">
        <v>7690.9</v>
      </c>
      <c r="J348" s="412">
        <f>INT($F348*I348)</f>
        <v>0</v>
      </c>
      <c r="K348" s="411">
        <v>2165.5</v>
      </c>
      <c r="L348" s="412">
        <f>INT($F348*K348)</f>
        <v>0</v>
      </c>
      <c r="M348" s="411">
        <f>+G348+I348+K348</f>
        <v>10987</v>
      </c>
      <c r="N348" s="420">
        <f>H348+J348+L348</f>
        <v>0</v>
      </c>
      <c r="O348" s="412"/>
      <c r="P348" s="412"/>
      <c r="Q348" s="420"/>
      <c r="R348" s="419" t="s">
        <v>0</v>
      </c>
      <c r="T348" s="411">
        <v>0</v>
      </c>
    </row>
    <row r="349" spans="1:20" s="75" customFormat="1" ht="24" hidden="1" customHeight="1">
      <c r="A349" s="372" t="s">
        <v>2254</v>
      </c>
      <c r="B349" s="421" t="s">
        <v>0</v>
      </c>
      <c r="C349" s="421" t="s">
        <v>689</v>
      </c>
      <c r="D349" s="421" t="s">
        <v>690</v>
      </c>
      <c r="E349" s="422" t="s">
        <v>651</v>
      </c>
      <c r="F349" s="416"/>
      <c r="G349" s="416">
        <v>1130.5999999999999</v>
      </c>
      <c r="H349" s="417">
        <f t="shared" si="461"/>
        <v>0</v>
      </c>
      <c r="I349" s="416">
        <v>7690.9</v>
      </c>
      <c r="J349" s="417">
        <f t="shared" si="462"/>
        <v>0</v>
      </c>
      <c r="K349" s="416">
        <v>2165.5</v>
      </c>
      <c r="L349" s="417">
        <f t="shared" si="463"/>
        <v>0</v>
      </c>
      <c r="M349" s="416">
        <f t="shared" si="464"/>
        <v>10987</v>
      </c>
      <c r="N349" s="423">
        <f t="shared" si="412"/>
        <v>0</v>
      </c>
      <c r="O349" s="417">
        <f t="shared" ref="O349" si="467">F349-F348</f>
        <v>0</v>
      </c>
      <c r="P349" s="417">
        <f t="shared" ref="P349:Q349" si="468">M349-M348</f>
        <v>0</v>
      </c>
      <c r="Q349" s="423">
        <f t="shared" si="468"/>
        <v>0</v>
      </c>
      <c r="R349" s="422"/>
      <c r="T349" s="416">
        <v>0</v>
      </c>
    </row>
    <row r="350" spans="1:20" s="371" customFormat="1" ht="24" hidden="1" customHeight="1">
      <c r="A350" s="366" t="s">
        <v>2064</v>
      </c>
      <c r="B350" s="418" t="s">
        <v>0</v>
      </c>
      <c r="C350" s="418" t="s">
        <v>2147</v>
      </c>
      <c r="D350" s="418" t="s">
        <v>2148</v>
      </c>
      <c r="E350" s="419" t="s">
        <v>615</v>
      </c>
      <c r="F350" s="411"/>
      <c r="G350" s="411">
        <v>1487.6</v>
      </c>
      <c r="H350" s="412">
        <f>INT($F350*G350)</f>
        <v>0</v>
      </c>
      <c r="I350" s="411">
        <v>10074.700000000001</v>
      </c>
      <c r="J350" s="412">
        <f>INT($F350*I350)</f>
        <v>0</v>
      </c>
      <c r="K350" s="411">
        <v>2830.5</v>
      </c>
      <c r="L350" s="412">
        <f>INT($F350*K350)</f>
        <v>0</v>
      </c>
      <c r="M350" s="411">
        <f>+G350+I350+K350</f>
        <v>14392.800000000001</v>
      </c>
      <c r="N350" s="420">
        <f>H350+J350+L350</f>
        <v>0</v>
      </c>
      <c r="O350" s="412"/>
      <c r="P350" s="412"/>
      <c r="Q350" s="420"/>
      <c r="R350" s="419" t="s">
        <v>0</v>
      </c>
      <c r="T350" s="411">
        <v>2956.2</v>
      </c>
    </row>
    <row r="351" spans="1:20" s="75" customFormat="1" ht="24" hidden="1" customHeight="1">
      <c r="A351" s="372" t="s">
        <v>2140</v>
      </c>
      <c r="B351" s="421" t="s">
        <v>0</v>
      </c>
      <c r="C351" s="421" t="s">
        <v>691</v>
      </c>
      <c r="D351" s="421" t="s">
        <v>692</v>
      </c>
      <c r="E351" s="422" t="s">
        <v>651</v>
      </c>
      <c r="F351" s="416"/>
      <c r="G351" s="416">
        <v>1487.6</v>
      </c>
      <c r="H351" s="417">
        <f t="shared" si="461"/>
        <v>0</v>
      </c>
      <c r="I351" s="416">
        <v>10074.700000000001</v>
      </c>
      <c r="J351" s="417">
        <f t="shared" si="462"/>
        <v>0</v>
      </c>
      <c r="K351" s="416">
        <v>2830.5</v>
      </c>
      <c r="L351" s="417">
        <f t="shared" si="463"/>
        <v>0</v>
      </c>
      <c r="M351" s="416">
        <f t="shared" si="464"/>
        <v>14392.800000000001</v>
      </c>
      <c r="N351" s="423">
        <f t="shared" si="412"/>
        <v>0</v>
      </c>
      <c r="O351" s="417">
        <f t="shared" ref="O351" si="469">F351-F350</f>
        <v>0</v>
      </c>
      <c r="P351" s="417">
        <f t="shared" ref="P351:Q351" si="470">M351-M350</f>
        <v>0</v>
      </c>
      <c r="Q351" s="423">
        <f t="shared" si="470"/>
        <v>0</v>
      </c>
      <c r="R351" s="422"/>
      <c r="T351" s="416">
        <v>2956.2</v>
      </c>
    </row>
    <row r="352" spans="1:20" s="431" customFormat="1" ht="24" hidden="1" customHeight="1">
      <c r="A352" s="366" t="s">
        <v>2257</v>
      </c>
      <c r="B352" s="408" t="s">
        <v>0</v>
      </c>
      <c r="C352" s="408" t="s">
        <v>2149</v>
      </c>
      <c r="D352" s="408" t="s">
        <v>2150</v>
      </c>
      <c r="E352" s="409" t="s">
        <v>2104</v>
      </c>
      <c r="F352" s="410"/>
      <c r="G352" s="411">
        <v>11266.1</v>
      </c>
      <c r="H352" s="412">
        <f>INT($F352*G352)</f>
        <v>0</v>
      </c>
      <c r="I352" s="411">
        <v>26287.9</v>
      </c>
      <c r="J352" s="412">
        <f>INT($F352*I352)</f>
        <v>0</v>
      </c>
      <c r="K352" s="411">
        <v>0</v>
      </c>
      <c r="L352" s="412">
        <f>INT($F352*K352)</f>
        <v>0</v>
      </c>
      <c r="M352" s="411">
        <f>+G352+I352+K352</f>
        <v>37554</v>
      </c>
      <c r="N352" s="420">
        <f>H352+J352+L352</f>
        <v>0</v>
      </c>
      <c r="O352" s="412"/>
      <c r="P352" s="412"/>
      <c r="Q352" s="420"/>
      <c r="R352" s="409" t="s">
        <v>0</v>
      </c>
      <c r="T352" s="410">
        <v>17.73</v>
      </c>
    </row>
    <row r="353" spans="1:20" s="72" customFormat="1" ht="24" hidden="1" customHeight="1">
      <c r="A353" s="372" t="s">
        <v>2254</v>
      </c>
      <c r="B353" s="413" t="s">
        <v>0</v>
      </c>
      <c r="C353" s="413" t="s">
        <v>693</v>
      </c>
      <c r="D353" s="413" t="s">
        <v>694</v>
      </c>
      <c r="E353" s="414" t="s">
        <v>671</v>
      </c>
      <c r="F353" s="415"/>
      <c r="G353" s="416">
        <v>11266.1</v>
      </c>
      <c r="H353" s="417">
        <f t="shared" si="461"/>
        <v>0</v>
      </c>
      <c r="I353" s="416">
        <v>26287.9</v>
      </c>
      <c r="J353" s="417">
        <f t="shared" si="462"/>
        <v>0</v>
      </c>
      <c r="K353" s="416">
        <v>0</v>
      </c>
      <c r="L353" s="417">
        <f t="shared" si="463"/>
        <v>0</v>
      </c>
      <c r="M353" s="416">
        <f t="shared" si="464"/>
        <v>37554</v>
      </c>
      <c r="N353" s="423">
        <f t="shared" si="412"/>
        <v>0</v>
      </c>
      <c r="O353" s="417">
        <f t="shared" ref="O353" si="471">F353-F352</f>
        <v>0</v>
      </c>
      <c r="P353" s="417">
        <f t="shared" ref="P353:Q353" si="472">M353-M352</f>
        <v>0</v>
      </c>
      <c r="Q353" s="423">
        <f t="shared" si="472"/>
        <v>0</v>
      </c>
      <c r="R353" s="414"/>
      <c r="T353" s="415">
        <v>17.73</v>
      </c>
    </row>
    <row r="354" spans="1:20" s="371" customFormat="1" ht="24" hidden="1" customHeight="1">
      <c r="A354" s="366" t="s">
        <v>2257</v>
      </c>
      <c r="B354" s="418" t="s">
        <v>0</v>
      </c>
      <c r="C354" s="418" t="s">
        <v>2149</v>
      </c>
      <c r="D354" s="418" t="s">
        <v>2151</v>
      </c>
      <c r="E354" s="419" t="s">
        <v>2104</v>
      </c>
      <c r="F354" s="411"/>
      <c r="G354" s="411">
        <v>12871.3</v>
      </c>
      <c r="H354" s="412">
        <f>INT($F354*G354)</f>
        <v>0</v>
      </c>
      <c r="I354" s="411">
        <v>30032.7</v>
      </c>
      <c r="J354" s="412">
        <f>INT($F354*I354)</f>
        <v>0</v>
      </c>
      <c r="K354" s="411">
        <v>0</v>
      </c>
      <c r="L354" s="412">
        <f>INT($F354*K354)</f>
        <v>0</v>
      </c>
      <c r="M354" s="411">
        <f>+G354+I354+K354</f>
        <v>42904</v>
      </c>
      <c r="N354" s="420">
        <f>H354+J354+L354</f>
        <v>0</v>
      </c>
      <c r="O354" s="412"/>
      <c r="P354" s="412"/>
      <c r="Q354" s="420"/>
      <c r="R354" s="419" t="s">
        <v>0</v>
      </c>
      <c r="T354" s="411">
        <v>358.3</v>
      </c>
    </row>
    <row r="355" spans="1:20" s="75" customFormat="1" ht="24" hidden="1" customHeight="1">
      <c r="A355" s="372" t="s">
        <v>2254</v>
      </c>
      <c r="B355" s="421" t="s">
        <v>0</v>
      </c>
      <c r="C355" s="421" t="s">
        <v>693</v>
      </c>
      <c r="D355" s="421" t="s">
        <v>695</v>
      </c>
      <c r="E355" s="422" t="s">
        <v>671</v>
      </c>
      <c r="F355" s="416"/>
      <c r="G355" s="416">
        <v>12871.3</v>
      </c>
      <c r="H355" s="417">
        <f t="shared" si="461"/>
        <v>0</v>
      </c>
      <c r="I355" s="416">
        <v>30032.7</v>
      </c>
      <c r="J355" s="417">
        <f t="shared" si="462"/>
        <v>0</v>
      </c>
      <c r="K355" s="416">
        <v>0</v>
      </c>
      <c r="L355" s="417">
        <f t="shared" si="463"/>
        <v>0</v>
      </c>
      <c r="M355" s="416">
        <f t="shared" si="464"/>
        <v>42904</v>
      </c>
      <c r="N355" s="423">
        <f t="shared" si="412"/>
        <v>0</v>
      </c>
      <c r="O355" s="417">
        <f t="shared" ref="O355" si="473">F355-F354</f>
        <v>0</v>
      </c>
      <c r="P355" s="417">
        <f t="shared" ref="P355:Q355" si="474">M355-M354</f>
        <v>0</v>
      </c>
      <c r="Q355" s="423">
        <f t="shared" si="474"/>
        <v>0</v>
      </c>
      <c r="R355" s="422"/>
      <c r="T355" s="416">
        <v>358.3</v>
      </c>
    </row>
    <row r="356" spans="1:20" s="401" customFormat="1" ht="24" hidden="1" customHeight="1">
      <c r="A356" s="366" t="s">
        <v>2143</v>
      </c>
      <c r="B356" s="408" t="s">
        <v>0</v>
      </c>
      <c r="C356" s="408" t="s">
        <v>2149</v>
      </c>
      <c r="D356" s="408" t="s">
        <v>2152</v>
      </c>
      <c r="E356" s="409" t="s">
        <v>2104</v>
      </c>
      <c r="F356" s="410"/>
      <c r="G356" s="411">
        <v>15280.1</v>
      </c>
      <c r="H356" s="412">
        <f>INT($F356*G356)</f>
        <v>0</v>
      </c>
      <c r="I356" s="411">
        <v>43491.199999999997</v>
      </c>
      <c r="J356" s="412">
        <f>INT($F356*I356)</f>
        <v>0</v>
      </c>
      <c r="K356" s="411">
        <v>0</v>
      </c>
      <c r="L356" s="412">
        <f>INT($F356*K356)</f>
        <v>0</v>
      </c>
      <c r="M356" s="411">
        <f>+G356+I356+K356</f>
        <v>58771.299999999996</v>
      </c>
      <c r="N356" s="420">
        <f>H356+J356+L356</f>
        <v>0</v>
      </c>
      <c r="O356" s="412"/>
      <c r="P356" s="412"/>
      <c r="Q356" s="420"/>
      <c r="R356" s="409" t="s">
        <v>0</v>
      </c>
      <c r="T356" s="410">
        <v>387.59</v>
      </c>
    </row>
    <row r="357" spans="1:20" ht="24" hidden="1" customHeight="1">
      <c r="A357" s="372" t="s">
        <v>2140</v>
      </c>
      <c r="B357" s="413" t="s">
        <v>0</v>
      </c>
      <c r="C357" s="413" t="s">
        <v>693</v>
      </c>
      <c r="D357" s="413" t="s">
        <v>696</v>
      </c>
      <c r="E357" s="414" t="s">
        <v>671</v>
      </c>
      <c r="F357" s="415"/>
      <c r="G357" s="416">
        <v>15280.1</v>
      </c>
      <c r="H357" s="417">
        <f t="shared" si="461"/>
        <v>0</v>
      </c>
      <c r="I357" s="416">
        <v>43491.199999999997</v>
      </c>
      <c r="J357" s="417">
        <f t="shared" si="462"/>
        <v>0</v>
      </c>
      <c r="K357" s="416">
        <v>0</v>
      </c>
      <c r="L357" s="417">
        <f t="shared" si="463"/>
        <v>0</v>
      </c>
      <c r="M357" s="416">
        <f t="shared" si="464"/>
        <v>58771.299999999996</v>
      </c>
      <c r="N357" s="423">
        <f t="shared" si="412"/>
        <v>0</v>
      </c>
      <c r="O357" s="417">
        <f t="shared" ref="O357" si="475">F357-F356</f>
        <v>0</v>
      </c>
      <c r="P357" s="417">
        <f t="shared" ref="P357:Q357" si="476">M357-M356</f>
        <v>0</v>
      </c>
      <c r="Q357" s="423">
        <f t="shared" si="476"/>
        <v>0</v>
      </c>
      <c r="R357" s="414"/>
      <c r="T357" s="415">
        <v>387.59</v>
      </c>
    </row>
    <row r="358" spans="1:20" s="401" customFormat="1" ht="24" hidden="1" customHeight="1">
      <c r="A358" s="366" t="s">
        <v>2064</v>
      </c>
      <c r="B358" s="408" t="s">
        <v>0</v>
      </c>
      <c r="C358" s="408" t="s">
        <v>2153</v>
      </c>
      <c r="D358" s="408" t="s">
        <v>2154</v>
      </c>
      <c r="E358" s="409" t="s">
        <v>2104</v>
      </c>
      <c r="F358" s="410"/>
      <c r="G358" s="411">
        <v>7101.7</v>
      </c>
      <c r="H358" s="412">
        <f>INT($F358*G358)</f>
        <v>0</v>
      </c>
      <c r="I358" s="411">
        <v>37282.9</v>
      </c>
      <c r="J358" s="412">
        <f>INT($F358*I358)</f>
        <v>0</v>
      </c>
      <c r="K358" s="411">
        <v>0</v>
      </c>
      <c r="L358" s="412">
        <f>INT($F358*K358)</f>
        <v>0</v>
      </c>
      <c r="M358" s="411">
        <f>+G358+I358+K358</f>
        <v>44384.6</v>
      </c>
      <c r="N358" s="420">
        <f>H358+J358+L358</f>
        <v>0</v>
      </c>
      <c r="O358" s="412"/>
      <c r="P358" s="412"/>
      <c r="Q358" s="420"/>
      <c r="R358" s="409" t="s">
        <v>0</v>
      </c>
      <c r="T358" s="410">
        <v>4920.4799999999996</v>
      </c>
    </row>
    <row r="359" spans="1:20" ht="24" hidden="1" customHeight="1">
      <c r="A359" s="372" t="s">
        <v>2140</v>
      </c>
      <c r="B359" s="413" t="s">
        <v>0</v>
      </c>
      <c r="C359" s="413" t="s">
        <v>697</v>
      </c>
      <c r="D359" s="413" t="s">
        <v>698</v>
      </c>
      <c r="E359" s="414" t="s">
        <v>671</v>
      </c>
      <c r="F359" s="415"/>
      <c r="G359" s="416">
        <v>7101.7</v>
      </c>
      <c r="H359" s="417">
        <f t="shared" si="461"/>
        <v>0</v>
      </c>
      <c r="I359" s="416">
        <v>37282.9</v>
      </c>
      <c r="J359" s="417">
        <f t="shared" si="462"/>
        <v>0</v>
      </c>
      <c r="K359" s="416">
        <v>0</v>
      </c>
      <c r="L359" s="417">
        <f t="shared" si="463"/>
        <v>0</v>
      </c>
      <c r="M359" s="416">
        <f t="shared" si="464"/>
        <v>44384.6</v>
      </c>
      <c r="N359" s="423">
        <f t="shared" si="412"/>
        <v>0</v>
      </c>
      <c r="O359" s="417">
        <f t="shared" ref="O359" si="477">F359-F358</f>
        <v>0</v>
      </c>
      <c r="P359" s="417">
        <f t="shared" ref="P359:Q359" si="478">M359-M358</f>
        <v>0</v>
      </c>
      <c r="Q359" s="423">
        <f t="shared" si="478"/>
        <v>0</v>
      </c>
      <c r="R359" s="414"/>
      <c r="T359" s="415">
        <v>4920.4800000000005</v>
      </c>
    </row>
    <row r="360" spans="1:20" s="371" customFormat="1" ht="24" hidden="1" customHeight="1">
      <c r="A360" s="366" t="s">
        <v>2093</v>
      </c>
      <c r="B360" s="418" t="s">
        <v>0</v>
      </c>
      <c r="C360" s="418" t="s">
        <v>2157</v>
      </c>
      <c r="D360" s="418" t="s">
        <v>2158</v>
      </c>
      <c r="E360" s="419" t="s">
        <v>2104</v>
      </c>
      <c r="F360" s="411"/>
      <c r="G360" s="411">
        <v>4369.7</v>
      </c>
      <c r="H360" s="412">
        <f>INT($F360*G360)</f>
        <v>0</v>
      </c>
      <c r="I360" s="411">
        <v>9580.7999999999993</v>
      </c>
      <c r="J360" s="412">
        <f>INT($F360*I360)</f>
        <v>0</v>
      </c>
      <c r="K360" s="411">
        <v>0</v>
      </c>
      <c r="L360" s="412">
        <f>INT($F360*K360)</f>
        <v>0</v>
      </c>
      <c r="M360" s="411">
        <f>+G360+I360+K360</f>
        <v>13950.5</v>
      </c>
      <c r="N360" s="420">
        <f>H360+J360+L360</f>
        <v>0</v>
      </c>
      <c r="O360" s="412"/>
      <c r="P360" s="412"/>
      <c r="Q360" s="420"/>
      <c r="R360" s="419" t="s">
        <v>0</v>
      </c>
      <c r="T360" s="411">
        <v>3054</v>
      </c>
    </row>
    <row r="361" spans="1:20" s="75" customFormat="1" ht="24" hidden="1" customHeight="1">
      <c r="A361" s="372" t="s">
        <v>2254</v>
      </c>
      <c r="B361" s="421" t="s">
        <v>0</v>
      </c>
      <c r="C361" s="421" t="s">
        <v>700</v>
      </c>
      <c r="D361" s="421" t="s">
        <v>701</v>
      </c>
      <c r="E361" s="422" t="s">
        <v>671</v>
      </c>
      <c r="F361" s="416"/>
      <c r="G361" s="416">
        <v>4369.7</v>
      </c>
      <c r="H361" s="417">
        <f t="shared" si="461"/>
        <v>0</v>
      </c>
      <c r="I361" s="416">
        <v>9580.7999999999993</v>
      </c>
      <c r="J361" s="417">
        <f t="shared" si="462"/>
        <v>0</v>
      </c>
      <c r="K361" s="416">
        <v>0</v>
      </c>
      <c r="L361" s="417">
        <f t="shared" si="463"/>
        <v>0</v>
      </c>
      <c r="M361" s="416">
        <f t="shared" si="464"/>
        <v>13950.5</v>
      </c>
      <c r="N361" s="423">
        <f t="shared" si="412"/>
        <v>0</v>
      </c>
      <c r="O361" s="417">
        <f t="shared" ref="O361" si="479">F361-F360</f>
        <v>0</v>
      </c>
      <c r="P361" s="417">
        <f t="shared" ref="P361:Q361" si="480">M361-M360</f>
        <v>0</v>
      </c>
      <c r="Q361" s="423">
        <f t="shared" si="480"/>
        <v>0</v>
      </c>
      <c r="R361" s="422"/>
      <c r="T361" s="416">
        <v>3054</v>
      </c>
    </row>
    <row r="362" spans="1:20" s="401" customFormat="1" ht="24" hidden="1" customHeight="1">
      <c r="A362" s="366" t="s">
        <v>2156</v>
      </c>
      <c r="B362" s="408" t="s">
        <v>0</v>
      </c>
      <c r="C362" s="408" t="s">
        <v>2242</v>
      </c>
      <c r="D362" s="408" t="s">
        <v>2270</v>
      </c>
      <c r="E362" s="409" t="s">
        <v>307</v>
      </c>
      <c r="F362" s="410"/>
      <c r="G362" s="411">
        <v>29839.3</v>
      </c>
      <c r="H362" s="412">
        <f>INT($F362*G362)</f>
        <v>0</v>
      </c>
      <c r="I362" s="411">
        <v>119352.9</v>
      </c>
      <c r="J362" s="412">
        <f>INT($F362*I362)</f>
        <v>0</v>
      </c>
      <c r="K362" s="411">
        <v>0</v>
      </c>
      <c r="L362" s="412">
        <f>INT($F362*K362)</f>
        <v>0</v>
      </c>
      <c r="M362" s="411">
        <f>+G362+I362+K362</f>
        <v>149192.19999999998</v>
      </c>
      <c r="N362" s="420">
        <f>H362+J362+L362</f>
        <v>0</v>
      </c>
      <c r="O362" s="412"/>
      <c r="P362" s="412"/>
      <c r="Q362" s="420"/>
      <c r="R362" s="409" t="s">
        <v>0</v>
      </c>
      <c r="T362" s="410">
        <v>3</v>
      </c>
    </row>
    <row r="363" spans="1:20" ht="24" hidden="1" customHeight="1">
      <c r="A363" s="372" t="s">
        <v>2254</v>
      </c>
      <c r="B363" s="413" t="s">
        <v>0</v>
      </c>
      <c r="C363" s="413" t="s">
        <v>773</v>
      </c>
      <c r="D363" s="413" t="s">
        <v>794</v>
      </c>
      <c r="E363" s="414" t="s">
        <v>775</v>
      </c>
      <c r="F363" s="415"/>
      <c r="G363" s="416">
        <v>29839.3</v>
      </c>
      <c r="H363" s="417">
        <f t="shared" si="461"/>
        <v>0</v>
      </c>
      <c r="I363" s="416">
        <v>119352.9</v>
      </c>
      <c r="J363" s="417">
        <f t="shared" si="462"/>
        <v>0</v>
      </c>
      <c r="K363" s="416">
        <v>0</v>
      </c>
      <c r="L363" s="417">
        <f t="shared" si="463"/>
        <v>0</v>
      </c>
      <c r="M363" s="416">
        <f t="shared" si="464"/>
        <v>149192.19999999998</v>
      </c>
      <c r="N363" s="423">
        <f t="shared" si="412"/>
        <v>0</v>
      </c>
      <c r="O363" s="417">
        <f t="shared" ref="O363" si="481">F363-F362</f>
        <v>0</v>
      </c>
      <c r="P363" s="417">
        <f t="shared" ref="P363:Q363" si="482">M363-M362</f>
        <v>0</v>
      </c>
      <c r="Q363" s="423">
        <f t="shared" si="482"/>
        <v>0</v>
      </c>
      <c r="R363" s="414"/>
      <c r="T363" s="415">
        <v>3</v>
      </c>
    </row>
    <row r="364" spans="1:20" s="401" customFormat="1" ht="24" hidden="1" customHeight="1">
      <c r="A364" s="366" t="s">
        <v>2064</v>
      </c>
      <c r="B364" s="408" t="s">
        <v>0</v>
      </c>
      <c r="C364" s="408" t="s">
        <v>2242</v>
      </c>
      <c r="D364" s="408" t="s">
        <v>2243</v>
      </c>
      <c r="E364" s="409" t="s">
        <v>307</v>
      </c>
      <c r="F364" s="410"/>
      <c r="G364" s="411">
        <v>67988.5</v>
      </c>
      <c r="H364" s="412">
        <f>INT($F364*G364)</f>
        <v>0</v>
      </c>
      <c r="I364" s="411">
        <v>215289.2</v>
      </c>
      <c r="J364" s="412">
        <f>INT($F364*I364)</f>
        <v>0</v>
      </c>
      <c r="K364" s="411">
        <v>0</v>
      </c>
      <c r="L364" s="412">
        <f>INT($F364*K364)</f>
        <v>0</v>
      </c>
      <c r="M364" s="411">
        <f>+G364+I364+K364</f>
        <v>283277.7</v>
      </c>
      <c r="N364" s="420">
        <f>H364+J364+L364</f>
        <v>0</v>
      </c>
      <c r="O364" s="412"/>
      <c r="P364" s="412"/>
      <c r="Q364" s="420"/>
      <c r="R364" s="409" t="s">
        <v>0</v>
      </c>
      <c r="T364" s="410">
        <v>2</v>
      </c>
    </row>
    <row r="365" spans="1:20" ht="24" hidden="1" customHeight="1">
      <c r="A365" s="372" t="s">
        <v>2072</v>
      </c>
      <c r="B365" s="413" t="s">
        <v>0</v>
      </c>
      <c r="C365" s="413" t="s">
        <v>773</v>
      </c>
      <c r="D365" s="413" t="s">
        <v>774</v>
      </c>
      <c r="E365" s="414" t="s">
        <v>775</v>
      </c>
      <c r="F365" s="415"/>
      <c r="G365" s="416">
        <v>67988.5</v>
      </c>
      <c r="H365" s="417">
        <f t="shared" si="461"/>
        <v>0</v>
      </c>
      <c r="I365" s="416">
        <v>215289.2</v>
      </c>
      <c r="J365" s="417">
        <f t="shared" si="462"/>
        <v>0</v>
      </c>
      <c r="K365" s="416">
        <v>0</v>
      </c>
      <c r="L365" s="417">
        <f t="shared" si="463"/>
        <v>0</v>
      </c>
      <c r="M365" s="416">
        <f t="shared" si="464"/>
        <v>283277.7</v>
      </c>
      <c r="N365" s="423">
        <f t="shared" si="412"/>
        <v>0</v>
      </c>
      <c r="O365" s="417">
        <f t="shared" ref="O365" si="483">F365-F364</f>
        <v>0</v>
      </c>
      <c r="P365" s="417">
        <f t="shared" ref="P365:Q365" si="484">M365-M364</f>
        <v>0</v>
      </c>
      <c r="Q365" s="423">
        <f t="shared" si="484"/>
        <v>0</v>
      </c>
      <c r="R365" s="414"/>
      <c r="T365" s="415">
        <v>2</v>
      </c>
    </row>
    <row r="366" spans="1:20" s="371" customFormat="1" ht="24" hidden="1" customHeight="1">
      <c r="A366" s="366" t="s">
        <v>2064</v>
      </c>
      <c r="B366" s="418" t="s">
        <v>0</v>
      </c>
      <c r="C366" s="418" t="s">
        <v>2159</v>
      </c>
      <c r="D366" s="418" t="s">
        <v>2160</v>
      </c>
      <c r="E366" s="419" t="s">
        <v>2161</v>
      </c>
      <c r="F366" s="465"/>
      <c r="G366" s="411">
        <v>4600.2</v>
      </c>
      <c r="H366" s="412">
        <f>INT($F366*G366)</f>
        <v>0</v>
      </c>
      <c r="I366" s="411">
        <v>17068.7</v>
      </c>
      <c r="J366" s="412">
        <f>INT($F366*I366)</f>
        <v>0</v>
      </c>
      <c r="K366" s="411">
        <v>701.9</v>
      </c>
      <c r="L366" s="412">
        <f>INT($F366*K366)</f>
        <v>0</v>
      </c>
      <c r="M366" s="411">
        <f>+G366+I366+K366</f>
        <v>22370.800000000003</v>
      </c>
      <c r="N366" s="420">
        <f>H366+J366+L366</f>
        <v>0</v>
      </c>
      <c r="O366" s="412"/>
      <c r="P366" s="412"/>
      <c r="Q366" s="420"/>
      <c r="R366" s="419" t="s">
        <v>0</v>
      </c>
      <c r="T366" s="465">
        <v>5644</v>
      </c>
    </row>
    <row r="367" spans="1:20" s="75" customFormat="1" ht="24" hidden="1" customHeight="1">
      <c r="A367" s="372" t="s">
        <v>2072</v>
      </c>
      <c r="B367" s="421" t="s">
        <v>0</v>
      </c>
      <c r="C367" s="421" t="s">
        <v>702</v>
      </c>
      <c r="D367" s="421" t="s">
        <v>703</v>
      </c>
      <c r="E367" s="422" t="s">
        <v>704</v>
      </c>
      <c r="F367" s="466"/>
      <c r="G367" s="416">
        <v>4600.2</v>
      </c>
      <c r="H367" s="417">
        <f t="shared" si="461"/>
        <v>0</v>
      </c>
      <c r="I367" s="416">
        <v>17068.7</v>
      </c>
      <c r="J367" s="417">
        <f t="shared" si="462"/>
        <v>0</v>
      </c>
      <c r="K367" s="416">
        <v>701.9</v>
      </c>
      <c r="L367" s="417">
        <f t="shared" si="463"/>
        <v>0</v>
      </c>
      <c r="M367" s="416">
        <f t="shared" si="464"/>
        <v>22370.800000000003</v>
      </c>
      <c r="N367" s="423">
        <f t="shared" si="412"/>
        <v>0</v>
      </c>
      <c r="O367" s="417">
        <f t="shared" ref="O367" si="485">F367-F366</f>
        <v>0</v>
      </c>
      <c r="P367" s="417">
        <f t="shared" ref="P367:Q367" si="486">M367-M366</f>
        <v>0</v>
      </c>
      <c r="Q367" s="423">
        <f t="shared" si="486"/>
        <v>0</v>
      </c>
      <c r="R367" s="422"/>
      <c r="T367" s="466">
        <v>5644</v>
      </c>
    </row>
    <row r="368" spans="1:20" s="401" customFormat="1" ht="24" hidden="1" customHeight="1">
      <c r="A368" s="366" t="s">
        <v>2143</v>
      </c>
      <c r="B368" s="408" t="s">
        <v>0</v>
      </c>
      <c r="C368" s="408" t="s">
        <v>2162</v>
      </c>
      <c r="D368" s="408" t="s">
        <v>0</v>
      </c>
      <c r="E368" s="409" t="s">
        <v>2104</v>
      </c>
      <c r="F368" s="410"/>
      <c r="G368" s="411">
        <v>18127.5</v>
      </c>
      <c r="H368" s="412">
        <f>INT($F368*G368)</f>
        <v>0</v>
      </c>
      <c r="I368" s="411">
        <v>21039.200000000001</v>
      </c>
      <c r="J368" s="412">
        <f>INT($F368*I368)</f>
        <v>0</v>
      </c>
      <c r="K368" s="411">
        <v>0</v>
      </c>
      <c r="L368" s="412">
        <f>INT($F368*K368)</f>
        <v>0</v>
      </c>
      <c r="M368" s="411">
        <f>+G368+I368+K368</f>
        <v>39166.699999999997</v>
      </c>
      <c r="N368" s="420">
        <f>H368+J368+L368</f>
        <v>0</v>
      </c>
      <c r="O368" s="412"/>
      <c r="P368" s="412"/>
      <c r="Q368" s="420"/>
      <c r="R368" s="409" t="s">
        <v>0</v>
      </c>
      <c r="T368" s="410">
        <v>4099.5600000000004</v>
      </c>
    </row>
    <row r="369" spans="1:20" ht="24" hidden="1" customHeight="1">
      <c r="A369" s="372" t="s">
        <v>2072</v>
      </c>
      <c r="B369" s="413" t="s">
        <v>0</v>
      </c>
      <c r="C369" s="413" t="s">
        <v>705</v>
      </c>
      <c r="D369" s="413" t="s">
        <v>0</v>
      </c>
      <c r="E369" s="414" t="s">
        <v>671</v>
      </c>
      <c r="F369" s="415"/>
      <c r="G369" s="416">
        <v>18127.5</v>
      </c>
      <c r="H369" s="417">
        <f t="shared" si="461"/>
        <v>0</v>
      </c>
      <c r="I369" s="416">
        <v>21039.200000000001</v>
      </c>
      <c r="J369" s="417">
        <f t="shared" si="462"/>
        <v>0</v>
      </c>
      <c r="K369" s="416">
        <v>0</v>
      </c>
      <c r="L369" s="417">
        <f t="shared" si="463"/>
        <v>0</v>
      </c>
      <c r="M369" s="416">
        <f t="shared" si="464"/>
        <v>39166.699999999997</v>
      </c>
      <c r="N369" s="423">
        <f t="shared" si="412"/>
        <v>0</v>
      </c>
      <c r="O369" s="417">
        <f t="shared" ref="O369" si="487">F369-F368</f>
        <v>0</v>
      </c>
      <c r="P369" s="417">
        <f t="shared" ref="P369:Q369" si="488">M369-M368</f>
        <v>0</v>
      </c>
      <c r="Q369" s="423">
        <f t="shared" si="488"/>
        <v>0</v>
      </c>
      <c r="R369" s="414"/>
      <c r="T369" s="415">
        <v>4099.5600000000004</v>
      </c>
    </row>
    <row r="370" spans="1:20" s="401" customFormat="1" ht="24" hidden="1" customHeight="1">
      <c r="A370" s="366" t="s">
        <v>2064</v>
      </c>
      <c r="B370" s="408" t="s">
        <v>0</v>
      </c>
      <c r="C370" s="408" t="s">
        <v>2163</v>
      </c>
      <c r="D370" s="408" t="s">
        <v>2164</v>
      </c>
      <c r="E370" s="409" t="s">
        <v>2104</v>
      </c>
      <c r="F370" s="410"/>
      <c r="G370" s="411">
        <v>25244</v>
      </c>
      <c r="H370" s="412">
        <f>INT($F370*G370)</f>
        <v>0</v>
      </c>
      <c r="I370" s="411">
        <v>14816.8</v>
      </c>
      <c r="J370" s="412">
        <f>INT($F370*I370)</f>
        <v>0</v>
      </c>
      <c r="K370" s="411">
        <v>0</v>
      </c>
      <c r="L370" s="412">
        <f>INT($F370*K370)</f>
        <v>0</v>
      </c>
      <c r="M370" s="411">
        <f>+G370+I370+K370</f>
        <v>40060.800000000003</v>
      </c>
      <c r="N370" s="420">
        <f>H370+J370+L370</f>
        <v>0</v>
      </c>
      <c r="O370" s="412"/>
      <c r="P370" s="412"/>
      <c r="Q370" s="420"/>
      <c r="R370" s="409" t="s">
        <v>0</v>
      </c>
      <c r="T370" s="410">
        <v>474.53</v>
      </c>
    </row>
    <row r="371" spans="1:20" ht="24" hidden="1" customHeight="1">
      <c r="A371" s="372" t="s">
        <v>2089</v>
      </c>
      <c r="B371" s="413" t="s">
        <v>0</v>
      </c>
      <c r="C371" s="413" t="s">
        <v>706</v>
      </c>
      <c r="D371" s="413" t="s">
        <v>707</v>
      </c>
      <c r="E371" s="414" t="s">
        <v>671</v>
      </c>
      <c r="F371" s="415"/>
      <c r="G371" s="416">
        <v>25244</v>
      </c>
      <c r="H371" s="417">
        <f t="shared" si="461"/>
        <v>0</v>
      </c>
      <c r="I371" s="416">
        <v>14816.8</v>
      </c>
      <c r="J371" s="417">
        <f t="shared" si="462"/>
        <v>0</v>
      </c>
      <c r="K371" s="416">
        <v>0</v>
      </c>
      <c r="L371" s="417">
        <f t="shared" si="463"/>
        <v>0</v>
      </c>
      <c r="M371" s="416">
        <f t="shared" si="464"/>
        <v>40060.800000000003</v>
      </c>
      <c r="N371" s="423">
        <f t="shared" si="412"/>
        <v>0</v>
      </c>
      <c r="O371" s="417">
        <f t="shared" ref="O371" si="489">F371-F370</f>
        <v>0</v>
      </c>
      <c r="P371" s="417">
        <f t="shared" ref="P371:Q371" si="490">M371-M370</f>
        <v>0</v>
      </c>
      <c r="Q371" s="423">
        <f t="shared" si="490"/>
        <v>0</v>
      </c>
      <c r="R371" s="414"/>
      <c r="T371" s="415">
        <v>474.53</v>
      </c>
    </row>
    <row r="372" spans="1:20" s="401" customFormat="1" ht="24" hidden="1" customHeight="1">
      <c r="A372" s="366" t="s">
        <v>2143</v>
      </c>
      <c r="B372" s="408" t="s">
        <v>0</v>
      </c>
      <c r="C372" s="408" t="s">
        <v>2163</v>
      </c>
      <c r="D372" s="408" t="s">
        <v>2165</v>
      </c>
      <c r="E372" s="409" t="s">
        <v>2104</v>
      </c>
      <c r="F372" s="410"/>
      <c r="G372" s="411">
        <v>27220.799999999999</v>
      </c>
      <c r="H372" s="412">
        <f>INT($F372*G372)</f>
        <v>0</v>
      </c>
      <c r="I372" s="411">
        <v>14816.8</v>
      </c>
      <c r="J372" s="412">
        <f>INT($F372*I372)</f>
        <v>0</v>
      </c>
      <c r="K372" s="411">
        <v>0</v>
      </c>
      <c r="L372" s="412">
        <f>INT($F372*K372)</f>
        <v>0</v>
      </c>
      <c r="M372" s="411">
        <f>+G372+I372+K372</f>
        <v>42037.599999999999</v>
      </c>
      <c r="N372" s="420">
        <f>H372+J372+L372</f>
        <v>0</v>
      </c>
      <c r="O372" s="412"/>
      <c r="P372" s="412"/>
      <c r="Q372" s="420"/>
      <c r="R372" s="409" t="s">
        <v>0</v>
      </c>
      <c r="T372" s="410">
        <v>1471.1</v>
      </c>
    </row>
    <row r="373" spans="1:20" ht="24" hidden="1" customHeight="1">
      <c r="A373" s="372" t="s">
        <v>2072</v>
      </c>
      <c r="B373" s="413" t="s">
        <v>0</v>
      </c>
      <c r="C373" s="413" t="s">
        <v>706</v>
      </c>
      <c r="D373" s="413" t="s">
        <v>708</v>
      </c>
      <c r="E373" s="414" t="s">
        <v>671</v>
      </c>
      <c r="F373" s="415"/>
      <c r="G373" s="416">
        <v>27220.799999999999</v>
      </c>
      <c r="H373" s="417">
        <f t="shared" si="461"/>
        <v>0</v>
      </c>
      <c r="I373" s="416">
        <v>14816.8</v>
      </c>
      <c r="J373" s="417">
        <f t="shared" si="462"/>
        <v>0</v>
      </c>
      <c r="K373" s="416">
        <v>0</v>
      </c>
      <c r="L373" s="417">
        <f t="shared" si="463"/>
        <v>0</v>
      </c>
      <c r="M373" s="416">
        <f t="shared" si="464"/>
        <v>42037.599999999999</v>
      </c>
      <c r="N373" s="423">
        <f t="shared" si="412"/>
        <v>0</v>
      </c>
      <c r="O373" s="417">
        <f t="shared" ref="O373" si="491">F373-F372</f>
        <v>0</v>
      </c>
      <c r="P373" s="417">
        <f t="shared" ref="P373:Q373" si="492">M373-M372</f>
        <v>0</v>
      </c>
      <c r="Q373" s="423">
        <f t="shared" si="492"/>
        <v>0</v>
      </c>
      <c r="R373" s="414"/>
      <c r="T373" s="415">
        <v>1471.1</v>
      </c>
    </row>
    <row r="374" spans="1:20" s="401" customFormat="1" ht="24" hidden="1" customHeight="1">
      <c r="A374" s="366" t="s">
        <v>2064</v>
      </c>
      <c r="B374" s="408" t="s">
        <v>0</v>
      </c>
      <c r="C374" s="408" t="s">
        <v>2214</v>
      </c>
      <c r="D374" s="408" t="s">
        <v>2215</v>
      </c>
      <c r="E374" s="409" t="s">
        <v>2104</v>
      </c>
      <c r="F374" s="410"/>
      <c r="G374" s="411">
        <v>0</v>
      </c>
      <c r="H374" s="412">
        <f>INT($F374*G374)</f>
        <v>0</v>
      </c>
      <c r="I374" s="411">
        <v>735.6</v>
      </c>
      <c r="J374" s="412">
        <f>INT($F374*I374)</f>
        <v>0</v>
      </c>
      <c r="K374" s="411">
        <v>0</v>
      </c>
      <c r="L374" s="412">
        <f>INT($F374*K374)</f>
        <v>0</v>
      </c>
      <c r="M374" s="411">
        <f>+G374+I374+K374</f>
        <v>735.6</v>
      </c>
      <c r="N374" s="420">
        <f>H374+J374+L374</f>
        <v>0</v>
      </c>
      <c r="O374" s="412"/>
      <c r="P374" s="412"/>
      <c r="Q374" s="420"/>
      <c r="R374" s="409" t="s">
        <v>0</v>
      </c>
      <c r="T374" s="410">
        <v>39.200000000000003</v>
      </c>
    </row>
    <row r="375" spans="1:20" ht="24" hidden="1" customHeight="1">
      <c r="A375" s="372" t="s">
        <v>2072</v>
      </c>
      <c r="B375" s="413" t="s">
        <v>0</v>
      </c>
      <c r="C375" s="413" t="s">
        <v>758</v>
      </c>
      <c r="D375" s="413" t="s">
        <v>759</v>
      </c>
      <c r="E375" s="414" t="s">
        <v>671</v>
      </c>
      <c r="F375" s="415"/>
      <c r="G375" s="416">
        <v>0</v>
      </c>
      <c r="H375" s="417">
        <f t="shared" si="461"/>
        <v>0</v>
      </c>
      <c r="I375" s="416">
        <v>735.6</v>
      </c>
      <c r="J375" s="417">
        <f t="shared" si="462"/>
        <v>0</v>
      </c>
      <c r="K375" s="416">
        <v>0</v>
      </c>
      <c r="L375" s="417">
        <f t="shared" si="463"/>
        <v>0</v>
      </c>
      <c r="M375" s="416">
        <f t="shared" si="464"/>
        <v>735.6</v>
      </c>
      <c r="N375" s="423">
        <f t="shared" si="412"/>
        <v>0</v>
      </c>
      <c r="O375" s="417">
        <f t="shared" ref="O375" si="493">F375-F374</f>
        <v>0</v>
      </c>
      <c r="P375" s="417">
        <f t="shared" ref="P375:Q375" si="494">M375-M374</f>
        <v>0</v>
      </c>
      <c r="Q375" s="423">
        <f t="shared" si="494"/>
        <v>0</v>
      </c>
      <c r="R375" s="414"/>
      <c r="T375" s="415">
        <v>39.200000000000003</v>
      </c>
    </row>
    <row r="376" spans="1:20" s="401" customFormat="1" ht="24" hidden="1" customHeight="1">
      <c r="A376" s="366" t="s">
        <v>2064</v>
      </c>
      <c r="B376" s="408" t="s">
        <v>0</v>
      </c>
      <c r="C376" s="408" t="s">
        <v>2169</v>
      </c>
      <c r="D376" s="408" t="s">
        <v>2170</v>
      </c>
      <c r="E376" s="409" t="s">
        <v>6</v>
      </c>
      <c r="F376" s="410"/>
      <c r="G376" s="411">
        <v>4941.1000000000004</v>
      </c>
      <c r="H376" s="412">
        <f>INT($F376*G376)</f>
        <v>0</v>
      </c>
      <c r="I376" s="411">
        <v>13594.4</v>
      </c>
      <c r="J376" s="412">
        <f>INT($F376*I376)</f>
        <v>0</v>
      </c>
      <c r="K376" s="411">
        <v>0</v>
      </c>
      <c r="L376" s="412">
        <f>INT($F376*K376)</f>
        <v>0</v>
      </c>
      <c r="M376" s="411">
        <f>+G376+I376+K376</f>
        <v>18535.5</v>
      </c>
      <c r="N376" s="420">
        <f>H376+J376+L376</f>
        <v>0</v>
      </c>
      <c r="O376" s="412"/>
      <c r="P376" s="412"/>
      <c r="Q376" s="420"/>
      <c r="R376" s="409" t="s">
        <v>0</v>
      </c>
      <c r="T376" s="410">
        <v>874.1</v>
      </c>
    </row>
    <row r="377" spans="1:20" ht="24" hidden="1" customHeight="1">
      <c r="A377" s="372" t="s">
        <v>2072</v>
      </c>
      <c r="B377" s="413" t="s">
        <v>0</v>
      </c>
      <c r="C377" s="413" t="s">
        <v>712</v>
      </c>
      <c r="D377" s="413" t="s">
        <v>713</v>
      </c>
      <c r="E377" s="414" t="s">
        <v>6</v>
      </c>
      <c r="F377" s="415"/>
      <c r="G377" s="416">
        <v>4941.1000000000004</v>
      </c>
      <c r="H377" s="417">
        <f t="shared" si="461"/>
        <v>0</v>
      </c>
      <c r="I377" s="416">
        <v>13594.4</v>
      </c>
      <c r="J377" s="417">
        <f t="shared" si="462"/>
        <v>0</v>
      </c>
      <c r="K377" s="416">
        <v>0</v>
      </c>
      <c r="L377" s="417">
        <f t="shared" si="463"/>
        <v>0</v>
      </c>
      <c r="M377" s="416">
        <f t="shared" si="464"/>
        <v>18535.5</v>
      </c>
      <c r="N377" s="423">
        <f t="shared" si="412"/>
        <v>0</v>
      </c>
      <c r="O377" s="417">
        <f t="shared" ref="O377" si="495">F377-F376</f>
        <v>0</v>
      </c>
      <c r="P377" s="417">
        <f t="shared" ref="P377:Q377" si="496">M377-M376</f>
        <v>0</v>
      </c>
      <c r="Q377" s="423">
        <f t="shared" si="496"/>
        <v>0</v>
      </c>
      <c r="R377" s="414"/>
      <c r="T377" s="415">
        <v>874.1</v>
      </c>
    </row>
    <row r="378" spans="1:20" s="390" customFormat="1" ht="24" hidden="1" customHeight="1">
      <c r="A378" s="366" t="s">
        <v>2093</v>
      </c>
      <c r="B378" s="408" t="s">
        <v>0</v>
      </c>
      <c r="C378" s="408" t="s">
        <v>2171</v>
      </c>
      <c r="D378" s="408" t="s">
        <v>2172</v>
      </c>
      <c r="E378" s="409" t="s">
        <v>2104</v>
      </c>
      <c r="F378" s="410"/>
      <c r="G378" s="411">
        <v>1535.4</v>
      </c>
      <c r="H378" s="412">
        <f>INT($F378*G378)</f>
        <v>0</v>
      </c>
      <c r="I378" s="411">
        <v>24054.7</v>
      </c>
      <c r="J378" s="412">
        <f>INT($F378*I378)</f>
        <v>0</v>
      </c>
      <c r="K378" s="411">
        <v>0</v>
      </c>
      <c r="L378" s="412">
        <f>INT($F378*K378)</f>
        <v>0</v>
      </c>
      <c r="M378" s="411">
        <f>+G378+I378+K378</f>
        <v>25590.100000000002</v>
      </c>
      <c r="N378" s="420">
        <f>H378+J378+L378</f>
        <v>0</v>
      </c>
      <c r="O378" s="412"/>
      <c r="P378" s="412"/>
      <c r="Q378" s="420"/>
      <c r="R378" s="409" t="s">
        <v>0</v>
      </c>
      <c r="T378" s="410">
        <v>659.54</v>
      </c>
    </row>
    <row r="379" spans="1:20" s="69" customFormat="1" ht="24" hidden="1" customHeight="1">
      <c r="A379" s="372" t="s">
        <v>2089</v>
      </c>
      <c r="B379" s="413" t="s">
        <v>0</v>
      </c>
      <c r="C379" s="413" t="s">
        <v>714</v>
      </c>
      <c r="D379" s="413" t="s">
        <v>715</v>
      </c>
      <c r="E379" s="414" t="s">
        <v>671</v>
      </c>
      <c r="F379" s="415"/>
      <c r="G379" s="416">
        <v>1535.4</v>
      </c>
      <c r="H379" s="417">
        <f t="shared" ref="H379:H411" si="497">INT($F379*G379)</f>
        <v>0</v>
      </c>
      <c r="I379" s="416">
        <v>24054.7</v>
      </c>
      <c r="J379" s="417">
        <f t="shared" ref="J379:J411" si="498">INT($F379*I379)</f>
        <v>0</v>
      </c>
      <c r="K379" s="416">
        <v>0</v>
      </c>
      <c r="L379" s="417">
        <f t="shared" ref="L379:L411" si="499">INT($F379*K379)</f>
        <v>0</v>
      </c>
      <c r="M379" s="416">
        <f t="shared" ref="M379:N411" si="500">+G379+I379+K379</f>
        <v>25590.100000000002</v>
      </c>
      <c r="N379" s="423">
        <f t="shared" si="412"/>
        <v>0</v>
      </c>
      <c r="O379" s="417">
        <f t="shared" ref="O379" si="501">F379-F378</f>
        <v>0</v>
      </c>
      <c r="P379" s="417">
        <f t="shared" ref="P379:Q379" si="502">M379-M378</f>
        <v>0</v>
      </c>
      <c r="Q379" s="423">
        <f t="shared" si="502"/>
        <v>0</v>
      </c>
      <c r="R379" s="414"/>
      <c r="T379" s="415">
        <v>659.54</v>
      </c>
    </row>
    <row r="380" spans="1:20" s="401" customFormat="1" ht="24" hidden="1" customHeight="1">
      <c r="A380" s="366" t="s">
        <v>2064</v>
      </c>
      <c r="B380" s="408" t="s">
        <v>0</v>
      </c>
      <c r="C380" s="408" t="s">
        <v>2185</v>
      </c>
      <c r="D380" s="408" t="s">
        <v>28</v>
      </c>
      <c r="E380" s="409" t="s">
        <v>1860</v>
      </c>
      <c r="F380" s="410"/>
      <c r="G380" s="411">
        <v>637091.6</v>
      </c>
      <c r="H380" s="412">
        <f>INT($F380*G380)</f>
        <v>0</v>
      </c>
      <c r="I380" s="411">
        <v>311434.40000000002</v>
      </c>
      <c r="J380" s="412">
        <f>INT($F380*I380)</f>
        <v>0</v>
      </c>
      <c r="K380" s="411">
        <v>0</v>
      </c>
      <c r="L380" s="412">
        <f>INT($F380*K380)</f>
        <v>0</v>
      </c>
      <c r="M380" s="411">
        <f>+G380+I380+K380</f>
        <v>948526</v>
      </c>
      <c r="N380" s="420">
        <f>H380+J380+L380</f>
        <v>0</v>
      </c>
      <c r="O380" s="412"/>
      <c r="P380" s="412"/>
      <c r="Q380" s="420"/>
      <c r="R380" s="409" t="s">
        <v>0</v>
      </c>
      <c r="T380" s="410">
        <v>3</v>
      </c>
    </row>
    <row r="381" spans="1:20" ht="24" hidden="1" customHeight="1">
      <c r="A381" s="372" t="s">
        <v>2271</v>
      </c>
      <c r="B381" s="413" t="s">
        <v>0</v>
      </c>
      <c r="C381" s="413" t="s">
        <v>728</v>
      </c>
      <c r="D381" s="413" t="s">
        <v>28</v>
      </c>
      <c r="E381" s="414" t="s">
        <v>729</v>
      </c>
      <c r="F381" s="415"/>
      <c r="G381" s="416">
        <v>637091.6</v>
      </c>
      <c r="H381" s="417">
        <f t="shared" si="497"/>
        <v>0</v>
      </c>
      <c r="I381" s="416">
        <v>311434.40000000002</v>
      </c>
      <c r="J381" s="417">
        <f t="shared" si="498"/>
        <v>0</v>
      </c>
      <c r="K381" s="416">
        <v>0</v>
      </c>
      <c r="L381" s="417">
        <f t="shared" si="499"/>
        <v>0</v>
      </c>
      <c r="M381" s="416">
        <f t="shared" si="500"/>
        <v>948526</v>
      </c>
      <c r="N381" s="423">
        <f t="shared" ref="N381:N453" si="503">H381+J381+L381</f>
        <v>0</v>
      </c>
      <c r="O381" s="417">
        <f t="shared" ref="O381" si="504">F381-F380</f>
        <v>0</v>
      </c>
      <c r="P381" s="417">
        <f t="shared" ref="P381:Q381" si="505">M381-M380</f>
        <v>0</v>
      </c>
      <c r="Q381" s="423">
        <f t="shared" si="505"/>
        <v>0</v>
      </c>
      <c r="R381" s="414"/>
      <c r="T381" s="415">
        <v>3</v>
      </c>
    </row>
    <row r="382" spans="1:20" s="401" customFormat="1" ht="24" hidden="1" customHeight="1">
      <c r="A382" s="366" t="s">
        <v>2064</v>
      </c>
      <c r="B382" s="408" t="s">
        <v>0</v>
      </c>
      <c r="C382" s="408" t="s">
        <v>2187</v>
      </c>
      <c r="D382" s="408" t="s">
        <v>2188</v>
      </c>
      <c r="E382" s="409" t="s">
        <v>6</v>
      </c>
      <c r="F382" s="410"/>
      <c r="G382" s="411">
        <v>34355.599999999999</v>
      </c>
      <c r="H382" s="412">
        <f>INT($F382*G382)</f>
        <v>0</v>
      </c>
      <c r="I382" s="411">
        <v>42999.199999999997</v>
      </c>
      <c r="J382" s="412">
        <f>INT($F382*I382)</f>
        <v>0</v>
      </c>
      <c r="K382" s="411">
        <v>0</v>
      </c>
      <c r="L382" s="412">
        <f>INT($F382*K382)</f>
        <v>0</v>
      </c>
      <c r="M382" s="411">
        <f>+G382+I382+K382</f>
        <v>77354.799999999988</v>
      </c>
      <c r="N382" s="420">
        <f>H382+J382+L382</f>
        <v>0</v>
      </c>
      <c r="O382" s="412"/>
      <c r="P382" s="412"/>
      <c r="Q382" s="420"/>
      <c r="R382" s="409" t="s">
        <v>0</v>
      </c>
      <c r="T382" s="410">
        <v>85.9</v>
      </c>
    </row>
    <row r="383" spans="1:20" ht="24" hidden="1" customHeight="1">
      <c r="A383" s="372" t="s">
        <v>2140</v>
      </c>
      <c r="B383" s="413" t="s">
        <v>0</v>
      </c>
      <c r="C383" s="413" t="s">
        <v>731</v>
      </c>
      <c r="D383" s="413" t="s">
        <v>732</v>
      </c>
      <c r="E383" s="414" t="s">
        <v>6</v>
      </c>
      <c r="F383" s="415"/>
      <c r="G383" s="416">
        <v>34355.599999999999</v>
      </c>
      <c r="H383" s="417">
        <f t="shared" si="497"/>
        <v>0</v>
      </c>
      <c r="I383" s="416">
        <v>42999.199999999997</v>
      </c>
      <c r="J383" s="417">
        <f t="shared" si="498"/>
        <v>0</v>
      </c>
      <c r="K383" s="416">
        <v>0</v>
      </c>
      <c r="L383" s="417">
        <f t="shared" si="499"/>
        <v>0</v>
      </c>
      <c r="M383" s="416">
        <f t="shared" si="500"/>
        <v>77354.799999999988</v>
      </c>
      <c r="N383" s="423">
        <f t="shared" si="503"/>
        <v>0</v>
      </c>
      <c r="O383" s="417">
        <f t="shared" ref="O383" si="506">F383-F382</f>
        <v>0</v>
      </c>
      <c r="P383" s="417">
        <f t="shared" ref="P383:Q383" si="507">M383-M382</f>
        <v>0</v>
      </c>
      <c r="Q383" s="423">
        <f t="shared" si="507"/>
        <v>0</v>
      </c>
      <c r="R383" s="414"/>
      <c r="T383" s="415">
        <v>85.9</v>
      </c>
    </row>
    <row r="384" spans="1:20" s="401" customFormat="1" ht="24" hidden="1" customHeight="1">
      <c r="A384" s="366" t="s">
        <v>2143</v>
      </c>
      <c r="B384" s="408" t="s">
        <v>0</v>
      </c>
      <c r="C384" s="408" t="s">
        <v>2187</v>
      </c>
      <c r="D384" s="408" t="s">
        <v>2272</v>
      </c>
      <c r="E384" s="409" t="s">
        <v>6</v>
      </c>
      <c r="F384" s="410"/>
      <c r="G384" s="411">
        <v>42982</v>
      </c>
      <c r="H384" s="412">
        <f>INT($F384*G384)</f>
        <v>0</v>
      </c>
      <c r="I384" s="411">
        <v>52555.199999999997</v>
      </c>
      <c r="J384" s="412">
        <f>INT($F384*I384)</f>
        <v>0</v>
      </c>
      <c r="K384" s="411">
        <v>0</v>
      </c>
      <c r="L384" s="412">
        <f>INT($F384*K384)</f>
        <v>0</v>
      </c>
      <c r="M384" s="411">
        <f>+G384+I384+K384</f>
        <v>95537.2</v>
      </c>
      <c r="N384" s="420">
        <f>H384+J384+L384</f>
        <v>0</v>
      </c>
      <c r="O384" s="412"/>
      <c r="P384" s="412"/>
      <c r="Q384" s="420"/>
      <c r="R384" s="409" t="s">
        <v>0</v>
      </c>
      <c r="T384" s="410">
        <v>57.42</v>
      </c>
    </row>
    <row r="385" spans="1:20" ht="24" hidden="1" customHeight="1">
      <c r="A385" s="372" t="s">
        <v>2273</v>
      </c>
      <c r="B385" s="413" t="s">
        <v>0</v>
      </c>
      <c r="C385" s="413" t="s">
        <v>731</v>
      </c>
      <c r="D385" s="413" t="s">
        <v>795</v>
      </c>
      <c r="E385" s="414" t="s">
        <v>6</v>
      </c>
      <c r="F385" s="415"/>
      <c r="G385" s="416">
        <v>42982</v>
      </c>
      <c r="H385" s="417">
        <f t="shared" si="497"/>
        <v>0</v>
      </c>
      <c r="I385" s="416">
        <v>52555.199999999997</v>
      </c>
      <c r="J385" s="417">
        <f t="shared" si="498"/>
        <v>0</v>
      </c>
      <c r="K385" s="416">
        <v>0</v>
      </c>
      <c r="L385" s="417">
        <f t="shared" si="499"/>
        <v>0</v>
      </c>
      <c r="M385" s="416">
        <f t="shared" si="500"/>
        <v>95537.2</v>
      </c>
      <c r="N385" s="423">
        <f t="shared" si="503"/>
        <v>0</v>
      </c>
      <c r="O385" s="417">
        <f t="shared" ref="O385" si="508">F385-F384</f>
        <v>0</v>
      </c>
      <c r="P385" s="417">
        <f t="shared" ref="P385:Q385" si="509">M385-M384</f>
        <v>0</v>
      </c>
      <c r="Q385" s="423">
        <f t="shared" si="509"/>
        <v>0</v>
      </c>
      <c r="R385" s="414"/>
      <c r="T385" s="415">
        <v>57.42</v>
      </c>
    </row>
    <row r="386" spans="1:20" s="401" customFormat="1" ht="24" hidden="1" customHeight="1">
      <c r="A386" s="366" t="s">
        <v>2143</v>
      </c>
      <c r="B386" s="408" t="s">
        <v>0</v>
      </c>
      <c r="C386" s="408" t="s">
        <v>1920</v>
      </c>
      <c r="D386" s="408" t="s">
        <v>29</v>
      </c>
      <c r="E386" s="409" t="s">
        <v>1860</v>
      </c>
      <c r="F386" s="410"/>
      <c r="G386" s="411">
        <v>683360.8</v>
      </c>
      <c r="H386" s="412">
        <f>INT($F386*G386)</f>
        <v>0</v>
      </c>
      <c r="I386" s="411">
        <v>734096</v>
      </c>
      <c r="J386" s="412">
        <f>INT($F386*I386)</f>
        <v>0</v>
      </c>
      <c r="K386" s="411">
        <v>0</v>
      </c>
      <c r="L386" s="412">
        <f>INT($F386*K386)</f>
        <v>0</v>
      </c>
      <c r="M386" s="411">
        <f>+G386+I386+K386</f>
        <v>1417456.8</v>
      </c>
      <c r="N386" s="420">
        <f>H386+J386+L386</f>
        <v>0</v>
      </c>
      <c r="O386" s="412"/>
      <c r="P386" s="412"/>
      <c r="Q386" s="420"/>
      <c r="R386" s="409" t="s">
        <v>0</v>
      </c>
      <c r="T386" s="410">
        <v>3</v>
      </c>
    </row>
    <row r="387" spans="1:20" ht="24" hidden="1" customHeight="1">
      <c r="A387" s="372" t="s">
        <v>2274</v>
      </c>
      <c r="B387" s="413" t="s">
        <v>0</v>
      </c>
      <c r="C387" s="413" t="s">
        <v>735</v>
      </c>
      <c r="D387" s="413" t="s">
        <v>29</v>
      </c>
      <c r="E387" s="414" t="s">
        <v>729</v>
      </c>
      <c r="F387" s="415"/>
      <c r="G387" s="416">
        <v>683360.8</v>
      </c>
      <c r="H387" s="417">
        <f t="shared" si="497"/>
        <v>0</v>
      </c>
      <c r="I387" s="416">
        <v>734096</v>
      </c>
      <c r="J387" s="417">
        <f t="shared" si="498"/>
        <v>0</v>
      </c>
      <c r="K387" s="416">
        <v>0</v>
      </c>
      <c r="L387" s="417">
        <f t="shared" si="499"/>
        <v>0</v>
      </c>
      <c r="M387" s="416">
        <f t="shared" si="500"/>
        <v>1417456.8</v>
      </c>
      <c r="N387" s="423">
        <f t="shared" si="503"/>
        <v>0</v>
      </c>
      <c r="O387" s="417">
        <f t="shared" ref="O387" si="510">F387-F386</f>
        <v>0</v>
      </c>
      <c r="P387" s="417">
        <f t="shared" ref="P387:Q387" si="511">M387-M386</f>
        <v>0</v>
      </c>
      <c r="Q387" s="423">
        <f t="shared" si="511"/>
        <v>0</v>
      </c>
      <c r="R387" s="414"/>
      <c r="T387" s="415">
        <v>3</v>
      </c>
    </row>
    <row r="388" spans="1:20" s="401" customFormat="1" ht="24" hidden="1" customHeight="1">
      <c r="A388" s="366" t="s">
        <v>2064</v>
      </c>
      <c r="B388" s="408" t="s">
        <v>0</v>
      </c>
      <c r="C388" s="408" t="s">
        <v>2196</v>
      </c>
      <c r="D388" s="408" t="s">
        <v>2195</v>
      </c>
      <c r="E388" s="409" t="s">
        <v>2194</v>
      </c>
      <c r="F388" s="410"/>
      <c r="G388" s="411">
        <v>258.5</v>
      </c>
      <c r="H388" s="412">
        <f>INT($F388*G388)</f>
        <v>0</v>
      </c>
      <c r="I388" s="411">
        <v>0</v>
      </c>
      <c r="J388" s="412">
        <f>INT($F388*I388)</f>
        <v>0</v>
      </c>
      <c r="K388" s="411">
        <v>0</v>
      </c>
      <c r="L388" s="412">
        <f>INT($F388*K388)</f>
        <v>0</v>
      </c>
      <c r="M388" s="411">
        <f>+G388+I388+K388</f>
        <v>258.5</v>
      </c>
      <c r="N388" s="420">
        <f>H388+J388+L388</f>
        <v>0</v>
      </c>
      <c r="O388" s="412"/>
      <c r="P388" s="412"/>
      <c r="Q388" s="420"/>
      <c r="R388" s="409" t="s">
        <v>0</v>
      </c>
      <c r="T388" s="410">
        <v>5509</v>
      </c>
    </row>
    <row r="389" spans="1:20" ht="24" hidden="1" customHeight="1">
      <c r="A389" s="372" t="s">
        <v>2072</v>
      </c>
      <c r="B389" s="413" t="s">
        <v>0</v>
      </c>
      <c r="C389" s="413" t="s">
        <v>740</v>
      </c>
      <c r="D389" s="413" t="s">
        <v>739</v>
      </c>
      <c r="E389" s="414" t="s">
        <v>738</v>
      </c>
      <c r="F389" s="415"/>
      <c r="G389" s="416">
        <v>258.5</v>
      </c>
      <c r="H389" s="417">
        <f t="shared" si="497"/>
        <v>0</v>
      </c>
      <c r="I389" s="416">
        <v>0</v>
      </c>
      <c r="J389" s="417">
        <f t="shared" si="498"/>
        <v>0</v>
      </c>
      <c r="K389" s="416">
        <v>0</v>
      </c>
      <c r="L389" s="417">
        <f t="shared" si="499"/>
        <v>0</v>
      </c>
      <c r="M389" s="416">
        <f t="shared" si="500"/>
        <v>258.5</v>
      </c>
      <c r="N389" s="423">
        <f t="shared" si="503"/>
        <v>0</v>
      </c>
      <c r="O389" s="417">
        <f t="shared" ref="O389" si="512">F389-F388</f>
        <v>0</v>
      </c>
      <c r="P389" s="417">
        <f t="shared" ref="P389:Q389" si="513">M389-M388</f>
        <v>0</v>
      </c>
      <c r="Q389" s="423">
        <f t="shared" si="513"/>
        <v>0</v>
      </c>
      <c r="R389" s="414"/>
      <c r="T389" s="415">
        <v>5509</v>
      </c>
    </row>
    <row r="390" spans="1:20" s="401" customFormat="1" ht="24" hidden="1" customHeight="1">
      <c r="A390" s="366" t="s">
        <v>2064</v>
      </c>
      <c r="B390" s="408" t="s">
        <v>0</v>
      </c>
      <c r="C390" s="408" t="s">
        <v>2192</v>
      </c>
      <c r="D390" s="408" t="s">
        <v>2193</v>
      </c>
      <c r="E390" s="409" t="s">
        <v>2194</v>
      </c>
      <c r="F390" s="410"/>
      <c r="G390" s="411">
        <v>120.6</v>
      </c>
      <c r="H390" s="412">
        <f>INT($F390*G390)</f>
        <v>0</v>
      </c>
      <c r="I390" s="411">
        <v>0</v>
      </c>
      <c r="J390" s="412">
        <f>INT($F390*I390)</f>
        <v>0</v>
      </c>
      <c r="K390" s="411">
        <v>0</v>
      </c>
      <c r="L390" s="412">
        <f>INT($F390*K390)</f>
        <v>0</v>
      </c>
      <c r="M390" s="411">
        <f>+G390+I390+K390</f>
        <v>120.6</v>
      </c>
      <c r="N390" s="420">
        <f>H390+J390+L390</f>
        <v>0</v>
      </c>
      <c r="O390" s="412"/>
      <c r="P390" s="412"/>
      <c r="Q390" s="420"/>
      <c r="R390" s="409" t="s">
        <v>0</v>
      </c>
      <c r="T390" s="410">
        <v>1595</v>
      </c>
    </row>
    <row r="391" spans="1:20" ht="24" hidden="1" customHeight="1">
      <c r="A391" s="372" t="s">
        <v>2273</v>
      </c>
      <c r="B391" s="413" t="s">
        <v>0</v>
      </c>
      <c r="C391" s="413" t="s">
        <v>736</v>
      </c>
      <c r="D391" s="413" t="s">
        <v>737</v>
      </c>
      <c r="E391" s="414" t="s">
        <v>738</v>
      </c>
      <c r="F391" s="415"/>
      <c r="G391" s="416">
        <v>120.6</v>
      </c>
      <c r="H391" s="417">
        <f t="shared" si="497"/>
        <v>0</v>
      </c>
      <c r="I391" s="416">
        <v>0</v>
      </c>
      <c r="J391" s="417">
        <f t="shared" si="498"/>
        <v>0</v>
      </c>
      <c r="K391" s="416">
        <v>0</v>
      </c>
      <c r="L391" s="417">
        <f t="shared" si="499"/>
        <v>0</v>
      </c>
      <c r="M391" s="416">
        <f t="shared" si="500"/>
        <v>120.6</v>
      </c>
      <c r="N391" s="423">
        <f t="shared" si="503"/>
        <v>0</v>
      </c>
      <c r="O391" s="417">
        <f t="shared" ref="O391" si="514">F391-F390</f>
        <v>0</v>
      </c>
      <c r="P391" s="417">
        <f t="shared" ref="P391:Q391" si="515">M391-M390</f>
        <v>0</v>
      </c>
      <c r="Q391" s="423">
        <f t="shared" si="515"/>
        <v>0</v>
      </c>
      <c r="R391" s="414"/>
      <c r="T391" s="415">
        <v>1595</v>
      </c>
    </row>
    <row r="392" spans="1:20" s="401" customFormat="1" ht="24" hidden="1" customHeight="1">
      <c r="A392" s="366" t="s">
        <v>2064</v>
      </c>
      <c r="B392" s="408" t="s">
        <v>0</v>
      </c>
      <c r="C392" s="408" t="s">
        <v>2192</v>
      </c>
      <c r="D392" s="408" t="s">
        <v>2195</v>
      </c>
      <c r="E392" s="409" t="s">
        <v>2194</v>
      </c>
      <c r="F392" s="410"/>
      <c r="G392" s="411">
        <v>86.2</v>
      </c>
      <c r="H392" s="412">
        <f>INT($F392*G392)</f>
        <v>0</v>
      </c>
      <c r="I392" s="411">
        <v>0</v>
      </c>
      <c r="J392" s="412">
        <f>INT($F392*I392)</f>
        <v>0</v>
      </c>
      <c r="K392" s="411">
        <v>0</v>
      </c>
      <c r="L392" s="412">
        <f>INT($F392*K392)</f>
        <v>0</v>
      </c>
      <c r="M392" s="411">
        <f>+G392+I392+K392</f>
        <v>86.2</v>
      </c>
      <c r="N392" s="420">
        <f>H392+J392+L392</f>
        <v>0</v>
      </c>
      <c r="O392" s="412"/>
      <c r="P392" s="412"/>
      <c r="Q392" s="420"/>
      <c r="R392" s="409" t="s">
        <v>0</v>
      </c>
      <c r="T392" s="410">
        <v>2009</v>
      </c>
    </row>
    <row r="393" spans="1:20" ht="24" hidden="1" customHeight="1">
      <c r="A393" s="372" t="s">
        <v>2089</v>
      </c>
      <c r="B393" s="413" t="s">
        <v>0</v>
      </c>
      <c r="C393" s="413" t="s">
        <v>736</v>
      </c>
      <c r="D393" s="413" t="s">
        <v>739</v>
      </c>
      <c r="E393" s="414" t="s">
        <v>738</v>
      </c>
      <c r="F393" s="415"/>
      <c r="G393" s="416">
        <v>86.2</v>
      </c>
      <c r="H393" s="417">
        <f t="shared" si="497"/>
        <v>0</v>
      </c>
      <c r="I393" s="416">
        <v>0</v>
      </c>
      <c r="J393" s="417">
        <f t="shared" si="498"/>
        <v>0</v>
      </c>
      <c r="K393" s="416">
        <v>0</v>
      </c>
      <c r="L393" s="417">
        <f t="shared" si="499"/>
        <v>0</v>
      </c>
      <c r="M393" s="416">
        <f t="shared" si="500"/>
        <v>86.2</v>
      </c>
      <c r="N393" s="423">
        <f t="shared" si="503"/>
        <v>0</v>
      </c>
      <c r="O393" s="417">
        <f t="shared" ref="O393" si="516">F393-F392</f>
        <v>0</v>
      </c>
      <c r="P393" s="417">
        <f t="shared" ref="P393:Q393" si="517">M393-M392</f>
        <v>0</v>
      </c>
      <c r="Q393" s="423">
        <f t="shared" si="517"/>
        <v>0</v>
      </c>
      <c r="R393" s="414"/>
      <c r="T393" s="415">
        <v>2009</v>
      </c>
    </row>
    <row r="394" spans="1:20" s="401" customFormat="1" ht="24" hidden="1" customHeight="1">
      <c r="A394" s="366" t="s">
        <v>2275</v>
      </c>
      <c r="B394" s="408" t="s">
        <v>0</v>
      </c>
      <c r="C394" s="408" t="s">
        <v>2197</v>
      </c>
      <c r="D394" s="408" t="s">
        <v>2198</v>
      </c>
      <c r="E394" s="409" t="s">
        <v>1860</v>
      </c>
      <c r="F394" s="410"/>
      <c r="G394" s="411">
        <v>141063.9</v>
      </c>
      <c r="H394" s="412">
        <f>INT($F394*G394)</f>
        <v>0</v>
      </c>
      <c r="I394" s="411">
        <v>485518.4</v>
      </c>
      <c r="J394" s="412">
        <f>INT($F394*I394)</f>
        <v>0</v>
      </c>
      <c r="K394" s="411">
        <v>1010.9</v>
      </c>
      <c r="L394" s="412">
        <f>INT($F394*K394)</f>
        <v>0</v>
      </c>
      <c r="M394" s="411">
        <f>+G394+I394+K394</f>
        <v>627593.20000000007</v>
      </c>
      <c r="N394" s="420">
        <f>H394+J394+L394</f>
        <v>0</v>
      </c>
      <c r="O394" s="412"/>
      <c r="P394" s="412"/>
      <c r="Q394" s="420"/>
      <c r="R394" s="409" t="s">
        <v>0</v>
      </c>
      <c r="T394" s="410">
        <v>2</v>
      </c>
    </row>
    <row r="395" spans="1:20" ht="24" hidden="1" customHeight="1">
      <c r="A395" s="372" t="s">
        <v>2140</v>
      </c>
      <c r="B395" s="413" t="s">
        <v>0</v>
      </c>
      <c r="C395" s="413" t="s">
        <v>741</v>
      </c>
      <c r="D395" s="413" t="s">
        <v>742</v>
      </c>
      <c r="E395" s="414" t="s">
        <v>729</v>
      </c>
      <c r="F395" s="415"/>
      <c r="G395" s="416">
        <v>141063.9</v>
      </c>
      <c r="H395" s="417">
        <f t="shared" si="497"/>
        <v>0</v>
      </c>
      <c r="I395" s="416">
        <v>485518.4</v>
      </c>
      <c r="J395" s="417">
        <f t="shared" si="498"/>
        <v>0</v>
      </c>
      <c r="K395" s="416">
        <v>1010.9</v>
      </c>
      <c r="L395" s="417">
        <f t="shared" si="499"/>
        <v>0</v>
      </c>
      <c r="M395" s="416">
        <f t="shared" si="500"/>
        <v>627593.20000000007</v>
      </c>
      <c r="N395" s="423">
        <f t="shared" si="503"/>
        <v>0</v>
      </c>
      <c r="O395" s="417">
        <f t="shared" ref="O395" si="518">F395-F394</f>
        <v>0</v>
      </c>
      <c r="P395" s="417">
        <f t="shared" ref="P395:Q395" si="519">M395-M394</f>
        <v>0</v>
      </c>
      <c r="Q395" s="423">
        <f t="shared" si="519"/>
        <v>0</v>
      </c>
      <c r="R395" s="414"/>
      <c r="T395" s="415">
        <v>2</v>
      </c>
    </row>
    <row r="396" spans="1:20" s="401" customFormat="1" ht="24" hidden="1" customHeight="1">
      <c r="A396" s="366" t="s">
        <v>2064</v>
      </c>
      <c r="B396" s="408" t="s">
        <v>0</v>
      </c>
      <c r="C396" s="408" t="s">
        <v>2204</v>
      </c>
      <c r="D396" s="408" t="s">
        <v>2205</v>
      </c>
      <c r="E396" s="409" t="s">
        <v>6</v>
      </c>
      <c r="F396" s="410"/>
      <c r="G396" s="411">
        <v>1289.2</v>
      </c>
      <c r="H396" s="412">
        <f>INT($F396*G396)</f>
        <v>0</v>
      </c>
      <c r="I396" s="411">
        <v>1479.2</v>
      </c>
      <c r="J396" s="412">
        <f>INT($F396*I396)</f>
        <v>0</v>
      </c>
      <c r="K396" s="411">
        <v>0</v>
      </c>
      <c r="L396" s="412">
        <f>INT($F396*K396)</f>
        <v>0</v>
      </c>
      <c r="M396" s="411">
        <f>+G396+I396+K396</f>
        <v>2768.4</v>
      </c>
      <c r="N396" s="420">
        <f>H396+J396+L396</f>
        <v>0</v>
      </c>
      <c r="O396" s="412"/>
      <c r="P396" s="412"/>
      <c r="Q396" s="420"/>
      <c r="R396" s="409" t="s">
        <v>0</v>
      </c>
      <c r="T396" s="410">
        <v>28.03</v>
      </c>
    </row>
    <row r="397" spans="1:20" ht="24" hidden="1" customHeight="1">
      <c r="A397" s="372" t="s">
        <v>2276</v>
      </c>
      <c r="B397" s="413" t="s">
        <v>0</v>
      </c>
      <c r="C397" s="413" t="s">
        <v>748</v>
      </c>
      <c r="D397" s="413" t="s">
        <v>749</v>
      </c>
      <c r="E397" s="414" t="s">
        <v>6</v>
      </c>
      <c r="F397" s="415"/>
      <c r="G397" s="416">
        <v>1289.2</v>
      </c>
      <c r="H397" s="417">
        <f t="shared" si="497"/>
        <v>0</v>
      </c>
      <c r="I397" s="416">
        <v>1479.2</v>
      </c>
      <c r="J397" s="417">
        <f t="shared" si="498"/>
        <v>0</v>
      </c>
      <c r="K397" s="416">
        <v>0</v>
      </c>
      <c r="L397" s="417">
        <f t="shared" si="499"/>
        <v>0</v>
      </c>
      <c r="M397" s="416">
        <f t="shared" si="500"/>
        <v>2768.4</v>
      </c>
      <c r="N397" s="423">
        <f t="shared" si="503"/>
        <v>0</v>
      </c>
      <c r="O397" s="417">
        <f t="shared" ref="O397" si="520">F397-F396</f>
        <v>0</v>
      </c>
      <c r="P397" s="417">
        <f t="shared" ref="P397:Q397" si="521">M397-M396</f>
        <v>0</v>
      </c>
      <c r="Q397" s="423">
        <f t="shared" si="521"/>
        <v>0</v>
      </c>
      <c r="R397" s="414"/>
      <c r="T397" s="415">
        <v>28.03</v>
      </c>
    </row>
    <row r="398" spans="1:20" s="401" customFormat="1" ht="24" hidden="1" customHeight="1">
      <c r="A398" s="366" t="s">
        <v>2064</v>
      </c>
      <c r="B398" s="408" t="s">
        <v>0</v>
      </c>
      <c r="C398" s="408" t="s">
        <v>2191</v>
      </c>
      <c r="D398" s="408" t="s">
        <v>9</v>
      </c>
      <c r="E398" s="409" t="s">
        <v>6</v>
      </c>
      <c r="F398" s="410"/>
      <c r="G398" s="411">
        <v>9139.2999999999993</v>
      </c>
      <c r="H398" s="412">
        <f>INT($F398*G398)</f>
        <v>0</v>
      </c>
      <c r="I398" s="411">
        <v>4192.8</v>
      </c>
      <c r="J398" s="412">
        <f>INT($F398*I398)</f>
        <v>0</v>
      </c>
      <c r="K398" s="411">
        <v>0</v>
      </c>
      <c r="L398" s="412">
        <f>INT($F398*K398)</f>
        <v>0</v>
      </c>
      <c r="M398" s="411">
        <f>+G398+I398+K398</f>
        <v>13332.099999999999</v>
      </c>
      <c r="N398" s="420">
        <f>H398+J398+L398</f>
        <v>0</v>
      </c>
      <c r="O398" s="412"/>
      <c r="P398" s="412"/>
      <c r="Q398" s="420"/>
      <c r="R398" s="409" t="s">
        <v>0</v>
      </c>
      <c r="T398" s="410">
        <v>98</v>
      </c>
    </row>
    <row r="399" spans="1:20" ht="24" hidden="1" customHeight="1">
      <c r="A399" s="372" t="s">
        <v>2072</v>
      </c>
      <c r="B399" s="413" t="s">
        <v>0</v>
      </c>
      <c r="C399" s="413" t="s">
        <v>734</v>
      </c>
      <c r="D399" s="413" t="s">
        <v>9</v>
      </c>
      <c r="E399" s="414" t="s">
        <v>6</v>
      </c>
      <c r="F399" s="415"/>
      <c r="G399" s="416">
        <v>9139.2999999999993</v>
      </c>
      <c r="H399" s="417">
        <f t="shared" si="497"/>
        <v>0</v>
      </c>
      <c r="I399" s="416">
        <v>4192.8</v>
      </c>
      <c r="J399" s="417">
        <f t="shared" si="498"/>
        <v>0</v>
      </c>
      <c r="K399" s="416">
        <v>0</v>
      </c>
      <c r="L399" s="417">
        <f t="shared" si="499"/>
        <v>0</v>
      </c>
      <c r="M399" s="416">
        <f t="shared" si="500"/>
        <v>13332.099999999999</v>
      </c>
      <c r="N399" s="423">
        <f t="shared" si="503"/>
        <v>0</v>
      </c>
      <c r="O399" s="417">
        <f t="shared" ref="O399" si="522">F399-F398</f>
        <v>0</v>
      </c>
      <c r="P399" s="417">
        <f t="shared" ref="P399:Q399" si="523">M399-M398</f>
        <v>0</v>
      </c>
      <c r="Q399" s="423">
        <f t="shared" si="523"/>
        <v>0</v>
      </c>
      <c r="R399" s="414"/>
      <c r="T399" s="415">
        <v>98</v>
      </c>
    </row>
    <row r="400" spans="1:20" s="401" customFormat="1" ht="24" hidden="1" customHeight="1">
      <c r="A400" s="366" t="s">
        <v>2064</v>
      </c>
      <c r="B400" s="408" t="s">
        <v>0</v>
      </c>
      <c r="C400" s="408" t="s">
        <v>2217</v>
      </c>
      <c r="D400" s="408" t="s">
        <v>2</v>
      </c>
      <c r="E400" s="409" t="s">
        <v>2104</v>
      </c>
      <c r="F400" s="410"/>
      <c r="G400" s="411">
        <v>0</v>
      </c>
      <c r="H400" s="412">
        <f>INT($F400*G400)</f>
        <v>0</v>
      </c>
      <c r="I400" s="411">
        <v>497.6</v>
      </c>
      <c r="J400" s="412">
        <f>INT($F400*I400)</f>
        <v>0</v>
      </c>
      <c r="K400" s="411">
        <v>0</v>
      </c>
      <c r="L400" s="412">
        <f>INT($F400*K400)</f>
        <v>0</v>
      </c>
      <c r="M400" s="411">
        <f>+G400+I400+K400</f>
        <v>497.6</v>
      </c>
      <c r="N400" s="420">
        <f>H400+J400+L400</f>
        <v>0</v>
      </c>
      <c r="O400" s="412"/>
      <c r="P400" s="412"/>
      <c r="Q400" s="420"/>
      <c r="R400" s="409" t="s">
        <v>0</v>
      </c>
      <c r="T400" s="410">
        <v>5722.83</v>
      </c>
    </row>
    <row r="401" spans="1:20" ht="24" hidden="1" customHeight="1">
      <c r="A401" s="372" t="s">
        <v>2072</v>
      </c>
      <c r="B401" s="413" t="s">
        <v>0</v>
      </c>
      <c r="C401" s="413" t="s">
        <v>761</v>
      </c>
      <c r="D401" s="413" t="s">
        <v>2</v>
      </c>
      <c r="E401" s="414" t="s">
        <v>671</v>
      </c>
      <c r="F401" s="415"/>
      <c r="G401" s="416">
        <v>0</v>
      </c>
      <c r="H401" s="417">
        <f t="shared" si="497"/>
        <v>0</v>
      </c>
      <c r="I401" s="416">
        <v>497.6</v>
      </c>
      <c r="J401" s="417">
        <f t="shared" si="498"/>
        <v>0</v>
      </c>
      <c r="K401" s="416">
        <v>0</v>
      </c>
      <c r="L401" s="417">
        <f t="shared" si="499"/>
        <v>0</v>
      </c>
      <c r="M401" s="416">
        <f t="shared" si="500"/>
        <v>497.6</v>
      </c>
      <c r="N401" s="423">
        <f t="shared" si="503"/>
        <v>0</v>
      </c>
      <c r="O401" s="417">
        <f t="shared" ref="O401" si="524">F401-F400</f>
        <v>0</v>
      </c>
      <c r="P401" s="417">
        <f t="shared" ref="P401:Q401" si="525">M401-M400</f>
        <v>0</v>
      </c>
      <c r="Q401" s="423">
        <f t="shared" si="525"/>
        <v>0</v>
      </c>
      <c r="R401" s="414"/>
      <c r="T401" s="415">
        <v>5722.83</v>
      </c>
    </row>
    <row r="402" spans="1:20" s="401" customFormat="1" ht="24" hidden="1" customHeight="1">
      <c r="A402" s="366" t="s">
        <v>2064</v>
      </c>
      <c r="B402" s="408" t="s">
        <v>0</v>
      </c>
      <c r="C402" s="461" t="s">
        <v>2218</v>
      </c>
      <c r="D402" s="462"/>
      <c r="E402" s="419" t="s">
        <v>2104</v>
      </c>
      <c r="F402" s="411"/>
      <c r="G402" s="411"/>
      <c r="H402" s="412">
        <f>INT($F402*G402)</f>
        <v>0</v>
      </c>
      <c r="I402" s="411">
        <v>2497</v>
      </c>
      <c r="J402" s="412">
        <f>INT($F402*I402)</f>
        <v>0</v>
      </c>
      <c r="K402" s="411">
        <v>75</v>
      </c>
      <c r="L402" s="412">
        <f>INT($F402*K402)</f>
        <v>0</v>
      </c>
      <c r="M402" s="420">
        <f>+G402+I402+K402</f>
        <v>2572</v>
      </c>
      <c r="N402" s="420">
        <f>+H402+J402+L402</f>
        <v>0</v>
      </c>
      <c r="O402" s="412"/>
      <c r="P402" s="412"/>
      <c r="Q402" s="420"/>
      <c r="R402" s="419" t="s">
        <v>2081</v>
      </c>
      <c r="T402" s="411">
        <v>6045</v>
      </c>
    </row>
    <row r="403" spans="1:20" ht="24" hidden="1" customHeight="1">
      <c r="A403" s="372" t="s">
        <v>2072</v>
      </c>
      <c r="B403" s="424"/>
      <c r="C403" s="463" t="s">
        <v>2277</v>
      </c>
      <c r="D403" s="464"/>
      <c r="E403" s="422" t="s">
        <v>2278</v>
      </c>
      <c r="F403" s="416"/>
      <c r="G403" s="416"/>
      <c r="H403" s="417">
        <f t="shared" si="497"/>
        <v>0</v>
      </c>
      <c r="I403" s="416">
        <v>2497</v>
      </c>
      <c r="J403" s="417">
        <f t="shared" si="498"/>
        <v>0</v>
      </c>
      <c r="K403" s="416">
        <v>75</v>
      </c>
      <c r="L403" s="417">
        <f t="shared" si="499"/>
        <v>0</v>
      </c>
      <c r="M403" s="423">
        <f t="shared" si="500"/>
        <v>2572</v>
      </c>
      <c r="N403" s="423">
        <f t="shared" si="500"/>
        <v>0</v>
      </c>
      <c r="O403" s="417">
        <f t="shared" ref="O403" si="526">F403-F402</f>
        <v>0</v>
      </c>
      <c r="P403" s="417">
        <f t="shared" ref="P403:Q403" si="527">M403-M402</f>
        <v>0</v>
      </c>
      <c r="Q403" s="423">
        <f t="shared" si="527"/>
        <v>0</v>
      </c>
      <c r="R403" s="422" t="s">
        <v>2279</v>
      </c>
      <c r="T403" s="416">
        <v>6045</v>
      </c>
    </row>
    <row r="404" spans="1:20" s="401" customFormat="1" ht="24" hidden="1" customHeight="1">
      <c r="A404" s="366" t="s">
        <v>2280</v>
      </c>
      <c r="B404" s="408" t="s">
        <v>0</v>
      </c>
      <c r="C404" s="408" t="s">
        <v>2223</v>
      </c>
      <c r="D404" s="408" t="s">
        <v>0</v>
      </c>
      <c r="E404" s="409" t="s">
        <v>1860</v>
      </c>
      <c r="F404" s="410"/>
      <c r="G404" s="411">
        <v>139970.5</v>
      </c>
      <c r="H404" s="412">
        <f>INT($F404*G404)</f>
        <v>0</v>
      </c>
      <c r="I404" s="411">
        <v>124923.2</v>
      </c>
      <c r="J404" s="412">
        <f>INT($F404*I404)</f>
        <v>0</v>
      </c>
      <c r="K404" s="411">
        <v>4755.1000000000004</v>
      </c>
      <c r="L404" s="412">
        <f>INT($F404*K404)</f>
        <v>0</v>
      </c>
      <c r="M404" s="411">
        <f>+G404+I404+K404</f>
        <v>269648.8</v>
      </c>
      <c r="N404" s="420">
        <f>H404+J404+L404</f>
        <v>0</v>
      </c>
      <c r="O404" s="412"/>
      <c r="P404" s="412"/>
      <c r="Q404" s="420"/>
      <c r="R404" s="409" t="s">
        <v>0</v>
      </c>
      <c r="T404" s="410">
        <v>20</v>
      </c>
    </row>
    <row r="405" spans="1:20" ht="24" hidden="1" customHeight="1">
      <c r="A405" s="372" t="s">
        <v>2140</v>
      </c>
      <c r="B405" s="413" t="s">
        <v>0</v>
      </c>
      <c r="C405" s="413" t="s">
        <v>762</v>
      </c>
      <c r="D405" s="413" t="s">
        <v>0</v>
      </c>
      <c r="E405" s="414" t="s">
        <v>729</v>
      </c>
      <c r="F405" s="415"/>
      <c r="G405" s="416">
        <v>139970.5</v>
      </c>
      <c r="H405" s="417">
        <f t="shared" si="497"/>
        <v>0</v>
      </c>
      <c r="I405" s="416">
        <v>124923.2</v>
      </c>
      <c r="J405" s="417">
        <f t="shared" si="498"/>
        <v>0</v>
      </c>
      <c r="K405" s="416">
        <v>4755.1000000000004</v>
      </c>
      <c r="L405" s="417">
        <f t="shared" si="499"/>
        <v>0</v>
      </c>
      <c r="M405" s="416">
        <f t="shared" si="500"/>
        <v>269648.8</v>
      </c>
      <c r="N405" s="423">
        <f t="shared" si="503"/>
        <v>0</v>
      </c>
      <c r="O405" s="417">
        <f t="shared" ref="O405" si="528">F405-F404</f>
        <v>0</v>
      </c>
      <c r="P405" s="417">
        <f t="shared" ref="P405:Q405" si="529">M405-M404</f>
        <v>0</v>
      </c>
      <c r="Q405" s="423">
        <f t="shared" si="529"/>
        <v>0</v>
      </c>
      <c r="R405" s="414"/>
      <c r="T405" s="415">
        <v>20</v>
      </c>
    </row>
    <row r="406" spans="1:20" s="401" customFormat="1" ht="24" hidden="1" customHeight="1">
      <c r="A406" s="366" t="s">
        <v>2064</v>
      </c>
      <c r="B406" s="408" t="s">
        <v>0</v>
      </c>
      <c r="C406" s="408" t="s">
        <v>2224</v>
      </c>
      <c r="D406" s="408" t="s">
        <v>19</v>
      </c>
      <c r="E406" s="409" t="s">
        <v>18</v>
      </c>
      <c r="F406" s="410"/>
      <c r="G406" s="411">
        <v>9216.5</v>
      </c>
      <c r="H406" s="412">
        <f>INT($F406*G406)</f>
        <v>0</v>
      </c>
      <c r="I406" s="411">
        <v>0</v>
      </c>
      <c r="J406" s="412">
        <f>INT($F406*I406)</f>
        <v>0</v>
      </c>
      <c r="K406" s="411">
        <v>0</v>
      </c>
      <c r="L406" s="412">
        <f>INT($F406*K406)</f>
        <v>0</v>
      </c>
      <c r="M406" s="411">
        <f>+G406+I406+K406</f>
        <v>9216.5</v>
      </c>
      <c r="N406" s="420">
        <f>H406+J406+L406</f>
        <v>0</v>
      </c>
      <c r="O406" s="412"/>
      <c r="P406" s="412"/>
      <c r="Q406" s="420"/>
      <c r="R406" s="409" t="s">
        <v>0</v>
      </c>
      <c r="T406" s="410">
        <v>619</v>
      </c>
    </row>
    <row r="407" spans="1:20" ht="24" hidden="1" customHeight="1">
      <c r="A407" s="372" t="s">
        <v>2281</v>
      </c>
      <c r="B407" s="413" t="s">
        <v>0</v>
      </c>
      <c r="C407" s="413" t="s">
        <v>763</v>
      </c>
      <c r="D407" s="413" t="s">
        <v>19</v>
      </c>
      <c r="E407" s="414" t="s">
        <v>18</v>
      </c>
      <c r="F407" s="415"/>
      <c r="G407" s="416">
        <v>9216.5</v>
      </c>
      <c r="H407" s="417">
        <f t="shared" si="497"/>
        <v>0</v>
      </c>
      <c r="I407" s="416">
        <v>0</v>
      </c>
      <c r="J407" s="417">
        <f t="shared" si="498"/>
        <v>0</v>
      </c>
      <c r="K407" s="416">
        <v>0</v>
      </c>
      <c r="L407" s="417">
        <f t="shared" si="499"/>
        <v>0</v>
      </c>
      <c r="M407" s="416">
        <f t="shared" si="500"/>
        <v>9216.5</v>
      </c>
      <c r="N407" s="423">
        <f t="shared" si="503"/>
        <v>0</v>
      </c>
      <c r="O407" s="417">
        <f t="shared" ref="O407" si="530">F407-F406</f>
        <v>0</v>
      </c>
      <c r="P407" s="417">
        <f t="shared" ref="P407:Q407" si="531">M407-M406</f>
        <v>0</v>
      </c>
      <c r="Q407" s="423">
        <f t="shared" si="531"/>
        <v>0</v>
      </c>
      <c r="R407" s="414"/>
      <c r="T407" s="415">
        <v>619</v>
      </c>
    </row>
    <row r="408" spans="1:20" s="401" customFormat="1" ht="24" hidden="1" customHeight="1">
      <c r="A408" s="366" t="s">
        <v>2282</v>
      </c>
      <c r="B408" s="408" t="s">
        <v>0</v>
      </c>
      <c r="C408" s="408" t="s">
        <v>2224</v>
      </c>
      <c r="D408" s="408" t="s">
        <v>30</v>
      </c>
      <c r="E408" s="409" t="s">
        <v>18</v>
      </c>
      <c r="F408" s="410"/>
      <c r="G408" s="411">
        <v>7493.8</v>
      </c>
      <c r="H408" s="412">
        <f>INT($F408*G408)</f>
        <v>0</v>
      </c>
      <c r="I408" s="411">
        <v>0</v>
      </c>
      <c r="J408" s="412">
        <f>INT($F408*I408)</f>
        <v>0</v>
      </c>
      <c r="K408" s="411">
        <v>0</v>
      </c>
      <c r="L408" s="412">
        <f>INT($F408*K408)</f>
        <v>0</v>
      </c>
      <c r="M408" s="411">
        <f>+G408+I408+K408</f>
        <v>7493.8</v>
      </c>
      <c r="N408" s="420">
        <f>H408+J408+L408</f>
        <v>0</v>
      </c>
      <c r="O408" s="412"/>
      <c r="P408" s="412"/>
      <c r="Q408" s="420"/>
      <c r="R408" s="409" t="s">
        <v>0</v>
      </c>
      <c r="T408" s="410">
        <v>682</v>
      </c>
    </row>
    <row r="409" spans="1:20" ht="24" hidden="1" customHeight="1">
      <c r="A409" s="372" t="s">
        <v>2283</v>
      </c>
      <c r="B409" s="413" t="s">
        <v>0</v>
      </c>
      <c r="C409" s="413" t="s">
        <v>763</v>
      </c>
      <c r="D409" s="413" t="s">
        <v>30</v>
      </c>
      <c r="E409" s="414" t="s">
        <v>18</v>
      </c>
      <c r="F409" s="415"/>
      <c r="G409" s="416">
        <v>7493.8</v>
      </c>
      <c r="H409" s="417">
        <f t="shared" si="497"/>
        <v>0</v>
      </c>
      <c r="I409" s="416">
        <v>0</v>
      </c>
      <c r="J409" s="417">
        <f t="shared" si="498"/>
        <v>0</v>
      </c>
      <c r="K409" s="416">
        <v>0</v>
      </c>
      <c r="L409" s="417">
        <f t="shared" si="499"/>
        <v>0</v>
      </c>
      <c r="M409" s="416">
        <f t="shared" si="500"/>
        <v>7493.8</v>
      </c>
      <c r="N409" s="423">
        <f t="shared" si="503"/>
        <v>0</v>
      </c>
      <c r="O409" s="417">
        <f t="shared" ref="O409" si="532">F409-F408</f>
        <v>0</v>
      </c>
      <c r="P409" s="417">
        <f t="shared" ref="P409:Q409" si="533">M409-M408</f>
        <v>0</v>
      </c>
      <c r="Q409" s="423">
        <f t="shared" si="533"/>
        <v>0</v>
      </c>
      <c r="R409" s="414"/>
      <c r="T409" s="415">
        <v>682</v>
      </c>
    </row>
    <row r="410" spans="1:20" s="401" customFormat="1" ht="24" hidden="1" customHeight="1">
      <c r="A410" s="366" t="s">
        <v>2143</v>
      </c>
      <c r="B410" s="408" t="s">
        <v>0</v>
      </c>
      <c r="C410" s="408" t="s">
        <v>2231</v>
      </c>
      <c r="D410" s="408" t="s">
        <v>2232</v>
      </c>
      <c r="E410" s="409" t="s">
        <v>20</v>
      </c>
      <c r="F410" s="410"/>
      <c r="G410" s="411">
        <v>105346.1</v>
      </c>
      <c r="H410" s="412">
        <f>INT($F410*G410)</f>
        <v>0</v>
      </c>
      <c r="I410" s="411">
        <v>514337.4</v>
      </c>
      <c r="J410" s="412">
        <f>INT($F410*I410)</f>
        <v>0</v>
      </c>
      <c r="K410" s="411">
        <v>0</v>
      </c>
      <c r="L410" s="412">
        <f>INT($F410*K410)</f>
        <v>0</v>
      </c>
      <c r="M410" s="411">
        <f>+G410+I410+K410</f>
        <v>619683.5</v>
      </c>
      <c r="N410" s="420">
        <f>H410+J410+L410</f>
        <v>0</v>
      </c>
      <c r="O410" s="412"/>
      <c r="P410" s="412"/>
      <c r="Q410" s="420"/>
      <c r="R410" s="409" t="s">
        <v>0</v>
      </c>
      <c r="T410" s="410">
        <v>327.47500000000002</v>
      </c>
    </row>
    <row r="411" spans="1:20" ht="24" hidden="1" customHeight="1">
      <c r="A411" s="372" t="s">
        <v>2284</v>
      </c>
      <c r="B411" s="413" t="s">
        <v>0</v>
      </c>
      <c r="C411" s="413" t="s">
        <v>764</v>
      </c>
      <c r="D411" s="413" t="s">
        <v>765</v>
      </c>
      <c r="E411" s="414" t="s">
        <v>20</v>
      </c>
      <c r="F411" s="415"/>
      <c r="G411" s="416">
        <v>105346.1</v>
      </c>
      <c r="H411" s="417">
        <f t="shared" si="497"/>
        <v>0</v>
      </c>
      <c r="I411" s="416">
        <v>514337.4</v>
      </c>
      <c r="J411" s="417">
        <f t="shared" si="498"/>
        <v>0</v>
      </c>
      <c r="K411" s="416">
        <v>0</v>
      </c>
      <c r="L411" s="417">
        <f t="shared" si="499"/>
        <v>0</v>
      </c>
      <c r="M411" s="416">
        <f t="shared" si="500"/>
        <v>619683.5</v>
      </c>
      <c r="N411" s="423">
        <f t="shared" si="503"/>
        <v>0</v>
      </c>
      <c r="O411" s="417">
        <f t="shared" ref="O411" si="534">F411-F410</f>
        <v>0</v>
      </c>
      <c r="P411" s="417">
        <f t="shared" ref="P411:Q411" si="535">M411-M410</f>
        <v>0</v>
      </c>
      <c r="Q411" s="423">
        <f t="shared" si="535"/>
        <v>0</v>
      </c>
      <c r="R411" s="414"/>
      <c r="T411" s="415">
        <v>327.47500000000002</v>
      </c>
    </row>
    <row r="412" spans="1:20" s="401" customFormat="1" ht="24" hidden="1" customHeight="1">
      <c r="A412" s="366" t="s">
        <v>2285</v>
      </c>
      <c r="B412" s="448" t="s">
        <v>21</v>
      </c>
      <c r="C412" s="448" t="s">
        <v>2233</v>
      </c>
      <c r="D412" s="448" t="s">
        <v>0</v>
      </c>
      <c r="E412" s="449" t="s">
        <v>0</v>
      </c>
      <c r="F412" s="450"/>
      <c r="G412" s="451"/>
      <c r="H412" s="452">
        <f>SUMIF($A$414:$A$455,"당초",H414:H455)</f>
        <v>0</v>
      </c>
      <c r="I412" s="451"/>
      <c r="J412" s="452">
        <f>SUMIF($A$414:$A$455,"당초",J414:J455)</f>
        <v>0</v>
      </c>
      <c r="K412" s="451"/>
      <c r="L412" s="452">
        <f>SUMIF($A$414:$A$455,"당초",L414:L455)</f>
        <v>0</v>
      </c>
      <c r="M412" s="450"/>
      <c r="N412" s="986">
        <f>H412+J412+L412</f>
        <v>0</v>
      </c>
      <c r="O412" s="452"/>
      <c r="P412" s="452"/>
      <c r="Q412" s="986"/>
      <c r="R412" s="453" t="s">
        <v>0</v>
      </c>
      <c r="T412" s="450">
        <v>0</v>
      </c>
    </row>
    <row r="413" spans="1:20" ht="24" hidden="1" customHeight="1">
      <c r="A413" s="372" t="s">
        <v>2286</v>
      </c>
      <c r="B413" s="454" t="s">
        <v>21</v>
      </c>
      <c r="C413" s="454" t="s">
        <v>766</v>
      </c>
      <c r="D413" s="454" t="s">
        <v>0</v>
      </c>
      <c r="E413" s="455" t="s">
        <v>0</v>
      </c>
      <c r="F413" s="456"/>
      <c r="G413" s="457"/>
      <c r="H413" s="458">
        <f>SUMIF($A$414:$A$455,"변경",H414:H455)</f>
        <v>0</v>
      </c>
      <c r="I413" s="457"/>
      <c r="J413" s="458">
        <f>SUMIF($A$414:$A$455,"변경",J414:J455)</f>
        <v>0</v>
      </c>
      <c r="K413" s="457"/>
      <c r="L413" s="458">
        <f>SUMIF($A$414:$A$455,"변경",L414:L455)</f>
        <v>0</v>
      </c>
      <c r="M413" s="456"/>
      <c r="N413" s="987">
        <f t="shared" si="503"/>
        <v>0</v>
      </c>
      <c r="O413" s="458">
        <f t="shared" ref="O413" si="536">F413-F412</f>
        <v>0</v>
      </c>
      <c r="P413" s="458">
        <f t="shared" ref="P413:Q413" si="537">M413-M412</f>
        <v>0</v>
      </c>
      <c r="Q413" s="987">
        <f t="shared" si="537"/>
        <v>0</v>
      </c>
      <c r="R413" s="459"/>
      <c r="T413" s="456">
        <v>0</v>
      </c>
    </row>
    <row r="414" spans="1:20" s="401" customFormat="1" ht="24" hidden="1" customHeight="1">
      <c r="A414" s="366" t="s">
        <v>2143</v>
      </c>
      <c r="B414" s="408" t="s">
        <v>0</v>
      </c>
      <c r="C414" s="408" t="s">
        <v>2287</v>
      </c>
      <c r="D414" s="408" t="s">
        <v>2288</v>
      </c>
      <c r="E414" s="409" t="s">
        <v>1860</v>
      </c>
      <c r="F414" s="410"/>
      <c r="G414" s="411">
        <v>186183.1</v>
      </c>
      <c r="H414" s="412">
        <f>INT($F414*G414)</f>
        <v>0</v>
      </c>
      <c r="I414" s="411">
        <v>1246832</v>
      </c>
      <c r="J414" s="412">
        <f>INT($F414*I414)</f>
        <v>0</v>
      </c>
      <c r="K414" s="411">
        <v>88713.8</v>
      </c>
      <c r="L414" s="412">
        <f>INT($F414*K414)</f>
        <v>0</v>
      </c>
      <c r="M414" s="411">
        <f>+G414+I414+K414</f>
        <v>1521728.9000000001</v>
      </c>
      <c r="N414" s="420">
        <f>H414+J414+L414</f>
        <v>0</v>
      </c>
      <c r="O414" s="412"/>
      <c r="P414" s="412"/>
      <c r="Q414" s="420"/>
      <c r="R414" s="409" t="s">
        <v>0</v>
      </c>
      <c r="T414" s="410">
        <v>14</v>
      </c>
    </row>
    <row r="415" spans="1:20" ht="24" hidden="1" customHeight="1">
      <c r="A415" s="372" t="s">
        <v>2140</v>
      </c>
      <c r="B415" s="413" t="s">
        <v>0</v>
      </c>
      <c r="C415" s="413" t="s">
        <v>796</v>
      </c>
      <c r="D415" s="413" t="s">
        <v>797</v>
      </c>
      <c r="E415" s="414" t="s">
        <v>729</v>
      </c>
      <c r="F415" s="415"/>
      <c r="G415" s="416">
        <v>186183.1</v>
      </c>
      <c r="H415" s="417">
        <f t="shared" ref="H415:H455" si="538">INT($F415*G415)</f>
        <v>0</v>
      </c>
      <c r="I415" s="416">
        <v>1246832</v>
      </c>
      <c r="J415" s="417">
        <f t="shared" ref="J415:J455" si="539">INT($F415*I415)</f>
        <v>0</v>
      </c>
      <c r="K415" s="416">
        <v>88713.8</v>
      </c>
      <c r="L415" s="417">
        <f t="shared" ref="L415:L455" si="540">INT($F415*K415)</f>
        <v>0</v>
      </c>
      <c r="M415" s="416">
        <f t="shared" ref="M415:M455" si="541">+G415+I415+K415</f>
        <v>1521728.9000000001</v>
      </c>
      <c r="N415" s="423">
        <f t="shared" si="503"/>
        <v>0</v>
      </c>
      <c r="O415" s="417">
        <f t="shared" ref="O415" si="542">F415-F414</f>
        <v>0</v>
      </c>
      <c r="P415" s="417">
        <f t="shared" ref="P415:Q415" si="543">M415-M414</f>
        <v>0</v>
      </c>
      <c r="Q415" s="423">
        <f t="shared" si="543"/>
        <v>0</v>
      </c>
      <c r="R415" s="414"/>
      <c r="T415" s="415">
        <v>14</v>
      </c>
    </row>
    <row r="416" spans="1:20" s="371" customFormat="1" ht="24" hidden="1" customHeight="1">
      <c r="A416" s="366" t="s">
        <v>2143</v>
      </c>
      <c r="B416" s="418" t="s">
        <v>0</v>
      </c>
      <c r="C416" s="418" t="s">
        <v>2287</v>
      </c>
      <c r="D416" s="418" t="s">
        <v>2289</v>
      </c>
      <c r="E416" s="419" t="s">
        <v>1860</v>
      </c>
      <c r="F416" s="411"/>
      <c r="G416" s="411">
        <v>271277.59999999998</v>
      </c>
      <c r="H416" s="412">
        <f>INT($F416*G416)</f>
        <v>0</v>
      </c>
      <c r="I416" s="411">
        <v>1658188.8</v>
      </c>
      <c r="J416" s="412">
        <f>INT($F416*I416)</f>
        <v>0</v>
      </c>
      <c r="K416" s="411">
        <v>112153.60000000001</v>
      </c>
      <c r="L416" s="412">
        <f>INT($F416*K416)</f>
        <v>0</v>
      </c>
      <c r="M416" s="411">
        <f>+G416+I416+K416</f>
        <v>2041620</v>
      </c>
      <c r="N416" s="420">
        <f>H416+J416+L416</f>
        <v>0</v>
      </c>
      <c r="O416" s="412"/>
      <c r="P416" s="412"/>
      <c r="Q416" s="420"/>
      <c r="R416" s="419" t="s">
        <v>0</v>
      </c>
      <c r="T416" s="411">
        <v>1</v>
      </c>
    </row>
    <row r="417" spans="1:20" s="75" customFormat="1" ht="24" hidden="1" customHeight="1">
      <c r="A417" s="372" t="s">
        <v>2140</v>
      </c>
      <c r="B417" s="421" t="s">
        <v>0</v>
      </c>
      <c r="C417" s="421" t="s">
        <v>796</v>
      </c>
      <c r="D417" s="421" t="s">
        <v>798</v>
      </c>
      <c r="E417" s="422" t="s">
        <v>729</v>
      </c>
      <c r="F417" s="416"/>
      <c r="G417" s="416">
        <v>271277.59999999998</v>
      </c>
      <c r="H417" s="417">
        <f t="shared" si="538"/>
        <v>0</v>
      </c>
      <c r="I417" s="416">
        <v>1658188.8</v>
      </c>
      <c r="J417" s="417">
        <f t="shared" si="539"/>
        <v>0</v>
      </c>
      <c r="K417" s="416">
        <v>112153.60000000001</v>
      </c>
      <c r="L417" s="417">
        <f t="shared" si="540"/>
        <v>0</v>
      </c>
      <c r="M417" s="416">
        <f t="shared" si="541"/>
        <v>2041620</v>
      </c>
      <c r="N417" s="423">
        <f t="shared" si="503"/>
        <v>0</v>
      </c>
      <c r="O417" s="417">
        <f t="shared" ref="O417" si="544">F417-F416</f>
        <v>0</v>
      </c>
      <c r="P417" s="417">
        <f t="shared" ref="P417:Q417" si="545">M417-M416</f>
        <v>0</v>
      </c>
      <c r="Q417" s="423">
        <f t="shared" si="545"/>
        <v>0</v>
      </c>
      <c r="R417" s="422"/>
      <c r="T417" s="416">
        <v>1</v>
      </c>
    </row>
    <row r="418" spans="1:20" s="371" customFormat="1" ht="24" hidden="1" customHeight="1">
      <c r="A418" s="366" t="s">
        <v>2143</v>
      </c>
      <c r="B418" s="418" t="s">
        <v>0</v>
      </c>
      <c r="C418" s="418" t="s">
        <v>2287</v>
      </c>
      <c r="D418" s="418" t="s">
        <v>2290</v>
      </c>
      <c r="E418" s="419" t="s">
        <v>1860</v>
      </c>
      <c r="F418" s="411"/>
      <c r="G418" s="411">
        <f>[3]내역서!$O$29</f>
        <v>138829</v>
      </c>
      <c r="H418" s="412">
        <f>INT($F418*G418)</f>
        <v>0</v>
      </c>
      <c r="I418" s="411">
        <f>[3]내역서!$Q$29</f>
        <v>1685599</v>
      </c>
      <c r="J418" s="412">
        <f>INT($F418*I418)</f>
        <v>0</v>
      </c>
      <c r="K418" s="411">
        <f>[3]내역서!$S$29</f>
        <v>147319</v>
      </c>
      <c r="L418" s="412">
        <f>INT($F418*K418)</f>
        <v>0</v>
      </c>
      <c r="M418" s="411">
        <f>+G418+I418+K418</f>
        <v>1971747</v>
      </c>
      <c r="N418" s="420">
        <f>H418+J418+L418</f>
        <v>0</v>
      </c>
      <c r="O418" s="412"/>
      <c r="P418" s="412"/>
      <c r="Q418" s="420"/>
      <c r="R418" s="419" t="s">
        <v>2081</v>
      </c>
      <c r="T418" s="411">
        <v>2</v>
      </c>
    </row>
    <row r="419" spans="1:20" s="75" customFormat="1" ht="24" hidden="1" customHeight="1">
      <c r="A419" s="372" t="s">
        <v>2140</v>
      </c>
      <c r="B419" s="421" t="s">
        <v>0</v>
      </c>
      <c r="C419" s="421" t="s">
        <v>796</v>
      </c>
      <c r="D419" s="421" t="s">
        <v>2291</v>
      </c>
      <c r="E419" s="422" t="s">
        <v>729</v>
      </c>
      <c r="F419" s="416"/>
      <c r="G419" s="416">
        <f>[3]내역서!$O$29</f>
        <v>138829</v>
      </c>
      <c r="H419" s="417">
        <f t="shared" ref="H419" si="546">INT($F419*G419)</f>
        <v>0</v>
      </c>
      <c r="I419" s="416">
        <f>[3]내역서!$Q$29</f>
        <v>1685599</v>
      </c>
      <c r="J419" s="417">
        <f t="shared" ref="J419" si="547">INT($F419*I419)</f>
        <v>0</v>
      </c>
      <c r="K419" s="416">
        <f>[3]내역서!$S$29</f>
        <v>147319</v>
      </c>
      <c r="L419" s="417">
        <f t="shared" ref="L419" si="548">INT($F419*K419)</f>
        <v>0</v>
      </c>
      <c r="M419" s="416">
        <f t="shared" ref="M419" si="549">+G419+I419+K419</f>
        <v>1971747</v>
      </c>
      <c r="N419" s="423">
        <f t="shared" ref="N419" si="550">H419+J419+L419</f>
        <v>0</v>
      </c>
      <c r="O419" s="417">
        <f t="shared" ref="O419" si="551">F419-F418</f>
        <v>0</v>
      </c>
      <c r="P419" s="417">
        <f t="shared" ref="P419:Q419" si="552">M419-M418</f>
        <v>0</v>
      </c>
      <c r="Q419" s="423">
        <f t="shared" si="552"/>
        <v>0</v>
      </c>
      <c r="R419" s="422" t="s">
        <v>2292</v>
      </c>
      <c r="T419" s="416">
        <v>2</v>
      </c>
    </row>
    <row r="420" spans="1:20" s="401" customFormat="1" ht="24" hidden="1" customHeight="1">
      <c r="A420" s="366" t="s">
        <v>2064</v>
      </c>
      <c r="B420" s="408" t="s">
        <v>0</v>
      </c>
      <c r="C420" s="408" t="s">
        <v>2293</v>
      </c>
      <c r="D420" s="408" t="s">
        <v>2294</v>
      </c>
      <c r="E420" s="409" t="s">
        <v>1860</v>
      </c>
      <c r="F420" s="410"/>
      <c r="G420" s="411">
        <v>44080.6</v>
      </c>
      <c r="H420" s="412">
        <f>INT($F420*G420)</f>
        <v>0</v>
      </c>
      <c r="I420" s="411">
        <v>183092</v>
      </c>
      <c r="J420" s="412">
        <f>INT($F420*I420)</f>
        <v>0</v>
      </c>
      <c r="K420" s="411">
        <v>8045.2</v>
      </c>
      <c r="L420" s="412">
        <f>INT($F420*K420)</f>
        <v>0</v>
      </c>
      <c r="M420" s="411">
        <f>+G420+I420+K420</f>
        <v>235217.80000000002</v>
      </c>
      <c r="N420" s="420">
        <f>H420+J420+L420</f>
        <v>0</v>
      </c>
      <c r="O420" s="412"/>
      <c r="P420" s="412"/>
      <c r="Q420" s="420"/>
      <c r="R420" s="409" t="s">
        <v>0</v>
      </c>
      <c r="T420" s="410">
        <v>12</v>
      </c>
    </row>
    <row r="421" spans="1:20" ht="24" hidden="1" customHeight="1">
      <c r="A421" s="372" t="s">
        <v>2140</v>
      </c>
      <c r="B421" s="413" t="s">
        <v>0</v>
      </c>
      <c r="C421" s="413" t="s">
        <v>799</v>
      </c>
      <c r="D421" s="413" t="s">
        <v>800</v>
      </c>
      <c r="E421" s="414" t="s">
        <v>729</v>
      </c>
      <c r="F421" s="415"/>
      <c r="G421" s="416">
        <v>44080.6</v>
      </c>
      <c r="H421" s="417">
        <f t="shared" si="538"/>
        <v>0</v>
      </c>
      <c r="I421" s="416">
        <v>183092</v>
      </c>
      <c r="J421" s="417">
        <f t="shared" si="539"/>
        <v>0</v>
      </c>
      <c r="K421" s="416">
        <v>8045.2</v>
      </c>
      <c r="L421" s="417">
        <f t="shared" si="540"/>
        <v>0</v>
      </c>
      <c r="M421" s="416">
        <f t="shared" si="541"/>
        <v>235217.80000000002</v>
      </c>
      <c r="N421" s="423">
        <f t="shared" si="503"/>
        <v>0</v>
      </c>
      <c r="O421" s="417">
        <f t="shared" ref="O421" si="553">F421-F420</f>
        <v>0</v>
      </c>
      <c r="P421" s="417">
        <f t="shared" ref="P421:Q421" si="554">M421-M420</f>
        <v>0</v>
      </c>
      <c r="Q421" s="423">
        <f t="shared" si="554"/>
        <v>0</v>
      </c>
      <c r="R421" s="414"/>
      <c r="T421" s="415">
        <v>12</v>
      </c>
    </row>
    <row r="422" spans="1:20" s="401" customFormat="1" ht="24" hidden="1" customHeight="1">
      <c r="A422" s="366" t="s">
        <v>2295</v>
      </c>
      <c r="B422" s="408" t="s">
        <v>0</v>
      </c>
      <c r="C422" s="408" t="s">
        <v>2234</v>
      </c>
      <c r="D422" s="408" t="s">
        <v>2296</v>
      </c>
      <c r="E422" s="409" t="s">
        <v>2235</v>
      </c>
      <c r="F422" s="410"/>
      <c r="G422" s="411">
        <v>13825.4</v>
      </c>
      <c r="H422" s="412">
        <f>INT($F422*G422)</f>
        <v>0</v>
      </c>
      <c r="I422" s="411">
        <v>39637.599999999999</v>
      </c>
      <c r="J422" s="412">
        <f>INT($F422*I422)</f>
        <v>0</v>
      </c>
      <c r="K422" s="411">
        <v>12565.9</v>
      </c>
      <c r="L422" s="412">
        <f>INT($F422*K422)</f>
        <v>0</v>
      </c>
      <c r="M422" s="411">
        <f>+G422+I422+K422</f>
        <v>66028.899999999994</v>
      </c>
      <c r="N422" s="420">
        <f>H422+J422+L422</f>
        <v>0</v>
      </c>
      <c r="O422" s="412"/>
      <c r="P422" s="412"/>
      <c r="Q422" s="420"/>
      <c r="R422" s="409" t="s">
        <v>0</v>
      </c>
      <c r="T422" s="410">
        <v>4</v>
      </c>
    </row>
    <row r="423" spans="1:20" ht="24" hidden="1" customHeight="1">
      <c r="A423" s="372" t="s">
        <v>2072</v>
      </c>
      <c r="B423" s="413" t="s">
        <v>0</v>
      </c>
      <c r="C423" s="413" t="s">
        <v>767</v>
      </c>
      <c r="D423" s="413" t="s">
        <v>801</v>
      </c>
      <c r="E423" s="414" t="s">
        <v>768</v>
      </c>
      <c r="F423" s="415"/>
      <c r="G423" s="416">
        <v>13825.4</v>
      </c>
      <c r="H423" s="417">
        <f t="shared" si="538"/>
        <v>0</v>
      </c>
      <c r="I423" s="416">
        <v>39637.599999999999</v>
      </c>
      <c r="J423" s="417">
        <f t="shared" si="539"/>
        <v>0</v>
      </c>
      <c r="K423" s="416">
        <v>12565.9</v>
      </c>
      <c r="L423" s="417">
        <f t="shared" si="540"/>
        <v>0</v>
      </c>
      <c r="M423" s="416">
        <f t="shared" si="541"/>
        <v>66028.899999999994</v>
      </c>
      <c r="N423" s="423">
        <f t="shared" si="503"/>
        <v>0</v>
      </c>
      <c r="O423" s="417">
        <f t="shared" ref="O423" si="555">F423-F422</f>
        <v>0</v>
      </c>
      <c r="P423" s="417">
        <f t="shared" ref="P423:Q423" si="556">M423-M422</f>
        <v>0</v>
      </c>
      <c r="Q423" s="423">
        <f t="shared" si="556"/>
        <v>0</v>
      </c>
      <c r="R423" s="414"/>
      <c r="T423" s="415">
        <v>4</v>
      </c>
    </row>
    <row r="424" spans="1:20" s="401" customFormat="1" ht="24" hidden="1" customHeight="1">
      <c r="A424" s="366" t="s">
        <v>2069</v>
      </c>
      <c r="B424" s="408" t="s">
        <v>0</v>
      </c>
      <c r="C424" s="408" t="s">
        <v>2234</v>
      </c>
      <c r="D424" s="408" t="s">
        <v>2199</v>
      </c>
      <c r="E424" s="409" t="s">
        <v>2235</v>
      </c>
      <c r="F424" s="410"/>
      <c r="G424" s="411">
        <v>33349.300000000003</v>
      </c>
      <c r="H424" s="412">
        <f>INT($F424*G424)</f>
        <v>0</v>
      </c>
      <c r="I424" s="411">
        <v>221087.2</v>
      </c>
      <c r="J424" s="412">
        <f>INT($F424*I424)</f>
        <v>0</v>
      </c>
      <c r="K424" s="411">
        <v>30310.9</v>
      </c>
      <c r="L424" s="412">
        <f>INT($F424*K424)</f>
        <v>0</v>
      </c>
      <c r="M424" s="411">
        <f>+G424+I424+K424</f>
        <v>284747.40000000002</v>
      </c>
      <c r="N424" s="420">
        <f>H424+J424+L424</f>
        <v>0</v>
      </c>
      <c r="O424" s="412"/>
      <c r="P424" s="412"/>
      <c r="Q424" s="420"/>
      <c r="R424" s="409" t="s">
        <v>0</v>
      </c>
      <c r="T424" s="410">
        <v>12</v>
      </c>
    </row>
    <row r="425" spans="1:20" ht="24" hidden="1" customHeight="1">
      <c r="A425" s="372" t="s">
        <v>2072</v>
      </c>
      <c r="B425" s="413" t="s">
        <v>0</v>
      </c>
      <c r="C425" s="413" t="s">
        <v>767</v>
      </c>
      <c r="D425" s="413" t="s">
        <v>743</v>
      </c>
      <c r="E425" s="414" t="s">
        <v>768</v>
      </c>
      <c r="F425" s="415"/>
      <c r="G425" s="416">
        <v>33349.300000000003</v>
      </c>
      <c r="H425" s="417">
        <f t="shared" si="538"/>
        <v>0</v>
      </c>
      <c r="I425" s="416">
        <v>221087.2</v>
      </c>
      <c r="J425" s="417">
        <f t="shared" si="539"/>
        <v>0</v>
      </c>
      <c r="K425" s="416">
        <v>30310.9</v>
      </c>
      <c r="L425" s="417">
        <f t="shared" si="540"/>
        <v>0</v>
      </c>
      <c r="M425" s="416">
        <f t="shared" si="541"/>
        <v>284747.40000000002</v>
      </c>
      <c r="N425" s="423">
        <f t="shared" si="503"/>
        <v>0</v>
      </c>
      <c r="O425" s="417">
        <f t="shared" ref="O425" si="557">F425-F424</f>
        <v>0</v>
      </c>
      <c r="P425" s="417">
        <f t="shared" ref="P425:Q425" si="558">M425-M424</f>
        <v>0</v>
      </c>
      <c r="Q425" s="423">
        <f t="shared" si="558"/>
        <v>0</v>
      </c>
      <c r="R425" s="414"/>
      <c r="T425" s="415">
        <v>12</v>
      </c>
    </row>
    <row r="426" spans="1:20" s="401" customFormat="1" ht="24" hidden="1" customHeight="1">
      <c r="A426" s="366" t="s">
        <v>2064</v>
      </c>
      <c r="B426" s="408" t="s">
        <v>0</v>
      </c>
      <c r="C426" s="408" t="s">
        <v>2234</v>
      </c>
      <c r="D426" s="408" t="s">
        <v>2297</v>
      </c>
      <c r="E426" s="409" t="s">
        <v>2235</v>
      </c>
      <c r="F426" s="410"/>
      <c r="G426" s="411">
        <v>71730.5</v>
      </c>
      <c r="H426" s="412">
        <f>INT($F426*G426)</f>
        <v>0</v>
      </c>
      <c r="I426" s="411">
        <v>774256.8</v>
      </c>
      <c r="J426" s="412">
        <f>INT($F426*I426)</f>
        <v>0</v>
      </c>
      <c r="K426" s="411">
        <v>79411.399999999994</v>
      </c>
      <c r="L426" s="412">
        <f>INT($F426*K426)</f>
        <v>0</v>
      </c>
      <c r="M426" s="411">
        <f>+G426+I426+K426</f>
        <v>925398.70000000007</v>
      </c>
      <c r="N426" s="420">
        <f>H426+J426+L426</f>
        <v>0</v>
      </c>
      <c r="O426" s="412"/>
      <c r="P426" s="412"/>
      <c r="Q426" s="420"/>
      <c r="R426" s="409" t="s">
        <v>0</v>
      </c>
      <c r="T426" s="410">
        <v>16</v>
      </c>
    </row>
    <row r="427" spans="1:20" ht="24" hidden="1" customHeight="1">
      <c r="A427" s="372" t="s">
        <v>2072</v>
      </c>
      <c r="B427" s="413" t="s">
        <v>0</v>
      </c>
      <c r="C427" s="413" t="s">
        <v>767</v>
      </c>
      <c r="D427" s="413" t="s">
        <v>802</v>
      </c>
      <c r="E427" s="414" t="s">
        <v>768</v>
      </c>
      <c r="F427" s="415"/>
      <c r="G427" s="416">
        <v>71730.5</v>
      </c>
      <c r="H427" s="417">
        <f t="shared" si="538"/>
        <v>0</v>
      </c>
      <c r="I427" s="416">
        <v>774256.8</v>
      </c>
      <c r="J427" s="417">
        <f t="shared" si="539"/>
        <v>0</v>
      </c>
      <c r="K427" s="416">
        <v>79411.399999999994</v>
      </c>
      <c r="L427" s="417">
        <f t="shared" si="540"/>
        <v>0</v>
      </c>
      <c r="M427" s="416">
        <f t="shared" si="541"/>
        <v>925398.70000000007</v>
      </c>
      <c r="N427" s="423">
        <f t="shared" si="503"/>
        <v>0</v>
      </c>
      <c r="O427" s="417">
        <f t="shared" ref="O427" si="559">F427-F426</f>
        <v>0</v>
      </c>
      <c r="P427" s="417">
        <f t="shared" ref="P427:Q427" si="560">M427-M426</f>
        <v>0</v>
      </c>
      <c r="Q427" s="423">
        <f t="shared" si="560"/>
        <v>0</v>
      </c>
      <c r="R427" s="414"/>
      <c r="T427" s="415">
        <v>16</v>
      </c>
    </row>
    <row r="428" spans="1:20" s="371" customFormat="1" ht="24" hidden="1" customHeight="1">
      <c r="A428" s="366" t="s">
        <v>2064</v>
      </c>
      <c r="B428" s="418" t="s">
        <v>0</v>
      </c>
      <c r="C428" s="418" t="s">
        <v>2234</v>
      </c>
      <c r="D428" s="418" t="s">
        <v>2198</v>
      </c>
      <c r="E428" s="419" t="s">
        <v>2235</v>
      </c>
      <c r="F428" s="411"/>
      <c r="G428" s="411">
        <v>91268.1</v>
      </c>
      <c r="H428" s="412">
        <f>INT($F428*G428)</f>
        <v>0</v>
      </c>
      <c r="I428" s="411">
        <v>997668</v>
      </c>
      <c r="J428" s="412">
        <f>INT($F428*I428)</f>
        <v>0</v>
      </c>
      <c r="K428" s="411">
        <v>101041.3</v>
      </c>
      <c r="L428" s="412">
        <f>INT($F428*K428)</f>
        <v>0</v>
      </c>
      <c r="M428" s="411">
        <f>+G428+I428+K428</f>
        <v>1189977.4000000001</v>
      </c>
      <c r="N428" s="420">
        <f>H428+J428+L428</f>
        <v>0</v>
      </c>
      <c r="O428" s="412"/>
      <c r="P428" s="412"/>
      <c r="Q428" s="420"/>
      <c r="R428" s="419" t="s">
        <v>0</v>
      </c>
      <c r="T428" s="411">
        <v>0</v>
      </c>
    </row>
    <row r="429" spans="1:20" s="75" customFormat="1" ht="24" hidden="1" customHeight="1">
      <c r="A429" s="372" t="s">
        <v>2072</v>
      </c>
      <c r="B429" s="421" t="s">
        <v>0</v>
      </c>
      <c r="C429" s="421" t="s">
        <v>767</v>
      </c>
      <c r="D429" s="421" t="s">
        <v>742</v>
      </c>
      <c r="E429" s="422" t="s">
        <v>768</v>
      </c>
      <c r="F429" s="416"/>
      <c r="G429" s="416">
        <v>91268.1</v>
      </c>
      <c r="H429" s="417">
        <f t="shared" si="538"/>
        <v>0</v>
      </c>
      <c r="I429" s="416">
        <v>997668</v>
      </c>
      <c r="J429" s="417">
        <f t="shared" si="539"/>
        <v>0</v>
      </c>
      <c r="K429" s="416">
        <v>101041.3</v>
      </c>
      <c r="L429" s="417">
        <f t="shared" si="540"/>
        <v>0</v>
      </c>
      <c r="M429" s="416">
        <f t="shared" si="541"/>
        <v>1189977.4000000001</v>
      </c>
      <c r="N429" s="423">
        <f t="shared" si="503"/>
        <v>0</v>
      </c>
      <c r="O429" s="417">
        <f t="shared" ref="O429" si="561">F429-F428</f>
        <v>0</v>
      </c>
      <c r="P429" s="417">
        <f t="shared" ref="P429:Q429" si="562">M429-M428</f>
        <v>0</v>
      </c>
      <c r="Q429" s="423">
        <f t="shared" si="562"/>
        <v>0</v>
      </c>
      <c r="R429" s="422"/>
      <c r="T429" s="416">
        <v>0</v>
      </c>
    </row>
    <row r="430" spans="1:20" s="371" customFormat="1" ht="24" hidden="1" customHeight="1">
      <c r="A430" s="366" t="s">
        <v>2064</v>
      </c>
      <c r="B430" s="418" t="s">
        <v>0</v>
      </c>
      <c r="C430" s="418" t="s">
        <v>2234</v>
      </c>
      <c r="D430" s="418" t="s">
        <v>2261</v>
      </c>
      <c r="E430" s="419" t="s">
        <v>2235</v>
      </c>
      <c r="F430" s="411"/>
      <c r="G430" s="411">
        <f>[3]내역서!$O$33</f>
        <v>96835</v>
      </c>
      <c r="H430" s="412">
        <f>INT($F430*G430)</f>
        <v>0</v>
      </c>
      <c r="I430" s="411">
        <f>[3]내역서!$Q$33</f>
        <v>985702</v>
      </c>
      <c r="J430" s="412">
        <f>INT($F430*I430)</f>
        <v>0</v>
      </c>
      <c r="K430" s="411">
        <f>[3]내역서!$S$33</f>
        <v>147319</v>
      </c>
      <c r="L430" s="412">
        <f>INT($F430*K430)</f>
        <v>0</v>
      </c>
      <c r="M430" s="411">
        <f>+G430+I430+K430</f>
        <v>1229856</v>
      </c>
      <c r="N430" s="420">
        <f>H430+J430+L430</f>
        <v>0</v>
      </c>
      <c r="O430" s="412"/>
      <c r="P430" s="412"/>
      <c r="Q430" s="420"/>
      <c r="R430" s="419" t="s">
        <v>0</v>
      </c>
      <c r="T430" s="411">
        <v>1</v>
      </c>
    </row>
    <row r="431" spans="1:20" s="75" customFormat="1" ht="24" hidden="1" customHeight="1">
      <c r="A431" s="372" t="s">
        <v>2072</v>
      </c>
      <c r="B431" s="421" t="s">
        <v>0</v>
      </c>
      <c r="C431" s="421" t="s">
        <v>767</v>
      </c>
      <c r="D431" s="421" t="s">
        <v>2298</v>
      </c>
      <c r="E431" s="422" t="s">
        <v>768</v>
      </c>
      <c r="F431" s="416"/>
      <c r="G431" s="416">
        <f>[3]내역서!$O$33</f>
        <v>96835</v>
      </c>
      <c r="H431" s="417">
        <f t="shared" ref="H431" si="563">INT($F431*G431)</f>
        <v>0</v>
      </c>
      <c r="I431" s="416">
        <f>[3]내역서!$Q$33</f>
        <v>985702</v>
      </c>
      <c r="J431" s="417">
        <f t="shared" ref="J431" si="564">INT($F431*I431)</f>
        <v>0</v>
      </c>
      <c r="K431" s="416">
        <f>[3]내역서!$S$33</f>
        <v>147319</v>
      </c>
      <c r="L431" s="417">
        <f t="shared" ref="L431" si="565">INT($F431*K431)</f>
        <v>0</v>
      </c>
      <c r="M431" s="416">
        <f t="shared" ref="M431" si="566">+G431+I431+K431</f>
        <v>1229856</v>
      </c>
      <c r="N431" s="423">
        <f t="shared" ref="N431" si="567">H431+J431+L431</f>
        <v>0</v>
      </c>
      <c r="O431" s="417">
        <f t="shared" ref="O431" si="568">F431-F430</f>
        <v>0</v>
      </c>
      <c r="P431" s="417">
        <f t="shared" ref="P431:Q431" si="569">M431-M430</f>
        <v>0</v>
      </c>
      <c r="Q431" s="423">
        <f t="shared" si="569"/>
        <v>0</v>
      </c>
      <c r="R431" s="422"/>
      <c r="T431" s="416">
        <v>1</v>
      </c>
    </row>
    <row r="432" spans="1:20" s="401" customFormat="1" ht="24" hidden="1" customHeight="1">
      <c r="A432" s="366" t="s">
        <v>2093</v>
      </c>
      <c r="B432" s="408" t="s">
        <v>0</v>
      </c>
      <c r="C432" s="408" t="s">
        <v>2265</v>
      </c>
      <c r="D432" s="408" t="s">
        <v>2199</v>
      </c>
      <c r="E432" s="409" t="s">
        <v>1860</v>
      </c>
      <c r="F432" s="410"/>
      <c r="G432" s="411">
        <v>176707.8</v>
      </c>
      <c r="H432" s="412">
        <f>INT($F432*G432)</f>
        <v>0</v>
      </c>
      <c r="I432" s="411">
        <v>66747.199999999997</v>
      </c>
      <c r="J432" s="412">
        <f>INT($F432*I432)</f>
        <v>0</v>
      </c>
      <c r="K432" s="411">
        <v>0</v>
      </c>
      <c r="L432" s="412">
        <f>INT($F432*K432)</f>
        <v>0</v>
      </c>
      <c r="M432" s="411">
        <f>+G432+I432+K432</f>
        <v>243455</v>
      </c>
      <c r="N432" s="420">
        <f>H432+J432+L432</f>
        <v>0</v>
      </c>
      <c r="O432" s="412"/>
      <c r="P432" s="412"/>
      <c r="Q432" s="420"/>
      <c r="R432" s="409" t="s">
        <v>0</v>
      </c>
      <c r="T432" s="410">
        <v>6</v>
      </c>
    </row>
    <row r="433" spans="1:20" ht="24" hidden="1" customHeight="1">
      <c r="A433" s="372" t="s">
        <v>2054</v>
      </c>
      <c r="B433" s="413" t="s">
        <v>0</v>
      </c>
      <c r="C433" s="413" t="s">
        <v>792</v>
      </c>
      <c r="D433" s="413" t="s">
        <v>743</v>
      </c>
      <c r="E433" s="414" t="s">
        <v>729</v>
      </c>
      <c r="F433" s="415"/>
      <c r="G433" s="416">
        <v>176707.8</v>
      </c>
      <c r="H433" s="417">
        <f t="shared" si="538"/>
        <v>0</v>
      </c>
      <c r="I433" s="416">
        <v>66747.199999999997</v>
      </c>
      <c r="J433" s="417">
        <f t="shared" si="539"/>
        <v>0</v>
      </c>
      <c r="K433" s="416">
        <v>0</v>
      </c>
      <c r="L433" s="417">
        <f t="shared" si="540"/>
        <v>0</v>
      </c>
      <c r="M433" s="416">
        <f t="shared" si="541"/>
        <v>243455</v>
      </c>
      <c r="N433" s="423">
        <f t="shared" si="503"/>
        <v>0</v>
      </c>
      <c r="O433" s="417">
        <f t="shared" ref="O433" si="570">F433-F432</f>
        <v>0</v>
      </c>
      <c r="P433" s="417">
        <f t="shared" ref="P433:Q433" si="571">M433-M432</f>
        <v>0</v>
      </c>
      <c r="Q433" s="423">
        <f t="shared" si="571"/>
        <v>0</v>
      </c>
      <c r="R433" s="414"/>
      <c r="T433" s="415">
        <v>6</v>
      </c>
    </row>
    <row r="434" spans="1:20" s="401" customFormat="1" ht="24" hidden="1" customHeight="1">
      <c r="A434" s="366" t="s">
        <v>2069</v>
      </c>
      <c r="B434" s="408" t="s">
        <v>0</v>
      </c>
      <c r="C434" s="408" t="s">
        <v>2265</v>
      </c>
      <c r="D434" s="408" t="s">
        <v>2297</v>
      </c>
      <c r="E434" s="409" t="s">
        <v>1860</v>
      </c>
      <c r="F434" s="410"/>
      <c r="G434" s="411">
        <v>617909.19999999995</v>
      </c>
      <c r="H434" s="412">
        <f>INT($F434*G434)</f>
        <v>0</v>
      </c>
      <c r="I434" s="411">
        <v>120750.39999999999</v>
      </c>
      <c r="J434" s="412">
        <f>INT($F434*I434)</f>
        <v>0</v>
      </c>
      <c r="K434" s="411">
        <v>0</v>
      </c>
      <c r="L434" s="412">
        <f>INT($F434*K434)</f>
        <v>0</v>
      </c>
      <c r="M434" s="411">
        <f>+G434+I434+K434</f>
        <v>738659.6</v>
      </c>
      <c r="N434" s="420">
        <f>H434+J434+L434</f>
        <v>0</v>
      </c>
      <c r="O434" s="412"/>
      <c r="P434" s="412"/>
      <c r="Q434" s="420"/>
      <c r="R434" s="409" t="s">
        <v>0</v>
      </c>
      <c r="T434" s="410">
        <v>2</v>
      </c>
    </row>
    <row r="435" spans="1:20" ht="24" hidden="1" customHeight="1">
      <c r="A435" s="372" t="s">
        <v>2072</v>
      </c>
      <c r="B435" s="413" t="s">
        <v>0</v>
      </c>
      <c r="C435" s="413" t="s">
        <v>792</v>
      </c>
      <c r="D435" s="413" t="s">
        <v>802</v>
      </c>
      <c r="E435" s="414" t="s">
        <v>729</v>
      </c>
      <c r="F435" s="415"/>
      <c r="G435" s="416">
        <v>617909.19999999995</v>
      </c>
      <c r="H435" s="417">
        <f t="shared" si="538"/>
        <v>0</v>
      </c>
      <c r="I435" s="416">
        <v>120750.39999999999</v>
      </c>
      <c r="J435" s="417">
        <f t="shared" si="539"/>
        <v>0</v>
      </c>
      <c r="K435" s="416">
        <v>0</v>
      </c>
      <c r="L435" s="417">
        <f t="shared" si="540"/>
        <v>0</v>
      </c>
      <c r="M435" s="416">
        <f t="shared" si="541"/>
        <v>738659.6</v>
      </c>
      <c r="N435" s="423">
        <f t="shared" si="503"/>
        <v>0</v>
      </c>
      <c r="O435" s="417">
        <f t="shared" ref="O435" si="572">F435-F434</f>
        <v>0</v>
      </c>
      <c r="P435" s="417">
        <f t="shared" ref="P435:Q435" si="573">M435-M434</f>
        <v>0</v>
      </c>
      <c r="Q435" s="423">
        <f t="shared" si="573"/>
        <v>0</v>
      </c>
      <c r="R435" s="414"/>
      <c r="T435" s="415">
        <v>2</v>
      </c>
    </row>
    <row r="436" spans="1:20" s="371" customFormat="1" ht="24" hidden="1" customHeight="1">
      <c r="A436" s="366" t="s">
        <v>2064</v>
      </c>
      <c r="B436" s="418" t="s">
        <v>0</v>
      </c>
      <c r="C436" s="418" t="s">
        <v>2265</v>
      </c>
      <c r="D436" s="418" t="s">
        <v>2198</v>
      </c>
      <c r="E436" s="419" t="s">
        <v>1860</v>
      </c>
      <c r="F436" s="411"/>
      <c r="G436" s="411">
        <v>1800750.2</v>
      </c>
      <c r="H436" s="412">
        <f>INT($F436*G436)</f>
        <v>0</v>
      </c>
      <c r="I436" s="411">
        <v>159632</v>
      </c>
      <c r="J436" s="412">
        <f>INT($F436*I436)</f>
        <v>0</v>
      </c>
      <c r="K436" s="411">
        <v>0</v>
      </c>
      <c r="L436" s="412">
        <f>INT($F436*K436)</f>
        <v>0</v>
      </c>
      <c r="M436" s="411">
        <f>+G436+I436+K436</f>
        <v>1960382.2</v>
      </c>
      <c r="N436" s="420">
        <f>H436+J436+L436</f>
        <v>0</v>
      </c>
      <c r="O436" s="412"/>
      <c r="P436" s="412"/>
      <c r="Q436" s="420"/>
      <c r="R436" s="419" t="s">
        <v>0</v>
      </c>
      <c r="T436" s="411">
        <v>0</v>
      </c>
    </row>
    <row r="437" spans="1:20" s="75" customFormat="1" ht="24" hidden="1" customHeight="1">
      <c r="A437" s="372" t="s">
        <v>2299</v>
      </c>
      <c r="B437" s="421" t="s">
        <v>0</v>
      </c>
      <c r="C437" s="421" t="s">
        <v>792</v>
      </c>
      <c r="D437" s="421" t="s">
        <v>742</v>
      </c>
      <c r="E437" s="422" t="s">
        <v>729</v>
      </c>
      <c r="F437" s="416"/>
      <c r="G437" s="416">
        <v>1800750.2</v>
      </c>
      <c r="H437" s="417">
        <f t="shared" si="538"/>
        <v>0</v>
      </c>
      <c r="I437" s="416">
        <v>159632</v>
      </c>
      <c r="J437" s="417">
        <f t="shared" si="539"/>
        <v>0</v>
      </c>
      <c r="K437" s="416">
        <v>0</v>
      </c>
      <c r="L437" s="417">
        <f t="shared" si="540"/>
        <v>0</v>
      </c>
      <c r="M437" s="416">
        <f t="shared" si="541"/>
        <v>1960382.2</v>
      </c>
      <c r="N437" s="423">
        <f t="shared" si="503"/>
        <v>0</v>
      </c>
      <c r="O437" s="417">
        <f t="shared" ref="O437" si="574">F437-F436</f>
        <v>0</v>
      </c>
      <c r="P437" s="417">
        <f t="shared" ref="P437:Q437" si="575">M437-M436</f>
        <v>0</v>
      </c>
      <c r="Q437" s="423">
        <f t="shared" si="575"/>
        <v>0</v>
      </c>
      <c r="R437" s="422"/>
      <c r="T437" s="416">
        <v>0</v>
      </c>
    </row>
    <row r="438" spans="1:20" s="371" customFormat="1" ht="24" hidden="1" customHeight="1">
      <c r="A438" s="366" t="s">
        <v>2064</v>
      </c>
      <c r="B438" s="418" t="s">
        <v>0</v>
      </c>
      <c r="C438" s="418" t="s">
        <v>2265</v>
      </c>
      <c r="D438" s="418" t="s">
        <v>2261</v>
      </c>
      <c r="E438" s="419" t="s">
        <v>1860</v>
      </c>
      <c r="F438" s="411"/>
      <c r="G438" s="411">
        <f>[3]내역서!$O$37</f>
        <v>2220580</v>
      </c>
      <c r="H438" s="412">
        <f>INT($F438*G438)</f>
        <v>0</v>
      </c>
      <c r="I438" s="411">
        <f>[3]내역서!$Q$37</f>
        <v>200102</v>
      </c>
      <c r="J438" s="412">
        <f>INT($F438*I438)</f>
        <v>0</v>
      </c>
      <c r="K438" s="411">
        <f>[3]내역서!$S$37</f>
        <v>0</v>
      </c>
      <c r="L438" s="412">
        <f>INT($F438*K438)</f>
        <v>0</v>
      </c>
      <c r="M438" s="411">
        <f>+G438+I438+K438</f>
        <v>2420682</v>
      </c>
      <c r="N438" s="420">
        <f>H438+J438+L438</f>
        <v>0</v>
      </c>
      <c r="O438" s="412"/>
      <c r="P438" s="412"/>
      <c r="Q438" s="420"/>
      <c r="R438" s="419" t="s">
        <v>0</v>
      </c>
      <c r="T438" s="411">
        <v>1</v>
      </c>
    </row>
    <row r="439" spans="1:20" s="75" customFormat="1" ht="24" hidden="1" customHeight="1">
      <c r="A439" s="372" t="s">
        <v>2089</v>
      </c>
      <c r="B439" s="421" t="s">
        <v>0</v>
      </c>
      <c r="C439" s="421" t="s">
        <v>792</v>
      </c>
      <c r="D439" s="421" t="s">
        <v>2298</v>
      </c>
      <c r="E439" s="422" t="s">
        <v>729</v>
      </c>
      <c r="F439" s="416"/>
      <c r="G439" s="416">
        <f>[3]내역서!$O$37</f>
        <v>2220580</v>
      </c>
      <c r="H439" s="417">
        <f t="shared" ref="H439" si="576">INT($F439*G439)</f>
        <v>0</v>
      </c>
      <c r="I439" s="416">
        <f>[3]내역서!$Q$37</f>
        <v>200102</v>
      </c>
      <c r="J439" s="417">
        <f t="shared" ref="J439" si="577">INT($F439*I439)</f>
        <v>0</v>
      </c>
      <c r="K439" s="416">
        <f>[3]내역서!$S$37</f>
        <v>0</v>
      </c>
      <c r="L439" s="417">
        <f t="shared" ref="L439" si="578">INT($F439*K439)</f>
        <v>0</v>
      </c>
      <c r="M439" s="416">
        <f t="shared" ref="M439" si="579">+G439+I439+K439</f>
        <v>2420682</v>
      </c>
      <c r="N439" s="423">
        <f t="shared" ref="N439" si="580">H439+J439+L439</f>
        <v>0</v>
      </c>
      <c r="O439" s="417">
        <f t="shared" ref="O439" si="581">F439-F438</f>
        <v>0</v>
      </c>
      <c r="P439" s="417">
        <f t="shared" ref="P439:Q439" si="582">M439-M438</f>
        <v>0</v>
      </c>
      <c r="Q439" s="423">
        <f t="shared" si="582"/>
        <v>0</v>
      </c>
      <c r="R439" s="422"/>
      <c r="T439" s="416">
        <v>1</v>
      </c>
    </row>
    <row r="440" spans="1:20" s="401" customFormat="1" ht="24" hidden="1" customHeight="1">
      <c r="A440" s="366" t="s">
        <v>2064</v>
      </c>
      <c r="B440" s="408" t="s">
        <v>0</v>
      </c>
      <c r="C440" s="408" t="s">
        <v>2300</v>
      </c>
      <c r="D440" s="408" t="s">
        <v>2301</v>
      </c>
      <c r="E440" s="409" t="s">
        <v>1860</v>
      </c>
      <c r="F440" s="410"/>
      <c r="G440" s="411">
        <v>61794.2</v>
      </c>
      <c r="H440" s="412">
        <f>INT($F440*G440)</f>
        <v>0</v>
      </c>
      <c r="I440" s="411">
        <v>126684</v>
      </c>
      <c r="J440" s="412">
        <f>INT($F440*I440)</f>
        <v>0</v>
      </c>
      <c r="K440" s="411">
        <v>0</v>
      </c>
      <c r="L440" s="412">
        <f>INT($F440*K440)</f>
        <v>0</v>
      </c>
      <c r="M440" s="411">
        <f>+G440+I440+K440</f>
        <v>188478.2</v>
      </c>
      <c r="N440" s="420">
        <f>H440+J440+L440</f>
        <v>0</v>
      </c>
      <c r="O440" s="412"/>
      <c r="P440" s="412"/>
      <c r="Q440" s="420"/>
      <c r="R440" s="409" t="s">
        <v>0</v>
      </c>
      <c r="T440" s="410">
        <v>12</v>
      </c>
    </row>
    <row r="441" spans="1:20" ht="24" hidden="1" customHeight="1">
      <c r="A441" s="372" t="s">
        <v>2054</v>
      </c>
      <c r="B441" s="413" t="s">
        <v>0</v>
      </c>
      <c r="C441" s="413" t="s">
        <v>803</v>
      </c>
      <c r="D441" s="413" t="s">
        <v>804</v>
      </c>
      <c r="E441" s="414" t="s">
        <v>729</v>
      </c>
      <c r="F441" s="415"/>
      <c r="G441" s="416">
        <v>61794.2</v>
      </c>
      <c r="H441" s="417">
        <f t="shared" si="538"/>
        <v>0</v>
      </c>
      <c r="I441" s="416">
        <v>126684</v>
      </c>
      <c r="J441" s="417">
        <f t="shared" si="539"/>
        <v>0</v>
      </c>
      <c r="K441" s="416">
        <v>0</v>
      </c>
      <c r="L441" s="417">
        <f t="shared" si="540"/>
        <v>0</v>
      </c>
      <c r="M441" s="416">
        <f t="shared" si="541"/>
        <v>188478.2</v>
      </c>
      <c r="N441" s="423">
        <f t="shared" si="503"/>
        <v>0</v>
      </c>
      <c r="O441" s="417">
        <f t="shared" ref="O441" si="583">F441-F440</f>
        <v>0</v>
      </c>
      <c r="P441" s="417">
        <f t="shared" ref="P441:Q441" si="584">M441-M440</f>
        <v>0</v>
      </c>
      <c r="Q441" s="423">
        <f t="shared" si="584"/>
        <v>0</v>
      </c>
      <c r="R441" s="414"/>
      <c r="T441" s="415">
        <v>12</v>
      </c>
    </row>
    <row r="442" spans="1:20" s="401" customFormat="1" ht="24" hidden="1" customHeight="1">
      <c r="A442" s="366" t="s">
        <v>2064</v>
      </c>
      <c r="B442" s="408" t="s">
        <v>0</v>
      </c>
      <c r="C442" s="408" t="s">
        <v>2300</v>
      </c>
      <c r="D442" s="408" t="s">
        <v>2302</v>
      </c>
      <c r="E442" s="409" t="s">
        <v>1860</v>
      </c>
      <c r="F442" s="410"/>
      <c r="G442" s="411">
        <v>127176.6</v>
      </c>
      <c r="H442" s="412">
        <f>INT($F442*G442)</f>
        <v>0</v>
      </c>
      <c r="I442" s="411">
        <v>179937.6</v>
      </c>
      <c r="J442" s="412">
        <f>INT($F442*I442)</f>
        <v>0</v>
      </c>
      <c r="K442" s="411">
        <v>0</v>
      </c>
      <c r="L442" s="412">
        <f>INT($F442*K442)</f>
        <v>0</v>
      </c>
      <c r="M442" s="411">
        <f>+G442+I442+K442</f>
        <v>307114.2</v>
      </c>
      <c r="N442" s="420">
        <f>H442+J442+L442</f>
        <v>0</v>
      </c>
      <c r="O442" s="412"/>
      <c r="P442" s="412"/>
      <c r="Q442" s="420"/>
      <c r="R442" s="409" t="s">
        <v>0</v>
      </c>
      <c r="T442" s="410">
        <v>14</v>
      </c>
    </row>
    <row r="443" spans="1:20" ht="24" hidden="1" customHeight="1">
      <c r="A443" s="372" t="s">
        <v>2303</v>
      </c>
      <c r="B443" s="413" t="s">
        <v>0</v>
      </c>
      <c r="C443" s="413" t="s">
        <v>803</v>
      </c>
      <c r="D443" s="413" t="s">
        <v>805</v>
      </c>
      <c r="E443" s="414" t="s">
        <v>729</v>
      </c>
      <c r="F443" s="415"/>
      <c r="G443" s="416">
        <v>127176.6</v>
      </c>
      <c r="H443" s="417">
        <f t="shared" si="538"/>
        <v>0</v>
      </c>
      <c r="I443" s="416">
        <v>179937.6</v>
      </c>
      <c r="J443" s="417">
        <f t="shared" si="539"/>
        <v>0</v>
      </c>
      <c r="K443" s="416">
        <v>0</v>
      </c>
      <c r="L443" s="417">
        <f t="shared" si="540"/>
        <v>0</v>
      </c>
      <c r="M443" s="416">
        <f t="shared" si="541"/>
        <v>307114.2</v>
      </c>
      <c r="N443" s="423">
        <f t="shared" si="503"/>
        <v>0</v>
      </c>
      <c r="O443" s="417">
        <f t="shared" ref="O443" si="585">F443-F442</f>
        <v>0</v>
      </c>
      <c r="P443" s="417">
        <f t="shared" ref="P443:Q443" si="586">M443-M442</f>
        <v>0</v>
      </c>
      <c r="Q443" s="423">
        <f t="shared" si="586"/>
        <v>0</v>
      </c>
      <c r="R443" s="414"/>
      <c r="T443" s="415">
        <v>14</v>
      </c>
    </row>
    <row r="444" spans="1:20" s="371" customFormat="1" ht="24" hidden="1" customHeight="1">
      <c r="A444" s="366" t="s">
        <v>2069</v>
      </c>
      <c r="B444" s="418" t="s">
        <v>0</v>
      </c>
      <c r="C444" s="418" t="s">
        <v>2300</v>
      </c>
      <c r="D444" s="418" t="s">
        <v>2304</v>
      </c>
      <c r="E444" s="419" t="s">
        <v>1860</v>
      </c>
      <c r="F444" s="411"/>
      <c r="G444" s="411">
        <v>202115.6</v>
      </c>
      <c r="H444" s="412">
        <f>INT($F444*G444)</f>
        <v>0</v>
      </c>
      <c r="I444" s="411">
        <v>201572.8</v>
      </c>
      <c r="J444" s="412">
        <f>INT($F444*I444)</f>
        <v>0</v>
      </c>
      <c r="K444" s="411">
        <v>0</v>
      </c>
      <c r="L444" s="412">
        <f>INT($F444*K444)</f>
        <v>0</v>
      </c>
      <c r="M444" s="411">
        <f>+G444+I444+K444</f>
        <v>403688.4</v>
      </c>
      <c r="N444" s="420">
        <f>H444+J444+L444</f>
        <v>0</v>
      </c>
      <c r="O444" s="412"/>
      <c r="P444" s="412"/>
      <c r="Q444" s="420"/>
      <c r="R444" s="419" t="s">
        <v>0</v>
      </c>
      <c r="T444" s="411">
        <v>1</v>
      </c>
    </row>
    <row r="445" spans="1:20" s="75" customFormat="1" ht="24" hidden="1" customHeight="1">
      <c r="A445" s="372" t="s">
        <v>2072</v>
      </c>
      <c r="B445" s="421" t="s">
        <v>0</v>
      </c>
      <c r="C445" s="421" t="s">
        <v>803</v>
      </c>
      <c r="D445" s="421" t="s">
        <v>806</v>
      </c>
      <c r="E445" s="422" t="s">
        <v>729</v>
      </c>
      <c r="F445" s="416"/>
      <c r="G445" s="416">
        <v>202115.6</v>
      </c>
      <c r="H445" s="417">
        <f t="shared" si="538"/>
        <v>0</v>
      </c>
      <c r="I445" s="416">
        <v>201572.8</v>
      </c>
      <c r="J445" s="417">
        <f t="shared" si="539"/>
        <v>0</v>
      </c>
      <c r="K445" s="416">
        <v>0</v>
      </c>
      <c r="L445" s="417">
        <f t="shared" si="540"/>
        <v>0</v>
      </c>
      <c r="M445" s="416">
        <f t="shared" si="541"/>
        <v>403688.4</v>
      </c>
      <c r="N445" s="423">
        <f t="shared" si="503"/>
        <v>0</v>
      </c>
      <c r="O445" s="417">
        <f t="shared" ref="O445" si="587">F445-F444</f>
        <v>0</v>
      </c>
      <c r="P445" s="417">
        <f t="shared" ref="P445:Q445" si="588">M445-M444</f>
        <v>0</v>
      </c>
      <c r="Q445" s="423">
        <f t="shared" si="588"/>
        <v>0</v>
      </c>
      <c r="R445" s="422"/>
      <c r="T445" s="416">
        <v>1</v>
      </c>
    </row>
    <row r="446" spans="1:20" s="371" customFormat="1" ht="24" hidden="1" customHeight="1">
      <c r="A446" s="366" t="s">
        <v>2064</v>
      </c>
      <c r="B446" s="418" t="s">
        <v>0</v>
      </c>
      <c r="C446" s="418" t="s">
        <v>2300</v>
      </c>
      <c r="D446" s="418" t="s">
        <v>2305</v>
      </c>
      <c r="E446" s="419" t="s">
        <v>1860</v>
      </c>
      <c r="F446" s="411"/>
      <c r="G446" s="411">
        <f>[3]내역서!$O$41</f>
        <v>202787</v>
      </c>
      <c r="H446" s="412">
        <f>INT($F446*G446)</f>
        <v>0</v>
      </c>
      <c r="I446" s="411">
        <f>[3]내역서!$Q$41</f>
        <v>243915</v>
      </c>
      <c r="J446" s="412">
        <f>INT($F446*I446)</f>
        <v>0</v>
      </c>
      <c r="K446" s="411">
        <f>[3]내역서!$S$41</f>
        <v>0</v>
      </c>
      <c r="L446" s="412">
        <f>INT($F446*K446)</f>
        <v>0</v>
      </c>
      <c r="M446" s="411">
        <f>+G446+I446+K446</f>
        <v>446702</v>
      </c>
      <c r="N446" s="420">
        <f>H446+J446+L446</f>
        <v>0</v>
      </c>
      <c r="O446" s="412"/>
      <c r="P446" s="412"/>
      <c r="Q446" s="420"/>
      <c r="R446" s="419" t="s">
        <v>0</v>
      </c>
      <c r="T446" s="411">
        <v>2</v>
      </c>
    </row>
    <row r="447" spans="1:20" s="75" customFormat="1" ht="24" hidden="1" customHeight="1">
      <c r="A447" s="372" t="s">
        <v>2054</v>
      </c>
      <c r="B447" s="421" t="s">
        <v>0</v>
      </c>
      <c r="C447" s="421" t="s">
        <v>803</v>
      </c>
      <c r="D447" s="421" t="s">
        <v>2306</v>
      </c>
      <c r="E447" s="422" t="s">
        <v>729</v>
      </c>
      <c r="F447" s="416"/>
      <c r="G447" s="416">
        <f>[3]내역서!$O$41</f>
        <v>202787</v>
      </c>
      <c r="H447" s="417">
        <f t="shared" ref="H447" si="589">INT($F447*G447)</f>
        <v>0</v>
      </c>
      <c r="I447" s="416">
        <f>[3]내역서!$Q$41</f>
        <v>243915</v>
      </c>
      <c r="J447" s="417">
        <f t="shared" ref="J447" si="590">INT($F447*I447)</f>
        <v>0</v>
      </c>
      <c r="K447" s="416">
        <f>[3]내역서!$S$41</f>
        <v>0</v>
      </c>
      <c r="L447" s="417">
        <f t="shared" ref="L447" si="591">INT($F447*K447)</f>
        <v>0</v>
      </c>
      <c r="M447" s="416">
        <f t="shared" ref="M447" si="592">+G447+I447+K447</f>
        <v>446702</v>
      </c>
      <c r="N447" s="423">
        <f t="shared" ref="N447" si="593">H447+J447+L447</f>
        <v>0</v>
      </c>
      <c r="O447" s="417">
        <f t="shared" ref="O447" si="594">F447-F446</f>
        <v>0</v>
      </c>
      <c r="P447" s="417">
        <f t="shared" ref="P447:Q447" si="595">M447-M446</f>
        <v>0</v>
      </c>
      <c r="Q447" s="423">
        <f t="shared" si="595"/>
        <v>0</v>
      </c>
      <c r="R447" s="422"/>
      <c r="T447" s="416">
        <v>2</v>
      </c>
    </row>
    <row r="448" spans="1:20" s="371" customFormat="1" ht="24" hidden="1" customHeight="1">
      <c r="A448" s="366" t="s">
        <v>2307</v>
      </c>
      <c r="B448" s="418" t="s">
        <v>0</v>
      </c>
      <c r="C448" s="418" t="s">
        <v>2308</v>
      </c>
      <c r="D448" s="418" t="s">
        <v>2309</v>
      </c>
      <c r="E448" s="419" t="s">
        <v>1860</v>
      </c>
      <c r="F448" s="411"/>
      <c r="G448" s="411">
        <v>0</v>
      </c>
      <c r="H448" s="412">
        <f>INT($F448*G448)</f>
        <v>0</v>
      </c>
      <c r="I448" s="411">
        <v>0</v>
      </c>
      <c r="J448" s="412">
        <f>INT($F448*I448)</f>
        <v>0</v>
      </c>
      <c r="K448" s="411">
        <v>36658.400000000001</v>
      </c>
      <c r="L448" s="412">
        <f>INT($F448*K448)</f>
        <v>0</v>
      </c>
      <c r="M448" s="411">
        <f>+G448+I448+K448</f>
        <v>36658.400000000001</v>
      </c>
      <c r="N448" s="420">
        <f>H448+J448+L448</f>
        <v>0</v>
      </c>
      <c r="O448" s="412"/>
      <c r="P448" s="412"/>
      <c r="Q448" s="420"/>
      <c r="R448" s="419" t="s">
        <v>0</v>
      </c>
      <c r="T448" s="411">
        <v>29</v>
      </c>
    </row>
    <row r="449" spans="1:20" s="75" customFormat="1" ht="24" hidden="1" customHeight="1">
      <c r="A449" s="372" t="s">
        <v>2054</v>
      </c>
      <c r="B449" s="421" t="s">
        <v>0</v>
      </c>
      <c r="C449" s="421" t="s">
        <v>807</v>
      </c>
      <c r="D449" s="421" t="s">
        <v>808</v>
      </c>
      <c r="E449" s="422" t="s">
        <v>729</v>
      </c>
      <c r="F449" s="416"/>
      <c r="G449" s="416">
        <v>0</v>
      </c>
      <c r="H449" s="417">
        <f t="shared" si="538"/>
        <v>0</v>
      </c>
      <c r="I449" s="416">
        <v>0</v>
      </c>
      <c r="J449" s="417">
        <f t="shared" si="539"/>
        <v>0</v>
      </c>
      <c r="K449" s="416">
        <v>36658.400000000001</v>
      </c>
      <c r="L449" s="417">
        <f t="shared" si="540"/>
        <v>0</v>
      </c>
      <c r="M449" s="416">
        <f t="shared" si="541"/>
        <v>36658.400000000001</v>
      </c>
      <c r="N449" s="423">
        <f t="shared" si="503"/>
        <v>0</v>
      </c>
      <c r="O449" s="417">
        <f t="shared" ref="O449" si="596">F449-F448</f>
        <v>0</v>
      </c>
      <c r="P449" s="417">
        <f t="shared" ref="P449:Q449" si="597">M449-M448</f>
        <v>0</v>
      </c>
      <c r="Q449" s="423">
        <f t="shared" si="597"/>
        <v>0</v>
      </c>
      <c r="R449" s="422"/>
      <c r="T449" s="416">
        <v>29</v>
      </c>
    </row>
    <row r="450" spans="1:20" s="401" customFormat="1" ht="24" hidden="1" customHeight="1">
      <c r="A450" s="366" t="s">
        <v>2310</v>
      </c>
      <c r="B450" s="408" t="s">
        <v>0</v>
      </c>
      <c r="C450" s="408" t="s">
        <v>2311</v>
      </c>
      <c r="D450" s="408" t="s">
        <v>2312</v>
      </c>
      <c r="E450" s="409" t="s">
        <v>1860</v>
      </c>
      <c r="F450" s="410"/>
      <c r="G450" s="411">
        <v>47327.9</v>
      </c>
      <c r="H450" s="412">
        <f>INT($F450*G450)</f>
        <v>0</v>
      </c>
      <c r="I450" s="411">
        <v>88966.399999999994</v>
      </c>
      <c r="J450" s="412">
        <f>INT($F450*I450)</f>
        <v>0</v>
      </c>
      <c r="K450" s="411">
        <v>1782.6</v>
      </c>
      <c r="L450" s="412">
        <f>INT($F450*K450)</f>
        <v>0</v>
      </c>
      <c r="M450" s="411">
        <f>+G450+I450+K450</f>
        <v>138076.9</v>
      </c>
      <c r="N450" s="420">
        <f>H450+J450+L450</f>
        <v>0</v>
      </c>
      <c r="O450" s="412"/>
      <c r="P450" s="412"/>
      <c r="Q450" s="420"/>
      <c r="R450" s="409" t="s">
        <v>0</v>
      </c>
      <c r="T450" s="410">
        <v>2</v>
      </c>
    </row>
    <row r="451" spans="1:20" ht="24" hidden="1" customHeight="1">
      <c r="A451" s="372" t="s">
        <v>2303</v>
      </c>
      <c r="B451" s="413" t="s">
        <v>0</v>
      </c>
      <c r="C451" s="413" t="s">
        <v>809</v>
      </c>
      <c r="D451" s="413" t="s">
        <v>810</v>
      </c>
      <c r="E451" s="414" t="s">
        <v>729</v>
      </c>
      <c r="F451" s="415"/>
      <c r="G451" s="416">
        <v>47327.9</v>
      </c>
      <c r="H451" s="417">
        <f t="shared" si="538"/>
        <v>0</v>
      </c>
      <c r="I451" s="416">
        <v>88966.399999999994</v>
      </c>
      <c r="J451" s="417">
        <f t="shared" si="539"/>
        <v>0</v>
      </c>
      <c r="K451" s="416">
        <v>1782.6</v>
      </c>
      <c r="L451" s="417">
        <f t="shared" si="540"/>
        <v>0</v>
      </c>
      <c r="M451" s="416">
        <f t="shared" si="541"/>
        <v>138076.9</v>
      </c>
      <c r="N451" s="423">
        <f t="shared" si="503"/>
        <v>0</v>
      </c>
      <c r="O451" s="417">
        <f t="shared" ref="O451" si="598">F451-F450</f>
        <v>0</v>
      </c>
      <c r="P451" s="417">
        <f t="shared" ref="P451:Q451" si="599">M451-M450</f>
        <v>0</v>
      </c>
      <c r="Q451" s="423">
        <f t="shared" si="599"/>
        <v>0</v>
      </c>
      <c r="R451" s="414"/>
      <c r="T451" s="415">
        <v>2</v>
      </c>
    </row>
    <row r="452" spans="1:20" s="401" customFormat="1" ht="24" hidden="1" customHeight="1">
      <c r="A452" s="366" t="s">
        <v>2069</v>
      </c>
      <c r="B452" s="408" t="s">
        <v>0</v>
      </c>
      <c r="C452" s="408" t="s">
        <v>2236</v>
      </c>
      <c r="D452" s="408" t="s">
        <v>2312</v>
      </c>
      <c r="E452" s="409" t="s">
        <v>22</v>
      </c>
      <c r="F452" s="410"/>
      <c r="G452" s="411">
        <v>12538.8</v>
      </c>
      <c r="H452" s="412">
        <f>INT($F452*G452)</f>
        <v>0</v>
      </c>
      <c r="I452" s="411">
        <v>127653.6</v>
      </c>
      <c r="J452" s="412">
        <f>INT($F452*I452)</f>
        <v>0</v>
      </c>
      <c r="K452" s="411">
        <v>0</v>
      </c>
      <c r="L452" s="412">
        <f>INT($F452*K452)</f>
        <v>0</v>
      </c>
      <c r="M452" s="411">
        <f>+G452+I452+K452</f>
        <v>140192.4</v>
      </c>
      <c r="N452" s="420">
        <f>H452+J452+L452</f>
        <v>0</v>
      </c>
      <c r="O452" s="412"/>
      <c r="P452" s="412"/>
      <c r="Q452" s="420"/>
      <c r="R452" s="409" t="s">
        <v>0</v>
      </c>
      <c r="T452" s="410">
        <v>2.4</v>
      </c>
    </row>
    <row r="453" spans="1:20" ht="24" hidden="1" customHeight="1">
      <c r="A453" s="372" t="s">
        <v>2072</v>
      </c>
      <c r="B453" s="413" t="s">
        <v>0</v>
      </c>
      <c r="C453" s="413" t="s">
        <v>769</v>
      </c>
      <c r="D453" s="413" t="s">
        <v>810</v>
      </c>
      <c r="E453" s="414" t="s">
        <v>22</v>
      </c>
      <c r="F453" s="415"/>
      <c r="G453" s="416">
        <v>12538.8</v>
      </c>
      <c r="H453" s="417">
        <f t="shared" si="538"/>
        <v>0</v>
      </c>
      <c r="I453" s="416">
        <v>127653.6</v>
      </c>
      <c r="J453" s="417">
        <f t="shared" si="539"/>
        <v>0</v>
      </c>
      <c r="K453" s="416">
        <v>0</v>
      </c>
      <c r="L453" s="417">
        <f t="shared" si="540"/>
        <v>0</v>
      </c>
      <c r="M453" s="416">
        <f t="shared" si="541"/>
        <v>140192.4</v>
      </c>
      <c r="N453" s="423">
        <f t="shared" si="503"/>
        <v>0</v>
      </c>
      <c r="O453" s="417">
        <f t="shared" ref="O453" si="600">F453-F452</f>
        <v>0</v>
      </c>
      <c r="P453" s="417">
        <f t="shared" ref="P453:Q453" si="601">M453-M452</f>
        <v>0</v>
      </c>
      <c r="Q453" s="423">
        <f t="shared" si="601"/>
        <v>0</v>
      </c>
      <c r="R453" s="414"/>
      <c r="T453" s="415">
        <v>2.4</v>
      </c>
    </row>
    <row r="454" spans="1:20" s="401" customFormat="1" ht="24" hidden="1" customHeight="1">
      <c r="A454" s="366" t="s">
        <v>2313</v>
      </c>
      <c r="B454" s="408" t="s">
        <v>0</v>
      </c>
      <c r="C454" s="408" t="s">
        <v>2314</v>
      </c>
      <c r="D454" s="408" t="s">
        <v>2312</v>
      </c>
      <c r="E454" s="409" t="s">
        <v>1860</v>
      </c>
      <c r="F454" s="410"/>
      <c r="G454" s="411">
        <v>10156.700000000001</v>
      </c>
      <c r="H454" s="412">
        <f>INT($F454*G454)</f>
        <v>0</v>
      </c>
      <c r="I454" s="411">
        <v>37529.599999999999</v>
      </c>
      <c r="J454" s="412">
        <f>INT($F454*I454)</f>
        <v>0</v>
      </c>
      <c r="K454" s="411">
        <v>0</v>
      </c>
      <c r="L454" s="412">
        <f>INT($F454*K454)</f>
        <v>0</v>
      </c>
      <c r="M454" s="411">
        <f>+G454+I454+K454</f>
        <v>47686.3</v>
      </c>
      <c r="N454" s="420">
        <f>H454+J454+L454</f>
        <v>0</v>
      </c>
      <c r="O454" s="412"/>
      <c r="P454" s="412"/>
      <c r="Q454" s="420"/>
      <c r="R454" s="409" t="s">
        <v>0</v>
      </c>
      <c r="T454" s="410">
        <v>4</v>
      </c>
    </row>
    <row r="455" spans="1:20" ht="24" hidden="1" customHeight="1">
      <c r="A455" s="372" t="s">
        <v>2315</v>
      </c>
      <c r="B455" s="413" t="s">
        <v>0</v>
      </c>
      <c r="C455" s="413" t="s">
        <v>811</v>
      </c>
      <c r="D455" s="413" t="s">
        <v>810</v>
      </c>
      <c r="E455" s="414" t="s">
        <v>729</v>
      </c>
      <c r="F455" s="415"/>
      <c r="G455" s="416">
        <v>10156.700000000001</v>
      </c>
      <c r="H455" s="417">
        <f t="shared" si="538"/>
        <v>0</v>
      </c>
      <c r="I455" s="416">
        <v>37529.599999999999</v>
      </c>
      <c r="J455" s="417">
        <f t="shared" si="539"/>
        <v>0</v>
      </c>
      <c r="K455" s="416">
        <v>0</v>
      </c>
      <c r="L455" s="417">
        <f t="shared" si="540"/>
        <v>0</v>
      </c>
      <c r="M455" s="416">
        <f t="shared" si="541"/>
        <v>47686.3</v>
      </c>
      <c r="N455" s="423">
        <f t="shared" ref="N455:N517" si="602">H455+J455+L455</f>
        <v>0</v>
      </c>
      <c r="O455" s="417">
        <f t="shared" ref="O455" si="603">F455-F454</f>
        <v>0</v>
      </c>
      <c r="P455" s="417">
        <f t="shared" ref="P455:Q455" si="604">M455-M454</f>
        <v>0</v>
      </c>
      <c r="Q455" s="423">
        <f t="shared" si="604"/>
        <v>0</v>
      </c>
      <c r="R455" s="414"/>
      <c r="T455" s="415">
        <v>4</v>
      </c>
    </row>
    <row r="456" spans="1:20" s="401" customFormat="1" ht="24" hidden="1" customHeight="1">
      <c r="A456" s="366" t="s">
        <v>2064</v>
      </c>
      <c r="B456" s="436" t="s">
        <v>2316</v>
      </c>
      <c r="C456" s="436" t="s">
        <v>2317</v>
      </c>
      <c r="D456" s="436" t="s">
        <v>0</v>
      </c>
      <c r="E456" s="437" t="s">
        <v>0</v>
      </c>
      <c r="F456" s="438"/>
      <c r="G456" s="439"/>
      <c r="H456" s="440">
        <f>SUMIF($A$458:$A$465,"당초",H458:H465)</f>
        <v>0</v>
      </c>
      <c r="I456" s="439"/>
      <c r="J456" s="440">
        <f>SUMIF($A$458:$A$465,"당초",J458:J465)</f>
        <v>0</v>
      </c>
      <c r="K456" s="439"/>
      <c r="L456" s="440">
        <f>SUMIF($A$458:$A$465,"당초",L458:L465)</f>
        <v>0</v>
      </c>
      <c r="M456" s="438"/>
      <c r="N456" s="984">
        <f>H456+J456+L456</f>
        <v>0</v>
      </c>
      <c r="O456" s="440"/>
      <c r="P456" s="440"/>
      <c r="Q456" s="984"/>
      <c r="R456" s="441" t="s">
        <v>0</v>
      </c>
      <c r="T456" s="438">
        <v>0</v>
      </c>
    </row>
    <row r="457" spans="1:20" ht="24" hidden="1" customHeight="1">
      <c r="A457" s="372" t="s">
        <v>2303</v>
      </c>
      <c r="B457" s="442" t="s">
        <v>2318</v>
      </c>
      <c r="C457" s="442" t="s">
        <v>812</v>
      </c>
      <c r="D457" s="442" t="s">
        <v>0</v>
      </c>
      <c r="E457" s="443" t="s">
        <v>0</v>
      </c>
      <c r="F457" s="444"/>
      <c r="G457" s="445"/>
      <c r="H457" s="446">
        <f>SUMIF($A$458:$A$465,"변경",H458:H465)</f>
        <v>0</v>
      </c>
      <c r="I457" s="445"/>
      <c r="J457" s="446">
        <f>SUMIF($A$458:$A$465,"변경",J458:J465)</f>
        <v>0</v>
      </c>
      <c r="K457" s="445"/>
      <c r="L457" s="446">
        <f>SUMIF($A$458:$A$465,"변경",L458:L465)</f>
        <v>0</v>
      </c>
      <c r="M457" s="444"/>
      <c r="N457" s="985">
        <f t="shared" si="602"/>
        <v>0</v>
      </c>
      <c r="O457" s="446">
        <f t="shared" ref="O457" si="605">F457-F456</f>
        <v>0</v>
      </c>
      <c r="P457" s="446">
        <f t="shared" ref="P457:Q457" si="606">M457-M456</f>
        <v>0</v>
      </c>
      <c r="Q457" s="985">
        <f t="shared" si="606"/>
        <v>0</v>
      </c>
      <c r="R457" s="447"/>
      <c r="T457" s="444">
        <v>0</v>
      </c>
    </row>
    <row r="458" spans="1:20" s="371" customFormat="1" ht="24" hidden="1" customHeight="1">
      <c r="A458" s="366" t="s">
        <v>2313</v>
      </c>
      <c r="B458" s="418" t="s">
        <v>0</v>
      </c>
      <c r="C458" s="418" t="s">
        <v>2147</v>
      </c>
      <c r="D458" s="418" t="s">
        <v>2319</v>
      </c>
      <c r="E458" s="419" t="s">
        <v>615</v>
      </c>
      <c r="F458" s="411"/>
      <c r="G458" s="411">
        <v>4502.5</v>
      </c>
      <c r="H458" s="412">
        <f>INT($F458*G458)</f>
        <v>0</v>
      </c>
      <c r="I458" s="411">
        <v>19455.5</v>
      </c>
      <c r="J458" s="412">
        <f>INT($F458*I458)</f>
        <v>0</v>
      </c>
      <c r="K458" s="411">
        <v>9017.9</v>
      </c>
      <c r="L458" s="412">
        <f>INT($F458*K458)</f>
        <v>0</v>
      </c>
      <c r="M458" s="411">
        <f>+G458+I458+K458</f>
        <v>32975.9</v>
      </c>
      <c r="N458" s="420">
        <f>H458+J458+L458</f>
        <v>0</v>
      </c>
      <c r="O458" s="412"/>
      <c r="P458" s="412"/>
      <c r="Q458" s="420"/>
      <c r="R458" s="419" t="s">
        <v>0</v>
      </c>
      <c r="T458" s="411">
        <v>8</v>
      </c>
    </row>
    <row r="459" spans="1:20" s="75" customFormat="1" ht="24" hidden="1" customHeight="1">
      <c r="A459" s="372" t="s">
        <v>2303</v>
      </c>
      <c r="B459" s="421" t="s">
        <v>0</v>
      </c>
      <c r="C459" s="421" t="s">
        <v>691</v>
      </c>
      <c r="D459" s="421" t="s">
        <v>813</v>
      </c>
      <c r="E459" s="422" t="s">
        <v>651</v>
      </c>
      <c r="F459" s="416"/>
      <c r="G459" s="416">
        <v>4502.5</v>
      </c>
      <c r="H459" s="417">
        <f t="shared" ref="H459:H465" si="607">INT($F459*G459)</f>
        <v>0</v>
      </c>
      <c r="I459" s="416">
        <v>19455.5</v>
      </c>
      <c r="J459" s="417">
        <f t="shared" ref="J459:J465" si="608">INT($F459*I459)</f>
        <v>0</v>
      </c>
      <c r="K459" s="416">
        <v>9017.9</v>
      </c>
      <c r="L459" s="417">
        <f t="shared" ref="L459:L465" si="609">INT($F459*K459)</f>
        <v>0</v>
      </c>
      <c r="M459" s="416">
        <f t="shared" ref="M459:M465" si="610">+G459+I459+K459</f>
        <v>32975.9</v>
      </c>
      <c r="N459" s="423">
        <f t="shared" si="602"/>
        <v>0</v>
      </c>
      <c r="O459" s="417">
        <f t="shared" ref="O459" si="611">F459-F458</f>
        <v>0</v>
      </c>
      <c r="P459" s="417">
        <f t="shared" ref="P459:Q459" si="612">M459-M458</f>
        <v>0</v>
      </c>
      <c r="Q459" s="423">
        <f t="shared" si="612"/>
        <v>0</v>
      </c>
      <c r="R459" s="422"/>
      <c r="T459" s="416">
        <v>8</v>
      </c>
    </row>
    <row r="460" spans="1:20" s="371" customFormat="1" ht="24" hidden="1" customHeight="1">
      <c r="A460" s="366" t="s">
        <v>2313</v>
      </c>
      <c r="B460" s="418" t="s">
        <v>0</v>
      </c>
      <c r="C460" s="418" t="s">
        <v>2149</v>
      </c>
      <c r="D460" s="418" t="s">
        <v>2152</v>
      </c>
      <c r="E460" s="419" t="s">
        <v>2104</v>
      </c>
      <c r="F460" s="411"/>
      <c r="G460" s="411">
        <v>15280.1</v>
      </c>
      <c r="H460" s="412">
        <f>INT($F460*G460)</f>
        <v>0</v>
      </c>
      <c r="I460" s="411">
        <v>43491.199999999997</v>
      </c>
      <c r="J460" s="412">
        <f>INT($F460*I460)</f>
        <v>0</v>
      </c>
      <c r="K460" s="411">
        <v>0</v>
      </c>
      <c r="L460" s="412">
        <f>INT($F460*K460)</f>
        <v>0</v>
      </c>
      <c r="M460" s="411">
        <f>+G460+I460+K460</f>
        <v>58771.299999999996</v>
      </c>
      <c r="N460" s="420">
        <f>H460+J460+L460</f>
        <v>0</v>
      </c>
      <c r="O460" s="412"/>
      <c r="P460" s="412"/>
      <c r="Q460" s="420"/>
      <c r="R460" s="419" t="s">
        <v>0</v>
      </c>
      <c r="T460" s="411">
        <v>46</v>
      </c>
    </row>
    <row r="461" spans="1:20" s="75" customFormat="1" ht="24" hidden="1" customHeight="1">
      <c r="A461" s="372" t="s">
        <v>2072</v>
      </c>
      <c r="B461" s="421" t="s">
        <v>0</v>
      </c>
      <c r="C461" s="421" t="s">
        <v>693</v>
      </c>
      <c r="D461" s="421" t="s">
        <v>696</v>
      </c>
      <c r="E461" s="422" t="s">
        <v>671</v>
      </c>
      <c r="F461" s="416"/>
      <c r="G461" s="416">
        <v>15280.1</v>
      </c>
      <c r="H461" s="417">
        <f t="shared" si="607"/>
        <v>0</v>
      </c>
      <c r="I461" s="416">
        <v>43491.199999999997</v>
      </c>
      <c r="J461" s="417">
        <f t="shared" si="608"/>
        <v>0</v>
      </c>
      <c r="K461" s="416">
        <v>0</v>
      </c>
      <c r="L461" s="417">
        <f t="shared" si="609"/>
        <v>0</v>
      </c>
      <c r="M461" s="416">
        <f t="shared" si="610"/>
        <v>58771.299999999996</v>
      </c>
      <c r="N461" s="423">
        <f t="shared" si="602"/>
        <v>0</v>
      </c>
      <c r="O461" s="417">
        <f t="shared" ref="O461" si="613">F461-F460</f>
        <v>0</v>
      </c>
      <c r="P461" s="417">
        <f t="shared" ref="P461:Q461" si="614">M461-M460</f>
        <v>0</v>
      </c>
      <c r="Q461" s="423">
        <f t="shared" si="614"/>
        <v>0</v>
      </c>
      <c r="R461" s="422"/>
      <c r="T461" s="416">
        <v>46</v>
      </c>
    </row>
    <row r="462" spans="1:20" s="371" customFormat="1" ht="24" hidden="1" customHeight="1">
      <c r="A462" s="366" t="s">
        <v>2295</v>
      </c>
      <c r="B462" s="418" t="s">
        <v>0</v>
      </c>
      <c r="C462" s="418" t="s">
        <v>2231</v>
      </c>
      <c r="D462" s="418" t="s">
        <v>2320</v>
      </c>
      <c r="E462" s="419" t="s">
        <v>20</v>
      </c>
      <c r="F462" s="411"/>
      <c r="G462" s="411">
        <v>90687.2</v>
      </c>
      <c r="H462" s="412">
        <f>INT($F462*G462)</f>
        <v>0</v>
      </c>
      <c r="I462" s="411">
        <v>442763.8</v>
      </c>
      <c r="J462" s="412">
        <f>INT($F462*I462)</f>
        <v>0</v>
      </c>
      <c r="K462" s="411">
        <v>0</v>
      </c>
      <c r="L462" s="412">
        <f>INT($F462*K462)</f>
        <v>0</v>
      </c>
      <c r="M462" s="411">
        <f>+G462+I462+K462</f>
        <v>533451</v>
      </c>
      <c r="N462" s="420">
        <f>H462+J462+L462</f>
        <v>0</v>
      </c>
      <c r="O462" s="412"/>
      <c r="P462" s="412"/>
      <c r="Q462" s="420"/>
      <c r="R462" s="419" t="s">
        <v>0</v>
      </c>
      <c r="T462" s="411">
        <v>0.99099999999999999</v>
      </c>
    </row>
    <row r="463" spans="1:20" s="75" customFormat="1" ht="24" hidden="1" customHeight="1">
      <c r="A463" s="372" t="s">
        <v>2072</v>
      </c>
      <c r="B463" s="421" t="s">
        <v>0</v>
      </c>
      <c r="C463" s="421" t="s">
        <v>764</v>
      </c>
      <c r="D463" s="421" t="s">
        <v>814</v>
      </c>
      <c r="E463" s="422" t="s">
        <v>20</v>
      </c>
      <c r="F463" s="416"/>
      <c r="G463" s="416">
        <v>90687.2</v>
      </c>
      <c r="H463" s="417">
        <f t="shared" si="607"/>
        <v>0</v>
      </c>
      <c r="I463" s="416">
        <v>442763.8</v>
      </c>
      <c r="J463" s="417">
        <f t="shared" si="608"/>
        <v>0</v>
      </c>
      <c r="K463" s="416">
        <v>0</v>
      </c>
      <c r="L463" s="417">
        <f t="shared" si="609"/>
        <v>0</v>
      </c>
      <c r="M463" s="416">
        <f t="shared" si="610"/>
        <v>533451</v>
      </c>
      <c r="N463" s="423">
        <f t="shared" si="602"/>
        <v>0</v>
      </c>
      <c r="O463" s="417">
        <f t="shared" ref="O463" si="615">F463-F462</f>
        <v>0</v>
      </c>
      <c r="P463" s="417">
        <f t="shared" ref="P463:Q463" si="616">M463-M462</f>
        <v>0</v>
      </c>
      <c r="Q463" s="423">
        <f t="shared" si="616"/>
        <v>0</v>
      </c>
      <c r="R463" s="422"/>
      <c r="T463" s="416">
        <v>0.99099999999999999</v>
      </c>
    </row>
    <row r="464" spans="1:20" s="371" customFormat="1" ht="24" hidden="1" customHeight="1">
      <c r="A464" s="366" t="s">
        <v>2064</v>
      </c>
      <c r="B464" s="418" t="s">
        <v>0</v>
      </c>
      <c r="C464" s="418" t="s">
        <v>2321</v>
      </c>
      <c r="D464" s="418" t="s">
        <v>31</v>
      </c>
      <c r="E464" s="419" t="s">
        <v>1860</v>
      </c>
      <c r="F464" s="411"/>
      <c r="G464" s="411">
        <v>6851.1</v>
      </c>
      <c r="H464" s="412">
        <f>INT($F464*G464)</f>
        <v>0</v>
      </c>
      <c r="I464" s="411">
        <v>15470.4</v>
      </c>
      <c r="J464" s="412">
        <f>INT($F464*I464)</f>
        <v>0</v>
      </c>
      <c r="K464" s="411">
        <v>723.2</v>
      </c>
      <c r="L464" s="412">
        <f>INT($F464*K464)</f>
        <v>0</v>
      </c>
      <c r="M464" s="411">
        <f>+G464+I464+K464</f>
        <v>23044.7</v>
      </c>
      <c r="N464" s="420">
        <f>H464+J464+L464</f>
        <v>0</v>
      </c>
      <c r="O464" s="412"/>
      <c r="P464" s="412"/>
      <c r="Q464" s="420"/>
      <c r="R464" s="419" t="s">
        <v>0</v>
      </c>
      <c r="T464" s="411">
        <v>312</v>
      </c>
    </row>
    <row r="465" spans="1:20" s="75" customFormat="1" ht="24" hidden="1" customHeight="1">
      <c r="A465" s="372" t="s">
        <v>2072</v>
      </c>
      <c r="B465" s="421" t="s">
        <v>0</v>
      </c>
      <c r="C465" s="421" t="s">
        <v>815</v>
      </c>
      <c r="D465" s="421" t="s">
        <v>31</v>
      </c>
      <c r="E465" s="422" t="s">
        <v>729</v>
      </c>
      <c r="F465" s="416"/>
      <c r="G465" s="416">
        <v>6851.1</v>
      </c>
      <c r="H465" s="417">
        <f t="shared" si="607"/>
        <v>0</v>
      </c>
      <c r="I465" s="416">
        <v>15470.4</v>
      </c>
      <c r="J465" s="417">
        <f t="shared" si="608"/>
        <v>0</v>
      </c>
      <c r="K465" s="416">
        <v>723.2</v>
      </c>
      <c r="L465" s="417">
        <f t="shared" si="609"/>
        <v>0</v>
      </c>
      <c r="M465" s="416">
        <f t="shared" si="610"/>
        <v>23044.7</v>
      </c>
      <c r="N465" s="423">
        <f t="shared" si="602"/>
        <v>0</v>
      </c>
      <c r="O465" s="417">
        <f t="shared" ref="O465" si="617">F465-F464</f>
        <v>0</v>
      </c>
      <c r="P465" s="417">
        <f t="shared" ref="P465:Q465" si="618">M465-M464</f>
        <v>0</v>
      </c>
      <c r="Q465" s="423">
        <f t="shared" si="618"/>
        <v>0</v>
      </c>
      <c r="R465" s="422"/>
      <c r="T465" s="416">
        <v>312</v>
      </c>
    </row>
    <row r="466" spans="1:20" s="401" customFormat="1" ht="24" hidden="1" customHeight="1">
      <c r="A466" s="366" t="s">
        <v>2064</v>
      </c>
      <c r="B466" s="395" t="s">
        <v>32</v>
      </c>
      <c r="C466" s="395" t="s">
        <v>2322</v>
      </c>
      <c r="D466" s="395" t="s">
        <v>0</v>
      </c>
      <c r="E466" s="396" t="s">
        <v>0</v>
      </c>
      <c r="F466" s="397"/>
      <c r="G466" s="398"/>
      <c r="H466" s="399">
        <f>H468+H542</f>
        <v>0</v>
      </c>
      <c r="I466" s="398"/>
      <c r="J466" s="399">
        <f>J468+J542</f>
        <v>0</v>
      </c>
      <c r="K466" s="398"/>
      <c r="L466" s="399">
        <f>L468+L542</f>
        <v>0</v>
      </c>
      <c r="M466" s="397"/>
      <c r="N466" s="982">
        <f>H466+J466+L466</f>
        <v>0</v>
      </c>
      <c r="O466" s="399"/>
      <c r="P466" s="399"/>
      <c r="Q466" s="982"/>
      <c r="R466" s="400" t="s">
        <v>0</v>
      </c>
      <c r="T466" s="397">
        <v>0</v>
      </c>
    </row>
    <row r="467" spans="1:20" ht="24" hidden="1" customHeight="1">
      <c r="A467" s="372" t="s">
        <v>2072</v>
      </c>
      <c r="B467" s="402" t="s">
        <v>32</v>
      </c>
      <c r="C467" s="402" t="s">
        <v>816</v>
      </c>
      <c r="D467" s="402" t="s">
        <v>0</v>
      </c>
      <c r="E467" s="403" t="s">
        <v>0</v>
      </c>
      <c r="F467" s="404"/>
      <c r="G467" s="405"/>
      <c r="H467" s="406">
        <f>H469+H543</f>
        <v>0</v>
      </c>
      <c r="I467" s="405"/>
      <c r="J467" s="406">
        <f>J469+J543</f>
        <v>0</v>
      </c>
      <c r="K467" s="405"/>
      <c r="L467" s="406">
        <f>L469+L543</f>
        <v>0</v>
      </c>
      <c r="M467" s="404"/>
      <c r="N467" s="983">
        <f t="shared" si="602"/>
        <v>0</v>
      </c>
      <c r="O467" s="406">
        <f t="shared" ref="O467" si="619">F467-F466</f>
        <v>0</v>
      </c>
      <c r="P467" s="406">
        <f t="shared" ref="P467:Q467" si="620">M467-M466</f>
        <v>0</v>
      </c>
      <c r="Q467" s="983">
        <f t="shared" si="620"/>
        <v>0</v>
      </c>
      <c r="R467" s="407"/>
      <c r="T467" s="404">
        <v>0</v>
      </c>
    </row>
    <row r="468" spans="1:20" s="401" customFormat="1" ht="24" hidden="1" customHeight="1">
      <c r="A468" s="366" t="s">
        <v>2323</v>
      </c>
      <c r="B468" s="436" t="s">
        <v>2324</v>
      </c>
      <c r="C468" s="436" t="s">
        <v>2325</v>
      </c>
      <c r="D468" s="436" t="s">
        <v>0</v>
      </c>
      <c r="E468" s="437" t="s">
        <v>0</v>
      </c>
      <c r="F468" s="438"/>
      <c r="G468" s="439"/>
      <c r="H468" s="440">
        <f>SUMIF($A$470:$A$541,"당초",H470:H541)</f>
        <v>0</v>
      </c>
      <c r="I468" s="439"/>
      <c r="J468" s="440">
        <f>SUMIF($A$470:$A$541,"당초",J470:J541)</f>
        <v>0</v>
      </c>
      <c r="K468" s="439"/>
      <c r="L468" s="440">
        <f>SUMIF($A$470:$A$541,"당초",L470:L541)</f>
        <v>0</v>
      </c>
      <c r="M468" s="438"/>
      <c r="N468" s="984">
        <f>H468+J468+L468</f>
        <v>0</v>
      </c>
      <c r="O468" s="440"/>
      <c r="P468" s="440"/>
      <c r="Q468" s="984"/>
      <c r="R468" s="441" t="s">
        <v>0</v>
      </c>
      <c r="T468" s="438">
        <v>0</v>
      </c>
    </row>
    <row r="469" spans="1:20" ht="24" hidden="1" customHeight="1">
      <c r="A469" s="372" t="s">
        <v>2054</v>
      </c>
      <c r="B469" s="442" t="s">
        <v>282</v>
      </c>
      <c r="C469" s="442" t="s">
        <v>817</v>
      </c>
      <c r="D469" s="442" t="s">
        <v>0</v>
      </c>
      <c r="E469" s="443" t="s">
        <v>0</v>
      </c>
      <c r="F469" s="444"/>
      <c r="G469" s="445"/>
      <c r="H469" s="446">
        <f>SUMIF($A$470:$A$541,"변경",H470:H541)</f>
        <v>0</v>
      </c>
      <c r="I469" s="445"/>
      <c r="J469" s="446">
        <f>SUMIF($A$470:$A$541,"변경",J470:J541)</f>
        <v>0</v>
      </c>
      <c r="K469" s="445"/>
      <c r="L469" s="446">
        <f>SUMIF($A$470:$A$541,"변경",L470:L541)</f>
        <v>0</v>
      </c>
      <c r="M469" s="444"/>
      <c r="N469" s="985">
        <f t="shared" si="602"/>
        <v>0</v>
      </c>
      <c r="O469" s="446">
        <f t="shared" ref="O469" si="621">F469-F468</f>
        <v>0</v>
      </c>
      <c r="P469" s="446">
        <f t="shared" ref="P469:Q469" si="622">M469-M468</f>
        <v>0</v>
      </c>
      <c r="Q469" s="985">
        <f t="shared" si="622"/>
        <v>0</v>
      </c>
      <c r="R469" s="447"/>
      <c r="T469" s="444">
        <v>0</v>
      </c>
    </row>
    <row r="470" spans="1:20" s="371" customFormat="1" ht="24" hidden="1" customHeight="1">
      <c r="A470" s="366" t="s">
        <v>2064</v>
      </c>
      <c r="B470" s="418" t="s">
        <v>0</v>
      </c>
      <c r="C470" s="418" t="s">
        <v>2287</v>
      </c>
      <c r="D470" s="418" t="s">
        <v>2289</v>
      </c>
      <c r="E470" s="419" t="s">
        <v>1860</v>
      </c>
      <c r="F470" s="411"/>
      <c r="G470" s="411">
        <v>271277.59999999998</v>
      </c>
      <c r="H470" s="412">
        <f>INT($F470*G470)</f>
        <v>0</v>
      </c>
      <c r="I470" s="411">
        <v>1658188.8</v>
      </c>
      <c r="J470" s="412">
        <f>INT($F470*I470)</f>
        <v>0</v>
      </c>
      <c r="K470" s="411">
        <v>112153.60000000001</v>
      </c>
      <c r="L470" s="412">
        <f>INT($F470*K470)</f>
        <v>0</v>
      </c>
      <c r="M470" s="411">
        <f>+G470+I470+K470</f>
        <v>2041620</v>
      </c>
      <c r="N470" s="420">
        <f>H470+J470+L470</f>
        <v>0</v>
      </c>
      <c r="O470" s="412"/>
      <c r="P470" s="412"/>
      <c r="Q470" s="420"/>
      <c r="R470" s="419" t="s">
        <v>0</v>
      </c>
      <c r="T470" s="411">
        <v>79</v>
      </c>
    </row>
    <row r="471" spans="1:20" s="75" customFormat="1" ht="24" hidden="1" customHeight="1">
      <c r="A471" s="372" t="s">
        <v>2072</v>
      </c>
      <c r="B471" s="421" t="s">
        <v>0</v>
      </c>
      <c r="C471" s="421" t="s">
        <v>796</v>
      </c>
      <c r="D471" s="421" t="s">
        <v>798</v>
      </c>
      <c r="E471" s="422" t="s">
        <v>729</v>
      </c>
      <c r="F471" s="416"/>
      <c r="G471" s="416">
        <v>271277.59999999998</v>
      </c>
      <c r="H471" s="417">
        <f t="shared" ref="H471:H501" si="623">INT($F471*G471)</f>
        <v>0</v>
      </c>
      <c r="I471" s="416">
        <v>1658188.8</v>
      </c>
      <c r="J471" s="417">
        <f t="shared" ref="J471:J501" si="624">INT($F471*I471)</f>
        <v>0</v>
      </c>
      <c r="K471" s="416">
        <v>112153.60000000001</v>
      </c>
      <c r="L471" s="417">
        <f t="shared" ref="L471:L501" si="625">INT($F471*K471)</f>
        <v>0</v>
      </c>
      <c r="M471" s="416">
        <f t="shared" ref="M471:M501" si="626">+G471+I471+K471</f>
        <v>2041620</v>
      </c>
      <c r="N471" s="423">
        <f t="shared" si="602"/>
        <v>0</v>
      </c>
      <c r="O471" s="417">
        <f t="shared" ref="O471" si="627">F471-F470</f>
        <v>0</v>
      </c>
      <c r="P471" s="417">
        <f t="shared" ref="P471:Q471" si="628">M471-M470</f>
        <v>0</v>
      </c>
      <c r="Q471" s="423">
        <f t="shared" si="628"/>
        <v>0</v>
      </c>
      <c r="R471" s="422"/>
      <c r="T471" s="416">
        <v>79</v>
      </c>
    </row>
    <row r="472" spans="1:20" s="401" customFormat="1" ht="24" hidden="1" customHeight="1">
      <c r="A472" s="366" t="s">
        <v>2064</v>
      </c>
      <c r="B472" s="408" t="s">
        <v>0</v>
      </c>
      <c r="C472" s="408" t="s">
        <v>2287</v>
      </c>
      <c r="D472" s="408" t="s">
        <v>2294</v>
      </c>
      <c r="E472" s="409" t="s">
        <v>1860</v>
      </c>
      <c r="F472" s="410"/>
      <c r="G472" s="411">
        <v>77392.5</v>
      </c>
      <c r="H472" s="412">
        <f>INT($F472*G472)</f>
        <v>0</v>
      </c>
      <c r="I472" s="411">
        <v>404179.20000000001</v>
      </c>
      <c r="J472" s="412">
        <f>INT($F472*I472)</f>
        <v>0</v>
      </c>
      <c r="K472" s="411">
        <v>38395.199999999997</v>
      </c>
      <c r="L472" s="412">
        <f>INT($F472*K472)</f>
        <v>0</v>
      </c>
      <c r="M472" s="411">
        <f>+G472+I472+K472</f>
        <v>519966.9</v>
      </c>
      <c r="N472" s="420">
        <f>H472+J472+L472</f>
        <v>0</v>
      </c>
      <c r="O472" s="412"/>
      <c r="P472" s="412"/>
      <c r="Q472" s="420"/>
      <c r="R472" s="409" t="s">
        <v>0</v>
      </c>
      <c r="T472" s="410">
        <v>19</v>
      </c>
    </row>
    <row r="473" spans="1:20" ht="24" hidden="1" customHeight="1">
      <c r="A473" s="372" t="s">
        <v>2303</v>
      </c>
      <c r="B473" s="413" t="s">
        <v>0</v>
      </c>
      <c r="C473" s="413" t="s">
        <v>796</v>
      </c>
      <c r="D473" s="413" t="s">
        <v>800</v>
      </c>
      <c r="E473" s="414" t="s">
        <v>729</v>
      </c>
      <c r="F473" s="415"/>
      <c r="G473" s="416">
        <v>77392.5</v>
      </c>
      <c r="H473" s="417">
        <f t="shared" si="623"/>
        <v>0</v>
      </c>
      <c r="I473" s="416">
        <v>404179.20000000001</v>
      </c>
      <c r="J473" s="417">
        <f t="shared" si="624"/>
        <v>0</v>
      </c>
      <c r="K473" s="416">
        <v>38395.199999999997</v>
      </c>
      <c r="L473" s="417">
        <f t="shared" si="625"/>
        <v>0</v>
      </c>
      <c r="M473" s="416">
        <f t="shared" si="626"/>
        <v>519966.9</v>
      </c>
      <c r="N473" s="423">
        <f t="shared" si="602"/>
        <v>0</v>
      </c>
      <c r="O473" s="417">
        <f t="shared" ref="O473" si="629">F473-F472</f>
        <v>0</v>
      </c>
      <c r="P473" s="417">
        <f t="shared" ref="P473:Q473" si="630">M473-M472</f>
        <v>0</v>
      </c>
      <c r="Q473" s="423">
        <f t="shared" si="630"/>
        <v>0</v>
      </c>
      <c r="R473" s="414"/>
      <c r="T473" s="415">
        <v>19</v>
      </c>
    </row>
    <row r="474" spans="1:20" s="371" customFormat="1" ht="24" hidden="1" customHeight="1">
      <c r="A474" s="366" t="s">
        <v>2313</v>
      </c>
      <c r="B474" s="418" t="s">
        <v>0</v>
      </c>
      <c r="C474" s="418" t="s">
        <v>2265</v>
      </c>
      <c r="D474" s="418" t="s">
        <v>2198</v>
      </c>
      <c r="E474" s="419" t="s">
        <v>1860</v>
      </c>
      <c r="F474" s="411"/>
      <c r="G474" s="411">
        <v>1800750.2</v>
      </c>
      <c r="H474" s="412">
        <f>INT($F474*G474)</f>
        <v>0</v>
      </c>
      <c r="I474" s="411">
        <v>159632</v>
      </c>
      <c r="J474" s="412">
        <f>INT($F474*I474)</f>
        <v>0</v>
      </c>
      <c r="K474" s="411">
        <v>0</v>
      </c>
      <c r="L474" s="412">
        <f>INT($F474*K474)</f>
        <v>0</v>
      </c>
      <c r="M474" s="411">
        <f>+G474+I474+K474</f>
        <v>1960382.2</v>
      </c>
      <c r="N474" s="420">
        <f>H474+J474+L474</f>
        <v>0</v>
      </c>
      <c r="O474" s="412"/>
      <c r="P474" s="412"/>
      <c r="Q474" s="420"/>
      <c r="R474" s="419" t="s">
        <v>0</v>
      </c>
      <c r="T474" s="411">
        <v>5</v>
      </c>
    </row>
    <row r="475" spans="1:20" s="75" customFormat="1" ht="24" hidden="1" customHeight="1">
      <c r="A475" s="372" t="s">
        <v>2303</v>
      </c>
      <c r="B475" s="421" t="s">
        <v>0</v>
      </c>
      <c r="C475" s="421" t="s">
        <v>792</v>
      </c>
      <c r="D475" s="421" t="s">
        <v>742</v>
      </c>
      <c r="E475" s="422" t="s">
        <v>729</v>
      </c>
      <c r="F475" s="416"/>
      <c r="G475" s="416">
        <v>1800750.2</v>
      </c>
      <c r="H475" s="417">
        <f t="shared" si="623"/>
        <v>0</v>
      </c>
      <c r="I475" s="416">
        <v>159632</v>
      </c>
      <c r="J475" s="417">
        <f t="shared" si="624"/>
        <v>0</v>
      </c>
      <c r="K475" s="416">
        <v>0</v>
      </c>
      <c r="L475" s="417">
        <f t="shared" si="625"/>
        <v>0</v>
      </c>
      <c r="M475" s="416">
        <f t="shared" si="626"/>
        <v>1960382.2</v>
      </c>
      <c r="N475" s="423">
        <f t="shared" si="602"/>
        <v>0</v>
      </c>
      <c r="O475" s="417">
        <f t="shared" ref="O475" si="631">F475-F474</f>
        <v>0</v>
      </c>
      <c r="P475" s="417">
        <f t="shared" ref="P475:Q475" si="632">M475-M474</f>
        <v>0</v>
      </c>
      <c r="Q475" s="423">
        <f t="shared" si="632"/>
        <v>0</v>
      </c>
      <c r="R475" s="422"/>
      <c r="T475" s="416">
        <v>5</v>
      </c>
    </row>
    <row r="476" spans="1:20" s="371" customFormat="1" ht="24" hidden="1" customHeight="1">
      <c r="A476" s="366" t="s">
        <v>2064</v>
      </c>
      <c r="B476" s="418" t="s">
        <v>0</v>
      </c>
      <c r="C476" s="418" t="s">
        <v>2265</v>
      </c>
      <c r="D476" s="418" t="s">
        <v>2199</v>
      </c>
      <c r="E476" s="419" t="s">
        <v>1860</v>
      </c>
      <c r="F476" s="411"/>
      <c r="G476" s="411">
        <v>176707.8</v>
      </c>
      <c r="H476" s="412">
        <f>INT($F476*G476)</f>
        <v>0</v>
      </c>
      <c r="I476" s="411">
        <v>66747.199999999997</v>
      </c>
      <c r="J476" s="412">
        <f>INT($F476*I476)</f>
        <v>0</v>
      </c>
      <c r="K476" s="411">
        <v>0</v>
      </c>
      <c r="L476" s="412">
        <f>INT($F476*K476)</f>
        <v>0</v>
      </c>
      <c r="M476" s="411">
        <f>+G476+I476+K476</f>
        <v>243455</v>
      </c>
      <c r="N476" s="420">
        <f>H476+J476+L476</f>
        <v>0</v>
      </c>
      <c r="O476" s="412"/>
      <c r="P476" s="412"/>
      <c r="Q476" s="420"/>
      <c r="R476" s="419" t="s">
        <v>0</v>
      </c>
      <c r="T476" s="411">
        <v>1</v>
      </c>
    </row>
    <row r="477" spans="1:20" s="75" customFormat="1" ht="24" hidden="1" customHeight="1">
      <c r="A477" s="372" t="s">
        <v>2072</v>
      </c>
      <c r="B477" s="421" t="s">
        <v>0</v>
      </c>
      <c r="C477" s="421" t="s">
        <v>792</v>
      </c>
      <c r="D477" s="421" t="s">
        <v>743</v>
      </c>
      <c r="E477" s="422" t="s">
        <v>729</v>
      </c>
      <c r="F477" s="416"/>
      <c r="G477" s="416">
        <v>176707.8</v>
      </c>
      <c r="H477" s="417">
        <f t="shared" si="623"/>
        <v>0</v>
      </c>
      <c r="I477" s="416">
        <v>66747.199999999997</v>
      </c>
      <c r="J477" s="417">
        <f t="shared" si="624"/>
        <v>0</v>
      </c>
      <c r="K477" s="416">
        <v>0</v>
      </c>
      <c r="L477" s="417">
        <f t="shared" si="625"/>
        <v>0</v>
      </c>
      <c r="M477" s="416">
        <f t="shared" si="626"/>
        <v>243455</v>
      </c>
      <c r="N477" s="423">
        <f t="shared" si="602"/>
        <v>0</v>
      </c>
      <c r="O477" s="417">
        <f t="shared" ref="O477" si="633">F477-F476</f>
        <v>0</v>
      </c>
      <c r="P477" s="417">
        <f t="shared" ref="P477:Q477" si="634">M477-M476</f>
        <v>0</v>
      </c>
      <c r="Q477" s="423">
        <f t="shared" si="634"/>
        <v>0</v>
      </c>
      <c r="R477" s="422"/>
      <c r="T477" s="416">
        <v>1</v>
      </c>
    </row>
    <row r="478" spans="1:20" s="371" customFormat="1" ht="24" hidden="1" customHeight="1">
      <c r="A478" s="366" t="s">
        <v>2064</v>
      </c>
      <c r="B478" s="418" t="s">
        <v>0</v>
      </c>
      <c r="C478" s="418" t="s">
        <v>2234</v>
      </c>
      <c r="D478" s="418" t="s">
        <v>2198</v>
      </c>
      <c r="E478" s="419" t="s">
        <v>2235</v>
      </c>
      <c r="F478" s="411"/>
      <c r="G478" s="411">
        <v>91268.1</v>
      </c>
      <c r="H478" s="412">
        <f>INT($F478*G478)</f>
        <v>0</v>
      </c>
      <c r="I478" s="411">
        <v>997668</v>
      </c>
      <c r="J478" s="412">
        <f>INT($F478*I478)</f>
        <v>0</v>
      </c>
      <c r="K478" s="411">
        <v>101041.3</v>
      </c>
      <c r="L478" s="412">
        <f>INT($F478*K478)</f>
        <v>0</v>
      </c>
      <c r="M478" s="411">
        <f>+G478+I478+K478</f>
        <v>1189977.4000000001</v>
      </c>
      <c r="N478" s="420">
        <f>H478+J478+L478</f>
        <v>0</v>
      </c>
      <c r="O478" s="412"/>
      <c r="P478" s="412"/>
      <c r="Q478" s="420"/>
      <c r="R478" s="419" t="s">
        <v>0</v>
      </c>
      <c r="T478" s="411">
        <v>4</v>
      </c>
    </row>
    <row r="479" spans="1:20" s="75" customFormat="1" ht="24" hidden="1" customHeight="1">
      <c r="A479" s="372" t="s">
        <v>2072</v>
      </c>
      <c r="B479" s="421" t="s">
        <v>0</v>
      </c>
      <c r="C479" s="421" t="s">
        <v>767</v>
      </c>
      <c r="D479" s="421" t="s">
        <v>742</v>
      </c>
      <c r="E479" s="422" t="s">
        <v>768</v>
      </c>
      <c r="F479" s="416"/>
      <c r="G479" s="416">
        <v>91268.1</v>
      </c>
      <c r="H479" s="417">
        <f t="shared" si="623"/>
        <v>0</v>
      </c>
      <c r="I479" s="416">
        <v>997668</v>
      </c>
      <c r="J479" s="417">
        <f t="shared" si="624"/>
        <v>0</v>
      </c>
      <c r="K479" s="416">
        <v>101041.3</v>
      </c>
      <c r="L479" s="417">
        <f t="shared" si="625"/>
        <v>0</v>
      </c>
      <c r="M479" s="416">
        <f t="shared" si="626"/>
        <v>1189977.4000000001</v>
      </c>
      <c r="N479" s="423">
        <f t="shared" si="602"/>
        <v>0</v>
      </c>
      <c r="O479" s="417">
        <f t="shared" ref="O479" si="635">F479-F478</f>
        <v>0</v>
      </c>
      <c r="P479" s="417">
        <f t="shared" ref="P479:Q479" si="636">M479-M478</f>
        <v>0</v>
      </c>
      <c r="Q479" s="423">
        <f t="shared" si="636"/>
        <v>0</v>
      </c>
      <c r="R479" s="422"/>
      <c r="T479" s="416">
        <v>4</v>
      </c>
    </row>
    <row r="480" spans="1:20" s="401" customFormat="1" ht="24" hidden="1" customHeight="1">
      <c r="A480" s="366" t="s">
        <v>2326</v>
      </c>
      <c r="B480" s="408" t="s">
        <v>0</v>
      </c>
      <c r="C480" s="408" t="s">
        <v>2234</v>
      </c>
      <c r="D480" s="408" t="s">
        <v>2199</v>
      </c>
      <c r="E480" s="409" t="s">
        <v>2235</v>
      </c>
      <c r="F480" s="410"/>
      <c r="G480" s="411">
        <v>33349.300000000003</v>
      </c>
      <c r="H480" s="412">
        <f>INT($F480*G480)</f>
        <v>0</v>
      </c>
      <c r="I480" s="411">
        <v>221087.2</v>
      </c>
      <c r="J480" s="412">
        <f>INT($F480*I480)</f>
        <v>0</v>
      </c>
      <c r="K480" s="411">
        <v>30310.9</v>
      </c>
      <c r="L480" s="412">
        <f>INT($F480*K480)</f>
        <v>0</v>
      </c>
      <c r="M480" s="411">
        <f>+G480+I480+K480</f>
        <v>284747.40000000002</v>
      </c>
      <c r="N480" s="420">
        <f>H480+J480+L480</f>
        <v>0</v>
      </c>
      <c r="O480" s="412"/>
      <c r="P480" s="412"/>
      <c r="Q480" s="420"/>
      <c r="R480" s="409" t="s">
        <v>0</v>
      </c>
      <c r="T480" s="410">
        <v>1</v>
      </c>
    </row>
    <row r="481" spans="1:20" ht="24" hidden="1" customHeight="1">
      <c r="A481" s="372" t="s">
        <v>2054</v>
      </c>
      <c r="B481" s="413" t="s">
        <v>0</v>
      </c>
      <c r="C481" s="413" t="s">
        <v>767</v>
      </c>
      <c r="D481" s="413" t="s">
        <v>743</v>
      </c>
      <c r="E481" s="414" t="s">
        <v>768</v>
      </c>
      <c r="F481" s="415"/>
      <c r="G481" s="416">
        <v>33349.300000000003</v>
      </c>
      <c r="H481" s="417">
        <f t="shared" si="623"/>
        <v>0</v>
      </c>
      <c r="I481" s="416">
        <v>221087.2</v>
      </c>
      <c r="J481" s="417">
        <f t="shared" si="624"/>
        <v>0</v>
      </c>
      <c r="K481" s="416">
        <v>30310.9</v>
      </c>
      <c r="L481" s="417">
        <f t="shared" si="625"/>
        <v>0</v>
      </c>
      <c r="M481" s="416">
        <f t="shared" si="626"/>
        <v>284747.40000000002</v>
      </c>
      <c r="N481" s="423">
        <f t="shared" si="602"/>
        <v>0</v>
      </c>
      <c r="O481" s="417">
        <f t="shared" ref="O481" si="637">F481-F480</f>
        <v>0</v>
      </c>
      <c r="P481" s="417">
        <f t="shared" ref="P481:Q481" si="638">M481-M480</f>
        <v>0</v>
      </c>
      <c r="Q481" s="423">
        <f t="shared" si="638"/>
        <v>0</v>
      </c>
      <c r="R481" s="414"/>
      <c r="T481" s="415">
        <v>1</v>
      </c>
    </row>
    <row r="482" spans="1:20" s="431" customFormat="1" ht="24" hidden="1" customHeight="1">
      <c r="A482" s="366" t="s">
        <v>2327</v>
      </c>
      <c r="B482" s="408" t="s">
        <v>0</v>
      </c>
      <c r="C482" s="408" t="s">
        <v>2328</v>
      </c>
      <c r="D482" s="408" t="s">
        <v>2289</v>
      </c>
      <c r="E482" s="409" t="s">
        <v>1860</v>
      </c>
      <c r="F482" s="410"/>
      <c r="G482" s="411">
        <v>115113.3</v>
      </c>
      <c r="H482" s="412">
        <f>INT($F482*G482)</f>
        <v>0</v>
      </c>
      <c r="I482" s="411">
        <v>450362.4</v>
      </c>
      <c r="J482" s="412">
        <f>INT($F482*I482)</f>
        <v>0</v>
      </c>
      <c r="K482" s="411">
        <v>0</v>
      </c>
      <c r="L482" s="412">
        <f>INT($F482*K482)</f>
        <v>0</v>
      </c>
      <c r="M482" s="411">
        <f>+G482+I482+K482</f>
        <v>565475.70000000007</v>
      </c>
      <c r="N482" s="420">
        <f>H482+J482+L482</f>
        <v>0</v>
      </c>
      <c r="O482" s="412"/>
      <c r="P482" s="412"/>
      <c r="Q482" s="420"/>
      <c r="R482" s="409" t="s">
        <v>0</v>
      </c>
      <c r="T482" s="410">
        <v>4</v>
      </c>
    </row>
    <row r="483" spans="1:20" s="72" customFormat="1" ht="24" hidden="1" customHeight="1">
      <c r="A483" s="372" t="s">
        <v>2329</v>
      </c>
      <c r="B483" s="413" t="s">
        <v>0</v>
      </c>
      <c r="C483" s="413" t="s">
        <v>818</v>
      </c>
      <c r="D483" s="413" t="s">
        <v>798</v>
      </c>
      <c r="E483" s="414" t="s">
        <v>729</v>
      </c>
      <c r="F483" s="415"/>
      <c r="G483" s="416">
        <v>115113.3</v>
      </c>
      <c r="H483" s="417">
        <f t="shared" si="623"/>
        <v>0</v>
      </c>
      <c r="I483" s="416">
        <v>450362.4</v>
      </c>
      <c r="J483" s="417">
        <f t="shared" si="624"/>
        <v>0</v>
      </c>
      <c r="K483" s="416">
        <v>0</v>
      </c>
      <c r="L483" s="417">
        <f t="shared" si="625"/>
        <v>0</v>
      </c>
      <c r="M483" s="416">
        <f t="shared" si="626"/>
        <v>565475.70000000007</v>
      </c>
      <c r="N483" s="423">
        <f t="shared" si="602"/>
        <v>0</v>
      </c>
      <c r="O483" s="417">
        <f t="shared" ref="O483" si="639">F483-F482</f>
        <v>0</v>
      </c>
      <c r="P483" s="417">
        <f t="shared" ref="P483:Q483" si="640">M483-M482</f>
        <v>0</v>
      </c>
      <c r="Q483" s="423">
        <f t="shared" si="640"/>
        <v>0</v>
      </c>
      <c r="R483" s="414"/>
      <c r="T483" s="415">
        <v>4</v>
      </c>
    </row>
    <row r="484" spans="1:20" s="401" customFormat="1" ht="24" hidden="1" customHeight="1">
      <c r="A484" s="366" t="s">
        <v>2064</v>
      </c>
      <c r="B484" s="408" t="s">
        <v>0</v>
      </c>
      <c r="C484" s="408" t="s">
        <v>2328</v>
      </c>
      <c r="D484" s="408" t="s">
        <v>2294</v>
      </c>
      <c r="E484" s="409" t="s">
        <v>1860</v>
      </c>
      <c r="F484" s="410"/>
      <c r="G484" s="411">
        <v>28065.7</v>
      </c>
      <c r="H484" s="412">
        <f>INT($F484*G484)</f>
        <v>0</v>
      </c>
      <c r="I484" s="411">
        <v>121972.8</v>
      </c>
      <c r="J484" s="412">
        <f>INT($F484*I484)</f>
        <v>0</v>
      </c>
      <c r="K484" s="411">
        <v>0</v>
      </c>
      <c r="L484" s="412">
        <f>INT($F484*K484)</f>
        <v>0</v>
      </c>
      <c r="M484" s="411">
        <f>+G484+I484+K484</f>
        <v>150038.5</v>
      </c>
      <c r="N484" s="420">
        <f>H484+J484+L484</f>
        <v>0</v>
      </c>
      <c r="O484" s="412"/>
      <c r="P484" s="412"/>
      <c r="Q484" s="420"/>
      <c r="R484" s="409" t="s">
        <v>0</v>
      </c>
      <c r="T484" s="410">
        <v>2</v>
      </c>
    </row>
    <row r="485" spans="1:20" ht="24" hidden="1" customHeight="1">
      <c r="A485" s="372" t="s">
        <v>2072</v>
      </c>
      <c r="B485" s="413" t="s">
        <v>0</v>
      </c>
      <c r="C485" s="413" t="s">
        <v>818</v>
      </c>
      <c r="D485" s="413" t="s">
        <v>800</v>
      </c>
      <c r="E485" s="414" t="s">
        <v>729</v>
      </c>
      <c r="F485" s="415"/>
      <c r="G485" s="416">
        <v>28065.7</v>
      </c>
      <c r="H485" s="417">
        <f t="shared" si="623"/>
        <v>0</v>
      </c>
      <c r="I485" s="416">
        <v>121972.8</v>
      </c>
      <c r="J485" s="417">
        <f t="shared" si="624"/>
        <v>0</v>
      </c>
      <c r="K485" s="416">
        <v>0</v>
      </c>
      <c r="L485" s="417">
        <f t="shared" si="625"/>
        <v>0</v>
      </c>
      <c r="M485" s="416">
        <f t="shared" si="626"/>
        <v>150038.5</v>
      </c>
      <c r="N485" s="423">
        <f t="shared" si="602"/>
        <v>0</v>
      </c>
      <c r="O485" s="417">
        <f t="shared" ref="O485" si="641">F485-F484</f>
        <v>0</v>
      </c>
      <c r="P485" s="417">
        <f t="shared" ref="P485:Q485" si="642">M485-M484</f>
        <v>0</v>
      </c>
      <c r="Q485" s="423">
        <f t="shared" si="642"/>
        <v>0</v>
      </c>
      <c r="R485" s="414"/>
      <c r="T485" s="415">
        <v>2</v>
      </c>
    </row>
    <row r="486" spans="1:20" s="371" customFormat="1" ht="24" hidden="1" customHeight="1">
      <c r="A486" s="366" t="s">
        <v>2327</v>
      </c>
      <c r="B486" s="418" t="s">
        <v>0</v>
      </c>
      <c r="C486" s="418" t="s">
        <v>2330</v>
      </c>
      <c r="D486" s="418" t="s">
        <v>2264</v>
      </c>
      <c r="E486" s="419" t="s">
        <v>1860</v>
      </c>
      <c r="F486" s="411"/>
      <c r="G486" s="411">
        <v>611015.6</v>
      </c>
      <c r="H486" s="412">
        <f>INT($F486*G486)</f>
        <v>0</v>
      </c>
      <c r="I486" s="411">
        <v>1945408.8</v>
      </c>
      <c r="J486" s="412">
        <f>INT($F486*I486)</f>
        <v>0</v>
      </c>
      <c r="K486" s="411">
        <v>103493.9</v>
      </c>
      <c r="L486" s="412">
        <f>INT($F486*K486)</f>
        <v>0</v>
      </c>
      <c r="M486" s="411">
        <f>+G486+I486+K486</f>
        <v>2659918.2999999998</v>
      </c>
      <c r="N486" s="420">
        <f>H486+J486+L486</f>
        <v>0</v>
      </c>
      <c r="O486" s="412"/>
      <c r="P486" s="412"/>
      <c r="Q486" s="420"/>
      <c r="R486" s="419" t="s">
        <v>0</v>
      </c>
      <c r="T486" s="411">
        <v>20</v>
      </c>
    </row>
    <row r="487" spans="1:20" s="75" customFormat="1" ht="24" hidden="1" customHeight="1">
      <c r="A487" s="372" t="s">
        <v>2303</v>
      </c>
      <c r="B487" s="421" t="s">
        <v>0</v>
      </c>
      <c r="C487" s="421" t="s">
        <v>819</v>
      </c>
      <c r="D487" s="421" t="s">
        <v>791</v>
      </c>
      <c r="E487" s="422" t="s">
        <v>729</v>
      </c>
      <c r="F487" s="416"/>
      <c r="G487" s="416">
        <v>611015.6</v>
      </c>
      <c r="H487" s="417">
        <f t="shared" si="623"/>
        <v>0</v>
      </c>
      <c r="I487" s="416">
        <v>1945408.8</v>
      </c>
      <c r="J487" s="417">
        <f t="shared" si="624"/>
        <v>0</v>
      </c>
      <c r="K487" s="416">
        <v>103493.9</v>
      </c>
      <c r="L487" s="417">
        <f t="shared" si="625"/>
        <v>0</v>
      </c>
      <c r="M487" s="416">
        <f t="shared" si="626"/>
        <v>2659918.2999999998</v>
      </c>
      <c r="N487" s="423">
        <f t="shared" si="602"/>
        <v>0</v>
      </c>
      <c r="O487" s="417">
        <f t="shared" ref="O487" si="643">F487-F486</f>
        <v>0</v>
      </c>
      <c r="P487" s="417">
        <f t="shared" ref="P487:Q487" si="644">M487-M486</f>
        <v>0</v>
      </c>
      <c r="Q487" s="423">
        <f t="shared" si="644"/>
        <v>0</v>
      </c>
      <c r="R487" s="422"/>
      <c r="T487" s="416">
        <v>20</v>
      </c>
    </row>
    <row r="488" spans="1:20" s="431" customFormat="1" ht="24" hidden="1" customHeight="1">
      <c r="A488" s="366" t="s">
        <v>2313</v>
      </c>
      <c r="B488" s="408" t="s">
        <v>0</v>
      </c>
      <c r="C488" s="408" t="s">
        <v>2260</v>
      </c>
      <c r="D488" s="408" t="s">
        <v>2198</v>
      </c>
      <c r="E488" s="409" t="s">
        <v>2235</v>
      </c>
      <c r="F488" s="410"/>
      <c r="G488" s="411">
        <v>91268.1</v>
      </c>
      <c r="H488" s="412">
        <f>INT($F488*G488)</f>
        <v>0</v>
      </c>
      <c r="I488" s="411">
        <v>997668</v>
      </c>
      <c r="J488" s="412">
        <f>INT($F488*I488)</f>
        <v>0</v>
      </c>
      <c r="K488" s="411">
        <v>101041.3</v>
      </c>
      <c r="L488" s="412">
        <f>INT($F488*K488)</f>
        <v>0</v>
      </c>
      <c r="M488" s="411">
        <f>+G488+I488+K488</f>
        <v>1189977.4000000001</v>
      </c>
      <c r="N488" s="420">
        <f>H488+J488+L488</f>
        <v>0</v>
      </c>
      <c r="O488" s="412"/>
      <c r="P488" s="412"/>
      <c r="Q488" s="420"/>
      <c r="R488" s="409" t="s">
        <v>0</v>
      </c>
      <c r="T488" s="410">
        <v>1</v>
      </c>
    </row>
    <row r="489" spans="1:20" s="72" customFormat="1" ht="24" hidden="1" customHeight="1">
      <c r="A489" s="372" t="s">
        <v>2303</v>
      </c>
      <c r="B489" s="413" t="s">
        <v>0</v>
      </c>
      <c r="C489" s="413" t="s">
        <v>787</v>
      </c>
      <c r="D489" s="413" t="s">
        <v>742</v>
      </c>
      <c r="E489" s="414" t="s">
        <v>768</v>
      </c>
      <c r="F489" s="415"/>
      <c r="G489" s="416">
        <v>91268.1</v>
      </c>
      <c r="H489" s="417">
        <f t="shared" si="623"/>
        <v>0</v>
      </c>
      <c r="I489" s="416">
        <v>997668</v>
      </c>
      <c r="J489" s="417">
        <f t="shared" si="624"/>
        <v>0</v>
      </c>
      <c r="K489" s="416">
        <v>101041.3</v>
      </c>
      <c r="L489" s="417">
        <f t="shared" si="625"/>
        <v>0</v>
      </c>
      <c r="M489" s="416">
        <f t="shared" si="626"/>
        <v>1189977.4000000001</v>
      </c>
      <c r="N489" s="423">
        <f t="shared" si="602"/>
        <v>0</v>
      </c>
      <c r="O489" s="417">
        <f t="shared" ref="O489" si="645">F489-F488</f>
        <v>0</v>
      </c>
      <c r="P489" s="417">
        <f t="shared" ref="P489:Q489" si="646">M489-M488</f>
        <v>0</v>
      </c>
      <c r="Q489" s="423">
        <f t="shared" si="646"/>
        <v>0</v>
      </c>
      <c r="R489" s="414"/>
      <c r="T489" s="415">
        <v>1</v>
      </c>
    </row>
    <row r="490" spans="1:20" s="431" customFormat="1" ht="24" hidden="1" customHeight="1">
      <c r="A490" s="366" t="s">
        <v>2313</v>
      </c>
      <c r="B490" s="408" t="s">
        <v>0</v>
      </c>
      <c r="C490" s="408" t="s">
        <v>2314</v>
      </c>
      <c r="D490" s="408" t="s">
        <v>2289</v>
      </c>
      <c r="E490" s="409" t="s">
        <v>1860</v>
      </c>
      <c r="F490" s="410"/>
      <c r="G490" s="411">
        <v>115113.3</v>
      </c>
      <c r="H490" s="412">
        <f>INT($F490*G490)</f>
        <v>0</v>
      </c>
      <c r="I490" s="411">
        <v>450362.4</v>
      </c>
      <c r="J490" s="412">
        <f>INT($F490*I490)</f>
        <v>0</v>
      </c>
      <c r="K490" s="411">
        <v>0</v>
      </c>
      <c r="L490" s="412">
        <f>INT($F490*K490)</f>
        <v>0</v>
      </c>
      <c r="M490" s="411">
        <f>+G490+I490+K490</f>
        <v>565475.70000000007</v>
      </c>
      <c r="N490" s="420">
        <f>H490+J490+L490</f>
        <v>0</v>
      </c>
      <c r="O490" s="412"/>
      <c r="P490" s="412"/>
      <c r="Q490" s="420"/>
      <c r="R490" s="409" t="s">
        <v>0</v>
      </c>
      <c r="T490" s="410">
        <v>2</v>
      </c>
    </row>
    <row r="491" spans="1:20" s="72" customFormat="1" ht="24" hidden="1" customHeight="1">
      <c r="A491" s="372" t="s">
        <v>2303</v>
      </c>
      <c r="B491" s="413" t="s">
        <v>0</v>
      </c>
      <c r="C491" s="413" t="s">
        <v>811</v>
      </c>
      <c r="D491" s="413" t="s">
        <v>798</v>
      </c>
      <c r="E491" s="414" t="s">
        <v>729</v>
      </c>
      <c r="F491" s="415"/>
      <c r="G491" s="416">
        <v>115113.3</v>
      </c>
      <c r="H491" s="417">
        <f t="shared" si="623"/>
        <v>0</v>
      </c>
      <c r="I491" s="416">
        <v>450362.4</v>
      </c>
      <c r="J491" s="417">
        <f t="shared" si="624"/>
        <v>0</v>
      </c>
      <c r="K491" s="416">
        <v>0</v>
      </c>
      <c r="L491" s="417">
        <f t="shared" si="625"/>
        <v>0</v>
      </c>
      <c r="M491" s="416">
        <f t="shared" si="626"/>
        <v>565475.70000000007</v>
      </c>
      <c r="N491" s="423">
        <f t="shared" si="602"/>
        <v>0</v>
      </c>
      <c r="O491" s="417">
        <f t="shared" ref="O491" si="647">F491-F490</f>
        <v>0</v>
      </c>
      <c r="P491" s="417">
        <f t="shared" ref="P491:Q491" si="648">M491-M490</f>
        <v>0</v>
      </c>
      <c r="Q491" s="423">
        <f t="shared" si="648"/>
        <v>0</v>
      </c>
      <c r="R491" s="414"/>
      <c r="T491" s="415">
        <v>2</v>
      </c>
    </row>
    <row r="492" spans="1:20" s="371" customFormat="1" ht="24" hidden="1" customHeight="1">
      <c r="A492" s="366" t="s">
        <v>2313</v>
      </c>
      <c r="B492" s="418" t="s">
        <v>0</v>
      </c>
      <c r="C492" s="418" t="s">
        <v>2300</v>
      </c>
      <c r="D492" s="418" t="s">
        <v>2304</v>
      </c>
      <c r="E492" s="419" t="s">
        <v>1860</v>
      </c>
      <c r="F492" s="411"/>
      <c r="G492" s="411">
        <v>202115.6</v>
      </c>
      <c r="H492" s="412">
        <f>INT($F492*G492)</f>
        <v>0</v>
      </c>
      <c r="I492" s="411">
        <v>201572.8</v>
      </c>
      <c r="J492" s="412">
        <f>INT($F492*I492)</f>
        <v>0</v>
      </c>
      <c r="K492" s="411">
        <v>0</v>
      </c>
      <c r="L492" s="412">
        <f>INT($F492*K492)</f>
        <v>0</v>
      </c>
      <c r="M492" s="411">
        <f>+G492+I492+K492</f>
        <v>403688.4</v>
      </c>
      <c r="N492" s="420">
        <f>H492+J492+L492</f>
        <v>0</v>
      </c>
      <c r="O492" s="412"/>
      <c r="P492" s="412"/>
      <c r="Q492" s="420"/>
      <c r="R492" s="419" t="s">
        <v>0</v>
      </c>
      <c r="T492" s="411">
        <v>100</v>
      </c>
    </row>
    <row r="493" spans="1:20" s="75" customFormat="1" ht="24" hidden="1" customHeight="1">
      <c r="A493" s="372" t="s">
        <v>2303</v>
      </c>
      <c r="B493" s="421" t="s">
        <v>0</v>
      </c>
      <c r="C493" s="421" t="s">
        <v>803</v>
      </c>
      <c r="D493" s="421" t="s">
        <v>806</v>
      </c>
      <c r="E493" s="422" t="s">
        <v>729</v>
      </c>
      <c r="F493" s="416"/>
      <c r="G493" s="416">
        <v>202115.6</v>
      </c>
      <c r="H493" s="417">
        <f t="shared" si="623"/>
        <v>0</v>
      </c>
      <c r="I493" s="416">
        <v>201572.8</v>
      </c>
      <c r="J493" s="417">
        <f t="shared" si="624"/>
        <v>0</v>
      </c>
      <c r="K493" s="416">
        <v>0</v>
      </c>
      <c r="L493" s="417">
        <f t="shared" si="625"/>
        <v>0</v>
      </c>
      <c r="M493" s="416">
        <f t="shared" si="626"/>
        <v>403688.4</v>
      </c>
      <c r="N493" s="423">
        <f t="shared" si="602"/>
        <v>0</v>
      </c>
      <c r="O493" s="417">
        <f t="shared" ref="O493" si="649">F493-F492</f>
        <v>0</v>
      </c>
      <c r="P493" s="417">
        <f t="shared" ref="P493:Q493" si="650">M493-M492</f>
        <v>0</v>
      </c>
      <c r="Q493" s="423">
        <f t="shared" si="650"/>
        <v>0</v>
      </c>
      <c r="R493" s="422"/>
      <c r="T493" s="416">
        <v>100</v>
      </c>
    </row>
    <row r="494" spans="1:20" s="401" customFormat="1" ht="24" hidden="1" customHeight="1">
      <c r="A494" s="366" t="s">
        <v>2313</v>
      </c>
      <c r="B494" s="408" t="s">
        <v>0</v>
      </c>
      <c r="C494" s="408" t="s">
        <v>2300</v>
      </c>
      <c r="D494" s="408" t="s">
        <v>2301</v>
      </c>
      <c r="E494" s="409" t="s">
        <v>1860</v>
      </c>
      <c r="F494" s="410"/>
      <c r="G494" s="411">
        <v>61794.2</v>
      </c>
      <c r="H494" s="412">
        <f>INT($F494*G494)</f>
        <v>0</v>
      </c>
      <c r="I494" s="411">
        <v>126684</v>
      </c>
      <c r="J494" s="412">
        <f>INT($F494*I494)</f>
        <v>0</v>
      </c>
      <c r="K494" s="411">
        <v>0</v>
      </c>
      <c r="L494" s="412">
        <f>INT($F494*K494)</f>
        <v>0</v>
      </c>
      <c r="M494" s="411">
        <f>+G494+I494+K494</f>
        <v>188478.2</v>
      </c>
      <c r="N494" s="420">
        <f>H494+J494+L494</f>
        <v>0</v>
      </c>
      <c r="O494" s="412"/>
      <c r="P494" s="412"/>
      <c r="Q494" s="420"/>
      <c r="R494" s="409" t="s">
        <v>0</v>
      </c>
      <c r="T494" s="410">
        <v>19</v>
      </c>
    </row>
    <row r="495" spans="1:20" ht="24" hidden="1" customHeight="1">
      <c r="A495" s="372" t="s">
        <v>2303</v>
      </c>
      <c r="B495" s="413" t="s">
        <v>0</v>
      </c>
      <c r="C495" s="413" t="s">
        <v>803</v>
      </c>
      <c r="D495" s="413" t="s">
        <v>804</v>
      </c>
      <c r="E495" s="414" t="s">
        <v>729</v>
      </c>
      <c r="F495" s="415"/>
      <c r="G495" s="416">
        <v>61794.2</v>
      </c>
      <c r="H495" s="417">
        <f t="shared" si="623"/>
        <v>0</v>
      </c>
      <c r="I495" s="416">
        <v>126684</v>
      </c>
      <c r="J495" s="417">
        <f t="shared" si="624"/>
        <v>0</v>
      </c>
      <c r="K495" s="416">
        <v>0</v>
      </c>
      <c r="L495" s="417">
        <f t="shared" si="625"/>
        <v>0</v>
      </c>
      <c r="M495" s="416">
        <f t="shared" si="626"/>
        <v>188478.2</v>
      </c>
      <c r="N495" s="423">
        <f t="shared" si="602"/>
        <v>0</v>
      </c>
      <c r="O495" s="417">
        <f t="shared" ref="O495" si="651">F495-F494</f>
        <v>0</v>
      </c>
      <c r="P495" s="417">
        <f t="shared" ref="P495:Q495" si="652">M495-M494</f>
        <v>0</v>
      </c>
      <c r="Q495" s="423">
        <f t="shared" si="652"/>
        <v>0</v>
      </c>
      <c r="R495" s="414"/>
      <c r="T495" s="415">
        <v>19</v>
      </c>
    </row>
    <row r="496" spans="1:20" s="401" customFormat="1" ht="24" hidden="1" customHeight="1">
      <c r="A496" s="366" t="s">
        <v>2313</v>
      </c>
      <c r="B496" s="408" t="s">
        <v>0</v>
      </c>
      <c r="C496" s="408" t="s">
        <v>2308</v>
      </c>
      <c r="D496" s="408" t="s">
        <v>2331</v>
      </c>
      <c r="E496" s="409" t="s">
        <v>1860</v>
      </c>
      <c r="F496" s="410"/>
      <c r="G496" s="411">
        <v>0</v>
      </c>
      <c r="H496" s="412">
        <f>INT($F496*G496)</f>
        <v>0</v>
      </c>
      <c r="I496" s="411">
        <v>0</v>
      </c>
      <c r="J496" s="412">
        <f>INT($F496*I496)</f>
        <v>0</v>
      </c>
      <c r="K496" s="411">
        <v>73044.600000000006</v>
      </c>
      <c r="L496" s="412">
        <f>INT($F496*K496)</f>
        <v>0</v>
      </c>
      <c r="M496" s="411">
        <f>+G496+I496+K496</f>
        <v>73044.600000000006</v>
      </c>
      <c r="N496" s="420">
        <f>H496+J496+L496</f>
        <v>0</v>
      </c>
      <c r="O496" s="412"/>
      <c r="P496" s="412"/>
      <c r="Q496" s="420"/>
      <c r="R496" s="409" t="s">
        <v>0</v>
      </c>
      <c r="T496" s="410">
        <v>19</v>
      </c>
    </row>
    <row r="497" spans="1:20" ht="24" hidden="1" customHeight="1">
      <c r="A497" s="372" t="s">
        <v>2303</v>
      </c>
      <c r="B497" s="413" t="s">
        <v>0</v>
      </c>
      <c r="C497" s="413" t="s">
        <v>807</v>
      </c>
      <c r="D497" s="413" t="s">
        <v>820</v>
      </c>
      <c r="E497" s="414" t="s">
        <v>729</v>
      </c>
      <c r="F497" s="415"/>
      <c r="G497" s="416">
        <v>0</v>
      </c>
      <c r="H497" s="417">
        <f t="shared" si="623"/>
        <v>0</v>
      </c>
      <c r="I497" s="416">
        <v>0</v>
      </c>
      <c r="J497" s="417">
        <f t="shared" si="624"/>
        <v>0</v>
      </c>
      <c r="K497" s="416">
        <v>73044.600000000006</v>
      </c>
      <c r="L497" s="417">
        <f t="shared" si="625"/>
        <v>0</v>
      </c>
      <c r="M497" s="416">
        <f t="shared" si="626"/>
        <v>73044.600000000006</v>
      </c>
      <c r="N497" s="423">
        <f t="shared" si="602"/>
        <v>0</v>
      </c>
      <c r="O497" s="417">
        <f t="shared" ref="O497" si="653">F497-F496</f>
        <v>0</v>
      </c>
      <c r="P497" s="417">
        <f t="shared" ref="P497:Q497" si="654">M497-M496</f>
        <v>0</v>
      </c>
      <c r="Q497" s="423">
        <f t="shared" si="654"/>
        <v>0</v>
      </c>
      <c r="R497" s="414"/>
      <c r="T497" s="415">
        <v>19</v>
      </c>
    </row>
    <row r="498" spans="1:20" s="371" customFormat="1" ht="24" hidden="1" customHeight="1">
      <c r="A498" s="366" t="s">
        <v>2307</v>
      </c>
      <c r="B498" s="418" t="s">
        <v>0</v>
      </c>
      <c r="C498" s="418" t="s">
        <v>2308</v>
      </c>
      <c r="D498" s="418" t="s">
        <v>2332</v>
      </c>
      <c r="E498" s="419" t="s">
        <v>1860</v>
      </c>
      <c r="F498" s="411"/>
      <c r="G498" s="411">
        <v>0</v>
      </c>
      <c r="H498" s="412">
        <f>INT($F498*G498)</f>
        <v>0</v>
      </c>
      <c r="I498" s="411">
        <v>0</v>
      </c>
      <c r="J498" s="412">
        <f>INT($F498*I498)</f>
        <v>0</v>
      </c>
      <c r="K498" s="411">
        <v>87607.5</v>
      </c>
      <c r="L498" s="412">
        <f>INT($F498*K498)</f>
        <v>0</v>
      </c>
      <c r="M498" s="411">
        <f>+G498+I498+K498</f>
        <v>87607.5</v>
      </c>
      <c r="N498" s="420">
        <f>H498+J498+L498</f>
        <v>0</v>
      </c>
      <c r="O498" s="412"/>
      <c r="P498" s="412"/>
      <c r="Q498" s="420"/>
      <c r="R498" s="419" t="s">
        <v>0</v>
      </c>
      <c r="T498" s="411">
        <v>100</v>
      </c>
    </row>
    <row r="499" spans="1:20" s="75" customFormat="1" ht="24" hidden="1" customHeight="1">
      <c r="A499" s="372" t="s">
        <v>2333</v>
      </c>
      <c r="B499" s="421" t="s">
        <v>0</v>
      </c>
      <c r="C499" s="421" t="s">
        <v>807</v>
      </c>
      <c r="D499" s="421" t="s">
        <v>821</v>
      </c>
      <c r="E499" s="422" t="s">
        <v>729</v>
      </c>
      <c r="F499" s="416"/>
      <c r="G499" s="416">
        <v>0</v>
      </c>
      <c r="H499" s="417">
        <f t="shared" si="623"/>
        <v>0</v>
      </c>
      <c r="I499" s="416">
        <v>0</v>
      </c>
      <c r="J499" s="417">
        <f t="shared" si="624"/>
        <v>0</v>
      </c>
      <c r="K499" s="416">
        <v>87607.5</v>
      </c>
      <c r="L499" s="417">
        <f t="shared" si="625"/>
        <v>0</v>
      </c>
      <c r="M499" s="416">
        <f t="shared" si="626"/>
        <v>87607.5</v>
      </c>
      <c r="N499" s="423">
        <f t="shared" si="602"/>
        <v>0</v>
      </c>
      <c r="O499" s="417">
        <f t="shared" ref="O499" si="655">F499-F498</f>
        <v>0</v>
      </c>
      <c r="P499" s="417">
        <f t="shared" ref="P499:Q499" si="656">M499-M498</f>
        <v>0</v>
      </c>
      <c r="Q499" s="423">
        <f t="shared" si="656"/>
        <v>0</v>
      </c>
      <c r="R499" s="422"/>
      <c r="T499" s="416">
        <v>100</v>
      </c>
    </row>
    <row r="500" spans="1:20" s="401" customFormat="1" ht="24" hidden="1" customHeight="1">
      <c r="A500" s="366" t="s">
        <v>2313</v>
      </c>
      <c r="B500" s="408" t="s">
        <v>0</v>
      </c>
      <c r="C500" s="408" t="s">
        <v>2334</v>
      </c>
      <c r="D500" s="408" t="s">
        <v>2335</v>
      </c>
      <c r="E500" s="409" t="s">
        <v>1860</v>
      </c>
      <c r="F500" s="410"/>
      <c r="G500" s="411">
        <v>371.9</v>
      </c>
      <c r="H500" s="412">
        <f>INT($F500*G500)</f>
        <v>0</v>
      </c>
      <c r="I500" s="411">
        <v>18229.2</v>
      </c>
      <c r="J500" s="412">
        <f>INT($F500*I500)</f>
        <v>0</v>
      </c>
      <c r="K500" s="411">
        <v>0</v>
      </c>
      <c r="L500" s="412">
        <f>INT($F500*K500)</f>
        <v>0</v>
      </c>
      <c r="M500" s="411">
        <f>+G500+I500+K500</f>
        <v>18601.100000000002</v>
      </c>
      <c r="N500" s="420">
        <f>H500+J500+L500</f>
        <v>0</v>
      </c>
      <c r="O500" s="412"/>
      <c r="P500" s="412"/>
      <c r="Q500" s="420"/>
      <c r="R500" s="409" t="s">
        <v>0</v>
      </c>
      <c r="T500" s="410">
        <v>17</v>
      </c>
    </row>
    <row r="501" spans="1:20" ht="24" hidden="1" customHeight="1">
      <c r="A501" s="372" t="s">
        <v>2303</v>
      </c>
      <c r="B501" s="413" t="s">
        <v>0</v>
      </c>
      <c r="C501" s="413" t="s">
        <v>822</v>
      </c>
      <c r="D501" s="413" t="s">
        <v>823</v>
      </c>
      <c r="E501" s="414" t="s">
        <v>729</v>
      </c>
      <c r="F501" s="415"/>
      <c r="G501" s="416">
        <v>371.9</v>
      </c>
      <c r="H501" s="417">
        <f t="shared" si="623"/>
        <v>0</v>
      </c>
      <c r="I501" s="416">
        <v>18229.2</v>
      </c>
      <c r="J501" s="417">
        <f t="shared" si="624"/>
        <v>0</v>
      </c>
      <c r="K501" s="416">
        <v>0</v>
      </c>
      <c r="L501" s="417">
        <f t="shared" si="625"/>
        <v>0</v>
      </c>
      <c r="M501" s="416">
        <f t="shared" si="626"/>
        <v>18601.100000000002</v>
      </c>
      <c r="N501" s="423">
        <f t="shared" si="602"/>
        <v>0</v>
      </c>
      <c r="O501" s="417">
        <f t="shared" ref="O501" si="657">F501-F500</f>
        <v>0</v>
      </c>
      <c r="P501" s="417">
        <f t="shared" ref="P501:Q501" si="658">M501-M500</f>
        <v>0</v>
      </c>
      <c r="Q501" s="423">
        <f t="shared" si="658"/>
        <v>0</v>
      </c>
      <c r="R501" s="414"/>
      <c r="T501" s="415">
        <v>17</v>
      </c>
    </row>
    <row r="502" spans="1:20" s="401" customFormat="1" ht="24" hidden="1" customHeight="1">
      <c r="A502" s="366" t="s">
        <v>2307</v>
      </c>
      <c r="B502" s="408" t="s">
        <v>0</v>
      </c>
      <c r="C502" s="408" t="s">
        <v>2336</v>
      </c>
      <c r="D502" s="408" t="s">
        <v>2335</v>
      </c>
      <c r="E502" s="409" t="s">
        <v>2235</v>
      </c>
      <c r="F502" s="410"/>
      <c r="G502" s="411">
        <v>7897.3</v>
      </c>
      <c r="H502" s="412">
        <f>INT($F502*G502)</f>
        <v>0</v>
      </c>
      <c r="I502" s="411">
        <v>34643.800000000003</v>
      </c>
      <c r="J502" s="412">
        <f>INT($F502*I502)</f>
        <v>0</v>
      </c>
      <c r="K502" s="411">
        <v>6950.1</v>
      </c>
      <c r="L502" s="412">
        <f>INT($F502*K502)</f>
        <v>0</v>
      </c>
      <c r="M502" s="411">
        <f>+G502+I502+K502</f>
        <v>49491.200000000004</v>
      </c>
      <c r="N502" s="420">
        <f>H502+J502+L502</f>
        <v>0</v>
      </c>
      <c r="O502" s="412"/>
      <c r="P502" s="412"/>
      <c r="Q502" s="420"/>
      <c r="R502" s="409" t="s">
        <v>0</v>
      </c>
      <c r="T502" s="410">
        <v>15</v>
      </c>
    </row>
    <row r="503" spans="1:20" ht="24" hidden="1" customHeight="1">
      <c r="A503" s="372" t="s">
        <v>2303</v>
      </c>
      <c r="B503" s="413" t="s">
        <v>0</v>
      </c>
      <c r="C503" s="413" t="s">
        <v>824</v>
      </c>
      <c r="D503" s="413" t="s">
        <v>823</v>
      </c>
      <c r="E503" s="414" t="s">
        <v>768</v>
      </c>
      <c r="F503" s="415"/>
      <c r="G503" s="416">
        <v>7897.3</v>
      </c>
      <c r="H503" s="417">
        <f t="shared" ref="H503:H533" si="659">INT($F503*G503)</f>
        <v>0</v>
      </c>
      <c r="I503" s="416">
        <v>34643.800000000003</v>
      </c>
      <c r="J503" s="417">
        <f t="shared" ref="J503:J533" si="660">INT($F503*I503)</f>
        <v>0</v>
      </c>
      <c r="K503" s="416">
        <v>6950.1</v>
      </c>
      <c r="L503" s="417">
        <f t="shared" ref="L503:L533" si="661">INT($F503*K503)</f>
        <v>0</v>
      </c>
      <c r="M503" s="416">
        <f t="shared" ref="M503:M533" si="662">+G503+I503+K503</f>
        <v>49491.200000000004</v>
      </c>
      <c r="N503" s="423">
        <f t="shared" si="602"/>
        <v>0</v>
      </c>
      <c r="O503" s="417">
        <f t="shared" ref="O503" si="663">F503-F502</f>
        <v>0</v>
      </c>
      <c r="P503" s="417">
        <f t="shared" ref="P503:Q503" si="664">M503-M502</f>
        <v>0</v>
      </c>
      <c r="Q503" s="423">
        <f t="shared" si="664"/>
        <v>0</v>
      </c>
      <c r="R503" s="414"/>
      <c r="T503" s="415">
        <v>15</v>
      </c>
    </row>
    <row r="504" spans="1:20" s="431" customFormat="1" ht="24" hidden="1" customHeight="1">
      <c r="A504" s="366" t="s">
        <v>2313</v>
      </c>
      <c r="B504" s="408" t="s">
        <v>0</v>
      </c>
      <c r="C504" s="408" t="s">
        <v>2265</v>
      </c>
      <c r="D504" s="408" t="s">
        <v>2203</v>
      </c>
      <c r="E504" s="409" t="s">
        <v>1860</v>
      </c>
      <c r="F504" s="410"/>
      <c r="G504" s="411">
        <v>13204.7</v>
      </c>
      <c r="H504" s="412">
        <f>INT($F504*G504)</f>
        <v>0</v>
      </c>
      <c r="I504" s="411">
        <v>26136.799999999999</v>
      </c>
      <c r="J504" s="412">
        <f>INT($F504*I504)</f>
        <v>0</v>
      </c>
      <c r="K504" s="411">
        <v>0</v>
      </c>
      <c r="L504" s="412">
        <f>INT($F504*K504)</f>
        <v>0</v>
      </c>
      <c r="M504" s="411">
        <f>+G504+I504+K504</f>
        <v>39341.5</v>
      </c>
      <c r="N504" s="420">
        <f>H504+J504+L504</f>
        <v>0</v>
      </c>
      <c r="O504" s="412"/>
      <c r="P504" s="412"/>
      <c r="Q504" s="420"/>
      <c r="R504" s="409" t="s">
        <v>0</v>
      </c>
      <c r="T504" s="410">
        <v>2</v>
      </c>
    </row>
    <row r="505" spans="1:20" s="72" customFormat="1" ht="24" hidden="1" customHeight="1">
      <c r="A505" s="372" t="s">
        <v>2303</v>
      </c>
      <c r="B505" s="413" t="s">
        <v>0</v>
      </c>
      <c r="C505" s="413" t="s">
        <v>792</v>
      </c>
      <c r="D505" s="413" t="s">
        <v>747</v>
      </c>
      <c r="E505" s="414" t="s">
        <v>729</v>
      </c>
      <c r="F505" s="415"/>
      <c r="G505" s="416">
        <v>13204.7</v>
      </c>
      <c r="H505" s="417">
        <f t="shared" si="659"/>
        <v>0</v>
      </c>
      <c r="I505" s="416">
        <v>26136.799999999999</v>
      </c>
      <c r="J505" s="417">
        <f t="shared" si="660"/>
        <v>0</v>
      </c>
      <c r="K505" s="416">
        <v>0</v>
      </c>
      <c r="L505" s="417">
        <f t="shared" si="661"/>
        <v>0</v>
      </c>
      <c r="M505" s="416">
        <f t="shared" si="662"/>
        <v>39341.5</v>
      </c>
      <c r="N505" s="423">
        <f t="shared" si="602"/>
        <v>0</v>
      </c>
      <c r="O505" s="417">
        <f t="shared" ref="O505" si="665">F505-F504</f>
        <v>0</v>
      </c>
      <c r="P505" s="417">
        <f t="shared" ref="P505:Q505" si="666">M505-M504</f>
        <v>0</v>
      </c>
      <c r="Q505" s="423">
        <f t="shared" si="666"/>
        <v>0</v>
      </c>
      <c r="R505" s="414"/>
      <c r="T505" s="415">
        <v>2</v>
      </c>
    </row>
    <row r="506" spans="1:20" s="401" customFormat="1" ht="24" hidden="1" customHeight="1">
      <c r="A506" s="366" t="s">
        <v>2313</v>
      </c>
      <c r="B506" s="408" t="s">
        <v>0</v>
      </c>
      <c r="C506" s="408" t="s">
        <v>2336</v>
      </c>
      <c r="D506" s="408" t="s">
        <v>2335</v>
      </c>
      <c r="E506" s="409" t="s">
        <v>2235</v>
      </c>
      <c r="F506" s="410"/>
      <c r="G506" s="411">
        <v>7897.3</v>
      </c>
      <c r="H506" s="412">
        <f>INT($F506*G506)</f>
        <v>0</v>
      </c>
      <c r="I506" s="411">
        <v>34643.800000000003</v>
      </c>
      <c r="J506" s="412">
        <f>INT($F506*I506)</f>
        <v>0</v>
      </c>
      <c r="K506" s="411">
        <v>6950.1</v>
      </c>
      <c r="L506" s="412">
        <f>INT($F506*K506)</f>
        <v>0</v>
      </c>
      <c r="M506" s="411">
        <f>+G506+I506+K506</f>
        <v>49491.200000000004</v>
      </c>
      <c r="N506" s="420">
        <f>H506+J506+L506</f>
        <v>0</v>
      </c>
      <c r="O506" s="412"/>
      <c r="P506" s="412"/>
      <c r="Q506" s="420"/>
      <c r="R506" s="409" t="s">
        <v>0</v>
      </c>
      <c r="T506" s="410">
        <v>2</v>
      </c>
    </row>
    <row r="507" spans="1:20" ht="24" hidden="1" customHeight="1">
      <c r="A507" s="372" t="s">
        <v>2303</v>
      </c>
      <c r="B507" s="413" t="s">
        <v>0</v>
      </c>
      <c r="C507" s="413" t="s">
        <v>824</v>
      </c>
      <c r="D507" s="413" t="s">
        <v>823</v>
      </c>
      <c r="E507" s="414" t="s">
        <v>768</v>
      </c>
      <c r="F507" s="415"/>
      <c r="G507" s="416">
        <v>7897.3</v>
      </c>
      <c r="H507" s="417">
        <f t="shared" si="659"/>
        <v>0</v>
      </c>
      <c r="I507" s="416">
        <v>34643.800000000003</v>
      </c>
      <c r="J507" s="417">
        <f t="shared" si="660"/>
        <v>0</v>
      </c>
      <c r="K507" s="416">
        <v>6950.1</v>
      </c>
      <c r="L507" s="417">
        <f t="shared" si="661"/>
        <v>0</v>
      </c>
      <c r="M507" s="416">
        <f t="shared" si="662"/>
        <v>49491.200000000004</v>
      </c>
      <c r="N507" s="423">
        <f t="shared" si="602"/>
        <v>0</v>
      </c>
      <c r="O507" s="417">
        <f t="shared" ref="O507" si="667">F507-F506</f>
        <v>0</v>
      </c>
      <c r="P507" s="417">
        <f t="shared" ref="P507:Q507" si="668">M507-M506</f>
        <v>0</v>
      </c>
      <c r="Q507" s="423">
        <f t="shared" si="668"/>
        <v>0</v>
      </c>
      <c r="R507" s="414"/>
      <c r="T507" s="415">
        <v>2</v>
      </c>
    </row>
    <row r="508" spans="1:20" s="401" customFormat="1" ht="24" hidden="1" customHeight="1">
      <c r="A508" s="366" t="s">
        <v>2313</v>
      </c>
      <c r="B508" s="408" t="s">
        <v>0</v>
      </c>
      <c r="C508" s="408" t="s">
        <v>2337</v>
      </c>
      <c r="D508" s="408" t="s">
        <v>33</v>
      </c>
      <c r="E508" s="409" t="s">
        <v>1860</v>
      </c>
      <c r="F508" s="410"/>
      <c r="G508" s="411">
        <v>585.29999999999995</v>
      </c>
      <c r="H508" s="412">
        <f>INT($F508*G508)</f>
        <v>0</v>
      </c>
      <c r="I508" s="411">
        <v>29654.799999999999</v>
      </c>
      <c r="J508" s="412">
        <f>INT($F508*I508)</f>
        <v>0</v>
      </c>
      <c r="K508" s="411">
        <v>975.1</v>
      </c>
      <c r="L508" s="412">
        <f>INT($F508*K508)</f>
        <v>0</v>
      </c>
      <c r="M508" s="411">
        <f>+G508+I508+K508</f>
        <v>31215.199999999997</v>
      </c>
      <c r="N508" s="420">
        <f>H508+J508+L508</f>
        <v>0</v>
      </c>
      <c r="O508" s="412"/>
      <c r="P508" s="412"/>
      <c r="Q508" s="420"/>
      <c r="R508" s="409" t="s">
        <v>0</v>
      </c>
      <c r="T508" s="410">
        <v>9</v>
      </c>
    </row>
    <row r="509" spans="1:20" ht="24" hidden="1" customHeight="1">
      <c r="A509" s="372" t="s">
        <v>2303</v>
      </c>
      <c r="B509" s="413" t="s">
        <v>0</v>
      </c>
      <c r="C509" s="413" t="s">
        <v>825</v>
      </c>
      <c r="D509" s="413" t="s">
        <v>33</v>
      </c>
      <c r="E509" s="414" t="s">
        <v>729</v>
      </c>
      <c r="F509" s="415"/>
      <c r="G509" s="416">
        <v>585.29999999999995</v>
      </c>
      <c r="H509" s="417">
        <f t="shared" si="659"/>
        <v>0</v>
      </c>
      <c r="I509" s="416">
        <v>29654.799999999999</v>
      </c>
      <c r="J509" s="417">
        <f t="shared" si="660"/>
        <v>0</v>
      </c>
      <c r="K509" s="416">
        <v>975.1</v>
      </c>
      <c r="L509" s="417">
        <f t="shared" si="661"/>
        <v>0</v>
      </c>
      <c r="M509" s="416">
        <f t="shared" si="662"/>
        <v>31215.199999999997</v>
      </c>
      <c r="N509" s="423">
        <f t="shared" si="602"/>
        <v>0</v>
      </c>
      <c r="O509" s="417">
        <f t="shared" ref="O509" si="669">F509-F508</f>
        <v>0</v>
      </c>
      <c r="P509" s="417">
        <f t="shared" ref="P509:Q509" si="670">M509-M508</f>
        <v>0</v>
      </c>
      <c r="Q509" s="423">
        <f t="shared" si="670"/>
        <v>0</v>
      </c>
      <c r="R509" s="414"/>
      <c r="T509" s="415">
        <v>9</v>
      </c>
    </row>
    <row r="510" spans="1:20" s="401" customFormat="1" ht="24" hidden="1" customHeight="1">
      <c r="A510" s="366" t="s">
        <v>2313</v>
      </c>
      <c r="B510" s="408" t="s">
        <v>0</v>
      </c>
      <c r="C510" s="408" t="s">
        <v>2337</v>
      </c>
      <c r="D510" s="408" t="s">
        <v>34</v>
      </c>
      <c r="E510" s="409" t="s">
        <v>1860</v>
      </c>
      <c r="F510" s="410"/>
      <c r="G510" s="411">
        <v>3147.6</v>
      </c>
      <c r="H510" s="412">
        <f>INT($F510*G510)</f>
        <v>0</v>
      </c>
      <c r="I510" s="411">
        <v>29459.4</v>
      </c>
      <c r="J510" s="412">
        <f>INT($F510*I510)</f>
        <v>0</v>
      </c>
      <c r="K510" s="411">
        <v>4684</v>
      </c>
      <c r="L510" s="412">
        <f>INT($F510*K510)</f>
        <v>0</v>
      </c>
      <c r="M510" s="411">
        <f>+G510+I510+K510</f>
        <v>37291</v>
      </c>
      <c r="N510" s="420">
        <f>H510+J510+L510</f>
        <v>0</v>
      </c>
      <c r="O510" s="412"/>
      <c r="P510" s="412"/>
      <c r="Q510" s="420"/>
      <c r="R510" s="409" t="s">
        <v>0</v>
      </c>
      <c r="T510" s="410">
        <v>4</v>
      </c>
    </row>
    <row r="511" spans="1:20" ht="24" hidden="1" customHeight="1">
      <c r="A511" s="372" t="s">
        <v>2303</v>
      </c>
      <c r="B511" s="413" t="s">
        <v>0</v>
      </c>
      <c r="C511" s="413" t="s">
        <v>825</v>
      </c>
      <c r="D511" s="413" t="s">
        <v>34</v>
      </c>
      <c r="E511" s="414" t="s">
        <v>729</v>
      </c>
      <c r="F511" s="415"/>
      <c r="G511" s="416">
        <v>3147.6</v>
      </c>
      <c r="H511" s="417">
        <f t="shared" si="659"/>
        <v>0</v>
      </c>
      <c r="I511" s="416">
        <v>29459.4</v>
      </c>
      <c r="J511" s="417">
        <f t="shared" si="660"/>
        <v>0</v>
      </c>
      <c r="K511" s="416">
        <v>4684</v>
      </c>
      <c r="L511" s="417">
        <f t="shared" si="661"/>
        <v>0</v>
      </c>
      <c r="M511" s="416">
        <f t="shared" si="662"/>
        <v>37291</v>
      </c>
      <c r="N511" s="423">
        <f t="shared" si="602"/>
        <v>0</v>
      </c>
      <c r="O511" s="417">
        <f t="shared" ref="O511" si="671">F511-F510</f>
        <v>0</v>
      </c>
      <c r="P511" s="417">
        <f t="shared" ref="P511:Q511" si="672">M511-M510</f>
        <v>0</v>
      </c>
      <c r="Q511" s="423">
        <f t="shared" si="672"/>
        <v>0</v>
      </c>
      <c r="R511" s="414"/>
      <c r="T511" s="415">
        <v>4</v>
      </c>
    </row>
    <row r="512" spans="1:20" s="371" customFormat="1" ht="24" hidden="1" customHeight="1">
      <c r="A512" s="366" t="s">
        <v>2313</v>
      </c>
      <c r="B512" s="418" t="s">
        <v>0</v>
      </c>
      <c r="C512" s="418" t="s">
        <v>2338</v>
      </c>
      <c r="D512" s="418" t="s">
        <v>0</v>
      </c>
      <c r="E512" s="419" t="s">
        <v>22</v>
      </c>
      <c r="F512" s="411"/>
      <c r="G512" s="411">
        <v>0</v>
      </c>
      <c r="H512" s="412">
        <f>INT($F512*G512)</f>
        <v>0</v>
      </c>
      <c r="I512" s="411">
        <v>0</v>
      </c>
      <c r="J512" s="412">
        <f>INT($F512*I512)</f>
        <v>0</v>
      </c>
      <c r="K512" s="411">
        <v>12920.4</v>
      </c>
      <c r="L512" s="412">
        <f>INT($F512*K512)</f>
        <v>0</v>
      </c>
      <c r="M512" s="411">
        <f>+G512+I512+K512</f>
        <v>12920.4</v>
      </c>
      <c r="N512" s="420">
        <f>H512+J512+L512</f>
        <v>0</v>
      </c>
      <c r="O512" s="412"/>
      <c r="P512" s="412"/>
      <c r="Q512" s="420"/>
      <c r="R512" s="419" t="s">
        <v>0</v>
      </c>
      <c r="T512" s="411">
        <v>571.59</v>
      </c>
    </row>
    <row r="513" spans="1:20" s="75" customFormat="1" ht="24" hidden="1" customHeight="1">
      <c r="A513" s="372" t="s">
        <v>2303</v>
      </c>
      <c r="B513" s="421" t="s">
        <v>0</v>
      </c>
      <c r="C513" s="421" t="s">
        <v>826</v>
      </c>
      <c r="D513" s="421" t="s">
        <v>0</v>
      </c>
      <c r="E513" s="422" t="s">
        <v>22</v>
      </c>
      <c r="F513" s="416"/>
      <c r="G513" s="416">
        <v>0</v>
      </c>
      <c r="H513" s="417">
        <f t="shared" si="659"/>
        <v>0</v>
      </c>
      <c r="I513" s="416">
        <v>0</v>
      </c>
      <c r="J513" s="417">
        <f t="shared" si="660"/>
        <v>0</v>
      </c>
      <c r="K513" s="416">
        <v>12920.4</v>
      </c>
      <c r="L513" s="417">
        <f t="shared" si="661"/>
        <v>0</v>
      </c>
      <c r="M513" s="416">
        <f t="shared" si="662"/>
        <v>12920.4</v>
      </c>
      <c r="N513" s="423">
        <f t="shared" si="602"/>
        <v>0</v>
      </c>
      <c r="O513" s="417">
        <f t="shared" ref="O513" si="673">F513-F512</f>
        <v>0</v>
      </c>
      <c r="P513" s="417">
        <f t="shared" ref="P513:Q513" si="674">M513-M512</f>
        <v>0</v>
      </c>
      <c r="Q513" s="423">
        <f t="shared" si="674"/>
        <v>0</v>
      </c>
      <c r="R513" s="422"/>
      <c r="T513" s="416">
        <v>571.59</v>
      </c>
    </row>
    <row r="514" spans="1:20" s="431" customFormat="1" ht="24" hidden="1" customHeight="1">
      <c r="A514" s="366" t="s">
        <v>2313</v>
      </c>
      <c r="B514" s="408" t="s">
        <v>0</v>
      </c>
      <c r="C514" s="408" t="s">
        <v>2339</v>
      </c>
      <c r="D514" s="408" t="s">
        <v>2340</v>
      </c>
      <c r="E514" s="409" t="s">
        <v>2341</v>
      </c>
      <c r="F514" s="410"/>
      <c r="G514" s="411">
        <v>0</v>
      </c>
      <c r="H514" s="412">
        <f>INT($F514*G514)</f>
        <v>0</v>
      </c>
      <c r="I514" s="411">
        <v>0</v>
      </c>
      <c r="J514" s="412">
        <f>INT($F514*I514)</f>
        <v>0</v>
      </c>
      <c r="K514" s="411">
        <v>494267.6</v>
      </c>
      <c r="L514" s="412">
        <f>INT($F514*K514)</f>
        <v>0</v>
      </c>
      <c r="M514" s="411">
        <f>+G514+I514+K514</f>
        <v>494267.6</v>
      </c>
      <c r="N514" s="420">
        <f>H514+J514+L514</f>
        <v>0</v>
      </c>
      <c r="O514" s="412"/>
      <c r="P514" s="412"/>
      <c r="Q514" s="420"/>
      <c r="R514" s="409" t="s">
        <v>0</v>
      </c>
      <c r="T514" s="410">
        <v>2</v>
      </c>
    </row>
    <row r="515" spans="1:20" s="72" customFormat="1" ht="24" hidden="1" customHeight="1">
      <c r="A515" s="372" t="s">
        <v>2303</v>
      </c>
      <c r="B515" s="413" t="s">
        <v>0</v>
      </c>
      <c r="C515" s="413" t="s">
        <v>827</v>
      </c>
      <c r="D515" s="413" t="s">
        <v>828</v>
      </c>
      <c r="E515" s="414" t="s">
        <v>829</v>
      </c>
      <c r="F515" s="415"/>
      <c r="G515" s="416">
        <v>0</v>
      </c>
      <c r="H515" s="417">
        <f t="shared" si="659"/>
        <v>0</v>
      </c>
      <c r="I515" s="416">
        <v>0</v>
      </c>
      <c r="J515" s="417">
        <f t="shared" si="660"/>
        <v>0</v>
      </c>
      <c r="K515" s="416">
        <v>494267.6</v>
      </c>
      <c r="L515" s="417">
        <f t="shared" si="661"/>
        <v>0</v>
      </c>
      <c r="M515" s="416">
        <f t="shared" si="662"/>
        <v>494267.6</v>
      </c>
      <c r="N515" s="423">
        <f t="shared" si="602"/>
        <v>0</v>
      </c>
      <c r="O515" s="417">
        <f t="shared" ref="O515" si="675">F515-F514</f>
        <v>0</v>
      </c>
      <c r="P515" s="417">
        <f t="shared" ref="P515:Q515" si="676">M515-M514</f>
        <v>0</v>
      </c>
      <c r="Q515" s="423">
        <f t="shared" si="676"/>
        <v>0</v>
      </c>
      <c r="R515" s="414"/>
      <c r="T515" s="415">
        <v>2</v>
      </c>
    </row>
    <row r="516" spans="1:20" s="371" customFormat="1" ht="24" hidden="1" customHeight="1">
      <c r="A516" s="366" t="s">
        <v>2064</v>
      </c>
      <c r="B516" s="418" t="s">
        <v>0</v>
      </c>
      <c r="C516" s="418" t="s">
        <v>2342</v>
      </c>
      <c r="D516" s="418" t="s">
        <v>2343</v>
      </c>
      <c r="E516" s="419" t="s">
        <v>22</v>
      </c>
      <c r="F516" s="411"/>
      <c r="G516" s="411">
        <v>327.10000000000002</v>
      </c>
      <c r="H516" s="412">
        <f>INT($F516*G516)</f>
        <v>0</v>
      </c>
      <c r="I516" s="411">
        <v>3093.7</v>
      </c>
      <c r="J516" s="412">
        <f>INT($F516*I516)</f>
        <v>0</v>
      </c>
      <c r="K516" s="411">
        <v>306.10000000000002</v>
      </c>
      <c r="L516" s="412">
        <f>INT($F516*K516)</f>
        <v>0</v>
      </c>
      <c r="M516" s="411">
        <f>+G516+I516+K516</f>
        <v>3726.8999999999996</v>
      </c>
      <c r="N516" s="420">
        <f>H516+J516+L516</f>
        <v>0</v>
      </c>
      <c r="O516" s="412"/>
      <c r="P516" s="412"/>
      <c r="Q516" s="420"/>
      <c r="R516" s="419" t="s">
        <v>0</v>
      </c>
      <c r="T516" s="411">
        <v>90</v>
      </c>
    </row>
    <row r="517" spans="1:20" s="75" customFormat="1" ht="24" hidden="1" customHeight="1">
      <c r="A517" s="372" t="s">
        <v>2303</v>
      </c>
      <c r="B517" s="421" t="s">
        <v>0</v>
      </c>
      <c r="C517" s="421" t="s">
        <v>830</v>
      </c>
      <c r="D517" s="421" t="s">
        <v>831</v>
      </c>
      <c r="E517" s="422" t="s">
        <v>22</v>
      </c>
      <c r="F517" s="416"/>
      <c r="G517" s="416">
        <v>327.10000000000002</v>
      </c>
      <c r="H517" s="417">
        <f t="shared" si="659"/>
        <v>0</v>
      </c>
      <c r="I517" s="416">
        <v>3093.7</v>
      </c>
      <c r="J517" s="417">
        <f t="shared" si="660"/>
        <v>0</v>
      </c>
      <c r="K517" s="416">
        <v>306.10000000000002</v>
      </c>
      <c r="L517" s="417">
        <f t="shared" si="661"/>
        <v>0</v>
      </c>
      <c r="M517" s="416">
        <f t="shared" si="662"/>
        <v>3726.8999999999996</v>
      </c>
      <c r="N517" s="423">
        <f t="shared" si="602"/>
        <v>0</v>
      </c>
      <c r="O517" s="417">
        <f t="shared" ref="O517" si="677">F517-F516</f>
        <v>0</v>
      </c>
      <c r="P517" s="417">
        <f t="shared" ref="P517:Q517" si="678">M517-M516</f>
        <v>0</v>
      </c>
      <c r="Q517" s="423">
        <f t="shared" si="678"/>
        <v>0</v>
      </c>
      <c r="R517" s="422"/>
      <c r="T517" s="416">
        <v>90</v>
      </c>
    </row>
    <row r="518" spans="1:20" s="371" customFormat="1" ht="24" hidden="1" customHeight="1">
      <c r="A518" s="366" t="s">
        <v>2313</v>
      </c>
      <c r="B518" s="418" t="s">
        <v>0</v>
      </c>
      <c r="C518" s="418" t="s">
        <v>2342</v>
      </c>
      <c r="D518" s="418" t="s">
        <v>2344</v>
      </c>
      <c r="E518" s="419" t="s">
        <v>22</v>
      </c>
      <c r="F518" s="411"/>
      <c r="G518" s="411">
        <v>450.7</v>
      </c>
      <c r="H518" s="412">
        <f>INT($F518*G518)</f>
        <v>0</v>
      </c>
      <c r="I518" s="411">
        <v>4269.2</v>
      </c>
      <c r="J518" s="412">
        <f>INT($F518*I518)</f>
        <v>0</v>
      </c>
      <c r="K518" s="411">
        <v>423.8</v>
      </c>
      <c r="L518" s="412">
        <f>INT($F518*K518)</f>
        <v>0</v>
      </c>
      <c r="M518" s="411">
        <f>+G518+I518+K518</f>
        <v>5143.7</v>
      </c>
      <c r="N518" s="420">
        <f>H518+J518+L518</f>
        <v>0</v>
      </c>
      <c r="O518" s="412"/>
      <c r="P518" s="412"/>
      <c r="Q518" s="420"/>
      <c r="R518" s="419" t="s">
        <v>0</v>
      </c>
      <c r="T518" s="411">
        <v>138</v>
      </c>
    </row>
    <row r="519" spans="1:20" s="75" customFormat="1" ht="24" hidden="1" customHeight="1">
      <c r="A519" s="372" t="s">
        <v>2303</v>
      </c>
      <c r="B519" s="421" t="s">
        <v>0</v>
      </c>
      <c r="C519" s="421" t="s">
        <v>830</v>
      </c>
      <c r="D519" s="421" t="s">
        <v>832</v>
      </c>
      <c r="E519" s="422" t="s">
        <v>22</v>
      </c>
      <c r="F519" s="416"/>
      <c r="G519" s="416">
        <v>450.7</v>
      </c>
      <c r="H519" s="417">
        <f t="shared" si="659"/>
        <v>0</v>
      </c>
      <c r="I519" s="416">
        <v>4269.2</v>
      </c>
      <c r="J519" s="417">
        <f t="shared" si="660"/>
        <v>0</v>
      </c>
      <c r="K519" s="416">
        <v>423.8</v>
      </c>
      <c r="L519" s="417">
        <f t="shared" si="661"/>
        <v>0</v>
      </c>
      <c r="M519" s="416">
        <f t="shared" si="662"/>
        <v>5143.7</v>
      </c>
      <c r="N519" s="423">
        <f t="shared" ref="N519:N581" si="679">H519+J519+L519</f>
        <v>0</v>
      </c>
      <c r="O519" s="417">
        <f t="shared" ref="O519" si="680">F519-F518</f>
        <v>0</v>
      </c>
      <c r="P519" s="417">
        <f t="shared" ref="P519:Q519" si="681">M519-M518</f>
        <v>0</v>
      </c>
      <c r="Q519" s="423">
        <f t="shared" si="681"/>
        <v>0</v>
      </c>
      <c r="R519" s="422"/>
      <c r="T519" s="416">
        <v>138</v>
      </c>
    </row>
    <row r="520" spans="1:20" s="371" customFormat="1" ht="24" hidden="1" customHeight="1">
      <c r="A520" s="366" t="s">
        <v>2313</v>
      </c>
      <c r="B520" s="418" t="s">
        <v>0</v>
      </c>
      <c r="C520" s="418" t="s">
        <v>2345</v>
      </c>
      <c r="D520" s="418" t="s">
        <v>2346</v>
      </c>
      <c r="E520" s="419" t="s">
        <v>1860</v>
      </c>
      <c r="F520" s="411"/>
      <c r="G520" s="411">
        <v>0</v>
      </c>
      <c r="H520" s="412">
        <f>INT($F520*G520)</f>
        <v>0</v>
      </c>
      <c r="I520" s="411">
        <v>7965</v>
      </c>
      <c r="J520" s="412">
        <f>INT($F520*I520)</f>
        <v>0</v>
      </c>
      <c r="K520" s="411">
        <v>0</v>
      </c>
      <c r="L520" s="412">
        <f>INT($F520*K520)</f>
        <v>0</v>
      </c>
      <c r="M520" s="411">
        <f>+G520+I520+K520</f>
        <v>7965</v>
      </c>
      <c r="N520" s="420">
        <f>H520+J520+L520</f>
        <v>0</v>
      </c>
      <c r="O520" s="412"/>
      <c r="P520" s="412"/>
      <c r="Q520" s="420"/>
      <c r="R520" s="419" t="s">
        <v>0</v>
      </c>
      <c r="T520" s="411">
        <v>67</v>
      </c>
    </row>
    <row r="521" spans="1:20" s="75" customFormat="1" ht="24" hidden="1" customHeight="1">
      <c r="A521" s="372" t="s">
        <v>2303</v>
      </c>
      <c r="B521" s="421" t="s">
        <v>0</v>
      </c>
      <c r="C521" s="421" t="s">
        <v>833</v>
      </c>
      <c r="D521" s="421" t="s">
        <v>834</v>
      </c>
      <c r="E521" s="422" t="s">
        <v>729</v>
      </c>
      <c r="F521" s="416"/>
      <c r="G521" s="416">
        <v>0</v>
      </c>
      <c r="H521" s="417">
        <f t="shared" si="659"/>
        <v>0</v>
      </c>
      <c r="I521" s="416">
        <v>7965</v>
      </c>
      <c r="J521" s="417">
        <f t="shared" si="660"/>
        <v>0</v>
      </c>
      <c r="K521" s="416">
        <v>0</v>
      </c>
      <c r="L521" s="417">
        <f t="shared" si="661"/>
        <v>0</v>
      </c>
      <c r="M521" s="416">
        <f t="shared" si="662"/>
        <v>7965</v>
      </c>
      <c r="N521" s="423">
        <f t="shared" si="679"/>
        <v>0</v>
      </c>
      <c r="O521" s="417">
        <f t="shared" ref="O521" si="682">F521-F520</f>
        <v>0</v>
      </c>
      <c r="P521" s="417">
        <f t="shared" ref="P521:Q521" si="683">M521-M520</f>
        <v>0</v>
      </c>
      <c r="Q521" s="423">
        <f t="shared" si="683"/>
        <v>0</v>
      </c>
      <c r="R521" s="422"/>
      <c r="T521" s="416">
        <v>67</v>
      </c>
    </row>
    <row r="522" spans="1:20" s="371" customFormat="1" ht="24" hidden="1" customHeight="1">
      <c r="A522" s="366" t="s">
        <v>2313</v>
      </c>
      <c r="B522" s="418" t="s">
        <v>0</v>
      </c>
      <c r="C522" s="418" t="s">
        <v>2345</v>
      </c>
      <c r="D522" s="418" t="s">
        <v>2347</v>
      </c>
      <c r="E522" s="419" t="s">
        <v>1860</v>
      </c>
      <c r="F522" s="411"/>
      <c r="G522" s="411">
        <v>0</v>
      </c>
      <c r="H522" s="412">
        <f>INT($F522*G522)</f>
        <v>0</v>
      </c>
      <c r="I522" s="411">
        <v>9151.9</v>
      </c>
      <c r="J522" s="412">
        <f>INT($F522*I522)</f>
        <v>0</v>
      </c>
      <c r="K522" s="411">
        <v>0</v>
      </c>
      <c r="L522" s="412">
        <f>INT($F522*K522)</f>
        <v>0</v>
      </c>
      <c r="M522" s="411">
        <f>+G522+I522+K522</f>
        <v>9151.9</v>
      </c>
      <c r="N522" s="420">
        <f>H522+J522+L522</f>
        <v>0</v>
      </c>
      <c r="O522" s="412"/>
      <c r="P522" s="412"/>
      <c r="Q522" s="420"/>
      <c r="R522" s="419" t="s">
        <v>0</v>
      </c>
      <c r="T522" s="411">
        <v>18</v>
      </c>
    </row>
    <row r="523" spans="1:20" s="75" customFormat="1" ht="24" hidden="1" customHeight="1">
      <c r="A523" s="372" t="s">
        <v>2303</v>
      </c>
      <c r="B523" s="421" t="s">
        <v>0</v>
      </c>
      <c r="C523" s="421" t="s">
        <v>833</v>
      </c>
      <c r="D523" s="421" t="s">
        <v>835</v>
      </c>
      <c r="E523" s="422" t="s">
        <v>729</v>
      </c>
      <c r="F523" s="416"/>
      <c r="G523" s="416">
        <v>0</v>
      </c>
      <c r="H523" s="417">
        <f t="shared" si="659"/>
        <v>0</v>
      </c>
      <c r="I523" s="416">
        <v>9151.9</v>
      </c>
      <c r="J523" s="417">
        <f t="shared" si="660"/>
        <v>0</v>
      </c>
      <c r="K523" s="416">
        <v>0</v>
      </c>
      <c r="L523" s="417">
        <f t="shared" si="661"/>
        <v>0</v>
      </c>
      <c r="M523" s="416">
        <f t="shared" si="662"/>
        <v>9151.9</v>
      </c>
      <c r="N523" s="423">
        <f t="shared" si="679"/>
        <v>0</v>
      </c>
      <c r="O523" s="417">
        <f t="shared" ref="O523" si="684">F523-F522</f>
        <v>0</v>
      </c>
      <c r="P523" s="417">
        <f t="shared" ref="P523:Q523" si="685">M523-M522</f>
        <v>0</v>
      </c>
      <c r="Q523" s="423">
        <f t="shared" si="685"/>
        <v>0</v>
      </c>
      <c r="R523" s="422"/>
      <c r="T523" s="416">
        <v>18</v>
      </c>
    </row>
    <row r="524" spans="1:20" s="371" customFormat="1" ht="24" hidden="1" customHeight="1">
      <c r="A524" s="366" t="s">
        <v>2313</v>
      </c>
      <c r="B524" s="418" t="s">
        <v>0</v>
      </c>
      <c r="C524" s="418" t="s">
        <v>2348</v>
      </c>
      <c r="D524" s="418" t="s">
        <v>2349</v>
      </c>
      <c r="E524" s="419" t="s">
        <v>1860</v>
      </c>
      <c r="F524" s="411"/>
      <c r="G524" s="411">
        <v>0</v>
      </c>
      <c r="H524" s="412">
        <f>INT($F524*G524)</f>
        <v>0</v>
      </c>
      <c r="I524" s="411">
        <v>8628.2000000000007</v>
      </c>
      <c r="J524" s="412">
        <f>INT($F524*I524)</f>
        <v>0</v>
      </c>
      <c r="K524" s="411">
        <v>0</v>
      </c>
      <c r="L524" s="412">
        <f>INT($F524*K524)</f>
        <v>0</v>
      </c>
      <c r="M524" s="411">
        <f>+G524+I524+K524</f>
        <v>8628.2000000000007</v>
      </c>
      <c r="N524" s="420">
        <f>H524+J524+L524</f>
        <v>0</v>
      </c>
      <c r="O524" s="412"/>
      <c r="P524" s="412"/>
      <c r="Q524" s="420"/>
      <c r="R524" s="419" t="s">
        <v>0</v>
      </c>
      <c r="T524" s="411">
        <v>95</v>
      </c>
    </row>
    <row r="525" spans="1:20" s="75" customFormat="1" ht="24" hidden="1" customHeight="1">
      <c r="A525" s="372" t="s">
        <v>2072</v>
      </c>
      <c r="B525" s="421" t="s">
        <v>0</v>
      </c>
      <c r="C525" s="421" t="s">
        <v>836</v>
      </c>
      <c r="D525" s="421" t="s">
        <v>837</v>
      </c>
      <c r="E525" s="422" t="s">
        <v>729</v>
      </c>
      <c r="F525" s="416"/>
      <c r="G525" s="416">
        <v>0</v>
      </c>
      <c r="H525" s="417">
        <f t="shared" si="659"/>
        <v>0</v>
      </c>
      <c r="I525" s="416">
        <v>8628.2000000000007</v>
      </c>
      <c r="J525" s="417">
        <f t="shared" si="660"/>
        <v>0</v>
      </c>
      <c r="K525" s="416">
        <v>0</v>
      </c>
      <c r="L525" s="417">
        <f t="shared" si="661"/>
        <v>0</v>
      </c>
      <c r="M525" s="416">
        <f t="shared" si="662"/>
        <v>8628.2000000000007</v>
      </c>
      <c r="N525" s="423">
        <f t="shared" si="679"/>
        <v>0</v>
      </c>
      <c r="O525" s="417">
        <f t="shared" ref="O525" si="686">F525-F524</f>
        <v>0</v>
      </c>
      <c r="P525" s="417">
        <f t="shared" ref="P525:Q525" si="687">M525-M524</f>
        <v>0</v>
      </c>
      <c r="Q525" s="423">
        <f t="shared" si="687"/>
        <v>0</v>
      </c>
      <c r="R525" s="422"/>
      <c r="T525" s="416">
        <v>95</v>
      </c>
    </row>
    <row r="526" spans="1:20" s="371" customFormat="1" ht="24" hidden="1" customHeight="1">
      <c r="A526" s="366" t="s">
        <v>2093</v>
      </c>
      <c r="B526" s="418" t="s">
        <v>0</v>
      </c>
      <c r="C526" s="418" t="s">
        <v>2348</v>
      </c>
      <c r="D526" s="418" t="s">
        <v>2350</v>
      </c>
      <c r="E526" s="419" t="s">
        <v>1860</v>
      </c>
      <c r="F526" s="411"/>
      <c r="G526" s="411">
        <v>0</v>
      </c>
      <c r="H526" s="412">
        <f>INT($F526*G526)</f>
        <v>0</v>
      </c>
      <c r="I526" s="411">
        <v>9127.7999999999993</v>
      </c>
      <c r="J526" s="412">
        <f>INT($F526*I526)</f>
        <v>0</v>
      </c>
      <c r="K526" s="411">
        <v>0</v>
      </c>
      <c r="L526" s="412">
        <f>INT($F526*K526)</f>
        <v>0</v>
      </c>
      <c r="M526" s="411">
        <f>+G526+I526+K526</f>
        <v>9127.7999999999993</v>
      </c>
      <c r="N526" s="420">
        <f>H526+J526+L526</f>
        <v>0</v>
      </c>
      <c r="O526" s="412"/>
      <c r="P526" s="412"/>
      <c r="Q526" s="420"/>
      <c r="R526" s="419" t="s">
        <v>0</v>
      </c>
      <c r="T526" s="411">
        <v>24</v>
      </c>
    </row>
    <row r="527" spans="1:20" s="75" customFormat="1" ht="24" hidden="1" customHeight="1">
      <c r="A527" s="372" t="s">
        <v>2303</v>
      </c>
      <c r="B527" s="421" t="s">
        <v>0</v>
      </c>
      <c r="C527" s="421" t="s">
        <v>836</v>
      </c>
      <c r="D527" s="421" t="s">
        <v>838</v>
      </c>
      <c r="E527" s="422" t="s">
        <v>729</v>
      </c>
      <c r="F527" s="416"/>
      <c r="G527" s="416">
        <v>0</v>
      </c>
      <c r="H527" s="417">
        <f t="shared" si="659"/>
        <v>0</v>
      </c>
      <c r="I527" s="416">
        <v>9127.7999999999993</v>
      </c>
      <c r="J527" s="417">
        <f t="shared" si="660"/>
        <v>0</v>
      </c>
      <c r="K527" s="416">
        <v>0</v>
      </c>
      <c r="L527" s="417">
        <f t="shared" si="661"/>
        <v>0</v>
      </c>
      <c r="M527" s="416">
        <f t="shared" si="662"/>
        <v>9127.7999999999993</v>
      </c>
      <c r="N527" s="423">
        <f t="shared" si="679"/>
        <v>0</v>
      </c>
      <c r="O527" s="417">
        <f t="shared" ref="O527" si="688">F527-F526</f>
        <v>0</v>
      </c>
      <c r="P527" s="417">
        <f t="shared" ref="P527:Q527" si="689">M527-M526</f>
        <v>0</v>
      </c>
      <c r="Q527" s="423">
        <f t="shared" si="689"/>
        <v>0</v>
      </c>
      <c r="R527" s="422"/>
      <c r="T527" s="416">
        <v>24</v>
      </c>
    </row>
    <row r="528" spans="1:20" s="371" customFormat="1" ht="24" hidden="1" customHeight="1">
      <c r="A528" s="366" t="s">
        <v>2351</v>
      </c>
      <c r="B528" s="418" t="s">
        <v>0</v>
      </c>
      <c r="C528" s="418" t="s">
        <v>2265</v>
      </c>
      <c r="D528" s="418" t="s">
        <v>2250</v>
      </c>
      <c r="E528" s="419" t="s">
        <v>1860</v>
      </c>
      <c r="F528" s="411"/>
      <c r="G528" s="411">
        <v>4337.7</v>
      </c>
      <c r="H528" s="412">
        <f>INT($F528*G528)</f>
        <v>0</v>
      </c>
      <c r="I528" s="411">
        <v>11016</v>
      </c>
      <c r="J528" s="412">
        <f>INT($F528*I528)</f>
        <v>0</v>
      </c>
      <c r="K528" s="411">
        <v>0</v>
      </c>
      <c r="L528" s="412">
        <f>INT($F528*K528)</f>
        <v>0</v>
      </c>
      <c r="M528" s="411">
        <f>+G528+I528+K528</f>
        <v>15353.7</v>
      </c>
      <c r="N528" s="420">
        <f>H528+J528+L528</f>
        <v>0</v>
      </c>
      <c r="O528" s="412"/>
      <c r="P528" s="412"/>
      <c r="Q528" s="420"/>
      <c r="R528" s="419" t="s">
        <v>0</v>
      </c>
      <c r="T528" s="411">
        <v>5</v>
      </c>
    </row>
    <row r="529" spans="1:20" s="75" customFormat="1" ht="24" hidden="1" customHeight="1">
      <c r="A529" s="372" t="s">
        <v>2072</v>
      </c>
      <c r="B529" s="421" t="s">
        <v>0</v>
      </c>
      <c r="C529" s="421" t="s">
        <v>792</v>
      </c>
      <c r="D529" s="421" t="s">
        <v>780</v>
      </c>
      <c r="E529" s="422" t="s">
        <v>729</v>
      </c>
      <c r="F529" s="416"/>
      <c r="G529" s="416">
        <v>4337.7</v>
      </c>
      <c r="H529" s="417">
        <f t="shared" si="659"/>
        <v>0</v>
      </c>
      <c r="I529" s="416">
        <v>11016</v>
      </c>
      <c r="J529" s="417">
        <f t="shared" si="660"/>
        <v>0</v>
      </c>
      <c r="K529" s="416">
        <v>0</v>
      </c>
      <c r="L529" s="417">
        <f t="shared" si="661"/>
        <v>0</v>
      </c>
      <c r="M529" s="416">
        <f t="shared" si="662"/>
        <v>15353.7</v>
      </c>
      <c r="N529" s="423">
        <f t="shared" si="679"/>
        <v>0</v>
      </c>
      <c r="O529" s="417">
        <f t="shared" ref="O529" si="690">F529-F528</f>
        <v>0</v>
      </c>
      <c r="P529" s="417">
        <f t="shared" ref="P529:Q529" si="691">M529-M528</f>
        <v>0</v>
      </c>
      <c r="Q529" s="423">
        <f t="shared" si="691"/>
        <v>0</v>
      </c>
      <c r="R529" s="422"/>
      <c r="T529" s="416">
        <v>5</v>
      </c>
    </row>
    <row r="530" spans="1:20" s="371" customFormat="1" ht="24" hidden="1" customHeight="1">
      <c r="A530" s="366" t="s">
        <v>2313</v>
      </c>
      <c r="B530" s="418" t="s">
        <v>0</v>
      </c>
      <c r="C530" s="418" t="s">
        <v>2265</v>
      </c>
      <c r="D530" s="418" t="s">
        <v>2259</v>
      </c>
      <c r="E530" s="419" t="s">
        <v>1860</v>
      </c>
      <c r="F530" s="411"/>
      <c r="G530" s="411">
        <v>7761.9</v>
      </c>
      <c r="H530" s="412">
        <f>INT($F530*G530)</f>
        <v>0</v>
      </c>
      <c r="I530" s="411">
        <v>16848.8</v>
      </c>
      <c r="J530" s="412">
        <f>INT($F530*I530)</f>
        <v>0</v>
      </c>
      <c r="K530" s="411">
        <v>0</v>
      </c>
      <c r="L530" s="412">
        <f>INT($F530*K530)</f>
        <v>0</v>
      </c>
      <c r="M530" s="411">
        <f>+G530+I530+K530</f>
        <v>24610.699999999997</v>
      </c>
      <c r="N530" s="420">
        <f>H530+J530+L530</f>
        <v>0</v>
      </c>
      <c r="O530" s="412"/>
      <c r="P530" s="412"/>
      <c r="Q530" s="420"/>
      <c r="R530" s="419" t="s">
        <v>0</v>
      </c>
      <c r="T530" s="411">
        <v>3</v>
      </c>
    </row>
    <row r="531" spans="1:20" s="75" customFormat="1" ht="24" hidden="1" customHeight="1">
      <c r="A531" s="372" t="s">
        <v>2303</v>
      </c>
      <c r="B531" s="421" t="s">
        <v>0</v>
      </c>
      <c r="C531" s="421" t="s">
        <v>792</v>
      </c>
      <c r="D531" s="421" t="s">
        <v>786</v>
      </c>
      <c r="E531" s="422" t="s">
        <v>729</v>
      </c>
      <c r="F531" s="416"/>
      <c r="G531" s="416">
        <v>7761.9</v>
      </c>
      <c r="H531" s="417">
        <f t="shared" si="659"/>
        <v>0</v>
      </c>
      <c r="I531" s="416">
        <v>16848.8</v>
      </c>
      <c r="J531" s="417">
        <f t="shared" si="660"/>
        <v>0</v>
      </c>
      <c r="K531" s="416">
        <v>0</v>
      </c>
      <c r="L531" s="417">
        <f t="shared" si="661"/>
        <v>0</v>
      </c>
      <c r="M531" s="416">
        <f t="shared" si="662"/>
        <v>24610.699999999997</v>
      </c>
      <c r="N531" s="423">
        <f t="shared" si="679"/>
        <v>0</v>
      </c>
      <c r="O531" s="417">
        <f t="shared" ref="O531" si="692">F531-F530</f>
        <v>0</v>
      </c>
      <c r="P531" s="417">
        <f t="shared" ref="P531:Q531" si="693">M531-M530</f>
        <v>0</v>
      </c>
      <c r="Q531" s="423">
        <f t="shared" si="693"/>
        <v>0</v>
      </c>
      <c r="R531" s="422"/>
      <c r="T531" s="416">
        <v>3</v>
      </c>
    </row>
    <row r="532" spans="1:20" s="371" customFormat="1" ht="24" hidden="1" customHeight="1">
      <c r="A532" s="366" t="s">
        <v>2295</v>
      </c>
      <c r="B532" s="418" t="s">
        <v>0</v>
      </c>
      <c r="C532" s="418" t="s">
        <v>2352</v>
      </c>
      <c r="D532" s="418" t="s">
        <v>2353</v>
      </c>
      <c r="E532" s="419" t="s">
        <v>1860</v>
      </c>
      <c r="F532" s="411"/>
      <c r="G532" s="411">
        <v>448.5</v>
      </c>
      <c r="H532" s="412">
        <f>INT($F532*G532)</f>
        <v>0</v>
      </c>
      <c r="I532" s="411">
        <v>5011.2</v>
      </c>
      <c r="J532" s="412">
        <f>INT($F532*I532)</f>
        <v>0</v>
      </c>
      <c r="K532" s="411">
        <v>151.19999999999999</v>
      </c>
      <c r="L532" s="412">
        <f>INT($F532*K532)</f>
        <v>0</v>
      </c>
      <c r="M532" s="411">
        <f>+G532+I532+K532</f>
        <v>5610.9</v>
      </c>
      <c r="N532" s="420">
        <f>H532+J532+L532</f>
        <v>0</v>
      </c>
      <c r="O532" s="412"/>
      <c r="P532" s="412"/>
      <c r="Q532" s="420"/>
      <c r="R532" s="419" t="s">
        <v>0</v>
      </c>
      <c r="T532" s="411">
        <v>6</v>
      </c>
    </row>
    <row r="533" spans="1:20" s="75" customFormat="1" ht="24" hidden="1" customHeight="1">
      <c r="A533" s="372" t="s">
        <v>2354</v>
      </c>
      <c r="B533" s="421" t="s">
        <v>0</v>
      </c>
      <c r="C533" s="421" t="s">
        <v>839</v>
      </c>
      <c r="D533" s="421" t="s">
        <v>840</v>
      </c>
      <c r="E533" s="422" t="s">
        <v>729</v>
      </c>
      <c r="F533" s="416"/>
      <c r="G533" s="416">
        <v>448.5</v>
      </c>
      <c r="H533" s="417">
        <f t="shared" si="659"/>
        <v>0</v>
      </c>
      <c r="I533" s="416">
        <v>5011.2</v>
      </c>
      <c r="J533" s="417">
        <f t="shared" si="660"/>
        <v>0</v>
      </c>
      <c r="K533" s="416">
        <v>151.19999999999999</v>
      </c>
      <c r="L533" s="417">
        <f t="shared" si="661"/>
        <v>0</v>
      </c>
      <c r="M533" s="416">
        <f t="shared" si="662"/>
        <v>5610.9</v>
      </c>
      <c r="N533" s="423">
        <f t="shared" si="679"/>
        <v>0</v>
      </c>
      <c r="O533" s="417">
        <f t="shared" ref="O533" si="694">F533-F532</f>
        <v>0</v>
      </c>
      <c r="P533" s="417">
        <f t="shared" ref="P533:Q533" si="695">M533-M532</f>
        <v>0</v>
      </c>
      <c r="Q533" s="423">
        <f t="shared" si="695"/>
        <v>0</v>
      </c>
      <c r="R533" s="422"/>
      <c r="T533" s="416">
        <v>6</v>
      </c>
    </row>
    <row r="534" spans="1:20" s="371" customFormat="1" ht="24" hidden="1" customHeight="1">
      <c r="A534" s="366" t="s">
        <v>2295</v>
      </c>
      <c r="B534" s="418" t="s">
        <v>0</v>
      </c>
      <c r="C534" s="418" t="s">
        <v>2352</v>
      </c>
      <c r="D534" s="418" t="s">
        <v>2259</v>
      </c>
      <c r="E534" s="419" t="s">
        <v>1860</v>
      </c>
      <c r="F534" s="411"/>
      <c r="G534" s="411">
        <v>499.9</v>
      </c>
      <c r="H534" s="412">
        <f>INT($F534*G534)</f>
        <v>0</v>
      </c>
      <c r="I534" s="411">
        <v>5529.6</v>
      </c>
      <c r="J534" s="412">
        <f>INT($F534*I534)</f>
        <v>0</v>
      </c>
      <c r="K534" s="411">
        <v>159.4</v>
      </c>
      <c r="L534" s="412">
        <f>INT($F534*K534)</f>
        <v>0</v>
      </c>
      <c r="M534" s="411">
        <f>+G534+I534+K534</f>
        <v>6188.9</v>
      </c>
      <c r="N534" s="420">
        <f>H534+J534+L534</f>
        <v>0</v>
      </c>
      <c r="O534" s="412"/>
      <c r="P534" s="412"/>
      <c r="Q534" s="420"/>
      <c r="R534" s="419" t="s">
        <v>0</v>
      </c>
      <c r="T534" s="411">
        <v>9</v>
      </c>
    </row>
    <row r="535" spans="1:20" s="75" customFormat="1" ht="24" hidden="1" customHeight="1">
      <c r="A535" s="372" t="s">
        <v>2354</v>
      </c>
      <c r="B535" s="421" t="s">
        <v>0</v>
      </c>
      <c r="C535" s="421" t="s">
        <v>839</v>
      </c>
      <c r="D535" s="421" t="s">
        <v>786</v>
      </c>
      <c r="E535" s="422" t="s">
        <v>729</v>
      </c>
      <c r="F535" s="416"/>
      <c r="G535" s="416">
        <v>499.9</v>
      </c>
      <c r="H535" s="417">
        <f t="shared" ref="H535:H541" si="696">INT($F535*G535)</f>
        <v>0</v>
      </c>
      <c r="I535" s="416">
        <v>5529.6</v>
      </c>
      <c r="J535" s="417">
        <f t="shared" ref="J535:J541" si="697">INT($F535*I535)</f>
        <v>0</v>
      </c>
      <c r="K535" s="416">
        <v>159.4</v>
      </c>
      <c r="L535" s="417">
        <f t="shared" ref="L535:L541" si="698">INT($F535*K535)</f>
        <v>0</v>
      </c>
      <c r="M535" s="416">
        <f t="shared" ref="M535:M541" si="699">+G535+I535+K535</f>
        <v>6188.9</v>
      </c>
      <c r="N535" s="423">
        <f t="shared" si="679"/>
        <v>0</v>
      </c>
      <c r="O535" s="417">
        <f t="shared" ref="O535" si="700">F535-F534</f>
        <v>0</v>
      </c>
      <c r="P535" s="417">
        <f t="shared" ref="P535:Q535" si="701">M535-M534</f>
        <v>0</v>
      </c>
      <c r="Q535" s="423">
        <f t="shared" si="701"/>
        <v>0</v>
      </c>
      <c r="R535" s="422"/>
      <c r="T535" s="416">
        <v>9</v>
      </c>
    </row>
    <row r="536" spans="1:20" s="371" customFormat="1" ht="24" hidden="1" customHeight="1">
      <c r="A536" s="366" t="s">
        <v>2355</v>
      </c>
      <c r="B536" s="418" t="s">
        <v>0</v>
      </c>
      <c r="C536" s="418" t="s">
        <v>2356</v>
      </c>
      <c r="D536" s="418" t="s">
        <v>2357</v>
      </c>
      <c r="E536" s="419" t="s">
        <v>1860</v>
      </c>
      <c r="F536" s="411"/>
      <c r="G536" s="411">
        <v>5502.4</v>
      </c>
      <c r="H536" s="412">
        <f>INT($F536*G536)</f>
        <v>0</v>
      </c>
      <c r="I536" s="411">
        <v>32356.799999999999</v>
      </c>
      <c r="J536" s="412">
        <f>INT($F536*I536)</f>
        <v>0</v>
      </c>
      <c r="K536" s="411">
        <v>4168.8999999999996</v>
      </c>
      <c r="L536" s="412">
        <f>INT($F536*K536)</f>
        <v>0</v>
      </c>
      <c r="M536" s="411">
        <f>+G536+I536+K536</f>
        <v>42028.1</v>
      </c>
      <c r="N536" s="420">
        <f>H536+J536+L536</f>
        <v>0</v>
      </c>
      <c r="O536" s="412"/>
      <c r="P536" s="412"/>
      <c r="Q536" s="420"/>
      <c r="R536" s="419" t="s">
        <v>0</v>
      </c>
      <c r="T536" s="411">
        <v>2</v>
      </c>
    </row>
    <row r="537" spans="1:20" s="75" customFormat="1" ht="24" hidden="1" customHeight="1">
      <c r="A537" s="372" t="s">
        <v>2354</v>
      </c>
      <c r="B537" s="421" t="s">
        <v>0</v>
      </c>
      <c r="C537" s="421" t="s">
        <v>841</v>
      </c>
      <c r="D537" s="421" t="s">
        <v>842</v>
      </c>
      <c r="E537" s="422" t="s">
        <v>729</v>
      </c>
      <c r="F537" s="416"/>
      <c r="G537" s="416">
        <v>5502.4</v>
      </c>
      <c r="H537" s="417">
        <f t="shared" si="696"/>
        <v>0</v>
      </c>
      <c r="I537" s="416">
        <v>32356.799999999999</v>
      </c>
      <c r="J537" s="417">
        <f t="shared" si="697"/>
        <v>0</v>
      </c>
      <c r="K537" s="416">
        <v>4168.8999999999996</v>
      </c>
      <c r="L537" s="417">
        <f t="shared" si="698"/>
        <v>0</v>
      </c>
      <c r="M537" s="416">
        <f t="shared" si="699"/>
        <v>42028.1</v>
      </c>
      <c r="N537" s="423">
        <f t="shared" si="679"/>
        <v>0</v>
      </c>
      <c r="O537" s="417">
        <f t="shared" ref="O537" si="702">F537-F536</f>
        <v>0</v>
      </c>
      <c r="P537" s="417">
        <f t="shared" ref="P537:Q537" si="703">M537-M536</f>
        <v>0</v>
      </c>
      <c r="Q537" s="423">
        <f t="shared" si="703"/>
        <v>0</v>
      </c>
      <c r="R537" s="422"/>
      <c r="T537" s="416">
        <v>2</v>
      </c>
    </row>
    <row r="538" spans="1:20" s="371" customFormat="1" ht="24" hidden="1" customHeight="1">
      <c r="A538" s="366" t="s">
        <v>2355</v>
      </c>
      <c r="B538" s="418" t="s">
        <v>0</v>
      </c>
      <c r="C538" s="418" t="s">
        <v>2358</v>
      </c>
      <c r="D538" s="418" t="s">
        <v>35</v>
      </c>
      <c r="E538" s="419" t="s">
        <v>1860</v>
      </c>
      <c r="F538" s="411"/>
      <c r="G538" s="411">
        <v>65226.2</v>
      </c>
      <c r="H538" s="412">
        <f>INT($F538*G538)</f>
        <v>0</v>
      </c>
      <c r="I538" s="411">
        <v>873600</v>
      </c>
      <c r="J538" s="412">
        <f>INT($F538*I538)</f>
        <v>0</v>
      </c>
      <c r="K538" s="411">
        <v>353205.4</v>
      </c>
      <c r="L538" s="412">
        <f>INT($F538*K538)</f>
        <v>0</v>
      </c>
      <c r="M538" s="411">
        <f>+G538+I538+K538</f>
        <v>1292031.6000000001</v>
      </c>
      <c r="N538" s="420">
        <f>H538+J538+L538</f>
        <v>0</v>
      </c>
      <c r="O538" s="412"/>
      <c r="P538" s="412"/>
      <c r="Q538" s="420"/>
      <c r="R538" s="419" t="s">
        <v>0</v>
      </c>
      <c r="T538" s="411">
        <v>2</v>
      </c>
    </row>
    <row r="539" spans="1:20" s="75" customFormat="1" ht="24" hidden="1" customHeight="1">
      <c r="A539" s="372" t="s">
        <v>2354</v>
      </c>
      <c r="B539" s="421" t="s">
        <v>0</v>
      </c>
      <c r="C539" s="421" t="s">
        <v>843</v>
      </c>
      <c r="D539" s="421" t="s">
        <v>35</v>
      </c>
      <c r="E539" s="422" t="s">
        <v>729</v>
      </c>
      <c r="F539" s="416"/>
      <c r="G539" s="416">
        <v>65226.2</v>
      </c>
      <c r="H539" s="417">
        <f t="shared" si="696"/>
        <v>0</v>
      </c>
      <c r="I539" s="416">
        <v>873600</v>
      </c>
      <c r="J539" s="417">
        <f t="shared" si="697"/>
        <v>0</v>
      </c>
      <c r="K539" s="416">
        <v>353205.4</v>
      </c>
      <c r="L539" s="417">
        <f t="shared" si="698"/>
        <v>0</v>
      </c>
      <c r="M539" s="416">
        <f t="shared" si="699"/>
        <v>1292031.6000000001</v>
      </c>
      <c r="N539" s="423">
        <f t="shared" si="679"/>
        <v>0</v>
      </c>
      <c r="O539" s="417">
        <f t="shared" ref="O539" si="704">F539-F538</f>
        <v>0</v>
      </c>
      <c r="P539" s="417">
        <f t="shared" ref="P539:Q539" si="705">M539-M538</f>
        <v>0</v>
      </c>
      <c r="Q539" s="423">
        <f t="shared" si="705"/>
        <v>0</v>
      </c>
      <c r="R539" s="422"/>
      <c r="T539" s="416">
        <v>2</v>
      </c>
    </row>
    <row r="540" spans="1:20" s="371" customFormat="1" ht="24" hidden="1" customHeight="1">
      <c r="A540" s="366" t="s">
        <v>2355</v>
      </c>
      <c r="B540" s="418" t="s">
        <v>0</v>
      </c>
      <c r="C540" s="418" t="s">
        <v>2359</v>
      </c>
      <c r="D540" s="418" t="s">
        <v>2360</v>
      </c>
      <c r="E540" s="419" t="s">
        <v>1860</v>
      </c>
      <c r="F540" s="411"/>
      <c r="G540" s="411">
        <v>239549.3</v>
      </c>
      <c r="H540" s="412">
        <f>INT($F540*G540)</f>
        <v>0</v>
      </c>
      <c r="I540" s="411">
        <v>133658.4</v>
      </c>
      <c r="J540" s="412">
        <f>INT($F540*I540)</f>
        <v>0</v>
      </c>
      <c r="K540" s="411">
        <v>0</v>
      </c>
      <c r="L540" s="412">
        <f>INT($F540*K540)</f>
        <v>0</v>
      </c>
      <c r="M540" s="411">
        <f>+G540+I540+K540</f>
        <v>373207.69999999995</v>
      </c>
      <c r="N540" s="420">
        <f>H540+J540+L540</f>
        <v>0</v>
      </c>
      <c r="O540" s="412"/>
      <c r="P540" s="412"/>
      <c r="Q540" s="420"/>
      <c r="R540" s="419" t="s">
        <v>0</v>
      </c>
      <c r="T540" s="411">
        <v>2</v>
      </c>
    </row>
    <row r="541" spans="1:20" s="75" customFormat="1" ht="24" hidden="1" customHeight="1">
      <c r="A541" s="372" t="s">
        <v>2361</v>
      </c>
      <c r="B541" s="421" t="s">
        <v>0</v>
      </c>
      <c r="C541" s="421" t="s">
        <v>844</v>
      </c>
      <c r="D541" s="421" t="s">
        <v>845</v>
      </c>
      <c r="E541" s="422" t="s">
        <v>729</v>
      </c>
      <c r="F541" s="416"/>
      <c r="G541" s="416">
        <v>239549.3</v>
      </c>
      <c r="H541" s="417">
        <f t="shared" si="696"/>
        <v>0</v>
      </c>
      <c r="I541" s="416">
        <v>133658.4</v>
      </c>
      <c r="J541" s="417">
        <f t="shared" si="697"/>
        <v>0</v>
      </c>
      <c r="K541" s="416">
        <v>0</v>
      </c>
      <c r="L541" s="417">
        <f t="shared" si="698"/>
        <v>0</v>
      </c>
      <c r="M541" s="416">
        <f t="shared" si="699"/>
        <v>373207.69999999995</v>
      </c>
      <c r="N541" s="423">
        <f t="shared" si="679"/>
        <v>0</v>
      </c>
      <c r="O541" s="417">
        <f t="shared" ref="O541" si="706">F541-F540</f>
        <v>0</v>
      </c>
      <c r="P541" s="417">
        <f t="shared" ref="P541:Q541" si="707">M541-M540</f>
        <v>0</v>
      </c>
      <c r="Q541" s="423">
        <f t="shared" si="707"/>
        <v>0</v>
      </c>
      <c r="R541" s="422"/>
      <c r="T541" s="416">
        <v>2</v>
      </c>
    </row>
    <row r="542" spans="1:20" s="401" customFormat="1" ht="24" hidden="1" customHeight="1">
      <c r="A542" s="366" t="s">
        <v>2064</v>
      </c>
      <c r="B542" s="436" t="s">
        <v>2362</v>
      </c>
      <c r="C542" s="436" t="s">
        <v>2139</v>
      </c>
      <c r="D542" s="436" t="s">
        <v>0</v>
      </c>
      <c r="E542" s="437" t="s">
        <v>0</v>
      </c>
      <c r="F542" s="438"/>
      <c r="G542" s="439"/>
      <c r="H542" s="440">
        <f>H544+H596+H644</f>
        <v>0</v>
      </c>
      <c r="I542" s="439"/>
      <c r="J542" s="440">
        <f>J544+J596+J644</f>
        <v>0</v>
      </c>
      <c r="K542" s="439"/>
      <c r="L542" s="440">
        <f>L544+L596+L644</f>
        <v>0</v>
      </c>
      <c r="M542" s="438"/>
      <c r="N542" s="984">
        <f>H542+J542+L542</f>
        <v>0</v>
      </c>
      <c r="O542" s="440"/>
      <c r="P542" s="440"/>
      <c r="Q542" s="984"/>
      <c r="R542" s="441" t="s">
        <v>0</v>
      </c>
      <c r="T542" s="438">
        <v>0</v>
      </c>
    </row>
    <row r="543" spans="1:20" ht="24" hidden="1" customHeight="1">
      <c r="A543" s="372" t="s">
        <v>2354</v>
      </c>
      <c r="B543" s="442" t="s">
        <v>2363</v>
      </c>
      <c r="C543" s="442" t="s">
        <v>686</v>
      </c>
      <c r="D543" s="442" t="s">
        <v>0</v>
      </c>
      <c r="E543" s="443" t="s">
        <v>0</v>
      </c>
      <c r="F543" s="444"/>
      <c r="G543" s="445"/>
      <c r="H543" s="446">
        <f>H545+H597+H645</f>
        <v>0</v>
      </c>
      <c r="I543" s="445"/>
      <c r="J543" s="446">
        <f>J545+J597+J645</f>
        <v>0</v>
      </c>
      <c r="K543" s="445"/>
      <c r="L543" s="446">
        <f>L545+L597+L645</f>
        <v>0</v>
      </c>
      <c r="M543" s="444"/>
      <c r="N543" s="985">
        <f t="shared" si="679"/>
        <v>0</v>
      </c>
      <c r="O543" s="446">
        <f t="shared" ref="O543" si="708">F543-F542</f>
        <v>0</v>
      </c>
      <c r="P543" s="446">
        <f t="shared" ref="P543:Q543" si="709">M543-M542</f>
        <v>0</v>
      </c>
      <c r="Q543" s="985">
        <f t="shared" si="709"/>
        <v>0</v>
      </c>
      <c r="R543" s="447"/>
      <c r="T543" s="444">
        <v>0</v>
      </c>
    </row>
    <row r="544" spans="1:20" s="390" customFormat="1" ht="24" hidden="1" customHeight="1">
      <c r="A544" s="366" t="s">
        <v>2355</v>
      </c>
      <c r="B544" s="448" t="s">
        <v>5</v>
      </c>
      <c r="C544" s="448" t="s">
        <v>2364</v>
      </c>
      <c r="D544" s="448" t="s">
        <v>0</v>
      </c>
      <c r="E544" s="449" t="s">
        <v>0</v>
      </c>
      <c r="F544" s="450"/>
      <c r="G544" s="451"/>
      <c r="H544" s="452">
        <f>SUMIF($A$546:A595,"당초",H546:H595)</f>
        <v>0</v>
      </c>
      <c r="I544" s="451"/>
      <c r="J544" s="452">
        <f>SUMIF($A$546:A595,"당초",J546:J595)</f>
        <v>0</v>
      </c>
      <c r="K544" s="451"/>
      <c r="L544" s="452">
        <f>SUMIF($A$546:A595,"당초",L546:L595)</f>
        <v>0</v>
      </c>
      <c r="M544" s="450"/>
      <c r="N544" s="986">
        <f>H544+J544+L544</f>
        <v>0</v>
      </c>
      <c r="O544" s="452"/>
      <c r="P544" s="452"/>
      <c r="Q544" s="986"/>
      <c r="R544" s="453" t="s">
        <v>0</v>
      </c>
      <c r="T544" s="450">
        <v>0</v>
      </c>
    </row>
    <row r="545" spans="1:20" s="69" customFormat="1" ht="24" hidden="1" customHeight="1">
      <c r="A545" s="372" t="s">
        <v>2354</v>
      </c>
      <c r="B545" s="454" t="s">
        <v>5</v>
      </c>
      <c r="C545" s="454" t="s">
        <v>846</v>
      </c>
      <c r="D545" s="454" t="s">
        <v>0</v>
      </c>
      <c r="E545" s="455" t="s">
        <v>0</v>
      </c>
      <c r="F545" s="456"/>
      <c r="G545" s="457"/>
      <c r="H545" s="458">
        <f>SUMIF($A$546:A595,"변경",H546:H595)</f>
        <v>0</v>
      </c>
      <c r="I545" s="457"/>
      <c r="J545" s="458">
        <f>SUMIF($A$546:A595,"변경",J546:J595)</f>
        <v>0</v>
      </c>
      <c r="K545" s="457"/>
      <c r="L545" s="458">
        <f>SUMIF($A$546:A595,"변경",L546:L595)</f>
        <v>0</v>
      </c>
      <c r="M545" s="456"/>
      <c r="N545" s="987">
        <f t="shared" si="679"/>
        <v>0</v>
      </c>
      <c r="O545" s="458">
        <f t="shared" ref="O545" si="710">F545-F544</f>
        <v>0</v>
      </c>
      <c r="P545" s="458">
        <f t="shared" ref="P545:Q545" si="711">M545-M544</f>
        <v>0</v>
      </c>
      <c r="Q545" s="987">
        <f t="shared" si="711"/>
        <v>0</v>
      </c>
      <c r="R545" s="459"/>
      <c r="T545" s="456">
        <v>0</v>
      </c>
    </row>
    <row r="546" spans="1:20" s="371" customFormat="1" ht="24" hidden="1" customHeight="1">
      <c r="A546" s="366" t="s">
        <v>2355</v>
      </c>
      <c r="B546" s="418" t="s">
        <v>0</v>
      </c>
      <c r="C546" s="418" t="s">
        <v>2145</v>
      </c>
      <c r="D546" s="418" t="s">
        <v>2365</v>
      </c>
      <c r="E546" s="419" t="s">
        <v>615</v>
      </c>
      <c r="F546" s="411"/>
      <c r="G546" s="411">
        <v>3848.5</v>
      </c>
      <c r="H546" s="412">
        <f>INT($F546*G546)</f>
        <v>0</v>
      </c>
      <c r="I546" s="411">
        <v>16668.900000000001</v>
      </c>
      <c r="J546" s="412">
        <f>INT($F546*I546)</f>
        <v>0</v>
      </c>
      <c r="K546" s="411">
        <v>7734.8</v>
      </c>
      <c r="L546" s="412">
        <f>INT($F546*K546)</f>
        <v>0</v>
      </c>
      <c r="M546" s="411">
        <f>+G546+I546+K546</f>
        <v>28252.2</v>
      </c>
      <c r="N546" s="420">
        <f>H546+J546+L546</f>
        <v>0</v>
      </c>
      <c r="O546" s="412"/>
      <c r="P546" s="412"/>
      <c r="Q546" s="420"/>
      <c r="R546" s="419" t="s">
        <v>0</v>
      </c>
      <c r="T546" s="411">
        <v>19.059999999999999</v>
      </c>
    </row>
    <row r="547" spans="1:20" s="75" customFormat="1" ht="24" hidden="1" customHeight="1">
      <c r="A547" s="372" t="s">
        <v>2354</v>
      </c>
      <c r="B547" s="421" t="s">
        <v>0</v>
      </c>
      <c r="C547" s="421" t="s">
        <v>689</v>
      </c>
      <c r="D547" s="421" t="s">
        <v>847</v>
      </c>
      <c r="E547" s="422" t="s">
        <v>651</v>
      </c>
      <c r="F547" s="416"/>
      <c r="G547" s="416">
        <v>3848.5</v>
      </c>
      <c r="H547" s="417">
        <f t="shared" ref="H547:H577" si="712">INT($F547*G547)</f>
        <v>0</v>
      </c>
      <c r="I547" s="416">
        <v>16668.900000000001</v>
      </c>
      <c r="J547" s="417">
        <f t="shared" ref="J547:J577" si="713">INT($F547*I547)</f>
        <v>0</v>
      </c>
      <c r="K547" s="416">
        <v>7734.8</v>
      </c>
      <c r="L547" s="417">
        <f t="shared" ref="L547:L577" si="714">INT($F547*K547)</f>
        <v>0</v>
      </c>
      <c r="M547" s="416">
        <f t="shared" ref="M547:M577" si="715">+G547+I547+K547</f>
        <v>28252.2</v>
      </c>
      <c r="N547" s="423">
        <f t="shared" si="679"/>
        <v>0</v>
      </c>
      <c r="O547" s="417">
        <f t="shared" ref="O547" si="716">F547-F546</f>
        <v>0</v>
      </c>
      <c r="P547" s="417">
        <f t="shared" ref="P547:Q547" si="717">M547-M546</f>
        <v>0</v>
      </c>
      <c r="Q547" s="423">
        <f t="shared" si="717"/>
        <v>0</v>
      </c>
      <c r="R547" s="422"/>
      <c r="T547" s="416">
        <v>19.059999999999999</v>
      </c>
    </row>
    <row r="548" spans="1:20" s="371" customFormat="1" ht="24" hidden="1" customHeight="1">
      <c r="A548" s="366" t="s">
        <v>2355</v>
      </c>
      <c r="B548" s="418" t="s">
        <v>0</v>
      </c>
      <c r="C548" s="418" t="s">
        <v>2147</v>
      </c>
      <c r="D548" s="418" t="s">
        <v>2366</v>
      </c>
      <c r="E548" s="419" t="s">
        <v>615</v>
      </c>
      <c r="F548" s="411"/>
      <c r="G548" s="411">
        <v>1670</v>
      </c>
      <c r="H548" s="412">
        <f>INT($F548*G548)</f>
        <v>0</v>
      </c>
      <c r="I548" s="411">
        <v>10937.1</v>
      </c>
      <c r="J548" s="412">
        <f>INT($F548*I548)</f>
        <v>0</v>
      </c>
      <c r="K548" s="411">
        <v>3243.3</v>
      </c>
      <c r="L548" s="412">
        <f>INT($F548*K548)</f>
        <v>0</v>
      </c>
      <c r="M548" s="411">
        <f>+G548+I548+K548</f>
        <v>15850.400000000001</v>
      </c>
      <c r="N548" s="420">
        <f>H548+J548+L548</f>
        <v>0</v>
      </c>
      <c r="O548" s="412"/>
      <c r="P548" s="412"/>
      <c r="Q548" s="420"/>
      <c r="R548" s="419" t="s">
        <v>0</v>
      </c>
      <c r="T548" s="411">
        <v>144.38</v>
      </c>
    </row>
    <row r="549" spans="1:20" s="75" customFormat="1" ht="24" hidden="1" customHeight="1">
      <c r="A549" s="372" t="s">
        <v>2054</v>
      </c>
      <c r="B549" s="421" t="s">
        <v>0</v>
      </c>
      <c r="C549" s="421" t="s">
        <v>691</v>
      </c>
      <c r="D549" s="421" t="s">
        <v>848</v>
      </c>
      <c r="E549" s="422" t="s">
        <v>651</v>
      </c>
      <c r="F549" s="416"/>
      <c r="G549" s="416">
        <v>1670</v>
      </c>
      <c r="H549" s="417">
        <f t="shared" si="712"/>
        <v>0</v>
      </c>
      <c r="I549" s="416">
        <v>10937.1</v>
      </c>
      <c r="J549" s="417">
        <f t="shared" si="713"/>
        <v>0</v>
      </c>
      <c r="K549" s="416">
        <v>3243.3</v>
      </c>
      <c r="L549" s="417">
        <f t="shared" si="714"/>
        <v>0</v>
      </c>
      <c r="M549" s="416">
        <f t="shared" si="715"/>
        <v>15850.400000000001</v>
      </c>
      <c r="N549" s="423">
        <f t="shared" si="679"/>
        <v>0</v>
      </c>
      <c r="O549" s="417">
        <f t="shared" ref="O549" si="718">F549-F548</f>
        <v>0</v>
      </c>
      <c r="P549" s="417">
        <f t="shared" ref="P549:Q549" si="719">M549-M548</f>
        <v>0</v>
      </c>
      <c r="Q549" s="423">
        <f t="shared" si="719"/>
        <v>0</v>
      </c>
      <c r="R549" s="422"/>
      <c r="T549" s="416">
        <v>144.38</v>
      </c>
    </row>
    <row r="550" spans="1:20" s="371" customFormat="1" ht="24" hidden="1" customHeight="1">
      <c r="A550" s="366" t="s">
        <v>2064</v>
      </c>
      <c r="B550" s="418" t="s">
        <v>0</v>
      </c>
      <c r="C550" s="418" t="s">
        <v>2149</v>
      </c>
      <c r="D550" s="418" t="s">
        <v>2150</v>
      </c>
      <c r="E550" s="419" t="s">
        <v>2104</v>
      </c>
      <c r="F550" s="411"/>
      <c r="G550" s="411">
        <v>11266.1</v>
      </c>
      <c r="H550" s="412">
        <f>INT($F550*G550)</f>
        <v>0</v>
      </c>
      <c r="I550" s="411">
        <v>26287.9</v>
      </c>
      <c r="J550" s="412">
        <f>INT($F550*I550)</f>
        <v>0</v>
      </c>
      <c r="K550" s="411">
        <v>0</v>
      </c>
      <c r="L550" s="412">
        <f>INT($F550*K550)</f>
        <v>0</v>
      </c>
      <c r="M550" s="411">
        <f>+G550+I550+K550</f>
        <v>37554</v>
      </c>
      <c r="N550" s="420">
        <f>H550+J550+L550</f>
        <v>0</v>
      </c>
      <c r="O550" s="412"/>
      <c r="P550" s="412"/>
      <c r="Q550" s="420"/>
      <c r="R550" s="419" t="s">
        <v>0</v>
      </c>
      <c r="T550" s="411">
        <v>34.56</v>
      </c>
    </row>
    <row r="551" spans="1:20" s="75" customFormat="1" ht="24" hidden="1" customHeight="1">
      <c r="A551" s="372" t="s">
        <v>2367</v>
      </c>
      <c r="B551" s="421" t="s">
        <v>0</v>
      </c>
      <c r="C551" s="421" t="s">
        <v>693</v>
      </c>
      <c r="D551" s="421" t="s">
        <v>694</v>
      </c>
      <c r="E551" s="422" t="s">
        <v>671</v>
      </c>
      <c r="F551" s="416"/>
      <c r="G551" s="416">
        <v>11266.1</v>
      </c>
      <c r="H551" s="417">
        <f t="shared" si="712"/>
        <v>0</v>
      </c>
      <c r="I551" s="416">
        <v>26287.9</v>
      </c>
      <c r="J551" s="417">
        <f t="shared" si="713"/>
        <v>0</v>
      </c>
      <c r="K551" s="416">
        <v>0</v>
      </c>
      <c r="L551" s="417">
        <f t="shared" si="714"/>
        <v>0</v>
      </c>
      <c r="M551" s="416">
        <f t="shared" si="715"/>
        <v>37554</v>
      </c>
      <c r="N551" s="423">
        <f t="shared" si="679"/>
        <v>0</v>
      </c>
      <c r="O551" s="417">
        <f t="shared" ref="O551" si="720">F551-F550</f>
        <v>0</v>
      </c>
      <c r="P551" s="417">
        <f t="shared" ref="P551:Q551" si="721">M551-M550</f>
        <v>0</v>
      </c>
      <c r="Q551" s="423">
        <f t="shared" si="721"/>
        <v>0</v>
      </c>
      <c r="R551" s="422"/>
      <c r="T551" s="416">
        <v>34.56</v>
      </c>
    </row>
    <row r="552" spans="1:20" s="371" customFormat="1" ht="24" hidden="1" customHeight="1">
      <c r="A552" s="366" t="s">
        <v>2064</v>
      </c>
      <c r="B552" s="418" t="s">
        <v>0</v>
      </c>
      <c r="C552" s="418" t="s">
        <v>2149</v>
      </c>
      <c r="D552" s="418" t="s">
        <v>2151</v>
      </c>
      <c r="E552" s="419" t="s">
        <v>2104</v>
      </c>
      <c r="F552" s="411"/>
      <c r="G552" s="411">
        <v>12871.3</v>
      </c>
      <c r="H552" s="412">
        <f>INT($F552*G552)</f>
        <v>0</v>
      </c>
      <c r="I552" s="411">
        <v>30032.7</v>
      </c>
      <c r="J552" s="412">
        <f>INT($F552*I552)</f>
        <v>0</v>
      </c>
      <c r="K552" s="411">
        <v>0</v>
      </c>
      <c r="L552" s="412">
        <f>INT($F552*K552)</f>
        <v>0</v>
      </c>
      <c r="M552" s="411">
        <f>+G552+I552+K552</f>
        <v>42904</v>
      </c>
      <c r="N552" s="420">
        <f>H552+J552+L552</f>
        <v>0</v>
      </c>
      <c r="O552" s="412"/>
      <c r="P552" s="412"/>
      <c r="Q552" s="420"/>
      <c r="R552" s="419" t="s">
        <v>0</v>
      </c>
      <c r="T552" s="411">
        <v>76.42</v>
      </c>
    </row>
    <row r="553" spans="1:20" s="75" customFormat="1" ht="24" hidden="1" customHeight="1">
      <c r="A553" s="372" t="s">
        <v>2367</v>
      </c>
      <c r="B553" s="421" t="s">
        <v>0</v>
      </c>
      <c r="C553" s="421" t="s">
        <v>693</v>
      </c>
      <c r="D553" s="421" t="s">
        <v>695</v>
      </c>
      <c r="E553" s="422" t="s">
        <v>671</v>
      </c>
      <c r="F553" s="416"/>
      <c r="G553" s="416">
        <v>12871.3</v>
      </c>
      <c r="H553" s="417">
        <f t="shared" si="712"/>
        <v>0</v>
      </c>
      <c r="I553" s="416">
        <v>30032.7</v>
      </c>
      <c r="J553" s="417">
        <f t="shared" si="713"/>
        <v>0</v>
      </c>
      <c r="K553" s="416">
        <v>0</v>
      </c>
      <c r="L553" s="417">
        <f t="shared" si="714"/>
        <v>0</v>
      </c>
      <c r="M553" s="416">
        <f t="shared" si="715"/>
        <v>42904</v>
      </c>
      <c r="N553" s="423">
        <f t="shared" si="679"/>
        <v>0</v>
      </c>
      <c r="O553" s="417">
        <f t="shared" ref="O553" si="722">F553-F552</f>
        <v>0</v>
      </c>
      <c r="P553" s="417">
        <f t="shared" ref="P553:Q553" si="723">M553-M552</f>
        <v>0</v>
      </c>
      <c r="Q553" s="423">
        <f t="shared" si="723"/>
        <v>0</v>
      </c>
      <c r="R553" s="422"/>
      <c r="T553" s="416">
        <v>76.42</v>
      </c>
    </row>
    <row r="554" spans="1:20" s="371" customFormat="1" ht="24" hidden="1" customHeight="1">
      <c r="A554" s="366" t="s">
        <v>2368</v>
      </c>
      <c r="B554" s="418" t="s">
        <v>0</v>
      </c>
      <c r="C554" s="418" t="s">
        <v>2153</v>
      </c>
      <c r="D554" s="418" t="s">
        <v>2369</v>
      </c>
      <c r="E554" s="419" t="s">
        <v>2104</v>
      </c>
      <c r="F554" s="411"/>
      <c r="G554" s="411">
        <v>5473.6</v>
      </c>
      <c r="H554" s="412">
        <f>INT($F554*G554)</f>
        <v>0</v>
      </c>
      <c r="I554" s="411">
        <v>28736.6</v>
      </c>
      <c r="J554" s="412">
        <f>INT($F554*I554)</f>
        <v>0</v>
      </c>
      <c r="K554" s="411">
        <v>0</v>
      </c>
      <c r="L554" s="412">
        <f>INT($F554*K554)</f>
        <v>0</v>
      </c>
      <c r="M554" s="411">
        <f>+G554+I554+K554</f>
        <v>34210.199999999997</v>
      </c>
      <c r="N554" s="420">
        <f>H554+J554+L554</f>
        <v>0</v>
      </c>
      <c r="O554" s="412"/>
      <c r="P554" s="412"/>
      <c r="Q554" s="420"/>
      <c r="R554" s="419" t="s">
        <v>0</v>
      </c>
      <c r="T554" s="411">
        <v>447.8</v>
      </c>
    </row>
    <row r="555" spans="1:20" s="75" customFormat="1" ht="24" hidden="1" customHeight="1">
      <c r="A555" s="372" t="s">
        <v>2072</v>
      </c>
      <c r="B555" s="421" t="s">
        <v>0</v>
      </c>
      <c r="C555" s="421" t="s">
        <v>697</v>
      </c>
      <c r="D555" s="421" t="s">
        <v>849</v>
      </c>
      <c r="E555" s="422" t="s">
        <v>671</v>
      </c>
      <c r="F555" s="416"/>
      <c r="G555" s="416">
        <v>5473.6</v>
      </c>
      <c r="H555" s="417">
        <f t="shared" si="712"/>
        <v>0</v>
      </c>
      <c r="I555" s="416">
        <v>28736.6</v>
      </c>
      <c r="J555" s="417">
        <f t="shared" si="713"/>
        <v>0</v>
      </c>
      <c r="K555" s="416">
        <v>0</v>
      </c>
      <c r="L555" s="417">
        <f t="shared" si="714"/>
        <v>0</v>
      </c>
      <c r="M555" s="416">
        <f t="shared" si="715"/>
        <v>34210.199999999997</v>
      </c>
      <c r="N555" s="423">
        <f t="shared" si="679"/>
        <v>0</v>
      </c>
      <c r="O555" s="417">
        <f t="shared" ref="O555" si="724">F555-F554</f>
        <v>0</v>
      </c>
      <c r="P555" s="417">
        <f t="shared" ref="P555:Q555" si="725">M555-M554</f>
        <v>0</v>
      </c>
      <c r="Q555" s="423">
        <f t="shared" si="725"/>
        <v>0</v>
      </c>
      <c r="R555" s="422"/>
      <c r="T555" s="416">
        <v>447.8</v>
      </c>
    </row>
    <row r="556" spans="1:20" s="371" customFormat="1" ht="24" hidden="1" customHeight="1">
      <c r="A556" s="366" t="s">
        <v>2064</v>
      </c>
      <c r="B556" s="418" t="s">
        <v>0</v>
      </c>
      <c r="C556" s="418" t="s">
        <v>2157</v>
      </c>
      <c r="D556" s="418" t="s">
        <v>2158</v>
      </c>
      <c r="E556" s="419" t="s">
        <v>2104</v>
      </c>
      <c r="F556" s="411"/>
      <c r="G556" s="411">
        <v>4369.7</v>
      </c>
      <c r="H556" s="412">
        <f>INT($F556*G556)</f>
        <v>0</v>
      </c>
      <c r="I556" s="411">
        <v>9580.7999999999993</v>
      </c>
      <c r="J556" s="412">
        <f>INT($F556*I556)</f>
        <v>0</v>
      </c>
      <c r="K556" s="411">
        <v>0</v>
      </c>
      <c r="L556" s="412">
        <f>INT($F556*K556)</f>
        <v>0</v>
      </c>
      <c r="M556" s="411">
        <f>+G556+I556+K556</f>
        <v>13950.5</v>
      </c>
      <c r="N556" s="420">
        <f>H556+J556+L556</f>
        <v>0</v>
      </c>
      <c r="O556" s="412"/>
      <c r="P556" s="412"/>
      <c r="Q556" s="420"/>
      <c r="R556" s="419" t="s">
        <v>0</v>
      </c>
      <c r="T556" s="411">
        <v>365.4</v>
      </c>
    </row>
    <row r="557" spans="1:20" s="75" customFormat="1" ht="24" hidden="1" customHeight="1">
      <c r="A557" s="372" t="s">
        <v>2367</v>
      </c>
      <c r="B557" s="421" t="s">
        <v>0</v>
      </c>
      <c r="C557" s="421" t="s">
        <v>700</v>
      </c>
      <c r="D557" s="421" t="s">
        <v>701</v>
      </c>
      <c r="E557" s="422" t="s">
        <v>671</v>
      </c>
      <c r="F557" s="416"/>
      <c r="G557" s="416">
        <v>4369.7</v>
      </c>
      <c r="H557" s="417">
        <f t="shared" si="712"/>
        <v>0</v>
      </c>
      <c r="I557" s="416">
        <v>9580.7999999999993</v>
      </c>
      <c r="J557" s="417">
        <f t="shared" si="713"/>
        <v>0</v>
      </c>
      <c r="K557" s="416">
        <v>0</v>
      </c>
      <c r="L557" s="417">
        <f t="shared" si="714"/>
        <v>0</v>
      </c>
      <c r="M557" s="416">
        <f t="shared" si="715"/>
        <v>13950.5</v>
      </c>
      <c r="N557" s="423">
        <f t="shared" si="679"/>
        <v>0</v>
      </c>
      <c r="O557" s="417">
        <f t="shared" ref="O557" si="726">F557-F556</f>
        <v>0</v>
      </c>
      <c r="P557" s="417">
        <f t="shared" ref="P557:Q557" si="727">M557-M556</f>
        <v>0</v>
      </c>
      <c r="Q557" s="423">
        <f t="shared" si="727"/>
        <v>0</v>
      </c>
      <c r="R557" s="422"/>
      <c r="T557" s="416">
        <v>365.4</v>
      </c>
    </row>
    <row r="558" spans="1:20" s="371" customFormat="1" ht="24" hidden="1" customHeight="1">
      <c r="A558" s="366" t="s">
        <v>2368</v>
      </c>
      <c r="B558" s="418" t="s">
        <v>0</v>
      </c>
      <c r="C558" s="418" t="s">
        <v>2370</v>
      </c>
      <c r="D558" s="418" t="s">
        <v>2371</v>
      </c>
      <c r="E558" s="419" t="s">
        <v>2161</v>
      </c>
      <c r="F558" s="411"/>
      <c r="G558" s="411">
        <v>1526.5</v>
      </c>
      <c r="H558" s="412">
        <f>INT($F558*G558)</f>
        <v>0</v>
      </c>
      <c r="I558" s="411">
        <v>17549.2</v>
      </c>
      <c r="J558" s="412">
        <f>INT($F558*I558)</f>
        <v>0</v>
      </c>
      <c r="K558" s="411">
        <v>0</v>
      </c>
      <c r="L558" s="412">
        <f>INT($F558*K558)</f>
        <v>0</v>
      </c>
      <c r="M558" s="411">
        <f>+G558+I558+K558</f>
        <v>19075.7</v>
      </c>
      <c r="N558" s="420">
        <f>H558+J558+L558</f>
        <v>0</v>
      </c>
      <c r="O558" s="412"/>
      <c r="P558" s="412"/>
      <c r="Q558" s="420"/>
      <c r="R558" s="419" t="s">
        <v>0</v>
      </c>
      <c r="T558" s="411">
        <v>236.88</v>
      </c>
    </row>
    <row r="559" spans="1:20" s="75" customFormat="1" ht="24" hidden="1" customHeight="1">
      <c r="A559" s="372" t="s">
        <v>2367</v>
      </c>
      <c r="B559" s="421" t="s">
        <v>0</v>
      </c>
      <c r="C559" s="421" t="s">
        <v>850</v>
      </c>
      <c r="D559" s="421" t="s">
        <v>851</v>
      </c>
      <c r="E559" s="422" t="s">
        <v>704</v>
      </c>
      <c r="F559" s="416"/>
      <c r="G559" s="416">
        <v>1526.5</v>
      </c>
      <c r="H559" s="417">
        <f t="shared" si="712"/>
        <v>0</v>
      </c>
      <c r="I559" s="416">
        <v>17549.2</v>
      </c>
      <c r="J559" s="417">
        <f t="shared" si="713"/>
        <v>0</v>
      </c>
      <c r="K559" s="416">
        <v>0</v>
      </c>
      <c r="L559" s="417">
        <f t="shared" si="714"/>
        <v>0</v>
      </c>
      <c r="M559" s="416">
        <f t="shared" si="715"/>
        <v>19075.7</v>
      </c>
      <c r="N559" s="423">
        <f t="shared" si="679"/>
        <v>0</v>
      </c>
      <c r="O559" s="417">
        <f t="shared" ref="O559" si="728">F559-F558</f>
        <v>0</v>
      </c>
      <c r="P559" s="417">
        <f t="shared" ref="P559:Q559" si="729">M559-M558</f>
        <v>0</v>
      </c>
      <c r="Q559" s="423">
        <f t="shared" si="729"/>
        <v>0</v>
      </c>
      <c r="R559" s="422"/>
      <c r="T559" s="416">
        <v>236.88</v>
      </c>
    </row>
    <row r="560" spans="1:20" s="371" customFormat="1" ht="24" hidden="1" customHeight="1">
      <c r="A560" s="366" t="s">
        <v>2372</v>
      </c>
      <c r="B560" s="418" t="s">
        <v>0</v>
      </c>
      <c r="C560" s="418" t="s">
        <v>2370</v>
      </c>
      <c r="D560" s="418" t="s">
        <v>2373</v>
      </c>
      <c r="E560" s="419" t="s">
        <v>2104</v>
      </c>
      <c r="F560" s="411"/>
      <c r="G560" s="411">
        <v>932.2</v>
      </c>
      <c r="H560" s="412">
        <f>INT($F560*G560)</f>
        <v>0</v>
      </c>
      <c r="I560" s="411">
        <v>4552.3999999999996</v>
      </c>
      <c r="J560" s="412">
        <f>INT($F560*I560)</f>
        <v>0</v>
      </c>
      <c r="K560" s="411">
        <v>0</v>
      </c>
      <c r="L560" s="412">
        <f>INT($F560*K560)</f>
        <v>0</v>
      </c>
      <c r="M560" s="411">
        <f>+G560+I560+K560</f>
        <v>5484.5999999999995</v>
      </c>
      <c r="N560" s="420">
        <f>H560+J560+L560</f>
        <v>0</v>
      </c>
      <c r="O560" s="412"/>
      <c r="P560" s="412"/>
      <c r="Q560" s="420"/>
      <c r="R560" s="419" t="s">
        <v>0</v>
      </c>
      <c r="T560" s="411">
        <v>39.479999999999997</v>
      </c>
    </row>
    <row r="561" spans="1:20" s="75" customFormat="1" ht="24" hidden="1" customHeight="1">
      <c r="A561" s="372" t="s">
        <v>2367</v>
      </c>
      <c r="B561" s="421" t="s">
        <v>0</v>
      </c>
      <c r="C561" s="421" t="s">
        <v>850</v>
      </c>
      <c r="D561" s="421" t="s">
        <v>852</v>
      </c>
      <c r="E561" s="422" t="s">
        <v>671</v>
      </c>
      <c r="F561" s="416"/>
      <c r="G561" s="416">
        <v>932.2</v>
      </c>
      <c r="H561" s="417">
        <f t="shared" si="712"/>
        <v>0</v>
      </c>
      <c r="I561" s="416">
        <v>4552.3999999999996</v>
      </c>
      <c r="J561" s="417">
        <f t="shared" si="713"/>
        <v>0</v>
      </c>
      <c r="K561" s="416">
        <v>0</v>
      </c>
      <c r="L561" s="417">
        <f t="shared" si="714"/>
        <v>0</v>
      </c>
      <c r="M561" s="416">
        <f t="shared" si="715"/>
        <v>5484.5999999999995</v>
      </c>
      <c r="N561" s="423">
        <f t="shared" si="679"/>
        <v>0</v>
      </c>
      <c r="O561" s="417">
        <f t="shared" ref="O561" si="730">F561-F560</f>
        <v>0</v>
      </c>
      <c r="P561" s="417">
        <f t="shared" ref="P561:Q561" si="731">M561-M560</f>
        <v>0</v>
      </c>
      <c r="Q561" s="423">
        <f t="shared" si="731"/>
        <v>0</v>
      </c>
      <c r="R561" s="422"/>
      <c r="T561" s="416">
        <v>39.479999999999997</v>
      </c>
    </row>
    <row r="562" spans="1:20" s="371" customFormat="1" ht="24" hidden="1" customHeight="1">
      <c r="A562" s="366" t="s">
        <v>2064</v>
      </c>
      <c r="B562" s="418" t="s">
        <v>0</v>
      </c>
      <c r="C562" s="418" t="s">
        <v>2166</v>
      </c>
      <c r="D562" s="418" t="s">
        <v>2168</v>
      </c>
      <c r="E562" s="419" t="s">
        <v>2104</v>
      </c>
      <c r="F562" s="411"/>
      <c r="G562" s="411">
        <v>5685.2</v>
      </c>
      <c r="H562" s="412">
        <f>INT($F562*G562)</f>
        <v>0</v>
      </c>
      <c r="I562" s="411">
        <v>11223.2</v>
      </c>
      <c r="J562" s="412">
        <f>INT($F562*I562)</f>
        <v>0</v>
      </c>
      <c r="K562" s="411">
        <v>0</v>
      </c>
      <c r="L562" s="412">
        <f>INT($F562*K562)</f>
        <v>0</v>
      </c>
      <c r="M562" s="411">
        <f>+G562+I562+K562</f>
        <v>16908.400000000001</v>
      </c>
      <c r="N562" s="420">
        <f>H562+J562+L562</f>
        <v>0</v>
      </c>
      <c r="O562" s="412"/>
      <c r="P562" s="412"/>
      <c r="Q562" s="420"/>
      <c r="R562" s="419" t="s">
        <v>0</v>
      </c>
      <c r="T562" s="411">
        <v>70.900000000000006</v>
      </c>
    </row>
    <row r="563" spans="1:20" s="75" customFormat="1" ht="24" hidden="1" customHeight="1">
      <c r="A563" s="372" t="s">
        <v>2374</v>
      </c>
      <c r="B563" s="421" t="s">
        <v>0</v>
      </c>
      <c r="C563" s="421" t="s">
        <v>709</v>
      </c>
      <c r="D563" s="421" t="s">
        <v>711</v>
      </c>
      <c r="E563" s="422" t="s">
        <v>671</v>
      </c>
      <c r="F563" s="416"/>
      <c r="G563" s="416">
        <v>5685.2</v>
      </c>
      <c r="H563" s="417">
        <f t="shared" si="712"/>
        <v>0</v>
      </c>
      <c r="I563" s="416">
        <v>11223.2</v>
      </c>
      <c r="J563" s="417">
        <f t="shared" si="713"/>
        <v>0</v>
      </c>
      <c r="K563" s="416">
        <v>0</v>
      </c>
      <c r="L563" s="417">
        <f t="shared" si="714"/>
        <v>0</v>
      </c>
      <c r="M563" s="416">
        <f t="shared" si="715"/>
        <v>16908.400000000001</v>
      </c>
      <c r="N563" s="423">
        <f t="shared" si="679"/>
        <v>0</v>
      </c>
      <c r="O563" s="417">
        <f t="shared" ref="O563" si="732">F563-F562</f>
        <v>0</v>
      </c>
      <c r="P563" s="417">
        <f t="shared" ref="P563:Q563" si="733">M563-M562</f>
        <v>0</v>
      </c>
      <c r="Q563" s="423">
        <f t="shared" si="733"/>
        <v>0</v>
      </c>
      <c r="R563" s="422"/>
      <c r="T563" s="416">
        <v>70.900000000000006</v>
      </c>
    </row>
    <row r="564" spans="1:20" s="371" customFormat="1" ht="24" hidden="1" customHeight="1">
      <c r="A564" s="366" t="s">
        <v>2064</v>
      </c>
      <c r="B564" s="418" t="s">
        <v>0</v>
      </c>
      <c r="C564" s="418" t="s">
        <v>2166</v>
      </c>
      <c r="D564" s="418" t="s">
        <v>2167</v>
      </c>
      <c r="E564" s="419" t="s">
        <v>2104</v>
      </c>
      <c r="F564" s="411"/>
      <c r="G564" s="411">
        <v>5808.6</v>
      </c>
      <c r="H564" s="412">
        <f>INT($F564*G564)</f>
        <v>0</v>
      </c>
      <c r="I564" s="411">
        <v>12348.8</v>
      </c>
      <c r="J564" s="412">
        <f>INT($F564*I564)</f>
        <v>0</v>
      </c>
      <c r="K564" s="411">
        <v>0</v>
      </c>
      <c r="L564" s="412">
        <f>INT($F564*K564)</f>
        <v>0</v>
      </c>
      <c r="M564" s="411">
        <f>+G564+I564+K564</f>
        <v>18157.400000000001</v>
      </c>
      <c r="N564" s="420">
        <f>H564+J564+L564</f>
        <v>0</v>
      </c>
      <c r="O564" s="412"/>
      <c r="P564" s="412"/>
      <c r="Q564" s="420"/>
      <c r="R564" s="419" t="s">
        <v>0</v>
      </c>
      <c r="T564" s="411">
        <v>198.4</v>
      </c>
    </row>
    <row r="565" spans="1:20" s="75" customFormat="1" ht="24" hidden="1" customHeight="1">
      <c r="A565" s="372" t="s">
        <v>2072</v>
      </c>
      <c r="B565" s="421" t="s">
        <v>0</v>
      </c>
      <c r="C565" s="421" t="s">
        <v>709</v>
      </c>
      <c r="D565" s="421" t="s">
        <v>710</v>
      </c>
      <c r="E565" s="422" t="s">
        <v>671</v>
      </c>
      <c r="F565" s="416"/>
      <c r="G565" s="416">
        <v>5808.6</v>
      </c>
      <c r="H565" s="417">
        <f t="shared" si="712"/>
        <v>0</v>
      </c>
      <c r="I565" s="416">
        <v>12348.8</v>
      </c>
      <c r="J565" s="417">
        <f t="shared" si="713"/>
        <v>0</v>
      </c>
      <c r="K565" s="416">
        <v>0</v>
      </c>
      <c r="L565" s="417">
        <f t="shared" si="714"/>
        <v>0</v>
      </c>
      <c r="M565" s="416">
        <f t="shared" si="715"/>
        <v>18157.400000000001</v>
      </c>
      <c r="N565" s="423">
        <f t="shared" si="679"/>
        <v>0</v>
      </c>
      <c r="O565" s="417">
        <f t="shared" ref="O565" si="734">F565-F564</f>
        <v>0</v>
      </c>
      <c r="P565" s="417">
        <f t="shared" ref="P565:Q565" si="735">M565-M564</f>
        <v>0</v>
      </c>
      <c r="Q565" s="423">
        <f t="shared" si="735"/>
        <v>0</v>
      </c>
      <c r="R565" s="422"/>
      <c r="T565" s="416">
        <v>198.4</v>
      </c>
    </row>
    <row r="566" spans="1:20" s="371" customFormat="1" ht="24" hidden="1" customHeight="1">
      <c r="A566" s="366" t="s">
        <v>2368</v>
      </c>
      <c r="B566" s="418" t="s">
        <v>0</v>
      </c>
      <c r="C566" s="418" t="s">
        <v>2375</v>
      </c>
      <c r="D566" s="418" t="s">
        <v>2376</v>
      </c>
      <c r="E566" s="419" t="s">
        <v>2104</v>
      </c>
      <c r="F566" s="411"/>
      <c r="G566" s="411">
        <v>3305.4</v>
      </c>
      <c r="H566" s="412">
        <f>INT($F566*G566)</f>
        <v>0</v>
      </c>
      <c r="I566" s="411">
        <v>9775.2000000000007</v>
      </c>
      <c r="J566" s="412">
        <f>INT($F566*I566)</f>
        <v>0</v>
      </c>
      <c r="K566" s="411">
        <v>0</v>
      </c>
      <c r="L566" s="412">
        <f>INT($F566*K566)</f>
        <v>0</v>
      </c>
      <c r="M566" s="411">
        <f>+G566+I566+K566</f>
        <v>13080.6</v>
      </c>
      <c r="N566" s="420">
        <f>H566+J566+L566</f>
        <v>0</v>
      </c>
      <c r="O566" s="412"/>
      <c r="P566" s="412"/>
      <c r="Q566" s="420"/>
      <c r="R566" s="419" t="s">
        <v>0</v>
      </c>
      <c r="T566" s="411">
        <v>65.02</v>
      </c>
    </row>
    <row r="567" spans="1:20" s="75" customFormat="1" ht="24" hidden="1" customHeight="1">
      <c r="A567" s="372" t="s">
        <v>2367</v>
      </c>
      <c r="B567" s="421" t="s">
        <v>0</v>
      </c>
      <c r="C567" s="421" t="s">
        <v>853</v>
      </c>
      <c r="D567" s="421" t="s">
        <v>854</v>
      </c>
      <c r="E567" s="422" t="s">
        <v>671</v>
      </c>
      <c r="F567" s="416"/>
      <c r="G567" s="416">
        <v>3305.4</v>
      </c>
      <c r="H567" s="417">
        <f t="shared" si="712"/>
        <v>0</v>
      </c>
      <c r="I567" s="416">
        <v>9775.2000000000007</v>
      </c>
      <c r="J567" s="417">
        <f t="shared" si="713"/>
        <v>0</v>
      </c>
      <c r="K567" s="416">
        <v>0</v>
      </c>
      <c r="L567" s="417">
        <f t="shared" si="714"/>
        <v>0</v>
      </c>
      <c r="M567" s="416">
        <f t="shared" si="715"/>
        <v>13080.6</v>
      </c>
      <c r="N567" s="423">
        <f t="shared" si="679"/>
        <v>0</v>
      </c>
      <c r="O567" s="417">
        <f t="shared" ref="O567" si="736">F567-F566</f>
        <v>0</v>
      </c>
      <c r="P567" s="417">
        <f t="shared" ref="P567:Q567" si="737">M567-M566</f>
        <v>0</v>
      </c>
      <c r="Q567" s="423">
        <f t="shared" si="737"/>
        <v>0</v>
      </c>
      <c r="R567" s="422"/>
      <c r="T567" s="416">
        <v>65.02</v>
      </c>
    </row>
    <row r="568" spans="1:20" s="371" customFormat="1" ht="24" hidden="1" customHeight="1">
      <c r="A568" s="366" t="s">
        <v>2064</v>
      </c>
      <c r="B568" s="418" t="s">
        <v>0</v>
      </c>
      <c r="C568" s="418" t="s">
        <v>2375</v>
      </c>
      <c r="D568" s="418" t="s">
        <v>2377</v>
      </c>
      <c r="E568" s="419" t="s">
        <v>2104</v>
      </c>
      <c r="F568" s="411"/>
      <c r="G568" s="411">
        <v>4253.3</v>
      </c>
      <c r="H568" s="412">
        <f>INT($F568*G568)</f>
        <v>0</v>
      </c>
      <c r="I568" s="411">
        <v>12083.2</v>
      </c>
      <c r="J568" s="412">
        <f>INT($F568*I568)</f>
        <v>0</v>
      </c>
      <c r="K568" s="411">
        <v>0</v>
      </c>
      <c r="L568" s="412">
        <f>INT($F568*K568)</f>
        <v>0</v>
      </c>
      <c r="M568" s="411">
        <f>+G568+I568+K568</f>
        <v>16336.5</v>
      </c>
      <c r="N568" s="420">
        <f>H568+J568+L568</f>
        <v>0</v>
      </c>
      <c r="O568" s="412"/>
      <c r="P568" s="412"/>
      <c r="Q568" s="420"/>
      <c r="R568" s="419" t="s">
        <v>0</v>
      </c>
      <c r="T568" s="411">
        <v>273.60000000000002</v>
      </c>
    </row>
    <row r="569" spans="1:20" s="75" customFormat="1" ht="24" hidden="1" customHeight="1">
      <c r="A569" s="372" t="s">
        <v>2089</v>
      </c>
      <c r="B569" s="421" t="s">
        <v>0</v>
      </c>
      <c r="C569" s="421" t="s">
        <v>853</v>
      </c>
      <c r="D569" s="421" t="s">
        <v>855</v>
      </c>
      <c r="E569" s="422" t="s">
        <v>671</v>
      </c>
      <c r="F569" s="416"/>
      <c r="G569" s="416">
        <v>4253.3</v>
      </c>
      <c r="H569" s="417">
        <f t="shared" si="712"/>
        <v>0</v>
      </c>
      <c r="I569" s="416">
        <v>12083.2</v>
      </c>
      <c r="J569" s="417">
        <f t="shared" si="713"/>
        <v>0</v>
      </c>
      <c r="K569" s="416">
        <v>0</v>
      </c>
      <c r="L569" s="417">
        <f t="shared" si="714"/>
        <v>0</v>
      </c>
      <c r="M569" s="416">
        <f t="shared" si="715"/>
        <v>16336.5</v>
      </c>
      <c r="N569" s="423">
        <f t="shared" si="679"/>
        <v>0</v>
      </c>
      <c r="O569" s="417">
        <f t="shared" ref="O569" si="738">F569-F568</f>
        <v>0</v>
      </c>
      <c r="P569" s="417">
        <f t="shared" ref="P569:Q569" si="739">M569-M568</f>
        <v>0</v>
      </c>
      <c r="Q569" s="423">
        <f t="shared" si="739"/>
        <v>0</v>
      </c>
      <c r="R569" s="422"/>
      <c r="T569" s="416">
        <v>273.60000000000002</v>
      </c>
    </row>
    <row r="570" spans="1:20" s="371" customFormat="1" ht="24" hidden="1" customHeight="1">
      <c r="A570" s="366" t="s">
        <v>2093</v>
      </c>
      <c r="B570" s="418" t="s">
        <v>0</v>
      </c>
      <c r="C570" s="418" t="s">
        <v>2171</v>
      </c>
      <c r="D570" s="418" t="s">
        <v>2172</v>
      </c>
      <c r="E570" s="419" t="s">
        <v>2104</v>
      </c>
      <c r="F570" s="411"/>
      <c r="G570" s="411">
        <v>1535.4</v>
      </c>
      <c r="H570" s="412">
        <f>INT($F570*G570)</f>
        <v>0</v>
      </c>
      <c r="I570" s="411">
        <v>24054.7</v>
      </c>
      <c r="J570" s="412">
        <f>INT($F570*I570)</f>
        <v>0</v>
      </c>
      <c r="K570" s="411">
        <v>0</v>
      </c>
      <c r="L570" s="412">
        <f>INT($F570*K570)</f>
        <v>0</v>
      </c>
      <c r="M570" s="411">
        <f>+G570+I570+K570</f>
        <v>25590.100000000002</v>
      </c>
      <c r="N570" s="420">
        <f>H570+J570+L570</f>
        <v>0</v>
      </c>
      <c r="O570" s="412"/>
      <c r="P570" s="412"/>
      <c r="Q570" s="420"/>
      <c r="R570" s="419" t="s">
        <v>0</v>
      </c>
      <c r="T570" s="411">
        <v>31.04</v>
      </c>
    </row>
    <row r="571" spans="1:20" s="75" customFormat="1" ht="24" hidden="1" customHeight="1">
      <c r="A571" s="372" t="s">
        <v>2072</v>
      </c>
      <c r="B571" s="421" t="s">
        <v>0</v>
      </c>
      <c r="C571" s="421" t="s">
        <v>714</v>
      </c>
      <c r="D571" s="421" t="s">
        <v>715</v>
      </c>
      <c r="E571" s="422" t="s">
        <v>671</v>
      </c>
      <c r="F571" s="416"/>
      <c r="G571" s="416">
        <v>1535.4</v>
      </c>
      <c r="H571" s="417">
        <f t="shared" si="712"/>
        <v>0</v>
      </c>
      <c r="I571" s="416">
        <v>24054.7</v>
      </c>
      <c r="J571" s="417">
        <f t="shared" si="713"/>
        <v>0</v>
      </c>
      <c r="K571" s="416">
        <v>0</v>
      </c>
      <c r="L571" s="417">
        <f t="shared" si="714"/>
        <v>0</v>
      </c>
      <c r="M571" s="416">
        <f t="shared" si="715"/>
        <v>25590.100000000002</v>
      </c>
      <c r="N571" s="423">
        <f t="shared" si="679"/>
        <v>0</v>
      </c>
      <c r="O571" s="417">
        <f t="shared" ref="O571" si="740">F571-F570</f>
        <v>0</v>
      </c>
      <c r="P571" s="417">
        <f t="shared" ref="P571:Q571" si="741">M571-M570</f>
        <v>0</v>
      </c>
      <c r="Q571" s="423">
        <f t="shared" si="741"/>
        <v>0</v>
      </c>
      <c r="R571" s="422"/>
      <c r="T571" s="416">
        <v>31.04</v>
      </c>
    </row>
    <row r="572" spans="1:20" s="371" customFormat="1" ht="24" hidden="1" customHeight="1">
      <c r="A572" s="366" t="s">
        <v>2378</v>
      </c>
      <c r="B572" s="418" t="s">
        <v>0</v>
      </c>
      <c r="C572" s="418" t="s">
        <v>2169</v>
      </c>
      <c r="D572" s="418" t="s">
        <v>2170</v>
      </c>
      <c r="E572" s="419" t="s">
        <v>6</v>
      </c>
      <c r="F572" s="411"/>
      <c r="G572" s="411">
        <v>4941.1000000000004</v>
      </c>
      <c r="H572" s="412">
        <f>INT($F572*G572)</f>
        <v>0</v>
      </c>
      <c r="I572" s="411">
        <v>13594.4</v>
      </c>
      <c r="J572" s="412">
        <f>INT($F572*I572)</f>
        <v>0</v>
      </c>
      <c r="K572" s="411">
        <v>0</v>
      </c>
      <c r="L572" s="412">
        <f>INT($F572*K572)</f>
        <v>0</v>
      </c>
      <c r="M572" s="411">
        <f>+G572+I572+K572</f>
        <v>18535.5</v>
      </c>
      <c r="N572" s="420">
        <f>H572+J572+L572</f>
        <v>0</v>
      </c>
      <c r="O572" s="412"/>
      <c r="P572" s="412"/>
      <c r="Q572" s="420"/>
      <c r="R572" s="419" t="s">
        <v>0</v>
      </c>
      <c r="T572" s="411">
        <v>38.799999999999997</v>
      </c>
    </row>
    <row r="573" spans="1:20" s="75" customFormat="1" ht="24" hidden="1" customHeight="1">
      <c r="A573" s="372" t="s">
        <v>2379</v>
      </c>
      <c r="B573" s="421" t="s">
        <v>0</v>
      </c>
      <c r="C573" s="421" t="s">
        <v>712</v>
      </c>
      <c r="D573" s="421" t="s">
        <v>713</v>
      </c>
      <c r="E573" s="422" t="s">
        <v>6</v>
      </c>
      <c r="F573" s="416"/>
      <c r="G573" s="416">
        <v>4941.1000000000004</v>
      </c>
      <c r="H573" s="417">
        <f t="shared" si="712"/>
        <v>0</v>
      </c>
      <c r="I573" s="416">
        <v>13594.4</v>
      </c>
      <c r="J573" s="417">
        <f t="shared" si="713"/>
        <v>0</v>
      </c>
      <c r="K573" s="416">
        <v>0</v>
      </c>
      <c r="L573" s="417">
        <f t="shared" si="714"/>
        <v>0</v>
      </c>
      <c r="M573" s="416">
        <f t="shared" si="715"/>
        <v>18535.5</v>
      </c>
      <c r="N573" s="423">
        <f t="shared" si="679"/>
        <v>0</v>
      </c>
      <c r="O573" s="417">
        <f t="shared" ref="O573" si="742">F573-F572</f>
        <v>0</v>
      </c>
      <c r="P573" s="417">
        <f t="shared" ref="P573:Q573" si="743">M573-M572</f>
        <v>0</v>
      </c>
      <c r="Q573" s="423">
        <f t="shared" si="743"/>
        <v>0</v>
      </c>
      <c r="R573" s="422"/>
      <c r="T573" s="416">
        <v>38.799999999999997</v>
      </c>
    </row>
    <row r="574" spans="1:20" s="371" customFormat="1" ht="24" hidden="1" customHeight="1">
      <c r="A574" s="366" t="s">
        <v>2368</v>
      </c>
      <c r="B574" s="418" t="s">
        <v>0</v>
      </c>
      <c r="C574" s="418" t="s">
        <v>1916</v>
      </c>
      <c r="D574" s="418" t="s">
        <v>36</v>
      </c>
      <c r="E574" s="419" t="s">
        <v>1860</v>
      </c>
      <c r="F574" s="411"/>
      <c r="G574" s="411">
        <v>1025008.3</v>
      </c>
      <c r="H574" s="412">
        <f>INT($F574*G574)</f>
        <v>0</v>
      </c>
      <c r="I574" s="411">
        <v>1093728.8</v>
      </c>
      <c r="J574" s="412">
        <f>INT($F574*I574)</f>
        <v>0</v>
      </c>
      <c r="K574" s="411">
        <v>0</v>
      </c>
      <c r="L574" s="412">
        <f>INT($F574*K574)</f>
        <v>0</v>
      </c>
      <c r="M574" s="411">
        <f>+G574+I574+K574</f>
        <v>2118737.1</v>
      </c>
      <c r="N574" s="420">
        <f>H574+J574+L574</f>
        <v>0</v>
      </c>
      <c r="O574" s="412"/>
      <c r="P574" s="412"/>
      <c r="Q574" s="420"/>
      <c r="R574" s="419" t="s">
        <v>0</v>
      </c>
      <c r="T574" s="411">
        <v>2</v>
      </c>
    </row>
    <row r="575" spans="1:20" s="75" customFormat="1" ht="24" hidden="1" customHeight="1">
      <c r="A575" s="372" t="s">
        <v>2367</v>
      </c>
      <c r="B575" s="421" t="s">
        <v>0</v>
      </c>
      <c r="C575" s="421" t="s">
        <v>856</v>
      </c>
      <c r="D575" s="421" t="s">
        <v>36</v>
      </c>
      <c r="E575" s="422" t="s">
        <v>729</v>
      </c>
      <c r="F575" s="416"/>
      <c r="G575" s="416">
        <v>1025008.3</v>
      </c>
      <c r="H575" s="417">
        <f t="shared" si="712"/>
        <v>0</v>
      </c>
      <c r="I575" s="416">
        <v>1093728.8</v>
      </c>
      <c r="J575" s="417">
        <f t="shared" si="713"/>
        <v>0</v>
      </c>
      <c r="K575" s="416">
        <v>0</v>
      </c>
      <c r="L575" s="417">
        <f t="shared" si="714"/>
        <v>0</v>
      </c>
      <c r="M575" s="416">
        <f t="shared" si="715"/>
        <v>2118737.1</v>
      </c>
      <c r="N575" s="423">
        <f t="shared" si="679"/>
        <v>0</v>
      </c>
      <c r="O575" s="417">
        <f t="shared" ref="O575" si="744">F575-F574</f>
        <v>0</v>
      </c>
      <c r="P575" s="417">
        <f t="shared" ref="P575:Q575" si="745">M575-M574</f>
        <v>0</v>
      </c>
      <c r="Q575" s="423">
        <f t="shared" si="745"/>
        <v>0</v>
      </c>
      <c r="R575" s="422"/>
      <c r="T575" s="416">
        <v>2</v>
      </c>
    </row>
    <row r="576" spans="1:20" s="371" customFormat="1" ht="24" hidden="1" customHeight="1">
      <c r="A576" s="366" t="s">
        <v>2368</v>
      </c>
      <c r="B576" s="418" t="s">
        <v>0</v>
      </c>
      <c r="C576" s="418" t="s">
        <v>2380</v>
      </c>
      <c r="D576" s="418" t="s">
        <v>2381</v>
      </c>
      <c r="E576" s="419" t="s">
        <v>2382</v>
      </c>
      <c r="F576" s="411"/>
      <c r="G576" s="411">
        <v>0</v>
      </c>
      <c r="H576" s="412">
        <f>INT($F576*G576)</f>
        <v>0</v>
      </c>
      <c r="I576" s="411">
        <v>38376</v>
      </c>
      <c r="J576" s="412">
        <f>INT($F576*I576)</f>
        <v>0</v>
      </c>
      <c r="K576" s="411">
        <v>0</v>
      </c>
      <c r="L576" s="412">
        <f>INT($F576*K576)</f>
        <v>0</v>
      </c>
      <c r="M576" s="411">
        <f>+G576+I576+K576</f>
        <v>38376</v>
      </c>
      <c r="N576" s="420">
        <f>H576+J576+L576</f>
        <v>0</v>
      </c>
      <c r="O576" s="412"/>
      <c r="P576" s="412"/>
      <c r="Q576" s="420"/>
      <c r="R576" s="419" t="s">
        <v>0</v>
      </c>
      <c r="T576" s="411">
        <v>2</v>
      </c>
    </row>
    <row r="577" spans="1:20" s="75" customFormat="1" ht="24" hidden="1" customHeight="1">
      <c r="A577" s="372" t="s">
        <v>2072</v>
      </c>
      <c r="B577" s="421" t="s">
        <v>0</v>
      </c>
      <c r="C577" s="421" t="s">
        <v>857</v>
      </c>
      <c r="D577" s="421" t="s">
        <v>858</v>
      </c>
      <c r="E577" s="422" t="s">
        <v>859</v>
      </c>
      <c r="F577" s="416"/>
      <c r="G577" s="416">
        <v>0</v>
      </c>
      <c r="H577" s="417">
        <f t="shared" si="712"/>
        <v>0</v>
      </c>
      <c r="I577" s="416">
        <v>38376</v>
      </c>
      <c r="J577" s="417">
        <f t="shared" si="713"/>
        <v>0</v>
      </c>
      <c r="K577" s="416">
        <v>0</v>
      </c>
      <c r="L577" s="417">
        <f t="shared" si="714"/>
        <v>0</v>
      </c>
      <c r="M577" s="416">
        <f t="shared" si="715"/>
        <v>38376</v>
      </c>
      <c r="N577" s="423">
        <f t="shared" si="679"/>
        <v>0</v>
      </c>
      <c r="O577" s="417">
        <f t="shared" ref="O577" si="746">F577-F576</f>
        <v>0</v>
      </c>
      <c r="P577" s="417">
        <f t="shared" ref="P577:Q577" si="747">M577-M576</f>
        <v>0</v>
      </c>
      <c r="Q577" s="423">
        <f t="shared" si="747"/>
        <v>0</v>
      </c>
      <c r="R577" s="422"/>
      <c r="T577" s="416">
        <v>2</v>
      </c>
    </row>
    <row r="578" spans="1:20" s="371" customFormat="1" ht="24" hidden="1" customHeight="1">
      <c r="A578" s="366" t="s">
        <v>2368</v>
      </c>
      <c r="B578" s="418" t="s">
        <v>0</v>
      </c>
      <c r="C578" s="418" t="s">
        <v>1920</v>
      </c>
      <c r="D578" s="418" t="s">
        <v>37</v>
      </c>
      <c r="E578" s="419" t="s">
        <v>6</v>
      </c>
      <c r="F578" s="411"/>
      <c r="G578" s="411">
        <v>30865.7</v>
      </c>
      <c r="H578" s="412">
        <f>INT($F578*G578)</f>
        <v>0</v>
      </c>
      <c r="I578" s="411">
        <v>29660</v>
      </c>
      <c r="J578" s="412">
        <f>INT($F578*I578)</f>
        <v>0</v>
      </c>
      <c r="K578" s="411">
        <v>0</v>
      </c>
      <c r="L578" s="412">
        <f>INT($F578*K578)</f>
        <v>0</v>
      </c>
      <c r="M578" s="411">
        <f>+G578+I578+K578</f>
        <v>60525.7</v>
      </c>
      <c r="N578" s="420">
        <f>H578+J578+L578</f>
        <v>0</v>
      </c>
      <c r="O578" s="412"/>
      <c r="P578" s="412"/>
      <c r="Q578" s="420"/>
      <c r="R578" s="419" t="s">
        <v>0</v>
      </c>
      <c r="T578" s="411">
        <v>12.4</v>
      </c>
    </row>
    <row r="579" spans="1:20" s="75" customFormat="1" ht="24" hidden="1" customHeight="1">
      <c r="A579" s="372" t="s">
        <v>2367</v>
      </c>
      <c r="B579" s="421" t="s">
        <v>0</v>
      </c>
      <c r="C579" s="421" t="s">
        <v>735</v>
      </c>
      <c r="D579" s="421" t="s">
        <v>37</v>
      </c>
      <c r="E579" s="422" t="s">
        <v>6</v>
      </c>
      <c r="F579" s="416"/>
      <c r="G579" s="416">
        <v>30865.7</v>
      </c>
      <c r="H579" s="417">
        <f t="shared" ref="H579:H595" si="748">INT($F579*G579)</f>
        <v>0</v>
      </c>
      <c r="I579" s="416">
        <v>29660</v>
      </c>
      <c r="J579" s="417">
        <f t="shared" ref="J579:J595" si="749">INT($F579*I579)</f>
        <v>0</v>
      </c>
      <c r="K579" s="416">
        <v>0</v>
      </c>
      <c r="L579" s="417">
        <f t="shared" ref="L579:L595" si="750">INT($F579*K579)</f>
        <v>0</v>
      </c>
      <c r="M579" s="416">
        <f t="shared" ref="M579:M595" si="751">+G579+I579+K579</f>
        <v>60525.7</v>
      </c>
      <c r="N579" s="423">
        <f t="shared" si="679"/>
        <v>0</v>
      </c>
      <c r="O579" s="417">
        <f t="shared" ref="O579" si="752">F579-F578</f>
        <v>0</v>
      </c>
      <c r="P579" s="417">
        <f t="shared" ref="P579:Q579" si="753">M579-M578</f>
        <v>0</v>
      </c>
      <c r="Q579" s="423">
        <f t="shared" si="753"/>
        <v>0</v>
      </c>
      <c r="R579" s="422"/>
      <c r="T579" s="416">
        <v>12.4</v>
      </c>
    </row>
    <row r="580" spans="1:20" s="371" customFormat="1" ht="24" hidden="1" customHeight="1">
      <c r="A580" s="366" t="s">
        <v>2368</v>
      </c>
      <c r="B580" s="418" t="s">
        <v>0</v>
      </c>
      <c r="C580" s="418" t="s">
        <v>2204</v>
      </c>
      <c r="D580" s="418" t="s">
        <v>2205</v>
      </c>
      <c r="E580" s="419" t="s">
        <v>6</v>
      </c>
      <c r="F580" s="411"/>
      <c r="G580" s="411">
        <v>1289.2</v>
      </c>
      <c r="H580" s="412">
        <f>INT($F580*G580)</f>
        <v>0</v>
      </c>
      <c r="I580" s="411">
        <v>1479.2</v>
      </c>
      <c r="J580" s="412">
        <f>INT($F580*I580)</f>
        <v>0</v>
      </c>
      <c r="K580" s="411">
        <v>0</v>
      </c>
      <c r="L580" s="412">
        <f>INT($F580*K580)</f>
        <v>0</v>
      </c>
      <c r="M580" s="411">
        <f>+G580+I580+K580</f>
        <v>2768.4</v>
      </c>
      <c r="N580" s="420">
        <f>H580+J580+L580</f>
        <v>0</v>
      </c>
      <c r="O580" s="412"/>
      <c r="P580" s="412"/>
      <c r="Q580" s="420"/>
      <c r="R580" s="419" t="s">
        <v>0</v>
      </c>
      <c r="T580" s="411">
        <v>56.1</v>
      </c>
    </row>
    <row r="581" spans="1:20" s="75" customFormat="1" ht="24" hidden="1" customHeight="1">
      <c r="A581" s="372" t="s">
        <v>2367</v>
      </c>
      <c r="B581" s="421" t="s">
        <v>0</v>
      </c>
      <c r="C581" s="421" t="s">
        <v>748</v>
      </c>
      <c r="D581" s="421" t="s">
        <v>749</v>
      </c>
      <c r="E581" s="422" t="s">
        <v>6</v>
      </c>
      <c r="F581" s="416"/>
      <c r="G581" s="416">
        <v>1289.2</v>
      </c>
      <c r="H581" s="417">
        <f t="shared" si="748"/>
        <v>0</v>
      </c>
      <c r="I581" s="416">
        <v>1479.2</v>
      </c>
      <c r="J581" s="417">
        <f t="shared" si="749"/>
        <v>0</v>
      </c>
      <c r="K581" s="416">
        <v>0</v>
      </c>
      <c r="L581" s="417">
        <f t="shared" si="750"/>
        <v>0</v>
      </c>
      <c r="M581" s="416">
        <f t="shared" si="751"/>
        <v>2768.4</v>
      </c>
      <c r="N581" s="423">
        <f t="shared" si="679"/>
        <v>0</v>
      </c>
      <c r="O581" s="417">
        <f t="shared" ref="O581" si="754">F581-F580</f>
        <v>0</v>
      </c>
      <c r="P581" s="417">
        <f t="shared" ref="P581:Q581" si="755">M581-M580</f>
        <v>0</v>
      </c>
      <c r="Q581" s="423">
        <f t="shared" si="755"/>
        <v>0</v>
      </c>
      <c r="R581" s="422"/>
      <c r="T581" s="416">
        <v>56.1</v>
      </c>
    </row>
    <row r="582" spans="1:20" s="371" customFormat="1" ht="24" hidden="1" customHeight="1">
      <c r="A582" s="366" t="s">
        <v>2064</v>
      </c>
      <c r="B582" s="418" t="s">
        <v>0</v>
      </c>
      <c r="C582" s="418" t="s">
        <v>2252</v>
      </c>
      <c r="D582" s="418" t="s">
        <v>38</v>
      </c>
      <c r="E582" s="419" t="s">
        <v>1860</v>
      </c>
      <c r="F582" s="411"/>
      <c r="G582" s="411">
        <v>138587.9</v>
      </c>
      <c r="H582" s="412">
        <f>INT($F582*G582)</f>
        <v>0</v>
      </c>
      <c r="I582" s="411">
        <v>73747.199999999997</v>
      </c>
      <c r="J582" s="412">
        <f>INT($F582*I582)</f>
        <v>0</v>
      </c>
      <c r="K582" s="411">
        <v>0</v>
      </c>
      <c r="L582" s="412">
        <f>INT($F582*K582)</f>
        <v>0</v>
      </c>
      <c r="M582" s="411">
        <f>+G582+I582+K582</f>
        <v>212335.09999999998</v>
      </c>
      <c r="N582" s="420">
        <f>H582+J582+L582</f>
        <v>0</v>
      </c>
      <c r="O582" s="412"/>
      <c r="P582" s="412"/>
      <c r="Q582" s="420"/>
      <c r="R582" s="419" t="s">
        <v>0</v>
      </c>
      <c r="T582" s="411">
        <v>2</v>
      </c>
    </row>
    <row r="583" spans="1:20" s="75" customFormat="1" ht="24" hidden="1" customHeight="1">
      <c r="A583" s="372" t="s">
        <v>2383</v>
      </c>
      <c r="B583" s="421" t="s">
        <v>0</v>
      </c>
      <c r="C583" s="421" t="s">
        <v>782</v>
      </c>
      <c r="D583" s="421" t="s">
        <v>38</v>
      </c>
      <c r="E583" s="422" t="s">
        <v>729</v>
      </c>
      <c r="F583" s="416"/>
      <c r="G583" s="416">
        <v>138587.9</v>
      </c>
      <c r="H583" s="417">
        <f t="shared" si="748"/>
        <v>0</v>
      </c>
      <c r="I583" s="416">
        <v>73747.199999999997</v>
      </c>
      <c r="J583" s="417">
        <f t="shared" si="749"/>
        <v>0</v>
      </c>
      <c r="K583" s="416">
        <v>0</v>
      </c>
      <c r="L583" s="417">
        <f t="shared" si="750"/>
        <v>0</v>
      </c>
      <c r="M583" s="416">
        <f t="shared" si="751"/>
        <v>212335.09999999998</v>
      </c>
      <c r="N583" s="423">
        <f t="shared" ref="N583:N645" si="756">H583+J583+L583</f>
        <v>0</v>
      </c>
      <c r="O583" s="417">
        <f t="shared" ref="O583" si="757">F583-F582</f>
        <v>0</v>
      </c>
      <c r="P583" s="417">
        <f t="shared" ref="P583:Q583" si="758">M583-M582</f>
        <v>0</v>
      </c>
      <c r="Q583" s="423">
        <f t="shared" si="758"/>
        <v>0</v>
      </c>
      <c r="R583" s="422"/>
      <c r="T583" s="416">
        <v>2</v>
      </c>
    </row>
    <row r="584" spans="1:20" s="371" customFormat="1" ht="24" hidden="1" customHeight="1">
      <c r="A584" s="366" t="s">
        <v>2064</v>
      </c>
      <c r="B584" s="418" t="s">
        <v>0</v>
      </c>
      <c r="C584" s="418" t="s">
        <v>2384</v>
      </c>
      <c r="D584" s="418" t="s">
        <v>2385</v>
      </c>
      <c r="E584" s="419" t="s">
        <v>1860</v>
      </c>
      <c r="F584" s="411"/>
      <c r="G584" s="411">
        <v>771590.7</v>
      </c>
      <c r="H584" s="412">
        <f>INT($F584*G584)</f>
        <v>0</v>
      </c>
      <c r="I584" s="411">
        <v>355924.8</v>
      </c>
      <c r="J584" s="412">
        <f>INT($F584*I584)</f>
        <v>0</v>
      </c>
      <c r="K584" s="411">
        <v>0</v>
      </c>
      <c r="L584" s="412">
        <f>INT($F584*K584)</f>
        <v>0</v>
      </c>
      <c r="M584" s="411">
        <f>+G584+I584+K584</f>
        <v>1127515.5</v>
      </c>
      <c r="N584" s="420">
        <f>H584+J584+L584</f>
        <v>0</v>
      </c>
      <c r="O584" s="412"/>
      <c r="P584" s="412"/>
      <c r="Q584" s="420"/>
      <c r="R584" s="419" t="s">
        <v>0</v>
      </c>
      <c r="T584" s="411">
        <v>2</v>
      </c>
    </row>
    <row r="585" spans="1:20" s="75" customFormat="1" ht="24" hidden="1" customHeight="1">
      <c r="A585" s="372" t="s">
        <v>2367</v>
      </c>
      <c r="B585" s="421" t="s">
        <v>0</v>
      </c>
      <c r="C585" s="421" t="s">
        <v>860</v>
      </c>
      <c r="D585" s="421" t="s">
        <v>861</v>
      </c>
      <c r="E585" s="422" t="s">
        <v>729</v>
      </c>
      <c r="F585" s="416"/>
      <c r="G585" s="416">
        <v>771590.7</v>
      </c>
      <c r="H585" s="417">
        <f t="shared" si="748"/>
        <v>0</v>
      </c>
      <c r="I585" s="416">
        <v>355924.8</v>
      </c>
      <c r="J585" s="417">
        <f t="shared" si="749"/>
        <v>0</v>
      </c>
      <c r="K585" s="416">
        <v>0</v>
      </c>
      <c r="L585" s="417">
        <f t="shared" si="750"/>
        <v>0</v>
      </c>
      <c r="M585" s="416">
        <f t="shared" si="751"/>
        <v>1127515.5</v>
      </c>
      <c r="N585" s="423">
        <f t="shared" si="756"/>
        <v>0</v>
      </c>
      <c r="O585" s="417">
        <f t="shared" ref="O585" si="759">F585-F584</f>
        <v>0</v>
      </c>
      <c r="P585" s="417">
        <f t="shared" ref="P585:Q585" si="760">M585-M584</f>
        <v>0</v>
      </c>
      <c r="Q585" s="423">
        <f t="shared" si="760"/>
        <v>0</v>
      </c>
      <c r="R585" s="422"/>
      <c r="T585" s="416">
        <v>2</v>
      </c>
    </row>
    <row r="586" spans="1:20" s="371" customFormat="1" ht="24" hidden="1" customHeight="1">
      <c r="A586" s="366" t="s">
        <v>2368</v>
      </c>
      <c r="B586" s="418" t="s">
        <v>0</v>
      </c>
      <c r="C586" s="418" t="s">
        <v>2217</v>
      </c>
      <c r="D586" s="418" t="s">
        <v>2</v>
      </c>
      <c r="E586" s="419" t="s">
        <v>2104</v>
      </c>
      <c r="F586" s="411"/>
      <c r="G586" s="411">
        <v>0</v>
      </c>
      <c r="H586" s="412">
        <f>INT($F586*G586)</f>
        <v>0</v>
      </c>
      <c r="I586" s="411">
        <v>497.6</v>
      </c>
      <c r="J586" s="412">
        <f>INT($F586*I586)</f>
        <v>0</v>
      </c>
      <c r="K586" s="411">
        <v>0</v>
      </c>
      <c r="L586" s="412">
        <f>INT($F586*K586)</f>
        <v>0</v>
      </c>
      <c r="M586" s="411">
        <f>+G586+I586+K586</f>
        <v>497.6</v>
      </c>
      <c r="N586" s="420">
        <f>H586+J586+L586</f>
        <v>0</v>
      </c>
      <c r="O586" s="412"/>
      <c r="P586" s="412"/>
      <c r="Q586" s="420"/>
      <c r="R586" s="419" t="s">
        <v>0</v>
      </c>
      <c r="T586" s="411">
        <v>455.58</v>
      </c>
    </row>
    <row r="587" spans="1:20" s="75" customFormat="1" ht="24" hidden="1" customHeight="1">
      <c r="A587" s="372" t="s">
        <v>2072</v>
      </c>
      <c r="B587" s="421" t="s">
        <v>0</v>
      </c>
      <c r="C587" s="421" t="s">
        <v>761</v>
      </c>
      <c r="D587" s="421" t="s">
        <v>2</v>
      </c>
      <c r="E587" s="422" t="s">
        <v>671</v>
      </c>
      <c r="F587" s="416"/>
      <c r="G587" s="416">
        <v>0</v>
      </c>
      <c r="H587" s="417">
        <f t="shared" si="748"/>
        <v>0</v>
      </c>
      <c r="I587" s="416">
        <v>497.6</v>
      </c>
      <c r="J587" s="417">
        <f t="shared" si="749"/>
        <v>0</v>
      </c>
      <c r="K587" s="416">
        <v>0</v>
      </c>
      <c r="L587" s="417">
        <f t="shared" si="750"/>
        <v>0</v>
      </c>
      <c r="M587" s="416">
        <f t="shared" si="751"/>
        <v>497.6</v>
      </c>
      <c r="N587" s="423">
        <f t="shared" si="756"/>
        <v>0</v>
      </c>
      <c r="O587" s="417">
        <f t="shared" ref="O587" si="761">F587-F586</f>
        <v>0</v>
      </c>
      <c r="P587" s="417">
        <f t="shared" ref="P587:Q587" si="762">M587-M586</f>
        <v>0</v>
      </c>
      <c r="Q587" s="423">
        <f t="shared" si="762"/>
        <v>0</v>
      </c>
      <c r="R587" s="422"/>
      <c r="T587" s="416">
        <v>455.58</v>
      </c>
    </row>
    <row r="588" spans="1:20" s="371" customFormat="1" ht="24" hidden="1" customHeight="1">
      <c r="A588" s="366" t="s">
        <v>2064</v>
      </c>
      <c r="B588" s="418" t="s">
        <v>0</v>
      </c>
      <c r="C588" s="418" t="s">
        <v>2192</v>
      </c>
      <c r="D588" s="418" t="s">
        <v>2195</v>
      </c>
      <c r="E588" s="419" t="s">
        <v>2194</v>
      </c>
      <c r="F588" s="411"/>
      <c r="G588" s="411">
        <v>86.2</v>
      </c>
      <c r="H588" s="412">
        <f>INT($F588*G588)</f>
        <v>0</v>
      </c>
      <c r="I588" s="411">
        <v>0</v>
      </c>
      <c r="J588" s="412">
        <f>INT($F588*I588)</f>
        <v>0</v>
      </c>
      <c r="K588" s="411">
        <v>0</v>
      </c>
      <c r="L588" s="412">
        <f>INT($F588*K588)</f>
        <v>0</v>
      </c>
      <c r="M588" s="411">
        <f>+G588+I588+K588</f>
        <v>86.2</v>
      </c>
      <c r="N588" s="420">
        <f>H588+J588+L588</f>
        <v>0</v>
      </c>
      <c r="O588" s="412"/>
      <c r="P588" s="412"/>
      <c r="Q588" s="420"/>
      <c r="R588" s="419" t="s">
        <v>0</v>
      </c>
      <c r="T588" s="411">
        <v>114</v>
      </c>
    </row>
    <row r="589" spans="1:20" s="75" customFormat="1" ht="24" hidden="1" customHeight="1">
      <c r="A589" s="372" t="s">
        <v>2367</v>
      </c>
      <c r="B589" s="421" t="s">
        <v>0</v>
      </c>
      <c r="C589" s="421" t="s">
        <v>736</v>
      </c>
      <c r="D589" s="421" t="s">
        <v>739</v>
      </c>
      <c r="E589" s="422" t="s">
        <v>738</v>
      </c>
      <c r="F589" s="416"/>
      <c r="G589" s="416">
        <v>86.2</v>
      </c>
      <c r="H589" s="417">
        <f t="shared" si="748"/>
        <v>0</v>
      </c>
      <c r="I589" s="416">
        <v>0</v>
      </c>
      <c r="J589" s="417">
        <f t="shared" si="749"/>
        <v>0</v>
      </c>
      <c r="K589" s="416">
        <v>0</v>
      </c>
      <c r="L589" s="417">
        <f t="shared" si="750"/>
        <v>0</v>
      </c>
      <c r="M589" s="416">
        <f t="shared" si="751"/>
        <v>86.2</v>
      </c>
      <c r="N589" s="423">
        <f t="shared" si="756"/>
        <v>0</v>
      </c>
      <c r="O589" s="417">
        <f t="shared" ref="O589" si="763">F589-F588</f>
        <v>0</v>
      </c>
      <c r="P589" s="417">
        <f t="shared" ref="P589:Q589" si="764">M589-M588</f>
        <v>0</v>
      </c>
      <c r="Q589" s="423">
        <f t="shared" si="764"/>
        <v>0</v>
      </c>
      <c r="R589" s="422"/>
      <c r="T589" s="416">
        <v>114</v>
      </c>
    </row>
    <row r="590" spans="1:20" s="371" customFormat="1" ht="24" hidden="1" customHeight="1">
      <c r="A590" s="366" t="s">
        <v>2368</v>
      </c>
      <c r="B590" s="418" t="s">
        <v>0</v>
      </c>
      <c r="C590" s="418" t="s">
        <v>2196</v>
      </c>
      <c r="D590" s="418" t="s">
        <v>2195</v>
      </c>
      <c r="E590" s="419" t="s">
        <v>2194</v>
      </c>
      <c r="F590" s="411"/>
      <c r="G590" s="411">
        <v>258.5</v>
      </c>
      <c r="H590" s="412">
        <f>INT($F590*G590)</f>
        <v>0</v>
      </c>
      <c r="I590" s="411">
        <v>0</v>
      </c>
      <c r="J590" s="412">
        <f>INT($F590*I590)</f>
        <v>0</v>
      </c>
      <c r="K590" s="411">
        <v>0</v>
      </c>
      <c r="L590" s="412">
        <f>INT($F590*K590)</f>
        <v>0</v>
      </c>
      <c r="M590" s="411">
        <f>+G590+I590+K590</f>
        <v>258.5</v>
      </c>
      <c r="N590" s="420">
        <f>H590+J590+L590</f>
        <v>0</v>
      </c>
      <c r="O590" s="412"/>
      <c r="P590" s="412"/>
      <c r="Q590" s="420"/>
      <c r="R590" s="419" t="s">
        <v>0</v>
      </c>
      <c r="T590" s="411">
        <v>480</v>
      </c>
    </row>
    <row r="591" spans="1:20" s="75" customFormat="1" ht="24" hidden="1" customHeight="1">
      <c r="A591" s="372" t="s">
        <v>2367</v>
      </c>
      <c r="B591" s="421" t="s">
        <v>0</v>
      </c>
      <c r="C591" s="421" t="s">
        <v>740</v>
      </c>
      <c r="D591" s="421" t="s">
        <v>739</v>
      </c>
      <c r="E591" s="422" t="s">
        <v>738</v>
      </c>
      <c r="F591" s="416"/>
      <c r="G591" s="416">
        <v>258.5</v>
      </c>
      <c r="H591" s="417">
        <f t="shared" si="748"/>
        <v>0</v>
      </c>
      <c r="I591" s="416">
        <v>0</v>
      </c>
      <c r="J591" s="417">
        <f t="shared" si="749"/>
        <v>0</v>
      </c>
      <c r="K591" s="416">
        <v>0</v>
      </c>
      <c r="L591" s="417">
        <f t="shared" si="750"/>
        <v>0</v>
      </c>
      <c r="M591" s="416">
        <f t="shared" si="751"/>
        <v>258.5</v>
      </c>
      <c r="N591" s="423">
        <f t="shared" si="756"/>
        <v>0</v>
      </c>
      <c r="O591" s="417">
        <f t="shared" ref="O591" si="765">F591-F590</f>
        <v>0</v>
      </c>
      <c r="P591" s="417">
        <f t="shared" ref="P591:Q591" si="766">M591-M590</f>
        <v>0</v>
      </c>
      <c r="Q591" s="423">
        <f t="shared" si="766"/>
        <v>0</v>
      </c>
      <c r="R591" s="422"/>
      <c r="T591" s="416">
        <v>480</v>
      </c>
    </row>
    <row r="592" spans="1:20" s="371" customFormat="1" ht="24" hidden="1" customHeight="1">
      <c r="A592" s="366" t="s">
        <v>2064</v>
      </c>
      <c r="B592" s="418" t="s">
        <v>0</v>
      </c>
      <c r="C592" s="418" t="s">
        <v>2386</v>
      </c>
      <c r="D592" s="418" t="s">
        <v>2387</v>
      </c>
      <c r="E592" s="419" t="s">
        <v>20</v>
      </c>
      <c r="F592" s="411"/>
      <c r="G592" s="411">
        <v>66433.2</v>
      </c>
      <c r="H592" s="412">
        <f>INT($F592*G592)</f>
        <v>0</v>
      </c>
      <c r="I592" s="411">
        <v>537504.69999999995</v>
      </c>
      <c r="J592" s="412">
        <f>INT($F592*I592)</f>
        <v>0</v>
      </c>
      <c r="K592" s="411">
        <v>0</v>
      </c>
      <c r="L592" s="412">
        <f>INT($F592*K592)</f>
        <v>0</v>
      </c>
      <c r="M592" s="411">
        <f>+G592+I592+K592</f>
        <v>603937.89999999991</v>
      </c>
      <c r="N592" s="420">
        <f>H592+J592+L592</f>
        <v>0</v>
      </c>
      <c r="O592" s="412"/>
      <c r="P592" s="412"/>
      <c r="Q592" s="420"/>
      <c r="R592" s="419" t="s">
        <v>0</v>
      </c>
      <c r="T592" s="411">
        <v>18.806000000000001</v>
      </c>
    </row>
    <row r="593" spans="1:20" s="75" customFormat="1" ht="24" hidden="1" customHeight="1">
      <c r="A593" s="372" t="s">
        <v>2367</v>
      </c>
      <c r="B593" s="421" t="s">
        <v>0</v>
      </c>
      <c r="C593" s="421" t="s">
        <v>862</v>
      </c>
      <c r="D593" s="421" t="s">
        <v>863</v>
      </c>
      <c r="E593" s="422" t="s">
        <v>20</v>
      </c>
      <c r="F593" s="416"/>
      <c r="G593" s="416">
        <v>66433.2</v>
      </c>
      <c r="H593" s="417">
        <f t="shared" si="748"/>
        <v>0</v>
      </c>
      <c r="I593" s="416">
        <v>537504.69999999995</v>
      </c>
      <c r="J593" s="417">
        <f t="shared" si="749"/>
        <v>0</v>
      </c>
      <c r="K593" s="416">
        <v>0</v>
      </c>
      <c r="L593" s="417">
        <f t="shared" si="750"/>
        <v>0</v>
      </c>
      <c r="M593" s="416">
        <f t="shared" si="751"/>
        <v>603937.89999999991</v>
      </c>
      <c r="N593" s="423">
        <f t="shared" si="756"/>
        <v>0</v>
      </c>
      <c r="O593" s="417">
        <f t="shared" ref="O593" si="767">F593-F592</f>
        <v>0</v>
      </c>
      <c r="P593" s="417">
        <f t="shared" ref="P593:Q593" si="768">M593-M592</f>
        <v>0</v>
      </c>
      <c r="Q593" s="423">
        <f t="shared" si="768"/>
        <v>0</v>
      </c>
      <c r="R593" s="422"/>
      <c r="T593" s="416">
        <v>18.806000000000001</v>
      </c>
    </row>
    <row r="594" spans="1:20" s="371" customFormat="1" ht="24" hidden="1" customHeight="1">
      <c r="A594" s="366" t="s">
        <v>2064</v>
      </c>
      <c r="B594" s="418" t="s">
        <v>0</v>
      </c>
      <c r="C594" s="418" t="s">
        <v>2388</v>
      </c>
      <c r="D594" s="418" t="s">
        <v>2389</v>
      </c>
      <c r="E594" s="419" t="s">
        <v>1860</v>
      </c>
      <c r="F594" s="411"/>
      <c r="G594" s="411">
        <v>921673.8</v>
      </c>
      <c r="H594" s="412">
        <f>INT($F594*G594)</f>
        <v>0</v>
      </c>
      <c r="I594" s="411">
        <v>212291.20000000001</v>
      </c>
      <c r="J594" s="412">
        <f>INT($F594*I594)</f>
        <v>0</v>
      </c>
      <c r="K594" s="411">
        <v>92280.6</v>
      </c>
      <c r="L594" s="412">
        <f>INT($F594*K594)</f>
        <v>0</v>
      </c>
      <c r="M594" s="411">
        <f>+G594+I594+K594</f>
        <v>1226245.6000000001</v>
      </c>
      <c r="N594" s="420">
        <f>H594+J594+L594</f>
        <v>0</v>
      </c>
      <c r="O594" s="412"/>
      <c r="P594" s="412"/>
      <c r="Q594" s="420"/>
      <c r="R594" s="419" t="s">
        <v>0</v>
      </c>
      <c r="T594" s="411">
        <v>2</v>
      </c>
    </row>
    <row r="595" spans="1:20" s="75" customFormat="1" ht="24" hidden="1" customHeight="1">
      <c r="A595" s="372" t="s">
        <v>2367</v>
      </c>
      <c r="B595" s="421" t="s">
        <v>0</v>
      </c>
      <c r="C595" s="421" t="s">
        <v>864</v>
      </c>
      <c r="D595" s="421" t="s">
        <v>865</v>
      </c>
      <c r="E595" s="422" t="s">
        <v>729</v>
      </c>
      <c r="F595" s="416"/>
      <c r="G595" s="416">
        <v>921673.8</v>
      </c>
      <c r="H595" s="417">
        <f t="shared" si="748"/>
        <v>0</v>
      </c>
      <c r="I595" s="416">
        <v>212291.20000000001</v>
      </c>
      <c r="J595" s="417">
        <f t="shared" si="749"/>
        <v>0</v>
      </c>
      <c r="K595" s="416">
        <v>92280.6</v>
      </c>
      <c r="L595" s="417">
        <f t="shared" si="750"/>
        <v>0</v>
      </c>
      <c r="M595" s="416">
        <f t="shared" si="751"/>
        <v>1226245.6000000001</v>
      </c>
      <c r="N595" s="423">
        <f t="shared" si="756"/>
        <v>0</v>
      </c>
      <c r="O595" s="417">
        <f t="shared" ref="O595" si="769">F595-F594</f>
        <v>0</v>
      </c>
      <c r="P595" s="417">
        <f t="shared" ref="P595:Q595" si="770">M595-M594</f>
        <v>0</v>
      </c>
      <c r="Q595" s="423">
        <f t="shared" si="770"/>
        <v>0</v>
      </c>
      <c r="R595" s="422"/>
      <c r="T595" s="416">
        <v>2</v>
      </c>
    </row>
    <row r="596" spans="1:20" s="401" customFormat="1" ht="24" hidden="1" customHeight="1">
      <c r="A596" s="366" t="s">
        <v>2368</v>
      </c>
      <c r="B596" s="448" t="s">
        <v>21</v>
      </c>
      <c r="C596" s="448" t="s">
        <v>2390</v>
      </c>
      <c r="D596" s="448" t="s">
        <v>0</v>
      </c>
      <c r="E596" s="449" t="s">
        <v>0</v>
      </c>
      <c r="F596" s="450"/>
      <c r="G596" s="451"/>
      <c r="H596" s="452">
        <f>SUMIF($A$598:A643,"당초",H598:H643)</f>
        <v>0</v>
      </c>
      <c r="I596" s="451"/>
      <c r="J596" s="452">
        <f>SUMIF($A$598:A643,"당초",J598:J643)</f>
        <v>0</v>
      </c>
      <c r="K596" s="451"/>
      <c r="L596" s="452">
        <f>SUMIF($A$598:A643,"당초",L598:L643)</f>
        <v>0</v>
      </c>
      <c r="M596" s="450"/>
      <c r="N596" s="986">
        <f>H596+J596+L596</f>
        <v>0</v>
      </c>
      <c r="O596" s="452"/>
      <c r="P596" s="452"/>
      <c r="Q596" s="986"/>
      <c r="R596" s="453" t="s">
        <v>0</v>
      </c>
      <c r="T596" s="450">
        <v>0</v>
      </c>
    </row>
    <row r="597" spans="1:20" ht="24" hidden="1" customHeight="1">
      <c r="A597" s="372" t="s">
        <v>2367</v>
      </c>
      <c r="B597" s="454" t="s">
        <v>21</v>
      </c>
      <c r="C597" s="454" t="s">
        <v>866</v>
      </c>
      <c r="D597" s="454" t="s">
        <v>0</v>
      </c>
      <c r="E597" s="455" t="s">
        <v>0</v>
      </c>
      <c r="F597" s="456"/>
      <c r="G597" s="457"/>
      <c r="H597" s="458">
        <f>SUMIF($A$598:A643,"변경",H598:H643)</f>
        <v>0</v>
      </c>
      <c r="I597" s="457"/>
      <c r="J597" s="458">
        <f>SUMIF($A$598:A643,"변경",J598:J643)</f>
        <v>0</v>
      </c>
      <c r="K597" s="457"/>
      <c r="L597" s="458">
        <f>SUMIF($A$598:A643,"변경",L598:L643)</f>
        <v>0</v>
      </c>
      <c r="M597" s="456"/>
      <c r="N597" s="987">
        <f t="shared" si="756"/>
        <v>0</v>
      </c>
      <c r="O597" s="458">
        <f t="shared" ref="O597" si="771">F597-F596</f>
        <v>0</v>
      </c>
      <c r="P597" s="458">
        <f t="shared" ref="P597:Q597" si="772">M597-M596</f>
        <v>0</v>
      </c>
      <c r="Q597" s="987">
        <f t="shared" si="772"/>
        <v>0</v>
      </c>
      <c r="R597" s="459"/>
      <c r="T597" s="456">
        <v>0</v>
      </c>
    </row>
    <row r="598" spans="1:20" s="401" customFormat="1" ht="24" hidden="1" customHeight="1">
      <c r="A598" s="366" t="s">
        <v>2368</v>
      </c>
      <c r="B598" s="408" t="s">
        <v>0</v>
      </c>
      <c r="C598" s="408" t="s">
        <v>2145</v>
      </c>
      <c r="D598" s="408" t="s">
        <v>2365</v>
      </c>
      <c r="E598" s="409" t="s">
        <v>615</v>
      </c>
      <c r="F598" s="410"/>
      <c r="G598" s="411">
        <v>3848.5</v>
      </c>
      <c r="H598" s="412">
        <f>INT($F598*G598)</f>
        <v>0</v>
      </c>
      <c r="I598" s="411">
        <v>16668.900000000001</v>
      </c>
      <c r="J598" s="412">
        <f>INT($F598*I598)</f>
        <v>0</v>
      </c>
      <c r="K598" s="411">
        <v>7734.8</v>
      </c>
      <c r="L598" s="412">
        <f>INT($F598*K598)</f>
        <v>0</v>
      </c>
      <c r="M598" s="411">
        <f>+G598+I598+K598</f>
        <v>28252.2</v>
      </c>
      <c r="N598" s="420">
        <f>H598+J598+L598</f>
        <v>0</v>
      </c>
      <c r="O598" s="412"/>
      <c r="P598" s="412"/>
      <c r="Q598" s="420"/>
      <c r="R598" s="409" t="s">
        <v>0</v>
      </c>
      <c r="T598" s="410">
        <v>11.86</v>
      </c>
    </row>
    <row r="599" spans="1:20" ht="24" hidden="1" customHeight="1">
      <c r="A599" s="372" t="s">
        <v>2072</v>
      </c>
      <c r="B599" s="413" t="s">
        <v>0</v>
      </c>
      <c r="C599" s="413" t="s">
        <v>689</v>
      </c>
      <c r="D599" s="413" t="s">
        <v>847</v>
      </c>
      <c r="E599" s="414" t="s">
        <v>651</v>
      </c>
      <c r="F599" s="415"/>
      <c r="G599" s="416">
        <v>3848.5</v>
      </c>
      <c r="H599" s="417">
        <f t="shared" ref="H599:H643" si="773">INT($F599*G599)</f>
        <v>0</v>
      </c>
      <c r="I599" s="416">
        <v>16668.900000000001</v>
      </c>
      <c r="J599" s="417">
        <f t="shared" ref="J599:J643" si="774">INT($F599*I599)</f>
        <v>0</v>
      </c>
      <c r="K599" s="416">
        <v>7734.8</v>
      </c>
      <c r="L599" s="417">
        <f t="shared" ref="L599:L643" si="775">INT($F599*K599)</f>
        <v>0</v>
      </c>
      <c r="M599" s="416">
        <f t="shared" ref="M599:M643" si="776">+G599+I599+K599</f>
        <v>28252.2</v>
      </c>
      <c r="N599" s="423">
        <f t="shared" si="756"/>
        <v>0</v>
      </c>
      <c r="O599" s="417">
        <f t="shared" ref="O599" si="777">F599-F598</f>
        <v>0</v>
      </c>
      <c r="P599" s="417">
        <f t="shared" ref="P599:Q599" si="778">M599-M598</f>
        <v>0</v>
      </c>
      <c r="Q599" s="423">
        <f t="shared" si="778"/>
        <v>0</v>
      </c>
      <c r="R599" s="414"/>
      <c r="T599" s="415">
        <v>11.86</v>
      </c>
    </row>
    <row r="600" spans="1:20" s="401" customFormat="1" ht="24" hidden="1" customHeight="1">
      <c r="A600" s="366" t="s">
        <v>2368</v>
      </c>
      <c r="B600" s="408" t="s">
        <v>0</v>
      </c>
      <c r="C600" s="408" t="s">
        <v>2147</v>
      </c>
      <c r="D600" s="408" t="s">
        <v>2391</v>
      </c>
      <c r="E600" s="409" t="s">
        <v>615</v>
      </c>
      <c r="F600" s="410"/>
      <c r="G600" s="411">
        <v>2487.6</v>
      </c>
      <c r="H600" s="412">
        <f>INT($F600*G600)</f>
        <v>0</v>
      </c>
      <c r="I600" s="411">
        <v>13736.7</v>
      </c>
      <c r="J600" s="412">
        <f>INT($F600*I600)</f>
        <v>0</v>
      </c>
      <c r="K600" s="411">
        <v>4909.3</v>
      </c>
      <c r="L600" s="412">
        <f>INT($F600*K600)</f>
        <v>0</v>
      </c>
      <c r="M600" s="411">
        <f>+G600+I600+K600</f>
        <v>21133.600000000002</v>
      </c>
      <c r="N600" s="420">
        <f>H600+J600+L600</f>
        <v>0</v>
      </c>
      <c r="O600" s="412"/>
      <c r="P600" s="412"/>
      <c r="Q600" s="420"/>
      <c r="R600" s="409" t="s">
        <v>0</v>
      </c>
      <c r="T600" s="410">
        <v>89.12</v>
      </c>
    </row>
    <row r="601" spans="1:20" ht="24" hidden="1" customHeight="1">
      <c r="A601" s="372" t="s">
        <v>2367</v>
      </c>
      <c r="B601" s="413" t="s">
        <v>0</v>
      </c>
      <c r="C601" s="413" t="s">
        <v>691</v>
      </c>
      <c r="D601" s="413" t="s">
        <v>867</v>
      </c>
      <c r="E601" s="414" t="s">
        <v>651</v>
      </c>
      <c r="F601" s="415"/>
      <c r="G601" s="416">
        <v>2487.6</v>
      </c>
      <c r="H601" s="417">
        <f t="shared" si="773"/>
        <v>0</v>
      </c>
      <c r="I601" s="416">
        <v>13736.7</v>
      </c>
      <c r="J601" s="417">
        <f t="shared" si="774"/>
        <v>0</v>
      </c>
      <c r="K601" s="416">
        <v>4909.3</v>
      </c>
      <c r="L601" s="417">
        <f t="shared" si="775"/>
        <v>0</v>
      </c>
      <c r="M601" s="416">
        <f t="shared" si="776"/>
        <v>21133.600000000002</v>
      </c>
      <c r="N601" s="423">
        <f t="shared" si="756"/>
        <v>0</v>
      </c>
      <c r="O601" s="417">
        <f t="shared" ref="O601" si="779">F601-F600</f>
        <v>0</v>
      </c>
      <c r="P601" s="417">
        <f t="shared" ref="P601:Q601" si="780">M601-M600</f>
        <v>0</v>
      </c>
      <c r="Q601" s="423">
        <f t="shared" si="780"/>
        <v>0</v>
      </c>
      <c r="R601" s="414"/>
      <c r="T601" s="415">
        <v>89.12</v>
      </c>
    </row>
    <row r="602" spans="1:20" s="401" customFormat="1" ht="24" hidden="1" customHeight="1">
      <c r="A602" s="366" t="s">
        <v>2064</v>
      </c>
      <c r="B602" s="408" t="s">
        <v>0</v>
      </c>
      <c r="C602" s="408" t="s">
        <v>2149</v>
      </c>
      <c r="D602" s="408" t="s">
        <v>2150</v>
      </c>
      <c r="E602" s="409" t="s">
        <v>2104</v>
      </c>
      <c r="F602" s="410"/>
      <c r="G602" s="411">
        <v>11266.1</v>
      </c>
      <c r="H602" s="412">
        <f>INT($F602*G602)</f>
        <v>0</v>
      </c>
      <c r="I602" s="411">
        <v>26287.9</v>
      </c>
      <c r="J602" s="412">
        <f>INT($F602*I602)</f>
        <v>0</v>
      </c>
      <c r="K602" s="411">
        <v>0</v>
      </c>
      <c r="L602" s="412">
        <f>INT($F602*K602)</f>
        <v>0</v>
      </c>
      <c r="M602" s="411">
        <f>+G602+I602+K602</f>
        <v>37554</v>
      </c>
      <c r="N602" s="420">
        <f>H602+J602+L602</f>
        <v>0</v>
      </c>
      <c r="O602" s="412"/>
      <c r="P602" s="412"/>
      <c r="Q602" s="420"/>
      <c r="R602" s="409" t="s">
        <v>0</v>
      </c>
      <c r="T602" s="410">
        <v>26.68</v>
      </c>
    </row>
    <row r="603" spans="1:20" ht="24" hidden="1" customHeight="1">
      <c r="A603" s="372" t="s">
        <v>2072</v>
      </c>
      <c r="B603" s="413" t="s">
        <v>0</v>
      </c>
      <c r="C603" s="413" t="s">
        <v>693</v>
      </c>
      <c r="D603" s="413" t="s">
        <v>694</v>
      </c>
      <c r="E603" s="414" t="s">
        <v>671</v>
      </c>
      <c r="F603" s="415"/>
      <c r="G603" s="416">
        <v>11266.1</v>
      </c>
      <c r="H603" s="417">
        <f t="shared" si="773"/>
        <v>0</v>
      </c>
      <c r="I603" s="416">
        <v>26287.9</v>
      </c>
      <c r="J603" s="417">
        <f t="shared" si="774"/>
        <v>0</v>
      </c>
      <c r="K603" s="416">
        <v>0</v>
      </c>
      <c r="L603" s="417">
        <f t="shared" si="775"/>
        <v>0</v>
      </c>
      <c r="M603" s="416">
        <f t="shared" si="776"/>
        <v>37554</v>
      </c>
      <c r="N603" s="423">
        <f t="shared" si="756"/>
        <v>0</v>
      </c>
      <c r="O603" s="417">
        <f t="shared" ref="O603" si="781">F603-F602</f>
        <v>0</v>
      </c>
      <c r="P603" s="417">
        <f t="shared" ref="P603:Q603" si="782">M603-M602</f>
        <v>0</v>
      </c>
      <c r="Q603" s="423">
        <f t="shared" si="782"/>
        <v>0</v>
      </c>
      <c r="R603" s="414"/>
      <c r="T603" s="415">
        <v>26.68</v>
      </c>
    </row>
    <row r="604" spans="1:20" s="401" customFormat="1" ht="24" hidden="1" customHeight="1">
      <c r="A604" s="366" t="s">
        <v>2368</v>
      </c>
      <c r="B604" s="408" t="s">
        <v>0</v>
      </c>
      <c r="C604" s="408" t="s">
        <v>2149</v>
      </c>
      <c r="D604" s="408" t="s">
        <v>2151</v>
      </c>
      <c r="E604" s="409" t="s">
        <v>2104</v>
      </c>
      <c r="F604" s="410"/>
      <c r="G604" s="411">
        <v>12871.3</v>
      </c>
      <c r="H604" s="412">
        <f>INT($F604*G604)</f>
        <v>0</v>
      </c>
      <c r="I604" s="411">
        <v>30032.7</v>
      </c>
      <c r="J604" s="412">
        <f>INT($F604*I604)</f>
        <v>0</v>
      </c>
      <c r="K604" s="411">
        <v>0</v>
      </c>
      <c r="L604" s="412">
        <f>INT($F604*K604)</f>
        <v>0</v>
      </c>
      <c r="M604" s="411">
        <f>+G604+I604+K604</f>
        <v>42904</v>
      </c>
      <c r="N604" s="420">
        <f>H604+J604+L604</f>
        <v>0</v>
      </c>
      <c r="O604" s="412"/>
      <c r="P604" s="412"/>
      <c r="Q604" s="420"/>
      <c r="R604" s="409" t="s">
        <v>0</v>
      </c>
      <c r="T604" s="410">
        <v>53.44</v>
      </c>
    </row>
    <row r="605" spans="1:20" ht="24" hidden="1" customHeight="1">
      <c r="A605" s="372" t="s">
        <v>2367</v>
      </c>
      <c r="B605" s="413" t="s">
        <v>0</v>
      </c>
      <c r="C605" s="413" t="s">
        <v>693</v>
      </c>
      <c r="D605" s="413" t="s">
        <v>695</v>
      </c>
      <c r="E605" s="414" t="s">
        <v>671</v>
      </c>
      <c r="F605" s="415"/>
      <c r="G605" s="416">
        <v>12871.3</v>
      </c>
      <c r="H605" s="417">
        <f t="shared" si="773"/>
        <v>0</v>
      </c>
      <c r="I605" s="416">
        <v>30032.7</v>
      </c>
      <c r="J605" s="417">
        <f t="shared" si="774"/>
        <v>0</v>
      </c>
      <c r="K605" s="416">
        <v>0</v>
      </c>
      <c r="L605" s="417">
        <f t="shared" si="775"/>
        <v>0</v>
      </c>
      <c r="M605" s="416">
        <f t="shared" si="776"/>
        <v>42904</v>
      </c>
      <c r="N605" s="423">
        <f t="shared" si="756"/>
        <v>0</v>
      </c>
      <c r="O605" s="417">
        <f t="shared" ref="O605" si="783">F605-F604</f>
        <v>0</v>
      </c>
      <c r="P605" s="417">
        <f t="shared" ref="P605:Q605" si="784">M605-M604</f>
        <v>0</v>
      </c>
      <c r="Q605" s="423">
        <f t="shared" si="784"/>
        <v>0</v>
      </c>
      <c r="R605" s="414"/>
      <c r="T605" s="415">
        <v>53.44</v>
      </c>
    </row>
    <row r="606" spans="1:20" s="401" customFormat="1" ht="24" hidden="1" customHeight="1">
      <c r="A606" s="366" t="s">
        <v>2368</v>
      </c>
      <c r="B606" s="408" t="s">
        <v>0</v>
      </c>
      <c r="C606" s="408" t="s">
        <v>2153</v>
      </c>
      <c r="D606" s="408" t="s">
        <v>2369</v>
      </c>
      <c r="E606" s="409" t="s">
        <v>2104</v>
      </c>
      <c r="F606" s="410"/>
      <c r="G606" s="411">
        <v>5473.6</v>
      </c>
      <c r="H606" s="412">
        <f>INT($F606*G606)</f>
        <v>0</v>
      </c>
      <c r="I606" s="411">
        <v>28736.6</v>
      </c>
      <c r="J606" s="412">
        <f>INT($F606*I606)</f>
        <v>0</v>
      </c>
      <c r="K606" s="411">
        <v>0</v>
      </c>
      <c r="L606" s="412">
        <f>INT($F606*K606)</f>
        <v>0</v>
      </c>
      <c r="M606" s="411">
        <f>+G606+I606+K606</f>
        <v>34210.199999999997</v>
      </c>
      <c r="N606" s="420">
        <f>H606+J606+L606</f>
        <v>0</v>
      </c>
      <c r="O606" s="412"/>
      <c r="P606" s="412"/>
      <c r="Q606" s="420"/>
      <c r="R606" s="409" t="s">
        <v>0</v>
      </c>
      <c r="T606" s="410">
        <v>232.96</v>
      </c>
    </row>
    <row r="607" spans="1:20" ht="24" hidden="1" customHeight="1">
      <c r="A607" s="372" t="s">
        <v>2367</v>
      </c>
      <c r="B607" s="413" t="s">
        <v>0</v>
      </c>
      <c r="C607" s="413" t="s">
        <v>697</v>
      </c>
      <c r="D607" s="413" t="s">
        <v>849</v>
      </c>
      <c r="E607" s="414" t="s">
        <v>671</v>
      </c>
      <c r="F607" s="415"/>
      <c r="G607" s="416">
        <v>5473.6</v>
      </c>
      <c r="H607" s="417">
        <f t="shared" si="773"/>
        <v>0</v>
      </c>
      <c r="I607" s="416">
        <v>28736.6</v>
      </c>
      <c r="J607" s="417">
        <f t="shared" si="774"/>
        <v>0</v>
      </c>
      <c r="K607" s="416">
        <v>0</v>
      </c>
      <c r="L607" s="417">
        <f t="shared" si="775"/>
        <v>0</v>
      </c>
      <c r="M607" s="416">
        <f t="shared" si="776"/>
        <v>34210.199999999997</v>
      </c>
      <c r="N607" s="423">
        <f t="shared" si="756"/>
        <v>0</v>
      </c>
      <c r="O607" s="417">
        <f t="shared" ref="O607" si="785">F607-F606</f>
        <v>0</v>
      </c>
      <c r="P607" s="417">
        <f t="shared" ref="P607:Q607" si="786">M607-M606</f>
        <v>0</v>
      </c>
      <c r="Q607" s="423">
        <f t="shared" si="786"/>
        <v>0</v>
      </c>
      <c r="R607" s="414"/>
      <c r="T607" s="415">
        <v>232.96</v>
      </c>
    </row>
    <row r="608" spans="1:20" s="401" customFormat="1" ht="24" hidden="1" customHeight="1">
      <c r="A608" s="366" t="s">
        <v>2064</v>
      </c>
      <c r="B608" s="408" t="s">
        <v>0</v>
      </c>
      <c r="C608" s="408" t="s">
        <v>2157</v>
      </c>
      <c r="D608" s="408" t="s">
        <v>2158</v>
      </c>
      <c r="E608" s="409" t="s">
        <v>2104</v>
      </c>
      <c r="F608" s="410"/>
      <c r="G608" s="411">
        <v>4369.7</v>
      </c>
      <c r="H608" s="412">
        <f>INT($F608*G608)</f>
        <v>0</v>
      </c>
      <c r="I608" s="411">
        <v>9580.7999999999993</v>
      </c>
      <c r="J608" s="412">
        <f>INT($F608*I608)</f>
        <v>0</v>
      </c>
      <c r="K608" s="411">
        <v>0</v>
      </c>
      <c r="L608" s="412">
        <f>INT($F608*K608)</f>
        <v>0</v>
      </c>
      <c r="M608" s="411">
        <f>+G608+I608+K608</f>
        <v>13950.5</v>
      </c>
      <c r="N608" s="420">
        <f>H608+J608+L608</f>
        <v>0</v>
      </c>
      <c r="O608" s="412"/>
      <c r="P608" s="412"/>
      <c r="Q608" s="420"/>
      <c r="R608" s="409" t="s">
        <v>0</v>
      </c>
      <c r="T608" s="410">
        <v>217.6</v>
      </c>
    </row>
    <row r="609" spans="1:20" ht="24" hidden="1" customHeight="1">
      <c r="A609" s="372" t="s">
        <v>2367</v>
      </c>
      <c r="B609" s="413" t="s">
        <v>0</v>
      </c>
      <c r="C609" s="413" t="s">
        <v>700</v>
      </c>
      <c r="D609" s="413" t="s">
        <v>701</v>
      </c>
      <c r="E609" s="414" t="s">
        <v>671</v>
      </c>
      <c r="F609" s="415"/>
      <c r="G609" s="416">
        <v>4369.7</v>
      </c>
      <c r="H609" s="417">
        <f t="shared" si="773"/>
        <v>0</v>
      </c>
      <c r="I609" s="416">
        <v>9580.7999999999993</v>
      </c>
      <c r="J609" s="417">
        <f t="shared" si="774"/>
        <v>0</v>
      </c>
      <c r="K609" s="416">
        <v>0</v>
      </c>
      <c r="L609" s="417">
        <f t="shared" si="775"/>
        <v>0</v>
      </c>
      <c r="M609" s="416">
        <f t="shared" si="776"/>
        <v>13950.5</v>
      </c>
      <c r="N609" s="423">
        <f t="shared" si="756"/>
        <v>0</v>
      </c>
      <c r="O609" s="417">
        <f t="shared" ref="O609" si="787">F609-F608</f>
        <v>0</v>
      </c>
      <c r="P609" s="417">
        <f t="shared" ref="P609:Q609" si="788">M609-M608</f>
        <v>0</v>
      </c>
      <c r="Q609" s="423">
        <f t="shared" si="788"/>
        <v>0</v>
      </c>
      <c r="R609" s="414"/>
      <c r="T609" s="415">
        <v>217.6</v>
      </c>
    </row>
    <row r="610" spans="1:20" s="401" customFormat="1" ht="24" hidden="1" customHeight="1">
      <c r="A610" s="366" t="s">
        <v>2368</v>
      </c>
      <c r="B610" s="408" t="s">
        <v>0</v>
      </c>
      <c r="C610" s="408" t="s">
        <v>2370</v>
      </c>
      <c r="D610" s="408" t="s">
        <v>2371</v>
      </c>
      <c r="E610" s="409" t="s">
        <v>2161</v>
      </c>
      <c r="F610" s="410"/>
      <c r="G610" s="411">
        <v>1526.5</v>
      </c>
      <c r="H610" s="412">
        <f>INT($F610*G610)</f>
        <v>0</v>
      </c>
      <c r="I610" s="411">
        <v>17549.2</v>
      </c>
      <c r="J610" s="412">
        <f>INT($F610*I610)</f>
        <v>0</v>
      </c>
      <c r="K610" s="411">
        <v>0</v>
      </c>
      <c r="L610" s="412">
        <f>INT($F610*K610)</f>
        <v>0</v>
      </c>
      <c r="M610" s="411">
        <f>+G610+I610+K610</f>
        <v>19075.7</v>
      </c>
      <c r="N610" s="420">
        <f>H610+J610+L610</f>
        <v>0</v>
      </c>
      <c r="O610" s="412"/>
      <c r="P610" s="412"/>
      <c r="Q610" s="420"/>
      <c r="R610" s="409" t="s">
        <v>0</v>
      </c>
      <c r="T610" s="410">
        <v>99.54</v>
      </c>
    </row>
    <row r="611" spans="1:20" ht="24" hidden="1" customHeight="1">
      <c r="A611" s="372" t="s">
        <v>2367</v>
      </c>
      <c r="B611" s="413" t="s">
        <v>0</v>
      </c>
      <c r="C611" s="413" t="s">
        <v>850</v>
      </c>
      <c r="D611" s="413" t="s">
        <v>851</v>
      </c>
      <c r="E611" s="414" t="s">
        <v>704</v>
      </c>
      <c r="F611" s="415"/>
      <c r="G611" s="416">
        <v>1526.5</v>
      </c>
      <c r="H611" s="417">
        <f t="shared" si="773"/>
        <v>0</v>
      </c>
      <c r="I611" s="416">
        <v>17549.2</v>
      </c>
      <c r="J611" s="417">
        <f t="shared" si="774"/>
        <v>0</v>
      </c>
      <c r="K611" s="416">
        <v>0</v>
      </c>
      <c r="L611" s="417">
        <f t="shared" si="775"/>
        <v>0</v>
      </c>
      <c r="M611" s="416">
        <f t="shared" si="776"/>
        <v>19075.7</v>
      </c>
      <c r="N611" s="423">
        <f t="shared" si="756"/>
        <v>0</v>
      </c>
      <c r="O611" s="417">
        <f t="shared" ref="O611" si="789">F611-F610</f>
        <v>0</v>
      </c>
      <c r="P611" s="417">
        <f t="shared" ref="P611:Q611" si="790">M611-M610</f>
        <v>0</v>
      </c>
      <c r="Q611" s="423">
        <f t="shared" si="790"/>
        <v>0</v>
      </c>
      <c r="R611" s="414"/>
      <c r="T611" s="415">
        <v>99.54</v>
      </c>
    </row>
    <row r="612" spans="1:20" s="401" customFormat="1" ht="24" hidden="1" customHeight="1">
      <c r="A612" s="366" t="s">
        <v>2064</v>
      </c>
      <c r="B612" s="408" t="s">
        <v>0</v>
      </c>
      <c r="C612" s="408" t="s">
        <v>2370</v>
      </c>
      <c r="D612" s="408" t="s">
        <v>2373</v>
      </c>
      <c r="E612" s="409" t="s">
        <v>2104</v>
      </c>
      <c r="F612" s="410"/>
      <c r="G612" s="411">
        <v>932.2</v>
      </c>
      <c r="H612" s="412">
        <f>INT($F612*G612)</f>
        <v>0</v>
      </c>
      <c r="I612" s="411">
        <v>4552.3999999999996</v>
      </c>
      <c r="J612" s="412">
        <f>INT($F612*I612)</f>
        <v>0</v>
      </c>
      <c r="K612" s="411">
        <v>0</v>
      </c>
      <c r="L612" s="412">
        <f>INT($F612*K612)</f>
        <v>0</v>
      </c>
      <c r="M612" s="411">
        <f>+G612+I612+K612</f>
        <v>5484.5999999999995</v>
      </c>
      <c r="N612" s="420">
        <f>H612+J612+L612</f>
        <v>0</v>
      </c>
      <c r="O612" s="412"/>
      <c r="P612" s="412"/>
      <c r="Q612" s="420"/>
      <c r="R612" s="409" t="s">
        <v>0</v>
      </c>
      <c r="T612" s="410">
        <v>25.2</v>
      </c>
    </row>
    <row r="613" spans="1:20" ht="24" hidden="1" customHeight="1">
      <c r="A613" s="372" t="s">
        <v>2072</v>
      </c>
      <c r="B613" s="413" t="s">
        <v>0</v>
      </c>
      <c r="C613" s="413" t="s">
        <v>850</v>
      </c>
      <c r="D613" s="413" t="s">
        <v>852</v>
      </c>
      <c r="E613" s="414" t="s">
        <v>671</v>
      </c>
      <c r="F613" s="415"/>
      <c r="G613" s="416">
        <v>932.2</v>
      </c>
      <c r="H613" s="417">
        <f t="shared" si="773"/>
        <v>0</v>
      </c>
      <c r="I613" s="416">
        <v>4552.3999999999996</v>
      </c>
      <c r="J613" s="417">
        <f t="shared" si="774"/>
        <v>0</v>
      </c>
      <c r="K613" s="416">
        <v>0</v>
      </c>
      <c r="L613" s="417">
        <f t="shared" si="775"/>
        <v>0</v>
      </c>
      <c r="M613" s="416">
        <f t="shared" si="776"/>
        <v>5484.5999999999995</v>
      </c>
      <c r="N613" s="423">
        <f t="shared" si="756"/>
        <v>0</v>
      </c>
      <c r="O613" s="417">
        <f t="shared" ref="O613" si="791">F613-F612</f>
        <v>0</v>
      </c>
      <c r="P613" s="417">
        <f t="shared" ref="P613:Q613" si="792">M613-M612</f>
        <v>0</v>
      </c>
      <c r="Q613" s="423">
        <f t="shared" si="792"/>
        <v>0</v>
      </c>
      <c r="R613" s="414"/>
      <c r="T613" s="415">
        <v>25.2</v>
      </c>
    </row>
    <row r="614" spans="1:20" s="401" customFormat="1" ht="24" hidden="1" customHeight="1">
      <c r="A614" s="366" t="s">
        <v>2368</v>
      </c>
      <c r="B614" s="408" t="s">
        <v>0</v>
      </c>
      <c r="C614" s="408" t="s">
        <v>2166</v>
      </c>
      <c r="D614" s="408" t="s">
        <v>2168</v>
      </c>
      <c r="E614" s="409" t="s">
        <v>2104</v>
      </c>
      <c r="F614" s="410"/>
      <c r="G614" s="411">
        <v>5685.2</v>
      </c>
      <c r="H614" s="412">
        <f>INT($F614*G614)</f>
        <v>0</v>
      </c>
      <c r="I614" s="411">
        <v>11223.2</v>
      </c>
      <c r="J614" s="412">
        <f>INT($F614*I614)</f>
        <v>0</v>
      </c>
      <c r="K614" s="411">
        <v>0</v>
      </c>
      <c r="L614" s="412">
        <f>INT($F614*K614)</f>
        <v>0</v>
      </c>
      <c r="M614" s="411">
        <f>+G614+I614+K614</f>
        <v>16908.400000000001</v>
      </c>
      <c r="N614" s="420">
        <f>H614+J614+L614</f>
        <v>0</v>
      </c>
      <c r="O614" s="412"/>
      <c r="P614" s="412"/>
      <c r="Q614" s="420"/>
      <c r="R614" s="409" t="s">
        <v>0</v>
      </c>
      <c r="T614" s="410">
        <v>49.84</v>
      </c>
    </row>
    <row r="615" spans="1:20" ht="24" hidden="1" customHeight="1">
      <c r="A615" s="372" t="s">
        <v>2072</v>
      </c>
      <c r="B615" s="413" t="s">
        <v>0</v>
      </c>
      <c r="C615" s="413" t="s">
        <v>709</v>
      </c>
      <c r="D615" s="413" t="s">
        <v>711</v>
      </c>
      <c r="E615" s="414" t="s">
        <v>671</v>
      </c>
      <c r="F615" s="415"/>
      <c r="G615" s="416">
        <v>5685.2</v>
      </c>
      <c r="H615" s="417">
        <f t="shared" si="773"/>
        <v>0</v>
      </c>
      <c r="I615" s="416">
        <v>11223.2</v>
      </c>
      <c r="J615" s="417">
        <f t="shared" si="774"/>
        <v>0</v>
      </c>
      <c r="K615" s="416">
        <v>0</v>
      </c>
      <c r="L615" s="417">
        <f t="shared" si="775"/>
        <v>0</v>
      </c>
      <c r="M615" s="416">
        <f t="shared" si="776"/>
        <v>16908.400000000001</v>
      </c>
      <c r="N615" s="423">
        <f t="shared" si="756"/>
        <v>0</v>
      </c>
      <c r="O615" s="417">
        <f t="shared" ref="O615" si="793">F615-F614</f>
        <v>0</v>
      </c>
      <c r="P615" s="417">
        <f t="shared" ref="P615:Q615" si="794">M615-M614</f>
        <v>0</v>
      </c>
      <c r="Q615" s="423">
        <f t="shared" si="794"/>
        <v>0</v>
      </c>
      <c r="R615" s="414"/>
      <c r="T615" s="415">
        <v>49.84</v>
      </c>
    </row>
    <row r="616" spans="1:20" s="401" customFormat="1" ht="24" hidden="1" customHeight="1">
      <c r="A616" s="366" t="s">
        <v>2064</v>
      </c>
      <c r="B616" s="408" t="s">
        <v>0</v>
      </c>
      <c r="C616" s="408" t="s">
        <v>2166</v>
      </c>
      <c r="D616" s="408" t="s">
        <v>2167</v>
      </c>
      <c r="E616" s="409" t="s">
        <v>2104</v>
      </c>
      <c r="F616" s="410"/>
      <c r="G616" s="411">
        <v>5808.6</v>
      </c>
      <c r="H616" s="412">
        <f>INT($F616*G616)</f>
        <v>0</v>
      </c>
      <c r="I616" s="411">
        <v>12348.8</v>
      </c>
      <c r="J616" s="412">
        <f>INT($F616*I616)</f>
        <v>0</v>
      </c>
      <c r="K616" s="411">
        <v>0</v>
      </c>
      <c r="L616" s="412">
        <f>INT($F616*K616)</f>
        <v>0</v>
      </c>
      <c r="M616" s="411">
        <f>+G616+I616+K616</f>
        <v>18157.400000000001</v>
      </c>
      <c r="N616" s="420">
        <f>H616+J616+L616</f>
        <v>0</v>
      </c>
      <c r="O616" s="412"/>
      <c r="P616" s="412"/>
      <c r="Q616" s="420"/>
      <c r="R616" s="409" t="s">
        <v>0</v>
      </c>
      <c r="T616" s="410">
        <v>98.56</v>
      </c>
    </row>
    <row r="617" spans="1:20" ht="24" hidden="1" customHeight="1">
      <c r="A617" s="372" t="s">
        <v>2367</v>
      </c>
      <c r="B617" s="413" t="s">
        <v>0</v>
      </c>
      <c r="C617" s="413" t="s">
        <v>709</v>
      </c>
      <c r="D617" s="413" t="s">
        <v>710</v>
      </c>
      <c r="E617" s="414" t="s">
        <v>671</v>
      </c>
      <c r="F617" s="415"/>
      <c r="G617" s="416">
        <v>5808.6</v>
      </c>
      <c r="H617" s="417">
        <f t="shared" si="773"/>
        <v>0</v>
      </c>
      <c r="I617" s="416">
        <v>12348.8</v>
      </c>
      <c r="J617" s="417">
        <f t="shared" si="774"/>
        <v>0</v>
      </c>
      <c r="K617" s="416">
        <v>0</v>
      </c>
      <c r="L617" s="417">
        <f t="shared" si="775"/>
        <v>0</v>
      </c>
      <c r="M617" s="416">
        <f t="shared" si="776"/>
        <v>18157.400000000001</v>
      </c>
      <c r="N617" s="423">
        <f t="shared" si="756"/>
        <v>0</v>
      </c>
      <c r="O617" s="417">
        <f t="shared" ref="O617" si="795">F617-F616</f>
        <v>0</v>
      </c>
      <c r="P617" s="417">
        <f t="shared" ref="P617:Q617" si="796">M617-M616</f>
        <v>0</v>
      </c>
      <c r="Q617" s="423">
        <f t="shared" si="796"/>
        <v>0</v>
      </c>
      <c r="R617" s="414"/>
      <c r="T617" s="415">
        <v>98.56</v>
      </c>
    </row>
    <row r="618" spans="1:20" s="390" customFormat="1" ht="24" hidden="1" customHeight="1">
      <c r="A618" s="366" t="s">
        <v>2368</v>
      </c>
      <c r="B618" s="408" t="s">
        <v>0</v>
      </c>
      <c r="C618" s="408" t="s">
        <v>2375</v>
      </c>
      <c r="D618" s="408" t="s">
        <v>2376</v>
      </c>
      <c r="E618" s="409" t="s">
        <v>2104</v>
      </c>
      <c r="F618" s="410"/>
      <c r="G618" s="411">
        <v>3305.4</v>
      </c>
      <c r="H618" s="412">
        <f>INT($F618*G618)</f>
        <v>0</v>
      </c>
      <c r="I618" s="411">
        <v>9775.2000000000007</v>
      </c>
      <c r="J618" s="412">
        <f>INT($F618*I618)</f>
        <v>0</v>
      </c>
      <c r="K618" s="411">
        <v>0</v>
      </c>
      <c r="L618" s="412">
        <f>INT($F618*K618)</f>
        <v>0</v>
      </c>
      <c r="M618" s="411">
        <f>+G618+I618+K618</f>
        <v>13080.6</v>
      </c>
      <c r="N618" s="420">
        <f>H618+J618+L618</f>
        <v>0</v>
      </c>
      <c r="O618" s="412"/>
      <c r="P618" s="412"/>
      <c r="Q618" s="420"/>
      <c r="R618" s="409" t="s">
        <v>0</v>
      </c>
      <c r="T618" s="410">
        <v>52.8</v>
      </c>
    </row>
    <row r="619" spans="1:20" s="69" customFormat="1" ht="24" hidden="1" customHeight="1">
      <c r="A619" s="372" t="s">
        <v>2072</v>
      </c>
      <c r="B619" s="413" t="s">
        <v>0</v>
      </c>
      <c r="C619" s="413" t="s">
        <v>853</v>
      </c>
      <c r="D619" s="413" t="s">
        <v>854</v>
      </c>
      <c r="E619" s="414" t="s">
        <v>671</v>
      </c>
      <c r="F619" s="415"/>
      <c r="G619" s="416">
        <v>3305.4</v>
      </c>
      <c r="H619" s="417">
        <f t="shared" si="773"/>
        <v>0</v>
      </c>
      <c r="I619" s="416">
        <v>9775.2000000000007</v>
      </c>
      <c r="J619" s="417">
        <f t="shared" si="774"/>
        <v>0</v>
      </c>
      <c r="K619" s="416">
        <v>0</v>
      </c>
      <c r="L619" s="417">
        <f t="shared" si="775"/>
        <v>0</v>
      </c>
      <c r="M619" s="416">
        <f t="shared" si="776"/>
        <v>13080.6</v>
      </c>
      <c r="N619" s="423">
        <f t="shared" si="756"/>
        <v>0</v>
      </c>
      <c r="O619" s="417">
        <f t="shared" ref="O619" si="797">F619-F618</f>
        <v>0</v>
      </c>
      <c r="P619" s="417">
        <f t="shared" ref="P619:Q619" si="798">M619-M618</f>
        <v>0</v>
      </c>
      <c r="Q619" s="423">
        <f t="shared" si="798"/>
        <v>0</v>
      </c>
      <c r="R619" s="414"/>
      <c r="T619" s="415">
        <v>52.8</v>
      </c>
    </row>
    <row r="620" spans="1:20" s="401" customFormat="1" ht="24" hidden="1" customHeight="1">
      <c r="A620" s="366" t="s">
        <v>2064</v>
      </c>
      <c r="B620" s="408" t="s">
        <v>0</v>
      </c>
      <c r="C620" s="408" t="s">
        <v>2375</v>
      </c>
      <c r="D620" s="408" t="s">
        <v>2377</v>
      </c>
      <c r="E620" s="409" t="s">
        <v>2104</v>
      </c>
      <c r="F620" s="410"/>
      <c r="G620" s="411">
        <v>4253.3</v>
      </c>
      <c r="H620" s="412">
        <f>INT($F620*G620)</f>
        <v>0</v>
      </c>
      <c r="I620" s="411">
        <v>12083.2</v>
      </c>
      <c r="J620" s="412">
        <f>INT($F620*I620)</f>
        <v>0</v>
      </c>
      <c r="K620" s="411">
        <v>0</v>
      </c>
      <c r="L620" s="412">
        <f>INT($F620*K620)</f>
        <v>0</v>
      </c>
      <c r="M620" s="411">
        <f>+G620+I620+K620</f>
        <v>16336.5</v>
      </c>
      <c r="N620" s="420">
        <f>H620+J620+L620</f>
        <v>0</v>
      </c>
      <c r="O620" s="412"/>
      <c r="P620" s="412"/>
      <c r="Q620" s="420"/>
      <c r="R620" s="409" t="s">
        <v>0</v>
      </c>
      <c r="T620" s="410">
        <v>155.19999999999999</v>
      </c>
    </row>
    <row r="621" spans="1:20" ht="24" hidden="1" customHeight="1">
      <c r="A621" s="372" t="s">
        <v>2089</v>
      </c>
      <c r="B621" s="413" t="s">
        <v>0</v>
      </c>
      <c r="C621" s="413" t="s">
        <v>853</v>
      </c>
      <c r="D621" s="413" t="s">
        <v>855</v>
      </c>
      <c r="E621" s="414" t="s">
        <v>671</v>
      </c>
      <c r="F621" s="415"/>
      <c r="G621" s="416">
        <v>4253.3</v>
      </c>
      <c r="H621" s="417">
        <f t="shared" si="773"/>
        <v>0</v>
      </c>
      <c r="I621" s="416">
        <v>12083.2</v>
      </c>
      <c r="J621" s="417">
        <f t="shared" si="774"/>
        <v>0</v>
      </c>
      <c r="K621" s="416">
        <v>0</v>
      </c>
      <c r="L621" s="417">
        <f t="shared" si="775"/>
        <v>0</v>
      </c>
      <c r="M621" s="416">
        <f t="shared" si="776"/>
        <v>16336.5</v>
      </c>
      <c r="N621" s="423">
        <f t="shared" si="756"/>
        <v>0</v>
      </c>
      <c r="O621" s="417">
        <f t="shared" ref="O621" si="799">F621-F620</f>
        <v>0</v>
      </c>
      <c r="P621" s="417">
        <f t="shared" ref="P621:Q621" si="800">M621-M620</f>
        <v>0</v>
      </c>
      <c r="Q621" s="423">
        <f t="shared" si="800"/>
        <v>0</v>
      </c>
      <c r="R621" s="414"/>
      <c r="T621" s="415">
        <v>155.19999999999999</v>
      </c>
    </row>
    <row r="622" spans="1:20" s="401" customFormat="1" ht="24" hidden="1" customHeight="1">
      <c r="A622" s="366" t="s">
        <v>2093</v>
      </c>
      <c r="B622" s="408" t="s">
        <v>0</v>
      </c>
      <c r="C622" s="408" t="s">
        <v>2171</v>
      </c>
      <c r="D622" s="408" t="s">
        <v>2172</v>
      </c>
      <c r="E622" s="409" t="s">
        <v>2104</v>
      </c>
      <c r="F622" s="410"/>
      <c r="G622" s="411">
        <v>1535.4</v>
      </c>
      <c r="H622" s="412">
        <f>INT($F622*G622)</f>
        <v>0</v>
      </c>
      <c r="I622" s="411">
        <v>24054.7</v>
      </c>
      <c r="J622" s="412">
        <f>INT($F622*I622)</f>
        <v>0</v>
      </c>
      <c r="K622" s="411">
        <v>0</v>
      </c>
      <c r="L622" s="412">
        <f>INT($F622*K622)</f>
        <v>0</v>
      </c>
      <c r="M622" s="411">
        <f>+G622+I622+K622</f>
        <v>25590.100000000002</v>
      </c>
      <c r="N622" s="420">
        <f>H622+J622+L622</f>
        <v>0</v>
      </c>
      <c r="O622" s="412"/>
      <c r="P622" s="412"/>
      <c r="Q622" s="420"/>
      <c r="R622" s="409" t="s">
        <v>0</v>
      </c>
      <c r="T622" s="410">
        <v>25.6</v>
      </c>
    </row>
    <row r="623" spans="1:20" ht="24" hidden="1" customHeight="1">
      <c r="A623" s="372" t="s">
        <v>2367</v>
      </c>
      <c r="B623" s="413" t="s">
        <v>0</v>
      </c>
      <c r="C623" s="413" t="s">
        <v>714</v>
      </c>
      <c r="D623" s="413" t="s">
        <v>715</v>
      </c>
      <c r="E623" s="414" t="s">
        <v>671</v>
      </c>
      <c r="F623" s="415"/>
      <c r="G623" s="416">
        <v>1535.4</v>
      </c>
      <c r="H623" s="417">
        <f t="shared" si="773"/>
        <v>0</v>
      </c>
      <c r="I623" s="416">
        <v>24054.7</v>
      </c>
      <c r="J623" s="417">
        <f t="shared" si="774"/>
        <v>0</v>
      </c>
      <c r="K623" s="416">
        <v>0</v>
      </c>
      <c r="L623" s="417">
        <f t="shared" si="775"/>
        <v>0</v>
      </c>
      <c r="M623" s="416">
        <f t="shared" si="776"/>
        <v>25590.100000000002</v>
      </c>
      <c r="N623" s="423">
        <f t="shared" si="756"/>
        <v>0</v>
      </c>
      <c r="O623" s="417">
        <f t="shared" ref="O623" si="801">F623-F622</f>
        <v>0</v>
      </c>
      <c r="P623" s="417">
        <f t="shared" ref="P623:Q623" si="802">M623-M622</f>
        <v>0</v>
      </c>
      <c r="Q623" s="423">
        <f t="shared" si="802"/>
        <v>0</v>
      </c>
      <c r="R623" s="414"/>
      <c r="T623" s="415">
        <v>25.6</v>
      </c>
    </row>
    <row r="624" spans="1:20" s="401" customFormat="1" ht="24" hidden="1" customHeight="1">
      <c r="A624" s="366" t="s">
        <v>2093</v>
      </c>
      <c r="B624" s="408" t="s">
        <v>0</v>
      </c>
      <c r="C624" s="408" t="s">
        <v>2169</v>
      </c>
      <c r="D624" s="408" t="s">
        <v>2170</v>
      </c>
      <c r="E624" s="409" t="s">
        <v>6</v>
      </c>
      <c r="F624" s="410"/>
      <c r="G624" s="411">
        <v>4941.1000000000004</v>
      </c>
      <c r="H624" s="412">
        <f>INT($F624*G624)</f>
        <v>0</v>
      </c>
      <c r="I624" s="411">
        <v>13594.4</v>
      </c>
      <c r="J624" s="412">
        <f>INT($F624*I624)</f>
        <v>0</v>
      </c>
      <c r="K624" s="411">
        <v>0</v>
      </c>
      <c r="L624" s="412">
        <f>INT($F624*K624)</f>
        <v>0</v>
      </c>
      <c r="M624" s="411">
        <f>+G624+I624+K624</f>
        <v>18535.5</v>
      </c>
      <c r="N624" s="420">
        <f>H624+J624+L624</f>
        <v>0</v>
      </c>
      <c r="O624" s="412"/>
      <c r="P624" s="412"/>
      <c r="Q624" s="420"/>
      <c r="R624" s="409" t="s">
        <v>0</v>
      </c>
      <c r="T624" s="410">
        <v>32</v>
      </c>
    </row>
    <row r="625" spans="1:20" ht="24" hidden="1" customHeight="1">
      <c r="A625" s="372" t="s">
        <v>2367</v>
      </c>
      <c r="B625" s="413" t="s">
        <v>0</v>
      </c>
      <c r="C625" s="413" t="s">
        <v>712</v>
      </c>
      <c r="D625" s="413" t="s">
        <v>713</v>
      </c>
      <c r="E625" s="414" t="s">
        <v>6</v>
      </c>
      <c r="F625" s="415"/>
      <c r="G625" s="416">
        <v>4941.1000000000004</v>
      </c>
      <c r="H625" s="417">
        <f t="shared" si="773"/>
        <v>0</v>
      </c>
      <c r="I625" s="416">
        <v>13594.4</v>
      </c>
      <c r="J625" s="417">
        <f t="shared" si="774"/>
        <v>0</v>
      </c>
      <c r="K625" s="416">
        <v>0</v>
      </c>
      <c r="L625" s="417">
        <f t="shared" si="775"/>
        <v>0</v>
      </c>
      <c r="M625" s="416">
        <f t="shared" si="776"/>
        <v>18535.5</v>
      </c>
      <c r="N625" s="423">
        <f t="shared" si="756"/>
        <v>0</v>
      </c>
      <c r="O625" s="417">
        <f t="shared" ref="O625" si="803">F625-F624</f>
        <v>0</v>
      </c>
      <c r="P625" s="417">
        <f t="shared" ref="P625:Q625" si="804">M625-M624</f>
        <v>0</v>
      </c>
      <c r="Q625" s="423">
        <f t="shared" si="804"/>
        <v>0</v>
      </c>
      <c r="R625" s="414"/>
      <c r="T625" s="415">
        <v>32</v>
      </c>
    </row>
    <row r="626" spans="1:20" s="401" customFormat="1" ht="24" hidden="1" customHeight="1">
      <c r="A626" s="366" t="s">
        <v>2064</v>
      </c>
      <c r="B626" s="408" t="s">
        <v>0</v>
      </c>
      <c r="C626" s="408" t="s">
        <v>2392</v>
      </c>
      <c r="D626" s="408" t="s">
        <v>0</v>
      </c>
      <c r="E626" s="409" t="s">
        <v>2382</v>
      </c>
      <c r="F626" s="410"/>
      <c r="G626" s="411">
        <v>0</v>
      </c>
      <c r="H626" s="412">
        <f>INT($F626*G626)</f>
        <v>0</v>
      </c>
      <c r="I626" s="411">
        <v>38376</v>
      </c>
      <c r="J626" s="412">
        <f>INT($F626*I626)</f>
        <v>0</v>
      </c>
      <c r="K626" s="411">
        <v>0</v>
      </c>
      <c r="L626" s="412">
        <f>INT($F626*K626)</f>
        <v>0</v>
      </c>
      <c r="M626" s="411">
        <f>+G626+I626+K626</f>
        <v>38376</v>
      </c>
      <c r="N626" s="420">
        <f>H626+J626+L626</f>
        <v>0</v>
      </c>
      <c r="O626" s="412"/>
      <c r="P626" s="412"/>
      <c r="Q626" s="420"/>
      <c r="R626" s="409" t="s">
        <v>0</v>
      </c>
      <c r="T626" s="410">
        <v>2</v>
      </c>
    </row>
    <row r="627" spans="1:20" ht="24" hidden="1" customHeight="1">
      <c r="A627" s="372" t="s">
        <v>2367</v>
      </c>
      <c r="B627" s="413" t="s">
        <v>0</v>
      </c>
      <c r="C627" s="413" t="s">
        <v>868</v>
      </c>
      <c r="D627" s="413" t="s">
        <v>0</v>
      </c>
      <c r="E627" s="414" t="s">
        <v>859</v>
      </c>
      <c r="F627" s="415"/>
      <c r="G627" s="416">
        <v>0</v>
      </c>
      <c r="H627" s="417">
        <f t="shared" si="773"/>
        <v>0</v>
      </c>
      <c r="I627" s="416">
        <v>38376</v>
      </c>
      <c r="J627" s="417">
        <f t="shared" si="774"/>
        <v>0</v>
      </c>
      <c r="K627" s="416">
        <v>0</v>
      </c>
      <c r="L627" s="417">
        <f t="shared" si="775"/>
        <v>0</v>
      </c>
      <c r="M627" s="416">
        <f t="shared" si="776"/>
        <v>38376</v>
      </c>
      <c r="N627" s="423">
        <f t="shared" si="756"/>
        <v>0</v>
      </c>
      <c r="O627" s="417">
        <f t="shared" ref="O627" si="805">F627-F626</f>
        <v>0</v>
      </c>
      <c r="P627" s="417">
        <f t="shared" ref="P627:Q627" si="806">M627-M626</f>
        <v>0</v>
      </c>
      <c r="Q627" s="423">
        <f t="shared" si="806"/>
        <v>0</v>
      </c>
      <c r="R627" s="414"/>
      <c r="T627" s="415">
        <v>2</v>
      </c>
    </row>
    <row r="628" spans="1:20" s="401" customFormat="1" ht="24" hidden="1" customHeight="1">
      <c r="A628" s="366" t="s">
        <v>2064</v>
      </c>
      <c r="B628" s="408" t="s">
        <v>0</v>
      </c>
      <c r="C628" s="408" t="s">
        <v>1920</v>
      </c>
      <c r="D628" s="408" t="s">
        <v>37</v>
      </c>
      <c r="E628" s="409" t="s">
        <v>6</v>
      </c>
      <c r="F628" s="410"/>
      <c r="G628" s="411">
        <v>30865.7</v>
      </c>
      <c r="H628" s="412">
        <f>INT($F628*G628)</f>
        <v>0</v>
      </c>
      <c r="I628" s="411">
        <v>29660</v>
      </c>
      <c r="J628" s="412">
        <f>INT($F628*I628)</f>
        <v>0</v>
      </c>
      <c r="K628" s="411">
        <v>0</v>
      </c>
      <c r="L628" s="412">
        <f>INT($F628*K628)</f>
        <v>0</v>
      </c>
      <c r="M628" s="411">
        <f>+G628+I628+K628</f>
        <v>60525.7</v>
      </c>
      <c r="N628" s="420">
        <f>H628+J628+L628</f>
        <v>0</v>
      </c>
      <c r="O628" s="412"/>
      <c r="P628" s="412"/>
      <c r="Q628" s="420"/>
      <c r="R628" s="409" t="s">
        <v>0</v>
      </c>
      <c r="T628" s="410">
        <v>8.1999999999999993</v>
      </c>
    </row>
    <row r="629" spans="1:20" ht="24" hidden="1" customHeight="1">
      <c r="A629" s="372" t="s">
        <v>2367</v>
      </c>
      <c r="B629" s="413" t="s">
        <v>0</v>
      </c>
      <c r="C629" s="413" t="s">
        <v>735</v>
      </c>
      <c r="D629" s="413" t="s">
        <v>37</v>
      </c>
      <c r="E629" s="414" t="s">
        <v>6</v>
      </c>
      <c r="F629" s="415"/>
      <c r="G629" s="416">
        <v>30865.7</v>
      </c>
      <c r="H629" s="417">
        <f t="shared" si="773"/>
        <v>0</v>
      </c>
      <c r="I629" s="416">
        <v>29660</v>
      </c>
      <c r="J629" s="417">
        <f t="shared" si="774"/>
        <v>0</v>
      </c>
      <c r="K629" s="416">
        <v>0</v>
      </c>
      <c r="L629" s="417">
        <f t="shared" si="775"/>
        <v>0</v>
      </c>
      <c r="M629" s="416">
        <f t="shared" si="776"/>
        <v>60525.7</v>
      </c>
      <c r="N629" s="423">
        <f t="shared" si="756"/>
        <v>0</v>
      </c>
      <c r="O629" s="417">
        <f t="shared" ref="O629" si="807">F629-F628</f>
        <v>0</v>
      </c>
      <c r="P629" s="417">
        <f t="shared" ref="P629:Q629" si="808">M629-M628</f>
        <v>0</v>
      </c>
      <c r="Q629" s="423">
        <f t="shared" si="808"/>
        <v>0</v>
      </c>
      <c r="R629" s="414"/>
      <c r="T629" s="415">
        <v>8.1999999999999993</v>
      </c>
    </row>
    <row r="630" spans="1:20" s="401" customFormat="1" ht="24" hidden="1" customHeight="1">
      <c r="A630" s="366" t="s">
        <v>2368</v>
      </c>
      <c r="B630" s="408" t="s">
        <v>0</v>
      </c>
      <c r="C630" s="408" t="s">
        <v>2204</v>
      </c>
      <c r="D630" s="408" t="s">
        <v>2205</v>
      </c>
      <c r="E630" s="409" t="s">
        <v>6</v>
      </c>
      <c r="F630" s="410"/>
      <c r="G630" s="411">
        <v>1289.2</v>
      </c>
      <c r="H630" s="412">
        <f>INT($F630*G630)</f>
        <v>0</v>
      </c>
      <c r="I630" s="411">
        <v>1479.2</v>
      </c>
      <c r="J630" s="412">
        <f>INT($F630*I630)</f>
        <v>0</v>
      </c>
      <c r="K630" s="411">
        <v>0</v>
      </c>
      <c r="L630" s="412">
        <f>INT($F630*K630)</f>
        <v>0</v>
      </c>
      <c r="M630" s="411">
        <f>+G630+I630+K630</f>
        <v>2768.4</v>
      </c>
      <c r="N630" s="420">
        <f>H630+J630+L630</f>
        <v>0</v>
      </c>
      <c r="O630" s="412"/>
      <c r="P630" s="412"/>
      <c r="Q630" s="420"/>
      <c r="R630" s="409" t="s">
        <v>0</v>
      </c>
      <c r="T630" s="410">
        <v>56.1</v>
      </c>
    </row>
    <row r="631" spans="1:20" ht="24" hidden="1" customHeight="1">
      <c r="A631" s="372" t="s">
        <v>2367</v>
      </c>
      <c r="B631" s="413" t="s">
        <v>0</v>
      </c>
      <c r="C631" s="413" t="s">
        <v>748</v>
      </c>
      <c r="D631" s="413" t="s">
        <v>749</v>
      </c>
      <c r="E631" s="414" t="s">
        <v>6</v>
      </c>
      <c r="F631" s="415"/>
      <c r="G631" s="416">
        <v>1289.2</v>
      </c>
      <c r="H631" s="417">
        <f t="shared" si="773"/>
        <v>0</v>
      </c>
      <c r="I631" s="416">
        <v>1479.2</v>
      </c>
      <c r="J631" s="417">
        <f t="shared" si="774"/>
        <v>0</v>
      </c>
      <c r="K631" s="416">
        <v>0</v>
      </c>
      <c r="L631" s="417">
        <f t="shared" si="775"/>
        <v>0</v>
      </c>
      <c r="M631" s="416">
        <f t="shared" si="776"/>
        <v>2768.4</v>
      </c>
      <c r="N631" s="423">
        <f t="shared" si="756"/>
        <v>0</v>
      </c>
      <c r="O631" s="417">
        <f t="shared" ref="O631" si="809">F631-F630</f>
        <v>0</v>
      </c>
      <c r="P631" s="417">
        <f t="shared" ref="P631:Q631" si="810">M631-M630</f>
        <v>0</v>
      </c>
      <c r="Q631" s="423">
        <f t="shared" si="810"/>
        <v>0</v>
      </c>
      <c r="R631" s="414"/>
      <c r="T631" s="415">
        <v>56.1</v>
      </c>
    </row>
    <row r="632" spans="1:20" s="390" customFormat="1" ht="24" hidden="1" customHeight="1">
      <c r="A632" s="366" t="s">
        <v>2064</v>
      </c>
      <c r="B632" s="408" t="s">
        <v>0</v>
      </c>
      <c r="C632" s="408" t="s">
        <v>2252</v>
      </c>
      <c r="D632" s="408" t="s">
        <v>38</v>
      </c>
      <c r="E632" s="409" t="s">
        <v>1860</v>
      </c>
      <c r="F632" s="410"/>
      <c r="G632" s="411">
        <v>138587.9</v>
      </c>
      <c r="H632" s="412">
        <f>INT($F632*G632)</f>
        <v>0</v>
      </c>
      <c r="I632" s="411">
        <v>73747.199999999997</v>
      </c>
      <c r="J632" s="412">
        <f>INT($F632*I632)</f>
        <v>0</v>
      </c>
      <c r="K632" s="411">
        <v>0</v>
      </c>
      <c r="L632" s="412">
        <f>INT($F632*K632)</f>
        <v>0</v>
      </c>
      <c r="M632" s="411">
        <f>+G632+I632+K632</f>
        <v>212335.09999999998</v>
      </c>
      <c r="N632" s="420">
        <f>H632+J632+L632</f>
        <v>0</v>
      </c>
      <c r="O632" s="412"/>
      <c r="P632" s="412"/>
      <c r="Q632" s="420"/>
      <c r="R632" s="409" t="s">
        <v>0</v>
      </c>
      <c r="T632" s="410">
        <v>2</v>
      </c>
    </row>
    <row r="633" spans="1:20" s="69" customFormat="1" ht="24" hidden="1" customHeight="1">
      <c r="A633" s="372" t="s">
        <v>2367</v>
      </c>
      <c r="B633" s="413" t="s">
        <v>0</v>
      </c>
      <c r="C633" s="413" t="s">
        <v>782</v>
      </c>
      <c r="D633" s="413" t="s">
        <v>38</v>
      </c>
      <c r="E633" s="414" t="s">
        <v>729</v>
      </c>
      <c r="F633" s="415"/>
      <c r="G633" s="416">
        <v>138587.9</v>
      </c>
      <c r="H633" s="417">
        <f t="shared" si="773"/>
        <v>0</v>
      </c>
      <c r="I633" s="416">
        <v>73747.199999999997</v>
      </c>
      <c r="J633" s="417">
        <f t="shared" si="774"/>
        <v>0</v>
      </c>
      <c r="K633" s="416">
        <v>0</v>
      </c>
      <c r="L633" s="417">
        <f t="shared" si="775"/>
        <v>0</v>
      </c>
      <c r="M633" s="416">
        <f t="shared" si="776"/>
        <v>212335.09999999998</v>
      </c>
      <c r="N633" s="423">
        <f t="shared" si="756"/>
        <v>0</v>
      </c>
      <c r="O633" s="417">
        <f t="shared" ref="O633" si="811">F633-F632</f>
        <v>0</v>
      </c>
      <c r="P633" s="417">
        <f t="shared" ref="P633:Q633" si="812">M633-M632</f>
        <v>0</v>
      </c>
      <c r="Q633" s="423">
        <f t="shared" si="812"/>
        <v>0</v>
      </c>
      <c r="R633" s="414"/>
      <c r="T633" s="415">
        <v>2</v>
      </c>
    </row>
    <row r="634" spans="1:20" s="401" customFormat="1" ht="24" hidden="1" customHeight="1">
      <c r="A634" s="366" t="s">
        <v>2064</v>
      </c>
      <c r="B634" s="408" t="s">
        <v>0</v>
      </c>
      <c r="C634" s="408" t="s">
        <v>2384</v>
      </c>
      <c r="D634" s="408" t="s">
        <v>2393</v>
      </c>
      <c r="E634" s="409" t="s">
        <v>1860</v>
      </c>
      <c r="F634" s="410"/>
      <c r="G634" s="411">
        <v>785885.8</v>
      </c>
      <c r="H634" s="412">
        <f>INT($F634*G634)</f>
        <v>0</v>
      </c>
      <c r="I634" s="411">
        <v>359632.8</v>
      </c>
      <c r="J634" s="412">
        <f>INT($F634*I634)</f>
        <v>0</v>
      </c>
      <c r="K634" s="411">
        <v>0</v>
      </c>
      <c r="L634" s="412">
        <f>INT($F634*K634)</f>
        <v>0</v>
      </c>
      <c r="M634" s="411">
        <f>+G634+I634+K634</f>
        <v>1145518.6000000001</v>
      </c>
      <c r="N634" s="420">
        <f>H634+J634+L634</f>
        <v>0</v>
      </c>
      <c r="O634" s="412"/>
      <c r="P634" s="412"/>
      <c r="Q634" s="420"/>
      <c r="R634" s="409" t="s">
        <v>0</v>
      </c>
      <c r="T634" s="410">
        <v>2</v>
      </c>
    </row>
    <row r="635" spans="1:20" ht="24" hidden="1" customHeight="1">
      <c r="A635" s="372" t="s">
        <v>2367</v>
      </c>
      <c r="B635" s="413" t="s">
        <v>0</v>
      </c>
      <c r="C635" s="413" t="s">
        <v>860</v>
      </c>
      <c r="D635" s="413" t="s">
        <v>869</v>
      </c>
      <c r="E635" s="414" t="s">
        <v>729</v>
      </c>
      <c r="F635" s="415"/>
      <c r="G635" s="416">
        <v>785885.8</v>
      </c>
      <c r="H635" s="417">
        <f t="shared" si="773"/>
        <v>0</v>
      </c>
      <c r="I635" s="416">
        <v>359632.8</v>
      </c>
      <c r="J635" s="417">
        <f t="shared" si="774"/>
        <v>0</v>
      </c>
      <c r="K635" s="416">
        <v>0</v>
      </c>
      <c r="L635" s="417">
        <f t="shared" si="775"/>
        <v>0</v>
      </c>
      <c r="M635" s="416">
        <f t="shared" si="776"/>
        <v>1145518.6000000001</v>
      </c>
      <c r="N635" s="423">
        <f t="shared" si="756"/>
        <v>0</v>
      </c>
      <c r="O635" s="417">
        <f t="shared" ref="O635" si="813">F635-F634</f>
        <v>0</v>
      </c>
      <c r="P635" s="417">
        <f t="shared" ref="P635:Q635" si="814">M635-M634</f>
        <v>0</v>
      </c>
      <c r="Q635" s="423">
        <f t="shared" si="814"/>
        <v>0</v>
      </c>
      <c r="R635" s="414"/>
      <c r="T635" s="415">
        <v>2</v>
      </c>
    </row>
    <row r="636" spans="1:20" s="401" customFormat="1" ht="24" hidden="1" customHeight="1">
      <c r="A636" s="366" t="s">
        <v>2368</v>
      </c>
      <c r="B636" s="408" t="s">
        <v>0</v>
      </c>
      <c r="C636" s="408" t="s">
        <v>2217</v>
      </c>
      <c r="D636" s="408" t="s">
        <v>2</v>
      </c>
      <c r="E636" s="409" t="s">
        <v>2104</v>
      </c>
      <c r="F636" s="410"/>
      <c r="G636" s="411">
        <v>0</v>
      </c>
      <c r="H636" s="412">
        <f>INT($F636*G636)</f>
        <v>0</v>
      </c>
      <c r="I636" s="411">
        <v>497.6</v>
      </c>
      <c r="J636" s="412">
        <f>INT($F636*I636)</f>
        <v>0</v>
      </c>
      <c r="K636" s="411">
        <v>0</v>
      </c>
      <c r="L636" s="412">
        <f>INT($F636*K636)</f>
        <v>0</v>
      </c>
      <c r="M636" s="411">
        <f>+G636+I636+K636</f>
        <v>497.6</v>
      </c>
      <c r="N636" s="420">
        <f>H636+J636+L636</f>
        <v>0</v>
      </c>
      <c r="O636" s="412"/>
      <c r="P636" s="412"/>
      <c r="Q636" s="420"/>
      <c r="R636" s="409" t="s">
        <v>0</v>
      </c>
      <c r="T636" s="410">
        <v>280.56</v>
      </c>
    </row>
    <row r="637" spans="1:20" ht="24" hidden="1" customHeight="1">
      <c r="A637" s="372" t="s">
        <v>2072</v>
      </c>
      <c r="B637" s="413" t="s">
        <v>0</v>
      </c>
      <c r="C637" s="413" t="s">
        <v>761</v>
      </c>
      <c r="D637" s="413" t="s">
        <v>2</v>
      </c>
      <c r="E637" s="414" t="s">
        <v>671</v>
      </c>
      <c r="F637" s="415"/>
      <c r="G637" s="416">
        <v>0</v>
      </c>
      <c r="H637" s="417">
        <f t="shared" si="773"/>
        <v>0</v>
      </c>
      <c r="I637" s="416">
        <v>497.6</v>
      </c>
      <c r="J637" s="417">
        <f t="shared" si="774"/>
        <v>0</v>
      </c>
      <c r="K637" s="416">
        <v>0</v>
      </c>
      <c r="L637" s="417">
        <f t="shared" si="775"/>
        <v>0</v>
      </c>
      <c r="M637" s="416">
        <f t="shared" si="776"/>
        <v>497.6</v>
      </c>
      <c r="N637" s="423">
        <f t="shared" si="756"/>
        <v>0</v>
      </c>
      <c r="O637" s="417">
        <f t="shared" ref="O637" si="815">F637-F636</f>
        <v>0</v>
      </c>
      <c r="P637" s="417">
        <f t="shared" ref="P637:Q637" si="816">M637-M636</f>
        <v>0</v>
      </c>
      <c r="Q637" s="423">
        <f t="shared" si="816"/>
        <v>0</v>
      </c>
      <c r="R637" s="414"/>
      <c r="T637" s="415">
        <v>280.56</v>
      </c>
    </row>
    <row r="638" spans="1:20" s="390" customFormat="1" ht="24" hidden="1" customHeight="1">
      <c r="A638" s="366" t="s">
        <v>2275</v>
      </c>
      <c r="B638" s="408" t="s">
        <v>0</v>
      </c>
      <c r="C638" s="408" t="s">
        <v>2192</v>
      </c>
      <c r="D638" s="408" t="s">
        <v>2195</v>
      </c>
      <c r="E638" s="409" t="s">
        <v>2194</v>
      </c>
      <c r="F638" s="410"/>
      <c r="G638" s="411">
        <v>86.2</v>
      </c>
      <c r="H638" s="412">
        <f>INT($F638*G638)</f>
        <v>0</v>
      </c>
      <c r="I638" s="411">
        <v>0</v>
      </c>
      <c r="J638" s="412">
        <f>INT($F638*I638)</f>
        <v>0</v>
      </c>
      <c r="K638" s="411">
        <v>0</v>
      </c>
      <c r="L638" s="412">
        <f>INT($F638*K638)</f>
        <v>0</v>
      </c>
      <c r="M638" s="411">
        <f>+G638+I638+K638</f>
        <v>86.2</v>
      </c>
      <c r="N638" s="420">
        <f>H638+J638+L638</f>
        <v>0</v>
      </c>
      <c r="O638" s="412"/>
      <c r="P638" s="412"/>
      <c r="Q638" s="420"/>
      <c r="R638" s="409" t="s">
        <v>0</v>
      </c>
      <c r="T638" s="410">
        <v>80</v>
      </c>
    </row>
    <row r="639" spans="1:20" s="69" customFormat="1" ht="24" hidden="1" customHeight="1">
      <c r="A639" s="372" t="s">
        <v>2367</v>
      </c>
      <c r="B639" s="413" t="s">
        <v>0</v>
      </c>
      <c r="C639" s="413" t="s">
        <v>736</v>
      </c>
      <c r="D639" s="413" t="s">
        <v>739</v>
      </c>
      <c r="E639" s="414" t="s">
        <v>738</v>
      </c>
      <c r="F639" s="415"/>
      <c r="G639" s="416">
        <v>86.2</v>
      </c>
      <c r="H639" s="417">
        <f t="shared" si="773"/>
        <v>0</v>
      </c>
      <c r="I639" s="416">
        <v>0</v>
      </c>
      <c r="J639" s="417">
        <f t="shared" si="774"/>
        <v>0</v>
      </c>
      <c r="K639" s="416">
        <v>0</v>
      </c>
      <c r="L639" s="417">
        <f t="shared" si="775"/>
        <v>0</v>
      </c>
      <c r="M639" s="416">
        <f t="shared" si="776"/>
        <v>86.2</v>
      </c>
      <c r="N639" s="423">
        <f t="shared" si="756"/>
        <v>0</v>
      </c>
      <c r="O639" s="417">
        <f t="shared" ref="O639" si="817">F639-F638</f>
        <v>0</v>
      </c>
      <c r="P639" s="417">
        <f t="shared" ref="P639:Q639" si="818">M639-M638</f>
        <v>0</v>
      </c>
      <c r="Q639" s="423">
        <f t="shared" si="818"/>
        <v>0</v>
      </c>
      <c r="R639" s="414"/>
      <c r="T639" s="415">
        <v>80</v>
      </c>
    </row>
    <row r="640" spans="1:20" s="401" customFormat="1" ht="24" hidden="1" customHeight="1">
      <c r="A640" s="366" t="s">
        <v>2368</v>
      </c>
      <c r="B640" s="408" t="s">
        <v>0</v>
      </c>
      <c r="C640" s="408" t="s">
        <v>2196</v>
      </c>
      <c r="D640" s="408" t="s">
        <v>2195</v>
      </c>
      <c r="E640" s="409" t="s">
        <v>2194</v>
      </c>
      <c r="F640" s="410"/>
      <c r="G640" s="411">
        <v>258.5</v>
      </c>
      <c r="H640" s="412">
        <f>INT($F640*G640)</f>
        <v>0</v>
      </c>
      <c r="I640" s="411">
        <v>0</v>
      </c>
      <c r="J640" s="412">
        <f>INT($F640*I640)</f>
        <v>0</v>
      </c>
      <c r="K640" s="411">
        <v>0</v>
      </c>
      <c r="L640" s="412">
        <f>INT($F640*K640)</f>
        <v>0</v>
      </c>
      <c r="M640" s="411">
        <f>+G640+I640+K640</f>
        <v>258.5</v>
      </c>
      <c r="N640" s="420">
        <f>H640+J640+L640</f>
        <v>0</v>
      </c>
      <c r="O640" s="412"/>
      <c r="P640" s="412"/>
      <c r="Q640" s="420"/>
      <c r="R640" s="409" t="s">
        <v>0</v>
      </c>
      <c r="T640" s="410">
        <v>264</v>
      </c>
    </row>
    <row r="641" spans="1:20" ht="24" hidden="1" customHeight="1">
      <c r="A641" s="372" t="s">
        <v>2367</v>
      </c>
      <c r="B641" s="413" t="s">
        <v>0</v>
      </c>
      <c r="C641" s="413" t="s">
        <v>740</v>
      </c>
      <c r="D641" s="413" t="s">
        <v>739</v>
      </c>
      <c r="E641" s="414" t="s">
        <v>738</v>
      </c>
      <c r="F641" s="415"/>
      <c r="G641" s="416">
        <v>258.5</v>
      </c>
      <c r="H641" s="417">
        <f t="shared" si="773"/>
        <v>0</v>
      </c>
      <c r="I641" s="416">
        <v>0</v>
      </c>
      <c r="J641" s="417">
        <f t="shared" si="774"/>
        <v>0</v>
      </c>
      <c r="K641" s="416">
        <v>0</v>
      </c>
      <c r="L641" s="417">
        <f t="shared" si="775"/>
        <v>0</v>
      </c>
      <c r="M641" s="416">
        <f t="shared" si="776"/>
        <v>258.5</v>
      </c>
      <c r="N641" s="423">
        <f t="shared" si="756"/>
        <v>0</v>
      </c>
      <c r="O641" s="417">
        <f t="shared" ref="O641" si="819">F641-F640</f>
        <v>0</v>
      </c>
      <c r="P641" s="417">
        <f t="shared" ref="P641:Q641" si="820">M641-M640</f>
        <v>0</v>
      </c>
      <c r="Q641" s="423">
        <f t="shared" si="820"/>
        <v>0</v>
      </c>
      <c r="R641" s="414"/>
      <c r="T641" s="415">
        <v>264</v>
      </c>
    </row>
    <row r="642" spans="1:20" s="401" customFormat="1" ht="24" hidden="1" customHeight="1">
      <c r="A642" s="366" t="s">
        <v>2368</v>
      </c>
      <c r="B642" s="408" t="s">
        <v>0</v>
      </c>
      <c r="C642" s="408" t="s">
        <v>2386</v>
      </c>
      <c r="D642" s="408" t="s">
        <v>2387</v>
      </c>
      <c r="E642" s="409" t="s">
        <v>20</v>
      </c>
      <c r="F642" s="410"/>
      <c r="G642" s="411">
        <v>66433.2</v>
      </c>
      <c r="H642" s="412">
        <f>INT($F642*G642)</f>
        <v>0</v>
      </c>
      <c r="I642" s="411">
        <v>537504.69999999995</v>
      </c>
      <c r="J642" s="412">
        <f>INT($F642*I642)</f>
        <v>0</v>
      </c>
      <c r="K642" s="411">
        <v>0</v>
      </c>
      <c r="L642" s="412">
        <f>INT($F642*K642)</f>
        <v>0</v>
      </c>
      <c r="M642" s="411">
        <f>+G642+I642+K642</f>
        <v>603937.89999999991</v>
      </c>
      <c r="N642" s="420">
        <f>H642+J642+L642</f>
        <v>0</v>
      </c>
      <c r="O642" s="412"/>
      <c r="P642" s="412"/>
      <c r="Q642" s="420"/>
      <c r="R642" s="409" t="s">
        <v>0</v>
      </c>
      <c r="T642" s="410">
        <v>9.5559999999999992</v>
      </c>
    </row>
    <row r="643" spans="1:20" ht="24" hidden="1" customHeight="1">
      <c r="A643" s="372" t="s">
        <v>2089</v>
      </c>
      <c r="B643" s="413" t="s">
        <v>0</v>
      </c>
      <c r="C643" s="413" t="s">
        <v>862</v>
      </c>
      <c r="D643" s="413" t="s">
        <v>863</v>
      </c>
      <c r="E643" s="414" t="s">
        <v>20</v>
      </c>
      <c r="F643" s="415"/>
      <c r="G643" s="416">
        <v>66433.2</v>
      </c>
      <c r="H643" s="417">
        <f t="shared" si="773"/>
        <v>0</v>
      </c>
      <c r="I643" s="416">
        <v>537504.69999999995</v>
      </c>
      <c r="J643" s="417">
        <f t="shared" si="774"/>
        <v>0</v>
      </c>
      <c r="K643" s="416">
        <v>0</v>
      </c>
      <c r="L643" s="417">
        <f t="shared" si="775"/>
        <v>0</v>
      </c>
      <c r="M643" s="416">
        <f t="shared" si="776"/>
        <v>603937.89999999991</v>
      </c>
      <c r="N643" s="423">
        <f t="shared" si="756"/>
        <v>0</v>
      </c>
      <c r="O643" s="417">
        <f t="shared" ref="O643" si="821">F643-F642</f>
        <v>0</v>
      </c>
      <c r="P643" s="417">
        <f t="shared" ref="P643:Q643" si="822">M643-M642</f>
        <v>0</v>
      </c>
      <c r="Q643" s="423">
        <f t="shared" si="822"/>
        <v>0</v>
      </c>
      <c r="R643" s="414"/>
      <c r="T643" s="415">
        <v>9.5559999999999992</v>
      </c>
    </row>
    <row r="644" spans="1:20" s="401" customFormat="1" ht="24" hidden="1" customHeight="1">
      <c r="A644" s="366" t="s">
        <v>2368</v>
      </c>
      <c r="B644" s="448" t="s">
        <v>39</v>
      </c>
      <c r="C644" s="448" t="s">
        <v>2233</v>
      </c>
      <c r="D644" s="448" t="s">
        <v>0</v>
      </c>
      <c r="E644" s="449" t="s">
        <v>0</v>
      </c>
      <c r="F644" s="450"/>
      <c r="G644" s="451"/>
      <c r="H644" s="452">
        <f>SUMIF($A$646:$A$653,"당초",H646:H653)</f>
        <v>0</v>
      </c>
      <c r="I644" s="451"/>
      <c r="J644" s="452">
        <f>SUMIF($A$646:$A$653,"당초",J646:J653)</f>
        <v>0</v>
      </c>
      <c r="K644" s="451"/>
      <c r="L644" s="452">
        <f>SUMIF($A$646:$A$653,"당초",L646:L653)</f>
        <v>0</v>
      </c>
      <c r="M644" s="450"/>
      <c r="N644" s="986">
        <f>H644+J644+L644</f>
        <v>0</v>
      </c>
      <c r="O644" s="452"/>
      <c r="P644" s="452"/>
      <c r="Q644" s="986"/>
      <c r="R644" s="453" t="s">
        <v>0</v>
      </c>
      <c r="T644" s="450">
        <v>0</v>
      </c>
    </row>
    <row r="645" spans="1:20" ht="24" hidden="1" customHeight="1">
      <c r="A645" s="372" t="s">
        <v>2367</v>
      </c>
      <c r="B645" s="454" t="s">
        <v>39</v>
      </c>
      <c r="C645" s="454" t="s">
        <v>766</v>
      </c>
      <c r="D645" s="454" t="s">
        <v>0</v>
      </c>
      <c r="E645" s="455" t="s">
        <v>0</v>
      </c>
      <c r="F645" s="456"/>
      <c r="G645" s="457"/>
      <c r="H645" s="458">
        <f>SUMIF($A$646:$A$653,"변경",H646:H653)</f>
        <v>0</v>
      </c>
      <c r="I645" s="457"/>
      <c r="J645" s="458">
        <f>SUMIF($A$646:$A$653,"변경",J646:J653)</f>
        <v>0</v>
      </c>
      <c r="K645" s="457"/>
      <c r="L645" s="458">
        <f>SUMIF($A$646:$A$653,"변경",L646:L653)</f>
        <v>0</v>
      </c>
      <c r="M645" s="456"/>
      <c r="N645" s="987">
        <f t="shared" si="756"/>
        <v>0</v>
      </c>
      <c r="O645" s="458">
        <f t="shared" ref="O645" si="823">F645-F644</f>
        <v>0</v>
      </c>
      <c r="P645" s="458">
        <f t="shared" ref="P645:Q645" si="824">M645-M644</f>
        <v>0</v>
      </c>
      <c r="Q645" s="987">
        <f t="shared" si="824"/>
        <v>0</v>
      </c>
      <c r="R645" s="459"/>
      <c r="T645" s="456">
        <v>0</v>
      </c>
    </row>
    <row r="646" spans="1:20" s="401" customFormat="1" ht="24" hidden="1" customHeight="1">
      <c r="A646" s="366" t="s">
        <v>2368</v>
      </c>
      <c r="B646" s="408" t="s">
        <v>0</v>
      </c>
      <c r="C646" s="408" t="s">
        <v>2265</v>
      </c>
      <c r="D646" s="408" t="s">
        <v>2198</v>
      </c>
      <c r="E646" s="409" t="s">
        <v>1860</v>
      </c>
      <c r="F646" s="410"/>
      <c r="G646" s="411">
        <v>1800750.2</v>
      </c>
      <c r="H646" s="412">
        <f>INT($F646*G646)</f>
        <v>0</v>
      </c>
      <c r="I646" s="411">
        <v>159632</v>
      </c>
      <c r="J646" s="412">
        <f>INT($F646*I646)</f>
        <v>0</v>
      </c>
      <c r="K646" s="411">
        <v>0</v>
      </c>
      <c r="L646" s="412">
        <f>INT($F646*K646)</f>
        <v>0</v>
      </c>
      <c r="M646" s="411">
        <f>+G646+I646+K646</f>
        <v>1960382.2</v>
      </c>
      <c r="N646" s="420">
        <f>H646+J646+L646</f>
        <v>0</v>
      </c>
      <c r="O646" s="412"/>
      <c r="P646" s="412"/>
      <c r="Q646" s="420"/>
      <c r="R646" s="409" t="s">
        <v>0</v>
      </c>
      <c r="T646" s="410">
        <v>12</v>
      </c>
    </row>
    <row r="647" spans="1:20" ht="24" hidden="1" customHeight="1">
      <c r="A647" s="372" t="s">
        <v>2367</v>
      </c>
      <c r="B647" s="413" t="s">
        <v>0</v>
      </c>
      <c r="C647" s="413" t="s">
        <v>792</v>
      </c>
      <c r="D647" s="413" t="s">
        <v>742</v>
      </c>
      <c r="E647" s="414" t="s">
        <v>729</v>
      </c>
      <c r="F647" s="415"/>
      <c r="G647" s="416">
        <v>1800750.2</v>
      </c>
      <c r="H647" s="417">
        <f t="shared" ref="H647:H653" si="825">INT($F647*G647)</f>
        <v>0</v>
      </c>
      <c r="I647" s="416">
        <v>159632</v>
      </c>
      <c r="J647" s="417">
        <f t="shared" ref="J647:J653" si="826">INT($F647*I647)</f>
        <v>0</v>
      </c>
      <c r="K647" s="416">
        <v>0</v>
      </c>
      <c r="L647" s="417">
        <f t="shared" ref="L647:L653" si="827">INT($F647*K647)</f>
        <v>0</v>
      </c>
      <c r="M647" s="416">
        <f t="shared" ref="M647:M653" si="828">+G647+I647+K647</f>
        <v>1960382.2</v>
      </c>
      <c r="N647" s="423">
        <f t="shared" ref="N647:N713" si="829">H647+J647+L647</f>
        <v>0</v>
      </c>
      <c r="O647" s="417">
        <f t="shared" ref="O647" si="830">F647-F646</f>
        <v>0</v>
      </c>
      <c r="P647" s="417">
        <f t="shared" ref="P647:Q647" si="831">M647-M646</f>
        <v>0</v>
      </c>
      <c r="Q647" s="423">
        <f t="shared" si="831"/>
        <v>0</v>
      </c>
      <c r="R647" s="414"/>
      <c r="T647" s="415">
        <v>12</v>
      </c>
    </row>
    <row r="648" spans="1:20" s="371" customFormat="1" ht="24" hidden="1" customHeight="1">
      <c r="A648" s="366" t="s">
        <v>2368</v>
      </c>
      <c r="B648" s="418" t="s">
        <v>0</v>
      </c>
      <c r="C648" s="418" t="s">
        <v>2234</v>
      </c>
      <c r="D648" s="418" t="s">
        <v>2198</v>
      </c>
      <c r="E648" s="419" t="s">
        <v>2235</v>
      </c>
      <c r="F648" s="411"/>
      <c r="G648" s="411">
        <v>91268.1</v>
      </c>
      <c r="H648" s="412">
        <f>INT($F648*G648)</f>
        <v>0</v>
      </c>
      <c r="I648" s="411">
        <v>997668</v>
      </c>
      <c r="J648" s="412">
        <f>INT($F648*I648)</f>
        <v>0</v>
      </c>
      <c r="K648" s="411">
        <v>101041.3</v>
      </c>
      <c r="L648" s="412">
        <f>INT($F648*K648)</f>
        <v>0</v>
      </c>
      <c r="M648" s="411">
        <f>+G648+I648+K648</f>
        <v>1189977.4000000001</v>
      </c>
      <c r="N648" s="420">
        <f>H648+J648+L648</f>
        <v>0</v>
      </c>
      <c r="O648" s="412"/>
      <c r="P648" s="412"/>
      <c r="Q648" s="420"/>
      <c r="R648" s="419" t="s">
        <v>0</v>
      </c>
      <c r="T648" s="411">
        <v>8</v>
      </c>
    </row>
    <row r="649" spans="1:20" s="75" customFormat="1" ht="24" hidden="1" customHeight="1">
      <c r="A649" s="372" t="s">
        <v>2367</v>
      </c>
      <c r="B649" s="421" t="s">
        <v>0</v>
      </c>
      <c r="C649" s="421" t="s">
        <v>767</v>
      </c>
      <c r="D649" s="421" t="s">
        <v>742</v>
      </c>
      <c r="E649" s="422" t="s">
        <v>768</v>
      </c>
      <c r="F649" s="416"/>
      <c r="G649" s="416">
        <v>91268.1</v>
      </c>
      <c r="H649" s="417">
        <f t="shared" si="825"/>
        <v>0</v>
      </c>
      <c r="I649" s="416">
        <v>997668</v>
      </c>
      <c r="J649" s="417">
        <f t="shared" si="826"/>
        <v>0</v>
      </c>
      <c r="K649" s="416">
        <v>101041.3</v>
      </c>
      <c r="L649" s="417">
        <f t="shared" si="827"/>
        <v>0</v>
      </c>
      <c r="M649" s="416">
        <f t="shared" si="828"/>
        <v>1189977.4000000001</v>
      </c>
      <c r="N649" s="423">
        <f t="shared" si="829"/>
        <v>0</v>
      </c>
      <c r="O649" s="417">
        <f t="shared" ref="O649" si="832">F649-F648</f>
        <v>0</v>
      </c>
      <c r="P649" s="417">
        <f t="shared" ref="P649:Q649" si="833">M649-M648</f>
        <v>0</v>
      </c>
      <c r="Q649" s="423">
        <f t="shared" si="833"/>
        <v>0</v>
      </c>
      <c r="R649" s="422"/>
      <c r="T649" s="416">
        <v>8</v>
      </c>
    </row>
    <row r="650" spans="1:20" s="371" customFormat="1" ht="24" hidden="1" customHeight="1">
      <c r="A650" s="366" t="s">
        <v>2368</v>
      </c>
      <c r="B650" s="418" t="s">
        <v>0</v>
      </c>
      <c r="C650" s="418" t="s">
        <v>2265</v>
      </c>
      <c r="D650" s="418" t="s">
        <v>2250</v>
      </c>
      <c r="E650" s="419" t="s">
        <v>1860</v>
      </c>
      <c r="F650" s="411"/>
      <c r="G650" s="411">
        <v>4337.7</v>
      </c>
      <c r="H650" s="412">
        <f>INT($F650*G650)</f>
        <v>0</v>
      </c>
      <c r="I650" s="411">
        <v>11016</v>
      </c>
      <c r="J650" s="412">
        <f>INT($F650*I650)</f>
        <v>0</v>
      </c>
      <c r="K650" s="411">
        <v>0</v>
      </c>
      <c r="L650" s="412">
        <f>INT($F650*K650)</f>
        <v>0</v>
      </c>
      <c r="M650" s="411">
        <f>+G650+I650+K650</f>
        <v>15353.7</v>
      </c>
      <c r="N650" s="420">
        <f>H650+J650+L650</f>
        <v>0</v>
      </c>
      <c r="O650" s="412"/>
      <c r="P650" s="412"/>
      <c r="Q650" s="420"/>
      <c r="R650" s="419" t="s">
        <v>0</v>
      </c>
      <c r="T650" s="411">
        <v>2</v>
      </c>
    </row>
    <row r="651" spans="1:20" s="75" customFormat="1" ht="24" hidden="1" customHeight="1">
      <c r="A651" s="372" t="s">
        <v>2367</v>
      </c>
      <c r="B651" s="421" t="s">
        <v>0</v>
      </c>
      <c r="C651" s="421" t="s">
        <v>792</v>
      </c>
      <c r="D651" s="421" t="s">
        <v>780</v>
      </c>
      <c r="E651" s="422" t="s">
        <v>729</v>
      </c>
      <c r="F651" s="416"/>
      <c r="G651" s="416">
        <v>4337.7</v>
      </c>
      <c r="H651" s="417">
        <f t="shared" si="825"/>
        <v>0</v>
      </c>
      <c r="I651" s="416">
        <v>11016</v>
      </c>
      <c r="J651" s="417">
        <f t="shared" si="826"/>
        <v>0</v>
      </c>
      <c r="K651" s="416">
        <v>0</v>
      </c>
      <c r="L651" s="417">
        <f t="shared" si="827"/>
        <v>0</v>
      </c>
      <c r="M651" s="416">
        <f t="shared" si="828"/>
        <v>15353.7</v>
      </c>
      <c r="N651" s="423">
        <f t="shared" si="829"/>
        <v>0</v>
      </c>
      <c r="O651" s="417">
        <f t="shared" ref="O651" si="834">F651-F650</f>
        <v>0</v>
      </c>
      <c r="P651" s="417">
        <f t="shared" ref="P651:Q651" si="835">M651-M650</f>
        <v>0</v>
      </c>
      <c r="Q651" s="423">
        <f t="shared" si="835"/>
        <v>0</v>
      </c>
      <c r="R651" s="422"/>
      <c r="T651" s="416">
        <v>2</v>
      </c>
    </row>
    <row r="652" spans="1:20" s="371" customFormat="1" ht="24" hidden="1" customHeight="1">
      <c r="A652" s="366" t="s">
        <v>2368</v>
      </c>
      <c r="B652" s="418" t="s">
        <v>0</v>
      </c>
      <c r="C652" s="418" t="s">
        <v>2336</v>
      </c>
      <c r="D652" s="418" t="s">
        <v>2394</v>
      </c>
      <c r="E652" s="419" t="s">
        <v>2235</v>
      </c>
      <c r="F652" s="411"/>
      <c r="G652" s="411">
        <v>5472.6</v>
      </c>
      <c r="H652" s="412">
        <f>INT($F652*G652)</f>
        <v>0</v>
      </c>
      <c r="I652" s="411">
        <v>21298</v>
      </c>
      <c r="J652" s="412">
        <f>INT($F652*I652)</f>
        <v>0</v>
      </c>
      <c r="K652" s="411">
        <v>4549.3999999999996</v>
      </c>
      <c r="L652" s="412">
        <f>INT($F652*K652)</f>
        <v>0</v>
      </c>
      <c r="M652" s="411">
        <f>+G652+I652+K652</f>
        <v>31320</v>
      </c>
      <c r="N652" s="420">
        <f>H652+J652+L652</f>
        <v>0</v>
      </c>
      <c r="O652" s="412"/>
      <c r="P652" s="412"/>
      <c r="Q652" s="420"/>
      <c r="R652" s="419" t="s">
        <v>0</v>
      </c>
      <c r="T652" s="411">
        <v>2</v>
      </c>
    </row>
    <row r="653" spans="1:20" s="75" customFormat="1" ht="24" hidden="1" customHeight="1">
      <c r="A653" s="372" t="s">
        <v>2367</v>
      </c>
      <c r="B653" s="421" t="s">
        <v>0</v>
      </c>
      <c r="C653" s="421" t="s">
        <v>824</v>
      </c>
      <c r="D653" s="421" t="s">
        <v>870</v>
      </c>
      <c r="E653" s="422" t="s">
        <v>768</v>
      </c>
      <c r="F653" s="416"/>
      <c r="G653" s="416">
        <v>5472.6</v>
      </c>
      <c r="H653" s="417">
        <f t="shared" si="825"/>
        <v>0</v>
      </c>
      <c r="I653" s="416">
        <v>21298</v>
      </c>
      <c r="J653" s="417">
        <f t="shared" si="826"/>
        <v>0</v>
      </c>
      <c r="K653" s="416">
        <v>4549.3999999999996</v>
      </c>
      <c r="L653" s="417">
        <f t="shared" si="827"/>
        <v>0</v>
      </c>
      <c r="M653" s="416">
        <f t="shared" si="828"/>
        <v>31320</v>
      </c>
      <c r="N653" s="423">
        <f t="shared" si="829"/>
        <v>0</v>
      </c>
      <c r="O653" s="417">
        <f t="shared" ref="O653" si="836">F653-F652</f>
        <v>0</v>
      </c>
      <c r="P653" s="417">
        <f t="shared" ref="P653:Q653" si="837">M653-M652</f>
        <v>0</v>
      </c>
      <c r="Q653" s="423">
        <f t="shared" si="837"/>
        <v>0</v>
      </c>
      <c r="R653" s="422"/>
      <c r="T653" s="416">
        <v>2</v>
      </c>
    </row>
    <row r="654" spans="1:20" s="401" customFormat="1" ht="24" customHeight="1">
      <c r="A654" s="366" t="s">
        <v>2368</v>
      </c>
      <c r="B654" s="395" t="s">
        <v>40</v>
      </c>
      <c r="C654" s="395" t="s">
        <v>2395</v>
      </c>
      <c r="D654" s="395" t="s">
        <v>0</v>
      </c>
      <c r="E654" s="396" t="s">
        <v>0</v>
      </c>
      <c r="F654" s="397"/>
      <c r="G654" s="398"/>
      <c r="H654" s="399">
        <f>H656+H682</f>
        <v>0</v>
      </c>
      <c r="I654" s="398"/>
      <c r="J654" s="399">
        <f>J656+J682</f>
        <v>0</v>
      </c>
      <c r="K654" s="398"/>
      <c r="L654" s="399">
        <f>L656+L682</f>
        <v>0</v>
      </c>
      <c r="M654" s="397"/>
      <c r="N654" s="982">
        <f>H654+J654+L654</f>
        <v>0</v>
      </c>
      <c r="O654" s="399"/>
      <c r="P654" s="399"/>
      <c r="Q654" s="982"/>
      <c r="R654" s="400" t="s">
        <v>0</v>
      </c>
      <c r="T654" s="397">
        <v>0</v>
      </c>
    </row>
    <row r="655" spans="1:20" ht="24" customHeight="1">
      <c r="A655" s="372" t="s">
        <v>2367</v>
      </c>
      <c r="B655" s="402" t="s">
        <v>40</v>
      </c>
      <c r="C655" s="402" t="s">
        <v>871</v>
      </c>
      <c r="D655" s="402" t="s">
        <v>0</v>
      </c>
      <c r="E655" s="403" t="s">
        <v>0</v>
      </c>
      <c r="F655" s="404"/>
      <c r="G655" s="405"/>
      <c r="H655" s="406">
        <f>H657+H683</f>
        <v>0</v>
      </c>
      <c r="I655" s="405"/>
      <c r="J655" s="406">
        <f>J657+J683</f>
        <v>0</v>
      </c>
      <c r="K655" s="405"/>
      <c r="L655" s="406">
        <f>L657+L683</f>
        <v>0</v>
      </c>
      <c r="M655" s="404"/>
      <c r="N655" s="983">
        <f t="shared" si="829"/>
        <v>0</v>
      </c>
      <c r="O655" s="406">
        <f t="shared" ref="O655" si="838">F655-F654</f>
        <v>0</v>
      </c>
      <c r="P655" s="406">
        <f t="shared" ref="P655:Q655" si="839">M655-M654</f>
        <v>0</v>
      </c>
      <c r="Q655" s="983">
        <f t="shared" si="839"/>
        <v>0</v>
      </c>
      <c r="R655" s="407"/>
      <c r="T655" s="404">
        <v>0</v>
      </c>
    </row>
    <row r="656" spans="1:20" s="401" customFormat="1" ht="24" customHeight="1">
      <c r="A656" s="366" t="s">
        <v>2368</v>
      </c>
      <c r="B656" s="436" t="s">
        <v>2396</v>
      </c>
      <c r="C656" s="436" t="s">
        <v>2325</v>
      </c>
      <c r="D656" s="436" t="s">
        <v>0</v>
      </c>
      <c r="E656" s="437" t="s">
        <v>0</v>
      </c>
      <c r="F656" s="438"/>
      <c r="G656" s="439"/>
      <c r="H656" s="440">
        <f>SUMIF($A$658:$A$681,"당초",H658:H681)</f>
        <v>0</v>
      </c>
      <c r="I656" s="439"/>
      <c r="J656" s="440">
        <f>SUMIF($A$658:$A$681,"당초",J658:J681)</f>
        <v>0</v>
      </c>
      <c r="K656" s="439"/>
      <c r="L656" s="440">
        <f>SUMIF($A$658:$A$681,"당초",L658:L681)</f>
        <v>0</v>
      </c>
      <c r="M656" s="438"/>
      <c r="N656" s="984">
        <f>H656+J656+L656</f>
        <v>0</v>
      </c>
      <c r="O656" s="440"/>
      <c r="P656" s="440"/>
      <c r="Q656" s="984"/>
      <c r="R656" s="441" t="s">
        <v>0</v>
      </c>
      <c r="T656" s="438">
        <v>0</v>
      </c>
    </row>
    <row r="657" spans="1:20" ht="24" customHeight="1">
      <c r="A657" s="372" t="s">
        <v>2367</v>
      </c>
      <c r="B657" s="442" t="s">
        <v>2397</v>
      </c>
      <c r="C657" s="442" t="s">
        <v>817</v>
      </c>
      <c r="D657" s="442" t="s">
        <v>0</v>
      </c>
      <c r="E657" s="443" t="s">
        <v>0</v>
      </c>
      <c r="F657" s="444"/>
      <c r="G657" s="445"/>
      <c r="H657" s="446">
        <f>SUMIF($A$658:$A$681,"변경",H658:H681)</f>
        <v>0</v>
      </c>
      <c r="I657" s="445"/>
      <c r="J657" s="446">
        <f>SUMIF($A$658:$A$681,"변경",J658:J681)</f>
        <v>0</v>
      </c>
      <c r="K657" s="445"/>
      <c r="L657" s="446">
        <f>SUMIF($A$658:$A$681,"변경",L658:L681)</f>
        <v>0</v>
      </c>
      <c r="M657" s="444"/>
      <c r="N657" s="985">
        <f t="shared" si="829"/>
        <v>0</v>
      </c>
      <c r="O657" s="446">
        <f t="shared" ref="O657" si="840">F657-F656</f>
        <v>0</v>
      </c>
      <c r="P657" s="446">
        <f t="shared" ref="P657:Q657" si="841">M657-M656</f>
        <v>0</v>
      </c>
      <c r="Q657" s="985">
        <f t="shared" si="841"/>
        <v>0</v>
      </c>
      <c r="R657" s="447"/>
      <c r="T657" s="444">
        <v>0</v>
      </c>
    </row>
    <row r="658" spans="1:20" s="401" customFormat="1" ht="24" customHeight="1">
      <c r="A658" s="366" t="s">
        <v>2368</v>
      </c>
      <c r="B658" s="408" t="s">
        <v>0</v>
      </c>
      <c r="C658" s="408" t="s">
        <v>2398</v>
      </c>
      <c r="D658" s="408" t="s">
        <v>2399</v>
      </c>
      <c r="E658" s="409" t="s">
        <v>1860</v>
      </c>
      <c r="F658" s="410"/>
      <c r="G658" s="411">
        <v>0</v>
      </c>
      <c r="H658" s="412">
        <f>INT($F658*G658)</f>
        <v>0</v>
      </c>
      <c r="I658" s="411">
        <v>28257.599999999999</v>
      </c>
      <c r="J658" s="412">
        <f>INT($F658*I658)</f>
        <v>0</v>
      </c>
      <c r="K658" s="411">
        <v>0</v>
      </c>
      <c r="L658" s="412">
        <f>INT($F658*K658)</f>
        <v>0</v>
      </c>
      <c r="M658" s="411">
        <f>+G658+I658+K658</f>
        <v>28257.599999999999</v>
      </c>
      <c r="N658" s="420">
        <f>H658+J658+L658</f>
        <v>0</v>
      </c>
      <c r="O658" s="420"/>
      <c r="P658" s="412"/>
      <c r="Q658" s="420"/>
      <c r="R658" s="409" t="s">
        <v>0</v>
      </c>
      <c r="T658" s="410">
        <v>17</v>
      </c>
    </row>
    <row r="659" spans="1:20" ht="24" customHeight="1">
      <c r="A659" s="372" t="s">
        <v>2367</v>
      </c>
      <c r="B659" s="413" t="s">
        <v>0</v>
      </c>
      <c r="C659" s="413" t="s">
        <v>872</v>
      </c>
      <c r="D659" s="413" t="s">
        <v>873</v>
      </c>
      <c r="E659" s="414" t="s">
        <v>729</v>
      </c>
      <c r="F659" s="415"/>
      <c r="G659" s="416">
        <v>0</v>
      </c>
      <c r="H659" s="417">
        <f t="shared" ref="H659:H681" si="842">INT($F659*G659)</f>
        <v>0</v>
      </c>
      <c r="I659" s="416">
        <v>28257.599999999999</v>
      </c>
      <c r="J659" s="417">
        <f t="shared" ref="J659:J681" si="843">INT($F659*I659)</f>
        <v>0</v>
      </c>
      <c r="K659" s="416">
        <v>0</v>
      </c>
      <c r="L659" s="417">
        <f t="shared" ref="L659:L681" si="844">INT($F659*K659)</f>
        <v>0</v>
      </c>
      <c r="M659" s="416">
        <f t="shared" ref="M659:M681" si="845">+G659+I659+K659</f>
        <v>28257.599999999999</v>
      </c>
      <c r="N659" s="423">
        <f t="shared" si="829"/>
        <v>0</v>
      </c>
      <c r="O659" s="423">
        <f t="shared" ref="O659" si="846">F659-F658</f>
        <v>0</v>
      </c>
      <c r="P659" s="417">
        <f t="shared" ref="P659:Q659" si="847">M659-M658</f>
        <v>0</v>
      </c>
      <c r="Q659" s="423">
        <f t="shared" si="847"/>
        <v>0</v>
      </c>
      <c r="R659" s="414"/>
      <c r="T659" s="415">
        <v>17</v>
      </c>
    </row>
    <row r="660" spans="1:20" s="431" customFormat="1" ht="24" customHeight="1">
      <c r="A660" s="366" t="s">
        <v>2368</v>
      </c>
      <c r="B660" s="408" t="s">
        <v>0</v>
      </c>
      <c r="C660" s="408" t="s">
        <v>2400</v>
      </c>
      <c r="D660" s="408" t="s">
        <v>2401</v>
      </c>
      <c r="E660" s="409" t="s">
        <v>22</v>
      </c>
      <c r="F660" s="410"/>
      <c r="G660" s="411">
        <v>3998</v>
      </c>
      <c r="H660" s="412">
        <f>INT($F660*G660)</f>
        <v>0</v>
      </c>
      <c r="I660" s="411">
        <v>22013.8</v>
      </c>
      <c r="J660" s="412">
        <f>INT($F660*I660)</f>
        <v>0</v>
      </c>
      <c r="K660" s="411">
        <v>4993</v>
      </c>
      <c r="L660" s="412">
        <f>INT($F660*K660)</f>
        <v>0</v>
      </c>
      <c r="M660" s="411">
        <f>+G660+I660+K660</f>
        <v>31004.799999999999</v>
      </c>
      <c r="N660" s="420">
        <f>H660+J660+L660</f>
        <v>0</v>
      </c>
      <c r="O660" s="420"/>
      <c r="P660" s="412"/>
      <c r="Q660" s="420"/>
      <c r="R660" s="409" t="s">
        <v>0</v>
      </c>
      <c r="T660" s="410">
        <v>85</v>
      </c>
    </row>
    <row r="661" spans="1:20" s="72" customFormat="1" ht="24" customHeight="1">
      <c r="A661" s="372" t="s">
        <v>2367</v>
      </c>
      <c r="B661" s="413" t="s">
        <v>0</v>
      </c>
      <c r="C661" s="413" t="s">
        <v>874</v>
      </c>
      <c r="D661" s="413" t="s">
        <v>875</v>
      </c>
      <c r="E661" s="414" t="s">
        <v>22</v>
      </c>
      <c r="F661" s="415"/>
      <c r="G661" s="416">
        <v>3998</v>
      </c>
      <c r="H661" s="417">
        <f t="shared" si="842"/>
        <v>0</v>
      </c>
      <c r="I661" s="416">
        <v>22013.8</v>
      </c>
      <c r="J661" s="417">
        <f t="shared" si="843"/>
        <v>0</v>
      </c>
      <c r="K661" s="416">
        <v>4993</v>
      </c>
      <c r="L661" s="417">
        <f t="shared" si="844"/>
        <v>0</v>
      </c>
      <c r="M661" s="416">
        <f t="shared" si="845"/>
        <v>31004.799999999999</v>
      </c>
      <c r="N661" s="423">
        <f t="shared" si="829"/>
        <v>0</v>
      </c>
      <c r="O661" s="423">
        <f t="shared" ref="O661" si="848">F661-F660</f>
        <v>0</v>
      </c>
      <c r="P661" s="417">
        <f t="shared" ref="P661:Q661" si="849">M661-M660</f>
        <v>0</v>
      </c>
      <c r="Q661" s="423">
        <f t="shared" si="849"/>
        <v>0</v>
      </c>
      <c r="R661" s="414"/>
      <c r="T661" s="415">
        <v>85</v>
      </c>
    </row>
    <row r="662" spans="1:20" s="401" customFormat="1" ht="24" customHeight="1">
      <c r="A662" s="366" t="s">
        <v>2326</v>
      </c>
      <c r="B662" s="408" t="s">
        <v>0</v>
      </c>
      <c r="C662" s="408" t="s">
        <v>2400</v>
      </c>
      <c r="D662" s="408" t="s">
        <v>2402</v>
      </c>
      <c r="E662" s="409" t="s">
        <v>22</v>
      </c>
      <c r="F662" s="410"/>
      <c r="G662" s="411">
        <v>4481.6000000000004</v>
      </c>
      <c r="H662" s="412">
        <f>INT($F662*G662)</f>
        <v>0</v>
      </c>
      <c r="I662" s="411">
        <v>26349.8</v>
      </c>
      <c r="J662" s="412">
        <f>INT($F662*I662)</f>
        <v>0</v>
      </c>
      <c r="K662" s="411">
        <v>5765.7</v>
      </c>
      <c r="L662" s="412">
        <f>INT($F662*K662)</f>
        <v>0</v>
      </c>
      <c r="M662" s="411">
        <f>+G662+I662+K662</f>
        <v>36597.1</v>
      </c>
      <c r="N662" s="420">
        <f>H662+J662+L662</f>
        <v>0</v>
      </c>
      <c r="O662" s="420"/>
      <c r="P662" s="412"/>
      <c r="Q662" s="420"/>
      <c r="R662" s="409" t="s">
        <v>0</v>
      </c>
      <c r="T662" s="410">
        <v>2.5</v>
      </c>
    </row>
    <row r="663" spans="1:20" ht="24" customHeight="1">
      <c r="A663" s="372" t="s">
        <v>2072</v>
      </c>
      <c r="B663" s="413" t="s">
        <v>0</v>
      </c>
      <c r="C663" s="413" t="s">
        <v>874</v>
      </c>
      <c r="D663" s="413" t="s">
        <v>876</v>
      </c>
      <c r="E663" s="414" t="s">
        <v>22</v>
      </c>
      <c r="F663" s="415"/>
      <c r="G663" s="416">
        <v>4481.6000000000004</v>
      </c>
      <c r="H663" s="417">
        <f t="shared" si="842"/>
        <v>0</v>
      </c>
      <c r="I663" s="416">
        <v>26349.8</v>
      </c>
      <c r="J663" s="417">
        <f t="shared" si="843"/>
        <v>0</v>
      </c>
      <c r="K663" s="416">
        <v>5765.7</v>
      </c>
      <c r="L663" s="417">
        <f t="shared" si="844"/>
        <v>0</v>
      </c>
      <c r="M663" s="416">
        <f t="shared" si="845"/>
        <v>36597.1</v>
      </c>
      <c r="N663" s="423">
        <f t="shared" si="829"/>
        <v>0</v>
      </c>
      <c r="O663" s="423">
        <f t="shared" ref="O663" si="850">F663-F662</f>
        <v>0</v>
      </c>
      <c r="P663" s="417">
        <f t="shared" ref="P663:Q663" si="851">M663-M662</f>
        <v>0</v>
      </c>
      <c r="Q663" s="423">
        <f t="shared" si="851"/>
        <v>0</v>
      </c>
      <c r="R663" s="414"/>
      <c r="T663" s="415">
        <v>2.5</v>
      </c>
    </row>
    <row r="664" spans="1:20" s="401" customFormat="1" ht="24" customHeight="1">
      <c r="A664" s="366" t="s">
        <v>2368</v>
      </c>
      <c r="B664" s="408" t="s">
        <v>0</v>
      </c>
      <c r="C664" s="408" t="s">
        <v>2400</v>
      </c>
      <c r="D664" s="408" t="s">
        <v>2403</v>
      </c>
      <c r="E664" s="409" t="s">
        <v>22</v>
      </c>
      <c r="F664" s="410"/>
      <c r="G664" s="411">
        <v>6205.4</v>
      </c>
      <c r="H664" s="412">
        <f>INT($F664*G664)</f>
        <v>0</v>
      </c>
      <c r="I664" s="411">
        <v>45417.4</v>
      </c>
      <c r="J664" s="412">
        <f>INT($F664*I664)</f>
        <v>0</v>
      </c>
      <c r="K664" s="411">
        <v>8934.2000000000007</v>
      </c>
      <c r="L664" s="412">
        <f>INT($F664*K664)</f>
        <v>0</v>
      </c>
      <c r="M664" s="411">
        <f>+G664+I664+K664</f>
        <v>60557</v>
      </c>
      <c r="N664" s="420">
        <f>H664+J664+L664</f>
        <v>0</v>
      </c>
      <c r="O664" s="420"/>
      <c r="P664" s="412"/>
      <c r="Q664" s="420"/>
      <c r="R664" s="409" t="s">
        <v>0</v>
      </c>
      <c r="T664" s="410">
        <v>105</v>
      </c>
    </row>
    <row r="665" spans="1:20" ht="24" customHeight="1">
      <c r="A665" s="372" t="s">
        <v>2367</v>
      </c>
      <c r="B665" s="413" t="s">
        <v>0</v>
      </c>
      <c r="C665" s="413" t="s">
        <v>874</v>
      </c>
      <c r="D665" s="413" t="s">
        <v>877</v>
      </c>
      <c r="E665" s="414" t="s">
        <v>22</v>
      </c>
      <c r="F665" s="415"/>
      <c r="G665" s="416">
        <v>6205.4</v>
      </c>
      <c r="H665" s="417">
        <f t="shared" si="842"/>
        <v>0</v>
      </c>
      <c r="I665" s="416">
        <v>45417.4</v>
      </c>
      <c r="J665" s="417">
        <f t="shared" si="843"/>
        <v>0</v>
      </c>
      <c r="K665" s="416">
        <v>8934.2000000000007</v>
      </c>
      <c r="L665" s="417">
        <f t="shared" si="844"/>
        <v>0</v>
      </c>
      <c r="M665" s="416">
        <f t="shared" si="845"/>
        <v>60557</v>
      </c>
      <c r="N665" s="423">
        <f t="shared" si="829"/>
        <v>0</v>
      </c>
      <c r="O665" s="423">
        <f t="shared" ref="O665" si="852">F665-F664</f>
        <v>0</v>
      </c>
      <c r="P665" s="417">
        <f t="shared" ref="P665:Q665" si="853">M665-M664</f>
        <v>0</v>
      </c>
      <c r="Q665" s="423">
        <f t="shared" si="853"/>
        <v>0</v>
      </c>
      <c r="R665" s="414"/>
      <c r="T665" s="415">
        <v>105</v>
      </c>
    </row>
    <row r="666" spans="1:20" s="401" customFormat="1" ht="24" customHeight="1">
      <c r="A666" s="366" t="s">
        <v>2368</v>
      </c>
      <c r="B666" s="408" t="s">
        <v>0</v>
      </c>
      <c r="C666" s="408" t="s">
        <v>2400</v>
      </c>
      <c r="D666" s="408" t="s">
        <v>2404</v>
      </c>
      <c r="E666" s="409" t="s">
        <v>22</v>
      </c>
      <c r="F666" s="410"/>
      <c r="G666" s="411">
        <v>7134.6</v>
      </c>
      <c r="H666" s="412">
        <f>INT($F666*G666)</f>
        <v>0</v>
      </c>
      <c r="I666" s="411">
        <v>56226.9</v>
      </c>
      <c r="J666" s="412">
        <f>INT($F666*I666)</f>
        <v>0</v>
      </c>
      <c r="K666" s="411">
        <v>10621.1</v>
      </c>
      <c r="L666" s="412">
        <f>INT($F666*K666)</f>
        <v>0</v>
      </c>
      <c r="M666" s="411">
        <f>+G666+I666+K666</f>
        <v>73982.600000000006</v>
      </c>
      <c r="N666" s="420">
        <f>H666+J666+L666</f>
        <v>0</v>
      </c>
      <c r="O666" s="420"/>
      <c r="P666" s="412"/>
      <c r="Q666" s="420"/>
      <c r="R666" s="409" t="s">
        <v>0</v>
      </c>
      <c r="T666" s="410">
        <v>175</v>
      </c>
    </row>
    <row r="667" spans="1:20" ht="24" customHeight="1">
      <c r="A667" s="372" t="s">
        <v>2072</v>
      </c>
      <c r="B667" s="413" t="s">
        <v>0</v>
      </c>
      <c r="C667" s="413" t="s">
        <v>874</v>
      </c>
      <c r="D667" s="413" t="s">
        <v>878</v>
      </c>
      <c r="E667" s="414" t="s">
        <v>22</v>
      </c>
      <c r="F667" s="415"/>
      <c r="G667" s="416">
        <v>7134.6</v>
      </c>
      <c r="H667" s="417">
        <f t="shared" si="842"/>
        <v>0</v>
      </c>
      <c r="I667" s="416">
        <v>56226.9</v>
      </c>
      <c r="J667" s="417">
        <f t="shared" si="843"/>
        <v>0</v>
      </c>
      <c r="K667" s="416">
        <v>10621.1</v>
      </c>
      <c r="L667" s="417">
        <f t="shared" si="844"/>
        <v>0</v>
      </c>
      <c r="M667" s="416">
        <f t="shared" si="845"/>
        <v>73982.600000000006</v>
      </c>
      <c r="N667" s="423">
        <f t="shared" si="829"/>
        <v>0</v>
      </c>
      <c r="O667" s="423">
        <f t="shared" ref="O667" si="854">F667-F666</f>
        <v>0</v>
      </c>
      <c r="P667" s="417">
        <f t="shared" ref="P667:Q667" si="855">M667-M666</f>
        <v>0</v>
      </c>
      <c r="Q667" s="423">
        <f t="shared" si="855"/>
        <v>0</v>
      </c>
      <c r="R667" s="414"/>
      <c r="T667" s="415">
        <v>175</v>
      </c>
    </row>
    <row r="668" spans="1:20" s="401" customFormat="1" ht="24" customHeight="1">
      <c r="A668" s="366" t="s">
        <v>2405</v>
      </c>
      <c r="B668" s="408" t="s">
        <v>0</v>
      </c>
      <c r="C668" s="408" t="s">
        <v>2400</v>
      </c>
      <c r="D668" s="408" t="s">
        <v>2406</v>
      </c>
      <c r="E668" s="409" t="s">
        <v>22</v>
      </c>
      <c r="F668" s="410"/>
      <c r="G668" s="411">
        <v>8509.4</v>
      </c>
      <c r="H668" s="412">
        <f>INT($F668*G668)</f>
        <v>0</v>
      </c>
      <c r="I668" s="411">
        <v>78820.899999999994</v>
      </c>
      <c r="J668" s="412">
        <f>INT($F668*I668)</f>
        <v>0</v>
      </c>
      <c r="K668" s="411">
        <v>13722.8</v>
      </c>
      <c r="L668" s="412">
        <f>INT($F668*K668)</f>
        <v>0</v>
      </c>
      <c r="M668" s="411">
        <f>+G668+I668+K668</f>
        <v>101053.09999999999</v>
      </c>
      <c r="N668" s="420">
        <f>H668+J668+L668</f>
        <v>0</v>
      </c>
      <c r="O668" s="420"/>
      <c r="P668" s="412"/>
      <c r="Q668" s="420"/>
      <c r="R668" s="409" t="s">
        <v>0</v>
      </c>
      <c r="T668" s="410">
        <v>2.5</v>
      </c>
    </row>
    <row r="669" spans="1:20" ht="24" customHeight="1">
      <c r="A669" s="372" t="s">
        <v>2367</v>
      </c>
      <c r="B669" s="413" t="s">
        <v>0</v>
      </c>
      <c r="C669" s="413" t="s">
        <v>874</v>
      </c>
      <c r="D669" s="413" t="s">
        <v>879</v>
      </c>
      <c r="E669" s="414" t="s">
        <v>22</v>
      </c>
      <c r="F669" s="415"/>
      <c r="G669" s="416">
        <v>8509.4</v>
      </c>
      <c r="H669" s="417">
        <f t="shared" si="842"/>
        <v>0</v>
      </c>
      <c r="I669" s="416">
        <v>78820.899999999994</v>
      </c>
      <c r="J669" s="417">
        <f t="shared" si="843"/>
        <v>0</v>
      </c>
      <c r="K669" s="416">
        <v>13722.8</v>
      </c>
      <c r="L669" s="417">
        <f t="shared" si="844"/>
        <v>0</v>
      </c>
      <c r="M669" s="416">
        <f t="shared" si="845"/>
        <v>101053.09999999999</v>
      </c>
      <c r="N669" s="423">
        <f t="shared" si="829"/>
        <v>0</v>
      </c>
      <c r="O669" s="423">
        <f t="shared" ref="O669" si="856">F669-F668</f>
        <v>0</v>
      </c>
      <c r="P669" s="417">
        <f t="shared" ref="P669:Q669" si="857">M669-M668</f>
        <v>0</v>
      </c>
      <c r="Q669" s="423">
        <f t="shared" si="857"/>
        <v>0</v>
      </c>
      <c r="R669" s="414"/>
      <c r="T669" s="415">
        <v>2.5</v>
      </c>
    </row>
    <row r="670" spans="1:20" s="401" customFormat="1" ht="24" customHeight="1">
      <c r="A670" s="366" t="s">
        <v>2368</v>
      </c>
      <c r="B670" s="408" t="s">
        <v>0</v>
      </c>
      <c r="C670" s="408" t="s">
        <v>2407</v>
      </c>
      <c r="D670" s="408" t="s">
        <v>2408</v>
      </c>
      <c r="E670" s="409" t="s">
        <v>6</v>
      </c>
      <c r="F670" s="410"/>
      <c r="G670" s="411">
        <v>0</v>
      </c>
      <c r="H670" s="412">
        <f>INT($F670*G670)</f>
        <v>0</v>
      </c>
      <c r="I670" s="411">
        <v>0</v>
      </c>
      <c r="J670" s="412">
        <f>INT($F670*I670)</f>
        <v>0</v>
      </c>
      <c r="K670" s="411">
        <v>2074.1999999999998</v>
      </c>
      <c r="L670" s="412">
        <f>INT($F670*K670)</f>
        <v>0</v>
      </c>
      <c r="M670" s="411">
        <f>+G670+I670+K670</f>
        <v>2074.1999999999998</v>
      </c>
      <c r="N670" s="420">
        <f>H670+J670+L670</f>
        <v>0</v>
      </c>
      <c r="O670" s="420"/>
      <c r="P670" s="412"/>
      <c r="Q670" s="420"/>
      <c r="R670" s="409" t="s">
        <v>0</v>
      </c>
      <c r="T670" s="410">
        <v>380</v>
      </c>
    </row>
    <row r="671" spans="1:20" ht="24" customHeight="1">
      <c r="A671" s="372" t="s">
        <v>2367</v>
      </c>
      <c r="B671" s="413" t="s">
        <v>0</v>
      </c>
      <c r="C671" s="413" t="s">
        <v>880</v>
      </c>
      <c r="D671" s="413" t="s">
        <v>881</v>
      </c>
      <c r="E671" s="414" t="s">
        <v>6</v>
      </c>
      <c r="F671" s="415"/>
      <c r="G671" s="416">
        <v>0</v>
      </c>
      <c r="H671" s="417">
        <f t="shared" si="842"/>
        <v>0</v>
      </c>
      <c r="I671" s="416">
        <v>0</v>
      </c>
      <c r="J671" s="417">
        <f t="shared" si="843"/>
        <v>0</v>
      </c>
      <c r="K671" s="416">
        <v>2074.1999999999998</v>
      </c>
      <c r="L671" s="417">
        <f t="shared" si="844"/>
        <v>0</v>
      </c>
      <c r="M671" s="416">
        <f t="shared" si="845"/>
        <v>2074.1999999999998</v>
      </c>
      <c r="N671" s="423">
        <f t="shared" si="829"/>
        <v>0</v>
      </c>
      <c r="O671" s="423">
        <f t="shared" ref="O671" si="858">F671-F670</f>
        <v>0</v>
      </c>
      <c r="P671" s="417">
        <f t="shared" ref="P671:Q671" si="859">M671-M670</f>
        <v>0</v>
      </c>
      <c r="Q671" s="423">
        <f t="shared" si="859"/>
        <v>0</v>
      </c>
      <c r="R671" s="414"/>
      <c r="T671" s="415">
        <v>380</v>
      </c>
    </row>
    <row r="672" spans="1:20" s="401" customFormat="1" ht="24" customHeight="1">
      <c r="A672" s="366" t="s">
        <v>2368</v>
      </c>
      <c r="B672" s="408" t="s">
        <v>0</v>
      </c>
      <c r="C672" s="408" t="s">
        <v>2409</v>
      </c>
      <c r="D672" s="408" t="s">
        <v>2410</v>
      </c>
      <c r="E672" s="409" t="s">
        <v>1860</v>
      </c>
      <c r="F672" s="410"/>
      <c r="G672" s="411">
        <v>4791.3</v>
      </c>
      <c r="H672" s="412">
        <f>INT($F672*G672)</f>
        <v>0</v>
      </c>
      <c r="I672" s="411">
        <v>20412.8</v>
      </c>
      <c r="J672" s="412">
        <f>INT($F672*I672)</f>
        <v>0</v>
      </c>
      <c r="K672" s="411">
        <v>0</v>
      </c>
      <c r="L672" s="412">
        <f>INT($F672*K672)</f>
        <v>0</v>
      </c>
      <c r="M672" s="411">
        <f>+G672+I672+K672</f>
        <v>25204.1</v>
      </c>
      <c r="N672" s="420">
        <f>H672+J672+L672</f>
        <v>0</v>
      </c>
      <c r="O672" s="420"/>
      <c r="P672" s="412"/>
      <c r="Q672" s="420"/>
      <c r="R672" s="409" t="s">
        <v>0</v>
      </c>
      <c r="T672" s="410">
        <v>6</v>
      </c>
    </row>
    <row r="673" spans="1:20" ht="24" customHeight="1">
      <c r="A673" s="372" t="s">
        <v>2367</v>
      </c>
      <c r="B673" s="413" t="s">
        <v>0</v>
      </c>
      <c r="C673" s="413" t="s">
        <v>882</v>
      </c>
      <c r="D673" s="413" t="s">
        <v>883</v>
      </c>
      <c r="E673" s="414" t="s">
        <v>729</v>
      </c>
      <c r="F673" s="415"/>
      <c r="G673" s="416">
        <v>4791.3</v>
      </c>
      <c r="H673" s="417">
        <f t="shared" si="842"/>
        <v>0</v>
      </c>
      <c r="I673" s="416">
        <v>20412.8</v>
      </c>
      <c r="J673" s="417">
        <f t="shared" si="843"/>
        <v>0</v>
      </c>
      <c r="K673" s="416">
        <v>0</v>
      </c>
      <c r="L673" s="417">
        <f t="shared" si="844"/>
        <v>0</v>
      </c>
      <c r="M673" s="416">
        <f t="shared" si="845"/>
        <v>25204.1</v>
      </c>
      <c r="N673" s="423">
        <f t="shared" si="829"/>
        <v>0</v>
      </c>
      <c r="O673" s="423">
        <f t="shared" ref="O673" si="860">F673-F672</f>
        <v>0</v>
      </c>
      <c r="P673" s="417">
        <f t="shared" ref="P673:Q673" si="861">M673-M672</f>
        <v>0</v>
      </c>
      <c r="Q673" s="423">
        <f t="shared" si="861"/>
        <v>0</v>
      </c>
      <c r="R673" s="414"/>
      <c r="T673" s="415">
        <v>6</v>
      </c>
    </row>
    <row r="674" spans="1:20" s="401" customFormat="1" ht="24" customHeight="1">
      <c r="A674" s="366" t="s">
        <v>2368</v>
      </c>
      <c r="B674" s="408" t="s">
        <v>0</v>
      </c>
      <c r="C674" s="408" t="s">
        <v>2409</v>
      </c>
      <c r="D674" s="408" t="s">
        <v>2411</v>
      </c>
      <c r="E674" s="409" t="s">
        <v>1860</v>
      </c>
      <c r="F674" s="410"/>
      <c r="G674" s="411">
        <v>5172.6000000000004</v>
      </c>
      <c r="H674" s="412">
        <f>INT($F674*G674)</f>
        <v>0</v>
      </c>
      <c r="I674" s="411">
        <v>23328.799999999999</v>
      </c>
      <c r="J674" s="412">
        <f>INT($F674*I674)</f>
        <v>0</v>
      </c>
      <c r="K674" s="411">
        <v>0</v>
      </c>
      <c r="L674" s="412">
        <f>INT($F674*K674)</f>
        <v>0</v>
      </c>
      <c r="M674" s="411">
        <f>+G674+I674+K674</f>
        <v>28501.4</v>
      </c>
      <c r="N674" s="420">
        <f>H674+J674+L674</f>
        <v>0</v>
      </c>
      <c r="O674" s="420"/>
      <c r="P674" s="412"/>
      <c r="Q674" s="420"/>
      <c r="R674" s="409" t="s">
        <v>0</v>
      </c>
      <c r="T674" s="410">
        <v>11</v>
      </c>
    </row>
    <row r="675" spans="1:20" ht="24" customHeight="1">
      <c r="A675" s="372" t="s">
        <v>2072</v>
      </c>
      <c r="B675" s="413" t="s">
        <v>0</v>
      </c>
      <c r="C675" s="413" t="s">
        <v>882</v>
      </c>
      <c r="D675" s="413" t="s">
        <v>884</v>
      </c>
      <c r="E675" s="414" t="s">
        <v>729</v>
      </c>
      <c r="F675" s="415"/>
      <c r="G675" s="416">
        <v>5172.6000000000004</v>
      </c>
      <c r="H675" s="417">
        <f t="shared" si="842"/>
        <v>0</v>
      </c>
      <c r="I675" s="416">
        <v>23328.799999999999</v>
      </c>
      <c r="J675" s="417">
        <f t="shared" si="843"/>
        <v>0</v>
      </c>
      <c r="K675" s="416">
        <v>0</v>
      </c>
      <c r="L675" s="417">
        <f t="shared" si="844"/>
        <v>0</v>
      </c>
      <c r="M675" s="416">
        <f t="shared" si="845"/>
        <v>28501.4</v>
      </c>
      <c r="N675" s="423">
        <f t="shared" si="829"/>
        <v>0</v>
      </c>
      <c r="O675" s="423">
        <f t="shared" ref="O675" si="862">F675-F674</f>
        <v>0</v>
      </c>
      <c r="P675" s="417">
        <f t="shared" ref="P675:Q675" si="863">M675-M674</f>
        <v>0</v>
      </c>
      <c r="Q675" s="423">
        <f t="shared" si="863"/>
        <v>0</v>
      </c>
      <c r="R675" s="414"/>
      <c r="T675" s="415">
        <v>11</v>
      </c>
    </row>
    <row r="676" spans="1:20" s="401" customFormat="1" ht="24" customHeight="1">
      <c r="A676" s="366" t="s">
        <v>2368</v>
      </c>
      <c r="B676" s="408" t="s">
        <v>0</v>
      </c>
      <c r="C676" s="408" t="s">
        <v>2412</v>
      </c>
      <c r="D676" s="408" t="s">
        <v>41</v>
      </c>
      <c r="E676" s="409" t="s">
        <v>1860</v>
      </c>
      <c r="F676" s="410"/>
      <c r="G676" s="411">
        <v>17724.8</v>
      </c>
      <c r="H676" s="412">
        <f>INT($F676*G676)</f>
        <v>0</v>
      </c>
      <c r="I676" s="411">
        <v>136478.39999999999</v>
      </c>
      <c r="J676" s="412">
        <f>INT($F676*I676)</f>
        <v>0</v>
      </c>
      <c r="K676" s="411">
        <v>0</v>
      </c>
      <c r="L676" s="412">
        <f>INT($F676*K676)</f>
        <v>0</v>
      </c>
      <c r="M676" s="411">
        <f>+G676+I676+K676</f>
        <v>154203.19999999998</v>
      </c>
      <c r="N676" s="420">
        <f>H676+J676+L676</f>
        <v>0</v>
      </c>
      <c r="O676" s="420"/>
      <c r="P676" s="412"/>
      <c r="Q676" s="420"/>
      <c r="R676" s="409" t="s">
        <v>0</v>
      </c>
      <c r="T676" s="410">
        <v>8</v>
      </c>
    </row>
    <row r="677" spans="1:20" ht="24" customHeight="1">
      <c r="A677" s="372" t="s">
        <v>2367</v>
      </c>
      <c r="B677" s="413" t="s">
        <v>0</v>
      </c>
      <c r="C677" s="413" t="s">
        <v>885</v>
      </c>
      <c r="D677" s="413" t="s">
        <v>41</v>
      </c>
      <c r="E677" s="414" t="s">
        <v>729</v>
      </c>
      <c r="F677" s="415"/>
      <c r="G677" s="416">
        <v>17724.8</v>
      </c>
      <c r="H677" s="417">
        <f t="shared" si="842"/>
        <v>0</v>
      </c>
      <c r="I677" s="416">
        <v>136478.39999999999</v>
      </c>
      <c r="J677" s="417">
        <f t="shared" si="843"/>
        <v>0</v>
      </c>
      <c r="K677" s="416">
        <v>0</v>
      </c>
      <c r="L677" s="417">
        <f t="shared" si="844"/>
        <v>0</v>
      </c>
      <c r="M677" s="416">
        <f t="shared" si="845"/>
        <v>154203.19999999998</v>
      </c>
      <c r="N677" s="423">
        <f t="shared" si="829"/>
        <v>0</v>
      </c>
      <c r="O677" s="423">
        <f t="shared" ref="O677" si="864">F677-F676</f>
        <v>0</v>
      </c>
      <c r="P677" s="417">
        <f t="shared" ref="P677:Q677" si="865">M677-M676</f>
        <v>0</v>
      </c>
      <c r="Q677" s="423">
        <f t="shared" si="865"/>
        <v>0</v>
      </c>
      <c r="R677" s="414"/>
      <c r="T677" s="415">
        <v>8</v>
      </c>
    </row>
    <row r="678" spans="1:20" s="401" customFormat="1" ht="24" customHeight="1">
      <c r="A678" s="366" t="s">
        <v>2064</v>
      </c>
      <c r="B678" s="408" t="s">
        <v>0</v>
      </c>
      <c r="C678" s="408" t="s">
        <v>2413</v>
      </c>
      <c r="D678" s="408" t="s">
        <v>42</v>
      </c>
      <c r="E678" s="409" t="s">
        <v>1860</v>
      </c>
      <c r="F678" s="410"/>
      <c r="G678" s="411">
        <v>42306.1</v>
      </c>
      <c r="H678" s="412">
        <f>INT($F678*G678)</f>
        <v>0</v>
      </c>
      <c r="I678" s="411">
        <v>23761.599999999999</v>
      </c>
      <c r="J678" s="412">
        <f>INT($F678*I678)</f>
        <v>0</v>
      </c>
      <c r="K678" s="411">
        <v>0</v>
      </c>
      <c r="L678" s="412">
        <f>INT($F678*K678)</f>
        <v>0</v>
      </c>
      <c r="M678" s="411">
        <f>+G678+I678+K678</f>
        <v>66067.7</v>
      </c>
      <c r="N678" s="420">
        <f>H678+J678+L678</f>
        <v>0</v>
      </c>
      <c r="O678" s="420"/>
      <c r="P678" s="412"/>
      <c r="Q678" s="420"/>
      <c r="R678" s="409" t="s">
        <v>0</v>
      </c>
      <c r="T678" s="410">
        <v>25</v>
      </c>
    </row>
    <row r="679" spans="1:20" ht="24" customHeight="1">
      <c r="A679" s="372" t="s">
        <v>2367</v>
      </c>
      <c r="B679" s="413" t="s">
        <v>0</v>
      </c>
      <c r="C679" s="413" t="s">
        <v>886</v>
      </c>
      <c r="D679" s="413" t="s">
        <v>42</v>
      </c>
      <c r="E679" s="414" t="s">
        <v>729</v>
      </c>
      <c r="F679" s="415"/>
      <c r="G679" s="416">
        <v>42306.1</v>
      </c>
      <c r="H679" s="417">
        <f t="shared" si="842"/>
        <v>0</v>
      </c>
      <c r="I679" s="416">
        <v>23761.599999999999</v>
      </c>
      <c r="J679" s="417">
        <f t="shared" si="843"/>
        <v>0</v>
      </c>
      <c r="K679" s="416">
        <v>0</v>
      </c>
      <c r="L679" s="417">
        <f t="shared" si="844"/>
        <v>0</v>
      </c>
      <c r="M679" s="416">
        <f t="shared" si="845"/>
        <v>66067.7</v>
      </c>
      <c r="N679" s="423">
        <f t="shared" si="829"/>
        <v>0</v>
      </c>
      <c r="O679" s="423">
        <f t="shared" ref="O679" si="866">F679-F678</f>
        <v>0</v>
      </c>
      <c r="P679" s="417">
        <f t="shared" ref="P679:Q679" si="867">M679-M678</f>
        <v>0</v>
      </c>
      <c r="Q679" s="423">
        <f t="shared" si="867"/>
        <v>0</v>
      </c>
      <c r="R679" s="414"/>
      <c r="T679" s="415">
        <v>25</v>
      </c>
    </row>
    <row r="680" spans="1:20" s="401" customFormat="1" ht="24" customHeight="1">
      <c r="A680" s="366" t="s">
        <v>2368</v>
      </c>
      <c r="B680" s="408" t="s">
        <v>0</v>
      </c>
      <c r="C680" s="408" t="s">
        <v>2414</v>
      </c>
      <c r="D680" s="408" t="s">
        <v>2415</v>
      </c>
      <c r="E680" s="409" t="s">
        <v>1860</v>
      </c>
      <c r="F680" s="410"/>
      <c r="G680" s="411">
        <v>77.099999999999994</v>
      </c>
      <c r="H680" s="412">
        <f>INT($F680*G680)</f>
        <v>0</v>
      </c>
      <c r="I680" s="411">
        <v>712.8</v>
      </c>
      <c r="J680" s="412">
        <f>INT($F680*I680)</f>
        <v>0</v>
      </c>
      <c r="K680" s="411">
        <v>0</v>
      </c>
      <c r="L680" s="412">
        <f>INT($F680*K680)</f>
        <v>0</v>
      </c>
      <c r="M680" s="411">
        <f>+G680+I680+K680</f>
        <v>789.9</v>
      </c>
      <c r="N680" s="420">
        <f>H680+J680+L680</f>
        <v>0</v>
      </c>
      <c r="O680" s="420"/>
      <c r="P680" s="412"/>
      <c r="Q680" s="420"/>
      <c r="R680" s="409" t="s">
        <v>6921</v>
      </c>
      <c r="T680" s="410">
        <v>25</v>
      </c>
    </row>
    <row r="681" spans="1:20" ht="24" customHeight="1">
      <c r="A681" s="372" t="s">
        <v>2367</v>
      </c>
      <c r="B681" s="413" t="s">
        <v>0</v>
      </c>
      <c r="C681" s="413" t="s">
        <v>887</v>
      </c>
      <c r="D681" s="413" t="s">
        <v>888</v>
      </c>
      <c r="E681" s="414" t="s">
        <v>729</v>
      </c>
      <c r="F681" s="415"/>
      <c r="G681" s="416">
        <v>77.099999999999994</v>
      </c>
      <c r="H681" s="417">
        <f t="shared" si="842"/>
        <v>0</v>
      </c>
      <c r="I681" s="416">
        <v>712.8</v>
      </c>
      <c r="J681" s="417">
        <f t="shared" si="843"/>
        <v>0</v>
      </c>
      <c r="K681" s="416">
        <v>0</v>
      </c>
      <c r="L681" s="417">
        <f t="shared" si="844"/>
        <v>0</v>
      </c>
      <c r="M681" s="416">
        <f t="shared" si="845"/>
        <v>789.9</v>
      </c>
      <c r="N681" s="423">
        <f t="shared" si="829"/>
        <v>0</v>
      </c>
      <c r="O681" s="423">
        <f t="shared" ref="O681" si="868">F681-F680</f>
        <v>0</v>
      </c>
      <c r="P681" s="417">
        <f t="shared" ref="P681:Q681" si="869">M681-M680</f>
        <v>0</v>
      </c>
      <c r="Q681" s="423">
        <f t="shared" si="869"/>
        <v>0</v>
      </c>
      <c r="R681" s="629" t="s">
        <v>6944</v>
      </c>
      <c r="T681" s="415">
        <v>25</v>
      </c>
    </row>
    <row r="682" spans="1:20" s="401" customFormat="1" ht="24" customHeight="1">
      <c r="A682" s="366" t="s">
        <v>2064</v>
      </c>
      <c r="B682" s="436" t="s">
        <v>2416</v>
      </c>
      <c r="C682" s="436" t="s">
        <v>2139</v>
      </c>
      <c r="D682" s="436" t="s">
        <v>0</v>
      </c>
      <c r="E682" s="437" t="s">
        <v>0</v>
      </c>
      <c r="F682" s="438"/>
      <c r="G682" s="439"/>
      <c r="H682" s="440">
        <f>SUMIF($A$684:$A$711,"당초",H684:H711)</f>
        <v>0</v>
      </c>
      <c r="I682" s="439"/>
      <c r="J682" s="440">
        <f>SUMIF($A$684:$A$711,"당초",J684:J711)</f>
        <v>0</v>
      </c>
      <c r="K682" s="439"/>
      <c r="L682" s="440">
        <f>SUMIF($A$684:$A$711,"당초",L684:L711)</f>
        <v>0</v>
      </c>
      <c r="M682" s="438"/>
      <c r="N682" s="984">
        <f>H682+J682+L682</f>
        <v>0</v>
      </c>
      <c r="O682" s="984"/>
      <c r="P682" s="440"/>
      <c r="Q682" s="984"/>
      <c r="R682" s="441" t="s">
        <v>0</v>
      </c>
      <c r="T682" s="438">
        <v>0</v>
      </c>
    </row>
    <row r="683" spans="1:20" ht="24" customHeight="1">
      <c r="A683" s="372" t="s">
        <v>2367</v>
      </c>
      <c r="B683" s="442" t="s">
        <v>303</v>
      </c>
      <c r="C683" s="442" t="s">
        <v>686</v>
      </c>
      <c r="D683" s="442" t="s">
        <v>0</v>
      </c>
      <c r="E683" s="443" t="s">
        <v>0</v>
      </c>
      <c r="F683" s="444"/>
      <c r="G683" s="445"/>
      <c r="H683" s="446">
        <f>SUMIF($A$684:$A$711,"변경",H684:H711)</f>
        <v>0</v>
      </c>
      <c r="I683" s="445"/>
      <c r="J683" s="446">
        <f>SUMIF($A$684:$A$711,"변경",J684:J711)</f>
        <v>0</v>
      </c>
      <c r="K683" s="445"/>
      <c r="L683" s="446">
        <f>SUMIF($A$684:$A$711,"변경",L684:L711)</f>
        <v>0</v>
      </c>
      <c r="M683" s="444"/>
      <c r="N683" s="985">
        <f t="shared" si="829"/>
        <v>0</v>
      </c>
      <c r="O683" s="985">
        <f t="shared" ref="O683" si="870">F683-F682</f>
        <v>0</v>
      </c>
      <c r="P683" s="446">
        <f t="shared" ref="P683:Q683" si="871">M683-M682</f>
        <v>0</v>
      </c>
      <c r="Q683" s="985">
        <f t="shared" si="871"/>
        <v>0</v>
      </c>
      <c r="R683" s="447"/>
      <c r="T683" s="444">
        <v>0</v>
      </c>
    </row>
    <row r="684" spans="1:20" s="401" customFormat="1" ht="24" customHeight="1">
      <c r="A684" s="366" t="s">
        <v>2368</v>
      </c>
      <c r="B684" s="408" t="s">
        <v>0</v>
      </c>
      <c r="C684" s="408" t="s">
        <v>2417</v>
      </c>
      <c r="D684" s="408" t="s">
        <v>2418</v>
      </c>
      <c r="E684" s="409" t="s">
        <v>615</v>
      </c>
      <c r="F684" s="410"/>
      <c r="G684" s="411">
        <v>4290.1000000000004</v>
      </c>
      <c r="H684" s="412">
        <f>INT($F684*G684)</f>
        <v>0</v>
      </c>
      <c r="I684" s="411">
        <v>34510.199999999997</v>
      </c>
      <c r="J684" s="412">
        <f>INT($F684*I684)</f>
        <v>0</v>
      </c>
      <c r="K684" s="411">
        <v>4337</v>
      </c>
      <c r="L684" s="412">
        <f>INT($F684*K684)</f>
        <v>0</v>
      </c>
      <c r="M684" s="411">
        <f>+G684+I684+K684</f>
        <v>43137.299999999996</v>
      </c>
      <c r="N684" s="420">
        <f>H684+J684+L684</f>
        <v>0</v>
      </c>
      <c r="O684" s="420"/>
      <c r="P684" s="412"/>
      <c r="Q684" s="420"/>
      <c r="R684" s="409" t="s">
        <v>0</v>
      </c>
      <c r="T684" s="410">
        <v>0.6</v>
      </c>
    </row>
    <row r="685" spans="1:20" ht="24" customHeight="1">
      <c r="A685" s="372" t="s">
        <v>2072</v>
      </c>
      <c r="B685" s="413" t="s">
        <v>0</v>
      </c>
      <c r="C685" s="413" t="s">
        <v>889</v>
      </c>
      <c r="D685" s="413" t="s">
        <v>890</v>
      </c>
      <c r="E685" s="414" t="s">
        <v>651</v>
      </c>
      <c r="F685" s="415"/>
      <c r="G685" s="416">
        <v>4290.1000000000004</v>
      </c>
      <c r="H685" s="417">
        <f t="shared" ref="H685:H711" si="872">INT($F685*G685)</f>
        <v>0</v>
      </c>
      <c r="I685" s="416">
        <v>34510.199999999997</v>
      </c>
      <c r="J685" s="417">
        <f t="shared" ref="J685:J711" si="873">INT($F685*I685)</f>
        <v>0</v>
      </c>
      <c r="K685" s="416">
        <v>4337</v>
      </c>
      <c r="L685" s="417">
        <f t="shared" ref="L685:L711" si="874">INT($F685*K685)</f>
        <v>0</v>
      </c>
      <c r="M685" s="416">
        <f t="shared" ref="M685:M711" si="875">+G685+I685+K685</f>
        <v>43137.299999999996</v>
      </c>
      <c r="N685" s="423">
        <f t="shared" si="829"/>
        <v>0</v>
      </c>
      <c r="O685" s="423">
        <f t="shared" ref="O685" si="876">F685-F684</f>
        <v>0</v>
      </c>
      <c r="P685" s="417">
        <f t="shared" ref="P685:Q685" si="877">M685-M684</f>
        <v>0</v>
      </c>
      <c r="Q685" s="423">
        <f t="shared" si="877"/>
        <v>0</v>
      </c>
      <c r="R685" s="414"/>
      <c r="T685" s="415">
        <v>0.6</v>
      </c>
    </row>
    <row r="686" spans="1:20" s="401" customFormat="1" ht="24" customHeight="1">
      <c r="A686" s="366" t="s">
        <v>2368</v>
      </c>
      <c r="B686" s="408" t="s">
        <v>0</v>
      </c>
      <c r="C686" s="408" t="s">
        <v>2419</v>
      </c>
      <c r="D686" s="408" t="s">
        <v>2420</v>
      </c>
      <c r="E686" s="409" t="s">
        <v>2104</v>
      </c>
      <c r="F686" s="410"/>
      <c r="G686" s="411">
        <v>24297.5</v>
      </c>
      <c r="H686" s="412">
        <f>INT($F686*G686)</f>
        <v>0</v>
      </c>
      <c r="I686" s="411">
        <v>69167.199999999997</v>
      </c>
      <c r="J686" s="412">
        <f>INT($F686*I686)</f>
        <v>0</v>
      </c>
      <c r="K686" s="411">
        <v>0</v>
      </c>
      <c r="L686" s="412">
        <f>INT($F686*K686)</f>
        <v>0</v>
      </c>
      <c r="M686" s="411">
        <f>+G686+I686+K686</f>
        <v>93464.7</v>
      </c>
      <c r="N686" s="420">
        <f>H686+J686+L686</f>
        <v>0</v>
      </c>
      <c r="O686" s="420"/>
      <c r="P686" s="412"/>
      <c r="Q686" s="420"/>
      <c r="R686" s="409" t="s">
        <v>0</v>
      </c>
      <c r="T686" s="410">
        <v>4</v>
      </c>
    </row>
    <row r="687" spans="1:20" ht="24" customHeight="1">
      <c r="A687" s="372" t="s">
        <v>2367</v>
      </c>
      <c r="B687" s="413" t="s">
        <v>0</v>
      </c>
      <c r="C687" s="413" t="s">
        <v>891</v>
      </c>
      <c r="D687" s="413" t="s">
        <v>892</v>
      </c>
      <c r="E687" s="414" t="s">
        <v>671</v>
      </c>
      <c r="F687" s="415"/>
      <c r="G687" s="416">
        <v>24297.5</v>
      </c>
      <c r="H687" s="417">
        <f t="shared" si="872"/>
        <v>0</v>
      </c>
      <c r="I687" s="416">
        <v>69167.199999999997</v>
      </c>
      <c r="J687" s="417">
        <f t="shared" si="873"/>
        <v>0</v>
      </c>
      <c r="K687" s="416">
        <v>0</v>
      </c>
      <c r="L687" s="417">
        <f t="shared" si="874"/>
        <v>0</v>
      </c>
      <c r="M687" s="416">
        <f t="shared" si="875"/>
        <v>93464.7</v>
      </c>
      <c r="N687" s="423">
        <f t="shared" si="829"/>
        <v>0</v>
      </c>
      <c r="O687" s="423">
        <f t="shared" ref="O687" si="878">F687-F686</f>
        <v>0</v>
      </c>
      <c r="P687" s="417">
        <f t="shared" ref="P687:Q687" si="879">M687-M686</f>
        <v>0</v>
      </c>
      <c r="Q687" s="423">
        <f t="shared" si="879"/>
        <v>0</v>
      </c>
      <c r="R687" s="414"/>
      <c r="T687" s="415">
        <v>4</v>
      </c>
    </row>
    <row r="688" spans="1:20" s="401" customFormat="1" ht="24" customHeight="1">
      <c r="A688" s="366" t="s">
        <v>2421</v>
      </c>
      <c r="B688" s="408" t="s">
        <v>0</v>
      </c>
      <c r="C688" s="408" t="s">
        <v>2422</v>
      </c>
      <c r="D688" s="408" t="s">
        <v>2423</v>
      </c>
      <c r="E688" s="409" t="s">
        <v>2194</v>
      </c>
      <c r="F688" s="410"/>
      <c r="G688" s="411">
        <v>10802.6</v>
      </c>
      <c r="H688" s="412">
        <f>INT($F688*G688)</f>
        <v>0</v>
      </c>
      <c r="I688" s="411">
        <v>136814.39999999999</v>
      </c>
      <c r="J688" s="412">
        <f>INT($F688*I688)</f>
        <v>0</v>
      </c>
      <c r="K688" s="411">
        <v>31642.1</v>
      </c>
      <c r="L688" s="412">
        <f>INT($F688*K688)</f>
        <v>0</v>
      </c>
      <c r="M688" s="411">
        <f>+G688+I688+K688</f>
        <v>179259.1</v>
      </c>
      <c r="N688" s="420">
        <f>H688+J688+L688</f>
        <v>0</v>
      </c>
      <c r="O688" s="420"/>
      <c r="P688" s="412"/>
      <c r="Q688" s="420"/>
      <c r="R688" s="409" t="s">
        <v>0</v>
      </c>
      <c r="S688" s="988" t="s">
        <v>6947</v>
      </c>
      <c r="T688" s="410">
        <v>4</v>
      </c>
    </row>
    <row r="689" spans="1:20" ht="24" customHeight="1">
      <c r="A689" s="372" t="s">
        <v>2089</v>
      </c>
      <c r="B689" s="413" t="s">
        <v>0</v>
      </c>
      <c r="C689" s="413" t="s">
        <v>893</v>
      </c>
      <c r="D689" s="413" t="s">
        <v>894</v>
      </c>
      <c r="E689" s="414" t="s">
        <v>738</v>
      </c>
      <c r="F689" s="415"/>
      <c r="G689" s="416">
        <v>10802.6</v>
      </c>
      <c r="H689" s="417">
        <f t="shared" si="872"/>
        <v>0</v>
      </c>
      <c r="I689" s="416">
        <v>136814.39999999999</v>
      </c>
      <c r="J689" s="417">
        <f t="shared" si="873"/>
        <v>0</v>
      </c>
      <c r="K689" s="416">
        <v>31642.1</v>
      </c>
      <c r="L689" s="417">
        <f t="shared" si="874"/>
        <v>0</v>
      </c>
      <c r="M689" s="416">
        <f t="shared" si="875"/>
        <v>179259.1</v>
      </c>
      <c r="N689" s="423">
        <f t="shared" si="829"/>
        <v>0</v>
      </c>
      <c r="O689" s="423">
        <f t="shared" ref="O689" si="880">F689-F688</f>
        <v>0</v>
      </c>
      <c r="P689" s="417">
        <f t="shared" ref="P689:Q689" si="881">M689-M688</f>
        <v>0</v>
      </c>
      <c r="Q689" s="423">
        <f t="shared" si="881"/>
        <v>0</v>
      </c>
      <c r="R689" s="414"/>
      <c r="T689" s="415">
        <v>4</v>
      </c>
    </row>
    <row r="690" spans="1:20" s="401" customFormat="1" ht="24" customHeight="1">
      <c r="A690" s="366" t="s">
        <v>2064</v>
      </c>
      <c r="B690" s="408" t="s">
        <v>0</v>
      </c>
      <c r="C690" s="408" t="s">
        <v>2422</v>
      </c>
      <c r="D690" s="408" t="s">
        <v>2424</v>
      </c>
      <c r="E690" s="409" t="s">
        <v>2194</v>
      </c>
      <c r="F690" s="410"/>
      <c r="G690" s="411">
        <v>5532.8</v>
      </c>
      <c r="H690" s="412">
        <f>INT($F690*G690)</f>
        <v>0</v>
      </c>
      <c r="I690" s="411">
        <v>70883.199999999997</v>
      </c>
      <c r="J690" s="412">
        <f>INT($F690*I690)</f>
        <v>0</v>
      </c>
      <c r="K690" s="411">
        <v>16205.5</v>
      </c>
      <c r="L690" s="412">
        <f>INT($F690*K690)</f>
        <v>0</v>
      </c>
      <c r="M690" s="411">
        <f>+G690+I690+K690</f>
        <v>92621.5</v>
      </c>
      <c r="N690" s="420">
        <f>H690+J690+L690</f>
        <v>0</v>
      </c>
      <c r="O690" s="420"/>
      <c r="P690" s="412"/>
      <c r="Q690" s="420"/>
      <c r="R690" s="409" t="s">
        <v>0</v>
      </c>
      <c r="T690" s="410">
        <v>1</v>
      </c>
    </row>
    <row r="691" spans="1:20" ht="24" customHeight="1">
      <c r="A691" s="372" t="s">
        <v>2072</v>
      </c>
      <c r="B691" s="413" t="s">
        <v>0</v>
      </c>
      <c r="C691" s="413" t="s">
        <v>893</v>
      </c>
      <c r="D691" s="413" t="s">
        <v>895</v>
      </c>
      <c r="E691" s="414" t="s">
        <v>738</v>
      </c>
      <c r="F691" s="415"/>
      <c r="G691" s="416">
        <v>5532.8</v>
      </c>
      <c r="H691" s="417">
        <f t="shared" si="872"/>
        <v>0</v>
      </c>
      <c r="I691" s="416">
        <v>70883.199999999997</v>
      </c>
      <c r="J691" s="417">
        <f t="shared" si="873"/>
        <v>0</v>
      </c>
      <c r="K691" s="416">
        <v>16205.5</v>
      </c>
      <c r="L691" s="417">
        <f t="shared" si="874"/>
        <v>0</v>
      </c>
      <c r="M691" s="416">
        <f t="shared" si="875"/>
        <v>92621.5</v>
      </c>
      <c r="N691" s="423">
        <f t="shared" si="829"/>
        <v>0</v>
      </c>
      <c r="O691" s="423">
        <f t="shared" ref="O691" si="882">F691-F690</f>
        <v>0</v>
      </c>
      <c r="P691" s="417">
        <f t="shared" ref="P691:Q691" si="883">M691-M690</f>
        <v>0</v>
      </c>
      <c r="Q691" s="423">
        <f t="shared" si="883"/>
        <v>0</v>
      </c>
      <c r="R691" s="414"/>
      <c r="T691" s="415">
        <v>1</v>
      </c>
    </row>
    <row r="692" spans="1:20" s="401" customFormat="1" ht="24" customHeight="1">
      <c r="A692" s="366" t="s">
        <v>2368</v>
      </c>
      <c r="B692" s="408" t="s">
        <v>0</v>
      </c>
      <c r="C692" s="408" t="s">
        <v>2422</v>
      </c>
      <c r="D692" s="408" t="s">
        <v>2425</v>
      </c>
      <c r="E692" s="409" t="s">
        <v>2194</v>
      </c>
      <c r="F692" s="410"/>
      <c r="G692" s="411">
        <v>12699.8</v>
      </c>
      <c r="H692" s="412">
        <f>INT($F692*G692)</f>
        <v>0</v>
      </c>
      <c r="I692" s="411">
        <v>174481.6</v>
      </c>
      <c r="J692" s="412">
        <f>INT($F692*I692)</f>
        <v>0</v>
      </c>
      <c r="K692" s="411">
        <v>37198.9</v>
      </c>
      <c r="L692" s="412">
        <f>INT($F692*K692)</f>
        <v>0</v>
      </c>
      <c r="M692" s="411">
        <f>+G692+I692+K692</f>
        <v>224380.3</v>
      </c>
      <c r="N692" s="420">
        <f>H692+J692+L692</f>
        <v>0</v>
      </c>
      <c r="O692" s="420"/>
      <c r="P692" s="412"/>
      <c r="Q692" s="420"/>
      <c r="R692" s="409" t="s">
        <v>0</v>
      </c>
      <c r="T692" s="410">
        <v>5</v>
      </c>
    </row>
    <row r="693" spans="1:20" ht="24" customHeight="1">
      <c r="A693" s="372" t="s">
        <v>2072</v>
      </c>
      <c r="B693" s="413" t="s">
        <v>0</v>
      </c>
      <c r="C693" s="413" t="s">
        <v>893</v>
      </c>
      <c r="D693" s="413" t="s">
        <v>896</v>
      </c>
      <c r="E693" s="414" t="s">
        <v>738</v>
      </c>
      <c r="F693" s="415"/>
      <c r="G693" s="416">
        <v>12699.8</v>
      </c>
      <c r="H693" s="417">
        <f t="shared" si="872"/>
        <v>0</v>
      </c>
      <c r="I693" s="416">
        <v>174481.6</v>
      </c>
      <c r="J693" s="417">
        <f t="shared" si="873"/>
        <v>0</v>
      </c>
      <c r="K693" s="416">
        <v>37198.9</v>
      </c>
      <c r="L693" s="417">
        <f t="shared" si="874"/>
        <v>0</v>
      </c>
      <c r="M693" s="416">
        <f t="shared" si="875"/>
        <v>224380.3</v>
      </c>
      <c r="N693" s="423">
        <f t="shared" si="829"/>
        <v>0</v>
      </c>
      <c r="O693" s="423">
        <f t="shared" ref="O693" si="884">F693-F692</f>
        <v>0</v>
      </c>
      <c r="P693" s="417">
        <f t="shared" ref="P693:Q693" si="885">M693-M692</f>
        <v>0</v>
      </c>
      <c r="Q693" s="423">
        <f t="shared" si="885"/>
        <v>0</v>
      </c>
      <c r="R693" s="414"/>
      <c r="T693" s="415">
        <v>5</v>
      </c>
    </row>
    <row r="694" spans="1:20" s="401" customFormat="1" ht="24" customHeight="1">
      <c r="A694" s="366" t="s">
        <v>2368</v>
      </c>
      <c r="B694" s="408" t="s">
        <v>0</v>
      </c>
      <c r="C694" s="408" t="s">
        <v>2422</v>
      </c>
      <c r="D694" s="408" t="s">
        <v>2426</v>
      </c>
      <c r="E694" s="409" t="s">
        <v>2194</v>
      </c>
      <c r="F694" s="410"/>
      <c r="G694" s="411">
        <v>6469.3</v>
      </c>
      <c r="H694" s="412">
        <f>INT($F694*G694)</f>
        <v>0</v>
      </c>
      <c r="I694" s="411">
        <v>89122.4</v>
      </c>
      <c r="J694" s="412">
        <f>INT($F694*I694)</f>
        <v>0</v>
      </c>
      <c r="K694" s="411">
        <v>18949.5</v>
      </c>
      <c r="L694" s="412">
        <f>INT($F694*K694)</f>
        <v>0</v>
      </c>
      <c r="M694" s="411">
        <f>+G694+I694+K694</f>
        <v>114541.2</v>
      </c>
      <c r="N694" s="420">
        <f>H694+J694+L694</f>
        <v>0</v>
      </c>
      <c r="O694" s="420"/>
      <c r="P694" s="412"/>
      <c r="Q694" s="420"/>
      <c r="R694" s="409" t="s">
        <v>0</v>
      </c>
      <c r="T694" s="410">
        <v>10</v>
      </c>
    </row>
    <row r="695" spans="1:20" ht="24" customHeight="1">
      <c r="A695" s="372" t="s">
        <v>2072</v>
      </c>
      <c r="B695" s="413" t="s">
        <v>0</v>
      </c>
      <c r="C695" s="413" t="s">
        <v>893</v>
      </c>
      <c r="D695" s="413" t="s">
        <v>897</v>
      </c>
      <c r="E695" s="414" t="s">
        <v>738</v>
      </c>
      <c r="F695" s="415"/>
      <c r="G695" s="416">
        <v>6469.3</v>
      </c>
      <c r="H695" s="417">
        <f t="shared" si="872"/>
        <v>0</v>
      </c>
      <c r="I695" s="416">
        <v>89122.4</v>
      </c>
      <c r="J695" s="417">
        <f t="shared" si="873"/>
        <v>0</v>
      </c>
      <c r="K695" s="416">
        <v>18949.5</v>
      </c>
      <c r="L695" s="417">
        <f t="shared" si="874"/>
        <v>0</v>
      </c>
      <c r="M695" s="416">
        <f t="shared" si="875"/>
        <v>114541.2</v>
      </c>
      <c r="N695" s="423">
        <f t="shared" si="829"/>
        <v>0</v>
      </c>
      <c r="O695" s="423">
        <f t="shared" ref="O695" si="886">F695-F694</f>
        <v>0</v>
      </c>
      <c r="P695" s="417">
        <f t="shared" ref="P695:Q695" si="887">M695-M694</f>
        <v>0</v>
      </c>
      <c r="Q695" s="423">
        <f t="shared" si="887"/>
        <v>0</v>
      </c>
      <c r="R695" s="414"/>
      <c r="T695" s="415">
        <v>10</v>
      </c>
    </row>
    <row r="696" spans="1:20" s="401" customFormat="1" ht="24" customHeight="1">
      <c r="A696" s="366" t="s">
        <v>2368</v>
      </c>
      <c r="B696" s="408" t="s">
        <v>0</v>
      </c>
      <c r="C696" s="408" t="s">
        <v>2422</v>
      </c>
      <c r="D696" s="408" t="s">
        <v>2427</v>
      </c>
      <c r="E696" s="409" t="s">
        <v>2194</v>
      </c>
      <c r="F696" s="410"/>
      <c r="G696" s="411">
        <v>14529.1</v>
      </c>
      <c r="H696" s="412">
        <f>INT($F696*G696)</f>
        <v>0</v>
      </c>
      <c r="I696" s="411">
        <v>212954.4</v>
      </c>
      <c r="J696" s="412">
        <f>INT($F696*I696)</f>
        <v>0</v>
      </c>
      <c r="K696" s="411">
        <v>42558</v>
      </c>
      <c r="L696" s="412">
        <f>INT($F696*K696)</f>
        <v>0</v>
      </c>
      <c r="M696" s="411">
        <f>+G696+I696+K696</f>
        <v>270041.5</v>
      </c>
      <c r="N696" s="420">
        <f>H696+J696+L696</f>
        <v>0</v>
      </c>
      <c r="O696" s="420"/>
      <c r="P696" s="412"/>
      <c r="Q696" s="420"/>
      <c r="R696" s="409" t="s">
        <v>0</v>
      </c>
      <c r="T696" s="410">
        <v>1</v>
      </c>
    </row>
    <row r="697" spans="1:20" ht="24" customHeight="1">
      <c r="A697" s="372" t="s">
        <v>2428</v>
      </c>
      <c r="B697" s="413" t="s">
        <v>0</v>
      </c>
      <c r="C697" s="413" t="s">
        <v>893</v>
      </c>
      <c r="D697" s="413" t="s">
        <v>898</v>
      </c>
      <c r="E697" s="414" t="s">
        <v>738</v>
      </c>
      <c r="F697" s="415"/>
      <c r="G697" s="416">
        <v>14529.1</v>
      </c>
      <c r="H697" s="417">
        <f t="shared" si="872"/>
        <v>0</v>
      </c>
      <c r="I697" s="416">
        <v>212954.4</v>
      </c>
      <c r="J697" s="417">
        <f t="shared" si="873"/>
        <v>0</v>
      </c>
      <c r="K697" s="416">
        <v>42558</v>
      </c>
      <c r="L697" s="417">
        <f t="shared" si="874"/>
        <v>0</v>
      </c>
      <c r="M697" s="416">
        <f t="shared" si="875"/>
        <v>270041.5</v>
      </c>
      <c r="N697" s="423">
        <f t="shared" si="829"/>
        <v>0</v>
      </c>
      <c r="O697" s="423">
        <f t="shared" ref="O697" si="888">F697-F696</f>
        <v>0</v>
      </c>
      <c r="P697" s="417">
        <f t="shared" ref="P697:Q697" si="889">M697-M696</f>
        <v>0</v>
      </c>
      <c r="Q697" s="423">
        <f t="shared" si="889"/>
        <v>0</v>
      </c>
      <c r="R697" s="414"/>
      <c r="T697" s="415">
        <v>1</v>
      </c>
    </row>
    <row r="698" spans="1:20" s="401" customFormat="1" ht="24" customHeight="1">
      <c r="A698" s="366" t="s">
        <v>2368</v>
      </c>
      <c r="B698" s="408" t="s">
        <v>0</v>
      </c>
      <c r="C698" s="408" t="s">
        <v>2422</v>
      </c>
      <c r="D698" s="408" t="s">
        <v>2429</v>
      </c>
      <c r="E698" s="409" t="s">
        <v>2194</v>
      </c>
      <c r="F698" s="410"/>
      <c r="G698" s="411">
        <v>7428.9</v>
      </c>
      <c r="H698" s="412">
        <f>INT($F698*G698)</f>
        <v>0</v>
      </c>
      <c r="I698" s="411">
        <v>108550.39999999999</v>
      </c>
      <c r="J698" s="412">
        <f>INT($F698*I698)</f>
        <v>0</v>
      </c>
      <c r="K698" s="411">
        <v>21762.5</v>
      </c>
      <c r="L698" s="412">
        <f>INT($F698*K698)</f>
        <v>0</v>
      </c>
      <c r="M698" s="411">
        <f>+G698+I698+K698</f>
        <v>137741.79999999999</v>
      </c>
      <c r="N698" s="420">
        <f>H698+J698+L698</f>
        <v>0</v>
      </c>
      <c r="O698" s="420"/>
      <c r="P698" s="412"/>
      <c r="Q698" s="420"/>
      <c r="R698" s="409" t="s">
        <v>0</v>
      </c>
      <c r="T698" s="410">
        <v>1</v>
      </c>
    </row>
    <row r="699" spans="1:20" ht="24" customHeight="1">
      <c r="A699" s="372" t="s">
        <v>2072</v>
      </c>
      <c r="B699" s="413" t="s">
        <v>0</v>
      </c>
      <c r="C699" s="413" t="s">
        <v>893</v>
      </c>
      <c r="D699" s="413" t="s">
        <v>6920</v>
      </c>
      <c r="E699" s="414" t="s">
        <v>738</v>
      </c>
      <c r="F699" s="415"/>
      <c r="G699" s="416">
        <v>7428.9</v>
      </c>
      <c r="H699" s="417">
        <f t="shared" si="872"/>
        <v>0</v>
      </c>
      <c r="I699" s="416">
        <v>108550.39999999999</v>
      </c>
      <c r="J699" s="417">
        <f t="shared" si="873"/>
        <v>0</v>
      </c>
      <c r="K699" s="416">
        <v>21762.5</v>
      </c>
      <c r="L699" s="417">
        <f t="shared" si="874"/>
        <v>0</v>
      </c>
      <c r="M699" s="416">
        <f t="shared" si="875"/>
        <v>137741.79999999999</v>
      </c>
      <c r="N699" s="423">
        <f t="shared" si="829"/>
        <v>0</v>
      </c>
      <c r="O699" s="423">
        <f t="shared" ref="O699" si="890">F699-F698</f>
        <v>0</v>
      </c>
      <c r="P699" s="417">
        <f t="shared" ref="P699:Q699" si="891">M699-M698</f>
        <v>0</v>
      </c>
      <c r="Q699" s="423">
        <f t="shared" si="891"/>
        <v>0</v>
      </c>
      <c r="R699" s="414"/>
      <c r="T699" s="415">
        <v>1</v>
      </c>
    </row>
    <row r="700" spans="1:20" s="401" customFormat="1" ht="24" customHeight="1">
      <c r="A700" s="366" t="s">
        <v>2051</v>
      </c>
      <c r="B700" s="408" t="s">
        <v>0</v>
      </c>
      <c r="C700" s="642" t="s">
        <v>2422</v>
      </c>
      <c r="D700" s="642" t="s">
        <v>6906</v>
      </c>
      <c r="E700" s="409" t="s">
        <v>2194</v>
      </c>
      <c r="F700" s="410"/>
      <c r="G700" s="411">
        <v>10264</v>
      </c>
      <c r="H700" s="412">
        <f>INT($F700*G700)</f>
        <v>0</v>
      </c>
      <c r="I700" s="411">
        <v>284848</v>
      </c>
      <c r="J700" s="412">
        <f>INT($F700*I700)</f>
        <v>0</v>
      </c>
      <c r="K700" s="411">
        <v>42562</v>
      </c>
      <c r="L700" s="412">
        <f>INT($F700*K700)</f>
        <v>0</v>
      </c>
      <c r="M700" s="411">
        <f>+G700+I700+K700</f>
        <v>337674</v>
      </c>
      <c r="N700" s="420">
        <f>H700+J700+L700</f>
        <v>0</v>
      </c>
      <c r="O700" s="420"/>
      <c r="P700" s="412"/>
      <c r="Q700" s="420"/>
      <c r="R700" s="409" t="s">
        <v>6921</v>
      </c>
      <c r="T700" s="410"/>
    </row>
    <row r="701" spans="1:20" ht="24" customHeight="1">
      <c r="A701" s="372" t="s">
        <v>2054</v>
      </c>
      <c r="B701" s="413" t="s">
        <v>0</v>
      </c>
      <c r="C701" s="970" t="str">
        <f>단가산출총괄표!$C$3</f>
        <v>조립식PC맨홀설치</v>
      </c>
      <c r="D701" s="970" t="str">
        <f>단가산출총괄표!$D$3</f>
        <v>D1800,하부구체+상판</v>
      </c>
      <c r="E701" s="414" t="s">
        <v>738</v>
      </c>
      <c r="F701" s="415"/>
      <c r="G701" s="416">
        <f>단가산출총괄표!$G$3</f>
        <v>11769</v>
      </c>
      <c r="H701" s="417">
        <f t="shared" ref="H701" si="892">INT($F701*G701)</f>
        <v>0</v>
      </c>
      <c r="I701" s="416">
        <f>단가산출총괄표!$H$3</f>
        <v>362733</v>
      </c>
      <c r="J701" s="417">
        <f t="shared" ref="J701" si="893">INT($F701*I701)</f>
        <v>0</v>
      </c>
      <c r="K701" s="416">
        <f>단가산출총괄표!$I$3</f>
        <v>42562</v>
      </c>
      <c r="L701" s="417">
        <f t="shared" ref="L701" si="894">INT($F701*K701)</f>
        <v>0</v>
      </c>
      <c r="M701" s="416">
        <f t="shared" ref="M701" si="895">+G701+I701+K701</f>
        <v>417064</v>
      </c>
      <c r="N701" s="423">
        <f t="shared" ref="N701" si="896">H701+J701+L701</f>
        <v>0</v>
      </c>
      <c r="O701" s="423">
        <f t="shared" ref="O701" si="897">F701-F700</f>
        <v>0</v>
      </c>
      <c r="P701" s="417">
        <f t="shared" ref="P701" si="898">M701-M700</f>
        <v>79390</v>
      </c>
      <c r="Q701" s="423">
        <f t="shared" ref="Q701" si="899">N701-N700</f>
        <v>0</v>
      </c>
      <c r="R701" s="629" t="s">
        <v>6922</v>
      </c>
      <c r="T701" s="415"/>
    </row>
    <row r="702" spans="1:20" s="401" customFormat="1" ht="24" customHeight="1">
      <c r="A702" s="366" t="s">
        <v>2051</v>
      </c>
      <c r="B702" s="408" t="s">
        <v>0</v>
      </c>
      <c r="C702" s="642" t="s">
        <v>2422</v>
      </c>
      <c r="D702" s="642" t="s">
        <v>6918</v>
      </c>
      <c r="E702" s="409" t="s">
        <v>2194</v>
      </c>
      <c r="F702" s="410"/>
      <c r="G702" s="411">
        <v>5915</v>
      </c>
      <c r="H702" s="412">
        <f>INT($F702*G702)</f>
        <v>0</v>
      </c>
      <c r="I702" s="411">
        <v>144282</v>
      </c>
      <c r="J702" s="412">
        <f>INT($F702*I702)</f>
        <v>0</v>
      </c>
      <c r="K702" s="411">
        <v>24533</v>
      </c>
      <c r="L702" s="412">
        <f>INT($F702*K702)</f>
        <v>0</v>
      </c>
      <c r="M702" s="411">
        <f>+G702+I702+K702</f>
        <v>174730</v>
      </c>
      <c r="N702" s="420">
        <f>H702+J702+L702</f>
        <v>0</v>
      </c>
      <c r="O702" s="420"/>
      <c r="P702" s="412"/>
      <c r="Q702" s="420"/>
      <c r="R702" s="409" t="s">
        <v>6921</v>
      </c>
      <c r="T702" s="410"/>
    </row>
    <row r="703" spans="1:20" ht="24" customHeight="1">
      <c r="A703" s="372" t="s">
        <v>2054</v>
      </c>
      <c r="B703" s="413" t="s">
        <v>0</v>
      </c>
      <c r="C703" s="970" t="str">
        <f>단가산출총괄표!$C$4</f>
        <v>조립식PC맨홀설치</v>
      </c>
      <c r="D703" s="970" t="str">
        <f>단가산출총괄표!$D$4</f>
        <v>D1800,연직구체</v>
      </c>
      <c r="E703" s="414" t="s">
        <v>738</v>
      </c>
      <c r="F703" s="415"/>
      <c r="G703" s="416">
        <f>단가산출총괄표!$G$4</f>
        <v>6784</v>
      </c>
      <c r="H703" s="417">
        <f t="shared" ref="H703" si="900">INT($F703*G703)</f>
        <v>0</v>
      </c>
      <c r="I703" s="416">
        <f>단가산출총괄표!$H$4</f>
        <v>181602</v>
      </c>
      <c r="J703" s="417">
        <f t="shared" ref="J703" si="901">INT($F703*I703)</f>
        <v>0</v>
      </c>
      <c r="K703" s="416">
        <f>단가산출총괄표!$I$4</f>
        <v>24533</v>
      </c>
      <c r="L703" s="417">
        <f t="shared" ref="L703" si="902">INT($F703*K703)</f>
        <v>0</v>
      </c>
      <c r="M703" s="416">
        <f t="shared" ref="M703" si="903">+G703+I703+K703</f>
        <v>212919</v>
      </c>
      <c r="N703" s="423">
        <f t="shared" ref="N703" si="904">H703+J703+L703</f>
        <v>0</v>
      </c>
      <c r="O703" s="423">
        <f t="shared" ref="O703" si="905">F703-F702</f>
        <v>0</v>
      </c>
      <c r="P703" s="417">
        <f t="shared" ref="P703" si="906">M703-M702</f>
        <v>38189</v>
      </c>
      <c r="Q703" s="423">
        <f t="shared" ref="Q703" si="907">N703-N702</f>
        <v>0</v>
      </c>
      <c r="R703" s="629" t="s">
        <v>6922</v>
      </c>
      <c r="T703" s="415"/>
    </row>
    <row r="704" spans="1:20" s="401" customFormat="1" ht="24" customHeight="1">
      <c r="A704" s="366" t="s">
        <v>2368</v>
      </c>
      <c r="B704" s="408" t="s">
        <v>0</v>
      </c>
      <c r="C704" s="408" t="s">
        <v>2380</v>
      </c>
      <c r="D704" s="408" t="s">
        <v>2381</v>
      </c>
      <c r="E704" s="409" t="s">
        <v>2382</v>
      </c>
      <c r="F704" s="410"/>
      <c r="G704" s="411">
        <v>0</v>
      </c>
      <c r="H704" s="412">
        <f>INT($F704*G704)</f>
        <v>0</v>
      </c>
      <c r="I704" s="411">
        <v>38376</v>
      </c>
      <c r="J704" s="412">
        <f>INT($F704*I704)</f>
        <v>0</v>
      </c>
      <c r="K704" s="411">
        <v>0</v>
      </c>
      <c r="L704" s="412">
        <f>INT($F704*K704)</f>
        <v>0</v>
      </c>
      <c r="M704" s="411">
        <f>+G704+I704+K704</f>
        <v>38376</v>
      </c>
      <c r="N704" s="420">
        <f>H704+J704+L704</f>
        <v>0</v>
      </c>
      <c r="O704" s="420"/>
      <c r="P704" s="412"/>
      <c r="Q704" s="420"/>
      <c r="R704" s="409" t="s">
        <v>0</v>
      </c>
      <c r="T704" s="410">
        <v>10</v>
      </c>
    </row>
    <row r="705" spans="1:20" ht="24" customHeight="1">
      <c r="A705" s="372" t="s">
        <v>2072</v>
      </c>
      <c r="B705" s="413" t="s">
        <v>0</v>
      </c>
      <c r="C705" s="413" t="s">
        <v>857</v>
      </c>
      <c r="D705" s="413" t="s">
        <v>858</v>
      </c>
      <c r="E705" s="414" t="s">
        <v>859</v>
      </c>
      <c r="F705" s="415"/>
      <c r="G705" s="416">
        <v>0</v>
      </c>
      <c r="H705" s="417">
        <f t="shared" si="872"/>
        <v>0</v>
      </c>
      <c r="I705" s="416">
        <v>38376</v>
      </c>
      <c r="J705" s="417">
        <f t="shared" si="873"/>
        <v>0</v>
      </c>
      <c r="K705" s="416">
        <v>0</v>
      </c>
      <c r="L705" s="417">
        <f t="shared" si="874"/>
        <v>0</v>
      </c>
      <c r="M705" s="416">
        <f t="shared" si="875"/>
        <v>38376</v>
      </c>
      <c r="N705" s="423">
        <f t="shared" si="829"/>
        <v>0</v>
      </c>
      <c r="O705" s="423">
        <f t="shared" ref="O705" si="908">F705-F704</f>
        <v>0</v>
      </c>
      <c r="P705" s="417">
        <f t="shared" ref="P705:Q705" si="909">M705-M704</f>
        <v>0</v>
      </c>
      <c r="Q705" s="423">
        <f t="shared" si="909"/>
        <v>0</v>
      </c>
      <c r="R705" s="414"/>
      <c r="T705" s="415">
        <v>10</v>
      </c>
    </row>
    <row r="706" spans="1:20" s="401" customFormat="1" ht="24" customHeight="1">
      <c r="A706" s="366" t="s">
        <v>2368</v>
      </c>
      <c r="B706" s="408" t="s">
        <v>0</v>
      </c>
      <c r="C706" s="408" t="s">
        <v>2430</v>
      </c>
      <c r="D706" s="408" t="s">
        <v>43</v>
      </c>
      <c r="E706" s="409" t="s">
        <v>1860</v>
      </c>
      <c r="F706" s="410"/>
      <c r="G706" s="411">
        <v>3683.2</v>
      </c>
      <c r="H706" s="412">
        <f>INT($F706*G706)</f>
        <v>0</v>
      </c>
      <c r="I706" s="411">
        <v>3099.2</v>
      </c>
      <c r="J706" s="412">
        <f>INT($F706*I706)</f>
        <v>0</v>
      </c>
      <c r="K706" s="411">
        <v>0</v>
      </c>
      <c r="L706" s="412">
        <f>INT($F706*K706)</f>
        <v>0</v>
      </c>
      <c r="M706" s="411">
        <f>+G706+I706+K706</f>
        <v>6782.4</v>
      </c>
      <c r="N706" s="420">
        <f>H706+J706+L706</f>
        <v>0</v>
      </c>
      <c r="O706" s="420"/>
      <c r="P706" s="412"/>
      <c r="Q706" s="420"/>
      <c r="R706" s="409" t="s">
        <v>0</v>
      </c>
      <c r="T706" s="410">
        <v>73</v>
      </c>
    </row>
    <row r="707" spans="1:20" ht="24" customHeight="1">
      <c r="A707" s="372" t="s">
        <v>2367</v>
      </c>
      <c r="B707" s="413" t="s">
        <v>0</v>
      </c>
      <c r="C707" s="413" t="s">
        <v>900</v>
      </c>
      <c r="D707" s="413" t="s">
        <v>43</v>
      </c>
      <c r="E707" s="414" t="s">
        <v>729</v>
      </c>
      <c r="F707" s="415"/>
      <c r="G707" s="416">
        <v>3683.2</v>
      </c>
      <c r="H707" s="417">
        <f t="shared" si="872"/>
        <v>0</v>
      </c>
      <c r="I707" s="416">
        <v>3099.2</v>
      </c>
      <c r="J707" s="417">
        <f t="shared" si="873"/>
        <v>0</v>
      </c>
      <c r="K707" s="416">
        <v>0</v>
      </c>
      <c r="L707" s="417">
        <f t="shared" si="874"/>
        <v>0</v>
      </c>
      <c r="M707" s="416">
        <f t="shared" si="875"/>
        <v>6782.4</v>
      </c>
      <c r="N707" s="423">
        <f t="shared" si="829"/>
        <v>0</v>
      </c>
      <c r="O707" s="423">
        <f t="shared" ref="O707" si="910">F707-F706</f>
        <v>0</v>
      </c>
      <c r="P707" s="417">
        <f t="shared" ref="P707:Q707" si="911">M707-M706</f>
        <v>0</v>
      </c>
      <c r="Q707" s="423">
        <f t="shared" si="911"/>
        <v>0</v>
      </c>
      <c r="R707" s="414"/>
      <c r="T707" s="415">
        <v>73</v>
      </c>
    </row>
    <row r="708" spans="1:20" s="401" customFormat="1" ht="24" hidden="1" customHeight="1">
      <c r="A708" s="366" t="s">
        <v>2368</v>
      </c>
      <c r="B708" s="408" t="s">
        <v>0</v>
      </c>
      <c r="C708" s="408" t="s">
        <v>2431</v>
      </c>
      <c r="D708" s="408" t="s">
        <v>44</v>
      </c>
      <c r="E708" s="409" t="s">
        <v>1860</v>
      </c>
      <c r="F708" s="410"/>
      <c r="G708" s="411">
        <v>126727.9</v>
      </c>
      <c r="H708" s="412">
        <f>INT($F708*G708)</f>
        <v>0</v>
      </c>
      <c r="I708" s="411">
        <v>55472</v>
      </c>
      <c r="J708" s="412">
        <f>INT($F708*I708)</f>
        <v>0</v>
      </c>
      <c r="K708" s="411">
        <v>15968.5</v>
      </c>
      <c r="L708" s="412">
        <f>INT($F708*K708)</f>
        <v>0</v>
      </c>
      <c r="M708" s="411">
        <f>+G708+I708+K708</f>
        <v>198168.4</v>
      </c>
      <c r="N708" s="420">
        <f>H708+J708+L708</f>
        <v>0</v>
      </c>
      <c r="O708" s="420"/>
      <c r="P708" s="412"/>
      <c r="Q708" s="420"/>
      <c r="R708" s="409" t="s">
        <v>0</v>
      </c>
      <c r="T708" s="410">
        <v>3</v>
      </c>
    </row>
    <row r="709" spans="1:20" ht="24" hidden="1" customHeight="1">
      <c r="A709" s="372" t="s">
        <v>2367</v>
      </c>
      <c r="B709" s="413" t="s">
        <v>0</v>
      </c>
      <c r="C709" s="413" t="s">
        <v>901</v>
      </c>
      <c r="D709" s="413" t="s">
        <v>44</v>
      </c>
      <c r="E709" s="414" t="s">
        <v>729</v>
      </c>
      <c r="F709" s="415"/>
      <c r="G709" s="416">
        <v>126727.9</v>
      </c>
      <c r="H709" s="417">
        <f t="shared" si="872"/>
        <v>0</v>
      </c>
      <c r="I709" s="416">
        <v>55472</v>
      </c>
      <c r="J709" s="417">
        <f t="shared" si="873"/>
        <v>0</v>
      </c>
      <c r="K709" s="416">
        <v>15968.5</v>
      </c>
      <c r="L709" s="417">
        <f t="shared" si="874"/>
        <v>0</v>
      </c>
      <c r="M709" s="416">
        <f t="shared" si="875"/>
        <v>198168.4</v>
      </c>
      <c r="N709" s="423">
        <f t="shared" si="829"/>
        <v>0</v>
      </c>
      <c r="O709" s="423">
        <f t="shared" ref="O709" si="912">F709-F708</f>
        <v>0</v>
      </c>
      <c r="P709" s="417">
        <f t="shared" ref="P709:Q709" si="913">M709-M708</f>
        <v>0</v>
      </c>
      <c r="Q709" s="423">
        <f t="shared" si="913"/>
        <v>0</v>
      </c>
      <c r="R709" s="414"/>
      <c r="T709" s="415">
        <v>3</v>
      </c>
    </row>
    <row r="710" spans="1:20" s="401" customFormat="1" ht="24" hidden="1" customHeight="1">
      <c r="A710" s="366" t="s">
        <v>2368</v>
      </c>
      <c r="B710" s="408" t="s">
        <v>0</v>
      </c>
      <c r="C710" s="408" t="s">
        <v>2432</v>
      </c>
      <c r="D710" s="408" t="s">
        <v>45</v>
      </c>
      <c r="E710" s="409" t="s">
        <v>1860</v>
      </c>
      <c r="F710" s="410"/>
      <c r="G710" s="411">
        <v>33184.699999999997</v>
      </c>
      <c r="H710" s="412">
        <f>INT($F710*G710)</f>
        <v>0</v>
      </c>
      <c r="I710" s="411">
        <v>9524.7999999999993</v>
      </c>
      <c r="J710" s="412">
        <f>INT($F710*I710)</f>
        <v>0</v>
      </c>
      <c r="K710" s="411">
        <v>1896.6</v>
      </c>
      <c r="L710" s="412">
        <f>INT($F710*K710)</f>
        <v>0</v>
      </c>
      <c r="M710" s="411">
        <f>+G710+I710+K710</f>
        <v>44606.1</v>
      </c>
      <c r="N710" s="420">
        <f>H710+J710+L710</f>
        <v>0</v>
      </c>
      <c r="O710" s="420"/>
      <c r="P710" s="412"/>
      <c r="Q710" s="420"/>
      <c r="R710" s="409" t="s">
        <v>0</v>
      </c>
      <c r="T710" s="410">
        <v>22</v>
      </c>
    </row>
    <row r="711" spans="1:20" ht="24" hidden="1" customHeight="1">
      <c r="A711" s="372" t="s">
        <v>2367</v>
      </c>
      <c r="B711" s="413" t="s">
        <v>0</v>
      </c>
      <c r="C711" s="413" t="s">
        <v>902</v>
      </c>
      <c r="D711" s="413" t="s">
        <v>45</v>
      </c>
      <c r="E711" s="414" t="s">
        <v>729</v>
      </c>
      <c r="F711" s="415"/>
      <c r="G711" s="416">
        <v>33184.699999999997</v>
      </c>
      <c r="H711" s="417">
        <f t="shared" si="872"/>
        <v>0</v>
      </c>
      <c r="I711" s="416">
        <v>9524.7999999999993</v>
      </c>
      <c r="J711" s="417">
        <f t="shared" si="873"/>
        <v>0</v>
      </c>
      <c r="K711" s="416">
        <v>1896.6</v>
      </c>
      <c r="L711" s="417">
        <f t="shared" si="874"/>
        <v>0</v>
      </c>
      <c r="M711" s="416">
        <f t="shared" si="875"/>
        <v>44606.1</v>
      </c>
      <c r="N711" s="423">
        <f t="shared" si="829"/>
        <v>0</v>
      </c>
      <c r="O711" s="423">
        <f t="shared" ref="O711" si="914">F711-F710</f>
        <v>0</v>
      </c>
      <c r="P711" s="417">
        <f t="shared" ref="P711:Q711" si="915">M711-M710</f>
        <v>0</v>
      </c>
      <c r="Q711" s="423">
        <f t="shared" si="915"/>
        <v>0</v>
      </c>
      <c r="R711" s="414"/>
      <c r="T711" s="415">
        <v>22</v>
      </c>
    </row>
    <row r="712" spans="1:20" s="401" customFormat="1" ht="24" hidden="1" customHeight="1">
      <c r="A712" s="366" t="s">
        <v>2368</v>
      </c>
      <c r="B712" s="395" t="s">
        <v>46</v>
      </c>
      <c r="C712" s="395" t="s">
        <v>2433</v>
      </c>
      <c r="D712" s="395" t="s">
        <v>0</v>
      </c>
      <c r="E712" s="396" t="s">
        <v>0</v>
      </c>
      <c r="F712" s="397"/>
      <c r="G712" s="398"/>
      <c r="H712" s="399">
        <f>H714+H800+H844+H882+H922</f>
        <v>0</v>
      </c>
      <c r="I712" s="398"/>
      <c r="J712" s="399">
        <f>J714+J800+J844+J882+J922</f>
        <v>0</v>
      </c>
      <c r="K712" s="398"/>
      <c r="L712" s="399">
        <f>L714+L800+L844+L882+L922</f>
        <v>0</v>
      </c>
      <c r="M712" s="397"/>
      <c r="N712" s="399">
        <f>H712+J712+L712</f>
        <v>0</v>
      </c>
      <c r="O712" s="399"/>
      <c r="P712" s="399"/>
      <c r="Q712" s="399"/>
      <c r="R712" s="400" t="s">
        <v>0</v>
      </c>
      <c r="T712" s="397">
        <v>0</v>
      </c>
    </row>
    <row r="713" spans="1:20" ht="24" hidden="1" customHeight="1">
      <c r="A713" s="372" t="s">
        <v>2072</v>
      </c>
      <c r="B713" s="402" t="s">
        <v>46</v>
      </c>
      <c r="C713" s="402" t="s">
        <v>903</v>
      </c>
      <c r="D713" s="402" t="s">
        <v>0</v>
      </c>
      <c r="E713" s="403" t="s">
        <v>0</v>
      </c>
      <c r="F713" s="404"/>
      <c r="G713" s="405"/>
      <c r="H713" s="406">
        <f>H715+H801+H845+H883+H923</f>
        <v>0</v>
      </c>
      <c r="I713" s="405"/>
      <c r="J713" s="406">
        <f>J715+J801+J845+J883+J923</f>
        <v>0</v>
      </c>
      <c r="K713" s="405"/>
      <c r="L713" s="406">
        <f>L715+L801+L845+L883+L923</f>
        <v>0</v>
      </c>
      <c r="M713" s="404"/>
      <c r="N713" s="406">
        <f t="shared" si="829"/>
        <v>0</v>
      </c>
      <c r="O713" s="406">
        <f t="shared" ref="O713" si="916">F713-F712</f>
        <v>0</v>
      </c>
      <c r="P713" s="406">
        <f t="shared" ref="P713:Q713" si="917">M713-M712</f>
        <v>0</v>
      </c>
      <c r="Q713" s="406">
        <f t="shared" si="917"/>
        <v>0</v>
      </c>
      <c r="R713" s="407"/>
      <c r="T713" s="404">
        <v>0</v>
      </c>
    </row>
    <row r="714" spans="1:20" s="401" customFormat="1" ht="24" hidden="1" customHeight="1">
      <c r="A714" s="366" t="s">
        <v>2368</v>
      </c>
      <c r="B714" s="436" t="s">
        <v>2434</v>
      </c>
      <c r="C714" s="436" t="s">
        <v>2435</v>
      </c>
      <c r="D714" s="436" t="s">
        <v>0</v>
      </c>
      <c r="E714" s="437" t="s">
        <v>0</v>
      </c>
      <c r="F714" s="438"/>
      <c r="G714" s="439"/>
      <c r="H714" s="440">
        <f>SUMIF($A$716:$A$799,"당초",H716:H799)</f>
        <v>0</v>
      </c>
      <c r="I714" s="439"/>
      <c r="J714" s="440">
        <f>SUMIF($A$716:$A$799,"당초",J716:J799)</f>
        <v>0</v>
      </c>
      <c r="K714" s="439"/>
      <c r="L714" s="440">
        <f>SUMIF($A$716:$A$799,"당초",L716:L799)</f>
        <v>0</v>
      </c>
      <c r="M714" s="438"/>
      <c r="N714" s="440">
        <f>SUMIF($A$717:$A$799,"변경",N716:N798)</f>
        <v>0</v>
      </c>
      <c r="O714" s="440"/>
      <c r="P714" s="440"/>
      <c r="Q714" s="440"/>
      <c r="R714" s="441" t="s">
        <v>0</v>
      </c>
      <c r="T714" s="438">
        <v>0</v>
      </c>
    </row>
    <row r="715" spans="1:20" ht="24" hidden="1" customHeight="1">
      <c r="A715" s="372" t="s">
        <v>2072</v>
      </c>
      <c r="B715" s="442" t="s">
        <v>2436</v>
      </c>
      <c r="C715" s="442" t="s">
        <v>904</v>
      </c>
      <c r="D715" s="442" t="s">
        <v>0</v>
      </c>
      <c r="E715" s="443" t="s">
        <v>0</v>
      </c>
      <c r="F715" s="444"/>
      <c r="G715" s="445"/>
      <c r="H715" s="446">
        <f>SUMIF($A$716:$A$799,"변경",H716:H799)</f>
        <v>0</v>
      </c>
      <c r="I715" s="445"/>
      <c r="J715" s="446">
        <f>SUMIF($A$716:$A$799,"변경",J716:J799)</f>
        <v>0</v>
      </c>
      <c r="K715" s="445"/>
      <c r="L715" s="446">
        <f>SUMIF($A$716:$A$799,"변경",L716:L799)</f>
        <v>0</v>
      </c>
      <c r="M715" s="444"/>
      <c r="N715" s="446">
        <f>SUMIF($A$717:$A$799,"변경",N717:N799)</f>
        <v>0</v>
      </c>
      <c r="O715" s="446">
        <f t="shared" ref="O715" si="918">F715-F714</f>
        <v>0</v>
      </c>
      <c r="P715" s="446">
        <f t="shared" ref="P715:Q715" si="919">M715-M714</f>
        <v>0</v>
      </c>
      <c r="Q715" s="446">
        <f t="shared" si="919"/>
        <v>0</v>
      </c>
      <c r="R715" s="447"/>
      <c r="T715" s="444">
        <v>0</v>
      </c>
    </row>
    <row r="716" spans="1:20" s="401" customFormat="1" ht="24" hidden="1" customHeight="1">
      <c r="A716" s="366" t="s">
        <v>2437</v>
      </c>
      <c r="B716" s="408" t="s">
        <v>0</v>
      </c>
      <c r="C716" s="408" t="s">
        <v>2438</v>
      </c>
      <c r="D716" s="408" t="s">
        <v>2439</v>
      </c>
      <c r="E716" s="409" t="s">
        <v>2341</v>
      </c>
      <c r="F716" s="410"/>
      <c r="G716" s="411">
        <v>179351.5</v>
      </c>
      <c r="H716" s="412">
        <f>INT($F716*G716)</f>
        <v>0</v>
      </c>
      <c r="I716" s="411">
        <v>1143960.8</v>
      </c>
      <c r="J716" s="412">
        <f>INT($F716*I716)</f>
        <v>0</v>
      </c>
      <c r="K716" s="411">
        <v>627527</v>
      </c>
      <c r="L716" s="412">
        <f>INT($F716*K716)</f>
        <v>0</v>
      </c>
      <c r="M716" s="411">
        <f>+G716+I716+K716</f>
        <v>1950839.3</v>
      </c>
      <c r="N716" s="412">
        <f>H716+J716+L716</f>
        <v>0</v>
      </c>
      <c r="O716" s="412"/>
      <c r="P716" s="412"/>
      <c r="Q716" s="412"/>
      <c r="R716" s="409" t="s">
        <v>0</v>
      </c>
      <c r="T716" s="410">
        <v>3</v>
      </c>
    </row>
    <row r="717" spans="1:20" ht="24" hidden="1" customHeight="1">
      <c r="A717" s="372" t="s">
        <v>2367</v>
      </c>
      <c r="B717" s="413" t="s">
        <v>0</v>
      </c>
      <c r="C717" s="413" t="s">
        <v>905</v>
      </c>
      <c r="D717" s="413" t="s">
        <v>906</v>
      </c>
      <c r="E717" s="414" t="s">
        <v>829</v>
      </c>
      <c r="F717" s="415"/>
      <c r="G717" s="416">
        <v>179351.5</v>
      </c>
      <c r="H717" s="417">
        <f t="shared" ref="H717:H747" si="920">INT($F717*G717)</f>
        <v>0</v>
      </c>
      <c r="I717" s="416">
        <v>1143960.8</v>
      </c>
      <c r="J717" s="417">
        <f t="shared" ref="J717:J747" si="921">INT($F717*I717)</f>
        <v>0</v>
      </c>
      <c r="K717" s="416">
        <v>627527</v>
      </c>
      <c r="L717" s="417">
        <f t="shared" ref="L717:L747" si="922">INT($F717*K717)</f>
        <v>0</v>
      </c>
      <c r="M717" s="416">
        <f t="shared" ref="M717:M747" si="923">+G717+I717+K717</f>
        <v>1950839.3</v>
      </c>
      <c r="N717" s="417">
        <f t="shared" ref="N717:N777" si="924">H717+J717+L717</f>
        <v>0</v>
      </c>
      <c r="O717" s="417">
        <f t="shared" ref="O717" si="925">F717-F716</f>
        <v>0</v>
      </c>
      <c r="P717" s="417">
        <f t="shared" ref="P717:Q717" si="926">M717-M716</f>
        <v>0</v>
      </c>
      <c r="Q717" s="417">
        <f t="shared" si="926"/>
        <v>0</v>
      </c>
      <c r="R717" s="414"/>
      <c r="T717" s="415">
        <v>3</v>
      </c>
    </row>
    <row r="718" spans="1:20" s="401" customFormat="1" ht="24" hidden="1" customHeight="1">
      <c r="A718" s="366" t="s">
        <v>2368</v>
      </c>
      <c r="B718" s="408" t="s">
        <v>0</v>
      </c>
      <c r="C718" s="408" t="s">
        <v>2440</v>
      </c>
      <c r="D718" s="408" t="s">
        <v>2441</v>
      </c>
      <c r="E718" s="409" t="s">
        <v>2235</v>
      </c>
      <c r="F718" s="410"/>
      <c r="G718" s="411">
        <v>150557.9</v>
      </c>
      <c r="H718" s="412">
        <f>INT($F718*G718)</f>
        <v>0</v>
      </c>
      <c r="I718" s="411">
        <v>141278.39999999999</v>
      </c>
      <c r="J718" s="412">
        <f>INT($F718*I718)</f>
        <v>0</v>
      </c>
      <c r="K718" s="411">
        <v>138227.6</v>
      </c>
      <c r="L718" s="412">
        <f>INT($F718*K718)</f>
        <v>0</v>
      </c>
      <c r="M718" s="411">
        <f>+G718+I718+K718</f>
        <v>430063.9</v>
      </c>
      <c r="N718" s="412">
        <f>H718+J718+L718</f>
        <v>0</v>
      </c>
      <c r="O718" s="412"/>
      <c r="P718" s="412"/>
      <c r="Q718" s="412"/>
      <c r="R718" s="409" t="s">
        <v>0</v>
      </c>
      <c r="T718" s="410">
        <v>129</v>
      </c>
    </row>
    <row r="719" spans="1:20" ht="24" hidden="1" customHeight="1">
      <c r="A719" s="372" t="s">
        <v>2367</v>
      </c>
      <c r="B719" s="413" t="s">
        <v>0</v>
      </c>
      <c r="C719" s="413" t="s">
        <v>907</v>
      </c>
      <c r="D719" s="413" t="s">
        <v>908</v>
      </c>
      <c r="E719" s="414" t="s">
        <v>768</v>
      </c>
      <c r="F719" s="415"/>
      <c r="G719" s="416">
        <v>150557.9</v>
      </c>
      <c r="H719" s="417">
        <f t="shared" si="920"/>
        <v>0</v>
      </c>
      <c r="I719" s="416">
        <v>141278.39999999999</v>
      </c>
      <c r="J719" s="417">
        <f t="shared" si="921"/>
        <v>0</v>
      </c>
      <c r="K719" s="416">
        <v>138227.6</v>
      </c>
      <c r="L719" s="417">
        <f t="shared" si="922"/>
        <v>0</v>
      </c>
      <c r="M719" s="416">
        <f t="shared" si="923"/>
        <v>430063.9</v>
      </c>
      <c r="N719" s="417">
        <f t="shared" si="924"/>
        <v>0</v>
      </c>
      <c r="O719" s="417">
        <f t="shared" ref="O719" si="927">F719-F718</f>
        <v>0</v>
      </c>
      <c r="P719" s="417">
        <f t="shared" ref="P719:Q719" si="928">M719-M718</f>
        <v>0</v>
      </c>
      <c r="Q719" s="417">
        <f t="shared" si="928"/>
        <v>0</v>
      </c>
      <c r="R719" s="414"/>
      <c r="T719" s="415">
        <v>129</v>
      </c>
    </row>
    <row r="720" spans="1:20" s="401" customFormat="1" ht="24" hidden="1" customHeight="1">
      <c r="A720" s="366" t="s">
        <v>2064</v>
      </c>
      <c r="B720" s="408" t="s">
        <v>0</v>
      </c>
      <c r="C720" s="408" t="s">
        <v>2440</v>
      </c>
      <c r="D720" s="408" t="s">
        <v>2442</v>
      </c>
      <c r="E720" s="409" t="s">
        <v>2235</v>
      </c>
      <c r="F720" s="410"/>
      <c r="G720" s="411">
        <v>149087.70000000001</v>
      </c>
      <c r="H720" s="412">
        <f>INT($F720*G720)</f>
        <v>0</v>
      </c>
      <c r="I720" s="411">
        <v>139884</v>
      </c>
      <c r="J720" s="412">
        <f>INT($F720*I720)</f>
        <v>0</v>
      </c>
      <c r="K720" s="411">
        <v>136091.20000000001</v>
      </c>
      <c r="L720" s="412">
        <f>INT($F720*K720)</f>
        <v>0</v>
      </c>
      <c r="M720" s="411">
        <f>+G720+I720+K720</f>
        <v>425062.9</v>
      </c>
      <c r="N720" s="412">
        <f>H720+J720+L720</f>
        <v>0</v>
      </c>
      <c r="O720" s="412"/>
      <c r="P720" s="412"/>
      <c r="Q720" s="412"/>
      <c r="R720" s="409" t="s">
        <v>0</v>
      </c>
      <c r="T720" s="410">
        <v>219</v>
      </c>
    </row>
    <row r="721" spans="1:20" ht="24" hidden="1" customHeight="1">
      <c r="A721" s="372" t="s">
        <v>2367</v>
      </c>
      <c r="B721" s="413" t="s">
        <v>0</v>
      </c>
      <c r="C721" s="413" t="s">
        <v>907</v>
      </c>
      <c r="D721" s="413" t="s">
        <v>909</v>
      </c>
      <c r="E721" s="414" t="s">
        <v>768</v>
      </c>
      <c r="F721" s="415"/>
      <c r="G721" s="416">
        <v>149087.70000000001</v>
      </c>
      <c r="H721" s="417">
        <f t="shared" si="920"/>
        <v>0</v>
      </c>
      <c r="I721" s="416">
        <v>139884</v>
      </c>
      <c r="J721" s="417">
        <f t="shared" si="921"/>
        <v>0</v>
      </c>
      <c r="K721" s="416">
        <v>136091.20000000001</v>
      </c>
      <c r="L721" s="417">
        <f t="shared" si="922"/>
        <v>0</v>
      </c>
      <c r="M721" s="416">
        <f t="shared" si="923"/>
        <v>425062.9</v>
      </c>
      <c r="N721" s="417">
        <f t="shared" si="924"/>
        <v>0</v>
      </c>
      <c r="O721" s="417">
        <f t="shared" ref="O721" si="929">F721-F720</f>
        <v>0</v>
      </c>
      <c r="P721" s="417">
        <f t="shared" ref="P721:Q721" si="930">M721-M720</f>
        <v>0</v>
      </c>
      <c r="Q721" s="417">
        <f t="shared" si="930"/>
        <v>0</v>
      </c>
      <c r="R721" s="414"/>
      <c r="T721" s="415">
        <v>219</v>
      </c>
    </row>
    <row r="722" spans="1:20" s="401" customFormat="1" ht="24" hidden="1" customHeight="1">
      <c r="A722" s="366" t="s">
        <v>2443</v>
      </c>
      <c r="B722" s="408" t="s">
        <v>0</v>
      </c>
      <c r="C722" s="408" t="s">
        <v>2444</v>
      </c>
      <c r="D722" s="408" t="s">
        <v>47</v>
      </c>
      <c r="E722" s="409" t="s">
        <v>2235</v>
      </c>
      <c r="F722" s="410"/>
      <c r="G722" s="411">
        <v>11246.1</v>
      </c>
      <c r="H722" s="412">
        <f>INT($F722*G722)</f>
        <v>0</v>
      </c>
      <c r="I722" s="411">
        <v>27646.400000000001</v>
      </c>
      <c r="J722" s="412">
        <f>INT($F722*I722)</f>
        <v>0</v>
      </c>
      <c r="K722" s="411">
        <v>13489.1</v>
      </c>
      <c r="L722" s="412">
        <f>INT($F722*K722)</f>
        <v>0</v>
      </c>
      <c r="M722" s="411">
        <f>+G722+I722+K722</f>
        <v>52381.599999999999</v>
      </c>
      <c r="N722" s="412">
        <f>H722+J722+L722</f>
        <v>0</v>
      </c>
      <c r="O722" s="412"/>
      <c r="P722" s="412"/>
      <c r="Q722" s="412"/>
      <c r="R722" s="409" t="s">
        <v>0</v>
      </c>
      <c r="T722" s="410">
        <v>129</v>
      </c>
    </row>
    <row r="723" spans="1:20" ht="24" hidden="1" customHeight="1">
      <c r="A723" s="372" t="s">
        <v>2367</v>
      </c>
      <c r="B723" s="413" t="s">
        <v>0</v>
      </c>
      <c r="C723" s="413" t="s">
        <v>910</v>
      </c>
      <c r="D723" s="413" t="s">
        <v>47</v>
      </c>
      <c r="E723" s="414" t="s">
        <v>768</v>
      </c>
      <c r="F723" s="415"/>
      <c r="G723" s="416">
        <v>11246.1</v>
      </c>
      <c r="H723" s="417">
        <f t="shared" si="920"/>
        <v>0</v>
      </c>
      <c r="I723" s="416">
        <v>27646.400000000001</v>
      </c>
      <c r="J723" s="417">
        <f t="shared" si="921"/>
        <v>0</v>
      </c>
      <c r="K723" s="416">
        <v>13489.1</v>
      </c>
      <c r="L723" s="417">
        <f t="shared" si="922"/>
        <v>0</v>
      </c>
      <c r="M723" s="416">
        <f t="shared" si="923"/>
        <v>52381.599999999999</v>
      </c>
      <c r="N723" s="417">
        <f t="shared" si="924"/>
        <v>0</v>
      </c>
      <c r="O723" s="417">
        <f t="shared" ref="O723" si="931">F723-F722</f>
        <v>0</v>
      </c>
      <c r="P723" s="417">
        <f t="shared" ref="P723:Q723" si="932">M723-M722</f>
        <v>0</v>
      </c>
      <c r="Q723" s="417">
        <f t="shared" si="932"/>
        <v>0</v>
      </c>
      <c r="R723" s="414"/>
      <c r="T723" s="415">
        <v>129</v>
      </c>
    </row>
    <row r="724" spans="1:20" s="401" customFormat="1" ht="24" hidden="1" customHeight="1">
      <c r="A724" s="366" t="s">
        <v>2064</v>
      </c>
      <c r="B724" s="408" t="s">
        <v>0</v>
      </c>
      <c r="C724" s="408" t="s">
        <v>2444</v>
      </c>
      <c r="D724" s="408" t="s">
        <v>48</v>
      </c>
      <c r="E724" s="409" t="s">
        <v>2235</v>
      </c>
      <c r="F724" s="410"/>
      <c r="G724" s="411">
        <v>11183.9</v>
      </c>
      <c r="H724" s="412">
        <f>INT($F724*G724)</f>
        <v>0</v>
      </c>
      <c r="I724" s="411">
        <v>27492.799999999999</v>
      </c>
      <c r="J724" s="412">
        <f>INT($F724*I724)</f>
        <v>0</v>
      </c>
      <c r="K724" s="411">
        <v>13413.8</v>
      </c>
      <c r="L724" s="412">
        <f>INT($F724*K724)</f>
        <v>0</v>
      </c>
      <c r="M724" s="411">
        <f>+G724+I724+K724</f>
        <v>52090.5</v>
      </c>
      <c r="N724" s="412">
        <f>H724+J724+L724</f>
        <v>0</v>
      </c>
      <c r="O724" s="412"/>
      <c r="P724" s="412"/>
      <c r="Q724" s="412"/>
      <c r="R724" s="409" t="s">
        <v>0</v>
      </c>
      <c r="T724" s="410">
        <v>219</v>
      </c>
    </row>
    <row r="725" spans="1:20" ht="24" hidden="1" customHeight="1">
      <c r="A725" s="372" t="s">
        <v>2072</v>
      </c>
      <c r="B725" s="413" t="s">
        <v>0</v>
      </c>
      <c r="C725" s="413" t="s">
        <v>910</v>
      </c>
      <c r="D725" s="413" t="s">
        <v>48</v>
      </c>
      <c r="E725" s="414" t="s">
        <v>768</v>
      </c>
      <c r="F725" s="415"/>
      <c r="G725" s="416">
        <v>11183.9</v>
      </c>
      <c r="H725" s="417">
        <f t="shared" si="920"/>
        <v>0</v>
      </c>
      <c r="I725" s="416">
        <v>27492.799999999999</v>
      </c>
      <c r="J725" s="417">
        <f t="shared" si="921"/>
        <v>0</v>
      </c>
      <c r="K725" s="416">
        <v>13413.8</v>
      </c>
      <c r="L725" s="417">
        <f t="shared" si="922"/>
        <v>0</v>
      </c>
      <c r="M725" s="416">
        <f t="shared" si="923"/>
        <v>52090.5</v>
      </c>
      <c r="N725" s="417">
        <f t="shared" si="924"/>
        <v>0</v>
      </c>
      <c r="O725" s="417">
        <f t="shared" ref="O725" si="933">F725-F724</f>
        <v>0</v>
      </c>
      <c r="P725" s="417">
        <f t="shared" ref="P725:Q725" si="934">M725-M724</f>
        <v>0</v>
      </c>
      <c r="Q725" s="417">
        <f t="shared" si="934"/>
        <v>0</v>
      </c>
      <c r="R725" s="414"/>
      <c r="T725" s="415">
        <v>219</v>
      </c>
    </row>
    <row r="726" spans="1:20" s="401" customFormat="1" ht="24" hidden="1" customHeight="1">
      <c r="A726" s="366" t="s">
        <v>2064</v>
      </c>
      <c r="B726" s="408" t="s">
        <v>0</v>
      </c>
      <c r="C726" s="408" t="s">
        <v>2440</v>
      </c>
      <c r="D726" s="408" t="s">
        <v>2445</v>
      </c>
      <c r="E726" s="409" t="s">
        <v>2235</v>
      </c>
      <c r="F726" s="410"/>
      <c r="G726" s="411">
        <v>127131.3</v>
      </c>
      <c r="H726" s="412">
        <f>INT($F726*G726)</f>
        <v>0</v>
      </c>
      <c r="I726" s="411">
        <v>119203.2</v>
      </c>
      <c r="J726" s="412">
        <f>INT($F726*I726)</f>
        <v>0</v>
      </c>
      <c r="K726" s="411">
        <v>111783.1</v>
      </c>
      <c r="L726" s="412">
        <f>INT($F726*K726)</f>
        <v>0</v>
      </c>
      <c r="M726" s="411">
        <f>+G726+I726+K726</f>
        <v>358117.6</v>
      </c>
      <c r="N726" s="412">
        <f>H726+J726+L726</f>
        <v>0</v>
      </c>
      <c r="O726" s="412"/>
      <c r="P726" s="412"/>
      <c r="Q726" s="412"/>
      <c r="R726" s="409" t="s">
        <v>0</v>
      </c>
      <c r="T726" s="410">
        <v>49</v>
      </c>
    </row>
    <row r="727" spans="1:20" ht="24" hidden="1" customHeight="1">
      <c r="A727" s="372" t="s">
        <v>2072</v>
      </c>
      <c r="B727" s="413" t="s">
        <v>0</v>
      </c>
      <c r="C727" s="413" t="s">
        <v>907</v>
      </c>
      <c r="D727" s="413" t="s">
        <v>911</v>
      </c>
      <c r="E727" s="414" t="s">
        <v>768</v>
      </c>
      <c r="F727" s="415"/>
      <c r="G727" s="416">
        <v>127131.3</v>
      </c>
      <c r="H727" s="417">
        <f t="shared" si="920"/>
        <v>0</v>
      </c>
      <c r="I727" s="416">
        <v>119203.2</v>
      </c>
      <c r="J727" s="417">
        <f t="shared" si="921"/>
        <v>0</v>
      </c>
      <c r="K727" s="416">
        <v>111783.1</v>
      </c>
      <c r="L727" s="417">
        <f t="shared" si="922"/>
        <v>0</v>
      </c>
      <c r="M727" s="416">
        <f t="shared" si="923"/>
        <v>358117.6</v>
      </c>
      <c r="N727" s="417">
        <f t="shared" si="924"/>
        <v>0</v>
      </c>
      <c r="O727" s="417">
        <f t="shared" ref="O727" si="935">F727-F726</f>
        <v>0</v>
      </c>
      <c r="P727" s="417">
        <f t="shared" ref="P727:Q727" si="936">M727-M726</f>
        <v>0</v>
      </c>
      <c r="Q727" s="417">
        <f t="shared" si="936"/>
        <v>0</v>
      </c>
      <c r="R727" s="414"/>
      <c r="T727" s="415">
        <v>49</v>
      </c>
    </row>
    <row r="728" spans="1:20" s="401" customFormat="1" ht="24" hidden="1" customHeight="1">
      <c r="A728" s="366" t="s">
        <v>2064</v>
      </c>
      <c r="B728" s="408" t="s">
        <v>0</v>
      </c>
      <c r="C728" s="408" t="s">
        <v>2440</v>
      </c>
      <c r="D728" s="408" t="s">
        <v>2446</v>
      </c>
      <c r="E728" s="409" t="s">
        <v>2235</v>
      </c>
      <c r="F728" s="410"/>
      <c r="G728" s="411">
        <v>116287</v>
      </c>
      <c r="H728" s="412">
        <f>INT($F728*G728)</f>
        <v>0</v>
      </c>
      <c r="I728" s="411">
        <v>108979.2</v>
      </c>
      <c r="J728" s="412">
        <f>INT($F728*I728)</f>
        <v>0</v>
      </c>
      <c r="K728" s="411">
        <v>99382.6</v>
      </c>
      <c r="L728" s="412">
        <f>INT($F728*K728)</f>
        <v>0</v>
      </c>
      <c r="M728" s="411">
        <f>+G728+I728+K728</f>
        <v>324648.80000000005</v>
      </c>
      <c r="N728" s="412">
        <f>H728+J728+L728</f>
        <v>0</v>
      </c>
      <c r="O728" s="412"/>
      <c r="P728" s="412"/>
      <c r="Q728" s="412"/>
      <c r="R728" s="409" t="s">
        <v>0</v>
      </c>
      <c r="T728" s="410">
        <v>0</v>
      </c>
    </row>
    <row r="729" spans="1:20" ht="24" hidden="1" customHeight="1">
      <c r="A729" s="372" t="s">
        <v>2367</v>
      </c>
      <c r="B729" s="413" t="s">
        <v>0</v>
      </c>
      <c r="C729" s="413" t="s">
        <v>907</v>
      </c>
      <c r="D729" s="413" t="s">
        <v>912</v>
      </c>
      <c r="E729" s="414" t="s">
        <v>768</v>
      </c>
      <c r="F729" s="415"/>
      <c r="G729" s="416">
        <v>116287</v>
      </c>
      <c r="H729" s="417">
        <f t="shared" si="920"/>
        <v>0</v>
      </c>
      <c r="I729" s="416">
        <v>108979.2</v>
      </c>
      <c r="J729" s="417">
        <f t="shared" si="921"/>
        <v>0</v>
      </c>
      <c r="K729" s="416">
        <v>99382.6</v>
      </c>
      <c r="L729" s="417">
        <f t="shared" si="922"/>
        <v>0</v>
      </c>
      <c r="M729" s="416">
        <f t="shared" si="923"/>
        <v>324648.80000000005</v>
      </c>
      <c r="N729" s="417">
        <f t="shared" si="924"/>
        <v>0</v>
      </c>
      <c r="O729" s="417">
        <f t="shared" ref="O729" si="937">F729-F728</f>
        <v>0</v>
      </c>
      <c r="P729" s="417">
        <f t="shared" ref="P729:Q729" si="938">M729-M728</f>
        <v>0</v>
      </c>
      <c r="Q729" s="417">
        <f t="shared" si="938"/>
        <v>0</v>
      </c>
      <c r="R729" s="414"/>
      <c r="T729" s="415">
        <v>0</v>
      </c>
    </row>
    <row r="730" spans="1:20" s="460" customFormat="1" ht="24" hidden="1" customHeight="1">
      <c r="A730" s="366" t="s">
        <v>2368</v>
      </c>
      <c r="B730" s="408" t="s">
        <v>0</v>
      </c>
      <c r="C730" s="408" t="s">
        <v>2444</v>
      </c>
      <c r="D730" s="408" t="s">
        <v>49</v>
      </c>
      <c r="E730" s="409" t="s">
        <v>2235</v>
      </c>
      <c r="F730" s="410"/>
      <c r="G730" s="411">
        <v>10129.700000000001</v>
      </c>
      <c r="H730" s="412">
        <f>INT($F730*G730)</f>
        <v>0</v>
      </c>
      <c r="I730" s="411">
        <v>24900.799999999999</v>
      </c>
      <c r="J730" s="412">
        <f>INT($F730*I730)</f>
        <v>0</v>
      </c>
      <c r="K730" s="411">
        <v>12149.4</v>
      </c>
      <c r="L730" s="412">
        <f>INT($F730*K730)</f>
        <v>0</v>
      </c>
      <c r="M730" s="411">
        <f>+G730+I730+K730</f>
        <v>47179.9</v>
      </c>
      <c r="N730" s="412">
        <f>H730+J730+L730</f>
        <v>0</v>
      </c>
      <c r="O730" s="412"/>
      <c r="P730" s="412"/>
      <c r="Q730" s="412"/>
      <c r="R730" s="409" t="s">
        <v>0</v>
      </c>
      <c r="T730" s="410">
        <v>49</v>
      </c>
    </row>
    <row r="731" spans="1:20" s="73" customFormat="1" ht="24" hidden="1" customHeight="1">
      <c r="A731" s="372" t="s">
        <v>2447</v>
      </c>
      <c r="B731" s="413" t="s">
        <v>0</v>
      </c>
      <c r="C731" s="413" t="s">
        <v>910</v>
      </c>
      <c r="D731" s="413" t="s">
        <v>49</v>
      </c>
      <c r="E731" s="414" t="s">
        <v>768</v>
      </c>
      <c r="F731" s="415"/>
      <c r="G731" s="416">
        <v>10129.700000000001</v>
      </c>
      <c r="H731" s="417">
        <f t="shared" si="920"/>
        <v>0</v>
      </c>
      <c r="I731" s="416">
        <v>24900.799999999999</v>
      </c>
      <c r="J731" s="417">
        <f t="shared" si="921"/>
        <v>0</v>
      </c>
      <c r="K731" s="416">
        <v>12149.4</v>
      </c>
      <c r="L731" s="417">
        <f t="shared" si="922"/>
        <v>0</v>
      </c>
      <c r="M731" s="416">
        <f t="shared" si="923"/>
        <v>47179.9</v>
      </c>
      <c r="N731" s="417">
        <f t="shared" si="924"/>
        <v>0</v>
      </c>
      <c r="O731" s="417">
        <f t="shared" ref="O731" si="939">F731-F730</f>
        <v>0</v>
      </c>
      <c r="P731" s="417">
        <f t="shared" ref="P731:Q731" si="940">M731-M730</f>
        <v>0</v>
      </c>
      <c r="Q731" s="417">
        <f t="shared" si="940"/>
        <v>0</v>
      </c>
      <c r="R731" s="414"/>
      <c r="T731" s="415">
        <v>49</v>
      </c>
    </row>
    <row r="732" spans="1:20" s="401" customFormat="1" ht="24" hidden="1" customHeight="1">
      <c r="A732" s="366" t="s">
        <v>2368</v>
      </c>
      <c r="B732" s="408" t="s">
        <v>0</v>
      </c>
      <c r="C732" s="408" t="s">
        <v>2444</v>
      </c>
      <c r="D732" s="408" t="s">
        <v>50</v>
      </c>
      <c r="E732" s="409" t="s">
        <v>2235</v>
      </c>
      <c r="F732" s="410"/>
      <c r="G732" s="411">
        <v>9596.4</v>
      </c>
      <c r="H732" s="412">
        <f>INT($F732*G732)</f>
        <v>0</v>
      </c>
      <c r="I732" s="411">
        <v>23589.599999999999</v>
      </c>
      <c r="J732" s="412">
        <f>INT($F732*I732)</f>
        <v>0</v>
      </c>
      <c r="K732" s="411">
        <v>11509.7</v>
      </c>
      <c r="L732" s="412">
        <f>INT($F732*K732)</f>
        <v>0</v>
      </c>
      <c r="M732" s="411">
        <f>+G732+I732+K732</f>
        <v>44695.7</v>
      </c>
      <c r="N732" s="412">
        <f>H732+J732+L732</f>
        <v>0</v>
      </c>
      <c r="O732" s="412"/>
      <c r="P732" s="412"/>
      <c r="Q732" s="412"/>
      <c r="R732" s="409" t="s">
        <v>0</v>
      </c>
      <c r="T732" s="410">
        <v>0</v>
      </c>
    </row>
    <row r="733" spans="1:20" ht="24" hidden="1" customHeight="1">
      <c r="A733" s="372" t="s">
        <v>2072</v>
      </c>
      <c r="B733" s="413" t="s">
        <v>0</v>
      </c>
      <c r="C733" s="413" t="s">
        <v>910</v>
      </c>
      <c r="D733" s="413" t="s">
        <v>50</v>
      </c>
      <c r="E733" s="414" t="s">
        <v>768</v>
      </c>
      <c r="F733" s="415"/>
      <c r="G733" s="416">
        <v>9596.4</v>
      </c>
      <c r="H733" s="417">
        <f t="shared" si="920"/>
        <v>0</v>
      </c>
      <c r="I733" s="416">
        <v>23589.599999999999</v>
      </c>
      <c r="J733" s="417">
        <f t="shared" si="921"/>
        <v>0</v>
      </c>
      <c r="K733" s="416">
        <v>11509.7</v>
      </c>
      <c r="L733" s="417">
        <f t="shared" si="922"/>
        <v>0</v>
      </c>
      <c r="M733" s="416">
        <f t="shared" si="923"/>
        <v>44695.7</v>
      </c>
      <c r="N733" s="417">
        <f t="shared" si="924"/>
        <v>0</v>
      </c>
      <c r="O733" s="417">
        <f t="shared" ref="O733" si="941">F733-F732</f>
        <v>0</v>
      </c>
      <c r="P733" s="417">
        <f t="shared" ref="P733:Q733" si="942">M733-M732</f>
        <v>0</v>
      </c>
      <c r="Q733" s="417">
        <f t="shared" si="942"/>
        <v>0</v>
      </c>
      <c r="R733" s="414"/>
      <c r="T733" s="415">
        <v>0</v>
      </c>
    </row>
    <row r="734" spans="1:20" s="401" customFormat="1" ht="24" hidden="1" customHeight="1">
      <c r="A734" s="366" t="s">
        <v>2064</v>
      </c>
      <c r="B734" s="408" t="s">
        <v>0</v>
      </c>
      <c r="C734" s="408" t="s">
        <v>2448</v>
      </c>
      <c r="D734" s="408" t="s">
        <v>51</v>
      </c>
      <c r="E734" s="409" t="s">
        <v>1860</v>
      </c>
      <c r="F734" s="410"/>
      <c r="G734" s="411">
        <v>12797.3</v>
      </c>
      <c r="H734" s="412">
        <f>INT($F734*G734)</f>
        <v>0</v>
      </c>
      <c r="I734" s="411">
        <v>8423.2000000000007</v>
      </c>
      <c r="J734" s="412">
        <f>INT($F734*I734)</f>
        <v>0</v>
      </c>
      <c r="K734" s="411">
        <v>455.5</v>
      </c>
      <c r="L734" s="412">
        <f>INT($F734*K734)</f>
        <v>0</v>
      </c>
      <c r="M734" s="411">
        <f>+G734+I734+K734</f>
        <v>21676</v>
      </c>
      <c r="N734" s="412">
        <f>H734+J734+L734</f>
        <v>0</v>
      </c>
      <c r="O734" s="412"/>
      <c r="P734" s="412"/>
      <c r="Q734" s="412"/>
      <c r="R734" s="409" t="s">
        <v>0</v>
      </c>
      <c r="T734" s="410">
        <v>245</v>
      </c>
    </row>
    <row r="735" spans="1:20" ht="24" hidden="1" customHeight="1">
      <c r="A735" s="372" t="s">
        <v>2072</v>
      </c>
      <c r="B735" s="413" t="s">
        <v>0</v>
      </c>
      <c r="C735" s="413" t="s">
        <v>913</v>
      </c>
      <c r="D735" s="413" t="s">
        <v>51</v>
      </c>
      <c r="E735" s="414" t="s">
        <v>729</v>
      </c>
      <c r="F735" s="415"/>
      <c r="G735" s="416">
        <v>12797.3</v>
      </c>
      <c r="H735" s="417">
        <f t="shared" si="920"/>
        <v>0</v>
      </c>
      <c r="I735" s="416">
        <v>8423.2000000000007</v>
      </c>
      <c r="J735" s="417">
        <f t="shared" si="921"/>
        <v>0</v>
      </c>
      <c r="K735" s="416">
        <v>455.5</v>
      </c>
      <c r="L735" s="417">
        <f t="shared" si="922"/>
        <v>0</v>
      </c>
      <c r="M735" s="416">
        <f t="shared" si="923"/>
        <v>21676</v>
      </c>
      <c r="N735" s="417">
        <f t="shared" si="924"/>
        <v>0</v>
      </c>
      <c r="O735" s="417">
        <f t="shared" ref="O735" si="943">F735-F734</f>
        <v>0</v>
      </c>
      <c r="P735" s="417">
        <f t="shared" ref="P735:Q735" si="944">M735-M734</f>
        <v>0</v>
      </c>
      <c r="Q735" s="417">
        <f t="shared" si="944"/>
        <v>0</v>
      </c>
      <c r="R735" s="414"/>
      <c r="T735" s="415">
        <v>245</v>
      </c>
    </row>
    <row r="736" spans="1:20" s="401" customFormat="1" ht="24" hidden="1" customHeight="1">
      <c r="A736" s="366" t="s">
        <v>2368</v>
      </c>
      <c r="B736" s="408" t="s">
        <v>0</v>
      </c>
      <c r="C736" s="408" t="s">
        <v>2449</v>
      </c>
      <c r="D736" s="408" t="s">
        <v>2450</v>
      </c>
      <c r="E736" s="409" t="s">
        <v>2235</v>
      </c>
      <c r="F736" s="410"/>
      <c r="G736" s="411">
        <v>18828.5</v>
      </c>
      <c r="H736" s="412">
        <f>INT($F736*G736)</f>
        <v>0</v>
      </c>
      <c r="I736" s="411">
        <v>206630.39999999999</v>
      </c>
      <c r="J736" s="412">
        <f>INT($F736*I736)</f>
        <v>0</v>
      </c>
      <c r="K736" s="411">
        <v>36560</v>
      </c>
      <c r="L736" s="412">
        <f>INT($F736*K736)</f>
        <v>0</v>
      </c>
      <c r="M736" s="411">
        <f>+G736+I736+K736</f>
        <v>262018.9</v>
      </c>
      <c r="N736" s="412">
        <f>H736+J736+L736</f>
        <v>0</v>
      </c>
      <c r="O736" s="412"/>
      <c r="P736" s="412"/>
      <c r="Q736" s="412"/>
      <c r="R736" s="409" t="s">
        <v>0</v>
      </c>
      <c r="T736" s="410">
        <v>16</v>
      </c>
    </row>
    <row r="737" spans="1:20" ht="24" hidden="1" customHeight="1">
      <c r="A737" s="372" t="s">
        <v>2072</v>
      </c>
      <c r="B737" s="413" t="s">
        <v>0</v>
      </c>
      <c r="C737" s="413" t="s">
        <v>914</v>
      </c>
      <c r="D737" s="413" t="s">
        <v>915</v>
      </c>
      <c r="E737" s="414" t="s">
        <v>768</v>
      </c>
      <c r="F737" s="415"/>
      <c r="G737" s="416">
        <v>18828.5</v>
      </c>
      <c r="H737" s="417">
        <f t="shared" si="920"/>
        <v>0</v>
      </c>
      <c r="I737" s="416">
        <v>206630.39999999999</v>
      </c>
      <c r="J737" s="417">
        <f t="shared" si="921"/>
        <v>0</v>
      </c>
      <c r="K737" s="416">
        <v>36560</v>
      </c>
      <c r="L737" s="417">
        <f t="shared" si="922"/>
        <v>0</v>
      </c>
      <c r="M737" s="416">
        <f t="shared" si="923"/>
        <v>262018.9</v>
      </c>
      <c r="N737" s="417">
        <f t="shared" si="924"/>
        <v>0</v>
      </c>
      <c r="O737" s="417">
        <f t="shared" ref="O737" si="945">F737-F736</f>
        <v>0</v>
      </c>
      <c r="P737" s="417">
        <f t="shared" ref="P737:Q737" si="946">M737-M736</f>
        <v>0</v>
      </c>
      <c r="Q737" s="417">
        <f t="shared" si="946"/>
        <v>0</v>
      </c>
      <c r="R737" s="414"/>
      <c r="T737" s="415">
        <v>16</v>
      </c>
    </row>
    <row r="738" spans="1:20" s="401" customFormat="1" ht="24" hidden="1" customHeight="1">
      <c r="A738" s="366" t="s">
        <v>2368</v>
      </c>
      <c r="B738" s="408" t="s">
        <v>0</v>
      </c>
      <c r="C738" s="408" t="s">
        <v>2449</v>
      </c>
      <c r="D738" s="408" t="s">
        <v>52</v>
      </c>
      <c r="E738" s="409" t="s">
        <v>2235</v>
      </c>
      <c r="F738" s="410"/>
      <c r="G738" s="411">
        <v>21476.799999999999</v>
      </c>
      <c r="H738" s="412">
        <f>INT($F738*G738)</f>
        <v>0</v>
      </c>
      <c r="I738" s="411">
        <v>230004</v>
      </c>
      <c r="J738" s="412">
        <f>INT($F738*I738)</f>
        <v>0</v>
      </c>
      <c r="K738" s="411">
        <v>43502.1</v>
      </c>
      <c r="L738" s="412">
        <f>INT($F738*K738)</f>
        <v>0</v>
      </c>
      <c r="M738" s="411">
        <f>+G738+I738+K738</f>
        <v>294982.89999999997</v>
      </c>
      <c r="N738" s="412">
        <f>H738+J738+L738</f>
        <v>0</v>
      </c>
      <c r="O738" s="412"/>
      <c r="P738" s="412"/>
      <c r="Q738" s="412"/>
      <c r="R738" s="409" t="s">
        <v>0</v>
      </c>
      <c r="T738" s="410">
        <v>18</v>
      </c>
    </row>
    <row r="739" spans="1:20" ht="24" hidden="1" customHeight="1">
      <c r="A739" s="372" t="s">
        <v>2072</v>
      </c>
      <c r="B739" s="413" t="s">
        <v>0</v>
      </c>
      <c r="C739" s="413" t="s">
        <v>914</v>
      </c>
      <c r="D739" s="413" t="s">
        <v>52</v>
      </c>
      <c r="E739" s="414" t="s">
        <v>768</v>
      </c>
      <c r="F739" s="415"/>
      <c r="G739" s="416">
        <v>21476.799999999999</v>
      </c>
      <c r="H739" s="417">
        <f t="shared" si="920"/>
        <v>0</v>
      </c>
      <c r="I739" s="416">
        <v>230004</v>
      </c>
      <c r="J739" s="417">
        <f t="shared" si="921"/>
        <v>0</v>
      </c>
      <c r="K739" s="416">
        <v>43502.1</v>
      </c>
      <c r="L739" s="417">
        <f t="shared" si="922"/>
        <v>0</v>
      </c>
      <c r="M739" s="416">
        <f t="shared" si="923"/>
        <v>294982.89999999997</v>
      </c>
      <c r="N739" s="417">
        <f t="shared" si="924"/>
        <v>0</v>
      </c>
      <c r="O739" s="417">
        <f t="shared" ref="O739" si="947">F739-F738</f>
        <v>0</v>
      </c>
      <c r="P739" s="417">
        <f t="shared" ref="P739:Q739" si="948">M739-M738</f>
        <v>0</v>
      </c>
      <c r="Q739" s="417">
        <f t="shared" si="948"/>
        <v>0</v>
      </c>
      <c r="R739" s="414"/>
      <c r="T739" s="415">
        <v>18</v>
      </c>
    </row>
    <row r="740" spans="1:20" s="401" customFormat="1" ht="24" hidden="1" customHeight="1">
      <c r="A740" s="366" t="s">
        <v>2064</v>
      </c>
      <c r="B740" s="408" t="s">
        <v>0</v>
      </c>
      <c r="C740" s="408" t="s">
        <v>2449</v>
      </c>
      <c r="D740" s="408" t="s">
        <v>53</v>
      </c>
      <c r="E740" s="409" t="s">
        <v>2235</v>
      </c>
      <c r="F740" s="410"/>
      <c r="G740" s="411">
        <v>26175.599999999999</v>
      </c>
      <c r="H740" s="412">
        <f>INT($F740*G740)</f>
        <v>0</v>
      </c>
      <c r="I740" s="411">
        <v>272816.8</v>
      </c>
      <c r="J740" s="412">
        <f>INT($F740*I740)</f>
        <v>0</v>
      </c>
      <c r="K740" s="411">
        <v>55207.8</v>
      </c>
      <c r="L740" s="412">
        <f>INT($F740*K740)</f>
        <v>0</v>
      </c>
      <c r="M740" s="411">
        <f>+G740+I740+K740</f>
        <v>354200.19999999995</v>
      </c>
      <c r="N740" s="412">
        <f>H740+J740+L740</f>
        <v>0</v>
      </c>
      <c r="O740" s="412"/>
      <c r="P740" s="412"/>
      <c r="Q740" s="412"/>
      <c r="R740" s="409" t="s">
        <v>0</v>
      </c>
      <c r="T740" s="410">
        <v>86</v>
      </c>
    </row>
    <row r="741" spans="1:20" ht="24" hidden="1" customHeight="1">
      <c r="A741" s="372" t="s">
        <v>2367</v>
      </c>
      <c r="B741" s="413" t="s">
        <v>0</v>
      </c>
      <c r="C741" s="413" t="s">
        <v>914</v>
      </c>
      <c r="D741" s="413" t="s">
        <v>53</v>
      </c>
      <c r="E741" s="414" t="s">
        <v>768</v>
      </c>
      <c r="F741" s="415"/>
      <c r="G741" s="416">
        <v>26175.599999999999</v>
      </c>
      <c r="H741" s="417">
        <f t="shared" si="920"/>
        <v>0</v>
      </c>
      <c r="I741" s="416">
        <v>272816.8</v>
      </c>
      <c r="J741" s="417">
        <f t="shared" si="921"/>
        <v>0</v>
      </c>
      <c r="K741" s="416">
        <v>55207.8</v>
      </c>
      <c r="L741" s="417">
        <f t="shared" si="922"/>
        <v>0</v>
      </c>
      <c r="M741" s="416">
        <f t="shared" si="923"/>
        <v>354200.19999999995</v>
      </c>
      <c r="N741" s="417">
        <f t="shared" si="924"/>
        <v>0</v>
      </c>
      <c r="O741" s="417">
        <f t="shared" ref="O741" si="949">F741-F740</f>
        <v>0</v>
      </c>
      <c r="P741" s="417">
        <f t="shared" ref="P741:Q741" si="950">M741-M740</f>
        <v>0</v>
      </c>
      <c r="Q741" s="417">
        <f t="shared" si="950"/>
        <v>0</v>
      </c>
      <c r="R741" s="414"/>
      <c r="T741" s="415">
        <v>86</v>
      </c>
    </row>
    <row r="742" spans="1:20" s="401" customFormat="1" ht="24" hidden="1" customHeight="1">
      <c r="A742" s="366" t="s">
        <v>2368</v>
      </c>
      <c r="B742" s="408" t="s">
        <v>0</v>
      </c>
      <c r="C742" s="408" t="s">
        <v>2451</v>
      </c>
      <c r="D742" s="408" t="s">
        <v>54</v>
      </c>
      <c r="E742" s="409" t="s">
        <v>1860</v>
      </c>
      <c r="F742" s="410"/>
      <c r="G742" s="411">
        <v>2781.4</v>
      </c>
      <c r="H742" s="412">
        <f>INT($F742*G742)</f>
        <v>0</v>
      </c>
      <c r="I742" s="411">
        <v>0</v>
      </c>
      <c r="J742" s="412">
        <f>INT($F742*I742)</f>
        <v>0</v>
      </c>
      <c r="K742" s="411">
        <v>0</v>
      </c>
      <c r="L742" s="412">
        <f>INT($F742*K742)</f>
        <v>0</v>
      </c>
      <c r="M742" s="411">
        <f>+G742+I742+K742</f>
        <v>2781.4</v>
      </c>
      <c r="N742" s="412">
        <f>H742+J742+L742</f>
        <v>0</v>
      </c>
      <c r="O742" s="412"/>
      <c r="P742" s="412"/>
      <c r="Q742" s="412"/>
      <c r="R742" s="409" t="s">
        <v>0</v>
      </c>
      <c r="T742" s="410">
        <v>77</v>
      </c>
    </row>
    <row r="743" spans="1:20" ht="24" hidden="1" customHeight="1">
      <c r="A743" s="372" t="s">
        <v>2452</v>
      </c>
      <c r="B743" s="413" t="s">
        <v>0</v>
      </c>
      <c r="C743" s="413" t="s">
        <v>916</v>
      </c>
      <c r="D743" s="413" t="s">
        <v>54</v>
      </c>
      <c r="E743" s="414" t="s">
        <v>729</v>
      </c>
      <c r="F743" s="415"/>
      <c r="G743" s="416">
        <v>2781.4</v>
      </c>
      <c r="H743" s="417">
        <f t="shared" si="920"/>
        <v>0</v>
      </c>
      <c r="I743" s="416">
        <v>0</v>
      </c>
      <c r="J743" s="417">
        <f t="shared" si="921"/>
        <v>0</v>
      </c>
      <c r="K743" s="416">
        <v>0</v>
      </c>
      <c r="L743" s="417">
        <f t="shared" si="922"/>
        <v>0</v>
      </c>
      <c r="M743" s="416">
        <f t="shared" si="923"/>
        <v>2781.4</v>
      </c>
      <c r="N743" s="417">
        <f t="shared" si="924"/>
        <v>0</v>
      </c>
      <c r="O743" s="417">
        <f t="shared" ref="O743" si="951">F743-F742</f>
        <v>0</v>
      </c>
      <c r="P743" s="417">
        <f t="shared" ref="P743:Q743" si="952">M743-M742</f>
        <v>0</v>
      </c>
      <c r="Q743" s="417">
        <f t="shared" si="952"/>
        <v>0</v>
      </c>
      <c r="R743" s="414"/>
      <c r="T743" s="415">
        <v>77</v>
      </c>
    </row>
    <row r="744" spans="1:20" s="401" customFormat="1" ht="24" hidden="1" customHeight="1">
      <c r="A744" s="366" t="s">
        <v>2368</v>
      </c>
      <c r="B744" s="408" t="s">
        <v>0</v>
      </c>
      <c r="C744" s="408" t="s">
        <v>2453</v>
      </c>
      <c r="D744" s="408" t="s">
        <v>54</v>
      </c>
      <c r="E744" s="409" t="s">
        <v>1860</v>
      </c>
      <c r="F744" s="410"/>
      <c r="G744" s="411">
        <v>3997.2</v>
      </c>
      <c r="H744" s="412">
        <f>INT($F744*G744)</f>
        <v>0</v>
      </c>
      <c r="I744" s="411">
        <v>7473.6</v>
      </c>
      <c r="J744" s="412">
        <f>INT($F744*I744)</f>
        <v>0</v>
      </c>
      <c r="K744" s="411">
        <v>387.5</v>
      </c>
      <c r="L744" s="412">
        <f>INT($F744*K744)</f>
        <v>0</v>
      </c>
      <c r="M744" s="411">
        <f>+G744+I744+K744</f>
        <v>11858.3</v>
      </c>
      <c r="N744" s="412">
        <f>H744+J744+L744</f>
        <v>0</v>
      </c>
      <c r="O744" s="412"/>
      <c r="P744" s="412"/>
      <c r="Q744" s="412"/>
      <c r="R744" s="409" t="s">
        <v>0</v>
      </c>
      <c r="T744" s="410">
        <v>14</v>
      </c>
    </row>
    <row r="745" spans="1:20" ht="24" hidden="1" customHeight="1">
      <c r="A745" s="372" t="s">
        <v>2072</v>
      </c>
      <c r="B745" s="413" t="s">
        <v>0</v>
      </c>
      <c r="C745" s="413" t="s">
        <v>917</v>
      </c>
      <c r="D745" s="413" t="s">
        <v>54</v>
      </c>
      <c r="E745" s="414" t="s">
        <v>729</v>
      </c>
      <c r="F745" s="415"/>
      <c r="G745" s="416">
        <v>3997.2</v>
      </c>
      <c r="H745" s="417">
        <f t="shared" si="920"/>
        <v>0</v>
      </c>
      <c r="I745" s="416">
        <v>7473.6</v>
      </c>
      <c r="J745" s="417">
        <f t="shared" si="921"/>
        <v>0</v>
      </c>
      <c r="K745" s="416">
        <v>387.5</v>
      </c>
      <c r="L745" s="417">
        <f t="shared" si="922"/>
        <v>0</v>
      </c>
      <c r="M745" s="416">
        <f t="shared" si="923"/>
        <v>11858.3</v>
      </c>
      <c r="N745" s="417">
        <f t="shared" si="924"/>
        <v>0</v>
      </c>
      <c r="O745" s="417">
        <f t="shared" ref="O745" si="953">F745-F744</f>
        <v>0</v>
      </c>
      <c r="P745" s="417">
        <f t="shared" ref="P745:Q745" si="954">M745-M744</f>
        <v>0</v>
      </c>
      <c r="Q745" s="417">
        <f t="shared" si="954"/>
        <v>0</v>
      </c>
      <c r="R745" s="414"/>
      <c r="T745" s="415">
        <v>14</v>
      </c>
    </row>
    <row r="746" spans="1:20" s="401" customFormat="1" ht="24" hidden="1" customHeight="1">
      <c r="A746" s="366" t="s">
        <v>2064</v>
      </c>
      <c r="B746" s="408" t="s">
        <v>0</v>
      </c>
      <c r="C746" s="408" t="s">
        <v>2454</v>
      </c>
      <c r="D746" s="408" t="s">
        <v>2450</v>
      </c>
      <c r="E746" s="409" t="s">
        <v>2235</v>
      </c>
      <c r="F746" s="410"/>
      <c r="G746" s="411">
        <v>16889.900000000001</v>
      </c>
      <c r="H746" s="412">
        <f>INT($F746*G746)</f>
        <v>0</v>
      </c>
      <c r="I746" s="411">
        <v>186981.6</v>
      </c>
      <c r="J746" s="412">
        <f>INT($F746*I746)</f>
        <v>0</v>
      </c>
      <c r="K746" s="411">
        <v>32248.2</v>
      </c>
      <c r="L746" s="412">
        <f>INT($F746*K746)</f>
        <v>0</v>
      </c>
      <c r="M746" s="411">
        <f>+G746+I746+K746</f>
        <v>236119.7</v>
      </c>
      <c r="N746" s="412">
        <f>H746+J746+L746</f>
        <v>0</v>
      </c>
      <c r="O746" s="412"/>
      <c r="P746" s="412"/>
      <c r="Q746" s="412"/>
      <c r="R746" s="409" t="s">
        <v>0</v>
      </c>
      <c r="T746" s="410">
        <v>28</v>
      </c>
    </row>
    <row r="747" spans="1:20" ht="24" hidden="1" customHeight="1">
      <c r="A747" s="372" t="s">
        <v>2072</v>
      </c>
      <c r="B747" s="413" t="s">
        <v>0</v>
      </c>
      <c r="C747" s="413" t="s">
        <v>918</v>
      </c>
      <c r="D747" s="413" t="s">
        <v>915</v>
      </c>
      <c r="E747" s="414" t="s">
        <v>768</v>
      </c>
      <c r="F747" s="415"/>
      <c r="G747" s="416">
        <v>16889.900000000001</v>
      </c>
      <c r="H747" s="417">
        <f t="shared" si="920"/>
        <v>0</v>
      </c>
      <c r="I747" s="416">
        <v>186981.6</v>
      </c>
      <c r="J747" s="417">
        <f t="shared" si="921"/>
        <v>0</v>
      </c>
      <c r="K747" s="416">
        <v>32248.2</v>
      </c>
      <c r="L747" s="417">
        <f t="shared" si="922"/>
        <v>0</v>
      </c>
      <c r="M747" s="416">
        <f t="shared" si="923"/>
        <v>236119.7</v>
      </c>
      <c r="N747" s="417">
        <f t="shared" si="924"/>
        <v>0</v>
      </c>
      <c r="O747" s="417">
        <f t="shared" ref="O747" si="955">F747-F746</f>
        <v>0</v>
      </c>
      <c r="P747" s="417">
        <f t="shared" ref="P747:Q747" si="956">M747-M746</f>
        <v>0</v>
      </c>
      <c r="Q747" s="417">
        <f t="shared" si="956"/>
        <v>0</v>
      </c>
      <c r="R747" s="414"/>
      <c r="T747" s="415">
        <v>28</v>
      </c>
    </row>
    <row r="748" spans="1:20" s="401" customFormat="1" ht="24" hidden="1" customHeight="1">
      <c r="A748" s="366" t="s">
        <v>2064</v>
      </c>
      <c r="B748" s="408" t="s">
        <v>0</v>
      </c>
      <c r="C748" s="408" t="s">
        <v>2454</v>
      </c>
      <c r="D748" s="408" t="s">
        <v>53</v>
      </c>
      <c r="E748" s="409" t="s">
        <v>2235</v>
      </c>
      <c r="F748" s="410"/>
      <c r="G748" s="411">
        <v>22202.6</v>
      </c>
      <c r="H748" s="412">
        <f>INT($F748*G748)</f>
        <v>0</v>
      </c>
      <c r="I748" s="411">
        <v>227796</v>
      </c>
      <c r="J748" s="412">
        <f>INT($F748*I748)</f>
        <v>0</v>
      </c>
      <c r="K748" s="411">
        <v>47818.2</v>
      </c>
      <c r="L748" s="412">
        <f>INT($F748*K748)</f>
        <v>0</v>
      </c>
      <c r="M748" s="411">
        <f>+G748+I748+K748</f>
        <v>297816.8</v>
      </c>
      <c r="N748" s="412">
        <f>H748+J748+L748</f>
        <v>0</v>
      </c>
      <c r="O748" s="412"/>
      <c r="P748" s="412"/>
      <c r="Q748" s="412"/>
      <c r="R748" s="409" t="s">
        <v>0</v>
      </c>
      <c r="T748" s="410">
        <v>112</v>
      </c>
    </row>
    <row r="749" spans="1:20" ht="24" hidden="1" customHeight="1">
      <c r="A749" s="372" t="s">
        <v>2367</v>
      </c>
      <c r="B749" s="413" t="s">
        <v>0</v>
      </c>
      <c r="C749" s="413" t="s">
        <v>918</v>
      </c>
      <c r="D749" s="413" t="s">
        <v>53</v>
      </c>
      <c r="E749" s="414" t="s">
        <v>768</v>
      </c>
      <c r="F749" s="415"/>
      <c r="G749" s="416">
        <v>22202.6</v>
      </c>
      <c r="H749" s="417">
        <f t="shared" ref="H749:H779" si="957">INT($F749*G749)</f>
        <v>0</v>
      </c>
      <c r="I749" s="416">
        <v>227796</v>
      </c>
      <c r="J749" s="417">
        <f t="shared" ref="J749:J779" si="958">INT($F749*I749)</f>
        <v>0</v>
      </c>
      <c r="K749" s="416">
        <v>47818.2</v>
      </c>
      <c r="L749" s="417">
        <f t="shared" ref="L749:L779" si="959">INT($F749*K749)</f>
        <v>0</v>
      </c>
      <c r="M749" s="416">
        <f t="shared" ref="M749:M779" si="960">+G749+I749+K749</f>
        <v>297816.8</v>
      </c>
      <c r="N749" s="417">
        <f t="shared" si="924"/>
        <v>0</v>
      </c>
      <c r="O749" s="417">
        <f t="shared" ref="O749" si="961">F749-F748</f>
        <v>0</v>
      </c>
      <c r="P749" s="417">
        <f t="shared" ref="P749:Q749" si="962">M749-M748</f>
        <v>0</v>
      </c>
      <c r="Q749" s="417">
        <f t="shared" si="962"/>
        <v>0</v>
      </c>
      <c r="R749" s="414"/>
      <c r="T749" s="415">
        <v>112</v>
      </c>
    </row>
    <row r="750" spans="1:20" s="401" customFormat="1" ht="24" hidden="1" customHeight="1">
      <c r="A750" s="366" t="s">
        <v>2368</v>
      </c>
      <c r="B750" s="408" t="s">
        <v>0</v>
      </c>
      <c r="C750" s="408" t="s">
        <v>2455</v>
      </c>
      <c r="D750" s="408" t="s">
        <v>54</v>
      </c>
      <c r="E750" s="409" t="s">
        <v>1860</v>
      </c>
      <c r="F750" s="410"/>
      <c r="G750" s="411">
        <v>9376.7000000000007</v>
      </c>
      <c r="H750" s="412">
        <f>INT($F750*G750)</f>
        <v>0</v>
      </c>
      <c r="I750" s="411">
        <v>14947.2</v>
      </c>
      <c r="J750" s="412">
        <f>INT($F750*I750)</f>
        <v>0</v>
      </c>
      <c r="K750" s="411">
        <v>760.5</v>
      </c>
      <c r="L750" s="412">
        <f>INT($F750*K750)</f>
        <v>0</v>
      </c>
      <c r="M750" s="411">
        <f>+G750+I750+K750</f>
        <v>25084.400000000001</v>
      </c>
      <c r="N750" s="412">
        <f>H750+J750+L750</f>
        <v>0</v>
      </c>
      <c r="O750" s="412"/>
      <c r="P750" s="412"/>
      <c r="Q750" s="412"/>
      <c r="R750" s="409" t="s">
        <v>0</v>
      </c>
      <c r="T750" s="410">
        <v>56</v>
      </c>
    </row>
    <row r="751" spans="1:20" ht="24" hidden="1" customHeight="1">
      <c r="A751" s="372" t="s">
        <v>2072</v>
      </c>
      <c r="B751" s="413" t="s">
        <v>0</v>
      </c>
      <c r="C751" s="413" t="s">
        <v>919</v>
      </c>
      <c r="D751" s="413" t="s">
        <v>54</v>
      </c>
      <c r="E751" s="414" t="s">
        <v>729</v>
      </c>
      <c r="F751" s="415"/>
      <c r="G751" s="416">
        <v>9376.7000000000007</v>
      </c>
      <c r="H751" s="417">
        <f t="shared" si="957"/>
        <v>0</v>
      </c>
      <c r="I751" s="416">
        <v>14947.2</v>
      </c>
      <c r="J751" s="417">
        <f t="shared" si="958"/>
        <v>0</v>
      </c>
      <c r="K751" s="416">
        <v>760.5</v>
      </c>
      <c r="L751" s="417">
        <f t="shared" si="959"/>
        <v>0</v>
      </c>
      <c r="M751" s="416">
        <f t="shared" si="960"/>
        <v>25084.400000000001</v>
      </c>
      <c r="N751" s="417">
        <f t="shared" si="924"/>
        <v>0</v>
      </c>
      <c r="O751" s="417">
        <f t="shared" ref="O751" si="963">F751-F750</f>
        <v>0</v>
      </c>
      <c r="P751" s="417">
        <f t="shared" ref="P751:Q751" si="964">M751-M750</f>
        <v>0</v>
      </c>
      <c r="Q751" s="417">
        <f t="shared" si="964"/>
        <v>0</v>
      </c>
      <c r="R751" s="414"/>
      <c r="T751" s="415">
        <v>56</v>
      </c>
    </row>
    <row r="752" spans="1:20" s="401" customFormat="1" ht="24" hidden="1" customHeight="1">
      <c r="A752" s="366" t="s">
        <v>2064</v>
      </c>
      <c r="B752" s="408" t="s">
        <v>0</v>
      </c>
      <c r="C752" s="408" t="s">
        <v>2456</v>
      </c>
      <c r="D752" s="408" t="s">
        <v>54</v>
      </c>
      <c r="E752" s="409" t="s">
        <v>1860</v>
      </c>
      <c r="F752" s="410"/>
      <c r="G752" s="411">
        <v>12002.5</v>
      </c>
      <c r="H752" s="412">
        <f>INT($F752*G752)</f>
        <v>0</v>
      </c>
      <c r="I752" s="411">
        <v>14947.2</v>
      </c>
      <c r="J752" s="412">
        <f>INT($F752*I752)</f>
        <v>0</v>
      </c>
      <c r="K752" s="411">
        <v>741.2</v>
      </c>
      <c r="L752" s="412">
        <f>INT($F752*K752)</f>
        <v>0</v>
      </c>
      <c r="M752" s="411">
        <f>+G752+I752+K752</f>
        <v>27690.9</v>
      </c>
      <c r="N752" s="412">
        <f>H752+J752+L752</f>
        <v>0</v>
      </c>
      <c r="O752" s="412"/>
      <c r="P752" s="412"/>
      <c r="Q752" s="412"/>
      <c r="R752" s="409" t="s">
        <v>0</v>
      </c>
      <c r="T752" s="410">
        <v>112</v>
      </c>
    </row>
    <row r="753" spans="1:20" ht="24" hidden="1" customHeight="1">
      <c r="A753" s="372" t="s">
        <v>2072</v>
      </c>
      <c r="B753" s="413" t="s">
        <v>0</v>
      </c>
      <c r="C753" s="413" t="s">
        <v>920</v>
      </c>
      <c r="D753" s="413" t="s">
        <v>54</v>
      </c>
      <c r="E753" s="414" t="s">
        <v>729</v>
      </c>
      <c r="F753" s="415"/>
      <c r="G753" s="416">
        <v>12002.5</v>
      </c>
      <c r="H753" s="417">
        <f t="shared" si="957"/>
        <v>0</v>
      </c>
      <c r="I753" s="416">
        <v>14947.2</v>
      </c>
      <c r="J753" s="417">
        <f t="shared" si="958"/>
        <v>0</v>
      </c>
      <c r="K753" s="416">
        <v>741.2</v>
      </c>
      <c r="L753" s="417">
        <f t="shared" si="959"/>
        <v>0</v>
      </c>
      <c r="M753" s="416">
        <f t="shared" si="960"/>
        <v>27690.9</v>
      </c>
      <c r="N753" s="417">
        <f t="shared" si="924"/>
        <v>0</v>
      </c>
      <c r="O753" s="417">
        <f t="shared" ref="O753" si="965">F753-F752</f>
        <v>0</v>
      </c>
      <c r="P753" s="417">
        <f t="shared" ref="P753:Q753" si="966">M753-M752</f>
        <v>0</v>
      </c>
      <c r="Q753" s="417">
        <f t="shared" si="966"/>
        <v>0</v>
      </c>
      <c r="R753" s="414"/>
      <c r="T753" s="415">
        <v>112</v>
      </c>
    </row>
    <row r="754" spans="1:20" s="401" customFormat="1" ht="24" hidden="1" customHeight="1">
      <c r="A754" s="366" t="s">
        <v>2064</v>
      </c>
      <c r="B754" s="408" t="s">
        <v>0</v>
      </c>
      <c r="C754" s="408" t="s">
        <v>2457</v>
      </c>
      <c r="D754" s="408" t="s">
        <v>2450</v>
      </c>
      <c r="E754" s="409" t="s">
        <v>2235</v>
      </c>
      <c r="F754" s="410"/>
      <c r="G754" s="411">
        <v>16889.900000000001</v>
      </c>
      <c r="H754" s="412">
        <f>INT($F754*G754)</f>
        <v>0</v>
      </c>
      <c r="I754" s="411">
        <v>186981.6</v>
      </c>
      <c r="J754" s="412">
        <f>INT($F754*I754)</f>
        <v>0</v>
      </c>
      <c r="K754" s="411">
        <v>32248.2</v>
      </c>
      <c r="L754" s="412">
        <f>INT($F754*K754)</f>
        <v>0</v>
      </c>
      <c r="M754" s="411">
        <f>+G754+I754+K754</f>
        <v>236119.7</v>
      </c>
      <c r="N754" s="412">
        <f>H754+J754+L754</f>
        <v>0</v>
      </c>
      <c r="O754" s="412"/>
      <c r="P754" s="412"/>
      <c r="Q754" s="412"/>
      <c r="R754" s="409" t="s">
        <v>0</v>
      </c>
      <c r="T754" s="410">
        <v>108</v>
      </c>
    </row>
    <row r="755" spans="1:20" ht="24" hidden="1" customHeight="1">
      <c r="A755" s="372" t="s">
        <v>2072</v>
      </c>
      <c r="B755" s="413" t="s">
        <v>0</v>
      </c>
      <c r="C755" s="413" t="s">
        <v>921</v>
      </c>
      <c r="D755" s="413" t="s">
        <v>915</v>
      </c>
      <c r="E755" s="414" t="s">
        <v>768</v>
      </c>
      <c r="F755" s="415"/>
      <c r="G755" s="416">
        <v>16889.900000000001</v>
      </c>
      <c r="H755" s="417">
        <f t="shared" si="957"/>
        <v>0</v>
      </c>
      <c r="I755" s="416">
        <v>186981.6</v>
      </c>
      <c r="J755" s="417">
        <f t="shared" si="958"/>
        <v>0</v>
      </c>
      <c r="K755" s="416">
        <v>32248.2</v>
      </c>
      <c r="L755" s="417">
        <f t="shared" si="959"/>
        <v>0</v>
      </c>
      <c r="M755" s="416">
        <f t="shared" si="960"/>
        <v>236119.7</v>
      </c>
      <c r="N755" s="417">
        <f t="shared" si="924"/>
        <v>0</v>
      </c>
      <c r="O755" s="417">
        <f t="shared" ref="O755" si="967">F755-F754</f>
        <v>0</v>
      </c>
      <c r="P755" s="417">
        <f t="shared" ref="P755:Q755" si="968">M755-M754</f>
        <v>0</v>
      </c>
      <c r="Q755" s="417">
        <f t="shared" si="968"/>
        <v>0</v>
      </c>
      <c r="R755" s="414"/>
      <c r="T755" s="415">
        <v>108</v>
      </c>
    </row>
    <row r="756" spans="1:20" s="401" customFormat="1" ht="24" hidden="1" customHeight="1">
      <c r="A756" s="366" t="s">
        <v>2368</v>
      </c>
      <c r="B756" s="408" t="s">
        <v>0</v>
      </c>
      <c r="C756" s="408" t="s">
        <v>2457</v>
      </c>
      <c r="D756" s="408" t="s">
        <v>52</v>
      </c>
      <c r="E756" s="409" t="s">
        <v>2235</v>
      </c>
      <c r="F756" s="410"/>
      <c r="G756" s="411">
        <v>18958.2</v>
      </c>
      <c r="H756" s="412">
        <f>INT($F756*G756)</f>
        <v>0</v>
      </c>
      <c r="I756" s="411">
        <v>204486.39999999999</v>
      </c>
      <c r="J756" s="412">
        <f>INT($F756*I756)</f>
        <v>0</v>
      </c>
      <c r="K756" s="411">
        <v>37956.699999999997</v>
      </c>
      <c r="L756" s="412">
        <f>INT($F756*K756)</f>
        <v>0</v>
      </c>
      <c r="M756" s="411">
        <f>+G756+I756+K756</f>
        <v>261401.3</v>
      </c>
      <c r="N756" s="412">
        <f>H756+J756+L756</f>
        <v>0</v>
      </c>
      <c r="O756" s="412"/>
      <c r="P756" s="412"/>
      <c r="Q756" s="412"/>
      <c r="R756" s="409" t="s">
        <v>0</v>
      </c>
      <c r="T756" s="410">
        <v>58</v>
      </c>
    </row>
    <row r="757" spans="1:20" ht="24" hidden="1" customHeight="1">
      <c r="A757" s="372" t="s">
        <v>2367</v>
      </c>
      <c r="B757" s="413" t="s">
        <v>0</v>
      </c>
      <c r="C757" s="413" t="s">
        <v>921</v>
      </c>
      <c r="D757" s="413" t="s">
        <v>52</v>
      </c>
      <c r="E757" s="414" t="s">
        <v>768</v>
      </c>
      <c r="F757" s="415"/>
      <c r="G757" s="416">
        <v>18958.2</v>
      </c>
      <c r="H757" s="417">
        <f t="shared" si="957"/>
        <v>0</v>
      </c>
      <c r="I757" s="416">
        <v>204486.39999999999</v>
      </c>
      <c r="J757" s="417">
        <f t="shared" si="958"/>
        <v>0</v>
      </c>
      <c r="K757" s="416">
        <v>37956.699999999997</v>
      </c>
      <c r="L757" s="417">
        <f t="shared" si="959"/>
        <v>0</v>
      </c>
      <c r="M757" s="416">
        <f t="shared" si="960"/>
        <v>261401.3</v>
      </c>
      <c r="N757" s="417">
        <f t="shared" si="924"/>
        <v>0</v>
      </c>
      <c r="O757" s="417">
        <f t="shared" ref="O757" si="969">F757-F756</f>
        <v>0</v>
      </c>
      <c r="P757" s="417">
        <f t="shared" ref="P757:Q757" si="970">M757-M756</f>
        <v>0</v>
      </c>
      <c r="Q757" s="417">
        <f t="shared" si="970"/>
        <v>0</v>
      </c>
      <c r="R757" s="414"/>
      <c r="T757" s="415">
        <v>58</v>
      </c>
    </row>
    <row r="758" spans="1:20" s="401" customFormat="1" ht="24" hidden="1" customHeight="1">
      <c r="A758" s="366" t="s">
        <v>2368</v>
      </c>
      <c r="B758" s="408" t="s">
        <v>0</v>
      </c>
      <c r="C758" s="408" t="s">
        <v>2457</v>
      </c>
      <c r="D758" s="408" t="s">
        <v>53</v>
      </c>
      <c r="E758" s="409" t="s">
        <v>2235</v>
      </c>
      <c r="F758" s="410"/>
      <c r="G758" s="411">
        <v>22202.6</v>
      </c>
      <c r="H758" s="412">
        <f>INT($F758*G758)</f>
        <v>0</v>
      </c>
      <c r="I758" s="411">
        <v>227796</v>
      </c>
      <c r="J758" s="412">
        <f>INT($F758*I758)</f>
        <v>0</v>
      </c>
      <c r="K758" s="411">
        <v>47818.2</v>
      </c>
      <c r="L758" s="412">
        <f>INT($F758*K758)</f>
        <v>0</v>
      </c>
      <c r="M758" s="411">
        <f>+G758+I758+K758</f>
        <v>297816.8</v>
      </c>
      <c r="N758" s="412">
        <f>H758+J758+L758</f>
        <v>0</v>
      </c>
      <c r="O758" s="412"/>
      <c r="P758" s="412"/>
      <c r="Q758" s="412"/>
      <c r="R758" s="409" t="s">
        <v>0</v>
      </c>
      <c r="T758" s="410">
        <v>320</v>
      </c>
    </row>
    <row r="759" spans="1:20" ht="24" hidden="1" customHeight="1">
      <c r="A759" s="372" t="s">
        <v>2367</v>
      </c>
      <c r="B759" s="413" t="s">
        <v>0</v>
      </c>
      <c r="C759" s="413" t="s">
        <v>921</v>
      </c>
      <c r="D759" s="413" t="s">
        <v>53</v>
      </c>
      <c r="E759" s="414" t="s">
        <v>768</v>
      </c>
      <c r="F759" s="415"/>
      <c r="G759" s="416">
        <v>22202.6</v>
      </c>
      <c r="H759" s="417">
        <f t="shared" si="957"/>
        <v>0</v>
      </c>
      <c r="I759" s="416">
        <v>227796</v>
      </c>
      <c r="J759" s="417">
        <f t="shared" si="958"/>
        <v>0</v>
      </c>
      <c r="K759" s="416">
        <v>47818.2</v>
      </c>
      <c r="L759" s="417">
        <f t="shared" si="959"/>
        <v>0</v>
      </c>
      <c r="M759" s="416">
        <f t="shared" si="960"/>
        <v>297816.8</v>
      </c>
      <c r="N759" s="417">
        <f t="shared" si="924"/>
        <v>0</v>
      </c>
      <c r="O759" s="417">
        <f t="shared" ref="O759" si="971">F759-F758</f>
        <v>0</v>
      </c>
      <c r="P759" s="417">
        <f t="shared" ref="P759:Q759" si="972">M759-M758</f>
        <v>0</v>
      </c>
      <c r="Q759" s="417">
        <f t="shared" si="972"/>
        <v>0</v>
      </c>
      <c r="R759" s="414"/>
      <c r="T759" s="415">
        <v>320</v>
      </c>
    </row>
    <row r="760" spans="1:20" s="401" customFormat="1" ht="24" hidden="1" customHeight="1">
      <c r="A760" s="366" t="s">
        <v>2368</v>
      </c>
      <c r="B760" s="408" t="s">
        <v>0</v>
      </c>
      <c r="C760" s="408" t="s">
        <v>2458</v>
      </c>
      <c r="D760" s="408" t="s">
        <v>54</v>
      </c>
      <c r="E760" s="409" t="s">
        <v>1860</v>
      </c>
      <c r="F760" s="410"/>
      <c r="G760" s="411">
        <v>16155</v>
      </c>
      <c r="H760" s="412">
        <f>INT($F760*G760)</f>
        <v>0</v>
      </c>
      <c r="I760" s="411">
        <v>20867.2</v>
      </c>
      <c r="J760" s="412">
        <f>INT($F760*I760)</f>
        <v>0</v>
      </c>
      <c r="K760" s="411">
        <v>1071.2</v>
      </c>
      <c r="L760" s="412">
        <f>INT($F760*K760)</f>
        <v>0</v>
      </c>
      <c r="M760" s="411">
        <f>+G760+I760+K760</f>
        <v>38093.399999999994</v>
      </c>
      <c r="N760" s="412">
        <f>H760+J760+L760</f>
        <v>0</v>
      </c>
      <c r="O760" s="412"/>
      <c r="P760" s="412"/>
      <c r="Q760" s="412"/>
      <c r="R760" s="409" t="s">
        <v>0</v>
      </c>
      <c r="T760" s="410">
        <v>202</v>
      </c>
    </row>
    <row r="761" spans="1:20" ht="24" hidden="1" customHeight="1">
      <c r="A761" s="372" t="s">
        <v>2367</v>
      </c>
      <c r="B761" s="413" t="s">
        <v>0</v>
      </c>
      <c r="C761" s="413" t="s">
        <v>922</v>
      </c>
      <c r="D761" s="413" t="s">
        <v>54</v>
      </c>
      <c r="E761" s="414" t="s">
        <v>729</v>
      </c>
      <c r="F761" s="415"/>
      <c r="G761" s="416">
        <v>16155</v>
      </c>
      <c r="H761" s="417">
        <f t="shared" si="957"/>
        <v>0</v>
      </c>
      <c r="I761" s="416">
        <v>20867.2</v>
      </c>
      <c r="J761" s="417">
        <f t="shared" si="958"/>
        <v>0</v>
      </c>
      <c r="K761" s="416">
        <v>1071.2</v>
      </c>
      <c r="L761" s="417">
        <f t="shared" si="959"/>
        <v>0</v>
      </c>
      <c r="M761" s="416">
        <f t="shared" si="960"/>
        <v>38093.399999999994</v>
      </c>
      <c r="N761" s="417">
        <f t="shared" si="924"/>
        <v>0</v>
      </c>
      <c r="O761" s="417">
        <f t="shared" ref="O761" si="973">F761-F760</f>
        <v>0</v>
      </c>
      <c r="P761" s="417">
        <f t="shared" ref="P761:Q761" si="974">M761-M760</f>
        <v>0</v>
      </c>
      <c r="Q761" s="417">
        <f t="shared" si="974"/>
        <v>0</v>
      </c>
      <c r="R761" s="414"/>
      <c r="T761" s="415">
        <v>202</v>
      </c>
    </row>
    <row r="762" spans="1:20" s="401" customFormat="1" ht="24" hidden="1" customHeight="1">
      <c r="A762" s="366" t="s">
        <v>2368</v>
      </c>
      <c r="B762" s="408" t="s">
        <v>0</v>
      </c>
      <c r="C762" s="408" t="s">
        <v>2459</v>
      </c>
      <c r="D762" s="408" t="s">
        <v>2450</v>
      </c>
      <c r="E762" s="409" t="s">
        <v>2235</v>
      </c>
      <c r="F762" s="410"/>
      <c r="G762" s="411">
        <v>16889.900000000001</v>
      </c>
      <c r="H762" s="412">
        <f>INT($F762*G762)</f>
        <v>0</v>
      </c>
      <c r="I762" s="411">
        <v>186981.6</v>
      </c>
      <c r="J762" s="412">
        <f>INT($F762*I762)</f>
        <v>0</v>
      </c>
      <c r="K762" s="411">
        <v>32248.2</v>
      </c>
      <c r="L762" s="412">
        <f>INT($F762*K762)</f>
        <v>0</v>
      </c>
      <c r="M762" s="411">
        <f>+G762+I762+K762</f>
        <v>236119.7</v>
      </c>
      <c r="N762" s="412">
        <f>H762+J762+L762</f>
        <v>0</v>
      </c>
      <c r="O762" s="412"/>
      <c r="P762" s="412"/>
      <c r="Q762" s="412"/>
      <c r="R762" s="409" t="s">
        <v>0</v>
      </c>
      <c r="T762" s="410">
        <v>56</v>
      </c>
    </row>
    <row r="763" spans="1:20" ht="24" hidden="1" customHeight="1">
      <c r="A763" s="372" t="s">
        <v>2072</v>
      </c>
      <c r="B763" s="413" t="s">
        <v>0</v>
      </c>
      <c r="C763" s="413" t="s">
        <v>923</v>
      </c>
      <c r="D763" s="413" t="s">
        <v>915</v>
      </c>
      <c r="E763" s="414" t="s">
        <v>768</v>
      </c>
      <c r="F763" s="415"/>
      <c r="G763" s="416">
        <v>16889.900000000001</v>
      </c>
      <c r="H763" s="417">
        <f t="shared" si="957"/>
        <v>0</v>
      </c>
      <c r="I763" s="416">
        <v>186981.6</v>
      </c>
      <c r="J763" s="417">
        <f t="shared" si="958"/>
        <v>0</v>
      </c>
      <c r="K763" s="416">
        <v>32248.2</v>
      </c>
      <c r="L763" s="417">
        <f t="shared" si="959"/>
        <v>0</v>
      </c>
      <c r="M763" s="416">
        <f t="shared" si="960"/>
        <v>236119.7</v>
      </c>
      <c r="N763" s="417">
        <f t="shared" si="924"/>
        <v>0</v>
      </c>
      <c r="O763" s="417">
        <f t="shared" ref="O763" si="975">F763-F762</f>
        <v>0</v>
      </c>
      <c r="P763" s="417">
        <f t="shared" ref="P763:Q763" si="976">M763-M762</f>
        <v>0</v>
      </c>
      <c r="Q763" s="417">
        <f t="shared" si="976"/>
        <v>0</v>
      </c>
      <c r="R763" s="414"/>
      <c r="T763" s="415">
        <v>56</v>
      </c>
    </row>
    <row r="764" spans="1:20" s="401" customFormat="1" ht="24" hidden="1" customHeight="1">
      <c r="A764" s="366" t="s">
        <v>2064</v>
      </c>
      <c r="B764" s="408" t="s">
        <v>0</v>
      </c>
      <c r="C764" s="408" t="s">
        <v>2460</v>
      </c>
      <c r="D764" s="408" t="s">
        <v>2461</v>
      </c>
      <c r="E764" s="409" t="s">
        <v>1860</v>
      </c>
      <c r="F764" s="410"/>
      <c r="G764" s="411">
        <v>2613.9</v>
      </c>
      <c r="H764" s="412">
        <f>INT($F764*G764)</f>
        <v>0</v>
      </c>
      <c r="I764" s="411">
        <v>4960</v>
      </c>
      <c r="J764" s="412">
        <f>INT($F764*I764)</f>
        <v>0</v>
      </c>
      <c r="K764" s="411">
        <v>253.3</v>
      </c>
      <c r="L764" s="412">
        <f>INT($F764*K764)</f>
        <v>0</v>
      </c>
      <c r="M764" s="411">
        <f>+G764+I764+K764</f>
        <v>7827.2</v>
      </c>
      <c r="N764" s="412">
        <f>H764+J764+L764</f>
        <v>0</v>
      </c>
      <c r="O764" s="412"/>
      <c r="P764" s="412"/>
      <c r="Q764" s="412"/>
      <c r="R764" s="409" t="s">
        <v>0</v>
      </c>
      <c r="T764" s="410">
        <v>521</v>
      </c>
    </row>
    <row r="765" spans="1:20" ht="24" hidden="1" customHeight="1">
      <c r="A765" s="372" t="s">
        <v>2367</v>
      </c>
      <c r="B765" s="413" t="s">
        <v>0</v>
      </c>
      <c r="C765" s="413" t="s">
        <v>924</v>
      </c>
      <c r="D765" s="413" t="s">
        <v>925</v>
      </c>
      <c r="E765" s="414" t="s">
        <v>729</v>
      </c>
      <c r="F765" s="415"/>
      <c r="G765" s="416">
        <v>2613.9</v>
      </c>
      <c r="H765" s="417">
        <f t="shared" si="957"/>
        <v>0</v>
      </c>
      <c r="I765" s="416">
        <v>4960</v>
      </c>
      <c r="J765" s="417">
        <f t="shared" si="958"/>
        <v>0</v>
      </c>
      <c r="K765" s="416">
        <v>253.3</v>
      </c>
      <c r="L765" s="417">
        <f t="shared" si="959"/>
        <v>0</v>
      </c>
      <c r="M765" s="416">
        <f t="shared" si="960"/>
        <v>7827.2</v>
      </c>
      <c r="N765" s="417">
        <f t="shared" si="924"/>
        <v>0</v>
      </c>
      <c r="O765" s="417">
        <f t="shared" ref="O765" si="977">F765-F764</f>
        <v>0</v>
      </c>
      <c r="P765" s="417">
        <f t="shared" ref="P765:Q765" si="978">M765-M764</f>
        <v>0</v>
      </c>
      <c r="Q765" s="417">
        <f t="shared" si="978"/>
        <v>0</v>
      </c>
      <c r="R765" s="414"/>
      <c r="T765" s="415">
        <v>521</v>
      </c>
    </row>
    <row r="766" spans="1:20" s="401" customFormat="1" ht="24" hidden="1" customHeight="1">
      <c r="A766" s="366" t="s">
        <v>2368</v>
      </c>
      <c r="B766" s="408" t="s">
        <v>0</v>
      </c>
      <c r="C766" s="408" t="s">
        <v>2462</v>
      </c>
      <c r="D766" s="408" t="s">
        <v>2463</v>
      </c>
      <c r="E766" s="409" t="s">
        <v>1860</v>
      </c>
      <c r="F766" s="410"/>
      <c r="G766" s="411">
        <v>62706.6</v>
      </c>
      <c r="H766" s="412">
        <f>INT($F766*G766)</f>
        <v>0</v>
      </c>
      <c r="I766" s="411">
        <v>0</v>
      </c>
      <c r="J766" s="412">
        <f>INT($F766*I766)</f>
        <v>0</v>
      </c>
      <c r="K766" s="411">
        <v>0</v>
      </c>
      <c r="L766" s="412">
        <f>INT($F766*K766)</f>
        <v>0</v>
      </c>
      <c r="M766" s="411">
        <f>+G766+I766+K766</f>
        <v>62706.6</v>
      </c>
      <c r="N766" s="412">
        <f>H766+J766+L766</f>
        <v>0</v>
      </c>
      <c r="O766" s="412"/>
      <c r="P766" s="412"/>
      <c r="Q766" s="412"/>
      <c r="R766" s="409" t="s">
        <v>0</v>
      </c>
      <c r="T766" s="410">
        <v>230</v>
      </c>
    </row>
    <row r="767" spans="1:20" ht="24" hidden="1" customHeight="1">
      <c r="A767" s="372" t="s">
        <v>2367</v>
      </c>
      <c r="B767" s="413" t="s">
        <v>0</v>
      </c>
      <c r="C767" s="413" t="s">
        <v>926</v>
      </c>
      <c r="D767" s="413" t="s">
        <v>927</v>
      </c>
      <c r="E767" s="414" t="s">
        <v>729</v>
      </c>
      <c r="F767" s="415"/>
      <c r="G767" s="416">
        <v>62706.6</v>
      </c>
      <c r="H767" s="417">
        <f t="shared" si="957"/>
        <v>0</v>
      </c>
      <c r="I767" s="416">
        <v>0</v>
      </c>
      <c r="J767" s="417">
        <f t="shared" si="958"/>
        <v>0</v>
      </c>
      <c r="K767" s="416">
        <v>0</v>
      </c>
      <c r="L767" s="417">
        <f t="shared" si="959"/>
        <v>0</v>
      </c>
      <c r="M767" s="416">
        <f t="shared" si="960"/>
        <v>62706.6</v>
      </c>
      <c r="N767" s="417">
        <f t="shared" si="924"/>
        <v>0</v>
      </c>
      <c r="O767" s="417">
        <f t="shared" ref="O767" si="979">F767-F766</f>
        <v>0</v>
      </c>
      <c r="P767" s="417">
        <f t="shared" ref="P767:Q767" si="980">M767-M766</f>
        <v>0</v>
      </c>
      <c r="Q767" s="417">
        <f t="shared" si="980"/>
        <v>0</v>
      </c>
      <c r="R767" s="414"/>
      <c r="T767" s="415">
        <v>230</v>
      </c>
    </row>
    <row r="768" spans="1:20" s="401" customFormat="1" ht="24" hidden="1" customHeight="1">
      <c r="A768" s="366" t="s">
        <v>2064</v>
      </c>
      <c r="B768" s="408" t="s">
        <v>0</v>
      </c>
      <c r="C768" s="408" t="s">
        <v>2464</v>
      </c>
      <c r="D768" s="408" t="s">
        <v>2465</v>
      </c>
      <c r="E768" s="409" t="s">
        <v>2104</v>
      </c>
      <c r="F768" s="410"/>
      <c r="G768" s="411">
        <v>47820.2</v>
      </c>
      <c r="H768" s="412">
        <f>INT($F768*G768)</f>
        <v>0</v>
      </c>
      <c r="I768" s="411">
        <v>31873.1</v>
      </c>
      <c r="J768" s="412">
        <f>INT($F768*I768)</f>
        <v>0</v>
      </c>
      <c r="K768" s="411">
        <v>6449.6</v>
      </c>
      <c r="L768" s="412">
        <f>INT($F768*K768)</f>
        <v>0</v>
      </c>
      <c r="M768" s="411">
        <f>+G768+I768+K768</f>
        <v>86142.9</v>
      </c>
      <c r="N768" s="412">
        <f>H768+J768+L768</f>
        <v>0</v>
      </c>
      <c r="O768" s="412"/>
      <c r="P768" s="412"/>
      <c r="Q768" s="412"/>
      <c r="R768" s="409" t="s">
        <v>0</v>
      </c>
      <c r="T768" s="410">
        <v>2499.0300000000002</v>
      </c>
    </row>
    <row r="769" spans="1:20" ht="24" hidden="1" customHeight="1">
      <c r="A769" s="372" t="s">
        <v>2072</v>
      </c>
      <c r="B769" s="413" t="s">
        <v>0</v>
      </c>
      <c r="C769" s="413" t="s">
        <v>928</v>
      </c>
      <c r="D769" s="413" t="s">
        <v>929</v>
      </c>
      <c r="E769" s="414" t="s">
        <v>671</v>
      </c>
      <c r="F769" s="415"/>
      <c r="G769" s="416">
        <v>47820.2</v>
      </c>
      <c r="H769" s="417">
        <f t="shared" si="957"/>
        <v>0</v>
      </c>
      <c r="I769" s="416">
        <v>31873.1</v>
      </c>
      <c r="J769" s="417">
        <f t="shared" si="958"/>
        <v>0</v>
      </c>
      <c r="K769" s="416">
        <v>6449.6</v>
      </c>
      <c r="L769" s="417">
        <f t="shared" si="959"/>
        <v>0</v>
      </c>
      <c r="M769" s="416">
        <f t="shared" si="960"/>
        <v>86142.9</v>
      </c>
      <c r="N769" s="417">
        <f t="shared" si="924"/>
        <v>0</v>
      </c>
      <c r="O769" s="417">
        <f t="shared" ref="O769" si="981">F769-F768</f>
        <v>0</v>
      </c>
      <c r="P769" s="417">
        <f t="shared" ref="P769:Q769" si="982">M769-M768</f>
        <v>0</v>
      </c>
      <c r="Q769" s="417">
        <f t="shared" si="982"/>
        <v>0</v>
      </c>
      <c r="R769" s="414"/>
      <c r="T769" s="415">
        <v>2499.0300000000002</v>
      </c>
    </row>
    <row r="770" spans="1:20" s="401" customFormat="1" ht="24" hidden="1" customHeight="1">
      <c r="A770" s="366" t="s">
        <v>2368</v>
      </c>
      <c r="B770" s="408" t="s">
        <v>0</v>
      </c>
      <c r="C770" s="408" t="s">
        <v>2466</v>
      </c>
      <c r="D770" s="408" t="s">
        <v>2465</v>
      </c>
      <c r="E770" s="409" t="s">
        <v>2104</v>
      </c>
      <c r="F770" s="410"/>
      <c r="G770" s="411">
        <v>60423.199999999997</v>
      </c>
      <c r="H770" s="412">
        <f>INT($F770*G770)</f>
        <v>0</v>
      </c>
      <c r="I770" s="411">
        <v>31599</v>
      </c>
      <c r="J770" s="412">
        <f>INT($F770*I770)</f>
        <v>0</v>
      </c>
      <c r="K770" s="411">
        <v>6723.8</v>
      </c>
      <c r="L770" s="412">
        <f>INT($F770*K770)</f>
        <v>0</v>
      </c>
      <c r="M770" s="411">
        <f>+G770+I770+K770</f>
        <v>98746</v>
      </c>
      <c r="N770" s="412">
        <f>H770+J770+L770</f>
        <v>0</v>
      </c>
      <c r="O770" s="412"/>
      <c r="P770" s="412"/>
      <c r="Q770" s="412"/>
      <c r="R770" s="409" t="s">
        <v>0</v>
      </c>
      <c r="T770" s="410">
        <v>726.53</v>
      </c>
    </row>
    <row r="771" spans="1:20" ht="24" hidden="1" customHeight="1">
      <c r="A771" s="372" t="s">
        <v>2072</v>
      </c>
      <c r="B771" s="413" t="s">
        <v>0</v>
      </c>
      <c r="C771" s="413" t="s">
        <v>930</v>
      </c>
      <c r="D771" s="413" t="s">
        <v>929</v>
      </c>
      <c r="E771" s="414" t="s">
        <v>671</v>
      </c>
      <c r="F771" s="415"/>
      <c r="G771" s="416">
        <v>60423.199999999997</v>
      </c>
      <c r="H771" s="417">
        <f t="shared" si="957"/>
        <v>0</v>
      </c>
      <c r="I771" s="416">
        <v>31599</v>
      </c>
      <c r="J771" s="417">
        <f t="shared" si="958"/>
        <v>0</v>
      </c>
      <c r="K771" s="416">
        <v>6723.8</v>
      </c>
      <c r="L771" s="417">
        <f t="shared" si="959"/>
        <v>0</v>
      </c>
      <c r="M771" s="416">
        <f t="shared" si="960"/>
        <v>98746</v>
      </c>
      <c r="N771" s="417">
        <f t="shared" si="924"/>
        <v>0</v>
      </c>
      <c r="O771" s="417">
        <f t="shared" ref="O771" si="983">F771-F770</f>
        <v>0</v>
      </c>
      <c r="P771" s="417">
        <f t="shared" ref="P771:Q771" si="984">M771-M770</f>
        <v>0</v>
      </c>
      <c r="Q771" s="417">
        <f t="shared" si="984"/>
        <v>0</v>
      </c>
      <c r="R771" s="414"/>
      <c r="T771" s="415">
        <v>726.53</v>
      </c>
    </row>
    <row r="772" spans="1:20" s="460" customFormat="1" ht="24" hidden="1" customHeight="1">
      <c r="A772" s="366" t="s">
        <v>2368</v>
      </c>
      <c r="B772" s="408" t="s">
        <v>0</v>
      </c>
      <c r="C772" s="408" t="s">
        <v>2467</v>
      </c>
      <c r="D772" s="408" t="s">
        <v>2450</v>
      </c>
      <c r="E772" s="409" t="s">
        <v>2235</v>
      </c>
      <c r="F772" s="410"/>
      <c r="G772" s="411">
        <v>16889.900000000001</v>
      </c>
      <c r="H772" s="412">
        <f>INT($F772*G772)</f>
        <v>0</v>
      </c>
      <c r="I772" s="411">
        <v>186981.6</v>
      </c>
      <c r="J772" s="412">
        <f>INT($F772*I772)</f>
        <v>0</v>
      </c>
      <c r="K772" s="411">
        <v>32248.2</v>
      </c>
      <c r="L772" s="412">
        <f>INT($F772*K772)</f>
        <v>0</v>
      </c>
      <c r="M772" s="411">
        <f>+G772+I772+K772</f>
        <v>236119.7</v>
      </c>
      <c r="N772" s="412">
        <f>H772+J772+L772</f>
        <v>0</v>
      </c>
      <c r="O772" s="412"/>
      <c r="P772" s="412"/>
      <c r="Q772" s="412"/>
      <c r="R772" s="409" t="s">
        <v>0</v>
      </c>
      <c r="T772" s="410">
        <v>37</v>
      </c>
    </row>
    <row r="773" spans="1:20" s="73" customFormat="1" ht="24" hidden="1" customHeight="1">
      <c r="A773" s="372" t="s">
        <v>2367</v>
      </c>
      <c r="B773" s="413" t="s">
        <v>0</v>
      </c>
      <c r="C773" s="413" t="s">
        <v>931</v>
      </c>
      <c r="D773" s="413" t="s">
        <v>915</v>
      </c>
      <c r="E773" s="414" t="s">
        <v>768</v>
      </c>
      <c r="F773" s="415"/>
      <c r="G773" s="416">
        <v>16889.900000000001</v>
      </c>
      <c r="H773" s="417">
        <f t="shared" si="957"/>
        <v>0</v>
      </c>
      <c r="I773" s="416">
        <v>186981.6</v>
      </c>
      <c r="J773" s="417">
        <f t="shared" si="958"/>
        <v>0</v>
      </c>
      <c r="K773" s="416">
        <v>32248.2</v>
      </c>
      <c r="L773" s="417">
        <f t="shared" si="959"/>
        <v>0</v>
      </c>
      <c r="M773" s="416">
        <f t="shared" si="960"/>
        <v>236119.7</v>
      </c>
      <c r="N773" s="417">
        <f t="shared" si="924"/>
        <v>0</v>
      </c>
      <c r="O773" s="417">
        <f t="shared" ref="O773" si="985">F773-F772</f>
        <v>0</v>
      </c>
      <c r="P773" s="417">
        <f t="shared" ref="P773:Q773" si="986">M773-M772</f>
        <v>0</v>
      </c>
      <c r="Q773" s="417">
        <f t="shared" si="986"/>
        <v>0</v>
      </c>
      <c r="R773" s="414"/>
      <c r="T773" s="415">
        <v>37</v>
      </c>
    </row>
    <row r="774" spans="1:20" s="401" customFormat="1" ht="24" hidden="1" customHeight="1">
      <c r="A774" s="366" t="s">
        <v>2064</v>
      </c>
      <c r="B774" s="408" t="s">
        <v>0</v>
      </c>
      <c r="C774" s="408" t="s">
        <v>2467</v>
      </c>
      <c r="D774" s="408" t="s">
        <v>52</v>
      </c>
      <c r="E774" s="409" t="s">
        <v>2235</v>
      </c>
      <c r="F774" s="410"/>
      <c r="G774" s="411">
        <v>18958.2</v>
      </c>
      <c r="H774" s="412">
        <f>INT($F774*G774)</f>
        <v>0</v>
      </c>
      <c r="I774" s="411">
        <v>204486.39999999999</v>
      </c>
      <c r="J774" s="412">
        <f>INT($F774*I774)</f>
        <v>0</v>
      </c>
      <c r="K774" s="411">
        <v>37956.699999999997</v>
      </c>
      <c r="L774" s="412">
        <f>INT($F774*K774)</f>
        <v>0</v>
      </c>
      <c r="M774" s="411">
        <f>+G774+I774+K774</f>
        <v>261401.3</v>
      </c>
      <c r="N774" s="412">
        <f>H774+J774+L774</f>
        <v>0</v>
      </c>
      <c r="O774" s="412"/>
      <c r="P774" s="412"/>
      <c r="Q774" s="412"/>
      <c r="R774" s="409" t="s">
        <v>0</v>
      </c>
      <c r="T774" s="410">
        <v>27</v>
      </c>
    </row>
    <row r="775" spans="1:20" ht="24" hidden="1" customHeight="1">
      <c r="A775" s="372" t="s">
        <v>2367</v>
      </c>
      <c r="B775" s="413" t="s">
        <v>0</v>
      </c>
      <c r="C775" s="413" t="s">
        <v>931</v>
      </c>
      <c r="D775" s="413" t="s">
        <v>52</v>
      </c>
      <c r="E775" s="414" t="s">
        <v>768</v>
      </c>
      <c r="F775" s="415"/>
      <c r="G775" s="416">
        <v>18958.2</v>
      </c>
      <c r="H775" s="417">
        <f t="shared" si="957"/>
        <v>0</v>
      </c>
      <c r="I775" s="416">
        <v>204486.39999999999</v>
      </c>
      <c r="J775" s="417">
        <f t="shared" si="958"/>
        <v>0</v>
      </c>
      <c r="K775" s="416">
        <v>37956.699999999997</v>
      </c>
      <c r="L775" s="417">
        <f t="shared" si="959"/>
        <v>0</v>
      </c>
      <c r="M775" s="416">
        <f t="shared" si="960"/>
        <v>261401.3</v>
      </c>
      <c r="N775" s="417">
        <f t="shared" si="924"/>
        <v>0</v>
      </c>
      <c r="O775" s="417">
        <f t="shared" ref="O775" si="987">F775-F774</f>
        <v>0</v>
      </c>
      <c r="P775" s="417">
        <f t="shared" ref="P775:Q775" si="988">M775-M774</f>
        <v>0</v>
      </c>
      <c r="Q775" s="417">
        <f t="shared" si="988"/>
        <v>0</v>
      </c>
      <c r="R775" s="414"/>
      <c r="T775" s="415">
        <v>27</v>
      </c>
    </row>
    <row r="776" spans="1:20" s="401" customFormat="1" ht="24" hidden="1" customHeight="1">
      <c r="A776" s="366" t="s">
        <v>2368</v>
      </c>
      <c r="B776" s="408" t="s">
        <v>0</v>
      </c>
      <c r="C776" s="408" t="s">
        <v>2467</v>
      </c>
      <c r="D776" s="408" t="s">
        <v>53</v>
      </c>
      <c r="E776" s="409" t="s">
        <v>2235</v>
      </c>
      <c r="F776" s="410"/>
      <c r="G776" s="411">
        <v>22202.6</v>
      </c>
      <c r="H776" s="412">
        <f>INT($F776*G776)</f>
        <v>0</v>
      </c>
      <c r="I776" s="411">
        <v>227796</v>
      </c>
      <c r="J776" s="412">
        <f>INT($F776*I776)</f>
        <v>0</v>
      </c>
      <c r="K776" s="411">
        <v>47818.2</v>
      </c>
      <c r="L776" s="412">
        <f>INT($F776*K776)</f>
        <v>0</v>
      </c>
      <c r="M776" s="411">
        <f>+G776+I776+K776</f>
        <v>297816.8</v>
      </c>
      <c r="N776" s="412">
        <f>H776+J776+L776</f>
        <v>0</v>
      </c>
      <c r="O776" s="412"/>
      <c r="P776" s="412"/>
      <c r="Q776" s="412"/>
      <c r="R776" s="409" t="s">
        <v>0</v>
      </c>
      <c r="T776" s="410">
        <v>70</v>
      </c>
    </row>
    <row r="777" spans="1:20" ht="24" hidden="1" customHeight="1">
      <c r="A777" s="372" t="s">
        <v>2367</v>
      </c>
      <c r="B777" s="413" t="s">
        <v>0</v>
      </c>
      <c r="C777" s="413" t="s">
        <v>931</v>
      </c>
      <c r="D777" s="413" t="s">
        <v>53</v>
      </c>
      <c r="E777" s="414" t="s">
        <v>768</v>
      </c>
      <c r="F777" s="415"/>
      <c r="G777" s="416">
        <v>22202.6</v>
      </c>
      <c r="H777" s="417">
        <f t="shared" si="957"/>
        <v>0</v>
      </c>
      <c r="I777" s="416">
        <v>227796</v>
      </c>
      <c r="J777" s="417">
        <f t="shared" si="958"/>
        <v>0</v>
      </c>
      <c r="K777" s="416">
        <v>47818.2</v>
      </c>
      <c r="L777" s="417">
        <f t="shared" si="959"/>
        <v>0</v>
      </c>
      <c r="M777" s="416">
        <f t="shared" si="960"/>
        <v>297816.8</v>
      </c>
      <c r="N777" s="417">
        <f t="shared" si="924"/>
        <v>0</v>
      </c>
      <c r="O777" s="417">
        <f t="shared" ref="O777" si="989">F777-F776</f>
        <v>0</v>
      </c>
      <c r="P777" s="417">
        <f t="shared" ref="P777:Q777" si="990">M777-M776</f>
        <v>0</v>
      </c>
      <c r="Q777" s="417">
        <f t="shared" si="990"/>
        <v>0</v>
      </c>
      <c r="R777" s="414"/>
      <c r="T777" s="415">
        <v>70</v>
      </c>
    </row>
    <row r="778" spans="1:20" s="401" customFormat="1" ht="24" hidden="1" customHeight="1">
      <c r="A778" s="366" t="s">
        <v>2064</v>
      </c>
      <c r="B778" s="408" t="s">
        <v>0</v>
      </c>
      <c r="C778" s="408" t="s">
        <v>2468</v>
      </c>
      <c r="D778" s="408" t="s">
        <v>55</v>
      </c>
      <c r="E778" s="409" t="s">
        <v>56</v>
      </c>
      <c r="F778" s="410"/>
      <c r="G778" s="411">
        <v>1188669</v>
      </c>
      <c r="H778" s="412">
        <f>INT($F778*G778)</f>
        <v>0</v>
      </c>
      <c r="I778" s="411">
        <v>0</v>
      </c>
      <c r="J778" s="412">
        <f>INT($F778*I778)</f>
        <v>0</v>
      </c>
      <c r="K778" s="411">
        <v>0</v>
      </c>
      <c r="L778" s="412">
        <f>INT($F778*K778)</f>
        <v>0</v>
      </c>
      <c r="M778" s="411">
        <f>+G778+I778+K778</f>
        <v>1188669</v>
      </c>
      <c r="N778" s="412">
        <f>H778+J778+L778</f>
        <v>0</v>
      </c>
      <c r="O778" s="412"/>
      <c r="P778" s="412"/>
      <c r="Q778" s="412"/>
      <c r="R778" s="409" t="s">
        <v>0</v>
      </c>
      <c r="T778" s="410">
        <v>28.12</v>
      </c>
    </row>
    <row r="779" spans="1:20" ht="24" hidden="1" customHeight="1">
      <c r="A779" s="372" t="s">
        <v>2072</v>
      </c>
      <c r="B779" s="413" t="s">
        <v>0</v>
      </c>
      <c r="C779" s="413" t="s">
        <v>932</v>
      </c>
      <c r="D779" s="413" t="s">
        <v>55</v>
      </c>
      <c r="E779" s="414" t="s">
        <v>56</v>
      </c>
      <c r="F779" s="415"/>
      <c r="G779" s="416">
        <v>1188669</v>
      </c>
      <c r="H779" s="417">
        <f t="shared" si="957"/>
        <v>0</v>
      </c>
      <c r="I779" s="416">
        <v>0</v>
      </c>
      <c r="J779" s="417">
        <f t="shared" si="958"/>
        <v>0</v>
      </c>
      <c r="K779" s="416">
        <v>0</v>
      </c>
      <c r="L779" s="417">
        <f t="shared" si="959"/>
        <v>0</v>
      </c>
      <c r="M779" s="416">
        <f t="shared" si="960"/>
        <v>1188669</v>
      </c>
      <c r="N779" s="417">
        <f t="shared" ref="N779:N855" si="991">H779+J779+L779</f>
        <v>0</v>
      </c>
      <c r="O779" s="417">
        <f t="shared" ref="O779" si="992">F779-F778</f>
        <v>0</v>
      </c>
      <c r="P779" s="417">
        <f t="shared" ref="P779:Q779" si="993">M779-M778</f>
        <v>0</v>
      </c>
      <c r="Q779" s="417">
        <f t="shared" si="993"/>
        <v>0</v>
      </c>
      <c r="R779" s="414"/>
      <c r="T779" s="415">
        <v>28.120000000000005</v>
      </c>
    </row>
    <row r="780" spans="1:20" s="401" customFormat="1" ht="24" hidden="1" customHeight="1">
      <c r="A780" s="366" t="s">
        <v>2064</v>
      </c>
      <c r="B780" s="408" t="s">
        <v>0</v>
      </c>
      <c r="C780" s="408" t="s">
        <v>2469</v>
      </c>
      <c r="D780" s="408" t="s">
        <v>2470</v>
      </c>
      <c r="E780" s="409" t="s">
        <v>56</v>
      </c>
      <c r="F780" s="410"/>
      <c r="G780" s="411">
        <v>594334.5</v>
      </c>
      <c r="H780" s="412">
        <f>INT($F780*G780)</f>
        <v>0</v>
      </c>
      <c r="I780" s="411">
        <v>0</v>
      </c>
      <c r="J780" s="412">
        <f>INT($F780*I780)</f>
        <v>0</v>
      </c>
      <c r="K780" s="411">
        <v>0</v>
      </c>
      <c r="L780" s="412">
        <f>INT($F780*K780)</f>
        <v>0</v>
      </c>
      <c r="M780" s="411">
        <f>+G780+I780+K780</f>
        <v>594334.5</v>
      </c>
      <c r="N780" s="412">
        <f>H780+J780+L780</f>
        <v>0</v>
      </c>
      <c r="O780" s="412"/>
      <c r="P780" s="412"/>
      <c r="Q780" s="412"/>
      <c r="R780" s="409" t="s">
        <v>0</v>
      </c>
      <c r="T780" s="410">
        <v>938.52599999999995</v>
      </c>
    </row>
    <row r="781" spans="1:20" ht="24" hidden="1" customHeight="1">
      <c r="A781" s="372" t="s">
        <v>2367</v>
      </c>
      <c r="B781" s="413" t="s">
        <v>0</v>
      </c>
      <c r="C781" s="413" t="s">
        <v>933</v>
      </c>
      <c r="D781" s="413" t="s">
        <v>934</v>
      </c>
      <c r="E781" s="414" t="s">
        <v>56</v>
      </c>
      <c r="F781" s="415"/>
      <c r="G781" s="416">
        <v>594334.5</v>
      </c>
      <c r="H781" s="417">
        <f t="shared" ref="H781:H799" si="994">INT($F781*G781)</f>
        <v>0</v>
      </c>
      <c r="I781" s="416">
        <v>0</v>
      </c>
      <c r="J781" s="417">
        <f t="shared" ref="J781:J799" si="995">INT($F781*I781)</f>
        <v>0</v>
      </c>
      <c r="K781" s="416">
        <v>0</v>
      </c>
      <c r="L781" s="417">
        <f t="shared" ref="L781:L799" si="996">INT($F781*K781)</f>
        <v>0</v>
      </c>
      <c r="M781" s="416">
        <f t="shared" ref="M781:N795" si="997">+G781+I781+K781</f>
        <v>594334.5</v>
      </c>
      <c r="N781" s="417">
        <f t="shared" si="991"/>
        <v>0</v>
      </c>
      <c r="O781" s="417">
        <f t="shared" ref="O781" si="998">F781-F780</f>
        <v>0</v>
      </c>
      <c r="P781" s="417">
        <f t="shared" ref="P781:Q781" si="999">M781-M780</f>
        <v>0</v>
      </c>
      <c r="Q781" s="417">
        <f t="shared" si="999"/>
        <v>0</v>
      </c>
      <c r="R781" s="414"/>
      <c r="T781" s="415">
        <v>938.52600000000007</v>
      </c>
    </row>
    <row r="782" spans="1:20" s="431" customFormat="1" ht="24" hidden="1" customHeight="1">
      <c r="A782" s="366" t="s">
        <v>2368</v>
      </c>
      <c r="B782" s="408" t="s">
        <v>0</v>
      </c>
      <c r="C782" s="408" t="s">
        <v>2469</v>
      </c>
      <c r="D782" s="408" t="s">
        <v>2471</v>
      </c>
      <c r="E782" s="409" t="s">
        <v>56</v>
      </c>
      <c r="F782" s="410"/>
      <c r="G782" s="411">
        <v>891501.8</v>
      </c>
      <c r="H782" s="412">
        <f>INT($F782*G782)</f>
        <v>0</v>
      </c>
      <c r="I782" s="411">
        <v>0</v>
      </c>
      <c r="J782" s="412">
        <f>INT($F782*I782)</f>
        <v>0</v>
      </c>
      <c r="K782" s="411">
        <v>0</v>
      </c>
      <c r="L782" s="412">
        <f>INT($F782*K782)</f>
        <v>0</v>
      </c>
      <c r="M782" s="411">
        <f>+G782+I782+K782</f>
        <v>891501.8</v>
      </c>
      <c r="N782" s="412">
        <f>H782+J782+L782</f>
        <v>0</v>
      </c>
      <c r="O782" s="412"/>
      <c r="P782" s="412"/>
      <c r="Q782" s="412"/>
      <c r="R782" s="409" t="s">
        <v>0</v>
      </c>
      <c r="T782" s="410">
        <v>111.735</v>
      </c>
    </row>
    <row r="783" spans="1:20" s="72" customFormat="1" ht="24" hidden="1" customHeight="1">
      <c r="A783" s="372" t="s">
        <v>2072</v>
      </c>
      <c r="B783" s="413" t="s">
        <v>0</v>
      </c>
      <c r="C783" s="413" t="s">
        <v>933</v>
      </c>
      <c r="D783" s="413" t="s">
        <v>935</v>
      </c>
      <c r="E783" s="414" t="s">
        <v>56</v>
      </c>
      <c r="F783" s="415"/>
      <c r="G783" s="416">
        <v>891501.8</v>
      </c>
      <c r="H783" s="417">
        <f t="shared" si="994"/>
        <v>0</v>
      </c>
      <c r="I783" s="416">
        <v>0</v>
      </c>
      <c r="J783" s="417">
        <f t="shared" si="995"/>
        <v>0</v>
      </c>
      <c r="K783" s="416">
        <v>0</v>
      </c>
      <c r="L783" s="417">
        <f t="shared" si="996"/>
        <v>0</v>
      </c>
      <c r="M783" s="416">
        <f t="shared" si="997"/>
        <v>891501.8</v>
      </c>
      <c r="N783" s="417">
        <f t="shared" si="991"/>
        <v>0</v>
      </c>
      <c r="O783" s="417">
        <f t="shared" ref="O783" si="1000">F783-F782</f>
        <v>0</v>
      </c>
      <c r="P783" s="417">
        <f t="shared" ref="P783:Q783" si="1001">M783-M782</f>
        <v>0</v>
      </c>
      <c r="Q783" s="417">
        <f t="shared" si="1001"/>
        <v>0</v>
      </c>
      <c r="R783" s="414"/>
      <c r="T783" s="415">
        <v>111.735</v>
      </c>
    </row>
    <row r="784" spans="1:20" s="401" customFormat="1" ht="24" hidden="1" customHeight="1">
      <c r="A784" s="366" t="s">
        <v>2368</v>
      </c>
      <c r="B784" s="408" t="s">
        <v>0</v>
      </c>
      <c r="C784" s="408" t="s">
        <v>2472</v>
      </c>
      <c r="D784" s="408" t="s">
        <v>2473</v>
      </c>
      <c r="E784" s="409" t="s">
        <v>56</v>
      </c>
      <c r="F784" s="410"/>
      <c r="G784" s="411">
        <v>0</v>
      </c>
      <c r="H784" s="412">
        <f>INT($F784*G784)</f>
        <v>0</v>
      </c>
      <c r="I784" s="411">
        <v>0</v>
      </c>
      <c r="J784" s="412">
        <f>INT($F784*I784)</f>
        <v>0</v>
      </c>
      <c r="K784" s="411">
        <v>9147.6</v>
      </c>
      <c r="L784" s="412">
        <f>INT($F784*K784)</f>
        <v>0</v>
      </c>
      <c r="M784" s="411">
        <f>+G784+I784+K784</f>
        <v>9147.6</v>
      </c>
      <c r="N784" s="412">
        <f>H784+J784+L784</f>
        <v>0</v>
      </c>
      <c r="O784" s="412"/>
      <c r="P784" s="412"/>
      <c r="Q784" s="412"/>
      <c r="R784" s="409" t="s">
        <v>0</v>
      </c>
      <c r="T784" s="410">
        <v>1078.3810000000001</v>
      </c>
    </row>
    <row r="785" spans="1:20" ht="24" hidden="1" customHeight="1">
      <c r="A785" s="372" t="s">
        <v>2367</v>
      </c>
      <c r="B785" s="413" t="s">
        <v>0</v>
      </c>
      <c r="C785" s="413" t="s">
        <v>936</v>
      </c>
      <c r="D785" s="413" t="s">
        <v>937</v>
      </c>
      <c r="E785" s="414" t="s">
        <v>56</v>
      </c>
      <c r="F785" s="415"/>
      <c r="G785" s="416">
        <v>0</v>
      </c>
      <c r="H785" s="417">
        <f t="shared" si="994"/>
        <v>0</v>
      </c>
      <c r="I785" s="416">
        <v>0</v>
      </c>
      <c r="J785" s="417">
        <f t="shared" si="995"/>
        <v>0</v>
      </c>
      <c r="K785" s="416">
        <v>9147.6</v>
      </c>
      <c r="L785" s="417">
        <f t="shared" si="996"/>
        <v>0</v>
      </c>
      <c r="M785" s="416">
        <f t="shared" si="997"/>
        <v>9147.6</v>
      </c>
      <c r="N785" s="417">
        <f t="shared" si="991"/>
        <v>0</v>
      </c>
      <c r="O785" s="417">
        <f t="shared" ref="O785" si="1002">F785-F784</f>
        <v>0</v>
      </c>
      <c r="P785" s="417">
        <f t="shared" ref="P785:Q785" si="1003">M785-M784</f>
        <v>0</v>
      </c>
      <c r="Q785" s="417">
        <f t="shared" si="1003"/>
        <v>0</v>
      </c>
      <c r="R785" s="414"/>
      <c r="T785" s="415">
        <v>1078.3809999999999</v>
      </c>
    </row>
    <row r="786" spans="1:20" s="401" customFormat="1" ht="24" hidden="1" customHeight="1">
      <c r="A786" s="366" t="s">
        <v>2064</v>
      </c>
      <c r="B786" s="408" t="s">
        <v>0</v>
      </c>
      <c r="C786" s="418" t="s">
        <v>630</v>
      </c>
      <c r="D786" s="418" t="s">
        <v>631</v>
      </c>
      <c r="E786" s="419" t="s">
        <v>615</v>
      </c>
      <c r="F786" s="410"/>
      <c r="G786" s="411">
        <v>371.9</v>
      </c>
      <c r="H786" s="412">
        <f>INT($F786*G786)</f>
        <v>0</v>
      </c>
      <c r="I786" s="411">
        <v>616.20000000000005</v>
      </c>
      <c r="J786" s="412">
        <f>INT($F786*I786)</f>
        <v>0</v>
      </c>
      <c r="K786" s="411">
        <v>352</v>
      </c>
      <c r="L786" s="412">
        <f>INT($F786*K786)</f>
        <v>0</v>
      </c>
      <c r="M786" s="420">
        <f>+G786+I786+K786</f>
        <v>1340.1</v>
      </c>
      <c r="N786" s="412">
        <f>+H786+J786+L786</f>
        <v>0</v>
      </c>
      <c r="O786" s="412"/>
      <c r="P786" s="412"/>
      <c r="Q786" s="412"/>
      <c r="R786" s="419" t="s">
        <v>0</v>
      </c>
      <c r="T786" s="410">
        <v>1421</v>
      </c>
    </row>
    <row r="787" spans="1:20" ht="24" hidden="1" customHeight="1">
      <c r="A787" s="372" t="s">
        <v>2367</v>
      </c>
      <c r="B787" s="413"/>
      <c r="C787" s="421" t="s">
        <v>656</v>
      </c>
      <c r="D787" s="421" t="s">
        <v>657</v>
      </c>
      <c r="E787" s="422" t="s">
        <v>651</v>
      </c>
      <c r="F787" s="415"/>
      <c r="G787" s="416">
        <v>371.9</v>
      </c>
      <c r="H787" s="417">
        <f t="shared" si="994"/>
        <v>0</v>
      </c>
      <c r="I787" s="416">
        <v>616.20000000000005</v>
      </c>
      <c r="J787" s="417">
        <f t="shared" si="995"/>
        <v>0</v>
      </c>
      <c r="K787" s="416">
        <v>352</v>
      </c>
      <c r="L787" s="417">
        <f t="shared" si="996"/>
        <v>0</v>
      </c>
      <c r="M787" s="423">
        <f t="shared" si="997"/>
        <v>1340.1</v>
      </c>
      <c r="N787" s="417">
        <f t="shared" si="997"/>
        <v>0</v>
      </c>
      <c r="O787" s="417">
        <f t="shared" ref="O787" si="1004">F787-F786</f>
        <v>0</v>
      </c>
      <c r="P787" s="417">
        <f t="shared" ref="P787:Q787" si="1005">M787-M786</f>
        <v>0</v>
      </c>
      <c r="Q787" s="417">
        <f t="shared" si="1005"/>
        <v>0</v>
      </c>
      <c r="R787" s="422"/>
      <c r="T787" s="415">
        <v>1421</v>
      </c>
    </row>
    <row r="788" spans="1:20" s="401" customFormat="1" ht="24" hidden="1" customHeight="1">
      <c r="A788" s="366" t="s">
        <v>2368</v>
      </c>
      <c r="B788" s="408" t="s">
        <v>0</v>
      </c>
      <c r="C788" s="418" t="s">
        <v>2100</v>
      </c>
      <c r="D788" s="418" t="s">
        <v>2474</v>
      </c>
      <c r="E788" s="419" t="s">
        <v>615</v>
      </c>
      <c r="F788" s="411"/>
      <c r="G788" s="411">
        <v>370</v>
      </c>
      <c r="H788" s="412">
        <f>INT($F788*G788)</f>
        <v>0</v>
      </c>
      <c r="I788" s="411">
        <v>294</v>
      </c>
      <c r="J788" s="412">
        <f>INT($F788*I788)</f>
        <v>0</v>
      </c>
      <c r="K788" s="411">
        <v>229</v>
      </c>
      <c r="L788" s="412">
        <f>INT($F788*K788)</f>
        <v>0</v>
      </c>
      <c r="M788" s="420">
        <f>+G788+I788+K788</f>
        <v>893</v>
      </c>
      <c r="N788" s="412">
        <f>+H788+J788+L788</f>
        <v>0</v>
      </c>
      <c r="O788" s="412"/>
      <c r="P788" s="412"/>
      <c r="Q788" s="412"/>
      <c r="R788" s="419" t="s">
        <v>2081</v>
      </c>
      <c r="T788" s="411">
        <v>1397</v>
      </c>
    </row>
    <row r="789" spans="1:20" ht="24" hidden="1" customHeight="1">
      <c r="A789" s="372" t="s">
        <v>2072</v>
      </c>
      <c r="B789" s="413"/>
      <c r="C789" s="421" t="s">
        <v>667</v>
      </c>
      <c r="D789" s="421" t="s">
        <v>2475</v>
      </c>
      <c r="E789" s="422" t="s">
        <v>651</v>
      </c>
      <c r="F789" s="416"/>
      <c r="G789" s="416">
        <v>370</v>
      </c>
      <c r="H789" s="417">
        <f t="shared" si="994"/>
        <v>0</v>
      </c>
      <c r="I789" s="416">
        <v>294</v>
      </c>
      <c r="J789" s="417">
        <f t="shared" si="995"/>
        <v>0</v>
      </c>
      <c r="K789" s="416">
        <v>229</v>
      </c>
      <c r="L789" s="417">
        <f t="shared" si="996"/>
        <v>0</v>
      </c>
      <c r="M789" s="423">
        <f t="shared" si="997"/>
        <v>893</v>
      </c>
      <c r="N789" s="417">
        <f t="shared" si="997"/>
        <v>0</v>
      </c>
      <c r="O789" s="417">
        <f t="shared" ref="O789" si="1006">F789-F788</f>
        <v>0</v>
      </c>
      <c r="P789" s="417">
        <f t="shared" ref="P789:Q789" si="1007">M789-M788</f>
        <v>0</v>
      </c>
      <c r="Q789" s="417">
        <f t="shared" si="1007"/>
        <v>0</v>
      </c>
      <c r="R789" s="422" t="s">
        <v>653</v>
      </c>
      <c r="T789" s="416">
        <v>1397</v>
      </c>
    </row>
    <row r="790" spans="1:20" s="401" customFormat="1" ht="24" hidden="1" customHeight="1">
      <c r="A790" s="366" t="s">
        <v>2368</v>
      </c>
      <c r="B790" s="408" t="s">
        <v>0</v>
      </c>
      <c r="C790" s="461" t="s">
        <v>2476</v>
      </c>
      <c r="D790" s="461" t="s">
        <v>622</v>
      </c>
      <c r="E790" s="419" t="s">
        <v>22</v>
      </c>
      <c r="F790" s="411"/>
      <c r="G790" s="411">
        <v>366</v>
      </c>
      <c r="H790" s="412">
        <f>INT($F790*G790)</f>
        <v>0</v>
      </c>
      <c r="I790" s="411">
        <v>8400</v>
      </c>
      <c r="J790" s="412">
        <f>INT($F790*I790)</f>
        <v>0</v>
      </c>
      <c r="K790" s="411">
        <v>474</v>
      </c>
      <c r="L790" s="412">
        <f>INT($F790*K790)</f>
        <v>0</v>
      </c>
      <c r="M790" s="420">
        <f>+G790+I790+K790</f>
        <v>9240</v>
      </c>
      <c r="N790" s="412">
        <f>+H790+J790+L790</f>
        <v>0</v>
      </c>
      <c r="O790" s="412"/>
      <c r="P790" s="412"/>
      <c r="Q790" s="412"/>
      <c r="R790" s="419" t="s">
        <v>2081</v>
      </c>
      <c r="T790" s="411">
        <v>86</v>
      </c>
    </row>
    <row r="791" spans="1:20" ht="24" hidden="1" customHeight="1">
      <c r="A791" s="372" t="s">
        <v>2072</v>
      </c>
      <c r="B791" s="413"/>
      <c r="C791" s="463" t="s">
        <v>938</v>
      </c>
      <c r="D791" s="463" t="s">
        <v>622</v>
      </c>
      <c r="E791" s="422" t="s">
        <v>22</v>
      </c>
      <c r="F791" s="416"/>
      <c r="G791" s="416">
        <v>366</v>
      </c>
      <c r="H791" s="417">
        <f t="shared" si="994"/>
        <v>0</v>
      </c>
      <c r="I791" s="416">
        <v>8400</v>
      </c>
      <c r="J791" s="417">
        <f t="shared" si="995"/>
        <v>0</v>
      </c>
      <c r="K791" s="416">
        <v>474</v>
      </c>
      <c r="L791" s="417">
        <f t="shared" si="996"/>
        <v>0</v>
      </c>
      <c r="M791" s="423">
        <f t="shared" si="997"/>
        <v>9240</v>
      </c>
      <c r="N791" s="417">
        <f t="shared" si="997"/>
        <v>0</v>
      </c>
      <c r="O791" s="417">
        <f t="shared" ref="O791" si="1008">F791-F790</f>
        <v>0</v>
      </c>
      <c r="P791" s="417">
        <f t="shared" ref="P791:Q791" si="1009">M791-M790</f>
        <v>0</v>
      </c>
      <c r="Q791" s="417">
        <f t="shared" si="1009"/>
        <v>0</v>
      </c>
      <c r="R791" s="422" t="s">
        <v>2477</v>
      </c>
      <c r="T791" s="416">
        <v>86</v>
      </c>
    </row>
    <row r="792" spans="1:20" s="401" customFormat="1" ht="24" hidden="1" customHeight="1">
      <c r="A792" s="366" t="s">
        <v>2368</v>
      </c>
      <c r="B792" s="408" t="s">
        <v>0</v>
      </c>
      <c r="C792" s="461" t="s">
        <v>2478</v>
      </c>
      <c r="D792" s="461" t="s">
        <v>622</v>
      </c>
      <c r="E792" s="419" t="s">
        <v>22</v>
      </c>
      <c r="F792" s="411"/>
      <c r="G792" s="411">
        <v>96799</v>
      </c>
      <c r="H792" s="412">
        <f>INT($F792*G792)</f>
        <v>0</v>
      </c>
      <c r="I792" s="411"/>
      <c r="J792" s="412">
        <f>INT($F792*I792)</f>
        <v>0</v>
      </c>
      <c r="K792" s="411"/>
      <c r="L792" s="412">
        <f>INT($F792*K792)</f>
        <v>0</v>
      </c>
      <c r="M792" s="420">
        <f>+G792+I792+K792</f>
        <v>96799</v>
      </c>
      <c r="N792" s="412">
        <f>+H792+J792+L792</f>
        <v>0</v>
      </c>
      <c r="O792" s="412"/>
      <c r="P792" s="412"/>
      <c r="Q792" s="412"/>
      <c r="R792" s="419" t="s">
        <v>2081</v>
      </c>
      <c r="T792" s="411">
        <v>48</v>
      </c>
    </row>
    <row r="793" spans="1:20" ht="24" hidden="1" customHeight="1">
      <c r="A793" s="372" t="s">
        <v>2367</v>
      </c>
      <c r="B793" s="413"/>
      <c r="C793" s="463" t="s">
        <v>939</v>
      </c>
      <c r="D793" s="463" t="s">
        <v>622</v>
      </c>
      <c r="E793" s="422" t="s">
        <v>22</v>
      </c>
      <c r="F793" s="416"/>
      <c r="G793" s="416">
        <v>96799</v>
      </c>
      <c r="H793" s="417">
        <f t="shared" si="994"/>
        <v>0</v>
      </c>
      <c r="I793" s="416"/>
      <c r="J793" s="417">
        <f t="shared" si="995"/>
        <v>0</v>
      </c>
      <c r="K793" s="416"/>
      <c r="L793" s="417">
        <f t="shared" si="996"/>
        <v>0</v>
      </c>
      <c r="M793" s="423">
        <f t="shared" si="997"/>
        <v>96799</v>
      </c>
      <c r="N793" s="417">
        <f t="shared" si="997"/>
        <v>0</v>
      </c>
      <c r="O793" s="417">
        <f t="shared" ref="O793" si="1010">F793-F792</f>
        <v>0</v>
      </c>
      <c r="P793" s="417">
        <f t="shared" ref="P793:Q793" si="1011">M793-M792</f>
        <v>0</v>
      </c>
      <c r="Q793" s="417">
        <f t="shared" si="1011"/>
        <v>0</v>
      </c>
      <c r="R793" s="422" t="s">
        <v>2477</v>
      </c>
      <c r="T793" s="416">
        <v>48</v>
      </c>
    </row>
    <row r="794" spans="1:20" s="401" customFormat="1" ht="24" hidden="1" customHeight="1">
      <c r="A794" s="366" t="s">
        <v>2479</v>
      </c>
      <c r="B794" s="408" t="s">
        <v>0</v>
      </c>
      <c r="C794" s="461" t="s">
        <v>2480</v>
      </c>
      <c r="D794" s="461" t="s">
        <v>622</v>
      </c>
      <c r="E794" s="419" t="s">
        <v>18</v>
      </c>
      <c r="F794" s="411"/>
      <c r="G794" s="411">
        <v>61201</v>
      </c>
      <c r="H794" s="412">
        <f>INT($F794*G794)</f>
        <v>0</v>
      </c>
      <c r="I794" s="411"/>
      <c r="J794" s="412">
        <f>INT($F794*I794)</f>
        <v>0</v>
      </c>
      <c r="K794" s="411"/>
      <c r="L794" s="412">
        <f>INT($F794*K794)</f>
        <v>0</v>
      </c>
      <c r="M794" s="420">
        <f>+G794+I794+K794</f>
        <v>61201</v>
      </c>
      <c r="N794" s="412">
        <f>+H794+J794+L794</f>
        <v>0</v>
      </c>
      <c r="O794" s="412"/>
      <c r="P794" s="412"/>
      <c r="Q794" s="412"/>
      <c r="R794" s="419" t="s">
        <v>2081</v>
      </c>
      <c r="T794" s="411">
        <v>16</v>
      </c>
    </row>
    <row r="795" spans="1:20" ht="24" hidden="1" customHeight="1">
      <c r="A795" s="372" t="s">
        <v>2481</v>
      </c>
      <c r="B795" s="413"/>
      <c r="C795" s="463" t="s">
        <v>2482</v>
      </c>
      <c r="D795" s="463" t="s">
        <v>622</v>
      </c>
      <c r="E795" s="422" t="s">
        <v>18</v>
      </c>
      <c r="F795" s="416"/>
      <c r="G795" s="416">
        <v>61201</v>
      </c>
      <c r="H795" s="417">
        <f t="shared" si="994"/>
        <v>0</v>
      </c>
      <c r="I795" s="416"/>
      <c r="J795" s="417">
        <f t="shared" si="995"/>
        <v>0</v>
      </c>
      <c r="K795" s="416"/>
      <c r="L795" s="417">
        <f t="shared" si="996"/>
        <v>0</v>
      </c>
      <c r="M795" s="423">
        <f t="shared" si="997"/>
        <v>61201</v>
      </c>
      <c r="N795" s="417">
        <f t="shared" si="997"/>
        <v>0</v>
      </c>
      <c r="O795" s="417">
        <f t="shared" ref="O795" si="1012">F795-F794</f>
        <v>0</v>
      </c>
      <c r="P795" s="417">
        <f t="shared" ref="P795:Q795" si="1013">M795-M794</f>
        <v>0</v>
      </c>
      <c r="Q795" s="417">
        <f t="shared" si="1013"/>
        <v>0</v>
      </c>
      <c r="R795" s="422" t="s">
        <v>2477</v>
      </c>
      <c r="T795" s="416">
        <v>16</v>
      </c>
    </row>
    <row r="796" spans="1:20" s="401" customFormat="1" ht="24" hidden="1" customHeight="1">
      <c r="A796" s="366" t="s">
        <v>2368</v>
      </c>
      <c r="B796" s="408" t="s">
        <v>0</v>
      </c>
      <c r="C796" s="461" t="s">
        <v>2483</v>
      </c>
      <c r="D796" s="461" t="s">
        <v>2484</v>
      </c>
      <c r="E796" s="419" t="s">
        <v>18</v>
      </c>
      <c r="F796" s="411"/>
      <c r="G796" s="411">
        <v>182376</v>
      </c>
      <c r="H796" s="412">
        <f>INT($F796*G796)</f>
        <v>0</v>
      </c>
      <c r="I796" s="411"/>
      <c r="J796" s="412">
        <f>INT($F796*I796)</f>
        <v>0</v>
      </c>
      <c r="K796" s="411"/>
      <c r="L796" s="412">
        <f>INT($F796*K796)</f>
        <v>0</v>
      </c>
      <c r="M796" s="420">
        <f>+G796+I796+K796</f>
        <v>182376</v>
      </c>
      <c r="N796" s="412">
        <f>+H796+J796+L796</f>
        <v>0</v>
      </c>
      <c r="O796" s="412"/>
      <c r="P796" s="412"/>
      <c r="Q796" s="412"/>
      <c r="R796" s="419" t="s">
        <v>2081</v>
      </c>
      <c r="T796" s="411">
        <v>2</v>
      </c>
    </row>
    <row r="797" spans="1:20" ht="24" hidden="1" customHeight="1">
      <c r="A797" s="372" t="s">
        <v>2367</v>
      </c>
      <c r="B797" s="413"/>
      <c r="C797" s="463" t="s">
        <v>940</v>
      </c>
      <c r="D797" s="463" t="s">
        <v>941</v>
      </c>
      <c r="E797" s="422" t="s">
        <v>18</v>
      </c>
      <c r="F797" s="416"/>
      <c r="G797" s="416">
        <v>182376</v>
      </c>
      <c r="H797" s="417">
        <f t="shared" si="994"/>
        <v>0</v>
      </c>
      <c r="I797" s="416"/>
      <c r="J797" s="417">
        <f t="shared" si="995"/>
        <v>0</v>
      </c>
      <c r="K797" s="416"/>
      <c r="L797" s="417">
        <f t="shared" si="996"/>
        <v>0</v>
      </c>
      <c r="M797" s="423">
        <f t="shared" ref="M797:N799" si="1014">+G797+I797+K797</f>
        <v>182376</v>
      </c>
      <c r="N797" s="417">
        <f t="shared" si="1014"/>
        <v>0</v>
      </c>
      <c r="O797" s="417">
        <f t="shared" ref="O797" si="1015">F797-F796</f>
        <v>0</v>
      </c>
      <c r="P797" s="417">
        <f t="shared" ref="P797:Q797" si="1016">M797-M796</f>
        <v>0</v>
      </c>
      <c r="Q797" s="417">
        <f t="shared" si="1016"/>
        <v>0</v>
      </c>
      <c r="R797" s="422" t="s">
        <v>653</v>
      </c>
      <c r="T797" s="416">
        <v>2</v>
      </c>
    </row>
    <row r="798" spans="1:20" s="401" customFormat="1" ht="24" hidden="1" customHeight="1">
      <c r="A798" s="366" t="s">
        <v>2368</v>
      </c>
      <c r="B798" s="408" t="s">
        <v>0</v>
      </c>
      <c r="C798" s="461" t="s">
        <v>2485</v>
      </c>
      <c r="D798" s="461" t="s">
        <v>2484</v>
      </c>
      <c r="E798" s="419" t="s">
        <v>18</v>
      </c>
      <c r="F798" s="411"/>
      <c r="G798" s="411">
        <v>301383</v>
      </c>
      <c r="H798" s="412">
        <f>INT($F798*G798)</f>
        <v>0</v>
      </c>
      <c r="I798" s="411"/>
      <c r="J798" s="412">
        <f>INT($F798*I798)</f>
        <v>0</v>
      </c>
      <c r="K798" s="411"/>
      <c r="L798" s="412">
        <f>INT($F798*K798)</f>
        <v>0</v>
      </c>
      <c r="M798" s="420">
        <f>+G798+I798+K798</f>
        <v>301383</v>
      </c>
      <c r="N798" s="412">
        <f>+H798+J798+L798</f>
        <v>0</v>
      </c>
      <c r="O798" s="412"/>
      <c r="P798" s="412"/>
      <c r="Q798" s="412"/>
      <c r="R798" s="419" t="s">
        <v>2081</v>
      </c>
      <c r="T798" s="411">
        <v>2</v>
      </c>
    </row>
    <row r="799" spans="1:20" ht="24" hidden="1" customHeight="1">
      <c r="A799" s="372" t="s">
        <v>2367</v>
      </c>
      <c r="B799" s="424"/>
      <c r="C799" s="463" t="s">
        <v>942</v>
      </c>
      <c r="D799" s="463" t="s">
        <v>941</v>
      </c>
      <c r="E799" s="422" t="s">
        <v>18</v>
      </c>
      <c r="F799" s="416"/>
      <c r="G799" s="416">
        <v>301383</v>
      </c>
      <c r="H799" s="417">
        <f t="shared" si="994"/>
        <v>0</v>
      </c>
      <c r="I799" s="416"/>
      <c r="J799" s="417">
        <f t="shared" si="995"/>
        <v>0</v>
      </c>
      <c r="K799" s="416"/>
      <c r="L799" s="417">
        <f t="shared" si="996"/>
        <v>0</v>
      </c>
      <c r="M799" s="423">
        <f t="shared" si="1014"/>
        <v>301383</v>
      </c>
      <c r="N799" s="417">
        <f t="shared" si="1014"/>
        <v>0</v>
      </c>
      <c r="O799" s="417">
        <f t="shared" ref="O799" si="1017">F799-F798</f>
        <v>0</v>
      </c>
      <c r="P799" s="417">
        <f t="shared" ref="P799:Q799" si="1018">M799-M798</f>
        <v>0</v>
      </c>
      <c r="Q799" s="417">
        <f t="shared" si="1018"/>
        <v>0</v>
      </c>
      <c r="R799" s="422" t="s">
        <v>2477</v>
      </c>
      <c r="T799" s="416">
        <v>2</v>
      </c>
    </row>
    <row r="800" spans="1:20" s="401" customFormat="1" ht="24" hidden="1" customHeight="1">
      <c r="A800" s="366" t="s">
        <v>2368</v>
      </c>
      <c r="B800" s="467" t="s">
        <v>2486</v>
      </c>
      <c r="C800" s="436" t="s">
        <v>2487</v>
      </c>
      <c r="D800" s="436" t="s">
        <v>0</v>
      </c>
      <c r="E800" s="437" t="s">
        <v>0</v>
      </c>
      <c r="F800" s="438"/>
      <c r="G800" s="439"/>
      <c r="H800" s="440">
        <f>SUMIF($A$802:$A$843,"당초",H802:H843)</f>
        <v>0</v>
      </c>
      <c r="I800" s="439"/>
      <c r="J800" s="440">
        <f>SUMIF($A$802:$A$843,"당초",J802:J843)</f>
        <v>0</v>
      </c>
      <c r="K800" s="439"/>
      <c r="L800" s="440">
        <f>SUMIF($A$802:$A$843,"당초",L802:L843)</f>
        <v>0</v>
      </c>
      <c r="M800" s="438"/>
      <c r="N800" s="440">
        <f>H800+J800+L800</f>
        <v>0</v>
      </c>
      <c r="O800" s="440"/>
      <c r="P800" s="440"/>
      <c r="Q800" s="440"/>
      <c r="R800" s="441" t="s">
        <v>0</v>
      </c>
      <c r="T800" s="438">
        <v>0</v>
      </c>
    </row>
    <row r="801" spans="1:20" ht="24" hidden="1" customHeight="1">
      <c r="A801" s="372" t="s">
        <v>2072</v>
      </c>
      <c r="B801" s="442" t="s">
        <v>2488</v>
      </c>
      <c r="C801" s="442" t="s">
        <v>943</v>
      </c>
      <c r="D801" s="442" t="s">
        <v>0</v>
      </c>
      <c r="E801" s="443" t="s">
        <v>0</v>
      </c>
      <c r="F801" s="444"/>
      <c r="G801" s="445"/>
      <c r="H801" s="446">
        <f>SUMIF($A$802:$A$843,"변경",H802:H843)</f>
        <v>0</v>
      </c>
      <c r="I801" s="445"/>
      <c r="J801" s="446">
        <f>SUMIF($A$802:$A$843,"변경",J802:J843)</f>
        <v>0</v>
      </c>
      <c r="K801" s="445"/>
      <c r="L801" s="446">
        <f>SUMIF($A$802:$A$843,"변경",L802:L843)</f>
        <v>0</v>
      </c>
      <c r="M801" s="444"/>
      <c r="N801" s="446">
        <f t="shared" si="991"/>
        <v>0</v>
      </c>
      <c r="O801" s="446">
        <f t="shared" ref="O801" si="1019">F801-F800</f>
        <v>0</v>
      </c>
      <c r="P801" s="446">
        <f t="shared" ref="P801:Q801" si="1020">M801-M800</f>
        <v>0</v>
      </c>
      <c r="Q801" s="446">
        <f t="shared" si="1020"/>
        <v>0</v>
      </c>
      <c r="R801" s="447"/>
      <c r="T801" s="444">
        <v>0</v>
      </c>
    </row>
    <row r="802" spans="1:20" s="401" customFormat="1" ht="24" hidden="1" customHeight="1">
      <c r="A802" s="366" t="s">
        <v>2489</v>
      </c>
      <c r="B802" s="408" t="s">
        <v>0</v>
      </c>
      <c r="C802" s="408" t="s">
        <v>2438</v>
      </c>
      <c r="D802" s="408" t="s">
        <v>2439</v>
      </c>
      <c r="E802" s="409" t="s">
        <v>2341</v>
      </c>
      <c r="F802" s="410"/>
      <c r="G802" s="411">
        <v>179351.5</v>
      </c>
      <c r="H802" s="412">
        <f>INT($F802*G802)</f>
        <v>0</v>
      </c>
      <c r="I802" s="411">
        <v>1143960.8</v>
      </c>
      <c r="J802" s="412">
        <f>INT($F802*I802)</f>
        <v>0</v>
      </c>
      <c r="K802" s="411">
        <v>627527</v>
      </c>
      <c r="L802" s="412">
        <f>INT($F802*K802)</f>
        <v>0</v>
      </c>
      <c r="M802" s="411">
        <f>+G802+I802+K802</f>
        <v>1950839.3</v>
      </c>
      <c r="N802" s="412">
        <f>H802+J802+L802</f>
        <v>0</v>
      </c>
      <c r="O802" s="412"/>
      <c r="P802" s="412"/>
      <c r="Q802" s="412"/>
      <c r="R802" s="409" t="s">
        <v>0</v>
      </c>
      <c r="T802" s="410">
        <v>4</v>
      </c>
    </row>
    <row r="803" spans="1:20" ht="24" hidden="1" customHeight="1">
      <c r="A803" s="372" t="s">
        <v>2072</v>
      </c>
      <c r="B803" s="413" t="s">
        <v>0</v>
      </c>
      <c r="C803" s="413" t="s">
        <v>905</v>
      </c>
      <c r="D803" s="413" t="s">
        <v>906</v>
      </c>
      <c r="E803" s="414" t="s">
        <v>829</v>
      </c>
      <c r="F803" s="415"/>
      <c r="G803" s="416">
        <v>179351.5</v>
      </c>
      <c r="H803" s="417">
        <f t="shared" ref="H803:H843" si="1021">INT($F803*G803)</f>
        <v>0</v>
      </c>
      <c r="I803" s="416">
        <v>1143960.8</v>
      </c>
      <c r="J803" s="417">
        <f t="shared" ref="J803:J843" si="1022">INT($F803*I803)</f>
        <v>0</v>
      </c>
      <c r="K803" s="416">
        <v>627527</v>
      </c>
      <c r="L803" s="417">
        <f t="shared" ref="L803:L843" si="1023">INT($F803*K803)</f>
        <v>0</v>
      </c>
      <c r="M803" s="416">
        <f t="shared" ref="M803:M843" si="1024">+G803+I803+K803</f>
        <v>1950839.3</v>
      </c>
      <c r="N803" s="417">
        <f t="shared" si="991"/>
        <v>0</v>
      </c>
      <c r="O803" s="417">
        <f t="shared" ref="O803" si="1025">F803-F802</f>
        <v>0</v>
      </c>
      <c r="P803" s="417">
        <f t="shared" ref="P803:Q803" si="1026">M803-M802</f>
        <v>0</v>
      </c>
      <c r="Q803" s="417">
        <f t="shared" si="1026"/>
        <v>0</v>
      </c>
      <c r="R803" s="414"/>
      <c r="T803" s="415">
        <v>4</v>
      </c>
    </row>
    <row r="804" spans="1:20" s="401" customFormat="1" ht="24" hidden="1" customHeight="1">
      <c r="A804" s="366" t="s">
        <v>2368</v>
      </c>
      <c r="B804" s="408" t="s">
        <v>0</v>
      </c>
      <c r="C804" s="408" t="s">
        <v>2490</v>
      </c>
      <c r="D804" s="408" t="s">
        <v>2491</v>
      </c>
      <c r="E804" s="409" t="s">
        <v>2235</v>
      </c>
      <c r="F804" s="410"/>
      <c r="G804" s="411">
        <v>142175.70000000001</v>
      </c>
      <c r="H804" s="412">
        <f>INT($F804*G804)</f>
        <v>0</v>
      </c>
      <c r="I804" s="411">
        <v>128962.4</v>
      </c>
      <c r="J804" s="412">
        <f>INT($F804*I804)</f>
        <v>0</v>
      </c>
      <c r="K804" s="411">
        <v>117298.3</v>
      </c>
      <c r="L804" s="412">
        <f>INT($F804*K804)</f>
        <v>0</v>
      </c>
      <c r="M804" s="411">
        <f>+G804+I804+K804</f>
        <v>388436.39999999997</v>
      </c>
      <c r="N804" s="412">
        <f>H804+J804+L804</f>
        <v>0</v>
      </c>
      <c r="O804" s="412"/>
      <c r="P804" s="412"/>
      <c r="Q804" s="412"/>
      <c r="R804" s="409" t="s">
        <v>0</v>
      </c>
      <c r="T804" s="410">
        <v>34</v>
      </c>
    </row>
    <row r="805" spans="1:20" ht="24" hidden="1" customHeight="1">
      <c r="A805" s="372" t="s">
        <v>2492</v>
      </c>
      <c r="B805" s="413" t="s">
        <v>0</v>
      </c>
      <c r="C805" s="413" t="s">
        <v>944</v>
      </c>
      <c r="D805" s="413" t="s">
        <v>945</v>
      </c>
      <c r="E805" s="414" t="s">
        <v>768</v>
      </c>
      <c r="F805" s="415"/>
      <c r="G805" s="416">
        <v>142175.70000000001</v>
      </c>
      <c r="H805" s="417">
        <f t="shared" si="1021"/>
        <v>0</v>
      </c>
      <c r="I805" s="416">
        <v>128962.4</v>
      </c>
      <c r="J805" s="417">
        <f t="shared" si="1022"/>
        <v>0</v>
      </c>
      <c r="K805" s="416">
        <v>117298.3</v>
      </c>
      <c r="L805" s="417">
        <f t="shared" si="1023"/>
        <v>0</v>
      </c>
      <c r="M805" s="416">
        <f t="shared" si="1024"/>
        <v>388436.39999999997</v>
      </c>
      <c r="N805" s="417">
        <f t="shared" si="991"/>
        <v>0</v>
      </c>
      <c r="O805" s="417">
        <f t="shared" ref="O805" si="1027">F805-F804</f>
        <v>0</v>
      </c>
      <c r="P805" s="417">
        <f t="shared" ref="P805:Q805" si="1028">M805-M804</f>
        <v>0</v>
      </c>
      <c r="Q805" s="417">
        <f t="shared" si="1028"/>
        <v>0</v>
      </c>
      <c r="R805" s="414"/>
      <c r="T805" s="415">
        <v>34</v>
      </c>
    </row>
    <row r="806" spans="1:20" s="401" customFormat="1" ht="24" hidden="1" customHeight="1">
      <c r="A806" s="366" t="s">
        <v>2368</v>
      </c>
      <c r="B806" s="408" t="s">
        <v>0</v>
      </c>
      <c r="C806" s="408" t="s">
        <v>2490</v>
      </c>
      <c r="D806" s="408" t="s">
        <v>2493</v>
      </c>
      <c r="E806" s="409" t="s">
        <v>2235</v>
      </c>
      <c r="F806" s="410"/>
      <c r="G806" s="411">
        <v>157253.70000000001</v>
      </c>
      <c r="H806" s="412">
        <f>INT($F806*G806)</f>
        <v>0</v>
      </c>
      <c r="I806" s="411">
        <v>142672</v>
      </c>
      <c r="J806" s="412">
        <f>INT($F806*I806)</f>
        <v>0</v>
      </c>
      <c r="K806" s="411">
        <v>131475.9</v>
      </c>
      <c r="L806" s="412">
        <f>INT($F806*K806)</f>
        <v>0</v>
      </c>
      <c r="M806" s="411">
        <f>+G806+I806+K806</f>
        <v>431401.6</v>
      </c>
      <c r="N806" s="412">
        <f>H806+J806+L806</f>
        <v>0</v>
      </c>
      <c r="O806" s="412"/>
      <c r="P806" s="412"/>
      <c r="Q806" s="412"/>
      <c r="R806" s="409" t="s">
        <v>0</v>
      </c>
      <c r="T806" s="410">
        <v>16</v>
      </c>
    </row>
    <row r="807" spans="1:20" ht="24" hidden="1" customHeight="1">
      <c r="A807" s="372" t="s">
        <v>2367</v>
      </c>
      <c r="B807" s="413" t="s">
        <v>0</v>
      </c>
      <c r="C807" s="413" t="s">
        <v>944</v>
      </c>
      <c r="D807" s="413" t="s">
        <v>946</v>
      </c>
      <c r="E807" s="414" t="s">
        <v>768</v>
      </c>
      <c r="F807" s="415"/>
      <c r="G807" s="416">
        <v>157253.70000000001</v>
      </c>
      <c r="H807" s="417">
        <f t="shared" si="1021"/>
        <v>0</v>
      </c>
      <c r="I807" s="416">
        <v>142672</v>
      </c>
      <c r="J807" s="417">
        <f t="shared" si="1022"/>
        <v>0</v>
      </c>
      <c r="K807" s="416">
        <v>131475.9</v>
      </c>
      <c r="L807" s="417">
        <f t="shared" si="1023"/>
        <v>0</v>
      </c>
      <c r="M807" s="416">
        <f t="shared" si="1024"/>
        <v>431401.6</v>
      </c>
      <c r="N807" s="417">
        <f t="shared" si="991"/>
        <v>0</v>
      </c>
      <c r="O807" s="417">
        <f t="shared" ref="O807" si="1029">F807-F806</f>
        <v>0</v>
      </c>
      <c r="P807" s="417">
        <f t="shared" ref="P807:Q807" si="1030">M807-M806</f>
        <v>0</v>
      </c>
      <c r="Q807" s="417">
        <f t="shared" si="1030"/>
        <v>0</v>
      </c>
      <c r="R807" s="414"/>
      <c r="T807" s="415">
        <v>16</v>
      </c>
    </row>
    <row r="808" spans="1:20" s="401" customFormat="1" ht="24" hidden="1" customHeight="1">
      <c r="A808" s="366" t="s">
        <v>2064</v>
      </c>
      <c r="B808" s="408" t="s">
        <v>0</v>
      </c>
      <c r="C808" s="408" t="s">
        <v>2490</v>
      </c>
      <c r="D808" s="408" t="s">
        <v>2494</v>
      </c>
      <c r="E808" s="409" t="s">
        <v>2235</v>
      </c>
      <c r="F808" s="410"/>
      <c r="G808" s="411">
        <v>141146.5</v>
      </c>
      <c r="H808" s="412">
        <f>INT($F808*G808)</f>
        <v>0</v>
      </c>
      <c r="I808" s="411">
        <v>128032.8</v>
      </c>
      <c r="J808" s="412">
        <f>INT($F808*I808)</f>
        <v>0</v>
      </c>
      <c r="K808" s="411">
        <v>116638.6</v>
      </c>
      <c r="L808" s="412">
        <f>INT($F808*K808)</f>
        <v>0</v>
      </c>
      <c r="M808" s="411">
        <f>+G808+I808+K808</f>
        <v>385817.9</v>
      </c>
      <c r="N808" s="412">
        <f>H808+J808+L808</f>
        <v>0</v>
      </c>
      <c r="O808" s="412"/>
      <c r="P808" s="412"/>
      <c r="Q808" s="412"/>
      <c r="R808" s="409" t="s">
        <v>0</v>
      </c>
      <c r="T808" s="410">
        <v>10</v>
      </c>
    </row>
    <row r="809" spans="1:20" ht="24" hidden="1" customHeight="1">
      <c r="A809" s="372" t="s">
        <v>2072</v>
      </c>
      <c r="B809" s="413" t="s">
        <v>0</v>
      </c>
      <c r="C809" s="413" t="s">
        <v>944</v>
      </c>
      <c r="D809" s="413" t="s">
        <v>947</v>
      </c>
      <c r="E809" s="414" t="s">
        <v>768</v>
      </c>
      <c r="F809" s="415"/>
      <c r="G809" s="416">
        <v>141146.5</v>
      </c>
      <c r="H809" s="417">
        <f t="shared" si="1021"/>
        <v>0</v>
      </c>
      <c r="I809" s="416">
        <v>128032.8</v>
      </c>
      <c r="J809" s="417">
        <f t="shared" si="1022"/>
        <v>0</v>
      </c>
      <c r="K809" s="416">
        <v>116638.6</v>
      </c>
      <c r="L809" s="417">
        <f t="shared" si="1023"/>
        <v>0</v>
      </c>
      <c r="M809" s="416">
        <f t="shared" si="1024"/>
        <v>385817.9</v>
      </c>
      <c r="N809" s="417">
        <f t="shared" si="991"/>
        <v>0</v>
      </c>
      <c r="O809" s="417">
        <f t="shared" ref="O809" si="1031">F809-F808</f>
        <v>0</v>
      </c>
      <c r="P809" s="417">
        <f t="shared" ref="P809:Q809" si="1032">M809-M808</f>
        <v>0</v>
      </c>
      <c r="Q809" s="417">
        <f t="shared" si="1032"/>
        <v>0</v>
      </c>
      <c r="R809" s="414"/>
      <c r="T809" s="415">
        <v>10</v>
      </c>
    </row>
    <row r="810" spans="1:20" s="401" customFormat="1" ht="24" hidden="1" customHeight="1">
      <c r="A810" s="366" t="s">
        <v>2064</v>
      </c>
      <c r="B810" s="408" t="s">
        <v>0</v>
      </c>
      <c r="C810" s="408" t="s">
        <v>2490</v>
      </c>
      <c r="D810" s="408" t="s">
        <v>2495</v>
      </c>
      <c r="E810" s="409" t="s">
        <v>2235</v>
      </c>
      <c r="F810" s="410"/>
      <c r="G810" s="411">
        <v>138345.5</v>
      </c>
      <c r="H810" s="412">
        <f>INT($F810*G810)</f>
        <v>0</v>
      </c>
      <c r="I810" s="411">
        <v>125477.6</v>
      </c>
      <c r="J810" s="412">
        <f>INT($F810*I810)</f>
        <v>0</v>
      </c>
      <c r="K810" s="411">
        <v>113554.4</v>
      </c>
      <c r="L810" s="412">
        <f>INT($F810*K810)</f>
        <v>0</v>
      </c>
      <c r="M810" s="411">
        <f>+G810+I810+K810</f>
        <v>377377.5</v>
      </c>
      <c r="N810" s="412">
        <f>H810+J810+L810</f>
        <v>0</v>
      </c>
      <c r="O810" s="412"/>
      <c r="P810" s="412"/>
      <c r="Q810" s="412"/>
      <c r="R810" s="409" t="s">
        <v>0</v>
      </c>
      <c r="T810" s="410">
        <v>4</v>
      </c>
    </row>
    <row r="811" spans="1:20" ht="24" hidden="1" customHeight="1">
      <c r="A811" s="372" t="s">
        <v>2367</v>
      </c>
      <c r="B811" s="413" t="s">
        <v>0</v>
      </c>
      <c r="C811" s="413" t="s">
        <v>944</v>
      </c>
      <c r="D811" s="413" t="s">
        <v>948</v>
      </c>
      <c r="E811" s="414" t="s">
        <v>768</v>
      </c>
      <c r="F811" s="415"/>
      <c r="G811" s="416">
        <v>138345.5</v>
      </c>
      <c r="H811" s="417">
        <f t="shared" si="1021"/>
        <v>0</v>
      </c>
      <c r="I811" s="416">
        <v>125477.6</v>
      </c>
      <c r="J811" s="417">
        <f t="shared" si="1022"/>
        <v>0</v>
      </c>
      <c r="K811" s="416">
        <v>113554.4</v>
      </c>
      <c r="L811" s="417">
        <f t="shared" si="1023"/>
        <v>0</v>
      </c>
      <c r="M811" s="416">
        <f t="shared" si="1024"/>
        <v>377377.5</v>
      </c>
      <c r="N811" s="417">
        <f t="shared" si="991"/>
        <v>0</v>
      </c>
      <c r="O811" s="417">
        <f t="shared" ref="O811" si="1033">F811-F810</f>
        <v>0</v>
      </c>
      <c r="P811" s="417">
        <f t="shared" ref="P811:Q811" si="1034">M811-M810</f>
        <v>0</v>
      </c>
      <c r="Q811" s="417">
        <f t="shared" si="1034"/>
        <v>0</v>
      </c>
      <c r="R811" s="414"/>
      <c r="T811" s="415">
        <v>4</v>
      </c>
    </row>
    <row r="812" spans="1:20" s="401" customFormat="1" ht="24" hidden="1" customHeight="1">
      <c r="A812" s="366" t="s">
        <v>2368</v>
      </c>
      <c r="B812" s="408" t="s">
        <v>0</v>
      </c>
      <c r="C812" s="408" t="s">
        <v>2444</v>
      </c>
      <c r="D812" s="408" t="s">
        <v>57</v>
      </c>
      <c r="E812" s="409" t="s">
        <v>2235</v>
      </c>
      <c r="F812" s="410"/>
      <c r="G812" s="411">
        <v>17309.900000000001</v>
      </c>
      <c r="H812" s="412">
        <f>INT($F812*G812)</f>
        <v>0</v>
      </c>
      <c r="I812" s="411">
        <v>29405.599999999999</v>
      </c>
      <c r="J812" s="412">
        <f>INT($F812*I812)</f>
        <v>0</v>
      </c>
      <c r="K812" s="411">
        <v>16685.400000000001</v>
      </c>
      <c r="L812" s="412">
        <f>INT($F812*K812)</f>
        <v>0</v>
      </c>
      <c r="M812" s="411">
        <f>+G812+I812+K812</f>
        <v>63400.9</v>
      </c>
      <c r="N812" s="412">
        <f>H812+J812+L812</f>
        <v>0</v>
      </c>
      <c r="O812" s="412"/>
      <c r="P812" s="412"/>
      <c r="Q812" s="412"/>
      <c r="R812" s="409" t="s">
        <v>0</v>
      </c>
      <c r="T812" s="410">
        <v>34</v>
      </c>
    </row>
    <row r="813" spans="1:20" ht="24" hidden="1" customHeight="1">
      <c r="A813" s="372" t="s">
        <v>2367</v>
      </c>
      <c r="B813" s="413" t="s">
        <v>0</v>
      </c>
      <c r="C813" s="413" t="s">
        <v>910</v>
      </c>
      <c r="D813" s="413" t="s">
        <v>57</v>
      </c>
      <c r="E813" s="414" t="s">
        <v>768</v>
      </c>
      <c r="F813" s="415"/>
      <c r="G813" s="416">
        <v>17309.900000000001</v>
      </c>
      <c r="H813" s="417">
        <f t="shared" si="1021"/>
        <v>0</v>
      </c>
      <c r="I813" s="416">
        <v>29405.599999999999</v>
      </c>
      <c r="J813" s="417">
        <f t="shared" si="1022"/>
        <v>0</v>
      </c>
      <c r="K813" s="416">
        <v>16685.400000000001</v>
      </c>
      <c r="L813" s="417">
        <f t="shared" si="1023"/>
        <v>0</v>
      </c>
      <c r="M813" s="416">
        <f t="shared" si="1024"/>
        <v>63400.9</v>
      </c>
      <c r="N813" s="417">
        <f t="shared" si="991"/>
        <v>0</v>
      </c>
      <c r="O813" s="417">
        <f t="shared" ref="O813" si="1035">F813-F812</f>
        <v>0</v>
      </c>
      <c r="P813" s="417">
        <f t="shared" ref="P813:Q813" si="1036">M813-M812</f>
        <v>0</v>
      </c>
      <c r="Q813" s="417">
        <f t="shared" si="1036"/>
        <v>0</v>
      </c>
      <c r="R813" s="414"/>
      <c r="T813" s="415">
        <v>34</v>
      </c>
    </row>
    <row r="814" spans="1:20" s="401" customFormat="1" ht="24" hidden="1" customHeight="1">
      <c r="A814" s="366" t="s">
        <v>2368</v>
      </c>
      <c r="B814" s="408" t="s">
        <v>0</v>
      </c>
      <c r="C814" s="408" t="s">
        <v>2444</v>
      </c>
      <c r="D814" s="408" t="s">
        <v>58</v>
      </c>
      <c r="E814" s="409" t="s">
        <v>2235</v>
      </c>
      <c r="F814" s="410"/>
      <c r="G814" s="411">
        <v>19654.099999999999</v>
      </c>
      <c r="H814" s="412">
        <f>INT($F814*G814)</f>
        <v>0</v>
      </c>
      <c r="I814" s="411">
        <v>33388</v>
      </c>
      <c r="J814" s="412">
        <f>INT($F814*I814)</f>
        <v>0</v>
      </c>
      <c r="K814" s="411">
        <v>18945.599999999999</v>
      </c>
      <c r="L814" s="412">
        <f>INT($F814*K814)</f>
        <v>0</v>
      </c>
      <c r="M814" s="411">
        <f>+G814+I814+K814</f>
        <v>71987.7</v>
      </c>
      <c r="N814" s="412">
        <f>H814+J814+L814</f>
        <v>0</v>
      </c>
      <c r="O814" s="412"/>
      <c r="P814" s="412"/>
      <c r="Q814" s="412"/>
      <c r="R814" s="409" t="s">
        <v>0</v>
      </c>
      <c r="T814" s="410">
        <v>16</v>
      </c>
    </row>
    <row r="815" spans="1:20" ht="24" hidden="1" customHeight="1">
      <c r="A815" s="372" t="s">
        <v>2367</v>
      </c>
      <c r="B815" s="413" t="s">
        <v>0</v>
      </c>
      <c r="C815" s="413" t="s">
        <v>910</v>
      </c>
      <c r="D815" s="413" t="s">
        <v>58</v>
      </c>
      <c r="E815" s="414" t="s">
        <v>768</v>
      </c>
      <c r="F815" s="415"/>
      <c r="G815" s="416">
        <v>19654.099999999999</v>
      </c>
      <c r="H815" s="417">
        <f t="shared" si="1021"/>
        <v>0</v>
      </c>
      <c r="I815" s="416">
        <v>33388</v>
      </c>
      <c r="J815" s="417">
        <f t="shared" si="1022"/>
        <v>0</v>
      </c>
      <c r="K815" s="416">
        <v>18945.599999999999</v>
      </c>
      <c r="L815" s="417">
        <f t="shared" si="1023"/>
        <v>0</v>
      </c>
      <c r="M815" s="416">
        <f t="shared" si="1024"/>
        <v>71987.7</v>
      </c>
      <c r="N815" s="417">
        <f t="shared" si="991"/>
        <v>0</v>
      </c>
      <c r="O815" s="417">
        <f t="shared" ref="O815" si="1037">F815-F814</f>
        <v>0</v>
      </c>
      <c r="P815" s="417">
        <f t="shared" ref="P815:Q815" si="1038">M815-M814</f>
        <v>0</v>
      </c>
      <c r="Q815" s="417">
        <f t="shared" si="1038"/>
        <v>0</v>
      </c>
      <c r="R815" s="414"/>
      <c r="T815" s="415">
        <v>16</v>
      </c>
    </row>
    <row r="816" spans="1:20" s="401" customFormat="1" ht="24" hidden="1" customHeight="1">
      <c r="A816" s="366" t="s">
        <v>2064</v>
      </c>
      <c r="B816" s="408" t="s">
        <v>0</v>
      </c>
      <c r="C816" s="408" t="s">
        <v>2444</v>
      </c>
      <c r="D816" s="408" t="s">
        <v>59</v>
      </c>
      <c r="E816" s="409" t="s">
        <v>2235</v>
      </c>
      <c r="F816" s="410"/>
      <c r="G816" s="411">
        <v>17952</v>
      </c>
      <c r="H816" s="412">
        <f>INT($F816*G816)</f>
        <v>0</v>
      </c>
      <c r="I816" s="411">
        <v>30496.799999999999</v>
      </c>
      <c r="J816" s="412">
        <f>INT($F816*I816)</f>
        <v>0</v>
      </c>
      <c r="K816" s="411">
        <v>17305.3</v>
      </c>
      <c r="L816" s="412">
        <f>INT($F816*K816)</f>
        <v>0</v>
      </c>
      <c r="M816" s="411">
        <f>+G816+I816+K816</f>
        <v>65754.100000000006</v>
      </c>
      <c r="N816" s="412">
        <f>H816+J816+L816</f>
        <v>0</v>
      </c>
      <c r="O816" s="412"/>
      <c r="P816" s="412"/>
      <c r="Q816" s="412"/>
      <c r="R816" s="409" t="s">
        <v>0</v>
      </c>
      <c r="T816" s="410">
        <v>10</v>
      </c>
    </row>
    <row r="817" spans="1:20" ht="24" hidden="1" customHeight="1">
      <c r="A817" s="372" t="s">
        <v>2367</v>
      </c>
      <c r="B817" s="413" t="s">
        <v>0</v>
      </c>
      <c r="C817" s="413" t="s">
        <v>910</v>
      </c>
      <c r="D817" s="413" t="s">
        <v>59</v>
      </c>
      <c r="E817" s="414" t="s">
        <v>768</v>
      </c>
      <c r="F817" s="415"/>
      <c r="G817" s="416">
        <v>17952</v>
      </c>
      <c r="H817" s="417">
        <f t="shared" si="1021"/>
        <v>0</v>
      </c>
      <c r="I817" s="416">
        <v>30496.799999999999</v>
      </c>
      <c r="J817" s="417">
        <f t="shared" si="1022"/>
        <v>0</v>
      </c>
      <c r="K817" s="416">
        <v>17305.3</v>
      </c>
      <c r="L817" s="417">
        <f t="shared" si="1023"/>
        <v>0</v>
      </c>
      <c r="M817" s="416">
        <f t="shared" si="1024"/>
        <v>65754.100000000006</v>
      </c>
      <c r="N817" s="417">
        <f t="shared" si="991"/>
        <v>0</v>
      </c>
      <c r="O817" s="417">
        <f t="shared" ref="O817" si="1039">F817-F816</f>
        <v>0</v>
      </c>
      <c r="P817" s="417">
        <f t="shared" ref="P817:Q817" si="1040">M817-M816</f>
        <v>0</v>
      </c>
      <c r="Q817" s="417">
        <f t="shared" si="1040"/>
        <v>0</v>
      </c>
      <c r="R817" s="414"/>
      <c r="T817" s="415">
        <v>10</v>
      </c>
    </row>
    <row r="818" spans="1:20" s="401" customFormat="1" ht="24" hidden="1" customHeight="1">
      <c r="A818" s="366" t="s">
        <v>2368</v>
      </c>
      <c r="B818" s="408" t="s">
        <v>0</v>
      </c>
      <c r="C818" s="408" t="s">
        <v>2444</v>
      </c>
      <c r="D818" s="408" t="s">
        <v>60</v>
      </c>
      <c r="E818" s="409" t="s">
        <v>2235</v>
      </c>
      <c r="F818" s="410"/>
      <c r="G818" s="411">
        <v>17732.400000000001</v>
      </c>
      <c r="H818" s="412">
        <f>INT($F818*G818)</f>
        <v>0</v>
      </c>
      <c r="I818" s="411">
        <v>30124</v>
      </c>
      <c r="J818" s="412">
        <f>INT($F818*I818)</f>
        <v>0</v>
      </c>
      <c r="K818" s="411">
        <v>17093.2</v>
      </c>
      <c r="L818" s="412">
        <f>INT($F818*K818)</f>
        <v>0</v>
      </c>
      <c r="M818" s="411">
        <f>+G818+I818+K818</f>
        <v>64949.600000000006</v>
      </c>
      <c r="N818" s="412">
        <f>H818+J818+L818</f>
        <v>0</v>
      </c>
      <c r="O818" s="412"/>
      <c r="P818" s="412"/>
      <c r="Q818" s="412"/>
      <c r="R818" s="409" t="s">
        <v>0</v>
      </c>
      <c r="T818" s="410">
        <v>4</v>
      </c>
    </row>
    <row r="819" spans="1:20" ht="24" hidden="1" customHeight="1">
      <c r="A819" s="372" t="s">
        <v>2089</v>
      </c>
      <c r="B819" s="413" t="s">
        <v>0</v>
      </c>
      <c r="C819" s="413" t="s">
        <v>910</v>
      </c>
      <c r="D819" s="413" t="s">
        <v>60</v>
      </c>
      <c r="E819" s="414" t="s">
        <v>768</v>
      </c>
      <c r="F819" s="415"/>
      <c r="G819" s="416">
        <v>17732.400000000001</v>
      </c>
      <c r="H819" s="417">
        <f t="shared" si="1021"/>
        <v>0</v>
      </c>
      <c r="I819" s="416">
        <v>30124</v>
      </c>
      <c r="J819" s="417">
        <f t="shared" si="1022"/>
        <v>0</v>
      </c>
      <c r="K819" s="416">
        <v>17093.2</v>
      </c>
      <c r="L819" s="417">
        <f t="shared" si="1023"/>
        <v>0</v>
      </c>
      <c r="M819" s="416">
        <f t="shared" si="1024"/>
        <v>64949.600000000006</v>
      </c>
      <c r="N819" s="417">
        <f t="shared" si="991"/>
        <v>0</v>
      </c>
      <c r="O819" s="417">
        <f t="shared" ref="O819" si="1041">F819-F818</f>
        <v>0</v>
      </c>
      <c r="P819" s="417">
        <f t="shared" ref="P819:Q819" si="1042">M819-M818</f>
        <v>0</v>
      </c>
      <c r="Q819" s="417">
        <f t="shared" si="1042"/>
        <v>0</v>
      </c>
      <c r="R819" s="414"/>
      <c r="T819" s="415">
        <v>4</v>
      </c>
    </row>
    <row r="820" spans="1:20" s="401" customFormat="1" ht="24" hidden="1" customHeight="1">
      <c r="A820" s="366" t="s">
        <v>2368</v>
      </c>
      <c r="B820" s="408" t="s">
        <v>0</v>
      </c>
      <c r="C820" s="408" t="s">
        <v>2466</v>
      </c>
      <c r="D820" s="408" t="s">
        <v>2496</v>
      </c>
      <c r="E820" s="409" t="s">
        <v>2104</v>
      </c>
      <c r="F820" s="410"/>
      <c r="G820" s="411">
        <v>28829.3</v>
      </c>
      <c r="H820" s="412">
        <f>INT($F820*G820)</f>
        <v>0</v>
      </c>
      <c r="I820" s="411">
        <v>31599</v>
      </c>
      <c r="J820" s="412">
        <f>INT($F820*I820)</f>
        <v>0</v>
      </c>
      <c r="K820" s="411">
        <v>5402.8</v>
      </c>
      <c r="L820" s="412">
        <f>INT($F820*K820)</f>
        <v>0</v>
      </c>
      <c r="M820" s="411">
        <f>+G820+I820+K820</f>
        <v>65831.100000000006</v>
      </c>
      <c r="N820" s="412">
        <f>H820+J820+L820</f>
        <v>0</v>
      </c>
      <c r="O820" s="412"/>
      <c r="P820" s="412"/>
      <c r="Q820" s="412"/>
      <c r="R820" s="409" t="s">
        <v>0</v>
      </c>
      <c r="T820" s="410">
        <v>776.95999999999901</v>
      </c>
    </row>
    <row r="821" spans="1:20" ht="24" hidden="1" customHeight="1">
      <c r="A821" s="372" t="s">
        <v>2367</v>
      </c>
      <c r="B821" s="413" t="s">
        <v>0</v>
      </c>
      <c r="C821" s="413" t="s">
        <v>930</v>
      </c>
      <c r="D821" s="413" t="s">
        <v>949</v>
      </c>
      <c r="E821" s="414" t="s">
        <v>671</v>
      </c>
      <c r="F821" s="415"/>
      <c r="G821" s="416">
        <v>28829.3</v>
      </c>
      <c r="H821" s="417">
        <f t="shared" si="1021"/>
        <v>0</v>
      </c>
      <c r="I821" s="416">
        <v>31599</v>
      </c>
      <c r="J821" s="417">
        <f t="shared" si="1022"/>
        <v>0</v>
      </c>
      <c r="K821" s="416">
        <v>5402.8</v>
      </c>
      <c r="L821" s="417">
        <f t="shared" si="1023"/>
        <v>0</v>
      </c>
      <c r="M821" s="416">
        <f t="shared" si="1024"/>
        <v>65831.100000000006</v>
      </c>
      <c r="N821" s="417">
        <f t="shared" si="991"/>
        <v>0</v>
      </c>
      <c r="O821" s="417">
        <f t="shared" ref="O821" si="1043">F821-F820</f>
        <v>0</v>
      </c>
      <c r="P821" s="417">
        <f t="shared" ref="P821:Q821" si="1044">M821-M820</f>
        <v>0</v>
      </c>
      <c r="Q821" s="417">
        <f t="shared" si="1044"/>
        <v>0</v>
      </c>
      <c r="R821" s="414"/>
      <c r="T821" s="415">
        <v>776.95999999999913</v>
      </c>
    </row>
    <row r="822" spans="1:20" s="401" customFormat="1" ht="24" hidden="1" customHeight="1">
      <c r="A822" s="366" t="s">
        <v>2093</v>
      </c>
      <c r="B822" s="408" t="s">
        <v>0</v>
      </c>
      <c r="C822" s="408" t="s">
        <v>2449</v>
      </c>
      <c r="D822" s="408" t="s">
        <v>2450</v>
      </c>
      <c r="E822" s="409" t="s">
        <v>2235</v>
      </c>
      <c r="F822" s="410"/>
      <c r="G822" s="411">
        <v>18828.5</v>
      </c>
      <c r="H822" s="412">
        <f>INT($F822*G822)</f>
        <v>0</v>
      </c>
      <c r="I822" s="411">
        <v>206630.39999999999</v>
      </c>
      <c r="J822" s="412">
        <f>INT($F822*I822)</f>
        <v>0</v>
      </c>
      <c r="K822" s="411">
        <v>36560</v>
      </c>
      <c r="L822" s="412">
        <f>INT($F822*K822)</f>
        <v>0</v>
      </c>
      <c r="M822" s="411">
        <f>+G822+I822+K822</f>
        <v>262018.9</v>
      </c>
      <c r="N822" s="412">
        <f>H822+J822+L822</f>
        <v>0</v>
      </c>
      <c r="O822" s="412"/>
      <c r="P822" s="412"/>
      <c r="Q822" s="412"/>
      <c r="R822" s="409" t="s">
        <v>0</v>
      </c>
      <c r="T822" s="410">
        <v>16</v>
      </c>
    </row>
    <row r="823" spans="1:20" ht="24" hidden="1" customHeight="1">
      <c r="A823" s="372" t="s">
        <v>2089</v>
      </c>
      <c r="B823" s="413" t="s">
        <v>0</v>
      </c>
      <c r="C823" s="413" t="s">
        <v>914</v>
      </c>
      <c r="D823" s="413" t="s">
        <v>915</v>
      </c>
      <c r="E823" s="414" t="s">
        <v>768</v>
      </c>
      <c r="F823" s="415"/>
      <c r="G823" s="416">
        <v>18828.5</v>
      </c>
      <c r="H823" s="417">
        <f t="shared" si="1021"/>
        <v>0</v>
      </c>
      <c r="I823" s="416">
        <v>206630.39999999999</v>
      </c>
      <c r="J823" s="417">
        <f t="shared" si="1022"/>
        <v>0</v>
      </c>
      <c r="K823" s="416">
        <v>36560</v>
      </c>
      <c r="L823" s="417">
        <f t="shared" si="1023"/>
        <v>0</v>
      </c>
      <c r="M823" s="416">
        <f t="shared" si="1024"/>
        <v>262018.9</v>
      </c>
      <c r="N823" s="417">
        <f t="shared" si="991"/>
        <v>0</v>
      </c>
      <c r="O823" s="417">
        <f t="shared" ref="O823" si="1045">F823-F822</f>
        <v>0</v>
      </c>
      <c r="P823" s="417">
        <f t="shared" ref="P823:Q823" si="1046">M823-M822</f>
        <v>0</v>
      </c>
      <c r="Q823" s="417">
        <f t="shared" si="1046"/>
        <v>0</v>
      </c>
      <c r="R823" s="414"/>
      <c r="T823" s="415">
        <v>16</v>
      </c>
    </row>
    <row r="824" spans="1:20" s="401" customFormat="1" ht="24" hidden="1" customHeight="1">
      <c r="A824" s="366" t="s">
        <v>2064</v>
      </c>
      <c r="B824" s="408" t="s">
        <v>0</v>
      </c>
      <c r="C824" s="408" t="s">
        <v>2449</v>
      </c>
      <c r="D824" s="408" t="s">
        <v>52</v>
      </c>
      <c r="E824" s="409" t="s">
        <v>2235</v>
      </c>
      <c r="F824" s="410"/>
      <c r="G824" s="411">
        <v>21476.799999999999</v>
      </c>
      <c r="H824" s="412">
        <f>INT($F824*G824)</f>
        <v>0</v>
      </c>
      <c r="I824" s="411">
        <v>230004</v>
      </c>
      <c r="J824" s="412">
        <f>INT($F824*I824)</f>
        <v>0</v>
      </c>
      <c r="K824" s="411">
        <v>43502.1</v>
      </c>
      <c r="L824" s="412">
        <f>INT($F824*K824)</f>
        <v>0</v>
      </c>
      <c r="M824" s="411">
        <f>+G824+I824+K824</f>
        <v>294982.89999999997</v>
      </c>
      <c r="N824" s="412">
        <f>H824+J824+L824</f>
        <v>0</v>
      </c>
      <c r="O824" s="412"/>
      <c r="P824" s="412"/>
      <c r="Q824" s="412"/>
      <c r="R824" s="409" t="s">
        <v>0</v>
      </c>
      <c r="T824" s="410">
        <v>2</v>
      </c>
    </row>
    <row r="825" spans="1:20" ht="24" hidden="1" customHeight="1">
      <c r="A825" s="372" t="s">
        <v>2072</v>
      </c>
      <c r="B825" s="413" t="s">
        <v>0</v>
      </c>
      <c r="C825" s="413" t="s">
        <v>914</v>
      </c>
      <c r="D825" s="413" t="s">
        <v>52</v>
      </c>
      <c r="E825" s="414" t="s">
        <v>768</v>
      </c>
      <c r="F825" s="415"/>
      <c r="G825" s="416">
        <v>21476.799999999999</v>
      </c>
      <c r="H825" s="417">
        <f t="shared" si="1021"/>
        <v>0</v>
      </c>
      <c r="I825" s="416">
        <v>230004</v>
      </c>
      <c r="J825" s="417">
        <f t="shared" si="1022"/>
        <v>0</v>
      </c>
      <c r="K825" s="416">
        <v>43502.1</v>
      </c>
      <c r="L825" s="417">
        <f t="shared" si="1023"/>
        <v>0</v>
      </c>
      <c r="M825" s="416">
        <f t="shared" si="1024"/>
        <v>294982.89999999997</v>
      </c>
      <c r="N825" s="417">
        <f t="shared" si="991"/>
        <v>0</v>
      </c>
      <c r="O825" s="417">
        <f t="shared" ref="O825" si="1047">F825-F824</f>
        <v>0</v>
      </c>
      <c r="P825" s="417">
        <f t="shared" ref="P825:Q825" si="1048">M825-M824</f>
        <v>0</v>
      </c>
      <c r="Q825" s="417">
        <f t="shared" si="1048"/>
        <v>0</v>
      </c>
      <c r="R825" s="414"/>
      <c r="T825" s="415">
        <v>2</v>
      </c>
    </row>
    <row r="826" spans="1:20" s="401" customFormat="1" ht="24" hidden="1" customHeight="1">
      <c r="A826" s="366" t="s">
        <v>2064</v>
      </c>
      <c r="B826" s="408" t="s">
        <v>0</v>
      </c>
      <c r="C826" s="408" t="s">
        <v>2449</v>
      </c>
      <c r="D826" s="408" t="s">
        <v>53</v>
      </c>
      <c r="E826" s="409" t="s">
        <v>2235</v>
      </c>
      <c r="F826" s="410"/>
      <c r="G826" s="411">
        <v>26175.599999999999</v>
      </c>
      <c r="H826" s="412">
        <f>INT($F826*G826)</f>
        <v>0</v>
      </c>
      <c r="I826" s="411">
        <v>272816.8</v>
      </c>
      <c r="J826" s="412">
        <f>INT($F826*I826)</f>
        <v>0</v>
      </c>
      <c r="K826" s="411">
        <v>55207.8</v>
      </c>
      <c r="L826" s="412">
        <f>INT($F826*K826)</f>
        <v>0</v>
      </c>
      <c r="M826" s="411">
        <f>+G826+I826+K826</f>
        <v>354200.19999999995</v>
      </c>
      <c r="N826" s="412">
        <f>H826+J826+L826</f>
        <v>0</v>
      </c>
      <c r="O826" s="412"/>
      <c r="P826" s="412"/>
      <c r="Q826" s="412"/>
      <c r="R826" s="409" t="s">
        <v>0</v>
      </c>
      <c r="T826" s="410">
        <v>22</v>
      </c>
    </row>
    <row r="827" spans="1:20" ht="24" hidden="1" customHeight="1">
      <c r="A827" s="372" t="s">
        <v>2089</v>
      </c>
      <c r="B827" s="413" t="s">
        <v>0</v>
      </c>
      <c r="C827" s="413" t="s">
        <v>914</v>
      </c>
      <c r="D827" s="413" t="s">
        <v>53</v>
      </c>
      <c r="E827" s="414" t="s">
        <v>768</v>
      </c>
      <c r="F827" s="415"/>
      <c r="G827" s="416">
        <v>26175.599999999999</v>
      </c>
      <c r="H827" s="417">
        <f t="shared" si="1021"/>
        <v>0</v>
      </c>
      <c r="I827" s="416">
        <v>272816.8</v>
      </c>
      <c r="J827" s="417">
        <f t="shared" si="1022"/>
        <v>0</v>
      </c>
      <c r="K827" s="416">
        <v>55207.8</v>
      </c>
      <c r="L827" s="417">
        <f t="shared" si="1023"/>
        <v>0</v>
      </c>
      <c r="M827" s="416">
        <f t="shared" si="1024"/>
        <v>354200.19999999995</v>
      </c>
      <c r="N827" s="417">
        <f t="shared" si="991"/>
        <v>0</v>
      </c>
      <c r="O827" s="417">
        <f t="shared" ref="O827" si="1049">F827-F826</f>
        <v>0</v>
      </c>
      <c r="P827" s="417">
        <f t="shared" ref="P827:Q827" si="1050">M827-M826</f>
        <v>0</v>
      </c>
      <c r="Q827" s="417">
        <f t="shared" si="1050"/>
        <v>0</v>
      </c>
      <c r="R827" s="414"/>
      <c r="T827" s="415">
        <v>22</v>
      </c>
    </row>
    <row r="828" spans="1:20" s="401" customFormat="1" ht="24" hidden="1" customHeight="1">
      <c r="A828" s="366" t="s">
        <v>2368</v>
      </c>
      <c r="B828" s="408" t="s">
        <v>0</v>
      </c>
      <c r="C828" s="408" t="s">
        <v>2451</v>
      </c>
      <c r="D828" s="408" t="s">
        <v>54</v>
      </c>
      <c r="E828" s="409" t="s">
        <v>1860</v>
      </c>
      <c r="F828" s="410"/>
      <c r="G828" s="411">
        <v>2781.4</v>
      </c>
      <c r="H828" s="412">
        <f>INT($F828*G828)</f>
        <v>0</v>
      </c>
      <c r="I828" s="411">
        <v>0</v>
      </c>
      <c r="J828" s="412">
        <f>INT($F828*I828)</f>
        <v>0</v>
      </c>
      <c r="K828" s="411">
        <v>0</v>
      </c>
      <c r="L828" s="412">
        <f>INT($F828*K828)</f>
        <v>0</v>
      </c>
      <c r="M828" s="411">
        <f>+G828+I828+K828</f>
        <v>2781.4</v>
      </c>
      <c r="N828" s="412">
        <f>H828+J828+L828</f>
        <v>0</v>
      </c>
      <c r="O828" s="412"/>
      <c r="P828" s="412"/>
      <c r="Q828" s="412"/>
      <c r="R828" s="409" t="s">
        <v>0</v>
      </c>
      <c r="T828" s="410">
        <v>34</v>
      </c>
    </row>
    <row r="829" spans="1:20" ht="24" hidden="1" customHeight="1">
      <c r="A829" s="372" t="s">
        <v>2367</v>
      </c>
      <c r="B829" s="413" t="s">
        <v>0</v>
      </c>
      <c r="C829" s="413" t="s">
        <v>916</v>
      </c>
      <c r="D829" s="413" t="s">
        <v>54</v>
      </c>
      <c r="E829" s="414" t="s">
        <v>729</v>
      </c>
      <c r="F829" s="415"/>
      <c r="G829" s="416">
        <v>2781.4</v>
      </c>
      <c r="H829" s="417">
        <f t="shared" si="1021"/>
        <v>0</v>
      </c>
      <c r="I829" s="416">
        <v>0</v>
      </c>
      <c r="J829" s="417">
        <f t="shared" si="1022"/>
        <v>0</v>
      </c>
      <c r="K829" s="416">
        <v>0</v>
      </c>
      <c r="L829" s="417">
        <f t="shared" si="1023"/>
        <v>0</v>
      </c>
      <c r="M829" s="416">
        <f t="shared" si="1024"/>
        <v>2781.4</v>
      </c>
      <c r="N829" s="417">
        <f t="shared" si="991"/>
        <v>0</v>
      </c>
      <c r="O829" s="417">
        <f t="shared" ref="O829" si="1051">F829-F828</f>
        <v>0</v>
      </c>
      <c r="P829" s="417">
        <f t="shared" ref="P829:Q829" si="1052">M829-M828</f>
        <v>0</v>
      </c>
      <c r="Q829" s="417">
        <f t="shared" si="1052"/>
        <v>0</v>
      </c>
      <c r="R829" s="414"/>
      <c r="T829" s="415">
        <v>34</v>
      </c>
    </row>
    <row r="830" spans="1:20" s="460" customFormat="1" ht="24" hidden="1" customHeight="1">
      <c r="A830" s="366" t="s">
        <v>2497</v>
      </c>
      <c r="B830" s="408" t="s">
        <v>0</v>
      </c>
      <c r="C830" s="408" t="s">
        <v>2454</v>
      </c>
      <c r="D830" s="408" t="s">
        <v>2450</v>
      </c>
      <c r="E830" s="409" t="s">
        <v>2235</v>
      </c>
      <c r="F830" s="410"/>
      <c r="G830" s="411">
        <v>16889.900000000001</v>
      </c>
      <c r="H830" s="412">
        <f>INT($F830*G830)</f>
        <v>0</v>
      </c>
      <c r="I830" s="411">
        <v>186981.6</v>
      </c>
      <c r="J830" s="412">
        <f>INT($F830*I830)</f>
        <v>0</v>
      </c>
      <c r="K830" s="411">
        <v>32248.2</v>
      </c>
      <c r="L830" s="412">
        <f>INT($F830*K830)</f>
        <v>0</v>
      </c>
      <c r="M830" s="411">
        <f>+G830+I830+K830</f>
        <v>236119.7</v>
      </c>
      <c r="N830" s="412">
        <f>H830+J830+L830</f>
        <v>0</v>
      </c>
      <c r="O830" s="412"/>
      <c r="P830" s="412"/>
      <c r="Q830" s="412"/>
      <c r="R830" s="409" t="s">
        <v>0</v>
      </c>
      <c r="T830" s="410">
        <v>35</v>
      </c>
    </row>
    <row r="831" spans="1:20" s="73" customFormat="1" ht="24" hidden="1" customHeight="1">
      <c r="A831" s="372" t="s">
        <v>2367</v>
      </c>
      <c r="B831" s="413" t="s">
        <v>0</v>
      </c>
      <c r="C831" s="413" t="s">
        <v>918</v>
      </c>
      <c r="D831" s="413" t="s">
        <v>915</v>
      </c>
      <c r="E831" s="414" t="s">
        <v>768</v>
      </c>
      <c r="F831" s="415"/>
      <c r="G831" s="416">
        <v>16889.900000000001</v>
      </c>
      <c r="H831" s="417">
        <f t="shared" si="1021"/>
        <v>0</v>
      </c>
      <c r="I831" s="416">
        <v>186981.6</v>
      </c>
      <c r="J831" s="417">
        <f t="shared" si="1022"/>
        <v>0</v>
      </c>
      <c r="K831" s="416">
        <v>32248.2</v>
      </c>
      <c r="L831" s="417">
        <f t="shared" si="1023"/>
        <v>0</v>
      </c>
      <c r="M831" s="416">
        <f t="shared" si="1024"/>
        <v>236119.7</v>
      </c>
      <c r="N831" s="417">
        <f t="shared" si="991"/>
        <v>0</v>
      </c>
      <c r="O831" s="417">
        <f t="shared" ref="O831" si="1053">F831-F830</f>
        <v>0</v>
      </c>
      <c r="P831" s="417">
        <f t="shared" ref="P831:Q831" si="1054">M831-M830</f>
        <v>0</v>
      </c>
      <c r="Q831" s="417">
        <f t="shared" si="1054"/>
        <v>0</v>
      </c>
      <c r="R831" s="414"/>
      <c r="T831" s="415">
        <v>35</v>
      </c>
    </row>
    <row r="832" spans="1:20" s="401" customFormat="1" ht="24" hidden="1" customHeight="1">
      <c r="A832" s="366" t="s">
        <v>2368</v>
      </c>
      <c r="B832" s="408" t="s">
        <v>0</v>
      </c>
      <c r="C832" s="408" t="s">
        <v>2456</v>
      </c>
      <c r="D832" s="408" t="s">
        <v>54</v>
      </c>
      <c r="E832" s="409" t="s">
        <v>1860</v>
      </c>
      <c r="F832" s="410"/>
      <c r="G832" s="411">
        <v>12002.5</v>
      </c>
      <c r="H832" s="412">
        <f>INT($F832*G832)</f>
        <v>0</v>
      </c>
      <c r="I832" s="411">
        <v>14947.2</v>
      </c>
      <c r="J832" s="412">
        <f>INT($F832*I832)</f>
        <v>0</v>
      </c>
      <c r="K832" s="411">
        <v>741.2</v>
      </c>
      <c r="L832" s="412">
        <f>INT($F832*K832)</f>
        <v>0</v>
      </c>
      <c r="M832" s="411">
        <f>+G832+I832+K832</f>
        <v>27690.9</v>
      </c>
      <c r="N832" s="412">
        <f>H832+J832+L832</f>
        <v>0</v>
      </c>
      <c r="O832" s="412"/>
      <c r="P832" s="412"/>
      <c r="Q832" s="412"/>
      <c r="R832" s="409" t="s">
        <v>0</v>
      </c>
      <c r="T832" s="410">
        <v>35</v>
      </c>
    </row>
    <row r="833" spans="1:20" ht="24" hidden="1" customHeight="1">
      <c r="A833" s="372" t="s">
        <v>2367</v>
      </c>
      <c r="B833" s="413" t="s">
        <v>0</v>
      </c>
      <c r="C833" s="413" t="s">
        <v>920</v>
      </c>
      <c r="D833" s="413" t="s">
        <v>54</v>
      </c>
      <c r="E833" s="414" t="s">
        <v>729</v>
      </c>
      <c r="F833" s="415"/>
      <c r="G833" s="416">
        <v>12002.5</v>
      </c>
      <c r="H833" s="417">
        <f t="shared" si="1021"/>
        <v>0</v>
      </c>
      <c r="I833" s="416">
        <v>14947.2</v>
      </c>
      <c r="J833" s="417">
        <f t="shared" si="1022"/>
        <v>0</v>
      </c>
      <c r="K833" s="416">
        <v>741.2</v>
      </c>
      <c r="L833" s="417">
        <f t="shared" si="1023"/>
        <v>0</v>
      </c>
      <c r="M833" s="416">
        <f t="shared" si="1024"/>
        <v>27690.9</v>
      </c>
      <c r="N833" s="417">
        <f t="shared" si="991"/>
        <v>0</v>
      </c>
      <c r="O833" s="417">
        <f t="shared" ref="O833" si="1055">F833-F832</f>
        <v>0</v>
      </c>
      <c r="P833" s="417">
        <f t="shared" ref="P833:Q833" si="1056">M833-M832</f>
        <v>0</v>
      </c>
      <c r="Q833" s="417">
        <f t="shared" si="1056"/>
        <v>0</v>
      </c>
      <c r="R833" s="414"/>
      <c r="T833" s="415">
        <v>35</v>
      </c>
    </row>
    <row r="834" spans="1:20" s="401" customFormat="1" ht="24" hidden="1" customHeight="1">
      <c r="A834" s="366" t="s">
        <v>2064</v>
      </c>
      <c r="B834" s="408" t="s">
        <v>0</v>
      </c>
      <c r="C834" s="408" t="s">
        <v>2455</v>
      </c>
      <c r="D834" s="408" t="s">
        <v>54</v>
      </c>
      <c r="E834" s="409" t="s">
        <v>1860</v>
      </c>
      <c r="F834" s="410"/>
      <c r="G834" s="411">
        <v>9376.7000000000007</v>
      </c>
      <c r="H834" s="412">
        <f>INT($F834*G834)</f>
        <v>0</v>
      </c>
      <c r="I834" s="411">
        <v>14947.2</v>
      </c>
      <c r="J834" s="412">
        <f>INT($F834*I834)</f>
        <v>0</v>
      </c>
      <c r="K834" s="411">
        <v>760.5</v>
      </c>
      <c r="L834" s="412">
        <f>INT($F834*K834)</f>
        <v>0</v>
      </c>
      <c r="M834" s="411">
        <f>+G834+I834+K834</f>
        <v>25084.400000000001</v>
      </c>
      <c r="N834" s="412">
        <f>H834+J834+L834</f>
        <v>0</v>
      </c>
      <c r="O834" s="412"/>
      <c r="P834" s="412"/>
      <c r="Q834" s="412"/>
      <c r="R834" s="409" t="s">
        <v>0</v>
      </c>
      <c r="T834" s="410">
        <v>35</v>
      </c>
    </row>
    <row r="835" spans="1:20" ht="24" hidden="1" customHeight="1">
      <c r="A835" s="372" t="s">
        <v>2367</v>
      </c>
      <c r="B835" s="413" t="s">
        <v>0</v>
      </c>
      <c r="C835" s="413" t="s">
        <v>919</v>
      </c>
      <c r="D835" s="413" t="s">
        <v>54</v>
      </c>
      <c r="E835" s="414" t="s">
        <v>729</v>
      </c>
      <c r="F835" s="415"/>
      <c r="G835" s="416">
        <v>9376.7000000000007</v>
      </c>
      <c r="H835" s="417">
        <f t="shared" si="1021"/>
        <v>0</v>
      </c>
      <c r="I835" s="416">
        <v>14947.2</v>
      </c>
      <c r="J835" s="417">
        <f t="shared" si="1022"/>
        <v>0</v>
      </c>
      <c r="K835" s="416">
        <v>760.5</v>
      </c>
      <c r="L835" s="417">
        <f t="shared" si="1023"/>
        <v>0</v>
      </c>
      <c r="M835" s="416">
        <f t="shared" si="1024"/>
        <v>25084.400000000001</v>
      </c>
      <c r="N835" s="417">
        <f t="shared" si="991"/>
        <v>0</v>
      </c>
      <c r="O835" s="417">
        <f t="shared" ref="O835" si="1057">F835-F834</f>
        <v>0</v>
      </c>
      <c r="P835" s="417">
        <f t="shared" ref="P835:Q835" si="1058">M835-M834</f>
        <v>0</v>
      </c>
      <c r="Q835" s="417">
        <f t="shared" si="1058"/>
        <v>0</v>
      </c>
      <c r="R835" s="414"/>
      <c r="T835" s="415">
        <v>35</v>
      </c>
    </row>
    <row r="836" spans="1:20" s="401" customFormat="1" ht="24" hidden="1" customHeight="1">
      <c r="A836" s="366" t="s">
        <v>2368</v>
      </c>
      <c r="B836" s="408" t="s">
        <v>0</v>
      </c>
      <c r="C836" s="408" t="s">
        <v>2462</v>
      </c>
      <c r="D836" s="408" t="s">
        <v>2498</v>
      </c>
      <c r="E836" s="409" t="s">
        <v>1860</v>
      </c>
      <c r="F836" s="410"/>
      <c r="G836" s="411">
        <v>11369.9</v>
      </c>
      <c r="H836" s="412">
        <f>INT($F836*G836)</f>
        <v>0</v>
      </c>
      <c r="I836" s="411">
        <v>0</v>
      </c>
      <c r="J836" s="412">
        <f>INT($F836*I836)</f>
        <v>0</v>
      </c>
      <c r="K836" s="411">
        <v>0</v>
      </c>
      <c r="L836" s="412">
        <f>INT($F836*K836)</f>
        <v>0</v>
      </c>
      <c r="M836" s="411">
        <f>+G836+I836+K836</f>
        <v>11369.9</v>
      </c>
      <c r="N836" s="412">
        <f>H836+J836+L836</f>
        <v>0</v>
      </c>
      <c r="O836" s="412"/>
      <c r="P836" s="412"/>
      <c r="Q836" s="412"/>
      <c r="R836" s="409" t="s">
        <v>0</v>
      </c>
      <c r="T836" s="410">
        <v>35</v>
      </c>
    </row>
    <row r="837" spans="1:20" ht="24" hidden="1" customHeight="1">
      <c r="A837" s="372" t="s">
        <v>2367</v>
      </c>
      <c r="B837" s="413" t="s">
        <v>0</v>
      </c>
      <c r="C837" s="413" t="s">
        <v>926</v>
      </c>
      <c r="D837" s="413" t="s">
        <v>950</v>
      </c>
      <c r="E837" s="414" t="s">
        <v>729</v>
      </c>
      <c r="F837" s="415"/>
      <c r="G837" s="416">
        <v>11369.9</v>
      </c>
      <c r="H837" s="417">
        <f t="shared" si="1021"/>
        <v>0</v>
      </c>
      <c r="I837" s="416">
        <v>0</v>
      </c>
      <c r="J837" s="417">
        <f t="shared" si="1022"/>
        <v>0</v>
      </c>
      <c r="K837" s="416">
        <v>0</v>
      </c>
      <c r="L837" s="417">
        <f t="shared" si="1023"/>
        <v>0</v>
      </c>
      <c r="M837" s="416">
        <f t="shared" si="1024"/>
        <v>11369.9</v>
      </c>
      <c r="N837" s="417">
        <f t="shared" si="991"/>
        <v>0</v>
      </c>
      <c r="O837" s="417">
        <f t="shared" ref="O837" si="1059">F837-F836</f>
        <v>0</v>
      </c>
      <c r="P837" s="417">
        <f t="shared" ref="P837:Q837" si="1060">M837-M836</f>
        <v>0</v>
      </c>
      <c r="Q837" s="417">
        <f t="shared" si="1060"/>
        <v>0</v>
      </c>
      <c r="R837" s="414"/>
      <c r="T837" s="415">
        <v>35</v>
      </c>
    </row>
    <row r="838" spans="1:20" s="401" customFormat="1" ht="24" hidden="1" customHeight="1">
      <c r="A838" s="366" t="s">
        <v>2368</v>
      </c>
      <c r="B838" s="408" t="s">
        <v>0</v>
      </c>
      <c r="C838" s="408" t="s">
        <v>2460</v>
      </c>
      <c r="D838" s="408" t="s">
        <v>2461</v>
      </c>
      <c r="E838" s="409" t="s">
        <v>1860</v>
      </c>
      <c r="F838" s="410"/>
      <c r="G838" s="411">
        <v>2613.9</v>
      </c>
      <c r="H838" s="412">
        <f>INT($F838*G838)</f>
        <v>0</v>
      </c>
      <c r="I838" s="411">
        <v>4960</v>
      </c>
      <c r="J838" s="412">
        <f>INT($F838*I838)</f>
        <v>0</v>
      </c>
      <c r="K838" s="411">
        <v>253.3</v>
      </c>
      <c r="L838" s="412">
        <f>INT($F838*K838)</f>
        <v>0</v>
      </c>
      <c r="M838" s="411">
        <f>+G838+I838+K838</f>
        <v>7827.2</v>
      </c>
      <c r="N838" s="412">
        <f>H838+J838+L838</f>
        <v>0</v>
      </c>
      <c r="O838" s="412"/>
      <c r="P838" s="412"/>
      <c r="Q838" s="412"/>
      <c r="R838" s="409" t="s">
        <v>0</v>
      </c>
      <c r="T838" s="410">
        <v>70</v>
      </c>
    </row>
    <row r="839" spans="1:20" ht="24" hidden="1" customHeight="1">
      <c r="A839" s="372" t="s">
        <v>2367</v>
      </c>
      <c r="B839" s="413" t="s">
        <v>0</v>
      </c>
      <c r="C839" s="413" t="s">
        <v>924</v>
      </c>
      <c r="D839" s="413" t="s">
        <v>925</v>
      </c>
      <c r="E839" s="414" t="s">
        <v>729</v>
      </c>
      <c r="F839" s="415"/>
      <c r="G839" s="416">
        <v>2613.9</v>
      </c>
      <c r="H839" s="417">
        <f t="shared" si="1021"/>
        <v>0</v>
      </c>
      <c r="I839" s="416">
        <v>4960</v>
      </c>
      <c r="J839" s="417">
        <f t="shared" si="1022"/>
        <v>0</v>
      </c>
      <c r="K839" s="416">
        <v>253.3</v>
      </c>
      <c r="L839" s="417">
        <f t="shared" si="1023"/>
        <v>0</v>
      </c>
      <c r="M839" s="416">
        <f t="shared" si="1024"/>
        <v>7827.2</v>
      </c>
      <c r="N839" s="417">
        <f t="shared" si="991"/>
        <v>0</v>
      </c>
      <c r="O839" s="417">
        <f t="shared" ref="O839" si="1061">F839-F838</f>
        <v>0</v>
      </c>
      <c r="P839" s="417">
        <f t="shared" ref="P839:Q839" si="1062">M839-M838</f>
        <v>0</v>
      </c>
      <c r="Q839" s="417">
        <f t="shared" si="1062"/>
        <v>0</v>
      </c>
      <c r="R839" s="414"/>
      <c r="T839" s="415">
        <v>70</v>
      </c>
    </row>
    <row r="840" spans="1:20" s="401" customFormat="1" ht="24" hidden="1" customHeight="1">
      <c r="A840" s="366" t="s">
        <v>2368</v>
      </c>
      <c r="B840" s="408" t="s">
        <v>0</v>
      </c>
      <c r="C840" s="408" t="s">
        <v>2469</v>
      </c>
      <c r="D840" s="408" t="s">
        <v>2499</v>
      </c>
      <c r="E840" s="409" t="s">
        <v>56</v>
      </c>
      <c r="F840" s="410"/>
      <c r="G840" s="411">
        <v>178300.4</v>
      </c>
      <c r="H840" s="412">
        <f>INT($F840*G840)</f>
        <v>0</v>
      </c>
      <c r="I840" s="411">
        <v>0</v>
      </c>
      <c r="J840" s="412">
        <f>INT($F840*I840)</f>
        <v>0</v>
      </c>
      <c r="K840" s="411">
        <v>0</v>
      </c>
      <c r="L840" s="412">
        <f>INT($F840*K840)</f>
        <v>0</v>
      </c>
      <c r="M840" s="411">
        <f>+G840+I840+K840</f>
        <v>178300.4</v>
      </c>
      <c r="N840" s="412">
        <f>H840+J840+L840</f>
        <v>0</v>
      </c>
      <c r="O840" s="412"/>
      <c r="P840" s="412"/>
      <c r="Q840" s="412"/>
      <c r="R840" s="409" t="s">
        <v>0</v>
      </c>
      <c r="T840" s="410">
        <v>102.1</v>
      </c>
    </row>
    <row r="841" spans="1:20" ht="24" hidden="1" customHeight="1">
      <c r="A841" s="372" t="s">
        <v>2367</v>
      </c>
      <c r="B841" s="413" t="s">
        <v>0</v>
      </c>
      <c r="C841" s="413" t="s">
        <v>933</v>
      </c>
      <c r="D841" s="413" t="s">
        <v>951</v>
      </c>
      <c r="E841" s="414" t="s">
        <v>56</v>
      </c>
      <c r="F841" s="415"/>
      <c r="G841" s="416">
        <v>178300.4</v>
      </c>
      <c r="H841" s="417">
        <f t="shared" si="1021"/>
        <v>0</v>
      </c>
      <c r="I841" s="416">
        <v>0</v>
      </c>
      <c r="J841" s="417">
        <f t="shared" si="1022"/>
        <v>0</v>
      </c>
      <c r="K841" s="416">
        <v>0</v>
      </c>
      <c r="L841" s="417">
        <f t="shared" si="1023"/>
        <v>0</v>
      </c>
      <c r="M841" s="416">
        <f t="shared" si="1024"/>
        <v>178300.4</v>
      </c>
      <c r="N841" s="417">
        <f t="shared" si="991"/>
        <v>0</v>
      </c>
      <c r="O841" s="417">
        <f t="shared" ref="O841" si="1063">F841-F840</f>
        <v>0</v>
      </c>
      <c r="P841" s="417">
        <f t="shared" ref="P841:Q841" si="1064">M841-M840</f>
        <v>0</v>
      </c>
      <c r="Q841" s="417">
        <f t="shared" si="1064"/>
        <v>0</v>
      </c>
      <c r="R841" s="414"/>
      <c r="T841" s="415">
        <v>102.10000000000002</v>
      </c>
    </row>
    <row r="842" spans="1:20" s="401" customFormat="1" ht="24" hidden="1" customHeight="1">
      <c r="A842" s="366" t="s">
        <v>2064</v>
      </c>
      <c r="B842" s="408" t="s">
        <v>0</v>
      </c>
      <c r="C842" s="408" t="s">
        <v>2472</v>
      </c>
      <c r="D842" s="408" t="s">
        <v>2473</v>
      </c>
      <c r="E842" s="409" t="s">
        <v>56</v>
      </c>
      <c r="F842" s="410"/>
      <c r="G842" s="411">
        <v>0</v>
      </c>
      <c r="H842" s="412">
        <f>INT($F842*G842)</f>
        <v>0</v>
      </c>
      <c r="I842" s="411">
        <v>0</v>
      </c>
      <c r="J842" s="412">
        <f>INT($F842*I842)</f>
        <v>0</v>
      </c>
      <c r="K842" s="411">
        <v>9147.6</v>
      </c>
      <c r="L842" s="412">
        <f>INT($F842*K842)</f>
        <v>0</v>
      </c>
      <c r="M842" s="411">
        <f>+G842+I842+K842</f>
        <v>9147.6</v>
      </c>
      <c r="N842" s="412">
        <f>H842+J842+L842</f>
        <v>0</v>
      </c>
      <c r="O842" s="412"/>
      <c r="P842" s="412"/>
      <c r="Q842" s="412"/>
      <c r="R842" s="409" t="s">
        <v>0</v>
      </c>
      <c r="T842" s="410">
        <v>102.1</v>
      </c>
    </row>
    <row r="843" spans="1:20" ht="24" hidden="1" customHeight="1">
      <c r="A843" s="372" t="s">
        <v>2367</v>
      </c>
      <c r="B843" s="413" t="s">
        <v>0</v>
      </c>
      <c r="C843" s="413" t="s">
        <v>936</v>
      </c>
      <c r="D843" s="413" t="s">
        <v>937</v>
      </c>
      <c r="E843" s="414" t="s">
        <v>56</v>
      </c>
      <c r="F843" s="415"/>
      <c r="G843" s="416">
        <v>0</v>
      </c>
      <c r="H843" s="417">
        <f t="shared" si="1021"/>
        <v>0</v>
      </c>
      <c r="I843" s="416">
        <v>0</v>
      </c>
      <c r="J843" s="417">
        <f t="shared" si="1022"/>
        <v>0</v>
      </c>
      <c r="K843" s="416">
        <v>9147.6</v>
      </c>
      <c r="L843" s="417">
        <f t="shared" si="1023"/>
        <v>0</v>
      </c>
      <c r="M843" s="416">
        <f t="shared" si="1024"/>
        <v>9147.6</v>
      </c>
      <c r="N843" s="417">
        <f t="shared" si="991"/>
        <v>0</v>
      </c>
      <c r="O843" s="417">
        <f t="shared" ref="O843" si="1065">F843-F842</f>
        <v>0</v>
      </c>
      <c r="P843" s="417">
        <f t="shared" ref="P843:Q843" si="1066">M843-M842</f>
        <v>0</v>
      </c>
      <c r="Q843" s="417">
        <f t="shared" si="1066"/>
        <v>0</v>
      </c>
      <c r="R843" s="414"/>
      <c r="T843" s="415">
        <v>102.10000000000002</v>
      </c>
    </row>
    <row r="844" spans="1:20" s="401" customFormat="1" ht="24" hidden="1" customHeight="1">
      <c r="A844" s="366" t="s">
        <v>2368</v>
      </c>
      <c r="B844" s="436" t="s">
        <v>2500</v>
      </c>
      <c r="C844" s="436" t="s">
        <v>2501</v>
      </c>
      <c r="D844" s="436" t="s">
        <v>0</v>
      </c>
      <c r="E844" s="437" t="s">
        <v>0</v>
      </c>
      <c r="F844" s="438"/>
      <c r="G844" s="439"/>
      <c r="H844" s="440">
        <f>SUMIF($A$846:$A$881,"당초",H846:H881)</f>
        <v>0</v>
      </c>
      <c r="I844" s="439"/>
      <c r="J844" s="440">
        <f>SUMIF($A$846:$A$881,"당초",J846:J881)</f>
        <v>0</v>
      </c>
      <c r="K844" s="439"/>
      <c r="L844" s="440">
        <f>SUMIF($A$846:$A$881,"당초",L846:L881)</f>
        <v>0</v>
      </c>
      <c r="M844" s="438"/>
      <c r="N844" s="440">
        <f>H844+J844+L844</f>
        <v>0</v>
      </c>
      <c r="O844" s="440"/>
      <c r="P844" s="440"/>
      <c r="Q844" s="440"/>
      <c r="R844" s="441" t="s">
        <v>0</v>
      </c>
      <c r="T844" s="438">
        <v>0</v>
      </c>
    </row>
    <row r="845" spans="1:20" ht="24" hidden="1" customHeight="1">
      <c r="A845" s="372" t="s">
        <v>2072</v>
      </c>
      <c r="B845" s="442" t="s">
        <v>2502</v>
      </c>
      <c r="C845" s="442" t="s">
        <v>952</v>
      </c>
      <c r="D845" s="442" t="s">
        <v>0</v>
      </c>
      <c r="E845" s="443" t="s">
        <v>0</v>
      </c>
      <c r="F845" s="444"/>
      <c r="G845" s="445"/>
      <c r="H845" s="446">
        <f>SUMIF($A$846:$A$881,"변경",H846:H881)</f>
        <v>0</v>
      </c>
      <c r="I845" s="445"/>
      <c r="J845" s="446">
        <f>SUMIF($A$846:$A$881,"변경",J846:J881)</f>
        <v>0</v>
      </c>
      <c r="K845" s="445"/>
      <c r="L845" s="446">
        <f>SUMIF($A$846:$A$881,"변경",L846:L881)</f>
        <v>0</v>
      </c>
      <c r="M845" s="444"/>
      <c r="N845" s="446">
        <f t="shared" si="991"/>
        <v>0</v>
      </c>
      <c r="O845" s="446">
        <f t="shared" ref="O845" si="1067">F845-F844</f>
        <v>0</v>
      </c>
      <c r="P845" s="446">
        <f t="shared" ref="P845:Q845" si="1068">M845-M844</f>
        <v>0</v>
      </c>
      <c r="Q845" s="446">
        <f t="shared" si="1068"/>
        <v>0</v>
      </c>
      <c r="R845" s="447"/>
      <c r="T845" s="444">
        <v>0</v>
      </c>
    </row>
    <row r="846" spans="1:20" s="401" customFormat="1" ht="24" hidden="1" customHeight="1">
      <c r="A846" s="366" t="s">
        <v>2368</v>
      </c>
      <c r="B846" s="408" t="s">
        <v>0</v>
      </c>
      <c r="C846" s="408" t="s">
        <v>2503</v>
      </c>
      <c r="D846" s="408" t="s">
        <v>2504</v>
      </c>
      <c r="E846" s="409" t="s">
        <v>6</v>
      </c>
      <c r="F846" s="410"/>
      <c r="G846" s="411">
        <v>0</v>
      </c>
      <c r="H846" s="412">
        <f>INT($F846*G846)</f>
        <v>0</v>
      </c>
      <c r="I846" s="411">
        <v>0</v>
      </c>
      <c r="J846" s="412">
        <f>INT($F846*I846)</f>
        <v>0</v>
      </c>
      <c r="K846" s="411">
        <v>95192.6</v>
      </c>
      <c r="L846" s="412">
        <f>INT($F846*K846)</f>
        <v>0</v>
      </c>
      <c r="M846" s="411">
        <f>+G846+I846+K846</f>
        <v>95192.6</v>
      </c>
      <c r="N846" s="412">
        <f>H846+J846+L846</f>
        <v>0</v>
      </c>
      <c r="O846" s="412"/>
      <c r="P846" s="412"/>
      <c r="Q846" s="412"/>
      <c r="R846" s="409" t="s">
        <v>0</v>
      </c>
      <c r="T846" s="410">
        <v>121</v>
      </c>
    </row>
    <row r="847" spans="1:20" ht="24" hidden="1" customHeight="1">
      <c r="A847" s="372" t="s">
        <v>2072</v>
      </c>
      <c r="B847" s="413" t="s">
        <v>0</v>
      </c>
      <c r="C847" s="413" t="s">
        <v>953</v>
      </c>
      <c r="D847" s="413" t="s">
        <v>954</v>
      </c>
      <c r="E847" s="414" t="s">
        <v>6</v>
      </c>
      <c r="F847" s="415"/>
      <c r="G847" s="416">
        <v>0</v>
      </c>
      <c r="H847" s="417">
        <f t="shared" ref="H847:H881" si="1069">INT($F847*G847)</f>
        <v>0</v>
      </c>
      <c r="I847" s="416">
        <v>0</v>
      </c>
      <c r="J847" s="417">
        <f t="shared" ref="J847:J881" si="1070">INT($F847*I847)</f>
        <v>0</v>
      </c>
      <c r="K847" s="416">
        <v>95192.6</v>
      </c>
      <c r="L847" s="417">
        <f t="shared" ref="L847:L881" si="1071">INT($F847*K847)</f>
        <v>0</v>
      </c>
      <c r="M847" s="416">
        <f t="shared" ref="M847:M881" si="1072">+G847+I847+K847</f>
        <v>95192.6</v>
      </c>
      <c r="N847" s="417">
        <f t="shared" si="991"/>
        <v>0</v>
      </c>
      <c r="O847" s="417">
        <f t="shared" ref="O847" si="1073">F847-F846</f>
        <v>0</v>
      </c>
      <c r="P847" s="417">
        <f t="shared" ref="P847:Q847" si="1074">M847-M846</f>
        <v>0</v>
      </c>
      <c r="Q847" s="417">
        <f t="shared" si="1074"/>
        <v>0</v>
      </c>
      <c r="R847" s="414"/>
      <c r="T847" s="415">
        <v>121</v>
      </c>
    </row>
    <row r="848" spans="1:20" s="431" customFormat="1" ht="24" hidden="1" customHeight="1">
      <c r="A848" s="366" t="s">
        <v>2368</v>
      </c>
      <c r="B848" s="408" t="s">
        <v>0</v>
      </c>
      <c r="C848" s="408" t="s">
        <v>2503</v>
      </c>
      <c r="D848" s="408" t="s">
        <v>2505</v>
      </c>
      <c r="E848" s="409" t="s">
        <v>6</v>
      </c>
      <c r="F848" s="410"/>
      <c r="G848" s="411">
        <v>0</v>
      </c>
      <c r="H848" s="412">
        <f>INT($F848*G848)</f>
        <v>0</v>
      </c>
      <c r="I848" s="411">
        <v>0</v>
      </c>
      <c r="J848" s="412">
        <f>INT($F848*I848)</f>
        <v>0</v>
      </c>
      <c r="K848" s="411">
        <v>156877.70000000001</v>
      </c>
      <c r="L848" s="412">
        <f>INT($F848*K848)</f>
        <v>0</v>
      </c>
      <c r="M848" s="411">
        <f>+G848+I848+K848</f>
        <v>156877.70000000001</v>
      </c>
      <c r="N848" s="412">
        <f>H848+J848+L848</f>
        <v>0</v>
      </c>
      <c r="O848" s="412"/>
      <c r="P848" s="412"/>
      <c r="Q848" s="412"/>
      <c r="R848" s="409" t="s">
        <v>0</v>
      </c>
      <c r="T848" s="410">
        <v>163</v>
      </c>
    </row>
    <row r="849" spans="1:20" s="72" customFormat="1" ht="24" hidden="1" customHeight="1">
      <c r="A849" s="372" t="s">
        <v>2481</v>
      </c>
      <c r="B849" s="413" t="s">
        <v>0</v>
      </c>
      <c r="C849" s="413" t="s">
        <v>953</v>
      </c>
      <c r="D849" s="413" t="s">
        <v>955</v>
      </c>
      <c r="E849" s="414" t="s">
        <v>6</v>
      </c>
      <c r="F849" s="415"/>
      <c r="G849" s="416">
        <v>0</v>
      </c>
      <c r="H849" s="417">
        <f t="shared" si="1069"/>
        <v>0</v>
      </c>
      <c r="I849" s="416">
        <v>0</v>
      </c>
      <c r="J849" s="417">
        <f t="shared" si="1070"/>
        <v>0</v>
      </c>
      <c r="K849" s="416">
        <v>156877.70000000001</v>
      </c>
      <c r="L849" s="417">
        <f t="shared" si="1071"/>
        <v>0</v>
      </c>
      <c r="M849" s="416">
        <f t="shared" si="1072"/>
        <v>156877.70000000001</v>
      </c>
      <c r="N849" s="417">
        <f t="shared" si="991"/>
        <v>0</v>
      </c>
      <c r="O849" s="417">
        <f t="shared" ref="O849" si="1075">F849-F848</f>
        <v>0</v>
      </c>
      <c r="P849" s="417">
        <f t="shared" ref="P849:Q849" si="1076">M849-M848</f>
        <v>0</v>
      </c>
      <c r="Q849" s="417">
        <f t="shared" si="1076"/>
        <v>0</v>
      </c>
      <c r="R849" s="414"/>
      <c r="T849" s="415">
        <v>163</v>
      </c>
    </row>
    <row r="850" spans="1:20" s="401" customFormat="1" ht="24" hidden="1" customHeight="1">
      <c r="A850" s="366" t="s">
        <v>2405</v>
      </c>
      <c r="B850" s="408" t="s">
        <v>0</v>
      </c>
      <c r="C850" s="408" t="s">
        <v>2506</v>
      </c>
      <c r="D850" s="408" t="s">
        <v>61</v>
      </c>
      <c r="E850" s="409" t="s">
        <v>22</v>
      </c>
      <c r="F850" s="410"/>
      <c r="G850" s="411">
        <v>0</v>
      </c>
      <c r="H850" s="412">
        <f>INT($F850*G850)</f>
        <v>0</v>
      </c>
      <c r="I850" s="411">
        <v>0</v>
      </c>
      <c r="J850" s="412">
        <f>INT($F850*I850)</f>
        <v>0</v>
      </c>
      <c r="K850" s="411">
        <v>630085.1</v>
      </c>
      <c r="L850" s="412">
        <f>INT($F850*K850)</f>
        <v>0</v>
      </c>
      <c r="M850" s="411">
        <f>+G850+I850+K850</f>
        <v>630085.1</v>
      </c>
      <c r="N850" s="412">
        <f>H850+J850+L850</f>
        <v>0</v>
      </c>
      <c r="O850" s="412"/>
      <c r="P850" s="412"/>
      <c r="Q850" s="412"/>
      <c r="R850" s="409" t="s">
        <v>0</v>
      </c>
      <c r="T850" s="410">
        <v>0</v>
      </c>
    </row>
    <row r="851" spans="1:20" ht="24" hidden="1" customHeight="1">
      <c r="A851" s="372" t="s">
        <v>2507</v>
      </c>
      <c r="B851" s="413" t="s">
        <v>0</v>
      </c>
      <c r="C851" s="413" t="s">
        <v>956</v>
      </c>
      <c r="D851" s="413" t="s">
        <v>61</v>
      </c>
      <c r="E851" s="414" t="s">
        <v>22</v>
      </c>
      <c r="F851" s="415"/>
      <c r="G851" s="416">
        <v>0</v>
      </c>
      <c r="H851" s="417">
        <f t="shared" si="1069"/>
        <v>0</v>
      </c>
      <c r="I851" s="416">
        <v>0</v>
      </c>
      <c r="J851" s="417">
        <f t="shared" si="1070"/>
        <v>0</v>
      </c>
      <c r="K851" s="416">
        <v>630085.1</v>
      </c>
      <c r="L851" s="417">
        <f t="shared" si="1071"/>
        <v>0</v>
      </c>
      <c r="M851" s="416">
        <f t="shared" si="1072"/>
        <v>630085.1</v>
      </c>
      <c r="N851" s="417">
        <f t="shared" si="991"/>
        <v>0</v>
      </c>
      <c r="O851" s="417">
        <f t="shared" ref="O851" si="1077">F851-F850</f>
        <v>0</v>
      </c>
      <c r="P851" s="417">
        <f t="shared" ref="P851:Q851" si="1078">M851-M850</f>
        <v>0</v>
      </c>
      <c r="Q851" s="417">
        <f t="shared" si="1078"/>
        <v>0</v>
      </c>
      <c r="R851" s="414"/>
      <c r="T851" s="415">
        <v>0</v>
      </c>
    </row>
    <row r="852" spans="1:20" s="401" customFormat="1" ht="24" hidden="1" customHeight="1">
      <c r="A852" s="366" t="s">
        <v>2368</v>
      </c>
      <c r="B852" s="408" t="s">
        <v>0</v>
      </c>
      <c r="C852" s="408" t="s">
        <v>2506</v>
      </c>
      <c r="D852" s="408" t="s">
        <v>62</v>
      </c>
      <c r="E852" s="409" t="s">
        <v>22</v>
      </c>
      <c r="F852" s="410"/>
      <c r="G852" s="411">
        <v>0</v>
      </c>
      <c r="H852" s="412">
        <f>INT($F852*G852)</f>
        <v>0</v>
      </c>
      <c r="I852" s="411">
        <v>0</v>
      </c>
      <c r="J852" s="412">
        <f>INT($F852*I852)</f>
        <v>0</v>
      </c>
      <c r="K852" s="411">
        <v>630085.1</v>
      </c>
      <c r="L852" s="412">
        <f>INT($F852*K852)</f>
        <v>0</v>
      </c>
      <c r="M852" s="411">
        <f>+G852+I852+K852</f>
        <v>630085.1</v>
      </c>
      <c r="N852" s="412">
        <f>H852+J852+L852</f>
        <v>0</v>
      </c>
      <c r="O852" s="412"/>
      <c r="P852" s="412"/>
      <c r="Q852" s="412"/>
      <c r="R852" s="409" t="s">
        <v>0</v>
      </c>
      <c r="T852" s="410">
        <v>0</v>
      </c>
    </row>
    <row r="853" spans="1:20" ht="24" hidden="1" customHeight="1">
      <c r="A853" s="372" t="s">
        <v>2507</v>
      </c>
      <c r="B853" s="413" t="s">
        <v>0</v>
      </c>
      <c r="C853" s="413" t="s">
        <v>956</v>
      </c>
      <c r="D853" s="413" t="s">
        <v>62</v>
      </c>
      <c r="E853" s="414" t="s">
        <v>22</v>
      </c>
      <c r="F853" s="415"/>
      <c r="G853" s="416">
        <v>0</v>
      </c>
      <c r="H853" s="417">
        <f t="shared" si="1069"/>
        <v>0</v>
      </c>
      <c r="I853" s="416">
        <v>0</v>
      </c>
      <c r="J853" s="417">
        <f t="shared" si="1070"/>
        <v>0</v>
      </c>
      <c r="K853" s="416">
        <v>630085.1</v>
      </c>
      <c r="L853" s="417">
        <f t="shared" si="1071"/>
        <v>0</v>
      </c>
      <c r="M853" s="416">
        <f t="shared" si="1072"/>
        <v>630085.1</v>
      </c>
      <c r="N853" s="417">
        <f t="shared" si="991"/>
        <v>0</v>
      </c>
      <c r="O853" s="417">
        <f t="shared" ref="O853" si="1079">F853-F852</f>
        <v>0</v>
      </c>
      <c r="P853" s="417">
        <f t="shared" ref="P853:Q853" si="1080">M853-M852</f>
        <v>0</v>
      </c>
      <c r="Q853" s="417">
        <f t="shared" si="1080"/>
        <v>0</v>
      </c>
      <c r="R853" s="414"/>
      <c r="T853" s="415">
        <v>0</v>
      </c>
    </row>
    <row r="854" spans="1:20" s="431" customFormat="1" ht="24" hidden="1" customHeight="1">
      <c r="A854" s="366" t="s">
        <v>2368</v>
      </c>
      <c r="B854" s="408" t="s">
        <v>0</v>
      </c>
      <c r="C854" s="408" t="s">
        <v>2506</v>
      </c>
      <c r="D854" s="408" t="s">
        <v>63</v>
      </c>
      <c r="E854" s="409" t="s">
        <v>22</v>
      </c>
      <c r="F854" s="410"/>
      <c r="G854" s="411">
        <v>0</v>
      </c>
      <c r="H854" s="412">
        <f>INT($F854*G854)</f>
        <v>0</v>
      </c>
      <c r="I854" s="411">
        <v>0</v>
      </c>
      <c r="J854" s="412">
        <f>INT($F854*I854)</f>
        <v>0</v>
      </c>
      <c r="K854" s="411">
        <v>662387.6</v>
      </c>
      <c r="L854" s="412">
        <f>INT($F854*K854)</f>
        <v>0</v>
      </c>
      <c r="M854" s="411">
        <f>+G854+I854+K854</f>
        <v>662387.6</v>
      </c>
      <c r="N854" s="412">
        <f>H854+J854+L854</f>
        <v>0</v>
      </c>
      <c r="O854" s="412"/>
      <c r="P854" s="412"/>
      <c r="Q854" s="412"/>
      <c r="R854" s="409" t="s">
        <v>0</v>
      </c>
      <c r="T854" s="410">
        <v>0</v>
      </c>
    </row>
    <row r="855" spans="1:20" s="72" customFormat="1" ht="24" hidden="1" customHeight="1">
      <c r="A855" s="372" t="s">
        <v>2072</v>
      </c>
      <c r="B855" s="413" t="s">
        <v>0</v>
      </c>
      <c r="C855" s="413" t="s">
        <v>956</v>
      </c>
      <c r="D855" s="413" t="s">
        <v>63</v>
      </c>
      <c r="E855" s="414" t="s">
        <v>22</v>
      </c>
      <c r="F855" s="415"/>
      <c r="G855" s="416">
        <v>0</v>
      </c>
      <c r="H855" s="417">
        <f t="shared" si="1069"/>
        <v>0</v>
      </c>
      <c r="I855" s="416">
        <v>0</v>
      </c>
      <c r="J855" s="417">
        <f t="shared" si="1070"/>
        <v>0</v>
      </c>
      <c r="K855" s="416">
        <v>662387.6</v>
      </c>
      <c r="L855" s="417">
        <f t="shared" si="1071"/>
        <v>0</v>
      </c>
      <c r="M855" s="416">
        <f t="shared" si="1072"/>
        <v>662387.6</v>
      </c>
      <c r="N855" s="417">
        <f t="shared" si="991"/>
        <v>0</v>
      </c>
      <c r="O855" s="417">
        <f t="shared" ref="O855" si="1081">F855-F854</f>
        <v>0</v>
      </c>
      <c r="P855" s="417">
        <f t="shared" ref="P855:Q855" si="1082">M855-M854</f>
        <v>0</v>
      </c>
      <c r="Q855" s="417">
        <f t="shared" si="1082"/>
        <v>0</v>
      </c>
      <c r="R855" s="414"/>
      <c r="T855" s="415">
        <v>0</v>
      </c>
    </row>
    <row r="856" spans="1:20" s="431" customFormat="1" ht="24" hidden="1" customHeight="1">
      <c r="A856" s="366" t="s">
        <v>2368</v>
      </c>
      <c r="B856" s="408" t="s">
        <v>0</v>
      </c>
      <c r="C856" s="408" t="s">
        <v>2506</v>
      </c>
      <c r="D856" s="408" t="s">
        <v>2508</v>
      </c>
      <c r="E856" s="409" t="s">
        <v>22</v>
      </c>
      <c r="F856" s="410"/>
      <c r="G856" s="411">
        <v>242963</v>
      </c>
      <c r="H856" s="412">
        <f>INT($F856*G856)</f>
        <v>0</v>
      </c>
      <c r="I856" s="411">
        <v>119379</v>
      </c>
      <c r="J856" s="412">
        <f>INT($F856*I856)</f>
        <v>0</v>
      </c>
      <c r="K856" s="411">
        <v>27599</v>
      </c>
      <c r="L856" s="412">
        <f>INT($F856*K856)</f>
        <v>0</v>
      </c>
      <c r="M856" s="411">
        <f>+G856+I856+K856</f>
        <v>389941</v>
      </c>
      <c r="N856" s="412">
        <f>H856+J856+L856</f>
        <v>0</v>
      </c>
      <c r="O856" s="412"/>
      <c r="P856" s="412"/>
      <c r="Q856" s="412"/>
      <c r="R856" s="409" t="s">
        <v>0</v>
      </c>
      <c r="T856" s="410">
        <v>6.17</v>
      </c>
    </row>
    <row r="857" spans="1:20" s="72" customFormat="1" ht="24" hidden="1" customHeight="1">
      <c r="A857" s="372" t="s">
        <v>2367</v>
      </c>
      <c r="B857" s="413" t="s">
        <v>0</v>
      </c>
      <c r="C857" s="413" t="s">
        <v>2506</v>
      </c>
      <c r="D857" s="413" t="s">
        <v>2508</v>
      </c>
      <c r="E857" s="414" t="s">
        <v>22</v>
      </c>
      <c r="F857" s="415"/>
      <c r="G857" s="416">
        <v>242963</v>
      </c>
      <c r="H857" s="417">
        <f t="shared" ref="H857" si="1083">INT($F857*G857)</f>
        <v>0</v>
      </c>
      <c r="I857" s="416">
        <v>119379</v>
      </c>
      <c r="J857" s="417">
        <f t="shared" ref="J857" si="1084">INT($F857*I857)</f>
        <v>0</v>
      </c>
      <c r="K857" s="416">
        <v>27599</v>
      </c>
      <c r="L857" s="417">
        <f t="shared" ref="L857" si="1085">INT($F857*K857)</f>
        <v>0</v>
      </c>
      <c r="M857" s="416">
        <f t="shared" ref="M857" si="1086">+G857+I857+K857</f>
        <v>389941</v>
      </c>
      <c r="N857" s="417">
        <f t="shared" ref="N857" si="1087">H857+J857+L857</f>
        <v>0</v>
      </c>
      <c r="O857" s="417">
        <f t="shared" ref="O857" si="1088">F857-F856</f>
        <v>0</v>
      </c>
      <c r="P857" s="417">
        <f t="shared" ref="P857:Q857" si="1089">M857-M856</f>
        <v>0</v>
      </c>
      <c r="Q857" s="417">
        <f t="shared" si="1089"/>
        <v>0</v>
      </c>
      <c r="R857" s="414"/>
      <c r="T857" s="415">
        <v>6.17</v>
      </c>
    </row>
    <row r="858" spans="1:20" s="431" customFormat="1" ht="24" hidden="1" customHeight="1">
      <c r="A858" s="366" t="s">
        <v>2368</v>
      </c>
      <c r="B858" s="408" t="s">
        <v>0</v>
      </c>
      <c r="C858" s="408" t="s">
        <v>2506</v>
      </c>
      <c r="D858" s="408" t="s">
        <v>2509</v>
      </c>
      <c r="E858" s="409" t="s">
        <v>22</v>
      </c>
      <c r="F858" s="410"/>
      <c r="G858" s="411">
        <v>247538</v>
      </c>
      <c r="H858" s="412">
        <f>INT($F858*G858)</f>
        <v>0</v>
      </c>
      <c r="I858" s="411">
        <v>119379</v>
      </c>
      <c r="J858" s="412">
        <f>INT($F858*I858)</f>
        <v>0</v>
      </c>
      <c r="K858" s="411">
        <v>27599</v>
      </c>
      <c r="L858" s="412">
        <f>INT($F858*K858)</f>
        <v>0</v>
      </c>
      <c r="M858" s="411">
        <f>+G858+I858+K858</f>
        <v>394516</v>
      </c>
      <c r="N858" s="412">
        <f>H858+J858+L858</f>
        <v>0</v>
      </c>
      <c r="O858" s="412"/>
      <c r="P858" s="412"/>
      <c r="Q858" s="412"/>
      <c r="R858" s="409" t="s">
        <v>0</v>
      </c>
      <c r="T858" s="410">
        <v>17.86</v>
      </c>
    </row>
    <row r="859" spans="1:20" s="72" customFormat="1" ht="24" hidden="1" customHeight="1">
      <c r="A859" s="372" t="s">
        <v>2367</v>
      </c>
      <c r="B859" s="413" t="s">
        <v>0</v>
      </c>
      <c r="C859" s="413" t="s">
        <v>2506</v>
      </c>
      <c r="D859" s="413" t="s">
        <v>2509</v>
      </c>
      <c r="E859" s="414" t="s">
        <v>22</v>
      </c>
      <c r="F859" s="415"/>
      <c r="G859" s="416">
        <v>247538</v>
      </c>
      <c r="H859" s="417">
        <f t="shared" ref="H859:H877" si="1090">INT($F859*G859)</f>
        <v>0</v>
      </c>
      <c r="I859" s="416">
        <v>119379</v>
      </c>
      <c r="J859" s="417">
        <f t="shared" ref="J859:J877" si="1091">INT($F859*I859)</f>
        <v>0</v>
      </c>
      <c r="K859" s="416">
        <v>27599</v>
      </c>
      <c r="L859" s="417">
        <f t="shared" ref="L859:L877" si="1092">INT($F859*K859)</f>
        <v>0</v>
      </c>
      <c r="M859" s="416">
        <f t="shared" ref="M859:M877" si="1093">+G859+I859+K859</f>
        <v>394516</v>
      </c>
      <c r="N859" s="417">
        <f t="shared" ref="N859:N877" si="1094">H859+J859+L859</f>
        <v>0</v>
      </c>
      <c r="O859" s="417">
        <f t="shared" ref="O859" si="1095">F859-F858</f>
        <v>0</v>
      </c>
      <c r="P859" s="417">
        <f t="shared" ref="P859:Q859" si="1096">M859-M858</f>
        <v>0</v>
      </c>
      <c r="Q859" s="417">
        <f t="shared" si="1096"/>
        <v>0</v>
      </c>
      <c r="R859" s="414"/>
      <c r="T859" s="415">
        <v>17.86</v>
      </c>
    </row>
    <row r="860" spans="1:20" s="431" customFormat="1" ht="24" hidden="1" customHeight="1">
      <c r="A860" s="366" t="s">
        <v>2064</v>
      </c>
      <c r="B860" s="408" t="s">
        <v>0</v>
      </c>
      <c r="C860" s="408" t="s">
        <v>2506</v>
      </c>
      <c r="D860" s="408" t="s">
        <v>2510</v>
      </c>
      <c r="E860" s="409" t="s">
        <v>22</v>
      </c>
      <c r="F860" s="410"/>
      <c r="G860" s="411">
        <v>252429</v>
      </c>
      <c r="H860" s="412">
        <f>INT($F860*G860)</f>
        <v>0</v>
      </c>
      <c r="I860" s="411">
        <v>119379</v>
      </c>
      <c r="J860" s="412">
        <f>INT($F860*I860)</f>
        <v>0</v>
      </c>
      <c r="K860" s="411">
        <v>27599</v>
      </c>
      <c r="L860" s="412">
        <f>INT($F860*K860)</f>
        <v>0</v>
      </c>
      <c r="M860" s="411">
        <f>+G860+I860+K860</f>
        <v>399407</v>
      </c>
      <c r="N860" s="412">
        <f>H860+J860+L860</f>
        <v>0</v>
      </c>
      <c r="O860" s="412"/>
      <c r="P860" s="412"/>
      <c r="Q860" s="412"/>
      <c r="R860" s="409" t="s">
        <v>0</v>
      </c>
      <c r="T860" s="410">
        <v>66.2</v>
      </c>
    </row>
    <row r="861" spans="1:20" s="72" customFormat="1" ht="24" hidden="1" customHeight="1">
      <c r="A861" s="372" t="s">
        <v>2072</v>
      </c>
      <c r="B861" s="413" t="s">
        <v>0</v>
      </c>
      <c r="C861" s="413" t="s">
        <v>2506</v>
      </c>
      <c r="D861" s="413" t="s">
        <v>2510</v>
      </c>
      <c r="E861" s="414" t="s">
        <v>22</v>
      </c>
      <c r="F861" s="415"/>
      <c r="G861" s="416">
        <v>252429</v>
      </c>
      <c r="H861" s="417">
        <f t="shared" si="1090"/>
        <v>0</v>
      </c>
      <c r="I861" s="416">
        <v>119379</v>
      </c>
      <c r="J861" s="417">
        <f t="shared" si="1091"/>
        <v>0</v>
      </c>
      <c r="K861" s="416">
        <v>27599</v>
      </c>
      <c r="L861" s="417">
        <f t="shared" si="1092"/>
        <v>0</v>
      </c>
      <c r="M861" s="416">
        <f t="shared" si="1093"/>
        <v>399407</v>
      </c>
      <c r="N861" s="417">
        <f t="shared" si="1094"/>
        <v>0</v>
      </c>
      <c r="O861" s="417">
        <f t="shared" ref="O861" si="1097">F861-F860</f>
        <v>0</v>
      </c>
      <c r="P861" s="417">
        <f t="shared" ref="P861:Q861" si="1098">M861-M860</f>
        <v>0</v>
      </c>
      <c r="Q861" s="417">
        <f t="shared" si="1098"/>
        <v>0</v>
      </c>
      <c r="R861" s="414"/>
      <c r="T861" s="415">
        <v>66.2</v>
      </c>
    </row>
    <row r="862" spans="1:20" s="431" customFormat="1" ht="24" hidden="1" customHeight="1">
      <c r="A862" s="366" t="s">
        <v>2064</v>
      </c>
      <c r="B862" s="408" t="s">
        <v>0</v>
      </c>
      <c r="C862" s="408" t="s">
        <v>2506</v>
      </c>
      <c r="D862" s="408" t="s">
        <v>2511</v>
      </c>
      <c r="E862" s="409" t="s">
        <v>22</v>
      </c>
      <c r="F862" s="410"/>
      <c r="G862" s="411">
        <v>343497</v>
      </c>
      <c r="H862" s="412">
        <f>INT($F862*G862)</f>
        <v>0</v>
      </c>
      <c r="I862" s="411">
        <v>120406</v>
      </c>
      <c r="J862" s="412">
        <f>INT($F862*I862)</f>
        <v>0</v>
      </c>
      <c r="K862" s="411">
        <v>28120</v>
      </c>
      <c r="L862" s="412">
        <f>INT($F862*K862)</f>
        <v>0</v>
      </c>
      <c r="M862" s="411">
        <f>+G862+I862+K862</f>
        <v>492023</v>
      </c>
      <c r="N862" s="412">
        <f>H862+J862+L862</f>
        <v>0</v>
      </c>
      <c r="O862" s="412"/>
      <c r="P862" s="412"/>
      <c r="Q862" s="412"/>
      <c r="R862" s="409" t="s">
        <v>0</v>
      </c>
      <c r="T862" s="410">
        <v>2.66</v>
      </c>
    </row>
    <row r="863" spans="1:20" s="72" customFormat="1" ht="24" hidden="1" customHeight="1">
      <c r="A863" s="372" t="s">
        <v>2072</v>
      </c>
      <c r="B863" s="413" t="s">
        <v>0</v>
      </c>
      <c r="C863" s="413" t="s">
        <v>2506</v>
      </c>
      <c r="D863" s="413" t="s">
        <v>2511</v>
      </c>
      <c r="E863" s="414" t="s">
        <v>22</v>
      </c>
      <c r="F863" s="415"/>
      <c r="G863" s="416">
        <v>343497</v>
      </c>
      <c r="H863" s="417">
        <f t="shared" si="1090"/>
        <v>0</v>
      </c>
      <c r="I863" s="416">
        <v>120406</v>
      </c>
      <c r="J863" s="417">
        <f t="shared" si="1091"/>
        <v>0</v>
      </c>
      <c r="K863" s="416">
        <v>28120</v>
      </c>
      <c r="L863" s="417">
        <f t="shared" si="1092"/>
        <v>0</v>
      </c>
      <c r="M863" s="416">
        <f t="shared" si="1093"/>
        <v>492023</v>
      </c>
      <c r="N863" s="417">
        <f t="shared" si="1094"/>
        <v>0</v>
      </c>
      <c r="O863" s="417">
        <f t="shared" ref="O863" si="1099">F863-F862</f>
        <v>0</v>
      </c>
      <c r="P863" s="417">
        <f t="shared" ref="P863:Q863" si="1100">M863-M862</f>
        <v>0</v>
      </c>
      <c r="Q863" s="417">
        <f t="shared" si="1100"/>
        <v>0</v>
      </c>
      <c r="R863" s="414"/>
      <c r="T863" s="415">
        <v>2.66</v>
      </c>
    </row>
    <row r="864" spans="1:20" s="431" customFormat="1" ht="24" hidden="1" customHeight="1">
      <c r="A864" s="366" t="s">
        <v>2368</v>
      </c>
      <c r="B864" s="408" t="s">
        <v>0</v>
      </c>
      <c r="C864" s="408" t="s">
        <v>2506</v>
      </c>
      <c r="D864" s="408" t="s">
        <v>2512</v>
      </c>
      <c r="E864" s="409" t="s">
        <v>22</v>
      </c>
      <c r="F864" s="410"/>
      <c r="G864" s="411">
        <v>418456</v>
      </c>
      <c r="H864" s="412">
        <f>INT($F864*G864)</f>
        <v>0</v>
      </c>
      <c r="I864" s="411">
        <v>180540</v>
      </c>
      <c r="J864" s="412">
        <f>INT($F864*I864)</f>
        <v>0</v>
      </c>
      <c r="K864" s="411">
        <v>44962</v>
      </c>
      <c r="L864" s="412">
        <f>INT($F864*K864)</f>
        <v>0</v>
      </c>
      <c r="M864" s="411">
        <f>+G864+I864+K864</f>
        <v>643958</v>
      </c>
      <c r="N864" s="412">
        <f>H864+J864+L864</f>
        <v>0</v>
      </c>
      <c r="O864" s="412"/>
      <c r="P864" s="412"/>
      <c r="Q864" s="412"/>
      <c r="R864" s="409" t="s">
        <v>0</v>
      </c>
      <c r="T864" s="410">
        <v>17.45</v>
      </c>
    </row>
    <row r="865" spans="1:20" s="72" customFormat="1" ht="24" hidden="1" customHeight="1">
      <c r="A865" s="372" t="s">
        <v>2367</v>
      </c>
      <c r="B865" s="413" t="s">
        <v>0</v>
      </c>
      <c r="C865" s="413" t="s">
        <v>2506</v>
      </c>
      <c r="D865" s="413" t="s">
        <v>2512</v>
      </c>
      <c r="E865" s="414" t="s">
        <v>22</v>
      </c>
      <c r="F865" s="415"/>
      <c r="G865" s="416">
        <v>418456</v>
      </c>
      <c r="H865" s="417">
        <f t="shared" si="1090"/>
        <v>0</v>
      </c>
      <c r="I865" s="416">
        <v>180540</v>
      </c>
      <c r="J865" s="417">
        <f t="shared" si="1091"/>
        <v>0</v>
      </c>
      <c r="K865" s="416">
        <v>44962</v>
      </c>
      <c r="L865" s="417">
        <f t="shared" si="1092"/>
        <v>0</v>
      </c>
      <c r="M865" s="416">
        <f t="shared" si="1093"/>
        <v>643958</v>
      </c>
      <c r="N865" s="417">
        <f t="shared" si="1094"/>
        <v>0</v>
      </c>
      <c r="O865" s="417">
        <f t="shared" ref="O865" si="1101">F865-F864</f>
        <v>0</v>
      </c>
      <c r="P865" s="417">
        <f t="shared" ref="P865:Q865" si="1102">M865-M864</f>
        <v>0</v>
      </c>
      <c r="Q865" s="417">
        <f t="shared" si="1102"/>
        <v>0</v>
      </c>
      <c r="R865" s="414"/>
      <c r="T865" s="415">
        <v>17.45</v>
      </c>
    </row>
    <row r="866" spans="1:20" s="431" customFormat="1" ht="24" hidden="1" customHeight="1">
      <c r="A866" s="366" t="s">
        <v>2368</v>
      </c>
      <c r="B866" s="408" t="s">
        <v>0</v>
      </c>
      <c r="C866" s="408" t="s">
        <v>2506</v>
      </c>
      <c r="D866" s="408" t="s">
        <v>2513</v>
      </c>
      <c r="E866" s="409" t="s">
        <v>22</v>
      </c>
      <c r="F866" s="410"/>
      <c r="G866" s="411">
        <v>424022</v>
      </c>
      <c r="H866" s="412">
        <f>INT($F866*G866)</f>
        <v>0</v>
      </c>
      <c r="I866" s="411">
        <v>180540</v>
      </c>
      <c r="J866" s="412">
        <f>INT($F866*I866)</f>
        <v>0</v>
      </c>
      <c r="K866" s="411">
        <v>44962</v>
      </c>
      <c r="L866" s="412">
        <f>INT($F866*K866)</f>
        <v>0</v>
      </c>
      <c r="M866" s="411">
        <f>+G866+I866+K866</f>
        <v>649524</v>
      </c>
      <c r="N866" s="412">
        <f>H866+J866+L866</f>
        <v>0</v>
      </c>
      <c r="O866" s="412"/>
      <c r="P866" s="412"/>
      <c r="Q866" s="412"/>
      <c r="R866" s="409" t="s">
        <v>0</v>
      </c>
      <c r="T866" s="410">
        <v>5.64</v>
      </c>
    </row>
    <row r="867" spans="1:20" s="72" customFormat="1" ht="24" hidden="1" customHeight="1">
      <c r="A867" s="372" t="s">
        <v>2367</v>
      </c>
      <c r="B867" s="413" t="s">
        <v>0</v>
      </c>
      <c r="C867" s="413" t="s">
        <v>2506</v>
      </c>
      <c r="D867" s="413" t="s">
        <v>2513</v>
      </c>
      <c r="E867" s="414" t="s">
        <v>22</v>
      </c>
      <c r="F867" s="415"/>
      <c r="G867" s="416">
        <v>424022</v>
      </c>
      <c r="H867" s="417">
        <f t="shared" si="1090"/>
        <v>0</v>
      </c>
      <c r="I867" s="416">
        <v>180540</v>
      </c>
      <c r="J867" s="417">
        <f t="shared" si="1091"/>
        <v>0</v>
      </c>
      <c r="K867" s="416">
        <v>44962</v>
      </c>
      <c r="L867" s="417">
        <f t="shared" si="1092"/>
        <v>0</v>
      </c>
      <c r="M867" s="416">
        <f t="shared" si="1093"/>
        <v>649524</v>
      </c>
      <c r="N867" s="417">
        <f t="shared" si="1094"/>
        <v>0</v>
      </c>
      <c r="O867" s="417">
        <f t="shared" ref="O867" si="1103">F867-F866</f>
        <v>0</v>
      </c>
      <c r="P867" s="417">
        <f t="shared" ref="P867:Q867" si="1104">M867-M866</f>
        <v>0</v>
      </c>
      <c r="Q867" s="417">
        <f t="shared" si="1104"/>
        <v>0</v>
      </c>
      <c r="R867" s="414"/>
      <c r="T867" s="415">
        <v>5.64</v>
      </c>
    </row>
    <row r="868" spans="1:20" s="371" customFormat="1" ht="24" hidden="1" customHeight="1">
      <c r="A868" s="366" t="s">
        <v>2368</v>
      </c>
      <c r="B868" s="418" t="s">
        <v>0</v>
      </c>
      <c r="C868" s="418" t="s">
        <v>2506</v>
      </c>
      <c r="D868" s="418" t="s">
        <v>2514</v>
      </c>
      <c r="E868" s="419" t="s">
        <v>22</v>
      </c>
      <c r="F868" s="411"/>
      <c r="G868" s="411">
        <v>425181</v>
      </c>
      <c r="H868" s="412">
        <f>INT($F868*G868)</f>
        <v>0</v>
      </c>
      <c r="I868" s="411">
        <v>180540</v>
      </c>
      <c r="J868" s="412">
        <f>INT($F868*I868)</f>
        <v>0</v>
      </c>
      <c r="K868" s="411">
        <v>44962</v>
      </c>
      <c r="L868" s="412">
        <f>INT($F868*K868)</f>
        <v>0</v>
      </c>
      <c r="M868" s="411">
        <f>+G868+I868+K868</f>
        <v>650683</v>
      </c>
      <c r="N868" s="412">
        <f>H868+J868+L868</f>
        <v>0</v>
      </c>
      <c r="O868" s="412"/>
      <c r="P868" s="412"/>
      <c r="Q868" s="412"/>
      <c r="R868" s="419" t="s">
        <v>0</v>
      </c>
      <c r="T868" s="411">
        <v>83.5</v>
      </c>
    </row>
    <row r="869" spans="1:20" s="75" customFormat="1" ht="24" hidden="1" customHeight="1">
      <c r="A869" s="372" t="s">
        <v>2367</v>
      </c>
      <c r="B869" s="421" t="s">
        <v>0</v>
      </c>
      <c r="C869" s="421" t="s">
        <v>2506</v>
      </c>
      <c r="D869" s="421" t="s">
        <v>2514</v>
      </c>
      <c r="E869" s="422" t="s">
        <v>22</v>
      </c>
      <c r="F869" s="416"/>
      <c r="G869" s="416">
        <v>425181</v>
      </c>
      <c r="H869" s="417">
        <f t="shared" si="1090"/>
        <v>0</v>
      </c>
      <c r="I869" s="416">
        <v>180540</v>
      </c>
      <c r="J869" s="417">
        <f t="shared" si="1091"/>
        <v>0</v>
      </c>
      <c r="K869" s="416">
        <v>44962</v>
      </c>
      <c r="L869" s="417">
        <f t="shared" si="1092"/>
        <v>0</v>
      </c>
      <c r="M869" s="416">
        <f t="shared" si="1093"/>
        <v>650683</v>
      </c>
      <c r="N869" s="417">
        <f t="shared" si="1094"/>
        <v>0</v>
      </c>
      <c r="O869" s="417">
        <f t="shared" ref="O869" si="1105">F869-F868</f>
        <v>0</v>
      </c>
      <c r="P869" s="417">
        <f t="shared" ref="P869:Q869" si="1106">M869-M868</f>
        <v>0</v>
      </c>
      <c r="Q869" s="417">
        <f t="shared" si="1106"/>
        <v>0</v>
      </c>
      <c r="R869" s="422"/>
      <c r="T869" s="416">
        <v>83.5</v>
      </c>
    </row>
    <row r="870" spans="1:20" s="431" customFormat="1" ht="24" hidden="1" customHeight="1">
      <c r="A870" s="366" t="s">
        <v>2064</v>
      </c>
      <c r="B870" s="408" t="s">
        <v>0</v>
      </c>
      <c r="C870" s="408" t="s">
        <v>2506</v>
      </c>
      <c r="D870" s="408" t="s">
        <v>2515</v>
      </c>
      <c r="E870" s="409" t="s">
        <v>22</v>
      </c>
      <c r="F870" s="410"/>
      <c r="G870" s="411">
        <v>506954</v>
      </c>
      <c r="H870" s="412">
        <f>INT($F870*G870)</f>
        <v>0</v>
      </c>
      <c r="I870" s="411">
        <v>181205</v>
      </c>
      <c r="J870" s="412">
        <f>INT($F870*I870)</f>
        <v>0</v>
      </c>
      <c r="K870" s="411">
        <v>45299</v>
      </c>
      <c r="L870" s="412">
        <f>INT($F870*K870)</f>
        <v>0</v>
      </c>
      <c r="M870" s="411">
        <f>+G870+I870+K870</f>
        <v>733458</v>
      </c>
      <c r="N870" s="412">
        <f>H870+J870+L870</f>
        <v>0</v>
      </c>
      <c r="O870" s="412"/>
      <c r="P870" s="412"/>
      <c r="Q870" s="412"/>
      <c r="R870" s="409" t="s">
        <v>0</v>
      </c>
      <c r="T870" s="410">
        <v>20</v>
      </c>
    </row>
    <row r="871" spans="1:20" s="72" customFormat="1" ht="24" hidden="1" customHeight="1">
      <c r="A871" s="372" t="s">
        <v>2367</v>
      </c>
      <c r="B871" s="413" t="s">
        <v>0</v>
      </c>
      <c r="C871" s="413" t="s">
        <v>2506</v>
      </c>
      <c r="D871" s="413" t="s">
        <v>2515</v>
      </c>
      <c r="E871" s="414" t="s">
        <v>22</v>
      </c>
      <c r="F871" s="415"/>
      <c r="G871" s="416">
        <v>506954</v>
      </c>
      <c r="H871" s="417">
        <f t="shared" si="1090"/>
        <v>0</v>
      </c>
      <c r="I871" s="416">
        <v>181205</v>
      </c>
      <c r="J871" s="417">
        <f t="shared" si="1091"/>
        <v>0</v>
      </c>
      <c r="K871" s="416">
        <v>45299</v>
      </c>
      <c r="L871" s="417">
        <f t="shared" si="1092"/>
        <v>0</v>
      </c>
      <c r="M871" s="416">
        <f t="shared" si="1093"/>
        <v>733458</v>
      </c>
      <c r="N871" s="417">
        <f t="shared" si="1094"/>
        <v>0</v>
      </c>
      <c r="O871" s="417">
        <f t="shared" ref="O871" si="1107">F871-F870</f>
        <v>0</v>
      </c>
      <c r="P871" s="417">
        <f t="shared" ref="P871:Q871" si="1108">M871-M870</f>
        <v>0</v>
      </c>
      <c r="Q871" s="417">
        <f t="shared" si="1108"/>
        <v>0</v>
      </c>
      <c r="R871" s="414"/>
      <c r="T871" s="415">
        <v>20</v>
      </c>
    </row>
    <row r="872" spans="1:20" s="431" customFormat="1" ht="24" hidden="1" customHeight="1">
      <c r="A872" s="366" t="s">
        <v>2368</v>
      </c>
      <c r="B872" s="408" t="s">
        <v>0</v>
      </c>
      <c r="C872" s="408" t="s">
        <v>2506</v>
      </c>
      <c r="D872" s="408" t="s">
        <v>2516</v>
      </c>
      <c r="E872" s="409" t="s">
        <v>22</v>
      </c>
      <c r="F872" s="410"/>
      <c r="G872" s="411">
        <v>824844</v>
      </c>
      <c r="H872" s="412">
        <f>INT($F872*G872)</f>
        <v>0</v>
      </c>
      <c r="I872" s="411">
        <v>262280</v>
      </c>
      <c r="J872" s="412">
        <f>INT($F872*I872)</f>
        <v>0</v>
      </c>
      <c r="K872" s="411">
        <v>66593</v>
      </c>
      <c r="L872" s="412">
        <f>INT($F872*K872)</f>
        <v>0</v>
      </c>
      <c r="M872" s="411">
        <f>+G872+I872+K872</f>
        <v>1153717</v>
      </c>
      <c r="N872" s="412">
        <f>H872+J872+L872</f>
        <v>0</v>
      </c>
      <c r="O872" s="412"/>
      <c r="P872" s="412"/>
      <c r="Q872" s="412"/>
      <c r="R872" s="409" t="s">
        <v>0</v>
      </c>
      <c r="T872" s="410">
        <v>10</v>
      </c>
    </row>
    <row r="873" spans="1:20" s="72" customFormat="1" ht="24" hidden="1" customHeight="1">
      <c r="A873" s="372" t="s">
        <v>2072</v>
      </c>
      <c r="B873" s="413" t="s">
        <v>0</v>
      </c>
      <c r="C873" s="413" t="s">
        <v>2506</v>
      </c>
      <c r="D873" s="413" t="s">
        <v>2516</v>
      </c>
      <c r="E873" s="414" t="s">
        <v>22</v>
      </c>
      <c r="F873" s="415"/>
      <c r="G873" s="416">
        <v>824844</v>
      </c>
      <c r="H873" s="417">
        <f t="shared" si="1090"/>
        <v>0</v>
      </c>
      <c r="I873" s="416">
        <v>262280</v>
      </c>
      <c r="J873" s="417">
        <f t="shared" si="1091"/>
        <v>0</v>
      </c>
      <c r="K873" s="416">
        <v>66593</v>
      </c>
      <c r="L873" s="417">
        <f t="shared" si="1092"/>
        <v>0</v>
      </c>
      <c r="M873" s="416">
        <f t="shared" si="1093"/>
        <v>1153717</v>
      </c>
      <c r="N873" s="417">
        <f t="shared" si="1094"/>
        <v>0</v>
      </c>
      <c r="O873" s="417">
        <f t="shared" ref="O873" si="1109">F873-F872</f>
        <v>0</v>
      </c>
      <c r="P873" s="417">
        <f t="shared" ref="P873:Q873" si="1110">M873-M872</f>
        <v>0</v>
      </c>
      <c r="Q873" s="417">
        <f t="shared" si="1110"/>
        <v>0</v>
      </c>
      <c r="R873" s="414"/>
      <c r="T873" s="415">
        <v>10</v>
      </c>
    </row>
    <row r="874" spans="1:20" s="431" customFormat="1" ht="24" hidden="1" customHeight="1">
      <c r="A874" s="366" t="s">
        <v>2368</v>
      </c>
      <c r="B874" s="408" t="s">
        <v>0</v>
      </c>
      <c r="C874" s="408" t="s">
        <v>2506</v>
      </c>
      <c r="D874" s="408" t="s">
        <v>2517</v>
      </c>
      <c r="E874" s="409" t="s">
        <v>22</v>
      </c>
      <c r="F874" s="410"/>
      <c r="G874" s="411">
        <v>639634</v>
      </c>
      <c r="H874" s="412">
        <f>INT($F874*G874)</f>
        <v>0</v>
      </c>
      <c r="I874" s="411">
        <v>262626</v>
      </c>
      <c r="J874" s="412">
        <f>INT($F874*I874)</f>
        <v>0</v>
      </c>
      <c r="K874" s="411">
        <v>66768</v>
      </c>
      <c r="L874" s="412">
        <f>INT($F874*K874)</f>
        <v>0</v>
      </c>
      <c r="M874" s="411">
        <f>+G874+I874+K874</f>
        <v>969028</v>
      </c>
      <c r="N874" s="412">
        <f>H874+J874+L874</f>
        <v>0</v>
      </c>
      <c r="O874" s="412"/>
      <c r="P874" s="412"/>
      <c r="Q874" s="412"/>
      <c r="R874" s="409" t="s">
        <v>0</v>
      </c>
      <c r="T874" s="410">
        <v>39.42</v>
      </c>
    </row>
    <row r="875" spans="1:20" s="72" customFormat="1" ht="24" hidden="1" customHeight="1">
      <c r="A875" s="372" t="s">
        <v>2072</v>
      </c>
      <c r="B875" s="413" t="s">
        <v>0</v>
      </c>
      <c r="C875" s="413" t="s">
        <v>2506</v>
      </c>
      <c r="D875" s="413" t="s">
        <v>2517</v>
      </c>
      <c r="E875" s="414" t="s">
        <v>22</v>
      </c>
      <c r="F875" s="415"/>
      <c r="G875" s="416">
        <v>639634</v>
      </c>
      <c r="H875" s="417">
        <f t="shared" si="1090"/>
        <v>0</v>
      </c>
      <c r="I875" s="416">
        <v>262626</v>
      </c>
      <c r="J875" s="417">
        <f t="shared" si="1091"/>
        <v>0</v>
      </c>
      <c r="K875" s="416">
        <v>66768</v>
      </c>
      <c r="L875" s="417">
        <f t="shared" si="1092"/>
        <v>0</v>
      </c>
      <c r="M875" s="416">
        <f t="shared" si="1093"/>
        <v>969028</v>
      </c>
      <c r="N875" s="417">
        <f t="shared" si="1094"/>
        <v>0</v>
      </c>
      <c r="O875" s="417">
        <f t="shared" ref="O875" si="1111">F875-F874</f>
        <v>0</v>
      </c>
      <c r="P875" s="417">
        <f t="shared" ref="P875:Q875" si="1112">M875-M874</f>
        <v>0</v>
      </c>
      <c r="Q875" s="417">
        <f t="shared" si="1112"/>
        <v>0</v>
      </c>
      <c r="R875" s="414"/>
      <c r="T875" s="415">
        <v>39.42</v>
      </c>
    </row>
    <row r="876" spans="1:20" s="371" customFormat="1" ht="24" hidden="1" customHeight="1">
      <c r="A876" s="366" t="s">
        <v>2368</v>
      </c>
      <c r="B876" s="418" t="s">
        <v>0</v>
      </c>
      <c r="C876" s="418" t="s">
        <v>2506</v>
      </c>
      <c r="D876" s="418" t="s">
        <v>2518</v>
      </c>
      <c r="E876" s="419" t="s">
        <v>22</v>
      </c>
      <c r="F876" s="411"/>
      <c r="G876" s="411">
        <v>648070</v>
      </c>
      <c r="H876" s="412">
        <f>INT($F876*G876)</f>
        <v>0</v>
      </c>
      <c r="I876" s="411">
        <v>262626</v>
      </c>
      <c r="J876" s="412">
        <f>INT($F876*I876)</f>
        <v>0</v>
      </c>
      <c r="K876" s="411">
        <v>66768</v>
      </c>
      <c r="L876" s="412">
        <f>INT($F876*K876)</f>
        <v>0</v>
      </c>
      <c r="M876" s="411">
        <f>+G876+I876+K876</f>
        <v>977464</v>
      </c>
      <c r="N876" s="412">
        <f>H876+J876+L876</f>
        <v>0</v>
      </c>
      <c r="O876" s="412"/>
      <c r="P876" s="412"/>
      <c r="Q876" s="412"/>
      <c r="R876" s="419" t="s">
        <v>0</v>
      </c>
      <c r="T876" s="411">
        <v>44.9</v>
      </c>
    </row>
    <row r="877" spans="1:20" s="75" customFormat="1" ht="24" hidden="1" customHeight="1">
      <c r="A877" s="372" t="s">
        <v>2072</v>
      </c>
      <c r="B877" s="421" t="s">
        <v>0</v>
      </c>
      <c r="C877" s="421" t="s">
        <v>2506</v>
      </c>
      <c r="D877" s="421" t="s">
        <v>2518</v>
      </c>
      <c r="E877" s="422" t="s">
        <v>22</v>
      </c>
      <c r="F877" s="416"/>
      <c r="G877" s="416">
        <v>648070</v>
      </c>
      <c r="H877" s="417">
        <f t="shared" si="1090"/>
        <v>0</v>
      </c>
      <c r="I877" s="416">
        <v>262626</v>
      </c>
      <c r="J877" s="417">
        <f t="shared" si="1091"/>
        <v>0</v>
      </c>
      <c r="K877" s="416">
        <v>66768</v>
      </c>
      <c r="L877" s="417">
        <f t="shared" si="1092"/>
        <v>0</v>
      </c>
      <c r="M877" s="416">
        <f t="shared" si="1093"/>
        <v>977464</v>
      </c>
      <c r="N877" s="417">
        <f t="shared" si="1094"/>
        <v>0</v>
      </c>
      <c r="O877" s="417">
        <f t="shared" ref="O877" si="1113">F877-F876</f>
        <v>0</v>
      </c>
      <c r="P877" s="417">
        <f t="shared" ref="P877:Q877" si="1114">M877-M876</f>
        <v>0</v>
      </c>
      <c r="Q877" s="417">
        <f t="shared" si="1114"/>
        <v>0</v>
      </c>
      <c r="R877" s="422"/>
      <c r="T877" s="416">
        <v>44.9</v>
      </c>
    </row>
    <row r="878" spans="1:20" s="401" customFormat="1" ht="24" hidden="1" customHeight="1">
      <c r="A878" s="366" t="s">
        <v>2064</v>
      </c>
      <c r="B878" s="408" t="s">
        <v>0</v>
      </c>
      <c r="C878" s="408" t="s">
        <v>2506</v>
      </c>
      <c r="D878" s="408" t="s">
        <v>64</v>
      </c>
      <c r="E878" s="409" t="s">
        <v>22</v>
      </c>
      <c r="F878" s="410"/>
      <c r="G878" s="411">
        <v>0</v>
      </c>
      <c r="H878" s="412">
        <f>INT($F878*G878)</f>
        <v>0</v>
      </c>
      <c r="I878" s="411">
        <v>0</v>
      </c>
      <c r="J878" s="412">
        <f>INT($F878*I878)</f>
        <v>0</v>
      </c>
      <c r="K878" s="411">
        <v>779112.3</v>
      </c>
      <c r="L878" s="412">
        <f>INT($F878*K878)</f>
        <v>0</v>
      </c>
      <c r="M878" s="411">
        <f>+G878+I878+K878</f>
        <v>779112.3</v>
      </c>
      <c r="N878" s="412">
        <f>H878+J878+L878</f>
        <v>0</v>
      </c>
      <c r="O878" s="412"/>
      <c r="P878" s="412"/>
      <c r="Q878" s="412"/>
      <c r="R878" s="409" t="s">
        <v>0</v>
      </c>
      <c r="T878" s="410">
        <v>73.400000000000006</v>
      </c>
    </row>
    <row r="879" spans="1:20" ht="24" hidden="1" customHeight="1">
      <c r="A879" s="372" t="s">
        <v>2367</v>
      </c>
      <c r="B879" s="413" t="s">
        <v>0</v>
      </c>
      <c r="C879" s="413" t="s">
        <v>956</v>
      </c>
      <c r="D879" s="413" t="s">
        <v>64</v>
      </c>
      <c r="E879" s="414" t="s">
        <v>22</v>
      </c>
      <c r="F879" s="415"/>
      <c r="G879" s="416">
        <v>0</v>
      </c>
      <c r="H879" s="417">
        <f t="shared" si="1069"/>
        <v>0</v>
      </c>
      <c r="I879" s="416">
        <v>0</v>
      </c>
      <c r="J879" s="417">
        <f t="shared" si="1070"/>
        <v>0</v>
      </c>
      <c r="K879" s="416">
        <v>779112.3</v>
      </c>
      <c r="L879" s="417">
        <f t="shared" si="1071"/>
        <v>0</v>
      </c>
      <c r="M879" s="416">
        <f t="shared" si="1072"/>
        <v>779112.3</v>
      </c>
      <c r="N879" s="417">
        <f t="shared" ref="N879:N943" si="1115">H879+J879+L879</f>
        <v>0</v>
      </c>
      <c r="O879" s="417">
        <f t="shared" ref="O879" si="1116">F879-F878</f>
        <v>0</v>
      </c>
      <c r="P879" s="417">
        <f t="shared" ref="P879:Q879" si="1117">M879-M878</f>
        <v>0</v>
      </c>
      <c r="Q879" s="417">
        <f t="shared" si="1117"/>
        <v>0</v>
      </c>
      <c r="R879" s="414"/>
      <c r="T879" s="415">
        <v>73.400000000000006</v>
      </c>
    </row>
    <row r="880" spans="1:20" s="401" customFormat="1" ht="24" hidden="1" customHeight="1">
      <c r="A880" s="366" t="s">
        <v>2368</v>
      </c>
      <c r="B880" s="408" t="s">
        <v>0</v>
      </c>
      <c r="C880" s="408" t="s">
        <v>2506</v>
      </c>
      <c r="D880" s="408" t="s">
        <v>65</v>
      </c>
      <c r="E880" s="409" t="s">
        <v>22</v>
      </c>
      <c r="F880" s="410"/>
      <c r="G880" s="411">
        <v>0</v>
      </c>
      <c r="H880" s="412">
        <f>INT($F880*G880)</f>
        <v>0</v>
      </c>
      <c r="I880" s="411">
        <v>0</v>
      </c>
      <c r="J880" s="412">
        <f>INT($F880*I880)</f>
        <v>0</v>
      </c>
      <c r="K880" s="411">
        <v>790990.4</v>
      </c>
      <c r="L880" s="412">
        <f>INT($F880*K880)</f>
        <v>0</v>
      </c>
      <c r="M880" s="411">
        <f>+G880+I880+K880</f>
        <v>790990.4</v>
      </c>
      <c r="N880" s="412">
        <f>H880+J880+L880</f>
        <v>0</v>
      </c>
      <c r="O880" s="412"/>
      <c r="P880" s="412"/>
      <c r="Q880" s="412"/>
      <c r="R880" s="409" t="s">
        <v>0</v>
      </c>
      <c r="T880" s="410">
        <v>6.7</v>
      </c>
    </row>
    <row r="881" spans="1:20" ht="24" hidden="1" customHeight="1">
      <c r="A881" s="372" t="s">
        <v>2072</v>
      </c>
      <c r="B881" s="413" t="s">
        <v>0</v>
      </c>
      <c r="C881" s="413" t="s">
        <v>956</v>
      </c>
      <c r="D881" s="413" t="s">
        <v>65</v>
      </c>
      <c r="E881" s="414" t="s">
        <v>22</v>
      </c>
      <c r="F881" s="415"/>
      <c r="G881" s="416">
        <v>0</v>
      </c>
      <c r="H881" s="417">
        <f t="shared" si="1069"/>
        <v>0</v>
      </c>
      <c r="I881" s="416">
        <v>0</v>
      </c>
      <c r="J881" s="417">
        <f t="shared" si="1070"/>
        <v>0</v>
      </c>
      <c r="K881" s="416">
        <v>790990.4</v>
      </c>
      <c r="L881" s="417">
        <f t="shared" si="1071"/>
        <v>0</v>
      </c>
      <c r="M881" s="416">
        <f t="shared" si="1072"/>
        <v>790990.4</v>
      </c>
      <c r="N881" s="417">
        <f t="shared" si="1115"/>
        <v>0</v>
      </c>
      <c r="O881" s="417">
        <f t="shared" ref="O881" si="1118">F881-F880</f>
        <v>0</v>
      </c>
      <c r="P881" s="417">
        <f t="shared" ref="P881:Q881" si="1119">M881-M880</f>
        <v>0</v>
      </c>
      <c r="Q881" s="417">
        <f t="shared" si="1119"/>
        <v>0</v>
      </c>
      <c r="R881" s="414"/>
      <c r="T881" s="415">
        <v>6.7</v>
      </c>
    </row>
    <row r="882" spans="1:20" s="401" customFormat="1" ht="24" hidden="1" customHeight="1">
      <c r="A882" s="366" t="s">
        <v>2368</v>
      </c>
      <c r="B882" s="436" t="s">
        <v>2519</v>
      </c>
      <c r="C882" s="436" t="s">
        <v>2520</v>
      </c>
      <c r="D882" s="436" t="s">
        <v>0</v>
      </c>
      <c r="E882" s="437" t="s">
        <v>0</v>
      </c>
      <c r="F882" s="438"/>
      <c r="G882" s="439"/>
      <c r="H882" s="440">
        <f>SUMIF($A$884:$A$921,"당초",H884:H921)</f>
        <v>0</v>
      </c>
      <c r="I882" s="439"/>
      <c r="J882" s="440">
        <f>SUMIF($A$884:$A$921,"당초",J884:J921)</f>
        <v>0</v>
      </c>
      <c r="K882" s="439"/>
      <c r="L882" s="440">
        <f>SUMIF($A$884:$A$921,"당초",L884:L921)</f>
        <v>0</v>
      </c>
      <c r="M882" s="438"/>
      <c r="N882" s="440">
        <f>H882+J882+L882</f>
        <v>0</v>
      </c>
      <c r="O882" s="440"/>
      <c r="P882" s="440"/>
      <c r="Q882" s="440"/>
      <c r="R882" s="441" t="s">
        <v>0</v>
      </c>
      <c r="T882" s="438">
        <v>0</v>
      </c>
    </row>
    <row r="883" spans="1:20" ht="24" hidden="1" customHeight="1">
      <c r="A883" s="372" t="s">
        <v>2072</v>
      </c>
      <c r="B883" s="442" t="s">
        <v>2521</v>
      </c>
      <c r="C883" s="442" t="s">
        <v>957</v>
      </c>
      <c r="D883" s="442" t="s">
        <v>0</v>
      </c>
      <c r="E883" s="443" t="s">
        <v>0</v>
      </c>
      <c r="F883" s="444"/>
      <c r="G883" s="445"/>
      <c r="H883" s="446">
        <f>SUMIF($A$884:$A$921,"변경",H884:H921)</f>
        <v>0</v>
      </c>
      <c r="I883" s="445"/>
      <c r="J883" s="446">
        <f>SUMIF($A$884:$A$921,"변경",J884:J921)</f>
        <v>0</v>
      </c>
      <c r="K883" s="445"/>
      <c r="L883" s="446">
        <f>SUMIF($A$884:$A$921,"변경",L884:L921)</f>
        <v>0</v>
      </c>
      <c r="M883" s="444"/>
      <c r="N883" s="446">
        <f t="shared" si="1115"/>
        <v>0</v>
      </c>
      <c r="O883" s="446">
        <f t="shared" ref="O883" si="1120">F883-F882</f>
        <v>0</v>
      </c>
      <c r="P883" s="446">
        <f t="shared" ref="P883:Q883" si="1121">M883-M882</f>
        <v>0</v>
      </c>
      <c r="Q883" s="446">
        <f t="shared" si="1121"/>
        <v>0</v>
      </c>
      <c r="R883" s="447"/>
      <c r="T883" s="444">
        <v>0</v>
      </c>
    </row>
    <row r="884" spans="1:20" s="371" customFormat="1" ht="24" hidden="1" customHeight="1">
      <c r="A884" s="366" t="s">
        <v>2405</v>
      </c>
      <c r="B884" s="418" t="s">
        <v>0</v>
      </c>
      <c r="C884" s="418" t="s">
        <v>2438</v>
      </c>
      <c r="D884" s="418" t="s">
        <v>2439</v>
      </c>
      <c r="E884" s="419" t="s">
        <v>2341</v>
      </c>
      <c r="F884" s="411"/>
      <c r="G884" s="411">
        <v>179351.5</v>
      </c>
      <c r="H884" s="412">
        <f>INT($F884*G884)</f>
        <v>0</v>
      </c>
      <c r="I884" s="411">
        <v>1143960.8</v>
      </c>
      <c r="J884" s="412">
        <f>INT($F884*I884)</f>
        <v>0</v>
      </c>
      <c r="K884" s="411">
        <v>627527</v>
      </c>
      <c r="L884" s="412">
        <f>INT($F884*K884)</f>
        <v>0</v>
      </c>
      <c r="M884" s="411">
        <f>+G884+I884+K884</f>
        <v>1950839.3</v>
      </c>
      <c r="N884" s="412">
        <f>H884+J884+L884</f>
        <v>0</v>
      </c>
      <c r="O884" s="412"/>
      <c r="P884" s="412"/>
      <c r="Q884" s="412"/>
      <c r="R884" s="419" t="s">
        <v>0</v>
      </c>
      <c r="T884" s="411">
        <v>2</v>
      </c>
    </row>
    <row r="885" spans="1:20" s="75" customFormat="1" ht="24" hidden="1" customHeight="1">
      <c r="A885" s="372" t="s">
        <v>2072</v>
      </c>
      <c r="B885" s="421" t="s">
        <v>0</v>
      </c>
      <c r="C885" s="421" t="s">
        <v>905</v>
      </c>
      <c r="D885" s="421" t="s">
        <v>906</v>
      </c>
      <c r="E885" s="422" t="s">
        <v>829</v>
      </c>
      <c r="F885" s="416"/>
      <c r="G885" s="416">
        <v>179351.5</v>
      </c>
      <c r="H885" s="417">
        <f t="shared" ref="H885:H921" si="1122">INT($F885*G885)</f>
        <v>0</v>
      </c>
      <c r="I885" s="416">
        <v>1143960.8</v>
      </c>
      <c r="J885" s="417">
        <f t="shared" ref="J885:J921" si="1123">INT($F885*I885)</f>
        <v>0</v>
      </c>
      <c r="K885" s="416">
        <v>627527</v>
      </c>
      <c r="L885" s="417">
        <f t="shared" ref="L885:L921" si="1124">INT($F885*K885)</f>
        <v>0</v>
      </c>
      <c r="M885" s="416">
        <f t="shared" ref="M885:M921" si="1125">+G885+I885+K885</f>
        <v>1950839.3</v>
      </c>
      <c r="N885" s="417">
        <f t="shared" si="1115"/>
        <v>0</v>
      </c>
      <c r="O885" s="417">
        <f t="shared" ref="O885" si="1126">F885-F884</f>
        <v>0</v>
      </c>
      <c r="P885" s="417">
        <f t="shared" ref="P885:Q885" si="1127">M885-M884</f>
        <v>0</v>
      </c>
      <c r="Q885" s="417">
        <f t="shared" si="1127"/>
        <v>0</v>
      </c>
      <c r="R885" s="422"/>
      <c r="T885" s="416">
        <v>2</v>
      </c>
    </row>
    <row r="886" spans="1:20" s="371" customFormat="1" ht="24" hidden="1" customHeight="1">
      <c r="A886" s="366" t="s">
        <v>2064</v>
      </c>
      <c r="B886" s="418" t="s">
        <v>0</v>
      </c>
      <c r="C886" s="418" t="s">
        <v>2440</v>
      </c>
      <c r="D886" s="418" t="s">
        <v>2522</v>
      </c>
      <c r="E886" s="419" t="s">
        <v>2235</v>
      </c>
      <c r="F886" s="411"/>
      <c r="G886" s="411">
        <v>159936</v>
      </c>
      <c r="H886" s="412">
        <f>INT($F886*G886)</f>
        <v>0</v>
      </c>
      <c r="I886" s="411">
        <v>150108</v>
      </c>
      <c r="J886" s="412">
        <f>INT($F886*I886)</f>
        <v>0</v>
      </c>
      <c r="K886" s="411">
        <v>148487.70000000001</v>
      </c>
      <c r="L886" s="412">
        <f>INT($F886*K886)</f>
        <v>0</v>
      </c>
      <c r="M886" s="411">
        <f>+G886+I886+K886</f>
        <v>458531.7</v>
      </c>
      <c r="N886" s="412">
        <f>H886+J886+L886</f>
        <v>0</v>
      </c>
      <c r="O886" s="412"/>
      <c r="P886" s="412"/>
      <c r="Q886" s="412"/>
      <c r="R886" s="419" t="s">
        <v>0</v>
      </c>
      <c r="T886" s="411">
        <v>32</v>
      </c>
    </row>
    <row r="887" spans="1:20" s="75" customFormat="1" ht="24" hidden="1" customHeight="1">
      <c r="A887" s="372" t="s">
        <v>2481</v>
      </c>
      <c r="B887" s="421" t="s">
        <v>0</v>
      </c>
      <c r="C887" s="421" t="s">
        <v>907</v>
      </c>
      <c r="D887" s="421" t="s">
        <v>958</v>
      </c>
      <c r="E887" s="422" t="s">
        <v>768</v>
      </c>
      <c r="F887" s="416"/>
      <c r="G887" s="416">
        <v>159936</v>
      </c>
      <c r="H887" s="417">
        <f t="shared" si="1122"/>
        <v>0</v>
      </c>
      <c r="I887" s="416">
        <v>150108</v>
      </c>
      <c r="J887" s="417">
        <f t="shared" si="1123"/>
        <v>0</v>
      </c>
      <c r="K887" s="416">
        <v>148487.70000000001</v>
      </c>
      <c r="L887" s="417">
        <f t="shared" si="1124"/>
        <v>0</v>
      </c>
      <c r="M887" s="416">
        <f t="shared" si="1125"/>
        <v>458531.7</v>
      </c>
      <c r="N887" s="417">
        <f t="shared" si="1115"/>
        <v>0</v>
      </c>
      <c r="O887" s="417">
        <f t="shared" ref="O887" si="1128">F887-F886</f>
        <v>0</v>
      </c>
      <c r="P887" s="417">
        <f t="shared" ref="P887:Q887" si="1129">M887-M886</f>
        <v>0</v>
      </c>
      <c r="Q887" s="417">
        <f t="shared" si="1129"/>
        <v>0</v>
      </c>
      <c r="R887" s="422"/>
      <c r="T887" s="416">
        <v>32</v>
      </c>
    </row>
    <row r="888" spans="1:20" s="371" customFormat="1" ht="24" hidden="1" customHeight="1">
      <c r="A888" s="366" t="s">
        <v>2064</v>
      </c>
      <c r="B888" s="418" t="s">
        <v>0</v>
      </c>
      <c r="C888" s="418" t="s">
        <v>2444</v>
      </c>
      <c r="D888" s="418" t="s">
        <v>66</v>
      </c>
      <c r="E888" s="419" t="s">
        <v>2235</v>
      </c>
      <c r="F888" s="411"/>
      <c r="G888" s="411">
        <v>11705.8</v>
      </c>
      <c r="H888" s="412">
        <f>INT($F888*G888)</f>
        <v>0</v>
      </c>
      <c r="I888" s="411">
        <v>28776</v>
      </c>
      <c r="J888" s="412">
        <f>INT($F888*I888)</f>
        <v>0</v>
      </c>
      <c r="K888" s="411">
        <v>14040.3</v>
      </c>
      <c r="L888" s="412">
        <f>INT($F888*K888)</f>
        <v>0</v>
      </c>
      <c r="M888" s="411">
        <f>+G888+I888+K888</f>
        <v>54522.100000000006</v>
      </c>
      <c r="N888" s="412">
        <f>H888+J888+L888</f>
        <v>0</v>
      </c>
      <c r="O888" s="412"/>
      <c r="P888" s="412"/>
      <c r="Q888" s="412"/>
      <c r="R888" s="419" t="s">
        <v>0</v>
      </c>
      <c r="T888" s="411">
        <v>32</v>
      </c>
    </row>
    <row r="889" spans="1:20" s="75" customFormat="1" ht="24" hidden="1" customHeight="1">
      <c r="A889" s="372" t="s">
        <v>2072</v>
      </c>
      <c r="B889" s="421" t="s">
        <v>0</v>
      </c>
      <c r="C889" s="421" t="s">
        <v>910</v>
      </c>
      <c r="D889" s="421" t="s">
        <v>66</v>
      </c>
      <c r="E889" s="422" t="s">
        <v>768</v>
      </c>
      <c r="F889" s="416"/>
      <c r="G889" s="416">
        <v>11705.8</v>
      </c>
      <c r="H889" s="417">
        <f t="shared" si="1122"/>
        <v>0</v>
      </c>
      <c r="I889" s="416">
        <v>28776</v>
      </c>
      <c r="J889" s="417">
        <f t="shared" si="1123"/>
        <v>0</v>
      </c>
      <c r="K889" s="416">
        <v>14040.3</v>
      </c>
      <c r="L889" s="417">
        <f t="shared" si="1124"/>
        <v>0</v>
      </c>
      <c r="M889" s="416">
        <f t="shared" si="1125"/>
        <v>54522.100000000006</v>
      </c>
      <c r="N889" s="417">
        <f t="shared" si="1115"/>
        <v>0</v>
      </c>
      <c r="O889" s="417">
        <f t="shared" ref="O889" si="1130">F889-F888</f>
        <v>0</v>
      </c>
      <c r="P889" s="417">
        <f t="shared" ref="P889:Q889" si="1131">M889-M888</f>
        <v>0</v>
      </c>
      <c r="Q889" s="417">
        <f t="shared" si="1131"/>
        <v>0</v>
      </c>
      <c r="R889" s="422"/>
      <c r="T889" s="416">
        <v>32</v>
      </c>
    </row>
    <row r="890" spans="1:20" s="371" customFormat="1" ht="24" hidden="1" customHeight="1">
      <c r="A890" s="366" t="s">
        <v>2405</v>
      </c>
      <c r="B890" s="418" t="s">
        <v>0</v>
      </c>
      <c r="C890" s="418" t="s">
        <v>2466</v>
      </c>
      <c r="D890" s="418" t="s">
        <v>2496</v>
      </c>
      <c r="E890" s="419" t="s">
        <v>2104</v>
      </c>
      <c r="F890" s="411"/>
      <c r="G890" s="411">
        <v>28829.3</v>
      </c>
      <c r="H890" s="412">
        <f>INT($F890*G890)</f>
        <v>0</v>
      </c>
      <c r="I890" s="411">
        <v>31599</v>
      </c>
      <c r="J890" s="412">
        <f>INT($F890*I890)</f>
        <v>0</v>
      </c>
      <c r="K890" s="411">
        <v>5402.8</v>
      </c>
      <c r="L890" s="412">
        <f>INT($F890*K890)</f>
        <v>0</v>
      </c>
      <c r="M890" s="411">
        <f>+G890+I890+K890</f>
        <v>65831.100000000006</v>
      </c>
      <c r="N890" s="412">
        <f>H890+J890+L890</f>
        <v>0</v>
      </c>
      <c r="O890" s="412"/>
      <c r="P890" s="412"/>
      <c r="Q890" s="412"/>
      <c r="R890" s="419" t="s">
        <v>0</v>
      </c>
      <c r="T890" s="411">
        <v>417.6</v>
      </c>
    </row>
    <row r="891" spans="1:20" s="75" customFormat="1" ht="24" hidden="1" customHeight="1">
      <c r="A891" s="372" t="s">
        <v>2481</v>
      </c>
      <c r="B891" s="421" t="s">
        <v>0</v>
      </c>
      <c r="C891" s="421" t="s">
        <v>930</v>
      </c>
      <c r="D891" s="421" t="s">
        <v>949</v>
      </c>
      <c r="E891" s="422" t="s">
        <v>671</v>
      </c>
      <c r="F891" s="416"/>
      <c r="G891" s="416">
        <v>28829.3</v>
      </c>
      <c r="H891" s="417">
        <f t="shared" si="1122"/>
        <v>0</v>
      </c>
      <c r="I891" s="416">
        <v>31599</v>
      </c>
      <c r="J891" s="417">
        <f t="shared" si="1123"/>
        <v>0</v>
      </c>
      <c r="K891" s="416">
        <v>5402.8</v>
      </c>
      <c r="L891" s="417">
        <f t="shared" si="1124"/>
        <v>0</v>
      </c>
      <c r="M891" s="416">
        <f t="shared" si="1125"/>
        <v>65831.100000000006</v>
      </c>
      <c r="N891" s="417">
        <f t="shared" si="1115"/>
        <v>0</v>
      </c>
      <c r="O891" s="417">
        <f t="shared" ref="O891" si="1132">F891-F890</f>
        <v>0</v>
      </c>
      <c r="P891" s="417">
        <f t="shared" ref="P891:Q891" si="1133">M891-M890</f>
        <v>0</v>
      </c>
      <c r="Q891" s="417">
        <f t="shared" si="1133"/>
        <v>0</v>
      </c>
      <c r="R891" s="422"/>
      <c r="T891" s="416">
        <v>417.6</v>
      </c>
    </row>
    <row r="892" spans="1:20" s="371" customFormat="1" ht="24" hidden="1" customHeight="1">
      <c r="A892" s="366" t="s">
        <v>2405</v>
      </c>
      <c r="B892" s="418" t="s">
        <v>0</v>
      </c>
      <c r="C892" s="418" t="s">
        <v>2449</v>
      </c>
      <c r="D892" s="418" t="s">
        <v>2450</v>
      </c>
      <c r="E892" s="419" t="s">
        <v>2235</v>
      </c>
      <c r="F892" s="411"/>
      <c r="G892" s="411">
        <v>18828.5</v>
      </c>
      <c r="H892" s="412">
        <f>INT($F892*G892)</f>
        <v>0</v>
      </c>
      <c r="I892" s="411">
        <v>206630.39999999999</v>
      </c>
      <c r="J892" s="412">
        <f>INT($F892*I892)</f>
        <v>0</v>
      </c>
      <c r="K892" s="411">
        <v>36560</v>
      </c>
      <c r="L892" s="412">
        <f>INT($F892*K892)</f>
        <v>0</v>
      </c>
      <c r="M892" s="411">
        <f>+G892+I892+K892</f>
        <v>262018.9</v>
      </c>
      <c r="N892" s="412">
        <f>H892+J892+L892</f>
        <v>0</v>
      </c>
      <c r="O892" s="412"/>
      <c r="P892" s="412"/>
      <c r="Q892" s="412"/>
      <c r="R892" s="419" t="s">
        <v>0</v>
      </c>
      <c r="T892" s="411">
        <v>12</v>
      </c>
    </row>
    <row r="893" spans="1:20" s="75" customFormat="1" ht="24" hidden="1" customHeight="1">
      <c r="A893" s="372" t="s">
        <v>2481</v>
      </c>
      <c r="B893" s="421" t="s">
        <v>0</v>
      </c>
      <c r="C893" s="421" t="s">
        <v>914</v>
      </c>
      <c r="D893" s="421" t="s">
        <v>915</v>
      </c>
      <c r="E893" s="422" t="s">
        <v>768</v>
      </c>
      <c r="F893" s="416"/>
      <c r="G893" s="416">
        <v>18828.5</v>
      </c>
      <c r="H893" s="417">
        <f t="shared" si="1122"/>
        <v>0</v>
      </c>
      <c r="I893" s="416">
        <v>206630.39999999999</v>
      </c>
      <c r="J893" s="417">
        <f t="shared" si="1123"/>
        <v>0</v>
      </c>
      <c r="K893" s="416">
        <v>36560</v>
      </c>
      <c r="L893" s="417">
        <f t="shared" si="1124"/>
        <v>0</v>
      </c>
      <c r="M893" s="416">
        <f t="shared" si="1125"/>
        <v>262018.9</v>
      </c>
      <c r="N893" s="417">
        <f t="shared" si="1115"/>
        <v>0</v>
      </c>
      <c r="O893" s="417">
        <f t="shared" ref="O893" si="1134">F893-F892</f>
        <v>0</v>
      </c>
      <c r="P893" s="417">
        <f t="shared" ref="P893:Q893" si="1135">M893-M892</f>
        <v>0</v>
      </c>
      <c r="Q893" s="417">
        <f t="shared" si="1135"/>
        <v>0</v>
      </c>
      <c r="R893" s="422"/>
      <c r="T893" s="416">
        <v>12</v>
      </c>
    </row>
    <row r="894" spans="1:20" s="371" customFormat="1" ht="24" hidden="1" customHeight="1">
      <c r="A894" s="366" t="s">
        <v>2064</v>
      </c>
      <c r="B894" s="418" t="s">
        <v>0</v>
      </c>
      <c r="C894" s="418" t="s">
        <v>2449</v>
      </c>
      <c r="D894" s="418" t="s">
        <v>52</v>
      </c>
      <c r="E894" s="419" t="s">
        <v>2235</v>
      </c>
      <c r="F894" s="411"/>
      <c r="G894" s="411">
        <v>21476.799999999999</v>
      </c>
      <c r="H894" s="412">
        <f>INT($F894*G894)</f>
        <v>0</v>
      </c>
      <c r="I894" s="411">
        <v>230004</v>
      </c>
      <c r="J894" s="412">
        <f>INT($F894*I894)</f>
        <v>0</v>
      </c>
      <c r="K894" s="411">
        <v>43502.1</v>
      </c>
      <c r="L894" s="412">
        <f>INT($F894*K894)</f>
        <v>0</v>
      </c>
      <c r="M894" s="411">
        <f>+G894+I894+K894</f>
        <v>294982.89999999997</v>
      </c>
      <c r="N894" s="412">
        <f>H894+J894+L894</f>
        <v>0</v>
      </c>
      <c r="O894" s="412"/>
      <c r="P894" s="412"/>
      <c r="Q894" s="412"/>
      <c r="R894" s="419" t="s">
        <v>0</v>
      </c>
      <c r="T894" s="411">
        <v>12</v>
      </c>
    </row>
    <row r="895" spans="1:20" s="75" customFormat="1" ht="24" hidden="1" customHeight="1">
      <c r="A895" s="372" t="s">
        <v>2481</v>
      </c>
      <c r="B895" s="421" t="s">
        <v>0</v>
      </c>
      <c r="C895" s="421" t="s">
        <v>914</v>
      </c>
      <c r="D895" s="421" t="s">
        <v>52</v>
      </c>
      <c r="E895" s="422" t="s">
        <v>768</v>
      </c>
      <c r="F895" s="416"/>
      <c r="G895" s="416">
        <v>21476.799999999999</v>
      </c>
      <c r="H895" s="417">
        <f t="shared" si="1122"/>
        <v>0</v>
      </c>
      <c r="I895" s="416">
        <v>230004</v>
      </c>
      <c r="J895" s="417">
        <f t="shared" si="1123"/>
        <v>0</v>
      </c>
      <c r="K895" s="416">
        <v>43502.1</v>
      </c>
      <c r="L895" s="417">
        <f t="shared" si="1124"/>
        <v>0</v>
      </c>
      <c r="M895" s="416">
        <f t="shared" si="1125"/>
        <v>294982.89999999997</v>
      </c>
      <c r="N895" s="417">
        <f t="shared" si="1115"/>
        <v>0</v>
      </c>
      <c r="O895" s="417">
        <f t="shared" ref="O895" si="1136">F895-F894</f>
        <v>0</v>
      </c>
      <c r="P895" s="417">
        <f t="shared" ref="P895:Q895" si="1137">M895-M894</f>
        <v>0</v>
      </c>
      <c r="Q895" s="417">
        <f t="shared" si="1137"/>
        <v>0</v>
      </c>
      <c r="R895" s="422"/>
      <c r="T895" s="416">
        <v>12</v>
      </c>
    </row>
    <row r="896" spans="1:20" s="371" customFormat="1" ht="24" hidden="1" customHeight="1">
      <c r="A896" s="366" t="s">
        <v>2093</v>
      </c>
      <c r="B896" s="418" t="s">
        <v>0</v>
      </c>
      <c r="C896" s="418" t="s">
        <v>2449</v>
      </c>
      <c r="D896" s="418" t="s">
        <v>53</v>
      </c>
      <c r="E896" s="419" t="s">
        <v>2235</v>
      </c>
      <c r="F896" s="411"/>
      <c r="G896" s="411">
        <v>26175.599999999999</v>
      </c>
      <c r="H896" s="412">
        <f>INT($F896*G896)</f>
        <v>0</v>
      </c>
      <c r="I896" s="411">
        <v>272816.8</v>
      </c>
      <c r="J896" s="412">
        <f>INT($F896*I896)</f>
        <v>0</v>
      </c>
      <c r="K896" s="411">
        <v>55207.8</v>
      </c>
      <c r="L896" s="412">
        <f>INT($F896*K896)</f>
        <v>0</v>
      </c>
      <c r="M896" s="411">
        <f>+G896+I896+K896</f>
        <v>354200.19999999995</v>
      </c>
      <c r="N896" s="412">
        <f>H896+J896+L896</f>
        <v>0</v>
      </c>
      <c r="O896" s="412"/>
      <c r="P896" s="412"/>
      <c r="Q896" s="412"/>
      <c r="R896" s="419" t="s">
        <v>0</v>
      </c>
      <c r="T896" s="411">
        <v>12</v>
      </c>
    </row>
    <row r="897" spans="1:20" s="75" customFormat="1" ht="24" hidden="1" customHeight="1">
      <c r="A897" s="372" t="s">
        <v>2072</v>
      </c>
      <c r="B897" s="421" t="s">
        <v>0</v>
      </c>
      <c r="C897" s="421" t="s">
        <v>914</v>
      </c>
      <c r="D897" s="421" t="s">
        <v>53</v>
      </c>
      <c r="E897" s="422" t="s">
        <v>768</v>
      </c>
      <c r="F897" s="416"/>
      <c r="G897" s="416">
        <v>26175.599999999999</v>
      </c>
      <c r="H897" s="417">
        <f t="shared" si="1122"/>
        <v>0</v>
      </c>
      <c r="I897" s="416">
        <v>272816.8</v>
      </c>
      <c r="J897" s="417">
        <f t="shared" si="1123"/>
        <v>0</v>
      </c>
      <c r="K897" s="416">
        <v>55207.8</v>
      </c>
      <c r="L897" s="417">
        <f t="shared" si="1124"/>
        <v>0</v>
      </c>
      <c r="M897" s="416">
        <f t="shared" si="1125"/>
        <v>354200.19999999995</v>
      </c>
      <c r="N897" s="417">
        <f t="shared" si="1115"/>
        <v>0</v>
      </c>
      <c r="O897" s="417">
        <f t="shared" ref="O897" si="1138">F897-F896</f>
        <v>0</v>
      </c>
      <c r="P897" s="417">
        <f t="shared" ref="P897:Q897" si="1139">M897-M896</f>
        <v>0</v>
      </c>
      <c r="Q897" s="417">
        <f t="shared" si="1139"/>
        <v>0</v>
      </c>
      <c r="R897" s="422"/>
      <c r="T897" s="416">
        <v>12</v>
      </c>
    </row>
    <row r="898" spans="1:20" s="371" customFormat="1" ht="24" hidden="1" customHeight="1">
      <c r="A898" s="366" t="s">
        <v>2064</v>
      </c>
      <c r="B898" s="418" t="s">
        <v>0</v>
      </c>
      <c r="C898" s="418" t="s">
        <v>2451</v>
      </c>
      <c r="D898" s="418" t="s">
        <v>54</v>
      </c>
      <c r="E898" s="419" t="s">
        <v>1860</v>
      </c>
      <c r="F898" s="411"/>
      <c r="G898" s="411">
        <v>2781.4</v>
      </c>
      <c r="H898" s="412">
        <f>INT($F898*G898)</f>
        <v>0</v>
      </c>
      <c r="I898" s="411">
        <v>0</v>
      </c>
      <c r="J898" s="412">
        <f>INT($F898*I898)</f>
        <v>0</v>
      </c>
      <c r="K898" s="411">
        <v>0</v>
      </c>
      <c r="L898" s="412">
        <f>INT($F898*K898)</f>
        <v>0</v>
      </c>
      <c r="M898" s="411">
        <f>+G898+I898+K898</f>
        <v>2781.4</v>
      </c>
      <c r="N898" s="412">
        <f>H898+J898+L898</f>
        <v>0</v>
      </c>
      <c r="O898" s="412"/>
      <c r="P898" s="412"/>
      <c r="Q898" s="412"/>
      <c r="R898" s="419" t="s">
        <v>0</v>
      </c>
      <c r="T898" s="411">
        <v>12</v>
      </c>
    </row>
    <row r="899" spans="1:20" s="75" customFormat="1" ht="24" hidden="1" customHeight="1">
      <c r="A899" s="372" t="s">
        <v>2481</v>
      </c>
      <c r="B899" s="421" t="s">
        <v>0</v>
      </c>
      <c r="C899" s="421" t="s">
        <v>916</v>
      </c>
      <c r="D899" s="421" t="s">
        <v>54</v>
      </c>
      <c r="E899" s="422" t="s">
        <v>729</v>
      </c>
      <c r="F899" s="416"/>
      <c r="G899" s="416">
        <v>2781.4</v>
      </c>
      <c r="H899" s="417">
        <f t="shared" si="1122"/>
        <v>0</v>
      </c>
      <c r="I899" s="416">
        <v>0</v>
      </c>
      <c r="J899" s="417">
        <f t="shared" si="1123"/>
        <v>0</v>
      </c>
      <c r="K899" s="416">
        <v>0</v>
      </c>
      <c r="L899" s="417">
        <f t="shared" si="1124"/>
        <v>0</v>
      </c>
      <c r="M899" s="416">
        <f t="shared" si="1125"/>
        <v>2781.4</v>
      </c>
      <c r="N899" s="417">
        <f t="shared" si="1115"/>
        <v>0</v>
      </c>
      <c r="O899" s="417">
        <f t="shared" ref="O899" si="1140">F899-F898</f>
        <v>0</v>
      </c>
      <c r="P899" s="417">
        <f t="shared" ref="P899:Q899" si="1141">M899-M898</f>
        <v>0</v>
      </c>
      <c r="Q899" s="417">
        <f t="shared" si="1141"/>
        <v>0</v>
      </c>
      <c r="R899" s="422"/>
      <c r="T899" s="416">
        <v>12</v>
      </c>
    </row>
    <row r="900" spans="1:20" s="371" customFormat="1" ht="24" hidden="1" customHeight="1">
      <c r="A900" s="366" t="s">
        <v>2405</v>
      </c>
      <c r="B900" s="418" t="s">
        <v>0</v>
      </c>
      <c r="C900" s="418" t="s">
        <v>2453</v>
      </c>
      <c r="D900" s="418" t="s">
        <v>54</v>
      </c>
      <c r="E900" s="419" t="s">
        <v>1860</v>
      </c>
      <c r="F900" s="411"/>
      <c r="G900" s="411">
        <v>3997.2</v>
      </c>
      <c r="H900" s="412">
        <f>INT($F900*G900)</f>
        <v>0</v>
      </c>
      <c r="I900" s="411">
        <v>7473.6</v>
      </c>
      <c r="J900" s="412">
        <f>INT($F900*I900)</f>
        <v>0</v>
      </c>
      <c r="K900" s="411">
        <v>387.5</v>
      </c>
      <c r="L900" s="412">
        <f>INT($F900*K900)</f>
        <v>0</v>
      </c>
      <c r="M900" s="411">
        <f>+G900+I900+K900</f>
        <v>11858.3</v>
      </c>
      <c r="N900" s="412">
        <f>H900+J900+L900</f>
        <v>0</v>
      </c>
      <c r="O900" s="412"/>
      <c r="P900" s="412"/>
      <c r="Q900" s="412"/>
      <c r="R900" s="419" t="s">
        <v>0</v>
      </c>
      <c r="T900" s="411">
        <v>24</v>
      </c>
    </row>
    <row r="901" spans="1:20" s="75" customFormat="1" ht="24" hidden="1" customHeight="1">
      <c r="A901" s="372" t="s">
        <v>2072</v>
      </c>
      <c r="B901" s="421" t="s">
        <v>0</v>
      </c>
      <c r="C901" s="421" t="s">
        <v>917</v>
      </c>
      <c r="D901" s="421" t="s">
        <v>54</v>
      </c>
      <c r="E901" s="422" t="s">
        <v>729</v>
      </c>
      <c r="F901" s="416"/>
      <c r="G901" s="416">
        <v>3997.2</v>
      </c>
      <c r="H901" s="417">
        <f t="shared" si="1122"/>
        <v>0</v>
      </c>
      <c r="I901" s="416">
        <v>7473.6</v>
      </c>
      <c r="J901" s="417">
        <f t="shared" si="1123"/>
        <v>0</v>
      </c>
      <c r="K901" s="416">
        <v>387.5</v>
      </c>
      <c r="L901" s="417">
        <f t="shared" si="1124"/>
        <v>0</v>
      </c>
      <c r="M901" s="416">
        <f t="shared" si="1125"/>
        <v>11858.3</v>
      </c>
      <c r="N901" s="417">
        <f t="shared" si="1115"/>
        <v>0</v>
      </c>
      <c r="O901" s="417">
        <f t="shared" ref="O901" si="1142">F901-F900</f>
        <v>0</v>
      </c>
      <c r="P901" s="417">
        <f t="shared" ref="P901:Q901" si="1143">M901-M900</f>
        <v>0</v>
      </c>
      <c r="Q901" s="417">
        <f t="shared" si="1143"/>
        <v>0</v>
      </c>
      <c r="R901" s="422"/>
      <c r="T901" s="416">
        <v>24</v>
      </c>
    </row>
    <row r="902" spans="1:20" s="371" customFormat="1" ht="24" hidden="1" customHeight="1">
      <c r="A902" s="366" t="s">
        <v>2405</v>
      </c>
      <c r="B902" s="418" t="s">
        <v>0</v>
      </c>
      <c r="C902" s="418" t="s">
        <v>2460</v>
      </c>
      <c r="D902" s="418" t="s">
        <v>2461</v>
      </c>
      <c r="E902" s="419" t="s">
        <v>1860</v>
      </c>
      <c r="F902" s="411"/>
      <c r="G902" s="411">
        <v>2613.9</v>
      </c>
      <c r="H902" s="412">
        <f>INT($F902*G902)</f>
        <v>0</v>
      </c>
      <c r="I902" s="411">
        <v>4960</v>
      </c>
      <c r="J902" s="412">
        <f>INT($F902*I902)</f>
        <v>0</v>
      </c>
      <c r="K902" s="411">
        <v>253.3</v>
      </c>
      <c r="L902" s="412">
        <f>INT($F902*K902)</f>
        <v>0</v>
      </c>
      <c r="M902" s="411">
        <f>+G902+I902+K902</f>
        <v>7827.2</v>
      </c>
      <c r="N902" s="412">
        <f>H902+J902+L902</f>
        <v>0</v>
      </c>
      <c r="O902" s="412"/>
      <c r="P902" s="412"/>
      <c r="Q902" s="412"/>
      <c r="R902" s="419" t="s">
        <v>0</v>
      </c>
      <c r="T902" s="411">
        <v>84</v>
      </c>
    </row>
    <row r="903" spans="1:20" s="75" customFormat="1" ht="24" hidden="1" customHeight="1">
      <c r="A903" s="372" t="s">
        <v>2072</v>
      </c>
      <c r="B903" s="421" t="s">
        <v>0</v>
      </c>
      <c r="C903" s="421" t="s">
        <v>924</v>
      </c>
      <c r="D903" s="421" t="s">
        <v>925</v>
      </c>
      <c r="E903" s="422" t="s">
        <v>729</v>
      </c>
      <c r="F903" s="416"/>
      <c r="G903" s="416">
        <v>2613.9</v>
      </c>
      <c r="H903" s="417">
        <f t="shared" si="1122"/>
        <v>0</v>
      </c>
      <c r="I903" s="416">
        <v>4960</v>
      </c>
      <c r="J903" s="417">
        <f t="shared" si="1123"/>
        <v>0</v>
      </c>
      <c r="K903" s="416">
        <v>253.3</v>
      </c>
      <c r="L903" s="417">
        <f t="shared" si="1124"/>
        <v>0</v>
      </c>
      <c r="M903" s="416">
        <f t="shared" si="1125"/>
        <v>7827.2</v>
      </c>
      <c r="N903" s="417">
        <f t="shared" si="1115"/>
        <v>0</v>
      </c>
      <c r="O903" s="417">
        <f t="shared" ref="O903" si="1144">F903-F902</f>
        <v>0</v>
      </c>
      <c r="P903" s="417">
        <f t="shared" ref="P903:Q903" si="1145">M903-M902</f>
        <v>0</v>
      </c>
      <c r="Q903" s="417">
        <f t="shared" si="1145"/>
        <v>0</v>
      </c>
      <c r="R903" s="422"/>
      <c r="T903" s="416">
        <v>84</v>
      </c>
    </row>
    <row r="904" spans="1:20" s="371" customFormat="1" ht="24" hidden="1" customHeight="1">
      <c r="A904" s="366" t="s">
        <v>2064</v>
      </c>
      <c r="B904" s="418" t="s">
        <v>0</v>
      </c>
      <c r="C904" s="418" t="s">
        <v>2454</v>
      </c>
      <c r="D904" s="418" t="s">
        <v>52</v>
      </c>
      <c r="E904" s="419" t="s">
        <v>2235</v>
      </c>
      <c r="F904" s="411"/>
      <c r="G904" s="411">
        <v>18958.2</v>
      </c>
      <c r="H904" s="412">
        <f>INT($F904*G904)</f>
        <v>0</v>
      </c>
      <c r="I904" s="411">
        <v>204486.39999999999</v>
      </c>
      <c r="J904" s="412">
        <f>INT($F904*I904)</f>
        <v>0</v>
      </c>
      <c r="K904" s="411">
        <v>37956.699999999997</v>
      </c>
      <c r="L904" s="412">
        <f>INT($F904*K904)</f>
        <v>0</v>
      </c>
      <c r="M904" s="411">
        <f>+G904+I904+K904</f>
        <v>261401.3</v>
      </c>
      <c r="N904" s="412">
        <f>H904+J904+L904</f>
        <v>0</v>
      </c>
      <c r="O904" s="412"/>
      <c r="P904" s="412"/>
      <c r="Q904" s="412"/>
      <c r="R904" s="419" t="s">
        <v>0</v>
      </c>
      <c r="T904" s="411">
        <v>18</v>
      </c>
    </row>
    <row r="905" spans="1:20" s="75" customFormat="1" ht="24" hidden="1" customHeight="1">
      <c r="A905" s="372" t="s">
        <v>2089</v>
      </c>
      <c r="B905" s="421" t="s">
        <v>0</v>
      </c>
      <c r="C905" s="421" t="s">
        <v>918</v>
      </c>
      <c r="D905" s="421" t="s">
        <v>52</v>
      </c>
      <c r="E905" s="422" t="s">
        <v>768</v>
      </c>
      <c r="F905" s="416"/>
      <c r="G905" s="416">
        <v>18958.2</v>
      </c>
      <c r="H905" s="417">
        <f t="shared" si="1122"/>
        <v>0</v>
      </c>
      <c r="I905" s="416">
        <v>204486.39999999999</v>
      </c>
      <c r="J905" s="417">
        <f t="shared" si="1123"/>
        <v>0</v>
      </c>
      <c r="K905" s="416">
        <v>37956.699999999997</v>
      </c>
      <c r="L905" s="417">
        <f t="shared" si="1124"/>
        <v>0</v>
      </c>
      <c r="M905" s="416">
        <f t="shared" si="1125"/>
        <v>261401.3</v>
      </c>
      <c r="N905" s="417">
        <f t="shared" si="1115"/>
        <v>0</v>
      </c>
      <c r="O905" s="417">
        <f t="shared" ref="O905" si="1146">F905-F904</f>
        <v>0</v>
      </c>
      <c r="P905" s="417">
        <f t="shared" ref="P905:Q905" si="1147">M905-M904</f>
        <v>0</v>
      </c>
      <c r="Q905" s="417">
        <f t="shared" si="1147"/>
        <v>0</v>
      </c>
      <c r="R905" s="422"/>
      <c r="T905" s="416">
        <v>18</v>
      </c>
    </row>
    <row r="906" spans="1:20" s="371" customFormat="1" ht="24" hidden="1" customHeight="1">
      <c r="A906" s="366" t="s">
        <v>2405</v>
      </c>
      <c r="B906" s="418" t="s">
        <v>0</v>
      </c>
      <c r="C906" s="418" t="s">
        <v>2456</v>
      </c>
      <c r="D906" s="418" t="s">
        <v>54</v>
      </c>
      <c r="E906" s="419" t="s">
        <v>1860</v>
      </c>
      <c r="F906" s="411"/>
      <c r="G906" s="411">
        <v>12002.5</v>
      </c>
      <c r="H906" s="412">
        <f>INT($F906*G906)</f>
        <v>0</v>
      </c>
      <c r="I906" s="411">
        <v>14947.2</v>
      </c>
      <c r="J906" s="412">
        <f>INT($F906*I906)</f>
        <v>0</v>
      </c>
      <c r="K906" s="411">
        <v>741.2</v>
      </c>
      <c r="L906" s="412">
        <f>INT($F906*K906)</f>
        <v>0</v>
      </c>
      <c r="M906" s="411">
        <f>+G906+I906+K906</f>
        <v>27690.9</v>
      </c>
      <c r="N906" s="412">
        <f>H906+J906+L906</f>
        <v>0</v>
      </c>
      <c r="O906" s="412"/>
      <c r="P906" s="412"/>
      <c r="Q906" s="412"/>
      <c r="R906" s="419" t="s">
        <v>0</v>
      </c>
      <c r="T906" s="411">
        <v>18</v>
      </c>
    </row>
    <row r="907" spans="1:20" s="75" customFormat="1" ht="24" hidden="1" customHeight="1">
      <c r="A907" s="372" t="s">
        <v>2481</v>
      </c>
      <c r="B907" s="421" t="s">
        <v>0</v>
      </c>
      <c r="C907" s="421" t="s">
        <v>920</v>
      </c>
      <c r="D907" s="421" t="s">
        <v>54</v>
      </c>
      <c r="E907" s="422" t="s">
        <v>729</v>
      </c>
      <c r="F907" s="416"/>
      <c r="G907" s="416">
        <v>12002.5</v>
      </c>
      <c r="H907" s="417">
        <f t="shared" si="1122"/>
        <v>0</v>
      </c>
      <c r="I907" s="416">
        <v>14947.2</v>
      </c>
      <c r="J907" s="417">
        <f t="shared" si="1123"/>
        <v>0</v>
      </c>
      <c r="K907" s="416">
        <v>741.2</v>
      </c>
      <c r="L907" s="417">
        <f t="shared" si="1124"/>
        <v>0</v>
      </c>
      <c r="M907" s="416">
        <f t="shared" si="1125"/>
        <v>27690.9</v>
      </c>
      <c r="N907" s="417">
        <f t="shared" si="1115"/>
        <v>0</v>
      </c>
      <c r="O907" s="417">
        <f t="shared" ref="O907" si="1148">F907-F906</f>
        <v>0</v>
      </c>
      <c r="P907" s="417">
        <f t="shared" ref="P907:Q907" si="1149">M907-M906</f>
        <v>0</v>
      </c>
      <c r="Q907" s="417">
        <f t="shared" si="1149"/>
        <v>0</v>
      </c>
      <c r="R907" s="422"/>
      <c r="T907" s="416">
        <v>18</v>
      </c>
    </row>
    <row r="908" spans="1:20" s="371" customFormat="1" ht="24" hidden="1" customHeight="1">
      <c r="A908" s="366" t="s">
        <v>2064</v>
      </c>
      <c r="B908" s="418" t="s">
        <v>0</v>
      </c>
      <c r="C908" s="418" t="s">
        <v>2455</v>
      </c>
      <c r="D908" s="418" t="s">
        <v>54</v>
      </c>
      <c r="E908" s="419" t="s">
        <v>1860</v>
      </c>
      <c r="F908" s="411"/>
      <c r="G908" s="411">
        <v>9376.7000000000007</v>
      </c>
      <c r="H908" s="412">
        <f>INT($F908*G908)</f>
        <v>0</v>
      </c>
      <c r="I908" s="411">
        <v>14947.2</v>
      </c>
      <c r="J908" s="412">
        <f>INT($F908*I908)</f>
        <v>0</v>
      </c>
      <c r="K908" s="411">
        <v>760.5</v>
      </c>
      <c r="L908" s="412">
        <f>INT($F908*K908)</f>
        <v>0</v>
      </c>
      <c r="M908" s="411">
        <f>+G908+I908+K908</f>
        <v>25084.400000000001</v>
      </c>
      <c r="N908" s="412">
        <f>H908+J908+L908</f>
        <v>0</v>
      </c>
      <c r="O908" s="412"/>
      <c r="P908" s="412"/>
      <c r="Q908" s="412"/>
      <c r="R908" s="419" t="s">
        <v>0</v>
      </c>
      <c r="T908" s="411">
        <v>36</v>
      </c>
    </row>
    <row r="909" spans="1:20" s="75" customFormat="1" ht="24" hidden="1" customHeight="1">
      <c r="A909" s="372" t="s">
        <v>2072</v>
      </c>
      <c r="B909" s="421" t="s">
        <v>0</v>
      </c>
      <c r="C909" s="421" t="s">
        <v>919</v>
      </c>
      <c r="D909" s="421" t="s">
        <v>54</v>
      </c>
      <c r="E909" s="422" t="s">
        <v>729</v>
      </c>
      <c r="F909" s="416"/>
      <c r="G909" s="416">
        <v>9376.7000000000007</v>
      </c>
      <c r="H909" s="417">
        <f t="shared" si="1122"/>
        <v>0</v>
      </c>
      <c r="I909" s="416">
        <v>14947.2</v>
      </c>
      <c r="J909" s="417">
        <f t="shared" si="1123"/>
        <v>0</v>
      </c>
      <c r="K909" s="416">
        <v>760.5</v>
      </c>
      <c r="L909" s="417">
        <f t="shared" si="1124"/>
        <v>0</v>
      </c>
      <c r="M909" s="416">
        <f t="shared" si="1125"/>
        <v>25084.400000000001</v>
      </c>
      <c r="N909" s="417">
        <f t="shared" si="1115"/>
        <v>0</v>
      </c>
      <c r="O909" s="417">
        <f t="shared" ref="O909" si="1150">F909-F908</f>
        <v>0</v>
      </c>
      <c r="P909" s="417">
        <f t="shared" ref="P909:Q909" si="1151">M909-M908</f>
        <v>0</v>
      </c>
      <c r="Q909" s="417">
        <f t="shared" si="1151"/>
        <v>0</v>
      </c>
      <c r="R909" s="422"/>
      <c r="T909" s="416">
        <v>36</v>
      </c>
    </row>
    <row r="910" spans="1:20" s="371" customFormat="1" ht="24" hidden="1" customHeight="1">
      <c r="A910" s="366" t="s">
        <v>2064</v>
      </c>
      <c r="B910" s="418" t="s">
        <v>0</v>
      </c>
      <c r="C910" s="418" t="s">
        <v>2457</v>
      </c>
      <c r="D910" s="418" t="s">
        <v>2450</v>
      </c>
      <c r="E910" s="419" t="s">
        <v>2235</v>
      </c>
      <c r="F910" s="411"/>
      <c r="G910" s="411">
        <v>16889.900000000001</v>
      </c>
      <c r="H910" s="412">
        <f>INT($F910*G910)</f>
        <v>0</v>
      </c>
      <c r="I910" s="411">
        <v>186981.6</v>
      </c>
      <c r="J910" s="412">
        <f>INT($F910*I910)</f>
        <v>0</v>
      </c>
      <c r="K910" s="411">
        <v>32248.2</v>
      </c>
      <c r="L910" s="412">
        <f>INT($F910*K910)</f>
        <v>0</v>
      </c>
      <c r="M910" s="411">
        <f>+G910+I910+K910</f>
        <v>236119.7</v>
      </c>
      <c r="N910" s="412">
        <f>H910+J910+L910</f>
        <v>0</v>
      </c>
      <c r="O910" s="412"/>
      <c r="P910" s="412"/>
      <c r="Q910" s="412"/>
      <c r="R910" s="419" t="s">
        <v>0</v>
      </c>
      <c r="T910" s="411">
        <v>48</v>
      </c>
    </row>
    <row r="911" spans="1:20" s="75" customFormat="1" ht="24" hidden="1" customHeight="1">
      <c r="A911" s="372" t="s">
        <v>2481</v>
      </c>
      <c r="B911" s="421" t="s">
        <v>0</v>
      </c>
      <c r="C911" s="421" t="s">
        <v>921</v>
      </c>
      <c r="D911" s="421" t="s">
        <v>915</v>
      </c>
      <c r="E911" s="422" t="s">
        <v>768</v>
      </c>
      <c r="F911" s="416"/>
      <c r="G911" s="416">
        <v>16889.900000000001</v>
      </c>
      <c r="H911" s="417">
        <f t="shared" si="1122"/>
        <v>0</v>
      </c>
      <c r="I911" s="416">
        <v>186981.6</v>
      </c>
      <c r="J911" s="417">
        <f t="shared" si="1123"/>
        <v>0</v>
      </c>
      <c r="K911" s="416">
        <v>32248.2</v>
      </c>
      <c r="L911" s="417">
        <f t="shared" si="1124"/>
        <v>0</v>
      </c>
      <c r="M911" s="416">
        <f t="shared" si="1125"/>
        <v>236119.7</v>
      </c>
      <c r="N911" s="417">
        <f t="shared" si="1115"/>
        <v>0</v>
      </c>
      <c r="O911" s="417">
        <f t="shared" ref="O911" si="1152">F911-F910</f>
        <v>0</v>
      </c>
      <c r="P911" s="417">
        <f t="shared" ref="P911:Q911" si="1153">M911-M910</f>
        <v>0</v>
      </c>
      <c r="Q911" s="417">
        <f t="shared" si="1153"/>
        <v>0</v>
      </c>
      <c r="R911" s="422"/>
      <c r="T911" s="416">
        <v>48</v>
      </c>
    </row>
    <row r="912" spans="1:20" s="371" customFormat="1" ht="24" hidden="1" customHeight="1">
      <c r="A912" s="366" t="s">
        <v>2064</v>
      </c>
      <c r="B912" s="418" t="s">
        <v>0</v>
      </c>
      <c r="C912" s="418" t="s">
        <v>2453</v>
      </c>
      <c r="D912" s="418" t="s">
        <v>54</v>
      </c>
      <c r="E912" s="419" t="s">
        <v>1860</v>
      </c>
      <c r="F912" s="411"/>
      <c r="G912" s="411">
        <v>3997.2</v>
      </c>
      <c r="H912" s="412">
        <f>INT($F912*G912)</f>
        <v>0</v>
      </c>
      <c r="I912" s="411">
        <v>7473.6</v>
      </c>
      <c r="J912" s="412">
        <f>INT($F912*I912)</f>
        <v>0</v>
      </c>
      <c r="K912" s="411">
        <v>387.5</v>
      </c>
      <c r="L912" s="412">
        <f>INT($F912*K912)</f>
        <v>0</v>
      </c>
      <c r="M912" s="411">
        <f>+G912+I912+K912</f>
        <v>11858.3</v>
      </c>
      <c r="N912" s="412">
        <f>H912+J912+L912</f>
        <v>0</v>
      </c>
      <c r="O912" s="412"/>
      <c r="P912" s="412"/>
      <c r="Q912" s="412"/>
      <c r="R912" s="419" t="s">
        <v>0</v>
      </c>
      <c r="T912" s="411">
        <v>48</v>
      </c>
    </row>
    <row r="913" spans="1:20" s="75" customFormat="1" ht="24" hidden="1" customHeight="1">
      <c r="A913" s="372" t="s">
        <v>2481</v>
      </c>
      <c r="B913" s="421" t="s">
        <v>0</v>
      </c>
      <c r="C913" s="421" t="s">
        <v>917</v>
      </c>
      <c r="D913" s="421" t="s">
        <v>54</v>
      </c>
      <c r="E913" s="422" t="s">
        <v>729</v>
      </c>
      <c r="F913" s="416"/>
      <c r="G913" s="416">
        <v>3997.2</v>
      </c>
      <c r="H913" s="417">
        <f t="shared" si="1122"/>
        <v>0</v>
      </c>
      <c r="I913" s="416">
        <v>7473.6</v>
      </c>
      <c r="J913" s="417">
        <f t="shared" si="1123"/>
        <v>0</v>
      </c>
      <c r="K913" s="416">
        <v>387.5</v>
      </c>
      <c r="L913" s="417">
        <f t="shared" si="1124"/>
        <v>0</v>
      </c>
      <c r="M913" s="416">
        <f t="shared" si="1125"/>
        <v>11858.3</v>
      </c>
      <c r="N913" s="417">
        <f t="shared" si="1115"/>
        <v>0</v>
      </c>
      <c r="O913" s="417">
        <f t="shared" ref="O913" si="1154">F913-F912</f>
        <v>0</v>
      </c>
      <c r="P913" s="417">
        <f t="shared" ref="P913:Q913" si="1155">M913-M912</f>
        <v>0</v>
      </c>
      <c r="Q913" s="417">
        <f t="shared" si="1155"/>
        <v>0</v>
      </c>
      <c r="R913" s="422"/>
      <c r="T913" s="416">
        <v>48</v>
      </c>
    </row>
    <row r="914" spans="1:20" s="371" customFormat="1" ht="24" hidden="1" customHeight="1">
      <c r="A914" s="366" t="s">
        <v>2064</v>
      </c>
      <c r="B914" s="418" t="s">
        <v>0</v>
      </c>
      <c r="C914" s="418" t="s">
        <v>2462</v>
      </c>
      <c r="D914" s="418" t="s">
        <v>2498</v>
      </c>
      <c r="E914" s="419" t="s">
        <v>1860</v>
      </c>
      <c r="F914" s="411"/>
      <c r="G914" s="411">
        <v>11369.9</v>
      </c>
      <c r="H914" s="412">
        <f>INT($F914*G914)</f>
        <v>0</v>
      </c>
      <c r="I914" s="411">
        <v>0</v>
      </c>
      <c r="J914" s="412">
        <f>INT($F914*I914)</f>
        <v>0</v>
      </c>
      <c r="K914" s="411">
        <v>0</v>
      </c>
      <c r="L914" s="412">
        <f>INT($F914*K914)</f>
        <v>0</v>
      </c>
      <c r="M914" s="411">
        <f>+G914+I914+K914</f>
        <v>11369.9</v>
      </c>
      <c r="N914" s="412">
        <f>H914+J914+L914</f>
        <v>0</v>
      </c>
      <c r="O914" s="412"/>
      <c r="P914" s="412"/>
      <c r="Q914" s="412"/>
      <c r="R914" s="419" t="s">
        <v>0</v>
      </c>
      <c r="T914" s="411">
        <v>48</v>
      </c>
    </row>
    <row r="915" spans="1:20" s="75" customFormat="1" ht="24" hidden="1" customHeight="1">
      <c r="A915" s="372" t="s">
        <v>2481</v>
      </c>
      <c r="B915" s="421" t="s">
        <v>0</v>
      </c>
      <c r="C915" s="421" t="s">
        <v>926</v>
      </c>
      <c r="D915" s="421" t="s">
        <v>950</v>
      </c>
      <c r="E915" s="422" t="s">
        <v>729</v>
      </c>
      <c r="F915" s="416"/>
      <c r="G915" s="416">
        <v>11369.9</v>
      </c>
      <c r="H915" s="417">
        <f t="shared" si="1122"/>
        <v>0</v>
      </c>
      <c r="I915" s="416">
        <v>0</v>
      </c>
      <c r="J915" s="417">
        <f t="shared" si="1123"/>
        <v>0</v>
      </c>
      <c r="K915" s="416">
        <v>0</v>
      </c>
      <c r="L915" s="417">
        <f t="shared" si="1124"/>
        <v>0</v>
      </c>
      <c r="M915" s="416">
        <f t="shared" si="1125"/>
        <v>11369.9</v>
      </c>
      <c r="N915" s="417">
        <f t="shared" si="1115"/>
        <v>0</v>
      </c>
      <c r="O915" s="417">
        <f t="shared" ref="O915" si="1156">F915-F914</f>
        <v>0</v>
      </c>
      <c r="P915" s="417">
        <f t="shared" ref="P915:Q915" si="1157">M915-M914</f>
        <v>0</v>
      </c>
      <c r="Q915" s="417">
        <f t="shared" si="1157"/>
        <v>0</v>
      </c>
      <c r="R915" s="422"/>
      <c r="T915" s="416">
        <v>48</v>
      </c>
    </row>
    <row r="916" spans="1:20" s="371" customFormat="1" ht="24" hidden="1" customHeight="1">
      <c r="A916" s="366" t="s">
        <v>2064</v>
      </c>
      <c r="B916" s="418" t="s">
        <v>0</v>
      </c>
      <c r="C916" s="418" t="s">
        <v>2458</v>
      </c>
      <c r="D916" s="418" t="s">
        <v>54</v>
      </c>
      <c r="E916" s="419" t="s">
        <v>1860</v>
      </c>
      <c r="F916" s="411"/>
      <c r="G916" s="411">
        <v>16155</v>
      </c>
      <c r="H916" s="412">
        <f>INT($F916*G916)</f>
        <v>0</v>
      </c>
      <c r="I916" s="411">
        <v>20867.2</v>
      </c>
      <c r="J916" s="412">
        <f>INT($F916*I916)</f>
        <v>0</v>
      </c>
      <c r="K916" s="411">
        <v>1071.2</v>
      </c>
      <c r="L916" s="412">
        <f>INT($F916*K916)</f>
        <v>0</v>
      </c>
      <c r="M916" s="411">
        <f>+G916+I916+K916</f>
        <v>38093.399999999994</v>
      </c>
      <c r="N916" s="412">
        <f>H916+J916+L916</f>
        <v>0</v>
      </c>
      <c r="O916" s="412"/>
      <c r="P916" s="412"/>
      <c r="Q916" s="412"/>
      <c r="R916" s="419" t="s">
        <v>0</v>
      </c>
      <c r="T916" s="411">
        <v>96</v>
      </c>
    </row>
    <row r="917" spans="1:20" s="75" customFormat="1" ht="24" hidden="1" customHeight="1">
      <c r="A917" s="372" t="s">
        <v>2481</v>
      </c>
      <c r="B917" s="421" t="s">
        <v>0</v>
      </c>
      <c r="C917" s="421" t="s">
        <v>922</v>
      </c>
      <c r="D917" s="421" t="s">
        <v>54</v>
      </c>
      <c r="E917" s="422" t="s">
        <v>729</v>
      </c>
      <c r="F917" s="416"/>
      <c r="G917" s="416">
        <v>16155</v>
      </c>
      <c r="H917" s="417">
        <f t="shared" si="1122"/>
        <v>0</v>
      </c>
      <c r="I917" s="416">
        <v>20867.2</v>
      </c>
      <c r="J917" s="417">
        <f t="shared" si="1123"/>
        <v>0</v>
      </c>
      <c r="K917" s="416">
        <v>1071.2</v>
      </c>
      <c r="L917" s="417">
        <f t="shared" si="1124"/>
        <v>0</v>
      </c>
      <c r="M917" s="416">
        <f t="shared" si="1125"/>
        <v>38093.399999999994</v>
      </c>
      <c r="N917" s="417">
        <f t="shared" si="1115"/>
        <v>0</v>
      </c>
      <c r="O917" s="417">
        <f t="shared" ref="O917" si="1158">F917-F916</f>
        <v>0</v>
      </c>
      <c r="P917" s="417">
        <f t="shared" ref="P917:Q917" si="1159">M917-M916</f>
        <v>0</v>
      </c>
      <c r="Q917" s="417">
        <f t="shared" si="1159"/>
        <v>0</v>
      </c>
      <c r="R917" s="422"/>
      <c r="T917" s="416">
        <v>96</v>
      </c>
    </row>
    <row r="918" spans="1:20" s="371" customFormat="1" ht="24" hidden="1" customHeight="1">
      <c r="A918" s="366" t="s">
        <v>2064</v>
      </c>
      <c r="B918" s="418" t="s">
        <v>0</v>
      </c>
      <c r="C918" s="418" t="s">
        <v>2469</v>
      </c>
      <c r="D918" s="418" t="s">
        <v>2499</v>
      </c>
      <c r="E918" s="419" t="s">
        <v>56</v>
      </c>
      <c r="F918" s="411"/>
      <c r="G918" s="411">
        <v>178300.4</v>
      </c>
      <c r="H918" s="412">
        <f>INT($F918*G918)</f>
        <v>0</v>
      </c>
      <c r="I918" s="411">
        <v>0</v>
      </c>
      <c r="J918" s="412">
        <f>INT($F918*I918)</f>
        <v>0</v>
      </c>
      <c r="K918" s="411">
        <v>0</v>
      </c>
      <c r="L918" s="412">
        <f>INT($F918*K918)</f>
        <v>0</v>
      </c>
      <c r="M918" s="411">
        <f>+G918+I918+K918</f>
        <v>178300.4</v>
      </c>
      <c r="N918" s="412">
        <f>H918+J918+L918</f>
        <v>0</v>
      </c>
      <c r="O918" s="412"/>
      <c r="P918" s="412"/>
      <c r="Q918" s="412"/>
      <c r="R918" s="419" t="s">
        <v>0</v>
      </c>
      <c r="T918" s="411">
        <v>79.313999999999993</v>
      </c>
    </row>
    <row r="919" spans="1:20" s="75" customFormat="1" ht="24" hidden="1" customHeight="1">
      <c r="A919" s="372" t="s">
        <v>2481</v>
      </c>
      <c r="B919" s="421" t="s">
        <v>0</v>
      </c>
      <c r="C919" s="421" t="s">
        <v>933</v>
      </c>
      <c r="D919" s="421" t="s">
        <v>951</v>
      </c>
      <c r="E919" s="422" t="s">
        <v>56</v>
      </c>
      <c r="F919" s="416"/>
      <c r="G919" s="416">
        <v>178300.4</v>
      </c>
      <c r="H919" s="417">
        <f t="shared" si="1122"/>
        <v>0</v>
      </c>
      <c r="I919" s="416">
        <v>0</v>
      </c>
      <c r="J919" s="417">
        <f t="shared" si="1123"/>
        <v>0</v>
      </c>
      <c r="K919" s="416">
        <v>0</v>
      </c>
      <c r="L919" s="417">
        <f t="shared" si="1124"/>
        <v>0</v>
      </c>
      <c r="M919" s="416">
        <f t="shared" si="1125"/>
        <v>178300.4</v>
      </c>
      <c r="N919" s="417">
        <f t="shared" si="1115"/>
        <v>0</v>
      </c>
      <c r="O919" s="417">
        <f t="shared" ref="O919" si="1160">F919-F918</f>
        <v>0</v>
      </c>
      <c r="P919" s="417">
        <f t="shared" ref="P919:Q919" si="1161">M919-M918</f>
        <v>0</v>
      </c>
      <c r="Q919" s="417">
        <f t="shared" si="1161"/>
        <v>0</v>
      </c>
      <c r="R919" s="422"/>
      <c r="T919" s="416">
        <v>79.313999999999993</v>
      </c>
    </row>
    <row r="920" spans="1:20" s="371" customFormat="1" ht="24" hidden="1" customHeight="1">
      <c r="A920" s="366" t="s">
        <v>2523</v>
      </c>
      <c r="B920" s="418" t="s">
        <v>0</v>
      </c>
      <c r="C920" s="418" t="s">
        <v>2472</v>
      </c>
      <c r="D920" s="418" t="s">
        <v>2473</v>
      </c>
      <c r="E920" s="419" t="s">
        <v>56</v>
      </c>
      <c r="F920" s="411"/>
      <c r="G920" s="411">
        <v>0</v>
      </c>
      <c r="H920" s="412">
        <f>INT($F920*G920)</f>
        <v>0</v>
      </c>
      <c r="I920" s="411">
        <v>0</v>
      </c>
      <c r="J920" s="412">
        <f>INT($F920*I920)</f>
        <v>0</v>
      </c>
      <c r="K920" s="411">
        <v>9147.6</v>
      </c>
      <c r="L920" s="412">
        <f>INT($F920*K920)</f>
        <v>0</v>
      </c>
      <c r="M920" s="411">
        <f>+G920+I920+K920</f>
        <v>9147.6</v>
      </c>
      <c r="N920" s="412">
        <f>H920+J920+L920</f>
        <v>0</v>
      </c>
      <c r="O920" s="412"/>
      <c r="P920" s="412"/>
      <c r="Q920" s="412"/>
      <c r="R920" s="419" t="s">
        <v>0</v>
      </c>
      <c r="T920" s="411">
        <v>79.313999999999993</v>
      </c>
    </row>
    <row r="921" spans="1:20" s="75" customFormat="1" ht="24" hidden="1" customHeight="1">
      <c r="A921" s="372" t="s">
        <v>2072</v>
      </c>
      <c r="B921" s="421" t="s">
        <v>0</v>
      </c>
      <c r="C921" s="421" t="s">
        <v>936</v>
      </c>
      <c r="D921" s="421" t="s">
        <v>937</v>
      </c>
      <c r="E921" s="422" t="s">
        <v>56</v>
      </c>
      <c r="F921" s="416"/>
      <c r="G921" s="416">
        <v>0</v>
      </c>
      <c r="H921" s="417">
        <f t="shared" si="1122"/>
        <v>0</v>
      </c>
      <c r="I921" s="416">
        <v>0</v>
      </c>
      <c r="J921" s="417">
        <f t="shared" si="1123"/>
        <v>0</v>
      </c>
      <c r="K921" s="416">
        <v>9147.6</v>
      </c>
      <c r="L921" s="417">
        <f t="shared" si="1124"/>
        <v>0</v>
      </c>
      <c r="M921" s="416">
        <f t="shared" si="1125"/>
        <v>9147.6</v>
      </c>
      <c r="N921" s="417">
        <f t="shared" si="1115"/>
        <v>0</v>
      </c>
      <c r="O921" s="417">
        <f t="shared" ref="O921" si="1162">F921-F920</f>
        <v>0</v>
      </c>
      <c r="P921" s="417">
        <f t="shared" ref="P921:Q921" si="1163">M921-M920</f>
        <v>0</v>
      </c>
      <c r="Q921" s="417">
        <f t="shared" si="1163"/>
        <v>0</v>
      </c>
      <c r="R921" s="422"/>
      <c r="T921" s="416">
        <v>79.313999999999993</v>
      </c>
    </row>
    <row r="922" spans="1:20" s="401" customFormat="1" ht="24" hidden="1" customHeight="1">
      <c r="A922" s="366" t="s">
        <v>2405</v>
      </c>
      <c r="B922" s="436" t="s">
        <v>2524</v>
      </c>
      <c r="C922" s="436" t="s">
        <v>2525</v>
      </c>
      <c r="D922" s="436" t="s">
        <v>0</v>
      </c>
      <c r="E922" s="437" t="s">
        <v>0</v>
      </c>
      <c r="F922" s="438"/>
      <c r="G922" s="439"/>
      <c r="H922" s="440">
        <f>SUMIF($A$924:$A$935,"당초",H924:H935)</f>
        <v>0</v>
      </c>
      <c r="I922" s="439"/>
      <c r="J922" s="440">
        <f>SUMIF($A$924:$A$935,"당초",J924:J935)</f>
        <v>0</v>
      </c>
      <c r="K922" s="439"/>
      <c r="L922" s="440">
        <f>SUMIF($A$924:$A$935,"당초",L924:L935)</f>
        <v>0</v>
      </c>
      <c r="M922" s="438"/>
      <c r="N922" s="440">
        <f>H922+J922+L922</f>
        <v>0</v>
      </c>
      <c r="O922" s="440"/>
      <c r="P922" s="440"/>
      <c r="Q922" s="440"/>
      <c r="R922" s="441" t="s">
        <v>0</v>
      </c>
      <c r="T922" s="438">
        <v>0</v>
      </c>
    </row>
    <row r="923" spans="1:20" ht="24" hidden="1" customHeight="1">
      <c r="A923" s="372" t="s">
        <v>2481</v>
      </c>
      <c r="B923" s="442" t="s">
        <v>2526</v>
      </c>
      <c r="C923" s="442" t="s">
        <v>959</v>
      </c>
      <c r="D923" s="442" t="s">
        <v>0</v>
      </c>
      <c r="E923" s="443" t="s">
        <v>0</v>
      </c>
      <c r="F923" s="444"/>
      <c r="G923" s="445"/>
      <c r="H923" s="446">
        <f>SUMIF($A$924:$A$935,"변경",H924:H935)</f>
        <v>0</v>
      </c>
      <c r="I923" s="445"/>
      <c r="J923" s="446">
        <f>SUMIF($A$924:$A$935,"변경",J924:J935)</f>
        <v>0</v>
      </c>
      <c r="K923" s="445"/>
      <c r="L923" s="446">
        <f>SUMIF($A$924:$A$935,"변경",L924:L935)</f>
        <v>0</v>
      </c>
      <c r="M923" s="444"/>
      <c r="N923" s="446">
        <f t="shared" si="1115"/>
        <v>0</v>
      </c>
      <c r="O923" s="446">
        <f t="shared" ref="O923" si="1164">F923-F922</f>
        <v>0</v>
      </c>
      <c r="P923" s="446">
        <f t="shared" ref="P923:Q923" si="1165">M923-M922</f>
        <v>0</v>
      </c>
      <c r="Q923" s="446">
        <f t="shared" si="1165"/>
        <v>0</v>
      </c>
      <c r="R923" s="447"/>
      <c r="T923" s="444">
        <v>0</v>
      </c>
    </row>
    <row r="924" spans="1:20" s="401" customFormat="1" ht="24" hidden="1" customHeight="1">
      <c r="A924" s="366" t="s">
        <v>2405</v>
      </c>
      <c r="B924" s="408" t="s">
        <v>0</v>
      </c>
      <c r="C924" s="408" t="s">
        <v>2527</v>
      </c>
      <c r="D924" s="408" t="s">
        <v>2528</v>
      </c>
      <c r="E924" s="409" t="s">
        <v>22</v>
      </c>
      <c r="F924" s="410"/>
      <c r="G924" s="411">
        <v>12447.3</v>
      </c>
      <c r="H924" s="412">
        <f>INT($F924*G924)</f>
        <v>0</v>
      </c>
      <c r="I924" s="411">
        <v>26784</v>
      </c>
      <c r="J924" s="412">
        <f>INT($F924*I924)</f>
        <v>0</v>
      </c>
      <c r="K924" s="411">
        <v>3335.2</v>
      </c>
      <c r="L924" s="412">
        <f>INT($F924*K924)</f>
        <v>0</v>
      </c>
      <c r="M924" s="411">
        <f>+G924+I924+K924</f>
        <v>42566.5</v>
      </c>
      <c r="N924" s="412">
        <f>H924+J924+L924</f>
        <v>0</v>
      </c>
      <c r="O924" s="412"/>
      <c r="P924" s="412"/>
      <c r="Q924" s="412"/>
      <c r="R924" s="409" t="s">
        <v>0</v>
      </c>
      <c r="T924" s="410">
        <v>303.39999999999998</v>
      </c>
    </row>
    <row r="925" spans="1:20" ht="24" hidden="1" customHeight="1">
      <c r="A925" s="372" t="s">
        <v>2072</v>
      </c>
      <c r="B925" s="413" t="s">
        <v>0</v>
      </c>
      <c r="C925" s="413" t="s">
        <v>960</v>
      </c>
      <c r="D925" s="413" t="s">
        <v>961</v>
      </c>
      <c r="E925" s="414" t="s">
        <v>22</v>
      </c>
      <c r="F925" s="415"/>
      <c r="G925" s="416">
        <v>12447.3</v>
      </c>
      <c r="H925" s="417">
        <f t="shared" ref="H925:H935" si="1166">INT($F925*G925)</f>
        <v>0</v>
      </c>
      <c r="I925" s="416">
        <v>26784</v>
      </c>
      <c r="J925" s="417">
        <f t="shared" ref="J925:J935" si="1167">INT($F925*I925)</f>
        <v>0</v>
      </c>
      <c r="K925" s="416">
        <v>3335.2</v>
      </c>
      <c r="L925" s="417">
        <f t="shared" ref="L925:L935" si="1168">INT($F925*K925)</f>
        <v>0</v>
      </c>
      <c r="M925" s="416">
        <f t="shared" ref="M925:N935" si="1169">+G925+I925+K925</f>
        <v>42566.5</v>
      </c>
      <c r="N925" s="417">
        <f t="shared" si="1115"/>
        <v>0</v>
      </c>
      <c r="O925" s="417">
        <f t="shared" ref="O925" si="1170">F925-F924</f>
        <v>0</v>
      </c>
      <c r="P925" s="417">
        <f t="shared" ref="P925:Q925" si="1171">M925-M924</f>
        <v>0</v>
      </c>
      <c r="Q925" s="417">
        <f t="shared" si="1171"/>
        <v>0</v>
      </c>
      <c r="R925" s="414"/>
      <c r="T925" s="415">
        <v>303.39999999999998</v>
      </c>
    </row>
    <row r="926" spans="1:20" s="401" customFormat="1" ht="24" hidden="1" customHeight="1">
      <c r="A926" s="366" t="s">
        <v>2405</v>
      </c>
      <c r="B926" s="408" t="s">
        <v>0</v>
      </c>
      <c r="C926" s="408" t="s">
        <v>2529</v>
      </c>
      <c r="D926" s="408" t="s">
        <v>2530</v>
      </c>
      <c r="E926" s="409" t="s">
        <v>2531</v>
      </c>
      <c r="F926" s="410"/>
      <c r="G926" s="411">
        <v>279214.8</v>
      </c>
      <c r="H926" s="412">
        <f>INT($F926*G926)</f>
        <v>0</v>
      </c>
      <c r="I926" s="411">
        <v>13004</v>
      </c>
      <c r="J926" s="412">
        <f>INT($F926*I926)</f>
        <v>0</v>
      </c>
      <c r="K926" s="411">
        <v>0</v>
      </c>
      <c r="L926" s="412">
        <f>INT($F926*K926)</f>
        <v>0</v>
      </c>
      <c r="M926" s="411">
        <f>+G926+I926+K926</f>
        <v>292218.8</v>
      </c>
      <c r="N926" s="412">
        <f>H926+J926+L926</f>
        <v>0</v>
      </c>
      <c r="O926" s="412"/>
      <c r="P926" s="412"/>
      <c r="Q926" s="412"/>
      <c r="R926" s="409" t="s">
        <v>0</v>
      </c>
      <c r="T926" s="410">
        <v>5</v>
      </c>
    </row>
    <row r="927" spans="1:20" ht="24" hidden="1" customHeight="1">
      <c r="A927" s="372" t="s">
        <v>2481</v>
      </c>
      <c r="B927" s="413" t="s">
        <v>0</v>
      </c>
      <c r="C927" s="413" t="s">
        <v>962</v>
      </c>
      <c r="D927" s="413" t="s">
        <v>963</v>
      </c>
      <c r="E927" s="414" t="s">
        <v>964</v>
      </c>
      <c r="F927" s="415"/>
      <c r="G927" s="416">
        <v>279214.8</v>
      </c>
      <c r="H927" s="417">
        <f t="shared" si="1166"/>
        <v>0</v>
      </c>
      <c r="I927" s="416">
        <v>13004</v>
      </c>
      <c r="J927" s="417">
        <f t="shared" si="1167"/>
        <v>0</v>
      </c>
      <c r="K927" s="416">
        <v>0</v>
      </c>
      <c r="L927" s="417">
        <f t="shared" si="1168"/>
        <v>0</v>
      </c>
      <c r="M927" s="416">
        <f t="shared" si="1169"/>
        <v>292218.8</v>
      </c>
      <c r="N927" s="417">
        <f t="shared" si="1115"/>
        <v>0</v>
      </c>
      <c r="O927" s="417">
        <f t="shared" ref="O927" si="1172">F927-F926</f>
        <v>0</v>
      </c>
      <c r="P927" s="417">
        <f t="shared" ref="P927:Q927" si="1173">M927-M926</f>
        <v>0</v>
      </c>
      <c r="Q927" s="417">
        <f t="shared" si="1173"/>
        <v>0</v>
      </c>
      <c r="R927" s="414"/>
      <c r="T927" s="415">
        <v>5</v>
      </c>
    </row>
    <row r="928" spans="1:20" s="401" customFormat="1" ht="24" hidden="1" customHeight="1">
      <c r="A928" s="366" t="s">
        <v>2405</v>
      </c>
      <c r="B928" s="418" t="s">
        <v>0</v>
      </c>
      <c r="C928" s="418" t="s">
        <v>2532</v>
      </c>
      <c r="D928" s="418" t="s">
        <v>2530</v>
      </c>
      <c r="E928" s="419" t="s">
        <v>2531</v>
      </c>
      <c r="F928" s="411"/>
      <c r="G928" s="411">
        <v>203660</v>
      </c>
      <c r="H928" s="412">
        <f>INT($F928*G928)</f>
        <v>0</v>
      </c>
      <c r="I928" s="411"/>
      <c r="J928" s="412">
        <f>INT($F928*I928)</f>
        <v>0</v>
      </c>
      <c r="K928" s="411"/>
      <c r="L928" s="412">
        <f>INT($F928*K928)</f>
        <v>0</v>
      </c>
      <c r="M928" s="412">
        <f>+G928+I928+K928</f>
        <v>203660</v>
      </c>
      <c r="N928" s="412">
        <f>+H928+J928+L928</f>
        <v>0</v>
      </c>
      <c r="O928" s="412"/>
      <c r="P928" s="412"/>
      <c r="Q928" s="412"/>
      <c r="R928" s="419" t="s">
        <v>2081</v>
      </c>
      <c r="T928" s="411">
        <v>26</v>
      </c>
    </row>
    <row r="929" spans="1:20" ht="24" hidden="1" customHeight="1">
      <c r="A929" s="372" t="s">
        <v>2481</v>
      </c>
      <c r="B929" s="421" t="s">
        <v>0</v>
      </c>
      <c r="C929" s="421" t="s">
        <v>965</v>
      </c>
      <c r="D929" s="421" t="s">
        <v>966</v>
      </c>
      <c r="E929" s="422" t="s">
        <v>2533</v>
      </c>
      <c r="F929" s="416"/>
      <c r="G929" s="416">
        <v>203660</v>
      </c>
      <c r="H929" s="417">
        <f t="shared" si="1166"/>
        <v>0</v>
      </c>
      <c r="I929" s="416"/>
      <c r="J929" s="417">
        <f t="shared" si="1167"/>
        <v>0</v>
      </c>
      <c r="K929" s="416"/>
      <c r="L929" s="417">
        <f t="shared" si="1168"/>
        <v>0</v>
      </c>
      <c r="M929" s="417">
        <f t="shared" si="1169"/>
        <v>203660</v>
      </c>
      <c r="N929" s="417">
        <f t="shared" si="1169"/>
        <v>0</v>
      </c>
      <c r="O929" s="417">
        <f t="shared" ref="O929" si="1174">F929-F928</f>
        <v>0</v>
      </c>
      <c r="P929" s="417">
        <f t="shared" ref="P929:Q929" si="1175">M929-M928</f>
        <v>0</v>
      </c>
      <c r="Q929" s="417">
        <f t="shared" si="1175"/>
        <v>0</v>
      </c>
      <c r="R929" s="422" t="s">
        <v>2534</v>
      </c>
      <c r="T929" s="416">
        <v>26</v>
      </c>
    </row>
    <row r="930" spans="1:20" s="401" customFormat="1" ht="24" hidden="1" customHeight="1">
      <c r="A930" s="366" t="s">
        <v>2064</v>
      </c>
      <c r="B930" s="408" t="s">
        <v>0</v>
      </c>
      <c r="C930" s="408" t="s">
        <v>2535</v>
      </c>
      <c r="D930" s="408" t="s">
        <v>2536</v>
      </c>
      <c r="E930" s="409" t="s">
        <v>615</v>
      </c>
      <c r="F930" s="410"/>
      <c r="G930" s="411">
        <v>0</v>
      </c>
      <c r="H930" s="412">
        <f>INT($F930*G930)</f>
        <v>0</v>
      </c>
      <c r="I930" s="411">
        <v>291573.59999999998</v>
      </c>
      <c r="J930" s="412">
        <f>INT($F930*I930)</f>
        <v>0</v>
      </c>
      <c r="K930" s="411">
        <v>26802</v>
      </c>
      <c r="L930" s="412">
        <f>INT($F930*K930)</f>
        <v>0</v>
      </c>
      <c r="M930" s="411">
        <f>+G930+I930+K930</f>
        <v>318375.59999999998</v>
      </c>
      <c r="N930" s="412">
        <f>H930+J930+L930</f>
        <v>0</v>
      </c>
      <c r="O930" s="412"/>
      <c r="P930" s="412"/>
      <c r="Q930" s="412"/>
      <c r="R930" s="409" t="s">
        <v>0</v>
      </c>
      <c r="T930" s="410">
        <v>10.19</v>
      </c>
    </row>
    <row r="931" spans="1:20" ht="24" hidden="1" customHeight="1">
      <c r="A931" s="372" t="s">
        <v>2072</v>
      </c>
      <c r="B931" s="413" t="s">
        <v>0</v>
      </c>
      <c r="C931" s="413" t="s">
        <v>968</v>
      </c>
      <c r="D931" s="413" t="s">
        <v>969</v>
      </c>
      <c r="E931" s="414" t="s">
        <v>651</v>
      </c>
      <c r="F931" s="415"/>
      <c r="G931" s="416">
        <v>0</v>
      </c>
      <c r="H931" s="417">
        <f t="shared" si="1166"/>
        <v>0</v>
      </c>
      <c r="I931" s="416">
        <v>291573.59999999998</v>
      </c>
      <c r="J931" s="417">
        <f t="shared" si="1167"/>
        <v>0</v>
      </c>
      <c r="K931" s="416">
        <v>26802</v>
      </c>
      <c r="L931" s="417">
        <f t="shared" si="1168"/>
        <v>0</v>
      </c>
      <c r="M931" s="416">
        <f t="shared" si="1169"/>
        <v>318375.59999999998</v>
      </c>
      <c r="N931" s="417">
        <f t="shared" si="1115"/>
        <v>0</v>
      </c>
      <c r="O931" s="417">
        <f t="shared" ref="O931" si="1176">F931-F930</f>
        <v>0</v>
      </c>
      <c r="P931" s="417">
        <f t="shared" ref="P931:Q931" si="1177">M931-M930</f>
        <v>0</v>
      </c>
      <c r="Q931" s="417">
        <f t="shared" si="1177"/>
        <v>0</v>
      </c>
      <c r="R931" s="414"/>
      <c r="T931" s="415">
        <v>10.19</v>
      </c>
    </row>
    <row r="932" spans="1:20" s="401" customFormat="1" ht="24" hidden="1" customHeight="1">
      <c r="A932" s="366" t="s">
        <v>2537</v>
      </c>
      <c r="B932" s="408" t="s">
        <v>0</v>
      </c>
      <c r="C932" s="408" t="s">
        <v>2538</v>
      </c>
      <c r="D932" s="408" t="s">
        <v>2536</v>
      </c>
      <c r="E932" s="409" t="s">
        <v>1860</v>
      </c>
      <c r="F932" s="410"/>
      <c r="G932" s="411">
        <v>47452.6</v>
      </c>
      <c r="H932" s="412">
        <f>INT($F932*G932)</f>
        <v>0</v>
      </c>
      <c r="I932" s="411">
        <v>67360</v>
      </c>
      <c r="J932" s="412">
        <f>INT($F932*I932)</f>
        <v>0</v>
      </c>
      <c r="K932" s="411">
        <v>1416.9</v>
      </c>
      <c r="L932" s="412">
        <f>INT($F932*K932)</f>
        <v>0</v>
      </c>
      <c r="M932" s="411">
        <f>+G932+I932+K932</f>
        <v>116229.5</v>
      </c>
      <c r="N932" s="412">
        <f>H932+J932+L932</f>
        <v>0</v>
      </c>
      <c r="O932" s="412"/>
      <c r="P932" s="412"/>
      <c r="Q932" s="412"/>
      <c r="R932" s="409" t="s">
        <v>0</v>
      </c>
      <c r="T932" s="410">
        <v>31</v>
      </c>
    </row>
    <row r="933" spans="1:20" ht="24" hidden="1" customHeight="1">
      <c r="A933" s="372" t="s">
        <v>2481</v>
      </c>
      <c r="B933" s="413" t="s">
        <v>0</v>
      </c>
      <c r="C933" s="413" t="s">
        <v>970</v>
      </c>
      <c r="D933" s="413" t="s">
        <v>969</v>
      </c>
      <c r="E933" s="414" t="s">
        <v>729</v>
      </c>
      <c r="F933" s="415"/>
      <c r="G933" s="416">
        <v>47452.6</v>
      </c>
      <c r="H933" s="417">
        <f t="shared" si="1166"/>
        <v>0</v>
      </c>
      <c r="I933" s="416">
        <v>67360</v>
      </c>
      <c r="J933" s="417">
        <f t="shared" si="1167"/>
        <v>0</v>
      </c>
      <c r="K933" s="416">
        <v>1416.9</v>
      </c>
      <c r="L933" s="417">
        <f t="shared" si="1168"/>
        <v>0</v>
      </c>
      <c r="M933" s="416">
        <f t="shared" si="1169"/>
        <v>116229.5</v>
      </c>
      <c r="N933" s="417">
        <f t="shared" si="1115"/>
        <v>0</v>
      </c>
      <c r="O933" s="417">
        <f t="shared" ref="O933" si="1178">F933-F932</f>
        <v>0</v>
      </c>
      <c r="P933" s="417">
        <f t="shared" ref="P933:Q933" si="1179">M933-M932</f>
        <v>0</v>
      </c>
      <c r="Q933" s="417">
        <f t="shared" si="1179"/>
        <v>0</v>
      </c>
      <c r="R933" s="414"/>
      <c r="T933" s="415">
        <v>31</v>
      </c>
    </row>
    <row r="934" spans="1:20" s="401" customFormat="1" ht="24" hidden="1" customHeight="1">
      <c r="A934" s="366" t="s">
        <v>2064</v>
      </c>
      <c r="B934" s="408" t="s">
        <v>0</v>
      </c>
      <c r="C934" s="408" t="s">
        <v>2438</v>
      </c>
      <c r="D934" s="408" t="s">
        <v>2536</v>
      </c>
      <c r="E934" s="409" t="s">
        <v>2341</v>
      </c>
      <c r="F934" s="410"/>
      <c r="G934" s="411">
        <v>108454.5</v>
      </c>
      <c r="H934" s="412">
        <f>INT($F934*G934)</f>
        <v>0</v>
      </c>
      <c r="I934" s="411">
        <v>760100</v>
      </c>
      <c r="J934" s="412">
        <f>INT($F934*I934)</f>
        <v>0</v>
      </c>
      <c r="K934" s="411">
        <v>92004.7</v>
      </c>
      <c r="L934" s="412">
        <f>INT($F934*K934)</f>
        <v>0</v>
      </c>
      <c r="M934" s="411">
        <f>+G934+I934+K934</f>
        <v>960559.2</v>
      </c>
      <c r="N934" s="412">
        <f>H934+J934+L934</f>
        <v>0</v>
      </c>
      <c r="O934" s="412"/>
      <c r="P934" s="412"/>
      <c r="Q934" s="412"/>
      <c r="R934" s="409" t="s">
        <v>0</v>
      </c>
      <c r="T934" s="410">
        <v>4</v>
      </c>
    </row>
    <row r="935" spans="1:20" ht="24" hidden="1" customHeight="1">
      <c r="A935" s="372" t="s">
        <v>2481</v>
      </c>
      <c r="B935" s="413" t="s">
        <v>0</v>
      </c>
      <c r="C935" s="413" t="s">
        <v>905</v>
      </c>
      <c r="D935" s="413" t="s">
        <v>969</v>
      </c>
      <c r="E935" s="414" t="s">
        <v>829</v>
      </c>
      <c r="F935" s="415"/>
      <c r="G935" s="416">
        <v>108454.5</v>
      </c>
      <c r="H935" s="417">
        <f t="shared" si="1166"/>
        <v>0</v>
      </c>
      <c r="I935" s="416">
        <v>760100</v>
      </c>
      <c r="J935" s="417">
        <f t="shared" si="1167"/>
        <v>0</v>
      </c>
      <c r="K935" s="416">
        <v>92004.7</v>
      </c>
      <c r="L935" s="417">
        <f t="shared" si="1168"/>
        <v>0</v>
      </c>
      <c r="M935" s="416">
        <f t="shared" si="1169"/>
        <v>960559.2</v>
      </c>
      <c r="N935" s="417">
        <f t="shared" si="1115"/>
        <v>0</v>
      </c>
      <c r="O935" s="417">
        <f t="shared" ref="O935" si="1180">F935-F934</f>
        <v>0</v>
      </c>
      <c r="P935" s="417">
        <f t="shared" ref="P935:Q935" si="1181">M935-M934</f>
        <v>0</v>
      </c>
      <c r="Q935" s="417">
        <f t="shared" si="1181"/>
        <v>0</v>
      </c>
      <c r="R935" s="414"/>
      <c r="T935" s="415">
        <v>4</v>
      </c>
    </row>
    <row r="936" spans="1:20" s="401" customFormat="1" ht="24" hidden="1" customHeight="1">
      <c r="A936" s="366" t="s">
        <v>2405</v>
      </c>
      <c r="B936" s="395" t="s">
        <v>67</v>
      </c>
      <c r="C936" s="395" t="s">
        <v>2539</v>
      </c>
      <c r="D936" s="395" t="s">
        <v>0</v>
      </c>
      <c r="E936" s="396" t="s">
        <v>0</v>
      </c>
      <c r="F936" s="397"/>
      <c r="G936" s="398"/>
      <c r="H936" s="399">
        <f>H938+H950+H954+H964+H968+H972+H982+H988+H992+H1002+H1006+H1010+H1016+H1030+H1034+H1040+H1046+H1050+H1060+H1064</f>
        <v>0</v>
      </c>
      <c r="I936" s="398"/>
      <c r="J936" s="399">
        <f>J938+J950+J954+J964+J968+J972+J982+J988+J992+J1002+J1006+J1010+J1016+J1030+J1034+J1040+J1046+J1050+J1060+J1064</f>
        <v>0</v>
      </c>
      <c r="K936" s="398"/>
      <c r="L936" s="399">
        <f>L938+L950+L954+L964+L968+L972+L982+L988+L992+L1002+L1006+L1010+L1016+L1030+L1034+L1040+L1046+L1050+L1060+L1064</f>
        <v>0</v>
      </c>
      <c r="M936" s="397"/>
      <c r="N936" s="399">
        <f>H936+J936+L936</f>
        <v>0</v>
      </c>
      <c r="O936" s="399"/>
      <c r="P936" s="399"/>
      <c r="Q936" s="399"/>
      <c r="R936" s="400" t="s">
        <v>0</v>
      </c>
      <c r="T936" s="397">
        <v>0</v>
      </c>
    </row>
    <row r="937" spans="1:20" ht="24" hidden="1" customHeight="1">
      <c r="A937" s="372" t="s">
        <v>2481</v>
      </c>
      <c r="B937" s="402" t="s">
        <v>67</v>
      </c>
      <c r="C937" s="402" t="s">
        <v>971</v>
      </c>
      <c r="D937" s="402" t="s">
        <v>0</v>
      </c>
      <c r="E937" s="403" t="s">
        <v>0</v>
      </c>
      <c r="F937" s="404"/>
      <c r="G937" s="405"/>
      <c r="H937" s="406">
        <f>H939+H951+H955+H965+H969+H973+H983+H989+H993+H1003+H1007+H1011+H1017+H1031+H1035+H1041+H1047+H1051+H1061+H1065</f>
        <v>0</v>
      </c>
      <c r="I937" s="405"/>
      <c r="J937" s="406">
        <f>J939+J951+J955+J965+J969+J973+J983+J989+J993+J1003+J1007+J1011+J1017+J1031+J1035+J1041+J1047+J1051+J1061+J1065</f>
        <v>0</v>
      </c>
      <c r="K937" s="405"/>
      <c r="L937" s="406">
        <f>L939+L951+L955+L965+L969+L973+L983+L989+L993+L1003+L1007+L1011+L1017+L1031+L1035+L1041+L1047+L1051+L1061+L1065</f>
        <v>0</v>
      </c>
      <c r="M937" s="404"/>
      <c r="N937" s="406">
        <f t="shared" si="1115"/>
        <v>0</v>
      </c>
      <c r="O937" s="406">
        <f t="shared" ref="O937" si="1182">F937-F936</f>
        <v>0</v>
      </c>
      <c r="P937" s="406">
        <f t="shared" ref="P937:Q937" si="1183">M937-M936</f>
        <v>0</v>
      </c>
      <c r="Q937" s="406">
        <f t="shared" si="1183"/>
        <v>0</v>
      </c>
      <c r="R937" s="407"/>
      <c r="T937" s="404">
        <v>0</v>
      </c>
    </row>
    <row r="938" spans="1:20" s="401" customFormat="1" ht="24" hidden="1" customHeight="1">
      <c r="A938" s="366" t="s">
        <v>2405</v>
      </c>
      <c r="B938" s="436" t="s">
        <v>2540</v>
      </c>
      <c r="C938" s="436" t="s">
        <v>2541</v>
      </c>
      <c r="D938" s="436" t="s">
        <v>0</v>
      </c>
      <c r="E938" s="437" t="s">
        <v>0</v>
      </c>
      <c r="F938" s="438"/>
      <c r="G938" s="439"/>
      <c r="H938" s="440">
        <f>SUMIF($A$940:$A$949,"당초",H940:H949)</f>
        <v>0</v>
      </c>
      <c r="I938" s="439"/>
      <c r="J938" s="440">
        <f>SUMIF($A$940:$A$949,"당초",J940:J949)</f>
        <v>0</v>
      </c>
      <c r="K938" s="439"/>
      <c r="L938" s="440">
        <f>SUMIF($A$940:$A$949,"당초",L940:L949)</f>
        <v>0</v>
      </c>
      <c r="M938" s="438"/>
      <c r="N938" s="440">
        <f>H938+J938+L938</f>
        <v>0</v>
      </c>
      <c r="O938" s="440"/>
      <c r="P938" s="440"/>
      <c r="Q938" s="440"/>
      <c r="R938" s="441" t="s">
        <v>0</v>
      </c>
      <c r="T938" s="438">
        <v>0</v>
      </c>
    </row>
    <row r="939" spans="1:20" ht="24" hidden="1" customHeight="1">
      <c r="A939" s="372" t="s">
        <v>2072</v>
      </c>
      <c r="B939" s="442" t="s">
        <v>1791</v>
      </c>
      <c r="C939" s="442" t="s">
        <v>972</v>
      </c>
      <c r="D939" s="442" t="s">
        <v>0</v>
      </c>
      <c r="E939" s="443" t="s">
        <v>0</v>
      </c>
      <c r="F939" s="444"/>
      <c r="G939" s="445"/>
      <c r="H939" s="446">
        <f>SUMIF($A$940:$A$949,"변경",H940:H949)</f>
        <v>0</v>
      </c>
      <c r="I939" s="445"/>
      <c r="J939" s="446">
        <f>SUMIF($A$940:$A$949,"변경",J940:J949)</f>
        <v>0</v>
      </c>
      <c r="K939" s="445"/>
      <c r="L939" s="446">
        <f>SUMIF($A$940:$A$949,"변경",L940:L949)</f>
        <v>0</v>
      </c>
      <c r="M939" s="444"/>
      <c r="N939" s="446">
        <f t="shared" si="1115"/>
        <v>0</v>
      </c>
      <c r="O939" s="446">
        <f t="shared" ref="O939" si="1184">F939-F938</f>
        <v>0</v>
      </c>
      <c r="P939" s="446">
        <f t="shared" ref="P939:Q939" si="1185">M939-M938</f>
        <v>0</v>
      </c>
      <c r="Q939" s="446">
        <f t="shared" si="1185"/>
        <v>0</v>
      </c>
      <c r="R939" s="447"/>
      <c r="T939" s="444">
        <v>0</v>
      </c>
    </row>
    <row r="940" spans="1:20" s="401" customFormat="1" ht="24" hidden="1" customHeight="1">
      <c r="A940" s="366" t="s">
        <v>2405</v>
      </c>
      <c r="B940" s="408" t="s">
        <v>0</v>
      </c>
      <c r="C940" s="408" t="s">
        <v>2542</v>
      </c>
      <c r="D940" s="408" t="s">
        <v>2543</v>
      </c>
      <c r="E940" s="409" t="s">
        <v>2104</v>
      </c>
      <c r="F940" s="410"/>
      <c r="G940" s="411">
        <v>267.8</v>
      </c>
      <c r="H940" s="412">
        <f>INT($F940*G940)</f>
        <v>0</v>
      </c>
      <c r="I940" s="411">
        <v>842.4</v>
      </c>
      <c r="J940" s="412">
        <f>INT($F940*I940)</f>
        <v>0</v>
      </c>
      <c r="K940" s="411">
        <v>278.39999999999998</v>
      </c>
      <c r="L940" s="412">
        <f>INT($F940*K940)</f>
        <v>0</v>
      </c>
      <c r="M940" s="411">
        <f>+G940+I940+K940</f>
        <v>1388.6</v>
      </c>
      <c r="N940" s="412">
        <f>H940+J940+L940</f>
        <v>0</v>
      </c>
      <c r="O940" s="412"/>
      <c r="P940" s="412"/>
      <c r="Q940" s="412"/>
      <c r="R940" s="409" t="s">
        <v>0</v>
      </c>
      <c r="T940" s="410">
        <v>1160</v>
      </c>
    </row>
    <row r="941" spans="1:20" ht="24" hidden="1" customHeight="1">
      <c r="A941" s="372" t="s">
        <v>2481</v>
      </c>
      <c r="B941" s="413" t="s">
        <v>0</v>
      </c>
      <c r="C941" s="413" t="s">
        <v>973</v>
      </c>
      <c r="D941" s="413" t="s">
        <v>974</v>
      </c>
      <c r="E941" s="414" t="s">
        <v>671</v>
      </c>
      <c r="F941" s="415"/>
      <c r="G941" s="416">
        <v>267.8</v>
      </c>
      <c r="H941" s="417">
        <f t="shared" ref="H941:H949" si="1186">INT($F941*G941)</f>
        <v>0</v>
      </c>
      <c r="I941" s="416">
        <v>842.4</v>
      </c>
      <c r="J941" s="417">
        <f t="shared" ref="J941:J949" si="1187">INT($F941*I941)</f>
        <v>0</v>
      </c>
      <c r="K941" s="416">
        <v>278.39999999999998</v>
      </c>
      <c r="L941" s="417">
        <f t="shared" ref="L941:L949" si="1188">INT($F941*K941)</f>
        <v>0</v>
      </c>
      <c r="M941" s="416">
        <f t="shared" ref="M941:M949" si="1189">+G941+I941+K941</f>
        <v>1388.6</v>
      </c>
      <c r="N941" s="417">
        <f t="shared" si="1115"/>
        <v>0</v>
      </c>
      <c r="O941" s="417">
        <f t="shared" ref="O941" si="1190">F941-F940</f>
        <v>0</v>
      </c>
      <c r="P941" s="417">
        <f t="shared" ref="P941:Q941" si="1191">M941-M940</f>
        <v>0</v>
      </c>
      <c r="Q941" s="417">
        <f t="shared" si="1191"/>
        <v>0</v>
      </c>
      <c r="R941" s="414"/>
      <c r="T941" s="415">
        <v>1160</v>
      </c>
    </row>
    <row r="942" spans="1:20" s="460" customFormat="1" ht="24" hidden="1" customHeight="1">
      <c r="A942" s="366" t="s">
        <v>2064</v>
      </c>
      <c r="B942" s="408" t="s">
        <v>0</v>
      </c>
      <c r="C942" s="408" t="s">
        <v>2544</v>
      </c>
      <c r="D942" s="408" t="s">
        <v>2545</v>
      </c>
      <c r="E942" s="409" t="s">
        <v>2104</v>
      </c>
      <c r="F942" s="410"/>
      <c r="G942" s="411">
        <v>785.3</v>
      </c>
      <c r="H942" s="412">
        <f>INT($F942*G942)</f>
        <v>0</v>
      </c>
      <c r="I942" s="411">
        <v>4019.2</v>
      </c>
      <c r="J942" s="412">
        <f>INT($F942*I942)</f>
        <v>0</v>
      </c>
      <c r="K942" s="411">
        <v>386.9</v>
      </c>
      <c r="L942" s="412">
        <f>INT($F942*K942)</f>
        <v>0</v>
      </c>
      <c r="M942" s="411">
        <f>+G942+I942+K942</f>
        <v>5191.3999999999996</v>
      </c>
      <c r="N942" s="412">
        <f>H942+J942+L942</f>
        <v>0</v>
      </c>
      <c r="O942" s="412"/>
      <c r="P942" s="412"/>
      <c r="Q942" s="412"/>
      <c r="R942" s="409" t="s">
        <v>0</v>
      </c>
      <c r="T942" s="410">
        <v>1160</v>
      </c>
    </row>
    <row r="943" spans="1:20" s="73" customFormat="1" ht="24" hidden="1" customHeight="1">
      <c r="A943" s="372" t="s">
        <v>2072</v>
      </c>
      <c r="B943" s="413" t="s">
        <v>0</v>
      </c>
      <c r="C943" s="413" t="s">
        <v>975</v>
      </c>
      <c r="D943" s="413" t="s">
        <v>976</v>
      </c>
      <c r="E943" s="414" t="s">
        <v>671</v>
      </c>
      <c r="F943" s="415"/>
      <c r="G943" s="416">
        <v>785.3</v>
      </c>
      <c r="H943" s="417">
        <f t="shared" si="1186"/>
        <v>0</v>
      </c>
      <c r="I943" s="416">
        <v>4019.2</v>
      </c>
      <c r="J943" s="417">
        <f t="shared" si="1187"/>
        <v>0</v>
      </c>
      <c r="K943" s="416">
        <v>386.9</v>
      </c>
      <c r="L943" s="417">
        <f t="shared" si="1188"/>
        <v>0</v>
      </c>
      <c r="M943" s="416">
        <f t="shared" si="1189"/>
        <v>5191.3999999999996</v>
      </c>
      <c r="N943" s="417">
        <f t="shared" si="1115"/>
        <v>0</v>
      </c>
      <c r="O943" s="417">
        <f t="shared" ref="O943" si="1192">F943-F942</f>
        <v>0</v>
      </c>
      <c r="P943" s="417">
        <f t="shared" ref="P943:Q943" si="1193">M943-M942</f>
        <v>0</v>
      </c>
      <c r="Q943" s="417">
        <f t="shared" si="1193"/>
        <v>0</v>
      </c>
      <c r="R943" s="414"/>
      <c r="T943" s="415">
        <v>1160</v>
      </c>
    </row>
    <row r="944" spans="1:20" s="401" customFormat="1" ht="24" hidden="1" customHeight="1">
      <c r="A944" s="366" t="s">
        <v>2405</v>
      </c>
      <c r="B944" s="408" t="s">
        <v>0</v>
      </c>
      <c r="C944" s="408" t="s">
        <v>2546</v>
      </c>
      <c r="D944" s="408" t="s">
        <v>2</v>
      </c>
      <c r="E944" s="409" t="s">
        <v>2104</v>
      </c>
      <c r="F944" s="410"/>
      <c r="G944" s="411">
        <v>1</v>
      </c>
      <c r="H944" s="412">
        <f>INT($F944*G944)</f>
        <v>0</v>
      </c>
      <c r="I944" s="411">
        <v>61.9</v>
      </c>
      <c r="J944" s="412">
        <f>INT($F944*I944)</f>
        <v>0</v>
      </c>
      <c r="K944" s="411">
        <v>0</v>
      </c>
      <c r="L944" s="412">
        <f>INT($F944*K944)</f>
        <v>0</v>
      </c>
      <c r="M944" s="411">
        <f>+G944+I944+K944</f>
        <v>62.9</v>
      </c>
      <c r="N944" s="412">
        <f>H944+J944+L944</f>
        <v>0</v>
      </c>
      <c r="O944" s="412"/>
      <c r="P944" s="412"/>
      <c r="Q944" s="412"/>
      <c r="R944" s="409" t="s">
        <v>0</v>
      </c>
      <c r="T944" s="410">
        <v>1160</v>
      </c>
    </row>
    <row r="945" spans="1:20" ht="24" hidden="1" customHeight="1">
      <c r="A945" s="372" t="s">
        <v>2072</v>
      </c>
      <c r="B945" s="413" t="s">
        <v>0</v>
      </c>
      <c r="C945" s="413" t="s">
        <v>977</v>
      </c>
      <c r="D945" s="413" t="s">
        <v>2</v>
      </c>
      <c r="E945" s="414" t="s">
        <v>671</v>
      </c>
      <c r="F945" s="415"/>
      <c r="G945" s="416">
        <v>1</v>
      </c>
      <c r="H945" s="417">
        <f t="shared" si="1186"/>
        <v>0</v>
      </c>
      <c r="I945" s="416">
        <v>61.9</v>
      </c>
      <c r="J945" s="417">
        <f t="shared" si="1187"/>
        <v>0</v>
      </c>
      <c r="K945" s="416">
        <v>0</v>
      </c>
      <c r="L945" s="417">
        <f t="shared" si="1188"/>
        <v>0</v>
      </c>
      <c r="M945" s="416">
        <f t="shared" si="1189"/>
        <v>62.9</v>
      </c>
      <c r="N945" s="417">
        <f t="shared" ref="N945:N1007" si="1194">H945+J945+L945</f>
        <v>0</v>
      </c>
      <c r="O945" s="417">
        <f t="shared" ref="O945" si="1195">F945-F944</f>
        <v>0</v>
      </c>
      <c r="P945" s="417">
        <f t="shared" ref="P945:Q945" si="1196">M945-M944</f>
        <v>0</v>
      </c>
      <c r="Q945" s="417">
        <f t="shared" si="1196"/>
        <v>0</v>
      </c>
      <c r="R945" s="414"/>
      <c r="T945" s="415">
        <v>1160</v>
      </c>
    </row>
    <row r="946" spans="1:20" s="401" customFormat="1" ht="24" hidden="1" customHeight="1">
      <c r="A946" s="366" t="s">
        <v>2064</v>
      </c>
      <c r="B946" s="408" t="s">
        <v>0</v>
      </c>
      <c r="C946" s="408" t="s">
        <v>2547</v>
      </c>
      <c r="D946" s="408" t="s">
        <v>68</v>
      </c>
      <c r="E946" s="409" t="s">
        <v>2104</v>
      </c>
      <c r="F946" s="410"/>
      <c r="G946" s="411">
        <v>1</v>
      </c>
      <c r="H946" s="412">
        <f>INT($F946*G946)</f>
        <v>0</v>
      </c>
      <c r="I946" s="411">
        <v>61.9</v>
      </c>
      <c r="J946" s="412">
        <f>INT($F946*I946)</f>
        <v>0</v>
      </c>
      <c r="K946" s="411">
        <v>0</v>
      </c>
      <c r="L946" s="412">
        <f>INT($F946*K946)</f>
        <v>0</v>
      </c>
      <c r="M946" s="411">
        <f>+G946+I946+K946</f>
        <v>62.9</v>
      </c>
      <c r="N946" s="412">
        <f>H946+J946+L946</f>
        <v>0</v>
      </c>
      <c r="O946" s="412"/>
      <c r="P946" s="412"/>
      <c r="Q946" s="412"/>
      <c r="R946" s="409" t="s">
        <v>0</v>
      </c>
      <c r="T946" s="410">
        <v>1160</v>
      </c>
    </row>
    <row r="947" spans="1:20" ht="24" hidden="1" customHeight="1">
      <c r="A947" s="372" t="s">
        <v>2481</v>
      </c>
      <c r="B947" s="413" t="s">
        <v>0</v>
      </c>
      <c r="C947" s="413" t="s">
        <v>978</v>
      </c>
      <c r="D947" s="413" t="s">
        <v>68</v>
      </c>
      <c r="E947" s="414" t="s">
        <v>671</v>
      </c>
      <c r="F947" s="415"/>
      <c r="G947" s="416">
        <v>1</v>
      </c>
      <c r="H947" s="417">
        <f t="shared" si="1186"/>
        <v>0</v>
      </c>
      <c r="I947" s="416">
        <v>61.9</v>
      </c>
      <c r="J947" s="417">
        <f t="shared" si="1187"/>
        <v>0</v>
      </c>
      <c r="K947" s="416">
        <v>0</v>
      </c>
      <c r="L947" s="417">
        <f t="shared" si="1188"/>
        <v>0</v>
      </c>
      <c r="M947" s="416">
        <f t="shared" si="1189"/>
        <v>62.9</v>
      </c>
      <c r="N947" s="417">
        <f t="shared" si="1194"/>
        <v>0</v>
      </c>
      <c r="O947" s="417">
        <f t="shared" ref="O947" si="1197">F947-F946</f>
        <v>0</v>
      </c>
      <c r="P947" s="417">
        <f t="shared" ref="P947:Q947" si="1198">M947-M946</f>
        <v>0</v>
      </c>
      <c r="Q947" s="417">
        <f t="shared" si="1198"/>
        <v>0</v>
      </c>
      <c r="R947" s="414"/>
      <c r="T947" s="415">
        <v>1160</v>
      </c>
    </row>
    <row r="948" spans="1:20" s="401" customFormat="1" ht="24" hidden="1" customHeight="1">
      <c r="A948" s="366" t="s">
        <v>2405</v>
      </c>
      <c r="B948" s="408" t="s">
        <v>0</v>
      </c>
      <c r="C948" s="408" t="s">
        <v>2548</v>
      </c>
      <c r="D948" s="408" t="s">
        <v>2549</v>
      </c>
      <c r="E948" s="409" t="s">
        <v>615</v>
      </c>
      <c r="F948" s="410"/>
      <c r="G948" s="411">
        <v>2079.1</v>
      </c>
      <c r="H948" s="412">
        <f>INT($F948*G948)</f>
        <v>0</v>
      </c>
      <c r="I948" s="411">
        <v>7674.4</v>
      </c>
      <c r="J948" s="412">
        <f>INT($F948*I948)</f>
        <v>0</v>
      </c>
      <c r="K948" s="411">
        <v>1721.5</v>
      </c>
      <c r="L948" s="412">
        <f>INT($F948*K948)</f>
        <v>0</v>
      </c>
      <c r="M948" s="411">
        <f>+G948+I948+K948</f>
        <v>11475</v>
      </c>
      <c r="N948" s="412">
        <f>H948+J948+L948</f>
        <v>0</v>
      </c>
      <c r="O948" s="412"/>
      <c r="P948" s="412"/>
      <c r="Q948" s="412"/>
      <c r="R948" s="409" t="s">
        <v>0</v>
      </c>
      <c r="T948" s="410">
        <v>580</v>
      </c>
    </row>
    <row r="949" spans="1:20" ht="24" hidden="1" customHeight="1">
      <c r="A949" s="372" t="s">
        <v>2481</v>
      </c>
      <c r="B949" s="413" t="s">
        <v>0</v>
      </c>
      <c r="C949" s="413" t="s">
        <v>979</v>
      </c>
      <c r="D949" s="413" t="s">
        <v>980</v>
      </c>
      <c r="E949" s="414" t="s">
        <v>651</v>
      </c>
      <c r="F949" s="415"/>
      <c r="G949" s="416">
        <v>2079.1</v>
      </c>
      <c r="H949" s="417">
        <f t="shared" si="1186"/>
        <v>0</v>
      </c>
      <c r="I949" s="416">
        <v>7674.4</v>
      </c>
      <c r="J949" s="417">
        <f t="shared" si="1187"/>
        <v>0</v>
      </c>
      <c r="K949" s="416">
        <v>1721.5</v>
      </c>
      <c r="L949" s="417">
        <f t="shared" si="1188"/>
        <v>0</v>
      </c>
      <c r="M949" s="416">
        <f t="shared" si="1189"/>
        <v>11475</v>
      </c>
      <c r="N949" s="417">
        <f t="shared" si="1194"/>
        <v>0</v>
      </c>
      <c r="O949" s="417">
        <f t="shared" ref="O949" si="1199">F949-F948</f>
        <v>0</v>
      </c>
      <c r="P949" s="417">
        <f t="shared" ref="P949:Q949" si="1200">M949-M948</f>
        <v>0</v>
      </c>
      <c r="Q949" s="417">
        <f t="shared" si="1200"/>
        <v>0</v>
      </c>
      <c r="R949" s="414"/>
      <c r="T949" s="415">
        <v>580</v>
      </c>
    </row>
    <row r="950" spans="1:20" s="401" customFormat="1" ht="24" hidden="1" customHeight="1">
      <c r="A950" s="366" t="s">
        <v>2064</v>
      </c>
      <c r="B950" s="436" t="s">
        <v>2550</v>
      </c>
      <c r="C950" s="436" t="s">
        <v>2551</v>
      </c>
      <c r="D950" s="436" t="s">
        <v>0</v>
      </c>
      <c r="E950" s="437" t="s">
        <v>0</v>
      </c>
      <c r="F950" s="438"/>
      <c r="G950" s="439"/>
      <c r="H950" s="440">
        <f>H952</f>
        <v>0</v>
      </c>
      <c r="I950" s="439"/>
      <c r="J950" s="440">
        <f>J952</f>
        <v>0</v>
      </c>
      <c r="K950" s="439"/>
      <c r="L950" s="440">
        <f>L952</f>
        <v>0</v>
      </c>
      <c r="M950" s="438"/>
      <c r="N950" s="440">
        <f>H950+J950+L950</f>
        <v>0</v>
      </c>
      <c r="O950" s="440"/>
      <c r="P950" s="440"/>
      <c r="Q950" s="440"/>
      <c r="R950" s="441" t="s">
        <v>0</v>
      </c>
      <c r="T950" s="438">
        <v>0</v>
      </c>
    </row>
    <row r="951" spans="1:20" ht="24" hidden="1" customHeight="1">
      <c r="A951" s="372" t="s">
        <v>2089</v>
      </c>
      <c r="B951" s="442" t="s">
        <v>2552</v>
      </c>
      <c r="C951" s="442" t="s">
        <v>981</v>
      </c>
      <c r="D951" s="442" t="s">
        <v>0</v>
      </c>
      <c r="E951" s="443" t="s">
        <v>0</v>
      </c>
      <c r="F951" s="444"/>
      <c r="G951" s="445"/>
      <c r="H951" s="446">
        <f>H953</f>
        <v>0</v>
      </c>
      <c r="I951" s="445"/>
      <c r="J951" s="446">
        <f>J953</f>
        <v>0</v>
      </c>
      <c r="K951" s="445"/>
      <c r="L951" s="446">
        <f>L953</f>
        <v>0</v>
      </c>
      <c r="M951" s="444"/>
      <c r="N951" s="446">
        <f t="shared" si="1194"/>
        <v>0</v>
      </c>
      <c r="O951" s="446">
        <f t="shared" ref="O951" si="1201">F951-F950</f>
        <v>0</v>
      </c>
      <c r="P951" s="446">
        <f t="shared" ref="P951:Q951" si="1202">M951-M950</f>
        <v>0</v>
      </c>
      <c r="Q951" s="446">
        <f t="shared" si="1202"/>
        <v>0</v>
      </c>
      <c r="R951" s="447"/>
      <c r="T951" s="444">
        <v>0</v>
      </c>
    </row>
    <row r="952" spans="1:20" s="401" customFormat="1" ht="24" hidden="1" customHeight="1">
      <c r="A952" s="366" t="s">
        <v>2405</v>
      </c>
      <c r="B952" s="408" t="s">
        <v>0</v>
      </c>
      <c r="C952" s="408" t="s">
        <v>2551</v>
      </c>
      <c r="D952" s="408" t="s">
        <v>2553</v>
      </c>
      <c r="E952" s="409" t="s">
        <v>2104</v>
      </c>
      <c r="F952" s="410"/>
      <c r="G952" s="411">
        <v>819.7</v>
      </c>
      <c r="H952" s="412">
        <f>INT($F952*G952)</f>
        <v>0</v>
      </c>
      <c r="I952" s="411">
        <v>854.4</v>
      </c>
      <c r="J952" s="412">
        <f>INT($F952*I952)</f>
        <v>0</v>
      </c>
      <c r="K952" s="411">
        <v>643</v>
      </c>
      <c r="L952" s="412">
        <f>INT($F952*K952)</f>
        <v>0</v>
      </c>
      <c r="M952" s="411">
        <f>+G952+I952+K952</f>
        <v>2317.1</v>
      </c>
      <c r="N952" s="412">
        <f>H952+J952+L952</f>
        <v>0</v>
      </c>
      <c r="O952" s="412"/>
      <c r="P952" s="412"/>
      <c r="Q952" s="412"/>
      <c r="R952" s="409" t="s">
        <v>0</v>
      </c>
      <c r="T952" s="410">
        <v>2532</v>
      </c>
    </row>
    <row r="953" spans="1:20" ht="24" hidden="1" customHeight="1">
      <c r="A953" s="372" t="s">
        <v>2072</v>
      </c>
      <c r="B953" s="413" t="s">
        <v>0</v>
      </c>
      <c r="C953" s="413" t="s">
        <v>982</v>
      </c>
      <c r="D953" s="413" t="s">
        <v>983</v>
      </c>
      <c r="E953" s="414" t="s">
        <v>671</v>
      </c>
      <c r="F953" s="415"/>
      <c r="G953" s="416">
        <v>819.7</v>
      </c>
      <c r="H953" s="417">
        <f>INT($F953*G953)</f>
        <v>0</v>
      </c>
      <c r="I953" s="416">
        <v>854.4</v>
      </c>
      <c r="J953" s="417">
        <f>INT($F953*I953)</f>
        <v>0</v>
      </c>
      <c r="K953" s="416">
        <v>643</v>
      </c>
      <c r="L953" s="417">
        <f>INT($F953*K953)</f>
        <v>0</v>
      </c>
      <c r="M953" s="416">
        <f>+G953+I953+K953</f>
        <v>2317.1</v>
      </c>
      <c r="N953" s="417">
        <f t="shared" si="1194"/>
        <v>0</v>
      </c>
      <c r="O953" s="417">
        <f t="shared" ref="O953" si="1203">F953-F952</f>
        <v>0</v>
      </c>
      <c r="P953" s="417">
        <f t="shared" ref="P953:Q953" si="1204">M953-M952</f>
        <v>0</v>
      </c>
      <c r="Q953" s="417">
        <f t="shared" si="1204"/>
        <v>0</v>
      </c>
      <c r="R953" s="414"/>
      <c r="T953" s="415">
        <v>2532</v>
      </c>
    </row>
    <row r="954" spans="1:20" s="401" customFormat="1" ht="24" hidden="1" customHeight="1">
      <c r="A954" s="366" t="s">
        <v>2064</v>
      </c>
      <c r="B954" s="436" t="s">
        <v>2554</v>
      </c>
      <c r="C954" s="436" t="s">
        <v>2555</v>
      </c>
      <c r="D954" s="436" t="s">
        <v>0</v>
      </c>
      <c r="E954" s="437" t="s">
        <v>0</v>
      </c>
      <c r="F954" s="438"/>
      <c r="G954" s="439"/>
      <c r="H954" s="440">
        <f>SUMIF($A$956:$A$963,"당초",H956:H963)</f>
        <v>0</v>
      </c>
      <c r="I954" s="439"/>
      <c r="J954" s="440">
        <f>SUMIF($A$956:$A$963,"당초",J956:J963)</f>
        <v>0</v>
      </c>
      <c r="K954" s="439"/>
      <c r="L954" s="440">
        <f>SUMIF($A$956:$A$963,"당초",L956:L963)</f>
        <v>0</v>
      </c>
      <c r="M954" s="438"/>
      <c r="N954" s="440">
        <f>H954+J954+L954</f>
        <v>0</v>
      </c>
      <c r="O954" s="440"/>
      <c r="P954" s="440"/>
      <c r="Q954" s="440"/>
      <c r="R954" s="441" t="s">
        <v>0</v>
      </c>
      <c r="T954" s="438">
        <v>0</v>
      </c>
    </row>
    <row r="955" spans="1:20" ht="24" hidden="1" customHeight="1">
      <c r="A955" s="372" t="s">
        <v>2481</v>
      </c>
      <c r="B955" s="442" t="s">
        <v>2556</v>
      </c>
      <c r="C955" s="442" t="s">
        <v>984</v>
      </c>
      <c r="D955" s="442" t="s">
        <v>0</v>
      </c>
      <c r="E955" s="443" t="s">
        <v>0</v>
      </c>
      <c r="F955" s="444"/>
      <c r="G955" s="445"/>
      <c r="H955" s="446">
        <f>SUMIF($A$956:$A$963,"변경",H956:H963)</f>
        <v>0</v>
      </c>
      <c r="I955" s="445"/>
      <c r="J955" s="446">
        <f>SUMIF($A$956:$A$963,"변경",J956:J963)</f>
        <v>0</v>
      </c>
      <c r="K955" s="445"/>
      <c r="L955" s="446">
        <f>SUMIF($A$956:$A$963,"변경",L956:L963)</f>
        <v>0</v>
      </c>
      <c r="M955" s="444"/>
      <c r="N955" s="446">
        <f t="shared" si="1194"/>
        <v>0</v>
      </c>
      <c r="O955" s="446">
        <f t="shared" ref="O955" si="1205">F955-F954</f>
        <v>0</v>
      </c>
      <c r="P955" s="446">
        <f t="shared" ref="P955:Q955" si="1206">M955-M954</f>
        <v>0</v>
      </c>
      <c r="Q955" s="446">
        <f t="shared" si="1206"/>
        <v>0</v>
      </c>
      <c r="R955" s="447"/>
      <c r="T955" s="444">
        <v>0</v>
      </c>
    </row>
    <row r="956" spans="1:20" s="401" customFormat="1" ht="24" hidden="1" customHeight="1">
      <c r="A956" s="366" t="s">
        <v>2405</v>
      </c>
      <c r="B956" s="408" t="s">
        <v>0</v>
      </c>
      <c r="C956" s="408" t="s">
        <v>2557</v>
      </c>
      <c r="D956" s="408" t="s">
        <v>69</v>
      </c>
      <c r="E956" s="409" t="s">
        <v>2104</v>
      </c>
      <c r="F956" s="410"/>
      <c r="G956" s="411">
        <v>410.8</v>
      </c>
      <c r="H956" s="412">
        <f>INT($F956*G956)</f>
        <v>0</v>
      </c>
      <c r="I956" s="411">
        <v>1006</v>
      </c>
      <c r="J956" s="412">
        <f>INT($F956*I956)</f>
        <v>0</v>
      </c>
      <c r="K956" s="411">
        <v>481.6</v>
      </c>
      <c r="L956" s="412">
        <f>INT($F956*K956)</f>
        <v>0</v>
      </c>
      <c r="M956" s="411">
        <f>+G956+I956+K956</f>
        <v>1898.4</v>
      </c>
      <c r="N956" s="412">
        <f>H956+J956+L956</f>
        <v>0</v>
      </c>
      <c r="O956" s="412"/>
      <c r="P956" s="412"/>
      <c r="Q956" s="412"/>
      <c r="R956" s="409" t="s">
        <v>0</v>
      </c>
      <c r="T956" s="410">
        <v>1952</v>
      </c>
    </row>
    <row r="957" spans="1:20" ht="24" hidden="1" customHeight="1">
      <c r="A957" s="372" t="s">
        <v>2481</v>
      </c>
      <c r="B957" s="413" t="s">
        <v>0</v>
      </c>
      <c r="C957" s="413" t="s">
        <v>985</v>
      </c>
      <c r="D957" s="413" t="s">
        <v>69</v>
      </c>
      <c r="E957" s="414" t="s">
        <v>671</v>
      </c>
      <c r="F957" s="415"/>
      <c r="G957" s="416">
        <v>410.8</v>
      </c>
      <c r="H957" s="417">
        <f t="shared" ref="H957:H963" si="1207">INT($F957*G957)</f>
        <v>0</v>
      </c>
      <c r="I957" s="416">
        <v>1006</v>
      </c>
      <c r="J957" s="417">
        <f t="shared" ref="J957:J963" si="1208">INT($F957*I957)</f>
        <v>0</v>
      </c>
      <c r="K957" s="416">
        <v>481.6</v>
      </c>
      <c r="L957" s="417">
        <f t="shared" ref="L957:L963" si="1209">INT($F957*K957)</f>
        <v>0</v>
      </c>
      <c r="M957" s="416">
        <f t="shared" ref="M957:M963" si="1210">+G957+I957+K957</f>
        <v>1898.4</v>
      </c>
      <c r="N957" s="417">
        <f t="shared" si="1194"/>
        <v>0</v>
      </c>
      <c r="O957" s="417">
        <f t="shared" ref="O957" si="1211">F957-F956</f>
        <v>0</v>
      </c>
      <c r="P957" s="417">
        <f t="shared" ref="P957:Q957" si="1212">M957-M956</f>
        <v>0</v>
      </c>
      <c r="Q957" s="417">
        <f t="shared" si="1212"/>
        <v>0</v>
      </c>
      <c r="R957" s="414"/>
      <c r="T957" s="415">
        <v>1952</v>
      </c>
    </row>
    <row r="958" spans="1:20" s="401" customFormat="1" ht="24" hidden="1" customHeight="1">
      <c r="A958" s="366" t="s">
        <v>2405</v>
      </c>
      <c r="B958" s="408" t="s">
        <v>0</v>
      </c>
      <c r="C958" s="408" t="s">
        <v>2546</v>
      </c>
      <c r="D958" s="408" t="s">
        <v>2</v>
      </c>
      <c r="E958" s="409" t="s">
        <v>2104</v>
      </c>
      <c r="F958" s="410"/>
      <c r="G958" s="411">
        <v>1</v>
      </c>
      <c r="H958" s="412">
        <f>INT($F958*G958)</f>
        <v>0</v>
      </c>
      <c r="I958" s="411">
        <v>61.9</v>
      </c>
      <c r="J958" s="412">
        <f>INT($F958*I958)</f>
        <v>0</v>
      </c>
      <c r="K958" s="411">
        <v>0</v>
      </c>
      <c r="L958" s="412">
        <f>INT($F958*K958)</f>
        <v>0</v>
      </c>
      <c r="M958" s="411">
        <f>+G958+I958+K958</f>
        <v>62.9</v>
      </c>
      <c r="N958" s="412">
        <f>H958+J958+L958</f>
        <v>0</v>
      </c>
      <c r="O958" s="412"/>
      <c r="P958" s="412"/>
      <c r="Q958" s="412"/>
      <c r="R958" s="409" t="s">
        <v>0</v>
      </c>
      <c r="T958" s="410">
        <v>976</v>
      </c>
    </row>
    <row r="959" spans="1:20" ht="24" hidden="1" customHeight="1">
      <c r="A959" s="372" t="s">
        <v>2481</v>
      </c>
      <c r="B959" s="413" t="s">
        <v>0</v>
      </c>
      <c r="C959" s="413" t="s">
        <v>977</v>
      </c>
      <c r="D959" s="413" t="s">
        <v>2</v>
      </c>
      <c r="E959" s="414" t="s">
        <v>671</v>
      </c>
      <c r="F959" s="415"/>
      <c r="G959" s="416">
        <v>1</v>
      </c>
      <c r="H959" s="417">
        <f t="shared" si="1207"/>
        <v>0</v>
      </c>
      <c r="I959" s="416">
        <v>61.9</v>
      </c>
      <c r="J959" s="417">
        <f t="shared" si="1208"/>
        <v>0</v>
      </c>
      <c r="K959" s="416">
        <v>0</v>
      </c>
      <c r="L959" s="417">
        <f t="shared" si="1209"/>
        <v>0</v>
      </c>
      <c r="M959" s="416">
        <f t="shared" si="1210"/>
        <v>62.9</v>
      </c>
      <c r="N959" s="417">
        <f t="shared" si="1194"/>
        <v>0</v>
      </c>
      <c r="O959" s="417">
        <f t="shared" ref="O959" si="1213">F959-F958</f>
        <v>0</v>
      </c>
      <c r="P959" s="417">
        <f t="shared" ref="P959:Q959" si="1214">M959-M958</f>
        <v>0</v>
      </c>
      <c r="Q959" s="417">
        <f t="shared" si="1214"/>
        <v>0</v>
      </c>
      <c r="R959" s="414"/>
      <c r="T959" s="415">
        <v>976</v>
      </c>
    </row>
    <row r="960" spans="1:20" s="401" customFormat="1" ht="24" hidden="1" customHeight="1">
      <c r="A960" s="366" t="s">
        <v>2405</v>
      </c>
      <c r="B960" s="408" t="s">
        <v>0</v>
      </c>
      <c r="C960" s="408" t="s">
        <v>2547</v>
      </c>
      <c r="D960" s="408" t="s">
        <v>68</v>
      </c>
      <c r="E960" s="409" t="s">
        <v>2104</v>
      </c>
      <c r="F960" s="410"/>
      <c r="G960" s="411">
        <v>1</v>
      </c>
      <c r="H960" s="412">
        <f>INT($F960*G960)</f>
        <v>0</v>
      </c>
      <c r="I960" s="411">
        <v>61.9</v>
      </c>
      <c r="J960" s="412">
        <f>INT($F960*I960)</f>
        <v>0</v>
      </c>
      <c r="K960" s="411">
        <v>0</v>
      </c>
      <c r="L960" s="412">
        <f>INT($F960*K960)</f>
        <v>0</v>
      </c>
      <c r="M960" s="411">
        <f>+G960+I960+K960</f>
        <v>62.9</v>
      </c>
      <c r="N960" s="412">
        <f>H960+J960+L960</f>
        <v>0</v>
      </c>
      <c r="O960" s="412"/>
      <c r="P960" s="412"/>
      <c r="Q960" s="412"/>
      <c r="R960" s="409" t="s">
        <v>0</v>
      </c>
      <c r="T960" s="410">
        <v>1952</v>
      </c>
    </row>
    <row r="961" spans="1:20" ht="24" hidden="1" customHeight="1">
      <c r="A961" s="372" t="s">
        <v>2089</v>
      </c>
      <c r="B961" s="413" t="s">
        <v>0</v>
      </c>
      <c r="C961" s="413" t="s">
        <v>978</v>
      </c>
      <c r="D961" s="413" t="s">
        <v>68</v>
      </c>
      <c r="E961" s="414" t="s">
        <v>671</v>
      </c>
      <c r="F961" s="415"/>
      <c r="G961" s="416">
        <v>1</v>
      </c>
      <c r="H961" s="417">
        <f t="shared" si="1207"/>
        <v>0</v>
      </c>
      <c r="I961" s="416">
        <v>61.9</v>
      </c>
      <c r="J961" s="417">
        <f t="shared" si="1208"/>
        <v>0</v>
      </c>
      <c r="K961" s="416">
        <v>0</v>
      </c>
      <c r="L961" s="417">
        <f t="shared" si="1209"/>
        <v>0</v>
      </c>
      <c r="M961" s="416">
        <f t="shared" si="1210"/>
        <v>62.9</v>
      </c>
      <c r="N961" s="417">
        <f t="shared" si="1194"/>
        <v>0</v>
      </c>
      <c r="O961" s="417">
        <f t="shared" ref="O961" si="1215">F961-F960</f>
        <v>0</v>
      </c>
      <c r="P961" s="417">
        <f t="shared" ref="P961:Q961" si="1216">M961-M960</f>
        <v>0</v>
      </c>
      <c r="Q961" s="417">
        <f t="shared" si="1216"/>
        <v>0</v>
      </c>
      <c r="R961" s="414"/>
      <c r="T961" s="415">
        <v>1952</v>
      </c>
    </row>
    <row r="962" spans="1:20" s="401" customFormat="1" ht="24" hidden="1" customHeight="1">
      <c r="A962" s="366" t="s">
        <v>2405</v>
      </c>
      <c r="B962" s="408" t="s">
        <v>0</v>
      </c>
      <c r="C962" s="408" t="s">
        <v>2548</v>
      </c>
      <c r="D962" s="408" t="s">
        <v>2549</v>
      </c>
      <c r="E962" s="409" t="s">
        <v>615</v>
      </c>
      <c r="F962" s="410"/>
      <c r="G962" s="411">
        <v>2079.1</v>
      </c>
      <c r="H962" s="412">
        <f>INT($F962*G962)</f>
        <v>0</v>
      </c>
      <c r="I962" s="411">
        <v>7674.4</v>
      </c>
      <c r="J962" s="412">
        <f>INT($F962*I962)</f>
        <v>0</v>
      </c>
      <c r="K962" s="411">
        <v>1721.5</v>
      </c>
      <c r="L962" s="412">
        <f>INT($F962*K962)</f>
        <v>0</v>
      </c>
      <c r="M962" s="411">
        <f>+G962+I962+K962</f>
        <v>11475</v>
      </c>
      <c r="N962" s="412">
        <f>H962+J962+L962</f>
        <v>0</v>
      </c>
      <c r="O962" s="412"/>
      <c r="P962" s="412"/>
      <c r="Q962" s="412"/>
      <c r="R962" s="409" t="s">
        <v>0</v>
      </c>
      <c r="T962" s="410">
        <v>488</v>
      </c>
    </row>
    <row r="963" spans="1:20" ht="24" hidden="1" customHeight="1">
      <c r="A963" s="372" t="s">
        <v>2481</v>
      </c>
      <c r="B963" s="413" t="s">
        <v>0</v>
      </c>
      <c r="C963" s="413" t="s">
        <v>979</v>
      </c>
      <c r="D963" s="413" t="s">
        <v>980</v>
      </c>
      <c r="E963" s="414" t="s">
        <v>651</v>
      </c>
      <c r="F963" s="415"/>
      <c r="G963" s="416">
        <v>2079.1</v>
      </c>
      <c r="H963" s="417">
        <f t="shared" si="1207"/>
        <v>0</v>
      </c>
      <c r="I963" s="416">
        <v>7674.4</v>
      </c>
      <c r="J963" s="417">
        <f t="shared" si="1208"/>
        <v>0</v>
      </c>
      <c r="K963" s="416">
        <v>1721.5</v>
      </c>
      <c r="L963" s="417">
        <f t="shared" si="1209"/>
        <v>0</v>
      </c>
      <c r="M963" s="416">
        <f t="shared" si="1210"/>
        <v>11475</v>
      </c>
      <c r="N963" s="417">
        <f t="shared" si="1194"/>
        <v>0</v>
      </c>
      <c r="O963" s="417">
        <f t="shared" ref="O963" si="1217">F963-F962</f>
        <v>0</v>
      </c>
      <c r="P963" s="417">
        <f t="shared" ref="P963:Q963" si="1218">M963-M962</f>
        <v>0</v>
      </c>
      <c r="Q963" s="417">
        <f t="shared" si="1218"/>
        <v>0</v>
      </c>
      <c r="R963" s="414"/>
      <c r="T963" s="415">
        <v>488</v>
      </c>
    </row>
    <row r="964" spans="1:20" s="401" customFormat="1" ht="24" hidden="1" customHeight="1">
      <c r="A964" s="366" t="s">
        <v>2405</v>
      </c>
      <c r="B964" s="436" t="s">
        <v>2558</v>
      </c>
      <c r="C964" s="436" t="s">
        <v>2559</v>
      </c>
      <c r="D964" s="436" t="s">
        <v>0</v>
      </c>
      <c r="E964" s="437" t="s">
        <v>0</v>
      </c>
      <c r="F964" s="438"/>
      <c r="G964" s="439"/>
      <c r="H964" s="440">
        <f>H966</f>
        <v>0</v>
      </c>
      <c r="I964" s="439"/>
      <c r="J964" s="440">
        <f>J966</f>
        <v>0</v>
      </c>
      <c r="K964" s="439"/>
      <c r="L964" s="440">
        <f>L966</f>
        <v>0</v>
      </c>
      <c r="M964" s="438"/>
      <c r="N964" s="440">
        <f>H964+J964+L964</f>
        <v>0</v>
      </c>
      <c r="O964" s="440"/>
      <c r="P964" s="440"/>
      <c r="Q964" s="440"/>
      <c r="R964" s="441" t="s">
        <v>0</v>
      </c>
      <c r="T964" s="438">
        <v>0</v>
      </c>
    </row>
    <row r="965" spans="1:20" ht="24" hidden="1" customHeight="1">
      <c r="A965" s="372" t="s">
        <v>2481</v>
      </c>
      <c r="B965" s="442" t="s">
        <v>284</v>
      </c>
      <c r="C965" s="442" t="s">
        <v>986</v>
      </c>
      <c r="D965" s="442" t="s">
        <v>0</v>
      </c>
      <c r="E965" s="443" t="s">
        <v>0</v>
      </c>
      <c r="F965" s="444"/>
      <c r="G965" s="445"/>
      <c r="H965" s="446">
        <f>H967</f>
        <v>0</v>
      </c>
      <c r="I965" s="445"/>
      <c r="J965" s="446">
        <f>J967</f>
        <v>0</v>
      </c>
      <c r="K965" s="445"/>
      <c r="L965" s="446">
        <f>L967</f>
        <v>0</v>
      </c>
      <c r="M965" s="444"/>
      <c r="N965" s="446">
        <f t="shared" si="1194"/>
        <v>0</v>
      </c>
      <c r="O965" s="446">
        <f t="shared" ref="O965" si="1219">F965-F964</f>
        <v>0</v>
      </c>
      <c r="P965" s="446">
        <f t="shared" ref="P965:Q965" si="1220">M965-M964</f>
        <v>0</v>
      </c>
      <c r="Q965" s="446">
        <f t="shared" si="1220"/>
        <v>0</v>
      </c>
      <c r="R965" s="447"/>
      <c r="T965" s="444">
        <v>0</v>
      </c>
    </row>
    <row r="966" spans="1:20" s="460" customFormat="1" ht="24" hidden="1" customHeight="1">
      <c r="A966" s="366" t="s">
        <v>2405</v>
      </c>
      <c r="B966" s="408" t="s">
        <v>0</v>
      </c>
      <c r="C966" s="408" t="s">
        <v>2560</v>
      </c>
      <c r="D966" s="408" t="s">
        <v>2561</v>
      </c>
      <c r="E966" s="409" t="s">
        <v>2104</v>
      </c>
      <c r="F966" s="410"/>
      <c r="G966" s="411">
        <v>7040.1</v>
      </c>
      <c r="H966" s="412">
        <f>INT($F966*G966)</f>
        <v>0</v>
      </c>
      <c r="I966" s="411">
        <v>3009.6</v>
      </c>
      <c r="J966" s="412">
        <f>INT($F966*I966)</f>
        <v>0</v>
      </c>
      <c r="K966" s="411">
        <v>69.5</v>
      </c>
      <c r="L966" s="412">
        <f>INT($F966*K966)</f>
        <v>0</v>
      </c>
      <c r="M966" s="411">
        <f>+G966+I966+K966</f>
        <v>10119.200000000001</v>
      </c>
      <c r="N966" s="412">
        <f>H966+J966+L966</f>
        <v>0</v>
      </c>
      <c r="O966" s="412"/>
      <c r="P966" s="412"/>
      <c r="Q966" s="412"/>
      <c r="R966" s="409" t="s">
        <v>0</v>
      </c>
      <c r="T966" s="410">
        <v>135.75</v>
      </c>
    </row>
    <row r="967" spans="1:20" s="73" customFormat="1" ht="24" hidden="1" customHeight="1">
      <c r="A967" s="372" t="s">
        <v>2481</v>
      </c>
      <c r="B967" s="413" t="s">
        <v>0</v>
      </c>
      <c r="C967" s="413" t="s">
        <v>987</v>
      </c>
      <c r="D967" s="413" t="s">
        <v>988</v>
      </c>
      <c r="E967" s="414" t="s">
        <v>671</v>
      </c>
      <c r="F967" s="415"/>
      <c r="G967" s="416">
        <v>7040.1</v>
      </c>
      <c r="H967" s="417">
        <f>INT($F967*G967)</f>
        <v>0</v>
      </c>
      <c r="I967" s="416">
        <v>3009.6</v>
      </c>
      <c r="J967" s="417">
        <f>INT($F967*I967)</f>
        <v>0</v>
      </c>
      <c r="K967" s="416">
        <v>69.5</v>
      </c>
      <c r="L967" s="417">
        <f>INT($F967*K967)</f>
        <v>0</v>
      </c>
      <c r="M967" s="416">
        <f>+G967+I967+K967</f>
        <v>10119.200000000001</v>
      </c>
      <c r="N967" s="417">
        <f t="shared" si="1194"/>
        <v>0</v>
      </c>
      <c r="O967" s="417">
        <f t="shared" ref="O967" si="1221">F967-F966</f>
        <v>0</v>
      </c>
      <c r="P967" s="417">
        <f t="shared" ref="P967:Q967" si="1222">M967-M966</f>
        <v>0</v>
      </c>
      <c r="Q967" s="417">
        <f t="shared" si="1222"/>
        <v>0</v>
      </c>
      <c r="R967" s="414"/>
      <c r="T967" s="415">
        <v>135.75</v>
      </c>
    </row>
    <row r="968" spans="1:20" s="401" customFormat="1" ht="24" hidden="1" customHeight="1">
      <c r="A968" s="366" t="s">
        <v>2405</v>
      </c>
      <c r="B968" s="436" t="s">
        <v>2562</v>
      </c>
      <c r="C968" s="436" t="s">
        <v>2563</v>
      </c>
      <c r="D968" s="436" t="s">
        <v>0</v>
      </c>
      <c r="E968" s="437" t="s">
        <v>0</v>
      </c>
      <c r="F968" s="438"/>
      <c r="G968" s="439"/>
      <c r="H968" s="440">
        <f>H970</f>
        <v>0</v>
      </c>
      <c r="I968" s="439"/>
      <c r="J968" s="440">
        <f>J970</f>
        <v>0</v>
      </c>
      <c r="K968" s="439"/>
      <c r="L968" s="440">
        <f>L970</f>
        <v>0</v>
      </c>
      <c r="M968" s="438"/>
      <c r="N968" s="440">
        <f>H968+J968+L968</f>
        <v>0</v>
      </c>
      <c r="O968" s="440"/>
      <c r="P968" s="440"/>
      <c r="Q968" s="440"/>
      <c r="R968" s="441" t="s">
        <v>0</v>
      </c>
      <c r="T968" s="438">
        <v>0</v>
      </c>
    </row>
    <row r="969" spans="1:20" ht="24" hidden="1" customHeight="1">
      <c r="A969" s="372" t="s">
        <v>2481</v>
      </c>
      <c r="B969" s="442" t="s">
        <v>2564</v>
      </c>
      <c r="C969" s="442" t="s">
        <v>989</v>
      </c>
      <c r="D969" s="442" t="s">
        <v>0</v>
      </c>
      <c r="E969" s="443" t="s">
        <v>0</v>
      </c>
      <c r="F969" s="444"/>
      <c r="G969" s="445"/>
      <c r="H969" s="446">
        <f>H971</f>
        <v>0</v>
      </c>
      <c r="I969" s="445"/>
      <c r="J969" s="446">
        <f>J971</f>
        <v>0</v>
      </c>
      <c r="K969" s="445"/>
      <c r="L969" s="446">
        <f>L971</f>
        <v>0</v>
      </c>
      <c r="M969" s="444"/>
      <c r="N969" s="446">
        <f t="shared" si="1194"/>
        <v>0</v>
      </c>
      <c r="O969" s="446">
        <f t="shared" ref="O969" si="1223">F969-F968</f>
        <v>0</v>
      </c>
      <c r="P969" s="446">
        <f t="shared" ref="P969:Q969" si="1224">M969-M968</f>
        <v>0</v>
      </c>
      <c r="Q969" s="446">
        <f t="shared" si="1224"/>
        <v>0</v>
      </c>
      <c r="R969" s="447"/>
      <c r="T969" s="444">
        <v>0</v>
      </c>
    </row>
    <row r="970" spans="1:20" s="401" customFormat="1" ht="24" hidden="1" customHeight="1">
      <c r="A970" s="366" t="s">
        <v>2405</v>
      </c>
      <c r="B970" s="408" t="s">
        <v>0</v>
      </c>
      <c r="C970" s="408" t="s">
        <v>2565</v>
      </c>
      <c r="D970" s="408" t="s">
        <v>2566</v>
      </c>
      <c r="E970" s="409" t="s">
        <v>22</v>
      </c>
      <c r="F970" s="410"/>
      <c r="G970" s="411">
        <v>14563.4</v>
      </c>
      <c r="H970" s="412">
        <f>INT($F970*G970)</f>
        <v>0</v>
      </c>
      <c r="I970" s="411">
        <v>43463.199999999997</v>
      </c>
      <c r="J970" s="412">
        <f>INT($F970*I970)</f>
        <v>0</v>
      </c>
      <c r="K970" s="411">
        <v>4576.7</v>
      </c>
      <c r="L970" s="412">
        <f>INT($F970*K970)</f>
        <v>0</v>
      </c>
      <c r="M970" s="411">
        <f>+G970+I970+K970</f>
        <v>62603.299999999996</v>
      </c>
      <c r="N970" s="412">
        <f>H970+J970+L970</f>
        <v>0</v>
      </c>
      <c r="O970" s="412"/>
      <c r="P970" s="412"/>
      <c r="Q970" s="412"/>
      <c r="R970" s="409" t="s">
        <v>0</v>
      </c>
      <c r="T970" s="410">
        <v>276</v>
      </c>
    </row>
    <row r="971" spans="1:20" ht="24" hidden="1" customHeight="1">
      <c r="A971" s="372" t="s">
        <v>2481</v>
      </c>
      <c r="B971" s="413" t="s">
        <v>0</v>
      </c>
      <c r="C971" s="413" t="s">
        <v>990</v>
      </c>
      <c r="D971" s="413" t="s">
        <v>991</v>
      </c>
      <c r="E971" s="414" t="s">
        <v>22</v>
      </c>
      <c r="F971" s="415"/>
      <c r="G971" s="416">
        <v>14563.4</v>
      </c>
      <c r="H971" s="417">
        <f>INT($F971*G971)</f>
        <v>0</v>
      </c>
      <c r="I971" s="416">
        <v>43463.199999999997</v>
      </c>
      <c r="J971" s="417">
        <f>INT($F971*I971)</f>
        <v>0</v>
      </c>
      <c r="K971" s="416">
        <v>4576.7</v>
      </c>
      <c r="L971" s="417">
        <f>INT($F971*K971)</f>
        <v>0</v>
      </c>
      <c r="M971" s="416">
        <f>+G971+I971+K971</f>
        <v>62603.299999999996</v>
      </c>
      <c r="N971" s="417">
        <f t="shared" si="1194"/>
        <v>0</v>
      </c>
      <c r="O971" s="417">
        <f t="shared" ref="O971" si="1225">F971-F970</f>
        <v>0</v>
      </c>
      <c r="P971" s="417">
        <f t="shared" ref="P971:Q971" si="1226">M971-M970</f>
        <v>0</v>
      </c>
      <c r="Q971" s="417">
        <f t="shared" si="1226"/>
        <v>0</v>
      </c>
      <c r="R971" s="414"/>
      <c r="T971" s="415">
        <v>276</v>
      </c>
    </row>
    <row r="972" spans="1:20" s="431" customFormat="1" ht="24" hidden="1" customHeight="1">
      <c r="A972" s="366" t="s">
        <v>2405</v>
      </c>
      <c r="B972" s="436" t="s">
        <v>2567</v>
      </c>
      <c r="C972" s="436" t="s">
        <v>2568</v>
      </c>
      <c r="D972" s="436" t="s">
        <v>0</v>
      </c>
      <c r="E972" s="437" t="s">
        <v>0</v>
      </c>
      <c r="F972" s="438"/>
      <c r="G972" s="439"/>
      <c r="H972" s="440">
        <f>SUMIF($A$974:$A$981,"당초",H974:H981)</f>
        <v>0</v>
      </c>
      <c r="I972" s="439"/>
      <c r="J972" s="440">
        <f>SUMIF($A$974:$A$981,"당초",J974:J981)</f>
        <v>0</v>
      </c>
      <c r="K972" s="439"/>
      <c r="L972" s="440">
        <f>SUMIF($A$974:$A$981,"당초",L974:L981)</f>
        <v>0</v>
      </c>
      <c r="M972" s="438"/>
      <c r="N972" s="440">
        <f>H972+J972+L972</f>
        <v>0</v>
      </c>
      <c r="O972" s="440"/>
      <c r="P972" s="440"/>
      <c r="Q972" s="440"/>
      <c r="R972" s="441" t="s">
        <v>0</v>
      </c>
      <c r="T972" s="438">
        <v>0</v>
      </c>
    </row>
    <row r="973" spans="1:20" s="72" customFormat="1" ht="24" hidden="1" customHeight="1">
      <c r="A973" s="372" t="s">
        <v>2089</v>
      </c>
      <c r="B973" s="442" t="s">
        <v>2569</v>
      </c>
      <c r="C973" s="442" t="s">
        <v>992</v>
      </c>
      <c r="D973" s="442" t="s">
        <v>0</v>
      </c>
      <c r="E973" s="443" t="s">
        <v>0</v>
      </c>
      <c r="F973" s="444"/>
      <c r="G973" s="445"/>
      <c r="H973" s="446">
        <f>SUMIF($A$974:$A$981,"변경",H974:H981)</f>
        <v>0</v>
      </c>
      <c r="I973" s="445"/>
      <c r="J973" s="446">
        <f>SUMIF($A$974:$A$981,"변경",J974:J981)</f>
        <v>0</v>
      </c>
      <c r="K973" s="445"/>
      <c r="L973" s="446">
        <f>SUMIF($A$974:$A$981,"변경",L974:L981)</f>
        <v>0</v>
      </c>
      <c r="M973" s="444"/>
      <c r="N973" s="446">
        <f t="shared" si="1194"/>
        <v>0</v>
      </c>
      <c r="O973" s="446">
        <f t="shared" ref="O973" si="1227">F973-F972</f>
        <v>0</v>
      </c>
      <c r="P973" s="446">
        <f t="shared" ref="P973:Q973" si="1228">M973-M972</f>
        <v>0</v>
      </c>
      <c r="Q973" s="446">
        <f t="shared" si="1228"/>
        <v>0</v>
      </c>
      <c r="R973" s="447"/>
      <c r="T973" s="444">
        <v>0</v>
      </c>
    </row>
    <row r="974" spans="1:20" s="401" customFormat="1" ht="24" hidden="1" customHeight="1">
      <c r="A974" s="366" t="s">
        <v>2405</v>
      </c>
      <c r="B974" s="408" t="s">
        <v>0</v>
      </c>
      <c r="C974" s="408" t="s">
        <v>2570</v>
      </c>
      <c r="D974" s="408" t="s">
        <v>2571</v>
      </c>
      <c r="E974" s="409" t="s">
        <v>615</v>
      </c>
      <c r="F974" s="410"/>
      <c r="G974" s="411">
        <v>1497.9</v>
      </c>
      <c r="H974" s="412">
        <f>INT($F974*G974)</f>
        <v>0</v>
      </c>
      <c r="I974" s="411">
        <v>5272</v>
      </c>
      <c r="J974" s="412">
        <f>INT($F974*I974)</f>
        <v>0</v>
      </c>
      <c r="K974" s="411">
        <v>1699</v>
      </c>
      <c r="L974" s="412">
        <f>INT($F974*K974)</f>
        <v>0</v>
      </c>
      <c r="M974" s="411">
        <f>+G974+I974+K974</f>
        <v>8468.9</v>
      </c>
      <c r="N974" s="412">
        <f>H974+J974+L974</f>
        <v>0</v>
      </c>
      <c r="O974" s="412"/>
      <c r="P974" s="412"/>
      <c r="Q974" s="412"/>
      <c r="R974" s="409" t="s">
        <v>0</v>
      </c>
      <c r="T974" s="410">
        <v>44</v>
      </c>
    </row>
    <row r="975" spans="1:20" ht="24" hidden="1" customHeight="1">
      <c r="A975" s="372" t="s">
        <v>2481</v>
      </c>
      <c r="B975" s="413" t="s">
        <v>0</v>
      </c>
      <c r="C975" s="413" t="s">
        <v>993</v>
      </c>
      <c r="D975" s="413" t="s">
        <v>994</v>
      </c>
      <c r="E975" s="414" t="s">
        <v>651</v>
      </c>
      <c r="F975" s="415"/>
      <c r="G975" s="416">
        <v>1497.9</v>
      </c>
      <c r="H975" s="417">
        <f t="shared" ref="H975:H981" si="1229">INT($F975*G975)</f>
        <v>0</v>
      </c>
      <c r="I975" s="416">
        <v>5272</v>
      </c>
      <c r="J975" s="417">
        <f t="shared" ref="J975:J981" si="1230">INT($F975*I975)</f>
        <v>0</v>
      </c>
      <c r="K975" s="416">
        <v>1699</v>
      </c>
      <c r="L975" s="417">
        <f t="shared" ref="L975:L981" si="1231">INT($F975*K975)</f>
        <v>0</v>
      </c>
      <c r="M975" s="416">
        <f t="shared" ref="M975:M981" si="1232">+G975+I975+K975</f>
        <v>8468.9</v>
      </c>
      <c r="N975" s="417">
        <f t="shared" si="1194"/>
        <v>0</v>
      </c>
      <c r="O975" s="417">
        <f t="shared" ref="O975" si="1233">F975-F974</f>
        <v>0</v>
      </c>
      <c r="P975" s="417">
        <f t="shared" ref="P975:Q975" si="1234">M975-M974</f>
        <v>0</v>
      </c>
      <c r="Q975" s="417">
        <f t="shared" si="1234"/>
        <v>0</v>
      </c>
      <c r="R975" s="414"/>
      <c r="T975" s="415">
        <v>44</v>
      </c>
    </row>
    <row r="976" spans="1:20" s="401" customFormat="1" ht="24" hidden="1" customHeight="1">
      <c r="A976" s="366" t="s">
        <v>2405</v>
      </c>
      <c r="B976" s="408" t="s">
        <v>0</v>
      </c>
      <c r="C976" s="408" t="s">
        <v>2572</v>
      </c>
      <c r="D976" s="408" t="s">
        <v>2573</v>
      </c>
      <c r="E976" s="409" t="s">
        <v>615</v>
      </c>
      <c r="F976" s="410"/>
      <c r="G976" s="411">
        <v>630.4</v>
      </c>
      <c r="H976" s="412">
        <f>INT($F976*G976)</f>
        <v>0</v>
      </c>
      <c r="I976" s="411">
        <v>2494.4</v>
      </c>
      <c r="J976" s="412">
        <f>INT($F976*I976)</f>
        <v>0</v>
      </c>
      <c r="K976" s="411">
        <v>547.20000000000005</v>
      </c>
      <c r="L976" s="412">
        <f>INT($F976*K976)</f>
        <v>0</v>
      </c>
      <c r="M976" s="411">
        <f>+G976+I976+K976</f>
        <v>3672</v>
      </c>
      <c r="N976" s="412">
        <f>H976+J976+L976</f>
        <v>0</v>
      </c>
      <c r="O976" s="412"/>
      <c r="P976" s="412"/>
      <c r="Q976" s="412"/>
      <c r="R976" s="409" t="s">
        <v>0</v>
      </c>
      <c r="T976" s="410">
        <v>44</v>
      </c>
    </row>
    <row r="977" spans="1:20" ht="24" hidden="1" customHeight="1">
      <c r="A977" s="372" t="s">
        <v>2072</v>
      </c>
      <c r="B977" s="413" t="s">
        <v>0</v>
      </c>
      <c r="C977" s="413" t="s">
        <v>995</v>
      </c>
      <c r="D977" s="413" t="s">
        <v>996</v>
      </c>
      <c r="E977" s="414" t="s">
        <v>651</v>
      </c>
      <c r="F977" s="415"/>
      <c r="G977" s="416">
        <v>630.4</v>
      </c>
      <c r="H977" s="417">
        <f t="shared" si="1229"/>
        <v>0</v>
      </c>
      <c r="I977" s="416">
        <v>2494.4</v>
      </c>
      <c r="J977" s="417">
        <f t="shared" si="1230"/>
        <v>0</v>
      </c>
      <c r="K977" s="416">
        <v>547.20000000000005</v>
      </c>
      <c r="L977" s="417">
        <f t="shared" si="1231"/>
        <v>0</v>
      </c>
      <c r="M977" s="416">
        <f t="shared" si="1232"/>
        <v>3672</v>
      </c>
      <c r="N977" s="417">
        <f t="shared" si="1194"/>
        <v>0</v>
      </c>
      <c r="O977" s="417">
        <f t="shared" ref="O977" si="1235">F977-F976</f>
        <v>0</v>
      </c>
      <c r="P977" s="417">
        <f t="shared" ref="P977:Q977" si="1236">M977-M976</f>
        <v>0</v>
      </c>
      <c r="Q977" s="417">
        <f t="shared" si="1236"/>
        <v>0</v>
      </c>
      <c r="R977" s="414"/>
      <c r="T977" s="415">
        <v>44</v>
      </c>
    </row>
    <row r="978" spans="1:20" s="401" customFormat="1" ht="24" hidden="1" customHeight="1">
      <c r="A978" s="366" t="s">
        <v>2405</v>
      </c>
      <c r="B978" s="408" t="s">
        <v>0</v>
      </c>
      <c r="C978" s="408" t="s">
        <v>2574</v>
      </c>
      <c r="D978" s="408" t="s">
        <v>0</v>
      </c>
      <c r="E978" s="409" t="s">
        <v>615</v>
      </c>
      <c r="F978" s="410"/>
      <c r="G978" s="411">
        <v>37199</v>
      </c>
      <c r="H978" s="412">
        <f>INT($F978*G978)</f>
        <v>0</v>
      </c>
      <c r="I978" s="411">
        <v>31429.599999999999</v>
      </c>
      <c r="J978" s="412">
        <f>INT($F978*I978)</f>
        <v>0</v>
      </c>
      <c r="K978" s="411">
        <v>6992.3</v>
      </c>
      <c r="L978" s="412">
        <f>INT($F978*K978)</f>
        <v>0</v>
      </c>
      <c r="M978" s="411">
        <f>+G978+I978+K978</f>
        <v>75620.900000000009</v>
      </c>
      <c r="N978" s="412">
        <f>H978+J978+L978</f>
        <v>0</v>
      </c>
      <c r="O978" s="412"/>
      <c r="P978" s="412"/>
      <c r="Q978" s="412"/>
      <c r="R978" s="409" t="s">
        <v>0</v>
      </c>
      <c r="T978" s="410">
        <v>24</v>
      </c>
    </row>
    <row r="979" spans="1:20" ht="24" hidden="1" customHeight="1">
      <c r="A979" s="372" t="s">
        <v>2481</v>
      </c>
      <c r="B979" s="413" t="s">
        <v>0</v>
      </c>
      <c r="C979" s="413" t="s">
        <v>997</v>
      </c>
      <c r="D979" s="413" t="s">
        <v>0</v>
      </c>
      <c r="E979" s="414" t="s">
        <v>651</v>
      </c>
      <c r="F979" s="415"/>
      <c r="G979" s="416">
        <v>37199</v>
      </c>
      <c r="H979" s="417">
        <f t="shared" si="1229"/>
        <v>0</v>
      </c>
      <c r="I979" s="416">
        <v>31429.599999999999</v>
      </c>
      <c r="J979" s="417">
        <f t="shared" si="1230"/>
        <v>0</v>
      </c>
      <c r="K979" s="416">
        <v>6992.3</v>
      </c>
      <c r="L979" s="417">
        <f t="shared" si="1231"/>
        <v>0</v>
      </c>
      <c r="M979" s="416">
        <f t="shared" si="1232"/>
        <v>75620.900000000009</v>
      </c>
      <c r="N979" s="417">
        <f t="shared" si="1194"/>
        <v>0</v>
      </c>
      <c r="O979" s="417">
        <f t="shared" ref="O979" si="1237">F979-F978</f>
        <v>0</v>
      </c>
      <c r="P979" s="417">
        <f t="shared" ref="P979:Q979" si="1238">M979-M978</f>
        <v>0</v>
      </c>
      <c r="Q979" s="417">
        <f t="shared" si="1238"/>
        <v>0</v>
      </c>
      <c r="R979" s="414"/>
      <c r="T979" s="415">
        <v>24</v>
      </c>
    </row>
    <row r="980" spans="1:20" s="401" customFormat="1" ht="24" hidden="1" customHeight="1">
      <c r="A980" s="366" t="s">
        <v>2405</v>
      </c>
      <c r="B980" s="408" t="s">
        <v>0</v>
      </c>
      <c r="C980" s="408" t="s">
        <v>2575</v>
      </c>
      <c r="D980" s="408" t="s">
        <v>2576</v>
      </c>
      <c r="E980" s="409" t="s">
        <v>2104</v>
      </c>
      <c r="F980" s="410"/>
      <c r="G980" s="411">
        <v>0</v>
      </c>
      <c r="H980" s="412">
        <f>INT($F980*G980)</f>
        <v>0</v>
      </c>
      <c r="I980" s="411">
        <v>577.29999999999995</v>
      </c>
      <c r="J980" s="412">
        <f>INT($F980*I980)</f>
        <v>0</v>
      </c>
      <c r="K980" s="411">
        <v>0</v>
      </c>
      <c r="L980" s="412">
        <f>INT($F980*K980)</f>
        <v>0</v>
      </c>
      <c r="M980" s="411">
        <f>+G980+I980+K980</f>
        <v>577.29999999999995</v>
      </c>
      <c r="N980" s="412">
        <f>H980+J980+L980</f>
        <v>0</v>
      </c>
      <c r="O980" s="412"/>
      <c r="P980" s="412"/>
      <c r="Q980" s="412"/>
      <c r="R980" s="409" t="s">
        <v>0</v>
      </c>
      <c r="T980" s="410">
        <v>98</v>
      </c>
    </row>
    <row r="981" spans="1:20" ht="24" hidden="1" customHeight="1">
      <c r="A981" s="372" t="s">
        <v>2481</v>
      </c>
      <c r="B981" s="413" t="s">
        <v>0</v>
      </c>
      <c r="C981" s="413" t="s">
        <v>998</v>
      </c>
      <c r="D981" s="413" t="s">
        <v>999</v>
      </c>
      <c r="E981" s="414" t="s">
        <v>671</v>
      </c>
      <c r="F981" s="415"/>
      <c r="G981" s="416">
        <v>0</v>
      </c>
      <c r="H981" s="417">
        <f t="shared" si="1229"/>
        <v>0</v>
      </c>
      <c r="I981" s="416">
        <v>577.29999999999995</v>
      </c>
      <c r="J981" s="417">
        <f t="shared" si="1230"/>
        <v>0</v>
      </c>
      <c r="K981" s="416">
        <v>0</v>
      </c>
      <c r="L981" s="417">
        <f t="shared" si="1231"/>
        <v>0</v>
      </c>
      <c r="M981" s="416">
        <f t="shared" si="1232"/>
        <v>577.29999999999995</v>
      </c>
      <c r="N981" s="417">
        <f t="shared" si="1194"/>
        <v>0</v>
      </c>
      <c r="O981" s="417">
        <f t="shared" ref="O981" si="1239">F981-F980</f>
        <v>0</v>
      </c>
      <c r="P981" s="417">
        <f t="shared" ref="P981:Q981" si="1240">M981-M980</f>
        <v>0</v>
      </c>
      <c r="Q981" s="417">
        <f t="shared" si="1240"/>
        <v>0</v>
      </c>
      <c r="R981" s="414"/>
      <c r="T981" s="415">
        <v>98</v>
      </c>
    </row>
    <row r="982" spans="1:20" s="401" customFormat="1" ht="24" hidden="1" customHeight="1">
      <c r="A982" s="366" t="s">
        <v>2405</v>
      </c>
      <c r="B982" s="436" t="s">
        <v>2577</v>
      </c>
      <c r="C982" s="436" t="s">
        <v>2578</v>
      </c>
      <c r="D982" s="436" t="s">
        <v>0</v>
      </c>
      <c r="E982" s="437" t="s">
        <v>0</v>
      </c>
      <c r="F982" s="438"/>
      <c r="G982" s="439"/>
      <c r="H982" s="440">
        <f>H984+H986</f>
        <v>0</v>
      </c>
      <c r="I982" s="439"/>
      <c r="J982" s="440">
        <f>J984+J986</f>
        <v>0</v>
      </c>
      <c r="K982" s="439"/>
      <c r="L982" s="440">
        <f>L984+L986</f>
        <v>0</v>
      </c>
      <c r="M982" s="438"/>
      <c r="N982" s="440">
        <f>H982+J982+L982</f>
        <v>0</v>
      </c>
      <c r="O982" s="440"/>
      <c r="P982" s="440"/>
      <c r="Q982" s="440"/>
      <c r="R982" s="441" t="s">
        <v>0</v>
      </c>
      <c r="T982" s="438">
        <v>0</v>
      </c>
    </row>
    <row r="983" spans="1:20" ht="24" hidden="1" customHeight="1">
      <c r="A983" s="372" t="s">
        <v>2481</v>
      </c>
      <c r="B983" s="442" t="s">
        <v>2579</v>
      </c>
      <c r="C983" s="442" t="s">
        <v>1000</v>
      </c>
      <c r="D983" s="442" t="s">
        <v>0</v>
      </c>
      <c r="E983" s="443" t="s">
        <v>0</v>
      </c>
      <c r="F983" s="444"/>
      <c r="G983" s="445"/>
      <c r="H983" s="446">
        <f>H985+H987</f>
        <v>0</v>
      </c>
      <c r="I983" s="445"/>
      <c r="J983" s="446">
        <f>J985+J987</f>
        <v>0</v>
      </c>
      <c r="K983" s="445"/>
      <c r="L983" s="446">
        <f>L985+L987</f>
        <v>0</v>
      </c>
      <c r="M983" s="444"/>
      <c r="N983" s="446">
        <f t="shared" si="1194"/>
        <v>0</v>
      </c>
      <c r="O983" s="446">
        <f t="shared" ref="O983" si="1241">F983-F982</f>
        <v>0</v>
      </c>
      <c r="P983" s="446">
        <f t="shared" ref="P983:Q983" si="1242">M983-M982</f>
        <v>0</v>
      </c>
      <c r="Q983" s="446">
        <f t="shared" si="1242"/>
        <v>0</v>
      </c>
      <c r="R983" s="447"/>
      <c r="T983" s="444">
        <v>0</v>
      </c>
    </row>
    <row r="984" spans="1:20" s="401" customFormat="1" ht="24" hidden="1" customHeight="1">
      <c r="A984" s="366" t="s">
        <v>2405</v>
      </c>
      <c r="B984" s="408" t="s">
        <v>0</v>
      </c>
      <c r="C984" s="408" t="s">
        <v>2570</v>
      </c>
      <c r="D984" s="408" t="s">
        <v>2571</v>
      </c>
      <c r="E984" s="409" t="s">
        <v>615</v>
      </c>
      <c r="F984" s="410"/>
      <c r="G984" s="411">
        <v>1497.9</v>
      </c>
      <c r="H984" s="412">
        <f>INT($F984*G984)</f>
        <v>0</v>
      </c>
      <c r="I984" s="411">
        <v>5272</v>
      </c>
      <c r="J984" s="412">
        <f>INT($F984*I984)</f>
        <v>0</v>
      </c>
      <c r="K984" s="411">
        <v>1699</v>
      </c>
      <c r="L984" s="412">
        <f>INT($F984*K984)</f>
        <v>0</v>
      </c>
      <c r="M984" s="411">
        <f>+G984+I984+K984</f>
        <v>8468.9</v>
      </c>
      <c r="N984" s="412">
        <f>H984+J984+L984</f>
        <v>0</v>
      </c>
      <c r="O984" s="412"/>
      <c r="P984" s="412"/>
      <c r="Q984" s="412"/>
      <c r="R984" s="409" t="s">
        <v>0</v>
      </c>
      <c r="T984" s="410">
        <v>192</v>
      </c>
    </row>
    <row r="985" spans="1:20" ht="24" hidden="1" customHeight="1">
      <c r="A985" s="372" t="s">
        <v>2481</v>
      </c>
      <c r="B985" s="413" t="s">
        <v>0</v>
      </c>
      <c r="C985" s="413" t="s">
        <v>993</v>
      </c>
      <c r="D985" s="413" t="s">
        <v>994</v>
      </c>
      <c r="E985" s="414" t="s">
        <v>651</v>
      </c>
      <c r="F985" s="415"/>
      <c r="G985" s="416">
        <v>1497.9</v>
      </c>
      <c r="H985" s="417">
        <f>INT($F985*G985)</f>
        <v>0</v>
      </c>
      <c r="I985" s="416">
        <v>5272</v>
      </c>
      <c r="J985" s="417">
        <f>INT($F985*I985)</f>
        <v>0</v>
      </c>
      <c r="K985" s="416">
        <v>1699</v>
      </c>
      <c r="L985" s="417">
        <f>INT($F985*K985)</f>
        <v>0</v>
      </c>
      <c r="M985" s="416">
        <f t="shared" ref="M985:M987" si="1243">+G985+I985+K985</f>
        <v>8468.9</v>
      </c>
      <c r="N985" s="417">
        <f t="shared" si="1194"/>
        <v>0</v>
      </c>
      <c r="O985" s="417">
        <f t="shared" ref="O985" si="1244">F985-F984</f>
        <v>0</v>
      </c>
      <c r="P985" s="417">
        <f t="shared" ref="P985:Q985" si="1245">M985-M984</f>
        <v>0</v>
      </c>
      <c r="Q985" s="417">
        <f t="shared" si="1245"/>
        <v>0</v>
      </c>
      <c r="R985" s="414"/>
      <c r="T985" s="415">
        <v>192</v>
      </c>
    </row>
    <row r="986" spans="1:20" s="401" customFormat="1" ht="24" hidden="1" customHeight="1">
      <c r="A986" s="366" t="s">
        <v>2064</v>
      </c>
      <c r="B986" s="408" t="s">
        <v>0</v>
      </c>
      <c r="C986" s="408" t="s">
        <v>2572</v>
      </c>
      <c r="D986" s="408" t="s">
        <v>2573</v>
      </c>
      <c r="E986" s="409" t="s">
        <v>615</v>
      </c>
      <c r="F986" s="410"/>
      <c r="G986" s="411">
        <v>630.4</v>
      </c>
      <c r="H986" s="412">
        <f>INT($F986*G986)</f>
        <v>0</v>
      </c>
      <c r="I986" s="411">
        <v>2494.4</v>
      </c>
      <c r="J986" s="412">
        <f>INT($F986*I986)</f>
        <v>0</v>
      </c>
      <c r="K986" s="411">
        <v>547.20000000000005</v>
      </c>
      <c r="L986" s="412">
        <f>INT($F986*K986)</f>
        <v>0</v>
      </c>
      <c r="M986" s="411">
        <f>+G986+I986+K986</f>
        <v>3672</v>
      </c>
      <c r="N986" s="412">
        <f>H986+J986+L986</f>
        <v>0</v>
      </c>
      <c r="O986" s="412"/>
      <c r="P986" s="412"/>
      <c r="Q986" s="412"/>
      <c r="R986" s="409" t="s">
        <v>0</v>
      </c>
      <c r="T986" s="410">
        <v>192</v>
      </c>
    </row>
    <row r="987" spans="1:20" ht="24" hidden="1" customHeight="1">
      <c r="A987" s="372" t="s">
        <v>2072</v>
      </c>
      <c r="B987" s="413" t="s">
        <v>0</v>
      </c>
      <c r="C987" s="413" t="s">
        <v>995</v>
      </c>
      <c r="D987" s="413" t="s">
        <v>996</v>
      </c>
      <c r="E987" s="414" t="s">
        <v>651</v>
      </c>
      <c r="F987" s="415"/>
      <c r="G987" s="416">
        <v>630.4</v>
      </c>
      <c r="H987" s="417">
        <f>INT($F987*G987)</f>
        <v>0</v>
      </c>
      <c r="I987" s="416">
        <v>2494.4</v>
      </c>
      <c r="J987" s="417">
        <f>INT($F987*I987)</f>
        <v>0</v>
      </c>
      <c r="K987" s="416">
        <v>547.20000000000005</v>
      </c>
      <c r="L987" s="417">
        <f>INT($F987*K987)</f>
        <v>0</v>
      </c>
      <c r="M987" s="416">
        <f t="shared" si="1243"/>
        <v>3672</v>
      </c>
      <c r="N987" s="417">
        <f t="shared" si="1194"/>
        <v>0</v>
      </c>
      <c r="O987" s="417">
        <f t="shared" ref="O987" si="1246">F987-F986</f>
        <v>0</v>
      </c>
      <c r="P987" s="417">
        <f t="shared" ref="P987:Q987" si="1247">M987-M986</f>
        <v>0</v>
      </c>
      <c r="Q987" s="417">
        <f t="shared" si="1247"/>
        <v>0</v>
      </c>
      <c r="R987" s="414"/>
      <c r="T987" s="415">
        <v>192</v>
      </c>
    </row>
    <row r="988" spans="1:20" s="401" customFormat="1" ht="24" hidden="1" customHeight="1">
      <c r="A988" s="366" t="s">
        <v>2064</v>
      </c>
      <c r="B988" s="436" t="s">
        <v>2580</v>
      </c>
      <c r="C988" s="436" t="s">
        <v>2581</v>
      </c>
      <c r="D988" s="436" t="s">
        <v>0</v>
      </c>
      <c r="E988" s="437" t="s">
        <v>0</v>
      </c>
      <c r="F988" s="438"/>
      <c r="G988" s="439"/>
      <c r="H988" s="440">
        <f>H990</f>
        <v>0</v>
      </c>
      <c r="I988" s="439"/>
      <c r="J988" s="440">
        <f>J990</f>
        <v>0</v>
      </c>
      <c r="K988" s="439"/>
      <c r="L988" s="440">
        <f>L990</f>
        <v>0</v>
      </c>
      <c r="M988" s="438"/>
      <c r="N988" s="440">
        <f>H988+J988+L988</f>
        <v>0</v>
      </c>
      <c r="O988" s="440"/>
      <c r="P988" s="440"/>
      <c r="Q988" s="440"/>
      <c r="R988" s="441" t="s">
        <v>0</v>
      </c>
      <c r="T988" s="438">
        <v>0</v>
      </c>
    </row>
    <row r="989" spans="1:20" ht="24" hidden="1" customHeight="1">
      <c r="A989" s="372" t="s">
        <v>2273</v>
      </c>
      <c r="B989" s="442" t="s">
        <v>2582</v>
      </c>
      <c r="C989" s="442" t="s">
        <v>1001</v>
      </c>
      <c r="D989" s="442" t="s">
        <v>0</v>
      </c>
      <c r="E989" s="443" t="s">
        <v>0</v>
      </c>
      <c r="F989" s="444"/>
      <c r="G989" s="445"/>
      <c r="H989" s="446">
        <f>H991</f>
        <v>0</v>
      </c>
      <c r="I989" s="445"/>
      <c r="J989" s="446">
        <f>J991</f>
        <v>0</v>
      </c>
      <c r="K989" s="445"/>
      <c r="L989" s="446">
        <f>L991</f>
        <v>0</v>
      </c>
      <c r="M989" s="444"/>
      <c r="N989" s="446">
        <f t="shared" si="1194"/>
        <v>0</v>
      </c>
      <c r="O989" s="446">
        <f t="shared" ref="O989" si="1248">F989-F988</f>
        <v>0</v>
      </c>
      <c r="P989" s="446">
        <f t="shared" ref="P989:Q989" si="1249">M989-M988</f>
        <v>0</v>
      </c>
      <c r="Q989" s="446">
        <f t="shared" si="1249"/>
        <v>0</v>
      </c>
      <c r="R989" s="447"/>
      <c r="T989" s="444">
        <v>0</v>
      </c>
    </row>
    <row r="990" spans="1:20" s="401" customFormat="1" ht="24" hidden="1" customHeight="1">
      <c r="A990" s="366" t="s">
        <v>2405</v>
      </c>
      <c r="B990" s="408" t="s">
        <v>0</v>
      </c>
      <c r="C990" s="408" t="s">
        <v>2583</v>
      </c>
      <c r="D990" s="408" t="s">
        <v>2584</v>
      </c>
      <c r="E990" s="409" t="s">
        <v>2585</v>
      </c>
      <c r="F990" s="410"/>
      <c r="G990" s="411">
        <v>96762</v>
      </c>
      <c r="H990" s="412">
        <f>INT($F990*G990)</f>
        <v>0</v>
      </c>
      <c r="I990" s="411">
        <v>0</v>
      </c>
      <c r="J990" s="412">
        <f>INT($F990*I990)</f>
        <v>0</v>
      </c>
      <c r="K990" s="411">
        <v>22491.7</v>
      </c>
      <c r="L990" s="412">
        <f>INT($F990*K990)</f>
        <v>0</v>
      </c>
      <c r="M990" s="411">
        <f>+G990+I990+K990</f>
        <v>119253.7</v>
      </c>
      <c r="N990" s="412">
        <f>H990+J990+L990</f>
        <v>0</v>
      </c>
      <c r="O990" s="412"/>
      <c r="P990" s="412"/>
      <c r="Q990" s="412"/>
      <c r="R990" s="409" t="s">
        <v>0</v>
      </c>
      <c r="T990" s="410">
        <v>47</v>
      </c>
    </row>
    <row r="991" spans="1:20" ht="24" hidden="1" customHeight="1">
      <c r="A991" s="372" t="s">
        <v>2481</v>
      </c>
      <c r="B991" s="413" t="s">
        <v>0</v>
      </c>
      <c r="C991" s="413" t="s">
        <v>1002</v>
      </c>
      <c r="D991" s="413" t="s">
        <v>1003</v>
      </c>
      <c r="E991" s="414" t="s">
        <v>1004</v>
      </c>
      <c r="F991" s="415"/>
      <c r="G991" s="416">
        <v>96762</v>
      </c>
      <c r="H991" s="417">
        <f>INT($F991*G991)</f>
        <v>0</v>
      </c>
      <c r="I991" s="416">
        <v>0</v>
      </c>
      <c r="J991" s="417">
        <f>INT($F991*I991)</f>
        <v>0</v>
      </c>
      <c r="K991" s="416">
        <v>22491.7</v>
      </c>
      <c r="L991" s="417">
        <f>INT($F991*K991)</f>
        <v>0</v>
      </c>
      <c r="M991" s="416">
        <f>+G991+I991+K991</f>
        <v>119253.7</v>
      </c>
      <c r="N991" s="417">
        <f t="shared" si="1194"/>
        <v>0</v>
      </c>
      <c r="O991" s="417">
        <f t="shared" ref="O991" si="1250">F991-F990</f>
        <v>0</v>
      </c>
      <c r="P991" s="417">
        <f t="shared" ref="P991:Q991" si="1251">M991-M990</f>
        <v>0</v>
      </c>
      <c r="Q991" s="417">
        <f t="shared" si="1251"/>
        <v>0</v>
      </c>
      <c r="R991" s="414"/>
      <c r="T991" s="415">
        <v>47</v>
      </c>
    </row>
    <row r="992" spans="1:20" s="401" customFormat="1" ht="24" hidden="1" customHeight="1">
      <c r="A992" s="366" t="s">
        <v>2405</v>
      </c>
      <c r="B992" s="436" t="s">
        <v>2586</v>
      </c>
      <c r="C992" s="436" t="s">
        <v>2587</v>
      </c>
      <c r="D992" s="436" t="s">
        <v>0</v>
      </c>
      <c r="E992" s="437" t="s">
        <v>0</v>
      </c>
      <c r="F992" s="438"/>
      <c r="G992" s="439"/>
      <c r="H992" s="440">
        <f>SUMIF($A$994:$A$1001,"당초",H994:H1001)</f>
        <v>0</v>
      </c>
      <c r="I992" s="439"/>
      <c r="J992" s="440">
        <f>SUMIF($A$994:$A$1001,"당초",J994:J1001)</f>
        <v>0</v>
      </c>
      <c r="K992" s="439"/>
      <c r="L992" s="440">
        <f>SUMIF($A$994:$A$1001,"당초",L994:L1001)</f>
        <v>0</v>
      </c>
      <c r="M992" s="438"/>
      <c r="N992" s="440">
        <f>H992+J992+L992</f>
        <v>0</v>
      </c>
      <c r="O992" s="440"/>
      <c r="P992" s="440"/>
      <c r="Q992" s="440"/>
      <c r="R992" s="441" t="s">
        <v>0</v>
      </c>
      <c r="T992" s="438">
        <v>0</v>
      </c>
    </row>
    <row r="993" spans="1:20" ht="24" hidden="1" customHeight="1">
      <c r="A993" s="372" t="s">
        <v>2089</v>
      </c>
      <c r="B993" s="442" t="s">
        <v>2588</v>
      </c>
      <c r="C993" s="442" t="s">
        <v>1005</v>
      </c>
      <c r="D993" s="442" t="s">
        <v>0</v>
      </c>
      <c r="E993" s="443" t="s">
        <v>0</v>
      </c>
      <c r="F993" s="444"/>
      <c r="G993" s="445"/>
      <c r="H993" s="446">
        <f>SUMIF($A$994:$A$1001,"변경",H994:H1001)</f>
        <v>0</v>
      </c>
      <c r="I993" s="445"/>
      <c r="J993" s="446">
        <f>SUMIF($A$994:$A$1001,"변경",J994:J1001)</f>
        <v>0</v>
      </c>
      <c r="K993" s="445"/>
      <c r="L993" s="446">
        <f>SUMIF($A$994:$A$1001,"변경",L994:L1001)</f>
        <v>0</v>
      </c>
      <c r="M993" s="444"/>
      <c r="N993" s="446">
        <f t="shared" si="1194"/>
        <v>0</v>
      </c>
      <c r="O993" s="446">
        <f t="shared" ref="O993" si="1252">F993-F992</f>
        <v>0</v>
      </c>
      <c r="P993" s="446">
        <f t="shared" ref="P993:Q993" si="1253">M993-M992</f>
        <v>0</v>
      </c>
      <c r="Q993" s="446">
        <f t="shared" si="1253"/>
        <v>0</v>
      </c>
      <c r="R993" s="447"/>
      <c r="T993" s="444">
        <v>0</v>
      </c>
    </row>
    <row r="994" spans="1:20" s="401" customFormat="1" ht="24" hidden="1" customHeight="1">
      <c r="A994" s="366" t="s">
        <v>2589</v>
      </c>
      <c r="B994" s="408" t="s">
        <v>0</v>
      </c>
      <c r="C994" s="408" t="s">
        <v>2590</v>
      </c>
      <c r="D994" s="408" t="s">
        <v>2591</v>
      </c>
      <c r="E994" s="409" t="s">
        <v>1860</v>
      </c>
      <c r="F994" s="410"/>
      <c r="G994" s="411">
        <v>482.6</v>
      </c>
      <c r="H994" s="412">
        <f>INT($F994*G994)</f>
        <v>0</v>
      </c>
      <c r="I994" s="411">
        <v>4483.6000000000004</v>
      </c>
      <c r="J994" s="412">
        <f>INT($F994*I994)</f>
        <v>0</v>
      </c>
      <c r="K994" s="411">
        <v>0</v>
      </c>
      <c r="L994" s="412">
        <f>INT($F994*K994)</f>
        <v>0</v>
      </c>
      <c r="M994" s="411">
        <f>+G994+I994+K994</f>
        <v>4966.2000000000007</v>
      </c>
      <c r="N994" s="412">
        <f>H994+J994+L994</f>
        <v>0</v>
      </c>
      <c r="O994" s="412"/>
      <c r="P994" s="412"/>
      <c r="Q994" s="412"/>
      <c r="R994" s="409" t="s">
        <v>0</v>
      </c>
      <c r="T994" s="410">
        <v>4</v>
      </c>
    </row>
    <row r="995" spans="1:20" ht="24" hidden="1" customHeight="1">
      <c r="A995" s="372" t="s">
        <v>2273</v>
      </c>
      <c r="B995" s="413" t="s">
        <v>0</v>
      </c>
      <c r="C995" s="413" t="s">
        <v>1006</v>
      </c>
      <c r="D995" s="413" t="s">
        <v>1007</v>
      </c>
      <c r="E995" s="414" t="s">
        <v>729</v>
      </c>
      <c r="F995" s="415"/>
      <c r="G995" s="416">
        <v>482.6</v>
      </c>
      <c r="H995" s="417">
        <f t="shared" ref="H995:H1001" si="1254">INT($F995*G995)</f>
        <v>0</v>
      </c>
      <c r="I995" s="416">
        <v>4483.6000000000004</v>
      </c>
      <c r="J995" s="417">
        <f t="shared" ref="J995:J1001" si="1255">INT($F995*I995)</f>
        <v>0</v>
      </c>
      <c r="K995" s="416">
        <v>0</v>
      </c>
      <c r="L995" s="417">
        <f t="shared" ref="L995:L1001" si="1256">INT($F995*K995)</f>
        <v>0</v>
      </c>
      <c r="M995" s="416">
        <f t="shared" ref="M995:M1001" si="1257">+G995+I995+K995</f>
        <v>4966.2000000000007</v>
      </c>
      <c r="N995" s="417">
        <f t="shared" si="1194"/>
        <v>0</v>
      </c>
      <c r="O995" s="417">
        <f t="shared" ref="O995" si="1258">F995-F994</f>
        <v>0</v>
      </c>
      <c r="P995" s="417">
        <f t="shared" ref="P995:Q995" si="1259">M995-M994</f>
        <v>0</v>
      </c>
      <c r="Q995" s="417">
        <f t="shared" si="1259"/>
        <v>0</v>
      </c>
      <c r="R995" s="414"/>
      <c r="T995" s="415">
        <v>4</v>
      </c>
    </row>
    <row r="996" spans="1:20" s="401" customFormat="1" ht="24" hidden="1" customHeight="1">
      <c r="A996" s="366" t="s">
        <v>2405</v>
      </c>
      <c r="B996" s="408" t="s">
        <v>0</v>
      </c>
      <c r="C996" s="408" t="s">
        <v>2590</v>
      </c>
      <c r="D996" s="408" t="s">
        <v>2592</v>
      </c>
      <c r="E996" s="409" t="s">
        <v>1860</v>
      </c>
      <c r="F996" s="410"/>
      <c r="G996" s="411">
        <v>627.20000000000005</v>
      </c>
      <c r="H996" s="412">
        <f>INT($F996*G996)</f>
        <v>0</v>
      </c>
      <c r="I996" s="411">
        <v>5810.6</v>
      </c>
      <c r="J996" s="412">
        <f>INT($F996*I996)</f>
        <v>0</v>
      </c>
      <c r="K996" s="411">
        <v>0</v>
      </c>
      <c r="L996" s="412">
        <f>INT($F996*K996)</f>
        <v>0</v>
      </c>
      <c r="M996" s="411">
        <f>+G996+I996+K996</f>
        <v>6437.8</v>
      </c>
      <c r="N996" s="412">
        <f>H996+J996+L996</f>
        <v>0</v>
      </c>
      <c r="O996" s="412"/>
      <c r="P996" s="412"/>
      <c r="Q996" s="412"/>
      <c r="R996" s="409" t="s">
        <v>0</v>
      </c>
      <c r="T996" s="410">
        <v>1</v>
      </c>
    </row>
    <row r="997" spans="1:20" ht="24" hidden="1" customHeight="1">
      <c r="A997" s="372" t="s">
        <v>2481</v>
      </c>
      <c r="B997" s="413" t="s">
        <v>0</v>
      </c>
      <c r="C997" s="413" t="s">
        <v>1006</v>
      </c>
      <c r="D997" s="413" t="s">
        <v>1008</v>
      </c>
      <c r="E997" s="414" t="s">
        <v>729</v>
      </c>
      <c r="F997" s="415"/>
      <c r="G997" s="416">
        <v>627.20000000000005</v>
      </c>
      <c r="H997" s="417">
        <f t="shared" si="1254"/>
        <v>0</v>
      </c>
      <c r="I997" s="416">
        <v>5810.6</v>
      </c>
      <c r="J997" s="417">
        <f t="shared" si="1255"/>
        <v>0</v>
      </c>
      <c r="K997" s="416">
        <v>0</v>
      </c>
      <c r="L997" s="417">
        <f t="shared" si="1256"/>
        <v>0</v>
      </c>
      <c r="M997" s="416">
        <f t="shared" si="1257"/>
        <v>6437.8</v>
      </c>
      <c r="N997" s="417">
        <f t="shared" si="1194"/>
        <v>0</v>
      </c>
      <c r="O997" s="417">
        <f t="shared" ref="O997" si="1260">F997-F996</f>
        <v>0</v>
      </c>
      <c r="P997" s="417">
        <f t="shared" ref="P997:Q997" si="1261">M997-M996</f>
        <v>0</v>
      </c>
      <c r="Q997" s="417">
        <f t="shared" si="1261"/>
        <v>0</v>
      </c>
      <c r="R997" s="414"/>
      <c r="T997" s="415">
        <v>1</v>
      </c>
    </row>
    <row r="998" spans="1:20" s="390" customFormat="1" ht="24" hidden="1" customHeight="1">
      <c r="A998" s="366" t="s">
        <v>2405</v>
      </c>
      <c r="B998" s="408" t="s">
        <v>0</v>
      </c>
      <c r="C998" s="408" t="s">
        <v>2590</v>
      </c>
      <c r="D998" s="408" t="s">
        <v>2593</v>
      </c>
      <c r="E998" s="409" t="s">
        <v>1860</v>
      </c>
      <c r="F998" s="410"/>
      <c r="G998" s="411">
        <v>1352</v>
      </c>
      <c r="H998" s="412">
        <f>INT($F998*G998)</f>
        <v>0</v>
      </c>
      <c r="I998" s="411">
        <v>12456.6</v>
      </c>
      <c r="J998" s="412">
        <f>INT($F998*I998)</f>
        <v>0</v>
      </c>
      <c r="K998" s="411">
        <v>0</v>
      </c>
      <c r="L998" s="412">
        <f>INT($F998*K998)</f>
        <v>0</v>
      </c>
      <c r="M998" s="411">
        <f>+G998+I998+K998</f>
        <v>13808.6</v>
      </c>
      <c r="N998" s="412">
        <f>H998+J998+L998</f>
        <v>0</v>
      </c>
      <c r="O998" s="412"/>
      <c r="P998" s="412"/>
      <c r="Q998" s="412"/>
      <c r="R998" s="409" t="s">
        <v>0</v>
      </c>
      <c r="T998" s="410">
        <v>1</v>
      </c>
    </row>
    <row r="999" spans="1:20" s="69" customFormat="1" ht="24" hidden="1" customHeight="1">
      <c r="A999" s="372" t="s">
        <v>2072</v>
      </c>
      <c r="B999" s="413" t="s">
        <v>0</v>
      </c>
      <c r="C999" s="413" t="s">
        <v>1006</v>
      </c>
      <c r="D999" s="413" t="s">
        <v>1009</v>
      </c>
      <c r="E999" s="414" t="s">
        <v>729</v>
      </c>
      <c r="F999" s="415"/>
      <c r="G999" s="416">
        <v>1352</v>
      </c>
      <c r="H999" s="417">
        <f t="shared" si="1254"/>
        <v>0</v>
      </c>
      <c r="I999" s="416">
        <v>12456.6</v>
      </c>
      <c r="J999" s="417">
        <f t="shared" si="1255"/>
        <v>0</v>
      </c>
      <c r="K999" s="416">
        <v>0</v>
      </c>
      <c r="L999" s="417">
        <f t="shared" si="1256"/>
        <v>0</v>
      </c>
      <c r="M999" s="416">
        <f t="shared" si="1257"/>
        <v>13808.6</v>
      </c>
      <c r="N999" s="417">
        <f t="shared" si="1194"/>
        <v>0</v>
      </c>
      <c r="O999" s="417">
        <f t="shared" ref="O999" si="1262">F999-F998</f>
        <v>0</v>
      </c>
      <c r="P999" s="417">
        <f t="shared" ref="P999:Q999" si="1263">M999-M998</f>
        <v>0</v>
      </c>
      <c r="Q999" s="417">
        <f t="shared" si="1263"/>
        <v>0</v>
      </c>
      <c r="R999" s="414"/>
      <c r="T999" s="415">
        <v>1</v>
      </c>
    </row>
    <row r="1000" spans="1:20" s="401" customFormat="1" ht="24" hidden="1" customHeight="1">
      <c r="A1000" s="366" t="s">
        <v>2405</v>
      </c>
      <c r="B1000" s="408" t="s">
        <v>0</v>
      </c>
      <c r="C1000" s="408" t="s">
        <v>2594</v>
      </c>
      <c r="D1000" s="408" t="s">
        <v>2584</v>
      </c>
      <c r="E1000" s="409" t="s">
        <v>2585</v>
      </c>
      <c r="F1000" s="410"/>
      <c r="G1000" s="411">
        <v>32253.4</v>
      </c>
      <c r="H1000" s="412">
        <f>INT($F1000*G1000)</f>
        <v>0</v>
      </c>
      <c r="I1000" s="411">
        <v>0</v>
      </c>
      <c r="J1000" s="412">
        <f>INT($F1000*I1000)</f>
        <v>0</v>
      </c>
      <c r="K1000" s="411">
        <v>7497.3</v>
      </c>
      <c r="L1000" s="412">
        <f>INT($F1000*K1000)</f>
        <v>0</v>
      </c>
      <c r="M1000" s="411">
        <f>+G1000+I1000+K1000</f>
        <v>39750.700000000004</v>
      </c>
      <c r="N1000" s="412">
        <f>H1000+J1000+L1000</f>
        <v>0</v>
      </c>
      <c r="O1000" s="412"/>
      <c r="P1000" s="412"/>
      <c r="Q1000" s="412"/>
      <c r="R1000" s="409" t="s">
        <v>0</v>
      </c>
      <c r="T1000" s="410">
        <v>9</v>
      </c>
    </row>
    <row r="1001" spans="1:20" ht="24" hidden="1" customHeight="1">
      <c r="A1001" s="372" t="s">
        <v>2481</v>
      </c>
      <c r="B1001" s="413" t="s">
        <v>0</v>
      </c>
      <c r="C1001" s="413" t="s">
        <v>1010</v>
      </c>
      <c r="D1001" s="413" t="s">
        <v>1003</v>
      </c>
      <c r="E1001" s="414" t="s">
        <v>1004</v>
      </c>
      <c r="F1001" s="415"/>
      <c r="G1001" s="416">
        <v>32253.4</v>
      </c>
      <c r="H1001" s="417">
        <f t="shared" si="1254"/>
        <v>0</v>
      </c>
      <c r="I1001" s="416">
        <v>0</v>
      </c>
      <c r="J1001" s="417">
        <f t="shared" si="1255"/>
        <v>0</v>
      </c>
      <c r="K1001" s="416">
        <v>7497.3</v>
      </c>
      <c r="L1001" s="417">
        <f t="shared" si="1256"/>
        <v>0</v>
      </c>
      <c r="M1001" s="416">
        <f t="shared" si="1257"/>
        <v>39750.700000000004</v>
      </c>
      <c r="N1001" s="417">
        <f t="shared" si="1194"/>
        <v>0</v>
      </c>
      <c r="O1001" s="417">
        <f t="shared" ref="O1001" si="1264">F1001-F1000</f>
        <v>0</v>
      </c>
      <c r="P1001" s="417">
        <f t="shared" ref="P1001:Q1001" si="1265">M1001-M1000</f>
        <v>0</v>
      </c>
      <c r="Q1001" s="417">
        <f t="shared" si="1265"/>
        <v>0</v>
      </c>
      <c r="R1001" s="414"/>
      <c r="T1001" s="415">
        <v>9</v>
      </c>
    </row>
    <row r="1002" spans="1:20" s="401" customFormat="1" ht="24" hidden="1" customHeight="1">
      <c r="A1002" s="366" t="s">
        <v>2405</v>
      </c>
      <c r="B1002" s="436" t="s">
        <v>2595</v>
      </c>
      <c r="C1002" s="436" t="s">
        <v>2596</v>
      </c>
      <c r="D1002" s="436" t="s">
        <v>0</v>
      </c>
      <c r="E1002" s="437" t="s">
        <v>0</v>
      </c>
      <c r="F1002" s="438"/>
      <c r="G1002" s="439"/>
      <c r="H1002" s="440">
        <f>H1004</f>
        <v>0</v>
      </c>
      <c r="I1002" s="439"/>
      <c r="J1002" s="440">
        <f>J1004</f>
        <v>0</v>
      </c>
      <c r="K1002" s="439"/>
      <c r="L1002" s="440">
        <f>L1004</f>
        <v>0</v>
      </c>
      <c r="M1002" s="438"/>
      <c r="N1002" s="440">
        <f>H1002+J1002+L1002</f>
        <v>0</v>
      </c>
      <c r="O1002" s="440"/>
      <c r="P1002" s="440"/>
      <c r="Q1002" s="440"/>
      <c r="R1002" s="441" t="s">
        <v>0</v>
      </c>
      <c r="T1002" s="438">
        <v>0</v>
      </c>
    </row>
    <row r="1003" spans="1:20" ht="24" hidden="1" customHeight="1">
      <c r="A1003" s="372" t="s">
        <v>2481</v>
      </c>
      <c r="B1003" s="442" t="s">
        <v>1794</v>
      </c>
      <c r="C1003" s="442" t="s">
        <v>1011</v>
      </c>
      <c r="D1003" s="442" t="s">
        <v>0</v>
      </c>
      <c r="E1003" s="443" t="s">
        <v>0</v>
      </c>
      <c r="F1003" s="444"/>
      <c r="G1003" s="445"/>
      <c r="H1003" s="446">
        <f>H1005</f>
        <v>0</v>
      </c>
      <c r="I1003" s="445"/>
      <c r="J1003" s="446">
        <f>J1005</f>
        <v>0</v>
      </c>
      <c r="K1003" s="445"/>
      <c r="L1003" s="446">
        <f>L1005</f>
        <v>0</v>
      </c>
      <c r="M1003" s="444"/>
      <c r="N1003" s="446">
        <f t="shared" si="1194"/>
        <v>0</v>
      </c>
      <c r="O1003" s="446">
        <f t="shared" ref="O1003" si="1266">F1003-F1002</f>
        <v>0</v>
      </c>
      <c r="P1003" s="446">
        <f t="shared" ref="P1003:Q1003" si="1267">M1003-M1002</f>
        <v>0</v>
      </c>
      <c r="Q1003" s="446">
        <f t="shared" si="1267"/>
        <v>0</v>
      </c>
      <c r="R1003" s="447"/>
      <c r="T1003" s="444">
        <v>0</v>
      </c>
    </row>
    <row r="1004" spans="1:20" s="401" customFormat="1" ht="24" hidden="1" customHeight="1">
      <c r="A1004" s="366" t="s">
        <v>2405</v>
      </c>
      <c r="B1004" s="408" t="s">
        <v>0</v>
      </c>
      <c r="C1004" s="408" t="s">
        <v>2597</v>
      </c>
      <c r="D1004" s="408" t="s">
        <v>0</v>
      </c>
      <c r="E1004" s="409" t="s">
        <v>22</v>
      </c>
      <c r="F1004" s="410"/>
      <c r="G1004" s="411">
        <v>43570.9</v>
      </c>
      <c r="H1004" s="412">
        <f>INT($F1004*G1004)</f>
        <v>0</v>
      </c>
      <c r="I1004" s="411">
        <v>1106.4000000000001</v>
      </c>
      <c r="J1004" s="412">
        <f>INT($F1004*I1004)</f>
        <v>0</v>
      </c>
      <c r="K1004" s="411">
        <v>162.30000000000001</v>
      </c>
      <c r="L1004" s="412">
        <f>INT($F1004*K1004)</f>
        <v>0</v>
      </c>
      <c r="M1004" s="411">
        <f>+G1004+I1004+K1004</f>
        <v>44839.600000000006</v>
      </c>
      <c r="N1004" s="412">
        <f>H1004+J1004+L1004</f>
        <v>0</v>
      </c>
      <c r="O1004" s="412"/>
      <c r="P1004" s="412"/>
      <c r="Q1004" s="412"/>
      <c r="R1004" s="409" t="s">
        <v>0</v>
      </c>
      <c r="T1004" s="410">
        <v>64</v>
      </c>
    </row>
    <row r="1005" spans="1:20" ht="24" hidden="1" customHeight="1">
      <c r="A1005" s="372" t="s">
        <v>2481</v>
      </c>
      <c r="B1005" s="413" t="s">
        <v>0</v>
      </c>
      <c r="C1005" s="413" t="s">
        <v>1012</v>
      </c>
      <c r="D1005" s="413" t="s">
        <v>0</v>
      </c>
      <c r="E1005" s="414" t="s">
        <v>22</v>
      </c>
      <c r="F1005" s="415"/>
      <c r="G1005" s="416">
        <v>43570.9</v>
      </c>
      <c r="H1005" s="417">
        <f>INT($F1005*G1005)</f>
        <v>0</v>
      </c>
      <c r="I1005" s="416">
        <v>1106.4000000000001</v>
      </c>
      <c r="J1005" s="417">
        <f>INT($F1005*I1005)</f>
        <v>0</v>
      </c>
      <c r="K1005" s="416">
        <v>162.30000000000001</v>
      </c>
      <c r="L1005" s="417">
        <f>INT($F1005*K1005)</f>
        <v>0</v>
      </c>
      <c r="M1005" s="416">
        <f>+G1005+I1005+K1005</f>
        <v>44839.600000000006</v>
      </c>
      <c r="N1005" s="417">
        <f t="shared" si="1194"/>
        <v>0</v>
      </c>
      <c r="O1005" s="417">
        <f t="shared" ref="O1005" si="1268">F1005-F1004</f>
        <v>0</v>
      </c>
      <c r="P1005" s="417">
        <f t="shared" ref="P1005:Q1005" si="1269">M1005-M1004</f>
        <v>0</v>
      </c>
      <c r="Q1005" s="417">
        <f t="shared" si="1269"/>
        <v>0</v>
      </c>
      <c r="R1005" s="414"/>
      <c r="T1005" s="415">
        <v>64</v>
      </c>
    </row>
    <row r="1006" spans="1:20" s="401" customFormat="1" ht="24" hidden="1" customHeight="1">
      <c r="A1006" s="366" t="s">
        <v>2064</v>
      </c>
      <c r="B1006" s="436" t="s">
        <v>2598</v>
      </c>
      <c r="C1006" s="436" t="s">
        <v>2599</v>
      </c>
      <c r="D1006" s="436" t="s">
        <v>0</v>
      </c>
      <c r="E1006" s="437" t="s">
        <v>0</v>
      </c>
      <c r="F1006" s="438"/>
      <c r="G1006" s="439"/>
      <c r="H1006" s="440">
        <f>H1008</f>
        <v>0</v>
      </c>
      <c r="I1006" s="439"/>
      <c r="J1006" s="440">
        <f>J1008</f>
        <v>0</v>
      </c>
      <c r="K1006" s="439"/>
      <c r="L1006" s="440">
        <f>L1008</f>
        <v>0</v>
      </c>
      <c r="M1006" s="438"/>
      <c r="N1006" s="440">
        <f>H1006+J1006+L1006</f>
        <v>0</v>
      </c>
      <c r="O1006" s="440"/>
      <c r="P1006" s="440"/>
      <c r="Q1006" s="440"/>
      <c r="R1006" s="441" t="s">
        <v>0</v>
      </c>
      <c r="T1006" s="438">
        <v>0</v>
      </c>
    </row>
    <row r="1007" spans="1:20" ht="24" hidden="1" customHeight="1">
      <c r="A1007" s="372" t="s">
        <v>2481</v>
      </c>
      <c r="B1007" s="442" t="s">
        <v>2600</v>
      </c>
      <c r="C1007" s="442" t="s">
        <v>1013</v>
      </c>
      <c r="D1007" s="442" t="s">
        <v>0</v>
      </c>
      <c r="E1007" s="443" t="s">
        <v>0</v>
      </c>
      <c r="F1007" s="444"/>
      <c r="G1007" s="445"/>
      <c r="H1007" s="446">
        <f>H1009</f>
        <v>0</v>
      </c>
      <c r="I1007" s="445"/>
      <c r="J1007" s="446">
        <f>J1009</f>
        <v>0</v>
      </c>
      <c r="K1007" s="445"/>
      <c r="L1007" s="446">
        <f>L1009</f>
        <v>0</v>
      </c>
      <c r="M1007" s="444"/>
      <c r="N1007" s="446">
        <f t="shared" si="1194"/>
        <v>0</v>
      </c>
      <c r="O1007" s="446">
        <f t="shared" ref="O1007" si="1270">F1007-F1006</f>
        <v>0</v>
      </c>
      <c r="P1007" s="446">
        <f t="shared" ref="P1007:Q1007" si="1271">M1007-M1006</f>
        <v>0</v>
      </c>
      <c r="Q1007" s="446">
        <f t="shared" si="1271"/>
        <v>0</v>
      </c>
      <c r="R1007" s="447"/>
      <c r="T1007" s="444">
        <v>0</v>
      </c>
    </row>
    <row r="1008" spans="1:20" s="401" customFormat="1" ht="24" hidden="1" customHeight="1">
      <c r="A1008" s="366" t="s">
        <v>2405</v>
      </c>
      <c r="B1008" s="408" t="s">
        <v>0</v>
      </c>
      <c r="C1008" s="408" t="s">
        <v>2601</v>
      </c>
      <c r="D1008" s="408" t="s">
        <v>2602</v>
      </c>
      <c r="E1008" s="409" t="s">
        <v>1860</v>
      </c>
      <c r="F1008" s="410"/>
      <c r="G1008" s="411">
        <v>0</v>
      </c>
      <c r="H1008" s="412">
        <f>INT($F1008*G1008)</f>
        <v>0</v>
      </c>
      <c r="I1008" s="411">
        <v>0</v>
      </c>
      <c r="J1008" s="412">
        <f>INT($F1008*I1008)</f>
        <v>0</v>
      </c>
      <c r="K1008" s="411">
        <v>20165245</v>
      </c>
      <c r="L1008" s="412">
        <f>INT($F1008*K1008)</f>
        <v>0</v>
      </c>
      <c r="M1008" s="411">
        <f>+G1008+I1008+K1008</f>
        <v>20165245</v>
      </c>
      <c r="N1008" s="412">
        <f>H1008+J1008+L1008</f>
        <v>0</v>
      </c>
      <c r="O1008" s="412"/>
      <c r="P1008" s="412"/>
      <c r="Q1008" s="412"/>
      <c r="R1008" s="409" t="s">
        <v>0</v>
      </c>
      <c r="T1008" s="410">
        <v>1</v>
      </c>
    </row>
    <row r="1009" spans="1:20" ht="24" hidden="1" customHeight="1">
      <c r="A1009" s="372" t="s">
        <v>2072</v>
      </c>
      <c r="B1009" s="413" t="s">
        <v>0</v>
      </c>
      <c r="C1009" s="413" t="s">
        <v>1014</v>
      </c>
      <c r="D1009" s="413" t="s">
        <v>1015</v>
      </c>
      <c r="E1009" s="414" t="s">
        <v>729</v>
      </c>
      <c r="F1009" s="415"/>
      <c r="G1009" s="416">
        <v>0</v>
      </c>
      <c r="H1009" s="417">
        <f>INT($F1009*G1009)</f>
        <v>0</v>
      </c>
      <c r="I1009" s="416">
        <v>0</v>
      </c>
      <c r="J1009" s="417">
        <f>INT($F1009*I1009)</f>
        <v>0</v>
      </c>
      <c r="K1009" s="416">
        <v>20165245</v>
      </c>
      <c r="L1009" s="417">
        <f>INT($F1009*K1009)</f>
        <v>0</v>
      </c>
      <c r="M1009" s="416">
        <f>+G1009+I1009+K1009</f>
        <v>20165245</v>
      </c>
      <c r="N1009" s="417">
        <f t="shared" ref="N1009:N1095" si="1272">H1009+J1009+L1009</f>
        <v>0</v>
      </c>
      <c r="O1009" s="417">
        <f t="shared" ref="O1009" si="1273">F1009-F1008</f>
        <v>0</v>
      </c>
      <c r="P1009" s="417">
        <f t="shared" ref="P1009:Q1009" si="1274">M1009-M1008</f>
        <v>0</v>
      </c>
      <c r="Q1009" s="417">
        <f t="shared" si="1274"/>
        <v>0</v>
      </c>
      <c r="R1009" s="414"/>
      <c r="T1009" s="415">
        <v>1</v>
      </c>
    </row>
    <row r="1010" spans="1:20" s="401" customFormat="1" ht="24" hidden="1" customHeight="1">
      <c r="A1010" s="366" t="s">
        <v>2405</v>
      </c>
      <c r="B1010" s="436" t="s">
        <v>2603</v>
      </c>
      <c r="C1010" s="436" t="s">
        <v>2604</v>
      </c>
      <c r="D1010" s="436" t="s">
        <v>0</v>
      </c>
      <c r="E1010" s="437" t="s">
        <v>0</v>
      </c>
      <c r="F1010" s="438"/>
      <c r="G1010" s="439"/>
      <c r="H1010" s="440">
        <f>H1012+H1014</f>
        <v>0</v>
      </c>
      <c r="I1010" s="439"/>
      <c r="J1010" s="440">
        <f>J1012+J1014</f>
        <v>0</v>
      </c>
      <c r="K1010" s="439"/>
      <c r="L1010" s="440">
        <f>L1012+L1014</f>
        <v>0</v>
      </c>
      <c r="M1010" s="438"/>
      <c r="N1010" s="440">
        <f>H1010+J1010+L1010</f>
        <v>0</v>
      </c>
      <c r="O1010" s="440"/>
      <c r="P1010" s="440"/>
      <c r="Q1010" s="440"/>
      <c r="R1010" s="441" t="s">
        <v>0</v>
      </c>
      <c r="T1010" s="438">
        <v>0</v>
      </c>
    </row>
    <row r="1011" spans="1:20" ht="24" hidden="1" customHeight="1">
      <c r="A1011" s="372" t="s">
        <v>2072</v>
      </c>
      <c r="B1011" s="442" t="s">
        <v>285</v>
      </c>
      <c r="C1011" s="442" t="s">
        <v>1016</v>
      </c>
      <c r="D1011" s="442" t="s">
        <v>0</v>
      </c>
      <c r="E1011" s="443" t="s">
        <v>0</v>
      </c>
      <c r="F1011" s="444"/>
      <c r="G1011" s="445"/>
      <c r="H1011" s="446">
        <f>H1013+H1015</f>
        <v>0</v>
      </c>
      <c r="I1011" s="445"/>
      <c r="J1011" s="446">
        <f>J1013+J1015</f>
        <v>0</v>
      </c>
      <c r="K1011" s="445"/>
      <c r="L1011" s="446">
        <f>L1013+L1015</f>
        <v>0</v>
      </c>
      <c r="M1011" s="444"/>
      <c r="N1011" s="446">
        <f t="shared" si="1272"/>
        <v>0</v>
      </c>
      <c r="O1011" s="446">
        <f t="shared" ref="O1011" si="1275">F1011-F1010</f>
        <v>0</v>
      </c>
      <c r="P1011" s="446">
        <f t="shared" ref="P1011:Q1011" si="1276">M1011-M1010</f>
        <v>0</v>
      </c>
      <c r="Q1011" s="446">
        <f t="shared" si="1276"/>
        <v>0</v>
      </c>
      <c r="R1011" s="447"/>
      <c r="T1011" s="444">
        <v>0</v>
      </c>
    </row>
    <row r="1012" spans="1:20" s="401" customFormat="1" ht="24" hidden="1" customHeight="1">
      <c r="A1012" s="366" t="s">
        <v>2064</v>
      </c>
      <c r="B1012" s="408" t="s">
        <v>0</v>
      </c>
      <c r="C1012" s="408" t="s">
        <v>2417</v>
      </c>
      <c r="D1012" s="408" t="s">
        <v>2605</v>
      </c>
      <c r="E1012" s="409" t="s">
        <v>615</v>
      </c>
      <c r="F1012" s="410"/>
      <c r="G1012" s="411">
        <v>2250.3000000000002</v>
      </c>
      <c r="H1012" s="412">
        <f>INT($F1012*G1012)</f>
        <v>0</v>
      </c>
      <c r="I1012" s="411">
        <v>18934.099999999999</v>
      </c>
      <c r="J1012" s="412">
        <f>INT($F1012*I1012)</f>
        <v>0</v>
      </c>
      <c r="K1012" s="411">
        <v>2483.6</v>
      </c>
      <c r="L1012" s="412">
        <f>INT($F1012*K1012)</f>
        <v>0</v>
      </c>
      <c r="M1012" s="411">
        <f>+G1012+I1012+K1012</f>
        <v>23667.999999999996</v>
      </c>
      <c r="N1012" s="412">
        <f>H1012+J1012+L1012</f>
        <v>0</v>
      </c>
      <c r="O1012" s="412"/>
      <c r="P1012" s="412"/>
      <c r="Q1012" s="412"/>
      <c r="R1012" s="409" t="s">
        <v>0</v>
      </c>
      <c r="T1012" s="410">
        <v>70.89</v>
      </c>
    </row>
    <row r="1013" spans="1:20" ht="24" hidden="1" customHeight="1">
      <c r="A1013" s="372" t="s">
        <v>2072</v>
      </c>
      <c r="B1013" s="413" t="s">
        <v>0</v>
      </c>
      <c r="C1013" s="413" t="s">
        <v>889</v>
      </c>
      <c r="D1013" s="413" t="s">
        <v>1017</v>
      </c>
      <c r="E1013" s="414" t="s">
        <v>651</v>
      </c>
      <c r="F1013" s="415"/>
      <c r="G1013" s="416">
        <v>2250.3000000000002</v>
      </c>
      <c r="H1013" s="417">
        <f>INT($F1013*G1013)</f>
        <v>0</v>
      </c>
      <c r="I1013" s="416">
        <v>18934.099999999999</v>
      </c>
      <c r="J1013" s="417">
        <f>INT($F1013*I1013)</f>
        <v>0</v>
      </c>
      <c r="K1013" s="416">
        <v>2483.6</v>
      </c>
      <c r="L1013" s="417">
        <f>INT($F1013*K1013)</f>
        <v>0</v>
      </c>
      <c r="M1013" s="416">
        <f t="shared" ref="M1013:M1015" si="1277">+G1013+I1013+K1013</f>
        <v>23667.999999999996</v>
      </c>
      <c r="N1013" s="417">
        <f t="shared" si="1272"/>
        <v>0</v>
      </c>
      <c r="O1013" s="417">
        <f t="shared" ref="O1013" si="1278">F1013-F1012</f>
        <v>0</v>
      </c>
      <c r="P1013" s="417">
        <f t="shared" ref="P1013:Q1013" si="1279">M1013-M1012</f>
        <v>0</v>
      </c>
      <c r="Q1013" s="417">
        <f t="shared" si="1279"/>
        <v>0</v>
      </c>
      <c r="R1013" s="414"/>
      <c r="T1013" s="415">
        <v>70.89</v>
      </c>
    </row>
    <row r="1014" spans="1:20" s="401" customFormat="1" ht="24" hidden="1" customHeight="1">
      <c r="A1014" s="366" t="s">
        <v>2606</v>
      </c>
      <c r="B1014" s="408" t="s">
        <v>0</v>
      </c>
      <c r="C1014" s="408" t="s">
        <v>2149</v>
      </c>
      <c r="D1014" s="408" t="s">
        <v>2150</v>
      </c>
      <c r="E1014" s="409" t="s">
        <v>2104</v>
      </c>
      <c r="F1014" s="410"/>
      <c r="G1014" s="411">
        <v>11266.1</v>
      </c>
      <c r="H1014" s="412">
        <f>INT($F1014*G1014)</f>
        <v>0</v>
      </c>
      <c r="I1014" s="411">
        <v>26287.9</v>
      </c>
      <c r="J1014" s="412">
        <f>INT($F1014*I1014)</f>
        <v>0</v>
      </c>
      <c r="K1014" s="411">
        <v>0</v>
      </c>
      <c r="L1014" s="412">
        <f>INT($F1014*K1014)</f>
        <v>0</v>
      </c>
      <c r="M1014" s="411">
        <f>+G1014+I1014+K1014</f>
        <v>37554</v>
      </c>
      <c r="N1014" s="412">
        <f>H1014+J1014+L1014</f>
        <v>0</v>
      </c>
      <c r="O1014" s="412"/>
      <c r="P1014" s="412"/>
      <c r="Q1014" s="412"/>
      <c r="R1014" s="409" t="s">
        <v>0</v>
      </c>
      <c r="T1014" s="410">
        <v>141.66999999999999</v>
      </c>
    </row>
    <row r="1015" spans="1:20" ht="24" hidden="1" customHeight="1">
      <c r="A1015" s="372" t="s">
        <v>2072</v>
      </c>
      <c r="B1015" s="413" t="s">
        <v>0</v>
      </c>
      <c r="C1015" s="413" t="s">
        <v>693</v>
      </c>
      <c r="D1015" s="413" t="s">
        <v>694</v>
      </c>
      <c r="E1015" s="414" t="s">
        <v>671</v>
      </c>
      <c r="F1015" s="415"/>
      <c r="G1015" s="416">
        <v>11266.1</v>
      </c>
      <c r="H1015" s="417">
        <f>INT($F1015*G1015)</f>
        <v>0</v>
      </c>
      <c r="I1015" s="416">
        <v>26287.9</v>
      </c>
      <c r="J1015" s="417">
        <f>INT($F1015*I1015)</f>
        <v>0</v>
      </c>
      <c r="K1015" s="416">
        <v>0</v>
      </c>
      <c r="L1015" s="417">
        <f>INT($F1015*K1015)</f>
        <v>0</v>
      </c>
      <c r="M1015" s="416">
        <f t="shared" si="1277"/>
        <v>37554</v>
      </c>
      <c r="N1015" s="417">
        <f t="shared" si="1272"/>
        <v>0</v>
      </c>
      <c r="O1015" s="417">
        <f t="shared" ref="O1015" si="1280">F1015-F1014</f>
        <v>0</v>
      </c>
      <c r="P1015" s="417">
        <f t="shared" ref="P1015:Q1015" si="1281">M1015-M1014</f>
        <v>0</v>
      </c>
      <c r="Q1015" s="417">
        <f t="shared" si="1281"/>
        <v>0</v>
      </c>
      <c r="R1015" s="414"/>
      <c r="T1015" s="415">
        <v>141.66999999999999</v>
      </c>
    </row>
    <row r="1016" spans="1:20" s="401" customFormat="1" ht="24" hidden="1" customHeight="1">
      <c r="A1016" s="366" t="s">
        <v>2064</v>
      </c>
      <c r="B1016" s="436" t="s">
        <v>2607</v>
      </c>
      <c r="C1016" s="436" t="s">
        <v>2608</v>
      </c>
      <c r="D1016" s="436" t="s">
        <v>0</v>
      </c>
      <c r="E1016" s="437" t="s">
        <v>0</v>
      </c>
      <c r="F1016" s="438"/>
      <c r="G1016" s="439"/>
      <c r="H1016" s="440">
        <f>SUMIF($A$1018:$A$1029,"당초",H1018:H1029)</f>
        <v>0</v>
      </c>
      <c r="I1016" s="439"/>
      <c r="J1016" s="440">
        <f>SUMIF($A$1018:$A$1029,"당초",J1018:J1029)</f>
        <v>0</v>
      </c>
      <c r="K1016" s="439"/>
      <c r="L1016" s="440">
        <f>SUMIF($A$1018:$A$1029,"당초",L1018:L1029)</f>
        <v>0</v>
      </c>
      <c r="M1016" s="438"/>
      <c r="N1016" s="440">
        <f>H1016+J1016+L1016</f>
        <v>0</v>
      </c>
      <c r="O1016" s="440"/>
      <c r="P1016" s="440"/>
      <c r="Q1016" s="440"/>
      <c r="R1016" s="441" t="s">
        <v>0</v>
      </c>
      <c r="T1016" s="438">
        <v>0</v>
      </c>
    </row>
    <row r="1017" spans="1:20" ht="24" hidden="1" customHeight="1">
      <c r="A1017" s="372" t="s">
        <v>2609</v>
      </c>
      <c r="B1017" s="442" t="s">
        <v>2610</v>
      </c>
      <c r="C1017" s="442" t="s">
        <v>1018</v>
      </c>
      <c r="D1017" s="442" t="s">
        <v>0</v>
      </c>
      <c r="E1017" s="443" t="s">
        <v>0</v>
      </c>
      <c r="F1017" s="444"/>
      <c r="G1017" s="445"/>
      <c r="H1017" s="446">
        <f>SUMIF($A$1018:$A$1029,"변경",H1018:H1029)</f>
        <v>0</v>
      </c>
      <c r="I1017" s="445"/>
      <c r="J1017" s="446">
        <f>SUMIF($A$1018:$A$1029,"변경",J1018:J1029)</f>
        <v>0</v>
      </c>
      <c r="K1017" s="445"/>
      <c r="L1017" s="446">
        <f>SUMIF($A$1018:$A$1029,"변경",L1018:L1029)</f>
        <v>0</v>
      </c>
      <c r="M1017" s="444"/>
      <c r="N1017" s="446">
        <f t="shared" si="1272"/>
        <v>0</v>
      </c>
      <c r="O1017" s="446">
        <f t="shared" ref="O1017" si="1282">F1017-F1016</f>
        <v>0</v>
      </c>
      <c r="P1017" s="446">
        <f t="shared" ref="P1017:Q1017" si="1283">M1017-M1016</f>
        <v>0</v>
      </c>
      <c r="Q1017" s="446">
        <f t="shared" si="1283"/>
        <v>0</v>
      </c>
      <c r="R1017" s="447"/>
      <c r="T1017" s="444">
        <v>0</v>
      </c>
    </row>
    <row r="1018" spans="1:20" s="401" customFormat="1" ht="24" hidden="1" customHeight="1">
      <c r="A1018" s="366" t="s">
        <v>2064</v>
      </c>
      <c r="B1018" s="408" t="s">
        <v>0</v>
      </c>
      <c r="C1018" s="408" t="s">
        <v>2611</v>
      </c>
      <c r="D1018" s="408" t="s">
        <v>70</v>
      </c>
      <c r="E1018" s="409" t="s">
        <v>6</v>
      </c>
      <c r="F1018" s="410"/>
      <c r="G1018" s="411">
        <v>30955</v>
      </c>
      <c r="H1018" s="412">
        <f>INT($F1018*G1018)</f>
        <v>0</v>
      </c>
      <c r="I1018" s="411">
        <v>5628</v>
      </c>
      <c r="J1018" s="412">
        <f>INT($F1018*I1018)</f>
        <v>0</v>
      </c>
      <c r="K1018" s="411">
        <v>2218</v>
      </c>
      <c r="L1018" s="412">
        <f>INT($F1018*K1018)</f>
        <v>0</v>
      </c>
      <c r="M1018" s="411">
        <f>+G1018+I1018+K1018</f>
        <v>38801</v>
      </c>
      <c r="N1018" s="412">
        <f>H1018+J1018+L1018</f>
        <v>0</v>
      </c>
      <c r="O1018" s="412"/>
      <c r="P1018" s="412"/>
      <c r="Q1018" s="412"/>
      <c r="R1018" s="409" t="s">
        <v>0</v>
      </c>
      <c r="T1018" s="410">
        <v>8</v>
      </c>
    </row>
    <row r="1019" spans="1:20" ht="24" hidden="1" customHeight="1">
      <c r="A1019" s="372" t="s">
        <v>2609</v>
      </c>
      <c r="B1019" s="413" t="s">
        <v>0</v>
      </c>
      <c r="C1019" s="413" t="s">
        <v>1019</v>
      </c>
      <c r="D1019" s="413" t="s">
        <v>70</v>
      </c>
      <c r="E1019" s="414" t="s">
        <v>6</v>
      </c>
      <c r="F1019" s="415"/>
      <c r="G1019" s="416">
        <v>30955</v>
      </c>
      <c r="H1019" s="417">
        <f t="shared" ref="H1019:H1029" si="1284">INT($F1019*G1019)</f>
        <v>0</v>
      </c>
      <c r="I1019" s="416">
        <v>5628</v>
      </c>
      <c r="J1019" s="417">
        <f t="shared" ref="J1019:J1029" si="1285">INT($F1019*I1019)</f>
        <v>0</v>
      </c>
      <c r="K1019" s="416">
        <v>2218</v>
      </c>
      <c r="L1019" s="417">
        <f t="shared" ref="L1019:L1029" si="1286">INT($F1019*K1019)</f>
        <v>0</v>
      </c>
      <c r="M1019" s="416">
        <f t="shared" ref="M1019:M1029" si="1287">+G1019+I1019+K1019</f>
        <v>38801</v>
      </c>
      <c r="N1019" s="417">
        <f t="shared" si="1272"/>
        <v>0</v>
      </c>
      <c r="O1019" s="417">
        <f t="shared" ref="O1019" si="1288">F1019-F1018</f>
        <v>0</v>
      </c>
      <c r="P1019" s="417">
        <f t="shared" ref="P1019:Q1019" si="1289">M1019-M1018</f>
        <v>0</v>
      </c>
      <c r="Q1019" s="417">
        <f t="shared" si="1289"/>
        <v>0</v>
      </c>
      <c r="R1019" s="414"/>
      <c r="T1019" s="415">
        <v>8</v>
      </c>
    </row>
    <row r="1020" spans="1:20" s="401" customFormat="1" ht="24" hidden="1" customHeight="1">
      <c r="A1020" s="366" t="s">
        <v>2064</v>
      </c>
      <c r="B1020" s="408" t="s">
        <v>0</v>
      </c>
      <c r="C1020" s="408" t="s">
        <v>2611</v>
      </c>
      <c r="D1020" s="408" t="s">
        <v>71</v>
      </c>
      <c r="E1020" s="409" t="s">
        <v>6</v>
      </c>
      <c r="F1020" s="410"/>
      <c r="G1020" s="411">
        <v>31064</v>
      </c>
      <c r="H1020" s="412">
        <f>INT($F1020*G1020)</f>
        <v>0</v>
      </c>
      <c r="I1020" s="411">
        <v>5628</v>
      </c>
      <c r="J1020" s="412">
        <f>INT($F1020*I1020)</f>
        <v>0</v>
      </c>
      <c r="K1020" s="411">
        <v>2218</v>
      </c>
      <c r="L1020" s="412">
        <f>INT($F1020*K1020)</f>
        <v>0</v>
      </c>
      <c r="M1020" s="411">
        <f>+G1020+I1020+K1020</f>
        <v>38910</v>
      </c>
      <c r="N1020" s="412">
        <f>H1020+J1020+L1020</f>
        <v>0</v>
      </c>
      <c r="O1020" s="412"/>
      <c r="P1020" s="412"/>
      <c r="Q1020" s="412"/>
      <c r="R1020" s="409" t="s">
        <v>0</v>
      </c>
      <c r="T1020" s="410">
        <v>8</v>
      </c>
    </row>
    <row r="1021" spans="1:20" ht="24" hidden="1" customHeight="1">
      <c r="A1021" s="372" t="s">
        <v>2072</v>
      </c>
      <c r="B1021" s="413" t="s">
        <v>0</v>
      </c>
      <c r="C1021" s="413" t="s">
        <v>1019</v>
      </c>
      <c r="D1021" s="413" t="s">
        <v>71</v>
      </c>
      <c r="E1021" s="414" t="s">
        <v>6</v>
      </c>
      <c r="F1021" s="415"/>
      <c r="G1021" s="416">
        <v>31064</v>
      </c>
      <c r="H1021" s="417">
        <f t="shared" si="1284"/>
        <v>0</v>
      </c>
      <c r="I1021" s="416">
        <v>5628</v>
      </c>
      <c r="J1021" s="417">
        <f t="shared" si="1285"/>
        <v>0</v>
      </c>
      <c r="K1021" s="416">
        <v>2218</v>
      </c>
      <c r="L1021" s="417">
        <f t="shared" si="1286"/>
        <v>0</v>
      </c>
      <c r="M1021" s="416">
        <f t="shared" si="1287"/>
        <v>38910</v>
      </c>
      <c r="N1021" s="417">
        <f t="shared" si="1272"/>
        <v>0</v>
      </c>
      <c r="O1021" s="417">
        <f t="shared" ref="O1021" si="1290">F1021-F1020</f>
        <v>0</v>
      </c>
      <c r="P1021" s="417">
        <f t="shared" ref="P1021:Q1021" si="1291">M1021-M1020</f>
        <v>0</v>
      </c>
      <c r="Q1021" s="417">
        <f t="shared" si="1291"/>
        <v>0</v>
      </c>
      <c r="R1021" s="414"/>
      <c r="T1021" s="415">
        <v>8</v>
      </c>
    </row>
    <row r="1022" spans="1:20" s="401" customFormat="1" ht="24" hidden="1" customHeight="1">
      <c r="A1022" s="366" t="s">
        <v>2064</v>
      </c>
      <c r="B1022" s="408" t="s">
        <v>0</v>
      </c>
      <c r="C1022" s="408" t="s">
        <v>2611</v>
      </c>
      <c r="D1022" s="408" t="s">
        <v>72</v>
      </c>
      <c r="E1022" s="409" t="s">
        <v>6</v>
      </c>
      <c r="F1022" s="410"/>
      <c r="G1022" s="411">
        <v>32995</v>
      </c>
      <c r="H1022" s="412">
        <f>INT($F1022*G1022)</f>
        <v>0</v>
      </c>
      <c r="I1022" s="411">
        <v>5628</v>
      </c>
      <c r="J1022" s="412">
        <f>INT($F1022*I1022)</f>
        <v>0</v>
      </c>
      <c r="K1022" s="411">
        <v>2218</v>
      </c>
      <c r="L1022" s="412">
        <f>INT($F1022*K1022)</f>
        <v>0</v>
      </c>
      <c r="M1022" s="411">
        <f>+G1022+I1022+K1022</f>
        <v>40841</v>
      </c>
      <c r="N1022" s="412">
        <f>H1022+J1022+L1022</f>
        <v>0</v>
      </c>
      <c r="O1022" s="412"/>
      <c r="P1022" s="412"/>
      <c r="Q1022" s="412"/>
      <c r="R1022" s="409" t="s">
        <v>0</v>
      </c>
      <c r="T1022" s="410">
        <v>12</v>
      </c>
    </row>
    <row r="1023" spans="1:20" ht="24" hidden="1" customHeight="1">
      <c r="A1023" s="372" t="s">
        <v>2072</v>
      </c>
      <c r="B1023" s="413" t="s">
        <v>0</v>
      </c>
      <c r="C1023" s="413" t="s">
        <v>1019</v>
      </c>
      <c r="D1023" s="413" t="s">
        <v>72</v>
      </c>
      <c r="E1023" s="414" t="s">
        <v>6</v>
      </c>
      <c r="F1023" s="415"/>
      <c r="G1023" s="416">
        <v>32995</v>
      </c>
      <c r="H1023" s="417">
        <f t="shared" si="1284"/>
        <v>0</v>
      </c>
      <c r="I1023" s="416">
        <v>5628</v>
      </c>
      <c r="J1023" s="417">
        <f t="shared" si="1285"/>
        <v>0</v>
      </c>
      <c r="K1023" s="416">
        <v>2218</v>
      </c>
      <c r="L1023" s="417">
        <f t="shared" si="1286"/>
        <v>0</v>
      </c>
      <c r="M1023" s="416">
        <f t="shared" si="1287"/>
        <v>40841</v>
      </c>
      <c r="N1023" s="417">
        <f t="shared" si="1272"/>
        <v>0</v>
      </c>
      <c r="O1023" s="417">
        <f t="shared" ref="O1023" si="1292">F1023-F1022</f>
        <v>0</v>
      </c>
      <c r="P1023" s="417">
        <f t="shared" ref="P1023:Q1023" si="1293">M1023-M1022</f>
        <v>0</v>
      </c>
      <c r="Q1023" s="417">
        <f t="shared" si="1293"/>
        <v>0</v>
      </c>
      <c r="R1023" s="414"/>
      <c r="T1023" s="415">
        <v>12</v>
      </c>
    </row>
    <row r="1024" spans="1:20" s="401" customFormat="1" ht="24" hidden="1" customHeight="1">
      <c r="A1024" s="366" t="s">
        <v>2064</v>
      </c>
      <c r="B1024" s="408" t="s">
        <v>0</v>
      </c>
      <c r="C1024" s="408" t="s">
        <v>2611</v>
      </c>
      <c r="D1024" s="408" t="s">
        <v>2612</v>
      </c>
      <c r="E1024" s="409" t="s">
        <v>6</v>
      </c>
      <c r="F1024" s="410"/>
      <c r="G1024" s="411">
        <v>55055</v>
      </c>
      <c r="H1024" s="412">
        <f>INT($F1024*G1024)</f>
        <v>0</v>
      </c>
      <c r="I1024" s="411">
        <v>6126</v>
      </c>
      <c r="J1024" s="412">
        <f>INT($F1024*I1024)</f>
        <v>0</v>
      </c>
      <c r="K1024" s="411">
        <v>2218</v>
      </c>
      <c r="L1024" s="412">
        <f>INT($F1024*K1024)</f>
        <v>0</v>
      </c>
      <c r="M1024" s="411">
        <f>+G1024+I1024+K1024</f>
        <v>63399</v>
      </c>
      <c r="N1024" s="412">
        <f>H1024+J1024+L1024</f>
        <v>0</v>
      </c>
      <c r="O1024" s="412"/>
      <c r="P1024" s="412"/>
      <c r="Q1024" s="412"/>
      <c r="R1024" s="409" t="s">
        <v>0</v>
      </c>
      <c r="T1024" s="410">
        <v>20</v>
      </c>
    </row>
    <row r="1025" spans="1:20" ht="24" hidden="1" customHeight="1">
      <c r="A1025" s="372" t="s">
        <v>2072</v>
      </c>
      <c r="B1025" s="413" t="s">
        <v>0</v>
      </c>
      <c r="C1025" s="413" t="s">
        <v>1019</v>
      </c>
      <c r="D1025" s="413" t="s">
        <v>1020</v>
      </c>
      <c r="E1025" s="414" t="s">
        <v>6</v>
      </c>
      <c r="F1025" s="415"/>
      <c r="G1025" s="416">
        <v>55055</v>
      </c>
      <c r="H1025" s="417">
        <f t="shared" si="1284"/>
        <v>0</v>
      </c>
      <c r="I1025" s="416">
        <v>6126</v>
      </c>
      <c r="J1025" s="417">
        <f t="shared" si="1285"/>
        <v>0</v>
      </c>
      <c r="K1025" s="416">
        <v>2218</v>
      </c>
      <c r="L1025" s="417">
        <f t="shared" si="1286"/>
        <v>0</v>
      </c>
      <c r="M1025" s="416">
        <f t="shared" si="1287"/>
        <v>63399</v>
      </c>
      <c r="N1025" s="417">
        <f t="shared" si="1272"/>
        <v>0</v>
      </c>
      <c r="O1025" s="417">
        <f t="shared" ref="O1025" si="1294">F1025-F1024</f>
        <v>0</v>
      </c>
      <c r="P1025" s="417">
        <f t="shared" ref="P1025:Q1025" si="1295">M1025-M1024</f>
        <v>0</v>
      </c>
      <c r="Q1025" s="417">
        <f t="shared" si="1295"/>
        <v>0</v>
      </c>
      <c r="R1025" s="414"/>
      <c r="T1025" s="415">
        <v>20</v>
      </c>
    </row>
    <row r="1026" spans="1:20" s="401" customFormat="1" ht="24" hidden="1" customHeight="1">
      <c r="A1026" s="366" t="s">
        <v>2064</v>
      </c>
      <c r="B1026" s="408" t="s">
        <v>0</v>
      </c>
      <c r="C1026" s="408" t="s">
        <v>2613</v>
      </c>
      <c r="D1026" s="408" t="s">
        <v>2614</v>
      </c>
      <c r="E1026" s="409" t="s">
        <v>6</v>
      </c>
      <c r="F1026" s="410"/>
      <c r="G1026" s="411">
        <v>63775</v>
      </c>
      <c r="H1026" s="412">
        <f>INT($F1026*G1026)</f>
        <v>0</v>
      </c>
      <c r="I1026" s="411">
        <v>6375</v>
      </c>
      <c r="J1026" s="412">
        <f>INT($F1026*I1026)</f>
        <v>0</v>
      </c>
      <c r="K1026" s="411">
        <v>2218</v>
      </c>
      <c r="L1026" s="412">
        <f>INT($F1026*K1026)</f>
        <v>0</v>
      </c>
      <c r="M1026" s="411">
        <f>+G1026+I1026+K1026</f>
        <v>72368</v>
      </c>
      <c r="N1026" s="412">
        <f>H1026+J1026+L1026</f>
        <v>0</v>
      </c>
      <c r="O1026" s="412"/>
      <c r="P1026" s="412"/>
      <c r="Q1026" s="412"/>
      <c r="R1026" s="409" t="s">
        <v>0</v>
      </c>
      <c r="T1026" s="410">
        <v>8</v>
      </c>
    </row>
    <row r="1027" spans="1:20" ht="24" hidden="1" customHeight="1">
      <c r="A1027" s="372" t="s">
        <v>2072</v>
      </c>
      <c r="B1027" s="413" t="s">
        <v>0</v>
      </c>
      <c r="C1027" s="413" t="s">
        <v>1021</v>
      </c>
      <c r="D1027" s="413" t="s">
        <v>1022</v>
      </c>
      <c r="E1027" s="414" t="s">
        <v>6</v>
      </c>
      <c r="F1027" s="415"/>
      <c r="G1027" s="416">
        <v>63775</v>
      </c>
      <c r="H1027" s="417">
        <f t="shared" si="1284"/>
        <v>0</v>
      </c>
      <c r="I1027" s="416">
        <v>6375</v>
      </c>
      <c r="J1027" s="417">
        <f t="shared" si="1285"/>
        <v>0</v>
      </c>
      <c r="K1027" s="416">
        <v>2218</v>
      </c>
      <c r="L1027" s="417">
        <f t="shared" si="1286"/>
        <v>0</v>
      </c>
      <c r="M1027" s="416">
        <f t="shared" si="1287"/>
        <v>72368</v>
      </c>
      <c r="N1027" s="417">
        <f t="shared" si="1272"/>
        <v>0</v>
      </c>
      <c r="O1027" s="417">
        <f t="shared" ref="O1027" si="1296">F1027-F1026</f>
        <v>0</v>
      </c>
      <c r="P1027" s="417">
        <f t="shared" ref="P1027:Q1027" si="1297">M1027-M1026</f>
        <v>0</v>
      </c>
      <c r="Q1027" s="417">
        <f t="shared" si="1297"/>
        <v>0</v>
      </c>
      <c r="R1027" s="414"/>
      <c r="T1027" s="415">
        <v>8</v>
      </c>
    </row>
    <row r="1028" spans="1:20" s="401" customFormat="1" ht="24" hidden="1" customHeight="1">
      <c r="A1028" s="366" t="s">
        <v>2064</v>
      </c>
      <c r="B1028" s="408" t="s">
        <v>0</v>
      </c>
      <c r="C1028" s="408" t="s">
        <v>2613</v>
      </c>
      <c r="D1028" s="408" t="s">
        <v>2615</v>
      </c>
      <c r="E1028" s="409" t="s">
        <v>6</v>
      </c>
      <c r="F1028" s="410"/>
      <c r="G1028" s="411">
        <v>64016</v>
      </c>
      <c r="H1028" s="412">
        <f>INT($F1028*G1028)</f>
        <v>0</v>
      </c>
      <c r="I1028" s="411">
        <v>6375</v>
      </c>
      <c r="J1028" s="412">
        <f>INT($F1028*I1028)</f>
        <v>0</v>
      </c>
      <c r="K1028" s="411">
        <v>2218</v>
      </c>
      <c r="L1028" s="412">
        <f>INT($F1028*K1028)</f>
        <v>0</v>
      </c>
      <c r="M1028" s="411">
        <f>+G1028+I1028+K1028</f>
        <v>72609</v>
      </c>
      <c r="N1028" s="412">
        <f>H1028+J1028+L1028</f>
        <v>0</v>
      </c>
      <c r="O1028" s="412"/>
      <c r="P1028" s="412"/>
      <c r="Q1028" s="412"/>
      <c r="R1028" s="409" t="s">
        <v>0</v>
      </c>
      <c r="T1028" s="410">
        <v>16</v>
      </c>
    </row>
    <row r="1029" spans="1:20" ht="24" hidden="1" customHeight="1">
      <c r="A1029" s="372" t="s">
        <v>2072</v>
      </c>
      <c r="B1029" s="413" t="s">
        <v>0</v>
      </c>
      <c r="C1029" s="413" t="s">
        <v>1021</v>
      </c>
      <c r="D1029" s="413" t="s">
        <v>1023</v>
      </c>
      <c r="E1029" s="414" t="s">
        <v>6</v>
      </c>
      <c r="F1029" s="415"/>
      <c r="G1029" s="416">
        <v>64016</v>
      </c>
      <c r="H1029" s="417">
        <f t="shared" si="1284"/>
        <v>0</v>
      </c>
      <c r="I1029" s="416">
        <v>6375</v>
      </c>
      <c r="J1029" s="417">
        <f t="shared" si="1285"/>
        <v>0</v>
      </c>
      <c r="K1029" s="416">
        <v>2218</v>
      </c>
      <c r="L1029" s="417">
        <f t="shared" si="1286"/>
        <v>0</v>
      </c>
      <c r="M1029" s="416">
        <f t="shared" si="1287"/>
        <v>72609</v>
      </c>
      <c r="N1029" s="417">
        <f t="shared" si="1272"/>
        <v>0</v>
      </c>
      <c r="O1029" s="417">
        <f t="shared" ref="O1029" si="1298">F1029-F1028</f>
        <v>0</v>
      </c>
      <c r="P1029" s="417">
        <f t="shared" ref="P1029:Q1029" si="1299">M1029-M1028</f>
        <v>0</v>
      </c>
      <c r="Q1029" s="417">
        <f t="shared" si="1299"/>
        <v>0</v>
      </c>
      <c r="R1029" s="414"/>
      <c r="T1029" s="415">
        <v>16</v>
      </c>
    </row>
    <row r="1030" spans="1:20" s="401" customFormat="1" ht="24" hidden="1" customHeight="1">
      <c r="A1030" s="366" t="s">
        <v>2064</v>
      </c>
      <c r="B1030" s="436" t="s">
        <v>2616</v>
      </c>
      <c r="C1030" s="436" t="s">
        <v>2617</v>
      </c>
      <c r="D1030" s="436" t="s">
        <v>0</v>
      </c>
      <c r="E1030" s="437" t="s">
        <v>0</v>
      </c>
      <c r="F1030" s="438"/>
      <c r="G1030" s="439"/>
      <c r="H1030" s="440">
        <f>H1032</f>
        <v>0</v>
      </c>
      <c r="I1030" s="439"/>
      <c r="J1030" s="440">
        <f>J1032</f>
        <v>0</v>
      </c>
      <c r="K1030" s="439"/>
      <c r="L1030" s="440">
        <f>L1032</f>
        <v>0</v>
      </c>
      <c r="M1030" s="438"/>
      <c r="N1030" s="440">
        <f>H1030+J1030+L1030</f>
        <v>0</v>
      </c>
      <c r="O1030" s="440"/>
      <c r="P1030" s="440"/>
      <c r="Q1030" s="440"/>
      <c r="R1030" s="441" t="s">
        <v>0</v>
      </c>
      <c r="T1030" s="438">
        <v>0</v>
      </c>
    </row>
    <row r="1031" spans="1:20" ht="24" hidden="1" customHeight="1">
      <c r="A1031" s="372" t="s">
        <v>2072</v>
      </c>
      <c r="B1031" s="442" t="s">
        <v>1797</v>
      </c>
      <c r="C1031" s="442" t="s">
        <v>1024</v>
      </c>
      <c r="D1031" s="442" t="s">
        <v>0</v>
      </c>
      <c r="E1031" s="443" t="s">
        <v>0</v>
      </c>
      <c r="F1031" s="444"/>
      <c r="G1031" s="445"/>
      <c r="H1031" s="446">
        <f>H1033</f>
        <v>0</v>
      </c>
      <c r="I1031" s="445"/>
      <c r="J1031" s="446">
        <f>J1033</f>
        <v>0</v>
      </c>
      <c r="K1031" s="445"/>
      <c r="L1031" s="446">
        <f>L1033</f>
        <v>0</v>
      </c>
      <c r="M1031" s="444"/>
      <c r="N1031" s="446">
        <f t="shared" si="1272"/>
        <v>0</v>
      </c>
      <c r="O1031" s="446">
        <f t="shared" ref="O1031" si="1300">F1031-F1030</f>
        <v>0</v>
      </c>
      <c r="P1031" s="446">
        <f t="shared" ref="P1031:Q1031" si="1301">M1031-M1030</f>
        <v>0</v>
      </c>
      <c r="Q1031" s="446">
        <f t="shared" si="1301"/>
        <v>0</v>
      </c>
      <c r="R1031" s="447"/>
      <c r="T1031" s="444">
        <v>0</v>
      </c>
    </row>
    <row r="1032" spans="1:20" s="401" customFormat="1" ht="24" hidden="1" customHeight="1">
      <c r="A1032" s="366" t="s">
        <v>2064</v>
      </c>
      <c r="B1032" s="408" t="s">
        <v>0</v>
      </c>
      <c r="C1032" s="408" t="s">
        <v>2618</v>
      </c>
      <c r="D1032" s="408" t="s">
        <v>2619</v>
      </c>
      <c r="E1032" s="409" t="s">
        <v>6</v>
      </c>
      <c r="F1032" s="410"/>
      <c r="G1032" s="411">
        <v>147.5</v>
      </c>
      <c r="H1032" s="412">
        <f>INT($F1032*G1032)</f>
        <v>0</v>
      </c>
      <c r="I1032" s="411">
        <v>237.6</v>
      </c>
      <c r="J1032" s="412">
        <f>INT($F1032*I1032)</f>
        <v>0</v>
      </c>
      <c r="K1032" s="411">
        <v>0</v>
      </c>
      <c r="L1032" s="412">
        <f>INT($F1032*K1032)</f>
        <v>0</v>
      </c>
      <c r="M1032" s="411">
        <f>+G1032+I1032+K1032</f>
        <v>385.1</v>
      </c>
      <c r="N1032" s="412">
        <f>H1032+J1032+L1032</f>
        <v>0</v>
      </c>
      <c r="O1032" s="412"/>
      <c r="P1032" s="412"/>
      <c r="Q1032" s="412"/>
      <c r="R1032" s="409" t="s">
        <v>0</v>
      </c>
      <c r="T1032" s="410">
        <v>2102</v>
      </c>
    </row>
    <row r="1033" spans="1:20" ht="24" hidden="1" customHeight="1">
      <c r="A1033" s="372" t="s">
        <v>2072</v>
      </c>
      <c r="B1033" s="413" t="s">
        <v>0</v>
      </c>
      <c r="C1033" s="413" t="s">
        <v>1025</v>
      </c>
      <c r="D1033" s="413" t="s">
        <v>1026</v>
      </c>
      <c r="E1033" s="414" t="s">
        <v>6</v>
      </c>
      <c r="F1033" s="415"/>
      <c r="G1033" s="416">
        <v>147.5</v>
      </c>
      <c r="H1033" s="417">
        <f>INT($F1033*G1033)</f>
        <v>0</v>
      </c>
      <c r="I1033" s="416">
        <v>237.6</v>
      </c>
      <c r="J1033" s="417">
        <f>INT($F1033*I1033)</f>
        <v>0</v>
      </c>
      <c r="K1033" s="416">
        <v>0</v>
      </c>
      <c r="L1033" s="417">
        <f>INT($F1033*K1033)</f>
        <v>0</v>
      </c>
      <c r="M1033" s="416">
        <f>+G1033+I1033+K1033</f>
        <v>385.1</v>
      </c>
      <c r="N1033" s="417">
        <f t="shared" si="1272"/>
        <v>0</v>
      </c>
      <c r="O1033" s="417">
        <f t="shared" ref="O1033" si="1302">F1033-F1032</f>
        <v>0</v>
      </c>
      <c r="P1033" s="417">
        <f t="shared" ref="P1033:Q1033" si="1303">M1033-M1032</f>
        <v>0</v>
      </c>
      <c r="Q1033" s="417">
        <f t="shared" si="1303"/>
        <v>0</v>
      </c>
      <c r="R1033" s="414"/>
      <c r="T1033" s="415">
        <v>2102</v>
      </c>
    </row>
    <row r="1034" spans="1:20" s="401" customFormat="1" ht="24" hidden="1" customHeight="1">
      <c r="A1034" s="366" t="s">
        <v>2064</v>
      </c>
      <c r="B1034" s="436" t="s">
        <v>2620</v>
      </c>
      <c r="C1034" s="436" t="s">
        <v>2621</v>
      </c>
      <c r="D1034" s="436" t="s">
        <v>0</v>
      </c>
      <c r="E1034" s="437" t="s">
        <v>0</v>
      </c>
      <c r="F1034" s="438"/>
      <c r="G1034" s="439"/>
      <c r="H1034" s="440">
        <f>H1036+H1038</f>
        <v>0</v>
      </c>
      <c r="I1034" s="439"/>
      <c r="J1034" s="440">
        <f>J1036+J1038</f>
        <v>0</v>
      </c>
      <c r="K1034" s="439"/>
      <c r="L1034" s="440">
        <f>L1036+L1038</f>
        <v>0</v>
      </c>
      <c r="M1034" s="438"/>
      <c r="N1034" s="440">
        <f>H1034+J1034+L1034</f>
        <v>0</v>
      </c>
      <c r="O1034" s="440"/>
      <c r="P1034" s="440"/>
      <c r="Q1034" s="440"/>
      <c r="R1034" s="441" t="s">
        <v>0</v>
      </c>
      <c r="T1034" s="438">
        <v>0</v>
      </c>
    </row>
    <row r="1035" spans="1:20" ht="24" hidden="1" customHeight="1">
      <c r="A1035" s="372" t="s">
        <v>2072</v>
      </c>
      <c r="B1035" s="442" t="s">
        <v>286</v>
      </c>
      <c r="C1035" s="442" t="s">
        <v>1027</v>
      </c>
      <c r="D1035" s="442" t="s">
        <v>0</v>
      </c>
      <c r="E1035" s="443" t="s">
        <v>0</v>
      </c>
      <c r="F1035" s="444"/>
      <c r="G1035" s="445"/>
      <c r="H1035" s="446">
        <f>H1037+H1039</f>
        <v>0</v>
      </c>
      <c r="I1035" s="445"/>
      <c r="J1035" s="446">
        <f>J1037+J1039</f>
        <v>0</v>
      </c>
      <c r="K1035" s="445"/>
      <c r="L1035" s="446">
        <f>L1037+L1039</f>
        <v>0</v>
      </c>
      <c r="M1035" s="444"/>
      <c r="N1035" s="446">
        <f t="shared" si="1272"/>
        <v>0</v>
      </c>
      <c r="O1035" s="446">
        <f t="shared" ref="O1035" si="1304">F1035-F1034</f>
        <v>0</v>
      </c>
      <c r="P1035" s="446">
        <f t="shared" ref="P1035:Q1035" si="1305">M1035-M1034</f>
        <v>0</v>
      </c>
      <c r="Q1035" s="446">
        <f t="shared" si="1305"/>
        <v>0</v>
      </c>
      <c r="R1035" s="447"/>
      <c r="T1035" s="444">
        <v>0</v>
      </c>
    </row>
    <row r="1036" spans="1:20" s="401" customFormat="1" ht="24" hidden="1" customHeight="1">
      <c r="A1036" s="366" t="s">
        <v>2064</v>
      </c>
      <c r="B1036" s="408" t="s">
        <v>0</v>
      </c>
      <c r="C1036" s="408" t="s">
        <v>2622</v>
      </c>
      <c r="D1036" s="408" t="s">
        <v>2623</v>
      </c>
      <c r="E1036" s="409" t="s">
        <v>2624</v>
      </c>
      <c r="F1036" s="410"/>
      <c r="G1036" s="411">
        <v>0</v>
      </c>
      <c r="H1036" s="412">
        <f>INT($F1036*G1036)</f>
        <v>0</v>
      </c>
      <c r="I1036" s="411">
        <v>0</v>
      </c>
      <c r="J1036" s="412">
        <f>INT($F1036*I1036)</f>
        <v>0</v>
      </c>
      <c r="K1036" s="411">
        <v>960</v>
      </c>
      <c r="L1036" s="412">
        <f>INT($F1036*K1036)</f>
        <v>0</v>
      </c>
      <c r="M1036" s="411">
        <f>+G1036+I1036+K1036</f>
        <v>960</v>
      </c>
      <c r="N1036" s="412">
        <f>H1036+J1036+L1036</f>
        <v>0</v>
      </c>
      <c r="O1036" s="412"/>
      <c r="P1036" s="412"/>
      <c r="Q1036" s="412"/>
      <c r="R1036" s="409" t="s">
        <v>0</v>
      </c>
      <c r="T1036" s="410">
        <v>134</v>
      </c>
    </row>
    <row r="1037" spans="1:20" ht="24" hidden="1" customHeight="1">
      <c r="A1037" s="372" t="s">
        <v>2072</v>
      </c>
      <c r="B1037" s="413" t="s">
        <v>0</v>
      </c>
      <c r="C1037" s="413" t="s">
        <v>1028</v>
      </c>
      <c r="D1037" s="413" t="s">
        <v>1029</v>
      </c>
      <c r="E1037" s="414" t="s">
        <v>1030</v>
      </c>
      <c r="F1037" s="415"/>
      <c r="G1037" s="416">
        <v>0</v>
      </c>
      <c r="H1037" s="417">
        <f>INT($F1037*G1037)</f>
        <v>0</v>
      </c>
      <c r="I1037" s="416">
        <v>0</v>
      </c>
      <c r="J1037" s="417">
        <f>INT($F1037*I1037)</f>
        <v>0</v>
      </c>
      <c r="K1037" s="416">
        <v>960</v>
      </c>
      <c r="L1037" s="417">
        <f>INT($F1037*K1037)</f>
        <v>0</v>
      </c>
      <c r="M1037" s="416">
        <f t="shared" ref="M1037:M1039" si="1306">+G1037+I1037+K1037</f>
        <v>960</v>
      </c>
      <c r="N1037" s="417">
        <f t="shared" si="1272"/>
        <v>0</v>
      </c>
      <c r="O1037" s="417">
        <f t="shared" ref="O1037" si="1307">F1037-F1036</f>
        <v>0</v>
      </c>
      <c r="P1037" s="417">
        <f t="shared" ref="P1037:Q1037" si="1308">M1037-M1036</f>
        <v>0</v>
      </c>
      <c r="Q1037" s="417">
        <f t="shared" si="1308"/>
        <v>0</v>
      </c>
      <c r="R1037" s="414"/>
      <c r="T1037" s="415">
        <v>134</v>
      </c>
    </row>
    <row r="1038" spans="1:20" s="401" customFormat="1" ht="24" hidden="1" customHeight="1">
      <c r="A1038" s="366" t="s">
        <v>2093</v>
      </c>
      <c r="B1038" s="408" t="s">
        <v>0</v>
      </c>
      <c r="C1038" s="408" t="s">
        <v>2625</v>
      </c>
      <c r="D1038" s="408" t="s">
        <v>0</v>
      </c>
      <c r="E1038" s="409" t="s">
        <v>2624</v>
      </c>
      <c r="F1038" s="410"/>
      <c r="G1038" s="411">
        <v>0</v>
      </c>
      <c r="H1038" s="412">
        <f>INT($F1038*G1038)</f>
        <v>0</v>
      </c>
      <c r="I1038" s="411">
        <v>0</v>
      </c>
      <c r="J1038" s="412">
        <f>INT($F1038*I1038)</f>
        <v>0</v>
      </c>
      <c r="K1038" s="411">
        <v>5940</v>
      </c>
      <c r="L1038" s="412">
        <f>INT($F1038*K1038)</f>
        <v>0</v>
      </c>
      <c r="M1038" s="411">
        <f>+G1038+I1038+K1038</f>
        <v>5940</v>
      </c>
      <c r="N1038" s="412">
        <f>H1038+J1038+L1038</f>
        <v>0</v>
      </c>
      <c r="O1038" s="412"/>
      <c r="P1038" s="412"/>
      <c r="Q1038" s="412"/>
      <c r="R1038" s="409" t="s">
        <v>0</v>
      </c>
      <c r="T1038" s="410">
        <v>1072</v>
      </c>
    </row>
    <row r="1039" spans="1:20" ht="24" hidden="1" customHeight="1">
      <c r="A1039" s="372" t="s">
        <v>2072</v>
      </c>
      <c r="B1039" s="413" t="s">
        <v>0</v>
      </c>
      <c r="C1039" s="413" t="s">
        <v>1031</v>
      </c>
      <c r="D1039" s="413" t="s">
        <v>0</v>
      </c>
      <c r="E1039" s="414" t="s">
        <v>1030</v>
      </c>
      <c r="F1039" s="415"/>
      <c r="G1039" s="416">
        <v>0</v>
      </c>
      <c r="H1039" s="417">
        <f>INT($F1039*G1039)</f>
        <v>0</v>
      </c>
      <c r="I1039" s="416">
        <v>0</v>
      </c>
      <c r="J1039" s="417">
        <f>INT($F1039*I1039)</f>
        <v>0</v>
      </c>
      <c r="K1039" s="416">
        <v>5940</v>
      </c>
      <c r="L1039" s="417">
        <f>INT($F1039*K1039)</f>
        <v>0</v>
      </c>
      <c r="M1039" s="416">
        <f t="shared" si="1306"/>
        <v>5940</v>
      </c>
      <c r="N1039" s="417">
        <f t="shared" si="1272"/>
        <v>0</v>
      </c>
      <c r="O1039" s="417">
        <f t="shared" ref="O1039" si="1309">F1039-F1038</f>
        <v>0</v>
      </c>
      <c r="P1039" s="417">
        <f t="shared" ref="P1039:Q1039" si="1310">M1039-M1038</f>
        <v>0</v>
      </c>
      <c r="Q1039" s="417">
        <f t="shared" si="1310"/>
        <v>0</v>
      </c>
      <c r="R1039" s="414"/>
      <c r="T1039" s="415">
        <v>1072</v>
      </c>
    </row>
    <row r="1040" spans="1:20" s="401" customFormat="1" ht="24" hidden="1" customHeight="1">
      <c r="A1040" s="366" t="s">
        <v>2064</v>
      </c>
      <c r="B1040" s="436" t="s">
        <v>2626</v>
      </c>
      <c r="C1040" s="436" t="s">
        <v>2627</v>
      </c>
      <c r="D1040" s="436" t="s">
        <v>0</v>
      </c>
      <c r="E1040" s="437" t="s">
        <v>0</v>
      </c>
      <c r="F1040" s="438"/>
      <c r="G1040" s="439"/>
      <c r="H1040" s="440">
        <f>H1042+H1044</f>
        <v>0</v>
      </c>
      <c r="I1040" s="439"/>
      <c r="J1040" s="440">
        <f>J1042+J1044</f>
        <v>0</v>
      </c>
      <c r="K1040" s="439"/>
      <c r="L1040" s="440">
        <f>L1042+L1044</f>
        <v>0</v>
      </c>
      <c r="M1040" s="438"/>
      <c r="N1040" s="440">
        <f>H1040+J1040+L1040</f>
        <v>0</v>
      </c>
      <c r="O1040" s="440"/>
      <c r="P1040" s="440"/>
      <c r="Q1040" s="440"/>
      <c r="R1040" s="441" t="s">
        <v>0</v>
      </c>
      <c r="T1040" s="438">
        <v>0</v>
      </c>
    </row>
    <row r="1041" spans="1:20" ht="24" hidden="1" customHeight="1">
      <c r="A1041" s="372" t="s">
        <v>2481</v>
      </c>
      <c r="B1041" s="442" t="s">
        <v>2628</v>
      </c>
      <c r="C1041" s="442" t="s">
        <v>1032</v>
      </c>
      <c r="D1041" s="442" t="s">
        <v>0</v>
      </c>
      <c r="E1041" s="443" t="s">
        <v>0</v>
      </c>
      <c r="F1041" s="444"/>
      <c r="G1041" s="445"/>
      <c r="H1041" s="446">
        <f>H1043+H1045</f>
        <v>0</v>
      </c>
      <c r="I1041" s="445"/>
      <c r="J1041" s="446">
        <f>J1043+J1045</f>
        <v>0</v>
      </c>
      <c r="K1041" s="445"/>
      <c r="L1041" s="446">
        <f>L1043+L1045</f>
        <v>0</v>
      </c>
      <c r="M1041" s="444"/>
      <c r="N1041" s="446">
        <f t="shared" si="1272"/>
        <v>0</v>
      </c>
      <c r="O1041" s="446">
        <f t="shared" ref="O1041" si="1311">F1041-F1040</f>
        <v>0</v>
      </c>
      <c r="P1041" s="446">
        <f t="shared" ref="P1041:Q1041" si="1312">M1041-M1040</f>
        <v>0</v>
      </c>
      <c r="Q1041" s="446">
        <f t="shared" si="1312"/>
        <v>0</v>
      </c>
      <c r="R1041" s="447"/>
      <c r="T1041" s="444">
        <v>0</v>
      </c>
    </row>
    <row r="1042" spans="1:20" s="401" customFormat="1" ht="24" hidden="1" customHeight="1">
      <c r="A1042" s="366" t="s">
        <v>2064</v>
      </c>
      <c r="B1042" s="408" t="s">
        <v>0</v>
      </c>
      <c r="C1042" s="408" t="s">
        <v>2629</v>
      </c>
      <c r="D1042" s="408" t="s">
        <v>0</v>
      </c>
      <c r="E1042" s="409" t="s">
        <v>308</v>
      </c>
      <c r="F1042" s="410"/>
      <c r="G1042" s="411">
        <v>0</v>
      </c>
      <c r="H1042" s="412">
        <f>INT($F1042*G1042)</f>
        <v>0</v>
      </c>
      <c r="I1042" s="411">
        <v>0</v>
      </c>
      <c r="J1042" s="412">
        <f>INT($F1042*I1042)</f>
        <v>0</v>
      </c>
      <c r="K1042" s="411">
        <v>213000000</v>
      </c>
      <c r="L1042" s="412">
        <f>INT($F1042*K1042)</f>
        <v>0</v>
      </c>
      <c r="M1042" s="411">
        <f>+G1042+I1042+K1042</f>
        <v>213000000</v>
      </c>
      <c r="N1042" s="412">
        <f>H1042+J1042+L1042</f>
        <v>0</v>
      </c>
      <c r="O1042" s="412"/>
      <c r="P1042" s="412"/>
      <c r="Q1042" s="412"/>
      <c r="R1042" s="409" t="s">
        <v>0</v>
      </c>
      <c r="T1042" s="410">
        <v>1</v>
      </c>
    </row>
    <row r="1043" spans="1:20" ht="24" hidden="1" customHeight="1">
      <c r="A1043" s="372" t="s">
        <v>2072</v>
      </c>
      <c r="B1043" s="413" t="s">
        <v>0</v>
      </c>
      <c r="C1043" s="413" t="s">
        <v>1033</v>
      </c>
      <c r="D1043" s="413" t="s">
        <v>0</v>
      </c>
      <c r="E1043" s="414" t="s">
        <v>1034</v>
      </c>
      <c r="F1043" s="415"/>
      <c r="G1043" s="416">
        <v>0</v>
      </c>
      <c r="H1043" s="417">
        <f>INT($F1043*G1043)</f>
        <v>0</v>
      </c>
      <c r="I1043" s="416">
        <v>0</v>
      </c>
      <c r="J1043" s="417">
        <f>INT($F1043*I1043)</f>
        <v>0</v>
      </c>
      <c r="K1043" s="416">
        <v>213000000</v>
      </c>
      <c r="L1043" s="417">
        <f>INT($F1043*K1043)</f>
        <v>0</v>
      </c>
      <c r="M1043" s="416">
        <f t="shared" ref="M1043:M1045" si="1313">+G1043+I1043+K1043</f>
        <v>213000000</v>
      </c>
      <c r="N1043" s="417">
        <f t="shared" si="1272"/>
        <v>0</v>
      </c>
      <c r="O1043" s="417">
        <f t="shared" ref="O1043" si="1314">F1043-F1042</f>
        <v>0</v>
      </c>
      <c r="P1043" s="417">
        <f t="shared" ref="P1043:Q1043" si="1315">M1043-M1042</f>
        <v>0</v>
      </c>
      <c r="Q1043" s="417">
        <f t="shared" si="1315"/>
        <v>0</v>
      </c>
      <c r="R1043" s="414"/>
      <c r="T1043" s="415">
        <v>1</v>
      </c>
    </row>
    <row r="1044" spans="1:20" s="401" customFormat="1" ht="24" hidden="1" customHeight="1">
      <c r="A1044" s="366" t="s">
        <v>2064</v>
      </c>
      <c r="B1044" s="408" t="s">
        <v>0</v>
      </c>
      <c r="C1044" s="408" t="s">
        <v>2630</v>
      </c>
      <c r="D1044" s="408" t="s">
        <v>0</v>
      </c>
      <c r="E1044" s="409" t="s">
        <v>2341</v>
      </c>
      <c r="F1044" s="410"/>
      <c r="G1044" s="411">
        <v>0</v>
      </c>
      <c r="H1044" s="412">
        <f>INT($F1044*G1044)</f>
        <v>0</v>
      </c>
      <c r="I1044" s="411">
        <v>0</v>
      </c>
      <c r="J1044" s="412">
        <f>INT($F1044*I1044)</f>
        <v>0</v>
      </c>
      <c r="K1044" s="411">
        <v>1000000</v>
      </c>
      <c r="L1044" s="412">
        <f>INT($F1044*K1044)</f>
        <v>0</v>
      </c>
      <c r="M1044" s="411">
        <f>+G1044+I1044+K1044</f>
        <v>1000000</v>
      </c>
      <c r="N1044" s="412">
        <f>H1044+J1044+L1044</f>
        <v>0</v>
      </c>
      <c r="O1044" s="412"/>
      <c r="P1044" s="412"/>
      <c r="Q1044" s="412"/>
      <c r="R1044" s="409" t="s">
        <v>0</v>
      </c>
      <c r="T1044" s="410">
        <v>6</v>
      </c>
    </row>
    <row r="1045" spans="1:20" ht="24" hidden="1" customHeight="1">
      <c r="A1045" s="372" t="s">
        <v>2072</v>
      </c>
      <c r="B1045" s="413" t="s">
        <v>0</v>
      </c>
      <c r="C1045" s="413" t="s">
        <v>1035</v>
      </c>
      <c r="D1045" s="413" t="s">
        <v>0</v>
      </c>
      <c r="E1045" s="414" t="s">
        <v>829</v>
      </c>
      <c r="F1045" s="415"/>
      <c r="G1045" s="416">
        <v>0</v>
      </c>
      <c r="H1045" s="417">
        <f>INT($F1045*G1045)</f>
        <v>0</v>
      </c>
      <c r="I1045" s="416">
        <v>0</v>
      </c>
      <c r="J1045" s="417">
        <f>INT($F1045*I1045)</f>
        <v>0</v>
      </c>
      <c r="K1045" s="416">
        <v>1000000</v>
      </c>
      <c r="L1045" s="417">
        <f>INT($F1045*K1045)</f>
        <v>0</v>
      </c>
      <c r="M1045" s="416">
        <f t="shared" si="1313"/>
        <v>1000000</v>
      </c>
      <c r="N1045" s="417">
        <f t="shared" si="1272"/>
        <v>0</v>
      </c>
      <c r="O1045" s="417">
        <f t="shared" ref="O1045" si="1316">F1045-F1044</f>
        <v>0</v>
      </c>
      <c r="P1045" s="417">
        <f t="shared" ref="P1045:Q1045" si="1317">M1045-M1044</f>
        <v>0</v>
      </c>
      <c r="Q1045" s="417">
        <f t="shared" si="1317"/>
        <v>0</v>
      </c>
      <c r="R1045" s="414"/>
      <c r="T1045" s="415">
        <v>6</v>
      </c>
    </row>
    <row r="1046" spans="1:20" s="401" customFormat="1" ht="24" hidden="1" customHeight="1">
      <c r="A1046" s="366" t="s">
        <v>2064</v>
      </c>
      <c r="B1046" s="436" t="s">
        <v>2631</v>
      </c>
      <c r="C1046" s="436" t="s">
        <v>2632</v>
      </c>
      <c r="D1046" s="436" t="s">
        <v>0</v>
      </c>
      <c r="E1046" s="437" t="s">
        <v>0</v>
      </c>
      <c r="F1046" s="438"/>
      <c r="G1046" s="439"/>
      <c r="H1046" s="440">
        <f>H1048</f>
        <v>0</v>
      </c>
      <c r="I1046" s="439"/>
      <c r="J1046" s="440">
        <f>J1048</f>
        <v>0</v>
      </c>
      <c r="K1046" s="439"/>
      <c r="L1046" s="440">
        <f>L1048</f>
        <v>0</v>
      </c>
      <c r="M1046" s="438"/>
      <c r="N1046" s="440">
        <f>H1046+J1046+L1046</f>
        <v>0</v>
      </c>
      <c r="O1046" s="440"/>
      <c r="P1046" s="440"/>
      <c r="Q1046" s="440"/>
      <c r="R1046" s="441" t="s">
        <v>0</v>
      </c>
      <c r="T1046" s="438">
        <v>0</v>
      </c>
    </row>
    <row r="1047" spans="1:20" ht="24" hidden="1" customHeight="1">
      <c r="A1047" s="372" t="s">
        <v>2072</v>
      </c>
      <c r="B1047" s="442" t="s">
        <v>287</v>
      </c>
      <c r="C1047" s="442" t="s">
        <v>1036</v>
      </c>
      <c r="D1047" s="442" t="s">
        <v>0</v>
      </c>
      <c r="E1047" s="443" t="s">
        <v>0</v>
      </c>
      <c r="F1047" s="444"/>
      <c r="G1047" s="445"/>
      <c r="H1047" s="446">
        <f>H1049</f>
        <v>0</v>
      </c>
      <c r="I1047" s="445"/>
      <c r="J1047" s="446">
        <f>J1049</f>
        <v>0</v>
      </c>
      <c r="K1047" s="445"/>
      <c r="L1047" s="446">
        <f>L1049</f>
        <v>0</v>
      </c>
      <c r="M1047" s="444"/>
      <c r="N1047" s="446">
        <f t="shared" si="1272"/>
        <v>0</v>
      </c>
      <c r="O1047" s="446">
        <f t="shared" ref="O1047" si="1318">F1047-F1046</f>
        <v>0</v>
      </c>
      <c r="P1047" s="446">
        <f t="shared" ref="P1047:Q1047" si="1319">M1047-M1046</f>
        <v>0</v>
      </c>
      <c r="Q1047" s="446">
        <f t="shared" si="1319"/>
        <v>0</v>
      </c>
      <c r="R1047" s="447"/>
      <c r="T1047" s="444">
        <v>0</v>
      </c>
    </row>
    <row r="1048" spans="1:20" s="401" customFormat="1" ht="24" hidden="1" customHeight="1">
      <c r="A1048" s="366" t="s">
        <v>2064</v>
      </c>
      <c r="B1048" s="408" t="s">
        <v>0</v>
      </c>
      <c r="C1048" s="408" t="s">
        <v>2633</v>
      </c>
      <c r="D1048" s="408" t="s">
        <v>0</v>
      </c>
      <c r="E1048" s="409" t="s">
        <v>308</v>
      </c>
      <c r="F1048" s="410"/>
      <c r="G1048" s="411">
        <v>0</v>
      </c>
      <c r="H1048" s="412">
        <f>INT($F1048*G1048)</f>
        <v>0</v>
      </c>
      <c r="I1048" s="411">
        <v>6525571.2000000002</v>
      </c>
      <c r="J1048" s="412">
        <f>INT($F1048*I1048)</f>
        <v>0</v>
      </c>
      <c r="K1048" s="411">
        <v>1057939.8</v>
      </c>
      <c r="L1048" s="412">
        <f>INT($F1048*K1048)</f>
        <v>0</v>
      </c>
      <c r="M1048" s="411">
        <f>+G1048+I1048+K1048</f>
        <v>7583511</v>
      </c>
      <c r="N1048" s="412">
        <f>H1048+J1048+L1048</f>
        <v>0</v>
      </c>
      <c r="O1048" s="412"/>
      <c r="P1048" s="412"/>
      <c r="Q1048" s="412"/>
      <c r="R1048" s="409" t="s">
        <v>0</v>
      </c>
      <c r="T1048" s="410">
        <v>1</v>
      </c>
    </row>
    <row r="1049" spans="1:20" ht="24" hidden="1" customHeight="1">
      <c r="A1049" s="372" t="s">
        <v>2072</v>
      </c>
      <c r="B1049" s="413" t="s">
        <v>0</v>
      </c>
      <c r="C1049" s="413" t="s">
        <v>1037</v>
      </c>
      <c r="D1049" s="413" t="s">
        <v>0</v>
      </c>
      <c r="E1049" s="414" t="s">
        <v>1034</v>
      </c>
      <c r="F1049" s="415"/>
      <c r="G1049" s="416">
        <v>0</v>
      </c>
      <c r="H1049" s="417">
        <f>INT($F1049*G1049)</f>
        <v>0</v>
      </c>
      <c r="I1049" s="416">
        <v>6525571.2000000002</v>
      </c>
      <c r="J1049" s="417">
        <f>INT($F1049*I1049)</f>
        <v>0</v>
      </c>
      <c r="K1049" s="416">
        <v>1057939.8</v>
      </c>
      <c r="L1049" s="417">
        <f>INT($F1049*K1049)</f>
        <v>0</v>
      </c>
      <c r="M1049" s="416">
        <f>+G1049+I1049+K1049</f>
        <v>7583511</v>
      </c>
      <c r="N1049" s="417">
        <f t="shared" si="1272"/>
        <v>0</v>
      </c>
      <c r="O1049" s="417">
        <f t="shared" ref="O1049" si="1320">F1049-F1048</f>
        <v>0</v>
      </c>
      <c r="P1049" s="417">
        <f t="shared" ref="P1049:Q1049" si="1321">M1049-M1048</f>
        <v>0</v>
      </c>
      <c r="Q1049" s="417">
        <f t="shared" si="1321"/>
        <v>0</v>
      </c>
      <c r="R1049" s="414"/>
      <c r="T1049" s="415">
        <v>1</v>
      </c>
    </row>
    <row r="1050" spans="1:20" s="401" customFormat="1" ht="24" hidden="1" customHeight="1">
      <c r="A1050" s="366" t="s">
        <v>2064</v>
      </c>
      <c r="B1050" s="436" t="s">
        <v>2634</v>
      </c>
      <c r="C1050" s="436" t="s">
        <v>2635</v>
      </c>
      <c r="D1050" s="436" t="s">
        <v>0</v>
      </c>
      <c r="E1050" s="437" t="s">
        <v>0</v>
      </c>
      <c r="F1050" s="438"/>
      <c r="G1050" s="439"/>
      <c r="H1050" s="440">
        <f>SUMIF($A$1052:$A$1059,"당초",H1052:H1059)</f>
        <v>0</v>
      </c>
      <c r="I1050" s="439"/>
      <c r="J1050" s="440">
        <f>SUMIF($A$1052:$A$1059,"당초",J1052:J1059)</f>
        <v>0</v>
      </c>
      <c r="K1050" s="439"/>
      <c r="L1050" s="440">
        <f>SUMIF($A$1052:$A$1059,"당초",L1052:L1059)</f>
        <v>0</v>
      </c>
      <c r="M1050" s="438"/>
      <c r="N1050" s="440">
        <f>H1050+J1050+L1050</f>
        <v>0</v>
      </c>
      <c r="O1050" s="440"/>
      <c r="P1050" s="440"/>
      <c r="Q1050" s="440"/>
      <c r="R1050" s="441" t="s">
        <v>0</v>
      </c>
      <c r="T1050" s="438">
        <v>0</v>
      </c>
    </row>
    <row r="1051" spans="1:20" ht="24" hidden="1" customHeight="1">
      <c r="A1051" s="372" t="s">
        <v>2072</v>
      </c>
      <c r="B1051" s="442" t="s">
        <v>1799</v>
      </c>
      <c r="C1051" s="442" t="s">
        <v>1038</v>
      </c>
      <c r="D1051" s="442" t="s">
        <v>0</v>
      </c>
      <c r="E1051" s="443" t="s">
        <v>0</v>
      </c>
      <c r="F1051" s="444"/>
      <c r="G1051" s="445"/>
      <c r="H1051" s="446">
        <f>SUMIF($A$1052:$A$1059,"변경",H1052:H1059)</f>
        <v>0</v>
      </c>
      <c r="I1051" s="445"/>
      <c r="J1051" s="446">
        <f>SUMIF($A$1052:$A$1059,"변경",J1052:J1059)</f>
        <v>0</v>
      </c>
      <c r="K1051" s="445"/>
      <c r="L1051" s="446">
        <f>SUMIF($A$1052:$A$1059,"변경",L1052:L1059)</f>
        <v>0</v>
      </c>
      <c r="M1051" s="444"/>
      <c r="N1051" s="446">
        <f t="shared" si="1272"/>
        <v>0</v>
      </c>
      <c r="O1051" s="446">
        <f t="shared" ref="O1051" si="1322">F1051-F1050</f>
        <v>0</v>
      </c>
      <c r="P1051" s="446">
        <f t="shared" ref="P1051:Q1051" si="1323">M1051-M1050</f>
        <v>0</v>
      </c>
      <c r="Q1051" s="446">
        <f t="shared" si="1323"/>
        <v>0</v>
      </c>
      <c r="R1051" s="447"/>
      <c r="T1051" s="444">
        <v>0</v>
      </c>
    </row>
    <row r="1052" spans="1:20" s="401" customFormat="1" ht="24" hidden="1" customHeight="1">
      <c r="A1052" s="366" t="s">
        <v>2064</v>
      </c>
      <c r="B1052" s="408" t="s">
        <v>0</v>
      </c>
      <c r="C1052" s="408" t="s">
        <v>2636</v>
      </c>
      <c r="D1052" s="408" t="s">
        <v>2637</v>
      </c>
      <c r="E1052" s="409" t="s">
        <v>1860</v>
      </c>
      <c r="F1052" s="410"/>
      <c r="G1052" s="411">
        <v>53278.8</v>
      </c>
      <c r="H1052" s="412">
        <f>INT($F1052*G1052)</f>
        <v>0</v>
      </c>
      <c r="I1052" s="411">
        <v>93890.4</v>
      </c>
      <c r="J1052" s="412">
        <f>INT($F1052*I1052)</f>
        <v>0</v>
      </c>
      <c r="K1052" s="411">
        <v>450.6</v>
      </c>
      <c r="L1052" s="412">
        <f>INT($F1052*K1052)</f>
        <v>0</v>
      </c>
      <c r="M1052" s="411">
        <f>+G1052+I1052+K1052</f>
        <v>147619.80000000002</v>
      </c>
      <c r="N1052" s="412">
        <f>H1052+J1052+L1052</f>
        <v>0</v>
      </c>
      <c r="O1052" s="412"/>
      <c r="P1052" s="412"/>
      <c r="Q1052" s="412"/>
      <c r="R1052" s="409" t="s">
        <v>0</v>
      </c>
      <c r="T1052" s="410">
        <v>1</v>
      </c>
    </row>
    <row r="1053" spans="1:20" ht="24" hidden="1" customHeight="1">
      <c r="A1053" s="372" t="s">
        <v>2072</v>
      </c>
      <c r="B1053" s="413" t="s">
        <v>0</v>
      </c>
      <c r="C1053" s="413" t="s">
        <v>1039</v>
      </c>
      <c r="D1053" s="413" t="s">
        <v>1040</v>
      </c>
      <c r="E1053" s="414" t="s">
        <v>729</v>
      </c>
      <c r="F1053" s="415"/>
      <c r="G1053" s="416">
        <v>53278.8</v>
      </c>
      <c r="H1053" s="417">
        <f t="shared" ref="H1053:H1059" si="1324">INT($F1053*G1053)</f>
        <v>0</v>
      </c>
      <c r="I1053" s="416">
        <v>93890.4</v>
      </c>
      <c r="J1053" s="417">
        <f t="shared" ref="J1053:J1059" si="1325">INT($F1053*I1053)</f>
        <v>0</v>
      </c>
      <c r="K1053" s="416">
        <v>450.6</v>
      </c>
      <c r="L1053" s="417">
        <f t="shared" ref="L1053:L1059" si="1326">INT($F1053*K1053)</f>
        <v>0</v>
      </c>
      <c r="M1053" s="416">
        <f t="shared" ref="M1053:M1059" si="1327">+G1053+I1053+K1053</f>
        <v>147619.80000000002</v>
      </c>
      <c r="N1053" s="417">
        <f t="shared" si="1272"/>
        <v>0</v>
      </c>
      <c r="O1053" s="417">
        <f t="shared" ref="O1053" si="1328">F1053-F1052</f>
        <v>0</v>
      </c>
      <c r="P1053" s="417">
        <f t="shared" ref="P1053:Q1053" si="1329">M1053-M1052</f>
        <v>0</v>
      </c>
      <c r="Q1053" s="417">
        <f t="shared" si="1329"/>
        <v>0</v>
      </c>
      <c r="R1053" s="414"/>
      <c r="T1053" s="415">
        <v>1</v>
      </c>
    </row>
    <row r="1054" spans="1:20" s="401" customFormat="1" ht="24" hidden="1" customHeight="1">
      <c r="A1054" s="366" t="s">
        <v>2064</v>
      </c>
      <c r="B1054" s="408" t="s">
        <v>0</v>
      </c>
      <c r="C1054" s="408" t="s">
        <v>2636</v>
      </c>
      <c r="D1054" s="408" t="s">
        <v>2638</v>
      </c>
      <c r="E1054" s="409" t="s">
        <v>1860</v>
      </c>
      <c r="F1054" s="410"/>
      <c r="G1054" s="411">
        <v>57240.4</v>
      </c>
      <c r="H1054" s="412">
        <f>INT($F1054*G1054)</f>
        <v>0</v>
      </c>
      <c r="I1054" s="411">
        <v>134476.79999999999</v>
      </c>
      <c r="J1054" s="412">
        <f>INT($F1054*I1054)</f>
        <v>0</v>
      </c>
      <c r="K1054" s="411">
        <v>475.1</v>
      </c>
      <c r="L1054" s="412">
        <f>INT($F1054*K1054)</f>
        <v>0</v>
      </c>
      <c r="M1054" s="411">
        <f>+G1054+I1054+K1054</f>
        <v>192192.3</v>
      </c>
      <c r="N1054" s="412">
        <f>H1054+J1054+L1054</f>
        <v>0</v>
      </c>
      <c r="O1054" s="412"/>
      <c r="P1054" s="412"/>
      <c r="Q1054" s="412"/>
      <c r="R1054" s="409" t="s">
        <v>0</v>
      </c>
      <c r="T1054" s="410">
        <v>3</v>
      </c>
    </row>
    <row r="1055" spans="1:20" ht="24" hidden="1" customHeight="1">
      <c r="A1055" s="372" t="s">
        <v>2072</v>
      </c>
      <c r="B1055" s="413" t="s">
        <v>0</v>
      </c>
      <c r="C1055" s="413" t="s">
        <v>1039</v>
      </c>
      <c r="D1055" s="413" t="s">
        <v>1041</v>
      </c>
      <c r="E1055" s="414" t="s">
        <v>729</v>
      </c>
      <c r="F1055" s="415"/>
      <c r="G1055" s="416">
        <v>57240.4</v>
      </c>
      <c r="H1055" s="417">
        <f t="shared" si="1324"/>
        <v>0</v>
      </c>
      <c r="I1055" s="416">
        <v>134476.79999999999</v>
      </c>
      <c r="J1055" s="417">
        <f t="shared" si="1325"/>
        <v>0</v>
      </c>
      <c r="K1055" s="416">
        <v>475.1</v>
      </c>
      <c r="L1055" s="417">
        <f t="shared" si="1326"/>
        <v>0</v>
      </c>
      <c r="M1055" s="416">
        <f t="shared" si="1327"/>
        <v>192192.3</v>
      </c>
      <c r="N1055" s="417">
        <f t="shared" si="1272"/>
        <v>0</v>
      </c>
      <c r="O1055" s="417">
        <f t="shared" ref="O1055" si="1330">F1055-F1054</f>
        <v>0</v>
      </c>
      <c r="P1055" s="417">
        <f t="shared" ref="P1055:Q1055" si="1331">M1055-M1054</f>
        <v>0</v>
      </c>
      <c r="Q1055" s="417">
        <f t="shared" si="1331"/>
        <v>0</v>
      </c>
      <c r="R1055" s="414"/>
      <c r="T1055" s="415">
        <v>3</v>
      </c>
    </row>
    <row r="1056" spans="1:20" s="401" customFormat="1" ht="24" hidden="1" customHeight="1">
      <c r="A1056" s="366" t="s">
        <v>2064</v>
      </c>
      <c r="B1056" s="408" t="s">
        <v>0</v>
      </c>
      <c r="C1056" s="408" t="s">
        <v>2639</v>
      </c>
      <c r="D1056" s="408" t="s">
        <v>73</v>
      </c>
      <c r="E1056" s="409" t="s">
        <v>1860</v>
      </c>
      <c r="F1056" s="410"/>
      <c r="G1056" s="411">
        <v>5927.1</v>
      </c>
      <c r="H1056" s="412">
        <f>INT($F1056*G1056)</f>
        <v>0</v>
      </c>
      <c r="I1056" s="411">
        <v>60345.599999999999</v>
      </c>
      <c r="J1056" s="412">
        <f>INT($F1056*I1056)</f>
        <v>0</v>
      </c>
      <c r="K1056" s="411">
        <v>0</v>
      </c>
      <c r="L1056" s="412">
        <f>INT($F1056*K1056)</f>
        <v>0</v>
      </c>
      <c r="M1056" s="411">
        <f>+G1056+I1056+K1056</f>
        <v>66272.7</v>
      </c>
      <c r="N1056" s="412">
        <f>H1056+J1056+L1056</f>
        <v>0</v>
      </c>
      <c r="O1056" s="412"/>
      <c r="P1056" s="412"/>
      <c r="Q1056" s="412"/>
      <c r="R1056" s="409" t="s">
        <v>0</v>
      </c>
      <c r="T1056" s="410">
        <v>1</v>
      </c>
    </row>
    <row r="1057" spans="1:20" ht="24" hidden="1" customHeight="1">
      <c r="A1057" s="372" t="s">
        <v>2072</v>
      </c>
      <c r="B1057" s="413" t="s">
        <v>0</v>
      </c>
      <c r="C1057" s="413" t="s">
        <v>1042</v>
      </c>
      <c r="D1057" s="413" t="s">
        <v>73</v>
      </c>
      <c r="E1057" s="414" t="s">
        <v>729</v>
      </c>
      <c r="F1057" s="415"/>
      <c r="G1057" s="416">
        <v>5927.1</v>
      </c>
      <c r="H1057" s="417">
        <f t="shared" si="1324"/>
        <v>0</v>
      </c>
      <c r="I1057" s="416">
        <v>60345.599999999999</v>
      </c>
      <c r="J1057" s="417">
        <f t="shared" si="1325"/>
        <v>0</v>
      </c>
      <c r="K1057" s="416">
        <v>0</v>
      </c>
      <c r="L1057" s="417">
        <f t="shared" si="1326"/>
        <v>0</v>
      </c>
      <c r="M1057" s="416">
        <f t="shared" si="1327"/>
        <v>66272.7</v>
      </c>
      <c r="N1057" s="417">
        <f t="shared" si="1272"/>
        <v>0</v>
      </c>
      <c r="O1057" s="417">
        <f t="shared" ref="O1057" si="1332">F1057-F1056</f>
        <v>0</v>
      </c>
      <c r="P1057" s="417">
        <f t="shared" ref="P1057:Q1057" si="1333">M1057-M1056</f>
        <v>0</v>
      </c>
      <c r="Q1057" s="417">
        <f t="shared" si="1333"/>
        <v>0</v>
      </c>
      <c r="R1057" s="414"/>
      <c r="T1057" s="415">
        <v>1</v>
      </c>
    </row>
    <row r="1058" spans="1:20" s="401" customFormat="1" ht="24" hidden="1" customHeight="1">
      <c r="A1058" s="366" t="s">
        <v>2064</v>
      </c>
      <c r="B1058" s="408" t="s">
        <v>0</v>
      </c>
      <c r="C1058" s="408" t="s">
        <v>2639</v>
      </c>
      <c r="D1058" s="408" t="s">
        <v>74</v>
      </c>
      <c r="E1058" s="409" t="s">
        <v>1860</v>
      </c>
      <c r="F1058" s="410"/>
      <c r="G1058" s="411">
        <v>8786.2999999999993</v>
      </c>
      <c r="H1058" s="412">
        <f>INT($F1058*G1058)</f>
        <v>0</v>
      </c>
      <c r="I1058" s="411">
        <v>89451.199999999997</v>
      </c>
      <c r="J1058" s="412">
        <f>INT($F1058*I1058)</f>
        <v>0</v>
      </c>
      <c r="K1058" s="411">
        <v>0</v>
      </c>
      <c r="L1058" s="412">
        <f>INT($F1058*K1058)</f>
        <v>0</v>
      </c>
      <c r="M1058" s="411">
        <f>+G1058+I1058+K1058</f>
        <v>98237.5</v>
      </c>
      <c r="N1058" s="412">
        <f>H1058+J1058+L1058</f>
        <v>0</v>
      </c>
      <c r="O1058" s="412"/>
      <c r="P1058" s="412"/>
      <c r="Q1058" s="412"/>
      <c r="R1058" s="409" t="s">
        <v>0</v>
      </c>
      <c r="T1058" s="410">
        <v>3</v>
      </c>
    </row>
    <row r="1059" spans="1:20" ht="24" hidden="1" customHeight="1">
      <c r="A1059" s="372" t="s">
        <v>2072</v>
      </c>
      <c r="B1059" s="413" t="s">
        <v>0</v>
      </c>
      <c r="C1059" s="413" t="s">
        <v>1042</v>
      </c>
      <c r="D1059" s="413" t="s">
        <v>74</v>
      </c>
      <c r="E1059" s="414" t="s">
        <v>729</v>
      </c>
      <c r="F1059" s="415"/>
      <c r="G1059" s="416">
        <v>8786.2999999999993</v>
      </c>
      <c r="H1059" s="417">
        <f t="shared" si="1324"/>
        <v>0</v>
      </c>
      <c r="I1059" s="416">
        <v>89451.199999999997</v>
      </c>
      <c r="J1059" s="417">
        <f t="shared" si="1325"/>
        <v>0</v>
      </c>
      <c r="K1059" s="416">
        <v>0</v>
      </c>
      <c r="L1059" s="417">
        <f t="shared" si="1326"/>
        <v>0</v>
      </c>
      <c r="M1059" s="416">
        <f t="shared" si="1327"/>
        <v>98237.5</v>
      </c>
      <c r="N1059" s="417">
        <f t="shared" si="1272"/>
        <v>0</v>
      </c>
      <c r="O1059" s="417">
        <f t="shared" ref="O1059" si="1334">F1059-F1058</f>
        <v>0</v>
      </c>
      <c r="P1059" s="417">
        <f t="shared" ref="P1059:Q1059" si="1335">M1059-M1058</f>
        <v>0</v>
      </c>
      <c r="Q1059" s="417">
        <f t="shared" si="1335"/>
        <v>0</v>
      </c>
      <c r="R1059" s="414"/>
      <c r="T1059" s="415">
        <v>3</v>
      </c>
    </row>
    <row r="1060" spans="1:20" s="401" customFormat="1" ht="24" hidden="1" customHeight="1">
      <c r="A1060" s="366" t="s">
        <v>2064</v>
      </c>
      <c r="B1060" s="436" t="s">
        <v>2640</v>
      </c>
      <c r="C1060" s="436" t="s">
        <v>627</v>
      </c>
      <c r="D1060" s="436" t="s">
        <v>0</v>
      </c>
      <c r="E1060" s="437" t="s">
        <v>0</v>
      </c>
      <c r="F1060" s="438"/>
      <c r="G1060" s="439"/>
      <c r="H1060" s="440">
        <f>H1062</f>
        <v>0</v>
      </c>
      <c r="I1060" s="439"/>
      <c r="J1060" s="440">
        <f>J1062</f>
        <v>0</v>
      </c>
      <c r="K1060" s="439"/>
      <c r="L1060" s="440">
        <f>L1062</f>
        <v>0</v>
      </c>
      <c r="M1060" s="438"/>
      <c r="N1060" s="440">
        <f>H1060+J1060+L1060</f>
        <v>0</v>
      </c>
      <c r="O1060" s="440"/>
      <c r="P1060" s="440"/>
      <c r="Q1060" s="440"/>
      <c r="R1060" s="441" t="s">
        <v>0</v>
      </c>
      <c r="T1060" s="438">
        <v>0</v>
      </c>
    </row>
    <row r="1061" spans="1:20" ht="24" hidden="1" customHeight="1">
      <c r="A1061" s="372" t="s">
        <v>2072</v>
      </c>
      <c r="B1061" s="442" t="s">
        <v>1800</v>
      </c>
      <c r="C1061" s="442" t="s">
        <v>627</v>
      </c>
      <c r="D1061" s="442" t="s">
        <v>0</v>
      </c>
      <c r="E1061" s="443" t="s">
        <v>0</v>
      </c>
      <c r="F1061" s="444"/>
      <c r="G1061" s="445"/>
      <c r="H1061" s="446">
        <f>H1063</f>
        <v>0</v>
      </c>
      <c r="I1061" s="445"/>
      <c r="J1061" s="446">
        <f>J1063</f>
        <v>0</v>
      </c>
      <c r="K1061" s="445"/>
      <c r="L1061" s="446">
        <f>L1063</f>
        <v>0</v>
      </c>
      <c r="M1061" s="444"/>
      <c r="N1061" s="446">
        <f t="shared" ref="N1061:N1075" si="1336">H1061+J1061+L1061</f>
        <v>0</v>
      </c>
      <c r="O1061" s="446">
        <f t="shared" ref="O1061" si="1337">F1061-F1060</f>
        <v>0</v>
      </c>
      <c r="P1061" s="446">
        <f t="shared" ref="P1061:Q1061" si="1338">M1061-M1060</f>
        <v>0</v>
      </c>
      <c r="Q1061" s="446">
        <f t="shared" si="1338"/>
        <v>0</v>
      </c>
      <c r="R1061" s="447"/>
      <c r="T1061" s="444">
        <v>0</v>
      </c>
    </row>
    <row r="1062" spans="1:20" s="401" customFormat="1" ht="24" hidden="1" customHeight="1">
      <c r="A1062" s="366" t="s">
        <v>2064</v>
      </c>
      <c r="B1062" s="408" t="s">
        <v>0</v>
      </c>
      <c r="C1062" s="408" t="s">
        <v>627</v>
      </c>
      <c r="D1062" s="408" t="s">
        <v>628</v>
      </c>
      <c r="E1062" s="409" t="s">
        <v>22</v>
      </c>
      <c r="F1062" s="410"/>
      <c r="G1062" s="411">
        <v>0</v>
      </c>
      <c r="H1062" s="412">
        <f>INT($F1062*G1062)</f>
        <v>0</v>
      </c>
      <c r="I1062" s="411">
        <v>29294</v>
      </c>
      <c r="J1062" s="412">
        <f>INT($F1062*I1062)</f>
        <v>0</v>
      </c>
      <c r="K1062" s="411">
        <v>1542</v>
      </c>
      <c r="L1062" s="412">
        <f>INT($F1062*K1062)</f>
        <v>0</v>
      </c>
      <c r="M1062" s="411">
        <f>+G1062+I1062+K1062</f>
        <v>30836</v>
      </c>
      <c r="N1062" s="412">
        <f>H1062+J1062+L1062</f>
        <v>0</v>
      </c>
      <c r="O1062" s="412"/>
      <c r="P1062" s="412"/>
      <c r="Q1062" s="412"/>
      <c r="R1062" s="409" t="s">
        <v>2641</v>
      </c>
      <c r="T1062" s="410">
        <v>176</v>
      </c>
    </row>
    <row r="1063" spans="1:20" ht="24" hidden="1" customHeight="1">
      <c r="A1063" s="372" t="s">
        <v>2072</v>
      </c>
      <c r="B1063" s="413" t="s">
        <v>0</v>
      </c>
      <c r="C1063" s="413" t="s">
        <v>2642</v>
      </c>
      <c r="D1063" s="413" t="s">
        <v>628</v>
      </c>
      <c r="E1063" s="414" t="s">
        <v>633</v>
      </c>
      <c r="F1063" s="415"/>
      <c r="G1063" s="416">
        <v>0</v>
      </c>
      <c r="H1063" s="417">
        <f>INT($F1063*G1063)</f>
        <v>0</v>
      </c>
      <c r="I1063" s="416">
        <v>29294</v>
      </c>
      <c r="J1063" s="417">
        <f>INT($F1063*I1063)</f>
        <v>0</v>
      </c>
      <c r="K1063" s="416">
        <v>1542</v>
      </c>
      <c r="L1063" s="417">
        <f>INT($F1063*K1063)</f>
        <v>0</v>
      </c>
      <c r="M1063" s="416">
        <f>+G1063+I1063+K1063</f>
        <v>30836</v>
      </c>
      <c r="N1063" s="417">
        <f t="shared" si="1336"/>
        <v>0</v>
      </c>
      <c r="O1063" s="417">
        <f t="shared" ref="O1063" si="1339">F1063-F1062</f>
        <v>0</v>
      </c>
      <c r="P1063" s="417">
        <f t="shared" ref="P1063:Q1063" si="1340">M1063-M1062</f>
        <v>0</v>
      </c>
      <c r="Q1063" s="417">
        <f t="shared" si="1340"/>
        <v>0</v>
      </c>
      <c r="R1063" s="414" t="s">
        <v>2643</v>
      </c>
      <c r="T1063" s="415">
        <v>176</v>
      </c>
    </row>
    <row r="1064" spans="1:20" s="401" customFormat="1" ht="24" hidden="1" customHeight="1">
      <c r="A1064" s="366" t="s">
        <v>2064</v>
      </c>
      <c r="B1064" s="436" t="s">
        <v>2644</v>
      </c>
      <c r="C1064" s="436" t="s">
        <v>2645</v>
      </c>
      <c r="D1064" s="436" t="s">
        <v>0</v>
      </c>
      <c r="E1064" s="437" t="s">
        <v>0</v>
      </c>
      <c r="F1064" s="438"/>
      <c r="G1064" s="439"/>
      <c r="H1064" s="440">
        <f>SUMIF($A$1066:$A$1085,"당초",H1066:H1085)</f>
        <v>0</v>
      </c>
      <c r="I1064" s="439"/>
      <c r="J1064" s="440">
        <f>SUMIF($A$1066:$A$1085,"당초",J1066:J1085)</f>
        <v>0</v>
      </c>
      <c r="K1064" s="439"/>
      <c r="L1064" s="440">
        <f>SUMIF($A$1066:$A$1085,"당초",L1066:L1085)</f>
        <v>0</v>
      </c>
      <c r="M1064" s="438"/>
      <c r="N1064" s="440">
        <f>H1064+J1064+L1064</f>
        <v>0</v>
      </c>
      <c r="O1064" s="440"/>
      <c r="P1064" s="440"/>
      <c r="Q1064" s="440"/>
      <c r="R1064" s="441" t="s">
        <v>0</v>
      </c>
      <c r="T1064" s="438">
        <v>0</v>
      </c>
    </row>
    <row r="1065" spans="1:20" ht="24" hidden="1" customHeight="1">
      <c r="A1065" s="372" t="s">
        <v>2072</v>
      </c>
      <c r="B1065" s="442" t="s">
        <v>2644</v>
      </c>
      <c r="C1065" s="442" t="s">
        <v>2646</v>
      </c>
      <c r="D1065" s="442" t="s">
        <v>0</v>
      </c>
      <c r="E1065" s="443" t="s">
        <v>0</v>
      </c>
      <c r="F1065" s="444"/>
      <c r="G1065" s="445"/>
      <c r="H1065" s="446">
        <f>SUMIF($A$1066:$A$1085,"변경",H1066:H1085)</f>
        <v>0</v>
      </c>
      <c r="I1065" s="445"/>
      <c r="J1065" s="446">
        <f>SUMIF($A$1066:$A$1085,"변경",J1066:J1085)</f>
        <v>0</v>
      </c>
      <c r="K1065" s="445"/>
      <c r="L1065" s="446">
        <f>SUMIF($A$1066:$A$1085,"변경",L1066:L1085)</f>
        <v>0</v>
      </c>
      <c r="M1065" s="444"/>
      <c r="N1065" s="446">
        <f t="shared" si="1336"/>
        <v>0</v>
      </c>
      <c r="O1065" s="446">
        <f t="shared" ref="O1065" si="1341">F1065-F1064</f>
        <v>0</v>
      </c>
      <c r="P1065" s="446">
        <f t="shared" ref="P1065:Q1065" si="1342">M1065-M1064</f>
        <v>0</v>
      </c>
      <c r="Q1065" s="446">
        <f t="shared" si="1342"/>
        <v>0</v>
      </c>
      <c r="R1065" s="447"/>
      <c r="T1065" s="444">
        <v>0</v>
      </c>
    </row>
    <row r="1066" spans="1:20" s="401" customFormat="1" ht="24" hidden="1" customHeight="1">
      <c r="A1066" s="366" t="s">
        <v>2064</v>
      </c>
      <c r="B1066" s="408" t="s">
        <v>0</v>
      </c>
      <c r="C1066" s="408" t="s">
        <v>2647</v>
      </c>
      <c r="D1066" s="408" t="s">
        <v>0</v>
      </c>
      <c r="E1066" s="409" t="s">
        <v>22</v>
      </c>
      <c r="F1066" s="410"/>
      <c r="G1066" s="411">
        <v>601.6</v>
      </c>
      <c r="H1066" s="412">
        <f>INT($F1066*G1066)</f>
        <v>0</v>
      </c>
      <c r="I1066" s="411">
        <v>911.2</v>
      </c>
      <c r="J1066" s="412">
        <f>INT($F1066*I1066)</f>
        <v>0</v>
      </c>
      <c r="K1066" s="411">
        <v>45.4</v>
      </c>
      <c r="L1066" s="412">
        <f>INT($F1066*K1066)</f>
        <v>0</v>
      </c>
      <c r="M1066" s="411">
        <f>+G1066+I1066+K1066</f>
        <v>1558.2000000000003</v>
      </c>
      <c r="N1066" s="412">
        <f>H1066+J1066+L1066</f>
        <v>0</v>
      </c>
      <c r="O1066" s="412"/>
      <c r="P1066" s="412"/>
      <c r="Q1066" s="412"/>
      <c r="R1066" s="409" t="s">
        <v>0</v>
      </c>
      <c r="T1066" s="410">
        <v>56.81</v>
      </c>
    </row>
    <row r="1067" spans="1:20" ht="24" hidden="1" customHeight="1">
      <c r="A1067" s="372" t="s">
        <v>2072</v>
      </c>
      <c r="B1067" s="413" t="s">
        <v>0</v>
      </c>
      <c r="C1067" s="413" t="s">
        <v>2647</v>
      </c>
      <c r="D1067" s="413" t="s">
        <v>0</v>
      </c>
      <c r="E1067" s="414" t="s">
        <v>22</v>
      </c>
      <c r="F1067" s="415"/>
      <c r="G1067" s="416">
        <v>601.6</v>
      </c>
      <c r="H1067" s="417">
        <f t="shared" ref="H1067:H1075" si="1343">INT($F1067*G1067)</f>
        <v>0</v>
      </c>
      <c r="I1067" s="416">
        <v>911.2</v>
      </c>
      <c r="J1067" s="417">
        <f t="shared" ref="J1067:J1075" si="1344">INT($F1067*I1067)</f>
        <v>0</v>
      </c>
      <c r="K1067" s="416">
        <v>45.4</v>
      </c>
      <c r="L1067" s="417">
        <f t="shared" ref="L1067:L1075" si="1345">INT($F1067*K1067)</f>
        <v>0</v>
      </c>
      <c r="M1067" s="416">
        <f t="shared" ref="M1067:M1075" si="1346">+G1067+I1067+K1067</f>
        <v>1558.2000000000003</v>
      </c>
      <c r="N1067" s="417">
        <f t="shared" si="1336"/>
        <v>0</v>
      </c>
      <c r="O1067" s="417">
        <f t="shared" ref="O1067" si="1347">F1067-F1066</f>
        <v>0</v>
      </c>
      <c r="P1067" s="417">
        <f t="shared" ref="P1067:Q1067" si="1348">M1067-M1066</f>
        <v>0</v>
      </c>
      <c r="Q1067" s="417">
        <f t="shared" si="1348"/>
        <v>0</v>
      </c>
      <c r="R1067" s="414"/>
      <c r="T1067" s="415">
        <v>56.81</v>
      </c>
    </row>
    <row r="1068" spans="1:20" s="460" customFormat="1" ht="24" hidden="1" customHeight="1">
      <c r="A1068" s="366" t="s">
        <v>2064</v>
      </c>
      <c r="B1068" s="408" t="s">
        <v>0</v>
      </c>
      <c r="C1068" s="408" t="s">
        <v>2648</v>
      </c>
      <c r="D1068" s="408" t="s">
        <v>2649</v>
      </c>
      <c r="E1068" s="409" t="s">
        <v>2650</v>
      </c>
      <c r="F1068" s="410"/>
      <c r="G1068" s="411">
        <v>1626.6</v>
      </c>
      <c r="H1068" s="412">
        <f>INT($F1068*G1068)</f>
        <v>0</v>
      </c>
      <c r="I1068" s="411">
        <v>3320</v>
      </c>
      <c r="J1068" s="412">
        <f>INT($F1068*I1068)</f>
        <v>0</v>
      </c>
      <c r="K1068" s="411">
        <v>1849.5</v>
      </c>
      <c r="L1068" s="412">
        <f>INT($F1068*K1068)</f>
        <v>0</v>
      </c>
      <c r="M1068" s="411">
        <f>+G1068+I1068+K1068</f>
        <v>6796.1</v>
      </c>
      <c r="N1068" s="412">
        <f>H1068+J1068+L1068</f>
        <v>0</v>
      </c>
      <c r="O1068" s="412"/>
      <c r="P1068" s="412"/>
      <c r="Q1068" s="412"/>
      <c r="R1068" s="409" t="s">
        <v>0</v>
      </c>
      <c r="T1068" s="410">
        <v>9.7590000000000003</v>
      </c>
    </row>
    <row r="1069" spans="1:20" s="73" customFormat="1" ht="24" hidden="1" customHeight="1">
      <c r="A1069" s="372" t="s">
        <v>2072</v>
      </c>
      <c r="B1069" s="413" t="s">
        <v>0</v>
      </c>
      <c r="C1069" s="413" t="s">
        <v>2648</v>
      </c>
      <c r="D1069" s="413" t="s">
        <v>2649</v>
      </c>
      <c r="E1069" s="414" t="s">
        <v>2650</v>
      </c>
      <c r="F1069" s="415"/>
      <c r="G1069" s="416">
        <v>1626.6</v>
      </c>
      <c r="H1069" s="417">
        <f t="shared" si="1343"/>
        <v>0</v>
      </c>
      <c r="I1069" s="416">
        <v>3320</v>
      </c>
      <c r="J1069" s="417">
        <f t="shared" si="1344"/>
        <v>0</v>
      </c>
      <c r="K1069" s="416">
        <v>1849.5</v>
      </c>
      <c r="L1069" s="417">
        <f t="shared" si="1345"/>
        <v>0</v>
      </c>
      <c r="M1069" s="416">
        <f t="shared" si="1346"/>
        <v>6796.1</v>
      </c>
      <c r="N1069" s="417">
        <f t="shared" si="1336"/>
        <v>0</v>
      </c>
      <c r="O1069" s="417">
        <f t="shared" ref="O1069" si="1349">F1069-F1068</f>
        <v>0</v>
      </c>
      <c r="P1069" s="417">
        <f t="shared" ref="P1069:Q1069" si="1350">M1069-M1068</f>
        <v>0</v>
      </c>
      <c r="Q1069" s="417">
        <f t="shared" si="1350"/>
        <v>0</v>
      </c>
      <c r="R1069" s="414"/>
      <c r="T1069" s="415">
        <v>9.7590000000000003</v>
      </c>
    </row>
    <row r="1070" spans="1:20" s="401" customFormat="1" ht="24" hidden="1" customHeight="1">
      <c r="A1070" s="366" t="s">
        <v>2064</v>
      </c>
      <c r="B1070" s="408" t="s">
        <v>0</v>
      </c>
      <c r="C1070" s="408" t="s">
        <v>2651</v>
      </c>
      <c r="D1070" s="408" t="s">
        <v>2652</v>
      </c>
      <c r="E1070" s="409" t="s">
        <v>2650</v>
      </c>
      <c r="F1070" s="410"/>
      <c r="G1070" s="411">
        <v>441</v>
      </c>
      <c r="H1070" s="412">
        <f>INT($F1070*G1070)</f>
        <v>0</v>
      </c>
      <c r="I1070" s="411">
        <v>3583</v>
      </c>
      <c r="J1070" s="412">
        <f>INT($F1070*I1070)</f>
        <v>0</v>
      </c>
      <c r="K1070" s="411">
        <v>494</v>
      </c>
      <c r="L1070" s="412">
        <f>INT($F1070*K1070)</f>
        <v>0</v>
      </c>
      <c r="M1070" s="411">
        <f>+G1070+I1070+K1070</f>
        <v>4518</v>
      </c>
      <c r="N1070" s="412">
        <f>H1070+J1070+L1070</f>
        <v>0</v>
      </c>
      <c r="O1070" s="412"/>
      <c r="P1070" s="412"/>
      <c r="Q1070" s="412"/>
      <c r="R1070" s="409" t="s">
        <v>2653</v>
      </c>
      <c r="T1070" s="410">
        <v>42.289000000000001</v>
      </c>
    </row>
    <row r="1071" spans="1:20" ht="24" hidden="1" customHeight="1">
      <c r="A1071" s="372" t="s">
        <v>2072</v>
      </c>
      <c r="B1071" s="413" t="s">
        <v>0</v>
      </c>
      <c r="C1071" s="413" t="s">
        <v>2651</v>
      </c>
      <c r="D1071" s="413" t="s">
        <v>2652</v>
      </c>
      <c r="E1071" s="414" t="s">
        <v>2650</v>
      </c>
      <c r="F1071" s="415"/>
      <c r="G1071" s="416">
        <v>441</v>
      </c>
      <c r="H1071" s="417">
        <f t="shared" si="1343"/>
        <v>0</v>
      </c>
      <c r="I1071" s="416">
        <v>3583</v>
      </c>
      <c r="J1071" s="417">
        <f t="shared" si="1344"/>
        <v>0</v>
      </c>
      <c r="K1071" s="416">
        <v>494</v>
      </c>
      <c r="L1071" s="417">
        <f t="shared" si="1345"/>
        <v>0</v>
      </c>
      <c r="M1071" s="416">
        <f t="shared" si="1346"/>
        <v>4518</v>
      </c>
      <c r="N1071" s="417">
        <f t="shared" si="1336"/>
        <v>0</v>
      </c>
      <c r="O1071" s="417">
        <f t="shared" ref="O1071" si="1351">F1071-F1070</f>
        <v>0</v>
      </c>
      <c r="P1071" s="417">
        <f t="shared" ref="P1071:Q1071" si="1352">M1071-M1070</f>
        <v>0</v>
      </c>
      <c r="Q1071" s="417">
        <f t="shared" si="1352"/>
        <v>0</v>
      </c>
      <c r="R1071" s="414" t="s">
        <v>2654</v>
      </c>
      <c r="T1071" s="415">
        <v>42.289000000000001</v>
      </c>
    </row>
    <row r="1072" spans="1:20" s="401" customFormat="1" ht="24" hidden="1" customHeight="1">
      <c r="A1072" s="366" t="s">
        <v>2064</v>
      </c>
      <c r="B1072" s="408" t="s">
        <v>0</v>
      </c>
      <c r="C1072" s="408" t="s">
        <v>2655</v>
      </c>
      <c r="D1072" s="408" t="s">
        <v>2656</v>
      </c>
      <c r="E1072" s="409" t="s">
        <v>2650</v>
      </c>
      <c r="F1072" s="410"/>
      <c r="G1072" s="411">
        <v>666</v>
      </c>
      <c r="H1072" s="412">
        <f>INT($F1072*G1072)</f>
        <v>0</v>
      </c>
      <c r="I1072" s="411">
        <v>7536</v>
      </c>
      <c r="J1072" s="412">
        <f>INT($F1072*I1072)</f>
        <v>0</v>
      </c>
      <c r="K1072" s="411">
        <v>896</v>
      </c>
      <c r="L1072" s="412">
        <f>INT($F1072*K1072)</f>
        <v>0</v>
      </c>
      <c r="M1072" s="411">
        <f>+G1072+I1072+K1072</f>
        <v>9098</v>
      </c>
      <c r="N1072" s="412">
        <f>H1072+J1072+L1072</f>
        <v>0</v>
      </c>
      <c r="O1072" s="412"/>
      <c r="P1072" s="412"/>
      <c r="Q1072" s="412"/>
      <c r="R1072" s="409" t="s">
        <v>2653</v>
      </c>
      <c r="T1072" s="410">
        <v>80.311499999999995</v>
      </c>
    </row>
    <row r="1073" spans="1:20" ht="24" hidden="1" customHeight="1">
      <c r="A1073" s="372" t="s">
        <v>2072</v>
      </c>
      <c r="B1073" s="413" t="s">
        <v>0</v>
      </c>
      <c r="C1073" s="413" t="s">
        <v>2655</v>
      </c>
      <c r="D1073" s="413" t="s">
        <v>2656</v>
      </c>
      <c r="E1073" s="414" t="s">
        <v>2650</v>
      </c>
      <c r="F1073" s="415"/>
      <c r="G1073" s="416">
        <v>666</v>
      </c>
      <c r="H1073" s="417">
        <f t="shared" si="1343"/>
        <v>0</v>
      </c>
      <c r="I1073" s="416">
        <v>7536</v>
      </c>
      <c r="J1073" s="417">
        <f t="shared" si="1344"/>
        <v>0</v>
      </c>
      <c r="K1073" s="416">
        <v>896</v>
      </c>
      <c r="L1073" s="417">
        <f t="shared" si="1345"/>
        <v>0</v>
      </c>
      <c r="M1073" s="416">
        <f t="shared" si="1346"/>
        <v>9098</v>
      </c>
      <c r="N1073" s="417">
        <f t="shared" si="1336"/>
        <v>0</v>
      </c>
      <c r="O1073" s="417">
        <f t="shared" ref="O1073" si="1353">F1073-F1072</f>
        <v>0</v>
      </c>
      <c r="P1073" s="417">
        <f t="shared" ref="P1073:Q1073" si="1354">M1073-M1072</f>
        <v>0</v>
      </c>
      <c r="Q1073" s="417">
        <f t="shared" si="1354"/>
        <v>0</v>
      </c>
      <c r="R1073" s="414" t="s">
        <v>2654</v>
      </c>
      <c r="T1073" s="415">
        <v>80.311499999999995</v>
      </c>
    </row>
    <row r="1074" spans="1:20" s="401" customFormat="1" ht="24" hidden="1" customHeight="1">
      <c r="A1074" s="366" t="s">
        <v>2064</v>
      </c>
      <c r="B1074" s="408" t="s">
        <v>0</v>
      </c>
      <c r="C1074" s="408" t="s">
        <v>2657</v>
      </c>
      <c r="D1074" s="408" t="s">
        <v>2658</v>
      </c>
      <c r="E1074" s="409" t="s">
        <v>22</v>
      </c>
      <c r="F1074" s="410"/>
      <c r="G1074" s="411">
        <v>39016</v>
      </c>
      <c r="H1074" s="412">
        <f>INT($F1074*G1074)</f>
        <v>0</v>
      </c>
      <c r="I1074" s="411">
        <v>54550</v>
      </c>
      <c r="J1074" s="412">
        <f>INT($F1074*I1074)</f>
        <v>0</v>
      </c>
      <c r="K1074" s="411">
        <v>1942</v>
      </c>
      <c r="L1074" s="412">
        <f>INT($F1074*K1074)</f>
        <v>0</v>
      </c>
      <c r="M1074" s="411">
        <f>+G1074+I1074+K1074</f>
        <v>95508</v>
      </c>
      <c r="N1074" s="412">
        <f>H1074+J1074+L1074</f>
        <v>0</v>
      </c>
      <c r="O1074" s="412"/>
      <c r="P1074" s="412"/>
      <c r="Q1074" s="412"/>
      <c r="R1074" s="409" t="s">
        <v>2653</v>
      </c>
      <c r="T1074" s="410">
        <v>8</v>
      </c>
    </row>
    <row r="1075" spans="1:20" ht="24" hidden="1" customHeight="1">
      <c r="A1075" s="372" t="s">
        <v>2072</v>
      </c>
      <c r="B1075" s="413" t="s">
        <v>0</v>
      </c>
      <c r="C1075" s="413" t="s">
        <v>2657</v>
      </c>
      <c r="D1075" s="413" t="s">
        <v>2658</v>
      </c>
      <c r="E1075" s="414" t="s">
        <v>22</v>
      </c>
      <c r="F1075" s="415"/>
      <c r="G1075" s="416">
        <v>39016</v>
      </c>
      <c r="H1075" s="417">
        <f t="shared" si="1343"/>
        <v>0</v>
      </c>
      <c r="I1075" s="416">
        <v>54550</v>
      </c>
      <c r="J1075" s="417">
        <f t="shared" si="1344"/>
        <v>0</v>
      </c>
      <c r="K1075" s="416">
        <v>1942</v>
      </c>
      <c r="L1075" s="417">
        <f t="shared" si="1345"/>
        <v>0</v>
      </c>
      <c r="M1075" s="416">
        <f t="shared" si="1346"/>
        <v>95508</v>
      </c>
      <c r="N1075" s="417">
        <f t="shared" si="1336"/>
        <v>0</v>
      </c>
      <c r="O1075" s="417">
        <f t="shared" ref="O1075" si="1355">F1075-F1074</f>
        <v>0</v>
      </c>
      <c r="P1075" s="417">
        <f t="shared" ref="P1075:Q1075" si="1356">M1075-M1074</f>
        <v>0</v>
      </c>
      <c r="Q1075" s="417">
        <f t="shared" si="1356"/>
        <v>0</v>
      </c>
      <c r="R1075" s="414" t="s">
        <v>2654</v>
      </c>
      <c r="T1075" s="415">
        <v>8</v>
      </c>
    </row>
    <row r="1076" spans="1:20" s="401" customFormat="1" ht="24" hidden="1" customHeight="1">
      <c r="A1076" s="366" t="s">
        <v>2064</v>
      </c>
      <c r="B1076" s="408" t="s">
        <v>0</v>
      </c>
      <c r="C1076" s="408" t="s">
        <v>2659</v>
      </c>
      <c r="D1076" s="408" t="s">
        <v>2660</v>
      </c>
      <c r="E1076" s="409" t="s">
        <v>2650</v>
      </c>
      <c r="F1076" s="410"/>
      <c r="G1076" s="411">
        <v>132</v>
      </c>
      <c r="H1076" s="412">
        <f>INT($F1076*G1076)</f>
        <v>0</v>
      </c>
      <c r="I1076" s="411">
        <v>5229</v>
      </c>
      <c r="J1076" s="412">
        <f>INT($F1076*I1076)</f>
        <v>0</v>
      </c>
      <c r="K1076" s="411">
        <v>179</v>
      </c>
      <c r="L1076" s="412">
        <f>INT($F1076*K1076)</f>
        <v>0</v>
      </c>
      <c r="M1076" s="411">
        <f>+G1076+I1076+K1076</f>
        <v>5540</v>
      </c>
      <c r="N1076" s="412">
        <f>H1076+J1076+L1076</f>
        <v>0</v>
      </c>
      <c r="O1076" s="412"/>
      <c r="P1076" s="412"/>
      <c r="Q1076" s="412"/>
      <c r="R1076" s="409" t="s">
        <v>2653</v>
      </c>
      <c r="T1076" s="410">
        <v>80.311499999999995</v>
      </c>
    </row>
    <row r="1077" spans="1:20" ht="24" hidden="1" customHeight="1">
      <c r="A1077" s="372" t="s">
        <v>2072</v>
      </c>
      <c r="B1077" s="413" t="s">
        <v>0</v>
      </c>
      <c r="C1077" s="413" t="s">
        <v>2659</v>
      </c>
      <c r="D1077" s="413" t="s">
        <v>2660</v>
      </c>
      <c r="E1077" s="414" t="s">
        <v>2650</v>
      </c>
      <c r="F1077" s="415"/>
      <c r="G1077" s="416">
        <v>132</v>
      </c>
      <c r="H1077" s="417">
        <f t="shared" ref="H1077:H1085" si="1357">INT($F1077*G1077)</f>
        <v>0</v>
      </c>
      <c r="I1077" s="416">
        <v>5229</v>
      </c>
      <c r="J1077" s="417">
        <f t="shared" ref="J1077:J1085" si="1358">INT($F1077*I1077)</f>
        <v>0</v>
      </c>
      <c r="K1077" s="416">
        <v>179</v>
      </c>
      <c r="L1077" s="417">
        <f t="shared" ref="L1077:L1085" si="1359">INT($F1077*K1077)</f>
        <v>0</v>
      </c>
      <c r="M1077" s="416">
        <f t="shared" ref="M1077:M1085" si="1360">+G1077+I1077+K1077</f>
        <v>5540</v>
      </c>
      <c r="N1077" s="417">
        <f t="shared" ref="N1077:N1085" si="1361">H1077+J1077+L1077</f>
        <v>0</v>
      </c>
      <c r="O1077" s="417">
        <f t="shared" ref="O1077" si="1362">F1077-F1076</f>
        <v>0</v>
      </c>
      <c r="P1077" s="417">
        <f t="shared" ref="P1077:Q1077" si="1363">M1077-M1076</f>
        <v>0</v>
      </c>
      <c r="Q1077" s="417">
        <f t="shared" si="1363"/>
        <v>0</v>
      </c>
      <c r="R1077" s="414" t="s">
        <v>2654</v>
      </c>
      <c r="T1077" s="415">
        <v>80.311499999999995</v>
      </c>
    </row>
    <row r="1078" spans="1:20" s="401" customFormat="1" ht="24" hidden="1" customHeight="1">
      <c r="A1078" s="366" t="s">
        <v>2064</v>
      </c>
      <c r="B1078" s="408" t="s">
        <v>0</v>
      </c>
      <c r="C1078" s="408" t="s">
        <v>2548</v>
      </c>
      <c r="D1078" s="408" t="s">
        <v>2661</v>
      </c>
      <c r="E1078" s="409" t="s">
        <v>2650</v>
      </c>
      <c r="F1078" s="410"/>
      <c r="G1078" s="411">
        <v>2079.1</v>
      </c>
      <c r="H1078" s="412">
        <f>INT($F1078*G1078)</f>
        <v>0</v>
      </c>
      <c r="I1078" s="411">
        <v>7674.4</v>
      </c>
      <c r="J1078" s="412">
        <f>INT($F1078*I1078)</f>
        <v>0</v>
      </c>
      <c r="K1078" s="411">
        <v>1721.5</v>
      </c>
      <c r="L1078" s="412">
        <f>INT($F1078*K1078)</f>
        <v>0</v>
      </c>
      <c r="M1078" s="411">
        <f>+G1078+I1078+K1078</f>
        <v>11475</v>
      </c>
      <c r="N1078" s="412">
        <f>H1078+J1078+L1078</f>
        <v>0</v>
      </c>
      <c r="O1078" s="412"/>
      <c r="P1078" s="412"/>
      <c r="Q1078" s="412"/>
      <c r="R1078" s="409" t="s">
        <v>0</v>
      </c>
      <c r="T1078" s="410">
        <v>42.289000000000001</v>
      </c>
    </row>
    <row r="1079" spans="1:20" ht="24" hidden="1" customHeight="1">
      <c r="A1079" s="372" t="s">
        <v>2072</v>
      </c>
      <c r="B1079" s="413" t="s">
        <v>0</v>
      </c>
      <c r="C1079" s="413" t="s">
        <v>2548</v>
      </c>
      <c r="D1079" s="413" t="s">
        <v>2661</v>
      </c>
      <c r="E1079" s="414" t="s">
        <v>2650</v>
      </c>
      <c r="F1079" s="415"/>
      <c r="G1079" s="416">
        <v>2079.1</v>
      </c>
      <c r="H1079" s="417">
        <f t="shared" si="1357"/>
        <v>0</v>
      </c>
      <c r="I1079" s="416">
        <v>7674.4</v>
      </c>
      <c r="J1079" s="417">
        <f t="shared" si="1358"/>
        <v>0</v>
      </c>
      <c r="K1079" s="416">
        <v>1721.5</v>
      </c>
      <c r="L1079" s="417">
        <f t="shared" si="1359"/>
        <v>0</v>
      </c>
      <c r="M1079" s="416">
        <f t="shared" si="1360"/>
        <v>11475</v>
      </c>
      <c r="N1079" s="417">
        <f t="shared" si="1361"/>
        <v>0</v>
      </c>
      <c r="O1079" s="417">
        <f t="shared" ref="O1079" si="1364">F1079-F1078</f>
        <v>0</v>
      </c>
      <c r="P1079" s="417">
        <f t="shared" ref="P1079:Q1079" si="1365">M1079-M1078</f>
        <v>0</v>
      </c>
      <c r="Q1079" s="417">
        <f t="shared" si="1365"/>
        <v>0</v>
      </c>
      <c r="R1079" s="414"/>
      <c r="T1079" s="415">
        <v>42.289000000000001</v>
      </c>
    </row>
    <row r="1080" spans="1:20" s="401" customFormat="1" ht="24" hidden="1" customHeight="1">
      <c r="A1080" s="366" t="s">
        <v>2064</v>
      </c>
      <c r="B1080" s="408" t="s">
        <v>0</v>
      </c>
      <c r="C1080" s="408" t="s">
        <v>2542</v>
      </c>
      <c r="D1080" s="408" t="s">
        <v>2543</v>
      </c>
      <c r="E1080" s="409" t="s">
        <v>102</v>
      </c>
      <c r="F1080" s="410"/>
      <c r="G1080" s="411">
        <v>267.8</v>
      </c>
      <c r="H1080" s="412">
        <f>INT($F1080*G1080)</f>
        <v>0</v>
      </c>
      <c r="I1080" s="411">
        <v>842.4</v>
      </c>
      <c r="J1080" s="412">
        <f>INT($F1080*I1080)</f>
        <v>0</v>
      </c>
      <c r="K1080" s="411">
        <v>278.39999999999998</v>
      </c>
      <c r="L1080" s="412">
        <f>INT($F1080*K1080)</f>
        <v>0</v>
      </c>
      <c r="M1080" s="411">
        <f>+G1080+I1080+K1080</f>
        <v>1388.6</v>
      </c>
      <c r="N1080" s="412">
        <f>H1080+J1080+L1080</f>
        <v>0</v>
      </c>
      <c r="O1080" s="412"/>
      <c r="P1080" s="412"/>
      <c r="Q1080" s="412"/>
      <c r="R1080" s="409" t="s">
        <v>0</v>
      </c>
      <c r="T1080" s="410">
        <v>9.7590000000000003</v>
      </c>
    </row>
    <row r="1081" spans="1:20" ht="24" hidden="1" customHeight="1">
      <c r="A1081" s="372" t="s">
        <v>2072</v>
      </c>
      <c r="B1081" s="413" t="s">
        <v>0</v>
      </c>
      <c r="C1081" s="413" t="s">
        <v>2542</v>
      </c>
      <c r="D1081" s="413" t="s">
        <v>2543</v>
      </c>
      <c r="E1081" s="414" t="s">
        <v>102</v>
      </c>
      <c r="F1081" s="415"/>
      <c r="G1081" s="416">
        <v>267.8</v>
      </c>
      <c r="H1081" s="417">
        <f t="shared" si="1357"/>
        <v>0</v>
      </c>
      <c r="I1081" s="416">
        <v>842.4</v>
      </c>
      <c r="J1081" s="417">
        <f t="shared" si="1358"/>
        <v>0</v>
      </c>
      <c r="K1081" s="416">
        <v>278.39999999999998</v>
      </c>
      <c r="L1081" s="417">
        <f t="shared" si="1359"/>
        <v>0</v>
      </c>
      <c r="M1081" s="416">
        <f t="shared" si="1360"/>
        <v>1388.6</v>
      </c>
      <c r="N1081" s="417">
        <f t="shared" si="1361"/>
        <v>0</v>
      </c>
      <c r="O1081" s="417">
        <f t="shared" ref="O1081" si="1366">F1081-F1080</f>
        <v>0</v>
      </c>
      <c r="P1081" s="417">
        <f t="shared" ref="P1081:Q1081" si="1367">M1081-M1080</f>
        <v>0</v>
      </c>
      <c r="Q1081" s="417">
        <f t="shared" si="1367"/>
        <v>0</v>
      </c>
      <c r="R1081" s="414"/>
      <c r="T1081" s="415">
        <v>9.7589999999999986</v>
      </c>
    </row>
    <row r="1082" spans="1:20" s="401" customFormat="1" ht="24" hidden="1" customHeight="1">
      <c r="A1082" s="366" t="s">
        <v>2064</v>
      </c>
      <c r="B1082" s="408" t="s">
        <v>0</v>
      </c>
      <c r="C1082" s="408" t="s">
        <v>2662</v>
      </c>
      <c r="D1082" s="408" t="s">
        <v>2663</v>
      </c>
      <c r="E1082" s="409" t="s">
        <v>2650</v>
      </c>
      <c r="F1082" s="410"/>
      <c r="G1082" s="411">
        <v>1139</v>
      </c>
      <c r="H1082" s="412">
        <f>INT($F1082*G1082)</f>
        <v>0</v>
      </c>
      <c r="I1082" s="411">
        <v>1382</v>
      </c>
      <c r="J1082" s="412">
        <f>INT($F1082*I1082)</f>
        <v>0</v>
      </c>
      <c r="K1082" s="411">
        <v>987.8</v>
      </c>
      <c r="L1082" s="412">
        <f>INT($F1082*K1082)</f>
        <v>0</v>
      </c>
      <c r="M1082" s="411">
        <f>+G1082+I1082+K1082</f>
        <v>3508.8</v>
      </c>
      <c r="N1082" s="412">
        <f>H1082+J1082+L1082</f>
        <v>0</v>
      </c>
      <c r="O1082" s="412"/>
      <c r="P1082" s="412"/>
      <c r="Q1082" s="412"/>
      <c r="R1082" s="409" t="s">
        <v>0</v>
      </c>
      <c r="T1082" s="410">
        <v>9.7590000000000003</v>
      </c>
    </row>
    <row r="1083" spans="1:20" ht="24" hidden="1" customHeight="1">
      <c r="A1083" s="372" t="s">
        <v>2072</v>
      </c>
      <c r="B1083" s="413" t="s">
        <v>0</v>
      </c>
      <c r="C1083" s="413" t="s">
        <v>2662</v>
      </c>
      <c r="D1083" s="413" t="s">
        <v>2663</v>
      </c>
      <c r="E1083" s="414" t="s">
        <v>2650</v>
      </c>
      <c r="F1083" s="415"/>
      <c r="G1083" s="416">
        <v>1139</v>
      </c>
      <c r="H1083" s="417">
        <f t="shared" si="1357"/>
        <v>0</v>
      </c>
      <c r="I1083" s="416">
        <v>1382</v>
      </c>
      <c r="J1083" s="417">
        <f t="shared" si="1358"/>
        <v>0</v>
      </c>
      <c r="K1083" s="416">
        <v>987.8</v>
      </c>
      <c r="L1083" s="417">
        <f t="shared" si="1359"/>
        <v>0</v>
      </c>
      <c r="M1083" s="416">
        <f t="shared" si="1360"/>
        <v>3508.8</v>
      </c>
      <c r="N1083" s="417">
        <f t="shared" si="1361"/>
        <v>0</v>
      </c>
      <c r="O1083" s="417">
        <f t="shared" ref="O1083" si="1368">F1083-F1082</f>
        <v>0</v>
      </c>
      <c r="P1083" s="417">
        <f t="shared" ref="P1083:Q1083" si="1369">M1083-M1082</f>
        <v>0</v>
      </c>
      <c r="Q1083" s="417">
        <f t="shared" si="1369"/>
        <v>0</v>
      </c>
      <c r="R1083" s="414"/>
      <c r="T1083" s="415">
        <v>9.7590000000000003</v>
      </c>
    </row>
    <row r="1084" spans="1:20" s="401" customFormat="1" ht="24" hidden="1" customHeight="1">
      <c r="A1084" s="366" t="s">
        <v>2064</v>
      </c>
      <c r="B1084" s="408" t="s">
        <v>0</v>
      </c>
      <c r="C1084" s="408" t="s">
        <v>2664</v>
      </c>
      <c r="D1084" s="408" t="s">
        <v>2665</v>
      </c>
      <c r="E1084" s="409" t="s">
        <v>2650</v>
      </c>
      <c r="F1084" s="410"/>
      <c r="G1084" s="411">
        <v>1633</v>
      </c>
      <c r="H1084" s="412">
        <f>INT($F1084*G1084)</f>
        <v>0</v>
      </c>
      <c r="I1084" s="411">
        <v>5946</v>
      </c>
      <c r="J1084" s="412">
        <f>INT($F1084*I1084)</f>
        <v>0</v>
      </c>
      <c r="K1084" s="411">
        <v>2156</v>
      </c>
      <c r="L1084" s="412">
        <f>INT($F1084*K1084)</f>
        <v>0</v>
      </c>
      <c r="M1084" s="411">
        <f>+G1084+I1084+K1084</f>
        <v>9735</v>
      </c>
      <c r="N1084" s="412">
        <f>H1084+J1084+L1084</f>
        <v>0</v>
      </c>
      <c r="O1084" s="412"/>
      <c r="P1084" s="412"/>
      <c r="Q1084" s="412"/>
      <c r="R1084" s="409" t="s">
        <v>0</v>
      </c>
      <c r="T1084" s="410">
        <v>9.7590000000000003</v>
      </c>
    </row>
    <row r="1085" spans="1:20" ht="24" hidden="1" customHeight="1">
      <c r="A1085" s="372" t="s">
        <v>2072</v>
      </c>
      <c r="B1085" s="413" t="s">
        <v>0</v>
      </c>
      <c r="C1085" s="413" t="s">
        <v>2664</v>
      </c>
      <c r="D1085" s="413" t="s">
        <v>2665</v>
      </c>
      <c r="E1085" s="414" t="s">
        <v>2650</v>
      </c>
      <c r="F1085" s="415"/>
      <c r="G1085" s="416">
        <v>1633</v>
      </c>
      <c r="H1085" s="417">
        <f t="shared" si="1357"/>
        <v>0</v>
      </c>
      <c r="I1085" s="416">
        <v>5946</v>
      </c>
      <c r="J1085" s="417">
        <f t="shared" si="1358"/>
        <v>0</v>
      </c>
      <c r="K1085" s="416">
        <v>2156</v>
      </c>
      <c r="L1085" s="417">
        <f t="shared" si="1359"/>
        <v>0</v>
      </c>
      <c r="M1085" s="416">
        <f t="shared" si="1360"/>
        <v>9735</v>
      </c>
      <c r="N1085" s="417">
        <f t="shared" si="1361"/>
        <v>0</v>
      </c>
      <c r="O1085" s="417">
        <f t="shared" ref="O1085" si="1370">F1085-F1084</f>
        <v>0</v>
      </c>
      <c r="P1085" s="417">
        <f t="shared" ref="P1085:Q1085" si="1371">M1085-M1084</f>
        <v>0</v>
      </c>
      <c r="Q1085" s="417">
        <f t="shared" si="1371"/>
        <v>0</v>
      </c>
      <c r="R1085" s="414"/>
      <c r="T1085" s="415">
        <v>9.7590000000000003</v>
      </c>
    </row>
    <row r="1086" spans="1:20" s="401" customFormat="1" ht="24" hidden="1" customHeight="1">
      <c r="A1086" s="366" t="s">
        <v>2064</v>
      </c>
      <c r="B1086" s="395" t="s">
        <v>75</v>
      </c>
      <c r="C1086" s="395" t="s">
        <v>2666</v>
      </c>
      <c r="D1086" s="395" t="s">
        <v>0</v>
      </c>
      <c r="E1086" s="396" t="s">
        <v>0</v>
      </c>
      <c r="F1086" s="397"/>
      <c r="G1086" s="398"/>
      <c r="H1086" s="399">
        <f>H1088+H1094+H1102+H1108+H1114+H1118</f>
        <v>0</v>
      </c>
      <c r="I1086" s="398"/>
      <c r="J1086" s="399">
        <f>J1088+J1094+J1102+J1108+J1114+J1118</f>
        <v>0</v>
      </c>
      <c r="K1086" s="398"/>
      <c r="L1086" s="399">
        <f>L1088+L1094+L1102+L1108+L1114+L1118</f>
        <v>0</v>
      </c>
      <c r="M1086" s="397"/>
      <c r="N1086" s="399">
        <f>H1086+J1086+L1086</f>
        <v>0</v>
      </c>
      <c r="O1086" s="399"/>
      <c r="P1086" s="399"/>
      <c r="Q1086" s="399"/>
      <c r="R1086" s="400" t="s">
        <v>0</v>
      </c>
      <c r="T1086" s="397">
        <v>0</v>
      </c>
    </row>
    <row r="1087" spans="1:20" ht="24" hidden="1" customHeight="1">
      <c r="A1087" s="372" t="s">
        <v>2072</v>
      </c>
      <c r="B1087" s="402" t="s">
        <v>75</v>
      </c>
      <c r="C1087" s="402" t="s">
        <v>1043</v>
      </c>
      <c r="D1087" s="402" t="s">
        <v>0</v>
      </c>
      <c r="E1087" s="403" t="s">
        <v>0</v>
      </c>
      <c r="F1087" s="404"/>
      <c r="G1087" s="405"/>
      <c r="H1087" s="406">
        <f>H1089+H1095+H1103+H1109+H1115+H1119</f>
        <v>0</v>
      </c>
      <c r="I1087" s="405"/>
      <c r="J1087" s="406">
        <f>J1089+J1095+J1103+J1109+J1115+J1119</f>
        <v>0</v>
      </c>
      <c r="K1087" s="405"/>
      <c r="L1087" s="406">
        <f>L1089+L1095+L1103+L1109+L1115+L1119</f>
        <v>0</v>
      </c>
      <c r="M1087" s="404"/>
      <c r="N1087" s="406">
        <f t="shared" si="1272"/>
        <v>0</v>
      </c>
      <c r="O1087" s="406">
        <f t="shared" ref="O1087" si="1372">F1087-F1086</f>
        <v>0</v>
      </c>
      <c r="P1087" s="406">
        <f t="shared" ref="P1087:Q1087" si="1373">M1087-M1086</f>
        <v>0</v>
      </c>
      <c r="Q1087" s="406">
        <f t="shared" si="1373"/>
        <v>0</v>
      </c>
      <c r="R1087" s="407"/>
      <c r="T1087" s="404">
        <v>0</v>
      </c>
    </row>
    <row r="1088" spans="1:20" s="401" customFormat="1" ht="24" hidden="1" customHeight="1">
      <c r="A1088" s="366" t="s">
        <v>2064</v>
      </c>
      <c r="B1088" s="436" t="s">
        <v>2667</v>
      </c>
      <c r="C1088" s="436" t="s">
        <v>2668</v>
      </c>
      <c r="D1088" s="436" t="s">
        <v>0</v>
      </c>
      <c r="E1088" s="437" t="s">
        <v>0</v>
      </c>
      <c r="F1088" s="438"/>
      <c r="G1088" s="439"/>
      <c r="H1088" s="440">
        <f>H1090+H1092</f>
        <v>0</v>
      </c>
      <c r="I1088" s="439"/>
      <c r="J1088" s="440">
        <f>J1090+J1092</f>
        <v>0</v>
      </c>
      <c r="K1088" s="439"/>
      <c r="L1088" s="440">
        <f>L1090+L1092</f>
        <v>0</v>
      </c>
      <c r="M1088" s="438"/>
      <c r="N1088" s="440">
        <f>H1088+J1088+L1088</f>
        <v>0</v>
      </c>
      <c r="O1088" s="440"/>
      <c r="P1088" s="440"/>
      <c r="Q1088" s="440"/>
      <c r="R1088" s="441" t="s">
        <v>0</v>
      </c>
      <c r="T1088" s="438">
        <v>0</v>
      </c>
    </row>
    <row r="1089" spans="1:20" ht="24" hidden="1" customHeight="1">
      <c r="A1089" s="372" t="s">
        <v>2072</v>
      </c>
      <c r="B1089" s="442" t="s">
        <v>1803</v>
      </c>
      <c r="C1089" s="442" t="s">
        <v>1044</v>
      </c>
      <c r="D1089" s="442" t="s">
        <v>0</v>
      </c>
      <c r="E1089" s="443" t="s">
        <v>0</v>
      </c>
      <c r="F1089" s="444"/>
      <c r="G1089" s="445"/>
      <c r="H1089" s="446">
        <f>H1091+H1093</f>
        <v>0</v>
      </c>
      <c r="I1089" s="445"/>
      <c r="J1089" s="446">
        <f>J1091+J1093</f>
        <v>0</v>
      </c>
      <c r="K1089" s="445"/>
      <c r="L1089" s="446">
        <f>L1091+L1093</f>
        <v>0</v>
      </c>
      <c r="M1089" s="444"/>
      <c r="N1089" s="446">
        <f t="shared" si="1272"/>
        <v>0</v>
      </c>
      <c r="O1089" s="446">
        <f t="shared" ref="O1089" si="1374">F1089-F1088</f>
        <v>0</v>
      </c>
      <c r="P1089" s="446">
        <f t="shared" ref="P1089:Q1089" si="1375">M1089-M1088</f>
        <v>0</v>
      </c>
      <c r="Q1089" s="446">
        <f t="shared" si="1375"/>
        <v>0</v>
      </c>
      <c r="R1089" s="447"/>
      <c r="T1089" s="444">
        <v>0</v>
      </c>
    </row>
    <row r="1090" spans="1:20" s="401" customFormat="1" ht="24" hidden="1" customHeight="1">
      <c r="A1090" s="366" t="s">
        <v>2064</v>
      </c>
      <c r="B1090" s="408" t="s">
        <v>0</v>
      </c>
      <c r="C1090" s="408" t="s">
        <v>2669</v>
      </c>
      <c r="D1090" s="408" t="s">
        <v>2649</v>
      </c>
      <c r="E1090" s="409" t="s">
        <v>615</v>
      </c>
      <c r="F1090" s="410"/>
      <c r="G1090" s="411">
        <v>6857.4</v>
      </c>
      <c r="H1090" s="412">
        <f>INT($F1090*G1090)</f>
        <v>0</v>
      </c>
      <c r="I1090" s="411">
        <v>10120.6</v>
      </c>
      <c r="J1090" s="412">
        <f>INT($F1090*I1090)</f>
        <v>0</v>
      </c>
      <c r="K1090" s="411">
        <v>8973</v>
      </c>
      <c r="L1090" s="412">
        <f>INT($F1090*K1090)</f>
        <v>0</v>
      </c>
      <c r="M1090" s="411">
        <f>+G1090+I1090+K1090</f>
        <v>25951</v>
      </c>
      <c r="N1090" s="412">
        <f>H1090+J1090+L1090</f>
        <v>0</v>
      </c>
      <c r="O1090" s="412"/>
      <c r="P1090" s="412"/>
      <c r="Q1090" s="412"/>
      <c r="R1090" s="409" t="s">
        <v>0</v>
      </c>
      <c r="T1090" s="410">
        <v>32.61</v>
      </c>
    </row>
    <row r="1091" spans="1:20" ht="24" hidden="1" customHeight="1">
      <c r="A1091" s="372" t="s">
        <v>2072</v>
      </c>
      <c r="B1091" s="413" t="s">
        <v>0</v>
      </c>
      <c r="C1091" s="413" t="s">
        <v>1045</v>
      </c>
      <c r="D1091" s="413" t="s">
        <v>1046</v>
      </c>
      <c r="E1091" s="414" t="s">
        <v>651</v>
      </c>
      <c r="F1091" s="415"/>
      <c r="G1091" s="416">
        <v>6857.4</v>
      </c>
      <c r="H1091" s="417">
        <f>INT($F1091*G1091)</f>
        <v>0</v>
      </c>
      <c r="I1091" s="416">
        <v>10120.6</v>
      </c>
      <c r="J1091" s="417">
        <f>INT($F1091*I1091)</f>
        <v>0</v>
      </c>
      <c r="K1091" s="416">
        <v>8973</v>
      </c>
      <c r="L1091" s="417">
        <f>INT($F1091*K1091)</f>
        <v>0</v>
      </c>
      <c r="M1091" s="416">
        <f t="shared" ref="M1091:M1093" si="1376">+G1091+I1091+K1091</f>
        <v>25951</v>
      </c>
      <c r="N1091" s="417">
        <f t="shared" si="1272"/>
        <v>0</v>
      </c>
      <c r="O1091" s="417">
        <f t="shared" ref="O1091" si="1377">F1091-F1090</f>
        <v>0</v>
      </c>
      <c r="P1091" s="417">
        <f t="shared" ref="P1091:Q1091" si="1378">M1091-M1090</f>
        <v>0</v>
      </c>
      <c r="Q1091" s="417">
        <f t="shared" si="1378"/>
        <v>0</v>
      </c>
      <c r="R1091" s="414"/>
      <c r="T1091" s="415">
        <v>32.61</v>
      </c>
    </row>
    <row r="1092" spans="1:20" s="401" customFormat="1" ht="24" hidden="1" customHeight="1">
      <c r="A1092" s="366" t="s">
        <v>2064</v>
      </c>
      <c r="B1092" s="408" t="s">
        <v>0</v>
      </c>
      <c r="C1092" s="408" t="s">
        <v>2670</v>
      </c>
      <c r="D1092" s="408" t="s">
        <v>2671</v>
      </c>
      <c r="E1092" s="409" t="s">
        <v>615</v>
      </c>
      <c r="F1092" s="410"/>
      <c r="G1092" s="411">
        <v>0</v>
      </c>
      <c r="H1092" s="412">
        <f>INT($F1092*G1092)</f>
        <v>0</v>
      </c>
      <c r="I1092" s="411">
        <v>0</v>
      </c>
      <c r="J1092" s="412">
        <f>INT($F1092*I1092)</f>
        <v>0</v>
      </c>
      <c r="K1092" s="411">
        <v>3644.4</v>
      </c>
      <c r="L1092" s="412">
        <f>INT($F1092*K1092)</f>
        <v>0</v>
      </c>
      <c r="M1092" s="411">
        <f>+G1092+I1092+K1092</f>
        <v>3644.4</v>
      </c>
      <c r="N1092" s="412">
        <f>H1092+J1092+L1092</f>
        <v>0</v>
      </c>
      <c r="O1092" s="412"/>
      <c r="P1092" s="412"/>
      <c r="Q1092" s="412"/>
      <c r="R1092" s="409" t="s">
        <v>0</v>
      </c>
      <c r="T1092" s="410">
        <v>32.61</v>
      </c>
    </row>
    <row r="1093" spans="1:20" ht="24" hidden="1" customHeight="1">
      <c r="A1093" s="372" t="s">
        <v>2072</v>
      </c>
      <c r="B1093" s="413" t="s">
        <v>0</v>
      </c>
      <c r="C1093" s="413" t="s">
        <v>1047</v>
      </c>
      <c r="D1093" s="413" t="s">
        <v>1048</v>
      </c>
      <c r="E1093" s="414" t="s">
        <v>651</v>
      </c>
      <c r="F1093" s="415"/>
      <c r="G1093" s="416">
        <v>0</v>
      </c>
      <c r="H1093" s="417">
        <f>INT($F1093*G1093)</f>
        <v>0</v>
      </c>
      <c r="I1093" s="416">
        <v>0</v>
      </c>
      <c r="J1093" s="417">
        <f>INT($F1093*I1093)</f>
        <v>0</v>
      </c>
      <c r="K1093" s="416">
        <v>3644.4</v>
      </c>
      <c r="L1093" s="417">
        <f>INT($F1093*K1093)</f>
        <v>0</v>
      </c>
      <c r="M1093" s="416">
        <f t="shared" si="1376"/>
        <v>3644.4</v>
      </c>
      <c r="N1093" s="417">
        <f t="shared" si="1272"/>
        <v>0</v>
      </c>
      <c r="O1093" s="417">
        <f t="shared" ref="O1093" si="1379">F1093-F1092</f>
        <v>0</v>
      </c>
      <c r="P1093" s="417">
        <f t="shared" ref="P1093:Q1093" si="1380">M1093-M1092</f>
        <v>0</v>
      </c>
      <c r="Q1093" s="417">
        <f t="shared" si="1380"/>
        <v>0</v>
      </c>
      <c r="R1093" s="414"/>
      <c r="T1093" s="415">
        <v>32.61</v>
      </c>
    </row>
    <row r="1094" spans="1:20" s="401" customFormat="1" ht="24" hidden="1" customHeight="1">
      <c r="A1094" s="366" t="s">
        <v>2064</v>
      </c>
      <c r="B1094" s="436" t="s">
        <v>2672</v>
      </c>
      <c r="C1094" s="436" t="s">
        <v>2673</v>
      </c>
      <c r="D1094" s="436" t="s">
        <v>0</v>
      </c>
      <c r="E1094" s="437" t="s">
        <v>0</v>
      </c>
      <c r="F1094" s="438"/>
      <c r="G1094" s="439"/>
      <c r="H1094" s="440">
        <f>H1096+H1098+H1100</f>
        <v>0</v>
      </c>
      <c r="I1094" s="439"/>
      <c r="J1094" s="440">
        <f>J1096+J1098+J1100</f>
        <v>0</v>
      </c>
      <c r="K1094" s="439"/>
      <c r="L1094" s="440">
        <f>L1096+L1098+L1100</f>
        <v>0</v>
      </c>
      <c r="M1094" s="438"/>
      <c r="N1094" s="440">
        <f>H1094+J1094+L1094</f>
        <v>0</v>
      </c>
      <c r="O1094" s="440"/>
      <c r="P1094" s="440"/>
      <c r="Q1094" s="440"/>
      <c r="R1094" s="441" t="s">
        <v>0</v>
      </c>
      <c r="T1094" s="438">
        <v>0</v>
      </c>
    </row>
    <row r="1095" spans="1:20" ht="24" hidden="1" customHeight="1">
      <c r="A1095" s="372" t="s">
        <v>2089</v>
      </c>
      <c r="B1095" s="442" t="s">
        <v>2674</v>
      </c>
      <c r="C1095" s="442" t="s">
        <v>1049</v>
      </c>
      <c r="D1095" s="442" t="s">
        <v>0</v>
      </c>
      <c r="E1095" s="443" t="s">
        <v>0</v>
      </c>
      <c r="F1095" s="444"/>
      <c r="G1095" s="445"/>
      <c r="H1095" s="446">
        <f>H1097+H1099+H1101</f>
        <v>0</v>
      </c>
      <c r="I1095" s="445"/>
      <c r="J1095" s="446">
        <f>J1097+J1099+J1101</f>
        <v>0</v>
      </c>
      <c r="K1095" s="445"/>
      <c r="L1095" s="446">
        <f>L1097+L1099+L1101</f>
        <v>0</v>
      </c>
      <c r="M1095" s="444"/>
      <c r="N1095" s="446">
        <f t="shared" si="1272"/>
        <v>0</v>
      </c>
      <c r="O1095" s="446">
        <f t="shared" ref="O1095" si="1381">F1095-F1094</f>
        <v>0</v>
      </c>
      <c r="P1095" s="446">
        <f t="shared" ref="P1095:Q1095" si="1382">M1095-M1094</f>
        <v>0</v>
      </c>
      <c r="Q1095" s="446">
        <f t="shared" si="1382"/>
        <v>0</v>
      </c>
      <c r="R1095" s="447"/>
      <c r="T1095" s="444">
        <v>0</v>
      </c>
    </row>
    <row r="1096" spans="1:20" s="401" customFormat="1" ht="24" hidden="1" customHeight="1">
      <c r="A1096" s="366" t="s">
        <v>2064</v>
      </c>
      <c r="B1096" s="408" t="s">
        <v>0</v>
      </c>
      <c r="C1096" s="408" t="s">
        <v>2675</v>
      </c>
      <c r="D1096" s="408" t="s">
        <v>0</v>
      </c>
      <c r="E1096" s="409" t="s">
        <v>6</v>
      </c>
      <c r="F1096" s="468"/>
      <c r="G1096" s="411">
        <v>601.6</v>
      </c>
      <c r="H1096" s="412">
        <f>INT($F1096*G1096)</f>
        <v>0</v>
      </c>
      <c r="I1096" s="411">
        <v>911.2</v>
      </c>
      <c r="J1096" s="412">
        <f>INT($F1096*I1096)</f>
        <v>0</v>
      </c>
      <c r="K1096" s="411">
        <v>45.4</v>
      </c>
      <c r="L1096" s="412">
        <f>INT($F1096*K1096)</f>
        <v>0</v>
      </c>
      <c r="M1096" s="411">
        <f>+G1096+I1096+K1096</f>
        <v>1558.2000000000003</v>
      </c>
      <c r="N1096" s="412">
        <f>H1096+J1096+L1096</f>
        <v>0</v>
      </c>
      <c r="O1096" s="412"/>
      <c r="P1096" s="412"/>
      <c r="Q1096" s="412"/>
      <c r="R1096" s="409" t="s">
        <v>0</v>
      </c>
      <c r="T1096" s="468">
        <v>785</v>
      </c>
    </row>
    <row r="1097" spans="1:20" ht="24" hidden="1" customHeight="1">
      <c r="A1097" s="372" t="s">
        <v>2089</v>
      </c>
      <c r="B1097" s="413" t="s">
        <v>0</v>
      </c>
      <c r="C1097" s="413" t="s">
        <v>1050</v>
      </c>
      <c r="D1097" s="413" t="s">
        <v>0</v>
      </c>
      <c r="E1097" s="414" t="s">
        <v>6</v>
      </c>
      <c r="F1097" s="469"/>
      <c r="G1097" s="416">
        <v>601.6</v>
      </c>
      <c r="H1097" s="417">
        <f t="shared" ref="H1097:H1101" si="1383">INT($F1097*G1097)</f>
        <v>0</v>
      </c>
      <c r="I1097" s="416">
        <v>911.2</v>
      </c>
      <c r="J1097" s="417">
        <f t="shared" ref="J1097:J1101" si="1384">INT($F1097*I1097)</f>
        <v>0</v>
      </c>
      <c r="K1097" s="416">
        <v>45.4</v>
      </c>
      <c r="L1097" s="417">
        <f t="shared" ref="L1097:L1101" si="1385">INT($F1097*K1097)</f>
        <v>0</v>
      </c>
      <c r="M1097" s="416">
        <f t="shared" ref="M1097:M1101" si="1386">+G1097+I1097+K1097</f>
        <v>1558.2000000000003</v>
      </c>
      <c r="N1097" s="417">
        <f t="shared" ref="N1097:N1161" si="1387">H1097+J1097+L1097</f>
        <v>0</v>
      </c>
      <c r="O1097" s="417">
        <f t="shared" ref="O1097" si="1388">F1097-F1096</f>
        <v>0</v>
      </c>
      <c r="P1097" s="417">
        <f t="shared" ref="P1097:Q1097" si="1389">M1097-M1096</f>
        <v>0</v>
      </c>
      <c r="Q1097" s="417">
        <f t="shared" si="1389"/>
        <v>0</v>
      </c>
      <c r="R1097" s="414"/>
      <c r="T1097" s="469">
        <v>785</v>
      </c>
    </row>
    <row r="1098" spans="1:20" s="401" customFormat="1" ht="24" hidden="1" customHeight="1">
      <c r="A1098" s="366" t="s">
        <v>2064</v>
      </c>
      <c r="B1098" s="408" t="s">
        <v>0</v>
      </c>
      <c r="C1098" s="408" t="s">
        <v>2676</v>
      </c>
      <c r="D1098" s="408" t="s">
        <v>2677</v>
      </c>
      <c r="E1098" s="409" t="s">
        <v>615</v>
      </c>
      <c r="F1098" s="410"/>
      <c r="G1098" s="411">
        <v>1626.6</v>
      </c>
      <c r="H1098" s="412">
        <f>INT($F1098*G1098)</f>
        <v>0</v>
      </c>
      <c r="I1098" s="411">
        <v>3320</v>
      </c>
      <c r="J1098" s="412">
        <f>INT($F1098*I1098)</f>
        <v>0</v>
      </c>
      <c r="K1098" s="411">
        <v>1849.5</v>
      </c>
      <c r="L1098" s="412">
        <f>INT($F1098*K1098)</f>
        <v>0</v>
      </c>
      <c r="M1098" s="411">
        <f>+G1098+I1098+K1098</f>
        <v>6796.1</v>
      </c>
      <c r="N1098" s="412">
        <f>H1098+J1098+L1098</f>
        <v>0</v>
      </c>
      <c r="O1098" s="412"/>
      <c r="P1098" s="412"/>
      <c r="Q1098" s="412"/>
      <c r="R1098" s="409" t="s">
        <v>0</v>
      </c>
      <c r="T1098" s="410">
        <v>178.63</v>
      </c>
    </row>
    <row r="1099" spans="1:20" ht="24" hidden="1" customHeight="1">
      <c r="A1099" s="372" t="s">
        <v>2072</v>
      </c>
      <c r="B1099" s="413" t="s">
        <v>0</v>
      </c>
      <c r="C1099" s="413" t="s">
        <v>1051</v>
      </c>
      <c r="D1099" s="413" t="s">
        <v>1052</v>
      </c>
      <c r="E1099" s="414" t="s">
        <v>651</v>
      </c>
      <c r="F1099" s="415"/>
      <c r="G1099" s="416">
        <v>1626.6</v>
      </c>
      <c r="H1099" s="417">
        <f t="shared" si="1383"/>
        <v>0</v>
      </c>
      <c r="I1099" s="416">
        <v>3320</v>
      </c>
      <c r="J1099" s="417">
        <f t="shared" si="1384"/>
        <v>0</v>
      </c>
      <c r="K1099" s="416">
        <v>1849.5</v>
      </c>
      <c r="L1099" s="417">
        <f t="shared" si="1385"/>
        <v>0</v>
      </c>
      <c r="M1099" s="416">
        <f t="shared" si="1386"/>
        <v>6796.1</v>
      </c>
      <c r="N1099" s="417">
        <f t="shared" si="1387"/>
        <v>0</v>
      </c>
      <c r="O1099" s="417">
        <f t="shared" ref="O1099" si="1390">F1099-F1098</f>
        <v>0</v>
      </c>
      <c r="P1099" s="417">
        <f t="shared" ref="P1099:Q1099" si="1391">M1099-M1098</f>
        <v>0</v>
      </c>
      <c r="Q1099" s="417">
        <f t="shared" si="1391"/>
        <v>0</v>
      </c>
      <c r="R1099" s="414"/>
      <c r="T1099" s="415">
        <v>178.63</v>
      </c>
    </row>
    <row r="1100" spans="1:20" s="401" customFormat="1" ht="24" hidden="1" customHeight="1">
      <c r="A1100" s="366" t="s">
        <v>2064</v>
      </c>
      <c r="B1100" s="408" t="s">
        <v>0</v>
      </c>
      <c r="C1100" s="408" t="s">
        <v>2670</v>
      </c>
      <c r="D1100" s="408" t="s">
        <v>2671</v>
      </c>
      <c r="E1100" s="409" t="s">
        <v>615</v>
      </c>
      <c r="F1100" s="410"/>
      <c r="G1100" s="411">
        <v>0</v>
      </c>
      <c r="H1100" s="412">
        <f>INT($F1100*G1100)</f>
        <v>0</v>
      </c>
      <c r="I1100" s="411">
        <v>0</v>
      </c>
      <c r="J1100" s="412">
        <f>INT($F1100*I1100)</f>
        <v>0</v>
      </c>
      <c r="K1100" s="411">
        <v>3644.4</v>
      </c>
      <c r="L1100" s="412">
        <f>INT($F1100*K1100)</f>
        <v>0</v>
      </c>
      <c r="M1100" s="411">
        <f>+G1100+I1100+K1100</f>
        <v>3644.4</v>
      </c>
      <c r="N1100" s="412">
        <f>H1100+J1100+L1100</f>
        <v>0</v>
      </c>
      <c r="O1100" s="412"/>
      <c r="P1100" s="412"/>
      <c r="Q1100" s="412"/>
      <c r="R1100" s="409" t="s">
        <v>0</v>
      </c>
      <c r="T1100" s="410">
        <v>210.88</v>
      </c>
    </row>
    <row r="1101" spans="1:20" ht="24" hidden="1" customHeight="1">
      <c r="A1101" s="372" t="s">
        <v>2072</v>
      </c>
      <c r="B1101" s="413" t="s">
        <v>0</v>
      </c>
      <c r="C1101" s="413" t="s">
        <v>1047</v>
      </c>
      <c r="D1101" s="413" t="s">
        <v>1048</v>
      </c>
      <c r="E1101" s="414" t="s">
        <v>651</v>
      </c>
      <c r="F1101" s="415"/>
      <c r="G1101" s="416">
        <v>0</v>
      </c>
      <c r="H1101" s="417">
        <f t="shared" si="1383"/>
        <v>0</v>
      </c>
      <c r="I1101" s="416">
        <v>0</v>
      </c>
      <c r="J1101" s="417">
        <f t="shared" si="1384"/>
        <v>0</v>
      </c>
      <c r="K1101" s="416">
        <v>3644.4</v>
      </c>
      <c r="L1101" s="417">
        <f t="shared" si="1385"/>
        <v>0</v>
      </c>
      <c r="M1101" s="416">
        <f t="shared" si="1386"/>
        <v>3644.4</v>
      </c>
      <c r="N1101" s="417">
        <f t="shared" si="1387"/>
        <v>0</v>
      </c>
      <c r="O1101" s="417">
        <f t="shared" ref="O1101" si="1392">F1101-F1100</f>
        <v>0</v>
      </c>
      <c r="P1101" s="417">
        <f t="shared" ref="P1101:Q1101" si="1393">M1101-M1100</f>
        <v>0</v>
      </c>
      <c r="Q1101" s="417">
        <f t="shared" si="1393"/>
        <v>0</v>
      </c>
      <c r="R1101" s="414"/>
      <c r="T1101" s="415">
        <v>210.88</v>
      </c>
    </row>
    <row r="1102" spans="1:20" s="401" customFormat="1" ht="24" hidden="1" customHeight="1">
      <c r="A1102" s="366" t="s">
        <v>2064</v>
      </c>
      <c r="B1102" s="436" t="s">
        <v>2678</v>
      </c>
      <c r="C1102" s="436" t="s">
        <v>2679</v>
      </c>
      <c r="D1102" s="436" t="s">
        <v>0</v>
      </c>
      <c r="E1102" s="437" t="s">
        <v>0</v>
      </c>
      <c r="F1102" s="438"/>
      <c r="G1102" s="439"/>
      <c r="H1102" s="440">
        <f>H1104+H1106</f>
        <v>0</v>
      </c>
      <c r="I1102" s="439"/>
      <c r="J1102" s="440">
        <f>J1104+J1106</f>
        <v>0</v>
      </c>
      <c r="K1102" s="439"/>
      <c r="L1102" s="440">
        <f>L1104+L1106</f>
        <v>0</v>
      </c>
      <c r="M1102" s="438"/>
      <c r="N1102" s="440">
        <f>H1102+J1102+L1102</f>
        <v>0</v>
      </c>
      <c r="O1102" s="440"/>
      <c r="P1102" s="440"/>
      <c r="Q1102" s="440"/>
      <c r="R1102" s="441" t="s">
        <v>0</v>
      </c>
      <c r="T1102" s="438">
        <v>0</v>
      </c>
    </row>
    <row r="1103" spans="1:20" ht="24" hidden="1" customHeight="1">
      <c r="A1103" s="372" t="s">
        <v>2481</v>
      </c>
      <c r="B1103" s="442" t="s">
        <v>288</v>
      </c>
      <c r="C1103" s="442" t="s">
        <v>1053</v>
      </c>
      <c r="D1103" s="442" t="s">
        <v>0</v>
      </c>
      <c r="E1103" s="443" t="s">
        <v>0</v>
      </c>
      <c r="F1103" s="444"/>
      <c r="G1103" s="445"/>
      <c r="H1103" s="446">
        <f>H1105+H1107</f>
        <v>0</v>
      </c>
      <c r="I1103" s="445"/>
      <c r="J1103" s="446">
        <f>J1105+J1107</f>
        <v>0</v>
      </c>
      <c r="K1103" s="445"/>
      <c r="L1103" s="446">
        <f>L1105+L1107</f>
        <v>0</v>
      </c>
      <c r="M1103" s="444"/>
      <c r="N1103" s="446">
        <f t="shared" si="1387"/>
        <v>0</v>
      </c>
      <c r="O1103" s="446">
        <f t="shared" ref="O1103" si="1394">F1103-F1102</f>
        <v>0</v>
      </c>
      <c r="P1103" s="446">
        <f t="shared" ref="P1103:Q1103" si="1395">M1103-M1102</f>
        <v>0</v>
      </c>
      <c r="Q1103" s="446">
        <f t="shared" si="1395"/>
        <v>0</v>
      </c>
      <c r="R1103" s="447"/>
      <c r="T1103" s="444">
        <v>0</v>
      </c>
    </row>
    <row r="1104" spans="1:20" s="401" customFormat="1" ht="24" hidden="1" customHeight="1">
      <c r="A1104" s="366" t="s">
        <v>2064</v>
      </c>
      <c r="B1104" s="408" t="s">
        <v>0</v>
      </c>
      <c r="C1104" s="408" t="s">
        <v>2669</v>
      </c>
      <c r="D1104" s="408" t="s">
        <v>2649</v>
      </c>
      <c r="E1104" s="409" t="s">
        <v>615</v>
      </c>
      <c r="F1104" s="410"/>
      <c r="G1104" s="411">
        <v>6857.4</v>
      </c>
      <c r="H1104" s="412">
        <f>INT($F1104*G1104)</f>
        <v>0</v>
      </c>
      <c r="I1104" s="411">
        <v>10120.6</v>
      </c>
      <c r="J1104" s="412">
        <f>INT($F1104*I1104)</f>
        <v>0</v>
      </c>
      <c r="K1104" s="411">
        <v>8973</v>
      </c>
      <c r="L1104" s="412">
        <f>INT($F1104*K1104)</f>
        <v>0</v>
      </c>
      <c r="M1104" s="411">
        <f>+G1104+I1104+K1104</f>
        <v>25951</v>
      </c>
      <c r="N1104" s="412">
        <f>H1104+J1104+L1104</f>
        <v>0</v>
      </c>
      <c r="O1104" s="412"/>
      <c r="P1104" s="412"/>
      <c r="Q1104" s="412"/>
      <c r="R1104" s="409" t="s">
        <v>0</v>
      </c>
      <c r="T1104" s="410">
        <v>36.71</v>
      </c>
    </row>
    <row r="1105" spans="1:20" ht="24" hidden="1" customHeight="1">
      <c r="A1105" s="372" t="s">
        <v>2072</v>
      </c>
      <c r="B1105" s="413" t="s">
        <v>0</v>
      </c>
      <c r="C1105" s="413" t="s">
        <v>1045</v>
      </c>
      <c r="D1105" s="413" t="s">
        <v>1046</v>
      </c>
      <c r="E1105" s="414" t="s">
        <v>651</v>
      </c>
      <c r="F1105" s="415"/>
      <c r="G1105" s="416">
        <v>6857.4</v>
      </c>
      <c r="H1105" s="417">
        <f>INT($F1105*G1105)</f>
        <v>0</v>
      </c>
      <c r="I1105" s="416">
        <v>10120.6</v>
      </c>
      <c r="J1105" s="417">
        <f>INT($F1105*I1105)</f>
        <v>0</v>
      </c>
      <c r="K1105" s="416">
        <v>8973</v>
      </c>
      <c r="L1105" s="417">
        <f>INT($F1105*K1105)</f>
        <v>0</v>
      </c>
      <c r="M1105" s="416">
        <f t="shared" ref="M1105:M1107" si="1396">+G1105+I1105+K1105</f>
        <v>25951</v>
      </c>
      <c r="N1105" s="417">
        <f t="shared" si="1387"/>
        <v>0</v>
      </c>
      <c r="O1105" s="417">
        <f t="shared" ref="O1105" si="1397">F1105-F1104</f>
        <v>0</v>
      </c>
      <c r="P1105" s="417">
        <f t="shared" ref="P1105:Q1105" si="1398">M1105-M1104</f>
        <v>0</v>
      </c>
      <c r="Q1105" s="417">
        <f t="shared" si="1398"/>
        <v>0</v>
      </c>
      <c r="R1105" s="414"/>
      <c r="T1105" s="415">
        <v>36.71</v>
      </c>
    </row>
    <row r="1106" spans="1:20" s="401" customFormat="1" ht="24" hidden="1" customHeight="1">
      <c r="A1106" s="366" t="s">
        <v>2064</v>
      </c>
      <c r="B1106" s="408" t="s">
        <v>0</v>
      </c>
      <c r="C1106" s="408" t="s">
        <v>2670</v>
      </c>
      <c r="D1106" s="408" t="s">
        <v>2671</v>
      </c>
      <c r="E1106" s="409" t="s">
        <v>615</v>
      </c>
      <c r="F1106" s="410"/>
      <c r="G1106" s="411">
        <v>0</v>
      </c>
      <c r="H1106" s="412">
        <f>INT($F1106*G1106)</f>
        <v>0</v>
      </c>
      <c r="I1106" s="411">
        <v>0</v>
      </c>
      <c r="J1106" s="412">
        <f>INT($F1106*I1106)</f>
        <v>0</v>
      </c>
      <c r="K1106" s="411">
        <v>3644.4</v>
      </c>
      <c r="L1106" s="412">
        <f>INT($F1106*K1106)</f>
        <v>0</v>
      </c>
      <c r="M1106" s="411">
        <f>+G1106+I1106+K1106</f>
        <v>3644.4</v>
      </c>
      <c r="N1106" s="412">
        <f>H1106+J1106+L1106</f>
        <v>0</v>
      </c>
      <c r="O1106" s="412"/>
      <c r="P1106" s="412"/>
      <c r="Q1106" s="412"/>
      <c r="R1106" s="409" t="s">
        <v>0</v>
      </c>
      <c r="T1106" s="410">
        <v>36.71</v>
      </c>
    </row>
    <row r="1107" spans="1:20" ht="24" hidden="1" customHeight="1">
      <c r="A1107" s="372" t="s">
        <v>2072</v>
      </c>
      <c r="B1107" s="413" t="s">
        <v>0</v>
      </c>
      <c r="C1107" s="413" t="s">
        <v>1047</v>
      </c>
      <c r="D1107" s="413" t="s">
        <v>1048</v>
      </c>
      <c r="E1107" s="414" t="s">
        <v>651</v>
      </c>
      <c r="F1107" s="415"/>
      <c r="G1107" s="416">
        <v>0</v>
      </c>
      <c r="H1107" s="417">
        <f>INT($F1107*G1107)</f>
        <v>0</v>
      </c>
      <c r="I1107" s="416">
        <v>0</v>
      </c>
      <c r="J1107" s="417">
        <f>INT($F1107*I1107)</f>
        <v>0</v>
      </c>
      <c r="K1107" s="416">
        <v>3644.4</v>
      </c>
      <c r="L1107" s="417">
        <f>INT($F1107*K1107)</f>
        <v>0</v>
      </c>
      <c r="M1107" s="416">
        <f t="shared" si="1396"/>
        <v>3644.4</v>
      </c>
      <c r="N1107" s="417">
        <f t="shared" si="1387"/>
        <v>0</v>
      </c>
      <c r="O1107" s="417">
        <f t="shared" ref="O1107" si="1399">F1107-F1106</f>
        <v>0</v>
      </c>
      <c r="P1107" s="417">
        <f t="shared" ref="P1107:Q1107" si="1400">M1107-M1106</f>
        <v>0</v>
      </c>
      <c r="Q1107" s="417">
        <f t="shared" si="1400"/>
        <v>0</v>
      </c>
      <c r="R1107" s="414"/>
      <c r="T1107" s="415">
        <v>36.71</v>
      </c>
    </row>
    <row r="1108" spans="1:20" s="401" customFormat="1" ht="24" hidden="1" customHeight="1">
      <c r="A1108" s="366" t="s">
        <v>2064</v>
      </c>
      <c r="B1108" s="436" t="s">
        <v>2680</v>
      </c>
      <c r="C1108" s="436" t="s">
        <v>2681</v>
      </c>
      <c r="D1108" s="436" t="s">
        <v>0</v>
      </c>
      <c r="E1108" s="437" t="s">
        <v>0</v>
      </c>
      <c r="F1108" s="438"/>
      <c r="G1108" s="439"/>
      <c r="H1108" s="440">
        <f>H1110+H1112</f>
        <v>0</v>
      </c>
      <c r="I1108" s="439"/>
      <c r="J1108" s="440">
        <f>J1110+J1112</f>
        <v>0</v>
      </c>
      <c r="K1108" s="439"/>
      <c r="L1108" s="440">
        <f>L1110+L1112</f>
        <v>0</v>
      </c>
      <c r="M1108" s="438"/>
      <c r="N1108" s="440">
        <f>H1108+J1108+L1108</f>
        <v>0</v>
      </c>
      <c r="O1108" s="440"/>
      <c r="P1108" s="440"/>
      <c r="Q1108" s="440"/>
      <c r="R1108" s="441" t="s">
        <v>0</v>
      </c>
      <c r="T1108" s="438">
        <v>0</v>
      </c>
    </row>
    <row r="1109" spans="1:20" ht="24" hidden="1" customHeight="1">
      <c r="A1109" s="372" t="s">
        <v>2072</v>
      </c>
      <c r="B1109" s="442" t="s">
        <v>2682</v>
      </c>
      <c r="C1109" s="442" t="s">
        <v>1054</v>
      </c>
      <c r="D1109" s="442" t="s">
        <v>0</v>
      </c>
      <c r="E1109" s="443" t="s">
        <v>0</v>
      </c>
      <c r="F1109" s="444"/>
      <c r="G1109" s="445"/>
      <c r="H1109" s="446">
        <f>H1111+H1113</f>
        <v>0</v>
      </c>
      <c r="I1109" s="445"/>
      <c r="J1109" s="446">
        <f>J1111+J1113</f>
        <v>0</v>
      </c>
      <c r="K1109" s="445"/>
      <c r="L1109" s="446">
        <f>L1111+L1113</f>
        <v>0</v>
      </c>
      <c r="M1109" s="444"/>
      <c r="N1109" s="446">
        <f t="shared" si="1387"/>
        <v>0</v>
      </c>
      <c r="O1109" s="446">
        <f t="shared" ref="O1109" si="1401">F1109-F1108</f>
        <v>0</v>
      </c>
      <c r="P1109" s="446">
        <f t="shared" ref="P1109:Q1109" si="1402">M1109-M1108</f>
        <v>0</v>
      </c>
      <c r="Q1109" s="446">
        <f t="shared" si="1402"/>
        <v>0</v>
      </c>
      <c r="R1109" s="447"/>
      <c r="T1109" s="444">
        <v>0</v>
      </c>
    </row>
    <row r="1110" spans="1:20" s="401" customFormat="1" ht="24" hidden="1" customHeight="1">
      <c r="A1110" s="366" t="s">
        <v>2064</v>
      </c>
      <c r="B1110" s="408" t="s">
        <v>0</v>
      </c>
      <c r="C1110" s="408" t="s">
        <v>2683</v>
      </c>
      <c r="D1110" s="408" t="s">
        <v>2649</v>
      </c>
      <c r="E1110" s="409" t="s">
        <v>615</v>
      </c>
      <c r="F1110" s="410"/>
      <c r="G1110" s="411">
        <v>12069.4</v>
      </c>
      <c r="H1110" s="412">
        <f>INT($F1110*G1110)</f>
        <v>0</v>
      </c>
      <c r="I1110" s="411">
        <v>36500</v>
      </c>
      <c r="J1110" s="412">
        <f>INT($F1110*I1110)</f>
        <v>0</v>
      </c>
      <c r="K1110" s="411">
        <v>12629.9</v>
      </c>
      <c r="L1110" s="412">
        <f>INT($F1110*K1110)</f>
        <v>0</v>
      </c>
      <c r="M1110" s="411">
        <f>+G1110+I1110+K1110</f>
        <v>61199.3</v>
      </c>
      <c r="N1110" s="412">
        <f>H1110+J1110+L1110</f>
        <v>0</v>
      </c>
      <c r="O1110" s="412"/>
      <c r="P1110" s="412"/>
      <c r="Q1110" s="412"/>
      <c r="R1110" s="409" t="s">
        <v>0</v>
      </c>
      <c r="T1110" s="410">
        <v>25.92</v>
      </c>
    </row>
    <row r="1111" spans="1:20" ht="24" hidden="1" customHeight="1">
      <c r="A1111" s="372" t="s">
        <v>2072</v>
      </c>
      <c r="B1111" s="413" t="s">
        <v>0</v>
      </c>
      <c r="C1111" s="413" t="s">
        <v>1055</v>
      </c>
      <c r="D1111" s="413" t="s">
        <v>1046</v>
      </c>
      <c r="E1111" s="414" t="s">
        <v>651</v>
      </c>
      <c r="F1111" s="415"/>
      <c r="G1111" s="416">
        <v>12069.4</v>
      </c>
      <c r="H1111" s="417">
        <f>INT($F1111*G1111)</f>
        <v>0</v>
      </c>
      <c r="I1111" s="416">
        <v>36500</v>
      </c>
      <c r="J1111" s="417">
        <f>INT($F1111*I1111)</f>
        <v>0</v>
      </c>
      <c r="K1111" s="416">
        <v>12629.9</v>
      </c>
      <c r="L1111" s="417">
        <f>INT($F1111*K1111)</f>
        <v>0</v>
      </c>
      <c r="M1111" s="416">
        <f t="shared" ref="M1111:M1113" si="1403">+G1111+I1111+K1111</f>
        <v>61199.3</v>
      </c>
      <c r="N1111" s="417">
        <f t="shared" si="1387"/>
        <v>0</v>
      </c>
      <c r="O1111" s="417">
        <f t="shared" ref="O1111" si="1404">F1111-F1110</f>
        <v>0</v>
      </c>
      <c r="P1111" s="417">
        <f t="shared" ref="P1111:Q1111" si="1405">M1111-M1110</f>
        <v>0</v>
      </c>
      <c r="Q1111" s="417">
        <f t="shared" si="1405"/>
        <v>0</v>
      </c>
      <c r="R1111" s="414"/>
      <c r="T1111" s="415">
        <v>25.92</v>
      </c>
    </row>
    <row r="1112" spans="1:20" s="401" customFormat="1" ht="24" hidden="1" customHeight="1">
      <c r="A1112" s="366" t="s">
        <v>2064</v>
      </c>
      <c r="B1112" s="408" t="s">
        <v>0</v>
      </c>
      <c r="C1112" s="408" t="s">
        <v>2670</v>
      </c>
      <c r="D1112" s="408" t="s">
        <v>2671</v>
      </c>
      <c r="E1112" s="409" t="s">
        <v>615</v>
      </c>
      <c r="F1112" s="410"/>
      <c r="G1112" s="411">
        <v>0</v>
      </c>
      <c r="H1112" s="412">
        <f>INT($F1112*G1112)</f>
        <v>0</v>
      </c>
      <c r="I1112" s="411">
        <v>0</v>
      </c>
      <c r="J1112" s="412">
        <f>INT($F1112*I1112)</f>
        <v>0</v>
      </c>
      <c r="K1112" s="411">
        <v>3644.4</v>
      </c>
      <c r="L1112" s="412">
        <f>INT($F1112*K1112)</f>
        <v>0</v>
      </c>
      <c r="M1112" s="411">
        <f>+G1112+I1112+K1112</f>
        <v>3644.4</v>
      </c>
      <c r="N1112" s="412">
        <f>H1112+J1112+L1112</f>
        <v>0</v>
      </c>
      <c r="O1112" s="412"/>
      <c r="P1112" s="412"/>
      <c r="Q1112" s="412"/>
      <c r="R1112" s="409" t="s">
        <v>0</v>
      </c>
      <c r="T1112" s="410">
        <v>25.92</v>
      </c>
    </row>
    <row r="1113" spans="1:20" ht="24" hidden="1" customHeight="1">
      <c r="A1113" s="372" t="s">
        <v>2072</v>
      </c>
      <c r="B1113" s="413" t="s">
        <v>0</v>
      </c>
      <c r="C1113" s="413" t="s">
        <v>1047</v>
      </c>
      <c r="D1113" s="413" t="s">
        <v>1048</v>
      </c>
      <c r="E1113" s="414" t="s">
        <v>651</v>
      </c>
      <c r="F1113" s="415"/>
      <c r="G1113" s="416">
        <v>0</v>
      </c>
      <c r="H1113" s="417">
        <f>INT($F1113*G1113)</f>
        <v>0</v>
      </c>
      <c r="I1113" s="416">
        <v>0</v>
      </c>
      <c r="J1113" s="417">
        <f>INT($F1113*I1113)</f>
        <v>0</v>
      </c>
      <c r="K1113" s="416">
        <v>3644.4</v>
      </c>
      <c r="L1113" s="417">
        <f>INT($F1113*K1113)</f>
        <v>0</v>
      </c>
      <c r="M1113" s="416">
        <f t="shared" si="1403"/>
        <v>3644.4</v>
      </c>
      <c r="N1113" s="417">
        <f t="shared" si="1387"/>
        <v>0</v>
      </c>
      <c r="O1113" s="417">
        <f t="shared" ref="O1113" si="1406">F1113-F1112</f>
        <v>0</v>
      </c>
      <c r="P1113" s="417">
        <f t="shared" ref="P1113:Q1113" si="1407">M1113-M1112</f>
        <v>0</v>
      </c>
      <c r="Q1113" s="417">
        <f t="shared" si="1407"/>
        <v>0</v>
      </c>
      <c r="R1113" s="414"/>
      <c r="T1113" s="415">
        <v>25.92</v>
      </c>
    </row>
    <row r="1114" spans="1:20" s="401" customFormat="1" ht="24" hidden="1" customHeight="1">
      <c r="A1114" s="366" t="s">
        <v>2064</v>
      </c>
      <c r="B1114" s="436" t="s">
        <v>2684</v>
      </c>
      <c r="C1114" s="436" t="s">
        <v>2685</v>
      </c>
      <c r="D1114" s="436" t="s">
        <v>0</v>
      </c>
      <c r="E1114" s="437" t="s">
        <v>0</v>
      </c>
      <c r="F1114" s="438"/>
      <c r="G1114" s="439"/>
      <c r="H1114" s="440">
        <f>H1116</f>
        <v>0</v>
      </c>
      <c r="I1114" s="439"/>
      <c r="J1114" s="440">
        <f>J1116</f>
        <v>0</v>
      </c>
      <c r="K1114" s="439"/>
      <c r="L1114" s="440">
        <f>L1116</f>
        <v>0</v>
      </c>
      <c r="M1114" s="438"/>
      <c r="N1114" s="440">
        <f>H1114+J1114+L1114</f>
        <v>0</v>
      </c>
      <c r="O1114" s="440"/>
      <c r="P1114" s="440"/>
      <c r="Q1114" s="440"/>
      <c r="R1114" s="441" t="s">
        <v>0</v>
      </c>
      <c r="T1114" s="438">
        <v>0</v>
      </c>
    </row>
    <row r="1115" spans="1:20" ht="24" hidden="1" customHeight="1">
      <c r="A1115" s="372" t="s">
        <v>2072</v>
      </c>
      <c r="B1115" s="442" t="s">
        <v>1805</v>
      </c>
      <c r="C1115" s="442" t="s">
        <v>1056</v>
      </c>
      <c r="D1115" s="442" t="s">
        <v>0</v>
      </c>
      <c r="E1115" s="443" t="s">
        <v>0</v>
      </c>
      <c r="F1115" s="444"/>
      <c r="G1115" s="445"/>
      <c r="H1115" s="446">
        <f>H1117</f>
        <v>0</v>
      </c>
      <c r="I1115" s="445"/>
      <c r="J1115" s="446">
        <f>J1117</f>
        <v>0</v>
      </c>
      <c r="K1115" s="445"/>
      <c r="L1115" s="446">
        <f>L1117</f>
        <v>0</v>
      </c>
      <c r="M1115" s="444"/>
      <c r="N1115" s="446">
        <f t="shared" si="1387"/>
        <v>0</v>
      </c>
      <c r="O1115" s="446">
        <f t="shared" ref="O1115" si="1408">F1115-F1114</f>
        <v>0</v>
      </c>
      <c r="P1115" s="446">
        <f t="shared" ref="P1115:Q1115" si="1409">M1115-M1114</f>
        <v>0</v>
      </c>
      <c r="Q1115" s="446">
        <f t="shared" si="1409"/>
        <v>0</v>
      </c>
      <c r="R1115" s="447"/>
      <c r="T1115" s="444">
        <v>0</v>
      </c>
    </row>
    <row r="1116" spans="1:20" s="431" customFormat="1" ht="24" hidden="1" customHeight="1">
      <c r="A1116" s="366" t="s">
        <v>2064</v>
      </c>
      <c r="B1116" s="408" t="s">
        <v>0</v>
      </c>
      <c r="C1116" s="408" t="s">
        <v>2686</v>
      </c>
      <c r="D1116" s="408" t="s">
        <v>0</v>
      </c>
      <c r="E1116" s="409" t="s">
        <v>22</v>
      </c>
      <c r="F1116" s="410"/>
      <c r="G1116" s="411">
        <v>2276.5</v>
      </c>
      <c r="H1116" s="412">
        <f>INT($F1116*G1116)</f>
        <v>0</v>
      </c>
      <c r="I1116" s="411">
        <v>12757.6</v>
      </c>
      <c r="J1116" s="412">
        <f>INT($F1116*I1116)</f>
        <v>0</v>
      </c>
      <c r="K1116" s="411">
        <v>0</v>
      </c>
      <c r="L1116" s="412">
        <f>INT($F1116*K1116)</f>
        <v>0</v>
      </c>
      <c r="M1116" s="411">
        <f>+G1116+I1116+K1116</f>
        <v>15034.1</v>
      </c>
      <c r="N1116" s="412">
        <f>H1116+J1116+L1116</f>
        <v>0</v>
      </c>
      <c r="O1116" s="412"/>
      <c r="P1116" s="412"/>
      <c r="Q1116" s="412"/>
      <c r="R1116" s="409" t="s">
        <v>0</v>
      </c>
      <c r="T1116" s="410">
        <v>62</v>
      </c>
    </row>
    <row r="1117" spans="1:20" s="72" customFormat="1" ht="24" hidden="1" customHeight="1">
      <c r="A1117" s="372" t="s">
        <v>2481</v>
      </c>
      <c r="B1117" s="413" t="s">
        <v>0</v>
      </c>
      <c r="C1117" s="413" t="s">
        <v>1057</v>
      </c>
      <c r="D1117" s="413" t="s">
        <v>0</v>
      </c>
      <c r="E1117" s="414" t="s">
        <v>22</v>
      </c>
      <c r="F1117" s="415"/>
      <c r="G1117" s="416">
        <v>2276.5</v>
      </c>
      <c r="H1117" s="417">
        <f>INT($F1117*G1117)</f>
        <v>0</v>
      </c>
      <c r="I1117" s="416">
        <v>12757.6</v>
      </c>
      <c r="J1117" s="417">
        <f>INT($F1117*I1117)</f>
        <v>0</v>
      </c>
      <c r="K1117" s="416">
        <v>0</v>
      </c>
      <c r="L1117" s="417">
        <f>INT($F1117*K1117)</f>
        <v>0</v>
      </c>
      <c r="M1117" s="416">
        <f>+G1117+I1117+K1117</f>
        <v>15034.1</v>
      </c>
      <c r="N1117" s="417">
        <f t="shared" si="1387"/>
        <v>0</v>
      </c>
      <c r="O1117" s="417">
        <f t="shared" ref="O1117" si="1410">F1117-F1116</f>
        <v>0</v>
      </c>
      <c r="P1117" s="417">
        <f t="shared" ref="P1117:Q1117" si="1411">M1117-M1116</f>
        <v>0</v>
      </c>
      <c r="Q1117" s="417">
        <f t="shared" si="1411"/>
        <v>0</v>
      </c>
      <c r="R1117" s="414"/>
      <c r="T1117" s="415">
        <v>62</v>
      </c>
    </row>
    <row r="1118" spans="1:20" s="401" customFormat="1" ht="24" hidden="1" customHeight="1">
      <c r="A1118" s="366" t="s">
        <v>2064</v>
      </c>
      <c r="B1118" s="436" t="s">
        <v>2687</v>
      </c>
      <c r="C1118" s="436" t="s">
        <v>2688</v>
      </c>
      <c r="D1118" s="436" t="s">
        <v>0</v>
      </c>
      <c r="E1118" s="437" t="s">
        <v>0</v>
      </c>
      <c r="F1118" s="438"/>
      <c r="G1118" s="439"/>
      <c r="H1118" s="440">
        <f>H1120+H1122</f>
        <v>0</v>
      </c>
      <c r="I1118" s="439"/>
      <c r="J1118" s="440">
        <f>J1120+J1122</f>
        <v>0</v>
      </c>
      <c r="K1118" s="439"/>
      <c r="L1118" s="440">
        <f>L1120+L1122</f>
        <v>0</v>
      </c>
      <c r="M1118" s="438"/>
      <c r="N1118" s="440">
        <f>H1118+J1118+L1118</f>
        <v>0</v>
      </c>
      <c r="O1118" s="440"/>
      <c r="P1118" s="440"/>
      <c r="Q1118" s="440"/>
      <c r="R1118" s="441" t="s">
        <v>0</v>
      </c>
      <c r="T1118" s="438">
        <v>0</v>
      </c>
    </row>
    <row r="1119" spans="1:20" ht="24" hidden="1" customHeight="1">
      <c r="A1119" s="372" t="s">
        <v>2072</v>
      </c>
      <c r="B1119" s="442" t="s">
        <v>1806</v>
      </c>
      <c r="C1119" s="442" t="s">
        <v>1058</v>
      </c>
      <c r="D1119" s="442" t="s">
        <v>0</v>
      </c>
      <c r="E1119" s="443" t="s">
        <v>0</v>
      </c>
      <c r="F1119" s="444"/>
      <c r="G1119" s="445"/>
      <c r="H1119" s="446">
        <f>H1121+H1123</f>
        <v>0</v>
      </c>
      <c r="I1119" s="445"/>
      <c r="J1119" s="446">
        <f>J1121+J1123</f>
        <v>0</v>
      </c>
      <c r="K1119" s="445"/>
      <c r="L1119" s="446">
        <f>L1121+L1123</f>
        <v>0</v>
      </c>
      <c r="M1119" s="444"/>
      <c r="N1119" s="446">
        <f t="shared" si="1387"/>
        <v>0</v>
      </c>
      <c r="O1119" s="446">
        <f t="shared" ref="O1119" si="1412">F1119-F1118</f>
        <v>0</v>
      </c>
      <c r="P1119" s="446">
        <f t="shared" ref="P1119:Q1119" si="1413">M1119-M1118</f>
        <v>0</v>
      </c>
      <c r="Q1119" s="446">
        <f t="shared" si="1413"/>
        <v>0</v>
      </c>
      <c r="R1119" s="447"/>
      <c r="T1119" s="444">
        <v>0</v>
      </c>
    </row>
    <row r="1120" spans="1:20" s="401" customFormat="1" ht="24" hidden="1" customHeight="1">
      <c r="A1120" s="366" t="s">
        <v>2064</v>
      </c>
      <c r="B1120" s="408" t="s">
        <v>0</v>
      </c>
      <c r="C1120" s="408" t="s">
        <v>2689</v>
      </c>
      <c r="D1120" s="408" t="s">
        <v>2690</v>
      </c>
      <c r="E1120" s="409" t="s">
        <v>6</v>
      </c>
      <c r="F1120" s="410"/>
      <c r="G1120" s="411">
        <v>0</v>
      </c>
      <c r="H1120" s="412">
        <f>INT($F1120*G1120)</f>
        <v>0</v>
      </c>
      <c r="I1120" s="411">
        <v>3594.5</v>
      </c>
      <c r="J1120" s="412">
        <f>INT($F1120*I1120)</f>
        <v>0</v>
      </c>
      <c r="K1120" s="411">
        <v>0</v>
      </c>
      <c r="L1120" s="412">
        <f>INT($F1120*K1120)</f>
        <v>0</v>
      </c>
      <c r="M1120" s="411">
        <f>+G1120+I1120+K1120</f>
        <v>3594.5</v>
      </c>
      <c r="N1120" s="412">
        <f>H1120+J1120+L1120</f>
        <v>0</v>
      </c>
      <c r="O1120" s="412"/>
      <c r="P1120" s="412"/>
      <c r="Q1120" s="412"/>
      <c r="R1120" s="409" t="s">
        <v>0</v>
      </c>
      <c r="T1120" s="410">
        <v>96.3</v>
      </c>
    </row>
    <row r="1121" spans="1:20" ht="24" hidden="1" customHeight="1">
      <c r="A1121" s="372" t="s">
        <v>2481</v>
      </c>
      <c r="B1121" s="413" t="s">
        <v>0</v>
      </c>
      <c r="C1121" s="413" t="s">
        <v>1059</v>
      </c>
      <c r="D1121" s="413" t="s">
        <v>1060</v>
      </c>
      <c r="E1121" s="414" t="s">
        <v>6</v>
      </c>
      <c r="F1121" s="415"/>
      <c r="G1121" s="416">
        <v>0</v>
      </c>
      <c r="H1121" s="417">
        <f>INT($F1121*G1121)</f>
        <v>0</v>
      </c>
      <c r="I1121" s="416">
        <v>3594.5</v>
      </c>
      <c r="J1121" s="417">
        <f>INT($F1121*I1121)</f>
        <v>0</v>
      </c>
      <c r="K1121" s="416">
        <v>0</v>
      </c>
      <c r="L1121" s="417">
        <f>INT($F1121*K1121)</f>
        <v>0</v>
      </c>
      <c r="M1121" s="416">
        <f t="shared" ref="M1121:M1123" si="1414">+G1121+I1121+K1121</f>
        <v>3594.5</v>
      </c>
      <c r="N1121" s="417">
        <f t="shared" si="1387"/>
        <v>0</v>
      </c>
      <c r="O1121" s="417">
        <f t="shared" ref="O1121" si="1415">F1121-F1120</f>
        <v>0</v>
      </c>
      <c r="P1121" s="417">
        <f t="shared" ref="P1121:Q1121" si="1416">M1121-M1120</f>
        <v>0</v>
      </c>
      <c r="Q1121" s="417">
        <f t="shared" si="1416"/>
        <v>0</v>
      </c>
      <c r="R1121" s="414"/>
      <c r="T1121" s="415">
        <v>96.3</v>
      </c>
    </row>
    <row r="1122" spans="1:20" s="431" customFormat="1" ht="24" hidden="1" customHeight="1">
      <c r="A1122" s="366" t="s">
        <v>2064</v>
      </c>
      <c r="B1122" s="408" t="s">
        <v>0</v>
      </c>
      <c r="C1122" s="408" t="s">
        <v>2691</v>
      </c>
      <c r="D1122" s="408" t="s">
        <v>0</v>
      </c>
      <c r="E1122" s="409" t="s">
        <v>1860</v>
      </c>
      <c r="F1122" s="410"/>
      <c r="G1122" s="411">
        <v>0</v>
      </c>
      <c r="H1122" s="412">
        <f>INT($F1122*G1122)</f>
        <v>0</v>
      </c>
      <c r="I1122" s="411">
        <v>12792</v>
      </c>
      <c r="J1122" s="412">
        <f>INT($F1122*I1122)</f>
        <v>0</v>
      </c>
      <c r="K1122" s="411">
        <v>0</v>
      </c>
      <c r="L1122" s="412">
        <f>INT($F1122*K1122)</f>
        <v>0</v>
      </c>
      <c r="M1122" s="411">
        <f>+G1122+I1122+K1122</f>
        <v>12792</v>
      </c>
      <c r="N1122" s="412">
        <f>H1122+J1122+L1122</f>
        <v>0</v>
      </c>
      <c r="O1122" s="412"/>
      <c r="P1122" s="412"/>
      <c r="Q1122" s="412"/>
      <c r="R1122" s="409" t="s">
        <v>0</v>
      </c>
      <c r="T1122" s="410">
        <v>28</v>
      </c>
    </row>
    <row r="1123" spans="1:20" s="72" customFormat="1" ht="24" hidden="1" customHeight="1">
      <c r="A1123" s="372" t="s">
        <v>2481</v>
      </c>
      <c r="B1123" s="413" t="s">
        <v>0</v>
      </c>
      <c r="C1123" s="413" t="s">
        <v>1061</v>
      </c>
      <c r="D1123" s="413" t="s">
        <v>0</v>
      </c>
      <c r="E1123" s="414" t="s">
        <v>729</v>
      </c>
      <c r="F1123" s="415"/>
      <c r="G1123" s="416">
        <v>0</v>
      </c>
      <c r="H1123" s="417">
        <f>INT($F1123*G1123)</f>
        <v>0</v>
      </c>
      <c r="I1123" s="416">
        <v>12792</v>
      </c>
      <c r="J1123" s="417">
        <f>INT($F1123*I1123)</f>
        <v>0</v>
      </c>
      <c r="K1123" s="416">
        <v>0</v>
      </c>
      <c r="L1123" s="417">
        <f>INT($F1123*K1123)</f>
        <v>0</v>
      </c>
      <c r="M1123" s="416">
        <f t="shared" si="1414"/>
        <v>12792</v>
      </c>
      <c r="N1123" s="417">
        <f t="shared" si="1387"/>
        <v>0</v>
      </c>
      <c r="O1123" s="417">
        <f t="shared" ref="O1123" si="1417">F1123-F1122</f>
        <v>0</v>
      </c>
      <c r="P1123" s="417">
        <f t="shared" ref="P1123:Q1123" si="1418">M1123-M1122</f>
        <v>0</v>
      </c>
      <c r="Q1123" s="417">
        <f t="shared" si="1418"/>
        <v>0</v>
      </c>
      <c r="R1123" s="414"/>
      <c r="T1123" s="415">
        <v>28</v>
      </c>
    </row>
    <row r="1124" spans="1:20" s="431" customFormat="1" ht="24" customHeight="1">
      <c r="A1124" s="366" t="s">
        <v>2064</v>
      </c>
      <c r="B1124" s="395" t="s">
        <v>76</v>
      </c>
      <c r="C1124" s="395" t="s">
        <v>2692</v>
      </c>
      <c r="D1124" s="395" t="s">
        <v>0</v>
      </c>
      <c r="E1124" s="396" t="s">
        <v>0</v>
      </c>
      <c r="F1124" s="397"/>
      <c r="G1124" s="398"/>
      <c r="H1124" s="399">
        <f>H1126+H1196</f>
        <v>0</v>
      </c>
      <c r="I1124" s="398"/>
      <c r="J1124" s="399">
        <f>J1126+J1196</f>
        <v>0</v>
      </c>
      <c r="K1124" s="398"/>
      <c r="L1124" s="399">
        <f>L1126+L1196</f>
        <v>0</v>
      </c>
      <c r="M1124" s="397"/>
      <c r="N1124" s="399">
        <f>H1124+J1124+L1124</f>
        <v>0</v>
      </c>
      <c r="O1124" s="399"/>
      <c r="P1124" s="399"/>
      <c r="Q1124" s="399"/>
      <c r="R1124" s="400" t="s">
        <v>0</v>
      </c>
      <c r="T1124" s="397">
        <v>0</v>
      </c>
    </row>
    <row r="1125" spans="1:20" s="72" customFormat="1" ht="24" customHeight="1">
      <c r="A1125" s="372" t="s">
        <v>2481</v>
      </c>
      <c r="B1125" s="402" t="s">
        <v>76</v>
      </c>
      <c r="C1125" s="402" t="s">
        <v>1062</v>
      </c>
      <c r="D1125" s="402" t="s">
        <v>0</v>
      </c>
      <c r="E1125" s="403" t="s">
        <v>0</v>
      </c>
      <c r="F1125" s="404"/>
      <c r="G1125" s="405"/>
      <c r="H1125" s="406">
        <f>H1127+H1197</f>
        <v>0</v>
      </c>
      <c r="I1125" s="405"/>
      <c r="J1125" s="406">
        <f>J1127+J1197</f>
        <v>0</v>
      </c>
      <c r="K1125" s="405"/>
      <c r="L1125" s="406">
        <f>L1127+L1197</f>
        <v>0</v>
      </c>
      <c r="M1125" s="404"/>
      <c r="N1125" s="406">
        <f t="shared" si="1387"/>
        <v>0</v>
      </c>
      <c r="O1125" s="406">
        <f t="shared" ref="O1125" si="1419">F1125-F1124</f>
        <v>0</v>
      </c>
      <c r="P1125" s="406">
        <f t="shared" ref="P1125:Q1125" si="1420">M1125-M1124</f>
        <v>0</v>
      </c>
      <c r="Q1125" s="406">
        <f t="shared" si="1420"/>
        <v>0</v>
      </c>
      <c r="R1125" s="407"/>
      <c r="T1125" s="404">
        <v>0</v>
      </c>
    </row>
    <row r="1126" spans="1:20" s="401" customFormat="1" ht="24" customHeight="1">
      <c r="A1126" s="366" t="s">
        <v>2405</v>
      </c>
      <c r="B1126" s="436" t="s">
        <v>2693</v>
      </c>
      <c r="C1126" s="436" t="s">
        <v>2694</v>
      </c>
      <c r="D1126" s="436" t="s">
        <v>0</v>
      </c>
      <c r="E1126" s="437" t="s">
        <v>0</v>
      </c>
      <c r="F1126" s="438"/>
      <c r="G1126" s="439"/>
      <c r="H1126" s="440">
        <f>SUMIF($A$1128:$A$1195,"당초",H1128:H1195)</f>
        <v>0</v>
      </c>
      <c r="I1126" s="439"/>
      <c r="J1126" s="440">
        <f>SUMIF($A$1128:$A$1195,"당초",J1128:J1195)</f>
        <v>0</v>
      </c>
      <c r="K1126" s="439"/>
      <c r="L1126" s="440">
        <f>SUMIF($A$1128:$A$1195,"당초",L1128:L1195)</f>
        <v>0</v>
      </c>
      <c r="M1126" s="438"/>
      <c r="N1126" s="440">
        <f>H1126+J1126+L1126</f>
        <v>0</v>
      </c>
      <c r="O1126" s="440"/>
      <c r="P1126" s="440"/>
      <c r="Q1126" s="440"/>
      <c r="R1126" s="441" t="s">
        <v>0</v>
      </c>
      <c r="T1126" s="438">
        <v>0</v>
      </c>
    </row>
    <row r="1127" spans="1:20" ht="24" customHeight="1">
      <c r="A1127" s="372" t="s">
        <v>2072</v>
      </c>
      <c r="B1127" s="442" t="s">
        <v>2695</v>
      </c>
      <c r="C1127" s="442" t="s">
        <v>1063</v>
      </c>
      <c r="D1127" s="442" t="s">
        <v>0</v>
      </c>
      <c r="E1127" s="443" t="s">
        <v>0</v>
      </c>
      <c r="F1127" s="444"/>
      <c r="G1127" s="445"/>
      <c r="H1127" s="446">
        <f>SUMIF($A$1128:$A$1195,"변경",H1128:H1195)</f>
        <v>0</v>
      </c>
      <c r="I1127" s="445"/>
      <c r="J1127" s="446">
        <f>SUMIF($A$1128:$A$1195,"변경",J1128:J1195)</f>
        <v>0</v>
      </c>
      <c r="K1127" s="445"/>
      <c r="L1127" s="446">
        <f>SUMIF($A$1128:$A$1195,"변경",L1128:L1195)</f>
        <v>0</v>
      </c>
      <c r="M1127" s="444"/>
      <c r="N1127" s="446">
        <f t="shared" si="1387"/>
        <v>0</v>
      </c>
      <c r="O1127" s="446">
        <f t="shared" ref="O1127" si="1421">F1127-F1126</f>
        <v>0</v>
      </c>
      <c r="P1127" s="446">
        <f t="shared" ref="P1127:Q1127" si="1422">M1127-M1126</f>
        <v>0</v>
      </c>
      <c r="Q1127" s="446">
        <f t="shared" si="1422"/>
        <v>0</v>
      </c>
      <c r="R1127" s="447"/>
      <c r="T1127" s="444">
        <v>0</v>
      </c>
    </row>
    <row r="1128" spans="1:20" s="401" customFormat="1" ht="24" hidden="1" customHeight="1">
      <c r="A1128" s="366" t="s">
        <v>2064</v>
      </c>
      <c r="B1128" s="408" t="s">
        <v>0</v>
      </c>
      <c r="C1128" s="408" t="s">
        <v>2696</v>
      </c>
      <c r="D1128" s="408" t="s">
        <v>2697</v>
      </c>
      <c r="E1128" s="409" t="s">
        <v>307</v>
      </c>
      <c r="F1128" s="410"/>
      <c r="G1128" s="411">
        <v>4823.6000000000004</v>
      </c>
      <c r="H1128" s="412">
        <f>INT($F1128*G1128)</f>
        <v>0</v>
      </c>
      <c r="I1128" s="411">
        <v>0</v>
      </c>
      <c r="J1128" s="412">
        <f>INT($F1128*I1128)</f>
        <v>0</v>
      </c>
      <c r="K1128" s="411">
        <v>0</v>
      </c>
      <c r="L1128" s="412">
        <f>INT($F1128*K1128)</f>
        <v>0</v>
      </c>
      <c r="M1128" s="411">
        <f>+G1128+I1128+K1128</f>
        <v>4823.6000000000004</v>
      </c>
      <c r="N1128" s="412">
        <f>H1128+J1128+L1128</f>
        <v>0</v>
      </c>
      <c r="O1128" s="412"/>
      <c r="P1128" s="412"/>
      <c r="Q1128" s="412"/>
      <c r="R1128" s="409" t="s">
        <v>0</v>
      </c>
      <c r="T1128" s="410">
        <v>329</v>
      </c>
    </row>
    <row r="1129" spans="1:20" ht="24" hidden="1" customHeight="1">
      <c r="A1129" s="372" t="s">
        <v>2481</v>
      </c>
      <c r="B1129" s="413" t="s">
        <v>0</v>
      </c>
      <c r="C1129" s="413" t="s">
        <v>1064</v>
      </c>
      <c r="D1129" s="413" t="s">
        <v>1065</v>
      </c>
      <c r="E1129" s="414" t="s">
        <v>775</v>
      </c>
      <c r="F1129" s="415"/>
      <c r="G1129" s="416">
        <v>4823.6000000000004</v>
      </c>
      <c r="H1129" s="417">
        <f t="shared" ref="H1129:H1161" si="1423">INT($F1129*G1129)</f>
        <v>0</v>
      </c>
      <c r="I1129" s="416">
        <v>0</v>
      </c>
      <c r="J1129" s="417">
        <f t="shared" ref="J1129:J1161" si="1424">INT($F1129*I1129)</f>
        <v>0</v>
      </c>
      <c r="K1129" s="416">
        <v>0</v>
      </c>
      <c r="L1129" s="417">
        <f t="shared" ref="L1129:L1161" si="1425">INT($F1129*K1129)</f>
        <v>0</v>
      </c>
      <c r="M1129" s="416">
        <f t="shared" ref="M1129:M1161" si="1426">+G1129+I1129+K1129</f>
        <v>4823.6000000000004</v>
      </c>
      <c r="N1129" s="417">
        <f t="shared" si="1387"/>
        <v>0</v>
      </c>
      <c r="O1129" s="417">
        <f t="shared" ref="O1129" si="1427">F1129-F1128</f>
        <v>0</v>
      </c>
      <c r="P1129" s="417">
        <f t="shared" ref="P1129:Q1129" si="1428">M1129-M1128</f>
        <v>0</v>
      </c>
      <c r="Q1129" s="417">
        <f t="shared" si="1428"/>
        <v>0</v>
      </c>
      <c r="R1129" s="414"/>
      <c r="T1129" s="415">
        <v>329</v>
      </c>
    </row>
    <row r="1130" spans="1:20" s="371" customFormat="1" ht="24" customHeight="1">
      <c r="A1130" s="366" t="s">
        <v>2405</v>
      </c>
      <c r="B1130" s="418" t="s">
        <v>0</v>
      </c>
      <c r="C1130" s="418" t="s">
        <v>2698</v>
      </c>
      <c r="D1130" s="418" t="s">
        <v>2699</v>
      </c>
      <c r="E1130" s="419" t="s">
        <v>615</v>
      </c>
      <c r="F1130" s="411"/>
      <c r="G1130" s="411">
        <v>31008.799999999999</v>
      </c>
      <c r="H1130" s="412">
        <f>INT($F1130*G1130)</f>
        <v>0</v>
      </c>
      <c r="I1130" s="411">
        <v>0</v>
      </c>
      <c r="J1130" s="412">
        <f>INT($F1130*I1130)</f>
        <v>0</v>
      </c>
      <c r="K1130" s="411">
        <v>0</v>
      </c>
      <c r="L1130" s="412">
        <f>INT($F1130*K1130)</f>
        <v>0</v>
      </c>
      <c r="M1130" s="411">
        <f>+G1130+I1130+K1130</f>
        <v>31008.799999999999</v>
      </c>
      <c r="N1130" s="412">
        <f>H1130+J1130+L1130</f>
        <v>0</v>
      </c>
      <c r="O1130" s="412"/>
      <c r="P1130" s="412"/>
      <c r="Q1130" s="412"/>
      <c r="R1130" s="419" t="s">
        <v>0</v>
      </c>
      <c r="T1130" s="411">
        <v>4151.09</v>
      </c>
    </row>
    <row r="1131" spans="1:20" s="75" customFormat="1" ht="24" customHeight="1">
      <c r="A1131" s="372" t="s">
        <v>2072</v>
      </c>
      <c r="B1131" s="421" t="s">
        <v>0</v>
      </c>
      <c r="C1131" s="421" t="s">
        <v>1066</v>
      </c>
      <c r="D1131" s="421" t="s">
        <v>1067</v>
      </c>
      <c r="E1131" s="422" t="s">
        <v>651</v>
      </c>
      <c r="F1131" s="416"/>
      <c r="G1131" s="416">
        <v>31008.799999999999</v>
      </c>
      <c r="H1131" s="417">
        <f t="shared" si="1423"/>
        <v>0</v>
      </c>
      <c r="I1131" s="416">
        <v>0</v>
      </c>
      <c r="J1131" s="417">
        <f t="shared" si="1424"/>
        <v>0</v>
      </c>
      <c r="K1131" s="416">
        <v>0</v>
      </c>
      <c r="L1131" s="417">
        <f t="shared" si="1425"/>
        <v>0</v>
      </c>
      <c r="M1131" s="416">
        <f t="shared" si="1426"/>
        <v>31008.799999999999</v>
      </c>
      <c r="N1131" s="417">
        <f t="shared" si="1387"/>
        <v>0</v>
      </c>
      <c r="O1131" s="417">
        <f t="shared" ref="O1131" si="1429">F1131-F1130</f>
        <v>0</v>
      </c>
      <c r="P1131" s="417">
        <f t="shared" ref="P1131:Q1131" si="1430">M1131-M1130</f>
        <v>0</v>
      </c>
      <c r="Q1131" s="417">
        <f t="shared" si="1430"/>
        <v>0</v>
      </c>
      <c r="R1131" s="422"/>
      <c r="T1131" s="416">
        <v>4151.09</v>
      </c>
    </row>
    <row r="1132" spans="1:20" s="401" customFormat="1" ht="24" hidden="1" customHeight="1">
      <c r="A1132" s="366" t="s">
        <v>2405</v>
      </c>
      <c r="B1132" s="408" t="s">
        <v>0</v>
      </c>
      <c r="C1132" s="408" t="s">
        <v>2700</v>
      </c>
      <c r="D1132" s="408" t="s">
        <v>2701</v>
      </c>
      <c r="E1132" s="409" t="s">
        <v>615</v>
      </c>
      <c r="F1132" s="410"/>
      <c r="G1132" s="411">
        <v>24118</v>
      </c>
      <c r="H1132" s="412">
        <f>INT($F1132*G1132)</f>
        <v>0</v>
      </c>
      <c r="I1132" s="411">
        <v>0</v>
      </c>
      <c r="J1132" s="412">
        <f>INT($F1132*I1132)</f>
        <v>0</v>
      </c>
      <c r="K1132" s="411">
        <v>0</v>
      </c>
      <c r="L1132" s="412">
        <f>INT($F1132*K1132)</f>
        <v>0</v>
      </c>
      <c r="M1132" s="411">
        <f>+G1132+I1132+K1132</f>
        <v>24118</v>
      </c>
      <c r="N1132" s="412">
        <f>H1132+J1132+L1132</f>
        <v>0</v>
      </c>
      <c r="O1132" s="412"/>
      <c r="P1132" s="412"/>
      <c r="Q1132" s="412"/>
      <c r="R1132" s="409" t="s">
        <v>0</v>
      </c>
      <c r="T1132" s="410">
        <v>40.799999999999997</v>
      </c>
    </row>
    <row r="1133" spans="1:20" ht="24" hidden="1" customHeight="1">
      <c r="A1133" s="372" t="s">
        <v>2089</v>
      </c>
      <c r="B1133" s="413" t="s">
        <v>0</v>
      </c>
      <c r="C1133" s="413" t="s">
        <v>1068</v>
      </c>
      <c r="D1133" s="413" t="s">
        <v>1069</v>
      </c>
      <c r="E1133" s="414" t="s">
        <v>651</v>
      </c>
      <c r="F1133" s="415"/>
      <c r="G1133" s="416">
        <v>24118</v>
      </c>
      <c r="H1133" s="417">
        <f t="shared" si="1423"/>
        <v>0</v>
      </c>
      <c r="I1133" s="416">
        <v>0</v>
      </c>
      <c r="J1133" s="417">
        <f t="shared" si="1424"/>
        <v>0</v>
      </c>
      <c r="K1133" s="416">
        <v>0</v>
      </c>
      <c r="L1133" s="417">
        <f t="shared" si="1425"/>
        <v>0</v>
      </c>
      <c r="M1133" s="416">
        <f t="shared" si="1426"/>
        <v>24118</v>
      </c>
      <c r="N1133" s="417">
        <f t="shared" si="1387"/>
        <v>0</v>
      </c>
      <c r="O1133" s="417">
        <f t="shared" ref="O1133" si="1431">F1133-F1132</f>
        <v>0</v>
      </c>
      <c r="P1133" s="417">
        <f t="shared" ref="P1133:Q1133" si="1432">M1133-M1132</f>
        <v>0</v>
      </c>
      <c r="Q1133" s="417">
        <f t="shared" si="1432"/>
        <v>0</v>
      </c>
      <c r="R1133" s="414"/>
      <c r="T1133" s="415">
        <v>40.799999999999997</v>
      </c>
    </row>
    <row r="1134" spans="1:20" s="401" customFormat="1" ht="24" hidden="1" customHeight="1">
      <c r="A1134" s="366" t="s">
        <v>2064</v>
      </c>
      <c r="B1134" s="408" t="s">
        <v>0</v>
      </c>
      <c r="C1134" s="408" t="s">
        <v>2702</v>
      </c>
      <c r="D1134" s="408" t="s">
        <v>77</v>
      </c>
      <c r="E1134" s="409" t="s">
        <v>2703</v>
      </c>
      <c r="F1134" s="410"/>
      <c r="G1134" s="411">
        <v>115421.5</v>
      </c>
      <c r="H1134" s="412">
        <f>INT($F1134*G1134)</f>
        <v>0</v>
      </c>
      <c r="I1134" s="411">
        <v>0</v>
      </c>
      <c r="J1134" s="412">
        <f>INT($F1134*I1134)</f>
        <v>0</v>
      </c>
      <c r="K1134" s="411">
        <v>0</v>
      </c>
      <c r="L1134" s="412">
        <f>INT($F1134*K1134)</f>
        <v>0</v>
      </c>
      <c r="M1134" s="411">
        <f>+G1134+I1134+K1134</f>
        <v>115421.5</v>
      </c>
      <c r="N1134" s="412">
        <f>H1134+J1134+L1134</f>
        <v>0</v>
      </c>
      <c r="O1134" s="412"/>
      <c r="P1134" s="412"/>
      <c r="Q1134" s="412"/>
      <c r="R1134" s="409" t="s">
        <v>0</v>
      </c>
      <c r="T1134" s="410">
        <v>9</v>
      </c>
    </row>
    <row r="1135" spans="1:20" ht="24" hidden="1" customHeight="1">
      <c r="A1135" s="372" t="s">
        <v>2072</v>
      </c>
      <c r="B1135" s="413" t="s">
        <v>0</v>
      </c>
      <c r="C1135" s="413" t="s">
        <v>1070</v>
      </c>
      <c r="D1135" s="413" t="s">
        <v>77</v>
      </c>
      <c r="E1135" s="414" t="s">
        <v>1071</v>
      </c>
      <c r="F1135" s="415"/>
      <c r="G1135" s="416">
        <v>115421.5</v>
      </c>
      <c r="H1135" s="417">
        <f t="shared" si="1423"/>
        <v>0</v>
      </c>
      <c r="I1135" s="416">
        <v>0</v>
      </c>
      <c r="J1135" s="417">
        <f t="shared" si="1424"/>
        <v>0</v>
      </c>
      <c r="K1135" s="416">
        <v>0</v>
      </c>
      <c r="L1135" s="417">
        <f t="shared" si="1425"/>
        <v>0</v>
      </c>
      <c r="M1135" s="416">
        <f t="shared" si="1426"/>
        <v>115421.5</v>
      </c>
      <c r="N1135" s="417">
        <f t="shared" si="1387"/>
        <v>0</v>
      </c>
      <c r="O1135" s="417">
        <f t="shared" ref="O1135" si="1433">F1135-F1134</f>
        <v>0</v>
      </c>
      <c r="P1135" s="417">
        <f t="shared" ref="P1135:Q1135" si="1434">M1135-M1134</f>
        <v>0</v>
      </c>
      <c r="Q1135" s="417">
        <f t="shared" si="1434"/>
        <v>0</v>
      </c>
      <c r="R1135" s="414"/>
      <c r="T1135" s="415">
        <v>9</v>
      </c>
    </row>
    <row r="1136" spans="1:20" s="401" customFormat="1" ht="24" hidden="1" customHeight="1">
      <c r="A1136" s="366" t="s">
        <v>2405</v>
      </c>
      <c r="B1136" s="408" t="s">
        <v>0</v>
      </c>
      <c r="C1136" s="408" t="s">
        <v>2702</v>
      </c>
      <c r="D1136" s="408" t="s">
        <v>78</v>
      </c>
      <c r="E1136" s="409" t="s">
        <v>2703</v>
      </c>
      <c r="F1136" s="410"/>
      <c r="G1136" s="411">
        <v>115421.5</v>
      </c>
      <c r="H1136" s="412">
        <f>INT($F1136*G1136)</f>
        <v>0</v>
      </c>
      <c r="I1136" s="411">
        <v>0</v>
      </c>
      <c r="J1136" s="412">
        <f>INT($F1136*I1136)</f>
        <v>0</v>
      </c>
      <c r="K1136" s="411">
        <v>0</v>
      </c>
      <c r="L1136" s="412">
        <f>INT($F1136*K1136)</f>
        <v>0</v>
      </c>
      <c r="M1136" s="411">
        <f>+G1136+I1136+K1136</f>
        <v>115421.5</v>
      </c>
      <c r="N1136" s="412">
        <f>H1136+J1136+L1136</f>
        <v>0</v>
      </c>
      <c r="O1136" s="412"/>
      <c r="P1136" s="412"/>
      <c r="Q1136" s="412"/>
      <c r="R1136" s="409" t="s">
        <v>0</v>
      </c>
      <c r="T1136" s="410">
        <v>14</v>
      </c>
    </row>
    <row r="1137" spans="1:20" ht="24" hidden="1" customHeight="1">
      <c r="A1137" s="372" t="s">
        <v>2072</v>
      </c>
      <c r="B1137" s="413" t="s">
        <v>0</v>
      </c>
      <c r="C1137" s="413" t="s">
        <v>1070</v>
      </c>
      <c r="D1137" s="413" t="s">
        <v>78</v>
      </c>
      <c r="E1137" s="414" t="s">
        <v>1071</v>
      </c>
      <c r="F1137" s="415"/>
      <c r="G1137" s="416">
        <v>115421.5</v>
      </c>
      <c r="H1137" s="417">
        <f t="shared" si="1423"/>
        <v>0</v>
      </c>
      <c r="I1137" s="416">
        <v>0</v>
      </c>
      <c r="J1137" s="417">
        <f t="shared" si="1424"/>
        <v>0</v>
      </c>
      <c r="K1137" s="416">
        <v>0</v>
      </c>
      <c r="L1137" s="417">
        <f t="shared" si="1425"/>
        <v>0</v>
      </c>
      <c r="M1137" s="416">
        <f t="shared" si="1426"/>
        <v>115421.5</v>
      </c>
      <c r="N1137" s="417">
        <f t="shared" si="1387"/>
        <v>0</v>
      </c>
      <c r="O1137" s="417">
        <f t="shared" ref="O1137" si="1435">F1137-F1136</f>
        <v>0</v>
      </c>
      <c r="P1137" s="417">
        <f t="shared" ref="P1137:Q1137" si="1436">M1137-M1136</f>
        <v>0</v>
      </c>
      <c r="Q1137" s="417">
        <f t="shared" si="1436"/>
        <v>0</v>
      </c>
      <c r="R1137" s="414"/>
      <c r="T1137" s="415">
        <v>14</v>
      </c>
    </row>
    <row r="1138" spans="1:20" s="371" customFormat="1" ht="24" hidden="1" customHeight="1">
      <c r="A1138" s="366" t="s">
        <v>2093</v>
      </c>
      <c r="B1138" s="418" t="s">
        <v>0</v>
      </c>
      <c r="C1138" s="418" t="s">
        <v>2704</v>
      </c>
      <c r="D1138" s="418" t="s">
        <v>2705</v>
      </c>
      <c r="E1138" s="419" t="s">
        <v>2706</v>
      </c>
      <c r="F1138" s="411"/>
      <c r="G1138" s="411">
        <f>[4]내역서!$T$27</f>
        <v>242440</v>
      </c>
      <c r="H1138" s="412">
        <f>INT($F1138*G1138)</f>
        <v>0</v>
      </c>
      <c r="I1138" s="411">
        <v>0</v>
      </c>
      <c r="J1138" s="412">
        <f>INT($F1138*I1138)</f>
        <v>0</v>
      </c>
      <c r="K1138" s="411">
        <f>[4]내역서!$X$27</f>
        <v>135704</v>
      </c>
      <c r="L1138" s="412">
        <f>INT($F1138*K1138)</f>
        <v>0</v>
      </c>
      <c r="M1138" s="411">
        <f>+G1138+I1138+K1138</f>
        <v>378144</v>
      </c>
      <c r="N1138" s="412">
        <f>H1138+J1138+L1138</f>
        <v>0</v>
      </c>
      <c r="O1138" s="412"/>
      <c r="P1138" s="412"/>
      <c r="Q1138" s="412"/>
      <c r="R1138" s="419" t="s">
        <v>0</v>
      </c>
      <c r="T1138" s="411">
        <v>524.16</v>
      </c>
    </row>
    <row r="1139" spans="1:20" s="75" customFormat="1" ht="24" hidden="1" customHeight="1">
      <c r="A1139" s="372" t="s">
        <v>2481</v>
      </c>
      <c r="B1139" s="421" t="s">
        <v>0</v>
      </c>
      <c r="C1139" s="421" t="s">
        <v>2707</v>
      </c>
      <c r="D1139" s="421" t="s">
        <v>2708</v>
      </c>
      <c r="E1139" s="422" t="s">
        <v>2709</v>
      </c>
      <c r="F1139" s="416"/>
      <c r="G1139" s="416">
        <f>[4]내역서!$T$27</f>
        <v>242440</v>
      </c>
      <c r="H1139" s="417">
        <f t="shared" ref="H1139" si="1437">INT($F1139*G1139)</f>
        <v>0</v>
      </c>
      <c r="I1139" s="416">
        <v>0</v>
      </c>
      <c r="J1139" s="417">
        <f t="shared" ref="J1139" si="1438">INT($F1139*I1139)</f>
        <v>0</v>
      </c>
      <c r="K1139" s="416">
        <f>[4]내역서!$X$27</f>
        <v>135704</v>
      </c>
      <c r="L1139" s="417">
        <f t="shared" ref="L1139" si="1439">INT($F1139*K1139)</f>
        <v>0</v>
      </c>
      <c r="M1139" s="416">
        <f t="shared" ref="M1139" si="1440">+G1139+I1139+K1139</f>
        <v>378144</v>
      </c>
      <c r="N1139" s="417">
        <f t="shared" ref="N1139" si="1441">H1139+J1139+L1139</f>
        <v>0</v>
      </c>
      <c r="O1139" s="417">
        <f t="shared" ref="O1139" si="1442">F1139-F1138</f>
        <v>0</v>
      </c>
      <c r="P1139" s="417">
        <f t="shared" ref="P1139:Q1139" si="1443">M1139-M1138</f>
        <v>0</v>
      </c>
      <c r="Q1139" s="417">
        <f t="shared" si="1443"/>
        <v>0</v>
      </c>
      <c r="R1139" s="422"/>
      <c r="T1139" s="416">
        <v>524.16</v>
      </c>
    </row>
    <row r="1140" spans="1:20" s="431" customFormat="1" ht="24" hidden="1" customHeight="1">
      <c r="A1140" s="366" t="s">
        <v>2405</v>
      </c>
      <c r="B1140" s="408" t="s">
        <v>0</v>
      </c>
      <c r="C1140" s="408" t="s">
        <v>2710</v>
      </c>
      <c r="D1140" s="408" t="s">
        <v>2711</v>
      </c>
      <c r="E1140" s="409" t="s">
        <v>2235</v>
      </c>
      <c r="F1140" s="410"/>
      <c r="G1140" s="411">
        <v>318468.59999999998</v>
      </c>
      <c r="H1140" s="412">
        <f>INT($F1140*G1140)</f>
        <v>0</v>
      </c>
      <c r="I1140" s="411">
        <v>0</v>
      </c>
      <c r="J1140" s="412">
        <f>INT($F1140*I1140)</f>
        <v>0</v>
      </c>
      <c r="K1140" s="411">
        <v>0</v>
      </c>
      <c r="L1140" s="412">
        <f>INT($F1140*K1140)</f>
        <v>0</v>
      </c>
      <c r="M1140" s="411">
        <f>+G1140+I1140+K1140</f>
        <v>318468.59999999998</v>
      </c>
      <c r="N1140" s="412">
        <f>H1140+J1140+L1140</f>
        <v>0</v>
      </c>
      <c r="O1140" s="412"/>
      <c r="P1140" s="412"/>
      <c r="Q1140" s="412"/>
      <c r="R1140" s="409" t="s">
        <v>0</v>
      </c>
      <c r="T1140" s="410">
        <v>4</v>
      </c>
    </row>
    <row r="1141" spans="1:20" s="72" customFormat="1" ht="24" hidden="1" customHeight="1">
      <c r="A1141" s="372" t="s">
        <v>2367</v>
      </c>
      <c r="B1141" s="413" t="s">
        <v>0</v>
      </c>
      <c r="C1141" s="413" t="s">
        <v>1072</v>
      </c>
      <c r="D1141" s="413" t="s">
        <v>1073</v>
      </c>
      <c r="E1141" s="414" t="s">
        <v>768</v>
      </c>
      <c r="F1141" s="415"/>
      <c r="G1141" s="416">
        <v>318468.59999999998</v>
      </c>
      <c r="H1141" s="417">
        <f t="shared" si="1423"/>
        <v>0</v>
      </c>
      <c r="I1141" s="416">
        <v>0</v>
      </c>
      <c r="J1141" s="417">
        <f t="shared" si="1424"/>
        <v>0</v>
      </c>
      <c r="K1141" s="416">
        <v>0</v>
      </c>
      <c r="L1141" s="417">
        <f t="shared" si="1425"/>
        <v>0</v>
      </c>
      <c r="M1141" s="416">
        <f t="shared" si="1426"/>
        <v>318468.59999999998</v>
      </c>
      <c r="N1141" s="417">
        <f t="shared" si="1387"/>
        <v>0</v>
      </c>
      <c r="O1141" s="417">
        <f t="shared" ref="O1141" si="1444">F1141-F1140</f>
        <v>0</v>
      </c>
      <c r="P1141" s="417">
        <f t="shared" ref="P1141:Q1141" si="1445">M1141-M1140</f>
        <v>0</v>
      </c>
      <c r="Q1141" s="417">
        <f t="shared" si="1445"/>
        <v>0</v>
      </c>
      <c r="R1141" s="414"/>
      <c r="T1141" s="415">
        <v>4</v>
      </c>
    </row>
    <row r="1142" spans="1:20" s="401" customFormat="1" ht="24" hidden="1" customHeight="1">
      <c r="A1142" s="366" t="s">
        <v>2405</v>
      </c>
      <c r="B1142" s="408" t="s">
        <v>0</v>
      </c>
      <c r="C1142" s="408" t="s">
        <v>2712</v>
      </c>
      <c r="D1142" s="408" t="s">
        <v>2713</v>
      </c>
      <c r="E1142" s="409" t="s">
        <v>2382</v>
      </c>
      <c r="F1142" s="410"/>
      <c r="G1142" s="411">
        <v>26684.799999999999</v>
      </c>
      <c r="H1142" s="412">
        <f>INT($F1142*G1142)</f>
        <v>0</v>
      </c>
      <c r="I1142" s="411">
        <v>0</v>
      </c>
      <c r="J1142" s="412">
        <f>INT($F1142*I1142)</f>
        <v>0</v>
      </c>
      <c r="K1142" s="411">
        <v>0</v>
      </c>
      <c r="L1142" s="412">
        <f>INT($F1142*K1142)</f>
        <v>0</v>
      </c>
      <c r="M1142" s="411">
        <f>+G1142+I1142+K1142</f>
        <v>26684.799999999999</v>
      </c>
      <c r="N1142" s="412">
        <f>H1142+J1142+L1142</f>
        <v>0</v>
      </c>
      <c r="O1142" s="412"/>
      <c r="P1142" s="412"/>
      <c r="Q1142" s="412"/>
      <c r="R1142" s="409" t="s">
        <v>0</v>
      </c>
      <c r="T1142" s="410">
        <v>14</v>
      </c>
    </row>
    <row r="1143" spans="1:20" ht="24" hidden="1" customHeight="1">
      <c r="A1143" s="372" t="s">
        <v>2481</v>
      </c>
      <c r="B1143" s="413" t="s">
        <v>0</v>
      </c>
      <c r="C1143" s="413" t="s">
        <v>1074</v>
      </c>
      <c r="D1143" s="413" t="s">
        <v>1075</v>
      </c>
      <c r="E1143" s="414" t="s">
        <v>859</v>
      </c>
      <c r="F1143" s="415"/>
      <c r="G1143" s="416">
        <v>26684.799999999999</v>
      </c>
      <c r="H1143" s="417">
        <f t="shared" si="1423"/>
        <v>0</v>
      </c>
      <c r="I1143" s="416">
        <v>0</v>
      </c>
      <c r="J1143" s="417">
        <f t="shared" si="1424"/>
        <v>0</v>
      </c>
      <c r="K1143" s="416">
        <v>0</v>
      </c>
      <c r="L1143" s="417">
        <f t="shared" si="1425"/>
        <v>0</v>
      </c>
      <c r="M1143" s="416">
        <f t="shared" si="1426"/>
        <v>26684.799999999999</v>
      </c>
      <c r="N1143" s="417">
        <f t="shared" si="1387"/>
        <v>0</v>
      </c>
      <c r="O1143" s="417">
        <f t="shared" ref="O1143" si="1446">F1143-F1142</f>
        <v>0</v>
      </c>
      <c r="P1143" s="417">
        <f t="shared" ref="P1143:Q1143" si="1447">M1143-M1142</f>
        <v>0</v>
      </c>
      <c r="Q1143" s="417">
        <f t="shared" si="1447"/>
        <v>0</v>
      </c>
      <c r="R1143" s="414"/>
      <c r="T1143" s="415">
        <v>14</v>
      </c>
    </row>
    <row r="1144" spans="1:20" s="401" customFormat="1" ht="24" hidden="1" customHeight="1">
      <c r="A1144" s="366" t="s">
        <v>2405</v>
      </c>
      <c r="B1144" s="408" t="s">
        <v>0</v>
      </c>
      <c r="C1144" s="408" t="s">
        <v>2714</v>
      </c>
      <c r="D1144" s="408" t="s">
        <v>2715</v>
      </c>
      <c r="E1144" s="409" t="s">
        <v>1917</v>
      </c>
      <c r="F1144" s="410"/>
      <c r="G1144" s="411">
        <v>2302.1999999999998</v>
      </c>
      <c r="H1144" s="412">
        <f>INT($F1144*G1144)</f>
        <v>0</v>
      </c>
      <c r="I1144" s="411">
        <v>0</v>
      </c>
      <c r="J1144" s="412">
        <f>INT($F1144*I1144)</f>
        <v>0</v>
      </c>
      <c r="K1144" s="411">
        <v>0</v>
      </c>
      <c r="L1144" s="412">
        <f>INT($F1144*K1144)</f>
        <v>0</v>
      </c>
      <c r="M1144" s="411">
        <f>+G1144+I1144+K1144</f>
        <v>2302.1999999999998</v>
      </c>
      <c r="N1144" s="412">
        <f>H1144+J1144+L1144</f>
        <v>0</v>
      </c>
      <c r="O1144" s="412"/>
      <c r="P1144" s="412"/>
      <c r="Q1144" s="412"/>
      <c r="R1144" s="409" t="s">
        <v>0</v>
      </c>
      <c r="T1144" s="410">
        <v>449.15199999999999</v>
      </c>
    </row>
    <row r="1145" spans="1:20" ht="24" hidden="1" customHeight="1">
      <c r="A1145" s="372" t="s">
        <v>2481</v>
      </c>
      <c r="B1145" s="413" t="s">
        <v>0</v>
      </c>
      <c r="C1145" s="413" t="s">
        <v>1076</v>
      </c>
      <c r="D1145" s="413" t="s">
        <v>1077</v>
      </c>
      <c r="E1145" s="414" t="s">
        <v>1078</v>
      </c>
      <c r="F1145" s="415"/>
      <c r="G1145" s="416">
        <v>2302.1999999999998</v>
      </c>
      <c r="H1145" s="417">
        <f t="shared" si="1423"/>
        <v>0</v>
      </c>
      <c r="I1145" s="416">
        <v>0</v>
      </c>
      <c r="J1145" s="417">
        <f t="shared" si="1424"/>
        <v>0</v>
      </c>
      <c r="K1145" s="416">
        <v>0</v>
      </c>
      <c r="L1145" s="417">
        <f t="shared" si="1425"/>
        <v>0</v>
      </c>
      <c r="M1145" s="416">
        <f t="shared" si="1426"/>
        <v>2302.1999999999998</v>
      </c>
      <c r="N1145" s="417">
        <f t="shared" si="1387"/>
        <v>0</v>
      </c>
      <c r="O1145" s="417">
        <f t="shared" ref="O1145" si="1448">F1145-F1144</f>
        <v>0</v>
      </c>
      <c r="P1145" s="417">
        <f t="shared" ref="P1145:Q1145" si="1449">M1145-M1144</f>
        <v>0</v>
      </c>
      <c r="Q1145" s="417">
        <f t="shared" si="1449"/>
        <v>0</v>
      </c>
      <c r="R1145" s="414"/>
      <c r="T1145" s="415">
        <v>449.15199999999999</v>
      </c>
    </row>
    <row r="1146" spans="1:20" s="371" customFormat="1" ht="24" hidden="1" customHeight="1">
      <c r="A1146" s="366" t="s">
        <v>2064</v>
      </c>
      <c r="B1146" s="418" t="s">
        <v>0</v>
      </c>
      <c r="C1146" s="418" t="s">
        <v>2716</v>
      </c>
      <c r="D1146" s="418" t="s">
        <v>79</v>
      </c>
      <c r="E1146" s="419" t="s">
        <v>2235</v>
      </c>
      <c r="F1146" s="411"/>
      <c r="G1146" s="411">
        <v>53482.400000000001</v>
      </c>
      <c r="H1146" s="412">
        <f>INT($F1146*G1146)</f>
        <v>0</v>
      </c>
      <c r="I1146" s="411">
        <v>0</v>
      </c>
      <c r="J1146" s="412">
        <f>INT($F1146*I1146)</f>
        <v>0</v>
      </c>
      <c r="K1146" s="411">
        <v>0</v>
      </c>
      <c r="L1146" s="412">
        <f>INT($F1146*K1146)</f>
        <v>0</v>
      </c>
      <c r="M1146" s="411">
        <f>+G1146+I1146+K1146</f>
        <v>53482.400000000001</v>
      </c>
      <c r="N1146" s="412">
        <f>H1146+J1146+L1146</f>
        <v>0</v>
      </c>
      <c r="O1146" s="412"/>
      <c r="P1146" s="412"/>
      <c r="Q1146" s="412"/>
      <c r="R1146" s="419" t="s">
        <v>0</v>
      </c>
      <c r="T1146" s="411">
        <v>15</v>
      </c>
    </row>
    <row r="1147" spans="1:20" s="75" customFormat="1" ht="24" hidden="1" customHeight="1">
      <c r="A1147" s="372" t="s">
        <v>2072</v>
      </c>
      <c r="B1147" s="421" t="s">
        <v>0</v>
      </c>
      <c r="C1147" s="421" t="s">
        <v>1079</v>
      </c>
      <c r="D1147" s="421" t="s">
        <v>79</v>
      </c>
      <c r="E1147" s="422" t="s">
        <v>768</v>
      </c>
      <c r="F1147" s="416"/>
      <c r="G1147" s="416">
        <v>53482.400000000001</v>
      </c>
      <c r="H1147" s="417">
        <f t="shared" si="1423"/>
        <v>0</v>
      </c>
      <c r="I1147" s="416">
        <v>0</v>
      </c>
      <c r="J1147" s="417">
        <f t="shared" si="1424"/>
        <v>0</v>
      </c>
      <c r="K1147" s="416">
        <v>0</v>
      </c>
      <c r="L1147" s="417">
        <f t="shared" si="1425"/>
        <v>0</v>
      </c>
      <c r="M1147" s="416">
        <f t="shared" si="1426"/>
        <v>53482.400000000001</v>
      </c>
      <c r="N1147" s="417">
        <f t="shared" si="1387"/>
        <v>0</v>
      </c>
      <c r="O1147" s="417">
        <f t="shared" ref="O1147" si="1450">F1147-F1146</f>
        <v>0</v>
      </c>
      <c r="P1147" s="417">
        <f t="shared" ref="P1147:Q1147" si="1451">M1147-M1146</f>
        <v>0</v>
      </c>
      <c r="Q1147" s="417">
        <f t="shared" si="1451"/>
        <v>0</v>
      </c>
      <c r="R1147" s="422"/>
      <c r="T1147" s="416">
        <v>15</v>
      </c>
    </row>
    <row r="1148" spans="1:20" s="371" customFormat="1" ht="24" hidden="1" customHeight="1">
      <c r="A1148" s="366" t="s">
        <v>2405</v>
      </c>
      <c r="B1148" s="418" t="s">
        <v>0</v>
      </c>
      <c r="C1148" s="418" t="s">
        <v>2716</v>
      </c>
      <c r="D1148" s="418" t="s">
        <v>80</v>
      </c>
      <c r="E1148" s="419" t="s">
        <v>2235</v>
      </c>
      <c r="F1148" s="411"/>
      <c r="G1148" s="411">
        <v>83140.600000000006</v>
      </c>
      <c r="H1148" s="412">
        <f>INT($F1148*G1148)</f>
        <v>0</v>
      </c>
      <c r="I1148" s="411">
        <v>0</v>
      </c>
      <c r="J1148" s="412">
        <f>INT($F1148*I1148)</f>
        <v>0</v>
      </c>
      <c r="K1148" s="411">
        <v>0</v>
      </c>
      <c r="L1148" s="412">
        <f>INT($F1148*K1148)</f>
        <v>0</v>
      </c>
      <c r="M1148" s="411">
        <f>+G1148+I1148+K1148</f>
        <v>83140.600000000006</v>
      </c>
      <c r="N1148" s="412">
        <f>H1148+J1148+L1148</f>
        <v>0</v>
      </c>
      <c r="O1148" s="412"/>
      <c r="P1148" s="412"/>
      <c r="Q1148" s="412"/>
      <c r="R1148" s="419" t="s">
        <v>0</v>
      </c>
      <c r="T1148" s="411">
        <v>23</v>
      </c>
    </row>
    <row r="1149" spans="1:20" s="75" customFormat="1" ht="24" hidden="1" customHeight="1">
      <c r="A1149" s="372" t="s">
        <v>2481</v>
      </c>
      <c r="B1149" s="421" t="s">
        <v>0</v>
      </c>
      <c r="C1149" s="421" t="s">
        <v>1079</v>
      </c>
      <c r="D1149" s="421" t="s">
        <v>80</v>
      </c>
      <c r="E1149" s="422" t="s">
        <v>768</v>
      </c>
      <c r="F1149" s="416"/>
      <c r="G1149" s="416">
        <v>83140.600000000006</v>
      </c>
      <c r="H1149" s="417">
        <f t="shared" si="1423"/>
        <v>0</v>
      </c>
      <c r="I1149" s="416">
        <v>0</v>
      </c>
      <c r="J1149" s="417">
        <f t="shared" si="1424"/>
        <v>0</v>
      </c>
      <c r="K1149" s="416">
        <v>0</v>
      </c>
      <c r="L1149" s="417">
        <f t="shared" si="1425"/>
        <v>0</v>
      </c>
      <c r="M1149" s="416">
        <f t="shared" si="1426"/>
        <v>83140.600000000006</v>
      </c>
      <c r="N1149" s="417">
        <f t="shared" si="1387"/>
        <v>0</v>
      </c>
      <c r="O1149" s="417">
        <f t="shared" ref="O1149" si="1452">F1149-F1148</f>
        <v>0</v>
      </c>
      <c r="P1149" s="417">
        <f t="shared" ref="P1149:Q1149" si="1453">M1149-M1148</f>
        <v>0</v>
      </c>
      <c r="Q1149" s="417">
        <f t="shared" si="1453"/>
        <v>0</v>
      </c>
      <c r="R1149" s="422"/>
      <c r="T1149" s="416">
        <v>23</v>
      </c>
    </row>
    <row r="1150" spans="1:20" s="371" customFormat="1" ht="24" hidden="1" customHeight="1">
      <c r="A1150" s="366" t="s">
        <v>2405</v>
      </c>
      <c r="B1150" s="418" t="s">
        <v>0</v>
      </c>
      <c r="C1150" s="418" t="s">
        <v>2717</v>
      </c>
      <c r="D1150" s="418" t="s">
        <v>2718</v>
      </c>
      <c r="E1150" s="419" t="s">
        <v>2194</v>
      </c>
      <c r="F1150" s="411"/>
      <c r="G1150" s="411">
        <v>83380</v>
      </c>
      <c r="H1150" s="412">
        <f>INT($F1150*G1150)</f>
        <v>0</v>
      </c>
      <c r="I1150" s="411">
        <v>0</v>
      </c>
      <c r="J1150" s="412">
        <f>INT($F1150*I1150)</f>
        <v>0</v>
      </c>
      <c r="K1150" s="411">
        <v>0</v>
      </c>
      <c r="L1150" s="412">
        <f>INT($F1150*K1150)</f>
        <v>0</v>
      </c>
      <c r="M1150" s="411">
        <f>+G1150+I1150+K1150</f>
        <v>83380</v>
      </c>
      <c r="N1150" s="412">
        <f>H1150+J1150+L1150</f>
        <v>0</v>
      </c>
      <c r="O1150" s="412"/>
      <c r="P1150" s="412"/>
      <c r="Q1150" s="412"/>
      <c r="R1150" s="419" t="s">
        <v>0</v>
      </c>
      <c r="T1150" s="411">
        <v>2</v>
      </c>
    </row>
    <row r="1151" spans="1:20" s="75" customFormat="1" ht="24" hidden="1" customHeight="1">
      <c r="A1151" s="372" t="s">
        <v>2719</v>
      </c>
      <c r="B1151" s="421" t="s">
        <v>0</v>
      </c>
      <c r="C1151" s="421" t="s">
        <v>1080</v>
      </c>
      <c r="D1151" s="421" t="s">
        <v>1081</v>
      </c>
      <c r="E1151" s="422" t="s">
        <v>738</v>
      </c>
      <c r="F1151" s="416"/>
      <c r="G1151" s="416">
        <v>83380</v>
      </c>
      <c r="H1151" s="417">
        <f t="shared" si="1423"/>
        <v>0</v>
      </c>
      <c r="I1151" s="416">
        <v>0</v>
      </c>
      <c r="J1151" s="417">
        <f t="shared" si="1424"/>
        <v>0</v>
      </c>
      <c r="K1151" s="416">
        <v>0</v>
      </c>
      <c r="L1151" s="417">
        <f t="shared" si="1425"/>
        <v>0</v>
      </c>
      <c r="M1151" s="416">
        <f t="shared" si="1426"/>
        <v>83380</v>
      </c>
      <c r="N1151" s="417">
        <f t="shared" si="1387"/>
        <v>0</v>
      </c>
      <c r="O1151" s="417">
        <f t="shared" ref="O1151" si="1454">F1151-F1150</f>
        <v>0</v>
      </c>
      <c r="P1151" s="417">
        <f t="shared" ref="P1151:Q1151" si="1455">M1151-M1150</f>
        <v>0</v>
      </c>
      <c r="Q1151" s="417">
        <f t="shared" si="1455"/>
        <v>0</v>
      </c>
      <c r="R1151" s="422"/>
      <c r="T1151" s="416">
        <v>2</v>
      </c>
    </row>
    <row r="1152" spans="1:20" s="371" customFormat="1" ht="24" hidden="1" customHeight="1">
      <c r="A1152" s="366" t="s">
        <v>2405</v>
      </c>
      <c r="B1152" s="418" t="s">
        <v>0</v>
      </c>
      <c r="C1152" s="418" t="s">
        <v>2717</v>
      </c>
      <c r="D1152" s="418" t="s">
        <v>2720</v>
      </c>
      <c r="E1152" s="419" t="s">
        <v>2194</v>
      </c>
      <c r="F1152" s="411"/>
      <c r="G1152" s="411">
        <v>83833.100000000006</v>
      </c>
      <c r="H1152" s="412">
        <f>INT($F1152*G1152)</f>
        <v>0</v>
      </c>
      <c r="I1152" s="411">
        <v>0</v>
      </c>
      <c r="J1152" s="412">
        <f>INT($F1152*I1152)</f>
        <v>0</v>
      </c>
      <c r="K1152" s="411">
        <v>0</v>
      </c>
      <c r="L1152" s="412">
        <f>INT($F1152*K1152)</f>
        <v>0</v>
      </c>
      <c r="M1152" s="411">
        <f>+G1152+I1152+K1152</f>
        <v>83833.100000000006</v>
      </c>
      <c r="N1152" s="412">
        <f>H1152+J1152+L1152</f>
        <v>0</v>
      </c>
      <c r="O1152" s="412"/>
      <c r="P1152" s="412"/>
      <c r="Q1152" s="412"/>
      <c r="R1152" s="419" t="s">
        <v>0</v>
      </c>
      <c r="T1152" s="411">
        <v>1</v>
      </c>
    </row>
    <row r="1153" spans="1:20" s="75" customFormat="1" ht="24" hidden="1" customHeight="1">
      <c r="A1153" s="372" t="s">
        <v>2481</v>
      </c>
      <c r="B1153" s="421" t="s">
        <v>0</v>
      </c>
      <c r="C1153" s="421" t="s">
        <v>1080</v>
      </c>
      <c r="D1153" s="421" t="s">
        <v>1082</v>
      </c>
      <c r="E1153" s="422" t="s">
        <v>738</v>
      </c>
      <c r="F1153" s="416"/>
      <c r="G1153" s="416">
        <v>83833.100000000006</v>
      </c>
      <c r="H1153" s="417">
        <f t="shared" si="1423"/>
        <v>0</v>
      </c>
      <c r="I1153" s="416">
        <v>0</v>
      </c>
      <c r="J1153" s="417">
        <f t="shared" si="1424"/>
        <v>0</v>
      </c>
      <c r="K1153" s="416">
        <v>0</v>
      </c>
      <c r="L1153" s="417">
        <f t="shared" si="1425"/>
        <v>0</v>
      </c>
      <c r="M1153" s="416">
        <f t="shared" si="1426"/>
        <v>83833.100000000006</v>
      </c>
      <c r="N1153" s="417">
        <f t="shared" si="1387"/>
        <v>0</v>
      </c>
      <c r="O1153" s="417">
        <f t="shared" ref="O1153" si="1456">F1153-F1152</f>
        <v>0</v>
      </c>
      <c r="P1153" s="417">
        <f t="shared" ref="P1153:Q1153" si="1457">M1153-M1152</f>
        <v>0</v>
      </c>
      <c r="Q1153" s="417">
        <f t="shared" si="1457"/>
        <v>0</v>
      </c>
      <c r="R1153" s="422"/>
      <c r="T1153" s="416">
        <v>1</v>
      </c>
    </row>
    <row r="1154" spans="1:20" s="371" customFormat="1" ht="24" hidden="1" customHeight="1">
      <c r="A1154" s="366" t="s">
        <v>2405</v>
      </c>
      <c r="B1154" s="418" t="s">
        <v>0</v>
      </c>
      <c r="C1154" s="418" t="s">
        <v>2721</v>
      </c>
      <c r="D1154" s="418" t="s">
        <v>2722</v>
      </c>
      <c r="E1154" s="419" t="s">
        <v>2194</v>
      </c>
      <c r="F1154" s="411"/>
      <c r="G1154" s="411">
        <v>47979.199999999997</v>
      </c>
      <c r="H1154" s="412">
        <f>INT($F1154*G1154)</f>
        <v>0</v>
      </c>
      <c r="I1154" s="411">
        <v>0</v>
      </c>
      <c r="J1154" s="412">
        <f>INT($F1154*I1154)</f>
        <v>0</v>
      </c>
      <c r="K1154" s="411">
        <v>0</v>
      </c>
      <c r="L1154" s="412">
        <f>INT($F1154*K1154)</f>
        <v>0</v>
      </c>
      <c r="M1154" s="411">
        <f>+G1154+I1154+K1154</f>
        <v>47979.199999999997</v>
      </c>
      <c r="N1154" s="412">
        <f>H1154+J1154+L1154</f>
        <v>0</v>
      </c>
      <c r="O1154" s="412"/>
      <c r="P1154" s="412"/>
      <c r="Q1154" s="412"/>
      <c r="R1154" s="419" t="s">
        <v>0</v>
      </c>
      <c r="T1154" s="411">
        <v>42</v>
      </c>
    </row>
    <row r="1155" spans="1:20" s="75" customFormat="1" ht="24" hidden="1" customHeight="1">
      <c r="A1155" s="372" t="s">
        <v>2481</v>
      </c>
      <c r="B1155" s="421" t="s">
        <v>0</v>
      </c>
      <c r="C1155" s="421" t="s">
        <v>1083</v>
      </c>
      <c r="D1155" s="421" t="s">
        <v>1084</v>
      </c>
      <c r="E1155" s="422" t="s">
        <v>738</v>
      </c>
      <c r="F1155" s="416"/>
      <c r="G1155" s="416">
        <v>47979.199999999997</v>
      </c>
      <c r="H1155" s="417">
        <f t="shared" si="1423"/>
        <v>0</v>
      </c>
      <c r="I1155" s="416">
        <v>0</v>
      </c>
      <c r="J1155" s="417">
        <f t="shared" si="1424"/>
        <v>0</v>
      </c>
      <c r="K1155" s="416">
        <v>0</v>
      </c>
      <c r="L1155" s="417">
        <f t="shared" si="1425"/>
        <v>0</v>
      </c>
      <c r="M1155" s="416">
        <f t="shared" si="1426"/>
        <v>47979.199999999997</v>
      </c>
      <c r="N1155" s="417">
        <f t="shared" si="1387"/>
        <v>0</v>
      </c>
      <c r="O1155" s="417">
        <f t="shared" ref="O1155" si="1458">F1155-F1154</f>
        <v>0</v>
      </c>
      <c r="P1155" s="417">
        <f t="shared" ref="P1155:Q1155" si="1459">M1155-M1154</f>
        <v>0</v>
      </c>
      <c r="Q1155" s="417">
        <f t="shared" si="1459"/>
        <v>0</v>
      </c>
      <c r="R1155" s="422"/>
      <c r="T1155" s="416">
        <v>42</v>
      </c>
    </row>
    <row r="1156" spans="1:20" s="371" customFormat="1" ht="24" hidden="1" customHeight="1">
      <c r="A1156" s="366" t="s">
        <v>2405</v>
      </c>
      <c r="B1156" s="418" t="s">
        <v>0</v>
      </c>
      <c r="C1156" s="418" t="s">
        <v>2721</v>
      </c>
      <c r="D1156" s="418" t="s">
        <v>2723</v>
      </c>
      <c r="E1156" s="419" t="s">
        <v>2194</v>
      </c>
      <c r="F1156" s="411"/>
      <c r="G1156" s="411">
        <v>36441.4</v>
      </c>
      <c r="H1156" s="412">
        <f>INT($F1156*G1156)</f>
        <v>0</v>
      </c>
      <c r="I1156" s="411">
        <v>0</v>
      </c>
      <c r="J1156" s="412">
        <f>INT($F1156*I1156)</f>
        <v>0</v>
      </c>
      <c r="K1156" s="411">
        <v>0</v>
      </c>
      <c r="L1156" s="412">
        <f>INT($F1156*K1156)</f>
        <v>0</v>
      </c>
      <c r="M1156" s="411">
        <f>+G1156+I1156+K1156</f>
        <v>36441.4</v>
      </c>
      <c r="N1156" s="412">
        <f>H1156+J1156+L1156</f>
        <v>0</v>
      </c>
      <c r="O1156" s="412"/>
      <c r="P1156" s="412"/>
      <c r="Q1156" s="412"/>
      <c r="R1156" s="419" t="s">
        <v>0</v>
      </c>
      <c r="T1156" s="411">
        <v>1</v>
      </c>
    </row>
    <row r="1157" spans="1:20" s="75" customFormat="1" ht="24" hidden="1" customHeight="1">
      <c r="A1157" s="372" t="s">
        <v>2072</v>
      </c>
      <c r="B1157" s="421" t="s">
        <v>0</v>
      </c>
      <c r="C1157" s="421" t="s">
        <v>1083</v>
      </c>
      <c r="D1157" s="421" t="s">
        <v>1085</v>
      </c>
      <c r="E1157" s="422" t="s">
        <v>738</v>
      </c>
      <c r="F1157" s="416"/>
      <c r="G1157" s="416">
        <v>36441.4</v>
      </c>
      <c r="H1157" s="417">
        <f t="shared" si="1423"/>
        <v>0</v>
      </c>
      <c r="I1157" s="416">
        <v>0</v>
      </c>
      <c r="J1157" s="417">
        <f t="shared" si="1424"/>
        <v>0</v>
      </c>
      <c r="K1157" s="416">
        <v>0</v>
      </c>
      <c r="L1157" s="417">
        <f t="shared" si="1425"/>
        <v>0</v>
      </c>
      <c r="M1157" s="416">
        <f t="shared" si="1426"/>
        <v>36441.4</v>
      </c>
      <c r="N1157" s="417">
        <f t="shared" si="1387"/>
        <v>0</v>
      </c>
      <c r="O1157" s="417">
        <f t="shared" ref="O1157" si="1460">F1157-F1156</f>
        <v>0</v>
      </c>
      <c r="P1157" s="417">
        <f t="shared" ref="P1157:Q1157" si="1461">M1157-M1156</f>
        <v>0</v>
      </c>
      <c r="Q1157" s="417">
        <f t="shared" si="1461"/>
        <v>0</v>
      </c>
      <c r="R1157" s="422"/>
      <c r="T1157" s="416">
        <v>1</v>
      </c>
    </row>
    <row r="1158" spans="1:20" s="371" customFormat="1" ht="24" hidden="1" customHeight="1">
      <c r="A1158" s="366" t="s">
        <v>2064</v>
      </c>
      <c r="B1158" s="418" t="s">
        <v>0</v>
      </c>
      <c r="C1158" s="418" t="s">
        <v>2721</v>
      </c>
      <c r="D1158" s="418" t="s">
        <v>2724</v>
      </c>
      <c r="E1158" s="419" t="s">
        <v>2194</v>
      </c>
      <c r="F1158" s="411"/>
      <c r="G1158" s="411">
        <v>69511.3</v>
      </c>
      <c r="H1158" s="412">
        <f>INT($F1158*G1158)</f>
        <v>0</v>
      </c>
      <c r="I1158" s="411">
        <v>0</v>
      </c>
      <c r="J1158" s="412">
        <f>INT($F1158*I1158)</f>
        <v>0</v>
      </c>
      <c r="K1158" s="411">
        <v>0</v>
      </c>
      <c r="L1158" s="412">
        <f>INT($F1158*K1158)</f>
        <v>0</v>
      </c>
      <c r="M1158" s="411">
        <f>+G1158+I1158+K1158</f>
        <v>69511.3</v>
      </c>
      <c r="N1158" s="412">
        <f>H1158+J1158+L1158</f>
        <v>0</v>
      </c>
      <c r="O1158" s="412"/>
      <c r="P1158" s="412"/>
      <c r="Q1158" s="412"/>
      <c r="R1158" s="419" t="s">
        <v>0</v>
      </c>
      <c r="T1158" s="411">
        <v>8</v>
      </c>
    </row>
    <row r="1159" spans="1:20" s="75" customFormat="1" ht="24" hidden="1" customHeight="1">
      <c r="A1159" s="372" t="s">
        <v>2072</v>
      </c>
      <c r="B1159" s="421" t="s">
        <v>0</v>
      </c>
      <c r="C1159" s="421" t="s">
        <v>1083</v>
      </c>
      <c r="D1159" s="421" t="s">
        <v>1086</v>
      </c>
      <c r="E1159" s="422" t="s">
        <v>738</v>
      </c>
      <c r="F1159" s="416"/>
      <c r="G1159" s="416">
        <v>69511.3</v>
      </c>
      <c r="H1159" s="417">
        <f t="shared" si="1423"/>
        <v>0</v>
      </c>
      <c r="I1159" s="416">
        <v>0</v>
      </c>
      <c r="J1159" s="417">
        <f t="shared" si="1424"/>
        <v>0</v>
      </c>
      <c r="K1159" s="416">
        <v>0</v>
      </c>
      <c r="L1159" s="417">
        <f t="shared" si="1425"/>
        <v>0</v>
      </c>
      <c r="M1159" s="416">
        <f t="shared" si="1426"/>
        <v>69511.3</v>
      </c>
      <c r="N1159" s="417">
        <f t="shared" si="1387"/>
        <v>0</v>
      </c>
      <c r="O1159" s="417">
        <f t="shared" ref="O1159" si="1462">F1159-F1158</f>
        <v>0</v>
      </c>
      <c r="P1159" s="417">
        <f t="shared" ref="P1159:Q1159" si="1463">M1159-M1158</f>
        <v>0</v>
      </c>
      <c r="Q1159" s="417">
        <f t="shared" si="1463"/>
        <v>0</v>
      </c>
      <c r="R1159" s="422"/>
      <c r="T1159" s="416">
        <v>8</v>
      </c>
    </row>
    <row r="1160" spans="1:20" s="371" customFormat="1" ht="24" hidden="1" customHeight="1">
      <c r="A1160" s="366" t="s">
        <v>2405</v>
      </c>
      <c r="B1160" s="418" t="s">
        <v>0</v>
      </c>
      <c r="C1160" s="418" t="s">
        <v>2725</v>
      </c>
      <c r="D1160" s="418" t="s">
        <v>2350</v>
      </c>
      <c r="E1160" s="419" t="s">
        <v>2194</v>
      </c>
      <c r="F1160" s="411"/>
      <c r="G1160" s="411">
        <v>47353.9</v>
      </c>
      <c r="H1160" s="412">
        <f>INT($F1160*G1160)</f>
        <v>0</v>
      </c>
      <c r="I1160" s="411">
        <v>0</v>
      </c>
      <c r="J1160" s="412">
        <f>INT($F1160*I1160)</f>
        <v>0</v>
      </c>
      <c r="K1160" s="411">
        <v>0</v>
      </c>
      <c r="L1160" s="412">
        <f>INT($F1160*K1160)</f>
        <v>0</v>
      </c>
      <c r="M1160" s="411">
        <f>+G1160+I1160+K1160</f>
        <v>47353.9</v>
      </c>
      <c r="N1160" s="412">
        <f>H1160+J1160+L1160</f>
        <v>0</v>
      </c>
      <c r="O1160" s="412"/>
      <c r="P1160" s="412"/>
      <c r="Q1160" s="412"/>
      <c r="R1160" s="419" t="s">
        <v>0</v>
      </c>
      <c r="T1160" s="411">
        <v>2</v>
      </c>
    </row>
    <row r="1161" spans="1:20" s="75" customFormat="1" ht="24" hidden="1" customHeight="1">
      <c r="A1161" s="372" t="s">
        <v>2481</v>
      </c>
      <c r="B1161" s="421" t="s">
        <v>0</v>
      </c>
      <c r="C1161" s="421" t="s">
        <v>1087</v>
      </c>
      <c r="D1161" s="421" t="s">
        <v>838</v>
      </c>
      <c r="E1161" s="422" t="s">
        <v>738</v>
      </c>
      <c r="F1161" s="416"/>
      <c r="G1161" s="416">
        <v>47353.9</v>
      </c>
      <c r="H1161" s="417">
        <f t="shared" si="1423"/>
        <v>0</v>
      </c>
      <c r="I1161" s="416">
        <v>0</v>
      </c>
      <c r="J1161" s="417">
        <f t="shared" si="1424"/>
        <v>0</v>
      </c>
      <c r="K1161" s="416">
        <v>0</v>
      </c>
      <c r="L1161" s="417">
        <f t="shared" si="1425"/>
        <v>0</v>
      </c>
      <c r="M1161" s="416">
        <f t="shared" si="1426"/>
        <v>47353.9</v>
      </c>
      <c r="N1161" s="417">
        <f t="shared" si="1387"/>
        <v>0</v>
      </c>
      <c r="O1161" s="417">
        <f t="shared" ref="O1161" si="1464">F1161-F1160</f>
        <v>0</v>
      </c>
      <c r="P1161" s="417">
        <f t="shared" ref="P1161:Q1161" si="1465">M1161-M1160</f>
        <v>0</v>
      </c>
      <c r="Q1161" s="417">
        <f t="shared" si="1465"/>
        <v>0</v>
      </c>
      <c r="R1161" s="422"/>
      <c r="T1161" s="416">
        <v>2</v>
      </c>
    </row>
    <row r="1162" spans="1:20" s="371" customFormat="1" ht="24" hidden="1" customHeight="1">
      <c r="A1162" s="366" t="s">
        <v>2064</v>
      </c>
      <c r="B1162" s="418" t="s">
        <v>0</v>
      </c>
      <c r="C1162" s="418" t="s">
        <v>2726</v>
      </c>
      <c r="D1162" s="418" t="s">
        <v>81</v>
      </c>
      <c r="E1162" s="419" t="s">
        <v>18</v>
      </c>
      <c r="F1162" s="411"/>
      <c r="G1162" s="411">
        <v>8659.2000000000007</v>
      </c>
      <c r="H1162" s="412">
        <f>INT($F1162*G1162)</f>
        <v>0</v>
      </c>
      <c r="I1162" s="411">
        <v>0</v>
      </c>
      <c r="J1162" s="412">
        <f>INT($F1162*I1162)</f>
        <v>0</v>
      </c>
      <c r="K1162" s="411">
        <v>0</v>
      </c>
      <c r="L1162" s="412">
        <f>INT($F1162*K1162)</f>
        <v>0</v>
      </c>
      <c r="M1162" s="411">
        <f>+G1162+I1162+K1162</f>
        <v>8659.2000000000007</v>
      </c>
      <c r="N1162" s="412">
        <f>H1162+J1162+L1162</f>
        <v>0</v>
      </c>
      <c r="O1162" s="412"/>
      <c r="P1162" s="412"/>
      <c r="Q1162" s="412"/>
      <c r="R1162" s="419" t="s">
        <v>0</v>
      </c>
      <c r="T1162" s="411">
        <v>5</v>
      </c>
    </row>
    <row r="1163" spans="1:20" s="75" customFormat="1" ht="24" hidden="1" customHeight="1">
      <c r="A1163" s="372" t="s">
        <v>2481</v>
      </c>
      <c r="B1163" s="421" t="s">
        <v>0</v>
      </c>
      <c r="C1163" s="421" t="s">
        <v>1088</v>
      </c>
      <c r="D1163" s="421" t="s">
        <v>81</v>
      </c>
      <c r="E1163" s="422" t="s">
        <v>18</v>
      </c>
      <c r="F1163" s="416"/>
      <c r="G1163" s="416">
        <v>8659.2000000000007</v>
      </c>
      <c r="H1163" s="417">
        <f t="shared" ref="H1163:H1191" si="1466">INT($F1163*G1163)</f>
        <v>0</v>
      </c>
      <c r="I1163" s="416">
        <v>0</v>
      </c>
      <c r="J1163" s="417">
        <f t="shared" ref="J1163:J1193" si="1467">INT($F1163*I1163)</f>
        <v>0</v>
      </c>
      <c r="K1163" s="416">
        <v>0</v>
      </c>
      <c r="L1163" s="417">
        <f t="shared" ref="L1163:L1193" si="1468">INT($F1163*K1163)</f>
        <v>0</v>
      </c>
      <c r="M1163" s="416">
        <f t="shared" ref="M1163:M1193" si="1469">+G1163+I1163+K1163</f>
        <v>8659.2000000000007</v>
      </c>
      <c r="N1163" s="417">
        <f t="shared" ref="N1163:N1227" si="1470">H1163+J1163+L1163</f>
        <v>0</v>
      </c>
      <c r="O1163" s="417">
        <f t="shared" ref="O1163" si="1471">F1163-F1162</f>
        <v>0</v>
      </c>
      <c r="P1163" s="417">
        <f t="shared" ref="P1163:Q1163" si="1472">M1163-M1162</f>
        <v>0</v>
      </c>
      <c r="Q1163" s="417">
        <f t="shared" si="1472"/>
        <v>0</v>
      </c>
      <c r="R1163" s="422"/>
      <c r="T1163" s="416">
        <v>5</v>
      </c>
    </row>
    <row r="1164" spans="1:20" s="371" customFormat="1" ht="24" hidden="1" customHeight="1">
      <c r="A1164" s="366" t="s">
        <v>2405</v>
      </c>
      <c r="B1164" s="418" t="s">
        <v>0</v>
      </c>
      <c r="C1164" s="418" t="s">
        <v>2726</v>
      </c>
      <c r="D1164" s="418" t="s">
        <v>82</v>
      </c>
      <c r="E1164" s="419" t="s">
        <v>18</v>
      </c>
      <c r="F1164" s="411"/>
      <c r="G1164" s="411">
        <v>18184.099999999999</v>
      </c>
      <c r="H1164" s="412">
        <f>INT($F1164*G1164)</f>
        <v>0</v>
      </c>
      <c r="I1164" s="411">
        <v>0</v>
      </c>
      <c r="J1164" s="412">
        <f>INT($F1164*I1164)</f>
        <v>0</v>
      </c>
      <c r="K1164" s="411">
        <v>0</v>
      </c>
      <c r="L1164" s="412">
        <f>INT($F1164*K1164)</f>
        <v>0</v>
      </c>
      <c r="M1164" s="411">
        <f>+G1164+I1164+K1164</f>
        <v>18184.099999999999</v>
      </c>
      <c r="N1164" s="412">
        <f>H1164+J1164+L1164</f>
        <v>0</v>
      </c>
      <c r="O1164" s="412"/>
      <c r="P1164" s="412"/>
      <c r="Q1164" s="412"/>
      <c r="R1164" s="419" t="s">
        <v>0</v>
      </c>
      <c r="T1164" s="411">
        <v>1</v>
      </c>
    </row>
    <row r="1165" spans="1:20" s="75" customFormat="1" ht="24" hidden="1" customHeight="1">
      <c r="A1165" s="372" t="s">
        <v>2481</v>
      </c>
      <c r="B1165" s="421" t="s">
        <v>0</v>
      </c>
      <c r="C1165" s="421" t="s">
        <v>1088</v>
      </c>
      <c r="D1165" s="421" t="s">
        <v>82</v>
      </c>
      <c r="E1165" s="422" t="s">
        <v>18</v>
      </c>
      <c r="F1165" s="416"/>
      <c r="G1165" s="416">
        <v>18184.099999999999</v>
      </c>
      <c r="H1165" s="417">
        <f t="shared" si="1466"/>
        <v>0</v>
      </c>
      <c r="I1165" s="416">
        <v>0</v>
      </c>
      <c r="J1165" s="417">
        <f t="shared" si="1467"/>
        <v>0</v>
      </c>
      <c r="K1165" s="416">
        <v>0</v>
      </c>
      <c r="L1165" s="417">
        <f t="shared" si="1468"/>
        <v>0</v>
      </c>
      <c r="M1165" s="416">
        <f t="shared" si="1469"/>
        <v>18184.099999999999</v>
      </c>
      <c r="N1165" s="417">
        <f t="shared" si="1470"/>
        <v>0</v>
      </c>
      <c r="O1165" s="417">
        <f t="shared" ref="O1165" si="1473">F1165-F1164</f>
        <v>0</v>
      </c>
      <c r="P1165" s="417">
        <f t="shared" ref="P1165:Q1165" si="1474">M1165-M1164</f>
        <v>0</v>
      </c>
      <c r="Q1165" s="417">
        <f t="shared" si="1474"/>
        <v>0</v>
      </c>
      <c r="R1165" s="422"/>
      <c r="T1165" s="416">
        <v>1</v>
      </c>
    </row>
    <row r="1166" spans="1:20" s="371" customFormat="1" ht="24" hidden="1" customHeight="1">
      <c r="A1166" s="366" t="s">
        <v>2405</v>
      </c>
      <c r="B1166" s="418" t="s">
        <v>0</v>
      </c>
      <c r="C1166" s="418" t="s">
        <v>2726</v>
      </c>
      <c r="D1166" s="418" t="s">
        <v>83</v>
      </c>
      <c r="E1166" s="419" t="s">
        <v>18</v>
      </c>
      <c r="F1166" s="411"/>
      <c r="G1166" s="411">
        <v>22513.3</v>
      </c>
      <c r="H1166" s="412">
        <f>INT($F1166*G1166)</f>
        <v>0</v>
      </c>
      <c r="I1166" s="411">
        <v>0</v>
      </c>
      <c r="J1166" s="412">
        <f>INT($F1166*I1166)</f>
        <v>0</v>
      </c>
      <c r="K1166" s="411">
        <v>0</v>
      </c>
      <c r="L1166" s="412">
        <f>INT($F1166*K1166)</f>
        <v>0</v>
      </c>
      <c r="M1166" s="411">
        <f>+G1166+I1166+K1166</f>
        <v>22513.3</v>
      </c>
      <c r="N1166" s="412">
        <f>H1166+J1166+L1166</f>
        <v>0</v>
      </c>
      <c r="O1166" s="412"/>
      <c r="P1166" s="412"/>
      <c r="Q1166" s="412"/>
      <c r="R1166" s="419" t="s">
        <v>0</v>
      </c>
      <c r="T1166" s="411">
        <v>1</v>
      </c>
    </row>
    <row r="1167" spans="1:20" s="75" customFormat="1" ht="24" hidden="1" customHeight="1">
      <c r="A1167" s="372" t="s">
        <v>2481</v>
      </c>
      <c r="B1167" s="421" t="s">
        <v>0</v>
      </c>
      <c r="C1167" s="421" t="s">
        <v>1088</v>
      </c>
      <c r="D1167" s="421" t="s">
        <v>83</v>
      </c>
      <c r="E1167" s="422" t="s">
        <v>18</v>
      </c>
      <c r="F1167" s="416"/>
      <c r="G1167" s="416">
        <v>22513.3</v>
      </c>
      <c r="H1167" s="417">
        <f t="shared" si="1466"/>
        <v>0</v>
      </c>
      <c r="I1167" s="416">
        <v>0</v>
      </c>
      <c r="J1167" s="417">
        <f t="shared" si="1467"/>
        <v>0</v>
      </c>
      <c r="K1167" s="416">
        <v>0</v>
      </c>
      <c r="L1167" s="417">
        <f t="shared" si="1468"/>
        <v>0</v>
      </c>
      <c r="M1167" s="416">
        <f t="shared" si="1469"/>
        <v>22513.3</v>
      </c>
      <c r="N1167" s="417">
        <f t="shared" si="1470"/>
        <v>0</v>
      </c>
      <c r="O1167" s="417">
        <f t="shared" ref="O1167" si="1475">F1167-F1166</f>
        <v>0</v>
      </c>
      <c r="P1167" s="417">
        <f t="shared" ref="P1167:Q1167" si="1476">M1167-M1166</f>
        <v>0</v>
      </c>
      <c r="Q1167" s="417">
        <f t="shared" si="1476"/>
        <v>0</v>
      </c>
      <c r="R1167" s="422"/>
      <c r="T1167" s="416">
        <v>1</v>
      </c>
    </row>
    <row r="1168" spans="1:20" s="371" customFormat="1" ht="24" hidden="1" customHeight="1">
      <c r="A1168" s="366" t="s">
        <v>2405</v>
      </c>
      <c r="B1168" s="418" t="s">
        <v>0</v>
      </c>
      <c r="C1168" s="418" t="s">
        <v>2726</v>
      </c>
      <c r="D1168" s="418" t="s">
        <v>84</v>
      </c>
      <c r="E1168" s="419" t="s">
        <v>18</v>
      </c>
      <c r="F1168" s="411"/>
      <c r="G1168" s="411">
        <v>25977.599999999999</v>
      </c>
      <c r="H1168" s="412">
        <f>INT($F1168*G1168)</f>
        <v>0</v>
      </c>
      <c r="I1168" s="411">
        <v>0</v>
      </c>
      <c r="J1168" s="412">
        <f>INT($F1168*I1168)</f>
        <v>0</v>
      </c>
      <c r="K1168" s="411">
        <v>0</v>
      </c>
      <c r="L1168" s="412">
        <f>INT($F1168*K1168)</f>
        <v>0</v>
      </c>
      <c r="M1168" s="411">
        <f>+G1168+I1168+K1168</f>
        <v>25977.599999999999</v>
      </c>
      <c r="N1168" s="412">
        <f>H1168+J1168+L1168</f>
        <v>0</v>
      </c>
      <c r="O1168" s="412"/>
      <c r="P1168" s="412"/>
      <c r="Q1168" s="412"/>
      <c r="R1168" s="419" t="s">
        <v>0</v>
      </c>
      <c r="T1168" s="411">
        <v>2</v>
      </c>
    </row>
    <row r="1169" spans="1:20" s="75" customFormat="1" ht="24" hidden="1" customHeight="1">
      <c r="A1169" s="372" t="s">
        <v>2481</v>
      </c>
      <c r="B1169" s="421" t="s">
        <v>0</v>
      </c>
      <c r="C1169" s="421" t="s">
        <v>1088</v>
      </c>
      <c r="D1169" s="421" t="s">
        <v>84</v>
      </c>
      <c r="E1169" s="422" t="s">
        <v>18</v>
      </c>
      <c r="F1169" s="416"/>
      <c r="G1169" s="416">
        <v>25977.599999999999</v>
      </c>
      <c r="H1169" s="417">
        <f t="shared" si="1466"/>
        <v>0</v>
      </c>
      <c r="I1169" s="416">
        <v>0</v>
      </c>
      <c r="J1169" s="417">
        <f t="shared" si="1467"/>
        <v>0</v>
      </c>
      <c r="K1169" s="416">
        <v>0</v>
      </c>
      <c r="L1169" s="417">
        <f t="shared" si="1468"/>
        <v>0</v>
      </c>
      <c r="M1169" s="416">
        <f t="shared" si="1469"/>
        <v>25977.599999999999</v>
      </c>
      <c r="N1169" s="417">
        <f t="shared" si="1470"/>
        <v>0</v>
      </c>
      <c r="O1169" s="417">
        <f t="shared" ref="O1169" si="1477">F1169-F1168</f>
        <v>0</v>
      </c>
      <c r="P1169" s="417">
        <f t="shared" ref="P1169:Q1169" si="1478">M1169-M1168</f>
        <v>0</v>
      </c>
      <c r="Q1169" s="417">
        <f t="shared" si="1478"/>
        <v>0</v>
      </c>
      <c r="R1169" s="422"/>
      <c r="T1169" s="416">
        <v>2</v>
      </c>
    </row>
    <row r="1170" spans="1:20" s="371" customFormat="1" ht="24" hidden="1" customHeight="1">
      <c r="A1170" s="366" t="s">
        <v>2405</v>
      </c>
      <c r="B1170" s="418" t="s">
        <v>0</v>
      </c>
      <c r="C1170" s="418" t="s">
        <v>2726</v>
      </c>
      <c r="D1170" s="418" t="s">
        <v>85</v>
      </c>
      <c r="E1170" s="419" t="s">
        <v>18</v>
      </c>
      <c r="F1170" s="411"/>
      <c r="G1170" s="411">
        <v>36368.199999999997</v>
      </c>
      <c r="H1170" s="412">
        <f>INT($F1170*G1170)</f>
        <v>0</v>
      </c>
      <c r="I1170" s="411">
        <v>0</v>
      </c>
      <c r="J1170" s="412">
        <f>INT($F1170*I1170)</f>
        <v>0</v>
      </c>
      <c r="K1170" s="411">
        <v>0</v>
      </c>
      <c r="L1170" s="412">
        <f>INT($F1170*K1170)</f>
        <v>0</v>
      </c>
      <c r="M1170" s="411">
        <f>+G1170+I1170+K1170</f>
        <v>36368.199999999997</v>
      </c>
      <c r="N1170" s="412">
        <f>H1170+J1170+L1170</f>
        <v>0</v>
      </c>
      <c r="O1170" s="412"/>
      <c r="P1170" s="412"/>
      <c r="Q1170" s="412"/>
      <c r="R1170" s="419" t="s">
        <v>0</v>
      </c>
      <c r="T1170" s="411">
        <v>1</v>
      </c>
    </row>
    <row r="1171" spans="1:20" s="75" customFormat="1" ht="24" hidden="1" customHeight="1">
      <c r="A1171" s="372" t="s">
        <v>2481</v>
      </c>
      <c r="B1171" s="421" t="s">
        <v>0</v>
      </c>
      <c r="C1171" s="421" t="s">
        <v>1088</v>
      </c>
      <c r="D1171" s="421" t="s">
        <v>85</v>
      </c>
      <c r="E1171" s="422" t="s">
        <v>18</v>
      </c>
      <c r="F1171" s="416"/>
      <c r="G1171" s="416">
        <v>36368.199999999997</v>
      </c>
      <c r="H1171" s="417">
        <f t="shared" si="1466"/>
        <v>0</v>
      </c>
      <c r="I1171" s="416">
        <v>0</v>
      </c>
      <c r="J1171" s="417">
        <f t="shared" si="1467"/>
        <v>0</v>
      </c>
      <c r="K1171" s="416">
        <v>0</v>
      </c>
      <c r="L1171" s="417">
        <f t="shared" si="1468"/>
        <v>0</v>
      </c>
      <c r="M1171" s="416">
        <f t="shared" si="1469"/>
        <v>36368.199999999997</v>
      </c>
      <c r="N1171" s="417">
        <f t="shared" si="1470"/>
        <v>0</v>
      </c>
      <c r="O1171" s="417">
        <f t="shared" ref="O1171" si="1479">F1171-F1170</f>
        <v>0</v>
      </c>
      <c r="P1171" s="417">
        <f t="shared" ref="P1171:Q1171" si="1480">M1171-M1170</f>
        <v>0</v>
      </c>
      <c r="Q1171" s="417">
        <f t="shared" si="1480"/>
        <v>0</v>
      </c>
      <c r="R1171" s="422"/>
      <c r="T1171" s="416">
        <v>1</v>
      </c>
    </row>
    <row r="1172" spans="1:20" s="371" customFormat="1" ht="24" hidden="1" customHeight="1">
      <c r="A1172" s="366" t="s">
        <v>2405</v>
      </c>
      <c r="B1172" s="418" t="s">
        <v>0</v>
      </c>
      <c r="C1172" s="418" t="s">
        <v>2726</v>
      </c>
      <c r="D1172" s="418" t="s">
        <v>86</v>
      </c>
      <c r="E1172" s="419" t="s">
        <v>18</v>
      </c>
      <c r="F1172" s="411"/>
      <c r="G1172" s="411">
        <v>37233.800000000003</v>
      </c>
      <c r="H1172" s="412">
        <f>INT($F1172*G1172)</f>
        <v>0</v>
      </c>
      <c r="I1172" s="411">
        <v>0</v>
      </c>
      <c r="J1172" s="412">
        <f>INT($F1172*I1172)</f>
        <v>0</v>
      </c>
      <c r="K1172" s="411">
        <v>0</v>
      </c>
      <c r="L1172" s="412">
        <f>INT($F1172*K1172)</f>
        <v>0</v>
      </c>
      <c r="M1172" s="411">
        <f>+G1172+I1172+K1172</f>
        <v>37233.800000000003</v>
      </c>
      <c r="N1172" s="412">
        <f>H1172+J1172+L1172</f>
        <v>0</v>
      </c>
      <c r="O1172" s="412"/>
      <c r="P1172" s="412"/>
      <c r="Q1172" s="412"/>
      <c r="R1172" s="419" t="s">
        <v>0</v>
      </c>
      <c r="T1172" s="411">
        <v>2</v>
      </c>
    </row>
    <row r="1173" spans="1:20" s="75" customFormat="1" ht="24" hidden="1" customHeight="1">
      <c r="A1173" s="372" t="s">
        <v>2481</v>
      </c>
      <c r="B1173" s="421" t="s">
        <v>0</v>
      </c>
      <c r="C1173" s="421" t="s">
        <v>1088</v>
      </c>
      <c r="D1173" s="421" t="s">
        <v>86</v>
      </c>
      <c r="E1173" s="422" t="s">
        <v>18</v>
      </c>
      <c r="F1173" s="416"/>
      <c r="G1173" s="416">
        <v>37233.800000000003</v>
      </c>
      <c r="H1173" s="417">
        <f t="shared" si="1466"/>
        <v>0</v>
      </c>
      <c r="I1173" s="416">
        <v>0</v>
      </c>
      <c r="J1173" s="417">
        <f t="shared" si="1467"/>
        <v>0</v>
      </c>
      <c r="K1173" s="416">
        <v>0</v>
      </c>
      <c r="L1173" s="417">
        <f t="shared" si="1468"/>
        <v>0</v>
      </c>
      <c r="M1173" s="416">
        <f t="shared" si="1469"/>
        <v>37233.800000000003</v>
      </c>
      <c r="N1173" s="417">
        <f t="shared" si="1470"/>
        <v>0</v>
      </c>
      <c r="O1173" s="417">
        <f t="shared" ref="O1173" si="1481">F1173-F1172</f>
        <v>0</v>
      </c>
      <c r="P1173" s="417">
        <f t="shared" ref="P1173:Q1173" si="1482">M1173-M1172</f>
        <v>0</v>
      </c>
      <c r="Q1173" s="417">
        <f t="shared" si="1482"/>
        <v>0</v>
      </c>
      <c r="R1173" s="422"/>
      <c r="T1173" s="416">
        <v>2</v>
      </c>
    </row>
    <row r="1174" spans="1:20" s="371" customFormat="1" ht="24" hidden="1" customHeight="1">
      <c r="A1174" s="366" t="s">
        <v>2405</v>
      </c>
      <c r="B1174" s="418" t="s">
        <v>0</v>
      </c>
      <c r="C1174" s="418" t="s">
        <v>2726</v>
      </c>
      <c r="D1174" s="418" t="s">
        <v>87</v>
      </c>
      <c r="E1174" s="419" t="s">
        <v>18</v>
      </c>
      <c r="F1174" s="411"/>
      <c r="G1174" s="411">
        <v>38100.300000000003</v>
      </c>
      <c r="H1174" s="412">
        <f>INT($F1174*G1174)</f>
        <v>0</v>
      </c>
      <c r="I1174" s="411">
        <v>0</v>
      </c>
      <c r="J1174" s="412">
        <f>INT($F1174*I1174)</f>
        <v>0</v>
      </c>
      <c r="K1174" s="411">
        <v>0</v>
      </c>
      <c r="L1174" s="412">
        <f>INT($F1174*K1174)</f>
        <v>0</v>
      </c>
      <c r="M1174" s="411">
        <f>+G1174+I1174+K1174</f>
        <v>38100.300000000003</v>
      </c>
      <c r="N1174" s="412">
        <f>H1174+J1174+L1174</f>
        <v>0</v>
      </c>
      <c r="O1174" s="412"/>
      <c r="P1174" s="412"/>
      <c r="Q1174" s="412"/>
      <c r="R1174" s="419" t="s">
        <v>0</v>
      </c>
      <c r="T1174" s="411">
        <v>1</v>
      </c>
    </row>
    <row r="1175" spans="1:20" s="75" customFormat="1" ht="24" hidden="1" customHeight="1">
      <c r="A1175" s="372" t="s">
        <v>2481</v>
      </c>
      <c r="B1175" s="421" t="s">
        <v>0</v>
      </c>
      <c r="C1175" s="421" t="s">
        <v>1088</v>
      </c>
      <c r="D1175" s="421" t="s">
        <v>87</v>
      </c>
      <c r="E1175" s="422" t="s">
        <v>18</v>
      </c>
      <c r="F1175" s="416"/>
      <c r="G1175" s="416">
        <v>38100.300000000003</v>
      </c>
      <c r="H1175" s="417">
        <f t="shared" si="1466"/>
        <v>0</v>
      </c>
      <c r="I1175" s="416">
        <v>0</v>
      </c>
      <c r="J1175" s="417">
        <f t="shared" si="1467"/>
        <v>0</v>
      </c>
      <c r="K1175" s="416">
        <v>0</v>
      </c>
      <c r="L1175" s="417">
        <f t="shared" si="1468"/>
        <v>0</v>
      </c>
      <c r="M1175" s="416">
        <f t="shared" si="1469"/>
        <v>38100.300000000003</v>
      </c>
      <c r="N1175" s="417">
        <f t="shared" si="1470"/>
        <v>0</v>
      </c>
      <c r="O1175" s="417">
        <f t="shared" ref="O1175" si="1483">F1175-F1174</f>
        <v>0</v>
      </c>
      <c r="P1175" s="417">
        <f t="shared" ref="P1175:Q1175" si="1484">M1175-M1174</f>
        <v>0</v>
      </c>
      <c r="Q1175" s="417">
        <f t="shared" si="1484"/>
        <v>0</v>
      </c>
      <c r="R1175" s="422"/>
      <c r="T1175" s="416">
        <v>1</v>
      </c>
    </row>
    <row r="1176" spans="1:20" s="371" customFormat="1" ht="24" hidden="1" customHeight="1">
      <c r="A1176" s="366" t="s">
        <v>2405</v>
      </c>
      <c r="B1176" s="418" t="s">
        <v>0</v>
      </c>
      <c r="C1176" s="418" t="s">
        <v>2726</v>
      </c>
      <c r="D1176" s="418" t="s">
        <v>88</v>
      </c>
      <c r="E1176" s="419" t="s">
        <v>18</v>
      </c>
      <c r="F1176" s="411"/>
      <c r="G1176" s="411">
        <v>43296</v>
      </c>
      <c r="H1176" s="412">
        <f>INT($F1176*G1176)</f>
        <v>0</v>
      </c>
      <c r="I1176" s="411">
        <v>0</v>
      </c>
      <c r="J1176" s="412">
        <f>INT($F1176*I1176)</f>
        <v>0</v>
      </c>
      <c r="K1176" s="411">
        <v>0</v>
      </c>
      <c r="L1176" s="412">
        <f>INT($F1176*K1176)</f>
        <v>0</v>
      </c>
      <c r="M1176" s="411">
        <f>+G1176+I1176+K1176</f>
        <v>43296</v>
      </c>
      <c r="N1176" s="412">
        <f>H1176+J1176+L1176</f>
        <v>0</v>
      </c>
      <c r="O1176" s="412"/>
      <c r="P1176" s="412"/>
      <c r="Q1176" s="412"/>
      <c r="R1176" s="419" t="s">
        <v>0</v>
      </c>
      <c r="T1176" s="411">
        <v>2</v>
      </c>
    </row>
    <row r="1177" spans="1:20" s="75" customFormat="1" ht="24" hidden="1" customHeight="1">
      <c r="A1177" s="372" t="s">
        <v>2481</v>
      </c>
      <c r="B1177" s="421" t="s">
        <v>0</v>
      </c>
      <c r="C1177" s="421" t="s">
        <v>1088</v>
      </c>
      <c r="D1177" s="421" t="s">
        <v>88</v>
      </c>
      <c r="E1177" s="422" t="s">
        <v>18</v>
      </c>
      <c r="F1177" s="416"/>
      <c r="G1177" s="416">
        <v>43296</v>
      </c>
      <c r="H1177" s="417">
        <f t="shared" si="1466"/>
        <v>0</v>
      </c>
      <c r="I1177" s="416">
        <v>0</v>
      </c>
      <c r="J1177" s="417">
        <f t="shared" si="1467"/>
        <v>0</v>
      </c>
      <c r="K1177" s="416">
        <v>0</v>
      </c>
      <c r="L1177" s="417">
        <f t="shared" si="1468"/>
        <v>0</v>
      </c>
      <c r="M1177" s="416">
        <f t="shared" si="1469"/>
        <v>43296</v>
      </c>
      <c r="N1177" s="417">
        <f t="shared" si="1470"/>
        <v>0</v>
      </c>
      <c r="O1177" s="417">
        <f t="shared" ref="O1177" si="1485">F1177-F1176</f>
        <v>0</v>
      </c>
      <c r="P1177" s="417">
        <f t="shared" ref="P1177:Q1177" si="1486">M1177-M1176</f>
        <v>0</v>
      </c>
      <c r="Q1177" s="417">
        <f t="shared" si="1486"/>
        <v>0</v>
      </c>
      <c r="R1177" s="422"/>
      <c r="T1177" s="416">
        <v>2</v>
      </c>
    </row>
    <row r="1178" spans="1:20" s="371" customFormat="1" ht="24" hidden="1" customHeight="1">
      <c r="A1178" s="366" t="s">
        <v>2405</v>
      </c>
      <c r="B1178" s="418" t="s">
        <v>0</v>
      </c>
      <c r="C1178" s="418" t="s">
        <v>2726</v>
      </c>
      <c r="D1178" s="418" t="s">
        <v>89</v>
      </c>
      <c r="E1178" s="419" t="s">
        <v>18</v>
      </c>
      <c r="F1178" s="411"/>
      <c r="G1178" s="411">
        <v>44161.7</v>
      </c>
      <c r="H1178" s="412">
        <f>INT($F1178*G1178)</f>
        <v>0</v>
      </c>
      <c r="I1178" s="411">
        <v>0</v>
      </c>
      <c r="J1178" s="412">
        <f>INT($F1178*I1178)</f>
        <v>0</v>
      </c>
      <c r="K1178" s="411">
        <v>0</v>
      </c>
      <c r="L1178" s="412">
        <f>INT($F1178*K1178)</f>
        <v>0</v>
      </c>
      <c r="M1178" s="411">
        <f>+G1178+I1178+K1178</f>
        <v>44161.7</v>
      </c>
      <c r="N1178" s="412">
        <f>H1178+J1178+L1178</f>
        <v>0</v>
      </c>
      <c r="O1178" s="412"/>
      <c r="P1178" s="412"/>
      <c r="Q1178" s="412"/>
      <c r="R1178" s="419" t="s">
        <v>0</v>
      </c>
      <c r="T1178" s="411">
        <v>2</v>
      </c>
    </row>
    <row r="1179" spans="1:20" s="75" customFormat="1" ht="24" hidden="1" customHeight="1">
      <c r="A1179" s="372" t="s">
        <v>2481</v>
      </c>
      <c r="B1179" s="421" t="s">
        <v>0</v>
      </c>
      <c r="C1179" s="421" t="s">
        <v>1088</v>
      </c>
      <c r="D1179" s="421" t="s">
        <v>89</v>
      </c>
      <c r="E1179" s="422" t="s">
        <v>18</v>
      </c>
      <c r="F1179" s="416"/>
      <c r="G1179" s="416">
        <v>44161.7</v>
      </c>
      <c r="H1179" s="417">
        <f t="shared" si="1466"/>
        <v>0</v>
      </c>
      <c r="I1179" s="416">
        <v>0</v>
      </c>
      <c r="J1179" s="417">
        <f t="shared" si="1467"/>
        <v>0</v>
      </c>
      <c r="K1179" s="416">
        <v>0</v>
      </c>
      <c r="L1179" s="417">
        <f t="shared" si="1468"/>
        <v>0</v>
      </c>
      <c r="M1179" s="416">
        <f t="shared" si="1469"/>
        <v>44161.7</v>
      </c>
      <c r="N1179" s="417">
        <f t="shared" si="1470"/>
        <v>0</v>
      </c>
      <c r="O1179" s="417">
        <f t="shared" ref="O1179" si="1487">F1179-F1178</f>
        <v>0</v>
      </c>
      <c r="P1179" s="417">
        <f t="shared" ref="P1179:Q1179" si="1488">M1179-M1178</f>
        <v>0</v>
      </c>
      <c r="Q1179" s="417">
        <f t="shared" si="1488"/>
        <v>0</v>
      </c>
      <c r="R1179" s="422"/>
      <c r="T1179" s="416">
        <v>2</v>
      </c>
    </row>
    <row r="1180" spans="1:20" s="371" customFormat="1" ht="24" hidden="1" customHeight="1">
      <c r="A1180" s="366" t="s">
        <v>2405</v>
      </c>
      <c r="B1180" s="418" t="s">
        <v>0</v>
      </c>
      <c r="C1180" s="418" t="s">
        <v>2726</v>
      </c>
      <c r="D1180" s="418" t="s">
        <v>90</v>
      </c>
      <c r="E1180" s="419" t="s">
        <v>18</v>
      </c>
      <c r="F1180" s="411"/>
      <c r="G1180" s="411">
        <v>47625.2</v>
      </c>
      <c r="H1180" s="412">
        <f>INT($F1180*G1180)</f>
        <v>0</v>
      </c>
      <c r="I1180" s="411">
        <v>0</v>
      </c>
      <c r="J1180" s="412">
        <f>INT($F1180*I1180)</f>
        <v>0</v>
      </c>
      <c r="K1180" s="411">
        <v>0</v>
      </c>
      <c r="L1180" s="412">
        <f>INT($F1180*K1180)</f>
        <v>0</v>
      </c>
      <c r="M1180" s="411">
        <f>+G1180+I1180+K1180</f>
        <v>47625.2</v>
      </c>
      <c r="N1180" s="412">
        <f>H1180+J1180+L1180</f>
        <v>0</v>
      </c>
      <c r="O1180" s="412"/>
      <c r="P1180" s="412"/>
      <c r="Q1180" s="412"/>
      <c r="R1180" s="419" t="s">
        <v>0</v>
      </c>
      <c r="T1180" s="411">
        <v>2</v>
      </c>
    </row>
    <row r="1181" spans="1:20" s="75" customFormat="1" ht="24" hidden="1" customHeight="1">
      <c r="A1181" s="372" t="s">
        <v>2481</v>
      </c>
      <c r="B1181" s="421" t="s">
        <v>0</v>
      </c>
      <c r="C1181" s="421" t="s">
        <v>1088</v>
      </c>
      <c r="D1181" s="421" t="s">
        <v>90</v>
      </c>
      <c r="E1181" s="422" t="s">
        <v>18</v>
      </c>
      <c r="F1181" s="416"/>
      <c r="G1181" s="416">
        <v>47625.2</v>
      </c>
      <c r="H1181" s="417">
        <f t="shared" si="1466"/>
        <v>0</v>
      </c>
      <c r="I1181" s="416">
        <v>0</v>
      </c>
      <c r="J1181" s="417">
        <f t="shared" si="1467"/>
        <v>0</v>
      </c>
      <c r="K1181" s="416">
        <v>0</v>
      </c>
      <c r="L1181" s="417">
        <f t="shared" si="1468"/>
        <v>0</v>
      </c>
      <c r="M1181" s="416">
        <f t="shared" si="1469"/>
        <v>47625.2</v>
      </c>
      <c r="N1181" s="417">
        <f t="shared" si="1470"/>
        <v>0</v>
      </c>
      <c r="O1181" s="417">
        <f t="shared" ref="O1181" si="1489">F1181-F1180</f>
        <v>0</v>
      </c>
      <c r="P1181" s="417">
        <f t="shared" ref="P1181:Q1181" si="1490">M1181-M1180</f>
        <v>0</v>
      </c>
      <c r="Q1181" s="417">
        <f t="shared" si="1490"/>
        <v>0</v>
      </c>
      <c r="R1181" s="422"/>
      <c r="T1181" s="416">
        <v>2</v>
      </c>
    </row>
    <row r="1182" spans="1:20" s="371" customFormat="1" ht="24" hidden="1" customHeight="1">
      <c r="A1182" s="366" t="s">
        <v>2405</v>
      </c>
      <c r="B1182" s="418" t="s">
        <v>0</v>
      </c>
      <c r="C1182" s="418" t="s">
        <v>2726</v>
      </c>
      <c r="D1182" s="418" t="s">
        <v>91</v>
      </c>
      <c r="E1182" s="419" t="s">
        <v>18</v>
      </c>
      <c r="F1182" s="411"/>
      <c r="G1182" s="411">
        <v>13409.6</v>
      </c>
      <c r="H1182" s="412">
        <f>INT($F1182*G1182)</f>
        <v>0</v>
      </c>
      <c r="I1182" s="411">
        <v>0</v>
      </c>
      <c r="J1182" s="412">
        <f>INT($F1182*I1182)</f>
        <v>0</v>
      </c>
      <c r="K1182" s="411">
        <v>0</v>
      </c>
      <c r="L1182" s="412">
        <f>INT($F1182*K1182)</f>
        <v>0</v>
      </c>
      <c r="M1182" s="411">
        <f>+G1182+I1182+K1182</f>
        <v>13409.6</v>
      </c>
      <c r="N1182" s="412">
        <f>H1182+J1182+L1182</f>
        <v>0</v>
      </c>
      <c r="O1182" s="412"/>
      <c r="P1182" s="412"/>
      <c r="Q1182" s="412"/>
      <c r="R1182" s="419" t="s">
        <v>0</v>
      </c>
      <c r="T1182" s="411">
        <v>5</v>
      </c>
    </row>
    <row r="1183" spans="1:20" s="75" customFormat="1" ht="24" hidden="1" customHeight="1">
      <c r="A1183" s="372" t="s">
        <v>2481</v>
      </c>
      <c r="B1183" s="421" t="s">
        <v>0</v>
      </c>
      <c r="C1183" s="421" t="s">
        <v>1088</v>
      </c>
      <c r="D1183" s="421" t="s">
        <v>91</v>
      </c>
      <c r="E1183" s="422" t="s">
        <v>18</v>
      </c>
      <c r="F1183" s="416"/>
      <c r="G1183" s="416">
        <v>13409.6</v>
      </c>
      <c r="H1183" s="417">
        <f t="shared" si="1466"/>
        <v>0</v>
      </c>
      <c r="I1183" s="416">
        <v>0</v>
      </c>
      <c r="J1183" s="417">
        <f t="shared" si="1467"/>
        <v>0</v>
      </c>
      <c r="K1183" s="416">
        <v>0</v>
      </c>
      <c r="L1183" s="417">
        <f t="shared" si="1468"/>
        <v>0</v>
      </c>
      <c r="M1183" s="416">
        <f t="shared" si="1469"/>
        <v>13409.6</v>
      </c>
      <c r="N1183" s="417">
        <f t="shared" si="1470"/>
        <v>0</v>
      </c>
      <c r="O1183" s="417">
        <f t="shared" ref="O1183" si="1491">F1183-F1182</f>
        <v>0</v>
      </c>
      <c r="P1183" s="417">
        <f t="shared" ref="P1183:Q1183" si="1492">M1183-M1182</f>
        <v>0</v>
      </c>
      <c r="Q1183" s="417">
        <f t="shared" si="1492"/>
        <v>0</v>
      </c>
      <c r="R1183" s="422"/>
      <c r="T1183" s="416">
        <v>5</v>
      </c>
    </row>
    <row r="1184" spans="1:20" s="431" customFormat="1" ht="24" hidden="1" customHeight="1">
      <c r="A1184" s="366" t="s">
        <v>2405</v>
      </c>
      <c r="B1184" s="408" t="s">
        <v>0</v>
      </c>
      <c r="C1184" s="408" t="s">
        <v>2727</v>
      </c>
      <c r="D1184" s="408" t="s">
        <v>2728</v>
      </c>
      <c r="E1184" s="409" t="s">
        <v>2194</v>
      </c>
      <c r="F1184" s="410"/>
      <c r="G1184" s="411">
        <v>213615.9</v>
      </c>
      <c r="H1184" s="412">
        <f>INT($F1184*G1184)</f>
        <v>0</v>
      </c>
      <c r="I1184" s="411">
        <v>0</v>
      </c>
      <c r="J1184" s="412">
        <f>INT($F1184*I1184)</f>
        <v>0</v>
      </c>
      <c r="K1184" s="411">
        <v>0</v>
      </c>
      <c r="L1184" s="412">
        <f>INT($F1184*K1184)</f>
        <v>0</v>
      </c>
      <c r="M1184" s="411">
        <f>+G1184+I1184+K1184</f>
        <v>213615.9</v>
      </c>
      <c r="N1184" s="412">
        <f>H1184+J1184+L1184</f>
        <v>0</v>
      </c>
      <c r="O1184" s="412"/>
      <c r="P1184" s="412"/>
      <c r="Q1184" s="412"/>
      <c r="R1184" s="409" t="s">
        <v>0</v>
      </c>
      <c r="T1184" s="410">
        <v>2</v>
      </c>
    </row>
    <row r="1185" spans="1:20" s="72" customFormat="1" ht="24" hidden="1" customHeight="1">
      <c r="A1185" s="372" t="s">
        <v>2481</v>
      </c>
      <c r="B1185" s="413" t="s">
        <v>0</v>
      </c>
      <c r="C1185" s="413" t="s">
        <v>1089</v>
      </c>
      <c r="D1185" s="413" t="s">
        <v>1090</v>
      </c>
      <c r="E1185" s="414" t="s">
        <v>738</v>
      </c>
      <c r="F1185" s="415"/>
      <c r="G1185" s="416">
        <v>213615.9</v>
      </c>
      <c r="H1185" s="417">
        <f t="shared" si="1466"/>
        <v>0</v>
      </c>
      <c r="I1185" s="416">
        <v>0</v>
      </c>
      <c r="J1185" s="417">
        <f t="shared" si="1467"/>
        <v>0</v>
      </c>
      <c r="K1185" s="416">
        <v>0</v>
      </c>
      <c r="L1185" s="417">
        <f t="shared" si="1468"/>
        <v>0</v>
      </c>
      <c r="M1185" s="416">
        <f t="shared" si="1469"/>
        <v>213615.9</v>
      </c>
      <c r="N1185" s="417">
        <f t="shared" si="1470"/>
        <v>0</v>
      </c>
      <c r="O1185" s="417">
        <f t="shared" ref="O1185" si="1493">F1185-F1184</f>
        <v>0</v>
      </c>
      <c r="P1185" s="417">
        <f t="shared" ref="P1185:Q1185" si="1494">M1185-M1184</f>
        <v>0</v>
      </c>
      <c r="Q1185" s="417">
        <f t="shared" si="1494"/>
        <v>0</v>
      </c>
      <c r="R1185" s="414"/>
      <c r="T1185" s="415">
        <v>2</v>
      </c>
    </row>
    <row r="1186" spans="1:20" s="401" customFormat="1" ht="24" hidden="1" customHeight="1">
      <c r="A1186" s="366" t="s">
        <v>2405</v>
      </c>
      <c r="B1186" s="408" t="s">
        <v>0</v>
      </c>
      <c r="C1186" s="408" t="s">
        <v>2729</v>
      </c>
      <c r="D1186" s="408" t="s">
        <v>2250</v>
      </c>
      <c r="E1186" s="409" t="s">
        <v>2194</v>
      </c>
      <c r="F1186" s="410"/>
      <c r="G1186" s="411">
        <v>306728.3</v>
      </c>
      <c r="H1186" s="412">
        <f>INT($F1186*G1186)</f>
        <v>0</v>
      </c>
      <c r="I1186" s="411">
        <v>0</v>
      </c>
      <c r="J1186" s="412">
        <f>INT($F1186*I1186)</f>
        <v>0</v>
      </c>
      <c r="K1186" s="411">
        <v>0</v>
      </c>
      <c r="L1186" s="412">
        <f>INT($F1186*K1186)</f>
        <v>0</v>
      </c>
      <c r="M1186" s="411">
        <f>+G1186+I1186+K1186</f>
        <v>306728.3</v>
      </c>
      <c r="N1186" s="412">
        <f>H1186+J1186+L1186</f>
        <v>0</v>
      </c>
      <c r="O1186" s="412"/>
      <c r="P1186" s="412"/>
      <c r="Q1186" s="412"/>
      <c r="R1186" s="409" t="s">
        <v>0</v>
      </c>
      <c r="T1186" s="410">
        <v>2</v>
      </c>
    </row>
    <row r="1187" spans="1:20" ht="24" hidden="1" customHeight="1">
      <c r="A1187" s="372" t="s">
        <v>2481</v>
      </c>
      <c r="B1187" s="413" t="s">
        <v>0</v>
      </c>
      <c r="C1187" s="413" t="s">
        <v>1091</v>
      </c>
      <c r="D1187" s="413" t="s">
        <v>780</v>
      </c>
      <c r="E1187" s="414" t="s">
        <v>738</v>
      </c>
      <c r="F1187" s="415"/>
      <c r="G1187" s="416">
        <v>306728.3</v>
      </c>
      <c r="H1187" s="417">
        <f t="shared" si="1466"/>
        <v>0</v>
      </c>
      <c r="I1187" s="416">
        <v>0</v>
      </c>
      <c r="J1187" s="417">
        <f t="shared" si="1467"/>
        <v>0</v>
      </c>
      <c r="K1187" s="416">
        <v>0</v>
      </c>
      <c r="L1187" s="417">
        <f t="shared" si="1468"/>
        <v>0</v>
      </c>
      <c r="M1187" s="416">
        <f t="shared" si="1469"/>
        <v>306728.3</v>
      </c>
      <c r="N1187" s="417">
        <f t="shared" si="1470"/>
        <v>0</v>
      </c>
      <c r="O1187" s="417">
        <f t="shared" ref="O1187" si="1495">F1187-F1186</f>
        <v>0</v>
      </c>
      <c r="P1187" s="417">
        <f t="shared" ref="P1187:Q1187" si="1496">M1187-M1186</f>
        <v>0</v>
      </c>
      <c r="Q1187" s="417">
        <f t="shared" si="1496"/>
        <v>0</v>
      </c>
      <c r="R1187" s="414"/>
      <c r="T1187" s="415">
        <v>2</v>
      </c>
    </row>
    <row r="1188" spans="1:20" s="431" customFormat="1" ht="24" hidden="1" customHeight="1">
      <c r="A1188" s="366" t="s">
        <v>2405</v>
      </c>
      <c r="B1188" s="408" t="s">
        <v>0</v>
      </c>
      <c r="C1188" s="408" t="s">
        <v>2730</v>
      </c>
      <c r="D1188" s="408" t="s">
        <v>92</v>
      </c>
      <c r="E1188" s="409" t="s">
        <v>2235</v>
      </c>
      <c r="F1188" s="410"/>
      <c r="G1188" s="411">
        <v>49801.8</v>
      </c>
      <c r="H1188" s="412">
        <f>INT($F1188*G1188)</f>
        <v>0</v>
      </c>
      <c r="I1188" s="411">
        <v>0</v>
      </c>
      <c r="J1188" s="412">
        <f>INT($F1188*I1188)</f>
        <v>0</v>
      </c>
      <c r="K1188" s="411">
        <v>0</v>
      </c>
      <c r="L1188" s="412">
        <f>INT($F1188*K1188)</f>
        <v>0</v>
      </c>
      <c r="M1188" s="411">
        <f>+G1188+I1188+K1188</f>
        <v>49801.8</v>
      </c>
      <c r="N1188" s="412">
        <f>H1188+J1188+L1188</f>
        <v>0</v>
      </c>
      <c r="O1188" s="412"/>
      <c r="P1188" s="412"/>
      <c r="Q1188" s="412"/>
      <c r="R1188" s="409" t="s">
        <v>0</v>
      </c>
      <c r="T1188" s="410">
        <v>17</v>
      </c>
    </row>
    <row r="1189" spans="1:20" s="72" customFormat="1" ht="24" hidden="1" customHeight="1">
      <c r="A1189" s="372" t="s">
        <v>2731</v>
      </c>
      <c r="B1189" s="413" t="s">
        <v>0</v>
      </c>
      <c r="C1189" s="413" t="s">
        <v>1092</v>
      </c>
      <c r="D1189" s="413" t="s">
        <v>92</v>
      </c>
      <c r="E1189" s="414" t="s">
        <v>768</v>
      </c>
      <c r="F1189" s="415"/>
      <c r="G1189" s="416">
        <v>49801.8</v>
      </c>
      <c r="H1189" s="417">
        <f t="shared" si="1466"/>
        <v>0</v>
      </c>
      <c r="I1189" s="416">
        <v>0</v>
      </c>
      <c r="J1189" s="417">
        <f t="shared" si="1467"/>
        <v>0</v>
      </c>
      <c r="K1189" s="416">
        <v>0</v>
      </c>
      <c r="L1189" s="417">
        <f t="shared" si="1468"/>
        <v>0</v>
      </c>
      <c r="M1189" s="416">
        <f t="shared" si="1469"/>
        <v>49801.8</v>
      </c>
      <c r="N1189" s="417">
        <f t="shared" si="1470"/>
        <v>0</v>
      </c>
      <c r="O1189" s="417">
        <f t="shared" ref="O1189" si="1497">F1189-F1188</f>
        <v>0</v>
      </c>
      <c r="P1189" s="417">
        <f t="shared" ref="P1189:Q1189" si="1498">M1189-M1188</f>
        <v>0</v>
      </c>
      <c r="Q1189" s="417">
        <f t="shared" si="1498"/>
        <v>0</v>
      </c>
      <c r="R1189" s="414"/>
      <c r="T1189" s="415">
        <v>17</v>
      </c>
    </row>
    <row r="1190" spans="1:20" s="401" customFormat="1" ht="24" hidden="1" customHeight="1">
      <c r="A1190" s="366" t="s">
        <v>2405</v>
      </c>
      <c r="B1190" s="408" t="s">
        <v>0</v>
      </c>
      <c r="C1190" s="408" t="s">
        <v>2732</v>
      </c>
      <c r="D1190" s="408" t="s">
        <v>2733</v>
      </c>
      <c r="E1190" s="409" t="s">
        <v>2382</v>
      </c>
      <c r="F1190" s="410"/>
      <c r="G1190" s="411">
        <v>25410</v>
      </c>
      <c r="H1190" s="412">
        <f>INT($F1190*G1190)</f>
        <v>0</v>
      </c>
      <c r="I1190" s="411">
        <v>0</v>
      </c>
      <c r="J1190" s="412">
        <f>INT($F1190*I1190)</f>
        <v>0</v>
      </c>
      <c r="K1190" s="411">
        <v>0</v>
      </c>
      <c r="L1190" s="412">
        <f>INT($F1190*K1190)</f>
        <v>0</v>
      </c>
      <c r="M1190" s="411">
        <f>+G1190+I1190+K1190</f>
        <v>25410</v>
      </c>
      <c r="N1190" s="412">
        <f>H1190+J1190+L1190</f>
        <v>0</v>
      </c>
      <c r="O1190" s="412"/>
      <c r="P1190" s="412"/>
      <c r="Q1190" s="412"/>
      <c r="R1190" s="409" t="s">
        <v>0</v>
      </c>
      <c r="T1190" s="410">
        <v>17</v>
      </c>
    </row>
    <row r="1191" spans="1:20" ht="24" hidden="1" customHeight="1">
      <c r="A1191" s="372" t="s">
        <v>2481</v>
      </c>
      <c r="B1191" s="413" t="s">
        <v>0</v>
      </c>
      <c r="C1191" s="413" t="s">
        <v>1093</v>
      </c>
      <c r="D1191" s="413" t="s">
        <v>1094</v>
      </c>
      <c r="E1191" s="414" t="s">
        <v>859</v>
      </c>
      <c r="F1191" s="415"/>
      <c r="G1191" s="416">
        <v>25410</v>
      </c>
      <c r="H1191" s="417">
        <f t="shared" si="1466"/>
        <v>0</v>
      </c>
      <c r="I1191" s="416">
        <v>0</v>
      </c>
      <c r="J1191" s="417">
        <f t="shared" si="1467"/>
        <v>0</v>
      </c>
      <c r="K1191" s="416">
        <v>0</v>
      </c>
      <c r="L1191" s="417">
        <f t="shared" si="1468"/>
        <v>0</v>
      </c>
      <c r="M1191" s="416">
        <f t="shared" si="1469"/>
        <v>25410</v>
      </c>
      <c r="N1191" s="417">
        <f t="shared" si="1470"/>
        <v>0</v>
      </c>
      <c r="O1191" s="417">
        <f t="shared" ref="O1191" si="1499">F1191-F1190</f>
        <v>0</v>
      </c>
      <c r="P1191" s="417">
        <f t="shared" ref="P1191:Q1191" si="1500">M1191-M1190</f>
        <v>0</v>
      </c>
      <c r="Q1191" s="417">
        <f t="shared" si="1500"/>
        <v>0</v>
      </c>
      <c r="R1191" s="414"/>
      <c r="T1191" s="415">
        <v>17</v>
      </c>
    </row>
    <row r="1192" spans="1:20" s="401" customFormat="1" ht="24" hidden="1" customHeight="1">
      <c r="A1192" s="366" t="s">
        <v>2405</v>
      </c>
      <c r="B1192" s="408" t="s">
        <v>0</v>
      </c>
      <c r="C1192" s="408" t="s">
        <v>2734</v>
      </c>
      <c r="D1192" s="408" t="s">
        <v>93</v>
      </c>
      <c r="E1192" s="409" t="s">
        <v>56</v>
      </c>
      <c r="F1192" s="410"/>
      <c r="G1192" s="411">
        <v>-2099826</v>
      </c>
      <c r="H1192" s="412">
        <f>ROUNDDOWN($F1192*G1192,0)</f>
        <v>0</v>
      </c>
      <c r="I1192" s="411">
        <v>0</v>
      </c>
      <c r="J1192" s="412">
        <f>INT($F1192*I1192)</f>
        <v>0</v>
      </c>
      <c r="K1192" s="411">
        <v>0</v>
      </c>
      <c r="L1192" s="412">
        <f>INT($F1192*K1192)</f>
        <v>0</v>
      </c>
      <c r="M1192" s="411">
        <f>+G1192+I1192+K1192</f>
        <v>-2099826</v>
      </c>
      <c r="N1192" s="412">
        <f>H1192+J1192+L1192</f>
        <v>0</v>
      </c>
      <c r="O1192" s="412"/>
      <c r="P1192" s="412"/>
      <c r="Q1192" s="412"/>
      <c r="R1192" s="409" t="s">
        <v>0</v>
      </c>
      <c r="T1192" s="410">
        <v>1.24</v>
      </c>
    </row>
    <row r="1193" spans="1:20" ht="24" hidden="1" customHeight="1">
      <c r="A1193" s="372" t="s">
        <v>2481</v>
      </c>
      <c r="B1193" s="413" t="s">
        <v>0</v>
      </c>
      <c r="C1193" s="413" t="s">
        <v>1095</v>
      </c>
      <c r="D1193" s="413" t="s">
        <v>93</v>
      </c>
      <c r="E1193" s="414" t="s">
        <v>56</v>
      </c>
      <c r="F1193" s="415"/>
      <c r="G1193" s="416">
        <v>-2099826</v>
      </c>
      <c r="H1193" s="417">
        <f>ROUNDDOWN($F1193*G1193,0)</f>
        <v>0</v>
      </c>
      <c r="I1193" s="416">
        <v>0</v>
      </c>
      <c r="J1193" s="417">
        <f t="shared" si="1467"/>
        <v>0</v>
      </c>
      <c r="K1193" s="416">
        <v>0</v>
      </c>
      <c r="L1193" s="417">
        <f t="shared" si="1468"/>
        <v>0</v>
      </c>
      <c r="M1193" s="416">
        <f t="shared" si="1469"/>
        <v>-2099826</v>
      </c>
      <c r="N1193" s="417">
        <f t="shared" si="1470"/>
        <v>0</v>
      </c>
      <c r="O1193" s="417">
        <f t="shared" ref="O1193" si="1501">F1193-F1192</f>
        <v>0</v>
      </c>
      <c r="P1193" s="417">
        <f t="shared" ref="P1193:Q1193" si="1502">M1193-M1192</f>
        <v>0</v>
      </c>
      <c r="Q1193" s="417">
        <f t="shared" si="1502"/>
        <v>0</v>
      </c>
      <c r="R1193" s="414"/>
      <c r="T1193" s="415">
        <v>1.24</v>
      </c>
    </row>
    <row r="1194" spans="1:20" s="401" customFormat="1" ht="24" hidden="1" customHeight="1">
      <c r="A1194" s="366" t="s">
        <v>2405</v>
      </c>
      <c r="B1194" s="408" t="s">
        <v>0</v>
      </c>
      <c r="C1194" s="408" t="s">
        <v>2735</v>
      </c>
      <c r="D1194" s="408" t="s">
        <v>2736</v>
      </c>
      <c r="E1194" s="409" t="s">
        <v>2650</v>
      </c>
      <c r="F1194" s="410"/>
      <c r="G1194" s="411">
        <v>17917</v>
      </c>
      <c r="H1194" s="412">
        <f>ROUNDDOWN($F1194*G1194,0)</f>
        <v>0</v>
      </c>
      <c r="I1194" s="411">
        <v>0</v>
      </c>
      <c r="J1194" s="412">
        <f>INT($F1194*I1194)</f>
        <v>0</v>
      </c>
      <c r="K1194" s="411">
        <v>0</v>
      </c>
      <c r="L1194" s="412">
        <f>INT($F1194*K1194)</f>
        <v>0</v>
      </c>
      <c r="M1194" s="411">
        <f>+G1194+I1194+K1194</f>
        <v>17917</v>
      </c>
      <c r="N1194" s="412">
        <f>H1194+J1194+L1194</f>
        <v>0</v>
      </c>
      <c r="O1194" s="412"/>
      <c r="P1194" s="412"/>
      <c r="Q1194" s="412"/>
      <c r="R1194" s="409" t="s">
        <v>0</v>
      </c>
      <c r="T1194" s="410">
        <v>10.15</v>
      </c>
    </row>
    <row r="1195" spans="1:20" ht="24" hidden="1" customHeight="1">
      <c r="A1195" s="372" t="s">
        <v>2481</v>
      </c>
      <c r="B1195" s="413" t="s">
        <v>0</v>
      </c>
      <c r="C1195" s="413" t="s">
        <v>2735</v>
      </c>
      <c r="D1195" s="413" t="s">
        <v>2736</v>
      </c>
      <c r="E1195" s="414" t="s">
        <v>2650</v>
      </c>
      <c r="F1195" s="415"/>
      <c r="G1195" s="416">
        <v>17917</v>
      </c>
      <c r="H1195" s="417">
        <f>ROUNDDOWN($F1195*G1195,0)</f>
        <v>0</v>
      </c>
      <c r="I1195" s="416">
        <v>0</v>
      </c>
      <c r="J1195" s="417">
        <f t="shared" ref="J1195" si="1503">INT($F1195*I1195)</f>
        <v>0</v>
      </c>
      <c r="K1195" s="416">
        <v>0</v>
      </c>
      <c r="L1195" s="417">
        <f t="shared" ref="L1195" si="1504">INT($F1195*K1195)</f>
        <v>0</v>
      </c>
      <c r="M1195" s="416">
        <f t="shared" ref="M1195" si="1505">+G1195+I1195+K1195</f>
        <v>17917</v>
      </c>
      <c r="N1195" s="417">
        <f t="shared" ref="N1195" si="1506">H1195+J1195+L1195</f>
        <v>0</v>
      </c>
      <c r="O1195" s="417">
        <f t="shared" ref="O1195" si="1507">F1195-F1194</f>
        <v>0</v>
      </c>
      <c r="P1195" s="417">
        <f t="shared" ref="P1195:Q1195" si="1508">M1195-M1194</f>
        <v>0</v>
      </c>
      <c r="Q1195" s="417">
        <f t="shared" si="1508"/>
        <v>0</v>
      </c>
      <c r="R1195" s="414"/>
      <c r="T1195" s="415">
        <v>10.15</v>
      </c>
    </row>
    <row r="1196" spans="1:20" s="431" customFormat="1" ht="24" hidden="1" customHeight="1">
      <c r="A1196" s="366" t="s">
        <v>2368</v>
      </c>
      <c r="B1196" s="436" t="s">
        <v>2737</v>
      </c>
      <c r="C1196" s="436" t="s">
        <v>2738</v>
      </c>
      <c r="D1196" s="436" t="s">
        <v>0</v>
      </c>
      <c r="E1196" s="437" t="s">
        <v>0</v>
      </c>
      <c r="F1196" s="438"/>
      <c r="G1196" s="439"/>
      <c r="H1196" s="440">
        <f>SUMIF($A$1198:$A$1219,"당초",H1198:H1219)</f>
        <v>0</v>
      </c>
      <c r="I1196" s="439"/>
      <c r="J1196" s="440">
        <f>SUMIF($A$1198:$A$1219,"당초",J1198:J1219)</f>
        <v>0</v>
      </c>
      <c r="K1196" s="439"/>
      <c r="L1196" s="440">
        <f>SUMIF($A$1198:$A$1219,"당초",L1198:L1219)</f>
        <v>0</v>
      </c>
      <c r="M1196" s="438"/>
      <c r="N1196" s="440">
        <f>H1196+J1196+L1196</f>
        <v>0</v>
      </c>
      <c r="O1196" s="440"/>
      <c r="P1196" s="440"/>
      <c r="Q1196" s="440"/>
      <c r="R1196" s="441" t="s">
        <v>0</v>
      </c>
      <c r="T1196" s="438">
        <v>0</v>
      </c>
    </row>
    <row r="1197" spans="1:20" s="72" customFormat="1" ht="24" hidden="1" customHeight="1">
      <c r="A1197" s="372" t="s">
        <v>2481</v>
      </c>
      <c r="B1197" s="442" t="s">
        <v>2739</v>
      </c>
      <c r="C1197" s="442" t="s">
        <v>1096</v>
      </c>
      <c r="D1197" s="442" t="s">
        <v>0</v>
      </c>
      <c r="E1197" s="443" t="s">
        <v>0</v>
      </c>
      <c r="F1197" s="444"/>
      <c r="G1197" s="445"/>
      <c r="H1197" s="446">
        <f>SUMIF($A$1198:$A$1219,"변경",H1198:H1219)</f>
        <v>0</v>
      </c>
      <c r="I1197" s="445"/>
      <c r="J1197" s="446">
        <f>SUMIF($A$1198:$A$1219,"변경",J1198:J1219)</f>
        <v>0</v>
      </c>
      <c r="K1197" s="445"/>
      <c r="L1197" s="446">
        <f>SUMIF($A$1198:$A$1219,"변경",L1198:L1219)</f>
        <v>0</v>
      </c>
      <c r="M1197" s="444"/>
      <c r="N1197" s="446">
        <f t="shared" si="1470"/>
        <v>0</v>
      </c>
      <c r="O1197" s="446">
        <f t="shared" ref="O1197" si="1509">F1197-F1196</f>
        <v>0</v>
      </c>
      <c r="P1197" s="446">
        <f t="shared" ref="P1197:Q1197" si="1510">M1197-M1196</f>
        <v>0</v>
      </c>
      <c r="Q1197" s="446">
        <f t="shared" si="1510"/>
        <v>0</v>
      </c>
      <c r="R1197" s="447"/>
      <c r="T1197" s="444">
        <v>0</v>
      </c>
    </row>
    <row r="1198" spans="1:20" s="431" customFormat="1" ht="24" hidden="1" customHeight="1">
      <c r="A1198" s="366" t="s">
        <v>2405</v>
      </c>
      <c r="B1198" s="408" t="s">
        <v>0</v>
      </c>
      <c r="C1198" s="408" t="s">
        <v>2740</v>
      </c>
      <c r="D1198" s="408" t="s">
        <v>2741</v>
      </c>
      <c r="E1198" s="409" t="s">
        <v>56</v>
      </c>
      <c r="F1198" s="410"/>
      <c r="G1198" s="411">
        <v>0</v>
      </c>
      <c r="H1198" s="412">
        <f>INT($F1198*G1198)</f>
        <v>0</v>
      </c>
      <c r="I1198" s="411">
        <v>0</v>
      </c>
      <c r="J1198" s="412">
        <f>INT($F1198*I1198)</f>
        <v>0</v>
      </c>
      <c r="K1198" s="411">
        <v>9455.1</v>
      </c>
      <c r="L1198" s="412">
        <f>INT($F1198*K1198)</f>
        <v>0</v>
      </c>
      <c r="M1198" s="411">
        <f>+G1198+I1198+K1198</f>
        <v>9455.1</v>
      </c>
      <c r="N1198" s="412">
        <f>H1198+J1198+L1198</f>
        <v>0</v>
      </c>
      <c r="O1198" s="412"/>
      <c r="P1198" s="412"/>
      <c r="Q1198" s="412"/>
      <c r="R1198" s="409" t="s">
        <v>0</v>
      </c>
      <c r="T1198" s="410">
        <v>1920.048</v>
      </c>
    </row>
    <row r="1199" spans="1:20" s="72" customFormat="1" ht="24" hidden="1" customHeight="1">
      <c r="A1199" s="372" t="s">
        <v>2481</v>
      </c>
      <c r="B1199" s="413" t="s">
        <v>0</v>
      </c>
      <c r="C1199" s="413" t="s">
        <v>1097</v>
      </c>
      <c r="D1199" s="413" t="s">
        <v>1098</v>
      </c>
      <c r="E1199" s="414" t="s">
        <v>56</v>
      </c>
      <c r="F1199" s="415"/>
      <c r="G1199" s="416">
        <v>0</v>
      </c>
      <c r="H1199" s="417">
        <f t="shared" ref="H1199:H1219" si="1511">INT($F1199*G1199)</f>
        <v>0</v>
      </c>
      <c r="I1199" s="416">
        <v>0</v>
      </c>
      <c r="J1199" s="417">
        <f t="shared" ref="J1199:J1219" si="1512">INT($F1199*I1199)</f>
        <v>0</v>
      </c>
      <c r="K1199" s="416">
        <v>9455.1</v>
      </c>
      <c r="L1199" s="417">
        <f t="shared" ref="L1199:L1219" si="1513">INT($F1199*K1199)</f>
        <v>0</v>
      </c>
      <c r="M1199" s="416">
        <f t="shared" ref="M1199:M1219" si="1514">+G1199+I1199+K1199</f>
        <v>9455.1</v>
      </c>
      <c r="N1199" s="417">
        <f t="shared" si="1470"/>
        <v>0</v>
      </c>
      <c r="O1199" s="417">
        <f t="shared" ref="O1199" si="1515">F1199-F1198</f>
        <v>0</v>
      </c>
      <c r="P1199" s="417">
        <f t="shared" ref="P1199:Q1199" si="1516">M1199-M1198</f>
        <v>0</v>
      </c>
      <c r="Q1199" s="417">
        <f t="shared" si="1516"/>
        <v>0</v>
      </c>
      <c r="R1199" s="414"/>
      <c r="T1199" s="415">
        <v>1920.048</v>
      </c>
    </row>
    <row r="1200" spans="1:20" s="401" customFormat="1" ht="24" hidden="1" customHeight="1">
      <c r="A1200" s="366" t="s">
        <v>2405</v>
      </c>
      <c r="B1200" s="408" t="s">
        <v>0</v>
      </c>
      <c r="C1200" s="408" t="s">
        <v>2740</v>
      </c>
      <c r="D1200" s="408" t="s">
        <v>2742</v>
      </c>
      <c r="E1200" s="409" t="s">
        <v>56</v>
      </c>
      <c r="F1200" s="410"/>
      <c r="G1200" s="411">
        <v>0</v>
      </c>
      <c r="H1200" s="412">
        <f>INT($F1200*G1200)</f>
        <v>0</v>
      </c>
      <c r="I1200" s="411">
        <v>0</v>
      </c>
      <c r="J1200" s="412">
        <f>INT($F1200*I1200)</f>
        <v>0</v>
      </c>
      <c r="K1200" s="411">
        <v>9147.6</v>
      </c>
      <c r="L1200" s="412">
        <f>INT($F1200*K1200)</f>
        <v>0</v>
      </c>
      <c r="M1200" s="411">
        <f>+G1200+I1200+K1200</f>
        <v>9147.6</v>
      </c>
      <c r="N1200" s="412">
        <f>H1200+J1200+L1200</f>
        <v>0</v>
      </c>
      <c r="O1200" s="412"/>
      <c r="P1200" s="412"/>
      <c r="Q1200" s="412"/>
      <c r="R1200" s="409" t="s">
        <v>0</v>
      </c>
      <c r="T1200" s="410">
        <v>1864.124</v>
      </c>
    </row>
    <row r="1201" spans="1:20" ht="24" hidden="1" customHeight="1">
      <c r="A1201" s="372" t="s">
        <v>2481</v>
      </c>
      <c r="B1201" s="413" t="s">
        <v>0</v>
      </c>
      <c r="C1201" s="413" t="s">
        <v>1097</v>
      </c>
      <c r="D1201" s="413" t="s">
        <v>1099</v>
      </c>
      <c r="E1201" s="414" t="s">
        <v>56</v>
      </c>
      <c r="F1201" s="415"/>
      <c r="G1201" s="416">
        <v>0</v>
      </c>
      <c r="H1201" s="417">
        <f t="shared" si="1511"/>
        <v>0</v>
      </c>
      <c r="I1201" s="416">
        <v>0</v>
      </c>
      <c r="J1201" s="417">
        <f t="shared" si="1512"/>
        <v>0</v>
      </c>
      <c r="K1201" s="416">
        <v>9147.6</v>
      </c>
      <c r="L1201" s="417">
        <f t="shared" si="1513"/>
        <v>0</v>
      </c>
      <c r="M1201" s="416">
        <f t="shared" si="1514"/>
        <v>9147.6</v>
      </c>
      <c r="N1201" s="417">
        <f t="shared" si="1470"/>
        <v>0</v>
      </c>
      <c r="O1201" s="417">
        <f t="shared" ref="O1201" si="1517">F1201-F1200</f>
        <v>0</v>
      </c>
      <c r="P1201" s="417">
        <f t="shared" ref="P1201:Q1201" si="1518">M1201-M1200</f>
        <v>0</v>
      </c>
      <c r="Q1201" s="417">
        <f t="shared" si="1518"/>
        <v>0</v>
      </c>
      <c r="R1201" s="414"/>
      <c r="T1201" s="415">
        <v>1864.124</v>
      </c>
    </row>
    <row r="1202" spans="1:20" s="431" customFormat="1" ht="24" hidden="1" customHeight="1">
      <c r="A1202" s="366" t="s">
        <v>2405</v>
      </c>
      <c r="B1202" s="408" t="s">
        <v>0</v>
      </c>
      <c r="C1202" s="408" t="s">
        <v>2743</v>
      </c>
      <c r="D1202" s="408" t="s">
        <v>2744</v>
      </c>
      <c r="E1202" s="409" t="s">
        <v>56</v>
      </c>
      <c r="F1202" s="410"/>
      <c r="G1202" s="411">
        <v>0</v>
      </c>
      <c r="H1202" s="412">
        <f>INT($F1202*G1202)</f>
        <v>0</v>
      </c>
      <c r="I1202" s="411">
        <v>0</v>
      </c>
      <c r="J1202" s="412">
        <f>INT($F1202*I1202)</f>
        <v>0</v>
      </c>
      <c r="K1202" s="411">
        <v>9147.6</v>
      </c>
      <c r="L1202" s="412">
        <f>INT($F1202*K1202)</f>
        <v>0</v>
      </c>
      <c r="M1202" s="411">
        <f>+G1202+I1202+K1202</f>
        <v>9147.6</v>
      </c>
      <c r="N1202" s="412">
        <f>H1202+J1202+L1202</f>
        <v>0</v>
      </c>
      <c r="O1202" s="412"/>
      <c r="P1202" s="412"/>
      <c r="Q1202" s="412"/>
      <c r="R1202" s="409" t="s">
        <v>0</v>
      </c>
      <c r="T1202" s="410">
        <v>0.82399999999999995</v>
      </c>
    </row>
    <row r="1203" spans="1:20" s="72" customFormat="1" ht="24" hidden="1" customHeight="1">
      <c r="A1203" s="372" t="s">
        <v>2481</v>
      </c>
      <c r="B1203" s="413" t="s">
        <v>0</v>
      </c>
      <c r="C1203" s="413" t="s">
        <v>1100</v>
      </c>
      <c r="D1203" s="413" t="s">
        <v>1101</v>
      </c>
      <c r="E1203" s="414" t="s">
        <v>56</v>
      </c>
      <c r="F1203" s="415"/>
      <c r="G1203" s="416">
        <v>0</v>
      </c>
      <c r="H1203" s="417">
        <f t="shared" si="1511"/>
        <v>0</v>
      </c>
      <c r="I1203" s="416">
        <v>0</v>
      </c>
      <c r="J1203" s="417">
        <f t="shared" si="1512"/>
        <v>0</v>
      </c>
      <c r="K1203" s="416">
        <v>9147.6</v>
      </c>
      <c r="L1203" s="417">
        <f t="shared" si="1513"/>
        <v>0</v>
      </c>
      <c r="M1203" s="416">
        <f t="shared" si="1514"/>
        <v>9147.6</v>
      </c>
      <c r="N1203" s="417">
        <f t="shared" si="1470"/>
        <v>0</v>
      </c>
      <c r="O1203" s="417">
        <f t="shared" ref="O1203" si="1519">F1203-F1202</f>
        <v>0</v>
      </c>
      <c r="P1203" s="417">
        <f t="shared" ref="P1203:Q1203" si="1520">M1203-M1202</f>
        <v>0</v>
      </c>
      <c r="Q1203" s="417">
        <f t="shared" si="1520"/>
        <v>0</v>
      </c>
      <c r="R1203" s="414"/>
      <c r="T1203" s="415">
        <v>0.82399999999999995</v>
      </c>
    </row>
    <row r="1204" spans="1:20" s="401" customFormat="1" ht="24" hidden="1" customHeight="1">
      <c r="A1204" s="366" t="s">
        <v>2405</v>
      </c>
      <c r="B1204" s="408" t="s">
        <v>0</v>
      </c>
      <c r="C1204" s="408" t="s">
        <v>2745</v>
      </c>
      <c r="D1204" s="408" t="s">
        <v>2746</v>
      </c>
      <c r="E1204" s="409" t="s">
        <v>307</v>
      </c>
      <c r="F1204" s="410"/>
      <c r="G1204" s="411">
        <v>0</v>
      </c>
      <c r="H1204" s="412">
        <f>INT($F1204*G1204)</f>
        <v>0</v>
      </c>
      <c r="I1204" s="411">
        <v>0</v>
      </c>
      <c r="J1204" s="412">
        <f>INT($F1204*I1204)</f>
        <v>0</v>
      </c>
      <c r="K1204" s="411">
        <v>299.8</v>
      </c>
      <c r="L1204" s="412">
        <f>INT($F1204*K1204)</f>
        <v>0</v>
      </c>
      <c r="M1204" s="411">
        <f>+G1204+I1204+K1204</f>
        <v>299.8</v>
      </c>
      <c r="N1204" s="412">
        <f>H1204+J1204+L1204</f>
        <v>0</v>
      </c>
      <c r="O1204" s="412"/>
      <c r="P1204" s="412"/>
      <c r="Q1204" s="412"/>
      <c r="R1204" s="409" t="s">
        <v>0</v>
      </c>
      <c r="T1204" s="410">
        <v>337</v>
      </c>
    </row>
    <row r="1205" spans="1:20" ht="24" hidden="1" customHeight="1">
      <c r="A1205" s="372" t="s">
        <v>2481</v>
      </c>
      <c r="B1205" s="413" t="s">
        <v>0</v>
      </c>
      <c r="C1205" s="413" t="s">
        <v>1102</v>
      </c>
      <c r="D1205" s="413" t="s">
        <v>1103</v>
      </c>
      <c r="E1205" s="414" t="s">
        <v>775</v>
      </c>
      <c r="F1205" s="415"/>
      <c r="G1205" s="416">
        <v>0</v>
      </c>
      <c r="H1205" s="417">
        <f t="shared" si="1511"/>
        <v>0</v>
      </c>
      <c r="I1205" s="416">
        <v>0</v>
      </c>
      <c r="J1205" s="417">
        <f t="shared" si="1512"/>
        <v>0</v>
      </c>
      <c r="K1205" s="416">
        <v>299.8</v>
      </c>
      <c r="L1205" s="417">
        <f t="shared" si="1513"/>
        <v>0</v>
      </c>
      <c r="M1205" s="416">
        <f t="shared" si="1514"/>
        <v>299.8</v>
      </c>
      <c r="N1205" s="417">
        <f t="shared" si="1470"/>
        <v>0</v>
      </c>
      <c r="O1205" s="417">
        <f t="shared" ref="O1205" si="1521">F1205-F1204</f>
        <v>0</v>
      </c>
      <c r="P1205" s="417">
        <f t="shared" ref="P1205:Q1205" si="1522">M1205-M1204</f>
        <v>0</v>
      </c>
      <c r="Q1205" s="417">
        <f t="shared" si="1522"/>
        <v>0</v>
      </c>
      <c r="R1205" s="414"/>
      <c r="T1205" s="415">
        <v>337</v>
      </c>
    </row>
    <row r="1206" spans="1:20" s="401" customFormat="1" ht="24" hidden="1" customHeight="1">
      <c r="A1206" s="366" t="s">
        <v>2405</v>
      </c>
      <c r="B1206" s="408" t="s">
        <v>0</v>
      </c>
      <c r="C1206" s="408" t="s">
        <v>2747</v>
      </c>
      <c r="D1206" s="408" t="s">
        <v>2748</v>
      </c>
      <c r="E1206" s="409" t="s">
        <v>2235</v>
      </c>
      <c r="F1206" s="410"/>
      <c r="G1206" s="411">
        <v>0</v>
      </c>
      <c r="H1206" s="412">
        <f>INT($F1206*G1206)</f>
        <v>0</v>
      </c>
      <c r="I1206" s="411">
        <v>0</v>
      </c>
      <c r="J1206" s="412">
        <f>INT($F1206*I1206)</f>
        <v>0</v>
      </c>
      <c r="K1206" s="411">
        <v>5517.9</v>
      </c>
      <c r="L1206" s="412">
        <f>INT($F1206*K1206)</f>
        <v>0</v>
      </c>
      <c r="M1206" s="411">
        <f>+G1206+I1206+K1206</f>
        <v>5517.9</v>
      </c>
      <c r="N1206" s="412">
        <f>H1206+J1206+L1206</f>
        <v>0</v>
      </c>
      <c r="O1206" s="412"/>
      <c r="P1206" s="412"/>
      <c r="Q1206" s="412"/>
      <c r="R1206" s="409" t="s">
        <v>0</v>
      </c>
      <c r="T1206" s="410">
        <v>4</v>
      </c>
    </row>
    <row r="1207" spans="1:20" ht="24" hidden="1" customHeight="1">
      <c r="A1207" s="372" t="s">
        <v>2481</v>
      </c>
      <c r="B1207" s="413" t="s">
        <v>0</v>
      </c>
      <c r="C1207" s="413" t="s">
        <v>1104</v>
      </c>
      <c r="D1207" s="413" t="s">
        <v>1105</v>
      </c>
      <c r="E1207" s="414" t="s">
        <v>768</v>
      </c>
      <c r="F1207" s="415"/>
      <c r="G1207" s="416">
        <v>0</v>
      </c>
      <c r="H1207" s="417">
        <f t="shared" si="1511"/>
        <v>0</v>
      </c>
      <c r="I1207" s="416">
        <v>0</v>
      </c>
      <c r="J1207" s="417">
        <f t="shared" si="1512"/>
        <v>0</v>
      </c>
      <c r="K1207" s="416">
        <v>5517.9</v>
      </c>
      <c r="L1207" s="417">
        <f t="shared" si="1513"/>
        <v>0</v>
      </c>
      <c r="M1207" s="416">
        <f t="shared" si="1514"/>
        <v>5517.9</v>
      </c>
      <c r="N1207" s="417">
        <f t="shared" si="1470"/>
        <v>0</v>
      </c>
      <c r="O1207" s="417">
        <f t="shared" ref="O1207" si="1523">F1207-F1206</f>
        <v>0</v>
      </c>
      <c r="P1207" s="417">
        <f t="shared" ref="P1207:Q1207" si="1524">M1207-M1206</f>
        <v>0</v>
      </c>
      <c r="Q1207" s="417">
        <f t="shared" si="1524"/>
        <v>0</v>
      </c>
      <c r="R1207" s="414"/>
      <c r="T1207" s="415">
        <v>4</v>
      </c>
    </row>
    <row r="1208" spans="1:20" s="401" customFormat="1" ht="24" hidden="1" customHeight="1">
      <c r="A1208" s="366" t="s">
        <v>2405</v>
      </c>
      <c r="B1208" s="408" t="s">
        <v>0</v>
      </c>
      <c r="C1208" s="408" t="s">
        <v>2749</v>
      </c>
      <c r="D1208" s="408" t="s">
        <v>2750</v>
      </c>
      <c r="E1208" s="409" t="s">
        <v>56</v>
      </c>
      <c r="F1208" s="410"/>
      <c r="G1208" s="411">
        <v>0</v>
      </c>
      <c r="H1208" s="412">
        <f>INT($F1208*G1208)</f>
        <v>0</v>
      </c>
      <c r="I1208" s="411">
        <v>0</v>
      </c>
      <c r="J1208" s="412">
        <f>INT($F1208*I1208)</f>
        <v>0</v>
      </c>
      <c r="K1208" s="411">
        <v>5310</v>
      </c>
      <c r="L1208" s="412">
        <f>INT($F1208*K1208)</f>
        <v>0</v>
      </c>
      <c r="M1208" s="411">
        <f>+G1208+I1208+K1208</f>
        <v>5310</v>
      </c>
      <c r="N1208" s="412">
        <f>H1208+J1208+L1208</f>
        <v>0</v>
      </c>
      <c r="O1208" s="412"/>
      <c r="P1208" s="412"/>
      <c r="Q1208" s="412"/>
      <c r="R1208" s="409" t="s">
        <v>0</v>
      </c>
      <c r="T1208" s="410">
        <v>0.5</v>
      </c>
    </row>
    <row r="1209" spans="1:20" ht="24" hidden="1" customHeight="1">
      <c r="A1209" s="372" t="s">
        <v>2481</v>
      </c>
      <c r="B1209" s="413" t="s">
        <v>0</v>
      </c>
      <c r="C1209" s="413" t="s">
        <v>1106</v>
      </c>
      <c r="D1209" s="413" t="s">
        <v>1107</v>
      </c>
      <c r="E1209" s="414" t="s">
        <v>56</v>
      </c>
      <c r="F1209" s="415"/>
      <c r="G1209" s="416">
        <v>0</v>
      </c>
      <c r="H1209" s="417">
        <f t="shared" si="1511"/>
        <v>0</v>
      </c>
      <c r="I1209" s="416">
        <v>0</v>
      </c>
      <c r="J1209" s="417">
        <f t="shared" si="1512"/>
        <v>0</v>
      </c>
      <c r="K1209" s="416">
        <v>5310</v>
      </c>
      <c r="L1209" s="417">
        <f t="shared" si="1513"/>
        <v>0</v>
      </c>
      <c r="M1209" s="416">
        <f t="shared" si="1514"/>
        <v>5310</v>
      </c>
      <c r="N1209" s="417">
        <f t="shared" si="1470"/>
        <v>0</v>
      </c>
      <c r="O1209" s="417">
        <f t="shared" ref="O1209" si="1525">F1209-F1208</f>
        <v>0</v>
      </c>
      <c r="P1209" s="417">
        <f t="shared" ref="P1209:Q1209" si="1526">M1209-M1208</f>
        <v>0</v>
      </c>
      <c r="Q1209" s="417">
        <f t="shared" si="1526"/>
        <v>0</v>
      </c>
      <c r="R1209" s="414"/>
      <c r="T1209" s="415">
        <v>0.5</v>
      </c>
    </row>
    <row r="1210" spans="1:20" s="401" customFormat="1" ht="24" hidden="1" customHeight="1">
      <c r="A1210" s="366" t="s">
        <v>2368</v>
      </c>
      <c r="B1210" s="408" t="s">
        <v>0</v>
      </c>
      <c r="C1210" s="408" t="s">
        <v>2751</v>
      </c>
      <c r="D1210" s="408" t="s">
        <v>2289</v>
      </c>
      <c r="E1210" s="409" t="s">
        <v>2235</v>
      </c>
      <c r="F1210" s="410"/>
      <c r="G1210" s="411">
        <v>0</v>
      </c>
      <c r="H1210" s="412">
        <f>INT($F1210*G1210)</f>
        <v>0</v>
      </c>
      <c r="I1210" s="411">
        <v>0</v>
      </c>
      <c r="J1210" s="412">
        <f>INT($F1210*I1210)</f>
        <v>0</v>
      </c>
      <c r="K1210" s="411">
        <v>6403.4</v>
      </c>
      <c r="L1210" s="412">
        <f>INT($F1210*K1210)</f>
        <v>0</v>
      </c>
      <c r="M1210" s="411">
        <f>+G1210+I1210+K1210</f>
        <v>6403.4</v>
      </c>
      <c r="N1210" s="412">
        <f>H1210+J1210+L1210</f>
        <v>0</v>
      </c>
      <c r="O1210" s="412"/>
      <c r="P1210" s="412"/>
      <c r="Q1210" s="412"/>
      <c r="R1210" s="409" t="s">
        <v>0</v>
      </c>
      <c r="T1210" s="410">
        <v>32</v>
      </c>
    </row>
    <row r="1211" spans="1:20" ht="24" hidden="1" customHeight="1">
      <c r="A1211" s="372" t="s">
        <v>2367</v>
      </c>
      <c r="B1211" s="413" t="s">
        <v>0</v>
      </c>
      <c r="C1211" s="413" t="s">
        <v>1108</v>
      </c>
      <c r="D1211" s="413" t="s">
        <v>798</v>
      </c>
      <c r="E1211" s="414" t="s">
        <v>768</v>
      </c>
      <c r="F1211" s="415"/>
      <c r="G1211" s="416">
        <v>0</v>
      </c>
      <c r="H1211" s="417">
        <f t="shared" si="1511"/>
        <v>0</v>
      </c>
      <c r="I1211" s="416">
        <v>0</v>
      </c>
      <c r="J1211" s="417">
        <f t="shared" si="1512"/>
        <v>0</v>
      </c>
      <c r="K1211" s="416">
        <v>6403.4</v>
      </c>
      <c r="L1211" s="417">
        <f t="shared" si="1513"/>
        <v>0</v>
      </c>
      <c r="M1211" s="416">
        <f t="shared" si="1514"/>
        <v>6403.4</v>
      </c>
      <c r="N1211" s="417">
        <f t="shared" si="1470"/>
        <v>0</v>
      </c>
      <c r="O1211" s="417">
        <f t="shared" ref="O1211" si="1527">F1211-F1210</f>
        <v>0</v>
      </c>
      <c r="P1211" s="417">
        <f t="shared" ref="P1211:Q1211" si="1528">M1211-M1210</f>
        <v>0</v>
      </c>
      <c r="Q1211" s="417">
        <f t="shared" si="1528"/>
        <v>0</v>
      </c>
      <c r="R1211" s="414"/>
      <c r="T1211" s="415">
        <v>32</v>
      </c>
    </row>
    <row r="1212" spans="1:20" s="401" customFormat="1" ht="24" hidden="1" customHeight="1">
      <c r="A1212" s="366" t="s">
        <v>2368</v>
      </c>
      <c r="B1212" s="408" t="s">
        <v>0</v>
      </c>
      <c r="C1212" s="408" t="s">
        <v>2751</v>
      </c>
      <c r="D1212" s="408" t="s">
        <v>2294</v>
      </c>
      <c r="E1212" s="409" t="s">
        <v>2235</v>
      </c>
      <c r="F1212" s="410"/>
      <c r="G1212" s="411">
        <v>0</v>
      </c>
      <c r="H1212" s="412">
        <f>INT($F1212*G1212)</f>
        <v>0</v>
      </c>
      <c r="I1212" s="411">
        <v>0</v>
      </c>
      <c r="J1212" s="412">
        <f>INT($F1212*I1212)</f>
        <v>0</v>
      </c>
      <c r="K1212" s="411">
        <v>1015.6</v>
      </c>
      <c r="L1212" s="412">
        <f>INT($F1212*K1212)</f>
        <v>0</v>
      </c>
      <c r="M1212" s="411">
        <f>+G1212+I1212+K1212</f>
        <v>1015.6</v>
      </c>
      <c r="N1212" s="412">
        <f>H1212+J1212+L1212</f>
        <v>0</v>
      </c>
      <c r="O1212" s="412"/>
      <c r="P1212" s="412"/>
      <c r="Q1212" s="412"/>
      <c r="R1212" s="409" t="s">
        <v>0</v>
      </c>
      <c r="T1212" s="410">
        <v>5</v>
      </c>
    </row>
    <row r="1213" spans="1:20" ht="24" hidden="1" customHeight="1">
      <c r="A1213" s="372" t="s">
        <v>2367</v>
      </c>
      <c r="B1213" s="413" t="s">
        <v>0</v>
      </c>
      <c r="C1213" s="413" t="s">
        <v>1108</v>
      </c>
      <c r="D1213" s="413" t="s">
        <v>800</v>
      </c>
      <c r="E1213" s="414" t="s">
        <v>768</v>
      </c>
      <c r="F1213" s="415"/>
      <c r="G1213" s="416">
        <v>0</v>
      </c>
      <c r="H1213" s="417">
        <f t="shared" si="1511"/>
        <v>0</v>
      </c>
      <c r="I1213" s="416">
        <v>0</v>
      </c>
      <c r="J1213" s="417">
        <f t="shared" si="1512"/>
        <v>0</v>
      </c>
      <c r="K1213" s="416">
        <v>1015.6</v>
      </c>
      <c r="L1213" s="417">
        <f t="shared" si="1513"/>
        <v>0</v>
      </c>
      <c r="M1213" s="416">
        <f t="shared" si="1514"/>
        <v>1015.6</v>
      </c>
      <c r="N1213" s="417">
        <f t="shared" si="1470"/>
        <v>0</v>
      </c>
      <c r="O1213" s="417">
        <f t="shared" ref="O1213" si="1529">F1213-F1212</f>
        <v>0</v>
      </c>
      <c r="P1213" s="417">
        <f t="shared" ref="P1213:Q1213" si="1530">M1213-M1212</f>
        <v>0</v>
      </c>
      <c r="Q1213" s="417">
        <f t="shared" si="1530"/>
        <v>0</v>
      </c>
      <c r="R1213" s="414"/>
      <c r="T1213" s="415">
        <v>5</v>
      </c>
    </row>
    <row r="1214" spans="1:20" s="401" customFormat="1" ht="24" hidden="1" customHeight="1">
      <c r="A1214" s="366" t="s">
        <v>2368</v>
      </c>
      <c r="B1214" s="408" t="s">
        <v>0</v>
      </c>
      <c r="C1214" s="408" t="s">
        <v>2752</v>
      </c>
      <c r="D1214" s="408" t="s">
        <v>0</v>
      </c>
      <c r="E1214" s="409" t="s">
        <v>20</v>
      </c>
      <c r="F1214" s="410"/>
      <c r="G1214" s="411">
        <v>0</v>
      </c>
      <c r="H1214" s="412">
        <f>INT($F1214*G1214)</f>
        <v>0</v>
      </c>
      <c r="I1214" s="411">
        <v>0</v>
      </c>
      <c r="J1214" s="412">
        <f>INT($F1214*I1214)</f>
        <v>0</v>
      </c>
      <c r="K1214" s="411">
        <v>1198.2</v>
      </c>
      <c r="L1214" s="412">
        <f>INT($F1214*K1214)</f>
        <v>0</v>
      </c>
      <c r="M1214" s="411">
        <f>+G1214+I1214+K1214</f>
        <v>1198.2</v>
      </c>
      <c r="N1214" s="412">
        <f>H1214+J1214+L1214</f>
        <v>0</v>
      </c>
      <c r="O1214" s="412"/>
      <c r="P1214" s="412"/>
      <c r="Q1214" s="412"/>
      <c r="R1214" s="409" t="s">
        <v>0</v>
      </c>
      <c r="T1214" s="410">
        <v>36</v>
      </c>
    </row>
    <row r="1215" spans="1:20" ht="24" hidden="1" customHeight="1">
      <c r="A1215" s="372" t="s">
        <v>2367</v>
      </c>
      <c r="B1215" s="413" t="s">
        <v>0</v>
      </c>
      <c r="C1215" s="413" t="s">
        <v>1109</v>
      </c>
      <c r="D1215" s="413" t="s">
        <v>0</v>
      </c>
      <c r="E1215" s="414" t="s">
        <v>20</v>
      </c>
      <c r="F1215" s="415"/>
      <c r="G1215" s="416">
        <v>0</v>
      </c>
      <c r="H1215" s="417">
        <f t="shared" si="1511"/>
        <v>0</v>
      </c>
      <c r="I1215" s="416">
        <v>0</v>
      </c>
      <c r="J1215" s="417">
        <f t="shared" si="1512"/>
        <v>0</v>
      </c>
      <c r="K1215" s="416">
        <v>1198.2</v>
      </c>
      <c r="L1215" s="417">
        <f t="shared" si="1513"/>
        <v>0</v>
      </c>
      <c r="M1215" s="416">
        <f t="shared" si="1514"/>
        <v>1198.2</v>
      </c>
      <c r="N1215" s="417">
        <f t="shared" si="1470"/>
        <v>0</v>
      </c>
      <c r="O1215" s="417">
        <f t="shared" ref="O1215" si="1531">F1215-F1214</f>
        <v>0</v>
      </c>
      <c r="P1215" s="417">
        <f t="shared" ref="P1215:Q1215" si="1532">M1215-M1214</f>
        <v>0</v>
      </c>
      <c r="Q1215" s="417">
        <f t="shared" si="1532"/>
        <v>0</v>
      </c>
      <c r="R1215" s="414"/>
      <c r="T1215" s="415">
        <v>36</v>
      </c>
    </row>
    <row r="1216" spans="1:20" s="401" customFormat="1" ht="24" hidden="1" customHeight="1">
      <c r="A1216" s="366" t="s">
        <v>2368</v>
      </c>
      <c r="B1216" s="408" t="s">
        <v>0</v>
      </c>
      <c r="C1216" s="408" t="s">
        <v>2753</v>
      </c>
      <c r="D1216" s="408" t="s">
        <v>2754</v>
      </c>
      <c r="E1216" s="409" t="s">
        <v>56</v>
      </c>
      <c r="F1216" s="410"/>
      <c r="G1216" s="411">
        <v>2020.1</v>
      </c>
      <c r="H1216" s="412">
        <f>INT($F1216*G1216)</f>
        <v>0</v>
      </c>
      <c r="I1216" s="411">
        <v>5846.4</v>
      </c>
      <c r="J1216" s="412">
        <f>INT($F1216*I1216)</f>
        <v>0</v>
      </c>
      <c r="K1216" s="411">
        <v>1870.3</v>
      </c>
      <c r="L1216" s="412">
        <f>INT($F1216*K1216)</f>
        <v>0</v>
      </c>
      <c r="M1216" s="411">
        <f>+G1216+I1216+K1216</f>
        <v>9736.7999999999993</v>
      </c>
      <c r="N1216" s="412">
        <f>H1216+J1216+L1216</f>
        <v>0</v>
      </c>
      <c r="O1216" s="412"/>
      <c r="P1216" s="412"/>
      <c r="Q1216" s="412"/>
      <c r="R1216" s="409" t="s">
        <v>0</v>
      </c>
      <c r="T1216" s="410">
        <v>1864.9480000000001</v>
      </c>
    </row>
    <row r="1217" spans="1:20" ht="24" hidden="1" customHeight="1">
      <c r="A1217" s="372" t="s">
        <v>2367</v>
      </c>
      <c r="B1217" s="413" t="s">
        <v>0</v>
      </c>
      <c r="C1217" s="413" t="s">
        <v>1110</v>
      </c>
      <c r="D1217" s="413" t="s">
        <v>1111</v>
      </c>
      <c r="E1217" s="414" t="s">
        <v>56</v>
      </c>
      <c r="F1217" s="415"/>
      <c r="G1217" s="416">
        <v>2020.1</v>
      </c>
      <c r="H1217" s="417">
        <f t="shared" si="1511"/>
        <v>0</v>
      </c>
      <c r="I1217" s="416">
        <v>5846.4</v>
      </c>
      <c r="J1217" s="417">
        <f t="shared" si="1512"/>
        <v>0</v>
      </c>
      <c r="K1217" s="416">
        <v>1870.3</v>
      </c>
      <c r="L1217" s="417">
        <f t="shared" si="1513"/>
        <v>0</v>
      </c>
      <c r="M1217" s="416">
        <f t="shared" si="1514"/>
        <v>9736.7999999999993</v>
      </c>
      <c r="N1217" s="417">
        <f t="shared" si="1470"/>
        <v>0</v>
      </c>
      <c r="O1217" s="417">
        <f t="shared" ref="O1217" si="1533">F1217-F1216</f>
        <v>0</v>
      </c>
      <c r="P1217" s="417">
        <f t="shared" ref="P1217:Q1217" si="1534">M1217-M1216</f>
        <v>0</v>
      </c>
      <c r="Q1217" s="417">
        <f t="shared" si="1534"/>
        <v>0</v>
      </c>
      <c r="R1217" s="414"/>
      <c r="T1217" s="415">
        <v>1864.9480000000001</v>
      </c>
    </row>
    <row r="1218" spans="1:20" s="401" customFormat="1" ht="24" hidden="1" customHeight="1">
      <c r="A1218" s="366" t="s">
        <v>2368</v>
      </c>
      <c r="B1218" s="408" t="s">
        <v>0</v>
      </c>
      <c r="C1218" s="408" t="s">
        <v>2755</v>
      </c>
      <c r="D1218" s="408" t="s">
        <v>2754</v>
      </c>
      <c r="E1218" s="409" t="s">
        <v>307</v>
      </c>
      <c r="F1218" s="410"/>
      <c r="G1218" s="411">
        <v>93.6</v>
      </c>
      <c r="H1218" s="412">
        <f>INT($F1218*G1218)</f>
        <v>0</v>
      </c>
      <c r="I1218" s="411">
        <v>672.8</v>
      </c>
      <c r="J1218" s="412">
        <f>INT($F1218*I1218)</f>
        <v>0</v>
      </c>
      <c r="K1218" s="411">
        <v>109.6</v>
      </c>
      <c r="L1218" s="412">
        <f>INT($F1218*K1218)</f>
        <v>0</v>
      </c>
      <c r="M1218" s="411">
        <f>+G1218+I1218+K1218</f>
        <v>876</v>
      </c>
      <c r="N1218" s="412">
        <f>H1218+J1218+L1218</f>
        <v>0</v>
      </c>
      <c r="O1218" s="412"/>
      <c r="P1218" s="412"/>
      <c r="Q1218" s="412"/>
      <c r="R1218" s="409" t="s">
        <v>0</v>
      </c>
      <c r="T1218" s="410">
        <v>337</v>
      </c>
    </row>
    <row r="1219" spans="1:20" ht="24" hidden="1" customHeight="1">
      <c r="A1219" s="372" t="s">
        <v>2367</v>
      </c>
      <c r="B1219" s="413" t="s">
        <v>0</v>
      </c>
      <c r="C1219" s="413" t="s">
        <v>1112</v>
      </c>
      <c r="D1219" s="413" t="s">
        <v>1111</v>
      </c>
      <c r="E1219" s="414" t="s">
        <v>775</v>
      </c>
      <c r="F1219" s="415"/>
      <c r="G1219" s="416">
        <v>93.6</v>
      </c>
      <c r="H1219" s="417">
        <f t="shared" si="1511"/>
        <v>0</v>
      </c>
      <c r="I1219" s="416">
        <v>672.8</v>
      </c>
      <c r="J1219" s="417">
        <f t="shared" si="1512"/>
        <v>0</v>
      </c>
      <c r="K1219" s="416">
        <v>109.6</v>
      </c>
      <c r="L1219" s="417">
        <f t="shared" si="1513"/>
        <v>0</v>
      </c>
      <c r="M1219" s="416">
        <f t="shared" si="1514"/>
        <v>876</v>
      </c>
      <c r="N1219" s="417">
        <f t="shared" si="1470"/>
        <v>0</v>
      </c>
      <c r="O1219" s="417">
        <f t="shared" ref="O1219" si="1535">F1219-F1218</f>
        <v>0</v>
      </c>
      <c r="P1219" s="417">
        <f t="shared" ref="P1219:Q1219" si="1536">M1219-M1218</f>
        <v>0</v>
      </c>
      <c r="Q1219" s="417">
        <f t="shared" si="1536"/>
        <v>0</v>
      </c>
      <c r="R1219" s="414"/>
      <c r="T1219" s="415">
        <v>337</v>
      </c>
    </row>
    <row r="1220" spans="1:20" s="401" customFormat="1" ht="24" hidden="1" customHeight="1">
      <c r="A1220" s="366" t="s">
        <v>2368</v>
      </c>
      <c r="B1220" s="470" t="s">
        <v>0</v>
      </c>
      <c r="C1220" s="470" t="s">
        <v>2756</v>
      </c>
      <c r="D1220" s="470" t="s">
        <v>0</v>
      </c>
      <c r="E1220" s="400" t="s">
        <v>0</v>
      </c>
      <c r="F1220" s="397"/>
      <c r="G1220" s="398"/>
      <c r="H1220" s="399">
        <f>SUMIF($A$1222:$A$1237,"당초",H1222:H1237)</f>
        <v>0</v>
      </c>
      <c r="I1220" s="398"/>
      <c r="J1220" s="399">
        <f>SUMIF($A$1222:$A$1237,"당초",J1222:J1237)</f>
        <v>0</v>
      </c>
      <c r="K1220" s="398"/>
      <c r="L1220" s="399">
        <f>SUMIF($A$1222:$A$1237,"당초",L1222:L1237)</f>
        <v>0</v>
      </c>
      <c r="M1220" s="397"/>
      <c r="N1220" s="399">
        <f>H1220+J1220+L1220</f>
        <v>0</v>
      </c>
      <c r="O1220" s="399"/>
      <c r="P1220" s="399"/>
      <c r="Q1220" s="399"/>
      <c r="R1220" s="400" t="s">
        <v>0</v>
      </c>
      <c r="T1220" s="397">
        <v>0</v>
      </c>
    </row>
    <row r="1221" spans="1:20" ht="24" hidden="1" customHeight="1">
      <c r="A1221" s="372" t="s">
        <v>2367</v>
      </c>
      <c r="B1221" s="471" t="s">
        <v>0</v>
      </c>
      <c r="C1221" s="471" t="s">
        <v>1113</v>
      </c>
      <c r="D1221" s="471" t="s">
        <v>0</v>
      </c>
      <c r="E1221" s="407" t="s">
        <v>0</v>
      </c>
      <c r="F1221" s="404"/>
      <c r="G1221" s="405"/>
      <c r="H1221" s="406">
        <f>SUMIF($A$1222:$A$1237,"변경",H1222:H1237)</f>
        <v>0</v>
      </c>
      <c r="I1221" s="405"/>
      <c r="J1221" s="406">
        <f>SUMIF($A$1222:$A$1237,"변경",J1222:J1237)</f>
        <v>0</v>
      </c>
      <c r="K1221" s="405"/>
      <c r="L1221" s="406">
        <f>SUMIF($A$1222:$A$1237,"변경",L1222:L1237)</f>
        <v>0</v>
      </c>
      <c r="M1221" s="404"/>
      <c r="N1221" s="406">
        <f t="shared" si="1470"/>
        <v>0</v>
      </c>
      <c r="O1221" s="406">
        <f t="shared" ref="O1221" si="1537">F1221-F1220</f>
        <v>0</v>
      </c>
      <c r="P1221" s="406">
        <f t="shared" ref="P1221:Q1221" si="1538">M1221-M1220</f>
        <v>0</v>
      </c>
      <c r="Q1221" s="406">
        <f t="shared" si="1538"/>
        <v>0</v>
      </c>
      <c r="R1221" s="407"/>
      <c r="T1221" s="404">
        <v>0</v>
      </c>
    </row>
    <row r="1222" spans="1:20" s="401" customFormat="1" ht="24" hidden="1" customHeight="1">
      <c r="A1222" s="366" t="s">
        <v>2368</v>
      </c>
      <c r="B1222" s="408" t="s">
        <v>0</v>
      </c>
      <c r="C1222" s="408" t="s">
        <v>2757</v>
      </c>
      <c r="D1222" s="408" t="s">
        <v>2758</v>
      </c>
      <c r="E1222" s="409" t="s">
        <v>2104</v>
      </c>
      <c r="F1222" s="410"/>
      <c r="G1222" s="411">
        <v>0</v>
      </c>
      <c r="H1222" s="412">
        <f>INT($F1222*G1222)</f>
        <v>0</v>
      </c>
      <c r="I1222" s="411">
        <v>0</v>
      </c>
      <c r="J1222" s="412">
        <f>INT($F1222*I1222)</f>
        <v>0</v>
      </c>
      <c r="K1222" s="411">
        <v>137017.4</v>
      </c>
      <c r="L1222" s="412">
        <f>INT($F1222*K1222)</f>
        <v>0</v>
      </c>
      <c r="M1222" s="411">
        <f>+G1222+I1222+K1222</f>
        <v>137017.4</v>
      </c>
      <c r="N1222" s="412">
        <f>H1222+J1222+L1222</f>
        <v>0</v>
      </c>
      <c r="O1222" s="412"/>
      <c r="P1222" s="412"/>
      <c r="Q1222" s="412"/>
      <c r="R1222" s="409" t="s">
        <v>0</v>
      </c>
      <c r="T1222" s="410">
        <v>350</v>
      </c>
    </row>
    <row r="1223" spans="1:20" ht="24" hidden="1" customHeight="1">
      <c r="A1223" s="372" t="s">
        <v>2367</v>
      </c>
      <c r="B1223" s="413" t="s">
        <v>0</v>
      </c>
      <c r="C1223" s="413" t="s">
        <v>1114</v>
      </c>
      <c r="D1223" s="413" t="s">
        <v>1115</v>
      </c>
      <c r="E1223" s="414" t="s">
        <v>671</v>
      </c>
      <c r="F1223" s="415"/>
      <c r="G1223" s="416">
        <v>0</v>
      </c>
      <c r="H1223" s="417">
        <f t="shared" ref="H1223:H1237" si="1539">INT($F1223*G1223)</f>
        <v>0</v>
      </c>
      <c r="I1223" s="416">
        <v>0</v>
      </c>
      <c r="J1223" s="417">
        <f t="shared" ref="J1223:J1237" si="1540">INT($F1223*I1223)</f>
        <v>0</v>
      </c>
      <c r="K1223" s="416">
        <v>137017.4</v>
      </c>
      <c r="L1223" s="417">
        <f t="shared" ref="L1223:L1237" si="1541">INT($F1223*K1223)</f>
        <v>0</v>
      </c>
      <c r="M1223" s="416">
        <f t="shared" ref="M1223:M1253" si="1542">+G1223+I1223+K1223</f>
        <v>137017.4</v>
      </c>
      <c r="N1223" s="417">
        <f t="shared" si="1470"/>
        <v>0</v>
      </c>
      <c r="O1223" s="417">
        <f t="shared" ref="O1223" si="1543">F1223-F1222</f>
        <v>0</v>
      </c>
      <c r="P1223" s="417">
        <f t="shared" ref="P1223:Q1223" si="1544">M1223-M1222</f>
        <v>0</v>
      </c>
      <c r="Q1223" s="417">
        <f t="shared" si="1544"/>
        <v>0</v>
      </c>
      <c r="R1223" s="414"/>
      <c r="T1223" s="415">
        <v>350</v>
      </c>
    </row>
    <row r="1224" spans="1:20" s="401" customFormat="1" ht="24" hidden="1" customHeight="1">
      <c r="A1224" s="366" t="s">
        <v>2368</v>
      </c>
      <c r="B1224" s="408" t="s">
        <v>0</v>
      </c>
      <c r="C1224" s="408" t="s">
        <v>2759</v>
      </c>
      <c r="D1224" s="408" t="s">
        <v>2758</v>
      </c>
      <c r="E1224" s="409" t="s">
        <v>2104</v>
      </c>
      <c r="F1224" s="410"/>
      <c r="G1224" s="411">
        <v>0</v>
      </c>
      <c r="H1224" s="412">
        <f>INT($F1224*G1224)</f>
        <v>0</v>
      </c>
      <c r="I1224" s="411">
        <v>0</v>
      </c>
      <c r="J1224" s="412">
        <f>INT($F1224*I1224)</f>
        <v>0</v>
      </c>
      <c r="K1224" s="411">
        <v>107399.7</v>
      </c>
      <c r="L1224" s="412">
        <f>INT($F1224*K1224)</f>
        <v>0</v>
      </c>
      <c r="M1224" s="411">
        <f>+G1224+I1224+K1224</f>
        <v>107399.7</v>
      </c>
      <c r="N1224" s="412">
        <f>H1224+J1224+L1224</f>
        <v>0</v>
      </c>
      <c r="O1224" s="412"/>
      <c r="P1224" s="412"/>
      <c r="Q1224" s="412"/>
      <c r="R1224" s="409" t="s">
        <v>0</v>
      </c>
      <c r="T1224" s="410">
        <v>100</v>
      </c>
    </row>
    <row r="1225" spans="1:20" ht="24" hidden="1" customHeight="1">
      <c r="A1225" s="372" t="s">
        <v>2367</v>
      </c>
      <c r="B1225" s="413" t="s">
        <v>0</v>
      </c>
      <c r="C1225" s="413" t="s">
        <v>1116</v>
      </c>
      <c r="D1225" s="413" t="s">
        <v>1115</v>
      </c>
      <c r="E1225" s="414" t="s">
        <v>671</v>
      </c>
      <c r="F1225" s="415"/>
      <c r="G1225" s="416">
        <v>0</v>
      </c>
      <c r="H1225" s="417">
        <f t="shared" si="1539"/>
        <v>0</v>
      </c>
      <c r="I1225" s="416">
        <v>0</v>
      </c>
      <c r="J1225" s="417">
        <f t="shared" si="1540"/>
        <v>0</v>
      </c>
      <c r="K1225" s="416">
        <v>107399.7</v>
      </c>
      <c r="L1225" s="417">
        <f t="shared" si="1541"/>
        <v>0</v>
      </c>
      <c r="M1225" s="416">
        <f t="shared" si="1542"/>
        <v>107399.7</v>
      </c>
      <c r="N1225" s="417">
        <f t="shared" si="1470"/>
        <v>0</v>
      </c>
      <c r="O1225" s="417">
        <f t="shared" ref="O1225" si="1545">F1225-F1224</f>
        <v>0</v>
      </c>
      <c r="P1225" s="417">
        <f t="shared" ref="P1225:Q1225" si="1546">M1225-M1224</f>
        <v>0</v>
      </c>
      <c r="Q1225" s="417">
        <f t="shared" si="1546"/>
        <v>0</v>
      </c>
      <c r="R1225" s="414"/>
      <c r="T1225" s="415">
        <v>100</v>
      </c>
    </row>
    <row r="1226" spans="1:20" s="401" customFormat="1" ht="24" hidden="1" customHeight="1">
      <c r="A1226" s="366" t="s">
        <v>2093</v>
      </c>
      <c r="B1226" s="408" t="s">
        <v>0</v>
      </c>
      <c r="C1226" s="408" t="s">
        <v>2760</v>
      </c>
      <c r="D1226" s="408" t="s">
        <v>2758</v>
      </c>
      <c r="E1226" s="409" t="s">
        <v>2104</v>
      </c>
      <c r="F1226" s="410"/>
      <c r="G1226" s="411">
        <v>0</v>
      </c>
      <c r="H1226" s="412">
        <f>INT($F1226*G1226)</f>
        <v>0</v>
      </c>
      <c r="I1226" s="411">
        <v>0</v>
      </c>
      <c r="J1226" s="412">
        <f>INT($F1226*I1226)</f>
        <v>0</v>
      </c>
      <c r="K1226" s="411">
        <v>137017.4</v>
      </c>
      <c r="L1226" s="412">
        <f>INT($F1226*K1226)</f>
        <v>0</v>
      </c>
      <c r="M1226" s="411">
        <f>+G1226+I1226+K1226</f>
        <v>137017.4</v>
      </c>
      <c r="N1226" s="412">
        <f>H1226+J1226+L1226</f>
        <v>0</v>
      </c>
      <c r="O1226" s="412"/>
      <c r="P1226" s="412"/>
      <c r="Q1226" s="412"/>
      <c r="R1226" s="409" t="s">
        <v>0</v>
      </c>
      <c r="T1226" s="410">
        <v>180</v>
      </c>
    </row>
    <row r="1227" spans="1:20" ht="24" hidden="1" customHeight="1">
      <c r="A1227" s="372" t="s">
        <v>2089</v>
      </c>
      <c r="B1227" s="413" t="s">
        <v>0</v>
      </c>
      <c r="C1227" s="413" t="s">
        <v>1117</v>
      </c>
      <c r="D1227" s="413" t="s">
        <v>1115</v>
      </c>
      <c r="E1227" s="414" t="s">
        <v>671</v>
      </c>
      <c r="F1227" s="415"/>
      <c r="G1227" s="416">
        <v>0</v>
      </c>
      <c r="H1227" s="417">
        <f t="shared" si="1539"/>
        <v>0</v>
      </c>
      <c r="I1227" s="416">
        <v>0</v>
      </c>
      <c r="J1227" s="417">
        <f t="shared" si="1540"/>
        <v>0</v>
      </c>
      <c r="K1227" s="416">
        <v>137017.4</v>
      </c>
      <c r="L1227" s="417">
        <f t="shared" si="1541"/>
        <v>0</v>
      </c>
      <c r="M1227" s="416">
        <f t="shared" si="1542"/>
        <v>137017.4</v>
      </c>
      <c r="N1227" s="417">
        <f t="shared" si="1470"/>
        <v>0</v>
      </c>
      <c r="O1227" s="417">
        <f t="shared" ref="O1227" si="1547">F1227-F1226</f>
        <v>0</v>
      </c>
      <c r="P1227" s="417">
        <f t="shared" ref="P1227:Q1227" si="1548">M1227-M1226</f>
        <v>0</v>
      </c>
      <c r="Q1227" s="417">
        <f t="shared" si="1548"/>
        <v>0</v>
      </c>
      <c r="R1227" s="414"/>
      <c r="T1227" s="415">
        <v>180</v>
      </c>
    </row>
    <row r="1228" spans="1:20" s="401" customFormat="1" ht="24" hidden="1" customHeight="1">
      <c r="A1228" s="366" t="s">
        <v>2368</v>
      </c>
      <c r="B1228" s="408" t="s">
        <v>0</v>
      </c>
      <c r="C1228" s="408" t="s">
        <v>2761</v>
      </c>
      <c r="D1228" s="408" t="s">
        <v>2758</v>
      </c>
      <c r="E1228" s="409" t="s">
        <v>2104</v>
      </c>
      <c r="F1228" s="410"/>
      <c r="G1228" s="411">
        <v>0</v>
      </c>
      <c r="H1228" s="412">
        <f>INT($F1228*G1228)</f>
        <v>0</v>
      </c>
      <c r="I1228" s="411">
        <v>0</v>
      </c>
      <c r="J1228" s="412">
        <f>INT($F1228*I1228)</f>
        <v>0</v>
      </c>
      <c r="K1228" s="411">
        <v>137017.4</v>
      </c>
      <c r="L1228" s="412">
        <f>INT($F1228*K1228)</f>
        <v>0</v>
      </c>
      <c r="M1228" s="411">
        <f>+G1228+I1228+K1228</f>
        <v>137017.4</v>
      </c>
      <c r="N1228" s="412">
        <f>H1228+J1228+L1228</f>
        <v>0</v>
      </c>
      <c r="O1228" s="412"/>
      <c r="P1228" s="412"/>
      <c r="Q1228" s="412"/>
      <c r="R1228" s="409" t="s">
        <v>0</v>
      </c>
      <c r="T1228" s="410">
        <v>20</v>
      </c>
    </row>
    <row r="1229" spans="1:20" ht="24" hidden="1" customHeight="1">
      <c r="A1229" s="372" t="s">
        <v>2367</v>
      </c>
      <c r="B1229" s="413" t="s">
        <v>0</v>
      </c>
      <c r="C1229" s="413" t="s">
        <v>1118</v>
      </c>
      <c r="D1229" s="413" t="s">
        <v>1115</v>
      </c>
      <c r="E1229" s="414" t="s">
        <v>671</v>
      </c>
      <c r="F1229" s="415"/>
      <c r="G1229" s="416">
        <v>0</v>
      </c>
      <c r="H1229" s="417">
        <f t="shared" si="1539"/>
        <v>0</v>
      </c>
      <c r="I1229" s="416">
        <v>0</v>
      </c>
      <c r="J1229" s="417">
        <f t="shared" si="1540"/>
        <v>0</v>
      </c>
      <c r="K1229" s="416">
        <v>137017.4</v>
      </c>
      <c r="L1229" s="417">
        <f t="shared" si="1541"/>
        <v>0</v>
      </c>
      <c r="M1229" s="416">
        <f t="shared" si="1542"/>
        <v>137017.4</v>
      </c>
      <c r="N1229" s="417">
        <f t="shared" ref="N1229:N1293" si="1549">H1229+J1229+L1229</f>
        <v>0</v>
      </c>
      <c r="O1229" s="417">
        <f t="shared" ref="O1229" si="1550">F1229-F1228</f>
        <v>0</v>
      </c>
      <c r="P1229" s="417">
        <f t="shared" ref="P1229:Q1229" si="1551">M1229-M1228</f>
        <v>0</v>
      </c>
      <c r="Q1229" s="417">
        <f t="shared" si="1551"/>
        <v>0</v>
      </c>
      <c r="R1229" s="414"/>
      <c r="T1229" s="415">
        <v>20</v>
      </c>
    </row>
    <row r="1230" spans="1:20" s="401" customFormat="1" ht="24" hidden="1" customHeight="1">
      <c r="A1230" s="366" t="s">
        <v>2368</v>
      </c>
      <c r="B1230" s="408" t="s">
        <v>0</v>
      </c>
      <c r="C1230" s="408" t="s">
        <v>2762</v>
      </c>
      <c r="D1230" s="408" t="s">
        <v>2763</v>
      </c>
      <c r="E1230" s="409" t="s">
        <v>308</v>
      </c>
      <c r="F1230" s="410"/>
      <c r="G1230" s="411">
        <v>0</v>
      </c>
      <c r="H1230" s="412">
        <f>INT($F1230*G1230)</f>
        <v>0</v>
      </c>
      <c r="I1230" s="411">
        <v>0</v>
      </c>
      <c r="J1230" s="412">
        <f>INT($F1230*I1230)</f>
        <v>0</v>
      </c>
      <c r="K1230" s="411">
        <v>2107032.1</v>
      </c>
      <c r="L1230" s="412">
        <f>INT($F1230*K1230)</f>
        <v>0</v>
      </c>
      <c r="M1230" s="411">
        <f>+G1230+I1230+K1230</f>
        <v>2107032.1</v>
      </c>
      <c r="N1230" s="412">
        <f>H1230+J1230+L1230</f>
        <v>0</v>
      </c>
      <c r="O1230" s="412"/>
      <c r="P1230" s="412"/>
      <c r="Q1230" s="412"/>
      <c r="R1230" s="409" t="s">
        <v>0</v>
      </c>
      <c r="T1230" s="410">
        <v>1</v>
      </c>
    </row>
    <row r="1231" spans="1:20" ht="24" hidden="1" customHeight="1">
      <c r="A1231" s="372" t="s">
        <v>2764</v>
      </c>
      <c r="B1231" s="413" t="s">
        <v>0</v>
      </c>
      <c r="C1231" s="413" t="s">
        <v>1119</v>
      </c>
      <c r="D1231" s="413" t="s">
        <v>1120</v>
      </c>
      <c r="E1231" s="414" t="s">
        <v>1034</v>
      </c>
      <c r="F1231" s="415"/>
      <c r="G1231" s="416">
        <v>0</v>
      </c>
      <c r="H1231" s="417">
        <f t="shared" si="1539"/>
        <v>0</v>
      </c>
      <c r="I1231" s="416">
        <v>0</v>
      </c>
      <c r="J1231" s="417">
        <f t="shared" si="1540"/>
        <v>0</v>
      </c>
      <c r="K1231" s="416">
        <v>2107032.1</v>
      </c>
      <c r="L1231" s="417">
        <f t="shared" si="1541"/>
        <v>0</v>
      </c>
      <c r="M1231" s="416">
        <f t="shared" si="1542"/>
        <v>2107032.1</v>
      </c>
      <c r="N1231" s="417">
        <f t="shared" si="1549"/>
        <v>0</v>
      </c>
      <c r="O1231" s="417">
        <f t="shared" ref="O1231" si="1552">F1231-F1230</f>
        <v>0</v>
      </c>
      <c r="P1231" s="417">
        <f t="shared" ref="P1231:Q1231" si="1553">M1231-M1230</f>
        <v>0</v>
      </c>
      <c r="Q1231" s="417">
        <f t="shared" si="1553"/>
        <v>0</v>
      </c>
      <c r="R1231" s="414"/>
      <c r="T1231" s="415">
        <v>1</v>
      </c>
    </row>
    <row r="1232" spans="1:20" s="401" customFormat="1" ht="24" hidden="1" customHeight="1">
      <c r="A1232" s="366" t="s">
        <v>2093</v>
      </c>
      <c r="B1232" s="408" t="s">
        <v>0</v>
      </c>
      <c r="C1232" s="408" t="s">
        <v>2765</v>
      </c>
      <c r="D1232" s="408" t="s">
        <v>2602</v>
      </c>
      <c r="E1232" s="409" t="s">
        <v>308</v>
      </c>
      <c r="F1232" s="410"/>
      <c r="G1232" s="411">
        <v>0</v>
      </c>
      <c r="H1232" s="412">
        <f>INT($F1232*G1232)</f>
        <v>0</v>
      </c>
      <c r="I1232" s="411">
        <v>0</v>
      </c>
      <c r="J1232" s="412">
        <f>INT($F1232*I1232)</f>
        <v>0</v>
      </c>
      <c r="K1232" s="411">
        <v>3194634.1</v>
      </c>
      <c r="L1232" s="412">
        <f>INT($F1232*K1232)</f>
        <v>0</v>
      </c>
      <c r="M1232" s="411">
        <f>+G1232+I1232+K1232</f>
        <v>3194634.1</v>
      </c>
      <c r="N1232" s="412">
        <f>H1232+J1232+L1232</f>
        <v>0</v>
      </c>
      <c r="O1232" s="412"/>
      <c r="P1232" s="412"/>
      <c r="Q1232" s="412"/>
      <c r="R1232" s="409" t="s">
        <v>0</v>
      </c>
      <c r="T1232" s="410">
        <v>1</v>
      </c>
    </row>
    <row r="1233" spans="1:20" ht="24" hidden="1" customHeight="1">
      <c r="A1233" s="372" t="s">
        <v>2367</v>
      </c>
      <c r="B1233" s="413" t="s">
        <v>0</v>
      </c>
      <c r="C1233" s="413" t="s">
        <v>1121</v>
      </c>
      <c r="D1233" s="413" t="s">
        <v>1015</v>
      </c>
      <c r="E1233" s="414" t="s">
        <v>1034</v>
      </c>
      <c r="F1233" s="415"/>
      <c r="G1233" s="416">
        <v>0</v>
      </c>
      <c r="H1233" s="417">
        <f t="shared" si="1539"/>
        <v>0</v>
      </c>
      <c r="I1233" s="416">
        <v>0</v>
      </c>
      <c r="J1233" s="417">
        <f t="shared" si="1540"/>
        <v>0</v>
      </c>
      <c r="K1233" s="416">
        <v>3194634.1</v>
      </c>
      <c r="L1233" s="417">
        <f t="shared" si="1541"/>
        <v>0</v>
      </c>
      <c r="M1233" s="416">
        <f t="shared" si="1542"/>
        <v>3194634.1</v>
      </c>
      <c r="N1233" s="417">
        <f t="shared" si="1549"/>
        <v>0</v>
      </c>
      <c r="O1233" s="417">
        <f t="shared" ref="O1233" si="1554">F1233-F1232</f>
        <v>0</v>
      </c>
      <c r="P1233" s="417">
        <f t="shared" ref="P1233:Q1233" si="1555">M1233-M1232</f>
        <v>0</v>
      </c>
      <c r="Q1233" s="417">
        <f t="shared" si="1555"/>
        <v>0</v>
      </c>
      <c r="R1233" s="414"/>
      <c r="T1233" s="415">
        <v>1</v>
      </c>
    </row>
    <row r="1234" spans="1:20" s="401" customFormat="1" ht="24" hidden="1" customHeight="1">
      <c r="A1234" s="366" t="s">
        <v>2368</v>
      </c>
      <c r="B1234" s="408" t="s">
        <v>0</v>
      </c>
      <c r="C1234" s="408" t="s">
        <v>2766</v>
      </c>
      <c r="D1234" s="408" t="s">
        <v>0</v>
      </c>
      <c r="E1234" s="409" t="s">
        <v>308</v>
      </c>
      <c r="F1234" s="410"/>
      <c r="G1234" s="411">
        <v>0</v>
      </c>
      <c r="H1234" s="412">
        <f>INT($F1234*G1234)</f>
        <v>0</v>
      </c>
      <c r="I1234" s="411">
        <v>0</v>
      </c>
      <c r="J1234" s="412">
        <f>INT($F1234*I1234)</f>
        <v>0</v>
      </c>
      <c r="K1234" s="411">
        <v>18375560</v>
      </c>
      <c r="L1234" s="412">
        <f>INT($F1234*K1234)</f>
        <v>0</v>
      </c>
      <c r="M1234" s="411">
        <f>+G1234+I1234+K1234</f>
        <v>18375560</v>
      </c>
      <c r="N1234" s="412">
        <f>H1234+J1234+L1234</f>
        <v>0</v>
      </c>
      <c r="O1234" s="412"/>
      <c r="P1234" s="412"/>
      <c r="Q1234" s="412"/>
      <c r="R1234" s="419" t="s">
        <v>2767</v>
      </c>
      <c r="T1234" s="410">
        <v>1</v>
      </c>
    </row>
    <row r="1235" spans="1:20" ht="24" hidden="1" customHeight="1">
      <c r="A1235" s="372" t="s">
        <v>2367</v>
      </c>
      <c r="B1235" s="413" t="s">
        <v>0</v>
      </c>
      <c r="C1235" s="413" t="s">
        <v>1122</v>
      </c>
      <c r="D1235" s="413" t="s">
        <v>0</v>
      </c>
      <c r="E1235" s="414" t="s">
        <v>1034</v>
      </c>
      <c r="F1235" s="415"/>
      <c r="G1235" s="416">
        <v>0</v>
      </c>
      <c r="H1235" s="417">
        <f t="shared" si="1539"/>
        <v>0</v>
      </c>
      <c r="I1235" s="416">
        <v>0</v>
      </c>
      <c r="J1235" s="417">
        <f t="shared" si="1540"/>
        <v>0</v>
      </c>
      <c r="K1235" s="416">
        <v>18375560</v>
      </c>
      <c r="L1235" s="417">
        <f t="shared" si="1541"/>
        <v>0</v>
      </c>
      <c r="M1235" s="416">
        <f t="shared" si="1542"/>
        <v>18375560</v>
      </c>
      <c r="N1235" s="417">
        <f t="shared" si="1549"/>
        <v>0</v>
      </c>
      <c r="O1235" s="417">
        <f t="shared" ref="O1235" si="1556">F1235-F1234</f>
        <v>0</v>
      </c>
      <c r="P1235" s="417">
        <f t="shared" ref="P1235:Q1235" si="1557">M1235-M1234</f>
        <v>0</v>
      </c>
      <c r="Q1235" s="417">
        <f t="shared" si="1557"/>
        <v>0</v>
      </c>
      <c r="R1235" s="422" t="s">
        <v>2768</v>
      </c>
      <c r="T1235" s="415">
        <v>1</v>
      </c>
    </row>
    <row r="1236" spans="1:20" s="401" customFormat="1" ht="24" hidden="1" customHeight="1">
      <c r="A1236" s="366" t="s">
        <v>2368</v>
      </c>
      <c r="B1236" s="408" t="s">
        <v>0</v>
      </c>
      <c r="C1236" s="408" t="s">
        <v>2769</v>
      </c>
      <c r="D1236" s="408" t="s">
        <v>2770</v>
      </c>
      <c r="E1236" s="409" t="s">
        <v>308</v>
      </c>
      <c r="F1236" s="410"/>
      <c r="G1236" s="411">
        <v>0</v>
      </c>
      <c r="H1236" s="412">
        <f>INT($F1236*G1236)</f>
        <v>0</v>
      </c>
      <c r="I1236" s="411">
        <v>0</v>
      </c>
      <c r="J1236" s="412">
        <f>INT($F1236*I1236)</f>
        <v>0</v>
      </c>
      <c r="K1236" s="411">
        <v>31653118.399999999</v>
      </c>
      <c r="L1236" s="412">
        <f>INT($F1236*K1236)</f>
        <v>0</v>
      </c>
      <c r="M1236" s="411">
        <f>+G1236+I1236+K1236</f>
        <v>31653118.399999999</v>
      </c>
      <c r="N1236" s="412">
        <f>H1236+J1236+L1236</f>
        <v>0</v>
      </c>
      <c r="O1236" s="412"/>
      <c r="P1236" s="412"/>
      <c r="Q1236" s="412"/>
      <c r="R1236" s="409" t="s">
        <v>0</v>
      </c>
      <c r="T1236" s="410">
        <v>1</v>
      </c>
    </row>
    <row r="1237" spans="1:20" ht="24" hidden="1" customHeight="1">
      <c r="A1237" s="372" t="s">
        <v>2072</v>
      </c>
      <c r="B1237" s="413" t="s">
        <v>0</v>
      </c>
      <c r="C1237" s="413" t="s">
        <v>1123</v>
      </c>
      <c r="D1237" s="413" t="s">
        <v>1124</v>
      </c>
      <c r="E1237" s="414" t="s">
        <v>1034</v>
      </c>
      <c r="F1237" s="415"/>
      <c r="G1237" s="416">
        <v>0</v>
      </c>
      <c r="H1237" s="417">
        <f t="shared" si="1539"/>
        <v>0</v>
      </c>
      <c r="I1237" s="416">
        <v>0</v>
      </c>
      <c r="J1237" s="417">
        <f t="shared" si="1540"/>
        <v>0</v>
      </c>
      <c r="K1237" s="416">
        <v>31653118.399999999</v>
      </c>
      <c r="L1237" s="417">
        <f t="shared" si="1541"/>
        <v>0</v>
      </c>
      <c r="M1237" s="416">
        <f t="shared" si="1542"/>
        <v>31653118.399999999</v>
      </c>
      <c r="N1237" s="417">
        <f t="shared" si="1549"/>
        <v>0</v>
      </c>
      <c r="O1237" s="417">
        <f t="shared" ref="O1237" si="1558">F1237-F1236</f>
        <v>0</v>
      </c>
      <c r="P1237" s="417">
        <f t="shared" ref="P1237:Q1237" si="1559">M1237-M1236</f>
        <v>0</v>
      </c>
      <c r="Q1237" s="417">
        <f t="shared" si="1559"/>
        <v>0</v>
      </c>
      <c r="R1237" s="414"/>
      <c r="T1237" s="415">
        <v>1</v>
      </c>
    </row>
    <row r="1238" spans="1:20" s="401" customFormat="1" ht="24" hidden="1" customHeight="1">
      <c r="A1238" s="366" t="s">
        <v>2064</v>
      </c>
      <c r="B1238" s="470" t="s">
        <v>0</v>
      </c>
      <c r="C1238" s="470" t="s">
        <v>2771</v>
      </c>
      <c r="D1238" s="470" t="s">
        <v>0</v>
      </c>
      <c r="E1238" s="400" t="s">
        <v>0</v>
      </c>
      <c r="F1238" s="397"/>
      <c r="G1238" s="398">
        <v>0</v>
      </c>
      <c r="H1238" s="399">
        <f>SUMIF($A$1240:$A$1247,"당초",H1240:H1247)</f>
        <v>0</v>
      </c>
      <c r="I1238" s="398">
        <v>0</v>
      </c>
      <c r="J1238" s="399">
        <f>SUMIF($A$1240:$A$1247,"당초",J1240:J1247)</f>
        <v>0</v>
      </c>
      <c r="K1238" s="398">
        <v>0</v>
      </c>
      <c r="L1238" s="399">
        <f>SUMIF($A$1240:$A$1247,"당초",L1240:L1247)</f>
        <v>0</v>
      </c>
      <c r="M1238" s="397">
        <f>+G1238+I1238+K1238</f>
        <v>0</v>
      </c>
      <c r="N1238" s="399">
        <f>H1238+J1238+L1238</f>
        <v>0</v>
      </c>
      <c r="O1238" s="399"/>
      <c r="P1238" s="399"/>
      <c r="Q1238" s="399"/>
      <c r="R1238" s="400" t="s">
        <v>0</v>
      </c>
      <c r="T1238" s="397">
        <v>0</v>
      </c>
    </row>
    <row r="1239" spans="1:20" ht="24" hidden="1" customHeight="1">
      <c r="A1239" s="372" t="s">
        <v>2072</v>
      </c>
      <c r="B1239" s="471" t="s">
        <v>0</v>
      </c>
      <c r="C1239" s="471" t="s">
        <v>1125</v>
      </c>
      <c r="D1239" s="471" t="s">
        <v>0</v>
      </c>
      <c r="E1239" s="407" t="s">
        <v>0</v>
      </c>
      <c r="F1239" s="404"/>
      <c r="G1239" s="405">
        <v>0</v>
      </c>
      <c r="H1239" s="406">
        <f>SUMIF($A$1240:$A$1247,"변경",H1240:H1247)</f>
        <v>0</v>
      </c>
      <c r="I1239" s="405">
        <v>0</v>
      </c>
      <c r="J1239" s="406">
        <f>SUMIF($A$1240:$A$1247,"변경",J1240:J1247)</f>
        <v>0</v>
      </c>
      <c r="K1239" s="405">
        <v>0</v>
      </c>
      <c r="L1239" s="406">
        <f>SUMIF($A$1240:$A$1247,"변경",L1240:L1247)</f>
        <v>0</v>
      </c>
      <c r="M1239" s="404">
        <f t="shared" si="1542"/>
        <v>0</v>
      </c>
      <c r="N1239" s="406">
        <f t="shared" si="1549"/>
        <v>0</v>
      </c>
      <c r="O1239" s="406">
        <f t="shared" ref="O1239" si="1560">F1239-F1238</f>
        <v>0</v>
      </c>
      <c r="P1239" s="406">
        <f t="shared" ref="P1239:Q1239" si="1561">M1239-M1238</f>
        <v>0</v>
      </c>
      <c r="Q1239" s="406">
        <f t="shared" si="1561"/>
        <v>0</v>
      </c>
      <c r="R1239" s="407"/>
      <c r="T1239" s="404">
        <v>0</v>
      </c>
    </row>
    <row r="1240" spans="1:20" s="401" customFormat="1" ht="24" hidden="1" customHeight="1">
      <c r="A1240" s="366" t="s">
        <v>2368</v>
      </c>
      <c r="B1240" s="408" t="s">
        <v>0</v>
      </c>
      <c r="C1240" s="408" t="s">
        <v>2772</v>
      </c>
      <c r="D1240" s="408" t="s">
        <v>0</v>
      </c>
      <c r="E1240" s="409" t="s">
        <v>0</v>
      </c>
      <c r="F1240" s="410"/>
      <c r="G1240" s="411">
        <v>0</v>
      </c>
      <c r="H1240" s="412">
        <f>INT($F1240*G1240)</f>
        <v>0</v>
      </c>
      <c r="I1240" s="411">
        <v>0</v>
      </c>
      <c r="J1240" s="412">
        <f>INT($F1240*I1240)</f>
        <v>0</v>
      </c>
      <c r="K1240" s="411">
        <v>0</v>
      </c>
      <c r="L1240" s="412">
        <f>INT($F1240*K1240)</f>
        <v>0</v>
      </c>
      <c r="M1240" s="411">
        <f>+G1240+I1240+K1240</f>
        <v>0</v>
      </c>
      <c r="N1240" s="412">
        <f>H1240+J1240+L1240</f>
        <v>0</v>
      </c>
      <c r="O1240" s="412"/>
      <c r="P1240" s="412"/>
      <c r="Q1240" s="412"/>
      <c r="R1240" s="409" t="s">
        <v>0</v>
      </c>
      <c r="T1240" s="410">
        <v>0</v>
      </c>
    </row>
    <row r="1241" spans="1:20" ht="24" hidden="1" customHeight="1">
      <c r="A1241" s="372" t="s">
        <v>2367</v>
      </c>
      <c r="B1241" s="413" t="s">
        <v>0</v>
      </c>
      <c r="C1241" s="413" t="s">
        <v>1126</v>
      </c>
      <c r="D1241" s="413" t="s">
        <v>0</v>
      </c>
      <c r="E1241" s="414" t="s">
        <v>0</v>
      </c>
      <c r="F1241" s="415"/>
      <c r="G1241" s="416">
        <v>0</v>
      </c>
      <c r="H1241" s="417">
        <f t="shared" ref="H1241:H1247" si="1562">INT($F1241*G1241)</f>
        <v>0</v>
      </c>
      <c r="I1241" s="416">
        <v>0</v>
      </c>
      <c r="J1241" s="417">
        <f t="shared" ref="J1241:J1247" si="1563">INT($F1241*I1241)</f>
        <v>0</v>
      </c>
      <c r="K1241" s="416">
        <v>0</v>
      </c>
      <c r="L1241" s="417">
        <f t="shared" ref="L1241:L1247" si="1564">INT($F1241*K1241)</f>
        <v>0</v>
      </c>
      <c r="M1241" s="416">
        <f t="shared" si="1542"/>
        <v>0</v>
      </c>
      <c r="N1241" s="417">
        <f t="shared" si="1549"/>
        <v>0</v>
      </c>
      <c r="O1241" s="417">
        <f t="shared" ref="O1241" si="1565">F1241-F1240</f>
        <v>0</v>
      </c>
      <c r="P1241" s="417">
        <f t="shared" ref="P1241:Q1241" si="1566">M1241-M1240</f>
        <v>0</v>
      </c>
      <c r="Q1241" s="417">
        <f t="shared" si="1566"/>
        <v>0</v>
      </c>
      <c r="R1241" s="414"/>
      <c r="T1241" s="415">
        <v>0</v>
      </c>
    </row>
    <row r="1242" spans="1:20" s="401" customFormat="1" ht="24" hidden="1" customHeight="1">
      <c r="A1242" s="366" t="s">
        <v>2368</v>
      </c>
      <c r="B1242" s="408" t="s">
        <v>0</v>
      </c>
      <c r="C1242" s="408" t="s">
        <v>2773</v>
      </c>
      <c r="D1242" s="408" t="s">
        <v>2774</v>
      </c>
      <c r="E1242" s="409" t="s">
        <v>2775</v>
      </c>
      <c r="F1242" s="410"/>
      <c r="G1242" s="411">
        <v>0</v>
      </c>
      <c r="H1242" s="412">
        <f>INT($F1242*G1242)</f>
        <v>0</v>
      </c>
      <c r="I1242" s="411">
        <v>0</v>
      </c>
      <c r="J1242" s="412">
        <f>INT($F1242*I1242)</f>
        <v>0</v>
      </c>
      <c r="K1242" s="411">
        <v>125519.6</v>
      </c>
      <c r="L1242" s="412">
        <f>INT($F1242*K1242)</f>
        <v>0</v>
      </c>
      <c r="M1242" s="411">
        <f>+G1242+I1242+K1242</f>
        <v>125519.6</v>
      </c>
      <c r="N1242" s="412">
        <f>H1242+J1242+L1242</f>
        <v>0</v>
      </c>
      <c r="O1242" s="412"/>
      <c r="P1242" s="412"/>
      <c r="Q1242" s="412"/>
      <c r="R1242" s="409" t="s">
        <v>0</v>
      </c>
      <c r="T1242" s="410">
        <v>1408</v>
      </c>
    </row>
    <row r="1243" spans="1:20" ht="24" hidden="1" customHeight="1">
      <c r="A1243" s="372" t="s">
        <v>2367</v>
      </c>
      <c r="B1243" s="413" t="s">
        <v>0</v>
      </c>
      <c r="C1243" s="413" t="s">
        <v>1127</v>
      </c>
      <c r="D1243" s="413" t="s">
        <v>1128</v>
      </c>
      <c r="E1243" s="414" t="s">
        <v>1129</v>
      </c>
      <c r="F1243" s="415"/>
      <c r="G1243" s="416">
        <v>0</v>
      </c>
      <c r="H1243" s="417">
        <f t="shared" si="1562"/>
        <v>0</v>
      </c>
      <c r="I1243" s="416">
        <v>0</v>
      </c>
      <c r="J1243" s="417">
        <f t="shared" si="1563"/>
        <v>0</v>
      </c>
      <c r="K1243" s="416">
        <v>125519.6</v>
      </c>
      <c r="L1243" s="417">
        <f t="shared" si="1564"/>
        <v>0</v>
      </c>
      <c r="M1243" s="416">
        <f t="shared" si="1542"/>
        <v>125519.6</v>
      </c>
      <c r="N1243" s="417">
        <f t="shared" si="1549"/>
        <v>0</v>
      </c>
      <c r="O1243" s="417">
        <f t="shared" ref="O1243" si="1567">F1243-F1242</f>
        <v>0</v>
      </c>
      <c r="P1243" s="417">
        <f t="shared" ref="P1243:Q1243" si="1568">M1243-M1242</f>
        <v>0</v>
      </c>
      <c r="Q1243" s="417">
        <f t="shared" si="1568"/>
        <v>0</v>
      </c>
      <c r="R1243" s="414"/>
      <c r="T1243" s="415">
        <v>1408</v>
      </c>
    </row>
    <row r="1244" spans="1:20" s="401" customFormat="1" ht="24" hidden="1" customHeight="1">
      <c r="A1244" s="366" t="s">
        <v>2064</v>
      </c>
      <c r="B1244" s="408" t="s">
        <v>0</v>
      </c>
      <c r="C1244" s="408" t="s">
        <v>2776</v>
      </c>
      <c r="D1244" s="408" t="s">
        <v>0</v>
      </c>
      <c r="E1244" s="409" t="s">
        <v>0</v>
      </c>
      <c r="F1244" s="410"/>
      <c r="G1244" s="411">
        <v>0</v>
      </c>
      <c r="H1244" s="412">
        <f>INT($F1244*G1244)</f>
        <v>0</v>
      </c>
      <c r="I1244" s="411">
        <v>0</v>
      </c>
      <c r="J1244" s="412">
        <f>INT($F1244*I1244)</f>
        <v>0</v>
      </c>
      <c r="K1244" s="411">
        <v>0</v>
      </c>
      <c r="L1244" s="412">
        <f>INT($F1244*K1244)</f>
        <v>0</v>
      </c>
      <c r="M1244" s="411">
        <f>+G1244+I1244+K1244</f>
        <v>0</v>
      </c>
      <c r="N1244" s="412">
        <f>H1244+J1244+L1244</f>
        <v>0</v>
      </c>
      <c r="O1244" s="412"/>
      <c r="P1244" s="412"/>
      <c r="Q1244" s="412"/>
      <c r="R1244" s="409" t="s">
        <v>0</v>
      </c>
      <c r="T1244" s="410">
        <v>0</v>
      </c>
    </row>
    <row r="1245" spans="1:20" ht="24" hidden="1" customHeight="1">
      <c r="A1245" s="372" t="s">
        <v>2367</v>
      </c>
      <c r="B1245" s="413" t="s">
        <v>0</v>
      </c>
      <c r="C1245" s="413" t="s">
        <v>1130</v>
      </c>
      <c r="D1245" s="413" t="s">
        <v>0</v>
      </c>
      <c r="E1245" s="414" t="s">
        <v>0</v>
      </c>
      <c r="F1245" s="415"/>
      <c r="G1245" s="416">
        <v>0</v>
      </c>
      <c r="H1245" s="417">
        <f t="shared" si="1562"/>
        <v>0</v>
      </c>
      <c r="I1245" s="416">
        <v>0</v>
      </c>
      <c r="J1245" s="417">
        <f t="shared" si="1563"/>
        <v>0</v>
      </c>
      <c r="K1245" s="416">
        <v>0</v>
      </c>
      <c r="L1245" s="417">
        <f t="shared" si="1564"/>
        <v>0</v>
      </c>
      <c r="M1245" s="416">
        <f t="shared" si="1542"/>
        <v>0</v>
      </c>
      <c r="N1245" s="417">
        <f t="shared" si="1549"/>
        <v>0</v>
      </c>
      <c r="O1245" s="417">
        <f t="shared" ref="O1245" si="1569">F1245-F1244</f>
        <v>0</v>
      </c>
      <c r="P1245" s="417">
        <f t="shared" ref="P1245:Q1245" si="1570">M1245-M1244</f>
        <v>0</v>
      </c>
      <c r="Q1245" s="417">
        <f t="shared" si="1570"/>
        <v>0</v>
      </c>
      <c r="R1245" s="414"/>
      <c r="T1245" s="415">
        <v>0</v>
      </c>
    </row>
    <row r="1246" spans="1:20" s="401" customFormat="1" ht="24" hidden="1" customHeight="1">
      <c r="A1246" s="366" t="s">
        <v>2777</v>
      </c>
      <c r="B1246" s="408" t="s">
        <v>0</v>
      </c>
      <c r="C1246" s="408" t="s">
        <v>2776</v>
      </c>
      <c r="D1246" s="408" t="s">
        <v>0</v>
      </c>
      <c r="E1246" s="409" t="s">
        <v>308</v>
      </c>
      <c r="F1246" s="410"/>
      <c r="G1246" s="411">
        <v>0</v>
      </c>
      <c r="H1246" s="412">
        <f>INT($F1246*G1246)</f>
        <v>0</v>
      </c>
      <c r="I1246" s="411">
        <v>0</v>
      </c>
      <c r="J1246" s="412">
        <f>INT($F1246*I1246)</f>
        <v>0</v>
      </c>
      <c r="K1246" s="411">
        <v>392161764.19999999</v>
      </c>
      <c r="L1246" s="412">
        <f>INT($F1246*K1246)</f>
        <v>0</v>
      </c>
      <c r="M1246" s="411">
        <f>+G1246+I1246+K1246</f>
        <v>392161764.19999999</v>
      </c>
      <c r="N1246" s="412">
        <f>H1246+J1246+L1246</f>
        <v>0</v>
      </c>
      <c r="O1246" s="412"/>
      <c r="P1246" s="412"/>
      <c r="Q1246" s="412"/>
      <c r="R1246" s="409" t="s">
        <v>0</v>
      </c>
      <c r="T1246" s="410">
        <v>1</v>
      </c>
    </row>
    <row r="1247" spans="1:20" ht="24" hidden="1" customHeight="1">
      <c r="A1247" s="372" t="s">
        <v>2089</v>
      </c>
      <c r="B1247" s="413" t="s">
        <v>0</v>
      </c>
      <c r="C1247" s="413" t="s">
        <v>1130</v>
      </c>
      <c r="D1247" s="413" t="s">
        <v>0</v>
      </c>
      <c r="E1247" s="414" t="s">
        <v>1034</v>
      </c>
      <c r="F1247" s="415"/>
      <c r="G1247" s="416">
        <v>0</v>
      </c>
      <c r="H1247" s="417">
        <f t="shared" si="1562"/>
        <v>0</v>
      </c>
      <c r="I1247" s="416">
        <v>0</v>
      </c>
      <c r="J1247" s="417">
        <f t="shared" si="1563"/>
        <v>0</v>
      </c>
      <c r="K1247" s="416">
        <v>392161764.19999999</v>
      </c>
      <c r="L1247" s="417">
        <f t="shared" si="1564"/>
        <v>0</v>
      </c>
      <c r="M1247" s="416">
        <f t="shared" si="1542"/>
        <v>392161764.19999999</v>
      </c>
      <c r="N1247" s="417">
        <f t="shared" si="1549"/>
        <v>0</v>
      </c>
      <c r="O1247" s="417">
        <f t="shared" ref="O1247" si="1571">F1247-F1246</f>
        <v>0</v>
      </c>
      <c r="P1247" s="417">
        <f t="shared" ref="P1247:Q1247" si="1572">M1247-M1246</f>
        <v>0</v>
      </c>
      <c r="Q1247" s="417">
        <f t="shared" si="1572"/>
        <v>0</v>
      </c>
      <c r="R1247" s="414"/>
      <c r="T1247" s="415">
        <v>1</v>
      </c>
    </row>
    <row r="1248" spans="1:20" s="401" customFormat="1" ht="24" hidden="1" customHeight="1">
      <c r="A1248" s="366" t="s">
        <v>2368</v>
      </c>
      <c r="B1248" s="470" t="s">
        <v>0</v>
      </c>
      <c r="C1248" s="470" t="s">
        <v>2778</v>
      </c>
      <c r="D1248" s="470" t="s">
        <v>0</v>
      </c>
      <c r="E1248" s="400" t="s">
        <v>0</v>
      </c>
      <c r="F1248" s="397"/>
      <c r="G1248" s="398">
        <v>0</v>
      </c>
      <c r="H1248" s="399">
        <f>SUMIF($A$1250:$A$1265,"당초",H1250:H1265)</f>
        <v>0</v>
      </c>
      <c r="I1248" s="398">
        <v>0</v>
      </c>
      <c r="J1248" s="399">
        <f>SUMIF($A$1250:$A$1265,"당초",J1250:J1265)</f>
        <v>0</v>
      </c>
      <c r="K1248" s="398">
        <v>0</v>
      </c>
      <c r="L1248" s="399">
        <f>SUMIF($A$1250:$A$1265,"당초",L1250:L1265)</f>
        <v>0</v>
      </c>
      <c r="M1248" s="397">
        <f>+G1248+I1248+K1248</f>
        <v>0</v>
      </c>
      <c r="N1248" s="399">
        <f>H1248+J1248+L1248</f>
        <v>0</v>
      </c>
      <c r="O1248" s="399"/>
      <c r="P1248" s="399"/>
      <c r="Q1248" s="399"/>
      <c r="R1248" s="400" t="s">
        <v>0</v>
      </c>
      <c r="T1248" s="397">
        <v>0</v>
      </c>
    </row>
    <row r="1249" spans="1:20" ht="24" hidden="1" customHeight="1">
      <c r="A1249" s="372" t="s">
        <v>2779</v>
      </c>
      <c r="B1249" s="471" t="s">
        <v>0</v>
      </c>
      <c r="C1249" s="471" t="s">
        <v>1131</v>
      </c>
      <c r="D1249" s="471" t="s">
        <v>0</v>
      </c>
      <c r="E1249" s="407" t="s">
        <v>0</v>
      </c>
      <c r="F1249" s="404"/>
      <c r="G1249" s="405">
        <v>0</v>
      </c>
      <c r="H1249" s="406">
        <f>SUMIF($A$1250:$A$1265,"변경",H1250:H1265)</f>
        <v>0</v>
      </c>
      <c r="I1249" s="405">
        <v>0</v>
      </c>
      <c r="J1249" s="406">
        <f>SUMIF($A$1250:$A$1265,"변경",J1250:J1265)</f>
        <v>0</v>
      </c>
      <c r="K1249" s="405">
        <v>0</v>
      </c>
      <c r="L1249" s="406">
        <f>SUMIF($A$1250:$A$1265,"변경",L1250:L1265)</f>
        <v>0</v>
      </c>
      <c r="M1249" s="404">
        <f t="shared" si="1542"/>
        <v>0</v>
      </c>
      <c r="N1249" s="406">
        <f t="shared" si="1549"/>
        <v>0</v>
      </c>
      <c r="O1249" s="406">
        <f t="shared" ref="O1249" si="1573">F1249-F1248</f>
        <v>0</v>
      </c>
      <c r="P1249" s="406">
        <f t="shared" ref="P1249:Q1249" si="1574">M1249-M1248</f>
        <v>0</v>
      </c>
      <c r="Q1249" s="406">
        <f t="shared" si="1574"/>
        <v>0</v>
      </c>
      <c r="R1249" s="407"/>
      <c r="T1249" s="404">
        <v>0</v>
      </c>
    </row>
    <row r="1250" spans="1:20" s="401" customFormat="1" ht="24" hidden="1" customHeight="1">
      <c r="A1250" s="366" t="s">
        <v>2368</v>
      </c>
      <c r="B1250" s="408" t="s">
        <v>0</v>
      </c>
      <c r="C1250" s="408" t="s">
        <v>2780</v>
      </c>
      <c r="D1250" s="408" t="s">
        <v>0</v>
      </c>
      <c r="E1250" s="409" t="s">
        <v>0</v>
      </c>
      <c r="F1250" s="410"/>
      <c r="G1250" s="411">
        <v>0</v>
      </c>
      <c r="H1250" s="412">
        <f>INT($F1250*G1250)</f>
        <v>0</v>
      </c>
      <c r="I1250" s="411">
        <v>0</v>
      </c>
      <c r="J1250" s="412">
        <f>INT($F1250*I1250)</f>
        <v>0</v>
      </c>
      <c r="K1250" s="411">
        <v>0</v>
      </c>
      <c r="L1250" s="412">
        <f>INT($F1250*K1250)</f>
        <v>0</v>
      </c>
      <c r="M1250" s="411">
        <f>+G1250+I1250+K1250</f>
        <v>0</v>
      </c>
      <c r="N1250" s="412">
        <f>H1250+J1250+L1250</f>
        <v>0</v>
      </c>
      <c r="O1250" s="412"/>
      <c r="P1250" s="412"/>
      <c r="Q1250" s="412"/>
      <c r="R1250" s="409" t="s">
        <v>0</v>
      </c>
      <c r="T1250" s="410">
        <v>0</v>
      </c>
    </row>
    <row r="1251" spans="1:20" ht="24" hidden="1" customHeight="1">
      <c r="A1251" s="372" t="s">
        <v>2367</v>
      </c>
      <c r="B1251" s="413" t="s">
        <v>0</v>
      </c>
      <c r="C1251" s="413" t="s">
        <v>1132</v>
      </c>
      <c r="D1251" s="413" t="s">
        <v>0</v>
      </c>
      <c r="E1251" s="414" t="s">
        <v>0</v>
      </c>
      <c r="F1251" s="415"/>
      <c r="G1251" s="416">
        <v>0</v>
      </c>
      <c r="H1251" s="417">
        <f t="shared" ref="H1251:H1265" si="1575">INT($F1251*G1251)</f>
        <v>0</v>
      </c>
      <c r="I1251" s="416">
        <v>0</v>
      </c>
      <c r="J1251" s="417">
        <f t="shared" ref="J1251:J1265" si="1576">INT($F1251*I1251)</f>
        <v>0</v>
      </c>
      <c r="K1251" s="416">
        <v>0</v>
      </c>
      <c r="L1251" s="417">
        <f t="shared" ref="L1251:L1265" si="1577">INT($F1251*K1251)</f>
        <v>0</v>
      </c>
      <c r="M1251" s="416">
        <f t="shared" si="1542"/>
        <v>0</v>
      </c>
      <c r="N1251" s="417">
        <f t="shared" si="1549"/>
        <v>0</v>
      </c>
      <c r="O1251" s="417">
        <f t="shared" ref="O1251" si="1578">F1251-F1250</f>
        <v>0</v>
      </c>
      <c r="P1251" s="417">
        <f t="shared" ref="P1251:Q1251" si="1579">M1251-M1250</f>
        <v>0</v>
      </c>
      <c r="Q1251" s="417">
        <f t="shared" si="1579"/>
        <v>0</v>
      </c>
      <c r="R1251" s="414"/>
      <c r="T1251" s="415">
        <v>0</v>
      </c>
    </row>
    <row r="1252" spans="1:20" s="401" customFormat="1" ht="24" hidden="1" customHeight="1">
      <c r="A1252" s="366" t="s">
        <v>2064</v>
      </c>
      <c r="B1252" s="408" t="s">
        <v>0</v>
      </c>
      <c r="C1252" s="408" t="s">
        <v>2780</v>
      </c>
      <c r="D1252" s="408" t="s">
        <v>0</v>
      </c>
      <c r="E1252" s="409" t="s">
        <v>308</v>
      </c>
      <c r="F1252" s="410"/>
      <c r="G1252" s="411">
        <v>0</v>
      </c>
      <c r="H1252" s="412">
        <f>INT($F1252*G1252)</f>
        <v>0</v>
      </c>
      <c r="I1252" s="411">
        <v>0</v>
      </c>
      <c r="J1252" s="412">
        <f>INT($F1252*I1252)</f>
        <v>0</v>
      </c>
      <c r="K1252" s="411">
        <v>44738862</v>
      </c>
      <c r="L1252" s="412">
        <f>INT($F1252*K1252)</f>
        <v>0</v>
      </c>
      <c r="M1252" s="411">
        <f>+G1252+I1252+K1252</f>
        <v>44738862</v>
      </c>
      <c r="N1252" s="412">
        <f>H1252+J1252+L1252</f>
        <v>0</v>
      </c>
      <c r="O1252" s="412"/>
      <c r="P1252" s="412"/>
      <c r="Q1252" s="412"/>
      <c r="R1252" s="409" t="s">
        <v>0</v>
      </c>
      <c r="T1252" s="410">
        <v>1</v>
      </c>
    </row>
    <row r="1253" spans="1:20" ht="24" hidden="1" customHeight="1">
      <c r="A1253" s="372" t="s">
        <v>2072</v>
      </c>
      <c r="B1253" s="413" t="s">
        <v>0</v>
      </c>
      <c r="C1253" s="413" t="s">
        <v>1132</v>
      </c>
      <c r="D1253" s="413" t="s">
        <v>0</v>
      </c>
      <c r="E1253" s="414" t="s">
        <v>1034</v>
      </c>
      <c r="F1253" s="415"/>
      <c r="G1253" s="416">
        <v>0</v>
      </c>
      <c r="H1253" s="417">
        <f t="shared" si="1575"/>
        <v>0</v>
      </c>
      <c r="I1253" s="416">
        <v>0</v>
      </c>
      <c r="J1253" s="417">
        <f t="shared" si="1576"/>
        <v>0</v>
      </c>
      <c r="K1253" s="416">
        <v>44738862</v>
      </c>
      <c r="L1253" s="417">
        <f t="shared" si="1577"/>
        <v>0</v>
      </c>
      <c r="M1253" s="416">
        <f t="shared" si="1542"/>
        <v>44738862</v>
      </c>
      <c r="N1253" s="417">
        <f t="shared" si="1549"/>
        <v>0</v>
      </c>
      <c r="O1253" s="417">
        <f t="shared" ref="O1253" si="1580">F1253-F1252</f>
        <v>0</v>
      </c>
      <c r="P1253" s="417">
        <f t="shared" ref="P1253:Q1253" si="1581">M1253-M1252</f>
        <v>0</v>
      </c>
      <c r="Q1253" s="417">
        <f t="shared" si="1581"/>
        <v>0</v>
      </c>
      <c r="R1253" s="414"/>
      <c r="T1253" s="415">
        <v>1</v>
      </c>
    </row>
    <row r="1254" spans="1:20" s="401" customFormat="1" ht="24" hidden="1" customHeight="1">
      <c r="A1254" s="366" t="s">
        <v>2368</v>
      </c>
      <c r="B1254" s="408" t="s">
        <v>0</v>
      </c>
      <c r="C1254" s="408" t="s">
        <v>2781</v>
      </c>
      <c r="D1254" s="408" t="s">
        <v>0</v>
      </c>
      <c r="E1254" s="409" t="s">
        <v>0</v>
      </c>
      <c r="F1254" s="410"/>
      <c r="G1254" s="411">
        <v>0</v>
      </c>
      <c r="H1254" s="412">
        <f>INT($F1254*G1254)</f>
        <v>0</v>
      </c>
      <c r="I1254" s="411">
        <v>0</v>
      </c>
      <c r="J1254" s="412">
        <f>INT($F1254*I1254)</f>
        <v>0</v>
      </c>
      <c r="K1254" s="411">
        <v>0</v>
      </c>
      <c r="L1254" s="412">
        <f>INT($F1254*K1254)</f>
        <v>0</v>
      </c>
      <c r="M1254" s="411">
        <f>+G1254+I1254+K1254</f>
        <v>0</v>
      </c>
      <c r="N1254" s="412">
        <f>H1254+J1254+L1254</f>
        <v>0</v>
      </c>
      <c r="O1254" s="412"/>
      <c r="P1254" s="412"/>
      <c r="Q1254" s="412"/>
      <c r="R1254" s="409" t="s">
        <v>0</v>
      </c>
      <c r="T1254" s="410">
        <v>0</v>
      </c>
    </row>
    <row r="1255" spans="1:20" ht="24" hidden="1" customHeight="1">
      <c r="A1255" s="372" t="s">
        <v>2782</v>
      </c>
      <c r="B1255" s="413" t="s">
        <v>0</v>
      </c>
      <c r="C1255" s="413" t="s">
        <v>1133</v>
      </c>
      <c r="D1255" s="413" t="s">
        <v>0</v>
      </c>
      <c r="E1255" s="414" t="s">
        <v>0</v>
      </c>
      <c r="F1255" s="415"/>
      <c r="G1255" s="416">
        <v>0</v>
      </c>
      <c r="H1255" s="417">
        <f t="shared" si="1575"/>
        <v>0</v>
      </c>
      <c r="I1255" s="416">
        <v>0</v>
      </c>
      <c r="J1255" s="417">
        <f t="shared" si="1576"/>
        <v>0</v>
      </c>
      <c r="K1255" s="416">
        <v>0</v>
      </c>
      <c r="L1255" s="417">
        <f t="shared" si="1577"/>
        <v>0</v>
      </c>
      <c r="M1255" s="416">
        <f t="shared" ref="M1255:M1275" si="1582">+G1255+I1255+K1255</f>
        <v>0</v>
      </c>
      <c r="N1255" s="417">
        <f t="shared" si="1549"/>
        <v>0</v>
      </c>
      <c r="O1255" s="417">
        <f t="shared" ref="O1255" si="1583">F1255-F1254</f>
        <v>0</v>
      </c>
      <c r="P1255" s="417">
        <f t="shared" ref="P1255:Q1255" si="1584">M1255-M1254</f>
        <v>0</v>
      </c>
      <c r="Q1255" s="417">
        <f t="shared" si="1584"/>
        <v>0</v>
      </c>
      <c r="R1255" s="414"/>
      <c r="T1255" s="415">
        <v>0</v>
      </c>
    </row>
    <row r="1256" spans="1:20" s="390" customFormat="1" ht="24" hidden="1" customHeight="1">
      <c r="A1256" s="366" t="s">
        <v>2421</v>
      </c>
      <c r="B1256" s="408" t="s">
        <v>0</v>
      </c>
      <c r="C1256" s="408" t="s">
        <v>2783</v>
      </c>
      <c r="D1256" s="408" t="s">
        <v>0</v>
      </c>
      <c r="E1256" s="409" t="s">
        <v>308</v>
      </c>
      <c r="F1256" s="410"/>
      <c r="G1256" s="411">
        <v>0</v>
      </c>
      <c r="H1256" s="412">
        <f>INT($F1256*G1256)</f>
        <v>0</v>
      </c>
      <c r="I1256" s="411">
        <v>0</v>
      </c>
      <c r="J1256" s="412">
        <f>INT($F1256*I1256)</f>
        <v>0</v>
      </c>
      <c r="K1256" s="411">
        <v>186660782</v>
      </c>
      <c r="L1256" s="412">
        <f>INT($F1256*K1256)</f>
        <v>0</v>
      </c>
      <c r="M1256" s="411">
        <f>+G1256+I1256+K1256</f>
        <v>186660782</v>
      </c>
      <c r="N1256" s="412">
        <f>H1256+J1256+L1256</f>
        <v>0</v>
      </c>
      <c r="O1256" s="412"/>
      <c r="P1256" s="412"/>
      <c r="Q1256" s="412"/>
      <c r="R1256" s="409" t="s">
        <v>0</v>
      </c>
      <c r="T1256" s="410">
        <v>1</v>
      </c>
    </row>
    <row r="1257" spans="1:20" s="69" customFormat="1" ht="24" hidden="1" customHeight="1">
      <c r="A1257" s="372" t="s">
        <v>2072</v>
      </c>
      <c r="B1257" s="413" t="s">
        <v>0</v>
      </c>
      <c r="C1257" s="413" t="s">
        <v>1134</v>
      </c>
      <c r="D1257" s="413" t="s">
        <v>0</v>
      </c>
      <c r="E1257" s="414" t="s">
        <v>1034</v>
      </c>
      <c r="F1257" s="415"/>
      <c r="G1257" s="416">
        <v>0</v>
      </c>
      <c r="H1257" s="417">
        <f t="shared" si="1575"/>
        <v>0</v>
      </c>
      <c r="I1257" s="416">
        <v>0</v>
      </c>
      <c r="J1257" s="417">
        <f t="shared" si="1576"/>
        <v>0</v>
      </c>
      <c r="K1257" s="416">
        <v>186660782</v>
      </c>
      <c r="L1257" s="417">
        <f t="shared" si="1577"/>
        <v>0</v>
      </c>
      <c r="M1257" s="416">
        <f t="shared" si="1582"/>
        <v>186660782</v>
      </c>
      <c r="N1257" s="417">
        <f t="shared" si="1549"/>
        <v>0</v>
      </c>
      <c r="O1257" s="417">
        <f t="shared" ref="O1257" si="1585">F1257-F1256</f>
        <v>0</v>
      </c>
      <c r="P1257" s="417">
        <f t="shared" ref="P1257:Q1257" si="1586">M1257-M1256</f>
        <v>0</v>
      </c>
      <c r="Q1257" s="417">
        <f t="shared" si="1586"/>
        <v>0</v>
      </c>
      <c r="R1257" s="414"/>
      <c r="T1257" s="415">
        <v>1</v>
      </c>
    </row>
    <row r="1258" spans="1:20" s="401" customFormat="1" ht="24" hidden="1" customHeight="1">
      <c r="A1258" s="366" t="s">
        <v>2368</v>
      </c>
      <c r="B1258" s="408" t="s">
        <v>0</v>
      </c>
      <c r="C1258" s="408" t="s">
        <v>2784</v>
      </c>
      <c r="D1258" s="408" t="s">
        <v>0</v>
      </c>
      <c r="E1258" s="409" t="s">
        <v>308</v>
      </c>
      <c r="F1258" s="410"/>
      <c r="G1258" s="411">
        <v>0</v>
      </c>
      <c r="H1258" s="412">
        <f>INT($F1258*G1258)</f>
        <v>0</v>
      </c>
      <c r="I1258" s="411">
        <v>0</v>
      </c>
      <c r="J1258" s="412">
        <f>INT($F1258*I1258)</f>
        <v>0</v>
      </c>
      <c r="K1258" s="411">
        <v>1866608</v>
      </c>
      <c r="L1258" s="412">
        <f>INT($F1258*K1258)</f>
        <v>0</v>
      </c>
      <c r="M1258" s="411">
        <f>+G1258+I1258+K1258</f>
        <v>1866608</v>
      </c>
      <c r="N1258" s="412">
        <f>H1258+J1258+L1258</f>
        <v>0</v>
      </c>
      <c r="O1258" s="412"/>
      <c r="P1258" s="412"/>
      <c r="Q1258" s="412"/>
      <c r="R1258" s="409" t="s">
        <v>0</v>
      </c>
      <c r="T1258" s="410">
        <v>1</v>
      </c>
    </row>
    <row r="1259" spans="1:20" ht="24" hidden="1" customHeight="1">
      <c r="A1259" s="372" t="s">
        <v>2367</v>
      </c>
      <c r="B1259" s="413" t="s">
        <v>0</v>
      </c>
      <c r="C1259" s="413" t="s">
        <v>1135</v>
      </c>
      <c r="D1259" s="413" t="s">
        <v>0</v>
      </c>
      <c r="E1259" s="414" t="s">
        <v>1034</v>
      </c>
      <c r="F1259" s="415"/>
      <c r="G1259" s="416">
        <v>0</v>
      </c>
      <c r="H1259" s="417">
        <f t="shared" si="1575"/>
        <v>0</v>
      </c>
      <c r="I1259" s="416">
        <v>0</v>
      </c>
      <c r="J1259" s="417">
        <f t="shared" si="1576"/>
        <v>0</v>
      </c>
      <c r="K1259" s="416">
        <v>1866608</v>
      </c>
      <c r="L1259" s="417">
        <f t="shared" si="1577"/>
        <v>0</v>
      </c>
      <c r="M1259" s="416">
        <f t="shared" si="1582"/>
        <v>1866608</v>
      </c>
      <c r="N1259" s="417">
        <f t="shared" si="1549"/>
        <v>0</v>
      </c>
      <c r="O1259" s="417">
        <f t="shared" ref="O1259" si="1587">F1259-F1258</f>
        <v>0</v>
      </c>
      <c r="P1259" s="417">
        <f t="shared" ref="P1259:Q1259" si="1588">M1259-M1258</f>
        <v>0</v>
      </c>
      <c r="Q1259" s="417">
        <f t="shared" si="1588"/>
        <v>0</v>
      </c>
      <c r="R1259" s="414"/>
      <c r="T1259" s="415">
        <v>1</v>
      </c>
    </row>
    <row r="1260" spans="1:20" s="401" customFormat="1" ht="24" hidden="1" customHeight="1">
      <c r="A1260" s="366" t="s">
        <v>2064</v>
      </c>
      <c r="B1260" s="408" t="s">
        <v>0</v>
      </c>
      <c r="C1260" s="408" t="s">
        <v>2785</v>
      </c>
      <c r="D1260" s="408" t="s">
        <v>0</v>
      </c>
      <c r="E1260" s="409" t="s">
        <v>308</v>
      </c>
      <c r="F1260" s="410"/>
      <c r="G1260" s="411">
        <v>0</v>
      </c>
      <c r="H1260" s="412">
        <f>INT($F1260*G1260)</f>
        <v>0</v>
      </c>
      <c r="I1260" s="411">
        <v>0</v>
      </c>
      <c r="J1260" s="412">
        <f>INT($F1260*I1260)</f>
        <v>0</v>
      </c>
      <c r="K1260" s="411">
        <v>1866608</v>
      </c>
      <c r="L1260" s="412">
        <f>INT($F1260*K1260)</f>
        <v>0</v>
      </c>
      <c r="M1260" s="411">
        <f>+G1260+I1260+K1260</f>
        <v>1866608</v>
      </c>
      <c r="N1260" s="412">
        <f>H1260+J1260+L1260</f>
        <v>0</v>
      </c>
      <c r="O1260" s="412"/>
      <c r="P1260" s="412"/>
      <c r="Q1260" s="412"/>
      <c r="R1260" s="409" t="s">
        <v>0</v>
      </c>
      <c r="T1260" s="410">
        <v>1</v>
      </c>
    </row>
    <row r="1261" spans="1:20" ht="24" hidden="1" customHeight="1">
      <c r="A1261" s="372" t="s">
        <v>2786</v>
      </c>
      <c r="B1261" s="413" t="s">
        <v>0</v>
      </c>
      <c r="C1261" s="413" t="s">
        <v>1136</v>
      </c>
      <c r="D1261" s="413" t="s">
        <v>0</v>
      </c>
      <c r="E1261" s="414" t="s">
        <v>1034</v>
      </c>
      <c r="F1261" s="415"/>
      <c r="G1261" s="416">
        <v>0</v>
      </c>
      <c r="H1261" s="417">
        <f t="shared" si="1575"/>
        <v>0</v>
      </c>
      <c r="I1261" s="416">
        <v>0</v>
      </c>
      <c r="J1261" s="417">
        <f t="shared" si="1576"/>
        <v>0</v>
      </c>
      <c r="K1261" s="416">
        <v>1866608</v>
      </c>
      <c r="L1261" s="417">
        <f t="shared" si="1577"/>
        <v>0</v>
      </c>
      <c r="M1261" s="416">
        <f t="shared" si="1582"/>
        <v>1866608</v>
      </c>
      <c r="N1261" s="417">
        <f t="shared" si="1549"/>
        <v>0</v>
      </c>
      <c r="O1261" s="417">
        <f t="shared" ref="O1261" si="1589">F1261-F1260</f>
        <v>0</v>
      </c>
      <c r="P1261" s="417">
        <f t="shared" ref="P1261:Q1261" si="1590">M1261-M1260</f>
        <v>0</v>
      </c>
      <c r="Q1261" s="417">
        <f t="shared" si="1590"/>
        <v>0</v>
      </c>
      <c r="R1261" s="414"/>
      <c r="T1261" s="415">
        <v>1</v>
      </c>
    </row>
    <row r="1262" spans="1:20" s="401" customFormat="1" ht="24" hidden="1" customHeight="1">
      <c r="A1262" s="366" t="s">
        <v>2787</v>
      </c>
      <c r="B1262" s="408" t="s">
        <v>0</v>
      </c>
      <c r="C1262" s="408" t="s">
        <v>2788</v>
      </c>
      <c r="D1262" s="408" t="s">
        <v>0</v>
      </c>
      <c r="E1262" s="409" t="s">
        <v>308</v>
      </c>
      <c r="F1262" s="410"/>
      <c r="G1262" s="411">
        <v>0</v>
      </c>
      <c r="H1262" s="412">
        <f>INT($F1262*G1262)</f>
        <v>0</v>
      </c>
      <c r="I1262" s="411">
        <v>0</v>
      </c>
      <c r="J1262" s="412">
        <f>INT($F1262*I1262)</f>
        <v>0</v>
      </c>
      <c r="K1262" s="411">
        <v>374131</v>
      </c>
      <c r="L1262" s="412">
        <f>INT($F1262*K1262)</f>
        <v>0</v>
      </c>
      <c r="M1262" s="411">
        <f>+G1262+I1262+K1262</f>
        <v>374131</v>
      </c>
      <c r="N1262" s="412">
        <f>H1262+J1262+L1262</f>
        <v>0</v>
      </c>
      <c r="O1262" s="412"/>
      <c r="P1262" s="412"/>
      <c r="Q1262" s="412"/>
      <c r="R1262" s="409" t="s">
        <v>0</v>
      </c>
      <c r="T1262" s="410">
        <v>1</v>
      </c>
    </row>
    <row r="1263" spans="1:20" ht="24" hidden="1" customHeight="1">
      <c r="A1263" s="372" t="s">
        <v>2072</v>
      </c>
      <c r="B1263" s="413" t="s">
        <v>0</v>
      </c>
      <c r="C1263" s="413" t="s">
        <v>1137</v>
      </c>
      <c r="D1263" s="413" t="s">
        <v>0</v>
      </c>
      <c r="E1263" s="414" t="s">
        <v>1034</v>
      </c>
      <c r="F1263" s="415"/>
      <c r="G1263" s="416">
        <v>0</v>
      </c>
      <c r="H1263" s="417">
        <f t="shared" si="1575"/>
        <v>0</v>
      </c>
      <c r="I1263" s="416">
        <v>0</v>
      </c>
      <c r="J1263" s="417">
        <f t="shared" si="1576"/>
        <v>0</v>
      </c>
      <c r="K1263" s="416">
        <v>374131</v>
      </c>
      <c r="L1263" s="417">
        <f t="shared" si="1577"/>
        <v>0</v>
      </c>
      <c r="M1263" s="416">
        <f t="shared" si="1582"/>
        <v>374131</v>
      </c>
      <c r="N1263" s="417">
        <f t="shared" si="1549"/>
        <v>0</v>
      </c>
      <c r="O1263" s="417">
        <f t="shared" ref="O1263" si="1591">F1263-F1262</f>
        <v>0</v>
      </c>
      <c r="P1263" s="417">
        <f t="shared" ref="P1263:Q1263" si="1592">M1263-M1262</f>
        <v>0</v>
      </c>
      <c r="Q1263" s="417">
        <f t="shared" si="1592"/>
        <v>0</v>
      </c>
      <c r="R1263" s="414"/>
      <c r="T1263" s="415">
        <v>1</v>
      </c>
    </row>
    <row r="1264" spans="1:20" s="401" customFormat="1" ht="24" hidden="1" customHeight="1">
      <c r="A1264" s="366" t="s">
        <v>2787</v>
      </c>
      <c r="B1264" s="408" t="s">
        <v>0</v>
      </c>
      <c r="C1264" s="408" t="s">
        <v>2789</v>
      </c>
      <c r="D1264" s="408" t="s">
        <v>0</v>
      </c>
      <c r="E1264" s="409" t="s">
        <v>308</v>
      </c>
      <c r="F1264" s="410"/>
      <c r="G1264" s="411">
        <v>0</v>
      </c>
      <c r="H1264" s="412">
        <f>INT($F1264*G1264)</f>
        <v>0</v>
      </c>
      <c r="I1264" s="411">
        <v>0</v>
      </c>
      <c r="J1264" s="412">
        <f>INT($F1264*I1264)</f>
        <v>0</v>
      </c>
      <c r="K1264" s="411">
        <v>1907681</v>
      </c>
      <c r="L1264" s="412">
        <f>INT($F1264*K1264)</f>
        <v>0</v>
      </c>
      <c r="M1264" s="411">
        <f>+G1264+I1264+K1264</f>
        <v>1907681</v>
      </c>
      <c r="N1264" s="412">
        <f>H1264+J1264+L1264</f>
        <v>0</v>
      </c>
      <c r="O1264" s="412"/>
      <c r="P1264" s="412"/>
      <c r="Q1264" s="412"/>
      <c r="R1264" s="409" t="s">
        <v>0</v>
      </c>
      <c r="T1264" s="410">
        <v>1</v>
      </c>
    </row>
    <row r="1265" spans="1:20" ht="24" hidden="1" customHeight="1">
      <c r="A1265" s="372" t="s">
        <v>2786</v>
      </c>
      <c r="B1265" s="413" t="s">
        <v>0</v>
      </c>
      <c r="C1265" s="413" t="s">
        <v>1138</v>
      </c>
      <c r="D1265" s="413" t="s">
        <v>0</v>
      </c>
      <c r="E1265" s="414" t="s">
        <v>1034</v>
      </c>
      <c r="F1265" s="415"/>
      <c r="G1265" s="416">
        <v>0</v>
      </c>
      <c r="H1265" s="417">
        <f t="shared" si="1575"/>
        <v>0</v>
      </c>
      <c r="I1265" s="416">
        <v>0</v>
      </c>
      <c r="J1265" s="417">
        <f t="shared" si="1576"/>
        <v>0</v>
      </c>
      <c r="K1265" s="416">
        <v>1907681</v>
      </c>
      <c r="L1265" s="417">
        <f t="shared" si="1577"/>
        <v>0</v>
      </c>
      <c r="M1265" s="416">
        <f t="shared" si="1582"/>
        <v>1907681</v>
      </c>
      <c r="N1265" s="417">
        <f t="shared" si="1549"/>
        <v>0</v>
      </c>
      <c r="O1265" s="417">
        <f t="shared" ref="O1265" si="1593">F1265-F1264</f>
        <v>0</v>
      </c>
      <c r="P1265" s="417">
        <f t="shared" ref="P1265:Q1265" si="1594">M1265-M1264</f>
        <v>0</v>
      </c>
      <c r="Q1265" s="417">
        <f t="shared" si="1594"/>
        <v>0</v>
      </c>
      <c r="R1265" s="414"/>
      <c r="T1265" s="415">
        <v>1</v>
      </c>
    </row>
    <row r="1266" spans="1:20" s="401" customFormat="1" ht="24" hidden="1" customHeight="1">
      <c r="A1266" s="366" t="s">
        <v>2787</v>
      </c>
      <c r="B1266" s="470" t="s">
        <v>0</v>
      </c>
      <c r="C1266" s="470" t="s">
        <v>2790</v>
      </c>
      <c r="D1266" s="470" t="s">
        <v>0</v>
      </c>
      <c r="E1266" s="400" t="s">
        <v>0</v>
      </c>
      <c r="F1266" s="397"/>
      <c r="G1266" s="398">
        <v>0</v>
      </c>
      <c r="H1266" s="399">
        <f>SUMIF($A$1268:$A$1279,"당초",H1268:H1279)</f>
        <v>0</v>
      </c>
      <c r="I1266" s="398">
        <v>0</v>
      </c>
      <c r="J1266" s="399">
        <f>SUMIF($A$1268:$A$1279,"당초",J1268:J1279)</f>
        <v>0</v>
      </c>
      <c r="K1266" s="398">
        <v>0</v>
      </c>
      <c r="L1266" s="399">
        <f>SUMIF($A$1268:$A$1279,"당초",L1268:L1279)</f>
        <v>0</v>
      </c>
      <c r="M1266" s="397">
        <f>+G1266+I1266+K1266</f>
        <v>0</v>
      </c>
      <c r="N1266" s="399">
        <f>SUMIF($A$1269:$A$1279,"변경",N1268:N1278)</f>
        <v>0</v>
      </c>
      <c r="O1266" s="399"/>
      <c r="P1266" s="399"/>
      <c r="Q1266" s="399"/>
      <c r="R1266" s="400" t="s">
        <v>0</v>
      </c>
      <c r="T1266" s="397">
        <v>0</v>
      </c>
    </row>
    <row r="1267" spans="1:20" ht="24" hidden="1" customHeight="1">
      <c r="A1267" s="372" t="s">
        <v>2072</v>
      </c>
      <c r="B1267" s="471" t="s">
        <v>0</v>
      </c>
      <c r="C1267" s="471" t="s">
        <v>1139</v>
      </c>
      <c r="D1267" s="471" t="s">
        <v>0</v>
      </c>
      <c r="E1267" s="407" t="s">
        <v>0</v>
      </c>
      <c r="F1267" s="404"/>
      <c r="G1267" s="405">
        <v>0</v>
      </c>
      <c r="H1267" s="406">
        <f>SUMIF($A$1268:$A$1279,"변경",H1268:H1279)</f>
        <v>0</v>
      </c>
      <c r="I1267" s="405">
        <v>0</v>
      </c>
      <c r="J1267" s="406">
        <f>SUMIF($A$1268:$A$1279,"변경",J1268:J1279)</f>
        <v>0</v>
      </c>
      <c r="K1267" s="405">
        <v>0</v>
      </c>
      <c r="L1267" s="406">
        <f>SUMIF($A$1268:$A$1279,"변경",L1268:L1279)</f>
        <v>0</v>
      </c>
      <c r="M1267" s="404">
        <f t="shared" si="1582"/>
        <v>0</v>
      </c>
      <c r="N1267" s="406">
        <f>SUMIF($A$1269:$A$1279,"변경",N1269:N1279)</f>
        <v>0</v>
      </c>
      <c r="O1267" s="406">
        <f t="shared" ref="O1267" si="1595">F1267-F1266</f>
        <v>0</v>
      </c>
      <c r="P1267" s="406">
        <f t="shared" ref="P1267:Q1267" si="1596">M1267-M1266</f>
        <v>0</v>
      </c>
      <c r="Q1267" s="406">
        <f t="shared" si="1596"/>
        <v>0</v>
      </c>
      <c r="R1267" s="407"/>
      <c r="T1267" s="404">
        <v>0</v>
      </c>
    </row>
    <row r="1268" spans="1:20" s="401" customFormat="1" ht="24" hidden="1" customHeight="1">
      <c r="A1268" s="366" t="s">
        <v>2787</v>
      </c>
      <c r="B1268" s="408" t="s">
        <v>0</v>
      </c>
      <c r="C1268" s="408" t="s">
        <v>2791</v>
      </c>
      <c r="D1268" s="408" t="s">
        <v>0</v>
      </c>
      <c r="E1268" s="409" t="s">
        <v>308</v>
      </c>
      <c r="F1268" s="410"/>
      <c r="G1268" s="411">
        <v>0</v>
      </c>
      <c r="H1268" s="412">
        <f>INT($F1268*G1268)</f>
        <v>0</v>
      </c>
      <c r="I1268" s="411">
        <v>0</v>
      </c>
      <c r="J1268" s="412">
        <f>INT($F1268*I1268)</f>
        <v>0</v>
      </c>
      <c r="K1268" s="411">
        <v>8161978</v>
      </c>
      <c r="L1268" s="412">
        <f>INT($F1268*K1268)</f>
        <v>0</v>
      </c>
      <c r="M1268" s="411">
        <f>+G1268+I1268+K1268</f>
        <v>8161978</v>
      </c>
      <c r="N1268" s="412">
        <f>H1268+J1268+L1268</f>
        <v>0</v>
      </c>
      <c r="O1268" s="412"/>
      <c r="P1268" s="412"/>
      <c r="Q1268" s="412"/>
      <c r="R1268" s="409" t="s">
        <v>0</v>
      </c>
      <c r="T1268" s="410">
        <v>1</v>
      </c>
    </row>
    <row r="1269" spans="1:20" ht="24" hidden="1" customHeight="1">
      <c r="A1269" s="372" t="s">
        <v>2792</v>
      </c>
      <c r="B1269" s="413" t="s">
        <v>0</v>
      </c>
      <c r="C1269" s="413" t="s">
        <v>1140</v>
      </c>
      <c r="D1269" s="413" t="s">
        <v>0</v>
      </c>
      <c r="E1269" s="414" t="s">
        <v>1034</v>
      </c>
      <c r="F1269" s="415"/>
      <c r="G1269" s="416">
        <v>0</v>
      </c>
      <c r="H1269" s="417">
        <f t="shared" ref="H1269:H1275" si="1597">INT($F1269*G1269)</f>
        <v>0</v>
      </c>
      <c r="I1269" s="416">
        <v>0</v>
      </c>
      <c r="J1269" s="417">
        <f t="shared" ref="J1269:J1275" si="1598">INT($F1269*I1269)</f>
        <v>0</v>
      </c>
      <c r="K1269" s="416">
        <v>8161978</v>
      </c>
      <c r="L1269" s="417">
        <f t="shared" ref="L1269:L1275" si="1599">INT($F1269*K1269)</f>
        <v>0</v>
      </c>
      <c r="M1269" s="416">
        <f t="shared" si="1582"/>
        <v>8161978</v>
      </c>
      <c r="N1269" s="417">
        <f t="shared" si="1549"/>
        <v>0</v>
      </c>
      <c r="O1269" s="417">
        <f t="shared" ref="O1269" si="1600">F1269-F1268</f>
        <v>0</v>
      </c>
      <c r="P1269" s="417">
        <f t="shared" ref="P1269:Q1269" si="1601">M1269-M1268</f>
        <v>0</v>
      </c>
      <c r="Q1269" s="417">
        <f t="shared" si="1601"/>
        <v>0</v>
      </c>
      <c r="R1269" s="414"/>
      <c r="T1269" s="415">
        <v>1</v>
      </c>
    </row>
    <row r="1270" spans="1:20" s="390" customFormat="1" ht="24" hidden="1" customHeight="1">
      <c r="A1270" s="366" t="s">
        <v>2793</v>
      </c>
      <c r="B1270" s="408" t="s">
        <v>0</v>
      </c>
      <c r="C1270" s="408" t="s">
        <v>2794</v>
      </c>
      <c r="D1270" s="408" t="s">
        <v>0</v>
      </c>
      <c r="E1270" s="409" t="s">
        <v>308</v>
      </c>
      <c r="F1270" s="410"/>
      <c r="G1270" s="411">
        <v>0</v>
      </c>
      <c r="H1270" s="412">
        <f>INT($F1270*G1270)</f>
        <v>0</v>
      </c>
      <c r="I1270" s="411">
        <v>0</v>
      </c>
      <c r="J1270" s="412">
        <f>INT($F1270*I1270)</f>
        <v>0</v>
      </c>
      <c r="K1270" s="411">
        <v>1050000</v>
      </c>
      <c r="L1270" s="412">
        <f>INT($F1270*K1270)</f>
        <v>0</v>
      </c>
      <c r="M1270" s="411">
        <f>+G1270+I1270+K1270</f>
        <v>1050000</v>
      </c>
      <c r="N1270" s="412">
        <f>H1270+J1270+L1270</f>
        <v>0</v>
      </c>
      <c r="O1270" s="412"/>
      <c r="P1270" s="412"/>
      <c r="Q1270" s="412"/>
      <c r="R1270" s="409" t="s">
        <v>0</v>
      </c>
      <c r="T1270" s="410">
        <v>1</v>
      </c>
    </row>
    <row r="1271" spans="1:20" s="69" customFormat="1" ht="24" hidden="1" customHeight="1">
      <c r="A1271" s="372" t="s">
        <v>2089</v>
      </c>
      <c r="B1271" s="413" t="s">
        <v>0</v>
      </c>
      <c r="C1271" s="413" t="s">
        <v>1141</v>
      </c>
      <c r="D1271" s="413" t="s">
        <v>0</v>
      </c>
      <c r="E1271" s="414" t="s">
        <v>1034</v>
      </c>
      <c r="F1271" s="415"/>
      <c r="G1271" s="416">
        <v>0</v>
      </c>
      <c r="H1271" s="417">
        <f t="shared" si="1597"/>
        <v>0</v>
      </c>
      <c r="I1271" s="416">
        <v>0</v>
      </c>
      <c r="J1271" s="417">
        <f t="shared" si="1598"/>
        <v>0</v>
      </c>
      <c r="K1271" s="416">
        <v>1050000</v>
      </c>
      <c r="L1271" s="417">
        <f t="shared" si="1599"/>
        <v>0</v>
      </c>
      <c r="M1271" s="416">
        <f t="shared" si="1582"/>
        <v>1050000</v>
      </c>
      <c r="N1271" s="417">
        <f t="shared" si="1549"/>
        <v>0</v>
      </c>
      <c r="O1271" s="417">
        <f t="shared" ref="O1271" si="1602">F1271-F1270</f>
        <v>0</v>
      </c>
      <c r="P1271" s="417">
        <f t="shared" ref="P1271:Q1271" si="1603">M1271-M1270</f>
        <v>0</v>
      </c>
      <c r="Q1271" s="417">
        <f t="shared" si="1603"/>
        <v>0</v>
      </c>
      <c r="R1271" s="414"/>
      <c r="T1271" s="415">
        <v>1</v>
      </c>
    </row>
    <row r="1272" spans="1:20" s="401" customFormat="1" ht="24" hidden="1" customHeight="1">
      <c r="A1272" s="366" t="s">
        <v>2064</v>
      </c>
      <c r="B1272" s="408" t="s">
        <v>0</v>
      </c>
      <c r="C1272" s="408" t="s">
        <v>2795</v>
      </c>
      <c r="D1272" s="408" t="s">
        <v>0</v>
      </c>
      <c r="E1272" s="409" t="s">
        <v>308</v>
      </c>
      <c r="F1272" s="410"/>
      <c r="G1272" s="411">
        <v>0</v>
      </c>
      <c r="H1272" s="412">
        <f>INT($F1272*G1272)</f>
        <v>0</v>
      </c>
      <c r="I1272" s="411">
        <v>0</v>
      </c>
      <c r="J1272" s="412">
        <f>INT($F1272*I1272)</f>
        <v>0</v>
      </c>
      <c r="K1272" s="411">
        <v>29763040</v>
      </c>
      <c r="L1272" s="412">
        <f>INT($F1272*K1272)</f>
        <v>0</v>
      </c>
      <c r="M1272" s="411">
        <f>+G1272+I1272+K1272</f>
        <v>29763040</v>
      </c>
      <c r="N1272" s="412">
        <f>H1272+J1272+L1272</f>
        <v>0</v>
      </c>
      <c r="O1272" s="412"/>
      <c r="P1272" s="412"/>
      <c r="Q1272" s="412"/>
      <c r="R1272" s="409" t="s">
        <v>0</v>
      </c>
      <c r="T1272" s="410">
        <v>1</v>
      </c>
    </row>
    <row r="1273" spans="1:20" ht="24" hidden="1" customHeight="1">
      <c r="A1273" s="372" t="s">
        <v>2786</v>
      </c>
      <c r="B1273" s="413" t="s">
        <v>0</v>
      </c>
      <c r="C1273" s="413" t="s">
        <v>1142</v>
      </c>
      <c r="D1273" s="413" t="s">
        <v>0</v>
      </c>
      <c r="E1273" s="414" t="s">
        <v>1034</v>
      </c>
      <c r="F1273" s="415"/>
      <c r="G1273" s="416">
        <v>0</v>
      </c>
      <c r="H1273" s="417">
        <f t="shared" si="1597"/>
        <v>0</v>
      </c>
      <c r="I1273" s="416">
        <v>0</v>
      </c>
      <c r="J1273" s="417">
        <f t="shared" si="1598"/>
        <v>0</v>
      </c>
      <c r="K1273" s="416">
        <v>29763040</v>
      </c>
      <c r="L1273" s="417">
        <f t="shared" si="1599"/>
        <v>0</v>
      </c>
      <c r="M1273" s="416">
        <f t="shared" si="1582"/>
        <v>29763040</v>
      </c>
      <c r="N1273" s="417">
        <f t="shared" si="1549"/>
        <v>0</v>
      </c>
      <c r="O1273" s="417">
        <f t="shared" ref="O1273" si="1604">F1273-F1272</f>
        <v>0</v>
      </c>
      <c r="P1273" s="417">
        <f t="shared" ref="P1273:Q1273" si="1605">M1273-M1272</f>
        <v>0</v>
      </c>
      <c r="Q1273" s="417">
        <f t="shared" si="1605"/>
        <v>0</v>
      </c>
      <c r="R1273" s="414"/>
      <c r="T1273" s="415">
        <v>1</v>
      </c>
    </row>
    <row r="1274" spans="1:20" s="401" customFormat="1" ht="24" hidden="1" customHeight="1">
      <c r="A1274" s="366" t="s">
        <v>2064</v>
      </c>
      <c r="B1274" s="408" t="s">
        <v>0</v>
      </c>
      <c r="C1274" s="408" t="s">
        <v>2796</v>
      </c>
      <c r="D1274" s="408" t="s">
        <v>0</v>
      </c>
      <c r="E1274" s="409" t="s">
        <v>308</v>
      </c>
      <c r="F1274" s="410"/>
      <c r="G1274" s="411">
        <v>0</v>
      </c>
      <c r="H1274" s="412">
        <f>INT($F1274*G1274)</f>
        <v>0</v>
      </c>
      <c r="I1274" s="411">
        <v>0</v>
      </c>
      <c r="J1274" s="412">
        <f>INT($F1274*I1274)</f>
        <v>0</v>
      </c>
      <c r="K1274" s="411">
        <v>63220000</v>
      </c>
      <c r="L1274" s="412">
        <f>INT($F1274*K1274)</f>
        <v>0</v>
      </c>
      <c r="M1274" s="411">
        <f>+G1274+I1274+K1274</f>
        <v>63220000</v>
      </c>
      <c r="N1274" s="412">
        <f>H1274+J1274+L1274</f>
        <v>0</v>
      </c>
      <c r="O1274" s="412"/>
      <c r="P1274" s="412"/>
      <c r="Q1274" s="412"/>
      <c r="R1274" s="409" t="s">
        <v>0</v>
      </c>
      <c r="T1274" s="410">
        <v>1</v>
      </c>
    </row>
    <row r="1275" spans="1:20" ht="24" hidden="1" customHeight="1">
      <c r="A1275" s="372" t="s">
        <v>2786</v>
      </c>
      <c r="B1275" s="413" t="s">
        <v>0</v>
      </c>
      <c r="C1275" s="413" t="s">
        <v>1143</v>
      </c>
      <c r="D1275" s="413" t="s">
        <v>0</v>
      </c>
      <c r="E1275" s="414" t="s">
        <v>1034</v>
      </c>
      <c r="F1275" s="415"/>
      <c r="G1275" s="416">
        <v>0</v>
      </c>
      <c r="H1275" s="417">
        <f t="shared" si="1597"/>
        <v>0</v>
      </c>
      <c r="I1275" s="416">
        <v>0</v>
      </c>
      <c r="J1275" s="417">
        <f t="shared" si="1598"/>
        <v>0</v>
      </c>
      <c r="K1275" s="416">
        <v>63220000</v>
      </c>
      <c r="L1275" s="417">
        <f t="shared" si="1599"/>
        <v>0</v>
      </c>
      <c r="M1275" s="416">
        <f t="shared" si="1582"/>
        <v>63220000</v>
      </c>
      <c r="N1275" s="417">
        <f t="shared" si="1549"/>
        <v>0</v>
      </c>
      <c r="O1275" s="417">
        <f t="shared" ref="O1275" si="1606">F1275-F1274</f>
        <v>0</v>
      </c>
      <c r="P1275" s="417">
        <f t="shared" ref="P1275:Q1275" si="1607">M1275-M1274</f>
        <v>0</v>
      </c>
      <c r="Q1275" s="417">
        <f t="shared" si="1607"/>
        <v>0</v>
      </c>
      <c r="R1275" s="414"/>
      <c r="T1275" s="415">
        <v>1</v>
      </c>
    </row>
    <row r="1276" spans="1:20" s="401" customFormat="1" ht="24" hidden="1" customHeight="1">
      <c r="A1276" s="366" t="s">
        <v>2787</v>
      </c>
      <c r="B1276" s="408" t="s">
        <v>0</v>
      </c>
      <c r="C1276" s="418" t="s">
        <v>621</v>
      </c>
      <c r="D1276" s="419" t="s">
        <v>2797</v>
      </c>
      <c r="E1276" s="419" t="s">
        <v>308</v>
      </c>
      <c r="F1276" s="410"/>
      <c r="G1276" s="411">
        <v>0</v>
      </c>
      <c r="H1276" s="412">
        <f>INT($F1276*G1276)</f>
        <v>0</v>
      </c>
      <c r="I1276" s="411">
        <v>0</v>
      </c>
      <c r="J1276" s="412">
        <f>INT($F1276*I1276)</f>
        <v>0</v>
      </c>
      <c r="K1276" s="411">
        <v>25623916</v>
      </c>
      <c r="L1276" s="412">
        <f>INT($F1276*K1276)</f>
        <v>0</v>
      </c>
      <c r="M1276" s="411">
        <f>+G1276+I1276+K1276</f>
        <v>25623916</v>
      </c>
      <c r="N1276" s="412">
        <f>H1276+J1276+L1276</f>
        <v>0</v>
      </c>
      <c r="O1276" s="412"/>
      <c r="P1276" s="412"/>
      <c r="Q1276" s="412"/>
      <c r="R1276" s="409" t="s">
        <v>2081</v>
      </c>
      <c r="T1276" s="410">
        <v>1</v>
      </c>
    </row>
    <row r="1277" spans="1:20" ht="24" hidden="1" customHeight="1">
      <c r="A1277" s="372" t="s">
        <v>2786</v>
      </c>
      <c r="B1277" s="413" t="s">
        <v>0</v>
      </c>
      <c r="C1277" s="421" t="s">
        <v>2798</v>
      </c>
      <c r="D1277" s="422" t="s">
        <v>2799</v>
      </c>
      <c r="E1277" s="422" t="s">
        <v>2800</v>
      </c>
      <c r="F1277" s="415"/>
      <c r="G1277" s="416">
        <v>0</v>
      </c>
      <c r="H1277" s="417">
        <f t="shared" ref="H1277" si="1608">INT($F1277*G1277)</f>
        <v>0</v>
      </c>
      <c r="I1277" s="416">
        <v>0</v>
      </c>
      <c r="J1277" s="417">
        <f t="shared" ref="J1277" si="1609">INT($F1277*I1277)</f>
        <v>0</v>
      </c>
      <c r="K1277" s="416">
        <v>25623916</v>
      </c>
      <c r="L1277" s="417">
        <f t="shared" ref="L1277" si="1610">INT($F1277*K1277)</f>
        <v>0</v>
      </c>
      <c r="M1277" s="416">
        <f t="shared" ref="M1277" si="1611">+G1277+I1277+K1277</f>
        <v>25623916</v>
      </c>
      <c r="N1277" s="417">
        <f t="shared" ref="N1277" si="1612">H1277+J1277+L1277</f>
        <v>0</v>
      </c>
      <c r="O1277" s="417">
        <f t="shared" ref="O1277" si="1613">F1277-F1276</f>
        <v>0</v>
      </c>
      <c r="P1277" s="417">
        <f t="shared" ref="P1277:Q1277" si="1614">M1277-M1276</f>
        <v>0</v>
      </c>
      <c r="Q1277" s="417">
        <f t="shared" si="1614"/>
        <v>0</v>
      </c>
      <c r="R1277" s="414" t="s">
        <v>2801</v>
      </c>
      <c r="T1277" s="415">
        <v>1</v>
      </c>
    </row>
    <row r="1278" spans="1:20" s="401" customFormat="1" ht="24" hidden="1" customHeight="1">
      <c r="A1278" s="366" t="s">
        <v>2064</v>
      </c>
      <c r="B1278" s="408" t="s">
        <v>0</v>
      </c>
      <c r="C1278" s="418" t="s">
        <v>2802</v>
      </c>
      <c r="D1278" s="419" t="s">
        <v>0</v>
      </c>
      <c r="E1278" s="419" t="s">
        <v>308</v>
      </c>
      <c r="F1278" s="410"/>
      <c r="G1278" s="411">
        <v>0</v>
      </c>
      <c r="H1278" s="412">
        <f>INT($F1278*G1278)</f>
        <v>0</v>
      </c>
      <c r="I1278" s="411">
        <v>0</v>
      </c>
      <c r="J1278" s="412">
        <f>INT($F1278*I1278)</f>
        <v>0</v>
      </c>
      <c r="K1278" s="411">
        <v>3772000</v>
      </c>
      <c r="L1278" s="412">
        <f>INT($F1278*K1278)</f>
        <v>0</v>
      </c>
      <c r="M1278" s="411">
        <f>+G1278+I1278+K1278</f>
        <v>3772000</v>
      </c>
      <c r="N1278" s="412">
        <f>H1278+J1278+L1278</f>
        <v>0</v>
      </c>
      <c r="O1278" s="412"/>
      <c r="P1278" s="412"/>
      <c r="Q1278" s="412"/>
      <c r="R1278" s="409" t="s">
        <v>2081</v>
      </c>
      <c r="T1278" s="410">
        <v>1</v>
      </c>
    </row>
    <row r="1279" spans="1:20" ht="24" hidden="1" customHeight="1">
      <c r="A1279" s="372" t="s">
        <v>2786</v>
      </c>
      <c r="B1279" s="413" t="s">
        <v>0</v>
      </c>
      <c r="C1279" s="421" t="s">
        <v>2803</v>
      </c>
      <c r="D1279" s="422"/>
      <c r="E1279" s="422" t="s">
        <v>2804</v>
      </c>
      <c r="F1279" s="415"/>
      <c r="G1279" s="416">
        <v>0</v>
      </c>
      <c r="H1279" s="417">
        <f t="shared" ref="H1279" si="1615">INT($F1279*G1279)</f>
        <v>0</v>
      </c>
      <c r="I1279" s="416">
        <v>0</v>
      </c>
      <c r="J1279" s="417">
        <f t="shared" ref="J1279" si="1616">INT($F1279*I1279)</f>
        <v>0</v>
      </c>
      <c r="K1279" s="416">
        <v>3772000</v>
      </c>
      <c r="L1279" s="417">
        <f t="shared" ref="L1279" si="1617">INT($F1279*K1279)</f>
        <v>0</v>
      </c>
      <c r="M1279" s="416">
        <f t="shared" ref="M1279" si="1618">+G1279+I1279+K1279</f>
        <v>3772000</v>
      </c>
      <c r="N1279" s="417">
        <f t="shared" ref="N1279" si="1619">H1279+J1279+L1279</f>
        <v>0</v>
      </c>
      <c r="O1279" s="417">
        <f t="shared" ref="O1279" si="1620">F1279-F1278</f>
        <v>0</v>
      </c>
      <c r="P1279" s="417">
        <f t="shared" ref="P1279:Q1279" si="1621">M1279-M1278</f>
        <v>0</v>
      </c>
      <c r="Q1279" s="417">
        <f t="shared" si="1621"/>
        <v>0</v>
      </c>
      <c r="R1279" s="414" t="s">
        <v>2801</v>
      </c>
      <c r="T1279" s="415">
        <v>1</v>
      </c>
    </row>
    <row r="1280" spans="1:20" s="477" customFormat="1" ht="24" hidden="1" customHeight="1">
      <c r="A1280" s="366" t="s">
        <v>2064</v>
      </c>
      <c r="B1280" s="472" t="s">
        <v>2056</v>
      </c>
      <c r="C1280" s="472" t="s">
        <v>2057</v>
      </c>
      <c r="D1280" s="472" t="s">
        <v>0</v>
      </c>
      <c r="E1280" s="473" t="s">
        <v>0</v>
      </c>
      <c r="F1280" s="474"/>
      <c r="G1280" s="474">
        <v>0</v>
      </c>
      <c r="H1280" s="474">
        <f>H1282+H1562+H1816+H2018</f>
        <v>0</v>
      </c>
      <c r="I1280" s="474">
        <v>0</v>
      </c>
      <c r="J1280" s="474">
        <f>J1282+J1562+J1816+J2018</f>
        <v>0</v>
      </c>
      <c r="K1280" s="474">
        <v>0</v>
      </c>
      <c r="L1280" s="474">
        <f>L1282+L1562+L1816+L2018</f>
        <v>0</v>
      </c>
      <c r="M1280" s="475">
        <v>0</v>
      </c>
      <c r="N1280" s="474">
        <f>H1280+J1280+L1280</f>
        <v>0</v>
      </c>
      <c r="O1280" s="474"/>
      <c r="P1280" s="474"/>
      <c r="Q1280" s="474"/>
      <c r="R1280" s="476" t="s">
        <v>0</v>
      </c>
      <c r="T1280" s="474">
        <v>0</v>
      </c>
    </row>
    <row r="1281" spans="1:20" s="76" customFormat="1" ht="24" hidden="1" customHeight="1">
      <c r="A1281" s="372" t="s">
        <v>2072</v>
      </c>
      <c r="B1281" s="391" t="s">
        <v>1144</v>
      </c>
      <c r="C1281" s="391" t="s">
        <v>2805</v>
      </c>
      <c r="D1281" s="391" t="s">
        <v>0</v>
      </c>
      <c r="E1281" s="392" t="s">
        <v>0</v>
      </c>
      <c r="F1281" s="393"/>
      <c r="G1281" s="393">
        <v>0</v>
      </c>
      <c r="H1281" s="393">
        <f>H1283+H1563+H1817+H2019</f>
        <v>0</v>
      </c>
      <c r="I1281" s="393">
        <v>0</v>
      </c>
      <c r="J1281" s="393">
        <f>J1283+J1563+J1817+J2019</f>
        <v>0</v>
      </c>
      <c r="K1281" s="393">
        <v>0</v>
      </c>
      <c r="L1281" s="393">
        <f>L1283+L1563+L1817+L2019</f>
        <v>0</v>
      </c>
      <c r="M1281" s="394">
        <v>0</v>
      </c>
      <c r="N1281" s="393">
        <f t="shared" si="1549"/>
        <v>0</v>
      </c>
      <c r="O1281" s="393">
        <f t="shared" ref="O1281" si="1622">F1281-F1280</f>
        <v>0</v>
      </c>
      <c r="P1281" s="393">
        <f t="shared" ref="P1281:Q1281" si="1623">M1281-M1280</f>
        <v>0</v>
      </c>
      <c r="Q1281" s="393">
        <f t="shared" si="1623"/>
        <v>0</v>
      </c>
      <c r="R1281" s="478"/>
      <c r="T1281" s="393">
        <v>0</v>
      </c>
    </row>
    <row r="1282" spans="1:20" s="371" customFormat="1" ht="24" hidden="1" customHeight="1">
      <c r="A1282" s="366" t="s">
        <v>2064</v>
      </c>
      <c r="B1282" s="395" t="s">
        <v>1</v>
      </c>
      <c r="C1282" s="395" t="s">
        <v>2806</v>
      </c>
      <c r="D1282" s="395" t="s">
        <v>0</v>
      </c>
      <c r="E1282" s="396" t="s">
        <v>0</v>
      </c>
      <c r="F1282" s="397"/>
      <c r="G1282" s="398">
        <v>0</v>
      </c>
      <c r="H1282" s="397">
        <f>H1284+H1310+H1322+H1364+H1380+H1396+H1422+H1436+H1466+H1474+H1516+H1526+H1544+H1550+H1558</f>
        <v>0</v>
      </c>
      <c r="I1282" s="398">
        <v>0</v>
      </c>
      <c r="J1282" s="397">
        <f>J1284+J1310+J1322+J1364+J1380+J1396+J1422+J1436+J1466+J1474+J1516+J1526+J1544+J1550+J1558</f>
        <v>0</v>
      </c>
      <c r="K1282" s="398">
        <v>0</v>
      </c>
      <c r="L1282" s="397">
        <f>L1284+L1310+L1322+L1364+L1380+L1396+L1422+L1436+L1466+L1474+L1516+L1526+L1544+L1550+L1558</f>
        <v>0</v>
      </c>
      <c r="M1282" s="399">
        <v>0</v>
      </c>
      <c r="N1282" s="397">
        <f>H1282+J1282+L1282</f>
        <v>0</v>
      </c>
      <c r="O1282" s="397"/>
      <c r="P1282" s="397"/>
      <c r="Q1282" s="397"/>
      <c r="R1282" s="479" t="s">
        <v>0</v>
      </c>
      <c r="T1282" s="397">
        <v>0</v>
      </c>
    </row>
    <row r="1283" spans="1:20" s="75" customFormat="1" ht="24" hidden="1" customHeight="1">
      <c r="A1283" s="372" t="s">
        <v>2786</v>
      </c>
      <c r="B1283" s="402" t="s">
        <v>2807</v>
      </c>
      <c r="C1283" s="402" t="s">
        <v>2808</v>
      </c>
      <c r="D1283" s="402" t="s">
        <v>0</v>
      </c>
      <c r="E1283" s="403" t="s">
        <v>0</v>
      </c>
      <c r="F1283" s="404"/>
      <c r="G1283" s="405">
        <v>0</v>
      </c>
      <c r="H1283" s="404">
        <f>H1285+H1311+H1323+H1365+H1381+H1397+H1423+H1437+H1467+H1475+H1517+H1527+H1545+H1551+H1559</f>
        <v>0</v>
      </c>
      <c r="I1283" s="405">
        <v>0</v>
      </c>
      <c r="J1283" s="404">
        <f>J1285+J1311+J1323+J1365+J1381+J1397+J1423+J1437+J1467+J1475+J1517+J1527+J1545+J1551+J1559</f>
        <v>0</v>
      </c>
      <c r="K1283" s="405">
        <v>0</v>
      </c>
      <c r="L1283" s="404">
        <f>L1285+L1311+L1323+L1365+L1381+L1397+L1423+L1437+L1467+L1475+L1517+L1527+L1545+L1551+L1559</f>
        <v>0</v>
      </c>
      <c r="M1283" s="406">
        <v>0</v>
      </c>
      <c r="N1283" s="404">
        <f t="shared" si="1549"/>
        <v>0</v>
      </c>
      <c r="O1283" s="404">
        <f t="shared" ref="O1283" si="1624">F1283-F1282</f>
        <v>0</v>
      </c>
      <c r="P1283" s="404">
        <f t="shared" ref="P1283:Q1283" si="1625">M1283-M1282</f>
        <v>0</v>
      </c>
      <c r="Q1283" s="404">
        <f t="shared" si="1625"/>
        <v>0</v>
      </c>
      <c r="R1283" s="480"/>
      <c r="T1283" s="404">
        <v>0</v>
      </c>
    </row>
    <row r="1284" spans="1:20" s="371" customFormat="1" ht="24" hidden="1" customHeight="1">
      <c r="A1284" s="366" t="s">
        <v>2787</v>
      </c>
      <c r="B1284" s="436" t="s">
        <v>2809</v>
      </c>
      <c r="C1284" s="436" t="s">
        <v>2810</v>
      </c>
      <c r="D1284" s="436" t="s">
        <v>0</v>
      </c>
      <c r="E1284" s="437" t="s">
        <v>0</v>
      </c>
      <c r="F1284" s="438"/>
      <c r="G1284" s="439">
        <v>0</v>
      </c>
      <c r="H1284" s="438">
        <f>SUMIF($A$1286:$A$1309,"당초",H$1286:H$1309)</f>
        <v>0</v>
      </c>
      <c r="I1284" s="439">
        <v>0</v>
      </c>
      <c r="J1284" s="438">
        <f>SUMIF($A$1286:$A$1309,"당초",J$1286:J$1309)</f>
        <v>0</v>
      </c>
      <c r="K1284" s="439">
        <v>0</v>
      </c>
      <c r="L1284" s="438">
        <f>SUMIF($A$1286:$A$1309,"당초",L$1286:L$1309)</f>
        <v>0</v>
      </c>
      <c r="M1284" s="440">
        <v>0</v>
      </c>
      <c r="N1284" s="438">
        <f>H1284+J1284+L1284</f>
        <v>0</v>
      </c>
      <c r="O1284" s="438"/>
      <c r="P1284" s="438"/>
      <c r="Q1284" s="438"/>
      <c r="R1284" s="481" t="s">
        <v>0</v>
      </c>
      <c r="T1284" s="438">
        <v>0</v>
      </c>
    </row>
    <row r="1285" spans="1:20" s="75" customFormat="1" ht="24" hidden="1" customHeight="1">
      <c r="A1285" s="372" t="s">
        <v>2786</v>
      </c>
      <c r="B1285" s="442" t="s">
        <v>290</v>
      </c>
      <c r="C1285" s="442" t="s">
        <v>1145</v>
      </c>
      <c r="D1285" s="442" t="s">
        <v>0</v>
      </c>
      <c r="E1285" s="443" t="s">
        <v>0</v>
      </c>
      <c r="F1285" s="444"/>
      <c r="G1285" s="445">
        <v>0</v>
      </c>
      <c r="H1285" s="444">
        <f>SUMIF($A$1286:$A$1309,"변경",H$1286:H$1309)</f>
        <v>0</v>
      </c>
      <c r="I1285" s="445">
        <v>0</v>
      </c>
      <c r="J1285" s="444">
        <f>SUMIF($A$1286:$A$1309,"변경",J$1286:J$1309)</f>
        <v>0</v>
      </c>
      <c r="K1285" s="445">
        <v>0</v>
      </c>
      <c r="L1285" s="444">
        <f>SUMIF($A$1286:$A$1309,"변경",L$1286:L$1309)</f>
        <v>0</v>
      </c>
      <c r="M1285" s="446">
        <v>0</v>
      </c>
      <c r="N1285" s="444">
        <f t="shared" si="1549"/>
        <v>0</v>
      </c>
      <c r="O1285" s="444">
        <f t="shared" ref="O1285" si="1626">F1285-F1284</f>
        <v>0</v>
      </c>
      <c r="P1285" s="444">
        <f t="shared" ref="P1285:Q1285" si="1627">M1285-M1284</f>
        <v>0</v>
      </c>
      <c r="Q1285" s="444">
        <f t="shared" si="1627"/>
        <v>0</v>
      </c>
      <c r="R1285" s="482"/>
      <c r="T1285" s="444">
        <v>0</v>
      </c>
    </row>
    <row r="1286" spans="1:20" s="371" customFormat="1" ht="24" hidden="1" customHeight="1">
      <c r="A1286" s="366" t="s">
        <v>2064</v>
      </c>
      <c r="B1286" s="418" t="s">
        <v>0</v>
      </c>
      <c r="C1286" s="418" t="s">
        <v>2811</v>
      </c>
      <c r="D1286" s="418" t="s">
        <v>2812</v>
      </c>
      <c r="E1286" s="419" t="s">
        <v>307</v>
      </c>
      <c r="F1286" s="411"/>
      <c r="G1286" s="411">
        <v>29839.3</v>
      </c>
      <c r="H1286" s="412">
        <f>INT($F1286*G1286)</f>
        <v>0</v>
      </c>
      <c r="I1286" s="411">
        <v>119352.9</v>
      </c>
      <c r="J1286" s="412">
        <f>INT($F1286*I1286)</f>
        <v>0</v>
      </c>
      <c r="K1286" s="411">
        <v>0</v>
      </c>
      <c r="L1286" s="412">
        <f>INT($F1286*K1286)</f>
        <v>0</v>
      </c>
      <c r="M1286" s="412">
        <f>+G1286+I1286+K1286</f>
        <v>149192.19999999998</v>
      </c>
      <c r="N1286" s="412">
        <f>H1286+J1286+L1286</f>
        <v>0</v>
      </c>
      <c r="O1286" s="412"/>
      <c r="P1286" s="412"/>
      <c r="Q1286" s="412"/>
      <c r="R1286" s="483" t="s">
        <v>0</v>
      </c>
      <c r="T1286" s="411">
        <v>20</v>
      </c>
    </row>
    <row r="1287" spans="1:20" s="75" customFormat="1" ht="24" hidden="1" customHeight="1">
      <c r="A1287" s="372" t="s">
        <v>2813</v>
      </c>
      <c r="B1287" s="421" t="s">
        <v>0</v>
      </c>
      <c r="C1287" s="421" t="s">
        <v>1146</v>
      </c>
      <c r="D1287" s="421" t="s">
        <v>1147</v>
      </c>
      <c r="E1287" s="422" t="s">
        <v>775</v>
      </c>
      <c r="F1287" s="416"/>
      <c r="G1287" s="416">
        <v>29839.3</v>
      </c>
      <c r="H1287" s="417">
        <f t="shared" ref="H1287:H1309" si="1628">INT($F1287*G1287)</f>
        <v>0</v>
      </c>
      <c r="I1287" s="416">
        <v>119352.9</v>
      </c>
      <c r="J1287" s="417">
        <f t="shared" ref="J1287:J1309" si="1629">INT($F1287*I1287)</f>
        <v>0</v>
      </c>
      <c r="K1287" s="416">
        <v>0</v>
      </c>
      <c r="L1287" s="417">
        <f t="shared" ref="L1287:L1309" si="1630">INT($F1287*K1287)</f>
        <v>0</v>
      </c>
      <c r="M1287" s="417">
        <f t="shared" ref="M1287:M1309" si="1631">+G1287+I1287+K1287</f>
        <v>149192.19999999998</v>
      </c>
      <c r="N1287" s="417">
        <f t="shared" si="1549"/>
        <v>0</v>
      </c>
      <c r="O1287" s="417">
        <f t="shared" ref="O1287" si="1632">F1287-F1286</f>
        <v>0</v>
      </c>
      <c r="P1287" s="417">
        <f t="shared" ref="P1287:Q1287" si="1633">M1287-M1286</f>
        <v>0</v>
      </c>
      <c r="Q1287" s="417">
        <f t="shared" si="1633"/>
        <v>0</v>
      </c>
      <c r="R1287" s="484"/>
      <c r="T1287" s="416">
        <v>20</v>
      </c>
    </row>
    <row r="1288" spans="1:20" s="371" customFormat="1" ht="24" hidden="1" customHeight="1">
      <c r="A1288" s="366" t="s">
        <v>2814</v>
      </c>
      <c r="B1288" s="418" t="s">
        <v>0</v>
      </c>
      <c r="C1288" s="418" t="s">
        <v>2815</v>
      </c>
      <c r="D1288" s="418" t="s">
        <v>2816</v>
      </c>
      <c r="E1288" s="419" t="s">
        <v>307</v>
      </c>
      <c r="F1288" s="411"/>
      <c r="G1288" s="411">
        <v>62835.7</v>
      </c>
      <c r="H1288" s="412">
        <f>INT($F1288*G1288)</f>
        <v>0</v>
      </c>
      <c r="I1288" s="411">
        <v>183639.2</v>
      </c>
      <c r="J1288" s="412">
        <f>INT($F1288*I1288)</f>
        <v>0</v>
      </c>
      <c r="K1288" s="411">
        <v>0</v>
      </c>
      <c r="L1288" s="412">
        <f>INT($F1288*K1288)</f>
        <v>0</v>
      </c>
      <c r="M1288" s="412">
        <f>+G1288+I1288+K1288</f>
        <v>246474.90000000002</v>
      </c>
      <c r="N1288" s="412">
        <f>H1288+J1288+L1288</f>
        <v>0</v>
      </c>
      <c r="O1288" s="412"/>
      <c r="P1288" s="412"/>
      <c r="Q1288" s="412"/>
      <c r="R1288" s="483" t="s">
        <v>0</v>
      </c>
      <c r="T1288" s="411">
        <v>4</v>
      </c>
    </row>
    <row r="1289" spans="1:20" s="75" customFormat="1" ht="24" hidden="1" customHeight="1">
      <c r="A1289" s="372" t="s">
        <v>2072</v>
      </c>
      <c r="B1289" s="421" t="s">
        <v>0</v>
      </c>
      <c r="C1289" s="421" t="s">
        <v>1148</v>
      </c>
      <c r="D1289" s="421" t="s">
        <v>1149</v>
      </c>
      <c r="E1289" s="422" t="s">
        <v>775</v>
      </c>
      <c r="F1289" s="416"/>
      <c r="G1289" s="416">
        <v>62835.7</v>
      </c>
      <c r="H1289" s="417">
        <f t="shared" si="1628"/>
        <v>0</v>
      </c>
      <c r="I1289" s="416">
        <v>183639.2</v>
      </c>
      <c r="J1289" s="417">
        <f t="shared" si="1629"/>
        <v>0</v>
      </c>
      <c r="K1289" s="416">
        <v>0</v>
      </c>
      <c r="L1289" s="417">
        <f t="shared" si="1630"/>
        <v>0</v>
      </c>
      <c r="M1289" s="417">
        <f t="shared" si="1631"/>
        <v>246474.90000000002</v>
      </c>
      <c r="N1289" s="417">
        <f t="shared" si="1549"/>
        <v>0</v>
      </c>
      <c r="O1289" s="417">
        <f t="shared" ref="O1289" si="1634">F1289-F1288</f>
        <v>0</v>
      </c>
      <c r="P1289" s="417">
        <f t="shared" ref="P1289:Q1289" si="1635">M1289-M1288</f>
        <v>0</v>
      </c>
      <c r="Q1289" s="417">
        <f t="shared" si="1635"/>
        <v>0</v>
      </c>
      <c r="R1289" s="484"/>
      <c r="T1289" s="416">
        <v>4</v>
      </c>
    </row>
    <row r="1290" spans="1:20" s="371" customFormat="1" ht="24" hidden="1" customHeight="1">
      <c r="A1290" s="366" t="s">
        <v>2817</v>
      </c>
      <c r="B1290" s="418" t="s">
        <v>0</v>
      </c>
      <c r="C1290" s="418" t="s">
        <v>2815</v>
      </c>
      <c r="D1290" s="418" t="s">
        <v>2818</v>
      </c>
      <c r="E1290" s="419" t="s">
        <v>307</v>
      </c>
      <c r="F1290" s="411"/>
      <c r="G1290" s="411">
        <v>75224.7</v>
      </c>
      <c r="H1290" s="412">
        <f>INT($F1290*G1290)</f>
        <v>0</v>
      </c>
      <c r="I1290" s="411">
        <v>229094.39999999999</v>
      </c>
      <c r="J1290" s="412">
        <f>INT($F1290*I1290)</f>
        <v>0</v>
      </c>
      <c r="K1290" s="411">
        <v>0</v>
      </c>
      <c r="L1290" s="412">
        <f>INT($F1290*K1290)</f>
        <v>0</v>
      </c>
      <c r="M1290" s="412">
        <f>+G1290+I1290+K1290</f>
        <v>304319.09999999998</v>
      </c>
      <c r="N1290" s="412">
        <f>H1290+J1290+L1290</f>
        <v>0</v>
      </c>
      <c r="O1290" s="412"/>
      <c r="P1290" s="412"/>
      <c r="Q1290" s="412"/>
      <c r="R1290" s="483" t="s">
        <v>0</v>
      </c>
      <c r="T1290" s="411">
        <v>4</v>
      </c>
    </row>
    <row r="1291" spans="1:20" s="75" customFormat="1" ht="24" hidden="1" customHeight="1">
      <c r="A1291" s="372" t="s">
        <v>2072</v>
      </c>
      <c r="B1291" s="421" t="s">
        <v>0</v>
      </c>
      <c r="C1291" s="421" t="s">
        <v>1148</v>
      </c>
      <c r="D1291" s="421" t="s">
        <v>1150</v>
      </c>
      <c r="E1291" s="422" t="s">
        <v>775</v>
      </c>
      <c r="F1291" s="416"/>
      <c r="G1291" s="416">
        <v>75224.7</v>
      </c>
      <c r="H1291" s="417">
        <f t="shared" si="1628"/>
        <v>0</v>
      </c>
      <c r="I1291" s="416">
        <v>229094.39999999999</v>
      </c>
      <c r="J1291" s="417">
        <f t="shared" si="1629"/>
        <v>0</v>
      </c>
      <c r="K1291" s="416">
        <v>0</v>
      </c>
      <c r="L1291" s="417">
        <f t="shared" si="1630"/>
        <v>0</v>
      </c>
      <c r="M1291" s="417">
        <f t="shared" si="1631"/>
        <v>304319.09999999998</v>
      </c>
      <c r="N1291" s="417">
        <f t="shared" si="1549"/>
        <v>0</v>
      </c>
      <c r="O1291" s="417">
        <f t="shared" ref="O1291" si="1636">F1291-F1290</f>
        <v>0</v>
      </c>
      <c r="P1291" s="417">
        <f t="shared" ref="P1291:Q1291" si="1637">M1291-M1290</f>
        <v>0</v>
      </c>
      <c r="Q1291" s="417">
        <f t="shared" si="1637"/>
        <v>0</v>
      </c>
      <c r="R1291" s="484"/>
      <c r="T1291" s="416">
        <v>4</v>
      </c>
    </row>
    <row r="1292" spans="1:20" s="371" customFormat="1" ht="24" hidden="1" customHeight="1">
      <c r="A1292" s="366" t="s">
        <v>2064</v>
      </c>
      <c r="B1292" s="418" t="s">
        <v>0</v>
      </c>
      <c r="C1292" s="418" t="s">
        <v>2819</v>
      </c>
      <c r="D1292" s="418" t="s">
        <v>2820</v>
      </c>
      <c r="E1292" s="419" t="s">
        <v>16</v>
      </c>
      <c r="F1292" s="411"/>
      <c r="G1292" s="411">
        <v>4864</v>
      </c>
      <c r="H1292" s="412">
        <f>INT($F1292*G1292)</f>
        <v>0</v>
      </c>
      <c r="I1292" s="411">
        <v>9354.4</v>
      </c>
      <c r="J1292" s="412">
        <f>INT($F1292*I1292)</f>
        <v>0</v>
      </c>
      <c r="K1292" s="411">
        <v>0</v>
      </c>
      <c r="L1292" s="412">
        <f>INT($F1292*K1292)</f>
        <v>0</v>
      </c>
      <c r="M1292" s="412">
        <f>+G1292+I1292+K1292</f>
        <v>14218.4</v>
      </c>
      <c r="N1292" s="412">
        <f>H1292+J1292+L1292</f>
        <v>0</v>
      </c>
      <c r="O1292" s="412"/>
      <c r="P1292" s="412"/>
      <c r="Q1292" s="412"/>
      <c r="R1292" s="483" t="s">
        <v>0</v>
      </c>
      <c r="T1292" s="411">
        <v>2559</v>
      </c>
    </row>
    <row r="1293" spans="1:20" s="75" customFormat="1" ht="24" hidden="1" customHeight="1">
      <c r="A1293" s="372" t="s">
        <v>2072</v>
      </c>
      <c r="B1293" s="421" t="s">
        <v>0</v>
      </c>
      <c r="C1293" s="421" t="s">
        <v>1151</v>
      </c>
      <c r="D1293" s="421" t="s">
        <v>1152</v>
      </c>
      <c r="E1293" s="422" t="s">
        <v>16</v>
      </c>
      <c r="F1293" s="416"/>
      <c r="G1293" s="416">
        <v>4864</v>
      </c>
      <c r="H1293" s="417">
        <f t="shared" si="1628"/>
        <v>0</v>
      </c>
      <c r="I1293" s="416">
        <v>9354.4</v>
      </c>
      <c r="J1293" s="417">
        <f t="shared" si="1629"/>
        <v>0</v>
      </c>
      <c r="K1293" s="416">
        <v>0</v>
      </c>
      <c r="L1293" s="417">
        <f t="shared" si="1630"/>
        <v>0</v>
      </c>
      <c r="M1293" s="417">
        <f t="shared" si="1631"/>
        <v>14218.4</v>
      </c>
      <c r="N1293" s="417">
        <f t="shared" si="1549"/>
        <v>0</v>
      </c>
      <c r="O1293" s="417">
        <f t="shared" ref="O1293" si="1638">F1293-F1292</f>
        <v>0</v>
      </c>
      <c r="P1293" s="417">
        <f t="shared" ref="P1293:Q1293" si="1639">M1293-M1292</f>
        <v>0</v>
      </c>
      <c r="Q1293" s="417">
        <f t="shared" si="1639"/>
        <v>0</v>
      </c>
      <c r="R1293" s="484"/>
      <c r="T1293" s="416">
        <v>2559</v>
      </c>
    </row>
    <row r="1294" spans="1:20" s="371" customFormat="1" ht="24" hidden="1" customHeight="1">
      <c r="A1294" s="366" t="s">
        <v>2821</v>
      </c>
      <c r="B1294" s="418" t="s">
        <v>0</v>
      </c>
      <c r="C1294" s="418" t="s">
        <v>2822</v>
      </c>
      <c r="D1294" s="418" t="s">
        <v>2820</v>
      </c>
      <c r="E1294" s="419" t="s">
        <v>16</v>
      </c>
      <c r="F1294" s="411"/>
      <c r="G1294" s="411">
        <v>4864</v>
      </c>
      <c r="H1294" s="412">
        <f>INT($F1294*G1294)</f>
        <v>0</v>
      </c>
      <c r="I1294" s="411">
        <v>9354.4</v>
      </c>
      <c r="J1294" s="412">
        <f>INT($F1294*I1294)</f>
        <v>0</v>
      </c>
      <c r="K1294" s="411">
        <v>0</v>
      </c>
      <c r="L1294" s="412">
        <f>INT($F1294*K1294)</f>
        <v>0</v>
      </c>
      <c r="M1294" s="412">
        <f>+G1294+I1294+K1294</f>
        <v>14218.4</v>
      </c>
      <c r="N1294" s="412">
        <f>H1294+J1294+L1294</f>
        <v>0</v>
      </c>
      <c r="O1294" s="412"/>
      <c r="P1294" s="412"/>
      <c r="Q1294" s="412"/>
      <c r="R1294" s="483" t="s">
        <v>2823</v>
      </c>
      <c r="T1294" s="411">
        <v>376</v>
      </c>
    </row>
    <row r="1295" spans="1:20" s="75" customFormat="1" ht="24" hidden="1" customHeight="1">
      <c r="A1295" s="372" t="s">
        <v>2824</v>
      </c>
      <c r="B1295" s="421" t="s">
        <v>0</v>
      </c>
      <c r="C1295" s="421" t="s">
        <v>2825</v>
      </c>
      <c r="D1295" s="421" t="s">
        <v>1152</v>
      </c>
      <c r="E1295" s="422" t="s">
        <v>16</v>
      </c>
      <c r="F1295" s="416"/>
      <c r="G1295" s="416">
        <v>4864</v>
      </c>
      <c r="H1295" s="417">
        <f t="shared" ref="H1295" si="1640">INT($F1295*G1295)</f>
        <v>0</v>
      </c>
      <c r="I1295" s="416">
        <v>9354.4</v>
      </c>
      <c r="J1295" s="417">
        <f t="shared" ref="J1295" si="1641">INT($F1295*I1295)</f>
        <v>0</v>
      </c>
      <c r="K1295" s="416">
        <v>0</v>
      </c>
      <c r="L1295" s="417">
        <f t="shared" ref="L1295" si="1642">INT($F1295*K1295)</f>
        <v>0</v>
      </c>
      <c r="M1295" s="417">
        <f t="shared" ref="M1295" si="1643">+G1295+I1295+K1295</f>
        <v>14218.4</v>
      </c>
      <c r="N1295" s="417">
        <f t="shared" ref="N1295" si="1644">H1295+J1295+L1295</f>
        <v>0</v>
      </c>
      <c r="O1295" s="417">
        <f t="shared" ref="O1295" si="1645">F1295-F1294</f>
        <v>0</v>
      </c>
      <c r="P1295" s="417">
        <f t="shared" ref="P1295:Q1295" si="1646">M1295-M1294</f>
        <v>0</v>
      </c>
      <c r="Q1295" s="417">
        <f t="shared" si="1646"/>
        <v>0</v>
      </c>
      <c r="R1295" s="484" t="s">
        <v>2138</v>
      </c>
      <c r="T1295" s="416">
        <v>376</v>
      </c>
    </row>
    <row r="1296" spans="1:20" s="371" customFormat="1" ht="24" hidden="1" customHeight="1">
      <c r="A1296" s="366" t="s">
        <v>2826</v>
      </c>
      <c r="B1296" s="418" t="s">
        <v>0</v>
      </c>
      <c r="C1296" s="418" t="s">
        <v>2827</v>
      </c>
      <c r="D1296" s="418" t="s">
        <v>2828</v>
      </c>
      <c r="E1296" s="419" t="s">
        <v>16</v>
      </c>
      <c r="F1296" s="411"/>
      <c r="G1296" s="411">
        <v>5089.3999999999996</v>
      </c>
      <c r="H1296" s="412">
        <f>INT($F1296*G1296)</f>
        <v>0</v>
      </c>
      <c r="I1296" s="411">
        <v>11405.6</v>
      </c>
      <c r="J1296" s="412">
        <f>INT($F1296*I1296)</f>
        <v>0</v>
      </c>
      <c r="K1296" s="411">
        <v>0</v>
      </c>
      <c r="L1296" s="412">
        <f>INT($F1296*K1296)</f>
        <v>0</v>
      </c>
      <c r="M1296" s="412">
        <f>+G1296+I1296+K1296</f>
        <v>16495</v>
      </c>
      <c r="N1296" s="412">
        <f>H1296+J1296+L1296</f>
        <v>0</v>
      </c>
      <c r="O1296" s="412"/>
      <c r="P1296" s="412"/>
      <c r="Q1296" s="412"/>
      <c r="R1296" s="483" t="s">
        <v>2823</v>
      </c>
      <c r="T1296" s="411">
        <v>907</v>
      </c>
    </row>
    <row r="1297" spans="1:20" s="75" customFormat="1" ht="24" hidden="1" customHeight="1">
      <c r="A1297" s="372" t="s">
        <v>2089</v>
      </c>
      <c r="B1297" s="421" t="s">
        <v>0</v>
      </c>
      <c r="C1297" s="421" t="s">
        <v>2825</v>
      </c>
      <c r="D1297" s="421" t="s">
        <v>2828</v>
      </c>
      <c r="E1297" s="422" t="s">
        <v>16</v>
      </c>
      <c r="F1297" s="416"/>
      <c r="G1297" s="416">
        <v>5089.3999999999996</v>
      </c>
      <c r="H1297" s="417">
        <f t="shared" ref="H1297" si="1647">INT($F1297*G1297)</f>
        <v>0</v>
      </c>
      <c r="I1297" s="416">
        <v>11405.6</v>
      </c>
      <c r="J1297" s="417">
        <f t="shared" ref="J1297" si="1648">INT($F1297*I1297)</f>
        <v>0</v>
      </c>
      <c r="K1297" s="416">
        <v>0</v>
      </c>
      <c r="L1297" s="417">
        <f t="shared" ref="L1297" si="1649">INT($F1297*K1297)</f>
        <v>0</v>
      </c>
      <c r="M1297" s="417">
        <f t="shared" ref="M1297" si="1650">+G1297+I1297+K1297</f>
        <v>16495</v>
      </c>
      <c r="N1297" s="417">
        <f t="shared" ref="N1297" si="1651">H1297+J1297+L1297</f>
        <v>0</v>
      </c>
      <c r="O1297" s="417">
        <f t="shared" ref="O1297" si="1652">F1297-F1296</f>
        <v>0</v>
      </c>
      <c r="P1297" s="417">
        <f t="shared" ref="P1297:Q1297" si="1653">M1297-M1296</f>
        <v>0</v>
      </c>
      <c r="Q1297" s="417">
        <f t="shared" si="1653"/>
        <v>0</v>
      </c>
      <c r="R1297" s="484" t="s">
        <v>2138</v>
      </c>
      <c r="T1297" s="416">
        <v>907</v>
      </c>
    </row>
    <row r="1298" spans="1:20" s="371" customFormat="1" ht="24" hidden="1" customHeight="1">
      <c r="A1298" s="366" t="s">
        <v>2064</v>
      </c>
      <c r="B1298" s="418" t="s">
        <v>0</v>
      </c>
      <c r="C1298" s="418" t="s">
        <v>2159</v>
      </c>
      <c r="D1298" s="418" t="s">
        <v>2829</v>
      </c>
      <c r="E1298" s="419" t="s">
        <v>2830</v>
      </c>
      <c r="F1298" s="411"/>
      <c r="G1298" s="411">
        <v>4685</v>
      </c>
      <c r="H1298" s="412">
        <f>INT($F1298*G1298)</f>
        <v>0</v>
      </c>
      <c r="I1298" s="411">
        <v>17067.7</v>
      </c>
      <c r="J1298" s="412">
        <f>INT($F1298*I1298)</f>
        <v>0</v>
      </c>
      <c r="K1298" s="411">
        <v>710.9</v>
      </c>
      <c r="L1298" s="412">
        <f>INT($F1298*K1298)</f>
        <v>0</v>
      </c>
      <c r="M1298" s="412">
        <f>+G1298+I1298+K1298</f>
        <v>22463.600000000002</v>
      </c>
      <c r="N1298" s="412">
        <f>H1298+J1298+L1298</f>
        <v>0</v>
      </c>
      <c r="O1298" s="412"/>
      <c r="P1298" s="412"/>
      <c r="Q1298" s="412"/>
      <c r="R1298" s="483" t="s">
        <v>0</v>
      </c>
      <c r="T1298" s="411">
        <v>10241</v>
      </c>
    </row>
    <row r="1299" spans="1:20" s="75" customFormat="1" ht="24" hidden="1" customHeight="1">
      <c r="A1299" s="372" t="s">
        <v>2089</v>
      </c>
      <c r="B1299" s="421" t="s">
        <v>0</v>
      </c>
      <c r="C1299" s="421" t="s">
        <v>702</v>
      </c>
      <c r="D1299" s="421" t="s">
        <v>1153</v>
      </c>
      <c r="E1299" s="422" t="s">
        <v>1154</v>
      </c>
      <c r="F1299" s="416"/>
      <c r="G1299" s="416">
        <v>4685</v>
      </c>
      <c r="H1299" s="417">
        <f t="shared" si="1628"/>
        <v>0</v>
      </c>
      <c r="I1299" s="416">
        <v>17067.7</v>
      </c>
      <c r="J1299" s="417">
        <f t="shared" si="1629"/>
        <v>0</v>
      </c>
      <c r="K1299" s="416">
        <v>710.9</v>
      </c>
      <c r="L1299" s="417">
        <f t="shared" si="1630"/>
        <v>0</v>
      </c>
      <c r="M1299" s="417">
        <f t="shared" si="1631"/>
        <v>22463.600000000002</v>
      </c>
      <c r="N1299" s="417">
        <f t="shared" ref="N1299:N1367" si="1654">H1299+J1299+L1299</f>
        <v>0</v>
      </c>
      <c r="O1299" s="417">
        <f t="shared" ref="O1299" si="1655">F1299-F1298</f>
        <v>0</v>
      </c>
      <c r="P1299" s="417">
        <f t="shared" ref="P1299:Q1299" si="1656">M1299-M1298</f>
        <v>0</v>
      </c>
      <c r="Q1299" s="417">
        <f t="shared" si="1656"/>
        <v>0</v>
      </c>
      <c r="R1299" s="484"/>
      <c r="T1299" s="416">
        <v>10241</v>
      </c>
    </row>
    <row r="1300" spans="1:20" s="371" customFormat="1" ht="24" hidden="1" customHeight="1">
      <c r="A1300" s="366" t="s">
        <v>2246</v>
      </c>
      <c r="B1300" s="418" t="s">
        <v>0</v>
      </c>
      <c r="C1300" s="418" t="s">
        <v>2159</v>
      </c>
      <c r="D1300" s="418" t="s">
        <v>2831</v>
      </c>
      <c r="E1300" s="419" t="s">
        <v>2830</v>
      </c>
      <c r="F1300" s="411"/>
      <c r="G1300" s="411">
        <v>4761.7</v>
      </c>
      <c r="H1300" s="412">
        <f>INT($F1300*G1300)</f>
        <v>0</v>
      </c>
      <c r="I1300" s="411">
        <v>19590.099999999999</v>
      </c>
      <c r="J1300" s="412">
        <f>INT($F1300*I1300)</f>
        <v>0</v>
      </c>
      <c r="K1300" s="411">
        <v>986.1</v>
      </c>
      <c r="L1300" s="412">
        <f>INT($F1300*K1300)</f>
        <v>0</v>
      </c>
      <c r="M1300" s="412">
        <f>+G1300+I1300+K1300</f>
        <v>25337.899999999998</v>
      </c>
      <c r="N1300" s="412">
        <f>H1300+J1300+L1300</f>
        <v>0</v>
      </c>
      <c r="O1300" s="412"/>
      <c r="P1300" s="412"/>
      <c r="Q1300" s="412"/>
      <c r="R1300" s="483" t="s">
        <v>0</v>
      </c>
      <c r="T1300" s="411">
        <v>16774</v>
      </c>
    </row>
    <row r="1301" spans="1:20" s="75" customFormat="1" ht="24" hidden="1" customHeight="1">
      <c r="A1301" s="372" t="s">
        <v>2072</v>
      </c>
      <c r="B1301" s="421" t="s">
        <v>0</v>
      </c>
      <c r="C1301" s="421" t="s">
        <v>702</v>
      </c>
      <c r="D1301" s="421" t="s">
        <v>1326</v>
      </c>
      <c r="E1301" s="422" t="s">
        <v>1154</v>
      </c>
      <c r="F1301" s="416"/>
      <c r="G1301" s="416">
        <v>4761.7</v>
      </c>
      <c r="H1301" s="417">
        <f t="shared" si="1628"/>
        <v>0</v>
      </c>
      <c r="I1301" s="416">
        <v>19590.099999999999</v>
      </c>
      <c r="J1301" s="417">
        <f t="shared" si="1629"/>
        <v>0</v>
      </c>
      <c r="K1301" s="416">
        <v>986.1</v>
      </c>
      <c r="L1301" s="417">
        <f t="shared" si="1630"/>
        <v>0</v>
      </c>
      <c r="M1301" s="417">
        <f t="shared" si="1631"/>
        <v>25337.899999999998</v>
      </c>
      <c r="N1301" s="417">
        <f t="shared" si="1654"/>
        <v>0</v>
      </c>
      <c r="O1301" s="417">
        <f t="shared" ref="O1301" si="1657">F1301-F1300</f>
        <v>0</v>
      </c>
      <c r="P1301" s="417">
        <f t="shared" ref="P1301:Q1301" si="1658">M1301-M1300</f>
        <v>0</v>
      </c>
      <c r="Q1301" s="417">
        <f t="shared" si="1658"/>
        <v>0</v>
      </c>
      <c r="R1301" s="484"/>
      <c r="T1301" s="416">
        <v>16774</v>
      </c>
    </row>
    <row r="1302" spans="1:20" s="371" customFormat="1" ht="24" hidden="1" customHeight="1">
      <c r="A1302" s="366" t="s">
        <v>2064</v>
      </c>
      <c r="B1302" s="418" t="s">
        <v>0</v>
      </c>
      <c r="C1302" s="418" t="s">
        <v>2832</v>
      </c>
      <c r="D1302" s="418" t="s">
        <v>2833</v>
      </c>
      <c r="E1302" s="419" t="s">
        <v>1860</v>
      </c>
      <c r="F1302" s="411"/>
      <c r="G1302" s="411">
        <v>18200.900000000001</v>
      </c>
      <c r="H1302" s="412">
        <f>INT($F1302*G1302)</f>
        <v>0</v>
      </c>
      <c r="I1302" s="411">
        <v>110408.8</v>
      </c>
      <c r="J1302" s="412">
        <f>INT($F1302*I1302)</f>
        <v>0</v>
      </c>
      <c r="K1302" s="411">
        <v>0</v>
      </c>
      <c r="L1302" s="412">
        <f>INT($F1302*K1302)</f>
        <v>0</v>
      </c>
      <c r="M1302" s="412">
        <f>+G1302+I1302+K1302</f>
        <v>128609.70000000001</v>
      </c>
      <c r="N1302" s="412">
        <f>H1302+J1302+L1302</f>
        <v>0</v>
      </c>
      <c r="O1302" s="412"/>
      <c r="P1302" s="412"/>
      <c r="Q1302" s="412"/>
      <c r="R1302" s="483" t="s">
        <v>0</v>
      </c>
      <c r="T1302" s="411">
        <v>4</v>
      </c>
    </row>
    <row r="1303" spans="1:20" s="75" customFormat="1" ht="24" hidden="1" customHeight="1">
      <c r="A1303" s="372" t="s">
        <v>2072</v>
      </c>
      <c r="B1303" s="421" t="s">
        <v>0</v>
      </c>
      <c r="C1303" s="421" t="s">
        <v>1155</v>
      </c>
      <c r="D1303" s="421" t="s">
        <v>1156</v>
      </c>
      <c r="E1303" s="422" t="s">
        <v>729</v>
      </c>
      <c r="F1303" s="416"/>
      <c r="G1303" s="416">
        <v>18200.900000000001</v>
      </c>
      <c r="H1303" s="417">
        <f t="shared" si="1628"/>
        <v>0</v>
      </c>
      <c r="I1303" s="416">
        <v>110408.8</v>
      </c>
      <c r="J1303" s="417">
        <f t="shared" si="1629"/>
        <v>0</v>
      </c>
      <c r="K1303" s="416">
        <v>0</v>
      </c>
      <c r="L1303" s="417">
        <f t="shared" si="1630"/>
        <v>0</v>
      </c>
      <c r="M1303" s="417">
        <f t="shared" si="1631"/>
        <v>128609.70000000001</v>
      </c>
      <c r="N1303" s="417">
        <f t="shared" si="1654"/>
        <v>0</v>
      </c>
      <c r="O1303" s="417">
        <f t="shared" ref="O1303" si="1659">F1303-F1302</f>
        <v>0</v>
      </c>
      <c r="P1303" s="417">
        <f t="shared" ref="P1303:Q1303" si="1660">M1303-M1302</f>
        <v>0</v>
      </c>
      <c r="Q1303" s="417">
        <f t="shared" si="1660"/>
        <v>0</v>
      </c>
      <c r="R1303" s="484"/>
      <c r="T1303" s="416">
        <v>4</v>
      </c>
    </row>
    <row r="1304" spans="1:20" s="371" customFormat="1" ht="24" hidden="1" customHeight="1">
      <c r="A1304" s="366" t="s">
        <v>2064</v>
      </c>
      <c r="B1304" s="418" t="s">
        <v>0</v>
      </c>
      <c r="C1304" s="418" t="s">
        <v>2832</v>
      </c>
      <c r="D1304" s="418" t="s">
        <v>2834</v>
      </c>
      <c r="E1304" s="419" t="s">
        <v>1860</v>
      </c>
      <c r="F1304" s="411"/>
      <c r="G1304" s="411">
        <v>11110.3</v>
      </c>
      <c r="H1304" s="412">
        <f>INT($F1304*G1304)</f>
        <v>0</v>
      </c>
      <c r="I1304" s="411">
        <v>64114.400000000001</v>
      </c>
      <c r="J1304" s="412">
        <f>INT($F1304*I1304)</f>
        <v>0</v>
      </c>
      <c r="K1304" s="411">
        <v>0</v>
      </c>
      <c r="L1304" s="412">
        <f>INT($F1304*K1304)</f>
        <v>0</v>
      </c>
      <c r="M1304" s="412">
        <f>+G1304+I1304+K1304</f>
        <v>75224.7</v>
      </c>
      <c r="N1304" s="412">
        <f>H1304+J1304+L1304</f>
        <v>0</v>
      </c>
      <c r="O1304" s="412"/>
      <c r="P1304" s="412"/>
      <c r="Q1304" s="412"/>
      <c r="R1304" s="483" t="s">
        <v>0</v>
      </c>
      <c r="T1304" s="411">
        <v>24</v>
      </c>
    </row>
    <row r="1305" spans="1:20" s="75" customFormat="1" ht="24" hidden="1" customHeight="1">
      <c r="A1305" s="372" t="s">
        <v>2835</v>
      </c>
      <c r="B1305" s="421" t="s">
        <v>0</v>
      </c>
      <c r="C1305" s="421" t="s">
        <v>1155</v>
      </c>
      <c r="D1305" s="421" t="s">
        <v>1157</v>
      </c>
      <c r="E1305" s="422" t="s">
        <v>729</v>
      </c>
      <c r="F1305" s="416"/>
      <c r="G1305" s="416">
        <v>11110.3</v>
      </c>
      <c r="H1305" s="417">
        <f t="shared" si="1628"/>
        <v>0</v>
      </c>
      <c r="I1305" s="416">
        <v>64114.400000000001</v>
      </c>
      <c r="J1305" s="417">
        <f t="shared" si="1629"/>
        <v>0</v>
      </c>
      <c r="K1305" s="416">
        <v>0</v>
      </c>
      <c r="L1305" s="417">
        <f t="shared" si="1630"/>
        <v>0</v>
      </c>
      <c r="M1305" s="417">
        <f t="shared" si="1631"/>
        <v>75224.7</v>
      </c>
      <c r="N1305" s="417">
        <f t="shared" si="1654"/>
        <v>0</v>
      </c>
      <c r="O1305" s="417">
        <f t="shared" ref="O1305" si="1661">F1305-F1304</f>
        <v>0</v>
      </c>
      <c r="P1305" s="417">
        <f t="shared" ref="P1305:Q1305" si="1662">M1305-M1304</f>
        <v>0</v>
      </c>
      <c r="Q1305" s="417">
        <f t="shared" si="1662"/>
        <v>0</v>
      </c>
      <c r="R1305" s="484"/>
      <c r="T1305" s="416">
        <v>24</v>
      </c>
    </row>
    <row r="1306" spans="1:20" s="371" customFormat="1" ht="24" hidden="1" customHeight="1">
      <c r="A1306" s="366" t="s">
        <v>2817</v>
      </c>
      <c r="B1306" s="418" t="s">
        <v>0</v>
      </c>
      <c r="C1306" s="418" t="s">
        <v>2836</v>
      </c>
      <c r="D1306" s="418" t="s">
        <v>2837</v>
      </c>
      <c r="E1306" s="419" t="s">
        <v>16</v>
      </c>
      <c r="F1306" s="411"/>
      <c r="G1306" s="411">
        <v>125.7</v>
      </c>
      <c r="H1306" s="412">
        <f>INT($F1306*G1306)</f>
        <v>0</v>
      </c>
      <c r="I1306" s="411">
        <v>12380.8</v>
      </c>
      <c r="J1306" s="412">
        <f>INT($F1306*I1306)</f>
        <v>0</v>
      </c>
      <c r="K1306" s="411">
        <v>0</v>
      </c>
      <c r="L1306" s="412">
        <f>INT($F1306*K1306)</f>
        <v>0</v>
      </c>
      <c r="M1306" s="412">
        <f>+G1306+I1306+K1306</f>
        <v>12506.5</v>
      </c>
      <c r="N1306" s="412">
        <f>H1306+J1306+L1306</f>
        <v>0</v>
      </c>
      <c r="O1306" s="412"/>
      <c r="P1306" s="412"/>
      <c r="Q1306" s="412"/>
      <c r="R1306" s="483" t="s">
        <v>0</v>
      </c>
      <c r="T1306" s="411">
        <v>1798</v>
      </c>
    </row>
    <row r="1307" spans="1:20" s="75" customFormat="1" ht="24" hidden="1" customHeight="1">
      <c r="A1307" s="372" t="s">
        <v>2838</v>
      </c>
      <c r="B1307" s="421" t="s">
        <v>0</v>
      </c>
      <c r="C1307" s="421" t="s">
        <v>1158</v>
      </c>
      <c r="D1307" s="421" t="s">
        <v>1159</v>
      </c>
      <c r="E1307" s="422" t="s">
        <v>16</v>
      </c>
      <c r="F1307" s="416"/>
      <c r="G1307" s="416">
        <v>125.7</v>
      </c>
      <c r="H1307" s="417">
        <f t="shared" si="1628"/>
        <v>0</v>
      </c>
      <c r="I1307" s="416">
        <v>12380.8</v>
      </c>
      <c r="J1307" s="417">
        <f t="shared" si="1629"/>
        <v>0</v>
      </c>
      <c r="K1307" s="416">
        <v>0</v>
      </c>
      <c r="L1307" s="417">
        <f t="shared" si="1630"/>
        <v>0</v>
      </c>
      <c r="M1307" s="417">
        <f t="shared" si="1631"/>
        <v>12506.5</v>
      </c>
      <c r="N1307" s="417">
        <f t="shared" si="1654"/>
        <v>0</v>
      </c>
      <c r="O1307" s="417">
        <f t="shared" ref="O1307" si="1663">F1307-F1306</f>
        <v>0</v>
      </c>
      <c r="P1307" s="417">
        <f t="shared" ref="P1307:Q1307" si="1664">M1307-M1306</f>
        <v>0</v>
      </c>
      <c r="Q1307" s="417">
        <f t="shared" si="1664"/>
        <v>0</v>
      </c>
      <c r="R1307" s="484"/>
      <c r="T1307" s="416">
        <v>1798</v>
      </c>
    </row>
    <row r="1308" spans="1:20" s="371" customFormat="1" ht="24" hidden="1" customHeight="1">
      <c r="A1308" s="366" t="s">
        <v>2443</v>
      </c>
      <c r="B1308" s="418" t="s">
        <v>0</v>
      </c>
      <c r="C1308" s="418" t="s">
        <v>2217</v>
      </c>
      <c r="D1308" s="418" t="s">
        <v>2839</v>
      </c>
      <c r="E1308" s="419" t="s">
        <v>16</v>
      </c>
      <c r="F1308" s="411"/>
      <c r="G1308" s="411">
        <v>0</v>
      </c>
      <c r="H1308" s="412">
        <f>INT($F1308*G1308)</f>
        <v>0</v>
      </c>
      <c r="I1308" s="411">
        <v>497.6</v>
      </c>
      <c r="J1308" s="412">
        <f>INT($F1308*I1308)</f>
        <v>0</v>
      </c>
      <c r="K1308" s="411">
        <v>0</v>
      </c>
      <c r="L1308" s="412">
        <f>INT($F1308*K1308)</f>
        <v>0</v>
      </c>
      <c r="M1308" s="412">
        <f>+G1308+I1308+K1308</f>
        <v>497.6</v>
      </c>
      <c r="N1308" s="412">
        <f>H1308+J1308+L1308</f>
        <v>0</v>
      </c>
      <c r="O1308" s="412"/>
      <c r="P1308" s="412"/>
      <c r="Q1308" s="412"/>
      <c r="R1308" s="483" t="s">
        <v>0</v>
      </c>
      <c r="T1308" s="411">
        <v>3132</v>
      </c>
    </row>
    <row r="1309" spans="1:20" s="75" customFormat="1" ht="24" hidden="1" customHeight="1">
      <c r="A1309" s="372" t="s">
        <v>2840</v>
      </c>
      <c r="B1309" s="421" t="s">
        <v>0</v>
      </c>
      <c r="C1309" s="421" t="s">
        <v>761</v>
      </c>
      <c r="D1309" s="421" t="s">
        <v>1160</v>
      </c>
      <c r="E1309" s="422" t="s">
        <v>16</v>
      </c>
      <c r="F1309" s="416"/>
      <c r="G1309" s="416">
        <v>0</v>
      </c>
      <c r="H1309" s="417">
        <f t="shared" si="1628"/>
        <v>0</v>
      </c>
      <c r="I1309" s="416">
        <v>497.6</v>
      </c>
      <c r="J1309" s="417">
        <f t="shared" si="1629"/>
        <v>0</v>
      </c>
      <c r="K1309" s="416">
        <v>0</v>
      </c>
      <c r="L1309" s="417">
        <f t="shared" si="1630"/>
        <v>0</v>
      </c>
      <c r="M1309" s="417">
        <f t="shared" si="1631"/>
        <v>497.6</v>
      </c>
      <c r="N1309" s="417">
        <f t="shared" si="1654"/>
        <v>0</v>
      </c>
      <c r="O1309" s="417">
        <f t="shared" ref="O1309" si="1665">F1309-F1308</f>
        <v>0</v>
      </c>
      <c r="P1309" s="417">
        <f t="shared" ref="P1309:Q1309" si="1666">M1309-M1308</f>
        <v>0</v>
      </c>
      <c r="Q1309" s="417">
        <f t="shared" si="1666"/>
        <v>0</v>
      </c>
      <c r="R1309" s="484"/>
      <c r="T1309" s="416">
        <v>3132</v>
      </c>
    </row>
    <row r="1310" spans="1:20" s="371" customFormat="1" ht="24" hidden="1" customHeight="1">
      <c r="A1310" s="366" t="s">
        <v>2841</v>
      </c>
      <c r="B1310" s="436" t="s">
        <v>2842</v>
      </c>
      <c r="C1310" s="436" t="s">
        <v>2843</v>
      </c>
      <c r="D1310" s="436" t="s">
        <v>0</v>
      </c>
      <c r="E1310" s="437" t="s">
        <v>0</v>
      </c>
      <c r="F1310" s="438"/>
      <c r="G1310" s="439">
        <v>0</v>
      </c>
      <c r="H1310" s="438">
        <f>SUMIF($A$1312:$A$1321,"당초",H$1312:H$1321)</f>
        <v>0</v>
      </c>
      <c r="I1310" s="439">
        <v>0</v>
      </c>
      <c r="J1310" s="438">
        <f>SUMIF($A$1312:$A$1321,"당초",J$1312:J$1321)</f>
        <v>0</v>
      </c>
      <c r="K1310" s="439">
        <v>0</v>
      </c>
      <c r="L1310" s="438">
        <f>SUMIF($A$1312:$A$1321,"당초",L$1312:L$1321)</f>
        <v>0</v>
      </c>
      <c r="M1310" s="440">
        <v>0</v>
      </c>
      <c r="N1310" s="438">
        <f>H1310+J1310+L1310</f>
        <v>0</v>
      </c>
      <c r="O1310" s="438"/>
      <c r="P1310" s="438"/>
      <c r="Q1310" s="438"/>
      <c r="R1310" s="481" t="s">
        <v>0</v>
      </c>
      <c r="T1310" s="438">
        <v>0</v>
      </c>
    </row>
    <row r="1311" spans="1:20" s="75" customFormat="1" ht="24" hidden="1" customHeight="1">
      <c r="A1311" s="372" t="s">
        <v>2072</v>
      </c>
      <c r="B1311" s="442" t="s">
        <v>1808</v>
      </c>
      <c r="C1311" s="442" t="s">
        <v>1161</v>
      </c>
      <c r="D1311" s="442" t="s">
        <v>0</v>
      </c>
      <c r="E1311" s="443" t="s">
        <v>0</v>
      </c>
      <c r="F1311" s="444"/>
      <c r="G1311" s="445">
        <v>0</v>
      </c>
      <c r="H1311" s="444">
        <f>SUMIF($A$1312:$A$1321,"변경",H$1312:H$1321)</f>
        <v>0</v>
      </c>
      <c r="I1311" s="445">
        <v>0</v>
      </c>
      <c r="J1311" s="444">
        <f>SUMIF($A$1312:$A$1321,"변경",J$1312:J$1321)</f>
        <v>0</v>
      </c>
      <c r="K1311" s="445">
        <v>0</v>
      </c>
      <c r="L1311" s="444">
        <f>SUMIF($A$1312:$A$1321,"변경",L$1312:L$1321)</f>
        <v>0</v>
      </c>
      <c r="M1311" s="446">
        <v>0</v>
      </c>
      <c r="N1311" s="444">
        <f t="shared" si="1654"/>
        <v>0</v>
      </c>
      <c r="O1311" s="444">
        <f t="shared" ref="O1311" si="1667">F1311-F1310</f>
        <v>0</v>
      </c>
      <c r="P1311" s="444">
        <f t="shared" ref="P1311:Q1311" si="1668">M1311-M1310</f>
        <v>0</v>
      </c>
      <c r="Q1311" s="444">
        <f t="shared" si="1668"/>
        <v>0</v>
      </c>
      <c r="R1311" s="482"/>
      <c r="T1311" s="444">
        <v>0</v>
      </c>
    </row>
    <row r="1312" spans="1:20" s="371" customFormat="1" ht="24" hidden="1" customHeight="1">
      <c r="A1312" s="366" t="s">
        <v>2064</v>
      </c>
      <c r="B1312" s="418" t="s">
        <v>0</v>
      </c>
      <c r="C1312" s="418" t="s">
        <v>2844</v>
      </c>
      <c r="D1312" s="418" t="s">
        <v>2845</v>
      </c>
      <c r="E1312" s="419" t="s">
        <v>94</v>
      </c>
      <c r="F1312" s="411"/>
      <c r="G1312" s="411">
        <v>1371.9</v>
      </c>
      <c r="H1312" s="412">
        <f>INT($F1312*G1312)</f>
        <v>0</v>
      </c>
      <c r="I1312" s="411">
        <v>10005.9</v>
      </c>
      <c r="J1312" s="412">
        <f>INT($F1312*I1312)</f>
        <v>0</v>
      </c>
      <c r="K1312" s="411">
        <v>3337</v>
      </c>
      <c r="L1312" s="412">
        <f>INT($F1312*K1312)</f>
        <v>0</v>
      </c>
      <c r="M1312" s="412">
        <f>+G1312+I1312+K1312</f>
        <v>14714.8</v>
      </c>
      <c r="N1312" s="412">
        <f>H1312+J1312+L1312</f>
        <v>0</v>
      </c>
      <c r="O1312" s="412"/>
      <c r="P1312" s="412"/>
      <c r="Q1312" s="412"/>
      <c r="R1312" s="483" t="s">
        <v>0</v>
      </c>
      <c r="T1312" s="411">
        <v>221</v>
      </c>
    </row>
    <row r="1313" spans="1:20" s="75" customFormat="1" ht="24" hidden="1" customHeight="1">
      <c r="A1313" s="372" t="s">
        <v>2813</v>
      </c>
      <c r="B1313" s="421" t="s">
        <v>0</v>
      </c>
      <c r="C1313" s="421" t="s">
        <v>1162</v>
      </c>
      <c r="D1313" s="421" t="s">
        <v>1163</v>
      </c>
      <c r="E1313" s="422" t="s">
        <v>94</v>
      </c>
      <c r="F1313" s="416"/>
      <c r="G1313" s="416">
        <v>1371.9</v>
      </c>
      <c r="H1313" s="417">
        <f t="shared" ref="H1313:H1321" si="1669">INT($F1313*G1313)</f>
        <v>0</v>
      </c>
      <c r="I1313" s="416">
        <v>10005.9</v>
      </c>
      <c r="J1313" s="417">
        <f t="shared" ref="J1313:J1321" si="1670">INT($F1313*I1313)</f>
        <v>0</v>
      </c>
      <c r="K1313" s="416">
        <v>3337</v>
      </c>
      <c r="L1313" s="417">
        <f t="shared" ref="L1313:L1321" si="1671">INT($F1313*K1313)</f>
        <v>0</v>
      </c>
      <c r="M1313" s="417">
        <f t="shared" ref="M1313:M1321" si="1672">+G1313+I1313+K1313</f>
        <v>14714.8</v>
      </c>
      <c r="N1313" s="417">
        <f t="shared" si="1654"/>
        <v>0</v>
      </c>
      <c r="O1313" s="417">
        <f t="shared" ref="O1313" si="1673">F1313-F1312</f>
        <v>0</v>
      </c>
      <c r="P1313" s="417">
        <f t="shared" ref="P1313:Q1313" si="1674">M1313-M1312</f>
        <v>0</v>
      </c>
      <c r="Q1313" s="417">
        <f t="shared" si="1674"/>
        <v>0</v>
      </c>
      <c r="R1313" s="484"/>
      <c r="T1313" s="416">
        <v>221</v>
      </c>
    </row>
    <row r="1314" spans="1:20" s="371" customFormat="1" ht="24" hidden="1" customHeight="1">
      <c r="A1314" s="366" t="s">
        <v>2064</v>
      </c>
      <c r="B1314" s="418" t="s">
        <v>0</v>
      </c>
      <c r="C1314" s="418" t="s">
        <v>2846</v>
      </c>
      <c r="D1314" s="418" t="s">
        <v>2847</v>
      </c>
      <c r="E1314" s="419" t="s">
        <v>94</v>
      </c>
      <c r="F1314" s="411"/>
      <c r="G1314" s="411">
        <v>1172.5</v>
      </c>
      <c r="H1314" s="412">
        <f>INT($F1314*G1314)</f>
        <v>0</v>
      </c>
      <c r="I1314" s="411">
        <v>8983</v>
      </c>
      <c r="J1314" s="412">
        <f>INT($F1314*I1314)</f>
        <v>0</v>
      </c>
      <c r="K1314" s="411">
        <v>2863.4</v>
      </c>
      <c r="L1314" s="412">
        <f>INT($F1314*K1314)</f>
        <v>0</v>
      </c>
      <c r="M1314" s="412">
        <f>+G1314+I1314+K1314</f>
        <v>13018.9</v>
      </c>
      <c r="N1314" s="412">
        <f>H1314+J1314+L1314</f>
        <v>0</v>
      </c>
      <c r="O1314" s="412"/>
      <c r="P1314" s="412"/>
      <c r="Q1314" s="412"/>
      <c r="R1314" s="483" t="s">
        <v>0</v>
      </c>
      <c r="T1314" s="411">
        <v>1408</v>
      </c>
    </row>
    <row r="1315" spans="1:20" s="75" customFormat="1" ht="24" hidden="1" customHeight="1">
      <c r="A1315" s="372" t="s">
        <v>2072</v>
      </c>
      <c r="B1315" s="421" t="s">
        <v>0</v>
      </c>
      <c r="C1315" s="421" t="s">
        <v>1164</v>
      </c>
      <c r="D1315" s="421" t="s">
        <v>1165</v>
      </c>
      <c r="E1315" s="422" t="s">
        <v>94</v>
      </c>
      <c r="F1315" s="416"/>
      <c r="G1315" s="416">
        <v>1172.5</v>
      </c>
      <c r="H1315" s="417">
        <f t="shared" si="1669"/>
        <v>0</v>
      </c>
      <c r="I1315" s="416">
        <v>8983</v>
      </c>
      <c r="J1315" s="417">
        <f t="shared" si="1670"/>
        <v>0</v>
      </c>
      <c r="K1315" s="416">
        <v>2863.4</v>
      </c>
      <c r="L1315" s="417">
        <f t="shared" si="1671"/>
        <v>0</v>
      </c>
      <c r="M1315" s="417">
        <f t="shared" si="1672"/>
        <v>13018.9</v>
      </c>
      <c r="N1315" s="417">
        <f t="shared" si="1654"/>
        <v>0</v>
      </c>
      <c r="O1315" s="417">
        <f t="shared" ref="O1315" si="1675">F1315-F1314</f>
        <v>0</v>
      </c>
      <c r="P1315" s="417">
        <f t="shared" ref="P1315:Q1315" si="1676">M1315-M1314</f>
        <v>0</v>
      </c>
      <c r="Q1315" s="417">
        <f t="shared" si="1676"/>
        <v>0</v>
      </c>
      <c r="R1315" s="484"/>
      <c r="T1315" s="416">
        <v>1408</v>
      </c>
    </row>
    <row r="1316" spans="1:20" s="371" customFormat="1" ht="24" hidden="1" customHeight="1">
      <c r="A1316" s="366" t="s">
        <v>2848</v>
      </c>
      <c r="B1316" s="418" t="s">
        <v>0</v>
      </c>
      <c r="C1316" s="418" t="s">
        <v>2149</v>
      </c>
      <c r="D1316" s="418" t="s">
        <v>2849</v>
      </c>
      <c r="E1316" s="419" t="s">
        <v>94</v>
      </c>
      <c r="F1316" s="411"/>
      <c r="G1316" s="411">
        <v>14418.7</v>
      </c>
      <c r="H1316" s="412">
        <f>INT($F1316*G1316)</f>
        <v>0</v>
      </c>
      <c r="I1316" s="411">
        <v>24550.2</v>
      </c>
      <c r="J1316" s="412">
        <f>INT($F1316*I1316)</f>
        <v>0</v>
      </c>
      <c r="K1316" s="411">
        <v>0</v>
      </c>
      <c r="L1316" s="412">
        <f>INT($F1316*K1316)</f>
        <v>0</v>
      </c>
      <c r="M1316" s="412">
        <f>+G1316+I1316+K1316</f>
        <v>38968.9</v>
      </c>
      <c r="N1316" s="412">
        <f>H1316+J1316+L1316</f>
        <v>0</v>
      </c>
      <c r="O1316" s="412"/>
      <c r="P1316" s="412"/>
      <c r="Q1316" s="412"/>
      <c r="R1316" s="483" t="s">
        <v>0</v>
      </c>
      <c r="T1316" s="411">
        <v>5128</v>
      </c>
    </row>
    <row r="1317" spans="1:20" s="75" customFormat="1" ht="24" hidden="1" customHeight="1">
      <c r="A1317" s="372" t="s">
        <v>2072</v>
      </c>
      <c r="B1317" s="421" t="s">
        <v>0</v>
      </c>
      <c r="C1317" s="421" t="s">
        <v>693</v>
      </c>
      <c r="D1317" s="421" t="s">
        <v>1166</v>
      </c>
      <c r="E1317" s="422" t="s">
        <v>94</v>
      </c>
      <c r="F1317" s="416"/>
      <c r="G1317" s="416">
        <v>14418.7</v>
      </c>
      <c r="H1317" s="417">
        <f t="shared" si="1669"/>
        <v>0</v>
      </c>
      <c r="I1317" s="416">
        <v>24550.2</v>
      </c>
      <c r="J1317" s="417">
        <f t="shared" si="1670"/>
        <v>0</v>
      </c>
      <c r="K1317" s="416">
        <v>0</v>
      </c>
      <c r="L1317" s="417">
        <f t="shared" si="1671"/>
        <v>0</v>
      </c>
      <c r="M1317" s="417">
        <f t="shared" si="1672"/>
        <v>38968.9</v>
      </c>
      <c r="N1317" s="417">
        <f t="shared" si="1654"/>
        <v>0</v>
      </c>
      <c r="O1317" s="417">
        <f t="shared" ref="O1317" si="1677">F1317-F1316</f>
        <v>0</v>
      </c>
      <c r="P1317" s="417">
        <f t="shared" ref="P1317:Q1317" si="1678">M1317-M1316</f>
        <v>0</v>
      </c>
      <c r="Q1317" s="417">
        <f t="shared" si="1678"/>
        <v>0</v>
      </c>
      <c r="R1317" s="484"/>
      <c r="T1317" s="416">
        <v>5128</v>
      </c>
    </row>
    <row r="1318" spans="1:20" s="371" customFormat="1" ht="24" hidden="1" customHeight="1">
      <c r="A1318" s="366" t="s">
        <v>2064</v>
      </c>
      <c r="B1318" s="418" t="s">
        <v>0</v>
      </c>
      <c r="C1318" s="418" t="s">
        <v>2153</v>
      </c>
      <c r="D1318" s="418" t="s">
        <v>2849</v>
      </c>
      <c r="E1318" s="419" t="s">
        <v>16</v>
      </c>
      <c r="F1318" s="411"/>
      <c r="G1318" s="411">
        <v>5448.7</v>
      </c>
      <c r="H1318" s="412">
        <f>INT($F1318*G1318)</f>
        <v>0</v>
      </c>
      <c r="I1318" s="411">
        <v>28600</v>
      </c>
      <c r="J1318" s="412">
        <f>INT($F1318*I1318)</f>
        <v>0</v>
      </c>
      <c r="K1318" s="411">
        <v>0</v>
      </c>
      <c r="L1318" s="412">
        <f>INT($F1318*K1318)</f>
        <v>0</v>
      </c>
      <c r="M1318" s="412">
        <f>+G1318+I1318+K1318</f>
        <v>34048.699999999997</v>
      </c>
      <c r="N1318" s="412">
        <f>H1318+J1318+L1318</f>
        <v>0</v>
      </c>
      <c r="O1318" s="412"/>
      <c r="P1318" s="412"/>
      <c r="Q1318" s="412"/>
      <c r="R1318" s="483" t="s">
        <v>0</v>
      </c>
      <c r="T1318" s="411">
        <v>4754</v>
      </c>
    </row>
    <row r="1319" spans="1:20" s="75" customFormat="1" ht="24" hidden="1" customHeight="1">
      <c r="A1319" s="372" t="s">
        <v>2072</v>
      </c>
      <c r="B1319" s="421" t="s">
        <v>0</v>
      </c>
      <c r="C1319" s="421" t="s">
        <v>697</v>
      </c>
      <c r="D1319" s="421" t="s">
        <v>1166</v>
      </c>
      <c r="E1319" s="422" t="s">
        <v>16</v>
      </c>
      <c r="F1319" s="416"/>
      <c r="G1319" s="416">
        <v>5448.7</v>
      </c>
      <c r="H1319" s="417">
        <f t="shared" si="1669"/>
        <v>0</v>
      </c>
      <c r="I1319" s="416">
        <v>28600</v>
      </c>
      <c r="J1319" s="417">
        <f t="shared" si="1670"/>
        <v>0</v>
      </c>
      <c r="K1319" s="416">
        <v>0</v>
      </c>
      <c r="L1319" s="417">
        <f t="shared" si="1671"/>
        <v>0</v>
      </c>
      <c r="M1319" s="417">
        <f t="shared" si="1672"/>
        <v>34048.699999999997</v>
      </c>
      <c r="N1319" s="417">
        <f t="shared" si="1654"/>
        <v>0</v>
      </c>
      <c r="O1319" s="417">
        <f t="shared" ref="O1319" si="1679">F1319-F1318</f>
        <v>0</v>
      </c>
      <c r="P1319" s="417">
        <f t="shared" ref="P1319:Q1319" si="1680">M1319-M1318</f>
        <v>0</v>
      </c>
      <c r="Q1319" s="417">
        <f t="shared" si="1680"/>
        <v>0</v>
      </c>
      <c r="R1319" s="484"/>
      <c r="T1319" s="416">
        <v>4754</v>
      </c>
    </row>
    <row r="1320" spans="1:20" s="371" customFormat="1" ht="24" hidden="1" customHeight="1">
      <c r="A1320" s="366" t="s">
        <v>2064</v>
      </c>
      <c r="B1320" s="418" t="s">
        <v>0</v>
      </c>
      <c r="C1320" s="418" t="s">
        <v>2386</v>
      </c>
      <c r="D1320" s="418" t="s">
        <v>95</v>
      </c>
      <c r="E1320" s="419" t="s">
        <v>56</v>
      </c>
      <c r="F1320" s="411"/>
      <c r="G1320" s="411">
        <v>65384.3</v>
      </c>
      <c r="H1320" s="412">
        <f>INT($F1320*G1320)</f>
        <v>0</v>
      </c>
      <c r="I1320" s="411">
        <v>529017.19999999995</v>
      </c>
      <c r="J1320" s="412">
        <f>INT($F1320*I1320)</f>
        <v>0</v>
      </c>
      <c r="K1320" s="411">
        <v>0</v>
      </c>
      <c r="L1320" s="412">
        <f>INT($F1320*K1320)</f>
        <v>0</v>
      </c>
      <c r="M1320" s="412">
        <f>+G1320+I1320+K1320</f>
        <v>594401.5</v>
      </c>
      <c r="N1320" s="412">
        <f>H1320+J1320+L1320</f>
        <v>0</v>
      </c>
      <c r="O1320" s="412"/>
      <c r="P1320" s="412"/>
      <c r="Q1320" s="412"/>
      <c r="R1320" s="483" t="s">
        <v>0</v>
      </c>
      <c r="T1320" s="411">
        <v>237.333</v>
      </c>
    </row>
    <row r="1321" spans="1:20" s="75" customFormat="1" ht="24" hidden="1" customHeight="1">
      <c r="A1321" s="372" t="s">
        <v>2850</v>
      </c>
      <c r="B1321" s="421" t="s">
        <v>0</v>
      </c>
      <c r="C1321" s="421" t="s">
        <v>862</v>
      </c>
      <c r="D1321" s="421" t="s">
        <v>95</v>
      </c>
      <c r="E1321" s="422" t="s">
        <v>56</v>
      </c>
      <c r="F1321" s="416"/>
      <c r="G1321" s="416">
        <v>65384.3</v>
      </c>
      <c r="H1321" s="417">
        <f t="shared" si="1669"/>
        <v>0</v>
      </c>
      <c r="I1321" s="416">
        <v>529017.19999999995</v>
      </c>
      <c r="J1321" s="417">
        <f t="shared" si="1670"/>
        <v>0</v>
      </c>
      <c r="K1321" s="416">
        <v>0</v>
      </c>
      <c r="L1321" s="417">
        <f t="shared" si="1671"/>
        <v>0</v>
      </c>
      <c r="M1321" s="417">
        <f t="shared" si="1672"/>
        <v>594401.5</v>
      </c>
      <c r="N1321" s="417">
        <f t="shared" si="1654"/>
        <v>0</v>
      </c>
      <c r="O1321" s="417">
        <f t="shared" ref="O1321" si="1681">F1321-F1320</f>
        <v>0</v>
      </c>
      <c r="P1321" s="417">
        <f t="shared" ref="P1321:Q1321" si="1682">M1321-M1320</f>
        <v>0</v>
      </c>
      <c r="Q1321" s="417">
        <f t="shared" si="1682"/>
        <v>0</v>
      </c>
      <c r="R1321" s="484"/>
      <c r="T1321" s="416">
        <v>237.33299999999997</v>
      </c>
    </row>
    <row r="1322" spans="1:20" s="485" customFormat="1" ht="24" hidden="1" customHeight="1">
      <c r="A1322" s="366" t="s">
        <v>2064</v>
      </c>
      <c r="B1322" s="436" t="s">
        <v>2851</v>
      </c>
      <c r="C1322" s="436" t="s">
        <v>2852</v>
      </c>
      <c r="D1322" s="436" t="s">
        <v>0</v>
      </c>
      <c r="E1322" s="437" t="s">
        <v>0</v>
      </c>
      <c r="F1322" s="438"/>
      <c r="G1322" s="439">
        <v>0</v>
      </c>
      <c r="H1322" s="438">
        <f>SUMIF($A$1324:$A$1363,$A1324,H$1324:H$1363)</f>
        <v>0</v>
      </c>
      <c r="I1322" s="439">
        <v>0</v>
      </c>
      <c r="J1322" s="438">
        <f>SUMIF($A$1324:$A$1363,$A1324,J$1324:J$1363)</f>
        <v>0</v>
      </c>
      <c r="K1322" s="439">
        <v>0</v>
      </c>
      <c r="L1322" s="438">
        <f>SUMIF($A$1324:$A$1363,$A1324,L$1324:L$1363)</f>
        <v>0</v>
      </c>
      <c r="M1322" s="440">
        <v>0</v>
      </c>
      <c r="N1322" s="438">
        <f>H1322+J1322+L1322</f>
        <v>0</v>
      </c>
      <c r="O1322" s="438"/>
      <c r="P1322" s="438"/>
      <c r="Q1322" s="438"/>
      <c r="R1322" s="481" t="s">
        <v>0</v>
      </c>
      <c r="T1322" s="438">
        <v>0</v>
      </c>
    </row>
    <row r="1323" spans="1:20" s="77" customFormat="1" ht="24" hidden="1" customHeight="1">
      <c r="A1323" s="372" t="s">
        <v>2072</v>
      </c>
      <c r="B1323" s="442" t="s">
        <v>2853</v>
      </c>
      <c r="C1323" s="442" t="s">
        <v>1167</v>
      </c>
      <c r="D1323" s="442" t="s">
        <v>0</v>
      </c>
      <c r="E1323" s="443" t="s">
        <v>0</v>
      </c>
      <c r="F1323" s="444"/>
      <c r="G1323" s="445">
        <v>0</v>
      </c>
      <c r="H1323" s="444">
        <f>SUMIF($A$1324:$A$1363,$A1325,H$1324:H$1363)</f>
        <v>0</v>
      </c>
      <c r="I1323" s="445">
        <v>0</v>
      </c>
      <c r="J1323" s="444">
        <f>SUMIF($A$1324:$A$1363,$A1325,J$1324:J$1363)</f>
        <v>0</v>
      </c>
      <c r="K1323" s="445">
        <v>0</v>
      </c>
      <c r="L1323" s="444">
        <f>SUMIF($A$1324:$A$1363,$A1325,L$1324:L$1363)</f>
        <v>0</v>
      </c>
      <c r="M1323" s="446">
        <v>0</v>
      </c>
      <c r="N1323" s="444">
        <f t="shared" si="1654"/>
        <v>0</v>
      </c>
      <c r="O1323" s="444">
        <f t="shared" ref="O1323" si="1683">F1323-F1322</f>
        <v>0</v>
      </c>
      <c r="P1323" s="444">
        <f t="shared" ref="P1323:Q1323" si="1684">M1323-M1322</f>
        <v>0</v>
      </c>
      <c r="Q1323" s="444">
        <f t="shared" si="1684"/>
        <v>0</v>
      </c>
      <c r="R1323" s="482"/>
      <c r="T1323" s="444">
        <v>0</v>
      </c>
    </row>
    <row r="1324" spans="1:20" s="371" customFormat="1" ht="24" hidden="1" customHeight="1">
      <c r="A1324" s="366" t="s">
        <v>2064</v>
      </c>
      <c r="B1324" s="418" t="s">
        <v>0</v>
      </c>
      <c r="C1324" s="418" t="s">
        <v>2854</v>
      </c>
      <c r="D1324" s="418" t="s">
        <v>2855</v>
      </c>
      <c r="E1324" s="419" t="s">
        <v>56</v>
      </c>
      <c r="F1324" s="411"/>
      <c r="G1324" s="411">
        <v>1271359.1000000001</v>
      </c>
      <c r="H1324" s="412">
        <f>INT($F1324*G1324)</f>
        <v>0</v>
      </c>
      <c r="I1324" s="411">
        <v>0</v>
      </c>
      <c r="J1324" s="412">
        <f>INT($F1324*I1324)</f>
        <v>0</v>
      </c>
      <c r="K1324" s="411">
        <v>0</v>
      </c>
      <c r="L1324" s="412">
        <f>INT($F1324*K1324)</f>
        <v>0</v>
      </c>
      <c r="M1324" s="412">
        <f>+G1324+I1324+K1324</f>
        <v>1271359.1000000001</v>
      </c>
      <c r="N1324" s="412">
        <f>H1324+J1324+L1324</f>
        <v>0</v>
      </c>
      <c r="O1324" s="412"/>
      <c r="P1324" s="412"/>
      <c r="Q1324" s="412"/>
      <c r="R1324" s="483" t="s">
        <v>0</v>
      </c>
      <c r="T1324" s="411">
        <v>3.2589999999999999</v>
      </c>
    </row>
    <row r="1325" spans="1:20" s="75" customFormat="1" ht="24" hidden="1" customHeight="1">
      <c r="A1325" s="372" t="s">
        <v>2072</v>
      </c>
      <c r="B1325" s="421" t="s">
        <v>0</v>
      </c>
      <c r="C1325" s="421" t="s">
        <v>1168</v>
      </c>
      <c r="D1325" s="421" t="s">
        <v>1169</v>
      </c>
      <c r="E1325" s="422" t="s">
        <v>56</v>
      </c>
      <c r="F1325" s="416"/>
      <c r="G1325" s="416">
        <v>1271359.1000000001</v>
      </c>
      <c r="H1325" s="417">
        <f t="shared" ref="H1325:H1363" si="1685">INT($F1325*G1325)</f>
        <v>0</v>
      </c>
      <c r="I1325" s="416">
        <v>0</v>
      </c>
      <c r="J1325" s="417">
        <f t="shared" ref="J1325:J1363" si="1686">INT($F1325*I1325)</f>
        <v>0</v>
      </c>
      <c r="K1325" s="416">
        <v>0</v>
      </c>
      <c r="L1325" s="417">
        <f t="shared" ref="L1325:L1363" si="1687">INT($F1325*K1325)</f>
        <v>0</v>
      </c>
      <c r="M1325" s="417">
        <f t="shared" ref="M1325:M1363" si="1688">+G1325+I1325+K1325</f>
        <v>1271359.1000000001</v>
      </c>
      <c r="N1325" s="417">
        <f t="shared" si="1654"/>
        <v>0</v>
      </c>
      <c r="O1325" s="417">
        <f t="shared" ref="O1325" si="1689">F1325-F1324</f>
        <v>0</v>
      </c>
      <c r="P1325" s="417">
        <f t="shared" ref="P1325:Q1325" si="1690">M1325-M1324</f>
        <v>0</v>
      </c>
      <c r="Q1325" s="417">
        <f t="shared" si="1690"/>
        <v>0</v>
      </c>
      <c r="R1325" s="484"/>
      <c r="T1325" s="416">
        <v>3.2589999999999999</v>
      </c>
    </row>
    <row r="1326" spans="1:20" s="371" customFormat="1" ht="24" hidden="1" customHeight="1">
      <c r="A1326" s="366" t="s">
        <v>2064</v>
      </c>
      <c r="B1326" s="418" t="s">
        <v>0</v>
      </c>
      <c r="C1326" s="418" t="s">
        <v>2854</v>
      </c>
      <c r="D1326" s="418" t="s">
        <v>2856</v>
      </c>
      <c r="E1326" s="419" t="s">
        <v>56</v>
      </c>
      <c r="F1326" s="411"/>
      <c r="G1326" s="411">
        <v>1271359.1000000001</v>
      </c>
      <c r="H1326" s="412">
        <f>INT($F1326*G1326)</f>
        <v>0</v>
      </c>
      <c r="I1326" s="411">
        <v>0</v>
      </c>
      <c r="J1326" s="412">
        <f>INT($F1326*I1326)</f>
        <v>0</v>
      </c>
      <c r="K1326" s="411">
        <v>0</v>
      </c>
      <c r="L1326" s="412">
        <f>INT($F1326*K1326)</f>
        <v>0</v>
      </c>
      <c r="M1326" s="412">
        <f>+G1326+I1326+K1326</f>
        <v>1271359.1000000001</v>
      </c>
      <c r="N1326" s="412">
        <f>H1326+J1326+L1326</f>
        <v>0</v>
      </c>
      <c r="O1326" s="412"/>
      <c r="P1326" s="412"/>
      <c r="Q1326" s="412"/>
      <c r="R1326" s="483" t="s">
        <v>0</v>
      </c>
      <c r="T1326" s="411">
        <v>9.4779999999999998</v>
      </c>
    </row>
    <row r="1327" spans="1:20" s="75" customFormat="1" ht="24" hidden="1" customHeight="1">
      <c r="A1327" s="372" t="s">
        <v>2072</v>
      </c>
      <c r="B1327" s="421" t="s">
        <v>0</v>
      </c>
      <c r="C1327" s="421" t="s">
        <v>1168</v>
      </c>
      <c r="D1327" s="421" t="s">
        <v>1170</v>
      </c>
      <c r="E1327" s="422" t="s">
        <v>56</v>
      </c>
      <c r="F1327" s="416"/>
      <c r="G1327" s="416">
        <v>1271359.1000000001</v>
      </c>
      <c r="H1327" s="417">
        <f t="shared" si="1685"/>
        <v>0</v>
      </c>
      <c r="I1327" s="416">
        <v>0</v>
      </c>
      <c r="J1327" s="417">
        <f t="shared" si="1686"/>
        <v>0</v>
      </c>
      <c r="K1327" s="416">
        <v>0</v>
      </c>
      <c r="L1327" s="417">
        <f t="shared" si="1687"/>
        <v>0</v>
      </c>
      <c r="M1327" s="417">
        <f t="shared" si="1688"/>
        <v>1271359.1000000001</v>
      </c>
      <c r="N1327" s="417">
        <f t="shared" si="1654"/>
        <v>0</v>
      </c>
      <c r="O1327" s="417">
        <f t="shared" ref="O1327" si="1691">F1327-F1326</f>
        <v>0</v>
      </c>
      <c r="P1327" s="417">
        <f t="shared" ref="P1327:Q1327" si="1692">M1327-M1326</f>
        <v>0</v>
      </c>
      <c r="Q1327" s="417">
        <f t="shared" si="1692"/>
        <v>0</v>
      </c>
      <c r="R1327" s="484"/>
      <c r="T1327" s="416">
        <v>9.4779999999999998</v>
      </c>
    </row>
    <row r="1328" spans="1:20" s="371" customFormat="1" ht="24" hidden="1" customHeight="1">
      <c r="A1328" s="366" t="s">
        <v>2857</v>
      </c>
      <c r="B1328" s="418" t="s">
        <v>0</v>
      </c>
      <c r="C1328" s="418" t="s">
        <v>2858</v>
      </c>
      <c r="D1328" s="418" t="s">
        <v>2859</v>
      </c>
      <c r="E1328" s="419" t="s">
        <v>96</v>
      </c>
      <c r="F1328" s="411"/>
      <c r="G1328" s="411">
        <v>1056.9000000000001</v>
      </c>
      <c r="H1328" s="412">
        <f>INT($F1328*G1328)</f>
        <v>0</v>
      </c>
      <c r="I1328" s="411">
        <v>0</v>
      </c>
      <c r="J1328" s="412">
        <f>INT($F1328*I1328)</f>
        <v>0</v>
      </c>
      <c r="K1328" s="411">
        <v>0</v>
      </c>
      <c r="L1328" s="412">
        <f>INT($F1328*K1328)</f>
        <v>0</v>
      </c>
      <c r="M1328" s="412">
        <f>+G1328+I1328+K1328</f>
        <v>1056.9000000000001</v>
      </c>
      <c r="N1328" s="412">
        <f>H1328+J1328+L1328</f>
        <v>0</v>
      </c>
      <c r="O1328" s="412"/>
      <c r="P1328" s="412"/>
      <c r="Q1328" s="412"/>
      <c r="R1328" s="483" t="s">
        <v>0</v>
      </c>
      <c r="T1328" s="411">
        <v>966</v>
      </c>
    </row>
    <row r="1329" spans="1:20" s="75" customFormat="1" ht="24" hidden="1" customHeight="1">
      <c r="A1329" s="372" t="s">
        <v>2860</v>
      </c>
      <c r="B1329" s="421" t="s">
        <v>0</v>
      </c>
      <c r="C1329" s="421" t="s">
        <v>1171</v>
      </c>
      <c r="D1329" s="421" t="s">
        <v>1172</v>
      </c>
      <c r="E1329" s="422" t="s">
        <v>96</v>
      </c>
      <c r="F1329" s="416"/>
      <c r="G1329" s="416">
        <v>1056.9000000000001</v>
      </c>
      <c r="H1329" s="417">
        <f t="shared" si="1685"/>
        <v>0</v>
      </c>
      <c r="I1329" s="416">
        <v>0</v>
      </c>
      <c r="J1329" s="417">
        <f t="shared" si="1686"/>
        <v>0</v>
      </c>
      <c r="K1329" s="416">
        <v>0</v>
      </c>
      <c r="L1329" s="417">
        <f t="shared" si="1687"/>
        <v>0</v>
      </c>
      <c r="M1329" s="417">
        <f t="shared" si="1688"/>
        <v>1056.9000000000001</v>
      </c>
      <c r="N1329" s="417">
        <f t="shared" si="1654"/>
        <v>0</v>
      </c>
      <c r="O1329" s="417">
        <f t="shared" ref="O1329" si="1693">F1329-F1328</f>
        <v>0</v>
      </c>
      <c r="P1329" s="417">
        <f t="shared" ref="P1329:Q1329" si="1694">M1329-M1328</f>
        <v>0</v>
      </c>
      <c r="Q1329" s="417">
        <f t="shared" si="1694"/>
        <v>0</v>
      </c>
      <c r="R1329" s="484"/>
      <c r="T1329" s="416">
        <v>966</v>
      </c>
    </row>
    <row r="1330" spans="1:20" s="371" customFormat="1" ht="24" hidden="1" customHeight="1">
      <c r="A1330" s="366" t="s">
        <v>2861</v>
      </c>
      <c r="B1330" s="418" t="s">
        <v>0</v>
      </c>
      <c r="C1330" s="418" t="s">
        <v>2862</v>
      </c>
      <c r="D1330" s="418" t="s">
        <v>2863</v>
      </c>
      <c r="E1330" s="419" t="s">
        <v>56</v>
      </c>
      <c r="F1330" s="486"/>
      <c r="G1330" s="411">
        <v>1273050</v>
      </c>
      <c r="H1330" s="412">
        <f>INT($F1330*G1330)</f>
        <v>0</v>
      </c>
      <c r="I1330" s="411">
        <v>0</v>
      </c>
      <c r="J1330" s="412">
        <f>INT($F1330*I1330)</f>
        <v>0</v>
      </c>
      <c r="K1330" s="411">
        <v>0</v>
      </c>
      <c r="L1330" s="412">
        <f>INT($F1330*K1330)</f>
        <v>0</v>
      </c>
      <c r="M1330" s="412">
        <f>+G1330+I1330+K1330</f>
        <v>1273050</v>
      </c>
      <c r="N1330" s="412">
        <f>H1330+J1330+L1330</f>
        <v>0</v>
      </c>
      <c r="O1330" s="412"/>
      <c r="P1330" s="412"/>
      <c r="Q1330" s="412"/>
      <c r="R1330" s="483" t="s">
        <v>2864</v>
      </c>
      <c r="T1330" s="486">
        <v>0.24045</v>
      </c>
    </row>
    <row r="1331" spans="1:20" s="75" customFormat="1" ht="24" hidden="1" customHeight="1">
      <c r="A1331" s="372" t="s">
        <v>2072</v>
      </c>
      <c r="B1331" s="421" t="s">
        <v>0</v>
      </c>
      <c r="C1331" s="421" t="s">
        <v>2865</v>
      </c>
      <c r="D1331" s="421" t="s">
        <v>2863</v>
      </c>
      <c r="E1331" s="422" t="s">
        <v>56</v>
      </c>
      <c r="F1331" s="487"/>
      <c r="G1331" s="416">
        <v>1273050</v>
      </c>
      <c r="H1331" s="417">
        <f t="shared" ref="H1331" si="1695">INT($F1331*G1331)</f>
        <v>0</v>
      </c>
      <c r="I1331" s="416">
        <v>0</v>
      </c>
      <c r="J1331" s="417">
        <f t="shared" ref="J1331" si="1696">INT($F1331*I1331)</f>
        <v>0</v>
      </c>
      <c r="K1331" s="416">
        <v>0</v>
      </c>
      <c r="L1331" s="417">
        <f t="shared" ref="L1331" si="1697">INT($F1331*K1331)</f>
        <v>0</v>
      </c>
      <c r="M1331" s="417">
        <f t="shared" ref="M1331" si="1698">+G1331+I1331+K1331</f>
        <v>1273050</v>
      </c>
      <c r="N1331" s="417">
        <f t="shared" ref="N1331" si="1699">H1331+J1331+L1331</f>
        <v>0</v>
      </c>
      <c r="O1331" s="417">
        <f t="shared" ref="O1331" si="1700">F1331-F1330</f>
        <v>0</v>
      </c>
      <c r="P1331" s="417">
        <f t="shared" ref="P1331:Q1331" si="1701">M1331-M1330</f>
        <v>0</v>
      </c>
      <c r="Q1331" s="417">
        <f t="shared" si="1701"/>
        <v>0</v>
      </c>
      <c r="R1331" s="484" t="s">
        <v>1617</v>
      </c>
      <c r="T1331" s="487">
        <v>0.24045</v>
      </c>
    </row>
    <row r="1332" spans="1:20" s="371" customFormat="1" ht="24" hidden="1" customHeight="1">
      <c r="A1332" s="366" t="s">
        <v>2064</v>
      </c>
      <c r="B1332" s="418" t="s">
        <v>0</v>
      </c>
      <c r="C1332" s="418" t="s">
        <v>2862</v>
      </c>
      <c r="D1332" s="418" t="s">
        <v>2866</v>
      </c>
      <c r="E1332" s="419" t="s">
        <v>56</v>
      </c>
      <c r="F1332" s="486"/>
      <c r="G1332" s="411">
        <v>1186785</v>
      </c>
      <c r="H1332" s="412">
        <f>INT($F1332*G1332)</f>
        <v>0</v>
      </c>
      <c r="I1332" s="411">
        <v>0</v>
      </c>
      <c r="J1332" s="412">
        <f>INT($F1332*I1332)</f>
        <v>0</v>
      </c>
      <c r="K1332" s="411">
        <v>0</v>
      </c>
      <c r="L1332" s="412">
        <f>INT($F1332*K1332)</f>
        <v>0</v>
      </c>
      <c r="M1332" s="412">
        <f>+G1332+I1332+K1332</f>
        <v>1186785</v>
      </c>
      <c r="N1332" s="412">
        <f>H1332+J1332+L1332</f>
        <v>0</v>
      </c>
      <c r="O1332" s="412"/>
      <c r="P1332" s="412"/>
      <c r="Q1332" s="412"/>
      <c r="R1332" s="483" t="s">
        <v>2864</v>
      </c>
      <c r="T1332" s="486">
        <v>9.9750000000000005E-2</v>
      </c>
    </row>
    <row r="1333" spans="1:20" s="75" customFormat="1" ht="24" hidden="1" customHeight="1">
      <c r="A1333" s="372" t="s">
        <v>2867</v>
      </c>
      <c r="B1333" s="421" t="s">
        <v>0</v>
      </c>
      <c r="C1333" s="421" t="s">
        <v>2868</v>
      </c>
      <c r="D1333" s="421" t="s">
        <v>2866</v>
      </c>
      <c r="E1333" s="422" t="s">
        <v>56</v>
      </c>
      <c r="F1333" s="487"/>
      <c r="G1333" s="416">
        <v>1186785</v>
      </c>
      <c r="H1333" s="417">
        <f t="shared" ref="H1333" si="1702">INT($F1333*G1333)</f>
        <v>0</v>
      </c>
      <c r="I1333" s="416">
        <v>0</v>
      </c>
      <c r="J1333" s="417">
        <f t="shared" ref="J1333" si="1703">INT($F1333*I1333)</f>
        <v>0</v>
      </c>
      <c r="K1333" s="416">
        <v>0</v>
      </c>
      <c r="L1333" s="417">
        <f t="shared" ref="L1333" si="1704">INT($F1333*K1333)</f>
        <v>0</v>
      </c>
      <c r="M1333" s="417">
        <f t="shared" ref="M1333" si="1705">+G1333+I1333+K1333</f>
        <v>1186785</v>
      </c>
      <c r="N1333" s="417">
        <f t="shared" ref="N1333" si="1706">H1333+J1333+L1333</f>
        <v>0</v>
      </c>
      <c r="O1333" s="417">
        <f t="shared" ref="O1333" si="1707">F1333-F1332</f>
        <v>0</v>
      </c>
      <c r="P1333" s="417">
        <f t="shared" ref="P1333:Q1333" si="1708">M1333-M1332</f>
        <v>0</v>
      </c>
      <c r="Q1333" s="417">
        <f t="shared" si="1708"/>
        <v>0</v>
      </c>
      <c r="R1333" s="484" t="s">
        <v>1617</v>
      </c>
      <c r="T1333" s="487">
        <v>9.9750000000000005E-2</v>
      </c>
    </row>
    <row r="1334" spans="1:20" s="485" customFormat="1" ht="24" hidden="1" customHeight="1">
      <c r="A1334" s="366" t="s">
        <v>2093</v>
      </c>
      <c r="B1334" s="418" t="s">
        <v>0</v>
      </c>
      <c r="C1334" s="418" t="s">
        <v>2869</v>
      </c>
      <c r="D1334" s="418" t="s">
        <v>2870</v>
      </c>
      <c r="E1334" s="419" t="s">
        <v>56</v>
      </c>
      <c r="F1334" s="411"/>
      <c r="G1334" s="411">
        <v>1067999.3</v>
      </c>
      <c r="H1334" s="412">
        <f>INT($F1334*G1334)</f>
        <v>0</v>
      </c>
      <c r="I1334" s="411">
        <v>0</v>
      </c>
      <c r="J1334" s="412">
        <f>INT($F1334*I1334)</f>
        <v>0</v>
      </c>
      <c r="K1334" s="411">
        <v>0</v>
      </c>
      <c r="L1334" s="412">
        <f>INT($F1334*K1334)</f>
        <v>0</v>
      </c>
      <c r="M1334" s="412">
        <f>+G1334+I1334+K1334</f>
        <v>1067999.3</v>
      </c>
      <c r="N1334" s="412">
        <f>H1334+J1334+L1334</f>
        <v>0</v>
      </c>
      <c r="O1334" s="412"/>
      <c r="P1334" s="412"/>
      <c r="Q1334" s="412"/>
      <c r="R1334" s="483" t="s">
        <v>0</v>
      </c>
      <c r="T1334" s="411">
        <v>1.194</v>
      </c>
    </row>
    <row r="1335" spans="1:20" s="77" customFormat="1" ht="24" hidden="1" customHeight="1">
      <c r="A1335" s="372" t="s">
        <v>2072</v>
      </c>
      <c r="B1335" s="421" t="s">
        <v>0</v>
      </c>
      <c r="C1335" s="421" t="s">
        <v>1173</v>
      </c>
      <c r="D1335" s="421" t="s">
        <v>1174</v>
      </c>
      <c r="E1335" s="422" t="s">
        <v>56</v>
      </c>
      <c r="F1335" s="416"/>
      <c r="G1335" s="416">
        <v>1067999.3</v>
      </c>
      <c r="H1335" s="417">
        <f t="shared" si="1685"/>
        <v>0</v>
      </c>
      <c r="I1335" s="416">
        <v>0</v>
      </c>
      <c r="J1335" s="417">
        <f t="shared" si="1686"/>
        <v>0</v>
      </c>
      <c r="K1335" s="416">
        <v>0</v>
      </c>
      <c r="L1335" s="417">
        <f t="shared" si="1687"/>
        <v>0</v>
      </c>
      <c r="M1335" s="417">
        <f t="shared" si="1688"/>
        <v>1067999.3</v>
      </c>
      <c r="N1335" s="417">
        <f t="shared" si="1654"/>
        <v>0</v>
      </c>
      <c r="O1335" s="417">
        <f t="shared" ref="O1335" si="1709">F1335-F1334</f>
        <v>0</v>
      </c>
      <c r="P1335" s="417">
        <f t="shared" ref="P1335:Q1335" si="1710">M1335-M1334</f>
        <v>0</v>
      </c>
      <c r="Q1335" s="417">
        <f t="shared" si="1710"/>
        <v>0</v>
      </c>
      <c r="R1335" s="484"/>
      <c r="T1335" s="416">
        <v>1.194</v>
      </c>
    </row>
    <row r="1336" spans="1:20" s="371" customFormat="1" ht="24" hidden="1" customHeight="1">
      <c r="A1336" s="366" t="s">
        <v>2871</v>
      </c>
      <c r="B1336" s="418" t="s">
        <v>0</v>
      </c>
      <c r="C1336" s="418" t="s">
        <v>2869</v>
      </c>
      <c r="D1336" s="418" t="s">
        <v>2872</v>
      </c>
      <c r="E1336" s="419" t="s">
        <v>56</v>
      </c>
      <c r="F1336" s="411"/>
      <c r="G1336" s="411">
        <v>1065343.8</v>
      </c>
      <c r="H1336" s="412">
        <f>INT($F1336*G1336)</f>
        <v>0</v>
      </c>
      <c r="I1336" s="411">
        <v>0</v>
      </c>
      <c r="J1336" s="412">
        <f>INT($F1336*I1336)</f>
        <v>0</v>
      </c>
      <c r="K1336" s="411">
        <v>0</v>
      </c>
      <c r="L1336" s="412">
        <f>INT($F1336*K1336)</f>
        <v>0</v>
      </c>
      <c r="M1336" s="412">
        <f>+G1336+I1336+K1336</f>
        <v>1065343.8</v>
      </c>
      <c r="N1336" s="412">
        <f>H1336+J1336+L1336</f>
        <v>0</v>
      </c>
      <c r="O1336" s="412"/>
      <c r="P1336" s="412"/>
      <c r="Q1336" s="412"/>
      <c r="R1336" s="483" t="s">
        <v>0</v>
      </c>
      <c r="T1336" s="411">
        <v>1.0109999999999999</v>
      </c>
    </row>
    <row r="1337" spans="1:20" s="75" customFormat="1" ht="24" hidden="1" customHeight="1">
      <c r="A1337" s="372" t="s">
        <v>2873</v>
      </c>
      <c r="B1337" s="421" t="s">
        <v>0</v>
      </c>
      <c r="C1337" s="421" t="s">
        <v>1173</v>
      </c>
      <c r="D1337" s="421" t="s">
        <v>1175</v>
      </c>
      <c r="E1337" s="422" t="s">
        <v>56</v>
      </c>
      <c r="F1337" s="416"/>
      <c r="G1337" s="416">
        <v>1065343.8</v>
      </c>
      <c r="H1337" s="417">
        <f t="shared" si="1685"/>
        <v>0</v>
      </c>
      <c r="I1337" s="416">
        <v>0</v>
      </c>
      <c r="J1337" s="417">
        <f t="shared" si="1686"/>
        <v>0</v>
      </c>
      <c r="K1337" s="416">
        <v>0</v>
      </c>
      <c r="L1337" s="417">
        <f t="shared" si="1687"/>
        <v>0</v>
      </c>
      <c r="M1337" s="417">
        <f t="shared" si="1688"/>
        <v>1065343.8</v>
      </c>
      <c r="N1337" s="417">
        <f t="shared" si="1654"/>
        <v>0</v>
      </c>
      <c r="O1337" s="417">
        <f t="shared" ref="O1337" si="1711">F1337-F1336</f>
        <v>0</v>
      </c>
      <c r="P1337" s="417">
        <f t="shared" ref="P1337:Q1337" si="1712">M1337-M1336</f>
        <v>0</v>
      </c>
      <c r="Q1337" s="417">
        <f t="shared" si="1712"/>
        <v>0</v>
      </c>
      <c r="R1337" s="484"/>
      <c r="T1337" s="416">
        <v>1.0109999999999999</v>
      </c>
    </row>
    <row r="1338" spans="1:20" s="371" customFormat="1" ht="24" hidden="1" customHeight="1">
      <c r="A1338" s="366" t="s">
        <v>2064</v>
      </c>
      <c r="B1338" s="418" t="s">
        <v>0</v>
      </c>
      <c r="C1338" s="418" t="s">
        <v>2869</v>
      </c>
      <c r="D1338" s="418" t="s">
        <v>2874</v>
      </c>
      <c r="E1338" s="419" t="s">
        <v>56</v>
      </c>
      <c r="F1338" s="411"/>
      <c r="G1338" s="411">
        <v>1065343.8</v>
      </c>
      <c r="H1338" s="412">
        <f>INT($F1338*G1338)</f>
        <v>0</v>
      </c>
      <c r="I1338" s="411">
        <v>0</v>
      </c>
      <c r="J1338" s="412">
        <f>INT($F1338*I1338)</f>
        <v>0</v>
      </c>
      <c r="K1338" s="411">
        <v>0</v>
      </c>
      <c r="L1338" s="412">
        <f>INT($F1338*K1338)</f>
        <v>0</v>
      </c>
      <c r="M1338" s="412">
        <f>+G1338+I1338+K1338</f>
        <v>1065343.8</v>
      </c>
      <c r="N1338" s="412">
        <f>H1338+J1338+L1338</f>
        <v>0</v>
      </c>
      <c r="O1338" s="412"/>
      <c r="P1338" s="412"/>
      <c r="Q1338" s="412"/>
      <c r="R1338" s="483" t="s">
        <v>0</v>
      </c>
      <c r="T1338" s="411">
        <v>6.1139999999999999</v>
      </c>
    </row>
    <row r="1339" spans="1:20" s="75" customFormat="1" ht="24" hidden="1" customHeight="1">
      <c r="A1339" s="372" t="s">
        <v>2875</v>
      </c>
      <c r="B1339" s="421" t="s">
        <v>0</v>
      </c>
      <c r="C1339" s="421" t="s">
        <v>1173</v>
      </c>
      <c r="D1339" s="421" t="s">
        <v>1176</v>
      </c>
      <c r="E1339" s="422" t="s">
        <v>56</v>
      </c>
      <c r="F1339" s="416"/>
      <c r="G1339" s="416">
        <v>1065343.8</v>
      </c>
      <c r="H1339" s="417">
        <f t="shared" si="1685"/>
        <v>0</v>
      </c>
      <c r="I1339" s="416">
        <v>0</v>
      </c>
      <c r="J1339" s="417">
        <f t="shared" si="1686"/>
        <v>0</v>
      </c>
      <c r="K1339" s="416">
        <v>0</v>
      </c>
      <c r="L1339" s="417">
        <f t="shared" si="1687"/>
        <v>0</v>
      </c>
      <c r="M1339" s="417">
        <f t="shared" si="1688"/>
        <v>1065343.8</v>
      </c>
      <c r="N1339" s="417">
        <f t="shared" si="1654"/>
        <v>0</v>
      </c>
      <c r="O1339" s="417">
        <f t="shared" ref="O1339" si="1713">F1339-F1338</f>
        <v>0</v>
      </c>
      <c r="P1339" s="417">
        <f t="shared" ref="P1339:Q1339" si="1714">M1339-M1338</f>
        <v>0</v>
      </c>
      <c r="Q1339" s="417">
        <f t="shared" si="1714"/>
        <v>0</v>
      </c>
      <c r="R1339" s="484"/>
      <c r="T1339" s="416">
        <v>6.1139999999999999</v>
      </c>
    </row>
    <row r="1340" spans="1:20" s="371" customFormat="1" ht="24" hidden="1" customHeight="1">
      <c r="A1340" s="366" t="s">
        <v>2064</v>
      </c>
      <c r="B1340" s="418" t="s">
        <v>0</v>
      </c>
      <c r="C1340" s="418" t="s">
        <v>2869</v>
      </c>
      <c r="D1340" s="418" t="s">
        <v>2876</v>
      </c>
      <c r="E1340" s="419" t="s">
        <v>56</v>
      </c>
      <c r="F1340" s="411"/>
      <c r="G1340" s="411">
        <v>1162490.8</v>
      </c>
      <c r="H1340" s="412">
        <f>INT($F1340*G1340)</f>
        <v>0</v>
      </c>
      <c r="I1340" s="411">
        <v>0</v>
      </c>
      <c r="J1340" s="412">
        <f>INT($F1340*I1340)</f>
        <v>0</v>
      </c>
      <c r="K1340" s="411">
        <v>0</v>
      </c>
      <c r="L1340" s="412">
        <f>INT($F1340*K1340)</f>
        <v>0</v>
      </c>
      <c r="M1340" s="412">
        <f>+G1340+I1340+K1340</f>
        <v>1162490.8</v>
      </c>
      <c r="N1340" s="412">
        <f>H1340+J1340+L1340</f>
        <v>0</v>
      </c>
      <c r="O1340" s="412"/>
      <c r="P1340" s="412"/>
      <c r="Q1340" s="412"/>
      <c r="R1340" s="483" t="s">
        <v>0</v>
      </c>
      <c r="T1340" s="411">
        <v>1.431</v>
      </c>
    </row>
    <row r="1341" spans="1:20" s="75" customFormat="1" ht="24" hidden="1" customHeight="1">
      <c r="A1341" s="372" t="s">
        <v>2877</v>
      </c>
      <c r="B1341" s="421" t="s">
        <v>0</v>
      </c>
      <c r="C1341" s="421" t="s">
        <v>1173</v>
      </c>
      <c r="D1341" s="421" t="s">
        <v>1177</v>
      </c>
      <c r="E1341" s="422" t="s">
        <v>56</v>
      </c>
      <c r="F1341" s="416"/>
      <c r="G1341" s="416">
        <v>1162490.8</v>
      </c>
      <c r="H1341" s="417">
        <f t="shared" si="1685"/>
        <v>0</v>
      </c>
      <c r="I1341" s="416">
        <v>0</v>
      </c>
      <c r="J1341" s="417">
        <f t="shared" si="1686"/>
        <v>0</v>
      </c>
      <c r="K1341" s="416">
        <v>0</v>
      </c>
      <c r="L1341" s="417">
        <f t="shared" si="1687"/>
        <v>0</v>
      </c>
      <c r="M1341" s="417">
        <f t="shared" si="1688"/>
        <v>1162490.8</v>
      </c>
      <c r="N1341" s="417">
        <f t="shared" si="1654"/>
        <v>0</v>
      </c>
      <c r="O1341" s="417">
        <f t="shared" ref="O1341" si="1715">F1341-F1340</f>
        <v>0</v>
      </c>
      <c r="P1341" s="417">
        <f t="shared" ref="P1341:Q1341" si="1716">M1341-M1340</f>
        <v>0</v>
      </c>
      <c r="Q1341" s="417">
        <f t="shared" si="1716"/>
        <v>0</v>
      </c>
      <c r="R1341" s="484"/>
      <c r="T1341" s="416">
        <v>1.431</v>
      </c>
    </row>
    <row r="1342" spans="1:20" s="485" customFormat="1" ht="24" hidden="1" customHeight="1">
      <c r="A1342" s="366" t="s">
        <v>2871</v>
      </c>
      <c r="B1342" s="418" t="s">
        <v>0</v>
      </c>
      <c r="C1342" s="418" t="s">
        <v>2869</v>
      </c>
      <c r="D1342" s="418" t="s">
        <v>2878</v>
      </c>
      <c r="E1342" s="419" t="s">
        <v>56</v>
      </c>
      <c r="F1342" s="411"/>
      <c r="G1342" s="411">
        <v>1065343.8</v>
      </c>
      <c r="H1342" s="412">
        <f>INT($F1342*G1342)</f>
        <v>0</v>
      </c>
      <c r="I1342" s="411">
        <v>0</v>
      </c>
      <c r="J1342" s="412">
        <f>INT($F1342*I1342)</f>
        <v>0</v>
      </c>
      <c r="K1342" s="411">
        <v>0</v>
      </c>
      <c r="L1342" s="412">
        <f>INT($F1342*K1342)</f>
        <v>0</v>
      </c>
      <c r="M1342" s="412">
        <f>+G1342+I1342+K1342</f>
        <v>1065343.8</v>
      </c>
      <c r="N1342" s="412">
        <f>H1342+J1342+L1342</f>
        <v>0</v>
      </c>
      <c r="O1342" s="412"/>
      <c r="P1342" s="412"/>
      <c r="Q1342" s="412"/>
      <c r="R1342" s="483" t="s">
        <v>0</v>
      </c>
      <c r="T1342" s="411">
        <v>1.6359999999999999</v>
      </c>
    </row>
    <row r="1343" spans="1:20" s="77" customFormat="1" ht="24" hidden="1" customHeight="1">
      <c r="A1343" s="372" t="s">
        <v>2879</v>
      </c>
      <c r="B1343" s="421" t="s">
        <v>0</v>
      </c>
      <c r="C1343" s="421" t="s">
        <v>1173</v>
      </c>
      <c r="D1343" s="421" t="s">
        <v>1178</v>
      </c>
      <c r="E1343" s="422" t="s">
        <v>56</v>
      </c>
      <c r="F1343" s="416"/>
      <c r="G1343" s="416">
        <v>1065343.8</v>
      </c>
      <c r="H1343" s="417">
        <f t="shared" si="1685"/>
        <v>0</v>
      </c>
      <c r="I1343" s="416">
        <v>0</v>
      </c>
      <c r="J1343" s="417">
        <f t="shared" si="1686"/>
        <v>0</v>
      </c>
      <c r="K1343" s="416">
        <v>0</v>
      </c>
      <c r="L1343" s="417">
        <f t="shared" si="1687"/>
        <v>0</v>
      </c>
      <c r="M1343" s="417">
        <f t="shared" si="1688"/>
        <v>1065343.8</v>
      </c>
      <c r="N1343" s="417">
        <f t="shared" si="1654"/>
        <v>0</v>
      </c>
      <c r="O1343" s="417">
        <f t="shared" ref="O1343" si="1717">F1343-F1342</f>
        <v>0</v>
      </c>
      <c r="P1343" s="417">
        <f t="shared" ref="P1343:Q1343" si="1718">M1343-M1342</f>
        <v>0</v>
      </c>
      <c r="Q1343" s="417">
        <f t="shared" si="1718"/>
        <v>0</v>
      </c>
      <c r="R1343" s="484"/>
      <c r="T1343" s="416">
        <v>1.6359999999999999</v>
      </c>
    </row>
    <row r="1344" spans="1:20" s="371" customFormat="1" ht="24" hidden="1" customHeight="1">
      <c r="A1344" s="366" t="s">
        <v>2880</v>
      </c>
      <c r="B1344" s="418" t="s">
        <v>0</v>
      </c>
      <c r="C1344" s="418" t="s">
        <v>2881</v>
      </c>
      <c r="D1344" s="418" t="s">
        <v>2882</v>
      </c>
      <c r="E1344" s="419" t="s">
        <v>56</v>
      </c>
      <c r="F1344" s="411"/>
      <c r="G1344" s="411">
        <v>211760.8</v>
      </c>
      <c r="H1344" s="412">
        <f>INT($F1344*G1344)</f>
        <v>0</v>
      </c>
      <c r="I1344" s="411">
        <v>264228.8</v>
      </c>
      <c r="J1344" s="412">
        <f>INT($F1344*I1344)</f>
        <v>0</v>
      </c>
      <c r="K1344" s="411">
        <v>0</v>
      </c>
      <c r="L1344" s="412">
        <f>INT($F1344*K1344)</f>
        <v>0</v>
      </c>
      <c r="M1344" s="412">
        <f>+G1344+I1344+K1344</f>
        <v>475989.6</v>
      </c>
      <c r="N1344" s="412">
        <f>H1344+J1344+L1344</f>
        <v>0</v>
      </c>
      <c r="O1344" s="412"/>
      <c r="P1344" s="412"/>
      <c r="Q1344" s="412"/>
      <c r="R1344" s="483" t="s">
        <v>0</v>
      </c>
      <c r="T1344" s="411">
        <v>23.835000000000001</v>
      </c>
    </row>
    <row r="1345" spans="1:20" s="75" customFormat="1" ht="24" hidden="1" customHeight="1">
      <c r="A1345" s="372" t="s">
        <v>2072</v>
      </c>
      <c r="B1345" s="421" t="s">
        <v>0</v>
      </c>
      <c r="C1345" s="421" t="s">
        <v>1179</v>
      </c>
      <c r="D1345" s="421" t="s">
        <v>1180</v>
      </c>
      <c r="E1345" s="422" t="s">
        <v>56</v>
      </c>
      <c r="F1345" s="416"/>
      <c r="G1345" s="416">
        <v>211760.8</v>
      </c>
      <c r="H1345" s="417">
        <f t="shared" si="1685"/>
        <v>0</v>
      </c>
      <c r="I1345" s="416">
        <v>264228.8</v>
      </c>
      <c r="J1345" s="417">
        <f t="shared" si="1686"/>
        <v>0</v>
      </c>
      <c r="K1345" s="416">
        <v>0</v>
      </c>
      <c r="L1345" s="417">
        <f t="shared" si="1687"/>
        <v>0</v>
      </c>
      <c r="M1345" s="417">
        <f t="shared" si="1688"/>
        <v>475989.6</v>
      </c>
      <c r="N1345" s="417">
        <f t="shared" si="1654"/>
        <v>0</v>
      </c>
      <c r="O1345" s="417">
        <f t="shared" ref="O1345" si="1719">F1345-F1344</f>
        <v>0</v>
      </c>
      <c r="P1345" s="417">
        <f t="shared" ref="P1345:Q1345" si="1720">M1345-M1344</f>
        <v>0</v>
      </c>
      <c r="Q1345" s="417">
        <f t="shared" si="1720"/>
        <v>0</v>
      </c>
      <c r="R1345" s="484"/>
      <c r="T1345" s="416">
        <v>23.835000000000001</v>
      </c>
    </row>
    <row r="1346" spans="1:20" s="371" customFormat="1" ht="24" hidden="1" customHeight="1">
      <c r="A1346" s="366" t="s">
        <v>2883</v>
      </c>
      <c r="B1346" s="418" t="s">
        <v>0</v>
      </c>
      <c r="C1346" s="418" t="s">
        <v>2884</v>
      </c>
      <c r="D1346" s="418" t="s">
        <v>2885</v>
      </c>
      <c r="E1346" s="419" t="s">
        <v>56</v>
      </c>
      <c r="F1346" s="411"/>
      <c r="G1346" s="411">
        <v>3462.6</v>
      </c>
      <c r="H1346" s="412">
        <f>INT($F1346*G1346)</f>
        <v>0</v>
      </c>
      <c r="I1346" s="411">
        <v>169635.6</v>
      </c>
      <c r="J1346" s="412">
        <f>INT($F1346*I1346)</f>
        <v>0</v>
      </c>
      <c r="K1346" s="411">
        <v>0</v>
      </c>
      <c r="L1346" s="412">
        <f>INT($F1346*K1346)</f>
        <v>0</v>
      </c>
      <c r="M1346" s="412">
        <f>+G1346+I1346+K1346</f>
        <v>173098.2</v>
      </c>
      <c r="N1346" s="412">
        <f>H1346+J1346+L1346</f>
        <v>0</v>
      </c>
      <c r="O1346" s="412"/>
      <c r="P1346" s="412"/>
      <c r="Q1346" s="412"/>
      <c r="R1346" s="483" t="s">
        <v>0</v>
      </c>
      <c r="T1346" s="411">
        <v>23.835000000000001</v>
      </c>
    </row>
    <row r="1347" spans="1:20" s="75" customFormat="1" ht="24" hidden="1" customHeight="1">
      <c r="A1347" s="372" t="s">
        <v>2072</v>
      </c>
      <c r="B1347" s="421" t="s">
        <v>0</v>
      </c>
      <c r="C1347" s="421" t="s">
        <v>1181</v>
      </c>
      <c r="D1347" s="421" t="s">
        <v>1182</v>
      </c>
      <c r="E1347" s="422" t="s">
        <v>56</v>
      </c>
      <c r="F1347" s="416"/>
      <c r="G1347" s="416">
        <v>3462.6</v>
      </c>
      <c r="H1347" s="417">
        <f t="shared" si="1685"/>
        <v>0</v>
      </c>
      <c r="I1347" s="416">
        <v>169635.6</v>
      </c>
      <c r="J1347" s="417">
        <f t="shared" si="1686"/>
        <v>0</v>
      </c>
      <c r="K1347" s="416">
        <v>0</v>
      </c>
      <c r="L1347" s="417">
        <f t="shared" si="1687"/>
        <v>0</v>
      </c>
      <c r="M1347" s="417">
        <f t="shared" si="1688"/>
        <v>173098.2</v>
      </c>
      <c r="N1347" s="417">
        <f t="shared" si="1654"/>
        <v>0</v>
      </c>
      <c r="O1347" s="417">
        <f t="shared" ref="O1347" si="1721">F1347-F1346</f>
        <v>0</v>
      </c>
      <c r="P1347" s="417">
        <f t="shared" ref="P1347:Q1347" si="1722">M1347-M1346</f>
        <v>0</v>
      </c>
      <c r="Q1347" s="417">
        <f t="shared" si="1722"/>
        <v>0</v>
      </c>
      <c r="R1347" s="484"/>
      <c r="T1347" s="416">
        <v>23.835000000000001</v>
      </c>
    </row>
    <row r="1348" spans="1:20" s="371" customFormat="1" ht="24" hidden="1" customHeight="1">
      <c r="A1348" s="366" t="s">
        <v>2886</v>
      </c>
      <c r="B1348" s="418" t="s">
        <v>0</v>
      </c>
      <c r="C1348" s="418" t="s">
        <v>2887</v>
      </c>
      <c r="D1348" s="418" t="s">
        <v>2888</v>
      </c>
      <c r="E1348" s="419" t="s">
        <v>56</v>
      </c>
      <c r="F1348" s="411"/>
      <c r="G1348" s="411">
        <v>12007.7</v>
      </c>
      <c r="H1348" s="412">
        <f>INT($F1348*G1348)</f>
        <v>0</v>
      </c>
      <c r="I1348" s="411">
        <v>110172</v>
      </c>
      <c r="J1348" s="412">
        <f>INT($F1348*I1348)</f>
        <v>0</v>
      </c>
      <c r="K1348" s="411">
        <v>0</v>
      </c>
      <c r="L1348" s="412">
        <f>INT($F1348*K1348)</f>
        <v>0</v>
      </c>
      <c r="M1348" s="412">
        <f>+G1348+I1348+K1348</f>
        <v>122179.7</v>
      </c>
      <c r="N1348" s="412">
        <f>H1348+J1348+L1348</f>
        <v>0</v>
      </c>
      <c r="O1348" s="412"/>
      <c r="P1348" s="412"/>
      <c r="Q1348" s="412"/>
      <c r="R1348" s="483" t="s">
        <v>0</v>
      </c>
      <c r="T1348" s="411">
        <v>23.510999999999999</v>
      </c>
    </row>
    <row r="1349" spans="1:20" s="75" customFormat="1" ht="24" hidden="1" customHeight="1">
      <c r="A1349" s="372" t="s">
        <v>2089</v>
      </c>
      <c r="B1349" s="421" t="s">
        <v>0</v>
      </c>
      <c r="C1349" s="421" t="s">
        <v>1183</v>
      </c>
      <c r="D1349" s="421" t="s">
        <v>1184</v>
      </c>
      <c r="E1349" s="422" t="s">
        <v>56</v>
      </c>
      <c r="F1349" s="416"/>
      <c r="G1349" s="416">
        <v>12007.7</v>
      </c>
      <c r="H1349" s="417">
        <f t="shared" si="1685"/>
        <v>0</v>
      </c>
      <c r="I1349" s="416">
        <v>110172</v>
      </c>
      <c r="J1349" s="417">
        <f t="shared" si="1686"/>
        <v>0</v>
      </c>
      <c r="K1349" s="416">
        <v>0</v>
      </c>
      <c r="L1349" s="417">
        <f t="shared" si="1687"/>
        <v>0</v>
      </c>
      <c r="M1349" s="417">
        <f t="shared" si="1688"/>
        <v>122179.7</v>
      </c>
      <c r="N1349" s="417">
        <f t="shared" si="1654"/>
        <v>0</v>
      </c>
      <c r="O1349" s="417">
        <f t="shared" ref="O1349" si="1723">F1349-F1348</f>
        <v>0</v>
      </c>
      <c r="P1349" s="417">
        <f t="shared" ref="P1349:Q1349" si="1724">M1349-M1348</f>
        <v>0</v>
      </c>
      <c r="Q1349" s="417">
        <f t="shared" si="1724"/>
        <v>0</v>
      </c>
      <c r="R1349" s="484"/>
      <c r="T1349" s="416">
        <v>23.510999999999999</v>
      </c>
    </row>
    <row r="1350" spans="1:20" s="371" customFormat="1" ht="24" hidden="1" customHeight="1">
      <c r="A1350" s="366" t="s">
        <v>2889</v>
      </c>
      <c r="B1350" s="418" t="s">
        <v>0</v>
      </c>
      <c r="C1350" s="418" t="s">
        <v>2890</v>
      </c>
      <c r="D1350" s="418" t="s">
        <v>2891</v>
      </c>
      <c r="E1350" s="419" t="s">
        <v>2382</v>
      </c>
      <c r="F1350" s="411"/>
      <c r="G1350" s="411">
        <v>1375.6</v>
      </c>
      <c r="H1350" s="412">
        <f>INT($F1350*G1350)</f>
        <v>0</v>
      </c>
      <c r="I1350" s="411">
        <v>0</v>
      </c>
      <c r="J1350" s="412">
        <f>INT($F1350*I1350)</f>
        <v>0</v>
      </c>
      <c r="K1350" s="411">
        <v>0</v>
      </c>
      <c r="L1350" s="412">
        <f>INT($F1350*K1350)</f>
        <v>0</v>
      </c>
      <c r="M1350" s="412">
        <f>+G1350+I1350+K1350</f>
        <v>1375.6</v>
      </c>
      <c r="N1350" s="412">
        <f>H1350+J1350+L1350</f>
        <v>0</v>
      </c>
      <c r="O1350" s="412"/>
      <c r="P1350" s="412"/>
      <c r="Q1350" s="412"/>
      <c r="R1350" s="483" t="s">
        <v>0</v>
      </c>
      <c r="T1350" s="411">
        <v>1453</v>
      </c>
    </row>
    <row r="1351" spans="1:20" s="75" customFormat="1" ht="24" hidden="1" customHeight="1">
      <c r="A1351" s="372" t="s">
        <v>2089</v>
      </c>
      <c r="B1351" s="421" t="s">
        <v>0</v>
      </c>
      <c r="C1351" s="421" t="s">
        <v>1185</v>
      </c>
      <c r="D1351" s="421" t="s">
        <v>1186</v>
      </c>
      <c r="E1351" s="422" t="s">
        <v>859</v>
      </c>
      <c r="F1351" s="416"/>
      <c r="G1351" s="416">
        <v>1375.6</v>
      </c>
      <c r="H1351" s="417">
        <f t="shared" si="1685"/>
        <v>0</v>
      </c>
      <c r="I1351" s="416">
        <v>0</v>
      </c>
      <c r="J1351" s="417">
        <f t="shared" si="1686"/>
        <v>0</v>
      </c>
      <c r="K1351" s="416">
        <v>0</v>
      </c>
      <c r="L1351" s="417">
        <f t="shared" si="1687"/>
        <v>0</v>
      </c>
      <c r="M1351" s="417">
        <f t="shared" si="1688"/>
        <v>1375.6</v>
      </c>
      <c r="N1351" s="417">
        <f t="shared" si="1654"/>
        <v>0</v>
      </c>
      <c r="O1351" s="417">
        <f t="shared" ref="O1351" si="1725">F1351-F1350</f>
        <v>0</v>
      </c>
      <c r="P1351" s="417">
        <f t="shared" ref="P1351:Q1351" si="1726">M1351-M1350</f>
        <v>0</v>
      </c>
      <c r="Q1351" s="417">
        <f t="shared" si="1726"/>
        <v>0</v>
      </c>
      <c r="R1351" s="484"/>
      <c r="T1351" s="416">
        <v>1453</v>
      </c>
    </row>
    <row r="1352" spans="1:20" s="371" customFormat="1" ht="24" hidden="1" customHeight="1">
      <c r="A1352" s="366" t="s">
        <v>2886</v>
      </c>
      <c r="B1352" s="418" t="s">
        <v>0</v>
      </c>
      <c r="C1352" s="418" t="s">
        <v>2892</v>
      </c>
      <c r="D1352" s="418" t="s">
        <v>2893</v>
      </c>
      <c r="E1352" s="419" t="s">
        <v>2194</v>
      </c>
      <c r="F1352" s="411"/>
      <c r="G1352" s="411">
        <v>852.8</v>
      </c>
      <c r="H1352" s="412">
        <f>INT($F1352*G1352)</f>
        <v>0</v>
      </c>
      <c r="I1352" s="411">
        <v>0</v>
      </c>
      <c r="J1352" s="412">
        <f>INT($F1352*I1352)</f>
        <v>0</v>
      </c>
      <c r="K1352" s="411">
        <v>0</v>
      </c>
      <c r="L1352" s="412">
        <f>INT($F1352*K1352)</f>
        <v>0</v>
      </c>
      <c r="M1352" s="412">
        <f>+G1352+I1352+K1352</f>
        <v>852.8</v>
      </c>
      <c r="N1352" s="412">
        <f>H1352+J1352+L1352</f>
        <v>0</v>
      </c>
      <c r="O1352" s="412"/>
      <c r="P1352" s="412"/>
      <c r="Q1352" s="412"/>
      <c r="R1352" s="483" t="s">
        <v>0</v>
      </c>
      <c r="T1352" s="411">
        <v>59</v>
      </c>
    </row>
    <row r="1353" spans="1:20" s="75" customFormat="1" ht="24" hidden="1" customHeight="1">
      <c r="A1353" s="372" t="s">
        <v>2072</v>
      </c>
      <c r="B1353" s="421" t="s">
        <v>0</v>
      </c>
      <c r="C1353" s="421" t="s">
        <v>1187</v>
      </c>
      <c r="D1353" s="421" t="s">
        <v>1188</v>
      </c>
      <c r="E1353" s="422" t="s">
        <v>738</v>
      </c>
      <c r="F1353" s="416"/>
      <c r="G1353" s="416">
        <v>852.8</v>
      </c>
      <c r="H1353" s="417">
        <f t="shared" si="1685"/>
        <v>0</v>
      </c>
      <c r="I1353" s="416">
        <v>0</v>
      </c>
      <c r="J1353" s="417">
        <f t="shared" si="1686"/>
        <v>0</v>
      </c>
      <c r="K1353" s="416">
        <v>0</v>
      </c>
      <c r="L1353" s="417">
        <f t="shared" si="1687"/>
        <v>0</v>
      </c>
      <c r="M1353" s="417">
        <f t="shared" si="1688"/>
        <v>852.8</v>
      </c>
      <c r="N1353" s="417">
        <f t="shared" si="1654"/>
        <v>0</v>
      </c>
      <c r="O1353" s="417">
        <f t="shared" ref="O1353" si="1727">F1353-F1352</f>
        <v>0</v>
      </c>
      <c r="P1353" s="417">
        <f t="shared" ref="P1353:Q1353" si="1728">M1353-M1352</f>
        <v>0</v>
      </c>
      <c r="Q1353" s="417">
        <f t="shared" si="1728"/>
        <v>0</v>
      </c>
      <c r="R1353" s="484"/>
      <c r="T1353" s="416">
        <v>59</v>
      </c>
    </row>
    <row r="1354" spans="1:20" s="371" customFormat="1" ht="24" hidden="1" customHeight="1">
      <c r="A1354" s="366" t="s">
        <v>2871</v>
      </c>
      <c r="B1354" s="418" t="s">
        <v>0</v>
      </c>
      <c r="C1354" s="418" t="s">
        <v>2894</v>
      </c>
      <c r="D1354" s="418" t="s">
        <v>2895</v>
      </c>
      <c r="E1354" s="419" t="s">
        <v>1860</v>
      </c>
      <c r="F1354" s="411"/>
      <c r="G1354" s="411">
        <v>269.2</v>
      </c>
      <c r="H1354" s="412">
        <f>INT($F1354*G1354)</f>
        <v>0</v>
      </c>
      <c r="I1354" s="411">
        <v>13156.5</v>
      </c>
      <c r="J1354" s="412">
        <f>INT($F1354*I1354)</f>
        <v>0</v>
      </c>
      <c r="K1354" s="411">
        <v>0</v>
      </c>
      <c r="L1354" s="412">
        <f>INT($F1354*K1354)</f>
        <v>0</v>
      </c>
      <c r="M1354" s="412">
        <f>+G1354+I1354+K1354</f>
        <v>13425.7</v>
      </c>
      <c r="N1354" s="412">
        <f>H1354+J1354+L1354</f>
        <v>0</v>
      </c>
      <c r="O1354" s="412"/>
      <c r="P1354" s="412"/>
      <c r="Q1354" s="412"/>
      <c r="R1354" s="483" t="s">
        <v>0</v>
      </c>
      <c r="T1354" s="411">
        <v>56</v>
      </c>
    </row>
    <row r="1355" spans="1:20" s="75" customFormat="1" ht="24" hidden="1" customHeight="1">
      <c r="A1355" s="372" t="s">
        <v>2896</v>
      </c>
      <c r="B1355" s="421" t="s">
        <v>0</v>
      </c>
      <c r="C1355" s="421" t="s">
        <v>1189</v>
      </c>
      <c r="D1355" s="421" t="s">
        <v>1190</v>
      </c>
      <c r="E1355" s="422" t="s">
        <v>729</v>
      </c>
      <c r="F1355" s="416"/>
      <c r="G1355" s="416">
        <v>269.2</v>
      </c>
      <c r="H1355" s="417">
        <f t="shared" si="1685"/>
        <v>0</v>
      </c>
      <c r="I1355" s="416">
        <v>13156.5</v>
      </c>
      <c r="J1355" s="417">
        <f t="shared" si="1686"/>
        <v>0</v>
      </c>
      <c r="K1355" s="416">
        <v>0</v>
      </c>
      <c r="L1355" s="417">
        <f t="shared" si="1687"/>
        <v>0</v>
      </c>
      <c r="M1355" s="417">
        <f t="shared" si="1688"/>
        <v>13425.7</v>
      </c>
      <c r="N1355" s="417">
        <f t="shared" si="1654"/>
        <v>0</v>
      </c>
      <c r="O1355" s="417">
        <f t="shared" ref="O1355" si="1729">F1355-F1354</f>
        <v>0</v>
      </c>
      <c r="P1355" s="417">
        <f t="shared" ref="P1355:Q1355" si="1730">M1355-M1354</f>
        <v>0</v>
      </c>
      <c r="Q1355" s="417">
        <f t="shared" si="1730"/>
        <v>0</v>
      </c>
      <c r="R1355" s="484"/>
      <c r="T1355" s="416">
        <v>56</v>
      </c>
    </row>
    <row r="1356" spans="1:20" s="371" customFormat="1" ht="24" hidden="1" customHeight="1">
      <c r="A1356" s="366" t="s">
        <v>2897</v>
      </c>
      <c r="B1356" s="418" t="s">
        <v>0</v>
      </c>
      <c r="C1356" s="418" t="s">
        <v>2898</v>
      </c>
      <c r="D1356" s="418" t="s">
        <v>2899</v>
      </c>
      <c r="E1356" s="419" t="s">
        <v>97</v>
      </c>
      <c r="F1356" s="411"/>
      <c r="G1356" s="411">
        <v>4608.3</v>
      </c>
      <c r="H1356" s="412">
        <f>INT($F1356*G1356)</f>
        <v>0</v>
      </c>
      <c r="I1356" s="411">
        <v>0</v>
      </c>
      <c r="J1356" s="412">
        <f>INT($F1356*I1356)</f>
        <v>0</v>
      </c>
      <c r="K1356" s="411">
        <v>0</v>
      </c>
      <c r="L1356" s="412">
        <f>INT($F1356*K1356)</f>
        <v>0</v>
      </c>
      <c r="M1356" s="412">
        <f>+G1356+I1356+K1356</f>
        <v>4608.3</v>
      </c>
      <c r="N1356" s="412">
        <f>H1356+J1356+L1356</f>
        <v>0</v>
      </c>
      <c r="O1356" s="412"/>
      <c r="P1356" s="412"/>
      <c r="Q1356" s="412"/>
      <c r="R1356" s="483" t="s">
        <v>0</v>
      </c>
      <c r="T1356" s="411">
        <v>50</v>
      </c>
    </row>
    <row r="1357" spans="1:20" s="75" customFormat="1" ht="24" hidden="1" customHeight="1">
      <c r="A1357" s="372" t="s">
        <v>2299</v>
      </c>
      <c r="B1357" s="421" t="s">
        <v>0</v>
      </c>
      <c r="C1357" s="421" t="s">
        <v>1191</v>
      </c>
      <c r="D1357" s="421" t="s">
        <v>1192</v>
      </c>
      <c r="E1357" s="422" t="s">
        <v>97</v>
      </c>
      <c r="F1357" s="416"/>
      <c r="G1357" s="416">
        <v>4608.3</v>
      </c>
      <c r="H1357" s="417">
        <f t="shared" si="1685"/>
        <v>0</v>
      </c>
      <c r="I1357" s="416">
        <v>0</v>
      </c>
      <c r="J1357" s="417">
        <f t="shared" si="1686"/>
        <v>0</v>
      </c>
      <c r="K1357" s="416">
        <v>0</v>
      </c>
      <c r="L1357" s="417">
        <f t="shared" si="1687"/>
        <v>0</v>
      </c>
      <c r="M1357" s="417">
        <f t="shared" si="1688"/>
        <v>4608.3</v>
      </c>
      <c r="N1357" s="417">
        <f t="shared" si="1654"/>
        <v>0</v>
      </c>
      <c r="O1357" s="417">
        <f t="shared" ref="O1357" si="1731">F1357-F1356</f>
        <v>0</v>
      </c>
      <c r="P1357" s="417">
        <f t="shared" ref="P1357:Q1357" si="1732">M1357-M1356</f>
        <v>0</v>
      </c>
      <c r="Q1357" s="417">
        <f t="shared" si="1732"/>
        <v>0</v>
      </c>
      <c r="R1357" s="484"/>
      <c r="T1357" s="416">
        <v>50</v>
      </c>
    </row>
    <row r="1358" spans="1:20" s="371" customFormat="1" ht="24" hidden="1" customHeight="1">
      <c r="A1358" s="366" t="s">
        <v>2900</v>
      </c>
      <c r="B1358" s="418" t="s">
        <v>0</v>
      </c>
      <c r="C1358" s="418" t="s">
        <v>2898</v>
      </c>
      <c r="D1358" s="418" t="s">
        <v>2901</v>
      </c>
      <c r="E1358" s="419" t="s">
        <v>97</v>
      </c>
      <c r="F1358" s="411"/>
      <c r="G1358" s="411">
        <v>3445.5</v>
      </c>
      <c r="H1358" s="412">
        <f>INT($F1358*G1358)</f>
        <v>0</v>
      </c>
      <c r="I1358" s="411">
        <v>0</v>
      </c>
      <c r="J1358" s="412">
        <f>INT($F1358*I1358)</f>
        <v>0</v>
      </c>
      <c r="K1358" s="411">
        <v>0</v>
      </c>
      <c r="L1358" s="412">
        <f>INT($F1358*K1358)</f>
        <v>0</v>
      </c>
      <c r="M1358" s="412">
        <f>+G1358+I1358+K1358</f>
        <v>3445.5</v>
      </c>
      <c r="N1358" s="412">
        <f>H1358+J1358+L1358</f>
        <v>0</v>
      </c>
      <c r="O1358" s="412"/>
      <c r="P1358" s="412"/>
      <c r="Q1358" s="412"/>
      <c r="R1358" s="483" t="s">
        <v>0</v>
      </c>
      <c r="T1358" s="411">
        <v>84.2</v>
      </c>
    </row>
    <row r="1359" spans="1:20" s="75" customFormat="1" ht="24" hidden="1" customHeight="1">
      <c r="A1359" s="372" t="s">
        <v>2902</v>
      </c>
      <c r="B1359" s="421" t="s">
        <v>0</v>
      </c>
      <c r="C1359" s="421" t="s">
        <v>1191</v>
      </c>
      <c r="D1359" s="421" t="s">
        <v>1193</v>
      </c>
      <c r="E1359" s="422" t="s">
        <v>97</v>
      </c>
      <c r="F1359" s="416"/>
      <c r="G1359" s="416">
        <v>3445.5</v>
      </c>
      <c r="H1359" s="417">
        <f t="shared" si="1685"/>
        <v>0</v>
      </c>
      <c r="I1359" s="416">
        <v>0</v>
      </c>
      <c r="J1359" s="417">
        <f t="shared" si="1686"/>
        <v>0</v>
      </c>
      <c r="K1359" s="416">
        <v>0</v>
      </c>
      <c r="L1359" s="417">
        <f t="shared" si="1687"/>
        <v>0</v>
      </c>
      <c r="M1359" s="417">
        <f t="shared" si="1688"/>
        <v>3445.5</v>
      </c>
      <c r="N1359" s="417">
        <f t="shared" si="1654"/>
        <v>0</v>
      </c>
      <c r="O1359" s="417">
        <f t="shared" ref="O1359" si="1733">F1359-F1358</f>
        <v>0</v>
      </c>
      <c r="P1359" s="417">
        <f t="shared" ref="P1359:Q1359" si="1734">M1359-M1358</f>
        <v>0</v>
      </c>
      <c r="Q1359" s="417">
        <f t="shared" si="1734"/>
        <v>0</v>
      </c>
      <c r="R1359" s="484"/>
      <c r="T1359" s="416">
        <v>84.2</v>
      </c>
    </row>
    <row r="1360" spans="1:20" s="371" customFormat="1" ht="24" hidden="1" customHeight="1">
      <c r="A1360" s="366" t="s">
        <v>2903</v>
      </c>
      <c r="B1360" s="418" t="s">
        <v>0</v>
      </c>
      <c r="C1360" s="418" t="s">
        <v>2904</v>
      </c>
      <c r="D1360" s="418" t="s">
        <v>2905</v>
      </c>
      <c r="E1360" s="419" t="s">
        <v>2194</v>
      </c>
      <c r="F1360" s="411"/>
      <c r="G1360" s="411">
        <v>1136.5999999999999</v>
      </c>
      <c r="H1360" s="412">
        <f>INT($F1360*G1360)</f>
        <v>0</v>
      </c>
      <c r="I1360" s="411">
        <v>11573.6</v>
      </c>
      <c r="J1360" s="412">
        <f>INT($F1360*I1360)</f>
        <v>0</v>
      </c>
      <c r="K1360" s="411">
        <v>0</v>
      </c>
      <c r="L1360" s="412">
        <f>INT($F1360*K1360)</f>
        <v>0</v>
      </c>
      <c r="M1360" s="412">
        <f>+G1360+I1360+K1360</f>
        <v>12710.2</v>
      </c>
      <c r="N1360" s="412">
        <f>H1360+J1360+L1360</f>
        <v>0</v>
      </c>
      <c r="O1360" s="412"/>
      <c r="P1360" s="412"/>
      <c r="Q1360" s="412"/>
      <c r="R1360" s="483" t="s">
        <v>0</v>
      </c>
      <c r="T1360" s="411">
        <v>80</v>
      </c>
    </row>
    <row r="1361" spans="1:20" s="75" customFormat="1" ht="24" hidden="1" customHeight="1">
      <c r="A1361" s="372" t="s">
        <v>2906</v>
      </c>
      <c r="B1361" s="421" t="s">
        <v>0</v>
      </c>
      <c r="C1361" s="421" t="s">
        <v>1194</v>
      </c>
      <c r="D1361" s="421" t="s">
        <v>1195</v>
      </c>
      <c r="E1361" s="422" t="s">
        <v>738</v>
      </c>
      <c r="F1361" s="416"/>
      <c r="G1361" s="416">
        <v>1136.5999999999999</v>
      </c>
      <c r="H1361" s="417">
        <f t="shared" si="1685"/>
        <v>0</v>
      </c>
      <c r="I1361" s="416">
        <v>11573.6</v>
      </c>
      <c r="J1361" s="417">
        <f t="shared" si="1686"/>
        <v>0</v>
      </c>
      <c r="K1361" s="416">
        <v>0</v>
      </c>
      <c r="L1361" s="417">
        <f t="shared" si="1687"/>
        <v>0</v>
      </c>
      <c r="M1361" s="417">
        <f t="shared" si="1688"/>
        <v>12710.2</v>
      </c>
      <c r="N1361" s="417">
        <f t="shared" si="1654"/>
        <v>0</v>
      </c>
      <c r="O1361" s="417">
        <f t="shared" ref="O1361" si="1735">F1361-F1360</f>
        <v>0</v>
      </c>
      <c r="P1361" s="417">
        <f t="shared" ref="P1361:Q1361" si="1736">M1361-M1360</f>
        <v>0</v>
      </c>
      <c r="Q1361" s="417">
        <f t="shared" si="1736"/>
        <v>0</v>
      </c>
      <c r="R1361" s="484"/>
      <c r="T1361" s="416">
        <v>80</v>
      </c>
    </row>
    <row r="1362" spans="1:20" s="485" customFormat="1" ht="24" hidden="1" customHeight="1">
      <c r="A1362" s="366" t="s">
        <v>2857</v>
      </c>
      <c r="B1362" s="418" t="s">
        <v>0</v>
      </c>
      <c r="C1362" s="418" t="s">
        <v>2907</v>
      </c>
      <c r="D1362" s="418" t="s">
        <v>2908</v>
      </c>
      <c r="E1362" s="419" t="s">
        <v>2194</v>
      </c>
      <c r="F1362" s="411"/>
      <c r="G1362" s="411">
        <v>1789.1</v>
      </c>
      <c r="H1362" s="412">
        <f>INT($F1362*G1362)</f>
        <v>0</v>
      </c>
      <c r="I1362" s="411">
        <v>18217.599999999999</v>
      </c>
      <c r="J1362" s="412">
        <f>INT($F1362*I1362)</f>
        <v>0</v>
      </c>
      <c r="K1362" s="411">
        <v>0</v>
      </c>
      <c r="L1362" s="412">
        <f>INT($F1362*K1362)</f>
        <v>0</v>
      </c>
      <c r="M1362" s="412">
        <f>+G1362+I1362+K1362</f>
        <v>20006.699999999997</v>
      </c>
      <c r="N1362" s="412">
        <f>H1362+J1362+L1362</f>
        <v>0</v>
      </c>
      <c r="O1362" s="412"/>
      <c r="P1362" s="412"/>
      <c r="Q1362" s="412"/>
      <c r="R1362" s="483" t="s">
        <v>0</v>
      </c>
      <c r="T1362" s="411">
        <v>48</v>
      </c>
    </row>
    <row r="1363" spans="1:20" s="77" customFormat="1" ht="24" hidden="1" customHeight="1">
      <c r="A1363" s="372" t="s">
        <v>2902</v>
      </c>
      <c r="B1363" s="421" t="s">
        <v>0</v>
      </c>
      <c r="C1363" s="421" t="s">
        <v>1196</v>
      </c>
      <c r="D1363" s="421" t="s">
        <v>1197</v>
      </c>
      <c r="E1363" s="422" t="s">
        <v>738</v>
      </c>
      <c r="F1363" s="416"/>
      <c r="G1363" s="416">
        <v>1789.1</v>
      </c>
      <c r="H1363" s="417">
        <f t="shared" si="1685"/>
        <v>0</v>
      </c>
      <c r="I1363" s="416">
        <v>18217.599999999999</v>
      </c>
      <c r="J1363" s="417">
        <f t="shared" si="1686"/>
        <v>0</v>
      </c>
      <c r="K1363" s="416">
        <v>0</v>
      </c>
      <c r="L1363" s="417">
        <f t="shared" si="1687"/>
        <v>0</v>
      </c>
      <c r="M1363" s="417">
        <f t="shared" si="1688"/>
        <v>20006.699999999997</v>
      </c>
      <c r="N1363" s="417">
        <f t="shared" si="1654"/>
        <v>0</v>
      </c>
      <c r="O1363" s="417">
        <f t="shared" ref="O1363" si="1737">F1363-F1362</f>
        <v>0</v>
      </c>
      <c r="P1363" s="417">
        <f t="shared" ref="P1363:Q1363" si="1738">M1363-M1362</f>
        <v>0</v>
      </c>
      <c r="Q1363" s="417">
        <f t="shared" si="1738"/>
        <v>0</v>
      </c>
      <c r="R1363" s="484"/>
      <c r="T1363" s="416">
        <v>48</v>
      </c>
    </row>
    <row r="1364" spans="1:20" s="371" customFormat="1" ht="24" hidden="1" customHeight="1">
      <c r="A1364" s="366" t="s">
        <v>2886</v>
      </c>
      <c r="B1364" s="436" t="s">
        <v>2909</v>
      </c>
      <c r="C1364" s="436" t="s">
        <v>2910</v>
      </c>
      <c r="D1364" s="436" t="s">
        <v>0</v>
      </c>
      <c r="E1364" s="437" t="s">
        <v>0</v>
      </c>
      <c r="F1364" s="438"/>
      <c r="G1364" s="439">
        <v>0</v>
      </c>
      <c r="H1364" s="438">
        <f>SUMIF($A$1366:$A$1379,$A1366,H$1366:H$1379)</f>
        <v>0</v>
      </c>
      <c r="I1364" s="439">
        <v>0</v>
      </c>
      <c r="J1364" s="438">
        <f>SUMIF($A$1366:$A$1379,$A1366,J$1366:J$1379)</f>
        <v>0</v>
      </c>
      <c r="K1364" s="439">
        <v>0</v>
      </c>
      <c r="L1364" s="438">
        <f>SUMIF($A$1366:$A$1379,$A1366,L$1366:L$1379)</f>
        <v>0</v>
      </c>
      <c r="M1364" s="440">
        <v>0</v>
      </c>
      <c r="N1364" s="438">
        <f>H1364+J1364+L1364</f>
        <v>0</v>
      </c>
      <c r="O1364" s="438"/>
      <c r="P1364" s="438"/>
      <c r="Q1364" s="438"/>
      <c r="R1364" s="481" t="s">
        <v>0</v>
      </c>
      <c r="T1364" s="438">
        <v>0</v>
      </c>
    </row>
    <row r="1365" spans="1:20" s="75" customFormat="1" ht="24" hidden="1" customHeight="1">
      <c r="A1365" s="372" t="s">
        <v>2089</v>
      </c>
      <c r="B1365" s="442" t="s">
        <v>2911</v>
      </c>
      <c r="C1365" s="442" t="s">
        <v>1198</v>
      </c>
      <c r="D1365" s="442" t="s">
        <v>0</v>
      </c>
      <c r="E1365" s="443" t="s">
        <v>0</v>
      </c>
      <c r="F1365" s="444"/>
      <c r="G1365" s="445">
        <v>0</v>
      </c>
      <c r="H1365" s="444">
        <f>SUMIF($A$1366:$A$1379,$A1367,H$1366:H$1379)</f>
        <v>0</v>
      </c>
      <c r="I1365" s="445">
        <v>0</v>
      </c>
      <c r="J1365" s="444">
        <f>SUMIF($A$1366:$A$1379,$A1367,J$1366:J$1379)</f>
        <v>0</v>
      </c>
      <c r="K1365" s="445">
        <v>0</v>
      </c>
      <c r="L1365" s="444">
        <f>SUMIF($A$1366:$A$1379,$A1367,L$1366:L$1379)</f>
        <v>0</v>
      </c>
      <c r="M1365" s="446">
        <v>0</v>
      </c>
      <c r="N1365" s="444">
        <f t="shared" si="1654"/>
        <v>0</v>
      </c>
      <c r="O1365" s="444">
        <f t="shared" ref="O1365" si="1739">F1365-F1364</f>
        <v>0</v>
      </c>
      <c r="P1365" s="444">
        <f t="shared" ref="P1365:Q1365" si="1740">M1365-M1364</f>
        <v>0</v>
      </c>
      <c r="Q1365" s="444">
        <f t="shared" si="1740"/>
        <v>0</v>
      </c>
      <c r="R1365" s="482"/>
      <c r="T1365" s="444">
        <v>0</v>
      </c>
    </row>
    <row r="1366" spans="1:20" s="371" customFormat="1" ht="24" hidden="1" customHeight="1">
      <c r="A1366" s="366" t="s">
        <v>2857</v>
      </c>
      <c r="B1366" s="418" t="s">
        <v>0</v>
      </c>
      <c r="C1366" s="418" t="s">
        <v>2912</v>
      </c>
      <c r="D1366" s="418" t="s">
        <v>2913</v>
      </c>
      <c r="E1366" s="419" t="s">
        <v>2624</v>
      </c>
      <c r="F1366" s="411"/>
      <c r="G1366" s="411">
        <v>327.39999999999998</v>
      </c>
      <c r="H1366" s="412">
        <f>INT($F1366*G1366)</f>
        <v>0</v>
      </c>
      <c r="I1366" s="411">
        <v>0</v>
      </c>
      <c r="J1366" s="412">
        <f>INT($F1366*I1366)</f>
        <v>0</v>
      </c>
      <c r="K1366" s="411">
        <v>0</v>
      </c>
      <c r="L1366" s="412">
        <f>INT($F1366*K1366)</f>
        <v>0</v>
      </c>
      <c r="M1366" s="412">
        <f>+G1366+I1366+K1366</f>
        <v>327.39999999999998</v>
      </c>
      <c r="N1366" s="412">
        <f>H1366+J1366+L1366</f>
        <v>0</v>
      </c>
      <c r="O1366" s="412"/>
      <c r="P1366" s="412"/>
      <c r="Q1366" s="412"/>
      <c r="R1366" s="483" t="s">
        <v>0</v>
      </c>
      <c r="T1366" s="411">
        <v>21822</v>
      </c>
    </row>
    <row r="1367" spans="1:20" s="75" customFormat="1" ht="24" hidden="1" customHeight="1">
      <c r="A1367" s="372" t="s">
        <v>2299</v>
      </c>
      <c r="B1367" s="421" t="s">
        <v>0</v>
      </c>
      <c r="C1367" s="421" t="s">
        <v>1199</v>
      </c>
      <c r="D1367" s="421" t="s">
        <v>1200</v>
      </c>
      <c r="E1367" s="422" t="s">
        <v>1030</v>
      </c>
      <c r="F1367" s="416"/>
      <c r="G1367" s="416">
        <v>327.39999999999998</v>
      </c>
      <c r="H1367" s="417">
        <f t="shared" ref="H1367:H1379" si="1741">INT($F1367*G1367)</f>
        <v>0</v>
      </c>
      <c r="I1367" s="416">
        <v>0</v>
      </c>
      <c r="J1367" s="417">
        <f t="shared" ref="J1367:J1379" si="1742">INT($F1367*I1367)</f>
        <v>0</v>
      </c>
      <c r="K1367" s="416">
        <v>0</v>
      </c>
      <c r="L1367" s="417">
        <f t="shared" ref="L1367:L1379" si="1743">INT($F1367*K1367)</f>
        <v>0</v>
      </c>
      <c r="M1367" s="417">
        <f t="shared" ref="M1367:M1379" si="1744">+G1367+I1367+K1367</f>
        <v>327.39999999999998</v>
      </c>
      <c r="N1367" s="417">
        <f t="shared" si="1654"/>
        <v>0</v>
      </c>
      <c r="O1367" s="417">
        <f t="shared" ref="O1367" si="1745">F1367-F1366</f>
        <v>0</v>
      </c>
      <c r="P1367" s="417">
        <f t="shared" ref="P1367:Q1367" si="1746">M1367-M1366</f>
        <v>0</v>
      </c>
      <c r="Q1367" s="417">
        <f t="shared" si="1746"/>
        <v>0</v>
      </c>
      <c r="R1367" s="484"/>
      <c r="T1367" s="416">
        <v>21822</v>
      </c>
    </row>
    <row r="1368" spans="1:20" s="371" customFormat="1" ht="24" hidden="1" customHeight="1">
      <c r="A1368" s="366" t="s">
        <v>2886</v>
      </c>
      <c r="B1368" s="418" t="s">
        <v>0</v>
      </c>
      <c r="C1368" s="418" t="s">
        <v>2914</v>
      </c>
      <c r="D1368" s="418" t="s">
        <v>2915</v>
      </c>
      <c r="E1368" s="419" t="s">
        <v>2624</v>
      </c>
      <c r="F1368" s="411"/>
      <c r="G1368" s="411">
        <v>51.7</v>
      </c>
      <c r="H1368" s="412">
        <f>INT($F1368*G1368)</f>
        <v>0</v>
      </c>
      <c r="I1368" s="411">
        <v>0</v>
      </c>
      <c r="J1368" s="412">
        <f>INT($F1368*I1368)</f>
        <v>0</v>
      </c>
      <c r="K1368" s="411">
        <v>0</v>
      </c>
      <c r="L1368" s="412">
        <f>INT($F1368*K1368)</f>
        <v>0</v>
      </c>
      <c r="M1368" s="412">
        <f>+G1368+I1368+K1368</f>
        <v>51.7</v>
      </c>
      <c r="N1368" s="412">
        <f>H1368+J1368+L1368</f>
        <v>0</v>
      </c>
      <c r="O1368" s="412"/>
      <c r="P1368" s="412"/>
      <c r="Q1368" s="412"/>
      <c r="R1368" s="483" t="s">
        <v>0</v>
      </c>
      <c r="T1368" s="411">
        <v>12746</v>
      </c>
    </row>
    <row r="1369" spans="1:20" s="75" customFormat="1" ht="24" hidden="1" customHeight="1">
      <c r="A1369" s="372" t="s">
        <v>2867</v>
      </c>
      <c r="B1369" s="421" t="s">
        <v>0</v>
      </c>
      <c r="C1369" s="421" t="s">
        <v>1201</v>
      </c>
      <c r="D1369" s="421" t="s">
        <v>1202</v>
      </c>
      <c r="E1369" s="422" t="s">
        <v>1030</v>
      </c>
      <c r="F1369" s="416"/>
      <c r="G1369" s="416">
        <v>51.7</v>
      </c>
      <c r="H1369" s="417">
        <f t="shared" si="1741"/>
        <v>0</v>
      </c>
      <c r="I1369" s="416">
        <v>0</v>
      </c>
      <c r="J1369" s="417">
        <f t="shared" si="1742"/>
        <v>0</v>
      </c>
      <c r="K1369" s="416">
        <v>0</v>
      </c>
      <c r="L1369" s="417">
        <f t="shared" si="1743"/>
        <v>0</v>
      </c>
      <c r="M1369" s="417">
        <f t="shared" si="1744"/>
        <v>51.7</v>
      </c>
      <c r="N1369" s="417">
        <f t="shared" ref="N1369:N1431" si="1747">H1369+J1369+L1369</f>
        <v>0</v>
      </c>
      <c r="O1369" s="417">
        <f t="shared" ref="O1369" si="1748">F1369-F1368</f>
        <v>0</v>
      </c>
      <c r="P1369" s="417">
        <f t="shared" ref="P1369:Q1369" si="1749">M1369-M1368</f>
        <v>0</v>
      </c>
      <c r="Q1369" s="417">
        <f t="shared" si="1749"/>
        <v>0</v>
      </c>
      <c r="R1369" s="484"/>
      <c r="T1369" s="416">
        <v>12746</v>
      </c>
    </row>
    <row r="1370" spans="1:20" s="371" customFormat="1" ht="24" hidden="1" customHeight="1">
      <c r="A1370" s="366" t="s">
        <v>2093</v>
      </c>
      <c r="B1370" s="418" t="s">
        <v>0</v>
      </c>
      <c r="C1370" s="418" t="s">
        <v>2916</v>
      </c>
      <c r="D1370" s="418" t="s">
        <v>2917</v>
      </c>
      <c r="E1370" s="419" t="s">
        <v>16</v>
      </c>
      <c r="F1370" s="411"/>
      <c r="G1370" s="411">
        <v>469.6</v>
      </c>
      <c r="H1370" s="412">
        <f>INT($F1370*G1370)</f>
        <v>0</v>
      </c>
      <c r="I1370" s="411">
        <v>22984.9</v>
      </c>
      <c r="J1370" s="412">
        <f>INT($F1370*I1370)</f>
        <v>0</v>
      </c>
      <c r="K1370" s="411">
        <v>0</v>
      </c>
      <c r="L1370" s="412">
        <f>INT($F1370*K1370)</f>
        <v>0</v>
      </c>
      <c r="M1370" s="412">
        <f>+G1370+I1370+K1370</f>
        <v>23454.5</v>
      </c>
      <c r="N1370" s="412">
        <f>H1370+J1370+L1370</f>
        <v>0</v>
      </c>
      <c r="O1370" s="412"/>
      <c r="P1370" s="412"/>
      <c r="Q1370" s="412"/>
      <c r="R1370" s="483" t="s">
        <v>0</v>
      </c>
      <c r="T1370" s="411">
        <v>162</v>
      </c>
    </row>
    <row r="1371" spans="1:20" s="75" customFormat="1" ht="24" hidden="1" customHeight="1">
      <c r="A1371" s="372" t="s">
        <v>2918</v>
      </c>
      <c r="B1371" s="421" t="s">
        <v>0</v>
      </c>
      <c r="C1371" s="421" t="s">
        <v>1203</v>
      </c>
      <c r="D1371" s="421" t="s">
        <v>1204</v>
      </c>
      <c r="E1371" s="422" t="s">
        <v>16</v>
      </c>
      <c r="F1371" s="416"/>
      <c r="G1371" s="416">
        <v>469.6</v>
      </c>
      <c r="H1371" s="417">
        <f t="shared" si="1741"/>
        <v>0</v>
      </c>
      <c r="I1371" s="416">
        <v>22984.9</v>
      </c>
      <c r="J1371" s="417">
        <f t="shared" si="1742"/>
        <v>0</v>
      </c>
      <c r="K1371" s="416">
        <v>0</v>
      </c>
      <c r="L1371" s="417">
        <f t="shared" si="1743"/>
        <v>0</v>
      </c>
      <c r="M1371" s="417">
        <f t="shared" si="1744"/>
        <v>23454.5</v>
      </c>
      <c r="N1371" s="417">
        <f t="shared" si="1747"/>
        <v>0</v>
      </c>
      <c r="O1371" s="417">
        <f t="shared" ref="O1371" si="1750">F1371-F1370</f>
        <v>0</v>
      </c>
      <c r="P1371" s="417">
        <f t="shared" ref="P1371:Q1371" si="1751">M1371-M1370</f>
        <v>0</v>
      </c>
      <c r="Q1371" s="417">
        <f t="shared" si="1751"/>
        <v>0</v>
      </c>
      <c r="R1371" s="484"/>
      <c r="T1371" s="416">
        <v>162</v>
      </c>
    </row>
    <row r="1372" spans="1:20" s="371" customFormat="1" ht="24" hidden="1" customHeight="1">
      <c r="A1372" s="366" t="s">
        <v>2919</v>
      </c>
      <c r="B1372" s="418" t="s">
        <v>0</v>
      </c>
      <c r="C1372" s="418" t="s">
        <v>2920</v>
      </c>
      <c r="D1372" s="418" t="s">
        <v>2917</v>
      </c>
      <c r="E1372" s="419" t="s">
        <v>16</v>
      </c>
      <c r="F1372" s="411"/>
      <c r="G1372" s="411">
        <v>1584.3</v>
      </c>
      <c r="H1372" s="412">
        <f>INT($F1372*G1372)</f>
        <v>0</v>
      </c>
      <c r="I1372" s="411">
        <v>77599.600000000006</v>
      </c>
      <c r="J1372" s="412">
        <f>INT($F1372*I1372)</f>
        <v>0</v>
      </c>
      <c r="K1372" s="411">
        <v>0</v>
      </c>
      <c r="L1372" s="412">
        <f>INT($F1372*K1372)</f>
        <v>0</v>
      </c>
      <c r="M1372" s="412">
        <f>+G1372+I1372+K1372</f>
        <v>79183.900000000009</v>
      </c>
      <c r="N1372" s="412">
        <f>H1372+J1372+L1372</f>
        <v>0</v>
      </c>
      <c r="O1372" s="412"/>
      <c r="P1372" s="412"/>
      <c r="Q1372" s="412"/>
      <c r="R1372" s="483" t="s">
        <v>0</v>
      </c>
      <c r="T1372" s="411">
        <v>101</v>
      </c>
    </row>
    <row r="1373" spans="1:20" s="75" customFormat="1" ht="24" hidden="1" customHeight="1">
      <c r="A1373" s="372" t="s">
        <v>2867</v>
      </c>
      <c r="B1373" s="421" t="s">
        <v>0</v>
      </c>
      <c r="C1373" s="421" t="s">
        <v>1205</v>
      </c>
      <c r="D1373" s="421" t="s">
        <v>1204</v>
      </c>
      <c r="E1373" s="422" t="s">
        <v>16</v>
      </c>
      <c r="F1373" s="416"/>
      <c r="G1373" s="416">
        <v>1584.3</v>
      </c>
      <c r="H1373" s="417">
        <f t="shared" si="1741"/>
        <v>0</v>
      </c>
      <c r="I1373" s="416">
        <v>77599.600000000006</v>
      </c>
      <c r="J1373" s="417">
        <f t="shared" si="1742"/>
        <v>0</v>
      </c>
      <c r="K1373" s="416">
        <v>0</v>
      </c>
      <c r="L1373" s="417">
        <f t="shared" si="1743"/>
        <v>0</v>
      </c>
      <c r="M1373" s="417">
        <f t="shared" si="1744"/>
        <v>79183.900000000009</v>
      </c>
      <c r="N1373" s="417">
        <f t="shared" si="1747"/>
        <v>0</v>
      </c>
      <c r="O1373" s="417">
        <f t="shared" ref="O1373" si="1752">F1373-F1372</f>
        <v>0</v>
      </c>
      <c r="P1373" s="417">
        <f t="shared" ref="P1373:Q1373" si="1753">M1373-M1372</f>
        <v>0</v>
      </c>
      <c r="Q1373" s="417">
        <f t="shared" si="1753"/>
        <v>0</v>
      </c>
      <c r="R1373" s="484"/>
      <c r="T1373" s="416">
        <v>101</v>
      </c>
    </row>
    <row r="1374" spans="1:20" s="371" customFormat="1" ht="24" hidden="1" customHeight="1">
      <c r="A1374" s="366" t="s">
        <v>2921</v>
      </c>
      <c r="B1374" s="418" t="s">
        <v>0</v>
      </c>
      <c r="C1374" s="418" t="s">
        <v>2920</v>
      </c>
      <c r="D1374" s="418" t="s">
        <v>2922</v>
      </c>
      <c r="E1374" s="419" t="s">
        <v>16</v>
      </c>
      <c r="F1374" s="411"/>
      <c r="G1374" s="411">
        <v>2071.8000000000002</v>
      </c>
      <c r="H1374" s="412">
        <f>INT($F1374*G1374)</f>
        <v>0</v>
      </c>
      <c r="I1374" s="411">
        <v>101476.7</v>
      </c>
      <c r="J1374" s="412">
        <f>INT($F1374*I1374)</f>
        <v>0</v>
      </c>
      <c r="K1374" s="411">
        <v>0</v>
      </c>
      <c r="L1374" s="412">
        <f>INT($F1374*K1374)</f>
        <v>0</v>
      </c>
      <c r="M1374" s="412">
        <f>+G1374+I1374+K1374</f>
        <v>103548.5</v>
      </c>
      <c r="N1374" s="412">
        <f>H1374+J1374+L1374</f>
        <v>0</v>
      </c>
      <c r="O1374" s="412"/>
      <c r="P1374" s="412"/>
      <c r="Q1374" s="412"/>
      <c r="R1374" s="483" t="s">
        <v>0</v>
      </c>
      <c r="T1374" s="411">
        <v>41</v>
      </c>
    </row>
    <row r="1375" spans="1:20" s="75" customFormat="1" ht="24" hidden="1" customHeight="1">
      <c r="A1375" s="372" t="s">
        <v>2923</v>
      </c>
      <c r="B1375" s="421" t="s">
        <v>0</v>
      </c>
      <c r="C1375" s="421" t="s">
        <v>1205</v>
      </c>
      <c r="D1375" s="421" t="s">
        <v>1206</v>
      </c>
      <c r="E1375" s="422" t="s">
        <v>16</v>
      </c>
      <c r="F1375" s="416"/>
      <c r="G1375" s="416">
        <v>2071.8000000000002</v>
      </c>
      <c r="H1375" s="417">
        <f t="shared" si="1741"/>
        <v>0</v>
      </c>
      <c r="I1375" s="416">
        <v>101476.7</v>
      </c>
      <c r="J1375" s="417">
        <f t="shared" si="1742"/>
        <v>0</v>
      </c>
      <c r="K1375" s="416">
        <v>0</v>
      </c>
      <c r="L1375" s="417">
        <f t="shared" si="1743"/>
        <v>0</v>
      </c>
      <c r="M1375" s="417">
        <f t="shared" si="1744"/>
        <v>103548.5</v>
      </c>
      <c r="N1375" s="417">
        <f t="shared" si="1747"/>
        <v>0</v>
      </c>
      <c r="O1375" s="417">
        <f t="shared" ref="O1375" si="1754">F1375-F1374</f>
        <v>0</v>
      </c>
      <c r="P1375" s="417">
        <f t="shared" ref="P1375:Q1375" si="1755">M1375-M1374</f>
        <v>0</v>
      </c>
      <c r="Q1375" s="417">
        <f t="shared" si="1755"/>
        <v>0</v>
      </c>
      <c r="R1375" s="484"/>
      <c r="T1375" s="416">
        <v>41</v>
      </c>
    </row>
    <row r="1376" spans="1:20" s="371" customFormat="1" ht="24" hidden="1" customHeight="1">
      <c r="A1376" s="366" t="s">
        <v>2064</v>
      </c>
      <c r="B1376" s="418" t="s">
        <v>0</v>
      </c>
      <c r="C1376" s="418" t="s">
        <v>2924</v>
      </c>
      <c r="D1376" s="418" t="s">
        <v>2925</v>
      </c>
      <c r="E1376" s="419" t="s">
        <v>2926</v>
      </c>
      <c r="F1376" s="411"/>
      <c r="G1376" s="411">
        <v>0</v>
      </c>
      <c r="H1376" s="412">
        <f>INT($F1376*G1376)</f>
        <v>0</v>
      </c>
      <c r="I1376" s="411">
        <v>28453.4</v>
      </c>
      <c r="J1376" s="412">
        <f>INT($F1376*I1376)</f>
        <v>0</v>
      </c>
      <c r="K1376" s="411">
        <v>0</v>
      </c>
      <c r="L1376" s="412">
        <f>INT($F1376*K1376)</f>
        <v>0</v>
      </c>
      <c r="M1376" s="412">
        <f>+G1376+I1376+K1376</f>
        <v>28453.4</v>
      </c>
      <c r="N1376" s="412">
        <f>H1376+J1376+L1376</f>
        <v>0</v>
      </c>
      <c r="O1376" s="412"/>
      <c r="P1376" s="412"/>
      <c r="Q1376" s="412"/>
      <c r="R1376" s="483" t="s">
        <v>0</v>
      </c>
      <c r="T1376" s="411">
        <v>21.186</v>
      </c>
    </row>
    <row r="1377" spans="1:20" s="75" customFormat="1" ht="24" hidden="1" customHeight="1">
      <c r="A1377" s="372" t="s">
        <v>2072</v>
      </c>
      <c r="B1377" s="421" t="s">
        <v>0</v>
      </c>
      <c r="C1377" s="421" t="s">
        <v>1207</v>
      </c>
      <c r="D1377" s="421" t="s">
        <v>1208</v>
      </c>
      <c r="E1377" s="422" t="s">
        <v>1209</v>
      </c>
      <c r="F1377" s="416"/>
      <c r="G1377" s="416">
        <v>0</v>
      </c>
      <c r="H1377" s="417">
        <f t="shared" si="1741"/>
        <v>0</v>
      </c>
      <c r="I1377" s="416">
        <v>28453.4</v>
      </c>
      <c r="J1377" s="417">
        <f t="shared" si="1742"/>
        <v>0</v>
      </c>
      <c r="K1377" s="416">
        <v>0</v>
      </c>
      <c r="L1377" s="417">
        <f t="shared" si="1743"/>
        <v>0</v>
      </c>
      <c r="M1377" s="417">
        <f t="shared" si="1744"/>
        <v>28453.4</v>
      </c>
      <c r="N1377" s="417">
        <f t="shared" si="1747"/>
        <v>0</v>
      </c>
      <c r="O1377" s="417">
        <f t="shared" ref="O1377" si="1756">F1377-F1376</f>
        <v>0</v>
      </c>
      <c r="P1377" s="417">
        <f t="shared" ref="P1377:Q1377" si="1757">M1377-M1376</f>
        <v>0</v>
      </c>
      <c r="Q1377" s="417">
        <f t="shared" si="1757"/>
        <v>0</v>
      </c>
      <c r="R1377" s="484"/>
      <c r="T1377" s="416">
        <v>21.186</v>
      </c>
    </row>
    <row r="1378" spans="1:20" s="371" customFormat="1" ht="24" hidden="1" customHeight="1">
      <c r="A1378" s="366" t="s">
        <v>2064</v>
      </c>
      <c r="B1378" s="418" t="s">
        <v>0</v>
      </c>
      <c r="C1378" s="418" t="s">
        <v>2924</v>
      </c>
      <c r="D1378" s="418" t="s">
        <v>2927</v>
      </c>
      <c r="E1378" s="419" t="s">
        <v>2926</v>
      </c>
      <c r="F1378" s="411"/>
      <c r="G1378" s="411">
        <v>0</v>
      </c>
      <c r="H1378" s="412">
        <f>INT($F1378*G1378)</f>
        <v>0</v>
      </c>
      <c r="I1378" s="411">
        <v>35890.1</v>
      </c>
      <c r="J1378" s="412">
        <f>INT($F1378*I1378)</f>
        <v>0</v>
      </c>
      <c r="K1378" s="411">
        <v>0</v>
      </c>
      <c r="L1378" s="412">
        <f>INT($F1378*K1378)</f>
        <v>0</v>
      </c>
      <c r="M1378" s="412">
        <f>+G1378+I1378+K1378</f>
        <v>35890.1</v>
      </c>
      <c r="N1378" s="412">
        <f>H1378+J1378+L1378</f>
        <v>0</v>
      </c>
      <c r="O1378" s="412"/>
      <c r="P1378" s="412"/>
      <c r="Q1378" s="412"/>
      <c r="R1378" s="483" t="s">
        <v>0</v>
      </c>
      <c r="T1378" s="411">
        <v>12.138999999999999</v>
      </c>
    </row>
    <row r="1379" spans="1:20" s="75" customFormat="1" ht="24" hidden="1" customHeight="1">
      <c r="A1379" s="372" t="s">
        <v>2072</v>
      </c>
      <c r="B1379" s="421" t="s">
        <v>0</v>
      </c>
      <c r="C1379" s="421" t="s">
        <v>1207</v>
      </c>
      <c r="D1379" s="421" t="s">
        <v>1210</v>
      </c>
      <c r="E1379" s="422" t="s">
        <v>1209</v>
      </c>
      <c r="F1379" s="416"/>
      <c r="G1379" s="416">
        <v>0</v>
      </c>
      <c r="H1379" s="417">
        <f t="shared" si="1741"/>
        <v>0</v>
      </c>
      <c r="I1379" s="416">
        <v>35890.1</v>
      </c>
      <c r="J1379" s="417">
        <f t="shared" si="1742"/>
        <v>0</v>
      </c>
      <c r="K1379" s="416">
        <v>0</v>
      </c>
      <c r="L1379" s="417">
        <f t="shared" si="1743"/>
        <v>0</v>
      </c>
      <c r="M1379" s="417">
        <f t="shared" si="1744"/>
        <v>35890.1</v>
      </c>
      <c r="N1379" s="417">
        <f t="shared" si="1747"/>
        <v>0</v>
      </c>
      <c r="O1379" s="417">
        <f t="shared" ref="O1379" si="1758">F1379-F1378</f>
        <v>0</v>
      </c>
      <c r="P1379" s="417">
        <f t="shared" ref="P1379:Q1379" si="1759">M1379-M1378</f>
        <v>0</v>
      </c>
      <c r="Q1379" s="417">
        <f t="shared" si="1759"/>
        <v>0</v>
      </c>
      <c r="R1379" s="484"/>
      <c r="T1379" s="416">
        <v>12.138999999999999</v>
      </c>
    </row>
    <row r="1380" spans="1:20" s="485" customFormat="1" ht="24" hidden="1" customHeight="1">
      <c r="A1380" s="366" t="s">
        <v>2064</v>
      </c>
      <c r="B1380" s="436" t="s">
        <v>2928</v>
      </c>
      <c r="C1380" s="436" t="s">
        <v>2929</v>
      </c>
      <c r="D1380" s="436" t="s">
        <v>0</v>
      </c>
      <c r="E1380" s="437" t="s">
        <v>0</v>
      </c>
      <c r="F1380" s="438"/>
      <c r="G1380" s="439">
        <v>0</v>
      </c>
      <c r="H1380" s="438">
        <f>SUMIF($A$1382:$A$1395,$A1382,H$1382:H$1395)</f>
        <v>0</v>
      </c>
      <c r="I1380" s="439">
        <v>0</v>
      </c>
      <c r="J1380" s="438">
        <f>SUMIF($A$1382:$A$1395,$A1382,J$1382:J$1395)</f>
        <v>0</v>
      </c>
      <c r="K1380" s="439">
        <v>0</v>
      </c>
      <c r="L1380" s="438">
        <f>SUMIF($A$1382:$A$1395,$A1382,L$1382:L$1395)</f>
        <v>0</v>
      </c>
      <c r="M1380" s="440">
        <v>0</v>
      </c>
      <c r="N1380" s="438">
        <f>H1380+J1380+L1380</f>
        <v>0</v>
      </c>
      <c r="O1380" s="438"/>
      <c r="P1380" s="438"/>
      <c r="Q1380" s="438"/>
      <c r="R1380" s="481" t="s">
        <v>0</v>
      </c>
      <c r="T1380" s="438">
        <v>0</v>
      </c>
    </row>
    <row r="1381" spans="1:20" s="77" customFormat="1" ht="24" hidden="1" customHeight="1">
      <c r="A1381" s="372" t="s">
        <v>2930</v>
      </c>
      <c r="B1381" s="442" t="s">
        <v>1809</v>
      </c>
      <c r="C1381" s="442" t="s">
        <v>1211</v>
      </c>
      <c r="D1381" s="442" t="s">
        <v>0</v>
      </c>
      <c r="E1381" s="443" t="s">
        <v>0</v>
      </c>
      <c r="F1381" s="444"/>
      <c r="G1381" s="445">
        <v>0</v>
      </c>
      <c r="H1381" s="444">
        <f>SUMIF($A$1382:$A$1395,$A1383,H$1382:H$1395)</f>
        <v>0</v>
      </c>
      <c r="I1381" s="445">
        <v>0</v>
      </c>
      <c r="J1381" s="444">
        <f>SUMIF($A$1382:$A$1395,$A1383,J$1382:J$1395)</f>
        <v>0</v>
      </c>
      <c r="K1381" s="445">
        <v>0</v>
      </c>
      <c r="L1381" s="444">
        <f>SUMIF($A$1382:$A$1395,$A1383,L$1382:L$1395)</f>
        <v>0</v>
      </c>
      <c r="M1381" s="446">
        <v>0</v>
      </c>
      <c r="N1381" s="444">
        <f t="shared" si="1747"/>
        <v>0</v>
      </c>
      <c r="O1381" s="444">
        <f t="shared" ref="O1381" si="1760">F1381-F1380</f>
        <v>0</v>
      </c>
      <c r="P1381" s="444">
        <f t="shared" ref="P1381:Q1381" si="1761">M1381-M1380</f>
        <v>0</v>
      </c>
      <c r="Q1381" s="444">
        <f t="shared" si="1761"/>
        <v>0</v>
      </c>
      <c r="R1381" s="482"/>
      <c r="T1381" s="444">
        <v>0</v>
      </c>
    </row>
    <row r="1382" spans="1:20" s="371" customFormat="1" ht="24" hidden="1" customHeight="1">
      <c r="A1382" s="366" t="s">
        <v>2064</v>
      </c>
      <c r="B1382" s="418" t="s">
        <v>0</v>
      </c>
      <c r="C1382" s="418" t="s">
        <v>2931</v>
      </c>
      <c r="D1382" s="418" t="s">
        <v>2932</v>
      </c>
      <c r="E1382" s="419" t="s">
        <v>16</v>
      </c>
      <c r="F1382" s="411"/>
      <c r="G1382" s="411">
        <v>12409.4</v>
      </c>
      <c r="H1382" s="412">
        <f>INT($F1382*G1382)</f>
        <v>0</v>
      </c>
      <c r="I1382" s="411">
        <v>6814.4</v>
      </c>
      <c r="J1382" s="412">
        <f>INT($F1382*I1382)</f>
        <v>0</v>
      </c>
      <c r="K1382" s="411">
        <v>0</v>
      </c>
      <c r="L1382" s="412">
        <f>INT($F1382*K1382)</f>
        <v>0</v>
      </c>
      <c r="M1382" s="412">
        <f>+G1382+I1382+K1382</f>
        <v>19223.8</v>
      </c>
      <c r="N1382" s="412">
        <f>H1382+J1382+L1382</f>
        <v>0</v>
      </c>
      <c r="O1382" s="412"/>
      <c r="P1382" s="412"/>
      <c r="Q1382" s="412"/>
      <c r="R1382" s="483" t="s">
        <v>0</v>
      </c>
      <c r="T1382" s="411">
        <v>2202</v>
      </c>
    </row>
    <row r="1383" spans="1:20" s="75" customFormat="1" ht="24" hidden="1" customHeight="1">
      <c r="A1383" s="372" t="s">
        <v>2072</v>
      </c>
      <c r="B1383" s="421" t="s">
        <v>0</v>
      </c>
      <c r="C1383" s="421" t="s">
        <v>1212</v>
      </c>
      <c r="D1383" s="421" t="s">
        <v>1213</v>
      </c>
      <c r="E1383" s="422" t="s">
        <v>16</v>
      </c>
      <c r="F1383" s="416"/>
      <c r="G1383" s="416">
        <v>12409.4</v>
      </c>
      <c r="H1383" s="417">
        <f t="shared" ref="H1383:H1395" si="1762">INT($F1383*G1383)</f>
        <v>0</v>
      </c>
      <c r="I1383" s="416">
        <v>6814.4</v>
      </c>
      <c r="J1383" s="417">
        <f t="shared" ref="J1383:J1395" si="1763">INT($F1383*I1383)</f>
        <v>0</v>
      </c>
      <c r="K1383" s="416">
        <v>0</v>
      </c>
      <c r="L1383" s="417">
        <f t="shared" ref="L1383:L1395" si="1764">INT($F1383*K1383)</f>
        <v>0</v>
      </c>
      <c r="M1383" s="417">
        <f t="shared" ref="M1383:M1395" si="1765">+G1383+I1383+K1383</f>
        <v>19223.8</v>
      </c>
      <c r="N1383" s="417">
        <f t="shared" si="1747"/>
        <v>0</v>
      </c>
      <c r="O1383" s="417">
        <f t="shared" ref="O1383" si="1766">F1383-F1382</f>
        <v>0</v>
      </c>
      <c r="P1383" s="417">
        <f t="shared" ref="P1383:Q1383" si="1767">M1383-M1382</f>
        <v>0</v>
      </c>
      <c r="Q1383" s="417">
        <f t="shared" si="1767"/>
        <v>0</v>
      </c>
      <c r="R1383" s="484"/>
      <c r="T1383" s="416">
        <v>2202</v>
      </c>
    </row>
    <row r="1384" spans="1:20" s="371" customFormat="1" ht="24" hidden="1" customHeight="1">
      <c r="A1384" s="366" t="s">
        <v>2064</v>
      </c>
      <c r="B1384" s="418" t="s">
        <v>0</v>
      </c>
      <c r="C1384" s="418" t="s">
        <v>2931</v>
      </c>
      <c r="D1384" s="418" t="s">
        <v>2933</v>
      </c>
      <c r="E1384" s="419" t="s">
        <v>16</v>
      </c>
      <c r="F1384" s="411"/>
      <c r="G1384" s="411">
        <v>12613.9</v>
      </c>
      <c r="H1384" s="412">
        <f>INT($F1384*G1384)</f>
        <v>0</v>
      </c>
      <c r="I1384" s="411">
        <v>9481.6</v>
      </c>
      <c r="J1384" s="412">
        <f>INT($F1384*I1384)</f>
        <v>0</v>
      </c>
      <c r="K1384" s="411">
        <v>0</v>
      </c>
      <c r="L1384" s="412">
        <f>INT($F1384*K1384)</f>
        <v>0</v>
      </c>
      <c r="M1384" s="412">
        <f>+G1384+I1384+K1384</f>
        <v>22095.5</v>
      </c>
      <c r="N1384" s="412">
        <f>H1384+J1384+L1384</f>
        <v>0</v>
      </c>
      <c r="O1384" s="412"/>
      <c r="P1384" s="412"/>
      <c r="Q1384" s="412"/>
      <c r="R1384" s="483" t="s">
        <v>0</v>
      </c>
      <c r="T1384" s="411">
        <v>203</v>
      </c>
    </row>
    <row r="1385" spans="1:20" s="75" customFormat="1" ht="24" hidden="1" customHeight="1">
      <c r="A1385" s="372" t="s">
        <v>2072</v>
      </c>
      <c r="B1385" s="421" t="s">
        <v>0</v>
      </c>
      <c r="C1385" s="421" t="s">
        <v>1212</v>
      </c>
      <c r="D1385" s="421" t="s">
        <v>1214</v>
      </c>
      <c r="E1385" s="422" t="s">
        <v>16</v>
      </c>
      <c r="F1385" s="416"/>
      <c r="G1385" s="416">
        <v>12613.9</v>
      </c>
      <c r="H1385" s="417">
        <f t="shared" si="1762"/>
        <v>0</v>
      </c>
      <c r="I1385" s="416">
        <v>9481.6</v>
      </c>
      <c r="J1385" s="417">
        <f t="shared" si="1763"/>
        <v>0</v>
      </c>
      <c r="K1385" s="416">
        <v>0</v>
      </c>
      <c r="L1385" s="417">
        <f t="shared" si="1764"/>
        <v>0</v>
      </c>
      <c r="M1385" s="417">
        <f t="shared" si="1765"/>
        <v>22095.5</v>
      </c>
      <c r="N1385" s="417">
        <f t="shared" si="1747"/>
        <v>0</v>
      </c>
      <c r="O1385" s="417">
        <f t="shared" ref="O1385" si="1768">F1385-F1384</f>
        <v>0</v>
      </c>
      <c r="P1385" s="417">
        <f t="shared" ref="P1385:Q1385" si="1769">M1385-M1384</f>
        <v>0</v>
      </c>
      <c r="Q1385" s="417">
        <f t="shared" si="1769"/>
        <v>0</v>
      </c>
      <c r="R1385" s="484"/>
      <c r="T1385" s="416">
        <v>203</v>
      </c>
    </row>
    <row r="1386" spans="1:20" s="371" customFormat="1" ht="24" hidden="1" customHeight="1">
      <c r="A1386" s="366" t="s">
        <v>2064</v>
      </c>
      <c r="B1386" s="418" t="s">
        <v>0</v>
      </c>
      <c r="C1386" s="418" t="s">
        <v>2934</v>
      </c>
      <c r="D1386" s="418" t="s">
        <v>2935</v>
      </c>
      <c r="E1386" s="419" t="s">
        <v>16</v>
      </c>
      <c r="F1386" s="411"/>
      <c r="G1386" s="411">
        <v>3460.5</v>
      </c>
      <c r="H1386" s="412">
        <f>INT($F1386*G1386)</f>
        <v>0</v>
      </c>
      <c r="I1386" s="411">
        <v>12224</v>
      </c>
      <c r="J1386" s="412">
        <f>INT($F1386*I1386)</f>
        <v>0</v>
      </c>
      <c r="K1386" s="411">
        <v>0</v>
      </c>
      <c r="L1386" s="412">
        <f>INT($F1386*K1386)</f>
        <v>0</v>
      </c>
      <c r="M1386" s="412">
        <f>+G1386+I1386+K1386</f>
        <v>15684.5</v>
      </c>
      <c r="N1386" s="412">
        <f>H1386+J1386+L1386</f>
        <v>0</v>
      </c>
      <c r="O1386" s="412"/>
      <c r="P1386" s="412"/>
      <c r="Q1386" s="412"/>
      <c r="R1386" s="483" t="s">
        <v>0</v>
      </c>
      <c r="T1386" s="411">
        <v>986</v>
      </c>
    </row>
    <row r="1387" spans="1:20" s="75" customFormat="1" ht="24" hidden="1" customHeight="1">
      <c r="A1387" s="372" t="s">
        <v>2072</v>
      </c>
      <c r="B1387" s="421" t="s">
        <v>0</v>
      </c>
      <c r="C1387" s="421" t="s">
        <v>1215</v>
      </c>
      <c r="D1387" s="421" t="s">
        <v>1216</v>
      </c>
      <c r="E1387" s="422" t="s">
        <v>16</v>
      </c>
      <c r="F1387" s="416"/>
      <c r="G1387" s="416">
        <v>3460.5</v>
      </c>
      <c r="H1387" s="417">
        <f t="shared" si="1762"/>
        <v>0</v>
      </c>
      <c r="I1387" s="416">
        <v>12224</v>
      </c>
      <c r="J1387" s="417">
        <f t="shared" si="1763"/>
        <v>0</v>
      </c>
      <c r="K1387" s="416">
        <v>0</v>
      </c>
      <c r="L1387" s="417">
        <f t="shared" si="1764"/>
        <v>0</v>
      </c>
      <c r="M1387" s="417">
        <f t="shared" si="1765"/>
        <v>15684.5</v>
      </c>
      <c r="N1387" s="417">
        <f t="shared" si="1747"/>
        <v>0</v>
      </c>
      <c r="O1387" s="417">
        <f t="shared" ref="O1387" si="1770">F1387-F1386</f>
        <v>0</v>
      </c>
      <c r="P1387" s="417">
        <f t="shared" ref="P1387:Q1387" si="1771">M1387-M1386</f>
        <v>0</v>
      </c>
      <c r="Q1387" s="417">
        <f t="shared" si="1771"/>
        <v>0</v>
      </c>
      <c r="R1387" s="484"/>
      <c r="T1387" s="416">
        <v>986</v>
      </c>
    </row>
    <row r="1388" spans="1:20" s="371" customFormat="1" ht="24" hidden="1" customHeight="1">
      <c r="A1388" s="366" t="s">
        <v>2064</v>
      </c>
      <c r="B1388" s="418" t="s">
        <v>0</v>
      </c>
      <c r="C1388" s="418" t="s">
        <v>2936</v>
      </c>
      <c r="D1388" s="418" t="s">
        <v>2937</v>
      </c>
      <c r="E1388" s="419" t="s">
        <v>16</v>
      </c>
      <c r="F1388" s="411"/>
      <c r="G1388" s="411">
        <v>972.4</v>
      </c>
      <c r="H1388" s="412">
        <f>INT($F1388*G1388)</f>
        <v>0</v>
      </c>
      <c r="I1388" s="411">
        <v>10421.6</v>
      </c>
      <c r="J1388" s="412">
        <f>INT($F1388*I1388)</f>
        <v>0</v>
      </c>
      <c r="K1388" s="411">
        <v>0</v>
      </c>
      <c r="L1388" s="412">
        <f>INT($F1388*K1388)</f>
        <v>0</v>
      </c>
      <c r="M1388" s="412">
        <f>+G1388+I1388+K1388</f>
        <v>11394</v>
      </c>
      <c r="N1388" s="412">
        <f>H1388+J1388+L1388</f>
        <v>0</v>
      </c>
      <c r="O1388" s="412"/>
      <c r="P1388" s="412"/>
      <c r="Q1388" s="412"/>
      <c r="R1388" s="483" t="s">
        <v>0</v>
      </c>
      <c r="T1388" s="411">
        <v>986</v>
      </c>
    </row>
    <row r="1389" spans="1:20" s="75" customFormat="1" ht="24" hidden="1" customHeight="1">
      <c r="A1389" s="372" t="s">
        <v>2072</v>
      </c>
      <c r="B1389" s="421" t="s">
        <v>0</v>
      </c>
      <c r="C1389" s="421" t="s">
        <v>1217</v>
      </c>
      <c r="D1389" s="421" t="s">
        <v>1218</v>
      </c>
      <c r="E1389" s="422" t="s">
        <v>16</v>
      </c>
      <c r="F1389" s="416"/>
      <c r="G1389" s="416">
        <v>972.4</v>
      </c>
      <c r="H1389" s="417">
        <f t="shared" si="1762"/>
        <v>0</v>
      </c>
      <c r="I1389" s="416">
        <v>10421.6</v>
      </c>
      <c r="J1389" s="417">
        <f t="shared" si="1763"/>
        <v>0</v>
      </c>
      <c r="K1389" s="416">
        <v>0</v>
      </c>
      <c r="L1389" s="417">
        <f t="shared" si="1764"/>
        <v>0</v>
      </c>
      <c r="M1389" s="417">
        <f t="shared" si="1765"/>
        <v>11394</v>
      </c>
      <c r="N1389" s="417">
        <f t="shared" si="1747"/>
        <v>0</v>
      </c>
      <c r="O1389" s="417">
        <f t="shared" ref="O1389" si="1772">F1389-F1388</f>
        <v>0</v>
      </c>
      <c r="P1389" s="417">
        <f t="shared" ref="P1389:Q1389" si="1773">M1389-M1388</f>
        <v>0</v>
      </c>
      <c r="Q1389" s="417">
        <f t="shared" si="1773"/>
        <v>0</v>
      </c>
      <c r="R1389" s="484"/>
      <c r="T1389" s="416">
        <v>986</v>
      </c>
    </row>
    <row r="1390" spans="1:20" s="371" customFormat="1" ht="24" hidden="1" customHeight="1">
      <c r="A1390" s="366" t="s">
        <v>2064</v>
      </c>
      <c r="B1390" s="418" t="s">
        <v>0</v>
      </c>
      <c r="C1390" s="418" t="s">
        <v>2938</v>
      </c>
      <c r="D1390" s="418" t="s">
        <v>2939</v>
      </c>
      <c r="E1390" s="419" t="s">
        <v>6</v>
      </c>
      <c r="F1390" s="411"/>
      <c r="G1390" s="411">
        <v>1945.3</v>
      </c>
      <c r="H1390" s="412">
        <f>INT($F1390*G1390)</f>
        <v>0</v>
      </c>
      <c r="I1390" s="411">
        <v>4288.8</v>
      </c>
      <c r="J1390" s="412">
        <f>INT($F1390*I1390)</f>
        <v>0</v>
      </c>
      <c r="K1390" s="411">
        <v>71.099999999999994</v>
      </c>
      <c r="L1390" s="412">
        <f>INT($F1390*K1390)</f>
        <v>0</v>
      </c>
      <c r="M1390" s="412">
        <f>+G1390+I1390+K1390</f>
        <v>6305.2000000000007</v>
      </c>
      <c r="N1390" s="412">
        <f>H1390+J1390+L1390</f>
        <v>0</v>
      </c>
      <c r="O1390" s="412"/>
      <c r="P1390" s="412"/>
      <c r="Q1390" s="412"/>
      <c r="R1390" s="483" t="s">
        <v>0</v>
      </c>
      <c r="T1390" s="411">
        <v>1482</v>
      </c>
    </row>
    <row r="1391" spans="1:20" s="75" customFormat="1" ht="24" hidden="1" customHeight="1">
      <c r="A1391" s="372" t="s">
        <v>2072</v>
      </c>
      <c r="B1391" s="421" t="s">
        <v>0</v>
      </c>
      <c r="C1391" s="421" t="s">
        <v>1219</v>
      </c>
      <c r="D1391" s="421" t="s">
        <v>1220</v>
      </c>
      <c r="E1391" s="422" t="s">
        <v>6</v>
      </c>
      <c r="F1391" s="416"/>
      <c r="G1391" s="416">
        <v>1945.3</v>
      </c>
      <c r="H1391" s="417">
        <f t="shared" si="1762"/>
        <v>0</v>
      </c>
      <c r="I1391" s="416">
        <v>4288.8</v>
      </c>
      <c r="J1391" s="417">
        <f t="shared" si="1763"/>
        <v>0</v>
      </c>
      <c r="K1391" s="416">
        <v>71.099999999999994</v>
      </c>
      <c r="L1391" s="417">
        <f t="shared" si="1764"/>
        <v>0</v>
      </c>
      <c r="M1391" s="417">
        <f t="shared" si="1765"/>
        <v>6305.2000000000007</v>
      </c>
      <c r="N1391" s="417">
        <f t="shared" si="1747"/>
        <v>0</v>
      </c>
      <c r="O1391" s="417">
        <f t="shared" ref="O1391" si="1774">F1391-F1390</f>
        <v>0</v>
      </c>
      <c r="P1391" s="417">
        <f t="shared" ref="P1391:Q1391" si="1775">M1391-M1390</f>
        <v>0</v>
      </c>
      <c r="Q1391" s="417">
        <f t="shared" si="1775"/>
        <v>0</v>
      </c>
      <c r="R1391" s="484"/>
      <c r="T1391" s="416">
        <v>1482</v>
      </c>
    </row>
    <row r="1392" spans="1:20" s="371" customFormat="1" ht="24" hidden="1" customHeight="1">
      <c r="A1392" s="366" t="s">
        <v>2064</v>
      </c>
      <c r="B1392" s="418" t="s">
        <v>0</v>
      </c>
      <c r="C1392" s="418" t="s">
        <v>2940</v>
      </c>
      <c r="D1392" s="418" t="s">
        <v>2941</v>
      </c>
      <c r="E1392" s="419" t="s">
        <v>6</v>
      </c>
      <c r="F1392" s="411"/>
      <c r="G1392" s="411">
        <v>325.39999999999998</v>
      </c>
      <c r="H1392" s="412">
        <f>INT($F1392*G1392)</f>
        <v>0</v>
      </c>
      <c r="I1392" s="411">
        <v>2512</v>
      </c>
      <c r="J1392" s="412">
        <f>INT($F1392*I1392)</f>
        <v>0</v>
      </c>
      <c r="K1392" s="411">
        <v>0</v>
      </c>
      <c r="L1392" s="412">
        <f>INT($F1392*K1392)</f>
        <v>0</v>
      </c>
      <c r="M1392" s="412">
        <f>+G1392+I1392+K1392</f>
        <v>2837.4</v>
      </c>
      <c r="N1392" s="412">
        <f>H1392+J1392+L1392</f>
        <v>0</v>
      </c>
      <c r="O1392" s="412"/>
      <c r="P1392" s="412"/>
      <c r="Q1392" s="412"/>
      <c r="R1392" s="483" t="s">
        <v>0</v>
      </c>
      <c r="T1392" s="411">
        <v>4285</v>
      </c>
    </row>
    <row r="1393" spans="1:20" s="75" customFormat="1" ht="24" hidden="1" customHeight="1">
      <c r="A1393" s="372" t="s">
        <v>2072</v>
      </c>
      <c r="B1393" s="421" t="s">
        <v>0</v>
      </c>
      <c r="C1393" s="421" t="s">
        <v>1221</v>
      </c>
      <c r="D1393" s="421" t="s">
        <v>1222</v>
      </c>
      <c r="E1393" s="422" t="s">
        <v>6</v>
      </c>
      <c r="F1393" s="416"/>
      <c r="G1393" s="416">
        <v>325.39999999999998</v>
      </c>
      <c r="H1393" s="417">
        <f t="shared" si="1762"/>
        <v>0</v>
      </c>
      <c r="I1393" s="416">
        <v>2512</v>
      </c>
      <c r="J1393" s="417">
        <f t="shared" si="1763"/>
        <v>0</v>
      </c>
      <c r="K1393" s="416">
        <v>0</v>
      </c>
      <c r="L1393" s="417">
        <f t="shared" si="1764"/>
        <v>0</v>
      </c>
      <c r="M1393" s="417">
        <f t="shared" si="1765"/>
        <v>2837.4</v>
      </c>
      <c r="N1393" s="417">
        <f t="shared" si="1747"/>
        <v>0</v>
      </c>
      <c r="O1393" s="417">
        <f t="shared" ref="O1393" si="1776">F1393-F1392</f>
        <v>0</v>
      </c>
      <c r="P1393" s="417">
        <f t="shared" ref="P1393:Q1393" si="1777">M1393-M1392</f>
        <v>0</v>
      </c>
      <c r="Q1393" s="417">
        <f t="shared" si="1777"/>
        <v>0</v>
      </c>
      <c r="R1393" s="484"/>
      <c r="T1393" s="416">
        <v>4285</v>
      </c>
    </row>
    <row r="1394" spans="1:20" s="371" customFormat="1" ht="24" hidden="1" customHeight="1">
      <c r="A1394" s="366" t="s">
        <v>2064</v>
      </c>
      <c r="B1394" s="418" t="s">
        <v>0</v>
      </c>
      <c r="C1394" s="418" t="s">
        <v>2942</v>
      </c>
      <c r="D1394" s="418" t="s">
        <v>98</v>
      </c>
      <c r="E1394" s="419" t="s">
        <v>22</v>
      </c>
      <c r="F1394" s="411"/>
      <c r="G1394" s="411">
        <v>863.2</v>
      </c>
      <c r="H1394" s="412">
        <f>INT($F1394*G1394)</f>
        <v>0</v>
      </c>
      <c r="I1394" s="411">
        <v>2797.6</v>
      </c>
      <c r="J1394" s="412">
        <f>INT($F1394*I1394)</f>
        <v>0</v>
      </c>
      <c r="K1394" s="411">
        <v>0</v>
      </c>
      <c r="L1394" s="412">
        <f>INT($F1394*K1394)</f>
        <v>0</v>
      </c>
      <c r="M1394" s="412">
        <f>+G1394+I1394+K1394</f>
        <v>3660.8</v>
      </c>
      <c r="N1394" s="412">
        <f>H1394+J1394+L1394</f>
        <v>0</v>
      </c>
      <c r="O1394" s="412"/>
      <c r="P1394" s="412"/>
      <c r="Q1394" s="412"/>
      <c r="R1394" s="483" t="s">
        <v>0</v>
      </c>
      <c r="T1394" s="411">
        <v>2488</v>
      </c>
    </row>
    <row r="1395" spans="1:20" s="75" customFormat="1" ht="24" hidden="1" customHeight="1">
      <c r="A1395" s="372" t="s">
        <v>2072</v>
      </c>
      <c r="B1395" s="421" t="s">
        <v>0</v>
      </c>
      <c r="C1395" s="421" t="s">
        <v>1223</v>
      </c>
      <c r="D1395" s="421" t="s">
        <v>98</v>
      </c>
      <c r="E1395" s="422" t="s">
        <v>22</v>
      </c>
      <c r="F1395" s="416"/>
      <c r="G1395" s="416">
        <v>863.2</v>
      </c>
      <c r="H1395" s="417">
        <f t="shared" si="1762"/>
        <v>0</v>
      </c>
      <c r="I1395" s="416">
        <v>2797.6</v>
      </c>
      <c r="J1395" s="417">
        <f t="shared" si="1763"/>
        <v>0</v>
      </c>
      <c r="K1395" s="416">
        <v>0</v>
      </c>
      <c r="L1395" s="417">
        <f t="shared" si="1764"/>
        <v>0</v>
      </c>
      <c r="M1395" s="417">
        <f t="shared" si="1765"/>
        <v>3660.8</v>
      </c>
      <c r="N1395" s="417">
        <f t="shared" si="1747"/>
        <v>0</v>
      </c>
      <c r="O1395" s="417">
        <f t="shared" ref="O1395" si="1778">F1395-F1394</f>
        <v>0</v>
      </c>
      <c r="P1395" s="417">
        <f t="shared" ref="P1395:Q1395" si="1779">M1395-M1394</f>
        <v>0</v>
      </c>
      <c r="Q1395" s="417">
        <f t="shared" si="1779"/>
        <v>0</v>
      </c>
      <c r="R1395" s="484"/>
      <c r="T1395" s="416">
        <v>2488</v>
      </c>
    </row>
    <row r="1396" spans="1:20" s="371" customFormat="1" ht="24" hidden="1" customHeight="1">
      <c r="A1396" s="366" t="s">
        <v>2787</v>
      </c>
      <c r="B1396" s="436" t="s">
        <v>2943</v>
      </c>
      <c r="C1396" s="436" t="s">
        <v>2944</v>
      </c>
      <c r="D1396" s="436" t="s">
        <v>0</v>
      </c>
      <c r="E1396" s="437" t="s">
        <v>0</v>
      </c>
      <c r="F1396" s="438"/>
      <c r="G1396" s="439">
        <v>0</v>
      </c>
      <c r="H1396" s="438">
        <f>SUMIF($A$1398:$A$1421,$A1398,H$1398:H$1421)</f>
        <v>0</v>
      </c>
      <c r="I1396" s="439">
        <v>0</v>
      </c>
      <c r="J1396" s="438">
        <f>SUMIF($A$1398:$A$1421,$A1398,J$1398:J$1421)</f>
        <v>0</v>
      </c>
      <c r="K1396" s="439">
        <v>0</v>
      </c>
      <c r="L1396" s="438">
        <f>SUMIF($A$1398:$A$1421,$A1398,L$1398:L$1421)</f>
        <v>0</v>
      </c>
      <c r="M1396" s="440">
        <v>0</v>
      </c>
      <c r="N1396" s="438">
        <f>H1396+J1396+L1396</f>
        <v>0</v>
      </c>
      <c r="O1396" s="438"/>
      <c r="P1396" s="438"/>
      <c r="Q1396" s="438"/>
      <c r="R1396" s="481" t="s">
        <v>0</v>
      </c>
      <c r="T1396" s="438">
        <v>0</v>
      </c>
    </row>
    <row r="1397" spans="1:20" s="75" customFormat="1" ht="24" hidden="1" customHeight="1">
      <c r="A1397" s="372" t="s">
        <v>2072</v>
      </c>
      <c r="B1397" s="442" t="s">
        <v>291</v>
      </c>
      <c r="C1397" s="442" t="s">
        <v>1224</v>
      </c>
      <c r="D1397" s="442" t="s">
        <v>0</v>
      </c>
      <c r="E1397" s="443" t="s">
        <v>0</v>
      </c>
      <c r="F1397" s="444"/>
      <c r="G1397" s="445">
        <v>0</v>
      </c>
      <c r="H1397" s="444">
        <f>SUMIF($A$1398:$A$1421,$A1399,H$1398:H$1421)</f>
        <v>0</v>
      </c>
      <c r="I1397" s="445">
        <v>0</v>
      </c>
      <c r="J1397" s="444">
        <f>SUMIF($A$1398:$A$1421,$A1399,J$1398:J$1421)</f>
        <v>0</v>
      </c>
      <c r="K1397" s="445">
        <v>0</v>
      </c>
      <c r="L1397" s="444">
        <f>SUMIF($A$1398:$A$1421,$A1399,L$1398:L$1421)</f>
        <v>0</v>
      </c>
      <c r="M1397" s="446">
        <v>0</v>
      </c>
      <c r="N1397" s="444">
        <f t="shared" si="1747"/>
        <v>0</v>
      </c>
      <c r="O1397" s="444">
        <f t="shared" ref="O1397" si="1780">F1397-F1396</f>
        <v>0</v>
      </c>
      <c r="P1397" s="444">
        <f t="shared" ref="P1397:Q1397" si="1781">M1397-M1396</f>
        <v>0</v>
      </c>
      <c r="Q1397" s="444">
        <f t="shared" si="1781"/>
        <v>0</v>
      </c>
      <c r="R1397" s="482"/>
      <c r="T1397" s="444">
        <v>0</v>
      </c>
    </row>
    <row r="1398" spans="1:20" s="485" customFormat="1" ht="24" hidden="1" customHeight="1">
      <c r="A1398" s="366" t="s">
        <v>2064</v>
      </c>
      <c r="B1398" s="418" t="s">
        <v>0</v>
      </c>
      <c r="C1398" s="418" t="s">
        <v>2945</v>
      </c>
      <c r="D1398" s="418" t="s">
        <v>2946</v>
      </c>
      <c r="E1398" s="419" t="s">
        <v>16</v>
      </c>
      <c r="F1398" s="411"/>
      <c r="G1398" s="411">
        <v>85071.9</v>
      </c>
      <c r="H1398" s="412">
        <f>INT($F1398*G1398)</f>
        <v>0</v>
      </c>
      <c r="I1398" s="411">
        <v>51200</v>
      </c>
      <c r="J1398" s="412">
        <f>INT($F1398*I1398)</f>
        <v>0</v>
      </c>
      <c r="K1398" s="411">
        <v>5851.6</v>
      </c>
      <c r="L1398" s="412">
        <f>INT($F1398*K1398)</f>
        <v>0</v>
      </c>
      <c r="M1398" s="412">
        <f>+G1398+I1398+K1398</f>
        <v>142123.5</v>
      </c>
      <c r="N1398" s="412">
        <f>H1398+J1398+L1398</f>
        <v>0</v>
      </c>
      <c r="O1398" s="412"/>
      <c r="P1398" s="412"/>
      <c r="Q1398" s="412"/>
      <c r="R1398" s="483" t="s">
        <v>0</v>
      </c>
      <c r="T1398" s="411">
        <v>1325</v>
      </c>
    </row>
    <row r="1399" spans="1:20" s="77" customFormat="1" ht="24" hidden="1" customHeight="1">
      <c r="A1399" s="372" t="s">
        <v>2072</v>
      </c>
      <c r="B1399" s="421" t="s">
        <v>0</v>
      </c>
      <c r="C1399" s="421" t="s">
        <v>1225</v>
      </c>
      <c r="D1399" s="421" t="s">
        <v>1226</v>
      </c>
      <c r="E1399" s="422" t="s">
        <v>16</v>
      </c>
      <c r="F1399" s="416"/>
      <c r="G1399" s="416">
        <v>85071.9</v>
      </c>
      <c r="H1399" s="417">
        <f t="shared" ref="H1399:H1421" si="1782">INT($F1399*G1399)</f>
        <v>0</v>
      </c>
      <c r="I1399" s="416">
        <v>51200</v>
      </c>
      <c r="J1399" s="417">
        <f t="shared" ref="J1399:J1421" si="1783">INT($F1399*I1399)</f>
        <v>0</v>
      </c>
      <c r="K1399" s="416">
        <v>5851.6</v>
      </c>
      <c r="L1399" s="417">
        <f t="shared" ref="L1399:L1421" si="1784">INT($F1399*K1399)</f>
        <v>0</v>
      </c>
      <c r="M1399" s="417">
        <f t="shared" ref="M1399:M1421" si="1785">+G1399+I1399+K1399</f>
        <v>142123.5</v>
      </c>
      <c r="N1399" s="417">
        <f t="shared" si="1747"/>
        <v>0</v>
      </c>
      <c r="O1399" s="417">
        <f t="shared" ref="O1399" si="1786">F1399-F1398</f>
        <v>0</v>
      </c>
      <c r="P1399" s="417">
        <f t="shared" ref="P1399:Q1399" si="1787">M1399-M1398</f>
        <v>0</v>
      </c>
      <c r="Q1399" s="417">
        <f t="shared" si="1787"/>
        <v>0</v>
      </c>
      <c r="R1399" s="484"/>
      <c r="T1399" s="416">
        <v>1325</v>
      </c>
    </row>
    <row r="1400" spans="1:20" s="371" customFormat="1" ht="24" hidden="1" customHeight="1">
      <c r="A1400" s="366" t="s">
        <v>2064</v>
      </c>
      <c r="B1400" s="418" t="s">
        <v>0</v>
      </c>
      <c r="C1400" s="418" t="s">
        <v>2947</v>
      </c>
      <c r="D1400" s="418" t="s">
        <v>2948</v>
      </c>
      <c r="E1400" s="419" t="s">
        <v>16</v>
      </c>
      <c r="F1400" s="411"/>
      <c r="G1400" s="411">
        <v>102496.1</v>
      </c>
      <c r="H1400" s="412">
        <f>INT($F1400*G1400)</f>
        <v>0</v>
      </c>
      <c r="I1400" s="411">
        <v>47200</v>
      </c>
      <c r="J1400" s="412">
        <f>INT($F1400*I1400)</f>
        <v>0</v>
      </c>
      <c r="K1400" s="411">
        <v>5347.7</v>
      </c>
      <c r="L1400" s="412">
        <f>INT($F1400*K1400)</f>
        <v>0</v>
      </c>
      <c r="M1400" s="412">
        <f>+G1400+I1400+K1400</f>
        <v>155043.80000000002</v>
      </c>
      <c r="N1400" s="412">
        <f>H1400+J1400+L1400</f>
        <v>0</v>
      </c>
      <c r="O1400" s="412"/>
      <c r="P1400" s="412"/>
      <c r="Q1400" s="412"/>
      <c r="R1400" s="483" t="s">
        <v>0</v>
      </c>
      <c r="T1400" s="411">
        <v>417</v>
      </c>
    </row>
    <row r="1401" spans="1:20" s="75" customFormat="1" ht="24" hidden="1" customHeight="1">
      <c r="A1401" s="372" t="s">
        <v>2949</v>
      </c>
      <c r="B1401" s="421" t="s">
        <v>0</v>
      </c>
      <c r="C1401" s="421" t="s">
        <v>1227</v>
      </c>
      <c r="D1401" s="421" t="s">
        <v>1228</v>
      </c>
      <c r="E1401" s="422" t="s">
        <v>16</v>
      </c>
      <c r="F1401" s="416"/>
      <c r="G1401" s="416">
        <v>102496.1</v>
      </c>
      <c r="H1401" s="417">
        <f t="shared" si="1782"/>
        <v>0</v>
      </c>
      <c r="I1401" s="416">
        <v>47200</v>
      </c>
      <c r="J1401" s="417">
        <f t="shared" si="1783"/>
        <v>0</v>
      </c>
      <c r="K1401" s="416">
        <v>5347.7</v>
      </c>
      <c r="L1401" s="417">
        <f t="shared" si="1784"/>
        <v>0</v>
      </c>
      <c r="M1401" s="417">
        <f t="shared" si="1785"/>
        <v>155043.80000000002</v>
      </c>
      <c r="N1401" s="417">
        <f t="shared" si="1747"/>
        <v>0</v>
      </c>
      <c r="O1401" s="417">
        <f t="shared" ref="O1401" si="1788">F1401-F1400</f>
        <v>0</v>
      </c>
      <c r="P1401" s="417">
        <f t="shared" ref="P1401:Q1401" si="1789">M1401-M1400</f>
        <v>0</v>
      </c>
      <c r="Q1401" s="417">
        <f t="shared" si="1789"/>
        <v>0</v>
      </c>
      <c r="R1401" s="484"/>
      <c r="T1401" s="416">
        <v>417</v>
      </c>
    </row>
    <row r="1402" spans="1:20" s="371" customFormat="1" ht="24" hidden="1" customHeight="1">
      <c r="A1402" s="366" t="s">
        <v>2787</v>
      </c>
      <c r="B1402" s="418" t="s">
        <v>0</v>
      </c>
      <c r="C1402" s="418" t="s">
        <v>2950</v>
      </c>
      <c r="D1402" s="418" t="s">
        <v>99</v>
      </c>
      <c r="E1402" s="419" t="s">
        <v>6</v>
      </c>
      <c r="F1402" s="411"/>
      <c r="G1402" s="411">
        <v>15886.3</v>
      </c>
      <c r="H1402" s="412">
        <f>INT($F1402*G1402)</f>
        <v>0</v>
      </c>
      <c r="I1402" s="411">
        <v>11200</v>
      </c>
      <c r="J1402" s="412">
        <f>INT($F1402*I1402)</f>
        <v>0</v>
      </c>
      <c r="K1402" s="411">
        <v>907.8</v>
      </c>
      <c r="L1402" s="412">
        <f>INT($F1402*K1402)</f>
        <v>0</v>
      </c>
      <c r="M1402" s="412">
        <f>+G1402+I1402+K1402</f>
        <v>27994.1</v>
      </c>
      <c r="N1402" s="412">
        <f>H1402+J1402+L1402</f>
        <v>0</v>
      </c>
      <c r="O1402" s="412"/>
      <c r="P1402" s="412"/>
      <c r="Q1402" s="412"/>
      <c r="R1402" s="483" t="s">
        <v>0</v>
      </c>
      <c r="T1402" s="411">
        <v>665</v>
      </c>
    </row>
    <row r="1403" spans="1:20" s="75" customFormat="1" ht="24" hidden="1" customHeight="1">
      <c r="A1403" s="372" t="s">
        <v>2951</v>
      </c>
      <c r="B1403" s="421" t="s">
        <v>0</v>
      </c>
      <c r="C1403" s="421" t="s">
        <v>1229</v>
      </c>
      <c r="D1403" s="421" t="s">
        <v>99</v>
      </c>
      <c r="E1403" s="422" t="s">
        <v>6</v>
      </c>
      <c r="F1403" s="416"/>
      <c r="G1403" s="416">
        <v>15886.3</v>
      </c>
      <c r="H1403" s="417">
        <f t="shared" si="1782"/>
        <v>0</v>
      </c>
      <c r="I1403" s="416">
        <v>11200</v>
      </c>
      <c r="J1403" s="417">
        <f t="shared" si="1783"/>
        <v>0</v>
      </c>
      <c r="K1403" s="416">
        <v>907.8</v>
      </c>
      <c r="L1403" s="417">
        <f t="shared" si="1784"/>
        <v>0</v>
      </c>
      <c r="M1403" s="417">
        <f t="shared" si="1785"/>
        <v>27994.1</v>
      </c>
      <c r="N1403" s="417">
        <f t="shared" si="1747"/>
        <v>0</v>
      </c>
      <c r="O1403" s="417">
        <f t="shared" ref="O1403" si="1790">F1403-F1402</f>
        <v>0</v>
      </c>
      <c r="P1403" s="417">
        <f t="shared" ref="P1403:Q1403" si="1791">M1403-M1402</f>
        <v>0</v>
      </c>
      <c r="Q1403" s="417">
        <f t="shared" si="1791"/>
        <v>0</v>
      </c>
      <c r="R1403" s="484"/>
      <c r="T1403" s="416">
        <v>665</v>
      </c>
    </row>
    <row r="1404" spans="1:20" s="371" customFormat="1" ht="24" hidden="1" customHeight="1">
      <c r="A1404" s="366" t="s">
        <v>2952</v>
      </c>
      <c r="B1404" s="418" t="s">
        <v>0</v>
      </c>
      <c r="C1404" s="418" t="s">
        <v>100</v>
      </c>
      <c r="D1404" s="418" t="s">
        <v>2953</v>
      </c>
      <c r="E1404" s="419" t="s">
        <v>6</v>
      </c>
      <c r="F1404" s="411"/>
      <c r="G1404" s="411">
        <v>28244</v>
      </c>
      <c r="H1404" s="412">
        <f>INT($F1404*G1404)</f>
        <v>0</v>
      </c>
      <c r="I1404" s="411">
        <v>31371.200000000001</v>
      </c>
      <c r="J1404" s="412">
        <f>INT($F1404*I1404)</f>
        <v>0</v>
      </c>
      <c r="K1404" s="411">
        <v>0</v>
      </c>
      <c r="L1404" s="412">
        <f>INT($F1404*K1404)</f>
        <v>0</v>
      </c>
      <c r="M1404" s="412">
        <f>+G1404+I1404+K1404</f>
        <v>59615.199999999997</v>
      </c>
      <c r="N1404" s="412">
        <f>H1404+J1404+L1404</f>
        <v>0</v>
      </c>
      <c r="O1404" s="412"/>
      <c r="P1404" s="412"/>
      <c r="Q1404" s="412"/>
      <c r="R1404" s="483" t="s">
        <v>0</v>
      </c>
      <c r="T1404" s="411">
        <v>40.200000000000003</v>
      </c>
    </row>
    <row r="1405" spans="1:20" s="75" customFormat="1" ht="24" hidden="1" customHeight="1">
      <c r="A1405" s="372" t="s">
        <v>2954</v>
      </c>
      <c r="B1405" s="421" t="s">
        <v>0</v>
      </c>
      <c r="C1405" s="421" t="s">
        <v>100</v>
      </c>
      <c r="D1405" s="421" t="s">
        <v>1230</v>
      </c>
      <c r="E1405" s="422" t="s">
        <v>6</v>
      </c>
      <c r="F1405" s="416"/>
      <c r="G1405" s="416">
        <v>28244</v>
      </c>
      <c r="H1405" s="417">
        <f t="shared" si="1782"/>
        <v>0</v>
      </c>
      <c r="I1405" s="416">
        <v>31371.200000000001</v>
      </c>
      <c r="J1405" s="417">
        <f t="shared" si="1783"/>
        <v>0</v>
      </c>
      <c r="K1405" s="416">
        <v>0</v>
      </c>
      <c r="L1405" s="417">
        <f t="shared" si="1784"/>
        <v>0</v>
      </c>
      <c r="M1405" s="417">
        <f t="shared" si="1785"/>
        <v>59615.199999999997</v>
      </c>
      <c r="N1405" s="417">
        <f t="shared" si="1747"/>
        <v>0</v>
      </c>
      <c r="O1405" s="417">
        <f t="shared" ref="O1405" si="1792">F1405-F1404</f>
        <v>0</v>
      </c>
      <c r="P1405" s="417">
        <f t="shared" ref="P1405:Q1405" si="1793">M1405-M1404</f>
        <v>0</v>
      </c>
      <c r="Q1405" s="417">
        <f t="shared" si="1793"/>
        <v>0</v>
      </c>
      <c r="R1405" s="484"/>
      <c r="T1405" s="416">
        <v>40.200000000000003</v>
      </c>
    </row>
    <row r="1406" spans="1:20" s="485" customFormat="1" ht="24" hidden="1" customHeight="1">
      <c r="A1406" s="366" t="s">
        <v>2787</v>
      </c>
      <c r="B1406" s="418" t="s">
        <v>0</v>
      </c>
      <c r="C1406" s="418" t="s">
        <v>100</v>
      </c>
      <c r="D1406" s="418" t="s">
        <v>2955</v>
      </c>
      <c r="E1406" s="419" t="s">
        <v>6</v>
      </c>
      <c r="F1406" s="411"/>
      <c r="G1406" s="411">
        <v>34912.9</v>
      </c>
      <c r="H1406" s="412">
        <f>INT($F1406*G1406)</f>
        <v>0</v>
      </c>
      <c r="I1406" s="411">
        <v>32048.799999999999</v>
      </c>
      <c r="J1406" s="412">
        <f>INT($F1406*I1406)</f>
        <v>0</v>
      </c>
      <c r="K1406" s="411">
        <v>0</v>
      </c>
      <c r="L1406" s="412">
        <f>INT($F1406*K1406)</f>
        <v>0</v>
      </c>
      <c r="M1406" s="412">
        <f>+G1406+I1406+K1406</f>
        <v>66961.7</v>
      </c>
      <c r="N1406" s="412">
        <f>H1406+J1406+L1406</f>
        <v>0</v>
      </c>
      <c r="O1406" s="412"/>
      <c r="P1406" s="412"/>
      <c r="Q1406" s="412"/>
      <c r="R1406" s="483" t="s">
        <v>0</v>
      </c>
      <c r="T1406" s="411">
        <v>40.200000000000003</v>
      </c>
    </row>
    <row r="1407" spans="1:20" s="77" customFormat="1" ht="24" hidden="1" customHeight="1">
      <c r="A1407" s="372" t="s">
        <v>2956</v>
      </c>
      <c r="B1407" s="421" t="s">
        <v>0</v>
      </c>
      <c r="C1407" s="421" t="s">
        <v>100</v>
      </c>
      <c r="D1407" s="421" t="s">
        <v>1231</v>
      </c>
      <c r="E1407" s="422" t="s">
        <v>6</v>
      </c>
      <c r="F1407" s="416"/>
      <c r="G1407" s="416">
        <v>34912.9</v>
      </c>
      <c r="H1407" s="417">
        <f t="shared" si="1782"/>
        <v>0</v>
      </c>
      <c r="I1407" s="416">
        <v>32048.799999999999</v>
      </c>
      <c r="J1407" s="417">
        <f t="shared" si="1783"/>
        <v>0</v>
      </c>
      <c r="K1407" s="416">
        <v>0</v>
      </c>
      <c r="L1407" s="417">
        <f t="shared" si="1784"/>
        <v>0</v>
      </c>
      <c r="M1407" s="417">
        <f t="shared" si="1785"/>
        <v>66961.7</v>
      </c>
      <c r="N1407" s="417">
        <f t="shared" si="1747"/>
        <v>0</v>
      </c>
      <c r="O1407" s="417">
        <f t="shared" ref="O1407" si="1794">F1407-F1406</f>
        <v>0</v>
      </c>
      <c r="P1407" s="417">
        <f t="shared" ref="P1407:Q1407" si="1795">M1407-M1406</f>
        <v>0</v>
      </c>
      <c r="Q1407" s="417">
        <f t="shared" si="1795"/>
        <v>0</v>
      </c>
      <c r="R1407" s="484"/>
      <c r="T1407" s="416">
        <v>40.200000000000003</v>
      </c>
    </row>
    <row r="1408" spans="1:20" s="371" customFormat="1" ht="24" hidden="1" customHeight="1">
      <c r="A1408" s="366" t="s">
        <v>2787</v>
      </c>
      <c r="B1408" s="418" t="s">
        <v>0</v>
      </c>
      <c r="C1408" s="418" t="s">
        <v>100</v>
      </c>
      <c r="D1408" s="418" t="s">
        <v>2957</v>
      </c>
      <c r="E1408" s="419" t="s">
        <v>6</v>
      </c>
      <c r="F1408" s="411"/>
      <c r="G1408" s="411">
        <v>117243.7</v>
      </c>
      <c r="H1408" s="412">
        <f>INT($F1408*G1408)</f>
        <v>0</v>
      </c>
      <c r="I1408" s="411">
        <v>42088.800000000003</v>
      </c>
      <c r="J1408" s="412">
        <f>INT($F1408*I1408)</f>
        <v>0</v>
      </c>
      <c r="K1408" s="411">
        <v>0</v>
      </c>
      <c r="L1408" s="412">
        <f>INT($F1408*K1408)</f>
        <v>0</v>
      </c>
      <c r="M1408" s="412">
        <f>+G1408+I1408+K1408</f>
        <v>159332.5</v>
      </c>
      <c r="N1408" s="412">
        <f>H1408+J1408+L1408</f>
        <v>0</v>
      </c>
      <c r="O1408" s="412"/>
      <c r="P1408" s="412"/>
      <c r="Q1408" s="412"/>
      <c r="R1408" s="483" t="s">
        <v>0</v>
      </c>
      <c r="T1408" s="411">
        <v>40.200000000000003</v>
      </c>
    </row>
    <row r="1409" spans="1:20" s="75" customFormat="1" ht="24" hidden="1" customHeight="1">
      <c r="A1409" s="372" t="s">
        <v>2786</v>
      </c>
      <c r="B1409" s="421" t="s">
        <v>0</v>
      </c>
      <c r="C1409" s="421" t="s">
        <v>100</v>
      </c>
      <c r="D1409" s="421" t="s">
        <v>1232</v>
      </c>
      <c r="E1409" s="422" t="s">
        <v>6</v>
      </c>
      <c r="F1409" s="416"/>
      <c r="G1409" s="416">
        <v>117243.7</v>
      </c>
      <c r="H1409" s="417">
        <f t="shared" si="1782"/>
        <v>0</v>
      </c>
      <c r="I1409" s="416">
        <v>42088.800000000003</v>
      </c>
      <c r="J1409" s="417">
        <f t="shared" si="1783"/>
        <v>0</v>
      </c>
      <c r="K1409" s="416">
        <v>0</v>
      </c>
      <c r="L1409" s="417">
        <f t="shared" si="1784"/>
        <v>0</v>
      </c>
      <c r="M1409" s="417">
        <f t="shared" si="1785"/>
        <v>159332.5</v>
      </c>
      <c r="N1409" s="417">
        <f t="shared" si="1747"/>
        <v>0</v>
      </c>
      <c r="O1409" s="417">
        <f t="shared" ref="O1409" si="1796">F1409-F1408</f>
        <v>0</v>
      </c>
      <c r="P1409" s="417">
        <f t="shared" ref="P1409:Q1409" si="1797">M1409-M1408</f>
        <v>0</v>
      </c>
      <c r="Q1409" s="417">
        <f t="shared" si="1797"/>
        <v>0</v>
      </c>
      <c r="R1409" s="484"/>
      <c r="T1409" s="416">
        <v>40.200000000000003</v>
      </c>
    </row>
    <row r="1410" spans="1:20" s="371" customFormat="1" ht="24" hidden="1" customHeight="1">
      <c r="A1410" s="366" t="s">
        <v>2958</v>
      </c>
      <c r="B1410" s="418" t="s">
        <v>0</v>
      </c>
      <c r="C1410" s="418" t="s">
        <v>100</v>
      </c>
      <c r="D1410" s="418" t="s">
        <v>2959</v>
      </c>
      <c r="E1410" s="419" t="s">
        <v>6</v>
      </c>
      <c r="F1410" s="411"/>
      <c r="G1410" s="411">
        <v>35055.9</v>
      </c>
      <c r="H1410" s="412">
        <f>INT($F1410*G1410)</f>
        <v>0</v>
      </c>
      <c r="I1410" s="411">
        <v>32048.799999999999</v>
      </c>
      <c r="J1410" s="412">
        <f>INT($F1410*I1410)</f>
        <v>0</v>
      </c>
      <c r="K1410" s="411">
        <v>0</v>
      </c>
      <c r="L1410" s="412">
        <f>INT($F1410*K1410)</f>
        <v>0</v>
      </c>
      <c r="M1410" s="412">
        <f>+G1410+I1410+K1410</f>
        <v>67104.7</v>
      </c>
      <c r="N1410" s="412">
        <f>H1410+J1410+L1410</f>
        <v>0</v>
      </c>
      <c r="O1410" s="412"/>
      <c r="P1410" s="412"/>
      <c r="Q1410" s="412"/>
      <c r="R1410" s="483" t="s">
        <v>0</v>
      </c>
      <c r="T1410" s="411">
        <v>68.400000000000006</v>
      </c>
    </row>
    <row r="1411" spans="1:20" s="75" customFormat="1" ht="24" hidden="1" customHeight="1">
      <c r="A1411" s="372" t="s">
        <v>2786</v>
      </c>
      <c r="B1411" s="421" t="s">
        <v>0</v>
      </c>
      <c r="C1411" s="421" t="s">
        <v>100</v>
      </c>
      <c r="D1411" s="421" t="s">
        <v>1233</v>
      </c>
      <c r="E1411" s="422" t="s">
        <v>6</v>
      </c>
      <c r="F1411" s="416"/>
      <c r="G1411" s="416">
        <v>35055.9</v>
      </c>
      <c r="H1411" s="417">
        <f t="shared" si="1782"/>
        <v>0</v>
      </c>
      <c r="I1411" s="416">
        <v>32048.799999999999</v>
      </c>
      <c r="J1411" s="417">
        <f t="shared" si="1783"/>
        <v>0</v>
      </c>
      <c r="K1411" s="416">
        <v>0</v>
      </c>
      <c r="L1411" s="417">
        <f t="shared" si="1784"/>
        <v>0</v>
      </c>
      <c r="M1411" s="417">
        <f t="shared" si="1785"/>
        <v>67104.7</v>
      </c>
      <c r="N1411" s="417">
        <f t="shared" si="1747"/>
        <v>0</v>
      </c>
      <c r="O1411" s="417">
        <f t="shared" ref="O1411" si="1798">F1411-F1410</f>
        <v>0</v>
      </c>
      <c r="P1411" s="417">
        <f t="shared" ref="P1411:Q1411" si="1799">M1411-M1410</f>
        <v>0</v>
      </c>
      <c r="Q1411" s="417">
        <f t="shared" si="1799"/>
        <v>0</v>
      </c>
      <c r="R1411" s="484"/>
      <c r="T1411" s="416">
        <v>68.400000000000006</v>
      </c>
    </row>
    <row r="1412" spans="1:20" s="485" customFormat="1" ht="24" hidden="1" customHeight="1">
      <c r="A1412" s="366" t="s">
        <v>2952</v>
      </c>
      <c r="B1412" s="418" t="s">
        <v>0</v>
      </c>
      <c r="C1412" s="418" t="s">
        <v>100</v>
      </c>
      <c r="D1412" s="418" t="s">
        <v>2960</v>
      </c>
      <c r="E1412" s="419" t="s">
        <v>6</v>
      </c>
      <c r="F1412" s="411"/>
      <c r="G1412" s="411">
        <v>39499.1</v>
      </c>
      <c r="H1412" s="412">
        <f>INT($F1412*G1412)</f>
        <v>0</v>
      </c>
      <c r="I1412" s="411">
        <v>31749.599999999999</v>
      </c>
      <c r="J1412" s="412">
        <f>INT($F1412*I1412)</f>
        <v>0</v>
      </c>
      <c r="K1412" s="411">
        <v>0</v>
      </c>
      <c r="L1412" s="412">
        <f>INT($F1412*K1412)</f>
        <v>0</v>
      </c>
      <c r="M1412" s="412">
        <f>+G1412+I1412+K1412</f>
        <v>71248.7</v>
      </c>
      <c r="N1412" s="412">
        <f>H1412+J1412+L1412</f>
        <v>0</v>
      </c>
      <c r="O1412" s="412"/>
      <c r="P1412" s="412"/>
      <c r="Q1412" s="412"/>
      <c r="R1412" s="483" t="s">
        <v>0</v>
      </c>
      <c r="T1412" s="411">
        <v>17</v>
      </c>
    </row>
    <row r="1413" spans="1:20" s="77" customFormat="1" ht="24" hidden="1" customHeight="1">
      <c r="A1413" s="372" t="s">
        <v>2951</v>
      </c>
      <c r="B1413" s="421" t="s">
        <v>0</v>
      </c>
      <c r="C1413" s="421" t="s">
        <v>100</v>
      </c>
      <c r="D1413" s="421" t="s">
        <v>1234</v>
      </c>
      <c r="E1413" s="422" t="s">
        <v>6</v>
      </c>
      <c r="F1413" s="416"/>
      <c r="G1413" s="416">
        <v>39499.1</v>
      </c>
      <c r="H1413" s="417">
        <f t="shared" si="1782"/>
        <v>0</v>
      </c>
      <c r="I1413" s="416">
        <v>31749.599999999999</v>
      </c>
      <c r="J1413" s="417">
        <f t="shared" si="1783"/>
        <v>0</v>
      </c>
      <c r="K1413" s="416">
        <v>0</v>
      </c>
      <c r="L1413" s="417">
        <f t="shared" si="1784"/>
        <v>0</v>
      </c>
      <c r="M1413" s="417">
        <f t="shared" si="1785"/>
        <v>71248.7</v>
      </c>
      <c r="N1413" s="417">
        <f t="shared" si="1747"/>
        <v>0</v>
      </c>
      <c r="O1413" s="417">
        <f t="shared" ref="O1413" si="1800">F1413-F1412</f>
        <v>0</v>
      </c>
      <c r="P1413" s="417">
        <f t="shared" ref="P1413:Q1413" si="1801">M1413-M1412</f>
        <v>0</v>
      </c>
      <c r="Q1413" s="417">
        <f t="shared" si="1801"/>
        <v>0</v>
      </c>
      <c r="R1413" s="484"/>
      <c r="T1413" s="416">
        <v>17</v>
      </c>
    </row>
    <row r="1414" spans="1:20" s="477" customFormat="1" ht="24" hidden="1" customHeight="1">
      <c r="A1414" s="366" t="s">
        <v>2787</v>
      </c>
      <c r="B1414" s="418" t="s">
        <v>0</v>
      </c>
      <c r="C1414" s="418" t="s">
        <v>2961</v>
      </c>
      <c r="D1414" s="418" t="s">
        <v>101</v>
      </c>
      <c r="E1414" s="419" t="s">
        <v>6</v>
      </c>
      <c r="F1414" s="411"/>
      <c r="G1414" s="411">
        <v>30005.4</v>
      </c>
      <c r="H1414" s="412">
        <f>INT($F1414*G1414)</f>
        <v>0</v>
      </c>
      <c r="I1414" s="411">
        <v>6301.6</v>
      </c>
      <c r="J1414" s="412">
        <f>INT($F1414*I1414)</f>
        <v>0</v>
      </c>
      <c r="K1414" s="411">
        <v>0</v>
      </c>
      <c r="L1414" s="412">
        <f>INT($F1414*K1414)</f>
        <v>0</v>
      </c>
      <c r="M1414" s="412">
        <f>+G1414+I1414+K1414</f>
        <v>36307</v>
      </c>
      <c r="N1414" s="412">
        <f>H1414+J1414+L1414</f>
        <v>0</v>
      </c>
      <c r="O1414" s="412"/>
      <c r="P1414" s="412"/>
      <c r="Q1414" s="412"/>
      <c r="R1414" s="483" t="s">
        <v>0</v>
      </c>
      <c r="T1414" s="411">
        <v>5</v>
      </c>
    </row>
    <row r="1415" spans="1:20" s="76" customFormat="1" ht="24" hidden="1" customHeight="1">
      <c r="A1415" s="372" t="s">
        <v>2956</v>
      </c>
      <c r="B1415" s="421" t="s">
        <v>0</v>
      </c>
      <c r="C1415" s="421" t="s">
        <v>1235</v>
      </c>
      <c r="D1415" s="421" t="s">
        <v>101</v>
      </c>
      <c r="E1415" s="422" t="s">
        <v>6</v>
      </c>
      <c r="F1415" s="416"/>
      <c r="G1415" s="416">
        <v>30005.4</v>
      </c>
      <c r="H1415" s="417">
        <f t="shared" si="1782"/>
        <v>0</v>
      </c>
      <c r="I1415" s="416">
        <v>6301.6</v>
      </c>
      <c r="J1415" s="417">
        <f t="shared" si="1783"/>
        <v>0</v>
      </c>
      <c r="K1415" s="416">
        <v>0</v>
      </c>
      <c r="L1415" s="417">
        <f t="shared" si="1784"/>
        <v>0</v>
      </c>
      <c r="M1415" s="417">
        <f t="shared" si="1785"/>
        <v>36307</v>
      </c>
      <c r="N1415" s="417">
        <f t="shared" si="1747"/>
        <v>0</v>
      </c>
      <c r="O1415" s="417">
        <f t="shared" ref="O1415" si="1802">F1415-F1414</f>
        <v>0</v>
      </c>
      <c r="P1415" s="417">
        <f t="shared" ref="P1415:Q1415" si="1803">M1415-M1414</f>
        <v>0</v>
      </c>
      <c r="Q1415" s="417">
        <f t="shared" si="1803"/>
        <v>0</v>
      </c>
      <c r="R1415" s="484"/>
      <c r="T1415" s="416">
        <v>5</v>
      </c>
    </row>
    <row r="1416" spans="1:20" s="371" customFormat="1" ht="24" hidden="1" customHeight="1">
      <c r="A1416" s="366" t="s">
        <v>2962</v>
      </c>
      <c r="B1416" s="418" t="s">
        <v>0</v>
      </c>
      <c r="C1416" s="418" t="s">
        <v>2963</v>
      </c>
      <c r="D1416" s="418" t="s">
        <v>101</v>
      </c>
      <c r="E1416" s="419" t="s">
        <v>1860</v>
      </c>
      <c r="F1416" s="411"/>
      <c r="G1416" s="411">
        <v>307554.8</v>
      </c>
      <c r="H1416" s="412">
        <f>INT($F1416*G1416)</f>
        <v>0</v>
      </c>
      <c r="I1416" s="411">
        <v>56139.199999999997</v>
      </c>
      <c r="J1416" s="412">
        <f>INT($F1416*I1416)</f>
        <v>0</v>
      </c>
      <c r="K1416" s="411">
        <v>0</v>
      </c>
      <c r="L1416" s="412">
        <f>INT($F1416*K1416)</f>
        <v>0</v>
      </c>
      <c r="M1416" s="412">
        <f>+G1416+I1416+K1416</f>
        <v>363694</v>
      </c>
      <c r="N1416" s="412">
        <f>H1416+J1416+L1416</f>
        <v>0</v>
      </c>
      <c r="O1416" s="412"/>
      <c r="P1416" s="412"/>
      <c r="Q1416" s="412"/>
      <c r="R1416" s="483" t="s">
        <v>0</v>
      </c>
      <c r="T1416" s="411">
        <v>1</v>
      </c>
    </row>
    <row r="1417" spans="1:20" s="75" customFormat="1" ht="24" hidden="1" customHeight="1">
      <c r="A1417" s="372" t="s">
        <v>2956</v>
      </c>
      <c r="B1417" s="421" t="s">
        <v>0</v>
      </c>
      <c r="C1417" s="421" t="s">
        <v>1236</v>
      </c>
      <c r="D1417" s="421" t="s">
        <v>101</v>
      </c>
      <c r="E1417" s="422" t="s">
        <v>729</v>
      </c>
      <c r="F1417" s="416"/>
      <c r="G1417" s="416">
        <v>307554.8</v>
      </c>
      <c r="H1417" s="417">
        <f t="shared" si="1782"/>
        <v>0</v>
      </c>
      <c r="I1417" s="416">
        <v>56139.199999999997</v>
      </c>
      <c r="J1417" s="417">
        <f t="shared" si="1783"/>
        <v>0</v>
      </c>
      <c r="K1417" s="416">
        <v>0</v>
      </c>
      <c r="L1417" s="417">
        <f t="shared" si="1784"/>
        <v>0</v>
      </c>
      <c r="M1417" s="417">
        <f t="shared" si="1785"/>
        <v>363694</v>
      </c>
      <c r="N1417" s="417">
        <f t="shared" si="1747"/>
        <v>0</v>
      </c>
      <c r="O1417" s="417">
        <f t="shared" ref="O1417" si="1804">F1417-F1416</f>
        <v>0</v>
      </c>
      <c r="P1417" s="417">
        <f t="shared" ref="P1417:Q1417" si="1805">M1417-M1416</f>
        <v>0</v>
      </c>
      <c r="Q1417" s="417">
        <f t="shared" si="1805"/>
        <v>0</v>
      </c>
      <c r="R1417" s="484"/>
      <c r="T1417" s="416">
        <v>1</v>
      </c>
    </row>
    <row r="1418" spans="1:20" s="371" customFormat="1" ht="24" hidden="1" customHeight="1">
      <c r="A1418" s="366" t="s">
        <v>2952</v>
      </c>
      <c r="B1418" s="418" t="s">
        <v>0</v>
      </c>
      <c r="C1418" s="418" t="s">
        <v>2964</v>
      </c>
      <c r="D1418" s="418" t="s">
        <v>2965</v>
      </c>
      <c r="E1418" s="419" t="s">
        <v>16</v>
      </c>
      <c r="F1418" s="411"/>
      <c r="G1418" s="411">
        <v>142123.5</v>
      </c>
      <c r="H1418" s="412">
        <f>INT($F1418*G1418)</f>
        <v>0</v>
      </c>
      <c r="I1418" s="411">
        <v>0</v>
      </c>
      <c r="J1418" s="412">
        <f>INT($F1418*I1418)</f>
        <v>0</v>
      </c>
      <c r="K1418" s="411">
        <v>0</v>
      </c>
      <c r="L1418" s="412">
        <f>INT($F1418*K1418)</f>
        <v>0</v>
      </c>
      <c r="M1418" s="412">
        <f>+G1418+I1418+K1418</f>
        <v>142123.5</v>
      </c>
      <c r="N1418" s="412">
        <f>H1418+J1418+L1418</f>
        <v>0</v>
      </c>
      <c r="O1418" s="412"/>
      <c r="P1418" s="412"/>
      <c r="Q1418" s="412"/>
      <c r="R1418" s="483" t="s">
        <v>0</v>
      </c>
      <c r="T1418" s="411">
        <v>63</v>
      </c>
    </row>
    <row r="1419" spans="1:20" s="75" customFormat="1" ht="24" hidden="1" customHeight="1">
      <c r="A1419" s="372" t="s">
        <v>2951</v>
      </c>
      <c r="B1419" s="421" t="s">
        <v>0</v>
      </c>
      <c r="C1419" s="421" t="s">
        <v>1237</v>
      </c>
      <c r="D1419" s="421" t="s">
        <v>1238</v>
      </c>
      <c r="E1419" s="422" t="s">
        <v>16</v>
      </c>
      <c r="F1419" s="416"/>
      <c r="G1419" s="416">
        <v>142123.5</v>
      </c>
      <c r="H1419" s="417">
        <f t="shared" si="1782"/>
        <v>0</v>
      </c>
      <c r="I1419" s="416">
        <v>0</v>
      </c>
      <c r="J1419" s="417">
        <f t="shared" si="1783"/>
        <v>0</v>
      </c>
      <c r="K1419" s="416">
        <v>0</v>
      </c>
      <c r="L1419" s="417">
        <f t="shared" si="1784"/>
        <v>0</v>
      </c>
      <c r="M1419" s="417">
        <f t="shared" si="1785"/>
        <v>142123.5</v>
      </c>
      <c r="N1419" s="417">
        <f t="shared" si="1747"/>
        <v>0</v>
      </c>
      <c r="O1419" s="417">
        <f t="shared" ref="O1419" si="1806">F1419-F1418</f>
        <v>0</v>
      </c>
      <c r="P1419" s="417">
        <f t="shared" ref="P1419:Q1419" si="1807">M1419-M1418</f>
        <v>0</v>
      </c>
      <c r="Q1419" s="417">
        <f t="shared" si="1807"/>
        <v>0</v>
      </c>
      <c r="R1419" s="484"/>
      <c r="T1419" s="416">
        <v>63</v>
      </c>
    </row>
    <row r="1420" spans="1:20" s="371" customFormat="1" ht="24" hidden="1" customHeight="1">
      <c r="A1420" s="366" t="s">
        <v>2962</v>
      </c>
      <c r="B1420" s="418" t="s">
        <v>0</v>
      </c>
      <c r="C1420" s="418" t="s">
        <v>2966</v>
      </c>
      <c r="D1420" s="418" t="s">
        <v>2967</v>
      </c>
      <c r="E1420" s="419" t="s">
        <v>6</v>
      </c>
      <c r="F1420" s="411"/>
      <c r="G1420" s="411">
        <v>28955</v>
      </c>
      <c r="H1420" s="412">
        <f>INT($F1420*G1420)</f>
        <v>0</v>
      </c>
      <c r="I1420" s="411">
        <v>83009.600000000006</v>
      </c>
      <c r="J1420" s="412">
        <f>INT($F1420*I1420)</f>
        <v>0</v>
      </c>
      <c r="K1420" s="411">
        <v>198.4</v>
      </c>
      <c r="L1420" s="412">
        <f>INT($F1420*K1420)</f>
        <v>0</v>
      </c>
      <c r="M1420" s="412">
        <f>+G1420+I1420+K1420</f>
        <v>112163</v>
      </c>
      <c r="N1420" s="412">
        <f>H1420+J1420+L1420</f>
        <v>0</v>
      </c>
      <c r="O1420" s="412"/>
      <c r="P1420" s="412"/>
      <c r="Q1420" s="412"/>
      <c r="R1420" s="483" t="s">
        <v>0</v>
      </c>
      <c r="T1420" s="411">
        <v>40.200000000000003</v>
      </c>
    </row>
    <row r="1421" spans="1:20" s="75" customFormat="1" ht="24" hidden="1" customHeight="1">
      <c r="A1421" s="372" t="s">
        <v>2072</v>
      </c>
      <c r="B1421" s="421" t="s">
        <v>0</v>
      </c>
      <c r="C1421" s="421" t="s">
        <v>1239</v>
      </c>
      <c r="D1421" s="421" t="s">
        <v>1240</v>
      </c>
      <c r="E1421" s="422" t="s">
        <v>6</v>
      </c>
      <c r="F1421" s="416"/>
      <c r="G1421" s="416">
        <v>28955</v>
      </c>
      <c r="H1421" s="417">
        <f t="shared" si="1782"/>
        <v>0</v>
      </c>
      <c r="I1421" s="416">
        <v>83009.600000000006</v>
      </c>
      <c r="J1421" s="417">
        <f t="shared" si="1783"/>
        <v>0</v>
      </c>
      <c r="K1421" s="416">
        <v>198.4</v>
      </c>
      <c r="L1421" s="417">
        <f t="shared" si="1784"/>
        <v>0</v>
      </c>
      <c r="M1421" s="417">
        <f t="shared" si="1785"/>
        <v>112163</v>
      </c>
      <c r="N1421" s="417">
        <f t="shared" si="1747"/>
        <v>0</v>
      </c>
      <c r="O1421" s="417">
        <f t="shared" ref="O1421" si="1808">F1421-F1420</f>
        <v>0</v>
      </c>
      <c r="P1421" s="417">
        <f t="shared" ref="P1421:Q1421" si="1809">M1421-M1420</f>
        <v>0</v>
      </c>
      <c r="Q1421" s="417">
        <f t="shared" si="1809"/>
        <v>0</v>
      </c>
      <c r="R1421" s="484"/>
      <c r="T1421" s="416">
        <v>40.200000000000003</v>
      </c>
    </row>
    <row r="1422" spans="1:20" s="371" customFormat="1" ht="24" hidden="1" customHeight="1">
      <c r="A1422" s="366" t="s">
        <v>2064</v>
      </c>
      <c r="B1422" s="436" t="s">
        <v>2968</v>
      </c>
      <c r="C1422" s="436" t="s">
        <v>2969</v>
      </c>
      <c r="D1422" s="436" t="s">
        <v>0</v>
      </c>
      <c r="E1422" s="437" t="s">
        <v>0</v>
      </c>
      <c r="F1422" s="438"/>
      <c r="G1422" s="439">
        <v>0</v>
      </c>
      <c r="H1422" s="438">
        <f>SUMIF($A$1424:$A$1435,$A1424,H$1424:H$1435)</f>
        <v>0</v>
      </c>
      <c r="I1422" s="439">
        <v>0</v>
      </c>
      <c r="J1422" s="438">
        <f>SUMIF($A$1424:$A$1435,$A1424,J$1424:J$1435)</f>
        <v>0</v>
      </c>
      <c r="K1422" s="439">
        <v>0</v>
      </c>
      <c r="L1422" s="438">
        <f>SUMIF($A$1424:$A$1435,$A1424,L$1424:L$1435)</f>
        <v>0</v>
      </c>
      <c r="M1422" s="440">
        <v>0</v>
      </c>
      <c r="N1422" s="438">
        <f>H1422+J1422+L1422</f>
        <v>0</v>
      </c>
      <c r="O1422" s="438"/>
      <c r="P1422" s="438"/>
      <c r="Q1422" s="438"/>
      <c r="R1422" s="481" t="s">
        <v>0</v>
      </c>
      <c r="T1422" s="438">
        <v>0</v>
      </c>
    </row>
    <row r="1423" spans="1:20" s="75" customFormat="1" ht="24" hidden="1" customHeight="1">
      <c r="A1423" s="372" t="s">
        <v>2072</v>
      </c>
      <c r="B1423" s="442" t="s">
        <v>2970</v>
      </c>
      <c r="C1423" s="442" t="s">
        <v>1241</v>
      </c>
      <c r="D1423" s="442" t="s">
        <v>0</v>
      </c>
      <c r="E1423" s="443" t="s">
        <v>0</v>
      </c>
      <c r="F1423" s="444"/>
      <c r="G1423" s="445">
        <v>0</v>
      </c>
      <c r="H1423" s="444">
        <f>SUMIF($A$1424:$A$1435,$A1425,H$1424:H$1435)</f>
        <v>0</v>
      </c>
      <c r="I1423" s="445">
        <v>0</v>
      </c>
      <c r="J1423" s="444">
        <f>SUMIF($A$1424:$A$1435,$A1425,J$1424:J$1435)</f>
        <v>0</v>
      </c>
      <c r="K1423" s="445">
        <v>0</v>
      </c>
      <c r="L1423" s="444">
        <f>SUMIF($A$1424:$A$1435,$A1425,L$1424:L$1435)</f>
        <v>0</v>
      </c>
      <c r="M1423" s="446">
        <v>0</v>
      </c>
      <c r="N1423" s="444">
        <f t="shared" si="1747"/>
        <v>0</v>
      </c>
      <c r="O1423" s="444">
        <f t="shared" ref="O1423" si="1810">F1423-F1422</f>
        <v>0</v>
      </c>
      <c r="P1423" s="444">
        <f t="shared" ref="P1423:Q1423" si="1811">M1423-M1422</f>
        <v>0</v>
      </c>
      <c r="Q1423" s="444">
        <f t="shared" si="1811"/>
        <v>0</v>
      </c>
      <c r="R1423" s="482"/>
      <c r="T1423" s="444">
        <v>0</v>
      </c>
    </row>
    <row r="1424" spans="1:20" s="371" customFormat="1" ht="24" hidden="1" customHeight="1">
      <c r="A1424" s="366" t="s">
        <v>2971</v>
      </c>
      <c r="B1424" s="418" t="s">
        <v>0</v>
      </c>
      <c r="C1424" s="418" t="s">
        <v>2972</v>
      </c>
      <c r="D1424" s="418" t="s">
        <v>2973</v>
      </c>
      <c r="E1424" s="419" t="s">
        <v>102</v>
      </c>
      <c r="F1424" s="411"/>
      <c r="G1424" s="411">
        <v>182.5</v>
      </c>
      <c r="H1424" s="412">
        <f>INT($F1424*G1424)</f>
        <v>0</v>
      </c>
      <c r="I1424" s="411">
        <v>5874.4</v>
      </c>
      <c r="J1424" s="412">
        <f>INT($F1424*I1424)</f>
        <v>0</v>
      </c>
      <c r="K1424" s="411">
        <v>0</v>
      </c>
      <c r="L1424" s="412">
        <f>INT($F1424*K1424)</f>
        <v>0</v>
      </c>
      <c r="M1424" s="412">
        <f>+G1424+I1424+K1424</f>
        <v>6056.9</v>
      </c>
      <c r="N1424" s="412">
        <f>H1424+J1424+L1424</f>
        <v>0</v>
      </c>
      <c r="O1424" s="412"/>
      <c r="P1424" s="412"/>
      <c r="Q1424" s="412"/>
      <c r="R1424" s="483" t="s">
        <v>0</v>
      </c>
      <c r="T1424" s="411">
        <v>2907</v>
      </c>
    </row>
    <row r="1425" spans="1:20" s="75" customFormat="1" ht="24" hidden="1" customHeight="1">
      <c r="A1425" s="372" t="s">
        <v>2954</v>
      </c>
      <c r="B1425" s="421" t="s">
        <v>0</v>
      </c>
      <c r="C1425" s="421" t="s">
        <v>1242</v>
      </c>
      <c r="D1425" s="421" t="s">
        <v>1243</v>
      </c>
      <c r="E1425" s="422" t="s">
        <v>102</v>
      </c>
      <c r="F1425" s="416"/>
      <c r="G1425" s="416">
        <v>182.5</v>
      </c>
      <c r="H1425" s="417">
        <f t="shared" ref="H1425:H1435" si="1812">INT($F1425*G1425)</f>
        <v>0</v>
      </c>
      <c r="I1425" s="416">
        <v>5874.4</v>
      </c>
      <c r="J1425" s="417">
        <f t="shared" ref="J1425:J1435" si="1813">INT($F1425*I1425)</f>
        <v>0</v>
      </c>
      <c r="K1425" s="416">
        <v>0</v>
      </c>
      <c r="L1425" s="417">
        <f t="shared" ref="L1425:L1435" si="1814">INT($F1425*K1425)</f>
        <v>0</v>
      </c>
      <c r="M1425" s="417">
        <f t="shared" ref="M1425:M1435" si="1815">+G1425+I1425+K1425</f>
        <v>6056.9</v>
      </c>
      <c r="N1425" s="417">
        <f t="shared" si="1747"/>
        <v>0</v>
      </c>
      <c r="O1425" s="417">
        <f t="shared" ref="O1425" si="1816">F1425-F1424</f>
        <v>0</v>
      </c>
      <c r="P1425" s="417">
        <f t="shared" ref="P1425:Q1425" si="1817">M1425-M1424</f>
        <v>0</v>
      </c>
      <c r="Q1425" s="417">
        <f t="shared" si="1817"/>
        <v>0</v>
      </c>
      <c r="R1425" s="484"/>
      <c r="T1425" s="416">
        <v>2907</v>
      </c>
    </row>
    <row r="1426" spans="1:20" s="485" customFormat="1" ht="24" hidden="1" customHeight="1">
      <c r="A1426" s="366" t="s">
        <v>2064</v>
      </c>
      <c r="B1426" s="418" t="s">
        <v>0</v>
      </c>
      <c r="C1426" s="418" t="s">
        <v>2972</v>
      </c>
      <c r="D1426" s="418" t="s">
        <v>2974</v>
      </c>
      <c r="E1426" s="419" t="s">
        <v>102</v>
      </c>
      <c r="F1426" s="411"/>
      <c r="G1426" s="411">
        <v>218.4</v>
      </c>
      <c r="H1426" s="412">
        <f>INT($F1426*G1426)</f>
        <v>0</v>
      </c>
      <c r="I1426" s="411">
        <v>7049.8</v>
      </c>
      <c r="J1426" s="412">
        <f>INT($F1426*I1426)</f>
        <v>0</v>
      </c>
      <c r="K1426" s="411">
        <v>0</v>
      </c>
      <c r="L1426" s="412">
        <f>INT($F1426*K1426)</f>
        <v>0</v>
      </c>
      <c r="M1426" s="412">
        <f>+G1426+I1426+K1426</f>
        <v>7268.2</v>
      </c>
      <c r="N1426" s="412">
        <f>H1426+J1426+L1426</f>
        <v>0</v>
      </c>
      <c r="O1426" s="412"/>
      <c r="P1426" s="412"/>
      <c r="Q1426" s="412"/>
      <c r="R1426" s="483" t="s">
        <v>0</v>
      </c>
      <c r="T1426" s="411">
        <v>4456</v>
      </c>
    </row>
    <row r="1427" spans="1:20" s="77" customFormat="1" ht="24" hidden="1" customHeight="1">
      <c r="A1427" s="372" t="s">
        <v>2975</v>
      </c>
      <c r="B1427" s="421" t="s">
        <v>0</v>
      </c>
      <c r="C1427" s="421" t="s">
        <v>1242</v>
      </c>
      <c r="D1427" s="421" t="s">
        <v>1244</v>
      </c>
      <c r="E1427" s="422" t="s">
        <v>102</v>
      </c>
      <c r="F1427" s="416"/>
      <c r="G1427" s="416">
        <v>218.4</v>
      </c>
      <c r="H1427" s="417">
        <f t="shared" si="1812"/>
        <v>0</v>
      </c>
      <c r="I1427" s="416">
        <v>7049.8</v>
      </c>
      <c r="J1427" s="417">
        <f t="shared" si="1813"/>
        <v>0</v>
      </c>
      <c r="K1427" s="416">
        <v>0</v>
      </c>
      <c r="L1427" s="417">
        <f t="shared" si="1814"/>
        <v>0</v>
      </c>
      <c r="M1427" s="417">
        <f t="shared" si="1815"/>
        <v>7268.2</v>
      </c>
      <c r="N1427" s="417">
        <f t="shared" si="1747"/>
        <v>0</v>
      </c>
      <c r="O1427" s="417">
        <f t="shared" ref="O1427" si="1818">F1427-F1426</f>
        <v>0</v>
      </c>
      <c r="P1427" s="417">
        <f t="shared" ref="P1427:Q1427" si="1819">M1427-M1426</f>
        <v>0</v>
      </c>
      <c r="Q1427" s="417">
        <f t="shared" si="1819"/>
        <v>0</v>
      </c>
      <c r="R1427" s="484"/>
      <c r="T1427" s="416">
        <v>4456</v>
      </c>
    </row>
    <row r="1428" spans="1:20" s="371" customFormat="1" ht="24" hidden="1" customHeight="1">
      <c r="A1428" s="366" t="s">
        <v>2787</v>
      </c>
      <c r="B1428" s="418" t="s">
        <v>0</v>
      </c>
      <c r="C1428" s="418" t="s">
        <v>2976</v>
      </c>
      <c r="D1428" s="418" t="s">
        <v>2977</v>
      </c>
      <c r="E1428" s="419" t="s">
        <v>2104</v>
      </c>
      <c r="F1428" s="411"/>
      <c r="G1428" s="411">
        <v>522.5</v>
      </c>
      <c r="H1428" s="412">
        <f>INT($F1428*G1428)</f>
        <v>0</v>
      </c>
      <c r="I1428" s="411">
        <v>25572.1</v>
      </c>
      <c r="J1428" s="412">
        <f>INT($F1428*I1428)</f>
        <v>0</v>
      </c>
      <c r="K1428" s="411">
        <v>0</v>
      </c>
      <c r="L1428" s="412">
        <f>INT($F1428*K1428)</f>
        <v>0</v>
      </c>
      <c r="M1428" s="412">
        <f>+G1428+I1428+K1428</f>
        <v>26094.6</v>
      </c>
      <c r="N1428" s="412">
        <f>H1428+J1428+L1428</f>
        <v>0</v>
      </c>
      <c r="O1428" s="412"/>
      <c r="P1428" s="412"/>
      <c r="Q1428" s="412"/>
      <c r="R1428" s="483" t="s">
        <v>0</v>
      </c>
      <c r="T1428" s="411">
        <v>253</v>
      </c>
    </row>
    <row r="1429" spans="1:20" s="75" customFormat="1" ht="24" hidden="1" customHeight="1">
      <c r="A1429" s="372" t="s">
        <v>2276</v>
      </c>
      <c r="B1429" s="421" t="s">
        <v>0</v>
      </c>
      <c r="C1429" s="421" t="s">
        <v>1245</v>
      </c>
      <c r="D1429" s="421" t="s">
        <v>1246</v>
      </c>
      <c r="E1429" s="422" t="s">
        <v>671</v>
      </c>
      <c r="F1429" s="416"/>
      <c r="G1429" s="416">
        <v>522.5</v>
      </c>
      <c r="H1429" s="417">
        <f t="shared" si="1812"/>
        <v>0</v>
      </c>
      <c r="I1429" s="416">
        <v>25572.1</v>
      </c>
      <c r="J1429" s="417">
        <f t="shared" si="1813"/>
        <v>0</v>
      </c>
      <c r="K1429" s="416">
        <v>0</v>
      </c>
      <c r="L1429" s="417">
        <f t="shared" si="1814"/>
        <v>0</v>
      </c>
      <c r="M1429" s="417">
        <f t="shared" si="1815"/>
        <v>26094.6</v>
      </c>
      <c r="N1429" s="417">
        <f t="shared" si="1747"/>
        <v>0</v>
      </c>
      <c r="O1429" s="417">
        <f t="shared" ref="O1429" si="1820">F1429-F1428</f>
        <v>0</v>
      </c>
      <c r="P1429" s="417">
        <f t="shared" ref="P1429:Q1429" si="1821">M1429-M1428</f>
        <v>0</v>
      </c>
      <c r="Q1429" s="417">
        <f t="shared" si="1821"/>
        <v>0</v>
      </c>
      <c r="R1429" s="484"/>
      <c r="T1429" s="416">
        <v>253</v>
      </c>
    </row>
    <row r="1430" spans="1:20" s="371" customFormat="1" ht="24" hidden="1" customHeight="1">
      <c r="A1430" s="366" t="s">
        <v>2952</v>
      </c>
      <c r="B1430" s="418" t="s">
        <v>0</v>
      </c>
      <c r="C1430" s="418" t="s">
        <v>2978</v>
      </c>
      <c r="D1430" s="418" t="s">
        <v>0</v>
      </c>
      <c r="E1430" s="419" t="s">
        <v>16</v>
      </c>
      <c r="F1430" s="411"/>
      <c r="G1430" s="411">
        <v>0</v>
      </c>
      <c r="H1430" s="412">
        <f>INT($F1430*G1430)</f>
        <v>0</v>
      </c>
      <c r="I1430" s="411">
        <v>7153.6</v>
      </c>
      <c r="J1430" s="412">
        <f>INT($F1430*I1430)</f>
        <v>0</v>
      </c>
      <c r="K1430" s="411">
        <v>0</v>
      </c>
      <c r="L1430" s="412">
        <f>INT($F1430*K1430)</f>
        <v>0</v>
      </c>
      <c r="M1430" s="412">
        <f>+G1430+I1430+K1430</f>
        <v>7153.6</v>
      </c>
      <c r="N1430" s="412">
        <f>H1430+J1430+L1430</f>
        <v>0</v>
      </c>
      <c r="O1430" s="412"/>
      <c r="P1430" s="412"/>
      <c r="Q1430" s="412"/>
      <c r="R1430" s="483" t="s">
        <v>0</v>
      </c>
      <c r="T1430" s="411">
        <v>7</v>
      </c>
    </row>
    <row r="1431" spans="1:20" s="75" customFormat="1" ht="24" hidden="1" customHeight="1">
      <c r="A1431" s="372" t="s">
        <v>2786</v>
      </c>
      <c r="B1431" s="421" t="s">
        <v>0</v>
      </c>
      <c r="C1431" s="421" t="s">
        <v>1247</v>
      </c>
      <c r="D1431" s="421" t="s">
        <v>0</v>
      </c>
      <c r="E1431" s="422" t="s">
        <v>16</v>
      </c>
      <c r="F1431" s="416"/>
      <c r="G1431" s="416">
        <v>0</v>
      </c>
      <c r="H1431" s="417">
        <f t="shared" si="1812"/>
        <v>0</v>
      </c>
      <c r="I1431" s="416">
        <v>7153.6</v>
      </c>
      <c r="J1431" s="417">
        <f t="shared" si="1813"/>
        <v>0</v>
      </c>
      <c r="K1431" s="416">
        <v>0</v>
      </c>
      <c r="L1431" s="417">
        <f t="shared" si="1814"/>
        <v>0</v>
      </c>
      <c r="M1431" s="417">
        <f t="shared" si="1815"/>
        <v>7153.6</v>
      </c>
      <c r="N1431" s="417">
        <f t="shared" si="1747"/>
        <v>0</v>
      </c>
      <c r="O1431" s="417">
        <f t="shared" ref="O1431" si="1822">F1431-F1430</f>
        <v>0</v>
      </c>
      <c r="P1431" s="417">
        <f t="shared" ref="P1431:Q1431" si="1823">M1431-M1430</f>
        <v>0</v>
      </c>
      <c r="Q1431" s="417">
        <f t="shared" si="1823"/>
        <v>0</v>
      </c>
      <c r="R1431" s="484"/>
      <c r="T1431" s="416">
        <v>7</v>
      </c>
    </row>
    <row r="1432" spans="1:20" s="485" customFormat="1" ht="24" hidden="1" customHeight="1">
      <c r="A1432" s="366" t="s">
        <v>2055</v>
      </c>
      <c r="B1432" s="418" t="s">
        <v>0</v>
      </c>
      <c r="C1432" s="418" t="s">
        <v>2979</v>
      </c>
      <c r="D1432" s="418" t="s">
        <v>0</v>
      </c>
      <c r="E1432" s="419" t="s">
        <v>16</v>
      </c>
      <c r="F1432" s="411"/>
      <c r="G1432" s="411">
        <v>36.4</v>
      </c>
      <c r="H1432" s="412">
        <f>INT($F1432*G1432)</f>
        <v>0</v>
      </c>
      <c r="I1432" s="411">
        <v>341.6</v>
      </c>
      <c r="J1432" s="412">
        <f>INT($F1432*I1432)</f>
        <v>0</v>
      </c>
      <c r="K1432" s="411">
        <v>24.3</v>
      </c>
      <c r="L1432" s="412">
        <f>INT($F1432*K1432)</f>
        <v>0</v>
      </c>
      <c r="M1432" s="412">
        <f>+G1432+I1432+K1432</f>
        <v>402.3</v>
      </c>
      <c r="N1432" s="412">
        <f>H1432+J1432+L1432</f>
        <v>0</v>
      </c>
      <c r="O1432" s="412"/>
      <c r="P1432" s="412"/>
      <c r="Q1432" s="412"/>
      <c r="R1432" s="483" t="s">
        <v>0</v>
      </c>
      <c r="T1432" s="411">
        <v>6222</v>
      </c>
    </row>
    <row r="1433" spans="1:20" s="77" customFormat="1" ht="24" hidden="1" customHeight="1">
      <c r="A1433" s="372" t="s">
        <v>2980</v>
      </c>
      <c r="B1433" s="421" t="s">
        <v>0</v>
      </c>
      <c r="C1433" s="421" t="s">
        <v>1248</v>
      </c>
      <c r="D1433" s="421" t="s">
        <v>0</v>
      </c>
      <c r="E1433" s="422" t="s">
        <v>16</v>
      </c>
      <c r="F1433" s="416"/>
      <c r="G1433" s="416">
        <v>36.4</v>
      </c>
      <c r="H1433" s="417">
        <f t="shared" si="1812"/>
        <v>0</v>
      </c>
      <c r="I1433" s="416">
        <v>341.6</v>
      </c>
      <c r="J1433" s="417">
        <f t="shared" si="1813"/>
        <v>0</v>
      </c>
      <c r="K1433" s="416">
        <v>24.3</v>
      </c>
      <c r="L1433" s="417">
        <f t="shared" si="1814"/>
        <v>0</v>
      </c>
      <c r="M1433" s="417">
        <f t="shared" si="1815"/>
        <v>402.3</v>
      </c>
      <c r="N1433" s="417">
        <f t="shared" ref="N1433:N1497" si="1824">H1433+J1433+L1433</f>
        <v>0</v>
      </c>
      <c r="O1433" s="417">
        <f t="shared" ref="O1433" si="1825">F1433-F1432</f>
        <v>0</v>
      </c>
      <c r="P1433" s="417">
        <f t="shared" ref="P1433:Q1433" si="1826">M1433-M1432</f>
        <v>0</v>
      </c>
      <c r="Q1433" s="417">
        <f t="shared" si="1826"/>
        <v>0</v>
      </c>
      <c r="R1433" s="484"/>
      <c r="T1433" s="416">
        <v>6222</v>
      </c>
    </row>
    <row r="1434" spans="1:20" s="371" customFormat="1" ht="24" hidden="1" customHeight="1">
      <c r="A1434" s="366" t="s">
        <v>2787</v>
      </c>
      <c r="B1434" s="418" t="s">
        <v>0</v>
      </c>
      <c r="C1434" s="418" t="s">
        <v>2981</v>
      </c>
      <c r="D1434" s="418" t="s">
        <v>0</v>
      </c>
      <c r="E1434" s="419" t="s">
        <v>6</v>
      </c>
      <c r="F1434" s="411"/>
      <c r="G1434" s="411">
        <v>307.5</v>
      </c>
      <c r="H1434" s="412">
        <f>INT($F1434*G1434)</f>
        <v>0</v>
      </c>
      <c r="I1434" s="411">
        <v>3132.8</v>
      </c>
      <c r="J1434" s="412">
        <f>INT($F1434*I1434)</f>
        <v>0</v>
      </c>
      <c r="K1434" s="411">
        <v>0</v>
      </c>
      <c r="L1434" s="412">
        <f>INT($F1434*K1434)</f>
        <v>0</v>
      </c>
      <c r="M1434" s="412">
        <f>+G1434+I1434+K1434</f>
        <v>3440.3</v>
      </c>
      <c r="N1434" s="412">
        <f>H1434+J1434+L1434</f>
        <v>0</v>
      </c>
      <c r="O1434" s="412"/>
      <c r="P1434" s="412"/>
      <c r="Q1434" s="412"/>
      <c r="R1434" s="483" t="s">
        <v>0</v>
      </c>
      <c r="T1434" s="411">
        <v>1236</v>
      </c>
    </row>
    <row r="1435" spans="1:20" s="75" customFormat="1" ht="24" hidden="1" customHeight="1">
      <c r="A1435" s="372" t="s">
        <v>2276</v>
      </c>
      <c r="B1435" s="421" t="s">
        <v>0</v>
      </c>
      <c r="C1435" s="421" t="s">
        <v>1249</v>
      </c>
      <c r="D1435" s="421" t="s">
        <v>0</v>
      </c>
      <c r="E1435" s="422" t="s">
        <v>6</v>
      </c>
      <c r="F1435" s="416"/>
      <c r="G1435" s="416">
        <v>307.5</v>
      </c>
      <c r="H1435" s="417">
        <f t="shared" si="1812"/>
        <v>0</v>
      </c>
      <c r="I1435" s="416">
        <v>3132.8</v>
      </c>
      <c r="J1435" s="417">
        <f t="shared" si="1813"/>
        <v>0</v>
      </c>
      <c r="K1435" s="416">
        <v>0</v>
      </c>
      <c r="L1435" s="417">
        <f t="shared" si="1814"/>
        <v>0</v>
      </c>
      <c r="M1435" s="417">
        <f t="shared" si="1815"/>
        <v>3440.3</v>
      </c>
      <c r="N1435" s="417">
        <f t="shared" si="1824"/>
        <v>0</v>
      </c>
      <c r="O1435" s="417">
        <f t="shared" ref="O1435" si="1827">F1435-F1434</f>
        <v>0</v>
      </c>
      <c r="P1435" s="417">
        <f t="shared" ref="P1435:Q1435" si="1828">M1435-M1434</f>
        <v>0</v>
      </c>
      <c r="Q1435" s="417">
        <f t="shared" si="1828"/>
        <v>0</v>
      </c>
      <c r="R1435" s="484"/>
      <c r="T1435" s="416">
        <v>1236</v>
      </c>
    </row>
    <row r="1436" spans="1:20" s="371" customFormat="1" ht="24" hidden="1" customHeight="1">
      <c r="A1436" s="366" t="s">
        <v>2093</v>
      </c>
      <c r="B1436" s="436" t="s">
        <v>2982</v>
      </c>
      <c r="C1436" s="436" t="s">
        <v>2983</v>
      </c>
      <c r="D1436" s="436" t="s">
        <v>0</v>
      </c>
      <c r="E1436" s="437" t="s">
        <v>0</v>
      </c>
      <c r="F1436" s="438"/>
      <c r="G1436" s="439">
        <v>0</v>
      </c>
      <c r="H1436" s="438">
        <f>SUMIF($A$1438:$A$1465,$A1438,H$1438:H$1465)</f>
        <v>0</v>
      </c>
      <c r="I1436" s="439">
        <v>0</v>
      </c>
      <c r="J1436" s="438">
        <f>SUMIF($A$1438:$A$1465,$A1438,J$1438:J$1465)</f>
        <v>0</v>
      </c>
      <c r="K1436" s="439">
        <v>0</v>
      </c>
      <c r="L1436" s="438">
        <f>SUMIF($A$1438:$A$1465,$A1438,L$1438:L$1465)</f>
        <v>0</v>
      </c>
      <c r="M1436" s="440">
        <v>0</v>
      </c>
      <c r="N1436" s="438">
        <f>H1436+J1436+L1436</f>
        <v>0</v>
      </c>
      <c r="O1436" s="438"/>
      <c r="P1436" s="438"/>
      <c r="Q1436" s="438"/>
      <c r="R1436" s="481" t="s">
        <v>0</v>
      </c>
      <c r="T1436" s="438">
        <v>0</v>
      </c>
    </row>
    <row r="1437" spans="1:20" s="75" customFormat="1" ht="24" hidden="1" customHeight="1">
      <c r="A1437" s="372" t="s">
        <v>2951</v>
      </c>
      <c r="B1437" s="442" t="s">
        <v>2984</v>
      </c>
      <c r="C1437" s="442" t="s">
        <v>1250</v>
      </c>
      <c r="D1437" s="442" t="s">
        <v>0</v>
      </c>
      <c r="E1437" s="443" t="s">
        <v>0</v>
      </c>
      <c r="F1437" s="444"/>
      <c r="G1437" s="445">
        <v>0</v>
      </c>
      <c r="H1437" s="444">
        <f>SUMIF($A$1438:$A$1465,$A1439,H$1438:H$1465)</f>
        <v>0</v>
      </c>
      <c r="I1437" s="445">
        <v>0</v>
      </c>
      <c r="J1437" s="444">
        <f>SUMIF($A$1438:$A$1465,$A1439,J$1438:J$1465)</f>
        <v>0</v>
      </c>
      <c r="K1437" s="445">
        <v>0</v>
      </c>
      <c r="L1437" s="444">
        <f>SUMIF($A$1438:$A$1465,$A1439,L$1438:L$1465)</f>
        <v>0</v>
      </c>
      <c r="M1437" s="446">
        <v>0</v>
      </c>
      <c r="N1437" s="444">
        <f t="shared" si="1824"/>
        <v>0</v>
      </c>
      <c r="O1437" s="444">
        <f t="shared" ref="O1437" si="1829">F1437-F1436</f>
        <v>0</v>
      </c>
      <c r="P1437" s="444">
        <f t="shared" ref="P1437:Q1437" si="1830">M1437-M1436</f>
        <v>0</v>
      </c>
      <c r="Q1437" s="444">
        <f t="shared" si="1830"/>
        <v>0</v>
      </c>
      <c r="R1437" s="482"/>
      <c r="T1437" s="444">
        <v>0</v>
      </c>
    </row>
    <row r="1438" spans="1:20" s="371" customFormat="1" ht="24" hidden="1" customHeight="1">
      <c r="A1438" s="366" t="s">
        <v>2055</v>
      </c>
      <c r="B1438" s="418" t="s">
        <v>0</v>
      </c>
      <c r="C1438" s="418" t="s">
        <v>2985</v>
      </c>
      <c r="D1438" s="418" t="s">
        <v>103</v>
      </c>
      <c r="E1438" s="419" t="s">
        <v>18</v>
      </c>
      <c r="F1438" s="411"/>
      <c r="G1438" s="411">
        <v>7579918.2999999998</v>
      </c>
      <c r="H1438" s="412">
        <f>INT($F1438*G1438)</f>
        <v>0</v>
      </c>
      <c r="I1438" s="411">
        <v>0</v>
      </c>
      <c r="J1438" s="412">
        <f>INT($F1438*I1438)</f>
        <v>0</v>
      </c>
      <c r="K1438" s="411">
        <v>0</v>
      </c>
      <c r="L1438" s="412">
        <f>INT($F1438*K1438)</f>
        <v>0</v>
      </c>
      <c r="M1438" s="412">
        <f>+G1438+I1438+K1438</f>
        <v>7579918.2999999998</v>
      </c>
      <c r="N1438" s="412">
        <f>H1438+J1438+L1438</f>
        <v>0</v>
      </c>
      <c r="O1438" s="412"/>
      <c r="P1438" s="412"/>
      <c r="Q1438" s="412"/>
      <c r="R1438" s="483" t="s">
        <v>0</v>
      </c>
      <c r="T1438" s="411">
        <v>1</v>
      </c>
    </row>
    <row r="1439" spans="1:20" s="75" customFormat="1" ht="24" hidden="1" customHeight="1">
      <c r="A1439" s="372" t="s">
        <v>2089</v>
      </c>
      <c r="B1439" s="421" t="s">
        <v>0</v>
      </c>
      <c r="C1439" s="421" t="s">
        <v>1251</v>
      </c>
      <c r="D1439" s="421" t="s">
        <v>103</v>
      </c>
      <c r="E1439" s="422" t="s">
        <v>18</v>
      </c>
      <c r="F1439" s="416"/>
      <c r="G1439" s="416">
        <v>7579918.2999999998</v>
      </c>
      <c r="H1439" s="417">
        <f t="shared" ref="H1439:H1465" si="1831">INT($F1439*G1439)</f>
        <v>0</v>
      </c>
      <c r="I1439" s="416">
        <v>0</v>
      </c>
      <c r="J1439" s="417">
        <f t="shared" ref="J1439:J1465" si="1832">INT($F1439*I1439)</f>
        <v>0</v>
      </c>
      <c r="K1439" s="416">
        <v>0</v>
      </c>
      <c r="L1439" s="417">
        <f t="shared" ref="L1439:L1465" si="1833">INT($F1439*K1439)</f>
        <v>0</v>
      </c>
      <c r="M1439" s="417">
        <f t="shared" ref="M1439:M1465" si="1834">+G1439+I1439+K1439</f>
        <v>7579918.2999999998</v>
      </c>
      <c r="N1439" s="417">
        <f t="shared" si="1824"/>
        <v>0</v>
      </c>
      <c r="O1439" s="417">
        <f t="shared" ref="O1439" si="1835">F1439-F1438</f>
        <v>0</v>
      </c>
      <c r="P1439" s="417">
        <f t="shared" ref="P1439:Q1439" si="1836">M1439-M1438</f>
        <v>0</v>
      </c>
      <c r="Q1439" s="417">
        <f t="shared" si="1836"/>
        <v>0</v>
      </c>
      <c r="R1439" s="484"/>
      <c r="T1439" s="416">
        <v>1</v>
      </c>
    </row>
    <row r="1440" spans="1:20" s="371" customFormat="1" ht="24" hidden="1" customHeight="1">
      <c r="A1440" s="366" t="s">
        <v>2051</v>
      </c>
      <c r="B1440" s="418" t="s">
        <v>0</v>
      </c>
      <c r="C1440" s="418" t="s">
        <v>2986</v>
      </c>
      <c r="D1440" s="418" t="s">
        <v>104</v>
      </c>
      <c r="E1440" s="419" t="s">
        <v>18</v>
      </c>
      <c r="F1440" s="411"/>
      <c r="G1440" s="411">
        <v>1943904.5</v>
      </c>
      <c r="H1440" s="412">
        <f>INT($F1440*G1440)</f>
        <v>0</v>
      </c>
      <c r="I1440" s="411">
        <v>0</v>
      </c>
      <c r="J1440" s="412">
        <f>INT($F1440*I1440)</f>
        <v>0</v>
      </c>
      <c r="K1440" s="411">
        <v>0</v>
      </c>
      <c r="L1440" s="412">
        <f>INT($F1440*K1440)</f>
        <v>0</v>
      </c>
      <c r="M1440" s="412">
        <f>+G1440+I1440+K1440</f>
        <v>1943904.5</v>
      </c>
      <c r="N1440" s="412">
        <f>H1440+J1440+L1440</f>
        <v>0</v>
      </c>
      <c r="O1440" s="412"/>
      <c r="P1440" s="412"/>
      <c r="Q1440" s="412"/>
      <c r="R1440" s="483" t="s">
        <v>0</v>
      </c>
      <c r="T1440" s="411">
        <v>2</v>
      </c>
    </row>
    <row r="1441" spans="1:20" s="75" customFormat="1" ht="24" hidden="1" customHeight="1">
      <c r="A1441" s="372" t="s">
        <v>2276</v>
      </c>
      <c r="B1441" s="421" t="s">
        <v>0</v>
      </c>
      <c r="C1441" s="421" t="s">
        <v>1252</v>
      </c>
      <c r="D1441" s="421" t="s">
        <v>104</v>
      </c>
      <c r="E1441" s="422" t="s">
        <v>18</v>
      </c>
      <c r="F1441" s="416"/>
      <c r="G1441" s="416">
        <v>1943904.5</v>
      </c>
      <c r="H1441" s="417">
        <f t="shared" si="1831"/>
        <v>0</v>
      </c>
      <c r="I1441" s="416">
        <v>0</v>
      </c>
      <c r="J1441" s="417">
        <f t="shared" si="1832"/>
        <v>0</v>
      </c>
      <c r="K1441" s="416">
        <v>0</v>
      </c>
      <c r="L1441" s="417">
        <f t="shared" si="1833"/>
        <v>0</v>
      </c>
      <c r="M1441" s="417">
        <f t="shared" si="1834"/>
        <v>1943904.5</v>
      </c>
      <c r="N1441" s="417">
        <f t="shared" si="1824"/>
        <v>0</v>
      </c>
      <c r="O1441" s="417">
        <f t="shared" ref="O1441" si="1837">F1441-F1440</f>
        <v>0</v>
      </c>
      <c r="P1441" s="417">
        <f t="shared" ref="P1441:Q1441" si="1838">M1441-M1440</f>
        <v>0</v>
      </c>
      <c r="Q1441" s="417">
        <f t="shared" si="1838"/>
        <v>0</v>
      </c>
      <c r="R1441" s="484"/>
      <c r="T1441" s="416">
        <v>2</v>
      </c>
    </row>
    <row r="1442" spans="1:20" s="371" customFormat="1" ht="24" hidden="1" customHeight="1">
      <c r="A1442" s="366" t="s">
        <v>2064</v>
      </c>
      <c r="B1442" s="418" t="s">
        <v>0</v>
      </c>
      <c r="C1442" s="418" t="s">
        <v>2987</v>
      </c>
      <c r="D1442" s="418" t="s">
        <v>105</v>
      </c>
      <c r="E1442" s="419" t="s">
        <v>18</v>
      </c>
      <c r="F1442" s="411"/>
      <c r="G1442" s="411">
        <v>323092.90000000002</v>
      </c>
      <c r="H1442" s="412">
        <f>INT($F1442*G1442)</f>
        <v>0</v>
      </c>
      <c r="I1442" s="411">
        <v>158457.60000000001</v>
      </c>
      <c r="J1442" s="412">
        <f>INT($F1442*I1442)</f>
        <v>0</v>
      </c>
      <c r="K1442" s="411">
        <v>0</v>
      </c>
      <c r="L1442" s="412">
        <f>INT($F1442*K1442)</f>
        <v>0</v>
      </c>
      <c r="M1442" s="412">
        <f>+G1442+I1442+K1442</f>
        <v>481550.5</v>
      </c>
      <c r="N1442" s="412">
        <f>H1442+J1442+L1442</f>
        <v>0</v>
      </c>
      <c r="O1442" s="412"/>
      <c r="P1442" s="412"/>
      <c r="Q1442" s="412"/>
      <c r="R1442" s="483" t="s">
        <v>0</v>
      </c>
      <c r="T1442" s="411">
        <v>7</v>
      </c>
    </row>
    <row r="1443" spans="1:20" s="75" customFormat="1" ht="24" hidden="1" customHeight="1">
      <c r="A1443" s="372" t="s">
        <v>2951</v>
      </c>
      <c r="B1443" s="421" t="s">
        <v>0</v>
      </c>
      <c r="C1443" s="421" t="s">
        <v>1253</v>
      </c>
      <c r="D1443" s="421" t="s">
        <v>105</v>
      </c>
      <c r="E1443" s="422" t="s">
        <v>18</v>
      </c>
      <c r="F1443" s="416"/>
      <c r="G1443" s="416">
        <v>323092.90000000002</v>
      </c>
      <c r="H1443" s="417">
        <f t="shared" si="1831"/>
        <v>0</v>
      </c>
      <c r="I1443" s="416">
        <v>158457.60000000001</v>
      </c>
      <c r="J1443" s="417">
        <f t="shared" si="1832"/>
        <v>0</v>
      </c>
      <c r="K1443" s="416">
        <v>0</v>
      </c>
      <c r="L1443" s="417">
        <f t="shared" si="1833"/>
        <v>0</v>
      </c>
      <c r="M1443" s="417">
        <f t="shared" si="1834"/>
        <v>481550.5</v>
      </c>
      <c r="N1443" s="417">
        <f t="shared" si="1824"/>
        <v>0</v>
      </c>
      <c r="O1443" s="417">
        <f t="shared" ref="O1443" si="1839">F1443-F1442</f>
        <v>0</v>
      </c>
      <c r="P1443" s="417">
        <f t="shared" ref="P1443:Q1443" si="1840">M1443-M1442</f>
        <v>0</v>
      </c>
      <c r="Q1443" s="417">
        <f t="shared" si="1840"/>
        <v>0</v>
      </c>
      <c r="R1443" s="484"/>
      <c r="T1443" s="416">
        <v>7</v>
      </c>
    </row>
    <row r="1444" spans="1:20" s="371" customFormat="1" ht="24" hidden="1" customHeight="1">
      <c r="A1444" s="366" t="s">
        <v>2787</v>
      </c>
      <c r="B1444" s="418" t="s">
        <v>0</v>
      </c>
      <c r="C1444" s="418" t="s">
        <v>2988</v>
      </c>
      <c r="D1444" s="418" t="s">
        <v>106</v>
      </c>
      <c r="E1444" s="419" t="s">
        <v>18</v>
      </c>
      <c r="F1444" s="411"/>
      <c r="G1444" s="411">
        <v>168185.4</v>
      </c>
      <c r="H1444" s="412">
        <f>INT($F1444*G1444)</f>
        <v>0</v>
      </c>
      <c r="I1444" s="411">
        <v>83008.800000000003</v>
      </c>
      <c r="J1444" s="412">
        <f>INT($F1444*I1444)</f>
        <v>0</v>
      </c>
      <c r="K1444" s="411">
        <v>0</v>
      </c>
      <c r="L1444" s="412">
        <f>INT($F1444*K1444)</f>
        <v>0</v>
      </c>
      <c r="M1444" s="412">
        <f>+G1444+I1444+K1444</f>
        <v>251194.2</v>
      </c>
      <c r="N1444" s="412">
        <f>H1444+J1444+L1444</f>
        <v>0</v>
      </c>
      <c r="O1444" s="412"/>
      <c r="P1444" s="412"/>
      <c r="Q1444" s="412"/>
      <c r="R1444" s="483" t="s">
        <v>0</v>
      </c>
      <c r="T1444" s="411">
        <v>5</v>
      </c>
    </row>
    <row r="1445" spans="1:20" s="75" customFormat="1" ht="24" hidden="1" customHeight="1">
      <c r="A1445" s="372" t="s">
        <v>2951</v>
      </c>
      <c r="B1445" s="421" t="s">
        <v>0</v>
      </c>
      <c r="C1445" s="421" t="s">
        <v>1254</v>
      </c>
      <c r="D1445" s="421" t="s">
        <v>106</v>
      </c>
      <c r="E1445" s="422" t="s">
        <v>18</v>
      </c>
      <c r="F1445" s="416"/>
      <c r="G1445" s="416">
        <v>168185.4</v>
      </c>
      <c r="H1445" s="417">
        <f t="shared" si="1831"/>
        <v>0</v>
      </c>
      <c r="I1445" s="416">
        <v>83008.800000000003</v>
      </c>
      <c r="J1445" s="417">
        <f t="shared" si="1832"/>
        <v>0</v>
      </c>
      <c r="K1445" s="416">
        <v>0</v>
      </c>
      <c r="L1445" s="417">
        <f t="shared" si="1833"/>
        <v>0</v>
      </c>
      <c r="M1445" s="417">
        <f t="shared" si="1834"/>
        <v>251194.2</v>
      </c>
      <c r="N1445" s="417">
        <f t="shared" si="1824"/>
        <v>0</v>
      </c>
      <c r="O1445" s="417">
        <f t="shared" ref="O1445" si="1841">F1445-F1444</f>
        <v>0</v>
      </c>
      <c r="P1445" s="417">
        <f t="shared" ref="P1445:Q1445" si="1842">M1445-M1444</f>
        <v>0</v>
      </c>
      <c r="Q1445" s="417">
        <f t="shared" si="1842"/>
        <v>0</v>
      </c>
      <c r="R1445" s="484"/>
      <c r="T1445" s="416">
        <v>5</v>
      </c>
    </row>
    <row r="1446" spans="1:20" s="371" customFormat="1" ht="24" hidden="1" customHeight="1">
      <c r="A1446" s="366" t="s">
        <v>2952</v>
      </c>
      <c r="B1446" s="418" t="s">
        <v>0</v>
      </c>
      <c r="C1446" s="418" t="s">
        <v>2989</v>
      </c>
      <c r="D1446" s="418" t="s">
        <v>2990</v>
      </c>
      <c r="E1446" s="419" t="s">
        <v>2194</v>
      </c>
      <c r="F1446" s="411"/>
      <c r="G1446" s="411">
        <v>234780.3</v>
      </c>
      <c r="H1446" s="412">
        <f>INT($F1446*G1446)</f>
        <v>0</v>
      </c>
      <c r="I1446" s="411">
        <v>0</v>
      </c>
      <c r="J1446" s="412">
        <f>INT($F1446*I1446)</f>
        <v>0</v>
      </c>
      <c r="K1446" s="411">
        <v>0</v>
      </c>
      <c r="L1446" s="412">
        <f>INT($F1446*K1446)</f>
        <v>0</v>
      </c>
      <c r="M1446" s="412">
        <f>+G1446+I1446+K1446</f>
        <v>234780.3</v>
      </c>
      <c r="N1446" s="412">
        <f>H1446+J1446+L1446</f>
        <v>0</v>
      </c>
      <c r="O1446" s="412"/>
      <c r="P1446" s="412"/>
      <c r="Q1446" s="412"/>
      <c r="R1446" s="483" t="s">
        <v>0</v>
      </c>
      <c r="T1446" s="411">
        <v>1</v>
      </c>
    </row>
    <row r="1447" spans="1:20" s="75" customFormat="1" ht="24" hidden="1" customHeight="1">
      <c r="A1447" s="372" t="s">
        <v>2951</v>
      </c>
      <c r="B1447" s="421" t="s">
        <v>0</v>
      </c>
      <c r="C1447" s="421" t="s">
        <v>1255</v>
      </c>
      <c r="D1447" s="421" t="s">
        <v>1256</v>
      </c>
      <c r="E1447" s="422" t="s">
        <v>738</v>
      </c>
      <c r="F1447" s="416"/>
      <c r="G1447" s="416">
        <v>234780.3</v>
      </c>
      <c r="H1447" s="417">
        <f t="shared" si="1831"/>
        <v>0</v>
      </c>
      <c r="I1447" s="416">
        <v>0</v>
      </c>
      <c r="J1447" s="417">
        <f t="shared" si="1832"/>
        <v>0</v>
      </c>
      <c r="K1447" s="416">
        <v>0</v>
      </c>
      <c r="L1447" s="417">
        <f t="shared" si="1833"/>
        <v>0</v>
      </c>
      <c r="M1447" s="417">
        <f t="shared" si="1834"/>
        <v>234780.3</v>
      </c>
      <c r="N1447" s="417">
        <f t="shared" si="1824"/>
        <v>0</v>
      </c>
      <c r="O1447" s="417">
        <f t="shared" ref="O1447" si="1843">F1447-F1446</f>
        <v>0</v>
      </c>
      <c r="P1447" s="417">
        <f t="shared" ref="P1447:Q1447" si="1844">M1447-M1446</f>
        <v>0</v>
      </c>
      <c r="Q1447" s="417">
        <f t="shared" si="1844"/>
        <v>0</v>
      </c>
      <c r="R1447" s="484"/>
      <c r="T1447" s="416">
        <v>1</v>
      </c>
    </row>
    <row r="1448" spans="1:20" s="371" customFormat="1" ht="24" hidden="1" customHeight="1">
      <c r="A1448" s="366" t="s">
        <v>2952</v>
      </c>
      <c r="B1448" s="418" t="s">
        <v>0</v>
      </c>
      <c r="C1448" s="418" t="s">
        <v>2991</v>
      </c>
      <c r="D1448" s="418" t="s">
        <v>2992</v>
      </c>
      <c r="E1448" s="419" t="s">
        <v>2194</v>
      </c>
      <c r="F1448" s="411"/>
      <c r="G1448" s="411">
        <v>129203.2</v>
      </c>
      <c r="H1448" s="412">
        <f>INT($F1448*G1448)</f>
        <v>0</v>
      </c>
      <c r="I1448" s="411">
        <v>0</v>
      </c>
      <c r="J1448" s="412">
        <f>INT($F1448*I1448)</f>
        <v>0</v>
      </c>
      <c r="K1448" s="411">
        <v>0</v>
      </c>
      <c r="L1448" s="412">
        <f>INT($F1448*K1448)</f>
        <v>0</v>
      </c>
      <c r="M1448" s="412">
        <f>+G1448+I1448+K1448</f>
        <v>129203.2</v>
      </c>
      <c r="N1448" s="412">
        <f>H1448+J1448+L1448</f>
        <v>0</v>
      </c>
      <c r="O1448" s="412"/>
      <c r="P1448" s="412"/>
      <c r="Q1448" s="412"/>
      <c r="R1448" s="483" t="s">
        <v>0</v>
      </c>
      <c r="T1448" s="411">
        <v>1</v>
      </c>
    </row>
    <row r="1449" spans="1:20" s="75" customFormat="1" ht="24" hidden="1" customHeight="1">
      <c r="A1449" s="372" t="s">
        <v>2951</v>
      </c>
      <c r="B1449" s="421" t="s">
        <v>0</v>
      </c>
      <c r="C1449" s="421" t="s">
        <v>1257</v>
      </c>
      <c r="D1449" s="421" t="s">
        <v>1258</v>
      </c>
      <c r="E1449" s="422" t="s">
        <v>738</v>
      </c>
      <c r="F1449" s="416"/>
      <c r="G1449" s="416">
        <v>129203.2</v>
      </c>
      <c r="H1449" s="417">
        <f t="shared" si="1831"/>
        <v>0</v>
      </c>
      <c r="I1449" s="416">
        <v>0</v>
      </c>
      <c r="J1449" s="417">
        <f t="shared" si="1832"/>
        <v>0</v>
      </c>
      <c r="K1449" s="416">
        <v>0</v>
      </c>
      <c r="L1449" s="417">
        <f t="shared" si="1833"/>
        <v>0</v>
      </c>
      <c r="M1449" s="417">
        <f t="shared" si="1834"/>
        <v>129203.2</v>
      </c>
      <c r="N1449" s="417">
        <f t="shared" si="1824"/>
        <v>0</v>
      </c>
      <c r="O1449" s="417">
        <f t="shared" ref="O1449" si="1845">F1449-F1448</f>
        <v>0</v>
      </c>
      <c r="P1449" s="417">
        <f t="shared" ref="P1449:Q1449" si="1846">M1449-M1448</f>
        <v>0</v>
      </c>
      <c r="Q1449" s="417">
        <f t="shared" si="1846"/>
        <v>0</v>
      </c>
      <c r="R1449" s="484"/>
      <c r="T1449" s="416">
        <v>1</v>
      </c>
    </row>
    <row r="1450" spans="1:20" s="371" customFormat="1" ht="24" hidden="1" customHeight="1">
      <c r="A1450" s="366" t="s">
        <v>2952</v>
      </c>
      <c r="B1450" s="418" t="s">
        <v>0</v>
      </c>
      <c r="C1450" s="418" t="s">
        <v>2993</v>
      </c>
      <c r="D1450" s="418" t="s">
        <v>107</v>
      </c>
      <c r="E1450" s="419" t="s">
        <v>1860</v>
      </c>
      <c r="F1450" s="411"/>
      <c r="G1450" s="411">
        <v>47279.6</v>
      </c>
      <c r="H1450" s="412">
        <f>INT($F1450*G1450)</f>
        <v>0</v>
      </c>
      <c r="I1450" s="411">
        <v>14812</v>
      </c>
      <c r="J1450" s="412">
        <f>INT($F1450*I1450)</f>
        <v>0</v>
      </c>
      <c r="K1450" s="411">
        <v>0</v>
      </c>
      <c r="L1450" s="412">
        <f>INT($F1450*K1450)</f>
        <v>0</v>
      </c>
      <c r="M1450" s="412">
        <f>+G1450+I1450+K1450</f>
        <v>62091.6</v>
      </c>
      <c r="N1450" s="412">
        <f>H1450+J1450+L1450</f>
        <v>0</v>
      </c>
      <c r="O1450" s="412"/>
      <c r="P1450" s="412"/>
      <c r="Q1450" s="412"/>
      <c r="R1450" s="483" t="s">
        <v>0</v>
      </c>
      <c r="T1450" s="411">
        <v>19</v>
      </c>
    </row>
    <row r="1451" spans="1:20" s="75" customFormat="1" ht="24" hidden="1" customHeight="1">
      <c r="A1451" s="372" t="s">
        <v>2786</v>
      </c>
      <c r="B1451" s="421" t="s">
        <v>0</v>
      </c>
      <c r="C1451" s="421" t="s">
        <v>1259</v>
      </c>
      <c r="D1451" s="421" t="s">
        <v>107</v>
      </c>
      <c r="E1451" s="422" t="s">
        <v>729</v>
      </c>
      <c r="F1451" s="416"/>
      <c r="G1451" s="416">
        <v>47279.6</v>
      </c>
      <c r="H1451" s="417">
        <f t="shared" si="1831"/>
        <v>0</v>
      </c>
      <c r="I1451" s="416">
        <v>14812</v>
      </c>
      <c r="J1451" s="417">
        <f t="shared" si="1832"/>
        <v>0</v>
      </c>
      <c r="K1451" s="416">
        <v>0</v>
      </c>
      <c r="L1451" s="417">
        <f t="shared" si="1833"/>
        <v>0</v>
      </c>
      <c r="M1451" s="417">
        <f t="shared" si="1834"/>
        <v>62091.6</v>
      </c>
      <c r="N1451" s="417">
        <f t="shared" si="1824"/>
        <v>0</v>
      </c>
      <c r="O1451" s="417">
        <f t="shared" ref="O1451" si="1847">F1451-F1450</f>
        <v>0</v>
      </c>
      <c r="P1451" s="417">
        <f t="shared" ref="P1451:Q1451" si="1848">M1451-M1450</f>
        <v>0</v>
      </c>
      <c r="Q1451" s="417">
        <f t="shared" si="1848"/>
        <v>0</v>
      </c>
      <c r="R1451" s="484"/>
      <c r="T1451" s="416">
        <v>19</v>
      </c>
    </row>
    <row r="1452" spans="1:20" s="371" customFormat="1" ht="24" hidden="1" customHeight="1">
      <c r="A1452" s="366" t="s">
        <v>2064</v>
      </c>
      <c r="B1452" s="418" t="s">
        <v>0</v>
      </c>
      <c r="C1452" s="418" t="s">
        <v>2994</v>
      </c>
      <c r="D1452" s="418" t="s">
        <v>2995</v>
      </c>
      <c r="E1452" s="419" t="s">
        <v>2382</v>
      </c>
      <c r="F1452" s="411"/>
      <c r="G1452" s="411">
        <v>10336.299999999999</v>
      </c>
      <c r="H1452" s="412">
        <f>INT($F1452*G1452)</f>
        <v>0</v>
      </c>
      <c r="I1452" s="411">
        <v>0</v>
      </c>
      <c r="J1452" s="412">
        <f>INT($F1452*I1452)</f>
        <v>0</v>
      </c>
      <c r="K1452" s="411">
        <v>0</v>
      </c>
      <c r="L1452" s="412">
        <f>INT($F1452*K1452)</f>
        <v>0</v>
      </c>
      <c r="M1452" s="412">
        <f>+G1452+I1452+K1452</f>
        <v>10336.299999999999</v>
      </c>
      <c r="N1452" s="412">
        <f>H1452+J1452+L1452</f>
        <v>0</v>
      </c>
      <c r="O1452" s="412"/>
      <c r="P1452" s="412"/>
      <c r="Q1452" s="412"/>
      <c r="R1452" s="483" t="s">
        <v>0</v>
      </c>
      <c r="T1452" s="411">
        <v>7</v>
      </c>
    </row>
    <row r="1453" spans="1:20" s="75" customFormat="1" ht="24" hidden="1" customHeight="1">
      <c r="A1453" s="372" t="s">
        <v>2786</v>
      </c>
      <c r="B1453" s="421" t="s">
        <v>0</v>
      </c>
      <c r="C1453" s="421" t="s">
        <v>1260</v>
      </c>
      <c r="D1453" s="421" t="s">
        <v>1261</v>
      </c>
      <c r="E1453" s="422" t="s">
        <v>859</v>
      </c>
      <c r="F1453" s="416"/>
      <c r="G1453" s="416">
        <v>10336.299999999999</v>
      </c>
      <c r="H1453" s="417">
        <f t="shared" si="1831"/>
        <v>0</v>
      </c>
      <c r="I1453" s="416">
        <v>0</v>
      </c>
      <c r="J1453" s="417">
        <f t="shared" si="1832"/>
        <v>0</v>
      </c>
      <c r="K1453" s="416">
        <v>0</v>
      </c>
      <c r="L1453" s="417">
        <f t="shared" si="1833"/>
        <v>0</v>
      </c>
      <c r="M1453" s="417">
        <f t="shared" si="1834"/>
        <v>10336.299999999999</v>
      </c>
      <c r="N1453" s="417">
        <f t="shared" si="1824"/>
        <v>0</v>
      </c>
      <c r="O1453" s="417">
        <f t="shared" ref="O1453" si="1849">F1453-F1452</f>
        <v>0</v>
      </c>
      <c r="P1453" s="417">
        <f t="shared" ref="P1453:Q1453" si="1850">M1453-M1452</f>
        <v>0</v>
      </c>
      <c r="Q1453" s="417">
        <f t="shared" si="1850"/>
        <v>0</v>
      </c>
      <c r="R1453" s="484"/>
      <c r="T1453" s="416">
        <v>7</v>
      </c>
    </row>
    <row r="1454" spans="1:20" s="371" customFormat="1" ht="24" hidden="1" customHeight="1">
      <c r="A1454" s="366" t="s">
        <v>2787</v>
      </c>
      <c r="B1454" s="418" t="s">
        <v>0</v>
      </c>
      <c r="C1454" s="418" t="s">
        <v>2994</v>
      </c>
      <c r="D1454" s="418" t="s">
        <v>2996</v>
      </c>
      <c r="E1454" s="419" t="s">
        <v>2382</v>
      </c>
      <c r="F1454" s="411"/>
      <c r="G1454" s="411">
        <v>12920.4</v>
      </c>
      <c r="H1454" s="412">
        <f>INT($F1454*G1454)</f>
        <v>0</v>
      </c>
      <c r="I1454" s="411">
        <v>0</v>
      </c>
      <c r="J1454" s="412">
        <f>INT($F1454*I1454)</f>
        <v>0</v>
      </c>
      <c r="K1454" s="411">
        <v>0</v>
      </c>
      <c r="L1454" s="412">
        <f>INT($F1454*K1454)</f>
        <v>0</v>
      </c>
      <c r="M1454" s="412">
        <f>+G1454+I1454+K1454</f>
        <v>12920.4</v>
      </c>
      <c r="N1454" s="412">
        <f>H1454+J1454+L1454</f>
        <v>0</v>
      </c>
      <c r="O1454" s="412"/>
      <c r="P1454" s="412"/>
      <c r="Q1454" s="412"/>
      <c r="R1454" s="483" t="s">
        <v>0</v>
      </c>
      <c r="T1454" s="411">
        <v>12</v>
      </c>
    </row>
    <row r="1455" spans="1:20" s="75" customFormat="1" ht="24" hidden="1" customHeight="1">
      <c r="A1455" s="372" t="s">
        <v>2786</v>
      </c>
      <c r="B1455" s="421" t="s">
        <v>0</v>
      </c>
      <c r="C1455" s="421" t="s">
        <v>1260</v>
      </c>
      <c r="D1455" s="421" t="s">
        <v>1262</v>
      </c>
      <c r="E1455" s="422" t="s">
        <v>859</v>
      </c>
      <c r="F1455" s="416"/>
      <c r="G1455" s="416">
        <v>12920.4</v>
      </c>
      <c r="H1455" s="417">
        <f t="shared" si="1831"/>
        <v>0</v>
      </c>
      <c r="I1455" s="416">
        <v>0</v>
      </c>
      <c r="J1455" s="417">
        <f t="shared" si="1832"/>
        <v>0</v>
      </c>
      <c r="K1455" s="416">
        <v>0</v>
      </c>
      <c r="L1455" s="417">
        <f t="shared" si="1833"/>
        <v>0</v>
      </c>
      <c r="M1455" s="417">
        <f t="shared" si="1834"/>
        <v>12920.4</v>
      </c>
      <c r="N1455" s="417">
        <f t="shared" si="1824"/>
        <v>0</v>
      </c>
      <c r="O1455" s="417">
        <f t="shared" ref="O1455" si="1851">F1455-F1454</f>
        <v>0</v>
      </c>
      <c r="P1455" s="417">
        <f t="shared" ref="P1455:Q1455" si="1852">M1455-M1454</f>
        <v>0</v>
      </c>
      <c r="Q1455" s="417">
        <f t="shared" si="1852"/>
        <v>0</v>
      </c>
      <c r="R1455" s="484"/>
      <c r="T1455" s="416">
        <v>12</v>
      </c>
    </row>
    <row r="1456" spans="1:20" s="371" customFormat="1" ht="24" hidden="1" customHeight="1">
      <c r="A1456" s="366" t="s">
        <v>2787</v>
      </c>
      <c r="B1456" s="418" t="s">
        <v>0</v>
      </c>
      <c r="C1456" s="418" t="s">
        <v>2997</v>
      </c>
      <c r="D1456" s="418" t="s">
        <v>2998</v>
      </c>
      <c r="E1456" s="419" t="s">
        <v>1860</v>
      </c>
      <c r="F1456" s="411"/>
      <c r="G1456" s="411">
        <v>422.6</v>
      </c>
      <c r="H1456" s="412">
        <f>INT($F1456*G1456)</f>
        <v>0</v>
      </c>
      <c r="I1456" s="411">
        <v>4308</v>
      </c>
      <c r="J1456" s="412">
        <f>INT($F1456*I1456)</f>
        <v>0</v>
      </c>
      <c r="K1456" s="411">
        <v>0</v>
      </c>
      <c r="L1456" s="412">
        <f>INT($F1456*K1456)</f>
        <v>0</v>
      </c>
      <c r="M1456" s="412">
        <f>+G1456+I1456+K1456</f>
        <v>4730.6000000000004</v>
      </c>
      <c r="N1456" s="412">
        <f>H1456+J1456+L1456</f>
        <v>0</v>
      </c>
      <c r="O1456" s="412"/>
      <c r="P1456" s="412"/>
      <c r="Q1456" s="412"/>
      <c r="R1456" s="483" t="s">
        <v>0</v>
      </c>
      <c r="T1456" s="411">
        <v>19</v>
      </c>
    </row>
    <row r="1457" spans="1:20" s="75" customFormat="1" ht="24" hidden="1" customHeight="1">
      <c r="A1457" s="372" t="s">
        <v>2786</v>
      </c>
      <c r="B1457" s="421" t="s">
        <v>0</v>
      </c>
      <c r="C1457" s="421" t="s">
        <v>1263</v>
      </c>
      <c r="D1457" s="421" t="s">
        <v>1264</v>
      </c>
      <c r="E1457" s="422" t="s">
        <v>729</v>
      </c>
      <c r="F1457" s="416"/>
      <c r="G1457" s="416">
        <v>422.6</v>
      </c>
      <c r="H1457" s="417">
        <f t="shared" si="1831"/>
        <v>0</v>
      </c>
      <c r="I1457" s="416">
        <v>4308</v>
      </c>
      <c r="J1457" s="417">
        <f t="shared" si="1832"/>
        <v>0</v>
      </c>
      <c r="K1457" s="416">
        <v>0</v>
      </c>
      <c r="L1457" s="417">
        <f t="shared" si="1833"/>
        <v>0</v>
      </c>
      <c r="M1457" s="417">
        <f t="shared" si="1834"/>
        <v>4730.6000000000004</v>
      </c>
      <c r="N1457" s="417">
        <f t="shared" si="1824"/>
        <v>0</v>
      </c>
      <c r="O1457" s="417">
        <f t="shared" ref="O1457" si="1853">F1457-F1456</f>
        <v>0</v>
      </c>
      <c r="P1457" s="417">
        <f t="shared" ref="P1457:Q1457" si="1854">M1457-M1456</f>
        <v>0</v>
      </c>
      <c r="Q1457" s="417">
        <f t="shared" si="1854"/>
        <v>0</v>
      </c>
      <c r="R1457" s="484"/>
      <c r="T1457" s="416">
        <v>19</v>
      </c>
    </row>
    <row r="1458" spans="1:20" s="371" customFormat="1" ht="24" hidden="1" customHeight="1">
      <c r="A1458" s="366" t="s">
        <v>2787</v>
      </c>
      <c r="B1458" s="418" t="s">
        <v>0</v>
      </c>
      <c r="C1458" s="418" t="s">
        <v>2999</v>
      </c>
      <c r="D1458" s="418" t="s">
        <v>3000</v>
      </c>
      <c r="E1458" s="419" t="s">
        <v>2382</v>
      </c>
      <c r="F1458" s="411"/>
      <c r="G1458" s="411">
        <v>79174.899999999994</v>
      </c>
      <c r="H1458" s="412">
        <f>INT($F1458*G1458)</f>
        <v>0</v>
      </c>
      <c r="I1458" s="411">
        <v>0</v>
      </c>
      <c r="J1458" s="412">
        <f>INT($F1458*I1458)</f>
        <v>0</v>
      </c>
      <c r="K1458" s="411">
        <v>0</v>
      </c>
      <c r="L1458" s="412">
        <f>INT($F1458*K1458)</f>
        <v>0</v>
      </c>
      <c r="M1458" s="412">
        <f>+G1458+I1458+K1458</f>
        <v>79174.899999999994</v>
      </c>
      <c r="N1458" s="412">
        <f>H1458+J1458+L1458</f>
        <v>0</v>
      </c>
      <c r="O1458" s="412"/>
      <c r="P1458" s="412"/>
      <c r="Q1458" s="412"/>
      <c r="R1458" s="483" t="s">
        <v>0</v>
      </c>
      <c r="T1458" s="411">
        <v>1</v>
      </c>
    </row>
    <row r="1459" spans="1:20" s="75" customFormat="1" ht="24" hidden="1" customHeight="1">
      <c r="A1459" s="372" t="s">
        <v>2786</v>
      </c>
      <c r="B1459" s="421" t="s">
        <v>0</v>
      </c>
      <c r="C1459" s="421" t="s">
        <v>1265</v>
      </c>
      <c r="D1459" s="421" t="s">
        <v>1266</v>
      </c>
      <c r="E1459" s="422" t="s">
        <v>859</v>
      </c>
      <c r="F1459" s="416"/>
      <c r="G1459" s="416">
        <v>79174.899999999994</v>
      </c>
      <c r="H1459" s="417">
        <f t="shared" si="1831"/>
        <v>0</v>
      </c>
      <c r="I1459" s="416">
        <v>0</v>
      </c>
      <c r="J1459" s="417">
        <f t="shared" si="1832"/>
        <v>0</v>
      </c>
      <c r="K1459" s="416">
        <v>0</v>
      </c>
      <c r="L1459" s="417">
        <f t="shared" si="1833"/>
        <v>0</v>
      </c>
      <c r="M1459" s="417">
        <f t="shared" si="1834"/>
        <v>79174.899999999994</v>
      </c>
      <c r="N1459" s="417">
        <f t="shared" si="1824"/>
        <v>0</v>
      </c>
      <c r="O1459" s="417">
        <f t="shared" ref="O1459" si="1855">F1459-F1458</f>
        <v>0</v>
      </c>
      <c r="P1459" s="417">
        <f t="shared" ref="P1459:Q1459" si="1856">M1459-M1458</f>
        <v>0</v>
      </c>
      <c r="Q1459" s="417">
        <f t="shared" si="1856"/>
        <v>0</v>
      </c>
      <c r="R1459" s="484"/>
      <c r="T1459" s="416">
        <v>1</v>
      </c>
    </row>
    <row r="1460" spans="1:20" s="371" customFormat="1" ht="24" hidden="1" customHeight="1">
      <c r="A1460" s="366" t="s">
        <v>2787</v>
      </c>
      <c r="B1460" s="418" t="s">
        <v>0</v>
      </c>
      <c r="C1460" s="418" t="s">
        <v>3001</v>
      </c>
      <c r="D1460" s="418" t="s">
        <v>3002</v>
      </c>
      <c r="E1460" s="419" t="s">
        <v>1860</v>
      </c>
      <c r="F1460" s="411"/>
      <c r="G1460" s="411">
        <v>2252.5</v>
      </c>
      <c r="H1460" s="412">
        <f>INT($F1460*G1460)</f>
        <v>0</v>
      </c>
      <c r="I1460" s="411">
        <v>22934.400000000001</v>
      </c>
      <c r="J1460" s="412">
        <f>INT($F1460*I1460)</f>
        <v>0</v>
      </c>
      <c r="K1460" s="411">
        <v>0</v>
      </c>
      <c r="L1460" s="412">
        <f>INT($F1460*K1460)</f>
        <v>0</v>
      </c>
      <c r="M1460" s="412">
        <f>+G1460+I1460+K1460</f>
        <v>25186.9</v>
      </c>
      <c r="N1460" s="412">
        <f>H1460+J1460+L1460</f>
        <v>0</v>
      </c>
      <c r="O1460" s="412"/>
      <c r="P1460" s="412"/>
      <c r="Q1460" s="412"/>
      <c r="R1460" s="483" t="s">
        <v>0</v>
      </c>
      <c r="T1460" s="411">
        <v>1</v>
      </c>
    </row>
    <row r="1461" spans="1:20" s="75" customFormat="1" ht="24" hidden="1" customHeight="1">
      <c r="A1461" s="372" t="s">
        <v>2786</v>
      </c>
      <c r="B1461" s="421" t="s">
        <v>0</v>
      </c>
      <c r="C1461" s="421" t="s">
        <v>1267</v>
      </c>
      <c r="D1461" s="421" t="s">
        <v>1268</v>
      </c>
      <c r="E1461" s="422" t="s">
        <v>729</v>
      </c>
      <c r="F1461" s="416"/>
      <c r="G1461" s="416">
        <v>2252.5</v>
      </c>
      <c r="H1461" s="417">
        <f t="shared" si="1831"/>
        <v>0</v>
      </c>
      <c r="I1461" s="416">
        <v>22934.400000000001</v>
      </c>
      <c r="J1461" s="417">
        <f t="shared" si="1832"/>
        <v>0</v>
      </c>
      <c r="K1461" s="416">
        <v>0</v>
      </c>
      <c r="L1461" s="417">
        <f t="shared" si="1833"/>
        <v>0</v>
      </c>
      <c r="M1461" s="417">
        <f t="shared" si="1834"/>
        <v>25186.9</v>
      </c>
      <c r="N1461" s="417">
        <f t="shared" si="1824"/>
        <v>0</v>
      </c>
      <c r="O1461" s="417">
        <f t="shared" ref="O1461" si="1857">F1461-F1460</f>
        <v>0</v>
      </c>
      <c r="P1461" s="417">
        <f t="shared" ref="P1461:Q1461" si="1858">M1461-M1460</f>
        <v>0</v>
      </c>
      <c r="Q1461" s="417">
        <f t="shared" si="1858"/>
        <v>0</v>
      </c>
      <c r="R1461" s="484"/>
      <c r="T1461" s="416">
        <v>1</v>
      </c>
    </row>
    <row r="1462" spans="1:20" s="371" customFormat="1" ht="24" hidden="1" customHeight="1">
      <c r="A1462" s="366" t="s">
        <v>2787</v>
      </c>
      <c r="B1462" s="418" t="s">
        <v>0</v>
      </c>
      <c r="C1462" s="418" t="s">
        <v>3003</v>
      </c>
      <c r="D1462" s="418" t="s">
        <v>3004</v>
      </c>
      <c r="E1462" s="419" t="s">
        <v>2382</v>
      </c>
      <c r="F1462" s="411"/>
      <c r="G1462" s="411">
        <v>43067.8</v>
      </c>
      <c r="H1462" s="412">
        <f>INT($F1462*G1462)</f>
        <v>0</v>
      </c>
      <c r="I1462" s="411">
        <v>0</v>
      </c>
      <c r="J1462" s="412">
        <f>INT($F1462*I1462)</f>
        <v>0</v>
      </c>
      <c r="K1462" s="411">
        <v>0</v>
      </c>
      <c r="L1462" s="412">
        <f>INT($F1462*K1462)</f>
        <v>0</v>
      </c>
      <c r="M1462" s="412">
        <f>+G1462+I1462+K1462</f>
        <v>43067.8</v>
      </c>
      <c r="N1462" s="412">
        <f>H1462+J1462+L1462</f>
        <v>0</v>
      </c>
      <c r="O1462" s="412"/>
      <c r="P1462" s="412"/>
      <c r="Q1462" s="412"/>
      <c r="R1462" s="483" t="s">
        <v>0</v>
      </c>
      <c r="T1462" s="411">
        <v>19</v>
      </c>
    </row>
    <row r="1463" spans="1:20" s="75" customFormat="1" ht="24" hidden="1" customHeight="1">
      <c r="A1463" s="372" t="s">
        <v>2786</v>
      </c>
      <c r="B1463" s="421" t="s">
        <v>0</v>
      </c>
      <c r="C1463" s="421" t="s">
        <v>1269</v>
      </c>
      <c r="D1463" s="421" t="s">
        <v>1270</v>
      </c>
      <c r="E1463" s="422" t="s">
        <v>859</v>
      </c>
      <c r="F1463" s="416"/>
      <c r="G1463" s="416">
        <v>43067.8</v>
      </c>
      <c r="H1463" s="417">
        <f t="shared" si="1831"/>
        <v>0</v>
      </c>
      <c r="I1463" s="416">
        <v>0</v>
      </c>
      <c r="J1463" s="417">
        <f t="shared" si="1832"/>
        <v>0</v>
      </c>
      <c r="K1463" s="416">
        <v>0</v>
      </c>
      <c r="L1463" s="417">
        <f t="shared" si="1833"/>
        <v>0</v>
      </c>
      <c r="M1463" s="417">
        <f t="shared" si="1834"/>
        <v>43067.8</v>
      </c>
      <c r="N1463" s="417">
        <f t="shared" si="1824"/>
        <v>0</v>
      </c>
      <c r="O1463" s="417">
        <f t="shared" ref="O1463" si="1859">F1463-F1462</f>
        <v>0</v>
      </c>
      <c r="P1463" s="417">
        <f t="shared" ref="P1463:Q1463" si="1860">M1463-M1462</f>
        <v>0</v>
      </c>
      <c r="Q1463" s="417">
        <f t="shared" si="1860"/>
        <v>0</v>
      </c>
      <c r="R1463" s="484"/>
      <c r="T1463" s="416">
        <v>19</v>
      </c>
    </row>
    <row r="1464" spans="1:20" s="371" customFormat="1" ht="24" hidden="1" customHeight="1">
      <c r="A1464" s="366" t="s">
        <v>2093</v>
      </c>
      <c r="B1464" s="418" t="s">
        <v>0</v>
      </c>
      <c r="C1464" s="418" t="s">
        <v>3005</v>
      </c>
      <c r="D1464" s="418" t="s">
        <v>3006</v>
      </c>
      <c r="E1464" s="419" t="s">
        <v>2194</v>
      </c>
      <c r="F1464" s="411"/>
      <c r="G1464" s="411">
        <v>1550.5</v>
      </c>
      <c r="H1464" s="412">
        <f>INT($F1464*G1464)</f>
        <v>0</v>
      </c>
      <c r="I1464" s="411">
        <v>0</v>
      </c>
      <c r="J1464" s="412">
        <f>INT($F1464*I1464)</f>
        <v>0</v>
      </c>
      <c r="K1464" s="411">
        <v>0</v>
      </c>
      <c r="L1464" s="412">
        <f>INT($F1464*K1464)</f>
        <v>0</v>
      </c>
      <c r="M1464" s="412">
        <f>+G1464+I1464+K1464</f>
        <v>1550.5</v>
      </c>
      <c r="N1464" s="412">
        <f>H1464+J1464+L1464</f>
        <v>0</v>
      </c>
      <c r="O1464" s="412"/>
      <c r="P1464" s="412"/>
      <c r="Q1464" s="412"/>
      <c r="R1464" s="483" t="s">
        <v>0</v>
      </c>
      <c r="T1464" s="411">
        <v>19</v>
      </c>
    </row>
    <row r="1465" spans="1:20" s="75" customFormat="1" ht="24" hidden="1" customHeight="1">
      <c r="A1465" s="372" t="s">
        <v>2786</v>
      </c>
      <c r="B1465" s="421" t="s">
        <v>0</v>
      </c>
      <c r="C1465" s="421" t="s">
        <v>1271</v>
      </c>
      <c r="D1465" s="421" t="s">
        <v>1272</v>
      </c>
      <c r="E1465" s="422" t="s">
        <v>738</v>
      </c>
      <c r="F1465" s="416"/>
      <c r="G1465" s="416">
        <v>1550.5</v>
      </c>
      <c r="H1465" s="417">
        <f t="shared" si="1831"/>
        <v>0</v>
      </c>
      <c r="I1465" s="416">
        <v>0</v>
      </c>
      <c r="J1465" s="417">
        <f t="shared" si="1832"/>
        <v>0</v>
      </c>
      <c r="K1465" s="416">
        <v>0</v>
      </c>
      <c r="L1465" s="417">
        <f t="shared" si="1833"/>
        <v>0</v>
      </c>
      <c r="M1465" s="417">
        <f t="shared" si="1834"/>
        <v>1550.5</v>
      </c>
      <c r="N1465" s="417">
        <f t="shared" si="1824"/>
        <v>0</v>
      </c>
      <c r="O1465" s="417">
        <f t="shared" ref="O1465" si="1861">F1465-F1464</f>
        <v>0</v>
      </c>
      <c r="P1465" s="417">
        <f t="shared" ref="P1465:Q1465" si="1862">M1465-M1464</f>
        <v>0</v>
      </c>
      <c r="Q1465" s="417">
        <f t="shared" si="1862"/>
        <v>0</v>
      </c>
      <c r="R1465" s="484"/>
      <c r="T1465" s="416">
        <v>19</v>
      </c>
    </row>
    <row r="1466" spans="1:20" s="371" customFormat="1" ht="24" hidden="1" customHeight="1">
      <c r="A1466" s="366" t="s">
        <v>2787</v>
      </c>
      <c r="B1466" s="436" t="s">
        <v>3007</v>
      </c>
      <c r="C1466" s="436" t="s">
        <v>3008</v>
      </c>
      <c r="D1466" s="436" t="s">
        <v>0</v>
      </c>
      <c r="E1466" s="437" t="s">
        <v>0</v>
      </c>
      <c r="F1466" s="438"/>
      <c r="G1466" s="439">
        <v>0</v>
      </c>
      <c r="H1466" s="438">
        <f>SUMIF($A$1468:$A$1473,$A1468,H$1468:H$1473)</f>
        <v>0</v>
      </c>
      <c r="I1466" s="439">
        <v>0</v>
      </c>
      <c r="J1466" s="438">
        <f>SUMIF($A$1468:$A$1473,$A1468,J$1468:J$1473)</f>
        <v>0</v>
      </c>
      <c r="K1466" s="439">
        <v>0</v>
      </c>
      <c r="L1466" s="438">
        <f>SUMIF($A$1468:$A$1473,$A1468,L$1468:L$1473)</f>
        <v>0</v>
      </c>
      <c r="M1466" s="440">
        <v>0</v>
      </c>
      <c r="N1466" s="438">
        <f>H1466+J1466+L1466</f>
        <v>0</v>
      </c>
      <c r="O1466" s="438"/>
      <c r="P1466" s="438"/>
      <c r="Q1466" s="438"/>
      <c r="R1466" s="481" t="s">
        <v>0</v>
      </c>
      <c r="T1466" s="438">
        <v>0</v>
      </c>
    </row>
    <row r="1467" spans="1:20" s="75" customFormat="1" ht="24" hidden="1" customHeight="1">
      <c r="A1467" s="372" t="s">
        <v>2786</v>
      </c>
      <c r="B1467" s="442" t="s">
        <v>1811</v>
      </c>
      <c r="C1467" s="442" t="s">
        <v>1273</v>
      </c>
      <c r="D1467" s="442" t="s">
        <v>0</v>
      </c>
      <c r="E1467" s="443" t="s">
        <v>0</v>
      </c>
      <c r="F1467" s="444"/>
      <c r="G1467" s="445">
        <v>0</v>
      </c>
      <c r="H1467" s="444">
        <f>SUMIF($A$1468:$A$1473,$A1469,H$1468:H$1473)</f>
        <v>0</v>
      </c>
      <c r="I1467" s="445">
        <v>0</v>
      </c>
      <c r="J1467" s="444">
        <f>SUMIF($A$1468:$A$1473,$A1469,J$1468:J$1473)</f>
        <v>0</v>
      </c>
      <c r="K1467" s="445">
        <v>0</v>
      </c>
      <c r="L1467" s="444">
        <f>SUMIF($A$1468:$A$1473,$A1469,L$1468:L$1473)</f>
        <v>0</v>
      </c>
      <c r="M1467" s="446">
        <v>0</v>
      </c>
      <c r="N1467" s="444">
        <f t="shared" si="1824"/>
        <v>0</v>
      </c>
      <c r="O1467" s="444">
        <f t="shared" ref="O1467" si="1863">F1467-F1466</f>
        <v>0</v>
      </c>
      <c r="P1467" s="444">
        <f t="shared" ref="P1467:Q1467" si="1864">M1467-M1466</f>
        <v>0</v>
      </c>
      <c r="Q1467" s="444">
        <f t="shared" si="1864"/>
        <v>0</v>
      </c>
      <c r="R1467" s="482"/>
      <c r="T1467" s="444">
        <v>0</v>
      </c>
    </row>
    <row r="1468" spans="1:20" s="371" customFormat="1" ht="24" hidden="1" customHeight="1">
      <c r="A1468" s="366" t="s">
        <v>2787</v>
      </c>
      <c r="B1468" s="418" t="s">
        <v>0</v>
      </c>
      <c r="C1468" s="418" t="s">
        <v>3009</v>
      </c>
      <c r="D1468" s="418" t="s">
        <v>3010</v>
      </c>
      <c r="E1468" s="419" t="s">
        <v>16</v>
      </c>
      <c r="F1468" s="411"/>
      <c r="G1468" s="411">
        <v>36891.9</v>
      </c>
      <c r="H1468" s="412">
        <f>INT($F1468*G1468)</f>
        <v>0</v>
      </c>
      <c r="I1468" s="411">
        <v>0</v>
      </c>
      <c r="J1468" s="412">
        <f>INT($F1468*I1468)</f>
        <v>0</v>
      </c>
      <c r="K1468" s="411">
        <v>0</v>
      </c>
      <c r="L1468" s="412">
        <f>INT($F1468*K1468)</f>
        <v>0</v>
      </c>
      <c r="M1468" s="412">
        <f>+G1468+I1468+K1468</f>
        <v>36891.9</v>
      </c>
      <c r="N1468" s="412">
        <f>H1468+J1468+L1468</f>
        <v>0</v>
      </c>
      <c r="O1468" s="412"/>
      <c r="P1468" s="412"/>
      <c r="Q1468" s="412"/>
      <c r="R1468" s="483" t="s">
        <v>0</v>
      </c>
      <c r="T1468" s="411">
        <v>597</v>
      </c>
    </row>
    <row r="1469" spans="1:20" s="75" customFormat="1" ht="24" hidden="1" customHeight="1">
      <c r="A1469" s="372" t="s">
        <v>2786</v>
      </c>
      <c r="B1469" s="421" t="s">
        <v>0</v>
      </c>
      <c r="C1469" s="421" t="s">
        <v>1274</v>
      </c>
      <c r="D1469" s="421" t="s">
        <v>1275</v>
      </c>
      <c r="E1469" s="422" t="s">
        <v>16</v>
      </c>
      <c r="F1469" s="416"/>
      <c r="G1469" s="416">
        <v>36891.9</v>
      </c>
      <c r="H1469" s="417">
        <f t="shared" ref="H1469:H1473" si="1865">INT($F1469*G1469)</f>
        <v>0</v>
      </c>
      <c r="I1469" s="416">
        <v>0</v>
      </c>
      <c r="J1469" s="417">
        <f t="shared" ref="J1469:J1473" si="1866">INT($F1469*I1469)</f>
        <v>0</v>
      </c>
      <c r="K1469" s="416">
        <v>0</v>
      </c>
      <c r="L1469" s="417">
        <f t="shared" ref="L1469:L1473" si="1867">INT($F1469*K1469)</f>
        <v>0</v>
      </c>
      <c r="M1469" s="417">
        <f t="shared" ref="M1469:M1473" si="1868">+G1469+I1469+K1469</f>
        <v>36891.9</v>
      </c>
      <c r="N1469" s="417">
        <f t="shared" si="1824"/>
        <v>0</v>
      </c>
      <c r="O1469" s="417">
        <f t="shared" ref="O1469" si="1869">F1469-F1468</f>
        <v>0</v>
      </c>
      <c r="P1469" s="417">
        <f t="shared" ref="P1469:Q1469" si="1870">M1469-M1468</f>
        <v>0</v>
      </c>
      <c r="Q1469" s="417">
        <f t="shared" si="1870"/>
        <v>0</v>
      </c>
      <c r="R1469" s="484"/>
      <c r="T1469" s="416">
        <v>597</v>
      </c>
    </row>
    <row r="1470" spans="1:20" s="371" customFormat="1" ht="24" hidden="1" customHeight="1">
      <c r="A1470" s="366" t="s">
        <v>2787</v>
      </c>
      <c r="B1470" s="418" t="s">
        <v>0</v>
      </c>
      <c r="C1470" s="418" t="s">
        <v>3009</v>
      </c>
      <c r="D1470" s="418" t="s">
        <v>3011</v>
      </c>
      <c r="E1470" s="419" t="s">
        <v>16</v>
      </c>
      <c r="F1470" s="411"/>
      <c r="G1470" s="411">
        <v>84776</v>
      </c>
      <c r="H1470" s="412">
        <f>INT($F1470*G1470)</f>
        <v>0</v>
      </c>
      <c r="I1470" s="411">
        <v>0</v>
      </c>
      <c r="J1470" s="412">
        <f>INT($F1470*I1470)</f>
        <v>0</v>
      </c>
      <c r="K1470" s="411">
        <v>0</v>
      </c>
      <c r="L1470" s="412">
        <f>INT($F1470*K1470)</f>
        <v>0</v>
      </c>
      <c r="M1470" s="412">
        <f>+G1470+I1470+K1470</f>
        <v>84776</v>
      </c>
      <c r="N1470" s="412">
        <f>H1470+J1470+L1470</f>
        <v>0</v>
      </c>
      <c r="O1470" s="412"/>
      <c r="P1470" s="412"/>
      <c r="Q1470" s="412"/>
      <c r="R1470" s="483" t="s">
        <v>0</v>
      </c>
      <c r="T1470" s="411">
        <v>15</v>
      </c>
    </row>
    <row r="1471" spans="1:20" s="75" customFormat="1" ht="24" hidden="1" customHeight="1">
      <c r="A1471" s="372" t="s">
        <v>2786</v>
      </c>
      <c r="B1471" s="421" t="s">
        <v>0</v>
      </c>
      <c r="C1471" s="421" t="s">
        <v>3009</v>
      </c>
      <c r="D1471" s="421" t="s">
        <v>3011</v>
      </c>
      <c r="E1471" s="422" t="s">
        <v>16</v>
      </c>
      <c r="F1471" s="416"/>
      <c r="G1471" s="416">
        <v>84776</v>
      </c>
      <c r="H1471" s="417">
        <f t="shared" si="1865"/>
        <v>0</v>
      </c>
      <c r="I1471" s="416">
        <v>0</v>
      </c>
      <c r="J1471" s="417">
        <f t="shared" si="1866"/>
        <v>0</v>
      </c>
      <c r="K1471" s="416">
        <v>0</v>
      </c>
      <c r="L1471" s="417">
        <f t="shared" si="1867"/>
        <v>0</v>
      </c>
      <c r="M1471" s="417">
        <f t="shared" ref="M1471" si="1871">+G1471+I1471+K1471</f>
        <v>84776</v>
      </c>
      <c r="N1471" s="417">
        <f t="shared" ref="N1471" si="1872">H1471+J1471+L1471</f>
        <v>0</v>
      </c>
      <c r="O1471" s="417">
        <f t="shared" ref="O1471" si="1873">F1471-F1470</f>
        <v>0</v>
      </c>
      <c r="P1471" s="417">
        <f t="shared" ref="P1471:Q1471" si="1874">M1471-M1470</f>
        <v>0</v>
      </c>
      <c r="Q1471" s="417">
        <f t="shared" si="1874"/>
        <v>0</v>
      </c>
      <c r="R1471" s="484"/>
      <c r="T1471" s="416">
        <v>15</v>
      </c>
    </row>
    <row r="1472" spans="1:20" s="371" customFormat="1" ht="24" hidden="1" customHeight="1">
      <c r="A1472" s="366" t="s">
        <v>2787</v>
      </c>
      <c r="B1472" s="418" t="s">
        <v>0</v>
      </c>
      <c r="C1472" s="418" t="s">
        <v>3012</v>
      </c>
      <c r="D1472" s="418" t="s">
        <v>3013</v>
      </c>
      <c r="E1472" s="419" t="s">
        <v>16</v>
      </c>
      <c r="F1472" s="411"/>
      <c r="G1472" s="411">
        <v>757.8</v>
      </c>
      <c r="H1472" s="412">
        <f>INT($F1472*G1472)</f>
        <v>0</v>
      </c>
      <c r="I1472" s="411">
        <v>24476.400000000001</v>
      </c>
      <c r="J1472" s="412">
        <f>INT($F1472*I1472)</f>
        <v>0</v>
      </c>
      <c r="K1472" s="411">
        <v>0</v>
      </c>
      <c r="L1472" s="412">
        <f>INT($F1472*K1472)</f>
        <v>0</v>
      </c>
      <c r="M1472" s="412">
        <f>+G1472+I1472+K1472</f>
        <v>25234.2</v>
      </c>
      <c r="N1472" s="412">
        <f>H1472+J1472+L1472</f>
        <v>0</v>
      </c>
      <c r="O1472" s="412"/>
      <c r="P1472" s="412"/>
      <c r="Q1472" s="412"/>
      <c r="R1472" s="483" t="s">
        <v>0</v>
      </c>
      <c r="T1472" s="411">
        <v>612</v>
      </c>
    </row>
    <row r="1473" spans="1:20" s="75" customFormat="1" ht="24" hidden="1" customHeight="1">
      <c r="A1473" s="372" t="s">
        <v>2786</v>
      </c>
      <c r="B1473" s="421" t="s">
        <v>0</v>
      </c>
      <c r="C1473" s="421" t="s">
        <v>1276</v>
      </c>
      <c r="D1473" s="421" t="s">
        <v>1277</v>
      </c>
      <c r="E1473" s="422" t="s">
        <v>16</v>
      </c>
      <c r="F1473" s="416"/>
      <c r="G1473" s="416">
        <v>757.8</v>
      </c>
      <c r="H1473" s="417">
        <f t="shared" si="1865"/>
        <v>0</v>
      </c>
      <c r="I1473" s="416">
        <v>24476.400000000001</v>
      </c>
      <c r="J1473" s="417">
        <f t="shared" si="1866"/>
        <v>0</v>
      </c>
      <c r="K1473" s="416">
        <v>0</v>
      </c>
      <c r="L1473" s="417">
        <f t="shared" si="1867"/>
        <v>0</v>
      </c>
      <c r="M1473" s="417">
        <f t="shared" si="1868"/>
        <v>25234.2</v>
      </c>
      <c r="N1473" s="417">
        <f t="shared" si="1824"/>
        <v>0</v>
      </c>
      <c r="O1473" s="417">
        <f t="shared" ref="O1473" si="1875">F1473-F1472</f>
        <v>0</v>
      </c>
      <c r="P1473" s="417">
        <f t="shared" ref="P1473:Q1473" si="1876">M1473-M1472</f>
        <v>0</v>
      </c>
      <c r="Q1473" s="417">
        <f t="shared" si="1876"/>
        <v>0</v>
      </c>
      <c r="R1473" s="484"/>
      <c r="T1473" s="416">
        <v>612</v>
      </c>
    </row>
    <row r="1474" spans="1:20" s="371" customFormat="1" ht="24" hidden="1" customHeight="1">
      <c r="A1474" s="366" t="s">
        <v>2787</v>
      </c>
      <c r="B1474" s="436" t="s">
        <v>3014</v>
      </c>
      <c r="C1474" s="436" t="s">
        <v>3015</v>
      </c>
      <c r="D1474" s="436" t="s">
        <v>0</v>
      </c>
      <c r="E1474" s="437" t="s">
        <v>0</v>
      </c>
      <c r="F1474" s="438"/>
      <c r="G1474" s="439">
        <v>0</v>
      </c>
      <c r="H1474" s="438">
        <f>SUMIF($A$1476:$A$1515,$A1476,H$1476:H$1515)</f>
        <v>0</v>
      </c>
      <c r="I1474" s="439">
        <v>0</v>
      </c>
      <c r="J1474" s="438">
        <f>SUMIF($A$1476:$A$1515,$A1476,J$1476:J$1515)</f>
        <v>0</v>
      </c>
      <c r="K1474" s="439">
        <v>0</v>
      </c>
      <c r="L1474" s="438">
        <f>SUMIF($A$1476:$A$1515,$A1476,L$1476:L$1515)</f>
        <v>0</v>
      </c>
      <c r="M1474" s="440">
        <v>0</v>
      </c>
      <c r="N1474" s="438">
        <f>H1474+J1474+L1474</f>
        <v>0</v>
      </c>
      <c r="O1474" s="438"/>
      <c r="P1474" s="438"/>
      <c r="Q1474" s="438"/>
      <c r="R1474" s="481" t="s">
        <v>0</v>
      </c>
      <c r="T1474" s="438">
        <v>0</v>
      </c>
    </row>
    <row r="1475" spans="1:20" s="75" customFormat="1" ht="24" hidden="1" customHeight="1">
      <c r="A1475" s="372" t="s">
        <v>3016</v>
      </c>
      <c r="B1475" s="442" t="s">
        <v>3017</v>
      </c>
      <c r="C1475" s="442" t="s">
        <v>1278</v>
      </c>
      <c r="D1475" s="442" t="s">
        <v>0</v>
      </c>
      <c r="E1475" s="443" t="s">
        <v>0</v>
      </c>
      <c r="F1475" s="444"/>
      <c r="G1475" s="445">
        <v>0</v>
      </c>
      <c r="H1475" s="444">
        <f>SUMIF($A$1476:$A$1515,$A1477,H$1476:H$1515)</f>
        <v>0</v>
      </c>
      <c r="I1475" s="445">
        <v>0</v>
      </c>
      <c r="J1475" s="444">
        <f>SUMIF($A$1476:$A$1515,$A1477,J$1476:J$1515)</f>
        <v>0</v>
      </c>
      <c r="K1475" s="445">
        <v>0</v>
      </c>
      <c r="L1475" s="444">
        <f>SUMIF($A$1476:$A$1515,$A1477,L$1476:L$1515)</f>
        <v>0</v>
      </c>
      <c r="M1475" s="446">
        <v>0</v>
      </c>
      <c r="N1475" s="444">
        <f t="shared" si="1824"/>
        <v>0</v>
      </c>
      <c r="O1475" s="444">
        <f t="shared" ref="O1475" si="1877">F1475-F1474</f>
        <v>0</v>
      </c>
      <c r="P1475" s="444">
        <f t="shared" ref="P1475:Q1475" si="1878">M1475-M1474</f>
        <v>0</v>
      </c>
      <c r="Q1475" s="444">
        <f t="shared" si="1878"/>
        <v>0</v>
      </c>
      <c r="R1475" s="482"/>
      <c r="T1475" s="444">
        <v>0</v>
      </c>
    </row>
    <row r="1476" spans="1:20" s="371" customFormat="1" ht="24" hidden="1" customHeight="1">
      <c r="A1476" s="366" t="s">
        <v>2093</v>
      </c>
      <c r="B1476" s="418" t="s">
        <v>0</v>
      </c>
      <c r="C1476" s="418" t="s">
        <v>3018</v>
      </c>
      <c r="D1476" s="418" t="s">
        <v>108</v>
      </c>
      <c r="E1476" s="419" t="s">
        <v>16</v>
      </c>
      <c r="F1476" s="411"/>
      <c r="G1476" s="411">
        <v>74981.5</v>
      </c>
      <c r="H1476" s="412">
        <f>INT($F1476*G1476)</f>
        <v>0</v>
      </c>
      <c r="I1476" s="411">
        <v>37104</v>
      </c>
      <c r="J1476" s="412">
        <f>INT($F1476*I1476)</f>
        <v>0</v>
      </c>
      <c r="K1476" s="411">
        <v>0</v>
      </c>
      <c r="L1476" s="412">
        <f>INT($F1476*K1476)</f>
        <v>0</v>
      </c>
      <c r="M1476" s="412">
        <f>+G1476+I1476+K1476</f>
        <v>112085.5</v>
      </c>
      <c r="N1476" s="412">
        <f>H1476+J1476+L1476</f>
        <v>0</v>
      </c>
      <c r="O1476" s="412"/>
      <c r="P1476" s="412"/>
      <c r="Q1476" s="412"/>
      <c r="R1476" s="483" t="s">
        <v>0</v>
      </c>
      <c r="T1476" s="411">
        <v>65.099999999999994</v>
      </c>
    </row>
    <row r="1477" spans="1:20" s="75" customFormat="1" ht="24" hidden="1" customHeight="1">
      <c r="A1477" s="372" t="s">
        <v>2786</v>
      </c>
      <c r="B1477" s="421" t="s">
        <v>0</v>
      </c>
      <c r="C1477" s="421" t="s">
        <v>1279</v>
      </c>
      <c r="D1477" s="421" t="s">
        <v>108</v>
      </c>
      <c r="E1477" s="422" t="s">
        <v>16</v>
      </c>
      <c r="F1477" s="416"/>
      <c r="G1477" s="416">
        <v>74981.5</v>
      </c>
      <c r="H1477" s="417">
        <f t="shared" ref="H1477:H1515" si="1879">INT($F1477*G1477)</f>
        <v>0</v>
      </c>
      <c r="I1477" s="416">
        <v>37104</v>
      </c>
      <c r="J1477" s="417">
        <f t="shared" ref="J1477:J1515" si="1880">INT($F1477*I1477)</f>
        <v>0</v>
      </c>
      <c r="K1477" s="416">
        <v>0</v>
      </c>
      <c r="L1477" s="417">
        <f t="shared" ref="L1477:L1515" si="1881">INT($F1477*K1477)</f>
        <v>0</v>
      </c>
      <c r="M1477" s="417">
        <f t="shared" ref="M1477:M1515" si="1882">+G1477+I1477+K1477</f>
        <v>112085.5</v>
      </c>
      <c r="N1477" s="417">
        <f t="shared" si="1824"/>
        <v>0</v>
      </c>
      <c r="O1477" s="417">
        <f t="shared" ref="O1477" si="1883">F1477-F1476</f>
        <v>0</v>
      </c>
      <c r="P1477" s="417">
        <f t="shared" ref="P1477:Q1477" si="1884">M1477-M1476</f>
        <v>0</v>
      </c>
      <c r="Q1477" s="417">
        <f t="shared" si="1884"/>
        <v>0</v>
      </c>
      <c r="R1477" s="484"/>
      <c r="T1477" s="416">
        <v>65.099999999999994</v>
      </c>
    </row>
    <row r="1478" spans="1:20" s="485" customFormat="1" ht="24" hidden="1" customHeight="1">
      <c r="A1478" s="366" t="s">
        <v>2952</v>
      </c>
      <c r="B1478" s="418" t="s">
        <v>0</v>
      </c>
      <c r="C1478" s="418" t="s">
        <v>3019</v>
      </c>
      <c r="D1478" s="418" t="s">
        <v>109</v>
      </c>
      <c r="E1478" s="419" t="s">
        <v>16</v>
      </c>
      <c r="F1478" s="411"/>
      <c r="G1478" s="411">
        <v>75974.600000000006</v>
      </c>
      <c r="H1478" s="412">
        <f>INT($F1478*G1478)</f>
        <v>0</v>
      </c>
      <c r="I1478" s="411">
        <v>50000</v>
      </c>
      <c r="J1478" s="412">
        <f>INT($F1478*I1478)</f>
        <v>0</v>
      </c>
      <c r="K1478" s="411">
        <v>1359.5</v>
      </c>
      <c r="L1478" s="412">
        <f>INT($F1478*K1478)</f>
        <v>0</v>
      </c>
      <c r="M1478" s="412">
        <f>+G1478+I1478+K1478</f>
        <v>127334.1</v>
      </c>
      <c r="N1478" s="412">
        <f>H1478+J1478+L1478</f>
        <v>0</v>
      </c>
      <c r="O1478" s="412"/>
      <c r="P1478" s="412"/>
      <c r="Q1478" s="412"/>
      <c r="R1478" s="483" t="s">
        <v>0</v>
      </c>
      <c r="T1478" s="411">
        <v>124.8</v>
      </c>
    </row>
    <row r="1479" spans="1:20" s="77" customFormat="1" ht="24" hidden="1" customHeight="1">
      <c r="A1479" s="372" t="s">
        <v>2786</v>
      </c>
      <c r="B1479" s="421" t="s">
        <v>0</v>
      </c>
      <c r="C1479" s="421" t="s">
        <v>1280</v>
      </c>
      <c r="D1479" s="421" t="s">
        <v>109</v>
      </c>
      <c r="E1479" s="422" t="s">
        <v>16</v>
      </c>
      <c r="F1479" s="416"/>
      <c r="G1479" s="416">
        <v>75974.600000000006</v>
      </c>
      <c r="H1479" s="417">
        <f t="shared" si="1879"/>
        <v>0</v>
      </c>
      <c r="I1479" s="416">
        <v>50000</v>
      </c>
      <c r="J1479" s="417">
        <f t="shared" si="1880"/>
        <v>0</v>
      </c>
      <c r="K1479" s="416">
        <v>1359.5</v>
      </c>
      <c r="L1479" s="417">
        <f t="shared" si="1881"/>
        <v>0</v>
      </c>
      <c r="M1479" s="417">
        <f t="shared" si="1882"/>
        <v>127334.1</v>
      </c>
      <c r="N1479" s="417">
        <f t="shared" si="1824"/>
        <v>0</v>
      </c>
      <c r="O1479" s="417">
        <f t="shared" ref="O1479" si="1885">F1479-F1478</f>
        <v>0</v>
      </c>
      <c r="P1479" s="417">
        <f t="shared" ref="P1479:Q1479" si="1886">M1479-M1478</f>
        <v>0</v>
      </c>
      <c r="Q1479" s="417">
        <f t="shared" si="1886"/>
        <v>0</v>
      </c>
      <c r="R1479" s="484"/>
      <c r="T1479" s="416">
        <v>124.8</v>
      </c>
    </row>
    <row r="1480" spans="1:20" s="371" customFormat="1" ht="24" hidden="1" customHeight="1">
      <c r="A1480" s="366" t="s">
        <v>2952</v>
      </c>
      <c r="B1480" s="418" t="s">
        <v>0</v>
      </c>
      <c r="C1480" s="418" t="s">
        <v>3020</v>
      </c>
      <c r="D1480" s="418" t="s">
        <v>109</v>
      </c>
      <c r="E1480" s="419" t="s">
        <v>16</v>
      </c>
      <c r="F1480" s="411"/>
      <c r="G1480" s="411">
        <v>68792.7</v>
      </c>
      <c r="H1480" s="412">
        <f>INT($F1480*G1480)</f>
        <v>0</v>
      </c>
      <c r="I1480" s="411">
        <v>36480</v>
      </c>
      <c r="J1480" s="412">
        <f>INT($F1480*I1480)</f>
        <v>0</v>
      </c>
      <c r="K1480" s="411">
        <v>1345.8</v>
      </c>
      <c r="L1480" s="412">
        <f>INT($F1480*K1480)</f>
        <v>0</v>
      </c>
      <c r="M1480" s="412">
        <f>+G1480+I1480+K1480</f>
        <v>106618.5</v>
      </c>
      <c r="N1480" s="412">
        <f>H1480+J1480+L1480</f>
        <v>0</v>
      </c>
      <c r="O1480" s="412"/>
      <c r="P1480" s="412"/>
      <c r="Q1480" s="412"/>
      <c r="R1480" s="483" t="s">
        <v>0</v>
      </c>
      <c r="T1480" s="411">
        <v>378.8</v>
      </c>
    </row>
    <row r="1481" spans="1:20" s="75" customFormat="1" ht="24" hidden="1" customHeight="1">
      <c r="A1481" s="372" t="s">
        <v>3021</v>
      </c>
      <c r="B1481" s="421" t="s">
        <v>0</v>
      </c>
      <c r="C1481" s="421" t="s">
        <v>1281</v>
      </c>
      <c r="D1481" s="421" t="s">
        <v>109</v>
      </c>
      <c r="E1481" s="422" t="s">
        <v>16</v>
      </c>
      <c r="F1481" s="416"/>
      <c r="G1481" s="416">
        <v>68792.7</v>
      </c>
      <c r="H1481" s="417">
        <f t="shared" si="1879"/>
        <v>0</v>
      </c>
      <c r="I1481" s="416">
        <v>36480</v>
      </c>
      <c r="J1481" s="417">
        <f t="shared" si="1880"/>
        <v>0</v>
      </c>
      <c r="K1481" s="416">
        <v>1345.8</v>
      </c>
      <c r="L1481" s="417">
        <f t="shared" si="1881"/>
        <v>0</v>
      </c>
      <c r="M1481" s="417">
        <f t="shared" si="1882"/>
        <v>106618.5</v>
      </c>
      <c r="N1481" s="417">
        <f t="shared" si="1824"/>
        <v>0</v>
      </c>
      <c r="O1481" s="417">
        <f t="shared" ref="O1481" si="1887">F1481-F1480</f>
        <v>0</v>
      </c>
      <c r="P1481" s="417">
        <f t="shared" ref="P1481:Q1481" si="1888">M1481-M1480</f>
        <v>0</v>
      </c>
      <c r="Q1481" s="417">
        <f t="shared" si="1888"/>
        <v>0</v>
      </c>
      <c r="R1481" s="484"/>
      <c r="T1481" s="416">
        <v>378.8</v>
      </c>
    </row>
    <row r="1482" spans="1:20" s="371" customFormat="1" ht="24" hidden="1" customHeight="1">
      <c r="A1482" s="366" t="s">
        <v>2787</v>
      </c>
      <c r="B1482" s="418" t="s">
        <v>0</v>
      </c>
      <c r="C1482" s="418" t="s">
        <v>3018</v>
      </c>
      <c r="D1482" s="418" t="s">
        <v>3022</v>
      </c>
      <c r="E1482" s="419" t="s">
        <v>22</v>
      </c>
      <c r="F1482" s="411"/>
      <c r="G1482" s="411">
        <v>32969</v>
      </c>
      <c r="H1482" s="412">
        <f>INT($F1482*G1482)</f>
        <v>0</v>
      </c>
      <c r="I1482" s="411">
        <v>10879.2</v>
      </c>
      <c r="J1482" s="412">
        <f>INT($F1482*I1482)</f>
        <v>0</v>
      </c>
      <c r="K1482" s="411">
        <v>0</v>
      </c>
      <c r="L1482" s="412">
        <f>INT($F1482*K1482)</f>
        <v>0</v>
      </c>
      <c r="M1482" s="412">
        <f>+G1482+I1482+K1482</f>
        <v>43848.2</v>
      </c>
      <c r="N1482" s="412">
        <f>H1482+J1482+L1482</f>
        <v>0</v>
      </c>
      <c r="O1482" s="412"/>
      <c r="P1482" s="412"/>
      <c r="Q1482" s="412"/>
      <c r="R1482" s="483" t="s">
        <v>0</v>
      </c>
      <c r="T1482" s="411">
        <v>15</v>
      </c>
    </row>
    <row r="1483" spans="1:20" s="75" customFormat="1" ht="24" hidden="1" customHeight="1">
      <c r="A1483" s="372" t="s">
        <v>2951</v>
      </c>
      <c r="B1483" s="421" t="s">
        <v>0</v>
      </c>
      <c r="C1483" s="421" t="s">
        <v>1279</v>
      </c>
      <c r="D1483" s="421" t="s">
        <v>1282</v>
      </c>
      <c r="E1483" s="422" t="s">
        <v>22</v>
      </c>
      <c r="F1483" s="416"/>
      <c r="G1483" s="416">
        <v>32969</v>
      </c>
      <c r="H1483" s="417">
        <f t="shared" si="1879"/>
        <v>0</v>
      </c>
      <c r="I1483" s="416">
        <v>10879.2</v>
      </c>
      <c r="J1483" s="417">
        <f t="shared" si="1880"/>
        <v>0</v>
      </c>
      <c r="K1483" s="416">
        <v>0</v>
      </c>
      <c r="L1483" s="417">
        <f t="shared" si="1881"/>
        <v>0</v>
      </c>
      <c r="M1483" s="417">
        <f t="shared" si="1882"/>
        <v>43848.2</v>
      </c>
      <c r="N1483" s="417">
        <f t="shared" si="1824"/>
        <v>0</v>
      </c>
      <c r="O1483" s="417">
        <f t="shared" ref="O1483" si="1889">F1483-F1482</f>
        <v>0</v>
      </c>
      <c r="P1483" s="417">
        <f t="shared" ref="P1483:Q1483" si="1890">M1483-M1482</f>
        <v>0</v>
      </c>
      <c r="Q1483" s="417">
        <f t="shared" si="1890"/>
        <v>0</v>
      </c>
      <c r="R1483" s="484"/>
      <c r="T1483" s="416">
        <v>15</v>
      </c>
    </row>
    <row r="1484" spans="1:20" s="371" customFormat="1" ht="24" hidden="1" customHeight="1">
      <c r="A1484" s="366" t="s">
        <v>3023</v>
      </c>
      <c r="B1484" s="418" t="s">
        <v>0</v>
      </c>
      <c r="C1484" s="418" t="s">
        <v>3018</v>
      </c>
      <c r="D1484" s="418" t="s">
        <v>3024</v>
      </c>
      <c r="E1484" s="419" t="s">
        <v>22</v>
      </c>
      <c r="F1484" s="411"/>
      <c r="G1484" s="411">
        <v>35097.5</v>
      </c>
      <c r="H1484" s="412">
        <f>INT($F1484*G1484)</f>
        <v>0</v>
      </c>
      <c r="I1484" s="411">
        <v>10701.6</v>
      </c>
      <c r="J1484" s="412">
        <f>INT($F1484*I1484)</f>
        <v>0</v>
      </c>
      <c r="K1484" s="411">
        <v>0</v>
      </c>
      <c r="L1484" s="412">
        <f>INT($F1484*K1484)</f>
        <v>0</v>
      </c>
      <c r="M1484" s="412">
        <f>+G1484+I1484+K1484</f>
        <v>45799.1</v>
      </c>
      <c r="N1484" s="412">
        <f>H1484+J1484+L1484</f>
        <v>0</v>
      </c>
      <c r="O1484" s="412"/>
      <c r="P1484" s="412"/>
      <c r="Q1484" s="412"/>
      <c r="R1484" s="483" t="s">
        <v>0</v>
      </c>
      <c r="T1484" s="411">
        <v>347.1</v>
      </c>
    </row>
    <row r="1485" spans="1:20" s="75" customFormat="1" ht="24" hidden="1" customHeight="1">
      <c r="A1485" s="372" t="s">
        <v>2786</v>
      </c>
      <c r="B1485" s="421" t="s">
        <v>0</v>
      </c>
      <c r="C1485" s="421" t="s">
        <v>1279</v>
      </c>
      <c r="D1485" s="421" t="s">
        <v>1283</v>
      </c>
      <c r="E1485" s="422" t="s">
        <v>22</v>
      </c>
      <c r="F1485" s="416"/>
      <c r="G1485" s="416">
        <v>35097.5</v>
      </c>
      <c r="H1485" s="417">
        <f t="shared" si="1879"/>
        <v>0</v>
      </c>
      <c r="I1485" s="416">
        <v>10701.6</v>
      </c>
      <c r="J1485" s="417">
        <f t="shared" si="1880"/>
        <v>0</v>
      </c>
      <c r="K1485" s="416">
        <v>0</v>
      </c>
      <c r="L1485" s="417">
        <f t="shared" si="1881"/>
        <v>0</v>
      </c>
      <c r="M1485" s="417">
        <f t="shared" si="1882"/>
        <v>45799.1</v>
      </c>
      <c r="N1485" s="417">
        <f t="shared" si="1824"/>
        <v>0</v>
      </c>
      <c r="O1485" s="417">
        <f t="shared" ref="O1485" si="1891">F1485-F1484</f>
        <v>0</v>
      </c>
      <c r="P1485" s="417">
        <f t="shared" ref="P1485:Q1485" si="1892">M1485-M1484</f>
        <v>0</v>
      </c>
      <c r="Q1485" s="417">
        <f t="shared" si="1892"/>
        <v>0</v>
      </c>
      <c r="R1485" s="484"/>
      <c r="T1485" s="416">
        <v>347.1</v>
      </c>
    </row>
    <row r="1486" spans="1:20" s="371" customFormat="1" ht="24" hidden="1" customHeight="1">
      <c r="A1486" s="366" t="s">
        <v>2064</v>
      </c>
      <c r="B1486" s="418" t="s">
        <v>0</v>
      </c>
      <c r="C1486" s="418" t="s">
        <v>3018</v>
      </c>
      <c r="D1486" s="418" t="s">
        <v>3025</v>
      </c>
      <c r="E1486" s="419" t="s">
        <v>6</v>
      </c>
      <c r="F1486" s="411"/>
      <c r="G1486" s="411">
        <v>38191</v>
      </c>
      <c r="H1486" s="412">
        <f>INT($F1486*G1486)</f>
        <v>0</v>
      </c>
      <c r="I1486" s="411">
        <v>10335.200000000001</v>
      </c>
      <c r="J1486" s="412">
        <f>INT($F1486*I1486)</f>
        <v>0</v>
      </c>
      <c r="K1486" s="411">
        <v>0</v>
      </c>
      <c r="L1486" s="412">
        <f>INT($F1486*K1486)</f>
        <v>0</v>
      </c>
      <c r="M1486" s="412">
        <f>+G1486+I1486+K1486</f>
        <v>48526.2</v>
      </c>
      <c r="N1486" s="412">
        <f>H1486+J1486+L1486</f>
        <v>0</v>
      </c>
      <c r="O1486" s="412"/>
      <c r="P1486" s="412"/>
      <c r="Q1486" s="412"/>
      <c r="R1486" s="483" t="s">
        <v>0</v>
      </c>
      <c r="T1486" s="411">
        <v>76.400000000000006</v>
      </c>
    </row>
    <row r="1487" spans="1:20" s="75" customFormat="1" ht="24" hidden="1" customHeight="1">
      <c r="A1487" s="372" t="s">
        <v>2786</v>
      </c>
      <c r="B1487" s="421" t="s">
        <v>0</v>
      </c>
      <c r="C1487" s="421" t="s">
        <v>1279</v>
      </c>
      <c r="D1487" s="421" t="s">
        <v>1284</v>
      </c>
      <c r="E1487" s="422" t="s">
        <v>6</v>
      </c>
      <c r="F1487" s="416"/>
      <c r="G1487" s="416">
        <v>38191</v>
      </c>
      <c r="H1487" s="417">
        <f t="shared" si="1879"/>
        <v>0</v>
      </c>
      <c r="I1487" s="416">
        <v>10335.200000000001</v>
      </c>
      <c r="J1487" s="417">
        <f t="shared" si="1880"/>
        <v>0</v>
      </c>
      <c r="K1487" s="416">
        <v>0</v>
      </c>
      <c r="L1487" s="417">
        <f t="shared" si="1881"/>
        <v>0</v>
      </c>
      <c r="M1487" s="417">
        <f t="shared" si="1882"/>
        <v>48526.2</v>
      </c>
      <c r="N1487" s="417">
        <f t="shared" si="1824"/>
        <v>0</v>
      </c>
      <c r="O1487" s="417">
        <f t="shared" ref="O1487" si="1893">F1487-F1486</f>
        <v>0</v>
      </c>
      <c r="P1487" s="417">
        <f t="shared" ref="P1487:Q1487" si="1894">M1487-M1486</f>
        <v>0</v>
      </c>
      <c r="Q1487" s="417">
        <f t="shared" si="1894"/>
        <v>0</v>
      </c>
      <c r="R1487" s="484"/>
      <c r="T1487" s="416">
        <v>76.400000000000006</v>
      </c>
    </row>
    <row r="1488" spans="1:20" s="371" customFormat="1" ht="24" hidden="1" customHeight="1">
      <c r="A1488" s="366" t="s">
        <v>2064</v>
      </c>
      <c r="B1488" s="418" t="s">
        <v>0</v>
      </c>
      <c r="C1488" s="418" t="s">
        <v>3018</v>
      </c>
      <c r="D1488" s="418" t="s">
        <v>3026</v>
      </c>
      <c r="E1488" s="419" t="s">
        <v>6</v>
      </c>
      <c r="F1488" s="411"/>
      <c r="G1488" s="411">
        <v>49536.1</v>
      </c>
      <c r="H1488" s="412">
        <f>INT($F1488*G1488)</f>
        <v>0</v>
      </c>
      <c r="I1488" s="411">
        <v>10372</v>
      </c>
      <c r="J1488" s="412">
        <f>INT($F1488*I1488)</f>
        <v>0</v>
      </c>
      <c r="K1488" s="411">
        <v>0</v>
      </c>
      <c r="L1488" s="412">
        <f>INT($F1488*K1488)</f>
        <v>0</v>
      </c>
      <c r="M1488" s="412">
        <f>+G1488+I1488+K1488</f>
        <v>59908.1</v>
      </c>
      <c r="N1488" s="412">
        <f>H1488+J1488+L1488</f>
        <v>0</v>
      </c>
      <c r="O1488" s="412"/>
      <c r="P1488" s="412"/>
      <c r="Q1488" s="412"/>
      <c r="R1488" s="483" t="s">
        <v>0</v>
      </c>
      <c r="T1488" s="411">
        <v>61.8</v>
      </c>
    </row>
    <row r="1489" spans="1:20" s="75" customFormat="1" ht="24" hidden="1" customHeight="1">
      <c r="A1489" s="372" t="s">
        <v>3021</v>
      </c>
      <c r="B1489" s="421" t="s">
        <v>0</v>
      </c>
      <c r="C1489" s="421" t="s">
        <v>1279</v>
      </c>
      <c r="D1489" s="421" t="s">
        <v>1285</v>
      </c>
      <c r="E1489" s="422" t="s">
        <v>6</v>
      </c>
      <c r="F1489" s="416"/>
      <c r="G1489" s="416">
        <v>49536.1</v>
      </c>
      <c r="H1489" s="417">
        <f t="shared" si="1879"/>
        <v>0</v>
      </c>
      <c r="I1489" s="416">
        <v>10372</v>
      </c>
      <c r="J1489" s="417">
        <f t="shared" si="1880"/>
        <v>0</v>
      </c>
      <c r="K1489" s="416">
        <v>0</v>
      </c>
      <c r="L1489" s="417">
        <f t="shared" si="1881"/>
        <v>0</v>
      </c>
      <c r="M1489" s="417">
        <f t="shared" si="1882"/>
        <v>59908.1</v>
      </c>
      <c r="N1489" s="417">
        <f t="shared" si="1824"/>
        <v>0</v>
      </c>
      <c r="O1489" s="417">
        <f t="shared" ref="O1489" si="1895">F1489-F1488</f>
        <v>0</v>
      </c>
      <c r="P1489" s="417">
        <f t="shared" ref="P1489:Q1489" si="1896">M1489-M1488</f>
        <v>0</v>
      </c>
      <c r="Q1489" s="417">
        <f t="shared" si="1896"/>
        <v>0</v>
      </c>
      <c r="R1489" s="484"/>
      <c r="T1489" s="416">
        <v>61.8</v>
      </c>
    </row>
    <row r="1490" spans="1:20" s="371" customFormat="1" ht="24" hidden="1" customHeight="1">
      <c r="A1490" s="366" t="s">
        <v>3027</v>
      </c>
      <c r="B1490" s="418" t="s">
        <v>0</v>
      </c>
      <c r="C1490" s="418" t="s">
        <v>3028</v>
      </c>
      <c r="D1490" s="418" t="s">
        <v>3029</v>
      </c>
      <c r="E1490" s="419" t="s">
        <v>16</v>
      </c>
      <c r="F1490" s="411"/>
      <c r="G1490" s="411">
        <v>32387</v>
      </c>
      <c r="H1490" s="412">
        <f>INT($F1490*G1490)</f>
        <v>0</v>
      </c>
      <c r="I1490" s="411">
        <v>0</v>
      </c>
      <c r="J1490" s="412">
        <f>INT($F1490*I1490)</f>
        <v>0</v>
      </c>
      <c r="K1490" s="411">
        <v>0</v>
      </c>
      <c r="L1490" s="412">
        <f>INT($F1490*K1490)</f>
        <v>0</v>
      </c>
      <c r="M1490" s="412">
        <f>+G1490+I1490+K1490</f>
        <v>32387</v>
      </c>
      <c r="N1490" s="412">
        <f>H1490+J1490+L1490</f>
        <v>0</v>
      </c>
      <c r="O1490" s="412"/>
      <c r="P1490" s="412"/>
      <c r="Q1490" s="412"/>
      <c r="R1490" s="483" t="s">
        <v>0</v>
      </c>
      <c r="T1490" s="411">
        <v>6.2</v>
      </c>
    </row>
    <row r="1491" spans="1:20" s="75" customFormat="1" ht="24" hidden="1" customHeight="1">
      <c r="A1491" s="372" t="s">
        <v>2951</v>
      </c>
      <c r="B1491" s="421" t="s">
        <v>0</v>
      </c>
      <c r="C1491" s="421" t="s">
        <v>1286</v>
      </c>
      <c r="D1491" s="421" t="s">
        <v>1287</v>
      </c>
      <c r="E1491" s="422" t="s">
        <v>16</v>
      </c>
      <c r="F1491" s="416"/>
      <c r="G1491" s="416">
        <v>32387</v>
      </c>
      <c r="H1491" s="417">
        <f t="shared" si="1879"/>
        <v>0</v>
      </c>
      <c r="I1491" s="416">
        <v>0</v>
      </c>
      <c r="J1491" s="417">
        <f t="shared" si="1880"/>
        <v>0</v>
      </c>
      <c r="K1491" s="416">
        <v>0</v>
      </c>
      <c r="L1491" s="417">
        <f t="shared" si="1881"/>
        <v>0</v>
      </c>
      <c r="M1491" s="417">
        <f t="shared" si="1882"/>
        <v>32387</v>
      </c>
      <c r="N1491" s="417">
        <f t="shared" si="1824"/>
        <v>0</v>
      </c>
      <c r="O1491" s="417">
        <f t="shared" ref="O1491" si="1897">F1491-F1490</f>
        <v>0</v>
      </c>
      <c r="P1491" s="417">
        <f t="shared" ref="P1491:Q1491" si="1898">M1491-M1490</f>
        <v>0</v>
      </c>
      <c r="Q1491" s="417">
        <f t="shared" si="1898"/>
        <v>0</v>
      </c>
      <c r="R1491" s="484"/>
      <c r="T1491" s="416">
        <v>6.2</v>
      </c>
    </row>
    <row r="1492" spans="1:20" s="371" customFormat="1" ht="24" hidden="1" customHeight="1">
      <c r="A1492" s="366" t="s">
        <v>2064</v>
      </c>
      <c r="B1492" s="418" t="s">
        <v>0</v>
      </c>
      <c r="C1492" s="418" t="s">
        <v>3030</v>
      </c>
      <c r="D1492" s="418" t="s">
        <v>3031</v>
      </c>
      <c r="E1492" s="419" t="s">
        <v>16</v>
      </c>
      <c r="F1492" s="411"/>
      <c r="G1492" s="411">
        <v>1142.2</v>
      </c>
      <c r="H1492" s="412">
        <f>INT($F1492*G1492)</f>
        <v>0</v>
      </c>
      <c r="I1492" s="411">
        <v>13916</v>
      </c>
      <c r="J1492" s="412">
        <f>INT($F1492*I1492)</f>
        <v>0</v>
      </c>
      <c r="K1492" s="411">
        <v>2844.2</v>
      </c>
      <c r="L1492" s="412">
        <f>INT($F1492*K1492)</f>
        <v>0</v>
      </c>
      <c r="M1492" s="412">
        <f>+G1492+I1492+K1492</f>
        <v>17902.400000000001</v>
      </c>
      <c r="N1492" s="412">
        <f>H1492+J1492+L1492</f>
        <v>0</v>
      </c>
      <c r="O1492" s="412"/>
      <c r="P1492" s="412"/>
      <c r="Q1492" s="412"/>
      <c r="R1492" s="483" t="s">
        <v>0</v>
      </c>
      <c r="T1492" s="411">
        <v>6.2</v>
      </c>
    </row>
    <row r="1493" spans="1:20" s="75" customFormat="1" ht="24" hidden="1" customHeight="1">
      <c r="A1493" s="372" t="s">
        <v>2951</v>
      </c>
      <c r="B1493" s="421" t="s">
        <v>0</v>
      </c>
      <c r="C1493" s="421" t="s">
        <v>1288</v>
      </c>
      <c r="D1493" s="421" t="s">
        <v>1289</v>
      </c>
      <c r="E1493" s="422" t="s">
        <v>16</v>
      </c>
      <c r="F1493" s="416"/>
      <c r="G1493" s="416">
        <v>1142.2</v>
      </c>
      <c r="H1493" s="417">
        <f t="shared" si="1879"/>
        <v>0</v>
      </c>
      <c r="I1493" s="416">
        <v>13916</v>
      </c>
      <c r="J1493" s="417">
        <f t="shared" si="1880"/>
        <v>0</v>
      </c>
      <c r="K1493" s="416">
        <v>2844.2</v>
      </c>
      <c r="L1493" s="417">
        <f t="shared" si="1881"/>
        <v>0</v>
      </c>
      <c r="M1493" s="417">
        <f t="shared" si="1882"/>
        <v>17902.400000000001</v>
      </c>
      <c r="N1493" s="417">
        <f t="shared" si="1824"/>
        <v>0</v>
      </c>
      <c r="O1493" s="417">
        <f t="shared" ref="O1493" si="1899">F1493-F1492</f>
        <v>0</v>
      </c>
      <c r="P1493" s="417">
        <f t="shared" ref="P1493:Q1493" si="1900">M1493-M1492</f>
        <v>0</v>
      </c>
      <c r="Q1493" s="417">
        <f t="shared" si="1900"/>
        <v>0</v>
      </c>
      <c r="R1493" s="484"/>
      <c r="T1493" s="416">
        <v>6.2</v>
      </c>
    </row>
    <row r="1494" spans="1:20" s="485" customFormat="1" ht="24" hidden="1" customHeight="1">
      <c r="A1494" s="366" t="s">
        <v>2952</v>
      </c>
      <c r="B1494" s="418" t="s">
        <v>0</v>
      </c>
      <c r="C1494" s="418" t="s">
        <v>3032</v>
      </c>
      <c r="D1494" s="418" t="s">
        <v>3033</v>
      </c>
      <c r="E1494" s="419" t="s">
        <v>16</v>
      </c>
      <c r="F1494" s="411"/>
      <c r="G1494" s="411">
        <v>9379.6</v>
      </c>
      <c r="H1494" s="412">
        <f>INT($F1494*G1494)</f>
        <v>0</v>
      </c>
      <c r="I1494" s="411">
        <v>9943.2000000000007</v>
      </c>
      <c r="J1494" s="412">
        <f>INT($F1494*I1494)</f>
        <v>0</v>
      </c>
      <c r="K1494" s="411">
        <v>0</v>
      </c>
      <c r="L1494" s="412">
        <f>INT($F1494*K1494)</f>
        <v>0</v>
      </c>
      <c r="M1494" s="412">
        <f>+G1494+I1494+K1494</f>
        <v>19322.800000000003</v>
      </c>
      <c r="N1494" s="412">
        <f>H1494+J1494+L1494</f>
        <v>0</v>
      </c>
      <c r="O1494" s="412"/>
      <c r="P1494" s="412"/>
      <c r="Q1494" s="412"/>
      <c r="R1494" s="483" t="s">
        <v>0</v>
      </c>
      <c r="T1494" s="411">
        <v>162</v>
      </c>
    </row>
    <row r="1495" spans="1:20" s="77" customFormat="1" ht="24" hidden="1" customHeight="1">
      <c r="A1495" s="372" t="s">
        <v>3034</v>
      </c>
      <c r="B1495" s="421" t="s">
        <v>0</v>
      </c>
      <c r="C1495" s="421" t="s">
        <v>1290</v>
      </c>
      <c r="D1495" s="421" t="s">
        <v>1291</v>
      </c>
      <c r="E1495" s="422" t="s">
        <v>16</v>
      </c>
      <c r="F1495" s="416"/>
      <c r="G1495" s="416">
        <v>9379.6</v>
      </c>
      <c r="H1495" s="417">
        <f t="shared" si="1879"/>
        <v>0</v>
      </c>
      <c r="I1495" s="416">
        <v>9943.2000000000007</v>
      </c>
      <c r="J1495" s="417">
        <f t="shared" si="1880"/>
        <v>0</v>
      </c>
      <c r="K1495" s="416">
        <v>0</v>
      </c>
      <c r="L1495" s="417">
        <f t="shared" si="1881"/>
        <v>0</v>
      </c>
      <c r="M1495" s="417">
        <f t="shared" si="1882"/>
        <v>19322.800000000003</v>
      </c>
      <c r="N1495" s="417">
        <f t="shared" si="1824"/>
        <v>0</v>
      </c>
      <c r="O1495" s="417">
        <f t="shared" ref="O1495" si="1901">F1495-F1494</f>
        <v>0</v>
      </c>
      <c r="P1495" s="417">
        <f t="shared" ref="P1495:Q1495" si="1902">M1495-M1494</f>
        <v>0</v>
      </c>
      <c r="Q1495" s="417">
        <f t="shared" si="1902"/>
        <v>0</v>
      </c>
      <c r="R1495" s="484"/>
      <c r="T1495" s="416">
        <v>162</v>
      </c>
    </row>
    <row r="1496" spans="1:20" s="371" customFormat="1" ht="24" hidden="1" customHeight="1">
      <c r="A1496" s="366" t="s">
        <v>3035</v>
      </c>
      <c r="B1496" s="418" t="s">
        <v>0</v>
      </c>
      <c r="C1496" s="418" t="s">
        <v>3036</v>
      </c>
      <c r="D1496" s="418" t="s">
        <v>3037</v>
      </c>
      <c r="E1496" s="419" t="s">
        <v>16</v>
      </c>
      <c r="F1496" s="411"/>
      <c r="G1496" s="411">
        <v>16632.8</v>
      </c>
      <c r="H1496" s="412">
        <f>INT($F1496*G1496)</f>
        <v>0</v>
      </c>
      <c r="I1496" s="411">
        <v>11747.2</v>
      </c>
      <c r="J1496" s="412">
        <f>INT($F1496*I1496)</f>
        <v>0</v>
      </c>
      <c r="K1496" s="411">
        <v>0</v>
      </c>
      <c r="L1496" s="412">
        <f>INT($F1496*K1496)</f>
        <v>0</v>
      </c>
      <c r="M1496" s="412">
        <f>+G1496+I1496+K1496</f>
        <v>28380</v>
      </c>
      <c r="N1496" s="412">
        <f>H1496+J1496+L1496</f>
        <v>0</v>
      </c>
      <c r="O1496" s="412"/>
      <c r="P1496" s="412"/>
      <c r="Q1496" s="412"/>
      <c r="R1496" s="483" t="s">
        <v>0</v>
      </c>
      <c r="T1496" s="411">
        <v>0</v>
      </c>
    </row>
    <row r="1497" spans="1:20" s="75" customFormat="1" ht="24" hidden="1" customHeight="1">
      <c r="A1497" s="372" t="s">
        <v>2072</v>
      </c>
      <c r="B1497" s="421" t="s">
        <v>0</v>
      </c>
      <c r="C1497" s="421" t="s">
        <v>1292</v>
      </c>
      <c r="D1497" s="421" t="s">
        <v>1293</v>
      </c>
      <c r="E1497" s="422" t="s">
        <v>16</v>
      </c>
      <c r="F1497" s="416"/>
      <c r="G1497" s="416">
        <v>16632.8</v>
      </c>
      <c r="H1497" s="417">
        <f t="shared" si="1879"/>
        <v>0</v>
      </c>
      <c r="I1497" s="416">
        <v>11747.2</v>
      </c>
      <c r="J1497" s="417">
        <f t="shared" si="1880"/>
        <v>0</v>
      </c>
      <c r="K1497" s="416">
        <v>0</v>
      </c>
      <c r="L1497" s="417">
        <f t="shared" si="1881"/>
        <v>0</v>
      </c>
      <c r="M1497" s="417">
        <f t="shared" si="1882"/>
        <v>28380</v>
      </c>
      <c r="N1497" s="417">
        <f t="shared" si="1824"/>
        <v>0</v>
      </c>
      <c r="O1497" s="417">
        <f t="shared" ref="O1497" si="1903">F1497-F1496</f>
        <v>0</v>
      </c>
      <c r="P1497" s="417">
        <f t="shared" ref="P1497:Q1497" si="1904">M1497-M1496</f>
        <v>0</v>
      </c>
      <c r="Q1497" s="417">
        <f t="shared" si="1904"/>
        <v>0</v>
      </c>
      <c r="R1497" s="484"/>
      <c r="T1497" s="416">
        <v>0</v>
      </c>
    </row>
    <row r="1498" spans="1:20" s="371" customFormat="1" ht="24" hidden="1" customHeight="1">
      <c r="A1498" s="366" t="s">
        <v>2952</v>
      </c>
      <c r="B1498" s="418" t="s">
        <v>0</v>
      </c>
      <c r="C1498" s="418" t="s">
        <v>3038</v>
      </c>
      <c r="D1498" s="418" t="s">
        <v>3039</v>
      </c>
      <c r="E1498" s="419" t="s">
        <v>16</v>
      </c>
      <c r="F1498" s="411"/>
      <c r="G1498" s="411">
        <v>16332</v>
      </c>
      <c r="H1498" s="412">
        <f>INT($F1498*G1498)</f>
        <v>0</v>
      </c>
      <c r="I1498" s="411">
        <v>13529</v>
      </c>
      <c r="J1498" s="412">
        <f>INT($F1498*I1498)</f>
        <v>0</v>
      </c>
      <c r="K1498" s="411">
        <v>0</v>
      </c>
      <c r="L1498" s="412">
        <f>INT($F1498*K1498)</f>
        <v>0</v>
      </c>
      <c r="M1498" s="412">
        <f>+G1498+I1498+K1498</f>
        <v>29861</v>
      </c>
      <c r="N1498" s="412">
        <f>H1498+J1498+L1498</f>
        <v>0</v>
      </c>
      <c r="O1498" s="412"/>
      <c r="P1498" s="412"/>
      <c r="Q1498" s="412"/>
      <c r="R1498" s="483" t="s">
        <v>0</v>
      </c>
      <c r="T1498" s="411">
        <v>1323</v>
      </c>
    </row>
    <row r="1499" spans="1:20" s="75" customFormat="1" ht="24" hidden="1" customHeight="1">
      <c r="A1499" s="372" t="s">
        <v>2951</v>
      </c>
      <c r="B1499" s="421" t="s">
        <v>0</v>
      </c>
      <c r="C1499" s="421" t="s">
        <v>3038</v>
      </c>
      <c r="D1499" s="421" t="s">
        <v>3040</v>
      </c>
      <c r="E1499" s="422" t="s">
        <v>16</v>
      </c>
      <c r="F1499" s="416"/>
      <c r="G1499" s="416">
        <v>16332</v>
      </c>
      <c r="H1499" s="417">
        <f t="shared" ref="H1499" si="1905">INT($F1499*G1499)</f>
        <v>0</v>
      </c>
      <c r="I1499" s="416">
        <v>13529</v>
      </c>
      <c r="J1499" s="417">
        <f t="shared" ref="J1499" si="1906">INT($F1499*I1499)</f>
        <v>0</v>
      </c>
      <c r="K1499" s="416">
        <v>0</v>
      </c>
      <c r="L1499" s="417">
        <f t="shared" ref="L1499" si="1907">INT($F1499*K1499)</f>
        <v>0</v>
      </c>
      <c r="M1499" s="417">
        <f t="shared" ref="M1499" si="1908">+G1499+I1499+K1499</f>
        <v>29861</v>
      </c>
      <c r="N1499" s="417">
        <f t="shared" ref="N1499" si="1909">H1499+J1499+L1499</f>
        <v>0</v>
      </c>
      <c r="O1499" s="417">
        <f t="shared" ref="O1499" si="1910">F1499-F1498</f>
        <v>0</v>
      </c>
      <c r="P1499" s="417">
        <f t="shared" ref="P1499:Q1499" si="1911">M1499-M1498</f>
        <v>0</v>
      </c>
      <c r="Q1499" s="417">
        <f t="shared" si="1911"/>
        <v>0</v>
      </c>
      <c r="R1499" s="484"/>
      <c r="T1499" s="416">
        <v>1323</v>
      </c>
    </row>
    <row r="1500" spans="1:20" s="371" customFormat="1" ht="24" hidden="1" customHeight="1">
      <c r="A1500" s="366" t="s">
        <v>2787</v>
      </c>
      <c r="B1500" s="418" t="s">
        <v>0</v>
      </c>
      <c r="C1500" s="418" t="s">
        <v>3038</v>
      </c>
      <c r="D1500" s="418" t="s">
        <v>3041</v>
      </c>
      <c r="E1500" s="419" t="s">
        <v>16</v>
      </c>
      <c r="F1500" s="411"/>
      <c r="G1500" s="411">
        <v>19444</v>
      </c>
      <c r="H1500" s="412">
        <f>INT($F1500*G1500)</f>
        <v>0</v>
      </c>
      <c r="I1500" s="411">
        <v>15140</v>
      </c>
      <c r="J1500" s="412">
        <f>INT($F1500*I1500)</f>
        <v>0</v>
      </c>
      <c r="K1500" s="411">
        <v>0</v>
      </c>
      <c r="L1500" s="412">
        <f>INT($F1500*K1500)</f>
        <v>0</v>
      </c>
      <c r="M1500" s="412">
        <f>+G1500+I1500+K1500</f>
        <v>34584</v>
      </c>
      <c r="N1500" s="412">
        <f>H1500+J1500+L1500</f>
        <v>0</v>
      </c>
      <c r="O1500" s="412"/>
      <c r="P1500" s="412"/>
      <c r="Q1500" s="412"/>
      <c r="R1500" s="483" t="s">
        <v>0</v>
      </c>
      <c r="T1500" s="411">
        <v>113</v>
      </c>
    </row>
    <row r="1501" spans="1:20" s="75" customFormat="1" ht="24" hidden="1" customHeight="1">
      <c r="A1501" s="372" t="s">
        <v>2951</v>
      </c>
      <c r="B1501" s="421" t="s">
        <v>0</v>
      </c>
      <c r="C1501" s="421" t="s">
        <v>3038</v>
      </c>
      <c r="D1501" s="421" t="s">
        <v>3042</v>
      </c>
      <c r="E1501" s="422" t="s">
        <v>16</v>
      </c>
      <c r="F1501" s="416"/>
      <c r="G1501" s="416">
        <v>19444</v>
      </c>
      <c r="H1501" s="417">
        <f t="shared" ref="H1501:H1503" si="1912">INT($F1501*G1501)</f>
        <v>0</v>
      </c>
      <c r="I1501" s="416">
        <v>15140</v>
      </c>
      <c r="J1501" s="417">
        <f t="shared" ref="J1501:J1503" si="1913">INT($F1501*I1501)</f>
        <v>0</v>
      </c>
      <c r="K1501" s="416">
        <v>0</v>
      </c>
      <c r="L1501" s="417">
        <f t="shared" ref="L1501:L1503" si="1914">INT($F1501*K1501)</f>
        <v>0</v>
      </c>
      <c r="M1501" s="417">
        <f t="shared" ref="M1501:M1503" si="1915">+G1501+I1501+K1501</f>
        <v>34584</v>
      </c>
      <c r="N1501" s="417">
        <f t="shared" ref="N1501:N1503" si="1916">H1501+J1501+L1501</f>
        <v>0</v>
      </c>
      <c r="O1501" s="417">
        <f t="shared" ref="O1501" si="1917">F1501-F1500</f>
        <v>0</v>
      </c>
      <c r="P1501" s="417">
        <f t="shared" ref="P1501:Q1501" si="1918">M1501-M1500</f>
        <v>0</v>
      </c>
      <c r="Q1501" s="417">
        <f t="shared" si="1918"/>
        <v>0</v>
      </c>
      <c r="R1501" s="484"/>
      <c r="T1501" s="416">
        <v>113</v>
      </c>
    </row>
    <row r="1502" spans="1:20" s="371" customFormat="1" ht="24" hidden="1" customHeight="1">
      <c r="A1502" s="366" t="s">
        <v>2952</v>
      </c>
      <c r="B1502" s="418" t="s">
        <v>0</v>
      </c>
      <c r="C1502" s="418" t="s">
        <v>3038</v>
      </c>
      <c r="D1502" s="418" t="s">
        <v>3043</v>
      </c>
      <c r="E1502" s="419" t="s">
        <v>16</v>
      </c>
      <c r="F1502" s="411"/>
      <c r="G1502" s="411">
        <v>28780</v>
      </c>
      <c r="H1502" s="412">
        <f>INT($F1502*G1502)</f>
        <v>0</v>
      </c>
      <c r="I1502" s="411">
        <v>15140</v>
      </c>
      <c r="J1502" s="412">
        <f>INT($F1502*I1502)</f>
        <v>0</v>
      </c>
      <c r="K1502" s="411">
        <v>0</v>
      </c>
      <c r="L1502" s="412">
        <f>INT($F1502*K1502)</f>
        <v>0</v>
      </c>
      <c r="M1502" s="412">
        <f>+G1502+I1502+K1502</f>
        <v>43920</v>
      </c>
      <c r="N1502" s="412">
        <f>H1502+J1502+L1502</f>
        <v>0</v>
      </c>
      <c r="O1502" s="412"/>
      <c r="P1502" s="412"/>
      <c r="Q1502" s="412"/>
      <c r="R1502" s="483" t="s">
        <v>0</v>
      </c>
      <c r="T1502" s="411">
        <v>79</v>
      </c>
    </row>
    <row r="1503" spans="1:20" s="75" customFormat="1" ht="24" hidden="1" customHeight="1">
      <c r="A1503" s="372" t="s">
        <v>2951</v>
      </c>
      <c r="B1503" s="421" t="s">
        <v>0</v>
      </c>
      <c r="C1503" s="421" t="s">
        <v>3038</v>
      </c>
      <c r="D1503" s="421" t="s">
        <v>3044</v>
      </c>
      <c r="E1503" s="422" t="s">
        <v>16</v>
      </c>
      <c r="F1503" s="416"/>
      <c r="G1503" s="416">
        <v>28780</v>
      </c>
      <c r="H1503" s="417">
        <f t="shared" si="1912"/>
        <v>0</v>
      </c>
      <c r="I1503" s="416">
        <v>15140</v>
      </c>
      <c r="J1503" s="417">
        <f t="shared" si="1913"/>
        <v>0</v>
      </c>
      <c r="K1503" s="416">
        <v>0</v>
      </c>
      <c r="L1503" s="417">
        <f t="shared" si="1914"/>
        <v>0</v>
      </c>
      <c r="M1503" s="417">
        <f t="shared" si="1915"/>
        <v>43920</v>
      </c>
      <c r="N1503" s="417">
        <f t="shared" si="1916"/>
        <v>0</v>
      </c>
      <c r="O1503" s="417">
        <f t="shared" ref="O1503" si="1919">F1503-F1502</f>
        <v>0</v>
      </c>
      <c r="P1503" s="417">
        <f t="shared" ref="P1503:Q1503" si="1920">M1503-M1502</f>
        <v>0</v>
      </c>
      <c r="Q1503" s="417">
        <f t="shared" si="1920"/>
        <v>0</v>
      </c>
      <c r="R1503" s="484"/>
      <c r="T1503" s="416">
        <v>79</v>
      </c>
    </row>
    <row r="1504" spans="1:20" s="371" customFormat="1" ht="24" hidden="1" customHeight="1">
      <c r="A1504" s="366" t="s">
        <v>2962</v>
      </c>
      <c r="B1504" s="418" t="s">
        <v>0</v>
      </c>
      <c r="C1504" s="418" t="s">
        <v>3045</v>
      </c>
      <c r="D1504" s="418" t="s">
        <v>3046</v>
      </c>
      <c r="E1504" s="419" t="s">
        <v>16</v>
      </c>
      <c r="F1504" s="411"/>
      <c r="G1504" s="411">
        <v>33846</v>
      </c>
      <c r="H1504" s="412">
        <f>INT($F1504*G1504)</f>
        <v>0</v>
      </c>
      <c r="I1504" s="411">
        <v>3740</v>
      </c>
      <c r="J1504" s="412">
        <f>INT($F1504*I1504)</f>
        <v>0</v>
      </c>
      <c r="K1504" s="411">
        <v>0</v>
      </c>
      <c r="L1504" s="412">
        <f>INT($F1504*K1504)</f>
        <v>0</v>
      </c>
      <c r="M1504" s="412">
        <f>+G1504+I1504+K1504</f>
        <v>37586</v>
      </c>
      <c r="N1504" s="412">
        <f>H1504+J1504+L1504</f>
        <v>0</v>
      </c>
      <c r="O1504" s="412"/>
      <c r="P1504" s="412"/>
      <c r="Q1504" s="412"/>
      <c r="R1504" s="483" t="s">
        <v>0</v>
      </c>
      <c r="T1504" s="411">
        <v>2202</v>
      </c>
    </row>
    <row r="1505" spans="1:20" s="75" customFormat="1" ht="24" hidden="1" customHeight="1">
      <c r="A1505" s="372" t="s">
        <v>2072</v>
      </c>
      <c r="B1505" s="421" t="s">
        <v>0</v>
      </c>
      <c r="C1505" s="421" t="s">
        <v>3045</v>
      </c>
      <c r="D1505" s="421" t="s">
        <v>3046</v>
      </c>
      <c r="E1505" s="422" t="s">
        <v>16</v>
      </c>
      <c r="F1505" s="416"/>
      <c r="G1505" s="416">
        <v>33846</v>
      </c>
      <c r="H1505" s="417">
        <f t="shared" ref="H1505:H1513" si="1921">INT($F1505*G1505)</f>
        <v>0</v>
      </c>
      <c r="I1505" s="416">
        <v>3740</v>
      </c>
      <c r="J1505" s="417">
        <f t="shared" ref="J1505:J1513" si="1922">INT($F1505*I1505)</f>
        <v>0</v>
      </c>
      <c r="K1505" s="416">
        <v>0</v>
      </c>
      <c r="L1505" s="417">
        <f t="shared" ref="L1505:L1513" si="1923">INT($F1505*K1505)</f>
        <v>0</v>
      </c>
      <c r="M1505" s="417">
        <f t="shared" ref="M1505:M1513" si="1924">+G1505+I1505+K1505</f>
        <v>37586</v>
      </c>
      <c r="N1505" s="417">
        <f t="shared" ref="N1505:N1513" si="1925">H1505+J1505+L1505</f>
        <v>0</v>
      </c>
      <c r="O1505" s="417">
        <f t="shared" ref="O1505" si="1926">F1505-F1504</f>
        <v>0</v>
      </c>
      <c r="P1505" s="417">
        <f t="shared" ref="P1505:Q1505" si="1927">M1505-M1504</f>
        <v>0</v>
      </c>
      <c r="Q1505" s="417">
        <f t="shared" si="1927"/>
        <v>0</v>
      </c>
      <c r="R1505" s="484"/>
      <c r="T1505" s="416">
        <v>2202</v>
      </c>
    </row>
    <row r="1506" spans="1:20" s="371" customFormat="1" ht="24" hidden="1" customHeight="1">
      <c r="A1506" s="366" t="s">
        <v>2787</v>
      </c>
      <c r="B1506" s="418" t="s">
        <v>0</v>
      </c>
      <c r="C1506" s="418" t="s">
        <v>3047</v>
      </c>
      <c r="D1506" s="418" t="s">
        <v>3048</v>
      </c>
      <c r="E1506" s="419" t="s">
        <v>16</v>
      </c>
      <c r="F1506" s="411"/>
      <c r="G1506" s="411">
        <v>30606</v>
      </c>
      <c r="H1506" s="412">
        <f>INT($F1506*G1506)</f>
        <v>0</v>
      </c>
      <c r="I1506" s="411">
        <v>2890</v>
      </c>
      <c r="J1506" s="412">
        <f>INT($F1506*I1506)</f>
        <v>0</v>
      </c>
      <c r="K1506" s="411">
        <v>0</v>
      </c>
      <c r="L1506" s="412">
        <f>INT($F1506*K1506)</f>
        <v>0</v>
      </c>
      <c r="M1506" s="412">
        <f>+G1506+I1506+K1506</f>
        <v>33496</v>
      </c>
      <c r="N1506" s="412">
        <f>H1506+J1506+L1506</f>
        <v>0</v>
      </c>
      <c r="O1506" s="412"/>
      <c r="P1506" s="412"/>
      <c r="Q1506" s="412"/>
      <c r="R1506" s="483" t="s">
        <v>0</v>
      </c>
      <c r="T1506" s="411">
        <v>985</v>
      </c>
    </row>
    <row r="1507" spans="1:20" s="75" customFormat="1" ht="24" hidden="1" customHeight="1">
      <c r="A1507" s="372" t="s">
        <v>2951</v>
      </c>
      <c r="B1507" s="421" t="s">
        <v>0</v>
      </c>
      <c r="C1507" s="421" t="s">
        <v>3047</v>
      </c>
      <c r="D1507" s="421" t="s">
        <v>3048</v>
      </c>
      <c r="E1507" s="422" t="s">
        <v>16</v>
      </c>
      <c r="F1507" s="416"/>
      <c r="G1507" s="416">
        <v>30606</v>
      </c>
      <c r="H1507" s="417">
        <f t="shared" si="1921"/>
        <v>0</v>
      </c>
      <c r="I1507" s="416">
        <v>2890</v>
      </c>
      <c r="J1507" s="417">
        <f t="shared" si="1922"/>
        <v>0</v>
      </c>
      <c r="K1507" s="416">
        <v>0</v>
      </c>
      <c r="L1507" s="417">
        <f t="shared" si="1923"/>
        <v>0</v>
      </c>
      <c r="M1507" s="417">
        <f t="shared" si="1924"/>
        <v>33496</v>
      </c>
      <c r="N1507" s="417">
        <f t="shared" si="1925"/>
        <v>0</v>
      </c>
      <c r="O1507" s="417">
        <f t="shared" ref="O1507" si="1928">F1507-F1506</f>
        <v>0</v>
      </c>
      <c r="P1507" s="417">
        <f t="shared" ref="P1507:Q1507" si="1929">M1507-M1506</f>
        <v>0</v>
      </c>
      <c r="Q1507" s="417">
        <f t="shared" si="1929"/>
        <v>0</v>
      </c>
      <c r="R1507" s="484"/>
      <c r="T1507" s="416">
        <v>985</v>
      </c>
    </row>
    <row r="1508" spans="1:20" s="371" customFormat="1" ht="24" hidden="1" customHeight="1">
      <c r="A1508" s="366" t="s">
        <v>2962</v>
      </c>
      <c r="B1508" s="418" t="s">
        <v>0</v>
      </c>
      <c r="C1508" s="418" t="s">
        <v>3049</v>
      </c>
      <c r="D1508" s="418" t="s">
        <v>3050</v>
      </c>
      <c r="E1508" s="419" t="s">
        <v>16</v>
      </c>
      <c r="F1508" s="411"/>
      <c r="G1508" s="411">
        <v>42488</v>
      </c>
      <c r="H1508" s="412">
        <f>INT($F1508*G1508)</f>
        <v>0</v>
      </c>
      <c r="I1508" s="411">
        <v>3347</v>
      </c>
      <c r="J1508" s="412">
        <f>INT($F1508*I1508)</f>
        <v>0</v>
      </c>
      <c r="K1508" s="411">
        <v>0</v>
      </c>
      <c r="L1508" s="412">
        <f>INT($F1508*K1508)</f>
        <v>0</v>
      </c>
      <c r="M1508" s="412">
        <f>+G1508+I1508+K1508</f>
        <v>45835</v>
      </c>
      <c r="N1508" s="412">
        <f>H1508+J1508+L1508</f>
        <v>0</v>
      </c>
      <c r="O1508" s="412"/>
      <c r="P1508" s="412"/>
      <c r="Q1508" s="412"/>
      <c r="R1508" s="483" t="s">
        <v>0</v>
      </c>
      <c r="T1508" s="411">
        <v>66</v>
      </c>
    </row>
    <row r="1509" spans="1:20" s="75" customFormat="1" ht="24" hidden="1" customHeight="1">
      <c r="A1509" s="372" t="s">
        <v>2956</v>
      </c>
      <c r="B1509" s="421" t="s">
        <v>0</v>
      </c>
      <c r="C1509" s="421" t="s">
        <v>3049</v>
      </c>
      <c r="D1509" s="421" t="s">
        <v>3050</v>
      </c>
      <c r="E1509" s="422" t="s">
        <v>16</v>
      </c>
      <c r="F1509" s="416"/>
      <c r="G1509" s="416">
        <v>42488</v>
      </c>
      <c r="H1509" s="417">
        <f t="shared" si="1921"/>
        <v>0</v>
      </c>
      <c r="I1509" s="416">
        <v>3347</v>
      </c>
      <c r="J1509" s="417">
        <f t="shared" si="1922"/>
        <v>0</v>
      </c>
      <c r="K1509" s="416">
        <v>0</v>
      </c>
      <c r="L1509" s="417">
        <f t="shared" si="1923"/>
        <v>0</v>
      </c>
      <c r="M1509" s="417">
        <f t="shared" si="1924"/>
        <v>45835</v>
      </c>
      <c r="N1509" s="417">
        <f t="shared" si="1925"/>
        <v>0</v>
      </c>
      <c r="O1509" s="417">
        <f t="shared" ref="O1509" si="1930">F1509-F1508</f>
        <v>0</v>
      </c>
      <c r="P1509" s="417">
        <f t="shared" ref="P1509:Q1509" si="1931">M1509-M1508</f>
        <v>0</v>
      </c>
      <c r="Q1509" s="417">
        <f t="shared" si="1931"/>
        <v>0</v>
      </c>
      <c r="R1509" s="484"/>
      <c r="T1509" s="416">
        <v>66</v>
      </c>
    </row>
    <row r="1510" spans="1:20" s="371" customFormat="1" ht="24" hidden="1" customHeight="1">
      <c r="A1510" s="366" t="s">
        <v>2952</v>
      </c>
      <c r="B1510" s="418" t="s">
        <v>0</v>
      </c>
      <c r="C1510" s="418" t="s">
        <v>3051</v>
      </c>
      <c r="D1510" s="418" t="s">
        <v>3052</v>
      </c>
      <c r="E1510" s="419" t="s">
        <v>16</v>
      </c>
      <c r="F1510" s="411"/>
      <c r="G1510" s="411">
        <v>0</v>
      </c>
      <c r="H1510" s="412">
        <f>INT($F1510*G1510)</f>
        <v>0</v>
      </c>
      <c r="I1510" s="411">
        <v>9123</v>
      </c>
      <c r="J1510" s="412">
        <f>INT($F1510*I1510)</f>
        <v>0</v>
      </c>
      <c r="K1510" s="411">
        <v>182</v>
      </c>
      <c r="L1510" s="412">
        <f>INT($F1510*K1510)</f>
        <v>0</v>
      </c>
      <c r="M1510" s="412">
        <f>+G1510+I1510+K1510</f>
        <v>9305</v>
      </c>
      <c r="N1510" s="412">
        <f>H1510+J1510+L1510</f>
        <v>0</v>
      </c>
      <c r="O1510" s="412"/>
      <c r="P1510" s="412"/>
      <c r="Q1510" s="412"/>
      <c r="R1510" s="483" t="s">
        <v>0</v>
      </c>
      <c r="T1510" s="411">
        <v>113</v>
      </c>
    </row>
    <row r="1511" spans="1:20" s="75" customFormat="1" ht="24" hidden="1" customHeight="1">
      <c r="A1511" s="372" t="s">
        <v>2956</v>
      </c>
      <c r="B1511" s="421" t="s">
        <v>0</v>
      </c>
      <c r="C1511" s="421" t="s">
        <v>3051</v>
      </c>
      <c r="D1511" s="421" t="s">
        <v>3052</v>
      </c>
      <c r="E1511" s="422" t="s">
        <v>16</v>
      </c>
      <c r="F1511" s="416"/>
      <c r="G1511" s="416">
        <v>0</v>
      </c>
      <c r="H1511" s="417">
        <f t="shared" si="1921"/>
        <v>0</v>
      </c>
      <c r="I1511" s="416">
        <v>9123</v>
      </c>
      <c r="J1511" s="417">
        <f t="shared" si="1922"/>
        <v>0</v>
      </c>
      <c r="K1511" s="416">
        <v>182</v>
      </c>
      <c r="L1511" s="417">
        <f t="shared" si="1923"/>
        <v>0</v>
      </c>
      <c r="M1511" s="417">
        <f t="shared" si="1924"/>
        <v>9305</v>
      </c>
      <c r="N1511" s="417">
        <f t="shared" si="1925"/>
        <v>0</v>
      </c>
      <c r="O1511" s="417">
        <f t="shared" ref="O1511" si="1932">F1511-F1510</f>
        <v>0</v>
      </c>
      <c r="P1511" s="417">
        <f t="shared" ref="P1511:Q1511" si="1933">M1511-M1510</f>
        <v>0</v>
      </c>
      <c r="Q1511" s="417">
        <f t="shared" si="1933"/>
        <v>0</v>
      </c>
      <c r="R1511" s="484"/>
      <c r="T1511" s="416">
        <v>113</v>
      </c>
    </row>
    <row r="1512" spans="1:20" s="371" customFormat="1" ht="24" hidden="1" customHeight="1">
      <c r="A1512" s="366" t="s">
        <v>2787</v>
      </c>
      <c r="B1512" s="418" t="s">
        <v>0</v>
      </c>
      <c r="C1512" s="418" t="s">
        <v>3053</v>
      </c>
      <c r="D1512" s="418" t="s">
        <v>3054</v>
      </c>
      <c r="E1512" s="419" t="s">
        <v>16</v>
      </c>
      <c r="F1512" s="411"/>
      <c r="G1512" s="411">
        <v>2872</v>
      </c>
      <c r="H1512" s="412">
        <f>INT($F1512*G1512)</f>
        <v>0</v>
      </c>
      <c r="I1512" s="411">
        <v>14130</v>
      </c>
      <c r="J1512" s="412">
        <f>INT($F1512*I1512)</f>
        <v>0</v>
      </c>
      <c r="K1512" s="411">
        <v>141</v>
      </c>
      <c r="L1512" s="412">
        <f>INT($F1512*K1512)</f>
        <v>0</v>
      </c>
      <c r="M1512" s="412">
        <f>+G1512+I1512+K1512</f>
        <v>17143</v>
      </c>
      <c r="N1512" s="412">
        <f>H1512+J1512+L1512</f>
        <v>0</v>
      </c>
      <c r="O1512" s="412"/>
      <c r="P1512" s="412"/>
      <c r="Q1512" s="412"/>
      <c r="R1512" s="483" t="s">
        <v>0</v>
      </c>
      <c r="T1512" s="411">
        <v>113</v>
      </c>
    </row>
    <row r="1513" spans="1:20" s="75" customFormat="1" ht="24" hidden="1" customHeight="1">
      <c r="A1513" s="372" t="s">
        <v>2786</v>
      </c>
      <c r="B1513" s="421" t="s">
        <v>0</v>
      </c>
      <c r="C1513" s="421" t="s">
        <v>3053</v>
      </c>
      <c r="D1513" s="421" t="s">
        <v>3054</v>
      </c>
      <c r="E1513" s="422" t="s">
        <v>16</v>
      </c>
      <c r="F1513" s="416"/>
      <c r="G1513" s="416">
        <v>2872</v>
      </c>
      <c r="H1513" s="417">
        <f t="shared" si="1921"/>
        <v>0</v>
      </c>
      <c r="I1513" s="416">
        <v>14130</v>
      </c>
      <c r="J1513" s="417">
        <f t="shared" si="1922"/>
        <v>0</v>
      </c>
      <c r="K1513" s="416">
        <v>141</v>
      </c>
      <c r="L1513" s="417">
        <f t="shared" si="1923"/>
        <v>0</v>
      </c>
      <c r="M1513" s="417">
        <f t="shared" si="1924"/>
        <v>17143</v>
      </c>
      <c r="N1513" s="417">
        <f t="shared" si="1925"/>
        <v>0</v>
      </c>
      <c r="O1513" s="417">
        <f t="shared" ref="O1513" si="1934">F1513-F1512</f>
        <v>0</v>
      </c>
      <c r="P1513" s="417">
        <f t="shared" ref="P1513:Q1513" si="1935">M1513-M1512</f>
        <v>0</v>
      </c>
      <c r="Q1513" s="417">
        <f t="shared" si="1935"/>
        <v>0</v>
      </c>
      <c r="R1513" s="484"/>
      <c r="T1513" s="416">
        <v>113</v>
      </c>
    </row>
    <row r="1514" spans="1:20" s="371" customFormat="1" ht="24" hidden="1" customHeight="1">
      <c r="A1514" s="366" t="s">
        <v>2962</v>
      </c>
      <c r="B1514" s="418" t="s">
        <v>0</v>
      </c>
      <c r="C1514" s="418" t="s">
        <v>3045</v>
      </c>
      <c r="D1514" s="418" t="s">
        <v>3055</v>
      </c>
      <c r="E1514" s="419" t="s">
        <v>16</v>
      </c>
      <c r="F1514" s="411"/>
      <c r="G1514" s="411">
        <v>33292</v>
      </c>
      <c r="H1514" s="412">
        <f>INT($F1514*G1514)</f>
        <v>0</v>
      </c>
      <c r="I1514" s="411">
        <v>2388.8000000000002</v>
      </c>
      <c r="J1514" s="412">
        <f>INT($F1514*I1514)</f>
        <v>0</v>
      </c>
      <c r="K1514" s="411"/>
      <c r="L1514" s="412">
        <f>INT($F1514*K1514)</f>
        <v>0</v>
      </c>
      <c r="M1514" s="412">
        <f>+G1514+I1514+K1514</f>
        <v>35680.800000000003</v>
      </c>
      <c r="N1514" s="412">
        <f>H1514+J1514+L1514</f>
        <v>0</v>
      </c>
      <c r="O1514" s="412"/>
      <c r="P1514" s="412"/>
      <c r="Q1514" s="412"/>
      <c r="R1514" s="483" t="s">
        <v>0</v>
      </c>
      <c r="T1514" s="411">
        <v>0</v>
      </c>
    </row>
    <row r="1515" spans="1:20" s="75" customFormat="1" ht="24" hidden="1" customHeight="1">
      <c r="A1515" s="372" t="s">
        <v>2951</v>
      </c>
      <c r="B1515" s="421" t="s">
        <v>0</v>
      </c>
      <c r="C1515" s="421" t="s">
        <v>1294</v>
      </c>
      <c r="D1515" s="421" t="s">
        <v>1295</v>
      </c>
      <c r="E1515" s="422" t="s">
        <v>16</v>
      </c>
      <c r="F1515" s="416"/>
      <c r="G1515" s="416">
        <v>33292</v>
      </c>
      <c r="H1515" s="417">
        <f t="shared" si="1879"/>
        <v>0</v>
      </c>
      <c r="I1515" s="416">
        <v>2388.8000000000002</v>
      </c>
      <c r="J1515" s="417">
        <f t="shared" si="1880"/>
        <v>0</v>
      </c>
      <c r="K1515" s="416"/>
      <c r="L1515" s="417">
        <f t="shared" si="1881"/>
        <v>0</v>
      </c>
      <c r="M1515" s="417">
        <f t="shared" si="1882"/>
        <v>35680.800000000003</v>
      </c>
      <c r="N1515" s="417">
        <f t="shared" ref="N1515:N1583" si="1936">H1515+J1515+L1515</f>
        <v>0</v>
      </c>
      <c r="O1515" s="417">
        <f t="shared" ref="O1515" si="1937">F1515-F1514</f>
        <v>0</v>
      </c>
      <c r="P1515" s="417">
        <f t="shared" ref="P1515:Q1515" si="1938">M1515-M1514</f>
        <v>0</v>
      </c>
      <c r="Q1515" s="417">
        <f t="shared" si="1938"/>
        <v>0</v>
      </c>
      <c r="R1515" s="484"/>
      <c r="T1515" s="416">
        <v>0</v>
      </c>
    </row>
    <row r="1516" spans="1:20" s="371" customFormat="1" ht="24" hidden="1" customHeight="1">
      <c r="A1516" s="366" t="s">
        <v>2952</v>
      </c>
      <c r="B1516" s="436" t="s">
        <v>3056</v>
      </c>
      <c r="C1516" s="436" t="s">
        <v>3057</v>
      </c>
      <c r="D1516" s="436" t="s">
        <v>0</v>
      </c>
      <c r="E1516" s="437" t="s">
        <v>0</v>
      </c>
      <c r="F1516" s="438"/>
      <c r="G1516" s="439">
        <v>0</v>
      </c>
      <c r="H1516" s="438">
        <f>SUMIF($A$1518:$A$1525,$A1518,H$1518:H$1525)</f>
        <v>0</v>
      </c>
      <c r="I1516" s="439">
        <v>0</v>
      </c>
      <c r="J1516" s="438">
        <f>SUMIF($A$1518:$A$1525,$A1518,J$1518:J$1525)</f>
        <v>0</v>
      </c>
      <c r="K1516" s="439">
        <v>0</v>
      </c>
      <c r="L1516" s="438">
        <f>SUMIF($A$1518:$A$1525,$A1518,L$1518:L$1525)</f>
        <v>0</v>
      </c>
      <c r="M1516" s="440">
        <v>0</v>
      </c>
      <c r="N1516" s="438">
        <f>H1516+J1516+L1516</f>
        <v>0</v>
      </c>
      <c r="O1516" s="438"/>
      <c r="P1516" s="438"/>
      <c r="Q1516" s="438"/>
      <c r="R1516" s="481" t="s">
        <v>0</v>
      </c>
      <c r="T1516" s="438">
        <v>0</v>
      </c>
    </row>
    <row r="1517" spans="1:20" s="75" customFormat="1" ht="24" hidden="1" customHeight="1">
      <c r="A1517" s="372" t="s">
        <v>2786</v>
      </c>
      <c r="B1517" s="442" t="s">
        <v>3058</v>
      </c>
      <c r="C1517" s="442" t="s">
        <v>1296</v>
      </c>
      <c r="D1517" s="442" t="s">
        <v>0</v>
      </c>
      <c r="E1517" s="443" t="s">
        <v>0</v>
      </c>
      <c r="F1517" s="444"/>
      <c r="G1517" s="445">
        <v>0</v>
      </c>
      <c r="H1517" s="444">
        <f>SUMIF($A$1518:$A$1525,$A1519,H$1518:H$1525)</f>
        <v>0</v>
      </c>
      <c r="I1517" s="445">
        <v>0</v>
      </c>
      <c r="J1517" s="444">
        <f>SUMIF($A$1518:$A$1525,$A1519,J$1518:J$1525)</f>
        <v>0</v>
      </c>
      <c r="K1517" s="445">
        <v>0</v>
      </c>
      <c r="L1517" s="444">
        <f>SUMIF($A$1518:$A$1525,$A1519,L$1518:L$1525)</f>
        <v>0</v>
      </c>
      <c r="M1517" s="446">
        <v>0</v>
      </c>
      <c r="N1517" s="444">
        <f t="shared" si="1936"/>
        <v>0</v>
      </c>
      <c r="O1517" s="444">
        <f t="shared" ref="O1517" si="1939">F1517-F1516</f>
        <v>0</v>
      </c>
      <c r="P1517" s="444">
        <f t="shared" ref="P1517:Q1517" si="1940">M1517-M1516</f>
        <v>0</v>
      </c>
      <c r="Q1517" s="444">
        <f t="shared" si="1940"/>
        <v>0</v>
      </c>
      <c r="R1517" s="482"/>
      <c r="T1517" s="444">
        <v>0</v>
      </c>
    </row>
    <row r="1518" spans="1:20" s="371" customFormat="1" ht="24" hidden="1" customHeight="1">
      <c r="A1518" s="366" t="s">
        <v>2787</v>
      </c>
      <c r="B1518" s="418" t="s">
        <v>0</v>
      </c>
      <c r="C1518" s="418" t="s">
        <v>3059</v>
      </c>
      <c r="D1518" s="418" t="s">
        <v>110</v>
      </c>
      <c r="E1518" s="419" t="s">
        <v>6</v>
      </c>
      <c r="F1518" s="411"/>
      <c r="G1518" s="411">
        <v>47485.2</v>
      </c>
      <c r="H1518" s="412">
        <f>INT($F1518*G1518)</f>
        <v>0</v>
      </c>
      <c r="I1518" s="411">
        <v>29102.5</v>
      </c>
      <c r="J1518" s="412">
        <f>INT($F1518*I1518)</f>
        <v>0</v>
      </c>
      <c r="K1518" s="411">
        <v>0</v>
      </c>
      <c r="L1518" s="412">
        <f>INT($F1518*K1518)</f>
        <v>0</v>
      </c>
      <c r="M1518" s="412">
        <f>+G1518+I1518+K1518</f>
        <v>76587.7</v>
      </c>
      <c r="N1518" s="412">
        <f>H1518+J1518+L1518</f>
        <v>0</v>
      </c>
      <c r="O1518" s="412"/>
      <c r="P1518" s="412"/>
      <c r="Q1518" s="412"/>
      <c r="R1518" s="483" t="s">
        <v>0</v>
      </c>
      <c r="T1518" s="411">
        <v>95</v>
      </c>
    </row>
    <row r="1519" spans="1:20" s="75" customFormat="1" ht="24" hidden="1" customHeight="1">
      <c r="A1519" s="372" t="s">
        <v>2951</v>
      </c>
      <c r="B1519" s="421" t="s">
        <v>0</v>
      </c>
      <c r="C1519" s="421" t="s">
        <v>1297</v>
      </c>
      <c r="D1519" s="421" t="s">
        <v>110</v>
      </c>
      <c r="E1519" s="422" t="s">
        <v>6</v>
      </c>
      <c r="F1519" s="416"/>
      <c r="G1519" s="416">
        <v>47485.2</v>
      </c>
      <c r="H1519" s="417">
        <f t="shared" ref="H1519:H1525" si="1941">INT($F1519*G1519)</f>
        <v>0</v>
      </c>
      <c r="I1519" s="416">
        <v>29102.5</v>
      </c>
      <c r="J1519" s="417">
        <f t="shared" ref="J1519:J1525" si="1942">INT($F1519*I1519)</f>
        <v>0</v>
      </c>
      <c r="K1519" s="416">
        <v>0</v>
      </c>
      <c r="L1519" s="417">
        <f t="shared" ref="L1519:L1525" si="1943">INT($F1519*K1519)</f>
        <v>0</v>
      </c>
      <c r="M1519" s="417">
        <f t="shared" ref="M1519:M1525" si="1944">+G1519+I1519+K1519</f>
        <v>76587.7</v>
      </c>
      <c r="N1519" s="417">
        <f t="shared" si="1936"/>
        <v>0</v>
      </c>
      <c r="O1519" s="417">
        <f t="shared" ref="O1519" si="1945">F1519-F1518</f>
        <v>0</v>
      </c>
      <c r="P1519" s="417">
        <f t="shared" ref="P1519:Q1519" si="1946">M1519-M1518</f>
        <v>0</v>
      </c>
      <c r="Q1519" s="417">
        <f t="shared" si="1946"/>
        <v>0</v>
      </c>
      <c r="R1519" s="484"/>
      <c r="T1519" s="416">
        <v>95</v>
      </c>
    </row>
    <row r="1520" spans="1:20" s="371" customFormat="1" ht="24" hidden="1" customHeight="1">
      <c r="A1520" s="366" t="s">
        <v>2962</v>
      </c>
      <c r="B1520" s="418" t="s">
        <v>0</v>
      </c>
      <c r="C1520" s="418" t="s">
        <v>3060</v>
      </c>
      <c r="D1520" s="418" t="s">
        <v>111</v>
      </c>
      <c r="E1520" s="419" t="s">
        <v>18</v>
      </c>
      <c r="F1520" s="411"/>
      <c r="G1520" s="411">
        <v>22121.8</v>
      </c>
      <c r="H1520" s="412">
        <f>INT($F1520*G1520)</f>
        <v>0</v>
      </c>
      <c r="I1520" s="411">
        <v>21142.400000000001</v>
      </c>
      <c r="J1520" s="412">
        <f>INT($F1520*I1520)</f>
        <v>0</v>
      </c>
      <c r="K1520" s="411">
        <v>0</v>
      </c>
      <c r="L1520" s="412">
        <f>INT($F1520*K1520)</f>
        <v>0</v>
      </c>
      <c r="M1520" s="412">
        <f>+G1520+I1520+K1520</f>
        <v>43264.2</v>
      </c>
      <c r="N1520" s="412">
        <f>H1520+J1520+L1520</f>
        <v>0</v>
      </c>
      <c r="O1520" s="412"/>
      <c r="P1520" s="412"/>
      <c r="Q1520" s="412"/>
      <c r="R1520" s="483" t="s">
        <v>0</v>
      </c>
      <c r="T1520" s="411">
        <v>17</v>
      </c>
    </row>
    <row r="1521" spans="1:20" s="75" customFormat="1" ht="24" hidden="1" customHeight="1">
      <c r="A1521" s="372" t="s">
        <v>2072</v>
      </c>
      <c r="B1521" s="421" t="s">
        <v>0</v>
      </c>
      <c r="C1521" s="421" t="s">
        <v>1298</v>
      </c>
      <c r="D1521" s="421" t="s">
        <v>111</v>
      </c>
      <c r="E1521" s="422" t="s">
        <v>18</v>
      </c>
      <c r="F1521" s="416"/>
      <c r="G1521" s="416">
        <v>22121.8</v>
      </c>
      <c r="H1521" s="417">
        <f t="shared" si="1941"/>
        <v>0</v>
      </c>
      <c r="I1521" s="416">
        <v>21142.400000000001</v>
      </c>
      <c r="J1521" s="417">
        <f t="shared" si="1942"/>
        <v>0</v>
      </c>
      <c r="K1521" s="416">
        <v>0</v>
      </c>
      <c r="L1521" s="417">
        <f t="shared" si="1943"/>
        <v>0</v>
      </c>
      <c r="M1521" s="417">
        <f t="shared" si="1944"/>
        <v>43264.2</v>
      </c>
      <c r="N1521" s="417">
        <f t="shared" si="1936"/>
        <v>0</v>
      </c>
      <c r="O1521" s="417">
        <f t="shared" ref="O1521" si="1947">F1521-F1520</f>
        <v>0</v>
      </c>
      <c r="P1521" s="417">
        <f t="shared" ref="P1521:Q1521" si="1948">M1521-M1520</f>
        <v>0</v>
      </c>
      <c r="Q1521" s="417">
        <f t="shared" si="1948"/>
        <v>0</v>
      </c>
      <c r="R1521" s="484"/>
      <c r="T1521" s="416">
        <v>17</v>
      </c>
    </row>
    <row r="1522" spans="1:20" s="371" customFormat="1" ht="24" hidden="1" customHeight="1">
      <c r="A1522" s="366" t="s">
        <v>2962</v>
      </c>
      <c r="B1522" s="418" t="s">
        <v>0</v>
      </c>
      <c r="C1522" s="418" t="s">
        <v>3061</v>
      </c>
      <c r="D1522" s="418" t="s">
        <v>3062</v>
      </c>
      <c r="E1522" s="419" t="s">
        <v>1860</v>
      </c>
      <c r="F1522" s="411"/>
      <c r="G1522" s="411">
        <v>48165.1</v>
      </c>
      <c r="H1522" s="412">
        <f>INT($F1522*G1522)</f>
        <v>0</v>
      </c>
      <c r="I1522" s="411">
        <v>29520.2</v>
      </c>
      <c r="J1522" s="412">
        <f>INT($F1522*I1522)</f>
        <v>0</v>
      </c>
      <c r="K1522" s="411">
        <v>0</v>
      </c>
      <c r="L1522" s="412">
        <f>INT($F1522*K1522)</f>
        <v>0</v>
      </c>
      <c r="M1522" s="412">
        <f>+G1522+I1522+K1522</f>
        <v>77685.3</v>
      </c>
      <c r="N1522" s="412">
        <f>H1522+J1522+L1522</f>
        <v>0</v>
      </c>
      <c r="O1522" s="412"/>
      <c r="P1522" s="412"/>
      <c r="Q1522" s="412"/>
      <c r="R1522" s="483" t="s">
        <v>0</v>
      </c>
      <c r="T1522" s="411">
        <v>17</v>
      </c>
    </row>
    <row r="1523" spans="1:20" s="75" customFormat="1" ht="24" hidden="1" customHeight="1">
      <c r="A1523" s="372" t="s">
        <v>2951</v>
      </c>
      <c r="B1523" s="421" t="s">
        <v>0</v>
      </c>
      <c r="C1523" s="421" t="s">
        <v>1299</v>
      </c>
      <c r="D1523" s="421" t="s">
        <v>1300</v>
      </c>
      <c r="E1523" s="422" t="s">
        <v>729</v>
      </c>
      <c r="F1523" s="416"/>
      <c r="G1523" s="416">
        <v>48165.1</v>
      </c>
      <c r="H1523" s="417">
        <f t="shared" si="1941"/>
        <v>0</v>
      </c>
      <c r="I1523" s="416">
        <v>29520.2</v>
      </c>
      <c r="J1523" s="417">
        <f t="shared" si="1942"/>
        <v>0</v>
      </c>
      <c r="K1523" s="416">
        <v>0</v>
      </c>
      <c r="L1523" s="417">
        <f t="shared" si="1943"/>
        <v>0</v>
      </c>
      <c r="M1523" s="417">
        <f t="shared" si="1944"/>
        <v>77685.3</v>
      </c>
      <c r="N1523" s="417">
        <f t="shared" si="1936"/>
        <v>0</v>
      </c>
      <c r="O1523" s="417">
        <f t="shared" ref="O1523" si="1949">F1523-F1522</f>
        <v>0</v>
      </c>
      <c r="P1523" s="417">
        <f t="shared" ref="P1523:Q1523" si="1950">M1523-M1522</f>
        <v>0</v>
      </c>
      <c r="Q1523" s="417">
        <f t="shared" si="1950"/>
        <v>0</v>
      </c>
      <c r="R1523" s="484"/>
      <c r="T1523" s="416">
        <v>17</v>
      </c>
    </row>
    <row r="1524" spans="1:20" s="485" customFormat="1" ht="24" hidden="1" customHeight="1">
      <c r="A1524" s="366" t="s">
        <v>2952</v>
      </c>
      <c r="B1524" s="418" t="s">
        <v>0</v>
      </c>
      <c r="C1524" s="418" t="s">
        <v>3063</v>
      </c>
      <c r="D1524" s="418" t="s">
        <v>112</v>
      </c>
      <c r="E1524" s="419" t="s">
        <v>18</v>
      </c>
      <c r="F1524" s="411"/>
      <c r="G1524" s="411">
        <v>8613.6</v>
      </c>
      <c r="H1524" s="412">
        <f>INT($F1524*G1524)</f>
        <v>0</v>
      </c>
      <c r="I1524" s="411">
        <v>0</v>
      </c>
      <c r="J1524" s="412">
        <f>INT($F1524*I1524)</f>
        <v>0</v>
      </c>
      <c r="K1524" s="411">
        <v>0</v>
      </c>
      <c r="L1524" s="412">
        <f>INT($F1524*K1524)</f>
        <v>0</v>
      </c>
      <c r="M1524" s="412">
        <f>+G1524+I1524+K1524</f>
        <v>8613.6</v>
      </c>
      <c r="N1524" s="412">
        <f>H1524+J1524+L1524</f>
        <v>0</v>
      </c>
      <c r="O1524" s="412"/>
      <c r="P1524" s="412"/>
      <c r="Q1524" s="412"/>
      <c r="R1524" s="483" t="s">
        <v>0</v>
      </c>
      <c r="T1524" s="411">
        <v>17</v>
      </c>
    </row>
    <row r="1525" spans="1:20" s="77" customFormat="1" ht="24" hidden="1" customHeight="1">
      <c r="A1525" s="372" t="s">
        <v>2072</v>
      </c>
      <c r="B1525" s="421" t="s">
        <v>0</v>
      </c>
      <c r="C1525" s="421" t="s">
        <v>1301</v>
      </c>
      <c r="D1525" s="421" t="s">
        <v>112</v>
      </c>
      <c r="E1525" s="422" t="s">
        <v>18</v>
      </c>
      <c r="F1525" s="416"/>
      <c r="G1525" s="416">
        <v>8613.6</v>
      </c>
      <c r="H1525" s="417">
        <f t="shared" si="1941"/>
        <v>0</v>
      </c>
      <c r="I1525" s="416">
        <v>0</v>
      </c>
      <c r="J1525" s="417">
        <f t="shared" si="1942"/>
        <v>0</v>
      </c>
      <c r="K1525" s="416">
        <v>0</v>
      </c>
      <c r="L1525" s="417">
        <f t="shared" si="1943"/>
        <v>0</v>
      </c>
      <c r="M1525" s="417">
        <f t="shared" si="1944"/>
        <v>8613.6</v>
      </c>
      <c r="N1525" s="417">
        <f t="shared" si="1936"/>
        <v>0</v>
      </c>
      <c r="O1525" s="417">
        <f t="shared" ref="O1525" si="1951">F1525-F1524</f>
        <v>0</v>
      </c>
      <c r="P1525" s="417">
        <f t="shared" ref="P1525:Q1525" si="1952">M1525-M1524</f>
        <v>0</v>
      </c>
      <c r="Q1525" s="417">
        <f t="shared" si="1952"/>
        <v>0</v>
      </c>
      <c r="R1525" s="484"/>
      <c r="T1525" s="416">
        <v>17</v>
      </c>
    </row>
    <row r="1526" spans="1:20" s="371" customFormat="1" ht="24" hidden="1" customHeight="1">
      <c r="A1526" s="366" t="s">
        <v>3064</v>
      </c>
      <c r="B1526" s="436" t="s">
        <v>3065</v>
      </c>
      <c r="C1526" s="436" t="s">
        <v>3066</v>
      </c>
      <c r="D1526" s="436" t="s">
        <v>0</v>
      </c>
      <c r="E1526" s="437" t="s">
        <v>0</v>
      </c>
      <c r="F1526" s="438"/>
      <c r="G1526" s="439">
        <v>0</v>
      </c>
      <c r="H1526" s="438">
        <f>SUMIF($A$1528:$A$1543,$A1528,H$1528:H$1543)</f>
        <v>0</v>
      </c>
      <c r="I1526" s="439">
        <v>0</v>
      </c>
      <c r="J1526" s="438">
        <f>SUMIF($A$1528:$A$1543,$A1528,J$1528:J$1543)</f>
        <v>0</v>
      </c>
      <c r="K1526" s="439">
        <v>0</v>
      </c>
      <c r="L1526" s="438">
        <f>SUMIF($A$1528:$A$1543,$A1528,L$1528:L$1543)</f>
        <v>0</v>
      </c>
      <c r="M1526" s="440">
        <v>0</v>
      </c>
      <c r="N1526" s="438">
        <f>H1526+J1526+L1526</f>
        <v>0</v>
      </c>
      <c r="O1526" s="438"/>
      <c r="P1526" s="438"/>
      <c r="Q1526" s="438"/>
      <c r="R1526" s="481" t="s">
        <v>0</v>
      </c>
      <c r="T1526" s="438">
        <v>0</v>
      </c>
    </row>
    <row r="1527" spans="1:20" s="75" customFormat="1" ht="24" hidden="1" customHeight="1">
      <c r="A1527" s="372" t="s">
        <v>2072</v>
      </c>
      <c r="B1527" s="442" t="s">
        <v>292</v>
      </c>
      <c r="C1527" s="442" t="s">
        <v>1302</v>
      </c>
      <c r="D1527" s="442" t="s">
        <v>0</v>
      </c>
      <c r="E1527" s="443" t="s">
        <v>0</v>
      </c>
      <c r="F1527" s="444"/>
      <c r="G1527" s="445">
        <v>0</v>
      </c>
      <c r="H1527" s="444">
        <f>SUMIF($A$1528:$A$1543,$A1529,H$1528:H$1543)</f>
        <v>0</v>
      </c>
      <c r="I1527" s="445">
        <v>0</v>
      </c>
      <c r="J1527" s="444">
        <f>SUMIF($A$1528:$A$1543,$A1529,J$1528:J$1543)</f>
        <v>0</v>
      </c>
      <c r="K1527" s="445">
        <v>0</v>
      </c>
      <c r="L1527" s="444">
        <f>SUMIF($A$1528:$A$1543,$A1529,L$1528:L$1543)</f>
        <v>0</v>
      </c>
      <c r="M1527" s="446">
        <v>0</v>
      </c>
      <c r="N1527" s="444">
        <f t="shared" si="1936"/>
        <v>0</v>
      </c>
      <c r="O1527" s="444">
        <f t="shared" ref="O1527" si="1953">F1527-F1526</f>
        <v>0</v>
      </c>
      <c r="P1527" s="444">
        <f t="shared" ref="P1527:Q1527" si="1954">M1527-M1526</f>
        <v>0</v>
      </c>
      <c r="Q1527" s="444">
        <f t="shared" si="1954"/>
        <v>0</v>
      </c>
      <c r="R1527" s="482"/>
      <c r="T1527" s="444">
        <v>0</v>
      </c>
    </row>
    <row r="1528" spans="1:20" s="371" customFormat="1" ht="24" hidden="1" customHeight="1">
      <c r="A1528" s="366" t="s">
        <v>2064</v>
      </c>
      <c r="B1528" s="418" t="s">
        <v>0</v>
      </c>
      <c r="C1528" s="418" t="s">
        <v>3067</v>
      </c>
      <c r="D1528" s="418" t="s">
        <v>3068</v>
      </c>
      <c r="E1528" s="419" t="s">
        <v>16</v>
      </c>
      <c r="F1528" s="411"/>
      <c r="G1528" s="411">
        <v>738.1</v>
      </c>
      <c r="H1528" s="412">
        <f>INT($F1528*G1528)</f>
        <v>0</v>
      </c>
      <c r="I1528" s="411">
        <v>649.6</v>
      </c>
      <c r="J1528" s="412">
        <f>INT($F1528*I1528)</f>
        <v>0</v>
      </c>
      <c r="K1528" s="411">
        <v>0</v>
      </c>
      <c r="L1528" s="412">
        <f>INT($F1528*K1528)</f>
        <v>0</v>
      </c>
      <c r="M1528" s="412">
        <f>+G1528+I1528+K1528</f>
        <v>1387.7</v>
      </c>
      <c r="N1528" s="412">
        <f>H1528+J1528+L1528</f>
        <v>0</v>
      </c>
      <c r="O1528" s="412"/>
      <c r="P1528" s="412"/>
      <c r="Q1528" s="412"/>
      <c r="R1528" s="483" t="s">
        <v>0</v>
      </c>
      <c r="T1528" s="411">
        <v>778</v>
      </c>
    </row>
    <row r="1529" spans="1:20" s="75" customFormat="1" ht="24" hidden="1" customHeight="1">
      <c r="A1529" s="372" t="s">
        <v>2072</v>
      </c>
      <c r="B1529" s="421" t="s">
        <v>0</v>
      </c>
      <c r="C1529" s="421" t="s">
        <v>1303</v>
      </c>
      <c r="D1529" s="421" t="s">
        <v>1304</v>
      </c>
      <c r="E1529" s="422" t="s">
        <v>16</v>
      </c>
      <c r="F1529" s="416"/>
      <c r="G1529" s="416">
        <v>738.1</v>
      </c>
      <c r="H1529" s="417">
        <f t="shared" ref="H1529:H1543" si="1955">INT($F1529*G1529)</f>
        <v>0</v>
      </c>
      <c r="I1529" s="416">
        <v>649.6</v>
      </c>
      <c r="J1529" s="417">
        <f t="shared" ref="J1529:J1543" si="1956">INT($F1529*I1529)</f>
        <v>0</v>
      </c>
      <c r="K1529" s="416">
        <v>0</v>
      </c>
      <c r="L1529" s="417">
        <f t="shared" ref="L1529:L1543" si="1957">INT($F1529*K1529)</f>
        <v>0</v>
      </c>
      <c r="M1529" s="417">
        <f t="shared" ref="M1529:M1543" si="1958">+G1529+I1529+K1529</f>
        <v>1387.7</v>
      </c>
      <c r="N1529" s="417">
        <f t="shared" si="1936"/>
        <v>0</v>
      </c>
      <c r="O1529" s="417">
        <f t="shared" ref="O1529" si="1959">F1529-F1528</f>
        <v>0</v>
      </c>
      <c r="P1529" s="417">
        <f t="shared" ref="P1529:Q1529" si="1960">M1529-M1528</f>
        <v>0</v>
      </c>
      <c r="Q1529" s="417">
        <f t="shared" si="1960"/>
        <v>0</v>
      </c>
      <c r="R1529" s="484"/>
      <c r="T1529" s="416">
        <v>778</v>
      </c>
    </row>
    <row r="1530" spans="1:20" s="371" customFormat="1" ht="24" hidden="1" customHeight="1">
      <c r="A1530" s="366" t="s">
        <v>2064</v>
      </c>
      <c r="B1530" s="418" t="s">
        <v>0</v>
      </c>
      <c r="C1530" s="418" t="s">
        <v>3069</v>
      </c>
      <c r="D1530" s="418" t="s">
        <v>3070</v>
      </c>
      <c r="E1530" s="419" t="s">
        <v>16</v>
      </c>
      <c r="F1530" s="411"/>
      <c r="G1530" s="411">
        <v>1320.2</v>
      </c>
      <c r="H1530" s="412">
        <f>INT($F1530*G1530)</f>
        <v>0</v>
      </c>
      <c r="I1530" s="411">
        <v>1299.2</v>
      </c>
      <c r="J1530" s="412">
        <f>INT($F1530*I1530)</f>
        <v>0</v>
      </c>
      <c r="K1530" s="411">
        <v>0</v>
      </c>
      <c r="L1530" s="412">
        <f>INT($F1530*K1530)</f>
        <v>0</v>
      </c>
      <c r="M1530" s="412">
        <f>+G1530+I1530+K1530</f>
        <v>2619.4</v>
      </c>
      <c r="N1530" s="412">
        <f>H1530+J1530+L1530</f>
        <v>0</v>
      </c>
      <c r="O1530" s="412"/>
      <c r="P1530" s="412"/>
      <c r="Q1530" s="412"/>
      <c r="R1530" s="483" t="s">
        <v>0</v>
      </c>
      <c r="T1530" s="411">
        <v>778</v>
      </c>
    </row>
    <row r="1531" spans="1:20" s="75" customFormat="1" ht="24" hidden="1" customHeight="1">
      <c r="A1531" s="372" t="s">
        <v>3071</v>
      </c>
      <c r="B1531" s="421" t="s">
        <v>0</v>
      </c>
      <c r="C1531" s="421" t="s">
        <v>1305</v>
      </c>
      <c r="D1531" s="421" t="s">
        <v>1306</v>
      </c>
      <c r="E1531" s="422" t="s">
        <v>16</v>
      </c>
      <c r="F1531" s="416"/>
      <c r="G1531" s="416">
        <v>1320.2</v>
      </c>
      <c r="H1531" s="417">
        <f t="shared" si="1955"/>
        <v>0</v>
      </c>
      <c r="I1531" s="416">
        <v>1299.2</v>
      </c>
      <c r="J1531" s="417">
        <f t="shared" si="1956"/>
        <v>0</v>
      </c>
      <c r="K1531" s="416">
        <v>0</v>
      </c>
      <c r="L1531" s="417">
        <f t="shared" si="1957"/>
        <v>0</v>
      </c>
      <c r="M1531" s="417">
        <f t="shared" si="1958"/>
        <v>2619.4</v>
      </c>
      <c r="N1531" s="417">
        <f t="shared" si="1936"/>
        <v>0</v>
      </c>
      <c r="O1531" s="417">
        <f t="shared" ref="O1531" si="1961">F1531-F1530</f>
        <v>0</v>
      </c>
      <c r="P1531" s="417">
        <f t="shared" ref="P1531:Q1531" si="1962">M1531-M1530</f>
        <v>0</v>
      </c>
      <c r="Q1531" s="417">
        <f t="shared" si="1962"/>
        <v>0</v>
      </c>
      <c r="R1531" s="484"/>
      <c r="T1531" s="416">
        <v>778</v>
      </c>
    </row>
    <row r="1532" spans="1:20" s="371" customFormat="1" ht="24" hidden="1" customHeight="1">
      <c r="A1532" s="366" t="s">
        <v>3072</v>
      </c>
      <c r="B1532" s="418" t="s">
        <v>0</v>
      </c>
      <c r="C1532" s="418" t="s">
        <v>3073</v>
      </c>
      <c r="D1532" s="418" t="s">
        <v>3074</v>
      </c>
      <c r="E1532" s="419" t="s">
        <v>16</v>
      </c>
      <c r="F1532" s="411"/>
      <c r="G1532" s="411">
        <v>2773.2</v>
      </c>
      <c r="H1532" s="412">
        <f>INT($F1532*G1532)</f>
        <v>0</v>
      </c>
      <c r="I1532" s="411">
        <v>13595.2</v>
      </c>
      <c r="J1532" s="412">
        <f>INT($F1532*I1532)</f>
        <v>0</v>
      </c>
      <c r="K1532" s="411">
        <v>0</v>
      </c>
      <c r="L1532" s="412">
        <f>INT($F1532*K1532)</f>
        <v>0</v>
      </c>
      <c r="M1532" s="412">
        <f>+G1532+I1532+K1532</f>
        <v>16368.400000000001</v>
      </c>
      <c r="N1532" s="412">
        <f>H1532+J1532+L1532</f>
        <v>0</v>
      </c>
      <c r="O1532" s="412"/>
      <c r="P1532" s="412"/>
      <c r="Q1532" s="412"/>
      <c r="R1532" s="483" t="s">
        <v>0</v>
      </c>
      <c r="T1532" s="411">
        <v>61</v>
      </c>
    </row>
    <row r="1533" spans="1:20" s="75" customFormat="1" ht="24" hidden="1" customHeight="1">
      <c r="A1533" s="372" t="s">
        <v>2072</v>
      </c>
      <c r="B1533" s="421" t="s">
        <v>0</v>
      </c>
      <c r="C1533" s="421" t="s">
        <v>1307</v>
      </c>
      <c r="D1533" s="421" t="s">
        <v>1308</v>
      </c>
      <c r="E1533" s="422" t="s">
        <v>16</v>
      </c>
      <c r="F1533" s="416"/>
      <c r="G1533" s="416">
        <v>2773.2</v>
      </c>
      <c r="H1533" s="417">
        <f t="shared" si="1955"/>
        <v>0</v>
      </c>
      <c r="I1533" s="416">
        <v>13595.2</v>
      </c>
      <c r="J1533" s="417">
        <f t="shared" si="1956"/>
        <v>0</v>
      </c>
      <c r="K1533" s="416">
        <v>0</v>
      </c>
      <c r="L1533" s="417">
        <f t="shared" si="1957"/>
        <v>0</v>
      </c>
      <c r="M1533" s="417">
        <f t="shared" si="1958"/>
        <v>16368.400000000001</v>
      </c>
      <c r="N1533" s="417">
        <f t="shared" si="1936"/>
        <v>0</v>
      </c>
      <c r="O1533" s="417">
        <f t="shared" ref="O1533" si="1963">F1533-F1532</f>
        <v>0</v>
      </c>
      <c r="P1533" s="417">
        <f t="shared" ref="P1533:Q1533" si="1964">M1533-M1532</f>
        <v>0</v>
      </c>
      <c r="Q1533" s="417">
        <f t="shared" si="1964"/>
        <v>0</v>
      </c>
      <c r="R1533" s="484"/>
      <c r="T1533" s="416">
        <v>61</v>
      </c>
    </row>
    <row r="1534" spans="1:20" s="371" customFormat="1" ht="24" hidden="1" customHeight="1">
      <c r="A1534" s="366" t="s">
        <v>3064</v>
      </c>
      <c r="B1534" s="418" t="s">
        <v>0</v>
      </c>
      <c r="C1534" s="418" t="s">
        <v>3075</v>
      </c>
      <c r="D1534" s="418" t="s">
        <v>3076</v>
      </c>
      <c r="E1534" s="419" t="s">
        <v>16</v>
      </c>
      <c r="F1534" s="411"/>
      <c r="G1534" s="411">
        <v>2178</v>
      </c>
      <c r="H1534" s="412">
        <f>INT($F1534*G1534)</f>
        <v>0</v>
      </c>
      <c r="I1534" s="411">
        <v>6148.8</v>
      </c>
      <c r="J1534" s="412">
        <f>INT($F1534*I1534)</f>
        <v>0</v>
      </c>
      <c r="K1534" s="411">
        <v>0</v>
      </c>
      <c r="L1534" s="412">
        <f>INT($F1534*K1534)</f>
        <v>0</v>
      </c>
      <c r="M1534" s="412">
        <f>+G1534+I1534+K1534</f>
        <v>8326.7999999999993</v>
      </c>
      <c r="N1534" s="412">
        <f>H1534+J1534+L1534</f>
        <v>0</v>
      </c>
      <c r="O1534" s="412"/>
      <c r="P1534" s="412"/>
      <c r="Q1534" s="412"/>
      <c r="R1534" s="483" t="s">
        <v>0</v>
      </c>
      <c r="T1534" s="411">
        <v>3248</v>
      </c>
    </row>
    <row r="1535" spans="1:20" s="75" customFormat="1" ht="24" hidden="1" customHeight="1">
      <c r="A1535" s="372" t="s">
        <v>2072</v>
      </c>
      <c r="B1535" s="421" t="s">
        <v>0</v>
      </c>
      <c r="C1535" s="421" t="s">
        <v>1309</v>
      </c>
      <c r="D1535" s="421" t="s">
        <v>1310</v>
      </c>
      <c r="E1535" s="422" t="s">
        <v>16</v>
      </c>
      <c r="F1535" s="416"/>
      <c r="G1535" s="416">
        <v>2178</v>
      </c>
      <c r="H1535" s="417">
        <f t="shared" si="1955"/>
        <v>0</v>
      </c>
      <c r="I1535" s="416">
        <v>6148.8</v>
      </c>
      <c r="J1535" s="417">
        <f t="shared" si="1956"/>
        <v>0</v>
      </c>
      <c r="K1535" s="416">
        <v>0</v>
      </c>
      <c r="L1535" s="417">
        <f t="shared" si="1957"/>
        <v>0</v>
      </c>
      <c r="M1535" s="417">
        <f t="shared" si="1958"/>
        <v>8326.7999999999993</v>
      </c>
      <c r="N1535" s="417">
        <f t="shared" si="1936"/>
        <v>0</v>
      </c>
      <c r="O1535" s="417">
        <f t="shared" ref="O1535" si="1965">F1535-F1534</f>
        <v>0</v>
      </c>
      <c r="P1535" s="417">
        <f t="shared" ref="P1535:Q1535" si="1966">M1535-M1534</f>
        <v>0</v>
      </c>
      <c r="Q1535" s="417">
        <f t="shared" si="1966"/>
        <v>0</v>
      </c>
      <c r="R1535" s="484"/>
      <c r="T1535" s="416">
        <v>3248</v>
      </c>
    </row>
    <row r="1536" spans="1:20" s="371" customFormat="1" ht="24" hidden="1" customHeight="1">
      <c r="A1536" s="366" t="s">
        <v>2064</v>
      </c>
      <c r="B1536" s="418" t="s">
        <v>0</v>
      </c>
      <c r="C1536" s="418" t="s">
        <v>3075</v>
      </c>
      <c r="D1536" s="418" t="s">
        <v>3077</v>
      </c>
      <c r="E1536" s="419" t="s">
        <v>16</v>
      </c>
      <c r="F1536" s="411"/>
      <c r="G1536" s="411">
        <v>2178</v>
      </c>
      <c r="H1536" s="412">
        <f>INT($F1536*G1536)</f>
        <v>0</v>
      </c>
      <c r="I1536" s="411">
        <v>6148.8</v>
      </c>
      <c r="J1536" s="412">
        <f>INT($F1536*I1536)</f>
        <v>0</v>
      </c>
      <c r="K1536" s="411">
        <v>0</v>
      </c>
      <c r="L1536" s="412">
        <f>INT($F1536*K1536)</f>
        <v>0</v>
      </c>
      <c r="M1536" s="412">
        <f>+G1536+I1536+K1536</f>
        <v>8326.7999999999993</v>
      </c>
      <c r="N1536" s="412">
        <f>H1536+J1536+L1536</f>
        <v>0</v>
      </c>
      <c r="O1536" s="412"/>
      <c r="P1536" s="412"/>
      <c r="Q1536" s="412"/>
      <c r="R1536" s="483" t="s">
        <v>0</v>
      </c>
      <c r="T1536" s="411">
        <v>50.3</v>
      </c>
    </row>
    <row r="1537" spans="1:20" s="75" customFormat="1" ht="24" hidden="1" customHeight="1">
      <c r="A1537" s="372" t="s">
        <v>2072</v>
      </c>
      <c r="B1537" s="421" t="s">
        <v>0</v>
      </c>
      <c r="C1537" s="421" t="s">
        <v>1309</v>
      </c>
      <c r="D1537" s="421" t="s">
        <v>1311</v>
      </c>
      <c r="E1537" s="422" t="s">
        <v>16</v>
      </c>
      <c r="F1537" s="416"/>
      <c r="G1537" s="416">
        <v>2178</v>
      </c>
      <c r="H1537" s="417">
        <f t="shared" si="1955"/>
        <v>0</v>
      </c>
      <c r="I1537" s="416">
        <v>6148.8</v>
      </c>
      <c r="J1537" s="417">
        <f t="shared" si="1956"/>
        <v>0</v>
      </c>
      <c r="K1537" s="416">
        <v>0</v>
      </c>
      <c r="L1537" s="417">
        <f t="shared" si="1957"/>
        <v>0</v>
      </c>
      <c r="M1537" s="417">
        <f t="shared" si="1958"/>
        <v>8326.7999999999993</v>
      </c>
      <c r="N1537" s="417">
        <f t="shared" si="1936"/>
        <v>0</v>
      </c>
      <c r="O1537" s="417">
        <f t="shared" ref="O1537" si="1967">F1537-F1536</f>
        <v>0</v>
      </c>
      <c r="P1537" s="417">
        <f t="shared" ref="P1537:Q1537" si="1968">M1537-M1536</f>
        <v>0</v>
      </c>
      <c r="Q1537" s="417">
        <f t="shared" si="1968"/>
        <v>0</v>
      </c>
      <c r="R1537" s="484"/>
      <c r="T1537" s="416">
        <v>50.3</v>
      </c>
    </row>
    <row r="1538" spans="1:20" s="485" customFormat="1" ht="24" hidden="1" customHeight="1">
      <c r="A1538" s="366" t="s">
        <v>2064</v>
      </c>
      <c r="B1538" s="418" t="s">
        <v>0</v>
      </c>
      <c r="C1538" s="418" t="s">
        <v>3075</v>
      </c>
      <c r="D1538" s="418" t="s">
        <v>3078</v>
      </c>
      <c r="E1538" s="419" t="s">
        <v>16</v>
      </c>
      <c r="F1538" s="411"/>
      <c r="G1538" s="411">
        <v>2324.8000000000002</v>
      </c>
      <c r="H1538" s="412">
        <f>INT($F1538*G1538)</f>
        <v>0</v>
      </c>
      <c r="I1538" s="411">
        <v>7356</v>
      </c>
      <c r="J1538" s="412">
        <f>INT($F1538*I1538)</f>
        <v>0</v>
      </c>
      <c r="K1538" s="411">
        <v>0</v>
      </c>
      <c r="L1538" s="412">
        <f>INT($F1538*K1538)</f>
        <v>0</v>
      </c>
      <c r="M1538" s="412">
        <f>+G1538+I1538+K1538</f>
        <v>9680.7999999999993</v>
      </c>
      <c r="N1538" s="412">
        <f>H1538+J1538+L1538</f>
        <v>0</v>
      </c>
      <c r="O1538" s="412"/>
      <c r="P1538" s="412"/>
      <c r="Q1538" s="412"/>
      <c r="R1538" s="483" t="s">
        <v>0</v>
      </c>
      <c r="T1538" s="411">
        <v>4456</v>
      </c>
    </row>
    <row r="1539" spans="1:20" s="77" customFormat="1" ht="24" hidden="1" customHeight="1">
      <c r="A1539" s="372" t="s">
        <v>2072</v>
      </c>
      <c r="B1539" s="421" t="s">
        <v>0</v>
      </c>
      <c r="C1539" s="421" t="s">
        <v>1309</v>
      </c>
      <c r="D1539" s="421" t="s">
        <v>1312</v>
      </c>
      <c r="E1539" s="422" t="s">
        <v>16</v>
      </c>
      <c r="F1539" s="416"/>
      <c r="G1539" s="416">
        <v>2324.8000000000002</v>
      </c>
      <c r="H1539" s="417">
        <f t="shared" si="1955"/>
        <v>0</v>
      </c>
      <c r="I1539" s="416">
        <v>7356</v>
      </c>
      <c r="J1539" s="417">
        <f t="shared" si="1956"/>
        <v>0</v>
      </c>
      <c r="K1539" s="416">
        <v>0</v>
      </c>
      <c r="L1539" s="417">
        <f t="shared" si="1957"/>
        <v>0</v>
      </c>
      <c r="M1539" s="417">
        <f t="shared" si="1958"/>
        <v>9680.7999999999993</v>
      </c>
      <c r="N1539" s="417">
        <f t="shared" si="1936"/>
        <v>0</v>
      </c>
      <c r="O1539" s="417">
        <f t="shared" ref="O1539" si="1969">F1539-F1538</f>
        <v>0</v>
      </c>
      <c r="P1539" s="417">
        <f t="shared" ref="P1539:Q1539" si="1970">M1539-M1538</f>
        <v>0</v>
      </c>
      <c r="Q1539" s="417">
        <f t="shared" si="1970"/>
        <v>0</v>
      </c>
      <c r="R1539" s="484"/>
      <c r="T1539" s="416">
        <v>4456</v>
      </c>
    </row>
    <row r="1540" spans="1:20" s="485" customFormat="1" ht="24" hidden="1" customHeight="1">
      <c r="A1540" s="366" t="s">
        <v>2064</v>
      </c>
      <c r="B1540" s="418" t="s">
        <v>0</v>
      </c>
      <c r="C1540" s="418" t="s">
        <v>3079</v>
      </c>
      <c r="D1540" s="418" t="s">
        <v>3080</v>
      </c>
      <c r="E1540" s="419" t="s">
        <v>16</v>
      </c>
      <c r="F1540" s="411"/>
      <c r="G1540" s="411"/>
      <c r="H1540" s="412">
        <f>INT($F1540*G1540)</f>
        <v>0</v>
      </c>
      <c r="I1540" s="411">
        <v>9965</v>
      </c>
      <c r="J1540" s="412">
        <f>INT($F1540*I1540)</f>
        <v>0</v>
      </c>
      <c r="K1540" s="411">
        <v>399</v>
      </c>
      <c r="L1540" s="412">
        <f>INT($F1540*K1540)</f>
        <v>0</v>
      </c>
      <c r="M1540" s="412">
        <f>+G1540+I1540+K1540</f>
        <v>10364</v>
      </c>
      <c r="N1540" s="412">
        <f>H1540+J1540+L1540</f>
        <v>0</v>
      </c>
      <c r="O1540" s="412"/>
      <c r="P1540" s="412"/>
      <c r="Q1540" s="412"/>
      <c r="R1540" s="483" t="s">
        <v>0</v>
      </c>
      <c r="T1540" s="411">
        <v>113</v>
      </c>
    </row>
    <row r="1541" spans="1:20" s="77" customFormat="1" ht="24" hidden="1" customHeight="1">
      <c r="A1541" s="372" t="s">
        <v>2072</v>
      </c>
      <c r="B1541" s="421" t="s">
        <v>0</v>
      </c>
      <c r="C1541" s="421" t="s">
        <v>3079</v>
      </c>
      <c r="D1541" s="421" t="s">
        <v>3080</v>
      </c>
      <c r="E1541" s="422" t="s">
        <v>16</v>
      </c>
      <c r="F1541" s="416"/>
      <c r="G1541" s="416"/>
      <c r="H1541" s="417">
        <f t="shared" ref="H1541" si="1971">INT($F1541*G1541)</f>
        <v>0</v>
      </c>
      <c r="I1541" s="416">
        <v>9965</v>
      </c>
      <c r="J1541" s="417">
        <f t="shared" ref="J1541" si="1972">INT($F1541*I1541)</f>
        <v>0</v>
      </c>
      <c r="K1541" s="416">
        <v>399</v>
      </c>
      <c r="L1541" s="417">
        <f t="shared" ref="L1541" si="1973">INT($F1541*K1541)</f>
        <v>0</v>
      </c>
      <c r="M1541" s="417">
        <f t="shared" ref="M1541" si="1974">+G1541+I1541+K1541</f>
        <v>10364</v>
      </c>
      <c r="N1541" s="417">
        <f t="shared" ref="N1541" si="1975">H1541+J1541+L1541</f>
        <v>0</v>
      </c>
      <c r="O1541" s="417">
        <f t="shared" ref="O1541" si="1976">F1541-F1540</f>
        <v>0</v>
      </c>
      <c r="P1541" s="417">
        <f t="shared" ref="P1541:Q1541" si="1977">M1541-M1540</f>
        <v>0</v>
      </c>
      <c r="Q1541" s="417">
        <f t="shared" si="1977"/>
        <v>0</v>
      </c>
      <c r="R1541" s="484"/>
      <c r="T1541" s="416">
        <v>113</v>
      </c>
    </row>
    <row r="1542" spans="1:20" s="371" customFormat="1" ht="24" hidden="1" customHeight="1">
      <c r="A1542" s="366" t="s">
        <v>2064</v>
      </c>
      <c r="B1542" s="418" t="s">
        <v>0</v>
      </c>
      <c r="C1542" s="418" t="s">
        <v>3081</v>
      </c>
      <c r="D1542" s="418" t="s">
        <v>113</v>
      </c>
      <c r="E1542" s="419" t="s">
        <v>16</v>
      </c>
      <c r="F1542" s="411"/>
      <c r="G1542" s="411">
        <v>9768.1</v>
      </c>
      <c r="H1542" s="412">
        <f>INT($F1542*G1542)</f>
        <v>0</v>
      </c>
      <c r="I1542" s="411">
        <v>9684.7999999999993</v>
      </c>
      <c r="J1542" s="412">
        <f>INT($F1542*I1542)</f>
        <v>0</v>
      </c>
      <c r="K1542" s="411">
        <v>0</v>
      </c>
      <c r="L1542" s="412">
        <f>INT($F1542*K1542)</f>
        <v>0</v>
      </c>
      <c r="M1542" s="412">
        <f>+G1542+I1542+K1542</f>
        <v>19452.900000000001</v>
      </c>
      <c r="N1542" s="412">
        <f>H1542+J1542+L1542</f>
        <v>0</v>
      </c>
      <c r="O1542" s="412"/>
      <c r="P1542" s="412"/>
      <c r="Q1542" s="412"/>
      <c r="R1542" s="483" t="s">
        <v>0</v>
      </c>
      <c r="T1542" s="411">
        <v>1812</v>
      </c>
    </row>
    <row r="1543" spans="1:20" s="75" customFormat="1" ht="24" hidden="1" customHeight="1">
      <c r="A1543" s="372" t="s">
        <v>2072</v>
      </c>
      <c r="B1543" s="421" t="s">
        <v>0</v>
      </c>
      <c r="C1543" s="421" t="s">
        <v>1313</v>
      </c>
      <c r="D1543" s="421" t="s">
        <v>113</v>
      </c>
      <c r="E1543" s="422" t="s">
        <v>16</v>
      </c>
      <c r="F1543" s="416"/>
      <c r="G1543" s="416">
        <v>9768.1</v>
      </c>
      <c r="H1543" s="417">
        <f t="shared" si="1955"/>
        <v>0</v>
      </c>
      <c r="I1543" s="416">
        <v>9684.7999999999993</v>
      </c>
      <c r="J1543" s="417">
        <f t="shared" si="1956"/>
        <v>0</v>
      </c>
      <c r="K1543" s="416">
        <v>0</v>
      </c>
      <c r="L1543" s="417">
        <f t="shared" si="1957"/>
        <v>0</v>
      </c>
      <c r="M1543" s="417">
        <f t="shared" si="1958"/>
        <v>19452.900000000001</v>
      </c>
      <c r="N1543" s="417">
        <f t="shared" si="1936"/>
        <v>0</v>
      </c>
      <c r="O1543" s="417">
        <f t="shared" ref="O1543" si="1978">F1543-F1542</f>
        <v>0</v>
      </c>
      <c r="P1543" s="417">
        <f t="shared" ref="P1543:Q1543" si="1979">M1543-M1542</f>
        <v>0</v>
      </c>
      <c r="Q1543" s="417">
        <f t="shared" si="1979"/>
        <v>0</v>
      </c>
      <c r="R1543" s="484"/>
      <c r="T1543" s="416">
        <v>1812</v>
      </c>
    </row>
    <row r="1544" spans="1:20" s="371" customFormat="1" ht="24" hidden="1" customHeight="1">
      <c r="A1544" s="366" t="s">
        <v>2064</v>
      </c>
      <c r="B1544" s="436" t="s">
        <v>3082</v>
      </c>
      <c r="C1544" s="436" t="s">
        <v>3083</v>
      </c>
      <c r="D1544" s="436" t="s">
        <v>0</v>
      </c>
      <c r="E1544" s="437" t="s">
        <v>0</v>
      </c>
      <c r="F1544" s="438"/>
      <c r="G1544" s="439">
        <v>0</v>
      </c>
      <c r="H1544" s="438">
        <f>H1546+H1548</f>
        <v>0</v>
      </c>
      <c r="I1544" s="439">
        <v>0</v>
      </c>
      <c r="J1544" s="438">
        <f>J1546+J1548</f>
        <v>0</v>
      </c>
      <c r="K1544" s="439">
        <v>0</v>
      </c>
      <c r="L1544" s="438">
        <f>L1546+L1548</f>
        <v>0</v>
      </c>
      <c r="M1544" s="440">
        <v>0</v>
      </c>
      <c r="N1544" s="438">
        <f>H1544+J1544+L1544</f>
        <v>0</v>
      </c>
      <c r="O1544" s="438"/>
      <c r="P1544" s="438"/>
      <c r="Q1544" s="438"/>
      <c r="R1544" s="481" t="s">
        <v>0</v>
      </c>
      <c r="T1544" s="438">
        <v>0</v>
      </c>
    </row>
    <row r="1545" spans="1:20" s="75" customFormat="1" ht="24" hidden="1" customHeight="1">
      <c r="A1545" s="372" t="s">
        <v>2072</v>
      </c>
      <c r="B1545" s="442" t="s">
        <v>1814</v>
      </c>
      <c r="C1545" s="442" t="s">
        <v>1314</v>
      </c>
      <c r="D1545" s="442" t="s">
        <v>0</v>
      </c>
      <c r="E1545" s="443" t="s">
        <v>0</v>
      </c>
      <c r="F1545" s="444"/>
      <c r="G1545" s="445">
        <v>0</v>
      </c>
      <c r="H1545" s="444">
        <f>H1547+H1549</f>
        <v>0</v>
      </c>
      <c r="I1545" s="445">
        <v>0</v>
      </c>
      <c r="J1545" s="444">
        <f>J1547+J1549</f>
        <v>0</v>
      </c>
      <c r="K1545" s="445">
        <v>0</v>
      </c>
      <c r="L1545" s="444">
        <f>L1547+L1549</f>
        <v>0</v>
      </c>
      <c r="M1545" s="446">
        <v>0</v>
      </c>
      <c r="N1545" s="444">
        <f t="shared" si="1936"/>
        <v>0</v>
      </c>
      <c r="O1545" s="444">
        <f t="shared" ref="O1545" si="1980">F1545-F1544</f>
        <v>0</v>
      </c>
      <c r="P1545" s="444">
        <f t="shared" ref="P1545:Q1545" si="1981">M1545-M1544</f>
        <v>0</v>
      </c>
      <c r="Q1545" s="444">
        <f t="shared" si="1981"/>
        <v>0</v>
      </c>
      <c r="R1545" s="482"/>
      <c r="T1545" s="444">
        <v>0</v>
      </c>
    </row>
    <row r="1546" spans="1:20" s="485" customFormat="1" ht="24" hidden="1" customHeight="1">
      <c r="A1546" s="366" t="s">
        <v>2064</v>
      </c>
      <c r="B1546" s="418" t="s">
        <v>0</v>
      </c>
      <c r="C1546" s="418" t="s">
        <v>3084</v>
      </c>
      <c r="D1546" s="418" t="s">
        <v>3085</v>
      </c>
      <c r="E1546" s="419" t="s">
        <v>94</v>
      </c>
      <c r="F1546" s="411"/>
      <c r="G1546" s="411">
        <v>31008.799999999999</v>
      </c>
      <c r="H1546" s="412">
        <f>INT($F1546*G1546)</f>
        <v>0</v>
      </c>
      <c r="I1546" s="411">
        <v>0</v>
      </c>
      <c r="J1546" s="412">
        <f>INT($F1546*I1546)</f>
        <v>0</v>
      </c>
      <c r="K1546" s="411">
        <v>0</v>
      </c>
      <c r="L1546" s="412">
        <f>INT($F1546*K1546)</f>
        <v>0</v>
      </c>
      <c r="M1546" s="412">
        <f>+G1546+I1546+K1546</f>
        <v>31008.799999999999</v>
      </c>
      <c r="N1546" s="412">
        <f>H1546+J1546+L1546</f>
        <v>0</v>
      </c>
      <c r="O1546" s="412"/>
      <c r="P1546" s="412"/>
      <c r="Q1546" s="412"/>
      <c r="R1546" s="483" t="s">
        <v>0</v>
      </c>
      <c r="T1546" s="411">
        <v>78</v>
      </c>
    </row>
    <row r="1547" spans="1:20" s="77" customFormat="1" ht="24" hidden="1" customHeight="1">
      <c r="A1547" s="372" t="s">
        <v>2072</v>
      </c>
      <c r="B1547" s="421" t="s">
        <v>0</v>
      </c>
      <c r="C1547" s="421" t="s">
        <v>1315</v>
      </c>
      <c r="D1547" s="421" t="s">
        <v>1316</v>
      </c>
      <c r="E1547" s="422" t="s">
        <v>94</v>
      </c>
      <c r="F1547" s="416"/>
      <c r="G1547" s="416">
        <v>31008.799999999999</v>
      </c>
      <c r="H1547" s="417">
        <f>INT($F1547*G1547)</f>
        <v>0</v>
      </c>
      <c r="I1547" s="416">
        <v>0</v>
      </c>
      <c r="J1547" s="417">
        <f>INT($F1547*I1547)</f>
        <v>0</v>
      </c>
      <c r="K1547" s="416">
        <v>0</v>
      </c>
      <c r="L1547" s="417">
        <f>INT($F1547*K1547)</f>
        <v>0</v>
      </c>
      <c r="M1547" s="417">
        <f t="shared" ref="M1547:M1549" si="1982">+G1547+I1547+K1547</f>
        <v>31008.799999999999</v>
      </c>
      <c r="N1547" s="417">
        <f t="shared" si="1936"/>
        <v>0</v>
      </c>
      <c r="O1547" s="417">
        <f t="shared" ref="O1547" si="1983">F1547-F1546</f>
        <v>0</v>
      </c>
      <c r="P1547" s="417">
        <f t="shared" ref="P1547:Q1547" si="1984">M1547-M1546</f>
        <v>0</v>
      </c>
      <c r="Q1547" s="417">
        <f t="shared" si="1984"/>
        <v>0</v>
      </c>
      <c r="R1547" s="484"/>
      <c r="T1547" s="416">
        <v>78</v>
      </c>
    </row>
    <row r="1548" spans="1:20" s="477" customFormat="1" ht="24" hidden="1" customHeight="1">
      <c r="A1548" s="366" t="s">
        <v>2064</v>
      </c>
      <c r="B1548" s="418" t="s">
        <v>0</v>
      </c>
      <c r="C1548" s="418" t="s">
        <v>2696</v>
      </c>
      <c r="D1548" s="418" t="s">
        <v>3086</v>
      </c>
      <c r="E1548" s="419" t="s">
        <v>3087</v>
      </c>
      <c r="F1548" s="411"/>
      <c r="G1548" s="411">
        <v>4823.6000000000004</v>
      </c>
      <c r="H1548" s="412">
        <f>INT($F1548*G1548)</f>
        <v>0</v>
      </c>
      <c r="I1548" s="411">
        <v>0</v>
      </c>
      <c r="J1548" s="412">
        <f>INT($F1548*I1548)</f>
        <v>0</v>
      </c>
      <c r="K1548" s="411">
        <v>0</v>
      </c>
      <c r="L1548" s="412">
        <f>INT($F1548*K1548)</f>
        <v>0</v>
      </c>
      <c r="M1548" s="412">
        <f>+G1548+I1548+K1548</f>
        <v>4823.6000000000004</v>
      </c>
      <c r="N1548" s="412">
        <f>H1548+J1548+L1548</f>
        <v>0</v>
      </c>
      <c r="O1548" s="412"/>
      <c r="P1548" s="412"/>
      <c r="Q1548" s="412"/>
      <c r="R1548" s="483" t="s">
        <v>0</v>
      </c>
      <c r="T1548" s="411">
        <v>910</v>
      </c>
    </row>
    <row r="1549" spans="1:20" s="76" customFormat="1" ht="24" hidden="1" customHeight="1">
      <c r="A1549" s="372" t="s">
        <v>2072</v>
      </c>
      <c r="B1549" s="421" t="s">
        <v>0</v>
      </c>
      <c r="C1549" s="421" t="s">
        <v>1064</v>
      </c>
      <c r="D1549" s="421" t="s">
        <v>1317</v>
      </c>
      <c r="E1549" s="422" t="s">
        <v>1318</v>
      </c>
      <c r="F1549" s="416"/>
      <c r="G1549" s="416">
        <v>4823.6000000000004</v>
      </c>
      <c r="H1549" s="417">
        <f>INT($F1549*G1549)</f>
        <v>0</v>
      </c>
      <c r="I1549" s="416">
        <v>0</v>
      </c>
      <c r="J1549" s="417">
        <f>INT($F1549*I1549)</f>
        <v>0</v>
      </c>
      <c r="K1549" s="416">
        <v>0</v>
      </c>
      <c r="L1549" s="417">
        <f>INT($F1549*K1549)</f>
        <v>0</v>
      </c>
      <c r="M1549" s="417">
        <f t="shared" si="1982"/>
        <v>4823.6000000000004</v>
      </c>
      <c r="N1549" s="417">
        <f t="shared" si="1936"/>
        <v>0</v>
      </c>
      <c r="O1549" s="417">
        <f t="shared" ref="O1549" si="1985">F1549-F1548</f>
        <v>0</v>
      </c>
      <c r="P1549" s="417">
        <f t="shared" ref="P1549:Q1549" si="1986">M1549-M1548</f>
        <v>0</v>
      </c>
      <c r="Q1549" s="417">
        <f t="shared" si="1986"/>
        <v>0</v>
      </c>
      <c r="R1549" s="484"/>
      <c r="T1549" s="416">
        <v>910</v>
      </c>
    </row>
    <row r="1550" spans="1:20" s="371" customFormat="1" ht="24" hidden="1" customHeight="1">
      <c r="A1550" s="366" t="s">
        <v>2064</v>
      </c>
      <c r="B1550" s="436" t="s">
        <v>3088</v>
      </c>
      <c r="C1550" s="436" t="s">
        <v>2738</v>
      </c>
      <c r="D1550" s="436" t="s">
        <v>0</v>
      </c>
      <c r="E1550" s="437" t="s">
        <v>0</v>
      </c>
      <c r="F1550" s="438"/>
      <c r="G1550" s="439">
        <v>0</v>
      </c>
      <c r="H1550" s="438">
        <f>H1554+H1556+H1552</f>
        <v>0</v>
      </c>
      <c r="I1550" s="439">
        <v>0</v>
      </c>
      <c r="J1550" s="438">
        <f>J1554+J1556+J1552</f>
        <v>0</v>
      </c>
      <c r="K1550" s="439">
        <v>0</v>
      </c>
      <c r="L1550" s="438">
        <f>L1554+L1556+L1552</f>
        <v>0</v>
      </c>
      <c r="M1550" s="440">
        <v>0</v>
      </c>
      <c r="N1550" s="438">
        <f>H1550+J1550+L1550</f>
        <v>0</v>
      </c>
      <c r="O1550" s="438"/>
      <c r="P1550" s="438"/>
      <c r="Q1550" s="438"/>
      <c r="R1550" s="481" t="s">
        <v>0</v>
      </c>
      <c r="T1550" s="438">
        <v>0</v>
      </c>
    </row>
    <row r="1551" spans="1:20" s="75" customFormat="1" ht="24" hidden="1" customHeight="1">
      <c r="A1551" s="372" t="s">
        <v>2072</v>
      </c>
      <c r="B1551" s="442" t="s">
        <v>1815</v>
      </c>
      <c r="C1551" s="442" t="s">
        <v>1096</v>
      </c>
      <c r="D1551" s="442" t="s">
        <v>0</v>
      </c>
      <c r="E1551" s="443" t="s">
        <v>0</v>
      </c>
      <c r="F1551" s="444"/>
      <c r="G1551" s="445">
        <v>0</v>
      </c>
      <c r="H1551" s="444">
        <f>H1555+H1557+H1553</f>
        <v>0</v>
      </c>
      <c r="I1551" s="445">
        <v>0</v>
      </c>
      <c r="J1551" s="444">
        <f>J1555+J1557+J1553</f>
        <v>0</v>
      </c>
      <c r="K1551" s="445">
        <v>0</v>
      </c>
      <c r="L1551" s="444">
        <f>L1555+L1557+L1553</f>
        <v>0</v>
      </c>
      <c r="M1551" s="446">
        <v>0</v>
      </c>
      <c r="N1551" s="444">
        <f t="shared" si="1936"/>
        <v>0</v>
      </c>
      <c r="O1551" s="444">
        <f t="shared" ref="O1551" si="1987">F1551-F1550</f>
        <v>0</v>
      </c>
      <c r="P1551" s="444">
        <f t="shared" ref="P1551:Q1551" si="1988">M1551-M1550</f>
        <v>0</v>
      </c>
      <c r="Q1551" s="444">
        <f t="shared" si="1988"/>
        <v>0</v>
      </c>
      <c r="R1551" s="482"/>
      <c r="T1551" s="444">
        <v>0</v>
      </c>
    </row>
    <row r="1552" spans="1:20" s="371" customFormat="1" ht="24" hidden="1" customHeight="1">
      <c r="A1552" s="366" t="s">
        <v>2064</v>
      </c>
      <c r="B1552" s="418" t="s">
        <v>0</v>
      </c>
      <c r="C1552" s="418" t="s">
        <v>3038</v>
      </c>
      <c r="D1552" s="418" t="s">
        <v>3089</v>
      </c>
      <c r="E1552" s="419" t="s">
        <v>2341</v>
      </c>
      <c r="F1552" s="411"/>
      <c r="G1552" s="411">
        <v>0</v>
      </c>
      <c r="H1552" s="412">
        <f>INT($F1552*G1552)</f>
        <v>0</v>
      </c>
      <c r="I1552" s="411">
        <v>0</v>
      </c>
      <c r="J1552" s="412">
        <f>INT($F1552*I1552)</f>
        <v>0</v>
      </c>
      <c r="K1552" s="411">
        <v>612950</v>
      </c>
      <c r="L1552" s="412">
        <f>INT($F1552*K1552)</f>
        <v>0</v>
      </c>
      <c r="M1552" s="412">
        <f>+G1552+I1552+K1552</f>
        <v>612950</v>
      </c>
      <c r="N1552" s="412">
        <f>H1552+J1552+L1552</f>
        <v>0</v>
      </c>
      <c r="O1552" s="412"/>
      <c r="P1552" s="412"/>
      <c r="Q1552" s="412"/>
      <c r="R1552" s="483" t="s">
        <v>0</v>
      </c>
      <c r="T1552" s="411">
        <v>4</v>
      </c>
    </row>
    <row r="1553" spans="1:20" s="75" customFormat="1" ht="24" hidden="1" customHeight="1">
      <c r="A1553" s="372" t="s">
        <v>2072</v>
      </c>
      <c r="B1553" s="421" t="s">
        <v>0</v>
      </c>
      <c r="C1553" s="421" t="s">
        <v>3038</v>
      </c>
      <c r="D1553" s="421" t="s">
        <v>3089</v>
      </c>
      <c r="E1553" s="422" t="s">
        <v>2341</v>
      </c>
      <c r="F1553" s="416"/>
      <c r="G1553" s="416">
        <v>0</v>
      </c>
      <c r="H1553" s="417">
        <f t="shared" ref="H1553:H1557" si="1989">INT($F1553*G1553)</f>
        <v>0</v>
      </c>
      <c r="I1553" s="416">
        <v>0</v>
      </c>
      <c r="J1553" s="417">
        <f t="shared" ref="J1553:J1557" si="1990">INT($F1553*I1553)</f>
        <v>0</v>
      </c>
      <c r="K1553" s="416">
        <v>612950</v>
      </c>
      <c r="L1553" s="417">
        <f t="shared" ref="L1553:L1557" si="1991">INT($F1553*K1553)</f>
        <v>0</v>
      </c>
      <c r="M1553" s="417">
        <f t="shared" ref="M1553" si="1992">+G1553+I1553+K1553</f>
        <v>612950</v>
      </c>
      <c r="N1553" s="417">
        <f t="shared" ref="N1553" si="1993">H1553+J1553+L1553</f>
        <v>0</v>
      </c>
      <c r="O1553" s="417">
        <f t="shared" ref="O1553" si="1994">F1553-F1552</f>
        <v>0</v>
      </c>
      <c r="P1553" s="417">
        <f t="shared" ref="P1553:Q1553" si="1995">M1553-M1552</f>
        <v>0</v>
      </c>
      <c r="Q1553" s="417">
        <f t="shared" si="1995"/>
        <v>0</v>
      </c>
      <c r="R1553" s="484"/>
      <c r="T1553" s="416">
        <v>4</v>
      </c>
    </row>
    <row r="1554" spans="1:20" s="371" customFormat="1" ht="24" hidden="1" customHeight="1">
      <c r="A1554" s="366" t="s">
        <v>2064</v>
      </c>
      <c r="B1554" s="418" t="s">
        <v>0</v>
      </c>
      <c r="C1554" s="418" t="s">
        <v>3090</v>
      </c>
      <c r="D1554" s="418" t="s">
        <v>3091</v>
      </c>
      <c r="E1554" s="419" t="s">
        <v>56</v>
      </c>
      <c r="F1554" s="411"/>
      <c r="G1554" s="411">
        <v>0</v>
      </c>
      <c r="H1554" s="412">
        <f>INT($F1554*G1554)</f>
        <v>0</v>
      </c>
      <c r="I1554" s="411">
        <v>0</v>
      </c>
      <c r="J1554" s="412">
        <f>INT($F1554*I1554)</f>
        <v>0</v>
      </c>
      <c r="K1554" s="411">
        <v>13535.4</v>
      </c>
      <c r="L1554" s="412">
        <f>INT($F1554*K1554)</f>
        <v>0</v>
      </c>
      <c r="M1554" s="412">
        <f>+G1554+I1554+K1554</f>
        <v>13535.4</v>
      </c>
      <c r="N1554" s="412">
        <f>H1554+J1554+L1554</f>
        <v>0</v>
      </c>
      <c r="O1554" s="412"/>
      <c r="P1554" s="412"/>
      <c r="Q1554" s="412"/>
      <c r="R1554" s="483" t="s">
        <v>0</v>
      </c>
      <c r="T1554" s="411">
        <v>20.443999999999999</v>
      </c>
    </row>
    <row r="1555" spans="1:20" s="75" customFormat="1" ht="24" hidden="1" customHeight="1">
      <c r="A1555" s="372" t="s">
        <v>2072</v>
      </c>
      <c r="B1555" s="421" t="s">
        <v>0</v>
      </c>
      <c r="C1555" s="421" t="s">
        <v>1319</v>
      </c>
      <c r="D1555" s="421" t="s">
        <v>1320</v>
      </c>
      <c r="E1555" s="422" t="s">
        <v>56</v>
      </c>
      <c r="F1555" s="416"/>
      <c r="G1555" s="416">
        <v>0</v>
      </c>
      <c r="H1555" s="417">
        <f t="shared" si="1989"/>
        <v>0</v>
      </c>
      <c r="I1555" s="416">
        <v>0</v>
      </c>
      <c r="J1555" s="417">
        <f t="shared" si="1990"/>
        <v>0</v>
      </c>
      <c r="K1555" s="416">
        <v>13535.4</v>
      </c>
      <c r="L1555" s="417">
        <f t="shared" si="1991"/>
        <v>0</v>
      </c>
      <c r="M1555" s="417">
        <f t="shared" ref="M1555:M1557" si="1996">+G1555+I1555+K1555</f>
        <v>13535.4</v>
      </c>
      <c r="N1555" s="417">
        <f t="shared" si="1936"/>
        <v>0</v>
      </c>
      <c r="O1555" s="417">
        <f t="shared" ref="O1555" si="1997">F1555-F1554</f>
        <v>0</v>
      </c>
      <c r="P1555" s="417">
        <f t="shared" ref="P1555:Q1555" si="1998">M1555-M1554</f>
        <v>0</v>
      </c>
      <c r="Q1555" s="417">
        <f t="shared" si="1998"/>
        <v>0</v>
      </c>
      <c r="R1555" s="484"/>
      <c r="T1555" s="416">
        <v>20.443999999999999</v>
      </c>
    </row>
    <row r="1556" spans="1:20" s="371" customFormat="1" ht="24" hidden="1" customHeight="1">
      <c r="A1556" s="366" t="s">
        <v>3064</v>
      </c>
      <c r="B1556" s="418" t="s">
        <v>0</v>
      </c>
      <c r="C1556" s="418" t="s">
        <v>3090</v>
      </c>
      <c r="D1556" s="418" t="s">
        <v>3092</v>
      </c>
      <c r="E1556" s="419" t="s">
        <v>56</v>
      </c>
      <c r="F1556" s="411"/>
      <c r="G1556" s="411">
        <v>0</v>
      </c>
      <c r="H1556" s="412">
        <f>INT($F1556*G1556)</f>
        <v>0</v>
      </c>
      <c r="I1556" s="411">
        <v>0</v>
      </c>
      <c r="J1556" s="412">
        <f>INT($F1556*I1556)</f>
        <v>0</v>
      </c>
      <c r="K1556" s="411">
        <v>13535.4</v>
      </c>
      <c r="L1556" s="412">
        <f>INT($F1556*K1556)</f>
        <v>0</v>
      </c>
      <c r="M1556" s="412">
        <f>+G1556+I1556+K1556</f>
        <v>13535.4</v>
      </c>
      <c r="N1556" s="412">
        <f>H1556+J1556+L1556</f>
        <v>0</v>
      </c>
      <c r="O1556" s="412"/>
      <c r="P1556" s="412"/>
      <c r="Q1556" s="412"/>
      <c r="R1556" s="483" t="s">
        <v>0</v>
      </c>
      <c r="T1556" s="411">
        <v>244.45299</v>
      </c>
    </row>
    <row r="1557" spans="1:20" s="75" customFormat="1" ht="24" hidden="1" customHeight="1">
      <c r="A1557" s="372" t="s">
        <v>2072</v>
      </c>
      <c r="B1557" s="421" t="s">
        <v>0</v>
      </c>
      <c r="C1557" s="421" t="s">
        <v>1319</v>
      </c>
      <c r="D1557" s="421" t="s">
        <v>1321</v>
      </c>
      <c r="E1557" s="422" t="s">
        <v>56</v>
      </c>
      <c r="F1557" s="416"/>
      <c r="G1557" s="416">
        <v>0</v>
      </c>
      <c r="H1557" s="417">
        <f t="shared" si="1989"/>
        <v>0</v>
      </c>
      <c r="I1557" s="416">
        <v>0</v>
      </c>
      <c r="J1557" s="417">
        <f t="shared" si="1990"/>
        <v>0</v>
      </c>
      <c r="K1557" s="416">
        <v>13535.4</v>
      </c>
      <c r="L1557" s="417">
        <f t="shared" si="1991"/>
        <v>0</v>
      </c>
      <c r="M1557" s="417">
        <f t="shared" si="1996"/>
        <v>13535.4</v>
      </c>
      <c r="N1557" s="417">
        <f t="shared" si="1936"/>
        <v>0</v>
      </c>
      <c r="O1557" s="417">
        <f t="shared" ref="O1557" si="1999">F1557-F1556</f>
        <v>0</v>
      </c>
      <c r="P1557" s="417">
        <f t="shared" ref="P1557:Q1557" si="2000">M1557-M1556</f>
        <v>0</v>
      </c>
      <c r="Q1557" s="417">
        <f t="shared" si="2000"/>
        <v>0</v>
      </c>
      <c r="R1557" s="484"/>
      <c r="T1557" s="416">
        <v>244.45298999999997</v>
      </c>
    </row>
    <row r="1558" spans="1:20" s="485" customFormat="1" ht="24" hidden="1" customHeight="1">
      <c r="A1558" s="366" t="s">
        <v>3093</v>
      </c>
      <c r="B1558" s="436" t="s">
        <v>3094</v>
      </c>
      <c r="C1558" s="436" t="s">
        <v>3095</v>
      </c>
      <c r="D1558" s="436" t="s">
        <v>0</v>
      </c>
      <c r="E1558" s="437" t="s">
        <v>0</v>
      </c>
      <c r="F1558" s="438"/>
      <c r="G1558" s="439">
        <v>0</v>
      </c>
      <c r="H1558" s="438">
        <f>H1560</f>
        <v>0</v>
      </c>
      <c r="I1558" s="439">
        <v>0</v>
      </c>
      <c r="J1558" s="438">
        <f>J1560</f>
        <v>0</v>
      </c>
      <c r="K1558" s="439">
        <v>0</v>
      </c>
      <c r="L1558" s="438">
        <f>L1560</f>
        <v>0</v>
      </c>
      <c r="M1558" s="440">
        <v>0</v>
      </c>
      <c r="N1558" s="438">
        <f>H1558+J1558+L1558</f>
        <v>0</v>
      </c>
      <c r="O1558" s="438"/>
      <c r="P1558" s="438"/>
      <c r="Q1558" s="438"/>
      <c r="R1558" s="481" t="s">
        <v>0</v>
      </c>
      <c r="T1558" s="438">
        <v>0</v>
      </c>
    </row>
    <row r="1559" spans="1:20" s="77" customFormat="1" ht="24" hidden="1" customHeight="1">
      <c r="A1559" s="372" t="s">
        <v>2072</v>
      </c>
      <c r="B1559" s="442" t="s">
        <v>293</v>
      </c>
      <c r="C1559" s="442" t="s">
        <v>1322</v>
      </c>
      <c r="D1559" s="442" t="s">
        <v>0</v>
      </c>
      <c r="E1559" s="443" t="s">
        <v>0</v>
      </c>
      <c r="F1559" s="444"/>
      <c r="G1559" s="445">
        <v>0</v>
      </c>
      <c r="H1559" s="444">
        <f>H1561</f>
        <v>0</v>
      </c>
      <c r="I1559" s="445">
        <v>0</v>
      </c>
      <c r="J1559" s="444">
        <f>J1561</f>
        <v>0</v>
      </c>
      <c r="K1559" s="445">
        <v>0</v>
      </c>
      <c r="L1559" s="444">
        <f>L1561</f>
        <v>0</v>
      </c>
      <c r="M1559" s="446">
        <v>0</v>
      </c>
      <c r="N1559" s="444">
        <f t="shared" si="1936"/>
        <v>0</v>
      </c>
      <c r="O1559" s="444">
        <f t="shared" ref="O1559" si="2001">F1559-F1558</f>
        <v>0</v>
      </c>
      <c r="P1559" s="444">
        <f t="shared" ref="P1559:Q1559" si="2002">M1559-M1558</f>
        <v>0</v>
      </c>
      <c r="Q1559" s="444">
        <f t="shared" si="2002"/>
        <v>0</v>
      </c>
      <c r="R1559" s="482"/>
      <c r="T1559" s="444">
        <v>0</v>
      </c>
    </row>
    <row r="1560" spans="1:20" s="371" customFormat="1" ht="24" hidden="1" customHeight="1">
      <c r="A1560" s="366" t="s">
        <v>2064</v>
      </c>
      <c r="B1560" s="418" t="s">
        <v>0</v>
      </c>
      <c r="C1560" s="418" t="s">
        <v>3096</v>
      </c>
      <c r="D1560" s="418" t="s">
        <v>3097</v>
      </c>
      <c r="E1560" s="419" t="s">
        <v>56</v>
      </c>
      <c r="F1560" s="411"/>
      <c r="G1560" s="411">
        <v>-444908</v>
      </c>
      <c r="H1560" s="412">
        <f>ROUNDDOWN($F1560*G1560,0)</f>
        <v>0</v>
      </c>
      <c r="I1560" s="411">
        <v>0</v>
      </c>
      <c r="J1560" s="412">
        <f>ROUNDDOWN($F1560*I1560,0)</f>
        <v>0</v>
      </c>
      <c r="K1560" s="411">
        <v>0</v>
      </c>
      <c r="L1560" s="412">
        <f>ROUNDDOWN($F1560*K1560,0)</f>
        <v>0</v>
      </c>
      <c r="M1560" s="412">
        <f>+G1560+I1560+K1560</f>
        <v>-444908</v>
      </c>
      <c r="N1560" s="412">
        <f>H1560+J1560+L1560</f>
        <v>0</v>
      </c>
      <c r="O1560" s="412"/>
      <c r="P1560" s="412"/>
      <c r="Q1560" s="412"/>
      <c r="R1560" s="483" t="s">
        <v>0</v>
      </c>
      <c r="T1560" s="411">
        <v>5.7990000000000004</v>
      </c>
    </row>
    <row r="1561" spans="1:20" s="75" customFormat="1" ht="24" hidden="1" customHeight="1">
      <c r="A1561" s="372" t="s">
        <v>2072</v>
      </c>
      <c r="B1561" s="421" t="s">
        <v>0</v>
      </c>
      <c r="C1561" s="421" t="s">
        <v>1323</v>
      </c>
      <c r="D1561" s="421" t="s">
        <v>1324</v>
      </c>
      <c r="E1561" s="422" t="s">
        <v>56</v>
      </c>
      <c r="F1561" s="416"/>
      <c r="G1561" s="416">
        <v>-444908</v>
      </c>
      <c r="H1561" s="417">
        <f>ROUNDDOWN($F1561*G1561,0)</f>
        <v>0</v>
      </c>
      <c r="I1561" s="416">
        <v>0</v>
      </c>
      <c r="J1561" s="417">
        <f>ROUNDDOWN($F1561*I1561,0)</f>
        <v>0</v>
      </c>
      <c r="K1561" s="416">
        <v>0</v>
      </c>
      <c r="L1561" s="417">
        <f>ROUNDDOWN($F1561*K1561,0)</f>
        <v>0</v>
      </c>
      <c r="M1561" s="417">
        <f>+G1561+I1561+K1561</f>
        <v>-444908</v>
      </c>
      <c r="N1561" s="417">
        <f t="shared" si="1936"/>
        <v>0</v>
      </c>
      <c r="O1561" s="417">
        <f t="shared" ref="O1561" si="2003">F1561-F1560</f>
        <v>0</v>
      </c>
      <c r="P1561" s="417">
        <f t="shared" ref="P1561:Q1561" si="2004">M1561-M1560</f>
        <v>0</v>
      </c>
      <c r="Q1561" s="417">
        <f t="shared" si="2004"/>
        <v>0</v>
      </c>
      <c r="R1561" s="484"/>
      <c r="T1561" s="416">
        <v>5.7990000000000004</v>
      </c>
    </row>
    <row r="1562" spans="1:20" s="371" customFormat="1" ht="24" hidden="1" customHeight="1">
      <c r="A1562" s="366" t="s">
        <v>2064</v>
      </c>
      <c r="B1562" s="395" t="s">
        <v>4</v>
      </c>
      <c r="C1562" s="395" t="s">
        <v>3098</v>
      </c>
      <c r="D1562" s="395" t="s">
        <v>0</v>
      </c>
      <c r="E1562" s="396" t="s">
        <v>0</v>
      </c>
      <c r="F1562" s="397"/>
      <c r="G1562" s="398">
        <v>0</v>
      </c>
      <c r="H1562" s="397">
        <f>H1564+H1588+H1600+H1642+H1658+H1674+H1692+H1706+H1724+H1736+H1768+H1778+H1798+H1804+H1812</f>
        <v>0</v>
      </c>
      <c r="I1562" s="398">
        <v>0</v>
      </c>
      <c r="J1562" s="397">
        <f>J1564+J1588+J1600+J1642+J1658+J1674+J1692+J1706+J1724+J1736+J1768+J1778+J1798+J1804+J1812</f>
        <v>0</v>
      </c>
      <c r="K1562" s="398">
        <v>0</v>
      </c>
      <c r="L1562" s="397">
        <f>L1564+L1588+L1600+L1642+L1658+L1674+L1692+L1706+L1724+L1736+L1768+L1778+L1798+L1804+L1812</f>
        <v>0</v>
      </c>
      <c r="M1562" s="399">
        <v>0</v>
      </c>
      <c r="N1562" s="397">
        <f>H1562+J1562+L1562</f>
        <v>0</v>
      </c>
      <c r="O1562" s="397"/>
      <c r="P1562" s="397"/>
      <c r="Q1562" s="397"/>
      <c r="R1562" s="479" t="s">
        <v>0</v>
      </c>
      <c r="T1562" s="397">
        <v>0</v>
      </c>
    </row>
    <row r="1563" spans="1:20" s="75" customFormat="1" ht="24" hidden="1" customHeight="1">
      <c r="A1563" s="372" t="s">
        <v>3099</v>
      </c>
      <c r="B1563" s="402" t="s">
        <v>1816</v>
      </c>
      <c r="C1563" s="402" t="s">
        <v>3100</v>
      </c>
      <c r="D1563" s="402" t="s">
        <v>0</v>
      </c>
      <c r="E1563" s="403" t="s">
        <v>0</v>
      </c>
      <c r="F1563" s="404"/>
      <c r="G1563" s="405">
        <v>0</v>
      </c>
      <c r="H1563" s="404">
        <f>H1565+H1589+H1601+H1643+H1659+H1675+H1693+H1707+H1725+H1737+H1769+H1779+H1799+H1805+H1813</f>
        <v>0</v>
      </c>
      <c r="I1563" s="405">
        <v>0</v>
      </c>
      <c r="J1563" s="404">
        <f>J1565+J1589+J1601+J1643+J1659+J1675+J1693+J1707+J1725+J1737+J1769+J1779+J1799+J1805+J1813</f>
        <v>0</v>
      </c>
      <c r="K1563" s="405">
        <v>0</v>
      </c>
      <c r="L1563" s="404">
        <f>L1565+L1589+L1601+L1643+L1659+L1675+L1693+L1707+L1725+L1737+L1769+L1779+L1799+L1805+L1813</f>
        <v>0</v>
      </c>
      <c r="M1563" s="406">
        <v>0</v>
      </c>
      <c r="N1563" s="404">
        <f t="shared" si="1936"/>
        <v>0</v>
      </c>
      <c r="O1563" s="404">
        <f t="shared" ref="O1563" si="2005">F1563-F1562</f>
        <v>0</v>
      </c>
      <c r="P1563" s="404">
        <f t="shared" ref="P1563:Q1563" si="2006">M1563-M1562</f>
        <v>0</v>
      </c>
      <c r="Q1563" s="404">
        <f t="shared" si="2006"/>
        <v>0</v>
      </c>
      <c r="R1563" s="480"/>
      <c r="T1563" s="404">
        <v>0</v>
      </c>
    </row>
    <row r="1564" spans="1:20" s="371" customFormat="1" ht="24" hidden="1" customHeight="1">
      <c r="A1564" s="366" t="s">
        <v>3101</v>
      </c>
      <c r="B1564" s="436" t="s">
        <v>2141</v>
      </c>
      <c r="C1564" s="436" t="s">
        <v>2810</v>
      </c>
      <c r="D1564" s="436" t="s">
        <v>0</v>
      </c>
      <c r="E1564" s="437" t="s">
        <v>0</v>
      </c>
      <c r="F1564" s="438"/>
      <c r="G1564" s="439">
        <v>0</v>
      </c>
      <c r="H1564" s="438">
        <f>SUMIF($A$1566:$A$1587,$A1566,H$1566:H$1587)</f>
        <v>0</v>
      </c>
      <c r="I1564" s="439">
        <v>0</v>
      </c>
      <c r="J1564" s="438">
        <f>SUMIF($A$1566:$A$1587,$A1566,J$1566:J$1587)</f>
        <v>0</v>
      </c>
      <c r="K1564" s="439">
        <v>0</v>
      </c>
      <c r="L1564" s="438">
        <f>SUMIF($A$1566:$A$1587,$A1566,L$1566:L$1587)</f>
        <v>0</v>
      </c>
      <c r="M1564" s="440">
        <v>0</v>
      </c>
      <c r="N1564" s="438">
        <f>H1564+J1564+L1564</f>
        <v>0</v>
      </c>
      <c r="O1564" s="438"/>
      <c r="P1564" s="438"/>
      <c r="Q1564" s="438"/>
      <c r="R1564" s="481" t="s">
        <v>0</v>
      </c>
      <c r="T1564" s="438">
        <v>0</v>
      </c>
    </row>
    <row r="1565" spans="1:20" s="75" customFormat="1" ht="24" hidden="1" customHeight="1">
      <c r="A1565" s="372" t="s">
        <v>3099</v>
      </c>
      <c r="B1565" s="442" t="s">
        <v>281</v>
      </c>
      <c r="C1565" s="442" t="s">
        <v>1145</v>
      </c>
      <c r="D1565" s="442" t="s">
        <v>0</v>
      </c>
      <c r="E1565" s="443" t="s">
        <v>0</v>
      </c>
      <c r="F1565" s="444"/>
      <c r="G1565" s="445">
        <v>0</v>
      </c>
      <c r="H1565" s="444">
        <f>SUMIF($A$1566:$A$1587,$A1567,H$1566:H$1587)</f>
        <v>0</v>
      </c>
      <c r="I1565" s="445">
        <v>0</v>
      </c>
      <c r="J1565" s="444">
        <f>SUMIF($A$1566:$A$1587,$A1567,J$1566:J$1587)</f>
        <v>0</v>
      </c>
      <c r="K1565" s="445">
        <v>0</v>
      </c>
      <c r="L1565" s="444">
        <f>SUMIF($A$1566:$A$1587,$A1567,L$1566:L$1587)</f>
        <v>0</v>
      </c>
      <c r="M1565" s="446">
        <v>0</v>
      </c>
      <c r="N1565" s="444">
        <f t="shared" si="1936"/>
        <v>0</v>
      </c>
      <c r="O1565" s="444">
        <f t="shared" ref="O1565" si="2007">F1565-F1564</f>
        <v>0</v>
      </c>
      <c r="P1565" s="444">
        <f t="shared" ref="P1565:Q1565" si="2008">M1565-M1564</f>
        <v>0</v>
      </c>
      <c r="Q1565" s="444">
        <f t="shared" si="2008"/>
        <v>0</v>
      </c>
      <c r="R1565" s="482"/>
      <c r="T1565" s="444">
        <v>0</v>
      </c>
    </row>
    <row r="1566" spans="1:20" s="371" customFormat="1" ht="24" hidden="1" customHeight="1">
      <c r="A1566" s="366" t="s">
        <v>2064</v>
      </c>
      <c r="B1566" s="418" t="s">
        <v>0</v>
      </c>
      <c r="C1566" s="418" t="s">
        <v>2811</v>
      </c>
      <c r="D1566" s="418" t="s">
        <v>2812</v>
      </c>
      <c r="E1566" s="419" t="s">
        <v>307</v>
      </c>
      <c r="F1566" s="411"/>
      <c r="G1566" s="411">
        <v>29839.3</v>
      </c>
      <c r="H1566" s="412">
        <f>INT($F1566*G1566)</f>
        <v>0</v>
      </c>
      <c r="I1566" s="411">
        <v>119352.9</v>
      </c>
      <c r="J1566" s="412">
        <f>INT($F1566*I1566)</f>
        <v>0</v>
      </c>
      <c r="K1566" s="411">
        <v>0</v>
      </c>
      <c r="L1566" s="412">
        <f>INT($F1566*K1566)</f>
        <v>0</v>
      </c>
      <c r="M1566" s="412">
        <f>+G1566+I1566+K1566</f>
        <v>149192.19999999998</v>
      </c>
      <c r="N1566" s="412">
        <f>H1566+J1566+L1566</f>
        <v>0</v>
      </c>
      <c r="O1566" s="412"/>
      <c r="P1566" s="412"/>
      <c r="Q1566" s="412"/>
      <c r="R1566" s="483" t="s">
        <v>0</v>
      </c>
      <c r="T1566" s="411">
        <v>2</v>
      </c>
    </row>
    <row r="1567" spans="1:20" s="75" customFormat="1" ht="24" hidden="1" customHeight="1">
      <c r="A1567" s="372" t="s">
        <v>2072</v>
      </c>
      <c r="B1567" s="421" t="s">
        <v>0</v>
      </c>
      <c r="C1567" s="421" t="s">
        <v>1146</v>
      </c>
      <c r="D1567" s="421" t="s">
        <v>1147</v>
      </c>
      <c r="E1567" s="422" t="s">
        <v>775</v>
      </c>
      <c r="F1567" s="416"/>
      <c r="G1567" s="416">
        <v>29839.3</v>
      </c>
      <c r="H1567" s="417">
        <f t="shared" ref="H1567:H1587" si="2009">INT($F1567*G1567)</f>
        <v>0</v>
      </c>
      <c r="I1567" s="416">
        <v>119352.9</v>
      </c>
      <c r="J1567" s="417">
        <f t="shared" ref="J1567:J1587" si="2010">INT($F1567*I1567)</f>
        <v>0</v>
      </c>
      <c r="K1567" s="416">
        <v>0</v>
      </c>
      <c r="L1567" s="417">
        <f t="shared" ref="L1567:L1587" si="2011">INT($F1567*K1567)</f>
        <v>0</v>
      </c>
      <c r="M1567" s="417">
        <f t="shared" ref="M1567:M1587" si="2012">+G1567+I1567+K1567</f>
        <v>149192.19999999998</v>
      </c>
      <c r="N1567" s="417">
        <f t="shared" si="1936"/>
        <v>0</v>
      </c>
      <c r="O1567" s="417">
        <f t="shared" ref="O1567" si="2013">F1567-F1566</f>
        <v>0</v>
      </c>
      <c r="P1567" s="417">
        <f t="shared" ref="P1567:Q1567" si="2014">M1567-M1566</f>
        <v>0</v>
      </c>
      <c r="Q1567" s="417">
        <f t="shared" si="2014"/>
        <v>0</v>
      </c>
      <c r="R1567" s="484"/>
      <c r="T1567" s="416">
        <v>2</v>
      </c>
    </row>
    <row r="1568" spans="1:20" s="371" customFormat="1" ht="24" hidden="1" customHeight="1">
      <c r="A1568" s="366" t="s">
        <v>2919</v>
      </c>
      <c r="B1568" s="418" t="s">
        <v>0</v>
      </c>
      <c r="C1568" s="418" t="s">
        <v>2815</v>
      </c>
      <c r="D1568" s="418" t="s">
        <v>2818</v>
      </c>
      <c r="E1568" s="419" t="s">
        <v>307</v>
      </c>
      <c r="F1568" s="411"/>
      <c r="G1568" s="411">
        <v>75224.7</v>
      </c>
      <c r="H1568" s="412">
        <f>INT($F1568*G1568)</f>
        <v>0</v>
      </c>
      <c r="I1568" s="411">
        <v>229094.39999999999</v>
      </c>
      <c r="J1568" s="412">
        <f>INT($F1568*I1568)</f>
        <v>0</v>
      </c>
      <c r="K1568" s="411">
        <v>0</v>
      </c>
      <c r="L1568" s="412">
        <f>INT($F1568*K1568)</f>
        <v>0</v>
      </c>
      <c r="M1568" s="412">
        <f>+G1568+I1568+K1568</f>
        <v>304319.09999999998</v>
      </c>
      <c r="N1568" s="412">
        <f>H1568+J1568+L1568</f>
        <v>0</v>
      </c>
      <c r="O1568" s="412"/>
      <c r="P1568" s="412"/>
      <c r="Q1568" s="412"/>
      <c r="R1568" s="483" t="s">
        <v>0</v>
      </c>
      <c r="T1568" s="411">
        <v>6</v>
      </c>
    </row>
    <row r="1569" spans="1:20" s="75" customFormat="1" ht="24" hidden="1" customHeight="1">
      <c r="A1569" s="372" t="s">
        <v>3102</v>
      </c>
      <c r="B1569" s="421" t="s">
        <v>0</v>
      </c>
      <c r="C1569" s="421" t="s">
        <v>1148</v>
      </c>
      <c r="D1569" s="421" t="s">
        <v>1150</v>
      </c>
      <c r="E1569" s="422" t="s">
        <v>775</v>
      </c>
      <c r="F1569" s="416"/>
      <c r="G1569" s="416">
        <v>75224.7</v>
      </c>
      <c r="H1569" s="417">
        <f t="shared" si="2009"/>
        <v>0</v>
      </c>
      <c r="I1569" s="416">
        <v>229094.39999999999</v>
      </c>
      <c r="J1569" s="417">
        <f t="shared" si="2010"/>
        <v>0</v>
      </c>
      <c r="K1569" s="416">
        <v>0</v>
      </c>
      <c r="L1569" s="417">
        <f t="shared" si="2011"/>
        <v>0</v>
      </c>
      <c r="M1569" s="417">
        <f t="shared" si="2012"/>
        <v>304319.09999999998</v>
      </c>
      <c r="N1569" s="417">
        <f t="shared" si="1936"/>
        <v>0</v>
      </c>
      <c r="O1569" s="417">
        <f t="shared" ref="O1569" si="2015">F1569-F1568</f>
        <v>0</v>
      </c>
      <c r="P1569" s="417">
        <f t="shared" ref="P1569:Q1569" si="2016">M1569-M1568</f>
        <v>0</v>
      </c>
      <c r="Q1569" s="417">
        <f t="shared" si="2016"/>
        <v>0</v>
      </c>
      <c r="R1569" s="484"/>
      <c r="T1569" s="416">
        <v>6</v>
      </c>
    </row>
    <row r="1570" spans="1:20" s="371" customFormat="1" ht="24" hidden="1" customHeight="1">
      <c r="A1570" s="366" t="s">
        <v>3103</v>
      </c>
      <c r="B1570" s="418" t="s">
        <v>0</v>
      </c>
      <c r="C1570" s="418" t="s">
        <v>2819</v>
      </c>
      <c r="D1570" s="418" t="s">
        <v>2820</v>
      </c>
      <c r="E1570" s="419" t="s">
        <v>16</v>
      </c>
      <c r="F1570" s="411"/>
      <c r="G1570" s="411">
        <v>4864</v>
      </c>
      <c r="H1570" s="412">
        <f>INT($F1570*G1570)</f>
        <v>0</v>
      </c>
      <c r="I1570" s="411">
        <v>9354.4</v>
      </c>
      <c r="J1570" s="412">
        <f>INT($F1570*I1570)</f>
        <v>0</v>
      </c>
      <c r="K1570" s="411">
        <v>0</v>
      </c>
      <c r="L1570" s="412">
        <f>INT($F1570*K1570)</f>
        <v>0</v>
      </c>
      <c r="M1570" s="412">
        <f>+G1570+I1570+K1570</f>
        <v>14218.4</v>
      </c>
      <c r="N1570" s="412">
        <f>H1570+J1570+L1570</f>
        <v>0</v>
      </c>
      <c r="O1570" s="412"/>
      <c r="P1570" s="412"/>
      <c r="Q1570" s="412"/>
      <c r="R1570" s="483" t="s">
        <v>0</v>
      </c>
      <c r="T1570" s="411">
        <v>1544</v>
      </c>
    </row>
    <row r="1571" spans="1:20" s="75" customFormat="1" ht="24" hidden="1" customHeight="1">
      <c r="A1571" s="372" t="s">
        <v>3104</v>
      </c>
      <c r="B1571" s="421" t="s">
        <v>0</v>
      </c>
      <c r="C1571" s="421" t="s">
        <v>1151</v>
      </c>
      <c r="D1571" s="421" t="s">
        <v>1152</v>
      </c>
      <c r="E1571" s="422" t="s">
        <v>16</v>
      </c>
      <c r="F1571" s="416"/>
      <c r="G1571" s="416">
        <v>4864</v>
      </c>
      <c r="H1571" s="417">
        <f t="shared" si="2009"/>
        <v>0</v>
      </c>
      <c r="I1571" s="416">
        <v>9354.4</v>
      </c>
      <c r="J1571" s="417">
        <f t="shared" si="2010"/>
        <v>0</v>
      </c>
      <c r="K1571" s="416">
        <v>0</v>
      </c>
      <c r="L1571" s="417">
        <f t="shared" si="2011"/>
        <v>0</v>
      </c>
      <c r="M1571" s="417">
        <f t="shared" si="2012"/>
        <v>14218.4</v>
      </c>
      <c r="N1571" s="417">
        <f t="shared" si="1936"/>
        <v>0</v>
      </c>
      <c r="O1571" s="417">
        <f t="shared" ref="O1571" si="2017">F1571-F1570</f>
        <v>0</v>
      </c>
      <c r="P1571" s="417">
        <f t="shared" ref="P1571:Q1571" si="2018">M1571-M1570</f>
        <v>0</v>
      </c>
      <c r="Q1571" s="417">
        <f t="shared" si="2018"/>
        <v>0</v>
      </c>
      <c r="R1571" s="484"/>
      <c r="T1571" s="416">
        <v>1544</v>
      </c>
    </row>
    <row r="1572" spans="1:20" s="371" customFormat="1" ht="24" hidden="1" customHeight="1">
      <c r="A1572" s="366" t="s">
        <v>2064</v>
      </c>
      <c r="B1572" s="418" t="s">
        <v>0</v>
      </c>
      <c r="C1572" s="418" t="s">
        <v>2819</v>
      </c>
      <c r="D1572" s="418" t="s">
        <v>2828</v>
      </c>
      <c r="E1572" s="419" t="s">
        <v>16</v>
      </c>
      <c r="F1572" s="411"/>
      <c r="G1572" s="411">
        <v>5089.3999999999996</v>
      </c>
      <c r="H1572" s="412">
        <f>INT($F1572*G1572)</f>
        <v>0</v>
      </c>
      <c r="I1572" s="411">
        <v>11405.6</v>
      </c>
      <c r="J1572" s="412">
        <f>INT($F1572*I1572)</f>
        <v>0</v>
      </c>
      <c r="K1572" s="411">
        <v>0</v>
      </c>
      <c r="L1572" s="412">
        <f>INT($F1572*K1572)</f>
        <v>0</v>
      </c>
      <c r="M1572" s="412">
        <f>+G1572+I1572+K1572</f>
        <v>16495</v>
      </c>
      <c r="N1572" s="412">
        <f>H1572+J1572+L1572</f>
        <v>0</v>
      </c>
      <c r="O1572" s="412"/>
      <c r="P1572" s="412"/>
      <c r="Q1572" s="412"/>
      <c r="R1572" s="483" t="s">
        <v>0</v>
      </c>
      <c r="T1572" s="411">
        <v>787</v>
      </c>
    </row>
    <row r="1573" spans="1:20" s="75" customFormat="1" ht="24" hidden="1" customHeight="1">
      <c r="A1573" s="372" t="s">
        <v>3105</v>
      </c>
      <c r="B1573" s="421" t="s">
        <v>0</v>
      </c>
      <c r="C1573" s="421" t="s">
        <v>1151</v>
      </c>
      <c r="D1573" s="421" t="s">
        <v>1325</v>
      </c>
      <c r="E1573" s="422" t="s">
        <v>16</v>
      </c>
      <c r="F1573" s="416"/>
      <c r="G1573" s="416">
        <v>5089.3999999999996</v>
      </c>
      <c r="H1573" s="417">
        <f t="shared" si="2009"/>
        <v>0</v>
      </c>
      <c r="I1573" s="416">
        <v>11405.6</v>
      </c>
      <c r="J1573" s="417">
        <f t="shared" si="2010"/>
        <v>0</v>
      </c>
      <c r="K1573" s="416">
        <v>0</v>
      </c>
      <c r="L1573" s="417">
        <f t="shared" si="2011"/>
        <v>0</v>
      </c>
      <c r="M1573" s="417">
        <f t="shared" si="2012"/>
        <v>16495</v>
      </c>
      <c r="N1573" s="417">
        <f t="shared" si="1936"/>
        <v>0</v>
      </c>
      <c r="O1573" s="417">
        <f t="shared" ref="O1573" si="2019">F1573-F1572</f>
        <v>0</v>
      </c>
      <c r="P1573" s="417">
        <f t="shared" ref="P1573:Q1573" si="2020">M1573-M1572</f>
        <v>0</v>
      </c>
      <c r="Q1573" s="417">
        <f t="shared" si="2020"/>
        <v>0</v>
      </c>
      <c r="R1573" s="484"/>
      <c r="T1573" s="416">
        <v>787</v>
      </c>
    </row>
    <row r="1574" spans="1:20" s="371" customFormat="1" ht="24" hidden="1" customHeight="1">
      <c r="A1574" s="366" t="s">
        <v>2064</v>
      </c>
      <c r="B1574" s="418" t="s">
        <v>0</v>
      </c>
      <c r="C1574" s="418" t="s">
        <v>2822</v>
      </c>
      <c r="D1574" s="418" t="s">
        <v>2828</v>
      </c>
      <c r="E1574" s="419" t="s">
        <v>16</v>
      </c>
      <c r="F1574" s="411"/>
      <c r="G1574" s="411">
        <v>5089.3999999999996</v>
      </c>
      <c r="H1574" s="412">
        <f>INT($F1574*G1574)</f>
        <v>0</v>
      </c>
      <c r="I1574" s="411">
        <v>11405.6</v>
      </c>
      <c r="J1574" s="412">
        <f>INT($F1574*I1574)</f>
        <v>0</v>
      </c>
      <c r="K1574" s="411">
        <v>0</v>
      </c>
      <c r="L1574" s="412">
        <f>INT($F1574*K1574)</f>
        <v>0</v>
      </c>
      <c r="M1574" s="412">
        <f>+G1574+I1574+K1574</f>
        <v>16495</v>
      </c>
      <c r="N1574" s="412">
        <f>H1574+J1574+L1574</f>
        <v>0</v>
      </c>
      <c r="O1574" s="412"/>
      <c r="P1574" s="412"/>
      <c r="Q1574" s="412"/>
      <c r="R1574" s="483" t="s">
        <v>2823</v>
      </c>
      <c r="T1574" s="411">
        <v>239</v>
      </c>
    </row>
    <row r="1575" spans="1:20" s="75" customFormat="1" ht="24" hidden="1" customHeight="1">
      <c r="A1575" s="372" t="s">
        <v>3106</v>
      </c>
      <c r="B1575" s="421" t="s">
        <v>0</v>
      </c>
      <c r="C1575" s="421" t="s">
        <v>3107</v>
      </c>
      <c r="D1575" s="421" t="s">
        <v>1325</v>
      </c>
      <c r="E1575" s="422" t="s">
        <v>16</v>
      </c>
      <c r="F1575" s="416"/>
      <c r="G1575" s="416">
        <v>5089.3999999999996</v>
      </c>
      <c r="H1575" s="417">
        <f t="shared" ref="H1575" si="2021">INT($F1575*G1575)</f>
        <v>0</v>
      </c>
      <c r="I1575" s="416">
        <v>11405.6</v>
      </c>
      <c r="J1575" s="417">
        <f t="shared" ref="J1575" si="2022">INT($F1575*I1575)</f>
        <v>0</v>
      </c>
      <c r="K1575" s="416">
        <v>0</v>
      </c>
      <c r="L1575" s="417">
        <f t="shared" ref="L1575" si="2023">INT($F1575*K1575)</f>
        <v>0</v>
      </c>
      <c r="M1575" s="417">
        <f t="shared" ref="M1575" si="2024">+G1575+I1575+K1575</f>
        <v>16495</v>
      </c>
      <c r="N1575" s="417">
        <f t="shared" ref="N1575" si="2025">H1575+J1575+L1575</f>
        <v>0</v>
      </c>
      <c r="O1575" s="417">
        <f t="shared" ref="O1575" si="2026">F1575-F1574</f>
        <v>0</v>
      </c>
      <c r="P1575" s="417">
        <f t="shared" ref="P1575:Q1575" si="2027">M1575-M1574</f>
        <v>0</v>
      </c>
      <c r="Q1575" s="417">
        <f t="shared" si="2027"/>
        <v>0</v>
      </c>
      <c r="R1575" s="484" t="s">
        <v>3108</v>
      </c>
      <c r="T1575" s="416">
        <v>239</v>
      </c>
    </row>
    <row r="1576" spans="1:20" s="371" customFormat="1" ht="24" hidden="1" customHeight="1">
      <c r="A1576" s="366" t="s">
        <v>3109</v>
      </c>
      <c r="B1576" s="418" t="s">
        <v>0</v>
      </c>
      <c r="C1576" s="418" t="s">
        <v>2159</v>
      </c>
      <c r="D1576" s="418" t="s">
        <v>2829</v>
      </c>
      <c r="E1576" s="419" t="s">
        <v>2830</v>
      </c>
      <c r="F1576" s="411"/>
      <c r="G1576" s="411">
        <v>4685</v>
      </c>
      <c r="H1576" s="412">
        <f>INT($F1576*G1576)</f>
        <v>0</v>
      </c>
      <c r="I1576" s="411">
        <v>17067.7</v>
      </c>
      <c r="J1576" s="412">
        <f>INT($F1576*I1576)</f>
        <v>0</v>
      </c>
      <c r="K1576" s="411">
        <v>710.9</v>
      </c>
      <c r="L1576" s="412">
        <f>INT($F1576*K1576)</f>
        <v>0</v>
      </c>
      <c r="M1576" s="412">
        <f>+G1576+I1576+K1576</f>
        <v>22463.600000000002</v>
      </c>
      <c r="N1576" s="412">
        <f>H1576+J1576+L1576</f>
        <v>0</v>
      </c>
      <c r="O1576" s="412"/>
      <c r="P1576" s="412"/>
      <c r="Q1576" s="412"/>
      <c r="R1576" s="483" t="s">
        <v>0</v>
      </c>
      <c r="T1576" s="411">
        <v>968</v>
      </c>
    </row>
    <row r="1577" spans="1:20" s="75" customFormat="1" ht="24" hidden="1" customHeight="1">
      <c r="A1577" s="372" t="s">
        <v>2072</v>
      </c>
      <c r="B1577" s="421" t="s">
        <v>0</v>
      </c>
      <c r="C1577" s="421" t="s">
        <v>702</v>
      </c>
      <c r="D1577" s="421" t="s">
        <v>1153</v>
      </c>
      <c r="E1577" s="422" t="s">
        <v>1154</v>
      </c>
      <c r="F1577" s="416"/>
      <c r="G1577" s="416">
        <v>4685</v>
      </c>
      <c r="H1577" s="417">
        <f t="shared" si="2009"/>
        <v>0</v>
      </c>
      <c r="I1577" s="416">
        <v>17067.7</v>
      </c>
      <c r="J1577" s="417">
        <f t="shared" si="2010"/>
        <v>0</v>
      </c>
      <c r="K1577" s="416">
        <v>710.9</v>
      </c>
      <c r="L1577" s="417">
        <f t="shared" si="2011"/>
        <v>0</v>
      </c>
      <c r="M1577" s="417">
        <f t="shared" si="2012"/>
        <v>22463.600000000002</v>
      </c>
      <c r="N1577" s="417">
        <f t="shared" si="1936"/>
        <v>0</v>
      </c>
      <c r="O1577" s="417">
        <f t="shared" ref="O1577" si="2028">F1577-F1576</f>
        <v>0</v>
      </c>
      <c r="P1577" s="417">
        <f t="shared" ref="P1577:Q1577" si="2029">M1577-M1576</f>
        <v>0</v>
      </c>
      <c r="Q1577" s="417">
        <f t="shared" si="2029"/>
        <v>0</v>
      </c>
      <c r="R1577" s="484"/>
      <c r="T1577" s="416">
        <v>968</v>
      </c>
    </row>
    <row r="1578" spans="1:20" s="371" customFormat="1" ht="24" hidden="1" customHeight="1">
      <c r="A1578" s="366" t="s">
        <v>2064</v>
      </c>
      <c r="B1578" s="418" t="s">
        <v>0</v>
      </c>
      <c r="C1578" s="418" t="s">
        <v>2159</v>
      </c>
      <c r="D1578" s="418" t="s">
        <v>2831</v>
      </c>
      <c r="E1578" s="419" t="s">
        <v>2830</v>
      </c>
      <c r="F1578" s="411"/>
      <c r="G1578" s="411">
        <v>4761.7</v>
      </c>
      <c r="H1578" s="412">
        <f>INT($F1578*G1578)</f>
        <v>0</v>
      </c>
      <c r="I1578" s="411">
        <v>19590.099999999999</v>
      </c>
      <c r="J1578" s="412">
        <f>INT($F1578*I1578)</f>
        <v>0</v>
      </c>
      <c r="K1578" s="411">
        <v>986.1</v>
      </c>
      <c r="L1578" s="412">
        <f>INT($F1578*K1578)</f>
        <v>0</v>
      </c>
      <c r="M1578" s="412">
        <f>+G1578+I1578+K1578</f>
        <v>25337.899999999998</v>
      </c>
      <c r="N1578" s="412">
        <f>H1578+J1578+L1578</f>
        <v>0</v>
      </c>
      <c r="O1578" s="412"/>
      <c r="P1578" s="412"/>
      <c r="Q1578" s="412"/>
      <c r="R1578" s="483" t="s">
        <v>0</v>
      </c>
      <c r="T1578" s="411">
        <v>7787</v>
      </c>
    </row>
    <row r="1579" spans="1:20" s="75" customFormat="1" ht="24" hidden="1" customHeight="1">
      <c r="A1579" s="372" t="s">
        <v>3110</v>
      </c>
      <c r="B1579" s="421" t="s">
        <v>0</v>
      </c>
      <c r="C1579" s="421" t="s">
        <v>702</v>
      </c>
      <c r="D1579" s="421" t="s">
        <v>1326</v>
      </c>
      <c r="E1579" s="422" t="s">
        <v>1154</v>
      </c>
      <c r="F1579" s="416"/>
      <c r="G1579" s="416">
        <v>4761.7</v>
      </c>
      <c r="H1579" s="417">
        <f t="shared" si="2009"/>
        <v>0</v>
      </c>
      <c r="I1579" s="416">
        <v>19590.099999999999</v>
      </c>
      <c r="J1579" s="417">
        <f t="shared" si="2010"/>
        <v>0</v>
      </c>
      <c r="K1579" s="416">
        <v>986.1</v>
      </c>
      <c r="L1579" s="417">
        <f t="shared" si="2011"/>
        <v>0</v>
      </c>
      <c r="M1579" s="417">
        <f t="shared" si="2012"/>
        <v>25337.899999999998</v>
      </c>
      <c r="N1579" s="417">
        <f t="shared" si="1936"/>
        <v>0</v>
      </c>
      <c r="O1579" s="417">
        <f t="shared" ref="O1579" si="2030">F1579-F1578</f>
        <v>0</v>
      </c>
      <c r="P1579" s="417">
        <f t="shared" ref="P1579:Q1579" si="2031">M1579-M1578</f>
        <v>0</v>
      </c>
      <c r="Q1579" s="417">
        <f t="shared" si="2031"/>
        <v>0</v>
      </c>
      <c r="R1579" s="484"/>
      <c r="T1579" s="416">
        <v>7787</v>
      </c>
    </row>
    <row r="1580" spans="1:20" s="371" customFormat="1" ht="24" hidden="1" customHeight="1">
      <c r="A1580" s="366" t="s">
        <v>2064</v>
      </c>
      <c r="B1580" s="418" t="s">
        <v>0</v>
      </c>
      <c r="C1580" s="418" t="s">
        <v>2832</v>
      </c>
      <c r="D1580" s="418" t="s">
        <v>2833</v>
      </c>
      <c r="E1580" s="419" t="s">
        <v>1860</v>
      </c>
      <c r="F1580" s="411"/>
      <c r="G1580" s="411">
        <v>18200.900000000001</v>
      </c>
      <c r="H1580" s="412">
        <f>INT($F1580*G1580)</f>
        <v>0</v>
      </c>
      <c r="I1580" s="411">
        <v>110408.8</v>
      </c>
      <c r="J1580" s="412">
        <f>INT($F1580*I1580)</f>
        <v>0</v>
      </c>
      <c r="K1580" s="411">
        <v>0</v>
      </c>
      <c r="L1580" s="412">
        <f>INT($F1580*K1580)</f>
        <v>0</v>
      </c>
      <c r="M1580" s="412">
        <f>+G1580+I1580+K1580</f>
        <v>128609.70000000001</v>
      </c>
      <c r="N1580" s="412">
        <f>H1580+J1580+L1580</f>
        <v>0</v>
      </c>
      <c r="O1580" s="412"/>
      <c r="P1580" s="412"/>
      <c r="Q1580" s="412"/>
      <c r="R1580" s="483" t="s">
        <v>0</v>
      </c>
      <c r="T1580" s="411">
        <v>6</v>
      </c>
    </row>
    <row r="1581" spans="1:20" s="75" customFormat="1" ht="24" hidden="1" customHeight="1">
      <c r="A1581" s="372" t="s">
        <v>2072</v>
      </c>
      <c r="B1581" s="421" t="s">
        <v>0</v>
      </c>
      <c r="C1581" s="421" t="s">
        <v>1155</v>
      </c>
      <c r="D1581" s="421" t="s">
        <v>1156</v>
      </c>
      <c r="E1581" s="422" t="s">
        <v>729</v>
      </c>
      <c r="F1581" s="416"/>
      <c r="G1581" s="416">
        <v>18200.900000000001</v>
      </c>
      <c r="H1581" s="417">
        <f t="shared" si="2009"/>
        <v>0</v>
      </c>
      <c r="I1581" s="416">
        <v>110408.8</v>
      </c>
      <c r="J1581" s="417">
        <f t="shared" si="2010"/>
        <v>0</v>
      </c>
      <c r="K1581" s="416">
        <v>0</v>
      </c>
      <c r="L1581" s="417">
        <f t="shared" si="2011"/>
        <v>0</v>
      </c>
      <c r="M1581" s="417">
        <f t="shared" si="2012"/>
        <v>128609.70000000001</v>
      </c>
      <c r="N1581" s="417">
        <f t="shared" si="1936"/>
        <v>0</v>
      </c>
      <c r="O1581" s="417">
        <f t="shared" ref="O1581" si="2032">F1581-F1580</f>
        <v>0</v>
      </c>
      <c r="P1581" s="417">
        <f t="shared" ref="P1581:Q1581" si="2033">M1581-M1580</f>
        <v>0</v>
      </c>
      <c r="Q1581" s="417">
        <f t="shared" si="2033"/>
        <v>0</v>
      </c>
      <c r="R1581" s="484"/>
      <c r="T1581" s="416">
        <v>6</v>
      </c>
    </row>
    <row r="1582" spans="1:20" s="371" customFormat="1" ht="24" hidden="1" customHeight="1">
      <c r="A1582" s="366" t="s">
        <v>2064</v>
      </c>
      <c r="B1582" s="418" t="s">
        <v>0</v>
      </c>
      <c r="C1582" s="418" t="s">
        <v>2832</v>
      </c>
      <c r="D1582" s="418" t="s">
        <v>2834</v>
      </c>
      <c r="E1582" s="419" t="s">
        <v>1860</v>
      </c>
      <c r="F1582" s="411"/>
      <c r="G1582" s="411">
        <v>11110.3</v>
      </c>
      <c r="H1582" s="412">
        <f>INT($F1582*G1582)</f>
        <v>0</v>
      </c>
      <c r="I1582" s="411">
        <v>64114.400000000001</v>
      </c>
      <c r="J1582" s="412">
        <f>INT($F1582*I1582)</f>
        <v>0</v>
      </c>
      <c r="K1582" s="411">
        <v>0</v>
      </c>
      <c r="L1582" s="412">
        <f>INT($F1582*K1582)</f>
        <v>0</v>
      </c>
      <c r="M1582" s="412">
        <f>+G1582+I1582+K1582</f>
        <v>75224.7</v>
      </c>
      <c r="N1582" s="412">
        <f>H1582+J1582+L1582</f>
        <v>0</v>
      </c>
      <c r="O1582" s="412"/>
      <c r="P1582" s="412"/>
      <c r="Q1582" s="412"/>
      <c r="R1582" s="483" t="s">
        <v>0</v>
      </c>
      <c r="T1582" s="411">
        <v>14</v>
      </c>
    </row>
    <row r="1583" spans="1:20" s="75" customFormat="1" ht="24" hidden="1" customHeight="1">
      <c r="A1583" s="372" t="s">
        <v>2072</v>
      </c>
      <c r="B1583" s="421" t="s">
        <v>0</v>
      </c>
      <c r="C1583" s="421" t="s">
        <v>1155</v>
      </c>
      <c r="D1583" s="421" t="s">
        <v>1157</v>
      </c>
      <c r="E1583" s="422" t="s">
        <v>729</v>
      </c>
      <c r="F1583" s="416"/>
      <c r="G1583" s="416">
        <v>11110.3</v>
      </c>
      <c r="H1583" s="417">
        <f t="shared" si="2009"/>
        <v>0</v>
      </c>
      <c r="I1583" s="416">
        <v>64114.400000000001</v>
      </c>
      <c r="J1583" s="417">
        <f t="shared" si="2010"/>
        <v>0</v>
      </c>
      <c r="K1583" s="416">
        <v>0</v>
      </c>
      <c r="L1583" s="417">
        <f t="shared" si="2011"/>
        <v>0</v>
      </c>
      <c r="M1583" s="417">
        <f t="shared" si="2012"/>
        <v>75224.7</v>
      </c>
      <c r="N1583" s="417">
        <f t="shared" si="1936"/>
        <v>0</v>
      </c>
      <c r="O1583" s="417">
        <f t="shared" ref="O1583" si="2034">F1583-F1582</f>
        <v>0</v>
      </c>
      <c r="P1583" s="417">
        <f t="shared" ref="P1583:Q1583" si="2035">M1583-M1582</f>
        <v>0</v>
      </c>
      <c r="Q1583" s="417">
        <f t="shared" si="2035"/>
        <v>0</v>
      </c>
      <c r="R1583" s="484"/>
      <c r="T1583" s="416">
        <v>14</v>
      </c>
    </row>
    <row r="1584" spans="1:20" s="371" customFormat="1" ht="24" hidden="1" customHeight="1">
      <c r="A1584" s="366" t="s">
        <v>2064</v>
      </c>
      <c r="B1584" s="418" t="s">
        <v>0</v>
      </c>
      <c r="C1584" s="418" t="s">
        <v>2836</v>
      </c>
      <c r="D1584" s="418" t="s">
        <v>2837</v>
      </c>
      <c r="E1584" s="419" t="s">
        <v>16</v>
      </c>
      <c r="F1584" s="411"/>
      <c r="G1584" s="411">
        <v>125.7</v>
      </c>
      <c r="H1584" s="412">
        <f>INT($F1584*G1584)</f>
        <v>0</v>
      </c>
      <c r="I1584" s="411">
        <v>12380.8</v>
      </c>
      <c r="J1584" s="412">
        <f>INT($F1584*I1584)</f>
        <v>0</v>
      </c>
      <c r="K1584" s="411">
        <v>0</v>
      </c>
      <c r="L1584" s="412">
        <f>INT($F1584*K1584)</f>
        <v>0</v>
      </c>
      <c r="M1584" s="412">
        <f>+G1584+I1584+K1584</f>
        <v>12506.5</v>
      </c>
      <c r="N1584" s="412">
        <f>H1584+J1584+L1584</f>
        <v>0</v>
      </c>
      <c r="O1584" s="412"/>
      <c r="P1584" s="412"/>
      <c r="Q1584" s="412"/>
      <c r="R1584" s="483" t="s">
        <v>0</v>
      </c>
      <c r="T1584" s="411">
        <v>842</v>
      </c>
    </row>
    <row r="1585" spans="1:20" s="75" customFormat="1" ht="24" hidden="1" customHeight="1">
      <c r="A1585" s="372" t="s">
        <v>2072</v>
      </c>
      <c r="B1585" s="421" t="s">
        <v>0</v>
      </c>
      <c r="C1585" s="421" t="s">
        <v>1158</v>
      </c>
      <c r="D1585" s="421" t="s">
        <v>1159</v>
      </c>
      <c r="E1585" s="422" t="s">
        <v>16</v>
      </c>
      <c r="F1585" s="416"/>
      <c r="G1585" s="416">
        <v>125.7</v>
      </c>
      <c r="H1585" s="417">
        <f t="shared" si="2009"/>
        <v>0</v>
      </c>
      <c r="I1585" s="416">
        <v>12380.8</v>
      </c>
      <c r="J1585" s="417">
        <f t="shared" si="2010"/>
        <v>0</v>
      </c>
      <c r="K1585" s="416">
        <v>0</v>
      </c>
      <c r="L1585" s="417">
        <f t="shared" si="2011"/>
        <v>0</v>
      </c>
      <c r="M1585" s="417">
        <f t="shared" si="2012"/>
        <v>12506.5</v>
      </c>
      <c r="N1585" s="417">
        <f t="shared" ref="N1585:N1651" si="2036">H1585+J1585+L1585</f>
        <v>0</v>
      </c>
      <c r="O1585" s="417">
        <f t="shared" ref="O1585" si="2037">F1585-F1584</f>
        <v>0</v>
      </c>
      <c r="P1585" s="417">
        <f t="shared" ref="P1585:Q1585" si="2038">M1585-M1584</f>
        <v>0</v>
      </c>
      <c r="Q1585" s="417">
        <f t="shared" si="2038"/>
        <v>0</v>
      </c>
      <c r="R1585" s="484"/>
      <c r="T1585" s="416">
        <v>842</v>
      </c>
    </row>
    <row r="1586" spans="1:20" s="485" customFormat="1" ht="24" hidden="1" customHeight="1">
      <c r="A1586" s="366" t="s">
        <v>2064</v>
      </c>
      <c r="B1586" s="418" t="s">
        <v>0</v>
      </c>
      <c r="C1586" s="418" t="s">
        <v>2217</v>
      </c>
      <c r="D1586" s="418" t="s">
        <v>2839</v>
      </c>
      <c r="E1586" s="419" t="s">
        <v>16</v>
      </c>
      <c r="F1586" s="411"/>
      <c r="G1586" s="411">
        <v>0</v>
      </c>
      <c r="H1586" s="412">
        <f>INT($F1586*G1586)</f>
        <v>0</v>
      </c>
      <c r="I1586" s="411">
        <v>497.6</v>
      </c>
      <c r="J1586" s="412">
        <f>INT($F1586*I1586)</f>
        <v>0</v>
      </c>
      <c r="K1586" s="411">
        <v>0</v>
      </c>
      <c r="L1586" s="412">
        <f>INT($F1586*K1586)</f>
        <v>0</v>
      </c>
      <c r="M1586" s="412">
        <f>+G1586+I1586+K1586</f>
        <v>497.6</v>
      </c>
      <c r="N1586" s="412">
        <f>H1586+J1586+L1586</f>
        <v>0</v>
      </c>
      <c r="O1586" s="412"/>
      <c r="P1586" s="412"/>
      <c r="Q1586" s="412"/>
      <c r="R1586" s="483" t="s">
        <v>0</v>
      </c>
      <c r="T1586" s="411">
        <v>842</v>
      </c>
    </row>
    <row r="1587" spans="1:20" s="77" customFormat="1" ht="24" hidden="1" customHeight="1">
      <c r="A1587" s="372" t="s">
        <v>2072</v>
      </c>
      <c r="B1587" s="421" t="s">
        <v>0</v>
      </c>
      <c r="C1587" s="421" t="s">
        <v>761</v>
      </c>
      <c r="D1587" s="421" t="s">
        <v>1160</v>
      </c>
      <c r="E1587" s="422" t="s">
        <v>16</v>
      </c>
      <c r="F1587" s="416"/>
      <c r="G1587" s="416">
        <v>0</v>
      </c>
      <c r="H1587" s="417">
        <f t="shared" si="2009"/>
        <v>0</v>
      </c>
      <c r="I1587" s="416">
        <v>497.6</v>
      </c>
      <c r="J1587" s="417">
        <f t="shared" si="2010"/>
        <v>0</v>
      </c>
      <c r="K1587" s="416">
        <v>0</v>
      </c>
      <c r="L1587" s="417">
        <f t="shared" si="2011"/>
        <v>0</v>
      </c>
      <c r="M1587" s="417">
        <f t="shared" si="2012"/>
        <v>497.6</v>
      </c>
      <c r="N1587" s="417">
        <f t="shared" si="2036"/>
        <v>0</v>
      </c>
      <c r="O1587" s="417">
        <f t="shared" ref="O1587" si="2039">F1587-F1586</f>
        <v>0</v>
      </c>
      <c r="P1587" s="417">
        <f t="shared" ref="P1587:Q1587" si="2040">M1587-M1586</f>
        <v>0</v>
      </c>
      <c r="Q1587" s="417">
        <f t="shared" si="2040"/>
        <v>0</v>
      </c>
      <c r="R1587" s="484"/>
      <c r="T1587" s="416">
        <v>842</v>
      </c>
    </row>
    <row r="1588" spans="1:20" s="371" customFormat="1" ht="24" hidden="1" customHeight="1">
      <c r="A1588" s="366" t="s">
        <v>2064</v>
      </c>
      <c r="B1588" s="436" t="s">
        <v>2237</v>
      </c>
      <c r="C1588" s="436" t="s">
        <v>2843</v>
      </c>
      <c r="D1588" s="436" t="s">
        <v>0</v>
      </c>
      <c r="E1588" s="437" t="s">
        <v>0</v>
      </c>
      <c r="F1588" s="438"/>
      <c r="G1588" s="439">
        <v>0</v>
      </c>
      <c r="H1588" s="438">
        <f>SUMIF($A$1590:$A$1599,$A1590,H$1590:H$1599)</f>
        <v>0</v>
      </c>
      <c r="I1588" s="439">
        <v>0</v>
      </c>
      <c r="J1588" s="438">
        <f>SUMIF($A$1590:$A$1599,$A1590,J$1590:J$1599)</f>
        <v>0</v>
      </c>
      <c r="K1588" s="439">
        <v>0</v>
      </c>
      <c r="L1588" s="438">
        <f>SUMIF($A$1590:$A$1599,$A1590,L$1590:L$1599)</f>
        <v>0</v>
      </c>
      <c r="M1588" s="440">
        <v>0</v>
      </c>
      <c r="N1588" s="438">
        <f>H1588+J1588+L1588</f>
        <v>0</v>
      </c>
      <c r="O1588" s="438"/>
      <c r="P1588" s="438"/>
      <c r="Q1588" s="438"/>
      <c r="R1588" s="481" t="s">
        <v>0</v>
      </c>
      <c r="T1588" s="438">
        <v>0</v>
      </c>
    </row>
    <row r="1589" spans="1:20" s="75" customFormat="1" ht="24" hidden="1" customHeight="1">
      <c r="A1589" s="372" t="s">
        <v>2072</v>
      </c>
      <c r="B1589" s="442" t="s">
        <v>301</v>
      </c>
      <c r="C1589" s="442" t="s">
        <v>1161</v>
      </c>
      <c r="D1589" s="442" t="s">
        <v>0</v>
      </c>
      <c r="E1589" s="443" t="s">
        <v>0</v>
      </c>
      <c r="F1589" s="444"/>
      <c r="G1589" s="445">
        <v>0</v>
      </c>
      <c r="H1589" s="444">
        <f>SUMIF($A$1590:$A$1599,$A1591,H$1590:H$1599)</f>
        <v>0</v>
      </c>
      <c r="I1589" s="445">
        <v>0</v>
      </c>
      <c r="J1589" s="444">
        <f>SUMIF($A$1590:$A$1599,$A1591,J$1590:J$1599)</f>
        <v>0</v>
      </c>
      <c r="K1589" s="445">
        <v>0</v>
      </c>
      <c r="L1589" s="444">
        <f>SUMIF($A$1590:$A$1599,$A1591,L$1590:L$1599)</f>
        <v>0</v>
      </c>
      <c r="M1589" s="446">
        <v>0</v>
      </c>
      <c r="N1589" s="444">
        <f t="shared" si="2036"/>
        <v>0</v>
      </c>
      <c r="O1589" s="444">
        <f t="shared" ref="O1589" si="2041">F1589-F1588</f>
        <v>0</v>
      </c>
      <c r="P1589" s="444">
        <f t="shared" ref="P1589:Q1589" si="2042">M1589-M1588</f>
        <v>0</v>
      </c>
      <c r="Q1589" s="444">
        <f t="shared" si="2042"/>
        <v>0</v>
      </c>
      <c r="R1589" s="482"/>
      <c r="T1589" s="444">
        <v>0</v>
      </c>
    </row>
    <row r="1590" spans="1:20" s="371" customFormat="1" ht="24" hidden="1" customHeight="1">
      <c r="A1590" s="366" t="s">
        <v>2443</v>
      </c>
      <c r="B1590" s="418" t="s">
        <v>0</v>
      </c>
      <c r="C1590" s="418" t="s">
        <v>2844</v>
      </c>
      <c r="D1590" s="418" t="s">
        <v>3111</v>
      </c>
      <c r="E1590" s="419" t="s">
        <v>94</v>
      </c>
      <c r="F1590" s="411"/>
      <c r="G1590" s="411">
        <v>2821.6</v>
      </c>
      <c r="H1590" s="412">
        <f>INT($F1590*G1590)</f>
        <v>0</v>
      </c>
      <c r="I1590" s="411">
        <v>13369.8</v>
      </c>
      <c r="J1590" s="412">
        <f>INT($F1590*I1590)</f>
        <v>0</v>
      </c>
      <c r="K1590" s="411">
        <v>6861.4</v>
      </c>
      <c r="L1590" s="412">
        <f>INT($F1590*K1590)</f>
        <v>0</v>
      </c>
      <c r="M1590" s="412">
        <f>+G1590+I1590+K1590</f>
        <v>23052.799999999999</v>
      </c>
      <c r="N1590" s="412">
        <f>H1590+J1590+L1590</f>
        <v>0</v>
      </c>
      <c r="O1590" s="412"/>
      <c r="P1590" s="412"/>
      <c r="Q1590" s="412"/>
      <c r="R1590" s="483" t="s">
        <v>0</v>
      </c>
      <c r="T1590" s="411">
        <v>47</v>
      </c>
    </row>
    <row r="1591" spans="1:20" s="75" customFormat="1" ht="24" hidden="1" customHeight="1">
      <c r="A1591" s="372" t="s">
        <v>2072</v>
      </c>
      <c r="B1591" s="421" t="s">
        <v>0</v>
      </c>
      <c r="C1591" s="421" t="s">
        <v>1162</v>
      </c>
      <c r="D1591" s="421" t="s">
        <v>1327</v>
      </c>
      <c r="E1591" s="422" t="s">
        <v>94</v>
      </c>
      <c r="F1591" s="416"/>
      <c r="G1591" s="416">
        <v>2821.6</v>
      </c>
      <c r="H1591" s="417">
        <f t="shared" ref="H1591:H1599" si="2043">INT($F1591*G1591)</f>
        <v>0</v>
      </c>
      <c r="I1591" s="416">
        <v>13369.8</v>
      </c>
      <c r="J1591" s="417">
        <f t="shared" ref="J1591:J1599" si="2044">INT($F1591*I1591)</f>
        <v>0</v>
      </c>
      <c r="K1591" s="416">
        <v>6861.4</v>
      </c>
      <c r="L1591" s="417">
        <f t="shared" ref="L1591:L1599" si="2045">INT($F1591*K1591)</f>
        <v>0</v>
      </c>
      <c r="M1591" s="417">
        <f t="shared" ref="M1591:M1599" si="2046">+G1591+I1591+K1591</f>
        <v>23052.799999999999</v>
      </c>
      <c r="N1591" s="417">
        <f t="shared" si="2036"/>
        <v>0</v>
      </c>
      <c r="O1591" s="417">
        <f t="shared" ref="O1591" si="2047">F1591-F1590</f>
        <v>0</v>
      </c>
      <c r="P1591" s="417">
        <f t="shared" ref="P1591:Q1591" si="2048">M1591-M1590</f>
        <v>0</v>
      </c>
      <c r="Q1591" s="417">
        <f t="shared" si="2048"/>
        <v>0</v>
      </c>
      <c r="R1591" s="484"/>
      <c r="T1591" s="416">
        <v>47</v>
      </c>
    </row>
    <row r="1592" spans="1:20" s="371" customFormat="1" ht="24" hidden="1" customHeight="1">
      <c r="A1592" s="366" t="s">
        <v>2064</v>
      </c>
      <c r="B1592" s="418" t="s">
        <v>0</v>
      </c>
      <c r="C1592" s="418" t="s">
        <v>2846</v>
      </c>
      <c r="D1592" s="418" t="s">
        <v>2847</v>
      </c>
      <c r="E1592" s="419" t="s">
        <v>94</v>
      </c>
      <c r="F1592" s="411"/>
      <c r="G1592" s="411">
        <v>1172.5</v>
      </c>
      <c r="H1592" s="412">
        <f>INT($F1592*G1592)</f>
        <v>0</v>
      </c>
      <c r="I1592" s="411">
        <v>8983</v>
      </c>
      <c r="J1592" s="412">
        <f>INT($F1592*I1592)</f>
        <v>0</v>
      </c>
      <c r="K1592" s="411">
        <v>2863.4</v>
      </c>
      <c r="L1592" s="412">
        <f>INT($F1592*K1592)</f>
        <v>0</v>
      </c>
      <c r="M1592" s="412">
        <f>+G1592+I1592+K1592</f>
        <v>13018.9</v>
      </c>
      <c r="N1592" s="412">
        <f>H1592+J1592+L1592</f>
        <v>0</v>
      </c>
      <c r="O1592" s="412"/>
      <c r="P1592" s="412"/>
      <c r="Q1592" s="412"/>
      <c r="R1592" s="483" t="s">
        <v>0</v>
      </c>
      <c r="T1592" s="411">
        <v>653</v>
      </c>
    </row>
    <row r="1593" spans="1:20" s="75" customFormat="1" ht="24" hidden="1" customHeight="1">
      <c r="A1593" s="372" t="s">
        <v>2245</v>
      </c>
      <c r="B1593" s="421" t="s">
        <v>0</v>
      </c>
      <c r="C1593" s="421" t="s">
        <v>1164</v>
      </c>
      <c r="D1593" s="421" t="s">
        <v>1165</v>
      </c>
      <c r="E1593" s="422" t="s">
        <v>94</v>
      </c>
      <c r="F1593" s="416"/>
      <c r="G1593" s="416">
        <v>1172.5</v>
      </c>
      <c r="H1593" s="417">
        <f t="shared" si="2043"/>
        <v>0</v>
      </c>
      <c r="I1593" s="416">
        <v>8983</v>
      </c>
      <c r="J1593" s="417">
        <f t="shared" si="2044"/>
        <v>0</v>
      </c>
      <c r="K1593" s="416">
        <v>2863.4</v>
      </c>
      <c r="L1593" s="417">
        <f t="shared" si="2045"/>
        <v>0</v>
      </c>
      <c r="M1593" s="417">
        <f t="shared" si="2046"/>
        <v>13018.9</v>
      </c>
      <c r="N1593" s="417">
        <f t="shared" si="2036"/>
        <v>0</v>
      </c>
      <c r="O1593" s="417">
        <f t="shared" ref="O1593" si="2049">F1593-F1592</f>
        <v>0</v>
      </c>
      <c r="P1593" s="417">
        <f t="shared" ref="P1593:Q1593" si="2050">M1593-M1592</f>
        <v>0</v>
      </c>
      <c r="Q1593" s="417">
        <f t="shared" si="2050"/>
        <v>0</v>
      </c>
      <c r="R1593" s="484"/>
      <c r="T1593" s="416">
        <v>653</v>
      </c>
    </row>
    <row r="1594" spans="1:20" s="371" customFormat="1" ht="24" hidden="1" customHeight="1">
      <c r="A1594" s="366" t="s">
        <v>2064</v>
      </c>
      <c r="B1594" s="418" t="s">
        <v>0</v>
      </c>
      <c r="C1594" s="418" t="s">
        <v>2149</v>
      </c>
      <c r="D1594" s="418" t="s">
        <v>2849</v>
      </c>
      <c r="E1594" s="419" t="s">
        <v>94</v>
      </c>
      <c r="F1594" s="411"/>
      <c r="G1594" s="411">
        <v>14418.7</v>
      </c>
      <c r="H1594" s="412">
        <f>INT($F1594*G1594)</f>
        <v>0</v>
      </c>
      <c r="I1594" s="411">
        <v>24550.2</v>
      </c>
      <c r="J1594" s="412">
        <f>INT($F1594*I1594)</f>
        <v>0</v>
      </c>
      <c r="K1594" s="411">
        <v>0</v>
      </c>
      <c r="L1594" s="412">
        <f>INT($F1594*K1594)</f>
        <v>0</v>
      </c>
      <c r="M1594" s="412">
        <f>+G1594+I1594+K1594</f>
        <v>38968.9</v>
      </c>
      <c r="N1594" s="412">
        <f>H1594+J1594+L1594</f>
        <v>0</v>
      </c>
      <c r="O1594" s="412"/>
      <c r="P1594" s="412"/>
      <c r="Q1594" s="412"/>
      <c r="R1594" s="483" t="s">
        <v>0</v>
      </c>
      <c r="T1594" s="411">
        <v>1605</v>
      </c>
    </row>
    <row r="1595" spans="1:20" s="75" customFormat="1" ht="24" hidden="1" customHeight="1">
      <c r="A1595" s="372" t="s">
        <v>2835</v>
      </c>
      <c r="B1595" s="421" t="s">
        <v>0</v>
      </c>
      <c r="C1595" s="421" t="s">
        <v>693</v>
      </c>
      <c r="D1595" s="421" t="s">
        <v>1166</v>
      </c>
      <c r="E1595" s="422" t="s">
        <v>94</v>
      </c>
      <c r="F1595" s="416"/>
      <c r="G1595" s="416">
        <v>14418.7</v>
      </c>
      <c r="H1595" s="417">
        <f t="shared" si="2043"/>
        <v>0</v>
      </c>
      <c r="I1595" s="416">
        <v>24550.2</v>
      </c>
      <c r="J1595" s="417">
        <f t="shared" si="2044"/>
        <v>0</v>
      </c>
      <c r="K1595" s="416">
        <v>0</v>
      </c>
      <c r="L1595" s="417">
        <f t="shared" si="2045"/>
        <v>0</v>
      </c>
      <c r="M1595" s="417">
        <f t="shared" si="2046"/>
        <v>38968.9</v>
      </c>
      <c r="N1595" s="417">
        <f t="shared" si="2036"/>
        <v>0</v>
      </c>
      <c r="O1595" s="417">
        <f t="shared" ref="O1595" si="2051">F1595-F1594</f>
        <v>0</v>
      </c>
      <c r="P1595" s="417">
        <f t="shared" ref="P1595:Q1595" si="2052">M1595-M1594</f>
        <v>0</v>
      </c>
      <c r="Q1595" s="417">
        <f t="shared" si="2052"/>
        <v>0</v>
      </c>
      <c r="R1595" s="484"/>
      <c r="T1595" s="416">
        <v>1605</v>
      </c>
    </row>
    <row r="1596" spans="1:20" s="371" customFormat="1" ht="24" hidden="1" customHeight="1">
      <c r="A1596" s="366" t="s">
        <v>2064</v>
      </c>
      <c r="B1596" s="418" t="s">
        <v>0</v>
      </c>
      <c r="C1596" s="418" t="s">
        <v>2153</v>
      </c>
      <c r="D1596" s="418" t="s">
        <v>2849</v>
      </c>
      <c r="E1596" s="419" t="s">
        <v>16</v>
      </c>
      <c r="F1596" s="411"/>
      <c r="G1596" s="411">
        <v>5448.7</v>
      </c>
      <c r="H1596" s="412">
        <f>INT($F1596*G1596)</f>
        <v>0</v>
      </c>
      <c r="I1596" s="411">
        <v>28600</v>
      </c>
      <c r="J1596" s="412">
        <f>INT($F1596*I1596)</f>
        <v>0</v>
      </c>
      <c r="K1596" s="411">
        <v>0</v>
      </c>
      <c r="L1596" s="412">
        <f>INT($F1596*K1596)</f>
        <v>0</v>
      </c>
      <c r="M1596" s="412">
        <f>+G1596+I1596+K1596</f>
        <v>34048.699999999997</v>
      </c>
      <c r="N1596" s="412">
        <f>H1596+J1596+L1596</f>
        <v>0</v>
      </c>
      <c r="O1596" s="412"/>
      <c r="P1596" s="412"/>
      <c r="Q1596" s="412"/>
      <c r="R1596" s="483" t="s">
        <v>0</v>
      </c>
      <c r="T1596" s="411">
        <v>3249</v>
      </c>
    </row>
    <row r="1597" spans="1:20" s="75" customFormat="1" ht="24" hidden="1" customHeight="1">
      <c r="A1597" s="372" t="s">
        <v>2072</v>
      </c>
      <c r="B1597" s="421" t="s">
        <v>0</v>
      </c>
      <c r="C1597" s="421" t="s">
        <v>697</v>
      </c>
      <c r="D1597" s="421" t="s">
        <v>1166</v>
      </c>
      <c r="E1597" s="422" t="s">
        <v>16</v>
      </c>
      <c r="F1597" s="416"/>
      <c r="G1597" s="416">
        <v>5448.7</v>
      </c>
      <c r="H1597" s="417">
        <f t="shared" si="2043"/>
        <v>0</v>
      </c>
      <c r="I1597" s="416">
        <v>28600</v>
      </c>
      <c r="J1597" s="417">
        <f t="shared" si="2044"/>
        <v>0</v>
      </c>
      <c r="K1597" s="416">
        <v>0</v>
      </c>
      <c r="L1597" s="417">
        <f t="shared" si="2045"/>
        <v>0</v>
      </c>
      <c r="M1597" s="417">
        <f t="shared" si="2046"/>
        <v>34048.699999999997</v>
      </c>
      <c r="N1597" s="417">
        <f t="shared" si="2036"/>
        <v>0</v>
      </c>
      <c r="O1597" s="417">
        <f t="shared" ref="O1597" si="2053">F1597-F1596</f>
        <v>0</v>
      </c>
      <c r="P1597" s="417">
        <f t="shared" ref="P1597:Q1597" si="2054">M1597-M1596</f>
        <v>0</v>
      </c>
      <c r="Q1597" s="417">
        <f t="shared" si="2054"/>
        <v>0</v>
      </c>
      <c r="R1597" s="484"/>
      <c r="T1597" s="416">
        <v>3249</v>
      </c>
    </row>
    <row r="1598" spans="1:20" s="371" customFormat="1" ht="24" hidden="1" customHeight="1">
      <c r="A1598" s="366" t="s">
        <v>2064</v>
      </c>
      <c r="B1598" s="418" t="s">
        <v>0</v>
      </c>
      <c r="C1598" s="418" t="s">
        <v>2386</v>
      </c>
      <c r="D1598" s="418" t="s">
        <v>95</v>
      </c>
      <c r="E1598" s="419" t="s">
        <v>56</v>
      </c>
      <c r="F1598" s="411"/>
      <c r="G1598" s="411">
        <v>65384.3</v>
      </c>
      <c r="H1598" s="412">
        <f>INT($F1598*G1598)</f>
        <v>0</v>
      </c>
      <c r="I1598" s="411">
        <v>529017.19999999995</v>
      </c>
      <c r="J1598" s="412">
        <f>INT($F1598*I1598)</f>
        <v>0</v>
      </c>
      <c r="K1598" s="411">
        <v>0</v>
      </c>
      <c r="L1598" s="412">
        <f>INT($F1598*K1598)</f>
        <v>0</v>
      </c>
      <c r="M1598" s="412">
        <f>+G1598+I1598+K1598</f>
        <v>594401.5</v>
      </c>
      <c r="N1598" s="412">
        <f>H1598+J1598+L1598</f>
        <v>0</v>
      </c>
      <c r="O1598" s="412"/>
      <c r="P1598" s="412"/>
      <c r="Q1598" s="412"/>
      <c r="R1598" s="483" t="s">
        <v>0</v>
      </c>
      <c r="T1598" s="411">
        <v>111.73</v>
      </c>
    </row>
    <row r="1599" spans="1:20" s="75" customFormat="1" ht="24" hidden="1" customHeight="1">
      <c r="A1599" s="372" t="s">
        <v>2918</v>
      </c>
      <c r="B1599" s="421" t="s">
        <v>0</v>
      </c>
      <c r="C1599" s="421" t="s">
        <v>862</v>
      </c>
      <c r="D1599" s="421" t="s">
        <v>95</v>
      </c>
      <c r="E1599" s="422" t="s">
        <v>56</v>
      </c>
      <c r="F1599" s="416"/>
      <c r="G1599" s="416">
        <v>65384.3</v>
      </c>
      <c r="H1599" s="417">
        <f t="shared" si="2043"/>
        <v>0</v>
      </c>
      <c r="I1599" s="416">
        <v>529017.19999999995</v>
      </c>
      <c r="J1599" s="417">
        <f t="shared" si="2044"/>
        <v>0</v>
      </c>
      <c r="K1599" s="416">
        <v>0</v>
      </c>
      <c r="L1599" s="417">
        <f t="shared" si="2045"/>
        <v>0</v>
      </c>
      <c r="M1599" s="417">
        <f t="shared" si="2046"/>
        <v>594401.5</v>
      </c>
      <c r="N1599" s="417">
        <f t="shared" si="2036"/>
        <v>0</v>
      </c>
      <c r="O1599" s="417">
        <f t="shared" ref="O1599" si="2055">F1599-F1598</f>
        <v>0</v>
      </c>
      <c r="P1599" s="417">
        <f t="shared" ref="P1599:Q1599" si="2056">M1599-M1598</f>
        <v>0</v>
      </c>
      <c r="Q1599" s="417">
        <f t="shared" si="2056"/>
        <v>0</v>
      </c>
      <c r="R1599" s="484"/>
      <c r="T1599" s="416">
        <v>111.72999999999999</v>
      </c>
    </row>
    <row r="1600" spans="1:20" s="485" customFormat="1" ht="24" hidden="1" customHeight="1">
      <c r="A1600" s="366" t="s">
        <v>3112</v>
      </c>
      <c r="B1600" s="436" t="s">
        <v>2267</v>
      </c>
      <c r="C1600" s="436" t="s">
        <v>2852</v>
      </c>
      <c r="D1600" s="436" t="s">
        <v>0</v>
      </c>
      <c r="E1600" s="437" t="s">
        <v>0</v>
      </c>
      <c r="F1600" s="438"/>
      <c r="G1600" s="439">
        <v>0</v>
      </c>
      <c r="H1600" s="438">
        <f>SUMIF($A$1602:$A$1641,$A1602,H$1602:H$1641)</f>
        <v>0</v>
      </c>
      <c r="I1600" s="439">
        <v>0</v>
      </c>
      <c r="J1600" s="438">
        <f>SUMIF($A$1602:$A$1641,$A1602,J$1602:J$1641)</f>
        <v>0</v>
      </c>
      <c r="K1600" s="439">
        <v>0</v>
      </c>
      <c r="L1600" s="438">
        <f>SUMIF($A$1602:$A$1641,$A1602,L$1602:L$1641)</f>
        <v>0</v>
      </c>
      <c r="M1600" s="440">
        <v>0</v>
      </c>
      <c r="N1600" s="438">
        <f>H1600+J1600+L1600</f>
        <v>0</v>
      </c>
      <c r="O1600" s="438"/>
      <c r="P1600" s="438"/>
      <c r="Q1600" s="438"/>
      <c r="R1600" s="481" t="s">
        <v>0</v>
      </c>
      <c r="T1600" s="438">
        <v>0</v>
      </c>
    </row>
    <row r="1601" spans="1:20" s="77" customFormat="1" ht="24" hidden="1" customHeight="1">
      <c r="A1601" s="372" t="s">
        <v>3113</v>
      </c>
      <c r="B1601" s="442" t="s">
        <v>3114</v>
      </c>
      <c r="C1601" s="442" t="s">
        <v>1167</v>
      </c>
      <c r="D1601" s="442" t="s">
        <v>0</v>
      </c>
      <c r="E1601" s="443" t="s">
        <v>0</v>
      </c>
      <c r="F1601" s="444"/>
      <c r="G1601" s="445">
        <v>0</v>
      </c>
      <c r="H1601" s="444">
        <f>SUMIF($A$1602:$A$1641,$A1603,H$1602:H$1641)</f>
        <v>0</v>
      </c>
      <c r="I1601" s="445">
        <v>0</v>
      </c>
      <c r="J1601" s="444">
        <f>SUMIF($A$1602:$A$1641,$A1603,J$1602:J$1641)</f>
        <v>0</v>
      </c>
      <c r="K1601" s="445">
        <v>0</v>
      </c>
      <c r="L1601" s="444">
        <f>SUMIF($A$1602:$A$1641,$A1603,L$1602:L$1641)</f>
        <v>0</v>
      </c>
      <c r="M1601" s="446">
        <v>0</v>
      </c>
      <c r="N1601" s="444">
        <f t="shared" si="2036"/>
        <v>0</v>
      </c>
      <c r="O1601" s="444">
        <f t="shared" ref="O1601" si="2057">F1601-F1600</f>
        <v>0</v>
      </c>
      <c r="P1601" s="444">
        <f t="shared" ref="P1601:Q1601" si="2058">M1601-M1600</f>
        <v>0</v>
      </c>
      <c r="Q1601" s="444">
        <f t="shared" si="2058"/>
        <v>0</v>
      </c>
      <c r="R1601" s="482"/>
      <c r="T1601" s="444">
        <v>0</v>
      </c>
    </row>
    <row r="1602" spans="1:20" s="371" customFormat="1" ht="24" hidden="1" customHeight="1">
      <c r="A1602" s="366" t="s">
        <v>2919</v>
      </c>
      <c r="B1602" s="418" t="s">
        <v>0</v>
      </c>
      <c r="C1602" s="418" t="s">
        <v>2854</v>
      </c>
      <c r="D1602" s="418" t="s">
        <v>2855</v>
      </c>
      <c r="E1602" s="419" t="s">
        <v>56</v>
      </c>
      <c r="F1602" s="411"/>
      <c r="G1602" s="411">
        <v>1271359.1000000001</v>
      </c>
      <c r="H1602" s="412">
        <f>INT($F1602*G1602)</f>
        <v>0</v>
      </c>
      <c r="I1602" s="411">
        <v>0</v>
      </c>
      <c r="J1602" s="412">
        <f>INT($F1602*I1602)</f>
        <v>0</v>
      </c>
      <c r="K1602" s="411">
        <v>0</v>
      </c>
      <c r="L1602" s="412">
        <f>INT($F1602*K1602)</f>
        <v>0</v>
      </c>
      <c r="M1602" s="412">
        <f>+G1602+I1602+K1602</f>
        <v>1271359.1000000001</v>
      </c>
      <c r="N1602" s="412">
        <f>H1602+J1602+L1602</f>
        <v>0</v>
      </c>
      <c r="O1602" s="412"/>
      <c r="P1602" s="412"/>
      <c r="Q1602" s="412"/>
      <c r="R1602" s="483" t="s">
        <v>0</v>
      </c>
      <c r="T1602" s="411">
        <v>4.758</v>
      </c>
    </row>
    <row r="1603" spans="1:20" s="75" customFormat="1" ht="24" hidden="1" customHeight="1">
      <c r="A1603" s="372" t="s">
        <v>2918</v>
      </c>
      <c r="B1603" s="421" t="s">
        <v>0</v>
      </c>
      <c r="C1603" s="421" t="s">
        <v>1168</v>
      </c>
      <c r="D1603" s="421" t="s">
        <v>1169</v>
      </c>
      <c r="E1603" s="422" t="s">
        <v>56</v>
      </c>
      <c r="F1603" s="416"/>
      <c r="G1603" s="416">
        <v>1271359.1000000001</v>
      </c>
      <c r="H1603" s="417">
        <f t="shared" ref="H1603:H1641" si="2059">INT($F1603*G1603)</f>
        <v>0</v>
      </c>
      <c r="I1603" s="416">
        <v>0</v>
      </c>
      <c r="J1603" s="417">
        <f t="shared" ref="J1603:J1641" si="2060">INT($F1603*I1603)</f>
        <v>0</v>
      </c>
      <c r="K1603" s="416">
        <v>0</v>
      </c>
      <c r="L1603" s="417">
        <f t="shared" ref="L1603:L1641" si="2061">INT($F1603*K1603)</f>
        <v>0</v>
      </c>
      <c r="M1603" s="417">
        <f t="shared" ref="M1603:M1641" si="2062">+G1603+I1603+K1603</f>
        <v>1271359.1000000001</v>
      </c>
      <c r="N1603" s="417">
        <f t="shared" si="2036"/>
        <v>0</v>
      </c>
      <c r="O1603" s="417">
        <f t="shared" ref="O1603" si="2063">F1603-F1602</f>
        <v>0</v>
      </c>
      <c r="P1603" s="417">
        <f t="shared" ref="P1603:Q1603" si="2064">M1603-M1602</f>
        <v>0</v>
      </c>
      <c r="Q1603" s="417">
        <f t="shared" si="2064"/>
        <v>0</v>
      </c>
      <c r="R1603" s="484"/>
      <c r="T1603" s="416">
        <v>4.758</v>
      </c>
    </row>
    <row r="1604" spans="1:20" s="371" customFormat="1" ht="24" hidden="1" customHeight="1">
      <c r="A1604" s="366" t="s">
        <v>3112</v>
      </c>
      <c r="B1604" s="418" t="s">
        <v>0</v>
      </c>
      <c r="C1604" s="418" t="s">
        <v>2854</v>
      </c>
      <c r="D1604" s="418" t="s">
        <v>2856</v>
      </c>
      <c r="E1604" s="419" t="s">
        <v>56</v>
      </c>
      <c r="F1604" s="411"/>
      <c r="G1604" s="411">
        <v>1271359.1000000001</v>
      </c>
      <c r="H1604" s="412">
        <f>INT($F1604*G1604)</f>
        <v>0</v>
      </c>
      <c r="I1604" s="411">
        <v>0</v>
      </c>
      <c r="J1604" s="412">
        <f>INT($F1604*I1604)</f>
        <v>0</v>
      </c>
      <c r="K1604" s="411">
        <v>0</v>
      </c>
      <c r="L1604" s="412">
        <f>INT($F1604*K1604)</f>
        <v>0</v>
      </c>
      <c r="M1604" s="412">
        <f>+G1604+I1604+K1604</f>
        <v>1271359.1000000001</v>
      </c>
      <c r="N1604" s="412">
        <f>H1604+J1604+L1604</f>
        <v>0</v>
      </c>
      <c r="O1604" s="412"/>
      <c r="P1604" s="412"/>
      <c r="Q1604" s="412"/>
      <c r="R1604" s="483" t="s">
        <v>0</v>
      </c>
      <c r="T1604" s="411">
        <v>13.531000000000001</v>
      </c>
    </row>
    <row r="1605" spans="1:20" s="75" customFormat="1" ht="24" hidden="1" customHeight="1">
      <c r="A1605" s="372" t="s">
        <v>2918</v>
      </c>
      <c r="B1605" s="421" t="s">
        <v>0</v>
      </c>
      <c r="C1605" s="421" t="s">
        <v>1168</v>
      </c>
      <c r="D1605" s="421" t="s">
        <v>1170</v>
      </c>
      <c r="E1605" s="422" t="s">
        <v>56</v>
      </c>
      <c r="F1605" s="416"/>
      <c r="G1605" s="416">
        <v>1271359.1000000001</v>
      </c>
      <c r="H1605" s="417">
        <f t="shared" si="2059"/>
        <v>0</v>
      </c>
      <c r="I1605" s="416">
        <v>0</v>
      </c>
      <c r="J1605" s="417">
        <f t="shared" si="2060"/>
        <v>0</v>
      </c>
      <c r="K1605" s="416">
        <v>0</v>
      </c>
      <c r="L1605" s="417">
        <f t="shared" si="2061"/>
        <v>0</v>
      </c>
      <c r="M1605" s="417">
        <f t="shared" si="2062"/>
        <v>1271359.1000000001</v>
      </c>
      <c r="N1605" s="417">
        <f t="shared" si="2036"/>
        <v>0</v>
      </c>
      <c r="O1605" s="417">
        <f t="shared" ref="O1605" si="2065">F1605-F1604</f>
        <v>0</v>
      </c>
      <c r="P1605" s="417">
        <f t="shared" ref="P1605:Q1605" si="2066">M1605-M1604</f>
        <v>0</v>
      </c>
      <c r="Q1605" s="417">
        <f t="shared" si="2066"/>
        <v>0</v>
      </c>
      <c r="R1605" s="484"/>
      <c r="T1605" s="416">
        <v>13.531000000000001</v>
      </c>
    </row>
    <row r="1606" spans="1:20" s="371" customFormat="1" ht="24" hidden="1" customHeight="1">
      <c r="A1606" s="366" t="s">
        <v>2064</v>
      </c>
      <c r="B1606" s="418" t="s">
        <v>0</v>
      </c>
      <c r="C1606" s="418" t="s">
        <v>2858</v>
      </c>
      <c r="D1606" s="418" t="s">
        <v>2859</v>
      </c>
      <c r="E1606" s="419" t="s">
        <v>96</v>
      </c>
      <c r="F1606" s="411"/>
      <c r="G1606" s="411">
        <v>1056.9000000000001</v>
      </c>
      <c r="H1606" s="412">
        <f>INT($F1606*G1606)</f>
        <v>0</v>
      </c>
      <c r="I1606" s="411">
        <v>0</v>
      </c>
      <c r="J1606" s="412">
        <f>INT($F1606*I1606)</f>
        <v>0</v>
      </c>
      <c r="K1606" s="411">
        <v>0</v>
      </c>
      <c r="L1606" s="412">
        <f>INT($F1606*K1606)</f>
        <v>0</v>
      </c>
      <c r="M1606" s="412">
        <f>+G1606+I1606+K1606</f>
        <v>1056.9000000000001</v>
      </c>
      <c r="N1606" s="412">
        <f>H1606+J1606+L1606</f>
        <v>0</v>
      </c>
      <c r="O1606" s="412"/>
      <c r="P1606" s="412"/>
      <c r="Q1606" s="412"/>
      <c r="R1606" s="483" t="s">
        <v>0</v>
      </c>
      <c r="T1606" s="411">
        <v>1496</v>
      </c>
    </row>
    <row r="1607" spans="1:20" s="75" customFormat="1" ht="24" hidden="1" customHeight="1">
      <c r="A1607" s="372" t="s">
        <v>2072</v>
      </c>
      <c r="B1607" s="421" t="s">
        <v>0</v>
      </c>
      <c r="C1607" s="421" t="s">
        <v>1171</v>
      </c>
      <c r="D1607" s="421" t="s">
        <v>1172</v>
      </c>
      <c r="E1607" s="422" t="s">
        <v>96</v>
      </c>
      <c r="F1607" s="416"/>
      <c r="G1607" s="416">
        <v>1056.9000000000001</v>
      </c>
      <c r="H1607" s="417">
        <f t="shared" si="2059"/>
        <v>0</v>
      </c>
      <c r="I1607" s="416">
        <v>0</v>
      </c>
      <c r="J1607" s="417">
        <f t="shared" si="2060"/>
        <v>0</v>
      </c>
      <c r="K1607" s="416">
        <v>0</v>
      </c>
      <c r="L1607" s="417">
        <f t="shared" si="2061"/>
        <v>0</v>
      </c>
      <c r="M1607" s="417">
        <f t="shared" si="2062"/>
        <v>1056.9000000000001</v>
      </c>
      <c r="N1607" s="417">
        <f t="shared" si="2036"/>
        <v>0</v>
      </c>
      <c r="O1607" s="417">
        <f t="shared" ref="O1607" si="2067">F1607-F1606</f>
        <v>0</v>
      </c>
      <c r="P1607" s="417">
        <f t="shared" ref="P1607:Q1607" si="2068">M1607-M1606</f>
        <v>0</v>
      </c>
      <c r="Q1607" s="417">
        <f t="shared" si="2068"/>
        <v>0</v>
      </c>
      <c r="R1607" s="484"/>
      <c r="T1607" s="416">
        <v>1496</v>
      </c>
    </row>
    <row r="1608" spans="1:20" s="371" customFormat="1" ht="24" hidden="1" customHeight="1">
      <c r="A1608" s="366" t="s">
        <v>3109</v>
      </c>
      <c r="B1608" s="418" t="s">
        <v>0</v>
      </c>
      <c r="C1608" s="418" t="s">
        <v>2862</v>
      </c>
      <c r="D1608" s="418" t="s">
        <v>2863</v>
      </c>
      <c r="E1608" s="419" t="s">
        <v>56</v>
      </c>
      <c r="F1608" s="411"/>
      <c r="G1608" s="411">
        <v>1273050</v>
      </c>
      <c r="H1608" s="412">
        <f>INT($F1608*G1608)</f>
        <v>0</v>
      </c>
      <c r="I1608" s="411">
        <v>0</v>
      </c>
      <c r="J1608" s="412">
        <f>INT($F1608*I1608)</f>
        <v>0</v>
      </c>
      <c r="K1608" s="411">
        <v>0</v>
      </c>
      <c r="L1608" s="412">
        <f>INT($F1608*K1608)</f>
        <v>0</v>
      </c>
      <c r="M1608" s="412">
        <f>+G1608+I1608+K1608</f>
        <v>1273050</v>
      </c>
      <c r="N1608" s="412">
        <f>H1608+J1608+L1608</f>
        <v>0</v>
      </c>
      <c r="O1608" s="412"/>
      <c r="P1608" s="412"/>
      <c r="Q1608" s="412"/>
      <c r="R1608" s="483" t="s">
        <v>0</v>
      </c>
      <c r="T1608" s="411">
        <v>0.112</v>
      </c>
    </row>
    <row r="1609" spans="1:20" s="75" customFormat="1" ht="24" hidden="1" customHeight="1">
      <c r="A1609" s="372" t="s">
        <v>2867</v>
      </c>
      <c r="B1609" s="421" t="s">
        <v>0</v>
      </c>
      <c r="C1609" s="421" t="s">
        <v>3115</v>
      </c>
      <c r="D1609" s="421" t="s">
        <v>2863</v>
      </c>
      <c r="E1609" s="422" t="s">
        <v>56</v>
      </c>
      <c r="F1609" s="416"/>
      <c r="G1609" s="416">
        <v>1273050</v>
      </c>
      <c r="H1609" s="417">
        <f t="shared" ref="H1609" si="2069">INT($F1609*G1609)</f>
        <v>0</v>
      </c>
      <c r="I1609" s="416">
        <v>0</v>
      </c>
      <c r="J1609" s="417">
        <f t="shared" ref="J1609" si="2070">INT($F1609*I1609)</f>
        <v>0</v>
      </c>
      <c r="K1609" s="416">
        <v>0</v>
      </c>
      <c r="L1609" s="417">
        <f t="shared" ref="L1609" si="2071">INT($F1609*K1609)</f>
        <v>0</v>
      </c>
      <c r="M1609" s="417">
        <f t="shared" ref="M1609" si="2072">+G1609+I1609+K1609</f>
        <v>1273050</v>
      </c>
      <c r="N1609" s="417">
        <f t="shared" ref="N1609" si="2073">H1609+J1609+L1609</f>
        <v>0</v>
      </c>
      <c r="O1609" s="417">
        <f t="shared" ref="O1609" si="2074">F1609-F1608</f>
        <v>0</v>
      </c>
      <c r="P1609" s="417">
        <f t="shared" ref="P1609:Q1609" si="2075">M1609-M1608</f>
        <v>0</v>
      </c>
      <c r="Q1609" s="417">
        <f t="shared" si="2075"/>
        <v>0</v>
      </c>
      <c r="R1609" s="484"/>
      <c r="T1609" s="416">
        <v>0.112</v>
      </c>
    </row>
    <row r="1610" spans="1:20" s="371" customFormat="1" ht="24" hidden="1" customHeight="1">
      <c r="A1610" s="366" t="s">
        <v>2064</v>
      </c>
      <c r="B1610" s="418" t="s">
        <v>0</v>
      </c>
      <c r="C1610" s="418" t="s">
        <v>2862</v>
      </c>
      <c r="D1610" s="418" t="s">
        <v>2866</v>
      </c>
      <c r="E1610" s="419" t="s">
        <v>56</v>
      </c>
      <c r="F1610" s="411"/>
      <c r="G1610" s="411">
        <v>1186785</v>
      </c>
      <c r="H1610" s="412">
        <f>INT($F1610*G1610)</f>
        <v>0</v>
      </c>
      <c r="I1610" s="411">
        <v>0</v>
      </c>
      <c r="J1610" s="412">
        <f>INT($F1610*I1610)</f>
        <v>0</v>
      </c>
      <c r="K1610" s="411">
        <v>0</v>
      </c>
      <c r="L1610" s="412">
        <f>INT($F1610*K1610)</f>
        <v>0</v>
      </c>
      <c r="M1610" s="412">
        <f>+G1610+I1610+K1610</f>
        <v>1186785</v>
      </c>
      <c r="N1610" s="412">
        <f>H1610+J1610+L1610</f>
        <v>0</v>
      </c>
      <c r="O1610" s="412"/>
      <c r="P1610" s="412"/>
      <c r="Q1610" s="412"/>
      <c r="R1610" s="483" t="s">
        <v>0</v>
      </c>
      <c r="T1610" s="411">
        <v>5.6000000000000001E-2</v>
      </c>
    </row>
    <row r="1611" spans="1:20" s="75" customFormat="1" ht="24" hidden="1" customHeight="1">
      <c r="A1611" s="372" t="s">
        <v>2072</v>
      </c>
      <c r="B1611" s="421" t="s">
        <v>0</v>
      </c>
      <c r="C1611" s="421" t="s">
        <v>3116</v>
      </c>
      <c r="D1611" s="421" t="s">
        <v>2866</v>
      </c>
      <c r="E1611" s="422" t="s">
        <v>56</v>
      </c>
      <c r="F1611" s="416"/>
      <c r="G1611" s="416">
        <v>1186785</v>
      </c>
      <c r="H1611" s="417">
        <f t="shared" ref="H1611" si="2076">INT($F1611*G1611)</f>
        <v>0</v>
      </c>
      <c r="I1611" s="416">
        <v>0</v>
      </c>
      <c r="J1611" s="417">
        <f t="shared" ref="J1611" si="2077">INT($F1611*I1611)</f>
        <v>0</v>
      </c>
      <c r="K1611" s="416">
        <v>0</v>
      </c>
      <c r="L1611" s="417">
        <f t="shared" ref="L1611" si="2078">INT($F1611*K1611)</f>
        <v>0</v>
      </c>
      <c r="M1611" s="417">
        <f t="shared" ref="M1611" si="2079">+G1611+I1611+K1611</f>
        <v>1186785</v>
      </c>
      <c r="N1611" s="417">
        <f t="shared" ref="N1611" si="2080">H1611+J1611+L1611</f>
        <v>0</v>
      </c>
      <c r="O1611" s="417">
        <f t="shared" ref="O1611" si="2081">F1611-F1610</f>
        <v>0</v>
      </c>
      <c r="P1611" s="417">
        <f t="shared" ref="P1611:Q1611" si="2082">M1611-M1610</f>
        <v>0</v>
      </c>
      <c r="Q1611" s="417">
        <f t="shared" si="2082"/>
        <v>0</v>
      </c>
      <c r="R1611" s="484"/>
      <c r="T1611" s="416">
        <v>5.6000000000000001E-2</v>
      </c>
    </row>
    <row r="1612" spans="1:20" s="371" customFormat="1" ht="24" hidden="1" customHeight="1">
      <c r="A1612" s="366" t="s">
        <v>2919</v>
      </c>
      <c r="B1612" s="418" t="s">
        <v>0</v>
      </c>
      <c r="C1612" s="418" t="s">
        <v>2869</v>
      </c>
      <c r="D1612" s="418" t="s">
        <v>2870</v>
      </c>
      <c r="E1612" s="419" t="s">
        <v>56</v>
      </c>
      <c r="F1612" s="411"/>
      <c r="G1612" s="411">
        <v>1067999.3</v>
      </c>
      <c r="H1612" s="412">
        <f>INT($F1612*G1612)</f>
        <v>0</v>
      </c>
      <c r="I1612" s="411">
        <v>0</v>
      </c>
      <c r="J1612" s="412">
        <f>INT($F1612*I1612)</f>
        <v>0</v>
      </c>
      <c r="K1612" s="411">
        <v>0</v>
      </c>
      <c r="L1612" s="412">
        <f>INT($F1612*K1612)</f>
        <v>0</v>
      </c>
      <c r="M1612" s="412">
        <f>+G1612+I1612+K1612</f>
        <v>1067999.3</v>
      </c>
      <c r="N1612" s="412">
        <f>H1612+J1612+L1612</f>
        <v>0</v>
      </c>
      <c r="O1612" s="412"/>
      <c r="P1612" s="412"/>
      <c r="Q1612" s="412"/>
      <c r="R1612" s="483" t="s">
        <v>0</v>
      </c>
      <c r="T1612" s="411">
        <v>1.99</v>
      </c>
    </row>
    <row r="1613" spans="1:20" s="75" customFormat="1" ht="24" hidden="1" customHeight="1">
      <c r="A1613" s="372" t="s">
        <v>3117</v>
      </c>
      <c r="B1613" s="421" t="s">
        <v>0</v>
      </c>
      <c r="C1613" s="421" t="s">
        <v>1173</v>
      </c>
      <c r="D1613" s="421" t="s">
        <v>1174</v>
      </c>
      <c r="E1613" s="422" t="s">
        <v>56</v>
      </c>
      <c r="F1613" s="416"/>
      <c r="G1613" s="416">
        <v>1067999.3</v>
      </c>
      <c r="H1613" s="417">
        <f t="shared" si="2059"/>
        <v>0</v>
      </c>
      <c r="I1613" s="416">
        <v>0</v>
      </c>
      <c r="J1613" s="417">
        <f t="shared" si="2060"/>
        <v>0</v>
      </c>
      <c r="K1613" s="416">
        <v>0</v>
      </c>
      <c r="L1613" s="417">
        <f t="shared" si="2061"/>
        <v>0</v>
      </c>
      <c r="M1613" s="417">
        <f t="shared" si="2062"/>
        <v>1067999.3</v>
      </c>
      <c r="N1613" s="417">
        <f t="shared" si="2036"/>
        <v>0</v>
      </c>
      <c r="O1613" s="417">
        <f t="shared" ref="O1613" si="2083">F1613-F1612</f>
        <v>0</v>
      </c>
      <c r="P1613" s="417">
        <f t="shared" ref="P1613:Q1613" si="2084">M1613-M1612</f>
        <v>0</v>
      </c>
      <c r="Q1613" s="417">
        <f t="shared" si="2084"/>
        <v>0</v>
      </c>
      <c r="R1613" s="484"/>
      <c r="T1613" s="416">
        <v>1.99</v>
      </c>
    </row>
    <row r="1614" spans="1:20" s="485" customFormat="1" ht="24" hidden="1" customHeight="1">
      <c r="A1614" s="366" t="s">
        <v>2919</v>
      </c>
      <c r="B1614" s="418" t="s">
        <v>0</v>
      </c>
      <c r="C1614" s="418" t="s">
        <v>2869</v>
      </c>
      <c r="D1614" s="418" t="s">
        <v>2872</v>
      </c>
      <c r="E1614" s="419" t="s">
        <v>56</v>
      </c>
      <c r="F1614" s="411"/>
      <c r="G1614" s="411">
        <v>1065343.8</v>
      </c>
      <c r="H1614" s="412">
        <f>INT($F1614*G1614)</f>
        <v>0</v>
      </c>
      <c r="I1614" s="411">
        <v>0</v>
      </c>
      <c r="J1614" s="412">
        <f>INT($F1614*I1614)</f>
        <v>0</v>
      </c>
      <c r="K1614" s="411">
        <v>0</v>
      </c>
      <c r="L1614" s="412">
        <f>INT($F1614*K1614)</f>
        <v>0</v>
      </c>
      <c r="M1614" s="412">
        <f>+G1614+I1614+K1614</f>
        <v>1065343.8</v>
      </c>
      <c r="N1614" s="412">
        <f>H1614+J1614+L1614</f>
        <v>0</v>
      </c>
      <c r="O1614" s="412"/>
      <c r="P1614" s="412"/>
      <c r="Q1614" s="412"/>
      <c r="R1614" s="483" t="s">
        <v>0</v>
      </c>
      <c r="T1614" s="411">
        <v>1.6180000000000001</v>
      </c>
    </row>
    <row r="1615" spans="1:20" s="77" customFormat="1" ht="24" hidden="1" customHeight="1">
      <c r="A1615" s="372" t="s">
        <v>2072</v>
      </c>
      <c r="B1615" s="421" t="s">
        <v>0</v>
      </c>
      <c r="C1615" s="421" t="s">
        <v>1173</v>
      </c>
      <c r="D1615" s="421" t="s">
        <v>1175</v>
      </c>
      <c r="E1615" s="422" t="s">
        <v>56</v>
      </c>
      <c r="F1615" s="416"/>
      <c r="G1615" s="416">
        <v>1065343.8</v>
      </c>
      <c r="H1615" s="417">
        <f t="shared" si="2059"/>
        <v>0</v>
      </c>
      <c r="I1615" s="416">
        <v>0</v>
      </c>
      <c r="J1615" s="417">
        <f t="shared" si="2060"/>
        <v>0</v>
      </c>
      <c r="K1615" s="416">
        <v>0</v>
      </c>
      <c r="L1615" s="417">
        <f t="shared" si="2061"/>
        <v>0</v>
      </c>
      <c r="M1615" s="417">
        <f t="shared" si="2062"/>
        <v>1065343.8</v>
      </c>
      <c r="N1615" s="417">
        <f t="shared" si="2036"/>
        <v>0</v>
      </c>
      <c r="O1615" s="417">
        <f t="shared" ref="O1615" si="2085">F1615-F1614</f>
        <v>0</v>
      </c>
      <c r="P1615" s="417">
        <f t="shared" ref="P1615:Q1615" si="2086">M1615-M1614</f>
        <v>0</v>
      </c>
      <c r="Q1615" s="417">
        <f t="shared" si="2086"/>
        <v>0</v>
      </c>
      <c r="R1615" s="484"/>
      <c r="T1615" s="416">
        <v>1.6180000000000001</v>
      </c>
    </row>
    <row r="1616" spans="1:20" s="371" customFormat="1" ht="24" hidden="1" customHeight="1">
      <c r="A1616" s="366" t="s">
        <v>2861</v>
      </c>
      <c r="B1616" s="418" t="s">
        <v>0</v>
      </c>
      <c r="C1616" s="418" t="s">
        <v>2869</v>
      </c>
      <c r="D1616" s="418" t="s">
        <v>2874</v>
      </c>
      <c r="E1616" s="419" t="s">
        <v>56</v>
      </c>
      <c r="F1616" s="411"/>
      <c r="G1616" s="411">
        <v>1065343.8</v>
      </c>
      <c r="H1616" s="412">
        <f>INT($F1616*G1616)</f>
        <v>0</v>
      </c>
      <c r="I1616" s="411">
        <v>0</v>
      </c>
      <c r="J1616" s="412">
        <f>INT($F1616*I1616)</f>
        <v>0</v>
      </c>
      <c r="K1616" s="411">
        <v>0</v>
      </c>
      <c r="L1616" s="412">
        <f>INT($F1616*K1616)</f>
        <v>0</v>
      </c>
      <c r="M1616" s="412">
        <f>+G1616+I1616+K1616</f>
        <v>1065343.8</v>
      </c>
      <c r="N1616" s="412">
        <f>H1616+J1616+L1616</f>
        <v>0</v>
      </c>
      <c r="O1616" s="412"/>
      <c r="P1616" s="412"/>
      <c r="Q1616" s="412"/>
      <c r="R1616" s="483" t="s">
        <v>0</v>
      </c>
      <c r="T1616" s="411">
        <v>9.1639999999999997</v>
      </c>
    </row>
    <row r="1617" spans="1:20" s="75" customFormat="1" ht="24" hidden="1" customHeight="1">
      <c r="A1617" s="372" t="s">
        <v>2918</v>
      </c>
      <c r="B1617" s="421" t="s">
        <v>0</v>
      </c>
      <c r="C1617" s="421" t="s">
        <v>1173</v>
      </c>
      <c r="D1617" s="421" t="s">
        <v>1176</v>
      </c>
      <c r="E1617" s="422" t="s">
        <v>56</v>
      </c>
      <c r="F1617" s="416"/>
      <c r="G1617" s="416">
        <v>1065343.8</v>
      </c>
      <c r="H1617" s="417">
        <f t="shared" si="2059"/>
        <v>0</v>
      </c>
      <c r="I1617" s="416">
        <v>0</v>
      </c>
      <c r="J1617" s="417">
        <f t="shared" si="2060"/>
        <v>0</v>
      </c>
      <c r="K1617" s="416">
        <v>0</v>
      </c>
      <c r="L1617" s="417">
        <f t="shared" si="2061"/>
        <v>0</v>
      </c>
      <c r="M1617" s="417">
        <f t="shared" si="2062"/>
        <v>1065343.8</v>
      </c>
      <c r="N1617" s="417">
        <f t="shared" si="2036"/>
        <v>0</v>
      </c>
      <c r="O1617" s="417">
        <f t="shared" ref="O1617" si="2087">F1617-F1616</f>
        <v>0</v>
      </c>
      <c r="P1617" s="417">
        <f t="shared" ref="P1617:Q1617" si="2088">M1617-M1616</f>
        <v>0</v>
      </c>
      <c r="Q1617" s="417">
        <f t="shared" si="2088"/>
        <v>0</v>
      </c>
      <c r="R1617" s="484"/>
      <c r="T1617" s="416">
        <v>9.1639999999999997</v>
      </c>
    </row>
    <row r="1618" spans="1:20" s="371" customFormat="1" ht="24" hidden="1" customHeight="1">
      <c r="A1618" s="366" t="s">
        <v>3118</v>
      </c>
      <c r="B1618" s="418" t="s">
        <v>0</v>
      </c>
      <c r="C1618" s="418" t="s">
        <v>2869</v>
      </c>
      <c r="D1618" s="418" t="s">
        <v>2876</v>
      </c>
      <c r="E1618" s="419" t="s">
        <v>56</v>
      </c>
      <c r="F1618" s="411"/>
      <c r="G1618" s="411">
        <v>1162490.8</v>
      </c>
      <c r="H1618" s="412">
        <f>INT($F1618*G1618)</f>
        <v>0</v>
      </c>
      <c r="I1618" s="411">
        <v>0</v>
      </c>
      <c r="J1618" s="412">
        <f>INT($F1618*I1618)</f>
        <v>0</v>
      </c>
      <c r="K1618" s="411">
        <v>0</v>
      </c>
      <c r="L1618" s="412">
        <f>INT($F1618*K1618)</f>
        <v>0</v>
      </c>
      <c r="M1618" s="412">
        <f>+G1618+I1618+K1618</f>
        <v>1162490.8</v>
      </c>
      <c r="N1618" s="412">
        <f>H1618+J1618+L1618</f>
        <v>0</v>
      </c>
      <c r="O1618" s="412"/>
      <c r="P1618" s="412"/>
      <c r="Q1618" s="412"/>
      <c r="R1618" s="483" t="s">
        <v>0</v>
      </c>
      <c r="T1618" s="411">
        <v>2.113</v>
      </c>
    </row>
    <row r="1619" spans="1:20" s="75" customFormat="1" ht="24" hidden="1" customHeight="1">
      <c r="A1619" s="372" t="s">
        <v>2860</v>
      </c>
      <c r="B1619" s="421" t="s">
        <v>0</v>
      </c>
      <c r="C1619" s="421" t="s">
        <v>1173</v>
      </c>
      <c r="D1619" s="421" t="s">
        <v>1177</v>
      </c>
      <c r="E1619" s="422" t="s">
        <v>56</v>
      </c>
      <c r="F1619" s="416"/>
      <c r="G1619" s="416">
        <v>1162490.8</v>
      </c>
      <c r="H1619" s="417">
        <f t="shared" si="2059"/>
        <v>0</v>
      </c>
      <c r="I1619" s="416">
        <v>0</v>
      </c>
      <c r="J1619" s="417">
        <f t="shared" si="2060"/>
        <v>0</v>
      </c>
      <c r="K1619" s="416">
        <v>0</v>
      </c>
      <c r="L1619" s="417">
        <f t="shared" si="2061"/>
        <v>0</v>
      </c>
      <c r="M1619" s="417">
        <f t="shared" si="2062"/>
        <v>1162490.8</v>
      </c>
      <c r="N1619" s="417">
        <f t="shared" si="2036"/>
        <v>0</v>
      </c>
      <c r="O1619" s="417">
        <f t="shared" ref="O1619" si="2089">F1619-F1618</f>
        <v>0</v>
      </c>
      <c r="P1619" s="417">
        <f t="shared" ref="P1619:Q1619" si="2090">M1619-M1618</f>
        <v>0</v>
      </c>
      <c r="Q1619" s="417">
        <f t="shared" si="2090"/>
        <v>0</v>
      </c>
      <c r="R1619" s="484"/>
      <c r="T1619" s="416">
        <v>2.113</v>
      </c>
    </row>
    <row r="1620" spans="1:20" s="371" customFormat="1" ht="24" hidden="1" customHeight="1">
      <c r="A1620" s="366" t="s">
        <v>2421</v>
      </c>
      <c r="B1620" s="418" t="s">
        <v>0</v>
      </c>
      <c r="C1620" s="418" t="s">
        <v>2869</v>
      </c>
      <c r="D1620" s="418" t="s">
        <v>2878</v>
      </c>
      <c r="E1620" s="419" t="s">
        <v>56</v>
      </c>
      <c r="F1620" s="411"/>
      <c r="G1620" s="411">
        <v>1065343.8</v>
      </c>
      <c r="H1620" s="412">
        <f>INT($F1620*G1620)</f>
        <v>0</v>
      </c>
      <c r="I1620" s="411">
        <v>0</v>
      </c>
      <c r="J1620" s="412">
        <f>INT($F1620*I1620)</f>
        <v>0</v>
      </c>
      <c r="K1620" s="411">
        <v>0</v>
      </c>
      <c r="L1620" s="412">
        <f>INT($F1620*K1620)</f>
        <v>0</v>
      </c>
      <c r="M1620" s="412">
        <f>+G1620+I1620+K1620</f>
        <v>1065343.8</v>
      </c>
      <c r="N1620" s="412">
        <f>H1620+J1620+L1620</f>
        <v>0</v>
      </c>
      <c r="O1620" s="412"/>
      <c r="P1620" s="412"/>
      <c r="Q1620" s="412"/>
      <c r="R1620" s="483" t="s">
        <v>0</v>
      </c>
      <c r="T1620" s="411">
        <v>2.415</v>
      </c>
    </row>
    <row r="1621" spans="1:20" s="75" customFormat="1" ht="24" hidden="1" customHeight="1">
      <c r="A1621" s="372" t="s">
        <v>3099</v>
      </c>
      <c r="B1621" s="421" t="s">
        <v>0</v>
      </c>
      <c r="C1621" s="421" t="s">
        <v>1173</v>
      </c>
      <c r="D1621" s="421" t="s">
        <v>1178</v>
      </c>
      <c r="E1621" s="422" t="s">
        <v>56</v>
      </c>
      <c r="F1621" s="416"/>
      <c r="G1621" s="416">
        <v>1065343.8</v>
      </c>
      <c r="H1621" s="417">
        <f t="shared" si="2059"/>
        <v>0</v>
      </c>
      <c r="I1621" s="416">
        <v>0</v>
      </c>
      <c r="J1621" s="417">
        <f t="shared" si="2060"/>
        <v>0</v>
      </c>
      <c r="K1621" s="416">
        <v>0</v>
      </c>
      <c r="L1621" s="417">
        <f t="shared" si="2061"/>
        <v>0</v>
      </c>
      <c r="M1621" s="417">
        <f t="shared" si="2062"/>
        <v>1065343.8</v>
      </c>
      <c r="N1621" s="417">
        <f t="shared" si="2036"/>
        <v>0</v>
      </c>
      <c r="O1621" s="417">
        <f t="shared" ref="O1621" si="2091">F1621-F1620</f>
        <v>0</v>
      </c>
      <c r="P1621" s="417">
        <f t="shared" ref="P1621:Q1621" si="2092">M1621-M1620</f>
        <v>0</v>
      </c>
      <c r="Q1621" s="417">
        <f t="shared" si="2092"/>
        <v>0</v>
      </c>
      <c r="R1621" s="484"/>
      <c r="T1621" s="416">
        <v>2.415</v>
      </c>
    </row>
    <row r="1622" spans="1:20" s="371" customFormat="1" ht="24" hidden="1" customHeight="1">
      <c r="A1622" s="366" t="s">
        <v>2919</v>
      </c>
      <c r="B1622" s="418" t="s">
        <v>0</v>
      </c>
      <c r="C1622" s="418" t="s">
        <v>2881</v>
      </c>
      <c r="D1622" s="418" t="s">
        <v>2882</v>
      </c>
      <c r="E1622" s="419" t="s">
        <v>56</v>
      </c>
      <c r="F1622" s="411"/>
      <c r="G1622" s="411">
        <v>211760.8</v>
      </c>
      <c r="H1622" s="412">
        <f>INT($F1622*G1622)</f>
        <v>0</v>
      </c>
      <c r="I1622" s="411">
        <v>264228.8</v>
      </c>
      <c r="J1622" s="412">
        <f>INT($F1622*I1622)</f>
        <v>0</v>
      </c>
      <c r="K1622" s="411">
        <v>0</v>
      </c>
      <c r="L1622" s="412">
        <f>INT($F1622*K1622)</f>
        <v>0</v>
      </c>
      <c r="M1622" s="412">
        <f>+G1622+I1622+K1622</f>
        <v>475989.6</v>
      </c>
      <c r="N1622" s="412">
        <f>H1622+J1622+L1622</f>
        <v>0</v>
      </c>
      <c r="O1622" s="412"/>
      <c r="P1622" s="412"/>
      <c r="Q1622" s="412"/>
      <c r="R1622" s="483" t="s">
        <v>0</v>
      </c>
      <c r="T1622" s="411">
        <v>34.874000000000002</v>
      </c>
    </row>
    <row r="1623" spans="1:20" s="75" customFormat="1" ht="24" hidden="1" customHeight="1">
      <c r="A1623" s="372" t="s">
        <v>3099</v>
      </c>
      <c r="B1623" s="421" t="s">
        <v>0</v>
      </c>
      <c r="C1623" s="421" t="s">
        <v>1179</v>
      </c>
      <c r="D1623" s="421" t="s">
        <v>1180</v>
      </c>
      <c r="E1623" s="422" t="s">
        <v>56</v>
      </c>
      <c r="F1623" s="416"/>
      <c r="G1623" s="416">
        <v>211760.8</v>
      </c>
      <c r="H1623" s="417">
        <f t="shared" si="2059"/>
        <v>0</v>
      </c>
      <c r="I1623" s="416">
        <v>264228.8</v>
      </c>
      <c r="J1623" s="417">
        <f t="shared" si="2060"/>
        <v>0</v>
      </c>
      <c r="K1623" s="416">
        <v>0</v>
      </c>
      <c r="L1623" s="417">
        <f t="shared" si="2061"/>
        <v>0</v>
      </c>
      <c r="M1623" s="417">
        <f t="shared" si="2062"/>
        <v>475989.6</v>
      </c>
      <c r="N1623" s="417">
        <f t="shared" si="2036"/>
        <v>0</v>
      </c>
      <c r="O1623" s="417">
        <f t="shared" ref="O1623" si="2093">F1623-F1622</f>
        <v>0</v>
      </c>
      <c r="P1623" s="417">
        <f t="shared" ref="P1623:Q1623" si="2094">M1623-M1622</f>
        <v>0</v>
      </c>
      <c r="Q1623" s="417">
        <f t="shared" si="2094"/>
        <v>0</v>
      </c>
      <c r="R1623" s="484"/>
      <c r="T1623" s="416">
        <v>34.873999999999995</v>
      </c>
    </row>
    <row r="1624" spans="1:20" s="371" customFormat="1" ht="24" hidden="1" customHeight="1">
      <c r="A1624" s="366" t="s">
        <v>3112</v>
      </c>
      <c r="B1624" s="418" t="s">
        <v>0</v>
      </c>
      <c r="C1624" s="418" t="s">
        <v>2884</v>
      </c>
      <c r="D1624" s="418" t="s">
        <v>2885</v>
      </c>
      <c r="E1624" s="419" t="s">
        <v>56</v>
      </c>
      <c r="F1624" s="411"/>
      <c r="G1624" s="411">
        <v>3462.6</v>
      </c>
      <c r="H1624" s="412">
        <f>INT($F1624*G1624)</f>
        <v>0</v>
      </c>
      <c r="I1624" s="411">
        <v>169635.6</v>
      </c>
      <c r="J1624" s="412">
        <f>INT($F1624*I1624)</f>
        <v>0</v>
      </c>
      <c r="K1624" s="411">
        <v>0</v>
      </c>
      <c r="L1624" s="412">
        <f>INT($F1624*K1624)</f>
        <v>0</v>
      </c>
      <c r="M1624" s="412">
        <f>+G1624+I1624+K1624</f>
        <v>173098.2</v>
      </c>
      <c r="N1624" s="412">
        <f>H1624+J1624+L1624</f>
        <v>0</v>
      </c>
      <c r="O1624" s="412"/>
      <c r="P1624" s="412"/>
      <c r="Q1624" s="412"/>
      <c r="R1624" s="483" t="s">
        <v>0</v>
      </c>
      <c r="T1624" s="411">
        <v>34.874000000000002</v>
      </c>
    </row>
    <row r="1625" spans="1:20" s="75" customFormat="1" ht="24" hidden="1" customHeight="1">
      <c r="A1625" s="372" t="s">
        <v>2089</v>
      </c>
      <c r="B1625" s="421" t="s">
        <v>0</v>
      </c>
      <c r="C1625" s="421" t="s">
        <v>1181</v>
      </c>
      <c r="D1625" s="421" t="s">
        <v>1182</v>
      </c>
      <c r="E1625" s="422" t="s">
        <v>56</v>
      </c>
      <c r="F1625" s="416"/>
      <c r="G1625" s="416">
        <v>3462.6</v>
      </c>
      <c r="H1625" s="417">
        <f t="shared" si="2059"/>
        <v>0</v>
      </c>
      <c r="I1625" s="416">
        <v>169635.6</v>
      </c>
      <c r="J1625" s="417">
        <f t="shared" si="2060"/>
        <v>0</v>
      </c>
      <c r="K1625" s="416">
        <v>0</v>
      </c>
      <c r="L1625" s="417">
        <f t="shared" si="2061"/>
        <v>0</v>
      </c>
      <c r="M1625" s="417">
        <f t="shared" si="2062"/>
        <v>173098.2</v>
      </c>
      <c r="N1625" s="417">
        <f t="shared" si="2036"/>
        <v>0</v>
      </c>
      <c r="O1625" s="417">
        <f t="shared" ref="O1625" si="2095">F1625-F1624</f>
        <v>0</v>
      </c>
      <c r="P1625" s="417">
        <f t="shared" ref="P1625:Q1625" si="2096">M1625-M1624</f>
        <v>0</v>
      </c>
      <c r="Q1625" s="417">
        <f t="shared" si="2096"/>
        <v>0</v>
      </c>
      <c r="R1625" s="484"/>
      <c r="T1625" s="416">
        <v>34.873999999999995</v>
      </c>
    </row>
    <row r="1626" spans="1:20" s="371" customFormat="1" ht="24" hidden="1" customHeight="1">
      <c r="A1626" s="366" t="s">
        <v>3112</v>
      </c>
      <c r="B1626" s="418" t="s">
        <v>0</v>
      </c>
      <c r="C1626" s="418" t="s">
        <v>2887</v>
      </c>
      <c r="D1626" s="418" t="s">
        <v>2888</v>
      </c>
      <c r="E1626" s="419" t="s">
        <v>56</v>
      </c>
      <c r="F1626" s="411"/>
      <c r="G1626" s="411">
        <v>12007.7</v>
      </c>
      <c r="H1626" s="412">
        <f>INT($F1626*G1626)</f>
        <v>0</v>
      </c>
      <c r="I1626" s="411">
        <v>110172</v>
      </c>
      <c r="J1626" s="412">
        <f>INT($F1626*I1626)</f>
        <v>0</v>
      </c>
      <c r="K1626" s="411">
        <v>0</v>
      </c>
      <c r="L1626" s="412">
        <f>INT($F1626*K1626)</f>
        <v>0</v>
      </c>
      <c r="M1626" s="412">
        <f>+G1626+I1626+K1626</f>
        <v>122179.7</v>
      </c>
      <c r="N1626" s="412">
        <f>H1626+J1626+L1626</f>
        <v>0</v>
      </c>
      <c r="O1626" s="412"/>
      <c r="P1626" s="412"/>
      <c r="Q1626" s="412"/>
      <c r="R1626" s="483" t="s">
        <v>0</v>
      </c>
      <c r="T1626" s="411">
        <v>34.713999999999999</v>
      </c>
    </row>
    <row r="1627" spans="1:20" s="75" customFormat="1" ht="24" hidden="1" customHeight="1">
      <c r="A1627" s="372" t="s">
        <v>3119</v>
      </c>
      <c r="B1627" s="421" t="s">
        <v>0</v>
      </c>
      <c r="C1627" s="421" t="s">
        <v>1183</v>
      </c>
      <c r="D1627" s="421" t="s">
        <v>1184</v>
      </c>
      <c r="E1627" s="422" t="s">
        <v>56</v>
      </c>
      <c r="F1627" s="416"/>
      <c r="G1627" s="416">
        <v>12007.7</v>
      </c>
      <c r="H1627" s="417">
        <f t="shared" si="2059"/>
        <v>0</v>
      </c>
      <c r="I1627" s="416">
        <v>110172</v>
      </c>
      <c r="J1627" s="417">
        <f t="shared" si="2060"/>
        <v>0</v>
      </c>
      <c r="K1627" s="416">
        <v>0</v>
      </c>
      <c r="L1627" s="417">
        <f t="shared" si="2061"/>
        <v>0</v>
      </c>
      <c r="M1627" s="417">
        <f t="shared" si="2062"/>
        <v>122179.7</v>
      </c>
      <c r="N1627" s="417">
        <f t="shared" si="2036"/>
        <v>0</v>
      </c>
      <c r="O1627" s="417">
        <f t="shared" ref="O1627" si="2097">F1627-F1626</f>
        <v>0</v>
      </c>
      <c r="P1627" s="417">
        <f t="shared" ref="P1627:Q1627" si="2098">M1627-M1626</f>
        <v>0</v>
      </c>
      <c r="Q1627" s="417">
        <f t="shared" si="2098"/>
        <v>0</v>
      </c>
      <c r="R1627" s="484"/>
      <c r="T1627" s="416">
        <v>34.713999999999999</v>
      </c>
    </row>
    <row r="1628" spans="1:20" s="371" customFormat="1" ht="24" hidden="1" customHeight="1">
      <c r="A1628" s="366" t="s">
        <v>3112</v>
      </c>
      <c r="B1628" s="418" t="s">
        <v>0</v>
      </c>
      <c r="C1628" s="418" t="s">
        <v>2890</v>
      </c>
      <c r="D1628" s="418" t="s">
        <v>2891</v>
      </c>
      <c r="E1628" s="419" t="s">
        <v>2382</v>
      </c>
      <c r="F1628" s="411"/>
      <c r="G1628" s="411">
        <v>1375.6</v>
      </c>
      <c r="H1628" s="412">
        <f>INT($F1628*G1628)</f>
        <v>0</v>
      </c>
      <c r="I1628" s="411">
        <v>0</v>
      </c>
      <c r="J1628" s="412">
        <f>INT($F1628*I1628)</f>
        <v>0</v>
      </c>
      <c r="K1628" s="411">
        <v>0</v>
      </c>
      <c r="L1628" s="412">
        <f>INT($F1628*K1628)</f>
        <v>0</v>
      </c>
      <c r="M1628" s="412">
        <f>+G1628+I1628+K1628</f>
        <v>1375.6</v>
      </c>
      <c r="N1628" s="412">
        <f>H1628+J1628+L1628</f>
        <v>0</v>
      </c>
      <c r="O1628" s="412"/>
      <c r="P1628" s="412"/>
      <c r="Q1628" s="412"/>
      <c r="R1628" s="483" t="s">
        <v>0</v>
      </c>
      <c r="T1628" s="411">
        <v>2145</v>
      </c>
    </row>
    <row r="1629" spans="1:20" s="75" customFormat="1" ht="24" hidden="1" customHeight="1">
      <c r="A1629" s="372" t="s">
        <v>3113</v>
      </c>
      <c r="B1629" s="421" t="s">
        <v>0</v>
      </c>
      <c r="C1629" s="421" t="s">
        <v>1185</v>
      </c>
      <c r="D1629" s="421" t="s">
        <v>1186</v>
      </c>
      <c r="E1629" s="422" t="s">
        <v>859</v>
      </c>
      <c r="F1629" s="416"/>
      <c r="G1629" s="416">
        <v>1375.6</v>
      </c>
      <c r="H1629" s="417">
        <f t="shared" si="2059"/>
        <v>0</v>
      </c>
      <c r="I1629" s="416">
        <v>0</v>
      </c>
      <c r="J1629" s="417">
        <f t="shared" si="2060"/>
        <v>0</v>
      </c>
      <c r="K1629" s="416">
        <v>0</v>
      </c>
      <c r="L1629" s="417">
        <f t="shared" si="2061"/>
        <v>0</v>
      </c>
      <c r="M1629" s="417">
        <f t="shared" si="2062"/>
        <v>1375.6</v>
      </c>
      <c r="N1629" s="417">
        <f t="shared" si="2036"/>
        <v>0</v>
      </c>
      <c r="O1629" s="417">
        <f t="shared" ref="O1629" si="2099">F1629-F1628</f>
        <v>0</v>
      </c>
      <c r="P1629" s="417">
        <f t="shared" ref="P1629:Q1629" si="2100">M1629-M1628</f>
        <v>0</v>
      </c>
      <c r="Q1629" s="417">
        <f t="shared" si="2100"/>
        <v>0</v>
      </c>
      <c r="R1629" s="484"/>
      <c r="T1629" s="416">
        <v>2145</v>
      </c>
    </row>
    <row r="1630" spans="1:20" s="485" customFormat="1" ht="24" hidden="1" customHeight="1">
      <c r="A1630" s="366" t="s">
        <v>2919</v>
      </c>
      <c r="B1630" s="418" t="s">
        <v>0</v>
      </c>
      <c r="C1630" s="418" t="s">
        <v>2892</v>
      </c>
      <c r="D1630" s="418" t="s">
        <v>2893</v>
      </c>
      <c r="E1630" s="419" t="s">
        <v>2194</v>
      </c>
      <c r="F1630" s="411"/>
      <c r="G1630" s="411">
        <v>852.8</v>
      </c>
      <c r="H1630" s="412">
        <f>INT($F1630*G1630)</f>
        <v>0</v>
      </c>
      <c r="I1630" s="411">
        <v>0</v>
      </c>
      <c r="J1630" s="412">
        <f>INT($F1630*I1630)</f>
        <v>0</v>
      </c>
      <c r="K1630" s="411">
        <v>0</v>
      </c>
      <c r="L1630" s="412">
        <f>INT($F1630*K1630)</f>
        <v>0</v>
      </c>
      <c r="M1630" s="412">
        <f>+G1630+I1630+K1630</f>
        <v>852.8</v>
      </c>
      <c r="N1630" s="412">
        <f>H1630+J1630+L1630</f>
        <v>0</v>
      </c>
      <c r="O1630" s="412"/>
      <c r="P1630" s="412"/>
      <c r="Q1630" s="412"/>
      <c r="R1630" s="483" t="s">
        <v>0</v>
      </c>
      <c r="T1630" s="411">
        <v>84</v>
      </c>
    </row>
    <row r="1631" spans="1:20" s="77" customFormat="1" ht="24" hidden="1" customHeight="1">
      <c r="A1631" s="372" t="s">
        <v>3120</v>
      </c>
      <c r="B1631" s="421" t="s">
        <v>0</v>
      </c>
      <c r="C1631" s="421" t="s">
        <v>1187</v>
      </c>
      <c r="D1631" s="421" t="s">
        <v>1188</v>
      </c>
      <c r="E1631" s="422" t="s">
        <v>738</v>
      </c>
      <c r="F1631" s="416"/>
      <c r="G1631" s="416">
        <v>852.8</v>
      </c>
      <c r="H1631" s="417">
        <f t="shared" si="2059"/>
        <v>0</v>
      </c>
      <c r="I1631" s="416">
        <v>0</v>
      </c>
      <c r="J1631" s="417">
        <f t="shared" si="2060"/>
        <v>0</v>
      </c>
      <c r="K1631" s="416">
        <v>0</v>
      </c>
      <c r="L1631" s="417">
        <f t="shared" si="2061"/>
        <v>0</v>
      </c>
      <c r="M1631" s="417">
        <f t="shared" si="2062"/>
        <v>852.8</v>
      </c>
      <c r="N1631" s="417">
        <f t="shared" si="2036"/>
        <v>0</v>
      </c>
      <c r="O1631" s="417">
        <f t="shared" ref="O1631" si="2101">F1631-F1630</f>
        <v>0</v>
      </c>
      <c r="P1631" s="417">
        <f t="shared" ref="P1631:Q1631" si="2102">M1631-M1630</f>
        <v>0</v>
      </c>
      <c r="Q1631" s="417">
        <f t="shared" si="2102"/>
        <v>0</v>
      </c>
      <c r="R1631" s="484"/>
      <c r="T1631" s="416">
        <v>84</v>
      </c>
    </row>
    <row r="1632" spans="1:20" s="371" customFormat="1" ht="24" hidden="1" customHeight="1">
      <c r="A1632" s="366" t="s">
        <v>2787</v>
      </c>
      <c r="B1632" s="418" t="s">
        <v>0</v>
      </c>
      <c r="C1632" s="418" t="s">
        <v>2894</v>
      </c>
      <c r="D1632" s="418" t="s">
        <v>2895</v>
      </c>
      <c r="E1632" s="419" t="s">
        <v>1860</v>
      </c>
      <c r="F1632" s="411"/>
      <c r="G1632" s="411">
        <v>269.2</v>
      </c>
      <c r="H1632" s="412">
        <f>INT($F1632*G1632)</f>
        <v>0</v>
      </c>
      <c r="I1632" s="411">
        <v>13156.5</v>
      </c>
      <c r="J1632" s="412">
        <f>INT($F1632*I1632)</f>
        <v>0</v>
      </c>
      <c r="K1632" s="411">
        <v>0</v>
      </c>
      <c r="L1632" s="412">
        <f>INT($F1632*K1632)</f>
        <v>0</v>
      </c>
      <c r="M1632" s="412">
        <f>+G1632+I1632+K1632</f>
        <v>13425.7</v>
      </c>
      <c r="N1632" s="412">
        <f>H1632+J1632+L1632</f>
        <v>0</v>
      </c>
      <c r="O1632" s="412"/>
      <c r="P1632" s="412"/>
      <c r="Q1632" s="412"/>
      <c r="R1632" s="483" t="s">
        <v>0</v>
      </c>
      <c r="T1632" s="411">
        <v>80</v>
      </c>
    </row>
    <row r="1633" spans="1:20" s="75" customFormat="1" ht="24" hidden="1" customHeight="1">
      <c r="A1633" s="372" t="s">
        <v>2918</v>
      </c>
      <c r="B1633" s="421" t="s">
        <v>0</v>
      </c>
      <c r="C1633" s="421" t="s">
        <v>1189</v>
      </c>
      <c r="D1633" s="421" t="s">
        <v>1190</v>
      </c>
      <c r="E1633" s="422" t="s">
        <v>729</v>
      </c>
      <c r="F1633" s="416"/>
      <c r="G1633" s="416">
        <v>269.2</v>
      </c>
      <c r="H1633" s="417">
        <f t="shared" si="2059"/>
        <v>0</v>
      </c>
      <c r="I1633" s="416">
        <v>13156.5</v>
      </c>
      <c r="J1633" s="417">
        <f t="shared" si="2060"/>
        <v>0</v>
      </c>
      <c r="K1633" s="416">
        <v>0</v>
      </c>
      <c r="L1633" s="417">
        <f t="shared" si="2061"/>
        <v>0</v>
      </c>
      <c r="M1633" s="417">
        <f t="shared" si="2062"/>
        <v>13425.7</v>
      </c>
      <c r="N1633" s="417">
        <f t="shared" si="2036"/>
        <v>0</v>
      </c>
      <c r="O1633" s="417">
        <f t="shared" ref="O1633" si="2103">F1633-F1632</f>
        <v>0</v>
      </c>
      <c r="P1633" s="417">
        <f t="shared" ref="P1633:Q1633" si="2104">M1633-M1632</f>
        <v>0</v>
      </c>
      <c r="Q1633" s="417">
        <f t="shared" si="2104"/>
        <v>0</v>
      </c>
      <c r="R1633" s="484"/>
      <c r="T1633" s="416">
        <v>80</v>
      </c>
    </row>
    <row r="1634" spans="1:20" s="371" customFormat="1" ht="24" hidden="1" customHeight="1">
      <c r="A1634" s="366" t="s">
        <v>3121</v>
      </c>
      <c r="B1634" s="418" t="s">
        <v>0</v>
      </c>
      <c r="C1634" s="418" t="s">
        <v>2898</v>
      </c>
      <c r="D1634" s="418" t="s">
        <v>2899</v>
      </c>
      <c r="E1634" s="419" t="s">
        <v>97</v>
      </c>
      <c r="F1634" s="411"/>
      <c r="G1634" s="411">
        <v>4608.3</v>
      </c>
      <c r="H1634" s="412">
        <f>INT($F1634*G1634)</f>
        <v>0</v>
      </c>
      <c r="I1634" s="411">
        <v>0</v>
      </c>
      <c r="J1634" s="412">
        <f>INT($F1634*I1634)</f>
        <v>0</v>
      </c>
      <c r="K1634" s="411">
        <v>0</v>
      </c>
      <c r="L1634" s="412">
        <f>INT($F1634*K1634)</f>
        <v>0</v>
      </c>
      <c r="M1634" s="412">
        <f>+G1634+I1634+K1634</f>
        <v>4608.3</v>
      </c>
      <c r="N1634" s="412">
        <f>H1634+J1634+L1634</f>
        <v>0</v>
      </c>
      <c r="O1634" s="412"/>
      <c r="P1634" s="412"/>
      <c r="Q1634" s="412"/>
      <c r="R1634" s="483" t="s">
        <v>0</v>
      </c>
      <c r="T1634" s="411">
        <v>76</v>
      </c>
    </row>
    <row r="1635" spans="1:20" s="75" customFormat="1" ht="24" hidden="1" customHeight="1">
      <c r="A1635" s="372" t="s">
        <v>3113</v>
      </c>
      <c r="B1635" s="421" t="s">
        <v>0</v>
      </c>
      <c r="C1635" s="421" t="s">
        <v>1191</v>
      </c>
      <c r="D1635" s="421" t="s">
        <v>1192</v>
      </c>
      <c r="E1635" s="422" t="s">
        <v>97</v>
      </c>
      <c r="F1635" s="416"/>
      <c r="G1635" s="416">
        <v>4608.3</v>
      </c>
      <c r="H1635" s="417">
        <f t="shared" si="2059"/>
        <v>0</v>
      </c>
      <c r="I1635" s="416">
        <v>0</v>
      </c>
      <c r="J1635" s="417">
        <f t="shared" si="2060"/>
        <v>0</v>
      </c>
      <c r="K1635" s="416">
        <v>0</v>
      </c>
      <c r="L1635" s="417">
        <f t="shared" si="2061"/>
        <v>0</v>
      </c>
      <c r="M1635" s="417">
        <f t="shared" si="2062"/>
        <v>4608.3</v>
      </c>
      <c r="N1635" s="417">
        <f t="shared" si="2036"/>
        <v>0</v>
      </c>
      <c r="O1635" s="417">
        <f t="shared" ref="O1635" si="2105">F1635-F1634</f>
        <v>0</v>
      </c>
      <c r="P1635" s="417">
        <f t="shared" ref="P1635:Q1635" si="2106">M1635-M1634</f>
        <v>0</v>
      </c>
      <c r="Q1635" s="417">
        <f t="shared" si="2106"/>
        <v>0</v>
      </c>
      <c r="R1635" s="484"/>
      <c r="T1635" s="416">
        <v>76</v>
      </c>
    </row>
    <row r="1636" spans="1:20" s="371" customFormat="1" ht="24" hidden="1" customHeight="1">
      <c r="A1636" s="366" t="s">
        <v>2919</v>
      </c>
      <c r="B1636" s="418" t="s">
        <v>0</v>
      </c>
      <c r="C1636" s="418" t="s">
        <v>2898</v>
      </c>
      <c r="D1636" s="418" t="s">
        <v>2901</v>
      </c>
      <c r="E1636" s="419" t="s">
        <v>97</v>
      </c>
      <c r="F1636" s="411"/>
      <c r="G1636" s="411">
        <v>3445.5</v>
      </c>
      <c r="H1636" s="412">
        <f>INT($F1636*G1636)</f>
        <v>0</v>
      </c>
      <c r="I1636" s="411">
        <v>0</v>
      </c>
      <c r="J1636" s="412">
        <f>INT($F1636*I1636)</f>
        <v>0</v>
      </c>
      <c r="K1636" s="411">
        <v>0</v>
      </c>
      <c r="L1636" s="412">
        <f>INT($F1636*K1636)</f>
        <v>0</v>
      </c>
      <c r="M1636" s="412">
        <f>+G1636+I1636+K1636</f>
        <v>3445.5</v>
      </c>
      <c r="N1636" s="412">
        <f>H1636+J1636+L1636</f>
        <v>0</v>
      </c>
      <c r="O1636" s="412"/>
      <c r="P1636" s="412"/>
      <c r="Q1636" s="412"/>
      <c r="R1636" s="483" t="s">
        <v>0</v>
      </c>
      <c r="T1636" s="411">
        <v>84.17</v>
      </c>
    </row>
    <row r="1637" spans="1:20" s="75" customFormat="1" ht="24" hidden="1" customHeight="1">
      <c r="A1637" s="372" t="s">
        <v>2867</v>
      </c>
      <c r="B1637" s="421" t="s">
        <v>0</v>
      </c>
      <c r="C1637" s="421" t="s">
        <v>1191</v>
      </c>
      <c r="D1637" s="421" t="s">
        <v>1193</v>
      </c>
      <c r="E1637" s="422" t="s">
        <v>97</v>
      </c>
      <c r="F1637" s="416"/>
      <c r="G1637" s="416">
        <v>3445.5</v>
      </c>
      <c r="H1637" s="417">
        <f t="shared" si="2059"/>
        <v>0</v>
      </c>
      <c r="I1637" s="416">
        <v>0</v>
      </c>
      <c r="J1637" s="417">
        <f t="shared" si="2060"/>
        <v>0</v>
      </c>
      <c r="K1637" s="416">
        <v>0</v>
      </c>
      <c r="L1637" s="417">
        <f t="shared" si="2061"/>
        <v>0</v>
      </c>
      <c r="M1637" s="417">
        <f t="shared" si="2062"/>
        <v>3445.5</v>
      </c>
      <c r="N1637" s="417">
        <f t="shared" si="2036"/>
        <v>0</v>
      </c>
      <c r="O1637" s="417">
        <f t="shared" ref="O1637" si="2107">F1637-F1636</f>
        <v>0</v>
      </c>
      <c r="P1637" s="417">
        <f t="shared" ref="P1637:Q1637" si="2108">M1637-M1636</f>
        <v>0</v>
      </c>
      <c r="Q1637" s="417">
        <f t="shared" si="2108"/>
        <v>0</v>
      </c>
      <c r="R1637" s="484"/>
      <c r="T1637" s="416">
        <v>84.17</v>
      </c>
    </row>
    <row r="1638" spans="1:20" s="371" customFormat="1" ht="24" hidden="1" customHeight="1">
      <c r="A1638" s="366" t="s">
        <v>3121</v>
      </c>
      <c r="B1638" s="418" t="s">
        <v>0</v>
      </c>
      <c r="C1638" s="418" t="s">
        <v>2904</v>
      </c>
      <c r="D1638" s="418" t="s">
        <v>2905</v>
      </c>
      <c r="E1638" s="419" t="s">
        <v>2194</v>
      </c>
      <c r="F1638" s="411"/>
      <c r="G1638" s="411">
        <v>1136.5999999999999</v>
      </c>
      <c r="H1638" s="412">
        <f>INT($F1638*G1638)</f>
        <v>0</v>
      </c>
      <c r="I1638" s="411">
        <v>11573.6</v>
      </c>
      <c r="J1638" s="412">
        <f>INT($F1638*I1638)</f>
        <v>0</v>
      </c>
      <c r="K1638" s="411">
        <v>0</v>
      </c>
      <c r="L1638" s="412">
        <f>INT($F1638*K1638)</f>
        <v>0</v>
      </c>
      <c r="M1638" s="412">
        <f>+G1638+I1638+K1638</f>
        <v>12710.2</v>
      </c>
      <c r="N1638" s="412">
        <f>H1638+J1638+L1638</f>
        <v>0</v>
      </c>
      <c r="O1638" s="412"/>
      <c r="P1638" s="412"/>
      <c r="Q1638" s="412"/>
      <c r="R1638" s="483" t="s">
        <v>0</v>
      </c>
      <c r="T1638" s="411">
        <v>80.16</v>
      </c>
    </row>
    <row r="1639" spans="1:20" s="75" customFormat="1" ht="24" hidden="1" customHeight="1">
      <c r="A1639" s="372" t="s">
        <v>3122</v>
      </c>
      <c r="B1639" s="421" t="s">
        <v>0</v>
      </c>
      <c r="C1639" s="421" t="s">
        <v>1194</v>
      </c>
      <c r="D1639" s="421" t="s">
        <v>1195</v>
      </c>
      <c r="E1639" s="422" t="s">
        <v>738</v>
      </c>
      <c r="F1639" s="416"/>
      <c r="G1639" s="416">
        <v>1136.5999999999999</v>
      </c>
      <c r="H1639" s="417">
        <f t="shared" si="2059"/>
        <v>0</v>
      </c>
      <c r="I1639" s="416">
        <v>11573.6</v>
      </c>
      <c r="J1639" s="417">
        <f t="shared" si="2060"/>
        <v>0</v>
      </c>
      <c r="K1639" s="416">
        <v>0</v>
      </c>
      <c r="L1639" s="417">
        <f t="shared" si="2061"/>
        <v>0</v>
      </c>
      <c r="M1639" s="417">
        <f t="shared" si="2062"/>
        <v>12710.2</v>
      </c>
      <c r="N1639" s="417">
        <f t="shared" si="2036"/>
        <v>0</v>
      </c>
      <c r="O1639" s="417">
        <f t="shared" ref="O1639" si="2109">F1639-F1638</f>
        <v>0</v>
      </c>
      <c r="P1639" s="417">
        <f t="shared" ref="P1639:Q1639" si="2110">M1639-M1638</f>
        <v>0</v>
      </c>
      <c r="Q1639" s="417">
        <f t="shared" si="2110"/>
        <v>0</v>
      </c>
      <c r="R1639" s="484"/>
      <c r="T1639" s="416">
        <v>80.16</v>
      </c>
    </row>
    <row r="1640" spans="1:20" s="371" customFormat="1" ht="24" hidden="1" customHeight="1">
      <c r="A1640" s="366" t="s">
        <v>2886</v>
      </c>
      <c r="B1640" s="418" t="s">
        <v>0</v>
      </c>
      <c r="C1640" s="418" t="s">
        <v>2907</v>
      </c>
      <c r="D1640" s="418" t="s">
        <v>2908</v>
      </c>
      <c r="E1640" s="419" t="s">
        <v>2194</v>
      </c>
      <c r="F1640" s="411"/>
      <c r="G1640" s="411">
        <v>1789.1</v>
      </c>
      <c r="H1640" s="412">
        <f>INT($F1640*G1640)</f>
        <v>0</v>
      </c>
      <c r="I1640" s="411">
        <v>18217.599999999999</v>
      </c>
      <c r="J1640" s="412">
        <f>INT($F1640*I1640)</f>
        <v>0</v>
      </c>
      <c r="K1640" s="411">
        <v>0</v>
      </c>
      <c r="L1640" s="412">
        <f>INT($F1640*K1640)</f>
        <v>0</v>
      </c>
      <c r="M1640" s="412">
        <f>+G1640+I1640+K1640</f>
        <v>20006.699999999997</v>
      </c>
      <c r="N1640" s="412">
        <f>H1640+J1640+L1640</f>
        <v>0</v>
      </c>
      <c r="O1640" s="412"/>
      <c r="P1640" s="412"/>
      <c r="Q1640" s="412"/>
      <c r="R1640" s="483" t="s">
        <v>0</v>
      </c>
      <c r="T1640" s="411">
        <v>72</v>
      </c>
    </row>
    <row r="1641" spans="1:20" s="75" customFormat="1" ht="24" hidden="1" customHeight="1">
      <c r="A1641" s="372" t="s">
        <v>2072</v>
      </c>
      <c r="B1641" s="421" t="s">
        <v>0</v>
      </c>
      <c r="C1641" s="421" t="s">
        <v>1196</v>
      </c>
      <c r="D1641" s="421" t="s">
        <v>1197</v>
      </c>
      <c r="E1641" s="422" t="s">
        <v>738</v>
      </c>
      <c r="F1641" s="416"/>
      <c r="G1641" s="416">
        <v>1789.1</v>
      </c>
      <c r="H1641" s="417">
        <f t="shared" si="2059"/>
        <v>0</v>
      </c>
      <c r="I1641" s="416">
        <v>18217.599999999999</v>
      </c>
      <c r="J1641" s="417">
        <f t="shared" si="2060"/>
        <v>0</v>
      </c>
      <c r="K1641" s="416">
        <v>0</v>
      </c>
      <c r="L1641" s="417">
        <f t="shared" si="2061"/>
        <v>0</v>
      </c>
      <c r="M1641" s="417">
        <f t="shared" si="2062"/>
        <v>20006.699999999997</v>
      </c>
      <c r="N1641" s="417">
        <f t="shared" si="2036"/>
        <v>0</v>
      </c>
      <c r="O1641" s="417">
        <f t="shared" ref="O1641" si="2111">F1641-F1640</f>
        <v>0</v>
      </c>
      <c r="P1641" s="417">
        <f t="shared" ref="P1641:Q1641" si="2112">M1641-M1640</f>
        <v>0</v>
      </c>
      <c r="Q1641" s="417">
        <f t="shared" si="2112"/>
        <v>0</v>
      </c>
      <c r="R1641" s="484"/>
      <c r="T1641" s="416">
        <v>72</v>
      </c>
    </row>
    <row r="1642" spans="1:20" s="485" customFormat="1" ht="24" hidden="1" customHeight="1">
      <c r="A1642" s="366" t="s">
        <v>2919</v>
      </c>
      <c r="B1642" s="436" t="s">
        <v>2316</v>
      </c>
      <c r="C1642" s="436" t="s">
        <v>2910</v>
      </c>
      <c r="D1642" s="436" t="s">
        <v>0</v>
      </c>
      <c r="E1642" s="437" t="s">
        <v>0</v>
      </c>
      <c r="F1642" s="438"/>
      <c r="G1642" s="439">
        <v>0</v>
      </c>
      <c r="H1642" s="438">
        <f>SUMIF($A$1644:$A$1657,$A1644,H$1644:H$1657)</f>
        <v>0</v>
      </c>
      <c r="I1642" s="439">
        <v>0</v>
      </c>
      <c r="J1642" s="438">
        <f>SUMIF($A$1644:$A$1657,$A1644,J$1644:J$1657)</f>
        <v>0</v>
      </c>
      <c r="K1642" s="439">
        <v>0</v>
      </c>
      <c r="L1642" s="438">
        <f>SUMIF($A$1644:$A$1657,$A1644,L$1644:L$1657)</f>
        <v>0</v>
      </c>
      <c r="M1642" s="440">
        <v>0</v>
      </c>
      <c r="N1642" s="438">
        <f>H1642+J1642+L1642</f>
        <v>0</v>
      </c>
      <c r="O1642" s="438"/>
      <c r="P1642" s="438"/>
      <c r="Q1642" s="438"/>
      <c r="R1642" s="481" t="s">
        <v>0</v>
      </c>
      <c r="T1642" s="438">
        <v>0</v>
      </c>
    </row>
    <row r="1643" spans="1:20" s="77" customFormat="1" ht="24" hidden="1" customHeight="1">
      <c r="A1643" s="372" t="s">
        <v>2867</v>
      </c>
      <c r="B1643" s="442" t="s">
        <v>3123</v>
      </c>
      <c r="C1643" s="442" t="s">
        <v>1198</v>
      </c>
      <c r="D1643" s="442" t="s">
        <v>0</v>
      </c>
      <c r="E1643" s="443" t="s">
        <v>0</v>
      </c>
      <c r="F1643" s="444"/>
      <c r="G1643" s="445">
        <v>0</v>
      </c>
      <c r="H1643" s="444">
        <f>SUMIF($A$1644:$A$1657,$A1645,H$1644:H$1657)</f>
        <v>0</v>
      </c>
      <c r="I1643" s="445">
        <v>0</v>
      </c>
      <c r="J1643" s="444">
        <f>SUMIF($A$1644:$A$1657,$A1645,J$1644:J$1657)</f>
        <v>0</v>
      </c>
      <c r="K1643" s="445">
        <v>0</v>
      </c>
      <c r="L1643" s="444">
        <f>SUMIF($A$1644:$A$1657,$A1645,L$1644:L$1657)</f>
        <v>0</v>
      </c>
      <c r="M1643" s="446">
        <v>0</v>
      </c>
      <c r="N1643" s="444">
        <f t="shared" si="2036"/>
        <v>0</v>
      </c>
      <c r="O1643" s="444">
        <f t="shared" ref="O1643" si="2113">F1643-F1642</f>
        <v>0</v>
      </c>
      <c r="P1643" s="444">
        <f t="shared" ref="P1643:Q1643" si="2114">M1643-M1642</f>
        <v>0</v>
      </c>
      <c r="Q1643" s="444">
        <f t="shared" si="2114"/>
        <v>0</v>
      </c>
      <c r="R1643" s="482"/>
      <c r="T1643" s="444">
        <v>0</v>
      </c>
    </row>
    <row r="1644" spans="1:20" s="485" customFormat="1" ht="24" hidden="1" customHeight="1">
      <c r="A1644" s="366" t="s">
        <v>3124</v>
      </c>
      <c r="B1644" s="418" t="s">
        <v>0</v>
      </c>
      <c r="C1644" s="418" t="s">
        <v>2912</v>
      </c>
      <c r="D1644" s="418" t="s">
        <v>2913</v>
      </c>
      <c r="E1644" s="419" t="s">
        <v>2624</v>
      </c>
      <c r="F1644" s="411"/>
      <c r="G1644" s="411">
        <v>327.39999999999998</v>
      </c>
      <c r="H1644" s="412">
        <f>INT($F1644*G1644)</f>
        <v>0</v>
      </c>
      <c r="I1644" s="411">
        <v>0</v>
      </c>
      <c r="J1644" s="412">
        <f>INT($F1644*I1644)</f>
        <v>0</v>
      </c>
      <c r="K1644" s="411">
        <v>0</v>
      </c>
      <c r="L1644" s="412">
        <f>INT($F1644*K1644)</f>
        <v>0</v>
      </c>
      <c r="M1644" s="412">
        <f>+G1644+I1644+K1644</f>
        <v>327.39999999999998</v>
      </c>
      <c r="N1644" s="412">
        <f>H1644+J1644+L1644</f>
        <v>0</v>
      </c>
      <c r="O1644" s="412"/>
      <c r="P1644" s="412"/>
      <c r="Q1644" s="412"/>
      <c r="R1644" s="483" t="s">
        <v>0</v>
      </c>
      <c r="T1644" s="411">
        <v>9701</v>
      </c>
    </row>
    <row r="1645" spans="1:20" s="77" customFormat="1" ht="24" hidden="1" customHeight="1">
      <c r="A1645" s="372" t="s">
        <v>2867</v>
      </c>
      <c r="B1645" s="421" t="s">
        <v>0</v>
      </c>
      <c r="C1645" s="421" t="s">
        <v>1199</v>
      </c>
      <c r="D1645" s="421" t="s">
        <v>1200</v>
      </c>
      <c r="E1645" s="422" t="s">
        <v>1030</v>
      </c>
      <c r="F1645" s="416"/>
      <c r="G1645" s="416">
        <v>327.39999999999998</v>
      </c>
      <c r="H1645" s="417">
        <f t="shared" ref="H1645:H1657" si="2115">INT($F1645*G1645)</f>
        <v>0</v>
      </c>
      <c r="I1645" s="416">
        <v>0</v>
      </c>
      <c r="J1645" s="417">
        <f t="shared" ref="J1645:J1657" si="2116">INT($F1645*I1645)</f>
        <v>0</v>
      </c>
      <c r="K1645" s="416">
        <v>0</v>
      </c>
      <c r="L1645" s="417">
        <f t="shared" ref="L1645:L1657" si="2117">INT($F1645*K1645)</f>
        <v>0</v>
      </c>
      <c r="M1645" s="417">
        <f t="shared" ref="M1645:M1657" si="2118">+G1645+I1645+K1645</f>
        <v>327.39999999999998</v>
      </c>
      <c r="N1645" s="417">
        <f t="shared" si="2036"/>
        <v>0</v>
      </c>
      <c r="O1645" s="417">
        <f t="shared" ref="O1645" si="2119">F1645-F1644</f>
        <v>0</v>
      </c>
      <c r="P1645" s="417">
        <f t="shared" ref="P1645:Q1645" si="2120">M1645-M1644</f>
        <v>0</v>
      </c>
      <c r="Q1645" s="417">
        <f t="shared" si="2120"/>
        <v>0</v>
      </c>
      <c r="R1645" s="484"/>
      <c r="T1645" s="416">
        <v>9701</v>
      </c>
    </row>
    <row r="1646" spans="1:20" s="371" customFormat="1" ht="24" hidden="1" customHeight="1">
      <c r="A1646" s="366" t="s">
        <v>2064</v>
      </c>
      <c r="B1646" s="418" t="s">
        <v>0</v>
      </c>
      <c r="C1646" s="418" t="s">
        <v>2914</v>
      </c>
      <c r="D1646" s="418" t="s">
        <v>2915</v>
      </c>
      <c r="E1646" s="419" t="s">
        <v>2624</v>
      </c>
      <c r="F1646" s="411"/>
      <c r="G1646" s="411">
        <v>51.7</v>
      </c>
      <c r="H1646" s="412">
        <f>INT($F1646*G1646)</f>
        <v>0</v>
      </c>
      <c r="I1646" s="411">
        <v>0</v>
      </c>
      <c r="J1646" s="412">
        <f>INT($F1646*I1646)</f>
        <v>0</v>
      </c>
      <c r="K1646" s="411">
        <v>0</v>
      </c>
      <c r="L1646" s="412">
        <f>INT($F1646*K1646)</f>
        <v>0</v>
      </c>
      <c r="M1646" s="412">
        <f>+G1646+I1646+K1646</f>
        <v>51.7</v>
      </c>
      <c r="N1646" s="412">
        <f>H1646+J1646+L1646</f>
        <v>0</v>
      </c>
      <c r="O1646" s="412"/>
      <c r="P1646" s="412"/>
      <c r="Q1646" s="412"/>
      <c r="R1646" s="483" t="s">
        <v>0</v>
      </c>
      <c r="T1646" s="411">
        <v>5939</v>
      </c>
    </row>
    <row r="1647" spans="1:20" s="75" customFormat="1" ht="24" hidden="1" customHeight="1">
      <c r="A1647" s="372" t="s">
        <v>2956</v>
      </c>
      <c r="B1647" s="421" t="s">
        <v>0</v>
      </c>
      <c r="C1647" s="421" t="s">
        <v>1201</v>
      </c>
      <c r="D1647" s="421" t="s">
        <v>1202</v>
      </c>
      <c r="E1647" s="422" t="s">
        <v>1030</v>
      </c>
      <c r="F1647" s="416"/>
      <c r="G1647" s="416">
        <v>51.7</v>
      </c>
      <c r="H1647" s="417">
        <f t="shared" si="2115"/>
        <v>0</v>
      </c>
      <c r="I1647" s="416">
        <v>0</v>
      </c>
      <c r="J1647" s="417">
        <f t="shared" si="2116"/>
        <v>0</v>
      </c>
      <c r="K1647" s="416">
        <v>0</v>
      </c>
      <c r="L1647" s="417">
        <f t="shared" si="2117"/>
        <v>0</v>
      </c>
      <c r="M1647" s="417">
        <f t="shared" si="2118"/>
        <v>51.7</v>
      </c>
      <c r="N1647" s="417">
        <f t="shared" si="2036"/>
        <v>0</v>
      </c>
      <c r="O1647" s="417">
        <f t="shared" ref="O1647" si="2121">F1647-F1646</f>
        <v>0</v>
      </c>
      <c r="P1647" s="417">
        <f t="shared" ref="P1647:Q1647" si="2122">M1647-M1646</f>
        <v>0</v>
      </c>
      <c r="Q1647" s="417">
        <f t="shared" si="2122"/>
        <v>0</v>
      </c>
      <c r="R1647" s="484"/>
      <c r="T1647" s="416">
        <v>5939</v>
      </c>
    </row>
    <row r="1648" spans="1:20" s="485" customFormat="1" ht="24" hidden="1" customHeight="1">
      <c r="A1648" s="366" t="s">
        <v>3125</v>
      </c>
      <c r="B1648" s="418" t="s">
        <v>0</v>
      </c>
      <c r="C1648" s="418" t="s">
        <v>2916</v>
      </c>
      <c r="D1648" s="418" t="s">
        <v>2917</v>
      </c>
      <c r="E1648" s="419" t="s">
        <v>16</v>
      </c>
      <c r="F1648" s="411"/>
      <c r="G1648" s="411">
        <v>469.6</v>
      </c>
      <c r="H1648" s="412">
        <f>INT($F1648*G1648)</f>
        <v>0</v>
      </c>
      <c r="I1648" s="411">
        <v>22984.9</v>
      </c>
      <c r="J1648" s="412">
        <f>INT($F1648*I1648)</f>
        <v>0</v>
      </c>
      <c r="K1648" s="411">
        <v>0</v>
      </c>
      <c r="L1648" s="412">
        <f>INT($F1648*K1648)</f>
        <v>0</v>
      </c>
      <c r="M1648" s="412">
        <f>+G1648+I1648+K1648</f>
        <v>23454.5</v>
      </c>
      <c r="N1648" s="412">
        <f>H1648+J1648+L1648</f>
        <v>0</v>
      </c>
      <c r="O1648" s="412"/>
      <c r="P1648" s="412"/>
      <c r="Q1648" s="412"/>
      <c r="R1648" s="483" t="s">
        <v>0</v>
      </c>
      <c r="T1648" s="411">
        <v>75.400000000000006</v>
      </c>
    </row>
    <row r="1649" spans="1:20" s="77" customFormat="1" ht="24" hidden="1" customHeight="1">
      <c r="A1649" s="372" t="s">
        <v>2956</v>
      </c>
      <c r="B1649" s="421" t="s">
        <v>0</v>
      </c>
      <c r="C1649" s="421" t="s">
        <v>1203</v>
      </c>
      <c r="D1649" s="421" t="s">
        <v>1204</v>
      </c>
      <c r="E1649" s="422" t="s">
        <v>16</v>
      </c>
      <c r="F1649" s="416"/>
      <c r="G1649" s="416">
        <v>469.6</v>
      </c>
      <c r="H1649" s="417">
        <f t="shared" si="2115"/>
        <v>0</v>
      </c>
      <c r="I1649" s="416">
        <v>22984.9</v>
      </c>
      <c r="J1649" s="417">
        <f t="shared" si="2116"/>
        <v>0</v>
      </c>
      <c r="K1649" s="416">
        <v>0</v>
      </c>
      <c r="L1649" s="417">
        <f t="shared" si="2117"/>
        <v>0</v>
      </c>
      <c r="M1649" s="417">
        <f t="shared" si="2118"/>
        <v>23454.5</v>
      </c>
      <c r="N1649" s="417">
        <f t="shared" si="2036"/>
        <v>0</v>
      </c>
      <c r="O1649" s="417">
        <f t="shared" ref="O1649" si="2123">F1649-F1648</f>
        <v>0</v>
      </c>
      <c r="P1649" s="417">
        <f t="shared" ref="P1649:Q1649" si="2124">M1649-M1648</f>
        <v>0</v>
      </c>
      <c r="Q1649" s="417">
        <f t="shared" si="2124"/>
        <v>0</v>
      </c>
      <c r="R1649" s="484"/>
      <c r="T1649" s="416">
        <v>75.400000000000006</v>
      </c>
    </row>
    <row r="1650" spans="1:20" s="371" customFormat="1" ht="24" hidden="1" customHeight="1">
      <c r="A1650" s="366" t="s">
        <v>2787</v>
      </c>
      <c r="B1650" s="418" t="s">
        <v>0</v>
      </c>
      <c r="C1650" s="418" t="s">
        <v>2920</v>
      </c>
      <c r="D1650" s="418" t="s">
        <v>2917</v>
      </c>
      <c r="E1650" s="419" t="s">
        <v>16</v>
      </c>
      <c r="F1650" s="411"/>
      <c r="G1650" s="411">
        <v>1584.3</v>
      </c>
      <c r="H1650" s="412">
        <f>INT($F1650*G1650)</f>
        <v>0</v>
      </c>
      <c r="I1650" s="411">
        <v>77599.600000000006</v>
      </c>
      <c r="J1650" s="412">
        <f>INT($F1650*I1650)</f>
        <v>0</v>
      </c>
      <c r="K1650" s="411">
        <v>0</v>
      </c>
      <c r="L1650" s="412">
        <f>INT($F1650*K1650)</f>
        <v>0</v>
      </c>
      <c r="M1650" s="412">
        <f>+G1650+I1650+K1650</f>
        <v>79183.900000000009</v>
      </c>
      <c r="N1650" s="412">
        <f>H1650+J1650+L1650</f>
        <v>0</v>
      </c>
      <c r="O1650" s="412"/>
      <c r="P1650" s="412"/>
      <c r="Q1650" s="412"/>
      <c r="R1650" s="483" t="s">
        <v>0</v>
      </c>
      <c r="T1650" s="411">
        <v>53</v>
      </c>
    </row>
    <row r="1651" spans="1:20" s="75" customFormat="1" ht="24" hidden="1" customHeight="1">
      <c r="A1651" s="372" t="s">
        <v>3126</v>
      </c>
      <c r="B1651" s="421" t="s">
        <v>0</v>
      </c>
      <c r="C1651" s="421" t="s">
        <v>1205</v>
      </c>
      <c r="D1651" s="421" t="s">
        <v>1204</v>
      </c>
      <c r="E1651" s="422" t="s">
        <v>16</v>
      </c>
      <c r="F1651" s="416"/>
      <c r="G1651" s="416">
        <v>1584.3</v>
      </c>
      <c r="H1651" s="417">
        <f t="shared" si="2115"/>
        <v>0</v>
      </c>
      <c r="I1651" s="416">
        <v>77599.600000000006</v>
      </c>
      <c r="J1651" s="417">
        <f t="shared" si="2116"/>
        <v>0</v>
      </c>
      <c r="K1651" s="416">
        <v>0</v>
      </c>
      <c r="L1651" s="417">
        <f t="shared" si="2117"/>
        <v>0</v>
      </c>
      <c r="M1651" s="417">
        <f t="shared" si="2118"/>
        <v>79183.900000000009</v>
      </c>
      <c r="N1651" s="417">
        <f t="shared" si="2036"/>
        <v>0</v>
      </c>
      <c r="O1651" s="417">
        <f t="shared" ref="O1651" si="2125">F1651-F1650</f>
        <v>0</v>
      </c>
      <c r="P1651" s="417">
        <f t="shared" ref="P1651:Q1651" si="2126">M1651-M1650</f>
        <v>0</v>
      </c>
      <c r="Q1651" s="417">
        <f t="shared" si="2126"/>
        <v>0</v>
      </c>
      <c r="R1651" s="484"/>
      <c r="T1651" s="416">
        <v>53</v>
      </c>
    </row>
    <row r="1652" spans="1:20" s="371" customFormat="1" ht="24" hidden="1" customHeight="1">
      <c r="A1652" s="366" t="s">
        <v>2971</v>
      </c>
      <c r="B1652" s="418" t="s">
        <v>0</v>
      </c>
      <c r="C1652" s="418" t="s">
        <v>2920</v>
      </c>
      <c r="D1652" s="418" t="s">
        <v>2922</v>
      </c>
      <c r="E1652" s="419" t="s">
        <v>16</v>
      </c>
      <c r="F1652" s="411"/>
      <c r="G1652" s="411">
        <v>2071.8000000000002</v>
      </c>
      <c r="H1652" s="412">
        <f>INT($F1652*G1652)</f>
        <v>0</v>
      </c>
      <c r="I1652" s="411">
        <v>101476.7</v>
      </c>
      <c r="J1652" s="412">
        <f>INT($F1652*I1652)</f>
        <v>0</v>
      </c>
      <c r="K1652" s="411">
        <v>0</v>
      </c>
      <c r="L1652" s="412">
        <f>INT($F1652*K1652)</f>
        <v>0</v>
      </c>
      <c r="M1652" s="412">
        <f>+G1652+I1652+K1652</f>
        <v>103548.5</v>
      </c>
      <c r="N1652" s="412">
        <f>H1652+J1652+L1652</f>
        <v>0</v>
      </c>
      <c r="O1652" s="412"/>
      <c r="P1652" s="412"/>
      <c r="Q1652" s="412"/>
      <c r="R1652" s="483" t="s">
        <v>0</v>
      </c>
      <c r="T1652" s="411">
        <v>10.3</v>
      </c>
    </row>
    <row r="1653" spans="1:20" s="75" customFormat="1" ht="24" hidden="1" customHeight="1">
      <c r="A1653" s="372" t="s">
        <v>3127</v>
      </c>
      <c r="B1653" s="421" t="s">
        <v>0</v>
      </c>
      <c r="C1653" s="421" t="s">
        <v>1205</v>
      </c>
      <c r="D1653" s="421" t="s">
        <v>1206</v>
      </c>
      <c r="E1653" s="422" t="s">
        <v>16</v>
      </c>
      <c r="F1653" s="416"/>
      <c r="G1653" s="416">
        <v>2071.8000000000002</v>
      </c>
      <c r="H1653" s="417">
        <f t="shared" si="2115"/>
        <v>0</v>
      </c>
      <c r="I1653" s="416">
        <v>101476.7</v>
      </c>
      <c r="J1653" s="417">
        <f t="shared" si="2116"/>
        <v>0</v>
      </c>
      <c r="K1653" s="416">
        <v>0</v>
      </c>
      <c r="L1653" s="417">
        <f t="shared" si="2117"/>
        <v>0</v>
      </c>
      <c r="M1653" s="417">
        <f t="shared" si="2118"/>
        <v>103548.5</v>
      </c>
      <c r="N1653" s="417">
        <f t="shared" ref="N1653:N1715" si="2127">H1653+J1653+L1653</f>
        <v>0</v>
      </c>
      <c r="O1653" s="417">
        <f t="shared" ref="O1653" si="2128">F1653-F1652</f>
        <v>0</v>
      </c>
      <c r="P1653" s="417">
        <f t="shared" ref="P1653:Q1653" si="2129">M1653-M1652</f>
        <v>0</v>
      </c>
      <c r="Q1653" s="417">
        <f t="shared" si="2129"/>
        <v>0</v>
      </c>
      <c r="R1653" s="484"/>
      <c r="T1653" s="416">
        <v>10.3</v>
      </c>
    </row>
    <row r="1654" spans="1:20" s="371" customFormat="1" ht="24" hidden="1" customHeight="1">
      <c r="A1654" s="366" t="s">
        <v>2962</v>
      </c>
      <c r="B1654" s="418" t="s">
        <v>0</v>
      </c>
      <c r="C1654" s="418" t="s">
        <v>2924</v>
      </c>
      <c r="D1654" s="418" t="s">
        <v>2925</v>
      </c>
      <c r="E1654" s="419" t="s">
        <v>2926</v>
      </c>
      <c r="F1654" s="411"/>
      <c r="G1654" s="411">
        <v>0</v>
      </c>
      <c r="H1654" s="412">
        <f>INT($F1654*G1654)</f>
        <v>0</v>
      </c>
      <c r="I1654" s="411">
        <v>28453.4</v>
      </c>
      <c r="J1654" s="412">
        <f>INT($F1654*I1654)</f>
        <v>0</v>
      </c>
      <c r="K1654" s="411">
        <v>0</v>
      </c>
      <c r="L1654" s="412">
        <f>INT($F1654*K1654)</f>
        <v>0</v>
      </c>
      <c r="M1654" s="412">
        <f>+G1654+I1654+K1654</f>
        <v>28453.4</v>
      </c>
      <c r="N1654" s="412">
        <f>H1654+J1654+L1654</f>
        <v>0</v>
      </c>
      <c r="O1654" s="412"/>
      <c r="P1654" s="412"/>
      <c r="Q1654" s="412"/>
      <c r="R1654" s="483" t="s">
        <v>0</v>
      </c>
      <c r="T1654" s="411">
        <v>9.4179999999999993</v>
      </c>
    </row>
    <row r="1655" spans="1:20" s="75" customFormat="1" ht="24" hidden="1" customHeight="1">
      <c r="A1655" s="372" t="s">
        <v>3128</v>
      </c>
      <c r="B1655" s="421" t="s">
        <v>0</v>
      </c>
      <c r="C1655" s="421" t="s">
        <v>1207</v>
      </c>
      <c r="D1655" s="421" t="s">
        <v>1208</v>
      </c>
      <c r="E1655" s="422" t="s">
        <v>1209</v>
      </c>
      <c r="F1655" s="416"/>
      <c r="G1655" s="416">
        <v>0</v>
      </c>
      <c r="H1655" s="417">
        <f t="shared" si="2115"/>
        <v>0</v>
      </c>
      <c r="I1655" s="416">
        <v>28453.4</v>
      </c>
      <c r="J1655" s="417">
        <f t="shared" si="2116"/>
        <v>0</v>
      </c>
      <c r="K1655" s="416">
        <v>0</v>
      </c>
      <c r="L1655" s="417">
        <f t="shared" si="2117"/>
        <v>0</v>
      </c>
      <c r="M1655" s="417">
        <f t="shared" si="2118"/>
        <v>28453.4</v>
      </c>
      <c r="N1655" s="417">
        <f t="shared" si="2127"/>
        <v>0</v>
      </c>
      <c r="O1655" s="417">
        <f t="shared" ref="O1655" si="2130">F1655-F1654</f>
        <v>0</v>
      </c>
      <c r="P1655" s="417">
        <f t="shared" ref="P1655:Q1655" si="2131">M1655-M1654</f>
        <v>0</v>
      </c>
      <c r="Q1655" s="417">
        <f t="shared" si="2131"/>
        <v>0</v>
      </c>
      <c r="R1655" s="484"/>
      <c r="T1655" s="416">
        <v>9.4179999999999993</v>
      </c>
    </row>
    <row r="1656" spans="1:20" s="371" customFormat="1" ht="24" hidden="1" customHeight="1">
      <c r="A1656" s="366" t="s">
        <v>2787</v>
      </c>
      <c r="B1656" s="418" t="s">
        <v>0</v>
      </c>
      <c r="C1656" s="418" t="s">
        <v>2924</v>
      </c>
      <c r="D1656" s="418" t="s">
        <v>2927</v>
      </c>
      <c r="E1656" s="419" t="s">
        <v>2926</v>
      </c>
      <c r="F1656" s="411"/>
      <c r="G1656" s="411">
        <v>0</v>
      </c>
      <c r="H1656" s="412">
        <f>INT($F1656*G1656)</f>
        <v>0</v>
      </c>
      <c r="I1656" s="411">
        <v>35890.1</v>
      </c>
      <c r="J1656" s="412">
        <f>INT($F1656*I1656)</f>
        <v>0</v>
      </c>
      <c r="K1656" s="411">
        <v>0</v>
      </c>
      <c r="L1656" s="412">
        <f>INT($F1656*K1656)</f>
        <v>0</v>
      </c>
      <c r="M1656" s="412">
        <f>+G1656+I1656+K1656</f>
        <v>35890.1</v>
      </c>
      <c r="N1656" s="412">
        <f>H1656+J1656+L1656</f>
        <v>0</v>
      </c>
      <c r="O1656" s="412"/>
      <c r="P1656" s="412"/>
      <c r="Q1656" s="412"/>
      <c r="R1656" s="483" t="s">
        <v>0</v>
      </c>
      <c r="T1656" s="411">
        <v>5.657</v>
      </c>
    </row>
    <row r="1657" spans="1:20" s="75" customFormat="1" ht="24" hidden="1" customHeight="1">
      <c r="A1657" s="372" t="s">
        <v>2786</v>
      </c>
      <c r="B1657" s="421" t="s">
        <v>0</v>
      </c>
      <c r="C1657" s="421" t="s">
        <v>1207</v>
      </c>
      <c r="D1657" s="421" t="s">
        <v>1210</v>
      </c>
      <c r="E1657" s="422" t="s">
        <v>1209</v>
      </c>
      <c r="F1657" s="416"/>
      <c r="G1657" s="416">
        <v>0</v>
      </c>
      <c r="H1657" s="417">
        <f t="shared" si="2115"/>
        <v>0</v>
      </c>
      <c r="I1657" s="416">
        <v>35890.1</v>
      </c>
      <c r="J1657" s="417">
        <f t="shared" si="2116"/>
        <v>0</v>
      </c>
      <c r="K1657" s="416">
        <v>0</v>
      </c>
      <c r="L1657" s="417">
        <f t="shared" si="2117"/>
        <v>0</v>
      </c>
      <c r="M1657" s="417">
        <f t="shared" si="2118"/>
        <v>35890.1</v>
      </c>
      <c r="N1657" s="417">
        <f t="shared" si="2127"/>
        <v>0</v>
      </c>
      <c r="O1657" s="417">
        <f t="shared" ref="O1657" si="2132">F1657-F1656</f>
        <v>0</v>
      </c>
      <c r="P1657" s="417">
        <f t="shared" ref="P1657:Q1657" si="2133">M1657-M1656</f>
        <v>0</v>
      </c>
      <c r="Q1657" s="417">
        <f t="shared" si="2133"/>
        <v>0</v>
      </c>
      <c r="R1657" s="484"/>
      <c r="T1657" s="416">
        <v>5.657</v>
      </c>
    </row>
    <row r="1658" spans="1:20" s="485" customFormat="1" ht="24" hidden="1" customHeight="1">
      <c r="A1658" s="366" t="s">
        <v>2921</v>
      </c>
      <c r="B1658" s="436" t="s">
        <v>3129</v>
      </c>
      <c r="C1658" s="436" t="s">
        <v>2929</v>
      </c>
      <c r="D1658" s="436" t="s">
        <v>0</v>
      </c>
      <c r="E1658" s="437" t="s">
        <v>0</v>
      </c>
      <c r="F1658" s="438"/>
      <c r="G1658" s="439">
        <v>0</v>
      </c>
      <c r="H1658" s="438">
        <f>SUMIF($A$1660:$A$1673,$A1660,H$1660:H$1673)</f>
        <v>0</v>
      </c>
      <c r="I1658" s="439">
        <v>0</v>
      </c>
      <c r="J1658" s="438">
        <f>SUMIF($A$1660:$A$1673,$A1660,J$1660:J$1673)</f>
        <v>0</v>
      </c>
      <c r="K1658" s="439">
        <v>0</v>
      </c>
      <c r="L1658" s="438">
        <f>SUMIF($A$1660:$A$1673,$A1660,L$1660:L$1673)</f>
        <v>0</v>
      </c>
      <c r="M1658" s="440">
        <v>0</v>
      </c>
      <c r="N1658" s="438">
        <f>H1658+J1658+L1658</f>
        <v>0</v>
      </c>
      <c r="O1658" s="438"/>
      <c r="P1658" s="438"/>
      <c r="Q1658" s="438"/>
      <c r="R1658" s="481" t="s">
        <v>0</v>
      </c>
      <c r="T1658" s="438">
        <v>0</v>
      </c>
    </row>
    <row r="1659" spans="1:20" s="77" customFormat="1" ht="24" hidden="1" customHeight="1">
      <c r="A1659" s="372" t="s">
        <v>2786</v>
      </c>
      <c r="B1659" s="442" t="s">
        <v>3130</v>
      </c>
      <c r="C1659" s="442" t="s">
        <v>1211</v>
      </c>
      <c r="D1659" s="442" t="s">
        <v>0</v>
      </c>
      <c r="E1659" s="443" t="s">
        <v>0</v>
      </c>
      <c r="F1659" s="444"/>
      <c r="G1659" s="445">
        <v>0</v>
      </c>
      <c r="H1659" s="444">
        <f>SUMIF($A$1660:$A$1673,$A1661,H$1660:H$1673)</f>
        <v>0</v>
      </c>
      <c r="I1659" s="445">
        <v>0</v>
      </c>
      <c r="J1659" s="444">
        <f>SUMIF($A$1660:$A$1673,$A1661,J$1660:J$1673)</f>
        <v>0</v>
      </c>
      <c r="K1659" s="445">
        <v>0</v>
      </c>
      <c r="L1659" s="444">
        <f>SUMIF($A$1660:$A$1673,$A1661,L$1660:L$1673)</f>
        <v>0</v>
      </c>
      <c r="M1659" s="446">
        <v>0</v>
      </c>
      <c r="N1659" s="444">
        <f t="shared" si="2127"/>
        <v>0</v>
      </c>
      <c r="O1659" s="444">
        <f t="shared" ref="O1659" si="2134">F1659-F1658</f>
        <v>0</v>
      </c>
      <c r="P1659" s="444">
        <f t="shared" ref="P1659:Q1659" si="2135">M1659-M1658</f>
        <v>0</v>
      </c>
      <c r="Q1659" s="444">
        <f t="shared" si="2135"/>
        <v>0</v>
      </c>
      <c r="R1659" s="482"/>
      <c r="T1659" s="444">
        <v>0</v>
      </c>
    </row>
    <row r="1660" spans="1:20" s="371" customFormat="1" ht="24" hidden="1" customHeight="1">
      <c r="A1660" s="366" t="s">
        <v>3023</v>
      </c>
      <c r="B1660" s="418" t="s">
        <v>0</v>
      </c>
      <c r="C1660" s="418" t="s">
        <v>2931</v>
      </c>
      <c r="D1660" s="418" t="s">
        <v>2932</v>
      </c>
      <c r="E1660" s="419" t="s">
        <v>16</v>
      </c>
      <c r="F1660" s="411"/>
      <c r="G1660" s="411">
        <v>12409.4</v>
      </c>
      <c r="H1660" s="412">
        <f>INT($F1660*G1660)</f>
        <v>0</v>
      </c>
      <c r="I1660" s="411">
        <v>6814.4</v>
      </c>
      <c r="J1660" s="412">
        <f>INT($F1660*I1660)</f>
        <v>0</v>
      </c>
      <c r="K1660" s="411">
        <v>0</v>
      </c>
      <c r="L1660" s="412">
        <f>INT($F1660*K1660)</f>
        <v>0</v>
      </c>
      <c r="M1660" s="412">
        <f>+G1660+I1660+K1660</f>
        <v>19223.8</v>
      </c>
      <c r="N1660" s="412">
        <f>H1660+J1660+L1660</f>
        <v>0</v>
      </c>
      <c r="O1660" s="412"/>
      <c r="P1660" s="412"/>
      <c r="Q1660" s="412"/>
      <c r="R1660" s="483" t="s">
        <v>0</v>
      </c>
      <c r="T1660" s="411">
        <v>465</v>
      </c>
    </row>
    <row r="1661" spans="1:20" s="75" customFormat="1" ht="24" hidden="1" customHeight="1">
      <c r="A1661" s="372" t="s">
        <v>2786</v>
      </c>
      <c r="B1661" s="421" t="s">
        <v>0</v>
      </c>
      <c r="C1661" s="421" t="s">
        <v>1212</v>
      </c>
      <c r="D1661" s="421" t="s">
        <v>1213</v>
      </c>
      <c r="E1661" s="422" t="s">
        <v>16</v>
      </c>
      <c r="F1661" s="416"/>
      <c r="G1661" s="416">
        <v>12409.4</v>
      </c>
      <c r="H1661" s="417">
        <f t="shared" ref="H1661:H1673" si="2136">INT($F1661*G1661)</f>
        <v>0</v>
      </c>
      <c r="I1661" s="416">
        <v>6814.4</v>
      </c>
      <c r="J1661" s="417">
        <f t="shared" ref="J1661:J1673" si="2137">INT($F1661*I1661)</f>
        <v>0</v>
      </c>
      <c r="K1661" s="416">
        <v>0</v>
      </c>
      <c r="L1661" s="417">
        <f t="shared" ref="L1661:L1673" si="2138">INT($F1661*K1661)</f>
        <v>0</v>
      </c>
      <c r="M1661" s="417">
        <f t="shared" ref="M1661:M1673" si="2139">+G1661+I1661+K1661</f>
        <v>19223.8</v>
      </c>
      <c r="N1661" s="417">
        <f t="shared" si="2127"/>
        <v>0</v>
      </c>
      <c r="O1661" s="417">
        <f t="shared" ref="O1661" si="2140">F1661-F1660</f>
        <v>0</v>
      </c>
      <c r="P1661" s="417">
        <f t="shared" ref="P1661:Q1661" si="2141">M1661-M1660</f>
        <v>0</v>
      </c>
      <c r="Q1661" s="417">
        <f t="shared" si="2141"/>
        <v>0</v>
      </c>
      <c r="R1661" s="484"/>
      <c r="T1661" s="416">
        <v>465</v>
      </c>
    </row>
    <row r="1662" spans="1:20" s="371" customFormat="1" ht="24" hidden="1" customHeight="1">
      <c r="A1662" s="366" t="s">
        <v>2064</v>
      </c>
      <c r="B1662" s="418" t="s">
        <v>0</v>
      </c>
      <c r="C1662" s="418" t="s">
        <v>2931</v>
      </c>
      <c r="D1662" s="418" t="s">
        <v>2933</v>
      </c>
      <c r="E1662" s="419" t="s">
        <v>16</v>
      </c>
      <c r="F1662" s="411"/>
      <c r="G1662" s="411">
        <v>12613.9</v>
      </c>
      <c r="H1662" s="412">
        <f>INT($F1662*G1662)</f>
        <v>0</v>
      </c>
      <c r="I1662" s="411">
        <v>9481.6</v>
      </c>
      <c r="J1662" s="412">
        <f>INT($F1662*I1662)</f>
        <v>0</v>
      </c>
      <c r="K1662" s="411">
        <v>0</v>
      </c>
      <c r="L1662" s="412">
        <f>INT($F1662*K1662)</f>
        <v>0</v>
      </c>
      <c r="M1662" s="412">
        <f>+G1662+I1662+K1662</f>
        <v>22095.5</v>
      </c>
      <c r="N1662" s="412">
        <f>H1662+J1662+L1662</f>
        <v>0</v>
      </c>
      <c r="O1662" s="412"/>
      <c r="P1662" s="412"/>
      <c r="Q1662" s="412"/>
      <c r="R1662" s="483" t="s">
        <v>0</v>
      </c>
      <c r="T1662" s="411">
        <v>75.400000000000006</v>
      </c>
    </row>
    <row r="1663" spans="1:20" s="75" customFormat="1" ht="24" hidden="1" customHeight="1">
      <c r="A1663" s="372" t="s">
        <v>2089</v>
      </c>
      <c r="B1663" s="421" t="s">
        <v>0</v>
      </c>
      <c r="C1663" s="421" t="s">
        <v>1212</v>
      </c>
      <c r="D1663" s="421" t="s">
        <v>1214</v>
      </c>
      <c r="E1663" s="422" t="s">
        <v>16</v>
      </c>
      <c r="F1663" s="416"/>
      <c r="G1663" s="416">
        <v>12613.9</v>
      </c>
      <c r="H1663" s="417">
        <f t="shared" si="2136"/>
        <v>0</v>
      </c>
      <c r="I1663" s="416">
        <v>9481.6</v>
      </c>
      <c r="J1663" s="417">
        <f t="shared" si="2137"/>
        <v>0</v>
      </c>
      <c r="K1663" s="416">
        <v>0</v>
      </c>
      <c r="L1663" s="417">
        <f t="shared" si="2138"/>
        <v>0</v>
      </c>
      <c r="M1663" s="417">
        <f t="shared" si="2139"/>
        <v>22095.5</v>
      </c>
      <c r="N1663" s="417">
        <f t="shared" si="2127"/>
        <v>0</v>
      </c>
      <c r="O1663" s="417">
        <f t="shared" ref="O1663" si="2142">F1663-F1662</f>
        <v>0</v>
      </c>
      <c r="P1663" s="417">
        <f t="shared" ref="P1663:Q1663" si="2143">M1663-M1662</f>
        <v>0</v>
      </c>
      <c r="Q1663" s="417">
        <f t="shared" si="2143"/>
        <v>0</v>
      </c>
      <c r="R1663" s="484"/>
      <c r="T1663" s="416">
        <v>75.400000000000006</v>
      </c>
    </row>
    <row r="1664" spans="1:20" s="485" customFormat="1" ht="24" hidden="1" customHeight="1">
      <c r="A1664" s="366" t="s">
        <v>2787</v>
      </c>
      <c r="B1664" s="418" t="s">
        <v>0</v>
      </c>
      <c r="C1664" s="418" t="s">
        <v>2934</v>
      </c>
      <c r="D1664" s="418" t="s">
        <v>2935</v>
      </c>
      <c r="E1664" s="419" t="s">
        <v>16</v>
      </c>
      <c r="F1664" s="411"/>
      <c r="G1664" s="411">
        <v>3460.5</v>
      </c>
      <c r="H1664" s="412">
        <f>INT($F1664*G1664)</f>
        <v>0</v>
      </c>
      <c r="I1664" s="411">
        <v>12224</v>
      </c>
      <c r="J1664" s="412">
        <f>INT($F1664*I1664)</f>
        <v>0</v>
      </c>
      <c r="K1664" s="411">
        <v>0</v>
      </c>
      <c r="L1664" s="412">
        <f>INT($F1664*K1664)</f>
        <v>0</v>
      </c>
      <c r="M1664" s="412">
        <f>+G1664+I1664+K1664</f>
        <v>15684.5</v>
      </c>
      <c r="N1664" s="412">
        <f>H1664+J1664+L1664</f>
        <v>0</v>
      </c>
      <c r="O1664" s="412"/>
      <c r="P1664" s="412"/>
      <c r="Q1664" s="412"/>
      <c r="R1664" s="483" t="s">
        <v>0</v>
      </c>
      <c r="T1664" s="411">
        <v>388</v>
      </c>
    </row>
    <row r="1665" spans="1:20" s="77" customFormat="1" ht="24" hidden="1" customHeight="1">
      <c r="A1665" s="372" t="s">
        <v>2089</v>
      </c>
      <c r="B1665" s="421" t="s">
        <v>0</v>
      </c>
      <c r="C1665" s="421" t="s">
        <v>1215</v>
      </c>
      <c r="D1665" s="421" t="s">
        <v>1216</v>
      </c>
      <c r="E1665" s="422" t="s">
        <v>16</v>
      </c>
      <c r="F1665" s="416"/>
      <c r="G1665" s="416">
        <v>3460.5</v>
      </c>
      <c r="H1665" s="417">
        <f t="shared" si="2136"/>
        <v>0</v>
      </c>
      <c r="I1665" s="416">
        <v>12224</v>
      </c>
      <c r="J1665" s="417">
        <f t="shared" si="2137"/>
        <v>0</v>
      </c>
      <c r="K1665" s="416">
        <v>0</v>
      </c>
      <c r="L1665" s="417">
        <f t="shared" si="2138"/>
        <v>0</v>
      </c>
      <c r="M1665" s="417">
        <f t="shared" si="2139"/>
        <v>15684.5</v>
      </c>
      <c r="N1665" s="417">
        <f t="shared" si="2127"/>
        <v>0</v>
      </c>
      <c r="O1665" s="417">
        <f t="shared" ref="O1665" si="2144">F1665-F1664</f>
        <v>0</v>
      </c>
      <c r="P1665" s="417">
        <f t="shared" ref="P1665:Q1665" si="2145">M1665-M1664</f>
        <v>0</v>
      </c>
      <c r="Q1665" s="417">
        <f t="shared" si="2145"/>
        <v>0</v>
      </c>
      <c r="R1665" s="484"/>
      <c r="T1665" s="416">
        <v>388</v>
      </c>
    </row>
    <row r="1666" spans="1:20" s="371" customFormat="1" ht="24" hidden="1" customHeight="1">
      <c r="A1666" s="366" t="s">
        <v>2787</v>
      </c>
      <c r="B1666" s="418" t="s">
        <v>0</v>
      </c>
      <c r="C1666" s="418" t="s">
        <v>2936</v>
      </c>
      <c r="D1666" s="418" t="s">
        <v>2937</v>
      </c>
      <c r="E1666" s="419" t="s">
        <v>16</v>
      </c>
      <c r="F1666" s="411"/>
      <c r="G1666" s="411">
        <v>972.4</v>
      </c>
      <c r="H1666" s="412">
        <f>INT($F1666*G1666)</f>
        <v>0</v>
      </c>
      <c r="I1666" s="411">
        <v>10421.6</v>
      </c>
      <c r="J1666" s="412">
        <f>INT($F1666*I1666)</f>
        <v>0</v>
      </c>
      <c r="K1666" s="411">
        <v>0</v>
      </c>
      <c r="L1666" s="412">
        <f>INT($F1666*K1666)</f>
        <v>0</v>
      </c>
      <c r="M1666" s="412">
        <f>+G1666+I1666+K1666</f>
        <v>11394</v>
      </c>
      <c r="N1666" s="412">
        <f>H1666+J1666+L1666</f>
        <v>0</v>
      </c>
      <c r="O1666" s="412"/>
      <c r="P1666" s="412"/>
      <c r="Q1666" s="412"/>
      <c r="R1666" s="483" t="s">
        <v>0</v>
      </c>
      <c r="T1666" s="411">
        <v>388</v>
      </c>
    </row>
    <row r="1667" spans="1:20" s="75" customFormat="1" ht="24" hidden="1" customHeight="1">
      <c r="A1667" s="372" t="s">
        <v>2786</v>
      </c>
      <c r="B1667" s="421" t="s">
        <v>0</v>
      </c>
      <c r="C1667" s="421" t="s">
        <v>1217</v>
      </c>
      <c r="D1667" s="421" t="s">
        <v>1218</v>
      </c>
      <c r="E1667" s="422" t="s">
        <v>16</v>
      </c>
      <c r="F1667" s="416"/>
      <c r="G1667" s="416">
        <v>972.4</v>
      </c>
      <c r="H1667" s="417">
        <f t="shared" si="2136"/>
        <v>0</v>
      </c>
      <c r="I1667" s="416">
        <v>10421.6</v>
      </c>
      <c r="J1667" s="417">
        <f t="shared" si="2137"/>
        <v>0</v>
      </c>
      <c r="K1667" s="416">
        <v>0</v>
      </c>
      <c r="L1667" s="417">
        <f t="shared" si="2138"/>
        <v>0</v>
      </c>
      <c r="M1667" s="417">
        <f t="shared" si="2139"/>
        <v>11394</v>
      </c>
      <c r="N1667" s="417">
        <f t="shared" si="2127"/>
        <v>0</v>
      </c>
      <c r="O1667" s="417">
        <f t="shared" ref="O1667" si="2146">F1667-F1666</f>
        <v>0</v>
      </c>
      <c r="P1667" s="417">
        <f t="shared" ref="P1667:Q1667" si="2147">M1667-M1666</f>
        <v>0</v>
      </c>
      <c r="Q1667" s="417">
        <f t="shared" si="2147"/>
        <v>0</v>
      </c>
      <c r="R1667" s="484"/>
      <c r="T1667" s="416">
        <v>388</v>
      </c>
    </row>
    <row r="1668" spans="1:20" s="371" customFormat="1" ht="24" hidden="1" customHeight="1">
      <c r="A1668" s="366" t="s">
        <v>2064</v>
      </c>
      <c r="B1668" s="418" t="s">
        <v>0</v>
      </c>
      <c r="C1668" s="418" t="s">
        <v>2938</v>
      </c>
      <c r="D1668" s="418" t="s">
        <v>2939</v>
      </c>
      <c r="E1668" s="419" t="s">
        <v>6</v>
      </c>
      <c r="F1668" s="411"/>
      <c r="G1668" s="411">
        <v>1945.3</v>
      </c>
      <c r="H1668" s="412">
        <f>INT($F1668*G1668)</f>
        <v>0</v>
      </c>
      <c r="I1668" s="411">
        <v>4288.8</v>
      </c>
      <c r="J1668" s="412">
        <f>INT($F1668*I1668)</f>
        <v>0</v>
      </c>
      <c r="K1668" s="411">
        <v>71.099999999999994</v>
      </c>
      <c r="L1668" s="412">
        <f>INT($F1668*K1668)</f>
        <v>0</v>
      </c>
      <c r="M1668" s="412">
        <f>+G1668+I1668+K1668</f>
        <v>6305.2000000000007</v>
      </c>
      <c r="N1668" s="412">
        <f>H1668+J1668+L1668</f>
        <v>0</v>
      </c>
      <c r="O1668" s="412"/>
      <c r="P1668" s="412"/>
      <c r="Q1668" s="412"/>
      <c r="R1668" s="483" t="s">
        <v>0</v>
      </c>
      <c r="T1668" s="411">
        <v>558</v>
      </c>
    </row>
    <row r="1669" spans="1:20" s="75" customFormat="1" ht="24" hidden="1" customHeight="1">
      <c r="A1669" s="372" t="s">
        <v>3126</v>
      </c>
      <c r="B1669" s="421" t="s">
        <v>0</v>
      </c>
      <c r="C1669" s="421" t="s">
        <v>1219</v>
      </c>
      <c r="D1669" s="421" t="s">
        <v>1220</v>
      </c>
      <c r="E1669" s="422" t="s">
        <v>6</v>
      </c>
      <c r="F1669" s="416"/>
      <c r="G1669" s="416">
        <v>1945.3</v>
      </c>
      <c r="H1669" s="417">
        <f t="shared" si="2136"/>
        <v>0</v>
      </c>
      <c r="I1669" s="416">
        <v>4288.8</v>
      </c>
      <c r="J1669" s="417">
        <f t="shared" si="2137"/>
        <v>0</v>
      </c>
      <c r="K1669" s="416">
        <v>71.099999999999994</v>
      </c>
      <c r="L1669" s="417">
        <f t="shared" si="2138"/>
        <v>0</v>
      </c>
      <c r="M1669" s="417">
        <f t="shared" si="2139"/>
        <v>6305.2000000000007</v>
      </c>
      <c r="N1669" s="417">
        <f t="shared" si="2127"/>
        <v>0</v>
      </c>
      <c r="O1669" s="417">
        <f t="shared" ref="O1669" si="2148">F1669-F1668</f>
        <v>0</v>
      </c>
      <c r="P1669" s="417">
        <f t="shared" ref="P1669:Q1669" si="2149">M1669-M1668</f>
        <v>0</v>
      </c>
      <c r="Q1669" s="417">
        <f t="shared" si="2149"/>
        <v>0</v>
      </c>
      <c r="R1669" s="484"/>
      <c r="T1669" s="416">
        <v>558</v>
      </c>
    </row>
    <row r="1670" spans="1:20" s="371" customFormat="1" ht="24" hidden="1" customHeight="1">
      <c r="A1670" s="366" t="s">
        <v>2921</v>
      </c>
      <c r="B1670" s="418" t="s">
        <v>0</v>
      </c>
      <c r="C1670" s="418" t="s">
        <v>2940</v>
      </c>
      <c r="D1670" s="418" t="s">
        <v>2941</v>
      </c>
      <c r="E1670" s="419" t="s">
        <v>6</v>
      </c>
      <c r="F1670" s="411"/>
      <c r="G1670" s="411">
        <v>325.39999999999998</v>
      </c>
      <c r="H1670" s="412">
        <f>INT($F1670*G1670)</f>
        <v>0</v>
      </c>
      <c r="I1670" s="411">
        <v>2512</v>
      </c>
      <c r="J1670" s="412">
        <f>INT($F1670*I1670)</f>
        <v>0</v>
      </c>
      <c r="K1670" s="411">
        <v>0</v>
      </c>
      <c r="L1670" s="412">
        <f>INT($F1670*K1670)</f>
        <v>0</v>
      </c>
      <c r="M1670" s="412">
        <f>+G1670+I1670+K1670</f>
        <v>2837.4</v>
      </c>
      <c r="N1670" s="412">
        <f>H1670+J1670+L1670</f>
        <v>0</v>
      </c>
      <c r="O1670" s="412"/>
      <c r="P1670" s="412"/>
      <c r="Q1670" s="412"/>
      <c r="R1670" s="483" t="s">
        <v>0</v>
      </c>
      <c r="T1670" s="411">
        <v>2238</v>
      </c>
    </row>
    <row r="1671" spans="1:20" s="75" customFormat="1" ht="24" hidden="1" customHeight="1">
      <c r="A1671" s="372" t="s">
        <v>3131</v>
      </c>
      <c r="B1671" s="421" t="s">
        <v>0</v>
      </c>
      <c r="C1671" s="421" t="s">
        <v>1221</v>
      </c>
      <c r="D1671" s="421" t="s">
        <v>1222</v>
      </c>
      <c r="E1671" s="422" t="s">
        <v>6</v>
      </c>
      <c r="F1671" s="416"/>
      <c r="G1671" s="416">
        <v>325.39999999999998</v>
      </c>
      <c r="H1671" s="417">
        <f t="shared" si="2136"/>
        <v>0</v>
      </c>
      <c r="I1671" s="416">
        <v>2512</v>
      </c>
      <c r="J1671" s="417">
        <f t="shared" si="2137"/>
        <v>0</v>
      </c>
      <c r="K1671" s="416">
        <v>0</v>
      </c>
      <c r="L1671" s="417">
        <f t="shared" si="2138"/>
        <v>0</v>
      </c>
      <c r="M1671" s="417">
        <f t="shared" si="2139"/>
        <v>2837.4</v>
      </c>
      <c r="N1671" s="417">
        <f t="shared" si="2127"/>
        <v>0</v>
      </c>
      <c r="O1671" s="417">
        <f t="shared" ref="O1671" si="2150">F1671-F1670</f>
        <v>0</v>
      </c>
      <c r="P1671" s="417">
        <f t="shared" ref="P1671:Q1671" si="2151">M1671-M1670</f>
        <v>0</v>
      </c>
      <c r="Q1671" s="417">
        <f t="shared" si="2151"/>
        <v>0</v>
      </c>
      <c r="R1671" s="484"/>
      <c r="T1671" s="416">
        <v>2238</v>
      </c>
    </row>
    <row r="1672" spans="1:20" s="371" customFormat="1" ht="24" hidden="1" customHeight="1">
      <c r="A1672" s="366" t="s">
        <v>3035</v>
      </c>
      <c r="B1672" s="418" t="s">
        <v>0</v>
      </c>
      <c r="C1672" s="418" t="s">
        <v>2942</v>
      </c>
      <c r="D1672" s="418" t="s">
        <v>98</v>
      </c>
      <c r="E1672" s="419" t="s">
        <v>22</v>
      </c>
      <c r="F1672" s="411"/>
      <c r="G1672" s="411">
        <v>863.2</v>
      </c>
      <c r="H1672" s="412">
        <f>INT($F1672*G1672)</f>
        <v>0</v>
      </c>
      <c r="I1672" s="411">
        <v>2797.6</v>
      </c>
      <c r="J1672" s="412">
        <f>INT($F1672*I1672)</f>
        <v>0</v>
      </c>
      <c r="K1672" s="411">
        <v>0</v>
      </c>
      <c r="L1672" s="412">
        <f>INT($F1672*K1672)</f>
        <v>0</v>
      </c>
      <c r="M1672" s="412">
        <f>+G1672+I1672+K1672</f>
        <v>3660.8</v>
      </c>
      <c r="N1672" s="412">
        <f>H1672+J1672+L1672</f>
        <v>0</v>
      </c>
      <c r="O1672" s="412"/>
      <c r="P1672" s="412"/>
      <c r="Q1672" s="412"/>
      <c r="R1672" s="483" t="s">
        <v>0</v>
      </c>
      <c r="T1672" s="411">
        <v>1317</v>
      </c>
    </row>
    <row r="1673" spans="1:20" s="75" customFormat="1" ht="24" hidden="1" customHeight="1">
      <c r="A1673" s="372" t="s">
        <v>2786</v>
      </c>
      <c r="B1673" s="421" t="s">
        <v>0</v>
      </c>
      <c r="C1673" s="421" t="s">
        <v>1223</v>
      </c>
      <c r="D1673" s="421" t="s">
        <v>98</v>
      </c>
      <c r="E1673" s="422" t="s">
        <v>22</v>
      </c>
      <c r="F1673" s="416"/>
      <c r="G1673" s="416">
        <v>863.2</v>
      </c>
      <c r="H1673" s="417">
        <f t="shared" si="2136"/>
        <v>0</v>
      </c>
      <c r="I1673" s="416">
        <v>2797.6</v>
      </c>
      <c r="J1673" s="417">
        <f t="shared" si="2137"/>
        <v>0</v>
      </c>
      <c r="K1673" s="416">
        <v>0</v>
      </c>
      <c r="L1673" s="417">
        <f t="shared" si="2138"/>
        <v>0</v>
      </c>
      <c r="M1673" s="417">
        <f t="shared" si="2139"/>
        <v>3660.8</v>
      </c>
      <c r="N1673" s="417">
        <f t="shared" si="2127"/>
        <v>0</v>
      </c>
      <c r="O1673" s="417">
        <f t="shared" ref="O1673" si="2152">F1673-F1672</f>
        <v>0</v>
      </c>
      <c r="P1673" s="417">
        <f t="shared" ref="P1673:Q1673" si="2153">M1673-M1672</f>
        <v>0</v>
      </c>
      <c r="Q1673" s="417">
        <f t="shared" si="2153"/>
        <v>0</v>
      </c>
      <c r="R1673" s="484"/>
      <c r="T1673" s="416">
        <v>1317</v>
      </c>
    </row>
    <row r="1674" spans="1:20" s="371" customFormat="1" ht="24" hidden="1" customHeight="1">
      <c r="A1674" s="366" t="s">
        <v>2064</v>
      </c>
      <c r="B1674" s="436" t="s">
        <v>3132</v>
      </c>
      <c r="C1674" s="436" t="s">
        <v>2944</v>
      </c>
      <c r="D1674" s="436" t="s">
        <v>0</v>
      </c>
      <c r="E1674" s="437" t="s">
        <v>0</v>
      </c>
      <c r="F1674" s="438"/>
      <c r="G1674" s="439">
        <v>0</v>
      </c>
      <c r="H1674" s="438">
        <f>SUMIF($A$1676:$A$1691,$A1676,H$1676:H$1691)</f>
        <v>0</v>
      </c>
      <c r="I1674" s="439">
        <v>0</v>
      </c>
      <c r="J1674" s="438">
        <f>SUMIF($A$1676:$A$1691,$A1676,J$1676:J$1691)</f>
        <v>0</v>
      </c>
      <c r="K1674" s="439">
        <v>0</v>
      </c>
      <c r="L1674" s="438">
        <f>SUMIF($A$1676:$A$1691,$A1676,L$1676:L$1691)</f>
        <v>0</v>
      </c>
      <c r="M1674" s="440">
        <v>0</v>
      </c>
      <c r="N1674" s="438">
        <f>H1674+J1674+L1674</f>
        <v>0</v>
      </c>
      <c r="O1674" s="438"/>
      <c r="P1674" s="438"/>
      <c r="Q1674" s="438"/>
      <c r="R1674" s="481" t="s">
        <v>0</v>
      </c>
      <c r="T1674" s="438">
        <v>0</v>
      </c>
    </row>
    <row r="1675" spans="1:20" s="75" customFormat="1" ht="24" hidden="1" customHeight="1">
      <c r="A1675" s="372" t="s">
        <v>2786</v>
      </c>
      <c r="B1675" s="442" t="s">
        <v>3133</v>
      </c>
      <c r="C1675" s="442" t="s">
        <v>1224</v>
      </c>
      <c r="D1675" s="442" t="s">
        <v>0</v>
      </c>
      <c r="E1675" s="443" t="s">
        <v>0</v>
      </c>
      <c r="F1675" s="444"/>
      <c r="G1675" s="445">
        <v>0</v>
      </c>
      <c r="H1675" s="444">
        <f>SUMIF($A$1676:$A$1691,$A1677,H$1676:H$1691)</f>
        <v>0</v>
      </c>
      <c r="I1675" s="445">
        <v>0</v>
      </c>
      <c r="J1675" s="444">
        <f>SUMIF($A$1676:$A$1691,$A1677,J$1676:J$1691)</f>
        <v>0</v>
      </c>
      <c r="K1675" s="445">
        <v>0</v>
      </c>
      <c r="L1675" s="444">
        <f>SUMIF($A$1676:$A$1691,$A1677,L$1676:L$1691)</f>
        <v>0</v>
      </c>
      <c r="M1675" s="446">
        <v>0</v>
      </c>
      <c r="N1675" s="444">
        <f t="shared" si="2127"/>
        <v>0</v>
      </c>
      <c r="O1675" s="444">
        <f t="shared" ref="O1675" si="2154">F1675-F1674</f>
        <v>0</v>
      </c>
      <c r="P1675" s="444">
        <f t="shared" ref="P1675:Q1675" si="2155">M1675-M1674</f>
        <v>0</v>
      </c>
      <c r="Q1675" s="444">
        <f t="shared" si="2155"/>
        <v>0</v>
      </c>
      <c r="R1675" s="482"/>
      <c r="T1675" s="444">
        <v>0</v>
      </c>
    </row>
    <row r="1676" spans="1:20" s="371" customFormat="1" ht="24" hidden="1" customHeight="1">
      <c r="A1676" s="366" t="s">
        <v>2787</v>
      </c>
      <c r="B1676" s="418" t="s">
        <v>0</v>
      </c>
      <c r="C1676" s="418" t="s">
        <v>3134</v>
      </c>
      <c r="D1676" s="418" t="s">
        <v>3135</v>
      </c>
      <c r="E1676" s="419" t="s">
        <v>16</v>
      </c>
      <c r="F1676" s="411"/>
      <c r="G1676" s="411">
        <v>81126.7</v>
      </c>
      <c r="H1676" s="412">
        <f>INT($F1676*G1676)</f>
        <v>0</v>
      </c>
      <c r="I1676" s="411">
        <v>34828</v>
      </c>
      <c r="J1676" s="412">
        <f>INT($F1676*I1676)</f>
        <v>0</v>
      </c>
      <c r="K1676" s="411">
        <v>0</v>
      </c>
      <c r="L1676" s="412">
        <f>INT($F1676*K1676)</f>
        <v>0</v>
      </c>
      <c r="M1676" s="412">
        <f>+G1676+I1676+K1676</f>
        <v>115954.7</v>
      </c>
      <c r="N1676" s="412">
        <f>H1676+J1676+L1676</f>
        <v>0</v>
      </c>
      <c r="O1676" s="412"/>
      <c r="P1676" s="412"/>
      <c r="Q1676" s="412"/>
      <c r="R1676" s="483" t="s">
        <v>0</v>
      </c>
      <c r="T1676" s="411">
        <v>54.4</v>
      </c>
    </row>
    <row r="1677" spans="1:20" s="75" customFormat="1" ht="24" hidden="1" customHeight="1">
      <c r="A1677" s="372" t="s">
        <v>3128</v>
      </c>
      <c r="B1677" s="421" t="s">
        <v>0</v>
      </c>
      <c r="C1677" s="421" t="s">
        <v>1328</v>
      </c>
      <c r="D1677" s="421" t="s">
        <v>1329</v>
      </c>
      <c r="E1677" s="422" t="s">
        <v>16</v>
      </c>
      <c r="F1677" s="416"/>
      <c r="G1677" s="416">
        <v>81126.7</v>
      </c>
      <c r="H1677" s="417">
        <f t="shared" ref="H1677:H1691" si="2156">INT($F1677*G1677)</f>
        <v>0</v>
      </c>
      <c r="I1677" s="416">
        <v>34828</v>
      </c>
      <c r="J1677" s="417">
        <f t="shared" ref="J1677:J1691" si="2157">INT($F1677*I1677)</f>
        <v>0</v>
      </c>
      <c r="K1677" s="416">
        <v>0</v>
      </c>
      <c r="L1677" s="417">
        <f t="shared" ref="L1677:L1691" si="2158">INT($F1677*K1677)</f>
        <v>0</v>
      </c>
      <c r="M1677" s="417">
        <f t="shared" ref="M1677:M1691" si="2159">+G1677+I1677+K1677</f>
        <v>115954.7</v>
      </c>
      <c r="N1677" s="417">
        <f t="shared" si="2127"/>
        <v>0</v>
      </c>
      <c r="O1677" s="417">
        <f t="shared" ref="O1677" si="2160">F1677-F1676</f>
        <v>0</v>
      </c>
      <c r="P1677" s="417">
        <f t="shared" ref="P1677:Q1677" si="2161">M1677-M1676</f>
        <v>0</v>
      </c>
      <c r="Q1677" s="417">
        <f t="shared" si="2161"/>
        <v>0</v>
      </c>
      <c r="R1677" s="484"/>
      <c r="T1677" s="416">
        <v>54.4</v>
      </c>
    </row>
    <row r="1678" spans="1:20" s="371" customFormat="1" ht="24" hidden="1" customHeight="1">
      <c r="A1678" s="366" t="s">
        <v>3023</v>
      </c>
      <c r="B1678" s="418" t="s">
        <v>0</v>
      </c>
      <c r="C1678" s="418" t="s">
        <v>2945</v>
      </c>
      <c r="D1678" s="418" t="s">
        <v>2946</v>
      </c>
      <c r="E1678" s="419" t="s">
        <v>16</v>
      </c>
      <c r="F1678" s="411"/>
      <c r="G1678" s="411">
        <v>85071.9</v>
      </c>
      <c r="H1678" s="412">
        <f>INT($F1678*G1678)</f>
        <v>0</v>
      </c>
      <c r="I1678" s="411">
        <v>51200</v>
      </c>
      <c r="J1678" s="412">
        <f>INT($F1678*I1678)</f>
        <v>0</v>
      </c>
      <c r="K1678" s="411">
        <v>5851.6</v>
      </c>
      <c r="L1678" s="412">
        <f>INT($F1678*K1678)</f>
        <v>0</v>
      </c>
      <c r="M1678" s="412">
        <f>+G1678+I1678+K1678</f>
        <v>142123.5</v>
      </c>
      <c r="N1678" s="412">
        <f>H1678+J1678+L1678</f>
        <v>0</v>
      </c>
      <c r="O1678" s="412"/>
      <c r="P1678" s="412"/>
      <c r="Q1678" s="412"/>
      <c r="R1678" s="483" t="s">
        <v>0</v>
      </c>
      <c r="T1678" s="411">
        <v>780</v>
      </c>
    </row>
    <row r="1679" spans="1:20" s="75" customFormat="1" ht="24" hidden="1" customHeight="1">
      <c r="A1679" s="372" t="s">
        <v>3128</v>
      </c>
      <c r="B1679" s="421" t="s">
        <v>0</v>
      </c>
      <c r="C1679" s="421" t="s">
        <v>1225</v>
      </c>
      <c r="D1679" s="421" t="s">
        <v>1226</v>
      </c>
      <c r="E1679" s="422" t="s">
        <v>16</v>
      </c>
      <c r="F1679" s="416"/>
      <c r="G1679" s="416">
        <v>85071.9</v>
      </c>
      <c r="H1679" s="417">
        <f t="shared" si="2156"/>
        <v>0</v>
      </c>
      <c r="I1679" s="416">
        <v>51200</v>
      </c>
      <c r="J1679" s="417">
        <f t="shared" si="2157"/>
        <v>0</v>
      </c>
      <c r="K1679" s="416">
        <v>5851.6</v>
      </c>
      <c r="L1679" s="417">
        <f t="shared" si="2158"/>
        <v>0</v>
      </c>
      <c r="M1679" s="417">
        <f t="shared" si="2159"/>
        <v>142123.5</v>
      </c>
      <c r="N1679" s="417">
        <f t="shared" si="2127"/>
        <v>0</v>
      </c>
      <c r="O1679" s="417">
        <f t="shared" ref="O1679" si="2162">F1679-F1678</f>
        <v>0</v>
      </c>
      <c r="P1679" s="417">
        <f t="shared" ref="P1679:Q1679" si="2163">M1679-M1678</f>
        <v>0</v>
      </c>
      <c r="Q1679" s="417">
        <f t="shared" si="2163"/>
        <v>0</v>
      </c>
      <c r="R1679" s="484"/>
      <c r="T1679" s="416">
        <v>780</v>
      </c>
    </row>
    <row r="1680" spans="1:20" s="371" customFormat="1" ht="24" hidden="1" customHeight="1">
      <c r="A1680" s="366" t="s">
        <v>3023</v>
      </c>
      <c r="B1680" s="418" t="s">
        <v>0</v>
      </c>
      <c r="C1680" s="418" t="s">
        <v>2950</v>
      </c>
      <c r="D1680" s="418" t="s">
        <v>99</v>
      </c>
      <c r="E1680" s="419" t="s">
        <v>6</v>
      </c>
      <c r="F1680" s="411"/>
      <c r="G1680" s="411">
        <v>15886.3</v>
      </c>
      <c r="H1680" s="412">
        <f>INT($F1680*G1680)</f>
        <v>0</v>
      </c>
      <c r="I1680" s="411">
        <v>11200</v>
      </c>
      <c r="J1680" s="412">
        <f>INT($F1680*I1680)</f>
        <v>0</v>
      </c>
      <c r="K1680" s="411">
        <v>907.8</v>
      </c>
      <c r="L1680" s="412">
        <f>INT($F1680*K1680)</f>
        <v>0</v>
      </c>
      <c r="M1680" s="412">
        <f>+G1680+I1680+K1680</f>
        <v>27994.1</v>
      </c>
      <c r="N1680" s="412">
        <f>H1680+J1680+L1680</f>
        <v>0</v>
      </c>
      <c r="O1680" s="412"/>
      <c r="P1680" s="412"/>
      <c r="Q1680" s="412"/>
      <c r="R1680" s="483" t="s">
        <v>0</v>
      </c>
      <c r="T1680" s="411">
        <v>413</v>
      </c>
    </row>
    <row r="1681" spans="1:20" s="75" customFormat="1" ht="24" hidden="1" customHeight="1">
      <c r="A1681" s="372" t="s">
        <v>2786</v>
      </c>
      <c r="B1681" s="421" t="s">
        <v>0</v>
      </c>
      <c r="C1681" s="421" t="s">
        <v>1229</v>
      </c>
      <c r="D1681" s="421" t="s">
        <v>99</v>
      </c>
      <c r="E1681" s="422" t="s">
        <v>6</v>
      </c>
      <c r="F1681" s="416"/>
      <c r="G1681" s="416">
        <v>15886.3</v>
      </c>
      <c r="H1681" s="417">
        <f t="shared" si="2156"/>
        <v>0</v>
      </c>
      <c r="I1681" s="416">
        <v>11200</v>
      </c>
      <c r="J1681" s="417">
        <f t="shared" si="2157"/>
        <v>0</v>
      </c>
      <c r="K1681" s="416">
        <v>907.8</v>
      </c>
      <c r="L1681" s="417">
        <f t="shared" si="2158"/>
        <v>0</v>
      </c>
      <c r="M1681" s="417">
        <f t="shared" si="2159"/>
        <v>27994.1</v>
      </c>
      <c r="N1681" s="417">
        <f t="shared" si="2127"/>
        <v>0</v>
      </c>
      <c r="O1681" s="417">
        <f t="shared" ref="O1681" si="2164">F1681-F1680</f>
        <v>0</v>
      </c>
      <c r="P1681" s="417">
        <f t="shared" ref="P1681:Q1681" si="2165">M1681-M1680</f>
        <v>0</v>
      </c>
      <c r="Q1681" s="417">
        <f t="shared" si="2165"/>
        <v>0</v>
      </c>
      <c r="R1681" s="484"/>
      <c r="T1681" s="416">
        <v>413</v>
      </c>
    </row>
    <row r="1682" spans="1:20" s="371" customFormat="1" ht="24" hidden="1" customHeight="1">
      <c r="A1682" s="366" t="s">
        <v>2064</v>
      </c>
      <c r="B1682" s="418" t="s">
        <v>0</v>
      </c>
      <c r="C1682" s="418" t="s">
        <v>2950</v>
      </c>
      <c r="D1682" s="418" t="s">
        <v>114</v>
      </c>
      <c r="E1682" s="419" t="s">
        <v>6</v>
      </c>
      <c r="F1682" s="411"/>
      <c r="G1682" s="411">
        <v>25637.200000000001</v>
      </c>
      <c r="H1682" s="412">
        <f>INT($F1682*G1682)</f>
        <v>0</v>
      </c>
      <c r="I1682" s="411">
        <v>11200</v>
      </c>
      <c r="J1682" s="412">
        <f>INT($F1682*I1682)</f>
        <v>0</v>
      </c>
      <c r="K1682" s="411">
        <v>890.2</v>
      </c>
      <c r="L1682" s="412">
        <f>INT($F1682*K1682)</f>
        <v>0</v>
      </c>
      <c r="M1682" s="412">
        <f>+G1682+I1682+K1682</f>
        <v>37727.399999999994</v>
      </c>
      <c r="N1682" s="412">
        <f>H1682+J1682+L1682</f>
        <v>0</v>
      </c>
      <c r="O1682" s="412"/>
      <c r="P1682" s="412"/>
      <c r="Q1682" s="412"/>
      <c r="R1682" s="483" t="s">
        <v>0</v>
      </c>
      <c r="T1682" s="411">
        <v>34</v>
      </c>
    </row>
    <row r="1683" spans="1:20" s="75" customFormat="1" ht="24" hidden="1" customHeight="1">
      <c r="A1683" s="372" t="s">
        <v>2786</v>
      </c>
      <c r="B1683" s="421" t="s">
        <v>0</v>
      </c>
      <c r="C1683" s="421" t="s">
        <v>1229</v>
      </c>
      <c r="D1683" s="421" t="s">
        <v>114</v>
      </c>
      <c r="E1683" s="422" t="s">
        <v>6</v>
      </c>
      <c r="F1683" s="416"/>
      <c r="G1683" s="416">
        <v>25637.200000000001</v>
      </c>
      <c r="H1683" s="417">
        <f t="shared" si="2156"/>
        <v>0</v>
      </c>
      <c r="I1683" s="416">
        <v>11200</v>
      </c>
      <c r="J1683" s="417">
        <f t="shared" si="2157"/>
        <v>0</v>
      </c>
      <c r="K1683" s="416">
        <v>890.2</v>
      </c>
      <c r="L1683" s="417">
        <f t="shared" si="2158"/>
        <v>0</v>
      </c>
      <c r="M1683" s="417">
        <f t="shared" si="2159"/>
        <v>37727.399999999994</v>
      </c>
      <c r="N1683" s="417">
        <f t="shared" si="2127"/>
        <v>0</v>
      </c>
      <c r="O1683" s="417">
        <f t="shared" ref="O1683" si="2166">F1683-F1682</f>
        <v>0</v>
      </c>
      <c r="P1683" s="417">
        <f t="shared" ref="P1683:Q1683" si="2167">M1683-M1682</f>
        <v>0</v>
      </c>
      <c r="Q1683" s="417">
        <f t="shared" si="2167"/>
        <v>0</v>
      </c>
      <c r="R1683" s="484"/>
      <c r="T1683" s="416">
        <v>34</v>
      </c>
    </row>
    <row r="1684" spans="1:20" s="371" customFormat="1" ht="24" hidden="1" customHeight="1">
      <c r="A1684" s="366" t="s">
        <v>2064</v>
      </c>
      <c r="B1684" s="418" t="s">
        <v>0</v>
      </c>
      <c r="C1684" s="418" t="s">
        <v>3136</v>
      </c>
      <c r="D1684" s="418" t="s">
        <v>115</v>
      </c>
      <c r="E1684" s="419" t="s">
        <v>6</v>
      </c>
      <c r="F1684" s="411"/>
      <c r="G1684" s="411">
        <v>55047.3</v>
      </c>
      <c r="H1684" s="412">
        <f>INT($F1684*G1684)</f>
        <v>0</v>
      </c>
      <c r="I1684" s="411">
        <v>34800</v>
      </c>
      <c r="J1684" s="412">
        <f>INT($F1684*I1684)</f>
        <v>0</v>
      </c>
      <c r="K1684" s="411">
        <v>3609.7</v>
      </c>
      <c r="L1684" s="412">
        <f>INT($F1684*K1684)</f>
        <v>0</v>
      </c>
      <c r="M1684" s="412">
        <f>+G1684+I1684+K1684</f>
        <v>93457</v>
      </c>
      <c r="N1684" s="412">
        <f>H1684+J1684+L1684</f>
        <v>0</v>
      </c>
      <c r="O1684" s="412"/>
      <c r="P1684" s="412"/>
      <c r="Q1684" s="412"/>
      <c r="R1684" s="483" t="s">
        <v>0</v>
      </c>
      <c r="T1684" s="411">
        <v>67</v>
      </c>
    </row>
    <row r="1685" spans="1:20" s="75" customFormat="1" ht="24" hidden="1" customHeight="1">
      <c r="A1685" s="372" t="s">
        <v>3034</v>
      </c>
      <c r="B1685" s="421" t="s">
        <v>0</v>
      </c>
      <c r="C1685" s="421" t="s">
        <v>1330</v>
      </c>
      <c r="D1685" s="421" t="s">
        <v>115</v>
      </c>
      <c r="E1685" s="422" t="s">
        <v>6</v>
      </c>
      <c r="F1685" s="416"/>
      <c r="G1685" s="416">
        <v>55047.3</v>
      </c>
      <c r="H1685" s="417">
        <f t="shared" si="2156"/>
        <v>0</v>
      </c>
      <c r="I1685" s="416">
        <v>34800</v>
      </c>
      <c r="J1685" s="417">
        <f t="shared" si="2157"/>
        <v>0</v>
      </c>
      <c r="K1685" s="416">
        <v>3609.7</v>
      </c>
      <c r="L1685" s="417">
        <f t="shared" si="2158"/>
        <v>0</v>
      </c>
      <c r="M1685" s="417">
        <f t="shared" si="2159"/>
        <v>93457</v>
      </c>
      <c r="N1685" s="417">
        <f t="shared" si="2127"/>
        <v>0</v>
      </c>
      <c r="O1685" s="417">
        <f t="shared" ref="O1685" si="2168">F1685-F1684</f>
        <v>0</v>
      </c>
      <c r="P1685" s="417">
        <f t="shared" ref="P1685:Q1685" si="2169">M1685-M1684</f>
        <v>0</v>
      </c>
      <c r="Q1685" s="417">
        <f t="shared" si="2169"/>
        <v>0</v>
      </c>
      <c r="R1685" s="484"/>
      <c r="T1685" s="416">
        <v>67</v>
      </c>
    </row>
    <row r="1686" spans="1:20" s="371" customFormat="1" ht="24" hidden="1" customHeight="1">
      <c r="A1686" s="366" t="s">
        <v>3035</v>
      </c>
      <c r="B1686" s="418" t="s">
        <v>0</v>
      </c>
      <c r="C1686" s="418" t="s">
        <v>2964</v>
      </c>
      <c r="D1686" s="418" t="s">
        <v>2965</v>
      </c>
      <c r="E1686" s="419" t="s">
        <v>16</v>
      </c>
      <c r="F1686" s="411"/>
      <c r="G1686" s="411">
        <v>142123.5</v>
      </c>
      <c r="H1686" s="412">
        <f>INT($F1686*G1686)</f>
        <v>0</v>
      </c>
      <c r="I1686" s="411">
        <v>0</v>
      </c>
      <c r="J1686" s="412">
        <f>INT($F1686*I1686)</f>
        <v>0</v>
      </c>
      <c r="K1686" s="411">
        <v>0</v>
      </c>
      <c r="L1686" s="412">
        <f>INT($F1686*K1686)</f>
        <v>0</v>
      </c>
      <c r="M1686" s="412">
        <f>+G1686+I1686+K1686</f>
        <v>142123.5</v>
      </c>
      <c r="N1686" s="412">
        <f>H1686+J1686+L1686</f>
        <v>0</v>
      </c>
      <c r="O1686" s="412"/>
      <c r="P1686" s="412"/>
      <c r="Q1686" s="412"/>
      <c r="R1686" s="483" t="s">
        <v>0</v>
      </c>
      <c r="T1686" s="411">
        <v>206</v>
      </c>
    </row>
    <row r="1687" spans="1:20" s="75" customFormat="1" ht="24" hidden="1" customHeight="1">
      <c r="A1687" s="372" t="s">
        <v>2072</v>
      </c>
      <c r="B1687" s="421" t="s">
        <v>0</v>
      </c>
      <c r="C1687" s="421" t="s">
        <v>1237</v>
      </c>
      <c r="D1687" s="421" t="s">
        <v>1238</v>
      </c>
      <c r="E1687" s="422" t="s">
        <v>16</v>
      </c>
      <c r="F1687" s="416"/>
      <c r="G1687" s="416">
        <v>142123.5</v>
      </c>
      <c r="H1687" s="417">
        <f t="shared" si="2156"/>
        <v>0</v>
      </c>
      <c r="I1687" s="416">
        <v>0</v>
      </c>
      <c r="J1687" s="417">
        <f t="shared" si="2157"/>
        <v>0</v>
      </c>
      <c r="K1687" s="416">
        <v>0</v>
      </c>
      <c r="L1687" s="417">
        <f t="shared" si="2158"/>
        <v>0</v>
      </c>
      <c r="M1687" s="417">
        <f t="shared" si="2159"/>
        <v>142123.5</v>
      </c>
      <c r="N1687" s="417">
        <f t="shared" si="2127"/>
        <v>0</v>
      </c>
      <c r="O1687" s="417">
        <f t="shared" ref="O1687" si="2170">F1687-F1686</f>
        <v>0</v>
      </c>
      <c r="P1687" s="417">
        <f t="shared" ref="P1687:Q1687" si="2171">M1687-M1686</f>
        <v>0</v>
      </c>
      <c r="Q1687" s="417">
        <f t="shared" si="2171"/>
        <v>0</v>
      </c>
      <c r="R1687" s="484"/>
      <c r="T1687" s="416">
        <v>206</v>
      </c>
    </row>
    <row r="1688" spans="1:20" s="371" customFormat="1" ht="24" hidden="1" customHeight="1">
      <c r="A1688" s="366" t="s">
        <v>3035</v>
      </c>
      <c r="B1688" s="418" t="s">
        <v>0</v>
      </c>
      <c r="C1688" s="418" t="s">
        <v>3137</v>
      </c>
      <c r="D1688" s="418" t="s">
        <v>101</v>
      </c>
      <c r="E1688" s="419" t="s">
        <v>1860</v>
      </c>
      <c r="F1688" s="411"/>
      <c r="G1688" s="411">
        <v>438593.3</v>
      </c>
      <c r="H1688" s="412">
        <f>INT($F1688*G1688)</f>
        <v>0</v>
      </c>
      <c r="I1688" s="411">
        <v>82788.800000000003</v>
      </c>
      <c r="J1688" s="412">
        <f>INT($F1688*I1688)</f>
        <v>0</v>
      </c>
      <c r="K1688" s="411">
        <v>0</v>
      </c>
      <c r="L1688" s="412">
        <f>INT($F1688*K1688)</f>
        <v>0</v>
      </c>
      <c r="M1688" s="412">
        <f>+G1688+I1688+K1688</f>
        <v>521382.1</v>
      </c>
      <c r="N1688" s="412">
        <f>H1688+J1688+L1688</f>
        <v>0</v>
      </c>
      <c r="O1688" s="412"/>
      <c r="P1688" s="412"/>
      <c r="Q1688" s="412"/>
      <c r="R1688" s="483" t="s">
        <v>0</v>
      </c>
      <c r="T1688" s="411">
        <v>1</v>
      </c>
    </row>
    <row r="1689" spans="1:20" s="75" customFormat="1" ht="24" hidden="1" customHeight="1">
      <c r="A1689" s="372" t="s">
        <v>3128</v>
      </c>
      <c r="B1689" s="421" t="s">
        <v>0</v>
      </c>
      <c r="C1689" s="421" t="s">
        <v>1331</v>
      </c>
      <c r="D1689" s="421" t="s">
        <v>101</v>
      </c>
      <c r="E1689" s="422" t="s">
        <v>729</v>
      </c>
      <c r="F1689" s="416"/>
      <c r="G1689" s="416">
        <v>438593.3</v>
      </c>
      <c r="H1689" s="417">
        <f t="shared" si="2156"/>
        <v>0</v>
      </c>
      <c r="I1689" s="416">
        <v>82788.800000000003</v>
      </c>
      <c r="J1689" s="417">
        <f t="shared" si="2157"/>
        <v>0</v>
      </c>
      <c r="K1689" s="416">
        <v>0</v>
      </c>
      <c r="L1689" s="417">
        <f t="shared" si="2158"/>
        <v>0</v>
      </c>
      <c r="M1689" s="417">
        <f t="shared" si="2159"/>
        <v>521382.1</v>
      </c>
      <c r="N1689" s="417">
        <f t="shared" si="2127"/>
        <v>0</v>
      </c>
      <c r="O1689" s="417">
        <f t="shared" ref="O1689" si="2172">F1689-F1688</f>
        <v>0</v>
      </c>
      <c r="P1689" s="417">
        <f t="shared" ref="P1689:Q1689" si="2173">M1689-M1688</f>
        <v>0</v>
      </c>
      <c r="Q1689" s="417">
        <f t="shared" si="2173"/>
        <v>0</v>
      </c>
      <c r="R1689" s="484"/>
      <c r="T1689" s="416">
        <v>1</v>
      </c>
    </row>
    <row r="1690" spans="1:20" s="371" customFormat="1" ht="24" hidden="1" customHeight="1">
      <c r="A1690" s="366" t="s">
        <v>3023</v>
      </c>
      <c r="B1690" s="418" t="s">
        <v>0</v>
      </c>
      <c r="C1690" s="418" t="s">
        <v>3138</v>
      </c>
      <c r="D1690" s="418" t="s">
        <v>101</v>
      </c>
      <c r="E1690" s="419" t="s">
        <v>1860</v>
      </c>
      <c r="F1690" s="411"/>
      <c r="G1690" s="411">
        <v>288163.90000000002</v>
      </c>
      <c r="H1690" s="412">
        <f>INT($F1690*G1690)</f>
        <v>0</v>
      </c>
      <c r="I1690" s="411">
        <v>51500</v>
      </c>
      <c r="J1690" s="412">
        <f>INT($F1690*I1690)</f>
        <v>0</v>
      </c>
      <c r="K1690" s="411">
        <v>0</v>
      </c>
      <c r="L1690" s="412">
        <f>INT($F1690*K1690)</f>
        <v>0</v>
      </c>
      <c r="M1690" s="412">
        <f>+G1690+I1690+K1690</f>
        <v>339663.9</v>
      </c>
      <c r="N1690" s="412">
        <f>H1690+J1690+L1690</f>
        <v>0</v>
      </c>
      <c r="O1690" s="412"/>
      <c r="P1690" s="412"/>
      <c r="Q1690" s="412"/>
      <c r="R1690" s="483" t="s">
        <v>0</v>
      </c>
      <c r="T1690" s="411">
        <v>1</v>
      </c>
    </row>
    <row r="1691" spans="1:20" s="75" customFormat="1" ht="24" hidden="1" customHeight="1">
      <c r="A1691" s="372" t="s">
        <v>2072</v>
      </c>
      <c r="B1691" s="421" t="s">
        <v>0</v>
      </c>
      <c r="C1691" s="421" t="s">
        <v>1332</v>
      </c>
      <c r="D1691" s="421" t="s">
        <v>101</v>
      </c>
      <c r="E1691" s="422" t="s">
        <v>729</v>
      </c>
      <c r="F1691" s="416"/>
      <c r="G1691" s="416">
        <v>288163.90000000002</v>
      </c>
      <c r="H1691" s="417">
        <f t="shared" si="2156"/>
        <v>0</v>
      </c>
      <c r="I1691" s="416">
        <v>51500</v>
      </c>
      <c r="J1691" s="417">
        <f t="shared" si="2157"/>
        <v>0</v>
      </c>
      <c r="K1691" s="416">
        <v>0</v>
      </c>
      <c r="L1691" s="417">
        <f t="shared" si="2158"/>
        <v>0</v>
      </c>
      <c r="M1691" s="417">
        <f t="shared" si="2159"/>
        <v>339663.9</v>
      </c>
      <c r="N1691" s="417">
        <f t="shared" si="2127"/>
        <v>0</v>
      </c>
      <c r="O1691" s="417">
        <f t="shared" ref="O1691" si="2174">F1691-F1690</f>
        <v>0</v>
      </c>
      <c r="P1691" s="417">
        <f t="shared" ref="P1691:Q1691" si="2175">M1691-M1690</f>
        <v>0</v>
      </c>
      <c r="Q1691" s="417">
        <f t="shared" si="2175"/>
        <v>0</v>
      </c>
      <c r="R1691" s="484"/>
      <c r="T1691" s="416">
        <v>1</v>
      </c>
    </row>
    <row r="1692" spans="1:20" s="371" customFormat="1" ht="24" hidden="1" customHeight="1">
      <c r="A1692" s="366" t="s">
        <v>2962</v>
      </c>
      <c r="B1692" s="436" t="s">
        <v>3139</v>
      </c>
      <c r="C1692" s="436" t="s">
        <v>2969</v>
      </c>
      <c r="D1692" s="436" t="s">
        <v>0</v>
      </c>
      <c r="E1692" s="437" t="s">
        <v>0</v>
      </c>
      <c r="F1692" s="438"/>
      <c r="G1692" s="439">
        <v>0</v>
      </c>
      <c r="H1692" s="438">
        <f>SUMIF($A$1694:$A$1705,$A1694,H$1694:H$1705)</f>
        <v>0</v>
      </c>
      <c r="I1692" s="439">
        <v>0</v>
      </c>
      <c r="J1692" s="438">
        <f>SUMIF($A$1694:$A$1705,$A1694,J$1694:J$1705)</f>
        <v>0</v>
      </c>
      <c r="K1692" s="439">
        <v>0</v>
      </c>
      <c r="L1692" s="438">
        <f>SUMIF($A$1694:$A$1705,$A1694,L$1694:L$1705)</f>
        <v>0</v>
      </c>
      <c r="M1692" s="440">
        <v>0</v>
      </c>
      <c r="N1692" s="438">
        <f>H1692+J1692+L1692</f>
        <v>0</v>
      </c>
      <c r="O1692" s="438"/>
      <c r="P1692" s="438"/>
      <c r="Q1692" s="438"/>
      <c r="R1692" s="481" t="s">
        <v>0</v>
      </c>
      <c r="T1692" s="438">
        <v>0</v>
      </c>
    </row>
    <row r="1693" spans="1:20" s="75" customFormat="1" ht="24" hidden="1" customHeight="1">
      <c r="A1693" s="372" t="s">
        <v>2956</v>
      </c>
      <c r="B1693" s="442" t="s">
        <v>294</v>
      </c>
      <c r="C1693" s="442" t="s">
        <v>1241</v>
      </c>
      <c r="D1693" s="442" t="s">
        <v>0</v>
      </c>
      <c r="E1693" s="443" t="s">
        <v>0</v>
      </c>
      <c r="F1693" s="444"/>
      <c r="G1693" s="445">
        <v>0</v>
      </c>
      <c r="H1693" s="444">
        <f>SUMIF($A$1694:$A$1705,$A1695,H$1694:H$1705)</f>
        <v>0</v>
      </c>
      <c r="I1693" s="445">
        <v>0</v>
      </c>
      <c r="J1693" s="444">
        <f>SUMIF($A$1694:$A$1705,$A1695,J$1694:J$1705)</f>
        <v>0</v>
      </c>
      <c r="K1693" s="445">
        <v>0</v>
      </c>
      <c r="L1693" s="444">
        <f>SUMIF($A$1694:$A$1705,$A1695,L$1694:L$1705)</f>
        <v>0</v>
      </c>
      <c r="M1693" s="446">
        <v>0</v>
      </c>
      <c r="N1693" s="444">
        <f t="shared" si="2127"/>
        <v>0</v>
      </c>
      <c r="O1693" s="444">
        <f t="shared" ref="O1693" si="2176">F1693-F1692</f>
        <v>0</v>
      </c>
      <c r="P1693" s="444">
        <f t="shared" ref="P1693:Q1693" si="2177">M1693-M1692</f>
        <v>0</v>
      </c>
      <c r="Q1693" s="444">
        <f t="shared" si="2177"/>
        <v>0</v>
      </c>
      <c r="R1693" s="482"/>
      <c r="T1693" s="444">
        <v>0</v>
      </c>
    </row>
    <row r="1694" spans="1:20" s="371" customFormat="1" ht="24" hidden="1" customHeight="1">
      <c r="A1694" s="366" t="s">
        <v>3023</v>
      </c>
      <c r="B1694" s="418" t="s">
        <v>0</v>
      </c>
      <c r="C1694" s="418" t="s">
        <v>2972</v>
      </c>
      <c r="D1694" s="418" t="s">
        <v>2973</v>
      </c>
      <c r="E1694" s="419" t="s">
        <v>102</v>
      </c>
      <c r="F1694" s="411"/>
      <c r="G1694" s="411">
        <v>182.5</v>
      </c>
      <c r="H1694" s="412">
        <f>INT($F1694*G1694)</f>
        <v>0</v>
      </c>
      <c r="I1694" s="411">
        <v>5874.4</v>
      </c>
      <c r="J1694" s="412">
        <f>INT($F1694*I1694)</f>
        <v>0</v>
      </c>
      <c r="K1694" s="411">
        <v>0</v>
      </c>
      <c r="L1694" s="412">
        <f>INT($F1694*K1694)</f>
        <v>0</v>
      </c>
      <c r="M1694" s="412">
        <f>+G1694+I1694+K1694</f>
        <v>6056.9</v>
      </c>
      <c r="N1694" s="412">
        <f>H1694+J1694+L1694</f>
        <v>0</v>
      </c>
      <c r="O1694" s="412"/>
      <c r="P1694" s="412"/>
      <c r="Q1694" s="412"/>
      <c r="R1694" s="483" t="s">
        <v>0</v>
      </c>
      <c r="T1694" s="411">
        <v>1628</v>
      </c>
    </row>
    <row r="1695" spans="1:20" s="75" customFormat="1" ht="24" hidden="1" customHeight="1">
      <c r="A1695" s="372" t="s">
        <v>2276</v>
      </c>
      <c r="B1695" s="421" t="s">
        <v>0</v>
      </c>
      <c r="C1695" s="421" t="s">
        <v>1242</v>
      </c>
      <c r="D1695" s="421" t="s">
        <v>1243</v>
      </c>
      <c r="E1695" s="422" t="s">
        <v>102</v>
      </c>
      <c r="F1695" s="416"/>
      <c r="G1695" s="416">
        <v>182.5</v>
      </c>
      <c r="H1695" s="417">
        <f t="shared" ref="H1695:H1705" si="2178">INT($F1695*G1695)</f>
        <v>0</v>
      </c>
      <c r="I1695" s="416">
        <v>5874.4</v>
      </c>
      <c r="J1695" s="417">
        <f t="shared" ref="J1695:J1705" si="2179">INT($F1695*I1695)</f>
        <v>0</v>
      </c>
      <c r="K1695" s="416">
        <v>0</v>
      </c>
      <c r="L1695" s="417">
        <f t="shared" ref="L1695:L1705" si="2180">INT($F1695*K1695)</f>
        <v>0</v>
      </c>
      <c r="M1695" s="417">
        <f t="shared" ref="M1695:M1705" si="2181">+G1695+I1695+K1695</f>
        <v>6056.9</v>
      </c>
      <c r="N1695" s="417">
        <f t="shared" si="2127"/>
        <v>0</v>
      </c>
      <c r="O1695" s="417">
        <f t="shared" ref="O1695" si="2182">F1695-F1694</f>
        <v>0</v>
      </c>
      <c r="P1695" s="417">
        <f t="shared" ref="P1695:Q1695" si="2183">M1695-M1694</f>
        <v>0</v>
      </c>
      <c r="Q1695" s="417">
        <f t="shared" si="2183"/>
        <v>0</v>
      </c>
      <c r="R1695" s="484"/>
      <c r="T1695" s="416">
        <v>1628</v>
      </c>
    </row>
    <row r="1696" spans="1:20" s="371" customFormat="1" ht="24" hidden="1" customHeight="1">
      <c r="A1696" s="366" t="s">
        <v>3023</v>
      </c>
      <c r="B1696" s="418" t="s">
        <v>0</v>
      </c>
      <c r="C1696" s="418" t="s">
        <v>2972</v>
      </c>
      <c r="D1696" s="418" t="s">
        <v>2974</v>
      </c>
      <c r="E1696" s="419" t="s">
        <v>102</v>
      </c>
      <c r="F1696" s="411"/>
      <c r="G1696" s="411">
        <v>218.4</v>
      </c>
      <c r="H1696" s="412">
        <f>INT($F1696*G1696)</f>
        <v>0</v>
      </c>
      <c r="I1696" s="411">
        <v>7049.8</v>
      </c>
      <c r="J1696" s="412">
        <f>INT($F1696*I1696)</f>
        <v>0</v>
      </c>
      <c r="K1696" s="411">
        <v>0</v>
      </c>
      <c r="L1696" s="412">
        <f>INT($F1696*K1696)</f>
        <v>0</v>
      </c>
      <c r="M1696" s="412">
        <f>+G1696+I1696+K1696</f>
        <v>7268.2</v>
      </c>
      <c r="N1696" s="412">
        <f>H1696+J1696+L1696</f>
        <v>0</v>
      </c>
      <c r="O1696" s="412"/>
      <c r="P1696" s="412"/>
      <c r="Q1696" s="412"/>
      <c r="R1696" s="483" t="s">
        <v>0</v>
      </c>
      <c r="T1696" s="411">
        <v>1200</v>
      </c>
    </row>
    <row r="1697" spans="1:20" s="75" customFormat="1" ht="24" hidden="1" customHeight="1">
      <c r="A1697" s="372" t="s">
        <v>2975</v>
      </c>
      <c r="B1697" s="421" t="s">
        <v>0</v>
      </c>
      <c r="C1697" s="421" t="s">
        <v>1242</v>
      </c>
      <c r="D1697" s="421" t="s">
        <v>1244</v>
      </c>
      <c r="E1697" s="422" t="s">
        <v>102</v>
      </c>
      <c r="F1697" s="416"/>
      <c r="G1697" s="416">
        <v>218.4</v>
      </c>
      <c r="H1697" s="417">
        <f t="shared" si="2178"/>
        <v>0</v>
      </c>
      <c r="I1697" s="416">
        <v>7049.8</v>
      </c>
      <c r="J1697" s="417">
        <f t="shared" si="2179"/>
        <v>0</v>
      </c>
      <c r="K1697" s="416">
        <v>0</v>
      </c>
      <c r="L1697" s="417">
        <f t="shared" si="2180"/>
        <v>0</v>
      </c>
      <c r="M1697" s="417">
        <f t="shared" si="2181"/>
        <v>7268.2</v>
      </c>
      <c r="N1697" s="417">
        <f t="shared" si="2127"/>
        <v>0</v>
      </c>
      <c r="O1697" s="417">
        <f t="shared" ref="O1697" si="2184">F1697-F1696</f>
        <v>0</v>
      </c>
      <c r="P1697" s="417">
        <f t="shared" ref="P1697:Q1697" si="2185">M1697-M1696</f>
        <v>0</v>
      </c>
      <c r="Q1697" s="417">
        <f t="shared" si="2185"/>
        <v>0</v>
      </c>
      <c r="R1697" s="484"/>
      <c r="T1697" s="416">
        <v>1200</v>
      </c>
    </row>
    <row r="1698" spans="1:20" s="371" customFormat="1" ht="24" hidden="1" customHeight="1">
      <c r="A1698" s="366" t="s">
        <v>2064</v>
      </c>
      <c r="B1698" s="418" t="s">
        <v>0</v>
      </c>
      <c r="C1698" s="418" t="s">
        <v>2976</v>
      </c>
      <c r="D1698" s="418" t="s">
        <v>2977</v>
      </c>
      <c r="E1698" s="419" t="s">
        <v>2104</v>
      </c>
      <c r="F1698" s="411"/>
      <c r="G1698" s="411">
        <v>522.5</v>
      </c>
      <c r="H1698" s="412">
        <f>INT($F1698*G1698)</f>
        <v>0</v>
      </c>
      <c r="I1698" s="411">
        <v>25572.1</v>
      </c>
      <c r="J1698" s="412">
        <f>INT($F1698*I1698)</f>
        <v>0</v>
      </c>
      <c r="K1698" s="411">
        <v>0</v>
      </c>
      <c r="L1698" s="412">
        <f>INT($F1698*K1698)</f>
        <v>0</v>
      </c>
      <c r="M1698" s="412">
        <f>+G1698+I1698+K1698</f>
        <v>26094.6</v>
      </c>
      <c r="N1698" s="412">
        <f>H1698+J1698+L1698</f>
        <v>0</v>
      </c>
      <c r="O1698" s="412"/>
      <c r="P1698" s="412"/>
      <c r="Q1698" s="412"/>
      <c r="R1698" s="483" t="s">
        <v>0</v>
      </c>
      <c r="T1698" s="411">
        <v>101</v>
      </c>
    </row>
    <row r="1699" spans="1:20" s="75" customFormat="1" ht="24" hidden="1" customHeight="1">
      <c r="A1699" s="372" t="s">
        <v>2072</v>
      </c>
      <c r="B1699" s="421" t="s">
        <v>0</v>
      </c>
      <c r="C1699" s="421" t="s">
        <v>1245</v>
      </c>
      <c r="D1699" s="421" t="s">
        <v>1246</v>
      </c>
      <c r="E1699" s="422" t="s">
        <v>671</v>
      </c>
      <c r="F1699" s="416"/>
      <c r="G1699" s="416">
        <v>522.5</v>
      </c>
      <c r="H1699" s="417">
        <f t="shared" si="2178"/>
        <v>0</v>
      </c>
      <c r="I1699" s="416">
        <v>25572.1</v>
      </c>
      <c r="J1699" s="417">
        <f t="shared" si="2179"/>
        <v>0</v>
      </c>
      <c r="K1699" s="416">
        <v>0</v>
      </c>
      <c r="L1699" s="417">
        <f t="shared" si="2180"/>
        <v>0</v>
      </c>
      <c r="M1699" s="417">
        <f t="shared" si="2181"/>
        <v>26094.6</v>
      </c>
      <c r="N1699" s="417">
        <f t="shared" si="2127"/>
        <v>0</v>
      </c>
      <c r="O1699" s="417">
        <f t="shared" ref="O1699" si="2186">F1699-F1698</f>
        <v>0</v>
      </c>
      <c r="P1699" s="417">
        <f t="shared" ref="P1699:Q1699" si="2187">M1699-M1698</f>
        <v>0</v>
      </c>
      <c r="Q1699" s="417">
        <f t="shared" si="2187"/>
        <v>0</v>
      </c>
      <c r="R1699" s="484"/>
      <c r="T1699" s="416">
        <v>101</v>
      </c>
    </row>
    <row r="1700" spans="1:20" s="371" customFormat="1" ht="24" hidden="1" customHeight="1">
      <c r="A1700" s="366" t="s">
        <v>2064</v>
      </c>
      <c r="B1700" s="418" t="s">
        <v>0</v>
      </c>
      <c r="C1700" s="418" t="s">
        <v>2978</v>
      </c>
      <c r="D1700" s="418" t="s">
        <v>0</v>
      </c>
      <c r="E1700" s="419" t="s">
        <v>16</v>
      </c>
      <c r="F1700" s="411"/>
      <c r="G1700" s="411">
        <v>0</v>
      </c>
      <c r="H1700" s="412">
        <f>INT($F1700*G1700)</f>
        <v>0</v>
      </c>
      <c r="I1700" s="411">
        <v>7153.6</v>
      </c>
      <c r="J1700" s="412">
        <f>INT($F1700*I1700)</f>
        <v>0</v>
      </c>
      <c r="K1700" s="411">
        <v>0</v>
      </c>
      <c r="L1700" s="412">
        <f>INT($F1700*K1700)</f>
        <v>0</v>
      </c>
      <c r="M1700" s="412">
        <f>+G1700+I1700+K1700</f>
        <v>7153.6</v>
      </c>
      <c r="N1700" s="412">
        <f>H1700+J1700+L1700</f>
        <v>0</v>
      </c>
      <c r="O1700" s="412"/>
      <c r="P1700" s="412"/>
      <c r="Q1700" s="412"/>
      <c r="R1700" s="483" t="s">
        <v>0</v>
      </c>
      <c r="T1700" s="411">
        <v>12.6</v>
      </c>
    </row>
    <row r="1701" spans="1:20" s="75" customFormat="1" ht="24" hidden="1" customHeight="1">
      <c r="A1701" s="372" t="s">
        <v>2072</v>
      </c>
      <c r="B1701" s="421" t="s">
        <v>0</v>
      </c>
      <c r="C1701" s="421" t="s">
        <v>1247</v>
      </c>
      <c r="D1701" s="421" t="s">
        <v>0</v>
      </c>
      <c r="E1701" s="422" t="s">
        <v>16</v>
      </c>
      <c r="F1701" s="416"/>
      <c r="G1701" s="416">
        <v>0</v>
      </c>
      <c r="H1701" s="417">
        <f t="shared" si="2178"/>
        <v>0</v>
      </c>
      <c r="I1701" s="416">
        <v>7153.6</v>
      </c>
      <c r="J1701" s="417">
        <f t="shared" si="2179"/>
        <v>0</v>
      </c>
      <c r="K1701" s="416">
        <v>0</v>
      </c>
      <c r="L1701" s="417">
        <f t="shared" si="2180"/>
        <v>0</v>
      </c>
      <c r="M1701" s="417">
        <f t="shared" si="2181"/>
        <v>7153.6</v>
      </c>
      <c r="N1701" s="417">
        <f t="shared" si="2127"/>
        <v>0</v>
      </c>
      <c r="O1701" s="417">
        <f t="shared" ref="O1701" si="2188">F1701-F1700</f>
        <v>0</v>
      </c>
      <c r="P1701" s="417">
        <f t="shared" ref="P1701:Q1701" si="2189">M1701-M1700</f>
        <v>0</v>
      </c>
      <c r="Q1701" s="417">
        <f t="shared" si="2189"/>
        <v>0</v>
      </c>
      <c r="R1701" s="484"/>
      <c r="T1701" s="416">
        <v>12.6</v>
      </c>
    </row>
    <row r="1702" spans="1:20" s="371" customFormat="1" ht="24" hidden="1" customHeight="1">
      <c r="A1702" s="366" t="s">
        <v>2064</v>
      </c>
      <c r="B1702" s="418" t="s">
        <v>0</v>
      </c>
      <c r="C1702" s="418" t="s">
        <v>2979</v>
      </c>
      <c r="D1702" s="418" t="s">
        <v>0</v>
      </c>
      <c r="E1702" s="419" t="s">
        <v>16</v>
      </c>
      <c r="F1702" s="411"/>
      <c r="G1702" s="411">
        <v>36.4</v>
      </c>
      <c r="H1702" s="412">
        <f>INT($F1702*G1702)</f>
        <v>0</v>
      </c>
      <c r="I1702" s="411">
        <v>341.6</v>
      </c>
      <c r="J1702" s="412">
        <f>INT($F1702*I1702)</f>
        <v>0</v>
      </c>
      <c r="K1702" s="411">
        <v>24.3</v>
      </c>
      <c r="L1702" s="412">
        <f>INT($F1702*K1702)</f>
        <v>0</v>
      </c>
      <c r="M1702" s="412">
        <f>+G1702+I1702+K1702</f>
        <v>402.3</v>
      </c>
      <c r="N1702" s="412">
        <f>H1702+J1702+L1702</f>
        <v>0</v>
      </c>
      <c r="O1702" s="412"/>
      <c r="P1702" s="412"/>
      <c r="Q1702" s="412"/>
      <c r="R1702" s="483" t="s">
        <v>0</v>
      </c>
      <c r="T1702" s="411">
        <v>1785</v>
      </c>
    </row>
    <row r="1703" spans="1:20" s="75" customFormat="1" ht="24" hidden="1" customHeight="1">
      <c r="A1703" s="372" t="s">
        <v>2072</v>
      </c>
      <c r="B1703" s="421" t="s">
        <v>0</v>
      </c>
      <c r="C1703" s="421" t="s">
        <v>1248</v>
      </c>
      <c r="D1703" s="421" t="s">
        <v>0</v>
      </c>
      <c r="E1703" s="422" t="s">
        <v>16</v>
      </c>
      <c r="F1703" s="416"/>
      <c r="G1703" s="416">
        <v>36.4</v>
      </c>
      <c r="H1703" s="417">
        <f t="shared" si="2178"/>
        <v>0</v>
      </c>
      <c r="I1703" s="416">
        <v>341.6</v>
      </c>
      <c r="J1703" s="417">
        <f t="shared" si="2179"/>
        <v>0</v>
      </c>
      <c r="K1703" s="416">
        <v>24.3</v>
      </c>
      <c r="L1703" s="417">
        <f t="shared" si="2180"/>
        <v>0</v>
      </c>
      <c r="M1703" s="417">
        <f t="shared" si="2181"/>
        <v>402.3</v>
      </c>
      <c r="N1703" s="417">
        <f t="shared" si="2127"/>
        <v>0</v>
      </c>
      <c r="O1703" s="417">
        <f t="shared" ref="O1703" si="2190">F1703-F1702</f>
        <v>0</v>
      </c>
      <c r="P1703" s="417">
        <f t="shared" ref="P1703:Q1703" si="2191">M1703-M1702</f>
        <v>0</v>
      </c>
      <c r="Q1703" s="417">
        <f t="shared" si="2191"/>
        <v>0</v>
      </c>
      <c r="R1703" s="484"/>
      <c r="T1703" s="416">
        <v>1785</v>
      </c>
    </row>
    <row r="1704" spans="1:20" s="371" customFormat="1" ht="24" hidden="1" customHeight="1">
      <c r="A1704" s="366" t="s">
        <v>2064</v>
      </c>
      <c r="B1704" s="418" t="s">
        <v>0</v>
      </c>
      <c r="C1704" s="418" t="s">
        <v>2981</v>
      </c>
      <c r="D1704" s="418" t="s">
        <v>0</v>
      </c>
      <c r="E1704" s="419" t="s">
        <v>6</v>
      </c>
      <c r="F1704" s="411"/>
      <c r="G1704" s="411">
        <v>307.5</v>
      </c>
      <c r="H1704" s="412">
        <f>INT($F1704*G1704)</f>
        <v>0</v>
      </c>
      <c r="I1704" s="411">
        <v>3132.8</v>
      </c>
      <c r="J1704" s="412">
        <f>INT($F1704*I1704)</f>
        <v>0</v>
      </c>
      <c r="K1704" s="411">
        <v>0</v>
      </c>
      <c r="L1704" s="412">
        <f>INT($F1704*K1704)</f>
        <v>0</v>
      </c>
      <c r="M1704" s="412">
        <f>+G1704+I1704+K1704</f>
        <v>3440.3</v>
      </c>
      <c r="N1704" s="412">
        <f>H1704+J1704+L1704</f>
        <v>0</v>
      </c>
      <c r="O1704" s="412"/>
      <c r="P1704" s="412"/>
      <c r="Q1704" s="412"/>
      <c r="R1704" s="483" t="s">
        <v>0</v>
      </c>
      <c r="T1704" s="411">
        <v>643</v>
      </c>
    </row>
    <row r="1705" spans="1:20" s="75" customFormat="1" ht="24" hidden="1" customHeight="1">
      <c r="A1705" s="372" t="s">
        <v>3140</v>
      </c>
      <c r="B1705" s="421" t="s">
        <v>0</v>
      </c>
      <c r="C1705" s="421" t="s">
        <v>1249</v>
      </c>
      <c r="D1705" s="421" t="s">
        <v>0</v>
      </c>
      <c r="E1705" s="422" t="s">
        <v>6</v>
      </c>
      <c r="F1705" s="416"/>
      <c r="G1705" s="416">
        <v>307.5</v>
      </c>
      <c r="H1705" s="417">
        <f t="shared" si="2178"/>
        <v>0</v>
      </c>
      <c r="I1705" s="416">
        <v>3132.8</v>
      </c>
      <c r="J1705" s="417">
        <f t="shared" si="2179"/>
        <v>0</v>
      </c>
      <c r="K1705" s="416">
        <v>0</v>
      </c>
      <c r="L1705" s="417">
        <f t="shared" si="2180"/>
        <v>0</v>
      </c>
      <c r="M1705" s="417">
        <f t="shared" si="2181"/>
        <v>3440.3</v>
      </c>
      <c r="N1705" s="417">
        <f t="shared" si="2127"/>
        <v>0</v>
      </c>
      <c r="O1705" s="417">
        <f t="shared" ref="O1705" si="2192">F1705-F1704</f>
        <v>0</v>
      </c>
      <c r="P1705" s="417">
        <f t="shared" ref="P1705:Q1705" si="2193">M1705-M1704</f>
        <v>0</v>
      </c>
      <c r="Q1705" s="417">
        <f t="shared" si="2193"/>
        <v>0</v>
      </c>
      <c r="R1705" s="484"/>
      <c r="T1705" s="416">
        <v>643</v>
      </c>
    </row>
    <row r="1706" spans="1:20" s="371" customFormat="1" ht="24" hidden="1" customHeight="1">
      <c r="A1706" s="366" t="s">
        <v>2064</v>
      </c>
      <c r="B1706" s="436" t="s">
        <v>3141</v>
      </c>
      <c r="C1706" s="436" t="s">
        <v>2983</v>
      </c>
      <c r="D1706" s="436" t="s">
        <v>0</v>
      </c>
      <c r="E1706" s="437" t="s">
        <v>0</v>
      </c>
      <c r="F1706" s="438"/>
      <c r="G1706" s="439">
        <v>0</v>
      </c>
      <c r="H1706" s="438">
        <f>SUMIF($A$1708:$A$1723,$A1708,H$1708:H$1723)</f>
        <v>0</v>
      </c>
      <c r="I1706" s="439">
        <v>0</v>
      </c>
      <c r="J1706" s="438">
        <f>SUMIF($A$1708:$A$1723,$A1708,J$1708:J$1723)</f>
        <v>0</v>
      </c>
      <c r="K1706" s="439">
        <v>0</v>
      </c>
      <c r="L1706" s="438">
        <f>SUMIF($A$1708:$A$1723,$A1708,L$1708:L$1723)</f>
        <v>0</v>
      </c>
      <c r="M1706" s="440">
        <v>0</v>
      </c>
      <c r="N1706" s="438">
        <f>H1706+J1706+L1706</f>
        <v>0</v>
      </c>
      <c r="O1706" s="438"/>
      <c r="P1706" s="438"/>
      <c r="Q1706" s="438"/>
      <c r="R1706" s="481" t="s">
        <v>0</v>
      </c>
      <c r="T1706" s="438">
        <v>0</v>
      </c>
    </row>
    <row r="1707" spans="1:20" s="75" customFormat="1" ht="24" hidden="1" customHeight="1">
      <c r="A1707" s="372" t="s">
        <v>2072</v>
      </c>
      <c r="B1707" s="442" t="s">
        <v>295</v>
      </c>
      <c r="C1707" s="442" t="s">
        <v>1250</v>
      </c>
      <c r="D1707" s="442" t="s">
        <v>0</v>
      </c>
      <c r="E1707" s="443" t="s">
        <v>0</v>
      </c>
      <c r="F1707" s="444"/>
      <c r="G1707" s="445">
        <v>0</v>
      </c>
      <c r="H1707" s="444">
        <f>SUMIF($A$1708:$A$1723,$A1709,H$1708:H$1723)</f>
        <v>0</v>
      </c>
      <c r="I1707" s="445">
        <v>0</v>
      </c>
      <c r="J1707" s="444">
        <f>SUMIF($A$1708:$A$1723,$A1709,J$1708:J$1723)</f>
        <v>0</v>
      </c>
      <c r="K1707" s="445">
        <v>0</v>
      </c>
      <c r="L1707" s="444">
        <f>SUMIF($A$1708:$A$1723,$A1709,L$1708:L$1723)</f>
        <v>0</v>
      </c>
      <c r="M1707" s="446">
        <v>0</v>
      </c>
      <c r="N1707" s="444">
        <f t="shared" si="2127"/>
        <v>0</v>
      </c>
      <c r="O1707" s="444">
        <f t="shared" ref="O1707" si="2194">F1707-F1706</f>
        <v>0</v>
      </c>
      <c r="P1707" s="444">
        <f t="shared" ref="P1707:Q1707" si="2195">M1707-M1706</f>
        <v>0</v>
      </c>
      <c r="Q1707" s="444">
        <f t="shared" si="2195"/>
        <v>0</v>
      </c>
      <c r="R1707" s="482"/>
      <c r="T1707" s="444">
        <v>0</v>
      </c>
    </row>
    <row r="1708" spans="1:20" s="371" customFormat="1" ht="24" hidden="1" customHeight="1">
      <c r="A1708" s="366" t="s">
        <v>2064</v>
      </c>
      <c r="B1708" s="418" t="s">
        <v>0</v>
      </c>
      <c r="C1708" s="418" t="s">
        <v>2985</v>
      </c>
      <c r="D1708" s="418" t="s">
        <v>103</v>
      </c>
      <c r="E1708" s="419" t="s">
        <v>18</v>
      </c>
      <c r="F1708" s="411"/>
      <c r="G1708" s="411">
        <v>7579918.2999999998</v>
      </c>
      <c r="H1708" s="412">
        <f>INT($F1708*G1708)</f>
        <v>0</v>
      </c>
      <c r="I1708" s="411">
        <v>0</v>
      </c>
      <c r="J1708" s="412">
        <f>INT($F1708*I1708)</f>
        <v>0</v>
      </c>
      <c r="K1708" s="411">
        <v>0</v>
      </c>
      <c r="L1708" s="412">
        <f>INT($F1708*K1708)</f>
        <v>0</v>
      </c>
      <c r="M1708" s="412">
        <f>+G1708+I1708+K1708</f>
        <v>7579918.2999999998</v>
      </c>
      <c r="N1708" s="412">
        <f>H1708+J1708+L1708</f>
        <v>0</v>
      </c>
      <c r="O1708" s="412"/>
      <c r="P1708" s="412"/>
      <c r="Q1708" s="412"/>
      <c r="R1708" s="483" t="s">
        <v>0</v>
      </c>
      <c r="T1708" s="411">
        <v>1</v>
      </c>
    </row>
    <row r="1709" spans="1:20" s="75" customFormat="1" ht="24" hidden="1" customHeight="1">
      <c r="A1709" s="372" t="s">
        <v>2072</v>
      </c>
      <c r="B1709" s="421" t="s">
        <v>0</v>
      </c>
      <c r="C1709" s="421" t="s">
        <v>1251</v>
      </c>
      <c r="D1709" s="421" t="s">
        <v>103</v>
      </c>
      <c r="E1709" s="422" t="s">
        <v>18</v>
      </c>
      <c r="F1709" s="416"/>
      <c r="G1709" s="416">
        <v>7579918.2999999998</v>
      </c>
      <c r="H1709" s="417">
        <f t="shared" ref="H1709:H1723" si="2196">INT($F1709*G1709)</f>
        <v>0</v>
      </c>
      <c r="I1709" s="416">
        <v>0</v>
      </c>
      <c r="J1709" s="417">
        <f t="shared" ref="J1709:J1723" si="2197">INT($F1709*I1709)</f>
        <v>0</v>
      </c>
      <c r="K1709" s="416">
        <v>0</v>
      </c>
      <c r="L1709" s="417">
        <f t="shared" ref="L1709:L1723" si="2198">INT($F1709*K1709)</f>
        <v>0</v>
      </c>
      <c r="M1709" s="417">
        <f t="shared" ref="M1709:M1723" si="2199">+G1709+I1709+K1709</f>
        <v>7579918.2999999998</v>
      </c>
      <c r="N1709" s="417">
        <f t="shared" si="2127"/>
        <v>0</v>
      </c>
      <c r="O1709" s="417">
        <f t="shared" ref="O1709" si="2200">F1709-F1708</f>
        <v>0</v>
      </c>
      <c r="P1709" s="417">
        <f t="shared" ref="P1709:Q1709" si="2201">M1709-M1708</f>
        <v>0</v>
      </c>
      <c r="Q1709" s="417">
        <f t="shared" si="2201"/>
        <v>0</v>
      </c>
      <c r="R1709" s="484"/>
      <c r="T1709" s="416">
        <v>1</v>
      </c>
    </row>
    <row r="1710" spans="1:20" s="371" customFormat="1" ht="24" hidden="1" customHeight="1">
      <c r="A1710" s="366" t="s">
        <v>2064</v>
      </c>
      <c r="B1710" s="418" t="s">
        <v>0</v>
      </c>
      <c r="C1710" s="418" t="s">
        <v>3142</v>
      </c>
      <c r="D1710" s="418" t="s">
        <v>116</v>
      </c>
      <c r="E1710" s="419" t="s">
        <v>18</v>
      </c>
      <c r="F1710" s="411"/>
      <c r="G1710" s="411">
        <v>5803374.9000000004</v>
      </c>
      <c r="H1710" s="412">
        <f>INT($F1710*G1710)</f>
        <v>0</v>
      </c>
      <c r="I1710" s="411">
        <v>0</v>
      </c>
      <c r="J1710" s="412">
        <f>INT($F1710*I1710)</f>
        <v>0</v>
      </c>
      <c r="K1710" s="411">
        <v>0</v>
      </c>
      <c r="L1710" s="412">
        <f>INT($F1710*K1710)</f>
        <v>0</v>
      </c>
      <c r="M1710" s="412">
        <f>+G1710+I1710+K1710</f>
        <v>5803374.9000000004</v>
      </c>
      <c r="N1710" s="412">
        <f>H1710+J1710+L1710</f>
        <v>0</v>
      </c>
      <c r="O1710" s="412"/>
      <c r="P1710" s="412"/>
      <c r="Q1710" s="412"/>
      <c r="R1710" s="483" t="s">
        <v>0</v>
      </c>
      <c r="T1710" s="411">
        <v>1</v>
      </c>
    </row>
    <row r="1711" spans="1:20" s="75" customFormat="1" ht="24" hidden="1" customHeight="1">
      <c r="A1711" s="372" t="s">
        <v>2072</v>
      </c>
      <c r="B1711" s="421" t="s">
        <v>0</v>
      </c>
      <c r="C1711" s="421" t="s">
        <v>1333</v>
      </c>
      <c r="D1711" s="421" t="s">
        <v>116</v>
      </c>
      <c r="E1711" s="422" t="s">
        <v>18</v>
      </c>
      <c r="F1711" s="416"/>
      <c r="G1711" s="416">
        <v>5803374.9000000004</v>
      </c>
      <c r="H1711" s="417">
        <f t="shared" si="2196"/>
        <v>0</v>
      </c>
      <c r="I1711" s="416">
        <v>0</v>
      </c>
      <c r="J1711" s="417">
        <f t="shared" si="2197"/>
        <v>0</v>
      </c>
      <c r="K1711" s="416">
        <v>0</v>
      </c>
      <c r="L1711" s="417">
        <f t="shared" si="2198"/>
        <v>0</v>
      </c>
      <c r="M1711" s="417">
        <f t="shared" si="2199"/>
        <v>5803374.9000000004</v>
      </c>
      <c r="N1711" s="417">
        <f t="shared" si="2127"/>
        <v>0</v>
      </c>
      <c r="O1711" s="417">
        <f t="shared" ref="O1711" si="2202">F1711-F1710</f>
        <v>0</v>
      </c>
      <c r="P1711" s="417">
        <f t="shared" ref="P1711:Q1711" si="2203">M1711-M1710</f>
        <v>0</v>
      </c>
      <c r="Q1711" s="417">
        <f t="shared" si="2203"/>
        <v>0</v>
      </c>
      <c r="R1711" s="484"/>
      <c r="T1711" s="416">
        <v>1</v>
      </c>
    </row>
    <row r="1712" spans="1:20" s="485" customFormat="1" ht="24" hidden="1" customHeight="1">
      <c r="A1712" s="366" t="s">
        <v>2064</v>
      </c>
      <c r="B1712" s="418" t="s">
        <v>0</v>
      </c>
      <c r="C1712" s="418" t="s">
        <v>2987</v>
      </c>
      <c r="D1712" s="418" t="s">
        <v>106</v>
      </c>
      <c r="E1712" s="419" t="s">
        <v>18</v>
      </c>
      <c r="F1712" s="411"/>
      <c r="G1712" s="411">
        <v>168185.4</v>
      </c>
      <c r="H1712" s="412">
        <f>INT($F1712*G1712)</f>
        <v>0</v>
      </c>
      <c r="I1712" s="411">
        <v>83008.800000000003</v>
      </c>
      <c r="J1712" s="412">
        <f>INT($F1712*I1712)</f>
        <v>0</v>
      </c>
      <c r="K1712" s="411">
        <v>0</v>
      </c>
      <c r="L1712" s="412">
        <f>INT($F1712*K1712)</f>
        <v>0</v>
      </c>
      <c r="M1712" s="412">
        <f>+G1712+I1712+K1712</f>
        <v>251194.2</v>
      </c>
      <c r="N1712" s="412">
        <f>H1712+J1712+L1712</f>
        <v>0</v>
      </c>
      <c r="O1712" s="412"/>
      <c r="P1712" s="412"/>
      <c r="Q1712" s="412"/>
      <c r="R1712" s="483" t="s">
        <v>0</v>
      </c>
      <c r="T1712" s="411">
        <v>3</v>
      </c>
    </row>
    <row r="1713" spans="1:20" s="77" customFormat="1" ht="24" hidden="1" customHeight="1">
      <c r="A1713" s="372" t="s">
        <v>2072</v>
      </c>
      <c r="B1713" s="421" t="s">
        <v>0</v>
      </c>
      <c r="C1713" s="421" t="s">
        <v>1253</v>
      </c>
      <c r="D1713" s="421" t="s">
        <v>106</v>
      </c>
      <c r="E1713" s="422" t="s">
        <v>18</v>
      </c>
      <c r="F1713" s="416"/>
      <c r="G1713" s="416">
        <v>168185.4</v>
      </c>
      <c r="H1713" s="417">
        <f t="shared" si="2196"/>
        <v>0</v>
      </c>
      <c r="I1713" s="416">
        <v>83008.800000000003</v>
      </c>
      <c r="J1713" s="417">
        <f t="shared" si="2197"/>
        <v>0</v>
      </c>
      <c r="K1713" s="416">
        <v>0</v>
      </c>
      <c r="L1713" s="417">
        <f t="shared" si="2198"/>
        <v>0</v>
      </c>
      <c r="M1713" s="417">
        <f t="shared" si="2199"/>
        <v>251194.2</v>
      </c>
      <c r="N1713" s="417">
        <f t="shared" si="2127"/>
        <v>0</v>
      </c>
      <c r="O1713" s="417">
        <f t="shared" ref="O1713" si="2204">F1713-F1712</f>
        <v>0</v>
      </c>
      <c r="P1713" s="417">
        <f t="shared" ref="P1713:Q1713" si="2205">M1713-M1712</f>
        <v>0</v>
      </c>
      <c r="Q1713" s="417">
        <f t="shared" si="2205"/>
        <v>0</v>
      </c>
      <c r="R1713" s="484"/>
      <c r="T1713" s="416">
        <v>3</v>
      </c>
    </row>
    <row r="1714" spans="1:20" s="371" customFormat="1" ht="24" hidden="1" customHeight="1">
      <c r="A1714" s="366" t="s">
        <v>2064</v>
      </c>
      <c r="B1714" s="418" t="s">
        <v>0</v>
      </c>
      <c r="C1714" s="418" t="s">
        <v>2993</v>
      </c>
      <c r="D1714" s="418" t="s">
        <v>107</v>
      </c>
      <c r="E1714" s="419" t="s">
        <v>1860</v>
      </c>
      <c r="F1714" s="411"/>
      <c r="G1714" s="411">
        <v>47279.6</v>
      </c>
      <c r="H1714" s="412">
        <f>INT($F1714*G1714)</f>
        <v>0</v>
      </c>
      <c r="I1714" s="411">
        <v>14812</v>
      </c>
      <c r="J1714" s="412">
        <f>INT($F1714*I1714)</f>
        <v>0</v>
      </c>
      <c r="K1714" s="411">
        <v>0</v>
      </c>
      <c r="L1714" s="412">
        <f>INT($F1714*K1714)</f>
        <v>0</v>
      </c>
      <c r="M1714" s="412">
        <f>+G1714+I1714+K1714</f>
        <v>62091.6</v>
      </c>
      <c r="N1714" s="412">
        <f>H1714+J1714+L1714</f>
        <v>0</v>
      </c>
      <c r="O1714" s="412"/>
      <c r="P1714" s="412"/>
      <c r="Q1714" s="412"/>
      <c r="R1714" s="483" t="s">
        <v>0</v>
      </c>
      <c r="T1714" s="411">
        <v>3</v>
      </c>
    </row>
    <row r="1715" spans="1:20" s="75" customFormat="1" ht="24" hidden="1" customHeight="1">
      <c r="A1715" s="372" t="s">
        <v>2072</v>
      </c>
      <c r="B1715" s="421" t="s">
        <v>0</v>
      </c>
      <c r="C1715" s="421" t="s">
        <v>1259</v>
      </c>
      <c r="D1715" s="421" t="s">
        <v>107</v>
      </c>
      <c r="E1715" s="422" t="s">
        <v>729</v>
      </c>
      <c r="F1715" s="416"/>
      <c r="G1715" s="416">
        <v>47279.6</v>
      </c>
      <c r="H1715" s="417">
        <f t="shared" si="2196"/>
        <v>0</v>
      </c>
      <c r="I1715" s="416">
        <v>14812</v>
      </c>
      <c r="J1715" s="417">
        <f t="shared" si="2197"/>
        <v>0</v>
      </c>
      <c r="K1715" s="416">
        <v>0</v>
      </c>
      <c r="L1715" s="417">
        <f t="shared" si="2198"/>
        <v>0</v>
      </c>
      <c r="M1715" s="417">
        <f t="shared" si="2199"/>
        <v>62091.6</v>
      </c>
      <c r="N1715" s="417">
        <f t="shared" si="2127"/>
        <v>0</v>
      </c>
      <c r="O1715" s="417">
        <f t="shared" ref="O1715" si="2206">F1715-F1714</f>
        <v>0</v>
      </c>
      <c r="P1715" s="417">
        <f t="shared" ref="P1715:Q1715" si="2207">M1715-M1714</f>
        <v>0</v>
      </c>
      <c r="Q1715" s="417">
        <f t="shared" si="2207"/>
        <v>0</v>
      </c>
      <c r="R1715" s="484"/>
      <c r="T1715" s="416">
        <v>3</v>
      </c>
    </row>
    <row r="1716" spans="1:20" s="371" customFormat="1" ht="24" hidden="1" customHeight="1">
      <c r="A1716" s="366" t="s">
        <v>2064</v>
      </c>
      <c r="B1716" s="418" t="s">
        <v>0</v>
      </c>
      <c r="C1716" s="418" t="s">
        <v>2994</v>
      </c>
      <c r="D1716" s="418" t="s">
        <v>2996</v>
      </c>
      <c r="E1716" s="419" t="s">
        <v>2382</v>
      </c>
      <c r="F1716" s="411"/>
      <c r="G1716" s="411">
        <v>12920.4</v>
      </c>
      <c r="H1716" s="412">
        <f>INT($F1716*G1716)</f>
        <v>0</v>
      </c>
      <c r="I1716" s="411">
        <v>0</v>
      </c>
      <c r="J1716" s="412">
        <f>INT($F1716*I1716)</f>
        <v>0</v>
      </c>
      <c r="K1716" s="411">
        <v>0</v>
      </c>
      <c r="L1716" s="412">
        <f>INT($F1716*K1716)</f>
        <v>0</v>
      </c>
      <c r="M1716" s="412">
        <f>+G1716+I1716+K1716</f>
        <v>12920.4</v>
      </c>
      <c r="N1716" s="412">
        <f>H1716+J1716+L1716</f>
        <v>0</v>
      </c>
      <c r="O1716" s="412"/>
      <c r="P1716" s="412"/>
      <c r="Q1716" s="412"/>
      <c r="R1716" s="483" t="s">
        <v>0</v>
      </c>
      <c r="T1716" s="411">
        <v>3</v>
      </c>
    </row>
    <row r="1717" spans="1:20" s="75" customFormat="1" ht="24" hidden="1" customHeight="1">
      <c r="A1717" s="372" t="s">
        <v>2072</v>
      </c>
      <c r="B1717" s="421" t="s">
        <v>0</v>
      </c>
      <c r="C1717" s="421" t="s">
        <v>1260</v>
      </c>
      <c r="D1717" s="421" t="s">
        <v>1262</v>
      </c>
      <c r="E1717" s="422" t="s">
        <v>859</v>
      </c>
      <c r="F1717" s="416"/>
      <c r="G1717" s="416">
        <v>12920.4</v>
      </c>
      <c r="H1717" s="417">
        <f t="shared" si="2196"/>
        <v>0</v>
      </c>
      <c r="I1717" s="416">
        <v>0</v>
      </c>
      <c r="J1717" s="417">
        <f t="shared" si="2197"/>
        <v>0</v>
      </c>
      <c r="K1717" s="416">
        <v>0</v>
      </c>
      <c r="L1717" s="417">
        <f t="shared" si="2198"/>
        <v>0</v>
      </c>
      <c r="M1717" s="417">
        <f t="shared" si="2199"/>
        <v>12920.4</v>
      </c>
      <c r="N1717" s="417">
        <f t="shared" ref="N1717:N1797" si="2208">H1717+J1717+L1717</f>
        <v>0</v>
      </c>
      <c r="O1717" s="417">
        <f t="shared" ref="O1717" si="2209">F1717-F1716</f>
        <v>0</v>
      </c>
      <c r="P1717" s="417">
        <f t="shared" ref="P1717:Q1717" si="2210">M1717-M1716</f>
        <v>0</v>
      </c>
      <c r="Q1717" s="417">
        <f t="shared" si="2210"/>
        <v>0</v>
      </c>
      <c r="R1717" s="484"/>
      <c r="T1717" s="416">
        <v>3</v>
      </c>
    </row>
    <row r="1718" spans="1:20" s="371" customFormat="1" ht="24" hidden="1" customHeight="1">
      <c r="A1718" s="366" t="s">
        <v>2064</v>
      </c>
      <c r="B1718" s="418" t="s">
        <v>0</v>
      </c>
      <c r="C1718" s="418" t="s">
        <v>2997</v>
      </c>
      <c r="D1718" s="418" t="s">
        <v>2998</v>
      </c>
      <c r="E1718" s="419" t="s">
        <v>1860</v>
      </c>
      <c r="F1718" s="411"/>
      <c r="G1718" s="411">
        <v>422.6</v>
      </c>
      <c r="H1718" s="412">
        <f>INT($F1718*G1718)</f>
        <v>0</v>
      </c>
      <c r="I1718" s="411">
        <v>4308</v>
      </c>
      <c r="J1718" s="412">
        <f>INT($F1718*I1718)</f>
        <v>0</v>
      </c>
      <c r="K1718" s="411">
        <v>0</v>
      </c>
      <c r="L1718" s="412">
        <f>INT($F1718*K1718)</f>
        <v>0</v>
      </c>
      <c r="M1718" s="412">
        <f>+G1718+I1718+K1718</f>
        <v>4730.6000000000004</v>
      </c>
      <c r="N1718" s="412">
        <f>H1718+J1718+L1718</f>
        <v>0</v>
      </c>
      <c r="O1718" s="412"/>
      <c r="P1718" s="412"/>
      <c r="Q1718" s="412"/>
      <c r="R1718" s="483" t="s">
        <v>0</v>
      </c>
      <c r="T1718" s="411">
        <v>3</v>
      </c>
    </row>
    <row r="1719" spans="1:20" s="75" customFormat="1" ht="24" hidden="1" customHeight="1">
      <c r="A1719" s="372" t="s">
        <v>2072</v>
      </c>
      <c r="B1719" s="421" t="s">
        <v>0</v>
      </c>
      <c r="C1719" s="421" t="s">
        <v>1263</v>
      </c>
      <c r="D1719" s="421" t="s">
        <v>1264</v>
      </c>
      <c r="E1719" s="422" t="s">
        <v>729</v>
      </c>
      <c r="F1719" s="416"/>
      <c r="G1719" s="416">
        <v>422.6</v>
      </c>
      <c r="H1719" s="417">
        <f t="shared" si="2196"/>
        <v>0</v>
      </c>
      <c r="I1719" s="416">
        <v>4308</v>
      </c>
      <c r="J1719" s="417">
        <f t="shared" si="2197"/>
        <v>0</v>
      </c>
      <c r="K1719" s="416">
        <v>0</v>
      </c>
      <c r="L1719" s="417">
        <f t="shared" si="2198"/>
        <v>0</v>
      </c>
      <c r="M1719" s="417">
        <f t="shared" si="2199"/>
        <v>4730.6000000000004</v>
      </c>
      <c r="N1719" s="417">
        <f t="shared" si="2208"/>
        <v>0</v>
      </c>
      <c r="O1719" s="417">
        <f t="shared" ref="O1719" si="2211">F1719-F1718</f>
        <v>0</v>
      </c>
      <c r="P1719" s="417">
        <f t="shared" ref="P1719:Q1719" si="2212">M1719-M1718</f>
        <v>0</v>
      </c>
      <c r="Q1719" s="417">
        <f t="shared" si="2212"/>
        <v>0</v>
      </c>
      <c r="R1719" s="484"/>
      <c r="T1719" s="416">
        <v>3</v>
      </c>
    </row>
    <row r="1720" spans="1:20" s="371" customFormat="1" ht="24" hidden="1" customHeight="1">
      <c r="A1720" s="366" t="s">
        <v>2064</v>
      </c>
      <c r="B1720" s="418" t="s">
        <v>0</v>
      </c>
      <c r="C1720" s="418" t="s">
        <v>3003</v>
      </c>
      <c r="D1720" s="418" t="s">
        <v>3004</v>
      </c>
      <c r="E1720" s="419" t="s">
        <v>2382</v>
      </c>
      <c r="F1720" s="411"/>
      <c r="G1720" s="411">
        <v>43067.8</v>
      </c>
      <c r="H1720" s="412">
        <f>INT($F1720*G1720)</f>
        <v>0</v>
      </c>
      <c r="I1720" s="411">
        <v>0</v>
      </c>
      <c r="J1720" s="412">
        <f>INT($F1720*I1720)</f>
        <v>0</v>
      </c>
      <c r="K1720" s="411">
        <v>0</v>
      </c>
      <c r="L1720" s="412">
        <f>INT($F1720*K1720)</f>
        <v>0</v>
      </c>
      <c r="M1720" s="412">
        <f>+G1720+I1720+K1720</f>
        <v>43067.8</v>
      </c>
      <c r="N1720" s="412">
        <f>H1720+J1720+L1720</f>
        <v>0</v>
      </c>
      <c r="O1720" s="412"/>
      <c r="P1720" s="412"/>
      <c r="Q1720" s="412"/>
      <c r="R1720" s="483" t="s">
        <v>0</v>
      </c>
      <c r="T1720" s="411">
        <v>3</v>
      </c>
    </row>
    <row r="1721" spans="1:20" s="75" customFormat="1" ht="24" hidden="1" customHeight="1">
      <c r="A1721" s="372" t="s">
        <v>2072</v>
      </c>
      <c r="B1721" s="421" t="s">
        <v>0</v>
      </c>
      <c r="C1721" s="421" t="s">
        <v>1269</v>
      </c>
      <c r="D1721" s="421" t="s">
        <v>1270</v>
      </c>
      <c r="E1721" s="422" t="s">
        <v>859</v>
      </c>
      <c r="F1721" s="416"/>
      <c r="G1721" s="416">
        <v>43067.8</v>
      </c>
      <c r="H1721" s="417">
        <f t="shared" si="2196"/>
        <v>0</v>
      </c>
      <c r="I1721" s="416">
        <v>0</v>
      </c>
      <c r="J1721" s="417">
        <f t="shared" si="2197"/>
        <v>0</v>
      </c>
      <c r="K1721" s="416">
        <v>0</v>
      </c>
      <c r="L1721" s="417">
        <f t="shared" si="2198"/>
        <v>0</v>
      </c>
      <c r="M1721" s="417">
        <f t="shared" si="2199"/>
        <v>43067.8</v>
      </c>
      <c r="N1721" s="417">
        <f t="shared" si="2208"/>
        <v>0</v>
      </c>
      <c r="O1721" s="417">
        <f t="shared" ref="O1721" si="2213">F1721-F1720</f>
        <v>0</v>
      </c>
      <c r="P1721" s="417">
        <f t="shared" ref="P1721:Q1721" si="2214">M1721-M1720</f>
        <v>0</v>
      </c>
      <c r="Q1721" s="417">
        <f t="shared" si="2214"/>
        <v>0</v>
      </c>
      <c r="R1721" s="484"/>
      <c r="T1721" s="416">
        <v>3</v>
      </c>
    </row>
    <row r="1722" spans="1:20" s="371" customFormat="1" ht="24" hidden="1" customHeight="1">
      <c r="A1722" s="366" t="s">
        <v>2064</v>
      </c>
      <c r="B1722" s="418" t="s">
        <v>0</v>
      </c>
      <c r="C1722" s="418" t="s">
        <v>3005</v>
      </c>
      <c r="D1722" s="418" t="s">
        <v>3006</v>
      </c>
      <c r="E1722" s="419" t="s">
        <v>2194</v>
      </c>
      <c r="F1722" s="411"/>
      <c r="G1722" s="411">
        <v>900</v>
      </c>
      <c r="H1722" s="412">
        <f>INT($F1722*G1722)</f>
        <v>0</v>
      </c>
      <c r="I1722" s="411">
        <v>0</v>
      </c>
      <c r="J1722" s="412">
        <f>INT($F1722*I1722)</f>
        <v>0</v>
      </c>
      <c r="K1722" s="411">
        <v>0</v>
      </c>
      <c r="L1722" s="412">
        <f>INT($F1722*K1722)</f>
        <v>0</v>
      </c>
      <c r="M1722" s="412">
        <f>+G1722+I1722+K1722</f>
        <v>900</v>
      </c>
      <c r="N1722" s="412">
        <f>H1722+J1722+L1722</f>
        <v>0</v>
      </c>
      <c r="O1722" s="412"/>
      <c r="P1722" s="412"/>
      <c r="Q1722" s="412"/>
      <c r="R1722" s="483" t="s">
        <v>0</v>
      </c>
      <c r="T1722" s="411">
        <v>3</v>
      </c>
    </row>
    <row r="1723" spans="1:20" s="75" customFormat="1" ht="24" hidden="1" customHeight="1">
      <c r="A1723" s="372" t="s">
        <v>2303</v>
      </c>
      <c r="B1723" s="421" t="s">
        <v>0</v>
      </c>
      <c r="C1723" s="421" t="s">
        <v>1271</v>
      </c>
      <c r="D1723" s="421" t="s">
        <v>1272</v>
      </c>
      <c r="E1723" s="422" t="s">
        <v>738</v>
      </c>
      <c r="F1723" s="416"/>
      <c r="G1723" s="416">
        <v>900</v>
      </c>
      <c r="H1723" s="417">
        <f t="shared" si="2196"/>
        <v>0</v>
      </c>
      <c r="I1723" s="416">
        <v>0</v>
      </c>
      <c r="J1723" s="417">
        <f t="shared" si="2197"/>
        <v>0</v>
      </c>
      <c r="K1723" s="416">
        <v>0</v>
      </c>
      <c r="L1723" s="417">
        <f t="shared" si="2198"/>
        <v>0</v>
      </c>
      <c r="M1723" s="417">
        <f t="shared" si="2199"/>
        <v>900</v>
      </c>
      <c r="N1723" s="417">
        <f t="shared" si="2208"/>
        <v>0</v>
      </c>
      <c r="O1723" s="417">
        <f t="shared" ref="O1723" si="2215">F1723-F1722</f>
        <v>0</v>
      </c>
      <c r="P1723" s="417">
        <f t="shared" ref="P1723:Q1723" si="2216">M1723-M1722</f>
        <v>0</v>
      </c>
      <c r="Q1723" s="417">
        <f t="shared" si="2216"/>
        <v>0</v>
      </c>
      <c r="R1723" s="484"/>
      <c r="T1723" s="416">
        <v>3</v>
      </c>
    </row>
    <row r="1724" spans="1:20" s="371" customFormat="1" ht="24" hidden="1" customHeight="1">
      <c r="A1724" s="366" t="s">
        <v>2313</v>
      </c>
      <c r="B1724" s="436" t="s">
        <v>3143</v>
      </c>
      <c r="C1724" s="436" t="s">
        <v>3008</v>
      </c>
      <c r="D1724" s="436" t="s">
        <v>0</v>
      </c>
      <c r="E1724" s="437" t="s">
        <v>0</v>
      </c>
      <c r="F1724" s="438"/>
      <c r="G1724" s="439">
        <v>0</v>
      </c>
      <c r="H1724" s="438">
        <f>SUMIF($A$1726:$A$1735,$A1726,H$1726:H$1735)</f>
        <v>0</v>
      </c>
      <c r="I1724" s="439">
        <v>0</v>
      </c>
      <c r="J1724" s="438">
        <f>SUMIF($A$1726:$A$1735,$A1726,J$1726:J$1735)</f>
        <v>0</v>
      </c>
      <c r="K1724" s="439">
        <v>0</v>
      </c>
      <c r="L1724" s="438">
        <f>SUMIF($A$1726:$A$1735,$A1726,L$1726:L$1735)</f>
        <v>0</v>
      </c>
      <c r="M1724" s="440">
        <v>0</v>
      </c>
      <c r="N1724" s="438">
        <f>H1724+J1724+L1724</f>
        <v>0</v>
      </c>
      <c r="O1724" s="438"/>
      <c r="P1724" s="438"/>
      <c r="Q1724" s="438"/>
      <c r="R1724" s="481" t="s">
        <v>0</v>
      </c>
      <c r="T1724" s="438">
        <v>0</v>
      </c>
    </row>
    <row r="1725" spans="1:20" s="75" customFormat="1" ht="24" hidden="1" customHeight="1">
      <c r="A1725" s="372" t="s">
        <v>2303</v>
      </c>
      <c r="B1725" s="442" t="s">
        <v>3144</v>
      </c>
      <c r="C1725" s="442" t="s">
        <v>1273</v>
      </c>
      <c r="D1725" s="442" t="s">
        <v>0</v>
      </c>
      <c r="E1725" s="443" t="s">
        <v>0</v>
      </c>
      <c r="F1725" s="444"/>
      <c r="G1725" s="445">
        <v>0</v>
      </c>
      <c r="H1725" s="444">
        <f>SUMIF($A$1726:$A$1735,$A1727,H$1726:H$1735)</f>
        <v>0</v>
      </c>
      <c r="I1725" s="445">
        <v>0</v>
      </c>
      <c r="J1725" s="444">
        <f>SUMIF($A$1726:$A$1735,$A1727,J$1726:J$1735)</f>
        <v>0</v>
      </c>
      <c r="K1725" s="445">
        <v>0</v>
      </c>
      <c r="L1725" s="444">
        <f>SUMIF($A$1726:$A$1735,$A1727,L$1726:L$1735)</f>
        <v>0</v>
      </c>
      <c r="M1725" s="446">
        <v>0</v>
      </c>
      <c r="N1725" s="444">
        <f t="shared" si="2208"/>
        <v>0</v>
      </c>
      <c r="O1725" s="444">
        <f t="shared" ref="O1725" si="2217">F1725-F1724</f>
        <v>0</v>
      </c>
      <c r="P1725" s="444">
        <f t="shared" ref="P1725:Q1725" si="2218">M1725-M1724</f>
        <v>0</v>
      </c>
      <c r="Q1725" s="444">
        <f t="shared" si="2218"/>
        <v>0</v>
      </c>
      <c r="R1725" s="482"/>
      <c r="T1725" s="444">
        <v>0</v>
      </c>
    </row>
    <row r="1726" spans="1:20" s="371" customFormat="1" ht="24" hidden="1" customHeight="1">
      <c r="A1726" s="366" t="s">
        <v>2313</v>
      </c>
      <c r="B1726" s="418" t="s">
        <v>0</v>
      </c>
      <c r="C1726" s="418" t="s">
        <v>3145</v>
      </c>
      <c r="D1726" s="418" t="s">
        <v>3146</v>
      </c>
      <c r="E1726" s="419" t="s">
        <v>16</v>
      </c>
      <c r="F1726" s="411"/>
      <c r="G1726" s="411">
        <v>8457.7000000000007</v>
      </c>
      <c r="H1726" s="412">
        <f>INT($F1726*G1726)</f>
        <v>0</v>
      </c>
      <c r="I1726" s="411">
        <v>0</v>
      </c>
      <c r="J1726" s="412">
        <f>INT($F1726*I1726)</f>
        <v>0</v>
      </c>
      <c r="K1726" s="411">
        <v>0</v>
      </c>
      <c r="L1726" s="412">
        <f>INT($F1726*K1726)</f>
        <v>0</v>
      </c>
      <c r="M1726" s="412">
        <f>+G1726+I1726+K1726</f>
        <v>8457.7000000000007</v>
      </c>
      <c r="N1726" s="412">
        <f>H1726+J1726+L1726</f>
        <v>0</v>
      </c>
      <c r="O1726" s="412"/>
      <c r="P1726" s="412"/>
      <c r="Q1726" s="412"/>
      <c r="R1726" s="483" t="s">
        <v>0</v>
      </c>
      <c r="T1726" s="411">
        <v>0</v>
      </c>
    </row>
    <row r="1727" spans="1:20" s="75" customFormat="1" ht="24" hidden="1" customHeight="1">
      <c r="A1727" s="372" t="s">
        <v>2303</v>
      </c>
      <c r="B1727" s="421" t="s">
        <v>0</v>
      </c>
      <c r="C1727" s="421" t="s">
        <v>1334</v>
      </c>
      <c r="D1727" s="421" t="s">
        <v>1335</v>
      </c>
      <c r="E1727" s="422" t="s">
        <v>16</v>
      </c>
      <c r="F1727" s="416"/>
      <c r="G1727" s="416">
        <v>8457.7000000000007</v>
      </c>
      <c r="H1727" s="417">
        <f t="shared" ref="H1727:H1735" si="2219">INT($F1727*G1727)</f>
        <v>0</v>
      </c>
      <c r="I1727" s="416">
        <v>0</v>
      </c>
      <c r="J1727" s="417">
        <f t="shared" ref="J1727:J1735" si="2220">INT($F1727*I1727)</f>
        <v>0</v>
      </c>
      <c r="K1727" s="416">
        <v>0</v>
      </c>
      <c r="L1727" s="417">
        <f t="shared" ref="L1727:L1735" si="2221">INT($F1727*K1727)</f>
        <v>0</v>
      </c>
      <c r="M1727" s="417">
        <f t="shared" ref="M1727:M1735" si="2222">+G1727+I1727+K1727</f>
        <v>8457.7000000000007</v>
      </c>
      <c r="N1727" s="417">
        <f t="shared" si="2208"/>
        <v>0</v>
      </c>
      <c r="O1727" s="417">
        <f t="shared" ref="O1727" si="2223">F1727-F1726</f>
        <v>0</v>
      </c>
      <c r="P1727" s="417">
        <f t="shared" ref="P1727:Q1727" si="2224">M1727-M1726</f>
        <v>0</v>
      </c>
      <c r="Q1727" s="417">
        <f t="shared" si="2224"/>
        <v>0</v>
      </c>
      <c r="R1727" s="484"/>
      <c r="T1727" s="416">
        <v>0</v>
      </c>
    </row>
    <row r="1728" spans="1:20" s="371" customFormat="1" ht="24" hidden="1" customHeight="1">
      <c r="A1728" s="366" t="s">
        <v>2313</v>
      </c>
      <c r="B1728" s="418" t="s">
        <v>0</v>
      </c>
      <c r="C1728" s="418" t="s">
        <v>3009</v>
      </c>
      <c r="D1728" s="418" t="s">
        <v>3010</v>
      </c>
      <c r="E1728" s="419" t="s">
        <v>16</v>
      </c>
      <c r="F1728" s="411"/>
      <c r="G1728" s="411">
        <v>36891.9</v>
      </c>
      <c r="H1728" s="412">
        <f>INT($F1728*G1728)</f>
        <v>0</v>
      </c>
      <c r="I1728" s="411">
        <v>0</v>
      </c>
      <c r="J1728" s="412">
        <f>INT($F1728*I1728)</f>
        <v>0</v>
      </c>
      <c r="K1728" s="411">
        <v>0</v>
      </c>
      <c r="L1728" s="412">
        <f>INT($F1728*K1728)</f>
        <v>0</v>
      </c>
      <c r="M1728" s="412">
        <f>+G1728+I1728+K1728</f>
        <v>36891.9</v>
      </c>
      <c r="N1728" s="412">
        <f>H1728+J1728+L1728</f>
        <v>0</v>
      </c>
      <c r="O1728" s="412"/>
      <c r="P1728" s="412"/>
      <c r="Q1728" s="412"/>
      <c r="R1728" s="483" t="s">
        <v>0</v>
      </c>
      <c r="T1728" s="411">
        <v>335</v>
      </c>
    </row>
    <row r="1729" spans="1:20" s="75" customFormat="1" ht="24" hidden="1" customHeight="1">
      <c r="A1729" s="372" t="s">
        <v>2072</v>
      </c>
      <c r="B1729" s="421" t="s">
        <v>0</v>
      </c>
      <c r="C1729" s="421" t="s">
        <v>1274</v>
      </c>
      <c r="D1729" s="421" t="s">
        <v>1275</v>
      </c>
      <c r="E1729" s="422" t="s">
        <v>16</v>
      </c>
      <c r="F1729" s="416"/>
      <c r="G1729" s="416">
        <v>36891.9</v>
      </c>
      <c r="H1729" s="417">
        <f t="shared" si="2219"/>
        <v>0</v>
      </c>
      <c r="I1729" s="416">
        <v>0</v>
      </c>
      <c r="J1729" s="417">
        <f t="shared" si="2220"/>
        <v>0</v>
      </c>
      <c r="K1729" s="416">
        <v>0</v>
      </c>
      <c r="L1729" s="417">
        <f t="shared" si="2221"/>
        <v>0</v>
      </c>
      <c r="M1729" s="417">
        <f t="shared" si="2222"/>
        <v>36891.9</v>
      </c>
      <c r="N1729" s="417">
        <f t="shared" si="2208"/>
        <v>0</v>
      </c>
      <c r="O1729" s="417">
        <f t="shared" ref="O1729" si="2225">F1729-F1728</f>
        <v>0</v>
      </c>
      <c r="P1729" s="417">
        <f t="shared" ref="P1729:Q1729" si="2226">M1729-M1728</f>
        <v>0</v>
      </c>
      <c r="Q1729" s="417">
        <f t="shared" si="2226"/>
        <v>0</v>
      </c>
      <c r="R1729" s="484"/>
      <c r="T1729" s="416">
        <v>335</v>
      </c>
    </row>
    <row r="1730" spans="1:20" s="371" customFormat="1" ht="24" hidden="1" customHeight="1">
      <c r="A1730" s="366" t="s">
        <v>2064</v>
      </c>
      <c r="B1730" s="418" t="s">
        <v>0</v>
      </c>
      <c r="C1730" s="418" t="s">
        <v>3009</v>
      </c>
      <c r="D1730" s="418" t="s">
        <v>3011</v>
      </c>
      <c r="E1730" s="419" t="s">
        <v>16</v>
      </c>
      <c r="F1730" s="411"/>
      <c r="G1730" s="411">
        <v>84776</v>
      </c>
      <c r="H1730" s="412">
        <f>INT($F1730*G1730)</f>
        <v>0</v>
      </c>
      <c r="I1730" s="411">
        <v>0</v>
      </c>
      <c r="J1730" s="412">
        <f>INT($F1730*I1730)</f>
        <v>0</v>
      </c>
      <c r="K1730" s="411">
        <v>0</v>
      </c>
      <c r="L1730" s="412">
        <f>INT($F1730*K1730)</f>
        <v>0</v>
      </c>
      <c r="M1730" s="412">
        <f>+G1730+I1730+K1730</f>
        <v>84776</v>
      </c>
      <c r="N1730" s="412">
        <f>H1730+J1730+L1730</f>
        <v>0</v>
      </c>
      <c r="O1730" s="412"/>
      <c r="P1730" s="412"/>
      <c r="Q1730" s="412"/>
      <c r="R1730" s="483" t="s">
        <v>0</v>
      </c>
      <c r="T1730" s="411">
        <v>37</v>
      </c>
    </row>
    <row r="1731" spans="1:20" s="75" customFormat="1" ht="24" hidden="1" customHeight="1">
      <c r="A1731" s="372" t="s">
        <v>2072</v>
      </c>
      <c r="B1731" s="421" t="s">
        <v>0</v>
      </c>
      <c r="C1731" s="421" t="s">
        <v>3009</v>
      </c>
      <c r="D1731" s="421" t="s">
        <v>3147</v>
      </c>
      <c r="E1731" s="422" t="s">
        <v>16</v>
      </c>
      <c r="F1731" s="416"/>
      <c r="G1731" s="416">
        <v>84776</v>
      </c>
      <c r="H1731" s="417">
        <f t="shared" ref="H1731" si="2227">INT($F1731*G1731)</f>
        <v>0</v>
      </c>
      <c r="I1731" s="416">
        <v>0</v>
      </c>
      <c r="J1731" s="417">
        <f t="shared" ref="J1731" si="2228">INT($F1731*I1731)</f>
        <v>0</v>
      </c>
      <c r="K1731" s="416">
        <v>0</v>
      </c>
      <c r="L1731" s="417">
        <f t="shared" ref="L1731" si="2229">INT($F1731*K1731)</f>
        <v>0</v>
      </c>
      <c r="M1731" s="417">
        <f t="shared" ref="M1731" si="2230">+G1731+I1731+K1731</f>
        <v>84776</v>
      </c>
      <c r="N1731" s="417">
        <f t="shared" ref="N1731" si="2231">H1731+J1731+L1731</f>
        <v>0</v>
      </c>
      <c r="O1731" s="417">
        <f t="shared" ref="O1731" si="2232">F1731-F1730</f>
        <v>0</v>
      </c>
      <c r="P1731" s="417">
        <f t="shared" ref="P1731:Q1731" si="2233">M1731-M1730</f>
        <v>0</v>
      </c>
      <c r="Q1731" s="417">
        <f t="shared" si="2233"/>
        <v>0</v>
      </c>
      <c r="R1731" s="484"/>
      <c r="T1731" s="416">
        <v>37</v>
      </c>
    </row>
    <row r="1732" spans="1:20" s="371" customFormat="1" ht="24" hidden="1" customHeight="1">
      <c r="A1732" s="366" t="s">
        <v>2313</v>
      </c>
      <c r="B1732" s="418" t="s">
        <v>0</v>
      </c>
      <c r="C1732" s="418" t="s">
        <v>3148</v>
      </c>
      <c r="D1732" s="418" t="s">
        <v>3149</v>
      </c>
      <c r="E1732" s="419" t="s">
        <v>16</v>
      </c>
      <c r="F1732" s="411"/>
      <c r="G1732" s="411">
        <v>0</v>
      </c>
      <c r="H1732" s="412">
        <f>INT($F1732*G1732)</f>
        <v>0</v>
      </c>
      <c r="I1732" s="411">
        <v>20036</v>
      </c>
      <c r="J1732" s="412">
        <f>INT($F1732*I1732)</f>
        <v>0</v>
      </c>
      <c r="K1732" s="411">
        <v>0</v>
      </c>
      <c r="L1732" s="412">
        <f>INT($F1732*K1732)</f>
        <v>0</v>
      </c>
      <c r="M1732" s="412">
        <f>+G1732+I1732+K1732</f>
        <v>20036</v>
      </c>
      <c r="N1732" s="412">
        <f>H1732+J1732+L1732</f>
        <v>0</v>
      </c>
      <c r="O1732" s="412"/>
      <c r="P1732" s="412"/>
      <c r="Q1732" s="412"/>
      <c r="R1732" s="483" t="s">
        <v>0</v>
      </c>
      <c r="T1732" s="411">
        <v>0</v>
      </c>
    </row>
    <row r="1733" spans="1:20" s="75" customFormat="1" ht="24" hidden="1" customHeight="1">
      <c r="A1733" s="372" t="s">
        <v>2303</v>
      </c>
      <c r="B1733" s="421" t="s">
        <v>0</v>
      </c>
      <c r="C1733" s="421" t="s">
        <v>1336</v>
      </c>
      <c r="D1733" s="421" t="s">
        <v>1337</v>
      </c>
      <c r="E1733" s="422" t="s">
        <v>16</v>
      </c>
      <c r="F1733" s="416"/>
      <c r="G1733" s="416">
        <v>0</v>
      </c>
      <c r="H1733" s="417">
        <f t="shared" si="2219"/>
        <v>0</v>
      </c>
      <c r="I1733" s="416">
        <v>20036</v>
      </c>
      <c r="J1733" s="417">
        <f t="shared" si="2220"/>
        <v>0</v>
      </c>
      <c r="K1733" s="416">
        <v>0</v>
      </c>
      <c r="L1733" s="417">
        <f t="shared" si="2221"/>
        <v>0</v>
      </c>
      <c r="M1733" s="417">
        <f t="shared" si="2222"/>
        <v>20036</v>
      </c>
      <c r="N1733" s="417">
        <f t="shared" si="2208"/>
        <v>0</v>
      </c>
      <c r="O1733" s="417">
        <f t="shared" ref="O1733" si="2234">F1733-F1732</f>
        <v>0</v>
      </c>
      <c r="P1733" s="417">
        <f t="shared" ref="P1733:Q1733" si="2235">M1733-M1732</f>
        <v>0</v>
      </c>
      <c r="Q1733" s="417">
        <f t="shared" si="2235"/>
        <v>0</v>
      </c>
      <c r="R1733" s="484"/>
      <c r="T1733" s="416">
        <v>0</v>
      </c>
    </row>
    <row r="1734" spans="1:20" s="371" customFormat="1" ht="24" hidden="1" customHeight="1">
      <c r="A1734" s="366" t="s">
        <v>2313</v>
      </c>
      <c r="B1734" s="418" t="s">
        <v>0</v>
      </c>
      <c r="C1734" s="418" t="s">
        <v>3012</v>
      </c>
      <c r="D1734" s="418" t="s">
        <v>3013</v>
      </c>
      <c r="E1734" s="419" t="s">
        <v>16</v>
      </c>
      <c r="F1734" s="411"/>
      <c r="G1734" s="411">
        <v>757.8</v>
      </c>
      <c r="H1734" s="412">
        <f>INT($F1734*G1734)</f>
        <v>0</v>
      </c>
      <c r="I1734" s="411">
        <v>24476.400000000001</v>
      </c>
      <c r="J1734" s="412">
        <f>INT($F1734*I1734)</f>
        <v>0</v>
      </c>
      <c r="K1734" s="411">
        <v>0</v>
      </c>
      <c r="L1734" s="412">
        <f>INT($F1734*K1734)</f>
        <v>0</v>
      </c>
      <c r="M1734" s="412">
        <f>+G1734+I1734+K1734</f>
        <v>25234.2</v>
      </c>
      <c r="N1734" s="412">
        <f>H1734+J1734+L1734</f>
        <v>0</v>
      </c>
      <c r="O1734" s="412"/>
      <c r="P1734" s="412"/>
      <c r="Q1734" s="412"/>
      <c r="R1734" s="483" t="s">
        <v>0</v>
      </c>
      <c r="T1734" s="411">
        <v>372</v>
      </c>
    </row>
    <row r="1735" spans="1:20" s="75" customFormat="1" ht="24" hidden="1" customHeight="1">
      <c r="A1735" s="372" t="s">
        <v>2303</v>
      </c>
      <c r="B1735" s="421" t="s">
        <v>0</v>
      </c>
      <c r="C1735" s="421" t="s">
        <v>1276</v>
      </c>
      <c r="D1735" s="421" t="s">
        <v>1277</v>
      </c>
      <c r="E1735" s="422" t="s">
        <v>16</v>
      </c>
      <c r="F1735" s="416"/>
      <c r="G1735" s="416">
        <v>757.8</v>
      </c>
      <c r="H1735" s="417">
        <f t="shared" si="2219"/>
        <v>0</v>
      </c>
      <c r="I1735" s="416">
        <v>24476.400000000001</v>
      </c>
      <c r="J1735" s="417">
        <f t="shared" si="2220"/>
        <v>0</v>
      </c>
      <c r="K1735" s="416">
        <v>0</v>
      </c>
      <c r="L1735" s="417">
        <f t="shared" si="2221"/>
        <v>0</v>
      </c>
      <c r="M1735" s="417">
        <f t="shared" si="2222"/>
        <v>25234.2</v>
      </c>
      <c r="N1735" s="417">
        <f t="shared" si="2208"/>
        <v>0</v>
      </c>
      <c r="O1735" s="417">
        <f t="shared" ref="O1735" si="2236">F1735-F1734</f>
        <v>0</v>
      </c>
      <c r="P1735" s="417">
        <f t="shared" ref="P1735:Q1735" si="2237">M1735-M1734</f>
        <v>0</v>
      </c>
      <c r="Q1735" s="417">
        <f t="shared" si="2237"/>
        <v>0</v>
      </c>
      <c r="R1735" s="484"/>
      <c r="T1735" s="416">
        <v>372</v>
      </c>
    </row>
    <row r="1736" spans="1:20" s="485" customFormat="1" ht="24" hidden="1" customHeight="1">
      <c r="A1736" s="366" t="s">
        <v>2313</v>
      </c>
      <c r="B1736" s="436" t="s">
        <v>3150</v>
      </c>
      <c r="C1736" s="436" t="s">
        <v>3015</v>
      </c>
      <c r="D1736" s="436" t="s">
        <v>0</v>
      </c>
      <c r="E1736" s="437" t="s">
        <v>0</v>
      </c>
      <c r="F1736" s="438"/>
      <c r="G1736" s="439">
        <v>0</v>
      </c>
      <c r="H1736" s="438">
        <f>SUMIF($A$1738:$A$1767,$A1738,H$1738:H$1767)</f>
        <v>0</v>
      </c>
      <c r="I1736" s="439">
        <v>0</v>
      </c>
      <c r="J1736" s="438">
        <f>SUMIF($A$1738:$A$1767,$A1738,J$1738:J$1767)</f>
        <v>0</v>
      </c>
      <c r="K1736" s="439">
        <v>0</v>
      </c>
      <c r="L1736" s="438">
        <f>SUMIF($A$1738:$A$1767,$A1738,L$1738:L$1767)</f>
        <v>0</v>
      </c>
      <c r="M1736" s="440">
        <v>0</v>
      </c>
      <c r="N1736" s="438">
        <f>H1736+J1736+L1736</f>
        <v>0</v>
      </c>
      <c r="O1736" s="438"/>
      <c r="P1736" s="438"/>
      <c r="Q1736" s="438"/>
      <c r="R1736" s="481" t="s">
        <v>0</v>
      </c>
      <c r="T1736" s="438">
        <v>0</v>
      </c>
    </row>
    <row r="1737" spans="1:20" s="77" customFormat="1" ht="24" hidden="1" customHeight="1">
      <c r="A1737" s="372" t="s">
        <v>2303</v>
      </c>
      <c r="B1737" s="442" t="s">
        <v>3151</v>
      </c>
      <c r="C1737" s="442" t="s">
        <v>1278</v>
      </c>
      <c r="D1737" s="442" t="s">
        <v>0</v>
      </c>
      <c r="E1737" s="443" t="s">
        <v>0</v>
      </c>
      <c r="F1737" s="444"/>
      <c r="G1737" s="445">
        <v>0</v>
      </c>
      <c r="H1737" s="444">
        <f>SUMIF($A$1738:$A$1767,$A1739,H$1738:H$1767)</f>
        <v>0</v>
      </c>
      <c r="I1737" s="445">
        <v>0</v>
      </c>
      <c r="J1737" s="444">
        <f>SUMIF($A$1738:$A$1767,$A1739,J$1738:J$1767)</f>
        <v>0</v>
      </c>
      <c r="K1737" s="445">
        <v>0</v>
      </c>
      <c r="L1737" s="444">
        <f>SUMIF($A$1738:$A$1767,$A1739,L$1738:L$1767)</f>
        <v>0</v>
      </c>
      <c r="M1737" s="446">
        <v>0</v>
      </c>
      <c r="N1737" s="444">
        <f t="shared" si="2208"/>
        <v>0</v>
      </c>
      <c r="O1737" s="444">
        <f t="shared" ref="O1737" si="2238">F1737-F1736</f>
        <v>0</v>
      </c>
      <c r="P1737" s="444">
        <f t="shared" ref="P1737:Q1737" si="2239">M1737-M1736</f>
        <v>0</v>
      </c>
      <c r="Q1737" s="444">
        <f t="shared" si="2239"/>
        <v>0</v>
      </c>
      <c r="R1737" s="482"/>
      <c r="T1737" s="444">
        <v>0</v>
      </c>
    </row>
    <row r="1738" spans="1:20" s="371" customFormat="1" ht="24" hidden="1" customHeight="1">
      <c r="A1738" s="366" t="s">
        <v>2313</v>
      </c>
      <c r="B1738" s="418" t="s">
        <v>0</v>
      </c>
      <c r="C1738" s="418" t="s">
        <v>3152</v>
      </c>
      <c r="D1738" s="418" t="s">
        <v>0</v>
      </c>
      <c r="E1738" s="419" t="s">
        <v>16</v>
      </c>
      <c r="F1738" s="411"/>
      <c r="G1738" s="411">
        <v>148469</v>
      </c>
      <c r="H1738" s="412">
        <f>INT($F1738*G1738)</f>
        <v>0</v>
      </c>
      <c r="I1738" s="411">
        <v>72800</v>
      </c>
      <c r="J1738" s="412">
        <f>INT($F1738*I1738)</f>
        <v>0</v>
      </c>
      <c r="K1738" s="411">
        <v>2683.2</v>
      </c>
      <c r="L1738" s="412">
        <f>INT($F1738*K1738)</f>
        <v>0</v>
      </c>
      <c r="M1738" s="412">
        <f>+G1738+I1738+K1738</f>
        <v>223952.2</v>
      </c>
      <c r="N1738" s="412">
        <f>H1738+J1738+L1738</f>
        <v>0</v>
      </c>
      <c r="O1738" s="412"/>
      <c r="P1738" s="412"/>
      <c r="Q1738" s="412"/>
      <c r="R1738" s="483" t="s">
        <v>0</v>
      </c>
      <c r="T1738" s="411">
        <v>32</v>
      </c>
    </row>
    <row r="1739" spans="1:20" s="75" customFormat="1" ht="24" hidden="1" customHeight="1">
      <c r="A1739" s="372" t="s">
        <v>3153</v>
      </c>
      <c r="B1739" s="421" t="s">
        <v>0</v>
      </c>
      <c r="C1739" s="421" t="s">
        <v>1338</v>
      </c>
      <c r="D1739" s="421" t="s">
        <v>0</v>
      </c>
      <c r="E1739" s="422" t="s">
        <v>16</v>
      </c>
      <c r="F1739" s="416"/>
      <c r="G1739" s="416">
        <v>148469</v>
      </c>
      <c r="H1739" s="417">
        <f t="shared" ref="H1739:H1767" si="2240">INT($F1739*G1739)</f>
        <v>0</v>
      </c>
      <c r="I1739" s="416">
        <v>72800</v>
      </c>
      <c r="J1739" s="417">
        <f t="shared" ref="J1739:J1767" si="2241">INT($F1739*I1739)</f>
        <v>0</v>
      </c>
      <c r="K1739" s="416">
        <v>2683.2</v>
      </c>
      <c r="L1739" s="417">
        <f t="shared" ref="L1739:L1767" si="2242">INT($F1739*K1739)</f>
        <v>0</v>
      </c>
      <c r="M1739" s="417">
        <f t="shared" ref="M1739:M1767" si="2243">+G1739+I1739+K1739</f>
        <v>223952.2</v>
      </c>
      <c r="N1739" s="417">
        <f t="shared" si="2208"/>
        <v>0</v>
      </c>
      <c r="O1739" s="417">
        <f t="shared" ref="O1739" si="2244">F1739-F1738</f>
        <v>0</v>
      </c>
      <c r="P1739" s="417">
        <f t="shared" ref="P1739:Q1739" si="2245">M1739-M1738</f>
        <v>0</v>
      </c>
      <c r="Q1739" s="417">
        <f t="shared" si="2245"/>
        <v>0</v>
      </c>
      <c r="R1739" s="484"/>
      <c r="T1739" s="416">
        <v>32</v>
      </c>
    </row>
    <row r="1740" spans="1:20" s="371" customFormat="1" ht="24" hidden="1" customHeight="1">
      <c r="A1740" s="366" t="s">
        <v>2313</v>
      </c>
      <c r="B1740" s="418" t="s">
        <v>0</v>
      </c>
      <c r="C1740" s="418" t="s">
        <v>3020</v>
      </c>
      <c r="D1740" s="418" t="s">
        <v>109</v>
      </c>
      <c r="E1740" s="419" t="s">
        <v>16</v>
      </c>
      <c r="F1740" s="411"/>
      <c r="G1740" s="411">
        <v>68792.7</v>
      </c>
      <c r="H1740" s="412">
        <f>INT($F1740*G1740)</f>
        <v>0</v>
      </c>
      <c r="I1740" s="411">
        <v>36480</v>
      </c>
      <c r="J1740" s="412">
        <f>INT($F1740*I1740)</f>
        <v>0</v>
      </c>
      <c r="K1740" s="411">
        <v>1345.8</v>
      </c>
      <c r="L1740" s="412">
        <f>INT($F1740*K1740)</f>
        <v>0</v>
      </c>
      <c r="M1740" s="412">
        <f>+G1740+I1740+K1740</f>
        <v>106618.5</v>
      </c>
      <c r="N1740" s="412">
        <f>H1740+J1740+L1740</f>
        <v>0</v>
      </c>
      <c r="O1740" s="412"/>
      <c r="P1740" s="412"/>
      <c r="Q1740" s="412"/>
      <c r="R1740" s="483" t="s">
        <v>0</v>
      </c>
      <c r="T1740" s="411">
        <v>622.5</v>
      </c>
    </row>
    <row r="1741" spans="1:20" s="75" customFormat="1" ht="24" hidden="1" customHeight="1">
      <c r="A1741" s="372" t="s">
        <v>2303</v>
      </c>
      <c r="B1741" s="421" t="s">
        <v>0</v>
      </c>
      <c r="C1741" s="421" t="s">
        <v>1281</v>
      </c>
      <c r="D1741" s="421" t="s">
        <v>109</v>
      </c>
      <c r="E1741" s="422" t="s">
        <v>16</v>
      </c>
      <c r="F1741" s="416"/>
      <c r="G1741" s="416">
        <v>68792.7</v>
      </c>
      <c r="H1741" s="417">
        <f t="shared" si="2240"/>
        <v>0</v>
      </c>
      <c r="I1741" s="416">
        <v>36480</v>
      </c>
      <c r="J1741" s="417">
        <f t="shared" si="2241"/>
        <v>0</v>
      </c>
      <c r="K1741" s="416">
        <v>1345.8</v>
      </c>
      <c r="L1741" s="417">
        <f t="shared" si="2242"/>
        <v>0</v>
      </c>
      <c r="M1741" s="417">
        <f t="shared" si="2243"/>
        <v>106618.5</v>
      </c>
      <c r="N1741" s="417">
        <f t="shared" si="2208"/>
        <v>0</v>
      </c>
      <c r="O1741" s="417">
        <f t="shared" ref="O1741" si="2246">F1741-F1740</f>
        <v>0</v>
      </c>
      <c r="P1741" s="417">
        <f t="shared" ref="P1741:Q1741" si="2247">M1741-M1740</f>
        <v>0</v>
      </c>
      <c r="Q1741" s="417">
        <f t="shared" si="2247"/>
        <v>0</v>
      </c>
      <c r="R1741" s="484"/>
      <c r="T1741" s="416">
        <v>622.5</v>
      </c>
    </row>
    <row r="1742" spans="1:20" s="371" customFormat="1" ht="24" hidden="1" customHeight="1">
      <c r="A1742" s="366" t="s">
        <v>2064</v>
      </c>
      <c r="B1742" s="418" t="s">
        <v>0</v>
      </c>
      <c r="C1742" s="418" t="s">
        <v>3018</v>
      </c>
      <c r="D1742" s="418" t="s">
        <v>3022</v>
      </c>
      <c r="E1742" s="419" t="s">
        <v>22</v>
      </c>
      <c r="F1742" s="411"/>
      <c r="G1742" s="411">
        <v>32969</v>
      </c>
      <c r="H1742" s="412">
        <f>INT($F1742*G1742)</f>
        <v>0</v>
      </c>
      <c r="I1742" s="411">
        <v>10879.2</v>
      </c>
      <c r="J1742" s="412">
        <f>INT($F1742*I1742)</f>
        <v>0</v>
      </c>
      <c r="K1742" s="411">
        <v>0</v>
      </c>
      <c r="L1742" s="412">
        <f>INT($F1742*K1742)</f>
        <v>0</v>
      </c>
      <c r="M1742" s="412">
        <f>+G1742+I1742+K1742</f>
        <v>43848.2</v>
      </c>
      <c r="N1742" s="412">
        <f>H1742+J1742+L1742</f>
        <v>0</v>
      </c>
      <c r="O1742" s="412"/>
      <c r="P1742" s="412"/>
      <c r="Q1742" s="412"/>
      <c r="R1742" s="483" t="s">
        <v>0</v>
      </c>
      <c r="T1742" s="411">
        <v>25.3</v>
      </c>
    </row>
    <row r="1743" spans="1:20" s="75" customFormat="1" ht="24" hidden="1" customHeight="1">
      <c r="A1743" s="372" t="s">
        <v>2303</v>
      </c>
      <c r="B1743" s="421" t="s">
        <v>0</v>
      </c>
      <c r="C1743" s="421" t="s">
        <v>1279</v>
      </c>
      <c r="D1743" s="421" t="s">
        <v>1282</v>
      </c>
      <c r="E1743" s="422" t="s">
        <v>22</v>
      </c>
      <c r="F1743" s="416"/>
      <c r="G1743" s="416">
        <v>32969</v>
      </c>
      <c r="H1743" s="417">
        <f t="shared" si="2240"/>
        <v>0</v>
      </c>
      <c r="I1743" s="416">
        <v>10879.2</v>
      </c>
      <c r="J1743" s="417">
        <f t="shared" si="2241"/>
        <v>0</v>
      </c>
      <c r="K1743" s="416">
        <v>0</v>
      </c>
      <c r="L1743" s="417">
        <f t="shared" si="2242"/>
        <v>0</v>
      </c>
      <c r="M1743" s="417">
        <f t="shared" si="2243"/>
        <v>43848.2</v>
      </c>
      <c r="N1743" s="417">
        <f t="shared" si="2208"/>
        <v>0</v>
      </c>
      <c r="O1743" s="417">
        <f t="shared" ref="O1743" si="2248">F1743-F1742</f>
        <v>0</v>
      </c>
      <c r="P1743" s="417">
        <f t="shared" ref="P1743:Q1743" si="2249">M1743-M1742</f>
        <v>0</v>
      </c>
      <c r="Q1743" s="417">
        <f t="shared" si="2249"/>
        <v>0</v>
      </c>
      <c r="R1743" s="484"/>
      <c r="T1743" s="416">
        <v>25.3</v>
      </c>
    </row>
    <row r="1744" spans="1:20" s="371" customFormat="1" ht="24" hidden="1" customHeight="1">
      <c r="A1744" s="366" t="s">
        <v>2064</v>
      </c>
      <c r="B1744" s="418" t="s">
        <v>0</v>
      </c>
      <c r="C1744" s="418" t="s">
        <v>3018</v>
      </c>
      <c r="D1744" s="418" t="s">
        <v>3024</v>
      </c>
      <c r="E1744" s="419" t="s">
        <v>22</v>
      </c>
      <c r="F1744" s="411"/>
      <c r="G1744" s="411">
        <v>35097.5</v>
      </c>
      <c r="H1744" s="412">
        <f>INT($F1744*G1744)</f>
        <v>0</v>
      </c>
      <c r="I1744" s="411">
        <v>10701.6</v>
      </c>
      <c r="J1744" s="412">
        <f>INT($F1744*I1744)</f>
        <v>0</v>
      </c>
      <c r="K1744" s="411">
        <v>0</v>
      </c>
      <c r="L1744" s="412">
        <f>INT($F1744*K1744)</f>
        <v>0</v>
      </c>
      <c r="M1744" s="412">
        <f>+G1744+I1744+K1744</f>
        <v>45799.1</v>
      </c>
      <c r="N1744" s="412">
        <f>H1744+J1744+L1744</f>
        <v>0</v>
      </c>
      <c r="O1744" s="412"/>
      <c r="P1744" s="412"/>
      <c r="Q1744" s="412"/>
      <c r="R1744" s="483" t="s">
        <v>0</v>
      </c>
      <c r="T1744" s="411">
        <v>174.8</v>
      </c>
    </row>
    <row r="1745" spans="1:20" s="75" customFormat="1" ht="24" hidden="1" customHeight="1">
      <c r="A1745" s="372" t="s">
        <v>2303</v>
      </c>
      <c r="B1745" s="421" t="s">
        <v>0</v>
      </c>
      <c r="C1745" s="421" t="s">
        <v>1279</v>
      </c>
      <c r="D1745" s="421" t="s">
        <v>1283</v>
      </c>
      <c r="E1745" s="422" t="s">
        <v>22</v>
      </c>
      <c r="F1745" s="416"/>
      <c r="G1745" s="416">
        <v>35097.5</v>
      </c>
      <c r="H1745" s="417">
        <f t="shared" si="2240"/>
        <v>0</v>
      </c>
      <c r="I1745" s="416">
        <v>10701.6</v>
      </c>
      <c r="J1745" s="417">
        <f t="shared" si="2241"/>
        <v>0</v>
      </c>
      <c r="K1745" s="416">
        <v>0</v>
      </c>
      <c r="L1745" s="417">
        <f t="shared" si="2242"/>
        <v>0</v>
      </c>
      <c r="M1745" s="417">
        <f t="shared" si="2243"/>
        <v>45799.1</v>
      </c>
      <c r="N1745" s="417">
        <f t="shared" si="2208"/>
        <v>0</v>
      </c>
      <c r="O1745" s="417">
        <f t="shared" ref="O1745" si="2250">F1745-F1744</f>
        <v>0</v>
      </c>
      <c r="P1745" s="417">
        <f t="shared" ref="P1745:Q1745" si="2251">M1745-M1744</f>
        <v>0</v>
      </c>
      <c r="Q1745" s="417">
        <f t="shared" si="2251"/>
        <v>0</v>
      </c>
      <c r="R1745" s="484"/>
      <c r="T1745" s="416">
        <v>174.8</v>
      </c>
    </row>
    <row r="1746" spans="1:20" s="371" customFormat="1" ht="24" hidden="1" customHeight="1">
      <c r="A1746" s="366" t="s">
        <v>2313</v>
      </c>
      <c r="B1746" s="418" t="s">
        <v>0</v>
      </c>
      <c r="C1746" s="418" t="s">
        <v>3018</v>
      </c>
      <c r="D1746" s="418" t="s">
        <v>3026</v>
      </c>
      <c r="E1746" s="419" t="s">
        <v>6</v>
      </c>
      <c r="F1746" s="411"/>
      <c r="G1746" s="411">
        <v>49536.1</v>
      </c>
      <c r="H1746" s="412">
        <f>INT($F1746*G1746)</f>
        <v>0</v>
      </c>
      <c r="I1746" s="411">
        <v>10372</v>
      </c>
      <c r="J1746" s="412">
        <f>INT($F1746*I1746)</f>
        <v>0</v>
      </c>
      <c r="K1746" s="411">
        <v>0</v>
      </c>
      <c r="L1746" s="412">
        <f>INT($F1746*K1746)</f>
        <v>0</v>
      </c>
      <c r="M1746" s="412">
        <f>+G1746+I1746+K1746</f>
        <v>59908.1</v>
      </c>
      <c r="N1746" s="412">
        <f>H1746+J1746+L1746</f>
        <v>0</v>
      </c>
      <c r="O1746" s="412"/>
      <c r="P1746" s="412"/>
      <c r="Q1746" s="412"/>
      <c r="R1746" s="483" t="s">
        <v>0</v>
      </c>
      <c r="T1746" s="411">
        <v>27.2</v>
      </c>
    </row>
    <row r="1747" spans="1:20" s="75" customFormat="1" ht="24" hidden="1" customHeight="1">
      <c r="A1747" s="372" t="s">
        <v>2303</v>
      </c>
      <c r="B1747" s="421" t="s">
        <v>0</v>
      </c>
      <c r="C1747" s="421" t="s">
        <v>1279</v>
      </c>
      <c r="D1747" s="421" t="s">
        <v>1285</v>
      </c>
      <c r="E1747" s="422" t="s">
        <v>6</v>
      </c>
      <c r="F1747" s="416"/>
      <c r="G1747" s="416">
        <v>49536.1</v>
      </c>
      <c r="H1747" s="417">
        <f t="shared" si="2240"/>
        <v>0</v>
      </c>
      <c r="I1747" s="416">
        <v>10372</v>
      </c>
      <c r="J1747" s="417">
        <f t="shared" si="2241"/>
        <v>0</v>
      </c>
      <c r="K1747" s="416">
        <v>0</v>
      </c>
      <c r="L1747" s="417">
        <f t="shared" si="2242"/>
        <v>0</v>
      </c>
      <c r="M1747" s="417">
        <f t="shared" si="2243"/>
        <v>59908.1</v>
      </c>
      <c r="N1747" s="417">
        <f t="shared" si="2208"/>
        <v>0</v>
      </c>
      <c r="O1747" s="417">
        <f t="shared" ref="O1747" si="2252">F1747-F1746</f>
        <v>0</v>
      </c>
      <c r="P1747" s="417">
        <f t="shared" ref="P1747:Q1747" si="2253">M1747-M1746</f>
        <v>0</v>
      </c>
      <c r="Q1747" s="417">
        <f t="shared" si="2253"/>
        <v>0</v>
      </c>
      <c r="R1747" s="484"/>
      <c r="T1747" s="416">
        <v>27.2</v>
      </c>
    </row>
    <row r="1748" spans="1:20" s="371" customFormat="1" ht="24" hidden="1" customHeight="1">
      <c r="A1748" s="366" t="s">
        <v>2064</v>
      </c>
      <c r="B1748" s="418" t="s">
        <v>0</v>
      </c>
      <c r="C1748" s="418" t="s">
        <v>3036</v>
      </c>
      <c r="D1748" s="418" t="s">
        <v>3154</v>
      </c>
      <c r="E1748" s="419" t="s">
        <v>16</v>
      </c>
      <c r="F1748" s="411"/>
      <c r="G1748" s="411">
        <v>7495.8</v>
      </c>
      <c r="H1748" s="412">
        <f>INT($F1748*G1748)</f>
        <v>0</v>
      </c>
      <c r="I1748" s="411">
        <v>9943.2000000000007</v>
      </c>
      <c r="J1748" s="412">
        <f>INT($F1748*I1748)</f>
        <v>0</v>
      </c>
      <c r="K1748" s="411">
        <v>0</v>
      </c>
      <c r="L1748" s="412">
        <f>INT($F1748*K1748)</f>
        <v>0</v>
      </c>
      <c r="M1748" s="412">
        <f>+G1748+I1748+K1748</f>
        <v>17439</v>
      </c>
      <c r="N1748" s="412">
        <f>H1748+J1748+L1748</f>
        <v>0</v>
      </c>
      <c r="O1748" s="412"/>
      <c r="P1748" s="412"/>
      <c r="Q1748" s="412"/>
      <c r="R1748" s="483" t="s">
        <v>0</v>
      </c>
      <c r="T1748" s="411">
        <v>75.400000000000006</v>
      </c>
    </row>
    <row r="1749" spans="1:20" s="75" customFormat="1" ht="24" hidden="1" customHeight="1">
      <c r="A1749" s="372" t="s">
        <v>2786</v>
      </c>
      <c r="B1749" s="421" t="s">
        <v>0</v>
      </c>
      <c r="C1749" s="421" t="s">
        <v>1292</v>
      </c>
      <c r="D1749" s="421" t="s">
        <v>1339</v>
      </c>
      <c r="E1749" s="422" t="s">
        <v>16</v>
      </c>
      <c r="F1749" s="416"/>
      <c r="G1749" s="416">
        <v>7495.8</v>
      </c>
      <c r="H1749" s="417">
        <f t="shared" si="2240"/>
        <v>0</v>
      </c>
      <c r="I1749" s="416">
        <v>9943.2000000000007</v>
      </c>
      <c r="J1749" s="417">
        <f t="shared" si="2241"/>
        <v>0</v>
      </c>
      <c r="K1749" s="416">
        <v>0</v>
      </c>
      <c r="L1749" s="417">
        <f t="shared" si="2242"/>
        <v>0</v>
      </c>
      <c r="M1749" s="417">
        <f t="shared" si="2243"/>
        <v>17439</v>
      </c>
      <c r="N1749" s="417">
        <f t="shared" si="2208"/>
        <v>0</v>
      </c>
      <c r="O1749" s="417">
        <f t="shared" ref="O1749" si="2254">F1749-F1748</f>
        <v>0</v>
      </c>
      <c r="P1749" s="417">
        <f t="shared" ref="P1749:Q1749" si="2255">M1749-M1748</f>
        <v>0</v>
      </c>
      <c r="Q1749" s="417">
        <f t="shared" si="2255"/>
        <v>0</v>
      </c>
      <c r="R1749" s="484"/>
      <c r="T1749" s="416">
        <v>75.400000000000006</v>
      </c>
    </row>
    <row r="1750" spans="1:20" s="371" customFormat="1" ht="24" hidden="1" customHeight="1">
      <c r="A1750" s="366" t="s">
        <v>3155</v>
      </c>
      <c r="B1750" s="418" t="s">
        <v>0</v>
      </c>
      <c r="C1750" s="418" t="s">
        <v>3036</v>
      </c>
      <c r="D1750" s="418" t="s">
        <v>3037</v>
      </c>
      <c r="E1750" s="419" t="s">
        <v>16</v>
      </c>
      <c r="F1750" s="411"/>
      <c r="G1750" s="411">
        <v>16632.8</v>
      </c>
      <c r="H1750" s="412">
        <f>INT($F1750*G1750)</f>
        <v>0</v>
      </c>
      <c r="I1750" s="411">
        <v>11747.2</v>
      </c>
      <c r="J1750" s="412">
        <f>INT($F1750*I1750)</f>
        <v>0</v>
      </c>
      <c r="K1750" s="411">
        <v>0</v>
      </c>
      <c r="L1750" s="412">
        <f>INT($F1750*K1750)</f>
        <v>0</v>
      </c>
      <c r="M1750" s="412">
        <f>+G1750+I1750+K1750</f>
        <v>28380</v>
      </c>
      <c r="N1750" s="412">
        <f>H1750+J1750+L1750</f>
        <v>0</v>
      </c>
      <c r="O1750" s="412"/>
      <c r="P1750" s="412"/>
      <c r="Q1750" s="412"/>
      <c r="R1750" s="483" t="s">
        <v>0</v>
      </c>
      <c r="T1750" s="411">
        <v>0</v>
      </c>
    </row>
    <row r="1751" spans="1:20" s="75" customFormat="1" ht="24" hidden="1" customHeight="1">
      <c r="A1751" s="372" t="s">
        <v>2072</v>
      </c>
      <c r="B1751" s="421" t="s">
        <v>0</v>
      </c>
      <c r="C1751" s="421" t="s">
        <v>1292</v>
      </c>
      <c r="D1751" s="421" t="s">
        <v>1293</v>
      </c>
      <c r="E1751" s="422" t="s">
        <v>16</v>
      </c>
      <c r="F1751" s="416"/>
      <c r="G1751" s="416">
        <v>16632.8</v>
      </c>
      <c r="H1751" s="417">
        <f t="shared" si="2240"/>
        <v>0</v>
      </c>
      <c r="I1751" s="416">
        <v>11747.2</v>
      </c>
      <c r="J1751" s="417">
        <f t="shared" si="2241"/>
        <v>0</v>
      </c>
      <c r="K1751" s="416">
        <v>0</v>
      </c>
      <c r="L1751" s="417">
        <f t="shared" si="2242"/>
        <v>0</v>
      </c>
      <c r="M1751" s="417">
        <f t="shared" si="2243"/>
        <v>28380</v>
      </c>
      <c r="N1751" s="417">
        <f t="shared" si="2208"/>
        <v>0</v>
      </c>
      <c r="O1751" s="417">
        <f t="shared" ref="O1751" si="2256">F1751-F1750</f>
        <v>0</v>
      </c>
      <c r="P1751" s="417">
        <f t="shared" ref="P1751:Q1751" si="2257">M1751-M1750</f>
        <v>0</v>
      </c>
      <c r="Q1751" s="417">
        <f t="shared" si="2257"/>
        <v>0</v>
      </c>
      <c r="R1751" s="484"/>
      <c r="T1751" s="416">
        <v>0</v>
      </c>
    </row>
    <row r="1752" spans="1:20" s="371" customFormat="1" ht="24" hidden="1" customHeight="1">
      <c r="A1752" s="366" t="s">
        <v>2064</v>
      </c>
      <c r="B1752" s="418" t="s">
        <v>0</v>
      </c>
      <c r="C1752" s="418" t="s">
        <v>3038</v>
      </c>
      <c r="D1752" s="418" t="s">
        <v>3039</v>
      </c>
      <c r="E1752" s="419" t="s">
        <v>16</v>
      </c>
      <c r="F1752" s="411"/>
      <c r="G1752" s="411">
        <v>16332</v>
      </c>
      <c r="H1752" s="412">
        <f>INT($F1752*G1752)</f>
        <v>0</v>
      </c>
      <c r="I1752" s="411">
        <v>13529</v>
      </c>
      <c r="J1752" s="412">
        <f>INT($F1752*I1752)</f>
        <v>0</v>
      </c>
      <c r="K1752" s="411">
        <v>0</v>
      </c>
      <c r="L1752" s="412">
        <f>INT($F1752*K1752)</f>
        <v>0</v>
      </c>
      <c r="M1752" s="412">
        <f>+G1752+I1752+K1752</f>
        <v>29861</v>
      </c>
      <c r="N1752" s="412">
        <f>H1752+J1752+L1752</f>
        <v>0</v>
      </c>
      <c r="O1752" s="412"/>
      <c r="P1752" s="412"/>
      <c r="Q1752" s="412"/>
      <c r="R1752" s="483" t="s">
        <v>0</v>
      </c>
      <c r="T1752" s="411">
        <v>1329</v>
      </c>
    </row>
    <row r="1753" spans="1:20" s="75" customFormat="1" ht="24" hidden="1" customHeight="1">
      <c r="A1753" s="372" t="s">
        <v>2072</v>
      </c>
      <c r="B1753" s="421" t="s">
        <v>0</v>
      </c>
      <c r="C1753" s="421" t="s">
        <v>3038</v>
      </c>
      <c r="D1753" s="421" t="s">
        <v>3039</v>
      </c>
      <c r="E1753" s="422" t="s">
        <v>16</v>
      </c>
      <c r="F1753" s="416"/>
      <c r="G1753" s="416">
        <v>16332</v>
      </c>
      <c r="H1753" s="417">
        <f t="shared" ref="H1753" si="2258">INT($F1753*G1753)</f>
        <v>0</v>
      </c>
      <c r="I1753" s="416">
        <v>13529</v>
      </c>
      <c r="J1753" s="417">
        <f t="shared" ref="J1753" si="2259">INT($F1753*I1753)</f>
        <v>0</v>
      </c>
      <c r="K1753" s="416">
        <v>0</v>
      </c>
      <c r="L1753" s="417">
        <f t="shared" ref="L1753" si="2260">INT($F1753*K1753)</f>
        <v>0</v>
      </c>
      <c r="M1753" s="417">
        <f t="shared" ref="M1753" si="2261">+G1753+I1753+K1753</f>
        <v>29861</v>
      </c>
      <c r="N1753" s="417">
        <f t="shared" ref="N1753" si="2262">H1753+J1753+L1753</f>
        <v>0</v>
      </c>
      <c r="O1753" s="417">
        <f t="shared" ref="O1753" si="2263">F1753-F1752</f>
        <v>0</v>
      </c>
      <c r="P1753" s="417">
        <f t="shared" ref="P1753:Q1753" si="2264">M1753-M1752</f>
        <v>0</v>
      </c>
      <c r="Q1753" s="417">
        <f t="shared" si="2264"/>
        <v>0</v>
      </c>
      <c r="R1753" s="484"/>
      <c r="T1753" s="416">
        <v>1329</v>
      </c>
    </row>
    <row r="1754" spans="1:20" s="371" customFormat="1" ht="24" hidden="1" customHeight="1">
      <c r="A1754" s="366" t="s">
        <v>3156</v>
      </c>
      <c r="B1754" s="418" t="s">
        <v>0</v>
      </c>
      <c r="C1754" s="418" t="s">
        <v>3038</v>
      </c>
      <c r="D1754" s="418" t="s">
        <v>3041</v>
      </c>
      <c r="E1754" s="419" t="s">
        <v>16</v>
      </c>
      <c r="F1754" s="411"/>
      <c r="G1754" s="411">
        <v>19444</v>
      </c>
      <c r="H1754" s="412">
        <f>INT($F1754*G1754)</f>
        <v>0</v>
      </c>
      <c r="I1754" s="411">
        <v>15140</v>
      </c>
      <c r="J1754" s="412">
        <f>INT($F1754*I1754)</f>
        <v>0</v>
      </c>
      <c r="K1754" s="411">
        <v>0</v>
      </c>
      <c r="L1754" s="412">
        <f>INT($F1754*K1754)</f>
        <v>0</v>
      </c>
      <c r="M1754" s="412">
        <f>+G1754+I1754+K1754</f>
        <v>34584</v>
      </c>
      <c r="N1754" s="412">
        <f>H1754+J1754+L1754</f>
        <v>0</v>
      </c>
      <c r="O1754" s="412"/>
      <c r="P1754" s="412"/>
      <c r="Q1754" s="412"/>
      <c r="R1754" s="483" t="s">
        <v>0</v>
      </c>
      <c r="T1754" s="411">
        <v>91</v>
      </c>
    </row>
    <row r="1755" spans="1:20" s="75" customFormat="1" ht="24" hidden="1" customHeight="1">
      <c r="A1755" s="372" t="s">
        <v>2786</v>
      </c>
      <c r="B1755" s="421" t="s">
        <v>0</v>
      </c>
      <c r="C1755" s="421" t="s">
        <v>3157</v>
      </c>
      <c r="D1755" s="421" t="s">
        <v>3158</v>
      </c>
      <c r="E1755" s="422" t="s">
        <v>16</v>
      </c>
      <c r="F1755" s="416"/>
      <c r="G1755" s="416">
        <v>19444</v>
      </c>
      <c r="H1755" s="417">
        <f t="shared" ref="H1755:H1765" si="2265">INT($F1755*G1755)</f>
        <v>0</v>
      </c>
      <c r="I1755" s="416">
        <v>15140</v>
      </c>
      <c r="J1755" s="417">
        <f t="shared" ref="J1755:J1765" si="2266">INT($F1755*I1755)</f>
        <v>0</v>
      </c>
      <c r="K1755" s="416">
        <v>0</v>
      </c>
      <c r="L1755" s="417">
        <f t="shared" ref="L1755:L1765" si="2267">INT($F1755*K1755)</f>
        <v>0</v>
      </c>
      <c r="M1755" s="417">
        <f t="shared" ref="M1755:M1765" si="2268">+G1755+I1755+K1755</f>
        <v>34584</v>
      </c>
      <c r="N1755" s="417">
        <f t="shared" ref="N1755:N1765" si="2269">H1755+J1755+L1755</f>
        <v>0</v>
      </c>
      <c r="O1755" s="417">
        <f t="shared" ref="O1755" si="2270">F1755-F1754</f>
        <v>0</v>
      </c>
      <c r="P1755" s="417">
        <f t="shared" ref="P1755:Q1755" si="2271">M1755-M1754</f>
        <v>0</v>
      </c>
      <c r="Q1755" s="417">
        <f t="shared" si="2271"/>
        <v>0</v>
      </c>
      <c r="R1755" s="484"/>
      <c r="T1755" s="416">
        <v>91</v>
      </c>
    </row>
    <row r="1756" spans="1:20" s="371" customFormat="1" ht="24" hidden="1" customHeight="1">
      <c r="A1756" s="366" t="s">
        <v>2787</v>
      </c>
      <c r="B1756" s="418" t="s">
        <v>0</v>
      </c>
      <c r="C1756" s="418" t="s">
        <v>3038</v>
      </c>
      <c r="D1756" s="418" t="s">
        <v>3043</v>
      </c>
      <c r="E1756" s="419" t="s">
        <v>16</v>
      </c>
      <c r="F1756" s="411"/>
      <c r="G1756" s="411">
        <v>28780</v>
      </c>
      <c r="H1756" s="412">
        <f>INT($F1756*G1756)</f>
        <v>0</v>
      </c>
      <c r="I1756" s="411">
        <v>15140</v>
      </c>
      <c r="J1756" s="412">
        <f>INT($F1756*I1756)</f>
        <v>0</v>
      </c>
      <c r="K1756" s="411">
        <v>0</v>
      </c>
      <c r="L1756" s="412">
        <f>INT($F1756*K1756)</f>
        <v>0</v>
      </c>
      <c r="M1756" s="412">
        <f>+G1756+I1756+K1756</f>
        <v>43920</v>
      </c>
      <c r="N1756" s="412">
        <f>H1756+J1756+L1756</f>
        <v>0</v>
      </c>
      <c r="O1756" s="412"/>
      <c r="P1756" s="412"/>
      <c r="Q1756" s="412"/>
      <c r="R1756" s="483" t="s">
        <v>0</v>
      </c>
      <c r="T1756" s="411">
        <v>182</v>
      </c>
    </row>
    <row r="1757" spans="1:20" s="75" customFormat="1" ht="24" hidden="1" customHeight="1">
      <c r="A1757" s="372" t="s">
        <v>2786</v>
      </c>
      <c r="B1757" s="421" t="s">
        <v>0</v>
      </c>
      <c r="C1757" s="421" t="s">
        <v>3038</v>
      </c>
      <c r="D1757" s="421" t="s">
        <v>3043</v>
      </c>
      <c r="E1757" s="422" t="s">
        <v>16</v>
      </c>
      <c r="F1757" s="416"/>
      <c r="G1757" s="416">
        <v>28780</v>
      </c>
      <c r="H1757" s="417">
        <f t="shared" si="2265"/>
        <v>0</v>
      </c>
      <c r="I1757" s="416">
        <v>15140</v>
      </c>
      <c r="J1757" s="417">
        <f t="shared" si="2266"/>
        <v>0</v>
      </c>
      <c r="K1757" s="416">
        <v>0</v>
      </c>
      <c r="L1757" s="417">
        <f t="shared" si="2267"/>
        <v>0</v>
      </c>
      <c r="M1757" s="417">
        <f t="shared" si="2268"/>
        <v>43920</v>
      </c>
      <c r="N1757" s="417">
        <f t="shared" si="2269"/>
        <v>0</v>
      </c>
      <c r="O1757" s="417">
        <f t="shared" ref="O1757" si="2272">F1757-F1756</f>
        <v>0</v>
      </c>
      <c r="P1757" s="417">
        <f t="shared" ref="P1757:Q1757" si="2273">M1757-M1756</f>
        <v>0</v>
      </c>
      <c r="Q1757" s="417">
        <f t="shared" si="2273"/>
        <v>0</v>
      </c>
      <c r="R1757" s="484"/>
      <c r="T1757" s="416">
        <v>182</v>
      </c>
    </row>
    <row r="1758" spans="1:20" s="371" customFormat="1" ht="24" hidden="1" customHeight="1">
      <c r="A1758" s="366" t="s">
        <v>2787</v>
      </c>
      <c r="B1758" s="418" t="s">
        <v>0</v>
      </c>
      <c r="C1758" s="418" t="s">
        <v>3045</v>
      </c>
      <c r="D1758" s="418" t="s">
        <v>3046</v>
      </c>
      <c r="E1758" s="419" t="s">
        <v>16</v>
      </c>
      <c r="F1758" s="411"/>
      <c r="G1758" s="411">
        <v>33846</v>
      </c>
      <c r="H1758" s="412">
        <f>INT($F1758*G1758)</f>
        <v>0</v>
      </c>
      <c r="I1758" s="411">
        <v>3740</v>
      </c>
      <c r="J1758" s="412">
        <f>INT($F1758*I1758)</f>
        <v>0</v>
      </c>
      <c r="K1758" s="411"/>
      <c r="L1758" s="412">
        <f>INT($F1758*K1758)</f>
        <v>0</v>
      </c>
      <c r="M1758" s="412">
        <f>+G1758+I1758+K1758</f>
        <v>37586</v>
      </c>
      <c r="N1758" s="412">
        <f>H1758+J1758+L1758</f>
        <v>0</v>
      </c>
      <c r="O1758" s="412"/>
      <c r="P1758" s="412"/>
      <c r="Q1758" s="412"/>
      <c r="R1758" s="483" t="s">
        <v>0</v>
      </c>
      <c r="T1758" s="411">
        <v>464</v>
      </c>
    </row>
    <row r="1759" spans="1:20" s="75" customFormat="1" ht="24" hidden="1" customHeight="1">
      <c r="A1759" s="372" t="s">
        <v>2072</v>
      </c>
      <c r="B1759" s="421" t="s">
        <v>0</v>
      </c>
      <c r="C1759" s="421" t="s">
        <v>3045</v>
      </c>
      <c r="D1759" s="421" t="s">
        <v>3046</v>
      </c>
      <c r="E1759" s="422" t="s">
        <v>16</v>
      </c>
      <c r="F1759" s="416"/>
      <c r="G1759" s="416">
        <v>33846</v>
      </c>
      <c r="H1759" s="417">
        <f t="shared" si="2265"/>
        <v>0</v>
      </c>
      <c r="I1759" s="416">
        <v>3740</v>
      </c>
      <c r="J1759" s="417">
        <f t="shared" si="2266"/>
        <v>0</v>
      </c>
      <c r="K1759" s="416"/>
      <c r="L1759" s="417">
        <f t="shared" si="2267"/>
        <v>0</v>
      </c>
      <c r="M1759" s="417">
        <f t="shared" si="2268"/>
        <v>37586</v>
      </c>
      <c r="N1759" s="417">
        <f t="shared" si="2269"/>
        <v>0</v>
      </c>
      <c r="O1759" s="417">
        <f t="shared" ref="O1759" si="2274">F1759-F1758</f>
        <v>0</v>
      </c>
      <c r="P1759" s="417">
        <f t="shared" ref="P1759:Q1759" si="2275">M1759-M1758</f>
        <v>0</v>
      </c>
      <c r="Q1759" s="417">
        <f t="shared" si="2275"/>
        <v>0</v>
      </c>
      <c r="R1759" s="484"/>
      <c r="T1759" s="416">
        <v>464</v>
      </c>
    </row>
    <row r="1760" spans="1:20" s="371" customFormat="1" ht="24" hidden="1" customHeight="1">
      <c r="A1760" s="366" t="s">
        <v>2787</v>
      </c>
      <c r="B1760" s="418" t="s">
        <v>0</v>
      </c>
      <c r="C1760" s="418" t="s">
        <v>3049</v>
      </c>
      <c r="D1760" s="418" t="s">
        <v>3048</v>
      </c>
      <c r="E1760" s="419" t="s">
        <v>16</v>
      </c>
      <c r="F1760" s="411"/>
      <c r="G1760" s="411">
        <v>30606</v>
      </c>
      <c r="H1760" s="412">
        <f>INT($F1760*G1760)</f>
        <v>0</v>
      </c>
      <c r="I1760" s="411">
        <v>2890</v>
      </c>
      <c r="J1760" s="412">
        <f>INT($F1760*I1760)</f>
        <v>0</v>
      </c>
      <c r="K1760" s="411"/>
      <c r="L1760" s="412">
        <f>INT($F1760*K1760)</f>
        <v>0</v>
      </c>
      <c r="M1760" s="412">
        <f>+G1760+I1760+K1760</f>
        <v>33496</v>
      </c>
      <c r="N1760" s="412">
        <f>H1760+J1760+L1760</f>
        <v>0</v>
      </c>
      <c r="O1760" s="412"/>
      <c r="P1760" s="412"/>
      <c r="Q1760" s="412"/>
      <c r="R1760" s="483" t="s">
        <v>0</v>
      </c>
      <c r="T1760" s="411">
        <v>387</v>
      </c>
    </row>
    <row r="1761" spans="1:20" s="75" customFormat="1" ht="24" hidden="1" customHeight="1">
      <c r="A1761" s="372" t="s">
        <v>2315</v>
      </c>
      <c r="B1761" s="421" t="s">
        <v>0</v>
      </c>
      <c r="C1761" s="421" t="s">
        <v>3049</v>
      </c>
      <c r="D1761" s="421" t="s">
        <v>3048</v>
      </c>
      <c r="E1761" s="422" t="s">
        <v>16</v>
      </c>
      <c r="F1761" s="416"/>
      <c r="G1761" s="416">
        <v>30606</v>
      </c>
      <c r="H1761" s="417">
        <f t="shared" si="2265"/>
        <v>0</v>
      </c>
      <c r="I1761" s="416">
        <v>2890</v>
      </c>
      <c r="J1761" s="417">
        <f t="shared" si="2266"/>
        <v>0</v>
      </c>
      <c r="K1761" s="416"/>
      <c r="L1761" s="417">
        <f t="shared" si="2267"/>
        <v>0</v>
      </c>
      <c r="M1761" s="417">
        <f t="shared" si="2268"/>
        <v>33496</v>
      </c>
      <c r="N1761" s="417">
        <f t="shared" si="2269"/>
        <v>0</v>
      </c>
      <c r="O1761" s="417">
        <f t="shared" ref="O1761" si="2276">F1761-F1760</f>
        <v>0</v>
      </c>
      <c r="P1761" s="417">
        <f t="shared" ref="P1761:Q1761" si="2277">M1761-M1760</f>
        <v>0</v>
      </c>
      <c r="Q1761" s="417">
        <f t="shared" si="2277"/>
        <v>0</v>
      </c>
      <c r="R1761" s="484"/>
      <c r="T1761" s="416">
        <v>387</v>
      </c>
    </row>
    <row r="1762" spans="1:20" s="371" customFormat="1" ht="24" hidden="1" customHeight="1">
      <c r="A1762" s="366" t="s">
        <v>2295</v>
      </c>
      <c r="B1762" s="418" t="s">
        <v>0</v>
      </c>
      <c r="C1762" s="418" t="s">
        <v>3051</v>
      </c>
      <c r="D1762" s="418" t="s">
        <v>3052</v>
      </c>
      <c r="E1762" s="419" t="s">
        <v>16</v>
      </c>
      <c r="F1762" s="411"/>
      <c r="G1762" s="411"/>
      <c r="H1762" s="412">
        <f>INT($F1762*G1762)</f>
        <v>0</v>
      </c>
      <c r="I1762" s="411">
        <v>9123</v>
      </c>
      <c r="J1762" s="412">
        <f>INT($F1762*I1762)</f>
        <v>0</v>
      </c>
      <c r="K1762" s="411">
        <v>182</v>
      </c>
      <c r="L1762" s="412">
        <f>INT($F1762*K1762)</f>
        <v>0</v>
      </c>
      <c r="M1762" s="412">
        <f>+G1762+I1762+K1762</f>
        <v>9305</v>
      </c>
      <c r="N1762" s="412">
        <f>H1762+J1762+L1762</f>
        <v>0</v>
      </c>
      <c r="O1762" s="412"/>
      <c r="P1762" s="412"/>
      <c r="Q1762" s="412"/>
      <c r="R1762" s="483" t="s">
        <v>0</v>
      </c>
      <c r="T1762" s="411">
        <v>91</v>
      </c>
    </row>
    <row r="1763" spans="1:20" s="75" customFormat="1" ht="24" hidden="1" customHeight="1">
      <c r="A1763" s="372" t="s">
        <v>3159</v>
      </c>
      <c r="B1763" s="421" t="s">
        <v>0</v>
      </c>
      <c r="C1763" s="421" t="s">
        <v>3051</v>
      </c>
      <c r="D1763" s="421" t="s">
        <v>3052</v>
      </c>
      <c r="E1763" s="422" t="s">
        <v>16</v>
      </c>
      <c r="F1763" s="416"/>
      <c r="G1763" s="416"/>
      <c r="H1763" s="417">
        <f t="shared" si="2265"/>
        <v>0</v>
      </c>
      <c r="I1763" s="416">
        <v>9123</v>
      </c>
      <c r="J1763" s="417">
        <f t="shared" si="2266"/>
        <v>0</v>
      </c>
      <c r="K1763" s="416">
        <v>182</v>
      </c>
      <c r="L1763" s="417">
        <f t="shared" si="2267"/>
        <v>0</v>
      </c>
      <c r="M1763" s="417">
        <f t="shared" si="2268"/>
        <v>9305</v>
      </c>
      <c r="N1763" s="417">
        <f t="shared" si="2269"/>
        <v>0</v>
      </c>
      <c r="O1763" s="417">
        <f t="shared" ref="O1763" si="2278">F1763-F1762</f>
        <v>0</v>
      </c>
      <c r="P1763" s="417">
        <f t="shared" ref="P1763:Q1763" si="2279">M1763-M1762</f>
        <v>0</v>
      </c>
      <c r="Q1763" s="417">
        <f t="shared" si="2279"/>
        <v>0</v>
      </c>
      <c r="R1763" s="484"/>
      <c r="T1763" s="416">
        <v>91</v>
      </c>
    </row>
    <row r="1764" spans="1:20" s="371" customFormat="1" ht="24" hidden="1" customHeight="1">
      <c r="A1764" s="366" t="s">
        <v>3160</v>
      </c>
      <c r="B1764" s="418" t="s">
        <v>0</v>
      </c>
      <c r="C1764" s="418" t="s">
        <v>3053</v>
      </c>
      <c r="D1764" s="418" t="s">
        <v>3054</v>
      </c>
      <c r="E1764" s="419" t="s">
        <v>16</v>
      </c>
      <c r="F1764" s="411"/>
      <c r="G1764" s="411">
        <v>2872</v>
      </c>
      <c r="H1764" s="412">
        <f>INT($F1764*G1764)</f>
        <v>0</v>
      </c>
      <c r="I1764" s="411">
        <v>14130</v>
      </c>
      <c r="J1764" s="412">
        <f>INT($F1764*I1764)</f>
        <v>0</v>
      </c>
      <c r="K1764" s="411">
        <v>141</v>
      </c>
      <c r="L1764" s="412">
        <f>INT($F1764*K1764)</f>
        <v>0</v>
      </c>
      <c r="M1764" s="412">
        <f>+G1764+I1764+K1764</f>
        <v>17143</v>
      </c>
      <c r="N1764" s="412">
        <f>H1764+J1764+L1764</f>
        <v>0</v>
      </c>
      <c r="O1764" s="412"/>
      <c r="P1764" s="412"/>
      <c r="Q1764" s="412"/>
      <c r="R1764" s="483" t="s">
        <v>0</v>
      </c>
      <c r="T1764" s="411">
        <v>91</v>
      </c>
    </row>
    <row r="1765" spans="1:20" s="75" customFormat="1" ht="24" hidden="1" customHeight="1">
      <c r="A1765" s="372" t="s">
        <v>2786</v>
      </c>
      <c r="B1765" s="421" t="s">
        <v>0</v>
      </c>
      <c r="C1765" s="421" t="s">
        <v>3053</v>
      </c>
      <c r="D1765" s="421" t="s">
        <v>3054</v>
      </c>
      <c r="E1765" s="422" t="s">
        <v>16</v>
      </c>
      <c r="F1765" s="416"/>
      <c r="G1765" s="416">
        <v>2872</v>
      </c>
      <c r="H1765" s="417">
        <f t="shared" si="2265"/>
        <v>0</v>
      </c>
      <c r="I1765" s="416">
        <v>14130</v>
      </c>
      <c r="J1765" s="417">
        <f t="shared" si="2266"/>
        <v>0</v>
      </c>
      <c r="K1765" s="416">
        <v>141</v>
      </c>
      <c r="L1765" s="417">
        <f t="shared" si="2267"/>
        <v>0</v>
      </c>
      <c r="M1765" s="417">
        <f t="shared" si="2268"/>
        <v>17143</v>
      </c>
      <c r="N1765" s="417">
        <f t="shared" si="2269"/>
        <v>0</v>
      </c>
      <c r="O1765" s="417">
        <f t="shared" ref="O1765" si="2280">F1765-F1764</f>
        <v>0</v>
      </c>
      <c r="P1765" s="417">
        <f t="shared" ref="P1765:Q1765" si="2281">M1765-M1764</f>
        <v>0</v>
      </c>
      <c r="Q1765" s="417">
        <f t="shared" si="2281"/>
        <v>0</v>
      </c>
      <c r="R1765" s="484"/>
      <c r="T1765" s="416">
        <v>91</v>
      </c>
    </row>
    <row r="1766" spans="1:20" s="485" customFormat="1" ht="24" hidden="1" customHeight="1">
      <c r="A1766" s="366" t="s">
        <v>2787</v>
      </c>
      <c r="B1766" s="418" t="s">
        <v>0</v>
      </c>
      <c r="C1766" s="418" t="s">
        <v>3045</v>
      </c>
      <c r="D1766" s="418" t="s">
        <v>3055</v>
      </c>
      <c r="E1766" s="419" t="s">
        <v>16</v>
      </c>
      <c r="F1766" s="411"/>
      <c r="G1766" s="411">
        <v>33292</v>
      </c>
      <c r="H1766" s="412">
        <f>INT($F1766*G1766)</f>
        <v>0</v>
      </c>
      <c r="I1766" s="411">
        <v>2388.8000000000002</v>
      </c>
      <c r="J1766" s="412">
        <f>INT($F1766*I1766)</f>
        <v>0</v>
      </c>
      <c r="K1766" s="411">
        <v>0</v>
      </c>
      <c r="L1766" s="412">
        <f>INT($F1766*K1766)</f>
        <v>0</v>
      </c>
      <c r="M1766" s="412">
        <f>+G1766+I1766+K1766</f>
        <v>35680.800000000003</v>
      </c>
      <c r="N1766" s="412">
        <f>H1766+J1766+L1766</f>
        <v>0</v>
      </c>
      <c r="O1766" s="412"/>
      <c r="P1766" s="412"/>
      <c r="Q1766" s="412"/>
      <c r="R1766" s="483" t="s">
        <v>0</v>
      </c>
      <c r="T1766" s="411">
        <v>0</v>
      </c>
    </row>
    <row r="1767" spans="1:20" s="77" customFormat="1" ht="24" hidden="1" customHeight="1">
      <c r="A1767" s="372" t="s">
        <v>2786</v>
      </c>
      <c r="B1767" s="421" t="s">
        <v>0</v>
      </c>
      <c r="C1767" s="421" t="s">
        <v>1294</v>
      </c>
      <c r="D1767" s="421" t="s">
        <v>1295</v>
      </c>
      <c r="E1767" s="422" t="s">
        <v>16</v>
      </c>
      <c r="F1767" s="416"/>
      <c r="G1767" s="416">
        <v>33292</v>
      </c>
      <c r="H1767" s="417">
        <f t="shared" si="2240"/>
        <v>0</v>
      </c>
      <c r="I1767" s="416">
        <v>2388.8000000000002</v>
      </c>
      <c r="J1767" s="417">
        <f t="shared" si="2241"/>
        <v>0</v>
      </c>
      <c r="K1767" s="416">
        <v>0</v>
      </c>
      <c r="L1767" s="417">
        <f t="shared" si="2242"/>
        <v>0</v>
      </c>
      <c r="M1767" s="417">
        <f t="shared" si="2243"/>
        <v>35680.800000000003</v>
      </c>
      <c r="N1767" s="417">
        <f t="shared" si="2208"/>
        <v>0</v>
      </c>
      <c r="O1767" s="417">
        <f t="shared" ref="O1767" si="2282">F1767-F1766</f>
        <v>0</v>
      </c>
      <c r="P1767" s="417">
        <f t="shared" ref="P1767:Q1767" si="2283">M1767-M1766</f>
        <v>0</v>
      </c>
      <c r="Q1767" s="417">
        <f t="shared" si="2283"/>
        <v>0</v>
      </c>
      <c r="R1767" s="484"/>
      <c r="T1767" s="416">
        <v>0</v>
      </c>
    </row>
    <row r="1768" spans="1:20" s="371" customFormat="1" ht="24" hidden="1" customHeight="1">
      <c r="A1768" s="366" t="s">
        <v>2064</v>
      </c>
      <c r="B1768" s="436" t="s">
        <v>3161</v>
      </c>
      <c r="C1768" s="436" t="s">
        <v>3057</v>
      </c>
      <c r="D1768" s="436" t="s">
        <v>0</v>
      </c>
      <c r="E1768" s="437" t="s">
        <v>0</v>
      </c>
      <c r="F1768" s="438"/>
      <c r="G1768" s="439">
        <v>0</v>
      </c>
      <c r="H1768" s="438">
        <f>SUMIF($A$1770:$A$1777,$A1770,H$1770:H$1777)</f>
        <v>0</v>
      </c>
      <c r="I1768" s="439">
        <v>0</v>
      </c>
      <c r="J1768" s="438">
        <f>SUMIF($A$1770:$A$1777,$A1770,J$1770:J$1777)</f>
        <v>0</v>
      </c>
      <c r="K1768" s="439">
        <v>0</v>
      </c>
      <c r="L1768" s="438">
        <f>SUMIF($A$1770:$A$1777,$A1770,L$1770:L$1777)</f>
        <v>0</v>
      </c>
      <c r="M1768" s="440">
        <v>0</v>
      </c>
      <c r="N1768" s="438">
        <f>H1768+J1768+L1768</f>
        <v>0</v>
      </c>
      <c r="O1768" s="438"/>
      <c r="P1768" s="438"/>
      <c r="Q1768" s="438"/>
      <c r="R1768" s="481" t="s">
        <v>0</v>
      </c>
      <c r="T1768" s="438">
        <v>0</v>
      </c>
    </row>
    <row r="1769" spans="1:20" s="75" customFormat="1" ht="24" hidden="1" customHeight="1">
      <c r="A1769" s="372" t="s">
        <v>3162</v>
      </c>
      <c r="B1769" s="442" t="s">
        <v>296</v>
      </c>
      <c r="C1769" s="442" t="s">
        <v>1296</v>
      </c>
      <c r="D1769" s="442" t="s">
        <v>0</v>
      </c>
      <c r="E1769" s="443" t="s">
        <v>0</v>
      </c>
      <c r="F1769" s="444"/>
      <c r="G1769" s="445">
        <v>0</v>
      </c>
      <c r="H1769" s="444">
        <f>SUMIF($A$1770:$A$1777,$A1771,H$1770:H$1777)</f>
        <v>0</v>
      </c>
      <c r="I1769" s="445">
        <v>0</v>
      </c>
      <c r="J1769" s="444">
        <f>SUMIF($A$1770:$A$1777,$A1771,J$1770:J$1777)</f>
        <v>0</v>
      </c>
      <c r="K1769" s="445">
        <v>0</v>
      </c>
      <c r="L1769" s="444">
        <f>SUMIF($A$1770:$A$1777,$A1771,L$1770:L$1777)</f>
        <v>0</v>
      </c>
      <c r="M1769" s="446">
        <v>0</v>
      </c>
      <c r="N1769" s="444">
        <f t="shared" si="2208"/>
        <v>0</v>
      </c>
      <c r="O1769" s="444">
        <f t="shared" ref="O1769" si="2284">F1769-F1768</f>
        <v>0</v>
      </c>
      <c r="P1769" s="444">
        <f t="shared" ref="P1769:Q1769" si="2285">M1769-M1768</f>
        <v>0</v>
      </c>
      <c r="Q1769" s="444">
        <f t="shared" si="2285"/>
        <v>0</v>
      </c>
      <c r="R1769" s="482"/>
      <c r="T1769" s="444">
        <v>0</v>
      </c>
    </row>
    <row r="1770" spans="1:20" s="371" customFormat="1" ht="24" hidden="1" customHeight="1">
      <c r="A1770" s="366" t="s">
        <v>3160</v>
      </c>
      <c r="B1770" s="418" t="s">
        <v>0</v>
      </c>
      <c r="C1770" s="418" t="s">
        <v>3059</v>
      </c>
      <c r="D1770" s="418" t="s">
        <v>110</v>
      </c>
      <c r="E1770" s="419" t="s">
        <v>6</v>
      </c>
      <c r="F1770" s="411"/>
      <c r="G1770" s="411">
        <v>47485.2</v>
      </c>
      <c r="H1770" s="412">
        <f>INT($F1770*G1770)</f>
        <v>0</v>
      </c>
      <c r="I1770" s="411">
        <v>29102.5</v>
      </c>
      <c r="J1770" s="412">
        <f>INT($F1770*I1770)</f>
        <v>0</v>
      </c>
      <c r="K1770" s="411">
        <v>0</v>
      </c>
      <c r="L1770" s="412">
        <f>INT($F1770*K1770)</f>
        <v>0</v>
      </c>
      <c r="M1770" s="412">
        <f>+G1770+I1770+K1770</f>
        <v>76587.7</v>
      </c>
      <c r="N1770" s="412">
        <f>H1770+J1770+L1770</f>
        <v>0</v>
      </c>
      <c r="O1770" s="412"/>
      <c r="P1770" s="412"/>
      <c r="Q1770" s="412"/>
      <c r="R1770" s="483" t="s">
        <v>0</v>
      </c>
      <c r="T1770" s="411">
        <v>180</v>
      </c>
    </row>
    <row r="1771" spans="1:20" s="75" customFormat="1" ht="24" hidden="1" customHeight="1">
      <c r="A1771" s="372" t="s">
        <v>3163</v>
      </c>
      <c r="B1771" s="421" t="s">
        <v>0</v>
      </c>
      <c r="C1771" s="421" t="s">
        <v>1297</v>
      </c>
      <c r="D1771" s="421" t="s">
        <v>110</v>
      </c>
      <c r="E1771" s="422" t="s">
        <v>6</v>
      </c>
      <c r="F1771" s="416"/>
      <c r="G1771" s="416">
        <v>47485.2</v>
      </c>
      <c r="H1771" s="417">
        <f t="shared" ref="H1771:H1777" si="2286">INT($F1771*G1771)</f>
        <v>0</v>
      </c>
      <c r="I1771" s="416">
        <v>29102.5</v>
      </c>
      <c r="J1771" s="417">
        <f t="shared" ref="J1771:J1777" si="2287">INT($F1771*I1771)</f>
        <v>0</v>
      </c>
      <c r="K1771" s="416">
        <v>0</v>
      </c>
      <c r="L1771" s="417">
        <f t="shared" ref="L1771:L1777" si="2288">INT($F1771*K1771)</f>
        <v>0</v>
      </c>
      <c r="M1771" s="417">
        <f t="shared" ref="M1771:M1777" si="2289">+G1771+I1771+K1771</f>
        <v>76587.7</v>
      </c>
      <c r="N1771" s="417">
        <f t="shared" si="2208"/>
        <v>0</v>
      </c>
      <c r="O1771" s="417">
        <f t="shared" ref="O1771" si="2290">F1771-F1770</f>
        <v>0</v>
      </c>
      <c r="P1771" s="417">
        <f t="shared" ref="P1771:Q1771" si="2291">M1771-M1770</f>
        <v>0</v>
      </c>
      <c r="Q1771" s="417">
        <f t="shared" si="2291"/>
        <v>0</v>
      </c>
      <c r="R1771" s="484"/>
      <c r="T1771" s="416">
        <v>180</v>
      </c>
    </row>
    <row r="1772" spans="1:20" s="371" customFormat="1" ht="24" hidden="1" customHeight="1">
      <c r="A1772" s="366" t="s">
        <v>2257</v>
      </c>
      <c r="B1772" s="418" t="s">
        <v>0</v>
      </c>
      <c r="C1772" s="418" t="s">
        <v>3060</v>
      </c>
      <c r="D1772" s="418" t="s">
        <v>111</v>
      </c>
      <c r="E1772" s="419" t="s">
        <v>18</v>
      </c>
      <c r="F1772" s="411"/>
      <c r="G1772" s="411">
        <v>22121.8</v>
      </c>
      <c r="H1772" s="412">
        <f>INT($F1772*G1772)</f>
        <v>0</v>
      </c>
      <c r="I1772" s="411">
        <v>21142.400000000001</v>
      </c>
      <c r="J1772" s="412">
        <f>INT($F1772*I1772)</f>
        <v>0</v>
      </c>
      <c r="K1772" s="411">
        <v>0</v>
      </c>
      <c r="L1772" s="412">
        <f>INT($F1772*K1772)</f>
        <v>0</v>
      </c>
      <c r="M1772" s="412">
        <f>+G1772+I1772+K1772</f>
        <v>43264.2</v>
      </c>
      <c r="N1772" s="412">
        <f>H1772+J1772+L1772</f>
        <v>0</v>
      </c>
      <c r="O1772" s="412"/>
      <c r="P1772" s="412"/>
      <c r="Q1772" s="412"/>
      <c r="R1772" s="483" t="s">
        <v>0</v>
      </c>
      <c r="T1772" s="411">
        <v>17</v>
      </c>
    </row>
    <row r="1773" spans="1:20" s="75" customFormat="1" ht="24" hidden="1" customHeight="1">
      <c r="A1773" s="372" t="s">
        <v>2254</v>
      </c>
      <c r="B1773" s="421" t="s">
        <v>0</v>
      </c>
      <c r="C1773" s="421" t="s">
        <v>1298</v>
      </c>
      <c r="D1773" s="421" t="s">
        <v>111</v>
      </c>
      <c r="E1773" s="422" t="s">
        <v>18</v>
      </c>
      <c r="F1773" s="416"/>
      <c r="G1773" s="416">
        <v>22121.8</v>
      </c>
      <c r="H1773" s="417">
        <f t="shared" si="2286"/>
        <v>0</v>
      </c>
      <c r="I1773" s="416">
        <v>21142.400000000001</v>
      </c>
      <c r="J1773" s="417">
        <f t="shared" si="2287"/>
        <v>0</v>
      </c>
      <c r="K1773" s="416">
        <v>0</v>
      </c>
      <c r="L1773" s="417">
        <f t="shared" si="2288"/>
        <v>0</v>
      </c>
      <c r="M1773" s="417">
        <f t="shared" si="2289"/>
        <v>43264.2</v>
      </c>
      <c r="N1773" s="417">
        <f t="shared" si="2208"/>
        <v>0</v>
      </c>
      <c r="O1773" s="417">
        <f t="shared" ref="O1773" si="2292">F1773-F1772</f>
        <v>0</v>
      </c>
      <c r="P1773" s="417">
        <f t="shared" ref="P1773:Q1773" si="2293">M1773-M1772</f>
        <v>0</v>
      </c>
      <c r="Q1773" s="417">
        <f t="shared" si="2293"/>
        <v>0</v>
      </c>
      <c r="R1773" s="484"/>
      <c r="T1773" s="416">
        <v>17</v>
      </c>
    </row>
    <row r="1774" spans="1:20" s="371" customFormat="1" ht="24" hidden="1" customHeight="1">
      <c r="A1774" s="366" t="s">
        <v>2787</v>
      </c>
      <c r="B1774" s="418" t="s">
        <v>0</v>
      </c>
      <c r="C1774" s="418" t="s">
        <v>3061</v>
      </c>
      <c r="D1774" s="418" t="s">
        <v>3062</v>
      </c>
      <c r="E1774" s="419" t="s">
        <v>1860</v>
      </c>
      <c r="F1774" s="411"/>
      <c r="G1774" s="411">
        <v>48165.1</v>
      </c>
      <c r="H1774" s="412">
        <f>INT($F1774*G1774)</f>
        <v>0</v>
      </c>
      <c r="I1774" s="411">
        <v>29520.2</v>
      </c>
      <c r="J1774" s="412">
        <f>INT($F1774*I1774)</f>
        <v>0</v>
      </c>
      <c r="K1774" s="411">
        <v>0</v>
      </c>
      <c r="L1774" s="412">
        <f>INT($F1774*K1774)</f>
        <v>0</v>
      </c>
      <c r="M1774" s="412">
        <f>+G1774+I1774+K1774</f>
        <v>77685.3</v>
      </c>
      <c r="N1774" s="412">
        <f>H1774+J1774+L1774</f>
        <v>0</v>
      </c>
      <c r="O1774" s="412"/>
      <c r="P1774" s="412"/>
      <c r="Q1774" s="412"/>
      <c r="R1774" s="483" t="s">
        <v>0</v>
      </c>
      <c r="T1774" s="411">
        <v>17</v>
      </c>
    </row>
    <row r="1775" spans="1:20" s="75" customFormat="1" ht="24" hidden="1" customHeight="1">
      <c r="A1775" s="372" t="s">
        <v>2254</v>
      </c>
      <c r="B1775" s="421" t="s">
        <v>0</v>
      </c>
      <c r="C1775" s="421" t="s">
        <v>1299</v>
      </c>
      <c r="D1775" s="421" t="s">
        <v>1300</v>
      </c>
      <c r="E1775" s="422" t="s">
        <v>729</v>
      </c>
      <c r="F1775" s="416"/>
      <c r="G1775" s="416">
        <v>48165.1</v>
      </c>
      <c r="H1775" s="417">
        <f t="shared" si="2286"/>
        <v>0</v>
      </c>
      <c r="I1775" s="416">
        <v>29520.2</v>
      </c>
      <c r="J1775" s="417">
        <f t="shared" si="2287"/>
        <v>0</v>
      </c>
      <c r="K1775" s="416">
        <v>0</v>
      </c>
      <c r="L1775" s="417">
        <f t="shared" si="2288"/>
        <v>0</v>
      </c>
      <c r="M1775" s="417">
        <f t="shared" si="2289"/>
        <v>77685.3</v>
      </c>
      <c r="N1775" s="417">
        <f t="shared" si="2208"/>
        <v>0</v>
      </c>
      <c r="O1775" s="417">
        <f t="shared" ref="O1775" si="2294">F1775-F1774</f>
        <v>0</v>
      </c>
      <c r="P1775" s="417">
        <f t="shared" ref="P1775:Q1775" si="2295">M1775-M1774</f>
        <v>0</v>
      </c>
      <c r="Q1775" s="417">
        <f t="shared" si="2295"/>
        <v>0</v>
      </c>
      <c r="R1775" s="484"/>
      <c r="T1775" s="416">
        <v>17</v>
      </c>
    </row>
    <row r="1776" spans="1:20" s="371" customFormat="1" ht="24" hidden="1" customHeight="1">
      <c r="A1776" s="366" t="s">
        <v>3164</v>
      </c>
      <c r="B1776" s="418" t="s">
        <v>0</v>
      </c>
      <c r="C1776" s="418" t="s">
        <v>3063</v>
      </c>
      <c r="D1776" s="418" t="s">
        <v>112</v>
      </c>
      <c r="E1776" s="419" t="s">
        <v>18</v>
      </c>
      <c r="F1776" s="411"/>
      <c r="G1776" s="411">
        <v>8613.6</v>
      </c>
      <c r="H1776" s="412">
        <f>INT($F1776*G1776)</f>
        <v>0</v>
      </c>
      <c r="I1776" s="411">
        <v>0</v>
      </c>
      <c r="J1776" s="412">
        <f>INT($F1776*I1776)</f>
        <v>0</v>
      </c>
      <c r="K1776" s="411">
        <v>0</v>
      </c>
      <c r="L1776" s="412">
        <f>INT($F1776*K1776)</f>
        <v>0</v>
      </c>
      <c r="M1776" s="412">
        <f>+G1776+I1776+K1776</f>
        <v>8613.6</v>
      </c>
      <c r="N1776" s="412">
        <f>H1776+J1776+L1776</f>
        <v>0</v>
      </c>
      <c r="O1776" s="412"/>
      <c r="P1776" s="412"/>
      <c r="Q1776" s="412"/>
      <c r="R1776" s="483" t="s">
        <v>0</v>
      </c>
      <c r="T1776" s="411">
        <v>17</v>
      </c>
    </row>
    <row r="1777" spans="1:20" s="75" customFormat="1" ht="24" hidden="1" customHeight="1">
      <c r="A1777" s="372" t="s">
        <v>2254</v>
      </c>
      <c r="B1777" s="421" t="s">
        <v>0</v>
      </c>
      <c r="C1777" s="421" t="s">
        <v>1301</v>
      </c>
      <c r="D1777" s="421" t="s">
        <v>112</v>
      </c>
      <c r="E1777" s="422" t="s">
        <v>18</v>
      </c>
      <c r="F1777" s="416"/>
      <c r="G1777" s="416">
        <v>8613.6</v>
      </c>
      <c r="H1777" s="417">
        <f t="shared" si="2286"/>
        <v>0</v>
      </c>
      <c r="I1777" s="416">
        <v>0</v>
      </c>
      <c r="J1777" s="417">
        <f t="shared" si="2287"/>
        <v>0</v>
      </c>
      <c r="K1777" s="416">
        <v>0</v>
      </c>
      <c r="L1777" s="417">
        <f t="shared" si="2288"/>
        <v>0</v>
      </c>
      <c r="M1777" s="417">
        <f t="shared" si="2289"/>
        <v>8613.6</v>
      </c>
      <c r="N1777" s="417">
        <f t="shared" si="2208"/>
        <v>0</v>
      </c>
      <c r="O1777" s="417">
        <f t="shared" ref="O1777" si="2296">F1777-F1776</f>
        <v>0</v>
      </c>
      <c r="P1777" s="417">
        <f t="shared" ref="P1777:Q1777" si="2297">M1777-M1776</f>
        <v>0</v>
      </c>
      <c r="Q1777" s="417">
        <f t="shared" si="2297"/>
        <v>0</v>
      </c>
      <c r="R1777" s="484"/>
      <c r="T1777" s="416">
        <v>17</v>
      </c>
    </row>
    <row r="1778" spans="1:20" s="371" customFormat="1" ht="24" hidden="1" customHeight="1">
      <c r="A1778" s="366" t="s">
        <v>2257</v>
      </c>
      <c r="B1778" s="436" t="s">
        <v>3165</v>
      </c>
      <c r="C1778" s="436" t="s">
        <v>3066</v>
      </c>
      <c r="D1778" s="436" t="s">
        <v>0</v>
      </c>
      <c r="E1778" s="437" t="s">
        <v>0</v>
      </c>
      <c r="F1778" s="438"/>
      <c r="G1778" s="439">
        <v>0</v>
      </c>
      <c r="H1778" s="438">
        <f>SUMIF($A$1780:$A$1797,$A1780,H$1780:H$1797)</f>
        <v>0</v>
      </c>
      <c r="I1778" s="439">
        <v>0</v>
      </c>
      <c r="J1778" s="438">
        <f>SUMIF($A$1780:$A$1797,$A1780,J$1780:J$1797)</f>
        <v>0</v>
      </c>
      <c r="K1778" s="439">
        <v>0</v>
      </c>
      <c r="L1778" s="438">
        <f>SUMIF($A$1780:$A$1797,$A1780,L$1780:L$1797)</f>
        <v>0</v>
      </c>
      <c r="M1778" s="440">
        <v>0</v>
      </c>
      <c r="N1778" s="438">
        <f>H1778+J1778+L1778</f>
        <v>0</v>
      </c>
      <c r="O1778" s="438"/>
      <c r="P1778" s="438"/>
      <c r="Q1778" s="438"/>
      <c r="R1778" s="481" t="s">
        <v>0</v>
      </c>
      <c r="T1778" s="438">
        <v>0</v>
      </c>
    </row>
    <row r="1779" spans="1:20" s="75" customFormat="1" ht="24" hidden="1" customHeight="1">
      <c r="A1779" s="372" t="s">
        <v>2254</v>
      </c>
      <c r="B1779" s="442" t="s">
        <v>3166</v>
      </c>
      <c r="C1779" s="442" t="s">
        <v>1302</v>
      </c>
      <c r="D1779" s="442" t="s">
        <v>0</v>
      </c>
      <c r="E1779" s="443" t="s">
        <v>0</v>
      </c>
      <c r="F1779" s="444"/>
      <c r="G1779" s="445">
        <v>0</v>
      </c>
      <c r="H1779" s="444">
        <f>SUMIF($A$1780:$A$1797,$A1781,H$1780:H$1797)</f>
        <v>0</v>
      </c>
      <c r="I1779" s="445">
        <v>0</v>
      </c>
      <c r="J1779" s="444">
        <f>SUMIF($A$1780:$A$1797,$A1781,J$1780:J$1797)</f>
        <v>0</v>
      </c>
      <c r="K1779" s="445">
        <v>0</v>
      </c>
      <c r="L1779" s="444">
        <f>SUMIF($A$1780:$A$1797,$A1781,L$1780:L$1797)</f>
        <v>0</v>
      </c>
      <c r="M1779" s="446">
        <v>0</v>
      </c>
      <c r="N1779" s="444">
        <f t="shared" si="2208"/>
        <v>0</v>
      </c>
      <c r="O1779" s="444">
        <f t="shared" ref="O1779" si="2298">F1779-F1778</f>
        <v>0</v>
      </c>
      <c r="P1779" s="444">
        <f t="shared" ref="P1779:Q1779" si="2299">M1779-M1778</f>
        <v>0</v>
      </c>
      <c r="Q1779" s="444">
        <f t="shared" si="2299"/>
        <v>0</v>
      </c>
      <c r="R1779" s="482"/>
      <c r="T1779" s="444">
        <v>0</v>
      </c>
    </row>
    <row r="1780" spans="1:20" s="371" customFormat="1" ht="24" hidden="1" customHeight="1">
      <c r="A1780" s="366" t="s">
        <v>3072</v>
      </c>
      <c r="B1780" s="418" t="s">
        <v>0</v>
      </c>
      <c r="C1780" s="418" t="s">
        <v>3067</v>
      </c>
      <c r="D1780" s="418" t="s">
        <v>3068</v>
      </c>
      <c r="E1780" s="419" t="s">
        <v>16</v>
      </c>
      <c r="F1780" s="411"/>
      <c r="G1780" s="411">
        <v>738.1</v>
      </c>
      <c r="H1780" s="412">
        <f>INT($F1780*G1780)</f>
        <v>0</v>
      </c>
      <c r="I1780" s="411">
        <v>649.6</v>
      </c>
      <c r="J1780" s="412">
        <f>INT($F1780*I1780)</f>
        <v>0</v>
      </c>
      <c r="K1780" s="411">
        <v>0</v>
      </c>
      <c r="L1780" s="412">
        <f>INT($F1780*K1780)</f>
        <v>0</v>
      </c>
      <c r="M1780" s="412">
        <f>+G1780+I1780+K1780</f>
        <v>1387.7</v>
      </c>
      <c r="N1780" s="412">
        <f>H1780+J1780+L1780</f>
        <v>0</v>
      </c>
      <c r="O1780" s="412"/>
      <c r="P1780" s="412"/>
      <c r="Q1780" s="412"/>
      <c r="R1780" s="483" t="s">
        <v>0</v>
      </c>
      <c r="T1780" s="411">
        <v>1146</v>
      </c>
    </row>
    <row r="1781" spans="1:20" s="75" customFormat="1" ht="24" hidden="1" customHeight="1">
      <c r="A1781" s="372" t="s">
        <v>2254</v>
      </c>
      <c r="B1781" s="421" t="s">
        <v>0</v>
      </c>
      <c r="C1781" s="421" t="s">
        <v>1303</v>
      </c>
      <c r="D1781" s="421" t="s">
        <v>1304</v>
      </c>
      <c r="E1781" s="422" t="s">
        <v>16</v>
      </c>
      <c r="F1781" s="416"/>
      <c r="G1781" s="416">
        <v>738.1</v>
      </c>
      <c r="H1781" s="417">
        <f t="shared" ref="H1781:H1797" si="2300">INT($F1781*G1781)</f>
        <v>0</v>
      </c>
      <c r="I1781" s="416">
        <v>649.6</v>
      </c>
      <c r="J1781" s="417">
        <f t="shared" ref="J1781:J1797" si="2301">INT($F1781*I1781)</f>
        <v>0</v>
      </c>
      <c r="K1781" s="416">
        <v>0</v>
      </c>
      <c r="L1781" s="417">
        <f t="shared" ref="L1781:L1797" si="2302">INT($F1781*K1781)</f>
        <v>0</v>
      </c>
      <c r="M1781" s="417">
        <f t="shared" ref="M1781:M1797" si="2303">+G1781+I1781+K1781</f>
        <v>1387.7</v>
      </c>
      <c r="N1781" s="417">
        <f t="shared" si="2208"/>
        <v>0</v>
      </c>
      <c r="O1781" s="417">
        <f t="shared" ref="O1781" si="2304">F1781-F1780</f>
        <v>0</v>
      </c>
      <c r="P1781" s="417">
        <f t="shared" ref="P1781:Q1781" si="2305">M1781-M1780</f>
        <v>0</v>
      </c>
      <c r="Q1781" s="417">
        <f t="shared" si="2305"/>
        <v>0</v>
      </c>
      <c r="R1781" s="484"/>
      <c r="T1781" s="416">
        <v>1146</v>
      </c>
    </row>
    <row r="1782" spans="1:20" s="485" customFormat="1" ht="24" hidden="1" customHeight="1">
      <c r="A1782" s="366" t="s">
        <v>2257</v>
      </c>
      <c r="B1782" s="418" t="s">
        <v>0</v>
      </c>
      <c r="C1782" s="418" t="s">
        <v>3069</v>
      </c>
      <c r="D1782" s="418" t="s">
        <v>3070</v>
      </c>
      <c r="E1782" s="419" t="s">
        <v>16</v>
      </c>
      <c r="F1782" s="411"/>
      <c r="G1782" s="411">
        <v>1320.2</v>
      </c>
      <c r="H1782" s="412">
        <f>INT($F1782*G1782)</f>
        <v>0</v>
      </c>
      <c r="I1782" s="411">
        <v>1299.2</v>
      </c>
      <c r="J1782" s="412">
        <f>INT($F1782*I1782)</f>
        <v>0</v>
      </c>
      <c r="K1782" s="411">
        <v>0</v>
      </c>
      <c r="L1782" s="412">
        <f>INT($F1782*K1782)</f>
        <v>0</v>
      </c>
      <c r="M1782" s="412">
        <f>+G1782+I1782+K1782</f>
        <v>2619.4</v>
      </c>
      <c r="N1782" s="412">
        <f>H1782+J1782+L1782</f>
        <v>0</v>
      </c>
      <c r="O1782" s="412"/>
      <c r="P1782" s="412"/>
      <c r="Q1782" s="412"/>
      <c r="R1782" s="483" t="s">
        <v>0</v>
      </c>
      <c r="T1782" s="411">
        <v>1146</v>
      </c>
    </row>
    <row r="1783" spans="1:20" s="77" customFormat="1" ht="24" hidden="1" customHeight="1">
      <c r="A1783" s="372" t="s">
        <v>2254</v>
      </c>
      <c r="B1783" s="421" t="s">
        <v>0</v>
      </c>
      <c r="C1783" s="421" t="s">
        <v>1305</v>
      </c>
      <c r="D1783" s="421" t="s">
        <v>1306</v>
      </c>
      <c r="E1783" s="422" t="s">
        <v>16</v>
      </c>
      <c r="F1783" s="416"/>
      <c r="G1783" s="416">
        <v>1320.2</v>
      </c>
      <c r="H1783" s="417">
        <f t="shared" si="2300"/>
        <v>0</v>
      </c>
      <c r="I1783" s="416">
        <v>1299.2</v>
      </c>
      <c r="J1783" s="417">
        <f t="shared" si="2301"/>
        <v>0</v>
      </c>
      <c r="K1783" s="416">
        <v>0</v>
      </c>
      <c r="L1783" s="417">
        <f t="shared" si="2302"/>
        <v>0</v>
      </c>
      <c r="M1783" s="417">
        <f t="shared" si="2303"/>
        <v>2619.4</v>
      </c>
      <c r="N1783" s="417">
        <f t="shared" si="2208"/>
        <v>0</v>
      </c>
      <c r="O1783" s="417">
        <f t="shared" ref="O1783" si="2306">F1783-F1782</f>
        <v>0</v>
      </c>
      <c r="P1783" s="417">
        <f t="shared" ref="P1783:Q1783" si="2307">M1783-M1782</f>
        <v>0</v>
      </c>
      <c r="Q1783" s="417">
        <f t="shared" si="2307"/>
        <v>0</v>
      </c>
      <c r="R1783" s="484"/>
      <c r="T1783" s="416">
        <v>1146</v>
      </c>
    </row>
    <row r="1784" spans="1:20" s="371" customFormat="1" ht="24" hidden="1" customHeight="1">
      <c r="A1784" s="366" t="s">
        <v>2257</v>
      </c>
      <c r="B1784" s="418" t="s">
        <v>0</v>
      </c>
      <c r="C1784" s="418" t="s">
        <v>3073</v>
      </c>
      <c r="D1784" s="418" t="s">
        <v>3074</v>
      </c>
      <c r="E1784" s="419" t="s">
        <v>16</v>
      </c>
      <c r="F1784" s="411"/>
      <c r="G1784" s="411">
        <v>2773.2</v>
      </c>
      <c r="H1784" s="412">
        <f>INT($F1784*G1784)</f>
        <v>0</v>
      </c>
      <c r="I1784" s="411">
        <v>13595.2</v>
      </c>
      <c r="J1784" s="412">
        <f>INT($F1784*I1784)</f>
        <v>0</v>
      </c>
      <c r="K1784" s="411">
        <v>0</v>
      </c>
      <c r="L1784" s="412">
        <f>INT($F1784*K1784)</f>
        <v>0</v>
      </c>
      <c r="M1784" s="412">
        <f>+G1784+I1784+K1784</f>
        <v>16368.400000000001</v>
      </c>
      <c r="N1784" s="412">
        <f>H1784+J1784+L1784</f>
        <v>0</v>
      </c>
      <c r="O1784" s="412"/>
      <c r="P1784" s="412"/>
      <c r="Q1784" s="412"/>
      <c r="R1784" s="483" t="s">
        <v>0</v>
      </c>
      <c r="T1784" s="411">
        <v>20</v>
      </c>
    </row>
    <row r="1785" spans="1:20" s="75" customFormat="1" ht="24" hidden="1" customHeight="1">
      <c r="A1785" s="372" t="s">
        <v>2254</v>
      </c>
      <c r="B1785" s="421" t="s">
        <v>0</v>
      </c>
      <c r="C1785" s="421" t="s">
        <v>1307</v>
      </c>
      <c r="D1785" s="421" t="s">
        <v>1308</v>
      </c>
      <c r="E1785" s="422" t="s">
        <v>16</v>
      </c>
      <c r="F1785" s="416"/>
      <c r="G1785" s="416">
        <v>2773.2</v>
      </c>
      <c r="H1785" s="417">
        <f t="shared" si="2300"/>
        <v>0</v>
      </c>
      <c r="I1785" s="416">
        <v>13595.2</v>
      </c>
      <c r="J1785" s="417">
        <f t="shared" si="2301"/>
        <v>0</v>
      </c>
      <c r="K1785" s="416">
        <v>0</v>
      </c>
      <c r="L1785" s="417">
        <f t="shared" si="2302"/>
        <v>0</v>
      </c>
      <c r="M1785" s="417">
        <f t="shared" si="2303"/>
        <v>16368.400000000001</v>
      </c>
      <c r="N1785" s="417">
        <f t="shared" si="2208"/>
        <v>0</v>
      </c>
      <c r="O1785" s="417">
        <f t="shared" ref="O1785" si="2308">F1785-F1784</f>
        <v>0</v>
      </c>
      <c r="P1785" s="417">
        <f t="shared" ref="P1785:Q1785" si="2309">M1785-M1784</f>
        <v>0</v>
      </c>
      <c r="Q1785" s="417">
        <f t="shared" si="2309"/>
        <v>0</v>
      </c>
      <c r="R1785" s="484"/>
      <c r="T1785" s="416">
        <v>20</v>
      </c>
    </row>
    <row r="1786" spans="1:20" s="371" customFormat="1" ht="24" hidden="1" customHeight="1">
      <c r="A1786" s="366" t="s">
        <v>2257</v>
      </c>
      <c r="B1786" s="418" t="s">
        <v>0</v>
      </c>
      <c r="C1786" s="418" t="s">
        <v>3075</v>
      </c>
      <c r="D1786" s="418" t="s">
        <v>3076</v>
      </c>
      <c r="E1786" s="419" t="s">
        <v>16</v>
      </c>
      <c r="F1786" s="411"/>
      <c r="G1786" s="411">
        <v>2178</v>
      </c>
      <c r="H1786" s="412">
        <f>INT($F1786*G1786)</f>
        <v>0</v>
      </c>
      <c r="I1786" s="411">
        <v>6148.8</v>
      </c>
      <c r="J1786" s="412">
        <f>INT($F1786*I1786)</f>
        <v>0</v>
      </c>
      <c r="K1786" s="411">
        <v>0</v>
      </c>
      <c r="L1786" s="412">
        <f>INT($F1786*K1786)</f>
        <v>0</v>
      </c>
      <c r="M1786" s="412">
        <f>+G1786+I1786+K1786</f>
        <v>8326.7999999999993</v>
      </c>
      <c r="N1786" s="412">
        <f>H1786+J1786+L1786</f>
        <v>0</v>
      </c>
      <c r="O1786" s="412"/>
      <c r="P1786" s="412"/>
      <c r="Q1786" s="412"/>
      <c r="R1786" s="483" t="s">
        <v>0</v>
      </c>
      <c r="T1786" s="411">
        <v>1879</v>
      </c>
    </row>
    <row r="1787" spans="1:20" s="75" customFormat="1" ht="24" hidden="1" customHeight="1">
      <c r="A1787" s="372" t="s">
        <v>2254</v>
      </c>
      <c r="B1787" s="421" t="s">
        <v>0</v>
      </c>
      <c r="C1787" s="421" t="s">
        <v>1309</v>
      </c>
      <c r="D1787" s="421" t="s">
        <v>1310</v>
      </c>
      <c r="E1787" s="422" t="s">
        <v>16</v>
      </c>
      <c r="F1787" s="416"/>
      <c r="G1787" s="416">
        <v>2178</v>
      </c>
      <c r="H1787" s="417">
        <f t="shared" si="2300"/>
        <v>0</v>
      </c>
      <c r="I1787" s="416">
        <v>6148.8</v>
      </c>
      <c r="J1787" s="417">
        <f t="shared" si="2301"/>
        <v>0</v>
      </c>
      <c r="K1787" s="416">
        <v>0</v>
      </c>
      <c r="L1787" s="417">
        <f t="shared" si="2302"/>
        <v>0</v>
      </c>
      <c r="M1787" s="417">
        <f t="shared" si="2303"/>
        <v>8326.7999999999993</v>
      </c>
      <c r="N1787" s="417">
        <f t="shared" si="2208"/>
        <v>0</v>
      </c>
      <c r="O1787" s="417">
        <f t="shared" ref="O1787" si="2310">F1787-F1786</f>
        <v>0</v>
      </c>
      <c r="P1787" s="417">
        <f t="shared" ref="P1787:Q1787" si="2311">M1787-M1786</f>
        <v>0</v>
      </c>
      <c r="Q1787" s="417">
        <f t="shared" si="2311"/>
        <v>0</v>
      </c>
      <c r="R1787" s="484"/>
      <c r="T1787" s="416">
        <v>1879</v>
      </c>
    </row>
    <row r="1788" spans="1:20" s="485" customFormat="1" ht="24" hidden="1" customHeight="1">
      <c r="A1788" s="366" t="s">
        <v>2257</v>
      </c>
      <c r="B1788" s="418" t="s">
        <v>0</v>
      </c>
      <c r="C1788" s="418" t="s">
        <v>3075</v>
      </c>
      <c r="D1788" s="418" t="s">
        <v>3077</v>
      </c>
      <c r="E1788" s="419" t="s">
        <v>16</v>
      </c>
      <c r="F1788" s="411"/>
      <c r="G1788" s="411">
        <v>2178</v>
      </c>
      <c r="H1788" s="412">
        <f>INT($F1788*G1788)</f>
        <v>0</v>
      </c>
      <c r="I1788" s="411">
        <v>6148.8</v>
      </c>
      <c r="J1788" s="412">
        <f>INT($F1788*I1788)</f>
        <v>0</v>
      </c>
      <c r="K1788" s="411">
        <v>0</v>
      </c>
      <c r="L1788" s="412">
        <f>INT($F1788*K1788)</f>
        <v>0</v>
      </c>
      <c r="M1788" s="412">
        <f>+G1788+I1788+K1788</f>
        <v>8326.7999999999993</v>
      </c>
      <c r="N1788" s="412">
        <f>H1788+J1788+L1788</f>
        <v>0</v>
      </c>
      <c r="O1788" s="412"/>
      <c r="P1788" s="412"/>
      <c r="Q1788" s="412"/>
      <c r="R1788" s="483" t="s">
        <v>0</v>
      </c>
      <c r="T1788" s="411">
        <v>16.399999999999999</v>
      </c>
    </row>
    <row r="1789" spans="1:20" s="77" customFormat="1" ht="24" hidden="1" customHeight="1">
      <c r="A1789" s="372" t="s">
        <v>2254</v>
      </c>
      <c r="B1789" s="421" t="s">
        <v>0</v>
      </c>
      <c r="C1789" s="421" t="s">
        <v>1309</v>
      </c>
      <c r="D1789" s="421" t="s">
        <v>1311</v>
      </c>
      <c r="E1789" s="422" t="s">
        <v>16</v>
      </c>
      <c r="F1789" s="416"/>
      <c r="G1789" s="416">
        <v>2178</v>
      </c>
      <c r="H1789" s="417">
        <f t="shared" si="2300"/>
        <v>0</v>
      </c>
      <c r="I1789" s="416">
        <v>6148.8</v>
      </c>
      <c r="J1789" s="417">
        <f t="shared" si="2301"/>
        <v>0</v>
      </c>
      <c r="K1789" s="416">
        <v>0</v>
      </c>
      <c r="L1789" s="417">
        <f t="shared" si="2302"/>
        <v>0</v>
      </c>
      <c r="M1789" s="417">
        <f t="shared" si="2303"/>
        <v>8326.7999999999993</v>
      </c>
      <c r="N1789" s="417">
        <f t="shared" si="2208"/>
        <v>0</v>
      </c>
      <c r="O1789" s="417">
        <f t="shared" ref="O1789" si="2312">F1789-F1788</f>
        <v>0</v>
      </c>
      <c r="P1789" s="417">
        <f t="shared" ref="P1789:Q1789" si="2313">M1789-M1788</f>
        <v>0</v>
      </c>
      <c r="Q1789" s="417">
        <f t="shared" si="2313"/>
        <v>0</v>
      </c>
      <c r="R1789" s="484"/>
      <c r="T1789" s="416">
        <v>16.399999999999999</v>
      </c>
    </row>
    <row r="1790" spans="1:20" s="371" customFormat="1" ht="24" hidden="1" customHeight="1">
      <c r="A1790" s="366" t="s">
        <v>2257</v>
      </c>
      <c r="B1790" s="418" t="s">
        <v>0</v>
      </c>
      <c r="C1790" s="418" t="s">
        <v>3075</v>
      </c>
      <c r="D1790" s="418" t="s">
        <v>3078</v>
      </c>
      <c r="E1790" s="419" t="s">
        <v>16</v>
      </c>
      <c r="F1790" s="411"/>
      <c r="G1790" s="411">
        <v>2324.8000000000002</v>
      </c>
      <c r="H1790" s="412">
        <f>INT($F1790*G1790)</f>
        <v>0</v>
      </c>
      <c r="I1790" s="411">
        <v>7356</v>
      </c>
      <c r="J1790" s="412">
        <f>INT($F1790*I1790)</f>
        <v>0</v>
      </c>
      <c r="K1790" s="411">
        <v>0</v>
      </c>
      <c r="L1790" s="412">
        <f>INT($F1790*K1790)</f>
        <v>0</v>
      </c>
      <c r="M1790" s="412">
        <f>+G1790+I1790+K1790</f>
        <v>9680.7999999999993</v>
      </c>
      <c r="N1790" s="412">
        <f>H1790+J1790+L1790</f>
        <v>0</v>
      </c>
      <c r="O1790" s="412"/>
      <c r="P1790" s="412"/>
      <c r="Q1790" s="412"/>
      <c r="R1790" s="483" t="s">
        <v>0</v>
      </c>
      <c r="T1790" s="411">
        <v>1200</v>
      </c>
    </row>
    <row r="1791" spans="1:20" s="75" customFormat="1" ht="24" hidden="1" customHeight="1">
      <c r="A1791" s="372" t="s">
        <v>2254</v>
      </c>
      <c r="B1791" s="421" t="s">
        <v>0</v>
      </c>
      <c r="C1791" s="421" t="s">
        <v>1309</v>
      </c>
      <c r="D1791" s="421" t="s">
        <v>1312</v>
      </c>
      <c r="E1791" s="422" t="s">
        <v>16</v>
      </c>
      <c r="F1791" s="416"/>
      <c r="G1791" s="416">
        <v>2324.8000000000002</v>
      </c>
      <c r="H1791" s="417">
        <f t="shared" si="2300"/>
        <v>0</v>
      </c>
      <c r="I1791" s="416">
        <v>7356</v>
      </c>
      <c r="J1791" s="417">
        <f t="shared" si="2301"/>
        <v>0</v>
      </c>
      <c r="K1791" s="416">
        <v>0</v>
      </c>
      <c r="L1791" s="417">
        <f t="shared" si="2302"/>
        <v>0</v>
      </c>
      <c r="M1791" s="417">
        <f t="shared" si="2303"/>
        <v>9680.7999999999993</v>
      </c>
      <c r="N1791" s="417">
        <f t="shared" si="2208"/>
        <v>0</v>
      </c>
      <c r="O1791" s="417">
        <f t="shared" ref="O1791" si="2314">F1791-F1790</f>
        <v>0</v>
      </c>
      <c r="P1791" s="417">
        <f t="shared" ref="P1791:Q1791" si="2315">M1791-M1790</f>
        <v>0</v>
      </c>
      <c r="Q1791" s="417">
        <f t="shared" si="2315"/>
        <v>0</v>
      </c>
      <c r="R1791" s="484"/>
      <c r="T1791" s="416">
        <v>1200</v>
      </c>
    </row>
    <row r="1792" spans="1:20" s="371" customFormat="1" ht="24" hidden="1" customHeight="1">
      <c r="A1792" s="366" t="s">
        <v>3167</v>
      </c>
      <c r="B1792" s="418" t="s">
        <v>0</v>
      </c>
      <c r="C1792" s="418" t="s">
        <v>3075</v>
      </c>
      <c r="D1792" s="418" t="s">
        <v>3168</v>
      </c>
      <c r="E1792" s="419" t="s">
        <v>16</v>
      </c>
      <c r="F1792" s="411"/>
      <c r="G1792" s="411">
        <v>2324.8000000000002</v>
      </c>
      <c r="H1792" s="412">
        <f>INT($F1792*G1792)</f>
        <v>0</v>
      </c>
      <c r="I1792" s="411">
        <v>7356</v>
      </c>
      <c r="J1792" s="412">
        <f>INT($F1792*I1792)</f>
        <v>0</v>
      </c>
      <c r="K1792" s="411">
        <v>0</v>
      </c>
      <c r="L1792" s="412">
        <f>INT($F1792*K1792)</f>
        <v>0</v>
      </c>
      <c r="M1792" s="412">
        <f>+G1792+I1792+K1792</f>
        <v>9680.7999999999993</v>
      </c>
      <c r="N1792" s="412">
        <f>H1792+J1792+L1792</f>
        <v>0</v>
      </c>
      <c r="O1792" s="412"/>
      <c r="P1792" s="412"/>
      <c r="Q1792" s="412"/>
      <c r="R1792" s="483" t="s">
        <v>0</v>
      </c>
      <c r="T1792" s="411">
        <v>5</v>
      </c>
    </row>
    <row r="1793" spans="1:20" s="75" customFormat="1" ht="24" hidden="1" customHeight="1">
      <c r="A1793" s="372" t="s">
        <v>2072</v>
      </c>
      <c r="B1793" s="421" t="s">
        <v>0</v>
      </c>
      <c r="C1793" s="421" t="s">
        <v>1309</v>
      </c>
      <c r="D1793" s="421" t="s">
        <v>1340</v>
      </c>
      <c r="E1793" s="422" t="s">
        <v>16</v>
      </c>
      <c r="F1793" s="416"/>
      <c r="G1793" s="416">
        <v>2324.8000000000002</v>
      </c>
      <c r="H1793" s="417">
        <f t="shared" si="2300"/>
        <v>0</v>
      </c>
      <c r="I1793" s="416">
        <v>7356</v>
      </c>
      <c r="J1793" s="417">
        <f t="shared" si="2301"/>
        <v>0</v>
      </c>
      <c r="K1793" s="416">
        <v>0</v>
      </c>
      <c r="L1793" s="417">
        <f t="shared" si="2302"/>
        <v>0</v>
      </c>
      <c r="M1793" s="417">
        <f t="shared" si="2303"/>
        <v>9680.7999999999993</v>
      </c>
      <c r="N1793" s="417">
        <f t="shared" si="2208"/>
        <v>0</v>
      </c>
      <c r="O1793" s="417">
        <f t="shared" ref="O1793" si="2316">F1793-F1792</f>
        <v>0</v>
      </c>
      <c r="P1793" s="417">
        <f t="shared" ref="P1793:Q1793" si="2317">M1793-M1792</f>
        <v>0</v>
      </c>
      <c r="Q1793" s="417">
        <f t="shared" si="2317"/>
        <v>0</v>
      </c>
      <c r="R1793" s="484"/>
      <c r="T1793" s="416">
        <v>5</v>
      </c>
    </row>
    <row r="1794" spans="1:20" s="371" customFormat="1" ht="24" hidden="1" customHeight="1">
      <c r="A1794" s="366" t="s">
        <v>2064</v>
      </c>
      <c r="B1794" s="418" t="s">
        <v>0</v>
      </c>
      <c r="C1794" s="418" t="s">
        <v>3079</v>
      </c>
      <c r="D1794" s="418" t="s">
        <v>3080</v>
      </c>
      <c r="E1794" s="419" t="s">
        <v>16</v>
      </c>
      <c r="F1794" s="411"/>
      <c r="G1794" s="411"/>
      <c r="H1794" s="412">
        <f>INT($F1794*G1794)</f>
        <v>0</v>
      </c>
      <c r="I1794" s="411">
        <v>9965</v>
      </c>
      <c r="J1794" s="412">
        <f>INT($F1794*I1794)</f>
        <v>0</v>
      </c>
      <c r="K1794" s="411">
        <v>399</v>
      </c>
      <c r="L1794" s="412">
        <f>INT($F1794*K1794)</f>
        <v>0</v>
      </c>
      <c r="M1794" s="412">
        <f>+G1794+I1794+K1794</f>
        <v>10364</v>
      </c>
      <c r="N1794" s="412">
        <f>H1794+J1794+L1794</f>
        <v>0</v>
      </c>
      <c r="O1794" s="412"/>
      <c r="P1794" s="412"/>
      <c r="Q1794" s="412"/>
      <c r="R1794" s="483" t="s">
        <v>0</v>
      </c>
      <c r="T1794" s="411">
        <v>91</v>
      </c>
    </row>
    <row r="1795" spans="1:20" s="75" customFormat="1" ht="24" hidden="1" customHeight="1">
      <c r="A1795" s="372" t="s">
        <v>2072</v>
      </c>
      <c r="B1795" s="421" t="s">
        <v>0</v>
      </c>
      <c r="C1795" s="421" t="s">
        <v>3079</v>
      </c>
      <c r="D1795" s="421" t="s">
        <v>3080</v>
      </c>
      <c r="E1795" s="422" t="s">
        <v>16</v>
      </c>
      <c r="F1795" s="416"/>
      <c r="G1795" s="416"/>
      <c r="H1795" s="417">
        <f t="shared" ref="H1795" si="2318">INT($F1795*G1795)</f>
        <v>0</v>
      </c>
      <c r="I1795" s="416">
        <v>9965</v>
      </c>
      <c r="J1795" s="417">
        <f t="shared" ref="J1795" si="2319">INT($F1795*I1795)</f>
        <v>0</v>
      </c>
      <c r="K1795" s="416">
        <v>399</v>
      </c>
      <c r="L1795" s="417">
        <f t="shared" ref="L1795" si="2320">INT($F1795*K1795)</f>
        <v>0</v>
      </c>
      <c r="M1795" s="417">
        <f t="shared" ref="M1795" si="2321">+G1795+I1795+K1795</f>
        <v>10364</v>
      </c>
      <c r="N1795" s="417">
        <f t="shared" ref="N1795" si="2322">H1795+J1795+L1795</f>
        <v>0</v>
      </c>
      <c r="O1795" s="417">
        <f t="shared" ref="O1795" si="2323">F1795-F1794</f>
        <v>0</v>
      </c>
      <c r="P1795" s="417">
        <f t="shared" ref="P1795:Q1795" si="2324">M1795-M1794</f>
        <v>0</v>
      </c>
      <c r="Q1795" s="417">
        <f t="shared" si="2324"/>
        <v>0</v>
      </c>
      <c r="R1795" s="484"/>
      <c r="T1795" s="416">
        <v>91</v>
      </c>
    </row>
    <row r="1796" spans="1:20" s="371" customFormat="1" ht="24" hidden="1" customHeight="1">
      <c r="A1796" s="366" t="s">
        <v>3164</v>
      </c>
      <c r="B1796" s="418" t="s">
        <v>0</v>
      </c>
      <c r="C1796" s="418" t="s">
        <v>3081</v>
      </c>
      <c r="D1796" s="418" t="s">
        <v>113</v>
      </c>
      <c r="E1796" s="419" t="s">
        <v>16</v>
      </c>
      <c r="F1796" s="411"/>
      <c r="G1796" s="411">
        <v>9768.1</v>
      </c>
      <c r="H1796" s="412">
        <f>INT($F1796*G1796)</f>
        <v>0</v>
      </c>
      <c r="I1796" s="411">
        <v>9684.7999999999993</v>
      </c>
      <c r="J1796" s="412">
        <f>INT($F1796*I1796)</f>
        <v>0</v>
      </c>
      <c r="K1796" s="411">
        <v>0</v>
      </c>
      <c r="L1796" s="412">
        <f>INT($F1796*K1796)</f>
        <v>0</v>
      </c>
      <c r="M1796" s="412">
        <f>+G1796+I1796+K1796</f>
        <v>19452.900000000001</v>
      </c>
      <c r="N1796" s="412">
        <f>H1796+J1796+L1796</f>
        <v>0</v>
      </c>
      <c r="O1796" s="412"/>
      <c r="P1796" s="412"/>
      <c r="Q1796" s="412"/>
      <c r="R1796" s="483" t="s">
        <v>0</v>
      </c>
      <c r="T1796" s="411">
        <v>851</v>
      </c>
    </row>
    <row r="1797" spans="1:20" s="75" customFormat="1" ht="24" hidden="1" customHeight="1">
      <c r="A1797" s="372" t="s">
        <v>2072</v>
      </c>
      <c r="B1797" s="421" t="s">
        <v>0</v>
      </c>
      <c r="C1797" s="421" t="s">
        <v>1313</v>
      </c>
      <c r="D1797" s="421" t="s">
        <v>113</v>
      </c>
      <c r="E1797" s="422" t="s">
        <v>16</v>
      </c>
      <c r="F1797" s="416"/>
      <c r="G1797" s="416">
        <v>9768.1</v>
      </c>
      <c r="H1797" s="417">
        <f t="shared" si="2300"/>
        <v>0</v>
      </c>
      <c r="I1797" s="416">
        <v>9684.7999999999993</v>
      </c>
      <c r="J1797" s="417">
        <f t="shared" si="2301"/>
        <v>0</v>
      </c>
      <c r="K1797" s="416">
        <v>0</v>
      </c>
      <c r="L1797" s="417">
        <f t="shared" si="2302"/>
        <v>0</v>
      </c>
      <c r="M1797" s="417">
        <f t="shared" si="2303"/>
        <v>19452.900000000001</v>
      </c>
      <c r="N1797" s="417">
        <f t="shared" si="2208"/>
        <v>0</v>
      </c>
      <c r="O1797" s="417">
        <f t="shared" ref="O1797" si="2325">F1797-F1796</f>
        <v>0</v>
      </c>
      <c r="P1797" s="417">
        <f t="shared" ref="P1797:Q1797" si="2326">M1797-M1796</f>
        <v>0</v>
      </c>
      <c r="Q1797" s="417">
        <f t="shared" si="2326"/>
        <v>0</v>
      </c>
      <c r="R1797" s="484"/>
      <c r="T1797" s="416">
        <v>851</v>
      </c>
    </row>
    <row r="1798" spans="1:20" s="371" customFormat="1" ht="24" hidden="1" customHeight="1">
      <c r="A1798" s="366" t="s">
        <v>3164</v>
      </c>
      <c r="B1798" s="436" t="s">
        <v>3169</v>
      </c>
      <c r="C1798" s="436" t="s">
        <v>3083</v>
      </c>
      <c r="D1798" s="436" t="s">
        <v>0</v>
      </c>
      <c r="E1798" s="437" t="s">
        <v>0</v>
      </c>
      <c r="F1798" s="438"/>
      <c r="G1798" s="439">
        <v>0</v>
      </c>
      <c r="H1798" s="438">
        <f>H1800+H1802</f>
        <v>0</v>
      </c>
      <c r="I1798" s="439">
        <v>0</v>
      </c>
      <c r="J1798" s="438">
        <f>J1800+J1802</f>
        <v>0</v>
      </c>
      <c r="K1798" s="439">
        <v>0</v>
      </c>
      <c r="L1798" s="438">
        <f>L1800+L1802</f>
        <v>0</v>
      </c>
      <c r="M1798" s="440">
        <v>0</v>
      </c>
      <c r="N1798" s="438">
        <f>H1798+J1798+L1798</f>
        <v>0</v>
      </c>
      <c r="O1798" s="438"/>
      <c r="P1798" s="438"/>
      <c r="Q1798" s="438"/>
      <c r="R1798" s="481" t="s">
        <v>0</v>
      </c>
      <c r="T1798" s="438">
        <v>0</v>
      </c>
    </row>
    <row r="1799" spans="1:20" s="75" customFormat="1" ht="24" hidden="1" customHeight="1">
      <c r="A1799" s="372" t="s">
        <v>3170</v>
      </c>
      <c r="B1799" s="442" t="s">
        <v>297</v>
      </c>
      <c r="C1799" s="442" t="s">
        <v>1314</v>
      </c>
      <c r="D1799" s="442" t="s">
        <v>0</v>
      </c>
      <c r="E1799" s="443" t="s">
        <v>0</v>
      </c>
      <c r="F1799" s="444"/>
      <c r="G1799" s="445">
        <v>0</v>
      </c>
      <c r="H1799" s="444">
        <f>H1801+H1803</f>
        <v>0</v>
      </c>
      <c r="I1799" s="445">
        <v>0</v>
      </c>
      <c r="J1799" s="444">
        <f>J1801+J1803</f>
        <v>0</v>
      </c>
      <c r="K1799" s="445">
        <v>0</v>
      </c>
      <c r="L1799" s="444">
        <f>L1801+L1803</f>
        <v>0</v>
      </c>
      <c r="M1799" s="446">
        <v>0</v>
      </c>
      <c r="N1799" s="444">
        <f t="shared" ref="N1799:N1863" si="2327">H1799+J1799+L1799</f>
        <v>0</v>
      </c>
      <c r="O1799" s="444">
        <f t="shared" ref="O1799" si="2328">F1799-F1798</f>
        <v>0</v>
      </c>
      <c r="P1799" s="444">
        <f t="shared" ref="P1799:Q1799" si="2329">M1799-M1798</f>
        <v>0</v>
      </c>
      <c r="Q1799" s="444">
        <f t="shared" si="2329"/>
        <v>0</v>
      </c>
      <c r="R1799" s="482"/>
      <c r="T1799" s="444">
        <v>0</v>
      </c>
    </row>
    <row r="1800" spans="1:20" s="371" customFormat="1" ht="24" hidden="1" customHeight="1">
      <c r="A1800" s="366" t="s">
        <v>2064</v>
      </c>
      <c r="B1800" s="418" t="s">
        <v>0</v>
      </c>
      <c r="C1800" s="418" t="s">
        <v>3084</v>
      </c>
      <c r="D1800" s="418" t="s">
        <v>3085</v>
      </c>
      <c r="E1800" s="419" t="s">
        <v>94</v>
      </c>
      <c r="F1800" s="411"/>
      <c r="G1800" s="411">
        <v>31008.799999999999</v>
      </c>
      <c r="H1800" s="412">
        <f>INT($F1800*G1800)</f>
        <v>0</v>
      </c>
      <c r="I1800" s="411">
        <v>0</v>
      </c>
      <c r="J1800" s="412">
        <f>INT($F1800*I1800)</f>
        <v>0</v>
      </c>
      <c r="K1800" s="411">
        <v>0</v>
      </c>
      <c r="L1800" s="412">
        <f>INT($F1800*K1800)</f>
        <v>0</v>
      </c>
      <c r="M1800" s="412">
        <f>+G1800+I1800+K1800</f>
        <v>31008.799999999999</v>
      </c>
      <c r="N1800" s="412">
        <f>H1800+J1800+L1800</f>
        <v>0</v>
      </c>
      <c r="O1800" s="412"/>
      <c r="P1800" s="412"/>
      <c r="Q1800" s="412"/>
      <c r="R1800" s="483" t="s">
        <v>0</v>
      </c>
      <c r="T1800" s="411">
        <v>32</v>
      </c>
    </row>
    <row r="1801" spans="1:20" s="75" customFormat="1" ht="24" hidden="1" customHeight="1">
      <c r="A1801" s="372" t="s">
        <v>3170</v>
      </c>
      <c r="B1801" s="421" t="s">
        <v>0</v>
      </c>
      <c r="C1801" s="421" t="s">
        <v>1315</v>
      </c>
      <c r="D1801" s="421" t="s">
        <v>1316</v>
      </c>
      <c r="E1801" s="422" t="s">
        <v>94</v>
      </c>
      <c r="F1801" s="416"/>
      <c r="G1801" s="416">
        <v>31008.799999999999</v>
      </c>
      <c r="H1801" s="417">
        <f>INT($F1801*G1801)</f>
        <v>0</v>
      </c>
      <c r="I1801" s="416">
        <v>0</v>
      </c>
      <c r="J1801" s="417">
        <f>INT($F1801*I1801)</f>
        <v>0</v>
      </c>
      <c r="K1801" s="416">
        <v>0</v>
      </c>
      <c r="L1801" s="417">
        <f>INT($F1801*K1801)</f>
        <v>0</v>
      </c>
      <c r="M1801" s="417">
        <f t="shared" ref="M1801:M1803" si="2330">+G1801+I1801+K1801</f>
        <v>31008.799999999999</v>
      </c>
      <c r="N1801" s="417">
        <f t="shared" si="2327"/>
        <v>0</v>
      </c>
      <c r="O1801" s="417">
        <f t="shared" ref="O1801" si="2331">F1801-F1800</f>
        <v>0</v>
      </c>
      <c r="P1801" s="417">
        <f t="shared" ref="P1801:Q1801" si="2332">M1801-M1800</f>
        <v>0</v>
      </c>
      <c r="Q1801" s="417">
        <f t="shared" si="2332"/>
        <v>0</v>
      </c>
      <c r="R1801" s="484"/>
      <c r="T1801" s="416">
        <v>32</v>
      </c>
    </row>
    <row r="1802" spans="1:20" s="371" customFormat="1" ht="24" hidden="1" customHeight="1">
      <c r="A1802" s="366" t="s">
        <v>3164</v>
      </c>
      <c r="B1802" s="418" t="s">
        <v>0</v>
      </c>
      <c r="C1802" s="418" t="s">
        <v>2696</v>
      </c>
      <c r="D1802" s="418" t="s">
        <v>3086</v>
      </c>
      <c r="E1802" s="419" t="s">
        <v>3087</v>
      </c>
      <c r="F1802" s="411"/>
      <c r="G1802" s="411">
        <v>4823.6000000000004</v>
      </c>
      <c r="H1802" s="412">
        <f>INT($F1802*G1802)</f>
        <v>0</v>
      </c>
      <c r="I1802" s="411">
        <v>0</v>
      </c>
      <c r="J1802" s="412">
        <f>INT($F1802*I1802)</f>
        <v>0</v>
      </c>
      <c r="K1802" s="411">
        <v>0</v>
      </c>
      <c r="L1802" s="412">
        <f>INT($F1802*K1802)</f>
        <v>0</v>
      </c>
      <c r="M1802" s="412">
        <f>+G1802+I1802+K1802</f>
        <v>4823.6000000000004</v>
      </c>
      <c r="N1802" s="412">
        <f>H1802+J1802+L1802</f>
        <v>0</v>
      </c>
      <c r="O1802" s="412"/>
      <c r="P1802" s="412"/>
      <c r="Q1802" s="412"/>
      <c r="R1802" s="483" t="s">
        <v>0</v>
      </c>
      <c r="T1802" s="411">
        <v>374</v>
      </c>
    </row>
    <row r="1803" spans="1:20" s="75" customFormat="1" ht="24" hidden="1" customHeight="1">
      <c r="A1803" s="372" t="s">
        <v>2072</v>
      </c>
      <c r="B1803" s="421" t="s">
        <v>0</v>
      </c>
      <c r="C1803" s="421" t="s">
        <v>1064</v>
      </c>
      <c r="D1803" s="421" t="s">
        <v>1317</v>
      </c>
      <c r="E1803" s="422" t="s">
        <v>1318</v>
      </c>
      <c r="F1803" s="416"/>
      <c r="G1803" s="416">
        <v>4823.6000000000004</v>
      </c>
      <c r="H1803" s="417">
        <f>INT($F1803*G1803)</f>
        <v>0</v>
      </c>
      <c r="I1803" s="416">
        <v>0</v>
      </c>
      <c r="J1803" s="417">
        <f>INT($F1803*I1803)</f>
        <v>0</v>
      </c>
      <c r="K1803" s="416">
        <v>0</v>
      </c>
      <c r="L1803" s="417">
        <f>INT($F1803*K1803)</f>
        <v>0</v>
      </c>
      <c r="M1803" s="417">
        <f t="shared" si="2330"/>
        <v>4823.6000000000004</v>
      </c>
      <c r="N1803" s="417">
        <f t="shared" si="2327"/>
        <v>0</v>
      </c>
      <c r="O1803" s="417">
        <f t="shared" ref="O1803" si="2333">F1803-F1802</f>
        <v>0</v>
      </c>
      <c r="P1803" s="417">
        <f t="shared" ref="P1803:Q1803" si="2334">M1803-M1802</f>
        <v>0</v>
      </c>
      <c r="Q1803" s="417">
        <f t="shared" si="2334"/>
        <v>0</v>
      </c>
      <c r="R1803" s="484"/>
      <c r="T1803" s="416">
        <v>374</v>
      </c>
    </row>
    <row r="1804" spans="1:20" s="371" customFormat="1" ht="24" hidden="1" customHeight="1">
      <c r="A1804" s="366" t="s">
        <v>3164</v>
      </c>
      <c r="B1804" s="436" t="s">
        <v>3171</v>
      </c>
      <c r="C1804" s="436" t="s">
        <v>2738</v>
      </c>
      <c r="D1804" s="436" t="s">
        <v>0</v>
      </c>
      <c r="E1804" s="437" t="s">
        <v>0</v>
      </c>
      <c r="F1804" s="438"/>
      <c r="G1804" s="439">
        <v>0</v>
      </c>
      <c r="H1804" s="438">
        <f>H1808+H1810+H1806</f>
        <v>0</v>
      </c>
      <c r="I1804" s="439">
        <v>0</v>
      </c>
      <c r="J1804" s="438">
        <f>J1808+J1810+J1806</f>
        <v>0</v>
      </c>
      <c r="K1804" s="439">
        <v>0</v>
      </c>
      <c r="L1804" s="438">
        <f>L1808+L1810+L1806</f>
        <v>0</v>
      </c>
      <c r="M1804" s="440">
        <v>0</v>
      </c>
      <c r="N1804" s="438">
        <f>H1804+J1804+L1804</f>
        <v>0</v>
      </c>
      <c r="O1804" s="438"/>
      <c r="P1804" s="438"/>
      <c r="Q1804" s="438"/>
      <c r="R1804" s="481" t="s">
        <v>0</v>
      </c>
      <c r="T1804" s="438">
        <v>0</v>
      </c>
    </row>
    <row r="1805" spans="1:20" s="75" customFormat="1" ht="24" hidden="1" customHeight="1">
      <c r="A1805" s="372" t="s">
        <v>3170</v>
      </c>
      <c r="B1805" s="442" t="s">
        <v>3172</v>
      </c>
      <c r="C1805" s="442" t="s">
        <v>1096</v>
      </c>
      <c r="D1805" s="442" t="s">
        <v>0</v>
      </c>
      <c r="E1805" s="443" t="s">
        <v>0</v>
      </c>
      <c r="F1805" s="444"/>
      <c r="G1805" s="445">
        <v>0</v>
      </c>
      <c r="H1805" s="444">
        <f>H1809+H1811+H1807</f>
        <v>0</v>
      </c>
      <c r="I1805" s="445">
        <v>0</v>
      </c>
      <c r="J1805" s="444">
        <f>J1809+J1811+J1807</f>
        <v>0</v>
      </c>
      <c r="K1805" s="445">
        <v>0</v>
      </c>
      <c r="L1805" s="444">
        <f>L1809+L1811+L1807</f>
        <v>0</v>
      </c>
      <c r="M1805" s="446">
        <v>0</v>
      </c>
      <c r="N1805" s="444">
        <f t="shared" si="2327"/>
        <v>0</v>
      </c>
      <c r="O1805" s="444">
        <f t="shared" ref="O1805" si="2335">F1805-F1804</f>
        <v>0</v>
      </c>
      <c r="P1805" s="444">
        <f t="shared" ref="P1805:Q1805" si="2336">M1805-M1804</f>
        <v>0</v>
      </c>
      <c r="Q1805" s="444">
        <f t="shared" si="2336"/>
        <v>0</v>
      </c>
      <c r="R1805" s="482"/>
      <c r="T1805" s="444">
        <v>0</v>
      </c>
    </row>
    <row r="1806" spans="1:20" s="371" customFormat="1" ht="24" hidden="1" customHeight="1">
      <c r="A1806" s="366" t="s">
        <v>2064</v>
      </c>
      <c r="B1806" s="418" t="s">
        <v>0</v>
      </c>
      <c r="C1806" s="418" t="s">
        <v>3038</v>
      </c>
      <c r="D1806" s="418" t="s">
        <v>3089</v>
      </c>
      <c r="E1806" s="419" t="s">
        <v>2341</v>
      </c>
      <c r="F1806" s="411"/>
      <c r="G1806" s="411">
        <v>0</v>
      </c>
      <c r="H1806" s="412">
        <f>INT($F1806*G1806)</f>
        <v>0</v>
      </c>
      <c r="I1806" s="411">
        <v>0</v>
      </c>
      <c r="J1806" s="412">
        <f>INT($F1806*I1806)</f>
        <v>0</v>
      </c>
      <c r="K1806" s="411">
        <v>612950</v>
      </c>
      <c r="L1806" s="412">
        <f>INT($F1806*K1806)</f>
        <v>0</v>
      </c>
      <c r="M1806" s="412">
        <f>+G1806+I1806+K1806</f>
        <v>612950</v>
      </c>
      <c r="N1806" s="412">
        <f>H1806+J1806+L1806</f>
        <v>0</v>
      </c>
      <c r="O1806" s="412"/>
      <c r="P1806" s="412"/>
      <c r="Q1806" s="412"/>
      <c r="R1806" s="483" t="s">
        <v>0</v>
      </c>
      <c r="T1806" s="411">
        <v>4</v>
      </c>
    </row>
    <row r="1807" spans="1:20" s="75" customFormat="1" ht="24" hidden="1" customHeight="1">
      <c r="A1807" s="372" t="s">
        <v>2072</v>
      </c>
      <c r="B1807" s="421" t="s">
        <v>0</v>
      </c>
      <c r="C1807" s="421" t="s">
        <v>3038</v>
      </c>
      <c r="D1807" s="421" t="s">
        <v>3089</v>
      </c>
      <c r="E1807" s="422" t="s">
        <v>2341</v>
      </c>
      <c r="F1807" s="416"/>
      <c r="G1807" s="416">
        <v>0</v>
      </c>
      <c r="H1807" s="417">
        <f t="shared" ref="H1807:H1811" si="2337">INT($F1807*G1807)</f>
        <v>0</v>
      </c>
      <c r="I1807" s="416">
        <v>0</v>
      </c>
      <c r="J1807" s="417">
        <f t="shared" ref="J1807:J1811" si="2338">INT($F1807*I1807)</f>
        <v>0</v>
      </c>
      <c r="K1807" s="416">
        <v>612950</v>
      </c>
      <c r="L1807" s="417">
        <f t="shared" ref="L1807:L1811" si="2339">INT($F1807*K1807)</f>
        <v>0</v>
      </c>
      <c r="M1807" s="417">
        <f t="shared" ref="M1807" si="2340">+G1807+I1807+K1807</f>
        <v>612950</v>
      </c>
      <c r="N1807" s="417">
        <f t="shared" ref="N1807" si="2341">H1807+J1807+L1807</f>
        <v>0</v>
      </c>
      <c r="O1807" s="417">
        <f t="shared" ref="O1807" si="2342">F1807-F1806</f>
        <v>0</v>
      </c>
      <c r="P1807" s="417">
        <f t="shared" ref="P1807:Q1807" si="2343">M1807-M1806</f>
        <v>0</v>
      </c>
      <c r="Q1807" s="417">
        <f t="shared" si="2343"/>
        <v>0</v>
      </c>
      <c r="R1807" s="484"/>
      <c r="T1807" s="416">
        <v>4</v>
      </c>
    </row>
    <row r="1808" spans="1:20" s="371" customFormat="1" ht="24" hidden="1" customHeight="1">
      <c r="A1808" s="366" t="s">
        <v>3164</v>
      </c>
      <c r="B1808" s="418" t="s">
        <v>0</v>
      </c>
      <c r="C1808" s="418" t="s">
        <v>3090</v>
      </c>
      <c r="D1808" s="418" t="s">
        <v>3091</v>
      </c>
      <c r="E1808" s="419" t="s">
        <v>56</v>
      </c>
      <c r="F1808" s="411"/>
      <c r="G1808" s="411">
        <v>0</v>
      </c>
      <c r="H1808" s="412">
        <f>INT($F1808*G1808)</f>
        <v>0</v>
      </c>
      <c r="I1808" s="411">
        <v>0</v>
      </c>
      <c r="J1808" s="412">
        <f>INT($F1808*I1808)</f>
        <v>0</v>
      </c>
      <c r="K1808" s="411">
        <v>13535.4</v>
      </c>
      <c r="L1808" s="412">
        <f>INT($F1808*K1808)</f>
        <v>0</v>
      </c>
      <c r="M1808" s="412">
        <f>+G1808+I1808+K1808</f>
        <v>13535.4</v>
      </c>
      <c r="N1808" s="412">
        <f>H1808+J1808+L1808</f>
        <v>0</v>
      </c>
      <c r="O1808" s="412"/>
      <c r="P1808" s="412"/>
      <c r="Q1808" s="412"/>
      <c r="R1808" s="483" t="s">
        <v>0</v>
      </c>
      <c r="T1808" s="411">
        <v>34.713999999999999</v>
      </c>
    </row>
    <row r="1809" spans="1:20" s="75" customFormat="1" ht="24" hidden="1" customHeight="1">
      <c r="A1809" s="372" t="s">
        <v>3170</v>
      </c>
      <c r="B1809" s="421" t="s">
        <v>0</v>
      </c>
      <c r="C1809" s="421" t="s">
        <v>1319</v>
      </c>
      <c r="D1809" s="421" t="s">
        <v>1320</v>
      </c>
      <c r="E1809" s="422" t="s">
        <v>56</v>
      </c>
      <c r="F1809" s="416"/>
      <c r="G1809" s="416">
        <v>0</v>
      </c>
      <c r="H1809" s="417">
        <f t="shared" si="2337"/>
        <v>0</v>
      </c>
      <c r="I1809" s="416">
        <v>0</v>
      </c>
      <c r="J1809" s="417">
        <f t="shared" si="2338"/>
        <v>0</v>
      </c>
      <c r="K1809" s="416">
        <v>13535.4</v>
      </c>
      <c r="L1809" s="417">
        <f t="shared" si="2339"/>
        <v>0</v>
      </c>
      <c r="M1809" s="417">
        <f t="shared" ref="M1809:M1811" si="2344">+G1809+I1809+K1809</f>
        <v>13535.4</v>
      </c>
      <c r="N1809" s="417">
        <f t="shared" si="2327"/>
        <v>0</v>
      </c>
      <c r="O1809" s="417">
        <f t="shared" ref="O1809" si="2345">F1809-F1808</f>
        <v>0</v>
      </c>
      <c r="P1809" s="417">
        <f t="shared" ref="P1809:Q1809" si="2346">M1809-M1808</f>
        <v>0</v>
      </c>
      <c r="Q1809" s="417">
        <f t="shared" si="2346"/>
        <v>0</v>
      </c>
      <c r="R1809" s="484"/>
      <c r="T1809" s="416">
        <v>34.713999999999999</v>
      </c>
    </row>
    <row r="1810" spans="1:20" s="371" customFormat="1" ht="24" hidden="1" customHeight="1">
      <c r="A1810" s="366" t="s">
        <v>3164</v>
      </c>
      <c r="B1810" s="418" t="s">
        <v>0</v>
      </c>
      <c r="C1810" s="418" t="s">
        <v>3090</v>
      </c>
      <c r="D1810" s="418" t="s">
        <v>3092</v>
      </c>
      <c r="E1810" s="419" t="s">
        <v>56</v>
      </c>
      <c r="F1810" s="411"/>
      <c r="G1810" s="411">
        <v>0</v>
      </c>
      <c r="H1810" s="412">
        <f>INT($F1810*G1810)</f>
        <v>0</v>
      </c>
      <c r="I1810" s="411">
        <v>0</v>
      </c>
      <c r="J1810" s="412">
        <f>INT($F1810*I1810)</f>
        <v>0</v>
      </c>
      <c r="K1810" s="411">
        <v>13535.4</v>
      </c>
      <c r="L1810" s="412">
        <f>INT($F1810*K1810)</f>
        <v>0</v>
      </c>
      <c r="M1810" s="412">
        <f>+G1810+I1810+K1810</f>
        <v>13535.4</v>
      </c>
      <c r="N1810" s="412">
        <f>H1810+J1810+L1810</f>
        <v>0</v>
      </c>
      <c r="O1810" s="412"/>
      <c r="P1810" s="412"/>
      <c r="Q1810" s="412"/>
      <c r="R1810" s="483" t="s">
        <v>0</v>
      </c>
      <c r="T1810" s="411">
        <v>115.0819</v>
      </c>
    </row>
    <row r="1811" spans="1:20" s="75" customFormat="1" ht="24" hidden="1" customHeight="1">
      <c r="A1811" s="372" t="s">
        <v>3170</v>
      </c>
      <c r="B1811" s="421" t="s">
        <v>0</v>
      </c>
      <c r="C1811" s="421" t="s">
        <v>1319</v>
      </c>
      <c r="D1811" s="421" t="s">
        <v>1321</v>
      </c>
      <c r="E1811" s="422" t="s">
        <v>56</v>
      </c>
      <c r="F1811" s="416"/>
      <c r="G1811" s="416">
        <v>0</v>
      </c>
      <c r="H1811" s="417">
        <f t="shared" si="2337"/>
        <v>0</v>
      </c>
      <c r="I1811" s="416">
        <v>0</v>
      </c>
      <c r="J1811" s="417">
        <f t="shared" si="2338"/>
        <v>0</v>
      </c>
      <c r="K1811" s="416">
        <v>13535.4</v>
      </c>
      <c r="L1811" s="417">
        <f t="shared" si="2339"/>
        <v>0</v>
      </c>
      <c r="M1811" s="417">
        <f t="shared" si="2344"/>
        <v>13535.4</v>
      </c>
      <c r="N1811" s="417">
        <f t="shared" si="2327"/>
        <v>0</v>
      </c>
      <c r="O1811" s="417">
        <f t="shared" ref="O1811" si="2347">F1811-F1810</f>
        <v>0</v>
      </c>
      <c r="P1811" s="417">
        <f t="shared" ref="P1811:Q1811" si="2348">M1811-M1810</f>
        <v>0</v>
      </c>
      <c r="Q1811" s="417">
        <f t="shared" si="2348"/>
        <v>0</v>
      </c>
      <c r="R1811" s="484"/>
      <c r="T1811" s="416">
        <v>115.08189999999999</v>
      </c>
    </row>
    <row r="1812" spans="1:20" s="371" customFormat="1" ht="24" hidden="1" customHeight="1">
      <c r="A1812" s="366" t="s">
        <v>2064</v>
      </c>
      <c r="B1812" s="436" t="s">
        <v>3173</v>
      </c>
      <c r="C1812" s="436" t="s">
        <v>3095</v>
      </c>
      <c r="D1812" s="436" t="s">
        <v>0</v>
      </c>
      <c r="E1812" s="437" t="s">
        <v>0</v>
      </c>
      <c r="F1812" s="438"/>
      <c r="G1812" s="439">
        <v>0</v>
      </c>
      <c r="H1812" s="438">
        <f>H1814</f>
        <v>0</v>
      </c>
      <c r="I1812" s="439">
        <v>0</v>
      </c>
      <c r="J1812" s="438">
        <f>J1814</f>
        <v>0</v>
      </c>
      <c r="K1812" s="439">
        <v>0</v>
      </c>
      <c r="L1812" s="438">
        <f>L1814</f>
        <v>0</v>
      </c>
      <c r="M1812" s="440">
        <v>0</v>
      </c>
      <c r="N1812" s="438">
        <f>H1812+J1812+L1812</f>
        <v>0</v>
      </c>
      <c r="O1812" s="438"/>
      <c r="P1812" s="438"/>
      <c r="Q1812" s="438"/>
      <c r="R1812" s="481" t="s">
        <v>0</v>
      </c>
      <c r="T1812" s="438">
        <v>0</v>
      </c>
    </row>
    <row r="1813" spans="1:20" s="75" customFormat="1" ht="24" hidden="1" customHeight="1">
      <c r="A1813" s="372" t="s">
        <v>2072</v>
      </c>
      <c r="B1813" s="442" t="s">
        <v>3174</v>
      </c>
      <c r="C1813" s="442" t="s">
        <v>1322</v>
      </c>
      <c r="D1813" s="442" t="s">
        <v>0</v>
      </c>
      <c r="E1813" s="443" t="s">
        <v>0</v>
      </c>
      <c r="F1813" s="444"/>
      <c r="G1813" s="445">
        <v>0</v>
      </c>
      <c r="H1813" s="444">
        <f>H1815</f>
        <v>0</v>
      </c>
      <c r="I1813" s="445">
        <v>0</v>
      </c>
      <c r="J1813" s="444">
        <f>J1815</f>
        <v>0</v>
      </c>
      <c r="K1813" s="445">
        <v>0</v>
      </c>
      <c r="L1813" s="444">
        <f>L1815</f>
        <v>0</v>
      </c>
      <c r="M1813" s="446">
        <v>0</v>
      </c>
      <c r="N1813" s="444">
        <f t="shared" si="2327"/>
        <v>0</v>
      </c>
      <c r="O1813" s="444">
        <f t="shared" ref="O1813" si="2349">F1813-F1812</f>
        <v>0</v>
      </c>
      <c r="P1813" s="444">
        <f t="shared" ref="P1813:Q1813" si="2350">M1813-M1812</f>
        <v>0</v>
      </c>
      <c r="Q1813" s="444">
        <f t="shared" si="2350"/>
        <v>0</v>
      </c>
      <c r="R1813" s="482"/>
      <c r="T1813" s="444">
        <v>0</v>
      </c>
    </row>
    <row r="1814" spans="1:20" s="371" customFormat="1" ht="24" hidden="1" customHeight="1">
      <c r="A1814" s="366" t="s">
        <v>2064</v>
      </c>
      <c r="B1814" s="418" t="s">
        <v>0</v>
      </c>
      <c r="C1814" s="418" t="s">
        <v>3096</v>
      </c>
      <c r="D1814" s="418" t="s">
        <v>3097</v>
      </c>
      <c r="E1814" s="419" t="s">
        <v>56</v>
      </c>
      <c r="F1814" s="411"/>
      <c r="G1814" s="411">
        <v>-444908</v>
      </c>
      <c r="H1814" s="412">
        <f>ROUNDDOWN($F1814*G1814,0)</f>
        <v>0</v>
      </c>
      <c r="I1814" s="411">
        <v>0</v>
      </c>
      <c r="J1814" s="412">
        <f>ROUNDDOWN($F1814*I1814,0)</f>
        <v>0</v>
      </c>
      <c r="K1814" s="411">
        <v>0</v>
      </c>
      <c r="L1814" s="412">
        <f>ROUNDDOWN($F1814*K1814,0)</f>
        <v>0</v>
      </c>
      <c r="M1814" s="412">
        <f>+G1814+I1814+K1814</f>
        <v>-444908</v>
      </c>
      <c r="N1814" s="412">
        <f>H1814+J1814+L1814</f>
        <v>0</v>
      </c>
      <c r="O1814" s="412"/>
      <c r="P1814" s="412"/>
      <c r="Q1814" s="412"/>
      <c r="R1814" s="483" t="s">
        <v>0</v>
      </c>
      <c r="T1814" s="411">
        <v>3.819</v>
      </c>
    </row>
    <row r="1815" spans="1:20" s="75" customFormat="1" ht="24" hidden="1" customHeight="1">
      <c r="A1815" s="372" t="s">
        <v>3170</v>
      </c>
      <c r="B1815" s="421" t="s">
        <v>0</v>
      </c>
      <c r="C1815" s="421" t="s">
        <v>1323</v>
      </c>
      <c r="D1815" s="421" t="s">
        <v>1324</v>
      </c>
      <c r="E1815" s="422" t="s">
        <v>56</v>
      </c>
      <c r="F1815" s="416"/>
      <c r="G1815" s="416">
        <v>-444908</v>
      </c>
      <c r="H1815" s="417">
        <f>ROUNDDOWN($F1815*G1815,0)</f>
        <v>0</v>
      </c>
      <c r="I1815" s="416">
        <v>0</v>
      </c>
      <c r="J1815" s="417">
        <f>ROUNDDOWN($F1815*I1815,0)</f>
        <v>0</v>
      </c>
      <c r="K1815" s="416">
        <v>0</v>
      </c>
      <c r="L1815" s="417">
        <f>ROUNDDOWN($F1815*K1815,0)</f>
        <v>0</v>
      </c>
      <c r="M1815" s="417">
        <f>+G1815+I1815+K1815</f>
        <v>-444908</v>
      </c>
      <c r="N1815" s="417">
        <f t="shared" si="2327"/>
        <v>0</v>
      </c>
      <c r="O1815" s="417">
        <f t="shared" ref="O1815" si="2351">F1815-F1814</f>
        <v>0</v>
      </c>
      <c r="P1815" s="417">
        <f t="shared" ref="P1815:Q1815" si="2352">M1815-M1814</f>
        <v>0</v>
      </c>
      <c r="Q1815" s="417">
        <f t="shared" si="2352"/>
        <v>0</v>
      </c>
      <c r="R1815" s="484"/>
      <c r="T1815" s="416">
        <v>3.819</v>
      </c>
    </row>
    <row r="1816" spans="1:20" s="371" customFormat="1" ht="24" hidden="1" customHeight="1">
      <c r="A1816" s="366" t="s">
        <v>2064</v>
      </c>
      <c r="B1816" s="395" t="s">
        <v>32</v>
      </c>
      <c r="C1816" s="395" t="s">
        <v>3175</v>
      </c>
      <c r="D1816" s="395" t="s">
        <v>0</v>
      </c>
      <c r="E1816" s="396" t="s">
        <v>0</v>
      </c>
      <c r="F1816" s="397"/>
      <c r="G1816" s="398">
        <v>0</v>
      </c>
      <c r="H1816" s="397">
        <f>H1818+H1832+H1846+H1862+H1874+H1884+H1898+H1912+H1932+H1940+H1972+H1982+H2002+H2008+H2014</f>
        <v>0</v>
      </c>
      <c r="I1816" s="398">
        <v>0</v>
      </c>
      <c r="J1816" s="397">
        <f>J1818+J1832+J1846+J1862+J1874+J1884+J1898+J1912+J1932+J1940+J1972+J1982+J2002+J2008+J2014</f>
        <v>0</v>
      </c>
      <c r="K1816" s="398">
        <v>0</v>
      </c>
      <c r="L1816" s="397">
        <f>L1818+L1832+L1846+L1862+L1874+L1884+L1898+L1912+L1932+L1940+L1972+L1982+L2002+L2008+L2014</f>
        <v>0</v>
      </c>
      <c r="M1816" s="399">
        <v>0</v>
      </c>
      <c r="N1816" s="397">
        <f>H1816+J1816+L1816</f>
        <v>0</v>
      </c>
      <c r="O1816" s="397"/>
      <c r="P1816" s="397"/>
      <c r="Q1816" s="397"/>
      <c r="R1816" s="479" t="s">
        <v>0</v>
      </c>
      <c r="T1816" s="397">
        <v>0</v>
      </c>
    </row>
    <row r="1817" spans="1:20" s="75" customFormat="1" ht="24" hidden="1" customHeight="1">
      <c r="A1817" s="372" t="s">
        <v>2072</v>
      </c>
      <c r="B1817" s="402" t="s">
        <v>280</v>
      </c>
      <c r="C1817" s="402" t="s">
        <v>3176</v>
      </c>
      <c r="D1817" s="402" t="s">
        <v>0</v>
      </c>
      <c r="E1817" s="403" t="s">
        <v>0</v>
      </c>
      <c r="F1817" s="404"/>
      <c r="G1817" s="405">
        <v>0</v>
      </c>
      <c r="H1817" s="404">
        <f>H1819+H1833+H1847+H1863+H1875+H1885+H1899+H1913+H1933+H1941+H1973+H1983+H2003+H2009+H2015</f>
        <v>0</v>
      </c>
      <c r="I1817" s="405">
        <v>0</v>
      </c>
      <c r="J1817" s="404">
        <f>J1819+J1833+J1847+J1863+J1875+J1885+J1899+J1913+J1933+J1941+J1973+J1983+J2003+J2009+J2015</f>
        <v>0</v>
      </c>
      <c r="K1817" s="405">
        <v>0</v>
      </c>
      <c r="L1817" s="404">
        <f>L1819+L1833+L1847+L1863+L1875+L1885+L1899+L1913+L1933+L1941+L1973+L1983+L2003+L2009+L2015</f>
        <v>0</v>
      </c>
      <c r="M1817" s="406">
        <v>0</v>
      </c>
      <c r="N1817" s="404">
        <f t="shared" si="2327"/>
        <v>0</v>
      </c>
      <c r="O1817" s="404">
        <f t="shared" ref="O1817" si="2353">F1817-F1816</f>
        <v>0</v>
      </c>
      <c r="P1817" s="404">
        <f t="shared" ref="P1817:Q1817" si="2354">M1817-M1816</f>
        <v>0</v>
      </c>
      <c r="Q1817" s="404">
        <f t="shared" si="2354"/>
        <v>0</v>
      </c>
      <c r="R1817" s="480"/>
      <c r="T1817" s="404">
        <v>0</v>
      </c>
    </row>
    <row r="1818" spans="1:20" s="371" customFormat="1" ht="24" hidden="1" customHeight="1">
      <c r="A1818" s="366" t="s">
        <v>2064</v>
      </c>
      <c r="B1818" s="436" t="s">
        <v>2324</v>
      </c>
      <c r="C1818" s="436" t="s">
        <v>2810</v>
      </c>
      <c r="D1818" s="436" t="s">
        <v>0</v>
      </c>
      <c r="E1818" s="437" t="s">
        <v>0</v>
      </c>
      <c r="F1818" s="438"/>
      <c r="G1818" s="439">
        <v>0</v>
      </c>
      <c r="H1818" s="438">
        <f>SUMIF($A$1820:$A$1831,$A1820,H$1820:H$1831)</f>
        <v>0</v>
      </c>
      <c r="I1818" s="439">
        <v>0</v>
      </c>
      <c r="J1818" s="438">
        <f t="shared" ref="J1818:J1819" si="2355">SUMIF($A$1820:$A$1831,$A1820,J$1820:J$1831)</f>
        <v>0</v>
      </c>
      <c r="K1818" s="439">
        <v>0</v>
      </c>
      <c r="L1818" s="438">
        <f t="shared" ref="L1818:L1819" si="2356">SUMIF($A$1820:$A$1831,$A1820,L$1820:L$1831)</f>
        <v>0</v>
      </c>
      <c r="M1818" s="440">
        <v>0</v>
      </c>
      <c r="N1818" s="438">
        <f>H1818+J1818+L1818</f>
        <v>0</v>
      </c>
      <c r="O1818" s="438"/>
      <c r="P1818" s="438"/>
      <c r="Q1818" s="438"/>
      <c r="R1818" s="481" t="s">
        <v>0</v>
      </c>
      <c r="T1818" s="438">
        <v>0</v>
      </c>
    </row>
    <row r="1819" spans="1:20" s="75" customFormat="1" ht="24" hidden="1" customHeight="1">
      <c r="A1819" s="372" t="s">
        <v>2072</v>
      </c>
      <c r="B1819" s="442" t="s">
        <v>282</v>
      </c>
      <c r="C1819" s="442" t="s">
        <v>1145</v>
      </c>
      <c r="D1819" s="442" t="s">
        <v>0</v>
      </c>
      <c r="E1819" s="443" t="s">
        <v>0</v>
      </c>
      <c r="F1819" s="444"/>
      <c r="G1819" s="445">
        <v>0</v>
      </c>
      <c r="H1819" s="444">
        <f>SUMIF($A$1820:$A$1831,$A1821,H$1820:H$1831)</f>
        <v>0</v>
      </c>
      <c r="I1819" s="445">
        <v>0</v>
      </c>
      <c r="J1819" s="444">
        <f t="shared" si="2355"/>
        <v>0</v>
      </c>
      <c r="K1819" s="445">
        <v>0</v>
      </c>
      <c r="L1819" s="444">
        <f t="shared" si="2356"/>
        <v>0</v>
      </c>
      <c r="M1819" s="446">
        <v>0</v>
      </c>
      <c r="N1819" s="444">
        <f t="shared" si="2327"/>
        <v>0</v>
      </c>
      <c r="O1819" s="444">
        <f t="shared" ref="O1819" si="2357">F1819-F1818</f>
        <v>0</v>
      </c>
      <c r="P1819" s="444">
        <f t="shared" ref="P1819:Q1819" si="2358">M1819-M1818</f>
        <v>0</v>
      </c>
      <c r="Q1819" s="444">
        <f t="shared" si="2358"/>
        <v>0</v>
      </c>
      <c r="R1819" s="482"/>
      <c r="T1819" s="444">
        <v>0</v>
      </c>
    </row>
    <row r="1820" spans="1:20" s="371" customFormat="1" ht="24" hidden="1" customHeight="1">
      <c r="A1820" s="366" t="s">
        <v>3164</v>
      </c>
      <c r="B1820" s="418" t="s">
        <v>0</v>
      </c>
      <c r="C1820" s="418" t="s">
        <v>2815</v>
      </c>
      <c r="D1820" s="418" t="s">
        <v>2818</v>
      </c>
      <c r="E1820" s="419" t="s">
        <v>307</v>
      </c>
      <c r="F1820" s="411"/>
      <c r="G1820" s="411">
        <v>75224.7</v>
      </c>
      <c r="H1820" s="412">
        <f>INT($F1820*G1820)</f>
        <v>0</v>
      </c>
      <c r="I1820" s="411">
        <v>229094.39999999999</v>
      </c>
      <c r="J1820" s="412">
        <f>INT($F1820*I1820)</f>
        <v>0</v>
      </c>
      <c r="K1820" s="411">
        <v>0</v>
      </c>
      <c r="L1820" s="412">
        <f>INT($F1820*K1820)</f>
        <v>0</v>
      </c>
      <c r="M1820" s="412">
        <f>+G1820+I1820+K1820</f>
        <v>304319.09999999998</v>
      </c>
      <c r="N1820" s="412">
        <f>H1820+J1820+L1820</f>
        <v>0</v>
      </c>
      <c r="O1820" s="412"/>
      <c r="P1820" s="412"/>
      <c r="Q1820" s="412"/>
      <c r="R1820" s="483" t="s">
        <v>0</v>
      </c>
      <c r="T1820" s="411">
        <v>4</v>
      </c>
    </row>
    <row r="1821" spans="1:20" s="75" customFormat="1" ht="24" hidden="1" customHeight="1">
      <c r="A1821" s="372" t="s">
        <v>2072</v>
      </c>
      <c r="B1821" s="421" t="s">
        <v>0</v>
      </c>
      <c r="C1821" s="421" t="s">
        <v>1148</v>
      </c>
      <c r="D1821" s="421" t="s">
        <v>1150</v>
      </c>
      <c r="E1821" s="422" t="s">
        <v>775</v>
      </c>
      <c r="F1821" s="416"/>
      <c r="G1821" s="416">
        <v>75224.7</v>
      </c>
      <c r="H1821" s="417">
        <f t="shared" ref="H1821:H1831" si="2359">INT($F1821*G1821)</f>
        <v>0</v>
      </c>
      <c r="I1821" s="416">
        <v>229094.39999999999</v>
      </c>
      <c r="J1821" s="417">
        <f t="shared" ref="J1821:J1831" si="2360">INT($F1821*I1821)</f>
        <v>0</v>
      </c>
      <c r="K1821" s="416">
        <v>0</v>
      </c>
      <c r="L1821" s="417">
        <f t="shared" ref="L1821:L1831" si="2361">INT($F1821*K1821)</f>
        <v>0</v>
      </c>
      <c r="M1821" s="417">
        <f t="shared" ref="M1821:M1831" si="2362">+G1821+I1821+K1821</f>
        <v>304319.09999999998</v>
      </c>
      <c r="N1821" s="417">
        <f t="shared" si="2327"/>
        <v>0</v>
      </c>
      <c r="O1821" s="417">
        <f t="shared" ref="O1821" si="2363">F1821-F1820</f>
        <v>0</v>
      </c>
      <c r="P1821" s="417">
        <f t="shared" ref="P1821:Q1821" si="2364">M1821-M1820</f>
        <v>0</v>
      </c>
      <c r="Q1821" s="417">
        <f t="shared" si="2364"/>
        <v>0</v>
      </c>
      <c r="R1821" s="484"/>
      <c r="T1821" s="416">
        <v>4</v>
      </c>
    </row>
    <row r="1822" spans="1:20" s="371" customFormat="1" ht="24" hidden="1" customHeight="1">
      <c r="A1822" s="366" t="s">
        <v>2064</v>
      </c>
      <c r="B1822" s="418" t="s">
        <v>0</v>
      </c>
      <c r="C1822" s="418" t="s">
        <v>2819</v>
      </c>
      <c r="D1822" s="418" t="s">
        <v>2820</v>
      </c>
      <c r="E1822" s="419" t="s">
        <v>16</v>
      </c>
      <c r="F1822" s="411"/>
      <c r="G1822" s="411">
        <v>4864</v>
      </c>
      <c r="H1822" s="412">
        <f>INT($F1822*G1822)</f>
        <v>0</v>
      </c>
      <c r="I1822" s="411">
        <v>9354.4</v>
      </c>
      <c r="J1822" s="412">
        <f>INT($F1822*I1822)</f>
        <v>0</v>
      </c>
      <c r="K1822" s="411">
        <v>0</v>
      </c>
      <c r="L1822" s="412">
        <f>INT($F1822*K1822)</f>
        <v>0</v>
      </c>
      <c r="M1822" s="412">
        <f>+G1822+I1822+K1822</f>
        <v>14218.4</v>
      </c>
      <c r="N1822" s="412">
        <f>H1822+J1822+L1822</f>
        <v>0</v>
      </c>
      <c r="O1822" s="412"/>
      <c r="P1822" s="412"/>
      <c r="Q1822" s="412"/>
      <c r="R1822" s="483" t="s">
        <v>0</v>
      </c>
      <c r="T1822" s="411">
        <v>822</v>
      </c>
    </row>
    <row r="1823" spans="1:20" s="75" customFormat="1" ht="24" hidden="1" customHeight="1">
      <c r="A1823" s="372" t="s">
        <v>2072</v>
      </c>
      <c r="B1823" s="421" t="s">
        <v>0</v>
      </c>
      <c r="C1823" s="421" t="s">
        <v>1151</v>
      </c>
      <c r="D1823" s="421" t="s">
        <v>1152</v>
      </c>
      <c r="E1823" s="422" t="s">
        <v>16</v>
      </c>
      <c r="F1823" s="416"/>
      <c r="G1823" s="416">
        <v>4864</v>
      </c>
      <c r="H1823" s="417">
        <f t="shared" si="2359"/>
        <v>0</v>
      </c>
      <c r="I1823" s="416">
        <v>9354.4</v>
      </c>
      <c r="J1823" s="417">
        <f t="shared" si="2360"/>
        <v>0</v>
      </c>
      <c r="K1823" s="416">
        <v>0</v>
      </c>
      <c r="L1823" s="417">
        <f t="shared" si="2361"/>
        <v>0</v>
      </c>
      <c r="M1823" s="417">
        <f t="shared" si="2362"/>
        <v>14218.4</v>
      </c>
      <c r="N1823" s="417">
        <f t="shared" si="2327"/>
        <v>0</v>
      </c>
      <c r="O1823" s="417">
        <f t="shared" ref="O1823" si="2365">F1823-F1822</f>
        <v>0</v>
      </c>
      <c r="P1823" s="417">
        <f t="shared" ref="P1823:Q1823" si="2366">M1823-M1822</f>
        <v>0</v>
      </c>
      <c r="Q1823" s="417">
        <f t="shared" si="2366"/>
        <v>0</v>
      </c>
      <c r="R1823" s="484"/>
      <c r="T1823" s="416">
        <v>822</v>
      </c>
    </row>
    <row r="1824" spans="1:20" s="371" customFormat="1" ht="24" hidden="1" customHeight="1">
      <c r="A1824" s="366" t="s">
        <v>2064</v>
      </c>
      <c r="B1824" s="418" t="s">
        <v>0</v>
      </c>
      <c r="C1824" s="418" t="s">
        <v>2159</v>
      </c>
      <c r="D1824" s="418" t="s">
        <v>2829</v>
      </c>
      <c r="E1824" s="419" t="s">
        <v>2830</v>
      </c>
      <c r="F1824" s="411"/>
      <c r="G1824" s="411">
        <v>4685</v>
      </c>
      <c r="H1824" s="412">
        <f>INT($F1824*G1824)</f>
        <v>0</v>
      </c>
      <c r="I1824" s="411">
        <v>17067.7</v>
      </c>
      <c r="J1824" s="412">
        <f>INT($F1824*I1824)</f>
        <v>0</v>
      </c>
      <c r="K1824" s="411">
        <v>710.9</v>
      </c>
      <c r="L1824" s="412">
        <f>INT($F1824*K1824)</f>
        <v>0</v>
      </c>
      <c r="M1824" s="412">
        <f>+G1824+I1824+K1824</f>
        <v>22463.600000000002</v>
      </c>
      <c r="N1824" s="412">
        <f>H1824+J1824+L1824</f>
        <v>0</v>
      </c>
      <c r="O1824" s="412"/>
      <c r="P1824" s="412"/>
      <c r="Q1824" s="412"/>
      <c r="R1824" s="483" t="s">
        <v>0</v>
      </c>
      <c r="T1824" s="411">
        <v>2918</v>
      </c>
    </row>
    <row r="1825" spans="1:20" s="75" customFormat="1" ht="24" hidden="1" customHeight="1">
      <c r="A1825" s="372" t="s">
        <v>2072</v>
      </c>
      <c r="B1825" s="421" t="s">
        <v>0</v>
      </c>
      <c r="C1825" s="421" t="s">
        <v>702</v>
      </c>
      <c r="D1825" s="421" t="s">
        <v>1153</v>
      </c>
      <c r="E1825" s="422" t="s">
        <v>1154</v>
      </c>
      <c r="F1825" s="416"/>
      <c r="G1825" s="416">
        <v>4685</v>
      </c>
      <c r="H1825" s="417">
        <f t="shared" si="2359"/>
        <v>0</v>
      </c>
      <c r="I1825" s="416">
        <v>17067.7</v>
      </c>
      <c r="J1825" s="417">
        <f t="shared" si="2360"/>
        <v>0</v>
      </c>
      <c r="K1825" s="416">
        <v>710.9</v>
      </c>
      <c r="L1825" s="417">
        <f t="shared" si="2361"/>
        <v>0</v>
      </c>
      <c r="M1825" s="417">
        <f t="shared" si="2362"/>
        <v>22463.600000000002</v>
      </c>
      <c r="N1825" s="417">
        <f t="shared" si="2327"/>
        <v>0</v>
      </c>
      <c r="O1825" s="417">
        <f t="shared" ref="O1825" si="2367">F1825-F1824</f>
        <v>0</v>
      </c>
      <c r="P1825" s="417">
        <f t="shared" ref="P1825:Q1825" si="2368">M1825-M1824</f>
        <v>0</v>
      </c>
      <c r="Q1825" s="417">
        <f t="shared" si="2368"/>
        <v>0</v>
      </c>
      <c r="R1825" s="484"/>
      <c r="T1825" s="416">
        <v>2918</v>
      </c>
    </row>
    <row r="1826" spans="1:20" s="371" customFormat="1" ht="24" hidden="1" customHeight="1">
      <c r="A1826" s="366" t="s">
        <v>2093</v>
      </c>
      <c r="B1826" s="418" t="s">
        <v>0</v>
      </c>
      <c r="C1826" s="418" t="s">
        <v>2832</v>
      </c>
      <c r="D1826" s="418" t="s">
        <v>2833</v>
      </c>
      <c r="E1826" s="419" t="s">
        <v>1860</v>
      </c>
      <c r="F1826" s="411"/>
      <c r="G1826" s="411">
        <v>18200.900000000001</v>
      </c>
      <c r="H1826" s="412">
        <f>INT($F1826*G1826)</f>
        <v>0</v>
      </c>
      <c r="I1826" s="411">
        <v>110408.8</v>
      </c>
      <c r="J1826" s="412">
        <f>INT($F1826*I1826)</f>
        <v>0</v>
      </c>
      <c r="K1826" s="411">
        <v>0</v>
      </c>
      <c r="L1826" s="412">
        <f>INT($F1826*K1826)</f>
        <v>0</v>
      </c>
      <c r="M1826" s="412">
        <f>+G1826+I1826+K1826</f>
        <v>128609.70000000001</v>
      </c>
      <c r="N1826" s="412">
        <f>H1826+J1826+L1826</f>
        <v>0</v>
      </c>
      <c r="O1826" s="412"/>
      <c r="P1826" s="412"/>
      <c r="Q1826" s="412"/>
      <c r="R1826" s="483" t="s">
        <v>0</v>
      </c>
      <c r="T1826" s="411">
        <v>4</v>
      </c>
    </row>
    <row r="1827" spans="1:20" s="75" customFormat="1" ht="24" hidden="1" customHeight="1">
      <c r="A1827" s="372" t="s">
        <v>2072</v>
      </c>
      <c r="B1827" s="421" t="s">
        <v>0</v>
      </c>
      <c r="C1827" s="421" t="s">
        <v>1155</v>
      </c>
      <c r="D1827" s="421" t="s">
        <v>1156</v>
      </c>
      <c r="E1827" s="422" t="s">
        <v>729</v>
      </c>
      <c r="F1827" s="416"/>
      <c r="G1827" s="416">
        <v>18200.900000000001</v>
      </c>
      <c r="H1827" s="417">
        <f t="shared" si="2359"/>
        <v>0</v>
      </c>
      <c r="I1827" s="416">
        <v>110408.8</v>
      </c>
      <c r="J1827" s="417">
        <f t="shared" si="2360"/>
        <v>0</v>
      </c>
      <c r="K1827" s="416">
        <v>0</v>
      </c>
      <c r="L1827" s="417">
        <f t="shared" si="2361"/>
        <v>0</v>
      </c>
      <c r="M1827" s="417">
        <f t="shared" si="2362"/>
        <v>128609.70000000001</v>
      </c>
      <c r="N1827" s="417">
        <f t="shared" si="2327"/>
        <v>0</v>
      </c>
      <c r="O1827" s="417">
        <f t="shared" ref="O1827" si="2369">F1827-F1826</f>
        <v>0</v>
      </c>
      <c r="P1827" s="417">
        <f t="shared" ref="P1827:Q1827" si="2370">M1827-M1826</f>
        <v>0</v>
      </c>
      <c r="Q1827" s="417">
        <f t="shared" si="2370"/>
        <v>0</v>
      </c>
      <c r="R1827" s="484"/>
      <c r="T1827" s="416">
        <v>4</v>
      </c>
    </row>
    <row r="1828" spans="1:20" s="485" customFormat="1" ht="24" hidden="1" customHeight="1">
      <c r="A1828" s="366" t="s">
        <v>2064</v>
      </c>
      <c r="B1828" s="418" t="s">
        <v>0</v>
      </c>
      <c r="C1828" s="418" t="s">
        <v>2832</v>
      </c>
      <c r="D1828" s="418" t="s">
        <v>2834</v>
      </c>
      <c r="E1828" s="419" t="s">
        <v>1860</v>
      </c>
      <c r="F1828" s="411"/>
      <c r="G1828" s="411">
        <v>11110.3</v>
      </c>
      <c r="H1828" s="412">
        <f>INT($F1828*G1828)</f>
        <v>0</v>
      </c>
      <c r="I1828" s="411">
        <v>64114.400000000001</v>
      </c>
      <c r="J1828" s="412">
        <f>INT($F1828*I1828)</f>
        <v>0</v>
      </c>
      <c r="K1828" s="411">
        <v>0</v>
      </c>
      <c r="L1828" s="412">
        <f>INT($F1828*K1828)</f>
        <v>0</v>
      </c>
      <c r="M1828" s="412">
        <f>+G1828+I1828+K1828</f>
        <v>75224.7</v>
      </c>
      <c r="N1828" s="412">
        <f>H1828+J1828+L1828</f>
        <v>0</v>
      </c>
      <c r="O1828" s="412"/>
      <c r="P1828" s="412"/>
      <c r="Q1828" s="412"/>
      <c r="R1828" s="483" t="s">
        <v>0</v>
      </c>
      <c r="T1828" s="411">
        <v>14</v>
      </c>
    </row>
    <row r="1829" spans="1:20" s="77" customFormat="1" ht="24" hidden="1" customHeight="1">
      <c r="A1829" s="372" t="s">
        <v>2072</v>
      </c>
      <c r="B1829" s="421" t="s">
        <v>0</v>
      </c>
      <c r="C1829" s="421" t="s">
        <v>1155</v>
      </c>
      <c r="D1829" s="421" t="s">
        <v>1157</v>
      </c>
      <c r="E1829" s="422" t="s">
        <v>729</v>
      </c>
      <c r="F1829" s="416"/>
      <c r="G1829" s="416">
        <v>11110.3</v>
      </c>
      <c r="H1829" s="417">
        <f t="shared" si="2359"/>
        <v>0</v>
      </c>
      <c r="I1829" s="416">
        <v>64114.400000000001</v>
      </c>
      <c r="J1829" s="417">
        <f t="shared" si="2360"/>
        <v>0</v>
      </c>
      <c r="K1829" s="416">
        <v>0</v>
      </c>
      <c r="L1829" s="417">
        <f t="shared" si="2361"/>
        <v>0</v>
      </c>
      <c r="M1829" s="417">
        <f t="shared" si="2362"/>
        <v>75224.7</v>
      </c>
      <c r="N1829" s="417">
        <f t="shared" si="2327"/>
        <v>0</v>
      </c>
      <c r="O1829" s="417">
        <f t="shared" ref="O1829" si="2371">F1829-F1828</f>
        <v>0</v>
      </c>
      <c r="P1829" s="417">
        <f t="shared" ref="P1829:Q1829" si="2372">M1829-M1828</f>
        <v>0</v>
      </c>
      <c r="Q1829" s="417">
        <f t="shared" si="2372"/>
        <v>0</v>
      </c>
      <c r="R1829" s="484"/>
      <c r="T1829" s="416">
        <v>14</v>
      </c>
    </row>
    <row r="1830" spans="1:20" s="371" customFormat="1" ht="24" hidden="1" customHeight="1">
      <c r="A1830" s="366" t="s">
        <v>3164</v>
      </c>
      <c r="B1830" s="418" t="s">
        <v>0</v>
      </c>
      <c r="C1830" s="418" t="s">
        <v>2836</v>
      </c>
      <c r="D1830" s="418" t="s">
        <v>2837</v>
      </c>
      <c r="E1830" s="419" t="s">
        <v>16</v>
      </c>
      <c r="F1830" s="411"/>
      <c r="G1830" s="411">
        <v>125.7</v>
      </c>
      <c r="H1830" s="412">
        <f>INT($F1830*G1830)</f>
        <v>0</v>
      </c>
      <c r="I1830" s="411">
        <v>12380.8</v>
      </c>
      <c r="J1830" s="412">
        <f>INT($F1830*I1830)</f>
        <v>0</v>
      </c>
      <c r="K1830" s="411">
        <v>0</v>
      </c>
      <c r="L1830" s="412">
        <f>INT($F1830*K1830)</f>
        <v>0</v>
      </c>
      <c r="M1830" s="412">
        <f>+G1830+I1830+K1830</f>
        <v>12506.5</v>
      </c>
      <c r="N1830" s="412">
        <f>H1830+J1830+L1830</f>
        <v>0</v>
      </c>
      <c r="O1830" s="412"/>
      <c r="P1830" s="412"/>
      <c r="Q1830" s="412"/>
      <c r="R1830" s="483" t="s">
        <v>0</v>
      </c>
      <c r="T1830" s="411">
        <v>403</v>
      </c>
    </row>
    <row r="1831" spans="1:20" s="75" customFormat="1" ht="24" hidden="1" customHeight="1">
      <c r="A1831" s="372" t="s">
        <v>2254</v>
      </c>
      <c r="B1831" s="421" t="s">
        <v>0</v>
      </c>
      <c r="C1831" s="421" t="s">
        <v>1158</v>
      </c>
      <c r="D1831" s="421" t="s">
        <v>1159</v>
      </c>
      <c r="E1831" s="422" t="s">
        <v>16</v>
      </c>
      <c r="F1831" s="416"/>
      <c r="G1831" s="416">
        <v>125.7</v>
      </c>
      <c r="H1831" s="417">
        <f t="shared" si="2359"/>
        <v>0</v>
      </c>
      <c r="I1831" s="416">
        <v>12380.8</v>
      </c>
      <c r="J1831" s="417">
        <f t="shared" si="2360"/>
        <v>0</v>
      </c>
      <c r="K1831" s="416">
        <v>0</v>
      </c>
      <c r="L1831" s="417">
        <f t="shared" si="2361"/>
        <v>0</v>
      </c>
      <c r="M1831" s="417">
        <f t="shared" si="2362"/>
        <v>12506.5</v>
      </c>
      <c r="N1831" s="417">
        <f t="shared" si="2327"/>
        <v>0</v>
      </c>
      <c r="O1831" s="417">
        <f t="shared" ref="O1831" si="2373">F1831-F1830</f>
        <v>0</v>
      </c>
      <c r="P1831" s="417">
        <f t="shared" ref="P1831:Q1831" si="2374">M1831-M1830</f>
        <v>0</v>
      </c>
      <c r="Q1831" s="417">
        <f t="shared" si="2374"/>
        <v>0</v>
      </c>
      <c r="R1831" s="484"/>
      <c r="T1831" s="416">
        <v>403</v>
      </c>
    </row>
    <row r="1832" spans="1:20" s="371" customFormat="1" ht="24" hidden="1" customHeight="1">
      <c r="A1832" s="366" t="s">
        <v>2064</v>
      </c>
      <c r="B1832" s="436" t="s">
        <v>2362</v>
      </c>
      <c r="C1832" s="436" t="s">
        <v>2843</v>
      </c>
      <c r="D1832" s="436" t="s">
        <v>0</v>
      </c>
      <c r="E1832" s="437" t="s">
        <v>0</v>
      </c>
      <c r="F1832" s="438"/>
      <c r="G1832" s="439">
        <v>0</v>
      </c>
      <c r="H1832" s="438">
        <f>SUMIF($A$1834:$A$1845,$A1834,H$1834:H$1845)</f>
        <v>0</v>
      </c>
      <c r="I1832" s="439">
        <v>0</v>
      </c>
      <c r="J1832" s="438">
        <f>SUMIF($A$1834:$A$1845,$A1834,J$1834:J$1845)</f>
        <v>0</v>
      </c>
      <c r="K1832" s="439">
        <v>0</v>
      </c>
      <c r="L1832" s="438">
        <f t="shared" ref="L1832:L1833" si="2375">SUMIF($A$1834:$A$1845,$A1834,L$1834:L$1845)</f>
        <v>0</v>
      </c>
      <c r="M1832" s="440">
        <v>0</v>
      </c>
      <c r="N1832" s="438">
        <f>H1832+J1832+L1832</f>
        <v>0</v>
      </c>
      <c r="O1832" s="438"/>
      <c r="P1832" s="438"/>
      <c r="Q1832" s="438"/>
      <c r="R1832" s="481" t="s">
        <v>0</v>
      </c>
      <c r="T1832" s="438">
        <v>0</v>
      </c>
    </row>
    <row r="1833" spans="1:20" s="75" customFormat="1" ht="24" hidden="1" customHeight="1">
      <c r="A1833" s="372" t="s">
        <v>2072</v>
      </c>
      <c r="B1833" s="442" t="s">
        <v>3177</v>
      </c>
      <c r="C1833" s="442" t="s">
        <v>1161</v>
      </c>
      <c r="D1833" s="442" t="s">
        <v>0</v>
      </c>
      <c r="E1833" s="443" t="s">
        <v>0</v>
      </c>
      <c r="F1833" s="444"/>
      <c r="G1833" s="445">
        <v>0</v>
      </c>
      <c r="H1833" s="444">
        <f>SUMIF($A$1834:$A$1845,$A1835,H$1834:H$1845)</f>
        <v>0</v>
      </c>
      <c r="I1833" s="445">
        <v>0</v>
      </c>
      <c r="J1833" s="444">
        <f>SUMIF($A$1834:$A$1845,$A1835,J$1834:J$1845)</f>
        <v>0</v>
      </c>
      <c r="K1833" s="445">
        <v>0</v>
      </c>
      <c r="L1833" s="444">
        <f t="shared" si="2375"/>
        <v>0</v>
      </c>
      <c r="M1833" s="446">
        <v>0</v>
      </c>
      <c r="N1833" s="444">
        <f t="shared" si="2327"/>
        <v>0</v>
      </c>
      <c r="O1833" s="444">
        <f t="shared" ref="O1833" si="2376">F1833-F1832</f>
        <v>0</v>
      </c>
      <c r="P1833" s="444">
        <f t="shared" ref="P1833:Q1833" si="2377">M1833-M1832</f>
        <v>0</v>
      </c>
      <c r="Q1833" s="444">
        <f t="shared" si="2377"/>
        <v>0</v>
      </c>
      <c r="R1833" s="482"/>
      <c r="T1833" s="444">
        <v>0</v>
      </c>
    </row>
    <row r="1834" spans="1:20" s="371" customFormat="1" ht="24" hidden="1" customHeight="1">
      <c r="A1834" s="366" t="s">
        <v>3164</v>
      </c>
      <c r="B1834" s="418" t="s">
        <v>0</v>
      </c>
      <c r="C1834" s="418" t="s">
        <v>2844</v>
      </c>
      <c r="D1834" s="418" t="s">
        <v>3111</v>
      </c>
      <c r="E1834" s="419" t="s">
        <v>94</v>
      </c>
      <c r="F1834" s="411"/>
      <c r="G1834" s="411">
        <v>2821.6</v>
      </c>
      <c r="H1834" s="412">
        <f>INT($F1834*G1834)</f>
        <v>0</v>
      </c>
      <c r="I1834" s="411">
        <v>13369.8</v>
      </c>
      <c r="J1834" s="412">
        <f>INT($F1834*I1834)</f>
        <v>0</v>
      </c>
      <c r="K1834" s="411">
        <v>6861.4</v>
      </c>
      <c r="L1834" s="412">
        <f>INT($F1834*K1834)</f>
        <v>0</v>
      </c>
      <c r="M1834" s="412">
        <f>+G1834+I1834+K1834</f>
        <v>23052.799999999999</v>
      </c>
      <c r="N1834" s="412">
        <f>H1834+J1834+L1834</f>
        <v>0</v>
      </c>
      <c r="O1834" s="412"/>
      <c r="P1834" s="412"/>
      <c r="Q1834" s="412"/>
      <c r="R1834" s="483" t="s">
        <v>0</v>
      </c>
      <c r="T1834" s="411">
        <v>7</v>
      </c>
    </row>
    <row r="1835" spans="1:20" s="75" customFormat="1" ht="24" hidden="1" customHeight="1">
      <c r="A1835" s="372" t="s">
        <v>2072</v>
      </c>
      <c r="B1835" s="421" t="s">
        <v>0</v>
      </c>
      <c r="C1835" s="421" t="s">
        <v>1162</v>
      </c>
      <c r="D1835" s="421" t="s">
        <v>1327</v>
      </c>
      <c r="E1835" s="422" t="s">
        <v>94</v>
      </c>
      <c r="F1835" s="416"/>
      <c r="G1835" s="416">
        <v>2821.6</v>
      </c>
      <c r="H1835" s="417">
        <f t="shared" ref="H1835:H1845" si="2378">INT($F1835*G1835)</f>
        <v>0</v>
      </c>
      <c r="I1835" s="416">
        <v>13369.8</v>
      </c>
      <c r="J1835" s="417">
        <f t="shared" ref="J1835:J1845" si="2379">INT($F1835*I1835)</f>
        <v>0</v>
      </c>
      <c r="K1835" s="416">
        <v>6861.4</v>
      </c>
      <c r="L1835" s="417">
        <f t="shared" ref="L1835:L1845" si="2380">INT($F1835*K1835)</f>
        <v>0</v>
      </c>
      <c r="M1835" s="417">
        <f t="shared" ref="M1835:M1845" si="2381">+G1835+I1835+K1835</f>
        <v>23052.799999999999</v>
      </c>
      <c r="N1835" s="417">
        <f t="shared" si="2327"/>
        <v>0</v>
      </c>
      <c r="O1835" s="417">
        <f t="shared" ref="O1835" si="2382">F1835-F1834</f>
        <v>0</v>
      </c>
      <c r="P1835" s="417">
        <f t="shared" ref="P1835:Q1835" si="2383">M1835-M1834</f>
        <v>0</v>
      </c>
      <c r="Q1835" s="417">
        <f t="shared" si="2383"/>
        <v>0</v>
      </c>
      <c r="R1835" s="484"/>
      <c r="T1835" s="416">
        <v>7</v>
      </c>
    </row>
    <row r="1836" spans="1:20" s="485" customFormat="1" ht="24" hidden="1" customHeight="1">
      <c r="A1836" s="366" t="s">
        <v>2064</v>
      </c>
      <c r="B1836" s="418" t="s">
        <v>0</v>
      </c>
      <c r="C1836" s="418" t="s">
        <v>2846</v>
      </c>
      <c r="D1836" s="418" t="s">
        <v>2847</v>
      </c>
      <c r="E1836" s="419" t="s">
        <v>94</v>
      </c>
      <c r="F1836" s="411"/>
      <c r="G1836" s="411">
        <v>1172.5</v>
      </c>
      <c r="H1836" s="412">
        <f>INT($F1836*G1836)</f>
        <v>0</v>
      </c>
      <c r="I1836" s="411">
        <v>8983</v>
      </c>
      <c r="J1836" s="412">
        <f>INT($F1836*I1836)</f>
        <v>0</v>
      </c>
      <c r="K1836" s="411">
        <v>2863.4</v>
      </c>
      <c r="L1836" s="412">
        <f>INT($F1836*K1836)</f>
        <v>0</v>
      </c>
      <c r="M1836" s="412">
        <f>+G1836+I1836+K1836</f>
        <v>13018.9</v>
      </c>
      <c r="N1836" s="412">
        <f>H1836+J1836+L1836</f>
        <v>0</v>
      </c>
      <c r="O1836" s="412"/>
      <c r="P1836" s="412"/>
      <c r="Q1836" s="412"/>
      <c r="R1836" s="483" t="s">
        <v>0</v>
      </c>
      <c r="T1836" s="411">
        <v>301</v>
      </c>
    </row>
    <row r="1837" spans="1:20" s="77" customFormat="1" ht="24" hidden="1" customHeight="1">
      <c r="A1837" s="372" t="s">
        <v>2254</v>
      </c>
      <c r="B1837" s="421" t="s">
        <v>0</v>
      </c>
      <c r="C1837" s="421" t="s">
        <v>1164</v>
      </c>
      <c r="D1837" s="421" t="s">
        <v>1165</v>
      </c>
      <c r="E1837" s="422" t="s">
        <v>94</v>
      </c>
      <c r="F1837" s="416"/>
      <c r="G1837" s="416">
        <v>1172.5</v>
      </c>
      <c r="H1837" s="417">
        <f t="shared" si="2378"/>
        <v>0</v>
      </c>
      <c r="I1837" s="416">
        <v>8983</v>
      </c>
      <c r="J1837" s="417">
        <f t="shared" si="2379"/>
        <v>0</v>
      </c>
      <c r="K1837" s="416">
        <v>2863.4</v>
      </c>
      <c r="L1837" s="417">
        <f t="shared" si="2380"/>
        <v>0</v>
      </c>
      <c r="M1837" s="417">
        <f t="shared" si="2381"/>
        <v>13018.9</v>
      </c>
      <c r="N1837" s="417">
        <f t="shared" si="2327"/>
        <v>0</v>
      </c>
      <c r="O1837" s="417">
        <f t="shared" ref="O1837" si="2384">F1837-F1836</f>
        <v>0</v>
      </c>
      <c r="P1837" s="417">
        <f t="shared" ref="P1837:Q1837" si="2385">M1837-M1836</f>
        <v>0</v>
      </c>
      <c r="Q1837" s="417">
        <f t="shared" si="2385"/>
        <v>0</v>
      </c>
      <c r="R1837" s="484"/>
      <c r="T1837" s="416">
        <v>301</v>
      </c>
    </row>
    <row r="1838" spans="1:20" s="371" customFormat="1" ht="24" hidden="1" customHeight="1">
      <c r="A1838" s="366" t="s">
        <v>3164</v>
      </c>
      <c r="B1838" s="418" t="s">
        <v>0</v>
      </c>
      <c r="C1838" s="418" t="s">
        <v>2149</v>
      </c>
      <c r="D1838" s="418" t="s">
        <v>2849</v>
      </c>
      <c r="E1838" s="419" t="s">
        <v>94</v>
      </c>
      <c r="F1838" s="411"/>
      <c r="G1838" s="411">
        <v>14418.7</v>
      </c>
      <c r="H1838" s="412">
        <f>INT($F1838*G1838)</f>
        <v>0</v>
      </c>
      <c r="I1838" s="411">
        <v>24550.2</v>
      </c>
      <c r="J1838" s="412">
        <f>INT($F1838*I1838)</f>
        <v>0</v>
      </c>
      <c r="K1838" s="411">
        <v>0</v>
      </c>
      <c r="L1838" s="412">
        <f>INT($F1838*K1838)</f>
        <v>0</v>
      </c>
      <c r="M1838" s="412">
        <f>+G1838+I1838+K1838</f>
        <v>38968.9</v>
      </c>
      <c r="N1838" s="412">
        <f>H1838+J1838+L1838</f>
        <v>0</v>
      </c>
      <c r="O1838" s="412"/>
      <c r="P1838" s="412"/>
      <c r="Q1838" s="412"/>
      <c r="R1838" s="483" t="s">
        <v>0</v>
      </c>
      <c r="T1838" s="411">
        <v>751</v>
      </c>
    </row>
    <row r="1839" spans="1:20" s="75" customFormat="1" ht="24" hidden="1" customHeight="1">
      <c r="A1839" s="372" t="s">
        <v>2072</v>
      </c>
      <c r="B1839" s="421" t="s">
        <v>0</v>
      </c>
      <c r="C1839" s="421" t="s">
        <v>693</v>
      </c>
      <c r="D1839" s="421" t="s">
        <v>1166</v>
      </c>
      <c r="E1839" s="422" t="s">
        <v>94</v>
      </c>
      <c r="F1839" s="416"/>
      <c r="G1839" s="416">
        <v>14418.7</v>
      </c>
      <c r="H1839" s="417">
        <f t="shared" si="2378"/>
        <v>0</v>
      </c>
      <c r="I1839" s="416">
        <v>24550.2</v>
      </c>
      <c r="J1839" s="417">
        <f t="shared" si="2379"/>
        <v>0</v>
      </c>
      <c r="K1839" s="416">
        <v>0</v>
      </c>
      <c r="L1839" s="417">
        <f t="shared" si="2380"/>
        <v>0</v>
      </c>
      <c r="M1839" s="417">
        <f t="shared" si="2381"/>
        <v>38968.9</v>
      </c>
      <c r="N1839" s="417">
        <f t="shared" si="2327"/>
        <v>0</v>
      </c>
      <c r="O1839" s="417">
        <f t="shared" ref="O1839" si="2386">F1839-F1838</f>
        <v>0</v>
      </c>
      <c r="P1839" s="417">
        <f t="shared" ref="P1839:Q1839" si="2387">M1839-M1838</f>
        <v>0</v>
      </c>
      <c r="Q1839" s="417">
        <f t="shared" si="2387"/>
        <v>0</v>
      </c>
      <c r="R1839" s="484"/>
      <c r="T1839" s="416">
        <v>751</v>
      </c>
    </row>
    <row r="1840" spans="1:20" s="371" customFormat="1" ht="24" hidden="1" customHeight="1">
      <c r="A1840" s="366" t="s">
        <v>2064</v>
      </c>
      <c r="B1840" s="418" t="s">
        <v>0</v>
      </c>
      <c r="C1840" s="418" t="s">
        <v>2153</v>
      </c>
      <c r="D1840" s="418" t="s">
        <v>2849</v>
      </c>
      <c r="E1840" s="419" t="s">
        <v>16</v>
      </c>
      <c r="F1840" s="411"/>
      <c r="G1840" s="411">
        <v>5448.7</v>
      </c>
      <c r="H1840" s="412">
        <f>INT($F1840*G1840)</f>
        <v>0</v>
      </c>
      <c r="I1840" s="411">
        <v>28600</v>
      </c>
      <c r="J1840" s="412">
        <f>INT($F1840*I1840)</f>
        <v>0</v>
      </c>
      <c r="K1840" s="411">
        <v>0</v>
      </c>
      <c r="L1840" s="412">
        <f>INT($F1840*K1840)</f>
        <v>0</v>
      </c>
      <c r="M1840" s="412">
        <f>+G1840+I1840+K1840</f>
        <v>34048.699999999997</v>
      </c>
      <c r="N1840" s="412">
        <f>H1840+J1840+L1840</f>
        <v>0</v>
      </c>
      <c r="O1840" s="412"/>
      <c r="P1840" s="412"/>
      <c r="Q1840" s="412"/>
      <c r="R1840" s="483" t="s">
        <v>0</v>
      </c>
      <c r="T1840" s="411">
        <v>1182</v>
      </c>
    </row>
    <row r="1841" spans="1:20" s="75" customFormat="1" ht="24" hidden="1" customHeight="1">
      <c r="A1841" s="372" t="s">
        <v>3170</v>
      </c>
      <c r="B1841" s="421" t="s">
        <v>0</v>
      </c>
      <c r="C1841" s="421" t="s">
        <v>697</v>
      </c>
      <c r="D1841" s="421" t="s">
        <v>1166</v>
      </c>
      <c r="E1841" s="422" t="s">
        <v>16</v>
      </c>
      <c r="F1841" s="416"/>
      <c r="G1841" s="416">
        <v>5448.7</v>
      </c>
      <c r="H1841" s="417">
        <f t="shared" si="2378"/>
        <v>0</v>
      </c>
      <c r="I1841" s="416">
        <v>28600</v>
      </c>
      <c r="J1841" s="417">
        <f t="shared" si="2379"/>
        <v>0</v>
      </c>
      <c r="K1841" s="416">
        <v>0</v>
      </c>
      <c r="L1841" s="417">
        <f t="shared" si="2380"/>
        <v>0</v>
      </c>
      <c r="M1841" s="417">
        <f t="shared" si="2381"/>
        <v>34048.699999999997</v>
      </c>
      <c r="N1841" s="417">
        <f t="shared" si="2327"/>
        <v>0</v>
      </c>
      <c r="O1841" s="417">
        <f t="shared" ref="O1841" si="2388">F1841-F1840</f>
        <v>0</v>
      </c>
      <c r="P1841" s="417">
        <f t="shared" ref="P1841:Q1841" si="2389">M1841-M1840</f>
        <v>0</v>
      </c>
      <c r="Q1841" s="417">
        <f t="shared" si="2389"/>
        <v>0</v>
      </c>
      <c r="R1841" s="484"/>
      <c r="T1841" s="416">
        <v>1182</v>
      </c>
    </row>
    <row r="1842" spans="1:20" s="371" customFormat="1" ht="24" hidden="1" customHeight="1">
      <c r="A1842" s="366" t="s">
        <v>2257</v>
      </c>
      <c r="B1842" s="418" t="s">
        <v>0</v>
      </c>
      <c r="C1842" s="418" t="s">
        <v>2386</v>
      </c>
      <c r="D1842" s="418" t="s">
        <v>95</v>
      </c>
      <c r="E1842" s="419" t="s">
        <v>56</v>
      </c>
      <c r="F1842" s="411"/>
      <c r="G1842" s="411">
        <v>65384.3</v>
      </c>
      <c r="H1842" s="412">
        <f>INT($F1842*G1842)</f>
        <v>0</v>
      </c>
      <c r="I1842" s="411">
        <v>529017.19999999995</v>
      </c>
      <c r="J1842" s="412">
        <f>INT($F1842*I1842)</f>
        <v>0</v>
      </c>
      <c r="K1842" s="411">
        <v>0</v>
      </c>
      <c r="L1842" s="412">
        <f>INT($F1842*K1842)</f>
        <v>0</v>
      </c>
      <c r="M1842" s="412">
        <f>+G1842+I1842+K1842</f>
        <v>594401.5</v>
      </c>
      <c r="N1842" s="412">
        <f>H1842+J1842+L1842</f>
        <v>0</v>
      </c>
      <c r="O1842" s="412"/>
      <c r="P1842" s="412"/>
      <c r="Q1842" s="412"/>
      <c r="R1842" s="483" t="s">
        <v>0</v>
      </c>
      <c r="T1842" s="411">
        <v>52.4</v>
      </c>
    </row>
    <row r="1843" spans="1:20" s="75" customFormat="1" ht="24" hidden="1" customHeight="1">
      <c r="A1843" s="372" t="s">
        <v>2254</v>
      </c>
      <c r="B1843" s="421" t="s">
        <v>0</v>
      </c>
      <c r="C1843" s="421" t="s">
        <v>862</v>
      </c>
      <c r="D1843" s="421" t="s">
        <v>95</v>
      </c>
      <c r="E1843" s="422" t="s">
        <v>56</v>
      </c>
      <c r="F1843" s="416"/>
      <c r="G1843" s="416">
        <v>65384.3</v>
      </c>
      <c r="H1843" s="417">
        <f t="shared" si="2378"/>
        <v>0</v>
      </c>
      <c r="I1843" s="416">
        <v>529017.19999999995</v>
      </c>
      <c r="J1843" s="417">
        <f t="shared" si="2379"/>
        <v>0</v>
      </c>
      <c r="K1843" s="416">
        <v>0</v>
      </c>
      <c r="L1843" s="417">
        <f t="shared" si="2380"/>
        <v>0</v>
      </c>
      <c r="M1843" s="417">
        <f t="shared" si="2381"/>
        <v>594401.5</v>
      </c>
      <c r="N1843" s="417">
        <f t="shared" si="2327"/>
        <v>0</v>
      </c>
      <c r="O1843" s="417">
        <f t="shared" ref="O1843" si="2390">F1843-F1842</f>
        <v>0</v>
      </c>
      <c r="P1843" s="417">
        <f t="shared" ref="P1843:Q1843" si="2391">M1843-M1842</f>
        <v>0</v>
      </c>
      <c r="Q1843" s="417">
        <f t="shared" si="2391"/>
        <v>0</v>
      </c>
      <c r="R1843" s="484"/>
      <c r="T1843" s="416">
        <v>52.4</v>
      </c>
    </row>
    <row r="1844" spans="1:20" s="485" customFormat="1" ht="24" hidden="1" customHeight="1">
      <c r="A1844" s="366" t="s">
        <v>2257</v>
      </c>
      <c r="B1844" s="418" t="s">
        <v>0</v>
      </c>
      <c r="C1844" s="418" t="s">
        <v>2217</v>
      </c>
      <c r="D1844" s="418" t="s">
        <v>2839</v>
      </c>
      <c r="E1844" s="419" t="s">
        <v>16</v>
      </c>
      <c r="F1844" s="411"/>
      <c r="G1844" s="411">
        <v>0</v>
      </c>
      <c r="H1844" s="412">
        <f>INT($F1844*G1844)</f>
        <v>0</v>
      </c>
      <c r="I1844" s="411">
        <v>497.6</v>
      </c>
      <c r="J1844" s="412">
        <f>INT($F1844*I1844)</f>
        <v>0</v>
      </c>
      <c r="K1844" s="411">
        <v>0</v>
      </c>
      <c r="L1844" s="412">
        <f>INT($F1844*K1844)</f>
        <v>0</v>
      </c>
      <c r="M1844" s="412">
        <f>+G1844+I1844+K1844</f>
        <v>497.6</v>
      </c>
      <c r="N1844" s="412">
        <f>H1844+J1844+L1844</f>
        <v>0</v>
      </c>
      <c r="O1844" s="412"/>
      <c r="P1844" s="412"/>
      <c r="Q1844" s="412"/>
      <c r="R1844" s="483" t="s">
        <v>0</v>
      </c>
      <c r="T1844" s="411">
        <v>403</v>
      </c>
    </row>
    <row r="1845" spans="1:20" s="77" customFormat="1" ht="24" hidden="1" customHeight="1">
      <c r="A1845" s="372" t="s">
        <v>2254</v>
      </c>
      <c r="B1845" s="421" t="s">
        <v>0</v>
      </c>
      <c r="C1845" s="421" t="s">
        <v>761</v>
      </c>
      <c r="D1845" s="421" t="s">
        <v>1160</v>
      </c>
      <c r="E1845" s="422" t="s">
        <v>16</v>
      </c>
      <c r="F1845" s="416"/>
      <c r="G1845" s="416">
        <v>0</v>
      </c>
      <c r="H1845" s="417">
        <f t="shared" si="2378"/>
        <v>0</v>
      </c>
      <c r="I1845" s="416">
        <v>497.6</v>
      </c>
      <c r="J1845" s="417">
        <f t="shared" si="2379"/>
        <v>0</v>
      </c>
      <c r="K1845" s="416">
        <v>0</v>
      </c>
      <c r="L1845" s="417">
        <f t="shared" si="2380"/>
        <v>0</v>
      </c>
      <c r="M1845" s="417">
        <f t="shared" si="2381"/>
        <v>497.6</v>
      </c>
      <c r="N1845" s="417">
        <f t="shared" si="2327"/>
        <v>0</v>
      </c>
      <c r="O1845" s="417">
        <f t="shared" ref="O1845" si="2392">F1845-F1844</f>
        <v>0</v>
      </c>
      <c r="P1845" s="417">
        <f t="shared" ref="P1845:Q1845" si="2393">M1845-M1844</f>
        <v>0</v>
      </c>
      <c r="Q1845" s="417">
        <f t="shared" si="2393"/>
        <v>0</v>
      </c>
      <c r="R1845" s="484"/>
      <c r="T1845" s="416">
        <v>403</v>
      </c>
    </row>
    <row r="1846" spans="1:20" s="371" customFormat="1" ht="24" hidden="1" customHeight="1">
      <c r="A1846" s="366" t="s">
        <v>2064</v>
      </c>
      <c r="B1846" s="436" t="s">
        <v>3178</v>
      </c>
      <c r="C1846" s="436" t="s">
        <v>2852</v>
      </c>
      <c r="D1846" s="436" t="s">
        <v>0</v>
      </c>
      <c r="E1846" s="437" t="s">
        <v>0</v>
      </c>
      <c r="F1846" s="438"/>
      <c r="G1846" s="439">
        <v>0</v>
      </c>
      <c r="H1846" s="438">
        <f>SUMIF($A$1848:$A$1861,$A1848,H$1848:H$1861)</f>
        <v>0</v>
      </c>
      <c r="I1846" s="439">
        <v>0</v>
      </c>
      <c r="J1846" s="438">
        <f t="shared" ref="J1846:J1847" si="2394">SUMIF($A$1848:$A$1861,$A1848,J$1848:J$1861)</f>
        <v>0</v>
      </c>
      <c r="K1846" s="439">
        <v>0</v>
      </c>
      <c r="L1846" s="438">
        <f t="shared" ref="L1846:L1847" si="2395">SUMIF($A$1848:$A$1861,$A1848,L$1848:L$1861)</f>
        <v>0</v>
      </c>
      <c r="M1846" s="440">
        <v>0</v>
      </c>
      <c r="N1846" s="438">
        <f>H1846+J1846+L1846</f>
        <v>0</v>
      </c>
      <c r="O1846" s="438"/>
      <c r="P1846" s="438"/>
      <c r="Q1846" s="438"/>
      <c r="R1846" s="481" t="s">
        <v>0</v>
      </c>
      <c r="T1846" s="438">
        <v>0</v>
      </c>
    </row>
    <row r="1847" spans="1:20" s="75" customFormat="1" ht="24" hidden="1" customHeight="1">
      <c r="A1847" s="372" t="s">
        <v>2072</v>
      </c>
      <c r="B1847" s="442" t="s">
        <v>3179</v>
      </c>
      <c r="C1847" s="442" t="s">
        <v>1167</v>
      </c>
      <c r="D1847" s="442" t="s">
        <v>0</v>
      </c>
      <c r="E1847" s="443" t="s">
        <v>0</v>
      </c>
      <c r="F1847" s="444"/>
      <c r="G1847" s="445">
        <v>0</v>
      </c>
      <c r="H1847" s="444">
        <f>SUMIF($A$1848:$A$1861,$A1849,H$1848:H$1861)</f>
        <v>0</v>
      </c>
      <c r="I1847" s="445">
        <v>0</v>
      </c>
      <c r="J1847" s="444">
        <f t="shared" si="2394"/>
        <v>0</v>
      </c>
      <c r="K1847" s="445">
        <v>0</v>
      </c>
      <c r="L1847" s="444">
        <f t="shared" si="2395"/>
        <v>0</v>
      </c>
      <c r="M1847" s="446">
        <v>0</v>
      </c>
      <c r="N1847" s="444">
        <f t="shared" si="2327"/>
        <v>0</v>
      </c>
      <c r="O1847" s="444">
        <f t="shared" ref="O1847" si="2396">F1847-F1846</f>
        <v>0</v>
      </c>
      <c r="P1847" s="444">
        <f t="shared" ref="P1847:Q1847" si="2397">M1847-M1846</f>
        <v>0</v>
      </c>
      <c r="Q1847" s="444">
        <f t="shared" si="2397"/>
        <v>0</v>
      </c>
      <c r="R1847" s="482"/>
      <c r="T1847" s="444">
        <v>0</v>
      </c>
    </row>
    <row r="1848" spans="1:20" s="371" customFormat="1" ht="24" hidden="1" customHeight="1">
      <c r="A1848" s="366" t="s">
        <v>2064</v>
      </c>
      <c r="B1848" s="418" t="s">
        <v>0</v>
      </c>
      <c r="C1848" s="418" t="s">
        <v>3180</v>
      </c>
      <c r="D1848" s="418" t="s">
        <v>3181</v>
      </c>
      <c r="E1848" s="419" t="s">
        <v>56</v>
      </c>
      <c r="F1848" s="411"/>
      <c r="G1848" s="411">
        <v>1094022.6000000001</v>
      </c>
      <c r="H1848" s="412">
        <f>INT($F1848*G1848)</f>
        <v>0</v>
      </c>
      <c r="I1848" s="411">
        <v>0</v>
      </c>
      <c r="J1848" s="412">
        <f>INT($F1848*I1848)</f>
        <v>0</v>
      </c>
      <c r="K1848" s="411">
        <v>0</v>
      </c>
      <c r="L1848" s="412">
        <f>INT($F1848*K1848)</f>
        <v>0</v>
      </c>
      <c r="M1848" s="412">
        <f>+G1848+I1848+K1848</f>
        <v>1094022.6000000001</v>
      </c>
      <c r="N1848" s="412">
        <f>H1848+J1848+L1848</f>
        <v>0</v>
      </c>
      <c r="O1848" s="412"/>
      <c r="P1848" s="412"/>
      <c r="Q1848" s="412"/>
      <c r="R1848" s="483" t="s">
        <v>0</v>
      </c>
      <c r="T1848" s="411">
        <v>0.25600000000000001</v>
      </c>
    </row>
    <row r="1849" spans="1:20" s="75" customFormat="1" ht="24" hidden="1" customHeight="1">
      <c r="A1849" s="372" t="s">
        <v>2254</v>
      </c>
      <c r="B1849" s="421" t="s">
        <v>0</v>
      </c>
      <c r="C1849" s="421" t="s">
        <v>1342</v>
      </c>
      <c r="D1849" s="421" t="s">
        <v>1343</v>
      </c>
      <c r="E1849" s="422" t="s">
        <v>56</v>
      </c>
      <c r="F1849" s="416"/>
      <c r="G1849" s="416">
        <v>1094022.6000000001</v>
      </c>
      <c r="H1849" s="417">
        <f t="shared" ref="H1849:H1861" si="2398">INT($F1849*G1849)</f>
        <v>0</v>
      </c>
      <c r="I1849" s="416">
        <v>0</v>
      </c>
      <c r="J1849" s="417">
        <f t="shared" ref="J1849:J1861" si="2399">INT($F1849*I1849)</f>
        <v>0</v>
      </c>
      <c r="K1849" s="416">
        <v>0</v>
      </c>
      <c r="L1849" s="417">
        <f t="shared" ref="L1849:L1861" si="2400">INT($F1849*K1849)</f>
        <v>0</v>
      </c>
      <c r="M1849" s="417">
        <f t="shared" ref="M1849:M1861" si="2401">+G1849+I1849+K1849</f>
        <v>1094022.6000000001</v>
      </c>
      <c r="N1849" s="417">
        <f t="shared" si="2327"/>
        <v>0</v>
      </c>
      <c r="O1849" s="417">
        <f t="shared" ref="O1849" si="2402">F1849-F1848</f>
        <v>0</v>
      </c>
      <c r="P1849" s="417">
        <f t="shared" ref="P1849:Q1849" si="2403">M1849-M1848</f>
        <v>0</v>
      </c>
      <c r="Q1849" s="417">
        <f t="shared" si="2403"/>
        <v>0</v>
      </c>
      <c r="R1849" s="484"/>
      <c r="T1849" s="416">
        <v>0.25600000000000001</v>
      </c>
    </row>
    <row r="1850" spans="1:20" s="371" customFormat="1" ht="24" hidden="1" customHeight="1">
      <c r="A1850" s="366" t="s">
        <v>2257</v>
      </c>
      <c r="B1850" s="418" t="s">
        <v>0</v>
      </c>
      <c r="C1850" s="418" t="s">
        <v>2869</v>
      </c>
      <c r="D1850" s="418" t="s">
        <v>2874</v>
      </c>
      <c r="E1850" s="419" t="s">
        <v>56</v>
      </c>
      <c r="F1850" s="411"/>
      <c r="G1850" s="411">
        <v>1065343.8</v>
      </c>
      <c r="H1850" s="412">
        <f>INT($F1850*G1850)</f>
        <v>0</v>
      </c>
      <c r="I1850" s="411">
        <v>0</v>
      </c>
      <c r="J1850" s="412">
        <f>INT($F1850*I1850)</f>
        <v>0</v>
      </c>
      <c r="K1850" s="411">
        <v>0</v>
      </c>
      <c r="L1850" s="412">
        <f>INT($F1850*K1850)</f>
        <v>0</v>
      </c>
      <c r="M1850" s="412">
        <f>+G1850+I1850+K1850</f>
        <v>1065343.8</v>
      </c>
      <c r="N1850" s="412">
        <f>H1850+J1850+L1850</f>
        <v>0</v>
      </c>
      <c r="O1850" s="412"/>
      <c r="P1850" s="412"/>
      <c r="Q1850" s="412"/>
      <c r="R1850" s="483" t="s">
        <v>0</v>
      </c>
      <c r="T1850" s="411">
        <v>0.40400000000000003</v>
      </c>
    </row>
    <row r="1851" spans="1:20" s="75" customFormat="1" ht="24" hidden="1" customHeight="1">
      <c r="A1851" s="372" t="s">
        <v>2072</v>
      </c>
      <c r="B1851" s="421" t="s">
        <v>0</v>
      </c>
      <c r="C1851" s="421" t="s">
        <v>1173</v>
      </c>
      <c r="D1851" s="421" t="s">
        <v>1176</v>
      </c>
      <c r="E1851" s="422" t="s">
        <v>56</v>
      </c>
      <c r="F1851" s="416"/>
      <c r="G1851" s="416">
        <v>1065343.8</v>
      </c>
      <c r="H1851" s="417">
        <f t="shared" si="2398"/>
        <v>0</v>
      </c>
      <c r="I1851" s="416">
        <v>0</v>
      </c>
      <c r="J1851" s="417">
        <f t="shared" si="2399"/>
        <v>0</v>
      </c>
      <c r="K1851" s="416">
        <v>0</v>
      </c>
      <c r="L1851" s="417">
        <f t="shared" si="2400"/>
        <v>0</v>
      </c>
      <c r="M1851" s="417">
        <f t="shared" si="2401"/>
        <v>1065343.8</v>
      </c>
      <c r="N1851" s="417">
        <f t="shared" si="2327"/>
        <v>0</v>
      </c>
      <c r="O1851" s="417">
        <f t="shared" ref="O1851" si="2404">F1851-F1850</f>
        <v>0</v>
      </c>
      <c r="P1851" s="417">
        <f t="shared" ref="P1851:Q1851" si="2405">M1851-M1850</f>
        <v>0</v>
      </c>
      <c r="Q1851" s="417">
        <f t="shared" si="2405"/>
        <v>0</v>
      </c>
      <c r="R1851" s="484"/>
      <c r="T1851" s="416">
        <v>0.40400000000000003</v>
      </c>
    </row>
    <row r="1852" spans="1:20" s="371" customFormat="1" ht="24" hidden="1" customHeight="1">
      <c r="A1852" s="366" t="s">
        <v>2064</v>
      </c>
      <c r="B1852" s="418" t="s">
        <v>0</v>
      </c>
      <c r="C1852" s="418" t="s">
        <v>2881</v>
      </c>
      <c r="D1852" s="418" t="s">
        <v>2882</v>
      </c>
      <c r="E1852" s="419" t="s">
        <v>56</v>
      </c>
      <c r="F1852" s="411"/>
      <c r="G1852" s="411">
        <v>211760.8</v>
      </c>
      <c r="H1852" s="412">
        <f>INT($F1852*G1852)</f>
        <v>0</v>
      </c>
      <c r="I1852" s="411">
        <v>264228.8</v>
      </c>
      <c r="J1852" s="412">
        <f>INT($F1852*I1852)</f>
        <v>0</v>
      </c>
      <c r="K1852" s="411">
        <v>0</v>
      </c>
      <c r="L1852" s="412">
        <f>INT($F1852*K1852)</f>
        <v>0</v>
      </c>
      <c r="M1852" s="412">
        <f>+G1852+I1852+K1852</f>
        <v>475989.6</v>
      </c>
      <c r="N1852" s="412">
        <f>H1852+J1852+L1852</f>
        <v>0</v>
      </c>
      <c r="O1852" s="412"/>
      <c r="P1852" s="412"/>
      <c r="Q1852" s="412"/>
      <c r="R1852" s="483" t="s">
        <v>0</v>
      </c>
      <c r="T1852" s="411">
        <v>0.61099999999999999</v>
      </c>
    </row>
    <row r="1853" spans="1:20" s="75" customFormat="1" ht="24" hidden="1" customHeight="1">
      <c r="A1853" s="372" t="s">
        <v>2254</v>
      </c>
      <c r="B1853" s="421" t="s">
        <v>0</v>
      </c>
      <c r="C1853" s="421" t="s">
        <v>1179</v>
      </c>
      <c r="D1853" s="421" t="s">
        <v>1180</v>
      </c>
      <c r="E1853" s="422" t="s">
        <v>56</v>
      </c>
      <c r="F1853" s="416"/>
      <c r="G1853" s="416">
        <v>211760.8</v>
      </c>
      <c r="H1853" s="417">
        <f t="shared" si="2398"/>
        <v>0</v>
      </c>
      <c r="I1853" s="416">
        <v>264228.8</v>
      </c>
      <c r="J1853" s="417">
        <f t="shared" si="2399"/>
        <v>0</v>
      </c>
      <c r="K1853" s="416">
        <v>0</v>
      </c>
      <c r="L1853" s="417">
        <f t="shared" si="2400"/>
        <v>0</v>
      </c>
      <c r="M1853" s="417">
        <f t="shared" si="2401"/>
        <v>475989.6</v>
      </c>
      <c r="N1853" s="417">
        <f t="shared" si="2327"/>
        <v>0</v>
      </c>
      <c r="O1853" s="417">
        <f t="shared" ref="O1853" si="2406">F1853-F1852</f>
        <v>0</v>
      </c>
      <c r="P1853" s="417">
        <f t="shared" ref="P1853:Q1853" si="2407">M1853-M1852</f>
        <v>0</v>
      </c>
      <c r="Q1853" s="417">
        <f t="shared" si="2407"/>
        <v>0</v>
      </c>
      <c r="R1853" s="484"/>
      <c r="T1853" s="416">
        <v>0.61099999999999999</v>
      </c>
    </row>
    <row r="1854" spans="1:20" s="371" customFormat="1" ht="24" hidden="1" customHeight="1">
      <c r="A1854" s="366" t="s">
        <v>2257</v>
      </c>
      <c r="B1854" s="418" t="s">
        <v>0</v>
      </c>
      <c r="C1854" s="418" t="s">
        <v>2884</v>
      </c>
      <c r="D1854" s="418" t="s">
        <v>2885</v>
      </c>
      <c r="E1854" s="419" t="s">
        <v>56</v>
      </c>
      <c r="F1854" s="411"/>
      <c r="G1854" s="411">
        <v>3462.6</v>
      </c>
      <c r="H1854" s="412">
        <f>INT($F1854*G1854)</f>
        <v>0</v>
      </c>
      <c r="I1854" s="411">
        <v>169635.6</v>
      </c>
      <c r="J1854" s="412">
        <f>INT($F1854*I1854)</f>
        <v>0</v>
      </c>
      <c r="K1854" s="411">
        <v>0</v>
      </c>
      <c r="L1854" s="412">
        <f>INT($F1854*K1854)</f>
        <v>0</v>
      </c>
      <c r="M1854" s="412">
        <f>+G1854+I1854+K1854</f>
        <v>173098.2</v>
      </c>
      <c r="N1854" s="412">
        <f>H1854+J1854+L1854</f>
        <v>0</v>
      </c>
      <c r="O1854" s="412"/>
      <c r="P1854" s="412"/>
      <c r="Q1854" s="412"/>
      <c r="R1854" s="483" t="s">
        <v>0</v>
      </c>
      <c r="T1854" s="411">
        <v>0.61099999999999999</v>
      </c>
    </row>
    <row r="1855" spans="1:20" s="75" customFormat="1" ht="24" hidden="1" customHeight="1">
      <c r="A1855" s="372" t="s">
        <v>2072</v>
      </c>
      <c r="B1855" s="421" t="s">
        <v>0</v>
      </c>
      <c r="C1855" s="421" t="s">
        <v>1181</v>
      </c>
      <c r="D1855" s="421" t="s">
        <v>1182</v>
      </c>
      <c r="E1855" s="422" t="s">
        <v>56</v>
      </c>
      <c r="F1855" s="416"/>
      <c r="G1855" s="416">
        <v>3462.6</v>
      </c>
      <c r="H1855" s="417">
        <f t="shared" si="2398"/>
        <v>0</v>
      </c>
      <c r="I1855" s="416">
        <v>169635.6</v>
      </c>
      <c r="J1855" s="417">
        <f t="shared" si="2399"/>
        <v>0</v>
      </c>
      <c r="K1855" s="416">
        <v>0</v>
      </c>
      <c r="L1855" s="417">
        <f t="shared" si="2400"/>
        <v>0</v>
      </c>
      <c r="M1855" s="417">
        <f t="shared" si="2401"/>
        <v>173098.2</v>
      </c>
      <c r="N1855" s="417">
        <f t="shared" si="2327"/>
        <v>0</v>
      </c>
      <c r="O1855" s="417">
        <f t="shared" ref="O1855" si="2408">F1855-F1854</f>
        <v>0</v>
      </c>
      <c r="P1855" s="417">
        <f t="shared" ref="P1855:Q1855" si="2409">M1855-M1854</f>
        <v>0</v>
      </c>
      <c r="Q1855" s="417">
        <f t="shared" si="2409"/>
        <v>0</v>
      </c>
      <c r="R1855" s="484"/>
      <c r="T1855" s="416">
        <v>0.61099999999999999</v>
      </c>
    </row>
    <row r="1856" spans="1:20" s="371" customFormat="1" ht="24" hidden="1" customHeight="1">
      <c r="A1856" s="366" t="s">
        <v>2257</v>
      </c>
      <c r="B1856" s="418" t="s">
        <v>0</v>
      </c>
      <c r="C1856" s="418" t="s">
        <v>2892</v>
      </c>
      <c r="D1856" s="418" t="s">
        <v>3182</v>
      </c>
      <c r="E1856" s="419" t="s">
        <v>2194</v>
      </c>
      <c r="F1856" s="411"/>
      <c r="G1856" s="411">
        <v>41603.5</v>
      </c>
      <c r="H1856" s="412">
        <f>INT($F1856*G1856)</f>
        <v>0</v>
      </c>
      <c r="I1856" s="411">
        <v>0</v>
      </c>
      <c r="J1856" s="412">
        <f>INT($F1856*I1856)</f>
        <v>0</v>
      </c>
      <c r="K1856" s="411">
        <v>0</v>
      </c>
      <c r="L1856" s="412">
        <f>INT($F1856*K1856)</f>
        <v>0</v>
      </c>
      <c r="M1856" s="412">
        <f>+G1856+I1856+K1856</f>
        <v>41603.5</v>
      </c>
      <c r="N1856" s="412">
        <f>H1856+J1856+L1856</f>
        <v>0</v>
      </c>
      <c r="O1856" s="412"/>
      <c r="P1856" s="412"/>
      <c r="Q1856" s="412"/>
      <c r="R1856" s="483" t="s">
        <v>0</v>
      </c>
      <c r="T1856" s="411">
        <v>164</v>
      </c>
    </row>
    <row r="1857" spans="1:20" s="75" customFormat="1" ht="24" hidden="1" customHeight="1">
      <c r="A1857" s="372" t="s">
        <v>2254</v>
      </c>
      <c r="B1857" s="421" t="s">
        <v>0</v>
      </c>
      <c r="C1857" s="421" t="s">
        <v>1187</v>
      </c>
      <c r="D1857" s="421" t="s">
        <v>1344</v>
      </c>
      <c r="E1857" s="422" t="s">
        <v>738</v>
      </c>
      <c r="F1857" s="416"/>
      <c r="G1857" s="416">
        <v>41603.5</v>
      </c>
      <c r="H1857" s="417">
        <f t="shared" si="2398"/>
        <v>0</v>
      </c>
      <c r="I1857" s="416">
        <v>0</v>
      </c>
      <c r="J1857" s="417">
        <f t="shared" si="2399"/>
        <v>0</v>
      </c>
      <c r="K1857" s="416">
        <v>0</v>
      </c>
      <c r="L1857" s="417">
        <f t="shared" si="2400"/>
        <v>0</v>
      </c>
      <c r="M1857" s="417">
        <f t="shared" si="2401"/>
        <v>41603.5</v>
      </c>
      <c r="N1857" s="417">
        <f t="shared" si="2327"/>
        <v>0</v>
      </c>
      <c r="O1857" s="417">
        <f t="shared" ref="O1857" si="2410">F1857-F1856</f>
        <v>0</v>
      </c>
      <c r="P1857" s="417">
        <f t="shared" ref="P1857:Q1857" si="2411">M1857-M1856</f>
        <v>0</v>
      </c>
      <c r="Q1857" s="417">
        <f t="shared" si="2411"/>
        <v>0</v>
      </c>
      <c r="R1857" s="484"/>
      <c r="T1857" s="416">
        <v>164</v>
      </c>
    </row>
    <row r="1858" spans="1:20" s="371" customFormat="1" ht="24" hidden="1" customHeight="1">
      <c r="A1858" s="366" t="s">
        <v>2257</v>
      </c>
      <c r="B1858" s="418" t="s">
        <v>0</v>
      </c>
      <c r="C1858" s="418" t="s">
        <v>2894</v>
      </c>
      <c r="D1858" s="418" t="s">
        <v>3183</v>
      </c>
      <c r="E1858" s="419" t="s">
        <v>1860</v>
      </c>
      <c r="F1858" s="411"/>
      <c r="G1858" s="411">
        <v>423.8</v>
      </c>
      <c r="H1858" s="412">
        <f>INT($F1858*G1858)</f>
        <v>0</v>
      </c>
      <c r="I1858" s="411">
        <v>20744.599999999999</v>
      </c>
      <c r="J1858" s="412">
        <f>INT($F1858*I1858)</f>
        <v>0</v>
      </c>
      <c r="K1858" s="411">
        <v>0</v>
      </c>
      <c r="L1858" s="412">
        <f>INT($F1858*K1858)</f>
        <v>0</v>
      </c>
      <c r="M1858" s="412">
        <f>+G1858+I1858+K1858</f>
        <v>21168.399999999998</v>
      </c>
      <c r="N1858" s="412">
        <f>H1858+J1858+L1858</f>
        <v>0</v>
      </c>
      <c r="O1858" s="412"/>
      <c r="P1858" s="412"/>
      <c r="Q1858" s="412"/>
      <c r="R1858" s="483" t="s">
        <v>0</v>
      </c>
      <c r="T1858" s="411">
        <v>156</v>
      </c>
    </row>
    <row r="1859" spans="1:20" s="75" customFormat="1" ht="24" hidden="1" customHeight="1">
      <c r="A1859" s="372" t="s">
        <v>2254</v>
      </c>
      <c r="B1859" s="421" t="s">
        <v>0</v>
      </c>
      <c r="C1859" s="421" t="s">
        <v>1189</v>
      </c>
      <c r="D1859" s="421" t="s">
        <v>1345</v>
      </c>
      <c r="E1859" s="422" t="s">
        <v>729</v>
      </c>
      <c r="F1859" s="416"/>
      <c r="G1859" s="416">
        <v>423.8</v>
      </c>
      <c r="H1859" s="417">
        <f t="shared" si="2398"/>
        <v>0</v>
      </c>
      <c r="I1859" s="416">
        <v>20744.599999999999</v>
      </c>
      <c r="J1859" s="417">
        <f t="shared" si="2399"/>
        <v>0</v>
      </c>
      <c r="K1859" s="416">
        <v>0</v>
      </c>
      <c r="L1859" s="417">
        <f t="shared" si="2400"/>
        <v>0</v>
      </c>
      <c r="M1859" s="417">
        <f t="shared" si="2401"/>
        <v>21168.399999999998</v>
      </c>
      <c r="N1859" s="417">
        <f t="shared" si="2327"/>
        <v>0</v>
      </c>
      <c r="O1859" s="417">
        <f t="shared" ref="O1859" si="2412">F1859-F1858</f>
        <v>0</v>
      </c>
      <c r="P1859" s="417">
        <f t="shared" ref="P1859:Q1859" si="2413">M1859-M1858</f>
        <v>0</v>
      </c>
      <c r="Q1859" s="417">
        <f t="shared" si="2413"/>
        <v>0</v>
      </c>
      <c r="R1859" s="484"/>
      <c r="T1859" s="416">
        <v>156</v>
      </c>
    </row>
    <row r="1860" spans="1:20" s="485" customFormat="1" ht="24" hidden="1" customHeight="1">
      <c r="A1860" s="366" t="s">
        <v>2257</v>
      </c>
      <c r="B1860" s="418" t="s">
        <v>0</v>
      </c>
      <c r="C1860" s="418" t="s">
        <v>3184</v>
      </c>
      <c r="D1860" s="418" t="s">
        <v>117</v>
      </c>
      <c r="E1860" s="419" t="s">
        <v>1860</v>
      </c>
      <c r="F1860" s="411"/>
      <c r="G1860" s="411">
        <v>8160</v>
      </c>
      <c r="H1860" s="412">
        <f>INT($F1860*G1860)</f>
        <v>0</v>
      </c>
      <c r="I1860" s="411">
        <v>36315.199999999997</v>
      </c>
      <c r="J1860" s="412">
        <f>INT($F1860*I1860)</f>
        <v>0</v>
      </c>
      <c r="K1860" s="411">
        <v>0</v>
      </c>
      <c r="L1860" s="412">
        <f>INT($F1860*K1860)</f>
        <v>0</v>
      </c>
      <c r="M1860" s="412">
        <f>+G1860+I1860+K1860</f>
        <v>44475.199999999997</v>
      </c>
      <c r="N1860" s="412">
        <f>H1860+J1860+L1860</f>
        <v>0</v>
      </c>
      <c r="O1860" s="412"/>
      <c r="P1860" s="412"/>
      <c r="Q1860" s="412"/>
      <c r="R1860" s="483" t="s">
        <v>0</v>
      </c>
      <c r="T1860" s="411">
        <v>26</v>
      </c>
    </row>
    <row r="1861" spans="1:20" s="77" customFormat="1" ht="24" hidden="1" customHeight="1">
      <c r="A1861" s="372" t="s">
        <v>2072</v>
      </c>
      <c r="B1861" s="421" t="s">
        <v>0</v>
      </c>
      <c r="C1861" s="421" t="s">
        <v>1346</v>
      </c>
      <c r="D1861" s="421" t="s">
        <v>117</v>
      </c>
      <c r="E1861" s="422" t="s">
        <v>729</v>
      </c>
      <c r="F1861" s="416"/>
      <c r="G1861" s="416">
        <v>8160</v>
      </c>
      <c r="H1861" s="417">
        <f t="shared" si="2398"/>
        <v>0</v>
      </c>
      <c r="I1861" s="416">
        <v>36315.199999999997</v>
      </c>
      <c r="J1861" s="417">
        <f t="shared" si="2399"/>
        <v>0</v>
      </c>
      <c r="K1861" s="416">
        <v>0</v>
      </c>
      <c r="L1861" s="417">
        <f t="shared" si="2400"/>
        <v>0</v>
      </c>
      <c r="M1861" s="417">
        <f t="shared" si="2401"/>
        <v>44475.199999999997</v>
      </c>
      <c r="N1861" s="417">
        <f t="shared" si="2327"/>
        <v>0</v>
      </c>
      <c r="O1861" s="417">
        <f t="shared" ref="O1861" si="2414">F1861-F1860</f>
        <v>0</v>
      </c>
      <c r="P1861" s="417">
        <f t="shared" ref="P1861:Q1861" si="2415">M1861-M1860</f>
        <v>0</v>
      </c>
      <c r="Q1861" s="417">
        <f t="shared" si="2415"/>
        <v>0</v>
      </c>
      <c r="R1861" s="484"/>
      <c r="T1861" s="416">
        <v>26</v>
      </c>
    </row>
    <row r="1862" spans="1:20" s="371" customFormat="1" ht="24" hidden="1" customHeight="1">
      <c r="A1862" s="366" t="s">
        <v>2257</v>
      </c>
      <c r="B1862" s="436" t="s">
        <v>3185</v>
      </c>
      <c r="C1862" s="436" t="s">
        <v>2910</v>
      </c>
      <c r="D1862" s="436" t="s">
        <v>0</v>
      </c>
      <c r="E1862" s="437" t="s">
        <v>0</v>
      </c>
      <c r="F1862" s="438"/>
      <c r="G1862" s="439">
        <v>0</v>
      </c>
      <c r="H1862" s="438">
        <f>SUMIF($A$1864:$A$1873,$A1864,H$1864:H$1873)</f>
        <v>0</v>
      </c>
      <c r="I1862" s="439">
        <v>0</v>
      </c>
      <c r="J1862" s="438">
        <f t="shared" ref="J1862:J1863" si="2416">SUMIF($A$1864:$A$1873,$A1864,J$1864:J$1873)</f>
        <v>0</v>
      </c>
      <c r="K1862" s="439">
        <v>0</v>
      </c>
      <c r="L1862" s="438">
        <f t="shared" ref="L1862" si="2417">SUMIF($A$1864:$A$1873,$A1864,L$1864:L$1873)</f>
        <v>0</v>
      </c>
      <c r="M1862" s="440">
        <v>0</v>
      </c>
      <c r="N1862" s="438">
        <f>H1862+J1862+L1862</f>
        <v>0</v>
      </c>
      <c r="O1862" s="438"/>
      <c r="P1862" s="438"/>
      <c r="Q1862" s="438"/>
      <c r="R1862" s="481" t="s">
        <v>0</v>
      </c>
      <c r="T1862" s="438">
        <v>0</v>
      </c>
    </row>
    <row r="1863" spans="1:20" s="75" customFormat="1" ht="24" hidden="1" customHeight="1">
      <c r="A1863" s="372" t="s">
        <v>2254</v>
      </c>
      <c r="B1863" s="442" t="s">
        <v>3186</v>
      </c>
      <c r="C1863" s="442" t="s">
        <v>1198</v>
      </c>
      <c r="D1863" s="442" t="s">
        <v>0</v>
      </c>
      <c r="E1863" s="443" t="s">
        <v>0</v>
      </c>
      <c r="F1863" s="444"/>
      <c r="G1863" s="445">
        <v>0</v>
      </c>
      <c r="H1863" s="444">
        <f>SUMIF($A$1864:$A$1873,$A1865,H$1864:H$1873)</f>
        <v>0</v>
      </c>
      <c r="I1863" s="445">
        <v>0</v>
      </c>
      <c r="J1863" s="444">
        <f t="shared" si="2416"/>
        <v>0</v>
      </c>
      <c r="K1863" s="445">
        <v>0</v>
      </c>
      <c r="L1863" s="444">
        <f>SUMIF($A$1864:$A$1873,$A1865,L$1864:L$1873)</f>
        <v>0</v>
      </c>
      <c r="M1863" s="446">
        <v>0</v>
      </c>
      <c r="N1863" s="444">
        <f t="shared" si="2327"/>
        <v>0</v>
      </c>
      <c r="O1863" s="444">
        <f t="shared" ref="O1863" si="2418">F1863-F1862</f>
        <v>0</v>
      </c>
      <c r="P1863" s="444">
        <f t="shared" ref="P1863:Q1863" si="2419">M1863-M1862</f>
        <v>0</v>
      </c>
      <c r="Q1863" s="444">
        <f t="shared" si="2419"/>
        <v>0</v>
      </c>
      <c r="R1863" s="482"/>
      <c r="T1863" s="444">
        <v>0</v>
      </c>
    </row>
    <row r="1864" spans="1:20" s="371" customFormat="1" ht="24" hidden="1" customHeight="1">
      <c r="A1864" s="366" t="s">
        <v>2257</v>
      </c>
      <c r="B1864" s="418" t="s">
        <v>0</v>
      </c>
      <c r="C1864" s="418" t="s">
        <v>2912</v>
      </c>
      <c r="D1864" s="418" t="s">
        <v>2913</v>
      </c>
      <c r="E1864" s="419" t="s">
        <v>2624</v>
      </c>
      <c r="F1864" s="411"/>
      <c r="G1864" s="411">
        <v>327.39999999999998</v>
      </c>
      <c r="H1864" s="412">
        <f>INT($F1864*G1864)</f>
        <v>0</v>
      </c>
      <c r="I1864" s="411">
        <v>0</v>
      </c>
      <c r="J1864" s="412">
        <f>INT($F1864*I1864)</f>
        <v>0</v>
      </c>
      <c r="K1864" s="411">
        <v>0</v>
      </c>
      <c r="L1864" s="412">
        <f>INT($F1864*K1864)</f>
        <v>0</v>
      </c>
      <c r="M1864" s="412">
        <f>+G1864+I1864+K1864</f>
        <v>327.39999999999998</v>
      </c>
      <c r="N1864" s="412">
        <f>H1864+J1864+L1864</f>
        <v>0</v>
      </c>
      <c r="O1864" s="412"/>
      <c r="P1864" s="412"/>
      <c r="Q1864" s="412"/>
      <c r="R1864" s="483" t="s">
        <v>0</v>
      </c>
      <c r="T1864" s="411">
        <v>7032</v>
      </c>
    </row>
    <row r="1865" spans="1:20" s="75" customFormat="1" ht="24" hidden="1" customHeight="1">
      <c r="A1865" s="372" t="s">
        <v>2072</v>
      </c>
      <c r="B1865" s="421" t="s">
        <v>0</v>
      </c>
      <c r="C1865" s="421" t="s">
        <v>1199</v>
      </c>
      <c r="D1865" s="421" t="s">
        <v>1200</v>
      </c>
      <c r="E1865" s="422" t="s">
        <v>1030</v>
      </c>
      <c r="F1865" s="416"/>
      <c r="G1865" s="416">
        <v>327.39999999999998</v>
      </c>
      <c r="H1865" s="417">
        <f t="shared" ref="H1865:H1873" si="2420">INT($F1865*G1865)</f>
        <v>0</v>
      </c>
      <c r="I1865" s="416">
        <v>0</v>
      </c>
      <c r="J1865" s="417">
        <f t="shared" ref="J1865:J1873" si="2421">INT($F1865*I1865)</f>
        <v>0</v>
      </c>
      <c r="K1865" s="416">
        <v>0</v>
      </c>
      <c r="L1865" s="417">
        <f t="shared" ref="L1865:L1873" si="2422">INT($F1865*K1865)</f>
        <v>0</v>
      </c>
      <c r="M1865" s="417">
        <f t="shared" ref="M1865:M1873" si="2423">+G1865+I1865+K1865</f>
        <v>327.39999999999998</v>
      </c>
      <c r="N1865" s="417">
        <f t="shared" ref="N1865:N1927" si="2424">H1865+J1865+L1865</f>
        <v>0</v>
      </c>
      <c r="O1865" s="417">
        <f t="shared" ref="O1865" si="2425">F1865-F1864</f>
        <v>0</v>
      </c>
      <c r="P1865" s="417">
        <f t="shared" ref="P1865:Q1865" si="2426">M1865-M1864</f>
        <v>0</v>
      </c>
      <c r="Q1865" s="417">
        <f t="shared" si="2426"/>
        <v>0</v>
      </c>
      <c r="R1865" s="484"/>
      <c r="T1865" s="416">
        <v>7032</v>
      </c>
    </row>
    <row r="1866" spans="1:20" s="371" customFormat="1" ht="24" hidden="1" customHeight="1">
      <c r="A1866" s="366" t="s">
        <v>2064</v>
      </c>
      <c r="B1866" s="418" t="s">
        <v>0</v>
      </c>
      <c r="C1866" s="418" t="s">
        <v>2920</v>
      </c>
      <c r="D1866" s="418" t="s">
        <v>2917</v>
      </c>
      <c r="E1866" s="419" t="s">
        <v>16</v>
      </c>
      <c r="F1866" s="411"/>
      <c r="G1866" s="411">
        <v>1584.3</v>
      </c>
      <c r="H1866" s="412">
        <f>INT($F1866*G1866)</f>
        <v>0</v>
      </c>
      <c r="I1866" s="411">
        <v>77599.600000000006</v>
      </c>
      <c r="J1866" s="412">
        <f>INT($F1866*I1866)</f>
        <v>0</v>
      </c>
      <c r="K1866" s="411">
        <v>0</v>
      </c>
      <c r="L1866" s="412">
        <f>INT($F1866*K1866)</f>
        <v>0</v>
      </c>
      <c r="M1866" s="412">
        <f>+G1866+I1866+K1866</f>
        <v>79183.900000000009</v>
      </c>
      <c r="N1866" s="412">
        <f>H1866+J1866+L1866</f>
        <v>0</v>
      </c>
      <c r="O1866" s="412"/>
      <c r="P1866" s="412"/>
      <c r="Q1866" s="412"/>
      <c r="R1866" s="483" t="s">
        <v>0</v>
      </c>
      <c r="T1866" s="411">
        <v>41</v>
      </c>
    </row>
    <row r="1867" spans="1:20" s="75" customFormat="1" ht="24" hidden="1" customHeight="1">
      <c r="A1867" s="372" t="s">
        <v>2254</v>
      </c>
      <c r="B1867" s="421" t="s">
        <v>0</v>
      </c>
      <c r="C1867" s="421" t="s">
        <v>1205</v>
      </c>
      <c r="D1867" s="421" t="s">
        <v>1204</v>
      </c>
      <c r="E1867" s="422" t="s">
        <v>16</v>
      </c>
      <c r="F1867" s="416"/>
      <c r="G1867" s="416">
        <v>1584.3</v>
      </c>
      <c r="H1867" s="417">
        <f t="shared" si="2420"/>
        <v>0</v>
      </c>
      <c r="I1867" s="416">
        <v>77599.600000000006</v>
      </c>
      <c r="J1867" s="417">
        <f t="shared" si="2421"/>
        <v>0</v>
      </c>
      <c r="K1867" s="416">
        <v>0</v>
      </c>
      <c r="L1867" s="417">
        <f t="shared" si="2422"/>
        <v>0</v>
      </c>
      <c r="M1867" s="417">
        <f t="shared" si="2423"/>
        <v>79183.900000000009</v>
      </c>
      <c r="N1867" s="417">
        <f t="shared" si="2424"/>
        <v>0</v>
      </c>
      <c r="O1867" s="417">
        <f t="shared" ref="O1867" si="2427">F1867-F1866</f>
        <v>0</v>
      </c>
      <c r="P1867" s="417">
        <f t="shared" ref="P1867:Q1867" si="2428">M1867-M1866</f>
        <v>0</v>
      </c>
      <c r="Q1867" s="417">
        <f t="shared" si="2428"/>
        <v>0</v>
      </c>
      <c r="R1867" s="484"/>
      <c r="T1867" s="416">
        <v>41</v>
      </c>
    </row>
    <row r="1868" spans="1:20" s="371" customFormat="1" ht="24" hidden="1" customHeight="1">
      <c r="A1868" s="366" t="s">
        <v>2064</v>
      </c>
      <c r="B1868" s="418" t="s">
        <v>0</v>
      </c>
      <c r="C1868" s="418" t="s">
        <v>2920</v>
      </c>
      <c r="D1868" s="418" t="s">
        <v>2922</v>
      </c>
      <c r="E1868" s="419" t="s">
        <v>16</v>
      </c>
      <c r="F1868" s="411"/>
      <c r="G1868" s="411">
        <v>2071.8000000000002</v>
      </c>
      <c r="H1868" s="412">
        <f>INT($F1868*G1868)</f>
        <v>0</v>
      </c>
      <c r="I1868" s="411">
        <v>101476.7</v>
      </c>
      <c r="J1868" s="412">
        <f>INT($F1868*I1868)</f>
        <v>0</v>
      </c>
      <c r="K1868" s="411">
        <v>0</v>
      </c>
      <c r="L1868" s="412">
        <f>INT($F1868*K1868)</f>
        <v>0</v>
      </c>
      <c r="M1868" s="412">
        <f>+G1868+I1868+K1868</f>
        <v>103548.5</v>
      </c>
      <c r="N1868" s="412">
        <f>H1868+J1868+L1868</f>
        <v>0</v>
      </c>
      <c r="O1868" s="412"/>
      <c r="P1868" s="412"/>
      <c r="Q1868" s="412"/>
      <c r="R1868" s="483" t="s">
        <v>0</v>
      </c>
      <c r="T1868" s="411">
        <v>5</v>
      </c>
    </row>
    <row r="1869" spans="1:20" s="75" customFormat="1" ht="24" hidden="1" customHeight="1">
      <c r="A1869" s="372" t="s">
        <v>2072</v>
      </c>
      <c r="B1869" s="421" t="s">
        <v>0</v>
      </c>
      <c r="C1869" s="421" t="s">
        <v>1205</v>
      </c>
      <c r="D1869" s="421" t="s">
        <v>1206</v>
      </c>
      <c r="E1869" s="422" t="s">
        <v>16</v>
      </c>
      <c r="F1869" s="416"/>
      <c r="G1869" s="416">
        <v>2071.8000000000002</v>
      </c>
      <c r="H1869" s="417">
        <f t="shared" si="2420"/>
        <v>0</v>
      </c>
      <c r="I1869" s="416">
        <v>101476.7</v>
      </c>
      <c r="J1869" s="417">
        <f t="shared" si="2421"/>
        <v>0</v>
      </c>
      <c r="K1869" s="416">
        <v>0</v>
      </c>
      <c r="L1869" s="417">
        <f t="shared" si="2422"/>
        <v>0</v>
      </c>
      <c r="M1869" s="417">
        <f t="shared" si="2423"/>
        <v>103548.5</v>
      </c>
      <c r="N1869" s="417">
        <f t="shared" si="2424"/>
        <v>0</v>
      </c>
      <c r="O1869" s="417">
        <f t="shared" ref="O1869" si="2429">F1869-F1868</f>
        <v>0</v>
      </c>
      <c r="P1869" s="417">
        <f t="shared" ref="P1869:Q1869" si="2430">M1869-M1868</f>
        <v>0</v>
      </c>
      <c r="Q1869" s="417">
        <f t="shared" si="2430"/>
        <v>0</v>
      </c>
      <c r="R1869" s="484"/>
      <c r="T1869" s="416">
        <v>5</v>
      </c>
    </row>
    <row r="1870" spans="1:20" s="371" customFormat="1" ht="24" hidden="1" customHeight="1">
      <c r="A1870" s="366" t="s">
        <v>2257</v>
      </c>
      <c r="B1870" s="418" t="s">
        <v>0</v>
      </c>
      <c r="C1870" s="418" t="s">
        <v>3187</v>
      </c>
      <c r="D1870" s="418" t="s">
        <v>2917</v>
      </c>
      <c r="E1870" s="419" t="s">
        <v>2104</v>
      </c>
      <c r="F1870" s="411"/>
      <c r="G1870" s="411">
        <v>830.6</v>
      </c>
      <c r="H1870" s="412">
        <f>INT($F1870*G1870)</f>
        <v>0</v>
      </c>
      <c r="I1870" s="411">
        <v>40679.599999999999</v>
      </c>
      <c r="J1870" s="412">
        <f>INT($F1870*I1870)</f>
        <v>0</v>
      </c>
      <c r="K1870" s="411">
        <v>0</v>
      </c>
      <c r="L1870" s="412">
        <f>INT($F1870*K1870)</f>
        <v>0</v>
      </c>
      <c r="M1870" s="412">
        <f>+G1870+I1870+K1870</f>
        <v>41510.199999999997</v>
      </c>
      <c r="N1870" s="412">
        <f>H1870+J1870+L1870</f>
        <v>0</v>
      </c>
      <c r="O1870" s="412"/>
      <c r="P1870" s="412"/>
      <c r="Q1870" s="412"/>
      <c r="R1870" s="483" t="s">
        <v>0</v>
      </c>
      <c r="T1870" s="411">
        <v>6.827</v>
      </c>
    </row>
    <row r="1871" spans="1:20" s="75" customFormat="1" ht="24" hidden="1" customHeight="1">
      <c r="A1871" s="372" t="s">
        <v>2254</v>
      </c>
      <c r="B1871" s="421" t="s">
        <v>0</v>
      </c>
      <c r="C1871" s="421" t="s">
        <v>1347</v>
      </c>
      <c r="D1871" s="421" t="s">
        <v>1204</v>
      </c>
      <c r="E1871" s="422" t="s">
        <v>671</v>
      </c>
      <c r="F1871" s="416"/>
      <c r="G1871" s="416">
        <v>830.6</v>
      </c>
      <c r="H1871" s="417">
        <f t="shared" si="2420"/>
        <v>0</v>
      </c>
      <c r="I1871" s="416">
        <v>40679.599999999999</v>
      </c>
      <c r="J1871" s="417">
        <f t="shared" si="2421"/>
        <v>0</v>
      </c>
      <c r="K1871" s="416">
        <v>0</v>
      </c>
      <c r="L1871" s="417">
        <f t="shared" si="2422"/>
        <v>0</v>
      </c>
      <c r="M1871" s="417">
        <f t="shared" si="2423"/>
        <v>41510.199999999997</v>
      </c>
      <c r="N1871" s="417">
        <f t="shared" si="2424"/>
        <v>0</v>
      </c>
      <c r="O1871" s="417">
        <f t="shared" ref="O1871" si="2431">F1871-F1870</f>
        <v>0</v>
      </c>
      <c r="P1871" s="417">
        <f t="shared" ref="P1871:Q1871" si="2432">M1871-M1870</f>
        <v>0</v>
      </c>
      <c r="Q1871" s="417">
        <f t="shared" si="2432"/>
        <v>0</v>
      </c>
      <c r="R1871" s="484"/>
      <c r="T1871" s="416">
        <v>6.827</v>
      </c>
    </row>
    <row r="1872" spans="1:20" s="371" customFormat="1" ht="24" hidden="1" customHeight="1">
      <c r="A1872" s="366" t="s">
        <v>2064</v>
      </c>
      <c r="B1872" s="418" t="s">
        <v>0</v>
      </c>
      <c r="C1872" s="418" t="s">
        <v>2924</v>
      </c>
      <c r="D1872" s="418" t="s">
        <v>2925</v>
      </c>
      <c r="E1872" s="419" t="s">
        <v>2926</v>
      </c>
      <c r="F1872" s="411"/>
      <c r="G1872" s="411">
        <v>0</v>
      </c>
      <c r="H1872" s="412">
        <f>INT($F1872*G1872)</f>
        <v>0</v>
      </c>
      <c r="I1872" s="411">
        <v>28453.4</v>
      </c>
      <c r="J1872" s="412">
        <f>INT($F1872*I1872)</f>
        <v>0</v>
      </c>
      <c r="K1872" s="411">
        <v>0</v>
      </c>
      <c r="L1872" s="412">
        <f>INT($F1872*K1872)</f>
        <v>0</v>
      </c>
      <c r="M1872" s="412">
        <f>+G1872+I1872+K1872</f>
        <v>28453.4</v>
      </c>
      <c r="N1872" s="412">
        <f>H1872+J1872+L1872</f>
        <v>0</v>
      </c>
      <c r="O1872" s="412"/>
      <c r="P1872" s="412"/>
      <c r="Q1872" s="412"/>
      <c r="R1872" s="483" t="s">
        <v>0</v>
      </c>
      <c r="T1872" s="411">
        <v>6.827</v>
      </c>
    </row>
    <row r="1873" spans="1:20" s="75" customFormat="1" ht="24" hidden="1" customHeight="1">
      <c r="A1873" s="372" t="s">
        <v>2254</v>
      </c>
      <c r="B1873" s="421" t="s">
        <v>0</v>
      </c>
      <c r="C1873" s="421" t="s">
        <v>1207</v>
      </c>
      <c r="D1873" s="421" t="s">
        <v>1208</v>
      </c>
      <c r="E1873" s="422" t="s">
        <v>1209</v>
      </c>
      <c r="F1873" s="416"/>
      <c r="G1873" s="416">
        <v>0</v>
      </c>
      <c r="H1873" s="417">
        <f t="shared" si="2420"/>
        <v>0</v>
      </c>
      <c r="I1873" s="416">
        <v>28453.4</v>
      </c>
      <c r="J1873" s="417">
        <f t="shared" si="2421"/>
        <v>0</v>
      </c>
      <c r="K1873" s="416">
        <v>0</v>
      </c>
      <c r="L1873" s="417">
        <f t="shared" si="2422"/>
        <v>0</v>
      </c>
      <c r="M1873" s="417">
        <f t="shared" si="2423"/>
        <v>28453.4</v>
      </c>
      <c r="N1873" s="417">
        <f t="shared" si="2424"/>
        <v>0</v>
      </c>
      <c r="O1873" s="417">
        <f t="shared" ref="O1873" si="2433">F1873-F1872</f>
        <v>0</v>
      </c>
      <c r="P1873" s="417">
        <f t="shared" ref="P1873:Q1873" si="2434">M1873-M1872</f>
        <v>0</v>
      </c>
      <c r="Q1873" s="417">
        <f t="shared" si="2434"/>
        <v>0</v>
      </c>
      <c r="R1873" s="484"/>
      <c r="T1873" s="416">
        <v>6.827</v>
      </c>
    </row>
    <row r="1874" spans="1:20" s="485" customFormat="1" ht="24" hidden="1" customHeight="1">
      <c r="A1874" s="366" t="s">
        <v>2064</v>
      </c>
      <c r="B1874" s="436" t="s">
        <v>3188</v>
      </c>
      <c r="C1874" s="436" t="s">
        <v>2929</v>
      </c>
      <c r="D1874" s="436" t="s">
        <v>0</v>
      </c>
      <c r="E1874" s="437" t="s">
        <v>0</v>
      </c>
      <c r="F1874" s="438"/>
      <c r="G1874" s="439">
        <v>0</v>
      </c>
      <c r="H1874" s="438">
        <f>SUMIF($A$1876:$A$1883,$A1876,H$1876:H$1883)</f>
        <v>0</v>
      </c>
      <c r="I1874" s="439">
        <v>0</v>
      </c>
      <c r="J1874" s="438">
        <f t="shared" ref="J1874:J1875" si="2435">SUMIF($A$1876:$A$1883,$A1876,J$1876:J$1883)</f>
        <v>0</v>
      </c>
      <c r="K1874" s="439">
        <v>0</v>
      </c>
      <c r="L1874" s="438">
        <f t="shared" ref="L1874:L1875" si="2436">SUMIF($A$1876:$A$1883,$A1876,L$1876:L$1883)</f>
        <v>0</v>
      </c>
      <c r="M1874" s="440">
        <v>0</v>
      </c>
      <c r="N1874" s="438">
        <f>H1874+J1874+L1874</f>
        <v>0</v>
      </c>
      <c r="O1874" s="438"/>
      <c r="P1874" s="438"/>
      <c r="Q1874" s="438"/>
      <c r="R1874" s="481" t="s">
        <v>0</v>
      </c>
      <c r="T1874" s="438">
        <v>0</v>
      </c>
    </row>
    <row r="1875" spans="1:20" s="77" customFormat="1" ht="24" hidden="1" customHeight="1">
      <c r="A1875" s="372" t="s">
        <v>3189</v>
      </c>
      <c r="B1875" s="442" t="s">
        <v>3190</v>
      </c>
      <c r="C1875" s="442" t="s">
        <v>1211</v>
      </c>
      <c r="D1875" s="442" t="s">
        <v>0</v>
      </c>
      <c r="E1875" s="443" t="s">
        <v>0</v>
      </c>
      <c r="F1875" s="444"/>
      <c r="G1875" s="445">
        <v>0</v>
      </c>
      <c r="H1875" s="444">
        <f>SUMIF($A$1876:$A$1883,$A1877,H$1876:H$1883)</f>
        <v>0</v>
      </c>
      <c r="I1875" s="445">
        <v>0</v>
      </c>
      <c r="J1875" s="444">
        <f t="shared" si="2435"/>
        <v>0</v>
      </c>
      <c r="K1875" s="445">
        <v>0</v>
      </c>
      <c r="L1875" s="444">
        <f t="shared" si="2436"/>
        <v>0</v>
      </c>
      <c r="M1875" s="446">
        <v>0</v>
      </c>
      <c r="N1875" s="444">
        <f t="shared" si="2424"/>
        <v>0</v>
      </c>
      <c r="O1875" s="444">
        <f t="shared" ref="O1875" si="2437">F1875-F1874</f>
        <v>0</v>
      </c>
      <c r="P1875" s="444">
        <f t="shared" ref="P1875:Q1875" si="2438">M1875-M1874</f>
        <v>0</v>
      </c>
      <c r="Q1875" s="444">
        <f t="shared" si="2438"/>
        <v>0</v>
      </c>
      <c r="R1875" s="482"/>
      <c r="T1875" s="444">
        <v>0</v>
      </c>
    </row>
    <row r="1876" spans="1:20" s="371" customFormat="1" ht="24" hidden="1" customHeight="1">
      <c r="A1876" s="366" t="s">
        <v>2257</v>
      </c>
      <c r="B1876" s="418" t="s">
        <v>0</v>
      </c>
      <c r="C1876" s="418" t="s">
        <v>2934</v>
      </c>
      <c r="D1876" s="418" t="s">
        <v>2935</v>
      </c>
      <c r="E1876" s="419" t="s">
        <v>16</v>
      </c>
      <c r="F1876" s="411"/>
      <c r="G1876" s="411">
        <v>3460.5</v>
      </c>
      <c r="H1876" s="412">
        <f>INT($F1876*G1876)</f>
        <v>0</v>
      </c>
      <c r="I1876" s="411">
        <v>12224</v>
      </c>
      <c r="J1876" s="412">
        <f>INT($F1876*I1876)</f>
        <v>0</v>
      </c>
      <c r="K1876" s="411">
        <v>0</v>
      </c>
      <c r="L1876" s="412">
        <f>INT($F1876*K1876)</f>
        <v>0</v>
      </c>
      <c r="M1876" s="412">
        <f>+G1876+I1876+K1876</f>
        <v>15684.5</v>
      </c>
      <c r="N1876" s="412">
        <f>H1876+J1876+L1876</f>
        <v>0</v>
      </c>
      <c r="O1876" s="412"/>
      <c r="P1876" s="412"/>
      <c r="Q1876" s="412"/>
      <c r="R1876" s="483" t="s">
        <v>0</v>
      </c>
      <c r="T1876" s="411">
        <v>411</v>
      </c>
    </row>
    <row r="1877" spans="1:20" s="75" customFormat="1" ht="24" hidden="1" customHeight="1">
      <c r="A1877" s="372" t="s">
        <v>2254</v>
      </c>
      <c r="B1877" s="421" t="s">
        <v>0</v>
      </c>
      <c r="C1877" s="421" t="s">
        <v>1215</v>
      </c>
      <c r="D1877" s="421" t="s">
        <v>1216</v>
      </c>
      <c r="E1877" s="422" t="s">
        <v>16</v>
      </c>
      <c r="F1877" s="416"/>
      <c r="G1877" s="416">
        <v>3460.5</v>
      </c>
      <c r="H1877" s="417">
        <f t="shared" ref="H1877:H1883" si="2439">INT($F1877*G1877)</f>
        <v>0</v>
      </c>
      <c r="I1877" s="416">
        <v>12224</v>
      </c>
      <c r="J1877" s="417">
        <f t="shared" ref="J1877:J1883" si="2440">INT($F1877*I1877)</f>
        <v>0</v>
      </c>
      <c r="K1877" s="416">
        <v>0</v>
      </c>
      <c r="L1877" s="417">
        <f t="shared" ref="L1877:L1883" si="2441">INT($F1877*K1877)</f>
        <v>0</v>
      </c>
      <c r="M1877" s="417">
        <f t="shared" ref="M1877:M1883" si="2442">+G1877+I1877+K1877</f>
        <v>15684.5</v>
      </c>
      <c r="N1877" s="417">
        <f t="shared" si="2424"/>
        <v>0</v>
      </c>
      <c r="O1877" s="417">
        <f t="shared" ref="O1877" si="2443">F1877-F1876</f>
        <v>0</v>
      </c>
      <c r="P1877" s="417">
        <f t="shared" ref="P1877:Q1877" si="2444">M1877-M1876</f>
        <v>0</v>
      </c>
      <c r="Q1877" s="417">
        <f t="shared" si="2444"/>
        <v>0</v>
      </c>
      <c r="R1877" s="484"/>
      <c r="T1877" s="416">
        <v>411</v>
      </c>
    </row>
    <row r="1878" spans="1:20" s="371" customFormat="1" ht="24" hidden="1" customHeight="1">
      <c r="A1878" s="366" t="s">
        <v>2257</v>
      </c>
      <c r="B1878" s="418" t="s">
        <v>0</v>
      </c>
      <c r="C1878" s="418" t="s">
        <v>2936</v>
      </c>
      <c r="D1878" s="418" t="s">
        <v>2937</v>
      </c>
      <c r="E1878" s="419" t="s">
        <v>16</v>
      </c>
      <c r="F1878" s="411"/>
      <c r="G1878" s="411">
        <v>972.4</v>
      </c>
      <c r="H1878" s="412">
        <f>INT($F1878*G1878)</f>
        <v>0</v>
      </c>
      <c r="I1878" s="411">
        <v>10421.6</v>
      </c>
      <c r="J1878" s="412">
        <f>INT($F1878*I1878)</f>
        <v>0</v>
      </c>
      <c r="K1878" s="411">
        <v>0</v>
      </c>
      <c r="L1878" s="412">
        <f>INT($F1878*K1878)</f>
        <v>0</v>
      </c>
      <c r="M1878" s="412">
        <f>+G1878+I1878+K1878</f>
        <v>11394</v>
      </c>
      <c r="N1878" s="412">
        <f>H1878+J1878+L1878</f>
        <v>0</v>
      </c>
      <c r="O1878" s="412"/>
      <c r="P1878" s="412"/>
      <c r="Q1878" s="412"/>
      <c r="R1878" s="483" t="s">
        <v>0</v>
      </c>
      <c r="T1878" s="411">
        <v>411</v>
      </c>
    </row>
    <row r="1879" spans="1:20" s="75" customFormat="1" ht="24" hidden="1" customHeight="1">
      <c r="A1879" s="372" t="s">
        <v>2072</v>
      </c>
      <c r="B1879" s="421" t="s">
        <v>0</v>
      </c>
      <c r="C1879" s="421" t="s">
        <v>1217</v>
      </c>
      <c r="D1879" s="421" t="s">
        <v>1218</v>
      </c>
      <c r="E1879" s="422" t="s">
        <v>16</v>
      </c>
      <c r="F1879" s="416"/>
      <c r="G1879" s="416">
        <v>972.4</v>
      </c>
      <c r="H1879" s="417">
        <f t="shared" si="2439"/>
        <v>0</v>
      </c>
      <c r="I1879" s="416">
        <v>10421.6</v>
      </c>
      <c r="J1879" s="417">
        <f t="shared" si="2440"/>
        <v>0</v>
      </c>
      <c r="K1879" s="416">
        <v>0</v>
      </c>
      <c r="L1879" s="417">
        <f t="shared" si="2441"/>
        <v>0</v>
      </c>
      <c r="M1879" s="417">
        <f t="shared" si="2442"/>
        <v>11394</v>
      </c>
      <c r="N1879" s="417">
        <f t="shared" si="2424"/>
        <v>0</v>
      </c>
      <c r="O1879" s="417">
        <f t="shared" ref="O1879" si="2445">F1879-F1878</f>
        <v>0</v>
      </c>
      <c r="P1879" s="417">
        <f t="shared" ref="P1879:Q1879" si="2446">M1879-M1878</f>
        <v>0</v>
      </c>
      <c r="Q1879" s="417">
        <f t="shared" si="2446"/>
        <v>0</v>
      </c>
      <c r="R1879" s="484"/>
      <c r="T1879" s="416">
        <v>411</v>
      </c>
    </row>
    <row r="1880" spans="1:20" s="371" customFormat="1" ht="24" hidden="1" customHeight="1">
      <c r="A1880" s="366" t="s">
        <v>2257</v>
      </c>
      <c r="B1880" s="418" t="s">
        <v>0</v>
      </c>
      <c r="C1880" s="418" t="s">
        <v>2940</v>
      </c>
      <c r="D1880" s="418" t="s">
        <v>2941</v>
      </c>
      <c r="E1880" s="419" t="s">
        <v>6</v>
      </c>
      <c r="F1880" s="411"/>
      <c r="G1880" s="411">
        <v>325.39999999999998</v>
      </c>
      <c r="H1880" s="412">
        <f>INT($F1880*G1880)</f>
        <v>0</v>
      </c>
      <c r="I1880" s="411">
        <v>2512</v>
      </c>
      <c r="J1880" s="412">
        <f>INT($F1880*I1880)</f>
        <v>0</v>
      </c>
      <c r="K1880" s="411">
        <v>0</v>
      </c>
      <c r="L1880" s="412">
        <f>INT($F1880*K1880)</f>
        <v>0</v>
      </c>
      <c r="M1880" s="412">
        <f>+G1880+I1880+K1880</f>
        <v>2837.4</v>
      </c>
      <c r="N1880" s="412">
        <f>H1880+J1880+L1880</f>
        <v>0</v>
      </c>
      <c r="O1880" s="412"/>
      <c r="P1880" s="412"/>
      <c r="Q1880" s="412"/>
      <c r="R1880" s="483" t="s">
        <v>0</v>
      </c>
      <c r="T1880" s="411">
        <v>954</v>
      </c>
    </row>
    <row r="1881" spans="1:20" s="75" customFormat="1" ht="24" hidden="1" customHeight="1">
      <c r="A1881" s="372" t="s">
        <v>2254</v>
      </c>
      <c r="B1881" s="421" t="s">
        <v>0</v>
      </c>
      <c r="C1881" s="421" t="s">
        <v>1221</v>
      </c>
      <c r="D1881" s="421" t="s">
        <v>1222</v>
      </c>
      <c r="E1881" s="422" t="s">
        <v>6</v>
      </c>
      <c r="F1881" s="416"/>
      <c r="G1881" s="416">
        <v>325.39999999999998</v>
      </c>
      <c r="H1881" s="417">
        <f t="shared" si="2439"/>
        <v>0</v>
      </c>
      <c r="I1881" s="416">
        <v>2512</v>
      </c>
      <c r="J1881" s="417">
        <f t="shared" si="2440"/>
        <v>0</v>
      </c>
      <c r="K1881" s="416">
        <v>0</v>
      </c>
      <c r="L1881" s="417">
        <f t="shared" si="2441"/>
        <v>0</v>
      </c>
      <c r="M1881" s="417">
        <f t="shared" si="2442"/>
        <v>2837.4</v>
      </c>
      <c r="N1881" s="417">
        <f t="shared" si="2424"/>
        <v>0</v>
      </c>
      <c r="O1881" s="417">
        <f t="shared" ref="O1881" si="2447">F1881-F1880</f>
        <v>0</v>
      </c>
      <c r="P1881" s="417">
        <f t="shared" ref="P1881:Q1881" si="2448">M1881-M1880</f>
        <v>0</v>
      </c>
      <c r="Q1881" s="417">
        <f t="shared" si="2448"/>
        <v>0</v>
      </c>
      <c r="R1881" s="484"/>
      <c r="T1881" s="416">
        <v>954</v>
      </c>
    </row>
    <row r="1882" spans="1:20" s="371" customFormat="1" ht="24" hidden="1" customHeight="1">
      <c r="A1882" s="366" t="s">
        <v>2257</v>
      </c>
      <c r="B1882" s="418" t="s">
        <v>0</v>
      </c>
      <c r="C1882" s="418" t="s">
        <v>2942</v>
      </c>
      <c r="D1882" s="418" t="s">
        <v>98</v>
      </c>
      <c r="E1882" s="419" t="s">
        <v>22</v>
      </c>
      <c r="F1882" s="411"/>
      <c r="G1882" s="411">
        <v>863.2</v>
      </c>
      <c r="H1882" s="412">
        <f>INT($F1882*G1882)</f>
        <v>0</v>
      </c>
      <c r="I1882" s="411">
        <v>2797.6</v>
      </c>
      <c r="J1882" s="412">
        <f>INT($F1882*I1882)</f>
        <v>0</v>
      </c>
      <c r="K1882" s="411">
        <v>0</v>
      </c>
      <c r="L1882" s="412">
        <f>INT($F1882*K1882)</f>
        <v>0</v>
      </c>
      <c r="M1882" s="412">
        <f>+G1882+I1882+K1882</f>
        <v>3660.8</v>
      </c>
      <c r="N1882" s="412">
        <f>H1882+J1882+L1882</f>
        <v>0</v>
      </c>
      <c r="O1882" s="412"/>
      <c r="P1882" s="412"/>
      <c r="Q1882" s="412"/>
      <c r="R1882" s="483" t="s">
        <v>0</v>
      </c>
      <c r="T1882" s="411">
        <v>795</v>
      </c>
    </row>
    <row r="1883" spans="1:20" s="75" customFormat="1" ht="24" hidden="1" customHeight="1">
      <c r="A1883" s="372" t="s">
        <v>2072</v>
      </c>
      <c r="B1883" s="421" t="s">
        <v>0</v>
      </c>
      <c r="C1883" s="421" t="s">
        <v>1223</v>
      </c>
      <c r="D1883" s="421" t="s">
        <v>98</v>
      </c>
      <c r="E1883" s="422" t="s">
        <v>22</v>
      </c>
      <c r="F1883" s="416"/>
      <c r="G1883" s="416">
        <v>863.2</v>
      </c>
      <c r="H1883" s="417">
        <f t="shared" si="2439"/>
        <v>0</v>
      </c>
      <c r="I1883" s="416">
        <v>2797.6</v>
      </c>
      <c r="J1883" s="417">
        <f t="shared" si="2440"/>
        <v>0</v>
      </c>
      <c r="K1883" s="416">
        <v>0</v>
      </c>
      <c r="L1883" s="417">
        <f t="shared" si="2441"/>
        <v>0</v>
      </c>
      <c r="M1883" s="417">
        <f t="shared" si="2442"/>
        <v>3660.8</v>
      </c>
      <c r="N1883" s="417">
        <f t="shared" si="2424"/>
        <v>0</v>
      </c>
      <c r="O1883" s="417">
        <f t="shared" ref="O1883" si="2449">F1883-F1882</f>
        <v>0</v>
      </c>
      <c r="P1883" s="417">
        <f t="shared" ref="P1883:Q1883" si="2450">M1883-M1882</f>
        <v>0</v>
      </c>
      <c r="Q1883" s="417">
        <f t="shared" si="2450"/>
        <v>0</v>
      </c>
      <c r="R1883" s="484"/>
      <c r="T1883" s="416">
        <v>795</v>
      </c>
    </row>
    <row r="1884" spans="1:20" s="371" customFormat="1" ht="24" hidden="1" customHeight="1">
      <c r="A1884" s="366" t="s">
        <v>2257</v>
      </c>
      <c r="B1884" s="436" t="s">
        <v>3191</v>
      </c>
      <c r="C1884" s="436" t="s">
        <v>2944</v>
      </c>
      <c r="D1884" s="436" t="s">
        <v>0</v>
      </c>
      <c r="E1884" s="437" t="s">
        <v>0</v>
      </c>
      <c r="F1884" s="438"/>
      <c r="G1884" s="439">
        <v>0</v>
      </c>
      <c r="H1884" s="438">
        <f>SUMIF($A$1886:$A$1897,$A1886,H$1886:H$1897)</f>
        <v>0</v>
      </c>
      <c r="I1884" s="439">
        <v>0</v>
      </c>
      <c r="J1884" s="438">
        <f t="shared" ref="J1884:J1885" si="2451">SUMIF($A$1886:$A$1897,$A1886,J$1886:J$1897)</f>
        <v>0</v>
      </c>
      <c r="K1884" s="439">
        <v>0</v>
      </c>
      <c r="L1884" s="438">
        <f t="shared" ref="L1884:L1885" si="2452">SUMIF($A$1886:$A$1897,$A1886,L$1886:L$1897)</f>
        <v>0</v>
      </c>
      <c r="M1884" s="440">
        <v>0</v>
      </c>
      <c r="N1884" s="438">
        <f>H1884+J1884+L1884</f>
        <v>0</v>
      </c>
      <c r="O1884" s="438"/>
      <c r="P1884" s="438"/>
      <c r="Q1884" s="438"/>
      <c r="R1884" s="481" t="s">
        <v>0</v>
      </c>
      <c r="T1884" s="438">
        <v>0</v>
      </c>
    </row>
    <row r="1885" spans="1:20" s="75" customFormat="1" ht="24" hidden="1" customHeight="1">
      <c r="A1885" s="372" t="s">
        <v>2254</v>
      </c>
      <c r="B1885" s="442" t="s">
        <v>3192</v>
      </c>
      <c r="C1885" s="442" t="s">
        <v>1224</v>
      </c>
      <c r="D1885" s="442" t="s">
        <v>0</v>
      </c>
      <c r="E1885" s="443" t="s">
        <v>0</v>
      </c>
      <c r="F1885" s="444"/>
      <c r="G1885" s="445">
        <v>0</v>
      </c>
      <c r="H1885" s="444">
        <f>SUMIF($A$1886:$A$1897,$A1887,H$1886:H$1897)</f>
        <v>0</v>
      </c>
      <c r="I1885" s="445">
        <v>0</v>
      </c>
      <c r="J1885" s="444">
        <f t="shared" si="2451"/>
        <v>0</v>
      </c>
      <c r="K1885" s="445">
        <v>0</v>
      </c>
      <c r="L1885" s="444">
        <f t="shared" si="2452"/>
        <v>0</v>
      </c>
      <c r="M1885" s="446">
        <v>0</v>
      </c>
      <c r="N1885" s="444">
        <f t="shared" si="2424"/>
        <v>0</v>
      </c>
      <c r="O1885" s="444">
        <f t="shared" ref="O1885" si="2453">F1885-F1884</f>
        <v>0</v>
      </c>
      <c r="P1885" s="444">
        <f t="shared" ref="P1885:Q1885" si="2454">M1885-M1884</f>
        <v>0</v>
      </c>
      <c r="Q1885" s="444">
        <f t="shared" si="2454"/>
        <v>0</v>
      </c>
      <c r="R1885" s="482"/>
      <c r="T1885" s="444">
        <v>0</v>
      </c>
    </row>
    <row r="1886" spans="1:20" s="371" customFormat="1" ht="24" hidden="1" customHeight="1">
      <c r="A1886" s="366" t="s">
        <v>2064</v>
      </c>
      <c r="B1886" s="418" t="s">
        <v>0</v>
      </c>
      <c r="C1886" s="418" t="s">
        <v>3134</v>
      </c>
      <c r="D1886" s="418" t="s">
        <v>3135</v>
      </c>
      <c r="E1886" s="419" t="s">
        <v>16</v>
      </c>
      <c r="F1886" s="411"/>
      <c r="G1886" s="411">
        <v>81126.7</v>
      </c>
      <c r="H1886" s="412">
        <f>INT($F1886*G1886)</f>
        <v>0</v>
      </c>
      <c r="I1886" s="411">
        <v>34828</v>
      </c>
      <c r="J1886" s="412">
        <f>INT($F1886*I1886)</f>
        <v>0</v>
      </c>
      <c r="K1886" s="411">
        <v>0</v>
      </c>
      <c r="L1886" s="412">
        <f>INT($F1886*K1886)</f>
        <v>0</v>
      </c>
      <c r="M1886" s="412">
        <f>+G1886+I1886+K1886</f>
        <v>115954.7</v>
      </c>
      <c r="N1886" s="412">
        <f>H1886+J1886+L1886</f>
        <v>0</v>
      </c>
      <c r="O1886" s="412"/>
      <c r="P1886" s="412"/>
      <c r="Q1886" s="412"/>
      <c r="R1886" s="483" t="s">
        <v>0</v>
      </c>
      <c r="T1886" s="411">
        <v>23</v>
      </c>
    </row>
    <row r="1887" spans="1:20" s="75" customFormat="1" ht="24" hidden="1" customHeight="1">
      <c r="A1887" s="372" t="s">
        <v>2254</v>
      </c>
      <c r="B1887" s="421" t="s">
        <v>0</v>
      </c>
      <c r="C1887" s="421" t="s">
        <v>1328</v>
      </c>
      <c r="D1887" s="421" t="s">
        <v>1329</v>
      </c>
      <c r="E1887" s="422" t="s">
        <v>16</v>
      </c>
      <c r="F1887" s="416"/>
      <c r="G1887" s="416">
        <v>81126.7</v>
      </c>
      <c r="H1887" s="417">
        <f t="shared" ref="H1887:H1897" si="2455">INT($F1887*G1887)</f>
        <v>0</v>
      </c>
      <c r="I1887" s="416">
        <v>34828</v>
      </c>
      <c r="J1887" s="417">
        <f t="shared" ref="J1887:J1897" si="2456">INT($F1887*I1887)</f>
        <v>0</v>
      </c>
      <c r="K1887" s="416">
        <v>0</v>
      </c>
      <c r="L1887" s="417">
        <f t="shared" ref="L1887:L1897" si="2457">INT($F1887*K1887)</f>
        <v>0</v>
      </c>
      <c r="M1887" s="417">
        <f t="shared" ref="M1887:M1897" si="2458">+G1887+I1887+K1887</f>
        <v>115954.7</v>
      </c>
      <c r="N1887" s="417">
        <f t="shared" si="2424"/>
        <v>0</v>
      </c>
      <c r="O1887" s="417">
        <f t="shared" ref="O1887" si="2459">F1887-F1886</f>
        <v>0</v>
      </c>
      <c r="P1887" s="417">
        <f t="shared" ref="P1887:Q1887" si="2460">M1887-M1886</f>
        <v>0</v>
      </c>
      <c r="Q1887" s="417">
        <f t="shared" si="2460"/>
        <v>0</v>
      </c>
      <c r="R1887" s="484"/>
      <c r="T1887" s="416">
        <v>23</v>
      </c>
    </row>
    <row r="1888" spans="1:20" s="485" customFormat="1" ht="24" hidden="1" customHeight="1">
      <c r="A1888" s="366" t="s">
        <v>2257</v>
      </c>
      <c r="B1888" s="418" t="s">
        <v>0</v>
      </c>
      <c r="C1888" s="418" t="s">
        <v>2945</v>
      </c>
      <c r="D1888" s="418" t="s">
        <v>2946</v>
      </c>
      <c r="E1888" s="419" t="s">
        <v>16</v>
      </c>
      <c r="F1888" s="411"/>
      <c r="G1888" s="411">
        <v>85071.9</v>
      </c>
      <c r="H1888" s="412">
        <f>INT($F1888*G1888)</f>
        <v>0</v>
      </c>
      <c r="I1888" s="411">
        <v>51200</v>
      </c>
      <c r="J1888" s="412">
        <f>INT($F1888*I1888)</f>
        <v>0</v>
      </c>
      <c r="K1888" s="411">
        <v>5851.6</v>
      </c>
      <c r="L1888" s="412">
        <f>INT($F1888*K1888)</f>
        <v>0</v>
      </c>
      <c r="M1888" s="412">
        <f>+G1888+I1888+K1888</f>
        <v>142123.5</v>
      </c>
      <c r="N1888" s="412">
        <f>H1888+J1888+L1888</f>
        <v>0</v>
      </c>
      <c r="O1888" s="412"/>
      <c r="P1888" s="412"/>
      <c r="Q1888" s="412"/>
      <c r="R1888" s="483" t="s">
        <v>0</v>
      </c>
      <c r="T1888" s="411">
        <v>472</v>
      </c>
    </row>
    <row r="1889" spans="1:20" s="77" customFormat="1" ht="24" hidden="1" customHeight="1">
      <c r="A1889" s="372" t="s">
        <v>2072</v>
      </c>
      <c r="B1889" s="421" t="s">
        <v>0</v>
      </c>
      <c r="C1889" s="421" t="s">
        <v>1225</v>
      </c>
      <c r="D1889" s="421" t="s">
        <v>1226</v>
      </c>
      <c r="E1889" s="422" t="s">
        <v>16</v>
      </c>
      <c r="F1889" s="416"/>
      <c r="G1889" s="416">
        <v>85071.9</v>
      </c>
      <c r="H1889" s="417">
        <f t="shared" si="2455"/>
        <v>0</v>
      </c>
      <c r="I1889" s="416">
        <v>51200</v>
      </c>
      <c r="J1889" s="417">
        <f t="shared" si="2456"/>
        <v>0</v>
      </c>
      <c r="K1889" s="416">
        <v>5851.6</v>
      </c>
      <c r="L1889" s="417">
        <f t="shared" si="2457"/>
        <v>0</v>
      </c>
      <c r="M1889" s="417">
        <f t="shared" si="2458"/>
        <v>142123.5</v>
      </c>
      <c r="N1889" s="417">
        <f t="shared" si="2424"/>
        <v>0</v>
      </c>
      <c r="O1889" s="417">
        <f t="shared" ref="O1889" si="2461">F1889-F1888</f>
        <v>0</v>
      </c>
      <c r="P1889" s="417">
        <f t="shared" ref="P1889:Q1889" si="2462">M1889-M1888</f>
        <v>0</v>
      </c>
      <c r="Q1889" s="417">
        <f t="shared" si="2462"/>
        <v>0</v>
      </c>
      <c r="R1889" s="484"/>
      <c r="T1889" s="416">
        <v>472</v>
      </c>
    </row>
    <row r="1890" spans="1:20" s="371" customFormat="1" ht="24" hidden="1" customHeight="1">
      <c r="A1890" s="366" t="s">
        <v>2064</v>
      </c>
      <c r="B1890" s="418" t="s">
        <v>0</v>
      </c>
      <c r="C1890" s="418" t="s">
        <v>2947</v>
      </c>
      <c r="D1890" s="418" t="s">
        <v>2948</v>
      </c>
      <c r="E1890" s="419" t="s">
        <v>16</v>
      </c>
      <c r="F1890" s="411"/>
      <c r="G1890" s="411">
        <v>102496.1</v>
      </c>
      <c r="H1890" s="412">
        <f>INT($F1890*G1890)</f>
        <v>0</v>
      </c>
      <c r="I1890" s="411">
        <v>47200</v>
      </c>
      <c r="J1890" s="412">
        <f>INT($F1890*I1890)</f>
        <v>0</v>
      </c>
      <c r="K1890" s="411">
        <v>5347.7</v>
      </c>
      <c r="L1890" s="412">
        <f>INT($F1890*K1890)</f>
        <v>0</v>
      </c>
      <c r="M1890" s="412">
        <f>+G1890+I1890+K1890</f>
        <v>155043.80000000002</v>
      </c>
      <c r="N1890" s="412">
        <f>H1890+J1890+L1890</f>
        <v>0</v>
      </c>
      <c r="O1890" s="412"/>
      <c r="P1890" s="412"/>
      <c r="Q1890" s="412"/>
      <c r="R1890" s="483" t="s">
        <v>0</v>
      </c>
      <c r="T1890" s="411">
        <v>206</v>
      </c>
    </row>
    <row r="1891" spans="1:20" s="75" customFormat="1" ht="24" hidden="1" customHeight="1">
      <c r="A1891" s="372" t="s">
        <v>2254</v>
      </c>
      <c r="B1891" s="421" t="s">
        <v>0</v>
      </c>
      <c r="C1891" s="421" t="s">
        <v>1227</v>
      </c>
      <c r="D1891" s="421" t="s">
        <v>1228</v>
      </c>
      <c r="E1891" s="422" t="s">
        <v>16</v>
      </c>
      <c r="F1891" s="416"/>
      <c r="G1891" s="416">
        <v>102496.1</v>
      </c>
      <c r="H1891" s="417">
        <f t="shared" si="2455"/>
        <v>0</v>
      </c>
      <c r="I1891" s="416">
        <v>47200</v>
      </c>
      <c r="J1891" s="417">
        <f t="shared" si="2456"/>
        <v>0</v>
      </c>
      <c r="K1891" s="416">
        <v>5347.7</v>
      </c>
      <c r="L1891" s="417">
        <f t="shared" si="2457"/>
        <v>0</v>
      </c>
      <c r="M1891" s="417">
        <f t="shared" si="2458"/>
        <v>155043.80000000002</v>
      </c>
      <c r="N1891" s="417">
        <f t="shared" si="2424"/>
        <v>0</v>
      </c>
      <c r="O1891" s="417">
        <f t="shared" ref="O1891" si="2463">F1891-F1890</f>
        <v>0</v>
      </c>
      <c r="P1891" s="417">
        <f t="shared" ref="P1891:Q1891" si="2464">M1891-M1890</f>
        <v>0</v>
      </c>
      <c r="Q1891" s="417">
        <f t="shared" si="2464"/>
        <v>0</v>
      </c>
      <c r="R1891" s="484"/>
      <c r="T1891" s="416">
        <v>206</v>
      </c>
    </row>
    <row r="1892" spans="1:20" s="371" customFormat="1" ht="24" hidden="1" customHeight="1">
      <c r="A1892" s="366" t="s">
        <v>2257</v>
      </c>
      <c r="B1892" s="418" t="s">
        <v>0</v>
      </c>
      <c r="C1892" s="418" t="s">
        <v>2950</v>
      </c>
      <c r="D1892" s="418" t="s">
        <v>99</v>
      </c>
      <c r="E1892" s="419" t="s">
        <v>6</v>
      </c>
      <c r="F1892" s="411"/>
      <c r="G1892" s="411">
        <v>15886.3</v>
      </c>
      <c r="H1892" s="412">
        <f>INT($F1892*G1892)</f>
        <v>0</v>
      </c>
      <c r="I1892" s="411">
        <v>11200</v>
      </c>
      <c r="J1892" s="412">
        <f>INT($F1892*I1892)</f>
        <v>0</v>
      </c>
      <c r="K1892" s="411">
        <v>907.8</v>
      </c>
      <c r="L1892" s="412">
        <f>INT($F1892*K1892)</f>
        <v>0</v>
      </c>
      <c r="M1892" s="412">
        <f>+G1892+I1892+K1892</f>
        <v>27994.1</v>
      </c>
      <c r="N1892" s="412">
        <f>H1892+J1892+L1892</f>
        <v>0</v>
      </c>
      <c r="O1892" s="412"/>
      <c r="P1892" s="412"/>
      <c r="Q1892" s="412"/>
      <c r="R1892" s="483" t="s">
        <v>0</v>
      </c>
      <c r="T1892" s="411">
        <v>180</v>
      </c>
    </row>
    <row r="1893" spans="1:20" s="75" customFormat="1" ht="24" hidden="1" customHeight="1">
      <c r="A1893" s="372" t="s">
        <v>2254</v>
      </c>
      <c r="B1893" s="421" t="s">
        <v>0</v>
      </c>
      <c r="C1893" s="421" t="s">
        <v>1229</v>
      </c>
      <c r="D1893" s="421" t="s">
        <v>99</v>
      </c>
      <c r="E1893" s="422" t="s">
        <v>6</v>
      </c>
      <c r="F1893" s="416"/>
      <c r="G1893" s="416">
        <v>15886.3</v>
      </c>
      <c r="H1893" s="417">
        <f t="shared" si="2455"/>
        <v>0</v>
      </c>
      <c r="I1893" s="416">
        <v>11200</v>
      </c>
      <c r="J1893" s="417">
        <f t="shared" si="2456"/>
        <v>0</v>
      </c>
      <c r="K1893" s="416">
        <v>907.8</v>
      </c>
      <c r="L1893" s="417">
        <f t="shared" si="2457"/>
        <v>0</v>
      </c>
      <c r="M1893" s="417">
        <f t="shared" si="2458"/>
        <v>27994.1</v>
      </c>
      <c r="N1893" s="417">
        <f t="shared" si="2424"/>
        <v>0</v>
      </c>
      <c r="O1893" s="417">
        <f t="shared" ref="O1893" si="2465">F1893-F1892</f>
        <v>0</v>
      </c>
      <c r="P1893" s="417">
        <f t="shared" ref="P1893:Q1893" si="2466">M1893-M1892</f>
        <v>0</v>
      </c>
      <c r="Q1893" s="417">
        <f t="shared" si="2466"/>
        <v>0</v>
      </c>
      <c r="R1893" s="484"/>
      <c r="T1893" s="416">
        <v>180</v>
      </c>
    </row>
    <row r="1894" spans="1:20" s="371" customFormat="1" ht="24" hidden="1" customHeight="1">
      <c r="A1894" s="366" t="s">
        <v>2257</v>
      </c>
      <c r="B1894" s="418" t="s">
        <v>0</v>
      </c>
      <c r="C1894" s="418" t="s">
        <v>3136</v>
      </c>
      <c r="D1894" s="418" t="s">
        <v>115</v>
      </c>
      <c r="E1894" s="419" t="s">
        <v>6</v>
      </c>
      <c r="F1894" s="411"/>
      <c r="G1894" s="411">
        <v>55047.3</v>
      </c>
      <c r="H1894" s="412">
        <f>INT($F1894*G1894)</f>
        <v>0</v>
      </c>
      <c r="I1894" s="411">
        <v>34800</v>
      </c>
      <c r="J1894" s="412">
        <f>INT($F1894*I1894)</f>
        <v>0</v>
      </c>
      <c r="K1894" s="411">
        <v>3609.7</v>
      </c>
      <c r="L1894" s="412">
        <f>INT($F1894*K1894)</f>
        <v>0</v>
      </c>
      <c r="M1894" s="412">
        <f>+G1894+I1894+K1894</f>
        <v>93457</v>
      </c>
      <c r="N1894" s="412">
        <f>H1894+J1894+L1894</f>
        <v>0</v>
      </c>
      <c r="O1894" s="412"/>
      <c r="P1894" s="412"/>
      <c r="Q1894" s="412"/>
      <c r="R1894" s="483" t="s">
        <v>0</v>
      </c>
      <c r="T1894" s="411">
        <v>29</v>
      </c>
    </row>
    <row r="1895" spans="1:20" s="75" customFormat="1" ht="24" hidden="1" customHeight="1">
      <c r="A1895" s="372" t="s">
        <v>2254</v>
      </c>
      <c r="B1895" s="421" t="s">
        <v>0</v>
      </c>
      <c r="C1895" s="421" t="s">
        <v>1330</v>
      </c>
      <c r="D1895" s="421" t="s">
        <v>115</v>
      </c>
      <c r="E1895" s="422" t="s">
        <v>6</v>
      </c>
      <c r="F1895" s="416"/>
      <c r="G1895" s="416">
        <v>55047.3</v>
      </c>
      <c r="H1895" s="417">
        <f t="shared" si="2455"/>
        <v>0</v>
      </c>
      <c r="I1895" s="416">
        <v>34800</v>
      </c>
      <c r="J1895" s="417">
        <f t="shared" si="2456"/>
        <v>0</v>
      </c>
      <c r="K1895" s="416">
        <v>3609.7</v>
      </c>
      <c r="L1895" s="417">
        <f t="shared" si="2457"/>
        <v>0</v>
      </c>
      <c r="M1895" s="417">
        <f t="shared" si="2458"/>
        <v>93457</v>
      </c>
      <c r="N1895" s="417">
        <f t="shared" si="2424"/>
        <v>0</v>
      </c>
      <c r="O1895" s="417">
        <f t="shared" ref="O1895" si="2467">F1895-F1894</f>
        <v>0</v>
      </c>
      <c r="P1895" s="417">
        <f t="shared" ref="P1895:Q1895" si="2468">M1895-M1894</f>
        <v>0</v>
      </c>
      <c r="Q1895" s="417">
        <f t="shared" si="2468"/>
        <v>0</v>
      </c>
      <c r="R1895" s="484"/>
      <c r="T1895" s="416">
        <v>29</v>
      </c>
    </row>
    <row r="1896" spans="1:20" s="371" customFormat="1" ht="24" hidden="1" customHeight="1">
      <c r="A1896" s="366" t="s">
        <v>2257</v>
      </c>
      <c r="B1896" s="418" t="s">
        <v>0</v>
      </c>
      <c r="C1896" s="418" t="s">
        <v>2964</v>
      </c>
      <c r="D1896" s="418" t="s">
        <v>2965</v>
      </c>
      <c r="E1896" s="419" t="s">
        <v>16</v>
      </c>
      <c r="F1896" s="411"/>
      <c r="G1896" s="411">
        <v>142123.5</v>
      </c>
      <c r="H1896" s="412">
        <f>INT($F1896*G1896)</f>
        <v>0</v>
      </c>
      <c r="I1896" s="411">
        <v>0</v>
      </c>
      <c r="J1896" s="412">
        <f>INT($F1896*I1896)</f>
        <v>0</v>
      </c>
      <c r="K1896" s="411">
        <v>0</v>
      </c>
      <c r="L1896" s="412">
        <f>INT($F1896*K1896)</f>
        <v>0</v>
      </c>
      <c r="M1896" s="412">
        <f>+G1896+I1896+K1896</f>
        <v>142123.5</v>
      </c>
      <c r="N1896" s="412">
        <f>H1896+J1896+L1896</f>
        <v>0</v>
      </c>
      <c r="O1896" s="412"/>
      <c r="P1896" s="412"/>
      <c r="Q1896" s="412"/>
      <c r="R1896" s="483" t="s">
        <v>0</v>
      </c>
      <c r="T1896" s="411">
        <v>19</v>
      </c>
    </row>
    <row r="1897" spans="1:20" s="75" customFormat="1" ht="24" hidden="1" customHeight="1">
      <c r="A1897" s="372" t="s">
        <v>2254</v>
      </c>
      <c r="B1897" s="421" t="s">
        <v>0</v>
      </c>
      <c r="C1897" s="421" t="s">
        <v>1237</v>
      </c>
      <c r="D1897" s="421" t="s">
        <v>1238</v>
      </c>
      <c r="E1897" s="422" t="s">
        <v>16</v>
      </c>
      <c r="F1897" s="416"/>
      <c r="G1897" s="416">
        <v>142123.5</v>
      </c>
      <c r="H1897" s="417">
        <f t="shared" si="2455"/>
        <v>0</v>
      </c>
      <c r="I1897" s="416">
        <v>0</v>
      </c>
      <c r="J1897" s="417">
        <f t="shared" si="2456"/>
        <v>0</v>
      </c>
      <c r="K1897" s="416">
        <v>0</v>
      </c>
      <c r="L1897" s="417">
        <f t="shared" si="2457"/>
        <v>0</v>
      </c>
      <c r="M1897" s="417">
        <f t="shared" si="2458"/>
        <v>142123.5</v>
      </c>
      <c r="N1897" s="417">
        <f t="shared" si="2424"/>
        <v>0</v>
      </c>
      <c r="O1897" s="417">
        <f t="shared" ref="O1897" si="2469">F1897-F1896</f>
        <v>0</v>
      </c>
      <c r="P1897" s="417">
        <f t="shared" ref="P1897:Q1897" si="2470">M1897-M1896</f>
        <v>0</v>
      </c>
      <c r="Q1897" s="417">
        <f t="shared" si="2470"/>
        <v>0</v>
      </c>
      <c r="R1897" s="484"/>
      <c r="T1897" s="416">
        <v>19</v>
      </c>
    </row>
    <row r="1898" spans="1:20" s="371" customFormat="1" ht="24" hidden="1" customHeight="1">
      <c r="A1898" s="366" t="s">
        <v>2257</v>
      </c>
      <c r="B1898" s="436" t="s">
        <v>3193</v>
      </c>
      <c r="C1898" s="436" t="s">
        <v>2969</v>
      </c>
      <c r="D1898" s="436" t="s">
        <v>0</v>
      </c>
      <c r="E1898" s="437" t="s">
        <v>0</v>
      </c>
      <c r="F1898" s="438"/>
      <c r="G1898" s="439">
        <v>0</v>
      </c>
      <c r="H1898" s="438">
        <f>SUMIF($A$1900:$A$1911,$A1900,H$1900:H$1911)</f>
        <v>0</v>
      </c>
      <c r="I1898" s="439">
        <v>0</v>
      </c>
      <c r="J1898" s="438">
        <f t="shared" ref="J1898:J1899" si="2471">SUMIF($A$1900:$A$1911,$A1900,J$1900:J$1911)</f>
        <v>0</v>
      </c>
      <c r="K1898" s="439">
        <v>0</v>
      </c>
      <c r="L1898" s="438">
        <f t="shared" ref="L1898:L1899" si="2472">SUMIF($A$1900:$A$1911,$A1900,L$1900:L$1911)</f>
        <v>0</v>
      </c>
      <c r="M1898" s="440">
        <v>0</v>
      </c>
      <c r="N1898" s="438">
        <f>H1898+J1898+L1898</f>
        <v>0</v>
      </c>
      <c r="O1898" s="438"/>
      <c r="P1898" s="438"/>
      <c r="Q1898" s="438"/>
      <c r="R1898" s="481" t="s">
        <v>0</v>
      </c>
      <c r="T1898" s="438">
        <v>0</v>
      </c>
    </row>
    <row r="1899" spans="1:20" s="75" customFormat="1" ht="24" hidden="1" customHeight="1">
      <c r="A1899" s="372" t="s">
        <v>2254</v>
      </c>
      <c r="B1899" s="442" t="s">
        <v>3194</v>
      </c>
      <c r="C1899" s="442" t="s">
        <v>1241</v>
      </c>
      <c r="D1899" s="442" t="s">
        <v>0</v>
      </c>
      <c r="E1899" s="443" t="s">
        <v>0</v>
      </c>
      <c r="F1899" s="444"/>
      <c r="G1899" s="445">
        <v>0</v>
      </c>
      <c r="H1899" s="444">
        <f>SUMIF($A$1900:$A$1911,$A1901,H$1900:H$1911)</f>
        <v>0</v>
      </c>
      <c r="I1899" s="445">
        <v>0</v>
      </c>
      <c r="J1899" s="444">
        <f t="shared" si="2471"/>
        <v>0</v>
      </c>
      <c r="K1899" s="445">
        <v>0</v>
      </c>
      <c r="L1899" s="444">
        <f t="shared" si="2472"/>
        <v>0</v>
      </c>
      <c r="M1899" s="446">
        <v>0</v>
      </c>
      <c r="N1899" s="444">
        <f t="shared" si="2424"/>
        <v>0</v>
      </c>
      <c r="O1899" s="444">
        <f t="shared" ref="O1899" si="2473">F1899-F1898</f>
        <v>0</v>
      </c>
      <c r="P1899" s="444">
        <f t="shared" ref="P1899:Q1899" si="2474">M1899-M1898</f>
        <v>0</v>
      </c>
      <c r="Q1899" s="444">
        <f t="shared" si="2474"/>
        <v>0</v>
      </c>
      <c r="R1899" s="482"/>
      <c r="T1899" s="444">
        <v>0</v>
      </c>
    </row>
    <row r="1900" spans="1:20" s="485" customFormat="1" ht="24" hidden="1" customHeight="1">
      <c r="A1900" s="366" t="s">
        <v>2257</v>
      </c>
      <c r="B1900" s="418" t="s">
        <v>0</v>
      </c>
      <c r="C1900" s="418" t="s">
        <v>2972</v>
      </c>
      <c r="D1900" s="418" t="s">
        <v>2973</v>
      </c>
      <c r="E1900" s="419" t="s">
        <v>102</v>
      </c>
      <c r="F1900" s="411"/>
      <c r="G1900" s="411">
        <v>182.5</v>
      </c>
      <c r="H1900" s="412">
        <f>INT($F1900*G1900)</f>
        <v>0</v>
      </c>
      <c r="I1900" s="411">
        <v>5874.4</v>
      </c>
      <c r="J1900" s="412">
        <f>INT($F1900*I1900)</f>
        <v>0</v>
      </c>
      <c r="K1900" s="411">
        <v>0</v>
      </c>
      <c r="L1900" s="412">
        <f>INT($F1900*K1900)</f>
        <v>0</v>
      </c>
      <c r="M1900" s="412">
        <f>+G1900+I1900+K1900</f>
        <v>6056.9</v>
      </c>
      <c r="N1900" s="412">
        <f>H1900+J1900+L1900</f>
        <v>0</v>
      </c>
      <c r="O1900" s="412"/>
      <c r="P1900" s="412"/>
      <c r="Q1900" s="412"/>
      <c r="R1900" s="483" t="s">
        <v>0</v>
      </c>
      <c r="T1900" s="411">
        <v>630</v>
      </c>
    </row>
    <row r="1901" spans="1:20" s="77" customFormat="1" ht="24" hidden="1" customHeight="1">
      <c r="A1901" s="372" t="s">
        <v>2072</v>
      </c>
      <c r="B1901" s="421" t="s">
        <v>0</v>
      </c>
      <c r="C1901" s="421" t="s">
        <v>1242</v>
      </c>
      <c r="D1901" s="421" t="s">
        <v>1243</v>
      </c>
      <c r="E1901" s="422" t="s">
        <v>102</v>
      </c>
      <c r="F1901" s="416"/>
      <c r="G1901" s="416">
        <v>182.5</v>
      </c>
      <c r="H1901" s="417">
        <f t="shared" ref="H1901:H1911" si="2475">INT($F1901*G1901)</f>
        <v>0</v>
      </c>
      <c r="I1901" s="416">
        <v>5874.4</v>
      </c>
      <c r="J1901" s="417">
        <f t="shared" ref="J1901:J1911" si="2476">INT($F1901*I1901)</f>
        <v>0</v>
      </c>
      <c r="K1901" s="416">
        <v>0</v>
      </c>
      <c r="L1901" s="417">
        <f t="shared" ref="L1901:L1911" si="2477">INT($F1901*K1901)</f>
        <v>0</v>
      </c>
      <c r="M1901" s="417">
        <f t="shared" ref="M1901:M1911" si="2478">+G1901+I1901+K1901</f>
        <v>6056.9</v>
      </c>
      <c r="N1901" s="417">
        <f t="shared" si="2424"/>
        <v>0</v>
      </c>
      <c r="O1901" s="417">
        <f t="shared" ref="O1901" si="2479">F1901-F1900</f>
        <v>0</v>
      </c>
      <c r="P1901" s="417">
        <f t="shared" ref="P1901:Q1901" si="2480">M1901-M1900</f>
        <v>0</v>
      </c>
      <c r="Q1901" s="417">
        <f t="shared" si="2480"/>
        <v>0</v>
      </c>
      <c r="R1901" s="484"/>
      <c r="T1901" s="416">
        <v>630</v>
      </c>
    </row>
    <row r="1902" spans="1:20" s="371" customFormat="1" ht="24" hidden="1" customHeight="1">
      <c r="A1902" s="366" t="s">
        <v>2257</v>
      </c>
      <c r="B1902" s="418" t="s">
        <v>0</v>
      </c>
      <c r="C1902" s="418" t="s">
        <v>2972</v>
      </c>
      <c r="D1902" s="418" t="s">
        <v>2974</v>
      </c>
      <c r="E1902" s="419" t="s">
        <v>102</v>
      </c>
      <c r="F1902" s="411"/>
      <c r="G1902" s="411">
        <v>218.4</v>
      </c>
      <c r="H1902" s="412">
        <f>INT($F1902*G1902)</f>
        <v>0</v>
      </c>
      <c r="I1902" s="411">
        <v>7049.8</v>
      </c>
      <c r="J1902" s="412">
        <f>INT($F1902*I1902)</f>
        <v>0</v>
      </c>
      <c r="K1902" s="411">
        <v>0</v>
      </c>
      <c r="L1902" s="412">
        <f>INT($F1902*K1902)</f>
        <v>0</v>
      </c>
      <c r="M1902" s="412">
        <f>+G1902+I1902+K1902</f>
        <v>7268.2</v>
      </c>
      <c r="N1902" s="412">
        <f>H1902+J1902+L1902</f>
        <v>0</v>
      </c>
      <c r="O1902" s="412"/>
      <c r="P1902" s="412"/>
      <c r="Q1902" s="412"/>
      <c r="R1902" s="483" t="s">
        <v>0</v>
      </c>
      <c r="T1902" s="411">
        <v>590</v>
      </c>
    </row>
    <row r="1903" spans="1:20" s="75" customFormat="1" ht="24" hidden="1" customHeight="1">
      <c r="A1903" s="372" t="s">
        <v>2072</v>
      </c>
      <c r="B1903" s="421" t="s">
        <v>0</v>
      </c>
      <c r="C1903" s="421" t="s">
        <v>1242</v>
      </c>
      <c r="D1903" s="421" t="s">
        <v>1244</v>
      </c>
      <c r="E1903" s="422" t="s">
        <v>102</v>
      </c>
      <c r="F1903" s="416"/>
      <c r="G1903" s="416">
        <v>218.4</v>
      </c>
      <c r="H1903" s="417">
        <f t="shared" si="2475"/>
        <v>0</v>
      </c>
      <c r="I1903" s="416">
        <v>7049.8</v>
      </c>
      <c r="J1903" s="417">
        <f t="shared" si="2476"/>
        <v>0</v>
      </c>
      <c r="K1903" s="416">
        <v>0</v>
      </c>
      <c r="L1903" s="417">
        <f t="shared" si="2477"/>
        <v>0</v>
      </c>
      <c r="M1903" s="417">
        <f t="shared" si="2478"/>
        <v>7268.2</v>
      </c>
      <c r="N1903" s="417">
        <f t="shared" si="2424"/>
        <v>0</v>
      </c>
      <c r="O1903" s="417">
        <f t="shared" ref="O1903" si="2481">F1903-F1902</f>
        <v>0</v>
      </c>
      <c r="P1903" s="417">
        <f t="shared" ref="P1903:Q1903" si="2482">M1903-M1902</f>
        <v>0</v>
      </c>
      <c r="Q1903" s="417">
        <f t="shared" si="2482"/>
        <v>0</v>
      </c>
      <c r="R1903" s="484"/>
      <c r="T1903" s="416">
        <v>590</v>
      </c>
    </row>
    <row r="1904" spans="1:20" s="371" customFormat="1" ht="24" hidden="1" customHeight="1">
      <c r="A1904" s="366" t="s">
        <v>2257</v>
      </c>
      <c r="B1904" s="418" t="s">
        <v>0</v>
      </c>
      <c r="C1904" s="418" t="s">
        <v>2976</v>
      </c>
      <c r="D1904" s="418" t="s">
        <v>2977</v>
      </c>
      <c r="E1904" s="419" t="s">
        <v>2104</v>
      </c>
      <c r="F1904" s="411"/>
      <c r="G1904" s="411">
        <v>522.5</v>
      </c>
      <c r="H1904" s="412">
        <f>INT($F1904*G1904)</f>
        <v>0</v>
      </c>
      <c r="I1904" s="411">
        <v>25572.1</v>
      </c>
      <c r="J1904" s="412">
        <f>INT($F1904*I1904)</f>
        <v>0</v>
      </c>
      <c r="K1904" s="411">
        <v>0</v>
      </c>
      <c r="L1904" s="412">
        <f>INT($F1904*K1904)</f>
        <v>0</v>
      </c>
      <c r="M1904" s="412">
        <f>+G1904+I1904+K1904</f>
        <v>26094.6</v>
      </c>
      <c r="N1904" s="412">
        <f>H1904+J1904+L1904</f>
        <v>0</v>
      </c>
      <c r="O1904" s="412"/>
      <c r="P1904" s="412"/>
      <c r="Q1904" s="412"/>
      <c r="R1904" s="483" t="s">
        <v>0</v>
      </c>
      <c r="T1904" s="411">
        <v>25.4</v>
      </c>
    </row>
    <row r="1905" spans="1:20" s="75" customFormat="1" ht="24" hidden="1" customHeight="1">
      <c r="A1905" s="372" t="s">
        <v>2254</v>
      </c>
      <c r="B1905" s="421" t="s">
        <v>0</v>
      </c>
      <c r="C1905" s="421" t="s">
        <v>1245</v>
      </c>
      <c r="D1905" s="421" t="s">
        <v>1246</v>
      </c>
      <c r="E1905" s="422" t="s">
        <v>671</v>
      </c>
      <c r="F1905" s="416"/>
      <c r="G1905" s="416">
        <v>522.5</v>
      </c>
      <c r="H1905" s="417">
        <f t="shared" si="2475"/>
        <v>0</v>
      </c>
      <c r="I1905" s="416">
        <v>25572.1</v>
      </c>
      <c r="J1905" s="417">
        <f t="shared" si="2476"/>
        <v>0</v>
      </c>
      <c r="K1905" s="416">
        <v>0</v>
      </c>
      <c r="L1905" s="417">
        <f t="shared" si="2477"/>
        <v>0</v>
      </c>
      <c r="M1905" s="417">
        <f t="shared" si="2478"/>
        <v>26094.6</v>
      </c>
      <c r="N1905" s="417">
        <f t="shared" si="2424"/>
        <v>0</v>
      </c>
      <c r="O1905" s="417">
        <f t="shared" ref="O1905" si="2483">F1905-F1904</f>
        <v>0</v>
      </c>
      <c r="P1905" s="417">
        <f t="shared" ref="P1905:Q1905" si="2484">M1905-M1904</f>
        <v>0</v>
      </c>
      <c r="Q1905" s="417">
        <f t="shared" si="2484"/>
        <v>0</v>
      </c>
      <c r="R1905" s="484"/>
      <c r="T1905" s="416">
        <v>25.4</v>
      </c>
    </row>
    <row r="1906" spans="1:20" s="485" customFormat="1" ht="24" hidden="1" customHeight="1">
      <c r="A1906" s="366" t="s">
        <v>2257</v>
      </c>
      <c r="B1906" s="418" t="s">
        <v>0</v>
      </c>
      <c r="C1906" s="418" t="s">
        <v>2978</v>
      </c>
      <c r="D1906" s="418" t="s">
        <v>0</v>
      </c>
      <c r="E1906" s="419" t="s">
        <v>16</v>
      </c>
      <c r="F1906" s="411"/>
      <c r="G1906" s="411">
        <v>0</v>
      </c>
      <c r="H1906" s="412">
        <f>INT($F1906*G1906)</f>
        <v>0</v>
      </c>
      <c r="I1906" s="411">
        <v>7153.6</v>
      </c>
      <c r="J1906" s="412">
        <f>INT($F1906*I1906)</f>
        <v>0</v>
      </c>
      <c r="K1906" s="411">
        <v>0</v>
      </c>
      <c r="L1906" s="412">
        <f>INT($F1906*K1906)</f>
        <v>0</v>
      </c>
      <c r="M1906" s="412">
        <f>+G1906+I1906+K1906</f>
        <v>7153.6</v>
      </c>
      <c r="N1906" s="412">
        <f>H1906+J1906+L1906</f>
        <v>0</v>
      </c>
      <c r="O1906" s="412"/>
      <c r="P1906" s="412"/>
      <c r="Q1906" s="412"/>
      <c r="R1906" s="483" t="s">
        <v>0</v>
      </c>
      <c r="T1906" s="411">
        <v>9</v>
      </c>
    </row>
    <row r="1907" spans="1:20" s="77" customFormat="1" ht="24" hidden="1" customHeight="1">
      <c r="A1907" s="372" t="s">
        <v>2254</v>
      </c>
      <c r="B1907" s="421" t="s">
        <v>0</v>
      </c>
      <c r="C1907" s="421" t="s">
        <v>1247</v>
      </c>
      <c r="D1907" s="421" t="s">
        <v>0</v>
      </c>
      <c r="E1907" s="422" t="s">
        <v>16</v>
      </c>
      <c r="F1907" s="416"/>
      <c r="G1907" s="416">
        <v>0</v>
      </c>
      <c r="H1907" s="417">
        <f t="shared" si="2475"/>
        <v>0</v>
      </c>
      <c r="I1907" s="416">
        <v>7153.6</v>
      </c>
      <c r="J1907" s="417">
        <f t="shared" si="2476"/>
        <v>0</v>
      </c>
      <c r="K1907" s="416">
        <v>0</v>
      </c>
      <c r="L1907" s="417">
        <f t="shared" si="2477"/>
        <v>0</v>
      </c>
      <c r="M1907" s="417">
        <f t="shared" si="2478"/>
        <v>7153.6</v>
      </c>
      <c r="N1907" s="417">
        <f t="shared" si="2424"/>
        <v>0</v>
      </c>
      <c r="O1907" s="417">
        <f t="shared" ref="O1907" si="2485">F1907-F1906</f>
        <v>0</v>
      </c>
      <c r="P1907" s="417">
        <f t="shared" ref="P1907:Q1907" si="2486">M1907-M1906</f>
        <v>0</v>
      </c>
      <c r="Q1907" s="417">
        <f t="shared" si="2486"/>
        <v>0</v>
      </c>
      <c r="R1907" s="484"/>
      <c r="T1907" s="416">
        <v>9</v>
      </c>
    </row>
    <row r="1908" spans="1:20" s="371" customFormat="1" ht="24" hidden="1" customHeight="1">
      <c r="A1908" s="366" t="s">
        <v>2257</v>
      </c>
      <c r="B1908" s="418" t="s">
        <v>0</v>
      </c>
      <c r="C1908" s="418" t="s">
        <v>2979</v>
      </c>
      <c r="D1908" s="418" t="s">
        <v>0</v>
      </c>
      <c r="E1908" s="419" t="s">
        <v>16</v>
      </c>
      <c r="F1908" s="411"/>
      <c r="G1908" s="411">
        <v>36.4</v>
      </c>
      <c r="H1908" s="412">
        <f>INT($F1908*G1908)</f>
        <v>0</v>
      </c>
      <c r="I1908" s="411">
        <v>341.6</v>
      </c>
      <c r="J1908" s="412">
        <f>INT($F1908*I1908)</f>
        <v>0</v>
      </c>
      <c r="K1908" s="411">
        <v>24.3</v>
      </c>
      <c r="L1908" s="412">
        <f>INT($F1908*K1908)</f>
        <v>0</v>
      </c>
      <c r="M1908" s="412">
        <f>+G1908+I1908+K1908</f>
        <v>402.3</v>
      </c>
      <c r="N1908" s="412">
        <f>H1908+J1908+L1908</f>
        <v>0</v>
      </c>
      <c r="O1908" s="412"/>
      <c r="P1908" s="412"/>
      <c r="Q1908" s="412"/>
      <c r="R1908" s="483" t="s">
        <v>0</v>
      </c>
      <c r="T1908" s="411">
        <v>448</v>
      </c>
    </row>
    <row r="1909" spans="1:20" s="75" customFormat="1" ht="24" hidden="1" customHeight="1">
      <c r="A1909" s="372" t="s">
        <v>2254</v>
      </c>
      <c r="B1909" s="421" t="s">
        <v>0</v>
      </c>
      <c r="C1909" s="421" t="s">
        <v>1248</v>
      </c>
      <c r="D1909" s="421" t="s">
        <v>0</v>
      </c>
      <c r="E1909" s="422" t="s">
        <v>16</v>
      </c>
      <c r="F1909" s="416"/>
      <c r="G1909" s="416">
        <v>36.4</v>
      </c>
      <c r="H1909" s="417">
        <f t="shared" si="2475"/>
        <v>0</v>
      </c>
      <c r="I1909" s="416">
        <v>341.6</v>
      </c>
      <c r="J1909" s="417">
        <f t="shared" si="2476"/>
        <v>0</v>
      </c>
      <c r="K1909" s="416">
        <v>24.3</v>
      </c>
      <c r="L1909" s="417">
        <f t="shared" si="2477"/>
        <v>0</v>
      </c>
      <c r="M1909" s="417">
        <f t="shared" si="2478"/>
        <v>402.3</v>
      </c>
      <c r="N1909" s="417">
        <f t="shared" si="2424"/>
        <v>0</v>
      </c>
      <c r="O1909" s="417">
        <f t="shared" ref="O1909" si="2487">F1909-F1908</f>
        <v>0</v>
      </c>
      <c r="P1909" s="417">
        <f t="shared" ref="P1909:Q1909" si="2488">M1909-M1908</f>
        <v>0</v>
      </c>
      <c r="Q1909" s="417">
        <f t="shared" si="2488"/>
        <v>0</v>
      </c>
      <c r="R1909" s="484"/>
      <c r="T1909" s="416">
        <v>448</v>
      </c>
    </row>
    <row r="1910" spans="1:20" s="371" customFormat="1" ht="24" hidden="1" customHeight="1">
      <c r="A1910" s="366" t="s">
        <v>2257</v>
      </c>
      <c r="B1910" s="418" t="s">
        <v>0</v>
      </c>
      <c r="C1910" s="418" t="s">
        <v>2981</v>
      </c>
      <c r="D1910" s="418" t="s">
        <v>0</v>
      </c>
      <c r="E1910" s="419" t="s">
        <v>6</v>
      </c>
      <c r="F1910" s="411"/>
      <c r="G1910" s="411">
        <v>307.5</v>
      </c>
      <c r="H1910" s="412">
        <f>INT($F1910*G1910)</f>
        <v>0</v>
      </c>
      <c r="I1910" s="411">
        <v>3132.8</v>
      </c>
      <c r="J1910" s="412">
        <f>INT($F1910*I1910)</f>
        <v>0</v>
      </c>
      <c r="K1910" s="411">
        <v>0</v>
      </c>
      <c r="L1910" s="412">
        <f>INT($F1910*K1910)</f>
        <v>0</v>
      </c>
      <c r="M1910" s="412">
        <f>+G1910+I1910+K1910</f>
        <v>3440.3</v>
      </c>
      <c r="N1910" s="412">
        <f>H1910+J1910+L1910</f>
        <v>0</v>
      </c>
      <c r="O1910" s="412"/>
      <c r="P1910" s="412"/>
      <c r="Q1910" s="412"/>
      <c r="R1910" s="483" t="s">
        <v>0</v>
      </c>
      <c r="T1910" s="411">
        <v>390</v>
      </c>
    </row>
    <row r="1911" spans="1:20" s="75" customFormat="1" ht="24" hidden="1" customHeight="1">
      <c r="A1911" s="372" t="s">
        <v>2254</v>
      </c>
      <c r="B1911" s="421" t="s">
        <v>0</v>
      </c>
      <c r="C1911" s="421" t="s">
        <v>1249</v>
      </c>
      <c r="D1911" s="421" t="s">
        <v>0</v>
      </c>
      <c r="E1911" s="422" t="s">
        <v>6</v>
      </c>
      <c r="F1911" s="416"/>
      <c r="G1911" s="416">
        <v>307.5</v>
      </c>
      <c r="H1911" s="417">
        <f t="shared" si="2475"/>
        <v>0</v>
      </c>
      <c r="I1911" s="416">
        <v>3132.8</v>
      </c>
      <c r="J1911" s="417">
        <f t="shared" si="2476"/>
        <v>0</v>
      </c>
      <c r="K1911" s="416">
        <v>0</v>
      </c>
      <c r="L1911" s="417">
        <f t="shared" si="2477"/>
        <v>0</v>
      </c>
      <c r="M1911" s="417">
        <f t="shared" si="2478"/>
        <v>3440.3</v>
      </c>
      <c r="N1911" s="417">
        <f t="shared" si="2424"/>
        <v>0</v>
      </c>
      <c r="O1911" s="417">
        <f t="shared" ref="O1911" si="2489">F1911-F1910</f>
        <v>0</v>
      </c>
      <c r="P1911" s="417">
        <f t="shared" ref="P1911:Q1911" si="2490">M1911-M1910</f>
        <v>0</v>
      </c>
      <c r="Q1911" s="417">
        <f t="shared" si="2490"/>
        <v>0</v>
      </c>
      <c r="R1911" s="484"/>
      <c r="T1911" s="416">
        <v>390</v>
      </c>
    </row>
    <row r="1912" spans="1:20" s="371" customFormat="1" ht="24" hidden="1" customHeight="1">
      <c r="A1912" s="366" t="s">
        <v>2257</v>
      </c>
      <c r="B1912" s="436" t="s">
        <v>3195</v>
      </c>
      <c r="C1912" s="436" t="s">
        <v>2983</v>
      </c>
      <c r="D1912" s="436" t="s">
        <v>0</v>
      </c>
      <c r="E1912" s="437" t="s">
        <v>0</v>
      </c>
      <c r="F1912" s="438"/>
      <c r="G1912" s="439">
        <v>0</v>
      </c>
      <c r="H1912" s="438">
        <f>SUMIF($A$1914:$A$1931,$A1914,H$1914:H$1931)</f>
        <v>0</v>
      </c>
      <c r="I1912" s="439">
        <v>0</v>
      </c>
      <c r="J1912" s="438">
        <f t="shared" ref="J1912:J1913" si="2491">SUMIF($A$1914:$A$1931,$A1914,J$1914:J$1931)</f>
        <v>0</v>
      </c>
      <c r="K1912" s="439">
        <v>0</v>
      </c>
      <c r="L1912" s="438">
        <f t="shared" ref="L1912" si="2492">SUMIF($A$1914:$A$1931,$A1914,L$1914:L$1931)</f>
        <v>0</v>
      </c>
      <c r="M1912" s="440">
        <v>0</v>
      </c>
      <c r="N1912" s="438">
        <f>H1912+J1912+L1912</f>
        <v>0</v>
      </c>
      <c r="O1912" s="438"/>
      <c r="P1912" s="438"/>
      <c r="Q1912" s="438"/>
      <c r="R1912" s="481" t="s">
        <v>0</v>
      </c>
      <c r="T1912" s="438">
        <v>0</v>
      </c>
    </row>
    <row r="1913" spans="1:20" s="75" customFormat="1" ht="24" hidden="1" customHeight="1">
      <c r="A1913" s="372" t="s">
        <v>2254</v>
      </c>
      <c r="B1913" s="442" t="s">
        <v>298</v>
      </c>
      <c r="C1913" s="442" t="s">
        <v>1250</v>
      </c>
      <c r="D1913" s="442" t="s">
        <v>0</v>
      </c>
      <c r="E1913" s="443" t="s">
        <v>0</v>
      </c>
      <c r="F1913" s="444"/>
      <c r="G1913" s="445">
        <v>0</v>
      </c>
      <c r="H1913" s="444">
        <f>SUMIF($A$1914:$A$1931,$A1915,H$1914:H$1931)</f>
        <v>0</v>
      </c>
      <c r="I1913" s="445">
        <v>0</v>
      </c>
      <c r="J1913" s="444">
        <f t="shared" si="2491"/>
        <v>0</v>
      </c>
      <c r="K1913" s="445">
        <v>0</v>
      </c>
      <c r="L1913" s="444">
        <f>SUMIF($A$1914:$A$1931,$A1915,L$1914:L$1931)</f>
        <v>0</v>
      </c>
      <c r="M1913" s="446">
        <v>0</v>
      </c>
      <c r="N1913" s="444">
        <f t="shared" si="2424"/>
        <v>0</v>
      </c>
      <c r="O1913" s="444">
        <f t="shared" ref="O1913" si="2493">F1913-F1912</f>
        <v>0</v>
      </c>
      <c r="P1913" s="444">
        <f t="shared" ref="P1913:Q1913" si="2494">M1913-M1912</f>
        <v>0</v>
      </c>
      <c r="Q1913" s="444">
        <f t="shared" si="2494"/>
        <v>0</v>
      </c>
      <c r="R1913" s="482"/>
      <c r="T1913" s="444">
        <v>0</v>
      </c>
    </row>
    <row r="1914" spans="1:20" s="371" customFormat="1" ht="24" hidden="1" customHeight="1">
      <c r="A1914" s="366" t="s">
        <v>2257</v>
      </c>
      <c r="B1914" s="418" t="s">
        <v>0</v>
      </c>
      <c r="C1914" s="418" t="s">
        <v>2985</v>
      </c>
      <c r="D1914" s="418" t="s">
        <v>103</v>
      </c>
      <c r="E1914" s="419" t="s">
        <v>18</v>
      </c>
      <c r="F1914" s="411"/>
      <c r="G1914" s="411">
        <v>7579918.2999999998</v>
      </c>
      <c r="H1914" s="412">
        <f>INT($F1914*G1914)</f>
        <v>0</v>
      </c>
      <c r="I1914" s="411">
        <v>0</v>
      </c>
      <c r="J1914" s="412">
        <f>INT($F1914*I1914)</f>
        <v>0</v>
      </c>
      <c r="K1914" s="411">
        <v>0</v>
      </c>
      <c r="L1914" s="412">
        <f>INT($F1914*K1914)</f>
        <v>0</v>
      </c>
      <c r="M1914" s="412">
        <f>+G1914+I1914+K1914</f>
        <v>7579918.2999999998</v>
      </c>
      <c r="N1914" s="412">
        <f>H1914+J1914+L1914</f>
        <v>0</v>
      </c>
      <c r="O1914" s="412"/>
      <c r="P1914" s="412"/>
      <c r="Q1914" s="412"/>
      <c r="R1914" s="483" t="s">
        <v>0</v>
      </c>
      <c r="T1914" s="411">
        <v>1</v>
      </c>
    </row>
    <row r="1915" spans="1:20" s="75" customFormat="1" ht="24" hidden="1" customHeight="1">
      <c r="A1915" s="372" t="s">
        <v>3196</v>
      </c>
      <c r="B1915" s="421" t="s">
        <v>0</v>
      </c>
      <c r="C1915" s="421" t="s">
        <v>1251</v>
      </c>
      <c r="D1915" s="421" t="s">
        <v>103</v>
      </c>
      <c r="E1915" s="422" t="s">
        <v>18</v>
      </c>
      <c r="F1915" s="416"/>
      <c r="G1915" s="416">
        <v>7579918.2999999998</v>
      </c>
      <c r="H1915" s="417">
        <f t="shared" ref="H1915:H1931" si="2495">INT($F1915*G1915)</f>
        <v>0</v>
      </c>
      <c r="I1915" s="416">
        <v>0</v>
      </c>
      <c r="J1915" s="417">
        <f t="shared" ref="J1915:J1931" si="2496">INT($F1915*I1915)</f>
        <v>0</v>
      </c>
      <c r="K1915" s="416">
        <v>0</v>
      </c>
      <c r="L1915" s="417">
        <f t="shared" ref="L1915:L1931" si="2497">INT($F1915*K1915)</f>
        <v>0</v>
      </c>
      <c r="M1915" s="417">
        <f t="shared" ref="M1915:M1931" si="2498">+G1915+I1915+K1915</f>
        <v>7579918.2999999998</v>
      </c>
      <c r="N1915" s="417">
        <f t="shared" si="2424"/>
        <v>0</v>
      </c>
      <c r="O1915" s="417">
        <f t="shared" ref="O1915" si="2499">F1915-F1914</f>
        <v>0</v>
      </c>
      <c r="P1915" s="417">
        <f t="shared" ref="P1915:Q1915" si="2500">M1915-M1914</f>
        <v>0</v>
      </c>
      <c r="Q1915" s="417">
        <f t="shared" si="2500"/>
        <v>0</v>
      </c>
      <c r="R1915" s="484"/>
      <c r="T1915" s="416">
        <v>1</v>
      </c>
    </row>
    <row r="1916" spans="1:20" s="371" customFormat="1" ht="24" hidden="1" customHeight="1">
      <c r="A1916" s="366" t="s">
        <v>2064</v>
      </c>
      <c r="B1916" s="418" t="s">
        <v>0</v>
      </c>
      <c r="C1916" s="418" t="s">
        <v>2987</v>
      </c>
      <c r="D1916" s="418" t="s">
        <v>106</v>
      </c>
      <c r="E1916" s="419" t="s">
        <v>18</v>
      </c>
      <c r="F1916" s="411"/>
      <c r="G1916" s="411">
        <v>168185.4</v>
      </c>
      <c r="H1916" s="412">
        <f>INT($F1916*G1916)</f>
        <v>0</v>
      </c>
      <c r="I1916" s="411">
        <v>83008.800000000003</v>
      </c>
      <c r="J1916" s="412">
        <f>INT($F1916*I1916)</f>
        <v>0</v>
      </c>
      <c r="K1916" s="411">
        <v>0</v>
      </c>
      <c r="L1916" s="412">
        <f>INT($F1916*K1916)</f>
        <v>0</v>
      </c>
      <c r="M1916" s="412">
        <f>+G1916+I1916+K1916</f>
        <v>251194.2</v>
      </c>
      <c r="N1916" s="412">
        <f>H1916+J1916+L1916</f>
        <v>0</v>
      </c>
      <c r="O1916" s="412"/>
      <c r="P1916" s="412"/>
      <c r="Q1916" s="412"/>
      <c r="R1916" s="483" t="s">
        <v>0</v>
      </c>
      <c r="T1916" s="411">
        <v>2</v>
      </c>
    </row>
    <row r="1917" spans="1:20" s="75" customFormat="1" ht="24" hidden="1" customHeight="1">
      <c r="A1917" s="372" t="s">
        <v>2254</v>
      </c>
      <c r="B1917" s="421" t="s">
        <v>0</v>
      </c>
      <c r="C1917" s="421" t="s">
        <v>1253</v>
      </c>
      <c r="D1917" s="421" t="s">
        <v>106</v>
      </c>
      <c r="E1917" s="422" t="s">
        <v>18</v>
      </c>
      <c r="F1917" s="416"/>
      <c r="G1917" s="416">
        <v>168185.4</v>
      </c>
      <c r="H1917" s="417">
        <f t="shared" si="2495"/>
        <v>0</v>
      </c>
      <c r="I1917" s="416">
        <v>83008.800000000003</v>
      </c>
      <c r="J1917" s="417">
        <f t="shared" si="2496"/>
        <v>0</v>
      </c>
      <c r="K1917" s="416">
        <v>0</v>
      </c>
      <c r="L1917" s="417">
        <f t="shared" si="2497"/>
        <v>0</v>
      </c>
      <c r="M1917" s="417">
        <f t="shared" si="2498"/>
        <v>251194.2</v>
      </c>
      <c r="N1917" s="417">
        <f t="shared" si="2424"/>
        <v>0</v>
      </c>
      <c r="O1917" s="417">
        <f t="shared" ref="O1917" si="2501">F1917-F1916</f>
        <v>0</v>
      </c>
      <c r="P1917" s="417">
        <f t="shared" ref="P1917:Q1917" si="2502">M1917-M1916</f>
        <v>0</v>
      </c>
      <c r="Q1917" s="417">
        <f t="shared" si="2502"/>
        <v>0</v>
      </c>
      <c r="R1917" s="484"/>
      <c r="T1917" s="416">
        <v>2</v>
      </c>
    </row>
    <row r="1918" spans="1:20" s="371" customFormat="1" ht="24" hidden="1" customHeight="1">
      <c r="A1918" s="366" t="s">
        <v>2064</v>
      </c>
      <c r="B1918" s="418" t="s">
        <v>0</v>
      </c>
      <c r="C1918" s="418" t="s">
        <v>2988</v>
      </c>
      <c r="D1918" s="418" t="s">
        <v>105</v>
      </c>
      <c r="E1918" s="419" t="s">
        <v>18</v>
      </c>
      <c r="F1918" s="411"/>
      <c r="G1918" s="411">
        <v>323092.90000000002</v>
      </c>
      <c r="H1918" s="412">
        <f>INT($F1918*G1918)</f>
        <v>0</v>
      </c>
      <c r="I1918" s="411">
        <v>158457.60000000001</v>
      </c>
      <c r="J1918" s="412">
        <f>INT($F1918*I1918)</f>
        <v>0</v>
      </c>
      <c r="K1918" s="411">
        <v>0</v>
      </c>
      <c r="L1918" s="412">
        <f>INT($F1918*K1918)</f>
        <v>0</v>
      </c>
      <c r="M1918" s="412">
        <f>+G1918+I1918+K1918</f>
        <v>481550.5</v>
      </c>
      <c r="N1918" s="412">
        <f>H1918+J1918+L1918</f>
        <v>0</v>
      </c>
      <c r="O1918" s="412"/>
      <c r="P1918" s="412"/>
      <c r="Q1918" s="412"/>
      <c r="R1918" s="483" t="s">
        <v>0</v>
      </c>
      <c r="T1918" s="411">
        <v>1</v>
      </c>
    </row>
    <row r="1919" spans="1:20" s="75" customFormat="1" ht="24" hidden="1" customHeight="1">
      <c r="A1919" s="372" t="s">
        <v>2254</v>
      </c>
      <c r="B1919" s="421" t="s">
        <v>0</v>
      </c>
      <c r="C1919" s="421" t="s">
        <v>1254</v>
      </c>
      <c r="D1919" s="421" t="s">
        <v>105</v>
      </c>
      <c r="E1919" s="422" t="s">
        <v>18</v>
      </c>
      <c r="F1919" s="416"/>
      <c r="G1919" s="416">
        <v>323092.90000000002</v>
      </c>
      <c r="H1919" s="417">
        <f t="shared" si="2495"/>
        <v>0</v>
      </c>
      <c r="I1919" s="416">
        <v>158457.60000000001</v>
      </c>
      <c r="J1919" s="417">
        <f t="shared" si="2496"/>
        <v>0</v>
      </c>
      <c r="K1919" s="416">
        <v>0</v>
      </c>
      <c r="L1919" s="417">
        <f t="shared" si="2497"/>
        <v>0</v>
      </c>
      <c r="M1919" s="417">
        <f t="shared" si="2498"/>
        <v>481550.5</v>
      </c>
      <c r="N1919" s="417">
        <f t="shared" si="2424"/>
        <v>0</v>
      </c>
      <c r="O1919" s="417">
        <f t="shared" ref="O1919" si="2503">F1919-F1918</f>
        <v>0</v>
      </c>
      <c r="P1919" s="417">
        <f t="shared" ref="P1919:Q1919" si="2504">M1919-M1918</f>
        <v>0</v>
      </c>
      <c r="Q1919" s="417">
        <f t="shared" si="2504"/>
        <v>0</v>
      </c>
      <c r="R1919" s="484"/>
      <c r="T1919" s="416">
        <v>1</v>
      </c>
    </row>
    <row r="1920" spans="1:20" s="485" customFormat="1" ht="24" hidden="1" customHeight="1">
      <c r="A1920" s="366" t="s">
        <v>2257</v>
      </c>
      <c r="B1920" s="418" t="s">
        <v>0</v>
      </c>
      <c r="C1920" s="418" t="s">
        <v>3197</v>
      </c>
      <c r="D1920" s="418" t="s">
        <v>3198</v>
      </c>
      <c r="E1920" s="419" t="s">
        <v>2382</v>
      </c>
      <c r="F1920" s="411"/>
      <c r="G1920" s="411">
        <v>85031.2</v>
      </c>
      <c r="H1920" s="412">
        <f>INT($F1920*G1920)</f>
        <v>0</v>
      </c>
      <c r="I1920" s="411">
        <v>0</v>
      </c>
      <c r="J1920" s="412">
        <f>INT($F1920*I1920)</f>
        <v>0</v>
      </c>
      <c r="K1920" s="411">
        <v>0</v>
      </c>
      <c r="L1920" s="412">
        <f>INT($F1920*K1920)</f>
        <v>0</v>
      </c>
      <c r="M1920" s="412">
        <f>+G1920+I1920+K1920</f>
        <v>85031.2</v>
      </c>
      <c r="N1920" s="412">
        <f>H1920+J1920+L1920</f>
        <v>0</v>
      </c>
      <c r="O1920" s="412"/>
      <c r="P1920" s="412"/>
      <c r="Q1920" s="412"/>
      <c r="R1920" s="483" t="s">
        <v>0</v>
      </c>
      <c r="T1920" s="411">
        <v>5</v>
      </c>
    </row>
    <row r="1921" spans="1:20" s="77" customFormat="1" ht="24" hidden="1" customHeight="1">
      <c r="A1921" s="372" t="s">
        <v>2254</v>
      </c>
      <c r="B1921" s="421" t="s">
        <v>0</v>
      </c>
      <c r="C1921" s="421" t="s">
        <v>1348</v>
      </c>
      <c r="D1921" s="421" t="s">
        <v>1349</v>
      </c>
      <c r="E1921" s="422" t="s">
        <v>859</v>
      </c>
      <c r="F1921" s="416"/>
      <c r="G1921" s="416">
        <v>85031.2</v>
      </c>
      <c r="H1921" s="417">
        <f t="shared" si="2495"/>
        <v>0</v>
      </c>
      <c r="I1921" s="416">
        <v>0</v>
      </c>
      <c r="J1921" s="417">
        <f t="shared" si="2496"/>
        <v>0</v>
      </c>
      <c r="K1921" s="416">
        <v>0</v>
      </c>
      <c r="L1921" s="417">
        <f t="shared" si="2497"/>
        <v>0</v>
      </c>
      <c r="M1921" s="417">
        <f t="shared" si="2498"/>
        <v>85031.2</v>
      </c>
      <c r="N1921" s="417">
        <f t="shared" si="2424"/>
        <v>0</v>
      </c>
      <c r="O1921" s="417">
        <f t="shared" ref="O1921" si="2505">F1921-F1920</f>
        <v>0</v>
      </c>
      <c r="P1921" s="417">
        <f t="shared" ref="P1921:Q1921" si="2506">M1921-M1920</f>
        <v>0</v>
      </c>
      <c r="Q1921" s="417">
        <f t="shared" si="2506"/>
        <v>0</v>
      </c>
      <c r="R1921" s="484"/>
      <c r="T1921" s="416">
        <v>5</v>
      </c>
    </row>
    <row r="1922" spans="1:20" s="371" customFormat="1" ht="24" hidden="1" customHeight="1">
      <c r="A1922" s="366" t="s">
        <v>3164</v>
      </c>
      <c r="B1922" s="418" t="s">
        <v>0</v>
      </c>
      <c r="C1922" s="418" t="s">
        <v>2994</v>
      </c>
      <c r="D1922" s="418" t="s">
        <v>2995</v>
      </c>
      <c r="E1922" s="419" t="s">
        <v>2382</v>
      </c>
      <c r="F1922" s="411"/>
      <c r="G1922" s="411">
        <v>10336.299999999999</v>
      </c>
      <c r="H1922" s="412">
        <f>INT($F1922*G1922)</f>
        <v>0</v>
      </c>
      <c r="I1922" s="411">
        <v>0</v>
      </c>
      <c r="J1922" s="412">
        <f>INT($F1922*I1922)</f>
        <v>0</v>
      </c>
      <c r="K1922" s="411">
        <v>0</v>
      </c>
      <c r="L1922" s="412">
        <f>INT($F1922*K1922)</f>
        <v>0</v>
      </c>
      <c r="M1922" s="412">
        <f>+G1922+I1922+K1922</f>
        <v>10336.299999999999</v>
      </c>
      <c r="N1922" s="412">
        <f>H1922+J1922+L1922</f>
        <v>0</v>
      </c>
      <c r="O1922" s="412"/>
      <c r="P1922" s="412"/>
      <c r="Q1922" s="412"/>
      <c r="R1922" s="483" t="s">
        <v>0</v>
      </c>
      <c r="T1922" s="411">
        <v>2</v>
      </c>
    </row>
    <row r="1923" spans="1:20" s="75" customFormat="1" ht="24" hidden="1" customHeight="1">
      <c r="A1923" s="372" t="s">
        <v>2072</v>
      </c>
      <c r="B1923" s="421" t="s">
        <v>0</v>
      </c>
      <c r="C1923" s="421" t="s">
        <v>1260</v>
      </c>
      <c r="D1923" s="421" t="s">
        <v>1261</v>
      </c>
      <c r="E1923" s="422" t="s">
        <v>859</v>
      </c>
      <c r="F1923" s="416"/>
      <c r="G1923" s="416">
        <v>10336.299999999999</v>
      </c>
      <c r="H1923" s="417">
        <f t="shared" si="2495"/>
        <v>0</v>
      </c>
      <c r="I1923" s="416">
        <v>0</v>
      </c>
      <c r="J1923" s="417">
        <f t="shared" si="2496"/>
        <v>0</v>
      </c>
      <c r="K1923" s="416">
        <v>0</v>
      </c>
      <c r="L1923" s="417">
        <f t="shared" si="2497"/>
        <v>0</v>
      </c>
      <c r="M1923" s="417">
        <f t="shared" si="2498"/>
        <v>10336.299999999999</v>
      </c>
      <c r="N1923" s="417">
        <f t="shared" si="2424"/>
        <v>0</v>
      </c>
      <c r="O1923" s="417">
        <f t="shared" ref="O1923" si="2507">F1923-F1922</f>
        <v>0</v>
      </c>
      <c r="P1923" s="417">
        <f t="shared" ref="P1923:Q1923" si="2508">M1923-M1922</f>
        <v>0</v>
      </c>
      <c r="Q1923" s="417">
        <f t="shared" si="2508"/>
        <v>0</v>
      </c>
      <c r="R1923" s="484"/>
      <c r="T1923" s="416">
        <v>2</v>
      </c>
    </row>
    <row r="1924" spans="1:20" s="371" customFormat="1" ht="24" hidden="1" customHeight="1">
      <c r="A1924" s="366" t="s">
        <v>2257</v>
      </c>
      <c r="B1924" s="418" t="s">
        <v>0</v>
      </c>
      <c r="C1924" s="418" t="s">
        <v>2994</v>
      </c>
      <c r="D1924" s="418" t="s">
        <v>2996</v>
      </c>
      <c r="E1924" s="419" t="s">
        <v>2382</v>
      </c>
      <c r="F1924" s="411"/>
      <c r="G1924" s="411">
        <v>12920.4</v>
      </c>
      <c r="H1924" s="412">
        <f>INT($F1924*G1924)</f>
        <v>0</v>
      </c>
      <c r="I1924" s="411">
        <v>0</v>
      </c>
      <c r="J1924" s="412">
        <f>INT($F1924*I1924)</f>
        <v>0</v>
      </c>
      <c r="K1924" s="411">
        <v>0</v>
      </c>
      <c r="L1924" s="412">
        <f>INT($F1924*K1924)</f>
        <v>0</v>
      </c>
      <c r="M1924" s="412">
        <f>+G1924+I1924+K1924</f>
        <v>12920.4</v>
      </c>
      <c r="N1924" s="412">
        <f>H1924+J1924+L1924</f>
        <v>0</v>
      </c>
      <c r="O1924" s="412"/>
      <c r="P1924" s="412"/>
      <c r="Q1924" s="412"/>
      <c r="R1924" s="483" t="s">
        <v>0</v>
      </c>
      <c r="T1924" s="411">
        <v>3</v>
      </c>
    </row>
    <row r="1925" spans="1:20" s="75" customFormat="1" ht="24" hidden="1" customHeight="1">
      <c r="A1925" s="372" t="s">
        <v>2072</v>
      </c>
      <c r="B1925" s="421" t="s">
        <v>0</v>
      </c>
      <c r="C1925" s="421" t="s">
        <v>1260</v>
      </c>
      <c r="D1925" s="421" t="s">
        <v>1262</v>
      </c>
      <c r="E1925" s="422" t="s">
        <v>859</v>
      </c>
      <c r="F1925" s="416"/>
      <c r="G1925" s="416">
        <v>12920.4</v>
      </c>
      <c r="H1925" s="417">
        <f t="shared" si="2495"/>
        <v>0</v>
      </c>
      <c r="I1925" s="416">
        <v>0</v>
      </c>
      <c r="J1925" s="417">
        <f t="shared" si="2496"/>
        <v>0</v>
      </c>
      <c r="K1925" s="416">
        <v>0</v>
      </c>
      <c r="L1925" s="417">
        <f t="shared" si="2497"/>
        <v>0</v>
      </c>
      <c r="M1925" s="417">
        <f t="shared" si="2498"/>
        <v>12920.4</v>
      </c>
      <c r="N1925" s="417">
        <f t="shared" si="2424"/>
        <v>0</v>
      </c>
      <c r="O1925" s="417">
        <f t="shared" ref="O1925" si="2509">F1925-F1924</f>
        <v>0</v>
      </c>
      <c r="P1925" s="417">
        <f t="shared" ref="P1925:Q1925" si="2510">M1925-M1924</f>
        <v>0</v>
      </c>
      <c r="Q1925" s="417">
        <f t="shared" si="2510"/>
        <v>0</v>
      </c>
      <c r="R1925" s="484"/>
      <c r="T1925" s="416">
        <v>3</v>
      </c>
    </row>
    <row r="1926" spans="1:20" s="371" customFormat="1" ht="24" hidden="1" customHeight="1">
      <c r="A1926" s="366" t="s">
        <v>3164</v>
      </c>
      <c r="B1926" s="418" t="s">
        <v>0</v>
      </c>
      <c r="C1926" s="418" t="s">
        <v>2997</v>
      </c>
      <c r="D1926" s="418" t="s">
        <v>2998</v>
      </c>
      <c r="E1926" s="419" t="s">
        <v>1860</v>
      </c>
      <c r="F1926" s="411"/>
      <c r="G1926" s="411">
        <v>422.6</v>
      </c>
      <c r="H1926" s="412">
        <f>INT($F1926*G1926)</f>
        <v>0</v>
      </c>
      <c r="I1926" s="411">
        <v>4308</v>
      </c>
      <c r="J1926" s="412">
        <f>INT($F1926*I1926)</f>
        <v>0</v>
      </c>
      <c r="K1926" s="411">
        <v>0</v>
      </c>
      <c r="L1926" s="412">
        <f>INT($F1926*K1926)</f>
        <v>0</v>
      </c>
      <c r="M1926" s="412">
        <f>+G1926+I1926+K1926</f>
        <v>4730.6000000000004</v>
      </c>
      <c r="N1926" s="412">
        <f>H1926+J1926+L1926</f>
        <v>0</v>
      </c>
      <c r="O1926" s="412"/>
      <c r="P1926" s="412"/>
      <c r="Q1926" s="412"/>
      <c r="R1926" s="483" t="s">
        <v>0</v>
      </c>
      <c r="T1926" s="411">
        <v>5</v>
      </c>
    </row>
    <row r="1927" spans="1:20" s="75" customFormat="1" ht="24" hidden="1" customHeight="1">
      <c r="A1927" s="372" t="s">
        <v>3170</v>
      </c>
      <c r="B1927" s="421" t="s">
        <v>0</v>
      </c>
      <c r="C1927" s="421" t="s">
        <v>1263</v>
      </c>
      <c r="D1927" s="421" t="s">
        <v>1264</v>
      </c>
      <c r="E1927" s="422" t="s">
        <v>729</v>
      </c>
      <c r="F1927" s="416"/>
      <c r="G1927" s="416">
        <v>422.6</v>
      </c>
      <c r="H1927" s="417">
        <f t="shared" si="2495"/>
        <v>0</v>
      </c>
      <c r="I1927" s="416">
        <v>4308</v>
      </c>
      <c r="J1927" s="417">
        <f t="shared" si="2496"/>
        <v>0</v>
      </c>
      <c r="K1927" s="416">
        <v>0</v>
      </c>
      <c r="L1927" s="417">
        <f t="shared" si="2497"/>
        <v>0</v>
      </c>
      <c r="M1927" s="417">
        <f t="shared" si="2498"/>
        <v>4730.6000000000004</v>
      </c>
      <c r="N1927" s="417">
        <f t="shared" si="2424"/>
        <v>0</v>
      </c>
      <c r="O1927" s="417">
        <f t="shared" ref="O1927" si="2511">F1927-F1926</f>
        <v>0</v>
      </c>
      <c r="P1927" s="417">
        <f t="shared" ref="P1927:Q1927" si="2512">M1927-M1926</f>
        <v>0</v>
      </c>
      <c r="Q1927" s="417">
        <f t="shared" si="2512"/>
        <v>0</v>
      </c>
      <c r="R1927" s="484"/>
      <c r="T1927" s="416">
        <v>5</v>
      </c>
    </row>
    <row r="1928" spans="1:20" s="485" customFormat="1" ht="24" hidden="1" customHeight="1">
      <c r="A1928" s="366" t="s">
        <v>2064</v>
      </c>
      <c r="B1928" s="418" t="s">
        <v>0</v>
      </c>
      <c r="C1928" s="418" t="s">
        <v>3003</v>
      </c>
      <c r="D1928" s="418" t="s">
        <v>3004</v>
      </c>
      <c r="E1928" s="419" t="s">
        <v>2382</v>
      </c>
      <c r="F1928" s="411"/>
      <c r="G1928" s="411">
        <v>43067.8</v>
      </c>
      <c r="H1928" s="412">
        <f>INT($F1928*G1928)</f>
        <v>0</v>
      </c>
      <c r="I1928" s="411">
        <v>0</v>
      </c>
      <c r="J1928" s="412">
        <f>INT($F1928*I1928)</f>
        <v>0</v>
      </c>
      <c r="K1928" s="411">
        <v>0</v>
      </c>
      <c r="L1928" s="412">
        <f>INT($F1928*K1928)</f>
        <v>0</v>
      </c>
      <c r="M1928" s="412">
        <f>+G1928+I1928+K1928</f>
        <v>43067.8</v>
      </c>
      <c r="N1928" s="412">
        <f>H1928+J1928+L1928</f>
        <v>0</v>
      </c>
      <c r="O1928" s="412"/>
      <c r="P1928" s="412"/>
      <c r="Q1928" s="412"/>
      <c r="R1928" s="483" t="s">
        <v>0</v>
      </c>
      <c r="T1928" s="411">
        <v>5</v>
      </c>
    </row>
    <row r="1929" spans="1:20" s="77" customFormat="1" ht="24" hidden="1" customHeight="1">
      <c r="A1929" s="372" t="s">
        <v>2072</v>
      </c>
      <c r="B1929" s="421" t="s">
        <v>0</v>
      </c>
      <c r="C1929" s="421" t="s">
        <v>1269</v>
      </c>
      <c r="D1929" s="421" t="s">
        <v>1270</v>
      </c>
      <c r="E1929" s="422" t="s">
        <v>859</v>
      </c>
      <c r="F1929" s="416"/>
      <c r="G1929" s="416">
        <v>43067.8</v>
      </c>
      <c r="H1929" s="417">
        <f t="shared" si="2495"/>
        <v>0</v>
      </c>
      <c r="I1929" s="416">
        <v>0</v>
      </c>
      <c r="J1929" s="417">
        <f t="shared" si="2496"/>
        <v>0</v>
      </c>
      <c r="K1929" s="416">
        <v>0</v>
      </c>
      <c r="L1929" s="417">
        <f t="shared" si="2497"/>
        <v>0</v>
      </c>
      <c r="M1929" s="417">
        <f t="shared" si="2498"/>
        <v>43067.8</v>
      </c>
      <c r="N1929" s="417">
        <f t="shared" ref="N1929:N2011" si="2513">H1929+J1929+L1929</f>
        <v>0</v>
      </c>
      <c r="O1929" s="417">
        <f t="shared" ref="O1929" si="2514">F1929-F1928</f>
        <v>0</v>
      </c>
      <c r="P1929" s="417">
        <f t="shared" ref="P1929:Q1929" si="2515">M1929-M1928</f>
        <v>0</v>
      </c>
      <c r="Q1929" s="417">
        <f t="shared" si="2515"/>
        <v>0</v>
      </c>
      <c r="R1929" s="484"/>
      <c r="T1929" s="416">
        <v>5</v>
      </c>
    </row>
    <row r="1930" spans="1:20" s="371" customFormat="1" ht="24" hidden="1" customHeight="1">
      <c r="A1930" s="366" t="s">
        <v>2064</v>
      </c>
      <c r="B1930" s="418" t="s">
        <v>0</v>
      </c>
      <c r="C1930" s="418" t="s">
        <v>3005</v>
      </c>
      <c r="D1930" s="418" t="s">
        <v>3006</v>
      </c>
      <c r="E1930" s="419" t="s">
        <v>2194</v>
      </c>
      <c r="F1930" s="411"/>
      <c r="G1930" s="411">
        <v>1550.5</v>
      </c>
      <c r="H1930" s="412">
        <f>INT($F1930*G1930)</f>
        <v>0</v>
      </c>
      <c r="I1930" s="411">
        <v>0</v>
      </c>
      <c r="J1930" s="412">
        <f>INT($F1930*I1930)</f>
        <v>0</v>
      </c>
      <c r="K1930" s="411">
        <v>0</v>
      </c>
      <c r="L1930" s="412">
        <f>INT($F1930*K1930)</f>
        <v>0</v>
      </c>
      <c r="M1930" s="412">
        <f>+G1930+I1930+K1930</f>
        <v>1550.5</v>
      </c>
      <c r="N1930" s="412">
        <f>H1930+J1930+L1930</f>
        <v>0</v>
      </c>
      <c r="O1930" s="412"/>
      <c r="P1930" s="412"/>
      <c r="Q1930" s="412"/>
      <c r="R1930" s="483" t="s">
        <v>0</v>
      </c>
      <c r="T1930" s="411">
        <v>5</v>
      </c>
    </row>
    <row r="1931" spans="1:20" s="75" customFormat="1" ht="24" hidden="1" customHeight="1">
      <c r="A1931" s="372" t="s">
        <v>2072</v>
      </c>
      <c r="B1931" s="421" t="s">
        <v>0</v>
      </c>
      <c r="C1931" s="421" t="s">
        <v>1271</v>
      </c>
      <c r="D1931" s="421" t="s">
        <v>1272</v>
      </c>
      <c r="E1931" s="422" t="s">
        <v>738</v>
      </c>
      <c r="F1931" s="416"/>
      <c r="G1931" s="416">
        <v>1550.5</v>
      </c>
      <c r="H1931" s="417">
        <f t="shared" si="2495"/>
        <v>0</v>
      </c>
      <c r="I1931" s="416">
        <v>0</v>
      </c>
      <c r="J1931" s="417">
        <f t="shared" si="2496"/>
        <v>0</v>
      </c>
      <c r="K1931" s="416">
        <v>0</v>
      </c>
      <c r="L1931" s="417">
        <f t="shared" si="2497"/>
        <v>0</v>
      </c>
      <c r="M1931" s="417">
        <f t="shared" si="2498"/>
        <v>1550.5</v>
      </c>
      <c r="N1931" s="417">
        <f t="shared" si="2513"/>
        <v>0</v>
      </c>
      <c r="O1931" s="417">
        <f t="shared" ref="O1931" si="2516">F1931-F1930</f>
        <v>0</v>
      </c>
      <c r="P1931" s="417">
        <f t="shared" ref="P1931:Q1931" si="2517">M1931-M1930</f>
        <v>0</v>
      </c>
      <c r="Q1931" s="417">
        <f t="shared" si="2517"/>
        <v>0</v>
      </c>
      <c r="R1931" s="484"/>
      <c r="T1931" s="416">
        <v>5</v>
      </c>
    </row>
    <row r="1932" spans="1:20" s="371" customFormat="1" ht="24" hidden="1" customHeight="1">
      <c r="A1932" s="366" t="s">
        <v>2064</v>
      </c>
      <c r="B1932" s="436" t="s">
        <v>3199</v>
      </c>
      <c r="C1932" s="436" t="s">
        <v>3008</v>
      </c>
      <c r="D1932" s="436" t="s">
        <v>0</v>
      </c>
      <c r="E1932" s="437" t="s">
        <v>0</v>
      </c>
      <c r="F1932" s="438"/>
      <c r="G1932" s="439">
        <v>0</v>
      </c>
      <c r="H1932" s="438">
        <f>H1934+H1938+H1936</f>
        <v>0</v>
      </c>
      <c r="I1932" s="439">
        <v>0</v>
      </c>
      <c r="J1932" s="438">
        <f>J1934+J1938+J1936</f>
        <v>0</v>
      </c>
      <c r="K1932" s="439">
        <v>0</v>
      </c>
      <c r="L1932" s="438">
        <f>L1934+L1938+L1936</f>
        <v>0</v>
      </c>
      <c r="M1932" s="440">
        <v>0</v>
      </c>
      <c r="N1932" s="438">
        <f>H1932+J1932+L1932</f>
        <v>0</v>
      </c>
      <c r="O1932" s="438"/>
      <c r="P1932" s="438"/>
      <c r="Q1932" s="438"/>
      <c r="R1932" s="481" t="s">
        <v>0</v>
      </c>
      <c r="T1932" s="438">
        <v>0</v>
      </c>
    </row>
    <row r="1933" spans="1:20" s="75" customFormat="1" ht="24" hidden="1" customHeight="1">
      <c r="A1933" s="372" t="s">
        <v>2072</v>
      </c>
      <c r="B1933" s="442" t="s">
        <v>3200</v>
      </c>
      <c r="C1933" s="442" t="s">
        <v>1273</v>
      </c>
      <c r="D1933" s="442" t="s">
        <v>0</v>
      </c>
      <c r="E1933" s="443" t="s">
        <v>0</v>
      </c>
      <c r="F1933" s="444"/>
      <c r="G1933" s="445">
        <v>0</v>
      </c>
      <c r="H1933" s="444">
        <f>H1935+H1939+H1937</f>
        <v>0</v>
      </c>
      <c r="I1933" s="445">
        <v>0</v>
      </c>
      <c r="J1933" s="444">
        <f>J1935+J1939+J1937</f>
        <v>0</v>
      </c>
      <c r="K1933" s="445">
        <v>0</v>
      </c>
      <c r="L1933" s="444">
        <f>L1935+L1939+L1937</f>
        <v>0</v>
      </c>
      <c r="M1933" s="446">
        <v>0</v>
      </c>
      <c r="N1933" s="444">
        <f t="shared" si="2513"/>
        <v>0</v>
      </c>
      <c r="O1933" s="444">
        <f t="shared" ref="O1933" si="2518">F1933-F1932</f>
        <v>0</v>
      </c>
      <c r="P1933" s="444">
        <f t="shared" ref="P1933:Q1933" si="2519">M1933-M1932</f>
        <v>0</v>
      </c>
      <c r="Q1933" s="444">
        <f t="shared" si="2519"/>
        <v>0</v>
      </c>
      <c r="R1933" s="482"/>
      <c r="T1933" s="444">
        <v>0</v>
      </c>
    </row>
    <row r="1934" spans="1:20" s="485" customFormat="1" ht="24" hidden="1" customHeight="1">
      <c r="A1934" s="366" t="s">
        <v>2093</v>
      </c>
      <c r="B1934" s="418" t="s">
        <v>0</v>
      </c>
      <c r="C1934" s="418" t="s">
        <v>3009</v>
      </c>
      <c r="D1934" s="418" t="s">
        <v>3010</v>
      </c>
      <c r="E1934" s="419" t="s">
        <v>16</v>
      </c>
      <c r="F1934" s="411"/>
      <c r="G1934" s="411">
        <v>36891.9</v>
      </c>
      <c r="H1934" s="412">
        <f>INT($F1934*G1934)</f>
        <v>0</v>
      </c>
      <c r="I1934" s="411">
        <v>0</v>
      </c>
      <c r="J1934" s="412">
        <f>INT($F1934*I1934)</f>
        <v>0</v>
      </c>
      <c r="K1934" s="411">
        <v>0</v>
      </c>
      <c r="L1934" s="412">
        <f>INT($F1934*K1934)</f>
        <v>0</v>
      </c>
      <c r="M1934" s="412">
        <f>+G1934+I1934+K1934</f>
        <v>36891.9</v>
      </c>
      <c r="N1934" s="412">
        <f>H1934+J1934+L1934</f>
        <v>0</v>
      </c>
      <c r="O1934" s="412"/>
      <c r="P1934" s="412"/>
      <c r="Q1934" s="412"/>
      <c r="R1934" s="483" t="s">
        <v>0</v>
      </c>
      <c r="T1934" s="411">
        <v>123</v>
      </c>
    </row>
    <row r="1935" spans="1:20" s="77" customFormat="1" ht="24" hidden="1" customHeight="1">
      <c r="A1935" s="372" t="s">
        <v>3016</v>
      </c>
      <c r="B1935" s="421" t="s">
        <v>0</v>
      </c>
      <c r="C1935" s="421" t="s">
        <v>1274</v>
      </c>
      <c r="D1935" s="421" t="s">
        <v>1275</v>
      </c>
      <c r="E1935" s="422" t="s">
        <v>16</v>
      </c>
      <c r="F1935" s="416"/>
      <c r="G1935" s="416">
        <v>36891.9</v>
      </c>
      <c r="H1935" s="417">
        <f t="shared" ref="H1935:H1939" si="2520">INT($F1935*G1935)</f>
        <v>0</v>
      </c>
      <c r="I1935" s="416">
        <v>0</v>
      </c>
      <c r="J1935" s="417">
        <f t="shared" ref="J1935:J1939" si="2521">INT($F1935*I1935)</f>
        <v>0</v>
      </c>
      <c r="K1935" s="416">
        <v>0</v>
      </c>
      <c r="L1935" s="417">
        <f t="shared" ref="L1935:L1939" si="2522">INT($F1935*K1935)</f>
        <v>0</v>
      </c>
      <c r="M1935" s="417">
        <f t="shared" ref="M1935:M1939" si="2523">+G1935+I1935+K1935</f>
        <v>36891.9</v>
      </c>
      <c r="N1935" s="417">
        <f t="shared" si="2513"/>
        <v>0</v>
      </c>
      <c r="O1935" s="417">
        <f t="shared" ref="O1935" si="2524">F1935-F1934</f>
        <v>0</v>
      </c>
      <c r="P1935" s="417">
        <f t="shared" ref="P1935:Q1935" si="2525">M1935-M1934</f>
        <v>0</v>
      </c>
      <c r="Q1935" s="417">
        <f t="shared" si="2525"/>
        <v>0</v>
      </c>
      <c r="R1935" s="484"/>
      <c r="T1935" s="416">
        <v>123</v>
      </c>
    </row>
    <row r="1936" spans="1:20" s="485" customFormat="1" ht="24" hidden="1" customHeight="1">
      <c r="A1936" s="366" t="s">
        <v>2064</v>
      </c>
      <c r="B1936" s="418" t="s">
        <v>0</v>
      </c>
      <c r="C1936" s="418" t="s">
        <v>3009</v>
      </c>
      <c r="D1936" s="418" t="s">
        <v>3011</v>
      </c>
      <c r="E1936" s="419" t="s">
        <v>16</v>
      </c>
      <c r="F1936" s="411"/>
      <c r="G1936" s="411">
        <v>84776</v>
      </c>
      <c r="H1936" s="412">
        <f>INT($F1936*G1936)</f>
        <v>0</v>
      </c>
      <c r="I1936" s="411">
        <v>0</v>
      </c>
      <c r="J1936" s="412">
        <f>INT($F1936*I1936)</f>
        <v>0</v>
      </c>
      <c r="K1936" s="411">
        <v>0</v>
      </c>
      <c r="L1936" s="412">
        <f>INT($F1936*K1936)</f>
        <v>0</v>
      </c>
      <c r="M1936" s="412">
        <f>+G1936+I1936+K1936</f>
        <v>84776</v>
      </c>
      <c r="N1936" s="412">
        <f>H1936+J1936+L1936</f>
        <v>0</v>
      </c>
      <c r="O1936" s="412"/>
      <c r="P1936" s="412"/>
      <c r="Q1936" s="412"/>
      <c r="R1936" s="483" t="s">
        <v>0</v>
      </c>
      <c r="T1936" s="411">
        <v>8</v>
      </c>
    </row>
    <row r="1937" spans="1:20" s="77" customFormat="1" ht="24" hidden="1" customHeight="1">
      <c r="A1937" s="372" t="s">
        <v>2072</v>
      </c>
      <c r="B1937" s="421" t="s">
        <v>0</v>
      </c>
      <c r="C1937" s="421" t="s">
        <v>3009</v>
      </c>
      <c r="D1937" s="421" t="s">
        <v>3147</v>
      </c>
      <c r="E1937" s="422" t="s">
        <v>16</v>
      </c>
      <c r="F1937" s="416"/>
      <c r="G1937" s="416">
        <v>84776</v>
      </c>
      <c r="H1937" s="417">
        <f t="shared" si="2520"/>
        <v>0</v>
      </c>
      <c r="I1937" s="416">
        <v>0</v>
      </c>
      <c r="J1937" s="417">
        <f t="shared" si="2521"/>
        <v>0</v>
      </c>
      <c r="K1937" s="416">
        <v>0</v>
      </c>
      <c r="L1937" s="417">
        <f t="shared" si="2522"/>
        <v>0</v>
      </c>
      <c r="M1937" s="417">
        <f t="shared" ref="M1937" si="2526">+G1937+I1937+K1937</f>
        <v>84776</v>
      </c>
      <c r="N1937" s="417">
        <f t="shared" ref="N1937" si="2527">H1937+J1937+L1937</f>
        <v>0</v>
      </c>
      <c r="O1937" s="417">
        <f t="shared" ref="O1937" si="2528">F1937-F1936</f>
        <v>0</v>
      </c>
      <c r="P1937" s="417">
        <f t="shared" ref="P1937:Q1937" si="2529">M1937-M1936</f>
        <v>0</v>
      </c>
      <c r="Q1937" s="417">
        <f t="shared" si="2529"/>
        <v>0</v>
      </c>
      <c r="R1937" s="484"/>
      <c r="T1937" s="416">
        <v>8</v>
      </c>
    </row>
    <row r="1938" spans="1:20" s="371" customFormat="1" ht="24" hidden="1" customHeight="1">
      <c r="A1938" s="366" t="s">
        <v>3201</v>
      </c>
      <c r="B1938" s="418" t="s">
        <v>0</v>
      </c>
      <c r="C1938" s="418" t="s">
        <v>3012</v>
      </c>
      <c r="D1938" s="418" t="s">
        <v>3013</v>
      </c>
      <c r="E1938" s="419" t="s">
        <v>16</v>
      </c>
      <c r="F1938" s="411"/>
      <c r="G1938" s="411">
        <v>757.8</v>
      </c>
      <c r="H1938" s="412">
        <f>INT($F1938*G1938)</f>
        <v>0</v>
      </c>
      <c r="I1938" s="411">
        <v>24476.400000000001</v>
      </c>
      <c r="J1938" s="412">
        <f>INT($F1938*I1938)</f>
        <v>0</v>
      </c>
      <c r="K1938" s="411">
        <v>0</v>
      </c>
      <c r="L1938" s="412">
        <f>INT($F1938*K1938)</f>
        <v>0</v>
      </c>
      <c r="M1938" s="412">
        <f>+G1938+I1938+K1938</f>
        <v>25234.2</v>
      </c>
      <c r="N1938" s="412">
        <f>H1938+J1938+L1938</f>
        <v>0</v>
      </c>
      <c r="O1938" s="412"/>
      <c r="P1938" s="412"/>
      <c r="Q1938" s="412"/>
      <c r="R1938" s="483" t="s">
        <v>0</v>
      </c>
      <c r="T1938" s="411">
        <v>131</v>
      </c>
    </row>
    <row r="1939" spans="1:20" s="75" customFormat="1" ht="24" hidden="1" customHeight="1">
      <c r="A1939" s="372" t="s">
        <v>2072</v>
      </c>
      <c r="B1939" s="421" t="s">
        <v>0</v>
      </c>
      <c r="C1939" s="421" t="s">
        <v>1276</v>
      </c>
      <c r="D1939" s="421" t="s">
        <v>1277</v>
      </c>
      <c r="E1939" s="422" t="s">
        <v>16</v>
      </c>
      <c r="F1939" s="416"/>
      <c r="G1939" s="416">
        <v>757.8</v>
      </c>
      <c r="H1939" s="417">
        <f t="shared" si="2520"/>
        <v>0</v>
      </c>
      <c r="I1939" s="416">
        <v>24476.400000000001</v>
      </c>
      <c r="J1939" s="417">
        <f t="shared" si="2521"/>
        <v>0</v>
      </c>
      <c r="K1939" s="416">
        <v>0</v>
      </c>
      <c r="L1939" s="417">
        <f t="shared" si="2522"/>
        <v>0</v>
      </c>
      <c r="M1939" s="417">
        <f t="shared" si="2523"/>
        <v>25234.2</v>
      </c>
      <c r="N1939" s="417">
        <f t="shared" si="2513"/>
        <v>0</v>
      </c>
      <c r="O1939" s="417">
        <f t="shared" ref="O1939" si="2530">F1939-F1938</f>
        <v>0</v>
      </c>
      <c r="P1939" s="417">
        <f t="shared" ref="P1939:Q1939" si="2531">M1939-M1938</f>
        <v>0</v>
      </c>
      <c r="Q1939" s="417">
        <f t="shared" si="2531"/>
        <v>0</v>
      </c>
      <c r="R1939" s="484"/>
      <c r="T1939" s="416">
        <v>131</v>
      </c>
    </row>
    <row r="1940" spans="1:20" s="371" customFormat="1" ht="24" hidden="1" customHeight="1">
      <c r="A1940" s="366" t="s">
        <v>3164</v>
      </c>
      <c r="B1940" s="436" t="s">
        <v>3202</v>
      </c>
      <c r="C1940" s="436" t="s">
        <v>3015</v>
      </c>
      <c r="D1940" s="436" t="s">
        <v>0</v>
      </c>
      <c r="E1940" s="437" t="s">
        <v>0</v>
      </c>
      <c r="F1940" s="438"/>
      <c r="G1940" s="439">
        <v>0</v>
      </c>
      <c r="H1940" s="438">
        <f>SUMIF($A$1942:$A$1971,$A1942,H$1942:H$1971)</f>
        <v>0</v>
      </c>
      <c r="I1940" s="439">
        <v>0</v>
      </c>
      <c r="J1940" s="438">
        <f t="shared" ref="J1940:J1941" si="2532">SUMIF($A$1942:$A$1971,$A1942,J$1942:J$1971)</f>
        <v>0</v>
      </c>
      <c r="K1940" s="439">
        <v>0</v>
      </c>
      <c r="L1940" s="438">
        <f t="shared" ref="L1940" si="2533">SUMIF($A$1942:$A$1971,$A1942,L$1942:L$1971)</f>
        <v>0</v>
      </c>
      <c r="M1940" s="440">
        <v>0</v>
      </c>
      <c r="N1940" s="438">
        <f>H1940+J1940+L1940</f>
        <v>0</v>
      </c>
      <c r="O1940" s="438"/>
      <c r="P1940" s="438"/>
      <c r="Q1940" s="438"/>
      <c r="R1940" s="481" t="s">
        <v>0</v>
      </c>
      <c r="T1940" s="438">
        <v>0</v>
      </c>
    </row>
    <row r="1941" spans="1:20" s="75" customFormat="1" ht="24" hidden="1" customHeight="1">
      <c r="A1941" s="372" t="s">
        <v>3170</v>
      </c>
      <c r="B1941" s="442" t="s">
        <v>3203</v>
      </c>
      <c r="C1941" s="442" t="s">
        <v>1278</v>
      </c>
      <c r="D1941" s="442" t="s">
        <v>0</v>
      </c>
      <c r="E1941" s="443" t="s">
        <v>0</v>
      </c>
      <c r="F1941" s="444"/>
      <c r="G1941" s="445">
        <v>0</v>
      </c>
      <c r="H1941" s="444">
        <f>SUMIF($A$1942:$A$1971,$A1943,H$1942:H$1971)</f>
        <v>0</v>
      </c>
      <c r="I1941" s="445">
        <v>0</v>
      </c>
      <c r="J1941" s="444">
        <f t="shared" si="2532"/>
        <v>0</v>
      </c>
      <c r="K1941" s="445">
        <v>0</v>
      </c>
      <c r="L1941" s="444">
        <f>SUMIF($A$1942:$A$1971,$A1943,L$1942:L$1971)</f>
        <v>0</v>
      </c>
      <c r="M1941" s="446">
        <v>0</v>
      </c>
      <c r="N1941" s="444">
        <f t="shared" si="2513"/>
        <v>0</v>
      </c>
      <c r="O1941" s="444">
        <f t="shared" ref="O1941" si="2534">F1941-F1940</f>
        <v>0</v>
      </c>
      <c r="P1941" s="444">
        <f t="shared" ref="P1941:Q1941" si="2535">M1941-M1940</f>
        <v>0</v>
      </c>
      <c r="Q1941" s="444">
        <f t="shared" si="2535"/>
        <v>0</v>
      </c>
      <c r="R1941" s="482"/>
      <c r="T1941" s="444">
        <v>0</v>
      </c>
    </row>
    <row r="1942" spans="1:20" s="371" customFormat="1" ht="24" hidden="1" customHeight="1">
      <c r="A1942" s="366" t="s">
        <v>2064</v>
      </c>
      <c r="B1942" s="418" t="s">
        <v>0</v>
      </c>
      <c r="C1942" s="418" t="s">
        <v>3152</v>
      </c>
      <c r="D1942" s="418" t="s">
        <v>0</v>
      </c>
      <c r="E1942" s="419" t="s">
        <v>16</v>
      </c>
      <c r="F1942" s="411"/>
      <c r="G1942" s="411">
        <v>148469</v>
      </c>
      <c r="H1942" s="412">
        <f>INT($F1942*G1942)</f>
        <v>0</v>
      </c>
      <c r="I1942" s="411">
        <v>72800</v>
      </c>
      <c r="J1942" s="412">
        <f>INT($F1942*I1942)</f>
        <v>0</v>
      </c>
      <c r="K1942" s="411">
        <v>2683.2</v>
      </c>
      <c r="L1942" s="412">
        <f>INT($F1942*K1942)</f>
        <v>0</v>
      </c>
      <c r="M1942" s="412">
        <f>+G1942+I1942+K1942</f>
        <v>223952.2</v>
      </c>
      <c r="N1942" s="412">
        <f>H1942+J1942+L1942</f>
        <v>0</v>
      </c>
      <c r="O1942" s="412"/>
      <c r="P1942" s="412"/>
      <c r="Q1942" s="412"/>
      <c r="R1942" s="483" t="s">
        <v>0</v>
      </c>
      <c r="T1942" s="411">
        <v>114</v>
      </c>
    </row>
    <row r="1943" spans="1:20" s="75" customFormat="1" ht="24" hidden="1" customHeight="1">
      <c r="A1943" s="372" t="s">
        <v>2072</v>
      </c>
      <c r="B1943" s="421" t="s">
        <v>0</v>
      </c>
      <c r="C1943" s="421" t="s">
        <v>1338</v>
      </c>
      <c r="D1943" s="421" t="s">
        <v>0</v>
      </c>
      <c r="E1943" s="422" t="s">
        <v>16</v>
      </c>
      <c r="F1943" s="416"/>
      <c r="G1943" s="416">
        <v>148469</v>
      </c>
      <c r="H1943" s="417">
        <f t="shared" ref="H1943:H1971" si="2536">INT($F1943*G1943)</f>
        <v>0</v>
      </c>
      <c r="I1943" s="416">
        <v>72800</v>
      </c>
      <c r="J1943" s="417">
        <f t="shared" ref="J1943:J1971" si="2537">INT($F1943*I1943)</f>
        <v>0</v>
      </c>
      <c r="K1943" s="416">
        <v>2683.2</v>
      </c>
      <c r="L1943" s="417">
        <f t="shared" ref="L1943:L1971" si="2538">INT($F1943*K1943)</f>
        <v>0</v>
      </c>
      <c r="M1943" s="417">
        <f t="shared" ref="M1943:M1971" si="2539">+G1943+I1943+K1943</f>
        <v>223952.2</v>
      </c>
      <c r="N1943" s="417">
        <f t="shared" si="2513"/>
        <v>0</v>
      </c>
      <c r="O1943" s="417">
        <f t="shared" ref="O1943" si="2540">F1943-F1942</f>
        <v>0</v>
      </c>
      <c r="P1943" s="417">
        <f t="shared" ref="P1943:Q1943" si="2541">M1943-M1942</f>
        <v>0</v>
      </c>
      <c r="Q1943" s="417">
        <f t="shared" si="2541"/>
        <v>0</v>
      </c>
      <c r="R1943" s="484"/>
      <c r="T1943" s="416">
        <v>114</v>
      </c>
    </row>
    <row r="1944" spans="1:20" s="371" customFormat="1" ht="24" hidden="1" customHeight="1">
      <c r="A1944" s="366" t="s">
        <v>2064</v>
      </c>
      <c r="B1944" s="418" t="s">
        <v>0</v>
      </c>
      <c r="C1944" s="418" t="s">
        <v>3020</v>
      </c>
      <c r="D1944" s="418" t="s">
        <v>109</v>
      </c>
      <c r="E1944" s="419" t="s">
        <v>16</v>
      </c>
      <c r="F1944" s="411"/>
      <c r="G1944" s="411">
        <v>68792.7</v>
      </c>
      <c r="H1944" s="412">
        <f>INT($F1944*G1944)</f>
        <v>0</v>
      </c>
      <c r="I1944" s="411">
        <v>36480</v>
      </c>
      <c r="J1944" s="412">
        <f>INT($F1944*I1944)</f>
        <v>0</v>
      </c>
      <c r="K1944" s="411">
        <v>1345.8</v>
      </c>
      <c r="L1944" s="412">
        <f>INT($F1944*K1944)</f>
        <v>0</v>
      </c>
      <c r="M1944" s="412">
        <f>+G1944+I1944+K1944</f>
        <v>106618.5</v>
      </c>
      <c r="N1944" s="412">
        <f>H1944+J1944+L1944</f>
        <v>0</v>
      </c>
      <c r="O1944" s="412"/>
      <c r="P1944" s="412"/>
      <c r="Q1944" s="412"/>
      <c r="R1944" s="483" t="s">
        <v>0</v>
      </c>
      <c r="T1944" s="411">
        <v>102.9</v>
      </c>
    </row>
    <row r="1945" spans="1:20" s="75" customFormat="1" ht="24" hidden="1" customHeight="1">
      <c r="A1945" s="372" t="s">
        <v>2072</v>
      </c>
      <c r="B1945" s="421" t="s">
        <v>0</v>
      </c>
      <c r="C1945" s="421" t="s">
        <v>1281</v>
      </c>
      <c r="D1945" s="421" t="s">
        <v>109</v>
      </c>
      <c r="E1945" s="422" t="s">
        <v>16</v>
      </c>
      <c r="F1945" s="416"/>
      <c r="G1945" s="416">
        <v>68792.7</v>
      </c>
      <c r="H1945" s="417">
        <f t="shared" si="2536"/>
        <v>0</v>
      </c>
      <c r="I1945" s="416">
        <v>36480</v>
      </c>
      <c r="J1945" s="417">
        <f t="shared" si="2537"/>
        <v>0</v>
      </c>
      <c r="K1945" s="416">
        <v>1345.8</v>
      </c>
      <c r="L1945" s="417">
        <f t="shared" si="2538"/>
        <v>0</v>
      </c>
      <c r="M1945" s="417">
        <f t="shared" si="2539"/>
        <v>106618.5</v>
      </c>
      <c r="N1945" s="417">
        <f t="shared" si="2513"/>
        <v>0</v>
      </c>
      <c r="O1945" s="417">
        <f t="shared" ref="O1945" si="2542">F1945-F1944</f>
        <v>0</v>
      </c>
      <c r="P1945" s="417">
        <f t="shared" ref="P1945:Q1945" si="2543">M1945-M1944</f>
        <v>0</v>
      </c>
      <c r="Q1945" s="417">
        <f t="shared" si="2543"/>
        <v>0</v>
      </c>
      <c r="R1945" s="484"/>
      <c r="T1945" s="416">
        <v>102.9</v>
      </c>
    </row>
    <row r="1946" spans="1:20" s="371" customFormat="1" ht="24" hidden="1" customHeight="1">
      <c r="A1946" s="366" t="s">
        <v>2064</v>
      </c>
      <c r="B1946" s="418" t="s">
        <v>0</v>
      </c>
      <c r="C1946" s="418" t="s">
        <v>3018</v>
      </c>
      <c r="D1946" s="418" t="s">
        <v>3024</v>
      </c>
      <c r="E1946" s="419" t="s">
        <v>22</v>
      </c>
      <c r="F1946" s="411"/>
      <c r="G1946" s="411">
        <v>35097.5</v>
      </c>
      <c r="H1946" s="412">
        <f>INT($F1946*G1946)</f>
        <v>0</v>
      </c>
      <c r="I1946" s="411">
        <v>10701.6</v>
      </c>
      <c r="J1946" s="412">
        <f>INT($F1946*I1946)</f>
        <v>0</v>
      </c>
      <c r="K1946" s="411">
        <v>0</v>
      </c>
      <c r="L1946" s="412">
        <f>INT($F1946*K1946)</f>
        <v>0</v>
      </c>
      <c r="M1946" s="412">
        <f>+G1946+I1946+K1946</f>
        <v>45799.1</v>
      </c>
      <c r="N1946" s="412">
        <f>H1946+J1946+L1946</f>
        <v>0</v>
      </c>
      <c r="O1946" s="412"/>
      <c r="P1946" s="412"/>
      <c r="Q1946" s="412"/>
      <c r="R1946" s="483" t="s">
        <v>0</v>
      </c>
      <c r="T1946" s="411">
        <v>46.6</v>
      </c>
    </row>
    <row r="1947" spans="1:20" s="75" customFormat="1" ht="24" hidden="1" customHeight="1">
      <c r="A1947" s="372" t="s">
        <v>2072</v>
      </c>
      <c r="B1947" s="421" t="s">
        <v>0</v>
      </c>
      <c r="C1947" s="421" t="s">
        <v>1279</v>
      </c>
      <c r="D1947" s="421" t="s">
        <v>1283</v>
      </c>
      <c r="E1947" s="422" t="s">
        <v>22</v>
      </c>
      <c r="F1947" s="416"/>
      <c r="G1947" s="416">
        <v>35097.5</v>
      </c>
      <c r="H1947" s="417">
        <f t="shared" si="2536"/>
        <v>0</v>
      </c>
      <c r="I1947" s="416">
        <v>10701.6</v>
      </c>
      <c r="J1947" s="417">
        <f t="shared" si="2537"/>
        <v>0</v>
      </c>
      <c r="K1947" s="416">
        <v>0</v>
      </c>
      <c r="L1947" s="417">
        <f t="shared" si="2538"/>
        <v>0</v>
      </c>
      <c r="M1947" s="417">
        <f t="shared" si="2539"/>
        <v>45799.1</v>
      </c>
      <c r="N1947" s="417">
        <f t="shared" si="2513"/>
        <v>0</v>
      </c>
      <c r="O1947" s="417">
        <f t="shared" ref="O1947" si="2544">F1947-F1946</f>
        <v>0</v>
      </c>
      <c r="P1947" s="417">
        <f t="shared" ref="P1947:Q1947" si="2545">M1947-M1946</f>
        <v>0</v>
      </c>
      <c r="Q1947" s="417">
        <f t="shared" si="2545"/>
        <v>0</v>
      </c>
      <c r="R1947" s="484"/>
      <c r="T1947" s="416">
        <v>46.6</v>
      </c>
    </row>
    <row r="1948" spans="1:20" s="485" customFormat="1" ht="24" hidden="1" customHeight="1">
      <c r="A1948" s="366" t="s">
        <v>2064</v>
      </c>
      <c r="B1948" s="418" t="s">
        <v>0</v>
      </c>
      <c r="C1948" s="418" t="s">
        <v>3036</v>
      </c>
      <c r="D1948" s="418" t="s">
        <v>3037</v>
      </c>
      <c r="E1948" s="419" t="s">
        <v>16</v>
      </c>
      <c r="F1948" s="411"/>
      <c r="G1948" s="411">
        <v>16632.8</v>
      </c>
      <c r="H1948" s="412">
        <f>INT($F1948*G1948)</f>
        <v>0</v>
      </c>
      <c r="I1948" s="411">
        <v>11747.2</v>
      </c>
      <c r="J1948" s="412">
        <f>INT($F1948*I1948)</f>
        <v>0</v>
      </c>
      <c r="K1948" s="411">
        <v>0</v>
      </c>
      <c r="L1948" s="412">
        <f>INT($F1948*K1948)</f>
        <v>0</v>
      </c>
      <c r="M1948" s="412">
        <f>+G1948+I1948+K1948</f>
        <v>28380</v>
      </c>
      <c r="N1948" s="412">
        <f>H1948+J1948+L1948</f>
        <v>0</v>
      </c>
      <c r="O1948" s="412"/>
      <c r="P1948" s="412"/>
      <c r="Q1948" s="412"/>
      <c r="R1948" s="483" t="s">
        <v>0</v>
      </c>
      <c r="T1948" s="411">
        <v>0</v>
      </c>
    </row>
    <row r="1949" spans="1:20" s="77" customFormat="1" ht="24" hidden="1" customHeight="1">
      <c r="A1949" s="372" t="s">
        <v>2072</v>
      </c>
      <c r="B1949" s="421" t="s">
        <v>0</v>
      </c>
      <c r="C1949" s="421" t="s">
        <v>1292</v>
      </c>
      <c r="D1949" s="421" t="s">
        <v>1293</v>
      </c>
      <c r="E1949" s="422" t="s">
        <v>16</v>
      </c>
      <c r="F1949" s="416"/>
      <c r="G1949" s="416">
        <v>16632.8</v>
      </c>
      <c r="H1949" s="417">
        <f t="shared" si="2536"/>
        <v>0</v>
      </c>
      <c r="I1949" s="416">
        <v>11747.2</v>
      </c>
      <c r="J1949" s="417">
        <f t="shared" si="2537"/>
        <v>0</v>
      </c>
      <c r="K1949" s="416">
        <v>0</v>
      </c>
      <c r="L1949" s="417">
        <f t="shared" si="2538"/>
        <v>0</v>
      </c>
      <c r="M1949" s="417">
        <f t="shared" si="2539"/>
        <v>28380</v>
      </c>
      <c r="N1949" s="417">
        <f t="shared" si="2513"/>
        <v>0</v>
      </c>
      <c r="O1949" s="417">
        <f t="shared" ref="O1949" si="2546">F1949-F1948</f>
        <v>0</v>
      </c>
      <c r="P1949" s="417">
        <f t="shared" ref="P1949:Q1949" si="2547">M1949-M1948</f>
        <v>0</v>
      </c>
      <c r="Q1949" s="417">
        <f t="shared" si="2547"/>
        <v>0</v>
      </c>
      <c r="R1949" s="484"/>
      <c r="T1949" s="416">
        <v>0</v>
      </c>
    </row>
    <row r="1950" spans="1:20" s="371" customFormat="1" ht="24" hidden="1" customHeight="1">
      <c r="A1950" s="366" t="s">
        <v>2064</v>
      </c>
      <c r="B1950" s="418" t="s">
        <v>0</v>
      </c>
      <c r="C1950" s="418" t="s">
        <v>3045</v>
      </c>
      <c r="D1950" s="418" t="s">
        <v>3055</v>
      </c>
      <c r="E1950" s="419" t="s">
        <v>16</v>
      </c>
      <c r="F1950" s="411"/>
      <c r="G1950" s="411">
        <v>33292</v>
      </c>
      <c r="H1950" s="412">
        <f>INT($F1950*G1950)</f>
        <v>0</v>
      </c>
      <c r="I1950" s="411">
        <v>2388.8000000000002</v>
      </c>
      <c r="J1950" s="412">
        <f>INT($F1950*I1950)</f>
        <v>0</v>
      </c>
      <c r="K1950" s="411">
        <v>0</v>
      </c>
      <c r="L1950" s="412">
        <f>INT($F1950*K1950)</f>
        <v>0</v>
      </c>
      <c r="M1950" s="412">
        <f>+G1950+I1950+K1950</f>
        <v>35680.800000000003</v>
      </c>
      <c r="N1950" s="412">
        <f>H1950+J1950+L1950</f>
        <v>0</v>
      </c>
      <c r="O1950" s="412"/>
      <c r="P1950" s="412"/>
      <c r="Q1950" s="412"/>
      <c r="R1950" s="483" t="s">
        <v>0</v>
      </c>
      <c r="T1950" s="411">
        <v>0</v>
      </c>
    </row>
    <row r="1951" spans="1:20" s="75" customFormat="1" ht="24" hidden="1" customHeight="1">
      <c r="A1951" s="372" t="s">
        <v>2072</v>
      </c>
      <c r="B1951" s="421" t="s">
        <v>0</v>
      </c>
      <c r="C1951" s="421" t="s">
        <v>1294</v>
      </c>
      <c r="D1951" s="421" t="s">
        <v>1295</v>
      </c>
      <c r="E1951" s="422" t="s">
        <v>16</v>
      </c>
      <c r="F1951" s="416"/>
      <c r="G1951" s="416">
        <v>33292</v>
      </c>
      <c r="H1951" s="417">
        <f t="shared" si="2536"/>
        <v>0</v>
      </c>
      <c r="I1951" s="416">
        <v>2388.8000000000002</v>
      </c>
      <c r="J1951" s="417">
        <f t="shared" si="2537"/>
        <v>0</v>
      </c>
      <c r="K1951" s="416">
        <v>0</v>
      </c>
      <c r="L1951" s="417">
        <f t="shared" si="2538"/>
        <v>0</v>
      </c>
      <c r="M1951" s="417">
        <f t="shared" si="2539"/>
        <v>35680.800000000003</v>
      </c>
      <c r="N1951" s="417">
        <f t="shared" si="2513"/>
        <v>0</v>
      </c>
      <c r="O1951" s="417">
        <f t="shared" ref="O1951" si="2548">F1951-F1950</f>
        <v>0</v>
      </c>
      <c r="P1951" s="417">
        <f t="shared" ref="P1951:Q1951" si="2549">M1951-M1950</f>
        <v>0</v>
      </c>
      <c r="Q1951" s="417">
        <f t="shared" si="2549"/>
        <v>0</v>
      </c>
      <c r="R1951" s="484"/>
      <c r="T1951" s="416">
        <v>0</v>
      </c>
    </row>
    <row r="1952" spans="1:20" s="371" customFormat="1" ht="24" hidden="1" customHeight="1">
      <c r="A1952" s="366" t="s">
        <v>2787</v>
      </c>
      <c r="B1952" s="418" t="s">
        <v>0</v>
      </c>
      <c r="C1952" s="418" t="s">
        <v>3049</v>
      </c>
      <c r="D1952" s="418" t="s">
        <v>3048</v>
      </c>
      <c r="E1952" s="419" t="s">
        <v>16</v>
      </c>
      <c r="F1952" s="411"/>
      <c r="G1952" s="411">
        <v>30606</v>
      </c>
      <c r="H1952" s="412">
        <f>INT($F1952*G1952)</f>
        <v>0</v>
      </c>
      <c r="I1952" s="411">
        <v>2890</v>
      </c>
      <c r="J1952" s="412">
        <f>INT($F1952*I1952)</f>
        <v>0</v>
      </c>
      <c r="K1952" s="411">
        <v>0</v>
      </c>
      <c r="L1952" s="412">
        <f>INT($F1952*K1952)</f>
        <v>0</v>
      </c>
      <c r="M1952" s="412">
        <f>+G1952+I1952+K1952</f>
        <v>33496</v>
      </c>
      <c r="N1952" s="412">
        <f>H1952+J1952+L1952</f>
        <v>0</v>
      </c>
      <c r="O1952" s="412"/>
      <c r="P1952" s="412"/>
      <c r="Q1952" s="412"/>
      <c r="R1952" s="483" t="s">
        <v>0</v>
      </c>
      <c r="T1952" s="411">
        <v>411</v>
      </c>
    </row>
    <row r="1953" spans="1:20" s="75" customFormat="1" ht="24" hidden="1" customHeight="1">
      <c r="A1953" s="372" t="s">
        <v>2072</v>
      </c>
      <c r="B1953" s="421"/>
      <c r="C1953" s="421" t="s">
        <v>3049</v>
      </c>
      <c r="D1953" s="421" t="s">
        <v>3048</v>
      </c>
      <c r="E1953" s="422" t="s">
        <v>16</v>
      </c>
      <c r="F1953" s="416"/>
      <c r="G1953" s="416">
        <v>30606</v>
      </c>
      <c r="H1953" s="417">
        <f t="shared" si="2536"/>
        <v>0</v>
      </c>
      <c r="I1953" s="416">
        <v>2890</v>
      </c>
      <c r="J1953" s="417">
        <f t="shared" si="2537"/>
        <v>0</v>
      </c>
      <c r="K1953" s="416">
        <v>0</v>
      </c>
      <c r="L1953" s="417">
        <f t="shared" si="2538"/>
        <v>0</v>
      </c>
      <c r="M1953" s="417">
        <f t="shared" si="2539"/>
        <v>33496</v>
      </c>
      <c r="N1953" s="417">
        <f t="shared" si="2513"/>
        <v>0</v>
      </c>
      <c r="O1953" s="417">
        <f t="shared" ref="O1953" si="2550">F1953-F1952</f>
        <v>0</v>
      </c>
      <c r="P1953" s="417">
        <f t="shared" ref="P1953:Q1953" si="2551">M1953-M1952</f>
        <v>0</v>
      </c>
      <c r="Q1953" s="417">
        <f t="shared" si="2551"/>
        <v>0</v>
      </c>
      <c r="R1953" s="484"/>
      <c r="T1953" s="416">
        <v>411</v>
      </c>
    </row>
    <row r="1954" spans="1:20" s="371" customFormat="1" ht="24" hidden="1" customHeight="1">
      <c r="A1954" s="366" t="s">
        <v>2064</v>
      </c>
      <c r="B1954" s="418" t="s">
        <v>0</v>
      </c>
      <c r="C1954" s="418" t="s">
        <v>3038</v>
      </c>
      <c r="D1954" s="418" t="s">
        <v>3039</v>
      </c>
      <c r="E1954" s="419" t="s">
        <v>16</v>
      </c>
      <c r="F1954" s="411"/>
      <c r="G1954" s="411">
        <v>16332</v>
      </c>
      <c r="H1954" s="412">
        <f>INT($F1954*G1954)</f>
        <v>0</v>
      </c>
      <c r="I1954" s="411">
        <v>13529</v>
      </c>
      <c r="J1954" s="412">
        <f>INT($F1954*I1954)</f>
        <v>0</v>
      </c>
      <c r="K1954" s="411">
        <v>0</v>
      </c>
      <c r="L1954" s="412">
        <f>INT($F1954*K1954)</f>
        <v>0</v>
      </c>
      <c r="M1954" s="412">
        <f>+G1954+I1954+K1954</f>
        <v>29861</v>
      </c>
      <c r="N1954" s="412">
        <f>H1954+J1954+L1954</f>
        <v>0</v>
      </c>
      <c r="O1954" s="412"/>
      <c r="P1954" s="412"/>
      <c r="Q1954" s="412"/>
      <c r="R1954" s="483" t="s">
        <v>0</v>
      </c>
      <c r="T1954" s="411">
        <v>471</v>
      </c>
    </row>
    <row r="1955" spans="1:20" s="75" customFormat="1" ht="24" hidden="1" customHeight="1">
      <c r="A1955" s="372" t="s">
        <v>2072</v>
      </c>
      <c r="B1955" s="421"/>
      <c r="C1955" s="421" t="s">
        <v>3038</v>
      </c>
      <c r="D1955" s="421" t="s">
        <v>3039</v>
      </c>
      <c r="E1955" s="422" t="s">
        <v>16</v>
      </c>
      <c r="F1955" s="416"/>
      <c r="G1955" s="416">
        <v>16332</v>
      </c>
      <c r="H1955" s="417">
        <f t="shared" ref="H1955" si="2552">INT($F1955*G1955)</f>
        <v>0</v>
      </c>
      <c r="I1955" s="416">
        <v>13529</v>
      </c>
      <c r="J1955" s="417">
        <f t="shared" ref="J1955" si="2553">INT($F1955*I1955)</f>
        <v>0</v>
      </c>
      <c r="K1955" s="416">
        <v>0</v>
      </c>
      <c r="L1955" s="417">
        <f t="shared" ref="L1955" si="2554">INT($F1955*K1955)</f>
        <v>0</v>
      </c>
      <c r="M1955" s="417">
        <f t="shared" ref="M1955" si="2555">+G1955+I1955+K1955</f>
        <v>29861</v>
      </c>
      <c r="N1955" s="417">
        <f t="shared" ref="N1955" si="2556">H1955+J1955+L1955</f>
        <v>0</v>
      </c>
      <c r="O1955" s="417">
        <f t="shared" ref="O1955" si="2557">F1955-F1954</f>
        <v>0</v>
      </c>
      <c r="P1955" s="417">
        <f t="shared" ref="P1955:Q1955" si="2558">M1955-M1954</f>
        <v>0</v>
      </c>
      <c r="Q1955" s="417">
        <f t="shared" si="2558"/>
        <v>0</v>
      </c>
      <c r="R1955" s="484"/>
      <c r="T1955" s="416">
        <v>471</v>
      </c>
    </row>
    <row r="1956" spans="1:20" s="371" customFormat="1" ht="24" hidden="1" customHeight="1">
      <c r="A1956" s="366" t="s">
        <v>2787</v>
      </c>
      <c r="B1956" s="418" t="s">
        <v>0</v>
      </c>
      <c r="C1956" s="418" t="s">
        <v>3038</v>
      </c>
      <c r="D1956" s="418" t="s">
        <v>3041</v>
      </c>
      <c r="E1956" s="419" t="s">
        <v>16</v>
      </c>
      <c r="F1956" s="411"/>
      <c r="G1956" s="411">
        <v>19444</v>
      </c>
      <c r="H1956" s="412">
        <f>INT($F1956*G1956)</f>
        <v>0</v>
      </c>
      <c r="I1956" s="411">
        <v>15140</v>
      </c>
      <c r="J1956" s="412">
        <f>INT($F1956*I1956)</f>
        <v>0</v>
      </c>
      <c r="K1956" s="411">
        <v>0</v>
      </c>
      <c r="L1956" s="412">
        <f>INT($F1956*K1956)</f>
        <v>0</v>
      </c>
      <c r="M1956" s="412">
        <f>+G1956+I1956+K1956</f>
        <v>34584</v>
      </c>
      <c r="N1956" s="412">
        <f>H1956+J1956+L1956</f>
        <v>0</v>
      </c>
      <c r="O1956" s="412"/>
      <c r="P1956" s="412"/>
      <c r="Q1956" s="412"/>
      <c r="R1956" s="483" t="s">
        <v>0</v>
      </c>
      <c r="T1956" s="411">
        <v>59</v>
      </c>
    </row>
    <row r="1957" spans="1:20" s="75" customFormat="1" ht="24" hidden="1" customHeight="1">
      <c r="A1957" s="372" t="s">
        <v>2786</v>
      </c>
      <c r="B1957" s="421"/>
      <c r="C1957" s="421" t="s">
        <v>3038</v>
      </c>
      <c r="D1957" s="421" t="s">
        <v>3041</v>
      </c>
      <c r="E1957" s="422" t="s">
        <v>16</v>
      </c>
      <c r="F1957" s="416"/>
      <c r="G1957" s="416">
        <v>19444</v>
      </c>
      <c r="H1957" s="417">
        <f t="shared" ref="H1957:H1965" si="2559">INT($F1957*G1957)</f>
        <v>0</v>
      </c>
      <c r="I1957" s="416">
        <v>15140</v>
      </c>
      <c r="J1957" s="417">
        <f t="shared" ref="J1957:J1965" si="2560">INT($F1957*I1957)</f>
        <v>0</v>
      </c>
      <c r="K1957" s="416">
        <v>0</v>
      </c>
      <c r="L1957" s="417">
        <f t="shared" ref="L1957:L1965" si="2561">INT($F1957*K1957)</f>
        <v>0</v>
      </c>
      <c r="M1957" s="417">
        <f t="shared" ref="M1957:M1965" si="2562">+G1957+I1957+K1957</f>
        <v>34584</v>
      </c>
      <c r="N1957" s="417">
        <f t="shared" ref="N1957:N1965" si="2563">H1957+J1957+L1957</f>
        <v>0</v>
      </c>
      <c r="O1957" s="417">
        <f t="shared" ref="O1957" si="2564">F1957-F1956</f>
        <v>0</v>
      </c>
      <c r="P1957" s="417">
        <f t="shared" ref="P1957:Q1957" si="2565">M1957-M1956</f>
        <v>0</v>
      </c>
      <c r="Q1957" s="417">
        <f t="shared" si="2565"/>
        <v>0</v>
      </c>
      <c r="R1957" s="484"/>
      <c r="T1957" s="416">
        <v>59</v>
      </c>
    </row>
    <row r="1958" spans="1:20" s="371" customFormat="1" ht="24" hidden="1" customHeight="1">
      <c r="A1958" s="366" t="s">
        <v>2064</v>
      </c>
      <c r="B1958" s="418" t="s">
        <v>0</v>
      </c>
      <c r="C1958" s="418" t="s">
        <v>3038</v>
      </c>
      <c r="D1958" s="418" t="s">
        <v>3043</v>
      </c>
      <c r="E1958" s="419" t="s">
        <v>16</v>
      </c>
      <c r="F1958" s="411"/>
      <c r="G1958" s="411">
        <v>28780</v>
      </c>
      <c r="H1958" s="412">
        <f>INT($F1958*G1958)</f>
        <v>0</v>
      </c>
      <c r="I1958" s="411">
        <v>15140</v>
      </c>
      <c r="J1958" s="412">
        <f>INT($F1958*I1958)</f>
        <v>0</v>
      </c>
      <c r="K1958" s="411">
        <v>0</v>
      </c>
      <c r="L1958" s="412">
        <f>INT($F1958*K1958)</f>
        <v>0</v>
      </c>
      <c r="M1958" s="412">
        <f>+G1958+I1958+K1958</f>
        <v>43920</v>
      </c>
      <c r="N1958" s="412">
        <f>H1958+J1958+L1958</f>
        <v>0</v>
      </c>
      <c r="O1958" s="412"/>
      <c r="P1958" s="412"/>
      <c r="Q1958" s="412"/>
      <c r="R1958" s="483" t="s">
        <v>0</v>
      </c>
      <c r="T1958" s="411">
        <v>35</v>
      </c>
    </row>
    <row r="1959" spans="1:20" s="75" customFormat="1" ht="24" hidden="1" customHeight="1">
      <c r="A1959" s="372" t="s">
        <v>2072</v>
      </c>
      <c r="B1959" s="421"/>
      <c r="C1959" s="421" t="s">
        <v>3038</v>
      </c>
      <c r="D1959" s="421" t="s">
        <v>3043</v>
      </c>
      <c r="E1959" s="422" t="s">
        <v>16</v>
      </c>
      <c r="F1959" s="416"/>
      <c r="G1959" s="416">
        <v>28780</v>
      </c>
      <c r="H1959" s="417">
        <f t="shared" si="2559"/>
        <v>0</v>
      </c>
      <c r="I1959" s="416">
        <v>15140</v>
      </c>
      <c r="J1959" s="417">
        <f t="shared" si="2560"/>
        <v>0</v>
      </c>
      <c r="K1959" s="416">
        <v>0</v>
      </c>
      <c r="L1959" s="417">
        <f t="shared" si="2561"/>
        <v>0</v>
      </c>
      <c r="M1959" s="417">
        <f t="shared" si="2562"/>
        <v>43920</v>
      </c>
      <c r="N1959" s="417">
        <f t="shared" si="2563"/>
        <v>0</v>
      </c>
      <c r="O1959" s="417">
        <f t="shared" ref="O1959" si="2566">F1959-F1958</f>
        <v>0</v>
      </c>
      <c r="P1959" s="417">
        <f t="shared" ref="P1959:Q1959" si="2567">M1959-M1958</f>
        <v>0</v>
      </c>
      <c r="Q1959" s="417">
        <f t="shared" si="2567"/>
        <v>0</v>
      </c>
      <c r="R1959" s="484"/>
      <c r="T1959" s="416">
        <v>35</v>
      </c>
    </row>
    <row r="1960" spans="1:20" s="371" customFormat="1" ht="24" hidden="1" customHeight="1">
      <c r="A1960" s="366" t="s">
        <v>3204</v>
      </c>
      <c r="B1960" s="418" t="s">
        <v>0</v>
      </c>
      <c r="C1960" s="418" t="s">
        <v>3049</v>
      </c>
      <c r="D1960" s="418" t="s">
        <v>3050</v>
      </c>
      <c r="E1960" s="419" t="s">
        <v>16</v>
      </c>
      <c r="F1960" s="411"/>
      <c r="G1960" s="411">
        <v>42488</v>
      </c>
      <c r="H1960" s="412">
        <f>INT($F1960*G1960)</f>
        <v>0</v>
      </c>
      <c r="I1960" s="411">
        <v>3347</v>
      </c>
      <c r="J1960" s="412">
        <f>INT($F1960*I1960)</f>
        <v>0</v>
      </c>
      <c r="K1960" s="411">
        <v>0</v>
      </c>
      <c r="L1960" s="412">
        <f>INT($F1960*K1960)</f>
        <v>0</v>
      </c>
      <c r="M1960" s="412">
        <f>+G1960+I1960+K1960</f>
        <v>45835</v>
      </c>
      <c r="N1960" s="412">
        <f>H1960+J1960+L1960</f>
        <v>0</v>
      </c>
      <c r="O1960" s="412"/>
      <c r="P1960" s="412"/>
      <c r="Q1960" s="412"/>
      <c r="R1960" s="483" t="s">
        <v>0</v>
      </c>
      <c r="T1960" s="411">
        <v>21</v>
      </c>
    </row>
    <row r="1961" spans="1:20" s="75" customFormat="1" ht="24" hidden="1" customHeight="1">
      <c r="A1961" s="372" t="s">
        <v>3205</v>
      </c>
      <c r="B1961" s="421"/>
      <c r="C1961" s="421" t="s">
        <v>3049</v>
      </c>
      <c r="D1961" s="421" t="s">
        <v>3050</v>
      </c>
      <c r="E1961" s="422" t="s">
        <v>16</v>
      </c>
      <c r="F1961" s="416"/>
      <c r="G1961" s="416">
        <v>42488</v>
      </c>
      <c r="H1961" s="417">
        <f t="shared" si="2559"/>
        <v>0</v>
      </c>
      <c r="I1961" s="416">
        <v>3347</v>
      </c>
      <c r="J1961" s="417">
        <f t="shared" si="2560"/>
        <v>0</v>
      </c>
      <c r="K1961" s="416">
        <v>0</v>
      </c>
      <c r="L1961" s="417">
        <f t="shared" si="2561"/>
        <v>0</v>
      </c>
      <c r="M1961" s="417">
        <f t="shared" si="2562"/>
        <v>45835</v>
      </c>
      <c r="N1961" s="417">
        <f t="shared" si="2563"/>
        <v>0</v>
      </c>
      <c r="O1961" s="417">
        <f t="shared" ref="O1961" si="2568">F1961-F1960</f>
        <v>0</v>
      </c>
      <c r="P1961" s="417">
        <f t="shared" ref="P1961:Q1961" si="2569">M1961-M1960</f>
        <v>0</v>
      </c>
      <c r="Q1961" s="417">
        <f t="shared" si="2569"/>
        <v>0</v>
      </c>
      <c r="R1961" s="484"/>
      <c r="T1961" s="416">
        <v>21</v>
      </c>
    </row>
    <row r="1962" spans="1:20" s="371" customFormat="1" ht="24" hidden="1" customHeight="1">
      <c r="A1962" s="366" t="s">
        <v>2064</v>
      </c>
      <c r="B1962" s="418" t="s">
        <v>0</v>
      </c>
      <c r="C1962" s="418" t="s">
        <v>3051</v>
      </c>
      <c r="D1962" s="418" t="s">
        <v>3052</v>
      </c>
      <c r="E1962" s="419" t="s">
        <v>16</v>
      </c>
      <c r="F1962" s="411"/>
      <c r="G1962" s="411">
        <v>0</v>
      </c>
      <c r="H1962" s="412">
        <f>INT($F1962*G1962)</f>
        <v>0</v>
      </c>
      <c r="I1962" s="411">
        <v>9123</v>
      </c>
      <c r="J1962" s="412">
        <f>INT($F1962*I1962)</f>
        <v>0</v>
      </c>
      <c r="K1962" s="411">
        <v>182</v>
      </c>
      <c r="L1962" s="412">
        <f>INT($F1962*K1962)</f>
        <v>0</v>
      </c>
      <c r="M1962" s="412">
        <f>+G1962+I1962+K1962</f>
        <v>9305</v>
      </c>
      <c r="N1962" s="412">
        <f>H1962+J1962+L1962</f>
        <v>0</v>
      </c>
      <c r="O1962" s="412"/>
      <c r="P1962" s="412"/>
      <c r="Q1962" s="412"/>
      <c r="R1962" s="483" t="s">
        <v>0</v>
      </c>
      <c r="T1962" s="411">
        <v>59</v>
      </c>
    </row>
    <row r="1963" spans="1:20" s="75" customFormat="1" ht="24" hidden="1" customHeight="1">
      <c r="A1963" s="372" t="s">
        <v>3205</v>
      </c>
      <c r="B1963" s="421"/>
      <c r="C1963" s="421" t="s">
        <v>3051</v>
      </c>
      <c r="D1963" s="421" t="s">
        <v>3052</v>
      </c>
      <c r="E1963" s="422" t="s">
        <v>16</v>
      </c>
      <c r="F1963" s="416"/>
      <c r="G1963" s="416">
        <v>0</v>
      </c>
      <c r="H1963" s="417">
        <f t="shared" si="2559"/>
        <v>0</v>
      </c>
      <c r="I1963" s="416">
        <v>9123</v>
      </c>
      <c r="J1963" s="417">
        <f t="shared" si="2560"/>
        <v>0</v>
      </c>
      <c r="K1963" s="416">
        <v>182</v>
      </c>
      <c r="L1963" s="417">
        <f t="shared" si="2561"/>
        <v>0</v>
      </c>
      <c r="M1963" s="417">
        <f t="shared" si="2562"/>
        <v>9305</v>
      </c>
      <c r="N1963" s="417">
        <f t="shared" si="2563"/>
        <v>0</v>
      </c>
      <c r="O1963" s="417">
        <f t="shared" ref="O1963" si="2570">F1963-F1962</f>
        <v>0</v>
      </c>
      <c r="P1963" s="417">
        <f t="shared" ref="P1963:Q1963" si="2571">M1963-M1962</f>
        <v>0</v>
      </c>
      <c r="Q1963" s="417">
        <f t="shared" si="2571"/>
        <v>0</v>
      </c>
      <c r="R1963" s="484"/>
      <c r="T1963" s="416">
        <v>59</v>
      </c>
    </row>
    <row r="1964" spans="1:20" s="371" customFormat="1" ht="24" hidden="1" customHeight="1">
      <c r="A1964" s="366" t="s">
        <v>3206</v>
      </c>
      <c r="B1964" s="418" t="s">
        <v>0</v>
      </c>
      <c r="C1964" s="418" t="s">
        <v>3053</v>
      </c>
      <c r="D1964" s="418" t="s">
        <v>3054</v>
      </c>
      <c r="E1964" s="419" t="s">
        <v>16</v>
      </c>
      <c r="F1964" s="411"/>
      <c r="G1964" s="411">
        <v>2872</v>
      </c>
      <c r="H1964" s="412">
        <f>INT($F1964*G1964)</f>
        <v>0</v>
      </c>
      <c r="I1964" s="411">
        <v>14130</v>
      </c>
      <c r="J1964" s="412">
        <f>INT($F1964*I1964)</f>
        <v>0</v>
      </c>
      <c r="K1964" s="411">
        <v>141</v>
      </c>
      <c r="L1964" s="412">
        <f>INT($F1964*K1964)</f>
        <v>0</v>
      </c>
      <c r="M1964" s="412">
        <f>+G1964+I1964+K1964</f>
        <v>17143</v>
      </c>
      <c r="N1964" s="412">
        <f>H1964+J1964+L1964</f>
        <v>0</v>
      </c>
      <c r="O1964" s="412"/>
      <c r="P1964" s="412"/>
      <c r="Q1964" s="412"/>
      <c r="R1964" s="483" t="s">
        <v>0</v>
      </c>
      <c r="T1964" s="411">
        <v>59</v>
      </c>
    </row>
    <row r="1965" spans="1:20" s="75" customFormat="1" ht="24" hidden="1" customHeight="1">
      <c r="A1965" s="372" t="s">
        <v>3205</v>
      </c>
      <c r="B1965" s="421"/>
      <c r="C1965" s="421" t="s">
        <v>3053</v>
      </c>
      <c r="D1965" s="421" t="s">
        <v>3054</v>
      </c>
      <c r="E1965" s="422" t="s">
        <v>16</v>
      </c>
      <c r="F1965" s="416"/>
      <c r="G1965" s="416">
        <v>2872</v>
      </c>
      <c r="H1965" s="417">
        <f t="shared" si="2559"/>
        <v>0</v>
      </c>
      <c r="I1965" s="416">
        <v>14130</v>
      </c>
      <c r="J1965" s="417">
        <f t="shared" si="2560"/>
        <v>0</v>
      </c>
      <c r="K1965" s="416">
        <v>141</v>
      </c>
      <c r="L1965" s="417">
        <f t="shared" si="2561"/>
        <v>0</v>
      </c>
      <c r="M1965" s="417">
        <f t="shared" si="2562"/>
        <v>17143</v>
      </c>
      <c r="N1965" s="417">
        <f t="shared" si="2563"/>
        <v>0</v>
      </c>
      <c r="O1965" s="417">
        <f t="shared" ref="O1965" si="2572">F1965-F1964</f>
        <v>0</v>
      </c>
      <c r="P1965" s="417">
        <f t="shared" ref="P1965:Q1965" si="2573">M1965-M1964</f>
        <v>0</v>
      </c>
      <c r="Q1965" s="417">
        <f t="shared" si="2573"/>
        <v>0</v>
      </c>
      <c r="R1965" s="484"/>
      <c r="T1965" s="416">
        <v>59</v>
      </c>
    </row>
    <row r="1966" spans="1:20" s="371" customFormat="1" ht="24" hidden="1" customHeight="1">
      <c r="A1966" s="366" t="s">
        <v>3207</v>
      </c>
      <c r="B1966" s="418" t="s">
        <v>0</v>
      </c>
      <c r="C1966" s="418" t="s">
        <v>3028</v>
      </c>
      <c r="D1966" s="418" t="s">
        <v>3029</v>
      </c>
      <c r="E1966" s="419" t="s">
        <v>16</v>
      </c>
      <c r="F1966" s="411"/>
      <c r="G1966" s="411">
        <v>32387</v>
      </c>
      <c r="H1966" s="412">
        <f>INT($F1966*G1966)</f>
        <v>0</v>
      </c>
      <c r="I1966" s="411">
        <v>0</v>
      </c>
      <c r="J1966" s="412">
        <f>INT($F1966*I1966)</f>
        <v>0</v>
      </c>
      <c r="K1966" s="411">
        <v>0</v>
      </c>
      <c r="L1966" s="412">
        <f>INT($F1966*K1966)</f>
        <v>0</v>
      </c>
      <c r="M1966" s="412">
        <f>+G1966+I1966+K1966</f>
        <v>32387</v>
      </c>
      <c r="N1966" s="412">
        <f>H1966+J1966+L1966</f>
        <v>0</v>
      </c>
      <c r="O1966" s="412"/>
      <c r="P1966" s="412"/>
      <c r="Q1966" s="412"/>
      <c r="R1966" s="483" t="s">
        <v>0</v>
      </c>
      <c r="T1966" s="411">
        <v>0</v>
      </c>
    </row>
    <row r="1967" spans="1:20" s="75" customFormat="1" ht="24" hidden="1" customHeight="1">
      <c r="A1967" s="372" t="s">
        <v>2072</v>
      </c>
      <c r="B1967" s="421" t="s">
        <v>0</v>
      </c>
      <c r="C1967" s="421" t="s">
        <v>1286</v>
      </c>
      <c r="D1967" s="421" t="s">
        <v>1287</v>
      </c>
      <c r="E1967" s="422" t="s">
        <v>16</v>
      </c>
      <c r="F1967" s="416"/>
      <c r="G1967" s="416">
        <v>32387</v>
      </c>
      <c r="H1967" s="417">
        <f t="shared" si="2536"/>
        <v>0</v>
      </c>
      <c r="I1967" s="416">
        <v>0</v>
      </c>
      <c r="J1967" s="417">
        <f t="shared" si="2537"/>
        <v>0</v>
      </c>
      <c r="K1967" s="416">
        <v>0</v>
      </c>
      <c r="L1967" s="417">
        <f t="shared" si="2538"/>
        <v>0</v>
      </c>
      <c r="M1967" s="417">
        <f t="shared" si="2539"/>
        <v>32387</v>
      </c>
      <c r="N1967" s="417">
        <f t="shared" si="2513"/>
        <v>0</v>
      </c>
      <c r="O1967" s="417">
        <f t="shared" ref="O1967" si="2574">F1967-F1966</f>
        <v>0</v>
      </c>
      <c r="P1967" s="417">
        <f t="shared" ref="P1967:Q1967" si="2575">M1967-M1966</f>
        <v>0</v>
      </c>
      <c r="Q1967" s="417">
        <f t="shared" si="2575"/>
        <v>0</v>
      </c>
      <c r="R1967" s="484"/>
      <c r="T1967" s="416">
        <v>0</v>
      </c>
    </row>
    <row r="1968" spans="1:20" s="371" customFormat="1" ht="24" hidden="1" customHeight="1">
      <c r="A1968" s="366" t="s">
        <v>2064</v>
      </c>
      <c r="B1968" s="418" t="s">
        <v>0</v>
      </c>
      <c r="C1968" s="418" t="s">
        <v>3030</v>
      </c>
      <c r="D1968" s="418" t="s">
        <v>3208</v>
      </c>
      <c r="E1968" s="419" t="s">
        <v>16</v>
      </c>
      <c r="F1968" s="411"/>
      <c r="G1968" s="411">
        <v>53751</v>
      </c>
      <c r="H1968" s="412">
        <f>INT($F1968*G1968)</f>
        <v>0</v>
      </c>
      <c r="I1968" s="411"/>
      <c r="J1968" s="412">
        <f>INT($F1968*I1968)</f>
        <v>0</v>
      </c>
      <c r="K1968" s="411"/>
      <c r="L1968" s="412">
        <f>INT($F1968*K1968)</f>
        <v>0</v>
      </c>
      <c r="M1968" s="412">
        <f>+G1968+I1968+K1968</f>
        <v>53751</v>
      </c>
      <c r="N1968" s="412">
        <f>H1968+J1968+L1968</f>
        <v>0</v>
      </c>
      <c r="O1968" s="412"/>
      <c r="P1968" s="412"/>
      <c r="Q1968" s="412"/>
      <c r="R1968" s="483" t="s">
        <v>0</v>
      </c>
      <c r="T1968" s="411">
        <v>23.1</v>
      </c>
    </row>
    <row r="1969" spans="1:20" s="75" customFormat="1" ht="24" hidden="1" customHeight="1">
      <c r="A1969" s="372" t="s">
        <v>3205</v>
      </c>
      <c r="B1969" s="421"/>
      <c r="C1969" s="421" t="s">
        <v>3030</v>
      </c>
      <c r="D1969" s="421" t="s">
        <v>3208</v>
      </c>
      <c r="E1969" s="422" t="s">
        <v>16</v>
      </c>
      <c r="F1969" s="416"/>
      <c r="G1969" s="416">
        <v>53751</v>
      </c>
      <c r="H1969" s="417">
        <f t="shared" si="2536"/>
        <v>0</v>
      </c>
      <c r="I1969" s="416"/>
      <c r="J1969" s="417">
        <f t="shared" si="2537"/>
        <v>0</v>
      </c>
      <c r="K1969" s="416"/>
      <c r="L1969" s="417">
        <f t="shared" si="2538"/>
        <v>0</v>
      </c>
      <c r="M1969" s="417">
        <f t="shared" si="2539"/>
        <v>53751</v>
      </c>
      <c r="N1969" s="417">
        <f t="shared" si="2513"/>
        <v>0</v>
      </c>
      <c r="O1969" s="417">
        <f t="shared" ref="O1969" si="2576">F1969-F1968</f>
        <v>0</v>
      </c>
      <c r="P1969" s="417">
        <f t="shared" ref="P1969:Q1969" si="2577">M1969-M1968</f>
        <v>0</v>
      </c>
      <c r="Q1969" s="417">
        <f t="shared" si="2577"/>
        <v>0</v>
      </c>
      <c r="R1969" s="484"/>
      <c r="T1969" s="416">
        <v>23.1</v>
      </c>
    </row>
    <row r="1970" spans="1:20" s="371" customFormat="1" ht="24" hidden="1" customHeight="1">
      <c r="A1970" s="366" t="s">
        <v>2064</v>
      </c>
      <c r="B1970" s="418" t="s">
        <v>0</v>
      </c>
      <c r="C1970" s="418" t="s">
        <v>3030</v>
      </c>
      <c r="D1970" s="418" t="s">
        <v>3031</v>
      </c>
      <c r="E1970" s="419" t="s">
        <v>16</v>
      </c>
      <c r="F1970" s="411"/>
      <c r="G1970" s="411">
        <v>1142.2</v>
      </c>
      <c r="H1970" s="412">
        <f>INT($F1970*G1970)</f>
        <v>0</v>
      </c>
      <c r="I1970" s="411">
        <v>13916</v>
      </c>
      <c r="J1970" s="412">
        <f>INT($F1970*I1970)</f>
        <v>0</v>
      </c>
      <c r="K1970" s="411">
        <v>2844.2</v>
      </c>
      <c r="L1970" s="412">
        <f>INT($F1970*K1970)</f>
        <v>0</v>
      </c>
      <c r="M1970" s="412">
        <f>+G1970+I1970+K1970</f>
        <v>17902.400000000001</v>
      </c>
      <c r="N1970" s="412">
        <f>H1970+J1970+L1970</f>
        <v>0</v>
      </c>
      <c r="O1970" s="412"/>
      <c r="P1970" s="412"/>
      <c r="Q1970" s="412"/>
      <c r="R1970" s="483" t="s">
        <v>0</v>
      </c>
      <c r="T1970" s="411">
        <v>23.1</v>
      </c>
    </row>
    <row r="1971" spans="1:20" s="75" customFormat="1" ht="24" hidden="1" customHeight="1">
      <c r="A1971" s="372" t="s">
        <v>3209</v>
      </c>
      <c r="B1971" s="421" t="s">
        <v>0</v>
      </c>
      <c r="C1971" s="421" t="s">
        <v>1288</v>
      </c>
      <c r="D1971" s="421" t="s">
        <v>1289</v>
      </c>
      <c r="E1971" s="422" t="s">
        <v>16</v>
      </c>
      <c r="F1971" s="416"/>
      <c r="G1971" s="416">
        <v>1142.2</v>
      </c>
      <c r="H1971" s="417">
        <f t="shared" si="2536"/>
        <v>0</v>
      </c>
      <c r="I1971" s="416">
        <v>13916</v>
      </c>
      <c r="J1971" s="417">
        <f t="shared" si="2537"/>
        <v>0</v>
      </c>
      <c r="K1971" s="416">
        <v>2844.2</v>
      </c>
      <c r="L1971" s="417">
        <f t="shared" si="2538"/>
        <v>0</v>
      </c>
      <c r="M1971" s="417">
        <f t="shared" si="2539"/>
        <v>17902.400000000001</v>
      </c>
      <c r="N1971" s="417">
        <f t="shared" si="2513"/>
        <v>0</v>
      </c>
      <c r="O1971" s="417">
        <f t="shared" ref="O1971" si="2578">F1971-F1970</f>
        <v>0</v>
      </c>
      <c r="P1971" s="417">
        <f t="shared" ref="P1971:Q1971" si="2579">M1971-M1970</f>
        <v>0</v>
      </c>
      <c r="Q1971" s="417">
        <f t="shared" si="2579"/>
        <v>0</v>
      </c>
      <c r="R1971" s="484"/>
      <c r="T1971" s="416">
        <v>23.1</v>
      </c>
    </row>
    <row r="1972" spans="1:20" s="371" customFormat="1" ht="24" hidden="1" customHeight="1">
      <c r="A1972" s="366" t="s">
        <v>3210</v>
      </c>
      <c r="B1972" s="436" t="s">
        <v>3211</v>
      </c>
      <c r="C1972" s="436" t="s">
        <v>3057</v>
      </c>
      <c r="D1972" s="436" t="s">
        <v>0</v>
      </c>
      <c r="E1972" s="437" t="s">
        <v>0</v>
      </c>
      <c r="F1972" s="438"/>
      <c r="G1972" s="439">
        <v>0</v>
      </c>
      <c r="H1972" s="438">
        <f>SUMIF($A$1974:$A$1981,$A1974,H$1974:H$1981)</f>
        <v>0</v>
      </c>
      <c r="I1972" s="439">
        <v>0</v>
      </c>
      <c r="J1972" s="438">
        <f t="shared" ref="J1972:J1973" si="2580">SUMIF($A$1974:$A$1981,$A1974,J$1974:J$1981)</f>
        <v>0</v>
      </c>
      <c r="K1972" s="439">
        <v>0</v>
      </c>
      <c r="L1972" s="438">
        <f t="shared" ref="L1972:L1973" si="2581">SUMIF($A$1974:$A$1981,$A1974,L$1974:L$1981)</f>
        <v>0</v>
      </c>
      <c r="M1972" s="440">
        <v>0</v>
      </c>
      <c r="N1972" s="438">
        <f>H1972+J1972+L1972</f>
        <v>0</v>
      </c>
      <c r="O1972" s="438"/>
      <c r="P1972" s="438"/>
      <c r="Q1972" s="438"/>
      <c r="R1972" s="481" t="s">
        <v>0</v>
      </c>
      <c r="T1972" s="438">
        <v>0</v>
      </c>
    </row>
    <row r="1973" spans="1:20" s="75" customFormat="1" ht="24" hidden="1" customHeight="1">
      <c r="A1973" s="372" t="s">
        <v>2072</v>
      </c>
      <c r="B1973" s="442" t="s">
        <v>299</v>
      </c>
      <c r="C1973" s="442" t="s">
        <v>1296</v>
      </c>
      <c r="D1973" s="442" t="s">
        <v>0</v>
      </c>
      <c r="E1973" s="443" t="s">
        <v>0</v>
      </c>
      <c r="F1973" s="444"/>
      <c r="G1973" s="445">
        <v>0</v>
      </c>
      <c r="H1973" s="444">
        <f>SUMIF($A$1974:$A$1981,$A1975,H$1974:H$1981)</f>
        <v>0</v>
      </c>
      <c r="I1973" s="445">
        <v>0</v>
      </c>
      <c r="J1973" s="444">
        <f t="shared" si="2580"/>
        <v>0</v>
      </c>
      <c r="K1973" s="445">
        <v>0</v>
      </c>
      <c r="L1973" s="444">
        <f t="shared" si="2581"/>
        <v>0</v>
      </c>
      <c r="M1973" s="446">
        <v>0</v>
      </c>
      <c r="N1973" s="444">
        <f t="shared" si="2513"/>
        <v>0</v>
      </c>
      <c r="O1973" s="444">
        <f t="shared" ref="O1973" si="2582">F1973-F1972</f>
        <v>0</v>
      </c>
      <c r="P1973" s="444">
        <f t="shared" ref="P1973:Q1973" si="2583">M1973-M1972</f>
        <v>0</v>
      </c>
      <c r="Q1973" s="444">
        <f t="shared" si="2583"/>
        <v>0</v>
      </c>
      <c r="R1973" s="482"/>
      <c r="T1973" s="444">
        <v>0</v>
      </c>
    </row>
    <row r="1974" spans="1:20" s="371" customFormat="1" ht="24" hidden="1" customHeight="1">
      <c r="A1974" s="366" t="s">
        <v>3212</v>
      </c>
      <c r="B1974" s="418" t="s">
        <v>0</v>
      </c>
      <c r="C1974" s="418" t="s">
        <v>3059</v>
      </c>
      <c r="D1974" s="418" t="s">
        <v>110</v>
      </c>
      <c r="E1974" s="419" t="s">
        <v>6</v>
      </c>
      <c r="F1974" s="411"/>
      <c r="G1974" s="411">
        <v>47485.2</v>
      </c>
      <c r="H1974" s="412">
        <f>INT($F1974*G1974)</f>
        <v>0</v>
      </c>
      <c r="I1974" s="411">
        <v>29102.5</v>
      </c>
      <c r="J1974" s="412">
        <f>INT($F1974*I1974)</f>
        <v>0</v>
      </c>
      <c r="K1974" s="411">
        <v>0</v>
      </c>
      <c r="L1974" s="412">
        <f>INT($F1974*K1974)</f>
        <v>0</v>
      </c>
      <c r="M1974" s="412">
        <f>+G1974+I1974+K1974</f>
        <v>76587.7</v>
      </c>
      <c r="N1974" s="412">
        <f>H1974+J1974+L1974</f>
        <v>0</v>
      </c>
      <c r="O1974" s="412"/>
      <c r="P1974" s="412"/>
      <c r="Q1974" s="412"/>
      <c r="R1974" s="483" t="s">
        <v>0</v>
      </c>
      <c r="T1974" s="411">
        <v>34</v>
      </c>
    </row>
    <row r="1975" spans="1:20" s="75" customFormat="1" ht="24" hidden="1" customHeight="1">
      <c r="A1975" s="372" t="s">
        <v>2072</v>
      </c>
      <c r="B1975" s="421" t="s">
        <v>0</v>
      </c>
      <c r="C1975" s="421" t="s">
        <v>1297</v>
      </c>
      <c r="D1975" s="421" t="s">
        <v>110</v>
      </c>
      <c r="E1975" s="422" t="s">
        <v>6</v>
      </c>
      <c r="F1975" s="416"/>
      <c r="G1975" s="416">
        <v>47485.2</v>
      </c>
      <c r="H1975" s="417">
        <f t="shared" ref="H1975:H1981" si="2584">INT($F1975*G1975)</f>
        <v>0</v>
      </c>
      <c r="I1975" s="416">
        <v>29102.5</v>
      </c>
      <c r="J1975" s="417">
        <f t="shared" ref="J1975:J1981" si="2585">INT($F1975*I1975)</f>
        <v>0</v>
      </c>
      <c r="K1975" s="416">
        <v>0</v>
      </c>
      <c r="L1975" s="417">
        <f t="shared" ref="L1975:L1981" si="2586">INT($F1975*K1975)</f>
        <v>0</v>
      </c>
      <c r="M1975" s="417">
        <f t="shared" ref="M1975:M1981" si="2587">+G1975+I1975+K1975</f>
        <v>76587.7</v>
      </c>
      <c r="N1975" s="417">
        <f t="shared" si="2513"/>
        <v>0</v>
      </c>
      <c r="O1975" s="417">
        <f t="shared" ref="O1975" si="2588">F1975-F1974</f>
        <v>0</v>
      </c>
      <c r="P1975" s="417">
        <f t="shared" ref="P1975:Q1975" si="2589">M1975-M1974</f>
        <v>0</v>
      </c>
      <c r="Q1975" s="417">
        <f t="shared" si="2589"/>
        <v>0</v>
      </c>
      <c r="R1975" s="484"/>
      <c r="T1975" s="416">
        <v>34</v>
      </c>
    </row>
    <row r="1976" spans="1:20" s="371" customFormat="1" ht="24" hidden="1" customHeight="1">
      <c r="A1976" s="366" t="s">
        <v>2064</v>
      </c>
      <c r="B1976" s="418" t="s">
        <v>0</v>
      </c>
      <c r="C1976" s="418" t="s">
        <v>3060</v>
      </c>
      <c r="D1976" s="418" t="s">
        <v>111</v>
      </c>
      <c r="E1976" s="419" t="s">
        <v>18</v>
      </c>
      <c r="F1976" s="411"/>
      <c r="G1976" s="411">
        <v>22121.8</v>
      </c>
      <c r="H1976" s="412">
        <f>INT($F1976*G1976)</f>
        <v>0</v>
      </c>
      <c r="I1976" s="411">
        <v>21142.400000000001</v>
      </c>
      <c r="J1976" s="412">
        <f>INT($F1976*I1976)</f>
        <v>0</v>
      </c>
      <c r="K1976" s="411">
        <v>0</v>
      </c>
      <c r="L1976" s="412">
        <f>INT($F1976*K1976)</f>
        <v>0</v>
      </c>
      <c r="M1976" s="412">
        <f>+G1976+I1976+K1976</f>
        <v>43264.2</v>
      </c>
      <c r="N1976" s="412">
        <f>H1976+J1976+L1976</f>
        <v>0</v>
      </c>
      <c r="O1976" s="412"/>
      <c r="P1976" s="412"/>
      <c r="Q1976" s="412"/>
      <c r="R1976" s="483" t="s">
        <v>0</v>
      </c>
      <c r="T1976" s="411">
        <v>4</v>
      </c>
    </row>
    <row r="1977" spans="1:20" s="75" customFormat="1" ht="24" hidden="1" customHeight="1">
      <c r="A1977" s="372" t="s">
        <v>3213</v>
      </c>
      <c r="B1977" s="421" t="s">
        <v>0</v>
      </c>
      <c r="C1977" s="421" t="s">
        <v>1298</v>
      </c>
      <c r="D1977" s="421" t="s">
        <v>111</v>
      </c>
      <c r="E1977" s="422" t="s">
        <v>18</v>
      </c>
      <c r="F1977" s="416"/>
      <c r="G1977" s="416">
        <v>22121.8</v>
      </c>
      <c r="H1977" s="417">
        <f t="shared" si="2584"/>
        <v>0</v>
      </c>
      <c r="I1977" s="416">
        <v>21142.400000000001</v>
      </c>
      <c r="J1977" s="417">
        <f t="shared" si="2585"/>
        <v>0</v>
      </c>
      <c r="K1977" s="416">
        <v>0</v>
      </c>
      <c r="L1977" s="417">
        <f t="shared" si="2586"/>
        <v>0</v>
      </c>
      <c r="M1977" s="417">
        <f t="shared" si="2587"/>
        <v>43264.2</v>
      </c>
      <c r="N1977" s="417">
        <f t="shared" si="2513"/>
        <v>0</v>
      </c>
      <c r="O1977" s="417">
        <f t="shared" ref="O1977" si="2590">F1977-F1976</f>
        <v>0</v>
      </c>
      <c r="P1977" s="417">
        <f t="shared" ref="P1977:Q1977" si="2591">M1977-M1976</f>
        <v>0</v>
      </c>
      <c r="Q1977" s="417">
        <f t="shared" si="2591"/>
        <v>0</v>
      </c>
      <c r="R1977" s="484"/>
      <c r="T1977" s="416">
        <v>4</v>
      </c>
    </row>
    <row r="1978" spans="1:20" s="371" customFormat="1" ht="24" hidden="1" customHeight="1">
      <c r="A1978" s="366" t="s">
        <v>3214</v>
      </c>
      <c r="B1978" s="418" t="s">
        <v>0</v>
      </c>
      <c r="C1978" s="418" t="s">
        <v>3061</v>
      </c>
      <c r="D1978" s="418" t="s">
        <v>3062</v>
      </c>
      <c r="E1978" s="419" t="s">
        <v>1860</v>
      </c>
      <c r="F1978" s="411"/>
      <c r="G1978" s="411">
        <v>48165.1</v>
      </c>
      <c r="H1978" s="412">
        <f>INT($F1978*G1978)</f>
        <v>0</v>
      </c>
      <c r="I1978" s="411">
        <v>29520.2</v>
      </c>
      <c r="J1978" s="412">
        <f>INT($F1978*I1978)</f>
        <v>0</v>
      </c>
      <c r="K1978" s="411">
        <v>0</v>
      </c>
      <c r="L1978" s="412">
        <f>INT($F1978*K1978)</f>
        <v>0</v>
      </c>
      <c r="M1978" s="412">
        <f>+G1978+I1978+K1978</f>
        <v>77685.3</v>
      </c>
      <c r="N1978" s="412">
        <f>H1978+J1978+L1978</f>
        <v>0</v>
      </c>
      <c r="O1978" s="412"/>
      <c r="P1978" s="412"/>
      <c r="Q1978" s="412"/>
      <c r="R1978" s="483" t="s">
        <v>0</v>
      </c>
      <c r="T1978" s="411">
        <v>4</v>
      </c>
    </row>
    <row r="1979" spans="1:20" s="75" customFormat="1" ht="24" hidden="1" customHeight="1">
      <c r="A1979" s="372" t="s">
        <v>2072</v>
      </c>
      <c r="B1979" s="421" t="s">
        <v>0</v>
      </c>
      <c r="C1979" s="421" t="s">
        <v>1299</v>
      </c>
      <c r="D1979" s="421" t="s">
        <v>1300</v>
      </c>
      <c r="E1979" s="422" t="s">
        <v>729</v>
      </c>
      <c r="F1979" s="416"/>
      <c r="G1979" s="416">
        <v>48165.1</v>
      </c>
      <c r="H1979" s="417">
        <f t="shared" si="2584"/>
        <v>0</v>
      </c>
      <c r="I1979" s="416">
        <v>29520.2</v>
      </c>
      <c r="J1979" s="417">
        <f t="shared" si="2585"/>
        <v>0</v>
      </c>
      <c r="K1979" s="416">
        <v>0</v>
      </c>
      <c r="L1979" s="417">
        <f t="shared" si="2586"/>
        <v>0</v>
      </c>
      <c r="M1979" s="417">
        <f t="shared" si="2587"/>
        <v>77685.3</v>
      </c>
      <c r="N1979" s="417">
        <f t="shared" si="2513"/>
        <v>0</v>
      </c>
      <c r="O1979" s="417">
        <f t="shared" ref="O1979" si="2592">F1979-F1978</f>
        <v>0</v>
      </c>
      <c r="P1979" s="417">
        <f t="shared" ref="P1979:Q1979" si="2593">M1979-M1978</f>
        <v>0</v>
      </c>
      <c r="Q1979" s="417">
        <f t="shared" si="2593"/>
        <v>0</v>
      </c>
      <c r="R1979" s="484"/>
      <c r="T1979" s="416">
        <v>4</v>
      </c>
    </row>
    <row r="1980" spans="1:20" s="371" customFormat="1" ht="24" hidden="1" customHeight="1">
      <c r="A1980" s="366" t="s">
        <v>3204</v>
      </c>
      <c r="B1980" s="418" t="s">
        <v>0</v>
      </c>
      <c r="C1980" s="418" t="s">
        <v>3063</v>
      </c>
      <c r="D1980" s="418" t="s">
        <v>112</v>
      </c>
      <c r="E1980" s="419" t="s">
        <v>18</v>
      </c>
      <c r="F1980" s="411"/>
      <c r="G1980" s="411">
        <v>8613.6</v>
      </c>
      <c r="H1980" s="412">
        <f>INT($F1980*G1980)</f>
        <v>0</v>
      </c>
      <c r="I1980" s="411">
        <v>0</v>
      </c>
      <c r="J1980" s="412">
        <f>INT($F1980*I1980)</f>
        <v>0</v>
      </c>
      <c r="K1980" s="411">
        <v>0</v>
      </c>
      <c r="L1980" s="412">
        <f>INT($F1980*K1980)</f>
        <v>0</v>
      </c>
      <c r="M1980" s="412">
        <f>+G1980+I1980+K1980</f>
        <v>8613.6</v>
      </c>
      <c r="N1980" s="412">
        <f>H1980+J1980+L1980</f>
        <v>0</v>
      </c>
      <c r="O1980" s="412"/>
      <c r="P1980" s="412"/>
      <c r="Q1980" s="412"/>
      <c r="R1980" s="483" t="s">
        <v>0</v>
      </c>
      <c r="T1980" s="411">
        <v>4</v>
      </c>
    </row>
    <row r="1981" spans="1:20" s="75" customFormat="1" ht="24" hidden="1" customHeight="1">
      <c r="A1981" s="372" t="s">
        <v>2273</v>
      </c>
      <c r="B1981" s="421" t="s">
        <v>0</v>
      </c>
      <c r="C1981" s="421" t="s">
        <v>1301</v>
      </c>
      <c r="D1981" s="421" t="s">
        <v>112</v>
      </c>
      <c r="E1981" s="422" t="s">
        <v>18</v>
      </c>
      <c r="F1981" s="416"/>
      <c r="G1981" s="416">
        <v>8613.6</v>
      </c>
      <c r="H1981" s="417">
        <f t="shared" si="2584"/>
        <v>0</v>
      </c>
      <c r="I1981" s="416">
        <v>0</v>
      </c>
      <c r="J1981" s="417">
        <f t="shared" si="2585"/>
        <v>0</v>
      </c>
      <c r="K1981" s="416">
        <v>0</v>
      </c>
      <c r="L1981" s="417">
        <f t="shared" si="2586"/>
        <v>0</v>
      </c>
      <c r="M1981" s="417">
        <f t="shared" si="2587"/>
        <v>8613.6</v>
      </c>
      <c r="N1981" s="417">
        <f t="shared" si="2513"/>
        <v>0</v>
      </c>
      <c r="O1981" s="417">
        <f t="shared" ref="O1981" si="2594">F1981-F1980</f>
        <v>0</v>
      </c>
      <c r="P1981" s="417">
        <f t="shared" ref="P1981:Q1981" si="2595">M1981-M1980</f>
        <v>0</v>
      </c>
      <c r="Q1981" s="417">
        <f t="shared" si="2595"/>
        <v>0</v>
      </c>
      <c r="R1981" s="484"/>
      <c r="T1981" s="416">
        <v>4</v>
      </c>
    </row>
    <row r="1982" spans="1:20" s="371" customFormat="1" ht="24" hidden="1" customHeight="1">
      <c r="A1982" s="366" t="s">
        <v>3215</v>
      </c>
      <c r="B1982" s="436" t="s">
        <v>3216</v>
      </c>
      <c r="C1982" s="436" t="s">
        <v>3066</v>
      </c>
      <c r="D1982" s="436" t="s">
        <v>0</v>
      </c>
      <c r="E1982" s="437" t="s">
        <v>0</v>
      </c>
      <c r="F1982" s="438"/>
      <c r="G1982" s="439">
        <v>0</v>
      </c>
      <c r="H1982" s="438">
        <f>SUMIF($A$1984:$A$2001,$A1984,H$1984:H$2001)</f>
        <v>0</v>
      </c>
      <c r="I1982" s="439">
        <v>0</v>
      </c>
      <c r="J1982" s="438">
        <f t="shared" ref="J1982:J1983" si="2596">SUMIF($A$1984:$A$2001,$A1984,J$1984:J$2001)</f>
        <v>0</v>
      </c>
      <c r="K1982" s="439">
        <v>0</v>
      </c>
      <c r="L1982" s="438">
        <f t="shared" ref="L1982" si="2597">SUMIF($A$1984:$A$2001,$A1984,L$1984:L$2001)</f>
        <v>0</v>
      </c>
      <c r="M1982" s="440">
        <v>0</v>
      </c>
      <c r="N1982" s="438">
        <f>H1982+J1982+L1982</f>
        <v>0</v>
      </c>
      <c r="O1982" s="438"/>
      <c r="P1982" s="438"/>
      <c r="Q1982" s="438"/>
      <c r="R1982" s="481" t="s">
        <v>0</v>
      </c>
      <c r="T1982" s="438">
        <v>0</v>
      </c>
    </row>
    <row r="1983" spans="1:20" s="75" customFormat="1" ht="24" hidden="1" customHeight="1">
      <c r="A1983" s="372" t="s">
        <v>2072</v>
      </c>
      <c r="B1983" s="442" t="s">
        <v>3217</v>
      </c>
      <c r="C1983" s="442" t="s">
        <v>1302</v>
      </c>
      <c r="D1983" s="442" t="s">
        <v>0</v>
      </c>
      <c r="E1983" s="443" t="s">
        <v>0</v>
      </c>
      <c r="F1983" s="444"/>
      <c r="G1983" s="445">
        <v>0</v>
      </c>
      <c r="H1983" s="444">
        <f>SUMIF($A$1984:$A$2001,$A1985,H$1984:H$2001)</f>
        <v>0</v>
      </c>
      <c r="I1983" s="445">
        <v>0</v>
      </c>
      <c r="J1983" s="444">
        <f t="shared" si="2596"/>
        <v>0</v>
      </c>
      <c r="K1983" s="445">
        <v>0</v>
      </c>
      <c r="L1983" s="444">
        <f>SUMIF($A$1984:$A$2001,$A1985,L$1984:L$2001)</f>
        <v>0</v>
      </c>
      <c r="M1983" s="446">
        <v>0</v>
      </c>
      <c r="N1983" s="444">
        <f t="shared" si="2513"/>
        <v>0</v>
      </c>
      <c r="O1983" s="444">
        <f t="shared" ref="O1983" si="2598">F1983-F1982</f>
        <v>0</v>
      </c>
      <c r="P1983" s="444">
        <f t="shared" ref="P1983:Q1983" si="2599">M1983-M1982</f>
        <v>0</v>
      </c>
      <c r="Q1983" s="444">
        <f t="shared" si="2599"/>
        <v>0</v>
      </c>
      <c r="R1983" s="482"/>
      <c r="T1983" s="444">
        <v>0</v>
      </c>
    </row>
    <row r="1984" spans="1:20" s="485" customFormat="1" ht="24" hidden="1" customHeight="1">
      <c r="A1984" s="366" t="s">
        <v>3204</v>
      </c>
      <c r="B1984" s="418" t="s">
        <v>0</v>
      </c>
      <c r="C1984" s="418" t="s">
        <v>3067</v>
      </c>
      <c r="D1984" s="418" t="s">
        <v>3068</v>
      </c>
      <c r="E1984" s="419" t="s">
        <v>16</v>
      </c>
      <c r="F1984" s="411"/>
      <c r="G1984" s="411">
        <v>738.1</v>
      </c>
      <c r="H1984" s="412">
        <f>INT($F1984*G1984)</f>
        <v>0</v>
      </c>
      <c r="I1984" s="411">
        <v>649.6</v>
      </c>
      <c r="J1984" s="412">
        <f>INT($F1984*I1984)</f>
        <v>0</v>
      </c>
      <c r="K1984" s="411">
        <v>0</v>
      </c>
      <c r="L1984" s="412">
        <f>INT($F1984*K1984)</f>
        <v>0</v>
      </c>
      <c r="M1984" s="412">
        <f>+G1984+I1984+K1984</f>
        <v>1387.7</v>
      </c>
      <c r="N1984" s="412">
        <f>H1984+J1984+L1984</f>
        <v>0</v>
      </c>
      <c r="O1984" s="412"/>
      <c r="P1984" s="412"/>
      <c r="Q1984" s="412"/>
      <c r="R1984" s="483" t="s">
        <v>0</v>
      </c>
      <c r="T1984" s="411">
        <v>20.2</v>
      </c>
    </row>
    <row r="1985" spans="1:20" s="77" customFormat="1" ht="24" hidden="1" customHeight="1">
      <c r="A1985" s="372" t="s">
        <v>3205</v>
      </c>
      <c r="B1985" s="421" t="s">
        <v>0</v>
      </c>
      <c r="C1985" s="421" t="s">
        <v>1303</v>
      </c>
      <c r="D1985" s="421" t="s">
        <v>1304</v>
      </c>
      <c r="E1985" s="422" t="s">
        <v>16</v>
      </c>
      <c r="F1985" s="416"/>
      <c r="G1985" s="416">
        <v>738.1</v>
      </c>
      <c r="H1985" s="417">
        <f t="shared" ref="H1985:H2001" si="2600">INT($F1985*G1985)</f>
        <v>0</v>
      </c>
      <c r="I1985" s="416">
        <v>649.6</v>
      </c>
      <c r="J1985" s="417">
        <f t="shared" ref="J1985:J2001" si="2601">INT($F1985*I1985)</f>
        <v>0</v>
      </c>
      <c r="K1985" s="416">
        <v>0</v>
      </c>
      <c r="L1985" s="417">
        <f t="shared" ref="L1985:L2001" si="2602">INT($F1985*K1985)</f>
        <v>0</v>
      </c>
      <c r="M1985" s="417">
        <f t="shared" ref="M1985:M2001" si="2603">+G1985+I1985+K1985</f>
        <v>1387.7</v>
      </c>
      <c r="N1985" s="417">
        <f t="shared" si="2513"/>
        <v>0</v>
      </c>
      <c r="O1985" s="417">
        <f t="shared" ref="O1985" si="2604">F1985-F1984</f>
        <v>0</v>
      </c>
      <c r="P1985" s="417">
        <f t="shared" ref="P1985:Q1985" si="2605">M1985-M1984</f>
        <v>0</v>
      </c>
      <c r="Q1985" s="417">
        <f t="shared" si="2605"/>
        <v>0</v>
      </c>
      <c r="R1985" s="484"/>
      <c r="T1985" s="416">
        <v>20.2</v>
      </c>
    </row>
    <row r="1986" spans="1:20" s="371" customFormat="1" ht="24" hidden="1" customHeight="1">
      <c r="A1986" s="366" t="s">
        <v>3206</v>
      </c>
      <c r="B1986" s="418" t="s">
        <v>0</v>
      </c>
      <c r="C1986" s="418" t="s">
        <v>3069</v>
      </c>
      <c r="D1986" s="418" t="s">
        <v>3070</v>
      </c>
      <c r="E1986" s="419" t="s">
        <v>16</v>
      </c>
      <c r="F1986" s="411"/>
      <c r="G1986" s="411">
        <v>1320.2</v>
      </c>
      <c r="H1986" s="412">
        <f>INT($F1986*G1986)</f>
        <v>0</v>
      </c>
      <c r="I1986" s="411">
        <v>1299.2</v>
      </c>
      <c r="J1986" s="412">
        <f>INT($F1986*I1986)</f>
        <v>0</v>
      </c>
      <c r="K1986" s="411">
        <v>0</v>
      </c>
      <c r="L1986" s="412">
        <f>INT($F1986*K1986)</f>
        <v>0</v>
      </c>
      <c r="M1986" s="412">
        <f>+G1986+I1986+K1986</f>
        <v>2619.4</v>
      </c>
      <c r="N1986" s="412">
        <f>H1986+J1986+L1986</f>
        <v>0</v>
      </c>
      <c r="O1986" s="412"/>
      <c r="P1986" s="412"/>
      <c r="Q1986" s="412"/>
      <c r="R1986" s="483" t="s">
        <v>0</v>
      </c>
      <c r="T1986" s="411">
        <v>20.2</v>
      </c>
    </row>
    <row r="1987" spans="1:20" s="75" customFormat="1" ht="24" hidden="1" customHeight="1">
      <c r="A1987" s="372" t="s">
        <v>3218</v>
      </c>
      <c r="B1987" s="421" t="s">
        <v>0</v>
      </c>
      <c r="C1987" s="421" t="s">
        <v>1305</v>
      </c>
      <c r="D1987" s="421" t="s">
        <v>1306</v>
      </c>
      <c r="E1987" s="422" t="s">
        <v>16</v>
      </c>
      <c r="F1987" s="416"/>
      <c r="G1987" s="416">
        <v>1320.2</v>
      </c>
      <c r="H1987" s="417">
        <f t="shared" si="2600"/>
        <v>0</v>
      </c>
      <c r="I1987" s="416">
        <v>1299.2</v>
      </c>
      <c r="J1987" s="417">
        <f t="shared" si="2601"/>
        <v>0</v>
      </c>
      <c r="K1987" s="416">
        <v>0</v>
      </c>
      <c r="L1987" s="417">
        <f t="shared" si="2602"/>
        <v>0</v>
      </c>
      <c r="M1987" s="417">
        <f t="shared" si="2603"/>
        <v>2619.4</v>
      </c>
      <c r="N1987" s="417">
        <f t="shared" si="2513"/>
        <v>0</v>
      </c>
      <c r="O1987" s="417">
        <f t="shared" ref="O1987" si="2606">F1987-F1986</f>
        <v>0</v>
      </c>
      <c r="P1987" s="417">
        <f t="shared" ref="P1987:Q1987" si="2607">M1987-M1986</f>
        <v>0</v>
      </c>
      <c r="Q1987" s="417">
        <f t="shared" si="2607"/>
        <v>0</v>
      </c>
      <c r="R1987" s="484"/>
      <c r="T1987" s="416">
        <v>20.2</v>
      </c>
    </row>
    <row r="1988" spans="1:20" s="371" customFormat="1" ht="24" hidden="1" customHeight="1">
      <c r="A1988" s="366" t="s">
        <v>2064</v>
      </c>
      <c r="B1988" s="418" t="s">
        <v>0</v>
      </c>
      <c r="C1988" s="418" t="s">
        <v>3073</v>
      </c>
      <c r="D1988" s="418" t="s">
        <v>3074</v>
      </c>
      <c r="E1988" s="419" t="s">
        <v>16</v>
      </c>
      <c r="F1988" s="411"/>
      <c r="G1988" s="411">
        <v>2773.2</v>
      </c>
      <c r="H1988" s="412">
        <f>INT($F1988*G1988)</f>
        <v>0</v>
      </c>
      <c r="I1988" s="411">
        <v>13595.2</v>
      </c>
      <c r="J1988" s="412">
        <f>INT($F1988*I1988)</f>
        <v>0</v>
      </c>
      <c r="K1988" s="411">
        <v>0</v>
      </c>
      <c r="L1988" s="412">
        <f>INT($F1988*K1988)</f>
        <v>0</v>
      </c>
      <c r="M1988" s="412">
        <f>+G1988+I1988+K1988</f>
        <v>16368.400000000001</v>
      </c>
      <c r="N1988" s="412">
        <f>H1988+J1988+L1988</f>
        <v>0</v>
      </c>
      <c r="O1988" s="412"/>
      <c r="P1988" s="412"/>
      <c r="Q1988" s="412"/>
      <c r="R1988" s="483" t="s">
        <v>0</v>
      </c>
      <c r="T1988" s="411">
        <v>10.3</v>
      </c>
    </row>
    <row r="1989" spans="1:20" s="75" customFormat="1" ht="24" hidden="1" customHeight="1">
      <c r="A1989" s="372" t="s">
        <v>2072</v>
      </c>
      <c r="B1989" s="421" t="s">
        <v>0</v>
      </c>
      <c r="C1989" s="421" t="s">
        <v>1307</v>
      </c>
      <c r="D1989" s="421" t="s">
        <v>1308</v>
      </c>
      <c r="E1989" s="422" t="s">
        <v>16</v>
      </c>
      <c r="F1989" s="416"/>
      <c r="G1989" s="416">
        <v>2773.2</v>
      </c>
      <c r="H1989" s="417">
        <f t="shared" si="2600"/>
        <v>0</v>
      </c>
      <c r="I1989" s="416">
        <v>13595.2</v>
      </c>
      <c r="J1989" s="417">
        <f t="shared" si="2601"/>
        <v>0</v>
      </c>
      <c r="K1989" s="416">
        <v>0</v>
      </c>
      <c r="L1989" s="417">
        <f t="shared" si="2602"/>
        <v>0</v>
      </c>
      <c r="M1989" s="417">
        <f t="shared" si="2603"/>
        <v>16368.400000000001</v>
      </c>
      <c r="N1989" s="417">
        <f t="shared" si="2513"/>
        <v>0</v>
      </c>
      <c r="O1989" s="417">
        <f t="shared" ref="O1989" si="2608">F1989-F1988</f>
        <v>0</v>
      </c>
      <c r="P1989" s="417">
        <f t="shared" ref="P1989:Q1989" si="2609">M1989-M1988</f>
        <v>0</v>
      </c>
      <c r="Q1989" s="417">
        <f t="shared" si="2609"/>
        <v>0</v>
      </c>
      <c r="R1989" s="484"/>
      <c r="T1989" s="416">
        <v>10.3</v>
      </c>
    </row>
    <row r="1990" spans="1:20" s="371" customFormat="1" ht="24" hidden="1" customHeight="1">
      <c r="A1990" s="366" t="s">
        <v>3206</v>
      </c>
      <c r="B1990" s="418" t="s">
        <v>0</v>
      </c>
      <c r="C1990" s="418" t="s">
        <v>3075</v>
      </c>
      <c r="D1990" s="418" t="s">
        <v>3076</v>
      </c>
      <c r="E1990" s="419" t="s">
        <v>16</v>
      </c>
      <c r="F1990" s="411"/>
      <c r="G1990" s="411">
        <v>2178</v>
      </c>
      <c r="H1990" s="412">
        <f>INT($F1990*G1990)</f>
        <v>0</v>
      </c>
      <c r="I1990" s="411">
        <v>6148.8</v>
      </c>
      <c r="J1990" s="412">
        <f>INT($F1990*I1990)</f>
        <v>0</v>
      </c>
      <c r="K1990" s="411">
        <v>0</v>
      </c>
      <c r="L1990" s="412">
        <f>INT($F1990*K1990)</f>
        <v>0</v>
      </c>
      <c r="M1990" s="412">
        <f>+G1990+I1990+K1990</f>
        <v>8326.7999999999993</v>
      </c>
      <c r="N1990" s="412">
        <f>H1990+J1990+L1990</f>
        <v>0</v>
      </c>
      <c r="O1990" s="412"/>
      <c r="P1990" s="412"/>
      <c r="Q1990" s="412"/>
      <c r="R1990" s="483" t="s">
        <v>0</v>
      </c>
      <c r="T1990" s="411">
        <v>628</v>
      </c>
    </row>
    <row r="1991" spans="1:20" s="75" customFormat="1" ht="24" hidden="1" customHeight="1">
      <c r="A1991" s="372" t="s">
        <v>3218</v>
      </c>
      <c r="B1991" s="421" t="s">
        <v>0</v>
      </c>
      <c r="C1991" s="421" t="s">
        <v>1309</v>
      </c>
      <c r="D1991" s="421" t="s">
        <v>1310</v>
      </c>
      <c r="E1991" s="422" t="s">
        <v>16</v>
      </c>
      <c r="F1991" s="416"/>
      <c r="G1991" s="416">
        <v>2178</v>
      </c>
      <c r="H1991" s="417">
        <f t="shared" si="2600"/>
        <v>0</v>
      </c>
      <c r="I1991" s="416">
        <v>6148.8</v>
      </c>
      <c r="J1991" s="417">
        <f t="shared" si="2601"/>
        <v>0</v>
      </c>
      <c r="K1991" s="416">
        <v>0</v>
      </c>
      <c r="L1991" s="417">
        <f t="shared" si="2602"/>
        <v>0</v>
      </c>
      <c r="M1991" s="417">
        <f t="shared" si="2603"/>
        <v>8326.7999999999993</v>
      </c>
      <c r="N1991" s="417">
        <f t="shared" si="2513"/>
        <v>0</v>
      </c>
      <c r="O1991" s="417">
        <f t="shared" ref="O1991" si="2610">F1991-F1990</f>
        <v>0</v>
      </c>
      <c r="P1991" s="417">
        <f t="shared" ref="P1991:Q1991" si="2611">M1991-M1990</f>
        <v>0</v>
      </c>
      <c r="Q1991" s="417">
        <f t="shared" si="2611"/>
        <v>0</v>
      </c>
      <c r="R1991" s="484"/>
      <c r="T1991" s="416">
        <v>628</v>
      </c>
    </row>
    <row r="1992" spans="1:20" s="485" customFormat="1" ht="24" hidden="1" customHeight="1">
      <c r="A1992" s="366" t="s">
        <v>3206</v>
      </c>
      <c r="B1992" s="418" t="s">
        <v>0</v>
      </c>
      <c r="C1992" s="418" t="s">
        <v>3075</v>
      </c>
      <c r="D1992" s="418" t="s">
        <v>3077</v>
      </c>
      <c r="E1992" s="419" t="s">
        <v>16</v>
      </c>
      <c r="F1992" s="411"/>
      <c r="G1992" s="411">
        <v>2178</v>
      </c>
      <c r="H1992" s="412">
        <f>INT($F1992*G1992)</f>
        <v>0</v>
      </c>
      <c r="I1992" s="411">
        <v>6148.8</v>
      </c>
      <c r="J1992" s="412">
        <f>INT($F1992*I1992)</f>
        <v>0</v>
      </c>
      <c r="K1992" s="411">
        <v>0</v>
      </c>
      <c r="L1992" s="412">
        <f>INT($F1992*K1992)</f>
        <v>0</v>
      </c>
      <c r="M1992" s="412">
        <f>+G1992+I1992+K1992</f>
        <v>8326.7999999999993</v>
      </c>
      <c r="N1992" s="412">
        <f>H1992+J1992+L1992</f>
        <v>0</v>
      </c>
      <c r="O1992" s="412"/>
      <c r="P1992" s="412"/>
      <c r="Q1992" s="412"/>
      <c r="R1992" s="483" t="s">
        <v>0</v>
      </c>
      <c r="T1992" s="411">
        <v>25.4</v>
      </c>
    </row>
    <row r="1993" spans="1:20" s="77" customFormat="1" ht="24" hidden="1" customHeight="1">
      <c r="A1993" s="372" t="s">
        <v>3219</v>
      </c>
      <c r="B1993" s="421" t="s">
        <v>0</v>
      </c>
      <c r="C1993" s="421" t="s">
        <v>1309</v>
      </c>
      <c r="D1993" s="421" t="s">
        <v>1311</v>
      </c>
      <c r="E1993" s="422" t="s">
        <v>16</v>
      </c>
      <c r="F1993" s="416"/>
      <c r="G1993" s="416">
        <v>2178</v>
      </c>
      <c r="H1993" s="417">
        <f t="shared" si="2600"/>
        <v>0</v>
      </c>
      <c r="I1993" s="416">
        <v>6148.8</v>
      </c>
      <c r="J1993" s="417">
        <f t="shared" si="2601"/>
        <v>0</v>
      </c>
      <c r="K1993" s="416">
        <v>0</v>
      </c>
      <c r="L1993" s="417">
        <f t="shared" si="2602"/>
        <v>0</v>
      </c>
      <c r="M1993" s="417">
        <f t="shared" si="2603"/>
        <v>8326.7999999999993</v>
      </c>
      <c r="N1993" s="417">
        <f t="shared" si="2513"/>
        <v>0</v>
      </c>
      <c r="O1993" s="417">
        <f t="shared" ref="O1993" si="2612">F1993-F1992</f>
        <v>0</v>
      </c>
      <c r="P1993" s="417">
        <f t="shared" ref="P1993:Q1993" si="2613">M1993-M1992</f>
        <v>0</v>
      </c>
      <c r="Q1993" s="417">
        <f t="shared" si="2613"/>
        <v>0</v>
      </c>
      <c r="R1993" s="484"/>
      <c r="T1993" s="416">
        <v>25.4</v>
      </c>
    </row>
    <row r="1994" spans="1:20" s="371" customFormat="1" ht="24" hidden="1" customHeight="1">
      <c r="A1994" s="366" t="s">
        <v>3206</v>
      </c>
      <c r="B1994" s="418" t="s">
        <v>0</v>
      </c>
      <c r="C1994" s="418" t="s">
        <v>3075</v>
      </c>
      <c r="D1994" s="418" t="s">
        <v>3078</v>
      </c>
      <c r="E1994" s="419" t="s">
        <v>16</v>
      </c>
      <c r="F1994" s="411"/>
      <c r="G1994" s="411">
        <v>2324.8000000000002</v>
      </c>
      <c r="H1994" s="412">
        <f>INT($F1994*G1994)</f>
        <v>0</v>
      </c>
      <c r="I1994" s="411">
        <v>7356</v>
      </c>
      <c r="J1994" s="412">
        <f>INT($F1994*I1994)</f>
        <v>0</v>
      </c>
      <c r="K1994" s="411">
        <v>0</v>
      </c>
      <c r="L1994" s="412">
        <f>INT($F1994*K1994)</f>
        <v>0</v>
      </c>
      <c r="M1994" s="412">
        <f>+G1994+I1994+K1994</f>
        <v>9680.7999999999993</v>
      </c>
      <c r="N1994" s="412">
        <f>H1994+J1994+L1994</f>
        <v>0</v>
      </c>
      <c r="O1994" s="412"/>
      <c r="P1994" s="412"/>
      <c r="Q1994" s="412"/>
      <c r="R1994" s="483" t="s">
        <v>0</v>
      </c>
      <c r="T1994" s="411">
        <v>590</v>
      </c>
    </row>
    <row r="1995" spans="1:20" s="75" customFormat="1" ht="24" hidden="1" customHeight="1">
      <c r="A1995" s="372" t="s">
        <v>3205</v>
      </c>
      <c r="B1995" s="421" t="s">
        <v>0</v>
      </c>
      <c r="C1995" s="421" t="s">
        <v>1309</v>
      </c>
      <c r="D1995" s="421" t="s">
        <v>1312</v>
      </c>
      <c r="E1995" s="422" t="s">
        <v>16</v>
      </c>
      <c r="F1995" s="416"/>
      <c r="G1995" s="416">
        <v>2324.8000000000002</v>
      </c>
      <c r="H1995" s="417">
        <f t="shared" si="2600"/>
        <v>0</v>
      </c>
      <c r="I1995" s="416">
        <v>7356</v>
      </c>
      <c r="J1995" s="417">
        <f t="shared" si="2601"/>
        <v>0</v>
      </c>
      <c r="K1995" s="416">
        <v>0</v>
      </c>
      <c r="L1995" s="417">
        <f t="shared" si="2602"/>
        <v>0</v>
      </c>
      <c r="M1995" s="417">
        <f t="shared" si="2603"/>
        <v>9680.7999999999993</v>
      </c>
      <c r="N1995" s="417">
        <f t="shared" si="2513"/>
        <v>0</v>
      </c>
      <c r="O1995" s="417">
        <f t="shared" ref="O1995" si="2614">F1995-F1994</f>
        <v>0</v>
      </c>
      <c r="P1995" s="417">
        <f t="shared" ref="P1995:Q1995" si="2615">M1995-M1994</f>
        <v>0</v>
      </c>
      <c r="Q1995" s="417">
        <f t="shared" si="2615"/>
        <v>0</v>
      </c>
      <c r="R1995" s="484"/>
      <c r="T1995" s="416">
        <v>590</v>
      </c>
    </row>
    <row r="1996" spans="1:20" s="371" customFormat="1" ht="24" hidden="1" customHeight="1">
      <c r="A1996" s="366" t="s">
        <v>3220</v>
      </c>
      <c r="B1996" s="418" t="s">
        <v>0</v>
      </c>
      <c r="C1996" s="418" t="s">
        <v>3221</v>
      </c>
      <c r="D1996" s="418" t="s">
        <v>118</v>
      </c>
      <c r="E1996" s="419" t="s">
        <v>16</v>
      </c>
      <c r="F1996" s="411"/>
      <c r="G1996" s="411">
        <v>5241.8</v>
      </c>
      <c r="H1996" s="412">
        <f>INT($F1996*G1996)</f>
        <v>0</v>
      </c>
      <c r="I1996" s="411">
        <v>7193.6</v>
      </c>
      <c r="J1996" s="412">
        <f>INT($F1996*I1996)</f>
        <v>0</v>
      </c>
      <c r="K1996" s="411">
        <v>0</v>
      </c>
      <c r="L1996" s="412">
        <f>INT($F1996*K1996)</f>
        <v>0</v>
      </c>
      <c r="M1996" s="412">
        <f>+G1996+I1996+K1996</f>
        <v>12435.400000000001</v>
      </c>
      <c r="N1996" s="412">
        <f>H1996+J1996+L1996</f>
        <v>0</v>
      </c>
      <c r="O1996" s="412"/>
      <c r="P1996" s="412"/>
      <c r="Q1996" s="412"/>
      <c r="R1996" s="483" t="s">
        <v>0</v>
      </c>
      <c r="T1996" s="411">
        <v>432</v>
      </c>
    </row>
    <row r="1997" spans="1:20" s="75" customFormat="1" ht="24" hidden="1" customHeight="1">
      <c r="A1997" s="372" t="s">
        <v>3218</v>
      </c>
      <c r="B1997" s="421" t="s">
        <v>0</v>
      </c>
      <c r="C1997" s="421" t="s">
        <v>1350</v>
      </c>
      <c r="D1997" s="421" t="s">
        <v>118</v>
      </c>
      <c r="E1997" s="422" t="s">
        <v>16</v>
      </c>
      <c r="F1997" s="416"/>
      <c r="G1997" s="416">
        <v>5241.8</v>
      </c>
      <c r="H1997" s="417">
        <f t="shared" si="2600"/>
        <v>0</v>
      </c>
      <c r="I1997" s="416">
        <v>7193.6</v>
      </c>
      <c r="J1997" s="417">
        <f t="shared" si="2601"/>
        <v>0</v>
      </c>
      <c r="K1997" s="416">
        <v>0</v>
      </c>
      <c r="L1997" s="417">
        <f t="shared" si="2602"/>
        <v>0</v>
      </c>
      <c r="M1997" s="417">
        <f t="shared" si="2603"/>
        <v>12435.400000000001</v>
      </c>
      <c r="N1997" s="417">
        <f t="shared" si="2513"/>
        <v>0</v>
      </c>
      <c r="O1997" s="417">
        <f t="shared" ref="O1997" si="2616">F1997-F1996</f>
        <v>0</v>
      </c>
      <c r="P1997" s="417">
        <f t="shared" ref="P1997:Q1997" si="2617">M1997-M1996</f>
        <v>0</v>
      </c>
      <c r="Q1997" s="417">
        <f t="shared" si="2617"/>
        <v>0</v>
      </c>
      <c r="R1997" s="484"/>
      <c r="T1997" s="416">
        <v>432</v>
      </c>
    </row>
    <row r="1998" spans="1:20" s="371" customFormat="1" ht="24" hidden="1" customHeight="1">
      <c r="A1998" s="366" t="s">
        <v>3220</v>
      </c>
      <c r="B1998" s="418" t="s">
        <v>0</v>
      </c>
      <c r="C1998" s="418" t="s">
        <v>3079</v>
      </c>
      <c r="D1998" s="418" t="s">
        <v>3080</v>
      </c>
      <c r="E1998" s="419" t="s">
        <v>16</v>
      </c>
      <c r="F1998" s="411"/>
      <c r="G1998" s="411">
        <v>9965</v>
      </c>
      <c r="H1998" s="412">
        <f>INT($F1998*G1998)</f>
        <v>0</v>
      </c>
      <c r="I1998" s="411">
        <v>399</v>
      </c>
      <c r="J1998" s="412">
        <f>INT($F1998*I1998)</f>
        <v>0</v>
      </c>
      <c r="K1998" s="411">
        <v>0</v>
      </c>
      <c r="L1998" s="412">
        <f>INT($F1998*K1998)</f>
        <v>0</v>
      </c>
      <c r="M1998" s="412">
        <f>+G1998+I1998+K1998</f>
        <v>10364</v>
      </c>
      <c r="N1998" s="412">
        <f>H1998+J1998+L1998</f>
        <v>0</v>
      </c>
      <c r="O1998" s="412"/>
      <c r="P1998" s="412"/>
      <c r="Q1998" s="412"/>
      <c r="R1998" s="483" t="s">
        <v>0</v>
      </c>
      <c r="T1998" s="411">
        <v>59</v>
      </c>
    </row>
    <row r="1999" spans="1:20" s="75" customFormat="1" ht="24" hidden="1" customHeight="1">
      <c r="A1999" s="372" t="s">
        <v>3222</v>
      </c>
      <c r="B1999" s="421" t="s">
        <v>0</v>
      </c>
      <c r="C1999" s="421" t="s">
        <v>3079</v>
      </c>
      <c r="D1999" s="421" t="s">
        <v>3080</v>
      </c>
      <c r="E1999" s="422" t="s">
        <v>16</v>
      </c>
      <c r="F1999" s="416"/>
      <c r="G1999" s="416">
        <v>9965</v>
      </c>
      <c r="H1999" s="417">
        <f t="shared" ref="H1999" si="2618">INT($F1999*G1999)</f>
        <v>0</v>
      </c>
      <c r="I1999" s="416">
        <v>399</v>
      </c>
      <c r="J1999" s="417">
        <f t="shared" ref="J1999" si="2619">INT($F1999*I1999)</f>
        <v>0</v>
      </c>
      <c r="K1999" s="416">
        <v>0</v>
      </c>
      <c r="L1999" s="417">
        <f t="shared" ref="L1999" si="2620">INT($F1999*K1999)</f>
        <v>0</v>
      </c>
      <c r="M1999" s="417">
        <f t="shared" ref="M1999" si="2621">+G1999+I1999+K1999</f>
        <v>10364</v>
      </c>
      <c r="N1999" s="417">
        <f t="shared" ref="N1999" si="2622">H1999+J1999+L1999</f>
        <v>0</v>
      </c>
      <c r="O1999" s="417">
        <f t="shared" ref="O1999" si="2623">F1999-F1998</f>
        <v>0</v>
      </c>
      <c r="P1999" s="417">
        <f t="shared" ref="P1999:Q1999" si="2624">M1999-M1998</f>
        <v>0</v>
      </c>
      <c r="Q1999" s="417">
        <f t="shared" si="2624"/>
        <v>0</v>
      </c>
      <c r="R1999" s="484"/>
      <c r="T1999" s="416">
        <v>59</v>
      </c>
    </row>
    <row r="2000" spans="1:20" s="371" customFormat="1" ht="24" hidden="1" customHeight="1">
      <c r="A2000" s="366" t="s">
        <v>2064</v>
      </c>
      <c r="B2000" s="418" t="s">
        <v>0</v>
      </c>
      <c r="C2000" s="418" t="s">
        <v>3081</v>
      </c>
      <c r="D2000" s="418" t="s">
        <v>113</v>
      </c>
      <c r="E2000" s="419" t="s">
        <v>16</v>
      </c>
      <c r="F2000" s="411"/>
      <c r="G2000" s="411">
        <v>9768.1</v>
      </c>
      <c r="H2000" s="412">
        <f>INT($F2000*G2000)</f>
        <v>0</v>
      </c>
      <c r="I2000" s="411">
        <v>9684.7999999999993</v>
      </c>
      <c r="J2000" s="412">
        <f>INT($F2000*I2000)</f>
        <v>0</v>
      </c>
      <c r="K2000" s="411">
        <v>0</v>
      </c>
      <c r="L2000" s="412">
        <f>INT($F2000*K2000)</f>
        <v>0</v>
      </c>
      <c r="M2000" s="412">
        <f>+G2000+I2000+K2000</f>
        <v>19452.900000000001</v>
      </c>
      <c r="N2000" s="412">
        <f>H2000+J2000+L2000</f>
        <v>0</v>
      </c>
      <c r="O2000" s="412"/>
      <c r="P2000" s="412"/>
      <c r="Q2000" s="412"/>
      <c r="R2000" s="483" t="s">
        <v>0</v>
      </c>
      <c r="T2000" s="411">
        <v>403</v>
      </c>
    </row>
    <row r="2001" spans="1:20" s="75" customFormat="1" ht="24" hidden="1" customHeight="1">
      <c r="A2001" s="372" t="s">
        <v>3223</v>
      </c>
      <c r="B2001" s="421" t="s">
        <v>0</v>
      </c>
      <c r="C2001" s="421" t="s">
        <v>1313</v>
      </c>
      <c r="D2001" s="421" t="s">
        <v>113</v>
      </c>
      <c r="E2001" s="422" t="s">
        <v>16</v>
      </c>
      <c r="F2001" s="416"/>
      <c r="G2001" s="416">
        <v>9768.1</v>
      </c>
      <c r="H2001" s="417">
        <f t="shared" si="2600"/>
        <v>0</v>
      </c>
      <c r="I2001" s="416">
        <v>9684.7999999999993</v>
      </c>
      <c r="J2001" s="417">
        <f t="shared" si="2601"/>
        <v>0</v>
      </c>
      <c r="K2001" s="416">
        <v>0</v>
      </c>
      <c r="L2001" s="417">
        <f t="shared" si="2602"/>
        <v>0</v>
      </c>
      <c r="M2001" s="417">
        <f t="shared" si="2603"/>
        <v>19452.900000000001</v>
      </c>
      <c r="N2001" s="417">
        <f t="shared" si="2513"/>
        <v>0</v>
      </c>
      <c r="O2001" s="417">
        <f t="shared" ref="O2001" si="2625">F2001-F2000</f>
        <v>0</v>
      </c>
      <c r="P2001" s="417">
        <f t="shared" ref="P2001:Q2001" si="2626">M2001-M2000</f>
        <v>0</v>
      </c>
      <c r="Q2001" s="417">
        <f t="shared" si="2626"/>
        <v>0</v>
      </c>
      <c r="R2001" s="484"/>
      <c r="T2001" s="416">
        <v>403</v>
      </c>
    </row>
    <row r="2002" spans="1:20" s="371" customFormat="1" ht="24" hidden="1" customHeight="1">
      <c r="A2002" s="366" t="s">
        <v>3224</v>
      </c>
      <c r="B2002" s="436" t="s">
        <v>3225</v>
      </c>
      <c r="C2002" s="436" t="s">
        <v>3083</v>
      </c>
      <c r="D2002" s="436" t="s">
        <v>0</v>
      </c>
      <c r="E2002" s="437" t="s">
        <v>0</v>
      </c>
      <c r="F2002" s="438"/>
      <c r="G2002" s="439">
        <v>0</v>
      </c>
      <c r="H2002" s="438">
        <f>H2004+H2006</f>
        <v>0</v>
      </c>
      <c r="I2002" s="439">
        <v>0</v>
      </c>
      <c r="J2002" s="438">
        <f>J2004+J2006</f>
        <v>0</v>
      </c>
      <c r="K2002" s="439">
        <v>0</v>
      </c>
      <c r="L2002" s="438">
        <f>L2004+L2006</f>
        <v>0</v>
      </c>
      <c r="M2002" s="440">
        <v>0</v>
      </c>
      <c r="N2002" s="438">
        <f>H2002+J2002+L2002</f>
        <v>0</v>
      </c>
      <c r="O2002" s="438"/>
      <c r="P2002" s="438"/>
      <c r="Q2002" s="438"/>
      <c r="R2002" s="481" t="s">
        <v>0</v>
      </c>
      <c r="T2002" s="438">
        <v>0</v>
      </c>
    </row>
    <row r="2003" spans="1:20" s="75" customFormat="1" ht="24" hidden="1" customHeight="1">
      <c r="A2003" s="372" t="s">
        <v>3223</v>
      </c>
      <c r="B2003" s="442" t="s">
        <v>3226</v>
      </c>
      <c r="C2003" s="442" t="s">
        <v>1314</v>
      </c>
      <c r="D2003" s="442" t="s">
        <v>0</v>
      </c>
      <c r="E2003" s="443" t="s">
        <v>0</v>
      </c>
      <c r="F2003" s="444"/>
      <c r="G2003" s="445">
        <v>0</v>
      </c>
      <c r="H2003" s="444">
        <f>H2005+H2007</f>
        <v>0</v>
      </c>
      <c r="I2003" s="445">
        <v>0</v>
      </c>
      <c r="J2003" s="444">
        <f>J2005+J2007</f>
        <v>0</v>
      </c>
      <c r="K2003" s="445">
        <v>0</v>
      </c>
      <c r="L2003" s="444">
        <f>L2005+L2007</f>
        <v>0</v>
      </c>
      <c r="M2003" s="446">
        <v>0</v>
      </c>
      <c r="N2003" s="444">
        <f t="shared" si="2513"/>
        <v>0</v>
      </c>
      <c r="O2003" s="444">
        <f t="shared" ref="O2003" si="2627">F2003-F2002</f>
        <v>0</v>
      </c>
      <c r="P2003" s="444">
        <f t="shared" ref="P2003:Q2003" si="2628">M2003-M2002</f>
        <v>0</v>
      </c>
      <c r="Q2003" s="444">
        <f t="shared" si="2628"/>
        <v>0</v>
      </c>
      <c r="R2003" s="482"/>
      <c r="T2003" s="444">
        <v>0</v>
      </c>
    </row>
    <row r="2004" spans="1:20" s="371" customFormat="1" ht="24" hidden="1" customHeight="1">
      <c r="A2004" s="366" t="s">
        <v>3224</v>
      </c>
      <c r="B2004" s="418" t="s">
        <v>0</v>
      </c>
      <c r="C2004" s="418" t="s">
        <v>3084</v>
      </c>
      <c r="D2004" s="418" t="s">
        <v>3085</v>
      </c>
      <c r="E2004" s="419" t="s">
        <v>94</v>
      </c>
      <c r="F2004" s="411"/>
      <c r="G2004" s="411">
        <v>31008.799999999999</v>
      </c>
      <c r="H2004" s="412">
        <f>INT($F2004*G2004)</f>
        <v>0</v>
      </c>
      <c r="I2004" s="411">
        <v>0</v>
      </c>
      <c r="J2004" s="412">
        <f>INT($F2004*I2004)</f>
        <v>0</v>
      </c>
      <c r="K2004" s="411">
        <v>0</v>
      </c>
      <c r="L2004" s="412">
        <f>INT($F2004*K2004)</f>
        <v>0</v>
      </c>
      <c r="M2004" s="412">
        <f>+G2004+I2004+K2004</f>
        <v>31008.799999999999</v>
      </c>
      <c r="N2004" s="412">
        <f>H2004+J2004+L2004</f>
        <v>0</v>
      </c>
      <c r="O2004" s="412"/>
      <c r="P2004" s="412"/>
      <c r="Q2004" s="412"/>
      <c r="R2004" s="483" t="s">
        <v>0</v>
      </c>
      <c r="T2004" s="411">
        <v>19.100000000000001</v>
      </c>
    </row>
    <row r="2005" spans="1:20" s="75" customFormat="1" ht="24" hidden="1" customHeight="1">
      <c r="A2005" s="372" t="s">
        <v>3227</v>
      </c>
      <c r="B2005" s="421" t="s">
        <v>0</v>
      </c>
      <c r="C2005" s="421" t="s">
        <v>1315</v>
      </c>
      <c r="D2005" s="421" t="s">
        <v>1316</v>
      </c>
      <c r="E2005" s="422" t="s">
        <v>94</v>
      </c>
      <c r="F2005" s="416"/>
      <c r="G2005" s="416">
        <v>31008.799999999999</v>
      </c>
      <c r="H2005" s="417">
        <f>INT($F2005*G2005)</f>
        <v>0</v>
      </c>
      <c r="I2005" s="416">
        <v>0</v>
      </c>
      <c r="J2005" s="417">
        <f>INT($F2005*I2005)</f>
        <v>0</v>
      </c>
      <c r="K2005" s="416">
        <v>0</v>
      </c>
      <c r="L2005" s="417">
        <f>INT($F2005*K2005)</f>
        <v>0</v>
      </c>
      <c r="M2005" s="417">
        <f t="shared" ref="M2005:M2007" si="2629">+G2005+I2005+K2005</f>
        <v>31008.799999999999</v>
      </c>
      <c r="N2005" s="417">
        <f t="shared" si="2513"/>
        <v>0</v>
      </c>
      <c r="O2005" s="417">
        <f t="shared" ref="O2005" si="2630">F2005-F2004</f>
        <v>0</v>
      </c>
      <c r="P2005" s="417">
        <f t="shared" ref="P2005:Q2005" si="2631">M2005-M2004</f>
        <v>0</v>
      </c>
      <c r="Q2005" s="417">
        <f t="shared" si="2631"/>
        <v>0</v>
      </c>
      <c r="R2005" s="484"/>
      <c r="T2005" s="416">
        <v>19.100000000000001</v>
      </c>
    </row>
    <row r="2006" spans="1:20" s="371" customFormat="1" ht="24" hidden="1" customHeight="1">
      <c r="A2006" s="366" t="s">
        <v>3204</v>
      </c>
      <c r="B2006" s="418" t="s">
        <v>0</v>
      </c>
      <c r="C2006" s="418" t="s">
        <v>2696</v>
      </c>
      <c r="D2006" s="418" t="s">
        <v>3086</v>
      </c>
      <c r="E2006" s="419" t="s">
        <v>3087</v>
      </c>
      <c r="F2006" s="411"/>
      <c r="G2006" s="411">
        <v>4823.6000000000004</v>
      </c>
      <c r="H2006" s="412">
        <f>INT($F2006*G2006)</f>
        <v>0</v>
      </c>
      <c r="I2006" s="411">
        <v>0</v>
      </c>
      <c r="J2006" s="412">
        <f>INT($F2006*I2006)</f>
        <v>0</v>
      </c>
      <c r="K2006" s="411">
        <v>0</v>
      </c>
      <c r="L2006" s="412">
        <f>INT($F2006*K2006)</f>
        <v>0</v>
      </c>
      <c r="M2006" s="412">
        <f>+G2006+I2006+K2006</f>
        <v>4823.6000000000004</v>
      </c>
      <c r="N2006" s="412">
        <f>H2006+J2006+L2006</f>
        <v>0</v>
      </c>
      <c r="O2006" s="412"/>
      <c r="P2006" s="412"/>
      <c r="Q2006" s="412"/>
      <c r="R2006" s="483" t="s">
        <v>0</v>
      </c>
      <c r="T2006" s="411">
        <v>224</v>
      </c>
    </row>
    <row r="2007" spans="1:20" s="75" customFormat="1" ht="24" hidden="1" customHeight="1">
      <c r="A2007" s="372" t="s">
        <v>3223</v>
      </c>
      <c r="B2007" s="421" t="s">
        <v>0</v>
      </c>
      <c r="C2007" s="421" t="s">
        <v>1064</v>
      </c>
      <c r="D2007" s="421" t="s">
        <v>1317</v>
      </c>
      <c r="E2007" s="422" t="s">
        <v>1318</v>
      </c>
      <c r="F2007" s="416"/>
      <c r="G2007" s="416">
        <v>4823.6000000000004</v>
      </c>
      <c r="H2007" s="417">
        <f>INT($F2007*G2007)</f>
        <v>0</v>
      </c>
      <c r="I2007" s="416">
        <v>0</v>
      </c>
      <c r="J2007" s="417">
        <f>INT($F2007*I2007)</f>
        <v>0</v>
      </c>
      <c r="K2007" s="416">
        <v>0</v>
      </c>
      <c r="L2007" s="417">
        <f>INT($F2007*K2007)</f>
        <v>0</v>
      </c>
      <c r="M2007" s="417">
        <f t="shared" si="2629"/>
        <v>4823.6000000000004</v>
      </c>
      <c r="N2007" s="417">
        <f t="shared" si="2513"/>
        <v>0</v>
      </c>
      <c r="O2007" s="417">
        <f t="shared" ref="O2007" si="2632">F2007-F2006</f>
        <v>0</v>
      </c>
      <c r="P2007" s="417">
        <f t="shared" ref="P2007:Q2007" si="2633">M2007-M2006</f>
        <v>0</v>
      </c>
      <c r="Q2007" s="417">
        <f t="shared" si="2633"/>
        <v>0</v>
      </c>
      <c r="R2007" s="484"/>
      <c r="T2007" s="416">
        <v>224</v>
      </c>
    </row>
    <row r="2008" spans="1:20" s="485" customFormat="1" ht="24" hidden="1" customHeight="1">
      <c r="A2008" s="366" t="s">
        <v>3204</v>
      </c>
      <c r="B2008" s="436" t="s">
        <v>3228</v>
      </c>
      <c r="C2008" s="436" t="s">
        <v>2738</v>
      </c>
      <c r="D2008" s="436" t="s">
        <v>0</v>
      </c>
      <c r="E2008" s="437" t="s">
        <v>0</v>
      </c>
      <c r="F2008" s="438"/>
      <c r="G2008" s="439">
        <v>0</v>
      </c>
      <c r="H2008" s="438">
        <f>H2010+H2012</f>
        <v>0</v>
      </c>
      <c r="I2008" s="439">
        <v>0</v>
      </c>
      <c r="J2008" s="438">
        <f>J2010+J2012</f>
        <v>0</v>
      </c>
      <c r="K2008" s="439">
        <v>0</v>
      </c>
      <c r="L2008" s="438">
        <f>L2010+L2012</f>
        <v>0</v>
      </c>
      <c r="M2008" s="440">
        <v>0</v>
      </c>
      <c r="N2008" s="438">
        <f>H2008+J2008+L2008</f>
        <v>0</v>
      </c>
      <c r="O2008" s="438"/>
      <c r="P2008" s="438"/>
      <c r="Q2008" s="438"/>
      <c r="R2008" s="481" t="s">
        <v>0</v>
      </c>
      <c r="T2008" s="438">
        <v>0</v>
      </c>
    </row>
    <row r="2009" spans="1:20" s="77" customFormat="1" ht="24" hidden="1" customHeight="1">
      <c r="A2009" s="372" t="s">
        <v>3223</v>
      </c>
      <c r="B2009" s="442" t="s">
        <v>3229</v>
      </c>
      <c r="C2009" s="442" t="s">
        <v>1096</v>
      </c>
      <c r="D2009" s="442" t="s">
        <v>0</v>
      </c>
      <c r="E2009" s="443" t="s">
        <v>0</v>
      </c>
      <c r="F2009" s="444"/>
      <c r="G2009" s="445">
        <v>0</v>
      </c>
      <c r="H2009" s="444">
        <f>H2011+H2013</f>
        <v>0</v>
      </c>
      <c r="I2009" s="445">
        <v>0</v>
      </c>
      <c r="J2009" s="444">
        <f>J2011+J2013</f>
        <v>0</v>
      </c>
      <c r="K2009" s="445">
        <v>0</v>
      </c>
      <c r="L2009" s="444">
        <f>L2011+L2013</f>
        <v>0</v>
      </c>
      <c r="M2009" s="446">
        <v>0</v>
      </c>
      <c r="N2009" s="444">
        <f t="shared" si="2513"/>
        <v>0</v>
      </c>
      <c r="O2009" s="444">
        <f t="shared" ref="O2009" si="2634">F2009-F2008</f>
        <v>0</v>
      </c>
      <c r="P2009" s="444">
        <f t="shared" ref="P2009:Q2009" si="2635">M2009-M2008</f>
        <v>0</v>
      </c>
      <c r="Q2009" s="444">
        <f t="shared" si="2635"/>
        <v>0</v>
      </c>
      <c r="R2009" s="482"/>
      <c r="T2009" s="444">
        <v>0</v>
      </c>
    </row>
    <row r="2010" spans="1:20" s="371" customFormat="1" ht="24" hidden="1" customHeight="1">
      <c r="A2010" s="366" t="s">
        <v>3224</v>
      </c>
      <c r="B2010" s="418" t="s">
        <v>0</v>
      </c>
      <c r="C2010" s="418" t="s">
        <v>3090</v>
      </c>
      <c r="D2010" s="418" t="s">
        <v>3092</v>
      </c>
      <c r="E2010" s="419" t="s">
        <v>56</v>
      </c>
      <c r="F2010" s="411"/>
      <c r="G2010" s="411">
        <v>0</v>
      </c>
      <c r="H2010" s="412">
        <f>INT($F2010*G2010)</f>
        <v>0</v>
      </c>
      <c r="I2010" s="411">
        <v>0</v>
      </c>
      <c r="J2010" s="412">
        <f>INT($F2010*I2010)</f>
        <v>0</v>
      </c>
      <c r="K2010" s="411">
        <v>13535.4</v>
      </c>
      <c r="L2010" s="412">
        <f>INT($F2010*K2010)</f>
        <v>0</v>
      </c>
      <c r="M2010" s="412">
        <f>+G2010+I2010+K2010</f>
        <v>13535.4</v>
      </c>
      <c r="N2010" s="412">
        <f>H2010+J2010+L2010</f>
        <v>0</v>
      </c>
      <c r="O2010" s="412"/>
      <c r="P2010" s="412"/>
      <c r="Q2010" s="412"/>
      <c r="R2010" s="483" t="s">
        <v>0</v>
      </c>
      <c r="T2010" s="411">
        <v>53.972000000000001</v>
      </c>
    </row>
    <row r="2011" spans="1:20" s="75" customFormat="1" ht="24" hidden="1" customHeight="1">
      <c r="A2011" s="372" t="s">
        <v>3223</v>
      </c>
      <c r="B2011" s="421" t="s">
        <v>0</v>
      </c>
      <c r="C2011" s="421" t="s">
        <v>1319</v>
      </c>
      <c r="D2011" s="421" t="s">
        <v>1321</v>
      </c>
      <c r="E2011" s="422" t="s">
        <v>56</v>
      </c>
      <c r="F2011" s="416"/>
      <c r="G2011" s="416">
        <v>0</v>
      </c>
      <c r="H2011" s="417">
        <f>INT($F2011*G2011)</f>
        <v>0</v>
      </c>
      <c r="I2011" s="416">
        <v>0</v>
      </c>
      <c r="J2011" s="417">
        <f>INT($F2011*I2011)</f>
        <v>0</v>
      </c>
      <c r="K2011" s="416">
        <v>13535.4</v>
      </c>
      <c r="L2011" s="417">
        <f>INT($F2011*K2011)</f>
        <v>0</v>
      </c>
      <c r="M2011" s="417">
        <f>+G2011+I2011+K2011</f>
        <v>13535.4</v>
      </c>
      <c r="N2011" s="417">
        <f t="shared" si="2513"/>
        <v>0</v>
      </c>
      <c r="O2011" s="417">
        <f t="shared" ref="O2011" si="2636">F2011-F2010</f>
        <v>0</v>
      </c>
      <c r="P2011" s="417">
        <f t="shared" ref="P2011:Q2011" si="2637">M2011-M2010</f>
        <v>0</v>
      </c>
      <c r="Q2011" s="417">
        <f t="shared" si="2637"/>
        <v>0</v>
      </c>
      <c r="R2011" s="484"/>
      <c r="T2011" s="416">
        <v>53.972000000000001</v>
      </c>
    </row>
    <row r="2012" spans="1:20" s="371" customFormat="1" ht="24" hidden="1" customHeight="1">
      <c r="A2012" s="366" t="s">
        <v>3230</v>
      </c>
      <c r="B2012" s="418" t="s">
        <v>0</v>
      </c>
      <c r="C2012" s="418" t="s">
        <v>3038</v>
      </c>
      <c r="D2012" s="418" t="s">
        <v>3089</v>
      </c>
      <c r="E2012" s="419" t="s">
        <v>2341</v>
      </c>
      <c r="F2012" s="411"/>
      <c r="G2012" s="411">
        <v>0</v>
      </c>
      <c r="H2012" s="412">
        <f>INT($F2012*G2012)</f>
        <v>0</v>
      </c>
      <c r="I2012" s="411">
        <v>0</v>
      </c>
      <c r="J2012" s="412">
        <f>INT($F2012*I2012)</f>
        <v>0</v>
      </c>
      <c r="K2012" s="411">
        <v>612950</v>
      </c>
      <c r="L2012" s="412">
        <f>INT($F2012*K2012)</f>
        <v>0</v>
      </c>
      <c r="M2012" s="412">
        <f>+G2012+I2012+K2012</f>
        <v>612950</v>
      </c>
      <c r="N2012" s="412">
        <f>H2012+J2012+L2012</f>
        <v>0</v>
      </c>
      <c r="O2012" s="412"/>
      <c r="P2012" s="412"/>
      <c r="Q2012" s="412"/>
      <c r="R2012" s="483" t="s">
        <v>0</v>
      </c>
      <c r="T2012" s="411">
        <v>2</v>
      </c>
    </row>
    <row r="2013" spans="1:20" s="75" customFormat="1" ht="24" hidden="1" customHeight="1">
      <c r="A2013" s="372" t="s">
        <v>3231</v>
      </c>
      <c r="B2013" s="421" t="s">
        <v>0</v>
      </c>
      <c r="C2013" s="421" t="s">
        <v>3038</v>
      </c>
      <c r="D2013" s="421" t="s">
        <v>3089</v>
      </c>
      <c r="E2013" s="422" t="s">
        <v>2341</v>
      </c>
      <c r="F2013" s="416"/>
      <c r="G2013" s="416">
        <v>0</v>
      </c>
      <c r="H2013" s="417">
        <f>INT($F2013*G2013)</f>
        <v>0</v>
      </c>
      <c r="I2013" s="416">
        <v>0</v>
      </c>
      <c r="J2013" s="417">
        <f>INT($F2013*I2013)</f>
        <v>0</v>
      </c>
      <c r="K2013" s="416">
        <v>612950</v>
      </c>
      <c r="L2013" s="417">
        <f>INT($F2013*K2013)</f>
        <v>0</v>
      </c>
      <c r="M2013" s="417">
        <f>+G2013+I2013+K2013</f>
        <v>612950</v>
      </c>
      <c r="N2013" s="417">
        <f t="shared" ref="N2013" si="2638">H2013+J2013+L2013</f>
        <v>0</v>
      </c>
      <c r="O2013" s="417">
        <f t="shared" ref="O2013" si="2639">F2013-F2012</f>
        <v>0</v>
      </c>
      <c r="P2013" s="417">
        <f t="shared" ref="P2013:Q2013" si="2640">M2013-M2012</f>
        <v>0</v>
      </c>
      <c r="Q2013" s="417">
        <f t="shared" si="2640"/>
        <v>0</v>
      </c>
      <c r="R2013" s="484"/>
      <c r="T2013" s="416">
        <v>2</v>
      </c>
    </row>
    <row r="2014" spans="1:20" s="371" customFormat="1" ht="24" hidden="1" customHeight="1">
      <c r="A2014" s="366" t="s">
        <v>3230</v>
      </c>
      <c r="B2014" s="436" t="s">
        <v>3232</v>
      </c>
      <c r="C2014" s="436" t="s">
        <v>3095</v>
      </c>
      <c r="D2014" s="436" t="s">
        <v>0</v>
      </c>
      <c r="E2014" s="437" t="s">
        <v>0</v>
      </c>
      <c r="F2014" s="438"/>
      <c r="G2014" s="439">
        <v>0</v>
      </c>
      <c r="H2014" s="438">
        <f>H2016</f>
        <v>0</v>
      </c>
      <c r="I2014" s="439">
        <v>0</v>
      </c>
      <c r="J2014" s="438">
        <f>J2016</f>
        <v>0</v>
      </c>
      <c r="K2014" s="439">
        <v>0</v>
      </c>
      <c r="L2014" s="438">
        <f>L2016</f>
        <v>0</v>
      </c>
      <c r="M2014" s="440">
        <v>0</v>
      </c>
      <c r="N2014" s="438">
        <f>H2014+J2014+L2014</f>
        <v>0</v>
      </c>
      <c r="O2014" s="438"/>
      <c r="P2014" s="438"/>
      <c r="Q2014" s="438"/>
      <c r="R2014" s="481" t="s">
        <v>0</v>
      </c>
      <c r="T2014" s="438">
        <v>0</v>
      </c>
    </row>
    <row r="2015" spans="1:20" s="75" customFormat="1" ht="24" hidden="1" customHeight="1">
      <c r="A2015" s="372" t="s">
        <v>3223</v>
      </c>
      <c r="B2015" s="442" t="s">
        <v>3233</v>
      </c>
      <c r="C2015" s="442" t="s">
        <v>1322</v>
      </c>
      <c r="D2015" s="442" t="s">
        <v>0</v>
      </c>
      <c r="E2015" s="443" t="s">
        <v>0</v>
      </c>
      <c r="F2015" s="444"/>
      <c r="G2015" s="445">
        <v>0</v>
      </c>
      <c r="H2015" s="444">
        <f>H2017</f>
        <v>0</v>
      </c>
      <c r="I2015" s="445">
        <v>0</v>
      </c>
      <c r="J2015" s="444">
        <f>J2017</f>
        <v>0</v>
      </c>
      <c r="K2015" s="445">
        <v>0</v>
      </c>
      <c r="L2015" s="444">
        <f>L2017</f>
        <v>0</v>
      </c>
      <c r="M2015" s="446">
        <v>0</v>
      </c>
      <c r="N2015" s="444">
        <f t="shared" ref="N2015:N2091" si="2641">H2015+J2015+L2015</f>
        <v>0</v>
      </c>
      <c r="O2015" s="444">
        <f t="shared" ref="O2015" si="2642">F2015-F2014</f>
        <v>0</v>
      </c>
      <c r="P2015" s="444">
        <f t="shared" ref="P2015:Q2015" si="2643">M2015-M2014</f>
        <v>0</v>
      </c>
      <c r="Q2015" s="444">
        <f t="shared" si="2643"/>
        <v>0</v>
      </c>
      <c r="R2015" s="482"/>
      <c r="T2015" s="444">
        <v>0</v>
      </c>
    </row>
    <row r="2016" spans="1:20" s="371" customFormat="1" ht="24" hidden="1" customHeight="1">
      <c r="A2016" s="366" t="s">
        <v>3230</v>
      </c>
      <c r="B2016" s="418" t="s">
        <v>0</v>
      </c>
      <c r="C2016" s="418" t="s">
        <v>3096</v>
      </c>
      <c r="D2016" s="418" t="s">
        <v>3097</v>
      </c>
      <c r="E2016" s="419" t="s">
        <v>56</v>
      </c>
      <c r="F2016" s="411"/>
      <c r="G2016" s="411">
        <v>-444908</v>
      </c>
      <c r="H2016" s="412">
        <f>ROUNDDOWN($F2016*G2016,0)</f>
        <v>0</v>
      </c>
      <c r="I2016" s="411">
        <v>0</v>
      </c>
      <c r="J2016" s="412">
        <f>ROUNDDOWN($F2016*I2016,0)</f>
        <v>0</v>
      </c>
      <c r="K2016" s="411">
        <v>0</v>
      </c>
      <c r="L2016" s="412">
        <f>ROUNDDOWN($F2016*K2016,0)</f>
        <v>0</v>
      </c>
      <c r="M2016" s="412">
        <f>+G2016+I2016+K2016</f>
        <v>-444908</v>
      </c>
      <c r="N2016" s="412">
        <f>H2016+J2016+L2016</f>
        <v>0</v>
      </c>
      <c r="O2016" s="412"/>
      <c r="P2016" s="412"/>
      <c r="Q2016" s="412"/>
      <c r="R2016" s="483" t="s">
        <v>0</v>
      </c>
      <c r="T2016" s="411">
        <v>1.1679999999999999</v>
      </c>
    </row>
    <row r="2017" spans="1:20" s="75" customFormat="1" ht="24" hidden="1" customHeight="1">
      <c r="A2017" s="372" t="s">
        <v>3223</v>
      </c>
      <c r="B2017" s="421" t="s">
        <v>0</v>
      </c>
      <c r="C2017" s="421" t="s">
        <v>1323</v>
      </c>
      <c r="D2017" s="421" t="s">
        <v>1324</v>
      </c>
      <c r="E2017" s="422" t="s">
        <v>56</v>
      </c>
      <c r="F2017" s="416"/>
      <c r="G2017" s="416">
        <v>-444908</v>
      </c>
      <c r="H2017" s="417">
        <f>ROUNDDOWN($F2017*G2017,0)</f>
        <v>0</v>
      </c>
      <c r="I2017" s="416">
        <v>0</v>
      </c>
      <c r="J2017" s="417">
        <f>ROUNDDOWN($F2017*I2017,0)</f>
        <v>0</v>
      </c>
      <c r="K2017" s="416">
        <v>0</v>
      </c>
      <c r="L2017" s="417">
        <f>ROUNDDOWN($F2017*K2017,0)</f>
        <v>0</v>
      </c>
      <c r="M2017" s="417">
        <f>+G2017+I2017+K2017</f>
        <v>-444908</v>
      </c>
      <c r="N2017" s="417">
        <f t="shared" si="2641"/>
        <v>0</v>
      </c>
      <c r="O2017" s="417">
        <f t="shared" ref="O2017" si="2644">F2017-F2016</f>
        <v>0</v>
      </c>
      <c r="P2017" s="417">
        <f t="shared" ref="P2017:Q2017" si="2645">M2017-M2016</f>
        <v>0</v>
      </c>
      <c r="Q2017" s="417">
        <f t="shared" si="2645"/>
        <v>0</v>
      </c>
      <c r="R2017" s="484"/>
      <c r="T2017" s="416">
        <v>1.1679999999999999</v>
      </c>
    </row>
    <row r="2018" spans="1:20" s="489" customFormat="1" ht="24" hidden="1" customHeight="1">
      <c r="A2018" s="366" t="s">
        <v>3210</v>
      </c>
      <c r="B2018" s="395" t="s">
        <v>40</v>
      </c>
      <c r="C2018" s="395" t="s">
        <v>3234</v>
      </c>
      <c r="D2018" s="395" t="s">
        <v>0</v>
      </c>
      <c r="E2018" s="396" t="s">
        <v>0</v>
      </c>
      <c r="F2018" s="397"/>
      <c r="G2018" s="398">
        <v>0</v>
      </c>
      <c r="H2018" s="399">
        <f>H2020+H2022+H2024+H2026+H2028+H2030+H2032</f>
        <v>0</v>
      </c>
      <c r="I2018" s="398">
        <v>0</v>
      </c>
      <c r="J2018" s="399">
        <f>J2020+J2022+J2024+J2026+J2028+J2030+J2032</f>
        <v>0</v>
      </c>
      <c r="K2018" s="398">
        <v>0</v>
      </c>
      <c r="L2018" s="399">
        <f>L2020+L2022+L2024+L2026+L2028+L2030+L2032</f>
        <v>0</v>
      </c>
      <c r="M2018" s="399">
        <v>0</v>
      </c>
      <c r="N2018" s="399">
        <f>H2018+J2018+L2018</f>
        <v>0</v>
      </c>
      <c r="O2018" s="399"/>
      <c r="P2018" s="399"/>
      <c r="Q2018" s="399"/>
      <c r="R2018" s="488" t="s">
        <v>0</v>
      </c>
      <c r="T2018" s="397">
        <v>0</v>
      </c>
    </row>
    <row r="2019" spans="1:20" s="78" customFormat="1" ht="24" hidden="1" customHeight="1">
      <c r="A2019" s="372" t="s">
        <v>3213</v>
      </c>
      <c r="B2019" s="402" t="s">
        <v>3235</v>
      </c>
      <c r="C2019" s="402" t="s">
        <v>3236</v>
      </c>
      <c r="D2019" s="402" t="s">
        <v>0</v>
      </c>
      <c r="E2019" s="403" t="s">
        <v>0</v>
      </c>
      <c r="F2019" s="404"/>
      <c r="G2019" s="405">
        <v>0</v>
      </c>
      <c r="H2019" s="406">
        <f>H2021+H2023+H2025+H2027+H2029+H2031+H2033</f>
        <v>0</v>
      </c>
      <c r="I2019" s="405">
        <v>0</v>
      </c>
      <c r="J2019" s="406">
        <f>J2021+J2023+J2025+J2027+J2029+J2031+J2033</f>
        <v>0</v>
      </c>
      <c r="K2019" s="405">
        <v>0</v>
      </c>
      <c r="L2019" s="406">
        <f>L2021+L2023+L2025+L2027+L2029+L2031+L2033</f>
        <v>0</v>
      </c>
      <c r="M2019" s="406">
        <v>0</v>
      </c>
      <c r="N2019" s="406">
        <f t="shared" ref="N2019:N2021" si="2646">H2019+J2019+L2019</f>
        <v>0</v>
      </c>
      <c r="O2019" s="406">
        <f t="shared" ref="O2019" si="2647">F2019-F2018</f>
        <v>0</v>
      </c>
      <c r="P2019" s="406">
        <f t="shared" ref="P2019:Q2019" si="2648">M2019-M2018</f>
        <v>0</v>
      </c>
      <c r="Q2019" s="406">
        <f t="shared" si="2648"/>
        <v>0</v>
      </c>
      <c r="R2019" s="490"/>
      <c r="T2019" s="404">
        <v>0</v>
      </c>
    </row>
    <row r="2020" spans="1:20" s="371" customFormat="1" ht="24" hidden="1" customHeight="1">
      <c r="A2020" s="366" t="s">
        <v>3214</v>
      </c>
      <c r="B2020" s="418" t="s">
        <v>0</v>
      </c>
      <c r="C2020" s="418" t="s">
        <v>3237</v>
      </c>
      <c r="D2020" s="418" t="s">
        <v>3238</v>
      </c>
      <c r="E2020" s="419" t="s">
        <v>1860</v>
      </c>
      <c r="F2020" s="411"/>
      <c r="G2020" s="411"/>
      <c r="H2020" s="412">
        <f>INT($F2020*G2020)</f>
        <v>0</v>
      </c>
      <c r="I2020" s="411">
        <v>0</v>
      </c>
      <c r="J2020" s="412">
        <f>ROUNDDOWN($F2020*I2020,0)</f>
        <v>0</v>
      </c>
      <c r="K2020" s="411">
        <v>25000</v>
      </c>
      <c r="L2020" s="412">
        <f>ROUNDDOWN($F2020*K2020,0)</f>
        <v>0</v>
      </c>
      <c r="M2020" s="412">
        <f>+G2020+I2020+K2020</f>
        <v>25000</v>
      </c>
      <c r="N2020" s="412">
        <f>H2020+J2020+L2020</f>
        <v>0</v>
      </c>
      <c r="O2020" s="412"/>
      <c r="P2020" s="412"/>
      <c r="Q2020" s="412"/>
      <c r="R2020" s="483" t="s">
        <v>0</v>
      </c>
      <c r="T2020" s="411">
        <v>10</v>
      </c>
    </row>
    <row r="2021" spans="1:20" s="75" customFormat="1" ht="24" hidden="1" customHeight="1">
      <c r="A2021" s="372" t="s">
        <v>3213</v>
      </c>
      <c r="B2021" s="421" t="s">
        <v>0</v>
      </c>
      <c r="C2021" s="421" t="s">
        <v>3237</v>
      </c>
      <c r="D2021" s="421" t="s">
        <v>3238</v>
      </c>
      <c r="E2021" s="422" t="s">
        <v>1860</v>
      </c>
      <c r="F2021" s="416"/>
      <c r="G2021" s="416"/>
      <c r="H2021" s="417">
        <f t="shared" ref="H2021:H2033" si="2649">INT($F2021*G2021)</f>
        <v>0</v>
      </c>
      <c r="I2021" s="416">
        <v>0</v>
      </c>
      <c r="J2021" s="417">
        <f t="shared" ref="J2021:J2033" si="2650">ROUNDDOWN($F2021*I2021,0)</f>
        <v>0</v>
      </c>
      <c r="K2021" s="416">
        <v>25000</v>
      </c>
      <c r="L2021" s="417">
        <f t="shared" ref="L2021:L2033" si="2651">ROUNDDOWN($F2021*K2021,0)</f>
        <v>0</v>
      </c>
      <c r="M2021" s="417">
        <f t="shared" ref="M2021:M2033" si="2652">+G2021+I2021+K2021</f>
        <v>25000</v>
      </c>
      <c r="N2021" s="417">
        <f t="shared" si="2646"/>
        <v>0</v>
      </c>
      <c r="O2021" s="417">
        <f t="shared" ref="O2021" si="2653">F2021-F2020</f>
        <v>0</v>
      </c>
      <c r="P2021" s="417">
        <f t="shared" ref="P2021:Q2021" si="2654">M2021-M2020</f>
        <v>0</v>
      </c>
      <c r="Q2021" s="417">
        <f t="shared" si="2654"/>
        <v>0</v>
      </c>
      <c r="R2021" s="484"/>
      <c r="T2021" s="416">
        <v>10</v>
      </c>
    </row>
    <row r="2022" spans="1:20" s="371" customFormat="1" ht="24" hidden="1" customHeight="1">
      <c r="A2022" s="366" t="s">
        <v>3206</v>
      </c>
      <c r="B2022" s="418" t="s">
        <v>0</v>
      </c>
      <c r="C2022" s="418" t="s">
        <v>3237</v>
      </c>
      <c r="D2022" s="418" t="s">
        <v>3239</v>
      </c>
      <c r="E2022" s="419" t="s">
        <v>1860</v>
      </c>
      <c r="F2022" s="411"/>
      <c r="G2022" s="411"/>
      <c r="H2022" s="412">
        <f>INT($F2022*G2022)</f>
        <v>0</v>
      </c>
      <c r="I2022" s="411">
        <v>0</v>
      </c>
      <c r="J2022" s="412">
        <f>ROUNDDOWN($F2022*I2022,0)</f>
        <v>0</v>
      </c>
      <c r="K2022" s="411">
        <v>155000</v>
      </c>
      <c r="L2022" s="412">
        <f>ROUNDDOWN($F2022*K2022,0)</f>
        <v>0</v>
      </c>
      <c r="M2022" s="412">
        <f>+G2022+I2022+K2022</f>
        <v>155000</v>
      </c>
      <c r="N2022" s="412">
        <f>H2022+J2022+L2022</f>
        <v>0</v>
      </c>
      <c r="O2022" s="412"/>
      <c r="P2022" s="412"/>
      <c r="Q2022" s="412"/>
      <c r="R2022" s="483" t="s">
        <v>0</v>
      </c>
      <c r="T2022" s="411">
        <v>9</v>
      </c>
    </row>
    <row r="2023" spans="1:20" s="75" customFormat="1" ht="24" hidden="1" customHeight="1">
      <c r="A2023" s="372" t="s">
        <v>3240</v>
      </c>
      <c r="B2023" s="421" t="s">
        <v>0</v>
      </c>
      <c r="C2023" s="421" t="s">
        <v>3237</v>
      </c>
      <c r="D2023" s="421" t="s">
        <v>3239</v>
      </c>
      <c r="E2023" s="422" t="s">
        <v>1860</v>
      </c>
      <c r="F2023" s="416"/>
      <c r="G2023" s="416"/>
      <c r="H2023" s="417">
        <f t="shared" si="2649"/>
        <v>0</v>
      </c>
      <c r="I2023" s="416">
        <v>0</v>
      </c>
      <c r="J2023" s="417">
        <f t="shared" si="2650"/>
        <v>0</v>
      </c>
      <c r="K2023" s="416">
        <v>155000</v>
      </c>
      <c r="L2023" s="417">
        <f t="shared" si="2651"/>
        <v>0</v>
      </c>
      <c r="M2023" s="417">
        <f t="shared" si="2652"/>
        <v>155000</v>
      </c>
      <c r="N2023" s="417">
        <f t="shared" ref="N2023:N2025" si="2655">H2023+J2023+L2023</f>
        <v>0</v>
      </c>
      <c r="O2023" s="417">
        <f t="shared" ref="O2023" si="2656">F2023-F2022</f>
        <v>0</v>
      </c>
      <c r="P2023" s="417">
        <f t="shared" ref="P2023:Q2023" si="2657">M2023-M2022</f>
        <v>0</v>
      </c>
      <c r="Q2023" s="417">
        <f t="shared" si="2657"/>
        <v>0</v>
      </c>
      <c r="R2023" s="484"/>
      <c r="T2023" s="416">
        <v>9</v>
      </c>
    </row>
    <row r="2024" spans="1:20" s="371" customFormat="1" ht="24" hidden="1" customHeight="1">
      <c r="A2024" s="366" t="s">
        <v>3206</v>
      </c>
      <c r="B2024" s="418" t="s">
        <v>0</v>
      </c>
      <c r="C2024" s="418" t="s">
        <v>3241</v>
      </c>
      <c r="D2024" s="418" t="s">
        <v>3242</v>
      </c>
      <c r="E2024" s="419" t="s">
        <v>1860</v>
      </c>
      <c r="F2024" s="411"/>
      <c r="G2024" s="411"/>
      <c r="H2024" s="412">
        <f>INT($F2024*G2024)</f>
        <v>0</v>
      </c>
      <c r="I2024" s="411">
        <v>26412</v>
      </c>
      <c r="J2024" s="412">
        <f>ROUNDDOWN($F2024*I2024,0)</f>
        <v>0</v>
      </c>
      <c r="K2024" s="411">
        <v>606349</v>
      </c>
      <c r="L2024" s="412">
        <f>ROUNDDOWN($F2024*K2024,0)</f>
        <v>0</v>
      </c>
      <c r="M2024" s="412">
        <f>+G2024+I2024+K2024</f>
        <v>632761</v>
      </c>
      <c r="N2024" s="412">
        <f>H2024+J2024+L2024</f>
        <v>0</v>
      </c>
      <c r="O2024" s="412"/>
      <c r="P2024" s="412"/>
      <c r="Q2024" s="412"/>
      <c r="R2024" s="483" t="s">
        <v>0</v>
      </c>
      <c r="T2024" s="411">
        <v>6</v>
      </c>
    </row>
    <row r="2025" spans="1:20" s="75" customFormat="1" ht="24" hidden="1" customHeight="1">
      <c r="A2025" s="372" t="s">
        <v>3218</v>
      </c>
      <c r="B2025" s="421" t="s">
        <v>0</v>
      </c>
      <c r="C2025" s="421" t="s">
        <v>3241</v>
      </c>
      <c r="D2025" s="421" t="s">
        <v>3242</v>
      </c>
      <c r="E2025" s="422" t="s">
        <v>1860</v>
      </c>
      <c r="F2025" s="416"/>
      <c r="G2025" s="416"/>
      <c r="H2025" s="417">
        <f t="shared" si="2649"/>
        <v>0</v>
      </c>
      <c r="I2025" s="416">
        <v>26412</v>
      </c>
      <c r="J2025" s="417">
        <f t="shared" si="2650"/>
        <v>0</v>
      </c>
      <c r="K2025" s="416">
        <v>606349</v>
      </c>
      <c r="L2025" s="417">
        <f t="shared" si="2651"/>
        <v>0</v>
      </c>
      <c r="M2025" s="417">
        <f t="shared" si="2652"/>
        <v>632761</v>
      </c>
      <c r="N2025" s="417">
        <f t="shared" si="2655"/>
        <v>0</v>
      </c>
      <c r="O2025" s="417">
        <f t="shared" ref="O2025" si="2658">F2025-F2024</f>
        <v>0</v>
      </c>
      <c r="P2025" s="417">
        <f t="shared" ref="P2025:Q2025" si="2659">M2025-M2024</f>
        <v>0</v>
      </c>
      <c r="Q2025" s="417">
        <f t="shared" si="2659"/>
        <v>0</v>
      </c>
      <c r="R2025" s="484"/>
      <c r="T2025" s="416">
        <v>6</v>
      </c>
    </row>
    <row r="2026" spans="1:20" s="371" customFormat="1" ht="24" hidden="1" customHeight="1">
      <c r="A2026" s="366" t="s">
        <v>3206</v>
      </c>
      <c r="B2026" s="418" t="s">
        <v>0</v>
      </c>
      <c r="C2026" s="418" t="s">
        <v>3243</v>
      </c>
      <c r="D2026" s="418" t="s">
        <v>3244</v>
      </c>
      <c r="E2026" s="419" t="s">
        <v>22</v>
      </c>
      <c r="F2026" s="411"/>
      <c r="G2026" s="411"/>
      <c r="H2026" s="412">
        <f>INT($F2026*G2026)</f>
        <v>0</v>
      </c>
      <c r="I2026" s="411">
        <v>1509</v>
      </c>
      <c r="J2026" s="412">
        <f>ROUNDDOWN($F2026*I2026,0)</f>
        <v>0</v>
      </c>
      <c r="K2026" s="411">
        <v>5847</v>
      </c>
      <c r="L2026" s="412">
        <f>ROUNDDOWN($F2026*K2026,0)</f>
        <v>0</v>
      </c>
      <c r="M2026" s="412">
        <f>+G2026+I2026+K2026</f>
        <v>7356</v>
      </c>
      <c r="N2026" s="412">
        <f>H2026+J2026+L2026</f>
        <v>0</v>
      </c>
      <c r="O2026" s="412"/>
      <c r="P2026" s="412"/>
      <c r="Q2026" s="412"/>
      <c r="R2026" s="483" t="s">
        <v>0</v>
      </c>
      <c r="T2026" s="411">
        <v>393</v>
      </c>
    </row>
    <row r="2027" spans="1:20" s="75" customFormat="1" ht="24" hidden="1" customHeight="1">
      <c r="A2027" s="372" t="s">
        <v>3218</v>
      </c>
      <c r="B2027" s="421" t="s">
        <v>0</v>
      </c>
      <c r="C2027" s="421" t="s">
        <v>3243</v>
      </c>
      <c r="D2027" s="421" t="s">
        <v>3244</v>
      </c>
      <c r="E2027" s="422" t="s">
        <v>22</v>
      </c>
      <c r="F2027" s="416"/>
      <c r="G2027" s="416"/>
      <c r="H2027" s="417">
        <f t="shared" si="2649"/>
        <v>0</v>
      </c>
      <c r="I2027" s="416">
        <v>1509</v>
      </c>
      <c r="J2027" s="417">
        <f t="shared" si="2650"/>
        <v>0</v>
      </c>
      <c r="K2027" s="416">
        <v>5847</v>
      </c>
      <c r="L2027" s="417">
        <f t="shared" si="2651"/>
        <v>0</v>
      </c>
      <c r="M2027" s="417">
        <f t="shared" si="2652"/>
        <v>7356</v>
      </c>
      <c r="N2027" s="417">
        <f t="shared" ref="N2027:N2029" si="2660">H2027+J2027+L2027</f>
        <v>0</v>
      </c>
      <c r="O2027" s="417">
        <f t="shared" ref="O2027" si="2661">F2027-F2026</f>
        <v>0</v>
      </c>
      <c r="P2027" s="417">
        <f t="shared" ref="P2027:Q2027" si="2662">M2027-M2026</f>
        <v>0</v>
      </c>
      <c r="Q2027" s="417">
        <f t="shared" si="2662"/>
        <v>0</v>
      </c>
      <c r="R2027" s="484"/>
      <c r="T2027" s="416">
        <v>393</v>
      </c>
    </row>
    <row r="2028" spans="1:20" s="371" customFormat="1" ht="24" hidden="1" customHeight="1">
      <c r="A2028" s="366" t="s">
        <v>3206</v>
      </c>
      <c r="B2028" s="418" t="s">
        <v>0</v>
      </c>
      <c r="C2028" s="418" t="s">
        <v>3245</v>
      </c>
      <c r="D2028" s="418" t="s">
        <v>3246</v>
      </c>
      <c r="E2028" s="419" t="s">
        <v>1860</v>
      </c>
      <c r="F2028" s="411"/>
      <c r="G2028" s="411"/>
      <c r="H2028" s="412">
        <f>INT($F2028*G2028)</f>
        <v>0</v>
      </c>
      <c r="I2028" s="411">
        <v>0</v>
      </c>
      <c r="J2028" s="412">
        <f>ROUNDDOWN($F2028*I2028,0)</f>
        <v>0</v>
      </c>
      <c r="K2028" s="411">
        <v>50000</v>
      </c>
      <c r="L2028" s="412">
        <f>ROUNDDOWN($F2028*K2028,0)</f>
        <v>0</v>
      </c>
      <c r="M2028" s="412">
        <f>+G2028+I2028+K2028</f>
        <v>50000</v>
      </c>
      <c r="N2028" s="412">
        <f>H2028+J2028+L2028</f>
        <v>0</v>
      </c>
      <c r="O2028" s="412"/>
      <c r="P2028" s="412"/>
      <c r="Q2028" s="412"/>
      <c r="R2028" s="483" t="s">
        <v>0</v>
      </c>
      <c r="T2028" s="411">
        <v>10</v>
      </c>
    </row>
    <row r="2029" spans="1:20" s="75" customFormat="1" ht="24" hidden="1" customHeight="1">
      <c r="A2029" s="372" t="s">
        <v>3213</v>
      </c>
      <c r="B2029" s="421" t="s">
        <v>0</v>
      </c>
      <c r="C2029" s="421" t="s">
        <v>3245</v>
      </c>
      <c r="D2029" s="421" t="s">
        <v>3246</v>
      </c>
      <c r="E2029" s="422" t="s">
        <v>1860</v>
      </c>
      <c r="F2029" s="416"/>
      <c r="G2029" s="416"/>
      <c r="H2029" s="417">
        <f t="shared" si="2649"/>
        <v>0</v>
      </c>
      <c r="I2029" s="416">
        <v>0</v>
      </c>
      <c r="J2029" s="417">
        <f t="shared" si="2650"/>
        <v>0</v>
      </c>
      <c r="K2029" s="416">
        <v>50000</v>
      </c>
      <c r="L2029" s="417">
        <f t="shared" si="2651"/>
        <v>0</v>
      </c>
      <c r="M2029" s="417">
        <f t="shared" si="2652"/>
        <v>50000</v>
      </c>
      <c r="N2029" s="417">
        <f t="shared" si="2660"/>
        <v>0</v>
      </c>
      <c r="O2029" s="417">
        <f t="shared" ref="O2029" si="2663">F2029-F2028</f>
        <v>0</v>
      </c>
      <c r="P2029" s="417">
        <f t="shared" ref="P2029:Q2029" si="2664">M2029-M2028</f>
        <v>0</v>
      </c>
      <c r="Q2029" s="417">
        <f t="shared" si="2664"/>
        <v>0</v>
      </c>
      <c r="R2029" s="484"/>
      <c r="T2029" s="416">
        <v>10</v>
      </c>
    </row>
    <row r="2030" spans="1:20" s="371" customFormat="1" ht="24" hidden="1" customHeight="1">
      <c r="A2030" s="366" t="s">
        <v>3206</v>
      </c>
      <c r="B2030" s="418" t="s">
        <v>0</v>
      </c>
      <c r="C2030" s="418" t="s">
        <v>3247</v>
      </c>
      <c r="D2030" s="418" t="s">
        <v>3248</v>
      </c>
      <c r="E2030" s="419" t="s">
        <v>3249</v>
      </c>
      <c r="F2030" s="411"/>
      <c r="G2030" s="411"/>
      <c r="H2030" s="412">
        <f>INT($F2030*G2030)</f>
        <v>0</v>
      </c>
      <c r="I2030" s="411">
        <v>0</v>
      </c>
      <c r="J2030" s="412">
        <f>ROUNDDOWN($F2030*I2030,0)</f>
        <v>0</v>
      </c>
      <c r="K2030" s="411">
        <v>810000</v>
      </c>
      <c r="L2030" s="412">
        <f>ROUNDDOWN($F2030*K2030,0)</f>
        <v>0</v>
      </c>
      <c r="M2030" s="412">
        <f>+G2030+I2030+K2030</f>
        <v>810000</v>
      </c>
      <c r="N2030" s="412">
        <f>H2030+J2030+L2030</f>
        <v>0</v>
      </c>
      <c r="O2030" s="412"/>
      <c r="P2030" s="412"/>
      <c r="Q2030" s="412"/>
      <c r="R2030" s="483" t="s">
        <v>0</v>
      </c>
      <c r="T2030" s="411">
        <v>5</v>
      </c>
    </row>
    <row r="2031" spans="1:20" s="75" customFormat="1" ht="24" hidden="1" customHeight="1">
      <c r="A2031" s="372" t="s">
        <v>3213</v>
      </c>
      <c r="B2031" s="421" t="s">
        <v>0</v>
      </c>
      <c r="C2031" s="421" t="s">
        <v>3247</v>
      </c>
      <c r="D2031" s="421" t="s">
        <v>3248</v>
      </c>
      <c r="E2031" s="422" t="s">
        <v>3249</v>
      </c>
      <c r="F2031" s="416"/>
      <c r="G2031" s="416"/>
      <c r="H2031" s="417">
        <f t="shared" si="2649"/>
        <v>0</v>
      </c>
      <c r="I2031" s="416">
        <v>0</v>
      </c>
      <c r="J2031" s="417">
        <f t="shared" si="2650"/>
        <v>0</v>
      </c>
      <c r="K2031" s="416">
        <v>810000</v>
      </c>
      <c r="L2031" s="417">
        <f t="shared" si="2651"/>
        <v>0</v>
      </c>
      <c r="M2031" s="417">
        <f t="shared" si="2652"/>
        <v>810000</v>
      </c>
      <c r="N2031" s="417">
        <f t="shared" ref="N2031:N2033" si="2665">H2031+J2031+L2031</f>
        <v>0</v>
      </c>
      <c r="O2031" s="417">
        <f t="shared" ref="O2031" si="2666">F2031-F2030</f>
        <v>0</v>
      </c>
      <c r="P2031" s="417">
        <f t="shared" ref="P2031:Q2031" si="2667">M2031-M2030</f>
        <v>0</v>
      </c>
      <c r="Q2031" s="417">
        <f t="shared" si="2667"/>
        <v>0</v>
      </c>
      <c r="R2031" s="484"/>
      <c r="T2031" s="416">
        <v>5</v>
      </c>
    </row>
    <row r="2032" spans="1:20" s="371" customFormat="1" ht="24" hidden="1" customHeight="1">
      <c r="A2032" s="366" t="s">
        <v>3210</v>
      </c>
      <c r="B2032" s="418" t="s">
        <v>0</v>
      </c>
      <c r="C2032" s="418" t="s">
        <v>3250</v>
      </c>
      <c r="D2032" s="418" t="s">
        <v>3251</v>
      </c>
      <c r="E2032" s="419" t="s">
        <v>22</v>
      </c>
      <c r="F2032" s="411"/>
      <c r="G2032" s="411"/>
      <c r="H2032" s="412">
        <f>INT($F2032*G2032)</f>
        <v>0</v>
      </c>
      <c r="I2032" s="411">
        <v>0</v>
      </c>
      <c r="J2032" s="412">
        <f>ROUNDDOWN($F2032*I2032,0)</f>
        <v>0</v>
      </c>
      <c r="K2032" s="411">
        <v>6000</v>
      </c>
      <c r="L2032" s="412">
        <f>ROUNDDOWN($F2032*K2032,0)</f>
        <v>0</v>
      </c>
      <c r="M2032" s="412">
        <f>+G2032+I2032+K2032</f>
        <v>6000</v>
      </c>
      <c r="N2032" s="412">
        <f>H2032+J2032+L2032</f>
        <v>0</v>
      </c>
      <c r="O2032" s="412"/>
      <c r="P2032" s="412"/>
      <c r="Q2032" s="412"/>
      <c r="R2032" s="483" t="s">
        <v>0</v>
      </c>
      <c r="T2032" s="411">
        <v>79</v>
      </c>
    </row>
    <row r="2033" spans="1:20" s="75" customFormat="1" ht="24" hidden="1" customHeight="1">
      <c r="A2033" s="372" t="s">
        <v>3218</v>
      </c>
      <c r="B2033" s="421" t="s">
        <v>0</v>
      </c>
      <c r="C2033" s="421" t="s">
        <v>3250</v>
      </c>
      <c r="D2033" s="421" t="s">
        <v>3251</v>
      </c>
      <c r="E2033" s="422" t="s">
        <v>22</v>
      </c>
      <c r="F2033" s="416"/>
      <c r="G2033" s="416"/>
      <c r="H2033" s="417">
        <f t="shared" si="2649"/>
        <v>0</v>
      </c>
      <c r="I2033" s="416">
        <v>0</v>
      </c>
      <c r="J2033" s="417">
        <f t="shared" si="2650"/>
        <v>0</v>
      </c>
      <c r="K2033" s="416">
        <v>6000</v>
      </c>
      <c r="L2033" s="417">
        <f t="shared" si="2651"/>
        <v>0</v>
      </c>
      <c r="M2033" s="417">
        <f t="shared" si="2652"/>
        <v>6000</v>
      </c>
      <c r="N2033" s="417">
        <f t="shared" si="2665"/>
        <v>0</v>
      </c>
      <c r="O2033" s="417">
        <f t="shared" ref="O2033" si="2668">F2033-F2032</f>
        <v>0</v>
      </c>
      <c r="P2033" s="417">
        <f t="shared" ref="P2033:Q2033" si="2669">M2033-M2032</f>
        <v>0</v>
      </c>
      <c r="Q2033" s="417">
        <f t="shared" si="2669"/>
        <v>0</v>
      </c>
      <c r="R2033" s="484"/>
      <c r="T2033" s="416">
        <v>79</v>
      </c>
    </row>
    <row r="2034" spans="1:20" s="477" customFormat="1" ht="24" hidden="1" customHeight="1">
      <c r="A2034" s="366" t="s">
        <v>3214</v>
      </c>
      <c r="B2034" s="472" t="s">
        <v>2061</v>
      </c>
      <c r="C2034" s="472" t="s">
        <v>2062</v>
      </c>
      <c r="D2034" s="472" t="s">
        <v>0</v>
      </c>
      <c r="E2034" s="473" t="s">
        <v>0</v>
      </c>
      <c r="F2034" s="474"/>
      <c r="G2034" s="474">
        <v>0</v>
      </c>
      <c r="H2034" s="475">
        <f>H2036+H2340</f>
        <v>0</v>
      </c>
      <c r="I2034" s="474"/>
      <c r="J2034" s="475">
        <f>J2036+J2340</f>
        <v>0</v>
      </c>
      <c r="K2034" s="474"/>
      <c r="L2034" s="475">
        <f>L2036+L2340</f>
        <v>0</v>
      </c>
      <c r="M2034" s="474"/>
      <c r="N2034" s="475">
        <f>H2034+J2034+L2034</f>
        <v>0</v>
      </c>
      <c r="O2034" s="475"/>
      <c r="P2034" s="475"/>
      <c r="Q2034" s="475"/>
      <c r="R2034" s="476" t="s">
        <v>0</v>
      </c>
      <c r="T2034" s="474">
        <v>0</v>
      </c>
    </row>
    <row r="2035" spans="1:20" s="76" customFormat="1" ht="24" hidden="1" customHeight="1">
      <c r="A2035" s="372" t="s">
        <v>3252</v>
      </c>
      <c r="B2035" s="391" t="s">
        <v>3253</v>
      </c>
      <c r="C2035" s="391" t="s">
        <v>3254</v>
      </c>
      <c r="D2035" s="391" t="s">
        <v>0</v>
      </c>
      <c r="E2035" s="392" t="s">
        <v>0</v>
      </c>
      <c r="F2035" s="393"/>
      <c r="G2035" s="393">
        <v>0</v>
      </c>
      <c r="H2035" s="394">
        <f>H2037+H2341</f>
        <v>0</v>
      </c>
      <c r="I2035" s="393"/>
      <c r="J2035" s="394">
        <f>J2037+J2341</f>
        <v>0</v>
      </c>
      <c r="K2035" s="393"/>
      <c r="L2035" s="394">
        <f>L2037+L2341</f>
        <v>0</v>
      </c>
      <c r="M2035" s="393"/>
      <c r="N2035" s="394">
        <f t="shared" si="2641"/>
        <v>0</v>
      </c>
      <c r="O2035" s="394">
        <f t="shared" ref="O2035" si="2670">F2035-F2034</f>
        <v>0</v>
      </c>
      <c r="P2035" s="394">
        <f t="shared" ref="P2035:Q2035" si="2671">M2035-M2034</f>
        <v>0</v>
      </c>
      <c r="Q2035" s="394">
        <f t="shared" si="2671"/>
        <v>0</v>
      </c>
      <c r="R2035" s="478"/>
      <c r="T2035" s="393">
        <v>0</v>
      </c>
    </row>
    <row r="2036" spans="1:20" s="489" customFormat="1" ht="24" hidden="1" customHeight="1">
      <c r="A2036" s="366" t="s">
        <v>3210</v>
      </c>
      <c r="B2036" s="395" t="s">
        <v>1</v>
      </c>
      <c r="C2036" s="395" t="s">
        <v>3255</v>
      </c>
      <c r="D2036" s="395" t="s">
        <v>0</v>
      </c>
      <c r="E2036" s="396" t="s">
        <v>0</v>
      </c>
      <c r="F2036" s="397"/>
      <c r="G2036" s="398">
        <v>0</v>
      </c>
      <c r="H2036" s="399">
        <f>H2038+H2200+H2308+H2336</f>
        <v>0</v>
      </c>
      <c r="I2036" s="398">
        <v>0</v>
      </c>
      <c r="J2036" s="399">
        <f>J2038+J2200+J2308+J2336</f>
        <v>0</v>
      </c>
      <c r="K2036" s="398">
        <v>0</v>
      </c>
      <c r="L2036" s="399">
        <f>L2038+L2200+L2308+L2336</f>
        <v>0</v>
      </c>
      <c r="M2036" s="399">
        <v>0</v>
      </c>
      <c r="N2036" s="399">
        <f>H2036+J2036+L2036</f>
        <v>0</v>
      </c>
      <c r="O2036" s="399"/>
      <c r="P2036" s="399"/>
      <c r="Q2036" s="399"/>
      <c r="R2036" s="488" t="s">
        <v>0</v>
      </c>
      <c r="T2036" s="397">
        <v>0</v>
      </c>
    </row>
    <row r="2037" spans="1:20" s="78" customFormat="1" ht="24" hidden="1" customHeight="1">
      <c r="A2037" s="372" t="s">
        <v>3252</v>
      </c>
      <c r="B2037" s="402" t="s">
        <v>1</v>
      </c>
      <c r="C2037" s="402" t="s">
        <v>1353</v>
      </c>
      <c r="D2037" s="402" t="s">
        <v>0</v>
      </c>
      <c r="E2037" s="403" t="s">
        <v>0</v>
      </c>
      <c r="F2037" s="404"/>
      <c r="G2037" s="405">
        <v>0</v>
      </c>
      <c r="H2037" s="406">
        <f>H2039+H2201+H2309+H2337</f>
        <v>0</v>
      </c>
      <c r="I2037" s="405">
        <v>0</v>
      </c>
      <c r="J2037" s="406">
        <f>J2039+J2201+J2309+J2337</f>
        <v>0</v>
      </c>
      <c r="K2037" s="405">
        <v>0</v>
      </c>
      <c r="L2037" s="406">
        <f>L2039+L2201+L2309+L2337</f>
        <v>0</v>
      </c>
      <c r="M2037" s="406">
        <v>0</v>
      </c>
      <c r="N2037" s="406">
        <f t="shared" si="2641"/>
        <v>0</v>
      </c>
      <c r="O2037" s="406">
        <f t="shared" ref="O2037" si="2672">F2037-F2036</f>
        <v>0</v>
      </c>
      <c r="P2037" s="406">
        <f t="shared" ref="P2037:Q2037" si="2673">M2037-M2036</f>
        <v>0</v>
      </c>
      <c r="Q2037" s="406">
        <f t="shared" si="2673"/>
        <v>0</v>
      </c>
      <c r="R2037" s="490"/>
      <c r="T2037" s="404">
        <v>0</v>
      </c>
    </row>
    <row r="2038" spans="1:20" s="371" customFormat="1" ht="24" hidden="1" customHeight="1">
      <c r="A2038" s="366" t="s">
        <v>3210</v>
      </c>
      <c r="B2038" s="436" t="s">
        <v>212</v>
      </c>
      <c r="C2038" s="903" t="s">
        <v>6897</v>
      </c>
      <c r="D2038" s="436" t="s">
        <v>0</v>
      </c>
      <c r="E2038" s="437" t="s">
        <v>0</v>
      </c>
      <c r="F2038" s="438"/>
      <c r="G2038" s="439">
        <v>0</v>
      </c>
      <c r="H2038" s="440">
        <f>H2040+H2074+H2106+H2130+H2164+H2174+H2186+H2196</f>
        <v>0</v>
      </c>
      <c r="I2038" s="439">
        <v>0</v>
      </c>
      <c r="J2038" s="440">
        <f>J2040+J2074+J2106+J2130+J2164+J2174+J2186+J2196</f>
        <v>0</v>
      </c>
      <c r="K2038" s="439">
        <v>0</v>
      </c>
      <c r="L2038" s="440">
        <f>L2040+L2074+L2106+L2130+L2164+L2174+L2186+L2196</f>
        <v>0</v>
      </c>
      <c r="M2038" s="440">
        <v>0</v>
      </c>
      <c r="N2038" s="440">
        <f>H2038+J2038+L2038</f>
        <v>0</v>
      </c>
      <c r="O2038" s="440"/>
      <c r="P2038" s="440"/>
      <c r="Q2038" s="440"/>
      <c r="R2038" s="491" t="s">
        <v>0</v>
      </c>
      <c r="T2038" s="438">
        <v>0</v>
      </c>
    </row>
    <row r="2039" spans="1:20" s="75" customFormat="1" ht="24" hidden="1" customHeight="1">
      <c r="A2039" s="372" t="s">
        <v>3252</v>
      </c>
      <c r="B2039" s="442" t="s">
        <v>212</v>
      </c>
      <c r="C2039" s="656" t="s">
        <v>6896</v>
      </c>
      <c r="D2039" s="442" t="s">
        <v>0</v>
      </c>
      <c r="E2039" s="443" t="s">
        <v>0</v>
      </c>
      <c r="F2039" s="444"/>
      <c r="G2039" s="445">
        <v>0</v>
      </c>
      <c r="H2039" s="446">
        <f>H2041+H2075+H2107+H2131+H2165+H2175+H2187+H2197</f>
        <v>0</v>
      </c>
      <c r="I2039" s="445">
        <v>0</v>
      </c>
      <c r="J2039" s="446">
        <f>J2041+J2075+J2107+J2131+J2165+J2175+J2187+J2197</f>
        <v>0</v>
      </c>
      <c r="K2039" s="445">
        <v>0</v>
      </c>
      <c r="L2039" s="446">
        <f>L2041+L2075+L2107+L2131+L2165+L2175+L2187+L2197</f>
        <v>0</v>
      </c>
      <c r="M2039" s="446">
        <v>0</v>
      </c>
      <c r="N2039" s="446">
        <f t="shared" si="2641"/>
        <v>0</v>
      </c>
      <c r="O2039" s="446">
        <f t="shared" ref="O2039" si="2674">F2039-F2038</f>
        <v>0</v>
      </c>
      <c r="P2039" s="446">
        <f t="shared" ref="P2039:Q2039" si="2675">M2039-M2038</f>
        <v>0</v>
      </c>
      <c r="Q2039" s="446">
        <f t="shared" si="2675"/>
        <v>0</v>
      </c>
      <c r="R2039" s="492"/>
      <c r="T2039" s="444">
        <v>0</v>
      </c>
    </row>
    <row r="2040" spans="1:20" s="371" customFormat="1" ht="24" hidden="1" customHeight="1">
      <c r="A2040" s="366" t="s">
        <v>3212</v>
      </c>
      <c r="B2040" s="448" t="s">
        <v>213</v>
      </c>
      <c r="C2040" s="448" t="s">
        <v>3256</v>
      </c>
      <c r="D2040" s="448" t="s">
        <v>0</v>
      </c>
      <c r="E2040" s="449" t="s">
        <v>0</v>
      </c>
      <c r="F2040" s="450"/>
      <c r="G2040" s="451">
        <v>0</v>
      </c>
      <c r="H2040" s="451">
        <f>SUMIF($A$2042:$A$2073,$A2042,H$2042:H$2073)</f>
        <v>0</v>
      </c>
      <c r="I2040" s="451">
        <v>0</v>
      </c>
      <c r="J2040" s="451">
        <f t="shared" ref="J2040:J2041" si="2676">SUMIF($A$2042:$A$2073,$A2042,J$2042:J$2073)</f>
        <v>0</v>
      </c>
      <c r="K2040" s="451">
        <v>0</v>
      </c>
      <c r="L2040" s="451">
        <f t="shared" ref="L2040:L2041" si="2677">SUMIF($A$2042:$A$2073,$A2042,L$2042:L$2073)</f>
        <v>0</v>
      </c>
      <c r="M2040" s="452">
        <v>0</v>
      </c>
      <c r="N2040" s="451">
        <f>H2040+J2040+L2040</f>
        <v>0</v>
      </c>
      <c r="O2040" s="451"/>
      <c r="P2040" s="451"/>
      <c r="Q2040" s="451"/>
      <c r="R2040" s="493" t="s">
        <v>0</v>
      </c>
      <c r="T2040" s="450">
        <v>0</v>
      </c>
    </row>
    <row r="2041" spans="1:20" s="75" customFormat="1" ht="24" hidden="1" customHeight="1">
      <c r="A2041" s="372" t="s">
        <v>3222</v>
      </c>
      <c r="B2041" s="454" t="s">
        <v>213</v>
      </c>
      <c r="C2041" s="454" t="s">
        <v>1355</v>
      </c>
      <c r="D2041" s="454" t="s">
        <v>0</v>
      </c>
      <c r="E2041" s="455" t="s">
        <v>0</v>
      </c>
      <c r="F2041" s="456"/>
      <c r="G2041" s="457">
        <v>0</v>
      </c>
      <c r="H2041" s="457">
        <f>SUMIF($A$2042:$A$2073,$A2043,H$2042:H$2073)</f>
        <v>0</v>
      </c>
      <c r="I2041" s="457">
        <v>0</v>
      </c>
      <c r="J2041" s="457">
        <f t="shared" si="2676"/>
        <v>0</v>
      </c>
      <c r="K2041" s="457">
        <v>0</v>
      </c>
      <c r="L2041" s="457">
        <f t="shared" si="2677"/>
        <v>0</v>
      </c>
      <c r="M2041" s="458">
        <v>0</v>
      </c>
      <c r="N2041" s="457">
        <f t="shared" si="2641"/>
        <v>0</v>
      </c>
      <c r="O2041" s="457">
        <f t="shared" ref="O2041" si="2678">F2041-F2040</f>
        <v>0</v>
      </c>
      <c r="P2041" s="457">
        <f t="shared" ref="P2041:Q2041" si="2679">M2041-M2040</f>
        <v>0</v>
      </c>
      <c r="Q2041" s="457">
        <f t="shared" si="2679"/>
        <v>0</v>
      </c>
      <c r="R2041" s="494"/>
      <c r="T2041" s="456">
        <v>0</v>
      </c>
    </row>
    <row r="2042" spans="1:20" s="371" customFormat="1" ht="24" hidden="1" customHeight="1">
      <c r="A2042" s="366" t="s">
        <v>3210</v>
      </c>
      <c r="B2042" s="418" t="s">
        <v>0</v>
      </c>
      <c r="C2042" s="418" t="s">
        <v>3257</v>
      </c>
      <c r="D2042" s="418" t="s">
        <v>214</v>
      </c>
      <c r="E2042" s="419" t="s">
        <v>307</v>
      </c>
      <c r="F2042" s="411"/>
      <c r="G2042" s="411">
        <v>1317872.2</v>
      </c>
      <c r="H2042" s="412">
        <f>INT($F2042*G2042)</f>
        <v>0</v>
      </c>
      <c r="I2042" s="411">
        <v>0</v>
      </c>
      <c r="J2042" s="412">
        <f>INT($F2042*I2042)</f>
        <v>0</v>
      </c>
      <c r="K2042" s="411">
        <v>0</v>
      </c>
      <c r="L2042" s="412">
        <f>INT($F2042*K2042)</f>
        <v>0</v>
      </c>
      <c r="M2042" s="412">
        <f>+G2042+I2042+K2042</f>
        <v>1317872.2</v>
      </c>
      <c r="N2042" s="412">
        <f>H2042+J2042+L2042</f>
        <v>0</v>
      </c>
      <c r="O2042" s="412"/>
      <c r="P2042" s="412"/>
      <c r="Q2042" s="412"/>
      <c r="R2042" s="483" t="s">
        <v>0</v>
      </c>
      <c r="T2042" s="411">
        <v>1</v>
      </c>
    </row>
    <row r="2043" spans="1:20" s="75" customFormat="1" ht="24" hidden="1" customHeight="1">
      <c r="A2043" s="372" t="s">
        <v>3258</v>
      </c>
      <c r="B2043" s="421" t="s">
        <v>0</v>
      </c>
      <c r="C2043" s="421" t="s">
        <v>1356</v>
      </c>
      <c r="D2043" s="421" t="s">
        <v>214</v>
      </c>
      <c r="E2043" s="422" t="s">
        <v>775</v>
      </c>
      <c r="F2043" s="416"/>
      <c r="G2043" s="416">
        <v>1317872.2</v>
      </c>
      <c r="H2043" s="417">
        <f t="shared" ref="H2043:H2073" si="2680">INT($F2043*G2043)</f>
        <v>0</v>
      </c>
      <c r="I2043" s="416">
        <v>0</v>
      </c>
      <c r="J2043" s="417">
        <f t="shared" ref="J2043:J2073" si="2681">INT($F2043*I2043)</f>
        <v>0</v>
      </c>
      <c r="K2043" s="416">
        <v>0</v>
      </c>
      <c r="L2043" s="417">
        <f t="shared" ref="L2043:L2073" si="2682">INT($F2043*K2043)</f>
        <v>0</v>
      </c>
      <c r="M2043" s="417">
        <f t="shared" ref="M2043:M2073" si="2683">+G2043+I2043+K2043</f>
        <v>1317872.2</v>
      </c>
      <c r="N2043" s="417">
        <f t="shared" si="2641"/>
        <v>0</v>
      </c>
      <c r="O2043" s="417">
        <f t="shared" ref="O2043" si="2684">F2043-F2042</f>
        <v>0</v>
      </c>
      <c r="P2043" s="417">
        <f t="shared" ref="P2043:Q2043" si="2685">M2043-M2042</f>
        <v>0</v>
      </c>
      <c r="Q2043" s="417">
        <f t="shared" si="2685"/>
        <v>0</v>
      </c>
      <c r="R2043" s="484"/>
      <c r="T2043" s="416">
        <v>1</v>
      </c>
    </row>
    <row r="2044" spans="1:20" s="371" customFormat="1" ht="24" hidden="1" customHeight="1">
      <c r="A2044" s="366" t="s">
        <v>3210</v>
      </c>
      <c r="B2044" s="418" t="s">
        <v>0</v>
      </c>
      <c r="C2044" s="418" t="s">
        <v>3259</v>
      </c>
      <c r="D2044" s="418" t="s">
        <v>215</v>
      </c>
      <c r="E2044" s="419" t="s">
        <v>307</v>
      </c>
      <c r="F2044" s="411"/>
      <c r="G2044" s="411">
        <v>117144.2</v>
      </c>
      <c r="H2044" s="412">
        <f>INT($F2044*G2044)</f>
        <v>0</v>
      </c>
      <c r="I2044" s="411">
        <v>0</v>
      </c>
      <c r="J2044" s="412">
        <f>INT($F2044*I2044)</f>
        <v>0</v>
      </c>
      <c r="K2044" s="411">
        <v>0</v>
      </c>
      <c r="L2044" s="412">
        <f>INT($F2044*K2044)</f>
        <v>0</v>
      </c>
      <c r="M2044" s="412">
        <f>+G2044+I2044+K2044</f>
        <v>117144.2</v>
      </c>
      <c r="N2044" s="412">
        <f>H2044+J2044+L2044</f>
        <v>0</v>
      </c>
      <c r="O2044" s="412"/>
      <c r="P2044" s="412"/>
      <c r="Q2044" s="412"/>
      <c r="R2044" s="483" t="s">
        <v>0</v>
      </c>
      <c r="T2044" s="411">
        <v>8</v>
      </c>
    </row>
    <row r="2045" spans="1:20" s="75" customFormat="1" ht="24" hidden="1" customHeight="1">
      <c r="A2045" s="372" t="s">
        <v>3209</v>
      </c>
      <c r="B2045" s="421" t="s">
        <v>0</v>
      </c>
      <c r="C2045" s="421" t="s">
        <v>1357</v>
      </c>
      <c r="D2045" s="421" t="s">
        <v>215</v>
      </c>
      <c r="E2045" s="422" t="s">
        <v>775</v>
      </c>
      <c r="F2045" s="416"/>
      <c r="G2045" s="416">
        <v>117144.2</v>
      </c>
      <c r="H2045" s="417">
        <f t="shared" si="2680"/>
        <v>0</v>
      </c>
      <c r="I2045" s="416">
        <v>0</v>
      </c>
      <c r="J2045" s="417">
        <f t="shared" si="2681"/>
        <v>0</v>
      </c>
      <c r="K2045" s="416">
        <v>0</v>
      </c>
      <c r="L2045" s="417">
        <f t="shared" si="2682"/>
        <v>0</v>
      </c>
      <c r="M2045" s="417">
        <f t="shared" si="2683"/>
        <v>117144.2</v>
      </c>
      <c r="N2045" s="417">
        <f t="shared" si="2641"/>
        <v>0</v>
      </c>
      <c r="O2045" s="417">
        <f t="shared" ref="O2045" si="2686">F2045-F2044</f>
        <v>0</v>
      </c>
      <c r="P2045" s="417">
        <f t="shared" ref="P2045:Q2045" si="2687">M2045-M2044</f>
        <v>0</v>
      </c>
      <c r="Q2045" s="417">
        <f t="shared" si="2687"/>
        <v>0</v>
      </c>
      <c r="R2045" s="484"/>
      <c r="T2045" s="416">
        <v>8</v>
      </c>
    </row>
    <row r="2046" spans="1:20" s="371" customFormat="1" ht="24" hidden="1" customHeight="1">
      <c r="A2046" s="366" t="s">
        <v>3212</v>
      </c>
      <c r="B2046" s="418" t="s">
        <v>0</v>
      </c>
      <c r="C2046" s="418" t="s">
        <v>3260</v>
      </c>
      <c r="D2046" s="418" t="s">
        <v>216</v>
      </c>
      <c r="E2046" s="419" t="s">
        <v>307</v>
      </c>
      <c r="F2046" s="411"/>
      <c r="G2046" s="411">
        <v>1317872.2</v>
      </c>
      <c r="H2046" s="412">
        <f>INT($F2046*G2046)</f>
        <v>0</v>
      </c>
      <c r="I2046" s="411">
        <v>0</v>
      </c>
      <c r="J2046" s="412">
        <f>INT($F2046*I2046)</f>
        <v>0</v>
      </c>
      <c r="K2046" s="411">
        <v>0</v>
      </c>
      <c r="L2046" s="412">
        <f>INT($F2046*K2046)</f>
        <v>0</v>
      </c>
      <c r="M2046" s="412">
        <f>+G2046+I2046+K2046</f>
        <v>1317872.2</v>
      </c>
      <c r="N2046" s="412">
        <f>H2046+J2046+L2046</f>
        <v>0</v>
      </c>
      <c r="O2046" s="412"/>
      <c r="P2046" s="412"/>
      <c r="Q2046" s="412"/>
      <c r="R2046" s="483" t="s">
        <v>0</v>
      </c>
      <c r="T2046" s="411">
        <v>2</v>
      </c>
    </row>
    <row r="2047" spans="1:20" s="75" customFormat="1" ht="24" hidden="1" customHeight="1">
      <c r="A2047" s="372" t="s">
        <v>3222</v>
      </c>
      <c r="B2047" s="421" t="s">
        <v>0</v>
      </c>
      <c r="C2047" s="421" t="s">
        <v>1358</v>
      </c>
      <c r="D2047" s="421" t="s">
        <v>216</v>
      </c>
      <c r="E2047" s="422" t="s">
        <v>775</v>
      </c>
      <c r="F2047" s="416"/>
      <c r="G2047" s="416">
        <v>1317872.2</v>
      </c>
      <c r="H2047" s="417">
        <f t="shared" si="2680"/>
        <v>0</v>
      </c>
      <c r="I2047" s="416">
        <v>0</v>
      </c>
      <c r="J2047" s="417">
        <f t="shared" si="2681"/>
        <v>0</v>
      </c>
      <c r="K2047" s="416">
        <v>0</v>
      </c>
      <c r="L2047" s="417">
        <f t="shared" si="2682"/>
        <v>0</v>
      </c>
      <c r="M2047" s="417">
        <f t="shared" si="2683"/>
        <v>1317872.2</v>
      </c>
      <c r="N2047" s="417">
        <f t="shared" si="2641"/>
        <v>0</v>
      </c>
      <c r="O2047" s="417">
        <f t="shared" ref="O2047" si="2688">F2047-F2046</f>
        <v>0</v>
      </c>
      <c r="P2047" s="417">
        <f t="shared" ref="P2047:Q2047" si="2689">M2047-M2046</f>
        <v>0</v>
      </c>
      <c r="Q2047" s="417">
        <f t="shared" si="2689"/>
        <v>0</v>
      </c>
      <c r="R2047" s="484"/>
      <c r="T2047" s="416">
        <v>2</v>
      </c>
    </row>
    <row r="2048" spans="1:20" s="371" customFormat="1" ht="24" hidden="1" customHeight="1">
      <c r="A2048" s="366" t="s">
        <v>3220</v>
      </c>
      <c r="B2048" s="418" t="s">
        <v>0</v>
      </c>
      <c r="C2048" s="418" t="s">
        <v>3261</v>
      </c>
      <c r="D2048" s="418" t="s">
        <v>217</v>
      </c>
      <c r="E2048" s="419" t="s">
        <v>307</v>
      </c>
      <c r="F2048" s="411"/>
      <c r="G2048" s="411">
        <v>117144.2</v>
      </c>
      <c r="H2048" s="412">
        <f>INT($F2048*G2048)</f>
        <v>0</v>
      </c>
      <c r="I2048" s="411">
        <v>0</v>
      </c>
      <c r="J2048" s="412">
        <f>INT($F2048*I2048)</f>
        <v>0</v>
      </c>
      <c r="K2048" s="411">
        <v>0</v>
      </c>
      <c r="L2048" s="412">
        <f>INT($F2048*K2048)</f>
        <v>0</v>
      </c>
      <c r="M2048" s="412">
        <f>+G2048+I2048+K2048</f>
        <v>117144.2</v>
      </c>
      <c r="N2048" s="412">
        <f>H2048+J2048+L2048</f>
        <v>0</v>
      </c>
      <c r="O2048" s="412"/>
      <c r="P2048" s="412"/>
      <c r="Q2048" s="412"/>
      <c r="R2048" s="483" t="s">
        <v>0</v>
      </c>
      <c r="T2048" s="411">
        <v>2</v>
      </c>
    </row>
    <row r="2049" spans="1:20" s="75" customFormat="1" ht="24" hidden="1" customHeight="1">
      <c r="A2049" s="372" t="s">
        <v>2089</v>
      </c>
      <c r="B2049" s="421" t="s">
        <v>0</v>
      </c>
      <c r="C2049" s="421" t="s">
        <v>1359</v>
      </c>
      <c r="D2049" s="421" t="s">
        <v>217</v>
      </c>
      <c r="E2049" s="422" t="s">
        <v>775</v>
      </c>
      <c r="F2049" s="416"/>
      <c r="G2049" s="416">
        <v>117144.2</v>
      </c>
      <c r="H2049" s="417">
        <f t="shared" si="2680"/>
        <v>0</v>
      </c>
      <c r="I2049" s="416">
        <v>0</v>
      </c>
      <c r="J2049" s="417">
        <f t="shared" si="2681"/>
        <v>0</v>
      </c>
      <c r="K2049" s="416">
        <v>0</v>
      </c>
      <c r="L2049" s="417">
        <f t="shared" si="2682"/>
        <v>0</v>
      </c>
      <c r="M2049" s="417">
        <f t="shared" si="2683"/>
        <v>117144.2</v>
      </c>
      <c r="N2049" s="417">
        <f t="shared" si="2641"/>
        <v>0</v>
      </c>
      <c r="O2049" s="417">
        <f t="shared" ref="O2049" si="2690">F2049-F2048</f>
        <v>0</v>
      </c>
      <c r="P2049" s="417">
        <f t="shared" ref="P2049:Q2049" si="2691">M2049-M2048</f>
        <v>0</v>
      </c>
      <c r="Q2049" s="417">
        <f t="shared" si="2691"/>
        <v>0</v>
      </c>
      <c r="R2049" s="484"/>
      <c r="T2049" s="416">
        <v>2</v>
      </c>
    </row>
    <row r="2050" spans="1:20" s="371" customFormat="1" ht="24" hidden="1" customHeight="1">
      <c r="A2050" s="366" t="s">
        <v>2093</v>
      </c>
      <c r="B2050" s="418" t="s">
        <v>0</v>
      </c>
      <c r="C2050" s="418" t="s">
        <v>3262</v>
      </c>
      <c r="D2050" s="418" t="s">
        <v>218</v>
      </c>
      <c r="E2050" s="419" t="s">
        <v>307</v>
      </c>
      <c r="F2050" s="411"/>
      <c r="G2050" s="411">
        <v>1851911.9</v>
      </c>
      <c r="H2050" s="412">
        <f>INT($F2050*G2050)</f>
        <v>0</v>
      </c>
      <c r="I2050" s="411">
        <v>0</v>
      </c>
      <c r="J2050" s="412">
        <f>INT($F2050*I2050)</f>
        <v>0</v>
      </c>
      <c r="K2050" s="411">
        <v>0</v>
      </c>
      <c r="L2050" s="412">
        <f>INT($F2050*K2050)</f>
        <v>0</v>
      </c>
      <c r="M2050" s="412">
        <f>+G2050+I2050+K2050</f>
        <v>1851911.9</v>
      </c>
      <c r="N2050" s="412">
        <f>H2050+J2050+L2050</f>
        <v>0</v>
      </c>
      <c r="O2050" s="412"/>
      <c r="P2050" s="412"/>
      <c r="Q2050" s="412"/>
      <c r="R2050" s="483" t="s">
        <v>0</v>
      </c>
      <c r="T2050" s="411">
        <v>2</v>
      </c>
    </row>
    <row r="2051" spans="1:20" s="75" customFormat="1" ht="24" hidden="1" customHeight="1">
      <c r="A2051" s="372" t="s">
        <v>2303</v>
      </c>
      <c r="B2051" s="421" t="s">
        <v>0</v>
      </c>
      <c r="C2051" s="421" t="s">
        <v>1360</v>
      </c>
      <c r="D2051" s="421" t="s">
        <v>218</v>
      </c>
      <c r="E2051" s="422" t="s">
        <v>775</v>
      </c>
      <c r="F2051" s="416"/>
      <c r="G2051" s="416">
        <v>1851911.9</v>
      </c>
      <c r="H2051" s="417">
        <f t="shared" si="2680"/>
        <v>0</v>
      </c>
      <c r="I2051" s="416">
        <v>0</v>
      </c>
      <c r="J2051" s="417">
        <f t="shared" si="2681"/>
        <v>0</v>
      </c>
      <c r="K2051" s="416">
        <v>0</v>
      </c>
      <c r="L2051" s="417">
        <f t="shared" si="2682"/>
        <v>0</v>
      </c>
      <c r="M2051" s="417">
        <f t="shared" si="2683"/>
        <v>1851911.9</v>
      </c>
      <c r="N2051" s="417">
        <f t="shared" si="2641"/>
        <v>0</v>
      </c>
      <c r="O2051" s="417">
        <f t="shared" ref="O2051" si="2692">F2051-F2050</f>
        <v>0</v>
      </c>
      <c r="P2051" s="417">
        <f t="shared" ref="P2051:Q2051" si="2693">M2051-M2050</f>
        <v>0</v>
      </c>
      <c r="Q2051" s="417">
        <f t="shared" si="2693"/>
        <v>0</v>
      </c>
      <c r="R2051" s="484"/>
      <c r="T2051" s="416">
        <v>2</v>
      </c>
    </row>
    <row r="2052" spans="1:20" s="371" customFormat="1" ht="24" hidden="1" customHeight="1">
      <c r="A2052" s="366" t="s">
        <v>2313</v>
      </c>
      <c r="B2052" s="418" t="s">
        <v>0</v>
      </c>
      <c r="C2052" s="418" t="s">
        <v>3263</v>
      </c>
      <c r="D2052" s="418" t="s">
        <v>218</v>
      </c>
      <c r="E2052" s="419" t="s">
        <v>307</v>
      </c>
      <c r="F2052" s="411"/>
      <c r="G2052" s="411">
        <v>1851911.9</v>
      </c>
      <c r="H2052" s="412">
        <f>INT($F2052*G2052)</f>
        <v>0</v>
      </c>
      <c r="I2052" s="411">
        <v>0</v>
      </c>
      <c r="J2052" s="412">
        <f>INT($F2052*I2052)</f>
        <v>0</v>
      </c>
      <c r="K2052" s="411">
        <v>0</v>
      </c>
      <c r="L2052" s="412">
        <f>INT($F2052*K2052)</f>
        <v>0</v>
      </c>
      <c r="M2052" s="412">
        <f>+G2052+I2052+K2052</f>
        <v>1851911.9</v>
      </c>
      <c r="N2052" s="412">
        <f>H2052+J2052+L2052</f>
        <v>0</v>
      </c>
      <c r="O2052" s="412"/>
      <c r="P2052" s="412"/>
      <c r="Q2052" s="412"/>
      <c r="R2052" s="483" t="s">
        <v>0</v>
      </c>
      <c r="T2052" s="411">
        <v>2</v>
      </c>
    </row>
    <row r="2053" spans="1:20" s="75" customFormat="1" ht="24" hidden="1" customHeight="1">
      <c r="A2053" s="372" t="s">
        <v>2303</v>
      </c>
      <c r="B2053" s="421" t="s">
        <v>0</v>
      </c>
      <c r="C2053" s="421" t="s">
        <v>1361</v>
      </c>
      <c r="D2053" s="421" t="s">
        <v>218</v>
      </c>
      <c r="E2053" s="422" t="s">
        <v>775</v>
      </c>
      <c r="F2053" s="416"/>
      <c r="G2053" s="416">
        <v>1851911.9</v>
      </c>
      <c r="H2053" s="417">
        <f t="shared" si="2680"/>
        <v>0</v>
      </c>
      <c r="I2053" s="416">
        <v>0</v>
      </c>
      <c r="J2053" s="417">
        <f t="shared" si="2681"/>
        <v>0</v>
      </c>
      <c r="K2053" s="416">
        <v>0</v>
      </c>
      <c r="L2053" s="417">
        <f t="shared" si="2682"/>
        <v>0</v>
      </c>
      <c r="M2053" s="417">
        <f t="shared" si="2683"/>
        <v>1851911.9</v>
      </c>
      <c r="N2053" s="417">
        <f t="shared" si="2641"/>
        <v>0</v>
      </c>
      <c r="O2053" s="417">
        <f t="shared" ref="O2053" si="2694">F2053-F2052</f>
        <v>0</v>
      </c>
      <c r="P2053" s="417">
        <f t="shared" ref="P2053:Q2053" si="2695">M2053-M2052</f>
        <v>0</v>
      </c>
      <c r="Q2053" s="417">
        <f t="shared" si="2695"/>
        <v>0</v>
      </c>
      <c r="R2053" s="484"/>
      <c r="T2053" s="416">
        <v>2</v>
      </c>
    </row>
    <row r="2054" spans="1:20" s="371" customFormat="1" ht="24" hidden="1" customHeight="1">
      <c r="A2054" s="366" t="s">
        <v>2313</v>
      </c>
      <c r="B2054" s="418" t="s">
        <v>0</v>
      </c>
      <c r="C2054" s="418" t="s">
        <v>3264</v>
      </c>
      <c r="D2054" s="418" t="s">
        <v>219</v>
      </c>
      <c r="E2054" s="419" t="s">
        <v>307</v>
      </c>
      <c r="F2054" s="411"/>
      <c r="G2054" s="411">
        <v>1087890.6000000001</v>
      </c>
      <c r="H2054" s="412">
        <f>INT($F2054*G2054)</f>
        <v>0</v>
      </c>
      <c r="I2054" s="411">
        <v>0</v>
      </c>
      <c r="J2054" s="412">
        <f>INT($F2054*I2054)</f>
        <v>0</v>
      </c>
      <c r="K2054" s="411">
        <v>0</v>
      </c>
      <c r="L2054" s="412">
        <f>INT($F2054*K2054)</f>
        <v>0</v>
      </c>
      <c r="M2054" s="412">
        <f>+G2054+I2054+K2054</f>
        <v>1087890.6000000001</v>
      </c>
      <c r="N2054" s="412">
        <f>H2054+J2054+L2054</f>
        <v>0</v>
      </c>
      <c r="O2054" s="412"/>
      <c r="P2054" s="412"/>
      <c r="Q2054" s="412"/>
      <c r="R2054" s="483" t="s">
        <v>0</v>
      </c>
      <c r="T2054" s="411">
        <v>1</v>
      </c>
    </row>
    <row r="2055" spans="1:20" s="75" customFormat="1" ht="24" hidden="1" customHeight="1">
      <c r="A2055" s="372" t="s">
        <v>2303</v>
      </c>
      <c r="B2055" s="421" t="s">
        <v>0</v>
      </c>
      <c r="C2055" s="421" t="s">
        <v>1362</v>
      </c>
      <c r="D2055" s="421" t="s">
        <v>219</v>
      </c>
      <c r="E2055" s="422" t="s">
        <v>775</v>
      </c>
      <c r="F2055" s="416"/>
      <c r="G2055" s="416">
        <v>1087890.6000000001</v>
      </c>
      <c r="H2055" s="417">
        <f t="shared" si="2680"/>
        <v>0</v>
      </c>
      <c r="I2055" s="416">
        <v>0</v>
      </c>
      <c r="J2055" s="417">
        <f t="shared" si="2681"/>
        <v>0</v>
      </c>
      <c r="K2055" s="416">
        <v>0</v>
      </c>
      <c r="L2055" s="417">
        <f t="shared" si="2682"/>
        <v>0</v>
      </c>
      <c r="M2055" s="417">
        <f t="shared" si="2683"/>
        <v>1087890.6000000001</v>
      </c>
      <c r="N2055" s="417">
        <f t="shared" si="2641"/>
        <v>0</v>
      </c>
      <c r="O2055" s="417">
        <f t="shared" ref="O2055" si="2696">F2055-F2054</f>
        <v>0</v>
      </c>
      <c r="P2055" s="417">
        <f t="shared" ref="P2055:Q2055" si="2697">M2055-M2054</f>
        <v>0</v>
      </c>
      <c r="Q2055" s="417">
        <f t="shared" si="2697"/>
        <v>0</v>
      </c>
      <c r="R2055" s="484"/>
      <c r="T2055" s="416">
        <v>1</v>
      </c>
    </row>
    <row r="2056" spans="1:20" s="371" customFormat="1" ht="24" hidden="1" customHeight="1">
      <c r="A2056" s="366" t="s">
        <v>2313</v>
      </c>
      <c r="B2056" s="418" t="s">
        <v>0</v>
      </c>
      <c r="C2056" s="418" t="s">
        <v>3265</v>
      </c>
      <c r="D2056" s="418" t="s">
        <v>215</v>
      </c>
      <c r="E2056" s="419" t="s">
        <v>307</v>
      </c>
      <c r="F2056" s="411"/>
      <c r="G2056" s="411">
        <v>117144.2</v>
      </c>
      <c r="H2056" s="412">
        <f>INT($F2056*G2056)</f>
        <v>0</v>
      </c>
      <c r="I2056" s="411">
        <v>0</v>
      </c>
      <c r="J2056" s="412">
        <f>INT($F2056*I2056)</f>
        <v>0</v>
      </c>
      <c r="K2056" s="411">
        <v>0</v>
      </c>
      <c r="L2056" s="412">
        <f>INT($F2056*K2056)</f>
        <v>0</v>
      </c>
      <c r="M2056" s="412">
        <f>+G2056+I2056+K2056</f>
        <v>117144.2</v>
      </c>
      <c r="N2056" s="412">
        <f>H2056+J2056+L2056</f>
        <v>0</v>
      </c>
      <c r="O2056" s="412"/>
      <c r="P2056" s="412"/>
      <c r="Q2056" s="412"/>
      <c r="R2056" s="483" t="s">
        <v>0</v>
      </c>
      <c r="T2056" s="411">
        <v>8</v>
      </c>
    </row>
    <row r="2057" spans="1:20" s="75" customFormat="1" ht="24" hidden="1" customHeight="1">
      <c r="A2057" s="372" t="s">
        <v>2303</v>
      </c>
      <c r="B2057" s="421" t="s">
        <v>0</v>
      </c>
      <c r="C2057" s="421" t="s">
        <v>1363</v>
      </c>
      <c r="D2057" s="421" t="s">
        <v>215</v>
      </c>
      <c r="E2057" s="422" t="s">
        <v>775</v>
      </c>
      <c r="F2057" s="416"/>
      <c r="G2057" s="416">
        <v>117144.2</v>
      </c>
      <c r="H2057" s="417">
        <f t="shared" si="2680"/>
        <v>0</v>
      </c>
      <c r="I2057" s="416">
        <v>0</v>
      </c>
      <c r="J2057" s="417">
        <f t="shared" si="2681"/>
        <v>0</v>
      </c>
      <c r="K2057" s="416">
        <v>0</v>
      </c>
      <c r="L2057" s="417">
        <f t="shared" si="2682"/>
        <v>0</v>
      </c>
      <c r="M2057" s="417">
        <f t="shared" si="2683"/>
        <v>117144.2</v>
      </c>
      <c r="N2057" s="417">
        <f t="shared" si="2641"/>
        <v>0</v>
      </c>
      <c r="O2057" s="417">
        <f t="shared" ref="O2057" si="2698">F2057-F2056</f>
        <v>0</v>
      </c>
      <c r="P2057" s="417">
        <f t="shared" ref="P2057:Q2057" si="2699">M2057-M2056</f>
        <v>0</v>
      </c>
      <c r="Q2057" s="417">
        <f t="shared" si="2699"/>
        <v>0</v>
      </c>
      <c r="R2057" s="484"/>
      <c r="T2057" s="416">
        <v>8</v>
      </c>
    </row>
    <row r="2058" spans="1:20" s="371" customFormat="1" ht="24" hidden="1" customHeight="1">
      <c r="A2058" s="366" t="s">
        <v>2093</v>
      </c>
      <c r="B2058" s="418" t="s">
        <v>0</v>
      </c>
      <c r="C2058" s="418" t="s">
        <v>3266</v>
      </c>
      <c r="D2058" s="418" t="s">
        <v>220</v>
      </c>
      <c r="E2058" s="419" t="s">
        <v>307</v>
      </c>
      <c r="F2058" s="411"/>
      <c r="G2058" s="411">
        <v>80536.7</v>
      </c>
      <c r="H2058" s="412">
        <f>INT($F2058*G2058)</f>
        <v>0</v>
      </c>
      <c r="I2058" s="411">
        <v>0</v>
      </c>
      <c r="J2058" s="412">
        <f>INT($F2058*I2058)</f>
        <v>0</v>
      </c>
      <c r="K2058" s="411">
        <v>0</v>
      </c>
      <c r="L2058" s="412">
        <f>INT($F2058*K2058)</f>
        <v>0</v>
      </c>
      <c r="M2058" s="412">
        <f>+G2058+I2058+K2058</f>
        <v>80536.7</v>
      </c>
      <c r="N2058" s="412">
        <f>H2058+J2058+L2058</f>
        <v>0</v>
      </c>
      <c r="O2058" s="412"/>
      <c r="P2058" s="412"/>
      <c r="Q2058" s="412"/>
      <c r="R2058" s="483" t="s">
        <v>0</v>
      </c>
      <c r="T2058" s="411">
        <v>10</v>
      </c>
    </row>
    <row r="2059" spans="1:20" s="75" customFormat="1" ht="24" hidden="1" customHeight="1">
      <c r="A2059" s="372" t="s">
        <v>2089</v>
      </c>
      <c r="B2059" s="421" t="s">
        <v>0</v>
      </c>
      <c r="C2059" s="421" t="s">
        <v>1364</v>
      </c>
      <c r="D2059" s="421" t="s">
        <v>220</v>
      </c>
      <c r="E2059" s="422" t="s">
        <v>775</v>
      </c>
      <c r="F2059" s="416"/>
      <c r="G2059" s="416">
        <v>80536.7</v>
      </c>
      <c r="H2059" s="417">
        <f t="shared" si="2680"/>
        <v>0</v>
      </c>
      <c r="I2059" s="416">
        <v>0</v>
      </c>
      <c r="J2059" s="417">
        <f t="shared" si="2681"/>
        <v>0</v>
      </c>
      <c r="K2059" s="416">
        <v>0</v>
      </c>
      <c r="L2059" s="417">
        <f t="shared" si="2682"/>
        <v>0</v>
      </c>
      <c r="M2059" s="417">
        <f t="shared" si="2683"/>
        <v>80536.7</v>
      </c>
      <c r="N2059" s="417">
        <f t="shared" si="2641"/>
        <v>0</v>
      </c>
      <c r="O2059" s="417">
        <f t="shared" ref="O2059" si="2700">F2059-F2058</f>
        <v>0</v>
      </c>
      <c r="P2059" s="417">
        <f t="shared" ref="P2059:Q2059" si="2701">M2059-M2058</f>
        <v>0</v>
      </c>
      <c r="Q2059" s="417">
        <f t="shared" si="2701"/>
        <v>0</v>
      </c>
      <c r="R2059" s="484"/>
      <c r="T2059" s="416">
        <v>10</v>
      </c>
    </row>
    <row r="2060" spans="1:20" s="371" customFormat="1" ht="24" hidden="1" customHeight="1">
      <c r="A2060" s="366" t="s">
        <v>2093</v>
      </c>
      <c r="B2060" s="418" t="s">
        <v>0</v>
      </c>
      <c r="C2060" s="418" t="s">
        <v>3267</v>
      </c>
      <c r="D2060" s="418" t="s">
        <v>217</v>
      </c>
      <c r="E2060" s="419" t="s">
        <v>307</v>
      </c>
      <c r="F2060" s="411"/>
      <c r="G2060" s="411">
        <v>117144.2</v>
      </c>
      <c r="H2060" s="412">
        <f>INT($F2060*G2060)</f>
        <v>0</v>
      </c>
      <c r="I2060" s="411">
        <v>0</v>
      </c>
      <c r="J2060" s="412">
        <f>INT($F2060*I2060)</f>
        <v>0</v>
      </c>
      <c r="K2060" s="411">
        <v>0</v>
      </c>
      <c r="L2060" s="412">
        <f>INT($F2060*K2060)</f>
        <v>0</v>
      </c>
      <c r="M2060" s="412">
        <f>+G2060+I2060+K2060</f>
        <v>117144.2</v>
      </c>
      <c r="N2060" s="412">
        <f>H2060+J2060+L2060</f>
        <v>0</v>
      </c>
      <c r="O2060" s="412"/>
      <c r="P2060" s="412"/>
      <c r="Q2060" s="412"/>
      <c r="R2060" s="483" t="s">
        <v>0</v>
      </c>
      <c r="T2060" s="411">
        <v>2</v>
      </c>
    </row>
    <row r="2061" spans="1:20" s="75" customFormat="1" ht="24" hidden="1" customHeight="1">
      <c r="A2061" s="372" t="s">
        <v>2303</v>
      </c>
      <c r="B2061" s="421" t="s">
        <v>0</v>
      </c>
      <c r="C2061" s="421" t="s">
        <v>1365</v>
      </c>
      <c r="D2061" s="421" t="s">
        <v>217</v>
      </c>
      <c r="E2061" s="422" t="s">
        <v>775</v>
      </c>
      <c r="F2061" s="416"/>
      <c r="G2061" s="416">
        <v>117144.2</v>
      </c>
      <c r="H2061" s="417">
        <f t="shared" si="2680"/>
        <v>0</v>
      </c>
      <c r="I2061" s="416">
        <v>0</v>
      </c>
      <c r="J2061" s="417">
        <f t="shared" si="2681"/>
        <v>0</v>
      </c>
      <c r="K2061" s="416">
        <v>0</v>
      </c>
      <c r="L2061" s="417">
        <f t="shared" si="2682"/>
        <v>0</v>
      </c>
      <c r="M2061" s="417">
        <f t="shared" si="2683"/>
        <v>117144.2</v>
      </c>
      <c r="N2061" s="417">
        <f t="shared" si="2641"/>
        <v>0</v>
      </c>
      <c r="O2061" s="417">
        <f t="shared" ref="O2061" si="2702">F2061-F2060</f>
        <v>0</v>
      </c>
      <c r="P2061" s="417">
        <f t="shared" ref="P2061:Q2061" si="2703">M2061-M2060</f>
        <v>0</v>
      </c>
      <c r="Q2061" s="417">
        <f t="shared" si="2703"/>
        <v>0</v>
      </c>
      <c r="R2061" s="484"/>
      <c r="T2061" s="416">
        <v>2</v>
      </c>
    </row>
    <row r="2062" spans="1:20" s="371" customFormat="1" ht="24" hidden="1" customHeight="1">
      <c r="A2062" s="366" t="s">
        <v>2313</v>
      </c>
      <c r="B2062" s="418" t="s">
        <v>0</v>
      </c>
      <c r="C2062" s="418" t="s">
        <v>3268</v>
      </c>
      <c r="D2062" s="418" t="s">
        <v>221</v>
      </c>
      <c r="E2062" s="419" t="s">
        <v>307</v>
      </c>
      <c r="F2062" s="411"/>
      <c r="G2062" s="411">
        <v>1733906.3</v>
      </c>
      <c r="H2062" s="412">
        <f>INT($F2062*G2062)</f>
        <v>0</v>
      </c>
      <c r="I2062" s="411">
        <v>0</v>
      </c>
      <c r="J2062" s="412">
        <f>INT($F2062*I2062)</f>
        <v>0</v>
      </c>
      <c r="K2062" s="411">
        <v>0</v>
      </c>
      <c r="L2062" s="412">
        <f>INT($F2062*K2062)</f>
        <v>0</v>
      </c>
      <c r="M2062" s="412">
        <f>+G2062+I2062+K2062</f>
        <v>1733906.3</v>
      </c>
      <c r="N2062" s="412">
        <f>H2062+J2062+L2062</f>
        <v>0</v>
      </c>
      <c r="O2062" s="412"/>
      <c r="P2062" s="412"/>
      <c r="Q2062" s="412"/>
      <c r="R2062" s="483" t="s">
        <v>0</v>
      </c>
      <c r="T2062" s="411">
        <v>2</v>
      </c>
    </row>
    <row r="2063" spans="1:20" s="75" customFormat="1" ht="24" hidden="1" customHeight="1">
      <c r="A2063" s="372" t="s">
        <v>2303</v>
      </c>
      <c r="B2063" s="421" t="s">
        <v>0</v>
      </c>
      <c r="C2063" s="421" t="s">
        <v>1366</v>
      </c>
      <c r="D2063" s="421" t="s">
        <v>221</v>
      </c>
      <c r="E2063" s="422" t="s">
        <v>775</v>
      </c>
      <c r="F2063" s="416"/>
      <c r="G2063" s="416">
        <v>1733906.3</v>
      </c>
      <c r="H2063" s="417">
        <f t="shared" si="2680"/>
        <v>0</v>
      </c>
      <c r="I2063" s="416">
        <v>0</v>
      </c>
      <c r="J2063" s="417">
        <f t="shared" si="2681"/>
        <v>0</v>
      </c>
      <c r="K2063" s="416">
        <v>0</v>
      </c>
      <c r="L2063" s="417">
        <f t="shared" si="2682"/>
        <v>0</v>
      </c>
      <c r="M2063" s="417">
        <f t="shared" si="2683"/>
        <v>1733906.3</v>
      </c>
      <c r="N2063" s="417">
        <f t="shared" si="2641"/>
        <v>0</v>
      </c>
      <c r="O2063" s="417">
        <f t="shared" ref="O2063" si="2704">F2063-F2062</f>
        <v>0</v>
      </c>
      <c r="P2063" s="417">
        <f t="shared" ref="P2063:Q2063" si="2705">M2063-M2062</f>
        <v>0</v>
      </c>
      <c r="Q2063" s="417">
        <f t="shared" si="2705"/>
        <v>0</v>
      </c>
      <c r="R2063" s="484"/>
      <c r="T2063" s="416">
        <v>2</v>
      </c>
    </row>
    <row r="2064" spans="1:20" s="371" customFormat="1" ht="24" hidden="1" customHeight="1">
      <c r="A2064" s="366" t="s">
        <v>2313</v>
      </c>
      <c r="B2064" s="418" t="s">
        <v>0</v>
      </c>
      <c r="C2064" s="418" t="s">
        <v>3269</v>
      </c>
      <c r="D2064" s="418" t="s">
        <v>221</v>
      </c>
      <c r="E2064" s="419" t="s">
        <v>307</v>
      </c>
      <c r="F2064" s="411"/>
      <c r="G2064" s="411">
        <v>1733906.3</v>
      </c>
      <c r="H2064" s="412">
        <f>INT($F2064*G2064)</f>
        <v>0</v>
      </c>
      <c r="I2064" s="411">
        <v>0</v>
      </c>
      <c r="J2064" s="412">
        <f>INT($F2064*I2064)</f>
        <v>0</v>
      </c>
      <c r="K2064" s="411">
        <v>0</v>
      </c>
      <c r="L2064" s="412">
        <f>INT($F2064*K2064)</f>
        <v>0</v>
      </c>
      <c r="M2064" s="412">
        <f>+G2064+I2064+K2064</f>
        <v>1733906.3</v>
      </c>
      <c r="N2064" s="412">
        <f>H2064+J2064+L2064</f>
        <v>0</v>
      </c>
      <c r="O2064" s="412"/>
      <c r="P2064" s="412"/>
      <c r="Q2064" s="412"/>
      <c r="R2064" s="483" t="s">
        <v>0</v>
      </c>
      <c r="T2064" s="411">
        <v>2</v>
      </c>
    </row>
    <row r="2065" spans="1:20" s="75" customFormat="1" ht="24" hidden="1" customHeight="1">
      <c r="A2065" s="372" t="s">
        <v>2089</v>
      </c>
      <c r="B2065" s="421" t="s">
        <v>0</v>
      </c>
      <c r="C2065" s="421" t="s">
        <v>1367</v>
      </c>
      <c r="D2065" s="421" t="s">
        <v>221</v>
      </c>
      <c r="E2065" s="422" t="s">
        <v>775</v>
      </c>
      <c r="F2065" s="416"/>
      <c r="G2065" s="416">
        <v>1733906.3</v>
      </c>
      <c r="H2065" s="417">
        <f t="shared" si="2680"/>
        <v>0</v>
      </c>
      <c r="I2065" s="416">
        <v>0</v>
      </c>
      <c r="J2065" s="417">
        <f t="shared" si="2681"/>
        <v>0</v>
      </c>
      <c r="K2065" s="416">
        <v>0</v>
      </c>
      <c r="L2065" s="417">
        <f t="shared" si="2682"/>
        <v>0</v>
      </c>
      <c r="M2065" s="417">
        <f t="shared" si="2683"/>
        <v>1733906.3</v>
      </c>
      <c r="N2065" s="417">
        <f t="shared" si="2641"/>
        <v>0</v>
      </c>
      <c r="O2065" s="417">
        <f t="shared" ref="O2065" si="2706">F2065-F2064</f>
        <v>0</v>
      </c>
      <c r="P2065" s="417">
        <f t="shared" ref="P2065:Q2065" si="2707">M2065-M2064</f>
        <v>0</v>
      </c>
      <c r="Q2065" s="417">
        <f t="shared" si="2707"/>
        <v>0</v>
      </c>
      <c r="R2065" s="484"/>
      <c r="T2065" s="416">
        <v>2</v>
      </c>
    </row>
    <row r="2066" spans="1:20" s="371" customFormat="1" ht="24" hidden="1" customHeight="1">
      <c r="A2066" s="366" t="s">
        <v>2313</v>
      </c>
      <c r="B2066" s="418" t="s">
        <v>0</v>
      </c>
      <c r="C2066" s="418" t="s">
        <v>3270</v>
      </c>
      <c r="D2066" s="418" t="s">
        <v>222</v>
      </c>
      <c r="E2066" s="419" t="s">
        <v>307</v>
      </c>
      <c r="F2066" s="411"/>
      <c r="G2066" s="411">
        <v>4771903.0999999996</v>
      </c>
      <c r="H2066" s="412">
        <f>INT($F2066*G2066)</f>
        <v>0</v>
      </c>
      <c r="I2066" s="411">
        <v>0</v>
      </c>
      <c r="J2066" s="412">
        <f>INT($F2066*I2066)</f>
        <v>0</v>
      </c>
      <c r="K2066" s="411">
        <v>0</v>
      </c>
      <c r="L2066" s="412">
        <f>INT($F2066*K2066)</f>
        <v>0</v>
      </c>
      <c r="M2066" s="412">
        <f>+G2066+I2066+K2066</f>
        <v>4771903.0999999996</v>
      </c>
      <c r="N2066" s="412">
        <f>H2066+J2066+L2066</f>
        <v>0</v>
      </c>
      <c r="O2066" s="412"/>
      <c r="P2066" s="412"/>
      <c r="Q2066" s="412"/>
      <c r="R2066" s="483" t="s">
        <v>0</v>
      </c>
      <c r="T2066" s="411">
        <v>1</v>
      </c>
    </row>
    <row r="2067" spans="1:20" s="75" customFormat="1" ht="24" hidden="1" customHeight="1">
      <c r="A2067" s="372" t="s">
        <v>2303</v>
      </c>
      <c r="B2067" s="421" t="s">
        <v>0</v>
      </c>
      <c r="C2067" s="421" t="s">
        <v>1368</v>
      </c>
      <c r="D2067" s="421" t="s">
        <v>222</v>
      </c>
      <c r="E2067" s="422" t="s">
        <v>775</v>
      </c>
      <c r="F2067" s="416"/>
      <c r="G2067" s="416">
        <v>4771903.0999999996</v>
      </c>
      <c r="H2067" s="417">
        <f t="shared" si="2680"/>
        <v>0</v>
      </c>
      <c r="I2067" s="416">
        <v>0</v>
      </c>
      <c r="J2067" s="417">
        <f t="shared" si="2681"/>
        <v>0</v>
      </c>
      <c r="K2067" s="416">
        <v>0</v>
      </c>
      <c r="L2067" s="417">
        <f t="shared" si="2682"/>
        <v>0</v>
      </c>
      <c r="M2067" s="417">
        <f t="shared" si="2683"/>
        <v>4771903.0999999996</v>
      </c>
      <c r="N2067" s="417">
        <f t="shared" si="2641"/>
        <v>0</v>
      </c>
      <c r="O2067" s="417">
        <f t="shared" ref="O2067" si="2708">F2067-F2066</f>
        <v>0</v>
      </c>
      <c r="P2067" s="417">
        <f t="shared" ref="P2067:Q2067" si="2709">M2067-M2066</f>
        <v>0</v>
      </c>
      <c r="Q2067" s="417">
        <f t="shared" si="2709"/>
        <v>0</v>
      </c>
      <c r="R2067" s="484"/>
      <c r="T2067" s="416">
        <v>1</v>
      </c>
    </row>
    <row r="2068" spans="1:20" s="371" customFormat="1" ht="24" hidden="1" customHeight="1">
      <c r="A2068" s="366" t="s">
        <v>2313</v>
      </c>
      <c r="B2068" s="418" t="s">
        <v>0</v>
      </c>
      <c r="C2068" s="418" t="s">
        <v>1910</v>
      </c>
      <c r="D2068" s="418" t="s">
        <v>3271</v>
      </c>
      <c r="E2068" s="419" t="s">
        <v>1887</v>
      </c>
      <c r="F2068" s="411"/>
      <c r="G2068" s="411">
        <v>0</v>
      </c>
      <c r="H2068" s="412">
        <f>INT($F2068*G2068)</f>
        <v>0</v>
      </c>
      <c r="I2068" s="411">
        <v>127919.8</v>
      </c>
      <c r="J2068" s="412">
        <f>INT($F2068*I2068)</f>
        <v>0</v>
      </c>
      <c r="K2068" s="411">
        <v>0</v>
      </c>
      <c r="L2068" s="412">
        <f>INT($F2068*K2068)</f>
        <v>0</v>
      </c>
      <c r="M2068" s="412">
        <f>+G2068+I2068+K2068</f>
        <v>127919.8</v>
      </c>
      <c r="N2068" s="412">
        <f>H2068+J2068+L2068</f>
        <v>0</v>
      </c>
      <c r="O2068" s="412"/>
      <c r="P2068" s="412"/>
      <c r="Q2068" s="412"/>
      <c r="R2068" s="483" t="s">
        <v>0</v>
      </c>
      <c r="T2068" s="411">
        <v>7</v>
      </c>
    </row>
    <row r="2069" spans="1:20" s="75" customFormat="1" ht="24" hidden="1" customHeight="1">
      <c r="A2069" s="372" t="s">
        <v>2072</v>
      </c>
      <c r="B2069" s="421" t="s">
        <v>0</v>
      </c>
      <c r="C2069" s="421" t="s">
        <v>1369</v>
      </c>
      <c r="D2069" s="421" t="s">
        <v>1370</v>
      </c>
      <c r="E2069" s="422" t="s">
        <v>1371</v>
      </c>
      <c r="F2069" s="416"/>
      <c r="G2069" s="416">
        <v>0</v>
      </c>
      <c r="H2069" s="417">
        <f t="shared" si="2680"/>
        <v>0</v>
      </c>
      <c r="I2069" s="416">
        <v>127919.8</v>
      </c>
      <c r="J2069" s="417">
        <f t="shared" si="2681"/>
        <v>0</v>
      </c>
      <c r="K2069" s="416">
        <v>0</v>
      </c>
      <c r="L2069" s="417">
        <f t="shared" si="2682"/>
        <v>0</v>
      </c>
      <c r="M2069" s="417">
        <f t="shared" si="2683"/>
        <v>127919.8</v>
      </c>
      <c r="N2069" s="417">
        <f t="shared" si="2641"/>
        <v>0</v>
      </c>
      <c r="O2069" s="417">
        <f t="shared" ref="O2069" si="2710">F2069-F2068</f>
        <v>0</v>
      </c>
      <c r="P2069" s="417">
        <f t="shared" ref="P2069:Q2069" si="2711">M2069-M2068</f>
        <v>0</v>
      </c>
      <c r="Q2069" s="417">
        <f t="shared" si="2711"/>
        <v>0</v>
      </c>
      <c r="R2069" s="484"/>
      <c r="T2069" s="416">
        <v>7</v>
      </c>
    </row>
    <row r="2070" spans="1:20" s="371" customFormat="1" ht="24" hidden="1" customHeight="1">
      <c r="A2070" s="366" t="s">
        <v>2064</v>
      </c>
      <c r="B2070" s="418" t="s">
        <v>0</v>
      </c>
      <c r="C2070" s="418" t="s">
        <v>1910</v>
      </c>
      <c r="D2070" s="418" t="s">
        <v>3272</v>
      </c>
      <c r="E2070" s="419" t="s">
        <v>1887</v>
      </c>
      <c r="F2070" s="411"/>
      <c r="G2070" s="411">
        <v>0</v>
      </c>
      <c r="H2070" s="412">
        <f>INT($F2070*G2070)</f>
        <v>0</v>
      </c>
      <c r="I2070" s="411">
        <v>171830.8</v>
      </c>
      <c r="J2070" s="412">
        <f>INT($F2070*I2070)</f>
        <v>0</v>
      </c>
      <c r="K2070" s="411">
        <v>0</v>
      </c>
      <c r="L2070" s="412">
        <f>INT($F2070*K2070)</f>
        <v>0</v>
      </c>
      <c r="M2070" s="412">
        <f>+G2070+I2070+K2070</f>
        <v>171830.8</v>
      </c>
      <c r="N2070" s="412">
        <f>H2070+J2070+L2070</f>
        <v>0</v>
      </c>
      <c r="O2070" s="412"/>
      <c r="P2070" s="412"/>
      <c r="Q2070" s="412"/>
      <c r="R2070" s="483" t="s">
        <v>0</v>
      </c>
      <c r="T2070" s="411">
        <v>45</v>
      </c>
    </row>
    <row r="2071" spans="1:20" s="75" customFormat="1" ht="24" hidden="1" customHeight="1">
      <c r="A2071" s="372" t="s">
        <v>2303</v>
      </c>
      <c r="B2071" s="421" t="s">
        <v>0</v>
      </c>
      <c r="C2071" s="421" t="s">
        <v>1369</v>
      </c>
      <c r="D2071" s="421" t="s">
        <v>1372</v>
      </c>
      <c r="E2071" s="422" t="s">
        <v>1371</v>
      </c>
      <c r="F2071" s="416"/>
      <c r="G2071" s="416">
        <v>0</v>
      </c>
      <c r="H2071" s="417">
        <f t="shared" si="2680"/>
        <v>0</v>
      </c>
      <c r="I2071" s="416">
        <v>171830.8</v>
      </c>
      <c r="J2071" s="417">
        <f t="shared" si="2681"/>
        <v>0</v>
      </c>
      <c r="K2071" s="416">
        <v>0</v>
      </c>
      <c r="L2071" s="417">
        <f t="shared" si="2682"/>
        <v>0</v>
      </c>
      <c r="M2071" s="417">
        <f t="shared" si="2683"/>
        <v>171830.8</v>
      </c>
      <c r="N2071" s="417">
        <f t="shared" si="2641"/>
        <v>0</v>
      </c>
      <c r="O2071" s="417">
        <f t="shared" ref="O2071" si="2712">F2071-F2070</f>
        <v>0</v>
      </c>
      <c r="P2071" s="417">
        <f t="shared" ref="P2071:Q2071" si="2713">M2071-M2070</f>
        <v>0</v>
      </c>
      <c r="Q2071" s="417">
        <f t="shared" si="2713"/>
        <v>0</v>
      </c>
      <c r="R2071" s="484"/>
      <c r="T2071" s="416">
        <v>45</v>
      </c>
    </row>
    <row r="2072" spans="1:20" s="371" customFormat="1" ht="24" hidden="1" customHeight="1">
      <c r="A2072" s="366" t="s">
        <v>2064</v>
      </c>
      <c r="B2072" s="418" t="s">
        <v>0</v>
      </c>
      <c r="C2072" s="418" t="s">
        <v>3273</v>
      </c>
      <c r="D2072" s="418" t="s">
        <v>3274</v>
      </c>
      <c r="E2072" s="419" t="s">
        <v>308</v>
      </c>
      <c r="F2072" s="411"/>
      <c r="G2072" s="411">
        <v>172556</v>
      </c>
      <c r="H2072" s="412">
        <f>INT($F2072*G2072)</f>
        <v>0</v>
      </c>
      <c r="I2072" s="411">
        <v>0</v>
      </c>
      <c r="J2072" s="412">
        <f>INT($F2072*I2072)</f>
        <v>0</v>
      </c>
      <c r="K2072" s="411">
        <v>0</v>
      </c>
      <c r="L2072" s="412">
        <f>INT($F2072*K2072)</f>
        <v>0</v>
      </c>
      <c r="M2072" s="412">
        <f>+G2072+I2072+K2072</f>
        <v>172556</v>
      </c>
      <c r="N2072" s="412">
        <f>H2072+J2072+L2072</f>
        <v>0</v>
      </c>
      <c r="O2072" s="412"/>
      <c r="P2072" s="412"/>
      <c r="Q2072" s="412"/>
      <c r="R2072" s="483" t="s">
        <v>0</v>
      </c>
      <c r="T2072" s="411">
        <v>1</v>
      </c>
    </row>
    <row r="2073" spans="1:20" s="75" customFormat="1" ht="24" hidden="1" customHeight="1">
      <c r="A2073" s="372" t="s">
        <v>2303</v>
      </c>
      <c r="B2073" s="421" t="s">
        <v>0</v>
      </c>
      <c r="C2073" s="421" t="s">
        <v>1373</v>
      </c>
      <c r="D2073" s="421" t="s">
        <v>1374</v>
      </c>
      <c r="E2073" s="422" t="s">
        <v>1034</v>
      </c>
      <c r="F2073" s="416"/>
      <c r="G2073" s="416">
        <v>172556</v>
      </c>
      <c r="H2073" s="417">
        <f t="shared" si="2680"/>
        <v>0</v>
      </c>
      <c r="I2073" s="416">
        <v>0</v>
      </c>
      <c r="J2073" s="417">
        <f t="shared" si="2681"/>
        <v>0</v>
      </c>
      <c r="K2073" s="416">
        <v>0</v>
      </c>
      <c r="L2073" s="417">
        <f t="shared" si="2682"/>
        <v>0</v>
      </c>
      <c r="M2073" s="417">
        <f t="shared" si="2683"/>
        <v>172556</v>
      </c>
      <c r="N2073" s="417">
        <f t="shared" si="2641"/>
        <v>0</v>
      </c>
      <c r="O2073" s="417">
        <f t="shared" ref="O2073" si="2714">F2073-F2072</f>
        <v>0</v>
      </c>
      <c r="P2073" s="417">
        <f t="shared" ref="P2073:Q2073" si="2715">M2073-M2072</f>
        <v>0</v>
      </c>
      <c r="Q2073" s="417">
        <f t="shared" si="2715"/>
        <v>0</v>
      </c>
      <c r="R2073" s="484"/>
      <c r="T2073" s="416">
        <v>1</v>
      </c>
    </row>
    <row r="2074" spans="1:20" s="371" customFormat="1" ht="24" hidden="1" customHeight="1">
      <c r="A2074" s="366" t="s">
        <v>2064</v>
      </c>
      <c r="B2074" s="448" t="s">
        <v>223</v>
      </c>
      <c r="C2074" s="448" t="s">
        <v>3275</v>
      </c>
      <c r="D2074" s="448" t="s">
        <v>0</v>
      </c>
      <c r="E2074" s="449" t="s">
        <v>0</v>
      </c>
      <c r="F2074" s="450"/>
      <c r="G2074" s="451">
        <v>0</v>
      </c>
      <c r="H2074" s="451">
        <f>SUMIF($A$2076:$A$2105,$A2076,H$2076:H$2105)</f>
        <v>0</v>
      </c>
      <c r="I2074" s="451">
        <v>0</v>
      </c>
      <c r="J2074" s="451">
        <f t="shared" ref="J2074:J2075" si="2716">SUMIF($A$2076:$A$2105,$A2076,J$2076:J$2105)</f>
        <v>0</v>
      </c>
      <c r="K2074" s="451">
        <v>0</v>
      </c>
      <c r="L2074" s="451">
        <f t="shared" ref="L2074" si="2717">SUMIF($A$2076:$A$2105,$A2076,L$2076:L$2105)</f>
        <v>0</v>
      </c>
      <c r="M2074" s="452">
        <v>0</v>
      </c>
      <c r="N2074" s="451">
        <f>H2074+J2074+L2074</f>
        <v>0</v>
      </c>
      <c r="O2074" s="451"/>
      <c r="P2074" s="451"/>
      <c r="Q2074" s="451"/>
      <c r="R2074" s="493" t="s">
        <v>0</v>
      </c>
      <c r="T2074" s="450">
        <v>0</v>
      </c>
    </row>
    <row r="2075" spans="1:20" s="75" customFormat="1" ht="24" hidden="1" customHeight="1">
      <c r="A2075" s="372" t="s">
        <v>2303</v>
      </c>
      <c r="B2075" s="454" t="s">
        <v>223</v>
      </c>
      <c r="C2075" s="454" t="s">
        <v>1375</v>
      </c>
      <c r="D2075" s="454" t="s">
        <v>0</v>
      </c>
      <c r="E2075" s="455" t="s">
        <v>0</v>
      </c>
      <c r="F2075" s="456"/>
      <c r="G2075" s="457">
        <v>0</v>
      </c>
      <c r="H2075" s="457">
        <f>SUMIF($A$2076:$A$2105,$A2077,H$2076:H$2105)</f>
        <v>0</v>
      </c>
      <c r="I2075" s="457">
        <v>0</v>
      </c>
      <c r="J2075" s="457">
        <f t="shared" si="2716"/>
        <v>0</v>
      </c>
      <c r="K2075" s="457">
        <v>0</v>
      </c>
      <c r="L2075" s="457">
        <f>SUMIF($A$2076:$A$2105,$A2077,L$2076:L$2105)</f>
        <v>0</v>
      </c>
      <c r="M2075" s="458">
        <v>0</v>
      </c>
      <c r="N2075" s="457">
        <f t="shared" si="2641"/>
        <v>0</v>
      </c>
      <c r="O2075" s="457">
        <f t="shared" ref="O2075" si="2718">F2075-F2074</f>
        <v>0</v>
      </c>
      <c r="P2075" s="457">
        <f t="shared" ref="P2075:Q2075" si="2719">M2075-M2074</f>
        <v>0</v>
      </c>
      <c r="Q2075" s="457">
        <f t="shared" si="2719"/>
        <v>0</v>
      </c>
      <c r="R2075" s="494"/>
      <c r="T2075" s="456">
        <v>0</v>
      </c>
    </row>
    <row r="2076" spans="1:20" s="371" customFormat="1" ht="24" hidden="1" customHeight="1">
      <c r="A2076" s="366" t="s">
        <v>2064</v>
      </c>
      <c r="B2076" s="418" t="s">
        <v>0</v>
      </c>
      <c r="C2076" s="418" t="s">
        <v>3276</v>
      </c>
      <c r="D2076" s="418" t="s">
        <v>224</v>
      </c>
      <c r="E2076" s="419" t="s">
        <v>6</v>
      </c>
      <c r="F2076" s="411"/>
      <c r="G2076" s="411">
        <v>3669.4</v>
      </c>
      <c r="H2076" s="412">
        <f>INT($F2076*G2076)</f>
        <v>0</v>
      </c>
      <c r="I2076" s="411">
        <v>0</v>
      </c>
      <c r="J2076" s="412">
        <f>INT($F2076*I2076)</f>
        <v>0</v>
      </c>
      <c r="K2076" s="411">
        <v>0</v>
      </c>
      <c r="L2076" s="412">
        <f>INT($F2076*K2076)</f>
        <v>0</v>
      </c>
      <c r="M2076" s="412">
        <f>+G2076+I2076+K2076</f>
        <v>3669.4</v>
      </c>
      <c r="N2076" s="412">
        <f>H2076+J2076+L2076</f>
        <v>0</v>
      </c>
      <c r="O2076" s="412"/>
      <c r="P2076" s="412"/>
      <c r="Q2076" s="412"/>
      <c r="R2076" s="483" t="s">
        <v>0</v>
      </c>
      <c r="T2076" s="411">
        <v>18</v>
      </c>
    </row>
    <row r="2077" spans="1:20" s="75" customFormat="1" ht="24" hidden="1" customHeight="1">
      <c r="A2077" s="372" t="s">
        <v>2072</v>
      </c>
      <c r="B2077" s="421" t="s">
        <v>0</v>
      </c>
      <c r="C2077" s="421" t="s">
        <v>1376</v>
      </c>
      <c r="D2077" s="421" t="s">
        <v>224</v>
      </c>
      <c r="E2077" s="422" t="s">
        <v>6</v>
      </c>
      <c r="F2077" s="416"/>
      <c r="G2077" s="416">
        <v>3669.4</v>
      </c>
      <c r="H2077" s="417">
        <f t="shared" ref="H2077:H2105" si="2720">INT($F2077*G2077)</f>
        <v>0</v>
      </c>
      <c r="I2077" s="416">
        <v>0</v>
      </c>
      <c r="J2077" s="417">
        <f t="shared" ref="J2077:J2105" si="2721">INT($F2077*I2077)</f>
        <v>0</v>
      </c>
      <c r="K2077" s="416">
        <v>0</v>
      </c>
      <c r="L2077" s="417">
        <f t="shared" ref="L2077:L2105" si="2722">INT($F2077*K2077)</f>
        <v>0</v>
      </c>
      <c r="M2077" s="417">
        <f t="shared" ref="M2077:M2105" si="2723">+G2077+I2077+K2077</f>
        <v>3669.4</v>
      </c>
      <c r="N2077" s="417">
        <f t="shared" si="2641"/>
        <v>0</v>
      </c>
      <c r="O2077" s="417">
        <f t="shared" ref="O2077" si="2724">F2077-F2076</f>
        <v>0</v>
      </c>
      <c r="P2077" s="417">
        <f t="shared" ref="P2077:Q2077" si="2725">M2077-M2076</f>
        <v>0</v>
      </c>
      <c r="Q2077" s="417">
        <f t="shared" si="2725"/>
        <v>0</v>
      </c>
      <c r="R2077" s="484"/>
      <c r="T2077" s="416">
        <v>18</v>
      </c>
    </row>
    <row r="2078" spans="1:20" s="371" customFormat="1" ht="24" hidden="1" customHeight="1">
      <c r="A2078" s="366" t="s">
        <v>2313</v>
      </c>
      <c r="B2078" s="418" t="s">
        <v>0</v>
      </c>
      <c r="C2078" s="418" t="s">
        <v>3277</v>
      </c>
      <c r="D2078" s="418" t="s">
        <v>225</v>
      </c>
      <c r="E2078" s="419" t="s">
        <v>308</v>
      </c>
      <c r="F2078" s="411"/>
      <c r="G2078" s="411">
        <v>2146.6999999999998</v>
      </c>
      <c r="H2078" s="412">
        <f>INT($F2078*G2078)</f>
        <v>0</v>
      </c>
      <c r="I2078" s="411">
        <v>5438.4</v>
      </c>
      <c r="J2078" s="412">
        <f>INT($F2078*I2078)</f>
        <v>0</v>
      </c>
      <c r="K2078" s="411">
        <v>0</v>
      </c>
      <c r="L2078" s="412">
        <f>INT($F2078*K2078)</f>
        <v>0</v>
      </c>
      <c r="M2078" s="412">
        <f>+G2078+I2078+K2078</f>
        <v>7585.0999999999995</v>
      </c>
      <c r="N2078" s="412">
        <f>H2078+J2078+L2078</f>
        <v>0</v>
      </c>
      <c r="O2078" s="412"/>
      <c r="P2078" s="412"/>
      <c r="Q2078" s="412"/>
      <c r="R2078" s="483" t="s">
        <v>0</v>
      </c>
      <c r="T2078" s="411">
        <v>16</v>
      </c>
    </row>
    <row r="2079" spans="1:20" s="75" customFormat="1" ht="24" hidden="1" customHeight="1">
      <c r="A2079" s="372" t="s">
        <v>2303</v>
      </c>
      <c r="B2079" s="421" t="s">
        <v>0</v>
      </c>
      <c r="C2079" s="421" t="s">
        <v>1377</v>
      </c>
      <c r="D2079" s="421" t="s">
        <v>225</v>
      </c>
      <c r="E2079" s="422" t="s">
        <v>1034</v>
      </c>
      <c r="F2079" s="416"/>
      <c r="G2079" s="416">
        <v>2146.6999999999998</v>
      </c>
      <c r="H2079" s="417">
        <f t="shared" si="2720"/>
        <v>0</v>
      </c>
      <c r="I2079" s="416">
        <v>5438.4</v>
      </c>
      <c r="J2079" s="417">
        <f t="shared" si="2721"/>
        <v>0</v>
      </c>
      <c r="K2079" s="416">
        <v>0</v>
      </c>
      <c r="L2079" s="417">
        <f t="shared" si="2722"/>
        <v>0</v>
      </c>
      <c r="M2079" s="417">
        <f t="shared" si="2723"/>
        <v>7585.0999999999995</v>
      </c>
      <c r="N2079" s="417">
        <f t="shared" si="2641"/>
        <v>0</v>
      </c>
      <c r="O2079" s="417">
        <f t="shared" ref="O2079" si="2726">F2079-F2078</f>
        <v>0</v>
      </c>
      <c r="P2079" s="417">
        <f t="shared" ref="P2079:Q2079" si="2727">M2079-M2078</f>
        <v>0</v>
      </c>
      <c r="Q2079" s="417">
        <f t="shared" si="2727"/>
        <v>0</v>
      </c>
      <c r="R2079" s="484"/>
      <c r="T2079" s="416">
        <v>16</v>
      </c>
    </row>
    <row r="2080" spans="1:20" s="371" customFormat="1" ht="24" hidden="1" customHeight="1">
      <c r="A2080" s="366" t="s">
        <v>2313</v>
      </c>
      <c r="B2080" s="418" t="s">
        <v>0</v>
      </c>
      <c r="C2080" s="418" t="s">
        <v>3278</v>
      </c>
      <c r="D2080" s="418" t="s">
        <v>3279</v>
      </c>
      <c r="E2080" s="419" t="s">
        <v>18</v>
      </c>
      <c r="F2080" s="411"/>
      <c r="G2080" s="411">
        <v>1215</v>
      </c>
      <c r="H2080" s="412">
        <f>INT($F2080*G2080)</f>
        <v>0</v>
      </c>
      <c r="I2080" s="411">
        <v>0</v>
      </c>
      <c r="J2080" s="412">
        <f>INT($F2080*I2080)</f>
        <v>0</v>
      </c>
      <c r="K2080" s="411">
        <v>0</v>
      </c>
      <c r="L2080" s="412">
        <f>INT($F2080*K2080)</f>
        <v>0</v>
      </c>
      <c r="M2080" s="412">
        <f>+G2080+I2080+K2080</f>
        <v>1215</v>
      </c>
      <c r="N2080" s="412">
        <f>H2080+J2080+L2080</f>
        <v>0</v>
      </c>
      <c r="O2080" s="412"/>
      <c r="P2080" s="412"/>
      <c r="Q2080" s="412"/>
      <c r="R2080" s="483" t="s">
        <v>0</v>
      </c>
      <c r="T2080" s="411">
        <v>3</v>
      </c>
    </row>
    <row r="2081" spans="1:20" s="75" customFormat="1" ht="24" hidden="1" customHeight="1">
      <c r="A2081" s="372" t="s">
        <v>2303</v>
      </c>
      <c r="B2081" s="421" t="s">
        <v>0</v>
      </c>
      <c r="C2081" s="421" t="s">
        <v>1378</v>
      </c>
      <c r="D2081" s="421" t="s">
        <v>1379</v>
      </c>
      <c r="E2081" s="422" t="s">
        <v>18</v>
      </c>
      <c r="F2081" s="416"/>
      <c r="G2081" s="416">
        <v>1215</v>
      </c>
      <c r="H2081" s="417">
        <f t="shared" si="2720"/>
        <v>0</v>
      </c>
      <c r="I2081" s="416">
        <v>0</v>
      </c>
      <c r="J2081" s="417">
        <f t="shared" si="2721"/>
        <v>0</v>
      </c>
      <c r="K2081" s="416">
        <v>0</v>
      </c>
      <c r="L2081" s="417">
        <f t="shared" si="2722"/>
        <v>0</v>
      </c>
      <c r="M2081" s="417">
        <f t="shared" si="2723"/>
        <v>1215</v>
      </c>
      <c r="N2081" s="417">
        <f t="shared" si="2641"/>
        <v>0</v>
      </c>
      <c r="O2081" s="417">
        <f t="shared" ref="O2081" si="2728">F2081-F2080</f>
        <v>0</v>
      </c>
      <c r="P2081" s="417">
        <f t="shared" ref="P2081:Q2081" si="2729">M2081-M2080</f>
        <v>0</v>
      </c>
      <c r="Q2081" s="417">
        <f t="shared" si="2729"/>
        <v>0</v>
      </c>
      <c r="R2081" s="484"/>
      <c r="T2081" s="416">
        <v>3</v>
      </c>
    </row>
    <row r="2082" spans="1:20" s="371" customFormat="1" ht="24" hidden="1" customHeight="1">
      <c r="A2082" s="366" t="s">
        <v>2313</v>
      </c>
      <c r="B2082" s="418" t="s">
        <v>0</v>
      </c>
      <c r="C2082" s="418" t="s">
        <v>3278</v>
      </c>
      <c r="D2082" s="418" t="s">
        <v>3280</v>
      </c>
      <c r="E2082" s="419" t="s">
        <v>18</v>
      </c>
      <c r="F2082" s="411"/>
      <c r="G2082" s="411">
        <v>7967.6</v>
      </c>
      <c r="H2082" s="412">
        <f>INT($F2082*G2082)</f>
        <v>0</v>
      </c>
      <c r="I2082" s="411">
        <v>0</v>
      </c>
      <c r="J2082" s="412">
        <f>INT($F2082*I2082)</f>
        <v>0</v>
      </c>
      <c r="K2082" s="411">
        <v>0</v>
      </c>
      <c r="L2082" s="412">
        <f>INT($F2082*K2082)</f>
        <v>0</v>
      </c>
      <c r="M2082" s="412">
        <f>+G2082+I2082+K2082</f>
        <v>7967.6</v>
      </c>
      <c r="N2082" s="412">
        <f>H2082+J2082+L2082</f>
        <v>0</v>
      </c>
      <c r="O2082" s="412"/>
      <c r="P2082" s="412"/>
      <c r="Q2082" s="412"/>
      <c r="R2082" s="483" t="s">
        <v>0</v>
      </c>
      <c r="T2082" s="411">
        <v>1</v>
      </c>
    </row>
    <row r="2083" spans="1:20" s="75" customFormat="1" ht="24" hidden="1" customHeight="1">
      <c r="A2083" s="372" t="s">
        <v>2303</v>
      </c>
      <c r="B2083" s="421" t="s">
        <v>0</v>
      </c>
      <c r="C2083" s="421" t="s">
        <v>1378</v>
      </c>
      <c r="D2083" s="421" t="s">
        <v>1380</v>
      </c>
      <c r="E2083" s="422" t="s">
        <v>18</v>
      </c>
      <c r="F2083" s="416"/>
      <c r="G2083" s="416">
        <v>7967.6</v>
      </c>
      <c r="H2083" s="417">
        <f t="shared" si="2720"/>
        <v>0</v>
      </c>
      <c r="I2083" s="416">
        <v>0</v>
      </c>
      <c r="J2083" s="417">
        <f t="shared" si="2721"/>
        <v>0</v>
      </c>
      <c r="K2083" s="416">
        <v>0</v>
      </c>
      <c r="L2083" s="417">
        <f t="shared" si="2722"/>
        <v>0</v>
      </c>
      <c r="M2083" s="417">
        <f t="shared" si="2723"/>
        <v>7967.6</v>
      </c>
      <c r="N2083" s="417">
        <f t="shared" si="2641"/>
        <v>0</v>
      </c>
      <c r="O2083" s="417">
        <f t="shared" ref="O2083" si="2730">F2083-F2082</f>
        <v>0</v>
      </c>
      <c r="P2083" s="417">
        <f t="shared" ref="P2083:Q2083" si="2731">M2083-M2082</f>
        <v>0</v>
      </c>
      <c r="Q2083" s="417">
        <f t="shared" si="2731"/>
        <v>0</v>
      </c>
      <c r="R2083" s="484"/>
      <c r="T2083" s="416">
        <v>1</v>
      </c>
    </row>
    <row r="2084" spans="1:20" s="371" customFormat="1" ht="24" hidden="1" customHeight="1">
      <c r="A2084" s="366" t="s">
        <v>2313</v>
      </c>
      <c r="B2084" s="418" t="s">
        <v>0</v>
      </c>
      <c r="C2084" s="418" t="s">
        <v>3278</v>
      </c>
      <c r="D2084" s="418" t="s">
        <v>3281</v>
      </c>
      <c r="E2084" s="419" t="s">
        <v>18</v>
      </c>
      <c r="F2084" s="411"/>
      <c r="G2084" s="411">
        <v>1005</v>
      </c>
      <c r="H2084" s="412">
        <f>INT($F2084*G2084)</f>
        <v>0</v>
      </c>
      <c r="I2084" s="411">
        <v>0</v>
      </c>
      <c r="J2084" s="412">
        <f>INT($F2084*I2084)</f>
        <v>0</v>
      </c>
      <c r="K2084" s="411">
        <v>0</v>
      </c>
      <c r="L2084" s="412">
        <f>INT($F2084*K2084)</f>
        <v>0</v>
      </c>
      <c r="M2084" s="412">
        <f>+G2084+I2084+K2084</f>
        <v>1005</v>
      </c>
      <c r="N2084" s="412">
        <f>H2084+J2084+L2084</f>
        <v>0</v>
      </c>
      <c r="O2084" s="412"/>
      <c r="P2084" s="412"/>
      <c r="Q2084" s="412"/>
      <c r="R2084" s="483" t="s">
        <v>0</v>
      </c>
      <c r="T2084" s="411">
        <v>1</v>
      </c>
    </row>
    <row r="2085" spans="1:20" s="75" customFormat="1" ht="24" hidden="1" customHeight="1">
      <c r="A2085" s="372" t="s">
        <v>2303</v>
      </c>
      <c r="B2085" s="421" t="s">
        <v>0</v>
      </c>
      <c r="C2085" s="421" t="s">
        <v>1378</v>
      </c>
      <c r="D2085" s="421" t="s">
        <v>1381</v>
      </c>
      <c r="E2085" s="422" t="s">
        <v>18</v>
      </c>
      <c r="F2085" s="416"/>
      <c r="G2085" s="416">
        <v>1005</v>
      </c>
      <c r="H2085" s="417">
        <f t="shared" si="2720"/>
        <v>0</v>
      </c>
      <c r="I2085" s="416">
        <v>0</v>
      </c>
      <c r="J2085" s="417">
        <f t="shared" si="2721"/>
        <v>0</v>
      </c>
      <c r="K2085" s="416">
        <v>0</v>
      </c>
      <c r="L2085" s="417">
        <f t="shared" si="2722"/>
        <v>0</v>
      </c>
      <c r="M2085" s="417">
        <f t="shared" si="2723"/>
        <v>1005</v>
      </c>
      <c r="N2085" s="417">
        <f t="shared" si="2641"/>
        <v>0</v>
      </c>
      <c r="O2085" s="417">
        <f t="shared" ref="O2085" si="2732">F2085-F2084</f>
        <v>0</v>
      </c>
      <c r="P2085" s="417">
        <f t="shared" ref="P2085:Q2085" si="2733">M2085-M2084</f>
        <v>0</v>
      </c>
      <c r="Q2085" s="417">
        <f t="shared" si="2733"/>
        <v>0</v>
      </c>
      <c r="R2085" s="484"/>
      <c r="T2085" s="416">
        <v>1</v>
      </c>
    </row>
    <row r="2086" spans="1:20" s="371" customFormat="1" ht="24" hidden="1" customHeight="1">
      <c r="A2086" s="366" t="s">
        <v>2313</v>
      </c>
      <c r="B2086" s="418" t="s">
        <v>0</v>
      </c>
      <c r="C2086" s="418" t="s">
        <v>3278</v>
      </c>
      <c r="D2086" s="418" t="s">
        <v>3282</v>
      </c>
      <c r="E2086" s="419" t="s">
        <v>18</v>
      </c>
      <c r="F2086" s="411"/>
      <c r="G2086" s="411">
        <v>2300</v>
      </c>
      <c r="H2086" s="412">
        <f>INT($F2086*G2086)</f>
        <v>0</v>
      </c>
      <c r="I2086" s="411">
        <v>0</v>
      </c>
      <c r="J2086" s="412">
        <f>INT($F2086*I2086)</f>
        <v>0</v>
      </c>
      <c r="K2086" s="411">
        <v>0</v>
      </c>
      <c r="L2086" s="412">
        <f>INT($F2086*K2086)</f>
        <v>0</v>
      </c>
      <c r="M2086" s="412">
        <f>+G2086+I2086+K2086</f>
        <v>2300</v>
      </c>
      <c r="N2086" s="412">
        <f>H2086+J2086+L2086</f>
        <v>0</v>
      </c>
      <c r="O2086" s="412"/>
      <c r="P2086" s="412"/>
      <c r="Q2086" s="412"/>
      <c r="R2086" s="483" t="s">
        <v>0</v>
      </c>
      <c r="T2086" s="411">
        <v>1</v>
      </c>
    </row>
    <row r="2087" spans="1:20" s="75" customFormat="1" ht="24" hidden="1" customHeight="1">
      <c r="A2087" s="372" t="s">
        <v>2303</v>
      </c>
      <c r="B2087" s="421" t="s">
        <v>0</v>
      </c>
      <c r="C2087" s="421" t="s">
        <v>1378</v>
      </c>
      <c r="D2087" s="421" t="s">
        <v>1382</v>
      </c>
      <c r="E2087" s="422" t="s">
        <v>18</v>
      </c>
      <c r="F2087" s="416"/>
      <c r="G2087" s="416">
        <v>2300</v>
      </c>
      <c r="H2087" s="417">
        <f t="shared" si="2720"/>
        <v>0</v>
      </c>
      <c r="I2087" s="416">
        <v>0</v>
      </c>
      <c r="J2087" s="417">
        <f t="shared" si="2721"/>
        <v>0</v>
      </c>
      <c r="K2087" s="416">
        <v>0</v>
      </c>
      <c r="L2087" s="417">
        <f t="shared" si="2722"/>
        <v>0</v>
      </c>
      <c r="M2087" s="417">
        <f t="shared" si="2723"/>
        <v>2300</v>
      </c>
      <c r="N2087" s="417">
        <f t="shared" si="2641"/>
        <v>0</v>
      </c>
      <c r="O2087" s="417">
        <f t="shared" ref="O2087" si="2734">F2087-F2086</f>
        <v>0</v>
      </c>
      <c r="P2087" s="417">
        <f t="shared" ref="P2087:Q2087" si="2735">M2087-M2086</f>
        <v>0</v>
      </c>
      <c r="Q2087" s="417">
        <f t="shared" si="2735"/>
        <v>0</v>
      </c>
      <c r="R2087" s="484"/>
      <c r="T2087" s="416">
        <v>1</v>
      </c>
    </row>
    <row r="2088" spans="1:20" s="371" customFormat="1" ht="24" hidden="1" customHeight="1">
      <c r="A2088" s="366" t="s">
        <v>2313</v>
      </c>
      <c r="B2088" s="418" t="s">
        <v>0</v>
      </c>
      <c r="C2088" s="418" t="s">
        <v>3278</v>
      </c>
      <c r="D2088" s="418" t="s">
        <v>3283</v>
      </c>
      <c r="E2088" s="419" t="s">
        <v>18</v>
      </c>
      <c r="F2088" s="411"/>
      <c r="G2088" s="411">
        <v>16882.599999999999</v>
      </c>
      <c r="H2088" s="412">
        <f>INT($F2088*G2088)</f>
        <v>0</v>
      </c>
      <c r="I2088" s="411">
        <v>0</v>
      </c>
      <c r="J2088" s="412">
        <f>INT($F2088*I2088)</f>
        <v>0</v>
      </c>
      <c r="K2088" s="411">
        <v>0</v>
      </c>
      <c r="L2088" s="412">
        <f>INT($F2088*K2088)</f>
        <v>0</v>
      </c>
      <c r="M2088" s="412">
        <f>+G2088+I2088+K2088</f>
        <v>16882.599999999999</v>
      </c>
      <c r="N2088" s="412">
        <f>H2088+J2088+L2088</f>
        <v>0</v>
      </c>
      <c r="O2088" s="412"/>
      <c r="P2088" s="412"/>
      <c r="Q2088" s="412"/>
      <c r="R2088" s="483" t="s">
        <v>0</v>
      </c>
      <c r="T2088" s="411">
        <v>1</v>
      </c>
    </row>
    <row r="2089" spans="1:20" s="75" customFormat="1" ht="24" hidden="1" customHeight="1">
      <c r="A2089" s="372" t="s">
        <v>2303</v>
      </c>
      <c r="B2089" s="421" t="s">
        <v>0</v>
      </c>
      <c r="C2089" s="421" t="s">
        <v>1378</v>
      </c>
      <c r="D2089" s="421" t="s">
        <v>1383</v>
      </c>
      <c r="E2089" s="422" t="s">
        <v>18</v>
      </c>
      <c r="F2089" s="416"/>
      <c r="G2089" s="416">
        <v>16882.599999999999</v>
      </c>
      <c r="H2089" s="417">
        <f t="shared" si="2720"/>
        <v>0</v>
      </c>
      <c r="I2089" s="416">
        <v>0</v>
      </c>
      <c r="J2089" s="417">
        <f t="shared" si="2721"/>
        <v>0</v>
      </c>
      <c r="K2089" s="416">
        <v>0</v>
      </c>
      <c r="L2089" s="417">
        <f t="shared" si="2722"/>
        <v>0</v>
      </c>
      <c r="M2089" s="417">
        <f t="shared" si="2723"/>
        <v>16882.599999999999</v>
      </c>
      <c r="N2089" s="417">
        <f t="shared" si="2641"/>
        <v>0</v>
      </c>
      <c r="O2089" s="417">
        <f t="shared" ref="O2089" si="2736">F2089-F2088</f>
        <v>0</v>
      </c>
      <c r="P2089" s="417">
        <f t="shared" ref="P2089:Q2089" si="2737">M2089-M2088</f>
        <v>0</v>
      </c>
      <c r="Q2089" s="417">
        <f t="shared" si="2737"/>
        <v>0</v>
      </c>
      <c r="R2089" s="484"/>
      <c r="T2089" s="416">
        <v>1</v>
      </c>
    </row>
    <row r="2090" spans="1:20" s="371" customFormat="1" ht="24" hidden="1" customHeight="1">
      <c r="A2090" s="366" t="s">
        <v>2313</v>
      </c>
      <c r="B2090" s="418" t="s">
        <v>0</v>
      </c>
      <c r="C2090" s="418" t="s">
        <v>3284</v>
      </c>
      <c r="D2090" s="418" t="s">
        <v>3285</v>
      </c>
      <c r="E2090" s="419" t="s">
        <v>18</v>
      </c>
      <c r="F2090" s="411"/>
      <c r="G2090" s="411">
        <v>19294.400000000001</v>
      </c>
      <c r="H2090" s="412">
        <f>INT($F2090*G2090)</f>
        <v>0</v>
      </c>
      <c r="I2090" s="411">
        <v>0</v>
      </c>
      <c r="J2090" s="412">
        <f>INT($F2090*I2090)</f>
        <v>0</v>
      </c>
      <c r="K2090" s="411">
        <v>0</v>
      </c>
      <c r="L2090" s="412">
        <f>INT($F2090*K2090)</f>
        <v>0</v>
      </c>
      <c r="M2090" s="412">
        <f>+G2090+I2090+K2090</f>
        <v>19294.400000000001</v>
      </c>
      <c r="N2090" s="412">
        <f>H2090+J2090+L2090</f>
        <v>0</v>
      </c>
      <c r="O2090" s="412"/>
      <c r="P2090" s="412"/>
      <c r="Q2090" s="412"/>
      <c r="R2090" s="483" t="s">
        <v>0</v>
      </c>
      <c r="T2090" s="411">
        <v>1</v>
      </c>
    </row>
    <row r="2091" spans="1:20" s="75" customFormat="1" ht="24" hidden="1" customHeight="1">
      <c r="A2091" s="372" t="s">
        <v>2303</v>
      </c>
      <c r="B2091" s="421" t="s">
        <v>0</v>
      </c>
      <c r="C2091" s="421" t="s">
        <v>1384</v>
      </c>
      <c r="D2091" s="421" t="s">
        <v>1385</v>
      </c>
      <c r="E2091" s="422" t="s">
        <v>18</v>
      </c>
      <c r="F2091" s="416"/>
      <c r="G2091" s="416">
        <v>19294.400000000001</v>
      </c>
      <c r="H2091" s="417">
        <f t="shared" si="2720"/>
        <v>0</v>
      </c>
      <c r="I2091" s="416">
        <v>0</v>
      </c>
      <c r="J2091" s="417">
        <f t="shared" si="2721"/>
        <v>0</v>
      </c>
      <c r="K2091" s="416">
        <v>0</v>
      </c>
      <c r="L2091" s="417">
        <f t="shared" si="2722"/>
        <v>0</v>
      </c>
      <c r="M2091" s="417">
        <f t="shared" si="2723"/>
        <v>19294.400000000001</v>
      </c>
      <c r="N2091" s="417">
        <f t="shared" si="2641"/>
        <v>0</v>
      </c>
      <c r="O2091" s="417">
        <f t="shared" ref="O2091" si="2738">F2091-F2090</f>
        <v>0</v>
      </c>
      <c r="P2091" s="417">
        <f t="shared" ref="P2091:Q2091" si="2739">M2091-M2090</f>
        <v>0</v>
      </c>
      <c r="Q2091" s="417">
        <f t="shared" si="2739"/>
        <v>0</v>
      </c>
      <c r="R2091" s="484"/>
      <c r="T2091" s="416">
        <v>1</v>
      </c>
    </row>
    <row r="2092" spans="1:20" s="371" customFormat="1" ht="24" hidden="1" customHeight="1">
      <c r="A2092" s="366" t="s">
        <v>2313</v>
      </c>
      <c r="B2092" s="418" t="s">
        <v>0</v>
      </c>
      <c r="C2092" s="418" t="s">
        <v>3286</v>
      </c>
      <c r="D2092" s="418" t="s">
        <v>3287</v>
      </c>
      <c r="E2092" s="419" t="s">
        <v>18</v>
      </c>
      <c r="F2092" s="411"/>
      <c r="G2092" s="411">
        <v>100778.5</v>
      </c>
      <c r="H2092" s="412">
        <f>INT($F2092*G2092)</f>
        <v>0</v>
      </c>
      <c r="I2092" s="411">
        <v>0</v>
      </c>
      <c r="J2092" s="412">
        <f>INT($F2092*I2092)</f>
        <v>0</v>
      </c>
      <c r="K2092" s="411">
        <v>0</v>
      </c>
      <c r="L2092" s="412">
        <f>INT($F2092*K2092)</f>
        <v>0</v>
      </c>
      <c r="M2092" s="412">
        <f>+G2092+I2092+K2092</f>
        <v>100778.5</v>
      </c>
      <c r="N2092" s="412">
        <f>H2092+J2092+L2092</f>
        <v>0</v>
      </c>
      <c r="O2092" s="412"/>
      <c r="P2092" s="412"/>
      <c r="Q2092" s="412"/>
      <c r="R2092" s="483" t="s">
        <v>0</v>
      </c>
      <c r="T2092" s="411">
        <v>1</v>
      </c>
    </row>
    <row r="2093" spans="1:20" s="75" customFormat="1" ht="24" hidden="1" customHeight="1">
      <c r="A2093" s="372" t="s">
        <v>2303</v>
      </c>
      <c r="B2093" s="421" t="s">
        <v>0</v>
      </c>
      <c r="C2093" s="421" t="s">
        <v>1386</v>
      </c>
      <c r="D2093" s="421" t="s">
        <v>1387</v>
      </c>
      <c r="E2093" s="422" t="s">
        <v>18</v>
      </c>
      <c r="F2093" s="416"/>
      <c r="G2093" s="416">
        <v>100778.5</v>
      </c>
      <c r="H2093" s="417">
        <f t="shared" si="2720"/>
        <v>0</v>
      </c>
      <c r="I2093" s="416">
        <v>0</v>
      </c>
      <c r="J2093" s="417">
        <f t="shared" si="2721"/>
        <v>0</v>
      </c>
      <c r="K2093" s="416">
        <v>0</v>
      </c>
      <c r="L2093" s="417">
        <f t="shared" si="2722"/>
        <v>0</v>
      </c>
      <c r="M2093" s="417">
        <f t="shared" si="2723"/>
        <v>100778.5</v>
      </c>
      <c r="N2093" s="417">
        <f t="shared" ref="N2093:N2155" si="2740">H2093+J2093+L2093</f>
        <v>0</v>
      </c>
      <c r="O2093" s="417">
        <f t="shared" ref="O2093" si="2741">F2093-F2092</f>
        <v>0</v>
      </c>
      <c r="P2093" s="417">
        <f t="shared" ref="P2093:Q2093" si="2742">M2093-M2092</f>
        <v>0</v>
      </c>
      <c r="Q2093" s="417">
        <f t="shared" si="2742"/>
        <v>0</v>
      </c>
      <c r="R2093" s="484"/>
      <c r="T2093" s="416">
        <v>1</v>
      </c>
    </row>
    <row r="2094" spans="1:20" s="371" customFormat="1" ht="24" hidden="1" customHeight="1">
      <c r="A2094" s="366" t="s">
        <v>2313</v>
      </c>
      <c r="B2094" s="418" t="s">
        <v>0</v>
      </c>
      <c r="C2094" s="418" t="s">
        <v>3288</v>
      </c>
      <c r="D2094" s="418" t="s">
        <v>226</v>
      </c>
      <c r="E2094" s="419" t="s">
        <v>308</v>
      </c>
      <c r="F2094" s="411"/>
      <c r="G2094" s="411">
        <v>1016.4</v>
      </c>
      <c r="H2094" s="412">
        <f>INT($F2094*G2094)</f>
        <v>0</v>
      </c>
      <c r="I2094" s="411">
        <v>0</v>
      </c>
      <c r="J2094" s="412">
        <f>INT($F2094*I2094)</f>
        <v>0</v>
      </c>
      <c r="K2094" s="411">
        <v>0</v>
      </c>
      <c r="L2094" s="412">
        <f>INT($F2094*K2094)</f>
        <v>0</v>
      </c>
      <c r="M2094" s="412">
        <f>+G2094+I2094+K2094</f>
        <v>1016.4</v>
      </c>
      <c r="N2094" s="412">
        <f>H2094+J2094+L2094</f>
        <v>0</v>
      </c>
      <c r="O2094" s="412"/>
      <c r="P2094" s="412"/>
      <c r="Q2094" s="412"/>
      <c r="R2094" s="483" t="s">
        <v>0</v>
      </c>
      <c r="T2094" s="411">
        <v>10</v>
      </c>
    </row>
    <row r="2095" spans="1:20" s="75" customFormat="1" ht="24" hidden="1" customHeight="1">
      <c r="A2095" s="372" t="s">
        <v>2303</v>
      </c>
      <c r="B2095" s="421" t="s">
        <v>0</v>
      </c>
      <c r="C2095" s="421" t="s">
        <v>1388</v>
      </c>
      <c r="D2095" s="421" t="s">
        <v>226</v>
      </c>
      <c r="E2095" s="422" t="s">
        <v>1034</v>
      </c>
      <c r="F2095" s="416"/>
      <c r="G2095" s="416">
        <v>1016.4</v>
      </c>
      <c r="H2095" s="417">
        <f t="shared" si="2720"/>
        <v>0</v>
      </c>
      <c r="I2095" s="416">
        <v>0</v>
      </c>
      <c r="J2095" s="417">
        <f t="shared" si="2721"/>
        <v>0</v>
      </c>
      <c r="K2095" s="416">
        <v>0</v>
      </c>
      <c r="L2095" s="417">
        <f t="shared" si="2722"/>
        <v>0</v>
      </c>
      <c r="M2095" s="417">
        <f t="shared" si="2723"/>
        <v>1016.4</v>
      </c>
      <c r="N2095" s="417">
        <f t="shared" si="2740"/>
        <v>0</v>
      </c>
      <c r="O2095" s="417">
        <f t="shared" ref="O2095" si="2743">F2095-F2094</f>
        <v>0</v>
      </c>
      <c r="P2095" s="417">
        <f t="shared" ref="P2095:Q2095" si="2744">M2095-M2094</f>
        <v>0</v>
      </c>
      <c r="Q2095" s="417">
        <f t="shared" si="2744"/>
        <v>0</v>
      </c>
      <c r="R2095" s="484"/>
      <c r="T2095" s="416">
        <v>10</v>
      </c>
    </row>
    <row r="2096" spans="1:20" s="371" customFormat="1" ht="24" hidden="1" customHeight="1">
      <c r="A2096" s="366" t="s">
        <v>2313</v>
      </c>
      <c r="B2096" s="418" t="s">
        <v>0</v>
      </c>
      <c r="C2096" s="418" t="s">
        <v>3289</v>
      </c>
      <c r="D2096" s="418" t="s">
        <v>226</v>
      </c>
      <c r="E2096" s="419" t="s">
        <v>308</v>
      </c>
      <c r="F2096" s="411"/>
      <c r="G2096" s="411">
        <v>3466.8</v>
      </c>
      <c r="H2096" s="412">
        <f>INT($F2096*G2096)</f>
        <v>0</v>
      </c>
      <c r="I2096" s="411">
        <v>10712</v>
      </c>
      <c r="J2096" s="412">
        <f>INT($F2096*I2096)</f>
        <v>0</v>
      </c>
      <c r="K2096" s="411">
        <v>18.100000000000001</v>
      </c>
      <c r="L2096" s="412">
        <f>INT($F2096*K2096)</f>
        <v>0</v>
      </c>
      <c r="M2096" s="412">
        <f>+G2096+I2096+K2096</f>
        <v>14196.9</v>
      </c>
      <c r="N2096" s="412">
        <f>H2096+J2096+L2096</f>
        <v>0</v>
      </c>
      <c r="O2096" s="412"/>
      <c r="P2096" s="412"/>
      <c r="Q2096" s="412"/>
      <c r="R2096" s="483" t="s">
        <v>0</v>
      </c>
      <c r="T2096" s="411">
        <v>1</v>
      </c>
    </row>
    <row r="2097" spans="1:20" s="75" customFormat="1" ht="24" hidden="1" customHeight="1">
      <c r="A2097" s="372" t="s">
        <v>2303</v>
      </c>
      <c r="B2097" s="421" t="s">
        <v>0</v>
      </c>
      <c r="C2097" s="421" t="s">
        <v>1389</v>
      </c>
      <c r="D2097" s="421" t="s">
        <v>226</v>
      </c>
      <c r="E2097" s="422" t="s">
        <v>1034</v>
      </c>
      <c r="F2097" s="416"/>
      <c r="G2097" s="416">
        <v>3466.8</v>
      </c>
      <c r="H2097" s="417">
        <f t="shared" si="2720"/>
        <v>0</v>
      </c>
      <c r="I2097" s="416">
        <v>10712</v>
      </c>
      <c r="J2097" s="417">
        <f t="shared" si="2721"/>
        <v>0</v>
      </c>
      <c r="K2097" s="416">
        <v>18.100000000000001</v>
      </c>
      <c r="L2097" s="417">
        <f t="shared" si="2722"/>
        <v>0</v>
      </c>
      <c r="M2097" s="417">
        <f t="shared" si="2723"/>
        <v>14196.9</v>
      </c>
      <c r="N2097" s="417">
        <f t="shared" si="2740"/>
        <v>0</v>
      </c>
      <c r="O2097" s="417">
        <f t="shared" ref="O2097" si="2745">F2097-F2096</f>
        <v>0</v>
      </c>
      <c r="P2097" s="417">
        <f t="shared" ref="P2097:Q2097" si="2746">M2097-M2096</f>
        <v>0</v>
      </c>
      <c r="Q2097" s="417">
        <f t="shared" si="2746"/>
        <v>0</v>
      </c>
      <c r="R2097" s="484"/>
      <c r="T2097" s="416">
        <v>1</v>
      </c>
    </row>
    <row r="2098" spans="1:20" s="489" customFormat="1" ht="24" hidden="1" customHeight="1">
      <c r="A2098" s="366" t="s">
        <v>2313</v>
      </c>
      <c r="B2098" s="418" t="s">
        <v>0</v>
      </c>
      <c r="C2098" s="418" t="s">
        <v>3290</v>
      </c>
      <c r="D2098" s="418" t="s">
        <v>3291</v>
      </c>
      <c r="E2098" s="419" t="s">
        <v>308</v>
      </c>
      <c r="F2098" s="411"/>
      <c r="G2098" s="411">
        <v>1150</v>
      </c>
      <c r="H2098" s="412">
        <f>INT($F2098*G2098)</f>
        <v>0</v>
      </c>
      <c r="I2098" s="411">
        <v>0</v>
      </c>
      <c r="J2098" s="412">
        <f>INT($F2098*I2098)</f>
        <v>0</v>
      </c>
      <c r="K2098" s="411">
        <v>0</v>
      </c>
      <c r="L2098" s="412">
        <f>INT($F2098*K2098)</f>
        <v>0</v>
      </c>
      <c r="M2098" s="412">
        <f>+G2098+I2098+K2098</f>
        <v>1150</v>
      </c>
      <c r="N2098" s="412">
        <f>H2098+J2098+L2098</f>
        <v>0</v>
      </c>
      <c r="O2098" s="412"/>
      <c r="P2098" s="412"/>
      <c r="Q2098" s="412"/>
      <c r="R2098" s="483" t="s">
        <v>0</v>
      </c>
      <c r="T2098" s="411">
        <v>1</v>
      </c>
    </row>
    <row r="2099" spans="1:20" s="78" customFormat="1" ht="24" hidden="1" customHeight="1">
      <c r="A2099" s="372" t="s">
        <v>2303</v>
      </c>
      <c r="B2099" s="421" t="s">
        <v>0</v>
      </c>
      <c r="C2099" s="421" t="s">
        <v>1390</v>
      </c>
      <c r="D2099" s="421" t="s">
        <v>1391</v>
      </c>
      <c r="E2099" s="422" t="s">
        <v>1034</v>
      </c>
      <c r="F2099" s="416"/>
      <c r="G2099" s="416">
        <v>1150</v>
      </c>
      <c r="H2099" s="417">
        <f t="shared" si="2720"/>
        <v>0</v>
      </c>
      <c r="I2099" s="416">
        <v>0</v>
      </c>
      <c r="J2099" s="417">
        <f t="shared" si="2721"/>
        <v>0</v>
      </c>
      <c r="K2099" s="416">
        <v>0</v>
      </c>
      <c r="L2099" s="417">
        <f t="shared" si="2722"/>
        <v>0</v>
      </c>
      <c r="M2099" s="417">
        <f t="shared" si="2723"/>
        <v>1150</v>
      </c>
      <c r="N2099" s="417">
        <f t="shared" si="2740"/>
        <v>0</v>
      </c>
      <c r="O2099" s="417">
        <f t="shared" ref="O2099" si="2747">F2099-F2098</f>
        <v>0</v>
      </c>
      <c r="P2099" s="417">
        <f t="shared" ref="P2099:Q2099" si="2748">M2099-M2098</f>
        <v>0</v>
      </c>
      <c r="Q2099" s="417">
        <f t="shared" si="2748"/>
        <v>0</v>
      </c>
      <c r="R2099" s="484"/>
      <c r="T2099" s="416">
        <v>1</v>
      </c>
    </row>
    <row r="2100" spans="1:20" s="371" customFormat="1" ht="24" hidden="1" customHeight="1">
      <c r="A2100" s="366" t="s">
        <v>2257</v>
      </c>
      <c r="B2100" s="418" t="s">
        <v>0</v>
      </c>
      <c r="C2100" s="418" t="s">
        <v>1910</v>
      </c>
      <c r="D2100" s="418" t="s">
        <v>3271</v>
      </c>
      <c r="E2100" s="419" t="s">
        <v>1887</v>
      </c>
      <c r="F2100" s="411"/>
      <c r="G2100" s="411">
        <v>0</v>
      </c>
      <c r="H2100" s="412">
        <f>INT($F2100*G2100)</f>
        <v>0</v>
      </c>
      <c r="I2100" s="411">
        <v>127919.8</v>
      </c>
      <c r="J2100" s="412">
        <f>INT($F2100*I2100)</f>
        <v>0</v>
      </c>
      <c r="K2100" s="411">
        <v>0</v>
      </c>
      <c r="L2100" s="412">
        <f>INT($F2100*K2100)</f>
        <v>0</v>
      </c>
      <c r="M2100" s="412">
        <f>+G2100+I2100+K2100</f>
        <v>127919.8</v>
      </c>
      <c r="N2100" s="412">
        <f>H2100+J2100+L2100</f>
        <v>0</v>
      </c>
      <c r="O2100" s="412"/>
      <c r="P2100" s="412"/>
      <c r="Q2100" s="412"/>
      <c r="R2100" s="483" t="s">
        <v>0</v>
      </c>
      <c r="T2100" s="411">
        <v>1</v>
      </c>
    </row>
    <row r="2101" spans="1:20" s="75" customFormat="1" ht="24" hidden="1" customHeight="1">
      <c r="A2101" s="372" t="s">
        <v>2254</v>
      </c>
      <c r="B2101" s="421" t="s">
        <v>0</v>
      </c>
      <c r="C2101" s="421" t="s">
        <v>1369</v>
      </c>
      <c r="D2101" s="421" t="s">
        <v>1370</v>
      </c>
      <c r="E2101" s="422" t="s">
        <v>1371</v>
      </c>
      <c r="F2101" s="416"/>
      <c r="G2101" s="416">
        <v>0</v>
      </c>
      <c r="H2101" s="417">
        <f t="shared" si="2720"/>
        <v>0</v>
      </c>
      <c r="I2101" s="416">
        <v>127919.8</v>
      </c>
      <c r="J2101" s="417">
        <f t="shared" si="2721"/>
        <v>0</v>
      </c>
      <c r="K2101" s="416">
        <v>0</v>
      </c>
      <c r="L2101" s="417">
        <f t="shared" si="2722"/>
        <v>0</v>
      </c>
      <c r="M2101" s="417">
        <f t="shared" si="2723"/>
        <v>127919.8</v>
      </c>
      <c r="N2101" s="417">
        <f t="shared" si="2740"/>
        <v>0</v>
      </c>
      <c r="O2101" s="417">
        <f t="shared" ref="O2101" si="2749">F2101-F2100</f>
        <v>0</v>
      </c>
      <c r="P2101" s="417">
        <f t="shared" ref="P2101:Q2101" si="2750">M2101-M2100</f>
        <v>0</v>
      </c>
      <c r="Q2101" s="417">
        <f t="shared" si="2750"/>
        <v>0</v>
      </c>
      <c r="R2101" s="484"/>
      <c r="T2101" s="416">
        <v>1</v>
      </c>
    </row>
    <row r="2102" spans="1:20" s="371" customFormat="1" ht="24" hidden="1" customHeight="1">
      <c r="A2102" s="366" t="s">
        <v>2064</v>
      </c>
      <c r="B2102" s="418" t="s">
        <v>0</v>
      </c>
      <c r="C2102" s="418" t="s">
        <v>1910</v>
      </c>
      <c r="D2102" s="418" t="s">
        <v>3292</v>
      </c>
      <c r="E2102" s="419" t="s">
        <v>1887</v>
      </c>
      <c r="F2102" s="411"/>
      <c r="G2102" s="411">
        <v>0</v>
      </c>
      <c r="H2102" s="412">
        <f>INT($F2102*G2102)</f>
        <v>0</v>
      </c>
      <c r="I2102" s="411">
        <v>174587.1</v>
      </c>
      <c r="J2102" s="412">
        <f>INT($F2102*I2102)</f>
        <v>0</v>
      </c>
      <c r="K2102" s="411">
        <v>0</v>
      </c>
      <c r="L2102" s="412">
        <f>INT($F2102*K2102)</f>
        <v>0</v>
      </c>
      <c r="M2102" s="412">
        <f>+G2102+I2102+K2102</f>
        <v>174587.1</v>
      </c>
      <c r="N2102" s="412">
        <f>H2102+J2102+L2102</f>
        <v>0</v>
      </c>
      <c r="O2102" s="412"/>
      <c r="P2102" s="412"/>
      <c r="Q2102" s="412"/>
      <c r="R2102" s="483" t="s">
        <v>0</v>
      </c>
      <c r="T2102" s="411">
        <v>1</v>
      </c>
    </row>
    <row r="2103" spans="1:20" s="75" customFormat="1" ht="24" hidden="1" customHeight="1">
      <c r="A2103" s="372" t="s">
        <v>2072</v>
      </c>
      <c r="B2103" s="421" t="s">
        <v>0</v>
      </c>
      <c r="C2103" s="421" t="s">
        <v>1369</v>
      </c>
      <c r="D2103" s="421" t="s">
        <v>1392</v>
      </c>
      <c r="E2103" s="422" t="s">
        <v>1371</v>
      </c>
      <c r="F2103" s="416"/>
      <c r="G2103" s="416">
        <v>0</v>
      </c>
      <c r="H2103" s="417">
        <f t="shared" si="2720"/>
        <v>0</v>
      </c>
      <c r="I2103" s="416">
        <v>174587.1</v>
      </c>
      <c r="J2103" s="417">
        <f t="shared" si="2721"/>
        <v>0</v>
      </c>
      <c r="K2103" s="416">
        <v>0</v>
      </c>
      <c r="L2103" s="417">
        <f t="shared" si="2722"/>
        <v>0</v>
      </c>
      <c r="M2103" s="417">
        <f t="shared" si="2723"/>
        <v>174587.1</v>
      </c>
      <c r="N2103" s="417">
        <f t="shared" si="2740"/>
        <v>0</v>
      </c>
      <c r="O2103" s="417">
        <f t="shared" ref="O2103" si="2751">F2103-F2102</f>
        <v>0</v>
      </c>
      <c r="P2103" s="417">
        <f t="shared" ref="P2103:Q2103" si="2752">M2103-M2102</f>
        <v>0</v>
      </c>
      <c r="Q2103" s="417">
        <f t="shared" si="2752"/>
        <v>0</v>
      </c>
      <c r="R2103" s="484"/>
      <c r="T2103" s="416">
        <v>1</v>
      </c>
    </row>
    <row r="2104" spans="1:20" s="371" customFormat="1" ht="24" hidden="1" customHeight="1">
      <c r="A2104" s="366" t="s">
        <v>2257</v>
      </c>
      <c r="B2104" s="418" t="s">
        <v>0</v>
      </c>
      <c r="C2104" s="418" t="s">
        <v>3273</v>
      </c>
      <c r="D2104" s="418" t="s">
        <v>3274</v>
      </c>
      <c r="E2104" s="419" t="s">
        <v>308</v>
      </c>
      <c r="F2104" s="411"/>
      <c r="G2104" s="411">
        <v>3511.5</v>
      </c>
      <c r="H2104" s="412">
        <f>INT($F2104*G2104)</f>
        <v>0</v>
      </c>
      <c r="I2104" s="411">
        <v>0</v>
      </c>
      <c r="J2104" s="412">
        <f>INT($F2104*I2104)</f>
        <v>0</v>
      </c>
      <c r="K2104" s="411">
        <v>0</v>
      </c>
      <c r="L2104" s="412">
        <f>INT($F2104*K2104)</f>
        <v>0</v>
      </c>
      <c r="M2104" s="412">
        <f>+G2104+I2104+K2104</f>
        <v>3511.5</v>
      </c>
      <c r="N2104" s="412">
        <f>H2104+J2104+L2104</f>
        <v>0</v>
      </c>
      <c r="O2104" s="412"/>
      <c r="P2104" s="412"/>
      <c r="Q2104" s="412"/>
      <c r="R2104" s="483" t="s">
        <v>0</v>
      </c>
      <c r="T2104" s="411">
        <v>1</v>
      </c>
    </row>
    <row r="2105" spans="1:20" s="75" customFormat="1" ht="24" hidden="1" customHeight="1">
      <c r="A2105" s="372" t="s">
        <v>2254</v>
      </c>
      <c r="B2105" s="421" t="s">
        <v>0</v>
      </c>
      <c r="C2105" s="421" t="s">
        <v>1373</v>
      </c>
      <c r="D2105" s="421" t="s">
        <v>1374</v>
      </c>
      <c r="E2105" s="422" t="s">
        <v>1034</v>
      </c>
      <c r="F2105" s="416"/>
      <c r="G2105" s="416">
        <v>3511.5</v>
      </c>
      <c r="H2105" s="417">
        <f t="shared" si="2720"/>
        <v>0</v>
      </c>
      <c r="I2105" s="416">
        <v>0</v>
      </c>
      <c r="J2105" s="417">
        <f t="shared" si="2721"/>
        <v>0</v>
      </c>
      <c r="K2105" s="416">
        <v>0</v>
      </c>
      <c r="L2105" s="417">
        <f t="shared" si="2722"/>
        <v>0</v>
      </c>
      <c r="M2105" s="417">
        <f t="shared" si="2723"/>
        <v>3511.5</v>
      </c>
      <c r="N2105" s="417">
        <f t="shared" si="2740"/>
        <v>0</v>
      </c>
      <c r="O2105" s="417">
        <f t="shared" ref="O2105" si="2753">F2105-F2104</f>
        <v>0</v>
      </c>
      <c r="P2105" s="417">
        <f t="shared" ref="P2105:Q2105" si="2754">M2105-M2104</f>
        <v>0</v>
      </c>
      <c r="Q2105" s="417">
        <f t="shared" si="2754"/>
        <v>0</v>
      </c>
      <c r="R2105" s="484"/>
      <c r="T2105" s="416">
        <v>1</v>
      </c>
    </row>
    <row r="2106" spans="1:20" s="371" customFormat="1" ht="24" hidden="1" customHeight="1">
      <c r="A2106" s="366" t="s">
        <v>2257</v>
      </c>
      <c r="B2106" s="448" t="s">
        <v>227</v>
      </c>
      <c r="C2106" s="448" t="s">
        <v>3293</v>
      </c>
      <c r="D2106" s="448" t="s">
        <v>0</v>
      </c>
      <c r="E2106" s="449" t="s">
        <v>0</v>
      </c>
      <c r="F2106" s="450"/>
      <c r="G2106" s="451">
        <v>0</v>
      </c>
      <c r="H2106" s="451">
        <f>SUMIF($A$2108:$A$2129,$A2108,H$2108:H$2129)</f>
        <v>0</v>
      </c>
      <c r="I2106" s="451">
        <v>0</v>
      </c>
      <c r="J2106" s="451">
        <f t="shared" ref="J2106:J2107" si="2755">SUMIF($A$2108:$A$2129,$A2108,J$2108:J$2129)</f>
        <v>0</v>
      </c>
      <c r="K2106" s="451">
        <v>0</v>
      </c>
      <c r="L2106" s="451">
        <f t="shared" ref="L2106" si="2756">SUMIF($A$2108:$A$2129,$A2108,L$2108:L$2129)</f>
        <v>0</v>
      </c>
      <c r="M2106" s="452">
        <v>0</v>
      </c>
      <c r="N2106" s="451">
        <f>H2106+J2106+L2106</f>
        <v>0</v>
      </c>
      <c r="O2106" s="451"/>
      <c r="P2106" s="451"/>
      <c r="Q2106" s="451"/>
      <c r="R2106" s="493" t="s">
        <v>0</v>
      </c>
      <c r="T2106" s="450">
        <v>0</v>
      </c>
    </row>
    <row r="2107" spans="1:20" s="75" customFormat="1" ht="24" hidden="1" customHeight="1">
      <c r="A2107" s="372" t="s">
        <v>2254</v>
      </c>
      <c r="B2107" s="454" t="s">
        <v>227</v>
      </c>
      <c r="C2107" s="454" t="s">
        <v>1393</v>
      </c>
      <c r="D2107" s="454" t="s">
        <v>0</v>
      </c>
      <c r="E2107" s="455" t="s">
        <v>0</v>
      </c>
      <c r="F2107" s="456"/>
      <c r="G2107" s="457">
        <v>0</v>
      </c>
      <c r="H2107" s="457">
        <f>SUMIF($A$2108:$A$2129,$A2109,H$2108:H$2129)</f>
        <v>0</v>
      </c>
      <c r="I2107" s="457">
        <v>0</v>
      </c>
      <c r="J2107" s="457">
        <f t="shared" si="2755"/>
        <v>0</v>
      </c>
      <c r="K2107" s="457">
        <v>0</v>
      </c>
      <c r="L2107" s="457">
        <f>SUMIF($A$2108:$A$2129,$A2109,L$2108:L$2129)</f>
        <v>0</v>
      </c>
      <c r="M2107" s="458">
        <v>0</v>
      </c>
      <c r="N2107" s="457">
        <f t="shared" si="2740"/>
        <v>0</v>
      </c>
      <c r="O2107" s="457">
        <f t="shared" ref="O2107" si="2757">F2107-F2106</f>
        <v>0</v>
      </c>
      <c r="P2107" s="457">
        <f t="shared" ref="P2107:Q2107" si="2758">M2107-M2106</f>
        <v>0</v>
      </c>
      <c r="Q2107" s="457">
        <f t="shared" si="2758"/>
        <v>0</v>
      </c>
      <c r="R2107" s="494"/>
      <c r="T2107" s="456">
        <v>0</v>
      </c>
    </row>
    <row r="2108" spans="1:20" s="371" customFormat="1" ht="24" hidden="1" customHeight="1">
      <c r="A2108" s="366" t="s">
        <v>2257</v>
      </c>
      <c r="B2108" s="418" t="s">
        <v>0</v>
      </c>
      <c r="C2108" s="418" t="s">
        <v>3276</v>
      </c>
      <c r="D2108" s="418" t="s">
        <v>228</v>
      </c>
      <c r="E2108" s="419" t="s">
        <v>6</v>
      </c>
      <c r="F2108" s="411"/>
      <c r="G2108" s="411">
        <v>7295.7</v>
      </c>
      <c r="H2108" s="412">
        <f>INT($F2108*G2108)</f>
        <v>0</v>
      </c>
      <c r="I2108" s="411">
        <v>0</v>
      </c>
      <c r="J2108" s="412">
        <f>INT($F2108*I2108)</f>
        <v>0</v>
      </c>
      <c r="K2108" s="411">
        <v>0</v>
      </c>
      <c r="L2108" s="412">
        <f>INT($F2108*K2108)</f>
        <v>0</v>
      </c>
      <c r="M2108" s="412">
        <f>+G2108+I2108+K2108</f>
        <v>7295.7</v>
      </c>
      <c r="N2108" s="412">
        <f>H2108+J2108+L2108</f>
        <v>0</v>
      </c>
      <c r="O2108" s="412"/>
      <c r="P2108" s="412"/>
      <c r="Q2108" s="412"/>
      <c r="R2108" s="483" t="s">
        <v>0</v>
      </c>
      <c r="T2108" s="411">
        <v>9</v>
      </c>
    </row>
    <row r="2109" spans="1:20" s="75" customFormat="1" ht="24" hidden="1" customHeight="1">
      <c r="A2109" s="372" t="s">
        <v>3294</v>
      </c>
      <c r="B2109" s="421" t="s">
        <v>0</v>
      </c>
      <c r="C2109" s="421" t="s">
        <v>1376</v>
      </c>
      <c r="D2109" s="421" t="s">
        <v>228</v>
      </c>
      <c r="E2109" s="422" t="s">
        <v>6</v>
      </c>
      <c r="F2109" s="416"/>
      <c r="G2109" s="416">
        <v>7295.7</v>
      </c>
      <c r="H2109" s="417">
        <f t="shared" ref="H2109:H2129" si="2759">INT($F2109*G2109)</f>
        <v>0</v>
      </c>
      <c r="I2109" s="416">
        <v>0</v>
      </c>
      <c r="J2109" s="417">
        <f t="shared" ref="J2109:J2129" si="2760">INT($F2109*I2109)</f>
        <v>0</v>
      </c>
      <c r="K2109" s="416">
        <v>0</v>
      </c>
      <c r="L2109" s="417">
        <f t="shared" ref="L2109:L2129" si="2761">INT($F2109*K2109)</f>
        <v>0</v>
      </c>
      <c r="M2109" s="417">
        <f t="shared" ref="M2109:M2129" si="2762">+G2109+I2109+K2109</f>
        <v>7295.7</v>
      </c>
      <c r="N2109" s="417">
        <f t="shared" si="2740"/>
        <v>0</v>
      </c>
      <c r="O2109" s="417">
        <f t="shared" ref="O2109" si="2763">F2109-F2108</f>
        <v>0</v>
      </c>
      <c r="P2109" s="417">
        <f t="shared" ref="P2109:Q2109" si="2764">M2109-M2108</f>
        <v>0</v>
      </c>
      <c r="Q2109" s="417">
        <f t="shared" si="2764"/>
        <v>0</v>
      </c>
      <c r="R2109" s="484"/>
      <c r="T2109" s="416">
        <v>9</v>
      </c>
    </row>
    <row r="2110" spans="1:20" s="371" customFormat="1" ht="24" hidden="1" customHeight="1">
      <c r="A2110" s="366" t="s">
        <v>2257</v>
      </c>
      <c r="B2110" s="418" t="s">
        <v>0</v>
      </c>
      <c r="C2110" s="418" t="s">
        <v>3278</v>
      </c>
      <c r="D2110" s="418" t="s">
        <v>3295</v>
      </c>
      <c r="E2110" s="419" t="s">
        <v>18</v>
      </c>
      <c r="F2110" s="411"/>
      <c r="G2110" s="411">
        <v>7312.9</v>
      </c>
      <c r="H2110" s="412">
        <f>INT($F2110*G2110)</f>
        <v>0</v>
      </c>
      <c r="I2110" s="411">
        <v>0</v>
      </c>
      <c r="J2110" s="412">
        <f>INT($F2110*I2110)</f>
        <v>0</v>
      </c>
      <c r="K2110" s="411">
        <v>0</v>
      </c>
      <c r="L2110" s="412">
        <f>INT($F2110*K2110)</f>
        <v>0</v>
      </c>
      <c r="M2110" s="412">
        <f>+G2110+I2110+K2110</f>
        <v>7312.9</v>
      </c>
      <c r="N2110" s="412">
        <f>H2110+J2110+L2110</f>
        <v>0</v>
      </c>
      <c r="O2110" s="412"/>
      <c r="P2110" s="412"/>
      <c r="Q2110" s="412"/>
      <c r="R2110" s="483" t="s">
        <v>0</v>
      </c>
      <c r="T2110" s="411">
        <v>4</v>
      </c>
    </row>
    <row r="2111" spans="1:20" s="75" customFormat="1" ht="24" hidden="1" customHeight="1">
      <c r="A2111" s="372" t="s">
        <v>2254</v>
      </c>
      <c r="B2111" s="421" t="s">
        <v>0</v>
      </c>
      <c r="C2111" s="421" t="s">
        <v>1378</v>
      </c>
      <c r="D2111" s="421" t="s">
        <v>1394</v>
      </c>
      <c r="E2111" s="422" t="s">
        <v>18</v>
      </c>
      <c r="F2111" s="416"/>
      <c r="G2111" s="416">
        <v>7312.9</v>
      </c>
      <c r="H2111" s="417">
        <f t="shared" si="2759"/>
        <v>0</v>
      </c>
      <c r="I2111" s="416">
        <v>0</v>
      </c>
      <c r="J2111" s="417">
        <f t="shared" si="2760"/>
        <v>0</v>
      </c>
      <c r="K2111" s="416">
        <v>0</v>
      </c>
      <c r="L2111" s="417">
        <f t="shared" si="2761"/>
        <v>0</v>
      </c>
      <c r="M2111" s="417">
        <f t="shared" si="2762"/>
        <v>7312.9</v>
      </c>
      <c r="N2111" s="417">
        <f t="shared" si="2740"/>
        <v>0</v>
      </c>
      <c r="O2111" s="417">
        <f t="shared" ref="O2111" si="2765">F2111-F2110</f>
        <v>0</v>
      </c>
      <c r="P2111" s="417">
        <f t="shared" ref="P2111:Q2111" si="2766">M2111-M2110</f>
        <v>0</v>
      </c>
      <c r="Q2111" s="417">
        <f t="shared" si="2766"/>
        <v>0</v>
      </c>
      <c r="R2111" s="484"/>
      <c r="T2111" s="416">
        <v>4</v>
      </c>
    </row>
    <row r="2112" spans="1:20" s="371" customFormat="1" ht="24" hidden="1" customHeight="1">
      <c r="A2112" s="366" t="s">
        <v>2257</v>
      </c>
      <c r="B2112" s="418" t="s">
        <v>0</v>
      </c>
      <c r="C2112" s="418" t="s">
        <v>3278</v>
      </c>
      <c r="D2112" s="418" t="s">
        <v>3296</v>
      </c>
      <c r="E2112" s="419" t="s">
        <v>18</v>
      </c>
      <c r="F2112" s="411"/>
      <c r="G2112" s="411">
        <v>14815.3</v>
      </c>
      <c r="H2112" s="412">
        <f>INT($F2112*G2112)</f>
        <v>0</v>
      </c>
      <c r="I2112" s="411">
        <v>0</v>
      </c>
      <c r="J2112" s="412">
        <f>INT($F2112*I2112)</f>
        <v>0</v>
      </c>
      <c r="K2112" s="411">
        <v>0</v>
      </c>
      <c r="L2112" s="412">
        <f>INT($F2112*K2112)</f>
        <v>0</v>
      </c>
      <c r="M2112" s="412">
        <f>+G2112+I2112+K2112</f>
        <v>14815.3</v>
      </c>
      <c r="N2112" s="412">
        <f>H2112+J2112+L2112</f>
        <v>0</v>
      </c>
      <c r="O2112" s="412"/>
      <c r="P2112" s="412"/>
      <c r="Q2112" s="412"/>
      <c r="R2112" s="483" t="s">
        <v>0</v>
      </c>
      <c r="T2112" s="411">
        <v>2</v>
      </c>
    </row>
    <row r="2113" spans="1:20" s="75" customFormat="1" ht="24" hidden="1" customHeight="1">
      <c r="A2113" s="372" t="s">
        <v>2254</v>
      </c>
      <c r="B2113" s="421" t="s">
        <v>0</v>
      </c>
      <c r="C2113" s="421" t="s">
        <v>1378</v>
      </c>
      <c r="D2113" s="421" t="s">
        <v>1395</v>
      </c>
      <c r="E2113" s="422" t="s">
        <v>18</v>
      </c>
      <c r="F2113" s="416"/>
      <c r="G2113" s="416">
        <v>14815.3</v>
      </c>
      <c r="H2113" s="417">
        <f t="shared" si="2759"/>
        <v>0</v>
      </c>
      <c r="I2113" s="416">
        <v>0</v>
      </c>
      <c r="J2113" s="417">
        <f t="shared" si="2760"/>
        <v>0</v>
      </c>
      <c r="K2113" s="416">
        <v>0</v>
      </c>
      <c r="L2113" s="417">
        <f t="shared" si="2761"/>
        <v>0</v>
      </c>
      <c r="M2113" s="417">
        <f t="shared" si="2762"/>
        <v>14815.3</v>
      </c>
      <c r="N2113" s="417">
        <f t="shared" si="2740"/>
        <v>0</v>
      </c>
      <c r="O2113" s="417">
        <f t="shared" ref="O2113" si="2767">F2113-F2112</f>
        <v>0</v>
      </c>
      <c r="P2113" s="417">
        <f t="shared" ref="P2113:Q2113" si="2768">M2113-M2112</f>
        <v>0</v>
      </c>
      <c r="Q2113" s="417">
        <f t="shared" si="2768"/>
        <v>0</v>
      </c>
      <c r="R2113" s="484"/>
      <c r="T2113" s="416">
        <v>2</v>
      </c>
    </row>
    <row r="2114" spans="1:20" s="485" customFormat="1" ht="24" hidden="1" customHeight="1">
      <c r="A2114" s="366" t="s">
        <v>2257</v>
      </c>
      <c r="B2114" s="418" t="s">
        <v>0</v>
      </c>
      <c r="C2114" s="418" t="s">
        <v>3278</v>
      </c>
      <c r="D2114" s="418" t="s">
        <v>3297</v>
      </c>
      <c r="E2114" s="419" t="s">
        <v>18</v>
      </c>
      <c r="F2114" s="411"/>
      <c r="G2114" s="411">
        <v>6942.6</v>
      </c>
      <c r="H2114" s="412">
        <f>INT($F2114*G2114)</f>
        <v>0</v>
      </c>
      <c r="I2114" s="411">
        <v>0</v>
      </c>
      <c r="J2114" s="412">
        <f>INT($F2114*I2114)</f>
        <v>0</v>
      </c>
      <c r="K2114" s="411">
        <v>0</v>
      </c>
      <c r="L2114" s="412">
        <f>INT($F2114*K2114)</f>
        <v>0</v>
      </c>
      <c r="M2114" s="412">
        <f>+G2114+I2114+K2114</f>
        <v>6942.6</v>
      </c>
      <c r="N2114" s="412">
        <f>H2114+J2114+L2114</f>
        <v>0</v>
      </c>
      <c r="O2114" s="412"/>
      <c r="P2114" s="412"/>
      <c r="Q2114" s="412"/>
      <c r="R2114" s="483" t="s">
        <v>0</v>
      </c>
      <c r="T2114" s="411">
        <v>1</v>
      </c>
    </row>
    <row r="2115" spans="1:20" s="77" customFormat="1" ht="24" hidden="1" customHeight="1">
      <c r="A2115" s="372" t="s">
        <v>2254</v>
      </c>
      <c r="B2115" s="421" t="s">
        <v>0</v>
      </c>
      <c r="C2115" s="421" t="s">
        <v>1378</v>
      </c>
      <c r="D2115" s="421" t="s">
        <v>1396</v>
      </c>
      <c r="E2115" s="422" t="s">
        <v>18</v>
      </c>
      <c r="F2115" s="416"/>
      <c r="G2115" s="416">
        <v>6942.6</v>
      </c>
      <c r="H2115" s="417">
        <f t="shared" si="2759"/>
        <v>0</v>
      </c>
      <c r="I2115" s="416">
        <v>0</v>
      </c>
      <c r="J2115" s="417">
        <f t="shared" si="2760"/>
        <v>0</v>
      </c>
      <c r="K2115" s="416">
        <v>0</v>
      </c>
      <c r="L2115" s="417">
        <f t="shared" si="2761"/>
        <v>0</v>
      </c>
      <c r="M2115" s="417">
        <f t="shared" si="2762"/>
        <v>6942.6</v>
      </c>
      <c r="N2115" s="417">
        <f t="shared" si="2740"/>
        <v>0</v>
      </c>
      <c r="O2115" s="417">
        <f t="shared" ref="O2115" si="2769">F2115-F2114</f>
        <v>0</v>
      </c>
      <c r="P2115" s="417">
        <f t="shared" ref="P2115:Q2115" si="2770">M2115-M2114</f>
        <v>0</v>
      </c>
      <c r="Q2115" s="417">
        <f t="shared" si="2770"/>
        <v>0</v>
      </c>
      <c r="R2115" s="484"/>
      <c r="T2115" s="416">
        <v>1</v>
      </c>
    </row>
    <row r="2116" spans="1:20" s="371" customFormat="1" ht="24" hidden="1" customHeight="1">
      <c r="A2116" s="366" t="s">
        <v>2257</v>
      </c>
      <c r="B2116" s="418" t="s">
        <v>0</v>
      </c>
      <c r="C2116" s="418" t="s">
        <v>3278</v>
      </c>
      <c r="D2116" s="418" t="s">
        <v>3298</v>
      </c>
      <c r="E2116" s="419" t="s">
        <v>18</v>
      </c>
      <c r="F2116" s="411"/>
      <c r="G2116" s="411">
        <v>22438.3</v>
      </c>
      <c r="H2116" s="412">
        <f>INT($F2116*G2116)</f>
        <v>0</v>
      </c>
      <c r="I2116" s="411">
        <v>0</v>
      </c>
      <c r="J2116" s="412">
        <f>INT($F2116*I2116)</f>
        <v>0</v>
      </c>
      <c r="K2116" s="411">
        <v>0</v>
      </c>
      <c r="L2116" s="412">
        <f>INT($F2116*K2116)</f>
        <v>0</v>
      </c>
      <c r="M2116" s="412">
        <f>+G2116+I2116+K2116</f>
        <v>22438.3</v>
      </c>
      <c r="N2116" s="412">
        <f>H2116+J2116+L2116</f>
        <v>0</v>
      </c>
      <c r="O2116" s="412"/>
      <c r="P2116" s="412"/>
      <c r="Q2116" s="412"/>
      <c r="R2116" s="483" t="s">
        <v>0</v>
      </c>
      <c r="T2116" s="411">
        <v>1</v>
      </c>
    </row>
    <row r="2117" spans="1:20" s="75" customFormat="1" ht="24" hidden="1" customHeight="1">
      <c r="A2117" s="372" t="s">
        <v>2254</v>
      </c>
      <c r="B2117" s="421" t="s">
        <v>0</v>
      </c>
      <c r="C2117" s="421" t="s">
        <v>1378</v>
      </c>
      <c r="D2117" s="421" t="s">
        <v>1397</v>
      </c>
      <c r="E2117" s="422" t="s">
        <v>18</v>
      </c>
      <c r="F2117" s="416"/>
      <c r="G2117" s="416">
        <v>22438.3</v>
      </c>
      <c r="H2117" s="417">
        <f t="shared" si="2759"/>
        <v>0</v>
      </c>
      <c r="I2117" s="416">
        <v>0</v>
      </c>
      <c r="J2117" s="417">
        <f t="shared" si="2760"/>
        <v>0</v>
      </c>
      <c r="K2117" s="416">
        <v>0</v>
      </c>
      <c r="L2117" s="417">
        <f t="shared" si="2761"/>
        <v>0</v>
      </c>
      <c r="M2117" s="417">
        <f t="shared" si="2762"/>
        <v>22438.3</v>
      </c>
      <c r="N2117" s="417">
        <f t="shared" si="2740"/>
        <v>0</v>
      </c>
      <c r="O2117" s="417">
        <f t="shared" ref="O2117" si="2771">F2117-F2116</f>
        <v>0</v>
      </c>
      <c r="P2117" s="417">
        <f t="shared" ref="P2117:Q2117" si="2772">M2117-M2116</f>
        <v>0</v>
      </c>
      <c r="Q2117" s="417">
        <f t="shared" si="2772"/>
        <v>0</v>
      </c>
      <c r="R2117" s="484"/>
      <c r="T2117" s="416">
        <v>1</v>
      </c>
    </row>
    <row r="2118" spans="1:20" s="371" customFormat="1" ht="24" hidden="1" customHeight="1">
      <c r="A2118" s="366" t="s">
        <v>3212</v>
      </c>
      <c r="B2118" s="418" t="s">
        <v>0</v>
      </c>
      <c r="C2118" s="418" t="s">
        <v>3278</v>
      </c>
      <c r="D2118" s="418" t="s">
        <v>3299</v>
      </c>
      <c r="E2118" s="419" t="s">
        <v>18</v>
      </c>
      <c r="F2118" s="411"/>
      <c r="G2118" s="411">
        <v>9612.7999999999993</v>
      </c>
      <c r="H2118" s="412">
        <f>INT($F2118*G2118)</f>
        <v>0</v>
      </c>
      <c r="I2118" s="411">
        <v>0</v>
      </c>
      <c r="J2118" s="412">
        <f>INT($F2118*I2118)</f>
        <v>0</v>
      </c>
      <c r="K2118" s="411">
        <v>0</v>
      </c>
      <c r="L2118" s="412">
        <f>INT($F2118*K2118)</f>
        <v>0</v>
      </c>
      <c r="M2118" s="412">
        <f>+G2118+I2118+K2118</f>
        <v>9612.7999999999993</v>
      </c>
      <c r="N2118" s="412">
        <f>H2118+J2118+L2118</f>
        <v>0</v>
      </c>
      <c r="O2118" s="412"/>
      <c r="P2118" s="412"/>
      <c r="Q2118" s="412"/>
      <c r="R2118" s="483" t="s">
        <v>0</v>
      </c>
      <c r="T2118" s="411">
        <v>1</v>
      </c>
    </row>
    <row r="2119" spans="1:20" s="75" customFormat="1" ht="24" hidden="1" customHeight="1">
      <c r="A2119" s="372" t="s">
        <v>3300</v>
      </c>
      <c r="B2119" s="421" t="s">
        <v>0</v>
      </c>
      <c r="C2119" s="421" t="s">
        <v>1378</v>
      </c>
      <c r="D2119" s="421" t="s">
        <v>1398</v>
      </c>
      <c r="E2119" s="422" t="s">
        <v>18</v>
      </c>
      <c r="F2119" s="416"/>
      <c r="G2119" s="416">
        <v>9612.7999999999993</v>
      </c>
      <c r="H2119" s="417">
        <f t="shared" si="2759"/>
        <v>0</v>
      </c>
      <c r="I2119" s="416">
        <v>0</v>
      </c>
      <c r="J2119" s="417">
        <f t="shared" si="2760"/>
        <v>0</v>
      </c>
      <c r="K2119" s="416">
        <v>0</v>
      </c>
      <c r="L2119" s="417">
        <f t="shared" si="2761"/>
        <v>0</v>
      </c>
      <c r="M2119" s="417">
        <f t="shared" si="2762"/>
        <v>9612.7999999999993</v>
      </c>
      <c r="N2119" s="417">
        <f t="shared" si="2740"/>
        <v>0</v>
      </c>
      <c r="O2119" s="417">
        <f t="shared" ref="O2119" si="2773">F2119-F2118</f>
        <v>0</v>
      </c>
      <c r="P2119" s="417">
        <f t="shared" ref="P2119:Q2119" si="2774">M2119-M2118</f>
        <v>0</v>
      </c>
      <c r="Q2119" s="417">
        <f t="shared" si="2774"/>
        <v>0</v>
      </c>
      <c r="R2119" s="484"/>
      <c r="T2119" s="416">
        <v>1</v>
      </c>
    </row>
    <row r="2120" spans="1:20" s="371" customFormat="1" ht="24" hidden="1" customHeight="1">
      <c r="A2120" s="366" t="s">
        <v>3301</v>
      </c>
      <c r="B2120" s="418" t="s">
        <v>0</v>
      </c>
      <c r="C2120" s="418" t="s">
        <v>3284</v>
      </c>
      <c r="D2120" s="418" t="s">
        <v>3302</v>
      </c>
      <c r="E2120" s="419" t="s">
        <v>18</v>
      </c>
      <c r="F2120" s="411"/>
      <c r="G2120" s="411">
        <v>44790.5</v>
      </c>
      <c r="H2120" s="412">
        <f>INT($F2120*G2120)</f>
        <v>0</v>
      </c>
      <c r="I2120" s="411">
        <v>0</v>
      </c>
      <c r="J2120" s="412">
        <f>INT($F2120*I2120)</f>
        <v>0</v>
      </c>
      <c r="K2120" s="411">
        <v>0</v>
      </c>
      <c r="L2120" s="412">
        <f>INT($F2120*K2120)</f>
        <v>0</v>
      </c>
      <c r="M2120" s="412">
        <f>+G2120+I2120+K2120</f>
        <v>44790.5</v>
      </c>
      <c r="N2120" s="412">
        <f>H2120+J2120+L2120</f>
        <v>0</v>
      </c>
      <c r="O2120" s="412"/>
      <c r="P2120" s="412"/>
      <c r="Q2120" s="412"/>
      <c r="R2120" s="483" t="s">
        <v>0</v>
      </c>
      <c r="T2120" s="411">
        <v>1</v>
      </c>
    </row>
    <row r="2121" spans="1:20" s="75" customFormat="1" ht="24" hidden="1" customHeight="1">
      <c r="A2121" s="372" t="s">
        <v>2254</v>
      </c>
      <c r="B2121" s="421" t="s">
        <v>0</v>
      </c>
      <c r="C2121" s="421" t="s">
        <v>1384</v>
      </c>
      <c r="D2121" s="421" t="s">
        <v>1399</v>
      </c>
      <c r="E2121" s="422" t="s">
        <v>18</v>
      </c>
      <c r="F2121" s="416"/>
      <c r="G2121" s="416">
        <v>44790.5</v>
      </c>
      <c r="H2121" s="417">
        <f t="shared" si="2759"/>
        <v>0</v>
      </c>
      <c r="I2121" s="416">
        <v>0</v>
      </c>
      <c r="J2121" s="417">
        <f t="shared" si="2760"/>
        <v>0</v>
      </c>
      <c r="K2121" s="416">
        <v>0</v>
      </c>
      <c r="L2121" s="417">
        <f t="shared" si="2761"/>
        <v>0</v>
      </c>
      <c r="M2121" s="417">
        <f t="shared" si="2762"/>
        <v>44790.5</v>
      </c>
      <c r="N2121" s="417">
        <f t="shared" si="2740"/>
        <v>0</v>
      </c>
      <c r="O2121" s="417">
        <f t="shared" ref="O2121" si="2775">F2121-F2120</f>
        <v>0</v>
      </c>
      <c r="P2121" s="417">
        <f t="shared" ref="P2121:Q2121" si="2776">M2121-M2120</f>
        <v>0</v>
      </c>
      <c r="Q2121" s="417">
        <f t="shared" si="2776"/>
        <v>0</v>
      </c>
      <c r="R2121" s="484"/>
      <c r="T2121" s="416">
        <v>1</v>
      </c>
    </row>
    <row r="2122" spans="1:20" s="371" customFormat="1" ht="24" hidden="1" customHeight="1">
      <c r="A2122" s="366" t="s">
        <v>3204</v>
      </c>
      <c r="B2122" s="418" t="s">
        <v>0</v>
      </c>
      <c r="C2122" s="418" t="s">
        <v>3290</v>
      </c>
      <c r="D2122" s="418" t="s">
        <v>3291</v>
      </c>
      <c r="E2122" s="419" t="s">
        <v>308</v>
      </c>
      <c r="F2122" s="411"/>
      <c r="G2122" s="411">
        <v>1143</v>
      </c>
      <c r="H2122" s="412">
        <f>INT($F2122*G2122)</f>
        <v>0</v>
      </c>
      <c r="I2122" s="411">
        <v>0</v>
      </c>
      <c r="J2122" s="412">
        <f>INT($F2122*I2122)</f>
        <v>0</v>
      </c>
      <c r="K2122" s="411">
        <v>0</v>
      </c>
      <c r="L2122" s="412">
        <f>INT($F2122*K2122)</f>
        <v>0</v>
      </c>
      <c r="M2122" s="412">
        <f>+G2122+I2122+K2122</f>
        <v>1143</v>
      </c>
      <c r="N2122" s="412">
        <f>H2122+J2122+L2122</f>
        <v>0</v>
      </c>
      <c r="O2122" s="412"/>
      <c r="P2122" s="412"/>
      <c r="Q2122" s="412"/>
      <c r="R2122" s="483" t="s">
        <v>0</v>
      </c>
      <c r="T2122" s="411">
        <v>1</v>
      </c>
    </row>
    <row r="2123" spans="1:20" s="75" customFormat="1" ht="24" hidden="1" customHeight="1">
      <c r="A2123" s="372" t="s">
        <v>3303</v>
      </c>
      <c r="B2123" s="421" t="s">
        <v>0</v>
      </c>
      <c r="C2123" s="421" t="s">
        <v>1390</v>
      </c>
      <c r="D2123" s="421" t="s">
        <v>1391</v>
      </c>
      <c r="E2123" s="422" t="s">
        <v>1034</v>
      </c>
      <c r="F2123" s="416"/>
      <c r="G2123" s="416">
        <v>1143</v>
      </c>
      <c r="H2123" s="417">
        <f t="shared" si="2759"/>
        <v>0</v>
      </c>
      <c r="I2123" s="416">
        <v>0</v>
      </c>
      <c r="J2123" s="417">
        <f t="shared" si="2760"/>
        <v>0</v>
      </c>
      <c r="K2123" s="416">
        <v>0</v>
      </c>
      <c r="L2123" s="417">
        <f t="shared" si="2761"/>
        <v>0</v>
      </c>
      <c r="M2123" s="417">
        <f t="shared" si="2762"/>
        <v>1143</v>
      </c>
      <c r="N2123" s="417">
        <f t="shared" si="2740"/>
        <v>0</v>
      </c>
      <c r="O2123" s="417">
        <f t="shared" ref="O2123" si="2777">F2123-F2122</f>
        <v>0</v>
      </c>
      <c r="P2123" s="417">
        <f t="shared" ref="P2123:Q2123" si="2778">M2123-M2122</f>
        <v>0</v>
      </c>
      <c r="Q2123" s="417">
        <f t="shared" si="2778"/>
        <v>0</v>
      </c>
      <c r="R2123" s="484"/>
      <c r="T2123" s="416">
        <v>1</v>
      </c>
    </row>
    <row r="2124" spans="1:20" s="371" customFormat="1" ht="24" hidden="1" customHeight="1">
      <c r="A2124" s="366" t="s">
        <v>2064</v>
      </c>
      <c r="B2124" s="418" t="s">
        <v>0</v>
      </c>
      <c r="C2124" s="418" t="s">
        <v>1910</v>
      </c>
      <c r="D2124" s="418" t="s">
        <v>3271</v>
      </c>
      <c r="E2124" s="419" t="s">
        <v>1887</v>
      </c>
      <c r="F2124" s="411"/>
      <c r="G2124" s="411">
        <v>0</v>
      </c>
      <c r="H2124" s="412">
        <f>INT($F2124*G2124)</f>
        <v>0</v>
      </c>
      <c r="I2124" s="411">
        <v>127919.8</v>
      </c>
      <c r="J2124" s="412">
        <f>INT($F2124*I2124)</f>
        <v>0</v>
      </c>
      <c r="K2124" s="411">
        <v>0</v>
      </c>
      <c r="L2124" s="412">
        <f>INT($F2124*K2124)</f>
        <v>0</v>
      </c>
      <c r="M2124" s="412">
        <f>+G2124+I2124+K2124</f>
        <v>127919.8</v>
      </c>
      <c r="N2124" s="412">
        <f>H2124+J2124+L2124</f>
        <v>0</v>
      </c>
      <c r="O2124" s="412"/>
      <c r="P2124" s="412"/>
      <c r="Q2124" s="412"/>
      <c r="R2124" s="483" t="s">
        <v>0</v>
      </c>
      <c r="T2124" s="411">
        <v>1</v>
      </c>
    </row>
    <row r="2125" spans="1:20" s="75" customFormat="1" ht="24" hidden="1" customHeight="1">
      <c r="A2125" s="372" t="s">
        <v>3209</v>
      </c>
      <c r="B2125" s="421" t="s">
        <v>0</v>
      </c>
      <c r="C2125" s="421" t="s">
        <v>1369</v>
      </c>
      <c r="D2125" s="421" t="s">
        <v>1370</v>
      </c>
      <c r="E2125" s="422" t="s">
        <v>1371</v>
      </c>
      <c r="F2125" s="416"/>
      <c r="G2125" s="416">
        <v>0</v>
      </c>
      <c r="H2125" s="417">
        <f t="shared" si="2759"/>
        <v>0</v>
      </c>
      <c r="I2125" s="416">
        <v>127919.8</v>
      </c>
      <c r="J2125" s="417">
        <f t="shared" si="2760"/>
        <v>0</v>
      </c>
      <c r="K2125" s="416">
        <v>0</v>
      </c>
      <c r="L2125" s="417">
        <f t="shared" si="2761"/>
        <v>0</v>
      </c>
      <c r="M2125" s="417">
        <f t="shared" si="2762"/>
        <v>127919.8</v>
      </c>
      <c r="N2125" s="417">
        <f t="shared" si="2740"/>
        <v>0</v>
      </c>
      <c r="O2125" s="417">
        <f t="shared" ref="O2125" si="2779">F2125-F2124</f>
        <v>0</v>
      </c>
      <c r="P2125" s="417">
        <f t="shared" ref="P2125:Q2125" si="2780">M2125-M2124</f>
        <v>0</v>
      </c>
      <c r="Q2125" s="417">
        <f t="shared" si="2780"/>
        <v>0</v>
      </c>
      <c r="R2125" s="484"/>
      <c r="T2125" s="416">
        <v>1</v>
      </c>
    </row>
    <row r="2126" spans="1:20" s="489" customFormat="1" ht="24" hidden="1" customHeight="1">
      <c r="A2126" s="366" t="s">
        <v>3304</v>
      </c>
      <c r="B2126" s="418" t="s">
        <v>0</v>
      </c>
      <c r="C2126" s="418" t="s">
        <v>1910</v>
      </c>
      <c r="D2126" s="418" t="s">
        <v>3292</v>
      </c>
      <c r="E2126" s="419" t="s">
        <v>1887</v>
      </c>
      <c r="F2126" s="411"/>
      <c r="G2126" s="411">
        <v>0</v>
      </c>
      <c r="H2126" s="412">
        <f>INT($F2126*G2126)</f>
        <v>0</v>
      </c>
      <c r="I2126" s="411">
        <v>174587.1</v>
      </c>
      <c r="J2126" s="412">
        <f>INT($F2126*I2126)</f>
        <v>0</v>
      </c>
      <c r="K2126" s="411">
        <v>0</v>
      </c>
      <c r="L2126" s="412">
        <f>INT($F2126*K2126)</f>
        <v>0</v>
      </c>
      <c r="M2126" s="412">
        <f>+G2126+I2126+K2126</f>
        <v>174587.1</v>
      </c>
      <c r="N2126" s="412">
        <f>H2126+J2126+L2126</f>
        <v>0</v>
      </c>
      <c r="O2126" s="412"/>
      <c r="P2126" s="412"/>
      <c r="Q2126" s="412"/>
      <c r="R2126" s="483" t="s">
        <v>0</v>
      </c>
      <c r="T2126" s="411">
        <v>1</v>
      </c>
    </row>
    <row r="2127" spans="1:20" s="78" customFormat="1" ht="24" hidden="1" customHeight="1">
      <c r="A2127" s="372" t="s">
        <v>2089</v>
      </c>
      <c r="B2127" s="421" t="s">
        <v>0</v>
      </c>
      <c r="C2127" s="421" t="s">
        <v>1369</v>
      </c>
      <c r="D2127" s="421" t="s">
        <v>1392</v>
      </c>
      <c r="E2127" s="422" t="s">
        <v>1371</v>
      </c>
      <c r="F2127" s="416"/>
      <c r="G2127" s="416">
        <v>0</v>
      </c>
      <c r="H2127" s="417">
        <f t="shared" si="2759"/>
        <v>0</v>
      </c>
      <c r="I2127" s="416">
        <v>174587.1</v>
      </c>
      <c r="J2127" s="417">
        <f t="shared" si="2760"/>
        <v>0</v>
      </c>
      <c r="K2127" s="416">
        <v>0</v>
      </c>
      <c r="L2127" s="417">
        <f t="shared" si="2761"/>
        <v>0</v>
      </c>
      <c r="M2127" s="417">
        <f t="shared" si="2762"/>
        <v>174587.1</v>
      </c>
      <c r="N2127" s="417">
        <f t="shared" si="2740"/>
        <v>0</v>
      </c>
      <c r="O2127" s="417">
        <f t="shared" ref="O2127" si="2781">F2127-F2126</f>
        <v>0</v>
      </c>
      <c r="P2127" s="417">
        <f t="shared" ref="P2127:Q2127" si="2782">M2127-M2126</f>
        <v>0</v>
      </c>
      <c r="Q2127" s="417">
        <f t="shared" si="2782"/>
        <v>0</v>
      </c>
      <c r="R2127" s="484"/>
      <c r="T2127" s="416">
        <v>1</v>
      </c>
    </row>
    <row r="2128" spans="1:20" s="371" customFormat="1" ht="24" hidden="1" customHeight="1">
      <c r="A2128" s="366" t="s">
        <v>3305</v>
      </c>
      <c r="B2128" s="418" t="s">
        <v>0</v>
      </c>
      <c r="C2128" s="418" t="s">
        <v>3273</v>
      </c>
      <c r="D2128" s="418" t="s">
        <v>3274</v>
      </c>
      <c r="E2128" s="419" t="s">
        <v>308</v>
      </c>
      <c r="F2128" s="411"/>
      <c r="G2128" s="411">
        <v>3511.5</v>
      </c>
      <c r="H2128" s="412">
        <f>INT($F2128*G2128)</f>
        <v>0</v>
      </c>
      <c r="I2128" s="411">
        <v>0</v>
      </c>
      <c r="J2128" s="412">
        <f>INT($F2128*I2128)</f>
        <v>0</v>
      </c>
      <c r="K2128" s="411">
        <v>0</v>
      </c>
      <c r="L2128" s="412">
        <f>INT($F2128*K2128)</f>
        <v>0</v>
      </c>
      <c r="M2128" s="412">
        <f>+G2128+I2128+K2128</f>
        <v>3511.5</v>
      </c>
      <c r="N2128" s="412">
        <f>H2128+J2128+L2128</f>
        <v>0</v>
      </c>
      <c r="O2128" s="412"/>
      <c r="P2128" s="412"/>
      <c r="Q2128" s="412"/>
      <c r="R2128" s="483" t="s">
        <v>0</v>
      </c>
      <c r="T2128" s="411">
        <v>1</v>
      </c>
    </row>
    <row r="2129" spans="1:20" s="75" customFormat="1" ht="24" hidden="1" customHeight="1">
      <c r="A2129" s="372" t="s">
        <v>3300</v>
      </c>
      <c r="B2129" s="421" t="s">
        <v>0</v>
      </c>
      <c r="C2129" s="421" t="s">
        <v>1373</v>
      </c>
      <c r="D2129" s="421" t="s">
        <v>1374</v>
      </c>
      <c r="E2129" s="422" t="s">
        <v>1034</v>
      </c>
      <c r="F2129" s="416"/>
      <c r="G2129" s="416">
        <v>3511.5</v>
      </c>
      <c r="H2129" s="417">
        <f t="shared" si="2759"/>
        <v>0</v>
      </c>
      <c r="I2129" s="416">
        <v>0</v>
      </c>
      <c r="J2129" s="417">
        <f t="shared" si="2760"/>
        <v>0</v>
      </c>
      <c r="K2129" s="416">
        <v>0</v>
      </c>
      <c r="L2129" s="417">
        <f t="shared" si="2761"/>
        <v>0</v>
      </c>
      <c r="M2129" s="417">
        <f t="shared" si="2762"/>
        <v>3511.5</v>
      </c>
      <c r="N2129" s="417">
        <f t="shared" si="2740"/>
        <v>0</v>
      </c>
      <c r="O2129" s="417">
        <f t="shared" ref="O2129" si="2783">F2129-F2128</f>
        <v>0</v>
      </c>
      <c r="P2129" s="417">
        <f t="shared" ref="P2129:Q2129" si="2784">M2129-M2128</f>
        <v>0</v>
      </c>
      <c r="Q2129" s="417">
        <f t="shared" si="2784"/>
        <v>0</v>
      </c>
      <c r="R2129" s="484"/>
      <c r="T2129" s="416">
        <v>1</v>
      </c>
    </row>
    <row r="2130" spans="1:20" s="371" customFormat="1" ht="24" hidden="1" customHeight="1">
      <c r="A2130" s="366" t="s">
        <v>3204</v>
      </c>
      <c r="B2130" s="448" t="s">
        <v>229</v>
      </c>
      <c r="C2130" s="742" t="s">
        <v>6526</v>
      </c>
      <c r="D2130" s="448" t="s">
        <v>0</v>
      </c>
      <c r="E2130" s="449" t="s">
        <v>0</v>
      </c>
      <c r="F2130" s="450"/>
      <c r="G2130" s="451">
        <v>0</v>
      </c>
      <c r="H2130" s="451">
        <f>SUMIF($A$2132:$A$2163,$A2132,H$2132:H$2163)</f>
        <v>0</v>
      </c>
      <c r="I2130" s="451">
        <v>0</v>
      </c>
      <c r="J2130" s="451">
        <f t="shared" ref="J2130:J2131" si="2785">SUMIF($A$2132:$A$2163,$A2132,J$2132:J$2163)</f>
        <v>0</v>
      </c>
      <c r="K2130" s="451">
        <v>0</v>
      </c>
      <c r="L2130" s="451">
        <f t="shared" ref="L2130" si="2786">SUMIF($A$2132:$A$2163,$A2132,L$2132:L$2163)</f>
        <v>0</v>
      </c>
      <c r="M2130" s="452">
        <v>0</v>
      </c>
      <c r="N2130" s="451">
        <f>H2130+J2130+L2130</f>
        <v>0</v>
      </c>
      <c r="O2130" s="451"/>
      <c r="P2130" s="451"/>
      <c r="Q2130" s="451"/>
      <c r="R2130" s="493" t="s">
        <v>0</v>
      </c>
      <c r="T2130" s="450">
        <v>0</v>
      </c>
    </row>
    <row r="2131" spans="1:20" s="75" customFormat="1" ht="24" hidden="1" customHeight="1">
      <c r="A2131" s="372" t="s">
        <v>3205</v>
      </c>
      <c r="B2131" s="454" t="s">
        <v>229</v>
      </c>
      <c r="C2131" s="741" t="s">
        <v>3306</v>
      </c>
      <c r="D2131" s="454" t="s">
        <v>0</v>
      </c>
      <c r="E2131" s="455" t="s">
        <v>0</v>
      </c>
      <c r="F2131" s="456"/>
      <c r="G2131" s="457">
        <v>0</v>
      </c>
      <c r="H2131" s="457">
        <f>SUMIF($A$2132:$A$2163,$A2133,H$2132:H$2163)</f>
        <v>0</v>
      </c>
      <c r="I2131" s="457">
        <v>0</v>
      </c>
      <c r="J2131" s="457">
        <f t="shared" si="2785"/>
        <v>0</v>
      </c>
      <c r="K2131" s="457">
        <v>0</v>
      </c>
      <c r="L2131" s="457">
        <f>SUMIF($A$2132:$A$2163,$A2133,L$2132:L$2163)</f>
        <v>0</v>
      </c>
      <c r="M2131" s="458">
        <v>0</v>
      </c>
      <c r="N2131" s="457">
        <f t="shared" si="2740"/>
        <v>0</v>
      </c>
      <c r="O2131" s="457">
        <f t="shared" ref="O2131" si="2787">F2131-F2130</f>
        <v>0</v>
      </c>
      <c r="P2131" s="457">
        <f t="shared" ref="P2131:Q2131" si="2788">M2131-M2130</f>
        <v>0</v>
      </c>
      <c r="Q2131" s="457">
        <f t="shared" si="2788"/>
        <v>0</v>
      </c>
      <c r="R2131" s="494"/>
      <c r="T2131" s="456">
        <v>0</v>
      </c>
    </row>
    <row r="2132" spans="1:20" s="371" customFormat="1" ht="24" hidden="1" customHeight="1">
      <c r="A2132" s="366" t="s">
        <v>3307</v>
      </c>
      <c r="B2132" s="418" t="s">
        <v>0</v>
      </c>
      <c r="C2132" s="418" t="s">
        <v>3308</v>
      </c>
      <c r="D2132" s="418" t="s">
        <v>230</v>
      </c>
      <c r="E2132" s="419" t="s">
        <v>308</v>
      </c>
      <c r="F2132" s="411"/>
      <c r="G2132" s="411">
        <v>30749</v>
      </c>
      <c r="H2132" s="412">
        <f>INT($F2132*G2132)</f>
        <v>0</v>
      </c>
      <c r="I2132" s="411">
        <v>64000</v>
      </c>
      <c r="J2132" s="412">
        <f>INT($F2132*I2132)</f>
        <v>0</v>
      </c>
      <c r="K2132" s="411">
        <v>0</v>
      </c>
      <c r="L2132" s="412">
        <f>INT($F2132*K2132)</f>
        <v>0</v>
      </c>
      <c r="M2132" s="412">
        <f>+G2132+I2132+K2132</f>
        <v>94749</v>
      </c>
      <c r="N2132" s="412">
        <f>H2132+J2132+L2132</f>
        <v>0</v>
      </c>
      <c r="O2132" s="412"/>
      <c r="P2132" s="412"/>
      <c r="Q2132" s="412"/>
      <c r="R2132" s="483" t="s">
        <v>0</v>
      </c>
      <c r="T2132" s="411">
        <v>1706</v>
      </c>
    </row>
    <row r="2133" spans="1:20" s="75" customFormat="1" ht="24" hidden="1" customHeight="1">
      <c r="A2133" s="372" t="s">
        <v>3205</v>
      </c>
      <c r="B2133" s="421" t="s">
        <v>0</v>
      </c>
      <c r="C2133" s="421" t="s">
        <v>1401</v>
      </c>
      <c r="D2133" s="421" t="s">
        <v>230</v>
      </c>
      <c r="E2133" s="422" t="s">
        <v>1034</v>
      </c>
      <c r="F2133" s="416"/>
      <c r="G2133" s="416">
        <v>30749</v>
      </c>
      <c r="H2133" s="417">
        <f t="shared" ref="H2133:H2163" si="2789">INT($F2133*G2133)</f>
        <v>0</v>
      </c>
      <c r="I2133" s="416">
        <v>64000</v>
      </c>
      <c r="J2133" s="417">
        <f t="shared" ref="J2133:J2163" si="2790">INT($F2133*I2133)</f>
        <v>0</v>
      </c>
      <c r="K2133" s="416">
        <v>0</v>
      </c>
      <c r="L2133" s="417">
        <f t="shared" ref="L2133:L2163" si="2791">INT($F2133*K2133)</f>
        <v>0</v>
      </c>
      <c r="M2133" s="417">
        <f t="shared" ref="M2133:M2163" si="2792">+G2133+I2133+K2133</f>
        <v>94749</v>
      </c>
      <c r="N2133" s="417">
        <f t="shared" si="2740"/>
        <v>0</v>
      </c>
      <c r="O2133" s="417">
        <f t="shared" ref="O2133" si="2793">F2133-F2132</f>
        <v>0</v>
      </c>
      <c r="P2133" s="417">
        <f t="shared" ref="P2133:Q2133" si="2794">M2133-M2132</f>
        <v>0</v>
      </c>
      <c r="Q2133" s="417">
        <f t="shared" si="2794"/>
        <v>0</v>
      </c>
      <c r="R2133" s="484"/>
      <c r="T2133" s="416">
        <v>1706</v>
      </c>
    </row>
    <row r="2134" spans="1:20" s="371" customFormat="1" ht="24" hidden="1" customHeight="1">
      <c r="A2134" s="366" t="s">
        <v>3309</v>
      </c>
      <c r="B2134" s="418" t="s">
        <v>0</v>
      </c>
      <c r="C2134" s="418" t="s">
        <v>3310</v>
      </c>
      <c r="D2134" s="418" t="s">
        <v>231</v>
      </c>
      <c r="E2134" s="419" t="s">
        <v>308</v>
      </c>
      <c r="F2134" s="411"/>
      <c r="G2134" s="411">
        <v>25478.2</v>
      </c>
      <c r="H2134" s="412">
        <f>INT($F2134*G2134)</f>
        <v>0</v>
      </c>
      <c r="I2134" s="411">
        <v>43814.400000000001</v>
      </c>
      <c r="J2134" s="412">
        <f>INT($F2134*I2134)</f>
        <v>0</v>
      </c>
      <c r="K2134" s="411">
        <v>0</v>
      </c>
      <c r="L2134" s="412">
        <f>INT($F2134*K2134)</f>
        <v>0</v>
      </c>
      <c r="M2134" s="412">
        <f>+G2134+I2134+K2134</f>
        <v>69292.600000000006</v>
      </c>
      <c r="N2134" s="412">
        <f>H2134+J2134+L2134</f>
        <v>0</v>
      </c>
      <c r="O2134" s="412"/>
      <c r="P2134" s="412"/>
      <c r="Q2134" s="412"/>
      <c r="R2134" s="483" t="s">
        <v>0</v>
      </c>
      <c r="T2134" s="411">
        <v>28</v>
      </c>
    </row>
    <row r="2135" spans="1:20" s="75" customFormat="1" ht="24" hidden="1" customHeight="1">
      <c r="A2135" s="372" t="s">
        <v>3311</v>
      </c>
      <c r="B2135" s="421" t="s">
        <v>0</v>
      </c>
      <c r="C2135" s="421" t="s">
        <v>1402</v>
      </c>
      <c r="D2135" s="421" t="s">
        <v>231</v>
      </c>
      <c r="E2135" s="422" t="s">
        <v>1034</v>
      </c>
      <c r="F2135" s="416"/>
      <c r="G2135" s="416">
        <v>25478.2</v>
      </c>
      <c r="H2135" s="417">
        <f t="shared" si="2789"/>
        <v>0</v>
      </c>
      <c r="I2135" s="416">
        <v>43814.400000000001</v>
      </c>
      <c r="J2135" s="417">
        <f t="shared" si="2790"/>
        <v>0</v>
      </c>
      <c r="K2135" s="416">
        <v>0</v>
      </c>
      <c r="L2135" s="417">
        <f t="shared" si="2791"/>
        <v>0</v>
      </c>
      <c r="M2135" s="417">
        <f t="shared" si="2792"/>
        <v>69292.600000000006</v>
      </c>
      <c r="N2135" s="417">
        <f t="shared" si="2740"/>
        <v>0</v>
      </c>
      <c r="O2135" s="417">
        <f t="shared" ref="O2135" si="2795">F2135-F2134</f>
        <v>0</v>
      </c>
      <c r="P2135" s="417">
        <f t="shared" ref="P2135:Q2135" si="2796">M2135-M2134</f>
        <v>0</v>
      </c>
      <c r="Q2135" s="417">
        <f t="shared" si="2796"/>
        <v>0</v>
      </c>
      <c r="R2135" s="484"/>
      <c r="T2135" s="416">
        <v>28</v>
      </c>
    </row>
    <row r="2136" spans="1:20" s="371" customFormat="1" ht="24" hidden="1" customHeight="1">
      <c r="A2136" s="366" t="s">
        <v>2143</v>
      </c>
      <c r="B2136" s="418" t="s">
        <v>0</v>
      </c>
      <c r="C2136" s="418" t="s">
        <v>3312</v>
      </c>
      <c r="D2136" s="418" t="s">
        <v>0</v>
      </c>
      <c r="E2136" s="419" t="s">
        <v>18</v>
      </c>
      <c r="F2136" s="411"/>
      <c r="G2136" s="411">
        <v>450</v>
      </c>
      <c r="H2136" s="412">
        <f>INT($F2136*G2136)</f>
        <v>0</v>
      </c>
      <c r="I2136" s="411">
        <v>0</v>
      </c>
      <c r="J2136" s="412">
        <f>INT($F2136*I2136)</f>
        <v>0</v>
      </c>
      <c r="K2136" s="411">
        <v>0</v>
      </c>
      <c r="L2136" s="412">
        <f>INT($F2136*K2136)</f>
        <v>0</v>
      </c>
      <c r="M2136" s="412">
        <f>+G2136+I2136+K2136</f>
        <v>450</v>
      </c>
      <c r="N2136" s="412">
        <f>H2136+J2136+L2136</f>
        <v>0</v>
      </c>
      <c r="O2136" s="412"/>
      <c r="P2136" s="412"/>
      <c r="Q2136" s="412"/>
      <c r="R2136" s="483" t="s">
        <v>0</v>
      </c>
      <c r="T2136" s="411">
        <v>2</v>
      </c>
    </row>
    <row r="2137" spans="1:20" s="75" customFormat="1" ht="24" hidden="1" customHeight="1">
      <c r="A2137" s="372" t="s">
        <v>2072</v>
      </c>
      <c r="B2137" s="421" t="s">
        <v>0</v>
      </c>
      <c r="C2137" s="421" t="s">
        <v>1403</v>
      </c>
      <c r="D2137" s="421" t="s">
        <v>0</v>
      </c>
      <c r="E2137" s="422" t="s">
        <v>18</v>
      </c>
      <c r="F2137" s="416"/>
      <c r="G2137" s="416">
        <v>450</v>
      </c>
      <c r="H2137" s="417">
        <f t="shared" si="2789"/>
        <v>0</v>
      </c>
      <c r="I2137" s="416">
        <v>0</v>
      </c>
      <c r="J2137" s="417">
        <f t="shared" si="2790"/>
        <v>0</v>
      </c>
      <c r="K2137" s="416">
        <v>0</v>
      </c>
      <c r="L2137" s="417">
        <f t="shared" si="2791"/>
        <v>0</v>
      </c>
      <c r="M2137" s="417">
        <f t="shared" si="2792"/>
        <v>450</v>
      </c>
      <c r="N2137" s="417">
        <f t="shared" si="2740"/>
        <v>0</v>
      </c>
      <c r="O2137" s="417">
        <f t="shared" ref="O2137" si="2797">F2137-F2136</f>
        <v>0</v>
      </c>
      <c r="P2137" s="417">
        <f t="shared" ref="P2137:Q2137" si="2798">M2137-M2136</f>
        <v>0</v>
      </c>
      <c r="Q2137" s="417">
        <f t="shared" si="2798"/>
        <v>0</v>
      </c>
      <c r="R2137" s="484"/>
      <c r="T2137" s="416">
        <v>2</v>
      </c>
    </row>
    <row r="2138" spans="1:20" s="371" customFormat="1" ht="24" hidden="1" customHeight="1">
      <c r="A2138" s="366" t="s">
        <v>2143</v>
      </c>
      <c r="B2138" s="418" t="s">
        <v>0</v>
      </c>
      <c r="C2138" s="418" t="s">
        <v>3313</v>
      </c>
      <c r="D2138" s="418" t="s">
        <v>232</v>
      </c>
      <c r="E2138" s="419" t="s">
        <v>18</v>
      </c>
      <c r="F2138" s="411"/>
      <c r="G2138" s="411">
        <v>5168.2</v>
      </c>
      <c r="H2138" s="412">
        <f>INT($F2138*G2138)</f>
        <v>0</v>
      </c>
      <c r="I2138" s="411">
        <v>0</v>
      </c>
      <c r="J2138" s="412">
        <f>INT($F2138*I2138)</f>
        <v>0</v>
      </c>
      <c r="K2138" s="411">
        <v>0</v>
      </c>
      <c r="L2138" s="412">
        <f>INT($F2138*K2138)</f>
        <v>0</v>
      </c>
      <c r="M2138" s="412">
        <f>+G2138+I2138+K2138</f>
        <v>5168.2</v>
      </c>
      <c r="N2138" s="412">
        <f>H2138+J2138+L2138</f>
        <v>0</v>
      </c>
      <c r="O2138" s="412"/>
      <c r="P2138" s="412"/>
      <c r="Q2138" s="412"/>
      <c r="R2138" s="483" t="s">
        <v>0</v>
      </c>
      <c r="T2138" s="411">
        <v>2</v>
      </c>
    </row>
    <row r="2139" spans="1:20" s="75" customFormat="1" ht="24" hidden="1" customHeight="1">
      <c r="A2139" s="372" t="s">
        <v>3314</v>
      </c>
      <c r="B2139" s="421" t="s">
        <v>0</v>
      </c>
      <c r="C2139" s="421" t="s">
        <v>1404</v>
      </c>
      <c r="D2139" s="421" t="s">
        <v>232</v>
      </c>
      <c r="E2139" s="422" t="s">
        <v>18</v>
      </c>
      <c r="F2139" s="416"/>
      <c r="G2139" s="416">
        <v>5168.2</v>
      </c>
      <c r="H2139" s="417">
        <f t="shared" si="2789"/>
        <v>0</v>
      </c>
      <c r="I2139" s="416">
        <v>0</v>
      </c>
      <c r="J2139" s="417">
        <f t="shared" si="2790"/>
        <v>0</v>
      </c>
      <c r="K2139" s="416">
        <v>0</v>
      </c>
      <c r="L2139" s="417">
        <f t="shared" si="2791"/>
        <v>0</v>
      </c>
      <c r="M2139" s="417">
        <f t="shared" si="2792"/>
        <v>5168.2</v>
      </c>
      <c r="N2139" s="417">
        <f t="shared" si="2740"/>
        <v>0</v>
      </c>
      <c r="O2139" s="417">
        <f t="shared" ref="O2139" si="2799">F2139-F2138</f>
        <v>0</v>
      </c>
      <c r="P2139" s="417">
        <f t="shared" ref="P2139:Q2139" si="2800">M2139-M2138</f>
        <v>0</v>
      </c>
      <c r="Q2139" s="417">
        <f t="shared" si="2800"/>
        <v>0</v>
      </c>
      <c r="R2139" s="484"/>
      <c r="T2139" s="416">
        <v>2</v>
      </c>
    </row>
    <row r="2140" spans="1:20" s="371" customFormat="1" ht="24" hidden="1" customHeight="1">
      <c r="A2140" s="366" t="s">
        <v>3315</v>
      </c>
      <c r="B2140" s="418" t="s">
        <v>0</v>
      </c>
      <c r="C2140" s="418" t="s">
        <v>3316</v>
      </c>
      <c r="D2140" s="418" t="s">
        <v>3317</v>
      </c>
      <c r="E2140" s="419" t="s">
        <v>2104</v>
      </c>
      <c r="F2140" s="411"/>
      <c r="G2140" s="411">
        <v>30319.7</v>
      </c>
      <c r="H2140" s="412">
        <f>INT($F2140*G2140)</f>
        <v>0</v>
      </c>
      <c r="I2140" s="411">
        <v>0</v>
      </c>
      <c r="J2140" s="412">
        <f>INT($F2140*I2140)</f>
        <v>0</v>
      </c>
      <c r="K2140" s="411">
        <v>0</v>
      </c>
      <c r="L2140" s="412">
        <f>INT($F2140*K2140)</f>
        <v>0</v>
      </c>
      <c r="M2140" s="412">
        <f>+G2140+I2140+K2140</f>
        <v>30319.7</v>
      </c>
      <c r="N2140" s="412">
        <f>H2140+J2140+L2140</f>
        <v>0</v>
      </c>
      <c r="O2140" s="412"/>
      <c r="P2140" s="412"/>
      <c r="Q2140" s="412"/>
      <c r="R2140" s="483" t="s">
        <v>0</v>
      </c>
      <c r="T2140" s="411">
        <v>22</v>
      </c>
    </row>
    <row r="2141" spans="1:20" s="75" customFormat="1" ht="24" hidden="1" customHeight="1">
      <c r="A2141" s="372" t="s">
        <v>3318</v>
      </c>
      <c r="B2141" s="421" t="s">
        <v>0</v>
      </c>
      <c r="C2141" s="421" t="s">
        <v>1405</v>
      </c>
      <c r="D2141" s="421" t="s">
        <v>1406</v>
      </c>
      <c r="E2141" s="422" t="s">
        <v>671</v>
      </c>
      <c r="F2141" s="416"/>
      <c r="G2141" s="416">
        <v>30319.7</v>
      </c>
      <c r="H2141" s="417">
        <f t="shared" si="2789"/>
        <v>0</v>
      </c>
      <c r="I2141" s="416">
        <v>0</v>
      </c>
      <c r="J2141" s="417">
        <f t="shared" si="2790"/>
        <v>0</v>
      </c>
      <c r="K2141" s="416">
        <v>0</v>
      </c>
      <c r="L2141" s="417">
        <f t="shared" si="2791"/>
        <v>0</v>
      </c>
      <c r="M2141" s="417">
        <f t="shared" si="2792"/>
        <v>30319.7</v>
      </c>
      <c r="N2141" s="417">
        <f t="shared" si="2740"/>
        <v>0</v>
      </c>
      <c r="O2141" s="417">
        <f t="shared" ref="O2141" si="2801">F2141-F2140</f>
        <v>0</v>
      </c>
      <c r="P2141" s="417">
        <f t="shared" ref="P2141:Q2141" si="2802">M2141-M2140</f>
        <v>0</v>
      </c>
      <c r="Q2141" s="417">
        <f t="shared" si="2802"/>
        <v>0</v>
      </c>
      <c r="R2141" s="484"/>
      <c r="T2141" s="416">
        <v>22</v>
      </c>
    </row>
    <row r="2142" spans="1:20" s="489" customFormat="1" ht="24" hidden="1" customHeight="1">
      <c r="A2142" s="366" t="s">
        <v>3204</v>
      </c>
      <c r="B2142" s="418" t="s">
        <v>0</v>
      </c>
      <c r="C2142" s="418" t="s">
        <v>233</v>
      </c>
      <c r="D2142" s="418" t="s">
        <v>234</v>
      </c>
      <c r="E2142" s="419" t="s">
        <v>18</v>
      </c>
      <c r="F2142" s="411"/>
      <c r="G2142" s="411">
        <v>112003.7</v>
      </c>
      <c r="H2142" s="412">
        <f>INT($F2142*G2142)</f>
        <v>0</v>
      </c>
      <c r="I2142" s="411">
        <v>0</v>
      </c>
      <c r="J2142" s="412">
        <f>INT($F2142*I2142)</f>
        <v>0</v>
      </c>
      <c r="K2142" s="411">
        <v>0</v>
      </c>
      <c r="L2142" s="412">
        <f>INT($F2142*K2142)</f>
        <v>0</v>
      </c>
      <c r="M2142" s="412">
        <f>+G2142+I2142+K2142</f>
        <v>112003.7</v>
      </c>
      <c r="N2142" s="412">
        <f>H2142+J2142+L2142</f>
        <v>0</v>
      </c>
      <c r="O2142" s="412"/>
      <c r="P2142" s="412"/>
      <c r="Q2142" s="412"/>
      <c r="R2142" s="483" t="s">
        <v>0</v>
      </c>
      <c r="T2142" s="411">
        <v>4</v>
      </c>
    </row>
    <row r="2143" spans="1:20" s="78" customFormat="1" ht="24" hidden="1" customHeight="1">
      <c r="A2143" s="372" t="s">
        <v>3319</v>
      </c>
      <c r="B2143" s="421" t="s">
        <v>0</v>
      </c>
      <c r="C2143" s="421" t="s">
        <v>233</v>
      </c>
      <c r="D2143" s="421" t="s">
        <v>234</v>
      </c>
      <c r="E2143" s="422" t="s">
        <v>18</v>
      </c>
      <c r="F2143" s="416"/>
      <c r="G2143" s="416">
        <v>112003.7</v>
      </c>
      <c r="H2143" s="417">
        <f t="shared" si="2789"/>
        <v>0</v>
      </c>
      <c r="I2143" s="416">
        <v>0</v>
      </c>
      <c r="J2143" s="417">
        <f t="shared" si="2790"/>
        <v>0</v>
      </c>
      <c r="K2143" s="416">
        <v>0</v>
      </c>
      <c r="L2143" s="417">
        <f t="shared" si="2791"/>
        <v>0</v>
      </c>
      <c r="M2143" s="417">
        <f t="shared" si="2792"/>
        <v>112003.7</v>
      </c>
      <c r="N2143" s="417">
        <f t="shared" si="2740"/>
        <v>0</v>
      </c>
      <c r="O2143" s="417">
        <f t="shared" ref="O2143" si="2803">F2143-F2142</f>
        <v>0</v>
      </c>
      <c r="P2143" s="417">
        <f t="shared" ref="P2143:Q2143" si="2804">M2143-M2142</f>
        <v>0</v>
      </c>
      <c r="Q2143" s="417">
        <f t="shared" si="2804"/>
        <v>0</v>
      </c>
      <c r="R2143" s="484"/>
      <c r="T2143" s="416">
        <v>4</v>
      </c>
    </row>
    <row r="2144" spans="1:20" s="371" customFormat="1" ht="24" hidden="1" customHeight="1">
      <c r="A2144" s="366" t="s">
        <v>3320</v>
      </c>
      <c r="B2144" s="418" t="s">
        <v>0</v>
      </c>
      <c r="C2144" s="418" t="s">
        <v>235</v>
      </c>
      <c r="D2144" s="418" t="s">
        <v>236</v>
      </c>
      <c r="E2144" s="419" t="s">
        <v>18</v>
      </c>
      <c r="F2144" s="411"/>
      <c r="G2144" s="411">
        <v>42206.400000000001</v>
      </c>
      <c r="H2144" s="412">
        <f>INT($F2144*G2144)</f>
        <v>0</v>
      </c>
      <c r="I2144" s="411">
        <v>0</v>
      </c>
      <c r="J2144" s="412">
        <f>INT($F2144*I2144)</f>
        <v>0</v>
      </c>
      <c r="K2144" s="411">
        <v>0</v>
      </c>
      <c r="L2144" s="412">
        <f>INT($F2144*K2144)</f>
        <v>0</v>
      </c>
      <c r="M2144" s="412">
        <f>+G2144+I2144+K2144</f>
        <v>42206.400000000001</v>
      </c>
      <c r="N2144" s="412">
        <f>H2144+J2144+L2144</f>
        <v>0</v>
      </c>
      <c r="O2144" s="412"/>
      <c r="P2144" s="412"/>
      <c r="Q2144" s="412"/>
      <c r="R2144" s="483" t="s">
        <v>0</v>
      </c>
      <c r="T2144" s="411">
        <v>2</v>
      </c>
    </row>
    <row r="2145" spans="1:20" s="75" customFormat="1" ht="24" hidden="1" customHeight="1">
      <c r="A2145" s="372" t="s">
        <v>3321</v>
      </c>
      <c r="B2145" s="421" t="s">
        <v>0</v>
      </c>
      <c r="C2145" s="421" t="s">
        <v>235</v>
      </c>
      <c r="D2145" s="421" t="s">
        <v>236</v>
      </c>
      <c r="E2145" s="422" t="s">
        <v>18</v>
      </c>
      <c r="F2145" s="416"/>
      <c r="G2145" s="416">
        <v>42206.400000000001</v>
      </c>
      <c r="H2145" s="417">
        <f t="shared" si="2789"/>
        <v>0</v>
      </c>
      <c r="I2145" s="416">
        <v>0</v>
      </c>
      <c r="J2145" s="417">
        <f t="shared" si="2790"/>
        <v>0</v>
      </c>
      <c r="K2145" s="416">
        <v>0</v>
      </c>
      <c r="L2145" s="417">
        <f t="shared" si="2791"/>
        <v>0</v>
      </c>
      <c r="M2145" s="417">
        <f t="shared" si="2792"/>
        <v>42206.400000000001</v>
      </c>
      <c r="N2145" s="417">
        <f t="shared" si="2740"/>
        <v>0</v>
      </c>
      <c r="O2145" s="417">
        <f t="shared" ref="O2145" si="2805">F2145-F2144</f>
        <v>0</v>
      </c>
      <c r="P2145" s="417">
        <f t="shared" ref="P2145:Q2145" si="2806">M2145-M2144</f>
        <v>0</v>
      </c>
      <c r="Q2145" s="417">
        <f t="shared" si="2806"/>
        <v>0</v>
      </c>
      <c r="R2145" s="484"/>
      <c r="T2145" s="416">
        <v>2</v>
      </c>
    </row>
    <row r="2146" spans="1:20" s="371" customFormat="1" ht="24" hidden="1" customHeight="1">
      <c r="A2146" s="366" t="s">
        <v>3320</v>
      </c>
      <c r="B2146" s="418" t="s">
        <v>0</v>
      </c>
      <c r="C2146" s="418" t="s">
        <v>237</v>
      </c>
      <c r="D2146" s="418" t="s">
        <v>238</v>
      </c>
      <c r="E2146" s="419" t="s">
        <v>18</v>
      </c>
      <c r="F2146" s="411"/>
      <c r="G2146" s="411">
        <v>10336.299999999999</v>
      </c>
      <c r="H2146" s="412">
        <f>INT($F2146*G2146)</f>
        <v>0</v>
      </c>
      <c r="I2146" s="411">
        <v>0</v>
      </c>
      <c r="J2146" s="412">
        <f>INT($F2146*I2146)</f>
        <v>0</v>
      </c>
      <c r="K2146" s="411">
        <v>0</v>
      </c>
      <c r="L2146" s="412">
        <f>INT($F2146*K2146)</f>
        <v>0</v>
      </c>
      <c r="M2146" s="412">
        <f>+G2146+I2146+K2146</f>
        <v>10336.299999999999</v>
      </c>
      <c r="N2146" s="412">
        <f>H2146+J2146+L2146</f>
        <v>0</v>
      </c>
      <c r="O2146" s="412"/>
      <c r="P2146" s="412"/>
      <c r="Q2146" s="412"/>
      <c r="R2146" s="483" t="s">
        <v>0</v>
      </c>
      <c r="T2146" s="411">
        <v>12</v>
      </c>
    </row>
    <row r="2147" spans="1:20" s="75" customFormat="1" ht="24" hidden="1" customHeight="1">
      <c r="A2147" s="372" t="s">
        <v>3319</v>
      </c>
      <c r="B2147" s="421" t="s">
        <v>0</v>
      </c>
      <c r="C2147" s="421" t="s">
        <v>237</v>
      </c>
      <c r="D2147" s="421" t="s">
        <v>238</v>
      </c>
      <c r="E2147" s="422" t="s">
        <v>18</v>
      </c>
      <c r="F2147" s="416"/>
      <c r="G2147" s="416">
        <v>10336.299999999999</v>
      </c>
      <c r="H2147" s="417">
        <f t="shared" si="2789"/>
        <v>0</v>
      </c>
      <c r="I2147" s="416">
        <v>0</v>
      </c>
      <c r="J2147" s="417">
        <f t="shared" si="2790"/>
        <v>0</v>
      </c>
      <c r="K2147" s="416">
        <v>0</v>
      </c>
      <c r="L2147" s="417">
        <f t="shared" si="2791"/>
        <v>0</v>
      </c>
      <c r="M2147" s="417">
        <f t="shared" si="2792"/>
        <v>10336.299999999999</v>
      </c>
      <c r="N2147" s="417">
        <f t="shared" si="2740"/>
        <v>0</v>
      </c>
      <c r="O2147" s="417">
        <f t="shared" ref="O2147" si="2807">F2147-F2146</f>
        <v>0</v>
      </c>
      <c r="P2147" s="417">
        <f t="shared" ref="P2147:Q2147" si="2808">M2147-M2146</f>
        <v>0</v>
      </c>
      <c r="Q2147" s="417">
        <f t="shared" si="2808"/>
        <v>0</v>
      </c>
      <c r="R2147" s="484"/>
      <c r="T2147" s="416">
        <v>12</v>
      </c>
    </row>
    <row r="2148" spans="1:20" s="371" customFormat="1" ht="24" hidden="1" customHeight="1">
      <c r="A2148" s="366" t="s">
        <v>3322</v>
      </c>
      <c r="B2148" s="418" t="s">
        <v>0</v>
      </c>
      <c r="C2148" s="418" t="s">
        <v>237</v>
      </c>
      <c r="D2148" s="418" t="s">
        <v>239</v>
      </c>
      <c r="E2148" s="419" t="s">
        <v>18</v>
      </c>
      <c r="F2148" s="411"/>
      <c r="G2148" s="411">
        <v>14470.8</v>
      </c>
      <c r="H2148" s="412">
        <f>INT($F2148*G2148)</f>
        <v>0</v>
      </c>
      <c r="I2148" s="411">
        <v>0</v>
      </c>
      <c r="J2148" s="412">
        <f>INT($F2148*I2148)</f>
        <v>0</v>
      </c>
      <c r="K2148" s="411">
        <v>0</v>
      </c>
      <c r="L2148" s="412">
        <f>INT($F2148*K2148)</f>
        <v>0</v>
      </c>
      <c r="M2148" s="412">
        <f>+G2148+I2148+K2148</f>
        <v>14470.8</v>
      </c>
      <c r="N2148" s="412">
        <f>H2148+J2148+L2148</f>
        <v>0</v>
      </c>
      <c r="O2148" s="412"/>
      <c r="P2148" s="412"/>
      <c r="Q2148" s="412"/>
      <c r="R2148" s="483" t="s">
        <v>0</v>
      </c>
      <c r="T2148" s="411">
        <v>12</v>
      </c>
    </row>
    <row r="2149" spans="1:20" s="75" customFormat="1" ht="24" hidden="1" customHeight="1">
      <c r="A2149" s="372" t="s">
        <v>3323</v>
      </c>
      <c r="B2149" s="421" t="s">
        <v>0</v>
      </c>
      <c r="C2149" s="421" t="s">
        <v>237</v>
      </c>
      <c r="D2149" s="421" t="s">
        <v>239</v>
      </c>
      <c r="E2149" s="422" t="s">
        <v>18</v>
      </c>
      <c r="F2149" s="416"/>
      <c r="G2149" s="416">
        <v>14470.8</v>
      </c>
      <c r="H2149" s="417">
        <f t="shared" si="2789"/>
        <v>0</v>
      </c>
      <c r="I2149" s="416">
        <v>0</v>
      </c>
      <c r="J2149" s="417">
        <f t="shared" si="2790"/>
        <v>0</v>
      </c>
      <c r="K2149" s="416">
        <v>0</v>
      </c>
      <c r="L2149" s="417">
        <f t="shared" si="2791"/>
        <v>0</v>
      </c>
      <c r="M2149" s="417">
        <f t="shared" si="2792"/>
        <v>14470.8</v>
      </c>
      <c r="N2149" s="417">
        <f t="shared" si="2740"/>
        <v>0</v>
      </c>
      <c r="O2149" s="417">
        <f t="shared" ref="O2149" si="2809">F2149-F2148</f>
        <v>0</v>
      </c>
      <c r="P2149" s="417">
        <f t="shared" ref="P2149:Q2149" si="2810">M2149-M2148</f>
        <v>0</v>
      </c>
      <c r="Q2149" s="417">
        <f t="shared" si="2810"/>
        <v>0</v>
      </c>
      <c r="R2149" s="484"/>
      <c r="T2149" s="416">
        <v>12</v>
      </c>
    </row>
    <row r="2150" spans="1:20" s="371" customFormat="1" ht="24" hidden="1" customHeight="1">
      <c r="A2150" s="366" t="s">
        <v>3324</v>
      </c>
      <c r="B2150" s="418" t="s">
        <v>0</v>
      </c>
      <c r="C2150" s="418" t="s">
        <v>237</v>
      </c>
      <c r="D2150" s="418" t="s">
        <v>240</v>
      </c>
      <c r="E2150" s="419" t="s">
        <v>18</v>
      </c>
      <c r="F2150" s="411"/>
      <c r="G2150" s="411">
        <v>13781.7</v>
      </c>
      <c r="H2150" s="412">
        <f>INT($F2150*G2150)</f>
        <v>0</v>
      </c>
      <c r="I2150" s="411">
        <v>0</v>
      </c>
      <c r="J2150" s="412">
        <f>INT($F2150*I2150)</f>
        <v>0</v>
      </c>
      <c r="K2150" s="411">
        <v>0</v>
      </c>
      <c r="L2150" s="412">
        <f>INT($F2150*K2150)</f>
        <v>0</v>
      </c>
      <c r="M2150" s="412">
        <f>+G2150+I2150+K2150</f>
        <v>13781.7</v>
      </c>
      <c r="N2150" s="412">
        <f>H2150+J2150+L2150</f>
        <v>0</v>
      </c>
      <c r="O2150" s="412"/>
      <c r="P2150" s="412"/>
      <c r="Q2150" s="412"/>
      <c r="R2150" s="483" t="s">
        <v>0</v>
      </c>
      <c r="T2150" s="411">
        <v>6</v>
      </c>
    </row>
    <row r="2151" spans="1:20" s="75" customFormat="1" ht="24" hidden="1" customHeight="1">
      <c r="A2151" s="372" t="s">
        <v>3325</v>
      </c>
      <c r="B2151" s="421" t="s">
        <v>0</v>
      </c>
      <c r="C2151" s="421" t="s">
        <v>237</v>
      </c>
      <c r="D2151" s="421" t="s">
        <v>240</v>
      </c>
      <c r="E2151" s="422" t="s">
        <v>18</v>
      </c>
      <c r="F2151" s="416"/>
      <c r="G2151" s="416">
        <v>13781.7</v>
      </c>
      <c r="H2151" s="417">
        <f t="shared" si="2789"/>
        <v>0</v>
      </c>
      <c r="I2151" s="416">
        <v>0</v>
      </c>
      <c r="J2151" s="417">
        <f t="shared" si="2790"/>
        <v>0</v>
      </c>
      <c r="K2151" s="416">
        <v>0</v>
      </c>
      <c r="L2151" s="417">
        <f t="shared" si="2791"/>
        <v>0</v>
      </c>
      <c r="M2151" s="417">
        <f t="shared" si="2792"/>
        <v>13781.7</v>
      </c>
      <c r="N2151" s="417">
        <f t="shared" si="2740"/>
        <v>0</v>
      </c>
      <c r="O2151" s="417">
        <f t="shared" ref="O2151" si="2811">F2151-F2150</f>
        <v>0</v>
      </c>
      <c r="P2151" s="417">
        <f t="shared" ref="P2151:Q2151" si="2812">M2151-M2150</f>
        <v>0</v>
      </c>
      <c r="Q2151" s="417">
        <f t="shared" si="2812"/>
        <v>0</v>
      </c>
      <c r="R2151" s="484"/>
      <c r="T2151" s="416">
        <v>6</v>
      </c>
    </row>
    <row r="2152" spans="1:20" s="371" customFormat="1" ht="24" hidden="1" customHeight="1">
      <c r="A2152" s="366" t="s">
        <v>3204</v>
      </c>
      <c r="B2152" s="418" t="s">
        <v>0</v>
      </c>
      <c r="C2152" s="418" t="s">
        <v>237</v>
      </c>
      <c r="D2152" s="418" t="s">
        <v>241</v>
      </c>
      <c r="E2152" s="419" t="s">
        <v>18</v>
      </c>
      <c r="F2152" s="411"/>
      <c r="G2152" s="411">
        <v>24807.1</v>
      </c>
      <c r="H2152" s="412">
        <f>INT($F2152*G2152)</f>
        <v>0</v>
      </c>
      <c r="I2152" s="411">
        <v>0</v>
      </c>
      <c r="J2152" s="412">
        <f>INT($F2152*I2152)</f>
        <v>0</v>
      </c>
      <c r="K2152" s="411">
        <v>0</v>
      </c>
      <c r="L2152" s="412">
        <f>INT($F2152*K2152)</f>
        <v>0</v>
      </c>
      <c r="M2152" s="412">
        <f>+G2152+I2152+K2152</f>
        <v>24807.1</v>
      </c>
      <c r="N2152" s="412">
        <f>H2152+J2152+L2152</f>
        <v>0</v>
      </c>
      <c r="O2152" s="412"/>
      <c r="P2152" s="412"/>
      <c r="Q2152" s="412"/>
      <c r="R2152" s="483" t="s">
        <v>0</v>
      </c>
      <c r="T2152" s="411">
        <v>32</v>
      </c>
    </row>
    <row r="2153" spans="1:20" s="75" customFormat="1" ht="24" hidden="1" customHeight="1">
      <c r="A2153" s="372" t="s">
        <v>3205</v>
      </c>
      <c r="B2153" s="421" t="s">
        <v>0</v>
      </c>
      <c r="C2153" s="421" t="s">
        <v>237</v>
      </c>
      <c r="D2153" s="421" t="s">
        <v>241</v>
      </c>
      <c r="E2153" s="422" t="s">
        <v>18</v>
      </c>
      <c r="F2153" s="416"/>
      <c r="G2153" s="416">
        <v>24807.1</v>
      </c>
      <c r="H2153" s="417">
        <f t="shared" si="2789"/>
        <v>0</v>
      </c>
      <c r="I2153" s="416">
        <v>0</v>
      </c>
      <c r="J2153" s="417">
        <f t="shared" si="2790"/>
        <v>0</v>
      </c>
      <c r="K2153" s="416">
        <v>0</v>
      </c>
      <c r="L2153" s="417">
        <f t="shared" si="2791"/>
        <v>0</v>
      </c>
      <c r="M2153" s="417">
        <f t="shared" si="2792"/>
        <v>24807.1</v>
      </c>
      <c r="N2153" s="417">
        <f t="shared" si="2740"/>
        <v>0</v>
      </c>
      <c r="O2153" s="417">
        <f t="shared" ref="O2153" si="2813">F2153-F2152</f>
        <v>0</v>
      </c>
      <c r="P2153" s="417">
        <f t="shared" ref="P2153:Q2153" si="2814">M2153-M2152</f>
        <v>0</v>
      </c>
      <c r="Q2153" s="417">
        <f t="shared" si="2814"/>
        <v>0</v>
      </c>
      <c r="R2153" s="484"/>
      <c r="T2153" s="416">
        <v>32</v>
      </c>
    </row>
    <row r="2154" spans="1:20" s="489" customFormat="1" ht="24" hidden="1" customHeight="1">
      <c r="A2154" s="366" t="s">
        <v>3230</v>
      </c>
      <c r="B2154" s="418" t="s">
        <v>0</v>
      </c>
      <c r="C2154" s="418" t="s">
        <v>242</v>
      </c>
      <c r="D2154" s="418" t="s">
        <v>238</v>
      </c>
      <c r="E2154" s="419" t="s">
        <v>18</v>
      </c>
      <c r="F2154" s="411"/>
      <c r="G2154" s="411">
        <v>7106.2</v>
      </c>
      <c r="H2154" s="412">
        <f>INT($F2154*G2154)</f>
        <v>0</v>
      </c>
      <c r="I2154" s="411">
        <v>0</v>
      </c>
      <c r="J2154" s="412">
        <f>INT($F2154*I2154)</f>
        <v>0</v>
      </c>
      <c r="K2154" s="411">
        <v>0</v>
      </c>
      <c r="L2154" s="412">
        <f>INT($F2154*K2154)</f>
        <v>0</v>
      </c>
      <c r="M2154" s="412">
        <f>+G2154+I2154+K2154</f>
        <v>7106.2</v>
      </c>
      <c r="N2154" s="412">
        <f>H2154+J2154+L2154</f>
        <v>0</v>
      </c>
      <c r="O2154" s="412"/>
      <c r="P2154" s="412"/>
      <c r="Q2154" s="412"/>
      <c r="R2154" s="483" t="s">
        <v>0</v>
      </c>
      <c r="T2154" s="411">
        <v>12</v>
      </c>
    </row>
    <row r="2155" spans="1:20" s="78" customFormat="1" ht="24" hidden="1" customHeight="1">
      <c r="A2155" s="372" t="s">
        <v>3326</v>
      </c>
      <c r="B2155" s="421" t="s">
        <v>0</v>
      </c>
      <c r="C2155" s="421" t="s">
        <v>242</v>
      </c>
      <c r="D2155" s="421" t="s">
        <v>238</v>
      </c>
      <c r="E2155" s="422" t="s">
        <v>18</v>
      </c>
      <c r="F2155" s="416"/>
      <c r="G2155" s="416">
        <v>7106.2</v>
      </c>
      <c r="H2155" s="417">
        <f t="shared" si="2789"/>
        <v>0</v>
      </c>
      <c r="I2155" s="416">
        <v>0</v>
      </c>
      <c r="J2155" s="417">
        <f t="shared" si="2790"/>
        <v>0</v>
      </c>
      <c r="K2155" s="416">
        <v>0</v>
      </c>
      <c r="L2155" s="417">
        <f t="shared" si="2791"/>
        <v>0</v>
      </c>
      <c r="M2155" s="417">
        <f t="shared" si="2792"/>
        <v>7106.2</v>
      </c>
      <c r="N2155" s="417">
        <f t="shared" si="2740"/>
        <v>0</v>
      </c>
      <c r="O2155" s="417">
        <f t="shared" ref="O2155" si="2815">F2155-F2154</f>
        <v>0</v>
      </c>
      <c r="P2155" s="417">
        <f t="shared" ref="P2155:Q2155" si="2816">M2155-M2154</f>
        <v>0</v>
      </c>
      <c r="Q2155" s="417">
        <f t="shared" si="2816"/>
        <v>0</v>
      </c>
      <c r="R2155" s="484"/>
      <c r="T2155" s="416">
        <v>12</v>
      </c>
    </row>
    <row r="2156" spans="1:20" s="371" customFormat="1" ht="24" hidden="1" customHeight="1">
      <c r="A2156" s="366" t="s">
        <v>3327</v>
      </c>
      <c r="B2156" s="418" t="s">
        <v>0</v>
      </c>
      <c r="C2156" s="418" t="s">
        <v>242</v>
      </c>
      <c r="D2156" s="418" t="s">
        <v>241</v>
      </c>
      <c r="E2156" s="419" t="s">
        <v>18</v>
      </c>
      <c r="F2156" s="411"/>
      <c r="G2156" s="411">
        <v>17054.900000000001</v>
      </c>
      <c r="H2156" s="412">
        <f>INT($F2156*G2156)</f>
        <v>0</v>
      </c>
      <c r="I2156" s="411">
        <v>0</v>
      </c>
      <c r="J2156" s="412">
        <f>INT($F2156*I2156)</f>
        <v>0</v>
      </c>
      <c r="K2156" s="411">
        <v>0</v>
      </c>
      <c r="L2156" s="412">
        <f>INT($F2156*K2156)</f>
        <v>0</v>
      </c>
      <c r="M2156" s="412">
        <f>+G2156+I2156+K2156</f>
        <v>17054.900000000001</v>
      </c>
      <c r="N2156" s="412">
        <f>H2156+J2156+L2156</f>
        <v>0</v>
      </c>
      <c r="O2156" s="412"/>
      <c r="P2156" s="412"/>
      <c r="Q2156" s="412"/>
      <c r="R2156" s="483" t="s">
        <v>0</v>
      </c>
      <c r="T2156" s="411">
        <v>16</v>
      </c>
    </row>
    <row r="2157" spans="1:20" s="75" customFormat="1" ht="24" hidden="1" customHeight="1">
      <c r="A2157" s="372" t="s">
        <v>3319</v>
      </c>
      <c r="B2157" s="421" t="s">
        <v>0</v>
      </c>
      <c r="C2157" s="421" t="s">
        <v>242</v>
      </c>
      <c r="D2157" s="421" t="s">
        <v>241</v>
      </c>
      <c r="E2157" s="422" t="s">
        <v>18</v>
      </c>
      <c r="F2157" s="416"/>
      <c r="G2157" s="416">
        <v>17054.900000000001</v>
      </c>
      <c r="H2157" s="417">
        <f t="shared" si="2789"/>
        <v>0</v>
      </c>
      <c r="I2157" s="416">
        <v>0</v>
      </c>
      <c r="J2157" s="417">
        <f t="shared" si="2790"/>
        <v>0</v>
      </c>
      <c r="K2157" s="416">
        <v>0</v>
      </c>
      <c r="L2157" s="417">
        <f t="shared" si="2791"/>
        <v>0</v>
      </c>
      <c r="M2157" s="417">
        <f t="shared" si="2792"/>
        <v>17054.900000000001</v>
      </c>
      <c r="N2157" s="417">
        <f t="shared" ref="N2157:N2223" si="2817">H2157+J2157+L2157</f>
        <v>0</v>
      </c>
      <c r="O2157" s="417">
        <f t="shared" ref="O2157" si="2818">F2157-F2156</f>
        <v>0</v>
      </c>
      <c r="P2157" s="417">
        <f t="shared" ref="P2157:Q2157" si="2819">M2157-M2156</f>
        <v>0</v>
      </c>
      <c r="Q2157" s="417">
        <f t="shared" si="2819"/>
        <v>0</v>
      </c>
      <c r="R2157" s="484"/>
      <c r="T2157" s="416">
        <v>16</v>
      </c>
    </row>
    <row r="2158" spans="1:20" s="371" customFormat="1" ht="24" hidden="1" customHeight="1">
      <c r="A2158" s="366" t="s">
        <v>3322</v>
      </c>
      <c r="B2158" s="418" t="s">
        <v>0</v>
      </c>
      <c r="C2158" s="418" t="s">
        <v>1910</v>
      </c>
      <c r="D2158" s="418" t="s">
        <v>3271</v>
      </c>
      <c r="E2158" s="419" t="s">
        <v>1887</v>
      </c>
      <c r="F2158" s="411"/>
      <c r="G2158" s="411">
        <v>0</v>
      </c>
      <c r="H2158" s="412">
        <f>INT($F2158*G2158)</f>
        <v>0</v>
      </c>
      <c r="I2158" s="411">
        <v>127919.8</v>
      </c>
      <c r="J2158" s="412">
        <f>INT($F2158*I2158)</f>
        <v>0</v>
      </c>
      <c r="K2158" s="411">
        <v>0</v>
      </c>
      <c r="L2158" s="412">
        <f>INT($F2158*K2158)</f>
        <v>0</v>
      </c>
      <c r="M2158" s="412">
        <f>+G2158+I2158+K2158</f>
        <v>127919.8</v>
      </c>
      <c r="N2158" s="412">
        <f>H2158+J2158+L2158</f>
        <v>0</v>
      </c>
      <c r="O2158" s="412"/>
      <c r="P2158" s="412"/>
      <c r="Q2158" s="412"/>
      <c r="R2158" s="483" t="s">
        <v>0</v>
      </c>
      <c r="T2158" s="411">
        <v>2</v>
      </c>
    </row>
    <row r="2159" spans="1:20" s="75" customFormat="1" ht="24" hidden="1" customHeight="1">
      <c r="A2159" s="372" t="s">
        <v>3321</v>
      </c>
      <c r="B2159" s="421" t="s">
        <v>0</v>
      </c>
      <c r="C2159" s="421" t="s">
        <v>1369</v>
      </c>
      <c r="D2159" s="421" t="s">
        <v>1370</v>
      </c>
      <c r="E2159" s="422" t="s">
        <v>1371</v>
      </c>
      <c r="F2159" s="416"/>
      <c r="G2159" s="416">
        <v>0</v>
      </c>
      <c r="H2159" s="417">
        <f t="shared" si="2789"/>
        <v>0</v>
      </c>
      <c r="I2159" s="416">
        <v>127919.8</v>
      </c>
      <c r="J2159" s="417">
        <f t="shared" si="2790"/>
        <v>0</v>
      </c>
      <c r="K2159" s="416">
        <v>0</v>
      </c>
      <c r="L2159" s="417">
        <f t="shared" si="2791"/>
        <v>0</v>
      </c>
      <c r="M2159" s="417">
        <f t="shared" si="2792"/>
        <v>127919.8</v>
      </c>
      <c r="N2159" s="417">
        <f t="shared" si="2817"/>
        <v>0</v>
      </c>
      <c r="O2159" s="417">
        <f t="shared" ref="O2159" si="2820">F2159-F2158</f>
        <v>0</v>
      </c>
      <c r="P2159" s="417">
        <f t="shared" ref="P2159:Q2159" si="2821">M2159-M2158</f>
        <v>0</v>
      </c>
      <c r="Q2159" s="417">
        <f t="shared" si="2821"/>
        <v>0</v>
      </c>
      <c r="R2159" s="484"/>
      <c r="T2159" s="416">
        <v>2</v>
      </c>
    </row>
    <row r="2160" spans="1:20" s="371" customFormat="1" ht="24" hidden="1" customHeight="1">
      <c r="A2160" s="366" t="s">
        <v>3328</v>
      </c>
      <c r="B2160" s="418" t="s">
        <v>0</v>
      </c>
      <c r="C2160" s="418" t="s">
        <v>1910</v>
      </c>
      <c r="D2160" s="418" t="s">
        <v>3329</v>
      </c>
      <c r="E2160" s="419" t="s">
        <v>1887</v>
      </c>
      <c r="F2160" s="411"/>
      <c r="G2160" s="411">
        <v>0</v>
      </c>
      <c r="H2160" s="412">
        <f>INT($F2160*G2160)</f>
        <v>0</v>
      </c>
      <c r="I2160" s="411">
        <v>162672</v>
      </c>
      <c r="J2160" s="412">
        <f>INT($F2160*I2160)</f>
        <v>0</v>
      </c>
      <c r="K2160" s="411">
        <v>0</v>
      </c>
      <c r="L2160" s="412">
        <f>INT($F2160*K2160)</f>
        <v>0</v>
      </c>
      <c r="M2160" s="412">
        <f>+G2160+I2160+K2160</f>
        <v>162672</v>
      </c>
      <c r="N2160" s="412">
        <f>H2160+J2160+L2160</f>
        <v>0</v>
      </c>
      <c r="O2160" s="412"/>
      <c r="P2160" s="412"/>
      <c r="Q2160" s="412"/>
      <c r="R2160" s="483" t="s">
        <v>0</v>
      </c>
      <c r="T2160" s="411">
        <v>60</v>
      </c>
    </row>
    <row r="2161" spans="1:20" s="75" customFormat="1" ht="24" hidden="1" customHeight="1">
      <c r="A2161" s="372" t="s">
        <v>3321</v>
      </c>
      <c r="B2161" s="421" t="s">
        <v>0</v>
      </c>
      <c r="C2161" s="421" t="s">
        <v>1369</v>
      </c>
      <c r="D2161" s="421" t="s">
        <v>1407</v>
      </c>
      <c r="E2161" s="422" t="s">
        <v>1371</v>
      </c>
      <c r="F2161" s="416"/>
      <c r="G2161" s="416">
        <v>0</v>
      </c>
      <c r="H2161" s="417">
        <f t="shared" si="2789"/>
        <v>0</v>
      </c>
      <c r="I2161" s="416">
        <v>162672</v>
      </c>
      <c r="J2161" s="417">
        <f t="shared" si="2790"/>
        <v>0</v>
      </c>
      <c r="K2161" s="416">
        <v>0</v>
      </c>
      <c r="L2161" s="417">
        <f t="shared" si="2791"/>
        <v>0</v>
      </c>
      <c r="M2161" s="417">
        <f t="shared" si="2792"/>
        <v>162672</v>
      </c>
      <c r="N2161" s="417">
        <f t="shared" si="2817"/>
        <v>0</v>
      </c>
      <c r="O2161" s="417">
        <f t="shared" ref="O2161" si="2822">F2161-F2160</f>
        <v>0</v>
      </c>
      <c r="P2161" s="417">
        <f t="shared" ref="P2161:Q2161" si="2823">M2161-M2160</f>
        <v>0</v>
      </c>
      <c r="Q2161" s="417">
        <f t="shared" si="2823"/>
        <v>0</v>
      </c>
      <c r="R2161" s="484"/>
      <c r="T2161" s="416">
        <v>60</v>
      </c>
    </row>
    <row r="2162" spans="1:20" s="371" customFormat="1" ht="24" hidden="1" customHeight="1">
      <c r="A2162" s="366" t="s">
        <v>3328</v>
      </c>
      <c r="B2162" s="418" t="s">
        <v>0</v>
      </c>
      <c r="C2162" s="418" t="s">
        <v>3273</v>
      </c>
      <c r="D2162" s="418" t="s">
        <v>3274</v>
      </c>
      <c r="E2162" s="419" t="s">
        <v>308</v>
      </c>
      <c r="F2162" s="411"/>
      <c r="G2162" s="411">
        <v>200322.6</v>
      </c>
      <c r="H2162" s="412">
        <f>INT($F2162*G2162)</f>
        <v>0</v>
      </c>
      <c r="I2162" s="411">
        <v>0</v>
      </c>
      <c r="J2162" s="412">
        <f>INT($F2162*I2162)</f>
        <v>0</v>
      </c>
      <c r="K2162" s="411">
        <v>0</v>
      </c>
      <c r="L2162" s="412">
        <f>INT($F2162*K2162)</f>
        <v>0</v>
      </c>
      <c r="M2162" s="412">
        <f>+G2162+I2162+K2162</f>
        <v>200322.6</v>
      </c>
      <c r="N2162" s="412">
        <f>H2162+J2162+L2162</f>
        <v>0</v>
      </c>
      <c r="O2162" s="412"/>
      <c r="P2162" s="412"/>
      <c r="Q2162" s="412"/>
      <c r="R2162" s="483" t="s">
        <v>0</v>
      </c>
      <c r="T2162" s="411">
        <v>1</v>
      </c>
    </row>
    <row r="2163" spans="1:20" s="75" customFormat="1" ht="24" hidden="1" customHeight="1">
      <c r="A2163" s="372" t="s">
        <v>3330</v>
      </c>
      <c r="B2163" s="421" t="s">
        <v>0</v>
      </c>
      <c r="C2163" s="421" t="s">
        <v>1373</v>
      </c>
      <c r="D2163" s="421" t="s">
        <v>1374</v>
      </c>
      <c r="E2163" s="422" t="s">
        <v>1034</v>
      </c>
      <c r="F2163" s="416"/>
      <c r="G2163" s="416">
        <v>200322.6</v>
      </c>
      <c r="H2163" s="417">
        <f t="shared" si="2789"/>
        <v>0</v>
      </c>
      <c r="I2163" s="416">
        <v>0</v>
      </c>
      <c r="J2163" s="417">
        <f t="shared" si="2790"/>
        <v>0</v>
      </c>
      <c r="K2163" s="416">
        <v>0</v>
      </c>
      <c r="L2163" s="417">
        <f t="shared" si="2791"/>
        <v>0</v>
      </c>
      <c r="M2163" s="417">
        <f t="shared" si="2792"/>
        <v>200322.6</v>
      </c>
      <c r="N2163" s="417">
        <f t="shared" si="2817"/>
        <v>0</v>
      </c>
      <c r="O2163" s="417">
        <f t="shared" ref="O2163" si="2824">F2163-F2162</f>
        <v>0</v>
      </c>
      <c r="P2163" s="417">
        <f t="shared" ref="P2163:Q2163" si="2825">M2163-M2162</f>
        <v>0</v>
      </c>
      <c r="Q2163" s="417">
        <f t="shared" si="2825"/>
        <v>0</v>
      </c>
      <c r="R2163" s="484"/>
      <c r="T2163" s="416">
        <v>1</v>
      </c>
    </row>
    <row r="2164" spans="1:20" s="371" customFormat="1" ht="24" hidden="1" customHeight="1">
      <c r="A2164" s="366" t="s">
        <v>3327</v>
      </c>
      <c r="B2164" s="448" t="s">
        <v>243</v>
      </c>
      <c r="C2164" s="448" t="s">
        <v>3331</v>
      </c>
      <c r="D2164" s="448" t="s">
        <v>0</v>
      </c>
      <c r="E2164" s="449" t="s">
        <v>0</v>
      </c>
      <c r="F2164" s="450"/>
      <c r="G2164" s="451">
        <v>0</v>
      </c>
      <c r="H2164" s="451">
        <f>SUMIF($A$2166:$A$2173,$A2166,H$2166:H$2173)</f>
        <v>0</v>
      </c>
      <c r="I2164" s="451">
        <v>0</v>
      </c>
      <c r="J2164" s="451">
        <f>SUMIF($A$2166:$A$2173,$A2166,J$2166:J$2173)</f>
        <v>0</v>
      </c>
      <c r="K2164" s="451">
        <v>0</v>
      </c>
      <c r="L2164" s="451">
        <f t="shared" ref="L2164:L2165" si="2826">SUMIF($A$2166:$A$2173,$A2166,L$2166:L$2173)</f>
        <v>0</v>
      </c>
      <c r="M2164" s="452">
        <v>0</v>
      </c>
      <c r="N2164" s="451">
        <f>H2164+J2164+L2164</f>
        <v>0</v>
      </c>
      <c r="O2164" s="451"/>
      <c r="P2164" s="451"/>
      <c r="Q2164" s="451"/>
      <c r="R2164" s="493" t="s">
        <v>0</v>
      </c>
      <c r="T2164" s="450">
        <v>0</v>
      </c>
    </row>
    <row r="2165" spans="1:20" s="75" customFormat="1" ht="24" hidden="1" customHeight="1">
      <c r="A2165" s="372" t="s">
        <v>3205</v>
      </c>
      <c r="B2165" s="454" t="s">
        <v>243</v>
      </c>
      <c r="C2165" s="454" t="s">
        <v>1408</v>
      </c>
      <c r="D2165" s="454" t="s">
        <v>0</v>
      </c>
      <c r="E2165" s="455" t="s">
        <v>0</v>
      </c>
      <c r="F2165" s="456"/>
      <c r="G2165" s="457">
        <v>0</v>
      </c>
      <c r="H2165" s="457">
        <f>SUMIF($A$2166:$A$2173,$A2167,H$2166:H$2173)</f>
        <v>0</v>
      </c>
      <c r="I2165" s="457">
        <v>0</v>
      </c>
      <c r="J2165" s="457">
        <f>SUMIF($A$2166:$A$2173,$A2167,J$2166:J$2173)</f>
        <v>0</v>
      </c>
      <c r="K2165" s="457">
        <v>0</v>
      </c>
      <c r="L2165" s="457">
        <f t="shared" si="2826"/>
        <v>0</v>
      </c>
      <c r="M2165" s="458">
        <v>0</v>
      </c>
      <c r="N2165" s="457">
        <f t="shared" si="2817"/>
        <v>0</v>
      </c>
      <c r="O2165" s="457">
        <f t="shared" ref="O2165" si="2827">F2165-F2164</f>
        <v>0</v>
      </c>
      <c r="P2165" s="457">
        <f t="shared" ref="P2165:Q2165" si="2828">M2165-M2164</f>
        <v>0</v>
      </c>
      <c r="Q2165" s="457">
        <f t="shared" si="2828"/>
        <v>0</v>
      </c>
      <c r="R2165" s="494"/>
      <c r="T2165" s="456">
        <v>0</v>
      </c>
    </row>
    <row r="2166" spans="1:20" s="489" customFormat="1" ht="24" hidden="1" customHeight="1">
      <c r="A2166" s="366" t="s">
        <v>3332</v>
      </c>
      <c r="B2166" s="418" t="s">
        <v>0</v>
      </c>
      <c r="C2166" s="418" t="s">
        <v>3333</v>
      </c>
      <c r="D2166" s="418" t="s">
        <v>244</v>
      </c>
      <c r="E2166" s="419" t="s">
        <v>18</v>
      </c>
      <c r="F2166" s="411"/>
      <c r="G2166" s="411">
        <v>2584063.1</v>
      </c>
      <c r="H2166" s="412">
        <f>INT($F2166*G2166)</f>
        <v>0</v>
      </c>
      <c r="I2166" s="411">
        <v>0</v>
      </c>
      <c r="J2166" s="412">
        <f>INT($F2166*I2166)</f>
        <v>0</v>
      </c>
      <c r="K2166" s="411">
        <v>0</v>
      </c>
      <c r="L2166" s="412">
        <f>INT($F2166*K2166)</f>
        <v>0</v>
      </c>
      <c r="M2166" s="412">
        <f>+G2166+I2166+K2166</f>
        <v>2584063.1</v>
      </c>
      <c r="N2166" s="412">
        <f>H2166+J2166+L2166</f>
        <v>0</v>
      </c>
      <c r="O2166" s="412"/>
      <c r="P2166" s="412"/>
      <c r="Q2166" s="412"/>
      <c r="R2166" s="483" t="s">
        <v>0</v>
      </c>
      <c r="T2166" s="411">
        <v>2</v>
      </c>
    </row>
    <row r="2167" spans="1:20" s="78" customFormat="1" ht="24" hidden="1" customHeight="1">
      <c r="A2167" s="372" t="s">
        <v>2072</v>
      </c>
      <c r="B2167" s="421" t="s">
        <v>0</v>
      </c>
      <c r="C2167" s="421" t="s">
        <v>1409</v>
      </c>
      <c r="D2167" s="421" t="s">
        <v>244</v>
      </c>
      <c r="E2167" s="422" t="s">
        <v>18</v>
      </c>
      <c r="F2167" s="416"/>
      <c r="G2167" s="416">
        <v>2584063.1</v>
      </c>
      <c r="H2167" s="417">
        <f t="shared" ref="H2167:H2173" si="2829">INT($F2167*G2167)</f>
        <v>0</v>
      </c>
      <c r="I2167" s="416">
        <v>0</v>
      </c>
      <c r="J2167" s="417">
        <f t="shared" ref="J2167:J2173" si="2830">INT($F2167*I2167)</f>
        <v>0</v>
      </c>
      <c r="K2167" s="416">
        <v>0</v>
      </c>
      <c r="L2167" s="417">
        <f t="shared" ref="L2167:L2173" si="2831">INT($F2167*K2167)</f>
        <v>0</v>
      </c>
      <c r="M2167" s="417">
        <f t="shared" ref="M2167:M2173" si="2832">+G2167+I2167+K2167</f>
        <v>2584063.1</v>
      </c>
      <c r="N2167" s="417">
        <f t="shared" si="2817"/>
        <v>0</v>
      </c>
      <c r="O2167" s="417">
        <f t="shared" ref="O2167" si="2833">F2167-F2166</f>
        <v>0</v>
      </c>
      <c r="P2167" s="417">
        <f t="shared" ref="P2167:Q2167" si="2834">M2167-M2166</f>
        <v>0</v>
      </c>
      <c r="Q2167" s="417">
        <f t="shared" si="2834"/>
        <v>0</v>
      </c>
      <c r="R2167" s="484"/>
      <c r="T2167" s="416">
        <v>2</v>
      </c>
    </row>
    <row r="2168" spans="1:20" s="485" customFormat="1" ht="24" hidden="1" customHeight="1">
      <c r="A2168" s="366" t="s">
        <v>3334</v>
      </c>
      <c r="B2168" s="418" t="s">
        <v>0</v>
      </c>
      <c r="C2168" s="418" t="s">
        <v>3335</v>
      </c>
      <c r="D2168" s="418" t="s">
        <v>0</v>
      </c>
      <c r="E2168" s="419" t="s">
        <v>18</v>
      </c>
      <c r="F2168" s="411"/>
      <c r="G2168" s="411">
        <v>43067.8</v>
      </c>
      <c r="H2168" s="412">
        <f>INT($F2168*G2168)</f>
        <v>0</v>
      </c>
      <c r="I2168" s="411">
        <v>0</v>
      </c>
      <c r="J2168" s="412">
        <f>INT($F2168*I2168)</f>
        <v>0</v>
      </c>
      <c r="K2168" s="411">
        <v>0</v>
      </c>
      <c r="L2168" s="412">
        <f>INT($F2168*K2168)</f>
        <v>0</v>
      </c>
      <c r="M2168" s="412">
        <f>+G2168+I2168+K2168</f>
        <v>43067.8</v>
      </c>
      <c r="N2168" s="412">
        <f>H2168+J2168+L2168</f>
        <v>0</v>
      </c>
      <c r="O2168" s="412"/>
      <c r="P2168" s="412"/>
      <c r="Q2168" s="412"/>
      <c r="R2168" s="483" t="s">
        <v>0</v>
      </c>
      <c r="T2168" s="411">
        <v>2</v>
      </c>
    </row>
    <row r="2169" spans="1:20" s="77" customFormat="1" ht="24" hidden="1" customHeight="1">
      <c r="A2169" s="372" t="s">
        <v>3321</v>
      </c>
      <c r="B2169" s="421" t="s">
        <v>0</v>
      </c>
      <c r="C2169" s="421" t="s">
        <v>1410</v>
      </c>
      <c r="D2169" s="421" t="s">
        <v>0</v>
      </c>
      <c r="E2169" s="422" t="s">
        <v>18</v>
      </c>
      <c r="F2169" s="416"/>
      <c r="G2169" s="416">
        <v>43067.8</v>
      </c>
      <c r="H2169" s="417">
        <f t="shared" si="2829"/>
        <v>0</v>
      </c>
      <c r="I2169" s="416">
        <v>0</v>
      </c>
      <c r="J2169" s="417">
        <f t="shared" si="2830"/>
        <v>0</v>
      </c>
      <c r="K2169" s="416">
        <v>0</v>
      </c>
      <c r="L2169" s="417">
        <f t="shared" si="2831"/>
        <v>0</v>
      </c>
      <c r="M2169" s="417">
        <f t="shared" si="2832"/>
        <v>43067.8</v>
      </c>
      <c r="N2169" s="417">
        <f t="shared" si="2817"/>
        <v>0</v>
      </c>
      <c r="O2169" s="417">
        <f t="shared" ref="O2169" si="2835">F2169-F2168</f>
        <v>0</v>
      </c>
      <c r="P2169" s="417">
        <f t="shared" ref="P2169:Q2169" si="2836">M2169-M2168</f>
        <v>0</v>
      </c>
      <c r="Q2169" s="417">
        <f t="shared" si="2836"/>
        <v>0</v>
      </c>
      <c r="R2169" s="484"/>
      <c r="T2169" s="416">
        <v>2</v>
      </c>
    </row>
    <row r="2170" spans="1:20" s="371" customFormat="1" ht="24" hidden="1" customHeight="1">
      <c r="A2170" s="366" t="s">
        <v>3204</v>
      </c>
      <c r="B2170" s="418" t="s">
        <v>0</v>
      </c>
      <c r="C2170" s="418" t="s">
        <v>3336</v>
      </c>
      <c r="D2170" s="418" t="s">
        <v>0</v>
      </c>
      <c r="E2170" s="419" t="s">
        <v>18</v>
      </c>
      <c r="F2170" s="411"/>
      <c r="G2170" s="411">
        <v>294583.2</v>
      </c>
      <c r="H2170" s="412">
        <f>INT($F2170*G2170)</f>
        <v>0</v>
      </c>
      <c r="I2170" s="411">
        <v>0</v>
      </c>
      <c r="J2170" s="412">
        <f>INT($F2170*I2170)</f>
        <v>0</v>
      </c>
      <c r="K2170" s="411">
        <v>0</v>
      </c>
      <c r="L2170" s="412">
        <f>INT($F2170*K2170)</f>
        <v>0</v>
      </c>
      <c r="M2170" s="412">
        <f>+G2170+I2170+K2170</f>
        <v>294583.2</v>
      </c>
      <c r="N2170" s="412">
        <f>H2170+J2170+L2170</f>
        <v>0</v>
      </c>
      <c r="O2170" s="412"/>
      <c r="P2170" s="412"/>
      <c r="Q2170" s="412"/>
      <c r="R2170" s="483" t="s">
        <v>0</v>
      </c>
      <c r="T2170" s="411">
        <v>2</v>
      </c>
    </row>
    <row r="2171" spans="1:20" s="75" customFormat="1" ht="24" hidden="1" customHeight="1">
      <c r="A2171" s="372" t="s">
        <v>3330</v>
      </c>
      <c r="B2171" s="421" t="s">
        <v>0</v>
      </c>
      <c r="C2171" s="421" t="s">
        <v>1411</v>
      </c>
      <c r="D2171" s="421" t="s">
        <v>0</v>
      </c>
      <c r="E2171" s="422" t="s">
        <v>18</v>
      </c>
      <c r="F2171" s="416"/>
      <c r="G2171" s="416">
        <v>294583.2</v>
      </c>
      <c r="H2171" s="417">
        <f t="shared" si="2829"/>
        <v>0</v>
      </c>
      <c r="I2171" s="416">
        <v>0</v>
      </c>
      <c r="J2171" s="417">
        <f t="shared" si="2830"/>
        <v>0</v>
      </c>
      <c r="K2171" s="416">
        <v>0</v>
      </c>
      <c r="L2171" s="417">
        <f t="shared" si="2831"/>
        <v>0</v>
      </c>
      <c r="M2171" s="417">
        <f t="shared" si="2832"/>
        <v>294583.2</v>
      </c>
      <c r="N2171" s="417">
        <f t="shared" si="2817"/>
        <v>0</v>
      </c>
      <c r="O2171" s="417">
        <f t="shared" ref="O2171" si="2837">F2171-F2170</f>
        <v>0</v>
      </c>
      <c r="P2171" s="417">
        <f t="shared" ref="P2171:Q2171" si="2838">M2171-M2170</f>
        <v>0</v>
      </c>
      <c r="Q2171" s="417">
        <f t="shared" si="2838"/>
        <v>0</v>
      </c>
      <c r="R2171" s="484"/>
      <c r="T2171" s="416">
        <v>2</v>
      </c>
    </row>
    <row r="2172" spans="1:20" s="371" customFormat="1" ht="24" hidden="1" customHeight="1">
      <c r="A2172" s="366" t="s">
        <v>2313</v>
      </c>
      <c r="B2172" s="418" t="s">
        <v>0</v>
      </c>
      <c r="C2172" s="418" t="s">
        <v>3337</v>
      </c>
      <c r="D2172" s="418" t="s">
        <v>3338</v>
      </c>
      <c r="E2172" s="419" t="s">
        <v>22</v>
      </c>
      <c r="F2172" s="411"/>
      <c r="G2172" s="411">
        <v>46513.2</v>
      </c>
      <c r="H2172" s="412">
        <f>INT($F2172*G2172)</f>
        <v>0</v>
      </c>
      <c r="I2172" s="411">
        <v>0</v>
      </c>
      <c r="J2172" s="412">
        <f>INT($F2172*I2172)</f>
        <v>0</v>
      </c>
      <c r="K2172" s="411">
        <v>0</v>
      </c>
      <c r="L2172" s="412">
        <f>INT($F2172*K2172)</f>
        <v>0</v>
      </c>
      <c r="M2172" s="412">
        <f>+G2172+I2172+K2172</f>
        <v>46513.2</v>
      </c>
      <c r="N2172" s="412">
        <f>H2172+J2172+L2172</f>
        <v>0</v>
      </c>
      <c r="O2172" s="412"/>
      <c r="P2172" s="412"/>
      <c r="Q2172" s="412"/>
      <c r="R2172" s="483" t="s">
        <v>0</v>
      </c>
      <c r="T2172" s="411">
        <v>80</v>
      </c>
    </row>
    <row r="2173" spans="1:20" s="75" customFormat="1" ht="24" hidden="1" customHeight="1">
      <c r="A2173" s="372" t="s">
        <v>3339</v>
      </c>
      <c r="B2173" s="421" t="s">
        <v>0</v>
      </c>
      <c r="C2173" s="421" t="s">
        <v>1412</v>
      </c>
      <c r="D2173" s="421" t="s">
        <v>1413</v>
      </c>
      <c r="E2173" s="422" t="s">
        <v>22</v>
      </c>
      <c r="F2173" s="416"/>
      <c r="G2173" s="416">
        <v>46513.2</v>
      </c>
      <c r="H2173" s="417">
        <f t="shared" si="2829"/>
        <v>0</v>
      </c>
      <c r="I2173" s="416">
        <v>0</v>
      </c>
      <c r="J2173" s="417">
        <f t="shared" si="2830"/>
        <v>0</v>
      </c>
      <c r="K2173" s="416">
        <v>0</v>
      </c>
      <c r="L2173" s="417">
        <f t="shared" si="2831"/>
        <v>0</v>
      </c>
      <c r="M2173" s="417">
        <f t="shared" si="2832"/>
        <v>46513.2</v>
      </c>
      <c r="N2173" s="417">
        <f t="shared" si="2817"/>
        <v>0</v>
      </c>
      <c r="O2173" s="417">
        <f t="shared" ref="O2173" si="2839">F2173-F2172</f>
        <v>0</v>
      </c>
      <c r="P2173" s="417">
        <f t="shared" ref="P2173:Q2173" si="2840">M2173-M2172</f>
        <v>0</v>
      </c>
      <c r="Q2173" s="417">
        <f t="shared" si="2840"/>
        <v>0</v>
      </c>
      <c r="R2173" s="484"/>
      <c r="T2173" s="416">
        <v>80</v>
      </c>
    </row>
    <row r="2174" spans="1:20" s="371" customFormat="1" ht="24" hidden="1" customHeight="1">
      <c r="A2174" s="366" t="s">
        <v>3340</v>
      </c>
      <c r="B2174" s="448" t="s">
        <v>245</v>
      </c>
      <c r="C2174" s="448" t="s">
        <v>3341</v>
      </c>
      <c r="D2174" s="448" t="s">
        <v>0</v>
      </c>
      <c r="E2174" s="449" t="s">
        <v>0</v>
      </c>
      <c r="F2174" s="450"/>
      <c r="G2174" s="451">
        <v>0</v>
      </c>
      <c r="H2174" s="451">
        <f>SUMIF($A$2176:$A$2185,$A2176,H$2176:H$2185)</f>
        <v>0</v>
      </c>
      <c r="I2174" s="451">
        <v>0</v>
      </c>
      <c r="J2174" s="451">
        <f t="shared" ref="J2174:J2175" si="2841">SUMIF($A$2176:$A$2185,$A2176,J$2176:J$2185)</f>
        <v>0</v>
      </c>
      <c r="K2174" s="451">
        <v>0</v>
      </c>
      <c r="L2174" s="451">
        <f t="shared" ref="L2174:L2175" si="2842">SUMIF($A$2176:$A$2185,$A2176,L$2176:L$2185)</f>
        <v>0</v>
      </c>
      <c r="M2174" s="452">
        <v>0</v>
      </c>
      <c r="N2174" s="451">
        <f>H2174+J2174+L2174</f>
        <v>0</v>
      </c>
      <c r="O2174" s="451"/>
      <c r="P2174" s="451"/>
      <c r="Q2174" s="451"/>
      <c r="R2174" s="493" t="s">
        <v>0</v>
      </c>
      <c r="T2174" s="450">
        <v>0</v>
      </c>
    </row>
    <row r="2175" spans="1:20" s="75" customFormat="1" ht="24" hidden="1" customHeight="1">
      <c r="A2175" s="372" t="s">
        <v>3342</v>
      </c>
      <c r="B2175" s="454" t="s">
        <v>245</v>
      </c>
      <c r="C2175" s="454" t="s">
        <v>1414</v>
      </c>
      <c r="D2175" s="454" t="s">
        <v>0</v>
      </c>
      <c r="E2175" s="455" t="s">
        <v>0</v>
      </c>
      <c r="F2175" s="456"/>
      <c r="G2175" s="457">
        <v>0</v>
      </c>
      <c r="H2175" s="457">
        <f>SUMIF($A$2176:$A$2185,$A2177,H$2176:H$2185)</f>
        <v>0</v>
      </c>
      <c r="I2175" s="457">
        <v>0</v>
      </c>
      <c r="J2175" s="457">
        <f t="shared" si="2841"/>
        <v>0</v>
      </c>
      <c r="K2175" s="457">
        <v>0</v>
      </c>
      <c r="L2175" s="457">
        <f t="shared" si="2842"/>
        <v>0</v>
      </c>
      <c r="M2175" s="458">
        <v>0</v>
      </c>
      <c r="N2175" s="457">
        <f t="shared" si="2817"/>
        <v>0</v>
      </c>
      <c r="O2175" s="457">
        <f t="shared" ref="O2175" si="2843">F2175-F2174</f>
        <v>0</v>
      </c>
      <c r="P2175" s="457">
        <f t="shared" ref="P2175:Q2175" si="2844">M2175-M2174</f>
        <v>0</v>
      </c>
      <c r="Q2175" s="457">
        <f t="shared" si="2844"/>
        <v>0</v>
      </c>
      <c r="R2175" s="494"/>
      <c r="T2175" s="456">
        <v>0</v>
      </c>
    </row>
    <row r="2176" spans="1:20" s="371" customFormat="1" ht="24" hidden="1" customHeight="1">
      <c r="A2176" s="366" t="s">
        <v>3204</v>
      </c>
      <c r="B2176" s="418" t="s">
        <v>0</v>
      </c>
      <c r="C2176" s="418" t="s">
        <v>3343</v>
      </c>
      <c r="D2176" s="418" t="s">
        <v>0</v>
      </c>
      <c r="E2176" s="419" t="s">
        <v>0</v>
      </c>
      <c r="F2176" s="411"/>
      <c r="G2176" s="411">
        <v>0</v>
      </c>
      <c r="H2176" s="412">
        <f>INT($F2176*G2176)</f>
        <v>0</v>
      </c>
      <c r="I2176" s="411">
        <v>0</v>
      </c>
      <c r="J2176" s="412">
        <f>INT($F2176*I2176)</f>
        <v>0</v>
      </c>
      <c r="K2176" s="411">
        <v>0</v>
      </c>
      <c r="L2176" s="412">
        <f>INT($F2176*K2176)</f>
        <v>0</v>
      </c>
      <c r="M2176" s="412">
        <f>+G2176+I2176+K2176</f>
        <v>0</v>
      </c>
      <c r="N2176" s="412">
        <f>H2176+J2176+L2176</f>
        <v>0</v>
      </c>
      <c r="O2176" s="412"/>
      <c r="P2176" s="412"/>
      <c r="Q2176" s="412"/>
      <c r="R2176" s="483" t="s">
        <v>0</v>
      </c>
      <c r="T2176" s="411">
        <v>0</v>
      </c>
    </row>
    <row r="2177" spans="1:20" s="75" customFormat="1" ht="24" hidden="1" customHeight="1">
      <c r="A2177" s="372" t="s">
        <v>3342</v>
      </c>
      <c r="B2177" s="421" t="s">
        <v>0</v>
      </c>
      <c r="C2177" s="421" t="s">
        <v>1415</v>
      </c>
      <c r="D2177" s="421" t="s">
        <v>0</v>
      </c>
      <c r="E2177" s="422" t="s">
        <v>0</v>
      </c>
      <c r="F2177" s="416"/>
      <c r="G2177" s="416">
        <v>0</v>
      </c>
      <c r="H2177" s="417">
        <f t="shared" ref="H2177:H2185" si="2845">INT($F2177*G2177)</f>
        <v>0</v>
      </c>
      <c r="I2177" s="416">
        <v>0</v>
      </c>
      <c r="J2177" s="417">
        <f t="shared" ref="J2177:J2185" si="2846">INT($F2177*I2177)</f>
        <v>0</v>
      </c>
      <c r="K2177" s="416">
        <v>0</v>
      </c>
      <c r="L2177" s="417">
        <f t="shared" ref="L2177:L2185" si="2847">INT($F2177*K2177)</f>
        <v>0</v>
      </c>
      <c r="M2177" s="417">
        <f t="shared" ref="M2177:M2185" si="2848">+G2177+I2177+K2177</f>
        <v>0</v>
      </c>
      <c r="N2177" s="417">
        <f t="shared" si="2817"/>
        <v>0</v>
      </c>
      <c r="O2177" s="417">
        <f t="shared" ref="O2177" si="2849">F2177-F2176</f>
        <v>0</v>
      </c>
      <c r="P2177" s="417">
        <f t="shared" ref="P2177:Q2177" si="2850">M2177-M2176</f>
        <v>0</v>
      </c>
      <c r="Q2177" s="417">
        <f t="shared" si="2850"/>
        <v>0</v>
      </c>
      <c r="R2177" s="484"/>
      <c r="T2177" s="416">
        <v>0</v>
      </c>
    </row>
    <row r="2178" spans="1:20" s="371" customFormat="1" ht="24" hidden="1" customHeight="1">
      <c r="A2178" s="366" t="s">
        <v>3344</v>
      </c>
      <c r="B2178" s="418" t="s">
        <v>0</v>
      </c>
      <c r="C2178" s="418" t="s">
        <v>3345</v>
      </c>
      <c r="D2178" s="418" t="s">
        <v>246</v>
      </c>
      <c r="E2178" s="419" t="s">
        <v>18</v>
      </c>
      <c r="F2178" s="411"/>
      <c r="G2178" s="411">
        <v>775219</v>
      </c>
      <c r="H2178" s="412">
        <f>INT($F2178*G2178)</f>
        <v>0</v>
      </c>
      <c r="I2178" s="411">
        <v>0</v>
      </c>
      <c r="J2178" s="412">
        <f>INT($F2178*I2178)</f>
        <v>0</v>
      </c>
      <c r="K2178" s="411">
        <v>0</v>
      </c>
      <c r="L2178" s="412">
        <f>INT($F2178*K2178)</f>
        <v>0</v>
      </c>
      <c r="M2178" s="412">
        <f>+G2178+I2178+K2178</f>
        <v>775219</v>
      </c>
      <c r="N2178" s="412">
        <f>H2178+J2178+L2178</f>
        <v>0</v>
      </c>
      <c r="O2178" s="412"/>
      <c r="P2178" s="412"/>
      <c r="Q2178" s="412"/>
      <c r="R2178" s="483" t="s">
        <v>0</v>
      </c>
      <c r="T2178" s="411">
        <v>2</v>
      </c>
    </row>
    <row r="2179" spans="1:20" s="75" customFormat="1" ht="24" hidden="1" customHeight="1">
      <c r="A2179" s="372" t="s">
        <v>3321</v>
      </c>
      <c r="B2179" s="421" t="s">
        <v>0</v>
      </c>
      <c r="C2179" s="421" t="s">
        <v>1416</v>
      </c>
      <c r="D2179" s="421" t="s">
        <v>246</v>
      </c>
      <c r="E2179" s="422" t="s">
        <v>18</v>
      </c>
      <c r="F2179" s="416"/>
      <c r="G2179" s="416">
        <v>775219</v>
      </c>
      <c r="H2179" s="417">
        <f t="shared" si="2845"/>
        <v>0</v>
      </c>
      <c r="I2179" s="416">
        <v>0</v>
      </c>
      <c r="J2179" s="417">
        <f t="shared" si="2846"/>
        <v>0</v>
      </c>
      <c r="K2179" s="416">
        <v>0</v>
      </c>
      <c r="L2179" s="417">
        <f t="shared" si="2847"/>
        <v>0</v>
      </c>
      <c r="M2179" s="417">
        <f t="shared" si="2848"/>
        <v>775219</v>
      </c>
      <c r="N2179" s="417">
        <f t="shared" si="2817"/>
        <v>0</v>
      </c>
      <c r="O2179" s="417">
        <f t="shared" ref="O2179" si="2851">F2179-F2178</f>
        <v>0</v>
      </c>
      <c r="P2179" s="417">
        <f t="shared" ref="P2179:Q2179" si="2852">M2179-M2178</f>
        <v>0</v>
      </c>
      <c r="Q2179" s="417">
        <f t="shared" si="2852"/>
        <v>0</v>
      </c>
      <c r="R2179" s="484"/>
      <c r="T2179" s="416">
        <v>2</v>
      </c>
    </row>
    <row r="2180" spans="1:20" s="371" customFormat="1" ht="24" hidden="1" customHeight="1">
      <c r="A2180" s="366" t="s">
        <v>3204</v>
      </c>
      <c r="B2180" s="418" t="s">
        <v>0</v>
      </c>
      <c r="C2180" s="418" t="s">
        <v>3346</v>
      </c>
      <c r="D2180" s="418" t="s">
        <v>0</v>
      </c>
      <c r="E2180" s="419" t="s">
        <v>18</v>
      </c>
      <c r="F2180" s="411"/>
      <c r="G2180" s="411">
        <v>258406.39999999999</v>
      </c>
      <c r="H2180" s="412">
        <f>INT($F2180*G2180)</f>
        <v>0</v>
      </c>
      <c r="I2180" s="411">
        <v>0</v>
      </c>
      <c r="J2180" s="412">
        <f>INT($F2180*I2180)</f>
        <v>0</v>
      </c>
      <c r="K2180" s="411">
        <v>0</v>
      </c>
      <c r="L2180" s="412">
        <f>INT($F2180*K2180)</f>
        <v>0</v>
      </c>
      <c r="M2180" s="412">
        <f>+G2180+I2180+K2180</f>
        <v>258406.39999999999</v>
      </c>
      <c r="N2180" s="412">
        <f>H2180+J2180+L2180</f>
        <v>0</v>
      </c>
      <c r="O2180" s="412"/>
      <c r="P2180" s="412"/>
      <c r="Q2180" s="412"/>
      <c r="R2180" s="483" t="s">
        <v>0</v>
      </c>
      <c r="T2180" s="411">
        <v>2</v>
      </c>
    </row>
    <row r="2181" spans="1:20" s="75" customFormat="1" ht="24" hidden="1" customHeight="1">
      <c r="A2181" s="372" t="s">
        <v>3205</v>
      </c>
      <c r="B2181" s="421" t="s">
        <v>0</v>
      </c>
      <c r="C2181" s="421" t="s">
        <v>1417</v>
      </c>
      <c r="D2181" s="421" t="s">
        <v>0</v>
      </c>
      <c r="E2181" s="422" t="s">
        <v>18</v>
      </c>
      <c r="F2181" s="416"/>
      <c r="G2181" s="416">
        <v>258406.39999999999</v>
      </c>
      <c r="H2181" s="417">
        <f t="shared" si="2845"/>
        <v>0</v>
      </c>
      <c r="I2181" s="416">
        <v>0</v>
      </c>
      <c r="J2181" s="417">
        <f t="shared" si="2846"/>
        <v>0</v>
      </c>
      <c r="K2181" s="416">
        <v>0</v>
      </c>
      <c r="L2181" s="417">
        <f t="shared" si="2847"/>
        <v>0</v>
      </c>
      <c r="M2181" s="417">
        <f t="shared" si="2848"/>
        <v>258406.39999999999</v>
      </c>
      <c r="N2181" s="417">
        <f t="shared" si="2817"/>
        <v>0</v>
      </c>
      <c r="O2181" s="417">
        <f t="shared" ref="O2181" si="2853">F2181-F2180</f>
        <v>0</v>
      </c>
      <c r="P2181" s="417">
        <f t="shared" ref="P2181:Q2181" si="2854">M2181-M2180</f>
        <v>0</v>
      </c>
      <c r="Q2181" s="417">
        <f t="shared" si="2854"/>
        <v>0</v>
      </c>
      <c r="R2181" s="484"/>
      <c r="T2181" s="416">
        <v>2</v>
      </c>
    </row>
    <row r="2182" spans="1:20" s="485" customFormat="1" ht="24" hidden="1" customHeight="1">
      <c r="A2182" s="366" t="s">
        <v>3327</v>
      </c>
      <c r="B2182" s="418" t="s">
        <v>0</v>
      </c>
      <c r="C2182" s="418" t="s">
        <v>3347</v>
      </c>
      <c r="D2182" s="418" t="s">
        <v>0</v>
      </c>
      <c r="E2182" s="419" t="s">
        <v>18</v>
      </c>
      <c r="F2182" s="411"/>
      <c r="G2182" s="411">
        <v>172270.9</v>
      </c>
      <c r="H2182" s="412">
        <f>INT($F2182*G2182)</f>
        <v>0</v>
      </c>
      <c r="I2182" s="411">
        <v>0</v>
      </c>
      <c r="J2182" s="412">
        <f>INT($F2182*I2182)</f>
        <v>0</v>
      </c>
      <c r="K2182" s="411">
        <v>0</v>
      </c>
      <c r="L2182" s="412">
        <f>INT($F2182*K2182)</f>
        <v>0</v>
      </c>
      <c r="M2182" s="412">
        <f>+G2182+I2182+K2182</f>
        <v>172270.9</v>
      </c>
      <c r="N2182" s="412">
        <f>H2182+J2182+L2182</f>
        <v>0</v>
      </c>
      <c r="O2182" s="412"/>
      <c r="P2182" s="412"/>
      <c r="Q2182" s="412"/>
      <c r="R2182" s="483" t="s">
        <v>0</v>
      </c>
      <c r="T2182" s="411">
        <v>2</v>
      </c>
    </row>
    <row r="2183" spans="1:20" s="77" customFormat="1" ht="24" hidden="1" customHeight="1">
      <c r="A2183" s="372" t="s">
        <v>3348</v>
      </c>
      <c r="B2183" s="421" t="s">
        <v>0</v>
      </c>
      <c r="C2183" s="421" t="s">
        <v>1418</v>
      </c>
      <c r="D2183" s="421" t="s">
        <v>0</v>
      </c>
      <c r="E2183" s="422" t="s">
        <v>18</v>
      </c>
      <c r="F2183" s="416"/>
      <c r="G2183" s="416">
        <v>172270.9</v>
      </c>
      <c r="H2183" s="417">
        <f t="shared" si="2845"/>
        <v>0</v>
      </c>
      <c r="I2183" s="416">
        <v>0</v>
      </c>
      <c r="J2183" s="417">
        <f t="shared" si="2846"/>
        <v>0</v>
      </c>
      <c r="K2183" s="416">
        <v>0</v>
      </c>
      <c r="L2183" s="417">
        <f t="shared" si="2847"/>
        <v>0</v>
      </c>
      <c r="M2183" s="417">
        <f t="shared" si="2848"/>
        <v>172270.9</v>
      </c>
      <c r="N2183" s="417">
        <f t="shared" si="2817"/>
        <v>0</v>
      </c>
      <c r="O2183" s="417">
        <f t="shared" ref="O2183" si="2855">F2183-F2182</f>
        <v>0</v>
      </c>
      <c r="P2183" s="417">
        <f t="shared" ref="P2183:Q2183" si="2856">M2183-M2182</f>
        <v>0</v>
      </c>
      <c r="Q2183" s="417">
        <f t="shared" si="2856"/>
        <v>0</v>
      </c>
      <c r="R2183" s="484"/>
      <c r="T2183" s="416">
        <v>2</v>
      </c>
    </row>
    <row r="2184" spans="1:20" s="477" customFormat="1" ht="24" hidden="1" customHeight="1">
      <c r="A2184" s="366" t="s">
        <v>3334</v>
      </c>
      <c r="B2184" s="418" t="s">
        <v>0</v>
      </c>
      <c r="C2184" s="418" t="s">
        <v>3349</v>
      </c>
      <c r="D2184" s="418" t="s">
        <v>0</v>
      </c>
      <c r="E2184" s="419" t="s">
        <v>2585</v>
      </c>
      <c r="F2184" s="411"/>
      <c r="G2184" s="411">
        <v>0</v>
      </c>
      <c r="H2184" s="412">
        <f>INT($F2184*G2184)</f>
        <v>0</v>
      </c>
      <c r="I2184" s="411">
        <v>0</v>
      </c>
      <c r="J2184" s="412">
        <f>INT($F2184*I2184)</f>
        <v>0</v>
      </c>
      <c r="K2184" s="411">
        <v>516812.7</v>
      </c>
      <c r="L2184" s="412">
        <f>INT($F2184*K2184)</f>
        <v>0</v>
      </c>
      <c r="M2184" s="412">
        <f>+G2184+I2184+K2184</f>
        <v>516812.7</v>
      </c>
      <c r="N2184" s="412">
        <f>H2184+J2184+L2184</f>
        <v>0</v>
      </c>
      <c r="O2184" s="412"/>
      <c r="P2184" s="412"/>
      <c r="Q2184" s="412"/>
      <c r="R2184" s="483" t="s">
        <v>0</v>
      </c>
      <c r="T2184" s="411">
        <v>1</v>
      </c>
    </row>
    <row r="2185" spans="1:20" s="76" customFormat="1" ht="24" hidden="1" customHeight="1">
      <c r="A2185" s="372" t="s">
        <v>3350</v>
      </c>
      <c r="B2185" s="421" t="s">
        <v>0</v>
      </c>
      <c r="C2185" s="421" t="s">
        <v>1419</v>
      </c>
      <c r="D2185" s="421" t="s">
        <v>0</v>
      </c>
      <c r="E2185" s="422" t="s">
        <v>1004</v>
      </c>
      <c r="F2185" s="416"/>
      <c r="G2185" s="416">
        <v>0</v>
      </c>
      <c r="H2185" s="417">
        <f t="shared" si="2845"/>
        <v>0</v>
      </c>
      <c r="I2185" s="416">
        <v>0</v>
      </c>
      <c r="J2185" s="417">
        <f t="shared" si="2846"/>
        <v>0</v>
      </c>
      <c r="K2185" s="416">
        <v>516812.7</v>
      </c>
      <c r="L2185" s="417">
        <f t="shared" si="2847"/>
        <v>0</v>
      </c>
      <c r="M2185" s="417">
        <f t="shared" si="2848"/>
        <v>516812.7</v>
      </c>
      <c r="N2185" s="417">
        <f t="shared" si="2817"/>
        <v>0</v>
      </c>
      <c r="O2185" s="417">
        <f t="shared" ref="O2185" si="2857">F2185-F2184</f>
        <v>0</v>
      </c>
      <c r="P2185" s="417">
        <f t="shared" ref="P2185:Q2185" si="2858">M2185-M2184</f>
        <v>0</v>
      </c>
      <c r="Q2185" s="417">
        <f t="shared" si="2858"/>
        <v>0</v>
      </c>
      <c r="R2185" s="484"/>
      <c r="T2185" s="416">
        <v>1</v>
      </c>
    </row>
    <row r="2186" spans="1:20" s="495" customFormat="1" ht="24" hidden="1" customHeight="1">
      <c r="A2186" s="366" t="s">
        <v>2378</v>
      </c>
      <c r="B2186" s="448" t="s">
        <v>247</v>
      </c>
      <c r="C2186" s="448" t="s">
        <v>3351</v>
      </c>
      <c r="D2186" s="448" t="s">
        <v>0</v>
      </c>
      <c r="E2186" s="449" t="s">
        <v>0</v>
      </c>
      <c r="F2186" s="450"/>
      <c r="G2186" s="451">
        <v>0</v>
      </c>
      <c r="H2186" s="451">
        <f>SUMIF($A$2188:$A$2195,$A2188,H$2188:H$2195)</f>
        <v>0</v>
      </c>
      <c r="I2186" s="451">
        <v>0</v>
      </c>
      <c r="J2186" s="451">
        <f t="shared" ref="J2186:J2187" si="2859">SUMIF($A$2188:$A$2195,$A2188,J$2188:J$2195)</f>
        <v>0</v>
      </c>
      <c r="K2186" s="451">
        <v>0</v>
      </c>
      <c r="L2186" s="451">
        <f t="shared" ref="L2186:L2187" si="2860">SUMIF($A$2188:$A$2195,$A2188,L$2188:L$2195)</f>
        <v>0</v>
      </c>
      <c r="M2186" s="452">
        <v>0</v>
      </c>
      <c r="N2186" s="451">
        <f>H2186+J2186+L2186</f>
        <v>0</v>
      </c>
      <c r="O2186" s="451"/>
      <c r="P2186" s="451"/>
      <c r="Q2186" s="451"/>
      <c r="R2186" s="493" t="s">
        <v>0</v>
      </c>
      <c r="T2186" s="450">
        <v>0</v>
      </c>
    </row>
    <row r="2187" spans="1:20" s="80" customFormat="1" ht="24" hidden="1" customHeight="1">
      <c r="A2187" s="372" t="s">
        <v>3205</v>
      </c>
      <c r="B2187" s="454" t="s">
        <v>247</v>
      </c>
      <c r="C2187" s="454" t="s">
        <v>1420</v>
      </c>
      <c r="D2187" s="454" t="s">
        <v>0</v>
      </c>
      <c r="E2187" s="455" t="s">
        <v>0</v>
      </c>
      <c r="F2187" s="456"/>
      <c r="G2187" s="457">
        <v>0</v>
      </c>
      <c r="H2187" s="457">
        <f>SUMIF($A$2188:$A$2195,$A2189,H$2188:H$2195)</f>
        <v>0</v>
      </c>
      <c r="I2187" s="457">
        <v>0</v>
      </c>
      <c r="J2187" s="457">
        <f t="shared" si="2859"/>
        <v>0</v>
      </c>
      <c r="K2187" s="457">
        <v>0</v>
      </c>
      <c r="L2187" s="457">
        <f t="shared" si="2860"/>
        <v>0</v>
      </c>
      <c r="M2187" s="458">
        <v>0</v>
      </c>
      <c r="N2187" s="457">
        <f t="shared" si="2817"/>
        <v>0</v>
      </c>
      <c r="O2187" s="457">
        <f t="shared" ref="O2187" si="2861">F2187-F2186</f>
        <v>0</v>
      </c>
      <c r="P2187" s="457">
        <f t="shared" ref="P2187:Q2187" si="2862">M2187-M2186</f>
        <v>0</v>
      </c>
      <c r="Q2187" s="457">
        <f t="shared" si="2862"/>
        <v>0</v>
      </c>
      <c r="R2187" s="494"/>
      <c r="T2187" s="456">
        <v>0</v>
      </c>
    </row>
    <row r="2188" spans="1:20" s="371" customFormat="1" ht="24" hidden="1" customHeight="1">
      <c r="A2188" s="366" t="s">
        <v>2313</v>
      </c>
      <c r="B2188" s="418" t="s">
        <v>0</v>
      </c>
      <c r="C2188" s="418" t="s">
        <v>248</v>
      </c>
      <c r="D2188" s="418" t="s">
        <v>249</v>
      </c>
      <c r="E2188" s="419" t="s">
        <v>97</v>
      </c>
      <c r="F2188" s="411"/>
      <c r="G2188" s="411">
        <v>2170613</v>
      </c>
      <c r="H2188" s="412">
        <f>INT($F2188*G2188)</f>
        <v>0</v>
      </c>
      <c r="I2188" s="411">
        <v>0</v>
      </c>
      <c r="J2188" s="412">
        <f>INT($F2188*I2188)</f>
        <v>0</v>
      </c>
      <c r="K2188" s="411">
        <v>0</v>
      </c>
      <c r="L2188" s="412">
        <f>INT($F2188*K2188)</f>
        <v>0</v>
      </c>
      <c r="M2188" s="412">
        <f>+G2188+I2188+K2188</f>
        <v>2170613</v>
      </c>
      <c r="N2188" s="412">
        <f>H2188+J2188+L2188</f>
        <v>0</v>
      </c>
      <c r="O2188" s="412"/>
      <c r="P2188" s="412"/>
      <c r="Q2188" s="412"/>
      <c r="R2188" s="483" t="s">
        <v>0</v>
      </c>
      <c r="T2188" s="411">
        <v>1</v>
      </c>
    </row>
    <row r="2189" spans="1:20" s="75" customFormat="1" ht="24" hidden="1" customHeight="1">
      <c r="A2189" s="372" t="s">
        <v>2303</v>
      </c>
      <c r="B2189" s="421" t="s">
        <v>0</v>
      </c>
      <c r="C2189" s="421" t="s">
        <v>248</v>
      </c>
      <c r="D2189" s="421" t="s">
        <v>249</v>
      </c>
      <c r="E2189" s="422" t="s">
        <v>97</v>
      </c>
      <c r="F2189" s="416"/>
      <c r="G2189" s="416">
        <v>2170613</v>
      </c>
      <c r="H2189" s="417">
        <f t="shared" ref="H2189:H2195" si="2863">INT($F2189*G2189)</f>
        <v>0</v>
      </c>
      <c r="I2189" s="416">
        <v>0</v>
      </c>
      <c r="J2189" s="417">
        <f t="shared" ref="J2189:J2195" si="2864">INT($F2189*I2189)</f>
        <v>0</v>
      </c>
      <c r="K2189" s="416">
        <v>0</v>
      </c>
      <c r="L2189" s="417">
        <f t="shared" ref="L2189:L2195" si="2865">INT($F2189*K2189)</f>
        <v>0</v>
      </c>
      <c r="M2189" s="417">
        <f t="shared" ref="M2189:M2195" si="2866">+G2189+I2189+K2189</f>
        <v>2170613</v>
      </c>
      <c r="N2189" s="417">
        <f t="shared" si="2817"/>
        <v>0</v>
      </c>
      <c r="O2189" s="417">
        <f t="shared" ref="O2189" si="2867">F2189-F2188</f>
        <v>0</v>
      </c>
      <c r="P2189" s="417">
        <f t="shared" ref="P2189:Q2189" si="2868">M2189-M2188</f>
        <v>0</v>
      </c>
      <c r="Q2189" s="417">
        <f t="shared" si="2868"/>
        <v>0</v>
      </c>
      <c r="R2189" s="484"/>
      <c r="T2189" s="416">
        <v>1</v>
      </c>
    </row>
    <row r="2190" spans="1:20" s="371" customFormat="1" ht="24" hidden="1" customHeight="1">
      <c r="A2190" s="366" t="s">
        <v>2313</v>
      </c>
      <c r="B2190" s="418" t="s">
        <v>0</v>
      </c>
      <c r="C2190" s="418" t="s">
        <v>250</v>
      </c>
      <c r="D2190" s="418" t="s">
        <v>251</v>
      </c>
      <c r="E2190" s="419" t="s">
        <v>97</v>
      </c>
      <c r="F2190" s="411"/>
      <c r="G2190" s="411">
        <v>2170613</v>
      </c>
      <c r="H2190" s="412">
        <f>INT($F2190*G2190)</f>
        <v>0</v>
      </c>
      <c r="I2190" s="411">
        <v>0</v>
      </c>
      <c r="J2190" s="412">
        <f>INT($F2190*I2190)</f>
        <v>0</v>
      </c>
      <c r="K2190" s="411">
        <v>0</v>
      </c>
      <c r="L2190" s="412">
        <f>INT($F2190*K2190)</f>
        <v>0</v>
      </c>
      <c r="M2190" s="412">
        <f>+G2190+I2190+K2190</f>
        <v>2170613</v>
      </c>
      <c r="N2190" s="412">
        <f>H2190+J2190+L2190</f>
        <v>0</v>
      </c>
      <c r="O2190" s="412"/>
      <c r="P2190" s="412"/>
      <c r="Q2190" s="412"/>
      <c r="R2190" s="483" t="s">
        <v>0</v>
      </c>
      <c r="T2190" s="411">
        <v>2</v>
      </c>
    </row>
    <row r="2191" spans="1:20" s="75" customFormat="1" ht="24" hidden="1" customHeight="1">
      <c r="A2191" s="372" t="s">
        <v>2303</v>
      </c>
      <c r="B2191" s="421" t="s">
        <v>0</v>
      </c>
      <c r="C2191" s="421" t="s">
        <v>250</v>
      </c>
      <c r="D2191" s="421" t="s">
        <v>251</v>
      </c>
      <c r="E2191" s="422" t="s">
        <v>97</v>
      </c>
      <c r="F2191" s="416"/>
      <c r="G2191" s="416">
        <v>2170613</v>
      </c>
      <c r="H2191" s="417">
        <f t="shared" si="2863"/>
        <v>0</v>
      </c>
      <c r="I2191" s="416">
        <v>0</v>
      </c>
      <c r="J2191" s="417">
        <f t="shared" si="2864"/>
        <v>0</v>
      </c>
      <c r="K2191" s="416">
        <v>0</v>
      </c>
      <c r="L2191" s="417">
        <f t="shared" si="2865"/>
        <v>0</v>
      </c>
      <c r="M2191" s="417">
        <f t="shared" si="2866"/>
        <v>2170613</v>
      </c>
      <c r="N2191" s="417">
        <f t="shared" si="2817"/>
        <v>0</v>
      </c>
      <c r="O2191" s="417">
        <f t="shared" ref="O2191" si="2869">F2191-F2190</f>
        <v>0</v>
      </c>
      <c r="P2191" s="417">
        <f t="shared" ref="P2191:Q2191" si="2870">M2191-M2190</f>
        <v>0</v>
      </c>
      <c r="Q2191" s="417">
        <f t="shared" si="2870"/>
        <v>0</v>
      </c>
      <c r="R2191" s="484"/>
      <c r="T2191" s="416">
        <v>2</v>
      </c>
    </row>
    <row r="2192" spans="1:20" s="371" customFormat="1" ht="24" hidden="1" customHeight="1">
      <c r="A2192" s="366" t="s">
        <v>2313</v>
      </c>
      <c r="B2192" s="418" t="s">
        <v>0</v>
      </c>
      <c r="C2192" s="418" t="s">
        <v>252</v>
      </c>
      <c r="D2192" s="418" t="s">
        <v>253</v>
      </c>
      <c r="E2192" s="419" t="s">
        <v>97</v>
      </c>
      <c r="F2192" s="411"/>
      <c r="G2192" s="411">
        <v>2411792.2000000002</v>
      </c>
      <c r="H2192" s="412">
        <f>INT($F2192*G2192)</f>
        <v>0</v>
      </c>
      <c r="I2192" s="411">
        <v>0</v>
      </c>
      <c r="J2192" s="412">
        <f>INT($F2192*I2192)</f>
        <v>0</v>
      </c>
      <c r="K2192" s="411">
        <v>0</v>
      </c>
      <c r="L2192" s="412">
        <f>INT($F2192*K2192)</f>
        <v>0</v>
      </c>
      <c r="M2192" s="412">
        <f>+G2192+I2192+K2192</f>
        <v>2411792.2000000002</v>
      </c>
      <c r="N2192" s="412">
        <f>H2192+J2192+L2192</f>
        <v>0</v>
      </c>
      <c r="O2192" s="412"/>
      <c r="P2192" s="412"/>
      <c r="Q2192" s="412"/>
      <c r="R2192" s="483" t="s">
        <v>0</v>
      </c>
      <c r="T2192" s="411">
        <v>2</v>
      </c>
    </row>
    <row r="2193" spans="1:20" s="75" customFormat="1" ht="24" hidden="1" customHeight="1">
      <c r="A2193" s="372" t="s">
        <v>2303</v>
      </c>
      <c r="B2193" s="421" t="s">
        <v>0</v>
      </c>
      <c r="C2193" s="421" t="s">
        <v>252</v>
      </c>
      <c r="D2193" s="421" t="s">
        <v>253</v>
      </c>
      <c r="E2193" s="422" t="s">
        <v>97</v>
      </c>
      <c r="F2193" s="416"/>
      <c r="G2193" s="416">
        <v>2411792.2000000002</v>
      </c>
      <c r="H2193" s="417">
        <f t="shared" si="2863"/>
        <v>0</v>
      </c>
      <c r="I2193" s="416">
        <v>0</v>
      </c>
      <c r="J2193" s="417">
        <f t="shared" si="2864"/>
        <v>0</v>
      </c>
      <c r="K2193" s="416">
        <v>0</v>
      </c>
      <c r="L2193" s="417">
        <f t="shared" si="2865"/>
        <v>0</v>
      </c>
      <c r="M2193" s="417">
        <f t="shared" si="2866"/>
        <v>2411792.2000000002</v>
      </c>
      <c r="N2193" s="417">
        <f t="shared" si="2817"/>
        <v>0</v>
      </c>
      <c r="O2193" s="417">
        <f t="shared" ref="O2193" si="2871">F2193-F2192</f>
        <v>0</v>
      </c>
      <c r="P2193" s="417">
        <f t="shared" ref="P2193:Q2193" si="2872">M2193-M2192</f>
        <v>0</v>
      </c>
      <c r="Q2193" s="417">
        <f t="shared" si="2872"/>
        <v>0</v>
      </c>
      <c r="R2193" s="484"/>
      <c r="T2193" s="416">
        <v>2</v>
      </c>
    </row>
    <row r="2194" spans="1:20" s="371" customFormat="1" ht="24" hidden="1" customHeight="1">
      <c r="A2194" s="366" t="s">
        <v>2313</v>
      </c>
      <c r="B2194" s="418" t="s">
        <v>0</v>
      </c>
      <c r="C2194" s="418" t="s">
        <v>254</v>
      </c>
      <c r="D2194" s="418" t="s">
        <v>253</v>
      </c>
      <c r="E2194" s="419" t="s">
        <v>97</v>
      </c>
      <c r="F2194" s="411"/>
      <c r="G2194" s="411">
        <v>2411792.2000000002</v>
      </c>
      <c r="H2194" s="412">
        <f>INT($F2194*G2194)</f>
        <v>0</v>
      </c>
      <c r="I2194" s="411">
        <v>0</v>
      </c>
      <c r="J2194" s="412">
        <f>INT($F2194*I2194)</f>
        <v>0</v>
      </c>
      <c r="K2194" s="411">
        <v>0</v>
      </c>
      <c r="L2194" s="412">
        <f>INT($F2194*K2194)</f>
        <v>0</v>
      </c>
      <c r="M2194" s="412">
        <f>+G2194+I2194+K2194</f>
        <v>2411792.2000000002</v>
      </c>
      <c r="N2194" s="412">
        <f>H2194+J2194+L2194</f>
        <v>0</v>
      </c>
      <c r="O2194" s="412"/>
      <c r="P2194" s="412"/>
      <c r="Q2194" s="412"/>
      <c r="R2194" s="483" t="s">
        <v>0</v>
      </c>
      <c r="T2194" s="411">
        <v>2</v>
      </c>
    </row>
    <row r="2195" spans="1:20" s="75" customFormat="1" ht="24" hidden="1" customHeight="1">
      <c r="A2195" s="372" t="s">
        <v>2303</v>
      </c>
      <c r="B2195" s="421" t="s">
        <v>0</v>
      </c>
      <c r="C2195" s="421" t="s">
        <v>254</v>
      </c>
      <c r="D2195" s="421" t="s">
        <v>253</v>
      </c>
      <c r="E2195" s="422" t="s">
        <v>97</v>
      </c>
      <c r="F2195" s="416"/>
      <c r="G2195" s="416">
        <v>2411792.2000000002</v>
      </c>
      <c r="H2195" s="417">
        <f t="shared" si="2863"/>
        <v>0</v>
      </c>
      <c r="I2195" s="416">
        <v>0</v>
      </c>
      <c r="J2195" s="417">
        <f t="shared" si="2864"/>
        <v>0</v>
      </c>
      <c r="K2195" s="416">
        <v>0</v>
      </c>
      <c r="L2195" s="417">
        <f t="shared" si="2865"/>
        <v>0</v>
      </c>
      <c r="M2195" s="417">
        <f t="shared" si="2866"/>
        <v>2411792.2000000002</v>
      </c>
      <c r="N2195" s="417">
        <f t="shared" si="2817"/>
        <v>0</v>
      </c>
      <c r="O2195" s="417">
        <f t="shared" ref="O2195" si="2873">F2195-F2194</f>
        <v>0</v>
      </c>
      <c r="P2195" s="417">
        <f t="shared" ref="P2195:Q2195" si="2874">M2195-M2194</f>
        <v>0</v>
      </c>
      <c r="Q2195" s="417">
        <f t="shared" si="2874"/>
        <v>0</v>
      </c>
      <c r="R2195" s="484"/>
      <c r="T2195" s="416">
        <v>2</v>
      </c>
    </row>
    <row r="2196" spans="1:20" s="495" customFormat="1" ht="24" hidden="1" customHeight="1">
      <c r="A2196" s="366" t="s">
        <v>2378</v>
      </c>
      <c r="B2196" s="448" t="s">
        <v>6527</v>
      </c>
      <c r="C2196" s="448" t="s">
        <v>6534</v>
      </c>
      <c r="D2196" s="448" t="s">
        <v>0</v>
      </c>
      <c r="E2196" s="449" t="s">
        <v>0</v>
      </c>
      <c r="F2196" s="450"/>
      <c r="G2196" s="451">
        <v>0</v>
      </c>
      <c r="H2196" s="451">
        <f>H2198</f>
        <v>0</v>
      </c>
      <c r="I2196" s="451">
        <v>0</v>
      </c>
      <c r="J2196" s="451">
        <f t="shared" ref="J2196:J2197" si="2875">J2198</f>
        <v>0</v>
      </c>
      <c r="K2196" s="451">
        <v>0</v>
      </c>
      <c r="L2196" s="451">
        <f t="shared" ref="L2196:L2197" si="2876">L2198</f>
        <v>0</v>
      </c>
      <c r="M2196" s="452">
        <v>0</v>
      </c>
      <c r="N2196" s="451">
        <f>H2196+J2196+L2196</f>
        <v>0</v>
      </c>
      <c r="O2196" s="451"/>
      <c r="P2196" s="451"/>
      <c r="Q2196" s="451"/>
      <c r="R2196" s="493" t="s">
        <v>0</v>
      </c>
      <c r="T2196" s="450">
        <v>0</v>
      </c>
    </row>
    <row r="2197" spans="1:20" s="80" customFormat="1" ht="24" hidden="1" customHeight="1">
      <c r="A2197" s="372" t="s">
        <v>3205</v>
      </c>
      <c r="B2197" s="454" t="s">
        <v>6528</v>
      </c>
      <c r="C2197" s="454" t="s">
        <v>6535</v>
      </c>
      <c r="D2197" s="454" t="s">
        <v>0</v>
      </c>
      <c r="E2197" s="455" t="s">
        <v>0</v>
      </c>
      <c r="F2197" s="456"/>
      <c r="G2197" s="457">
        <v>0</v>
      </c>
      <c r="H2197" s="457">
        <f>H2199</f>
        <v>0</v>
      </c>
      <c r="I2197" s="457">
        <v>0</v>
      </c>
      <c r="J2197" s="457">
        <f t="shared" si="2875"/>
        <v>0</v>
      </c>
      <c r="K2197" s="457">
        <v>0</v>
      </c>
      <c r="L2197" s="457">
        <f t="shared" si="2876"/>
        <v>0</v>
      </c>
      <c r="M2197" s="458">
        <v>0</v>
      </c>
      <c r="N2197" s="457">
        <f t="shared" ref="N2197" si="2877">H2197+J2197+L2197</f>
        <v>0</v>
      </c>
      <c r="O2197" s="457">
        <f t="shared" ref="O2197" si="2878">F2197-F2196</f>
        <v>0</v>
      </c>
      <c r="P2197" s="457">
        <f t="shared" ref="P2197" si="2879">M2197-M2196</f>
        <v>0</v>
      </c>
      <c r="Q2197" s="457">
        <f t="shared" ref="Q2197" si="2880">N2197-N2196</f>
        <v>0</v>
      </c>
      <c r="R2197" s="494"/>
      <c r="T2197" s="456">
        <v>0</v>
      </c>
    </row>
    <row r="2198" spans="1:20" s="371" customFormat="1" ht="24" hidden="1" customHeight="1">
      <c r="A2198" s="366" t="s">
        <v>2313</v>
      </c>
      <c r="B2198" s="418" t="s">
        <v>0</v>
      </c>
      <c r="C2198" s="647" t="str">
        <f>단가산출총괄표!C3</f>
        <v>조립식PC맨홀설치</v>
      </c>
      <c r="D2198" s="461" t="str">
        <f>단가산출총괄표!D3</f>
        <v>D1800,하부구체+상판</v>
      </c>
      <c r="E2198" s="419" t="s">
        <v>6824</v>
      </c>
      <c r="F2198" s="411"/>
      <c r="G2198" s="411">
        <f>단가산출총괄표!F3</f>
        <v>417064</v>
      </c>
      <c r="H2198" s="412">
        <f>INT($F2198*G2198)</f>
        <v>0</v>
      </c>
      <c r="I2198" s="411">
        <v>0</v>
      </c>
      <c r="J2198" s="412">
        <f>INT($F2198*I2198)</f>
        <v>0</v>
      </c>
      <c r="K2198" s="411">
        <v>0</v>
      </c>
      <c r="L2198" s="412">
        <f>INT($F2198*K2198)</f>
        <v>0</v>
      </c>
      <c r="M2198" s="412">
        <f>+G2198+I2198+K2198</f>
        <v>417064</v>
      </c>
      <c r="N2198" s="412">
        <f>H2198+J2198+L2198</f>
        <v>0</v>
      </c>
      <c r="O2198" s="412"/>
      <c r="P2198" s="412"/>
      <c r="Q2198" s="412"/>
      <c r="R2198" s="483" t="s">
        <v>6884</v>
      </c>
      <c r="T2198" s="411">
        <v>1</v>
      </c>
    </row>
    <row r="2199" spans="1:20" s="75" customFormat="1" ht="24" hidden="1" customHeight="1">
      <c r="A2199" s="372" t="s">
        <v>2303</v>
      </c>
      <c r="B2199" s="421" t="s">
        <v>0</v>
      </c>
      <c r="C2199" s="463" t="str">
        <f>단가산출총괄표!C3</f>
        <v>조립식PC맨홀설치</v>
      </c>
      <c r="D2199" s="463" t="str">
        <f>단가산출총괄표!D3</f>
        <v>D1800,하부구체+상판</v>
      </c>
      <c r="E2199" s="422" t="s">
        <v>6825</v>
      </c>
      <c r="F2199" s="416"/>
      <c r="G2199" s="416">
        <f>단가산출총괄표!F3</f>
        <v>417064</v>
      </c>
      <c r="H2199" s="417">
        <f t="shared" ref="H2199" si="2881">INT($F2199*G2199)</f>
        <v>0</v>
      </c>
      <c r="I2199" s="416">
        <v>0</v>
      </c>
      <c r="J2199" s="417">
        <f t="shared" ref="J2199" si="2882">INT($F2199*I2199)</f>
        <v>0</v>
      </c>
      <c r="K2199" s="416">
        <v>0</v>
      </c>
      <c r="L2199" s="417">
        <f t="shared" ref="L2199" si="2883">INT($F2199*K2199)</f>
        <v>0</v>
      </c>
      <c r="M2199" s="417">
        <f t="shared" ref="M2199" si="2884">+G2199+I2199+K2199</f>
        <v>417064</v>
      </c>
      <c r="N2199" s="417">
        <f t="shared" ref="N2199" si="2885">H2199+J2199+L2199</f>
        <v>0</v>
      </c>
      <c r="O2199" s="417">
        <f t="shared" ref="O2199" si="2886">F2199-F2198</f>
        <v>0</v>
      </c>
      <c r="P2199" s="417">
        <f t="shared" ref="P2199" si="2887">M2199-M2198</f>
        <v>0</v>
      </c>
      <c r="Q2199" s="417">
        <f t="shared" ref="Q2199" si="2888">N2199-N2198</f>
        <v>0</v>
      </c>
      <c r="R2199" s="652" t="s">
        <v>6885</v>
      </c>
      <c r="T2199" s="416">
        <v>1</v>
      </c>
    </row>
    <row r="2200" spans="1:20" s="495" customFormat="1" ht="24" hidden="1" customHeight="1">
      <c r="A2200" s="366" t="s">
        <v>2313</v>
      </c>
      <c r="B2200" s="436" t="s">
        <v>255</v>
      </c>
      <c r="C2200" s="436" t="s">
        <v>3352</v>
      </c>
      <c r="D2200" s="436" t="s">
        <v>0</v>
      </c>
      <c r="E2200" s="437" t="s">
        <v>0</v>
      </c>
      <c r="F2200" s="438"/>
      <c r="G2200" s="439">
        <v>0</v>
      </c>
      <c r="H2200" s="440">
        <f>H2202+H2224+H2256+H2280+H2294+H2304</f>
        <v>0</v>
      </c>
      <c r="I2200" s="439">
        <v>0</v>
      </c>
      <c r="J2200" s="440">
        <f>J2202+J2224+J2256+J2280+J2294+J2304</f>
        <v>0</v>
      </c>
      <c r="K2200" s="439">
        <v>0</v>
      </c>
      <c r="L2200" s="440">
        <f>L2202+L2224+L2256+L2280+L2294+L2304</f>
        <v>0</v>
      </c>
      <c r="M2200" s="440">
        <v>0</v>
      </c>
      <c r="N2200" s="440">
        <f>H2200+J2200+L2200</f>
        <v>0</v>
      </c>
      <c r="O2200" s="440"/>
      <c r="P2200" s="440"/>
      <c r="Q2200" s="440"/>
      <c r="R2200" s="491" t="s">
        <v>0</v>
      </c>
      <c r="T2200" s="438">
        <v>0</v>
      </c>
    </row>
    <row r="2201" spans="1:20" s="80" customFormat="1" ht="24" hidden="1" customHeight="1">
      <c r="A2201" s="372" t="s">
        <v>2303</v>
      </c>
      <c r="B2201" s="442" t="s">
        <v>255</v>
      </c>
      <c r="C2201" s="442" t="s">
        <v>1421</v>
      </c>
      <c r="D2201" s="442" t="s">
        <v>0</v>
      </c>
      <c r="E2201" s="443" t="s">
        <v>0</v>
      </c>
      <c r="F2201" s="444"/>
      <c r="G2201" s="445">
        <v>0</v>
      </c>
      <c r="H2201" s="446">
        <f>H2203+H2225+H2257+H2281+H2295+H2305</f>
        <v>0</v>
      </c>
      <c r="I2201" s="445">
        <v>0</v>
      </c>
      <c r="J2201" s="446">
        <f>J2203+J2225+J2257+J2281+J2295+J2305</f>
        <v>0</v>
      </c>
      <c r="K2201" s="445">
        <v>0</v>
      </c>
      <c r="L2201" s="446">
        <f>L2203+L2225+L2257+L2281+L2295+L2305</f>
        <v>0</v>
      </c>
      <c r="M2201" s="446">
        <v>0</v>
      </c>
      <c r="N2201" s="446">
        <f t="shared" si="2817"/>
        <v>0</v>
      </c>
      <c r="O2201" s="446">
        <f t="shared" ref="O2201" si="2889">F2201-F2200</f>
        <v>0</v>
      </c>
      <c r="P2201" s="446">
        <f t="shared" ref="P2201:Q2201" si="2890">M2201-M2200</f>
        <v>0</v>
      </c>
      <c r="Q2201" s="446">
        <f t="shared" si="2890"/>
        <v>0</v>
      </c>
      <c r="R2201" s="492"/>
      <c r="T2201" s="444">
        <v>0</v>
      </c>
    </row>
    <row r="2202" spans="1:20" s="371" customFormat="1" ht="24" hidden="1" customHeight="1">
      <c r="A2202" s="366" t="s">
        <v>2313</v>
      </c>
      <c r="B2202" s="448" t="s">
        <v>256</v>
      </c>
      <c r="C2202" s="448" t="s">
        <v>3256</v>
      </c>
      <c r="D2202" s="448" t="s">
        <v>0</v>
      </c>
      <c r="E2202" s="449" t="s">
        <v>0</v>
      </c>
      <c r="F2202" s="450"/>
      <c r="G2202" s="451">
        <v>0</v>
      </c>
      <c r="H2202" s="451">
        <f>SUMIF($A$2204:$A$2223,$A2204,H$2204:H$2223)</f>
        <v>0</v>
      </c>
      <c r="I2202" s="451">
        <v>0</v>
      </c>
      <c r="J2202" s="451">
        <f t="shared" ref="J2202:J2203" si="2891">SUMIF($A$2204:$A$2223,$A2204,J$2204:J$2223)</f>
        <v>0</v>
      </c>
      <c r="K2202" s="451">
        <v>0</v>
      </c>
      <c r="L2202" s="451">
        <f t="shared" ref="L2202" si="2892">SUMIF($A$2204:$A$2223,$A2204,L$2204:L$2223)</f>
        <v>0</v>
      </c>
      <c r="M2202" s="452">
        <v>0</v>
      </c>
      <c r="N2202" s="451">
        <f>H2202+J2202+L2202</f>
        <v>0</v>
      </c>
      <c r="O2202" s="451"/>
      <c r="P2202" s="451"/>
      <c r="Q2202" s="451"/>
      <c r="R2202" s="493" t="s">
        <v>0</v>
      </c>
      <c r="T2202" s="450">
        <v>0</v>
      </c>
    </row>
    <row r="2203" spans="1:20" s="75" customFormat="1" ht="24" hidden="1" customHeight="1">
      <c r="A2203" s="372" t="s">
        <v>2303</v>
      </c>
      <c r="B2203" s="454" t="s">
        <v>256</v>
      </c>
      <c r="C2203" s="454" t="s">
        <v>1355</v>
      </c>
      <c r="D2203" s="454" t="s">
        <v>0</v>
      </c>
      <c r="E2203" s="455" t="s">
        <v>0</v>
      </c>
      <c r="F2203" s="456"/>
      <c r="G2203" s="457">
        <v>0</v>
      </c>
      <c r="H2203" s="457">
        <f>SUMIF($A$2204:$A$2223,$A2205,H$2204:H$2223)</f>
        <v>0</v>
      </c>
      <c r="I2203" s="457">
        <v>0</v>
      </c>
      <c r="J2203" s="457">
        <f t="shared" si="2891"/>
        <v>0</v>
      </c>
      <c r="K2203" s="457">
        <v>0</v>
      </c>
      <c r="L2203" s="457">
        <f>SUMIF($A$2204:$A$2223,$A2205,L$2204:L$2223)</f>
        <v>0</v>
      </c>
      <c r="M2203" s="458">
        <v>0</v>
      </c>
      <c r="N2203" s="457">
        <f t="shared" si="2817"/>
        <v>0</v>
      </c>
      <c r="O2203" s="457">
        <f t="shared" ref="O2203" si="2893">F2203-F2202</f>
        <v>0</v>
      </c>
      <c r="P2203" s="457">
        <f t="shared" ref="P2203:Q2203" si="2894">M2203-M2202</f>
        <v>0</v>
      </c>
      <c r="Q2203" s="457">
        <f t="shared" si="2894"/>
        <v>0</v>
      </c>
      <c r="R2203" s="494"/>
      <c r="T2203" s="456">
        <v>0</v>
      </c>
    </row>
    <row r="2204" spans="1:20" s="371" customFormat="1" ht="24" hidden="1" customHeight="1">
      <c r="A2204" s="366" t="s">
        <v>2257</v>
      </c>
      <c r="B2204" s="418" t="s">
        <v>0</v>
      </c>
      <c r="C2204" s="418" t="s">
        <v>3353</v>
      </c>
      <c r="D2204" s="418" t="s">
        <v>257</v>
      </c>
      <c r="E2204" s="419" t="s">
        <v>307</v>
      </c>
      <c r="F2204" s="411"/>
      <c r="G2204" s="411">
        <v>899254</v>
      </c>
      <c r="H2204" s="412">
        <f>INT($F2204*G2204)</f>
        <v>0</v>
      </c>
      <c r="I2204" s="411">
        <v>0</v>
      </c>
      <c r="J2204" s="412">
        <f>INT($F2204*I2204)</f>
        <v>0</v>
      </c>
      <c r="K2204" s="411">
        <v>0</v>
      </c>
      <c r="L2204" s="412">
        <f>INT($F2204*K2204)</f>
        <v>0</v>
      </c>
      <c r="M2204" s="412">
        <f>+G2204+I2204+K2204</f>
        <v>899254</v>
      </c>
      <c r="N2204" s="412">
        <f>H2204+J2204+L2204</f>
        <v>0</v>
      </c>
      <c r="O2204" s="412"/>
      <c r="P2204" s="412"/>
      <c r="Q2204" s="412"/>
      <c r="R2204" s="483" t="s">
        <v>0</v>
      </c>
      <c r="T2204" s="411">
        <v>1</v>
      </c>
    </row>
    <row r="2205" spans="1:20" s="75" customFormat="1" ht="24" hidden="1" customHeight="1">
      <c r="A2205" s="372" t="s">
        <v>2303</v>
      </c>
      <c r="B2205" s="421" t="s">
        <v>0</v>
      </c>
      <c r="C2205" s="421" t="s">
        <v>1422</v>
      </c>
      <c r="D2205" s="421" t="s">
        <v>257</v>
      </c>
      <c r="E2205" s="422" t="s">
        <v>775</v>
      </c>
      <c r="F2205" s="416"/>
      <c r="G2205" s="416">
        <v>899254</v>
      </c>
      <c r="H2205" s="417">
        <f t="shared" ref="H2205:H2223" si="2895">INT($F2205*G2205)</f>
        <v>0</v>
      </c>
      <c r="I2205" s="416">
        <v>0</v>
      </c>
      <c r="J2205" s="417">
        <f t="shared" ref="J2205:J2223" si="2896">INT($F2205*I2205)</f>
        <v>0</v>
      </c>
      <c r="K2205" s="416">
        <v>0</v>
      </c>
      <c r="L2205" s="417">
        <f t="shared" ref="L2205:L2223" si="2897">INT($F2205*K2205)</f>
        <v>0</v>
      </c>
      <c r="M2205" s="417">
        <f t="shared" ref="M2205:M2223" si="2898">+G2205+I2205+K2205</f>
        <v>899254</v>
      </c>
      <c r="N2205" s="417">
        <f t="shared" si="2817"/>
        <v>0</v>
      </c>
      <c r="O2205" s="417">
        <f t="shared" ref="O2205" si="2899">F2205-F2204</f>
        <v>0</v>
      </c>
      <c r="P2205" s="417">
        <f t="shared" ref="P2205:Q2205" si="2900">M2205-M2204</f>
        <v>0</v>
      </c>
      <c r="Q2205" s="417">
        <f t="shared" si="2900"/>
        <v>0</v>
      </c>
      <c r="R2205" s="484"/>
      <c r="T2205" s="416">
        <v>1</v>
      </c>
    </row>
    <row r="2206" spans="1:20" s="371" customFormat="1" ht="24" hidden="1" customHeight="1">
      <c r="A2206" s="366" t="s">
        <v>2313</v>
      </c>
      <c r="B2206" s="418" t="s">
        <v>0</v>
      </c>
      <c r="C2206" s="418" t="s">
        <v>3354</v>
      </c>
      <c r="D2206" s="418" t="s">
        <v>258</v>
      </c>
      <c r="E2206" s="419" t="s">
        <v>307</v>
      </c>
      <c r="F2206" s="411"/>
      <c r="G2206" s="411">
        <v>73215.199999999997</v>
      </c>
      <c r="H2206" s="412">
        <f>INT($F2206*G2206)</f>
        <v>0</v>
      </c>
      <c r="I2206" s="411">
        <v>0</v>
      </c>
      <c r="J2206" s="412">
        <f>INT($F2206*I2206)</f>
        <v>0</v>
      </c>
      <c r="K2206" s="411">
        <v>0</v>
      </c>
      <c r="L2206" s="412">
        <f>INT($F2206*K2206)</f>
        <v>0</v>
      </c>
      <c r="M2206" s="412">
        <f>+G2206+I2206+K2206</f>
        <v>73215.199999999997</v>
      </c>
      <c r="N2206" s="412">
        <f>H2206+J2206+L2206</f>
        <v>0</v>
      </c>
      <c r="O2206" s="412"/>
      <c r="P2206" s="412"/>
      <c r="Q2206" s="412"/>
      <c r="R2206" s="483" t="s">
        <v>0</v>
      </c>
      <c r="T2206" s="411">
        <v>1</v>
      </c>
    </row>
    <row r="2207" spans="1:20" s="75" customFormat="1" ht="24" hidden="1" customHeight="1">
      <c r="A2207" s="372" t="s">
        <v>2303</v>
      </c>
      <c r="B2207" s="421" t="s">
        <v>0</v>
      </c>
      <c r="C2207" s="421" t="s">
        <v>1423</v>
      </c>
      <c r="D2207" s="421" t="s">
        <v>258</v>
      </c>
      <c r="E2207" s="422" t="s">
        <v>775</v>
      </c>
      <c r="F2207" s="416"/>
      <c r="G2207" s="416">
        <v>73215.199999999997</v>
      </c>
      <c r="H2207" s="417">
        <f t="shared" si="2895"/>
        <v>0</v>
      </c>
      <c r="I2207" s="416">
        <v>0</v>
      </c>
      <c r="J2207" s="417">
        <f t="shared" si="2896"/>
        <v>0</v>
      </c>
      <c r="K2207" s="416">
        <v>0</v>
      </c>
      <c r="L2207" s="417">
        <f t="shared" si="2897"/>
        <v>0</v>
      </c>
      <c r="M2207" s="417">
        <f t="shared" si="2898"/>
        <v>73215.199999999997</v>
      </c>
      <c r="N2207" s="417">
        <f t="shared" si="2817"/>
        <v>0</v>
      </c>
      <c r="O2207" s="417">
        <f t="shared" ref="O2207" si="2901">F2207-F2206</f>
        <v>0</v>
      </c>
      <c r="P2207" s="417">
        <f t="shared" ref="P2207:Q2207" si="2902">M2207-M2206</f>
        <v>0</v>
      </c>
      <c r="Q2207" s="417">
        <f t="shared" si="2902"/>
        <v>0</v>
      </c>
      <c r="R2207" s="484"/>
      <c r="T2207" s="416">
        <v>1</v>
      </c>
    </row>
    <row r="2208" spans="1:20" s="371" customFormat="1" ht="24" hidden="1" customHeight="1">
      <c r="A2208" s="366" t="s">
        <v>2313</v>
      </c>
      <c r="B2208" s="418" t="s">
        <v>0</v>
      </c>
      <c r="C2208" s="418" t="s">
        <v>3355</v>
      </c>
      <c r="D2208" s="418" t="s">
        <v>259</v>
      </c>
      <c r="E2208" s="419" t="s">
        <v>307</v>
      </c>
      <c r="F2208" s="411"/>
      <c r="G2208" s="411">
        <v>117144.2</v>
      </c>
      <c r="H2208" s="412">
        <f>INT($F2208*G2208)</f>
        <v>0</v>
      </c>
      <c r="I2208" s="411">
        <v>0</v>
      </c>
      <c r="J2208" s="412">
        <f>INT($F2208*I2208)</f>
        <v>0</v>
      </c>
      <c r="K2208" s="411">
        <v>0</v>
      </c>
      <c r="L2208" s="412">
        <f>INT($F2208*K2208)</f>
        <v>0</v>
      </c>
      <c r="M2208" s="412">
        <f>+G2208+I2208+K2208</f>
        <v>117144.2</v>
      </c>
      <c r="N2208" s="412">
        <f>H2208+J2208+L2208</f>
        <v>0</v>
      </c>
      <c r="O2208" s="412"/>
      <c r="P2208" s="412"/>
      <c r="Q2208" s="412"/>
      <c r="R2208" s="483" t="s">
        <v>0</v>
      </c>
      <c r="T2208" s="411">
        <v>5</v>
      </c>
    </row>
    <row r="2209" spans="1:20" s="75" customFormat="1" ht="24" hidden="1" customHeight="1">
      <c r="A2209" s="372" t="s">
        <v>2303</v>
      </c>
      <c r="B2209" s="421" t="s">
        <v>0</v>
      </c>
      <c r="C2209" s="421" t="s">
        <v>1424</v>
      </c>
      <c r="D2209" s="421" t="s">
        <v>259</v>
      </c>
      <c r="E2209" s="422" t="s">
        <v>775</v>
      </c>
      <c r="F2209" s="416"/>
      <c r="G2209" s="416">
        <v>117144.2</v>
      </c>
      <c r="H2209" s="417">
        <f t="shared" si="2895"/>
        <v>0</v>
      </c>
      <c r="I2209" s="416">
        <v>0</v>
      </c>
      <c r="J2209" s="417">
        <f t="shared" si="2896"/>
        <v>0</v>
      </c>
      <c r="K2209" s="416">
        <v>0</v>
      </c>
      <c r="L2209" s="417">
        <f t="shared" si="2897"/>
        <v>0</v>
      </c>
      <c r="M2209" s="417">
        <f t="shared" si="2898"/>
        <v>117144.2</v>
      </c>
      <c r="N2209" s="417">
        <f t="shared" si="2817"/>
        <v>0</v>
      </c>
      <c r="O2209" s="417">
        <f t="shared" ref="O2209" si="2903">F2209-F2208</f>
        <v>0</v>
      </c>
      <c r="P2209" s="417">
        <f t="shared" ref="P2209:Q2209" si="2904">M2209-M2208</f>
        <v>0</v>
      </c>
      <c r="Q2209" s="417">
        <f t="shared" si="2904"/>
        <v>0</v>
      </c>
      <c r="R2209" s="484"/>
      <c r="T2209" s="416">
        <v>5</v>
      </c>
    </row>
    <row r="2210" spans="1:20" s="371" customFormat="1" ht="24" hidden="1" customHeight="1">
      <c r="A2210" s="366" t="s">
        <v>2313</v>
      </c>
      <c r="B2210" s="418" t="s">
        <v>0</v>
      </c>
      <c r="C2210" s="418" t="s">
        <v>3356</v>
      </c>
      <c r="D2210" s="418" t="s">
        <v>260</v>
      </c>
      <c r="E2210" s="419" t="s">
        <v>307</v>
      </c>
      <c r="F2210" s="411"/>
      <c r="G2210" s="411">
        <v>899254</v>
      </c>
      <c r="H2210" s="412">
        <f>INT($F2210*G2210)</f>
        <v>0</v>
      </c>
      <c r="I2210" s="411">
        <v>0</v>
      </c>
      <c r="J2210" s="412">
        <f>INT($F2210*I2210)</f>
        <v>0</v>
      </c>
      <c r="K2210" s="411">
        <v>0</v>
      </c>
      <c r="L2210" s="412">
        <f>INT($F2210*K2210)</f>
        <v>0</v>
      </c>
      <c r="M2210" s="412">
        <f>+G2210+I2210+K2210</f>
        <v>899254</v>
      </c>
      <c r="N2210" s="412">
        <f>H2210+J2210+L2210</f>
        <v>0</v>
      </c>
      <c r="O2210" s="412"/>
      <c r="P2210" s="412"/>
      <c r="Q2210" s="412"/>
      <c r="R2210" s="483" t="s">
        <v>0</v>
      </c>
      <c r="T2210" s="411">
        <v>1</v>
      </c>
    </row>
    <row r="2211" spans="1:20" s="75" customFormat="1" ht="24" hidden="1" customHeight="1">
      <c r="A2211" s="372" t="s">
        <v>2303</v>
      </c>
      <c r="B2211" s="421" t="s">
        <v>0</v>
      </c>
      <c r="C2211" s="421" t="s">
        <v>1425</v>
      </c>
      <c r="D2211" s="421" t="s">
        <v>260</v>
      </c>
      <c r="E2211" s="422" t="s">
        <v>775</v>
      </c>
      <c r="F2211" s="416"/>
      <c r="G2211" s="416">
        <v>899254</v>
      </c>
      <c r="H2211" s="417">
        <f t="shared" si="2895"/>
        <v>0</v>
      </c>
      <c r="I2211" s="416">
        <v>0</v>
      </c>
      <c r="J2211" s="417">
        <f t="shared" si="2896"/>
        <v>0</v>
      </c>
      <c r="K2211" s="416">
        <v>0</v>
      </c>
      <c r="L2211" s="417">
        <f t="shared" si="2897"/>
        <v>0</v>
      </c>
      <c r="M2211" s="417">
        <f t="shared" si="2898"/>
        <v>899254</v>
      </c>
      <c r="N2211" s="417">
        <f t="shared" si="2817"/>
        <v>0</v>
      </c>
      <c r="O2211" s="417">
        <f t="shared" ref="O2211" si="2905">F2211-F2210</f>
        <v>0</v>
      </c>
      <c r="P2211" s="417">
        <f t="shared" ref="P2211:Q2211" si="2906">M2211-M2210</f>
        <v>0</v>
      </c>
      <c r="Q2211" s="417">
        <f t="shared" si="2906"/>
        <v>0</v>
      </c>
      <c r="R2211" s="484"/>
      <c r="T2211" s="416">
        <v>1</v>
      </c>
    </row>
    <row r="2212" spans="1:20" s="371" customFormat="1" ht="24" hidden="1" customHeight="1">
      <c r="A2212" s="366" t="s">
        <v>2093</v>
      </c>
      <c r="B2212" s="418" t="s">
        <v>0</v>
      </c>
      <c r="C2212" s="418" t="s">
        <v>3357</v>
      </c>
      <c r="D2212" s="418" t="s">
        <v>261</v>
      </c>
      <c r="E2212" s="419" t="s">
        <v>307</v>
      </c>
      <c r="F2212" s="411"/>
      <c r="G2212" s="411">
        <v>73215.199999999997</v>
      </c>
      <c r="H2212" s="412">
        <f>INT($F2212*G2212)</f>
        <v>0</v>
      </c>
      <c r="I2212" s="411">
        <v>0</v>
      </c>
      <c r="J2212" s="412">
        <f>INT($F2212*I2212)</f>
        <v>0</v>
      </c>
      <c r="K2212" s="411">
        <v>0</v>
      </c>
      <c r="L2212" s="412">
        <f>INT($F2212*K2212)</f>
        <v>0</v>
      </c>
      <c r="M2212" s="412">
        <f>+G2212+I2212+K2212</f>
        <v>73215.199999999997</v>
      </c>
      <c r="N2212" s="412">
        <f>H2212+J2212+L2212</f>
        <v>0</v>
      </c>
      <c r="O2212" s="412"/>
      <c r="P2212" s="412"/>
      <c r="Q2212" s="412"/>
      <c r="R2212" s="483" t="s">
        <v>0</v>
      </c>
      <c r="T2212" s="411">
        <v>1</v>
      </c>
    </row>
    <row r="2213" spans="1:20" s="75" customFormat="1" ht="24" hidden="1" customHeight="1">
      <c r="A2213" s="372" t="s">
        <v>2072</v>
      </c>
      <c r="B2213" s="421" t="s">
        <v>0</v>
      </c>
      <c r="C2213" s="421" t="s">
        <v>1426</v>
      </c>
      <c r="D2213" s="421" t="s">
        <v>261</v>
      </c>
      <c r="E2213" s="422" t="s">
        <v>775</v>
      </c>
      <c r="F2213" s="416"/>
      <c r="G2213" s="416">
        <v>73215.199999999997</v>
      </c>
      <c r="H2213" s="417">
        <f t="shared" si="2895"/>
        <v>0</v>
      </c>
      <c r="I2213" s="416">
        <v>0</v>
      </c>
      <c r="J2213" s="417">
        <f t="shared" si="2896"/>
        <v>0</v>
      </c>
      <c r="K2213" s="416">
        <v>0</v>
      </c>
      <c r="L2213" s="417">
        <f t="shared" si="2897"/>
        <v>0</v>
      </c>
      <c r="M2213" s="417">
        <f t="shared" si="2898"/>
        <v>73215.199999999997</v>
      </c>
      <c r="N2213" s="417">
        <f t="shared" si="2817"/>
        <v>0</v>
      </c>
      <c r="O2213" s="417">
        <f t="shared" ref="O2213" si="2907">F2213-F2212</f>
        <v>0</v>
      </c>
      <c r="P2213" s="417">
        <f t="shared" ref="P2213:Q2213" si="2908">M2213-M2212</f>
        <v>0</v>
      </c>
      <c r="Q2213" s="417">
        <f t="shared" si="2908"/>
        <v>0</v>
      </c>
      <c r="R2213" s="484"/>
      <c r="T2213" s="416">
        <v>1</v>
      </c>
    </row>
    <row r="2214" spans="1:20" s="371" customFormat="1" ht="24" hidden="1" customHeight="1">
      <c r="A2214" s="366" t="s">
        <v>2064</v>
      </c>
      <c r="B2214" s="418" t="s">
        <v>0</v>
      </c>
      <c r="C2214" s="418" t="s">
        <v>3358</v>
      </c>
      <c r="D2214" s="418" t="s">
        <v>259</v>
      </c>
      <c r="E2214" s="419" t="s">
        <v>307</v>
      </c>
      <c r="F2214" s="411"/>
      <c r="G2214" s="411">
        <v>117144.2</v>
      </c>
      <c r="H2214" s="412">
        <f>INT($F2214*G2214)</f>
        <v>0</v>
      </c>
      <c r="I2214" s="411">
        <v>0</v>
      </c>
      <c r="J2214" s="412">
        <f>INT($F2214*I2214)</f>
        <v>0</v>
      </c>
      <c r="K2214" s="411">
        <v>0</v>
      </c>
      <c r="L2214" s="412">
        <f>INT($F2214*K2214)</f>
        <v>0</v>
      </c>
      <c r="M2214" s="412">
        <f>+G2214+I2214+K2214</f>
        <v>117144.2</v>
      </c>
      <c r="N2214" s="412">
        <f>H2214+J2214+L2214</f>
        <v>0</v>
      </c>
      <c r="O2214" s="412"/>
      <c r="P2214" s="412"/>
      <c r="Q2214" s="412"/>
      <c r="R2214" s="483" t="s">
        <v>0</v>
      </c>
      <c r="T2214" s="411">
        <v>5</v>
      </c>
    </row>
    <row r="2215" spans="1:20" s="75" customFormat="1" ht="24" hidden="1" customHeight="1">
      <c r="A2215" s="372" t="s">
        <v>2072</v>
      </c>
      <c r="B2215" s="421" t="s">
        <v>0</v>
      </c>
      <c r="C2215" s="421" t="s">
        <v>1427</v>
      </c>
      <c r="D2215" s="421" t="s">
        <v>259</v>
      </c>
      <c r="E2215" s="422" t="s">
        <v>775</v>
      </c>
      <c r="F2215" s="416"/>
      <c r="G2215" s="416">
        <v>117144.2</v>
      </c>
      <c r="H2215" s="417">
        <f t="shared" si="2895"/>
        <v>0</v>
      </c>
      <c r="I2215" s="416">
        <v>0</v>
      </c>
      <c r="J2215" s="417">
        <f t="shared" si="2896"/>
        <v>0</v>
      </c>
      <c r="K2215" s="416">
        <v>0</v>
      </c>
      <c r="L2215" s="417">
        <f t="shared" si="2897"/>
        <v>0</v>
      </c>
      <c r="M2215" s="417">
        <f t="shared" si="2898"/>
        <v>117144.2</v>
      </c>
      <c r="N2215" s="417">
        <f t="shared" si="2817"/>
        <v>0</v>
      </c>
      <c r="O2215" s="417">
        <f t="shared" ref="O2215" si="2909">F2215-F2214</f>
        <v>0</v>
      </c>
      <c r="P2215" s="417">
        <f t="shared" ref="P2215:Q2215" si="2910">M2215-M2214</f>
        <v>0</v>
      </c>
      <c r="Q2215" s="417">
        <f t="shared" si="2910"/>
        <v>0</v>
      </c>
      <c r="R2215" s="484"/>
      <c r="T2215" s="416">
        <v>5</v>
      </c>
    </row>
    <row r="2216" spans="1:20" s="371" customFormat="1" ht="24" hidden="1" customHeight="1">
      <c r="A2216" s="366" t="s">
        <v>2064</v>
      </c>
      <c r="B2216" s="418" t="s">
        <v>0</v>
      </c>
      <c r="C2216" s="418" t="s">
        <v>3359</v>
      </c>
      <c r="D2216" s="418" t="s">
        <v>262</v>
      </c>
      <c r="E2216" s="419" t="s">
        <v>307</v>
      </c>
      <c r="F2216" s="411"/>
      <c r="G2216" s="411">
        <v>2808015.2</v>
      </c>
      <c r="H2216" s="412">
        <f>INT($F2216*G2216)</f>
        <v>0</v>
      </c>
      <c r="I2216" s="411">
        <v>0</v>
      </c>
      <c r="J2216" s="412">
        <f>INT($F2216*I2216)</f>
        <v>0</v>
      </c>
      <c r="K2216" s="411">
        <v>0</v>
      </c>
      <c r="L2216" s="412">
        <f>INT($F2216*K2216)</f>
        <v>0</v>
      </c>
      <c r="M2216" s="412">
        <f>+G2216+I2216+K2216</f>
        <v>2808015.2</v>
      </c>
      <c r="N2216" s="412">
        <f>H2216+J2216+L2216</f>
        <v>0</v>
      </c>
      <c r="O2216" s="412"/>
      <c r="P2216" s="412"/>
      <c r="Q2216" s="412"/>
      <c r="R2216" s="483" t="s">
        <v>0</v>
      </c>
      <c r="T2216" s="411">
        <v>1</v>
      </c>
    </row>
    <row r="2217" spans="1:20" s="75" customFormat="1" ht="24" hidden="1" customHeight="1">
      <c r="A2217" s="372" t="s">
        <v>2303</v>
      </c>
      <c r="B2217" s="421" t="s">
        <v>0</v>
      </c>
      <c r="C2217" s="421" t="s">
        <v>1428</v>
      </c>
      <c r="D2217" s="421" t="s">
        <v>262</v>
      </c>
      <c r="E2217" s="422" t="s">
        <v>775</v>
      </c>
      <c r="F2217" s="416"/>
      <c r="G2217" s="416">
        <v>2808015.2</v>
      </c>
      <c r="H2217" s="417">
        <f t="shared" si="2895"/>
        <v>0</v>
      </c>
      <c r="I2217" s="416">
        <v>0</v>
      </c>
      <c r="J2217" s="417">
        <f t="shared" si="2896"/>
        <v>0</v>
      </c>
      <c r="K2217" s="416">
        <v>0</v>
      </c>
      <c r="L2217" s="417">
        <f t="shared" si="2897"/>
        <v>0</v>
      </c>
      <c r="M2217" s="417">
        <f t="shared" si="2898"/>
        <v>2808015.2</v>
      </c>
      <c r="N2217" s="417">
        <f t="shared" si="2817"/>
        <v>0</v>
      </c>
      <c r="O2217" s="417">
        <f t="shared" ref="O2217" si="2911">F2217-F2216</f>
        <v>0</v>
      </c>
      <c r="P2217" s="417">
        <f t="shared" ref="P2217:Q2217" si="2912">M2217-M2216</f>
        <v>0</v>
      </c>
      <c r="Q2217" s="417">
        <f t="shared" si="2912"/>
        <v>0</v>
      </c>
      <c r="R2217" s="484"/>
      <c r="T2217" s="416">
        <v>1</v>
      </c>
    </row>
    <row r="2218" spans="1:20" s="371" customFormat="1" ht="24" hidden="1" customHeight="1">
      <c r="A2218" s="366" t="s">
        <v>2313</v>
      </c>
      <c r="B2218" s="418" t="s">
        <v>0</v>
      </c>
      <c r="C2218" s="418" t="s">
        <v>1910</v>
      </c>
      <c r="D2218" s="418" t="s">
        <v>3271</v>
      </c>
      <c r="E2218" s="419" t="s">
        <v>1887</v>
      </c>
      <c r="F2218" s="411"/>
      <c r="G2218" s="411">
        <v>0</v>
      </c>
      <c r="H2218" s="412">
        <f>INT($F2218*G2218)</f>
        <v>0</v>
      </c>
      <c r="I2218" s="411">
        <v>127919.8</v>
      </c>
      <c r="J2218" s="412">
        <f>INT($F2218*I2218)</f>
        <v>0</v>
      </c>
      <c r="K2218" s="411">
        <v>0</v>
      </c>
      <c r="L2218" s="412">
        <f>INT($F2218*K2218)</f>
        <v>0</v>
      </c>
      <c r="M2218" s="412">
        <f>+G2218+I2218+K2218</f>
        <v>127919.8</v>
      </c>
      <c r="N2218" s="412">
        <f>H2218+J2218+L2218</f>
        <v>0</v>
      </c>
      <c r="O2218" s="412"/>
      <c r="P2218" s="412"/>
      <c r="Q2218" s="412"/>
      <c r="R2218" s="483" t="s">
        <v>0</v>
      </c>
      <c r="T2218" s="411">
        <v>1</v>
      </c>
    </row>
    <row r="2219" spans="1:20" s="75" customFormat="1" ht="24" hidden="1" customHeight="1">
      <c r="A2219" s="372" t="s">
        <v>2072</v>
      </c>
      <c r="B2219" s="421" t="s">
        <v>0</v>
      </c>
      <c r="C2219" s="421" t="s">
        <v>1369</v>
      </c>
      <c r="D2219" s="421" t="s">
        <v>1370</v>
      </c>
      <c r="E2219" s="422" t="s">
        <v>1371</v>
      </c>
      <c r="F2219" s="416"/>
      <c r="G2219" s="416">
        <v>0</v>
      </c>
      <c r="H2219" s="417">
        <f t="shared" si="2895"/>
        <v>0</v>
      </c>
      <c r="I2219" s="416">
        <v>127919.8</v>
      </c>
      <c r="J2219" s="417">
        <f t="shared" si="2896"/>
        <v>0</v>
      </c>
      <c r="K2219" s="416">
        <v>0</v>
      </c>
      <c r="L2219" s="417">
        <f t="shared" si="2897"/>
        <v>0</v>
      </c>
      <c r="M2219" s="417">
        <f t="shared" si="2898"/>
        <v>127919.8</v>
      </c>
      <c r="N2219" s="417">
        <f t="shared" si="2817"/>
        <v>0</v>
      </c>
      <c r="O2219" s="417">
        <f t="shared" ref="O2219" si="2913">F2219-F2218</f>
        <v>0</v>
      </c>
      <c r="P2219" s="417">
        <f t="shared" ref="P2219:Q2219" si="2914">M2219-M2218</f>
        <v>0</v>
      </c>
      <c r="Q2219" s="417">
        <f t="shared" si="2914"/>
        <v>0</v>
      </c>
      <c r="R2219" s="484"/>
      <c r="T2219" s="416">
        <v>1</v>
      </c>
    </row>
    <row r="2220" spans="1:20" s="485" customFormat="1" ht="24" hidden="1" customHeight="1">
      <c r="A2220" s="366" t="s">
        <v>2313</v>
      </c>
      <c r="B2220" s="418" t="s">
        <v>0</v>
      </c>
      <c r="C2220" s="418" t="s">
        <v>1910</v>
      </c>
      <c r="D2220" s="418" t="s">
        <v>3272</v>
      </c>
      <c r="E2220" s="419" t="s">
        <v>1887</v>
      </c>
      <c r="F2220" s="411"/>
      <c r="G2220" s="411">
        <v>0</v>
      </c>
      <c r="H2220" s="412">
        <f>INT($F2220*G2220)</f>
        <v>0</v>
      </c>
      <c r="I2220" s="411">
        <v>171830.8</v>
      </c>
      <c r="J2220" s="412">
        <f>INT($F2220*I2220)</f>
        <v>0</v>
      </c>
      <c r="K2220" s="411">
        <v>0</v>
      </c>
      <c r="L2220" s="412">
        <f>INT($F2220*K2220)</f>
        <v>0</v>
      </c>
      <c r="M2220" s="412">
        <f>+G2220+I2220+K2220</f>
        <v>171830.8</v>
      </c>
      <c r="N2220" s="412">
        <f>H2220+J2220+L2220</f>
        <v>0</v>
      </c>
      <c r="O2220" s="412"/>
      <c r="P2220" s="412"/>
      <c r="Q2220" s="412"/>
      <c r="R2220" s="483" t="s">
        <v>0</v>
      </c>
      <c r="T2220" s="411">
        <v>11</v>
      </c>
    </row>
    <row r="2221" spans="1:20" s="77" customFormat="1" ht="24" hidden="1" customHeight="1">
      <c r="A2221" s="372" t="s">
        <v>2303</v>
      </c>
      <c r="B2221" s="421" t="s">
        <v>0</v>
      </c>
      <c r="C2221" s="421" t="s">
        <v>1369</v>
      </c>
      <c r="D2221" s="421" t="s">
        <v>1372</v>
      </c>
      <c r="E2221" s="422" t="s">
        <v>1371</v>
      </c>
      <c r="F2221" s="416"/>
      <c r="G2221" s="416">
        <v>0</v>
      </c>
      <c r="H2221" s="417">
        <f t="shared" si="2895"/>
        <v>0</v>
      </c>
      <c r="I2221" s="416">
        <v>171830.8</v>
      </c>
      <c r="J2221" s="417">
        <f t="shared" si="2896"/>
        <v>0</v>
      </c>
      <c r="K2221" s="416">
        <v>0</v>
      </c>
      <c r="L2221" s="417">
        <f t="shared" si="2897"/>
        <v>0</v>
      </c>
      <c r="M2221" s="417">
        <f t="shared" si="2898"/>
        <v>171830.8</v>
      </c>
      <c r="N2221" s="417">
        <f t="shared" si="2817"/>
        <v>0</v>
      </c>
      <c r="O2221" s="417">
        <f t="shared" ref="O2221" si="2915">F2221-F2220</f>
        <v>0</v>
      </c>
      <c r="P2221" s="417">
        <f t="shared" ref="P2221:Q2221" si="2916">M2221-M2220</f>
        <v>0</v>
      </c>
      <c r="Q2221" s="417">
        <f t="shared" si="2916"/>
        <v>0</v>
      </c>
      <c r="R2221" s="484"/>
      <c r="T2221" s="416">
        <v>11</v>
      </c>
    </row>
    <row r="2222" spans="1:20" s="495" customFormat="1" ht="24" hidden="1" customHeight="1">
      <c r="A2222" s="366" t="s">
        <v>2064</v>
      </c>
      <c r="B2222" s="418" t="s">
        <v>0</v>
      </c>
      <c r="C2222" s="418" t="s">
        <v>3273</v>
      </c>
      <c r="D2222" s="418" t="s">
        <v>3274</v>
      </c>
      <c r="E2222" s="419" t="s">
        <v>308</v>
      </c>
      <c r="F2222" s="411"/>
      <c r="G2222" s="411">
        <v>40360.5</v>
      </c>
      <c r="H2222" s="412">
        <f>INT($F2222*G2222)</f>
        <v>0</v>
      </c>
      <c r="I2222" s="411">
        <v>0</v>
      </c>
      <c r="J2222" s="412">
        <f>INT($F2222*I2222)</f>
        <v>0</v>
      </c>
      <c r="K2222" s="411">
        <v>0</v>
      </c>
      <c r="L2222" s="412">
        <f>INT($F2222*K2222)</f>
        <v>0</v>
      </c>
      <c r="M2222" s="412">
        <f>+G2222+I2222+K2222</f>
        <v>40360.5</v>
      </c>
      <c r="N2222" s="412">
        <f>H2222+J2222+L2222</f>
        <v>0</v>
      </c>
      <c r="O2222" s="412"/>
      <c r="P2222" s="412"/>
      <c r="Q2222" s="412"/>
      <c r="R2222" s="483" t="s">
        <v>0</v>
      </c>
      <c r="T2222" s="411">
        <v>1</v>
      </c>
    </row>
    <row r="2223" spans="1:20" s="80" customFormat="1" ht="24" hidden="1" customHeight="1">
      <c r="A2223" s="372" t="s">
        <v>2089</v>
      </c>
      <c r="B2223" s="421" t="s">
        <v>0</v>
      </c>
      <c r="C2223" s="421" t="s">
        <v>1373</v>
      </c>
      <c r="D2223" s="421" t="s">
        <v>1374</v>
      </c>
      <c r="E2223" s="422" t="s">
        <v>1034</v>
      </c>
      <c r="F2223" s="416"/>
      <c r="G2223" s="416">
        <v>40360.5</v>
      </c>
      <c r="H2223" s="417">
        <f t="shared" si="2895"/>
        <v>0</v>
      </c>
      <c r="I2223" s="416">
        <v>0</v>
      </c>
      <c r="J2223" s="417">
        <f t="shared" si="2896"/>
        <v>0</v>
      </c>
      <c r="K2223" s="416">
        <v>0</v>
      </c>
      <c r="L2223" s="417">
        <f t="shared" si="2897"/>
        <v>0</v>
      </c>
      <c r="M2223" s="417">
        <f t="shared" si="2898"/>
        <v>40360.5</v>
      </c>
      <c r="N2223" s="417">
        <f t="shared" si="2817"/>
        <v>0</v>
      </c>
      <c r="O2223" s="417">
        <f t="shared" ref="O2223" si="2917">F2223-F2222</f>
        <v>0</v>
      </c>
      <c r="P2223" s="417">
        <f t="shared" ref="P2223:Q2223" si="2918">M2223-M2222</f>
        <v>0</v>
      </c>
      <c r="Q2223" s="417">
        <f t="shared" si="2918"/>
        <v>0</v>
      </c>
      <c r="R2223" s="484"/>
      <c r="T2223" s="416">
        <v>1</v>
      </c>
    </row>
    <row r="2224" spans="1:20" s="371" customFormat="1" ht="24" hidden="1" customHeight="1">
      <c r="A2224" s="366" t="s">
        <v>2064</v>
      </c>
      <c r="B2224" s="448" t="s">
        <v>263</v>
      </c>
      <c r="C2224" s="448" t="s">
        <v>3275</v>
      </c>
      <c r="D2224" s="448" t="s">
        <v>0</v>
      </c>
      <c r="E2224" s="449" t="s">
        <v>0</v>
      </c>
      <c r="F2224" s="450"/>
      <c r="G2224" s="451">
        <v>0</v>
      </c>
      <c r="H2224" s="451">
        <f>SUMIF($A$2226:$A$2255,$A2226,H$2226:H$2255)</f>
        <v>0</v>
      </c>
      <c r="I2224" s="451">
        <v>0</v>
      </c>
      <c r="J2224" s="451">
        <f t="shared" ref="J2224:J2225" si="2919">SUMIF($A$2226:$A$2255,$A2226,J$2226:J$2255)</f>
        <v>0</v>
      </c>
      <c r="K2224" s="451">
        <v>0</v>
      </c>
      <c r="L2224" s="451">
        <f t="shared" ref="L2224" si="2920">SUMIF($A$2226:$A$2255,$A2226,L$2226:L$2255)</f>
        <v>0</v>
      </c>
      <c r="M2224" s="452">
        <v>0</v>
      </c>
      <c r="N2224" s="451">
        <f>H2224+J2224+L2224</f>
        <v>0</v>
      </c>
      <c r="O2224" s="451"/>
      <c r="P2224" s="451"/>
      <c r="Q2224" s="451"/>
      <c r="R2224" s="493" t="s">
        <v>0</v>
      </c>
      <c r="T2224" s="450">
        <v>0</v>
      </c>
    </row>
    <row r="2225" spans="1:20" s="75" customFormat="1" ht="24" hidden="1" customHeight="1">
      <c r="A2225" s="372" t="s">
        <v>2303</v>
      </c>
      <c r="B2225" s="454" t="s">
        <v>263</v>
      </c>
      <c r="C2225" s="454" t="s">
        <v>1375</v>
      </c>
      <c r="D2225" s="454" t="s">
        <v>0</v>
      </c>
      <c r="E2225" s="455" t="s">
        <v>0</v>
      </c>
      <c r="F2225" s="456"/>
      <c r="G2225" s="457">
        <v>0</v>
      </c>
      <c r="H2225" s="457">
        <f>SUMIF($A$2226:$A$2255,$A2227,H$2226:H$2255)</f>
        <v>0</v>
      </c>
      <c r="I2225" s="457">
        <v>0</v>
      </c>
      <c r="J2225" s="457">
        <f t="shared" si="2919"/>
        <v>0</v>
      </c>
      <c r="K2225" s="457">
        <v>0</v>
      </c>
      <c r="L2225" s="457">
        <f>SUMIF($A$2226:$A$2255,$A2227,L$2226:L$2255)</f>
        <v>0</v>
      </c>
      <c r="M2225" s="458">
        <v>0</v>
      </c>
      <c r="N2225" s="457">
        <f t="shared" ref="N2225:N2287" si="2921">H2225+J2225+L2225</f>
        <v>0</v>
      </c>
      <c r="O2225" s="457">
        <f t="shared" ref="O2225" si="2922">F2225-F2224</f>
        <v>0</v>
      </c>
      <c r="P2225" s="457">
        <f t="shared" ref="P2225:Q2225" si="2923">M2225-M2224</f>
        <v>0</v>
      </c>
      <c r="Q2225" s="457">
        <f t="shared" si="2923"/>
        <v>0</v>
      </c>
      <c r="R2225" s="494"/>
      <c r="T2225" s="456">
        <v>0</v>
      </c>
    </row>
    <row r="2226" spans="1:20" s="371" customFormat="1" ht="24" hidden="1" customHeight="1">
      <c r="A2226" s="366" t="s">
        <v>2313</v>
      </c>
      <c r="B2226" s="418" t="s">
        <v>0</v>
      </c>
      <c r="C2226" s="418" t="s">
        <v>3276</v>
      </c>
      <c r="D2226" s="418" t="s">
        <v>224</v>
      </c>
      <c r="E2226" s="419" t="s">
        <v>6</v>
      </c>
      <c r="F2226" s="411"/>
      <c r="G2226" s="411">
        <v>3669.4</v>
      </c>
      <c r="H2226" s="412">
        <f>INT($F2226*G2226)</f>
        <v>0</v>
      </c>
      <c r="I2226" s="411">
        <v>0</v>
      </c>
      <c r="J2226" s="412">
        <f>INT($F2226*I2226)</f>
        <v>0</v>
      </c>
      <c r="K2226" s="411">
        <v>0</v>
      </c>
      <c r="L2226" s="412">
        <f>INT($F2226*K2226)</f>
        <v>0</v>
      </c>
      <c r="M2226" s="412">
        <f>+G2226+I2226+K2226</f>
        <v>3669.4</v>
      </c>
      <c r="N2226" s="412">
        <f>H2226+J2226+L2226</f>
        <v>0</v>
      </c>
      <c r="O2226" s="412"/>
      <c r="P2226" s="412"/>
      <c r="Q2226" s="412"/>
      <c r="R2226" s="483" t="s">
        <v>0</v>
      </c>
      <c r="T2226" s="411">
        <v>17</v>
      </c>
    </row>
    <row r="2227" spans="1:20" s="75" customFormat="1" ht="24" hidden="1" customHeight="1">
      <c r="A2227" s="372" t="s">
        <v>3360</v>
      </c>
      <c r="B2227" s="421" t="s">
        <v>0</v>
      </c>
      <c r="C2227" s="421" t="s">
        <v>1376</v>
      </c>
      <c r="D2227" s="421" t="s">
        <v>224</v>
      </c>
      <c r="E2227" s="422" t="s">
        <v>6</v>
      </c>
      <c r="F2227" s="416"/>
      <c r="G2227" s="416">
        <v>3669.4</v>
      </c>
      <c r="H2227" s="417">
        <f t="shared" ref="H2227:H2255" si="2924">INT($F2227*G2227)</f>
        <v>0</v>
      </c>
      <c r="I2227" s="416">
        <v>0</v>
      </c>
      <c r="J2227" s="417">
        <f t="shared" ref="J2227:J2255" si="2925">INT($F2227*I2227)</f>
        <v>0</v>
      </c>
      <c r="K2227" s="416">
        <v>0</v>
      </c>
      <c r="L2227" s="417">
        <f t="shared" ref="L2227:L2255" si="2926">INT($F2227*K2227)</f>
        <v>0</v>
      </c>
      <c r="M2227" s="417">
        <f t="shared" ref="M2227:M2255" si="2927">+G2227+I2227+K2227</f>
        <v>3669.4</v>
      </c>
      <c r="N2227" s="417">
        <f t="shared" si="2921"/>
        <v>0</v>
      </c>
      <c r="O2227" s="417">
        <f t="shared" ref="O2227" si="2928">F2227-F2226</f>
        <v>0</v>
      </c>
      <c r="P2227" s="417">
        <f t="shared" ref="P2227:Q2227" si="2929">M2227-M2226</f>
        <v>0</v>
      </c>
      <c r="Q2227" s="417">
        <f t="shared" si="2929"/>
        <v>0</v>
      </c>
      <c r="R2227" s="484"/>
      <c r="T2227" s="416">
        <v>17</v>
      </c>
    </row>
    <row r="2228" spans="1:20" s="371" customFormat="1" ht="24" hidden="1" customHeight="1">
      <c r="A2228" s="366" t="s">
        <v>2313</v>
      </c>
      <c r="B2228" s="418" t="s">
        <v>0</v>
      </c>
      <c r="C2228" s="418" t="s">
        <v>3277</v>
      </c>
      <c r="D2228" s="418" t="s">
        <v>225</v>
      </c>
      <c r="E2228" s="419" t="s">
        <v>308</v>
      </c>
      <c r="F2228" s="411"/>
      <c r="G2228" s="411">
        <v>2146.6999999999998</v>
      </c>
      <c r="H2228" s="412">
        <f>INT($F2228*G2228)</f>
        <v>0</v>
      </c>
      <c r="I2228" s="411">
        <v>5438.4</v>
      </c>
      <c r="J2228" s="412">
        <f>INT($F2228*I2228)</f>
        <v>0</v>
      </c>
      <c r="K2228" s="411">
        <v>0</v>
      </c>
      <c r="L2228" s="412">
        <f>INT($F2228*K2228)</f>
        <v>0</v>
      </c>
      <c r="M2228" s="412">
        <f>+G2228+I2228+K2228</f>
        <v>7585.0999999999995</v>
      </c>
      <c r="N2228" s="412">
        <f>H2228+J2228+L2228</f>
        <v>0</v>
      </c>
      <c r="O2228" s="412"/>
      <c r="P2228" s="412"/>
      <c r="Q2228" s="412"/>
      <c r="R2228" s="483" t="s">
        <v>0</v>
      </c>
      <c r="T2228" s="411">
        <v>16</v>
      </c>
    </row>
    <row r="2229" spans="1:20" s="75" customFormat="1" ht="24" hidden="1" customHeight="1">
      <c r="A2229" s="372" t="s">
        <v>2303</v>
      </c>
      <c r="B2229" s="421" t="s">
        <v>0</v>
      </c>
      <c r="C2229" s="421" t="s">
        <v>1377</v>
      </c>
      <c r="D2229" s="421" t="s">
        <v>225</v>
      </c>
      <c r="E2229" s="422" t="s">
        <v>1034</v>
      </c>
      <c r="F2229" s="416"/>
      <c r="G2229" s="416">
        <v>2146.6999999999998</v>
      </c>
      <c r="H2229" s="417">
        <f t="shared" si="2924"/>
        <v>0</v>
      </c>
      <c r="I2229" s="416">
        <v>5438.4</v>
      </c>
      <c r="J2229" s="417">
        <f t="shared" si="2925"/>
        <v>0</v>
      </c>
      <c r="K2229" s="416">
        <v>0</v>
      </c>
      <c r="L2229" s="417">
        <f t="shared" si="2926"/>
        <v>0</v>
      </c>
      <c r="M2229" s="417">
        <f t="shared" si="2927"/>
        <v>7585.0999999999995</v>
      </c>
      <c r="N2229" s="417">
        <f t="shared" si="2921"/>
        <v>0</v>
      </c>
      <c r="O2229" s="417">
        <f t="shared" ref="O2229" si="2930">F2229-F2228</f>
        <v>0</v>
      </c>
      <c r="P2229" s="417">
        <f t="shared" ref="P2229:Q2229" si="2931">M2229-M2228</f>
        <v>0</v>
      </c>
      <c r="Q2229" s="417">
        <f t="shared" si="2931"/>
        <v>0</v>
      </c>
      <c r="R2229" s="484"/>
      <c r="T2229" s="416">
        <v>16</v>
      </c>
    </row>
    <row r="2230" spans="1:20" s="371" customFormat="1" ht="24" hidden="1" customHeight="1">
      <c r="A2230" s="366" t="s">
        <v>3361</v>
      </c>
      <c r="B2230" s="418" t="s">
        <v>0</v>
      </c>
      <c r="C2230" s="418" t="s">
        <v>3278</v>
      </c>
      <c r="D2230" s="418" t="s">
        <v>3279</v>
      </c>
      <c r="E2230" s="419" t="s">
        <v>18</v>
      </c>
      <c r="F2230" s="411"/>
      <c r="G2230" s="411">
        <v>1215</v>
      </c>
      <c r="H2230" s="412">
        <f>INT($F2230*G2230)</f>
        <v>0</v>
      </c>
      <c r="I2230" s="411">
        <v>0</v>
      </c>
      <c r="J2230" s="412">
        <f>INT($F2230*I2230)</f>
        <v>0</v>
      </c>
      <c r="K2230" s="411">
        <v>0</v>
      </c>
      <c r="L2230" s="412">
        <f>INT($F2230*K2230)</f>
        <v>0</v>
      </c>
      <c r="M2230" s="412">
        <f>+G2230+I2230+K2230</f>
        <v>1215</v>
      </c>
      <c r="N2230" s="412">
        <f>H2230+J2230+L2230</f>
        <v>0</v>
      </c>
      <c r="O2230" s="412"/>
      <c r="P2230" s="412"/>
      <c r="Q2230" s="412"/>
      <c r="R2230" s="483" t="s">
        <v>0</v>
      </c>
      <c r="T2230" s="411">
        <v>3</v>
      </c>
    </row>
    <row r="2231" spans="1:20" s="75" customFormat="1" ht="24" hidden="1" customHeight="1">
      <c r="A2231" s="372" t="s">
        <v>2303</v>
      </c>
      <c r="B2231" s="421" t="s">
        <v>0</v>
      </c>
      <c r="C2231" s="421" t="s">
        <v>1378</v>
      </c>
      <c r="D2231" s="421" t="s">
        <v>1379</v>
      </c>
      <c r="E2231" s="422" t="s">
        <v>18</v>
      </c>
      <c r="F2231" s="416"/>
      <c r="G2231" s="416">
        <v>1215</v>
      </c>
      <c r="H2231" s="417">
        <f t="shared" si="2924"/>
        <v>0</v>
      </c>
      <c r="I2231" s="416">
        <v>0</v>
      </c>
      <c r="J2231" s="417">
        <f t="shared" si="2925"/>
        <v>0</v>
      </c>
      <c r="K2231" s="416">
        <v>0</v>
      </c>
      <c r="L2231" s="417">
        <f t="shared" si="2926"/>
        <v>0</v>
      </c>
      <c r="M2231" s="417">
        <f t="shared" si="2927"/>
        <v>1215</v>
      </c>
      <c r="N2231" s="417">
        <f t="shared" si="2921"/>
        <v>0</v>
      </c>
      <c r="O2231" s="417">
        <f t="shared" ref="O2231" si="2932">F2231-F2230</f>
        <v>0</v>
      </c>
      <c r="P2231" s="417">
        <f t="shared" ref="P2231:Q2231" si="2933">M2231-M2230</f>
        <v>0</v>
      </c>
      <c r="Q2231" s="417">
        <f t="shared" si="2933"/>
        <v>0</v>
      </c>
      <c r="R2231" s="484"/>
      <c r="T2231" s="416">
        <v>3</v>
      </c>
    </row>
    <row r="2232" spans="1:20" s="371" customFormat="1" ht="24" hidden="1" customHeight="1">
      <c r="A2232" s="366" t="s">
        <v>2313</v>
      </c>
      <c r="B2232" s="418" t="s">
        <v>0</v>
      </c>
      <c r="C2232" s="418" t="s">
        <v>3278</v>
      </c>
      <c r="D2232" s="418" t="s">
        <v>3280</v>
      </c>
      <c r="E2232" s="419" t="s">
        <v>18</v>
      </c>
      <c r="F2232" s="411"/>
      <c r="G2232" s="411">
        <v>7967.6</v>
      </c>
      <c r="H2232" s="412">
        <f>INT($F2232*G2232)</f>
        <v>0</v>
      </c>
      <c r="I2232" s="411">
        <v>0</v>
      </c>
      <c r="J2232" s="412">
        <f>INT($F2232*I2232)</f>
        <v>0</v>
      </c>
      <c r="K2232" s="411">
        <v>0</v>
      </c>
      <c r="L2232" s="412">
        <f>INT($F2232*K2232)</f>
        <v>0</v>
      </c>
      <c r="M2232" s="412">
        <f>+G2232+I2232+K2232</f>
        <v>7967.6</v>
      </c>
      <c r="N2232" s="412">
        <f>H2232+J2232+L2232</f>
        <v>0</v>
      </c>
      <c r="O2232" s="412"/>
      <c r="P2232" s="412"/>
      <c r="Q2232" s="412"/>
      <c r="R2232" s="483" t="s">
        <v>0</v>
      </c>
      <c r="T2232" s="411">
        <v>1</v>
      </c>
    </row>
    <row r="2233" spans="1:20" s="75" customFormat="1" ht="24" hidden="1" customHeight="1">
      <c r="A2233" s="372" t="s">
        <v>2072</v>
      </c>
      <c r="B2233" s="421" t="s">
        <v>0</v>
      </c>
      <c r="C2233" s="421" t="s">
        <v>1378</v>
      </c>
      <c r="D2233" s="421" t="s">
        <v>1380</v>
      </c>
      <c r="E2233" s="422" t="s">
        <v>18</v>
      </c>
      <c r="F2233" s="416"/>
      <c r="G2233" s="416">
        <v>7967.6</v>
      </c>
      <c r="H2233" s="417">
        <f t="shared" si="2924"/>
        <v>0</v>
      </c>
      <c r="I2233" s="416">
        <v>0</v>
      </c>
      <c r="J2233" s="417">
        <f t="shared" si="2925"/>
        <v>0</v>
      </c>
      <c r="K2233" s="416">
        <v>0</v>
      </c>
      <c r="L2233" s="417">
        <f t="shared" si="2926"/>
        <v>0</v>
      </c>
      <c r="M2233" s="417">
        <f t="shared" si="2927"/>
        <v>7967.6</v>
      </c>
      <c r="N2233" s="417">
        <f t="shared" si="2921"/>
        <v>0</v>
      </c>
      <c r="O2233" s="417">
        <f t="shared" ref="O2233" si="2934">F2233-F2232</f>
        <v>0</v>
      </c>
      <c r="P2233" s="417">
        <f t="shared" ref="P2233:Q2233" si="2935">M2233-M2232</f>
        <v>0</v>
      </c>
      <c r="Q2233" s="417">
        <f t="shared" si="2935"/>
        <v>0</v>
      </c>
      <c r="R2233" s="484"/>
      <c r="T2233" s="416">
        <v>1</v>
      </c>
    </row>
    <row r="2234" spans="1:20" s="371" customFormat="1" ht="24" hidden="1" customHeight="1">
      <c r="A2234" s="366" t="s">
        <v>2313</v>
      </c>
      <c r="B2234" s="418" t="s">
        <v>0</v>
      </c>
      <c r="C2234" s="418" t="s">
        <v>3278</v>
      </c>
      <c r="D2234" s="418" t="s">
        <v>3281</v>
      </c>
      <c r="E2234" s="419" t="s">
        <v>18</v>
      </c>
      <c r="F2234" s="411"/>
      <c r="G2234" s="411">
        <v>1005</v>
      </c>
      <c r="H2234" s="412">
        <f>INT($F2234*G2234)</f>
        <v>0</v>
      </c>
      <c r="I2234" s="411">
        <v>0</v>
      </c>
      <c r="J2234" s="412">
        <f>INT($F2234*I2234)</f>
        <v>0</v>
      </c>
      <c r="K2234" s="411">
        <v>0</v>
      </c>
      <c r="L2234" s="412">
        <f>INT($F2234*K2234)</f>
        <v>0</v>
      </c>
      <c r="M2234" s="412">
        <f>+G2234+I2234+K2234</f>
        <v>1005</v>
      </c>
      <c r="N2234" s="412">
        <f>H2234+J2234+L2234</f>
        <v>0</v>
      </c>
      <c r="O2234" s="412"/>
      <c r="P2234" s="412"/>
      <c r="Q2234" s="412"/>
      <c r="R2234" s="483" t="s">
        <v>0</v>
      </c>
      <c r="T2234" s="411">
        <v>1</v>
      </c>
    </row>
    <row r="2235" spans="1:20" s="75" customFormat="1" ht="24" hidden="1" customHeight="1">
      <c r="A2235" s="372" t="s">
        <v>2303</v>
      </c>
      <c r="B2235" s="421" t="s">
        <v>0</v>
      </c>
      <c r="C2235" s="421" t="s">
        <v>1378</v>
      </c>
      <c r="D2235" s="421" t="s">
        <v>1381</v>
      </c>
      <c r="E2235" s="422" t="s">
        <v>18</v>
      </c>
      <c r="F2235" s="416"/>
      <c r="G2235" s="416">
        <v>1005</v>
      </c>
      <c r="H2235" s="417">
        <f t="shared" si="2924"/>
        <v>0</v>
      </c>
      <c r="I2235" s="416">
        <v>0</v>
      </c>
      <c r="J2235" s="417">
        <f t="shared" si="2925"/>
        <v>0</v>
      </c>
      <c r="K2235" s="416">
        <v>0</v>
      </c>
      <c r="L2235" s="417">
        <f t="shared" si="2926"/>
        <v>0</v>
      </c>
      <c r="M2235" s="417">
        <f t="shared" si="2927"/>
        <v>1005</v>
      </c>
      <c r="N2235" s="417">
        <f t="shared" si="2921"/>
        <v>0</v>
      </c>
      <c r="O2235" s="417">
        <f t="shared" ref="O2235" si="2936">F2235-F2234</f>
        <v>0</v>
      </c>
      <c r="P2235" s="417">
        <f t="shared" ref="P2235:Q2235" si="2937">M2235-M2234</f>
        <v>0</v>
      </c>
      <c r="Q2235" s="417">
        <f t="shared" si="2937"/>
        <v>0</v>
      </c>
      <c r="R2235" s="484"/>
      <c r="T2235" s="416">
        <v>1</v>
      </c>
    </row>
    <row r="2236" spans="1:20" s="371" customFormat="1" ht="24" hidden="1" customHeight="1">
      <c r="A2236" s="366" t="s">
        <v>2313</v>
      </c>
      <c r="B2236" s="418" t="s">
        <v>0</v>
      </c>
      <c r="C2236" s="418" t="s">
        <v>3278</v>
      </c>
      <c r="D2236" s="418" t="s">
        <v>3282</v>
      </c>
      <c r="E2236" s="419" t="s">
        <v>18</v>
      </c>
      <c r="F2236" s="411"/>
      <c r="G2236" s="411">
        <v>2300</v>
      </c>
      <c r="H2236" s="412">
        <f>INT($F2236*G2236)</f>
        <v>0</v>
      </c>
      <c r="I2236" s="411">
        <v>0</v>
      </c>
      <c r="J2236" s="412">
        <f>INT($F2236*I2236)</f>
        <v>0</v>
      </c>
      <c r="K2236" s="411">
        <v>0</v>
      </c>
      <c r="L2236" s="412">
        <f>INT($F2236*K2236)</f>
        <v>0</v>
      </c>
      <c r="M2236" s="412">
        <f>+G2236+I2236+K2236</f>
        <v>2300</v>
      </c>
      <c r="N2236" s="412">
        <f>H2236+J2236+L2236</f>
        <v>0</v>
      </c>
      <c r="O2236" s="412"/>
      <c r="P2236" s="412"/>
      <c r="Q2236" s="412"/>
      <c r="R2236" s="483" t="s">
        <v>0</v>
      </c>
      <c r="T2236" s="411">
        <v>1</v>
      </c>
    </row>
    <row r="2237" spans="1:20" s="75" customFormat="1" ht="24" hidden="1" customHeight="1">
      <c r="A2237" s="372" t="s">
        <v>2303</v>
      </c>
      <c r="B2237" s="421" t="s">
        <v>0</v>
      </c>
      <c r="C2237" s="421" t="s">
        <v>1378</v>
      </c>
      <c r="D2237" s="421" t="s">
        <v>1382</v>
      </c>
      <c r="E2237" s="422" t="s">
        <v>18</v>
      </c>
      <c r="F2237" s="416"/>
      <c r="G2237" s="416">
        <v>2300</v>
      </c>
      <c r="H2237" s="417">
        <f t="shared" si="2924"/>
        <v>0</v>
      </c>
      <c r="I2237" s="416">
        <v>0</v>
      </c>
      <c r="J2237" s="417">
        <f t="shared" si="2925"/>
        <v>0</v>
      </c>
      <c r="K2237" s="416">
        <v>0</v>
      </c>
      <c r="L2237" s="417">
        <f t="shared" si="2926"/>
        <v>0</v>
      </c>
      <c r="M2237" s="417">
        <f t="shared" si="2927"/>
        <v>2300</v>
      </c>
      <c r="N2237" s="417">
        <f t="shared" si="2921"/>
        <v>0</v>
      </c>
      <c r="O2237" s="417">
        <f t="shared" ref="O2237" si="2938">F2237-F2236</f>
        <v>0</v>
      </c>
      <c r="P2237" s="417">
        <f t="shared" ref="P2237:Q2237" si="2939">M2237-M2236</f>
        <v>0</v>
      </c>
      <c r="Q2237" s="417">
        <f t="shared" si="2939"/>
        <v>0</v>
      </c>
      <c r="R2237" s="484"/>
      <c r="T2237" s="416">
        <v>1</v>
      </c>
    </row>
    <row r="2238" spans="1:20" s="371" customFormat="1" ht="24" hidden="1" customHeight="1">
      <c r="A2238" s="366" t="s">
        <v>2313</v>
      </c>
      <c r="B2238" s="418" t="s">
        <v>0</v>
      </c>
      <c r="C2238" s="418" t="s">
        <v>3278</v>
      </c>
      <c r="D2238" s="418" t="s">
        <v>3283</v>
      </c>
      <c r="E2238" s="419" t="s">
        <v>18</v>
      </c>
      <c r="F2238" s="411"/>
      <c r="G2238" s="411">
        <v>16882.599999999999</v>
      </c>
      <c r="H2238" s="412">
        <f>INT($F2238*G2238)</f>
        <v>0</v>
      </c>
      <c r="I2238" s="411">
        <v>0</v>
      </c>
      <c r="J2238" s="412">
        <f>INT($F2238*I2238)</f>
        <v>0</v>
      </c>
      <c r="K2238" s="411">
        <v>0</v>
      </c>
      <c r="L2238" s="412">
        <f>INT($F2238*K2238)</f>
        <v>0</v>
      </c>
      <c r="M2238" s="412">
        <f>+G2238+I2238+K2238</f>
        <v>16882.599999999999</v>
      </c>
      <c r="N2238" s="412">
        <f>H2238+J2238+L2238</f>
        <v>0</v>
      </c>
      <c r="O2238" s="412"/>
      <c r="P2238" s="412"/>
      <c r="Q2238" s="412"/>
      <c r="R2238" s="483" t="s">
        <v>0</v>
      </c>
      <c r="T2238" s="411">
        <v>1</v>
      </c>
    </row>
    <row r="2239" spans="1:20" s="75" customFormat="1" ht="24" hidden="1" customHeight="1">
      <c r="A2239" s="372" t="s">
        <v>2072</v>
      </c>
      <c r="B2239" s="421" t="s">
        <v>0</v>
      </c>
      <c r="C2239" s="421" t="s">
        <v>1378</v>
      </c>
      <c r="D2239" s="421" t="s">
        <v>1383</v>
      </c>
      <c r="E2239" s="422" t="s">
        <v>18</v>
      </c>
      <c r="F2239" s="416"/>
      <c r="G2239" s="416">
        <v>16882.599999999999</v>
      </c>
      <c r="H2239" s="417">
        <f t="shared" si="2924"/>
        <v>0</v>
      </c>
      <c r="I2239" s="416">
        <v>0</v>
      </c>
      <c r="J2239" s="417">
        <f t="shared" si="2925"/>
        <v>0</v>
      </c>
      <c r="K2239" s="416">
        <v>0</v>
      </c>
      <c r="L2239" s="417">
        <f t="shared" si="2926"/>
        <v>0</v>
      </c>
      <c r="M2239" s="417">
        <f t="shared" si="2927"/>
        <v>16882.599999999999</v>
      </c>
      <c r="N2239" s="417">
        <f t="shared" si="2921"/>
        <v>0</v>
      </c>
      <c r="O2239" s="417">
        <f t="shared" ref="O2239" si="2940">F2239-F2238</f>
        <v>0</v>
      </c>
      <c r="P2239" s="417">
        <f t="shared" ref="P2239:Q2239" si="2941">M2239-M2238</f>
        <v>0</v>
      </c>
      <c r="Q2239" s="417">
        <f t="shared" si="2941"/>
        <v>0</v>
      </c>
      <c r="R2239" s="484"/>
      <c r="T2239" s="416">
        <v>1</v>
      </c>
    </row>
    <row r="2240" spans="1:20" s="371" customFormat="1" ht="24" hidden="1" customHeight="1">
      <c r="A2240" s="366" t="s">
        <v>2313</v>
      </c>
      <c r="B2240" s="418" t="s">
        <v>0</v>
      </c>
      <c r="C2240" s="418" t="s">
        <v>3284</v>
      </c>
      <c r="D2240" s="418" t="s">
        <v>3285</v>
      </c>
      <c r="E2240" s="419" t="s">
        <v>18</v>
      </c>
      <c r="F2240" s="411"/>
      <c r="G2240" s="411">
        <v>19294.400000000001</v>
      </c>
      <c r="H2240" s="412">
        <f>INT($F2240*G2240)</f>
        <v>0</v>
      </c>
      <c r="I2240" s="411">
        <v>0</v>
      </c>
      <c r="J2240" s="412">
        <f>INT($F2240*I2240)</f>
        <v>0</v>
      </c>
      <c r="K2240" s="411">
        <v>0</v>
      </c>
      <c r="L2240" s="412">
        <f>INT($F2240*K2240)</f>
        <v>0</v>
      </c>
      <c r="M2240" s="412">
        <f>+G2240+I2240+K2240</f>
        <v>19294.400000000001</v>
      </c>
      <c r="N2240" s="412">
        <f>H2240+J2240+L2240</f>
        <v>0</v>
      </c>
      <c r="O2240" s="412"/>
      <c r="P2240" s="412"/>
      <c r="Q2240" s="412"/>
      <c r="R2240" s="483" t="s">
        <v>0</v>
      </c>
      <c r="T2240" s="411">
        <v>1</v>
      </c>
    </row>
    <row r="2241" spans="1:20" s="75" customFormat="1" ht="24" hidden="1" customHeight="1">
      <c r="A2241" s="372" t="s">
        <v>2303</v>
      </c>
      <c r="B2241" s="421" t="s">
        <v>0</v>
      </c>
      <c r="C2241" s="421" t="s">
        <v>1384</v>
      </c>
      <c r="D2241" s="421" t="s">
        <v>1385</v>
      </c>
      <c r="E2241" s="422" t="s">
        <v>18</v>
      </c>
      <c r="F2241" s="416"/>
      <c r="G2241" s="416">
        <v>19294.400000000001</v>
      </c>
      <c r="H2241" s="417">
        <f t="shared" si="2924"/>
        <v>0</v>
      </c>
      <c r="I2241" s="416">
        <v>0</v>
      </c>
      <c r="J2241" s="417">
        <f t="shared" si="2925"/>
        <v>0</v>
      </c>
      <c r="K2241" s="416">
        <v>0</v>
      </c>
      <c r="L2241" s="417">
        <f t="shared" si="2926"/>
        <v>0</v>
      </c>
      <c r="M2241" s="417">
        <f t="shared" si="2927"/>
        <v>19294.400000000001</v>
      </c>
      <c r="N2241" s="417">
        <f t="shared" si="2921"/>
        <v>0</v>
      </c>
      <c r="O2241" s="417">
        <f t="shared" ref="O2241" si="2942">F2241-F2240</f>
        <v>0</v>
      </c>
      <c r="P2241" s="417">
        <f t="shared" ref="P2241:Q2241" si="2943">M2241-M2240</f>
        <v>0</v>
      </c>
      <c r="Q2241" s="417">
        <f t="shared" si="2943"/>
        <v>0</v>
      </c>
      <c r="R2241" s="484"/>
      <c r="T2241" s="416">
        <v>1</v>
      </c>
    </row>
    <row r="2242" spans="1:20" s="371" customFormat="1" ht="24" hidden="1" customHeight="1">
      <c r="A2242" s="366" t="s">
        <v>2313</v>
      </c>
      <c r="B2242" s="418" t="s">
        <v>0</v>
      </c>
      <c r="C2242" s="418" t="s">
        <v>3286</v>
      </c>
      <c r="D2242" s="418" t="s">
        <v>3287</v>
      </c>
      <c r="E2242" s="419" t="s">
        <v>18</v>
      </c>
      <c r="F2242" s="411"/>
      <c r="G2242" s="411">
        <v>100778.5</v>
      </c>
      <c r="H2242" s="412">
        <f>INT($F2242*G2242)</f>
        <v>0</v>
      </c>
      <c r="I2242" s="411">
        <v>0</v>
      </c>
      <c r="J2242" s="412">
        <f>INT($F2242*I2242)</f>
        <v>0</v>
      </c>
      <c r="K2242" s="411">
        <v>0</v>
      </c>
      <c r="L2242" s="412">
        <f>INT($F2242*K2242)</f>
        <v>0</v>
      </c>
      <c r="M2242" s="412">
        <f>+G2242+I2242+K2242</f>
        <v>100778.5</v>
      </c>
      <c r="N2242" s="412">
        <f>H2242+J2242+L2242</f>
        <v>0</v>
      </c>
      <c r="O2242" s="412"/>
      <c r="P2242" s="412"/>
      <c r="Q2242" s="412"/>
      <c r="R2242" s="483" t="s">
        <v>0</v>
      </c>
      <c r="T2242" s="411">
        <v>1</v>
      </c>
    </row>
    <row r="2243" spans="1:20" s="75" customFormat="1" ht="24" hidden="1" customHeight="1">
      <c r="A2243" s="372" t="s">
        <v>2072</v>
      </c>
      <c r="B2243" s="421" t="s">
        <v>0</v>
      </c>
      <c r="C2243" s="421" t="s">
        <v>1386</v>
      </c>
      <c r="D2243" s="421" t="s">
        <v>1387</v>
      </c>
      <c r="E2243" s="422" t="s">
        <v>18</v>
      </c>
      <c r="F2243" s="416"/>
      <c r="G2243" s="416">
        <v>100778.5</v>
      </c>
      <c r="H2243" s="417">
        <f t="shared" si="2924"/>
        <v>0</v>
      </c>
      <c r="I2243" s="416">
        <v>0</v>
      </c>
      <c r="J2243" s="417">
        <f t="shared" si="2925"/>
        <v>0</v>
      </c>
      <c r="K2243" s="416">
        <v>0</v>
      </c>
      <c r="L2243" s="417">
        <f t="shared" si="2926"/>
        <v>0</v>
      </c>
      <c r="M2243" s="417">
        <f t="shared" si="2927"/>
        <v>100778.5</v>
      </c>
      <c r="N2243" s="417">
        <f t="shared" si="2921"/>
        <v>0</v>
      </c>
      <c r="O2243" s="417">
        <f t="shared" ref="O2243" si="2944">F2243-F2242</f>
        <v>0</v>
      </c>
      <c r="P2243" s="417">
        <f t="shared" ref="P2243:Q2243" si="2945">M2243-M2242</f>
        <v>0</v>
      </c>
      <c r="Q2243" s="417">
        <f t="shared" si="2945"/>
        <v>0</v>
      </c>
      <c r="R2243" s="484"/>
      <c r="T2243" s="416">
        <v>1</v>
      </c>
    </row>
    <row r="2244" spans="1:20" s="371" customFormat="1" ht="24" hidden="1" customHeight="1">
      <c r="A2244" s="366" t="s">
        <v>2313</v>
      </c>
      <c r="B2244" s="418" t="s">
        <v>0</v>
      </c>
      <c r="C2244" s="418" t="s">
        <v>3288</v>
      </c>
      <c r="D2244" s="418" t="s">
        <v>226</v>
      </c>
      <c r="E2244" s="419" t="s">
        <v>308</v>
      </c>
      <c r="F2244" s="411"/>
      <c r="G2244" s="411">
        <v>1016.4</v>
      </c>
      <c r="H2244" s="412">
        <f>INT($F2244*G2244)</f>
        <v>0</v>
      </c>
      <c r="I2244" s="411">
        <v>0</v>
      </c>
      <c r="J2244" s="412">
        <f>INT($F2244*I2244)</f>
        <v>0</v>
      </c>
      <c r="K2244" s="411">
        <v>0</v>
      </c>
      <c r="L2244" s="412">
        <f>INT($F2244*K2244)</f>
        <v>0</v>
      </c>
      <c r="M2244" s="412">
        <f>+G2244+I2244+K2244</f>
        <v>1016.4</v>
      </c>
      <c r="N2244" s="412">
        <f>H2244+J2244+L2244</f>
        <v>0</v>
      </c>
      <c r="O2244" s="412"/>
      <c r="P2244" s="412"/>
      <c r="Q2244" s="412"/>
      <c r="R2244" s="483" t="s">
        <v>0</v>
      </c>
      <c r="T2244" s="411">
        <v>10</v>
      </c>
    </row>
    <row r="2245" spans="1:20" s="75" customFormat="1" ht="24" hidden="1" customHeight="1">
      <c r="A2245" s="372" t="s">
        <v>2303</v>
      </c>
      <c r="B2245" s="421" t="s">
        <v>0</v>
      </c>
      <c r="C2245" s="421" t="s">
        <v>1388</v>
      </c>
      <c r="D2245" s="421" t="s">
        <v>226</v>
      </c>
      <c r="E2245" s="422" t="s">
        <v>1034</v>
      </c>
      <c r="F2245" s="416"/>
      <c r="G2245" s="416">
        <v>1016.4</v>
      </c>
      <c r="H2245" s="417">
        <f t="shared" si="2924"/>
        <v>0</v>
      </c>
      <c r="I2245" s="416">
        <v>0</v>
      </c>
      <c r="J2245" s="417">
        <f t="shared" si="2925"/>
        <v>0</v>
      </c>
      <c r="K2245" s="416">
        <v>0</v>
      </c>
      <c r="L2245" s="417">
        <f t="shared" si="2926"/>
        <v>0</v>
      </c>
      <c r="M2245" s="417">
        <f t="shared" si="2927"/>
        <v>1016.4</v>
      </c>
      <c r="N2245" s="417">
        <f t="shared" si="2921"/>
        <v>0</v>
      </c>
      <c r="O2245" s="417">
        <f t="shared" ref="O2245" si="2946">F2245-F2244</f>
        <v>0</v>
      </c>
      <c r="P2245" s="417">
        <f t="shared" ref="P2245:Q2245" si="2947">M2245-M2244</f>
        <v>0</v>
      </c>
      <c r="Q2245" s="417">
        <f t="shared" si="2947"/>
        <v>0</v>
      </c>
      <c r="R2245" s="484"/>
      <c r="T2245" s="416">
        <v>10</v>
      </c>
    </row>
    <row r="2246" spans="1:20" s="371" customFormat="1" ht="24" hidden="1" customHeight="1">
      <c r="A2246" s="366" t="s">
        <v>2313</v>
      </c>
      <c r="B2246" s="418" t="s">
        <v>0</v>
      </c>
      <c r="C2246" s="418" t="s">
        <v>3289</v>
      </c>
      <c r="D2246" s="418" t="s">
        <v>226</v>
      </c>
      <c r="E2246" s="419" t="s">
        <v>308</v>
      </c>
      <c r="F2246" s="411"/>
      <c r="G2246" s="411">
        <v>3466.8</v>
      </c>
      <c r="H2246" s="412">
        <f>INT($F2246*G2246)</f>
        <v>0</v>
      </c>
      <c r="I2246" s="411">
        <v>10712</v>
      </c>
      <c r="J2246" s="412">
        <f>INT($F2246*I2246)</f>
        <v>0</v>
      </c>
      <c r="K2246" s="411">
        <v>18.100000000000001</v>
      </c>
      <c r="L2246" s="412">
        <f>INT($F2246*K2246)</f>
        <v>0</v>
      </c>
      <c r="M2246" s="412">
        <f>+G2246+I2246+K2246</f>
        <v>14196.9</v>
      </c>
      <c r="N2246" s="412">
        <f>H2246+J2246+L2246</f>
        <v>0</v>
      </c>
      <c r="O2246" s="412"/>
      <c r="P2246" s="412"/>
      <c r="Q2246" s="412"/>
      <c r="R2246" s="483" t="s">
        <v>0</v>
      </c>
      <c r="T2246" s="411">
        <v>1</v>
      </c>
    </row>
    <row r="2247" spans="1:20" s="75" customFormat="1" ht="24" hidden="1" customHeight="1">
      <c r="A2247" s="372" t="s">
        <v>2303</v>
      </c>
      <c r="B2247" s="421" t="s">
        <v>0</v>
      </c>
      <c r="C2247" s="421" t="s">
        <v>1389</v>
      </c>
      <c r="D2247" s="421" t="s">
        <v>226</v>
      </c>
      <c r="E2247" s="422" t="s">
        <v>1034</v>
      </c>
      <c r="F2247" s="416"/>
      <c r="G2247" s="416">
        <v>3466.8</v>
      </c>
      <c r="H2247" s="417">
        <f t="shared" si="2924"/>
        <v>0</v>
      </c>
      <c r="I2247" s="416">
        <v>10712</v>
      </c>
      <c r="J2247" s="417">
        <f t="shared" si="2925"/>
        <v>0</v>
      </c>
      <c r="K2247" s="416">
        <v>18.100000000000001</v>
      </c>
      <c r="L2247" s="417">
        <f t="shared" si="2926"/>
        <v>0</v>
      </c>
      <c r="M2247" s="417">
        <f t="shared" si="2927"/>
        <v>14196.9</v>
      </c>
      <c r="N2247" s="417">
        <f t="shared" si="2921"/>
        <v>0</v>
      </c>
      <c r="O2247" s="417">
        <f t="shared" ref="O2247" si="2948">F2247-F2246</f>
        <v>0</v>
      </c>
      <c r="P2247" s="417">
        <f t="shared" ref="P2247:Q2247" si="2949">M2247-M2246</f>
        <v>0</v>
      </c>
      <c r="Q2247" s="417">
        <f t="shared" si="2949"/>
        <v>0</v>
      </c>
      <c r="R2247" s="484"/>
      <c r="T2247" s="416">
        <v>1</v>
      </c>
    </row>
    <row r="2248" spans="1:20" s="371" customFormat="1" ht="24" hidden="1" customHeight="1">
      <c r="A2248" s="366" t="s">
        <v>2064</v>
      </c>
      <c r="B2248" s="418" t="s">
        <v>0</v>
      </c>
      <c r="C2248" s="418" t="s">
        <v>3290</v>
      </c>
      <c r="D2248" s="418" t="s">
        <v>3291</v>
      </c>
      <c r="E2248" s="419" t="s">
        <v>308</v>
      </c>
      <c r="F2248" s="411"/>
      <c r="G2248" s="411">
        <v>1086</v>
      </c>
      <c r="H2248" s="412">
        <f>INT($F2248*G2248)</f>
        <v>0</v>
      </c>
      <c r="I2248" s="411">
        <v>0</v>
      </c>
      <c r="J2248" s="412">
        <f>INT($F2248*I2248)</f>
        <v>0</v>
      </c>
      <c r="K2248" s="411">
        <v>0</v>
      </c>
      <c r="L2248" s="412">
        <f>INT($F2248*K2248)</f>
        <v>0</v>
      </c>
      <c r="M2248" s="412">
        <f>+G2248+I2248+K2248</f>
        <v>1086</v>
      </c>
      <c r="N2248" s="412">
        <f>H2248+J2248+L2248</f>
        <v>0</v>
      </c>
      <c r="O2248" s="412"/>
      <c r="P2248" s="412"/>
      <c r="Q2248" s="412"/>
      <c r="R2248" s="483" t="s">
        <v>0</v>
      </c>
      <c r="T2248" s="411">
        <v>1</v>
      </c>
    </row>
    <row r="2249" spans="1:20" s="75" customFormat="1" ht="24" hidden="1" customHeight="1">
      <c r="A2249" s="372" t="s">
        <v>2303</v>
      </c>
      <c r="B2249" s="421" t="s">
        <v>0</v>
      </c>
      <c r="C2249" s="421" t="s">
        <v>1390</v>
      </c>
      <c r="D2249" s="421" t="s">
        <v>1391</v>
      </c>
      <c r="E2249" s="422" t="s">
        <v>1034</v>
      </c>
      <c r="F2249" s="416"/>
      <c r="G2249" s="416">
        <v>1086</v>
      </c>
      <c r="H2249" s="417">
        <f t="shared" si="2924"/>
        <v>0</v>
      </c>
      <c r="I2249" s="416">
        <v>0</v>
      </c>
      <c r="J2249" s="417">
        <f t="shared" si="2925"/>
        <v>0</v>
      </c>
      <c r="K2249" s="416">
        <v>0</v>
      </c>
      <c r="L2249" s="417">
        <f t="shared" si="2926"/>
        <v>0</v>
      </c>
      <c r="M2249" s="417">
        <f t="shared" si="2927"/>
        <v>1086</v>
      </c>
      <c r="N2249" s="417">
        <f t="shared" si="2921"/>
        <v>0</v>
      </c>
      <c r="O2249" s="417">
        <f t="shared" ref="O2249" si="2950">F2249-F2248</f>
        <v>0</v>
      </c>
      <c r="P2249" s="417">
        <f t="shared" ref="P2249:Q2249" si="2951">M2249-M2248</f>
        <v>0</v>
      </c>
      <c r="Q2249" s="417">
        <f t="shared" si="2951"/>
        <v>0</v>
      </c>
      <c r="R2249" s="484"/>
      <c r="T2249" s="416">
        <v>1</v>
      </c>
    </row>
    <row r="2250" spans="1:20" s="371" customFormat="1" ht="24" hidden="1" customHeight="1">
      <c r="A2250" s="366" t="s">
        <v>2313</v>
      </c>
      <c r="B2250" s="418" t="s">
        <v>0</v>
      </c>
      <c r="C2250" s="418" t="s">
        <v>1910</v>
      </c>
      <c r="D2250" s="418" t="s">
        <v>3271</v>
      </c>
      <c r="E2250" s="419" t="s">
        <v>1887</v>
      </c>
      <c r="F2250" s="411"/>
      <c r="G2250" s="411">
        <v>0</v>
      </c>
      <c r="H2250" s="412">
        <f>INT($F2250*G2250)</f>
        <v>0</v>
      </c>
      <c r="I2250" s="411">
        <v>127919.8</v>
      </c>
      <c r="J2250" s="412">
        <f>INT($F2250*I2250)</f>
        <v>0</v>
      </c>
      <c r="K2250" s="411">
        <v>0</v>
      </c>
      <c r="L2250" s="412">
        <f>INT($F2250*K2250)</f>
        <v>0</v>
      </c>
      <c r="M2250" s="412">
        <f>+G2250+I2250+K2250</f>
        <v>127919.8</v>
      </c>
      <c r="N2250" s="412">
        <f>H2250+J2250+L2250</f>
        <v>0</v>
      </c>
      <c r="O2250" s="412"/>
      <c r="P2250" s="412"/>
      <c r="Q2250" s="412"/>
      <c r="R2250" s="483" t="s">
        <v>0</v>
      </c>
      <c r="T2250" s="411">
        <v>1</v>
      </c>
    </row>
    <row r="2251" spans="1:20" s="75" customFormat="1" ht="24" hidden="1" customHeight="1">
      <c r="A2251" s="372" t="s">
        <v>2303</v>
      </c>
      <c r="B2251" s="421" t="s">
        <v>0</v>
      </c>
      <c r="C2251" s="421" t="s">
        <v>1369</v>
      </c>
      <c r="D2251" s="421" t="s">
        <v>1370</v>
      </c>
      <c r="E2251" s="422" t="s">
        <v>1371</v>
      </c>
      <c r="F2251" s="416"/>
      <c r="G2251" s="416">
        <v>0</v>
      </c>
      <c r="H2251" s="417">
        <f t="shared" si="2924"/>
        <v>0</v>
      </c>
      <c r="I2251" s="416">
        <v>127919.8</v>
      </c>
      <c r="J2251" s="417">
        <f t="shared" si="2925"/>
        <v>0</v>
      </c>
      <c r="K2251" s="416">
        <v>0</v>
      </c>
      <c r="L2251" s="417">
        <f t="shared" si="2926"/>
        <v>0</v>
      </c>
      <c r="M2251" s="417">
        <f t="shared" si="2927"/>
        <v>127919.8</v>
      </c>
      <c r="N2251" s="417">
        <f t="shared" si="2921"/>
        <v>0</v>
      </c>
      <c r="O2251" s="417">
        <f t="shared" ref="O2251" si="2952">F2251-F2250</f>
        <v>0</v>
      </c>
      <c r="P2251" s="417">
        <f t="shared" ref="P2251:Q2251" si="2953">M2251-M2250</f>
        <v>0</v>
      </c>
      <c r="Q2251" s="417">
        <f t="shared" si="2953"/>
        <v>0</v>
      </c>
      <c r="R2251" s="484"/>
      <c r="T2251" s="416">
        <v>1</v>
      </c>
    </row>
    <row r="2252" spans="1:20" s="371" customFormat="1" ht="24" hidden="1" customHeight="1">
      <c r="A2252" s="366" t="s">
        <v>2064</v>
      </c>
      <c r="B2252" s="418" t="s">
        <v>0</v>
      </c>
      <c r="C2252" s="418" t="s">
        <v>1910</v>
      </c>
      <c r="D2252" s="418" t="s">
        <v>3292</v>
      </c>
      <c r="E2252" s="419" t="s">
        <v>1887</v>
      </c>
      <c r="F2252" s="411"/>
      <c r="G2252" s="411">
        <v>0</v>
      </c>
      <c r="H2252" s="412">
        <f>INT($F2252*G2252)</f>
        <v>0</v>
      </c>
      <c r="I2252" s="411">
        <v>174587.1</v>
      </c>
      <c r="J2252" s="412">
        <f>INT($F2252*I2252)</f>
        <v>0</v>
      </c>
      <c r="K2252" s="411">
        <v>0</v>
      </c>
      <c r="L2252" s="412">
        <f>INT($F2252*K2252)</f>
        <v>0</v>
      </c>
      <c r="M2252" s="412">
        <f>+G2252+I2252+K2252</f>
        <v>174587.1</v>
      </c>
      <c r="N2252" s="412">
        <f>H2252+J2252+L2252</f>
        <v>0</v>
      </c>
      <c r="O2252" s="412"/>
      <c r="P2252" s="412"/>
      <c r="Q2252" s="412"/>
      <c r="R2252" s="483" t="s">
        <v>0</v>
      </c>
      <c r="T2252" s="411">
        <v>1</v>
      </c>
    </row>
    <row r="2253" spans="1:20" s="75" customFormat="1" ht="24" hidden="1" customHeight="1">
      <c r="A2253" s="372" t="s">
        <v>2303</v>
      </c>
      <c r="B2253" s="421" t="s">
        <v>0</v>
      </c>
      <c r="C2253" s="421" t="s">
        <v>1369</v>
      </c>
      <c r="D2253" s="421" t="s">
        <v>1392</v>
      </c>
      <c r="E2253" s="422" t="s">
        <v>1371</v>
      </c>
      <c r="F2253" s="416"/>
      <c r="G2253" s="416">
        <v>0</v>
      </c>
      <c r="H2253" s="417">
        <f t="shared" si="2924"/>
        <v>0</v>
      </c>
      <c r="I2253" s="416">
        <v>174587.1</v>
      </c>
      <c r="J2253" s="417">
        <f t="shared" si="2925"/>
        <v>0</v>
      </c>
      <c r="K2253" s="416">
        <v>0</v>
      </c>
      <c r="L2253" s="417">
        <f t="shared" si="2926"/>
        <v>0</v>
      </c>
      <c r="M2253" s="417">
        <f t="shared" si="2927"/>
        <v>174587.1</v>
      </c>
      <c r="N2253" s="417">
        <f t="shared" si="2921"/>
        <v>0</v>
      </c>
      <c r="O2253" s="417">
        <f t="shared" ref="O2253" si="2954">F2253-F2252</f>
        <v>0</v>
      </c>
      <c r="P2253" s="417">
        <f t="shared" ref="P2253:Q2253" si="2955">M2253-M2252</f>
        <v>0</v>
      </c>
      <c r="Q2253" s="417">
        <f t="shared" si="2955"/>
        <v>0</v>
      </c>
      <c r="R2253" s="484"/>
      <c r="T2253" s="416">
        <v>1</v>
      </c>
    </row>
    <row r="2254" spans="1:20" s="495" customFormat="1" ht="24" hidden="1" customHeight="1">
      <c r="A2254" s="366" t="s">
        <v>2064</v>
      </c>
      <c r="B2254" s="418" t="s">
        <v>0</v>
      </c>
      <c r="C2254" s="418" t="s">
        <v>3273</v>
      </c>
      <c r="D2254" s="418" t="s">
        <v>3274</v>
      </c>
      <c r="E2254" s="419" t="s">
        <v>308</v>
      </c>
      <c r="F2254" s="411"/>
      <c r="G2254" s="411">
        <v>3511.5</v>
      </c>
      <c r="H2254" s="412">
        <f>INT($F2254*G2254)</f>
        <v>0</v>
      </c>
      <c r="I2254" s="411">
        <v>0</v>
      </c>
      <c r="J2254" s="412">
        <f>INT($F2254*I2254)</f>
        <v>0</v>
      </c>
      <c r="K2254" s="411">
        <v>0</v>
      </c>
      <c r="L2254" s="412">
        <f>INT($F2254*K2254)</f>
        <v>0</v>
      </c>
      <c r="M2254" s="412">
        <f>+G2254+I2254+K2254</f>
        <v>3511.5</v>
      </c>
      <c r="N2254" s="412">
        <f>H2254+J2254+L2254</f>
        <v>0</v>
      </c>
      <c r="O2254" s="412"/>
      <c r="P2254" s="412"/>
      <c r="Q2254" s="412"/>
      <c r="R2254" s="483" t="s">
        <v>0</v>
      </c>
      <c r="T2254" s="411">
        <v>1</v>
      </c>
    </row>
    <row r="2255" spans="1:20" s="80" customFormat="1" ht="24" hidden="1" customHeight="1">
      <c r="A2255" s="372" t="s">
        <v>2303</v>
      </c>
      <c r="B2255" s="421" t="s">
        <v>0</v>
      </c>
      <c r="C2255" s="421" t="s">
        <v>1373</v>
      </c>
      <c r="D2255" s="421" t="s">
        <v>1374</v>
      </c>
      <c r="E2255" s="422" t="s">
        <v>1034</v>
      </c>
      <c r="F2255" s="416"/>
      <c r="G2255" s="416">
        <v>3511.5</v>
      </c>
      <c r="H2255" s="417">
        <f t="shared" si="2924"/>
        <v>0</v>
      </c>
      <c r="I2255" s="416">
        <v>0</v>
      </c>
      <c r="J2255" s="417">
        <f t="shared" si="2925"/>
        <v>0</v>
      </c>
      <c r="K2255" s="416">
        <v>0</v>
      </c>
      <c r="L2255" s="417">
        <f t="shared" si="2926"/>
        <v>0</v>
      </c>
      <c r="M2255" s="417">
        <f t="shared" si="2927"/>
        <v>3511.5</v>
      </c>
      <c r="N2255" s="417">
        <f t="shared" si="2921"/>
        <v>0</v>
      </c>
      <c r="O2255" s="417">
        <f t="shared" ref="O2255" si="2956">F2255-F2254</f>
        <v>0</v>
      </c>
      <c r="P2255" s="417">
        <f t="shared" ref="P2255:Q2255" si="2957">M2255-M2254</f>
        <v>0</v>
      </c>
      <c r="Q2255" s="417">
        <f t="shared" si="2957"/>
        <v>0</v>
      </c>
      <c r="R2255" s="484"/>
      <c r="T2255" s="416">
        <v>1</v>
      </c>
    </row>
    <row r="2256" spans="1:20" s="371" customFormat="1" ht="24" hidden="1" customHeight="1">
      <c r="A2256" s="366" t="s">
        <v>2523</v>
      </c>
      <c r="B2256" s="448" t="s">
        <v>264</v>
      </c>
      <c r="C2256" s="448" t="s">
        <v>3293</v>
      </c>
      <c r="D2256" s="448" t="s">
        <v>0</v>
      </c>
      <c r="E2256" s="449" t="s">
        <v>0</v>
      </c>
      <c r="F2256" s="450"/>
      <c r="G2256" s="451">
        <v>0</v>
      </c>
      <c r="H2256" s="451">
        <f>SUMIF($A$2258:$A$2279,$A2258,H$2258:H$2279)</f>
        <v>0</v>
      </c>
      <c r="I2256" s="451">
        <v>0</v>
      </c>
      <c r="J2256" s="451">
        <f t="shared" ref="J2256:J2257" si="2958">SUMIF($A$2258:$A$2279,$A2258,J$2258:J$2279)</f>
        <v>0</v>
      </c>
      <c r="K2256" s="451">
        <v>0</v>
      </c>
      <c r="L2256" s="451">
        <f t="shared" ref="L2256" si="2959">SUMIF($A$2258:$A$2279,$A2258,L$2258:L$2279)</f>
        <v>0</v>
      </c>
      <c r="M2256" s="452">
        <v>0</v>
      </c>
      <c r="N2256" s="451">
        <f>H2256+J2256+L2256</f>
        <v>0</v>
      </c>
      <c r="O2256" s="451"/>
      <c r="P2256" s="451"/>
      <c r="Q2256" s="451"/>
      <c r="R2256" s="493" t="s">
        <v>0</v>
      </c>
      <c r="T2256" s="450">
        <v>0</v>
      </c>
    </row>
    <row r="2257" spans="1:20" s="75" customFormat="1" ht="24" hidden="1" customHeight="1">
      <c r="A2257" s="372" t="s">
        <v>2303</v>
      </c>
      <c r="B2257" s="454" t="s">
        <v>264</v>
      </c>
      <c r="C2257" s="454" t="s">
        <v>1393</v>
      </c>
      <c r="D2257" s="454" t="s">
        <v>0</v>
      </c>
      <c r="E2257" s="455" t="s">
        <v>0</v>
      </c>
      <c r="F2257" s="456"/>
      <c r="G2257" s="457">
        <v>0</v>
      </c>
      <c r="H2257" s="457">
        <f>SUMIF($A$2258:$A$2279,$A2259,H$2258:H$2279)</f>
        <v>0</v>
      </c>
      <c r="I2257" s="457">
        <v>0</v>
      </c>
      <c r="J2257" s="457">
        <f t="shared" si="2958"/>
        <v>0</v>
      </c>
      <c r="K2257" s="457">
        <v>0</v>
      </c>
      <c r="L2257" s="457">
        <f>SUMIF($A$2258:$A$2279,$A2259,L$2258:L$2279)</f>
        <v>0</v>
      </c>
      <c r="M2257" s="458">
        <v>0</v>
      </c>
      <c r="N2257" s="457">
        <f t="shared" si="2921"/>
        <v>0</v>
      </c>
      <c r="O2257" s="457">
        <f t="shared" ref="O2257" si="2960">F2257-F2256</f>
        <v>0</v>
      </c>
      <c r="P2257" s="457">
        <f t="shared" ref="P2257:Q2257" si="2961">M2257-M2256</f>
        <v>0</v>
      </c>
      <c r="Q2257" s="457">
        <f t="shared" si="2961"/>
        <v>0</v>
      </c>
      <c r="R2257" s="494"/>
      <c r="T2257" s="456">
        <v>0</v>
      </c>
    </row>
    <row r="2258" spans="1:20" s="371" customFormat="1" ht="24" hidden="1" customHeight="1">
      <c r="A2258" s="366" t="s">
        <v>2064</v>
      </c>
      <c r="B2258" s="418" t="s">
        <v>0</v>
      </c>
      <c r="C2258" s="418" t="s">
        <v>3276</v>
      </c>
      <c r="D2258" s="418" t="s">
        <v>228</v>
      </c>
      <c r="E2258" s="419" t="s">
        <v>6</v>
      </c>
      <c r="F2258" s="411"/>
      <c r="G2258" s="411">
        <v>7295.7</v>
      </c>
      <c r="H2258" s="412">
        <f>INT($F2258*G2258)</f>
        <v>0</v>
      </c>
      <c r="I2258" s="411">
        <v>0</v>
      </c>
      <c r="J2258" s="412">
        <f>INT($F2258*I2258)</f>
        <v>0</v>
      </c>
      <c r="K2258" s="411">
        <v>0</v>
      </c>
      <c r="L2258" s="412">
        <f>INT($F2258*K2258)</f>
        <v>0</v>
      </c>
      <c r="M2258" s="412">
        <f>+G2258+I2258+K2258</f>
        <v>7295.7</v>
      </c>
      <c r="N2258" s="412">
        <f>H2258+J2258+L2258</f>
        <v>0</v>
      </c>
      <c r="O2258" s="412"/>
      <c r="P2258" s="412"/>
      <c r="Q2258" s="412"/>
      <c r="R2258" s="483" t="s">
        <v>0</v>
      </c>
      <c r="T2258" s="411">
        <v>6</v>
      </c>
    </row>
    <row r="2259" spans="1:20" s="75" customFormat="1" ht="24" hidden="1" customHeight="1">
      <c r="A2259" s="372" t="s">
        <v>2089</v>
      </c>
      <c r="B2259" s="421" t="s">
        <v>0</v>
      </c>
      <c r="C2259" s="421" t="s">
        <v>1376</v>
      </c>
      <c r="D2259" s="421" t="s">
        <v>228</v>
      </c>
      <c r="E2259" s="422" t="s">
        <v>6</v>
      </c>
      <c r="F2259" s="416"/>
      <c r="G2259" s="416">
        <v>7295.7</v>
      </c>
      <c r="H2259" s="417">
        <f t="shared" ref="H2259:H2279" si="2962">INT($F2259*G2259)</f>
        <v>0</v>
      </c>
      <c r="I2259" s="416">
        <v>0</v>
      </c>
      <c r="J2259" s="417">
        <f t="shared" ref="J2259:J2279" si="2963">INT($F2259*I2259)</f>
        <v>0</v>
      </c>
      <c r="K2259" s="416">
        <v>0</v>
      </c>
      <c r="L2259" s="417">
        <f t="shared" ref="L2259:L2279" si="2964">INT($F2259*K2259)</f>
        <v>0</v>
      </c>
      <c r="M2259" s="417">
        <f t="shared" ref="M2259:M2279" si="2965">+G2259+I2259+K2259</f>
        <v>7295.7</v>
      </c>
      <c r="N2259" s="417">
        <f t="shared" si="2921"/>
        <v>0</v>
      </c>
      <c r="O2259" s="417">
        <f t="shared" ref="O2259" si="2966">F2259-F2258</f>
        <v>0</v>
      </c>
      <c r="P2259" s="417">
        <f t="shared" ref="P2259:Q2259" si="2967">M2259-M2258</f>
        <v>0</v>
      </c>
      <c r="Q2259" s="417">
        <f t="shared" si="2967"/>
        <v>0</v>
      </c>
      <c r="R2259" s="484"/>
      <c r="T2259" s="416">
        <v>6</v>
      </c>
    </row>
    <row r="2260" spans="1:20" s="371" customFormat="1" ht="24" hidden="1" customHeight="1">
      <c r="A2260" s="366" t="s">
        <v>2064</v>
      </c>
      <c r="B2260" s="418" t="s">
        <v>0</v>
      </c>
      <c r="C2260" s="418" t="s">
        <v>3278</v>
      </c>
      <c r="D2260" s="418" t="s">
        <v>3295</v>
      </c>
      <c r="E2260" s="419" t="s">
        <v>18</v>
      </c>
      <c r="F2260" s="411"/>
      <c r="G2260" s="411">
        <v>7312.9</v>
      </c>
      <c r="H2260" s="412">
        <f>INT($F2260*G2260)</f>
        <v>0</v>
      </c>
      <c r="I2260" s="411">
        <v>0</v>
      </c>
      <c r="J2260" s="412">
        <f>INT($F2260*I2260)</f>
        <v>0</v>
      </c>
      <c r="K2260" s="411">
        <v>0</v>
      </c>
      <c r="L2260" s="412">
        <f>INT($F2260*K2260)</f>
        <v>0</v>
      </c>
      <c r="M2260" s="412">
        <f>+G2260+I2260+K2260</f>
        <v>7312.9</v>
      </c>
      <c r="N2260" s="412">
        <f>H2260+J2260+L2260</f>
        <v>0</v>
      </c>
      <c r="O2260" s="412"/>
      <c r="P2260" s="412"/>
      <c r="Q2260" s="412"/>
      <c r="R2260" s="483" t="s">
        <v>0</v>
      </c>
      <c r="T2260" s="411">
        <v>4</v>
      </c>
    </row>
    <row r="2261" spans="1:20" s="75" customFormat="1" ht="24" hidden="1" customHeight="1">
      <c r="A2261" s="372" t="s">
        <v>2072</v>
      </c>
      <c r="B2261" s="421" t="s">
        <v>0</v>
      </c>
      <c r="C2261" s="421" t="s">
        <v>1378</v>
      </c>
      <c r="D2261" s="421" t="s">
        <v>1394</v>
      </c>
      <c r="E2261" s="422" t="s">
        <v>18</v>
      </c>
      <c r="F2261" s="416"/>
      <c r="G2261" s="416">
        <v>7312.9</v>
      </c>
      <c r="H2261" s="417">
        <f t="shared" si="2962"/>
        <v>0</v>
      </c>
      <c r="I2261" s="416">
        <v>0</v>
      </c>
      <c r="J2261" s="417">
        <f t="shared" si="2963"/>
        <v>0</v>
      </c>
      <c r="K2261" s="416">
        <v>0</v>
      </c>
      <c r="L2261" s="417">
        <f t="shared" si="2964"/>
        <v>0</v>
      </c>
      <c r="M2261" s="417">
        <f t="shared" si="2965"/>
        <v>7312.9</v>
      </c>
      <c r="N2261" s="417">
        <f t="shared" si="2921"/>
        <v>0</v>
      </c>
      <c r="O2261" s="417">
        <f t="shared" ref="O2261" si="2968">F2261-F2260</f>
        <v>0</v>
      </c>
      <c r="P2261" s="417">
        <f t="shared" ref="P2261:Q2261" si="2969">M2261-M2260</f>
        <v>0</v>
      </c>
      <c r="Q2261" s="417">
        <f t="shared" si="2969"/>
        <v>0</v>
      </c>
      <c r="R2261" s="484"/>
      <c r="T2261" s="416">
        <v>4</v>
      </c>
    </row>
    <row r="2262" spans="1:20" s="371" customFormat="1" ht="24" hidden="1" customHeight="1">
      <c r="A2262" s="366" t="s">
        <v>3362</v>
      </c>
      <c r="B2262" s="418" t="s">
        <v>0</v>
      </c>
      <c r="C2262" s="418" t="s">
        <v>3278</v>
      </c>
      <c r="D2262" s="418" t="s">
        <v>3296</v>
      </c>
      <c r="E2262" s="419" t="s">
        <v>18</v>
      </c>
      <c r="F2262" s="411"/>
      <c r="G2262" s="411">
        <v>14815.3</v>
      </c>
      <c r="H2262" s="412">
        <f>INT($F2262*G2262)</f>
        <v>0</v>
      </c>
      <c r="I2262" s="411">
        <v>0</v>
      </c>
      <c r="J2262" s="412">
        <f>INT($F2262*I2262)</f>
        <v>0</v>
      </c>
      <c r="K2262" s="411">
        <v>0</v>
      </c>
      <c r="L2262" s="412">
        <f>INT($F2262*K2262)</f>
        <v>0</v>
      </c>
      <c r="M2262" s="412">
        <f>+G2262+I2262+K2262</f>
        <v>14815.3</v>
      </c>
      <c r="N2262" s="412">
        <f>H2262+J2262+L2262</f>
        <v>0</v>
      </c>
      <c r="O2262" s="412"/>
      <c r="P2262" s="412"/>
      <c r="Q2262" s="412"/>
      <c r="R2262" s="483" t="s">
        <v>0</v>
      </c>
      <c r="T2262" s="411">
        <v>2</v>
      </c>
    </row>
    <row r="2263" spans="1:20" s="75" customFormat="1" ht="24" hidden="1" customHeight="1">
      <c r="A2263" s="372" t="s">
        <v>2072</v>
      </c>
      <c r="B2263" s="421" t="s">
        <v>0</v>
      </c>
      <c r="C2263" s="421" t="s">
        <v>1378</v>
      </c>
      <c r="D2263" s="421" t="s">
        <v>1395</v>
      </c>
      <c r="E2263" s="422" t="s">
        <v>18</v>
      </c>
      <c r="F2263" s="416"/>
      <c r="G2263" s="416">
        <v>14815.3</v>
      </c>
      <c r="H2263" s="417">
        <f t="shared" si="2962"/>
        <v>0</v>
      </c>
      <c r="I2263" s="416">
        <v>0</v>
      </c>
      <c r="J2263" s="417">
        <f t="shared" si="2963"/>
        <v>0</v>
      </c>
      <c r="K2263" s="416">
        <v>0</v>
      </c>
      <c r="L2263" s="417">
        <f t="shared" si="2964"/>
        <v>0</v>
      </c>
      <c r="M2263" s="417">
        <f t="shared" si="2965"/>
        <v>14815.3</v>
      </c>
      <c r="N2263" s="417">
        <f t="shared" si="2921"/>
        <v>0</v>
      </c>
      <c r="O2263" s="417">
        <f t="shared" ref="O2263" si="2970">F2263-F2262</f>
        <v>0</v>
      </c>
      <c r="P2263" s="417">
        <f t="shared" ref="P2263:Q2263" si="2971">M2263-M2262</f>
        <v>0</v>
      </c>
      <c r="Q2263" s="417">
        <f t="shared" si="2971"/>
        <v>0</v>
      </c>
      <c r="R2263" s="484"/>
      <c r="T2263" s="416">
        <v>2</v>
      </c>
    </row>
    <row r="2264" spans="1:20" s="371" customFormat="1" ht="24" hidden="1" customHeight="1">
      <c r="A2264" s="366" t="s">
        <v>2064</v>
      </c>
      <c r="B2264" s="418" t="s">
        <v>0</v>
      </c>
      <c r="C2264" s="418" t="s">
        <v>3278</v>
      </c>
      <c r="D2264" s="418" t="s">
        <v>3297</v>
      </c>
      <c r="E2264" s="419" t="s">
        <v>18</v>
      </c>
      <c r="F2264" s="411"/>
      <c r="G2264" s="411">
        <v>6942.6</v>
      </c>
      <c r="H2264" s="412">
        <f>INT($F2264*G2264)</f>
        <v>0</v>
      </c>
      <c r="I2264" s="411">
        <v>0</v>
      </c>
      <c r="J2264" s="412">
        <f>INT($F2264*I2264)</f>
        <v>0</v>
      </c>
      <c r="K2264" s="411">
        <v>0</v>
      </c>
      <c r="L2264" s="412">
        <f>INT($F2264*K2264)</f>
        <v>0</v>
      </c>
      <c r="M2264" s="412">
        <f>+G2264+I2264+K2264</f>
        <v>6942.6</v>
      </c>
      <c r="N2264" s="412">
        <f>H2264+J2264+L2264</f>
        <v>0</v>
      </c>
      <c r="O2264" s="412"/>
      <c r="P2264" s="412"/>
      <c r="Q2264" s="412"/>
      <c r="R2264" s="483" t="s">
        <v>0</v>
      </c>
      <c r="T2264" s="411">
        <v>1</v>
      </c>
    </row>
    <row r="2265" spans="1:20" s="75" customFormat="1" ht="24" hidden="1" customHeight="1">
      <c r="A2265" s="372" t="s">
        <v>2303</v>
      </c>
      <c r="B2265" s="421" t="s">
        <v>0</v>
      </c>
      <c r="C2265" s="421" t="s">
        <v>1378</v>
      </c>
      <c r="D2265" s="421" t="s">
        <v>1396</v>
      </c>
      <c r="E2265" s="422" t="s">
        <v>18</v>
      </c>
      <c r="F2265" s="416"/>
      <c r="G2265" s="416">
        <v>6942.6</v>
      </c>
      <c r="H2265" s="417">
        <f t="shared" si="2962"/>
        <v>0</v>
      </c>
      <c r="I2265" s="416">
        <v>0</v>
      </c>
      <c r="J2265" s="417">
        <f t="shared" si="2963"/>
        <v>0</v>
      </c>
      <c r="K2265" s="416">
        <v>0</v>
      </c>
      <c r="L2265" s="417">
        <f t="shared" si="2964"/>
        <v>0</v>
      </c>
      <c r="M2265" s="417">
        <f t="shared" si="2965"/>
        <v>6942.6</v>
      </c>
      <c r="N2265" s="417">
        <f t="shared" si="2921"/>
        <v>0</v>
      </c>
      <c r="O2265" s="417">
        <f t="shared" ref="O2265" si="2972">F2265-F2264</f>
        <v>0</v>
      </c>
      <c r="P2265" s="417">
        <f t="shared" ref="P2265:Q2265" si="2973">M2265-M2264</f>
        <v>0</v>
      </c>
      <c r="Q2265" s="417">
        <f t="shared" si="2973"/>
        <v>0</v>
      </c>
      <c r="R2265" s="484"/>
      <c r="T2265" s="416">
        <v>1</v>
      </c>
    </row>
    <row r="2266" spans="1:20" s="371" customFormat="1" ht="24" hidden="1" customHeight="1">
      <c r="A2266" s="366" t="s">
        <v>2313</v>
      </c>
      <c r="B2266" s="418" t="s">
        <v>0</v>
      </c>
      <c r="C2266" s="418" t="s">
        <v>3278</v>
      </c>
      <c r="D2266" s="418" t="s">
        <v>3298</v>
      </c>
      <c r="E2266" s="419" t="s">
        <v>18</v>
      </c>
      <c r="F2266" s="411"/>
      <c r="G2266" s="411">
        <v>22438.3</v>
      </c>
      <c r="H2266" s="412">
        <f>INT($F2266*G2266)</f>
        <v>0</v>
      </c>
      <c r="I2266" s="411">
        <v>0</v>
      </c>
      <c r="J2266" s="412">
        <f>INT($F2266*I2266)</f>
        <v>0</v>
      </c>
      <c r="K2266" s="411">
        <v>0</v>
      </c>
      <c r="L2266" s="412">
        <f>INT($F2266*K2266)</f>
        <v>0</v>
      </c>
      <c r="M2266" s="412">
        <f>+G2266+I2266+K2266</f>
        <v>22438.3</v>
      </c>
      <c r="N2266" s="412">
        <f>H2266+J2266+L2266</f>
        <v>0</v>
      </c>
      <c r="O2266" s="412"/>
      <c r="P2266" s="412"/>
      <c r="Q2266" s="412"/>
      <c r="R2266" s="483" t="s">
        <v>0</v>
      </c>
      <c r="T2266" s="411">
        <v>1</v>
      </c>
    </row>
    <row r="2267" spans="1:20" s="75" customFormat="1" ht="24" hidden="1" customHeight="1">
      <c r="A2267" s="372" t="s">
        <v>2303</v>
      </c>
      <c r="B2267" s="421" t="s">
        <v>0</v>
      </c>
      <c r="C2267" s="421" t="s">
        <v>1378</v>
      </c>
      <c r="D2267" s="421" t="s">
        <v>1397</v>
      </c>
      <c r="E2267" s="422" t="s">
        <v>18</v>
      </c>
      <c r="F2267" s="416"/>
      <c r="G2267" s="416">
        <v>22438.3</v>
      </c>
      <c r="H2267" s="417">
        <f t="shared" si="2962"/>
        <v>0</v>
      </c>
      <c r="I2267" s="416">
        <v>0</v>
      </c>
      <c r="J2267" s="417">
        <f t="shared" si="2963"/>
        <v>0</v>
      </c>
      <c r="K2267" s="416">
        <v>0</v>
      </c>
      <c r="L2267" s="417">
        <f t="shared" si="2964"/>
        <v>0</v>
      </c>
      <c r="M2267" s="417">
        <f t="shared" si="2965"/>
        <v>22438.3</v>
      </c>
      <c r="N2267" s="417">
        <f t="shared" si="2921"/>
        <v>0</v>
      </c>
      <c r="O2267" s="417">
        <f t="shared" ref="O2267" si="2974">F2267-F2266</f>
        <v>0</v>
      </c>
      <c r="P2267" s="417">
        <f t="shared" ref="P2267:Q2267" si="2975">M2267-M2266</f>
        <v>0</v>
      </c>
      <c r="Q2267" s="417">
        <f t="shared" si="2975"/>
        <v>0</v>
      </c>
      <c r="R2267" s="484"/>
      <c r="T2267" s="416">
        <v>1</v>
      </c>
    </row>
    <row r="2268" spans="1:20" s="371" customFormat="1" ht="24" hidden="1" customHeight="1">
      <c r="A2268" s="366" t="s">
        <v>2064</v>
      </c>
      <c r="B2268" s="418" t="s">
        <v>0</v>
      </c>
      <c r="C2268" s="418" t="s">
        <v>3278</v>
      </c>
      <c r="D2268" s="418" t="s">
        <v>3299</v>
      </c>
      <c r="E2268" s="419" t="s">
        <v>18</v>
      </c>
      <c r="F2268" s="411"/>
      <c r="G2268" s="411">
        <v>9612.7999999999993</v>
      </c>
      <c r="H2268" s="412">
        <f>INT($F2268*G2268)</f>
        <v>0</v>
      </c>
      <c r="I2268" s="411">
        <v>0</v>
      </c>
      <c r="J2268" s="412">
        <f>INT($F2268*I2268)</f>
        <v>0</v>
      </c>
      <c r="K2268" s="411">
        <v>0</v>
      </c>
      <c r="L2268" s="412">
        <f>INT($F2268*K2268)</f>
        <v>0</v>
      </c>
      <c r="M2268" s="412">
        <f>+G2268+I2268+K2268</f>
        <v>9612.7999999999993</v>
      </c>
      <c r="N2268" s="412">
        <f>H2268+J2268+L2268</f>
        <v>0</v>
      </c>
      <c r="O2268" s="412"/>
      <c r="P2268" s="412"/>
      <c r="Q2268" s="412"/>
      <c r="R2268" s="483" t="s">
        <v>0</v>
      </c>
      <c r="T2268" s="411">
        <v>1</v>
      </c>
    </row>
    <row r="2269" spans="1:20" s="75" customFormat="1" ht="24" hidden="1" customHeight="1">
      <c r="A2269" s="372" t="s">
        <v>2072</v>
      </c>
      <c r="B2269" s="421" t="s">
        <v>0</v>
      </c>
      <c r="C2269" s="421" t="s">
        <v>1378</v>
      </c>
      <c r="D2269" s="421" t="s">
        <v>1398</v>
      </c>
      <c r="E2269" s="422" t="s">
        <v>18</v>
      </c>
      <c r="F2269" s="416"/>
      <c r="G2269" s="416">
        <v>9612.7999999999993</v>
      </c>
      <c r="H2269" s="417">
        <f t="shared" si="2962"/>
        <v>0</v>
      </c>
      <c r="I2269" s="416">
        <v>0</v>
      </c>
      <c r="J2269" s="417">
        <f t="shared" si="2963"/>
        <v>0</v>
      </c>
      <c r="K2269" s="416">
        <v>0</v>
      </c>
      <c r="L2269" s="417">
        <f t="shared" si="2964"/>
        <v>0</v>
      </c>
      <c r="M2269" s="417">
        <f t="shared" si="2965"/>
        <v>9612.7999999999993</v>
      </c>
      <c r="N2269" s="417">
        <f t="shared" si="2921"/>
        <v>0</v>
      </c>
      <c r="O2269" s="417">
        <f t="shared" ref="O2269" si="2976">F2269-F2268</f>
        <v>0</v>
      </c>
      <c r="P2269" s="417">
        <f t="shared" ref="P2269:Q2269" si="2977">M2269-M2268</f>
        <v>0</v>
      </c>
      <c r="Q2269" s="417">
        <f t="shared" si="2977"/>
        <v>0</v>
      </c>
      <c r="R2269" s="484"/>
      <c r="T2269" s="416">
        <v>1</v>
      </c>
    </row>
    <row r="2270" spans="1:20" s="371" customFormat="1" ht="24" hidden="1" customHeight="1">
      <c r="A2270" s="366" t="s">
        <v>2313</v>
      </c>
      <c r="B2270" s="418" t="s">
        <v>0</v>
      </c>
      <c r="C2270" s="418" t="s">
        <v>3284</v>
      </c>
      <c r="D2270" s="418" t="s">
        <v>3302</v>
      </c>
      <c r="E2270" s="419" t="s">
        <v>18</v>
      </c>
      <c r="F2270" s="411"/>
      <c r="G2270" s="411">
        <v>44790.5</v>
      </c>
      <c r="H2270" s="412">
        <f>INT($F2270*G2270)</f>
        <v>0</v>
      </c>
      <c r="I2270" s="411">
        <v>0</v>
      </c>
      <c r="J2270" s="412">
        <f>INT($F2270*I2270)</f>
        <v>0</v>
      </c>
      <c r="K2270" s="411">
        <v>0</v>
      </c>
      <c r="L2270" s="412">
        <f>INT($F2270*K2270)</f>
        <v>0</v>
      </c>
      <c r="M2270" s="412">
        <f>+G2270+I2270+K2270</f>
        <v>44790.5</v>
      </c>
      <c r="N2270" s="412">
        <f>H2270+J2270+L2270</f>
        <v>0</v>
      </c>
      <c r="O2270" s="412"/>
      <c r="P2270" s="412"/>
      <c r="Q2270" s="412"/>
      <c r="R2270" s="483" t="s">
        <v>0</v>
      </c>
      <c r="T2270" s="411">
        <v>1</v>
      </c>
    </row>
    <row r="2271" spans="1:20" s="75" customFormat="1" ht="24" hidden="1" customHeight="1">
      <c r="A2271" s="372" t="s">
        <v>2303</v>
      </c>
      <c r="B2271" s="421" t="s">
        <v>0</v>
      </c>
      <c r="C2271" s="421" t="s">
        <v>1384</v>
      </c>
      <c r="D2271" s="421" t="s">
        <v>1399</v>
      </c>
      <c r="E2271" s="422" t="s">
        <v>18</v>
      </c>
      <c r="F2271" s="416"/>
      <c r="G2271" s="416">
        <v>44790.5</v>
      </c>
      <c r="H2271" s="417">
        <f t="shared" si="2962"/>
        <v>0</v>
      </c>
      <c r="I2271" s="416">
        <v>0</v>
      </c>
      <c r="J2271" s="417">
        <f t="shared" si="2963"/>
        <v>0</v>
      </c>
      <c r="K2271" s="416">
        <v>0</v>
      </c>
      <c r="L2271" s="417">
        <f t="shared" si="2964"/>
        <v>0</v>
      </c>
      <c r="M2271" s="417">
        <f t="shared" si="2965"/>
        <v>44790.5</v>
      </c>
      <c r="N2271" s="417">
        <f t="shared" si="2921"/>
        <v>0</v>
      </c>
      <c r="O2271" s="417">
        <f t="shared" ref="O2271" si="2978">F2271-F2270</f>
        <v>0</v>
      </c>
      <c r="P2271" s="417">
        <f t="shared" ref="P2271:Q2271" si="2979">M2271-M2270</f>
        <v>0</v>
      </c>
      <c r="Q2271" s="417">
        <f t="shared" si="2979"/>
        <v>0</v>
      </c>
      <c r="R2271" s="484"/>
      <c r="T2271" s="416">
        <v>1</v>
      </c>
    </row>
    <row r="2272" spans="1:20" s="371" customFormat="1" ht="24" hidden="1" customHeight="1">
      <c r="A2272" s="366" t="s">
        <v>2313</v>
      </c>
      <c r="B2272" s="418" t="s">
        <v>0</v>
      </c>
      <c r="C2272" s="418" t="s">
        <v>3290</v>
      </c>
      <c r="D2272" s="418" t="s">
        <v>3291</v>
      </c>
      <c r="E2272" s="419" t="s">
        <v>308</v>
      </c>
      <c r="F2272" s="411"/>
      <c r="G2272" s="411">
        <v>762</v>
      </c>
      <c r="H2272" s="412">
        <f>INT($F2272*G2272)</f>
        <v>0</v>
      </c>
      <c r="I2272" s="411">
        <v>0</v>
      </c>
      <c r="J2272" s="412">
        <f>INT($F2272*I2272)</f>
        <v>0</v>
      </c>
      <c r="K2272" s="411">
        <v>0</v>
      </c>
      <c r="L2272" s="412">
        <f>INT($F2272*K2272)</f>
        <v>0</v>
      </c>
      <c r="M2272" s="412">
        <f>+G2272+I2272+K2272</f>
        <v>762</v>
      </c>
      <c r="N2272" s="412">
        <f>H2272+J2272+L2272</f>
        <v>0</v>
      </c>
      <c r="O2272" s="412"/>
      <c r="P2272" s="412"/>
      <c r="Q2272" s="412"/>
      <c r="R2272" s="483" t="s">
        <v>0</v>
      </c>
      <c r="T2272" s="411">
        <v>1</v>
      </c>
    </row>
    <row r="2273" spans="1:20" s="75" customFormat="1" ht="24" hidden="1" customHeight="1">
      <c r="A2273" s="372" t="s">
        <v>2072</v>
      </c>
      <c r="B2273" s="421" t="s">
        <v>0</v>
      </c>
      <c r="C2273" s="421" t="s">
        <v>1390</v>
      </c>
      <c r="D2273" s="421" t="s">
        <v>1391</v>
      </c>
      <c r="E2273" s="422" t="s">
        <v>1034</v>
      </c>
      <c r="F2273" s="416"/>
      <c r="G2273" s="416">
        <v>762</v>
      </c>
      <c r="H2273" s="417">
        <f t="shared" si="2962"/>
        <v>0</v>
      </c>
      <c r="I2273" s="416">
        <v>0</v>
      </c>
      <c r="J2273" s="417">
        <f t="shared" si="2963"/>
        <v>0</v>
      </c>
      <c r="K2273" s="416">
        <v>0</v>
      </c>
      <c r="L2273" s="417">
        <f t="shared" si="2964"/>
        <v>0</v>
      </c>
      <c r="M2273" s="417">
        <f t="shared" si="2965"/>
        <v>762</v>
      </c>
      <c r="N2273" s="417">
        <f t="shared" si="2921"/>
        <v>0</v>
      </c>
      <c r="O2273" s="417">
        <f t="shared" ref="O2273" si="2980">F2273-F2272</f>
        <v>0</v>
      </c>
      <c r="P2273" s="417">
        <f t="shared" ref="P2273:Q2273" si="2981">M2273-M2272</f>
        <v>0</v>
      </c>
      <c r="Q2273" s="417">
        <f t="shared" si="2981"/>
        <v>0</v>
      </c>
      <c r="R2273" s="484"/>
      <c r="T2273" s="416">
        <v>1</v>
      </c>
    </row>
    <row r="2274" spans="1:20" s="371" customFormat="1" ht="24" hidden="1" customHeight="1">
      <c r="A2274" s="366" t="s">
        <v>2313</v>
      </c>
      <c r="B2274" s="418" t="s">
        <v>0</v>
      </c>
      <c r="C2274" s="418" t="s">
        <v>1910</v>
      </c>
      <c r="D2274" s="418" t="s">
        <v>3271</v>
      </c>
      <c r="E2274" s="419" t="s">
        <v>1887</v>
      </c>
      <c r="F2274" s="411"/>
      <c r="G2274" s="411">
        <v>0</v>
      </c>
      <c r="H2274" s="412">
        <f>INT($F2274*G2274)</f>
        <v>0</v>
      </c>
      <c r="I2274" s="411">
        <v>127919.8</v>
      </c>
      <c r="J2274" s="412">
        <f>INT($F2274*I2274)</f>
        <v>0</v>
      </c>
      <c r="K2274" s="411">
        <v>0</v>
      </c>
      <c r="L2274" s="412">
        <f>INT($F2274*K2274)</f>
        <v>0</v>
      </c>
      <c r="M2274" s="412">
        <f>+G2274+I2274+K2274</f>
        <v>127919.8</v>
      </c>
      <c r="N2274" s="412">
        <f>H2274+J2274+L2274</f>
        <v>0</v>
      </c>
      <c r="O2274" s="412"/>
      <c r="P2274" s="412"/>
      <c r="Q2274" s="412"/>
      <c r="R2274" s="483" t="s">
        <v>0</v>
      </c>
      <c r="T2274" s="411">
        <v>1</v>
      </c>
    </row>
    <row r="2275" spans="1:20" s="75" customFormat="1" ht="24" hidden="1" customHeight="1">
      <c r="A2275" s="372" t="s">
        <v>2072</v>
      </c>
      <c r="B2275" s="421" t="s">
        <v>0</v>
      </c>
      <c r="C2275" s="421" t="s">
        <v>1369</v>
      </c>
      <c r="D2275" s="421" t="s">
        <v>1370</v>
      </c>
      <c r="E2275" s="422" t="s">
        <v>1371</v>
      </c>
      <c r="F2275" s="416"/>
      <c r="G2275" s="416">
        <v>0</v>
      </c>
      <c r="H2275" s="417">
        <f t="shared" si="2962"/>
        <v>0</v>
      </c>
      <c r="I2275" s="416">
        <v>127919.8</v>
      </c>
      <c r="J2275" s="417">
        <f t="shared" si="2963"/>
        <v>0</v>
      </c>
      <c r="K2275" s="416">
        <v>0</v>
      </c>
      <c r="L2275" s="417">
        <f t="shared" si="2964"/>
        <v>0</v>
      </c>
      <c r="M2275" s="417">
        <f t="shared" si="2965"/>
        <v>127919.8</v>
      </c>
      <c r="N2275" s="417">
        <f t="shared" si="2921"/>
        <v>0</v>
      </c>
      <c r="O2275" s="417">
        <f t="shared" ref="O2275" si="2982">F2275-F2274</f>
        <v>0</v>
      </c>
      <c r="P2275" s="417">
        <f t="shared" ref="P2275:Q2275" si="2983">M2275-M2274</f>
        <v>0</v>
      </c>
      <c r="Q2275" s="417">
        <f t="shared" si="2983"/>
        <v>0</v>
      </c>
      <c r="R2275" s="484"/>
      <c r="T2275" s="416">
        <v>1</v>
      </c>
    </row>
    <row r="2276" spans="1:20" s="371" customFormat="1" ht="24" hidden="1" customHeight="1">
      <c r="A2276" s="366" t="s">
        <v>2064</v>
      </c>
      <c r="B2276" s="418" t="s">
        <v>0</v>
      </c>
      <c r="C2276" s="418" t="s">
        <v>1910</v>
      </c>
      <c r="D2276" s="418" t="s">
        <v>3292</v>
      </c>
      <c r="E2276" s="419" t="s">
        <v>1887</v>
      </c>
      <c r="F2276" s="411"/>
      <c r="G2276" s="411">
        <v>0</v>
      </c>
      <c r="H2276" s="412">
        <f>INT($F2276*G2276)</f>
        <v>0</v>
      </c>
      <c r="I2276" s="411">
        <v>174587.1</v>
      </c>
      <c r="J2276" s="412">
        <f>INT($F2276*I2276)</f>
        <v>0</v>
      </c>
      <c r="K2276" s="411">
        <v>0</v>
      </c>
      <c r="L2276" s="412">
        <f>INT($F2276*K2276)</f>
        <v>0</v>
      </c>
      <c r="M2276" s="412">
        <f>+G2276+I2276+K2276</f>
        <v>174587.1</v>
      </c>
      <c r="N2276" s="412">
        <f>H2276+J2276+L2276</f>
        <v>0</v>
      </c>
      <c r="O2276" s="412"/>
      <c r="P2276" s="412"/>
      <c r="Q2276" s="412"/>
      <c r="R2276" s="483" t="s">
        <v>0</v>
      </c>
      <c r="T2276" s="411">
        <v>1</v>
      </c>
    </row>
    <row r="2277" spans="1:20" s="75" customFormat="1" ht="24" hidden="1" customHeight="1">
      <c r="A2277" s="372" t="s">
        <v>2072</v>
      </c>
      <c r="B2277" s="421" t="s">
        <v>0</v>
      </c>
      <c r="C2277" s="421" t="s">
        <v>1369</v>
      </c>
      <c r="D2277" s="421" t="s">
        <v>1392</v>
      </c>
      <c r="E2277" s="422" t="s">
        <v>1371</v>
      </c>
      <c r="F2277" s="416"/>
      <c r="G2277" s="416">
        <v>0</v>
      </c>
      <c r="H2277" s="417">
        <f t="shared" si="2962"/>
        <v>0</v>
      </c>
      <c r="I2277" s="416">
        <v>174587.1</v>
      </c>
      <c r="J2277" s="417">
        <f t="shared" si="2963"/>
        <v>0</v>
      </c>
      <c r="K2277" s="416">
        <v>0</v>
      </c>
      <c r="L2277" s="417">
        <f t="shared" si="2964"/>
        <v>0</v>
      </c>
      <c r="M2277" s="417">
        <f t="shared" si="2965"/>
        <v>174587.1</v>
      </c>
      <c r="N2277" s="417">
        <f t="shared" si="2921"/>
        <v>0</v>
      </c>
      <c r="O2277" s="417">
        <f t="shared" ref="O2277" si="2984">F2277-F2276</f>
        <v>0</v>
      </c>
      <c r="P2277" s="417">
        <f t="shared" ref="P2277:Q2277" si="2985">M2277-M2276</f>
        <v>0</v>
      </c>
      <c r="Q2277" s="417">
        <f t="shared" si="2985"/>
        <v>0</v>
      </c>
      <c r="R2277" s="484"/>
      <c r="T2277" s="416">
        <v>1</v>
      </c>
    </row>
    <row r="2278" spans="1:20" s="371" customFormat="1" ht="24" hidden="1" customHeight="1">
      <c r="A2278" s="366" t="s">
        <v>2313</v>
      </c>
      <c r="B2278" s="418" t="s">
        <v>0</v>
      </c>
      <c r="C2278" s="418" t="s">
        <v>3273</v>
      </c>
      <c r="D2278" s="418" t="s">
        <v>3274</v>
      </c>
      <c r="E2278" s="419" t="s">
        <v>308</v>
      </c>
      <c r="F2278" s="411"/>
      <c r="G2278" s="411">
        <v>3511.5</v>
      </c>
      <c r="H2278" s="412">
        <f>INT($F2278*G2278)</f>
        <v>0</v>
      </c>
      <c r="I2278" s="411">
        <v>0</v>
      </c>
      <c r="J2278" s="412">
        <f>INT($F2278*I2278)</f>
        <v>0</v>
      </c>
      <c r="K2278" s="411">
        <v>0</v>
      </c>
      <c r="L2278" s="412">
        <f>INT($F2278*K2278)</f>
        <v>0</v>
      </c>
      <c r="M2278" s="412">
        <f>+G2278+I2278+K2278</f>
        <v>3511.5</v>
      </c>
      <c r="N2278" s="412">
        <f>H2278+J2278+L2278</f>
        <v>0</v>
      </c>
      <c r="O2278" s="412"/>
      <c r="P2278" s="412"/>
      <c r="Q2278" s="412"/>
      <c r="R2278" s="483" t="s">
        <v>0</v>
      </c>
      <c r="T2278" s="411">
        <v>1</v>
      </c>
    </row>
    <row r="2279" spans="1:20" s="75" customFormat="1" ht="24" hidden="1" customHeight="1">
      <c r="A2279" s="372" t="s">
        <v>2072</v>
      </c>
      <c r="B2279" s="421" t="s">
        <v>0</v>
      </c>
      <c r="C2279" s="421" t="s">
        <v>1373</v>
      </c>
      <c r="D2279" s="421" t="s">
        <v>1374</v>
      </c>
      <c r="E2279" s="422" t="s">
        <v>1034</v>
      </c>
      <c r="F2279" s="416"/>
      <c r="G2279" s="416">
        <v>3511.5</v>
      </c>
      <c r="H2279" s="417">
        <f t="shared" si="2962"/>
        <v>0</v>
      </c>
      <c r="I2279" s="416">
        <v>0</v>
      </c>
      <c r="J2279" s="417">
        <f t="shared" si="2963"/>
        <v>0</v>
      </c>
      <c r="K2279" s="416">
        <v>0</v>
      </c>
      <c r="L2279" s="417">
        <f t="shared" si="2964"/>
        <v>0</v>
      </c>
      <c r="M2279" s="417">
        <f t="shared" si="2965"/>
        <v>3511.5</v>
      </c>
      <c r="N2279" s="417">
        <f t="shared" si="2921"/>
        <v>0</v>
      </c>
      <c r="O2279" s="417">
        <f t="shared" ref="O2279" si="2986">F2279-F2278</f>
        <v>0</v>
      </c>
      <c r="P2279" s="417">
        <f t="shared" ref="P2279:Q2279" si="2987">M2279-M2278</f>
        <v>0</v>
      </c>
      <c r="Q2279" s="417">
        <f t="shared" si="2987"/>
        <v>0</v>
      </c>
      <c r="R2279" s="484"/>
      <c r="T2279" s="416">
        <v>1</v>
      </c>
    </row>
    <row r="2280" spans="1:20" s="371" customFormat="1" ht="24" hidden="1" customHeight="1">
      <c r="A2280" s="366" t="s">
        <v>2313</v>
      </c>
      <c r="B2280" s="448" t="s">
        <v>265</v>
      </c>
      <c r="C2280" s="448" t="s">
        <v>3306</v>
      </c>
      <c r="D2280" s="448" t="s">
        <v>0</v>
      </c>
      <c r="E2280" s="449" t="s">
        <v>0</v>
      </c>
      <c r="F2280" s="450"/>
      <c r="G2280" s="451">
        <v>0</v>
      </c>
      <c r="H2280" s="451">
        <f>SUMIF($A$2282:$A$2293,$A2282,H$2282:H$2293)</f>
        <v>0</v>
      </c>
      <c r="I2280" s="451">
        <v>0</v>
      </c>
      <c r="J2280" s="451">
        <f t="shared" ref="J2280:J2281" si="2988">SUMIF($A$2282:$A$2293,$A2282,J$2282:J$2293)</f>
        <v>0</v>
      </c>
      <c r="K2280" s="451">
        <v>0</v>
      </c>
      <c r="L2280" s="451">
        <f t="shared" ref="L2280:L2281" si="2989">SUMIF($A$2282:$A$2293,$A2282,L$2282:L$2293)</f>
        <v>0</v>
      </c>
      <c r="M2280" s="452">
        <v>0</v>
      </c>
      <c r="N2280" s="451">
        <f>H2280+J2280+L2280</f>
        <v>0</v>
      </c>
      <c r="O2280" s="451"/>
      <c r="P2280" s="451"/>
      <c r="Q2280" s="451"/>
      <c r="R2280" s="493" t="s">
        <v>0</v>
      </c>
      <c r="T2280" s="450">
        <v>0</v>
      </c>
    </row>
    <row r="2281" spans="1:20" s="75" customFormat="1" ht="24" hidden="1" customHeight="1">
      <c r="A2281" s="372" t="s">
        <v>3363</v>
      </c>
      <c r="B2281" s="454" t="s">
        <v>265</v>
      </c>
      <c r="C2281" s="454" t="s">
        <v>1400</v>
      </c>
      <c r="D2281" s="454" t="s">
        <v>0</v>
      </c>
      <c r="E2281" s="455" t="s">
        <v>0</v>
      </c>
      <c r="F2281" s="456"/>
      <c r="G2281" s="457">
        <v>0</v>
      </c>
      <c r="H2281" s="457">
        <f>SUMIF($A$2282:$A$2293,$A2283,H$2282:H$2293)</f>
        <v>0</v>
      </c>
      <c r="I2281" s="457">
        <v>0</v>
      </c>
      <c r="J2281" s="457">
        <f t="shared" si="2988"/>
        <v>0</v>
      </c>
      <c r="K2281" s="457">
        <v>0</v>
      </c>
      <c r="L2281" s="457">
        <f t="shared" si="2989"/>
        <v>0</v>
      </c>
      <c r="M2281" s="458">
        <v>0</v>
      </c>
      <c r="N2281" s="457">
        <f t="shared" si="2921"/>
        <v>0</v>
      </c>
      <c r="O2281" s="457">
        <f t="shared" ref="O2281" si="2990">F2281-F2280</f>
        <v>0</v>
      </c>
      <c r="P2281" s="457">
        <f t="shared" ref="P2281:Q2281" si="2991">M2281-M2280</f>
        <v>0</v>
      </c>
      <c r="Q2281" s="457">
        <f t="shared" si="2991"/>
        <v>0</v>
      </c>
      <c r="R2281" s="494"/>
      <c r="T2281" s="456">
        <v>0</v>
      </c>
    </row>
    <row r="2282" spans="1:20" s="371" customFormat="1" ht="24" hidden="1" customHeight="1">
      <c r="A2282" s="366" t="s">
        <v>2523</v>
      </c>
      <c r="B2282" s="418" t="s">
        <v>0</v>
      </c>
      <c r="C2282" s="418" t="s">
        <v>3308</v>
      </c>
      <c r="D2282" s="418" t="s">
        <v>230</v>
      </c>
      <c r="E2282" s="419" t="s">
        <v>308</v>
      </c>
      <c r="F2282" s="411"/>
      <c r="G2282" s="411">
        <v>30749</v>
      </c>
      <c r="H2282" s="412">
        <f>INT($F2282*G2282)</f>
        <v>0</v>
      </c>
      <c r="I2282" s="411">
        <v>64000</v>
      </c>
      <c r="J2282" s="412">
        <f>INT($F2282*I2282)</f>
        <v>0</v>
      </c>
      <c r="K2282" s="411">
        <v>0</v>
      </c>
      <c r="L2282" s="412">
        <f>INT($F2282*K2282)</f>
        <v>0</v>
      </c>
      <c r="M2282" s="412">
        <f>+G2282+I2282+K2282</f>
        <v>94749</v>
      </c>
      <c r="N2282" s="412">
        <f>H2282+J2282+L2282</f>
        <v>0</v>
      </c>
      <c r="O2282" s="412"/>
      <c r="P2282" s="412"/>
      <c r="Q2282" s="412"/>
      <c r="R2282" s="483" t="s">
        <v>0</v>
      </c>
      <c r="T2282" s="411">
        <v>158</v>
      </c>
    </row>
    <row r="2283" spans="1:20" s="75" customFormat="1" ht="24" hidden="1" customHeight="1">
      <c r="A2283" s="372" t="s">
        <v>2072</v>
      </c>
      <c r="B2283" s="421" t="s">
        <v>0</v>
      </c>
      <c r="C2283" s="421" t="s">
        <v>1401</v>
      </c>
      <c r="D2283" s="421" t="s">
        <v>230</v>
      </c>
      <c r="E2283" s="422" t="s">
        <v>1034</v>
      </c>
      <c r="F2283" s="416"/>
      <c r="G2283" s="416">
        <v>30749</v>
      </c>
      <c r="H2283" s="417">
        <f t="shared" ref="H2283:H2293" si="2992">INT($F2283*G2283)</f>
        <v>0</v>
      </c>
      <c r="I2283" s="416">
        <v>64000</v>
      </c>
      <c r="J2283" s="417">
        <f t="shared" ref="J2283:J2293" si="2993">INT($F2283*I2283)</f>
        <v>0</v>
      </c>
      <c r="K2283" s="416">
        <v>0</v>
      </c>
      <c r="L2283" s="417">
        <f t="shared" ref="L2283:L2293" si="2994">INT($F2283*K2283)</f>
        <v>0</v>
      </c>
      <c r="M2283" s="417">
        <f t="shared" ref="M2283:M2293" si="2995">+G2283+I2283+K2283</f>
        <v>94749</v>
      </c>
      <c r="N2283" s="417">
        <f t="shared" si="2921"/>
        <v>0</v>
      </c>
      <c r="O2283" s="417">
        <f t="shared" ref="O2283" si="2996">F2283-F2282</f>
        <v>0</v>
      </c>
      <c r="P2283" s="417">
        <f t="shared" ref="P2283:Q2283" si="2997">M2283-M2282</f>
        <v>0</v>
      </c>
      <c r="Q2283" s="417">
        <f t="shared" si="2997"/>
        <v>0</v>
      </c>
      <c r="R2283" s="484"/>
      <c r="T2283" s="416">
        <v>158</v>
      </c>
    </row>
    <row r="2284" spans="1:20" s="371" customFormat="1" ht="24" hidden="1" customHeight="1">
      <c r="A2284" s="366" t="s">
        <v>2093</v>
      </c>
      <c r="B2284" s="418" t="s">
        <v>0</v>
      </c>
      <c r="C2284" s="418" t="s">
        <v>3310</v>
      </c>
      <c r="D2284" s="418" t="s">
        <v>231</v>
      </c>
      <c r="E2284" s="419" t="s">
        <v>308</v>
      </c>
      <c r="F2284" s="411"/>
      <c r="G2284" s="411">
        <v>25478.2</v>
      </c>
      <c r="H2284" s="412">
        <f>INT($F2284*G2284)</f>
        <v>0</v>
      </c>
      <c r="I2284" s="411">
        <v>43814.400000000001</v>
      </c>
      <c r="J2284" s="412">
        <f>INT($F2284*I2284)</f>
        <v>0</v>
      </c>
      <c r="K2284" s="411">
        <v>0</v>
      </c>
      <c r="L2284" s="412">
        <f>INT($F2284*K2284)</f>
        <v>0</v>
      </c>
      <c r="M2284" s="412">
        <f>+G2284+I2284+K2284</f>
        <v>69292.600000000006</v>
      </c>
      <c r="N2284" s="412">
        <f>H2284+J2284+L2284</f>
        <v>0</v>
      </c>
      <c r="O2284" s="412"/>
      <c r="P2284" s="412"/>
      <c r="Q2284" s="412"/>
      <c r="R2284" s="483" t="s">
        <v>0</v>
      </c>
      <c r="T2284" s="411">
        <v>4</v>
      </c>
    </row>
    <row r="2285" spans="1:20" s="75" customFormat="1" ht="24" hidden="1" customHeight="1">
      <c r="A2285" s="372" t="s">
        <v>2072</v>
      </c>
      <c r="B2285" s="421" t="s">
        <v>0</v>
      </c>
      <c r="C2285" s="421" t="s">
        <v>1402</v>
      </c>
      <c r="D2285" s="421" t="s">
        <v>231</v>
      </c>
      <c r="E2285" s="422" t="s">
        <v>1034</v>
      </c>
      <c r="F2285" s="416"/>
      <c r="G2285" s="416">
        <v>25478.2</v>
      </c>
      <c r="H2285" s="417">
        <f t="shared" si="2992"/>
        <v>0</v>
      </c>
      <c r="I2285" s="416">
        <v>43814.400000000001</v>
      </c>
      <c r="J2285" s="417">
        <f t="shared" si="2993"/>
        <v>0</v>
      </c>
      <c r="K2285" s="416">
        <v>0</v>
      </c>
      <c r="L2285" s="417">
        <f t="shared" si="2994"/>
        <v>0</v>
      </c>
      <c r="M2285" s="417">
        <f t="shared" si="2995"/>
        <v>69292.600000000006</v>
      </c>
      <c r="N2285" s="417">
        <f t="shared" si="2921"/>
        <v>0</v>
      </c>
      <c r="O2285" s="417">
        <f t="shared" ref="O2285" si="2998">F2285-F2284</f>
        <v>0</v>
      </c>
      <c r="P2285" s="417">
        <f t="shared" ref="P2285:Q2285" si="2999">M2285-M2284</f>
        <v>0</v>
      </c>
      <c r="Q2285" s="417">
        <f t="shared" si="2999"/>
        <v>0</v>
      </c>
      <c r="R2285" s="484"/>
      <c r="T2285" s="416">
        <v>4</v>
      </c>
    </row>
    <row r="2286" spans="1:20" s="371" customFormat="1" ht="24" hidden="1" customHeight="1">
      <c r="A2286" s="366" t="s">
        <v>3364</v>
      </c>
      <c r="B2286" s="418" t="s">
        <v>0</v>
      </c>
      <c r="C2286" s="418" t="s">
        <v>3316</v>
      </c>
      <c r="D2286" s="418" t="s">
        <v>3317</v>
      </c>
      <c r="E2286" s="419" t="s">
        <v>2104</v>
      </c>
      <c r="F2286" s="411"/>
      <c r="G2286" s="411">
        <v>30319.7</v>
      </c>
      <c r="H2286" s="412">
        <f>INT($F2286*G2286)</f>
        <v>0</v>
      </c>
      <c r="I2286" s="411">
        <v>0</v>
      </c>
      <c r="J2286" s="412">
        <f>INT($F2286*I2286)</f>
        <v>0</v>
      </c>
      <c r="K2286" s="411">
        <v>0</v>
      </c>
      <c r="L2286" s="412">
        <f>INT($F2286*K2286)</f>
        <v>0</v>
      </c>
      <c r="M2286" s="412">
        <f>+G2286+I2286+K2286</f>
        <v>30319.7</v>
      </c>
      <c r="N2286" s="412">
        <f>H2286+J2286+L2286</f>
        <v>0</v>
      </c>
      <c r="O2286" s="412"/>
      <c r="P2286" s="412"/>
      <c r="Q2286" s="412"/>
      <c r="R2286" s="483" t="s">
        <v>0</v>
      </c>
      <c r="T2286" s="411">
        <v>2</v>
      </c>
    </row>
    <row r="2287" spans="1:20" s="75" customFormat="1" ht="24" hidden="1" customHeight="1">
      <c r="A2287" s="372" t="s">
        <v>2303</v>
      </c>
      <c r="B2287" s="421" t="s">
        <v>0</v>
      </c>
      <c r="C2287" s="421" t="s">
        <v>1405</v>
      </c>
      <c r="D2287" s="421" t="s">
        <v>1406</v>
      </c>
      <c r="E2287" s="422" t="s">
        <v>671</v>
      </c>
      <c r="F2287" s="416"/>
      <c r="G2287" s="416">
        <v>30319.7</v>
      </c>
      <c r="H2287" s="417">
        <f t="shared" si="2992"/>
        <v>0</v>
      </c>
      <c r="I2287" s="416">
        <v>0</v>
      </c>
      <c r="J2287" s="417">
        <f t="shared" si="2993"/>
        <v>0</v>
      </c>
      <c r="K2287" s="416">
        <v>0</v>
      </c>
      <c r="L2287" s="417">
        <f t="shared" si="2994"/>
        <v>0</v>
      </c>
      <c r="M2287" s="417">
        <f t="shared" si="2995"/>
        <v>30319.7</v>
      </c>
      <c r="N2287" s="417">
        <f t="shared" si="2921"/>
        <v>0</v>
      </c>
      <c r="O2287" s="417">
        <f t="shared" ref="O2287" si="3000">F2287-F2286</f>
        <v>0</v>
      </c>
      <c r="P2287" s="417">
        <f t="shared" ref="P2287:Q2287" si="3001">M2287-M2286</f>
        <v>0</v>
      </c>
      <c r="Q2287" s="417">
        <f t="shared" si="3001"/>
        <v>0</v>
      </c>
      <c r="R2287" s="484"/>
      <c r="T2287" s="416">
        <v>2</v>
      </c>
    </row>
    <row r="2288" spans="1:20" s="371" customFormat="1" ht="24" hidden="1" customHeight="1">
      <c r="A2288" s="366" t="s">
        <v>2313</v>
      </c>
      <c r="B2288" s="418" t="s">
        <v>0</v>
      </c>
      <c r="C2288" s="418" t="s">
        <v>237</v>
      </c>
      <c r="D2288" s="418" t="s">
        <v>266</v>
      </c>
      <c r="E2288" s="419" t="s">
        <v>18</v>
      </c>
      <c r="F2288" s="411"/>
      <c r="G2288" s="411">
        <v>37210.6</v>
      </c>
      <c r="H2288" s="412">
        <f>INT($F2288*G2288)</f>
        <v>0</v>
      </c>
      <c r="I2288" s="411">
        <v>0</v>
      </c>
      <c r="J2288" s="412">
        <f>INT($F2288*I2288)</f>
        <v>0</v>
      </c>
      <c r="K2288" s="411">
        <v>0</v>
      </c>
      <c r="L2288" s="412">
        <f>INT($F2288*K2288)</f>
        <v>0</v>
      </c>
      <c r="M2288" s="412">
        <f>+G2288+I2288+K2288</f>
        <v>37210.6</v>
      </c>
      <c r="N2288" s="412">
        <f>H2288+J2288+L2288</f>
        <v>0</v>
      </c>
      <c r="O2288" s="412"/>
      <c r="P2288" s="412"/>
      <c r="Q2288" s="412"/>
      <c r="R2288" s="483" t="s">
        <v>0</v>
      </c>
      <c r="T2288" s="411">
        <v>8</v>
      </c>
    </row>
    <row r="2289" spans="1:20" s="75" customFormat="1" ht="24" hidden="1" customHeight="1">
      <c r="A2289" s="372" t="s">
        <v>2072</v>
      </c>
      <c r="B2289" s="421" t="s">
        <v>0</v>
      </c>
      <c r="C2289" s="421" t="s">
        <v>237</v>
      </c>
      <c r="D2289" s="421" t="s">
        <v>266</v>
      </c>
      <c r="E2289" s="422" t="s">
        <v>18</v>
      </c>
      <c r="F2289" s="416"/>
      <c r="G2289" s="416">
        <v>37210.6</v>
      </c>
      <c r="H2289" s="417">
        <f t="shared" si="2992"/>
        <v>0</v>
      </c>
      <c r="I2289" s="416">
        <v>0</v>
      </c>
      <c r="J2289" s="417">
        <f t="shared" si="2993"/>
        <v>0</v>
      </c>
      <c r="K2289" s="416">
        <v>0</v>
      </c>
      <c r="L2289" s="417">
        <f t="shared" si="2994"/>
        <v>0</v>
      </c>
      <c r="M2289" s="417">
        <f t="shared" si="2995"/>
        <v>37210.6</v>
      </c>
      <c r="N2289" s="417">
        <f t="shared" ref="N2289:N2351" si="3002">H2289+J2289+L2289</f>
        <v>0</v>
      </c>
      <c r="O2289" s="417">
        <f t="shared" ref="O2289" si="3003">F2289-F2288</f>
        <v>0</v>
      </c>
      <c r="P2289" s="417">
        <f t="shared" ref="P2289:Q2289" si="3004">M2289-M2288</f>
        <v>0</v>
      </c>
      <c r="Q2289" s="417">
        <f t="shared" si="3004"/>
        <v>0</v>
      </c>
      <c r="R2289" s="484"/>
      <c r="T2289" s="416">
        <v>8</v>
      </c>
    </row>
    <row r="2290" spans="1:20" s="371" customFormat="1" ht="24" hidden="1" customHeight="1">
      <c r="A2290" s="366" t="s">
        <v>2295</v>
      </c>
      <c r="B2290" s="418" t="s">
        <v>0</v>
      </c>
      <c r="C2290" s="418" t="s">
        <v>1910</v>
      </c>
      <c r="D2290" s="418" t="s">
        <v>3329</v>
      </c>
      <c r="E2290" s="419" t="s">
        <v>1887</v>
      </c>
      <c r="F2290" s="411"/>
      <c r="G2290" s="411">
        <v>0</v>
      </c>
      <c r="H2290" s="412">
        <f>INT($F2290*G2290)</f>
        <v>0</v>
      </c>
      <c r="I2290" s="411">
        <v>162672</v>
      </c>
      <c r="J2290" s="412">
        <f>INT($F2290*I2290)</f>
        <v>0</v>
      </c>
      <c r="K2290" s="411">
        <v>0</v>
      </c>
      <c r="L2290" s="412">
        <f>INT($F2290*K2290)</f>
        <v>0</v>
      </c>
      <c r="M2290" s="412">
        <f>+G2290+I2290+K2290</f>
        <v>162672</v>
      </c>
      <c r="N2290" s="412">
        <f>H2290+J2290+L2290</f>
        <v>0</v>
      </c>
      <c r="O2290" s="412"/>
      <c r="P2290" s="412"/>
      <c r="Q2290" s="412"/>
      <c r="R2290" s="483" t="s">
        <v>0</v>
      </c>
      <c r="T2290" s="411">
        <v>4</v>
      </c>
    </row>
    <row r="2291" spans="1:20" s="75" customFormat="1" ht="24" hidden="1" customHeight="1">
      <c r="A2291" s="372" t="s">
        <v>3365</v>
      </c>
      <c r="B2291" s="421" t="s">
        <v>0</v>
      </c>
      <c r="C2291" s="421" t="s">
        <v>1369</v>
      </c>
      <c r="D2291" s="421" t="s">
        <v>1407</v>
      </c>
      <c r="E2291" s="422" t="s">
        <v>1371</v>
      </c>
      <c r="F2291" s="416"/>
      <c r="G2291" s="416">
        <v>0</v>
      </c>
      <c r="H2291" s="417">
        <f t="shared" si="2992"/>
        <v>0</v>
      </c>
      <c r="I2291" s="416">
        <v>162672</v>
      </c>
      <c r="J2291" s="417">
        <f t="shared" si="2993"/>
        <v>0</v>
      </c>
      <c r="K2291" s="416">
        <v>0</v>
      </c>
      <c r="L2291" s="417">
        <f t="shared" si="2994"/>
        <v>0</v>
      </c>
      <c r="M2291" s="417">
        <f t="shared" si="2995"/>
        <v>162672</v>
      </c>
      <c r="N2291" s="417">
        <f t="shared" si="3002"/>
        <v>0</v>
      </c>
      <c r="O2291" s="417">
        <f t="shared" ref="O2291" si="3005">F2291-F2290</f>
        <v>0</v>
      </c>
      <c r="P2291" s="417">
        <f t="shared" ref="P2291:Q2291" si="3006">M2291-M2290</f>
        <v>0</v>
      </c>
      <c r="Q2291" s="417">
        <f t="shared" si="3006"/>
        <v>0</v>
      </c>
      <c r="R2291" s="484"/>
      <c r="T2291" s="416">
        <v>4</v>
      </c>
    </row>
    <row r="2292" spans="1:20" s="371" customFormat="1" ht="24" hidden="1" customHeight="1">
      <c r="A2292" s="366" t="s">
        <v>2295</v>
      </c>
      <c r="B2292" s="418" t="s">
        <v>0</v>
      </c>
      <c r="C2292" s="418" t="s">
        <v>3273</v>
      </c>
      <c r="D2292" s="418" t="s">
        <v>3274</v>
      </c>
      <c r="E2292" s="419" t="s">
        <v>308</v>
      </c>
      <c r="F2292" s="411"/>
      <c r="G2292" s="411">
        <v>13013.4</v>
      </c>
      <c r="H2292" s="412">
        <f>INT($F2292*G2292)</f>
        <v>0</v>
      </c>
      <c r="I2292" s="411">
        <v>0</v>
      </c>
      <c r="J2292" s="412">
        <f>INT($F2292*I2292)</f>
        <v>0</v>
      </c>
      <c r="K2292" s="411">
        <v>0</v>
      </c>
      <c r="L2292" s="412">
        <f>INT($F2292*K2292)</f>
        <v>0</v>
      </c>
      <c r="M2292" s="412">
        <f>+G2292+I2292+K2292</f>
        <v>13013.4</v>
      </c>
      <c r="N2292" s="412">
        <f>H2292+J2292+L2292</f>
        <v>0</v>
      </c>
      <c r="O2292" s="412"/>
      <c r="P2292" s="412"/>
      <c r="Q2292" s="412"/>
      <c r="R2292" s="483" t="s">
        <v>0</v>
      </c>
      <c r="T2292" s="411">
        <v>1</v>
      </c>
    </row>
    <row r="2293" spans="1:20" s="75" customFormat="1" ht="24" hidden="1" customHeight="1">
      <c r="A2293" s="372" t="s">
        <v>2286</v>
      </c>
      <c r="B2293" s="421" t="s">
        <v>0</v>
      </c>
      <c r="C2293" s="421" t="s">
        <v>1373</v>
      </c>
      <c r="D2293" s="421" t="s">
        <v>1374</v>
      </c>
      <c r="E2293" s="422" t="s">
        <v>1034</v>
      </c>
      <c r="F2293" s="416"/>
      <c r="G2293" s="416">
        <v>13013.4</v>
      </c>
      <c r="H2293" s="417">
        <f t="shared" si="2992"/>
        <v>0</v>
      </c>
      <c r="I2293" s="416">
        <v>0</v>
      </c>
      <c r="J2293" s="417">
        <f t="shared" si="2993"/>
        <v>0</v>
      </c>
      <c r="K2293" s="416">
        <v>0</v>
      </c>
      <c r="L2293" s="417">
        <f t="shared" si="2994"/>
        <v>0</v>
      </c>
      <c r="M2293" s="417">
        <f t="shared" si="2995"/>
        <v>13013.4</v>
      </c>
      <c r="N2293" s="417">
        <f t="shared" si="3002"/>
        <v>0</v>
      </c>
      <c r="O2293" s="417">
        <f t="shared" ref="O2293" si="3007">F2293-F2292</f>
        <v>0</v>
      </c>
      <c r="P2293" s="417">
        <f t="shared" ref="P2293:Q2293" si="3008">M2293-M2292</f>
        <v>0</v>
      </c>
      <c r="Q2293" s="417">
        <f t="shared" si="3008"/>
        <v>0</v>
      </c>
      <c r="R2293" s="484"/>
      <c r="T2293" s="416">
        <v>1</v>
      </c>
    </row>
    <row r="2294" spans="1:20" s="371" customFormat="1" ht="24" hidden="1" customHeight="1">
      <c r="A2294" s="366" t="s">
        <v>3366</v>
      </c>
      <c r="B2294" s="448" t="s">
        <v>267</v>
      </c>
      <c r="C2294" s="448" t="s">
        <v>3331</v>
      </c>
      <c r="D2294" s="448" t="s">
        <v>0</v>
      </c>
      <c r="E2294" s="449" t="s">
        <v>0</v>
      </c>
      <c r="F2294" s="450"/>
      <c r="G2294" s="451">
        <v>0</v>
      </c>
      <c r="H2294" s="451">
        <f>SUMIF($A$2296:$A$2303,$A2296,H$2296:H$2303)</f>
        <v>0</v>
      </c>
      <c r="I2294" s="451">
        <v>0</v>
      </c>
      <c r="J2294" s="451">
        <f t="shared" ref="J2294:J2295" si="3009">SUMIF($A$2296:$A$2303,$A2296,J$2296:J$2303)</f>
        <v>0</v>
      </c>
      <c r="K2294" s="451">
        <v>0</v>
      </c>
      <c r="L2294" s="451">
        <f t="shared" ref="L2294:L2295" si="3010">SUMIF($A$2296:$A$2303,$A2296,L$2296:L$2303)</f>
        <v>0</v>
      </c>
      <c r="M2294" s="452">
        <v>0</v>
      </c>
      <c r="N2294" s="451">
        <f>H2294+J2294+L2294</f>
        <v>0</v>
      </c>
      <c r="O2294" s="451"/>
      <c r="P2294" s="451"/>
      <c r="Q2294" s="451"/>
      <c r="R2294" s="493" t="s">
        <v>0</v>
      </c>
      <c r="T2294" s="450">
        <v>0</v>
      </c>
    </row>
    <row r="2295" spans="1:20" s="75" customFormat="1" ht="24" hidden="1" customHeight="1">
      <c r="A2295" s="372" t="s">
        <v>3367</v>
      </c>
      <c r="B2295" s="454" t="s">
        <v>267</v>
      </c>
      <c r="C2295" s="454" t="s">
        <v>1408</v>
      </c>
      <c r="D2295" s="454" t="s">
        <v>0</v>
      </c>
      <c r="E2295" s="455" t="s">
        <v>0</v>
      </c>
      <c r="F2295" s="456"/>
      <c r="G2295" s="457">
        <v>0</v>
      </c>
      <c r="H2295" s="457">
        <f>SUMIF($A$2296:$A$2303,$A2297,H$2296:H$2303)</f>
        <v>0</v>
      </c>
      <c r="I2295" s="457">
        <v>0</v>
      </c>
      <c r="J2295" s="457">
        <f t="shared" si="3009"/>
        <v>0</v>
      </c>
      <c r="K2295" s="457">
        <v>0</v>
      </c>
      <c r="L2295" s="457">
        <f t="shared" si="3010"/>
        <v>0</v>
      </c>
      <c r="M2295" s="458">
        <v>0</v>
      </c>
      <c r="N2295" s="457">
        <f t="shared" si="3002"/>
        <v>0</v>
      </c>
      <c r="O2295" s="457">
        <f t="shared" ref="O2295" si="3011">F2295-F2294</f>
        <v>0</v>
      </c>
      <c r="P2295" s="457">
        <f t="shared" ref="P2295:Q2295" si="3012">M2295-M2294</f>
        <v>0</v>
      </c>
      <c r="Q2295" s="457">
        <f t="shared" si="3012"/>
        <v>0</v>
      </c>
      <c r="R2295" s="494"/>
      <c r="T2295" s="456">
        <v>0</v>
      </c>
    </row>
    <row r="2296" spans="1:20" s="371" customFormat="1" ht="24" hidden="1" customHeight="1">
      <c r="A2296" s="366" t="s">
        <v>3304</v>
      </c>
      <c r="B2296" s="418" t="s">
        <v>0</v>
      </c>
      <c r="C2296" s="418" t="s">
        <v>3333</v>
      </c>
      <c r="D2296" s="418" t="s">
        <v>268</v>
      </c>
      <c r="E2296" s="419" t="s">
        <v>18</v>
      </c>
      <c r="F2296" s="411"/>
      <c r="G2296" s="411">
        <v>1248963.8999999999</v>
      </c>
      <c r="H2296" s="412">
        <f>INT($F2296*G2296)</f>
        <v>0</v>
      </c>
      <c r="I2296" s="411">
        <v>0</v>
      </c>
      <c r="J2296" s="412">
        <f>INT($F2296*I2296)</f>
        <v>0</v>
      </c>
      <c r="K2296" s="411">
        <v>0</v>
      </c>
      <c r="L2296" s="412">
        <f>INT($F2296*K2296)</f>
        <v>0</v>
      </c>
      <c r="M2296" s="412">
        <f>+G2296+I2296+K2296</f>
        <v>1248963.8999999999</v>
      </c>
      <c r="N2296" s="412">
        <f>H2296+J2296+L2296</f>
        <v>0</v>
      </c>
      <c r="O2296" s="412"/>
      <c r="P2296" s="412"/>
      <c r="Q2296" s="412"/>
      <c r="R2296" s="483" t="s">
        <v>0</v>
      </c>
      <c r="T2296" s="411">
        <v>1</v>
      </c>
    </row>
    <row r="2297" spans="1:20" s="75" customFormat="1" ht="24" hidden="1" customHeight="1">
      <c r="A2297" s="372" t="s">
        <v>2286</v>
      </c>
      <c r="B2297" s="421" t="s">
        <v>0</v>
      </c>
      <c r="C2297" s="421" t="s">
        <v>1409</v>
      </c>
      <c r="D2297" s="421" t="s">
        <v>268</v>
      </c>
      <c r="E2297" s="422" t="s">
        <v>18</v>
      </c>
      <c r="F2297" s="416"/>
      <c r="G2297" s="416">
        <v>1248963.8999999999</v>
      </c>
      <c r="H2297" s="417">
        <f t="shared" ref="H2297:H2303" si="3013">INT($F2297*G2297)</f>
        <v>0</v>
      </c>
      <c r="I2297" s="416">
        <v>0</v>
      </c>
      <c r="J2297" s="417">
        <f t="shared" ref="J2297:J2303" si="3014">INT($F2297*I2297)</f>
        <v>0</v>
      </c>
      <c r="K2297" s="416">
        <v>0</v>
      </c>
      <c r="L2297" s="417">
        <f t="shared" ref="L2297:L2303" si="3015">INT($F2297*K2297)</f>
        <v>0</v>
      </c>
      <c r="M2297" s="417">
        <f t="shared" ref="M2297:M2303" si="3016">+G2297+I2297+K2297</f>
        <v>1248963.8999999999</v>
      </c>
      <c r="N2297" s="417">
        <f t="shared" si="3002"/>
        <v>0</v>
      </c>
      <c r="O2297" s="417">
        <f t="shared" ref="O2297" si="3017">F2297-F2296</f>
        <v>0</v>
      </c>
      <c r="P2297" s="417">
        <f t="shared" ref="P2297:Q2297" si="3018">M2297-M2296</f>
        <v>0</v>
      </c>
      <c r="Q2297" s="417">
        <f t="shared" si="3018"/>
        <v>0</v>
      </c>
      <c r="R2297" s="484"/>
      <c r="T2297" s="416">
        <v>1</v>
      </c>
    </row>
    <row r="2298" spans="1:20" s="371" customFormat="1" ht="24" hidden="1" customHeight="1">
      <c r="A2298" s="366" t="s">
        <v>3368</v>
      </c>
      <c r="B2298" s="418" t="s">
        <v>0</v>
      </c>
      <c r="C2298" s="418" t="s">
        <v>3335</v>
      </c>
      <c r="D2298" s="418" t="s">
        <v>0</v>
      </c>
      <c r="E2298" s="419" t="s">
        <v>18</v>
      </c>
      <c r="F2298" s="411"/>
      <c r="G2298" s="411">
        <v>43067.8</v>
      </c>
      <c r="H2298" s="412">
        <f>INT($F2298*G2298)</f>
        <v>0</v>
      </c>
      <c r="I2298" s="411">
        <v>0</v>
      </c>
      <c r="J2298" s="412">
        <f>INT($F2298*I2298)</f>
        <v>0</v>
      </c>
      <c r="K2298" s="411">
        <v>0</v>
      </c>
      <c r="L2298" s="412">
        <f>INT($F2298*K2298)</f>
        <v>0</v>
      </c>
      <c r="M2298" s="412">
        <f>+G2298+I2298+K2298</f>
        <v>43067.8</v>
      </c>
      <c r="N2298" s="412">
        <f>H2298+J2298+L2298</f>
        <v>0</v>
      </c>
      <c r="O2298" s="412"/>
      <c r="P2298" s="412"/>
      <c r="Q2298" s="412"/>
      <c r="R2298" s="483" t="s">
        <v>0</v>
      </c>
      <c r="T2298" s="411">
        <v>1</v>
      </c>
    </row>
    <row r="2299" spans="1:20" s="75" customFormat="1" ht="24" hidden="1" customHeight="1">
      <c r="A2299" s="372" t="s">
        <v>3367</v>
      </c>
      <c r="B2299" s="421" t="s">
        <v>0</v>
      </c>
      <c r="C2299" s="421" t="s">
        <v>1410</v>
      </c>
      <c r="D2299" s="421" t="s">
        <v>0</v>
      </c>
      <c r="E2299" s="422" t="s">
        <v>18</v>
      </c>
      <c r="F2299" s="416"/>
      <c r="G2299" s="416">
        <v>43067.8</v>
      </c>
      <c r="H2299" s="417">
        <f t="shared" si="3013"/>
        <v>0</v>
      </c>
      <c r="I2299" s="416">
        <v>0</v>
      </c>
      <c r="J2299" s="417">
        <f t="shared" si="3014"/>
        <v>0</v>
      </c>
      <c r="K2299" s="416">
        <v>0</v>
      </c>
      <c r="L2299" s="417">
        <f t="shared" si="3015"/>
        <v>0</v>
      </c>
      <c r="M2299" s="417">
        <f t="shared" si="3016"/>
        <v>43067.8</v>
      </c>
      <c r="N2299" s="417">
        <f t="shared" si="3002"/>
        <v>0</v>
      </c>
      <c r="O2299" s="417">
        <f t="shared" ref="O2299" si="3019">F2299-F2298</f>
        <v>0</v>
      </c>
      <c r="P2299" s="417">
        <f t="shared" ref="P2299:Q2299" si="3020">M2299-M2298</f>
        <v>0</v>
      </c>
      <c r="Q2299" s="417">
        <f t="shared" si="3020"/>
        <v>0</v>
      </c>
      <c r="R2299" s="484"/>
      <c r="T2299" s="416">
        <v>1</v>
      </c>
    </row>
    <row r="2300" spans="1:20" s="371" customFormat="1" ht="24" hidden="1" customHeight="1">
      <c r="A2300" s="366" t="s">
        <v>2280</v>
      </c>
      <c r="B2300" s="418" t="s">
        <v>0</v>
      </c>
      <c r="C2300" s="418" t="s">
        <v>3369</v>
      </c>
      <c r="D2300" s="418" t="s">
        <v>0</v>
      </c>
      <c r="E2300" s="419" t="s">
        <v>18</v>
      </c>
      <c r="F2300" s="411"/>
      <c r="G2300" s="411">
        <v>217061.3</v>
      </c>
      <c r="H2300" s="412">
        <f>INT($F2300*G2300)</f>
        <v>0</v>
      </c>
      <c r="I2300" s="411">
        <v>0</v>
      </c>
      <c r="J2300" s="412">
        <f>INT($F2300*I2300)</f>
        <v>0</v>
      </c>
      <c r="K2300" s="411">
        <v>0</v>
      </c>
      <c r="L2300" s="412">
        <f>INT($F2300*K2300)</f>
        <v>0</v>
      </c>
      <c r="M2300" s="412">
        <f>+G2300+I2300+K2300</f>
        <v>217061.3</v>
      </c>
      <c r="N2300" s="412">
        <f>H2300+J2300+L2300</f>
        <v>0</v>
      </c>
      <c r="O2300" s="412"/>
      <c r="P2300" s="412"/>
      <c r="Q2300" s="412"/>
      <c r="R2300" s="483" t="s">
        <v>0</v>
      </c>
      <c r="T2300" s="411">
        <v>1</v>
      </c>
    </row>
    <row r="2301" spans="1:20" s="75" customFormat="1" ht="24" hidden="1" customHeight="1">
      <c r="A2301" s="372" t="s">
        <v>3365</v>
      </c>
      <c r="B2301" s="421" t="s">
        <v>0</v>
      </c>
      <c r="C2301" s="421" t="s">
        <v>1429</v>
      </c>
      <c r="D2301" s="421" t="s">
        <v>0</v>
      </c>
      <c r="E2301" s="422" t="s">
        <v>18</v>
      </c>
      <c r="F2301" s="416"/>
      <c r="G2301" s="416">
        <v>217061.3</v>
      </c>
      <c r="H2301" s="417">
        <f t="shared" si="3013"/>
        <v>0</v>
      </c>
      <c r="I2301" s="416">
        <v>0</v>
      </c>
      <c r="J2301" s="417">
        <f t="shared" si="3014"/>
        <v>0</v>
      </c>
      <c r="K2301" s="416">
        <v>0</v>
      </c>
      <c r="L2301" s="417">
        <f t="shared" si="3015"/>
        <v>0</v>
      </c>
      <c r="M2301" s="417">
        <f t="shared" si="3016"/>
        <v>217061.3</v>
      </c>
      <c r="N2301" s="417">
        <f t="shared" si="3002"/>
        <v>0</v>
      </c>
      <c r="O2301" s="417">
        <f t="shared" ref="O2301" si="3021">F2301-F2300</f>
        <v>0</v>
      </c>
      <c r="P2301" s="417">
        <f t="shared" ref="P2301:Q2301" si="3022">M2301-M2300</f>
        <v>0</v>
      </c>
      <c r="Q2301" s="417">
        <f t="shared" si="3022"/>
        <v>0</v>
      </c>
      <c r="R2301" s="484"/>
      <c r="T2301" s="416">
        <v>1</v>
      </c>
    </row>
    <row r="2302" spans="1:20" s="371" customFormat="1" ht="24" hidden="1" customHeight="1">
      <c r="A2302" s="366" t="s">
        <v>3340</v>
      </c>
      <c r="B2302" s="418" t="s">
        <v>0</v>
      </c>
      <c r="C2302" s="418" t="s">
        <v>3370</v>
      </c>
      <c r="D2302" s="418" t="s">
        <v>3338</v>
      </c>
      <c r="E2302" s="419" t="s">
        <v>22</v>
      </c>
      <c r="F2302" s="411"/>
      <c r="G2302" s="411">
        <v>31008.799999999999</v>
      </c>
      <c r="H2302" s="412">
        <f>INT($F2302*G2302)</f>
        <v>0</v>
      </c>
      <c r="I2302" s="411">
        <v>0</v>
      </c>
      <c r="J2302" s="412">
        <f>INT($F2302*I2302)</f>
        <v>0</v>
      </c>
      <c r="K2302" s="411">
        <v>0</v>
      </c>
      <c r="L2302" s="412">
        <f>INT($F2302*K2302)</f>
        <v>0</v>
      </c>
      <c r="M2302" s="412">
        <f>+G2302+I2302+K2302</f>
        <v>31008.799999999999</v>
      </c>
      <c r="N2302" s="412">
        <f>H2302+J2302+L2302</f>
        <v>0</v>
      </c>
      <c r="O2302" s="412"/>
      <c r="P2302" s="412"/>
      <c r="Q2302" s="412"/>
      <c r="R2302" s="483" t="s">
        <v>0</v>
      </c>
      <c r="T2302" s="411">
        <v>32</v>
      </c>
    </row>
    <row r="2303" spans="1:20" s="75" customFormat="1" ht="24" hidden="1" customHeight="1">
      <c r="A2303" s="372" t="s">
        <v>3303</v>
      </c>
      <c r="B2303" s="421" t="s">
        <v>0</v>
      </c>
      <c r="C2303" s="421" t="s">
        <v>1430</v>
      </c>
      <c r="D2303" s="421" t="s">
        <v>1413</v>
      </c>
      <c r="E2303" s="422" t="s">
        <v>22</v>
      </c>
      <c r="F2303" s="416"/>
      <c r="G2303" s="416">
        <v>31008.799999999999</v>
      </c>
      <c r="H2303" s="417">
        <f t="shared" si="3013"/>
        <v>0</v>
      </c>
      <c r="I2303" s="416">
        <v>0</v>
      </c>
      <c r="J2303" s="417">
        <f t="shared" si="3014"/>
        <v>0</v>
      </c>
      <c r="K2303" s="416">
        <v>0</v>
      </c>
      <c r="L2303" s="417">
        <f t="shared" si="3015"/>
        <v>0</v>
      </c>
      <c r="M2303" s="417">
        <f t="shared" si="3016"/>
        <v>31008.799999999999</v>
      </c>
      <c r="N2303" s="417">
        <f t="shared" si="3002"/>
        <v>0</v>
      </c>
      <c r="O2303" s="417">
        <f t="shared" ref="O2303" si="3023">F2303-F2302</f>
        <v>0</v>
      </c>
      <c r="P2303" s="417">
        <f t="shared" ref="P2303:Q2303" si="3024">M2303-M2302</f>
        <v>0</v>
      </c>
      <c r="Q2303" s="417">
        <f t="shared" si="3024"/>
        <v>0</v>
      </c>
      <c r="R2303" s="484"/>
      <c r="T2303" s="416">
        <v>32</v>
      </c>
    </row>
    <row r="2304" spans="1:20" s="371" customFormat="1" ht="24" hidden="1" customHeight="1">
      <c r="A2304" s="366" t="s">
        <v>2093</v>
      </c>
      <c r="B2304" s="448" t="s">
        <v>269</v>
      </c>
      <c r="C2304" s="448" t="s">
        <v>3351</v>
      </c>
      <c r="D2304" s="448" t="s">
        <v>0</v>
      </c>
      <c r="E2304" s="449" t="s">
        <v>0</v>
      </c>
      <c r="F2304" s="450"/>
      <c r="G2304" s="451">
        <v>0</v>
      </c>
      <c r="H2304" s="451">
        <f>H2306</f>
        <v>0</v>
      </c>
      <c r="I2304" s="451">
        <v>0</v>
      </c>
      <c r="J2304" s="451">
        <f>J2306</f>
        <v>0</v>
      </c>
      <c r="K2304" s="451">
        <v>0</v>
      </c>
      <c r="L2304" s="451">
        <f>L2306</f>
        <v>0</v>
      </c>
      <c r="M2304" s="452">
        <v>0</v>
      </c>
      <c r="N2304" s="451">
        <f>H2304+J2304+L2304</f>
        <v>0</v>
      </c>
      <c r="O2304" s="451"/>
      <c r="P2304" s="451"/>
      <c r="Q2304" s="451"/>
      <c r="R2304" s="493" t="s">
        <v>0</v>
      </c>
      <c r="T2304" s="450">
        <v>0</v>
      </c>
    </row>
    <row r="2305" spans="1:20" s="75" customFormat="1" ht="24" hidden="1" customHeight="1">
      <c r="A2305" s="372" t="s">
        <v>3365</v>
      </c>
      <c r="B2305" s="454" t="s">
        <v>269</v>
      </c>
      <c r="C2305" s="454" t="s">
        <v>1420</v>
      </c>
      <c r="D2305" s="454" t="s">
        <v>0</v>
      </c>
      <c r="E2305" s="455" t="s">
        <v>0</v>
      </c>
      <c r="F2305" s="456"/>
      <c r="G2305" s="457">
        <v>0</v>
      </c>
      <c r="H2305" s="457">
        <f>H2307</f>
        <v>0</v>
      </c>
      <c r="I2305" s="457">
        <v>0</v>
      </c>
      <c r="J2305" s="457">
        <f>J2307</f>
        <v>0</v>
      </c>
      <c r="K2305" s="457">
        <v>0</v>
      </c>
      <c r="L2305" s="457">
        <f>L2307</f>
        <v>0</v>
      </c>
      <c r="M2305" s="458">
        <v>0</v>
      </c>
      <c r="N2305" s="457">
        <f t="shared" si="3002"/>
        <v>0</v>
      </c>
      <c r="O2305" s="457">
        <f t="shared" ref="O2305" si="3025">F2305-F2304</f>
        <v>0</v>
      </c>
      <c r="P2305" s="457">
        <f t="shared" ref="P2305:Q2305" si="3026">M2305-M2304</f>
        <v>0</v>
      </c>
      <c r="Q2305" s="457">
        <f t="shared" si="3026"/>
        <v>0</v>
      </c>
      <c r="R2305" s="494"/>
      <c r="T2305" s="456">
        <v>0</v>
      </c>
    </row>
    <row r="2306" spans="1:20" s="371" customFormat="1" ht="24" hidden="1" customHeight="1">
      <c r="A2306" s="366" t="s">
        <v>2093</v>
      </c>
      <c r="B2306" s="418" t="s">
        <v>0</v>
      </c>
      <c r="C2306" s="418" t="s">
        <v>270</v>
      </c>
      <c r="D2306" s="418" t="s">
        <v>271</v>
      </c>
      <c r="E2306" s="419" t="s">
        <v>97</v>
      </c>
      <c r="F2306" s="411"/>
      <c r="G2306" s="411">
        <v>2411792.2000000002</v>
      </c>
      <c r="H2306" s="412">
        <f>INT($F2306*G2306)</f>
        <v>0</v>
      </c>
      <c r="I2306" s="411">
        <v>0</v>
      </c>
      <c r="J2306" s="412">
        <f>INT($F2306*I2306)</f>
        <v>0</v>
      </c>
      <c r="K2306" s="411">
        <v>0</v>
      </c>
      <c r="L2306" s="412">
        <f>INT($F2306*K2306)</f>
        <v>0</v>
      </c>
      <c r="M2306" s="412">
        <f>+G2306+I2306+K2306</f>
        <v>2411792.2000000002</v>
      </c>
      <c r="N2306" s="412">
        <f>H2306+J2306+L2306</f>
        <v>0</v>
      </c>
      <c r="O2306" s="412"/>
      <c r="P2306" s="412"/>
      <c r="Q2306" s="412"/>
      <c r="R2306" s="483" t="s">
        <v>0</v>
      </c>
      <c r="T2306" s="411">
        <v>1</v>
      </c>
    </row>
    <row r="2307" spans="1:20" s="75" customFormat="1" ht="24" hidden="1" customHeight="1">
      <c r="A2307" s="372" t="s">
        <v>2286</v>
      </c>
      <c r="B2307" s="421" t="s">
        <v>0</v>
      </c>
      <c r="C2307" s="421" t="s">
        <v>270</v>
      </c>
      <c r="D2307" s="421" t="s">
        <v>271</v>
      </c>
      <c r="E2307" s="422" t="s">
        <v>97</v>
      </c>
      <c r="F2307" s="416"/>
      <c r="G2307" s="416">
        <v>2411792.2000000002</v>
      </c>
      <c r="H2307" s="417">
        <f>INT($F2307*G2307)</f>
        <v>0</v>
      </c>
      <c r="I2307" s="416">
        <v>0</v>
      </c>
      <c r="J2307" s="417">
        <f>INT($F2307*I2307)</f>
        <v>0</v>
      </c>
      <c r="K2307" s="416">
        <v>0</v>
      </c>
      <c r="L2307" s="417">
        <f>INT($F2307*K2307)</f>
        <v>0</v>
      </c>
      <c r="M2307" s="417">
        <f>+G2307+I2307+K2307</f>
        <v>2411792.2000000002</v>
      </c>
      <c r="N2307" s="417">
        <f t="shared" si="3002"/>
        <v>0</v>
      </c>
      <c r="O2307" s="417">
        <f t="shared" ref="O2307" si="3027">F2307-F2306</f>
        <v>0</v>
      </c>
      <c r="P2307" s="417">
        <f t="shared" ref="P2307:Q2307" si="3028">M2307-M2306</f>
        <v>0</v>
      </c>
      <c r="Q2307" s="417">
        <f t="shared" si="3028"/>
        <v>0</v>
      </c>
      <c r="R2307" s="484"/>
      <c r="T2307" s="416">
        <v>1</v>
      </c>
    </row>
    <row r="2308" spans="1:20" s="371" customFormat="1" ht="24" hidden="1" customHeight="1">
      <c r="A2308" s="366" t="s">
        <v>2295</v>
      </c>
      <c r="B2308" s="436" t="s">
        <v>272</v>
      </c>
      <c r="C2308" s="436" t="s">
        <v>3371</v>
      </c>
      <c r="D2308" s="436" t="s">
        <v>0</v>
      </c>
      <c r="E2308" s="437" t="s">
        <v>0</v>
      </c>
      <c r="F2308" s="438"/>
      <c r="G2308" s="439">
        <v>0</v>
      </c>
      <c r="H2308" s="440">
        <f>H2310+H2326</f>
        <v>0</v>
      </c>
      <c r="I2308" s="439">
        <v>0</v>
      </c>
      <c r="J2308" s="440">
        <f>J2310+J2326</f>
        <v>0</v>
      </c>
      <c r="K2308" s="439">
        <v>0</v>
      </c>
      <c r="L2308" s="440">
        <f>L2310+L2326</f>
        <v>0</v>
      </c>
      <c r="M2308" s="440">
        <v>0</v>
      </c>
      <c r="N2308" s="440">
        <f>H2308+J2308+L2308</f>
        <v>0</v>
      </c>
      <c r="O2308" s="440"/>
      <c r="P2308" s="440"/>
      <c r="Q2308" s="440"/>
      <c r="R2308" s="491" t="s">
        <v>0</v>
      </c>
      <c r="T2308" s="438">
        <v>0</v>
      </c>
    </row>
    <row r="2309" spans="1:20" s="75" customFormat="1" ht="24" hidden="1" customHeight="1">
      <c r="A2309" s="372" t="s">
        <v>3367</v>
      </c>
      <c r="B2309" s="442" t="s">
        <v>272</v>
      </c>
      <c r="C2309" s="442" t="s">
        <v>1431</v>
      </c>
      <c r="D2309" s="442" t="s">
        <v>0</v>
      </c>
      <c r="E2309" s="443" t="s">
        <v>0</v>
      </c>
      <c r="F2309" s="444"/>
      <c r="G2309" s="445">
        <v>0</v>
      </c>
      <c r="H2309" s="446">
        <f>H2311+H2327</f>
        <v>0</v>
      </c>
      <c r="I2309" s="445">
        <v>0</v>
      </c>
      <c r="J2309" s="446">
        <f>J2311+J2327</f>
        <v>0</v>
      </c>
      <c r="K2309" s="445">
        <v>0</v>
      </c>
      <c r="L2309" s="446">
        <f>L2311+L2327</f>
        <v>0</v>
      </c>
      <c r="M2309" s="446">
        <v>0</v>
      </c>
      <c r="N2309" s="446">
        <f t="shared" si="3002"/>
        <v>0</v>
      </c>
      <c r="O2309" s="446">
        <f t="shared" ref="O2309" si="3029">F2309-F2308</f>
        <v>0</v>
      </c>
      <c r="P2309" s="446">
        <f t="shared" ref="P2309:Q2309" si="3030">M2309-M2308</f>
        <v>0</v>
      </c>
      <c r="Q2309" s="446">
        <f t="shared" si="3030"/>
        <v>0</v>
      </c>
      <c r="R2309" s="492"/>
      <c r="T2309" s="444">
        <v>0</v>
      </c>
    </row>
    <row r="2310" spans="1:20" s="495" customFormat="1" ht="24" hidden="1" customHeight="1">
      <c r="A2310" s="366" t="s">
        <v>2064</v>
      </c>
      <c r="B2310" s="448" t="s">
        <v>273</v>
      </c>
      <c r="C2310" s="448" t="s">
        <v>3256</v>
      </c>
      <c r="D2310" s="448" t="s">
        <v>0</v>
      </c>
      <c r="E2310" s="449" t="s">
        <v>0</v>
      </c>
      <c r="F2310" s="450"/>
      <c r="G2310" s="451">
        <v>0</v>
      </c>
      <c r="H2310" s="451">
        <f>SUMIF($A$2312:$A$2325,$A2312,H$2312:H$2325)</f>
        <v>0</v>
      </c>
      <c r="I2310" s="451">
        <v>0</v>
      </c>
      <c r="J2310" s="451">
        <f t="shared" ref="J2310:J2311" si="3031">SUMIF($A$2312:$A$2325,$A2312,J$2312:J$2325)</f>
        <v>0</v>
      </c>
      <c r="K2310" s="451">
        <v>0</v>
      </c>
      <c r="L2310" s="451">
        <f t="shared" ref="L2310:L2311" si="3032">SUMIF($A$2312:$A$2325,$A2312,L$2312:L$2325)</f>
        <v>0</v>
      </c>
      <c r="M2310" s="452">
        <v>0</v>
      </c>
      <c r="N2310" s="451">
        <f>H2310+J2310+L2310</f>
        <v>0</v>
      </c>
      <c r="O2310" s="451"/>
      <c r="P2310" s="451"/>
      <c r="Q2310" s="451"/>
      <c r="R2310" s="493" t="s">
        <v>0</v>
      </c>
      <c r="T2310" s="450">
        <v>0</v>
      </c>
    </row>
    <row r="2311" spans="1:20" s="80" customFormat="1" ht="24" hidden="1" customHeight="1">
      <c r="A2311" s="372" t="s">
        <v>2072</v>
      </c>
      <c r="B2311" s="454" t="s">
        <v>273</v>
      </c>
      <c r="C2311" s="454" t="s">
        <v>1355</v>
      </c>
      <c r="D2311" s="454" t="s">
        <v>0</v>
      </c>
      <c r="E2311" s="455" t="s">
        <v>0</v>
      </c>
      <c r="F2311" s="456"/>
      <c r="G2311" s="457">
        <v>0</v>
      </c>
      <c r="H2311" s="457">
        <f>SUMIF($A$2312:$A$2325,$A2313,H$2312:H$2325)</f>
        <v>0</v>
      </c>
      <c r="I2311" s="457">
        <v>0</v>
      </c>
      <c r="J2311" s="457">
        <f t="shared" si="3031"/>
        <v>0</v>
      </c>
      <c r="K2311" s="457">
        <v>0</v>
      </c>
      <c r="L2311" s="457">
        <f t="shared" si="3032"/>
        <v>0</v>
      </c>
      <c r="M2311" s="458">
        <v>0</v>
      </c>
      <c r="N2311" s="457">
        <f t="shared" si="3002"/>
        <v>0</v>
      </c>
      <c r="O2311" s="457">
        <f t="shared" ref="O2311" si="3033">F2311-F2310</f>
        <v>0</v>
      </c>
      <c r="P2311" s="457">
        <f t="shared" ref="P2311:Q2311" si="3034">M2311-M2310</f>
        <v>0</v>
      </c>
      <c r="Q2311" s="457">
        <f t="shared" si="3034"/>
        <v>0</v>
      </c>
      <c r="R2311" s="494"/>
      <c r="T2311" s="456">
        <v>0</v>
      </c>
    </row>
    <row r="2312" spans="1:20" s="371" customFormat="1" ht="24" hidden="1" customHeight="1">
      <c r="A2312" s="366" t="s">
        <v>2295</v>
      </c>
      <c r="B2312" s="418" t="s">
        <v>0</v>
      </c>
      <c r="C2312" s="418" t="s">
        <v>3372</v>
      </c>
      <c r="D2312" s="418" t="s">
        <v>3373</v>
      </c>
      <c r="E2312" s="419" t="s">
        <v>307</v>
      </c>
      <c r="F2312" s="411"/>
      <c r="G2312" s="411">
        <v>117144.2</v>
      </c>
      <c r="H2312" s="412">
        <f>INT($F2312*G2312)</f>
        <v>0</v>
      </c>
      <c r="I2312" s="411">
        <v>0</v>
      </c>
      <c r="J2312" s="412">
        <f>INT($F2312*I2312)</f>
        <v>0</v>
      </c>
      <c r="K2312" s="411">
        <v>0</v>
      </c>
      <c r="L2312" s="412">
        <f>INT($F2312*K2312)</f>
        <v>0</v>
      </c>
      <c r="M2312" s="412">
        <f>+G2312+I2312+K2312</f>
        <v>117144.2</v>
      </c>
      <c r="N2312" s="412">
        <f>H2312+J2312+L2312</f>
        <v>0</v>
      </c>
      <c r="O2312" s="412"/>
      <c r="P2312" s="412"/>
      <c r="Q2312" s="412"/>
      <c r="R2312" s="483" t="s">
        <v>0</v>
      </c>
      <c r="T2312" s="411">
        <v>9</v>
      </c>
    </row>
    <row r="2313" spans="1:20" s="75" customFormat="1" ht="24" hidden="1" customHeight="1">
      <c r="A2313" s="372" t="s">
        <v>3300</v>
      </c>
      <c r="B2313" s="421" t="s">
        <v>0</v>
      </c>
      <c r="C2313" s="421" t="s">
        <v>1432</v>
      </c>
      <c r="D2313" s="421" t="s">
        <v>1433</v>
      </c>
      <c r="E2313" s="422" t="s">
        <v>775</v>
      </c>
      <c r="F2313" s="416"/>
      <c r="G2313" s="416">
        <v>117144.2</v>
      </c>
      <c r="H2313" s="417">
        <f t="shared" ref="H2313:H2325" si="3035">INT($F2313*G2313)</f>
        <v>0</v>
      </c>
      <c r="I2313" s="416">
        <v>0</v>
      </c>
      <c r="J2313" s="417">
        <f t="shared" ref="J2313:J2325" si="3036">INT($F2313*I2313)</f>
        <v>0</v>
      </c>
      <c r="K2313" s="416">
        <v>0</v>
      </c>
      <c r="L2313" s="417">
        <f t="shared" ref="L2313:L2325" si="3037">INT($F2313*K2313)</f>
        <v>0</v>
      </c>
      <c r="M2313" s="417">
        <f t="shared" ref="M2313:M2325" si="3038">+G2313+I2313+K2313</f>
        <v>117144.2</v>
      </c>
      <c r="N2313" s="417">
        <f t="shared" si="3002"/>
        <v>0</v>
      </c>
      <c r="O2313" s="417">
        <f t="shared" ref="O2313" si="3039">F2313-F2312</f>
        <v>0</v>
      </c>
      <c r="P2313" s="417">
        <f t="shared" ref="P2313:Q2313" si="3040">M2313-M2312</f>
        <v>0</v>
      </c>
      <c r="Q2313" s="417">
        <f t="shared" si="3040"/>
        <v>0</v>
      </c>
      <c r="R2313" s="484"/>
      <c r="T2313" s="416">
        <v>9</v>
      </c>
    </row>
    <row r="2314" spans="1:20" s="371" customFormat="1" ht="24" hidden="1" customHeight="1">
      <c r="A2314" s="366" t="s">
        <v>3304</v>
      </c>
      <c r="B2314" s="418" t="s">
        <v>0</v>
      </c>
      <c r="C2314" s="418" t="s">
        <v>3374</v>
      </c>
      <c r="D2314" s="418" t="s">
        <v>3375</v>
      </c>
      <c r="E2314" s="419" t="s">
        <v>307</v>
      </c>
      <c r="F2314" s="411"/>
      <c r="G2314" s="411">
        <v>124465.8</v>
      </c>
      <c r="H2314" s="412">
        <f>INT($F2314*G2314)</f>
        <v>0</v>
      </c>
      <c r="I2314" s="411">
        <v>0</v>
      </c>
      <c r="J2314" s="412">
        <f>INT($F2314*I2314)</f>
        <v>0</v>
      </c>
      <c r="K2314" s="411">
        <v>0</v>
      </c>
      <c r="L2314" s="412">
        <f>INT($F2314*K2314)</f>
        <v>0</v>
      </c>
      <c r="M2314" s="412">
        <f>+G2314+I2314+K2314</f>
        <v>124465.8</v>
      </c>
      <c r="N2314" s="412">
        <f>H2314+J2314+L2314</f>
        <v>0</v>
      </c>
      <c r="O2314" s="412"/>
      <c r="P2314" s="412"/>
      <c r="Q2314" s="412"/>
      <c r="R2314" s="483" t="s">
        <v>0</v>
      </c>
      <c r="T2314" s="411">
        <v>4</v>
      </c>
    </row>
    <row r="2315" spans="1:20" s="75" customFormat="1" ht="24" hidden="1" customHeight="1">
      <c r="A2315" s="372" t="s">
        <v>3300</v>
      </c>
      <c r="B2315" s="421" t="s">
        <v>0</v>
      </c>
      <c r="C2315" s="421" t="s">
        <v>1434</v>
      </c>
      <c r="D2315" s="421" t="s">
        <v>1435</v>
      </c>
      <c r="E2315" s="422" t="s">
        <v>775</v>
      </c>
      <c r="F2315" s="416"/>
      <c r="G2315" s="416">
        <v>124465.8</v>
      </c>
      <c r="H2315" s="417">
        <f t="shared" si="3035"/>
        <v>0</v>
      </c>
      <c r="I2315" s="416">
        <v>0</v>
      </c>
      <c r="J2315" s="417">
        <f t="shared" si="3036"/>
        <v>0</v>
      </c>
      <c r="K2315" s="416">
        <v>0</v>
      </c>
      <c r="L2315" s="417">
        <f t="shared" si="3037"/>
        <v>0</v>
      </c>
      <c r="M2315" s="417">
        <f t="shared" si="3038"/>
        <v>124465.8</v>
      </c>
      <c r="N2315" s="417">
        <f t="shared" si="3002"/>
        <v>0</v>
      </c>
      <c r="O2315" s="417">
        <f t="shared" ref="O2315" si="3041">F2315-F2314</f>
        <v>0</v>
      </c>
      <c r="P2315" s="417">
        <f t="shared" ref="P2315:Q2315" si="3042">M2315-M2314</f>
        <v>0</v>
      </c>
      <c r="Q2315" s="417">
        <f t="shared" si="3042"/>
        <v>0</v>
      </c>
      <c r="R2315" s="484"/>
      <c r="T2315" s="416">
        <v>4</v>
      </c>
    </row>
    <row r="2316" spans="1:20" s="371" customFormat="1" ht="24" hidden="1" customHeight="1">
      <c r="A2316" s="366" t="s">
        <v>3376</v>
      </c>
      <c r="B2316" s="418" t="s">
        <v>0</v>
      </c>
      <c r="C2316" s="418" t="s">
        <v>3377</v>
      </c>
      <c r="D2316" s="418" t="s">
        <v>3373</v>
      </c>
      <c r="E2316" s="419" t="s">
        <v>307</v>
      </c>
      <c r="F2316" s="411"/>
      <c r="G2316" s="411">
        <v>117144.2</v>
      </c>
      <c r="H2316" s="412">
        <f>INT($F2316*G2316)</f>
        <v>0</v>
      </c>
      <c r="I2316" s="411">
        <v>0</v>
      </c>
      <c r="J2316" s="412">
        <f>INT($F2316*I2316)</f>
        <v>0</v>
      </c>
      <c r="K2316" s="411">
        <v>0</v>
      </c>
      <c r="L2316" s="412">
        <f>INT($F2316*K2316)</f>
        <v>0</v>
      </c>
      <c r="M2316" s="412">
        <f>+G2316+I2316+K2316</f>
        <v>117144.2</v>
      </c>
      <c r="N2316" s="412">
        <f>H2316+J2316+L2316</f>
        <v>0</v>
      </c>
      <c r="O2316" s="412"/>
      <c r="P2316" s="412"/>
      <c r="Q2316" s="412"/>
      <c r="R2316" s="483" t="s">
        <v>0</v>
      </c>
      <c r="T2316" s="411">
        <v>9</v>
      </c>
    </row>
    <row r="2317" spans="1:20" s="75" customFormat="1" ht="24" hidden="1" customHeight="1">
      <c r="A2317" s="372" t="s">
        <v>3303</v>
      </c>
      <c r="B2317" s="421" t="s">
        <v>0</v>
      </c>
      <c r="C2317" s="421" t="s">
        <v>1436</v>
      </c>
      <c r="D2317" s="421" t="s">
        <v>1433</v>
      </c>
      <c r="E2317" s="422" t="s">
        <v>775</v>
      </c>
      <c r="F2317" s="416"/>
      <c r="G2317" s="416">
        <v>117144.2</v>
      </c>
      <c r="H2317" s="417">
        <f t="shared" si="3035"/>
        <v>0</v>
      </c>
      <c r="I2317" s="416">
        <v>0</v>
      </c>
      <c r="J2317" s="417">
        <f t="shared" si="3036"/>
        <v>0</v>
      </c>
      <c r="K2317" s="416">
        <v>0</v>
      </c>
      <c r="L2317" s="417">
        <f t="shared" si="3037"/>
        <v>0</v>
      </c>
      <c r="M2317" s="417">
        <f t="shared" si="3038"/>
        <v>117144.2</v>
      </c>
      <c r="N2317" s="417">
        <f t="shared" si="3002"/>
        <v>0</v>
      </c>
      <c r="O2317" s="417">
        <f t="shared" ref="O2317" si="3043">F2317-F2316</f>
        <v>0</v>
      </c>
      <c r="P2317" s="417">
        <f t="shared" ref="P2317:Q2317" si="3044">M2317-M2316</f>
        <v>0</v>
      </c>
      <c r="Q2317" s="417">
        <f t="shared" si="3044"/>
        <v>0</v>
      </c>
      <c r="R2317" s="484"/>
      <c r="T2317" s="416">
        <v>9</v>
      </c>
    </row>
    <row r="2318" spans="1:20" s="371" customFormat="1" ht="24" hidden="1" customHeight="1">
      <c r="A2318" s="366" t="s">
        <v>3376</v>
      </c>
      <c r="B2318" s="418" t="s">
        <v>0</v>
      </c>
      <c r="C2318" s="418" t="s">
        <v>3378</v>
      </c>
      <c r="D2318" s="418" t="s">
        <v>3375</v>
      </c>
      <c r="E2318" s="419" t="s">
        <v>307</v>
      </c>
      <c r="F2318" s="411"/>
      <c r="G2318" s="411">
        <v>124465.8</v>
      </c>
      <c r="H2318" s="412">
        <f>INT($F2318*G2318)</f>
        <v>0</v>
      </c>
      <c r="I2318" s="411">
        <v>0</v>
      </c>
      <c r="J2318" s="412">
        <f>INT($F2318*I2318)</f>
        <v>0</v>
      </c>
      <c r="K2318" s="411">
        <v>0</v>
      </c>
      <c r="L2318" s="412">
        <f>INT($F2318*K2318)</f>
        <v>0</v>
      </c>
      <c r="M2318" s="412">
        <f>+G2318+I2318+K2318</f>
        <v>124465.8</v>
      </c>
      <c r="N2318" s="412">
        <f>H2318+J2318+L2318</f>
        <v>0</v>
      </c>
      <c r="O2318" s="412"/>
      <c r="P2318" s="412"/>
      <c r="Q2318" s="412"/>
      <c r="R2318" s="483" t="s">
        <v>0</v>
      </c>
      <c r="T2318" s="411">
        <v>4</v>
      </c>
    </row>
    <row r="2319" spans="1:20" s="75" customFormat="1" ht="24" hidden="1" customHeight="1">
      <c r="A2319" s="372" t="s">
        <v>3300</v>
      </c>
      <c r="B2319" s="421" t="s">
        <v>0</v>
      </c>
      <c r="C2319" s="421" t="s">
        <v>1437</v>
      </c>
      <c r="D2319" s="421" t="s">
        <v>1435</v>
      </c>
      <c r="E2319" s="422" t="s">
        <v>775</v>
      </c>
      <c r="F2319" s="416"/>
      <c r="G2319" s="416">
        <v>124465.8</v>
      </c>
      <c r="H2319" s="417">
        <f t="shared" si="3035"/>
        <v>0</v>
      </c>
      <c r="I2319" s="416">
        <v>0</v>
      </c>
      <c r="J2319" s="417">
        <f t="shared" si="3036"/>
        <v>0</v>
      </c>
      <c r="K2319" s="416">
        <v>0</v>
      </c>
      <c r="L2319" s="417">
        <f t="shared" si="3037"/>
        <v>0</v>
      </c>
      <c r="M2319" s="417">
        <f t="shared" si="3038"/>
        <v>124465.8</v>
      </c>
      <c r="N2319" s="417">
        <f t="shared" si="3002"/>
        <v>0</v>
      </c>
      <c r="O2319" s="417">
        <f t="shared" ref="O2319" si="3045">F2319-F2318</f>
        <v>0</v>
      </c>
      <c r="P2319" s="417">
        <f t="shared" ref="P2319:Q2319" si="3046">M2319-M2318</f>
        <v>0</v>
      </c>
      <c r="Q2319" s="417">
        <f t="shared" si="3046"/>
        <v>0</v>
      </c>
      <c r="R2319" s="484"/>
      <c r="T2319" s="416">
        <v>4</v>
      </c>
    </row>
    <row r="2320" spans="1:20" s="371" customFormat="1" ht="24" hidden="1" customHeight="1">
      <c r="A2320" s="366" t="s">
        <v>3315</v>
      </c>
      <c r="B2320" s="418" t="s">
        <v>0</v>
      </c>
      <c r="C2320" s="418" t="s">
        <v>3379</v>
      </c>
      <c r="D2320" s="418" t="s">
        <v>3380</v>
      </c>
      <c r="E2320" s="419" t="s">
        <v>307</v>
      </c>
      <c r="F2320" s="411"/>
      <c r="G2320" s="411">
        <v>117144.2</v>
      </c>
      <c r="H2320" s="412">
        <f>INT($F2320*G2320)</f>
        <v>0</v>
      </c>
      <c r="I2320" s="411">
        <v>0</v>
      </c>
      <c r="J2320" s="412">
        <f>INT($F2320*I2320)</f>
        <v>0</v>
      </c>
      <c r="K2320" s="411">
        <v>0</v>
      </c>
      <c r="L2320" s="412">
        <f>INT($F2320*K2320)</f>
        <v>0</v>
      </c>
      <c r="M2320" s="412">
        <f>+G2320+I2320+K2320</f>
        <v>117144.2</v>
      </c>
      <c r="N2320" s="412">
        <f>H2320+J2320+L2320</f>
        <v>0</v>
      </c>
      <c r="O2320" s="412"/>
      <c r="P2320" s="412"/>
      <c r="Q2320" s="412"/>
      <c r="R2320" s="483" t="s">
        <v>0</v>
      </c>
      <c r="T2320" s="411">
        <v>1</v>
      </c>
    </row>
    <row r="2321" spans="1:20" s="75" customFormat="1" ht="24" hidden="1" customHeight="1">
      <c r="A2321" s="372" t="s">
        <v>3300</v>
      </c>
      <c r="B2321" s="421" t="s">
        <v>0</v>
      </c>
      <c r="C2321" s="421" t="s">
        <v>1438</v>
      </c>
      <c r="D2321" s="421" t="s">
        <v>1439</v>
      </c>
      <c r="E2321" s="422" t="s">
        <v>775</v>
      </c>
      <c r="F2321" s="416"/>
      <c r="G2321" s="416">
        <v>117144.2</v>
      </c>
      <c r="H2321" s="417">
        <f t="shared" si="3035"/>
        <v>0</v>
      </c>
      <c r="I2321" s="416">
        <v>0</v>
      </c>
      <c r="J2321" s="417">
        <f t="shared" si="3036"/>
        <v>0</v>
      </c>
      <c r="K2321" s="416">
        <v>0</v>
      </c>
      <c r="L2321" s="417">
        <f t="shared" si="3037"/>
        <v>0</v>
      </c>
      <c r="M2321" s="417">
        <f t="shared" si="3038"/>
        <v>117144.2</v>
      </c>
      <c r="N2321" s="417">
        <f t="shared" si="3002"/>
        <v>0</v>
      </c>
      <c r="O2321" s="417">
        <f t="shared" ref="O2321" si="3047">F2321-F2320</f>
        <v>0</v>
      </c>
      <c r="P2321" s="417">
        <f t="shared" ref="P2321:Q2321" si="3048">M2321-M2320</f>
        <v>0</v>
      </c>
      <c r="Q2321" s="417">
        <f t="shared" si="3048"/>
        <v>0</v>
      </c>
      <c r="R2321" s="484"/>
      <c r="T2321" s="416">
        <v>1</v>
      </c>
    </row>
    <row r="2322" spans="1:20" s="371" customFormat="1" ht="24" hidden="1" customHeight="1">
      <c r="A2322" s="366" t="s">
        <v>3376</v>
      </c>
      <c r="B2322" s="418" t="s">
        <v>0</v>
      </c>
      <c r="C2322" s="418" t="s">
        <v>1910</v>
      </c>
      <c r="D2322" s="418" t="s">
        <v>3272</v>
      </c>
      <c r="E2322" s="419" t="s">
        <v>1887</v>
      </c>
      <c r="F2322" s="411"/>
      <c r="G2322" s="411">
        <v>0</v>
      </c>
      <c r="H2322" s="412">
        <f>INT($F2322*G2322)</f>
        <v>0</v>
      </c>
      <c r="I2322" s="411">
        <v>171830.8</v>
      </c>
      <c r="J2322" s="412">
        <f>INT($F2322*I2322)</f>
        <v>0</v>
      </c>
      <c r="K2322" s="411">
        <v>0</v>
      </c>
      <c r="L2322" s="412">
        <f>INT($F2322*K2322)</f>
        <v>0</v>
      </c>
      <c r="M2322" s="412">
        <f>+G2322+I2322+K2322</f>
        <v>171830.8</v>
      </c>
      <c r="N2322" s="412">
        <f>H2322+J2322+L2322</f>
        <v>0</v>
      </c>
      <c r="O2322" s="412"/>
      <c r="P2322" s="412"/>
      <c r="Q2322" s="412"/>
      <c r="R2322" s="483" t="s">
        <v>0</v>
      </c>
      <c r="T2322" s="411">
        <v>21</v>
      </c>
    </row>
    <row r="2323" spans="1:20" s="75" customFormat="1" ht="24" hidden="1" customHeight="1">
      <c r="A2323" s="372" t="s">
        <v>3300</v>
      </c>
      <c r="B2323" s="421" t="s">
        <v>0</v>
      </c>
      <c r="C2323" s="421" t="s">
        <v>1369</v>
      </c>
      <c r="D2323" s="421" t="s">
        <v>1372</v>
      </c>
      <c r="E2323" s="422" t="s">
        <v>1371</v>
      </c>
      <c r="F2323" s="416"/>
      <c r="G2323" s="416">
        <v>0</v>
      </c>
      <c r="H2323" s="417">
        <f t="shared" si="3035"/>
        <v>0</v>
      </c>
      <c r="I2323" s="416">
        <v>171830.8</v>
      </c>
      <c r="J2323" s="417">
        <f t="shared" si="3036"/>
        <v>0</v>
      </c>
      <c r="K2323" s="416">
        <v>0</v>
      </c>
      <c r="L2323" s="417">
        <f t="shared" si="3037"/>
        <v>0</v>
      </c>
      <c r="M2323" s="417">
        <f t="shared" si="3038"/>
        <v>171830.8</v>
      </c>
      <c r="N2323" s="417">
        <f t="shared" si="3002"/>
        <v>0</v>
      </c>
      <c r="O2323" s="417">
        <f t="shared" ref="O2323" si="3049">F2323-F2322</f>
        <v>0</v>
      </c>
      <c r="P2323" s="417">
        <f t="shared" ref="P2323:Q2323" si="3050">M2323-M2322</f>
        <v>0</v>
      </c>
      <c r="Q2323" s="417">
        <f t="shared" si="3050"/>
        <v>0</v>
      </c>
      <c r="R2323" s="484"/>
      <c r="T2323" s="416">
        <v>21</v>
      </c>
    </row>
    <row r="2324" spans="1:20" s="371" customFormat="1" ht="24" hidden="1" customHeight="1">
      <c r="A2324" s="366" t="s">
        <v>2093</v>
      </c>
      <c r="B2324" s="418" t="s">
        <v>0</v>
      </c>
      <c r="C2324" s="418" t="s">
        <v>3273</v>
      </c>
      <c r="D2324" s="418" t="s">
        <v>3274</v>
      </c>
      <c r="E2324" s="419" t="s">
        <v>308</v>
      </c>
      <c r="F2324" s="411"/>
      <c r="G2324" s="411">
        <v>72168.600000000006</v>
      </c>
      <c r="H2324" s="412">
        <f>INT($F2324*G2324)</f>
        <v>0</v>
      </c>
      <c r="I2324" s="411">
        <v>0</v>
      </c>
      <c r="J2324" s="412">
        <f>INT($F2324*I2324)</f>
        <v>0</v>
      </c>
      <c r="K2324" s="411">
        <v>0</v>
      </c>
      <c r="L2324" s="412">
        <f>INT($F2324*K2324)</f>
        <v>0</v>
      </c>
      <c r="M2324" s="412">
        <f>+G2324+I2324+K2324</f>
        <v>72168.600000000006</v>
      </c>
      <c r="N2324" s="412">
        <f>H2324+J2324+L2324</f>
        <v>0</v>
      </c>
      <c r="O2324" s="412"/>
      <c r="P2324" s="412"/>
      <c r="Q2324" s="412"/>
      <c r="R2324" s="483" t="s">
        <v>0</v>
      </c>
      <c r="T2324" s="411">
        <v>1</v>
      </c>
    </row>
    <row r="2325" spans="1:20" s="75" customFormat="1" ht="24" hidden="1" customHeight="1">
      <c r="A2325" s="372" t="s">
        <v>3314</v>
      </c>
      <c r="B2325" s="421" t="s">
        <v>0</v>
      </c>
      <c r="C2325" s="421" t="s">
        <v>1373</v>
      </c>
      <c r="D2325" s="421" t="s">
        <v>1374</v>
      </c>
      <c r="E2325" s="422" t="s">
        <v>1034</v>
      </c>
      <c r="F2325" s="416"/>
      <c r="G2325" s="416">
        <v>72168.600000000006</v>
      </c>
      <c r="H2325" s="417">
        <f t="shared" si="3035"/>
        <v>0</v>
      </c>
      <c r="I2325" s="416">
        <v>0</v>
      </c>
      <c r="J2325" s="417">
        <f t="shared" si="3036"/>
        <v>0</v>
      </c>
      <c r="K2325" s="416">
        <v>0</v>
      </c>
      <c r="L2325" s="417">
        <f t="shared" si="3037"/>
        <v>0</v>
      </c>
      <c r="M2325" s="417">
        <f t="shared" si="3038"/>
        <v>72168.600000000006</v>
      </c>
      <c r="N2325" s="417">
        <f t="shared" si="3002"/>
        <v>0</v>
      </c>
      <c r="O2325" s="417">
        <f t="shared" ref="O2325" si="3051">F2325-F2324</f>
        <v>0</v>
      </c>
      <c r="P2325" s="417">
        <f t="shared" ref="P2325:Q2325" si="3052">M2325-M2324</f>
        <v>0</v>
      </c>
      <c r="Q2325" s="417">
        <f t="shared" si="3052"/>
        <v>0</v>
      </c>
      <c r="R2325" s="484"/>
      <c r="T2325" s="416">
        <v>1</v>
      </c>
    </row>
    <row r="2326" spans="1:20" s="495" customFormat="1" ht="24" hidden="1" customHeight="1">
      <c r="A2326" s="366" t="s">
        <v>3376</v>
      </c>
      <c r="B2326" s="448" t="s">
        <v>274</v>
      </c>
      <c r="C2326" s="448" t="s">
        <v>3331</v>
      </c>
      <c r="D2326" s="448" t="s">
        <v>0</v>
      </c>
      <c r="E2326" s="449" t="s">
        <v>0</v>
      </c>
      <c r="F2326" s="450"/>
      <c r="G2326" s="451">
        <v>0</v>
      </c>
      <c r="H2326" s="451">
        <f>SUMIF($A$2328:$A$2335,$A2328,H$2328:H$2335)</f>
        <v>0</v>
      </c>
      <c r="I2326" s="451">
        <v>0</v>
      </c>
      <c r="J2326" s="451">
        <f t="shared" ref="J2326:J2327" si="3053">SUMIF($A$2328:$A$2335,$A2328,J$2328:J$2335)</f>
        <v>0</v>
      </c>
      <c r="K2326" s="451">
        <v>0</v>
      </c>
      <c r="L2326" s="451">
        <f t="shared" ref="L2326:L2327" si="3054">SUMIF($A$2328:$A$2335,$A2328,L$2328:L$2335)</f>
        <v>0</v>
      </c>
      <c r="M2326" s="452">
        <v>0</v>
      </c>
      <c r="N2326" s="451">
        <f>H2326+J2326+L2326</f>
        <v>0</v>
      </c>
      <c r="O2326" s="451"/>
      <c r="P2326" s="451"/>
      <c r="Q2326" s="451"/>
      <c r="R2326" s="493" t="s">
        <v>0</v>
      </c>
      <c r="T2326" s="450">
        <v>0</v>
      </c>
    </row>
    <row r="2327" spans="1:20" s="80" customFormat="1" ht="24" hidden="1" customHeight="1">
      <c r="A2327" s="372" t="s">
        <v>3300</v>
      </c>
      <c r="B2327" s="454" t="s">
        <v>274</v>
      </c>
      <c r="C2327" s="454" t="s">
        <v>1408</v>
      </c>
      <c r="D2327" s="454" t="s">
        <v>0</v>
      </c>
      <c r="E2327" s="455" t="s">
        <v>0</v>
      </c>
      <c r="F2327" s="456"/>
      <c r="G2327" s="457">
        <v>0</v>
      </c>
      <c r="H2327" s="457">
        <f>SUMIF($A$2328:$A$2335,$A2329,H$2328:H$2335)</f>
        <v>0</v>
      </c>
      <c r="I2327" s="457">
        <v>0</v>
      </c>
      <c r="J2327" s="457">
        <f t="shared" si="3053"/>
        <v>0</v>
      </c>
      <c r="K2327" s="457">
        <v>0</v>
      </c>
      <c r="L2327" s="457">
        <f t="shared" si="3054"/>
        <v>0</v>
      </c>
      <c r="M2327" s="458">
        <v>0</v>
      </c>
      <c r="N2327" s="457">
        <f t="shared" si="3002"/>
        <v>0</v>
      </c>
      <c r="O2327" s="457">
        <f t="shared" ref="O2327" si="3055">F2327-F2326</f>
        <v>0</v>
      </c>
      <c r="P2327" s="457">
        <f t="shared" ref="P2327:Q2327" si="3056">M2327-M2326</f>
        <v>0</v>
      </c>
      <c r="Q2327" s="457">
        <f t="shared" si="3056"/>
        <v>0</v>
      </c>
      <c r="R2327" s="494"/>
      <c r="T2327" s="456">
        <v>0</v>
      </c>
    </row>
    <row r="2328" spans="1:20" s="371" customFormat="1" ht="24" hidden="1" customHeight="1">
      <c r="A2328" s="366" t="s">
        <v>3381</v>
      </c>
      <c r="B2328" s="418" t="s">
        <v>0</v>
      </c>
      <c r="C2328" s="418" t="s">
        <v>3333</v>
      </c>
      <c r="D2328" s="418" t="s">
        <v>275</v>
      </c>
      <c r="E2328" s="419" t="s">
        <v>18</v>
      </c>
      <c r="F2328" s="411"/>
      <c r="G2328" s="411">
        <v>4306771.8</v>
      </c>
      <c r="H2328" s="412">
        <f>INT($F2328*G2328)</f>
        <v>0</v>
      </c>
      <c r="I2328" s="411">
        <v>0</v>
      </c>
      <c r="J2328" s="412">
        <f>INT($F2328*I2328)</f>
        <v>0</v>
      </c>
      <c r="K2328" s="411">
        <v>0</v>
      </c>
      <c r="L2328" s="412">
        <f>INT($F2328*K2328)</f>
        <v>0</v>
      </c>
      <c r="M2328" s="412">
        <f>+G2328+I2328+K2328</f>
        <v>4306771.8</v>
      </c>
      <c r="N2328" s="412">
        <f>H2328+J2328+L2328</f>
        <v>0</v>
      </c>
      <c r="O2328" s="412"/>
      <c r="P2328" s="412"/>
      <c r="Q2328" s="412"/>
      <c r="R2328" s="483" t="s">
        <v>0</v>
      </c>
      <c r="T2328" s="411">
        <v>3</v>
      </c>
    </row>
    <row r="2329" spans="1:20" s="75" customFormat="1" ht="24" hidden="1" customHeight="1">
      <c r="A2329" s="372" t="s">
        <v>3300</v>
      </c>
      <c r="B2329" s="421" t="s">
        <v>0</v>
      </c>
      <c r="C2329" s="421" t="s">
        <v>1409</v>
      </c>
      <c r="D2329" s="421" t="s">
        <v>275</v>
      </c>
      <c r="E2329" s="422" t="s">
        <v>18</v>
      </c>
      <c r="F2329" s="416"/>
      <c r="G2329" s="416">
        <v>4306771.8</v>
      </c>
      <c r="H2329" s="417">
        <f t="shared" ref="H2329:H2335" si="3057">INT($F2329*G2329)</f>
        <v>0</v>
      </c>
      <c r="I2329" s="416">
        <v>0</v>
      </c>
      <c r="J2329" s="417">
        <f t="shared" ref="J2329:J2335" si="3058">INT($F2329*I2329)</f>
        <v>0</v>
      </c>
      <c r="K2329" s="416">
        <v>0</v>
      </c>
      <c r="L2329" s="417">
        <f t="shared" ref="L2329:L2335" si="3059">INT($F2329*K2329)</f>
        <v>0</v>
      </c>
      <c r="M2329" s="417">
        <f t="shared" ref="M2329:M2335" si="3060">+G2329+I2329+K2329</f>
        <v>4306771.8</v>
      </c>
      <c r="N2329" s="417">
        <f t="shared" si="3002"/>
        <v>0</v>
      </c>
      <c r="O2329" s="417">
        <f t="shared" ref="O2329" si="3061">F2329-F2328</f>
        <v>0</v>
      </c>
      <c r="P2329" s="417">
        <f t="shared" ref="P2329:Q2329" si="3062">M2329-M2328</f>
        <v>0</v>
      </c>
      <c r="Q2329" s="417">
        <f t="shared" si="3062"/>
        <v>0</v>
      </c>
      <c r="R2329" s="484"/>
      <c r="T2329" s="416">
        <v>3</v>
      </c>
    </row>
    <row r="2330" spans="1:20" s="371" customFormat="1" ht="24" hidden="1" customHeight="1">
      <c r="A2330" s="366" t="s">
        <v>3315</v>
      </c>
      <c r="B2330" s="418" t="s">
        <v>0</v>
      </c>
      <c r="C2330" s="418" t="s">
        <v>3335</v>
      </c>
      <c r="D2330" s="418" t="s">
        <v>276</v>
      </c>
      <c r="E2330" s="419" t="s">
        <v>18</v>
      </c>
      <c r="F2330" s="411"/>
      <c r="G2330" s="411">
        <v>129203.2</v>
      </c>
      <c r="H2330" s="412">
        <f>INT($F2330*G2330)</f>
        <v>0</v>
      </c>
      <c r="I2330" s="411">
        <v>0</v>
      </c>
      <c r="J2330" s="412">
        <f>INT($F2330*I2330)</f>
        <v>0</v>
      </c>
      <c r="K2330" s="411">
        <v>0</v>
      </c>
      <c r="L2330" s="412">
        <f>INT($F2330*K2330)</f>
        <v>0</v>
      </c>
      <c r="M2330" s="412">
        <f>+G2330+I2330+K2330</f>
        <v>129203.2</v>
      </c>
      <c r="N2330" s="412">
        <f>H2330+J2330+L2330</f>
        <v>0</v>
      </c>
      <c r="O2330" s="412"/>
      <c r="P2330" s="412"/>
      <c r="Q2330" s="412"/>
      <c r="R2330" s="483" t="s">
        <v>0</v>
      </c>
      <c r="T2330" s="411">
        <v>3</v>
      </c>
    </row>
    <row r="2331" spans="1:20" s="75" customFormat="1" ht="24" hidden="1" customHeight="1">
      <c r="A2331" s="372" t="s">
        <v>2089</v>
      </c>
      <c r="B2331" s="421" t="s">
        <v>0</v>
      </c>
      <c r="C2331" s="421" t="s">
        <v>1410</v>
      </c>
      <c r="D2331" s="421" t="s">
        <v>276</v>
      </c>
      <c r="E2331" s="422" t="s">
        <v>18</v>
      </c>
      <c r="F2331" s="416"/>
      <c r="G2331" s="416">
        <v>129203.2</v>
      </c>
      <c r="H2331" s="417">
        <f t="shared" si="3057"/>
        <v>0</v>
      </c>
      <c r="I2331" s="416">
        <v>0</v>
      </c>
      <c r="J2331" s="417">
        <f t="shared" si="3058"/>
        <v>0</v>
      </c>
      <c r="K2331" s="416">
        <v>0</v>
      </c>
      <c r="L2331" s="417">
        <f t="shared" si="3059"/>
        <v>0</v>
      </c>
      <c r="M2331" s="417">
        <f t="shared" si="3060"/>
        <v>129203.2</v>
      </c>
      <c r="N2331" s="417">
        <f t="shared" si="3002"/>
        <v>0</v>
      </c>
      <c r="O2331" s="417">
        <f t="shared" ref="O2331" si="3063">F2331-F2330</f>
        <v>0</v>
      </c>
      <c r="P2331" s="417">
        <f t="shared" ref="P2331:Q2331" si="3064">M2331-M2330</f>
        <v>0</v>
      </c>
      <c r="Q2331" s="417">
        <f t="shared" si="3064"/>
        <v>0</v>
      </c>
      <c r="R2331" s="484"/>
      <c r="T2331" s="416">
        <v>3</v>
      </c>
    </row>
    <row r="2332" spans="1:20" s="371" customFormat="1" ht="24" hidden="1" customHeight="1">
      <c r="A2332" s="366" t="s">
        <v>3315</v>
      </c>
      <c r="B2332" s="418" t="s">
        <v>0</v>
      </c>
      <c r="C2332" s="418" t="s">
        <v>3382</v>
      </c>
      <c r="D2332" s="418" t="s">
        <v>0</v>
      </c>
      <c r="E2332" s="419" t="s">
        <v>18</v>
      </c>
      <c r="F2332" s="411"/>
      <c r="G2332" s="411">
        <v>387609.5</v>
      </c>
      <c r="H2332" s="412">
        <f>INT($F2332*G2332)</f>
        <v>0</v>
      </c>
      <c r="I2332" s="411">
        <v>0</v>
      </c>
      <c r="J2332" s="412">
        <f>INT($F2332*I2332)</f>
        <v>0</v>
      </c>
      <c r="K2332" s="411">
        <v>0</v>
      </c>
      <c r="L2332" s="412">
        <f>INT($F2332*K2332)</f>
        <v>0</v>
      </c>
      <c r="M2332" s="412">
        <f>+G2332+I2332+K2332</f>
        <v>387609.5</v>
      </c>
      <c r="N2332" s="412">
        <f>H2332+J2332+L2332</f>
        <v>0</v>
      </c>
      <c r="O2332" s="412"/>
      <c r="P2332" s="412"/>
      <c r="Q2332" s="412"/>
      <c r="R2332" s="483" t="s">
        <v>0</v>
      </c>
      <c r="T2332" s="411">
        <v>3</v>
      </c>
    </row>
    <row r="2333" spans="1:20" s="75" customFormat="1" ht="24" hidden="1" customHeight="1">
      <c r="A2333" s="372" t="s">
        <v>3209</v>
      </c>
      <c r="B2333" s="421" t="s">
        <v>0</v>
      </c>
      <c r="C2333" s="421" t="s">
        <v>1440</v>
      </c>
      <c r="D2333" s="421" t="s">
        <v>0</v>
      </c>
      <c r="E2333" s="422" t="s">
        <v>18</v>
      </c>
      <c r="F2333" s="416"/>
      <c r="G2333" s="416">
        <v>387609.5</v>
      </c>
      <c r="H2333" s="417">
        <f t="shared" si="3057"/>
        <v>0</v>
      </c>
      <c r="I2333" s="416">
        <v>0</v>
      </c>
      <c r="J2333" s="417">
        <f t="shared" si="3058"/>
        <v>0</v>
      </c>
      <c r="K2333" s="416">
        <v>0</v>
      </c>
      <c r="L2333" s="417">
        <f t="shared" si="3059"/>
        <v>0</v>
      </c>
      <c r="M2333" s="417">
        <f t="shared" si="3060"/>
        <v>387609.5</v>
      </c>
      <c r="N2333" s="417">
        <f t="shared" si="3002"/>
        <v>0</v>
      </c>
      <c r="O2333" s="417">
        <f t="shared" ref="O2333" si="3065">F2333-F2332</f>
        <v>0</v>
      </c>
      <c r="P2333" s="417">
        <f t="shared" ref="P2333:Q2333" si="3066">M2333-M2332</f>
        <v>0</v>
      </c>
      <c r="Q2333" s="417">
        <f t="shared" si="3066"/>
        <v>0</v>
      </c>
      <c r="R2333" s="484"/>
      <c r="T2333" s="416">
        <v>3</v>
      </c>
    </row>
    <row r="2334" spans="1:20" s="495" customFormat="1" ht="24" hidden="1" customHeight="1">
      <c r="A2334" s="366" t="s">
        <v>3304</v>
      </c>
      <c r="B2334" s="418" t="s">
        <v>0</v>
      </c>
      <c r="C2334" s="418" t="s">
        <v>3383</v>
      </c>
      <c r="D2334" s="418" t="s">
        <v>3338</v>
      </c>
      <c r="E2334" s="419" t="s">
        <v>22</v>
      </c>
      <c r="F2334" s="411"/>
      <c r="G2334" s="411">
        <v>62017.599999999999</v>
      </c>
      <c r="H2334" s="412">
        <f>INT($F2334*G2334)</f>
        <v>0</v>
      </c>
      <c r="I2334" s="411">
        <v>0</v>
      </c>
      <c r="J2334" s="412">
        <f>INT($F2334*I2334)</f>
        <v>0</v>
      </c>
      <c r="K2334" s="411">
        <v>0</v>
      </c>
      <c r="L2334" s="412">
        <f>INT($F2334*K2334)</f>
        <v>0</v>
      </c>
      <c r="M2334" s="412">
        <f>+G2334+I2334+K2334</f>
        <v>62017.599999999999</v>
      </c>
      <c r="N2334" s="412">
        <f>H2334+J2334+L2334</f>
        <v>0</v>
      </c>
      <c r="O2334" s="412"/>
      <c r="P2334" s="412"/>
      <c r="Q2334" s="412"/>
      <c r="R2334" s="483" t="s">
        <v>0</v>
      </c>
      <c r="T2334" s="411">
        <v>120</v>
      </c>
    </row>
    <row r="2335" spans="1:20" s="80" customFormat="1" ht="24" hidden="1" customHeight="1">
      <c r="A2335" s="372" t="s">
        <v>3314</v>
      </c>
      <c r="B2335" s="421" t="s">
        <v>0</v>
      </c>
      <c r="C2335" s="421" t="s">
        <v>1441</v>
      </c>
      <c r="D2335" s="421" t="s">
        <v>1413</v>
      </c>
      <c r="E2335" s="422" t="s">
        <v>22</v>
      </c>
      <c r="F2335" s="416"/>
      <c r="G2335" s="416">
        <v>62017.599999999999</v>
      </c>
      <c r="H2335" s="417">
        <f t="shared" si="3057"/>
        <v>0</v>
      </c>
      <c r="I2335" s="416">
        <v>0</v>
      </c>
      <c r="J2335" s="417">
        <f t="shared" si="3058"/>
        <v>0</v>
      </c>
      <c r="K2335" s="416">
        <v>0</v>
      </c>
      <c r="L2335" s="417">
        <f t="shared" si="3059"/>
        <v>0</v>
      </c>
      <c r="M2335" s="417">
        <f t="shared" si="3060"/>
        <v>62017.599999999999</v>
      </c>
      <c r="N2335" s="417">
        <f t="shared" si="3002"/>
        <v>0</v>
      </c>
      <c r="O2335" s="417">
        <f t="shared" ref="O2335" si="3067">F2335-F2334</f>
        <v>0</v>
      </c>
      <c r="P2335" s="417">
        <f t="shared" ref="P2335:Q2335" si="3068">M2335-M2334</f>
        <v>0</v>
      </c>
      <c r="Q2335" s="417">
        <f t="shared" si="3068"/>
        <v>0</v>
      </c>
      <c r="R2335" s="484"/>
      <c r="T2335" s="416">
        <v>120</v>
      </c>
    </row>
    <row r="2336" spans="1:20" s="371" customFormat="1" ht="24" hidden="1" customHeight="1">
      <c r="A2336" s="366" t="s">
        <v>3384</v>
      </c>
      <c r="B2336" s="436" t="s">
        <v>277</v>
      </c>
      <c r="C2336" s="436" t="s">
        <v>3385</v>
      </c>
      <c r="D2336" s="436" t="s">
        <v>0</v>
      </c>
      <c r="E2336" s="437" t="s">
        <v>0</v>
      </c>
      <c r="F2336" s="438"/>
      <c r="G2336" s="439">
        <v>0</v>
      </c>
      <c r="H2336" s="439">
        <f>H2338</f>
        <v>0</v>
      </c>
      <c r="I2336" s="439">
        <v>0</v>
      </c>
      <c r="J2336" s="439">
        <f>J2338</f>
        <v>0</v>
      </c>
      <c r="K2336" s="439">
        <v>0</v>
      </c>
      <c r="L2336" s="439">
        <f>L2338</f>
        <v>0</v>
      </c>
      <c r="M2336" s="440">
        <v>0</v>
      </c>
      <c r="N2336" s="439">
        <f>H2336+J2336+L2336</f>
        <v>0</v>
      </c>
      <c r="O2336" s="439"/>
      <c r="P2336" s="439"/>
      <c r="Q2336" s="439"/>
      <c r="R2336" s="491" t="s">
        <v>0</v>
      </c>
      <c r="T2336" s="438">
        <v>0</v>
      </c>
    </row>
    <row r="2337" spans="1:20" s="75" customFormat="1" ht="24" hidden="1" customHeight="1">
      <c r="A2337" s="372" t="s">
        <v>3209</v>
      </c>
      <c r="B2337" s="442" t="s">
        <v>277</v>
      </c>
      <c r="C2337" s="442" t="s">
        <v>1442</v>
      </c>
      <c r="D2337" s="442" t="s">
        <v>0</v>
      </c>
      <c r="E2337" s="443" t="s">
        <v>0</v>
      </c>
      <c r="F2337" s="444"/>
      <c r="G2337" s="445">
        <v>0</v>
      </c>
      <c r="H2337" s="445">
        <f>H2339</f>
        <v>0</v>
      </c>
      <c r="I2337" s="445">
        <v>0</v>
      </c>
      <c r="J2337" s="445">
        <f>J2339</f>
        <v>0</v>
      </c>
      <c r="K2337" s="445">
        <v>0</v>
      </c>
      <c r="L2337" s="445">
        <f>L2339</f>
        <v>0</v>
      </c>
      <c r="M2337" s="446">
        <v>0</v>
      </c>
      <c r="N2337" s="445">
        <f t="shared" si="3002"/>
        <v>0</v>
      </c>
      <c r="O2337" s="445">
        <f t="shared" ref="O2337" si="3069">F2337-F2336</f>
        <v>0</v>
      </c>
      <c r="P2337" s="445">
        <f t="shared" ref="P2337:Q2337" si="3070">M2337-M2336</f>
        <v>0</v>
      </c>
      <c r="Q2337" s="445">
        <f t="shared" si="3070"/>
        <v>0</v>
      </c>
      <c r="R2337" s="492"/>
      <c r="T2337" s="444">
        <v>0</v>
      </c>
    </row>
    <row r="2338" spans="1:20" s="371" customFormat="1" ht="24" hidden="1" customHeight="1">
      <c r="A2338" s="366" t="s">
        <v>3386</v>
      </c>
      <c r="B2338" s="418" t="s">
        <v>0</v>
      </c>
      <c r="C2338" s="418" t="s">
        <v>3387</v>
      </c>
      <c r="D2338" s="418" t="s">
        <v>0</v>
      </c>
      <c r="E2338" s="419" t="s">
        <v>307</v>
      </c>
      <c r="F2338" s="411"/>
      <c r="G2338" s="411">
        <v>0</v>
      </c>
      <c r="H2338" s="412">
        <f>INT($F2338*G2338)</f>
        <v>0</v>
      </c>
      <c r="I2338" s="411">
        <v>0</v>
      </c>
      <c r="J2338" s="412">
        <f>INT($F2338*I2338)</f>
        <v>0</v>
      </c>
      <c r="K2338" s="411">
        <v>430677.2</v>
      </c>
      <c r="L2338" s="412">
        <f>INT($F2338*K2338)</f>
        <v>0</v>
      </c>
      <c r="M2338" s="412">
        <f>+G2338+I2338+K2338</f>
        <v>430677.2</v>
      </c>
      <c r="N2338" s="412">
        <f>H2338+J2338+L2338</f>
        <v>0</v>
      </c>
      <c r="O2338" s="412"/>
      <c r="P2338" s="412"/>
      <c r="Q2338" s="412"/>
      <c r="R2338" s="483" t="s">
        <v>0</v>
      </c>
      <c r="T2338" s="411">
        <v>1</v>
      </c>
    </row>
    <row r="2339" spans="1:20" s="75" customFormat="1" ht="24" hidden="1" customHeight="1">
      <c r="A2339" s="372" t="s">
        <v>3223</v>
      </c>
      <c r="B2339" s="421" t="s">
        <v>0</v>
      </c>
      <c r="C2339" s="421" t="s">
        <v>1443</v>
      </c>
      <c r="D2339" s="421" t="s">
        <v>0</v>
      </c>
      <c r="E2339" s="422" t="s">
        <v>775</v>
      </c>
      <c r="F2339" s="416"/>
      <c r="G2339" s="416">
        <v>0</v>
      </c>
      <c r="H2339" s="417">
        <f>INT($F2339*G2339)</f>
        <v>0</v>
      </c>
      <c r="I2339" s="416">
        <v>0</v>
      </c>
      <c r="J2339" s="417">
        <f>INT($F2339*I2339)</f>
        <v>0</v>
      </c>
      <c r="K2339" s="416">
        <v>430677.2</v>
      </c>
      <c r="L2339" s="417">
        <f>INT($F2339*K2339)</f>
        <v>0</v>
      </c>
      <c r="M2339" s="417">
        <f>+G2339+I2339+K2339</f>
        <v>430677.2</v>
      </c>
      <c r="N2339" s="417">
        <f t="shared" si="3002"/>
        <v>0</v>
      </c>
      <c r="O2339" s="417">
        <f t="shared" ref="O2339" si="3071">F2339-F2338</f>
        <v>0</v>
      </c>
      <c r="P2339" s="417">
        <f t="shared" ref="P2339:Q2339" si="3072">M2339-M2338</f>
        <v>0</v>
      </c>
      <c r="Q2339" s="417">
        <f t="shared" si="3072"/>
        <v>0</v>
      </c>
      <c r="R2339" s="484"/>
      <c r="T2339" s="416">
        <v>1</v>
      </c>
    </row>
    <row r="2340" spans="1:20" s="371" customFormat="1" ht="24" hidden="1" customHeight="1">
      <c r="A2340" s="366" t="s">
        <v>3388</v>
      </c>
      <c r="B2340" s="395" t="s">
        <v>4</v>
      </c>
      <c r="C2340" s="395" t="s">
        <v>3389</v>
      </c>
      <c r="D2340" s="395" t="s">
        <v>0</v>
      </c>
      <c r="E2340" s="396" t="s">
        <v>0</v>
      </c>
      <c r="F2340" s="496"/>
      <c r="G2340" s="398">
        <v>0</v>
      </c>
      <c r="H2340" s="399">
        <f>H2342+H2404</f>
        <v>0</v>
      </c>
      <c r="I2340" s="398">
        <v>0</v>
      </c>
      <c r="J2340" s="399">
        <f>J2342+J2404</f>
        <v>0</v>
      </c>
      <c r="K2340" s="397">
        <v>0</v>
      </c>
      <c r="L2340" s="399">
        <f>L2342+L2404</f>
        <v>0</v>
      </c>
      <c r="M2340" s="399">
        <v>0</v>
      </c>
      <c r="N2340" s="399">
        <f>H2340+J2340+L2340</f>
        <v>0</v>
      </c>
      <c r="O2340" s="399"/>
      <c r="P2340" s="399"/>
      <c r="Q2340" s="399"/>
      <c r="R2340" s="396" t="s">
        <v>0</v>
      </c>
      <c r="T2340" s="496">
        <v>0</v>
      </c>
    </row>
    <row r="2341" spans="1:20" s="75" customFormat="1" ht="24" hidden="1" customHeight="1">
      <c r="A2341" s="372" t="s">
        <v>3300</v>
      </c>
      <c r="B2341" s="402" t="s">
        <v>3390</v>
      </c>
      <c r="C2341" s="402" t="s">
        <v>3391</v>
      </c>
      <c r="D2341" s="402" t="s">
        <v>0</v>
      </c>
      <c r="E2341" s="403" t="s">
        <v>0</v>
      </c>
      <c r="F2341" s="497"/>
      <c r="G2341" s="405">
        <v>0</v>
      </c>
      <c r="H2341" s="406">
        <f>H2343+H2405</f>
        <v>0</v>
      </c>
      <c r="I2341" s="405">
        <v>0</v>
      </c>
      <c r="J2341" s="406">
        <f>J2343+J2405</f>
        <v>0</v>
      </c>
      <c r="K2341" s="404">
        <v>0</v>
      </c>
      <c r="L2341" s="406">
        <f>L2343+L2405</f>
        <v>0</v>
      </c>
      <c r="M2341" s="406">
        <v>0</v>
      </c>
      <c r="N2341" s="406">
        <f t="shared" si="3002"/>
        <v>0</v>
      </c>
      <c r="O2341" s="406">
        <f t="shared" ref="O2341" si="3073">F2341-F2340</f>
        <v>0</v>
      </c>
      <c r="P2341" s="406">
        <f t="shared" ref="P2341:Q2341" si="3074">M2341-M2340</f>
        <v>0</v>
      </c>
      <c r="Q2341" s="406">
        <f t="shared" si="3074"/>
        <v>0</v>
      </c>
      <c r="R2341" s="403"/>
      <c r="T2341" s="497">
        <v>0</v>
      </c>
    </row>
    <row r="2342" spans="1:20" s="371" customFormat="1" ht="24" hidden="1" customHeight="1">
      <c r="A2342" s="366" t="s">
        <v>3230</v>
      </c>
      <c r="B2342" s="436" t="s">
        <v>2141</v>
      </c>
      <c r="C2342" s="436" t="s">
        <v>3392</v>
      </c>
      <c r="D2342" s="436" t="s">
        <v>0</v>
      </c>
      <c r="E2342" s="437" t="s">
        <v>0</v>
      </c>
      <c r="F2342" s="498"/>
      <c r="G2342" s="439">
        <v>0</v>
      </c>
      <c r="H2342" s="440">
        <f>H2344+H2364+H2374</f>
        <v>0</v>
      </c>
      <c r="I2342" s="439">
        <v>0</v>
      </c>
      <c r="J2342" s="440">
        <f>J2344+J2364+J2374</f>
        <v>0</v>
      </c>
      <c r="K2342" s="439">
        <v>0</v>
      </c>
      <c r="L2342" s="440">
        <f>L2344+L2364+L2374</f>
        <v>0</v>
      </c>
      <c r="M2342" s="440">
        <v>0</v>
      </c>
      <c r="N2342" s="440">
        <f>H2342+J2342+L2342</f>
        <v>0</v>
      </c>
      <c r="O2342" s="440"/>
      <c r="P2342" s="440"/>
      <c r="Q2342" s="440"/>
      <c r="R2342" s="437" t="s">
        <v>0</v>
      </c>
      <c r="T2342" s="498">
        <v>0</v>
      </c>
    </row>
    <row r="2343" spans="1:20" s="75" customFormat="1" ht="24" hidden="1" customHeight="1">
      <c r="A2343" s="372" t="s">
        <v>3300</v>
      </c>
      <c r="B2343" s="442" t="s">
        <v>3393</v>
      </c>
      <c r="C2343" s="442" t="s">
        <v>3394</v>
      </c>
      <c r="D2343" s="442" t="s">
        <v>0</v>
      </c>
      <c r="E2343" s="443" t="s">
        <v>0</v>
      </c>
      <c r="F2343" s="499"/>
      <c r="G2343" s="445">
        <v>0</v>
      </c>
      <c r="H2343" s="446">
        <f>H2345+H2365+H2375</f>
        <v>0</v>
      </c>
      <c r="I2343" s="445">
        <v>0</v>
      </c>
      <c r="J2343" s="446">
        <f>J2345+J2365+J2375</f>
        <v>0</v>
      </c>
      <c r="K2343" s="445">
        <v>0</v>
      </c>
      <c r="L2343" s="446">
        <f>L2345+L2365+L2375</f>
        <v>0</v>
      </c>
      <c r="M2343" s="446">
        <v>0</v>
      </c>
      <c r="N2343" s="446">
        <f t="shared" si="3002"/>
        <v>0</v>
      </c>
      <c r="O2343" s="446">
        <f t="shared" ref="O2343" si="3075">F2343-F2342</f>
        <v>0</v>
      </c>
      <c r="P2343" s="446">
        <f t="shared" ref="P2343:Q2343" si="3076">M2343-M2342</f>
        <v>0</v>
      </c>
      <c r="Q2343" s="446">
        <f t="shared" si="3076"/>
        <v>0</v>
      </c>
      <c r="R2343" s="443"/>
      <c r="T2343" s="499">
        <v>0</v>
      </c>
    </row>
    <row r="2344" spans="1:20" s="371" customFormat="1" ht="24" hidden="1" customHeight="1">
      <c r="A2344" s="366" t="s">
        <v>3315</v>
      </c>
      <c r="B2344" s="500" t="s">
        <v>3395</v>
      </c>
      <c r="C2344" s="500" t="s">
        <v>3396</v>
      </c>
      <c r="D2344" s="500" t="s">
        <v>0</v>
      </c>
      <c r="E2344" s="501" t="s">
        <v>0</v>
      </c>
      <c r="F2344" s="502"/>
      <c r="G2344" s="503">
        <v>0</v>
      </c>
      <c r="H2344" s="503">
        <f>SUMIF($A$2346:$A$2363,$A2346,H$2346:H$2363)</f>
        <v>0</v>
      </c>
      <c r="I2344" s="503">
        <v>0</v>
      </c>
      <c r="J2344" s="503">
        <f t="shared" ref="J2344:J2345" si="3077">SUMIF($A$2346:$A$2363,$A2346,J$2346:J$2363)</f>
        <v>0</v>
      </c>
      <c r="K2344" s="503">
        <v>0</v>
      </c>
      <c r="L2344" s="503">
        <f t="shared" ref="L2344" si="3078">SUMIF($A$2346:$A$2363,$A2346,L$2346:L$2363)</f>
        <v>0</v>
      </c>
      <c r="M2344" s="504">
        <v>0</v>
      </c>
      <c r="N2344" s="503">
        <f>H2344+J2344+L2344</f>
        <v>0</v>
      </c>
      <c r="O2344" s="503"/>
      <c r="P2344" s="503"/>
      <c r="Q2344" s="503"/>
      <c r="R2344" s="501" t="s">
        <v>0</v>
      </c>
      <c r="T2344" s="502">
        <v>0</v>
      </c>
    </row>
    <row r="2345" spans="1:20" s="75" customFormat="1" ht="24" hidden="1" customHeight="1">
      <c r="A2345" s="372" t="s">
        <v>3321</v>
      </c>
      <c r="B2345" s="505" t="s">
        <v>3397</v>
      </c>
      <c r="C2345" s="505" t="s">
        <v>3398</v>
      </c>
      <c r="D2345" s="505" t="s">
        <v>0</v>
      </c>
      <c r="E2345" s="506" t="s">
        <v>0</v>
      </c>
      <c r="F2345" s="507"/>
      <c r="G2345" s="508">
        <v>0</v>
      </c>
      <c r="H2345" s="508">
        <f>SUMIF($A$2346:$A$2363,$A2347,H$2346:H$2363)</f>
        <v>0</v>
      </c>
      <c r="I2345" s="508">
        <v>0</v>
      </c>
      <c r="J2345" s="508">
        <f t="shared" si="3077"/>
        <v>0</v>
      </c>
      <c r="K2345" s="508">
        <v>0</v>
      </c>
      <c r="L2345" s="508">
        <f>SUMIF($A$2346:$A$2363,$A2347,L$2346:L$2363)</f>
        <v>0</v>
      </c>
      <c r="M2345" s="509">
        <v>0</v>
      </c>
      <c r="N2345" s="508">
        <f t="shared" si="3002"/>
        <v>0</v>
      </c>
      <c r="O2345" s="508">
        <f t="shared" ref="O2345" si="3079">F2345-F2344</f>
        <v>0</v>
      </c>
      <c r="P2345" s="508">
        <f t="shared" ref="P2345:Q2345" si="3080">M2345-M2344</f>
        <v>0</v>
      </c>
      <c r="Q2345" s="508">
        <f t="shared" si="3080"/>
        <v>0</v>
      </c>
      <c r="R2345" s="506"/>
      <c r="T2345" s="507">
        <v>0</v>
      </c>
    </row>
    <row r="2346" spans="1:20" s="371" customFormat="1" ht="24" hidden="1" customHeight="1">
      <c r="A2346" s="366" t="s">
        <v>2280</v>
      </c>
      <c r="B2346" s="418" t="s">
        <v>0</v>
      </c>
      <c r="C2346" s="418" t="s">
        <v>3399</v>
      </c>
      <c r="D2346" s="418" t="s">
        <v>309</v>
      </c>
      <c r="E2346" s="419" t="s">
        <v>307</v>
      </c>
      <c r="F2346" s="411"/>
      <c r="G2346" s="411">
        <v>1199387.6000000001</v>
      </c>
      <c r="H2346" s="412">
        <f>INT($F2346*G2346)</f>
        <v>0</v>
      </c>
      <c r="I2346" s="411">
        <v>11004191.199999999</v>
      </c>
      <c r="J2346" s="412">
        <f>INT($F2346*I2346)</f>
        <v>0</v>
      </c>
      <c r="K2346" s="411">
        <v>0</v>
      </c>
      <c r="L2346" s="412">
        <f>INT($F2346*K2346)</f>
        <v>0</v>
      </c>
      <c r="M2346" s="412">
        <f>+G2346+I2346+K2346</f>
        <v>12203578.799999999</v>
      </c>
      <c r="N2346" s="412">
        <f>H2346+J2346+L2346</f>
        <v>0</v>
      </c>
      <c r="O2346" s="412"/>
      <c r="P2346" s="412"/>
      <c r="Q2346" s="412"/>
      <c r="R2346" s="483" t="s">
        <v>0</v>
      </c>
      <c r="T2346" s="411">
        <v>6</v>
      </c>
    </row>
    <row r="2347" spans="1:20" s="75" customFormat="1" ht="24" hidden="1" customHeight="1">
      <c r="A2347" s="372" t="s">
        <v>2286</v>
      </c>
      <c r="B2347" s="421" t="s">
        <v>0</v>
      </c>
      <c r="C2347" s="421" t="s">
        <v>1444</v>
      </c>
      <c r="D2347" s="421" t="s">
        <v>1445</v>
      </c>
      <c r="E2347" s="422" t="s">
        <v>775</v>
      </c>
      <c r="F2347" s="416"/>
      <c r="G2347" s="416">
        <v>1199387.6000000001</v>
      </c>
      <c r="H2347" s="417">
        <f t="shared" ref="H2347:H2363" si="3081">INT($F2347*G2347)</f>
        <v>0</v>
      </c>
      <c r="I2347" s="416">
        <v>11004191.199999999</v>
      </c>
      <c r="J2347" s="417">
        <f t="shared" ref="J2347:J2363" si="3082">INT($F2347*I2347)</f>
        <v>0</v>
      </c>
      <c r="K2347" s="416">
        <v>0</v>
      </c>
      <c r="L2347" s="417">
        <f t="shared" ref="L2347:L2363" si="3083">INT($F2347*K2347)</f>
        <v>0</v>
      </c>
      <c r="M2347" s="417">
        <f t="shared" ref="M2347:M2363" si="3084">+G2347+I2347+K2347</f>
        <v>12203578.799999999</v>
      </c>
      <c r="N2347" s="417">
        <f t="shared" si="3002"/>
        <v>0</v>
      </c>
      <c r="O2347" s="417">
        <f t="shared" ref="O2347" si="3085">F2347-F2346</f>
        <v>0</v>
      </c>
      <c r="P2347" s="417">
        <f t="shared" ref="P2347:Q2347" si="3086">M2347-M2346</f>
        <v>0</v>
      </c>
      <c r="Q2347" s="417">
        <f t="shared" si="3086"/>
        <v>0</v>
      </c>
      <c r="R2347" s="484"/>
      <c r="T2347" s="416">
        <v>6</v>
      </c>
    </row>
    <row r="2348" spans="1:20" s="371" customFormat="1" ht="24" hidden="1" customHeight="1">
      <c r="A2348" s="366" t="s">
        <v>3381</v>
      </c>
      <c r="B2348" s="418" t="s">
        <v>0</v>
      </c>
      <c r="C2348" s="418" t="s">
        <v>3400</v>
      </c>
      <c r="D2348" s="418" t="s">
        <v>310</v>
      </c>
      <c r="E2348" s="419" t="s">
        <v>307</v>
      </c>
      <c r="F2348" s="411"/>
      <c r="G2348" s="411">
        <v>39345.599999999999</v>
      </c>
      <c r="H2348" s="412">
        <f>INT($F2348*G2348)</f>
        <v>0</v>
      </c>
      <c r="I2348" s="411">
        <v>323184.8</v>
      </c>
      <c r="J2348" s="412">
        <f>INT($F2348*I2348)</f>
        <v>0</v>
      </c>
      <c r="K2348" s="411">
        <v>36407.599999999999</v>
      </c>
      <c r="L2348" s="412">
        <f>INT($F2348*K2348)</f>
        <v>0</v>
      </c>
      <c r="M2348" s="412">
        <f>+G2348+I2348+K2348</f>
        <v>398937.99999999994</v>
      </c>
      <c r="N2348" s="412">
        <f>H2348+J2348+L2348</f>
        <v>0</v>
      </c>
      <c r="O2348" s="412"/>
      <c r="P2348" s="412"/>
      <c r="Q2348" s="412"/>
      <c r="R2348" s="483" t="s">
        <v>0</v>
      </c>
      <c r="T2348" s="411">
        <v>6</v>
      </c>
    </row>
    <row r="2349" spans="1:20" s="75" customFormat="1" ht="24" hidden="1" customHeight="1">
      <c r="A2349" s="372" t="s">
        <v>3303</v>
      </c>
      <c r="B2349" s="421" t="s">
        <v>0</v>
      </c>
      <c r="C2349" s="421" t="s">
        <v>1446</v>
      </c>
      <c r="D2349" s="421" t="s">
        <v>1447</v>
      </c>
      <c r="E2349" s="422" t="s">
        <v>775</v>
      </c>
      <c r="F2349" s="416"/>
      <c r="G2349" s="416">
        <v>39345.599999999999</v>
      </c>
      <c r="H2349" s="417">
        <f t="shared" si="3081"/>
        <v>0</v>
      </c>
      <c r="I2349" s="416">
        <v>323184.8</v>
      </c>
      <c r="J2349" s="417">
        <f t="shared" si="3082"/>
        <v>0</v>
      </c>
      <c r="K2349" s="416">
        <v>36407.599999999999</v>
      </c>
      <c r="L2349" s="417">
        <f t="shared" si="3083"/>
        <v>0</v>
      </c>
      <c r="M2349" s="417">
        <f t="shared" si="3084"/>
        <v>398937.99999999994</v>
      </c>
      <c r="N2349" s="417">
        <f t="shared" si="3002"/>
        <v>0</v>
      </c>
      <c r="O2349" s="417">
        <f t="shared" ref="O2349" si="3087">F2349-F2348</f>
        <v>0</v>
      </c>
      <c r="P2349" s="417">
        <f t="shared" ref="P2349:Q2349" si="3088">M2349-M2348</f>
        <v>0</v>
      </c>
      <c r="Q2349" s="417">
        <f t="shared" si="3088"/>
        <v>0</v>
      </c>
      <c r="R2349" s="484"/>
      <c r="T2349" s="416">
        <v>6</v>
      </c>
    </row>
    <row r="2350" spans="1:20" s="371" customFormat="1" ht="24" hidden="1" customHeight="1">
      <c r="A2350" s="366" t="s">
        <v>3230</v>
      </c>
      <c r="B2350" s="418" t="s">
        <v>0</v>
      </c>
      <c r="C2350" s="418" t="s">
        <v>3401</v>
      </c>
      <c r="D2350" s="418" t="s">
        <v>311</v>
      </c>
      <c r="E2350" s="419" t="s">
        <v>307</v>
      </c>
      <c r="F2350" s="411"/>
      <c r="G2350" s="411">
        <v>93457.2</v>
      </c>
      <c r="H2350" s="412">
        <f>INT($F2350*G2350)</f>
        <v>0</v>
      </c>
      <c r="I2350" s="411">
        <v>635536</v>
      </c>
      <c r="J2350" s="412">
        <f>INT($F2350*I2350)</f>
        <v>0</v>
      </c>
      <c r="K2350" s="411">
        <v>38792.300000000003</v>
      </c>
      <c r="L2350" s="412">
        <f>INT($F2350*K2350)</f>
        <v>0</v>
      </c>
      <c r="M2350" s="412">
        <f>+G2350+I2350+K2350</f>
        <v>767785.5</v>
      </c>
      <c r="N2350" s="412">
        <f>H2350+J2350+L2350</f>
        <v>0</v>
      </c>
      <c r="O2350" s="412"/>
      <c r="P2350" s="412"/>
      <c r="Q2350" s="412"/>
      <c r="R2350" s="483" t="s">
        <v>0</v>
      </c>
      <c r="T2350" s="411">
        <v>6</v>
      </c>
    </row>
    <row r="2351" spans="1:20" s="75" customFormat="1" ht="24" hidden="1" customHeight="1">
      <c r="A2351" s="372" t="s">
        <v>3231</v>
      </c>
      <c r="B2351" s="421" t="s">
        <v>0</v>
      </c>
      <c r="C2351" s="421" t="s">
        <v>1448</v>
      </c>
      <c r="D2351" s="421" t="s">
        <v>1449</v>
      </c>
      <c r="E2351" s="422" t="s">
        <v>775</v>
      </c>
      <c r="F2351" s="416"/>
      <c r="G2351" s="416">
        <v>93457.2</v>
      </c>
      <c r="H2351" s="417">
        <f t="shared" si="3081"/>
        <v>0</v>
      </c>
      <c r="I2351" s="416">
        <v>635536</v>
      </c>
      <c r="J2351" s="417">
        <f t="shared" si="3082"/>
        <v>0</v>
      </c>
      <c r="K2351" s="416">
        <v>38792.300000000003</v>
      </c>
      <c r="L2351" s="417">
        <f t="shared" si="3083"/>
        <v>0</v>
      </c>
      <c r="M2351" s="417">
        <f t="shared" si="3084"/>
        <v>767785.5</v>
      </c>
      <c r="N2351" s="417">
        <f t="shared" si="3002"/>
        <v>0</v>
      </c>
      <c r="O2351" s="417">
        <f t="shared" ref="O2351" si="3089">F2351-F2350</f>
        <v>0</v>
      </c>
      <c r="P2351" s="417">
        <f t="shared" ref="P2351:Q2351" si="3090">M2351-M2350</f>
        <v>0</v>
      </c>
      <c r="Q2351" s="417">
        <f t="shared" si="3090"/>
        <v>0</v>
      </c>
      <c r="R2351" s="484"/>
      <c r="T2351" s="416">
        <v>6</v>
      </c>
    </row>
    <row r="2352" spans="1:20" s="371" customFormat="1" ht="24" hidden="1" customHeight="1">
      <c r="A2352" s="366" t="s">
        <v>3402</v>
      </c>
      <c r="B2352" s="418" t="s">
        <v>0</v>
      </c>
      <c r="C2352" s="418" t="s">
        <v>3403</v>
      </c>
      <c r="D2352" s="418" t="s">
        <v>312</v>
      </c>
      <c r="E2352" s="419" t="s">
        <v>307</v>
      </c>
      <c r="F2352" s="411"/>
      <c r="G2352" s="411">
        <v>941613.4</v>
      </c>
      <c r="H2352" s="412">
        <f>INT($F2352*G2352)</f>
        <v>0</v>
      </c>
      <c r="I2352" s="411">
        <v>5205864</v>
      </c>
      <c r="J2352" s="412">
        <f>INT($F2352*I2352)</f>
        <v>0</v>
      </c>
      <c r="K2352" s="411">
        <v>0</v>
      </c>
      <c r="L2352" s="412">
        <f>INT($F2352*K2352)</f>
        <v>0</v>
      </c>
      <c r="M2352" s="412">
        <f>+G2352+I2352+K2352</f>
        <v>6147477.4000000004</v>
      </c>
      <c r="N2352" s="412">
        <f>H2352+J2352+L2352</f>
        <v>0</v>
      </c>
      <c r="O2352" s="412"/>
      <c r="P2352" s="412"/>
      <c r="Q2352" s="412"/>
      <c r="R2352" s="483" t="s">
        <v>0</v>
      </c>
      <c r="T2352" s="411">
        <v>2</v>
      </c>
    </row>
    <row r="2353" spans="1:20" s="75" customFormat="1" ht="24" hidden="1" customHeight="1">
      <c r="A2353" s="372" t="s">
        <v>3209</v>
      </c>
      <c r="B2353" s="421" t="s">
        <v>0</v>
      </c>
      <c r="C2353" s="421" t="s">
        <v>1450</v>
      </c>
      <c r="D2353" s="421" t="s">
        <v>1451</v>
      </c>
      <c r="E2353" s="422" t="s">
        <v>775</v>
      </c>
      <c r="F2353" s="416"/>
      <c r="G2353" s="416">
        <v>941613.4</v>
      </c>
      <c r="H2353" s="417">
        <f t="shared" si="3081"/>
        <v>0</v>
      </c>
      <c r="I2353" s="416">
        <v>5205864</v>
      </c>
      <c r="J2353" s="417">
        <f t="shared" si="3082"/>
        <v>0</v>
      </c>
      <c r="K2353" s="416">
        <v>0</v>
      </c>
      <c r="L2353" s="417">
        <f t="shared" si="3083"/>
        <v>0</v>
      </c>
      <c r="M2353" s="417">
        <f t="shared" si="3084"/>
        <v>6147477.4000000004</v>
      </c>
      <c r="N2353" s="417">
        <f t="shared" ref="N2353:N2417" si="3091">H2353+J2353+L2353</f>
        <v>0</v>
      </c>
      <c r="O2353" s="417">
        <f t="shared" ref="O2353" si="3092">F2353-F2352</f>
        <v>0</v>
      </c>
      <c r="P2353" s="417">
        <f t="shared" ref="P2353:Q2353" si="3093">M2353-M2352</f>
        <v>0</v>
      </c>
      <c r="Q2353" s="417">
        <f t="shared" si="3093"/>
        <v>0</v>
      </c>
      <c r="R2353" s="484"/>
      <c r="T2353" s="416">
        <v>2</v>
      </c>
    </row>
    <row r="2354" spans="1:20" s="371" customFormat="1" ht="24" hidden="1" customHeight="1">
      <c r="A2354" s="366" t="s">
        <v>3304</v>
      </c>
      <c r="B2354" s="418" t="s">
        <v>0</v>
      </c>
      <c r="C2354" s="418" t="s">
        <v>3404</v>
      </c>
      <c r="D2354" s="418" t="s">
        <v>313</v>
      </c>
      <c r="E2354" s="419" t="s">
        <v>307</v>
      </c>
      <c r="F2354" s="411"/>
      <c r="G2354" s="411">
        <v>470806.7</v>
      </c>
      <c r="H2354" s="412">
        <f>INT($F2354*G2354)</f>
        <v>0</v>
      </c>
      <c r="I2354" s="411">
        <v>2602932</v>
      </c>
      <c r="J2354" s="412">
        <f>INT($F2354*I2354)</f>
        <v>0</v>
      </c>
      <c r="K2354" s="411">
        <v>0</v>
      </c>
      <c r="L2354" s="412">
        <f>INT($F2354*K2354)</f>
        <v>0</v>
      </c>
      <c r="M2354" s="412">
        <f>+G2354+I2354+K2354</f>
        <v>3073738.7</v>
      </c>
      <c r="N2354" s="412">
        <f>H2354+J2354+L2354</f>
        <v>0</v>
      </c>
      <c r="O2354" s="412"/>
      <c r="P2354" s="412"/>
      <c r="Q2354" s="412"/>
      <c r="R2354" s="483" t="s">
        <v>0</v>
      </c>
      <c r="T2354" s="411">
        <v>1</v>
      </c>
    </row>
    <row r="2355" spans="1:20" s="75" customFormat="1" ht="24" hidden="1" customHeight="1">
      <c r="A2355" s="372" t="s">
        <v>3314</v>
      </c>
      <c r="B2355" s="421" t="s">
        <v>0</v>
      </c>
      <c r="C2355" s="421" t="s">
        <v>1452</v>
      </c>
      <c r="D2355" s="421" t="s">
        <v>1453</v>
      </c>
      <c r="E2355" s="422" t="s">
        <v>775</v>
      </c>
      <c r="F2355" s="416"/>
      <c r="G2355" s="416">
        <v>470806.7</v>
      </c>
      <c r="H2355" s="417">
        <f t="shared" si="3081"/>
        <v>0</v>
      </c>
      <c r="I2355" s="416">
        <v>2602932</v>
      </c>
      <c r="J2355" s="417">
        <f t="shared" si="3082"/>
        <v>0</v>
      </c>
      <c r="K2355" s="416">
        <v>0</v>
      </c>
      <c r="L2355" s="417">
        <f t="shared" si="3083"/>
        <v>0</v>
      </c>
      <c r="M2355" s="417">
        <f t="shared" si="3084"/>
        <v>3073738.7</v>
      </c>
      <c r="N2355" s="417">
        <f t="shared" si="3091"/>
        <v>0</v>
      </c>
      <c r="O2355" s="417">
        <f t="shared" ref="O2355" si="3094">F2355-F2354</f>
        <v>0</v>
      </c>
      <c r="P2355" s="417">
        <f t="shared" ref="P2355:Q2355" si="3095">M2355-M2354</f>
        <v>0</v>
      </c>
      <c r="Q2355" s="417">
        <f t="shared" si="3095"/>
        <v>0</v>
      </c>
      <c r="R2355" s="484"/>
      <c r="T2355" s="416">
        <v>1</v>
      </c>
    </row>
    <row r="2356" spans="1:20" s="371" customFormat="1" ht="24" hidden="1" customHeight="1">
      <c r="A2356" s="366" t="s">
        <v>3304</v>
      </c>
      <c r="B2356" s="418" t="s">
        <v>0</v>
      </c>
      <c r="C2356" s="418" t="s">
        <v>3405</v>
      </c>
      <c r="D2356" s="418" t="s">
        <v>314</v>
      </c>
      <c r="E2356" s="419" t="s">
        <v>307</v>
      </c>
      <c r="F2356" s="411"/>
      <c r="G2356" s="411">
        <v>186235.4</v>
      </c>
      <c r="H2356" s="412">
        <f>INT($F2356*G2356)</f>
        <v>0</v>
      </c>
      <c r="I2356" s="411">
        <v>1344705.6</v>
      </c>
      <c r="J2356" s="412">
        <f>INT($F2356*I2356)</f>
        <v>0</v>
      </c>
      <c r="K2356" s="411">
        <v>117888.5</v>
      </c>
      <c r="L2356" s="412">
        <f>INT($F2356*K2356)</f>
        <v>0</v>
      </c>
      <c r="M2356" s="412">
        <f>+G2356+I2356+K2356</f>
        <v>1648829.5</v>
      </c>
      <c r="N2356" s="412">
        <f>H2356+J2356+L2356</f>
        <v>0</v>
      </c>
      <c r="O2356" s="412"/>
      <c r="P2356" s="412"/>
      <c r="Q2356" s="412"/>
      <c r="R2356" s="483" t="s">
        <v>0</v>
      </c>
      <c r="T2356" s="411">
        <v>1</v>
      </c>
    </row>
    <row r="2357" spans="1:20" s="75" customFormat="1" ht="24" hidden="1" customHeight="1">
      <c r="A2357" s="372" t="s">
        <v>3365</v>
      </c>
      <c r="B2357" s="421" t="s">
        <v>0</v>
      </c>
      <c r="C2357" s="421" t="s">
        <v>1454</v>
      </c>
      <c r="D2357" s="421" t="s">
        <v>1455</v>
      </c>
      <c r="E2357" s="422" t="s">
        <v>775</v>
      </c>
      <c r="F2357" s="416"/>
      <c r="G2357" s="416">
        <v>186235.4</v>
      </c>
      <c r="H2357" s="417">
        <f t="shared" si="3081"/>
        <v>0</v>
      </c>
      <c r="I2357" s="416">
        <v>1344705.6</v>
      </c>
      <c r="J2357" s="417">
        <f t="shared" si="3082"/>
        <v>0</v>
      </c>
      <c r="K2357" s="416">
        <v>117888.5</v>
      </c>
      <c r="L2357" s="417">
        <f t="shared" si="3083"/>
        <v>0</v>
      </c>
      <c r="M2357" s="417">
        <f t="shared" si="3084"/>
        <v>1648829.5</v>
      </c>
      <c r="N2357" s="417">
        <f t="shared" si="3091"/>
        <v>0</v>
      </c>
      <c r="O2357" s="417">
        <f t="shared" ref="O2357" si="3096">F2357-F2356</f>
        <v>0</v>
      </c>
      <c r="P2357" s="417">
        <f t="shared" ref="P2357:Q2357" si="3097">M2357-M2356</f>
        <v>0</v>
      </c>
      <c r="Q2357" s="417">
        <f t="shared" si="3097"/>
        <v>0</v>
      </c>
      <c r="R2357" s="484"/>
      <c r="T2357" s="416">
        <v>1</v>
      </c>
    </row>
    <row r="2358" spans="1:20" s="371" customFormat="1" ht="24" hidden="1" customHeight="1">
      <c r="A2358" s="366" t="s">
        <v>3212</v>
      </c>
      <c r="B2358" s="418" t="s">
        <v>0</v>
      </c>
      <c r="C2358" s="418" t="s">
        <v>3406</v>
      </c>
      <c r="D2358" s="418" t="s">
        <v>315</v>
      </c>
      <c r="E2358" s="419" t="s">
        <v>307</v>
      </c>
      <c r="F2358" s="411"/>
      <c r="G2358" s="411">
        <v>32958.300000000003</v>
      </c>
      <c r="H2358" s="412">
        <f>INT($F2358*G2358)</f>
        <v>0</v>
      </c>
      <c r="I2358" s="411">
        <v>302392</v>
      </c>
      <c r="J2358" s="412">
        <f>INT($F2358*I2358)</f>
        <v>0</v>
      </c>
      <c r="K2358" s="411">
        <v>0</v>
      </c>
      <c r="L2358" s="412">
        <f>INT($F2358*K2358)</f>
        <v>0</v>
      </c>
      <c r="M2358" s="412">
        <f>+G2358+I2358+K2358</f>
        <v>335350.3</v>
      </c>
      <c r="N2358" s="412">
        <f>H2358+J2358+L2358</f>
        <v>0</v>
      </c>
      <c r="O2358" s="412"/>
      <c r="P2358" s="412"/>
      <c r="Q2358" s="412"/>
      <c r="R2358" s="483" t="s">
        <v>0</v>
      </c>
      <c r="T2358" s="411">
        <v>2</v>
      </c>
    </row>
    <row r="2359" spans="1:20" s="75" customFormat="1" ht="24" hidden="1" customHeight="1">
      <c r="A2359" s="372" t="s">
        <v>2089</v>
      </c>
      <c r="B2359" s="421" t="s">
        <v>0</v>
      </c>
      <c r="C2359" s="421" t="s">
        <v>1456</v>
      </c>
      <c r="D2359" s="421" t="s">
        <v>1457</v>
      </c>
      <c r="E2359" s="422" t="s">
        <v>775</v>
      </c>
      <c r="F2359" s="416"/>
      <c r="G2359" s="416">
        <v>32958.300000000003</v>
      </c>
      <c r="H2359" s="417">
        <f t="shared" si="3081"/>
        <v>0</v>
      </c>
      <c r="I2359" s="416">
        <v>302392</v>
      </c>
      <c r="J2359" s="417">
        <f t="shared" si="3082"/>
        <v>0</v>
      </c>
      <c r="K2359" s="416">
        <v>0</v>
      </c>
      <c r="L2359" s="417">
        <f t="shared" si="3083"/>
        <v>0</v>
      </c>
      <c r="M2359" s="417">
        <f t="shared" si="3084"/>
        <v>335350.3</v>
      </c>
      <c r="N2359" s="417">
        <f t="shared" si="3091"/>
        <v>0</v>
      </c>
      <c r="O2359" s="417">
        <f t="shared" ref="O2359" si="3098">F2359-F2358</f>
        <v>0</v>
      </c>
      <c r="P2359" s="417">
        <f t="shared" ref="P2359:Q2359" si="3099">M2359-M2358</f>
        <v>0</v>
      </c>
      <c r="Q2359" s="417">
        <f t="shared" si="3099"/>
        <v>0</v>
      </c>
      <c r="R2359" s="484"/>
      <c r="T2359" s="416">
        <v>2</v>
      </c>
    </row>
    <row r="2360" spans="1:20" s="371" customFormat="1" ht="24" hidden="1" customHeight="1">
      <c r="A2360" s="366" t="s">
        <v>3327</v>
      </c>
      <c r="B2360" s="418" t="s">
        <v>0</v>
      </c>
      <c r="C2360" s="418" t="s">
        <v>3407</v>
      </c>
      <c r="D2360" s="418" t="s">
        <v>315</v>
      </c>
      <c r="E2360" s="419" t="s">
        <v>307</v>
      </c>
      <c r="F2360" s="411"/>
      <c r="G2360" s="411">
        <v>32958.300000000003</v>
      </c>
      <c r="H2360" s="412">
        <f>INT($F2360*G2360)</f>
        <v>0</v>
      </c>
      <c r="I2360" s="411">
        <v>302392</v>
      </c>
      <c r="J2360" s="412">
        <f>INT($F2360*I2360)</f>
        <v>0</v>
      </c>
      <c r="K2360" s="411">
        <v>0</v>
      </c>
      <c r="L2360" s="412">
        <f>INT($F2360*K2360)</f>
        <v>0</v>
      </c>
      <c r="M2360" s="412">
        <f>+G2360+I2360+K2360</f>
        <v>335350.3</v>
      </c>
      <c r="N2360" s="412">
        <f>H2360+J2360+L2360</f>
        <v>0</v>
      </c>
      <c r="O2360" s="412"/>
      <c r="P2360" s="412"/>
      <c r="Q2360" s="412"/>
      <c r="R2360" s="483" t="s">
        <v>0</v>
      </c>
      <c r="T2360" s="411">
        <v>2</v>
      </c>
    </row>
    <row r="2361" spans="1:20" s="75" customFormat="1" ht="24" hidden="1" customHeight="1">
      <c r="A2361" s="372" t="s">
        <v>3209</v>
      </c>
      <c r="B2361" s="421" t="s">
        <v>0</v>
      </c>
      <c r="C2361" s="421" t="s">
        <v>1458</v>
      </c>
      <c r="D2361" s="421" t="s">
        <v>1457</v>
      </c>
      <c r="E2361" s="422" t="s">
        <v>775</v>
      </c>
      <c r="F2361" s="416"/>
      <c r="G2361" s="416">
        <v>32958.300000000003</v>
      </c>
      <c r="H2361" s="417">
        <f t="shared" si="3081"/>
        <v>0</v>
      </c>
      <c r="I2361" s="416">
        <v>302392</v>
      </c>
      <c r="J2361" s="417">
        <f t="shared" si="3082"/>
        <v>0</v>
      </c>
      <c r="K2361" s="416">
        <v>0</v>
      </c>
      <c r="L2361" s="417">
        <f t="shared" si="3083"/>
        <v>0</v>
      </c>
      <c r="M2361" s="417">
        <f t="shared" si="3084"/>
        <v>335350.3</v>
      </c>
      <c r="N2361" s="417">
        <f t="shared" si="3091"/>
        <v>0</v>
      </c>
      <c r="O2361" s="417">
        <f t="shared" ref="O2361" si="3100">F2361-F2360</f>
        <v>0</v>
      </c>
      <c r="P2361" s="417">
        <f t="shared" ref="P2361:Q2361" si="3101">M2361-M2360</f>
        <v>0</v>
      </c>
      <c r="Q2361" s="417">
        <f t="shared" si="3101"/>
        <v>0</v>
      </c>
      <c r="R2361" s="484"/>
      <c r="T2361" s="416">
        <v>2</v>
      </c>
    </row>
    <row r="2362" spans="1:20" s="371" customFormat="1" ht="24" hidden="1" customHeight="1">
      <c r="A2362" s="366" t="s">
        <v>3212</v>
      </c>
      <c r="B2362" s="418" t="s">
        <v>0</v>
      </c>
      <c r="C2362" s="418" t="s">
        <v>3408</v>
      </c>
      <c r="D2362" s="418" t="s">
        <v>3409</v>
      </c>
      <c r="E2362" s="419" t="s">
        <v>307</v>
      </c>
      <c r="F2362" s="411"/>
      <c r="G2362" s="411">
        <v>564968.1</v>
      </c>
      <c r="H2362" s="412">
        <f>INT($F2362*G2362)</f>
        <v>0</v>
      </c>
      <c r="I2362" s="411">
        <v>3123518.4</v>
      </c>
      <c r="J2362" s="412">
        <f>INT($F2362*I2362)</f>
        <v>0</v>
      </c>
      <c r="K2362" s="411">
        <v>0</v>
      </c>
      <c r="L2362" s="412">
        <f>INT($F2362*K2362)</f>
        <v>0</v>
      </c>
      <c r="M2362" s="412">
        <f>+G2362+I2362+K2362</f>
        <v>3688486.5</v>
      </c>
      <c r="N2362" s="412">
        <f>H2362+J2362+L2362</f>
        <v>0</v>
      </c>
      <c r="O2362" s="412"/>
      <c r="P2362" s="412"/>
      <c r="Q2362" s="412"/>
      <c r="R2362" s="483" t="s">
        <v>0</v>
      </c>
      <c r="T2362" s="411">
        <v>5</v>
      </c>
    </row>
    <row r="2363" spans="1:20" s="75" customFormat="1" ht="24" hidden="1" customHeight="1">
      <c r="A2363" s="372" t="s">
        <v>2283</v>
      </c>
      <c r="B2363" s="421" t="s">
        <v>0</v>
      </c>
      <c r="C2363" s="421" t="s">
        <v>1459</v>
      </c>
      <c r="D2363" s="421" t="s">
        <v>1460</v>
      </c>
      <c r="E2363" s="422" t="s">
        <v>775</v>
      </c>
      <c r="F2363" s="416"/>
      <c r="G2363" s="416">
        <v>564968.1</v>
      </c>
      <c r="H2363" s="417">
        <f t="shared" si="3081"/>
        <v>0</v>
      </c>
      <c r="I2363" s="416">
        <v>3123518.4</v>
      </c>
      <c r="J2363" s="417">
        <f t="shared" si="3082"/>
        <v>0</v>
      </c>
      <c r="K2363" s="416">
        <v>0</v>
      </c>
      <c r="L2363" s="417">
        <f t="shared" si="3083"/>
        <v>0</v>
      </c>
      <c r="M2363" s="417">
        <f t="shared" si="3084"/>
        <v>3688486.5</v>
      </c>
      <c r="N2363" s="417">
        <f t="shared" si="3091"/>
        <v>0</v>
      </c>
      <c r="O2363" s="417">
        <f t="shared" ref="O2363" si="3102">F2363-F2362</f>
        <v>0</v>
      </c>
      <c r="P2363" s="417">
        <f t="shared" ref="P2363:Q2363" si="3103">M2363-M2362</f>
        <v>0</v>
      </c>
      <c r="Q2363" s="417">
        <f t="shared" si="3103"/>
        <v>0</v>
      </c>
      <c r="R2363" s="484"/>
      <c r="T2363" s="416">
        <v>5</v>
      </c>
    </row>
    <row r="2364" spans="1:20" s="371" customFormat="1" ht="24" hidden="1" customHeight="1">
      <c r="A2364" s="366" t="s">
        <v>2280</v>
      </c>
      <c r="B2364" s="500" t="s">
        <v>3410</v>
      </c>
      <c r="C2364" s="500" t="s">
        <v>3411</v>
      </c>
      <c r="D2364" s="500" t="s">
        <v>0</v>
      </c>
      <c r="E2364" s="501" t="s">
        <v>0</v>
      </c>
      <c r="F2364" s="502"/>
      <c r="G2364" s="503">
        <v>0</v>
      </c>
      <c r="H2364" s="503">
        <f>SUMIF($A$2366:$A$2373,$A2366,H$2366:H$2373)</f>
        <v>0</v>
      </c>
      <c r="I2364" s="503">
        <v>0</v>
      </c>
      <c r="J2364" s="503">
        <f t="shared" ref="J2364:J2365" si="3104">SUMIF($A$2366:$A$2373,$A2366,J$2366:J$2373)</f>
        <v>0</v>
      </c>
      <c r="K2364" s="503">
        <v>0</v>
      </c>
      <c r="L2364" s="503">
        <f t="shared" ref="L2364:L2365" si="3105">SUMIF($A$2366:$A$2373,$A2366,L$2366:L$2373)</f>
        <v>0</v>
      </c>
      <c r="M2364" s="504">
        <v>0</v>
      </c>
      <c r="N2364" s="503">
        <f>H2364+J2364+L2364</f>
        <v>0</v>
      </c>
      <c r="O2364" s="503"/>
      <c r="P2364" s="503"/>
      <c r="Q2364" s="503"/>
      <c r="R2364" s="501" t="s">
        <v>0</v>
      </c>
      <c r="T2364" s="502">
        <v>0</v>
      </c>
    </row>
    <row r="2365" spans="1:20" s="75" customFormat="1" ht="24" hidden="1" customHeight="1">
      <c r="A2365" s="372" t="s">
        <v>3300</v>
      </c>
      <c r="B2365" s="505" t="s">
        <v>1826</v>
      </c>
      <c r="C2365" s="505" t="s">
        <v>3412</v>
      </c>
      <c r="D2365" s="505" t="s">
        <v>0</v>
      </c>
      <c r="E2365" s="506" t="s">
        <v>0</v>
      </c>
      <c r="F2365" s="507"/>
      <c r="G2365" s="508">
        <v>0</v>
      </c>
      <c r="H2365" s="508">
        <f>SUMIF($A$2366:$A$2373,$A2367,H$2366:H$2373)</f>
        <v>0</v>
      </c>
      <c r="I2365" s="508">
        <v>0</v>
      </c>
      <c r="J2365" s="508">
        <f t="shared" si="3104"/>
        <v>0</v>
      </c>
      <c r="K2365" s="508">
        <v>0</v>
      </c>
      <c r="L2365" s="508">
        <f t="shared" si="3105"/>
        <v>0</v>
      </c>
      <c r="M2365" s="509">
        <v>0</v>
      </c>
      <c r="N2365" s="508">
        <f t="shared" si="3091"/>
        <v>0</v>
      </c>
      <c r="O2365" s="508">
        <f t="shared" ref="O2365" si="3106">F2365-F2364</f>
        <v>0</v>
      </c>
      <c r="P2365" s="508">
        <f t="shared" ref="P2365:Q2365" si="3107">M2365-M2364</f>
        <v>0</v>
      </c>
      <c r="Q2365" s="508">
        <f t="shared" si="3107"/>
        <v>0</v>
      </c>
      <c r="R2365" s="506"/>
      <c r="T2365" s="507">
        <v>0</v>
      </c>
    </row>
    <row r="2366" spans="1:20" s="371" customFormat="1" ht="24" hidden="1" customHeight="1">
      <c r="A2366" s="366" t="s">
        <v>2064</v>
      </c>
      <c r="B2366" s="418" t="s">
        <v>0</v>
      </c>
      <c r="C2366" s="418" t="s">
        <v>3413</v>
      </c>
      <c r="D2366" s="418" t="s">
        <v>316</v>
      </c>
      <c r="E2366" s="419" t="s">
        <v>307</v>
      </c>
      <c r="F2366" s="411"/>
      <c r="G2366" s="411">
        <v>172252.79999999999</v>
      </c>
      <c r="H2366" s="412">
        <f>INT($F2366*G2366)</f>
        <v>0</v>
      </c>
      <c r="I2366" s="411">
        <v>1161660.8</v>
      </c>
      <c r="J2366" s="412">
        <f>INT($F2366*I2366)</f>
        <v>0</v>
      </c>
      <c r="K2366" s="411">
        <v>86596.7</v>
      </c>
      <c r="L2366" s="412">
        <f>INT($F2366*K2366)</f>
        <v>0</v>
      </c>
      <c r="M2366" s="412">
        <f>+G2366+I2366+K2366</f>
        <v>1420510.3</v>
      </c>
      <c r="N2366" s="412">
        <f>H2366+J2366+L2366</f>
        <v>0</v>
      </c>
      <c r="O2366" s="412"/>
      <c r="P2366" s="412"/>
      <c r="Q2366" s="412"/>
      <c r="R2366" s="483" t="s">
        <v>0</v>
      </c>
      <c r="T2366" s="411">
        <v>2</v>
      </c>
    </row>
    <row r="2367" spans="1:20" s="75" customFormat="1" ht="24" hidden="1" customHeight="1">
      <c r="A2367" s="372" t="s">
        <v>3300</v>
      </c>
      <c r="B2367" s="421" t="s">
        <v>0</v>
      </c>
      <c r="C2367" s="421" t="s">
        <v>1462</v>
      </c>
      <c r="D2367" s="421" t="s">
        <v>1463</v>
      </c>
      <c r="E2367" s="422" t="s">
        <v>775</v>
      </c>
      <c r="F2367" s="416"/>
      <c r="G2367" s="416">
        <v>172252.79999999999</v>
      </c>
      <c r="H2367" s="417">
        <f t="shared" ref="H2367:H2373" si="3108">INT($F2367*G2367)</f>
        <v>0</v>
      </c>
      <c r="I2367" s="416">
        <v>1161660.8</v>
      </c>
      <c r="J2367" s="417">
        <f t="shared" ref="J2367:J2373" si="3109">INT($F2367*I2367)</f>
        <v>0</v>
      </c>
      <c r="K2367" s="416">
        <v>86596.7</v>
      </c>
      <c r="L2367" s="417">
        <f t="shared" ref="L2367:L2373" si="3110">INT($F2367*K2367)</f>
        <v>0</v>
      </c>
      <c r="M2367" s="417">
        <f t="shared" ref="M2367:M2373" si="3111">+G2367+I2367+K2367</f>
        <v>1420510.3</v>
      </c>
      <c r="N2367" s="417">
        <f t="shared" si="3091"/>
        <v>0</v>
      </c>
      <c r="O2367" s="417">
        <f t="shared" ref="O2367" si="3112">F2367-F2366</f>
        <v>0</v>
      </c>
      <c r="P2367" s="417">
        <f t="shared" ref="P2367:Q2367" si="3113">M2367-M2366</f>
        <v>0</v>
      </c>
      <c r="Q2367" s="417">
        <f t="shared" si="3113"/>
        <v>0</v>
      </c>
      <c r="R2367" s="484"/>
      <c r="T2367" s="416">
        <v>2</v>
      </c>
    </row>
    <row r="2368" spans="1:20" s="371" customFormat="1" ht="24" hidden="1" customHeight="1">
      <c r="A2368" s="366" t="s">
        <v>2064</v>
      </c>
      <c r="B2368" s="418" t="s">
        <v>0</v>
      </c>
      <c r="C2368" s="418" t="s">
        <v>317</v>
      </c>
      <c r="D2368" s="418" t="s">
        <v>318</v>
      </c>
      <c r="E2368" s="419" t="s">
        <v>307</v>
      </c>
      <c r="F2368" s="411"/>
      <c r="G2368" s="411">
        <v>186235.4</v>
      </c>
      <c r="H2368" s="412">
        <f>INT($F2368*G2368)</f>
        <v>0</v>
      </c>
      <c r="I2368" s="411">
        <v>1344705.6</v>
      </c>
      <c r="J2368" s="412">
        <f>INT($F2368*I2368)</f>
        <v>0</v>
      </c>
      <c r="K2368" s="411">
        <v>117888.5</v>
      </c>
      <c r="L2368" s="412">
        <f>INT($F2368*K2368)</f>
        <v>0</v>
      </c>
      <c r="M2368" s="412">
        <f>+G2368+I2368+K2368</f>
        <v>1648829.5</v>
      </c>
      <c r="N2368" s="412">
        <f>H2368+J2368+L2368</f>
        <v>0</v>
      </c>
      <c r="O2368" s="412"/>
      <c r="P2368" s="412"/>
      <c r="Q2368" s="412"/>
      <c r="R2368" s="483" t="s">
        <v>0</v>
      </c>
      <c r="T2368" s="411">
        <v>1</v>
      </c>
    </row>
    <row r="2369" spans="1:20" s="75" customFormat="1" ht="24" hidden="1" customHeight="1">
      <c r="A2369" s="372" t="s">
        <v>2283</v>
      </c>
      <c r="B2369" s="421" t="s">
        <v>0</v>
      </c>
      <c r="C2369" s="421" t="s">
        <v>1464</v>
      </c>
      <c r="D2369" s="421" t="s">
        <v>1465</v>
      </c>
      <c r="E2369" s="422" t="s">
        <v>775</v>
      </c>
      <c r="F2369" s="416"/>
      <c r="G2369" s="416">
        <v>186235.4</v>
      </c>
      <c r="H2369" s="417">
        <f t="shared" si="3108"/>
        <v>0</v>
      </c>
      <c r="I2369" s="416">
        <v>1344705.6</v>
      </c>
      <c r="J2369" s="417">
        <f t="shared" si="3109"/>
        <v>0</v>
      </c>
      <c r="K2369" s="416">
        <v>117888.5</v>
      </c>
      <c r="L2369" s="417">
        <f t="shared" si="3110"/>
        <v>0</v>
      </c>
      <c r="M2369" s="417">
        <f t="shared" si="3111"/>
        <v>1648829.5</v>
      </c>
      <c r="N2369" s="417">
        <f t="shared" si="3091"/>
        <v>0</v>
      </c>
      <c r="O2369" s="417">
        <f t="shared" ref="O2369" si="3114">F2369-F2368</f>
        <v>0</v>
      </c>
      <c r="P2369" s="417">
        <f t="shared" ref="P2369:Q2369" si="3115">M2369-M2368</f>
        <v>0</v>
      </c>
      <c r="Q2369" s="417">
        <f t="shared" si="3115"/>
        <v>0</v>
      </c>
      <c r="R2369" s="484"/>
      <c r="T2369" s="416">
        <v>1</v>
      </c>
    </row>
    <row r="2370" spans="1:20" s="371" customFormat="1" ht="24" hidden="1" customHeight="1">
      <c r="A2370" s="366" t="s">
        <v>3376</v>
      </c>
      <c r="B2370" s="418" t="s">
        <v>0</v>
      </c>
      <c r="C2370" s="418" t="s">
        <v>3414</v>
      </c>
      <c r="D2370" s="418" t="s">
        <v>316</v>
      </c>
      <c r="E2370" s="419" t="s">
        <v>307</v>
      </c>
      <c r="F2370" s="411"/>
      <c r="G2370" s="411">
        <v>172252.79999999999</v>
      </c>
      <c r="H2370" s="412">
        <f>INT($F2370*G2370)</f>
        <v>0</v>
      </c>
      <c r="I2370" s="411">
        <v>1161660.8</v>
      </c>
      <c r="J2370" s="412">
        <f>INT($F2370*I2370)</f>
        <v>0</v>
      </c>
      <c r="K2370" s="411">
        <v>86596.7</v>
      </c>
      <c r="L2370" s="412">
        <f>INT($F2370*K2370)</f>
        <v>0</v>
      </c>
      <c r="M2370" s="412">
        <f>+G2370+I2370+K2370</f>
        <v>1420510.3</v>
      </c>
      <c r="N2370" s="412">
        <f>H2370+J2370+L2370</f>
        <v>0</v>
      </c>
      <c r="O2370" s="412"/>
      <c r="P2370" s="412"/>
      <c r="Q2370" s="412"/>
      <c r="R2370" s="483" t="s">
        <v>0</v>
      </c>
      <c r="T2370" s="411">
        <v>2</v>
      </c>
    </row>
    <row r="2371" spans="1:20" s="75" customFormat="1" ht="24" hidden="1" customHeight="1">
      <c r="A2371" s="372" t="s">
        <v>3209</v>
      </c>
      <c r="B2371" s="421" t="s">
        <v>0</v>
      </c>
      <c r="C2371" s="421" t="s">
        <v>1466</v>
      </c>
      <c r="D2371" s="421" t="s">
        <v>1463</v>
      </c>
      <c r="E2371" s="422" t="s">
        <v>775</v>
      </c>
      <c r="F2371" s="416"/>
      <c r="G2371" s="416">
        <v>172252.79999999999</v>
      </c>
      <c r="H2371" s="417">
        <f t="shared" si="3108"/>
        <v>0</v>
      </c>
      <c r="I2371" s="416">
        <v>1161660.8</v>
      </c>
      <c r="J2371" s="417">
        <f t="shared" si="3109"/>
        <v>0</v>
      </c>
      <c r="K2371" s="416">
        <v>86596.7</v>
      </c>
      <c r="L2371" s="417">
        <f t="shared" si="3110"/>
        <v>0</v>
      </c>
      <c r="M2371" s="417">
        <f t="shared" si="3111"/>
        <v>1420510.3</v>
      </c>
      <c r="N2371" s="417">
        <f t="shared" si="3091"/>
        <v>0</v>
      </c>
      <c r="O2371" s="417">
        <f t="shared" ref="O2371" si="3116">F2371-F2370</f>
        <v>0</v>
      </c>
      <c r="P2371" s="417">
        <f t="shared" ref="P2371:Q2371" si="3117">M2371-M2370</f>
        <v>0</v>
      </c>
      <c r="Q2371" s="417">
        <f t="shared" si="3117"/>
        <v>0</v>
      </c>
      <c r="R2371" s="484"/>
      <c r="T2371" s="416">
        <v>2</v>
      </c>
    </row>
    <row r="2372" spans="1:20" s="371" customFormat="1" ht="24" hidden="1" customHeight="1">
      <c r="A2372" s="366" t="s">
        <v>3376</v>
      </c>
      <c r="B2372" s="418" t="s">
        <v>0</v>
      </c>
      <c r="C2372" s="418" t="s">
        <v>3415</v>
      </c>
      <c r="D2372" s="418" t="s">
        <v>315</v>
      </c>
      <c r="E2372" s="419" t="s">
        <v>307</v>
      </c>
      <c r="F2372" s="411"/>
      <c r="G2372" s="411">
        <v>32958.300000000003</v>
      </c>
      <c r="H2372" s="412">
        <f>INT($F2372*G2372)</f>
        <v>0</v>
      </c>
      <c r="I2372" s="411">
        <v>302392</v>
      </c>
      <c r="J2372" s="412">
        <f>INT($F2372*I2372)</f>
        <v>0</v>
      </c>
      <c r="K2372" s="411">
        <v>0</v>
      </c>
      <c r="L2372" s="412">
        <f>INT($F2372*K2372)</f>
        <v>0</v>
      </c>
      <c r="M2372" s="412">
        <f>+G2372+I2372+K2372</f>
        <v>335350.3</v>
      </c>
      <c r="N2372" s="412">
        <f>H2372+J2372+L2372</f>
        <v>0</v>
      </c>
      <c r="O2372" s="412"/>
      <c r="P2372" s="412"/>
      <c r="Q2372" s="412"/>
      <c r="R2372" s="483" t="s">
        <v>0</v>
      </c>
      <c r="T2372" s="411">
        <v>2</v>
      </c>
    </row>
    <row r="2373" spans="1:20" s="75" customFormat="1" ht="24" hidden="1" customHeight="1">
      <c r="A2373" s="372" t="s">
        <v>2089</v>
      </c>
      <c r="B2373" s="421" t="s">
        <v>0</v>
      </c>
      <c r="C2373" s="421" t="s">
        <v>1467</v>
      </c>
      <c r="D2373" s="421" t="s">
        <v>1457</v>
      </c>
      <c r="E2373" s="422" t="s">
        <v>775</v>
      </c>
      <c r="F2373" s="416"/>
      <c r="G2373" s="416">
        <v>32958.300000000003</v>
      </c>
      <c r="H2373" s="417">
        <f t="shared" si="3108"/>
        <v>0</v>
      </c>
      <c r="I2373" s="416">
        <v>302392</v>
      </c>
      <c r="J2373" s="417">
        <f t="shared" si="3109"/>
        <v>0</v>
      </c>
      <c r="K2373" s="416">
        <v>0</v>
      </c>
      <c r="L2373" s="417">
        <f t="shared" si="3110"/>
        <v>0</v>
      </c>
      <c r="M2373" s="417">
        <f t="shared" si="3111"/>
        <v>335350.3</v>
      </c>
      <c r="N2373" s="417">
        <f t="shared" si="3091"/>
        <v>0</v>
      </c>
      <c r="O2373" s="417">
        <f t="shared" ref="O2373" si="3118">F2373-F2372</f>
        <v>0</v>
      </c>
      <c r="P2373" s="417">
        <f t="shared" ref="P2373:Q2373" si="3119">M2373-M2372</f>
        <v>0</v>
      </c>
      <c r="Q2373" s="417">
        <f t="shared" si="3119"/>
        <v>0</v>
      </c>
      <c r="R2373" s="484"/>
      <c r="T2373" s="416">
        <v>2</v>
      </c>
    </row>
    <row r="2374" spans="1:20" s="371" customFormat="1" ht="24" hidden="1" customHeight="1">
      <c r="A2374" s="366" t="s">
        <v>2280</v>
      </c>
      <c r="B2374" s="500" t="s">
        <v>3416</v>
      </c>
      <c r="C2374" s="500" t="s">
        <v>3417</v>
      </c>
      <c r="D2374" s="500" t="s">
        <v>0</v>
      </c>
      <c r="E2374" s="501" t="s">
        <v>0</v>
      </c>
      <c r="F2374" s="502"/>
      <c r="G2374" s="503">
        <v>0</v>
      </c>
      <c r="H2374" s="503">
        <f>SUMIF($A$2376:$A$2403,$A2376,H$2376:H$2403)</f>
        <v>0</v>
      </c>
      <c r="I2374" s="503">
        <v>0</v>
      </c>
      <c r="J2374" s="503">
        <f t="shared" ref="J2374:J2375" si="3120">SUMIF($A$2376:$A$2403,$A2376,J$2376:J$2403)</f>
        <v>0</v>
      </c>
      <c r="K2374" s="503">
        <v>0</v>
      </c>
      <c r="L2374" s="503">
        <f t="shared" ref="L2374:L2375" si="3121">SUMIF($A$2376:$A$2403,$A2376,L$2376:L$2403)</f>
        <v>0</v>
      </c>
      <c r="M2374" s="504">
        <v>0</v>
      </c>
      <c r="N2374" s="503">
        <f>H2374+J2374+L2374</f>
        <v>0</v>
      </c>
      <c r="O2374" s="503"/>
      <c r="P2374" s="503"/>
      <c r="Q2374" s="503"/>
      <c r="R2374" s="501" t="s">
        <v>0</v>
      </c>
      <c r="T2374" s="502">
        <v>0</v>
      </c>
    </row>
    <row r="2375" spans="1:20" s="75" customFormat="1" ht="24" hidden="1" customHeight="1">
      <c r="A2375" s="372" t="s">
        <v>3418</v>
      </c>
      <c r="B2375" s="505" t="s">
        <v>3419</v>
      </c>
      <c r="C2375" s="505" t="s">
        <v>3420</v>
      </c>
      <c r="D2375" s="505" t="s">
        <v>0</v>
      </c>
      <c r="E2375" s="506" t="s">
        <v>0</v>
      </c>
      <c r="F2375" s="507"/>
      <c r="G2375" s="508">
        <v>0</v>
      </c>
      <c r="H2375" s="508">
        <f>SUMIF($A$2376:$A$2403,$A2377,H$2376:H$2403)</f>
        <v>0</v>
      </c>
      <c r="I2375" s="508">
        <v>0</v>
      </c>
      <c r="J2375" s="508">
        <f t="shared" si="3120"/>
        <v>0</v>
      </c>
      <c r="K2375" s="508">
        <v>0</v>
      </c>
      <c r="L2375" s="508">
        <f t="shared" si="3121"/>
        <v>0</v>
      </c>
      <c r="M2375" s="509">
        <v>0</v>
      </c>
      <c r="N2375" s="508">
        <f t="shared" si="3091"/>
        <v>0</v>
      </c>
      <c r="O2375" s="508">
        <f t="shared" ref="O2375" si="3122">F2375-F2374</f>
        <v>0</v>
      </c>
      <c r="P2375" s="508">
        <f t="shared" ref="P2375:Q2375" si="3123">M2375-M2374</f>
        <v>0</v>
      </c>
      <c r="Q2375" s="508">
        <f t="shared" si="3123"/>
        <v>0</v>
      </c>
      <c r="R2375" s="506"/>
      <c r="T2375" s="507">
        <v>0</v>
      </c>
    </row>
    <row r="2376" spans="1:20" s="371" customFormat="1" ht="24" hidden="1" customHeight="1">
      <c r="A2376" s="366" t="s">
        <v>3304</v>
      </c>
      <c r="B2376" s="418" t="s">
        <v>0</v>
      </c>
      <c r="C2376" s="418" t="s">
        <v>3421</v>
      </c>
      <c r="D2376" s="418" t="s">
        <v>319</v>
      </c>
      <c r="E2376" s="419" t="s">
        <v>307</v>
      </c>
      <c r="F2376" s="411"/>
      <c r="G2376" s="411">
        <v>414309.5</v>
      </c>
      <c r="H2376" s="412">
        <f>INT($F2376*G2376)</f>
        <v>0</v>
      </c>
      <c r="I2376" s="411">
        <v>2290579.2000000002</v>
      </c>
      <c r="J2376" s="412">
        <f>INT($F2376*I2376)</f>
        <v>0</v>
      </c>
      <c r="K2376" s="411">
        <v>0</v>
      </c>
      <c r="L2376" s="412">
        <f>INT($F2376*K2376)</f>
        <v>0</v>
      </c>
      <c r="M2376" s="412">
        <f>+G2376+I2376+K2376</f>
        <v>2704888.7</v>
      </c>
      <c r="N2376" s="412">
        <f>H2376+J2376+L2376</f>
        <v>0</v>
      </c>
      <c r="O2376" s="412"/>
      <c r="P2376" s="412"/>
      <c r="Q2376" s="412"/>
      <c r="R2376" s="483" t="s">
        <v>0</v>
      </c>
      <c r="T2376" s="411">
        <v>12</v>
      </c>
    </row>
    <row r="2377" spans="1:20" s="75" customFormat="1" ht="24" hidden="1" customHeight="1">
      <c r="A2377" s="372" t="s">
        <v>3367</v>
      </c>
      <c r="B2377" s="421" t="s">
        <v>0</v>
      </c>
      <c r="C2377" s="421" t="s">
        <v>1469</v>
      </c>
      <c r="D2377" s="421" t="s">
        <v>1470</v>
      </c>
      <c r="E2377" s="422" t="s">
        <v>775</v>
      </c>
      <c r="F2377" s="416"/>
      <c r="G2377" s="416">
        <v>414309.5</v>
      </c>
      <c r="H2377" s="417">
        <f t="shared" ref="H2377:H2403" si="3124">INT($F2377*G2377)</f>
        <v>0</v>
      </c>
      <c r="I2377" s="416">
        <v>2290579.2000000002</v>
      </c>
      <c r="J2377" s="417">
        <f t="shared" ref="J2377:J2403" si="3125">INT($F2377*I2377)</f>
        <v>0</v>
      </c>
      <c r="K2377" s="416">
        <v>0</v>
      </c>
      <c r="L2377" s="417">
        <f t="shared" ref="L2377:L2403" si="3126">INT($F2377*K2377)</f>
        <v>0</v>
      </c>
      <c r="M2377" s="417">
        <f t="shared" ref="M2377:M2403" si="3127">+G2377+I2377+K2377</f>
        <v>2704888.7</v>
      </c>
      <c r="N2377" s="417">
        <f t="shared" si="3091"/>
        <v>0</v>
      </c>
      <c r="O2377" s="417">
        <f t="shared" ref="O2377" si="3128">F2377-F2376</f>
        <v>0</v>
      </c>
      <c r="P2377" s="417">
        <f t="shared" ref="P2377:Q2377" si="3129">M2377-M2376</f>
        <v>0</v>
      </c>
      <c r="Q2377" s="417">
        <f t="shared" si="3129"/>
        <v>0</v>
      </c>
      <c r="R2377" s="484"/>
      <c r="T2377" s="416">
        <v>12</v>
      </c>
    </row>
    <row r="2378" spans="1:20" s="495" customFormat="1" ht="24" hidden="1" customHeight="1">
      <c r="A2378" s="366" t="s">
        <v>2064</v>
      </c>
      <c r="B2378" s="418" t="s">
        <v>0</v>
      </c>
      <c r="C2378" s="418" t="s">
        <v>3422</v>
      </c>
      <c r="D2378" s="418" t="s">
        <v>3423</v>
      </c>
      <c r="E2378" s="419" t="s">
        <v>307</v>
      </c>
      <c r="F2378" s="411"/>
      <c r="G2378" s="411">
        <v>93457.2</v>
      </c>
      <c r="H2378" s="412">
        <f>INT($F2378*G2378)</f>
        <v>0</v>
      </c>
      <c r="I2378" s="411">
        <v>635536</v>
      </c>
      <c r="J2378" s="412">
        <f>INT($F2378*I2378)</f>
        <v>0</v>
      </c>
      <c r="K2378" s="411">
        <v>38792.300000000003</v>
      </c>
      <c r="L2378" s="412">
        <f>INT($F2378*K2378)</f>
        <v>0</v>
      </c>
      <c r="M2378" s="412">
        <f>+G2378+I2378+K2378</f>
        <v>767785.5</v>
      </c>
      <c r="N2378" s="412">
        <f>H2378+J2378+L2378</f>
        <v>0</v>
      </c>
      <c r="O2378" s="412"/>
      <c r="P2378" s="412"/>
      <c r="Q2378" s="412"/>
      <c r="R2378" s="483" t="s">
        <v>0</v>
      </c>
      <c r="T2378" s="411">
        <v>12</v>
      </c>
    </row>
    <row r="2379" spans="1:20" s="80" customFormat="1" ht="24" hidden="1" customHeight="1">
      <c r="A2379" s="372" t="s">
        <v>2089</v>
      </c>
      <c r="B2379" s="421" t="s">
        <v>0</v>
      </c>
      <c r="C2379" s="421" t="s">
        <v>1471</v>
      </c>
      <c r="D2379" s="421" t="s">
        <v>1472</v>
      </c>
      <c r="E2379" s="422" t="s">
        <v>775</v>
      </c>
      <c r="F2379" s="416"/>
      <c r="G2379" s="416">
        <v>93457.2</v>
      </c>
      <c r="H2379" s="417">
        <f t="shared" si="3124"/>
        <v>0</v>
      </c>
      <c r="I2379" s="416">
        <v>635536</v>
      </c>
      <c r="J2379" s="417">
        <f t="shared" si="3125"/>
        <v>0</v>
      </c>
      <c r="K2379" s="416">
        <v>38792.300000000003</v>
      </c>
      <c r="L2379" s="417">
        <f t="shared" si="3126"/>
        <v>0</v>
      </c>
      <c r="M2379" s="417">
        <f t="shared" si="3127"/>
        <v>767785.5</v>
      </c>
      <c r="N2379" s="417">
        <f t="shared" si="3091"/>
        <v>0</v>
      </c>
      <c r="O2379" s="417">
        <f t="shared" ref="O2379" si="3130">F2379-F2378</f>
        <v>0</v>
      </c>
      <c r="P2379" s="417">
        <f t="shared" ref="P2379:Q2379" si="3131">M2379-M2378</f>
        <v>0</v>
      </c>
      <c r="Q2379" s="417">
        <f t="shared" si="3131"/>
        <v>0</v>
      </c>
      <c r="R2379" s="484"/>
      <c r="T2379" s="416">
        <v>12</v>
      </c>
    </row>
    <row r="2380" spans="1:20" s="371" customFormat="1" ht="24" hidden="1" customHeight="1">
      <c r="A2380" s="366" t="s">
        <v>3376</v>
      </c>
      <c r="B2380" s="418" t="s">
        <v>0</v>
      </c>
      <c r="C2380" s="418" t="s">
        <v>3424</v>
      </c>
      <c r="D2380" s="418" t="s">
        <v>3423</v>
      </c>
      <c r="E2380" s="419" t="s">
        <v>307</v>
      </c>
      <c r="F2380" s="411"/>
      <c r="G2380" s="411">
        <v>93457.2</v>
      </c>
      <c r="H2380" s="412">
        <f>INT($F2380*G2380)</f>
        <v>0</v>
      </c>
      <c r="I2380" s="411">
        <v>635536</v>
      </c>
      <c r="J2380" s="412">
        <f>INT($F2380*I2380)</f>
        <v>0</v>
      </c>
      <c r="K2380" s="411">
        <v>38792.300000000003</v>
      </c>
      <c r="L2380" s="412">
        <f>INT($F2380*K2380)</f>
        <v>0</v>
      </c>
      <c r="M2380" s="412">
        <f>+G2380+I2380+K2380</f>
        <v>767785.5</v>
      </c>
      <c r="N2380" s="412">
        <f>H2380+J2380+L2380</f>
        <v>0</v>
      </c>
      <c r="O2380" s="412"/>
      <c r="P2380" s="412"/>
      <c r="Q2380" s="412"/>
      <c r="R2380" s="483" t="s">
        <v>0</v>
      </c>
      <c r="T2380" s="411">
        <v>12</v>
      </c>
    </row>
    <row r="2381" spans="1:20" s="75" customFormat="1" ht="24" hidden="1" customHeight="1">
      <c r="A2381" s="372" t="s">
        <v>2089</v>
      </c>
      <c r="B2381" s="421" t="s">
        <v>0</v>
      </c>
      <c r="C2381" s="421" t="s">
        <v>1473</v>
      </c>
      <c r="D2381" s="421" t="s">
        <v>1472</v>
      </c>
      <c r="E2381" s="422" t="s">
        <v>775</v>
      </c>
      <c r="F2381" s="416"/>
      <c r="G2381" s="416">
        <v>93457.2</v>
      </c>
      <c r="H2381" s="417">
        <f t="shared" si="3124"/>
        <v>0</v>
      </c>
      <c r="I2381" s="416">
        <v>635536</v>
      </c>
      <c r="J2381" s="417">
        <f t="shared" si="3125"/>
        <v>0</v>
      </c>
      <c r="K2381" s="416">
        <v>38792.300000000003</v>
      </c>
      <c r="L2381" s="417">
        <f t="shared" si="3126"/>
        <v>0</v>
      </c>
      <c r="M2381" s="417">
        <f t="shared" si="3127"/>
        <v>767785.5</v>
      </c>
      <c r="N2381" s="417">
        <f t="shared" si="3091"/>
        <v>0</v>
      </c>
      <c r="O2381" s="417">
        <f t="shared" ref="O2381" si="3132">F2381-F2380</f>
        <v>0</v>
      </c>
      <c r="P2381" s="417">
        <f t="shared" ref="P2381:Q2381" si="3133">M2381-M2380</f>
        <v>0</v>
      </c>
      <c r="Q2381" s="417">
        <f t="shared" si="3133"/>
        <v>0</v>
      </c>
      <c r="R2381" s="484"/>
      <c r="T2381" s="416">
        <v>12</v>
      </c>
    </row>
    <row r="2382" spans="1:20" s="371" customFormat="1" ht="24" hidden="1" customHeight="1">
      <c r="A2382" s="366" t="s">
        <v>3376</v>
      </c>
      <c r="B2382" s="418" t="s">
        <v>0</v>
      </c>
      <c r="C2382" s="418" t="s">
        <v>3425</v>
      </c>
      <c r="D2382" s="418" t="s">
        <v>320</v>
      </c>
      <c r="E2382" s="419" t="s">
        <v>307</v>
      </c>
      <c r="F2382" s="411"/>
      <c r="G2382" s="411">
        <v>362521</v>
      </c>
      <c r="H2382" s="412">
        <f>INT($F2382*G2382)</f>
        <v>0</v>
      </c>
      <c r="I2382" s="411">
        <v>2004256.8</v>
      </c>
      <c r="J2382" s="412">
        <f>INT($F2382*I2382)</f>
        <v>0</v>
      </c>
      <c r="K2382" s="411">
        <v>0</v>
      </c>
      <c r="L2382" s="412">
        <f>INT($F2382*K2382)</f>
        <v>0</v>
      </c>
      <c r="M2382" s="412">
        <f>+G2382+I2382+K2382</f>
        <v>2366777.7999999998</v>
      </c>
      <c r="N2382" s="412">
        <f>H2382+J2382+L2382</f>
        <v>0</v>
      </c>
      <c r="O2382" s="412"/>
      <c r="P2382" s="412"/>
      <c r="Q2382" s="412"/>
      <c r="R2382" s="483" t="s">
        <v>0</v>
      </c>
      <c r="T2382" s="411">
        <v>12</v>
      </c>
    </row>
    <row r="2383" spans="1:20" s="75" customFormat="1" ht="24" hidden="1" customHeight="1">
      <c r="A2383" s="372" t="s">
        <v>2286</v>
      </c>
      <c r="B2383" s="421" t="s">
        <v>0</v>
      </c>
      <c r="C2383" s="421" t="s">
        <v>1474</v>
      </c>
      <c r="D2383" s="421" t="s">
        <v>1475</v>
      </c>
      <c r="E2383" s="422" t="s">
        <v>775</v>
      </c>
      <c r="F2383" s="416"/>
      <c r="G2383" s="416">
        <v>362521</v>
      </c>
      <c r="H2383" s="417">
        <f t="shared" si="3124"/>
        <v>0</v>
      </c>
      <c r="I2383" s="416">
        <v>2004256.8</v>
      </c>
      <c r="J2383" s="417">
        <f t="shared" si="3125"/>
        <v>0</v>
      </c>
      <c r="K2383" s="416">
        <v>0</v>
      </c>
      <c r="L2383" s="417">
        <f t="shared" si="3126"/>
        <v>0</v>
      </c>
      <c r="M2383" s="417">
        <f t="shared" si="3127"/>
        <v>2366777.7999999998</v>
      </c>
      <c r="N2383" s="417">
        <f t="shared" si="3091"/>
        <v>0</v>
      </c>
      <c r="O2383" s="417">
        <f t="shared" ref="O2383" si="3134">F2383-F2382</f>
        <v>0</v>
      </c>
      <c r="P2383" s="417">
        <f t="shared" ref="P2383:Q2383" si="3135">M2383-M2382</f>
        <v>0</v>
      </c>
      <c r="Q2383" s="417">
        <f t="shared" si="3135"/>
        <v>0</v>
      </c>
      <c r="R2383" s="484"/>
      <c r="T2383" s="416">
        <v>12</v>
      </c>
    </row>
    <row r="2384" spans="1:20" s="371" customFormat="1" ht="24" hidden="1" customHeight="1">
      <c r="A2384" s="366" t="s">
        <v>3426</v>
      </c>
      <c r="B2384" s="418" t="s">
        <v>0</v>
      </c>
      <c r="C2384" s="418" t="s">
        <v>3427</v>
      </c>
      <c r="D2384" s="418" t="s">
        <v>321</v>
      </c>
      <c r="E2384" s="419" t="s">
        <v>307</v>
      </c>
      <c r="F2384" s="411"/>
      <c r="G2384" s="411">
        <v>93211.4</v>
      </c>
      <c r="H2384" s="412">
        <f>INT($F2384*G2384)</f>
        <v>0</v>
      </c>
      <c r="I2384" s="411">
        <v>649208</v>
      </c>
      <c r="J2384" s="412">
        <f>INT($F2384*I2384)</f>
        <v>0</v>
      </c>
      <c r="K2384" s="411">
        <v>0</v>
      </c>
      <c r="L2384" s="412">
        <f>INT($F2384*K2384)</f>
        <v>0</v>
      </c>
      <c r="M2384" s="412">
        <f>+G2384+I2384+K2384</f>
        <v>742419.4</v>
      </c>
      <c r="N2384" s="412">
        <f>H2384+J2384+L2384</f>
        <v>0</v>
      </c>
      <c r="O2384" s="412"/>
      <c r="P2384" s="412"/>
      <c r="Q2384" s="412"/>
      <c r="R2384" s="483" t="s">
        <v>0</v>
      </c>
      <c r="T2384" s="411">
        <v>12</v>
      </c>
    </row>
    <row r="2385" spans="1:20" s="75" customFormat="1" ht="24" hidden="1" customHeight="1">
      <c r="A2385" s="372" t="s">
        <v>3428</v>
      </c>
      <c r="B2385" s="421" t="s">
        <v>0</v>
      </c>
      <c r="C2385" s="421" t="s">
        <v>1476</v>
      </c>
      <c r="D2385" s="421" t="s">
        <v>1477</v>
      </c>
      <c r="E2385" s="422" t="s">
        <v>775</v>
      </c>
      <c r="F2385" s="416"/>
      <c r="G2385" s="416">
        <v>93211.4</v>
      </c>
      <c r="H2385" s="417">
        <f t="shared" si="3124"/>
        <v>0</v>
      </c>
      <c r="I2385" s="416">
        <v>649208</v>
      </c>
      <c r="J2385" s="417">
        <f t="shared" si="3125"/>
        <v>0</v>
      </c>
      <c r="K2385" s="416">
        <v>0</v>
      </c>
      <c r="L2385" s="417">
        <f t="shared" si="3126"/>
        <v>0</v>
      </c>
      <c r="M2385" s="417">
        <f t="shared" si="3127"/>
        <v>742419.4</v>
      </c>
      <c r="N2385" s="417">
        <f t="shared" si="3091"/>
        <v>0</v>
      </c>
      <c r="O2385" s="417">
        <f t="shared" ref="O2385" si="3136">F2385-F2384</f>
        <v>0</v>
      </c>
      <c r="P2385" s="417">
        <f t="shared" ref="P2385:Q2385" si="3137">M2385-M2384</f>
        <v>0</v>
      </c>
      <c r="Q2385" s="417">
        <f t="shared" si="3137"/>
        <v>0</v>
      </c>
      <c r="R2385" s="484"/>
      <c r="T2385" s="416">
        <v>12</v>
      </c>
    </row>
    <row r="2386" spans="1:20" s="371" customFormat="1" ht="24" hidden="1" customHeight="1">
      <c r="A2386" s="366" t="s">
        <v>2313</v>
      </c>
      <c r="B2386" s="418" t="s">
        <v>0</v>
      </c>
      <c r="C2386" s="418" t="s">
        <v>3429</v>
      </c>
      <c r="D2386" s="418" t="s">
        <v>3430</v>
      </c>
      <c r="E2386" s="419" t="s">
        <v>307</v>
      </c>
      <c r="F2386" s="411"/>
      <c r="G2386" s="411">
        <v>70072.7</v>
      </c>
      <c r="H2386" s="412">
        <f>INT($F2386*G2386)</f>
        <v>0</v>
      </c>
      <c r="I2386" s="411">
        <v>436912.8</v>
      </c>
      <c r="J2386" s="412">
        <f>INT($F2386*I2386)</f>
        <v>0</v>
      </c>
      <c r="K2386" s="411">
        <v>0</v>
      </c>
      <c r="L2386" s="412">
        <f>INT($F2386*K2386)</f>
        <v>0</v>
      </c>
      <c r="M2386" s="412">
        <f>+G2386+I2386+K2386</f>
        <v>506985.5</v>
      </c>
      <c r="N2386" s="412">
        <f>H2386+J2386+L2386</f>
        <v>0</v>
      </c>
      <c r="O2386" s="412"/>
      <c r="P2386" s="412"/>
      <c r="Q2386" s="412"/>
      <c r="R2386" s="483" t="s">
        <v>0</v>
      </c>
      <c r="T2386" s="411">
        <v>12</v>
      </c>
    </row>
    <row r="2387" spans="1:20" s="75" customFormat="1" ht="24" hidden="1" customHeight="1">
      <c r="A2387" s="372" t="s">
        <v>2303</v>
      </c>
      <c r="B2387" s="421" t="s">
        <v>0</v>
      </c>
      <c r="C2387" s="421" t="s">
        <v>1478</v>
      </c>
      <c r="D2387" s="421" t="s">
        <v>1479</v>
      </c>
      <c r="E2387" s="422" t="s">
        <v>775</v>
      </c>
      <c r="F2387" s="416"/>
      <c r="G2387" s="416">
        <v>70072.7</v>
      </c>
      <c r="H2387" s="417">
        <f t="shared" si="3124"/>
        <v>0</v>
      </c>
      <c r="I2387" s="416">
        <v>436912.8</v>
      </c>
      <c r="J2387" s="417">
        <f t="shared" si="3125"/>
        <v>0</v>
      </c>
      <c r="K2387" s="416">
        <v>0</v>
      </c>
      <c r="L2387" s="417">
        <f t="shared" si="3126"/>
        <v>0</v>
      </c>
      <c r="M2387" s="417">
        <f t="shared" si="3127"/>
        <v>506985.5</v>
      </c>
      <c r="N2387" s="417">
        <f t="shared" si="3091"/>
        <v>0</v>
      </c>
      <c r="O2387" s="417">
        <f t="shared" ref="O2387" si="3138">F2387-F2386</f>
        <v>0</v>
      </c>
      <c r="P2387" s="417">
        <f t="shared" ref="P2387:Q2387" si="3139">M2387-M2386</f>
        <v>0</v>
      </c>
      <c r="Q2387" s="417">
        <f t="shared" si="3139"/>
        <v>0</v>
      </c>
      <c r="R2387" s="484"/>
      <c r="T2387" s="416">
        <v>12</v>
      </c>
    </row>
    <row r="2388" spans="1:20" s="371" customFormat="1" ht="24" hidden="1" customHeight="1">
      <c r="A2388" s="366" t="s">
        <v>2313</v>
      </c>
      <c r="B2388" s="418" t="s">
        <v>0</v>
      </c>
      <c r="C2388" s="418" t="s">
        <v>3431</v>
      </c>
      <c r="D2388" s="418" t="s">
        <v>322</v>
      </c>
      <c r="E2388" s="419" t="s">
        <v>307</v>
      </c>
      <c r="F2388" s="411"/>
      <c r="G2388" s="411">
        <v>1090563.6000000001</v>
      </c>
      <c r="H2388" s="412">
        <f>INT($F2388*G2388)</f>
        <v>0</v>
      </c>
      <c r="I2388" s="411">
        <v>10005752</v>
      </c>
      <c r="J2388" s="412">
        <f>INT($F2388*I2388)</f>
        <v>0</v>
      </c>
      <c r="K2388" s="411">
        <v>0</v>
      </c>
      <c r="L2388" s="412">
        <f>INT($F2388*K2388)</f>
        <v>0</v>
      </c>
      <c r="M2388" s="412">
        <f>+G2388+I2388+K2388</f>
        <v>11096315.6</v>
      </c>
      <c r="N2388" s="412">
        <f>H2388+J2388+L2388</f>
        <v>0</v>
      </c>
      <c r="O2388" s="412"/>
      <c r="P2388" s="412"/>
      <c r="Q2388" s="412"/>
      <c r="R2388" s="483" t="s">
        <v>0</v>
      </c>
      <c r="T2388" s="411">
        <v>3</v>
      </c>
    </row>
    <row r="2389" spans="1:20" s="75" customFormat="1" ht="24" hidden="1" customHeight="1">
      <c r="A2389" s="372" t="s">
        <v>2303</v>
      </c>
      <c r="B2389" s="421" t="s">
        <v>0</v>
      </c>
      <c r="C2389" s="421" t="s">
        <v>1480</v>
      </c>
      <c r="D2389" s="421" t="s">
        <v>1481</v>
      </c>
      <c r="E2389" s="422" t="s">
        <v>775</v>
      </c>
      <c r="F2389" s="416"/>
      <c r="G2389" s="416">
        <v>1090563.6000000001</v>
      </c>
      <c r="H2389" s="417">
        <f t="shared" si="3124"/>
        <v>0</v>
      </c>
      <c r="I2389" s="416">
        <v>10005752</v>
      </c>
      <c r="J2389" s="417">
        <f t="shared" si="3125"/>
        <v>0</v>
      </c>
      <c r="K2389" s="416">
        <v>0</v>
      </c>
      <c r="L2389" s="417">
        <f t="shared" si="3126"/>
        <v>0</v>
      </c>
      <c r="M2389" s="417">
        <f t="shared" si="3127"/>
        <v>11096315.6</v>
      </c>
      <c r="N2389" s="417">
        <f t="shared" si="3091"/>
        <v>0</v>
      </c>
      <c r="O2389" s="417">
        <f t="shared" ref="O2389" si="3140">F2389-F2388</f>
        <v>0</v>
      </c>
      <c r="P2389" s="417">
        <f t="shared" ref="P2389:Q2389" si="3141">M2389-M2388</f>
        <v>0</v>
      </c>
      <c r="Q2389" s="417">
        <f t="shared" si="3141"/>
        <v>0</v>
      </c>
      <c r="R2389" s="484"/>
      <c r="T2389" s="416">
        <v>3</v>
      </c>
    </row>
    <row r="2390" spans="1:20" s="371" customFormat="1" ht="24" hidden="1" customHeight="1">
      <c r="A2390" s="366" t="s">
        <v>2313</v>
      </c>
      <c r="B2390" s="418" t="s">
        <v>0</v>
      </c>
      <c r="C2390" s="418" t="s">
        <v>3432</v>
      </c>
      <c r="D2390" s="418" t="s">
        <v>3433</v>
      </c>
      <c r="E2390" s="419" t="s">
        <v>307</v>
      </c>
      <c r="F2390" s="411"/>
      <c r="G2390" s="411">
        <v>42055.3</v>
      </c>
      <c r="H2390" s="412">
        <f>INT($F2390*G2390)</f>
        <v>0</v>
      </c>
      <c r="I2390" s="411">
        <v>385854.4</v>
      </c>
      <c r="J2390" s="412">
        <f>INT($F2390*I2390)</f>
        <v>0</v>
      </c>
      <c r="K2390" s="411">
        <v>0</v>
      </c>
      <c r="L2390" s="412">
        <f>INT($F2390*K2390)</f>
        <v>0</v>
      </c>
      <c r="M2390" s="412">
        <f>+G2390+I2390+K2390</f>
        <v>427909.7</v>
      </c>
      <c r="N2390" s="412">
        <f>H2390+J2390+L2390</f>
        <v>0</v>
      </c>
      <c r="O2390" s="412"/>
      <c r="P2390" s="412"/>
      <c r="Q2390" s="412"/>
      <c r="R2390" s="483" t="s">
        <v>0</v>
      </c>
      <c r="T2390" s="411">
        <v>3</v>
      </c>
    </row>
    <row r="2391" spans="1:20" s="75" customFormat="1" ht="24" hidden="1" customHeight="1">
      <c r="A2391" s="372" t="s">
        <v>2072</v>
      </c>
      <c r="B2391" s="421" t="s">
        <v>0</v>
      </c>
      <c r="C2391" s="421" t="s">
        <v>1482</v>
      </c>
      <c r="D2391" s="421" t="s">
        <v>1483</v>
      </c>
      <c r="E2391" s="422" t="s">
        <v>775</v>
      </c>
      <c r="F2391" s="416"/>
      <c r="G2391" s="416">
        <v>42055.3</v>
      </c>
      <c r="H2391" s="417">
        <f t="shared" si="3124"/>
        <v>0</v>
      </c>
      <c r="I2391" s="416">
        <v>385854.4</v>
      </c>
      <c r="J2391" s="417">
        <f t="shared" si="3125"/>
        <v>0</v>
      </c>
      <c r="K2391" s="416">
        <v>0</v>
      </c>
      <c r="L2391" s="417">
        <f t="shared" si="3126"/>
        <v>0</v>
      </c>
      <c r="M2391" s="417">
        <f t="shared" si="3127"/>
        <v>427909.7</v>
      </c>
      <c r="N2391" s="417">
        <f t="shared" si="3091"/>
        <v>0</v>
      </c>
      <c r="O2391" s="417">
        <f t="shared" ref="O2391" si="3142">F2391-F2390</f>
        <v>0</v>
      </c>
      <c r="P2391" s="417">
        <f t="shared" ref="P2391:Q2391" si="3143">M2391-M2390</f>
        <v>0</v>
      </c>
      <c r="Q2391" s="417">
        <f t="shared" si="3143"/>
        <v>0</v>
      </c>
      <c r="R2391" s="484"/>
      <c r="T2391" s="416">
        <v>3</v>
      </c>
    </row>
    <row r="2392" spans="1:20" s="371" customFormat="1" ht="24" hidden="1" customHeight="1">
      <c r="A2392" s="366" t="s">
        <v>2313</v>
      </c>
      <c r="B2392" s="418" t="s">
        <v>0</v>
      </c>
      <c r="C2392" s="418" t="s">
        <v>3434</v>
      </c>
      <c r="D2392" s="418" t="s">
        <v>3435</v>
      </c>
      <c r="E2392" s="419" t="s">
        <v>307</v>
      </c>
      <c r="F2392" s="411"/>
      <c r="G2392" s="411">
        <v>98551.5</v>
      </c>
      <c r="H2392" s="412">
        <f>INT($F2392*G2392)</f>
        <v>0</v>
      </c>
      <c r="I2392" s="411">
        <v>698205.6</v>
      </c>
      <c r="J2392" s="412">
        <f>INT($F2392*I2392)</f>
        <v>0</v>
      </c>
      <c r="K2392" s="411">
        <v>0</v>
      </c>
      <c r="L2392" s="412">
        <f>INT($F2392*K2392)</f>
        <v>0</v>
      </c>
      <c r="M2392" s="412">
        <f>+G2392+I2392+K2392</f>
        <v>796757.1</v>
      </c>
      <c r="N2392" s="412">
        <f>H2392+J2392+L2392</f>
        <v>0</v>
      </c>
      <c r="O2392" s="412"/>
      <c r="P2392" s="412"/>
      <c r="Q2392" s="412"/>
      <c r="R2392" s="483" t="s">
        <v>0</v>
      </c>
      <c r="T2392" s="411">
        <v>3</v>
      </c>
    </row>
    <row r="2393" spans="1:20" s="75" customFormat="1" ht="24" hidden="1" customHeight="1">
      <c r="A2393" s="372" t="s">
        <v>2303</v>
      </c>
      <c r="B2393" s="421" t="s">
        <v>0</v>
      </c>
      <c r="C2393" s="421" t="s">
        <v>1484</v>
      </c>
      <c r="D2393" s="421" t="s">
        <v>1485</v>
      </c>
      <c r="E2393" s="422" t="s">
        <v>775</v>
      </c>
      <c r="F2393" s="416"/>
      <c r="G2393" s="416">
        <v>98551.5</v>
      </c>
      <c r="H2393" s="417">
        <f t="shared" si="3124"/>
        <v>0</v>
      </c>
      <c r="I2393" s="416">
        <v>698205.6</v>
      </c>
      <c r="J2393" s="417">
        <f t="shared" si="3125"/>
        <v>0</v>
      </c>
      <c r="K2393" s="416">
        <v>0</v>
      </c>
      <c r="L2393" s="417">
        <f t="shared" si="3126"/>
        <v>0</v>
      </c>
      <c r="M2393" s="417">
        <f t="shared" si="3127"/>
        <v>796757.1</v>
      </c>
      <c r="N2393" s="417">
        <f t="shared" si="3091"/>
        <v>0</v>
      </c>
      <c r="O2393" s="417">
        <f t="shared" ref="O2393" si="3144">F2393-F2392</f>
        <v>0</v>
      </c>
      <c r="P2393" s="417">
        <f t="shared" ref="P2393:Q2393" si="3145">M2393-M2392</f>
        <v>0</v>
      </c>
      <c r="Q2393" s="417">
        <f t="shared" si="3145"/>
        <v>0</v>
      </c>
      <c r="R2393" s="484"/>
      <c r="T2393" s="416">
        <v>3</v>
      </c>
    </row>
    <row r="2394" spans="1:20" s="371" customFormat="1" ht="24" hidden="1" customHeight="1">
      <c r="A2394" s="366" t="s">
        <v>2093</v>
      </c>
      <c r="B2394" s="418" t="s">
        <v>0</v>
      </c>
      <c r="C2394" s="418" t="s">
        <v>3436</v>
      </c>
      <c r="D2394" s="418" t="s">
        <v>323</v>
      </c>
      <c r="E2394" s="419" t="s">
        <v>307</v>
      </c>
      <c r="F2394" s="411"/>
      <c r="G2394" s="411">
        <v>470806.7</v>
      </c>
      <c r="H2394" s="412">
        <f>INT($F2394*G2394)</f>
        <v>0</v>
      </c>
      <c r="I2394" s="411">
        <v>2602932</v>
      </c>
      <c r="J2394" s="412">
        <f>INT($F2394*I2394)</f>
        <v>0</v>
      </c>
      <c r="K2394" s="411">
        <v>0</v>
      </c>
      <c r="L2394" s="412">
        <f>INT($F2394*K2394)</f>
        <v>0</v>
      </c>
      <c r="M2394" s="412">
        <f>+G2394+I2394+K2394</f>
        <v>3073738.7</v>
      </c>
      <c r="N2394" s="412">
        <f>H2394+J2394+L2394</f>
        <v>0</v>
      </c>
      <c r="O2394" s="412"/>
      <c r="P2394" s="412"/>
      <c r="Q2394" s="412"/>
      <c r="R2394" s="483" t="s">
        <v>0</v>
      </c>
      <c r="T2394" s="411">
        <v>3</v>
      </c>
    </row>
    <row r="2395" spans="1:20" s="75" customFormat="1" ht="24" hidden="1" customHeight="1">
      <c r="A2395" s="372" t="s">
        <v>3367</v>
      </c>
      <c r="B2395" s="421" t="s">
        <v>0</v>
      </c>
      <c r="C2395" s="421" t="s">
        <v>1486</v>
      </c>
      <c r="D2395" s="421" t="s">
        <v>1487</v>
      </c>
      <c r="E2395" s="422" t="s">
        <v>775</v>
      </c>
      <c r="F2395" s="416"/>
      <c r="G2395" s="416">
        <v>470806.7</v>
      </c>
      <c r="H2395" s="417">
        <f t="shared" si="3124"/>
        <v>0</v>
      </c>
      <c r="I2395" s="416">
        <v>2602932</v>
      </c>
      <c r="J2395" s="417">
        <f t="shared" si="3125"/>
        <v>0</v>
      </c>
      <c r="K2395" s="416">
        <v>0</v>
      </c>
      <c r="L2395" s="417">
        <f t="shared" si="3126"/>
        <v>0</v>
      </c>
      <c r="M2395" s="417">
        <f t="shared" si="3127"/>
        <v>3073738.7</v>
      </c>
      <c r="N2395" s="417">
        <f t="shared" si="3091"/>
        <v>0</v>
      </c>
      <c r="O2395" s="417">
        <f t="shared" ref="O2395" si="3146">F2395-F2394</f>
        <v>0</v>
      </c>
      <c r="P2395" s="417">
        <f t="shared" ref="P2395:Q2395" si="3147">M2395-M2394</f>
        <v>0</v>
      </c>
      <c r="Q2395" s="417">
        <f t="shared" si="3147"/>
        <v>0</v>
      </c>
      <c r="R2395" s="484"/>
      <c r="T2395" s="416">
        <v>3</v>
      </c>
    </row>
    <row r="2396" spans="1:20" s="371" customFormat="1" ht="24" hidden="1" customHeight="1">
      <c r="A2396" s="366" t="s">
        <v>2313</v>
      </c>
      <c r="B2396" s="418" t="s">
        <v>0</v>
      </c>
      <c r="C2396" s="418" t="s">
        <v>3437</v>
      </c>
      <c r="D2396" s="418" t="s">
        <v>315</v>
      </c>
      <c r="E2396" s="419" t="s">
        <v>307</v>
      </c>
      <c r="F2396" s="411"/>
      <c r="G2396" s="411">
        <v>32958.300000000003</v>
      </c>
      <c r="H2396" s="412">
        <f>INT($F2396*G2396)</f>
        <v>0</v>
      </c>
      <c r="I2396" s="411">
        <v>302392</v>
      </c>
      <c r="J2396" s="412">
        <f>INT($F2396*I2396)</f>
        <v>0</v>
      </c>
      <c r="K2396" s="411">
        <v>0</v>
      </c>
      <c r="L2396" s="412">
        <f>INT($F2396*K2396)</f>
        <v>0</v>
      </c>
      <c r="M2396" s="412">
        <f>+G2396+I2396+K2396</f>
        <v>335350.3</v>
      </c>
      <c r="N2396" s="412">
        <f>H2396+J2396+L2396</f>
        <v>0</v>
      </c>
      <c r="O2396" s="412"/>
      <c r="P2396" s="412"/>
      <c r="Q2396" s="412"/>
      <c r="R2396" s="483" t="s">
        <v>0</v>
      </c>
      <c r="T2396" s="411">
        <v>2</v>
      </c>
    </row>
    <row r="2397" spans="1:20" s="75" customFormat="1" ht="24" hidden="1" customHeight="1">
      <c r="A2397" s="372" t="s">
        <v>2089</v>
      </c>
      <c r="B2397" s="421" t="s">
        <v>0</v>
      </c>
      <c r="C2397" s="421" t="s">
        <v>1488</v>
      </c>
      <c r="D2397" s="421" t="s">
        <v>1457</v>
      </c>
      <c r="E2397" s="422" t="s">
        <v>775</v>
      </c>
      <c r="F2397" s="416"/>
      <c r="G2397" s="416">
        <v>32958.300000000003</v>
      </c>
      <c r="H2397" s="417">
        <f t="shared" si="3124"/>
        <v>0</v>
      </c>
      <c r="I2397" s="416">
        <v>302392</v>
      </c>
      <c r="J2397" s="417">
        <f t="shared" si="3125"/>
        <v>0</v>
      </c>
      <c r="K2397" s="416">
        <v>0</v>
      </c>
      <c r="L2397" s="417">
        <f t="shared" si="3126"/>
        <v>0</v>
      </c>
      <c r="M2397" s="417">
        <f t="shared" si="3127"/>
        <v>335350.3</v>
      </c>
      <c r="N2397" s="417">
        <f t="shared" si="3091"/>
        <v>0</v>
      </c>
      <c r="O2397" s="417">
        <f t="shared" ref="O2397" si="3148">F2397-F2396</f>
        <v>0</v>
      </c>
      <c r="P2397" s="417">
        <f t="shared" ref="P2397:Q2397" si="3149">M2397-M2396</f>
        <v>0</v>
      </c>
      <c r="Q2397" s="417">
        <f t="shared" si="3149"/>
        <v>0</v>
      </c>
      <c r="R2397" s="484"/>
      <c r="T2397" s="416">
        <v>2</v>
      </c>
    </row>
    <row r="2398" spans="1:20" s="371" customFormat="1" ht="24" hidden="1" customHeight="1">
      <c r="A2398" s="366" t="s">
        <v>2313</v>
      </c>
      <c r="B2398" s="418" t="s">
        <v>0</v>
      </c>
      <c r="C2398" s="418" t="s">
        <v>3438</v>
      </c>
      <c r="D2398" s="418" t="s">
        <v>324</v>
      </c>
      <c r="E2398" s="419" t="s">
        <v>307</v>
      </c>
      <c r="F2398" s="411"/>
      <c r="G2398" s="411">
        <v>186235.4</v>
      </c>
      <c r="H2398" s="412">
        <f>INT($F2398*G2398)</f>
        <v>0</v>
      </c>
      <c r="I2398" s="411">
        <v>1344705.6</v>
      </c>
      <c r="J2398" s="412">
        <f>INT($F2398*I2398)</f>
        <v>0</v>
      </c>
      <c r="K2398" s="411">
        <v>117888.5</v>
      </c>
      <c r="L2398" s="412">
        <f>INT($F2398*K2398)</f>
        <v>0</v>
      </c>
      <c r="M2398" s="412">
        <f>+G2398+I2398+K2398</f>
        <v>1648829.5</v>
      </c>
      <c r="N2398" s="412">
        <f>H2398+J2398+L2398</f>
        <v>0</v>
      </c>
      <c r="O2398" s="412"/>
      <c r="P2398" s="412"/>
      <c r="Q2398" s="412"/>
      <c r="R2398" s="483" t="s">
        <v>0</v>
      </c>
      <c r="T2398" s="411">
        <v>1</v>
      </c>
    </row>
    <row r="2399" spans="1:20" s="75" customFormat="1" ht="24" hidden="1" customHeight="1">
      <c r="A2399" s="372" t="s">
        <v>2303</v>
      </c>
      <c r="B2399" s="421" t="s">
        <v>0</v>
      </c>
      <c r="C2399" s="421" t="s">
        <v>1489</v>
      </c>
      <c r="D2399" s="421" t="s">
        <v>1490</v>
      </c>
      <c r="E2399" s="422" t="s">
        <v>775</v>
      </c>
      <c r="F2399" s="416"/>
      <c r="G2399" s="416">
        <v>186235.4</v>
      </c>
      <c r="H2399" s="417">
        <f t="shared" si="3124"/>
        <v>0</v>
      </c>
      <c r="I2399" s="416">
        <v>1344705.6</v>
      </c>
      <c r="J2399" s="417">
        <f t="shared" si="3125"/>
        <v>0</v>
      </c>
      <c r="K2399" s="416">
        <v>117888.5</v>
      </c>
      <c r="L2399" s="417">
        <f t="shared" si="3126"/>
        <v>0</v>
      </c>
      <c r="M2399" s="417">
        <f t="shared" si="3127"/>
        <v>1648829.5</v>
      </c>
      <c r="N2399" s="417">
        <f t="shared" si="3091"/>
        <v>0</v>
      </c>
      <c r="O2399" s="417">
        <f t="shared" ref="O2399" si="3150">F2399-F2398</f>
        <v>0</v>
      </c>
      <c r="P2399" s="417">
        <f t="shared" ref="P2399:Q2399" si="3151">M2399-M2398</f>
        <v>0</v>
      </c>
      <c r="Q2399" s="417">
        <f t="shared" si="3151"/>
        <v>0</v>
      </c>
      <c r="R2399" s="484"/>
      <c r="T2399" s="416">
        <v>1</v>
      </c>
    </row>
    <row r="2400" spans="1:20" s="371" customFormat="1" ht="24" hidden="1" customHeight="1">
      <c r="A2400" s="366" t="s">
        <v>3376</v>
      </c>
      <c r="B2400" s="418" t="s">
        <v>0</v>
      </c>
      <c r="C2400" s="418" t="s">
        <v>3439</v>
      </c>
      <c r="D2400" s="418" t="s">
        <v>315</v>
      </c>
      <c r="E2400" s="419" t="s">
        <v>307</v>
      </c>
      <c r="F2400" s="411"/>
      <c r="G2400" s="411">
        <v>32958.300000000003</v>
      </c>
      <c r="H2400" s="412">
        <f>INT($F2400*G2400)</f>
        <v>0</v>
      </c>
      <c r="I2400" s="411">
        <v>302392</v>
      </c>
      <c r="J2400" s="412">
        <f>INT($F2400*I2400)</f>
        <v>0</v>
      </c>
      <c r="K2400" s="411">
        <v>0</v>
      </c>
      <c r="L2400" s="412">
        <f>INT($F2400*K2400)</f>
        <v>0</v>
      </c>
      <c r="M2400" s="412">
        <f>+G2400+I2400+K2400</f>
        <v>335350.3</v>
      </c>
      <c r="N2400" s="412">
        <f>H2400+J2400+L2400</f>
        <v>0</v>
      </c>
      <c r="O2400" s="412"/>
      <c r="P2400" s="412"/>
      <c r="Q2400" s="412"/>
      <c r="R2400" s="483" t="s">
        <v>0</v>
      </c>
      <c r="T2400" s="411">
        <v>2</v>
      </c>
    </row>
    <row r="2401" spans="1:20" s="75" customFormat="1" ht="24" hidden="1" customHeight="1">
      <c r="A2401" s="372" t="s">
        <v>2303</v>
      </c>
      <c r="B2401" s="421" t="s">
        <v>0</v>
      </c>
      <c r="C2401" s="421" t="s">
        <v>1491</v>
      </c>
      <c r="D2401" s="421" t="s">
        <v>1457</v>
      </c>
      <c r="E2401" s="422" t="s">
        <v>775</v>
      </c>
      <c r="F2401" s="416"/>
      <c r="G2401" s="416">
        <v>32958.300000000003</v>
      </c>
      <c r="H2401" s="417">
        <f t="shared" si="3124"/>
        <v>0</v>
      </c>
      <c r="I2401" s="416">
        <v>302392</v>
      </c>
      <c r="J2401" s="417">
        <f t="shared" si="3125"/>
        <v>0</v>
      </c>
      <c r="K2401" s="416">
        <v>0</v>
      </c>
      <c r="L2401" s="417">
        <f t="shared" si="3126"/>
        <v>0</v>
      </c>
      <c r="M2401" s="417">
        <f t="shared" si="3127"/>
        <v>335350.3</v>
      </c>
      <c r="N2401" s="417">
        <f t="shared" si="3091"/>
        <v>0</v>
      </c>
      <c r="O2401" s="417">
        <f t="shared" ref="O2401" si="3152">F2401-F2400</f>
        <v>0</v>
      </c>
      <c r="P2401" s="417">
        <f t="shared" ref="P2401:Q2401" si="3153">M2401-M2400</f>
        <v>0</v>
      </c>
      <c r="Q2401" s="417">
        <f t="shared" si="3153"/>
        <v>0</v>
      </c>
      <c r="R2401" s="484"/>
      <c r="T2401" s="416">
        <v>2</v>
      </c>
    </row>
    <row r="2402" spans="1:20" s="371" customFormat="1" ht="24" hidden="1" customHeight="1">
      <c r="A2402" s="366" t="s">
        <v>2313</v>
      </c>
      <c r="B2402" s="418" t="s">
        <v>0</v>
      </c>
      <c r="C2402" s="418" t="s">
        <v>3440</v>
      </c>
      <c r="D2402" s="418" t="s">
        <v>315</v>
      </c>
      <c r="E2402" s="419" t="s">
        <v>307</v>
      </c>
      <c r="F2402" s="411"/>
      <c r="G2402" s="411">
        <v>32958.300000000003</v>
      </c>
      <c r="H2402" s="412">
        <f>INT($F2402*G2402)</f>
        <v>0</v>
      </c>
      <c r="I2402" s="411">
        <v>302392</v>
      </c>
      <c r="J2402" s="412">
        <f>INT($F2402*I2402)</f>
        <v>0</v>
      </c>
      <c r="K2402" s="411">
        <v>0</v>
      </c>
      <c r="L2402" s="412">
        <f>INT($F2402*K2402)</f>
        <v>0</v>
      </c>
      <c r="M2402" s="412">
        <f>+G2402+I2402+K2402</f>
        <v>335350.3</v>
      </c>
      <c r="N2402" s="412">
        <f>H2402+J2402+L2402</f>
        <v>0</v>
      </c>
      <c r="O2402" s="412"/>
      <c r="P2402" s="412"/>
      <c r="Q2402" s="412"/>
      <c r="R2402" s="483" t="s">
        <v>0</v>
      </c>
      <c r="T2402" s="411">
        <v>2</v>
      </c>
    </row>
    <row r="2403" spans="1:20" s="75" customFormat="1" ht="24" hidden="1" customHeight="1">
      <c r="A2403" s="372" t="s">
        <v>2303</v>
      </c>
      <c r="B2403" s="421" t="s">
        <v>0</v>
      </c>
      <c r="C2403" s="421" t="s">
        <v>1492</v>
      </c>
      <c r="D2403" s="421" t="s">
        <v>1457</v>
      </c>
      <c r="E2403" s="422" t="s">
        <v>775</v>
      </c>
      <c r="F2403" s="416"/>
      <c r="G2403" s="416">
        <v>32958.300000000003</v>
      </c>
      <c r="H2403" s="417">
        <f t="shared" si="3124"/>
        <v>0</v>
      </c>
      <c r="I2403" s="416">
        <v>302392</v>
      </c>
      <c r="J2403" s="417">
        <f t="shared" si="3125"/>
        <v>0</v>
      </c>
      <c r="K2403" s="416">
        <v>0</v>
      </c>
      <c r="L2403" s="417">
        <f t="shared" si="3126"/>
        <v>0</v>
      </c>
      <c r="M2403" s="417">
        <f t="shared" si="3127"/>
        <v>335350.3</v>
      </c>
      <c r="N2403" s="417">
        <f t="shared" si="3091"/>
        <v>0</v>
      </c>
      <c r="O2403" s="417">
        <f t="shared" ref="O2403" si="3154">F2403-F2402</f>
        <v>0</v>
      </c>
      <c r="P2403" s="417">
        <f t="shared" ref="P2403:Q2403" si="3155">M2403-M2402</f>
        <v>0</v>
      </c>
      <c r="Q2403" s="417">
        <f t="shared" si="3155"/>
        <v>0</v>
      </c>
      <c r="R2403" s="484"/>
      <c r="T2403" s="416">
        <v>2</v>
      </c>
    </row>
    <row r="2404" spans="1:20" s="485" customFormat="1" ht="24" hidden="1" customHeight="1">
      <c r="A2404" s="366" t="s">
        <v>2313</v>
      </c>
      <c r="B2404" s="436" t="s">
        <v>2237</v>
      </c>
      <c r="C2404" s="436" t="s">
        <v>3441</v>
      </c>
      <c r="D2404" s="436" t="s">
        <v>0</v>
      </c>
      <c r="E2404" s="437" t="s">
        <v>0</v>
      </c>
      <c r="F2404" s="498"/>
      <c r="G2404" s="439">
        <v>0</v>
      </c>
      <c r="H2404" s="440">
        <f>H2406+H2596+H2738</f>
        <v>0</v>
      </c>
      <c r="I2404" s="439">
        <v>0</v>
      </c>
      <c r="J2404" s="440">
        <f>J2406+J2596+J2738</f>
        <v>0</v>
      </c>
      <c r="K2404" s="439">
        <v>0</v>
      </c>
      <c r="L2404" s="440">
        <f>L2406+L2596+L2738</f>
        <v>0</v>
      </c>
      <c r="M2404" s="440">
        <v>0</v>
      </c>
      <c r="N2404" s="440">
        <f>H2404+J2404+L2404</f>
        <v>0</v>
      </c>
      <c r="O2404" s="440"/>
      <c r="P2404" s="440"/>
      <c r="Q2404" s="440"/>
      <c r="R2404" s="437" t="s">
        <v>0</v>
      </c>
      <c r="T2404" s="498">
        <v>0</v>
      </c>
    </row>
    <row r="2405" spans="1:20" s="77" customFormat="1" ht="24" hidden="1" customHeight="1">
      <c r="A2405" s="372" t="s">
        <v>2303</v>
      </c>
      <c r="B2405" s="442" t="s">
        <v>301</v>
      </c>
      <c r="C2405" s="442" t="s">
        <v>3442</v>
      </c>
      <c r="D2405" s="442" t="s">
        <v>0</v>
      </c>
      <c r="E2405" s="443" t="s">
        <v>0</v>
      </c>
      <c r="F2405" s="499"/>
      <c r="G2405" s="445">
        <v>0</v>
      </c>
      <c r="H2405" s="446">
        <f>H2407+H2597+H2739</f>
        <v>0</v>
      </c>
      <c r="I2405" s="445">
        <v>0</v>
      </c>
      <c r="J2405" s="446">
        <f>J2407+J2597+J2739</f>
        <v>0</v>
      </c>
      <c r="K2405" s="445">
        <v>0</v>
      </c>
      <c r="L2405" s="446">
        <f>L2407+L2597+L2739</f>
        <v>0</v>
      </c>
      <c r="M2405" s="446">
        <v>0</v>
      </c>
      <c r="N2405" s="446">
        <f t="shared" si="3091"/>
        <v>0</v>
      </c>
      <c r="O2405" s="446">
        <f t="shared" ref="O2405" si="3156">F2405-F2404</f>
        <v>0</v>
      </c>
      <c r="P2405" s="446">
        <f t="shared" ref="P2405:Q2405" si="3157">M2405-M2404</f>
        <v>0</v>
      </c>
      <c r="Q2405" s="446">
        <f t="shared" si="3157"/>
        <v>0</v>
      </c>
      <c r="R2405" s="443"/>
      <c r="T2405" s="499">
        <v>0</v>
      </c>
    </row>
    <row r="2406" spans="1:20" s="371" customFormat="1" ht="24" hidden="1" customHeight="1">
      <c r="A2406" s="366" t="s">
        <v>2313</v>
      </c>
      <c r="B2406" s="448" t="s">
        <v>3443</v>
      </c>
      <c r="C2406" s="448" t="s">
        <v>3444</v>
      </c>
      <c r="D2406" s="448" t="s">
        <v>0</v>
      </c>
      <c r="E2406" s="449" t="s">
        <v>0</v>
      </c>
      <c r="F2406" s="510"/>
      <c r="G2406" s="451">
        <v>0</v>
      </c>
      <c r="H2406" s="452">
        <f>H2408+H2464+H2486</f>
        <v>0</v>
      </c>
      <c r="I2406" s="451">
        <v>0</v>
      </c>
      <c r="J2406" s="452">
        <f>J2408+J2464+J2486</f>
        <v>0</v>
      </c>
      <c r="K2406" s="451">
        <v>0</v>
      </c>
      <c r="L2406" s="452">
        <f>L2408+L2464+L2486</f>
        <v>0</v>
      </c>
      <c r="M2406" s="452">
        <v>0</v>
      </c>
      <c r="N2406" s="452">
        <f>H2406+J2406+L2406</f>
        <v>0</v>
      </c>
      <c r="O2406" s="452"/>
      <c r="P2406" s="452"/>
      <c r="Q2406" s="452"/>
      <c r="R2406" s="449" t="s">
        <v>0</v>
      </c>
      <c r="T2406" s="510">
        <v>0</v>
      </c>
    </row>
    <row r="2407" spans="1:20" s="75" customFormat="1" ht="24" hidden="1" customHeight="1">
      <c r="A2407" s="372" t="s">
        <v>2303</v>
      </c>
      <c r="B2407" s="454" t="s">
        <v>3445</v>
      </c>
      <c r="C2407" s="454" t="s">
        <v>3446</v>
      </c>
      <c r="D2407" s="454" t="s">
        <v>0</v>
      </c>
      <c r="E2407" s="455" t="s">
        <v>0</v>
      </c>
      <c r="F2407" s="511"/>
      <c r="G2407" s="457">
        <v>0</v>
      </c>
      <c r="H2407" s="458">
        <f>H2409+H2465+H2487</f>
        <v>0</v>
      </c>
      <c r="I2407" s="457">
        <v>0</v>
      </c>
      <c r="J2407" s="458">
        <f>J2409+J2465+J2487</f>
        <v>0</v>
      </c>
      <c r="K2407" s="457">
        <v>0</v>
      </c>
      <c r="L2407" s="458">
        <f>L2409+L2465+L2487</f>
        <v>0</v>
      </c>
      <c r="M2407" s="458">
        <v>0</v>
      </c>
      <c r="N2407" s="458">
        <f t="shared" si="3091"/>
        <v>0</v>
      </c>
      <c r="O2407" s="458">
        <f t="shared" ref="O2407" si="3158">F2407-F2406</f>
        <v>0</v>
      </c>
      <c r="P2407" s="458">
        <f t="shared" ref="P2407:Q2407" si="3159">M2407-M2406</f>
        <v>0</v>
      </c>
      <c r="Q2407" s="458">
        <f t="shared" si="3159"/>
        <v>0</v>
      </c>
      <c r="R2407" s="455"/>
      <c r="T2407" s="511">
        <v>0</v>
      </c>
    </row>
    <row r="2408" spans="1:20" s="371" customFormat="1" ht="24" hidden="1" customHeight="1">
      <c r="A2408" s="366" t="s">
        <v>2313</v>
      </c>
      <c r="B2408" s="500" t="s">
        <v>3395</v>
      </c>
      <c r="C2408" s="500" t="s">
        <v>3396</v>
      </c>
      <c r="D2408" s="500" t="s">
        <v>0</v>
      </c>
      <c r="E2408" s="501" t="s">
        <v>0</v>
      </c>
      <c r="F2408" s="502"/>
      <c r="G2408" s="503">
        <v>0</v>
      </c>
      <c r="H2408" s="503">
        <f>SUMIF($A$2410:$A$2463,$A2410,H$2410:H$2463)</f>
        <v>0</v>
      </c>
      <c r="I2408" s="503">
        <v>0</v>
      </c>
      <c r="J2408" s="503">
        <f t="shared" ref="J2408:J2409" si="3160">SUMIF($A$2410:$A$2463,$A2410,J$2410:J$2463)</f>
        <v>0</v>
      </c>
      <c r="K2408" s="503">
        <v>0</v>
      </c>
      <c r="L2408" s="503">
        <f t="shared" ref="L2408" si="3161">SUMIF($A$2410:$A$2463,$A2410,L$2410:L$2463)</f>
        <v>0</v>
      </c>
      <c r="M2408" s="504">
        <v>0</v>
      </c>
      <c r="N2408" s="503">
        <f>H2408+J2408+L2408</f>
        <v>0</v>
      </c>
      <c r="O2408" s="503"/>
      <c r="P2408" s="503"/>
      <c r="Q2408" s="503"/>
      <c r="R2408" s="501" t="s">
        <v>0</v>
      </c>
      <c r="T2408" s="502">
        <v>0</v>
      </c>
    </row>
    <row r="2409" spans="1:20" s="75" customFormat="1" ht="24" hidden="1" customHeight="1">
      <c r="A2409" s="372" t="s">
        <v>2303</v>
      </c>
      <c r="B2409" s="505" t="s">
        <v>3447</v>
      </c>
      <c r="C2409" s="505" t="s">
        <v>3448</v>
      </c>
      <c r="D2409" s="505" t="s">
        <v>0</v>
      </c>
      <c r="E2409" s="506" t="s">
        <v>0</v>
      </c>
      <c r="F2409" s="507"/>
      <c r="G2409" s="508">
        <v>0</v>
      </c>
      <c r="H2409" s="508">
        <f>SUMIF($A$2410:$A$2463,$A2411,H$2410:H$2463)</f>
        <v>0</v>
      </c>
      <c r="I2409" s="508">
        <v>0</v>
      </c>
      <c r="J2409" s="508">
        <f t="shared" si="3160"/>
        <v>0</v>
      </c>
      <c r="K2409" s="508">
        <v>0</v>
      </c>
      <c r="L2409" s="508">
        <f>SUMIF($A$2410:$A$2463,$A2411,L$2410:L$2463)</f>
        <v>0</v>
      </c>
      <c r="M2409" s="509">
        <v>0</v>
      </c>
      <c r="N2409" s="508">
        <f t="shared" si="3091"/>
        <v>0</v>
      </c>
      <c r="O2409" s="508">
        <f t="shared" ref="O2409" si="3162">F2409-F2408</f>
        <v>0</v>
      </c>
      <c r="P2409" s="508">
        <f t="shared" ref="P2409:Q2409" si="3163">M2409-M2408</f>
        <v>0</v>
      </c>
      <c r="Q2409" s="508">
        <f t="shared" si="3163"/>
        <v>0</v>
      </c>
      <c r="R2409" s="506"/>
      <c r="T2409" s="507">
        <v>0</v>
      </c>
    </row>
    <row r="2410" spans="1:20" s="371" customFormat="1" ht="24" hidden="1" customHeight="1">
      <c r="A2410" s="366" t="s">
        <v>2093</v>
      </c>
      <c r="B2410" s="418" t="s">
        <v>0</v>
      </c>
      <c r="C2410" s="418" t="s">
        <v>158</v>
      </c>
      <c r="D2410" s="418" t="s">
        <v>159</v>
      </c>
      <c r="E2410" s="419" t="s">
        <v>6</v>
      </c>
      <c r="F2410" s="411"/>
      <c r="G2410" s="411">
        <v>576246.1</v>
      </c>
      <c r="H2410" s="412">
        <f>INT($F2410*G2410)</f>
        <v>0</v>
      </c>
      <c r="I2410" s="411">
        <v>0</v>
      </c>
      <c r="J2410" s="412">
        <f>INT($F2410*I2410)</f>
        <v>0</v>
      </c>
      <c r="K2410" s="411">
        <v>0</v>
      </c>
      <c r="L2410" s="412">
        <f>INT($F2410*K2410)</f>
        <v>0</v>
      </c>
      <c r="M2410" s="412">
        <f>+G2410+I2410+K2410</f>
        <v>576246.1</v>
      </c>
      <c r="N2410" s="412">
        <f>H2410+J2410+L2410</f>
        <v>0</v>
      </c>
      <c r="O2410" s="412"/>
      <c r="P2410" s="412"/>
      <c r="Q2410" s="412"/>
      <c r="R2410" s="483" t="s">
        <v>0</v>
      </c>
      <c r="T2410" s="411">
        <v>6.6</v>
      </c>
    </row>
    <row r="2411" spans="1:20" s="75" customFormat="1" ht="24" hidden="1" customHeight="1">
      <c r="A2411" s="372" t="s">
        <v>3303</v>
      </c>
      <c r="B2411" s="421" t="s">
        <v>0</v>
      </c>
      <c r="C2411" s="421" t="s">
        <v>158</v>
      </c>
      <c r="D2411" s="421" t="s">
        <v>159</v>
      </c>
      <c r="E2411" s="422" t="s">
        <v>6</v>
      </c>
      <c r="F2411" s="416"/>
      <c r="G2411" s="416">
        <v>576246.1</v>
      </c>
      <c r="H2411" s="417">
        <f t="shared" ref="H2411:H2463" si="3164">INT($F2411*G2411)</f>
        <v>0</v>
      </c>
      <c r="I2411" s="416">
        <v>0</v>
      </c>
      <c r="J2411" s="417">
        <f t="shared" ref="J2411:J2463" si="3165">INT($F2411*I2411)</f>
        <v>0</v>
      </c>
      <c r="K2411" s="416">
        <v>0</v>
      </c>
      <c r="L2411" s="417">
        <f t="shared" ref="L2411:L2463" si="3166">INT($F2411*K2411)</f>
        <v>0</v>
      </c>
      <c r="M2411" s="417">
        <f t="shared" ref="M2411:M2463" si="3167">+G2411+I2411+K2411</f>
        <v>576246.1</v>
      </c>
      <c r="N2411" s="417">
        <f t="shared" si="3091"/>
        <v>0</v>
      </c>
      <c r="O2411" s="417">
        <f t="shared" ref="O2411" si="3168">F2411-F2410</f>
        <v>0</v>
      </c>
      <c r="P2411" s="417">
        <f t="shared" ref="P2411:Q2411" si="3169">M2411-M2410</f>
        <v>0</v>
      </c>
      <c r="Q2411" s="417">
        <f t="shared" si="3169"/>
        <v>0</v>
      </c>
      <c r="R2411" s="484"/>
      <c r="T2411" s="416">
        <v>6.6</v>
      </c>
    </row>
    <row r="2412" spans="1:20" s="371" customFormat="1" ht="24" hidden="1" customHeight="1">
      <c r="A2412" s="366" t="s">
        <v>2313</v>
      </c>
      <c r="B2412" s="418" t="s">
        <v>0</v>
      </c>
      <c r="C2412" s="418" t="s">
        <v>3449</v>
      </c>
      <c r="D2412" s="418" t="s">
        <v>3450</v>
      </c>
      <c r="E2412" s="419" t="s">
        <v>6</v>
      </c>
      <c r="F2412" s="411"/>
      <c r="G2412" s="512">
        <v>73025.919999999998</v>
      </c>
      <c r="H2412" s="412">
        <f>INT($F2412*G2412)</f>
        <v>0</v>
      </c>
      <c r="I2412" s="411">
        <v>0</v>
      </c>
      <c r="J2412" s="412">
        <f>INT($F2412*I2412)</f>
        <v>0</v>
      </c>
      <c r="K2412" s="411">
        <v>0</v>
      </c>
      <c r="L2412" s="412">
        <f>INT($F2412*K2412)</f>
        <v>0</v>
      </c>
      <c r="M2412" s="412">
        <f>+G2412+I2412+K2412</f>
        <v>73025.919999999998</v>
      </c>
      <c r="N2412" s="412">
        <f>H2412+J2412+L2412</f>
        <v>0</v>
      </c>
      <c r="O2412" s="412"/>
      <c r="P2412" s="412"/>
      <c r="Q2412" s="412"/>
      <c r="R2412" s="483" t="s">
        <v>2653</v>
      </c>
      <c r="T2412" s="411">
        <v>31.24</v>
      </c>
    </row>
    <row r="2413" spans="1:20" s="75" customFormat="1" ht="24" hidden="1" customHeight="1">
      <c r="A2413" s="372" t="s">
        <v>2072</v>
      </c>
      <c r="B2413" s="421" t="s">
        <v>0</v>
      </c>
      <c r="C2413" s="421" t="s">
        <v>1494</v>
      </c>
      <c r="D2413" s="421" t="s">
        <v>3451</v>
      </c>
      <c r="E2413" s="422" t="s">
        <v>6</v>
      </c>
      <c r="F2413" s="416"/>
      <c r="G2413" s="513">
        <v>73025.919999999998</v>
      </c>
      <c r="H2413" s="417">
        <f t="shared" ref="H2413" si="3170">INT($F2413*G2413)</f>
        <v>0</v>
      </c>
      <c r="I2413" s="416">
        <v>0</v>
      </c>
      <c r="J2413" s="417">
        <f t="shared" ref="J2413" si="3171">INT($F2413*I2413)</f>
        <v>0</v>
      </c>
      <c r="K2413" s="416">
        <v>0</v>
      </c>
      <c r="L2413" s="417">
        <f t="shared" ref="L2413" si="3172">INT($F2413*K2413)</f>
        <v>0</v>
      </c>
      <c r="M2413" s="417">
        <f t="shared" ref="M2413" si="3173">+G2413+I2413+K2413</f>
        <v>73025.919999999998</v>
      </c>
      <c r="N2413" s="417">
        <f t="shared" ref="N2413" si="3174">H2413+J2413+L2413</f>
        <v>0</v>
      </c>
      <c r="O2413" s="417">
        <f t="shared" ref="O2413" si="3175">F2413-F2412</f>
        <v>0</v>
      </c>
      <c r="P2413" s="417">
        <f t="shared" ref="P2413:Q2413" si="3176">M2413-M2412</f>
        <v>0</v>
      </c>
      <c r="Q2413" s="417">
        <f t="shared" si="3176"/>
        <v>0</v>
      </c>
      <c r="R2413" s="484" t="s">
        <v>3452</v>
      </c>
      <c r="T2413" s="416">
        <v>31.24</v>
      </c>
    </row>
    <row r="2414" spans="1:20" s="371" customFormat="1" ht="24" hidden="1" customHeight="1">
      <c r="A2414" s="366" t="s">
        <v>2064</v>
      </c>
      <c r="B2414" s="418" t="s">
        <v>0</v>
      </c>
      <c r="C2414" s="418" t="s">
        <v>3449</v>
      </c>
      <c r="D2414" s="418" t="s">
        <v>160</v>
      </c>
      <c r="E2414" s="419" t="s">
        <v>6</v>
      </c>
      <c r="F2414" s="411"/>
      <c r="G2414" s="411">
        <v>32989.9</v>
      </c>
      <c r="H2414" s="412">
        <f>INT($F2414*G2414)</f>
        <v>0</v>
      </c>
      <c r="I2414" s="411">
        <v>0</v>
      </c>
      <c r="J2414" s="412">
        <f>INT($F2414*I2414)</f>
        <v>0</v>
      </c>
      <c r="K2414" s="411">
        <v>0</v>
      </c>
      <c r="L2414" s="412">
        <f>INT($F2414*K2414)</f>
        <v>0</v>
      </c>
      <c r="M2414" s="412">
        <f>+G2414+I2414+K2414</f>
        <v>32989.9</v>
      </c>
      <c r="N2414" s="412">
        <f>H2414+J2414+L2414</f>
        <v>0</v>
      </c>
      <c r="O2414" s="412"/>
      <c r="P2414" s="412"/>
      <c r="Q2414" s="412"/>
      <c r="R2414" s="483" t="s">
        <v>0</v>
      </c>
      <c r="T2414" s="411">
        <v>1.78</v>
      </c>
    </row>
    <row r="2415" spans="1:20" s="75" customFormat="1" ht="24" hidden="1" customHeight="1">
      <c r="A2415" s="372" t="s">
        <v>2254</v>
      </c>
      <c r="B2415" s="421" t="s">
        <v>0</v>
      </c>
      <c r="C2415" s="421" t="s">
        <v>1494</v>
      </c>
      <c r="D2415" s="421" t="s">
        <v>160</v>
      </c>
      <c r="E2415" s="422" t="s">
        <v>6</v>
      </c>
      <c r="F2415" s="416"/>
      <c r="G2415" s="416">
        <v>32989.9</v>
      </c>
      <c r="H2415" s="417">
        <f t="shared" si="3164"/>
        <v>0</v>
      </c>
      <c r="I2415" s="416">
        <v>0</v>
      </c>
      <c r="J2415" s="417">
        <f t="shared" si="3165"/>
        <v>0</v>
      </c>
      <c r="K2415" s="416">
        <v>0</v>
      </c>
      <c r="L2415" s="417">
        <f t="shared" si="3166"/>
        <v>0</v>
      </c>
      <c r="M2415" s="417">
        <f t="shared" si="3167"/>
        <v>32989.9</v>
      </c>
      <c r="N2415" s="417">
        <f t="shared" si="3091"/>
        <v>0</v>
      </c>
      <c r="O2415" s="417">
        <f t="shared" ref="O2415" si="3177">F2415-F2414</f>
        <v>0</v>
      </c>
      <c r="P2415" s="417">
        <f t="shared" ref="P2415:Q2415" si="3178">M2415-M2414</f>
        <v>0</v>
      </c>
      <c r="Q2415" s="417">
        <f t="shared" si="3178"/>
        <v>0</v>
      </c>
      <c r="R2415" s="484"/>
      <c r="T2415" s="416">
        <v>1.7800000000000002</v>
      </c>
    </row>
    <row r="2416" spans="1:20" s="371" customFormat="1" ht="24" hidden="1" customHeight="1">
      <c r="A2416" s="366" t="s">
        <v>2257</v>
      </c>
      <c r="B2416" s="418" t="s">
        <v>0</v>
      </c>
      <c r="C2416" s="418" t="s">
        <v>3449</v>
      </c>
      <c r="D2416" s="418" t="s">
        <v>161</v>
      </c>
      <c r="E2416" s="419" t="s">
        <v>6</v>
      </c>
      <c r="F2416" s="411"/>
      <c r="G2416" s="411">
        <v>15900.7</v>
      </c>
      <c r="H2416" s="412">
        <f>INT($F2416*G2416)</f>
        <v>0</v>
      </c>
      <c r="I2416" s="411">
        <v>0</v>
      </c>
      <c r="J2416" s="412">
        <f>INT($F2416*I2416)</f>
        <v>0</v>
      </c>
      <c r="K2416" s="411">
        <v>0</v>
      </c>
      <c r="L2416" s="412">
        <f>INT($F2416*K2416)</f>
        <v>0</v>
      </c>
      <c r="M2416" s="412">
        <f>+G2416+I2416+K2416</f>
        <v>15900.7</v>
      </c>
      <c r="N2416" s="412">
        <f>H2416+J2416+L2416</f>
        <v>0</v>
      </c>
      <c r="O2416" s="412"/>
      <c r="P2416" s="412"/>
      <c r="Q2416" s="412"/>
      <c r="R2416" s="483" t="s">
        <v>0</v>
      </c>
      <c r="T2416" s="411">
        <v>15.5</v>
      </c>
    </row>
    <row r="2417" spans="1:20" s="75" customFormat="1" ht="24" hidden="1" customHeight="1">
      <c r="A2417" s="372" t="s">
        <v>2072</v>
      </c>
      <c r="B2417" s="421" t="s">
        <v>0</v>
      </c>
      <c r="C2417" s="421" t="s">
        <v>1494</v>
      </c>
      <c r="D2417" s="421" t="s">
        <v>161</v>
      </c>
      <c r="E2417" s="422" t="s">
        <v>6</v>
      </c>
      <c r="F2417" s="416"/>
      <c r="G2417" s="416">
        <v>15900.7</v>
      </c>
      <c r="H2417" s="417">
        <f t="shared" si="3164"/>
        <v>0</v>
      </c>
      <c r="I2417" s="416">
        <v>0</v>
      </c>
      <c r="J2417" s="417">
        <f t="shared" si="3165"/>
        <v>0</v>
      </c>
      <c r="K2417" s="416">
        <v>0</v>
      </c>
      <c r="L2417" s="417">
        <f t="shared" si="3166"/>
        <v>0</v>
      </c>
      <c r="M2417" s="417">
        <f t="shared" si="3167"/>
        <v>15900.7</v>
      </c>
      <c r="N2417" s="417">
        <f t="shared" si="3091"/>
        <v>0</v>
      </c>
      <c r="O2417" s="417">
        <f t="shared" ref="O2417" si="3179">F2417-F2416</f>
        <v>0</v>
      </c>
      <c r="P2417" s="417">
        <f t="shared" ref="P2417:Q2417" si="3180">M2417-M2416</f>
        <v>0</v>
      </c>
      <c r="Q2417" s="417">
        <f t="shared" si="3180"/>
        <v>0</v>
      </c>
      <c r="R2417" s="484"/>
      <c r="T2417" s="416">
        <v>15.5</v>
      </c>
    </row>
    <row r="2418" spans="1:20" s="371" customFormat="1" ht="24" hidden="1" customHeight="1">
      <c r="A2418" s="366" t="s">
        <v>2257</v>
      </c>
      <c r="B2418" s="418" t="s">
        <v>0</v>
      </c>
      <c r="C2418" s="418" t="s">
        <v>3453</v>
      </c>
      <c r="D2418" s="418" t="s">
        <v>3454</v>
      </c>
      <c r="E2418" s="419" t="s">
        <v>308</v>
      </c>
      <c r="F2418" s="411"/>
      <c r="G2418" s="514">
        <f>(H2410+H2412+H2414+H2416)*10%</f>
        <v>0</v>
      </c>
      <c r="H2418" s="412">
        <f>INT($F2418*G2418)</f>
        <v>0</v>
      </c>
      <c r="I2418" s="411">
        <v>0</v>
      </c>
      <c r="J2418" s="412">
        <f>INT($F2418*I2418)</f>
        <v>0</v>
      </c>
      <c r="K2418" s="411">
        <v>0</v>
      </c>
      <c r="L2418" s="412">
        <f>INT($F2418*K2418)</f>
        <v>0</v>
      </c>
      <c r="M2418" s="412">
        <f>+G2418+I2418+K2418</f>
        <v>0</v>
      </c>
      <c r="N2418" s="412">
        <f>H2418+J2418+L2418</f>
        <v>0</v>
      </c>
      <c r="O2418" s="412"/>
      <c r="P2418" s="412"/>
      <c r="Q2418" s="412"/>
      <c r="R2418" s="483" t="s">
        <v>0</v>
      </c>
      <c r="T2418" s="411">
        <v>1</v>
      </c>
    </row>
    <row r="2419" spans="1:20" s="75" customFormat="1" ht="24" hidden="1" customHeight="1">
      <c r="A2419" s="372" t="s">
        <v>2072</v>
      </c>
      <c r="B2419" s="421" t="s">
        <v>0</v>
      </c>
      <c r="C2419" s="421" t="s">
        <v>1495</v>
      </c>
      <c r="D2419" s="421" t="s">
        <v>1496</v>
      </c>
      <c r="E2419" s="422" t="s">
        <v>1034</v>
      </c>
      <c r="F2419" s="416"/>
      <c r="G2419" s="515">
        <f>(H2411+H2413+H2415+H2417)*10%</f>
        <v>0</v>
      </c>
      <c r="H2419" s="417">
        <f t="shared" si="3164"/>
        <v>0</v>
      </c>
      <c r="I2419" s="416">
        <v>0</v>
      </c>
      <c r="J2419" s="417">
        <f t="shared" si="3165"/>
        <v>0</v>
      </c>
      <c r="K2419" s="416">
        <v>0</v>
      </c>
      <c r="L2419" s="417">
        <f t="shared" si="3166"/>
        <v>0</v>
      </c>
      <c r="M2419" s="417">
        <f t="shared" si="3167"/>
        <v>0</v>
      </c>
      <c r="N2419" s="417">
        <f t="shared" ref="N2419:N2493" si="3181">H2419+J2419+L2419</f>
        <v>0</v>
      </c>
      <c r="O2419" s="417">
        <f t="shared" ref="O2419" si="3182">F2419-F2418</f>
        <v>0</v>
      </c>
      <c r="P2419" s="417">
        <f t="shared" ref="P2419:Q2419" si="3183">M2419-M2418</f>
        <v>0</v>
      </c>
      <c r="Q2419" s="417">
        <f t="shared" si="3183"/>
        <v>0</v>
      </c>
      <c r="R2419" s="484"/>
      <c r="T2419" s="416">
        <v>1</v>
      </c>
    </row>
    <row r="2420" spans="1:20" s="371" customFormat="1" ht="24" hidden="1" customHeight="1">
      <c r="A2420" s="366" t="s">
        <v>2257</v>
      </c>
      <c r="B2420" s="418" t="s">
        <v>0</v>
      </c>
      <c r="C2420" s="418" t="s">
        <v>162</v>
      </c>
      <c r="D2420" s="418" t="s">
        <v>3455</v>
      </c>
      <c r="E2420" s="419" t="s">
        <v>18</v>
      </c>
      <c r="F2420" s="411"/>
      <c r="G2420" s="425">
        <v>77091.192999999999</v>
      </c>
      <c r="H2420" s="412">
        <f>INT($F2420*G2420)</f>
        <v>0</v>
      </c>
      <c r="I2420" s="411">
        <v>0</v>
      </c>
      <c r="J2420" s="412">
        <f>INT($F2420*I2420)</f>
        <v>0</v>
      </c>
      <c r="K2420" s="411">
        <v>0</v>
      </c>
      <c r="L2420" s="412">
        <f>INT($F2420*K2420)</f>
        <v>0</v>
      </c>
      <c r="M2420" s="412">
        <f>+G2420+I2420+K2420</f>
        <v>77091.192999999999</v>
      </c>
      <c r="N2420" s="412">
        <f>H2420+J2420+L2420</f>
        <v>0</v>
      </c>
      <c r="O2420" s="412"/>
      <c r="P2420" s="412"/>
      <c r="Q2420" s="412"/>
      <c r="R2420" s="483" t="s">
        <v>2653</v>
      </c>
      <c r="T2420" s="411">
        <v>16</v>
      </c>
    </row>
    <row r="2421" spans="1:20" s="75" customFormat="1" ht="24" hidden="1" customHeight="1">
      <c r="A2421" s="372" t="s">
        <v>3365</v>
      </c>
      <c r="B2421" s="421" t="s">
        <v>0</v>
      </c>
      <c r="C2421" s="421" t="s">
        <v>162</v>
      </c>
      <c r="D2421" s="421" t="s">
        <v>3456</v>
      </c>
      <c r="E2421" s="422" t="s">
        <v>18</v>
      </c>
      <c r="F2421" s="416"/>
      <c r="G2421" s="426">
        <v>77091.192999999999</v>
      </c>
      <c r="H2421" s="417">
        <f t="shared" ref="H2421" si="3184">INT($F2421*G2421)</f>
        <v>0</v>
      </c>
      <c r="I2421" s="416">
        <v>0</v>
      </c>
      <c r="J2421" s="417">
        <f t="shared" ref="J2421" si="3185">INT($F2421*I2421)</f>
        <v>0</v>
      </c>
      <c r="K2421" s="416">
        <v>0</v>
      </c>
      <c r="L2421" s="417">
        <f t="shared" ref="L2421" si="3186">INT($F2421*K2421)</f>
        <v>0</v>
      </c>
      <c r="M2421" s="417">
        <f t="shared" ref="M2421" si="3187">+G2421+I2421+K2421</f>
        <v>77091.192999999999</v>
      </c>
      <c r="N2421" s="417">
        <f t="shared" ref="N2421" si="3188">H2421+J2421+L2421</f>
        <v>0</v>
      </c>
      <c r="O2421" s="417">
        <f t="shared" ref="O2421" si="3189">F2421-F2420</f>
        <v>0</v>
      </c>
      <c r="P2421" s="417">
        <f t="shared" ref="P2421:Q2421" si="3190">M2421-M2420</f>
        <v>0</v>
      </c>
      <c r="Q2421" s="417">
        <f t="shared" si="3190"/>
        <v>0</v>
      </c>
      <c r="R2421" s="484" t="s">
        <v>3457</v>
      </c>
      <c r="T2421" s="416">
        <v>16</v>
      </c>
    </row>
    <row r="2422" spans="1:20" s="371" customFormat="1" ht="24" hidden="1" customHeight="1">
      <c r="A2422" s="366" t="s">
        <v>2064</v>
      </c>
      <c r="B2422" s="418" t="s">
        <v>0</v>
      </c>
      <c r="C2422" s="418" t="s">
        <v>162</v>
      </c>
      <c r="D2422" s="418" t="s">
        <v>163</v>
      </c>
      <c r="E2422" s="419" t="s">
        <v>18</v>
      </c>
      <c r="F2422" s="411"/>
      <c r="G2422" s="411">
        <v>4746.1000000000004</v>
      </c>
      <c r="H2422" s="412">
        <f>INT($F2422*G2422)</f>
        <v>0</v>
      </c>
      <c r="I2422" s="411">
        <v>0</v>
      </c>
      <c r="J2422" s="412">
        <f>INT($F2422*I2422)</f>
        <v>0</v>
      </c>
      <c r="K2422" s="411">
        <v>0</v>
      </c>
      <c r="L2422" s="412">
        <f>INT($F2422*K2422)</f>
        <v>0</v>
      </c>
      <c r="M2422" s="412">
        <f>+G2422+I2422+K2422</f>
        <v>4746.1000000000004</v>
      </c>
      <c r="N2422" s="412">
        <f>H2422+J2422+L2422</f>
        <v>0</v>
      </c>
      <c r="O2422" s="412"/>
      <c r="P2422" s="412"/>
      <c r="Q2422" s="412"/>
      <c r="R2422" s="483" t="s">
        <v>0</v>
      </c>
      <c r="T2422" s="411">
        <v>6</v>
      </c>
    </row>
    <row r="2423" spans="1:20" s="75" customFormat="1" ht="24" hidden="1" customHeight="1">
      <c r="A2423" s="372" t="s">
        <v>3365</v>
      </c>
      <c r="B2423" s="421" t="s">
        <v>0</v>
      </c>
      <c r="C2423" s="421" t="s">
        <v>162</v>
      </c>
      <c r="D2423" s="421" t="s">
        <v>163</v>
      </c>
      <c r="E2423" s="422" t="s">
        <v>18</v>
      </c>
      <c r="F2423" s="416"/>
      <c r="G2423" s="416">
        <v>4746.1000000000004</v>
      </c>
      <c r="H2423" s="417">
        <f t="shared" si="3164"/>
        <v>0</v>
      </c>
      <c r="I2423" s="416">
        <v>0</v>
      </c>
      <c r="J2423" s="417">
        <f t="shared" si="3165"/>
        <v>0</v>
      </c>
      <c r="K2423" s="416">
        <v>0</v>
      </c>
      <c r="L2423" s="417">
        <f t="shared" si="3166"/>
        <v>0</v>
      </c>
      <c r="M2423" s="417">
        <f t="shared" si="3167"/>
        <v>4746.1000000000004</v>
      </c>
      <c r="N2423" s="417">
        <f t="shared" si="3181"/>
        <v>0</v>
      </c>
      <c r="O2423" s="417">
        <f t="shared" ref="O2423" si="3191">F2423-F2422</f>
        <v>0</v>
      </c>
      <c r="P2423" s="417">
        <f t="shared" ref="P2423:Q2423" si="3192">M2423-M2422</f>
        <v>0</v>
      </c>
      <c r="Q2423" s="417">
        <f t="shared" si="3192"/>
        <v>0</v>
      </c>
      <c r="R2423" s="484"/>
      <c r="T2423" s="416">
        <v>6</v>
      </c>
    </row>
    <row r="2424" spans="1:20" s="371" customFormat="1" ht="24" hidden="1" customHeight="1">
      <c r="A2424" s="366" t="s">
        <v>2064</v>
      </c>
      <c r="B2424" s="418" t="s">
        <v>0</v>
      </c>
      <c r="C2424" s="418" t="s">
        <v>164</v>
      </c>
      <c r="D2424" s="418" t="s">
        <v>163</v>
      </c>
      <c r="E2424" s="419" t="s">
        <v>18</v>
      </c>
      <c r="F2424" s="411"/>
      <c r="G2424" s="411">
        <v>8544.7000000000007</v>
      </c>
      <c r="H2424" s="412">
        <f>INT($F2424*G2424)</f>
        <v>0</v>
      </c>
      <c r="I2424" s="411">
        <v>0</v>
      </c>
      <c r="J2424" s="412">
        <f>INT($F2424*I2424)</f>
        <v>0</v>
      </c>
      <c r="K2424" s="411">
        <v>0</v>
      </c>
      <c r="L2424" s="412">
        <f>INT($F2424*K2424)</f>
        <v>0</v>
      </c>
      <c r="M2424" s="412">
        <f>+G2424+I2424+K2424</f>
        <v>8544.7000000000007</v>
      </c>
      <c r="N2424" s="412">
        <f>H2424+J2424+L2424</f>
        <v>0</v>
      </c>
      <c r="O2424" s="412"/>
      <c r="P2424" s="412"/>
      <c r="Q2424" s="412"/>
      <c r="R2424" s="483" t="s">
        <v>0</v>
      </c>
      <c r="T2424" s="411">
        <v>2</v>
      </c>
    </row>
    <row r="2425" spans="1:20" s="75" customFormat="1" ht="24" hidden="1" customHeight="1">
      <c r="A2425" s="372" t="s">
        <v>2254</v>
      </c>
      <c r="B2425" s="421" t="s">
        <v>0</v>
      </c>
      <c r="C2425" s="421" t="s">
        <v>164</v>
      </c>
      <c r="D2425" s="421" t="s">
        <v>163</v>
      </c>
      <c r="E2425" s="422" t="s">
        <v>18</v>
      </c>
      <c r="F2425" s="416"/>
      <c r="G2425" s="416">
        <v>8544.7000000000007</v>
      </c>
      <c r="H2425" s="417">
        <f t="shared" si="3164"/>
        <v>0</v>
      </c>
      <c r="I2425" s="416">
        <v>0</v>
      </c>
      <c r="J2425" s="417">
        <f t="shared" si="3165"/>
        <v>0</v>
      </c>
      <c r="K2425" s="416">
        <v>0</v>
      </c>
      <c r="L2425" s="417">
        <f t="shared" si="3166"/>
        <v>0</v>
      </c>
      <c r="M2425" s="417">
        <f t="shared" si="3167"/>
        <v>8544.7000000000007</v>
      </c>
      <c r="N2425" s="417">
        <f t="shared" si="3181"/>
        <v>0</v>
      </c>
      <c r="O2425" s="417">
        <f t="shared" ref="O2425" si="3193">F2425-F2424</f>
        <v>0</v>
      </c>
      <c r="P2425" s="417">
        <f t="shared" ref="P2425:Q2425" si="3194">M2425-M2424</f>
        <v>0</v>
      </c>
      <c r="Q2425" s="417">
        <f t="shared" si="3194"/>
        <v>0</v>
      </c>
      <c r="R2425" s="484"/>
      <c r="T2425" s="416">
        <v>2</v>
      </c>
    </row>
    <row r="2426" spans="1:20" s="371" customFormat="1" ht="24" hidden="1" customHeight="1">
      <c r="A2426" s="366" t="s">
        <v>2064</v>
      </c>
      <c r="B2426" s="418" t="s">
        <v>0</v>
      </c>
      <c r="C2426" s="418" t="s">
        <v>3458</v>
      </c>
      <c r="D2426" s="418" t="s">
        <v>3459</v>
      </c>
      <c r="E2426" s="419" t="s">
        <v>18</v>
      </c>
      <c r="F2426" s="411"/>
      <c r="G2426" s="425">
        <v>96644.297999999995</v>
      </c>
      <c r="H2426" s="412">
        <f>INT($F2426*G2426)</f>
        <v>0</v>
      </c>
      <c r="I2426" s="411"/>
      <c r="J2426" s="412">
        <f>INT($F2426*I2426)</f>
        <v>0</v>
      </c>
      <c r="K2426" s="411"/>
      <c r="L2426" s="412">
        <f>INT($F2426*K2426)</f>
        <v>0</v>
      </c>
      <c r="M2426" s="412">
        <f>+G2426+I2426+K2426</f>
        <v>96644.297999999995</v>
      </c>
      <c r="N2426" s="412">
        <f>H2426+J2426+L2426</f>
        <v>0</v>
      </c>
      <c r="O2426" s="412"/>
      <c r="P2426" s="412"/>
      <c r="Q2426" s="412"/>
      <c r="R2426" s="483" t="s">
        <v>0</v>
      </c>
      <c r="T2426" s="411">
        <v>1</v>
      </c>
    </row>
    <row r="2427" spans="1:20" s="75" customFormat="1" ht="24" hidden="1" customHeight="1">
      <c r="A2427" s="372" t="s">
        <v>3365</v>
      </c>
      <c r="B2427" s="421" t="s">
        <v>0</v>
      </c>
      <c r="C2427" s="421" t="s">
        <v>3458</v>
      </c>
      <c r="D2427" s="421" t="s">
        <v>3459</v>
      </c>
      <c r="E2427" s="422" t="s">
        <v>18</v>
      </c>
      <c r="F2427" s="416"/>
      <c r="G2427" s="426">
        <v>96644.297999999995</v>
      </c>
      <c r="H2427" s="417">
        <f t="shared" ref="H2427" si="3195">INT($F2427*G2427)</f>
        <v>0</v>
      </c>
      <c r="I2427" s="416"/>
      <c r="J2427" s="417">
        <f t="shared" ref="J2427" si="3196">INT($F2427*I2427)</f>
        <v>0</v>
      </c>
      <c r="K2427" s="416"/>
      <c r="L2427" s="417">
        <f t="shared" ref="L2427" si="3197">INT($F2427*K2427)</f>
        <v>0</v>
      </c>
      <c r="M2427" s="417">
        <f t="shared" ref="M2427" si="3198">+G2427+I2427+K2427</f>
        <v>96644.297999999995</v>
      </c>
      <c r="N2427" s="417">
        <f t="shared" ref="N2427" si="3199">H2427+J2427+L2427</f>
        <v>0</v>
      </c>
      <c r="O2427" s="417">
        <f t="shared" ref="O2427" si="3200">F2427-F2426</f>
        <v>0</v>
      </c>
      <c r="P2427" s="417">
        <f t="shared" ref="P2427:Q2427" si="3201">M2427-M2426</f>
        <v>0</v>
      </c>
      <c r="Q2427" s="417">
        <f t="shared" si="3201"/>
        <v>0</v>
      </c>
      <c r="R2427" s="484"/>
      <c r="T2427" s="416">
        <v>1</v>
      </c>
    </row>
    <row r="2428" spans="1:20" s="489" customFormat="1" ht="24" hidden="1" customHeight="1">
      <c r="A2428" s="366" t="s">
        <v>3402</v>
      </c>
      <c r="B2428" s="418" t="s">
        <v>0</v>
      </c>
      <c r="C2428" s="418" t="s">
        <v>165</v>
      </c>
      <c r="D2428" s="418" t="s">
        <v>166</v>
      </c>
      <c r="E2428" s="419" t="s">
        <v>18</v>
      </c>
      <c r="F2428" s="411"/>
      <c r="G2428" s="411">
        <v>5306</v>
      </c>
      <c r="H2428" s="412">
        <f>INT($F2428*G2428)</f>
        <v>0</v>
      </c>
      <c r="I2428" s="411">
        <v>0</v>
      </c>
      <c r="J2428" s="412">
        <f>INT($F2428*I2428)</f>
        <v>0</v>
      </c>
      <c r="K2428" s="411">
        <v>0</v>
      </c>
      <c r="L2428" s="412">
        <f>INT($F2428*K2428)</f>
        <v>0</v>
      </c>
      <c r="M2428" s="412">
        <f>+G2428+I2428+K2428</f>
        <v>5306</v>
      </c>
      <c r="N2428" s="412">
        <f>H2428+J2428+L2428</f>
        <v>0</v>
      </c>
      <c r="O2428" s="412"/>
      <c r="P2428" s="412"/>
      <c r="Q2428" s="412"/>
      <c r="R2428" s="483" t="s">
        <v>0</v>
      </c>
      <c r="T2428" s="411">
        <v>2</v>
      </c>
    </row>
    <row r="2429" spans="1:20" s="78" customFormat="1" ht="24" hidden="1" customHeight="1">
      <c r="A2429" s="372" t="s">
        <v>3365</v>
      </c>
      <c r="B2429" s="421" t="s">
        <v>0</v>
      </c>
      <c r="C2429" s="421" t="s">
        <v>165</v>
      </c>
      <c r="D2429" s="421" t="s">
        <v>166</v>
      </c>
      <c r="E2429" s="422" t="s">
        <v>18</v>
      </c>
      <c r="F2429" s="416"/>
      <c r="G2429" s="416">
        <v>5306</v>
      </c>
      <c r="H2429" s="417">
        <f t="shared" si="3164"/>
        <v>0</v>
      </c>
      <c r="I2429" s="416">
        <v>0</v>
      </c>
      <c r="J2429" s="417">
        <f t="shared" si="3165"/>
        <v>0</v>
      </c>
      <c r="K2429" s="416">
        <v>0</v>
      </c>
      <c r="L2429" s="417">
        <f t="shared" si="3166"/>
        <v>0</v>
      </c>
      <c r="M2429" s="417">
        <f t="shared" si="3167"/>
        <v>5306</v>
      </c>
      <c r="N2429" s="417">
        <f t="shared" si="3181"/>
        <v>0</v>
      </c>
      <c r="O2429" s="417">
        <f t="shared" ref="O2429" si="3202">F2429-F2428</f>
        <v>0</v>
      </c>
      <c r="P2429" s="417">
        <f t="shared" ref="P2429:Q2429" si="3203">M2429-M2428</f>
        <v>0</v>
      </c>
      <c r="Q2429" s="417">
        <f t="shared" si="3203"/>
        <v>0</v>
      </c>
      <c r="R2429" s="484"/>
      <c r="T2429" s="416">
        <v>2</v>
      </c>
    </row>
    <row r="2430" spans="1:20" s="489" customFormat="1" ht="24" hidden="1" customHeight="1">
      <c r="A2430" s="366" t="s">
        <v>3402</v>
      </c>
      <c r="B2430" s="418" t="s">
        <v>0</v>
      </c>
      <c r="C2430" s="418" t="s">
        <v>165</v>
      </c>
      <c r="D2430" s="418" t="s">
        <v>3460</v>
      </c>
      <c r="E2430" s="419" t="s">
        <v>18</v>
      </c>
      <c r="F2430" s="411"/>
      <c r="G2430" s="425">
        <v>59499.527999999998</v>
      </c>
      <c r="H2430" s="412">
        <f>INT($F2430*G2430)</f>
        <v>0</v>
      </c>
      <c r="I2430" s="411">
        <v>0</v>
      </c>
      <c r="J2430" s="412">
        <f>INT($F2430*I2430)</f>
        <v>0</v>
      </c>
      <c r="K2430" s="411">
        <v>0</v>
      </c>
      <c r="L2430" s="412">
        <f>INT($F2430*K2430)</f>
        <v>0</v>
      </c>
      <c r="M2430" s="412">
        <f>+G2430+I2430+K2430</f>
        <v>59499.527999999998</v>
      </c>
      <c r="N2430" s="412">
        <f>H2430+J2430+L2430</f>
        <v>0</v>
      </c>
      <c r="O2430" s="412"/>
      <c r="P2430" s="412"/>
      <c r="Q2430" s="412"/>
      <c r="R2430" s="483" t="s">
        <v>0</v>
      </c>
      <c r="T2430" s="411">
        <v>1</v>
      </c>
    </row>
    <row r="2431" spans="1:20" s="78" customFormat="1" ht="24" hidden="1" customHeight="1">
      <c r="A2431" s="372" t="s">
        <v>2254</v>
      </c>
      <c r="B2431" s="421" t="s">
        <v>0</v>
      </c>
      <c r="C2431" s="421" t="s">
        <v>165</v>
      </c>
      <c r="D2431" s="421" t="s">
        <v>3460</v>
      </c>
      <c r="E2431" s="422" t="s">
        <v>18</v>
      </c>
      <c r="F2431" s="416"/>
      <c r="G2431" s="426">
        <v>59499.527999999998</v>
      </c>
      <c r="H2431" s="417">
        <f t="shared" ref="H2431" si="3204">INT($F2431*G2431)</f>
        <v>0</v>
      </c>
      <c r="I2431" s="416">
        <v>0</v>
      </c>
      <c r="J2431" s="417">
        <f t="shared" ref="J2431" si="3205">INT($F2431*I2431)</f>
        <v>0</v>
      </c>
      <c r="K2431" s="416">
        <v>0</v>
      </c>
      <c r="L2431" s="417">
        <f t="shared" ref="L2431" si="3206">INT($F2431*K2431)</f>
        <v>0</v>
      </c>
      <c r="M2431" s="417">
        <f t="shared" ref="M2431" si="3207">+G2431+I2431+K2431</f>
        <v>59499.527999999998</v>
      </c>
      <c r="N2431" s="417">
        <f t="shared" ref="N2431" si="3208">H2431+J2431+L2431</f>
        <v>0</v>
      </c>
      <c r="O2431" s="417">
        <f t="shared" ref="O2431" si="3209">F2431-F2430</f>
        <v>0</v>
      </c>
      <c r="P2431" s="417">
        <f t="shared" ref="P2431:Q2431" si="3210">M2431-M2430</f>
        <v>0</v>
      </c>
      <c r="Q2431" s="417">
        <f t="shared" si="3210"/>
        <v>0</v>
      </c>
      <c r="R2431" s="484"/>
      <c r="T2431" s="416">
        <v>1</v>
      </c>
    </row>
    <row r="2432" spans="1:20" s="371" customFormat="1" ht="24" hidden="1" customHeight="1">
      <c r="A2432" s="366" t="s">
        <v>2257</v>
      </c>
      <c r="B2432" s="418" t="s">
        <v>0</v>
      </c>
      <c r="C2432" s="418" t="s">
        <v>3461</v>
      </c>
      <c r="D2432" s="418" t="s">
        <v>167</v>
      </c>
      <c r="E2432" s="419" t="s">
        <v>18</v>
      </c>
      <c r="F2432" s="411"/>
      <c r="G2432" s="411">
        <v>118022.8</v>
      </c>
      <c r="H2432" s="412">
        <f>INT($F2432*G2432)</f>
        <v>0</v>
      </c>
      <c r="I2432" s="411">
        <v>0</v>
      </c>
      <c r="J2432" s="412">
        <f>INT($F2432*I2432)</f>
        <v>0</v>
      </c>
      <c r="K2432" s="411">
        <v>0</v>
      </c>
      <c r="L2432" s="412">
        <f>INT($F2432*K2432)</f>
        <v>0</v>
      </c>
      <c r="M2432" s="412">
        <f>+G2432+I2432+K2432</f>
        <v>118022.8</v>
      </c>
      <c r="N2432" s="412">
        <f>H2432+J2432+L2432</f>
        <v>0</v>
      </c>
      <c r="O2432" s="412"/>
      <c r="P2432" s="412"/>
      <c r="Q2432" s="412"/>
      <c r="R2432" s="483" t="s">
        <v>0</v>
      </c>
      <c r="T2432" s="411">
        <v>4</v>
      </c>
    </row>
    <row r="2433" spans="1:20" s="75" customFormat="1" ht="24" hidden="1" customHeight="1">
      <c r="A2433" s="372" t="s">
        <v>2254</v>
      </c>
      <c r="B2433" s="421" t="s">
        <v>0</v>
      </c>
      <c r="C2433" s="421" t="s">
        <v>1497</v>
      </c>
      <c r="D2433" s="421" t="s">
        <v>167</v>
      </c>
      <c r="E2433" s="422" t="s">
        <v>18</v>
      </c>
      <c r="F2433" s="416"/>
      <c r="G2433" s="416">
        <v>118022.8</v>
      </c>
      <c r="H2433" s="417">
        <f t="shared" si="3164"/>
        <v>0</v>
      </c>
      <c r="I2433" s="416">
        <v>0</v>
      </c>
      <c r="J2433" s="417">
        <f t="shared" si="3165"/>
        <v>0</v>
      </c>
      <c r="K2433" s="416">
        <v>0</v>
      </c>
      <c r="L2433" s="417">
        <f t="shared" si="3166"/>
        <v>0</v>
      </c>
      <c r="M2433" s="417">
        <f t="shared" si="3167"/>
        <v>118022.8</v>
      </c>
      <c r="N2433" s="417">
        <f t="shared" si="3181"/>
        <v>0</v>
      </c>
      <c r="O2433" s="417">
        <f t="shared" ref="O2433" si="3211">F2433-F2432</f>
        <v>0</v>
      </c>
      <c r="P2433" s="417">
        <f t="shared" ref="P2433:Q2433" si="3212">M2433-M2432</f>
        <v>0</v>
      </c>
      <c r="Q2433" s="417">
        <f t="shared" si="3212"/>
        <v>0</v>
      </c>
      <c r="R2433" s="484"/>
      <c r="T2433" s="416">
        <v>4</v>
      </c>
    </row>
    <row r="2434" spans="1:20" s="371" customFormat="1" ht="24" hidden="1" customHeight="1">
      <c r="A2434" s="366" t="s">
        <v>2064</v>
      </c>
      <c r="B2434" s="418" t="s">
        <v>0</v>
      </c>
      <c r="C2434" s="418" t="s">
        <v>3461</v>
      </c>
      <c r="D2434" s="418" t="s">
        <v>163</v>
      </c>
      <c r="E2434" s="419" t="s">
        <v>18</v>
      </c>
      <c r="F2434" s="411"/>
      <c r="G2434" s="411">
        <v>62525.8</v>
      </c>
      <c r="H2434" s="412">
        <f>INT($F2434*G2434)</f>
        <v>0</v>
      </c>
      <c r="I2434" s="411">
        <v>0</v>
      </c>
      <c r="J2434" s="412">
        <f>INT($F2434*I2434)</f>
        <v>0</v>
      </c>
      <c r="K2434" s="411">
        <v>0</v>
      </c>
      <c r="L2434" s="412">
        <f>INT($F2434*K2434)</f>
        <v>0</v>
      </c>
      <c r="M2434" s="412">
        <f>+G2434+I2434+K2434</f>
        <v>62525.8</v>
      </c>
      <c r="N2434" s="412">
        <f>H2434+J2434+L2434</f>
        <v>0</v>
      </c>
      <c r="O2434" s="412"/>
      <c r="P2434" s="412"/>
      <c r="Q2434" s="412"/>
      <c r="R2434" s="483" t="s">
        <v>0</v>
      </c>
      <c r="T2434" s="411">
        <v>4</v>
      </c>
    </row>
    <row r="2435" spans="1:20" s="75" customFormat="1" ht="24" hidden="1" customHeight="1">
      <c r="A2435" s="372" t="s">
        <v>2303</v>
      </c>
      <c r="B2435" s="421" t="s">
        <v>0</v>
      </c>
      <c r="C2435" s="421" t="s">
        <v>1497</v>
      </c>
      <c r="D2435" s="421" t="s">
        <v>163</v>
      </c>
      <c r="E2435" s="422" t="s">
        <v>18</v>
      </c>
      <c r="F2435" s="416"/>
      <c r="G2435" s="416">
        <v>62525.8</v>
      </c>
      <c r="H2435" s="417">
        <f t="shared" si="3164"/>
        <v>0</v>
      </c>
      <c r="I2435" s="416">
        <v>0</v>
      </c>
      <c r="J2435" s="417">
        <f t="shared" si="3165"/>
        <v>0</v>
      </c>
      <c r="K2435" s="416">
        <v>0</v>
      </c>
      <c r="L2435" s="417">
        <f t="shared" si="3166"/>
        <v>0</v>
      </c>
      <c r="M2435" s="417">
        <f t="shared" si="3167"/>
        <v>62525.8</v>
      </c>
      <c r="N2435" s="417">
        <f t="shared" si="3181"/>
        <v>0</v>
      </c>
      <c r="O2435" s="417">
        <f t="shared" ref="O2435" si="3213">F2435-F2434</f>
        <v>0</v>
      </c>
      <c r="P2435" s="417">
        <f t="shared" ref="P2435:Q2435" si="3214">M2435-M2434</f>
        <v>0</v>
      </c>
      <c r="Q2435" s="417">
        <f t="shared" si="3214"/>
        <v>0</v>
      </c>
      <c r="R2435" s="484"/>
      <c r="T2435" s="416">
        <v>4</v>
      </c>
    </row>
    <row r="2436" spans="1:20" s="371" customFormat="1" ht="24" hidden="1" customHeight="1">
      <c r="A2436" s="366" t="s">
        <v>2313</v>
      </c>
      <c r="B2436" s="418" t="s">
        <v>0</v>
      </c>
      <c r="C2436" s="418" t="s">
        <v>3462</v>
      </c>
      <c r="D2436" s="418" t="s">
        <v>159</v>
      </c>
      <c r="E2436" s="419" t="s">
        <v>18</v>
      </c>
      <c r="F2436" s="411"/>
      <c r="G2436" s="411">
        <v>9802212.5</v>
      </c>
      <c r="H2436" s="412">
        <f>INT($F2436*G2436)</f>
        <v>0</v>
      </c>
      <c r="I2436" s="411">
        <v>0</v>
      </c>
      <c r="J2436" s="412">
        <f>INT($F2436*I2436)</f>
        <v>0</v>
      </c>
      <c r="K2436" s="411">
        <v>0</v>
      </c>
      <c r="L2436" s="412">
        <f>INT($F2436*K2436)</f>
        <v>0</v>
      </c>
      <c r="M2436" s="412">
        <f>+G2436+I2436+K2436</f>
        <v>9802212.5</v>
      </c>
      <c r="N2436" s="412">
        <f>H2436+J2436+L2436</f>
        <v>0</v>
      </c>
      <c r="O2436" s="412"/>
      <c r="P2436" s="412"/>
      <c r="Q2436" s="412"/>
      <c r="R2436" s="483" t="s">
        <v>0</v>
      </c>
      <c r="T2436" s="411">
        <v>6</v>
      </c>
    </row>
    <row r="2437" spans="1:20" s="75" customFormat="1" ht="24" hidden="1" customHeight="1">
      <c r="A2437" s="372" t="s">
        <v>2303</v>
      </c>
      <c r="B2437" s="421" t="s">
        <v>0</v>
      </c>
      <c r="C2437" s="421" t="s">
        <v>1498</v>
      </c>
      <c r="D2437" s="421" t="s">
        <v>159</v>
      </c>
      <c r="E2437" s="422" t="s">
        <v>18</v>
      </c>
      <c r="F2437" s="416"/>
      <c r="G2437" s="416">
        <v>9802212.5</v>
      </c>
      <c r="H2437" s="417">
        <f t="shared" si="3164"/>
        <v>0</v>
      </c>
      <c r="I2437" s="416">
        <v>0</v>
      </c>
      <c r="J2437" s="417">
        <f t="shared" si="3165"/>
        <v>0</v>
      </c>
      <c r="K2437" s="416">
        <v>0</v>
      </c>
      <c r="L2437" s="417">
        <f t="shared" si="3166"/>
        <v>0</v>
      </c>
      <c r="M2437" s="417">
        <f t="shared" si="3167"/>
        <v>9802212.5</v>
      </c>
      <c r="N2437" s="417">
        <f t="shared" si="3181"/>
        <v>0</v>
      </c>
      <c r="O2437" s="417">
        <f t="shared" ref="O2437" si="3215">F2437-F2436</f>
        <v>0</v>
      </c>
      <c r="P2437" s="417">
        <f t="shared" ref="P2437:Q2437" si="3216">M2437-M2436</f>
        <v>0</v>
      </c>
      <c r="Q2437" s="417">
        <f t="shared" si="3216"/>
        <v>0</v>
      </c>
      <c r="R2437" s="484"/>
      <c r="T2437" s="416">
        <v>6</v>
      </c>
    </row>
    <row r="2438" spans="1:20" s="371" customFormat="1" ht="24" hidden="1" customHeight="1">
      <c r="A2438" s="366" t="s">
        <v>2313</v>
      </c>
      <c r="B2438" s="418" t="s">
        <v>0</v>
      </c>
      <c r="C2438" s="418" t="s">
        <v>3463</v>
      </c>
      <c r="D2438" s="418" t="s">
        <v>3464</v>
      </c>
      <c r="E2438" s="419" t="s">
        <v>18</v>
      </c>
      <c r="F2438" s="411"/>
      <c r="G2438" s="411">
        <v>57280.1</v>
      </c>
      <c r="H2438" s="412">
        <f>INT($F2438*G2438)</f>
        <v>0</v>
      </c>
      <c r="I2438" s="411">
        <v>0</v>
      </c>
      <c r="J2438" s="412">
        <f>INT($F2438*I2438)</f>
        <v>0</v>
      </c>
      <c r="K2438" s="411">
        <v>0</v>
      </c>
      <c r="L2438" s="412">
        <f>INT($F2438*K2438)</f>
        <v>0</v>
      </c>
      <c r="M2438" s="412">
        <f>+G2438+I2438+K2438</f>
        <v>57280.1</v>
      </c>
      <c r="N2438" s="412">
        <f>H2438+J2438+L2438</f>
        <v>0</v>
      </c>
      <c r="O2438" s="412"/>
      <c r="P2438" s="412"/>
      <c r="Q2438" s="412"/>
      <c r="R2438" s="483" t="s">
        <v>0</v>
      </c>
      <c r="T2438" s="411">
        <v>4</v>
      </c>
    </row>
    <row r="2439" spans="1:20" s="75" customFormat="1" ht="24" hidden="1" customHeight="1">
      <c r="A2439" s="372" t="s">
        <v>2303</v>
      </c>
      <c r="B2439" s="421" t="s">
        <v>0</v>
      </c>
      <c r="C2439" s="421" t="s">
        <v>1499</v>
      </c>
      <c r="D2439" s="421" t="s">
        <v>1500</v>
      </c>
      <c r="E2439" s="422" t="s">
        <v>18</v>
      </c>
      <c r="F2439" s="416"/>
      <c r="G2439" s="416">
        <v>57280.1</v>
      </c>
      <c r="H2439" s="417">
        <f t="shared" si="3164"/>
        <v>0</v>
      </c>
      <c r="I2439" s="416">
        <v>0</v>
      </c>
      <c r="J2439" s="417">
        <f t="shared" si="3165"/>
        <v>0</v>
      </c>
      <c r="K2439" s="416">
        <v>0</v>
      </c>
      <c r="L2439" s="417">
        <f t="shared" si="3166"/>
        <v>0</v>
      </c>
      <c r="M2439" s="417">
        <f t="shared" si="3167"/>
        <v>57280.1</v>
      </c>
      <c r="N2439" s="417">
        <f t="shared" si="3181"/>
        <v>0</v>
      </c>
      <c r="O2439" s="417">
        <f t="shared" ref="O2439" si="3217">F2439-F2438</f>
        <v>0</v>
      </c>
      <c r="P2439" s="417">
        <f t="shared" ref="P2439:Q2439" si="3218">M2439-M2438</f>
        <v>0</v>
      </c>
      <c r="Q2439" s="417">
        <f t="shared" si="3218"/>
        <v>0</v>
      </c>
      <c r="R2439" s="484"/>
      <c r="T2439" s="416">
        <v>4</v>
      </c>
    </row>
    <row r="2440" spans="1:20" s="371" customFormat="1" ht="24" hidden="1" customHeight="1">
      <c r="A2440" s="366" t="s">
        <v>2313</v>
      </c>
      <c r="B2440" s="418" t="s">
        <v>0</v>
      </c>
      <c r="C2440" s="418" t="s">
        <v>3463</v>
      </c>
      <c r="D2440" s="418" t="s">
        <v>3465</v>
      </c>
      <c r="E2440" s="419" t="s">
        <v>18</v>
      </c>
      <c r="F2440" s="411"/>
      <c r="G2440" s="411">
        <v>34962.400000000001</v>
      </c>
      <c r="H2440" s="412">
        <f>INT($F2440*G2440)</f>
        <v>0</v>
      </c>
      <c r="I2440" s="411">
        <v>0</v>
      </c>
      <c r="J2440" s="412">
        <f>INT($F2440*I2440)</f>
        <v>0</v>
      </c>
      <c r="K2440" s="411">
        <v>0</v>
      </c>
      <c r="L2440" s="412">
        <f>INT($F2440*K2440)</f>
        <v>0</v>
      </c>
      <c r="M2440" s="412">
        <f>+G2440+I2440+K2440</f>
        <v>34962.400000000001</v>
      </c>
      <c r="N2440" s="412">
        <f>H2440+J2440+L2440</f>
        <v>0</v>
      </c>
      <c r="O2440" s="412"/>
      <c r="P2440" s="412"/>
      <c r="Q2440" s="412"/>
      <c r="R2440" s="483" t="s">
        <v>0</v>
      </c>
      <c r="T2440" s="411">
        <v>4</v>
      </c>
    </row>
    <row r="2441" spans="1:20" s="75" customFormat="1" ht="24" hidden="1" customHeight="1">
      <c r="A2441" s="372" t="s">
        <v>2303</v>
      </c>
      <c r="B2441" s="421" t="s">
        <v>0</v>
      </c>
      <c r="C2441" s="421" t="s">
        <v>1499</v>
      </c>
      <c r="D2441" s="421" t="s">
        <v>1501</v>
      </c>
      <c r="E2441" s="422" t="s">
        <v>18</v>
      </c>
      <c r="F2441" s="416"/>
      <c r="G2441" s="416">
        <v>34962.400000000001</v>
      </c>
      <c r="H2441" s="417">
        <f t="shared" si="3164"/>
        <v>0</v>
      </c>
      <c r="I2441" s="416">
        <v>0</v>
      </c>
      <c r="J2441" s="417">
        <f t="shared" si="3165"/>
        <v>0</v>
      </c>
      <c r="K2441" s="416">
        <v>0</v>
      </c>
      <c r="L2441" s="417">
        <f t="shared" si="3166"/>
        <v>0</v>
      </c>
      <c r="M2441" s="417">
        <f t="shared" si="3167"/>
        <v>34962.400000000001</v>
      </c>
      <c r="N2441" s="417">
        <f t="shared" si="3181"/>
        <v>0</v>
      </c>
      <c r="O2441" s="417">
        <f t="shared" ref="O2441" si="3219">F2441-F2440</f>
        <v>0</v>
      </c>
      <c r="P2441" s="417">
        <f t="shared" ref="P2441:Q2441" si="3220">M2441-M2440</f>
        <v>0</v>
      </c>
      <c r="Q2441" s="417">
        <f t="shared" si="3220"/>
        <v>0</v>
      </c>
      <c r="R2441" s="484"/>
      <c r="T2441" s="416">
        <v>4</v>
      </c>
    </row>
    <row r="2442" spans="1:20" s="371" customFormat="1" ht="24" hidden="1" customHeight="1">
      <c r="A2442" s="366" t="s">
        <v>2313</v>
      </c>
      <c r="B2442" s="418" t="s">
        <v>0</v>
      </c>
      <c r="C2442" s="418" t="s">
        <v>3466</v>
      </c>
      <c r="D2442" s="418" t="s">
        <v>168</v>
      </c>
      <c r="E2442" s="419" t="s">
        <v>18</v>
      </c>
      <c r="F2442" s="411"/>
      <c r="G2442" s="411">
        <v>26701984.699999999</v>
      </c>
      <c r="H2442" s="412">
        <f>INT($F2442*G2442)</f>
        <v>0</v>
      </c>
      <c r="I2442" s="411">
        <v>0</v>
      </c>
      <c r="J2442" s="412">
        <f>INT($F2442*I2442)</f>
        <v>0</v>
      </c>
      <c r="K2442" s="411">
        <v>0</v>
      </c>
      <c r="L2442" s="412">
        <f>INT($F2442*K2442)</f>
        <v>0</v>
      </c>
      <c r="M2442" s="412">
        <f>+G2442+I2442+K2442</f>
        <v>26701984.699999999</v>
      </c>
      <c r="N2442" s="412">
        <f>H2442+J2442+L2442</f>
        <v>0</v>
      </c>
      <c r="O2442" s="412"/>
      <c r="P2442" s="412"/>
      <c r="Q2442" s="412"/>
      <c r="R2442" s="483" t="s">
        <v>0</v>
      </c>
      <c r="T2442" s="411">
        <v>1</v>
      </c>
    </row>
    <row r="2443" spans="1:20" s="75" customFormat="1" ht="24" hidden="1" customHeight="1">
      <c r="A2443" s="372" t="s">
        <v>2303</v>
      </c>
      <c r="B2443" s="421" t="s">
        <v>0</v>
      </c>
      <c r="C2443" s="421" t="s">
        <v>1502</v>
      </c>
      <c r="D2443" s="421" t="s">
        <v>168</v>
      </c>
      <c r="E2443" s="422" t="s">
        <v>18</v>
      </c>
      <c r="F2443" s="416"/>
      <c r="G2443" s="416">
        <v>26701984.699999999</v>
      </c>
      <c r="H2443" s="417">
        <f t="shared" si="3164"/>
        <v>0</v>
      </c>
      <c r="I2443" s="416">
        <v>0</v>
      </c>
      <c r="J2443" s="417">
        <f t="shared" si="3165"/>
        <v>0</v>
      </c>
      <c r="K2443" s="416">
        <v>0</v>
      </c>
      <c r="L2443" s="417">
        <f t="shared" si="3166"/>
        <v>0</v>
      </c>
      <c r="M2443" s="417">
        <f t="shared" si="3167"/>
        <v>26701984.699999999</v>
      </c>
      <c r="N2443" s="417">
        <f t="shared" si="3181"/>
        <v>0</v>
      </c>
      <c r="O2443" s="417">
        <f t="shared" ref="O2443" si="3221">F2443-F2442</f>
        <v>0</v>
      </c>
      <c r="P2443" s="417">
        <f t="shared" ref="P2443:Q2443" si="3222">M2443-M2442</f>
        <v>0</v>
      </c>
      <c r="Q2443" s="417">
        <f t="shared" si="3222"/>
        <v>0</v>
      </c>
      <c r="R2443" s="484"/>
      <c r="T2443" s="416">
        <v>1</v>
      </c>
    </row>
    <row r="2444" spans="1:20" s="371" customFormat="1" ht="24" hidden="1" customHeight="1">
      <c r="A2444" s="366" t="s">
        <v>2313</v>
      </c>
      <c r="B2444" s="418" t="s">
        <v>0</v>
      </c>
      <c r="C2444" s="418" t="s">
        <v>3466</v>
      </c>
      <c r="D2444" s="418" t="s">
        <v>159</v>
      </c>
      <c r="E2444" s="419" t="s">
        <v>18</v>
      </c>
      <c r="F2444" s="411"/>
      <c r="G2444" s="411">
        <v>5116444.9000000004</v>
      </c>
      <c r="H2444" s="412">
        <f>INT($F2444*G2444)</f>
        <v>0</v>
      </c>
      <c r="I2444" s="411">
        <v>0</v>
      </c>
      <c r="J2444" s="412">
        <f>INT($F2444*I2444)</f>
        <v>0</v>
      </c>
      <c r="K2444" s="411">
        <v>0</v>
      </c>
      <c r="L2444" s="412">
        <f>INT($F2444*K2444)</f>
        <v>0</v>
      </c>
      <c r="M2444" s="412">
        <f>+G2444+I2444+K2444</f>
        <v>5116444.9000000004</v>
      </c>
      <c r="N2444" s="412">
        <f>H2444+J2444+L2444</f>
        <v>0</v>
      </c>
      <c r="O2444" s="412"/>
      <c r="P2444" s="412"/>
      <c r="Q2444" s="412"/>
      <c r="R2444" s="483" t="s">
        <v>0</v>
      </c>
      <c r="T2444" s="411">
        <v>6</v>
      </c>
    </row>
    <row r="2445" spans="1:20" s="75" customFormat="1" ht="24" hidden="1" customHeight="1">
      <c r="A2445" s="372" t="s">
        <v>2303</v>
      </c>
      <c r="B2445" s="421" t="s">
        <v>0</v>
      </c>
      <c r="C2445" s="421" t="s">
        <v>1502</v>
      </c>
      <c r="D2445" s="421" t="s">
        <v>159</v>
      </c>
      <c r="E2445" s="422" t="s">
        <v>18</v>
      </c>
      <c r="F2445" s="416"/>
      <c r="G2445" s="416">
        <v>5116444.9000000004</v>
      </c>
      <c r="H2445" s="417">
        <f t="shared" si="3164"/>
        <v>0</v>
      </c>
      <c r="I2445" s="416">
        <v>0</v>
      </c>
      <c r="J2445" s="417">
        <f t="shared" si="3165"/>
        <v>0</v>
      </c>
      <c r="K2445" s="416">
        <v>0</v>
      </c>
      <c r="L2445" s="417">
        <f t="shared" si="3166"/>
        <v>0</v>
      </c>
      <c r="M2445" s="417">
        <f t="shared" si="3167"/>
        <v>5116444.9000000004</v>
      </c>
      <c r="N2445" s="417">
        <f t="shared" si="3181"/>
        <v>0</v>
      </c>
      <c r="O2445" s="417">
        <f t="shared" ref="O2445" si="3223">F2445-F2444</f>
        <v>0</v>
      </c>
      <c r="P2445" s="417">
        <f t="shared" ref="P2445:Q2445" si="3224">M2445-M2444</f>
        <v>0</v>
      </c>
      <c r="Q2445" s="417">
        <f t="shared" si="3224"/>
        <v>0</v>
      </c>
      <c r="R2445" s="484"/>
      <c r="T2445" s="416">
        <v>6</v>
      </c>
    </row>
    <row r="2446" spans="1:20" s="516" customFormat="1" ht="24" hidden="1" customHeight="1">
      <c r="A2446" s="366" t="s">
        <v>2313</v>
      </c>
      <c r="B2446" s="418" t="s">
        <v>0</v>
      </c>
      <c r="C2446" s="418" t="s">
        <v>3466</v>
      </c>
      <c r="D2446" s="418" t="s">
        <v>167</v>
      </c>
      <c r="E2446" s="419" t="s">
        <v>18</v>
      </c>
      <c r="F2446" s="411"/>
      <c r="G2446" s="411">
        <v>1394532.7</v>
      </c>
      <c r="H2446" s="412">
        <f>INT($F2446*G2446)</f>
        <v>0</v>
      </c>
      <c r="I2446" s="411">
        <v>0</v>
      </c>
      <c r="J2446" s="412">
        <f>INT($F2446*I2446)</f>
        <v>0</v>
      </c>
      <c r="K2446" s="411">
        <v>0</v>
      </c>
      <c r="L2446" s="412">
        <f>INT($F2446*K2446)</f>
        <v>0</v>
      </c>
      <c r="M2446" s="412">
        <f>+G2446+I2446+K2446</f>
        <v>1394532.7</v>
      </c>
      <c r="N2446" s="412">
        <f>H2446+J2446+L2446</f>
        <v>0</v>
      </c>
      <c r="O2446" s="412"/>
      <c r="P2446" s="412"/>
      <c r="Q2446" s="412"/>
      <c r="R2446" s="483" t="s">
        <v>0</v>
      </c>
      <c r="T2446" s="411">
        <v>0</v>
      </c>
    </row>
    <row r="2447" spans="1:20" s="79" customFormat="1" ht="24" hidden="1" customHeight="1">
      <c r="A2447" s="372" t="s">
        <v>2303</v>
      </c>
      <c r="B2447" s="421" t="s">
        <v>0</v>
      </c>
      <c r="C2447" s="421" t="s">
        <v>1502</v>
      </c>
      <c r="D2447" s="421" t="s">
        <v>167</v>
      </c>
      <c r="E2447" s="422" t="s">
        <v>18</v>
      </c>
      <c r="F2447" s="416"/>
      <c r="G2447" s="416">
        <v>1394532.7</v>
      </c>
      <c r="H2447" s="417">
        <f t="shared" si="3164"/>
        <v>0</v>
      </c>
      <c r="I2447" s="416">
        <v>0</v>
      </c>
      <c r="J2447" s="417">
        <f t="shared" si="3165"/>
        <v>0</v>
      </c>
      <c r="K2447" s="416">
        <v>0</v>
      </c>
      <c r="L2447" s="417">
        <f t="shared" si="3166"/>
        <v>0</v>
      </c>
      <c r="M2447" s="417">
        <f t="shared" si="3167"/>
        <v>1394532.7</v>
      </c>
      <c r="N2447" s="417">
        <f t="shared" si="3181"/>
        <v>0</v>
      </c>
      <c r="O2447" s="417">
        <f t="shared" ref="O2447" si="3225">F2447-F2446</f>
        <v>0</v>
      </c>
      <c r="P2447" s="417">
        <f t="shared" ref="P2447:Q2447" si="3226">M2447-M2446</f>
        <v>0</v>
      </c>
      <c r="Q2447" s="417">
        <f t="shared" si="3226"/>
        <v>0</v>
      </c>
      <c r="R2447" s="484"/>
      <c r="T2447" s="416">
        <v>0</v>
      </c>
    </row>
    <row r="2448" spans="1:20" s="371" customFormat="1" ht="24" hidden="1" customHeight="1">
      <c r="A2448" s="366" t="s">
        <v>2313</v>
      </c>
      <c r="B2448" s="418" t="s">
        <v>0</v>
      </c>
      <c r="C2448" s="418" t="s">
        <v>3466</v>
      </c>
      <c r="D2448" s="418" t="s">
        <v>163</v>
      </c>
      <c r="E2448" s="419" t="s">
        <v>18</v>
      </c>
      <c r="F2448" s="411"/>
      <c r="G2448" s="411">
        <v>838097.8</v>
      </c>
      <c r="H2448" s="412">
        <f>INT($F2448*G2448)</f>
        <v>0</v>
      </c>
      <c r="I2448" s="411">
        <v>0</v>
      </c>
      <c r="J2448" s="412">
        <f>INT($F2448*I2448)</f>
        <v>0</v>
      </c>
      <c r="K2448" s="411">
        <v>0</v>
      </c>
      <c r="L2448" s="412">
        <f>INT($F2448*K2448)</f>
        <v>0</v>
      </c>
      <c r="M2448" s="412">
        <f>+G2448+I2448+K2448</f>
        <v>838097.8</v>
      </c>
      <c r="N2448" s="412">
        <f>H2448+J2448+L2448</f>
        <v>0</v>
      </c>
      <c r="O2448" s="412"/>
      <c r="P2448" s="412"/>
      <c r="Q2448" s="412"/>
      <c r="R2448" s="483" t="s">
        <v>0</v>
      </c>
      <c r="T2448" s="411">
        <v>4</v>
      </c>
    </row>
    <row r="2449" spans="1:20" s="75" customFormat="1" ht="24" hidden="1" customHeight="1">
      <c r="A2449" s="372" t="s">
        <v>2303</v>
      </c>
      <c r="B2449" s="421" t="s">
        <v>0</v>
      </c>
      <c r="C2449" s="421" t="s">
        <v>1502</v>
      </c>
      <c r="D2449" s="421" t="s">
        <v>163</v>
      </c>
      <c r="E2449" s="422" t="s">
        <v>18</v>
      </c>
      <c r="F2449" s="416"/>
      <c r="G2449" s="416">
        <v>838097.8</v>
      </c>
      <c r="H2449" s="417">
        <f t="shared" si="3164"/>
        <v>0</v>
      </c>
      <c r="I2449" s="416">
        <v>0</v>
      </c>
      <c r="J2449" s="417">
        <f t="shared" si="3165"/>
        <v>0</v>
      </c>
      <c r="K2449" s="416">
        <v>0</v>
      </c>
      <c r="L2449" s="417">
        <f t="shared" si="3166"/>
        <v>0</v>
      </c>
      <c r="M2449" s="417">
        <f t="shared" si="3167"/>
        <v>838097.8</v>
      </c>
      <c r="N2449" s="417">
        <f t="shared" si="3181"/>
        <v>0</v>
      </c>
      <c r="O2449" s="417">
        <f t="shared" ref="O2449" si="3227">F2449-F2448</f>
        <v>0</v>
      </c>
      <c r="P2449" s="417">
        <f t="shared" ref="P2449:Q2449" si="3228">M2449-M2448</f>
        <v>0</v>
      </c>
      <c r="Q2449" s="417">
        <f t="shared" si="3228"/>
        <v>0</v>
      </c>
      <c r="R2449" s="484"/>
      <c r="T2449" s="416">
        <v>4</v>
      </c>
    </row>
    <row r="2450" spans="1:20" s="371" customFormat="1" ht="24" hidden="1" customHeight="1">
      <c r="A2450" s="366" t="s">
        <v>2313</v>
      </c>
      <c r="B2450" s="418" t="s">
        <v>0</v>
      </c>
      <c r="C2450" s="418" t="s">
        <v>169</v>
      </c>
      <c r="D2450" s="418" t="s">
        <v>159</v>
      </c>
      <c r="E2450" s="419" t="s">
        <v>18</v>
      </c>
      <c r="F2450" s="411"/>
      <c r="G2450" s="411">
        <v>397084.4</v>
      </c>
      <c r="H2450" s="412">
        <f>INT($F2450*G2450)</f>
        <v>0</v>
      </c>
      <c r="I2450" s="411">
        <v>0</v>
      </c>
      <c r="J2450" s="412">
        <f>INT($F2450*I2450)</f>
        <v>0</v>
      </c>
      <c r="K2450" s="411">
        <v>0</v>
      </c>
      <c r="L2450" s="412">
        <f>INT($F2450*K2450)</f>
        <v>0</v>
      </c>
      <c r="M2450" s="412">
        <f>+G2450+I2450+K2450</f>
        <v>397084.4</v>
      </c>
      <c r="N2450" s="412">
        <f>H2450+J2450+L2450</f>
        <v>0</v>
      </c>
      <c r="O2450" s="412"/>
      <c r="P2450" s="412"/>
      <c r="Q2450" s="412"/>
      <c r="R2450" s="483" t="s">
        <v>0</v>
      </c>
      <c r="T2450" s="411">
        <v>24</v>
      </c>
    </row>
    <row r="2451" spans="1:20" s="75" customFormat="1" ht="24" hidden="1" customHeight="1">
      <c r="A2451" s="372" t="s">
        <v>2303</v>
      </c>
      <c r="B2451" s="421" t="s">
        <v>0</v>
      </c>
      <c r="C2451" s="421" t="s">
        <v>169</v>
      </c>
      <c r="D2451" s="421" t="s">
        <v>159</v>
      </c>
      <c r="E2451" s="422" t="s">
        <v>18</v>
      </c>
      <c r="F2451" s="416"/>
      <c r="G2451" s="416">
        <v>397084.4</v>
      </c>
      <c r="H2451" s="417">
        <f t="shared" si="3164"/>
        <v>0</v>
      </c>
      <c r="I2451" s="416">
        <v>0</v>
      </c>
      <c r="J2451" s="417">
        <f t="shared" si="3165"/>
        <v>0</v>
      </c>
      <c r="K2451" s="416">
        <v>0</v>
      </c>
      <c r="L2451" s="417">
        <f t="shared" si="3166"/>
        <v>0</v>
      </c>
      <c r="M2451" s="417">
        <f t="shared" si="3167"/>
        <v>397084.4</v>
      </c>
      <c r="N2451" s="417">
        <f t="shared" si="3181"/>
        <v>0</v>
      </c>
      <c r="O2451" s="417">
        <f t="shared" ref="O2451" si="3229">F2451-F2450</f>
        <v>0</v>
      </c>
      <c r="P2451" s="417">
        <f t="shared" ref="P2451:Q2451" si="3230">M2451-M2450</f>
        <v>0</v>
      </c>
      <c r="Q2451" s="417">
        <f t="shared" si="3230"/>
        <v>0</v>
      </c>
      <c r="R2451" s="484"/>
      <c r="T2451" s="416">
        <v>24</v>
      </c>
    </row>
    <row r="2452" spans="1:20" s="371" customFormat="1" ht="24" hidden="1" customHeight="1">
      <c r="A2452" s="366" t="s">
        <v>2313</v>
      </c>
      <c r="B2452" s="418" t="s">
        <v>0</v>
      </c>
      <c r="C2452" s="418" t="s">
        <v>170</v>
      </c>
      <c r="D2452" s="418" t="s">
        <v>180</v>
      </c>
      <c r="E2452" s="419" t="s">
        <v>18</v>
      </c>
      <c r="F2452" s="411"/>
      <c r="G2452" s="425">
        <v>88406.25</v>
      </c>
      <c r="H2452" s="412">
        <f>INT($F2452*G2452)</f>
        <v>0</v>
      </c>
      <c r="I2452" s="411">
        <v>0</v>
      </c>
      <c r="J2452" s="412">
        <f>INT($F2452*I2452)</f>
        <v>0</v>
      </c>
      <c r="K2452" s="411">
        <v>0</v>
      </c>
      <c r="L2452" s="412">
        <f>INT($F2452*K2452)</f>
        <v>0</v>
      </c>
      <c r="M2452" s="412">
        <f>+G2452+I2452+K2452</f>
        <v>88406.25</v>
      </c>
      <c r="N2452" s="412">
        <f>H2452+J2452+L2452</f>
        <v>0</v>
      </c>
      <c r="O2452" s="412"/>
      <c r="P2452" s="412"/>
      <c r="Q2452" s="412"/>
      <c r="R2452" s="483" t="s">
        <v>0</v>
      </c>
      <c r="T2452" s="411">
        <v>1</v>
      </c>
    </row>
    <row r="2453" spans="1:20" s="75" customFormat="1" ht="24" hidden="1" customHeight="1">
      <c r="A2453" s="372" t="s">
        <v>2303</v>
      </c>
      <c r="B2453" s="421" t="s">
        <v>0</v>
      </c>
      <c r="C2453" s="421" t="s">
        <v>170</v>
      </c>
      <c r="D2453" s="421" t="s">
        <v>180</v>
      </c>
      <c r="E2453" s="422" t="s">
        <v>18</v>
      </c>
      <c r="F2453" s="416"/>
      <c r="G2453" s="426">
        <v>88406.25</v>
      </c>
      <c r="H2453" s="417">
        <f t="shared" ref="H2453" si="3231">INT($F2453*G2453)</f>
        <v>0</v>
      </c>
      <c r="I2453" s="416">
        <v>0</v>
      </c>
      <c r="J2453" s="417">
        <f t="shared" ref="J2453" si="3232">INT($F2453*I2453)</f>
        <v>0</v>
      </c>
      <c r="K2453" s="416">
        <v>0</v>
      </c>
      <c r="L2453" s="417">
        <f t="shared" ref="L2453" si="3233">INT($F2453*K2453)</f>
        <v>0</v>
      </c>
      <c r="M2453" s="417">
        <f t="shared" ref="M2453" si="3234">+G2453+I2453+K2453</f>
        <v>88406.25</v>
      </c>
      <c r="N2453" s="417">
        <f t="shared" ref="N2453" si="3235">H2453+J2453+L2453</f>
        <v>0</v>
      </c>
      <c r="O2453" s="417">
        <f t="shared" ref="O2453" si="3236">F2453-F2452</f>
        <v>0</v>
      </c>
      <c r="P2453" s="417">
        <f t="shared" ref="P2453:Q2453" si="3237">M2453-M2452</f>
        <v>0</v>
      </c>
      <c r="Q2453" s="417">
        <f t="shared" si="3237"/>
        <v>0</v>
      </c>
      <c r="R2453" s="484"/>
      <c r="T2453" s="416">
        <v>1</v>
      </c>
    </row>
    <row r="2454" spans="1:20" s="371" customFormat="1" ht="24" hidden="1" customHeight="1">
      <c r="A2454" s="366" t="s">
        <v>2313</v>
      </c>
      <c r="B2454" s="418" t="s">
        <v>0</v>
      </c>
      <c r="C2454" s="418" t="s">
        <v>170</v>
      </c>
      <c r="D2454" s="418" t="s">
        <v>3455</v>
      </c>
      <c r="E2454" s="419" t="s">
        <v>18</v>
      </c>
      <c r="F2454" s="411"/>
      <c r="G2454" s="425">
        <v>66481.5</v>
      </c>
      <c r="H2454" s="412">
        <f>INT($F2454*G2454)</f>
        <v>0</v>
      </c>
      <c r="I2454" s="411">
        <v>0</v>
      </c>
      <c r="J2454" s="412">
        <f>INT($F2454*I2454)</f>
        <v>0</v>
      </c>
      <c r="K2454" s="411">
        <v>0</v>
      </c>
      <c r="L2454" s="412">
        <f>INT($F2454*K2454)</f>
        <v>0</v>
      </c>
      <c r="M2454" s="412">
        <f>+G2454+I2454+K2454</f>
        <v>66481.5</v>
      </c>
      <c r="N2454" s="412">
        <f>H2454+J2454+L2454</f>
        <v>0</v>
      </c>
      <c r="O2454" s="412"/>
      <c r="P2454" s="412"/>
      <c r="Q2454" s="412"/>
      <c r="R2454" s="483" t="s">
        <v>0</v>
      </c>
      <c r="T2454" s="411">
        <v>1</v>
      </c>
    </row>
    <row r="2455" spans="1:20" s="75" customFormat="1" ht="24" hidden="1" customHeight="1">
      <c r="A2455" s="372" t="s">
        <v>2303</v>
      </c>
      <c r="B2455" s="421" t="s">
        <v>0</v>
      </c>
      <c r="C2455" s="421" t="s">
        <v>170</v>
      </c>
      <c r="D2455" s="421" t="s">
        <v>3455</v>
      </c>
      <c r="E2455" s="422" t="s">
        <v>18</v>
      </c>
      <c r="F2455" s="416"/>
      <c r="G2455" s="426">
        <v>66481.5</v>
      </c>
      <c r="H2455" s="417">
        <f t="shared" ref="H2455" si="3238">INT($F2455*G2455)</f>
        <v>0</v>
      </c>
      <c r="I2455" s="416">
        <v>0</v>
      </c>
      <c r="J2455" s="417">
        <f t="shared" ref="J2455" si="3239">INT($F2455*I2455)</f>
        <v>0</v>
      </c>
      <c r="K2455" s="416">
        <v>0</v>
      </c>
      <c r="L2455" s="417">
        <f t="shared" ref="L2455" si="3240">INT($F2455*K2455)</f>
        <v>0</v>
      </c>
      <c r="M2455" s="417">
        <f t="shared" ref="M2455" si="3241">+G2455+I2455+K2455</f>
        <v>66481.5</v>
      </c>
      <c r="N2455" s="417">
        <f t="shared" ref="N2455" si="3242">H2455+J2455+L2455</f>
        <v>0</v>
      </c>
      <c r="O2455" s="417">
        <f t="shared" ref="O2455" si="3243">F2455-F2454</f>
        <v>0</v>
      </c>
      <c r="P2455" s="417">
        <f t="shared" ref="P2455:Q2455" si="3244">M2455-M2454</f>
        <v>0</v>
      </c>
      <c r="Q2455" s="417">
        <f t="shared" si="3244"/>
        <v>0</v>
      </c>
      <c r="R2455" s="484"/>
      <c r="T2455" s="416">
        <v>1</v>
      </c>
    </row>
    <row r="2456" spans="1:20" s="371" customFormat="1" ht="24" hidden="1" customHeight="1">
      <c r="A2456" s="366" t="s">
        <v>2313</v>
      </c>
      <c r="B2456" s="418" t="s">
        <v>0</v>
      </c>
      <c r="C2456" s="418" t="s">
        <v>195</v>
      </c>
      <c r="D2456" s="418" t="s">
        <v>3455</v>
      </c>
      <c r="E2456" s="419" t="s">
        <v>18</v>
      </c>
      <c r="F2456" s="411"/>
      <c r="G2456" s="425">
        <v>116201.175</v>
      </c>
      <c r="H2456" s="412">
        <f>INT($F2456*G2456)</f>
        <v>0</v>
      </c>
      <c r="I2456" s="411">
        <v>0</v>
      </c>
      <c r="J2456" s="412">
        <f>INT($F2456*I2456)</f>
        <v>0</v>
      </c>
      <c r="K2456" s="411">
        <v>0</v>
      </c>
      <c r="L2456" s="412">
        <f>INT($F2456*K2456)</f>
        <v>0</v>
      </c>
      <c r="M2456" s="412">
        <f>+G2456+I2456+K2456</f>
        <v>116201.175</v>
      </c>
      <c r="N2456" s="412">
        <f>H2456+J2456+L2456</f>
        <v>0</v>
      </c>
      <c r="O2456" s="412"/>
      <c r="P2456" s="412"/>
      <c r="Q2456" s="412"/>
      <c r="R2456" s="483" t="s">
        <v>0</v>
      </c>
      <c r="T2456" s="411">
        <v>1</v>
      </c>
    </row>
    <row r="2457" spans="1:20" s="75" customFormat="1" ht="24" hidden="1" customHeight="1">
      <c r="A2457" s="372" t="s">
        <v>2303</v>
      </c>
      <c r="B2457" s="421" t="s">
        <v>0</v>
      </c>
      <c r="C2457" s="421" t="s">
        <v>195</v>
      </c>
      <c r="D2457" s="421" t="s">
        <v>3455</v>
      </c>
      <c r="E2457" s="422" t="s">
        <v>18</v>
      </c>
      <c r="F2457" s="416"/>
      <c r="G2457" s="426">
        <v>116201.17499999999</v>
      </c>
      <c r="H2457" s="417">
        <f t="shared" ref="H2457" si="3245">INT($F2457*G2457)</f>
        <v>0</v>
      </c>
      <c r="I2457" s="416">
        <v>0</v>
      </c>
      <c r="J2457" s="417">
        <f t="shared" ref="J2457" si="3246">INT($F2457*I2457)</f>
        <v>0</v>
      </c>
      <c r="K2457" s="416">
        <v>0</v>
      </c>
      <c r="L2457" s="417">
        <f t="shared" ref="L2457" si="3247">INT($F2457*K2457)</f>
        <v>0</v>
      </c>
      <c r="M2457" s="417">
        <f t="shared" ref="M2457" si="3248">+G2457+I2457+K2457</f>
        <v>116201.17499999999</v>
      </c>
      <c r="N2457" s="417">
        <f t="shared" ref="N2457" si="3249">H2457+J2457+L2457</f>
        <v>0</v>
      </c>
      <c r="O2457" s="417">
        <f t="shared" ref="O2457" si="3250">F2457-F2456</f>
        <v>0</v>
      </c>
      <c r="P2457" s="417">
        <f t="shared" ref="P2457:Q2457" si="3251">M2457-M2456</f>
        <v>0</v>
      </c>
      <c r="Q2457" s="417">
        <f t="shared" si="3251"/>
        <v>0</v>
      </c>
      <c r="R2457" s="484"/>
      <c r="T2457" s="416">
        <v>1</v>
      </c>
    </row>
    <row r="2458" spans="1:20" s="371" customFormat="1" ht="24" hidden="1" customHeight="1">
      <c r="A2458" s="366" t="s">
        <v>2313</v>
      </c>
      <c r="B2458" s="418" t="s">
        <v>0</v>
      </c>
      <c r="C2458" s="418" t="s">
        <v>170</v>
      </c>
      <c r="D2458" s="418" t="s">
        <v>167</v>
      </c>
      <c r="E2458" s="419" t="s">
        <v>18</v>
      </c>
      <c r="F2458" s="411"/>
      <c r="G2458" s="411">
        <v>20440</v>
      </c>
      <c r="H2458" s="412">
        <f>INT($F2458*G2458)</f>
        <v>0</v>
      </c>
      <c r="I2458" s="411">
        <v>0</v>
      </c>
      <c r="J2458" s="412">
        <f>INT($F2458*I2458)</f>
        <v>0</v>
      </c>
      <c r="K2458" s="411">
        <v>0</v>
      </c>
      <c r="L2458" s="412">
        <f>INT($F2458*K2458)</f>
        <v>0</v>
      </c>
      <c r="M2458" s="412">
        <f>+G2458+I2458+K2458</f>
        <v>20440</v>
      </c>
      <c r="N2458" s="412">
        <f>H2458+J2458+L2458</f>
        <v>0</v>
      </c>
      <c r="O2458" s="412"/>
      <c r="P2458" s="412"/>
      <c r="Q2458" s="412"/>
      <c r="R2458" s="483" t="s">
        <v>0</v>
      </c>
      <c r="T2458" s="411">
        <v>16</v>
      </c>
    </row>
    <row r="2459" spans="1:20" s="75" customFormat="1" ht="24" hidden="1" customHeight="1">
      <c r="A2459" s="372" t="s">
        <v>2303</v>
      </c>
      <c r="B2459" s="421" t="s">
        <v>0</v>
      </c>
      <c r="C2459" s="421" t="s">
        <v>170</v>
      </c>
      <c r="D2459" s="421" t="s">
        <v>167</v>
      </c>
      <c r="E2459" s="422" t="s">
        <v>18</v>
      </c>
      <c r="F2459" s="416"/>
      <c r="G2459" s="416">
        <v>20440</v>
      </c>
      <c r="H2459" s="417">
        <f t="shared" si="3164"/>
        <v>0</v>
      </c>
      <c r="I2459" s="416">
        <v>0</v>
      </c>
      <c r="J2459" s="417">
        <f t="shared" si="3165"/>
        <v>0</v>
      </c>
      <c r="K2459" s="416">
        <v>0</v>
      </c>
      <c r="L2459" s="417">
        <f t="shared" si="3166"/>
        <v>0</v>
      </c>
      <c r="M2459" s="417">
        <f t="shared" si="3167"/>
        <v>20440</v>
      </c>
      <c r="N2459" s="417">
        <f t="shared" si="3181"/>
        <v>0</v>
      </c>
      <c r="O2459" s="417">
        <f t="shared" ref="O2459" si="3252">F2459-F2458</f>
        <v>0</v>
      </c>
      <c r="P2459" s="417">
        <f t="shared" ref="P2459:Q2459" si="3253">M2459-M2458</f>
        <v>0</v>
      </c>
      <c r="Q2459" s="417">
        <f t="shared" si="3253"/>
        <v>0</v>
      </c>
      <c r="R2459" s="484"/>
      <c r="T2459" s="416">
        <v>16</v>
      </c>
    </row>
    <row r="2460" spans="1:20" s="371" customFormat="1" ht="24" hidden="1" customHeight="1">
      <c r="A2460" s="366" t="s">
        <v>2313</v>
      </c>
      <c r="B2460" s="418" t="s">
        <v>0</v>
      </c>
      <c r="C2460" s="418" t="s">
        <v>170</v>
      </c>
      <c r="D2460" s="418" t="s">
        <v>171</v>
      </c>
      <c r="E2460" s="419" t="s">
        <v>18</v>
      </c>
      <c r="F2460" s="411"/>
      <c r="G2460" s="411">
        <v>18097.099999999999</v>
      </c>
      <c r="H2460" s="412">
        <f>INT($F2460*G2460)</f>
        <v>0</v>
      </c>
      <c r="I2460" s="411">
        <v>0</v>
      </c>
      <c r="J2460" s="412">
        <f>INT($F2460*I2460)</f>
        <v>0</v>
      </c>
      <c r="K2460" s="411">
        <v>0</v>
      </c>
      <c r="L2460" s="412">
        <f>INT($F2460*K2460)</f>
        <v>0</v>
      </c>
      <c r="M2460" s="412">
        <f>+G2460+I2460+K2460</f>
        <v>18097.099999999999</v>
      </c>
      <c r="N2460" s="412">
        <f>H2460+J2460+L2460</f>
        <v>0</v>
      </c>
      <c r="O2460" s="412"/>
      <c r="P2460" s="412"/>
      <c r="Q2460" s="412"/>
      <c r="R2460" s="483" t="s">
        <v>0</v>
      </c>
      <c r="T2460" s="411">
        <v>2</v>
      </c>
    </row>
    <row r="2461" spans="1:20" s="75" customFormat="1" ht="24" hidden="1" customHeight="1">
      <c r="A2461" s="372" t="s">
        <v>2303</v>
      </c>
      <c r="B2461" s="421" t="s">
        <v>0</v>
      </c>
      <c r="C2461" s="421" t="s">
        <v>170</v>
      </c>
      <c r="D2461" s="421" t="s">
        <v>171</v>
      </c>
      <c r="E2461" s="422" t="s">
        <v>18</v>
      </c>
      <c r="F2461" s="416"/>
      <c r="G2461" s="416">
        <v>18097.099999999999</v>
      </c>
      <c r="H2461" s="417">
        <f t="shared" si="3164"/>
        <v>0</v>
      </c>
      <c r="I2461" s="416">
        <v>0</v>
      </c>
      <c r="J2461" s="417">
        <f t="shared" si="3165"/>
        <v>0</v>
      </c>
      <c r="K2461" s="416">
        <v>0</v>
      </c>
      <c r="L2461" s="417">
        <f t="shared" si="3166"/>
        <v>0</v>
      </c>
      <c r="M2461" s="417">
        <f t="shared" si="3167"/>
        <v>18097.099999999999</v>
      </c>
      <c r="N2461" s="417">
        <f t="shared" si="3181"/>
        <v>0</v>
      </c>
      <c r="O2461" s="417">
        <f t="shared" ref="O2461" si="3254">F2461-F2460</f>
        <v>0</v>
      </c>
      <c r="P2461" s="417">
        <f t="shared" ref="P2461:Q2461" si="3255">M2461-M2460</f>
        <v>0</v>
      </c>
      <c r="Q2461" s="417">
        <f t="shared" si="3255"/>
        <v>0</v>
      </c>
      <c r="R2461" s="484"/>
      <c r="T2461" s="416">
        <v>2</v>
      </c>
    </row>
    <row r="2462" spans="1:20" s="371" customFormat="1" ht="24" hidden="1" customHeight="1">
      <c r="A2462" s="366" t="s">
        <v>2313</v>
      </c>
      <c r="B2462" s="418" t="s">
        <v>0</v>
      </c>
      <c r="C2462" s="418" t="s">
        <v>170</v>
      </c>
      <c r="D2462" s="418" t="s">
        <v>163</v>
      </c>
      <c r="E2462" s="419" t="s">
        <v>18</v>
      </c>
      <c r="F2462" s="411"/>
      <c r="G2462" s="411">
        <v>12179.6</v>
      </c>
      <c r="H2462" s="412">
        <f>INT($F2462*G2462)</f>
        <v>0</v>
      </c>
      <c r="I2462" s="411">
        <v>0</v>
      </c>
      <c r="J2462" s="412">
        <f>INT($F2462*I2462)</f>
        <v>0</v>
      </c>
      <c r="K2462" s="411">
        <v>0</v>
      </c>
      <c r="L2462" s="412">
        <f>INT($F2462*K2462)</f>
        <v>0</v>
      </c>
      <c r="M2462" s="412">
        <f>+G2462+I2462+K2462</f>
        <v>12179.6</v>
      </c>
      <c r="N2462" s="412">
        <f>H2462+J2462+L2462</f>
        <v>0</v>
      </c>
      <c r="O2462" s="412"/>
      <c r="P2462" s="412"/>
      <c r="Q2462" s="412"/>
      <c r="R2462" s="483" t="s">
        <v>0</v>
      </c>
      <c r="T2462" s="411">
        <v>20</v>
      </c>
    </row>
    <row r="2463" spans="1:20" s="75" customFormat="1" ht="24" hidden="1" customHeight="1">
      <c r="A2463" s="372" t="s">
        <v>2303</v>
      </c>
      <c r="B2463" s="421" t="s">
        <v>0</v>
      </c>
      <c r="C2463" s="421" t="s">
        <v>170</v>
      </c>
      <c r="D2463" s="421" t="s">
        <v>163</v>
      </c>
      <c r="E2463" s="422" t="s">
        <v>18</v>
      </c>
      <c r="F2463" s="416"/>
      <c r="G2463" s="416">
        <v>12179.6</v>
      </c>
      <c r="H2463" s="417">
        <f t="shared" si="3164"/>
        <v>0</v>
      </c>
      <c r="I2463" s="416">
        <v>0</v>
      </c>
      <c r="J2463" s="417">
        <f t="shared" si="3165"/>
        <v>0</v>
      </c>
      <c r="K2463" s="416">
        <v>0</v>
      </c>
      <c r="L2463" s="417">
        <f t="shared" si="3166"/>
        <v>0</v>
      </c>
      <c r="M2463" s="417">
        <f t="shared" si="3167"/>
        <v>12179.6</v>
      </c>
      <c r="N2463" s="417">
        <f t="shared" si="3181"/>
        <v>0</v>
      </c>
      <c r="O2463" s="417">
        <f t="shared" ref="O2463" si="3256">F2463-F2462</f>
        <v>0</v>
      </c>
      <c r="P2463" s="417">
        <f t="shared" ref="P2463:Q2463" si="3257">M2463-M2462</f>
        <v>0</v>
      </c>
      <c r="Q2463" s="417">
        <f t="shared" si="3257"/>
        <v>0</v>
      </c>
      <c r="R2463" s="484"/>
      <c r="T2463" s="416">
        <v>20</v>
      </c>
    </row>
    <row r="2464" spans="1:20" s="516" customFormat="1" ht="24" hidden="1" customHeight="1">
      <c r="A2464" s="366" t="s">
        <v>2313</v>
      </c>
      <c r="B2464" s="500" t="s">
        <v>3410</v>
      </c>
      <c r="C2464" s="500" t="s">
        <v>3411</v>
      </c>
      <c r="D2464" s="500" t="s">
        <v>0</v>
      </c>
      <c r="E2464" s="501" t="s">
        <v>0</v>
      </c>
      <c r="F2464" s="502"/>
      <c r="G2464" s="503">
        <v>0</v>
      </c>
      <c r="H2464" s="503">
        <f>SUMIF($A$2466:$A$2485,$A2466,H$2466:H$2485)</f>
        <v>0</v>
      </c>
      <c r="I2464" s="503">
        <v>0</v>
      </c>
      <c r="J2464" s="503">
        <f t="shared" ref="J2464:J2465" si="3258">SUMIF($A$2466:$A$2485,$A2466,J$2466:J$2485)</f>
        <v>0</v>
      </c>
      <c r="K2464" s="503">
        <v>0</v>
      </c>
      <c r="L2464" s="503">
        <f t="shared" ref="L2464:L2465" si="3259">SUMIF($A$2466:$A$2485,$A2466,L$2466:L$2485)</f>
        <v>0</v>
      </c>
      <c r="M2464" s="504">
        <v>0</v>
      </c>
      <c r="N2464" s="503">
        <f>H2464+J2464+L2464</f>
        <v>0</v>
      </c>
      <c r="O2464" s="503"/>
      <c r="P2464" s="503"/>
      <c r="Q2464" s="503"/>
      <c r="R2464" s="501" t="s">
        <v>0</v>
      </c>
      <c r="T2464" s="502">
        <v>0</v>
      </c>
    </row>
    <row r="2465" spans="1:20" s="79" customFormat="1" ht="24" hidden="1" customHeight="1">
      <c r="A2465" s="372" t="s">
        <v>2303</v>
      </c>
      <c r="B2465" s="505" t="s">
        <v>3467</v>
      </c>
      <c r="C2465" s="505" t="s">
        <v>3468</v>
      </c>
      <c r="D2465" s="505" t="s">
        <v>0</v>
      </c>
      <c r="E2465" s="506" t="s">
        <v>0</v>
      </c>
      <c r="F2465" s="507"/>
      <c r="G2465" s="508">
        <v>0</v>
      </c>
      <c r="H2465" s="508">
        <f>SUMIF($A$2466:$A$2485,$A2467,H$2466:H$2485)</f>
        <v>0</v>
      </c>
      <c r="I2465" s="508">
        <v>0</v>
      </c>
      <c r="J2465" s="508">
        <f t="shared" si="3258"/>
        <v>0</v>
      </c>
      <c r="K2465" s="508">
        <v>0</v>
      </c>
      <c r="L2465" s="508">
        <f t="shared" si="3259"/>
        <v>0</v>
      </c>
      <c r="M2465" s="509">
        <v>0</v>
      </c>
      <c r="N2465" s="508">
        <f t="shared" si="3181"/>
        <v>0</v>
      </c>
      <c r="O2465" s="508">
        <f t="shared" ref="O2465" si="3260">F2465-F2464</f>
        <v>0</v>
      </c>
      <c r="P2465" s="508">
        <f t="shared" ref="P2465:Q2465" si="3261">M2465-M2464</f>
        <v>0</v>
      </c>
      <c r="Q2465" s="508">
        <f t="shared" si="3261"/>
        <v>0</v>
      </c>
      <c r="R2465" s="506"/>
      <c r="T2465" s="507">
        <v>0</v>
      </c>
    </row>
    <row r="2466" spans="1:20" s="371" customFormat="1" ht="24" hidden="1" customHeight="1">
      <c r="A2466" s="366" t="s">
        <v>2313</v>
      </c>
      <c r="B2466" s="418" t="s">
        <v>0</v>
      </c>
      <c r="C2466" s="418" t="s">
        <v>3449</v>
      </c>
      <c r="D2466" s="418" t="s">
        <v>161</v>
      </c>
      <c r="E2466" s="419" t="s">
        <v>6</v>
      </c>
      <c r="F2466" s="411"/>
      <c r="G2466" s="411">
        <v>15900.7</v>
      </c>
      <c r="H2466" s="412">
        <f>INT($F2466*G2466)</f>
        <v>0</v>
      </c>
      <c r="I2466" s="411">
        <v>0</v>
      </c>
      <c r="J2466" s="412">
        <f>INT($F2466*I2466)</f>
        <v>0</v>
      </c>
      <c r="K2466" s="411">
        <v>0</v>
      </c>
      <c r="L2466" s="412">
        <f>INT($F2466*K2466)</f>
        <v>0</v>
      </c>
      <c r="M2466" s="412">
        <f>+G2466+I2466+K2466</f>
        <v>15900.7</v>
      </c>
      <c r="N2466" s="412">
        <f>H2466+J2466+L2466</f>
        <v>0</v>
      </c>
      <c r="O2466" s="412"/>
      <c r="P2466" s="412"/>
      <c r="Q2466" s="412"/>
      <c r="R2466" s="483" t="s">
        <v>0</v>
      </c>
      <c r="T2466" s="411">
        <v>9</v>
      </c>
    </row>
    <row r="2467" spans="1:20" s="75" customFormat="1" ht="24" hidden="1" customHeight="1">
      <c r="A2467" s="372" t="s">
        <v>2303</v>
      </c>
      <c r="B2467" s="421" t="s">
        <v>0</v>
      </c>
      <c r="C2467" s="421" t="s">
        <v>1494</v>
      </c>
      <c r="D2467" s="421" t="s">
        <v>161</v>
      </c>
      <c r="E2467" s="422" t="s">
        <v>6</v>
      </c>
      <c r="F2467" s="416"/>
      <c r="G2467" s="416">
        <v>15900.7</v>
      </c>
      <c r="H2467" s="417">
        <f t="shared" ref="H2467:H2485" si="3262">INT($F2467*G2467)</f>
        <v>0</v>
      </c>
      <c r="I2467" s="416">
        <v>0</v>
      </c>
      <c r="J2467" s="417">
        <f t="shared" ref="J2467:J2485" si="3263">INT($F2467*I2467)</f>
        <v>0</v>
      </c>
      <c r="K2467" s="416">
        <v>0</v>
      </c>
      <c r="L2467" s="417">
        <f t="shared" ref="L2467:L2485" si="3264">INT($F2467*K2467)</f>
        <v>0</v>
      </c>
      <c r="M2467" s="417">
        <f t="shared" ref="M2467:M2485" si="3265">+G2467+I2467+K2467</f>
        <v>15900.7</v>
      </c>
      <c r="N2467" s="417">
        <f t="shared" si="3181"/>
        <v>0</v>
      </c>
      <c r="O2467" s="417">
        <f t="shared" ref="O2467" si="3266">F2467-F2466</f>
        <v>0</v>
      </c>
      <c r="P2467" s="417">
        <f t="shared" ref="P2467:Q2467" si="3267">M2467-M2466</f>
        <v>0</v>
      </c>
      <c r="Q2467" s="417">
        <f t="shared" si="3267"/>
        <v>0</v>
      </c>
      <c r="R2467" s="484"/>
      <c r="T2467" s="416">
        <v>9</v>
      </c>
    </row>
    <row r="2468" spans="1:20" s="371" customFormat="1" ht="24" hidden="1" customHeight="1">
      <c r="A2468" s="366" t="s">
        <v>2313</v>
      </c>
      <c r="B2468" s="418" t="s">
        <v>0</v>
      </c>
      <c r="C2468" s="418" t="s">
        <v>3453</v>
      </c>
      <c r="D2468" s="418" t="s">
        <v>3454</v>
      </c>
      <c r="E2468" s="419" t="s">
        <v>308</v>
      </c>
      <c r="F2468" s="411"/>
      <c r="G2468" s="411">
        <v>14310.6</v>
      </c>
      <c r="H2468" s="412">
        <f>INT($F2468*G2468)</f>
        <v>0</v>
      </c>
      <c r="I2468" s="411">
        <v>0</v>
      </c>
      <c r="J2468" s="412">
        <f>INT($F2468*I2468)</f>
        <v>0</v>
      </c>
      <c r="K2468" s="411">
        <v>0</v>
      </c>
      <c r="L2468" s="412">
        <f>INT($F2468*K2468)</f>
        <v>0</v>
      </c>
      <c r="M2468" s="412">
        <f>+G2468+I2468+K2468</f>
        <v>14310.6</v>
      </c>
      <c r="N2468" s="412">
        <f>H2468+J2468+L2468</f>
        <v>0</v>
      </c>
      <c r="O2468" s="412"/>
      <c r="P2468" s="412"/>
      <c r="Q2468" s="412"/>
      <c r="R2468" s="483" t="s">
        <v>0</v>
      </c>
      <c r="T2468" s="411">
        <v>1</v>
      </c>
    </row>
    <row r="2469" spans="1:20" s="75" customFormat="1" ht="24" hidden="1" customHeight="1">
      <c r="A2469" s="372" t="s">
        <v>2303</v>
      </c>
      <c r="B2469" s="421" t="s">
        <v>0</v>
      </c>
      <c r="C2469" s="421" t="s">
        <v>1495</v>
      </c>
      <c r="D2469" s="421" t="s">
        <v>1496</v>
      </c>
      <c r="E2469" s="422" t="s">
        <v>1034</v>
      </c>
      <c r="F2469" s="416"/>
      <c r="G2469" s="416">
        <v>14310.6</v>
      </c>
      <c r="H2469" s="417">
        <f t="shared" si="3262"/>
        <v>0</v>
      </c>
      <c r="I2469" s="416">
        <v>0</v>
      </c>
      <c r="J2469" s="417">
        <f t="shared" si="3263"/>
        <v>0</v>
      </c>
      <c r="K2469" s="416">
        <v>0</v>
      </c>
      <c r="L2469" s="417">
        <f t="shared" si="3264"/>
        <v>0</v>
      </c>
      <c r="M2469" s="417">
        <f t="shared" si="3265"/>
        <v>14310.6</v>
      </c>
      <c r="N2469" s="417">
        <f t="shared" si="3181"/>
        <v>0</v>
      </c>
      <c r="O2469" s="417">
        <f t="shared" ref="O2469" si="3268">F2469-F2468</f>
        <v>0</v>
      </c>
      <c r="P2469" s="417">
        <f t="shared" ref="P2469:Q2469" si="3269">M2469-M2468</f>
        <v>0</v>
      </c>
      <c r="Q2469" s="417">
        <f t="shared" si="3269"/>
        <v>0</v>
      </c>
      <c r="R2469" s="484"/>
      <c r="T2469" s="416">
        <v>1</v>
      </c>
    </row>
    <row r="2470" spans="1:20" s="371" customFormat="1" ht="24" hidden="1" customHeight="1">
      <c r="A2470" s="366" t="s">
        <v>2093</v>
      </c>
      <c r="B2470" s="418" t="s">
        <v>0</v>
      </c>
      <c r="C2470" s="418" t="s">
        <v>162</v>
      </c>
      <c r="D2470" s="418" t="s">
        <v>163</v>
      </c>
      <c r="E2470" s="419" t="s">
        <v>18</v>
      </c>
      <c r="F2470" s="411"/>
      <c r="G2470" s="411">
        <v>4746.1000000000004</v>
      </c>
      <c r="H2470" s="412">
        <f>INT($F2470*G2470)</f>
        <v>0</v>
      </c>
      <c r="I2470" s="411">
        <v>0</v>
      </c>
      <c r="J2470" s="412">
        <f>INT($F2470*I2470)</f>
        <v>0</v>
      </c>
      <c r="K2470" s="411">
        <v>0</v>
      </c>
      <c r="L2470" s="412">
        <f>INT($F2470*K2470)</f>
        <v>0</v>
      </c>
      <c r="M2470" s="412">
        <f>+G2470+I2470+K2470</f>
        <v>4746.1000000000004</v>
      </c>
      <c r="N2470" s="412">
        <f>H2470+J2470+L2470</f>
        <v>0</v>
      </c>
      <c r="O2470" s="412"/>
      <c r="P2470" s="412"/>
      <c r="Q2470" s="412"/>
      <c r="R2470" s="483" t="s">
        <v>0</v>
      </c>
      <c r="T2470" s="411">
        <v>3</v>
      </c>
    </row>
    <row r="2471" spans="1:20" s="75" customFormat="1" ht="24" hidden="1" customHeight="1">
      <c r="A2471" s="372" t="s">
        <v>2089</v>
      </c>
      <c r="B2471" s="421" t="s">
        <v>0</v>
      </c>
      <c r="C2471" s="421" t="s">
        <v>162</v>
      </c>
      <c r="D2471" s="421" t="s">
        <v>163</v>
      </c>
      <c r="E2471" s="422" t="s">
        <v>18</v>
      </c>
      <c r="F2471" s="416"/>
      <c r="G2471" s="416">
        <v>4746.1000000000004</v>
      </c>
      <c r="H2471" s="417">
        <f t="shared" si="3262"/>
        <v>0</v>
      </c>
      <c r="I2471" s="416">
        <v>0</v>
      </c>
      <c r="J2471" s="417">
        <f t="shared" si="3263"/>
        <v>0</v>
      </c>
      <c r="K2471" s="416">
        <v>0</v>
      </c>
      <c r="L2471" s="417">
        <f t="shared" si="3264"/>
        <v>0</v>
      </c>
      <c r="M2471" s="417">
        <f t="shared" si="3265"/>
        <v>4746.1000000000004</v>
      </c>
      <c r="N2471" s="417">
        <f t="shared" si="3181"/>
        <v>0</v>
      </c>
      <c r="O2471" s="417">
        <f t="shared" ref="O2471" si="3270">F2471-F2470</f>
        <v>0</v>
      </c>
      <c r="P2471" s="417">
        <f t="shared" ref="P2471:Q2471" si="3271">M2471-M2470</f>
        <v>0</v>
      </c>
      <c r="Q2471" s="417">
        <f t="shared" si="3271"/>
        <v>0</v>
      </c>
      <c r="R2471" s="484"/>
      <c r="T2471" s="416">
        <v>3</v>
      </c>
    </row>
    <row r="2472" spans="1:20" s="371" customFormat="1" ht="24" hidden="1" customHeight="1">
      <c r="A2472" s="366" t="s">
        <v>2313</v>
      </c>
      <c r="B2472" s="418" t="s">
        <v>0</v>
      </c>
      <c r="C2472" s="418" t="s">
        <v>164</v>
      </c>
      <c r="D2472" s="418" t="s">
        <v>163</v>
      </c>
      <c r="E2472" s="419" t="s">
        <v>18</v>
      </c>
      <c r="F2472" s="411"/>
      <c r="G2472" s="411">
        <v>8544.7000000000007</v>
      </c>
      <c r="H2472" s="412">
        <f>INT($F2472*G2472)</f>
        <v>0</v>
      </c>
      <c r="I2472" s="411">
        <v>0</v>
      </c>
      <c r="J2472" s="412">
        <f>INT($F2472*I2472)</f>
        <v>0</v>
      </c>
      <c r="K2472" s="411">
        <v>0</v>
      </c>
      <c r="L2472" s="412">
        <f>INT($F2472*K2472)</f>
        <v>0</v>
      </c>
      <c r="M2472" s="412">
        <f>+G2472+I2472+K2472</f>
        <v>8544.7000000000007</v>
      </c>
      <c r="N2472" s="412">
        <f>H2472+J2472+L2472</f>
        <v>0</v>
      </c>
      <c r="O2472" s="412"/>
      <c r="P2472" s="412"/>
      <c r="Q2472" s="412"/>
      <c r="R2472" s="483" t="s">
        <v>0</v>
      </c>
      <c r="T2472" s="411">
        <v>1</v>
      </c>
    </row>
    <row r="2473" spans="1:20" s="75" customFormat="1" ht="24" hidden="1" customHeight="1">
      <c r="A2473" s="372" t="s">
        <v>2303</v>
      </c>
      <c r="B2473" s="421" t="s">
        <v>0</v>
      </c>
      <c r="C2473" s="421" t="s">
        <v>164</v>
      </c>
      <c r="D2473" s="421" t="s">
        <v>163</v>
      </c>
      <c r="E2473" s="422" t="s">
        <v>18</v>
      </c>
      <c r="F2473" s="416"/>
      <c r="G2473" s="416">
        <v>8544.7000000000007</v>
      </c>
      <c r="H2473" s="417">
        <f t="shared" si="3262"/>
        <v>0</v>
      </c>
      <c r="I2473" s="416">
        <v>0</v>
      </c>
      <c r="J2473" s="417">
        <f t="shared" si="3263"/>
        <v>0</v>
      </c>
      <c r="K2473" s="416">
        <v>0</v>
      </c>
      <c r="L2473" s="417">
        <f t="shared" si="3264"/>
        <v>0</v>
      </c>
      <c r="M2473" s="417">
        <f t="shared" si="3265"/>
        <v>8544.7000000000007</v>
      </c>
      <c r="N2473" s="417">
        <f t="shared" si="3181"/>
        <v>0</v>
      </c>
      <c r="O2473" s="417">
        <f t="shared" ref="O2473" si="3272">F2473-F2472</f>
        <v>0</v>
      </c>
      <c r="P2473" s="417">
        <f t="shared" ref="P2473:Q2473" si="3273">M2473-M2472</f>
        <v>0</v>
      </c>
      <c r="Q2473" s="417">
        <f t="shared" si="3273"/>
        <v>0</v>
      </c>
      <c r="R2473" s="484"/>
      <c r="T2473" s="416">
        <v>1</v>
      </c>
    </row>
    <row r="2474" spans="1:20" s="371" customFormat="1" ht="24" hidden="1" customHeight="1">
      <c r="A2474" s="366" t="s">
        <v>2313</v>
      </c>
      <c r="B2474" s="418" t="s">
        <v>0</v>
      </c>
      <c r="C2474" s="418" t="s">
        <v>165</v>
      </c>
      <c r="D2474" s="418" t="s">
        <v>166</v>
      </c>
      <c r="E2474" s="419" t="s">
        <v>18</v>
      </c>
      <c r="F2474" s="411"/>
      <c r="G2474" s="411">
        <v>3080</v>
      </c>
      <c r="H2474" s="412">
        <f>INT($F2474*G2474)</f>
        <v>0</v>
      </c>
      <c r="I2474" s="411">
        <v>0</v>
      </c>
      <c r="J2474" s="412">
        <f>INT($F2474*I2474)</f>
        <v>0</v>
      </c>
      <c r="K2474" s="411">
        <v>0</v>
      </c>
      <c r="L2474" s="412">
        <f>INT($F2474*K2474)</f>
        <v>0</v>
      </c>
      <c r="M2474" s="412">
        <f>+G2474+I2474+K2474</f>
        <v>3080</v>
      </c>
      <c r="N2474" s="412">
        <f>H2474+J2474+L2474</f>
        <v>0</v>
      </c>
      <c r="O2474" s="412"/>
      <c r="P2474" s="412"/>
      <c r="Q2474" s="412"/>
      <c r="R2474" s="483" t="s">
        <v>0</v>
      </c>
      <c r="T2474" s="411">
        <v>1</v>
      </c>
    </row>
    <row r="2475" spans="1:20" s="75" customFormat="1" ht="24" hidden="1" customHeight="1">
      <c r="A2475" s="372" t="s">
        <v>2303</v>
      </c>
      <c r="B2475" s="421" t="s">
        <v>0</v>
      </c>
      <c r="C2475" s="421" t="s">
        <v>165</v>
      </c>
      <c r="D2475" s="421" t="s">
        <v>166</v>
      </c>
      <c r="E2475" s="422" t="s">
        <v>18</v>
      </c>
      <c r="F2475" s="416"/>
      <c r="G2475" s="416">
        <v>3080</v>
      </c>
      <c r="H2475" s="417">
        <f t="shared" si="3262"/>
        <v>0</v>
      </c>
      <c r="I2475" s="416">
        <v>0</v>
      </c>
      <c r="J2475" s="417">
        <f t="shared" si="3263"/>
        <v>0</v>
      </c>
      <c r="K2475" s="416">
        <v>0</v>
      </c>
      <c r="L2475" s="417">
        <f t="shared" si="3264"/>
        <v>0</v>
      </c>
      <c r="M2475" s="417">
        <f t="shared" si="3265"/>
        <v>3080</v>
      </c>
      <c r="N2475" s="417">
        <f t="shared" si="3181"/>
        <v>0</v>
      </c>
      <c r="O2475" s="417">
        <f t="shared" ref="O2475" si="3274">F2475-F2474</f>
        <v>0</v>
      </c>
      <c r="P2475" s="417">
        <f t="shared" ref="P2475:Q2475" si="3275">M2475-M2474</f>
        <v>0</v>
      </c>
      <c r="Q2475" s="417">
        <f t="shared" si="3275"/>
        <v>0</v>
      </c>
      <c r="R2475" s="484"/>
      <c r="T2475" s="416">
        <v>1</v>
      </c>
    </row>
    <row r="2476" spans="1:20" s="371" customFormat="1" ht="24" hidden="1" customHeight="1">
      <c r="A2476" s="366" t="s">
        <v>2313</v>
      </c>
      <c r="B2476" s="418" t="s">
        <v>0</v>
      </c>
      <c r="C2476" s="418" t="s">
        <v>3461</v>
      </c>
      <c r="D2476" s="418" t="s">
        <v>163</v>
      </c>
      <c r="E2476" s="419" t="s">
        <v>18</v>
      </c>
      <c r="F2476" s="411"/>
      <c r="G2476" s="411">
        <v>62525.8</v>
      </c>
      <c r="H2476" s="412">
        <f>INT($F2476*G2476)</f>
        <v>0</v>
      </c>
      <c r="I2476" s="411">
        <v>0</v>
      </c>
      <c r="J2476" s="412">
        <f>INT($F2476*I2476)</f>
        <v>0</v>
      </c>
      <c r="K2476" s="411">
        <v>0</v>
      </c>
      <c r="L2476" s="412">
        <f>INT($F2476*K2476)</f>
        <v>0</v>
      </c>
      <c r="M2476" s="412">
        <f>+G2476+I2476+K2476</f>
        <v>62525.8</v>
      </c>
      <c r="N2476" s="412">
        <f>H2476+J2476+L2476</f>
        <v>0</v>
      </c>
      <c r="O2476" s="412"/>
      <c r="P2476" s="412"/>
      <c r="Q2476" s="412"/>
      <c r="R2476" s="483" t="s">
        <v>0</v>
      </c>
      <c r="T2476" s="411">
        <v>2</v>
      </c>
    </row>
    <row r="2477" spans="1:20" s="75" customFormat="1" ht="24" hidden="1" customHeight="1">
      <c r="A2477" s="372" t="s">
        <v>2072</v>
      </c>
      <c r="B2477" s="421" t="s">
        <v>0</v>
      </c>
      <c r="C2477" s="421" t="s">
        <v>1497</v>
      </c>
      <c r="D2477" s="421" t="s">
        <v>163</v>
      </c>
      <c r="E2477" s="422" t="s">
        <v>18</v>
      </c>
      <c r="F2477" s="416"/>
      <c r="G2477" s="416">
        <v>62525.8</v>
      </c>
      <c r="H2477" s="417">
        <f t="shared" si="3262"/>
        <v>0</v>
      </c>
      <c r="I2477" s="416">
        <v>0</v>
      </c>
      <c r="J2477" s="417">
        <f t="shared" si="3263"/>
        <v>0</v>
      </c>
      <c r="K2477" s="416">
        <v>0</v>
      </c>
      <c r="L2477" s="417">
        <f t="shared" si="3264"/>
        <v>0</v>
      </c>
      <c r="M2477" s="417">
        <f t="shared" si="3265"/>
        <v>62525.8</v>
      </c>
      <c r="N2477" s="417">
        <f t="shared" si="3181"/>
        <v>0</v>
      </c>
      <c r="O2477" s="417">
        <f t="shared" ref="O2477" si="3276">F2477-F2476</f>
        <v>0</v>
      </c>
      <c r="P2477" s="417">
        <f t="shared" ref="P2477:Q2477" si="3277">M2477-M2476</f>
        <v>0</v>
      </c>
      <c r="Q2477" s="417">
        <f t="shared" si="3277"/>
        <v>0</v>
      </c>
      <c r="R2477" s="484"/>
      <c r="T2477" s="416">
        <v>2</v>
      </c>
    </row>
    <row r="2478" spans="1:20" s="371" customFormat="1" ht="24" hidden="1" customHeight="1">
      <c r="A2478" s="366" t="s">
        <v>2064</v>
      </c>
      <c r="B2478" s="418" t="s">
        <v>0</v>
      </c>
      <c r="C2478" s="418" t="s">
        <v>3463</v>
      </c>
      <c r="D2478" s="418" t="s">
        <v>3465</v>
      </c>
      <c r="E2478" s="419" t="s">
        <v>18</v>
      </c>
      <c r="F2478" s="411"/>
      <c r="G2478" s="411">
        <v>34962.400000000001</v>
      </c>
      <c r="H2478" s="412">
        <f>INT($F2478*G2478)</f>
        <v>0</v>
      </c>
      <c r="I2478" s="411">
        <v>0</v>
      </c>
      <c r="J2478" s="412">
        <f>INT($F2478*I2478)</f>
        <v>0</v>
      </c>
      <c r="K2478" s="411">
        <v>0</v>
      </c>
      <c r="L2478" s="412">
        <f>INT($F2478*K2478)</f>
        <v>0</v>
      </c>
      <c r="M2478" s="412">
        <f>+G2478+I2478+K2478</f>
        <v>34962.400000000001</v>
      </c>
      <c r="N2478" s="412">
        <f>H2478+J2478+L2478</f>
        <v>0</v>
      </c>
      <c r="O2478" s="412"/>
      <c r="P2478" s="412"/>
      <c r="Q2478" s="412"/>
      <c r="R2478" s="483" t="s">
        <v>0</v>
      </c>
      <c r="T2478" s="411">
        <v>2</v>
      </c>
    </row>
    <row r="2479" spans="1:20" s="75" customFormat="1" ht="24" hidden="1" customHeight="1">
      <c r="A2479" s="372" t="s">
        <v>2072</v>
      </c>
      <c r="B2479" s="421" t="s">
        <v>0</v>
      </c>
      <c r="C2479" s="421" t="s">
        <v>1499</v>
      </c>
      <c r="D2479" s="421" t="s">
        <v>1501</v>
      </c>
      <c r="E2479" s="422" t="s">
        <v>18</v>
      </c>
      <c r="F2479" s="416"/>
      <c r="G2479" s="416">
        <v>34962.400000000001</v>
      </c>
      <c r="H2479" s="417">
        <f t="shared" si="3262"/>
        <v>0</v>
      </c>
      <c r="I2479" s="416">
        <v>0</v>
      </c>
      <c r="J2479" s="417">
        <f t="shared" si="3263"/>
        <v>0</v>
      </c>
      <c r="K2479" s="416">
        <v>0</v>
      </c>
      <c r="L2479" s="417">
        <f t="shared" si="3264"/>
        <v>0</v>
      </c>
      <c r="M2479" s="417">
        <f t="shared" si="3265"/>
        <v>34962.400000000001</v>
      </c>
      <c r="N2479" s="417">
        <f t="shared" si="3181"/>
        <v>0</v>
      </c>
      <c r="O2479" s="417">
        <f t="shared" ref="O2479" si="3278">F2479-F2478</f>
        <v>0</v>
      </c>
      <c r="P2479" s="417">
        <f t="shared" ref="P2479:Q2479" si="3279">M2479-M2478</f>
        <v>0</v>
      </c>
      <c r="Q2479" s="417">
        <f t="shared" si="3279"/>
        <v>0</v>
      </c>
      <c r="R2479" s="484"/>
      <c r="T2479" s="416">
        <v>2</v>
      </c>
    </row>
    <row r="2480" spans="1:20" s="371" customFormat="1" ht="24" hidden="1" customHeight="1">
      <c r="A2480" s="366" t="s">
        <v>2064</v>
      </c>
      <c r="B2480" s="418" t="s">
        <v>0</v>
      </c>
      <c r="C2480" s="418" t="s">
        <v>3466</v>
      </c>
      <c r="D2480" s="418" t="s">
        <v>163</v>
      </c>
      <c r="E2480" s="419" t="s">
        <v>18</v>
      </c>
      <c r="F2480" s="411"/>
      <c r="G2480" s="411">
        <v>838097.8</v>
      </c>
      <c r="H2480" s="412">
        <f>INT($F2480*G2480)</f>
        <v>0</v>
      </c>
      <c r="I2480" s="411">
        <v>0</v>
      </c>
      <c r="J2480" s="412">
        <f>INT($F2480*I2480)</f>
        <v>0</v>
      </c>
      <c r="K2480" s="411">
        <v>0</v>
      </c>
      <c r="L2480" s="412">
        <f>INT($F2480*K2480)</f>
        <v>0</v>
      </c>
      <c r="M2480" s="412">
        <f>+G2480+I2480+K2480</f>
        <v>838097.8</v>
      </c>
      <c r="N2480" s="412">
        <f>H2480+J2480+L2480</f>
        <v>0</v>
      </c>
      <c r="O2480" s="412"/>
      <c r="P2480" s="412"/>
      <c r="Q2480" s="412"/>
      <c r="R2480" s="483" t="s">
        <v>0</v>
      </c>
      <c r="T2480" s="411">
        <v>2</v>
      </c>
    </row>
    <row r="2481" spans="1:20" s="75" customFormat="1" ht="24" hidden="1" customHeight="1">
      <c r="A2481" s="372" t="s">
        <v>2072</v>
      </c>
      <c r="B2481" s="421" t="s">
        <v>0</v>
      </c>
      <c r="C2481" s="421" t="s">
        <v>1502</v>
      </c>
      <c r="D2481" s="421" t="s">
        <v>163</v>
      </c>
      <c r="E2481" s="422" t="s">
        <v>18</v>
      </c>
      <c r="F2481" s="416"/>
      <c r="G2481" s="416">
        <v>838097.8</v>
      </c>
      <c r="H2481" s="417">
        <f t="shared" si="3262"/>
        <v>0</v>
      </c>
      <c r="I2481" s="416">
        <v>0</v>
      </c>
      <c r="J2481" s="417">
        <f t="shared" si="3263"/>
        <v>0</v>
      </c>
      <c r="K2481" s="416">
        <v>0</v>
      </c>
      <c r="L2481" s="417">
        <f t="shared" si="3264"/>
        <v>0</v>
      </c>
      <c r="M2481" s="417">
        <f t="shared" si="3265"/>
        <v>838097.8</v>
      </c>
      <c r="N2481" s="417">
        <f t="shared" si="3181"/>
        <v>0</v>
      </c>
      <c r="O2481" s="417">
        <f t="shared" ref="O2481" si="3280">F2481-F2480</f>
        <v>0</v>
      </c>
      <c r="P2481" s="417">
        <f t="shared" ref="P2481:Q2481" si="3281">M2481-M2480</f>
        <v>0</v>
      </c>
      <c r="Q2481" s="417">
        <f t="shared" si="3281"/>
        <v>0</v>
      </c>
      <c r="R2481" s="484"/>
      <c r="T2481" s="416">
        <v>2</v>
      </c>
    </row>
    <row r="2482" spans="1:20" s="371" customFormat="1" ht="24" hidden="1" customHeight="1">
      <c r="A2482" s="366" t="s">
        <v>3204</v>
      </c>
      <c r="B2482" s="418" t="s">
        <v>0</v>
      </c>
      <c r="C2482" s="418" t="s">
        <v>170</v>
      </c>
      <c r="D2482" s="418" t="s">
        <v>171</v>
      </c>
      <c r="E2482" s="419" t="s">
        <v>18</v>
      </c>
      <c r="F2482" s="411"/>
      <c r="G2482" s="411">
        <v>18097.099999999999</v>
      </c>
      <c r="H2482" s="412">
        <f>INT($F2482*G2482)</f>
        <v>0</v>
      </c>
      <c r="I2482" s="411">
        <v>0</v>
      </c>
      <c r="J2482" s="412">
        <f>INT($F2482*I2482)</f>
        <v>0</v>
      </c>
      <c r="K2482" s="411">
        <v>0</v>
      </c>
      <c r="L2482" s="412">
        <f>INT($F2482*K2482)</f>
        <v>0</v>
      </c>
      <c r="M2482" s="412">
        <f>+G2482+I2482+K2482</f>
        <v>18097.099999999999</v>
      </c>
      <c r="N2482" s="412">
        <f>H2482+J2482+L2482</f>
        <v>0</v>
      </c>
      <c r="O2482" s="412"/>
      <c r="P2482" s="412"/>
      <c r="Q2482" s="412"/>
      <c r="R2482" s="483" t="s">
        <v>0</v>
      </c>
      <c r="T2482" s="411">
        <v>1</v>
      </c>
    </row>
    <row r="2483" spans="1:20" s="75" customFormat="1" ht="24" hidden="1" customHeight="1">
      <c r="A2483" s="372" t="s">
        <v>2072</v>
      </c>
      <c r="B2483" s="421" t="s">
        <v>0</v>
      </c>
      <c r="C2483" s="421" t="s">
        <v>170</v>
      </c>
      <c r="D2483" s="421" t="s">
        <v>171</v>
      </c>
      <c r="E2483" s="422" t="s">
        <v>18</v>
      </c>
      <c r="F2483" s="416"/>
      <c r="G2483" s="416">
        <v>18097.099999999999</v>
      </c>
      <c r="H2483" s="417">
        <f t="shared" si="3262"/>
        <v>0</v>
      </c>
      <c r="I2483" s="416">
        <v>0</v>
      </c>
      <c r="J2483" s="417">
        <f t="shared" si="3263"/>
        <v>0</v>
      </c>
      <c r="K2483" s="416">
        <v>0</v>
      </c>
      <c r="L2483" s="417">
        <f t="shared" si="3264"/>
        <v>0</v>
      </c>
      <c r="M2483" s="417">
        <f t="shared" si="3265"/>
        <v>18097.099999999999</v>
      </c>
      <c r="N2483" s="417">
        <f t="shared" si="3181"/>
        <v>0</v>
      </c>
      <c r="O2483" s="417">
        <f t="shared" ref="O2483" si="3282">F2483-F2482</f>
        <v>0</v>
      </c>
      <c r="P2483" s="417">
        <f t="shared" ref="P2483:Q2483" si="3283">M2483-M2482</f>
        <v>0</v>
      </c>
      <c r="Q2483" s="417">
        <f t="shared" si="3283"/>
        <v>0</v>
      </c>
      <c r="R2483" s="484"/>
      <c r="T2483" s="416">
        <v>1</v>
      </c>
    </row>
    <row r="2484" spans="1:20" s="371" customFormat="1" ht="24" hidden="1" customHeight="1">
      <c r="A2484" s="366" t="s">
        <v>2064</v>
      </c>
      <c r="B2484" s="418" t="s">
        <v>0</v>
      </c>
      <c r="C2484" s="418" t="s">
        <v>170</v>
      </c>
      <c r="D2484" s="418" t="s">
        <v>163</v>
      </c>
      <c r="E2484" s="419" t="s">
        <v>18</v>
      </c>
      <c r="F2484" s="411"/>
      <c r="G2484" s="411">
        <v>12179.6</v>
      </c>
      <c r="H2484" s="412">
        <f>INT($F2484*G2484)</f>
        <v>0</v>
      </c>
      <c r="I2484" s="411">
        <v>0</v>
      </c>
      <c r="J2484" s="412">
        <f>INT($F2484*I2484)</f>
        <v>0</v>
      </c>
      <c r="K2484" s="411">
        <v>0</v>
      </c>
      <c r="L2484" s="412">
        <f>INT($F2484*K2484)</f>
        <v>0</v>
      </c>
      <c r="M2484" s="412">
        <f>+G2484+I2484+K2484</f>
        <v>12179.6</v>
      </c>
      <c r="N2484" s="412">
        <f>H2484+J2484+L2484</f>
        <v>0</v>
      </c>
      <c r="O2484" s="412"/>
      <c r="P2484" s="412"/>
      <c r="Q2484" s="412"/>
      <c r="R2484" s="483" t="s">
        <v>0</v>
      </c>
      <c r="T2484" s="411">
        <v>10</v>
      </c>
    </row>
    <row r="2485" spans="1:20" s="75" customFormat="1" ht="24" hidden="1" customHeight="1">
      <c r="A2485" s="372" t="s">
        <v>2072</v>
      </c>
      <c r="B2485" s="421" t="s">
        <v>0</v>
      </c>
      <c r="C2485" s="421" t="s">
        <v>170</v>
      </c>
      <c r="D2485" s="421" t="s">
        <v>163</v>
      </c>
      <c r="E2485" s="422" t="s">
        <v>18</v>
      </c>
      <c r="F2485" s="416"/>
      <c r="G2485" s="416">
        <v>12179.6</v>
      </c>
      <c r="H2485" s="417">
        <f t="shared" si="3262"/>
        <v>0</v>
      </c>
      <c r="I2485" s="416">
        <v>0</v>
      </c>
      <c r="J2485" s="417">
        <f t="shared" si="3263"/>
        <v>0</v>
      </c>
      <c r="K2485" s="416">
        <v>0</v>
      </c>
      <c r="L2485" s="417">
        <f t="shared" si="3264"/>
        <v>0</v>
      </c>
      <c r="M2485" s="417">
        <f t="shared" si="3265"/>
        <v>12179.6</v>
      </c>
      <c r="N2485" s="417">
        <f t="shared" si="3181"/>
        <v>0</v>
      </c>
      <c r="O2485" s="417">
        <f t="shared" ref="O2485" si="3284">F2485-F2484</f>
        <v>0</v>
      </c>
      <c r="P2485" s="417">
        <f t="shared" ref="P2485:Q2485" si="3285">M2485-M2484</f>
        <v>0</v>
      </c>
      <c r="Q2485" s="417">
        <f t="shared" si="3285"/>
        <v>0</v>
      </c>
      <c r="R2485" s="484"/>
      <c r="T2485" s="416">
        <v>10</v>
      </c>
    </row>
    <row r="2486" spans="1:20" s="489" customFormat="1" ht="24" hidden="1" customHeight="1">
      <c r="A2486" s="366" t="s">
        <v>2064</v>
      </c>
      <c r="B2486" s="500" t="s">
        <v>3416</v>
      </c>
      <c r="C2486" s="500" t="s">
        <v>3417</v>
      </c>
      <c r="D2486" s="500" t="s">
        <v>0</v>
      </c>
      <c r="E2486" s="501" t="s">
        <v>0</v>
      </c>
      <c r="F2486" s="502"/>
      <c r="G2486" s="503">
        <v>0</v>
      </c>
      <c r="H2486" s="503">
        <f>SUMIF($A$2488:$A$2595,$A2488,H$2488:H$2595)</f>
        <v>0</v>
      </c>
      <c r="I2486" s="503">
        <v>0</v>
      </c>
      <c r="J2486" s="503">
        <f t="shared" ref="J2486:J2487" si="3286">SUMIF($A$2488:$A$2595,$A2488,J$2488:J$2595)</f>
        <v>0</v>
      </c>
      <c r="K2486" s="503">
        <v>0</v>
      </c>
      <c r="L2486" s="503">
        <f t="shared" ref="L2486" si="3287">SUMIF($A$2488:$A$2595,$A2488,L$2488:L$2595)</f>
        <v>0</v>
      </c>
      <c r="M2486" s="504">
        <v>0</v>
      </c>
      <c r="N2486" s="503">
        <f>H2486+J2486+L2486</f>
        <v>0</v>
      </c>
      <c r="O2486" s="503"/>
      <c r="P2486" s="503"/>
      <c r="Q2486" s="503"/>
      <c r="R2486" s="501" t="s">
        <v>0</v>
      </c>
      <c r="T2486" s="502">
        <v>0</v>
      </c>
    </row>
    <row r="2487" spans="1:20" s="78" customFormat="1" ht="24" hidden="1" customHeight="1">
      <c r="A2487" s="372" t="s">
        <v>2072</v>
      </c>
      <c r="B2487" s="505" t="s">
        <v>279</v>
      </c>
      <c r="C2487" s="505" t="s">
        <v>1468</v>
      </c>
      <c r="D2487" s="505" t="s">
        <v>0</v>
      </c>
      <c r="E2487" s="506" t="s">
        <v>0</v>
      </c>
      <c r="F2487" s="507"/>
      <c r="G2487" s="508">
        <v>0</v>
      </c>
      <c r="H2487" s="508">
        <f>SUMIF($A$2488:$A$2595,$A2489,H$2488:H$2595)</f>
        <v>0</v>
      </c>
      <c r="I2487" s="508">
        <v>0</v>
      </c>
      <c r="J2487" s="508">
        <f t="shared" si="3286"/>
        <v>0</v>
      </c>
      <c r="K2487" s="508">
        <v>0</v>
      </c>
      <c r="L2487" s="508">
        <f>SUMIF($A$2488:$A$2595,$A2489,L$2488:L$2595)</f>
        <v>0</v>
      </c>
      <c r="M2487" s="509">
        <v>0</v>
      </c>
      <c r="N2487" s="508">
        <f t="shared" si="3181"/>
        <v>0</v>
      </c>
      <c r="O2487" s="508">
        <f t="shared" ref="O2487" si="3288">F2487-F2486</f>
        <v>0</v>
      </c>
      <c r="P2487" s="508">
        <f t="shared" ref="P2487:Q2487" si="3289">M2487-M2486</f>
        <v>0</v>
      </c>
      <c r="Q2487" s="508">
        <f t="shared" si="3289"/>
        <v>0</v>
      </c>
      <c r="R2487" s="506"/>
      <c r="T2487" s="507">
        <v>0</v>
      </c>
    </row>
    <row r="2488" spans="1:20" s="371" customFormat="1" ht="24" hidden="1" customHeight="1">
      <c r="A2488" s="366" t="s">
        <v>2064</v>
      </c>
      <c r="B2488" s="418" t="s">
        <v>0</v>
      </c>
      <c r="C2488" s="418" t="s">
        <v>158</v>
      </c>
      <c r="D2488" s="418" t="s">
        <v>159</v>
      </c>
      <c r="E2488" s="419" t="s">
        <v>6</v>
      </c>
      <c r="F2488" s="411"/>
      <c r="G2488" s="411">
        <v>576246.1</v>
      </c>
      <c r="H2488" s="412">
        <f>INT($F2488*G2488)</f>
        <v>0</v>
      </c>
      <c r="I2488" s="411">
        <v>0</v>
      </c>
      <c r="J2488" s="412">
        <f>INT($F2488*I2488)</f>
        <v>0</v>
      </c>
      <c r="K2488" s="411">
        <v>0</v>
      </c>
      <c r="L2488" s="412">
        <f>INT($F2488*K2488)</f>
        <v>0</v>
      </c>
      <c r="M2488" s="412">
        <f>+G2488+I2488+K2488</f>
        <v>576246.1</v>
      </c>
      <c r="N2488" s="412">
        <f>H2488+J2488+L2488</f>
        <v>0</v>
      </c>
      <c r="O2488" s="412"/>
      <c r="P2488" s="412"/>
      <c r="Q2488" s="412"/>
      <c r="R2488" s="483" t="s">
        <v>0</v>
      </c>
      <c r="T2488" s="411">
        <v>114.2</v>
      </c>
    </row>
    <row r="2489" spans="1:20" s="75" customFormat="1" ht="24" hidden="1" customHeight="1">
      <c r="A2489" s="372" t="s">
        <v>2072</v>
      </c>
      <c r="B2489" s="421" t="s">
        <v>0</v>
      </c>
      <c r="C2489" s="421" t="s">
        <v>158</v>
      </c>
      <c r="D2489" s="421" t="s">
        <v>159</v>
      </c>
      <c r="E2489" s="422" t="s">
        <v>6</v>
      </c>
      <c r="F2489" s="416"/>
      <c r="G2489" s="416">
        <v>576246.1</v>
      </c>
      <c r="H2489" s="417">
        <f t="shared" ref="H2489:H2551" si="3290">INT($F2489*G2489)</f>
        <v>0</v>
      </c>
      <c r="I2489" s="416">
        <v>0</v>
      </c>
      <c r="J2489" s="417">
        <f t="shared" ref="J2489:J2551" si="3291">INT($F2489*I2489)</f>
        <v>0</v>
      </c>
      <c r="K2489" s="416">
        <v>0</v>
      </c>
      <c r="L2489" s="417">
        <f t="shared" ref="L2489:L2551" si="3292">INT($F2489*K2489)</f>
        <v>0</v>
      </c>
      <c r="M2489" s="417">
        <f t="shared" ref="M2489:M2551" si="3293">+G2489+I2489+K2489</f>
        <v>576246.1</v>
      </c>
      <c r="N2489" s="417">
        <f t="shared" si="3181"/>
        <v>0</v>
      </c>
      <c r="O2489" s="417">
        <f t="shared" ref="O2489" si="3294">F2489-F2488</f>
        <v>0</v>
      </c>
      <c r="P2489" s="417">
        <f t="shared" ref="P2489:Q2489" si="3295">M2489-M2488</f>
        <v>0</v>
      </c>
      <c r="Q2489" s="417">
        <f t="shared" si="3295"/>
        <v>0</v>
      </c>
      <c r="R2489" s="484"/>
      <c r="T2489" s="416">
        <v>114.2</v>
      </c>
    </row>
    <row r="2490" spans="1:20" s="371" customFormat="1" ht="24" hidden="1" customHeight="1">
      <c r="A2490" s="366" t="s">
        <v>2064</v>
      </c>
      <c r="B2490" s="418" t="s">
        <v>0</v>
      </c>
      <c r="C2490" s="418" t="s">
        <v>158</v>
      </c>
      <c r="D2490" s="418" t="s">
        <v>172</v>
      </c>
      <c r="E2490" s="419" t="s">
        <v>6</v>
      </c>
      <c r="F2490" s="411"/>
      <c r="G2490" s="411">
        <v>470299.5</v>
      </c>
      <c r="H2490" s="412">
        <f>INT($F2490*G2490)</f>
        <v>0</v>
      </c>
      <c r="I2490" s="411">
        <v>0</v>
      </c>
      <c r="J2490" s="412">
        <f>INT($F2490*I2490)</f>
        <v>0</v>
      </c>
      <c r="K2490" s="411">
        <v>0</v>
      </c>
      <c r="L2490" s="412">
        <f>INT($F2490*K2490)</f>
        <v>0</v>
      </c>
      <c r="M2490" s="412">
        <f>+G2490+I2490+K2490</f>
        <v>470299.5</v>
      </c>
      <c r="N2490" s="412">
        <f>H2490+J2490+L2490</f>
        <v>0</v>
      </c>
      <c r="O2490" s="412"/>
      <c r="P2490" s="412"/>
      <c r="Q2490" s="412"/>
      <c r="R2490" s="483" t="s">
        <v>0</v>
      </c>
      <c r="T2490" s="411">
        <v>9.9</v>
      </c>
    </row>
    <row r="2491" spans="1:20" s="75" customFormat="1" ht="24" hidden="1" customHeight="1">
      <c r="A2491" s="372" t="s">
        <v>2072</v>
      </c>
      <c r="B2491" s="421" t="s">
        <v>0</v>
      </c>
      <c r="C2491" s="421" t="s">
        <v>158</v>
      </c>
      <c r="D2491" s="421" t="s">
        <v>172</v>
      </c>
      <c r="E2491" s="422" t="s">
        <v>6</v>
      </c>
      <c r="F2491" s="416"/>
      <c r="G2491" s="416">
        <v>470299.5</v>
      </c>
      <c r="H2491" s="417">
        <f t="shared" si="3290"/>
        <v>0</v>
      </c>
      <c r="I2491" s="416">
        <v>0</v>
      </c>
      <c r="J2491" s="417">
        <f t="shared" si="3291"/>
        <v>0</v>
      </c>
      <c r="K2491" s="416">
        <v>0</v>
      </c>
      <c r="L2491" s="417">
        <f t="shared" si="3292"/>
        <v>0</v>
      </c>
      <c r="M2491" s="417">
        <f t="shared" si="3293"/>
        <v>470299.5</v>
      </c>
      <c r="N2491" s="417">
        <f t="shared" si="3181"/>
        <v>0</v>
      </c>
      <c r="O2491" s="417">
        <f t="shared" ref="O2491" si="3296">F2491-F2490</f>
        <v>0</v>
      </c>
      <c r="P2491" s="417">
        <f t="shared" ref="P2491:Q2491" si="3297">M2491-M2490</f>
        <v>0</v>
      </c>
      <c r="Q2491" s="417">
        <f t="shared" si="3297"/>
        <v>0</v>
      </c>
      <c r="R2491" s="484"/>
      <c r="T2491" s="416">
        <v>9.9</v>
      </c>
    </row>
    <row r="2492" spans="1:20" s="489" customFormat="1" ht="24" hidden="1" customHeight="1">
      <c r="A2492" s="366" t="s">
        <v>2064</v>
      </c>
      <c r="B2492" s="418" t="s">
        <v>0</v>
      </c>
      <c r="C2492" s="418" t="s">
        <v>158</v>
      </c>
      <c r="D2492" s="418" t="s">
        <v>173</v>
      </c>
      <c r="E2492" s="419" t="s">
        <v>6</v>
      </c>
      <c r="F2492" s="411"/>
      <c r="G2492" s="411">
        <v>363491.6</v>
      </c>
      <c r="H2492" s="412">
        <f>INT($F2492*G2492)</f>
        <v>0</v>
      </c>
      <c r="I2492" s="411">
        <v>0</v>
      </c>
      <c r="J2492" s="412">
        <f>INT($F2492*I2492)</f>
        <v>0</v>
      </c>
      <c r="K2492" s="411">
        <v>0</v>
      </c>
      <c r="L2492" s="412">
        <f>INT($F2492*K2492)</f>
        <v>0</v>
      </c>
      <c r="M2492" s="412">
        <f>+G2492+I2492+K2492</f>
        <v>363491.6</v>
      </c>
      <c r="N2492" s="412">
        <f>H2492+J2492+L2492</f>
        <v>0</v>
      </c>
      <c r="O2492" s="412"/>
      <c r="P2492" s="412"/>
      <c r="Q2492" s="412"/>
      <c r="R2492" s="483" t="s">
        <v>0</v>
      </c>
      <c r="T2492" s="411">
        <v>4.3</v>
      </c>
    </row>
    <row r="2493" spans="1:20" s="78" customFormat="1" ht="24" hidden="1" customHeight="1">
      <c r="A2493" s="372" t="s">
        <v>2072</v>
      </c>
      <c r="B2493" s="421" t="s">
        <v>0</v>
      </c>
      <c r="C2493" s="421" t="s">
        <v>158</v>
      </c>
      <c r="D2493" s="421" t="s">
        <v>173</v>
      </c>
      <c r="E2493" s="422" t="s">
        <v>6</v>
      </c>
      <c r="F2493" s="416"/>
      <c r="G2493" s="416">
        <v>363491.6</v>
      </c>
      <c r="H2493" s="417">
        <f t="shared" si="3290"/>
        <v>0</v>
      </c>
      <c r="I2493" s="416">
        <v>0</v>
      </c>
      <c r="J2493" s="417">
        <f t="shared" si="3291"/>
        <v>0</v>
      </c>
      <c r="K2493" s="416">
        <v>0</v>
      </c>
      <c r="L2493" s="417">
        <f t="shared" si="3292"/>
        <v>0</v>
      </c>
      <c r="M2493" s="417">
        <f t="shared" si="3293"/>
        <v>363491.6</v>
      </c>
      <c r="N2493" s="417">
        <f t="shared" si="3181"/>
        <v>0</v>
      </c>
      <c r="O2493" s="417">
        <f t="shared" ref="O2493" si="3298">F2493-F2492</f>
        <v>0</v>
      </c>
      <c r="P2493" s="417">
        <f t="shared" ref="P2493:Q2493" si="3299">M2493-M2492</f>
        <v>0</v>
      </c>
      <c r="Q2493" s="417">
        <f t="shared" si="3299"/>
        <v>0</v>
      </c>
      <c r="R2493" s="484"/>
      <c r="T2493" s="416">
        <v>4.3</v>
      </c>
    </row>
    <row r="2494" spans="1:20" s="371" customFormat="1" ht="24" hidden="1" customHeight="1">
      <c r="A2494" s="366" t="s">
        <v>2064</v>
      </c>
      <c r="B2494" s="418" t="s">
        <v>0</v>
      </c>
      <c r="C2494" s="418" t="s">
        <v>3449</v>
      </c>
      <c r="D2494" s="418" t="s">
        <v>174</v>
      </c>
      <c r="E2494" s="419" t="s">
        <v>6</v>
      </c>
      <c r="F2494" s="411"/>
      <c r="G2494" s="411">
        <v>269009.59999999998</v>
      </c>
      <c r="H2494" s="412">
        <f>INT($F2494*G2494)</f>
        <v>0</v>
      </c>
      <c r="I2494" s="411">
        <v>0</v>
      </c>
      <c r="J2494" s="412">
        <f>INT($F2494*I2494)</f>
        <v>0</v>
      </c>
      <c r="K2494" s="411">
        <v>0</v>
      </c>
      <c r="L2494" s="412">
        <f>INT($F2494*K2494)</f>
        <v>0</v>
      </c>
      <c r="M2494" s="412">
        <f>+G2494+I2494+K2494</f>
        <v>269009.59999999998</v>
      </c>
      <c r="N2494" s="412">
        <f>H2494+J2494+L2494</f>
        <v>0</v>
      </c>
      <c r="O2494" s="412"/>
      <c r="P2494" s="412"/>
      <c r="Q2494" s="412"/>
      <c r="R2494" s="483" t="s">
        <v>0</v>
      </c>
      <c r="T2494" s="411">
        <v>203.8</v>
      </c>
    </row>
    <row r="2495" spans="1:20" s="75" customFormat="1" ht="24" hidden="1" customHeight="1">
      <c r="A2495" s="372" t="s">
        <v>2072</v>
      </c>
      <c r="B2495" s="421" t="s">
        <v>0</v>
      </c>
      <c r="C2495" s="421" t="s">
        <v>1494</v>
      </c>
      <c r="D2495" s="421" t="s">
        <v>174</v>
      </c>
      <c r="E2495" s="422" t="s">
        <v>6</v>
      </c>
      <c r="F2495" s="416"/>
      <c r="G2495" s="416">
        <v>269009.59999999998</v>
      </c>
      <c r="H2495" s="417">
        <f t="shared" si="3290"/>
        <v>0</v>
      </c>
      <c r="I2495" s="416">
        <v>0</v>
      </c>
      <c r="J2495" s="417">
        <f t="shared" si="3291"/>
        <v>0</v>
      </c>
      <c r="K2495" s="416">
        <v>0</v>
      </c>
      <c r="L2495" s="417">
        <f t="shared" si="3292"/>
        <v>0</v>
      </c>
      <c r="M2495" s="417">
        <f t="shared" si="3293"/>
        <v>269009.59999999998</v>
      </c>
      <c r="N2495" s="417">
        <f t="shared" ref="N2495:N2557" si="3300">H2495+J2495+L2495</f>
        <v>0</v>
      </c>
      <c r="O2495" s="417">
        <f t="shared" ref="O2495" si="3301">F2495-F2494</f>
        <v>0</v>
      </c>
      <c r="P2495" s="417">
        <f t="shared" ref="P2495:Q2495" si="3302">M2495-M2494</f>
        <v>0</v>
      </c>
      <c r="Q2495" s="417">
        <f t="shared" si="3302"/>
        <v>0</v>
      </c>
      <c r="R2495" s="484"/>
      <c r="T2495" s="416">
        <v>203.8</v>
      </c>
    </row>
    <row r="2496" spans="1:20" s="371" customFormat="1" ht="24" hidden="1" customHeight="1">
      <c r="A2496" s="366" t="s">
        <v>3204</v>
      </c>
      <c r="B2496" s="418" t="s">
        <v>0</v>
      </c>
      <c r="C2496" s="418" t="s">
        <v>3449</v>
      </c>
      <c r="D2496" s="418" t="s">
        <v>175</v>
      </c>
      <c r="E2496" s="419" t="s">
        <v>6</v>
      </c>
      <c r="F2496" s="411"/>
      <c r="G2496" s="411">
        <v>148919.6</v>
      </c>
      <c r="H2496" s="412">
        <f>INT($F2496*G2496)</f>
        <v>0</v>
      </c>
      <c r="I2496" s="411">
        <v>0</v>
      </c>
      <c r="J2496" s="412">
        <f>INT($F2496*I2496)</f>
        <v>0</v>
      </c>
      <c r="K2496" s="411">
        <v>0</v>
      </c>
      <c r="L2496" s="412">
        <f>INT($F2496*K2496)</f>
        <v>0</v>
      </c>
      <c r="M2496" s="412">
        <f>+G2496+I2496+K2496</f>
        <v>148919.6</v>
      </c>
      <c r="N2496" s="412">
        <f>H2496+J2496+L2496</f>
        <v>0</v>
      </c>
      <c r="O2496" s="412"/>
      <c r="P2496" s="412"/>
      <c r="Q2496" s="412"/>
      <c r="R2496" s="483" t="s">
        <v>0</v>
      </c>
      <c r="T2496" s="411">
        <v>10.9</v>
      </c>
    </row>
    <row r="2497" spans="1:20" s="75" customFormat="1" ht="24" hidden="1" customHeight="1">
      <c r="A2497" s="372" t="s">
        <v>2072</v>
      </c>
      <c r="B2497" s="421" t="s">
        <v>0</v>
      </c>
      <c r="C2497" s="421" t="s">
        <v>1494</v>
      </c>
      <c r="D2497" s="421" t="s">
        <v>175</v>
      </c>
      <c r="E2497" s="422" t="s">
        <v>6</v>
      </c>
      <c r="F2497" s="416"/>
      <c r="G2497" s="416">
        <v>148919.6</v>
      </c>
      <c r="H2497" s="417">
        <f t="shared" si="3290"/>
        <v>0</v>
      </c>
      <c r="I2497" s="416">
        <v>0</v>
      </c>
      <c r="J2497" s="417">
        <f t="shared" si="3291"/>
        <v>0</v>
      </c>
      <c r="K2497" s="416">
        <v>0</v>
      </c>
      <c r="L2497" s="417">
        <f t="shared" si="3292"/>
        <v>0</v>
      </c>
      <c r="M2497" s="417">
        <f t="shared" si="3293"/>
        <v>148919.6</v>
      </c>
      <c r="N2497" s="417">
        <f t="shared" si="3300"/>
        <v>0</v>
      </c>
      <c r="O2497" s="417">
        <f t="shared" ref="O2497" si="3303">F2497-F2496</f>
        <v>0</v>
      </c>
      <c r="P2497" s="417">
        <f t="shared" ref="P2497:Q2497" si="3304">M2497-M2496</f>
        <v>0</v>
      </c>
      <c r="Q2497" s="417">
        <f t="shared" si="3304"/>
        <v>0</v>
      </c>
      <c r="R2497" s="484"/>
      <c r="T2497" s="416">
        <v>10.9</v>
      </c>
    </row>
    <row r="2498" spans="1:20" s="489" customFormat="1" ht="24" hidden="1" customHeight="1">
      <c r="A2498" s="366" t="s">
        <v>2064</v>
      </c>
      <c r="B2498" s="418" t="s">
        <v>0</v>
      </c>
      <c r="C2498" s="418" t="s">
        <v>3449</v>
      </c>
      <c r="D2498" s="418" t="s">
        <v>176</v>
      </c>
      <c r="E2498" s="419" t="s">
        <v>6</v>
      </c>
      <c r="F2498" s="411"/>
      <c r="G2498" s="411">
        <v>83887.3</v>
      </c>
      <c r="H2498" s="412">
        <f>INT($F2498*G2498)</f>
        <v>0</v>
      </c>
      <c r="I2498" s="411">
        <v>0</v>
      </c>
      <c r="J2498" s="412">
        <f>INT($F2498*I2498)</f>
        <v>0</v>
      </c>
      <c r="K2498" s="411">
        <v>0</v>
      </c>
      <c r="L2498" s="412">
        <f>INT($F2498*K2498)</f>
        <v>0</v>
      </c>
      <c r="M2498" s="412">
        <f>+G2498+I2498+K2498</f>
        <v>83887.3</v>
      </c>
      <c r="N2498" s="412">
        <f>H2498+J2498+L2498</f>
        <v>0</v>
      </c>
      <c r="O2498" s="412"/>
      <c r="P2498" s="412"/>
      <c r="Q2498" s="412"/>
      <c r="R2498" s="483" t="s">
        <v>0</v>
      </c>
      <c r="T2498" s="411">
        <v>93.8</v>
      </c>
    </row>
    <row r="2499" spans="1:20" s="78" customFormat="1" ht="24" hidden="1" customHeight="1">
      <c r="A2499" s="372" t="s">
        <v>2072</v>
      </c>
      <c r="B2499" s="421" t="s">
        <v>0</v>
      </c>
      <c r="C2499" s="421" t="s">
        <v>1494</v>
      </c>
      <c r="D2499" s="421" t="s">
        <v>176</v>
      </c>
      <c r="E2499" s="422" t="s">
        <v>6</v>
      </c>
      <c r="F2499" s="416"/>
      <c r="G2499" s="416">
        <v>83887.3</v>
      </c>
      <c r="H2499" s="417">
        <f t="shared" si="3290"/>
        <v>0</v>
      </c>
      <c r="I2499" s="416">
        <v>0</v>
      </c>
      <c r="J2499" s="417">
        <f t="shared" si="3291"/>
        <v>0</v>
      </c>
      <c r="K2499" s="416">
        <v>0</v>
      </c>
      <c r="L2499" s="417">
        <f t="shared" si="3292"/>
        <v>0</v>
      </c>
      <c r="M2499" s="417">
        <f t="shared" si="3293"/>
        <v>83887.3</v>
      </c>
      <c r="N2499" s="417">
        <f t="shared" si="3300"/>
        <v>0</v>
      </c>
      <c r="O2499" s="417">
        <f t="shared" ref="O2499" si="3305">F2499-F2498</f>
        <v>0</v>
      </c>
      <c r="P2499" s="417">
        <f t="shared" ref="P2499:Q2499" si="3306">M2499-M2498</f>
        <v>0</v>
      </c>
      <c r="Q2499" s="417">
        <f t="shared" si="3306"/>
        <v>0</v>
      </c>
      <c r="R2499" s="484"/>
      <c r="T2499" s="416">
        <v>93.8</v>
      </c>
    </row>
    <row r="2500" spans="1:20" s="371" customFormat="1" ht="24" hidden="1" customHeight="1">
      <c r="A2500" s="366" t="s">
        <v>2064</v>
      </c>
      <c r="B2500" s="418" t="s">
        <v>0</v>
      </c>
      <c r="C2500" s="418" t="s">
        <v>3449</v>
      </c>
      <c r="D2500" s="418" t="s">
        <v>161</v>
      </c>
      <c r="E2500" s="419" t="s">
        <v>6</v>
      </c>
      <c r="F2500" s="411"/>
      <c r="G2500" s="411">
        <v>15900.7</v>
      </c>
      <c r="H2500" s="412">
        <f>INT($F2500*G2500)</f>
        <v>0</v>
      </c>
      <c r="I2500" s="411">
        <v>0</v>
      </c>
      <c r="J2500" s="412">
        <f>INT($F2500*I2500)</f>
        <v>0</v>
      </c>
      <c r="K2500" s="411">
        <v>0</v>
      </c>
      <c r="L2500" s="412">
        <f>INT($F2500*K2500)</f>
        <v>0</v>
      </c>
      <c r="M2500" s="412">
        <f>+G2500+I2500+K2500</f>
        <v>15900.7</v>
      </c>
      <c r="N2500" s="412">
        <f>H2500+J2500+L2500</f>
        <v>0</v>
      </c>
      <c r="O2500" s="412"/>
      <c r="P2500" s="412"/>
      <c r="Q2500" s="412"/>
      <c r="R2500" s="483" t="s">
        <v>0</v>
      </c>
      <c r="T2500" s="411">
        <v>29.2</v>
      </c>
    </row>
    <row r="2501" spans="1:20" s="75" customFormat="1" ht="24" hidden="1" customHeight="1">
      <c r="A2501" s="372" t="s">
        <v>2072</v>
      </c>
      <c r="B2501" s="421" t="s">
        <v>0</v>
      </c>
      <c r="C2501" s="421" t="s">
        <v>1494</v>
      </c>
      <c r="D2501" s="421" t="s">
        <v>161</v>
      </c>
      <c r="E2501" s="422" t="s">
        <v>6</v>
      </c>
      <c r="F2501" s="416"/>
      <c r="G2501" s="416">
        <v>15900.7</v>
      </c>
      <c r="H2501" s="417">
        <f t="shared" si="3290"/>
        <v>0</v>
      </c>
      <c r="I2501" s="416">
        <v>0</v>
      </c>
      <c r="J2501" s="417">
        <f t="shared" si="3291"/>
        <v>0</v>
      </c>
      <c r="K2501" s="416">
        <v>0</v>
      </c>
      <c r="L2501" s="417">
        <f t="shared" si="3292"/>
        <v>0</v>
      </c>
      <c r="M2501" s="417">
        <f t="shared" si="3293"/>
        <v>15900.7</v>
      </c>
      <c r="N2501" s="417">
        <f t="shared" si="3300"/>
        <v>0</v>
      </c>
      <c r="O2501" s="417">
        <f t="shared" ref="O2501" si="3307">F2501-F2500</f>
        <v>0</v>
      </c>
      <c r="P2501" s="417">
        <f t="shared" ref="P2501:Q2501" si="3308">M2501-M2500</f>
        <v>0</v>
      </c>
      <c r="Q2501" s="417">
        <f t="shared" si="3308"/>
        <v>0</v>
      </c>
      <c r="R2501" s="484"/>
      <c r="T2501" s="416">
        <v>29.2</v>
      </c>
    </row>
    <row r="2502" spans="1:20" s="371" customFormat="1" ht="24" hidden="1" customHeight="1">
      <c r="A2502" s="366" t="s">
        <v>2064</v>
      </c>
      <c r="B2502" s="418" t="s">
        <v>0</v>
      </c>
      <c r="C2502" s="418" t="s">
        <v>3453</v>
      </c>
      <c r="D2502" s="418" t="s">
        <v>3454</v>
      </c>
      <c r="E2502" s="419" t="s">
        <v>308</v>
      </c>
      <c r="F2502" s="411"/>
      <c r="G2502" s="411">
        <v>13680657.699999999</v>
      </c>
      <c r="H2502" s="412">
        <f>INT($F2502*G2502)</f>
        <v>0</v>
      </c>
      <c r="I2502" s="411">
        <v>0</v>
      </c>
      <c r="J2502" s="412">
        <f>INT($F2502*I2502)</f>
        <v>0</v>
      </c>
      <c r="K2502" s="411">
        <v>0</v>
      </c>
      <c r="L2502" s="412">
        <f>INT($F2502*K2502)</f>
        <v>0</v>
      </c>
      <c r="M2502" s="412">
        <f>+G2502+I2502+K2502</f>
        <v>13680657.699999999</v>
      </c>
      <c r="N2502" s="412">
        <f>H2502+J2502+L2502</f>
        <v>0</v>
      </c>
      <c r="O2502" s="412"/>
      <c r="P2502" s="412"/>
      <c r="Q2502" s="412"/>
      <c r="R2502" s="483" t="s">
        <v>0</v>
      </c>
      <c r="T2502" s="411">
        <v>1</v>
      </c>
    </row>
    <row r="2503" spans="1:20" s="75" customFormat="1" ht="24" hidden="1" customHeight="1">
      <c r="A2503" s="372" t="s">
        <v>2072</v>
      </c>
      <c r="B2503" s="421" t="s">
        <v>0</v>
      </c>
      <c r="C2503" s="421" t="s">
        <v>1495</v>
      </c>
      <c r="D2503" s="421" t="s">
        <v>1496</v>
      </c>
      <c r="E2503" s="422" t="s">
        <v>1034</v>
      </c>
      <c r="F2503" s="416"/>
      <c r="G2503" s="416">
        <v>13680657.699999999</v>
      </c>
      <c r="H2503" s="417">
        <f t="shared" si="3290"/>
        <v>0</v>
      </c>
      <c r="I2503" s="416">
        <v>0</v>
      </c>
      <c r="J2503" s="417">
        <f t="shared" si="3291"/>
        <v>0</v>
      </c>
      <c r="K2503" s="416">
        <v>0</v>
      </c>
      <c r="L2503" s="417">
        <f t="shared" si="3292"/>
        <v>0</v>
      </c>
      <c r="M2503" s="417">
        <f t="shared" si="3293"/>
        <v>13680657.699999999</v>
      </c>
      <c r="N2503" s="417">
        <f t="shared" si="3300"/>
        <v>0</v>
      </c>
      <c r="O2503" s="417">
        <f t="shared" ref="O2503" si="3309">F2503-F2502</f>
        <v>0</v>
      </c>
      <c r="P2503" s="417">
        <f t="shared" ref="P2503:Q2503" si="3310">M2503-M2502</f>
        <v>0</v>
      </c>
      <c r="Q2503" s="417">
        <f t="shared" si="3310"/>
        <v>0</v>
      </c>
      <c r="R2503" s="484"/>
      <c r="T2503" s="416">
        <v>1</v>
      </c>
    </row>
    <row r="2504" spans="1:20" s="371" customFormat="1" ht="24" hidden="1" customHeight="1">
      <c r="A2504" s="366" t="s">
        <v>2064</v>
      </c>
      <c r="B2504" s="418" t="s">
        <v>0</v>
      </c>
      <c r="C2504" s="418" t="s">
        <v>3469</v>
      </c>
      <c r="D2504" s="418" t="s">
        <v>159</v>
      </c>
      <c r="E2504" s="419" t="s">
        <v>2194</v>
      </c>
      <c r="F2504" s="411"/>
      <c r="G2504" s="411">
        <v>3080203.2</v>
      </c>
      <c r="H2504" s="412">
        <f>INT($F2504*G2504)</f>
        <v>0</v>
      </c>
      <c r="I2504" s="411">
        <v>0</v>
      </c>
      <c r="J2504" s="412">
        <f>INT($F2504*I2504)</f>
        <v>0</v>
      </c>
      <c r="K2504" s="411">
        <v>0</v>
      </c>
      <c r="L2504" s="412">
        <f>INT($F2504*K2504)</f>
        <v>0</v>
      </c>
      <c r="M2504" s="412">
        <f>+G2504+I2504+K2504</f>
        <v>3080203.2</v>
      </c>
      <c r="N2504" s="412">
        <f>H2504+J2504+L2504</f>
        <v>0</v>
      </c>
      <c r="O2504" s="412"/>
      <c r="P2504" s="412"/>
      <c r="Q2504" s="412"/>
      <c r="R2504" s="483" t="s">
        <v>0</v>
      </c>
      <c r="T2504" s="411">
        <v>25</v>
      </c>
    </row>
    <row r="2505" spans="1:20" s="75" customFormat="1" ht="24" hidden="1" customHeight="1">
      <c r="A2505" s="372" t="s">
        <v>2089</v>
      </c>
      <c r="B2505" s="421" t="s">
        <v>0</v>
      </c>
      <c r="C2505" s="421" t="s">
        <v>1504</v>
      </c>
      <c r="D2505" s="421" t="s">
        <v>159</v>
      </c>
      <c r="E2505" s="422" t="s">
        <v>738</v>
      </c>
      <c r="F2505" s="416"/>
      <c r="G2505" s="416">
        <v>3080203.2</v>
      </c>
      <c r="H2505" s="417">
        <f t="shared" si="3290"/>
        <v>0</v>
      </c>
      <c r="I2505" s="416">
        <v>0</v>
      </c>
      <c r="J2505" s="417">
        <f t="shared" si="3291"/>
        <v>0</v>
      </c>
      <c r="K2505" s="416">
        <v>0</v>
      </c>
      <c r="L2505" s="417">
        <f t="shared" si="3292"/>
        <v>0</v>
      </c>
      <c r="M2505" s="417">
        <f t="shared" si="3293"/>
        <v>3080203.2</v>
      </c>
      <c r="N2505" s="417">
        <f t="shared" si="3300"/>
        <v>0</v>
      </c>
      <c r="O2505" s="417">
        <f t="shared" ref="O2505" si="3311">F2505-F2504</f>
        <v>0</v>
      </c>
      <c r="P2505" s="417">
        <f t="shared" ref="P2505:Q2505" si="3312">M2505-M2504</f>
        <v>0</v>
      </c>
      <c r="Q2505" s="417">
        <f t="shared" si="3312"/>
        <v>0</v>
      </c>
      <c r="R2505" s="484"/>
      <c r="T2505" s="416">
        <v>25</v>
      </c>
    </row>
    <row r="2506" spans="1:20" s="371" customFormat="1" ht="24" hidden="1" customHeight="1">
      <c r="A2506" s="366" t="s">
        <v>2064</v>
      </c>
      <c r="B2506" s="418" t="s">
        <v>0</v>
      </c>
      <c r="C2506" s="418" t="s">
        <v>162</v>
      </c>
      <c r="D2506" s="418" t="s">
        <v>177</v>
      </c>
      <c r="E2506" s="419" t="s">
        <v>18</v>
      </c>
      <c r="F2506" s="411"/>
      <c r="G2506" s="411">
        <v>1445352.6</v>
      </c>
      <c r="H2506" s="412">
        <f>INT($F2506*G2506)</f>
        <v>0</v>
      </c>
      <c r="I2506" s="411">
        <v>0</v>
      </c>
      <c r="J2506" s="412">
        <f>INT($F2506*I2506)</f>
        <v>0</v>
      </c>
      <c r="K2506" s="411">
        <v>0</v>
      </c>
      <c r="L2506" s="412">
        <f>INT($F2506*K2506)</f>
        <v>0</v>
      </c>
      <c r="M2506" s="412">
        <f>+G2506+I2506+K2506</f>
        <v>1445352.6</v>
      </c>
      <c r="N2506" s="412">
        <f>H2506+J2506+L2506</f>
        <v>0</v>
      </c>
      <c r="O2506" s="412"/>
      <c r="P2506" s="412"/>
      <c r="Q2506" s="412"/>
      <c r="R2506" s="483" t="s">
        <v>0</v>
      </c>
      <c r="T2506" s="411">
        <v>20</v>
      </c>
    </row>
    <row r="2507" spans="1:20" s="75" customFormat="1" ht="24" hidden="1" customHeight="1">
      <c r="A2507" s="372" t="s">
        <v>3470</v>
      </c>
      <c r="B2507" s="421" t="s">
        <v>0</v>
      </c>
      <c r="C2507" s="421" t="s">
        <v>162</v>
      </c>
      <c r="D2507" s="421" t="s">
        <v>177</v>
      </c>
      <c r="E2507" s="422" t="s">
        <v>18</v>
      </c>
      <c r="F2507" s="416"/>
      <c r="G2507" s="416">
        <v>1445352.6</v>
      </c>
      <c r="H2507" s="417">
        <f t="shared" si="3290"/>
        <v>0</v>
      </c>
      <c r="I2507" s="416">
        <v>0</v>
      </c>
      <c r="J2507" s="417">
        <f t="shared" si="3291"/>
        <v>0</v>
      </c>
      <c r="K2507" s="416">
        <v>0</v>
      </c>
      <c r="L2507" s="417">
        <f t="shared" si="3292"/>
        <v>0</v>
      </c>
      <c r="M2507" s="417">
        <f t="shared" si="3293"/>
        <v>1445352.6</v>
      </c>
      <c r="N2507" s="417">
        <f t="shared" si="3300"/>
        <v>0</v>
      </c>
      <c r="O2507" s="417">
        <f t="shared" ref="O2507" si="3313">F2507-F2506</f>
        <v>0</v>
      </c>
      <c r="P2507" s="417">
        <f t="shared" ref="P2507:Q2507" si="3314">M2507-M2506</f>
        <v>0</v>
      </c>
      <c r="Q2507" s="417">
        <f t="shared" si="3314"/>
        <v>0</v>
      </c>
      <c r="R2507" s="484"/>
      <c r="T2507" s="416">
        <v>20</v>
      </c>
    </row>
    <row r="2508" spans="1:20" s="371" customFormat="1" ht="24" hidden="1" customHeight="1">
      <c r="A2508" s="366" t="s">
        <v>2064</v>
      </c>
      <c r="B2508" s="418" t="s">
        <v>0</v>
      </c>
      <c r="C2508" s="418" t="s">
        <v>162</v>
      </c>
      <c r="D2508" s="418" t="s">
        <v>178</v>
      </c>
      <c r="E2508" s="419" t="s">
        <v>18</v>
      </c>
      <c r="F2508" s="411"/>
      <c r="G2508" s="411">
        <v>229602.7</v>
      </c>
      <c r="H2508" s="412">
        <f>INT($F2508*G2508)</f>
        <v>0</v>
      </c>
      <c r="I2508" s="411">
        <v>0</v>
      </c>
      <c r="J2508" s="412">
        <f>INT($F2508*I2508)</f>
        <v>0</v>
      </c>
      <c r="K2508" s="411">
        <v>0</v>
      </c>
      <c r="L2508" s="412">
        <f>INT($F2508*K2508)</f>
        <v>0</v>
      </c>
      <c r="M2508" s="412">
        <f>+G2508+I2508+K2508</f>
        <v>229602.7</v>
      </c>
      <c r="N2508" s="412">
        <f>H2508+J2508+L2508</f>
        <v>0</v>
      </c>
      <c r="O2508" s="412"/>
      <c r="P2508" s="412"/>
      <c r="Q2508" s="412"/>
      <c r="R2508" s="483" t="s">
        <v>0</v>
      </c>
      <c r="T2508" s="411">
        <v>3</v>
      </c>
    </row>
    <row r="2509" spans="1:20" s="75" customFormat="1" ht="24" hidden="1" customHeight="1">
      <c r="A2509" s="372" t="s">
        <v>2072</v>
      </c>
      <c r="B2509" s="421" t="s">
        <v>0</v>
      </c>
      <c r="C2509" s="421" t="s">
        <v>162</v>
      </c>
      <c r="D2509" s="421" t="s">
        <v>178</v>
      </c>
      <c r="E2509" s="422" t="s">
        <v>18</v>
      </c>
      <c r="F2509" s="416"/>
      <c r="G2509" s="416">
        <v>229602.7</v>
      </c>
      <c r="H2509" s="417">
        <f t="shared" si="3290"/>
        <v>0</v>
      </c>
      <c r="I2509" s="416">
        <v>0</v>
      </c>
      <c r="J2509" s="417">
        <f t="shared" si="3291"/>
        <v>0</v>
      </c>
      <c r="K2509" s="416">
        <v>0</v>
      </c>
      <c r="L2509" s="417">
        <f t="shared" si="3292"/>
        <v>0</v>
      </c>
      <c r="M2509" s="417">
        <f t="shared" si="3293"/>
        <v>229602.7</v>
      </c>
      <c r="N2509" s="417">
        <f t="shared" si="3300"/>
        <v>0</v>
      </c>
      <c r="O2509" s="417">
        <f t="shared" ref="O2509" si="3315">F2509-F2508</f>
        <v>0</v>
      </c>
      <c r="P2509" s="417">
        <f t="shared" ref="P2509:Q2509" si="3316">M2509-M2508</f>
        <v>0</v>
      </c>
      <c r="Q2509" s="417">
        <f t="shared" si="3316"/>
        <v>0</v>
      </c>
      <c r="R2509" s="484"/>
      <c r="T2509" s="416">
        <v>3</v>
      </c>
    </row>
    <row r="2510" spans="1:20" s="371" customFormat="1" ht="24" hidden="1" customHeight="1">
      <c r="A2510" s="366" t="s">
        <v>2064</v>
      </c>
      <c r="B2510" s="418" t="s">
        <v>0</v>
      </c>
      <c r="C2510" s="418" t="s">
        <v>162</v>
      </c>
      <c r="D2510" s="418" t="s">
        <v>163</v>
      </c>
      <c r="E2510" s="419" t="s">
        <v>18</v>
      </c>
      <c r="F2510" s="411"/>
      <c r="G2510" s="411">
        <v>4746.1000000000004</v>
      </c>
      <c r="H2510" s="412">
        <f>INT($F2510*G2510)</f>
        <v>0</v>
      </c>
      <c r="I2510" s="411">
        <v>0</v>
      </c>
      <c r="J2510" s="412">
        <f>INT($F2510*I2510)</f>
        <v>0</v>
      </c>
      <c r="K2510" s="411">
        <v>0</v>
      </c>
      <c r="L2510" s="412">
        <f>INT($F2510*K2510)</f>
        <v>0</v>
      </c>
      <c r="M2510" s="412">
        <f>+G2510+I2510+K2510</f>
        <v>4746.1000000000004</v>
      </c>
      <c r="N2510" s="412">
        <f>H2510+J2510+L2510</f>
        <v>0</v>
      </c>
      <c r="O2510" s="412"/>
      <c r="P2510" s="412"/>
      <c r="Q2510" s="412"/>
      <c r="R2510" s="483" t="s">
        <v>0</v>
      </c>
      <c r="T2510" s="411">
        <v>9</v>
      </c>
    </row>
    <row r="2511" spans="1:20" s="75" customFormat="1" ht="24" hidden="1" customHeight="1">
      <c r="A2511" s="372" t="s">
        <v>2072</v>
      </c>
      <c r="B2511" s="421" t="s">
        <v>0</v>
      </c>
      <c r="C2511" s="421" t="s">
        <v>162</v>
      </c>
      <c r="D2511" s="421" t="s">
        <v>163</v>
      </c>
      <c r="E2511" s="422" t="s">
        <v>18</v>
      </c>
      <c r="F2511" s="416"/>
      <c r="G2511" s="416">
        <v>4746.1000000000004</v>
      </c>
      <c r="H2511" s="417">
        <f t="shared" si="3290"/>
        <v>0</v>
      </c>
      <c r="I2511" s="416">
        <v>0</v>
      </c>
      <c r="J2511" s="417">
        <f t="shared" si="3291"/>
        <v>0</v>
      </c>
      <c r="K2511" s="416">
        <v>0</v>
      </c>
      <c r="L2511" s="417">
        <f t="shared" si="3292"/>
        <v>0</v>
      </c>
      <c r="M2511" s="417">
        <f t="shared" si="3293"/>
        <v>4746.1000000000004</v>
      </c>
      <c r="N2511" s="417">
        <f t="shared" si="3300"/>
        <v>0</v>
      </c>
      <c r="O2511" s="417">
        <f t="shared" ref="O2511" si="3317">F2511-F2510</f>
        <v>0</v>
      </c>
      <c r="P2511" s="417">
        <f t="shared" ref="P2511:Q2511" si="3318">M2511-M2510</f>
        <v>0</v>
      </c>
      <c r="Q2511" s="417">
        <f t="shared" si="3318"/>
        <v>0</v>
      </c>
      <c r="R2511" s="484"/>
      <c r="T2511" s="416">
        <v>9</v>
      </c>
    </row>
    <row r="2512" spans="1:20" s="371" customFormat="1" ht="24" hidden="1" customHeight="1">
      <c r="A2512" s="366" t="s">
        <v>2064</v>
      </c>
      <c r="B2512" s="418" t="s">
        <v>0</v>
      </c>
      <c r="C2512" s="418" t="s">
        <v>179</v>
      </c>
      <c r="D2512" s="418" t="s">
        <v>180</v>
      </c>
      <c r="E2512" s="419" t="s">
        <v>18</v>
      </c>
      <c r="F2512" s="411"/>
      <c r="G2512" s="411">
        <v>84585</v>
      </c>
      <c r="H2512" s="412">
        <f>INT($F2512*G2512)</f>
        <v>0</v>
      </c>
      <c r="I2512" s="411">
        <v>0</v>
      </c>
      <c r="J2512" s="412">
        <f>INT($F2512*I2512)</f>
        <v>0</v>
      </c>
      <c r="K2512" s="411">
        <v>0</v>
      </c>
      <c r="L2512" s="412">
        <f>INT($F2512*K2512)</f>
        <v>0</v>
      </c>
      <c r="M2512" s="412">
        <f>+G2512+I2512+K2512</f>
        <v>84585</v>
      </c>
      <c r="N2512" s="412">
        <f>H2512+J2512+L2512</f>
        <v>0</v>
      </c>
      <c r="O2512" s="412"/>
      <c r="P2512" s="412"/>
      <c r="Q2512" s="412"/>
      <c r="R2512" s="483" t="s">
        <v>0</v>
      </c>
      <c r="T2512" s="411">
        <v>24</v>
      </c>
    </row>
    <row r="2513" spans="1:20" s="75" customFormat="1" ht="24" hidden="1" customHeight="1">
      <c r="A2513" s="372" t="s">
        <v>2072</v>
      </c>
      <c r="B2513" s="421" t="s">
        <v>0</v>
      </c>
      <c r="C2513" s="421" t="s">
        <v>179</v>
      </c>
      <c r="D2513" s="421" t="s">
        <v>180</v>
      </c>
      <c r="E2513" s="422" t="s">
        <v>18</v>
      </c>
      <c r="F2513" s="416"/>
      <c r="G2513" s="416">
        <v>84585</v>
      </c>
      <c r="H2513" s="417">
        <f t="shared" si="3290"/>
        <v>0</v>
      </c>
      <c r="I2513" s="416">
        <v>0</v>
      </c>
      <c r="J2513" s="417">
        <f t="shared" si="3291"/>
        <v>0</v>
      </c>
      <c r="K2513" s="416">
        <v>0</v>
      </c>
      <c r="L2513" s="417">
        <f t="shared" si="3292"/>
        <v>0</v>
      </c>
      <c r="M2513" s="417">
        <f t="shared" si="3293"/>
        <v>84585</v>
      </c>
      <c r="N2513" s="417">
        <f t="shared" si="3300"/>
        <v>0</v>
      </c>
      <c r="O2513" s="417">
        <f t="shared" ref="O2513" si="3319">F2513-F2512</f>
        <v>0</v>
      </c>
      <c r="P2513" s="417">
        <f t="shared" ref="P2513:Q2513" si="3320">M2513-M2512</f>
        <v>0</v>
      </c>
      <c r="Q2513" s="417">
        <f t="shared" si="3320"/>
        <v>0</v>
      </c>
      <c r="R2513" s="484"/>
      <c r="T2513" s="416">
        <v>24</v>
      </c>
    </row>
    <row r="2514" spans="1:20" s="371" customFormat="1" ht="24" hidden="1" customHeight="1">
      <c r="A2514" s="366" t="s">
        <v>2064</v>
      </c>
      <c r="B2514" s="418" t="s">
        <v>0</v>
      </c>
      <c r="C2514" s="418" t="s">
        <v>181</v>
      </c>
      <c r="D2514" s="418" t="s">
        <v>159</v>
      </c>
      <c r="E2514" s="419" t="s">
        <v>18</v>
      </c>
      <c r="F2514" s="411"/>
      <c r="G2514" s="411">
        <v>1578862.6</v>
      </c>
      <c r="H2514" s="412">
        <f>INT($F2514*G2514)</f>
        <v>0</v>
      </c>
      <c r="I2514" s="411">
        <v>0</v>
      </c>
      <c r="J2514" s="412">
        <f>INT($F2514*I2514)</f>
        <v>0</v>
      </c>
      <c r="K2514" s="411">
        <v>0</v>
      </c>
      <c r="L2514" s="412">
        <f>INT($F2514*K2514)</f>
        <v>0</v>
      </c>
      <c r="M2514" s="412">
        <f>+G2514+I2514+K2514</f>
        <v>1578862.6</v>
      </c>
      <c r="N2514" s="412">
        <f>H2514+J2514+L2514</f>
        <v>0</v>
      </c>
      <c r="O2514" s="412"/>
      <c r="P2514" s="412"/>
      <c r="Q2514" s="412"/>
      <c r="R2514" s="483" t="s">
        <v>0</v>
      </c>
      <c r="T2514" s="411">
        <v>13</v>
      </c>
    </row>
    <row r="2515" spans="1:20" s="75" customFormat="1" ht="24" hidden="1" customHeight="1">
      <c r="A2515" s="372" t="s">
        <v>3470</v>
      </c>
      <c r="B2515" s="421" t="s">
        <v>0</v>
      </c>
      <c r="C2515" s="421" t="s">
        <v>181</v>
      </c>
      <c r="D2515" s="421" t="s">
        <v>159</v>
      </c>
      <c r="E2515" s="422" t="s">
        <v>18</v>
      </c>
      <c r="F2515" s="416"/>
      <c r="G2515" s="416">
        <v>1578862.6</v>
      </c>
      <c r="H2515" s="417">
        <f t="shared" si="3290"/>
        <v>0</v>
      </c>
      <c r="I2515" s="416">
        <v>0</v>
      </c>
      <c r="J2515" s="417">
        <f t="shared" si="3291"/>
        <v>0</v>
      </c>
      <c r="K2515" s="416">
        <v>0</v>
      </c>
      <c r="L2515" s="417">
        <f t="shared" si="3292"/>
        <v>0</v>
      </c>
      <c r="M2515" s="417">
        <f t="shared" si="3293"/>
        <v>1578862.6</v>
      </c>
      <c r="N2515" s="417">
        <f t="shared" si="3300"/>
        <v>0</v>
      </c>
      <c r="O2515" s="417">
        <f t="shared" ref="O2515" si="3321">F2515-F2514</f>
        <v>0</v>
      </c>
      <c r="P2515" s="417">
        <f t="shared" ref="P2515:Q2515" si="3322">M2515-M2514</f>
        <v>0</v>
      </c>
      <c r="Q2515" s="417">
        <f t="shared" si="3322"/>
        <v>0</v>
      </c>
      <c r="R2515" s="484"/>
      <c r="T2515" s="416">
        <v>13</v>
      </c>
    </row>
    <row r="2516" spans="1:20" s="371" customFormat="1" ht="24" hidden="1" customHeight="1">
      <c r="A2516" s="366" t="s">
        <v>2064</v>
      </c>
      <c r="B2516" s="418" t="s">
        <v>0</v>
      </c>
      <c r="C2516" s="418" t="s">
        <v>164</v>
      </c>
      <c r="D2516" s="418" t="s">
        <v>177</v>
      </c>
      <c r="E2516" s="419" t="s">
        <v>18</v>
      </c>
      <c r="F2516" s="411"/>
      <c r="G2516" s="411">
        <v>1378167</v>
      </c>
      <c r="H2516" s="412">
        <f>INT($F2516*G2516)</f>
        <v>0</v>
      </c>
      <c r="I2516" s="411">
        <v>0</v>
      </c>
      <c r="J2516" s="412">
        <f>INT($F2516*I2516)</f>
        <v>0</v>
      </c>
      <c r="K2516" s="411">
        <v>0</v>
      </c>
      <c r="L2516" s="412">
        <f>INT($F2516*K2516)</f>
        <v>0</v>
      </c>
      <c r="M2516" s="412">
        <f>+G2516+I2516+K2516</f>
        <v>1378167</v>
      </c>
      <c r="N2516" s="412">
        <f>H2516+J2516+L2516</f>
        <v>0</v>
      </c>
      <c r="O2516" s="412"/>
      <c r="P2516" s="412"/>
      <c r="Q2516" s="412"/>
      <c r="R2516" s="483" t="s">
        <v>0</v>
      </c>
      <c r="T2516" s="411">
        <v>13</v>
      </c>
    </row>
    <row r="2517" spans="1:20" s="75" customFormat="1" ht="24" hidden="1" customHeight="1">
      <c r="A2517" s="372" t="s">
        <v>2072</v>
      </c>
      <c r="B2517" s="421" t="s">
        <v>0</v>
      </c>
      <c r="C2517" s="421" t="s">
        <v>164</v>
      </c>
      <c r="D2517" s="421" t="s">
        <v>177</v>
      </c>
      <c r="E2517" s="422" t="s">
        <v>18</v>
      </c>
      <c r="F2517" s="416"/>
      <c r="G2517" s="416">
        <v>1378167</v>
      </c>
      <c r="H2517" s="417">
        <f t="shared" si="3290"/>
        <v>0</v>
      </c>
      <c r="I2517" s="416">
        <v>0</v>
      </c>
      <c r="J2517" s="417">
        <f t="shared" si="3291"/>
        <v>0</v>
      </c>
      <c r="K2517" s="416">
        <v>0</v>
      </c>
      <c r="L2517" s="417">
        <f t="shared" si="3292"/>
        <v>0</v>
      </c>
      <c r="M2517" s="417">
        <f t="shared" si="3293"/>
        <v>1378167</v>
      </c>
      <c r="N2517" s="417">
        <f t="shared" si="3300"/>
        <v>0</v>
      </c>
      <c r="O2517" s="417">
        <f t="shared" ref="O2517" si="3323">F2517-F2516</f>
        <v>0</v>
      </c>
      <c r="P2517" s="417">
        <f t="shared" ref="P2517:Q2517" si="3324">M2517-M2516</f>
        <v>0</v>
      </c>
      <c r="Q2517" s="417">
        <f t="shared" si="3324"/>
        <v>0</v>
      </c>
      <c r="R2517" s="484"/>
      <c r="T2517" s="416">
        <v>13</v>
      </c>
    </row>
    <row r="2518" spans="1:20" s="371" customFormat="1" ht="24" hidden="1" customHeight="1">
      <c r="A2518" s="366" t="s">
        <v>2064</v>
      </c>
      <c r="B2518" s="418" t="s">
        <v>0</v>
      </c>
      <c r="C2518" s="418" t="s">
        <v>164</v>
      </c>
      <c r="D2518" s="418" t="s">
        <v>180</v>
      </c>
      <c r="E2518" s="419" t="s">
        <v>18</v>
      </c>
      <c r="F2518" s="411"/>
      <c r="G2518" s="411">
        <v>97686.2</v>
      </c>
      <c r="H2518" s="412">
        <f>INT($F2518*G2518)</f>
        <v>0</v>
      </c>
      <c r="I2518" s="411">
        <v>0</v>
      </c>
      <c r="J2518" s="412">
        <f>INT($F2518*I2518)</f>
        <v>0</v>
      </c>
      <c r="K2518" s="411">
        <v>0</v>
      </c>
      <c r="L2518" s="412">
        <f>INT($F2518*K2518)</f>
        <v>0</v>
      </c>
      <c r="M2518" s="412">
        <f>+G2518+I2518+K2518</f>
        <v>97686.2</v>
      </c>
      <c r="N2518" s="412">
        <f>H2518+J2518+L2518</f>
        <v>0</v>
      </c>
      <c r="O2518" s="412"/>
      <c r="P2518" s="412"/>
      <c r="Q2518" s="412"/>
      <c r="R2518" s="483" t="s">
        <v>0</v>
      </c>
      <c r="T2518" s="411">
        <v>1</v>
      </c>
    </row>
    <row r="2519" spans="1:20" s="75" customFormat="1" ht="24" hidden="1" customHeight="1">
      <c r="A2519" s="372" t="s">
        <v>2072</v>
      </c>
      <c r="B2519" s="421" t="s">
        <v>0</v>
      </c>
      <c r="C2519" s="421" t="s">
        <v>164</v>
      </c>
      <c r="D2519" s="421" t="s">
        <v>180</v>
      </c>
      <c r="E2519" s="422" t="s">
        <v>18</v>
      </c>
      <c r="F2519" s="416"/>
      <c r="G2519" s="416">
        <v>97686.2</v>
      </c>
      <c r="H2519" s="417">
        <f t="shared" si="3290"/>
        <v>0</v>
      </c>
      <c r="I2519" s="416">
        <v>0</v>
      </c>
      <c r="J2519" s="417">
        <f t="shared" si="3291"/>
        <v>0</v>
      </c>
      <c r="K2519" s="416">
        <v>0</v>
      </c>
      <c r="L2519" s="417">
        <f t="shared" si="3292"/>
        <v>0</v>
      </c>
      <c r="M2519" s="417">
        <f t="shared" si="3293"/>
        <v>97686.2</v>
      </c>
      <c r="N2519" s="417">
        <f t="shared" si="3300"/>
        <v>0</v>
      </c>
      <c r="O2519" s="417">
        <f t="shared" ref="O2519" si="3325">F2519-F2518</f>
        <v>0</v>
      </c>
      <c r="P2519" s="417">
        <f t="shared" ref="P2519:Q2519" si="3326">M2519-M2518</f>
        <v>0</v>
      </c>
      <c r="Q2519" s="417">
        <f t="shared" si="3326"/>
        <v>0</v>
      </c>
      <c r="R2519" s="484"/>
      <c r="T2519" s="416">
        <v>1</v>
      </c>
    </row>
    <row r="2520" spans="1:20" s="371" customFormat="1" ht="24" hidden="1" customHeight="1">
      <c r="A2520" s="366" t="s">
        <v>2064</v>
      </c>
      <c r="B2520" s="418" t="s">
        <v>0</v>
      </c>
      <c r="C2520" s="418" t="s">
        <v>164</v>
      </c>
      <c r="D2520" s="418" t="s">
        <v>163</v>
      </c>
      <c r="E2520" s="419" t="s">
        <v>18</v>
      </c>
      <c r="F2520" s="411"/>
      <c r="G2520" s="411">
        <v>8544.7000000000007</v>
      </c>
      <c r="H2520" s="412">
        <f>INT($F2520*G2520)</f>
        <v>0</v>
      </c>
      <c r="I2520" s="411">
        <v>0</v>
      </c>
      <c r="J2520" s="412">
        <f>INT($F2520*I2520)</f>
        <v>0</v>
      </c>
      <c r="K2520" s="411">
        <v>0</v>
      </c>
      <c r="L2520" s="412">
        <f>INT($F2520*K2520)</f>
        <v>0</v>
      </c>
      <c r="M2520" s="412">
        <f>+G2520+I2520+K2520</f>
        <v>8544.7000000000007</v>
      </c>
      <c r="N2520" s="412">
        <f>H2520+J2520+L2520</f>
        <v>0</v>
      </c>
      <c r="O2520" s="412"/>
      <c r="P2520" s="412"/>
      <c r="Q2520" s="412"/>
      <c r="R2520" s="483" t="s">
        <v>0</v>
      </c>
      <c r="T2520" s="411">
        <v>3</v>
      </c>
    </row>
    <row r="2521" spans="1:20" s="75" customFormat="1" ht="24" hidden="1" customHeight="1">
      <c r="A2521" s="372" t="s">
        <v>2072</v>
      </c>
      <c r="B2521" s="421" t="s">
        <v>0</v>
      </c>
      <c r="C2521" s="421" t="s">
        <v>164</v>
      </c>
      <c r="D2521" s="421" t="s">
        <v>163</v>
      </c>
      <c r="E2521" s="422" t="s">
        <v>18</v>
      </c>
      <c r="F2521" s="416"/>
      <c r="G2521" s="416">
        <v>8544.7000000000007</v>
      </c>
      <c r="H2521" s="417">
        <f t="shared" si="3290"/>
        <v>0</v>
      </c>
      <c r="I2521" s="416">
        <v>0</v>
      </c>
      <c r="J2521" s="417">
        <f t="shared" si="3291"/>
        <v>0</v>
      </c>
      <c r="K2521" s="416">
        <v>0</v>
      </c>
      <c r="L2521" s="417">
        <f t="shared" si="3292"/>
        <v>0</v>
      </c>
      <c r="M2521" s="417">
        <f t="shared" si="3293"/>
        <v>8544.7000000000007</v>
      </c>
      <c r="N2521" s="417">
        <f t="shared" si="3300"/>
        <v>0</v>
      </c>
      <c r="O2521" s="417">
        <f t="shared" ref="O2521" si="3327">F2521-F2520</f>
        <v>0</v>
      </c>
      <c r="P2521" s="417">
        <f t="shared" ref="P2521:Q2521" si="3328">M2521-M2520</f>
        <v>0</v>
      </c>
      <c r="Q2521" s="417">
        <f t="shared" si="3328"/>
        <v>0</v>
      </c>
      <c r="R2521" s="484"/>
      <c r="T2521" s="416">
        <v>3</v>
      </c>
    </row>
    <row r="2522" spans="1:20" s="371" customFormat="1" ht="24" hidden="1" customHeight="1">
      <c r="A2522" s="366" t="s">
        <v>2064</v>
      </c>
      <c r="B2522" s="418" t="s">
        <v>0</v>
      </c>
      <c r="C2522" s="418" t="s">
        <v>182</v>
      </c>
      <c r="D2522" s="418" t="s">
        <v>159</v>
      </c>
      <c r="E2522" s="419" t="s">
        <v>18</v>
      </c>
      <c r="F2522" s="411"/>
      <c r="G2522" s="411">
        <v>1881197.9</v>
      </c>
      <c r="H2522" s="412">
        <f>INT($F2522*G2522)</f>
        <v>0</v>
      </c>
      <c r="I2522" s="411">
        <v>0</v>
      </c>
      <c r="J2522" s="412">
        <f>INT($F2522*I2522)</f>
        <v>0</v>
      </c>
      <c r="K2522" s="411">
        <v>0</v>
      </c>
      <c r="L2522" s="412">
        <f>INT($F2522*K2522)</f>
        <v>0</v>
      </c>
      <c r="M2522" s="412">
        <f>+G2522+I2522+K2522</f>
        <v>1881197.9</v>
      </c>
      <c r="N2522" s="412">
        <f>H2522+J2522+L2522</f>
        <v>0</v>
      </c>
      <c r="O2522" s="412"/>
      <c r="P2522" s="412"/>
      <c r="Q2522" s="412"/>
      <c r="R2522" s="483" t="s">
        <v>0</v>
      </c>
      <c r="T2522" s="411">
        <v>5</v>
      </c>
    </row>
    <row r="2523" spans="1:20" s="75" customFormat="1" ht="24" hidden="1" customHeight="1">
      <c r="A2523" s="372" t="s">
        <v>2072</v>
      </c>
      <c r="B2523" s="421" t="s">
        <v>0</v>
      </c>
      <c r="C2523" s="421" t="s">
        <v>182</v>
      </c>
      <c r="D2523" s="421" t="s">
        <v>159</v>
      </c>
      <c r="E2523" s="422" t="s">
        <v>18</v>
      </c>
      <c r="F2523" s="416"/>
      <c r="G2523" s="416">
        <v>1881197.9</v>
      </c>
      <c r="H2523" s="417">
        <f t="shared" si="3290"/>
        <v>0</v>
      </c>
      <c r="I2523" s="416">
        <v>0</v>
      </c>
      <c r="J2523" s="417">
        <f t="shared" si="3291"/>
        <v>0</v>
      </c>
      <c r="K2523" s="416">
        <v>0</v>
      </c>
      <c r="L2523" s="417">
        <f t="shared" si="3292"/>
        <v>0</v>
      </c>
      <c r="M2523" s="417">
        <f t="shared" si="3293"/>
        <v>1881197.9</v>
      </c>
      <c r="N2523" s="417">
        <f t="shared" si="3300"/>
        <v>0</v>
      </c>
      <c r="O2523" s="417">
        <f t="shared" ref="O2523" si="3329">F2523-F2522</f>
        <v>0</v>
      </c>
      <c r="P2523" s="417">
        <f t="shared" ref="P2523:Q2523" si="3330">M2523-M2522</f>
        <v>0</v>
      </c>
      <c r="Q2523" s="417">
        <f t="shared" si="3330"/>
        <v>0</v>
      </c>
      <c r="R2523" s="484"/>
      <c r="T2523" s="416">
        <v>5</v>
      </c>
    </row>
    <row r="2524" spans="1:20" s="371" customFormat="1" ht="24" hidden="1" customHeight="1">
      <c r="A2524" s="366" t="s">
        <v>2064</v>
      </c>
      <c r="B2524" s="418" t="s">
        <v>0</v>
      </c>
      <c r="C2524" s="418" t="s">
        <v>183</v>
      </c>
      <c r="D2524" s="418" t="s">
        <v>180</v>
      </c>
      <c r="E2524" s="419" t="s">
        <v>18</v>
      </c>
      <c r="F2524" s="411"/>
      <c r="G2524" s="411">
        <v>581414.19999999995</v>
      </c>
      <c r="H2524" s="412">
        <f>INT($F2524*G2524)</f>
        <v>0</v>
      </c>
      <c r="I2524" s="411">
        <v>0</v>
      </c>
      <c r="J2524" s="412">
        <f>INT($F2524*I2524)</f>
        <v>0</v>
      </c>
      <c r="K2524" s="411">
        <v>0</v>
      </c>
      <c r="L2524" s="412">
        <f>INT($F2524*K2524)</f>
        <v>0</v>
      </c>
      <c r="M2524" s="412">
        <f>+G2524+I2524+K2524</f>
        <v>581414.19999999995</v>
      </c>
      <c r="N2524" s="412">
        <f>H2524+J2524+L2524</f>
        <v>0</v>
      </c>
      <c r="O2524" s="412"/>
      <c r="P2524" s="412"/>
      <c r="Q2524" s="412"/>
      <c r="R2524" s="483" t="s">
        <v>0</v>
      </c>
      <c r="T2524" s="411">
        <v>5</v>
      </c>
    </row>
    <row r="2525" spans="1:20" s="75" customFormat="1" ht="24" hidden="1" customHeight="1">
      <c r="A2525" s="372" t="s">
        <v>2072</v>
      </c>
      <c r="B2525" s="421" t="s">
        <v>0</v>
      </c>
      <c r="C2525" s="421" t="s">
        <v>183</v>
      </c>
      <c r="D2525" s="421" t="s">
        <v>180</v>
      </c>
      <c r="E2525" s="422" t="s">
        <v>18</v>
      </c>
      <c r="F2525" s="416"/>
      <c r="G2525" s="416">
        <v>581414.19999999995</v>
      </c>
      <c r="H2525" s="417">
        <f t="shared" si="3290"/>
        <v>0</v>
      </c>
      <c r="I2525" s="416">
        <v>0</v>
      </c>
      <c r="J2525" s="417">
        <f t="shared" si="3291"/>
        <v>0</v>
      </c>
      <c r="K2525" s="416">
        <v>0</v>
      </c>
      <c r="L2525" s="417">
        <f t="shared" si="3292"/>
        <v>0</v>
      </c>
      <c r="M2525" s="417">
        <f t="shared" si="3293"/>
        <v>581414.19999999995</v>
      </c>
      <c r="N2525" s="417">
        <f t="shared" si="3300"/>
        <v>0</v>
      </c>
      <c r="O2525" s="417">
        <f t="shared" ref="O2525" si="3331">F2525-F2524</f>
        <v>0</v>
      </c>
      <c r="P2525" s="417">
        <f t="shared" ref="P2525:Q2525" si="3332">M2525-M2524</f>
        <v>0</v>
      </c>
      <c r="Q2525" s="417">
        <f t="shared" si="3332"/>
        <v>0</v>
      </c>
      <c r="R2525" s="484"/>
      <c r="T2525" s="416">
        <v>5</v>
      </c>
    </row>
    <row r="2526" spans="1:20" s="371" customFormat="1" ht="24" hidden="1" customHeight="1">
      <c r="A2526" s="366" t="s">
        <v>2064</v>
      </c>
      <c r="B2526" s="418" t="s">
        <v>0</v>
      </c>
      <c r="C2526" s="418" t="s">
        <v>184</v>
      </c>
      <c r="D2526" s="418" t="s">
        <v>185</v>
      </c>
      <c r="E2526" s="419" t="s">
        <v>18</v>
      </c>
      <c r="F2526" s="411"/>
      <c r="G2526" s="411">
        <v>1505647.4</v>
      </c>
      <c r="H2526" s="412">
        <f>INT($F2526*G2526)</f>
        <v>0</v>
      </c>
      <c r="I2526" s="411">
        <v>0</v>
      </c>
      <c r="J2526" s="412">
        <f>INT($F2526*I2526)</f>
        <v>0</v>
      </c>
      <c r="K2526" s="411">
        <v>0</v>
      </c>
      <c r="L2526" s="412">
        <f>INT($F2526*K2526)</f>
        <v>0</v>
      </c>
      <c r="M2526" s="412">
        <f>+G2526+I2526+K2526</f>
        <v>1505647.4</v>
      </c>
      <c r="N2526" s="412">
        <f>H2526+J2526+L2526</f>
        <v>0</v>
      </c>
      <c r="O2526" s="412"/>
      <c r="P2526" s="412"/>
      <c r="Q2526" s="412"/>
      <c r="R2526" s="483" t="s">
        <v>0</v>
      </c>
      <c r="T2526" s="411">
        <v>3</v>
      </c>
    </row>
    <row r="2527" spans="1:20" s="75" customFormat="1" ht="24" hidden="1" customHeight="1">
      <c r="A2527" s="372" t="s">
        <v>2072</v>
      </c>
      <c r="B2527" s="421" t="s">
        <v>0</v>
      </c>
      <c r="C2527" s="421" t="s">
        <v>184</v>
      </c>
      <c r="D2527" s="421" t="s">
        <v>185</v>
      </c>
      <c r="E2527" s="422" t="s">
        <v>18</v>
      </c>
      <c r="F2527" s="416"/>
      <c r="G2527" s="416">
        <v>1505647.4</v>
      </c>
      <c r="H2527" s="417">
        <f t="shared" si="3290"/>
        <v>0</v>
      </c>
      <c r="I2527" s="416">
        <v>0</v>
      </c>
      <c r="J2527" s="417">
        <f t="shared" si="3291"/>
        <v>0</v>
      </c>
      <c r="K2527" s="416">
        <v>0</v>
      </c>
      <c r="L2527" s="417">
        <f t="shared" si="3292"/>
        <v>0</v>
      </c>
      <c r="M2527" s="417">
        <f t="shared" si="3293"/>
        <v>1505647.4</v>
      </c>
      <c r="N2527" s="417">
        <f t="shared" si="3300"/>
        <v>0</v>
      </c>
      <c r="O2527" s="417">
        <f t="shared" ref="O2527" si="3333">F2527-F2526</f>
        <v>0</v>
      </c>
      <c r="P2527" s="417">
        <f t="shared" ref="P2527:Q2527" si="3334">M2527-M2526</f>
        <v>0</v>
      </c>
      <c r="Q2527" s="417">
        <f t="shared" si="3334"/>
        <v>0</v>
      </c>
      <c r="R2527" s="484"/>
      <c r="T2527" s="416">
        <v>3</v>
      </c>
    </row>
    <row r="2528" spans="1:20" s="371" customFormat="1" ht="24" hidden="1" customHeight="1">
      <c r="A2528" s="366" t="s">
        <v>2064</v>
      </c>
      <c r="B2528" s="418" t="s">
        <v>0</v>
      </c>
      <c r="C2528" s="418" t="s">
        <v>184</v>
      </c>
      <c r="D2528" s="418" t="s">
        <v>186</v>
      </c>
      <c r="E2528" s="419" t="s">
        <v>18</v>
      </c>
      <c r="F2528" s="411"/>
      <c r="G2528" s="411">
        <v>1478084.1</v>
      </c>
      <c r="H2528" s="412">
        <f>INT($F2528*G2528)</f>
        <v>0</v>
      </c>
      <c r="I2528" s="411">
        <v>0</v>
      </c>
      <c r="J2528" s="412">
        <f>INT($F2528*I2528)</f>
        <v>0</v>
      </c>
      <c r="K2528" s="411">
        <v>0</v>
      </c>
      <c r="L2528" s="412">
        <f>INT($F2528*K2528)</f>
        <v>0</v>
      </c>
      <c r="M2528" s="412">
        <f>+G2528+I2528+K2528</f>
        <v>1478084.1</v>
      </c>
      <c r="N2528" s="412">
        <f>H2528+J2528+L2528</f>
        <v>0</v>
      </c>
      <c r="O2528" s="412"/>
      <c r="P2528" s="412"/>
      <c r="Q2528" s="412"/>
      <c r="R2528" s="483" t="s">
        <v>0</v>
      </c>
      <c r="T2528" s="411">
        <v>3</v>
      </c>
    </row>
    <row r="2529" spans="1:20" s="75" customFormat="1" ht="24" hidden="1" customHeight="1">
      <c r="A2529" s="372" t="s">
        <v>2072</v>
      </c>
      <c r="B2529" s="421" t="s">
        <v>0</v>
      </c>
      <c r="C2529" s="421" t="s">
        <v>184</v>
      </c>
      <c r="D2529" s="421" t="s">
        <v>186</v>
      </c>
      <c r="E2529" s="422" t="s">
        <v>18</v>
      </c>
      <c r="F2529" s="416"/>
      <c r="G2529" s="416">
        <v>1478084.1</v>
      </c>
      <c r="H2529" s="417">
        <f t="shared" si="3290"/>
        <v>0</v>
      </c>
      <c r="I2529" s="416">
        <v>0</v>
      </c>
      <c r="J2529" s="417">
        <f t="shared" si="3291"/>
        <v>0</v>
      </c>
      <c r="K2529" s="416">
        <v>0</v>
      </c>
      <c r="L2529" s="417">
        <f t="shared" si="3292"/>
        <v>0</v>
      </c>
      <c r="M2529" s="417">
        <f t="shared" si="3293"/>
        <v>1478084.1</v>
      </c>
      <c r="N2529" s="417">
        <f t="shared" si="3300"/>
        <v>0</v>
      </c>
      <c r="O2529" s="417">
        <f t="shared" ref="O2529" si="3335">F2529-F2528</f>
        <v>0</v>
      </c>
      <c r="P2529" s="417">
        <f t="shared" ref="P2529:Q2529" si="3336">M2529-M2528</f>
        <v>0</v>
      </c>
      <c r="Q2529" s="417">
        <f t="shared" si="3336"/>
        <v>0</v>
      </c>
      <c r="R2529" s="484"/>
      <c r="T2529" s="416">
        <v>3</v>
      </c>
    </row>
    <row r="2530" spans="1:20" s="371" customFormat="1" ht="24" hidden="1" customHeight="1">
      <c r="A2530" s="366" t="s">
        <v>2064</v>
      </c>
      <c r="B2530" s="418" t="s">
        <v>0</v>
      </c>
      <c r="C2530" s="418" t="s">
        <v>164</v>
      </c>
      <c r="D2530" s="418" t="s">
        <v>187</v>
      </c>
      <c r="E2530" s="419" t="s">
        <v>18</v>
      </c>
      <c r="F2530" s="411"/>
      <c r="G2530" s="411">
        <v>1713233.8</v>
      </c>
      <c r="H2530" s="412">
        <f>INT($F2530*G2530)</f>
        <v>0</v>
      </c>
      <c r="I2530" s="411">
        <v>0</v>
      </c>
      <c r="J2530" s="412">
        <f>INT($F2530*I2530)</f>
        <v>0</v>
      </c>
      <c r="K2530" s="411">
        <v>0</v>
      </c>
      <c r="L2530" s="412">
        <f>INT($F2530*K2530)</f>
        <v>0</v>
      </c>
      <c r="M2530" s="412">
        <f>+G2530+I2530+K2530</f>
        <v>1713233.8</v>
      </c>
      <c r="N2530" s="412">
        <f>H2530+J2530+L2530</f>
        <v>0</v>
      </c>
      <c r="O2530" s="412"/>
      <c r="P2530" s="412"/>
      <c r="Q2530" s="412"/>
      <c r="R2530" s="483" t="s">
        <v>0</v>
      </c>
      <c r="T2530" s="411">
        <v>3</v>
      </c>
    </row>
    <row r="2531" spans="1:20" s="75" customFormat="1" ht="24" hidden="1" customHeight="1">
      <c r="A2531" s="372" t="s">
        <v>2072</v>
      </c>
      <c r="B2531" s="421" t="s">
        <v>0</v>
      </c>
      <c r="C2531" s="421" t="s">
        <v>164</v>
      </c>
      <c r="D2531" s="421" t="s">
        <v>187</v>
      </c>
      <c r="E2531" s="422" t="s">
        <v>18</v>
      </c>
      <c r="F2531" s="416"/>
      <c r="G2531" s="416">
        <v>1713233.8</v>
      </c>
      <c r="H2531" s="417">
        <f t="shared" si="3290"/>
        <v>0</v>
      </c>
      <c r="I2531" s="416">
        <v>0</v>
      </c>
      <c r="J2531" s="417">
        <f t="shared" si="3291"/>
        <v>0</v>
      </c>
      <c r="K2531" s="416">
        <v>0</v>
      </c>
      <c r="L2531" s="417">
        <f t="shared" si="3292"/>
        <v>0</v>
      </c>
      <c r="M2531" s="417">
        <f t="shared" si="3293"/>
        <v>1713233.8</v>
      </c>
      <c r="N2531" s="417">
        <f t="shared" si="3300"/>
        <v>0</v>
      </c>
      <c r="O2531" s="417">
        <f t="shared" ref="O2531" si="3337">F2531-F2530</f>
        <v>0</v>
      </c>
      <c r="P2531" s="417">
        <f t="shared" ref="P2531:Q2531" si="3338">M2531-M2530</f>
        <v>0</v>
      </c>
      <c r="Q2531" s="417">
        <f t="shared" si="3338"/>
        <v>0</v>
      </c>
      <c r="R2531" s="484"/>
      <c r="T2531" s="416">
        <v>3</v>
      </c>
    </row>
    <row r="2532" spans="1:20" s="371" customFormat="1" ht="24" hidden="1" customHeight="1">
      <c r="A2532" s="366" t="s">
        <v>2064</v>
      </c>
      <c r="B2532" s="418" t="s">
        <v>0</v>
      </c>
      <c r="C2532" s="418" t="s">
        <v>188</v>
      </c>
      <c r="D2532" s="418" t="s">
        <v>189</v>
      </c>
      <c r="E2532" s="419" t="s">
        <v>18</v>
      </c>
      <c r="F2532" s="411"/>
      <c r="G2532" s="411">
        <v>1988005.9</v>
      </c>
      <c r="H2532" s="412">
        <f>INT($F2532*G2532)</f>
        <v>0</v>
      </c>
      <c r="I2532" s="411">
        <v>0</v>
      </c>
      <c r="J2532" s="412">
        <f>INT($F2532*I2532)</f>
        <v>0</v>
      </c>
      <c r="K2532" s="411">
        <v>0</v>
      </c>
      <c r="L2532" s="412">
        <f>INT($F2532*K2532)</f>
        <v>0</v>
      </c>
      <c r="M2532" s="412">
        <f>+G2532+I2532+K2532</f>
        <v>1988005.9</v>
      </c>
      <c r="N2532" s="412">
        <f>H2532+J2532+L2532</f>
        <v>0</v>
      </c>
      <c r="O2532" s="412"/>
      <c r="P2532" s="412"/>
      <c r="Q2532" s="412"/>
      <c r="R2532" s="483" t="s">
        <v>0</v>
      </c>
      <c r="T2532" s="411">
        <v>3</v>
      </c>
    </row>
    <row r="2533" spans="1:20" s="75" customFormat="1" ht="24" hidden="1" customHeight="1">
      <c r="A2533" s="372" t="s">
        <v>2072</v>
      </c>
      <c r="B2533" s="421" t="s">
        <v>0</v>
      </c>
      <c r="C2533" s="421" t="s">
        <v>188</v>
      </c>
      <c r="D2533" s="421" t="s">
        <v>189</v>
      </c>
      <c r="E2533" s="422" t="s">
        <v>18</v>
      </c>
      <c r="F2533" s="416"/>
      <c r="G2533" s="416">
        <v>1988005.9</v>
      </c>
      <c r="H2533" s="417">
        <f t="shared" si="3290"/>
        <v>0</v>
      </c>
      <c r="I2533" s="416">
        <v>0</v>
      </c>
      <c r="J2533" s="417">
        <f t="shared" si="3291"/>
        <v>0</v>
      </c>
      <c r="K2533" s="416">
        <v>0</v>
      </c>
      <c r="L2533" s="417">
        <f t="shared" si="3292"/>
        <v>0</v>
      </c>
      <c r="M2533" s="417">
        <f t="shared" si="3293"/>
        <v>1988005.9</v>
      </c>
      <c r="N2533" s="417">
        <f t="shared" si="3300"/>
        <v>0</v>
      </c>
      <c r="O2533" s="417">
        <f t="shared" ref="O2533" si="3339">F2533-F2532</f>
        <v>0</v>
      </c>
      <c r="P2533" s="417">
        <f t="shared" ref="P2533:Q2533" si="3340">M2533-M2532</f>
        <v>0</v>
      </c>
      <c r="Q2533" s="417">
        <f t="shared" si="3340"/>
        <v>0</v>
      </c>
      <c r="R2533" s="484"/>
      <c r="T2533" s="416">
        <v>3</v>
      </c>
    </row>
    <row r="2534" spans="1:20" s="371" customFormat="1" ht="24" hidden="1" customHeight="1">
      <c r="A2534" s="366" t="s">
        <v>2064</v>
      </c>
      <c r="B2534" s="418" t="s">
        <v>0</v>
      </c>
      <c r="C2534" s="418" t="s">
        <v>188</v>
      </c>
      <c r="D2534" s="418" t="s">
        <v>190</v>
      </c>
      <c r="E2534" s="419" t="s">
        <v>18</v>
      </c>
      <c r="F2534" s="411"/>
      <c r="G2534" s="411">
        <v>1596951</v>
      </c>
      <c r="H2534" s="412">
        <f>INT($F2534*G2534)</f>
        <v>0</v>
      </c>
      <c r="I2534" s="411">
        <v>0</v>
      </c>
      <c r="J2534" s="412">
        <f>INT($F2534*I2534)</f>
        <v>0</v>
      </c>
      <c r="K2534" s="411">
        <v>0</v>
      </c>
      <c r="L2534" s="412">
        <f>INT($F2534*K2534)</f>
        <v>0</v>
      </c>
      <c r="M2534" s="412">
        <f>+G2534+I2534+K2534</f>
        <v>1596951</v>
      </c>
      <c r="N2534" s="412">
        <f>H2534+J2534+L2534</f>
        <v>0</v>
      </c>
      <c r="O2534" s="412"/>
      <c r="P2534" s="412"/>
      <c r="Q2534" s="412"/>
      <c r="R2534" s="483" t="s">
        <v>0</v>
      </c>
      <c r="T2534" s="411">
        <v>3</v>
      </c>
    </row>
    <row r="2535" spans="1:20" s="75" customFormat="1" ht="24" hidden="1" customHeight="1">
      <c r="A2535" s="372" t="s">
        <v>2072</v>
      </c>
      <c r="B2535" s="421" t="s">
        <v>0</v>
      </c>
      <c r="C2535" s="421" t="s">
        <v>188</v>
      </c>
      <c r="D2535" s="421" t="s">
        <v>190</v>
      </c>
      <c r="E2535" s="422" t="s">
        <v>18</v>
      </c>
      <c r="F2535" s="416"/>
      <c r="G2535" s="416">
        <v>1596951</v>
      </c>
      <c r="H2535" s="417">
        <f t="shared" si="3290"/>
        <v>0</v>
      </c>
      <c r="I2535" s="416">
        <v>0</v>
      </c>
      <c r="J2535" s="417">
        <f t="shared" si="3291"/>
        <v>0</v>
      </c>
      <c r="K2535" s="416">
        <v>0</v>
      </c>
      <c r="L2535" s="417">
        <f t="shared" si="3292"/>
        <v>0</v>
      </c>
      <c r="M2535" s="417">
        <f t="shared" si="3293"/>
        <v>1596951</v>
      </c>
      <c r="N2535" s="417">
        <f t="shared" si="3300"/>
        <v>0</v>
      </c>
      <c r="O2535" s="417">
        <f t="shared" ref="O2535" si="3341">F2535-F2534</f>
        <v>0</v>
      </c>
      <c r="P2535" s="417">
        <f t="shared" ref="P2535:Q2535" si="3342">M2535-M2534</f>
        <v>0</v>
      </c>
      <c r="Q2535" s="417">
        <f t="shared" si="3342"/>
        <v>0</v>
      </c>
      <c r="R2535" s="484"/>
      <c r="T2535" s="416">
        <v>3</v>
      </c>
    </row>
    <row r="2536" spans="1:20" s="371" customFormat="1" ht="24" hidden="1" customHeight="1">
      <c r="A2536" s="366" t="s">
        <v>2064</v>
      </c>
      <c r="B2536" s="418" t="s">
        <v>0</v>
      </c>
      <c r="C2536" s="418" t="s">
        <v>188</v>
      </c>
      <c r="D2536" s="418" t="s">
        <v>191</v>
      </c>
      <c r="E2536" s="419" t="s">
        <v>18</v>
      </c>
      <c r="F2536" s="411"/>
      <c r="G2536" s="411">
        <v>677885.9</v>
      </c>
      <c r="H2536" s="412">
        <f>INT($F2536*G2536)</f>
        <v>0</v>
      </c>
      <c r="I2536" s="411">
        <v>0</v>
      </c>
      <c r="J2536" s="412">
        <f>INT($F2536*I2536)</f>
        <v>0</v>
      </c>
      <c r="K2536" s="411">
        <v>0</v>
      </c>
      <c r="L2536" s="412">
        <f>INT($F2536*K2536)</f>
        <v>0</v>
      </c>
      <c r="M2536" s="412">
        <f>+G2536+I2536+K2536</f>
        <v>677885.9</v>
      </c>
      <c r="N2536" s="412">
        <f>H2536+J2536+L2536</f>
        <v>0</v>
      </c>
      <c r="O2536" s="412"/>
      <c r="P2536" s="412"/>
      <c r="Q2536" s="412"/>
      <c r="R2536" s="483" t="s">
        <v>0</v>
      </c>
      <c r="T2536" s="411">
        <v>1</v>
      </c>
    </row>
    <row r="2537" spans="1:20" s="75" customFormat="1" ht="24" hidden="1" customHeight="1">
      <c r="A2537" s="372" t="s">
        <v>2072</v>
      </c>
      <c r="B2537" s="421" t="s">
        <v>0</v>
      </c>
      <c r="C2537" s="421" t="s">
        <v>188</v>
      </c>
      <c r="D2537" s="421" t="s">
        <v>191</v>
      </c>
      <c r="E2537" s="422" t="s">
        <v>18</v>
      </c>
      <c r="F2537" s="416"/>
      <c r="G2537" s="416">
        <v>677885.9</v>
      </c>
      <c r="H2537" s="417">
        <f t="shared" si="3290"/>
        <v>0</v>
      </c>
      <c r="I2537" s="416">
        <v>0</v>
      </c>
      <c r="J2537" s="417">
        <f t="shared" si="3291"/>
        <v>0</v>
      </c>
      <c r="K2537" s="416">
        <v>0</v>
      </c>
      <c r="L2537" s="417">
        <f t="shared" si="3292"/>
        <v>0</v>
      </c>
      <c r="M2537" s="417">
        <f t="shared" si="3293"/>
        <v>677885.9</v>
      </c>
      <c r="N2537" s="417">
        <f t="shared" si="3300"/>
        <v>0</v>
      </c>
      <c r="O2537" s="417">
        <f t="shared" ref="O2537" si="3343">F2537-F2536</f>
        <v>0</v>
      </c>
      <c r="P2537" s="417">
        <f t="shared" ref="P2537:Q2537" si="3344">M2537-M2536</f>
        <v>0</v>
      </c>
      <c r="Q2537" s="417">
        <f t="shared" si="3344"/>
        <v>0</v>
      </c>
      <c r="R2537" s="484"/>
      <c r="T2537" s="416">
        <v>1</v>
      </c>
    </row>
    <row r="2538" spans="1:20" s="371" customFormat="1" ht="24" hidden="1" customHeight="1">
      <c r="A2538" s="366" t="s">
        <v>2064</v>
      </c>
      <c r="B2538" s="418" t="s">
        <v>0</v>
      </c>
      <c r="C2538" s="418" t="s">
        <v>165</v>
      </c>
      <c r="D2538" s="418" t="s">
        <v>166</v>
      </c>
      <c r="E2538" s="419" t="s">
        <v>18</v>
      </c>
      <c r="F2538" s="411"/>
      <c r="G2538" s="411">
        <v>5306</v>
      </c>
      <c r="H2538" s="412">
        <f>INT($F2538*G2538)</f>
        <v>0</v>
      </c>
      <c r="I2538" s="411">
        <v>0</v>
      </c>
      <c r="J2538" s="412">
        <f>INT($F2538*I2538)</f>
        <v>0</v>
      </c>
      <c r="K2538" s="411">
        <v>0</v>
      </c>
      <c r="L2538" s="412">
        <f>INT($F2538*K2538)</f>
        <v>0</v>
      </c>
      <c r="M2538" s="412">
        <f>+G2538+I2538+K2538</f>
        <v>5306</v>
      </c>
      <c r="N2538" s="412">
        <f>H2538+J2538+L2538</f>
        <v>0</v>
      </c>
      <c r="O2538" s="412"/>
      <c r="P2538" s="412"/>
      <c r="Q2538" s="412"/>
      <c r="R2538" s="483" t="s">
        <v>0</v>
      </c>
      <c r="T2538" s="411">
        <v>3</v>
      </c>
    </row>
    <row r="2539" spans="1:20" s="75" customFormat="1" ht="24" hidden="1" customHeight="1">
      <c r="A2539" s="372" t="s">
        <v>2072</v>
      </c>
      <c r="B2539" s="421" t="s">
        <v>0</v>
      </c>
      <c r="C2539" s="421" t="s">
        <v>165</v>
      </c>
      <c r="D2539" s="421" t="s">
        <v>166</v>
      </c>
      <c r="E2539" s="422" t="s">
        <v>18</v>
      </c>
      <c r="F2539" s="416"/>
      <c r="G2539" s="416">
        <v>5306</v>
      </c>
      <c r="H2539" s="417">
        <f t="shared" si="3290"/>
        <v>0</v>
      </c>
      <c r="I2539" s="416">
        <v>0</v>
      </c>
      <c r="J2539" s="417">
        <f t="shared" si="3291"/>
        <v>0</v>
      </c>
      <c r="K2539" s="416">
        <v>0</v>
      </c>
      <c r="L2539" s="417">
        <f t="shared" si="3292"/>
        <v>0</v>
      </c>
      <c r="M2539" s="417">
        <f t="shared" si="3293"/>
        <v>5306</v>
      </c>
      <c r="N2539" s="417">
        <f t="shared" si="3300"/>
        <v>0</v>
      </c>
      <c r="O2539" s="417">
        <f t="shared" ref="O2539" si="3345">F2539-F2538</f>
        <v>0</v>
      </c>
      <c r="P2539" s="417">
        <f t="shared" ref="P2539:Q2539" si="3346">M2539-M2538</f>
        <v>0</v>
      </c>
      <c r="Q2539" s="417">
        <f t="shared" si="3346"/>
        <v>0</v>
      </c>
      <c r="R2539" s="484"/>
      <c r="T2539" s="416">
        <v>3</v>
      </c>
    </row>
    <row r="2540" spans="1:20" s="371" customFormat="1" ht="24" hidden="1" customHeight="1">
      <c r="A2540" s="366" t="s">
        <v>2064</v>
      </c>
      <c r="B2540" s="418" t="s">
        <v>0</v>
      </c>
      <c r="C2540" s="418" t="s">
        <v>3471</v>
      </c>
      <c r="D2540" s="418" t="s">
        <v>192</v>
      </c>
      <c r="E2540" s="419" t="s">
        <v>18</v>
      </c>
      <c r="F2540" s="411"/>
      <c r="G2540" s="411">
        <v>1275665.8</v>
      </c>
      <c r="H2540" s="412">
        <f>INT($F2540*G2540)</f>
        <v>0</v>
      </c>
      <c r="I2540" s="411">
        <v>0</v>
      </c>
      <c r="J2540" s="412">
        <f>INT($F2540*I2540)</f>
        <v>0</v>
      </c>
      <c r="K2540" s="411">
        <v>0</v>
      </c>
      <c r="L2540" s="412">
        <f>INT($F2540*K2540)</f>
        <v>0</v>
      </c>
      <c r="M2540" s="412">
        <f>+G2540+I2540+K2540</f>
        <v>1275665.8</v>
      </c>
      <c r="N2540" s="412">
        <f>H2540+J2540+L2540</f>
        <v>0</v>
      </c>
      <c r="O2540" s="412"/>
      <c r="P2540" s="412"/>
      <c r="Q2540" s="412"/>
      <c r="R2540" s="483" t="s">
        <v>0</v>
      </c>
      <c r="T2540" s="411">
        <v>1</v>
      </c>
    </row>
    <row r="2541" spans="1:20" s="75" customFormat="1" ht="24" hidden="1" customHeight="1">
      <c r="A2541" s="372" t="s">
        <v>2072</v>
      </c>
      <c r="B2541" s="421" t="s">
        <v>0</v>
      </c>
      <c r="C2541" s="421" t="s">
        <v>1505</v>
      </c>
      <c r="D2541" s="421" t="s">
        <v>192</v>
      </c>
      <c r="E2541" s="422" t="s">
        <v>18</v>
      </c>
      <c r="F2541" s="416"/>
      <c r="G2541" s="416">
        <v>1275665.8</v>
      </c>
      <c r="H2541" s="417">
        <f t="shared" si="3290"/>
        <v>0</v>
      </c>
      <c r="I2541" s="416">
        <v>0</v>
      </c>
      <c r="J2541" s="417">
        <f t="shared" si="3291"/>
        <v>0</v>
      </c>
      <c r="K2541" s="416">
        <v>0</v>
      </c>
      <c r="L2541" s="417">
        <f t="shared" si="3292"/>
        <v>0</v>
      </c>
      <c r="M2541" s="417">
        <f t="shared" si="3293"/>
        <v>1275665.8</v>
      </c>
      <c r="N2541" s="417">
        <f t="shared" si="3300"/>
        <v>0</v>
      </c>
      <c r="O2541" s="417">
        <f t="shared" ref="O2541" si="3347">F2541-F2540</f>
        <v>0</v>
      </c>
      <c r="P2541" s="417">
        <f t="shared" ref="P2541:Q2541" si="3348">M2541-M2540</f>
        <v>0</v>
      </c>
      <c r="Q2541" s="417">
        <f t="shared" si="3348"/>
        <v>0</v>
      </c>
      <c r="R2541" s="484"/>
      <c r="T2541" s="416">
        <v>1</v>
      </c>
    </row>
    <row r="2542" spans="1:20" s="371" customFormat="1" ht="24" hidden="1" customHeight="1">
      <c r="A2542" s="366" t="s">
        <v>2064</v>
      </c>
      <c r="B2542" s="418" t="s">
        <v>0</v>
      </c>
      <c r="C2542" s="418" t="s">
        <v>3472</v>
      </c>
      <c r="D2542" s="418" t="s">
        <v>159</v>
      </c>
      <c r="E2542" s="419" t="s">
        <v>18</v>
      </c>
      <c r="F2542" s="411"/>
      <c r="G2542" s="411">
        <v>22446894.300000001</v>
      </c>
      <c r="H2542" s="412">
        <f>INT($F2542*G2542)</f>
        <v>0</v>
      </c>
      <c r="I2542" s="411">
        <v>0</v>
      </c>
      <c r="J2542" s="412">
        <f>INT($F2542*I2542)</f>
        <v>0</v>
      </c>
      <c r="K2542" s="411">
        <v>0</v>
      </c>
      <c r="L2542" s="412">
        <f>INT($F2542*K2542)</f>
        <v>0</v>
      </c>
      <c r="M2542" s="412">
        <f>+G2542+I2542+K2542</f>
        <v>22446894.300000001</v>
      </c>
      <c r="N2542" s="412">
        <f>H2542+J2542+L2542</f>
        <v>0</v>
      </c>
      <c r="O2542" s="412"/>
      <c r="P2542" s="412"/>
      <c r="Q2542" s="412"/>
      <c r="R2542" s="483" t="s">
        <v>0</v>
      </c>
      <c r="T2542" s="411">
        <v>1</v>
      </c>
    </row>
    <row r="2543" spans="1:20" s="75" customFormat="1" ht="24" hidden="1" customHeight="1">
      <c r="A2543" s="372" t="s">
        <v>2072</v>
      </c>
      <c r="B2543" s="421" t="s">
        <v>0</v>
      </c>
      <c r="C2543" s="421" t="s">
        <v>1506</v>
      </c>
      <c r="D2543" s="421" t="s">
        <v>159</v>
      </c>
      <c r="E2543" s="422" t="s">
        <v>18</v>
      </c>
      <c r="F2543" s="416"/>
      <c r="G2543" s="416">
        <v>22446894.300000001</v>
      </c>
      <c r="H2543" s="417">
        <f t="shared" si="3290"/>
        <v>0</v>
      </c>
      <c r="I2543" s="416">
        <v>0</v>
      </c>
      <c r="J2543" s="417">
        <f t="shared" si="3291"/>
        <v>0</v>
      </c>
      <c r="K2543" s="416">
        <v>0</v>
      </c>
      <c r="L2543" s="417">
        <f t="shared" si="3292"/>
        <v>0</v>
      </c>
      <c r="M2543" s="417">
        <f t="shared" si="3293"/>
        <v>22446894.300000001</v>
      </c>
      <c r="N2543" s="417">
        <f t="shared" si="3300"/>
        <v>0</v>
      </c>
      <c r="O2543" s="417">
        <f t="shared" ref="O2543" si="3349">F2543-F2542</f>
        <v>0</v>
      </c>
      <c r="P2543" s="417">
        <f t="shared" ref="P2543:Q2543" si="3350">M2543-M2542</f>
        <v>0</v>
      </c>
      <c r="Q2543" s="417">
        <f t="shared" si="3350"/>
        <v>0</v>
      </c>
      <c r="R2543" s="484"/>
      <c r="T2543" s="416">
        <v>1</v>
      </c>
    </row>
    <row r="2544" spans="1:20" s="489" customFormat="1" ht="24" hidden="1" customHeight="1">
      <c r="A2544" s="366" t="s">
        <v>2064</v>
      </c>
      <c r="B2544" s="418" t="s">
        <v>0</v>
      </c>
      <c r="C2544" s="418" t="s">
        <v>3472</v>
      </c>
      <c r="D2544" s="418" t="s">
        <v>172</v>
      </c>
      <c r="E2544" s="419" t="s">
        <v>18</v>
      </c>
      <c r="F2544" s="411"/>
      <c r="G2544" s="411">
        <v>17270154.699999999</v>
      </c>
      <c r="H2544" s="412">
        <f>INT($F2544*G2544)</f>
        <v>0</v>
      </c>
      <c r="I2544" s="411">
        <v>0</v>
      </c>
      <c r="J2544" s="412">
        <f>INT($F2544*I2544)</f>
        <v>0</v>
      </c>
      <c r="K2544" s="411">
        <v>0</v>
      </c>
      <c r="L2544" s="412">
        <f>INT($F2544*K2544)</f>
        <v>0</v>
      </c>
      <c r="M2544" s="412">
        <f>+G2544+I2544+K2544</f>
        <v>17270154.699999999</v>
      </c>
      <c r="N2544" s="412">
        <f>H2544+J2544+L2544</f>
        <v>0</v>
      </c>
      <c r="O2544" s="412"/>
      <c r="P2544" s="412"/>
      <c r="Q2544" s="412"/>
      <c r="R2544" s="483" t="s">
        <v>0</v>
      </c>
      <c r="T2544" s="411">
        <v>3</v>
      </c>
    </row>
    <row r="2545" spans="1:20" s="78" customFormat="1" ht="24" hidden="1" customHeight="1">
      <c r="A2545" s="372" t="s">
        <v>2072</v>
      </c>
      <c r="B2545" s="421" t="s">
        <v>0</v>
      </c>
      <c r="C2545" s="421" t="s">
        <v>1506</v>
      </c>
      <c r="D2545" s="421" t="s">
        <v>172</v>
      </c>
      <c r="E2545" s="422" t="s">
        <v>18</v>
      </c>
      <c r="F2545" s="416"/>
      <c r="G2545" s="416">
        <v>17270154.699999999</v>
      </c>
      <c r="H2545" s="417">
        <f t="shared" si="3290"/>
        <v>0</v>
      </c>
      <c r="I2545" s="416">
        <v>0</v>
      </c>
      <c r="J2545" s="417">
        <f t="shared" si="3291"/>
        <v>0</v>
      </c>
      <c r="K2545" s="416">
        <v>0</v>
      </c>
      <c r="L2545" s="417">
        <f t="shared" si="3292"/>
        <v>0</v>
      </c>
      <c r="M2545" s="417">
        <f t="shared" si="3293"/>
        <v>17270154.699999999</v>
      </c>
      <c r="N2545" s="417">
        <f t="shared" si="3300"/>
        <v>0</v>
      </c>
      <c r="O2545" s="417">
        <f t="shared" ref="O2545" si="3351">F2545-F2544</f>
        <v>0</v>
      </c>
      <c r="P2545" s="417">
        <f t="shared" ref="P2545:Q2545" si="3352">M2545-M2544</f>
        <v>0</v>
      </c>
      <c r="Q2545" s="417">
        <f t="shared" si="3352"/>
        <v>0</v>
      </c>
      <c r="R2545" s="484"/>
      <c r="T2545" s="416">
        <v>3</v>
      </c>
    </row>
    <row r="2546" spans="1:20" s="371" customFormat="1" ht="24" hidden="1" customHeight="1">
      <c r="A2546" s="366" t="s">
        <v>2064</v>
      </c>
      <c r="B2546" s="418" t="s">
        <v>0</v>
      </c>
      <c r="C2546" s="418" t="s">
        <v>3472</v>
      </c>
      <c r="D2546" s="418" t="s">
        <v>173</v>
      </c>
      <c r="E2546" s="419" t="s">
        <v>18</v>
      </c>
      <c r="F2546" s="411"/>
      <c r="G2546" s="411">
        <v>12084801.5</v>
      </c>
      <c r="H2546" s="412">
        <f>INT($F2546*G2546)</f>
        <v>0</v>
      </c>
      <c r="I2546" s="411">
        <v>0</v>
      </c>
      <c r="J2546" s="412">
        <f>INT($F2546*I2546)</f>
        <v>0</v>
      </c>
      <c r="K2546" s="411">
        <v>0</v>
      </c>
      <c r="L2546" s="412">
        <f>INT($F2546*K2546)</f>
        <v>0</v>
      </c>
      <c r="M2546" s="412">
        <f>+G2546+I2546+K2546</f>
        <v>12084801.5</v>
      </c>
      <c r="N2546" s="412">
        <f>H2546+J2546+L2546</f>
        <v>0</v>
      </c>
      <c r="O2546" s="412"/>
      <c r="P2546" s="412"/>
      <c r="Q2546" s="412"/>
      <c r="R2546" s="483" t="s">
        <v>0</v>
      </c>
      <c r="T2546" s="411">
        <v>3</v>
      </c>
    </row>
    <row r="2547" spans="1:20" s="75" customFormat="1" ht="24" hidden="1" customHeight="1">
      <c r="A2547" s="372" t="s">
        <v>2072</v>
      </c>
      <c r="B2547" s="421" t="s">
        <v>0</v>
      </c>
      <c r="C2547" s="421" t="s">
        <v>1506</v>
      </c>
      <c r="D2547" s="421" t="s">
        <v>173</v>
      </c>
      <c r="E2547" s="422" t="s">
        <v>18</v>
      </c>
      <c r="F2547" s="416"/>
      <c r="G2547" s="416">
        <v>12084801.5</v>
      </c>
      <c r="H2547" s="417">
        <f t="shared" si="3290"/>
        <v>0</v>
      </c>
      <c r="I2547" s="416">
        <v>0</v>
      </c>
      <c r="J2547" s="417">
        <f t="shared" si="3291"/>
        <v>0</v>
      </c>
      <c r="K2547" s="416">
        <v>0</v>
      </c>
      <c r="L2547" s="417">
        <f t="shared" si="3292"/>
        <v>0</v>
      </c>
      <c r="M2547" s="417">
        <f t="shared" si="3293"/>
        <v>12084801.5</v>
      </c>
      <c r="N2547" s="417">
        <f t="shared" si="3300"/>
        <v>0</v>
      </c>
      <c r="O2547" s="417">
        <f t="shared" ref="O2547" si="3353">F2547-F2546</f>
        <v>0</v>
      </c>
      <c r="P2547" s="417">
        <f t="shared" ref="P2547:Q2547" si="3354">M2547-M2546</f>
        <v>0</v>
      </c>
      <c r="Q2547" s="417">
        <f t="shared" si="3354"/>
        <v>0</v>
      </c>
      <c r="R2547" s="484"/>
      <c r="T2547" s="416">
        <v>3</v>
      </c>
    </row>
    <row r="2548" spans="1:20" s="371" customFormat="1" ht="24" hidden="1" customHeight="1">
      <c r="A2548" s="366" t="s">
        <v>2064</v>
      </c>
      <c r="B2548" s="418" t="s">
        <v>0</v>
      </c>
      <c r="C2548" s="418" t="s">
        <v>3461</v>
      </c>
      <c r="D2548" s="418" t="s">
        <v>167</v>
      </c>
      <c r="E2548" s="419" t="s">
        <v>18</v>
      </c>
      <c r="F2548" s="411"/>
      <c r="G2548" s="411">
        <v>118022.8</v>
      </c>
      <c r="H2548" s="412">
        <f>INT($F2548*G2548)</f>
        <v>0</v>
      </c>
      <c r="I2548" s="411">
        <v>0</v>
      </c>
      <c r="J2548" s="412">
        <f>INT($F2548*I2548)</f>
        <v>0</v>
      </c>
      <c r="K2548" s="411">
        <v>0</v>
      </c>
      <c r="L2548" s="412">
        <f>INT($F2548*K2548)</f>
        <v>0</v>
      </c>
      <c r="M2548" s="412">
        <f>+G2548+I2548+K2548</f>
        <v>118022.8</v>
      </c>
      <c r="N2548" s="412">
        <f>H2548+J2548+L2548</f>
        <v>0</v>
      </c>
      <c r="O2548" s="412"/>
      <c r="P2548" s="412"/>
      <c r="Q2548" s="412"/>
      <c r="R2548" s="483" t="s">
        <v>0</v>
      </c>
      <c r="T2548" s="411">
        <v>1</v>
      </c>
    </row>
    <row r="2549" spans="1:20" s="75" customFormat="1" ht="24" hidden="1" customHeight="1">
      <c r="A2549" s="372" t="s">
        <v>2072</v>
      </c>
      <c r="B2549" s="421" t="s">
        <v>0</v>
      </c>
      <c r="C2549" s="421" t="s">
        <v>1497</v>
      </c>
      <c r="D2549" s="421" t="s">
        <v>167</v>
      </c>
      <c r="E2549" s="422" t="s">
        <v>18</v>
      </c>
      <c r="F2549" s="416"/>
      <c r="G2549" s="416">
        <v>118022.8</v>
      </c>
      <c r="H2549" s="417">
        <f t="shared" si="3290"/>
        <v>0</v>
      </c>
      <c r="I2549" s="416">
        <v>0</v>
      </c>
      <c r="J2549" s="417">
        <f t="shared" si="3291"/>
        <v>0</v>
      </c>
      <c r="K2549" s="416">
        <v>0</v>
      </c>
      <c r="L2549" s="417">
        <f t="shared" si="3292"/>
        <v>0</v>
      </c>
      <c r="M2549" s="417">
        <f t="shared" si="3293"/>
        <v>118022.8</v>
      </c>
      <c r="N2549" s="417">
        <f t="shared" si="3300"/>
        <v>0</v>
      </c>
      <c r="O2549" s="417">
        <f t="shared" ref="O2549" si="3355">F2549-F2548</f>
        <v>0</v>
      </c>
      <c r="P2549" s="417">
        <f t="shared" ref="P2549:Q2549" si="3356">M2549-M2548</f>
        <v>0</v>
      </c>
      <c r="Q2549" s="417">
        <f t="shared" si="3356"/>
        <v>0</v>
      </c>
      <c r="R2549" s="484"/>
      <c r="T2549" s="416">
        <v>1</v>
      </c>
    </row>
    <row r="2550" spans="1:20" s="371" customFormat="1" ht="24" hidden="1" customHeight="1">
      <c r="A2550" s="366" t="s">
        <v>3064</v>
      </c>
      <c r="B2550" s="418" t="s">
        <v>0</v>
      </c>
      <c r="C2550" s="418" t="s">
        <v>3461</v>
      </c>
      <c r="D2550" s="418" t="s">
        <v>163</v>
      </c>
      <c r="E2550" s="419" t="s">
        <v>18</v>
      </c>
      <c r="F2550" s="411"/>
      <c r="G2550" s="411">
        <v>62525.8</v>
      </c>
      <c r="H2550" s="412">
        <f>INT($F2550*G2550)</f>
        <v>0</v>
      </c>
      <c r="I2550" s="411">
        <v>0</v>
      </c>
      <c r="J2550" s="412">
        <f>INT($F2550*I2550)</f>
        <v>0</v>
      </c>
      <c r="K2550" s="411">
        <v>0</v>
      </c>
      <c r="L2550" s="412">
        <f>INT($F2550*K2550)</f>
        <v>0</v>
      </c>
      <c r="M2550" s="412">
        <f>+G2550+I2550+K2550</f>
        <v>62525.8</v>
      </c>
      <c r="N2550" s="412">
        <f>H2550+J2550+L2550</f>
        <v>0</v>
      </c>
      <c r="O2550" s="412"/>
      <c r="P2550" s="412"/>
      <c r="Q2550" s="412"/>
      <c r="R2550" s="483" t="s">
        <v>0</v>
      </c>
      <c r="T2550" s="411">
        <v>6</v>
      </c>
    </row>
    <row r="2551" spans="1:20" s="75" customFormat="1" ht="24" hidden="1" customHeight="1">
      <c r="A2551" s="372" t="s">
        <v>2072</v>
      </c>
      <c r="B2551" s="421" t="s">
        <v>0</v>
      </c>
      <c r="C2551" s="421" t="s">
        <v>1497</v>
      </c>
      <c r="D2551" s="421" t="s">
        <v>163</v>
      </c>
      <c r="E2551" s="422" t="s">
        <v>18</v>
      </c>
      <c r="F2551" s="416"/>
      <c r="G2551" s="416">
        <v>62525.8</v>
      </c>
      <c r="H2551" s="417">
        <f t="shared" si="3290"/>
        <v>0</v>
      </c>
      <c r="I2551" s="416">
        <v>0</v>
      </c>
      <c r="J2551" s="417">
        <f t="shared" si="3291"/>
        <v>0</v>
      </c>
      <c r="K2551" s="416">
        <v>0</v>
      </c>
      <c r="L2551" s="417">
        <f t="shared" si="3292"/>
        <v>0</v>
      </c>
      <c r="M2551" s="417">
        <f t="shared" si="3293"/>
        <v>62525.8</v>
      </c>
      <c r="N2551" s="417">
        <f t="shared" si="3300"/>
        <v>0</v>
      </c>
      <c r="O2551" s="417">
        <f t="shared" ref="O2551" si="3357">F2551-F2550</f>
        <v>0</v>
      </c>
      <c r="P2551" s="417">
        <f t="shared" ref="P2551:Q2551" si="3358">M2551-M2550</f>
        <v>0</v>
      </c>
      <c r="Q2551" s="417">
        <f t="shared" si="3358"/>
        <v>0</v>
      </c>
      <c r="R2551" s="484"/>
      <c r="T2551" s="416">
        <v>6</v>
      </c>
    </row>
    <row r="2552" spans="1:20" s="489" customFormat="1" ht="24" hidden="1" customHeight="1">
      <c r="A2552" s="366" t="s">
        <v>2064</v>
      </c>
      <c r="B2552" s="418" t="s">
        <v>0</v>
      </c>
      <c r="C2552" s="418" t="s">
        <v>3473</v>
      </c>
      <c r="D2552" s="418" t="s">
        <v>167</v>
      </c>
      <c r="E2552" s="419" t="s">
        <v>18</v>
      </c>
      <c r="F2552" s="411"/>
      <c r="G2552" s="411">
        <v>72741.399999999994</v>
      </c>
      <c r="H2552" s="412">
        <f>INT($F2552*G2552)</f>
        <v>0</v>
      </c>
      <c r="I2552" s="411">
        <v>0</v>
      </c>
      <c r="J2552" s="412">
        <f>INT($F2552*I2552)</f>
        <v>0</v>
      </c>
      <c r="K2552" s="411">
        <v>0</v>
      </c>
      <c r="L2552" s="412">
        <f>INT($F2552*K2552)</f>
        <v>0</v>
      </c>
      <c r="M2552" s="412">
        <f>+G2552+I2552+K2552</f>
        <v>72741.399999999994</v>
      </c>
      <c r="N2552" s="412">
        <f>H2552+J2552+L2552</f>
        <v>0</v>
      </c>
      <c r="O2552" s="412"/>
      <c r="P2552" s="412"/>
      <c r="Q2552" s="412"/>
      <c r="R2552" s="483" t="s">
        <v>0</v>
      </c>
      <c r="T2552" s="411">
        <v>1</v>
      </c>
    </row>
    <row r="2553" spans="1:20" s="78" customFormat="1" ht="24" hidden="1" customHeight="1">
      <c r="A2553" s="372" t="s">
        <v>2072</v>
      </c>
      <c r="B2553" s="421" t="s">
        <v>0</v>
      </c>
      <c r="C2553" s="421" t="s">
        <v>1507</v>
      </c>
      <c r="D2553" s="421" t="s">
        <v>167</v>
      </c>
      <c r="E2553" s="422" t="s">
        <v>18</v>
      </c>
      <c r="F2553" s="416"/>
      <c r="G2553" s="416">
        <v>72741.399999999994</v>
      </c>
      <c r="H2553" s="417">
        <f t="shared" ref="H2553:H2595" si="3359">INT($F2553*G2553)</f>
        <v>0</v>
      </c>
      <c r="I2553" s="416">
        <v>0</v>
      </c>
      <c r="J2553" s="417">
        <f t="shared" ref="J2553:J2595" si="3360">INT($F2553*I2553)</f>
        <v>0</v>
      </c>
      <c r="K2553" s="416">
        <v>0</v>
      </c>
      <c r="L2553" s="417">
        <f t="shared" ref="L2553:L2595" si="3361">INT($F2553*K2553)</f>
        <v>0</v>
      </c>
      <c r="M2553" s="417">
        <f t="shared" ref="M2553:M2595" si="3362">+G2553+I2553+K2553</f>
        <v>72741.399999999994</v>
      </c>
      <c r="N2553" s="417">
        <f t="shared" si="3300"/>
        <v>0</v>
      </c>
      <c r="O2553" s="417">
        <f t="shared" ref="O2553" si="3363">F2553-F2552</f>
        <v>0</v>
      </c>
      <c r="P2553" s="417">
        <f t="shared" ref="P2553:Q2553" si="3364">M2553-M2552</f>
        <v>0</v>
      </c>
      <c r="Q2553" s="417">
        <f t="shared" si="3364"/>
        <v>0</v>
      </c>
      <c r="R2553" s="484"/>
      <c r="T2553" s="416">
        <v>1</v>
      </c>
    </row>
    <row r="2554" spans="1:20" s="371" customFormat="1" ht="24" hidden="1" customHeight="1">
      <c r="A2554" s="366" t="s">
        <v>2064</v>
      </c>
      <c r="B2554" s="418" t="s">
        <v>0</v>
      </c>
      <c r="C2554" s="418" t="s">
        <v>3462</v>
      </c>
      <c r="D2554" s="418" t="s">
        <v>178</v>
      </c>
      <c r="E2554" s="419" t="s">
        <v>18</v>
      </c>
      <c r="F2554" s="411"/>
      <c r="G2554" s="411">
        <v>2155108.6</v>
      </c>
      <c r="H2554" s="412">
        <f>INT($F2554*G2554)</f>
        <v>0</v>
      </c>
      <c r="I2554" s="411">
        <v>0</v>
      </c>
      <c r="J2554" s="412">
        <f>INT($F2554*I2554)</f>
        <v>0</v>
      </c>
      <c r="K2554" s="411">
        <v>0</v>
      </c>
      <c r="L2554" s="412">
        <f>INT($F2554*K2554)</f>
        <v>0</v>
      </c>
      <c r="M2554" s="412">
        <f>+G2554+I2554+K2554</f>
        <v>2155108.6</v>
      </c>
      <c r="N2554" s="412">
        <f>H2554+J2554+L2554</f>
        <v>0</v>
      </c>
      <c r="O2554" s="412"/>
      <c r="P2554" s="412"/>
      <c r="Q2554" s="412"/>
      <c r="R2554" s="483" t="s">
        <v>0</v>
      </c>
      <c r="T2554" s="411">
        <v>3</v>
      </c>
    </row>
    <row r="2555" spans="1:20" s="75" customFormat="1" ht="24" hidden="1" customHeight="1">
      <c r="A2555" s="372" t="s">
        <v>2072</v>
      </c>
      <c r="B2555" s="421" t="s">
        <v>0</v>
      </c>
      <c r="C2555" s="421" t="s">
        <v>1498</v>
      </c>
      <c r="D2555" s="421" t="s">
        <v>178</v>
      </c>
      <c r="E2555" s="422" t="s">
        <v>18</v>
      </c>
      <c r="F2555" s="416"/>
      <c r="G2555" s="416">
        <v>2155108.6</v>
      </c>
      <c r="H2555" s="417">
        <f t="shared" si="3359"/>
        <v>0</v>
      </c>
      <c r="I2555" s="416">
        <v>0</v>
      </c>
      <c r="J2555" s="417">
        <f t="shared" si="3360"/>
        <v>0</v>
      </c>
      <c r="K2555" s="416">
        <v>0</v>
      </c>
      <c r="L2555" s="417">
        <f t="shared" si="3361"/>
        <v>0</v>
      </c>
      <c r="M2555" s="417">
        <f t="shared" si="3362"/>
        <v>2155108.6</v>
      </c>
      <c r="N2555" s="417">
        <f t="shared" si="3300"/>
        <v>0</v>
      </c>
      <c r="O2555" s="417">
        <f t="shared" ref="O2555" si="3365">F2555-F2554</f>
        <v>0</v>
      </c>
      <c r="P2555" s="417">
        <f t="shared" ref="P2555:Q2555" si="3366">M2555-M2554</f>
        <v>0</v>
      </c>
      <c r="Q2555" s="417">
        <f t="shared" si="3366"/>
        <v>0</v>
      </c>
      <c r="R2555" s="484"/>
      <c r="T2555" s="416">
        <v>3</v>
      </c>
    </row>
    <row r="2556" spans="1:20" s="371" customFormat="1" ht="24" hidden="1" customHeight="1">
      <c r="A2556" s="366" t="s">
        <v>2064</v>
      </c>
      <c r="B2556" s="418" t="s">
        <v>0</v>
      </c>
      <c r="C2556" s="418" t="s">
        <v>3463</v>
      </c>
      <c r="D2556" s="418" t="s">
        <v>3465</v>
      </c>
      <c r="E2556" s="419" t="s">
        <v>18</v>
      </c>
      <c r="F2556" s="411"/>
      <c r="G2556" s="411">
        <v>34962.400000000001</v>
      </c>
      <c r="H2556" s="412">
        <f>INT($F2556*G2556)</f>
        <v>0</v>
      </c>
      <c r="I2556" s="411">
        <v>0</v>
      </c>
      <c r="J2556" s="412">
        <f>INT($F2556*I2556)</f>
        <v>0</v>
      </c>
      <c r="K2556" s="411">
        <v>0</v>
      </c>
      <c r="L2556" s="412">
        <f>INT($F2556*K2556)</f>
        <v>0</v>
      </c>
      <c r="M2556" s="412">
        <f>+G2556+I2556+K2556</f>
        <v>34962.400000000001</v>
      </c>
      <c r="N2556" s="412">
        <f>H2556+J2556+L2556</f>
        <v>0</v>
      </c>
      <c r="O2556" s="412"/>
      <c r="P2556" s="412"/>
      <c r="Q2556" s="412"/>
      <c r="R2556" s="483" t="s">
        <v>0</v>
      </c>
      <c r="T2556" s="411">
        <v>6</v>
      </c>
    </row>
    <row r="2557" spans="1:20" s="75" customFormat="1" ht="24" hidden="1" customHeight="1">
      <c r="A2557" s="372" t="s">
        <v>2072</v>
      </c>
      <c r="B2557" s="421" t="s">
        <v>0</v>
      </c>
      <c r="C2557" s="421" t="s">
        <v>1499</v>
      </c>
      <c r="D2557" s="421" t="s">
        <v>1501</v>
      </c>
      <c r="E2557" s="422" t="s">
        <v>18</v>
      </c>
      <c r="F2557" s="416"/>
      <c r="G2557" s="416">
        <v>34962.400000000001</v>
      </c>
      <c r="H2557" s="417">
        <f t="shared" si="3359"/>
        <v>0</v>
      </c>
      <c r="I2557" s="416">
        <v>0</v>
      </c>
      <c r="J2557" s="417">
        <f t="shared" si="3360"/>
        <v>0</v>
      </c>
      <c r="K2557" s="416">
        <v>0</v>
      </c>
      <c r="L2557" s="417">
        <f t="shared" si="3361"/>
        <v>0</v>
      </c>
      <c r="M2557" s="417">
        <f t="shared" si="3362"/>
        <v>34962.400000000001</v>
      </c>
      <c r="N2557" s="417">
        <f t="shared" si="3300"/>
        <v>0</v>
      </c>
      <c r="O2557" s="417">
        <f t="shared" ref="O2557" si="3367">F2557-F2556</f>
        <v>0</v>
      </c>
      <c r="P2557" s="417">
        <f t="shared" ref="P2557:Q2557" si="3368">M2557-M2556</f>
        <v>0</v>
      </c>
      <c r="Q2557" s="417">
        <f t="shared" si="3368"/>
        <v>0</v>
      </c>
      <c r="R2557" s="484"/>
      <c r="T2557" s="416">
        <v>6</v>
      </c>
    </row>
    <row r="2558" spans="1:20" s="371" customFormat="1" ht="24" hidden="1" customHeight="1">
      <c r="A2558" s="366" t="s">
        <v>2064</v>
      </c>
      <c r="B2558" s="418" t="s">
        <v>0</v>
      </c>
      <c r="C2558" s="418" t="s">
        <v>3466</v>
      </c>
      <c r="D2558" s="418" t="s">
        <v>168</v>
      </c>
      <c r="E2558" s="419" t="s">
        <v>18</v>
      </c>
      <c r="F2558" s="411"/>
      <c r="G2558" s="411">
        <v>26701984.699999999</v>
      </c>
      <c r="H2558" s="412">
        <f>INT($F2558*G2558)</f>
        <v>0</v>
      </c>
      <c r="I2558" s="411">
        <v>0</v>
      </c>
      <c r="J2558" s="412">
        <f>INT($F2558*I2558)</f>
        <v>0</v>
      </c>
      <c r="K2558" s="411">
        <v>0</v>
      </c>
      <c r="L2558" s="412">
        <f>INT($F2558*K2558)</f>
        <v>0</v>
      </c>
      <c r="M2558" s="412">
        <f>+G2558+I2558+K2558</f>
        <v>26701984.699999999</v>
      </c>
      <c r="N2558" s="412">
        <f>H2558+J2558+L2558</f>
        <v>0</v>
      </c>
      <c r="O2558" s="412"/>
      <c r="P2558" s="412"/>
      <c r="Q2558" s="412"/>
      <c r="R2558" s="483" t="s">
        <v>0</v>
      </c>
      <c r="T2558" s="411">
        <v>1</v>
      </c>
    </row>
    <row r="2559" spans="1:20" s="75" customFormat="1" ht="24" hidden="1" customHeight="1">
      <c r="A2559" s="372" t="s">
        <v>2072</v>
      </c>
      <c r="B2559" s="421" t="s">
        <v>0</v>
      </c>
      <c r="C2559" s="421" t="s">
        <v>1502</v>
      </c>
      <c r="D2559" s="421" t="s">
        <v>168</v>
      </c>
      <c r="E2559" s="422" t="s">
        <v>18</v>
      </c>
      <c r="F2559" s="416"/>
      <c r="G2559" s="416">
        <v>26701984.699999999</v>
      </c>
      <c r="H2559" s="417">
        <f t="shared" si="3359"/>
        <v>0</v>
      </c>
      <c r="I2559" s="416">
        <v>0</v>
      </c>
      <c r="J2559" s="417">
        <f t="shared" si="3360"/>
        <v>0</v>
      </c>
      <c r="K2559" s="416">
        <v>0</v>
      </c>
      <c r="L2559" s="417">
        <f t="shared" si="3361"/>
        <v>0</v>
      </c>
      <c r="M2559" s="417">
        <f t="shared" si="3362"/>
        <v>26701984.699999999</v>
      </c>
      <c r="N2559" s="417">
        <f t="shared" ref="N2559:N2627" si="3369">H2559+J2559+L2559</f>
        <v>0</v>
      </c>
      <c r="O2559" s="417">
        <f t="shared" ref="O2559" si="3370">F2559-F2558</f>
        <v>0</v>
      </c>
      <c r="P2559" s="417">
        <f t="shared" ref="P2559:Q2559" si="3371">M2559-M2558</f>
        <v>0</v>
      </c>
      <c r="Q2559" s="417">
        <f t="shared" si="3371"/>
        <v>0</v>
      </c>
      <c r="R2559" s="484"/>
      <c r="T2559" s="416">
        <v>1</v>
      </c>
    </row>
    <row r="2560" spans="1:20" s="489" customFormat="1" ht="24" hidden="1" customHeight="1">
      <c r="A2560" s="366" t="s">
        <v>3305</v>
      </c>
      <c r="B2560" s="418" t="s">
        <v>0</v>
      </c>
      <c r="C2560" s="418" t="s">
        <v>3466</v>
      </c>
      <c r="D2560" s="418" t="s">
        <v>159</v>
      </c>
      <c r="E2560" s="419" t="s">
        <v>18</v>
      </c>
      <c r="F2560" s="411"/>
      <c r="G2560" s="411">
        <v>5116444.9000000004</v>
      </c>
      <c r="H2560" s="412">
        <f>INT($F2560*G2560)</f>
        <v>0</v>
      </c>
      <c r="I2560" s="411">
        <v>0</v>
      </c>
      <c r="J2560" s="412">
        <f>INT($F2560*I2560)</f>
        <v>0</v>
      </c>
      <c r="K2560" s="411">
        <v>0</v>
      </c>
      <c r="L2560" s="412">
        <f>INT($F2560*K2560)</f>
        <v>0</v>
      </c>
      <c r="M2560" s="412">
        <f>+G2560+I2560+K2560</f>
        <v>5116444.9000000004</v>
      </c>
      <c r="N2560" s="412">
        <f>H2560+J2560+L2560</f>
        <v>0</v>
      </c>
      <c r="O2560" s="412"/>
      <c r="P2560" s="412"/>
      <c r="Q2560" s="412"/>
      <c r="R2560" s="483" t="s">
        <v>0</v>
      </c>
      <c r="T2560" s="411">
        <v>29</v>
      </c>
    </row>
    <row r="2561" spans="1:20" s="78" customFormat="1" ht="24" hidden="1" customHeight="1">
      <c r="A2561" s="372" t="s">
        <v>2072</v>
      </c>
      <c r="B2561" s="421" t="s">
        <v>0</v>
      </c>
      <c r="C2561" s="421" t="s">
        <v>1502</v>
      </c>
      <c r="D2561" s="421" t="s">
        <v>159</v>
      </c>
      <c r="E2561" s="422" t="s">
        <v>18</v>
      </c>
      <c r="F2561" s="416"/>
      <c r="G2561" s="416">
        <v>5116444.9000000004</v>
      </c>
      <c r="H2561" s="417">
        <f t="shared" si="3359"/>
        <v>0</v>
      </c>
      <c r="I2561" s="416">
        <v>0</v>
      </c>
      <c r="J2561" s="417">
        <f t="shared" si="3360"/>
        <v>0</v>
      </c>
      <c r="K2561" s="416">
        <v>0</v>
      </c>
      <c r="L2561" s="417">
        <f t="shared" si="3361"/>
        <v>0</v>
      </c>
      <c r="M2561" s="417">
        <f t="shared" si="3362"/>
        <v>5116444.9000000004</v>
      </c>
      <c r="N2561" s="417">
        <f t="shared" si="3369"/>
        <v>0</v>
      </c>
      <c r="O2561" s="417">
        <f t="shared" ref="O2561" si="3372">F2561-F2560</f>
        <v>0</v>
      </c>
      <c r="P2561" s="417">
        <f t="shared" ref="P2561:Q2561" si="3373">M2561-M2560</f>
        <v>0</v>
      </c>
      <c r="Q2561" s="417">
        <f t="shared" si="3373"/>
        <v>0</v>
      </c>
      <c r="R2561" s="484"/>
      <c r="T2561" s="416">
        <v>29</v>
      </c>
    </row>
    <row r="2562" spans="1:20" s="371" customFormat="1" ht="24" hidden="1" customHeight="1">
      <c r="A2562" s="366" t="s">
        <v>2064</v>
      </c>
      <c r="B2562" s="418" t="s">
        <v>0</v>
      </c>
      <c r="C2562" s="418" t="s">
        <v>3466</v>
      </c>
      <c r="D2562" s="418" t="s">
        <v>172</v>
      </c>
      <c r="E2562" s="419" t="s">
        <v>18</v>
      </c>
      <c r="F2562" s="411"/>
      <c r="G2562" s="411">
        <v>4666817.9000000004</v>
      </c>
      <c r="H2562" s="412">
        <f>INT($F2562*G2562)</f>
        <v>0</v>
      </c>
      <c r="I2562" s="411">
        <v>0</v>
      </c>
      <c r="J2562" s="412">
        <f>INT($F2562*I2562)</f>
        <v>0</v>
      </c>
      <c r="K2562" s="411">
        <v>0</v>
      </c>
      <c r="L2562" s="412">
        <f>INT($F2562*K2562)</f>
        <v>0</v>
      </c>
      <c r="M2562" s="412">
        <f>+G2562+I2562+K2562</f>
        <v>4666817.9000000004</v>
      </c>
      <c r="N2562" s="412">
        <f>H2562+J2562+L2562</f>
        <v>0</v>
      </c>
      <c r="O2562" s="412"/>
      <c r="P2562" s="412"/>
      <c r="Q2562" s="412"/>
      <c r="R2562" s="483" t="s">
        <v>0</v>
      </c>
      <c r="T2562" s="411">
        <v>3</v>
      </c>
    </row>
    <row r="2563" spans="1:20" s="75" customFormat="1" ht="24" hidden="1" customHeight="1">
      <c r="A2563" s="372" t="s">
        <v>2072</v>
      </c>
      <c r="B2563" s="421" t="s">
        <v>0</v>
      </c>
      <c r="C2563" s="421" t="s">
        <v>1502</v>
      </c>
      <c r="D2563" s="421" t="s">
        <v>172</v>
      </c>
      <c r="E2563" s="422" t="s">
        <v>18</v>
      </c>
      <c r="F2563" s="416"/>
      <c r="G2563" s="416">
        <v>4666817.9000000004</v>
      </c>
      <c r="H2563" s="417">
        <f t="shared" si="3359"/>
        <v>0</v>
      </c>
      <c r="I2563" s="416">
        <v>0</v>
      </c>
      <c r="J2563" s="417">
        <f t="shared" si="3360"/>
        <v>0</v>
      </c>
      <c r="K2563" s="416">
        <v>0</v>
      </c>
      <c r="L2563" s="417">
        <f t="shared" si="3361"/>
        <v>0</v>
      </c>
      <c r="M2563" s="417">
        <f t="shared" si="3362"/>
        <v>4666817.9000000004</v>
      </c>
      <c r="N2563" s="417">
        <f t="shared" si="3369"/>
        <v>0</v>
      </c>
      <c r="O2563" s="417">
        <f t="shared" ref="O2563" si="3374">F2563-F2562</f>
        <v>0</v>
      </c>
      <c r="P2563" s="417">
        <f t="shared" ref="P2563:Q2563" si="3375">M2563-M2562</f>
        <v>0</v>
      </c>
      <c r="Q2563" s="417">
        <f t="shared" si="3375"/>
        <v>0</v>
      </c>
      <c r="R2563" s="484"/>
      <c r="T2563" s="416">
        <v>3</v>
      </c>
    </row>
    <row r="2564" spans="1:20" s="371" customFormat="1" ht="24" hidden="1" customHeight="1">
      <c r="A2564" s="366" t="s">
        <v>2064</v>
      </c>
      <c r="B2564" s="418" t="s">
        <v>0</v>
      </c>
      <c r="C2564" s="418" t="s">
        <v>3466</v>
      </c>
      <c r="D2564" s="418" t="s">
        <v>173</v>
      </c>
      <c r="E2564" s="419" t="s">
        <v>18</v>
      </c>
      <c r="F2564" s="411"/>
      <c r="G2564" s="411">
        <v>4162925.6</v>
      </c>
      <c r="H2564" s="412">
        <f>INT($F2564*G2564)</f>
        <v>0</v>
      </c>
      <c r="I2564" s="411">
        <v>0</v>
      </c>
      <c r="J2564" s="412">
        <f>INT($F2564*I2564)</f>
        <v>0</v>
      </c>
      <c r="K2564" s="411">
        <v>0</v>
      </c>
      <c r="L2564" s="412">
        <f>INT($F2564*K2564)</f>
        <v>0</v>
      </c>
      <c r="M2564" s="412">
        <f>+G2564+I2564+K2564</f>
        <v>4162925.6</v>
      </c>
      <c r="N2564" s="412">
        <f>H2564+J2564+L2564</f>
        <v>0</v>
      </c>
      <c r="O2564" s="412"/>
      <c r="P2564" s="412"/>
      <c r="Q2564" s="412"/>
      <c r="R2564" s="483" t="s">
        <v>0</v>
      </c>
      <c r="T2564" s="411">
        <v>3</v>
      </c>
    </row>
    <row r="2565" spans="1:20" s="75" customFormat="1" ht="24" hidden="1" customHeight="1">
      <c r="A2565" s="372" t="s">
        <v>2072</v>
      </c>
      <c r="B2565" s="421" t="s">
        <v>0</v>
      </c>
      <c r="C2565" s="421" t="s">
        <v>1502</v>
      </c>
      <c r="D2565" s="421" t="s">
        <v>173</v>
      </c>
      <c r="E2565" s="422" t="s">
        <v>18</v>
      </c>
      <c r="F2565" s="416"/>
      <c r="G2565" s="416">
        <v>4162925.6</v>
      </c>
      <c r="H2565" s="417">
        <f t="shared" si="3359"/>
        <v>0</v>
      </c>
      <c r="I2565" s="416">
        <v>0</v>
      </c>
      <c r="J2565" s="417">
        <f t="shared" si="3360"/>
        <v>0</v>
      </c>
      <c r="K2565" s="416">
        <v>0</v>
      </c>
      <c r="L2565" s="417">
        <f t="shared" si="3361"/>
        <v>0</v>
      </c>
      <c r="M2565" s="417">
        <f t="shared" si="3362"/>
        <v>4162925.6</v>
      </c>
      <c r="N2565" s="417">
        <f t="shared" si="3369"/>
        <v>0</v>
      </c>
      <c r="O2565" s="417">
        <f t="shared" ref="O2565" si="3376">F2565-F2564</f>
        <v>0</v>
      </c>
      <c r="P2565" s="417">
        <f t="shared" ref="P2565:Q2565" si="3377">M2565-M2564</f>
        <v>0</v>
      </c>
      <c r="Q2565" s="417">
        <f t="shared" si="3377"/>
        <v>0</v>
      </c>
      <c r="R2565" s="484"/>
      <c r="T2565" s="416">
        <v>3</v>
      </c>
    </row>
    <row r="2566" spans="1:20" s="371" customFormat="1" ht="24" hidden="1" customHeight="1">
      <c r="A2566" s="366" t="s">
        <v>2064</v>
      </c>
      <c r="B2566" s="418" t="s">
        <v>0</v>
      </c>
      <c r="C2566" s="418" t="s">
        <v>3466</v>
      </c>
      <c r="D2566" s="418" t="s">
        <v>177</v>
      </c>
      <c r="E2566" s="419" t="s">
        <v>18</v>
      </c>
      <c r="F2566" s="411"/>
      <c r="G2566" s="411">
        <v>3876094.6</v>
      </c>
      <c r="H2566" s="412">
        <f>INT($F2566*G2566)</f>
        <v>0</v>
      </c>
      <c r="I2566" s="411">
        <v>0</v>
      </c>
      <c r="J2566" s="412">
        <f>INT($F2566*I2566)</f>
        <v>0</v>
      </c>
      <c r="K2566" s="411">
        <v>0</v>
      </c>
      <c r="L2566" s="412">
        <f>INT($F2566*K2566)</f>
        <v>0</v>
      </c>
      <c r="M2566" s="412">
        <f>+G2566+I2566+K2566</f>
        <v>3876094.6</v>
      </c>
      <c r="N2566" s="412">
        <f>H2566+J2566+L2566</f>
        <v>0</v>
      </c>
      <c r="O2566" s="412"/>
      <c r="P2566" s="412"/>
      <c r="Q2566" s="412"/>
      <c r="R2566" s="483" t="s">
        <v>0</v>
      </c>
      <c r="T2566" s="411">
        <v>14</v>
      </c>
    </row>
    <row r="2567" spans="1:20" s="75" customFormat="1" ht="24" hidden="1" customHeight="1">
      <c r="A2567" s="372" t="s">
        <v>2072</v>
      </c>
      <c r="B2567" s="421" t="s">
        <v>0</v>
      </c>
      <c r="C2567" s="421" t="s">
        <v>1502</v>
      </c>
      <c r="D2567" s="421" t="s">
        <v>177</v>
      </c>
      <c r="E2567" s="422" t="s">
        <v>18</v>
      </c>
      <c r="F2567" s="416"/>
      <c r="G2567" s="416">
        <v>3876094.6</v>
      </c>
      <c r="H2567" s="417">
        <f t="shared" si="3359"/>
        <v>0</v>
      </c>
      <c r="I2567" s="416">
        <v>0</v>
      </c>
      <c r="J2567" s="417">
        <f t="shared" si="3360"/>
        <v>0</v>
      </c>
      <c r="K2567" s="416">
        <v>0</v>
      </c>
      <c r="L2567" s="417">
        <f t="shared" si="3361"/>
        <v>0</v>
      </c>
      <c r="M2567" s="417">
        <f t="shared" si="3362"/>
        <v>3876094.6</v>
      </c>
      <c r="N2567" s="417">
        <f t="shared" si="3369"/>
        <v>0</v>
      </c>
      <c r="O2567" s="417">
        <f t="shared" ref="O2567" si="3378">F2567-F2566</f>
        <v>0</v>
      </c>
      <c r="P2567" s="417">
        <f t="shared" ref="P2567:Q2567" si="3379">M2567-M2566</f>
        <v>0</v>
      </c>
      <c r="Q2567" s="417">
        <f t="shared" si="3379"/>
        <v>0</v>
      </c>
      <c r="R2567" s="484"/>
      <c r="T2567" s="416">
        <v>14</v>
      </c>
    </row>
    <row r="2568" spans="1:20" s="485" customFormat="1" ht="24" hidden="1" customHeight="1">
      <c r="A2568" s="366" t="s">
        <v>2064</v>
      </c>
      <c r="B2568" s="418" t="s">
        <v>0</v>
      </c>
      <c r="C2568" s="418" t="s">
        <v>3466</v>
      </c>
      <c r="D2568" s="418" t="s">
        <v>180</v>
      </c>
      <c r="E2568" s="419" t="s">
        <v>18</v>
      </c>
      <c r="F2568" s="411"/>
      <c r="G2568" s="411">
        <v>1676195.6</v>
      </c>
      <c r="H2568" s="412">
        <f>INT($F2568*G2568)</f>
        <v>0</v>
      </c>
      <c r="I2568" s="411">
        <v>0</v>
      </c>
      <c r="J2568" s="412">
        <f>INT($F2568*I2568)</f>
        <v>0</v>
      </c>
      <c r="K2568" s="411">
        <v>0</v>
      </c>
      <c r="L2568" s="412">
        <f>INT($F2568*K2568)</f>
        <v>0</v>
      </c>
      <c r="M2568" s="412">
        <f>+G2568+I2568+K2568</f>
        <v>1676195.6</v>
      </c>
      <c r="N2568" s="412">
        <f>H2568+J2568+L2568</f>
        <v>0</v>
      </c>
      <c r="O2568" s="412"/>
      <c r="P2568" s="412"/>
      <c r="Q2568" s="412"/>
      <c r="R2568" s="483" t="s">
        <v>0</v>
      </c>
      <c r="T2568" s="411">
        <v>13</v>
      </c>
    </row>
    <row r="2569" spans="1:20" s="77" customFormat="1" ht="24" hidden="1" customHeight="1">
      <c r="A2569" s="372" t="s">
        <v>2072</v>
      </c>
      <c r="B2569" s="421" t="s">
        <v>0</v>
      </c>
      <c r="C2569" s="421" t="s">
        <v>1502</v>
      </c>
      <c r="D2569" s="421" t="s">
        <v>180</v>
      </c>
      <c r="E2569" s="422" t="s">
        <v>18</v>
      </c>
      <c r="F2569" s="416"/>
      <c r="G2569" s="416">
        <v>1676195.6</v>
      </c>
      <c r="H2569" s="417">
        <f t="shared" si="3359"/>
        <v>0</v>
      </c>
      <c r="I2569" s="416">
        <v>0</v>
      </c>
      <c r="J2569" s="417">
        <f t="shared" si="3360"/>
        <v>0</v>
      </c>
      <c r="K2569" s="416">
        <v>0</v>
      </c>
      <c r="L2569" s="417">
        <f t="shared" si="3361"/>
        <v>0</v>
      </c>
      <c r="M2569" s="417">
        <f t="shared" si="3362"/>
        <v>1676195.6</v>
      </c>
      <c r="N2569" s="417">
        <f t="shared" si="3369"/>
        <v>0</v>
      </c>
      <c r="O2569" s="417">
        <f t="shared" ref="O2569" si="3380">F2569-F2568</f>
        <v>0</v>
      </c>
      <c r="P2569" s="417">
        <f t="shared" ref="P2569:Q2569" si="3381">M2569-M2568</f>
        <v>0</v>
      </c>
      <c r="Q2569" s="417">
        <f t="shared" si="3381"/>
        <v>0</v>
      </c>
      <c r="R2569" s="484"/>
      <c r="T2569" s="416">
        <v>13</v>
      </c>
    </row>
    <row r="2570" spans="1:20" s="371" customFormat="1" ht="24" hidden="1" customHeight="1">
      <c r="A2570" s="366" t="s">
        <v>2064</v>
      </c>
      <c r="B2570" s="418" t="s">
        <v>0</v>
      </c>
      <c r="C2570" s="418" t="s">
        <v>3466</v>
      </c>
      <c r="D2570" s="418" t="s">
        <v>163</v>
      </c>
      <c r="E2570" s="419" t="s">
        <v>18</v>
      </c>
      <c r="F2570" s="411"/>
      <c r="G2570" s="411">
        <v>838097.8</v>
      </c>
      <c r="H2570" s="412">
        <f>INT($F2570*G2570)</f>
        <v>0</v>
      </c>
      <c r="I2570" s="411">
        <v>0</v>
      </c>
      <c r="J2570" s="412">
        <f>INT($F2570*I2570)</f>
        <v>0</v>
      </c>
      <c r="K2570" s="411">
        <v>0</v>
      </c>
      <c r="L2570" s="412">
        <f>INT($F2570*K2570)</f>
        <v>0</v>
      </c>
      <c r="M2570" s="412">
        <f>+G2570+I2570+K2570</f>
        <v>838097.8</v>
      </c>
      <c r="N2570" s="412">
        <f>H2570+J2570+L2570</f>
        <v>0</v>
      </c>
      <c r="O2570" s="412"/>
      <c r="P2570" s="412"/>
      <c r="Q2570" s="412"/>
      <c r="R2570" s="483" t="s">
        <v>0</v>
      </c>
      <c r="T2570" s="411">
        <v>6</v>
      </c>
    </row>
    <row r="2571" spans="1:20" s="75" customFormat="1" ht="24" hidden="1" customHeight="1">
      <c r="A2571" s="372" t="s">
        <v>3474</v>
      </c>
      <c r="B2571" s="421" t="s">
        <v>0</v>
      </c>
      <c r="C2571" s="421" t="s">
        <v>1502</v>
      </c>
      <c r="D2571" s="421" t="s">
        <v>163</v>
      </c>
      <c r="E2571" s="422" t="s">
        <v>18</v>
      </c>
      <c r="F2571" s="416"/>
      <c r="G2571" s="416">
        <v>838097.8</v>
      </c>
      <c r="H2571" s="417">
        <f t="shared" si="3359"/>
        <v>0</v>
      </c>
      <c r="I2571" s="416">
        <v>0</v>
      </c>
      <c r="J2571" s="417">
        <f t="shared" si="3360"/>
        <v>0</v>
      </c>
      <c r="K2571" s="416">
        <v>0</v>
      </c>
      <c r="L2571" s="417">
        <f t="shared" si="3361"/>
        <v>0</v>
      </c>
      <c r="M2571" s="417">
        <f t="shared" si="3362"/>
        <v>838097.8</v>
      </c>
      <c r="N2571" s="417">
        <f t="shared" si="3369"/>
        <v>0</v>
      </c>
      <c r="O2571" s="417">
        <f t="shared" ref="O2571" si="3382">F2571-F2570</f>
        <v>0</v>
      </c>
      <c r="P2571" s="417">
        <f t="shared" ref="P2571:Q2571" si="3383">M2571-M2570</f>
        <v>0</v>
      </c>
      <c r="Q2571" s="417">
        <f t="shared" si="3383"/>
        <v>0</v>
      </c>
      <c r="R2571" s="484"/>
      <c r="T2571" s="416">
        <v>6</v>
      </c>
    </row>
    <row r="2572" spans="1:20" s="371" customFormat="1" ht="24" hidden="1" customHeight="1">
      <c r="A2572" s="366" t="s">
        <v>2064</v>
      </c>
      <c r="B2572" s="418" t="s">
        <v>0</v>
      </c>
      <c r="C2572" s="418" t="s">
        <v>169</v>
      </c>
      <c r="D2572" s="418" t="s">
        <v>159</v>
      </c>
      <c r="E2572" s="419" t="s">
        <v>18</v>
      </c>
      <c r="F2572" s="411"/>
      <c r="G2572" s="411">
        <v>397084.4</v>
      </c>
      <c r="H2572" s="412">
        <f>INT($F2572*G2572)</f>
        <v>0</v>
      </c>
      <c r="I2572" s="411">
        <v>0</v>
      </c>
      <c r="J2572" s="412">
        <f>INT($F2572*I2572)</f>
        <v>0</v>
      </c>
      <c r="K2572" s="411">
        <v>0</v>
      </c>
      <c r="L2572" s="412">
        <f>INT($F2572*K2572)</f>
        <v>0</v>
      </c>
      <c r="M2572" s="412">
        <f>+G2572+I2572+K2572</f>
        <v>397084.4</v>
      </c>
      <c r="N2572" s="412">
        <f>H2572+J2572+L2572</f>
        <v>0</v>
      </c>
      <c r="O2572" s="412"/>
      <c r="P2572" s="412"/>
      <c r="Q2572" s="412"/>
      <c r="R2572" s="483" t="s">
        <v>0</v>
      </c>
      <c r="T2572" s="411">
        <v>85</v>
      </c>
    </row>
    <row r="2573" spans="1:20" s="75" customFormat="1" ht="24" hidden="1" customHeight="1">
      <c r="A2573" s="372" t="s">
        <v>2072</v>
      </c>
      <c r="B2573" s="421" t="s">
        <v>0</v>
      </c>
      <c r="C2573" s="421" t="s">
        <v>169</v>
      </c>
      <c r="D2573" s="421" t="s">
        <v>159</v>
      </c>
      <c r="E2573" s="422" t="s">
        <v>18</v>
      </c>
      <c r="F2573" s="416"/>
      <c r="G2573" s="416">
        <v>397084.4</v>
      </c>
      <c r="H2573" s="417">
        <f t="shared" si="3359"/>
        <v>0</v>
      </c>
      <c r="I2573" s="416">
        <v>0</v>
      </c>
      <c r="J2573" s="417">
        <f t="shared" si="3360"/>
        <v>0</v>
      </c>
      <c r="K2573" s="416">
        <v>0</v>
      </c>
      <c r="L2573" s="417">
        <f t="shared" si="3361"/>
        <v>0</v>
      </c>
      <c r="M2573" s="417">
        <f t="shared" si="3362"/>
        <v>397084.4</v>
      </c>
      <c r="N2573" s="417">
        <f t="shared" si="3369"/>
        <v>0</v>
      </c>
      <c r="O2573" s="417">
        <f t="shared" ref="O2573" si="3384">F2573-F2572</f>
        <v>0</v>
      </c>
      <c r="P2573" s="417">
        <f t="shared" ref="P2573:Q2573" si="3385">M2573-M2572</f>
        <v>0</v>
      </c>
      <c r="Q2573" s="417">
        <f t="shared" si="3385"/>
        <v>0</v>
      </c>
      <c r="R2573" s="484"/>
      <c r="T2573" s="416">
        <v>85</v>
      </c>
    </row>
    <row r="2574" spans="1:20" s="371" customFormat="1" ht="24" hidden="1" customHeight="1">
      <c r="A2574" s="366" t="s">
        <v>2064</v>
      </c>
      <c r="B2574" s="418" t="s">
        <v>0</v>
      </c>
      <c r="C2574" s="418" t="s">
        <v>169</v>
      </c>
      <c r="D2574" s="418" t="s">
        <v>172</v>
      </c>
      <c r="E2574" s="419" t="s">
        <v>18</v>
      </c>
      <c r="F2574" s="411"/>
      <c r="G2574" s="411">
        <v>311810.3</v>
      </c>
      <c r="H2574" s="412">
        <f>INT($F2574*G2574)</f>
        <v>0</v>
      </c>
      <c r="I2574" s="411">
        <v>0</v>
      </c>
      <c r="J2574" s="412">
        <f>INT($F2574*I2574)</f>
        <v>0</v>
      </c>
      <c r="K2574" s="411">
        <v>0</v>
      </c>
      <c r="L2574" s="412">
        <f>INT($F2574*K2574)</f>
        <v>0</v>
      </c>
      <c r="M2574" s="412">
        <f>+G2574+I2574+K2574</f>
        <v>311810.3</v>
      </c>
      <c r="N2574" s="412">
        <f>H2574+J2574+L2574</f>
        <v>0</v>
      </c>
      <c r="O2574" s="412"/>
      <c r="P2574" s="412"/>
      <c r="Q2574" s="412"/>
      <c r="R2574" s="483" t="s">
        <v>0</v>
      </c>
      <c r="T2574" s="411">
        <v>6</v>
      </c>
    </row>
    <row r="2575" spans="1:20" s="75" customFormat="1" ht="24" hidden="1" customHeight="1">
      <c r="A2575" s="372" t="s">
        <v>3205</v>
      </c>
      <c r="B2575" s="421" t="s">
        <v>0</v>
      </c>
      <c r="C2575" s="421" t="s">
        <v>169</v>
      </c>
      <c r="D2575" s="421" t="s">
        <v>172</v>
      </c>
      <c r="E2575" s="422" t="s">
        <v>18</v>
      </c>
      <c r="F2575" s="416"/>
      <c r="G2575" s="416">
        <v>311810.3</v>
      </c>
      <c r="H2575" s="417">
        <f t="shared" si="3359"/>
        <v>0</v>
      </c>
      <c r="I2575" s="416">
        <v>0</v>
      </c>
      <c r="J2575" s="417">
        <f t="shared" si="3360"/>
        <v>0</v>
      </c>
      <c r="K2575" s="416">
        <v>0</v>
      </c>
      <c r="L2575" s="417">
        <f t="shared" si="3361"/>
        <v>0</v>
      </c>
      <c r="M2575" s="417">
        <f t="shared" si="3362"/>
        <v>311810.3</v>
      </c>
      <c r="N2575" s="417">
        <f t="shared" si="3369"/>
        <v>0</v>
      </c>
      <c r="O2575" s="417">
        <f t="shared" ref="O2575" si="3386">F2575-F2574</f>
        <v>0</v>
      </c>
      <c r="P2575" s="417">
        <f t="shared" ref="P2575:Q2575" si="3387">M2575-M2574</f>
        <v>0</v>
      </c>
      <c r="Q2575" s="417">
        <f t="shared" si="3387"/>
        <v>0</v>
      </c>
      <c r="R2575" s="484"/>
      <c r="T2575" s="416">
        <v>6</v>
      </c>
    </row>
    <row r="2576" spans="1:20" s="371" customFormat="1" ht="24" hidden="1" customHeight="1">
      <c r="A2576" s="366" t="s">
        <v>2064</v>
      </c>
      <c r="B2576" s="418" t="s">
        <v>0</v>
      </c>
      <c r="C2576" s="418" t="s">
        <v>169</v>
      </c>
      <c r="D2576" s="418" t="s">
        <v>173</v>
      </c>
      <c r="E2576" s="419" t="s">
        <v>18</v>
      </c>
      <c r="F2576" s="411"/>
      <c r="G2576" s="411">
        <v>236011.1</v>
      </c>
      <c r="H2576" s="412">
        <f>INT($F2576*G2576)</f>
        <v>0</v>
      </c>
      <c r="I2576" s="411">
        <v>0</v>
      </c>
      <c r="J2576" s="412">
        <f>INT($F2576*I2576)</f>
        <v>0</v>
      </c>
      <c r="K2576" s="411">
        <v>0</v>
      </c>
      <c r="L2576" s="412">
        <f>INT($F2576*K2576)</f>
        <v>0</v>
      </c>
      <c r="M2576" s="412">
        <f>+G2576+I2576+K2576</f>
        <v>236011.1</v>
      </c>
      <c r="N2576" s="412">
        <f>H2576+J2576+L2576</f>
        <v>0</v>
      </c>
      <c r="O2576" s="412"/>
      <c r="P2576" s="412"/>
      <c r="Q2576" s="412"/>
      <c r="R2576" s="483" t="s">
        <v>0</v>
      </c>
      <c r="T2576" s="411">
        <v>18</v>
      </c>
    </row>
    <row r="2577" spans="1:20" s="75" customFormat="1" ht="24" hidden="1" customHeight="1">
      <c r="A2577" s="372" t="s">
        <v>3205</v>
      </c>
      <c r="B2577" s="421" t="s">
        <v>0</v>
      </c>
      <c r="C2577" s="421" t="s">
        <v>169</v>
      </c>
      <c r="D2577" s="421" t="s">
        <v>173</v>
      </c>
      <c r="E2577" s="422" t="s">
        <v>18</v>
      </c>
      <c r="F2577" s="416"/>
      <c r="G2577" s="416">
        <v>236011.1</v>
      </c>
      <c r="H2577" s="417">
        <f t="shared" si="3359"/>
        <v>0</v>
      </c>
      <c r="I2577" s="416">
        <v>0</v>
      </c>
      <c r="J2577" s="417">
        <f t="shared" si="3360"/>
        <v>0</v>
      </c>
      <c r="K2577" s="416">
        <v>0</v>
      </c>
      <c r="L2577" s="417">
        <f t="shared" si="3361"/>
        <v>0</v>
      </c>
      <c r="M2577" s="417">
        <f t="shared" si="3362"/>
        <v>236011.1</v>
      </c>
      <c r="N2577" s="417">
        <f t="shared" si="3369"/>
        <v>0</v>
      </c>
      <c r="O2577" s="417">
        <f t="shared" ref="O2577" si="3388">F2577-F2576</f>
        <v>0</v>
      </c>
      <c r="P2577" s="417">
        <f t="shared" ref="P2577:Q2577" si="3389">M2577-M2576</f>
        <v>0</v>
      </c>
      <c r="Q2577" s="417">
        <f t="shared" si="3389"/>
        <v>0</v>
      </c>
      <c r="R2577" s="484"/>
      <c r="T2577" s="416">
        <v>18</v>
      </c>
    </row>
    <row r="2578" spans="1:20" s="371" customFormat="1" ht="24" hidden="1" customHeight="1">
      <c r="A2578" s="366" t="s">
        <v>2064</v>
      </c>
      <c r="B2578" s="418" t="s">
        <v>0</v>
      </c>
      <c r="C2578" s="418" t="s">
        <v>169</v>
      </c>
      <c r="D2578" s="418" t="s">
        <v>177</v>
      </c>
      <c r="E2578" s="419" t="s">
        <v>18</v>
      </c>
      <c r="F2578" s="411"/>
      <c r="G2578" s="411">
        <v>175716.3</v>
      </c>
      <c r="H2578" s="412">
        <f>INT($F2578*G2578)</f>
        <v>0</v>
      </c>
      <c r="I2578" s="411">
        <v>0</v>
      </c>
      <c r="J2578" s="412">
        <f>INT($F2578*I2578)</f>
        <v>0</v>
      </c>
      <c r="K2578" s="411">
        <v>0</v>
      </c>
      <c r="L2578" s="412">
        <f>INT($F2578*K2578)</f>
        <v>0</v>
      </c>
      <c r="M2578" s="412">
        <f>+G2578+I2578+K2578</f>
        <v>175716.3</v>
      </c>
      <c r="N2578" s="412">
        <f>H2578+J2578+L2578</f>
        <v>0</v>
      </c>
      <c r="O2578" s="412"/>
      <c r="P2578" s="412"/>
      <c r="Q2578" s="412"/>
      <c r="R2578" s="483" t="s">
        <v>0</v>
      </c>
      <c r="T2578" s="411">
        <v>3</v>
      </c>
    </row>
    <row r="2579" spans="1:20" s="75" customFormat="1" ht="24" hidden="1" customHeight="1">
      <c r="A2579" s="372" t="s">
        <v>3205</v>
      </c>
      <c r="B2579" s="421" t="s">
        <v>0</v>
      </c>
      <c r="C2579" s="421" t="s">
        <v>169</v>
      </c>
      <c r="D2579" s="421" t="s">
        <v>177</v>
      </c>
      <c r="E2579" s="422" t="s">
        <v>18</v>
      </c>
      <c r="F2579" s="416"/>
      <c r="G2579" s="416">
        <v>175716.3</v>
      </c>
      <c r="H2579" s="417">
        <f t="shared" si="3359"/>
        <v>0</v>
      </c>
      <c r="I2579" s="416">
        <v>0</v>
      </c>
      <c r="J2579" s="417">
        <f t="shared" si="3360"/>
        <v>0</v>
      </c>
      <c r="K2579" s="416">
        <v>0</v>
      </c>
      <c r="L2579" s="417">
        <f t="shared" si="3361"/>
        <v>0</v>
      </c>
      <c r="M2579" s="417">
        <f t="shared" si="3362"/>
        <v>175716.3</v>
      </c>
      <c r="N2579" s="417">
        <f t="shared" si="3369"/>
        <v>0</v>
      </c>
      <c r="O2579" s="417">
        <f t="shared" ref="O2579" si="3390">F2579-F2578</f>
        <v>0</v>
      </c>
      <c r="P2579" s="417">
        <f t="shared" ref="P2579:Q2579" si="3391">M2579-M2578</f>
        <v>0</v>
      </c>
      <c r="Q2579" s="417">
        <f t="shared" si="3391"/>
        <v>0</v>
      </c>
      <c r="R2579" s="484"/>
      <c r="T2579" s="416">
        <v>3</v>
      </c>
    </row>
    <row r="2580" spans="1:20" s="371" customFormat="1" ht="24" hidden="1" customHeight="1">
      <c r="A2580" s="366" t="s">
        <v>3204</v>
      </c>
      <c r="B2580" s="418" t="s">
        <v>0</v>
      </c>
      <c r="C2580" s="418" t="s">
        <v>169</v>
      </c>
      <c r="D2580" s="418" t="s">
        <v>193</v>
      </c>
      <c r="E2580" s="419" t="s">
        <v>18</v>
      </c>
      <c r="F2580" s="411"/>
      <c r="G2580" s="411">
        <v>136094</v>
      </c>
      <c r="H2580" s="412">
        <f>INT($F2580*G2580)</f>
        <v>0</v>
      </c>
      <c r="I2580" s="411">
        <v>0</v>
      </c>
      <c r="J2580" s="412">
        <f>INT($F2580*I2580)</f>
        <v>0</v>
      </c>
      <c r="K2580" s="411">
        <v>0</v>
      </c>
      <c r="L2580" s="412">
        <f>INT($F2580*K2580)</f>
        <v>0</v>
      </c>
      <c r="M2580" s="412">
        <f>+G2580+I2580+K2580</f>
        <v>136094</v>
      </c>
      <c r="N2580" s="412">
        <f>H2580+J2580+L2580</f>
        <v>0</v>
      </c>
      <c r="O2580" s="412"/>
      <c r="P2580" s="412"/>
      <c r="Q2580" s="412"/>
      <c r="R2580" s="483" t="s">
        <v>0</v>
      </c>
      <c r="T2580" s="411">
        <v>3</v>
      </c>
    </row>
    <row r="2581" spans="1:20" s="75" customFormat="1" ht="24" hidden="1" customHeight="1">
      <c r="A2581" s="372" t="s">
        <v>2072</v>
      </c>
      <c r="B2581" s="421" t="s">
        <v>0</v>
      </c>
      <c r="C2581" s="421" t="s">
        <v>169</v>
      </c>
      <c r="D2581" s="421" t="s">
        <v>193</v>
      </c>
      <c r="E2581" s="422" t="s">
        <v>18</v>
      </c>
      <c r="F2581" s="416"/>
      <c r="G2581" s="416">
        <v>136094</v>
      </c>
      <c r="H2581" s="417">
        <f t="shared" si="3359"/>
        <v>0</v>
      </c>
      <c r="I2581" s="416">
        <v>0</v>
      </c>
      <c r="J2581" s="417">
        <f t="shared" si="3360"/>
        <v>0</v>
      </c>
      <c r="K2581" s="416">
        <v>0</v>
      </c>
      <c r="L2581" s="417">
        <f t="shared" si="3361"/>
        <v>0</v>
      </c>
      <c r="M2581" s="417">
        <f t="shared" si="3362"/>
        <v>136094</v>
      </c>
      <c r="N2581" s="417">
        <f t="shared" si="3369"/>
        <v>0</v>
      </c>
      <c r="O2581" s="417">
        <f t="shared" ref="O2581" si="3392">F2581-F2580</f>
        <v>0</v>
      </c>
      <c r="P2581" s="417">
        <f t="shared" ref="P2581:Q2581" si="3393">M2581-M2580</f>
        <v>0</v>
      </c>
      <c r="Q2581" s="417">
        <f t="shared" si="3393"/>
        <v>0</v>
      </c>
      <c r="R2581" s="484"/>
      <c r="T2581" s="416">
        <v>3</v>
      </c>
    </row>
    <row r="2582" spans="1:20" s="371" customFormat="1" ht="24" hidden="1" customHeight="1">
      <c r="A2582" s="366" t="s">
        <v>3204</v>
      </c>
      <c r="B2582" s="418" t="s">
        <v>0</v>
      </c>
      <c r="C2582" s="418" t="s">
        <v>170</v>
      </c>
      <c r="D2582" s="418" t="s">
        <v>177</v>
      </c>
      <c r="E2582" s="419" t="s">
        <v>18</v>
      </c>
      <c r="F2582" s="411"/>
      <c r="G2582" s="411">
        <v>401925.2</v>
      </c>
      <c r="H2582" s="412">
        <f>INT($F2582*G2582)</f>
        <v>0</v>
      </c>
      <c r="I2582" s="411">
        <v>0</v>
      </c>
      <c r="J2582" s="412">
        <f>INT($F2582*I2582)</f>
        <v>0</v>
      </c>
      <c r="K2582" s="411">
        <v>0</v>
      </c>
      <c r="L2582" s="412">
        <f>INT($F2582*K2582)</f>
        <v>0</v>
      </c>
      <c r="M2582" s="412">
        <f>+G2582+I2582+K2582</f>
        <v>401925.2</v>
      </c>
      <c r="N2582" s="412">
        <f>H2582+J2582+L2582</f>
        <v>0</v>
      </c>
      <c r="O2582" s="412"/>
      <c r="P2582" s="412"/>
      <c r="Q2582" s="412"/>
      <c r="R2582" s="483" t="s">
        <v>0</v>
      </c>
      <c r="T2582" s="411">
        <v>49</v>
      </c>
    </row>
    <row r="2583" spans="1:20" s="75" customFormat="1" ht="24" hidden="1" customHeight="1">
      <c r="A2583" s="372" t="s">
        <v>2072</v>
      </c>
      <c r="B2583" s="421" t="s">
        <v>0</v>
      </c>
      <c r="C2583" s="421" t="s">
        <v>170</v>
      </c>
      <c r="D2583" s="421" t="s">
        <v>177</v>
      </c>
      <c r="E2583" s="422" t="s">
        <v>18</v>
      </c>
      <c r="F2583" s="416"/>
      <c r="G2583" s="416">
        <v>401925.2</v>
      </c>
      <c r="H2583" s="417">
        <f t="shared" si="3359"/>
        <v>0</v>
      </c>
      <c r="I2583" s="416">
        <v>0</v>
      </c>
      <c r="J2583" s="417">
        <f t="shared" si="3360"/>
        <v>0</v>
      </c>
      <c r="K2583" s="416">
        <v>0</v>
      </c>
      <c r="L2583" s="417">
        <f t="shared" si="3361"/>
        <v>0</v>
      </c>
      <c r="M2583" s="417">
        <f t="shared" si="3362"/>
        <v>401925.2</v>
      </c>
      <c r="N2583" s="417">
        <f t="shared" si="3369"/>
        <v>0</v>
      </c>
      <c r="O2583" s="417">
        <f t="shared" ref="O2583" si="3394">F2583-F2582</f>
        <v>0</v>
      </c>
      <c r="P2583" s="417">
        <f t="shared" ref="P2583:Q2583" si="3395">M2583-M2582</f>
        <v>0</v>
      </c>
      <c r="Q2583" s="417">
        <f t="shared" si="3395"/>
        <v>0</v>
      </c>
      <c r="R2583" s="484"/>
      <c r="T2583" s="416">
        <v>49</v>
      </c>
    </row>
    <row r="2584" spans="1:20" s="495" customFormat="1" ht="24" hidden="1" customHeight="1">
      <c r="A2584" s="366" t="s">
        <v>3475</v>
      </c>
      <c r="B2584" s="418" t="s">
        <v>0</v>
      </c>
      <c r="C2584" s="418" t="s">
        <v>170</v>
      </c>
      <c r="D2584" s="418" t="s">
        <v>178</v>
      </c>
      <c r="E2584" s="419" t="s">
        <v>18</v>
      </c>
      <c r="F2584" s="411"/>
      <c r="G2584" s="411">
        <v>93594.8</v>
      </c>
      <c r="H2584" s="412">
        <f>INT($F2584*G2584)</f>
        <v>0</v>
      </c>
      <c r="I2584" s="411">
        <v>0</v>
      </c>
      <c r="J2584" s="412">
        <f>INT($F2584*I2584)</f>
        <v>0</v>
      </c>
      <c r="K2584" s="411">
        <v>0</v>
      </c>
      <c r="L2584" s="412">
        <f>INT($F2584*K2584)</f>
        <v>0</v>
      </c>
      <c r="M2584" s="412">
        <f>+G2584+I2584+K2584</f>
        <v>93594.8</v>
      </c>
      <c r="N2584" s="412">
        <f>H2584+J2584+L2584</f>
        <v>0</v>
      </c>
      <c r="O2584" s="412"/>
      <c r="P2584" s="412"/>
      <c r="Q2584" s="412"/>
      <c r="R2584" s="483" t="s">
        <v>0</v>
      </c>
      <c r="T2584" s="411">
        <v>3</v>
      </c>
    </row>
    <row r="2585" spans="1:20" s="80" customFormat="1" ht="24" hidden="1" customHeight="1">
      <c r="A2585" s="372" t="s">
        <v>2072</v>
      </c>
      <c r="B2585" s="421" t="s">
        <v>0</v>
      </c>
      <c r="C2585" s="421" t="s">
        <v>170</v>
      </c>
      <c r="D2585" s="421" t="s">
        <v>178</v>
      </c>
      <c r="E2585" s="422" t="s">
        <v>18</v>
      </c>
      <c r="F2585" s="416"/>
      <c r="G2585" s="416">
        <v>93594.8</v>
      </c>
      <c r="H2585" s="417">
        <f t="shared" si="3359"/>
        <v>0</v>
      </c>
      <c r="I2585" s="416">
        <v>0</v>
      </c>
      <c r="J2585" s="417">
        <f t="shared" si="3360"/>
        <v>0</v>
      </c>
      <c r="K2585" s="416">
        <v>0</v>
      </c>
      <c r="L2585" s="417">
        <f t="shared" si="3361"/>
        <v>0</v>
      </c>
      <c r="M2585" s="417">
        <f t="shared" si="3362"/>
        <v>93594.8</v>
      </c>
      <c r="N2585" s="417">
        <f t="shared" si="3369"/>
        <v>0</v>
      </c>
      <c r="O2585" s="417">
        <f t="shared" ref="O2585" si="3396">F2585-F2584</f>
        <v>0</v>
      </c>
      <c r="P2585" s="417">
        <f t="shared" ref="P2585:Q2585" si="3397">M2585-M2584</f>
        <v>0</v>
      </c>
      <c r="Q2585" s="417">
        <f t="shared" si="3397"/>
        <v>0</v>
      </c>
      <c r="R2585" s="484"/>
      <c r="T2585" s="416">
        <v>3</v>
      </c>
    </row>
    <row r="2586" spans="1:20" s="371" customFormat="1" ht="24" hidden="1" customHeight="1">
      <c r="A2586" s="366" t="s">
        <v>2064</v>
      </c>
      <c r="B2586" s="418" t="s">
        <v>0</v>
      </c>
      <c r="C2586" s="418" t="s">
        <v>170</v>
      </c>
      <c r="D2586" s="418" t="s">
        <v>180</v>
      </c>
      <c r="E2586" s="419" t="s">
        <v>18</v>
      </c>
      <c r="F2586" s="411"/>
      <c r="G2586" s="411">
        <v>52990.6</v>
      </c>
      <c r="H2586" s="412">
        <f>INT($F2586*G2586)</f>
        <v>0</v>
      </c>
      <c r="I2586" s="411">
        <v>0</v>
      </c>
      <c r="J2586" s="412">
        <f>INT($F2586*I2586)</f>
        <v>0</v>
      </c>
      <c r="K2586" s="411">
        <v>0</v>
      </c>
      <c r="L2586" s="412">
        <f>INT($F2586*K2586)</f>
        <v>0</v>
      </c>
      <c r="M2586" s="412">
        <f>+G2586+I2586+K2586</f>
        <v>52990.6</v>
      </c>
      <c r="N2586" s="412">
        <f>H2586+J2586+L2586</f>
        <v>0</v>
      </c>
      <c r="O2586" s="412"/>
      <c r="P2586" s="412"/>
      <c r="Q2586" s="412"/>
      <c r="R2586" s="483" t="s">
        <v>0</v>
      </c>
      <c r="T2586" s="411">
        <v>39</v>
      </c>
    </row>
    <row r="2587" spans="1:20" s="75" customFormat="1" ht="24" hidden="1" customHeight="1">
      <c r="A2587" s="372" t="s">
        <v>2072</v>
      </c>
      <c r="B2587" s="421" t="s">
        <v>0</v>
      </c>
      <c r="C2587" s="421" t="s">
        <v>170</v>
      </c>
      <c r="D2587" s="421" t="s">
        <v>180</v>
      </c>
      <c r="E2587" s="422" t="s">
        <v>18</v>
      </c>
      <c r="F2587" s="416"/>
      <c r="G2587" s="416">
        <v>52990.6</v>
      </c>
      <c r="H2587" s="417">
        <f t="shared" si="3359"/>
        <v>0</v>
      </c>
      <c r="I2587" s="416">
        <v>0</v>
      </c>
      <c r="J2587" s="417">
        <f t="shared" si="3360"/>
        <v>0</v>
      </c>
      <c r="K2587" s="416">
        <v>0</v>
      </c>
      <c r="L2587" s="417">
        <f t="shared" si="3361"/>
        <v>0</v>
      </c>
      <c r="M2587" s="417">
        <f t="shared" si="3362"/>
        <v>52990.6</v>
      </c>
      <c r="N2587" s="417">
        <f t="shared" si="3369"/>
        <v>0</v>
      </c>
      <c r="O2587" s="417">
        <f t="shared" ref="O2587" si="3398">F2587-F2586</f>
        <v>0</v>
      </c>
      <c r="P2587" s="417">
        <f t="shared" ref="P2587:Q2587" si="3399">M2587-M2586</f>
        <v>0</v>
      </c>
      <c r="Q2587" s="417">
        <f t="shared" si="3399"/>
        <v>0</v>
      </c>
      <c r="R2587" s="484"/>
      <c r="T2587" s="416">
        <v>39</v>
      </c>
    </row>
    <row r="2588" spans="1:20" s="371" customFormat="1" ht="24" hidden="1" customHeight="1">
      <c r="A2588" s="366" t="s">
        <v>2064</v>
      </c>
      <c r="B2588" s="418" t="s">
        <v>0</v>
      </c>
      <c r="C2588" s="418" t="s">
        <v>170</v>
      </c>
      <c r="D2588" s="418" t="s">
        <v>171</v>
      </c>
      <c r="E2588" s="419" t="s">
        <v>18</v>
      </c>
      <c r="F2588" s="411"/>
      <c r="G2588" s="411">
        <v>18097.099999999999</v>
      </c>
      <c r="H2588" s="412">
        <f>INT($F2588*G2588)</f>
        <v>0</v>
      </c>
      <c r="I2588" s="411">
        <v>0</v>
      </c>
      <c r="J2588" s="412">
        <f>INT($F2588*I2588)</f>
        <v>0</v>
      </c>
      <c r="K2588" s="411">
        <v>0</v>
      </c>
      <c r="L2588" s="412">
        <f>INT($F2588*K2588)</f>
        <v>0</v>
      </c>
      <c r="M2588" s="412">
        <f>+G2588+I2588+K2588</f>
        <v>18097.099999999999</v>
      </c>
      <c r="N2588" s="412">
        <f>H2588+J2588+L2588</f>
        <v>0</v>
      </c>
      <c r="O2588" s="412"/>
      <c r="P2588" s="412"/>
      <c r="Q2588" s="412"/>
      <c r="R2588" s="483" t="s">
        <v>0</v>
      </c>
      <c r="T2588" s="411">
        <v>3</v>
      </c>
    </row>
    <row r="2589" spans="1:20" s="75" customFormat="1" ht="24" hidden="1" customHeight="1">
      <c r="A2589" s="372" t="s">
        <v>2072</v>
      </c>
      <c r="B2589" s="421" t="s">
        <v>0</v>
      </c>
      <c r="C2589" s="421" t="s">
        <v>170</v>
      </c>
      <c r="D2589" s="421" t="s">
        <v>171</v>
      </c>
      <c r="E2589" s="422" t="s">
        <v>18</v>
      </c>
      <c r="F2589" s="416"/>
      <c r="G2589" s="416">
        <v>18097.099999999999</v>
      </c>
      <c r="H2589" s="417">
        <f t="shared" si="3359"/>
        <v>0</v>
      </c>
      <c r="I2589" s="416">
        <v>0</v>
      </c>
      <c r="J2589" s="417">
        <f t="shared" si="3360"/>
        <v>0</v>
      </c>
      <c r="K2589" s="416">
        <v>0</v>
      </c>
      <c r="L2589" s="417">
        <f t="shared" si="3361"/>
        <v>0</v>
      </c>
      <c r="M2589" s="417">
        <f t="shared" si="3362"/>
        <v>18097.099999999999</v>
      </c>
      <c r="N2589" s="417">
        <f t="shared" si="3369"/>
        <v>0</v>
      </c>
      <c r="O2589" s="417">
        <f t="shared" ref="O2589" si="3400">F2589-F2588</f>
        <v>0</v>
      </c>
      <c r="P2589" s="417">
        <f t="shared" ref="P2589:Q2589" si="3401">M2589-M2588</f>
        <v>0</v>
      </c>
      <c r="Q2589" s="417">
        <f t="shared" si="3401"/>
        <v>0</v>
      </c>
      <c r="R2589" s="484"/>
      <c r="T2589" s="416">
        <v>3</v>
      </c>
    </row>
    <row r="2590" spans="1:20" s="371" customFormat="1" ht="24" hidden="1" customHeight="1">
      <c r="A2590" s="366" t="s">
        <v>2064</v>
      </c>
      <c r="B2590" s="418" t="s">
        <v>0</v>
      </c>
      <c r="C2590" s="418" t="s">
        <v>170</v>
      </c>
      <c r="D2590" s="418" t="s">
        <v>163</v>
      </c>
      <c r="E2590" s="419" t="s">
        <v>18</v>
      </c>
      <c r="F2590" s="411"/>
      <c r="G2590" s="411">
        <v>12179.6</v>
      </c>
      <c r="H2590" s="412">
        <f>INT($F2590*G2590)</f>
        <v>0</v>
      </c>
      <c r="I2590" s="411">
        <v>0</v>
      </c>
      <c r="J2590" s="412">
        <f>INT($F2590*I2590)</f>
        <v>0</v>
      </c>
      <c r="K2590" s="411">
        <v>0</v>
      </c>
      <c r="L2590" s="412">
        <f>INT($F2590*K2590)</f>
        <v>0</v>
      </c>
      <c r="M2590" s="412">
        <f>+G2590+I2590+K2590</f>
        <v>12179.6</v>
      </c>
      <c r="N2590" s="412">
        <f>H2590+J2590+L2590</f>
        <v>0</v>
      </c>
      <c r="O2590" s="412"/>
      <c r="P2590" s="412"/>
      <c r="Q2590" s="412"/>
      <c r="R2590" s="483" t="s">
        <v>0</v>
      </c>
      <c r="T2590" s="411">
        <v>30</v>
      </c>
    </row>
    <row r="2591" spans="1:20" s="75" customFormat="1" ht="24" hidden="1" customHeight="1">
      <c r="A2591" s="372" t="s">
        <v>3205</v>
      </c>
      <c r="B2591" s="421" t="s">
        <v>0</v>
      </c>
      <c r="C2591" s="421" t="s">
        <v>170</v>
      </c>
      <c r="D2591" s="421" t="s">
        <v>163</v>
      </c>
      <c r="E2591" s="422" t="s">
        <v>18</v>
      </c>
      <c r="F2591" s="416"/>
      <c r="G2591" s="416">
        <v>12179.6</v>
      </c>
      <c r="H2591" s="417">
        <f t="shared" si="3359"/>
        <v>0</v>
      </c>
      <c r="I2591" s="416">
        <v>0</v>
      </c>
      <c r="J2591" s="417">
        <f t="shared" si="3360"/>
        <v>0</v>
      </c>
      <c r="K2591" s="416">
        <v>0</v>
      </c>
      <c r="L2591" s="417">
        <f t="shared" si="3361"/>
        <v>0</v>
      </c>
      <c r="M2591" s="417">
        <f t="shared" si="3362"/>
        <v>12179.6</v>
      </c>
      <c r="N2591" s="417">
        <f t="shared" si="3369"/>
        <v>0</v>
      </c>
      <c r="O2591" s="417">
        <f t="shared" ref="O2591" si="3402">F2591-F2590</f>
        <v>0</v>
      </c>
      <c r="P2591" s="417">
        <f t="shared" ref="P2591:Q2591" si="3403">M2591-M2590</f>
        <v>0</v>
      </c>
      <c r="Q2591" s="417">
        <f t="shared" si="3403"/>
        <v>0</v>
      </c>
      <c r="R2591" s="484"/>
      <c r="T2591" s="416">
        <v>30</v>
      </c>
    </row>
    <row r="2592" spans="1:20" s="371" customFormat="1" ht="24" hidden="1" customHeight="1">
      <c r="A2592" s="366" t="s">
        <v>2064</v>
      </c>
      <c r="B2592" s="418" t="s">
        <v>0</v>
      </c>
      <c r="C2592" s="418" t="s">
        <v>194</v>
      </c>
      <c r="D2592" s="418" t="s">
        <v>159</v>
      </c>
      <c r="E2592" s="419" t="s">
        <v>18</v>
      </c>
      <c r="F2592" s="411"/>
      <c r="G2592" s="411">
        <v>625343.30000000005</v>
      </c>
      <c r="H2592" s="412">
        <f>INT($F2592*G2592)</f>
        <v>0</v>
      </c>
      <c r="I2592" s="411">
        <v>0</v>
      </c>
      <c r="J2592" s="412">
        <f>INT($F2592*I2592)</f>
        <v>0</v>
      </c>
      <c r="K2592" s="411">
        <v>0</v>
      </c>
      <c r="L2592" s="412">
        <f>INT($F2592*K2592)</f>
        <v>0</v>
      </c>
      <c r="M2592" s="412">
        <f>+G2592+I2592+K2592</f>
        <v>625343.30000000005</v>
      </c>
      <c r="N2592" s="412">
        <f>H2592+J2592+L2592</f>
        <v>0</v>
      </c>
      <c r="O2592" s="412"/>
      <c r="P2592" s="412"/>
      <c r="Q2592" s="412"/>
      <c r="R2592" s="483" t="s">
        <v>0</v>
      </c>
      <c r="T2592" s="411">
        <v>2</v>
      </c>
    </row>
    <row r="2593" spans="1:20" s="75" customFormat="1" ht="24" hidden="1" customHeight="1">
      <c r="A2593" s="372" t="s">
        <v>3205</v>
      </c>
      <c r="B2593" s="421" t="s">
        <v>0</v>
      </c>
      <c r="C2593" s="421" t="s">
        <v>194</v>
      </c>
      <c r="D2593" s="421" t="s">
        <v>159</v>
      </c>
      <c r="E2593" s="422" t="s">
        <v>18</v>
      </c>
      <c r="F2593" s="416"/>
      <c r="G2593" s="416">
        <v>625343.30000000005</v>
      </c>
      <c r="H2593" s="417">
        <f t="shared" si="3359"/>
        <v>0</v>
      </c>
      <c r="I2593" s="416">
        <v>0</v>
      </c>
      <c r="J2593" s="417">
        <f t="shared" si="3360"/>
        <v>0</v>
      </c>
      <c r="K2593" s="416">
        <v>0</v>
      </c>
      <c r="L2593" s="417">
        <f t="shared" si="3361"/>
        <v>0</v>
      </c>
      <c r="M2593" s="417">
        <f t="shared" si="3362"/>
        <v>625343.30000000005</v>
      </c>
      <c r="N2593" s="417">
        <f t="shared" si="3369"/>
        <v>0</v>
      </c>
      <c r="O2593" s="417">
        <f t="shared" ref="O2593" si="3404">F2593-F2592</f>
        <v>0</v>
      </c>
      <c r="P2593" s="417">
        <f t="shared" ref="P2593:Q2593" si="3405">M2593-M2592</f>
        <v>0</v>
      </c>
      <c r="Q2593" s="417">
        <f t="shared" si="3405"/>
        <v>0</v>
      </c>
      <c r="R2593" s="484"/>
      <c r="T2593" s="416">
        <v>2</v>
      </c>
    </row>
    <row r="2594" spans="1:20" s="371" customFormat="1" ht="24" hidden="1" customHeight="1">
      <c r="A2594" s="366" t="s">
        <v>2064</v>
      </c>
      <c r="B2594" s="418" t="s">
        <v>0</v>
      </c>
      <c r="C2594" s="418" t="s">
        <v>195</v>
      </c>
      <c r="D2594" s="418" t="s">
        <v>177</v>
      </c>
      <c r="E2594" s="419" t="s">
        <v>18</v>
      </c>
      <c r="F2594" s="411"/>
      <c r="G2594" s="411">
        <v>664138.69999999995</v>
      </c>
      <c r="H2594" s="412">
        <f>INT($F2594*G2594)</f>
        <v>0</v>
      </c>
      <c r="I2594" s="411">
        <v>0</v>
      </c>
      <c r="J2594" s="412">
        <f>INT($F2594*I2594)</f>
        <v>0</v>
      </c>
      <c r="K2594" s="411">
        <v>0</v>
      </c>
      <c r="L2594" s="412">
        <f>INT($F2594*K2594)</f>
        <v>0</v>
      </c>
      <c r="M2594" s="412">
        <f>+G2594+I2594+K2594</f>
        <v>664138.69999999995</v>
      </c>
      <c r="N2594" s="412">
        <f>H2594+J2594+L2594</f>
        <v>0</v>
      </c>
      <c r="O2594" s="412"/>
      <c r="P2594" s="412"/>
      <c r="Q2594" s="412"/>
      <c r="R2594" s="483" t="s">
        <v>0</v>
      </c>
      <c r="T2594" s="411">
        <v>3</v>
      </c>
    </row>
    <row r="2595" spans="1:20" s="75" customFormat="1" ht="24" hidden="1" customHeight="1">
      <c r="A2595" s="372" t="s">
        <v>2072</v>
      </c>
      <c r="B2595" s="421" t="s">
        <v>0</v>
      </c>
      <c r="C2595" s="421" t="s">
        <v>195</v>
      </c>
      <c r="D2595" s="421" t="s">
        <v>177</v>
      </c>
      <c r="E2595" s="422" t="s">
        <v>18</v>
      </c>
      <c r="F2595" s="416"/>
      <c r="G2595" s="416">
        <v>664138.69999999995</v>
      </c>
      <c r="H2595" s="417">
        <f t="shared" si="3359"/>
        <v>0</v>
      </c>
      <c r="I2595" s="416">
        <v>0</v>
      </c>
      <c r="J2595" s="417">
        <f t="shared" si="3360"/>
        <v>0</v>
      </c>
      <c r="K2595" s="416">
        <v>0</v>
      </c>
      <c r="L2595" s="417">
        <f t="shared" si="3361"/>
        <v>0</v>
      </c>
      <c r="M2595" s="417">
        <f t="shared" si="3362"/>
        <v>664138.69999999995</v>
      </c>
      <c r="N2595" s="417">
        <f t="shared" si="3369"/>
        <v>0</v>
      </c>
      <c r="O2595" s="417">
        <f t="shared" ref="O2595" si="3406">F2595-F2594</f>
        <v>0</v>
      </c>
      <c r="P2595" s="417">
        <f t="shared" ref="P2595:Q2595" si="3407">M2595-M2594</f>
        <v>0</v>
      </c>
      <c r="Q2595" s="417">
        <f t="shared" si="3407"/>
        <v>0</v>
      </c>
      <c r="R2595" s="484"/>
      <c r="T2595" s="416">
        <v>3</v>
      </c>
    </row>
    <row r="2596" spans="1:20" s="371" customFormat="1" ht="24" hidden="1" customHeight="1">
      <c r="A2596" s="366" t="s">
        <v>3204</v>
      </c>
      <c r="B2596" s="448" t="s">
        <v>3476</v>
      </c>
      <c r="C2596" s="448" t="s">
        <v>3477</v>
      </c>
      <c r="D2596" s="448" t="s">
        <v>0</v>
      </c>
      <c r="E2596" s="449" t="s">
        <v>0</v>
      </c>
      <c r="F2596" s="510"/>
      <c r="G2596" s="451">
        <v>0</v>
      </c>
      <c r="H2596" s="452">
        <f>H2598+H2636+H2652</f>
        <v>0</v>
      </c>
      <c r="I2596" s="451">
        <v>0</v>
      </c>
      <c r="J2596" s="452">
        <f>J2598+J2636+J2652</f>
        <v>0</v>
      </c>
      <c r="K2596" s="451">
        <v>0</v>
      </c>
      <c r="L2596" s="452">
        <f>L2598+L2636+L2652</f>
        <v>0</v>
      </c>
      <c r="M2596" s="452">
        <v>0</v>
      </c>
      <c r="N2596" s="452">
        <f>H2596+J2596+L2596</f>
        <v>0</v>
      </c>
      <c r="O2596" s="452"/>
      <c r="P2596" s="452"/>
      <c r="Q2596" s="452"/>
      <c r="R2596" s="449" t="s">
        <v>0</v>
      </c>
      <c r="T2596" s="510">
        <v>0</v>
      </c>
    </row>
    <row r="2597" spans="1:20" s="75" customFormat="1" ht="24" hidden="1" customHeight="1">
      <c r="A2597" s="372" t="s">
        <v>2072</v>
      </c>
      <c r="B2597" s="454" t="s">
        <v>289</v>
      </c>
      <c r="C2597" s="454" t="s">
        <v>3478</v>
      </c>
      <c r="D2597" s="454" t="s">
        <v>0</v>
      </c>
      <c r="E2597" s="455" t="s">
        <v>0</v>
      </c>
      <c r="F2597" s="511"/>
      <c r="G2597" s="457">
        <v>0</v>
      </c>
      <c r="H2597" s="458">
        <f>H2599+H2637+H2653</f>
        <v>0</v>
      </c>
      <c r="I2597" s="457">
        <v>0</v>
      </c>
      <c r="J2597" s="458">
        <f>J2599+J2637+J2653</f>
        <v>0</v>
      </c>
      <c r="K2597" s="457">
        <v>0</v>
      </c>
      <c r="L2597" s="458">
        <f>L2599+L2637+L2653</f>
        <v>0</v>
      </c>
      <c r="M2597" s="458">
        <v>0</v>
      </c>
      <c r="N2597" s="458">
        <f t="shared" si="3369"/>
        <v>0</v>
      </c>
      <c r="O2597" s="458">
        <f t="shared" ref="O2597" si="3408">F2597-F2596</f>
        <v>0</v>
      </c>
      <c r="P2597" s="458">
        <f t="shared" ref="P2597:Q2597" si="3409">M2597-M2596</f>
        <v>0</v>
      </c>
      <c r="Q2597" s="458">
        <f t="shared" si="3409"/>
        <v>0</v>
      </c>
      <c r="R2597" s="455"/>
      <c r="T2597" s="511">
        <v>0</v>
      </c>
    </row>
    <row r="2598" spans="1:20" s="371" customFormat="1" ht="24" hidden="1" customHeight="1">
      <c r="A2598" s="366" t="s">
        <v>2064</v>
      </c>
      <c r="B2598" s="500" t="s">
        <v>3395</v>
      </c>
      <c r="C2598" s="500" t="s">
        <v>3396</v>
      </c>
      <c r="D2598" s="500" t="s">
        <v>0</v>
      </c>
      <c r="E2598" s="501" t="s">
        <v>0</v>
      </c>
      <c r="F2598" s="502"/>
      <c r="G2598" s="503">
        <v>0</v>
      </c>
      <c r="H2598" s="503">
        <f>SUMIF($A$2600:$A$2635,$A2600,H$2600:H$2635)</f>
        <v>0</v>
      </c>
      <c r="I2598" s="503">
        <v>0</v>
      </c>
      <c r="J2598" s="503">
        <f>SUMIF($A$2600:$A$2635,$A2600,J$2600:J$2635)</f>
        <v>0</v>
      </c>
      <c r="K2598" s="503">
        <v>0</v>
      </c>
      <c r="L2598" s="503">
        <f>SUMIF($A$2600:$A$2635,$A2600,L$2600:L$2635)</f>
        <v>0</v>
      </c>
      <c r="M2598" s="504">
        <v>0</v>
      </c>
      <c r="N2598" s="503">
        <f>H2598+J2598+L2598</f>
        <v>0</v>
      </c>
      <c r="O2598" s="503"/>
      <c r="P2598" s="503"/>
      <c r="Q2598" s="503"/>
      <c r="R2598" s="501" t="s">
        <v>0</v>
      </c>
      <c r="T2598" s="502">
        <v>0</v>
      </c>
    </row>
    <row r="2599" spans="1:20" s="75" customFormat="1" ht="24" hidden="1" customHeight="1">
      <c r="A2599" s="372" t="s">
        <v>2072</v>
      </c>
      <c r="B2599" s="505" t="s">
        <v>278</v>
      </c>
      <c r="C2599" s="505" t="s">
        <v>3479</v>
      </c>
      <c r="D2599" s="505" t="s">
        <v>0</v>
      </c>
      <c r="E2599" s="506" t="s">
        <v>0</v>
      </c>
      <c r="F2599" s="507"/>
      <c r="G2599" s="508">
        <v>0</v>
      </c>
      <c r="H2599" s="508">
        <f>SUMIF($A$2600:$A$2635,$A2601,H$2600:H$2635)</f>
        <v>0</v>
      </c>
      <c r="I2599" s="508">
        <v>0</v>
      </c>
      <c r="J2599" s="508">
        <f>SUMIF($A$2600:$A$2635,$A2601,J$2600:J$2635)</f>
        <v>0</v>
      </c>
      <c r="K2599" s="508">
        <v>0</v>
      </c>
      <c r="L2599" s="508">
        <f>SUMIF($A$2600:$A$2635,$A2601,L$2600:L$2635)</f>
        <v>0</v>
      </c>
      <c r="M2599" s="509">
        <v>0</v>
      </c>
      <c r="N2599" s="508">
        <f t="shared" si="3369"/>
        <v>0</v>
      </c>
      <c r="O2599" s="508">
        <f t="shared" ref="O2599" si="3410">F2599-F2598</f>
        <v>0</v>
      </c>
      <c r="P2599" s="508">
        <f t="shared" ref="P2599:Q2599" si="3411">M2599-M2598</f>
        <v>0</v>
      </c>
      <c r="Q2599" s="508">
        <f t="shared" si="3411"/>
        <v>0</v>
      </c>
      <c r="R2599" s="506"/>
      <c r="T2599" s="507">
        <v>0</v>
      </c>
    </row>
    <row r="2600" spans="1:20" s="489" customFormat="1" ht="24" hidden="1" customHeight="1">
      <c r="A2600" s="366" t="s">
        <v>2064</v>
      </c>
      <c r="B2600" s="418" t="s">
        <v>0</v>
      </c>
      <c r="C2600" s="418" t="s">
        <v>3480</v>
      </c>
      <c r="D2600" s="418" t="s">
        <v>159</v>
      </c>
      <c r="E2600" s="419" t="s">
        <v>2235</v>
      </c>
      <c r="F2600" s="411"/>
      <c r="G2600" s="411">
        <v>30241.5</v>
      </c>
      <c r="H2600" s="412">
        <f>INT($F2600*G2600)</f>
        <v>0</v>
      </c>
      <c r="I2600" s="411">
        <v>221086.4</v>
      </c>
      <c r="J2600" s="412">
        <f>INT($F2600*I2600)</f>
        <v>0</v>
      </c>
      <c r="K2600" s="411">
        <v>31129.200000000001</v>
      </c>
      <c r="L2600" s="412">
        <f>INT($F2600*K2600)</f>
        <v>0</v>
      </c>
      <c r="M2600" s="412">
        <f>+G2600+I2600+K2600</f>
        <v>282457.09999999998</v>
      </c>
      <c r="N2600" s="412">
        <f>H2600+J2600+L2600</f>
        <v>0</v>
      </c>
      <c r="O2600" s="412"/>
      <c r="P2600" s="412"/>
      <c r="Q2600" s="412"/>
      <c r="R2600" s="483" t="s">
        <v>0</v>
      </c>
      <c r="T2600" s="411">
        <v>1</v>
      </c>
    </row>
    <row r="2601" spans="1:20" s="78" customFormat="1" ht="24" hidden="1" customHeight="1">
      <c r="A2601" s="372" t="s">
        <v>3205</v>
      </c>
      <c r="B2601" s="421" t="s">
        <v>0</v>
      </c>
      <c r="C2601" s="421" t="s">
        <v>1508</v>
      </c>
      <c r="D2601" s="421" t="s">
        <v>159</v>
      </c>
      <c r="E2601" s="422" t="s">
        <v>768</v>
      </c>
      <c r="F2601" s="416"/>
      <c r="G2601" s="416">
        <v>30241.5</v>
      </c>
      <c r="H2601" s="417">
        <f t="shared" ref="H2601:H2635" si="3412">INT($F2601*G2601)</f>
        <v>0</v>
      </c>
      <c r="I2601" s="416">
        <v>221086.4</v>
      </c>
      <c r="J2601" s="417">
        <f t="shared" ref="J2601:J2635" si="3413">INT($F2601*I2601)</f>
        <v>0</v>
      </c>
      <c r="K2601" s="416">
        <v>31129.200000000001</v>
      </c>
      <c r="L2601" s="417">
        <f t="shared" ref="L2601:L2635" si="3414">INT($F2601*K2601)</f>
        <v>0</v>
      </c>
      <c r="M2601" s="417">
        <f t="shared" ref="M2601:M2635" si="3415">+G2601+I2601+K2601</f>
        <v>282457.09999999998</v>
      </c>
      <c r="N2601" s="417">
        <f t="shared" si="3369"/>
        <v>0</v>
      </c>
      <c r="O2601" s="417">
        <f t="shared" ref="O2601" si="3416">F2601-F2600</f>
        <v>0</v>
      </c>
      <c r="P2601" s="417">
        <f t="shared" ref="P2601:Q2601" si="3417">M2601-M2600</f>
        <v>0</v>
      </c>
      <c r="Q2601" s="417">
        <f t="shared" si="3417"/>
        <v>0</v>
      </c>
      <c r="R2601" s="484"/>
      <c r="T2601" s="416">
        <v>1</v>
      </c>
    </row>
    <row r="2602" spans="1:20" s="371" customFormat="1" ht="24" hidden="1" customHeight="1">
      <c r="A2602" s="366" t="s">
        <v>2064</v>
      </c>
      <c r="B2602" s="418" t="s">
        <v>0</v>
      </c>
      <c r="C2602" s="418" t="s">
        <v>3481</v>
      </c>
      <c r="D2602" s="418" t="s">
        <v>3455</v>
      </c>
      <c r="E2602" s="419" t="s">
        <v>56</v>
      </c>
      <c r="F2602" s="486"/>
      <c r="G2602" s="411">
        <v>473459</v>
      </c>
      <c r="H2602" s="412">
        <f>INT($F2602*G2602)</f>
        <v>0</v>
      </c>
      <c r="I2602" s="411">
        <v>15781978</v>
      </c>
      <c r="J2602" s="412">
        <f>INT($F2602*I2602)</f>
        <v>0</v>
      </c>
      <c r="K2602" s="411">
        <v>0</v>
      </c>
      <c r="L2602" s="412">
        <f>INT($F2602*K2602)</f>
        <v>0</v>
      </c>
      <c r="M2602" s="412">
        <f>+G2602+I2602+K2602</f>
        <v>16255437</v>
      </c>
      <c r="N2602" s="412">
        <f>H2602+J2602+L2602</f>
        <v>0</v>
      </c>
      <c r="O2602" s="412"/>
      <c r="P2602" s="412"/>
      <c r="Q2602" s="412"/>
      <c r="R2602" s="483" t="s">
        <v>0</v>
      </c>
      <c r="T2602" s="486">
        <v>0.38907999999999998</v>
      </c>
    </row>
    <row r="2603" spans="1:20" s="75" customFormat="1" ht="24" hidden="1" customHeight="1">
      <c r="A2603" s="372" t="s">
        <v>2072</v>
      </c>
      <c r="B2603" s="421" t="s">
        <v>0</v>
      </c>
      <c r="C2603" s="421" t="s">
        <v>3481</v>
      </c>
      <c r="D2603" s="421" t="s">
        <v>3455</v>
      </c>
      <c r="E2603" s="422" t="s">
        <v>56</v>
      </c>
      <c r="F2603" s="487"/>
      <c r="G2603" s="416">
        <v>473459</v>
      </c>
      <c r="H2603" s="417">
        <f t="shared" ref="H2603" si="3418">INT($F2603*G2603)</f>
        <v>0</v>
      </c>
      <c r="I2603" s="416">
        <v>15781978</v>
      </c>
      <c r="J2603" s="417">
        <f t="shared" ref="J2603" si="3419">INT($F2603*I2603)</f>
        <v>0</v>
      </c>
      <c r="K2603" s="416">
        <v>0</v>
      </c>
      <c r="L2603" s="417">
        <f t="shared" ref="L2603" si="3420">INT($F2603*K2603)</f>
        <v>0</v>
      </c>
      <c r="M2603" s="417">
        <f t="shared" ref="M2603" si="3421">+G2603+I2603+K2603</f>
        <v>16255437</v>
      </c>
      <c r="N2603" s="417">
        <f t="shared" ref="N2603" si="3422">H2603+J2603+L2603</f>
        <v>0</v>
      </c>
      <c r="O2603" s="417">
        <f t="shared" ref="O2603" si="3423">F2603-F2602</f>
        <v>0</v>
      </c>
      <c r="P2603" s="417">
        <f t="shared" ref="P2603:Q2603" si="3424">M2603-M2602</f>
        <v>0</v>
      </c>
      <c r="Q2603" s="417">
        <f t="shared" si="3424"/>
        <v>0</v>
      </c>
      <c r="R2603" s="484"/>
      <c r="T2603" s="487">
        <v>0.38907999999999998</v>
      </c>
    </row>
    <row r="2604" spans="1:20" s="371" customFormat="1" ht="24" hidden="1" customHeight="1">
      <c r="A2604" s="366" t="s">
        <v>2064</v>
      </c>
      <c r="B2604" s="418" t="s">
        <v>0</v>
      </c>
      <c r="C2604" s="418" t="s">
        <v>3481</v>
      </c>
      <c r="D2604" s="418" t="s">
        <v>167</v>
      </c>
      <c r="E2604" s="419" t="s">
        <v>56</v>
      </c>
      <c r="F2604" s="486"/>
      <c r="G2604" s="411">
        <v>1327476.8999999999</v>
      </c>
      <c r="H2604" s="412">
        <f>INT($F2604*G2604)</f>
        <v>0</v>
      </c>
      <c r="I2604" s="411">
        <v>12179389.6</v>
      </c>
      <c r="J2604" s="412">
        <f>INT($F2604*I2604)</f>
        <v>0</v>
      </c>
      <c r="K2604" s="411">
        <v>0</v>
      </c>
      <c r="L2604" s="412">
        <f>INT($F2604*K2604)</f>
        <v>0</v>
      </c>
      <c r="M2604" s="412">
        <f>+G2604+I2604+K2604</f>
        <v>13506866.5</v>
      </c>
      <c r="N2604" s="412">
        <f>H2604+J2604+L2604</f>
        <v>0</v>
      </c>
      <c r="O2604" s="412"/>
      <c r="P2604" s="412"/>
      <c r="Q2604" s="412"/>
      <c r="R2604" s="483" t="s">
        <v>0</v>
      </c>
      <c r="T2604" s="486">
        <v>1.6656000000000001E-2</v>
      </c>
    </row>
    <row r="2605" spans="1:20" s="75" customFormat="1" ht="24" hidden="1" customHeight="1">
      <c r="A2605" s="372" t="s">
        <v>2072</v>
      </c>
      <c r="B2605" s="421" t="s">
        <v>0</v>
      </c>
      <c r="C2605" s="421" t="s">
        <v>1509</v>
      </c>
      <c r="D2605" s="421" t="s">
        <v>167</v>
      </c>
      <c r="E2605" s="422" t="s">
        <v>56</v>
      </c>
      <c r="F2605" s="487"/>
      <c r="G2605" s="416">
        <v>1327476.8999999999</v>
      </c>
      <c r="H2605" s="417">
        <f t="shared" si="3412"/>
        <v>0</v>
      </c>
      <c r="I2605" s="416">
        <v>12179389.6</v>
      </c>
      <c r="J2605" s="417">
        <f t="shared" si="3413"/>
        <v>0</v>
      </c>
      <c r="K2605" s="416">
        <v>0</v>
      </c>
      <c r="L2605" s="417">
        <f t="shared" si="3414"/>
        <v>0</v>
      </c>
      <c r="M2605" s="417">
        <f t="shared" si="3415"/>
        <v>13506866.5</v>
      </c>
      <c r="N2605" s="417">
        <f t="shared" si="3369"/>
        <v>0</v>
      </c>
      <c r="O2605" s="417">
        <f t="shared" ref="O2605" si="3425">F2605-F2604</f>
        <v>0</v>
      </c>
      <c r="P2605" s="417">
        <f t="shared" ref="P2605:Q2605" si="3426">M2605-M2604</f>
        <v>0</v>
      </c>
      <c r="Q2605" s="417">
        <f t="shared" si="3426"/>
        <v>0</v>
      </c>
      <c r="R2605" s="484"/>
      <c r="T2605" s="487">
        <v>1.6656000000000001E-2</v>
      </c>
    </row>
    <row r="2606" spans="1:20" s="371" customFormat="1" ht="24" hidden="1" customHeight="1">
      <c r="A2606" s="366" t="s">
        <v>2064</v>
      </c>
      <c r="B2606" s="418" t="s">
        <v>0</v>
      </c>
      <c r="C2606" s="418" t="s">
        <v>3481</v>
      </c>
      <c r="D2606" s="418" t="s">
        <v>163</v>
      </c>
      <c r="E2606" s="419" t="s">
        <v>56</v>
      </c>
      <c r="F2606" s="411"/>
      <c r="G2606" s="411">
        <v>1544685.3</v>
      </c>
      <c r="H2606" s="412">
        <f>INT($F2606*G2606)</f>
        <v>0</v>
      </c>
      <c r="I2606" s="411">
        <v>14172240.800000001</v>
      </c>
      <c r="J2606" s="412">
        <f>INT($F2606*I2606)</f>
        <v>0</v>
      </c>
      <c r="K2606" s="411">
        <v>0</v>
      </c>
      <c r="L2606" s="412">
        <f>INT($F2606*K2606)</f>
        <v>0</v>
      </c>
      <c r="M2606" s="412">
        <f>+G2606+I2606+K2606</f>
        <v>15716926.100000001</v>
      </c>
      <c r="N2606" s="412">
        <f>H2606+J2606+L2606</f>
        <v>0</v>
      </c>
      <c r="O2606" s="412"/>
      <c r="P2606" s="412"/>
      <c r="Q2606" s="412"/>
      <c r="R2606" s="483" t="s">
        <v>0</v>
      </c>
      <c r="T2606" s="411">
        <v>0.06</v>
      </c>
    </row>
    <row r="2607" spans="1:20" s="75" customFormat="1" ht="24" hidden="1" customHeight="1">
      <c r="A2607" s="372" t="s">
        <v>2072</v>
      </c>
      <c r="B2607" s="421" t="s">
        <v>0</v>
      </c>
      <c r="C2607" s="421" t="s">
        <v>1509</v>
      </c>
      <c r="D2607" s="421" t="s">
        <v>163</v>
      </c>
      <c r="E2607" s="422" t="s">
        <v>56</v>
      </c>
      <c r="F2607" s="416"/>
      <c r="G2607" s="416">
        <v>1544685.3</v>
      </c>
      <c r="H2607" s="417">
        <f t="shared" si="3412"/>
        <v>0</v>
      </c>
      <c r="I2607" s="416">
        <v>14172240.800000001</v>
      </c>
      <c r="J2607" s="417">
        <f t="shared" si="3413"/>
        <v>0</v>
      </c>
      <c r="K2607" s="416">
        <v>0</v>
      </c>
      <c r="L2607" s="417">
        <f t="shared" si="3414"/>
        <v>0</v>
      </c>
      <c r="M2607" s="417">
        <f t="shared" si="3415"/>
        <v>15716926.100000001</v>
      </c>
      <c r="N2607" s="417">
        <f t="shared" si="3369"/>
        <v>0</v>
      </c>
      <c r="O2607" s="417">
        <f t="shared" ref="O2607" si="3427">F2607-F2606</f>
        <v>0</v>
      </c>
      <c r="P2607" s="417">
        <f t="shared" ref="P2607:Q2607" si="3428">M2607-M2606</f>
        <v>0</v>
      </c>
      <c r="Q2607" s="417">
        <f t="shared" si="3428"/>
        <v>0</v>
      </c>
      <c r="R2607" s="484"/>
      <c r="T2607" s="416">
        <v>0.06</v>
      </c>
    </row>
    <row r="2608" spans="1:20" s="371" customFormat="1" ht="24" hidden="1" customHeight="1">
      <c r="A2608" s="366" t="s">
        <v>2064</v>
      </c>
      <c r="B2608" s="418" t="s">
        <v>0</v>
      </c>
      <c r="C2608" s="418" t="s">
        <v>3482</v>
      </c>
      <c r="D2608" s="418" t="s">
        <v>168</v>
      </c>
      <c r="E2608" s="419" t="s">
        <v>18</v>
      </c>
      <c r="F2608" s="411"/>
      <c r="G2608" s="411">
        <v>81563.7</v>
      </c>
      <c r="H2608" s="412">
        <f>INT($F2608*G2608)</f>
        <v>0</v>
      </c>
      <c r="I2608" s="411">
        <v>720002.4</v>
      </c>
      <c r="J2608" s="412">
        <f>INT($F2608*I2608)</f>
        <v>0</v>
      </c>
      <c r="K2608" s="411">
        <v>109566.8</v>
      </c>
      <c r="L2608" s="412">
        <f>INT($F2608*K2608)</f>
        <v>0</v>
      </c>
      <c r="M2608" s="412">
        <f>+G2608+I2608+K2608</f>
        <v>911132.9</v>
      </c>
      <c r="N2608" s="412">
        <f>H2608+J2608+L2608</f>
        <v>0</v>
      </c>
      <c r="O2608" s="412"/>
      <c r="P2608" s="412"/>
      <c r="Q2608" s="412"/>
      <c r="R2608" s="483" t="s">
        <v>2136</v>
      </c>
      <c r="T2608" s="411">
        <v>1</v>
      </c>
    </row>
    <row r="2609" spans="1:20" s="75" customFormat="1" ht="24" hidden="1" customHeight="1">
      <c r="A2609" s="372" t="s">
        <v>2072</v>
      </c>
      <c r="B2609" s="421" t="s">
        <v>0</v>
      </c>
      <c r="C2609" s="421" t="s">
        <v>1510</v>
      </c>
      <c r="D2609" s="421" t="s">
        <v>168</v>
      </c>
      <c r="E2609" s="422" t="s">
        <v>18</v>
      </c>
      <c r="F2609" s="416"/>
      <c r="G2609" s="416">
        <v>81563.7</v>
      </c>
      <c r="H2609" s="417">
        <f t="shared" si="3412"/>
        <v>0</v>
      </c>
      <c r="I2609" s="416">
        <v>720002.4</v>
      </c>
      <c r="J2609" s="417">
        <f t="shared" si="3413"/>
        <v>0</v>
      </c>
      <c r="K2609" s="416">
        <v>109566.8</v>
      </c>
      <c r="L2609" s="417">
        <f t="shared" si="3414"/>
        <v>0</v>
      </c>
      <c r="M2609" s="417">
        <f t="shared" si="3415"/>
        <v>911132.9</v>
      </c>
      <c r="N2609" s="417">
        <f t="shared" si="3369"/>
        <v>0</v>
      </c>
      <c r="O2609" s="417">
        <f t="shared" ref="O2609" si="3429">F2609-F2608</f>
        <v>0</v>
      </c>
      <c r="P2609" s="417">
        <f t="shared" ref="P2609:Q2609" si="3430">M2609-M2608</f>
        <v>0</v>
      </c>
      <c r="Q2609" s="417">
        <f t="shared" si="3430"/>
        <v>0</v>
      </c>
      <c r="R2609" s="484" t="s">
        <v>3483</v>
      </c>
      <c r="T2609" s="416">
        <v>1</v>
      </c>
    </row>
    <row r="2610" spans="1:20" s="371" customFormat="1" ht="24" hidden="1" customHeight="1">
      <c r="A2610" s="366" t="s">
        <v>3204</v>
      </c>
      <c r="B2610" s="418" t="s">
        <v>0</v>
      </c>
      <c r="C2610" s="418" t="s">
        <v>3482</v>
      </c>
      <c r="D2610" s="418" t="s">
        <v>159</v>
      </c>
      <c r="E2610" s="419" t="s">
        <v>18</v>
      </c>
      <c r="F2610" s="411"/>
      <c r="G2610" s="411">
        <v>39345.599999999999</v>
      </c>
      <c r="H2610" s="412">
        <f>INT($F2610*G2610)</f>
        <v>0</v>
      </c>
      <c r="I2610" s="411">
        <v>323184.8</v>
      </c>
      <c r="J2610" s="412">
        <f>INT($F2610*I2610)</f>
        <v>0</v>
      </c>
      <c r="K2610" s="411">
        <v>36407.599999999999</v>
      </c>
      <c r="L2610" s="412">
        <f>INT($F2610*K2610)</f>
        <v>0</v>
      </c>
      <c r="M2610" s="412">
        <f>+G2610+I2610+K2610</f>
        <v>398937.99999999994</v>
      </c>
      <c r="N2610" s="412">
        <f>H2610+J2610+L2610</f>
        <v>0</v>
      </c>
      <c r="O2610" s="412"/>
      <c r="P2610" s="412"/>
      <c r="Q2610" s="412"/>
      <c r="R2610" s="483" t="s">
        <v>0</v>
      </c>
      <c r="T2610" s="411">
        <v>12</v>
      </c>
    </row>
    <row r="2611" spans="1:20" s="75" customFormat="1" ht="24" hidden="1" customHeight="1">
      <c r="A2611" s="372" t="s">
        <v>3205</v>
      </c>
      <c r="B2611" s="421" t="s">
        <v>0</v>
      </c>
      <c r="C2611" s="421" t="s">
        <v>1510</v>
      </c>
      <c r="D2611" s="421" t="s">
        <v>159</v>
      </c>
      <c r="E2611" s="422" t="s">
        <v>18</v>
      </c>
      <c r="F2611" s="416"/>
      <c r="G2611" s="416">
        <v>39345.599999999999</v>
      </c>
      <c r="H2611" s="417">
        <f t="shared" si="3412"/>
        <v>0</v>
      </c>
      <c r="I2611" s="416">
        <v>323184.8</v>
      </c>
      <c r="J2611" s="417">
        <f t="shared" si="3413"/>
        <v>0</v>
      </c>
      <c r="K2611" s="416">
        <v>36407.599999999999</v>
      </c>
      <c r="L2611" s="417">
        <f t="shared" si="3414"/>
        <v>0</v>
      </c>
      <c r="M2611" s="417">
        <f t="shared" si="3415"/>
        <v>398937.99999999994</v>
      </c>
      <c r="N2611" s="417">
        <f t="shared" si="3369"/>
        <v>0</v>
      </c>
      <c r="O2611" s="417">
        <f t="shared" ref="O2611" si="3431">F2611-F2610</f>
        <v>0</v>
      </c>
      <c r="P2611" s="417">
        <f t="shared" ref="P2611:Q2611" si="3432">M2611-M2610</f>
        <v>0</v>
      </c>
      <c r="Q2611" s="417">
        <f t="shared" si="3432"/>
        <v>0</v>
      </c>
      <c r="R2611" s="484"/>
      <c r="T2611" s="416">
        <v>12</v>
      </c>
    </row>
    <row r="2612" spans="1:20" s="371" customFormat="1" ht="24" hidden="1" customHeight="1">
      <c r="A2612" s="366" t="s">
        <v>3204</v>
      </c>
      <c r="B2612" s="418" t="s">
        <v>0</v>
      </c>
      <c r="C2612" s="418" t="s">
        <v>3484</v>
      </c>
      <c r="D2612" s="418" t="s">
        <v>167</v>
      </c>
      <c r="E2612" s="419" t="s">
        <v>18</v>
      </c>
      <c r="F2612" s="411"/>
      <c r="G2612" s="411">
        <v>8010.6</v>
      </c>
      <c r="H2612" s="412">
        <f>INT($F2612*G2612)</f>
        <v>0</v>
      </c>
      <c r="I2612" s="411">
        <v>73496</v>
      </c>
      <c r="J2612" s="412">
        <f>INT($F2612*I2612)</f>
        <v>0</v>
      </c>
      <c r="K2612" s="411">
        <v>0</v>
      </c>
      <c r="L2612" s="412">
        <f>INT($F2612*K2612)</f>
        <v>0</v>
      </c>
      <c r="M2612" s="412">
        <f>+G2612+I2612+K2612</f>
        <v>81506.600000000006</v>
      </c>
      <c r="N2612" s="412">
        <f>H2612+J2612+L2612</f>
        <v>0</v>
      </c>
      <c r="O2612" s="412"/>
      <c r="P2612" s="412"/>
      <c r="Q2612" s="412"/>
      <c r="R2612" s="483" t="s">
        <v>0</v>
      </c>
      <c r="T2612" s="411">
        <v>12</v>
      </c>
    </row>
    <row r="2613" spans="1:20" s="75" customFormat="1" ht="24" hidden="1" customHeight="1">
      <c r="A2613" s="372" t="s">
        <v>3205</v>
      </c>
      <c r="B2613" s="421" t="s">
        <v>0</v>
      </c>
      <c r="C2613" s="421" t="s">
        <v>1511</v>
      </c>
      <c r="D2613" s="421" t="s">
        <v>167</v>
      </c>
      <c r="E2613" s="422" t="s">
        <v>18</v>
      </c>
      <c r="F2613" s="416"/>
      <c r="G2613" s="416">
        <v>8010.6</v>
      </c>
      <c r="H2613" s="417">
        <f t="shared" si="3412"/>
        <v>0</v>
      </c>
      <c r="I2613" s="416">
        <v>73496</v>
      </c>
      <c r="J2613" s="417">
        <f t="shared" si="3413"/>
        <v>0</v>
      </c>
      <c r="K2613" s="416">
        <v>0</v>
      </c>
      <c r="L2613" s="417">
        <f t="shared" si="3414"/>
        <v>0</v>
      </c>
      <c r="M2613" s="417">
        <f t="shared" si="3415"/>
        <v>81506.600000000006</v>
      </c>
      <c r="N2613" s="417">
        <f t="shared" si="3369"/>
        <v>0</v>
      </c>
      <c r="O2613" s="417">
        <f t="shared" ref="O2613" si="3433">F2613-F2612</f>
        <v>0</v>
      </c>
      <c r="P2613" s="417">
        <f t="shared" ref="P2613:Q2613" si="3434">M2613-M2612</f>
        <v>0</v>
      </c>
      <c r="Q2613" s="417">
        <f t="shared" si="3434"/>
        <v>0</v>
      </c>
      <c r="R2613" s="484"/>
      <c r="T2613" s="416">
        <v>12</v>
      </c>
    </row>
    <row r="2614" spans="1:20" s="371" customFormat="1" ht="24" hidden="1" customHeight="1">
      <c r="A2614" s="366" t="s">
        <v>3204</v>
      </c>
      <c r="B2614" s="418" t="s">
        <v>0</v>
      </c>
      <c r="C2614" s="418" t="s">
        <v>3484</v>
      </c>
      <c r="D2614" s="418" t="s">
        <v>3485</v>
      </c>
      <c r="E2614" s="419" t="s">
        <v>18</v>
      </c>
      <c r="F2614" s="411"/>
      <c r="G2614" s="411">
        <v>3337.5</v>
      </c>
      <c r="H2614" s="412">
        <f>INT($F2614*G2614)</f>
        <v>0</v>
      </c>
      <c r="I2614" s="411">
        <v>30623.200000000001</v>
      </c>
      <c r="J2614" s="412">
        <f>INT($F2614*I2614)</f>
        <v>0</v>
      </c>
      <c r="K2614" s="411">
        <v>0</v>
      </c>
      <c r="L2614" s="412">
        <f>INT($F2614*K2614)</f>
        <v>0</v>
      </c>
      <c r="M2614" s="412">
        <f>+G2614+I2614+K2614</f>
        <v>33960.699999999997</v>
      </c>
      <c r="N2614" s="412">
        <f>H2614+J2614+L2614</f>
        <v>0</v>
      </c>
      <c r="O2614" s="412"/>
      <c r="P2614" s="412"/>
      <c r="Q2614" s="412"/>
      <c r="R2614" s="483" t="s">
        <v>0</v>
      </c>
      <c r="T2614" s="411">
        <v>12</v>
      </c>
    </row>
    <row r="2615" spans="1:20" s="75" customFormat="1" ht="24" hidden="1" customHeight="1">
      <c r="A2615" s="372" t="s">
        <v>3205</v>
      </c>
      <c r="B2615" s="421" t="s">
        <v>0</v>
      </c>
      <c r="C2615" s="421" t="s">
        <v>1511</v>
      </c>
      <c r="D2615" s="421" t="s">
        <v>1512</v>
      </c>
      <c r="E2615" s="422" t="s">
        <v>18</v>
      </c>
      <c r="F2615" s="416"/>
      <c r="G2615" s="416">
        <v>3337.5</v>
      </c>
      <c r="H2615" s="417">
        <f t="shared" si="3412"/>
        <v>0</v>
      </c>
      <c r="I2615" s="416">
        <v>30623.200000000001</v>
      </c>
      <c r="J2615" s="417">
        <f t="shared" si="3413"/>
        <v>0</v>
      </c>
      <c r="K2615" s="416">
        <v>0</v>
      </c>
      <c r="L2615" s="417">
        <f t="shared" si="3414"/>
        <v>0</v>
      </c>
      <c r="M2615" s="417">
        <f t="shared" si="3415"/>
        <v>33960.699999999997</v>
      </c>
      <c r="N2615" s="417">
        <f t="shared" si="3369"/>
        <v>0</v>
      </c>
      <c r="O2615" s="417">
        <f t="shared" ref="O2615" si="3435">F2615-F2614</f>
        <v>0</v>
      </c>
      <c r="P2615" s="417">
        <f t="shared" ref="P2615:Q2615" si="3436">M2615-M2614</f>
        <v>0</v>
      </c>
      <c r="Q2615" s="417">
        <f t="shared" si="3436"/>
        <v>0</v>
      </c>
      <c r="R2615" s="484"/>
      <c r="T2615" s="416">
        <v>12</v>
      </c>
    </row>
    <row r="2616" spans="1:20" s="371" customFormat="1" ht="24" hidden="1" customHeight="1">
      <c r="A2616" s="366" t="s">
        <v>3204</v>
      </c>
      <c r="B2616" s="418" t="s">
        <v>0</v>
      </c>
      <c r="C2616" s="418" t="s">
        <v>3486</v>
      </c>
      <c r="D2616" s="418" t="s">
        <v>168</v>
      </c>
      <c r="E2616" s="419" t="s">
        <v>18</v>
      </c>
      <c r="F2616" s="411"/>
      <c r="G2616" s="411">
        <v>2168028.9</v>
      </c>
      <c r="H2616" s="412">
        <f>INT($F2616*G2616)</f>
        <v>0</v>
      </c>
      <c r="I2616" s="411">
        <v>0</v>
      </c>
      <c r="J2616" s="412">
        <f>INT($F2616*I2616)</f>
        <v>0</v>
      </c>
      <c r="K2616" s="411">
        <v>0</v>
      </c>
      <c r="L2616" s="412">
        <f>INT($F2616*K2616)</f>
        <v>0</v>
      </c>
      <c r="M2616" s="412">
        <f>+G2616+I2616+K2616</f>
        <v>2168028.9</v>
      </c>
      <c r="N2616" s="412">
        <f>H2616+J2616+L2616</f>
        <v>0</v>
      </c>
      <c r="O2616" s="412"/>
      <c r="P2616" s="412"/>
      <c r="Q2616" s="412"/>
      <c r="R2616" s="483" t="s">
        <v>2136</v>
      </c>
      <c r="T2616" s="411">
        <v>3</v>
      </c>
    </row>
    <row r="2617" spans="1:20" s="75" customFormat="1" ht="24" hidden="1" customHeight="1">
      <c r="A2617" s="372" t="s">
        <v>3205</v>
      </c>
      <c r="B2617" s="421" t="s">
        <v>0</v>
      </c>
      <c r="C2617" s="421" t="s">
        <v>1513</v>
      </c>
      <c r="D2617" s="421" t="s">
        <v>168</v>
      </c>
      <c r="E2617" s="422" t="s">
        <v>18</v>
      </c>
      <c r="F2617" s="416"/>
      <c r="G2617" s="416">
        <v>2168028.9</v>
      </c>
      <c r="H2617" s="417">
        <f t="shared" si="3412"/>
        <v>0</v>
      </c>
      <c r="I2617" s="416">
        <v>0</v>
      </c>
      <c r="J2617" s="417">
        <f t="shared" si="3413"/>
        <v>0</v>
      </c>
      <c r="K2617" s="416">
        <v>0</v>
      </c>
      <c r="L2617" s="417">
        <f t="shared" si="3414"/>
        <v>0</v>
      </c>
      <c r="M2617" s="417">
        <f t="shared" si="3415"/>
        <v>2168028.9</v>
      </c>
      <c r="N2617" s="417">
        <f t="shared" si="3369"/>
        <v>0</v>
      </c>
      <c r="O2617" s="417">
        <f t="shared" ref="O2617" si="3437">F2617-F2616</f>
        <v>0</v>
      </c>
      <c r="P2617" s="417">
        <f t="shared" ref="P2617:Q2617" si="3438">M2617-M2616</f>
        <v>0</v>
      </c>
      <c r="Q2617" s="417">
        <f t="shared" si="3438"/>
        <v>0</v>
      </c>
      <c r="R2617" s="484" t="s">
        <v>3483</v>
      </c>
      <c r="T2617" s="416">
        <v>3</v>
      </c>
    </row>
    <row r="2618" spans="1:20" s="371" customFormat="1" ht="24" hidden="1" customHeight="1">
      <c r="A2618" s="366" t="s">
        <v>3487</v>
      </c>
      <c r="B2618" s="418" t="s">
        <v>0</v>
      </c>
      <c r="C2618" s="418" t="s">
        <v>3486</v>
      </c>
      <c r="D2618" s="418" t="s">
        <v>159</v>
      </c>
      <c r="E2618" s="419" t="s">
        <v>18</v>
      </c>
      <c r="F2618" s="411"/>
      <c r="G2618" s="411">
        <v>227373.5</v>
      </c>
      <c r="H2618" s="412">
        <f>INT($F2618*G2618)</f>
        <v>0</v>
      </c>
      <c r="I2618" s="411">
        <v>0</v>
      </c>
      <c r="J2618" s="412">
        <f>INT($F2618*I2618)</f>
        <v>0</v>
      </c>
      <c r="K2618" s="411">
        <v>0</v>
      </c>
      <c r="L2618" s="412">
        <f>INT($F2618*K2618)</f>
        <v>0</v>
      </c>
      <c r="M2618" s="412">
        <f>+G2618+I2618+K2618</f>
        <v>227373.5</v>
      </c>
      <c r="N2618" s="412">
        <f>H2618+J2618+L2618</f>
        <v>0</v>
      </c>
      <c r="O2618" s="412"/>
      <c r="P2618" s="412"/>
      <c r="Q2618" s="412"/>
      <c r="R2618" s="483" t="s">
        <v>0</v>
      </c>
      <c r="T2618" s="411">
        <v>42</v>
      </c>
    </row>
    <row r="2619" spans="1:20" s="75" customFormat="1" ht="24" hidden="1" customHeight="1">
      <c r="A2619" s="372" t="s">
        <v>3205</v>
      </c>
      <c r="B2619" s="421" t="s">
        <v>0</v>
      </c>
      <c r="C2619" s="421" t="s">
        <v>1513</v>
      </c>
      <c r="D2619" s="421" t="s">
        <v>159</v>
      </c>
      <c r="E2619" s="422" t="s">
        <v>18</v>
      </c>
      <c r="F2619" s="416"/>
      <c r="G2619" s="416">
        <v>227373.5</v>
      </c>
      <c r="H2619" s="417">
        <f t="shared" si="3412"/>
        <v>0</v>
      </c>
      <c r="I2619" s="416">
        <v>0</v>
      </c>
      <c r="J2619" s="417">
        <f t="shared" si="3413"/>
        <v>0</v>
      </c>
      <c r="K2619" s="416">
        <v>0</v>
      </c>
      <c r="L2619" s="417">
        <f t="shared" si="3414"/>
        <v>0</v>
      </c>
      <c r="M2619" s="417">
        <f t="shared" si="3415"/>
        <v>227373.5</v>
      </c>
      <c r="N2619" s="417">
        <f t="shared" si="3369"/>
        <v>0</v>
      </c>
      <c r="O2619" s="417">
        <f t="shared" ref="O2619" si="3439">F2619-F2618</f>
        <v>0</v>
      </c>
      <c r="P2619" s="417">
        <f t="shared" ref="P2619:Q2619" si="3440">M2619-M2618</f>
        <v>0</v>
      </c>
      <c r="Q2619" s="417">
        <f t="shared" si="3440"/>
        <v>0</v>
      </c>
      <c r="R2619" s="484"/>
      <c r="T2619" s="416">
        <v>42</v>
      </c>
    </row>
    <row r="2620" spans="1:20" s="371" customFormat="1" ht="24" hidden="1" customHeight="1">
      <c r="A2620" s="366" t="s">
        <v>3204</v>
      </c>
      <c r="B2620" s="418" t="s">
        <v>0</v>
      </c>
      <c r="C2620" s="418" t="s">
        <v>3486</v>
      </c>
      <c r="D2620" s="418" t="s">
        <v>180</v>
      </c>
      <c r="E2620" s="419" t="s">
        <v>18</v>
      </c>
      <c r="F2620" s="411"/>
      <c r="G2620" s="411">
        <v>30726.3</v>
      </c>
      <c r="H2620" s="412">
        <f>INT($F2620*G2620)</f>
        <v>0</v>
      </c>
      <c r="I2620" s="411">
        <v>0</v>
      </c>
      <c r="J2620" s="412">
        <f>INT($F2620*I2620)</f>
        <v>0</v>
      </c>
      <c r="K2620" s="411">
        <v>0</v>
      </c>
      <c r="L2620" s="412">
        <f>INT($F2620*K2620)</f>
        <v>0</v>
      </c>
      <c r="M2620" s="412">
        <f>+G2620+I2620+K2620</f>
        <v>30726.3</v>
      </c>
      <c r="N2620" s="412">
        <f>H2620+J2620+L2620</f>
        <v>0</v>
      </c>
      <c r="O2620" s="412"/>
      <c r="P2620" s="412"/>
      <c r="Q2620" s="412"/>
      <c r="R2620" s="483" t="s">
        <v>0</v>
      </c>
      <c r="T2620" s="411">
        <v>1</v>
      </c>
    </row>
    <row r="2621" spans="1:20" s="75" customFormat="1" ht="24" hidden="1" customHeight="1">
      <c r="A2621" s="372" t="s">
        <v>3205</v>
      </c>
      <c r="B2621" s="421" t="s">
        <v>0</v>
      </c>
      <c r="C2621" s="421" t="s">
        <v>3486</v>
      </c>
      <c r="D2621" s="421" t="s">
        <v>180</v>
      </c>
      <c r="E2621" s="422" t="s">
        <v>18</v>
      </c>
      <c r="F2621" s="416"/>
      <c r="G2621" s="416">
        <v>30726.3</v>
      </c>
      <c r="H2621" s="417">
        <f t="shared" si="3412"/>
        <v>0</v>
      </c>
      <c r="I2621" s="416">
        <v>0</v>
      </c>
      <c r="J2621" s="417">
        <f t="shared" si="3413"/>
        <v>0</v>
      </c>
      <c r="K2621" s="416">
        <v>0</v>
      </c>
      <c r="L2621" s="417">
        <f t="shared" si="3414"/>
        <v>0</v>
      </c>
      <c r="M2621" s="417">
        <f t="shared" si="3415"/>
        <v>30726.3</v>
      </c>
      <c r="N2621" s="417">
        <f t="shared" si="3369"/>
        <v>0</v>
      </c>
      <c r="O2621" s="417">
        <f t="shared" ref="O2621" si="3441">F2621-F2620</f>
        <v>0</v>
      </c>
      <c r="P2621" s="417">
        <f t="shared" ref="P2621:Q2621" si="3442">M2621-M2620</f>
        <v>0</v>
      </c>
      <c r="Q2621" s="417">
        <f t="shared" si="3442"/>
        <v>0</v>
      </c>
      <c r="R2621" s="484"/>
      <c r="T2621" s="416">
        <v>1</v>
      </c>
    </row>
    <row r="2622" spans="1:20" s="371" customFormat="1" ht="24" hidden="1" customHeight="1">
      <c r="A2622" s="366" t="s">
        <v>3204</v>
      </c>
      <c r="B2622" s="418" t="s">
        <v>0</v>
      </c>
      <c r="C2622" s="418" t="s">
        <v>3486</v>
      </c>
      <c r="D2622" s="418" t="s">
        <v>3455</v>
      </c>
      <c r="E2622" s="419" t="s">
        <v>18</v>
      </c>
      <c r="F2622" s="411"/>
      <c r="G2622" s="411">
        <v>24301</v>
      </c>
      <c r="H2622" s="412">
        <f>INT($F2622*G2622)</f>
        <v>0</v>
      </c>
      <c r="I2622" s="411">
        <v>0</v>
      </c>
      <c r="J2622" s="412">
        <f>INT($F2622*I2622)</f>
        <v>0</v>
      </c>
      <c r="K2622" s="411">
        <v>0</v>
      </c>
      <c r="L2622" s="412">
        <f>INT($F2622*K2622)</f>
        <v>0</v>
      </c>
      <c r="M2622" s="412">
        <f>+G2622+I2622+K2622</f>
        <v>24301</v>
      </c>
      <c r="N2622" s="412">
        <f>H2622+J2622+L2622</f>
        <v>0</v>
      </c>
      <c r="O2622" s="412"/>
      <c r="P2622" s="412"/>
      <c r="Q2622" s="412"/>
      <c r="R2622" s="483" t="s">
        <v>0</v>
      </c>
      <c r="T2622" s="411">
        <v>1</v>
      </c>
    </row>
    <row r="2623" spans="1:20" s="75" customFormat="1" ht="24" hidden="1" customHeight="1">
      <c r="A2623" s="372" t="s">
        <v>3488</v>
      </c>
      <c r="B2623" s="421" t="s">
        <v>0</v>
      </c>
      <c r="C2623" s="421" t="s">
        <v>3486</v>
      </c>
      <c r="D2623" s="421" t="s">
        <v>3455</v>
      </c>
      <c r="E2623" s="422" t="s">
        <v>18</v>
      </c>
      <c r="F2623" s="416"/>
      <c r="G2623" s="416">
        <v>24301</v>
      </c>
      <c r="H2623" s="417">
        <f t="shared" ref="H2623" si="3443">INT($F2623*G2623)</f>
        <v>0</v>
      </c>
      <c r="I2623" s="416">
        <v>0</v>
      </c>
      <c r="J2623" s="417">
        <f t="shared" ref="J2623" si="3444">INT($F2623*I2623)</f>
        <v>0</v>
      </c>
      <c r="K2623" s="416">
        <v>0</v>
      </c>
      <c r="L2623" s="417">
        <f t="shared" ref="L2623" si="3445">INT($F2623*K2623)</f>
        <v>0</v>
      </c>
      <c r="M2623" s="417">
        <f t="shared" ref="M2623" si="3446">+G2623+I2623+K2623</f>
        <v>24301</v>
      </c>
      <c r="N2623" s="417">
        <f t="shared" ref="N2623" si="3447">H2623+J2623+L2623</f>
        <v>0</v>
      </c>
      <c r="O2623" s="417">
        <f t="shared" ref="O2623" si="3448">F2623-F2622</f>
        <v>0</v>
      </c>
      <c r="P2623" s="417">
        <f t="shared" ref="P2623:Q2623" si="3449">M2623-M2622</f>
        <v>0</v>
      </c>
      <c r="Q2623" s="417">
        <f t="shared" si="3449"/>
        <v>0</v>
      </c>
      <c r="R2623" s="484"/>
      <c r="T2623" s="416">
        <v>1</v>
      </c>
    </row>
    <row r="2624" spans="1:20" s="371" customFormat="1" ht="24" hidden="1" customHeight="1">
      <c r="A2624" s="366" t="s">
        <v>3204</v>
      </c>
      <c r="B2624" s="418" t="s">
        <v>0</v>
      </c>
      <c r="C2624" s="418" t="s">
        <v>3486</v>
      </c>
      <c r="D2624" s="418" t="s">
        <v>167</v>
      </c>
      <c r="E2624" s="419" t="s">
        <v>18</v>
      </c>
      <c r="F2624" s="411"/>
      <c r="G2624" s="411">
        <v>15095.3</v>
      </c>
      <c r="H2624" s="412">
        <f>INT($F2624*G2624)</f>
        <v>0</v>
      </c>
      <c r="I2624" s="411">
        <v>0</v>
      </c>
      <c r="J2624" s="412">
        <f>INT($F2624*I2624)</f>
        <v>0</v>
      </c>
      <c r="K2624" s="411">
        <v>0</v>
      </c>
      <c r="L2624" s="412">
        <f>INT($F2624*K2624)</f>
        <v>0</v>
      </c>
      <c r="M2624" s="412">
        <f>+G2624+I2624+K2624</f>
        <v>15095.3</v>
      </c>
      <c r="N2624" s="412">
        <f>H2624+J2624+L2624</f>
        <v>0</v>
      </c>
      <c r="O2624" s="412"/>
      <c r="P2624" s="412"/>
      <c r="Q2624" s="412"/>
      <c r="R2624" s="483" t="s">
        <v>0</v>
      </c>
      <c r="T2624" s="411">
        <v>16</v>
      </c>
    </row>
    <row r="2625" spans="1:20" s="75" customFormat="1" ht="24" hidden="1" customHeight="1">
      <c r="A2625" s="372" t="s">
        <v>3205</v>
      </c>
      <c r="B2625" s="421" t="s">
        <v>0</v>
      </c>
      <c r="C2625" s="421" t="s">
        <v>1513</v>
      </c>
      <c r="D2625" s="421" t="s">
        <v>167</v>
      </c>
      <c r="E2625" s="422" t="s">
        <v>18</v>
      </c>
      <c r="F2625" s="416"/>
      <c r="G2625" s="416">
        <v>15095.3</v>
      </c>
      <c r="H2625" s="417">
        <f t="shared" si="3412"/>
        <v>0</v>
      </c>
      <c r="I2625" s="416">
        <v>0</v>
      </c>
      <c r="J2625" s="417">
        <f t="shared" si="3413"/>
        <v>0</v>
      </c>
      <c r="K2625" s="416">
        <v>0</v>
      </c>
      <c r="L2625" s="417">
        <f t="shared" si="3414"/>
        <v>0</v>
      </c>
      <c r="M2625" s="417">
        <f t="shared" si="3415"/>
        <v>15095.3</v>
      </c>
      <c r="N2625" s="417">
        <f t="shared" si="3369"/>
        <v>0</v>
      </c>
      <c r="O2625" s="417">
        <f t="shared" ref="O2625" si="3450">F2625-F2624</f>
        <v>0</v>
      </c>
      <c r="P2625" s="417">
        <f t="shared" ref="P2625:Q2625" si="3451">M2625-M2624</f>
        <v>0</v>
      </c>
      <c r="Q2625" s="417">
        <f t="shared" si="3451"/>
        <v>0</v>
      </c>
      <c r="R2625" s="484"/>
      <c r="T2625" s="416">
        <v>16</v>
      </c>
    </row>
    <row r="2626" spans="1:20" s="371" customFormat="1" ht="24" hidden="1" customHeight="1">
      <c r="A2626" s="366" t="s">
        <v>3204</v>
      </c>
      <c r="B2626" s="418" t="s">
        <v>0</v>
      </c>
      <c r="C2626" s="418" t="s">
        <v>3486</v>
      </c>
      <c r="D2626" s="418" t="s">
        <v>171</v>
      </c>
      <c r="E2626" s="419" t="s">
        <v>18</v>
      </c>
      <c r="F2626" s="411"/>
      <c r="G2626" s="411">
        <v>9489.6</v>
      </c>
      <c r="H2626" s="412">
        <f>INT($F2626*G2626)</f>
        <v>0</v>
      </c>
      <c r="I2626" s="411">
        <v>0</v>
      </c>
      <c r="J2626" s="412">
        <f>INT($F2626*I2626)</f>
        <v>0</v>
      </c>
      <c r="K2626" s="411">
        <v>0</v>
      </c>
      <c r="L2626" s="412">
        <f>INT($F2626*K2626)</f>
        <v>0</v>
      </c>
      <c r="M2626" s="412">
        <f>+G2626+I2626+K2626</f>
        <v>9489.6</v>
      </c>
      <c r="N2626" s="412">
        <f>H2626+J2626+L2626</f>
        <v>0</v>
      </c>
      <c r="O2626" s="412"/>
      <c r="P2626" s="412"/>
      <c r="Q2626" s="412"/>
      <c r="R2626" s="483" t="s">
        <v>0</v>
      </c>
      <c r="T2626" s="411">
        <v>2</v>
      </c>
    </row>
    <row r="2627" spans="1:20" s="75" customFormat="1" ht="24" hidden="1" customHeight="1">
      <c r="A2627" s="372" t="s">
        <v>3205</v>
      </c>
      <c r="B2627" s="421" t="s">
        <v>0</v>
      </c>
      <c r="C2627" s="421" t="s">
        <v>1513</v>
      </c>
      <c r="D2627" s="421" t="s">
        <v>171</v>
      </c>
      <c r="E2627" s="422" t="s">
        <v>18</v>
      </c>
      <c r="F2627" s="416"/>
      <c r="G2627" s="416">
        <v>9489.6</v>
      </c>
      <c r="H2627" s="417">
        <f t="shared" si="3412"/>
        <v>0</v>
      </c>
      <c r="I2627" s="416">
        <v>0</v>
      </c>
      <c r="J2627" s="417">
        <f t="shared" si="3413"/>
        <v>0</v>
      </c>
      <c r="K2627" s="416">
        <v>0</v>
      </c>
      <c r="L2627" s="417">
        <f t="shared" si="3414"/>
        <v>0</v>
      </c>
      <c r="M2627" s="417">
        <f t="shared" si="3415"/>
        <v>9489.6</v>
      </c>
      <c r="N2627" s="417">
        <f t="shared" si="3369"/>
        <v>0</v>
      </c>
      <c r="O2627" s="417">
        <f t="shared" ref="O2627" si="3452">F2627-F2626</f>
        <v>0</v>
      </c>
      <c r="P2627" s="417">
        <f t="shared" ref="P2627:Q2627" si="3453">M2627-M2626</f>
        <v>0</v>
      </c>
      <c r="Q2627" s="417">
        <f t="shared" si="3453"/>
        <v>0</v>
      </c>
      <c r="R2627" s="484"/>
      <c r="T2627" s="416">
        <v>2</v>
      </c>
    </row>
    <row r="2628" spans="1:20" s="495" customFormat="1" ht="24" hidden="1" customHeight="1">
      <c r="A2628" s="366" t="s">
        <v>3204</v>
      </c>
      <c r="B2628" s="418" t="s">
        <v>0</v>
      </c>
      <c r="C2628" s="418" t="s">
        <v>3486</v>
      </c>
      <c r="D2628" s="418" t="s">
        <v>163</v>
      </c>
      <c r="E2628" s="419" t="s">
        <v>18</v>
      </c>
      <c r="F2628" s="411"/>
      <c r="G2628" s="411">
        <v>8306.1</v>
      </c>
      <c r="H2628" s="412">
        <f>INT($F2628*G2628)</f>
        <v>0</v>
      </c>
      <c r="I2628" s="411">
        <v>0</v>
      </c>
      <c r="J2628" s="412">
        <f>INT($F2628*I2628)</f>
        <v>0</v>
      </c>
      <c r="K2628" s="411">
        <v>0</v>
      </c>
      <c r="L2628" s="412">
        <f>INT($F2628*K2628)</f>
        <v>0</v>
      </c>
      <c r="M2628" s="412">
        <f>+G2628+I2628+K2628</f>
        <v>8306.1</v>
      </c>
      <c r="N2628" s="412">
        <f>H2628+J2628+L2628</f>
        <v>0</v>
      </c>
      <c r="O2628" s="412"/>
      <c r="P2628" s="412"/>
      <c r="Q2628" s="412"/>
      <c r="R2628" s="483" t="s">
        <v>0</v>
      </c>
      <c r="T2628" s="411">
        <v>24</v>
      </c>
    </row>
    <row r="2629" spans="1:20" s="80" customFormat="1" ht="24" hidden="1" customHeight="1">
      <c r="A2629" s="372" t="s">
        <v>3205</v>
      </c>
      <c r="B2629" s="421" t="s">
        <v>0</v>
      </c>
      <c r="C2629" s="421" t="s">
        <v>1513</v>
      </c>
      <c r="D2629" s="421" t="s">
        <v>163</v>
      </c>
      <c r="E2629" s="422" t="s">
        <v>18</v>
      </c>
      <c r="F2629" s="416"/>
      <c r="G2629" s="416">
        <v>8306.1</v>
      </c>
      <c r="H2629" s="417">
        <f t="shared" si="3412"/>
        <v>0</v>
      </c>
      <c r="I2629" s="416">
        <v>0</v>
      </c>
      <c r="J2629" s="417">
        <f t="shared" si="3413"/>
        <v>0</v>
      </c>
      <c r="K2629" s="416">
        <v>0</v>
      </c>
      <c r="L2629" s="417">
        <f t="shared" si="3414"/>
        <v>0</v>
      </c>
      <c r="M2629" s="417">
        <f t="shared" si="3415"/>
        <v>8306.1</v>
      </c>
      <c r="N2629" s="417">
        <f t="shared" ref="N2629:N2691" si="3454">H2629+J2629+L2629</f>
        <v>0</v>
      </c>
      <c r="O2629" s="417">
        <f t="shared" ref="O2629" si="3455">F2629-F2628</f>
        <v>0</v>
      </c>
      <c r="P2629" s="417">
        <f t="shared" ref="P2629:Q2629" si="3456">M2629-M2628</f>
        <v>0</v>
      </c>
      <c r="Q2629" s="417">
        <f t="shared" si="3456"/>
        <v>0</v>
      </c>
      <c r="R2629" s="484"/>
      <c r="T2629" s="416">
        <v>24</v>
      </c>
    </row>
    <row r="2630" spans="1:20" s="371" customFormat="1" ht="24" hidden="1" customHeight="1">
      <c r="A2630" s="366" t="s">
        <v>3204</v>
      </c>
      <c r="B2630" s="418" t="s">
        <v>0</v>
      </c>
      <c r="C2630" s="418" t="s">
        <v>3489</v>
      </c>
      <c r="D2630" s="418" t="s">
        <v>172</v>
      </c>
      <c r="E2630" s="419" t="s">
        <v>1860</v>
      </c>
      <c r="F2630" s="411"/>
      <c r="G2630" s="411">
        <v>34777.9</v>
      </c>
      <c r="H2630" s="412">
        <f>INT($F2630*G2630)</f>
        <v>0</v>
      </c>
      <c r="I2630" s="411">
        <v>173693.6</v>
      </c>
      <c r="J2630" s="412">
        <f>INT($F2630*I2630)</f>
        <v>0</v>
      </c>
      <c r="K2630" s="411">
        <v>9639.7999999999993</v>
      </c>
      <c r="L2630" s="412">
        <f>INT($F2630*K2630)</f>
        <v>0</v>
      </c>
      <c r="M2630" s="412">
        <f>+G2630+I2630+K2630</f>
        <v>218111.3</v>
      </c>
      <c r="N2630" s="412">
        <f>H2630+J2630+L2630</f>
        <v>0</v>
      </c>
      <c r="O2630" s="412"/>
      <c r="P2630" s="412"/>
      <c r="Q2630" s="412"/>
      <c r="R2630" s="483" t="s">
        <v>0</v>
      </c>
      <c r="T2630" s="411">
        <v>24</v>
      </c>
    </row>
    <row r="2631" spans="1:20" s="75" customFormat="1" ht="24" hidden="1" customHeight="1">
      <c r="A2631" s="372" t="s">
        <v>3205</v>
      </c>
      <c r="B2631" s="421" t="s">
        <v>0</v>
      </c>
      <c r="C2631" s="421" t="s">
        <v>1514</v>
      </c>
      <c r="D2631" s="421" t="s">
        <v>172</v>
      </c>
      <c r="E2631" s="422" t="s">
        <v>729</v>
      </c>
      <c r="F2631" s="416"/>
      <c r="G2631" s="416">
        <v>34777.9</v>
      </c>
      <c r="H2631" s="417">
        <f t="shared" si="3412"/>
        <v>0</v>
      </c>
      <c r="I2631" s="416">
        <v>173693.6</v>
      </c>
      <c r="J2631" s="417">
        <f t="shared" si="3413"/>
        <v>0</v>
      </c>
      <c r="K2631" s="416">
        <v>9639.7999999999993</v>
      </c>
      <c r="L2631" s="417">
        <f t="shared" si="3414"/>
        <v>0</v>
      </c>
      <c r="M2631" s="417">
        <f t="shared" si="3415"/>
        <v>218111.3</v>
      </c>
      <c r="N2631" s="417">
        <f t="shared" si="3454"/>
        <v>0</v>
      </c>
      <c r="O2631" s="417">
        <f t="shared" ref="O2631" si="3457">F2631-F2630</f>
        <v>0</v>
      </c>
      <c r="P2631" s="417">
        <f t="shared" ref="P2631:Q2631" si="3458">M2631-M2630</f>
        <v>0</v>
      </c>
      <c r="Q2631" s="417">
        <f t="shared" si="3458"/>
        <v>0</v>
      </c>
      <c r="R2631" s="484"/>
      <c r="T2631" s="416">
        <v>24</v>
      </c>
    </row>
    <row r="2632" spans="1:20" s="371" customFormat="1" ht="24" hidden="1" customHeight="1">
      <c r="A2632" s="366" t="s">
        <v>3204</v>
      </c>
      <c r="B2632" s="418" t="s">
        <v>0</v>
      </c>
      <c r="C2632" s="418" t="s">
        <v>3490</v>
      </c>
      <c r="D2632" s="418" t="s">
        <v>159</v>
      </c>
      <c r="E2632" s="419" t="s">
        <v>1860</v>
      </c>
      <c r="F2632" s="411"/>
      <c r="G2632" s="411">
        <v>13807.3</v>
      </c>
      <c r="H2632" s="412">
        <f>INT($F2632*G2632)</f>
        <v>0</v>
      </c>
      <c r="I2632" s="411">
        <v>126684</v>
      </c>
      <c r="J2632" s="412">
        <f>INT($F2632*I2632)</f>
        <v>0</v>
      </c>
      <c r="K2632" s="411">
        <v>0</v>
      </c>
      <c r="L2632" s="412">
        <f>INT($F2632*K2632)</f>
        <v>0</v>
      </c>
      <c r="M2632" s="412">
        <f>+G2632+I2632+K2632</f>
        <v>140491.29999999999</v>
      </c>
      <c r="N2632" s="412">
        <f>H2632+J2632+L2632</f>
        <v>0</v>
      </c>
      <c r="O2632" s="412"/>
      <c r="P2632" s="412"/>
      <c r="Q2632" s="412"/>
      <c r="R2632" s="483" t="s">
        <v>0</v>
      </c>
      <c r="T2632" s="411">
        <v>24</v>
      </c>
    </row>
    <row r="2633" spans="1:20" s="75" customFormat="1" ht="24" hidden="1" customHeight="1">
      <c r="A2633" s="372" t="s">
        <v>3205</v>
      </c>
      <c r="B2633" s="421" t="s">
        <v>0</v>
      </c>
      <c r="C2633" s="421" t="s">
        <v>1515</v>
      </c>
      <c r="D2633" s="421" t="s">
        <v>159</v>
      </c>
      <c r="E2633" s="422" t="s">
        <v>729</v>
      </c>
      <c r="F2633" s="416"/>
      <c r="G2633" s="416">
        <v>13807.3</v>
      </c>
      <c r="H2633" s="417">
        <f t="shared" si="3412"/>
        <v>0</v>
      </c>
      <c r="I2633" s="416">
        <v>126684</v>
      </c>
      <c r="J2633" s="417">
        <f t="shared" si="3413"/>
        <v>0</v>
      </c>
      <c r="K2633" s="416">
        <v>0</v>
      </c>
      <c r="L2633" s="417">
        <f t="shared" si="3414"/>
        <v>0</v>
      </c>
      <c r="M2633" s="417">
        <f t="shared" si="3415"/>
        <v>140491.29999999999</v>
      </c>
      <c r="N2633" s="417">
        <f t="shared" si="3454"/>
        <v>0</v>
      </c>
      <c r="O2633" s="417">
        <f t="shared" ref="O2633" si="3459">F2633-F2632</f>
        <v>0</v>
      </c>
      <c r="P2633" s="417">
        <f t="shared" ref="P2633:Q2633" si="3460">M2633-M2632</f>
        <v>0</v>
      </c>
      <c r="Q2633" s="417">
        <f t="shared" si="3460"/>
        <v>0</v>
      </c>
      <c r="R2633" s="484"/>
      <c r="T2633" s="416">
        <v>24</v>
      </c>
    </row>
    <row r="2634" spans="1:20" s="371" customFormat="1" ht="24" hidden="1" customHeight="1">
      <c r="A2634" s="366" t="s">
        <v>3204</v>
      </c>
      <c r="B2634" s="418" t="s">
        <v>0</v>
      </c>
      <c r="C2634" s="418" t="s">
        <v>3491</v>
      </c>
      <c r="D2634" s="418" t="s">
        <v>196</v>
      </c>
      <c r="E2634" s="419" t="s">
        <v>1860</v>
      </c>
      <c r="F2634" s="411"/>
      <c r="G2634" s="411">
        <v>19151.099999999999</v>
      </c>
      <c r="H2634" s="412">
        <f>INT($F2634*G2634)</f>
        <v>0</v>
      </c>
      <c r="I2634" s="411">
        <v>31185.599999999999</v>
      </c>
      <c r="J2634" s="412">
        <f>INT($F2634*I2634)</f>
        <v>0</v>
      </c>
      <c r="K2634" s="411">
        <v>0</v>
      </c>
      <c r="L2634" s="412">
        <f>INT($F2634*K2634)</f>
        <v>0</v>
      </c>
      <c r="M2634" s="412">
        <f>+G2634+I2634+K2634</f>
        <v>50336.7</v>
      </c>
      <c r="N2634" s="412">
        <f>H2634+J2634+L2634</f>
        <v>0</v>
      </c>
      <c r="O2634" s="412"/>
      <c r="P2634" s="412"/>
      <c r="Q2634" s="412"/>
      <c r="R2634" s="483" t="s">
        <v>0</v>
      </c>
      <c r="T2634" s="411">
        <v>14</v>
      </c>
    </row>
    <row r="2635" spans="1:20" s="75" customFormat="1" ht="24" hidden="1" customHeight="1">
      <c r="A2635" s="372" t="s">
        <v>3205</v>
      </c>
      <c r="B2635" s="421" t="s">
        <v>0</v>
      </c>
      <c r="C2635" s="421" t="s">
        <v>1516</v>
      </c>
      <c r="D2635" s="421" t="s">
        <v>196</v>
      </c>
      <c r="E2635" s="422" t="s">
        <v>729</v>
      </c>
      <c r="F2635" s="416"/>
      <c r="G2635" s="416">
        <v>19151.099999999999</v>
      </c>
      <c r="H2635" s="417">
        <f t="shared" si="3412"/>
        <v>0</v>
      </c>
      <c r="I2635" s="416">
        <v>31185.599999999999</v>
      </c>
      <c r="J2635" s="417">
        <f t="shared" si="3413"/>
        <v>0</v>
      </c>
      <c r="K2635" s="416">
        <v>0</v>
      </c>
      <c r="L2635" s="417">
        <f t="shared" si="3414"/>
        <v>0</v>
      </c>
      <c r="M2635" s="417">
        <f t="shared" si="3415"/>
        <v>50336.7</v>
      </c>
      <c r="N2635" s="417">
        <f t="shared" si="3454"/>
        <v>0</v>
      </c>
      <c r="O2635" s="417">
        <f t="shared" ref="O2635" si="3461">F2635-F2634</f>
        <v>0</v>
      </c>
      <c r="P2635" s="417">
        <f t="shared" ref="P2635:Q2635" si="3462">M2635-M2634</f>
        <v>0</v>
      </c>
      <c r="Q2635" s="417">
        <f t="shared" si="3462"/>
        <v>0</v>
      </c>
      <c r="R2635" s="484"/>
      <c r="T2635" s="416">
        <v>14</v>
      </c>
    </row>
    <row r="2636" spans="1:20" s="371" customFormat="1" ht="24" hidden="1" customHeight="1">
      <c r="A2636" s="366" t="s">
        <v>3204</v>
      </c>
      <c r="B2636" s="500" t="s">
        <v>3410</v>
      </c>
      <c r="C2636" s="500" t="s">
        <v>3411</v>
      </c>
      <c r="D2636" s="500" t="s">
        <v>0</v>
      </c>
      <c r="E2636" s="501" t="s">
        <v>0</v>
      </c>
      <c r="F2636" s="502"/>
      <c r="G2636" s="503">
        <v>0</v>
      </c>
      <c r="H2636" s="503">
        <f>SUMIF($A$2638:$A$2651,$A2638,H$2638:H$2651)</f>
        <v>0</v>
      </c>
      <c r="I2636" s="503">
        <v>0</v>
      </c>
      <c r="J2636" s="503">
        <f t="shared" ref="J2636:J2637" si="3463">SUMIF($A$2638:$A$2651,$A2638,J$2638:J$2651)</f>
        <v>0</v>
      </c>
      <c r="K2636" s="503">
        <v>0</v>
      </c>
      <c r="L2636" s="503">
        <f t="shared" ref="L2636:L2637" si="3464">SUMIF($A$2638:$A$2651,$A2638,L$2638:L$2651)</f>
        <v>0</v>
      </c>
      <c r="M2636" s="504">
        <v>0</v>
      </c>
      <c r="N2636" s="503">
        <f>H2636+J2636+L2636</f>
        <v>0</v>
      </c>
      <c r="O2636" s="503"/>
      <c r="P2636" s="503"/>
      <c r="Q2636" s="503"/>
      <c r="R2636" s="501" t="s">
        <v>0</v>
      </c>
      <c r="T2636" s="502">
        <v>0</v>
      </c>
    </row>
    <row r="2637" spans="1:20" s="75" customFormat="1" ht="24" hidden="1" customHeight="1">
      <c r="A2637" s="372" t="s">
        <v>3205</v>
      </c>
      <c r="B2637" s="505" t="s">
        <v>3492</v>
      </c>
      <c r="C2637" s="505" t="s">
        <v>3493</v>
      </c>
      <c r="D2637" s="505" t="s">
        <v>0</v>
      </c>
      <c r="E2637" s="506" t="s">
        <v>0</v>
      </c>
      <c r="F2637" s="507"/>
      <c r="G2637" s="508">
        <v>0</v>
      </c>
      <c r="H2637" s="508">
        <f>SUMIF($A$2638:$A$2651,$A2639,H$2638:H$2651)</f>
        <v>0</v>
      </c>
      <c r="I2637" s="508">
        <v>0</v>
      </c>
      <c r="J2637" s="508">
        <f t="shared" si="3463"/>
        <v>0</v>
      </c>
      <c r="K2637" s="508">
        <v>0</v>
      </c>
      <c r="L2637" s="508">
        <f t="shared" si="3464"/>
        <v>0</v>
      </c>
      <c r="M2637" s="509">
        <v>0</v>
      </c>
      <c r="N2637" s="508">
        <f t="shared" si="3454"/>
        <v>0</v>
      </c>
      <c r="O2637" s="508">
        <f t="shared" ref="O2637" si="3465">F2637-F2636</f>
        <v>0</v>
      </c>
      <c r="P2637" s="508">
        <f t="shared" ref="P2637:Q2637" si="3466">M2637-M2636</f>
        <v>0</v>
      </c>
      <c r="Q2637" s="508">
        <f t="shared" si="3466"/>
        <v>0</v>
      </c>
      <c r="R2637" s="506"/>
      <c r="T2637" s="507">
        <v>0</v>
      </c>
    </row>
    <row r="2638" spans="1:20" s="371" customFormat="1" ht="24" hidden="1" customHeight="1">
      <c r="A2638" s="366" t="s">
        <v>3204</v>
      </c>
      <c r="B2638" s="418" t="s">
        <v>0</v>
      </c>
      <c r="C2638" s="418" t="s">
        <v>3481</v>
      </c>
      <c r="D2638" s="418" t="s">
        <v>163</v>
      </c>
      <c r="E2638" s="419" t="s">
        <v>56</v>
      </c>
      <c r="F2638" s="411"/>
      <c r="G2638" s="411">
        <v>1544685.3</v>
      </c>
      <c r="H2638" s="412">
        <f>INT($F2638*G2638)</f>
        <v>0</v>
      </c>
      <c r="I2638" s="411">
        <v>14172240.800000001</v>
      </c>
      <c r="J2638" s="412">
        <f>INT($F2638*I2638)</f>
        <v>0</v>
      </c>
      <c r="K2638" s="411">
        <v>0</v>
      </c>
      <c r="L2638" s="412">
        <f>INT($F2638*K2638)</f>
        <v>0</v>
      </c>
      <c r="M2638" s="412">
        <f>+G2638+I2638+K2638</f>
        <v>15716926.100000001</v>
      </c>
      <c r="N2638" s="412">
        <f>H2638+J2638+L2638</f>
        <v>0</v>
      </c>
      <c r="O2638" s="412"/>
      <c r="P2638" s="412"/>
      <c r="Q2638" s="412"/>
      <c r="R2638" s="483" t="s">
        <v>0</v>
      </c>
      <c r="T2638" s="411">
        <v>0.03</v>
      </c>
    </row>
    <row r="2639" spans="1:20" s="75" customFormat="1" ht="24" hidden="1" customHeight="1">
      <c r="A2639" s="372" t="s">
        <v>3205</v>
      </c>
      <c r="B2639" s="421" t="s">
        <v>0</v>
      </c>
      <c r="C2639" s="421" t="s">
        <v>1509</v>
      </c>
      <c r="D2639" s="421" t="s">
        <v>163</v>
      </c>
      <c r="E2639" s="422" t="s">
        <v>56</v>
      </c>
      <c r="F2639" s="416"/>
      <c r="G2639" s="416">
        <v>1544685.3</v>
      </c>
      <c r="H2639" s="417">
        <f t="shared" ref="H2639:H2651" si="3467">INT($F2639*G2639)</f>
        <v>0</v>
      </c>
      <c r="I2639" s="416">
        <v>14172240.800000001</v>
      </c>
      <c r="J2639" s="417">
        <f t="shared" ref="J2639:J2651" si="3468">INT($F2639*I2639)</f>
        <v>0</v>
      </c>
      <c r="K2639" s="416">
        <v>0</v>
      </c>
      <c r="L2639" s="417">
        <f t="shared" ref="L2639:L2651" si="3469">INT($F2639*K2639)</f>
        <v>0</v>
      </c>
      <c r="M2639" s="417">
        <f t="shared" ref="M2639:M2651" si="3470">+G2639+I2639+K2639</f>
        <v>15716926.100000001</v>
      </c>
      <c r="N2639" s="417">
        <f t="shared" si="3454"/>
        <v>0</v>
      </c>
      <c r="O2639" s="417">
        <f t="shared" ref="O2639" si="3471">F2639-F2638</f>
        <v>0</v>
      </c>
      <c r="P2639" s="417">
        <f t="shared" ref="P2639:Q2639" si="3472">M2639-M2638</f>
        <v>0</v>
      </c>
      <c r="Q2639" s="417">
        <f t="shared" si="3472"/>
        <v>0</v>
      </c>
      <c r="R2639" s="484"/>
      <c r="T2639" s="416">
        <v>0.03</v>
      </c>
    </row>
    <row r="2640" spans="1:20" s="371" customFormat="1" ht="24" hidden="1" customHeight="1">
      <c r="A2640" s="366" t="s">
        <v>3204</v>
      </c>
      <c r="B2640" s="418" t="s">
        <v>0</v>
      </c>
      <c r="C2640" s="418" t="s">
        <v>3484</v>
      </c>
      <c r="D2640" s="418" t="s">
        <v>3485</v>
      </c>
      <c r="E2640" s="419" t="s">
        <v>18</v>
      </c>
      <c r="F2640" s="411"/>
      <c r="G2640" s="411">
        <v>3337.5</v>
      </c>
      <c r="H2640" s="412">
        <f>INT($F2640*G2640)</f>
        <v>0</v>
      </c>
      <c r="I2640" s="411">
        <v>30623.200000000001</v>
      </c>
      <c r="J2640" s="412">
        <f>INT($F2640*I2640)</f>
        <v>0</v>
      </c>
      <c r="K2640" s="411">
        <v>0</v>
      </c>
      <c r="L2640" s="412">
        <f>INT($F2640*K2640)</f>
        <v>0</v>
      </c>
      <c r="M2640" s="412">
        <f>+G2640+I2640+K2640</f>
        <v>33960.699999999997</v>
      </c>
      <c r="N2640" s="412">
        <f>H2640+J2640+L2640</f>
        <v>0</v>
      </c>
      <c r="O2640" s="412"/>
      <c r="P2640" s="412"/>
      <c r="Q2640" s="412"/>
      <c r="R2640" s="483" t="s">
        <v>0</v>
      </c>
      <c r="T2640" s="411">
        <v>6</v>
      </c>
    </row>
    <row r="2641" spans="1:20" s="75" customFormat="1" ht="24" hidden="1" customHeight="1">
      <c r="A2641" s="372" t="s">
        <v>3205</v>
      </c>
      <c r="B2641" s="421" t="s">
        <v>0</v>
      </c>
      <c r="C2641" s="421" t="s">
        <v>1511</v>
      </c>
      <c r="D2641" s="421" t="s">
        <v>1512</v>
      </c>
      <c r="E2641" s="422" t="s">
        <v>18</v>
      </c>
      <c r="F2641" s="416"/>
      <c r="G2641" s="416">
        <v>3337.5</v>
      </c>
      <c r="H2641" s="417">
        <f t="shared" si="3467"/>
        <v>0</v>
      </c>
      <c r="I2641" s="416">
        <v>30623.200000000001</v>
      </c>
      <c r="J2641" s="417">
        <f t="shared" si="3468"/>
        <v>0</v>
      </c>
      <c r="K2641" s="416">
        <v>0</v>
      </c>
      <c r="L2641" s="417">
        <f t="shared" si="3469"/>
        <v>0</v>
      </c>
      <c r="M2641" s="417">
        <f t="shared" si="3470"/>
        <v>33960.699999999997</v>
      </c>
      <c r="N2641" s="417">
        <f t="shared" si="3454"/>
        <v>0</v>
      </c>
      <c r="O2641" s="417">
        <f t="shared" ref="O2641" si="3473">F2641-F2640</f>
        <v>0</v>
      </c>
      <c r="P2641" s="417">
        <f t="shared" ref="P2641:Q2641" si="3474">M2641-M2640</f>
        <v>0</v>
      </c>
      <c r="Q2641" s="417">
        <f t="shared" si="3474"/>
        <v>0</v>
      </c>
      <c r="R2641" s="484"/>
      <c r="T2641" s="416">
        <v>6</v>
      </c>
    </row>
    <row r="2642" spans="1:20" s="371" customFormat="1" ht="24" hidden="1" customHeight="1">
      <c r="A2642" s="366" t="s">
        <v>3204</v>
      </c>
      <c r="B2642" s="418" t="s">
        <v>0</v>
      </c>
      <c r="C2642" s="418" t="s">
        <v>3486</v>
      </c>
      <c r="D2642" s="418" t="s">
        <v>168</v>
      </c>
      <c r="E2642" s="419" t="s">
        <v>18</v>
      </c>
      <c r="F2642" s="411"/>
      <c r="G2642" s="411">
        <v>2168028.9</v>
      </c>
      <c r="H2642" s="412">
        <f>INT($F2642*G2642)</f>
        <v>0</v>
      </c>
      <c r="I2642" s="411">
        <v>0</v>
      </c>
      <c r="J2642" s="412">
        <f>INT($F2642*I2642)</f>
        <v>0</v>
      </c>
      <c r="K2642" s="411">
        <v>0</v>
      </c>
      <c r="L2642" s="412">
        <f>INT($F2642*K2642)</f>
        <v>0</v>
      </c>
      <c r="M2642" s="412">
        <f>+G2642+I2642+K2642</f>
        <v>2168028.9</v>
      </c>
      <c r="N2642" s="412">
        <f>H2642+J2642+L2642</f>
        <v>0</v>
      </c>
      <c r="O2642" s="412"/>
      <c r="P2642" s="412"/>
      <c r="Q2642" s="412"/>
      <c r="R2642" s="483" t="s">
        <v>0</v>
      </c>
      <c r="T2642" s="411">
        <v>2</v>
      </c>
    </row>
    <row r="2643" spans="1:20" s="75" customFormat="1" ht="24" hidden="1" customHeight="1">
      <c r="A2643" s="372" t="s">
        <v>3205</v>
      </c>
      <c r="B2643" s="421" t="s">
        <v>0</v>
      </c>
      <c r="C2643" s="421" t="s">
        <v>1513</v>
      </c>
      <c r="D2643" s="421" t="s">
        <v>168</v>
      </c>
      <c r="E2643" s="422" t="s">
        <v>18</v>
      </c>
      <c r="F2643" s="416"/>
      <c r="G2643" s="416">
        <v>2168028.9</v>
      </c>
      <c r="H2643" s="417">
        <f t="shared" si="3467"/>
        <v>0</v>
      </c>
      <c r="I2643" s="416">
        <v>0</v>
      </c>
      <c r="J2643" s="417">
        <f t="shared" si="3468"/>
        <v>0</v>
      </c>
      <c r="K2643" s="416">
        <v>0</v>
      </c>
      <c r="L2643" s="417">
        <f t="shared" si="3469"/>
        <v>0</v>
      </c>
      <c r="M2643" s="417">
        <f t="shared" si="3470"/>
        <v>2168028.9</v>
      </c>
      <c r="N2643" s="417">
        <f t="shared" si="3454"/>
        <v>0</v>
      </c>
      <c r="O2643" s="417">
        <f t="shared" ref="O2643" si="3475">F2643-F2642</f>
        <v>0</v>
      </c>
      <c r="P2643" s="417">
        <f t="shared" ref="P2643:Q2643" si="3476">M2643-M2642</f>
        <v>0</v>
      </c>
      <c r="Q2643" s="417">
        <f t="shared" si="3476"/>
        <v>0</v>
      </c>
      <c r="R2643" s="484"/>
      <c r="T2643" s="416">
        <v>2</v>
      </c>
    </row>
    <row r="2644" spans="1:20" s="371" customFormat="1" ht="24" hidden="1" customHeight="1">
      <c r="A2644" s="366" t="s">
        <v>3204</v>
      </c>
      <c r="B2644" s="418" t="s">
        <v>0</v>
      </c>
      <c r="C2644" s="418" t="s">
        <v>3486</v>
      </c>
      <c r="D2644" s="418" t="s">
        <v>197</v>
      </c>
      <c r="E2644" s="419" t="s">
        <v>18</v>
      </c>
      <c r="F2644" s="411"/>
      <c r="G2644" s="411">
        <v>487526.6</v>
      </c>
      <c r="H2644" s="412">
        <f>INT($F2644*G2644)</f>
        <v>0</v>
      </c>
      <c r="I2644" s="411">
        <v>0</v>
      </c>
      <c r="J2644" s="412">
        <f>INT($F2644*I2644)</f>
        <v>0</v>
      </c>
      <c r="K2644" s="411">
        <v>0</v>
      </c>
      <c r="L2644" s="412">
        <f>INT($F2644*K2644)</f>
        <v>0</v>
      </c>
      <c r="M2644" s="412">
        <f>+G2644+I2644+K2644</f>
        <v>487526.6</v>
      </c>
      <c r="N2644" s="412">
        <f>H2644+J2644+L2644</f>
        <v>0</v>
      </c>
      <c r="O2644" s="412"/>
      <c r="P2644" s="412"/>
      <c r="Q2644" s="412"/>
      <c r="R2644" s="483" t="s">
        <v>0</v>
      </c>
      <c r="T2644" s="411">
        <v>8</v>
      </c>
    </row>
    <row r="2645" spans="1:20" s="75" customFormat="1" ht="24" hidden="1" customHeight="1">
      <c r="A2645" s="372" t="s">
        <v>3205</v>
      </c>
      <c r="B2645" s="421" t="s">
        <v>0</v>
      </c>
      <c r="C2645" s="421" t="s">
        <v>1513</v>
      </c>
      <c r="D2645" s="421" t="s">
        <v>197</v>
      </c>
      <c r="E2645" s="422" t="s">
        <v>18</v>
      </c>
      <c r="F2645" s="416"/>
      <c r="G2645" s="416">
        <v>487526.6</v>
      </c>
      <c r="H2645" s="417">
        <f t="shared" si="3467"/>
        <v>0</v>
      </c>
      <c r="I2645" s="416">
        <v>0</v>
      </c>
      <c r="J2645" s="417">
        <f t="shared" si="3468"/>
        <v>0</v>
      </c>
      <c r="K2645" s="416">
        <v>0</v>
      </c>
      <c r="L2645" s="417">
        <f t="shared" si="3469"/>
        <v>0</v>
      </c>
      <c r="M2645" s="417">
        <f t="shared" si="3470"/>
        <v>487526.6</v>
      </c>
      <c r="N2645" s="417">
        <f t="shared" si="3454"/>
        <v>0</v>
      </c>
      <c r="O2645" s="417">
        <f t="shared" ref="O2645" si="3477">F2645-F2644</f>
        <v>0</v>
      </c>
      <c r="P2645" s="417">
        <f t="shared" ref="P2645:Q2645" si="3478">M2645-M2644</f>
        <v>0</v>
      </c>
      <c r="Q2645" s="417">
        <f t="shared" si="3478"/>
        <v>0</v>
      </c>
      <c r="R2645" s="484"/>
      <c r="T2645" s="416">
        <v>8</v>
      </c>
    </row>
    <row r="2646" spans="1:20" s="371" customFormat="1" ht="24" hidden="1" customHeight="1">
      <c r="A2646" s="366" t="s">
        <v>3487</v>
      </c>
      <c r="B2646" s="418" t="s">
        <v>0</v>
      </c>
      <c r="C2646" s="418" t="s">
        <v>3486</v>
      </c>
      <c r="D2646" s="418" t="s">
        <v>171</v>
      </c>
      <c r="E2646" s="419" t="s">
        <v>18</v>
      </c>
      <c r="F2646" s="411"/>
      <c r="G2646" s="411">
        <v>9489.6</v>
      </c>
      <c r="H2646" s="412">
        <f>INT($F2646*G2646)</f>
        <v>0</v>
      </c>
      <c r="I2646" s="411">
        <v>0</v>
      </c>
      <c r="J2646" s="412">
        <f>INT($F2646*I2646)</f>
        <v>0</v>
      </c>
      <c r="K2646" s="411">
        <v>0</v>
      </c>
      <c r="L2646" s="412">
        <f>INT($F2646*K2646)</f>
        <v>0</v>
      </c>
      <c r="M2646" s="412">
        <f>+G2646+I2646+K2646</f>
        <v>9489.6</v>
      </c>
      <c r="N2646" s="412">
        <f>H2646+J2646+L2646</f>
        <v>0</v>
      </c>
      <c r="O2646" s="412"/>
      <c r="P2646" s="412"/>
      <c r="Q2646" s="412"/>
      <c r="R2646" s="483" t="s">
        <v>0</v>
      </c>
      <c r="T2646" s="411">
        <v>1</v>
      </c>
    </row>
    <row r="2647" spans="1:20" s="75" customFormat="1" ht="24" hidden="1" customHeight="1">
      <c r="A2647" s="372" t="s">
        <v>3205</v>
      </c>
      <c r="B2647" s="421" t="s">
        <v>0</v>
      </c>
      <c r="C2647" s="421" t="s">
        <v>1513</v>
      </c>
      <c r="D2647" s="421" t="s">
        <v>171</v>
      </c>
      <c r="E2647" s="422" t="s">
        <v>18</v>
      </c>
      <c r="F2647" s="416"/>
      <c r="G2647" s="416">
        <v>9489.6</v>
      </c>
      <c r="H2647" s="417">
        <f t="shared" si="3467"/>
        <v>0</v>
      </c>
      <c r="I2647" s="416">
        <v>0</v>
      </c>
      <c r="J2647" s="417">
        <f t="shared" si="3468"/>
        <v>0</v>
      </c>
      <c r="K2647" s="416">
        <v>0</v>
      </c>
      <c r="L2647" s="417">
        <f t="shared" si="3469"/>
        <v>0</v>
      </c>
      <c r="M2647" s="417">
        <f t="shared" si="3470"/>
        <v>9489.6</v>
      </c>
      <c r="N2647" s="417">
        <f t="shared" si="3454"/>
        <v>0</v>
      </c>
      <c r="O2647" s="417">
        <f t="shared" ref="O2647" si="3479">F2647-F2646</f>
        <v>0</v>
      </c>
      <c r="P2647" s="417">
        <f t="shared" ref="P2647:Q2647" si="3480">M2647-M2646</f>
        <v>0</v>
      </c>
      <c r="Q2647" s="417">
        <f t="shared" si="3480"/>
        <v>0</v>
      </c>
      <c r="R2647" s="484"/>
      <c r="T2647" s="416">
        <v>1</v>
      </c>
    </row>
    <row r="2648" spans="1:20" s="371" customFormat="1" ht="24" hidden="1" customHeight="1">
      <c r="A2648" s="366" t="s">
        <v>3204</v>
      </c>
      <c r="B2648" s="418" t="s">
        <v>0</v>
      </c>
      <c r="C2648" s="418" t="s">
        <v>3486</v>
      </c>
      <c r="D2648" s="418" t="s">
        <v>163</v>
      </c>
      <c r="E2648" s="419" t="s">
        <v>18</v>
      </c>
      <c r="F2648" s="411"/>
      <c r="G2648" s="411">
        <v>8306.1</v>
      </c>
      <c r="H2648" s="412">
        <f>INT($F2648*G2648)</f>
        <v>0</v>
      </c>
      <c r="I2648" s="411">
        <v>0</v>
      </c>
      <c r="J2648" s="412">
        <f>INT($F2648*I2648)</f>
        <v>0</v>
      </c>
      <c r="K2648" s="411">
        <v>0</v>
      </c>
      <c r="L2648" s="412">
        <f>INT($F2648*K2648)</f>
        <v>0</v>
      </c>
      <c r="M2648" s="412">
        <f>+G2648+I2648+K2648</f>
        <v>8306.1</v>
      </c>
      <c r="N2648" s="412">
        <f>H2648+J2648+L2648</f>
        <v>0</v>
      </c>
      <c r="O2648" s="412"/>
      <c r="P2648" s="412"/>
      <c r="Q2648" s="412"/>
      <c r="R2648" s="483" t="s">
        <v>0</v>
      </c>
      <c r="T2648" s="411">
        <v>12</v>
      </c>
    </row>
    <row r="2649" spans="1:20" s="75" customFormat="1" ht="24" hidden="1" customHeight="1">
      <c r="A2649" s="372" t="s">
        <v>3205</v>
      </c>
      <c r="B2649" s="421" t="s">
        <v>0</v>
      </c>
      <c r="C2649" s="421" t="s">
        <v>1513</v>
      </c>
      <c r="D2649" s="421" t="s">
        <v>163</v>
      </c>
      <c r="E2649" s="422" t="s">
        <v>18</v>
      </c>
      <c r="F2649" s="416"/>
      <c r="G2649" s="416">
        <v>8306.1</v>
      </c>
      <c r="H2649" s="417">
        <f t="shared" si="3467"/>
        <v>0</v>
      </c>
      <c r="I2649" s="416">
        <v>0</v>
      </c>
      <c r="J2649" s="417">
        <f t="shared" si="3468"/>
        <v>0</v>
      </c>
      <c r="K2649" s="416">
        <v>0</v>
      </c>
      <c r="L2649" s="417">
        <f t="shared" si="3469"/>
        <v>0</v>
      </c>
      <c r="M2649" s="417">
        <f t="shared" si="3470"/>
        <v>8306.1</v>
      </c>
      <c r="N2649" s="417">
        <f t="shared" si="3454"/>
        <v>0</v>
      </c>
      <c r="O2649" s="417">
        <f t="shared" ref="O2649" si="3481">F2649-F2648</f>
        <v>0</v>
      </c>
      <c r="P2649" s="417">
        <f t="shared" ref="P2649:Q2649" si="3482">M2649-M2648</f>
        <v>0</v>
      </c>
      <c r="Q2649" s="417">
        <f t="shared" si="3482"/>
        <v>0</v>
      </c>
      <c r="R2649" s="484"/>
      <c r="T2649" s="416">
        <v>12</v>
      </c>
    </row>
    <row r="2650" spans="1:20" s="371" customFormat="1" ht="24" hidden="1" customHeight="1">
      <c r="A2650" s="366" t="s">
        <v>3204</v>
      </c>
      <c r="B2650" s="418" t="s">
        <v>0</v>
      </c>
      <c r="C2650" s="418" t="s">
        <v>3491</v>
      </c>
      <c r="D2650" s="418" t="s">
        <v>196</v>
      </c>
      <c r="E2650" s="419" t="s">
        <v>1860</v>
      </c>
      <c r="F2650" s="411"/>
      <c r="G2650" s="411">
        <v>19151.099999999999</v>
      </c>
      <c r="H2650" s="412">
        <f>INT($F2650*G2650)</f>
        <v>0</v>
      </c>
      <c r="I2650" s="411">
        <v>31185.599999999999</v>
      </c>
      <c r="J2650" s="412">
        <f>INT($F2650*I2650)</f>
        <v>0</v>
      </c>
      <c r="K2650" s="411">
        <v>0</v>
      </c>
      <c r="L2650" s="412">
        <f>INT($F2650*K2650)</f>
        <v>0</v>
      </c>
      <c r="M2650" s="412">
        <f>+G2650+I2650+K2650</f>
        <v>50336.7</v>
      </c>
      <c r="N2650" s="412">
        <f>H2650+J2650+L2650</f>
        <v>0</v>
      </c>
      <c r="O2650" s="412"/>
      <c r="P2650" s="412"/>
      <c r="Q2650" s="412"/>
      <c r="R2650" s="483" t="s">
        <v>0</v>
      </c>
      <c r="T2650" s="411">
        <v>2</v>
      </c>
    </row>
    <row r="2651" spans="1:20" s="75" customFormat="1" ht="24" hidden="1" customHeight="1">
      <c r="A2651" s="372" t="s">
        <v>3205</v>
      </c>
      <c r="B2651" s="421" t="s">
        <v>0</v>
      </c>
      <c r="C2651" s="421" t="s">
        <v>1516</v>
      </c>
      <c r="D2651" s="421" t="s">
        <v>196</v>
      </c>
      <c r="E2651" s="422" t="s">
        <v>729</v>
      </c>
      <c r="F2651" s="416"/>
      <c r="G2651" s="416">
        <v>19151.099999999999</v>
      </c>
      <c r="H2651" s="417">
        <f t="shared" si="3467"/>
        <v>0</v>
      </c>
      <c r="I2651" s="416">
        <v>31185.599999999999</v>
      </c>
      <c r="J2651" s="417">
        <f t="shared" si="3468"/>
        <v>0</v>
      </c>
      <c r="K2651" s="416">
        <v>0</v>
      </c>
      <c r="L2651" s="417">
        <f t="shared" si="3469"/>
        <v>0</v>
      </c>
      <c r="M2651" s="417">
        <f t="shared" si="3470"/>
        <v>50336.7</v>
      </c>
      <c r="N2651" s="417">
        <f t="shared" si="3454"/>
        <v>0</v>
      </c>
      <c r="O2651" s="417">
        <f t="shared" ref="O2651" si="3483">F2651-F2650</f>
        <v>0</v>
      </c>
      <c r="P2651" s="417">
        <f t="shared" ref="P2651:Q2651" si="3484">M2651-M2650</f>
        <v>0</v>
      </c>
      <c r="Q2651" s="417">
        <f t="shared" si="3484"/>
        <v>0</v>
      </c>
      <c r="R2651" s="484"/>
      <c r="T2651" s="416">
        <v>2</v>
      </c>
    </row>
    <row r="2652" spans="1:20" s="371" customFormat="1" ht="24" hidden="1" customHeight="1">
      <c r="A2652" s="366" t="s">
        <v>3204</v>
      </c>
      <c r="B2652" s="500" t="s">
        <v>3416</v>
      </c>
      <c r="C2652" s="500" t="s">
        <v>3417</v>
      </c>
      <c r="D2652" s="500" t="s">
        <v>0</v>
      </c>
      <c r="E2652" s="501" t="s">
        <v>0</v>
      </c>
      <c r="F2652" s="502"/>
      <c r="G2652" s="503">
        <v>0</v>
      </c>
      <c r="H2652" s="503">
        <f>SUMIF($A$2654:$A$2737,$A2654,H$2654:H$2737)</f>
        <v>0</v>
      </c>
      <c r="I2652" s="503">
        <v>0</v>
      </c>
      <c r="J2652" s="503">
        <f>SUMIF($A$2654:$A$2737,$A2654,J$2654:J$2737)</f>
        <v>0</v>
      </c>
      <c r="K2652" s="503">
        <v>0</v>
      </c>
      <c r="L2652" s="503">
        <f>SUMIF($A$2654:$A$2737,$A2654,L$2654:L$2737)</f>
        <v>0</v>
      </c>
      <c r="M2652" s="504">
        <v>0</v>
      </c>
      <c r="N2652" s="503">
        <f>H2652+J2652+L2652</f>
        <v>0</v>
      </c>
      <c r="O2652" s="503"/>
      <c r="P2652" s="503"/>
      <c r="Q2652" s="503"/>
      <c r="R2652" s="501" t="s">
        <v>0</v>
      </c>
      <c r="T2652" s="502">
        <v>0</v>
      </c>
    </row>
    <row r="2653" spans="1:20" s="75" customFormat="1" ht="24" hidden="1" customHeight="1">
      <c r="A2653" s="372" t="s">
        <v>3205</v>
      </c>
      <c r="B2653" s="505" t="s">
        <v>3494</v>
      </c>
      <c r="C2653" s="505" t="s">
        <v>3495</v>
      </c>
      <c r="D2653" s="505" t="s">
        <v>0</v>
      </c>
      <c r="E2653" s="506" t="s">
        <v>0</v>
      </c>
      <c r="F2653" s="507"/>
      <c r="G2653" s="508">
        <v>0</v>
      </c>
      <c r="H2653" s="508">
        <f>SUMIF($A$2654:$A$2737,$A2655,H$2654:H$2737)</f>
        <v>0</v>
      </c>
      <c r="I2653" s="508">
        <v>0</v>
      </c>
      <c r="J2653" s="508">
        <f>SUMIF($A$2654:$A$2737,$A2655,J$2654:J$2737)</f>
        <v>0</v>
      </c>
      <c r="K2653" s="508">
        <v>0</v>
      </c>
      <c r="L2653" s="508">
        <f>SUMIF($A$2654:$A$2737,$A2655,L$2654:L$2737)</f>
        <v>0</v>
      </c>
      <c r="M2653" s="509">
        <v>0</v>
      </c>
      <c r="N2653" s="508">
        <f t="shared" si="3454"/>
        <v>0</v>
      </c>
      <c r="O2653" s="508">
        <f t="shared" ref="O2653" si="3485">F2653-F2652</f>
        <v>0</v>
      </c>
      <c r="P2653" s="508">
        <f t="shared" ref="P2653:Q2653" si="3486">M2653-M2652</f>
        <v>0</v>
      </c>
      <c r="Q2653" s="508">
        <f t="shared" si="3486"/>
        <v>0</v>
      </c>
      <c r="R2653" s="506"/>
      <c r="T2653" s="507">
        <v>0</v>
      </c>
    </row>
    <row r="2654" spans="1:20" s="371" customFormat="1" ht="24" hidden="1" customHeight="1">
      <c r="A2654" s="366" t="s">
        <v>3204</v>
      </c>
      <c r="B2654" s="418" t="s">
        <v>0</v>
      </c>
      <c r="C2654" s="418" t="s">
        <v>3480</v>
      </c>
      <c r="D2654" s="418" t="s">
        <v>159</v>
      </c>
      <c r="E2654" s="419" t="s">
        <v>2235</v>
      </c>
      <c r="F2654" s="411"/>
      <c r="G2654" s="411">
        <v>30241.5</v>
      </c>
      <c r="H2654" s="412">
        <f>INT($F2654*G2654)</f>
        <v>0</v>
      </c>
      <c r="I2654" s="411">
        <v>221086.4</v>
      </c>
      <c r="J2654" s="412">
        <f>INT($F2654*I2654)</f>
        <v>0</v>
      </c>
      <c r="K2654" s="411">
        <v>31129.200000000001</v>
      </c>
      <c r="L2654" s="412">
        <f>INT($F2654*K2654)</f>
        <v>0</v>
      </c>
      <c r="M2654" s="412">
        <f>+G2654+I2654+K2654</f>
        <v>282457.09999999998</v>
      </c>
      <c r="N2654" s="412">
        <f>H2654+J2654+L2654</f>
        <v>0</v>
      </c>
      <c r="O2654" s="412"/>
      <c r="P2654" s="412"/>
      <c r="Q2654" s="412"/>
      <c r="R2654" s="483" t="s">
        <v>0</v>
      </c>
      <c r="T2654" s="411">
        <v>17.3</v>
      </c>
    </row>
    <row r="2655" spans="1:20" s="75" customFormat="1" ht="24" hidden="1" customHeight="1">
      <c r="A2655" s="372" t="s">
        <v>3496</v>
      </c>
      <c r="B2655" s="421" t="s">
        <v>0</v>
      </c>
      <c r="C2655" s="421" t="s">
        <v>1508</v>
      </c>
      <c r="D2655" s="421" t="s">
        <v>159</v>
      </c>
      <c r="E2655" s="422" t="s">
        <v>768</v>
      </c>
      <c r="F2655" s="416"/>
      <c r="G2655" s="416">
        <v>30241.5</v>
      </c>
      <c r="H2655" s="417">
        <f t="shared" ref="H2655:H2717" si="3487">INT($F2655*G2655)</f>
        <v>0</v>
      </c>
      <c r="I2655" s="416">
        <v>221086.4</v>
      </c>
      <c r="J2655" s="417">
        <f t="shared" ref="J2655:J2717" si="3488">INT($F2655*I2655)</f>
        <v>0</v>
      </c>
      <c r="K2655" s="416">
        <v>31129.200000000001</v>
      </c>
      <c r="L2655" s="417">
        <f t="shared" ref="L2655:L2717" si="3489">INT($F2655*K2655)</f>
        <v>0</v>
      </c>
      <c r="M2655" s="417">
        <f t="shared" ref="M2655:M2717" si="3490">+G2655+I2655+K2655</f>
        <v>282457.09999999998</v>
      </c>
      <c r="N2655" s="417">
        <f t="shared" si="3454"/>
        <v>0</v>
      </c>
      <c r="O2655" s="417">
        <f t="shared" ref="O2655" si="3491">F2655-F2654</f>
        <v>0</v>
      </c>
      <c r="P2655" s="417">
        <f t="shared" ref="P2655:Q2655" si="3492">M2655-M2654</f>
        <v>0</v>
      </c>
      <c r="Q2655" s="417">
        <f t="shared" si="3492"/>
        <v>0</v>
      </c>
      <c r="R2655" s="484"/>
      <c r="T2655" s="416">
        <v>17.3</v>
      </c>
    </row>
    <row r="2656" spans="1:20" s="371" customFormat="1" ht="24" hidden="1" customHeight="1">
      <c r="A2656" s="366" t="s">
        <v>3497</v>
      </c>
      <c r="B2656" s="418" t="s">
        <v>0</v>
      </c>
      <c r="C2656" s="418" t="s">
        <v>3480</v>
      </c>
      <c r="D2656" s="418" t="s">
        <v>172</v>
      </c>
      <c r="E2656" s="419" t="s">
        <v>2235</v>
      </c>
      <c r="F2656" s="411"/>
      <c r="G2656" s="411">
        <v>26734.5</v>
      </c>
      <c r="H2656" s="412">
        <f>INT($F2656*G2656)</f>
        <v>0</v>
      </c>
      <c r="I2656" s="411">
        <v>188969.60000000001</v>
      </c>
      <c r="J2656" s="412">
        <f>INT($F2656*I2656)</f>
        <v>0</v>
      </c>
      <c r="K2656" s="411">
        <v>28177.200000000001</v>
      </c>
      <c r="L2656" s="412">
        <f>INT($F2656*K2656)</f>
        <v>0</v>
      </c>
      <c r="M2656" s="412">
        <f>+G2656+I2656+K2656</f>
        <v>243881.30000000002</v>
      </c>
      <c r="N2656" s="412">
        <f>H2656+J2656+L2656</f>
        <v>0</v>
      </c>
      <c r="O2656" s="412"/>
      <c r="P2656" s="412"/>
      <c r="Q2656" s="412"/>
      <c r="R2656" s="483" t="s">
        <v>0</v>
      </c>
      <c r="T2656" s="411">
        <v>1.5</v>
      </c>
    </row>
    <row r="2657" spans="1:20" s="75" customFormat="1" ht="24" hidden="1" customHeight="1">
      <c r="A2657" s="372" t="s">
        <v>3498</v>
      </c>
      <c r="B2657" s="421" t="s">
        <v>0</v>
      </c>
      <c r="C2657" s="421" t="s">
        <v>1508</v>
      </c>
      <c r="D2657" s="421" t="s">
        <v>172</v>
      </c>
      <c r="E2657" s="422" t="s">
        <v>768</v>
      </c>
      <c r="F2657" s="416"/>
      <c r="G2657" s="416">
        <v>26734.5</v>
      </c>
      <c r="H2657" s="417">
        <f t="shared" si="3487"/>
        <v>0</v>
      </c>
      <c r="I2657" s="416">
        <v>188969.60000000001</v>
      </c>
      <c r="J2657" s="417">
        <f t="shared" si="3488"/>
        <v>0</v>
      </c>
      <c r="K2657" s="416">
        <v>28177.200000000001</v>
      </c>
      <c r="L2657" s="417">
        <f t="shared" si="3489"/>
        <v>0</v>
      </c>
      <c r="M2657" s="417">
        <f t="shared" si="3490"/>
        <v>243881.30000000002</v>
      </c>
      <c r="N2657" s="417">
        <f t="shared" si="3454"/>
        <v>0</v>
      </c>
      <c r="O2657" s="417">
        <f t="shared" ref="O2657" si="3493">F2657-F2656</f>
        <v>0</v>
      </c>
      <c r="P2657" s="417">
        <f t="shared" ref="P2657:Q2657" si="3494">M2657-M2656</f>
        <v>0</v>
      </c>
      <c r="Q2657" s="417">
        <f t="shared" si="3494"/>
        <v>0</v>
      </c>
      <c r="R2657" s="484"/>
      <c r="T2657" s="416">
        <v>1.5</v>
      </c>
    </row>
    <row r="2658" spans="1:20" s="371" customFormat="1" ht="24" hidden="1" customHeight="1">
      <c r="A2658" s="366" t="s">
        <v>3497</v>
      </c>
      <c r="B2658" s="418" t="s">
        <v>0</v>
      </c>
      <c r="C2658" s="418" t="s">
        <v>3480</v>
      </c>
      <c r="D2658" s="418" t="s">
        <v>173</v>
      </c>
      <c r="E2658" s="419" t="s">
        <v>2235</v>
      </c>
      <c r="F2658" s="411"/>
      <c r="G2658" s="411">
        <v>23717.9</v>
      </c>
      <c r="H2658" s="412">
        <f>INT($F2658*G2658)</f>
        <v>0</v>
      </c>
      <c r="I2658" s="411">
        <v>163224.79999999999</v>
      </c>
      <c r="J2658" s="412">
        <f>INT($F2658*I2658)</f>
        <v>0</v>
      </c>
      <c r="K2658" s="411">
        <v>25429.4</v>
      </c>
      <c r="L2658" s="412">
        <f>INT($F2658*K2658)</f>
        <v>0</v>
      </c>
      <c r="M2658" s="412">
        <f>+G2658+I2658+K2658</f>
        <v>212372.09999999998</v>
      </c>
      <c r="N2658" s="412">
        <f>H2658+J2658+L2658</f>
        <v>0</v>
      </c>
      <c r="O2658" s="412"/>
      <c r="P2658" s="412"/>
      <c r="Q2658" s="412"/>
      <c r="R2658" s="483" t="s">
        <v>0</v>
      </c>
      <c r="T2658" s="411">
        <v>0.65</v>
      </c>
    </row>
    <row r="2659" spans="1:20" s="75" customFormat="1" ht="24" hidden="1" customHeight="1">
      <c r="A2659" s="372" t="s">
        <v>3499</v>
      </c>
      <c r="B2659" s="421" t="s">
        <v>0</v>
      </c>
      <c r="C2659" s="421" t="s">
        <v>1508</v>
      </c>
      <c r="D2659" s="421" t="s">
        <v>173</v>
      </c>
      <c r="E2659" s="422" t="s">
        <v>768</v>
      </c>
      <c r="F2659" s="416"/>
      <c r="G2659" s="416">
        <v>23717.9</v>
      </c>
      <c r="H2659" s="417">
        <f t="shared" si="3487"/>
        <v>0</v>
      </c>
      <c r="I2659" s="416">
        <v>163224.79999999999</v>
      </c>
      <c r="J2659" s="417">
        <f t="shared" si="3488"/>
        <v>0</v>
      </c>
      <c r="K2659" s="416">
        <v>25429.4</v>
      </c>
      <c r="L2659" s="417">
        <f t="shared" si="3489"/>
        <v>0</v>
      </c>
      <c r="M2659" s="417">
        <f t="shared" si="3490"/>
        <v>212372.09999999998</v>
      </c>
      <c r="N2659" s="417">
        <f t="shared" si="3454"/>
        <v>0</v>
      </c>
      <c r="O2659" s="417">
        <f t="shared" ref="O2659" si="3495">F2659-F2658</f>
        <v>0</v>
      </c>
      <c r="P2659" s="417">
        <f t="shared" ref="P2659:Q2659" si="3496">M2659-M2658</f>
        <v>0</v>
      </c>
      <c r="Q2659" s="417">
        <f t="shared" si="3496"/>
        <v>0</v>
      </c>
      <c r="R2659" s="484"/>
      <c r="T2659" s="416">
        <v>0.65</v>
      </c>
    </row>
    <row r="2660" spans="1:20" s="371" customFormat="1" ht="24" hidden="1" customHeight="1">
      <c r="A2660" s="366" t="s">
        <v>2093</v>
      </c>
      <c r="B2660" s="418" t="s">
        <v>0</v>
      </c>
      <c r="C2660" s="418" t="s">
        <v>3481</v>
      </c>
      <c r="D2660" s="418" t="s">
        <v>177</v>
      </c>
      <c r="E2660" s="419" t="s">
        <v>56</v>
      </c>
      <c r="F2660" s="411"/>
      <c r="G2660" s="411">
        <v>1349830.8</v>
      </c>
      <c r="H2660" s="412">
        <f>INT($F2660*G2660)</f>
        <v>0</v>
      </c>
      <c r="I2660" s="411">
        <v>12384482.4</v>
      </c>
      <c r="J2660" s="412">
        <f>INT($F2660*I2660)</f>
        <v>0</v>
      </c>
      <c r="K2660" s="411">
        <v>0</v>
      </c>
      <c r="L2660" s="412">
        <f>INT($F2660*K2660)</f>
        <v>0</v>
      </c>
      <c r="M2660" s="412">
        <f>+G2660+I2660+K2660</f>
        <v>13734313.200000001</v>
      </c>
      <c r="N2660" s="412">
        <f>H2660+J2660+L2660</f>
        <v>0</v>
      </c>
      <c r="O2660" s="412"/>
      <c r="P2660" s="412"/>
      <c r="Q2660" s="412"/>
      <c r="R2660" s="483" t="s">
        <v>0</v>
      </c>
      <c r="T2660" s="411">
        <v>12.75</v>
      </c>
    </row>
    <row r="2661" spans="1:20" s="75" customFormat="1" ht="24" hidden="1" customHeight="1">
      <c r="A2661" s="372" t="s">
        <v>2089</v>
      </c>
      <c r="B2661" s="421" t="s">
        <v>0</v>
      </c>
      <c r="C2661" s="421" t="s">
        <v>1509</v>
      </c>
      <c r="D2661" s="421" t="s">
        <v>177</v>
      </c>
      <c r="E2661" s="422" t="s">
        <v>56</v>
      </c>
      <c r="F2661" s="416"/>
      <c r="G2661" s="416">
        <v>1349830.8</v>
      </c>
      <c r="H2661" s="417">
        <f t="shared" si="3487"/>
        <v>0</v>
      </c>
      <c r="I2661" s="416">
        <v>12384482.4</v>
      </c>
      <c r="J2661" s="417">
        <f t="shared" si="3488"/>
        <v>0</v>
      </c>
      <c r="K2661" s="416">
        <v>0</v>
      </c>
      <c r="L2661" s="417">
        <f t="shared" si="3489"/>
        <v>0</v>
      </c>
      <c r="M2661" s="417">
        <f t="shared" si="3490"/>
        <v>13734313.200000001</v>
      </c>
      <c r="N2661" s="417">
        <f t="shared" si="3454"/>
        <v>0</v>
      </c>
      <c r="O2661" s="417">
        <f t="shared" ref="O2661" si="3497">F2661-F2660</f>
        <v>0</v>
      </c>
      <c r="P2661" s="417">
        <f t="shared" ref="P2661:Q2661" si="3498">M2661-M2660</f>
        <v>0</v>
      </c>
      <c r="Q2661" s="417">
        <f t="shared" si="3498"/>
        <v>0</v>
      </c>
      <c r="R2661" s="484"/>
      <c r="T2661" s="416">
        <v>12.75</v>
      </c>
    </row>
    <row r="2662" spans="1:20" s="371" customFormat="1" ht="24" hidden="1" customHeight="1">
      <c r="A2662" s="366" t="s">
        <v>3500</v>
      </c>
      <c r="B2662" s="418" t="s">
        <v>0</v>
      </c>
      <c r="C2662" s="418" t="s">
        <v>3481</v>
      </c>
      <c r="D2662" s="418" t="s">
        <v>178</v>
      </c>
      <c r="E2662" s="419" t="s">
        <v>56</v>
      </c>
      <c r="F2662" s="411"/>
      <c r="G2662" s="411">
        <v>1121432.3</v>
      </c>
      <c r="H2662" s="412">
        <f>INT($F2662*G2662)</f>
        <v>0</v>
      </c>
      <c r="I2662" s="411">
        <v>10288962.4</v>
      </c>
      <c r="J2662" s="412">
        <f>INT($F2662*I2662)</f>
        <v>0</v>
      </c>
      <c r="K2662" s="411">
        <v>0</v>
      </c>
      <c r="L2662" s="412">
        <f>INT($F2662*K2662)</f>
        <v>0</v>
      </c>
      <c r="M2662" s="412">
        <f>+G2662+I2662+K2662</f>
        <v>11410394.700000001</v>
      </c>
      <c r="N2662" s="412">
        <f>H2662+J2662+L2662</f>
        <v>0</v>
      </c>
      <c r="O2662" s="412"/>
      <c r="P2662" s="412"/>
      <c r="Q2662" s="412"/>
      <c r="R2662" s="483" t="s">
        <v>0</v>
      </c>
      <c r="T2662" s="411">
        <v>0.35</v>
      </c>
    </row>
    <row r="2663" spans="1:20" s="75" customFormat="1" ht="24" hidden="1" customHeight="1">
      <c r="A2663" s="372" t="s">
        <v>3501</v>
      </c>
      <c r="B2663" s="421" t="s">
        <v>0</v>
      </c>
      <c r="C2663" s="421" t="s">
        <v>1509</v>
      </c>
      <c r="D2663" s="421" t="s">
        <v>178</v>
      </c>
      <c r="E2663" s="422" t="s">
        <v>56</v>
      </c>
      <c r="F2663" s="416"/>
      <c r="G2663" s="416">
        <v>1121432.3</v>
      </c>
      <c r="H2663" s="417">
        <f t="shared" si="3487"/>
        <v>0</v>
      </c>
      <c r="I2663" s="416">
        <v>10288962.4</v>
      </c>
      <c r="J2663" s="417">
        <f t="shared" si="3488"/>
        <v>0</v>
      </c>
      <c r="K2663" s="416">
        <v>0</v>
      </c>
      <c r="L2663" s="417">
        <f t="shared" si="3489"/>
        <v>0</v>
      </c>
      <c r="M2663" s="417">
        <f t="shared" si="3490"/>
        <v>11410394.700000001</v>
      </c>
      <c r="N2663" s="417">
        <f t="shared" si="3454"/>
        <v>0</v>
      </c>
      <c r="O2663" s="417">
        <f t="shared" ref="O2663" si="3499">F2663-F2662</f>
        <v>0</v>
      </c>
      <c r="P2663" s="417">
        <f t="shared" ref="P2663:Q2663" si="3500">M2663-M2662</f>
        <v>0</v>
      </c>
      <c r="Q2663" s="417">
        <f t="shared" si="3500"/>
        <v>0</v>
      </c>
      <c r="R2663" s="484"/>
      <c r="T2663" s="416">
        <v>0.35</v>
      </c>
    </row>
    <row r="2664" spans="1:20" s="371" customFormat="1" ht="24" hidden="1" customHeight="1">
      <c r="A2664" s="366" t="s">
        <v>3500</v>
      </c>
      <c r="B2664" s="418" t="s">
        <v>0</v>
      </c>
      <c r="C2664" s="418" t="s">
        <v>3481</v>
      </c>
      <c r="D2664" s="418" t="s">
        <v>180</v>
      </c>
      <c r="E2664" s="419" t="s">
        <v>56</v>
      </c>
      <c r="F2664" s="411"/>
      <c r="G2664" s="411">
        <v>1183018.6000000001</v>
      </c>
      <c r="H2664" s="412">
        <f>INT($F2664*G2664)</f>
        <v>0</v>
      </c>
      <c r="I2664" s="411">
        <v>10854008.800000001</v>
      </c>
      <c r="J2664" s="412">
        <f>INT($F2664*I2664)</f>
        <v>0</v>
      </c>
      <c r="K2664" s="411">
        <v>0</v>
      </c>
      <c r="L2664" s="412">
        <f>INT($F2664*K2664)</f>
        <v>0</v>
      </c>
      <c r="M2664" s="412">
        <f>+G2664+I2664+K2664</f>
        <v>12037027.4</v>
      </c>
      <c r="N2664" s="412">
        <f>H2664+J2664+L2664</f>
        <v>0</v>
      </c>
      <c r="O2664" s="412"/>
      <c r="P2664" s="412"/>
      <c r="Q2664" s="412"/>
      <c r="R2664" s="483" t="s">
        <v>0</v>
      </c>
      <c r="T2664" s="411">
        <v>1.81</v>
      </c>
    </row>
    <row r="2665" spans="1:20" s="75" customFormat="1" ht="24" hidden="1" customHeight="1">
      <c r="A2665" s="372" t="s">
        <v>3496</v>
      </c>
      <c r="B2665" s="421" t="s">
        <v>0</v>
      </c>
      <c r="C2665" s="421" t="s">
        <v>1509</v>
      </c>
      <c r="D2665" s="421" t="s">
        <v>180</v>
      </c>
      <c r="E2665" s="422" t="s">
        <v>56</v>
      </c>
      <c r="F2665" s="416"/>
      <c r="G2665" s="416">
        <v>1183018.6000000001</v>
      </c>
      <c r="H2665" s="417">
        <f t="shared" si="3487"/>
        <v>0</v>
      </c>
      <c r="I2665" s="416">
        <v>10854008.800000001</v>
      </c>
      <c r="J2665" s="417">
        <f t="shared" si="3488"/>
        <v>0</v>
      </c>
      <c r="K2665" s="416">
        <v>0</v>
      </c>
      <c r="L2665" s="417">
        <f t="shared" si="3489"/>
        <v>0</v>
      </c>
      <c r="M2665" s="417">
        <f t="shared" si="3490"/>
        <v>12037027.4</v>
      </c>
      <c r="N2665" s="417">
        <f t="shared" si="3454"/>
        <v>0</v>
      </c>
      <c r="O2665" s="417">
        <f t="shared" ref="O2665" si="3501">F2665-F2664</f>
        <v>0</v>
      </c>
      <c r="P2665" s="417">
        <f t="shared" ref="P2665:Q2665" si="3502">M2665-M2664</f>
        <v>0</v>
      </c>
      <c r="Q2665" s="417">
        <f t="shared" si="3502"/>
        <v>0</v>
      </c>
      <c r="R2665" s="484"/>
      <c r="T2665" s="416">
        <v>1.81</v>
      </c>
    </row>
    <row r="2666" spans="1:20" s="371" customFormat="1" ht="24" hidden="1" customHeight="1">
      <c r="A2666" s="366" t="s">
        <v>2064</v>
      </c>
      <c r="B2666" s="418" t="s">
        <v>0</v>
      </c>
      <c r="C2666" s="418" t="s">
        <v>3481</v>
      </c>
      <c r="D2666" s="418" t="s">
        <v>163</v>
      </c>
      <c r="E2666" s="419" t="s">
        <v>56</v>
      </c>
      <c r="F2666" s="411"/>
      <c r="G2666" s="411">
        <v>1544685.3</v>
      </c>
      <c r="H2666" s="412">
        <f>INT($F2666*G2666)</f>
        <v>0</v>
      </c>
      <c r="I2666" s="411">
        <v>14172240.800000001</v>
      </c>
      <c r="J2666" s="412">
        <f>INT($F2666*I2666)</f>
        <v>0</v>
      </c>
      <c r="K2666" s="411">
        <v>0</v>
      </c>
      <c r="L2666" s="412">
        <f>INT($F2666*K2666)</f>
        <v>0</v>
      </c>
      <c r="M2666" s="412">
        <f>+G2666+I2666+K2666</f>
        <v>15716926.100000001</v>
      </c>
      <c r="N2666" s="412">
        <f>H2666+J2666+L2666</f>
        <v>0</v>
      </c>
      <c r="O2666" s="412"/>
      <c r="P2666" s="412"/>
      <c r="Q2666" s="412"/>
      <c r="R2666" s="483" t="s">
        <v>0</v>
      </c>
      <c r="T2666" s="411">
        <v>0.11</v>
      </c>
    </row>
    <row r="2667" spans="1:20" s="75" customFormat="1" ht="24" hidden="1" customHeight="1">
      <c r="A2667" s="372" t="s">
        <v>3498</v>
      </c>
      <c r="B2667" s="421" t="s">
        <v>0</v>
      </c>
      <c r="C2667" s="421" t="s">
        <v>1509</v>
      </c>
      <c r="D2667" s="421" t="s">
        <v>163</v>
      </c>
      <c r="E2667" s="422" t="s">
        <v>56</v>
      </c>
      <c r="F2667" s="416"/>
      <c r="G2667" s="416">
        <v>1544685.3</v>
      </c>
      <c r="H2667" s="417">
        <f t="shared" si="3487"/>
        <v>0</v>
      </c>
      <c r="I2667" s="416">
        <v>14172240.800000001</v>
      </c>
      <c r="J2667" s="417">
        <f t="shared" si="3488"/>
        <v>0</v>
      </c>
      <c r="K2667" s="416">
        <v>0</v>
      </c>
      <c r="L2667" s="417">
        <f t="shared" si="3489"/>
        <v>0</v>
      </c>
      <c r="M2667" s="417">
        <f t="shared" si="3490"/>
        <v>15716926.100000001</v>
      </c>
      <c r="N2667" s="417">
        <f t="shared" si="3454"/>
        <v>0</v>
      </c>
      <c r="O2667" s="417">
        <f t="shared" ref="O2667" si="3503">F2667-F2666</f>
        <v>0</v>
      </c>
      <c r="P2667" s="417">
        <f t="shared" ref="P2667:Q2667" si="3504">M2667-M2666</f>
        <v>0</v>
      </c>
      <c r="Q2667" s="417">
        <f t="shared" si="3504"/>
        <v>0</v>
      </c>
      <c r="R2667" s="484"/>
      <c r="T2667" s="416">
        <v>0.11</v>
      </c>
    </row>
    <row r="2668" spans="1:20" s="371" customFormat="1" ht="24" hidden="1" customHeight="1">
      <c r="A2668" s="366" t="s">
        <v>2313</v>
      </c>
      <c r="B2668" s="418" t="s">
        <v>0</v>
      </c>
      <c r="C2668" s="418" t="s">
        <v>3482</v>
      </c>
      <c r="D2668" s="418" t="s">
        <v>168</v>
      </c>
      <c r="E2668" s="419" t="s">
        <v>18</v>
      </c>
      <c r="F2668" s="411"/>
      <c r="G2668" s="411">
        <v>81563.7</v>
      </c>
      <c r="H2668" s="412">
        <f>INT($F2668*G2668)</f>
        <v>0</v>
      </c>
      <c r="I2668" s="411">
        <v>720002.4</v>
      </c>
      <c r="J2668" s="412">
        <f>INT($F2668*I2668)</f>
        <v>0</v>
      </c>
      <c r="K2668" s="411">
        <v>109566.8</v>
      </c>
      <c r="L2668" s="412">
        <f>INT($F2668*K2668)</f>
        <v>0</v>
      </c>
      <c r="M2668" s="412">
        <f>+G2668+I2668+K2668</f>
        <v>911132.9</v>
      </c>
      <c r="N2668" s="412">
        <f>H2668+J2668+L2668</f>
        <v>0</v>
      </c>
      <c r="O2668" s="412"/>
      <c r="P2668" s="412"/>
      <c r="Q2668" s="412"/>
      <c r="R2668" s="483" t="s">
        <v>0</v>
      </c>
      <c r="T2668" s="411">
        <v>1</v>
      </c>
    </row>
    <row r="2669" spans="1:20" s="75" customFormat="1" ht="24" hidden="1" customHeight="1">
      <c r="A2669" s="372" t="s">
        <v>2072</v>
      </c>
      <c r="B2669" s="421" t="s">
        <v>0</v>
      </c>
      <c r="C2669" s="421" t="s">
        <v>1510</v>
      </c>
      <c r="D2669" s="421" t="s">
        <v>168</v>
      </c>
      <c r="E2669" s="422" t="s">
        <v>18</v>
      </c>
      <c r="F2669" s="416"/>
      <c r="G2669" s="416">
        <v>81563.7</v>
      </c>
      <c r="H2669" s="417">
        <f t="shared" si="3487"/>
        <v>0</v>
      </c>
      <c r="I2669" s="416">
        <v>720002.4</v>
      </c>
      <c r="J2669" s="417">
        <f t="shared" si="3488"/>
        <v>0</v>
      </c>
      <c r="K2669" s="416">
        <v>109566.8</v>
      </c>
      <c r="L2669" s="417">
        <f t="shared" si="3489"/>
        <v>0</v>
      </c>
      <c r="M2669" s="417">
        <f t="shared" si="3490"/>
        <v>911132.9</v>
      </c>
      <c r="N2669" s="417">
        <f t="shared" si="3454"/>
        <v>0</v>
      </c>
      <c r="O2669" s="417">
        <f t="shared" ref="O2669" si="3505">F2669-F2668</f>
        <v>0</v>
      </c>
      <c r="P2669" s="417">
        <f t="shared" ref="P2669:Q2669" si="3506">M2669-M2668</f>
        <v>0</v>
      </c>
      <c r="Q2669" s="417">
        <f t="shared" si="3506"/>
        <v>0</v>
      </c>
      <c r="R2669" s="484"/>
      <c r="T2669" s="416">
        <v>1</v>
      </c>
    </row>
    <row r="2670" spans="1:20" s="371" customFormat="1" ht="24" hidden="1" customHeight="1">
      <c r="A2670" s="366" t="s">
        <v>3502</v>
      </c>
      <c r="B2670" s="418" t="s">
        <v>0</v>
      </c>
      <c r="C2670" s="418" t="s">
        <v>3482</v>
      </c>
      <c r="D2670" s="418" t="s">
        <v>159</v>
      </c>
      <c r="E2670" s="419" t="s">
        <v>18</v>
      </c>
      <c r="F2670" s="411"/>
      <c r="G2670" s="411">
        <v>39345.599999999999</v>
      </c>
      <c r="H2670" s="412">
        <f>INT($F2670*G2670)</f>
        <v>0</v>
      </c>
      <c r="I2670" s="411">
        <v>323184.8</v>
      </c>
      <c r="J2670" s="412">
        <f>INT($F2670*I2670)</f>
        <v>0</v>
      </c>
      <c r="K2670" s="411">
        <v>36407.599999999999</v>
      </c>
      <c r="L2670" s="412">
        <f>INT($F2670*K2670)</f>
        <v>0</v>
      </c>
      <c r="M2670" s="412">
        <f>+G2670+I2670+K2670</f>
        <v>398937.99999999994</v>
      </c>
      <c r="N2670" s="412">
        <f>H2670+J2670+L2670</f>
        <v>0</v>
      </c>
      <c r="O2670" s="412"/>
      <c r="P2670" s="412"/>
      <c r="Q2670" s="412"/>
      <c r="R2670" s="483" t="s">
        <v>0</v>
      </c>
      <c r="T2670" s="411">
        <v>30</v>
      </c>
    </row>
    <row r="2671" spans="1:20" s="75" customFormat="1" ht="24" hidden="1" customHeight="1">
      <c r="A2671" s="372" t="s">
        <v>3499</v>
      </c>
      <c r="B2671" s="421" t="s">
        <v>0</v>
      </c>
      <c r="C2671" s="421" t="s">
        <v>1510</v>
      </c>
      <c r="D2671" s="421" t="s">
        <v>159</v>
      </c>
      <c r="E2671" s="422" t="s">
        <v>18</v>
      </c>
      <c r="F2671" s="416"/>
      <c r="G2671" s="416">
        <v>39345.599999999999</v>
      </c>
      <c r="H2671" s="417">
        <f t="shared" si="3487"/>
        <v>0</v>
      </c>
      <c r="I2671" s="416">
        <v>323184.8</v>
      </c>
      <c r="J2671" s="417">
        <f t="shared" si="3488"/>
        <v>0</v>
      </c>
      <c r="K2671" s="416">
        <v>36407.599999999999</v>
      </c>
      <c r="L2671" s="417">
        <f t="shared" si="3489"/>
        <v>0</v>
      </c>
      <c r="M2671" s="417">
        <f t="shared" si="3490"/>
        <v>398937.99999999994</v>
      </c>
      <c r="N2671" s="417">
        <f t="shared" si="3454"/>
        <v>0</v>
      </c>
      <c r="O2671" s="417">
        <f t="shared" ref="O2671" si="3507">F2671-F2670</f>
        <v>0</v>
      </c>
      <c r="P2671" s="417">
        <f t="shared" ref="P2671:Q2671" si="3508">M2671-M2670</f>
        <v>0</v>
      </c>
      <c r="Q2671" s="417">
        <f t="shared" si="3508"/>
        <v>0</v>
      </c>
      <c r="R2671" s="484"/>
      <c r="T2671" s="416">
        <v>30</v>
      </c>
    </row>
    <row r="2672" spans="1:20" s="371" customFormat="1" ht="24" hidden="1" customHeight="1">
      <c r="A2672" s="366" t="s">
        <v>3503</v>
      </c>
      <c r="B2672" s="418" t="s">
        <v>0</v>
      </c>
      <c r="C2672" s="418" t="s">
        <v>3484</v>
      </c>
      <c r="D2672" s="418" t="s">
        <v>172</v>
      </c>
      <c r="E2672" s="419" t="s">
        <v>18</v>
      </c>
      <c r="F2672" s="411"/>
      <c r="G2672" s="411">
        <v>47395.4</v>
      </c>
      <c r="H2672" s="412">
        <f>INT($F2672*G2672)</f>
        <v>0</v>
      </c>
      <c r="I2672" s="411">
        <v>434852</v>
      </c>
      <c r="J2672" s="412">
        <f>INT($F2672*I2672)</f>
        <v>0</v>
      </c>
      <c r="K2672" s="411">
        <v>0</v>
      </c>
      <c r="L2672" s="412">
        <f>INT($F2672*K2672)</f>
        <v>0</v>
      </c>
      <c r="M2672" s="412">
        <f>+G2672+I2672+K2672</f>
        <v>482247.4</v>
      </c>
      <c r="N2672" s="412">
        <f>H2672+J2672+L2672</f>
        <v>0</v>
      </c>
      <c r="O2672" s="412"/>
      <c r="P2672" s="412"/>
      <c r="Q2672" s="412"/>
      <c r="R2672" s="483" t="s">
        <v>0</v>
      </c>
      <c r="T2672" s="411">
        <v>6</v>
      </c>
    </row>
    <row r="2673" spans="1:20" s="75" customFormat="1" ht="24" hidden="1" customHeight="1">
      <c r="A2673" s="372" t="s">
        <v>3504</v>
      </c>
      <c r="B2673" s="421" t="s">
        <v>0</v>
      </c>
      <c r="C2673" s="421" t="s">
        <v>1511</v>
      </c>
      <c r="D2673" s="421" t="s">
        <v>172</v>
      </c>
      <c r="E2673" s="422" t="s">
        <v>18</v>
      </c>
      <c r="F2673" s="416"/>
      <c r="G2673" s="416">
        <v>47395.4</v>
      </c>
      <c r="H2673" s="417">
        <f t="shared" si="3487"/>
        <v>0</v>
      </c>
      <c r="I2673" s="416">
        <v>434852</v>
      </c>
      <c r="J2673" s="417">
        <f t="shared" si="3488"/>
        <v>0</v>
      </c>
      <c r="K2673" s="416">
        <v>0</v>
      </c>
      <c r="L2673" s="417">
        <f t="shared" si="3489"/>
        <v>0</v>
      </c>
      <c r="M2673" s="417">
        <f t="shared" si="3490"/>
        <v>482247.4</v>
      </c>
      <c r="N2673" s="417">
        <f t="shared" si="3454"/>
        <v>0</v>
      </c>
      <c r="O2673" s="417">
        <f t="shared" ref="O2673" si="3509">F2673-F2672</f>
        <v>0</v>
      </c>
      <c r="P2673" s="417">
        <f t="shared" ref="P2673:Q2673" si="3510">M2673-M2672</f>
        <v>0</v>
      </c>
      <c r="Q2673" s="417">
        <f t="shared" si="3510"/>
        <v>0</v>
      </c>
      <c r="R2673" s="484"/>
      <c r="T2673" s="416">
        <v>6</v>
      </c>
    </row>
    <row r="2674" spans="1:20" s="371" customFormat="1" ht="24" hidden="1" customHeight="1">
      <c r="A2674" s="366" t="s">
        <v>3503</v>
      </c>
      <c r="B2674" s="418" t="s">
        <v>0</v>
      </c>
      <c r="C2674" s="418" t="s">
        <v>3484</v>
      </c>
      <c r="D2674" s="418" t="s">
        <v>173</v>
      </c>
      <c r="E2674" s="419" t="s">
        <v>18</v>
      </c>
      <c r="F2674" s="411"/>
      <c r="G2674" s="411">
        <v>42055.3</v>
      </c>
      <c r="H2674" s="412">
        <f>INT($F2674*G2674)</f>
        <v>0</v>
      </c>
      <c r="I2674" s="411">
        <v>385854.4</v>
      </c>
      <c r="J2674" s="412">
        <f>INT($F2674*I2674)</f>
        <v>0</v>
      </c>
      <c r="K2674" s="411">
        <v>0</v>
      </c>
      <c r="L2674" s="412">
        <f>INT($F2674*K2674)</f>
        <v>0</v>
      </c>
      <c r="M2674" s="412">
        <f>+G2674+I2674+K2674</f>
        <v>427909.7</v>
      </c>
      <c r="N2674" s="412">
        <f>H2674+J2674+L2674</f>
        <v>0</v>
      </c>
      <c r="O2674" s="412"/>
      <c r="P2674" s="412"/>
      <c r="Q2674" s="412"/>
      <c r="R2674" s="483" t="s">
        <v>0</v>
      </c>
      <c r="T2674" s="411">
        <v>6</v>
      </c>
    </row>
    <row r="2675" spans="1:20" s="75" customFormat="1" ht="24" hidden="1" customHeight="1">
      <c r="A2675" s="372" t="s">
        <v>3496</v>
      </c>
      <c r="B2675" s="421" t="s">
        <v>0</v>
      </c>
      <c r="C2675" s="421" t="s">
        <v>1511</v>
      </c>
      <c r="D2675" s="421" t="s">
        <v>173</v>
      </c>
      <c r="E2675" s="422" t="s">
        <v>18</v>
      </c>
      <c r="F2675" s="416"/>
      <c r="G2675" s="416">
        <v>42055.3</v>
      </c>
      <c r="H2675" s="417">
        <f t="shared" si="3487"/>
        <v>0</v>
      </c>
      <c r="I2675" s="416">
        <v>385854.4</v>
      </c>
      <c r="J2675" s="417">
        <f t="shared" si="3488"/>
        <v>0</v>
      </c>
      <c r="K2675" s="416">
        <v>0</v>
      </c>
      <c r="L2675" s="417">
        <f t="shared" si="3489"/>
        <v>0</v>
      </c>
      <c r="M2675" s="417">
        <f t="shared" si="3490"/>
        <v>427909.7</v>
      </c>
      <c r="N2675" s="417">
        <f t="shared" si="3454"/>
        <v>0</v>
      </c>
      <c r="O2675" s="417">
        <f t="shared" ref="O2675" si="3511">F2675-F2674</f>
        <v>0</v>
      </c>
      <c r="P2675" s="417">
        <f t="shared" ref="P2675:Q2675" si="3512">M2675-M2674</f>
        <v>0</v>
      </c>
      <c r="Q2675" s="417">
        <f t="shared" si="3512"/>
        <v>0</v>
      </c>
      <c r="R2675" s="484"/>
      <c r="T2675" s="416">
        <v>6</v>
      </c>
    </row>
    <row r="2676" spans="1:20" s="371" customFormat="1" ht="24" hidden="1" customHeight="1">
      <c r="A2676" s="366" t="s">
        <v>3505</v>
      </c>
      <c r="B2676" s="418" t="s">
        <v>0</v>
      </c>
      <c r="C2676" s="418" t="s">
        <v>3484</v>
      </c>
      <c r="D2676" s="418" t="s">
        <v>177</v>
      </c>
      <c r="E2676" s="419" t="s">
        <v>18</v>
      </c>
      <c r="F2676" s="411"/>
      <c r="G2676" s="411">
        <v>36715.199999999997</v>
      </c>
      <c r="H2676" s="412">
        <f>INT($F2676*G2676)</f>
        <v>0</v>
      </c>
      <c r="I2676" s="411">
        <v>336856.8</v>
      </c>
      <c r="J2676" s="412">
        <f>INT($F2676*I2676)</f>
        <v>0</v>
      </c>
      <c r="K2676" s="411">
        <v>0</v>
      </c>
      <c r="L2676" s="412">
        <f>INT($F2676*K2676)</f>
        <v>0</v>
      </c>
      <c r="M2676" s="412">
        <f>+G2676+I2676+K2676</f>
        <v>373572</v>
      </c>
      <c r="N2676" s="412">
        <f>H2676+J2676+L2676</f>
        <v>0</v>
      </c>
      <c r="O2676" s="412"/>
      <c r="P2676" s="412"/>
      <c r="Q2676" s="412"/>
      <c r="R2676" s="483" t="s">
        <v>0</v>
      </c>
      <c r="T2676" s="411">
        <v>14</v>
      </c>
    </row>
    <row r="2677" spans="1:20" s="75" customFormat="1" ht="24" hidden="1" customHeight="1">
      <c r="A2677" s="372" t="s">
        <v>3499</v>
      </c>
      <c r="B2677" s="421" t="s">
        <v>0</v>
      </c>
      <c r="C2677" s="421" t="s">
        <v>1511</v>
      </c>
      <c r="D2677" s="421" t="s">
        <v>177</v>
      </c>
      <c r="E2677" s="422" t="s">
        <v>18</v>
      </c>
      <c r="F2677" s="416"/>
      <c r="G2677" s="416">
        <v>36715.199999999997</v>
      </c>
      <c r="H2677" s="417">
        <f t="shared" si="3487"/>
        <v>0</v>
      </c>
      <c r="I2677" s="416">
        <v>336856.8</v>
      </c>
      <c r="J2677" s="417">
        <f t="shared" si="3488"/>
        <v>0</v>
      </c>
      <c r="K2677" s="416">
        <v>0</v>
      </c>
      <c r="L2677" s="417">
        <f t="shared" si="3489"/>
        <v>0</v>
      </c>
      <c r="M2677" s="417">
        <f t="shared" si="3490"/>
        <v>373572</v>
      </c>
      <c r="N2677" s="417">
        <f t="shared" si="3454"/>
        <v>0</v>
      </c>
      <c r="O2677" s="417">
        <f t="shared" ref="O2677" si="3513">F2677-F2676</f>
        <v>0</v>
      </c>
      <c r="P2677" s="417">
        <f t="shared" ref="P2677:Q2677" si="3514">M2677-M2676</f>
        <v>0</v>
      </c>
      <c r="Q2677" s="417">
        <f t="shared" si="3514"/>
        <v>0</v>
      </c>
      <c r="R2677" s="484"/>
      <c r="T2677" s="416">
        <v>14</v>
      </c>
    </row>
    <row r="2678" spans="1:20" s="371" customFormat="1" ht="24" hidden="1" customHeight="1">
      <c r="A2678" s="366" t="s">
        <v>3497</v>
      </c>
      <c r="B2678" s="418" t="s">
        <v>0</v>
      </c>
      <c r="C2678" s="418" t="s">
        <v>3484</v>
      </c>
      <c r="D2678" s="418" t="s">
        <v>178</v>
      </c>
      <c r="E2678" s="419" t="s">
        <v>18</v>
      </c>
      <c r="F2678" s="411"/>
      <c r="G2678" s="411">
        <v>21561.5</v>
      </c>
      <c r="H2678" s="412">
        <f>INT($F2678*G2678)</f>
        <v>0</v>
      </c>
      <c r="I2678" s="411">
        <v>197826.4</v>
      </c>
      <c r="J2678" s="412">
        <f>INT($F2678*I2678)</f>
        <v>0</v>
      </c>
      <c r="K2678" s="411">
        <v>0</v>
      </c>
      <c r="L2678" s="412">
        <f>INT($F2678*K2678)</f>
        <v>0</v>
      </c>
      <c r="M2678" s="412">
        <f>+G2678+I2678+K2678</f>
        <v>219387.9</v>
      </c>
      <c r="N2678" s="412">
        <f>H2678+J2678+L2678</f>
        <v>0</v>
      </c>
      <c r="O2678" s="412"/>
      <c r="P2678" s="412"/>
      <c r="Q2678" s="412"/>
      <c r="R2678" s="483" t="s">
        <v>0</v>
      </c>
      <c r="T2678" s="411">
        <v>3</v>
      </c>
    </row>
    <row r="2679" spans="1:20" s="75" customFormat="1" ht="24" hidden="1" customHeight="1">
      <c r="A2679" s="372" t="s">
        <v>3506</v>
      </c>
      <c r="B2679" s="421" t="s">
        <v>0</v>
      </c>
      <c r="C2679" s="421" t="s">
        <v>1511</v>
      </c>
      <c r="D2679" s="421" t="s">
        <v>178</v>
      </c>
      <c r="E2679" s="422" t="s">
        <v>18</v>
      </c>
      <c r="F2679" s="416"/>
      <c r="G2679" s="416">
        <v>21561.5</v>
      </c>
      <c r="H2679" s="417">
        <f t="shared" si="3487"/>
        <v>0</v>
      </c>
      <c r="I2679" s="416">
        <v>197826.4</v>
      </c>
      <c r="J2679" s="417">
        <f t="shared" si="3488"/>
        <v>0</v>
      </c>
      <c r="K2679" s="416">
        <v>0</v>
      </c>
      <c r="L2679" s="417">
        <f t="shared" si="3489"/>
        <v>0</v>
      </c>
      <c r="M2679" s="417">
        <f t="shared" si="3490"/>
        <v>219387.9</v>
      </c>
      <c r="N2679" s="417">
        <f t="shared" si="3454"/>
        <v>0</v>
      </c>
      <c r="O2679" s="417">
        <f t="shared" ref="O2679" si="3515">F2679-F2678</f>
        <v>0</v>
      </c>
      <c r="P2679" s="417">
        <f t="shared" ref="P2679:Q2679" si="3516">M2679-M2678</f>
        <v>0</v>
      </c>
      <c r="Q2679" s="417">
        <f t="shared" si="3516"/>
        <v>0</v>
      </c>
      <c r="R2679" s="484"/>
      <c r="T2679" s="416">
        <v>3</v>
      </c>
    </row>
    <row r="2680" spans="1:20" s="371" customFormat="1" ht="24" hidden="1" customHeight="1">
      <c r="A2680" s="366" t="s">
        <v>3507</v>
      </c>
      <c r="B2680" s="418" t="s">
        <v>0</v>
      </c>
      <c r="C2680" s="418" t="s">
        <v>3484</v>
      </c>
      <c r="D2680" s="418" t="s">
        <v>180</v>
      </c>
      <c r="E2680" s="419" t="s">
        <v>18</v>
      </c>
      <c r="F2680" s="411"/>
      <c r="G2680" s="411">
        <v>13576.4</v>
      </c>
      <c r="H2680" s="412">
        <f>INT($F2680*G2680)</f>
        <v>0</v>
      </c>
      <c r="I2680" s="411">
        <v>124561.60000000001</v>
      </c>
      <c r="J2680" s="412">
        <f>INT($F2680*I2680)</f>
        <v>0</v>
      </c>
      <c r="K2680" s="411">
        <v>0</v>
      </c>
      <c r="L2680" s="412">
        <f>INT($F2680*K2680)</f>
        <v>0</v>
      </c>
      <c r="M2680" s="412">
        <f>+G2680+I2680+K2680</f>
        <v>138138</v>
      </c>
      <c r="N2680" s="412">
        <f>H2680+J2680+L2680</f>
        <v>0</v>
      </c>
      <c r="O2680" s="412"/>
      <c r="P2680" s="412"/>
      <c r="Q2680" s="412"/>
      <c r="R2680" s="483" t="s">
        <v>0</v>
      </c>
      <c r="T2680" s="411">
        <v>13</v>
      </c>
    </row>
    <row r="2681" spans="1:20" s="75" customFormat="1" ht="24" hidden="1" customHeight="1">
      <c r="A2681" s="372" t="s">
        <v>3508</v>
      </c>
      <c r="B2681" s="421" t="s">
        <v>0</v>
      </c>
      <c r="C2681" s="421" t="s">
        <v>1511</v>
      </c>
      <c r="D2681" s="421" t="s">
        <v>180</v>
      </c>
      <c r="E2681" s="422" t="s">
        <v>18</v>
      </c>
      <c r="F2681" s="416"/>
      <c r="G2681" s="416">
        <v>13576.4</v>
      </c>
      <c r="H2681" s="417">
        <f t="shared" si="3487"/>
        <v>0</v>
      </c>
      <c r="I2681" s="416">
        <v>124561.60000000001</v>
      </c>
      <c r="J2681" s="417">
        <f t="shared" si="3488"/>
        <v>0</v>
      </c>
      <c r="K2681" s="416">
        <v>0</v>
      </c>
      <c r="L2681" s="417">
        <f t="shared" si="3489"/>
        <v>0</v>
      </c>
      <c r="M2681" s="417">
        <f t="shared" si="3490"/>
        <v>138138</v>
      </c>
      <c r="N2681" s="417">
        <f t="shared" si="3454"/>
        <v>0</v>
      </c>
      <c r="O2681" s="417">
        <f t="shared" ref="O2681" si="3517">F2681-F2680</f>
        <v>0</v>
      </c>
      <c r="P2681" s="417">
        <f t="shared" ref="P2681:Q2681" si="3518">M2681-M2680</f>
        <v>0</v>
      </c>
      <c r="Q2681" s="417">
        <f t="shared" si="3518"/>
        <v>0</v>
      </c>
      <c r="R2681" s="484"/>
      <c r="T2681" s="416">
        <v>13</v>
      </c>
    </row>
    <row r="2682" spans="1:20" s="371" customFormat="1" ht="24" hidden="1" customHeight="1">
      <c r="A2682" s="366" t="s">
        <v>3509</v>
      </c>
      <c r="B2682" s="418" t="s">
        <v>0</v>
      </c>
      <c r="C2682" s="418" t="s">
        <v>3484</v>
      </c>
      <c r="D2682" s="418" t="s">
        <v>167</v>
      </c>
      <c r="E2682" s="419" t="s">
        <v>18</v>
      </c>
      <c r="F2682" s="411"/>
      <c r="G2682" s="411">
        <v>8010.6</v>
      </c>
      <c r="H2682" s="412">
        <f>INT($F2682*G2682)</f>
        <v>0</v>
      </c>
      <c r="I2682" s="411">
        <v>73496</v>
      </c>
      <c r="J2682" s="412">
        <f>INT($F2682*I2682)</f>
        <v>0</v>
      </c>
      <c r="K2682" s="411">
        <v>0</v>
      </c>
      <c r="L2682" s="412">
        <f>INT($F2682*K2682)</f>
        <v>0</v>
      </c>
      <c r="M2682" s="412">
        <f>+G2682+I2682+K2682</f>
        <v>81506.600000000006</v>
      </c>
      <c r="N2682" s="412">
        <f>H2682+J2682+L2682</f>
        <v>0</v>
      </c>
      <c r="O2682" s="412"/>
      <c r="P2682" s="412"/>
      <c r="Q2682" s="412"/>
      <c r="R2682" s="483" t="s">
        <v>0</v>
      </c>
      <c r="T2682" s="411">
        <v>2</v>
      </c>
    </row>
    <row r="2683" spans="1:20" s="75" customFormat="1" ht="24" hidden="1" customHeight="1">
      <c r="A2683" s="372" t="s">
        <v>3510</v>
      </c>
      <c r="B2683" s="421" t="s">
        <v>0</v>
      </c>
      <c r="C2683" s="421" t="s">
        <v>1511</v>
      </c>
      <c r="D2683" s="421" t="s">
        <v>167</v>
      </c>
      <c r="E2683" s="422" t="s">
        <v>18</v>
      </c>
      <c r="F2683" s="416"/>
      <c r="G2683" s="416">
        <v>8010.6</v>
      </c>
      <c r="H2683" s="417">
        <f t="shared" si="3487"/>
        <v>0</v>
      </c>
      <c r="I2683" s="416">
        <v>73496</v>
      </c>
      <c r="J2683" s="417">
        <f t="shared" si="3488"/>
        <v>0</v>
      </c>
      <c r="K2683" s="416">
        <v>0</v>
      </c>
      <c r="L2683" s="417">
        <f t="shared" si="3489"/>
        <v>0</v>
      </c>
      <c r="M2683" s="417">
        <f t="shared" si="3490"/>
        <v>81506.600000000006</v>
      </c>
      <c r="N2683" s="417">
        <f t="shared" si="3454"/>
        <v>0</v>
      </c>
      <c r="O2683" s="417">
        <f t="shared" ref="O2683" si="3519">F2683-F2682</f>
        <v>0</v>
      </c>
      <c r="P2683" s="417">
        <f t="shared" ref="P2683:Q2683" si="3520">M2683-M2682</f>
        <v>0</v>
      </c>
      <c r="Q2683" s="417">
        <f t="shared" si="3520"/>
        <v>0</v>
      </c>
      <c r="R2683" s="484"/>
      <c r="T2683" s="416">
        <v>2</v>
      </c>
    </row>
    <row r="2684" spans="1:20" s="371" customFormat="1" ht="24" hidden="1" customHeight="1">
      <c r="A2684" s="366" t="s">
        <v>3511</v>
      </c>
      <c r="B2684" s="418" t="s">
        <v>0</v>
      </c>
      <c r="C2684" s="418" t="s">
        <v>3484</v>
      </c>
      <c r="D2684" s="418" t="s">
        <v>3485</v>
      </c>
      <c r="E2684" s="419" t="s">
        <v>18</v>
      </c>
      <c r="F2684" s="411"/>
      <c r="G2684" s="411">
        <v>3337.5</v>
      </c>
      <c r="H2684" s="412">
        <f>INT($F2684*G2684)</f>
        <v>0</v>
      </c>
      <c r="I2684" s="411">
        <v>30623.200000000001</v>
      </c>
      <c r="J2684" s="412">
        <f>INT($F2684*I2684)</f>
        <v>0</v>
      </c>
      <c r="K2684" s="411">
        <v>0</v>
      </c>
      <c r="L2684" s="412">
        <f>INT($F2684*K2684)</f>
        <v>0</v>
      </c>
      <c r="M2684" s="412">
        <f>+G2684+I2684+K2684</f>
        <v>33960.699999999997</v>
      </c>
      <c r="N2684" s="412">
        <f>H2684+J2684+L2684</f>
        <v>0</v>
      </c>
      <c r="O2684" s="412"/>
      <c r="P2684" s="412"/>
      <c r="Q2684" s="412"/>
      <c r="R2684" s="483" t="s">
        <v>0</v>
      </c>
      <c r="T2684" s="411">
        <v>18</v>
      </c>
    </row>
    <row r="2685" spans="1:20" s="75" customFormat="1" ht="24" hidden="1" customHeight="1">
      <c r="A2685" s="372" t="s">
        <v>3506</v>
      </c>
      <c r="B2685" s="421" t="s">
        <v>0</v>
      </c>
      <c r="C2685" s="421" t="s">
        <v>1511</v>
      </c>
      <c r="D2685" s="421" t="s">
        <v>1512</v>
      </c>
      <c r="E2685" s="422" t="s">
        <v>18</v>
      </c>
      <c r="F2685" s="416"/>
      <c r="G2685" s="416">
        <v>3337.5</v>
      </c>
      <c r="H2685" s="417">
        <f t="shared" si="3487"/>
        <v>0</v>
      </c>
      <c r="I2685" s="416">
        <v>30623.200000000001</v>
      </c>
      <c r="J2685" s="417">
        <f t="shared" si="3488"/>
        <v>0</v>
      </c>
      <c r="K2685" s="416">
        <v>0</v>
      </c>
      <c r="L2685" s="417">
        <f t="shared" si="3489"/>
        <v>0</v>
      </c>
      <c r="M2685" s="417">
        <f t="shared" si="3490"/>
        <v>33960.699999999997</v>
      </c>
      <c r="N2685" s="417">
        <f t="shared" si="3454"/>
        <v>0</v>
      </c>
      <c r="O2685" s="417">
        <f t="shared" ref="O2685" si="3521">F2685-F2684</f>
        <v>0</v>
      </c>
      <c r="P2685" s="417">
        <f t="shared" ref="P2685:Q2685" si="3522">M2685-M2684</f>
        <v>0</v>
      </c>
      <c r="Q2685" s="417">
        <f t="shared" si="3522"/>
        <v>0</v>
      </c>
      <c r="R2685" s="484"/>
      <c r="T2685" s="416">
        <v>18</v>
      </c>
    </row>
    <row r="2686" spans="1:20" s="371" customFormat="1" ht="24" hidden="1" customHeight="1">
      <c r="A2686" s="366" t="s">
        <v>3512</v>
      </c>
      <c r="B2686" s="418" t="s">
        <v>0</v>
      </c>
      <c r="C2686" s="418" t="s">
        <v>3486</v>
      </c>
      <c r="D2686" s="418" t="s">
        <v>168</v>
      </c>
      <c r="E2686" s="419" t="s">
        <v>18</v>
      </c>
      <c r="F2686" s="411"/>
      <c r="G2686" s="411">
        <v>2168028.9</v>
      </c>
      <c r="H2686" s="412">
        <f>INT($F2686*G2686)</f>
        <v>0</v>
      </c>
      <c r="I2686" s="411">
        <v>0</v>
      </c>
      <c r="J2686" s="412">
        <f>INT($F2686*I2686)</f>
        <v>0</v>
      </c>
      <c r="K2686" s="411">
        <v>0</v>
      </c>
      <c r="L2686" s="412">
        <f>INT($F2686*K2686)</f>
        <v>0</v>
      </c>
      <c r="M2686" s="412">
        <f>+G2686+I2686+K2686</f>
        <v>2168028.9</v>
      </c>
      <c r="N2686" s="412">
        <f>H2686+J2686+L2686</f>
        <v>0</v>
      </c>
      <c r="O2686" s="412"/>
      <c r="P2686" s="412"/>
      <c r="Q2686" s="412"/>
      <c r="R2686" s="483" t="s">
        <v>0</v>
      </c>
      <c r="T2686" s="411">
        <v>3</v>
      </c>
    </row>
    <row r="2687" spans="1:20" s="75" customFormat="1" ht="24" hidden="1" customHeight="1">
      <c r="A2687" s="372" t="s">
        <v>3513</v>
      </c>
      <c r="B2687" s="421" t="s">
        <v>0</v>
      </c>
      <c r="C2687" s="421" t="s">
        <v>1513</v>
      </c>
      <c r="D2687" s="421" t="s">
        <v>168</v>
      </c>
      <c r="E2687" s="422" t="s">
        <v>18</v>
      </c>
      <c r="F2687" s="416"/>
      <c r="G2687" s="416">
        <v>2168028.9</v>
      </c>
      <c r="H2687" s="417">
        <f t="shared" si="3487"/>
        <v>0</v>
      </c>
      <c r="I2687" s="416">
        <v>0</v>
      </c>
      <c r="J2687" s="417">
        <f t="shared" si="3488"/>
        <v>0</v>
      </c>
      <c r="K2687" s="416">
        <v>0</v>
      </c>
      <c r="L2687" s="417">
        <f t="shared" si="3489"/>
        <v>0</v>
      </c>
      <c r="M2687" s="417">
        <f t="shared" si="3490"/>
        <v>2168028.9</v>
      </c>
      <c r="N2687" s="417">
        <f t="shared" si="3454"/>
        <v>0</v>
      </c>
      <c r="O2687" s="417">
        <f t="shared" ref="O2687" si="3523">F2687-F2686</f>
        <v>0</v>
      </c>
      <c r="P2687" s="417">
        <f t="shared" ref="P2687:Q2687" si="3524">M2687-M2686</f>
        <v>0</v>
      </c>
      <c r="Q2687" s="417">
        <f t="shared" si="3524"/>
        <v>0</v>
      </c>
      <c r="R2687" s="484"/>
      <c r="T2687" s="416">
        <v>3</v>
      </c>
    </row>
    <row r="2688" spans="1:20" s="371" customFormat="1" ht="24" hidden="1" customHeight="1">
      <c r="A2688" s="366" t="s">
        <v>2962</v>
      </c>
      <c r="B2688" s="418" t="s">
        <v>0</v>
      </c>
      <c r="C2688" s="418" t="s">
        <v>3486</v>
      </c>
      <c r="D2688" s="418" t="s">
        <v>159</v>
      </c>
      <c r="E2688" s="419" t="s">
        <v>18</v>
      </c>
      <c r="F2688" s="411"/>
      <c r="G2688" s="411">
        <v>227373.5</v>
      </c>
      <c r="H2688" s="412">
        <f>INT($F2688*G2688)</f>
        <v>0</v>
      </c>
      <c r="I2688" s="411">
        <v>0</v>
      </c>
      <c r="J2688" s="412">
        <f>INT($F2688*I2688)</f>
        <v>0</v>
      </c>
      <c r="K2688" s="411">
        <v>0</v>
      </c>
      <c r="L2688" s="412">
        <f>INT($F2688*K2688)</f>
        <v>0</v>
      </c>
      <c r="M2688" s="412">
        <f>+G2688+I2688+K2688</f>
        <v>227373.5</v>
      </c>
      <c r="N2688" s="412">
        <f>H2688+J2688+L2688</f>
        <v>0</v>
      </c>
      <c r="O2688" s="412"/>
      <c r="P2688" s="412"/>
      <c r="Q2688" s="412"/>
      <c r="R2688" s="483" t="s">
        <v>0</v>
      </c>
      <c r="T2688" s="411">
        <v>111</v>
      </c>
    </row>
    <row r="2689" spans="1:20" s="75" customFormat="1" ht="24" hidden="1" customHeight="1">
      <c r="A2689" s="372" t="s">
        <v>3514</v>
      </c>
      <c r="B2689" s="421" t="s">
        <v>0</v>
      </c>
      <c r="C2689" s="421" t="s">
        <v>1513</v>
      </c>
      <c r="D2689" s="421" t="s">
        <v>159</v>
      </c>
      <c r="E2689" s="422" t="s">
        <v>18</v>
      </c>
      <c r="F2689" s="416"/>
      <c r="G2689" s="416">
        <v>227373.5</v>
      </c>
      <c r="H2689" s="417">
        <f t="shared" si="3487"/>
        <v>0</v>
      </c>
      <c r="I2689" s="416">
        <v>0</v>
      </c>
      <c r="J2689" s="417">
        <f t="shared" si="3488"/>
        <v>0</v>
      </c>
      <c r="K2689" s="416">
        <v>0</v>
      </c>
      <c r="L2689" s="417">
        <f t="shared" si="3489"/>
        <v>0</v>
      </c>
      <c r="M2689" s="417">
        <f t="shared" si="3490"/>
        <v>227373.5</v>
      </c>
      <c r="N2689" s="417">
        <f t="shared" si="3454"/>
        <v>0</v>
      </c>
      <c r="O2689" s="417">
        <f t="shared" ref="O2689" si="3525">F2689-F2688</f>
        <v>0</v>
      </c>
      <c r="P2689" s="417">
        <f t="shared" ref="P2689:Q2689" si="3526">M2689-M2688</f>
        <v>0</v>
      </c>
      <c r="Q2689" s="417">
        <f t="shared" si="3526"/>
        <v>0</v>
      </c>
      <c r="R2689" s="484"/>
      <c r="T2689" s="416">
        <v>111</v>
      </c>
    </row>
    <row r="2690" spans="1:20" s="371" customFormat="1" ht="24" hidden="1" customHeight="1">
      <c r="A2690" s="366" t="s">
        <v>3515</v>
      </c>
      <c r="B2690" s="418" t="s">
        <v>0</v>
      </c>
      <c r="C2690" s="418" t="s">
        <v>3486</v>
      </c>
      <c r="D2690" s="418" t="s">
        <v>172</v>
      </c>
      <c r="E2690" s="419" t="s">
        <v>18</v>
      </c>
      <c r="F2690" s="411"/>
      <c r="G2690" s="411">
        <v>212730.5</v>
      </c>
      <c r="H2690" s="412">
        <f>INT($F2690*G2690)</f>
        <v>0</v>
      </c>
      <c r="I2690" s="411">
        <v>0</v>
      </c>
      <c r="J2690" s="412">
        <f>INT($F2690*I2690)</f>
        <v>0</v>
      </c>
      <c r="K2690" s="411">
        <v>0</v>
      </c>
      <c r="L2690" s="412">
        <f>INT($F2690*K2690)</f>
        <v>0</v>
      </c>
      <c r="M2690" s="412">
        <f>+G2690+I2690+K2690</f>
        <v>212730.5</v>
      </c>
      <c r="N2690" s="412">
        <f>H2690+J2690+L2690</f>
        <v>0</v>
      </c>
      <c r="O2690" s="412"/>
      <c r="P2690" s="412"/>
      <c r="Q2690" s="412"/>
      <c r="R2690" s="483" t="s">
        <v>0</v>
      </c>
      <c r="T2690" s="411">
        <v>9</v>
      </c>
    </row>
    <row r="2691" spans="1:20" s="75" customFormat="1" ht="24" hidden="1" customHeight="1">
      <c r="A2691" s="372" t="s">
        <v>3499</v>
      </c>
      <c r="B2691" s="421" t="s">
        <v>0</v>
      </c>
      <c r="C2691" s="421" t="s">
        <v>1513</v>
      </c>
      <c r="D2691" s="421" t="s">
        <v>172</v>
      </c>
      <c r="E2691" s="422" t="s">
        <v>18</v>
      </c>
      <c r="F2691" s="416"/>
      <c r="G2691" s="416">
        <v>212730.5</v>
      </c>
      <c r="H2691" s="417">
        <f t="shared" si="3487"/>
        <v>0</v>
      </c>
      <c r="I2691" s="416">
        <v>0</v>
      </c>
      <c r="J2691" s="417">
        <f t="shared" si="3488"/>
        <v>0</v>
      </c>
      <c r="K2691" s="416">
        <v>0</v>
      </c>
      <c r="L2691" s="417">
        <f t="shared" si="3489"/>
        <v>0</v>
      </c>
      <c r="M2691" s="417">
        <f t="shared" si="3490"/>
        <v>212730.5</v>
      </c>
      <c r="N2691" s="417">
        <f t="shared" si="3454"/>
        <v>0</v>
      </c>
      <c r="O2691" s="417">
        <f t="shared" ref="O2691" si="3527">F2691-F2690</f>
        <v>0</v>
      </c>
      <c r="P2691" s="417">
        <f t="shared" ref="P2691:Q2691" si="3528">M2691-M2690</f>
        <v>0</v>
      </c>
      <c r="Q2691" s="417">
        <f t="shared" si="3528"/>
        <v>0</v>
      </c>
      <c r="R2691" s="484"/>
      <c r="T2691" s="416">
        <v>9</v>
      </c>
    </row>
    <row r="2692" spans="1:20" s="371" customFormat="1" ht="24" hidden="1" customHeight="1">
      <c r="A2692" s="366" t="s">
        <v>3515</v>
      </c>
      <c r="B2692" s="418" t="s">
        <v>0</v>
      </c>
      <c r="C2692" s="418" t="s">
        <v>3486</v>
      </c>
      <c r="D2692" s="418" t="s">
        <v>173</v>
      </c>
      <c r="E2692" s="419" t="s">
        <v>18</v>
      </c>
      <c r="F2692" s="411"/>
      <c r="G2692" s="411">
        <v>173687</v>
      </c>
      <c r="H2692" s="412">
        <f>INT($F2692*G2692)</f>
        <v>0</v>
      </c>
      <c r="I2692" s="411">
        <v>0</v>
      </c>
      <c r="J2692" s="412">
        <f>INT($F2692*I2692)</f>
        <v>0</v>
      </c>
      <c r="K2692" s="411">
        <v>0</v>
      </c>
      <c r="L2692" s="412">
        <f>INT($F2692*K2692)</f>
        <v>0</v>
      </c>
      <c r="M2692" s="412">
        <f>+G2692+I2692+K2692</f>
        <v>173687</v>
      </c>
      <c r="N2692" s="412">
        <f>H2692+J2692+L2692</f>
        <v>0</v>
      </c>
      <c r="O2692" s="412"/>
      <c r="P2692" s="412"/>
      <c r="Q2692" s="412"/>
      <c r="R2692" s="483" t="s">
        <v>0</v>
      </c>
      <c r="T2692" s="411">
        <v>21</v>
      </c>
    </row>
    <row r="2693" spans="1:20" s="75" customFormat="1" ht="24" hidden="1" customHeight="1">
      <c r="A2693" s="372" t="s">
        <v>3513</v>
      </c>
      <c r="B2693" s="421" t="s">
        <v>0</v>
      </c>
      <c r="C2693" s="421" t="s">
        <v>1513</v>
      </c>
      <c r="D2693" s="421" t="s">
        <v>173</v>
      </c>
      <c r="E2693" s="422" t="s">
        <v>18</v>
      </c>
      <c r="F2693" s="416"/>
      <c r="G2693" s="416">
        <v>173687</v>
      </c>
      <c r="H2693" s="417">
        <f t="shared" si="3487"/>
        <v>0</v>
      </c>
      <c r="I2693" s="416">
        <v>0</v>
      </c>
      <c r="J2693" s="417">
        <f t="shared" si="3488"/>
        <v>0</v>
      </c>
      <c r="K2693" s="416">
        <v>0</v>
      </c>
      <c r="L2693" s="417">
        <f t="shared" si="3489"/>
        <v>0</v>
      </c>
      <c r="M2693" s="417">
        <f t="shared" si="3490"/>
        <v>173687</v>
      </c>
      <c r="N2693" s="417">
        <f t="shared" ref="N2693:N2755" si="3529">H2693+J2693+L2693</f>
        <v>0</v>
      </c>
      <c r="O2693" s="417">
        <f t="shared" ref="O2693" si="3530">F2693-F2692</f>
        <v>0</v>
      </c>
      <c r="P2693" s="417">
        <f t="shared" ref="P2693:Q2693" si="3531">M2693-M2692</f>
        <v>0</v>
      </c>
      <c r="Q2693" s="417">
        <f t="shared" si="3531"/>
        <v>0</v>
      </c>
      <c r="R2693" s="484"/>
      <c r="T2693" s="416">
        <v>21</v>
      </c>
    </row>
    <row r="2694" spans="1:20" s="489" customFormat="1" ht="24" hidden="1" customHeight="1">
      <c r="A2694" s="366" t="s">
        <v>2962</v>
      </c>
      <c r="B2694" s="418" t="s">
        <v>0</v>
      </c>
      <c r="C2694" s="418" t="s">
        <v>3486</v>
      </c>
      <c r="D2694" s="418" t="s">
        <v>177</v>
      </c>
      <c r="E2694" s="419" t="s">
        <v>18</v>
      </c>
      <c r="F2694" s="411"/>
      <c r="G2694" s="411">
        <v>140762.6</v>
      </c>
      <c r="H2694" s="412">
        <f>INT($F2694*G2694)</f>
        <v>0</v>
      </c>
      <c r="I2694" s="411">
        <v>0</v>
      </c>
      <c r="J2694" s="412">
        <f>INT($F2694*I2694)</f>
        <v>0</v>
      </c>
      <c r="K2694" s="411">
        <v>0</v>
      </c>
      <c r="L2694" s="412">
        <f>INT($F2694*K2694)</f>
        <v>0</v>
      </c>
      <c r="M2694" s="412">
        <f>+G2694+I2694+K2694</f>
        <v>140762.6</v>
      </c>
      <c r="N2694" s="412">
        <f>H2694+J2694+L2694</f>
        <v>0</v>
      </c>
      <c r="O2694" s="412"/>
      <c r="P2694" s="412"/>
      <c r="Q2694" s="412"/>
      <c r="R2694" s="483" t="s">
        <v>0</v>
      </c>
      <c r="T2694" s="411">
        <v>64</v>
      </c>
    </row>
    <row r="2695" spans="1:20" s="78" customFormat="1" ht="24" hidden="1" customHeight="1">
      <c r="A2695" s="372" t="s">
        <v>2072</v>
      </c>
      <c r="B2695" s="421" t="s">
        <v>0</v>
      </c>
      <c r="C2695" s="421" t="s">
        <v>1513</v>
      </c>
      <c r="D2695" s="421" t="s">
        <v>177</v>
      </c>
      <c r="E2695" s="422" t="s">
        <v>18</v>
      </c>
      <c r="F2695" s="416"/>
      <c r="G2695" s="416">
        <v>140762.6</v>
      </c>
      <c r="H2695" s="417">
        <f t="shared" si="3487"/>
        <v>0</v>
      </c>
      <c r="I2695" s="416">
        <v>0</v>
      </c>
      <c r="J2695" s="417">
        <f t="shared" si="3488"/>
        <v>0</v>
      </c>
      <c r="K2695" s="416">
        <v>0</v>
      </c>
      <c r="L2695" s="417">
        <f t="shared" si="3489"/>
        <v>0</v>
      </c>
      <c r="M2695" s="417">
        <f t="shared" si="3490"/>
        <v>140762.6</v>
      </c>
      <c r="N2695" s="417">
        <f t="shared" si="3529"/>
        <v>0</v>
      </c>
      <c r="O2695" s="417">
        <f t="shared" ref="O2695" si="3532">F2695-F2694</f>
        <v>0</v>
      </c>
      <c r="P2695" s="417">
        <f t="shared" ref="P2695:Q2695" si="3533">M2695-M2694</f>
        <v>0</v>
      </c>
      <c r="Q2695" s="417">
        <f t="shared" si="3533"/>
        <v>0</v>
      </c>
      <c r="R2695" s="484"/>
      <c r="T2695" s="416">
        <v>64</v>
      </c>
    </row>
    <row r="2696" spans="1:20" s="371" customFormat="1" ht="24" hidden="1" customHeight="1">
      <c r="A2696" s="366" t="s">
        <v>2064</v>
      </c>
      <c r="B2696" s="418" t="s">
        <v>0</v>
      </c>
      <c r="C2696" s="418" t="s">
        <v>3486</v>
      </c>
      <c r="D2696" s="418" t="s">
        <v>193</v>
      </c>
      <c r="E2696" s="419" t="s">
        <v>18</v>
      </c>
      <c r="F2696" s="411"/>
      <c r="G2696" s="411">
        <v>112868.5</v>
      </c>
      <c r="H2696" s="412">
        <f>INT($F2696*G2696)</f>
        <v>0</v>
      </c>
      <c r="I2696" s="411">
        <v>0</v>
      </c>
      <c r="J2696" s="412">
        <f>INT($F2696*I2696)</f>
        <v>0</v>
      </c>
      <c r="K2696" s="411">
        <v>0</v>
      </c>
      <c r="L2696" s="412">
        <f>INT($F2696*K2696)</f>
        <v>0</v>
      </c>
      <c r="M2696" s="412">
        <f>+G2696+I2696+K2696</f>
        <v>112868.5</v>
      </c>
      <c r="N2696" s="412">
        <f>H2696+J2696+L2696</f>
        <v>0</v>
      </c>
      <c r="O2696" s="412"/>
      <c r="P2696" s="412"/>
      <c r="Q2696" s="412"/>
      <c r="R2696" s="483" t="s">
        <v>0</v>
      </c>
      <c r="T2696" s="411">
        <v>3</v>
      </c>
    </row>
    <row r="2697" spans="1:20" s="75" customFormat="1" ht="24" hidden="1" customHeight="1">
      <c r="A2697" s="372" t="s">
        <v>2072</v>
      </c>
      <c r="B2697" s="421" t="s">
        <v>0</v>
      </c>
      <c r="C2697" s="421" t="s">
        <v>1513</v>
      </c>
      <c r="D2697" s="421" t="s">
        <v>193</v>
      </c>
      <c r="E2697" s="422" t="s">
        <v>18</v>
      </c>
      <c r="F2697" s="416"/>
      <c r="G2697" s="416">
        <v>112868.5</v>
      </c>
      <c r="H2697" s="417">
        <f t="shared" si="3487"/>
        <v>0</v>
      </c>
      <c r="I2697" s="416">
        <v>0</v>
      </c>
      <c r="J2697" s="417">
        <f t="shared" si="3488"/>
        <v>0</v>
      </c>
      <c r="K2697" s="416">
        <v>0</v>
      </c>
      <c r="L2697" s="417">
        <f t="shared" si="3489"/>
        <v>0</v>
      </c>
      <c r="M2697" s="417">
        <f t="shared" si="3490"/>
        <v>112868.5</v>
      </c>
      <c r="N2697" s="417">
        <f t="shared" si="3529"/>
        <v>0</v>
      </c>
      <c r="O2697" s="417">
        <f t="shared" ref="O2697" si="3534">F2697-F2696</f>
        <v>0</v>
      </c>
      <c r="P2697" s="417">
        <f t="shared" ref="P2697:Q2697" si="3535">M2697-M2696</f>
        <v>0</v>
      </c>
      <c r="Q2697" s="417">
        <f t="shared" si="3535"/>
        <v>0</v>
      </c>
      <c r="R2697" s="484"/>
      <c r="T2697" s="416">
        <v>3</v>
      </c>
    </row>
    <row r="2698" spans="1:20" s="371" customFormat="1" ht="24" hidden="1" customHeight="1">
      <c r="A2698" s="366" t="s">
        <v>3516</v>
      </c>
      <c r="B2698" s="418" t="s">
        <v>0</v>
      </c>
      <c r="C2698" s="418" t="s">
        <v>3486</v>
      </c>
      <c r="D2698" s="418" t="s">
        <v>178</v>
      </c>
      <c r="E2698" s="419" t="s">
        <v>18</v>
      </c>
      <c r="F2698" s="411"/>
      <c r="G2698" s="411">
        <v>48243.6</v>
      </c>
      <c r="H2698" s="412">
        <f>INT($F2698*G2698)</f>
        <v>0</v>
      </c>
      <c r="I2698" s="411">
        <v>0</v>
      </c>
      <c r="J2698" s="412">
        <f>INT($F2698*I2698)</f>
        <v>0</v>
      </c>
      <c r="K2698" s="411">
        <v>0</v>
      </c>
      <c r="L2698" s="412">
        <f>INT($F2698*K2698)</f>
        <v>0</v>
      </c>
      <c r="M2698" s="412">
        <f>+G2698+I2698+K2698</f>
        <v>48243.6</v>
      </c>
      <c r="N2698" s="412">
        <f>H2698+J2698+L2698</f>
        <v>0</v>
      </c>
      <c r="O2698" s="412"/>
      <c r="P2698" s="412"/>
      <c r="Q2698" s="412"/>
      <c r="R2698" s="483" t="s">
        <v>0</v>
      </c>
      <c r="T2698" s="411">
        <v>6</v>
      </c>
    </row>
    <row r="2699" spans="1:20" s="75" customFormat="1" ht="24" hidden="1" customHeight="1">
      <c r="A2699" s="372" t="s">
        <v>3517</v>
      </c>
      <c r="B2699" s="421" t="s">
        <v>0</v>
      </c>
      <c r="C2699" s="421" t="s">
        <v>1513</v>
      </c>
      <c r="D2699" s="421" t="s">
        <v>178</v>
      </c>
      <c r="E2699" s="422" t="s">
        <v>18</v>
      </c>
      <c r="F2699" s="416"/>
      <c r="G2699" s="416">
        <v>48243.6</v>
      </c>
      <c r="H2699" s="417">
        <f t="shared" si="3487"/>
        <v>0</v>
      </c>
      <c r="I2699" s="416">
        <v>0</v>
      </c>
      <c r="J2699" s="417">
        <f t="shared" si="3488"/>
        <v>0</v>
      </c>
      <c r="K2699" s="416">
        <v>0</v>
      </c>
      <c r="L2699" s="417">
        <f t="shared" si="3489"/>
        <v>0</v>
      </c>
      <c r="M2699" s="417">
        <f t="shared" si="3490"/>
        <v>48243.6</v>
      </c>
      <c r="N2699" s="417">
        <f t="shared" si="3529"/>
        <v>0</v>
      </c>
      <c r="O2699" s="417">
        <f t="shared" ref="O2699" si="3536">F2699-F2698</f>
        <v>0</v>
      </c>
      <c r="P2699" s="417">
        <f t="shared" ref="P2699:Q2699" si="3537">M2699-M2698</f>
        <v>0</v>
      </c>
      <c r="Q2699" s="417">
        <f t="shared" si="3537"/>
        <v>0</v>
      </c>
      <c r="R2699" s="484"/>
      <c r="T2699" s="416">
        <v>6</v>
      </c>
    </row>
    <row r="2700" spans="1:20" s="371" customFormat="1" ht="24" hidden="1" customHeight="1">
      <c r="A2700" s="366" t="s">
        <v>3516</v>
      </c>
      <c r="B2700" s="418" t="s">
        <v>0</v>
      </c>
      <c r="C2700" s="418" t="s">
        <v>3486</v>
      </c>
      <c r="D2700" s="418" t="s">
        <v>180</v>
      </c>
      <c r="E2700" s="419" t="s">
        <v>18</v>
      </c>
      <c r="F2700" s="411"/>
      <c r="G2700" s="411">
        <v>30726.3</v>
      </c>
      <c r="H2700" s="412">
        <f>INT($F2700*G2700)</f>
        <v>0</v>
      </c>
      <c r="I2700" s="411">
        <v>0</v>
      </c>
      <c r="J2700" s="412">
        <f>INT($F2700*I2700)</f>
        <v>0</v>
      </c>
      <c r="K2700" s="411">
        <v>0</v>
      </c>
      <c r="L2700" s="412">
        <f>INT($F2700*K2700)</f>
        <v>0</v>
      </c>
      <c r="M2700" s="412">
        <f>+G2700+I2700+K2700</f>
        <v>30726.3</v>
      </c>
      <c r="N2700" s="412">
        <f>H2700+J2700+L2700</f>
        <v>0</v>
      </c>
      <c r="O2700" s="412"/>
      <c r="P2700" s="412"/>
      <c r="Q2700" s="412"/>
      <c r="R2700" s="483" t="s">
        <v>0</v>
      </c>
      <c r="T2700" s="411">
        <v>51</v>
      </c>
    </row>
    <row r="2701" spans="1:20" s="75" customFormat="1" ht="24" hidden="1" customHeight="1">
      <c r="A2701" s="372" t="s">
        <v>2956</v>
      </c>
      <c r="B2701" s="421" t="s">
        <v>0</v>
      </c>
      <c r="C2701" s="421" t="s">
        <v>1513</v>
      </c>
      <c r="D2701" s="421" t="s">
        <v>180</v>
      </c>
      <c r="E2701" s="422" t="s">
        <v>18</v>
      </c>
      <c r="F2701" s="416"/>
      <c r="G2701" s="416">
        <v>30726.3</v>
      </c>
      <c r="H2701" s="417">
        <f t="shared" si="3487"/>
        <v>0</v>
      </c>
      <c r="I2701" s="416">
        <v>0</v>
      </c>
      <c r="J2701" s="417">
        <f t="shared" si="3488"/>
        <v>0</v>
      </c>
      <c r="K2701" s="416">
        <v>0</v>
      </c>
      <c r="L2701" s="417">
        <f t="shared" si="3489"/>
        <v>0</v>
      </c>
      <c r="M2701" s="417">
        <f t="shared" si="3490"/>
        <v>30726.3</v>
      </c>
      <c r="N2701" s="417">
        <f t="shared" si="3529"/>
        <v>0</v>
      </c>
      <c r="O2701" s="417">
        <f t="shared" ref="O2701" si="3538">F2701-F2700</f>
        <v>0</v>
      </c>
      <c r="P2701" s="417">
        <f t="shared" ref="P2701:Q2701" si="3539">M2701-M2700</f>
        <v>0</v>
      </c>
      <c r="Q2701" s="417">
        <f t="shared" si="3539"/>
        <v>0</v>
      </c>
      <c r="R2701" s="484"/>
      <c r="T2701" s="416">
        <v>51</v>
      </c>
    </row>
    <row r="2702" spans="1:20" s="371" customFormat="1" ht="24" hidden="1" customHeight="1">
      <c r="A2702" s="366" t="s">
        <v>2313</v>
      </c>
      <c r="B2702" s="418" t="s">
        <v>0</v>
      </c>
      <c r="C2702" s="418" t="s">
        <v>3486</v>
      </c>
      <c r="D2702" s="418" t="s">
        <v>167</v>
      </c>
      <c r="E2702" s="419" t="s">
        <v>18</v>
      </c>
      <c r="F2702" s="411"/>
      <c r="G2702" s="411">
        <v>15095.3</v>
      </c>
      <c r="H2702" s="412">
        <f>INT($F2702*G2702)</f>
        <v>0</v>
      </c>
      <c r="I2702" s="411">
        <v>0</v>
      </c>
      <c r="J2702" s="412">
        <f>INT($F2702*I2702)</f>
        <v>0</v>
      </c>
      <c r="K2702" s="411">
        <v>0</v>
      </c>
      <c r="L2702" s="412">
        <f>INT($F2702*K2702)</f>
        <v>0</v>
      </c>
      <c r="M2702" s="412">
        <f>+G2702+I2702+K2702</f>
        <v>15095.3</v>
      </c>
      <c r="N2702" s="412">
        <f>H2702+J2702+L2702</f>
        <v>0</v>
      </c>
      <c r="O2702" s="412"/>
      <c r="P2702" s="412"/>
      <c r="Q2702" s="412"/>
      <c r="R2702" s="483" t="s">
        <v>0</v>
      </c>
      <c r="T2702" s="411">
        <v>2</v>
      </c>
    </row>
    <row r="2703" spans="1:20" s="75" customFormat="1" ht="24" hidden="1" customHeight="1">
      <c r="A2703" s="372" t="s">
        <v>2072</v>
      </c>
      <c r="B2703" s="421" t="s">
        <v>0</v>
      </c>
      <c r="C2703" s="421" t="s">
        <v>1513</v>
      </c>
      <c r="D2703" s="421" t="s">
        <v>167</v>
      </c>
      <c r="E2703" s="422" t="s">
        <v>18</v>
      </c>
      <c r="F2703" s="416"/>
      <c r="G2703" s="416">
        <v>15095.3</v>
      </c>
      <c r="H2703" s="417">
        <f t="shared" si="3487"/>
        <v>0</v>
      </c>
      <c r="I2703" s="416">
        <v>0</v>
      </c>
      <c r="J2703" s="417">
        <f t="shared" si="3488"/>
        <v>0</v>
      </c>
      <c r="K2703" s="416">
        <v>0</v>
      </c>
      <c r="L2703" s="417">
        <f t="shared" si="3489"/>
        <v>0</v>
      </c>
      <c r="M2703" s="417">
        <f t="shared" si="3490"/>
        <v>15095.3</v>
      </c>
      <c r="N2703" s="417">
        <f t="shared" si="3529"/>
        <v>0</v>
      </c>
      <c r="O2703" s="417">
        <f t="shared" ref="O2703" si="3540">F2703-F2702</f>
        <v>0</v>
      </c>
      <c r="P2703" s="417">
        <f t="shared" ref="P2703:Q2703" si="3541">M2703-M2702</f>
        <v>0</v>
      </c>
      <c r="Q2703" s="417">
        <f t="shared" si="3541"/>
        <v>0</v>
      </c>
      <c r="R2703" s="484"/>
      <c r="T2703" s="416">
        <v>2</v>
      </c>
    </row>
    <row r="2704" spans="1:20" s="371" customFormat="1" ht="24" hidden="1" customHeight="1">
      <c r="A2704" s="366" t="s">
        <v>3511</v>
      </c>
      <c r="B2704" s="418" t="s">
        <v>0</v>
      </c>
      <c r="C2704" s="418" t="s">
        <v>3486</v>
      </c>
      <c r="D2704" s="418" t="s">
        <v>171</v>
      </c>
      <c r="E2704" s="419" t="s">
        <v>18</v>
      </c>
      <c r="F2704" s="411"/>
      <c r="G2704" s="411">
        <v>9489.6</v>
      </c>
      <c r="H2704" s="412">
        <f>INT($F2704*G2704)</f>
        <v>0</v>
      </c>
      <c r="I2704" s="411">
        <v>0</v>
      </c>
      <c r="J2704" s="412">
        <f>INT($F2704*I2704)</f>
        <v>0</v>
      </c>
      <c r="K2704" s="411">
        <v>0</v>
      </c>
      <c r="L2704" s="412">
        <f>INT($F2704*K2704)</f>
        <v>0</v>
      </c>
      <c r="M2704" s="412">
        <f>+G2704+I2704+K2704</f>
        <v>9489.6</v>
      </c>
      <c r="N2704" s="412">
        <f>H2704+J2704+L2704</f>
        <v>0</v>
      </c>
      <c r="O2704" s="412"/>
      <c r="P2704" s="412"/>
      <c r="Q2704" s="412"/>
      <c r="R2704" s="483" t="s">
        <v>0</v>
      </c>
      <c r="T2704" s="411">
        <v>3</v>
      </c>
    </row>
    <row r="2705" spans="1:20" s="75" customFormat="1" ht="24" hidden="1" customHeight="1">
      <c r="A2705" s="372" t="s">
        <v>3128</v>
      </c>
      <c r="B2705" s="421" t="s">
        <v>0</v>
      </c>
      <c r="C2705" s="421" t="s">
        <v>1513</v>
      </c>
      <c r="D2705" s="421" t="s">
        <v>171</v>
      </c>
      <c r="E2705" s="422" t="s">
        <v>18</v>
      </c>
      <c r="F2705" s="416"/>
      <c r="G2705" s="416">
        <v>9489.6</v>
      </c>
      <c r="H2705" s="417">
        <f t="shared" si="3487"/>
        <v>0</v>
      </c>
      <c r="I2705" s="416">
        <v>0</v>
      </c>
      <c r="J2705" s="417">
        <f t="shared" si="3488"/>
        <v>0</v>
      </c>
      <c r="K2705" s="416">
        <v>0</v>
      </c>
      <c r="L2705" s="417">
        <f t="shared" si="3489"/>
        <v>0</v>
      </c>
      <c r="M2705" s="417">
        <f t="shared" si="3490"/>
        <v>9489.6</v>
      </c>
      <c r="N2705" s="417">
        <f t="shared" si="3529"/>
        <v>0</v>
      </c>
      <c r="O2705" s="417">
        <f t="shared" ref="O2705" si="3542">F2705-F2704</f>
        <v>0</v>
      </c>
      <c r="P2705" s="417">
        <f t="shared" ref="P2705:Q2705" si="3543">M2705-M2704</f>
        <v>0</v>
      </c>
      <c r="Q2705" s="417">
        <f t="shared" si="3543"/>
        <v>0</v>
      </c>
      <c r="R2705" s="484"/>
      <c r="T2705" s="416">
        <v>3</v>
      </c>
    </row>
    <row r="2706" spans="1:20" s="371" customFormat="1" ht="24" hidden="1" customHeight="1">
      <c r="A2706" s="366" t="s">
        <v>3516</v>
      </c>
      <c r="B2706" s="418" t="s">
        <v>0</v>
      </c>
      <c r="C2706" s="418" t="s">
        <v>3486</v>
      </c>
      <c r="D2706" s="418" t="s">
        <v>163</v>
      </c>
      <c r="E2706" s="419" t="s">
        <v>18</v>
      </c>
      <c r="F2706" s="411"/>
      <c r="G2706" s="411">
        <v>8306.1</v>
      </c>
      <c r="H2706" s="412">
        <f>INT($F2706*G2706)</f>
        <v>0</v>
      </c>
      <c r="I2706" s="411">
        <v>0</v>
      </c>
      <c r="J2706" s="412">
        <f>INT($F2706*I2706)</f>
        <v>0</v>
      </c>
      <c r="K2706" s="411">
        <v>0</v>
      </c>
      <c r="L2706" s="412">
        <f>INT($F2706*K2706)</f>
        <v>0</v>
      </c>
      <c r="M2706" s="412">
        <f>+G2706+I2706+K2706</f>
        <v>8306.1</v>
      </c>
      <c r="N2706" s="412">
        <f>H2706+J2706+L2706</f>
        <v>0</v>
      </c>
      <c r="O2706" s="412"/>
      <c r="P2706" s="412"/>
      <c r="Q2706" s="412"/>
      <c r="R2706" s="483" t="s">
        <v>0</v>
      </c>
      <c r="T2706" s="411">
        <v>36</v>
      </c>
    </row>
    <row r="2707" spans="1:20" s="75" customFormat="1" ht="24" hidden="1" customHeight="1">
      <c r="A2707" s="372" t="s">
        <v>2956</v>
      </c>
      <c r="B2707" s="421" t="s">
        <v>0</v>
      </c>
      <c r="C2707" s="421" t="s">
        <v>1513</v>
      </c>
      <c r="D2707" s="421" t="s">
        <v>163</v>
      </c>
      <c r="E2707" s="422" t="s">
        <v>18</v>
      </c>
      <c r="F2707" s="416"/>
      <c r="G2707" s="416">
        <v>8306.1</v>
      </c>
      <c r="H2707" s="417">
        <f t="shared" si="3487"/>
        <v>0</v>
      </c>
      <c r="I2707" s="416">
        <v>0</v>
      </c>
      <c r="J2707" s="417">
        <f t="shared" si="3488"/>
        <v>0</v>
      </c>
      <c r="K2707" s="416">
        <v>0</v>
      </c>
      <c r="L2707" s="417">
        <f t="shared" si="3489"/>
        <v>0</v>
      </c>
      <c r="M2707" s="417">
        <f t="shared" si="3490"/>
        <v>8306.1</v>
      </c>
      <c r="N2707" s="417">
        <f t="shared" si="3529"/>
        <v>0</v>
      </c>
      <c r="O2707" s="417">
        <f t="shared" ref="O2707" si="3544">F2707-F2706</f>
        <v>0</v>
      </c>
      <c r="P2707" s="417">
        <f t="shared" ref="P2707:Q2707" si="3545">M2707-M2706</f>
        <v>0</v>
      </c>
      <c r="Q2707" s="417">
        <f t="shared" si="3545"/>
        <v>0</v>
      </c>
      <c r="R2707" s="484"/>
      <c r="T2707" s="416">
        <v>36</v>
      </c>
    </row>
    <row r="2708" spans="1:20" s="371" customFormat="1" ht="24" hidden="1" customHeight="1">
      <c r="A2708" s="366" t="s">
        <v>3518</v>
      </c>
      <c r="B2708" s="418" t="s">
        <v>0</v>
      </c>
      <c r="C2708" s="418" t="s">
        <v>3489</v>
      </c>
      <c r="D2708" s="418" t="s">
        <v>159</v>
      </c>
      <c r="E2708" s="419" t="s">
        <v>1860</v>
      </c>
      <c r="F2708" s="411"/>
      <c r="G2708" s="411">
        <v>47907.5</v>
      </c>
      <c r="H2708" s="412">
        <f>INT($F2708*G2708)</f>
        <v>0</v>
      </c>
      <c r="I2708" s="411">
        <v>264676</v>
      </c>
      <c r="J2708" s="412">
        <f>INT($F2708*I2708)</f>
        <v>0</v>
      </c>
      <c r="K2708" s="411">
        <v>12622.6</v>
      </c>
      <c r="L2708" s="412">
        <f>INT($F2708*K2708)</f>
        <v>0</v>
      </c>
      <c r="M2708" s="412">
        <f>+G2708+I2708+K2708</f>
        <v>325206.09999999998</v>
      </c>
      <c r="N2708" s="412">
        <f>H2708+J2708+L2708</f>
        <v>0</v>
      </c>
      <c r="O2708" s="412"/>
      <c r="P2708" s="412"/>
      <c r="Q2708" s="412"/>
      <c r="R2708" s="483" t="s">
        <v>0</v>
      </c>
      <c r="T2708" s="411">
        <v>180</v>
      </c>
    </row>
    <row r="2709" spans="1:20" s="75" customFormat="1" ht="24" hidden="1" customHeight="1">
      <c r="A2709" s="372" t="s">
        <v>2956</v>
      </c>
      <c r="B2709" s="421" t="s">
        <v>0</v>
      </c>
      <c r="C2709" s="421" t="s">
        <v>1514</v>
      </c>
      <c r="D2709" s="421" t="s">
        <v>159</v>
      </c>
      <c r="E2709" s="422" t="s">
        <v>729</v>
      </c>
      <c r="F2709" s="416"/>
      <c r="G2709" s="416">
        <v>47907.5</v>
      </c>
      <c r="H2709" s="417">
        <f t="shared" si="3487"/>
        <v>0</v>
      </c>
      <c r="I2709" s="416">
        <v>264676</v>
      </c>
      <c r="J2709" s="417">
        <f t="shared" si="3488"/>
        <v>0</v>
      </c>
      <c r="K2709" s="416">
        <v>12622.6</v>
      </c>
      <c r="L2709" s="417">
        <f t="shared" si="3489"/>
        <v>0</v>
      </c>
      <c r="M2709" s="417">
        <f t="shared" si="3490"/>
        <v>325206.09999999998</v>
      </c>
      <c r="N2709" s="417">
        <f t="shared" si="3529"/>
        <v>0</v>
      </c>
      <c r="O2709" s="417">
        <f t="shared" ref="O2709" si="3546">F2709-F2708</f>
        <v>0</v>
      </c>
      <c r="P2709" s="417">
        <f t="shared" ref="P2709:Q2709" si="3547">M2709-M2708</f>
        <v>0</v>
      </c>
      <c r="Q2709" s="417">
        <f t="shared" si="3547"/>
        <v>0</v>
      </c>
      <c r="R2709" s="484"/>
      <c r="T2709" s="416">
        <v>180</v>
      </c>
    </row>
    <row r="2710" spans="1:20" s="371" customFormat="1" ht="24" hidden="1" customHeight="1">
      <c r="A2710" s="366" t="s">
        <v>3023</v>
      </c>
      <c r="B2710" s="418" t="s">
        <v>0</v>
      </c>
      <c r="C2710" s="418" t="s">
        <v>3489</v>
      </c>
      <c r="D2710" s="418" t="s">
        <v>172</v>
      </c>
      <c r="E2710" s="419" t="s">
        <v>1860</v>
      </c>
      <c r="F2710" s="411"/>
      <c r="G2710" s="411">
        <v>34777.9</v>
      </c>
      <c r="H2710" s="412">
        <f>INT($F2710*G2710)</f>
        <v>0</v>
      </c>
      <c r="I2710" s="411">
        <v>173693.6</v>
      </c>
      <c r="J2710" s="412">
        <f>INT($F2710*I2710)</f>
        <v>0</v>
      </c>
      <c r="K2710" s="411">
        <v>9639.7999999999993</v>
      </c>
      <c r="L2710" s="412">
        <f>INT($F2710*K2710)</f>
        <v>0</v>
      </c>
      <c r="M2710" s="412">
        <f>+G2710+I2710+K2710</f>
        <v>218111.3</v>
      </c>
      <c r="N2710" s="412">
        <f>H2710+J2710+L2710</f>
        <v>0</v>
      </c>
      <c r="O2710" s="412"/>
      <c r="P2710" s="412"/>
      <c r="Q2710" s="412"/>
      <c r="R2710" s="483" t="s">
        <v>0</v>
      </c>
      <c r="T2710" s="411">
        <v>9</v>
      </c>
    </row>
    <row r="2711" spans="1:20" s="75" customFormat="1" ht="24" hidden="1" customHeight="1">
      <c r="A2711" s="372" t="s">
        <v>3128</v>
      </c>
      <c r="B2711" s="421" t="s">
        <v>0</v>
      </c>
      <c r="C2711" s="421" t="s">
        <v>1514</v>
      </c>
      <c r="D2711" s="421" t="s">
        <v>172</v>
      </c>
      <c r="E2711" s="422" t="s">
        <v>729</v>
      </c>
      <c r="F2711" s="416"/>
      <c r="G2711" s="416">
        <v>34777.9</v>
      </c>
      <c r="H2711" s="417">
        <f t="shared" si="3487"/>
        <v>0</v>
      </c>
      <c r="I2711" s="416">
        <v>173693.6</v>
      </c>
      <c r="J2711" s="417">
        <f t="shared" si="3488"/>
        <v>0</v>
      </c>
      <c r="K2711" s="416">
        <v>9639.7999999999993</v>
      </c>
      <c r="L2711" s="417">
        <f t="shared" si="3489"/>
        <v>0</v>
      </c>
      <c r="M2711" s="417">
        <f t="shared" si="3490"/>
        <v>218111.3</v>
      </c>
      <c r="N2711" s="417">
        <f t="shared" si="3529"/>
        <v>0</v>
      </c>
      <c r="O2711" s="417">
        <f t="shared" ref="O2711" si="3548">F2711-F2710</f>
        <v>0</v>
      </c>
      <c r="P2711" s="417">
        <f t="shared" ref="P2711:Q2711" si="3549">M2711-M2710</f>
        <v>0</v>
      </c>
      <c r="Q2711" s="417">
        <f t="shared" si="3549"/>
        <v>0</v>
      </c>
      <c r="R2711" s="484"/>
      <c r="T2711" s="416">
        <v>9</v>
      </c>
    </row>
    <row r="2712" spans="1:20" s="371" customFormat="1" ht="24" hidden="1" customHeight="1">
      <c r="A2712" s="366" t="s">
        <v>2064</v>
      </c>
      <c r="B2712" s="418" t="s">
        <v>0</v>
      </c>
      <c r="C2712" s="418" t="s">
        <v>3489</v>
      </c>
      <c r="D2712" s="418" t="s">
        <v>173</v>
      </c>
      <c r="E2712" s="419" t="s">
        <v>1860</v>
      </c>
      <c r="F2712" s="411"/>
      <c r="G2712" s="411">
        <v>14163.4</v>
      </c>
      <c r="H2712" s="412">
        <f>INT($F2712*G2712)</f>
        <v>0</v>
      </c>
      <c r="I2712" s="411">
        <v>71493.600000000006</v>
      </c>
      <c r="J2712" s="412">
        <f>INT($F2712*I2712)</f>
        <v>0</v>
      </c>
      <c r="K2712" s="411">
        <v>3907.5</v>
      </c>
      <c r="L2712" s="412">
        <f>INT($F2712*K2712)</f>
        <v>0</v>
      </c>
      <c r="M2712" s="412">
        <f>+G2712+I2712+K2712</f>
        <v>89564.5</v>
      </c>
      <c r="N2712" s="412">
        <f>H2712+J2712+L2712</f>
        <v>0</v>
      </c>
      <c r="O2712" s="412"/>
      <c r="P2712" s="412"/>
      <c r="Q2712" s="412"/>
      <c r="R2712" s="483" t="s">
        <v>0</v>
      </c>
      <c r="T2712" s="411">
        <v>21</v>
      </c>
    </row>
    <row r="2713" spans="1:20" s="75" customFormat="1" ht="24" hidden="1" customHeight="1">
      <c r="A2713" s="372" t="s">
        <v>3519</v>
      </c>
      <c r="B2713" s="421" t="s">
        <v>0</v>
      </c>
      <c r="C2713" s="421" t="s">
        <v>1514</v>
      </c>
      <c r="D2713" s="421" t="s">
        <v>173</v>
      </c>
      <c r="E2713" s="422" t="s">
        <v>729</v>
      </c>
      <c r="F2713" s="416"/>
      <c r="G2713" s="416">
        <v>14163.4</v>
      </c>
      <c r="H2713" s="417">
        <f t="shared" si="3487"/>
        <v>0</v>
      </c>
      <c r="I2713" s="416">
        <v>71493.600000000006</v>
      </c>
      <c r="J2713" s="417">
        <f t="shared" si="3488"/>
        <v>0</v>
      </c>
      <c r="K2713" s="416">
        <v>3907.5</v>
      </c>
      <c r="L2713" s="417">
        <f t="shared" si="3489"/>
        <v>0</v>
      </c>
      <c r="M2713" s="417">
        <f t="shared" si="3490"/>
        <v>89564.5</v>
      </c>
      <c r="N2713" s="417">
        <f t="shared" si="3529"/>
        <v>0</v>
      </c>
      <c r="O2713" s="417">
        <f t="shared" ref="O2713" si="3550">F2713-F2712</f>
        <v>0</v>
      </c>
      <c r="P2713" s="417">
        <f t="shared" ref="P2713:Q2713" si="3551">M2713-M2712</f>
        <v>0</v>
      </c>
      <c r="Q2713" s="417">
        <f t="shared" si="3551"/>
        <v>0</v>
      </c>
      <c r="R2713" s="484"/>
      <c r="T2713" s="416">
        <v>21</v>
      </c>
    </row>
    <row r="2714" spans="1:20" s="371" customFormat="1" ht="24" hidden="1" customHeight="1">
      <c r="A2714" s="366" t="s">
        <v>2962</v>
      </c>
      <c r="B2714" s="418" t="s">
        <v>0</v>
      </c>
      <c r="C2714" s="418" t="s">
        <v>3489</v>
      </c>
      <c r="D2714" s="418" t="s">
        <v>177</v>
      </c>
      <c r="E2714" s="419" t="s">
        <v>1860</v>
      </c>
      <c r="F2714" s="411"/>
      <c r="G2714" s="411">
        <v>11628.1</v>
      </c>
      <c r="H2714" s="412">
        <f>INT($F2714*G2714)</f>
        <v>0</v>
      </c>
      <c r="I2714" s="411">
        <v>54376.800000000003</v>
      </c>
      <c r="J2714" s="412">
        <f>INT($F2714*I2714)</f>
        <v>0</v>
      </c>
      <c r="K2714" s="411">
        <v>3310.1</v>
      </c>
      <c r="L2714" s="412">
        <f>INT($F2714*K2714)</f>
        <v>0</v>
      </c>
      <c r="M2714" s="412">
        <f>+G2714+I2714+K2714</f>
        <v>69315.000000000015</v>
      </c>
      <c r="N2714" s="412">
        <f>H2714+J2714+L2714</f>
        <v>0</v>
      </c>
      <c r="O2714" s="412"/>
      <c r="P2714" s="412"/>
      <c r="Q2714" s="412"/>
      <c r="R2714" s="483" t="s">
        <v>0</v>
      </c>
      <c r="T2714" s="411">
        <v>3</v>
      </c>
    </row>
    <row r="2715" spans="1:20" s="75" customFormat="1" ht="24" hidden="1" customHeight="1">
      <c r="A2715" s="372" t="s">
        <v>2956</v>
      </c>
      <c r="B2715" s="421" t="s">
        <v>0</v>
      </c>
      <c r="C2715" s="421" t="s">
        <v>1514</v>
      </c>
      <c r="D2715" s="421" t="s">
        <v>177</v>
      </c>
      <c r="E2715" s="422" t="s">
        <v>729</v>
      </c>
      <c r="F2715" s="416"/>
      <c r="G2715" s="416">
        <v>11628.1</v>
      </c>
      <c r="H2715" s="417">
        <f t="shared" si="3487"/>
        <v>0</v>
      </c>
      <c r="I2715" s="416">
        <v>54376.800000000003</v>
      </c>
      <c r="J2715" s="417">
        <f t="shared" si="3488"/>
        <v>0</v>
      </c>
      <c r="K2715" s="416">
        <v>3310.1</v>
      </c>
      <c r="L2715" s="417">
        <f t="shared" si="3489"/>
        <v>0</v>
      </c>
      <c r="M2715" s="417">
        <f t="shared" si="3490"/>
        <v>69315.000000000015</v>
      </c>
      <c r="N2715" s="417">
        <f t="shared" si="3529"/>
        <v>0</v>
      </c>
      <c r="O2715" s="417">
        <f t="shared" ref="O2715" si="3552">F2715-F2714</f>
        <v>0</v>
      </c>
      <c r="P2715" s="417">
        <f t="shared" ref="P2715:Q2715" si="3553">M2715-M2714</f>
        <v>0</v>
      </c>
      <c r="Q2715" s="417">
        <f t="shared" si="3553"/>
        <v>0</v>
      </c>
      <c r="R2715" s="484"/>
      <c r="T2715" s="416">
        <v>3</v>
      </c>
    </row>
    <row r="2716" spans="1:20" s="371" customFormat="1" ht="24" hidden="1" customHeight="1">
      <c r="A2716" s="366" t="s">
        <v>3520</v>
      </c>
      <c r="B2716" s="418" t="s">
        <v>0</v>
      </c>
      <c r="C2716" s="418" t="s">
        <v>3489</v>
      </c>
      <c r="D2716" s="418" t="s">
        <v>193</v>
      </c>
      <c r="E2716" s="419" t="s">
        <v>1860</v>
      </c>
      <c r="F2716" s="411"/>
      <c r="G2716" s="411">
        <v>8764.9</v>
      </c>
      <c r="H2716" s="412">
        <f>INT($F2716*G2716)</f>
        <v>0</v>
      </c>
      <c r="I2716" s="411">
        <v>41251.199999999997</v>
      </c>
      <c r="J2716" s="412">
        <f>INT($F2716*I2716)</f>
        <v>0</v>
      </c>
      <c r="K2716" s="411">
        <v>2488.6999999999998</v>
      </c>
      <c r="L2716" s="412">
        <f>INT($F2716*K2716)</f>
        <v>0</v>
      </c>
      <c r="M2716" s="412">
        <f>+G2716+I2716+K2716</f>
        <v>52504.799999999996</v>
      </c>
      <c r="N2716" s="412">
        <f>H2716+J2716+L2716</f>
        <v>0</v>
      </c>
      <c r="O2716" s="412"/>
      <c r="P2716" s="412"/>
      <c r="Q2716" s="412"/>
      <c r="R2716" s="483" t="s">
        <v>0</v>
      </c>
      <c r="T2716" s="411">
        <v>3</v>
      </c>
    </row>
    <row r="2717" spans="1:20" s="75" customFormat="1" ht="24" hidden="1" customHeight="1">
      <c r="A2717" s="372" t="s">
        <v>3521</v>
      </c>
      <c r="B2717" s="421" t="s">
        <v>0</v>
      </c>
      <c r="C2717" s="421" t="s">
        <v>1514</v>
      </c>
      <c r="D2717" s="421" t="s">
        <v>193</v>
      </c>
      <c r="E2717" s="422" t="s">
        <v>729</v>
      </c>
      <c r="F2717" s="416"/>
      <c r="G2717" s="416">
        <v>8764.9</v>
      </c>
      <c r="H2717" s="417">
        <f t="shared" si="3487"/>
        <v>0</v>
      </c>
      <c r="I2717" s="416">
        <v>41251.199999999997</v>
      </c>
      <c r="J2717" s="417">
        <f t="shared" si="3488"/>
        <v>0</v>
      </c>
      <c r="K2717" s="416">
        <v>2488.6999999999998</v>
      </c>
      <c r="L2717" s="417">
        <f t="shared" si="3489"/>
        <v>0</v>
      </c>
      <c r="M2717" s="417">
        <f t="shared" si="3490"/>
        <v>52504.799999999996</v>
      </c>
      <c r="N2717" s="417">
        <f t="shared" si="3529"/>
        <v>0</v>
      </c>
      <c r="O2717" s="417">
        <f t="shared" ref="O2717" si="3554">F2717-F2716</f>
        <v>0</v>
      </c>
      <c r="P2717" s="417">
        <f t="shared" ref="P2717:Q2717" si="3555">M2717-M2716</f>
        <v>0</v>
      </c>
      <c r="Q2717" s="417">
        <f t="shared" si="3555"/>
        <v>0</v>
      </c>
      <c r="R2717" s="484"/>
      <c r="T2717" s="416">
        <v>3</v>
      </c>
    </row>
    <row r="2718" spans="1:20" s="371" customFormat="1" ht="24" hidden="1" customHeight="1">
      <c r="A2718" s="366" t="s">
        <v>3522</v>
      </c>
      <c r="B2718" s="418" t="s">
        <v>0</v>
      </c>
      <c r="C2718" s="418" t="s">
        <v>3489</v>
      </c>
      <c r="D2718" s="418" t="s">
        <v>180</v>
      </c>
      <c r="E2718" s="419" t="s">
        <v>1860</v>
      </c>
      <c r="F2718" s="411"/>
      <c r="G2718" s="411">
        <v>4130.7</v>
      </c>
      <c r="H2718" s="412">
        <f>INT($F2718*G2718)</f>
        <v>0</v>
      </c>
      <c r="I2718" s="411">
        <v>26260</v>
      </c>
      <c r="J2718" s="412">
        <f>INT($F2718*I2718)</f>
        <v>0</v>
      </c>
      <c r="K2718" s="411">
        <v>983.3</v>
      </c>
      <c r="L2718" s="412">
        <f>INT($F2718*K2718)</f>
        <v>0</v>
      </c>
      <c r="M2718" s="412">
        <f>+G2718+I2718+K2718</f>
        <v>31374</v>
      </c>
      <c r="N2718" s="412">
        <f>H2718+J2718+L2718</f>
        <v>0</v>
      </c>
      <c r="O2718" s="412"/>
      <c r="P2718" s="412"/>
      <c r="Q2718" s="412"/>
      <c r="R2718" s="483" t="s">
        <v>0</v>
      </c>
      <c r="T2718" s="411">
        <v>1</v>
      </c>
    </row>
    <row r="2719" spans="1:20" s="75" customFormat="1" ht="24" hidden="1" customHeight="1">
      <c r="A2719" s="372" t="s">
        <v>3523</v>
      </c>
      <c r="B2719" s="421" t="s">
        <v>0</v>
      </c>
      <c r="C2719" s="421" t="s">
        <v>1514</v>
      </c>
      <c r="D2719" s="421" t="s">
        <v>180</v>
      </c>
      <c r="E2719" s="422" t="s">
        <v>729</v>
      </c>
      <c r="F2719" s="416"/>
      <c r="G2719" s="416">
        <v>4130.7</v>
      </c>
      <c r="H2719" s="417">
        <f t="shared" ref="H2719:H2737" si="3556">INT($F2719*G2719)</f>
        <v>0</v>
      </c>
      <c r="I2719" s="416">
        <v>26260</v>
      </c>
      <c r="J2719" s="417">
        <f t="shared" ref="J2719:J2737" si="3557">INT($F2719*I2719)</f>
        <v>0</v>
      </c>
      <c r="K2719" s="416">
        <v>983.3</v>
      </c>
      <c r="L2719" s="417">
        <f t="shared" ref="L2719:L2737" si="3558">INT($F2719*K2719)</f>
        <v>0</v>
      </c>
      <c r="M2719" s="417">
        <f t="shared" ref="M2719:M2737" si="3559">+G2719+I2719+K2719</f>
        <v>31374</v>
      </c>
      <c r="N2719" s="417">
        <f t="shared" si="3529"/>
        <v>0</v>
      </c>
      <c r="O2719" s="417">
        <f t="shared" ref="O2719" si="3560">F2719-F2718</f>
        <v>0</v>
      </c>
      <c r="P2719" s="417">
        <f t="shared" ref="P2719:Q2719" si="3561">M2719-M2718</f>
        <v>0</v>
      </c>
      <c r="Q2719" s="417">
        <f t="shared" si="3561"/>
        <v>0</v>
      </c>
      <c r="R2719" s="484"/>
      <c r="T2719" s="416">
        <v>1</v>
      </c>
    </row>
    <row r="2720" spans="1:20" s="371" customFormat="1" ht="24" hidden="1" customHeight="1">
      <c r="A2720" s="366" t="s">
        <v>3516</v>
      </c>
      <c r="B2720" s="418" t="s">
        <v>0</v>
      </c>
      <c r="C2720" s="418" t="s">
        <v>3489</v>
      </c>
      <c r="D2720" s="418" t="s">
        <v>167</v>
      </c>
      <c r="E2720" s="419" t="s">
        <v>1860</v>
      </c>
      <c r="F2720" s="411"/>
      <c r="G2720" s="411">
        <v>2092.3000000000002</v>
      </c>
      <c r="H2720" s="412">
        <f>INT($F2720*G2720)</f>
        <v>0</v>
      </c>
      <c r="I2720" s="411">
        <v>16181.6</v>
      </c>
      <c r="J2720" s="412">
        <f>INT($F2720*I2720)</f>
        <v>0</v>
      </c>
      <c r="K2720" s="411">
        <v>374.5</v>
      </c>
      <c r="L2720" s="412">
        <f>INT($F2720*K2720)</f>
        <v>0</v>
      </c>
      <c r="M2720" s="412">
        <f>+G2720+I2720+K2720</f>
        <v>18648.400000000001</v>
      </c>
      <c r="N2720" s="412">
        <f>H2720+J2720+L2720</f>
        <v>0</v>
      </c>
      <c r="O2720" s="412"/>
      <c r="P2720" s="412"/>
      <c r="Q2720" s="412"/>
      <c r="R2720" s="483" t="s">
        <v>0</v>
      </c>
      <c r="T2720" s="411">
        <v>1</v>
      </c>
    </row>
    <row r="2721" spans="1:20" s="75" customFormat="1" ht="24" hidden="1" customHeight="1">
      <c r="A2721" s="372" t="s">
        <v>3524</v>
      </c>
      <c r="B2721" s="421" t="s">
        <v>0</v>
      </c>
      <c r="C2721" s="421" t="s">
        <v>1514</v>
      </c>
      <c r="D2721" s="421" t="s">
        <v>167</v>
      </c>
      <c r="E2721" s="422" t="s">
        <v>729</v>
      </c>
      <c r="F2721" s="416"/>
      <c r="G2721" s="416">
        <v>2092.3000000000002</v>
      </c>
      <c r="H2721" s="417">
        <f t="shared" si="3556"/>
        <v>0</v>
      </c>
      <c r="I2721" s="416">
        <v>16181.6</v>
      </c>
      <c r="J2721" s="417">
        <f t="shared" si="3557"/>
        <v>0</v>
      </c>
      <c r="K2721" s="416">
        <v>374.5</v>
      </c>
      <c r="L2721" s="417">
        <f t="shared" si="3558"/>
        <v>0</v>
      </c>
      <c r="M2721" s="417">
        <f t="shared" si="3559"/>
        <v>18648.400000000001</v>
      </c>
      <c r="N2721" s="417">
        <f t="shared" si="3529"/>
        <v>0</v>
      </c>
      <c r="O2721" s="417">
        <f t="shared" ref="O2721" si="3562">F2721-F2720</f>
        <v>0</v>
      </c>
      <c r="P2721" s="417">
        <f t="shared" ref="P2721:Q2721" si="3563">M2721-M2720</f>
        <v>0</v>
      </c>
      <c r="Q2721" s="417">
        <f t="shared" si="3563"/>
        <v>0</v>
      </c>
      <c r="R2721" s="484"/>
      <c r="T2721" s="416">
        <v>1</v>
      </c>
    </row>
    <row r="2722" spans="1:20" s="371" customFormat="1" ht="24" hidden="1" customHeight="1">
      <c r="A2722" s="366" t="s">
        <v>3516</v>
      </c>
      <c r="B2722" s="418" t="s">
        <v>0</v>
      </c>
      <c r="C2722" s="418" t="s">
        <v>3490</v>
      </c>
      <c r="D2722" s="418" t="s">
        <v>159</v>
      </c>
      <c r="E2722" s="419" t="s">
        <v>1860</v>
      </c>
      <c r="F2722" s="411"/>
      <c r="G2722" s="411">
        <v>13807.3</v>
      </c>
      <c r="H2722" s="412">
        <f>INT($F2722*G2722)</f>
        <v>0</v>
      </c>
      <c r="I2722" s="411">
        <v>126684</v>
      </c>
      <c r="J2722" s="412">
        <f>INT($F2722*I2722)</f>
        <v>0</v>
      </c>
      <c r="K2722" s="411">
        <v>0</v>
      </c>
      <c r="L2722" s="412">
        <f>INT($F2722*K2722)</f>
        <v>0</v>
      </c>
      <c r="M2722" s="412">
        <f>+G2722+I2722+K2722</f>
        <v>140491.29999999999</v>
      </c>
      <c r="N2722" s="412">
        <f>H2722+J2722+L2722</f>
        <v>0</v>
      </c>
      <c r="O2722" s="412"/>
      <c r="P2722" s="412"/>
      <c r="Q2722" s="412"/>
      <c r="R2722" s="483" t="s">
        <v>0</v>
      </c>
      <c r="T2722" s="411">
        <v>180</v>
      </c>
    </row>
    <row r="2723" spans="1:20" s="75" customFormat="1" ht="24" hidden="1" customHeight="1">
      <c r="A2723" s="372" t="s">
        <v>3521</v>
      </c>
      <c r="B2723" s="421" t="s">
        <v>0</v>
      </c>
      <c r="C2723" s="421" t="s">
        <v>1515</v>
      </c>
      <c r="D2723" s="421" t="s">
        <v>159</v>
      </c>
      <c r="E2723" s="422" t="s">
        <v>729</v>
      </c>
      <c r="F2723" s="416"/>
      <c r="G2723" s="416">
        <v>13807.3</v>
      </c>
      <c r="H2723" s="417">
        <f t="shared" si="3556"/>
        <v>0</v>
      </c>
      <c r="I2723" s="416">
        <v>126684</v>
      </c>
      <c r="J2723" s="417">
        <f t="shared" si="3557"/>
        <v>0</v>
      </c>
      <c r="K2723" s="416">
        <v>0</v>
      </c>
      <c r="L2723" s="417">
        <f t="shared" si="3558"/>
        <v>0</v>
      </c>
      <c r="M2723" s="417">
        <f t="shared" si="3559"/>
        <v>140491.29999999999</v>
      </c>
      <c r="N2723" s="417">
        <f t="shared" si="3529"/>
        <v>0</v>
      </c>
      <c r="O2723" s="417">
        <f t="shared" ref="O2723" si="3564">F2723-F2722</f>
        <v>0</v>
      </c>
      <c r="P2723" s="417">
        <f t="shared" ref="P2723:Q2723" si="3565">M2723-M2722</f>
        <v>0</v>
      </c>
      <c r="Q2723" s="417">
        <f t="shared" si="3565"/>
        <v>0</v>
      </c>
      <c r="R2723" s="484"/>
      <c r="T2723" s="416">
        <v>180</v>
      </c>
    </row>
    <row r="2724" spans="1:20" s="371" customFormat="1" ht="24" hidden="1" customHeight="1">
      <c r="A2724" s="366" t="s">
        <v>2064</v>
      </c>
      <c r="B2724" s="418" t="s">
        <v>0</v>
      </c>
      <c r="C2724" s="418" t="s">
        <v>3490</v>
      </c>
      <c r="D2724" s="418" t="s">
        <v>172</v>
      </c>
      <c r="E2724" s="419" t="s">
        <v>1860</v>
      </c>
      <c r="F2724" s="411"/>
      <c r="G2724" s="411">
        <v>13207.8</v>
      </c>
      <c r="H2724" s="412">
        <f>INT($F2724*G2724)</f>
        <v>0</v>
      </c>
      <c r="I2724" s="411">
        <v>121181.6</v>
      </c>
      <c r="J2724" s="412">
        <f>INT($F2724*I2724)</f>
        <v>0</v>
      </c>
      <c r="K2724" s="411">
        <v>0</v>
      </c>
      <c r="L2724" s="412">
        <f>INT($F2724*K2724)</f>
        <v>0</v>
      </c>
      <c r="M2724" s="412">
        <f>+G2724+I2724+K2724</f>
        <v>134389.4</v>
      </c>
      <c r="N2724" s="412">
        <f>H2724+J2724+L2724</f>
        <v>0</v>
      </c>
      <c r="O2724" s="412"/>
      <c r="P2724" s="412"/>
      <c r="Q2724" s="412"/>
      <c r="R2724" s="483" t="s">
        <v>0</v>
      </c>
      <c r="T2724" s="411">
        <v>9</v>
      </c>
    </row>
    <row r="2725" spans="1:20" s="75" customFormat="1" ht="24" hidden="1" customHeight="1">
      <c r="A2725" s="372" t="s">
        <v>2072</v>
      </c>
      <c r="B2725" s="421" t="s">
        <v>0</v>
      </c>
      <c r="C2725" s="421" t="s">
        <v>1515</v>
      </c>
      <c r="D2725" s="421" t="s">
        <v>172</v>
      </c>
      <c r="E2725" s="422" t="s">
        <v>729</v>
      </c>
      <c r="F2725" s="416"/>
      <c r="G2725" s="416">
        <v>13207.8</v>
      </c>
      <c r="H2725" s="417">
        <f t="shared" si="3556"/>
        <v>0</v>
      </c>
      <c r="I2725" s="416">
        <v>121181.6</v>
      </c>
      <c r="J2725" s="417">
        <f t="shared" si="3557"/>
        <v>0</v>
      </c>
      <c r="K2725" s="416">
        <v>0</v>
      </c>
      <c r="L2725" s="417">
        <f t="shared" si="3558"/>
        <v>0</v>
      </c>
      <c r="M2725" s="417">
        <f t="shared" si="3559"/>
        <v>134389.4</v>
      </c>
      <c r="N2725" s="417">
        <f t="shared" si="3529"/>
        <v>0</v>
      </c>
      <c r="O2725" s="417">
        <f t="shared" ref="O2725" si="3566">F2725-F2724</f>
        <v>0</v>
      </c>
      <c r="P2725" s="417">
        <f t="shared" ref="P2725:Q2725" si="3567">M2725-M2724</f>
        <v>0</v>
      </c>
      <c r="Q2725" s="417">
        <f t="shared" si="3567"/>
        <v>0</v>
      </c>
      <c r="R2725" s="484"/>
      <c r="T2725" s="416">
        <v>9</v>
      </c>
    </row>
    <row r="2726" spans="1:20" s="371" customFormat="1" ht="24" hidden="1" customHeight="1">
      <c r="A2726" s="366" t="s">
        <v>3516</v>
      </c>
      <c r="B2726" s="418" t="s">
        <v>0</v>
      </c>
      <c r="C2726" s="418" t="s">
        <v>3525</v>
      </c>
      <c r="D2726" s="418" t="s">
        <v>173</v>
      </c>
      <c r="E2726" s="419" t="s">
        <v>1860</v>
      </c>
      <c r="F2726" s="411"/>
      <c r="G2726" s="411">
        <v>6503.4</v>
      </c>
      <c r="H2726" s="412">
        <f>INT($F2726*G2726)</f>
        <v>0</v>
      </c>
      <c r="I2726" s="411">
        <v>59673.599999999999</v>
      </c>
      <c r="J2726" s="412">
        <f>INT($F2726*I2726)</f>
        <v>0</v>
      </c>
      <c r="K2726" s="411">
        <v>0</v>
      </c>
      <c r="L2726" s="412">
        <f>INT($F2726*K2726)</f>
        <v>0</v>
      </c>
      <c r="M2726" s="412">
        <f>+G2726+I2726+K2726</f>
        <v>66177</v>
      </c>
      <c r="N2726" s="412">
        <f>H2726+J2726+L2726</f>
        <v>0</v>
      </c>
      <c r="O2726" s="412"/>
      <c r="P2726" s="412"/>
      <c r="Q2726" s="412"/>
      <c r="R2726" s="483" t="s">
        <v>0</v>
      </c>
      <c r="T2726" s="411">
        <v>21</v>
      </c>
    </row>
    <row r="2727" spans="1:20" s="75" customFormat="1" ht="24" hidden="1" customHeight="1">
      <c r="A2727" s="372" t="s">
        <v>2072</v>
      </c>
      <c r="B2727" s="421" t="s">
        <v>0</v>
      </c>
      <c r="C2727" s="421" t="s">
        <v>1517</v>
      </c>
      <c r="D2727" s="421" t="s">
        <v>173</v>
      </c>
      <c r="E2727" s="422" t="s">
        <v>729</v>
      </c>
      <c r="F2727" s="416"/>
      <c r="G2727" s="416">
        <v>6503.4</v>
      </c>
      <c r="H2727" s="417">
        <f t="shared" si="3556"/>
        <v>0</v>
      </c>
      <c r="I2727" s="416">
        <v>59673.599999999999</v>
      </c>
      <c r="J2727" s="417">
        <f t="shared" si="3557"/>
        <v>0</v>
      </c>
      <c r="K2727" s="416">
        <v>0</v>
      </c>
      <c r="L2727" s="417">
        <f t="shared" si="3558"/>
        <v>0</v>
      </c>
      <c r="M2727" s="417">
        <f t="shared" si="3559"/>
        <v>66177</v>
      </c>
      <c r="N2727" s="417">
        <f t="shared" si="3529"/>
        <v>0</v>
      </c>
      <c r="O2727" s="417">
        <f t="shared" ref="O2727" si="3568">F2727-F2726</f>
        <v>0</v>
      </c>
      <c r="P2727" s="417">
        <f t="shared" ref="P2727:Q2727" si="3569">M2727-M2726</f>
        <v>0</v>
      </c>
      <c r="Q2727" s="417">
        <f t="shared" si="3569"/>
        <v>0</v>
      </c>
      <c r="R2727" s="484"/>
      <c r="T2727" s="416">
        <v>21</v>
      </c>
    </row>
    <row r="2728" spans="1:20" s="371" customFormat="1" ht="24" hidden="1" customHeight="1">
      <c r="A2728" s="366" t="s">
        <v>3526</v>
      </c>
      <c r="B2728" s="418" t="s">
        <v>0</v>
      </c>
      <c r="C2728" s="418" t="s">
        <v>3525</v>
      </c>
      <c r="D2728" s="418" t="s">
        <v>177</v>
      </c>
      <c r="E2728" s="419" t="s">
        <v>1860</v>
      </c>
      <c r="F2728" s="411"/>
      <c r="G2728" s="411">
        <v>5574.9</v>
      </c>
      <c r="H2728" s="412">
        <f>INT($F2728*G2728)</f>
        <v>0</v>
      </c>
      <c r="I2728" s="411">
        <v>51148.800000000003</v>
      </c>
      <c r="J2728" s="412">
        <f>INT($F2728*I2728)</f>
        <v>0</v>
      </c>
      <c r="K2728" s="411">
        <v>0</v>
      </c>
      <c r="L2728" s="412">
        <f>INT($F2728*K2728)</f>
        <v>0</v>
      </c>
      <c r="M2728" s="412">
        <f>+G2728+I2728+K2728</f>
        <v>56723.700000000004</v>
      </c>
      <c r="N2728" s="412">
        <f>H2728+J2728+L2728</f>
        <v>0</v>
      </c>
      <c r="O2728" s="412"/>
      <c r="P2728" s="412"/>
      <c r="Q2728" s="412"/>
      <c r="R2728" s="483" t="s">
        <v>0</v>
      </c>
      <c r="T2728" s="411">
        <v>3</v>
      </c>
    </row>
    <row r="2729" spans="1:20" s="75" customFormat="1" ht="24" hidden="1" customHeight="1">
      <c r="A2729" s="372" t="s">
        <v>2956</v>
      </c>
      <c r="B2729" s="421" t="s">
        <v>0</v>
      </c>
      <c r="C2729" s="421" t="s">
        <v>1517</v>
      </c>
      <c r="D2729" s="421" t="s">
        <v>177</v>
      </c>
      <c r="E2729" s="422" t="s">
        <v>729</v>
      </c>
      <c r="F2729" s="416"/>
      <c r="G2729" s="416">
        <v>5574.9</v>
      </c>
      <c r="H2729" s="417">
        <f t="shared" si="3556"/>
        <v>0</v>
      </c>
      <c r="I2729" s="416">
        <v>51148.800000000003</v>
      </c>
      <c r="J2729" s="417">
        <f t="shared" si="3557"/>
        <v>0</v>
      </c>
      <c r="K2729" s="416">
        <v>0</v>
      </c>
      <c r="L2729" s="417">
        <f t="shared" si="3558"/>
        <v>0</v>
      </c>
      <c r="M2729" s="417">
        <f t="shared" si="3559"/>
        <v>56723.700000000004</v>
      </c>
      <c r="N2729" s="417">
        <f t="shared" si="3529"/>
        <v>0</v>
      </c>
      <c r="O2729" s="417">
        <f t="shared" ref="O2729" si="3570">F2729-F2728</f>
        <v>0</v>
      </c>
      <c r="P2729" s="417">
        <f t="shared" ref="P2729:Q2729" si="3571">M2729-M2728</f>
        <v>0</v>
      </c>
      <c r="Q2729" s="417">
        <f t="shared" si="3571"/>
        <v>0</v>
      </c>
      <c r="R2729" s="484"/>
      <c r="T2729" s="416">
        <v>3</v>
      </c>
    </row>
    <row r="2730" spans="1:20" s="371" customFormat="1" ht="24" hidden="1" customHeight="1">
      <c r="A2730" s="366" t="s">
        <v>3516</v>
      </c>
      <c r="B2730" s="418" t="s">
        <v>0</v>
      </c>
      <c r="C2730" s="418" t="s">
        <v>3525</v>
      </c>
      <c r="D2730" s="418" t="s">
        <v>193</v>
      </c>
      <c r="E2730" s="419" t="s">
        <v>1860</v>
      </c>
      <c r="F2730" s="411"/>
      <c r="G2730" s="411">
        <v>4445.3</v>
      </c>
      <c r="H2730" s="412">
        <f>INT($F2730*G2730)</f>
        <v>0</v>
      </c>
      <c r="I2730" s="411">
        <v>40789.599999999999</v>
      </c>
      <c r="J2730" s="412">
        <f>INT($F2730*I2730)</f>
        <v>0</v>
      </c>
      <c r="K2730" s="411">
        <v>0</v>
      </c>
      <c r="L2730" s="412">
        <f>INT($F2730*K2730)</f>
        <v>0</v>
      </c>
      <c r="M2730" s="412">
        <f>+G2730+I2730+K2730</f>
        <v>45234.9</v>
      </c>
      <c r="N2730" s="412">
        <f>H2730+J2730+L2730</f>
        <v>0</v>
      </c>
      <c r="O2730" s="412"/>
      <c r="P2730" s="412"/>
      <c r="Q2730" s="412"/>
      <c r="R2730" s="483" t="s">
        <v>0</v>
      </c>
      <c r="T2730" s="411">
        <v>3</v>
      </c>
    </row>
    <row r="2731" spans="1:20" s="75" customFormat="1" ht="24" hidden="1" customHeight="1">
      <c r="A2731" s="372" t="s">
        <v>2072</v>
      </c>
      <c r="B2731" s="421" t="s">
        <v>0</v>
      </c>
      <c r="C2731" s="421" t="s">
        <v>1517</v>
      </c>
      <c r="D2731" s="421" t="s">
        <v>193</v>
      </c>
      <c r="E2731" s="422" t="s">
        <v>729</v>
      </c>
      <c r="F2731" s="416"/>
      <c r="G2731" s="416">
        <v>4445.3</v>
      </c>
      <c r="H2731" s="417">
        <f t="shared" si="3556"/>
        <v>0</v>
      </c>
      <c r="I2731" s="416">
        <v>40789.599999999999</v>
      </c>
      <c r="J2731" s="417">
        <f t="shared" si="3557"/>
        <v>0</v>
      </c>
      <c r="K2731" s="416">
        <v>0</v>
      </c>
      <c r="L2731" s="417">
        <f t="shared" si="3558"/>
        <v>0</v>
      </c>
      <c r="M2731" s="417">
        <f t="shared" si="3559"/>
        <v>45234.9</v>
      </c>
      <c r="N2731" s="417">
        <f t="shared" si="3529"/>
        <v>0</v>
      </c>
      <c r="O2731" s="417">
        <f t="shared" ref="O2731" si="3572">F2731-F2730</f>
        <v>0</v>
      </c>
      <c r="P2731" s="417">
        <f t="shared" ref="P2731:Q2731" si="3573">M2731-M2730</f>
        <v>0</v>
      </c>
      <c r="Q2731" s="417">
        <f t="shared" si="3573"/>
        <v>0</v>
      </c>
      <c r="R2731" s="484"/>
      <c r="T2731" s="416">
        <v>3</v>
      </c>
    </row>
    <row r="2732" spans="1:20" s="371" customFormat="1" ht="24" hidden="1" customHeight="1">
      <c r="A2732" s="366" t="s">
        <v>2064</v>
      </c>
      <c r="B2732" s="418" t="s">
        <v>0</v>
      </c>
      <c r="C2732" s="418" t="s">
        <v>3525</v>
      </c>
      <c r="D2732" s="418" t="s">
        <v>180</v>
      </c>
      <c r="E2732" s="419" t="s">
        <v>1860</v>
      </c>
      <c r="F2732" s="411"/>
      <c r="G2732" s="411">
        <v>2986.7</v>
      </c>
      <c r="H2732" s="412">
        <f>INT($F2732*G2732)</f>
        <v>0</v>
      </c>
      <c r="I2732" s="411">
        <v>27408</v>
      </c>
      <c r="J2732" s="412">
        <f>INT($F2732*I2732)</f>
        <v>0</v>
      </c>
      <c r="K2732" s="411">
        <v>0</v>
      </c>
      <c r="L2732" s="412">
        <f>INT($F2732*K2732)</f>
        <v>0</v>
      </c>
      <c r="M2732" s="412">
        <f>+G2732+I2732+K2732</f>
        <v>30394.7</v>
      </c>
      <c r="N2732" s="412">
        <f>H2732+J2732+L2732</f>
        <v>0</v>
      </c>
      <c r="O2732" s="412"/>
      <c r="P2732" s="412"/>
      <c r="Q2732" s="412"/>
      <c r="R2732" s="483" t="s">
        <v>0</v>
      </c>
      <c r="T2732" s="411">
        <v>1</v>
      </c>
    </row>
    <row r="2733" spans="1:20" s="75" customFormat="1" ht="24" hidden="1" customHeight="1">
      <c r="A2733" s="372" t="s">
        <v>2072</v>
      </c>
      <c r="B2733" s="421" t="s">
        <v>0</v>
      </c>
      <c r="C2733" s="421" t="s">
        <v>1517</v>
      </c>
      <c r="D2733" s="421" t="s">
        <v>180</v>
      </c>
      <c r="E2733" s="422" t="s">
        <v>729</v>
      </c>
      <c r="F2733" s="416"/>
      <c r="G2733" s="416">
        <v>2986.7</v>
      </c>
      <c r="H2733" s="417">
        <f t="shared" si="3556"/>
        <v>0</v>
      </c>
      <c r="I2733" s="416">
        <v>27408</v>
      </c>
      <c r="J2733" s="417">
        <f t="shared" si="3557"/>
        <v>0</v>
      </c>
      <c r="K2733" s="416">
        <v>0</v>
      </c>
      <c r="L2733" s="417">
        <f t="shared" si="3558"/>
        <v>0</v>
      </c>
      <c r="M2733" s="417">
        <f t="shared" si="3559"/>
        <v>30394.7</v>
      </c>
      <c r="N2733" s="417">
        <f t="shared" si="3529"/>
        <v>0</v>
      </c>
      <c r="O2733" s="417">
        <f t="shared" ref="O2733" si="3574">F2733-F2732</f>
        <v>0</v>
      </c>
      <c r="P2733" s="417">
        <f t="shared" ref="P2733:Q2733" si="3575">M2733-M2732</f>
        <v>0</v>
      </c>
      <c r="Q2733" s="417">
        <f t="shared" si="3575"/>
        <v>0</v>
      </c>
      <c r="R2733" s="484"/>
      <c r="T2733" s="416">
        <v>1</v>
      </c>
    </row>
    <row r="2734" spans="1:20" s="371" customFormat="1" ht="24" hidden="1" customHeight="1">
      <c r="A2734" s="366" t="s">
        <v>3526</v>
      </c>
      <c r="B2734" s="418" t="s">
        <v>0</v>
      </c>
      <c r="C2734" s="418" t="s">
        <v>3525</v>
      </c>
      <c r="D2734" s="418" t="s">
        <v>167</v>
      </c>
      <c r="E2734" s="419" t="s">
        <v>1860</v>
      </c>
      <c r="F2734" s="411"/>
      <c r="G2734" s="411">
        <v>2986.7</v>
      </c>
      <c r="H2734" s="412">
        <f>INT($F2734*G2734)</f>
        <v>0</v>
      </c>
      <c r="I2734" s="411">
        <v>27408</v>
      </c>
      <c r="J2734" s="412">
        <f>INT($F2734*I2734)</f>
        <v>0</v>
      </c>
      <c r="K2734" s="411">
        <v>0</v>
      </c>
      <c r="L2734" s="412">
        <f>INT($F2734*K2734)</f>
        <v>0</v>
      </c>
      <c r="M2734" s="412">
        <f>+G2734+I2734+K2734</f>
        <v>30394.7</v>
      </c>
      <c r="N2734" s="412">
        <f>H2734+J2734+L2734</f>
        <v>0</v>
      </c>
      <c r="O2734" s="412"/>
      <c r="P2734" s="412"/>
      <c r="Q2734" s="412"/>
      <c r="R2734" s="483" t="s">
        <v>0</v>
      </c>
      <c r="T2734" s="411">
        <v>1</v>
      </c>
    </row>
    <row r="2735" spans="1:20" s="75" customFormat="1" ht="24" hidden="1" customHeight="1">
      <c r="A2735" s="372" t="s">
        <v>2072</v>
      </c>
      <c r="B2735" s="421" t="s">
        <v>0</v>
      </c>
      <c r="C2735" s="421" t="s">
        <v>1517</v>
      </c>
      <c r="D2735" s="421" t="s">
        <v>167</v>
      </c>
      <c r="E2735" s="422" t="s">
        <v>729</v>
      </c>
      <c r="F2735" s="416"/>
      <c r="G2735" s="416">
        <v>2986.7</v>
      </c>
      <c r="H2735" s="417">
        <f t="shared" si="3556"/>
        <v>0</v>
      </c>
      <c r="I2735" s="416">
        <v>27408</v>
      </c>
      <c r="J2735" s="417">
        <f t="shared" si="3557"/>
        <v>0</v>
      </c>
      <c r="K2735" s="416">
        <v>0</v>
      </c>
      <c r="L2735" s="417">
        <f t="shared" si="3558"/>
        <v>0</v>
      </c>
      <c r="M2735" s="417">
        <f t="shared" si="3559"/>
        <v>30394.7</v>
      </c>
      <c r="N2735" s="417">
        <f t="shared" si="3529"/>
        <v>0</v>
      </c>
      <c r="O2735" s="417">
        <f t="shared" ref="O2735" si="3576">F2735-F2734</f>
        <v>0</v>
      </c>
      <c r="P2735" s="417">
        <f t="shared" ref="P2735:Q2735" si="3577">M2735-M2734</f>
        <v>0</v>
      </c>
      <c r="Q2735" s="417">
        <f t="shared" si="3577"/>
        <v>0</v>
      </c>
      <c r="R2735" s="484"/>
      <c r="T2735" s="416">
        <v>1</v>
      </c>
    </row>
    <row r="2736" spans="1:20" s="371" customFormat="1" ht="24" hidden="1" customHeight="1">
      <c r="A2736" s="366" t="s">
        <v>2064</v>
      </c>
      <c r="B2736" s="418" t="s">
        <v>0</v>
      </c>
      <c r="C2736" s="418" t="s">
        <v>3491</v>
      </c>
      <c r="D2736" s="418" t="s">
        <v>196</v>
      </c>
      <c r="E2736" s="419" t="s">
        <v>1860</v>
      </c>
      <c r="F2736" s="411"/>
      <c r="G2736" s="411">
        <v>19151.099999999999</v>
      </c>
      <c r="H2736" s="412">
        <f>INT($F2736*G2736)</f>
        <v>0</v>
      </c>
      <c r="I2736" s="411">
        <v>31185.599999999999</v>
      </c>
      <c r="J2736" s="412">
        <f>INT($F2736*I2736)</f>
        <v>0</v>
      </c>
      <c r="K2736" s="411">
        <v>0</v>
      </c>
      <c r="L2736" s="412">
        <f>INT($F2736*K2736)</f>
        <v>0</v>
      </c>
      <c r="M2736" s="412">
        <f>+G2736+I2736+K2736</f>
        <v>50336.7</v>
      </c>
      <c r="N2736" s="412">
        <f>H2736+J2736+L2736</f>
        <v>0</v>
      </c>
      <c r="O2736" s="412"/>
      <c r="P2736" s="412"/>
      <c r="Q2736" s="412"/>
      <c r="R2736" s="483" t="s">
        <v>0</v>
      </c>
      <c r="T2736" s="411">
        <v>9</v>
      </c>
    </row>
    <row r="2737" spans="1:20" s="75" customFormat="1" ht="24" hidden="1" customHeight="1">
      <c r="A2737" s="372" t="s">
        <v>2072</v>
      </c>
      <c r="B2737" s="421" t="s">
        <v>0</v>
      </c>
      <c r="C2737" s="421" t="s">
        <v>1516</v>
      </c>
      <c r="D2737" s="421" t="s">
        <v>196</v>
      </c>
      <c r="E2737" s="422" t="s">
        <v>729</v>
      </c>
      <c r="F2737" s="416"/>
      <c r="G2737" s="416">
        <v>19151.099999999999</v>
      </c>
      <c r="H2737" s="417">
        <f t="shared" si="3556"/>
        <v>0</v>
      </c>
      <c r="I2737" s="416">
        <v>31185.599999999999</v>
      </c>
      <c r="J2737" s="417">
        <f t="shared" si="3557"/>
        <v>0</v>
      </c>
      <c r="K2737" s="416">
        <v>0</v>
      </c>
      <c r="L2737" s="417">
        <f t="shared" si="3558"/>
        <v>0</v>
      </c>
      <c r="M2737" s="417">
        <f t="shared" si="3559"/>
        <v>50336.7</v>
      </c>
      <c r="N2737" s="417">
        <f t="shared" si="3529"/>
        <v>0</v>
      </c>
      <c r="O2737" s="417">
        <f t="shared" ref="O2737" si="3578">F2737-F2736</f>
        <v>0</v>
      </c>
      <c r="P2737" s="417">
        <f t="shared" ref="P2737:Q2737" si="3579">M2737-M2736</f>
        <v>0</v>
      </c>
      <c r="Q2737" s="417">
        <f t="shared" si="3579"/>
        <v>0</v>
      </c>
      <c r="R2737" s="484"/>
      <c r="T2737" s="416">
        <v>9</v>
      </c>
    </row>
    <row r="2738" spans="1:20" s="371" customFormat="1" ht="24" hidden="1" customHeight="1">
      <c r="A2738" s="366" t="s">
        <v>2064</v>
      </c>
      <c r="B2738" s="448" t="s">
        <v>3527</v>
      </c>
      <c r="C2738" s="448" t="s">
        <v>3528</v>
      </c>
      <c r="D2738" s="448" t="s">
        <v>0</v>
      </c>
      <c r="E2738" s="449" t="s">
        <v>0</v>
      </c>
      <c r="F2738" s="510"/>
      <c r="G2738" s="451">
        <v>0</v>
      </c>
      <c r="H2738" s="452">
        <f>H2740+H2780</f>
        <v>0</v>
      </c>
      <c r="I2738" s="451">
        <v>0</v>
      </c>
      <c r="J2738" s="452">
        <f>J2740+J2780</f>
        <v>0</v>
      </c>
      <c r="K2738" s="451">
        <v>0</v>
      </c>
      <c r="L2738" s="452">
        <f>L2740+L2780</f>
        <v>0</v>
      </c>
      <c r="M2738" s="452">
        <v>0</v>
      </c>
      <c r="N2738" s="452">
        <f>H2738+J2738+L2738</f>
        <v>0</v>
      </c>
      <c r="O2738" s="452"/>
      <c r="P2738" s="452"/>
      <c r="Q2738" s="452"/>
      <c r="R2738" s="449" t="s">
        <v>0</v>
      </c>
      <c r="T2738" s="510">
        <v>0</v>
      </c>
    </row>
    <row r="2739" spans="1:20" s="75" customFormat="1" ht="24" hidden="1" customHeight="1">
      <c r="A2739" s="372" t="s">
        <v>2072</v>
      </c>
      <c r="B2739" s="454" t="s">
        <v>1830</v>
      </c>
      <c r="C2739" s="454" t="s">
        <v>1518</v>
      </c>
      <c r="D2739" s="454" t="s">
        <v>0</v>
      </c>
      <c r="E2739" s="455" t="s">
        <v>0</v>
      </c>
      <c r="F2739" s="511"/>
      <c r="G2739" s="457">
        <v>0</v>
      </c>
      <c r="H2739" s="458">
        <f>H2741+H2781</f>
        <v>0</v>
      </c>
      <c r="I2739" s="457">
        <v>0</v>
      </c>
      <c r="J2739" s="458">
        <f>J2741+J2781</f>
        <v>0</v>
      </c>
      <c r="K2739" s="457">
        <v>0</v>
      </c>
      <c r="L2739" s="458">
        <f>L2741+L2781</f>
        <v>0</v>
      </c>
      <c r="M2739" s="458">
        <v>0</v>
      </c>
      <c r="N2739" s="458">
        <f t="shared" si="3529"/>
        <v>0</v>
      </c>
      <c r="O2739" s="458">
        <f t="shared" ref="O2739" si="3580">F2739-F2738</f>
        <v>0</v>
      </c>
      <c r="P2739" s="458">
        <f t="shared" ref="P2739:Q2739" si="3581">M2739-M2738</f>
        <v>0</v>
      </c>
      <c r="Q2739" s="458">
        <f t="shared" si="3581"/>
        <v>0</v>
      </c>
      <c r="R2739" s="455"/>
      <c r="T2739" s="511">
        <v>0</v>
      </c>
    </row>
    <row r="2740" spans="1:20" s="371" customFormat="1" ht="24" hidden="1" customHeight="1">
      <c r="A2740" s="366" t="s">
        <v>3516</v>
      </c>
      <c r="B2740" s="500" t="s">
        <v>3395</v>
      </c>
      <c r="C2740" s="500" t="s">
        <v>3529</v>
      </c>
      <c r="D2740" s="500" t="s">
        <v>0</v>
      </c>
      <c r="E2740" s="501" t="s">
        <v>0</v>
      </c>
      <c r="F2740" s="502"/>
      <c r="G2740" s="503">
        <v>0</v>
      </c>
      <c r="H2740" s="503">
        <f>SUMIF($A$2742:$A$2779,$A2742,H$2742:H$2779)</f>
        <v>0</v>
      </c>
      <c r="I2740" s="503">
        <v>0</v>
      </c>
      <c r="J2740" s="503">
        <f t="shared" ref="J2740:J2741" si="3582">SUMIF($A$2742:$A$2779,$A2742,J$2742:J$2779)</f>
        <v>0</v>
      </c>
      <c r="K2740" s="503">
        <v>0</v>
      </c>
      <c r="L2740" s="503">
        <f t="shared" ref="L2740" si="3583">SUMIF($A$2742:$A$2779,$A2742,L$2742:L$2779)</f>
        <v>0</v>
      </c>
      <c r="M2740" s="504">
        <v>0</v>
      </c>
      <c r="N2740" s="503">
        <f>H2740+J2740+L2740</f>
        <v>0</v>
      </c>
      <c r="O2740" s="503"/>
      <c r="P2740" s="503"/>
      <c r="Q2740" s="503"/>
      <c r="R2740" s="501" t="s">
        <v>0</v>
      </c>
      <c r="T2740" s="502">
        <v>0</v>
      </c>
    </row>
    <row r="2741" spans="1:20" s="75" customFormat="1" ht="24" hidden="1" customHeight="1">
      <c r="A2741" s="372" t="s">
        <v>3530</v>
      </c>
      <c r="B2741" s="505" t="s">
        <v>3531</v>
      </c>
      <c r="C2741" s="505" t="s">
        <v>3532</v>
      </c>
      <c r="D2741" s="505" t="s">
        <v>0</v>
      </c>
      <c r="E2741" s="506" t="s">
        <v>0</v>
      </c>
      <c r="F2741" s="507"/>
      <c r="G2741" s="508">
        <v>0</v>
      </c>
      <c r="H2741" s="508">
        <f>SUMIF($A$2742:$A$2779,$A2743,H$2742:H$2779)</f>
        <v>0</v>
      </c>
      <c r="I2741" s="508">
        <v>0</v>
      </c>
      <c r="J2741" s="508">
        <f t="shared" si="3582"/>
        <v>0</v>
      </c>
      <c r="K2741" s="508">
        <v>0</v>
      </c>
      <c r="L2741" s="508">
        <f>SUMIF($A$2742:$A$2779,$A2743,L$2742:L$2779)</f>
        <v>0</v>
      </c>
      <c r="M2741" s="509">
        <v>0</v>
      </c>
      <c r="N2741" s="508">
        <f t="shared" si="3529"/>
        <v>0</v>
      </c>
      <c r="O2741" s="508">
        <f t="shared" ref="O2741" si="3584">F2741-F2740</f>
        <v>0</v>
      </c>
      <c r="P2741" s="508">
        <f t="shared" ref="P2741:Q2741" si="3585">M2741-M2740</f>
        <v>0</v>
      </c>
      <c r="Q2741" s="508">
        <f t="shared" si="3585"/>
        <v>0</v>
      </c>
      <c r="R2741" s="506"/>
      <c r="T2741" s="507">
        <v>0</v>
      </c>
    </row>
    <row r="2742" spans="1:20" s="371" customFormat="1" ht="24" hidden="1" customHeight="1">
      <c r="A2742" s="366" t="s">
        <v>3533</v>
      </c>
      <c r="B2742" s="418" t="s">
        <v>0</v>
      </c>
      <c r="C2742" s="418" t="s">
        <v>3534</v>
      </c>
      <c r="D2742" s="418" t="s">
        <v>198</v>
      </c>
      <c r="E2742" s="419" t="s">
        <v>199</v>
      </c>
      <c r="F2742" s="411"/>
      <c r="G2742" s="411">
        <v>1056.9000000000001</v>
      </c>
      <c r="H2742" s="412">
        <f>INT($F2742*G2742)</f>
        <v>0</v>
      </c>
      <c r="I2742" s="411">
        <v>0</v>
      </c>
      <c r="J2742" s="412">
        <f>INT($F2742*I2742)</f>
        <v>0</v>
      </c>
      <c r="K2742" s="411">
        <v>0</v>
      </c>
      <c r="L2742" s="412">
        <f>INT($F2742*K2742)</f>
        <v>0</v>
      </c>
      <c r="M2742" s="412">
        <f>+G2742+I2742+K2742</f>
        <v>1056.9000000000001</v>
      </c>
      <c r="N2742" s="412">
        <f>H2742+J2742+L2742</f>
        <v>0</v>
      </c>
      <c r="O2742" s="412"/>
      <c r="P2742" s="412"/>
      <c r="Q2742" s="412"/>
      <c r="R2742" s="483" t="s">
        <v>0</v>
      </c>
      <c r="T2742" s="411">
        <v>1180.6199999999999</v>
      </c>
    </row>
    <row r="2743" spans="1:20" s="75" customFormat="1" ht="24" hidden="1" customHeight="1">
      <c r="A2743" s="372" t="s">
        <v>3524</v>
      </c>
      <c r="B2743" s="421" t="s">
        <v>0</v>
      </c>
      <c r="C2743" s="421" t="s">
        <v>1519</v>
      </c>
      <c r="D2743" s="421" t="s">
        <v>198</v>
      </c>
      <c r="E2743" s="422" t="s">
        <v>199</v>
      </c>
      <c r="F2743" s="416"/>
      <c r="G2743" s="416">
        <v>1056.9000000000001</v>
      </c>
      <c r="H2743" s="417">
        <f t="shared" ref="H2743:H2779" si="3586">INT($F2743*G2743)</f>
        <v>0</v>
      </c>
      <c r="I2743" s="416">
        <v>0</v>
      </c>
      <c r="J2743" s="417">
        <f t="shared" ref="J2743:J2779" si="3587">INT($F2743*I2743)</f>
        <v>0</v>
      </c>
      <c r="K2743" s="416">
        <v>0</v>
      </c>
      <c r="L2743" s="417">
        <f t="shared" ref="L2743:L2779" si="3588">INT($F2743*K2743)</f>
        <v>0</v>
      </c>
      <c r="M2743" s="417">
        <f t="shared" ref="M2743:M2779" si="3589">+G2743+I2743+K2743</f>
        <v>1056.9000000000001</v>
      </c>
      <c r="N2743" s="417">
        <f t="shared" si="3529"/>
        <v>0</v>
      </c>
      <c r="O2743" s="417">
        <f t="shared" ref="O2743" si="3590">F2743-F2742</f>
        <v>0</v>
      </c>
      <c r="P2743" s="417">
        <f t="shared" ref="P2743:Q2743" si="3591">M2743-M2742</f>
        <v>0</v>
      </c>
      <c r="Q2743" s="417">
        <f t="shared" si="3591"/>
        <v>0</v>
      </c>
      <c r="R2743" s="484"/>
      <c r="T2743" s="416">
        <v>1180.6199999999999</v>
      </c>
    </row>
    <row r="2744" spans="1:20" s="371" customFormat="1" ht="24" hidden="1" customHeight="1">
      <c r="A2744" s="366" t="s">
        <v>3516</v>
      </c>
      <c r="B2744" s="418" t="s">
        <v>0</v>
      </c>
      <c r="C2744" s="418" t="s">
        <v>3534</v>
      </c>
      <c r="D2744" s="418" t="s">
        <v>200</v>
      </c>
      <c r="E2744" s="419" t="s">
        <v>199</v>
      </c>
      <c r="F2744" s="411"/>
      <c r="G2744" s="411">
        <v>1056.9000000000001</v>
      </c>
      <c r="H2744" s="412">
        <f>INT($F2744*G2744)</f>
        <v>0</v>
      </c>
      <c r="I2744" s="411">
        <v>0</v>
      </c>
      <c r="J2744" s="412">
        <f>INT($F2744*I2744)</f>
        <v>0</v>
      </c>
      <c r="K2744" s="411">
        <v>0</v>
      </c>
      <c r="L2744" s="412">
        <f>INT($F2744*K2744)</f>
        <v>0</v>
      </c>
      <c r="M2744" s="412">
        <f>+G2744+I2744+K2744</f>
        <v>1056.9000000000001</v>
      </c>
      <c r="N2744" s="412">
        <f>H2744+J2744+L2744</f>
        <v>0</v>
      </c>
      <c r="O2744" s="412"/>
      <c r="P2744" s="412"/>
      <c r="Q2744" s="412"/>
      <c r="R2744" s="483" t="s">
        <v>0</v>
      </c>
      <c r="T2744" s="411">
        <v>75.180000000000007</v>
      </c>
    </row>
    <row r="2745" spans="1:20" s="75" customFormat="1" ht="24" hidden="1" customHeight="1">
      <c r="A2745" s="372" t="s">
        <v>3524</v>
      </c>
      <c r="B2745" s="421" t="s">
        <v>0</v>
      </c>
      <c r="C2745" s="421" t="s">
        <v>1519</v>
      </c>
      <c r="D2745" s="421" t="s">
        <v>200</v>
      </c>
      <c r="E2745" s="422" t="s">
        <v>199</v>
      </c>
      <c r="F2745" s="416"/>
      <c r="G2745" s="416">
        <v>1056.9000000000001</v>
      </c>
      <c r="H2745" s="417">
        <f t="shared" si="3586"/>
        <v>0</v>
      </c>
      <c r="I2745" s="416">
        <v>0</v>
      </c>
      <c r="J2745" s="417">
        <f t="shared" si="3587"/>
        <v>0</v>
      </c>
      <c r="K2745" s="416">
        <v>0</v>
      </c>
      <c r="L2745" s="417">
        <f t="shared" si="3588"/>
        <v>0</v>
      </c>
      <c r="M2745" s="417">
        <f t="shared" si="3589"/>
        <v>1056.9000000000001</v>
      </c>
      <c r="N2745" s="417">
        <f t="shared" si="3529"/>
        <v>0</v>
      </c>
      <c r="O2745" s="417">
        <f t="shared" ref="O2745" si="3592">F2745-F2744</f>
        <v>0</v>
      </c>
      <c r="P2745" s="417">
        <f t="shared" ref="P2745:Q2745" si="3593">M2745-M2744</f>
        <v>0</v>
      </c>
      <c r="Q2745" s="417">
        <f t="shared" si="3593"/>
        <v>0</v>
      </c>
      <c r="R2745" s="484"/>
      <c r="T2745" s="416">
        <v>75.180000000000007</v>
      </c>
    </row>
    <row r="2746" spans="1:20" s="371" customFormat="1" ht="24" hidden="1" customHeight="1">
      <c r="A2746" s="366" t="s">
        <v>3515</v>
      </c>
      <c r="B2746" s="418" t="s">
        <v>0</v>
      </c>
      <c r="C2746" s="418" t="s">
        <v>6522</v>
      </c>
      <c r="D2746" s="418" t="s">
        <v>201</v>
      </c>
      <c r="E2746" s="419" t="s">
        <v>199</v>
      </c>
      <c r="F2746" s="411"/>
      <c r="G2746" s="411">
        <v>1056.9000000000001</v>
      </c>
      <c r="H2746" s="412">
        <f>INT($F2746*G2746)</f>
        <v>0</v>
      </c>
      <c r="I2746" s="411">
        <v>0</v>
      </c>
      <c r="J2746" s="412">
        <f>INT($F2746*I2746)</f>
        <v>0</v>
      </c>
      <c r="K2746" s="411">
        <v>0</v>
      </c>
      <c r="L2746" s="412">
        <f>INT($F2746*K2746)</f>
        <v>0</v>
      </c>
      <c r="M2746" s="412">
        <f>+G2746+I2746+K2746</f>
        <v>1056.9000000000001</v>
      </c>
      <c r="N2746" s="412">
        <f>H2746+J2746+L2746</f>
        <v>0</v>
      </c>
      <c r="O2746" s="412"/>
      <c r="P2746" s="412"/>
      <c r="Q2746" s="412"/>
      <c r="R2746" s="483" t="s">
        <v>0</v>
      </c>
      <c r="T2746" s="411">
        <v>406.14</v>
      </c>
    </row>
    <row r="2747" spans="1:20" s="75" customFormat="1" ht="24" hidden="1" customHeight="1">
      <c r="A2747" s="372" t="s">
        <v>3524</v>
      </c>
      <c r="B2747" s="421" t="s">
        <v>0</v>
      </c>
      <c r="C2747" s="421" t="s">
        <v>6523</v>
      </c>
      <c r="D2747" s="421" t="s">
        <v>201</v>
      </c>
      <c r="E2747" s="422" t="s">
        <v>199</v>
      </c>
      <c r="F2747" s="416"/>
      <c r="G2747" s="416">
        <v>1056.9000000000001</v>
      </c>
      <c r="H2747" s="417">
        <f t="shared" si="3586"/>
        <v>0</v>
      </c>
      <c r="I2747" s="416">
        <v>0</v>
      </c>
      <c r="J2747" s="417">
        <f t="shared" si="3587"/>
        <v>0</v>
      </c>
      <c r="K2747" s="416">
        <v>0</v>
      </c>
      <c r="L2747" s="417">
        <f t="shared" si="3588"/>
        <v>0</v>
      </c>
      <c r="M2747" s="417">
        <f t="shared" si="3589"/>
        <v>1056.9000000000001</v>
      </c>
      <c r="N2747" s="417">
        <f t="shared" si="3529"/>
        <v>0</v>
      </c>
      <c r="O2747" s="417">
        <f t="shared" ref="O2747" si="3594">F2747-F2746</f>
        <v>0</v>
      </c>
      <c r="P2747" s="417">
        <f t="shared" ref="P2747:Q2747" si="3595">M2747-M2746</f>
        <v>0</v>
      </c>
      <c r="Q2747" s="417">
        <f t="shared" si="3595"/>
        <v>0</v>
      </c>
      <c r="R2747" s="484"/>
      <c r="T2747" s="416">
        <v>406.14</v>
      </c>
    </row>
    <row r="2748" spans="1:20" s="371" customFormat="1" ht="24" hidden="1" customHeight="1">
      <c r="A2748" s="366" t="s">
        <v>3515</v>
      </c>
      <c r="B2748" s="418" t="s">
        <v>0</v>
      </c>
      <c r="C2748" s="418" t="s">
        <v>6524</v>
      </c>
      <c r="D2748" s="418" t="s">
        <v>202</v>
      </c>
      <c r="E2748" s="419" t="s">
        <v>199</v>
      </c>
      <c r="F2748" s="411"/>
      <c r="G2748" s="411">
        <v>1056.9000000000001</v>
      </c>
      <c r="H2748" s="412">
        <f>INT($F2748*G2748)</f>
        <v>0</v>
      </c>
      <c r="I2748" s="411">
        <v>0</v>
      </c>
      <c r="J2748" s="412">
        <f>INT($F2748*I2748)</f>
        <v>0</v>
      </c>
      <c r="K2748" s="411">
        <v>0</v>
      </c>
      <c r="L2748" s="412">
        <f>INT($F2748*K2748)</f>
        <v>0</v>
      </c>
      <c r="M2748" s="412">
        <f>+G2748+I2748+K2748</f>
        <v>1056.9000000000001</v>
      </c>
      <c r="N2748" s="412">
        <f>H2748+J2748+L2748</f>
        <v>0</v>
      </c>
      <c r="O2748" s="412"/>
      <c r="P2748" s="412"/>
      <c r="Q2748" s="412"/>
      <c r="R2748" s="483" t="s">
        <v>0</v>
      </c>
      <c r="T2748" s="411">
        <v>26211.89</v>
      </c>
    </row>
    <row r="2749" spans="1:20" s="75" customFormat="1" ht="24" hidden="1" customHeight="1">
      <c r="A2749" s="372" t="s">
        <v>3524</v>
      </c>
      <c r="B2749" s="421" t="s">
        <v>0</v>
      </c>
      <c r="C2749" s="421" t="s">
        <v>6525</v>
      </c>
      <c r="D2749" s="421" t="s">
        <v>202</v>
      </c>
      <c r="E2749" s="422" t="s">
        <v>199</v>
      </c>
      <c r="F2749" s="416"/>
      <c r="G2749" s="416">
        <v>1056.9000000000001</v>
      </c>
      <c r="H2749" s="417">
        <f t="shared" si="3586"/>
        <v>0</v>
      </c>
      <c r="I2749" s="416">
        <v>0</v>
      </c>
      <c r="J2749" s="417">
        <f t="shared" si="3587"/>
        <v>0</v>
      </c>
      <c r="K2749" s="416">
        <v>0</v>
      </c>
      <c r="L2749" s="417">
        <f t="shared" si="3588"/>
        <v>0</v>
      </c>
      <c r="M2749" s="417">
        <f t="shared" si="3589"/>
        <v>1056.9000000000001</v>
      </c>
      <c r="N2749" s="417">
        <f t="shared" si="3529"/>
        <v>0</v>
      </c>
      <c r="O2749" s="417">
        <f t="shared" ref="O2749" si="3596">F2749-F2748</f>
        <v>0</v>
      </c>
      <c r="P2749" s="417">
        <f t="shared" ref="P2749:Q2749" si="3597">M2749-M2748</f>
        <v>0</v>
      </c>
      <c r="Q2749" s="417">
        <f t="shared" si="3597"/>
        <v>0</v>
      </c>
      <c r="R2749" s="484"/>
      <c r="T2749" s="416">
        <v>26211.89</v>
      </c>
    </row>
    <row r="2750" spans="1:20" s="371" customFormat="1" ht="24" hidden="1" customHeight="1">
      <c r="A2750" s="366" t="s">
        <v>3515</v>
      </c>
      <c r="B2750" s="418" t="s">
        <v>0</v>
      </c>
      <c r="C2750" s="418" t="s">
        <v>3536</v>
      </c>
      <c r="D2750" s="418" t="s">
        <v>203</v>
      </c>
      <c r="E2750" s="419" t="s">
        <v>199</v>
      </c>
      <c r="F2750" s="411"/>
      <c r="G2750" s="411">
        <v>1056.9000000000001</v>
      </c>
      <c r="H2750" s="412">
        <f>INT($F2750*G2750)</f>
        <v>0</v>
      </c>
      <c r="I2750" s="411">
        <v>0</v>
      </c>
      <c r="J2750" s="412">
        <f>INT($F2750*I2750)</f>
        <v>0</v>
      </c>
      <c r="K2750" s="411">
        <v>0</v>
      </c>
      <c r="L2750" s="412">
        <f>INT($F2750*K2750)</f>
        <v>0</v>
      </c>
      <c r="M2750" s="412">
        <f>+G2750+I2750+K2750</f>
        <v>1056.9000000000001</v>
      </c>
      <c r="N2750" s="412">
        <f>H2750+J2750+L2750</f>
        <v>0</v>
      </c>
      <c r="O2750" s="412"/>
      <c r="P2750" s="412"/>
      <c r="Q2750" s="412"/>
      <c r="R2750" s="483" t="s">
        <v>0</v>
      </c>
      <c r="T2750" s="411">
        <v>6769.43</v>
      </c>
    </row>
    <row r="2751" spans="1:20" s="75" customFormat="1" ht="24" hidden="1" customHeight="1">
      <c r="A2751" s="372" t="s">
        <v>3513</v>
      </c>
      <c r="B2751" s="421" t="s">
        <v>0</v>
      </c>
      <c r="C2751" s="421" t="s">
        <v>1521</v>
      </c>
      <c r="D2751" s="421" t="s">
        <v>203</v>
      </c>
      <c r="E2751" s="422" t="s">
        <v>199</v>
      </c>
      <c r="F2751" s="416"/>
      <c r="G2751" s="416">
        <v>1056.9000000000001</v>
      </c>
      <c r="H2751" s="417">
        <f t="shared" si="3586"/>
        <v>0</v>
      </c>
      <c r="I2751" s="416">
        <v>0</v>
      </c>
      <c r="J2751" s="417">
        <f t="shared" si="3587"/>
        <v>0</v>
      </c>
      <c r="K2751" s="416">
        <v>0</v>
      </c>
      <c r="L2751" s="417">
        <f t="shared" si="3588"/>
        <v>0</v>
      </c>
      <c r="M2751" s="417">
        <f t="shared" si="3589"/>
        <v>1056.9000000000001</v>
      </c>
      <c r="N2751" s="417">
        <f t="shared" si="3529"/>
        <v>0</v>
      </c>
      <c r="O2751" s="417">
        <f t="shared" ref="O2751" si="3598">F2751-F2750</f>
        <v>0</v>
      </c>
      <c r="P2751" s="417">
        <f t="shared" ref="P2751:Q2751" si="3599">M2751-M2750</f>
        <v>0</v>
      </c>
      <c r="Q2751" s="417">
        <f t="shared" si="3599"/>
        <v>0</v>
      </c>
      <c r="R2751" s="484"/>
      <c r="T2751" s="416">
        <v>6769.43</v>
      </c>
    </row>
    <row r="2752" spans="1:20" s="371" customFormat="1" ht="24" hidden="1" customHeight="1">
      <c r="A2752" s="366" t="s">
        <v>3516</v>
      </c>
      <c r="B2752" s="418" t="s">
        <v>0</v>
      </c>
      <c r="C2752" s="418" t="s">
        <v>3537</v>
      </c>
      <c r="D2752" s="418" t="s">
        <v>204</v>
      </c>
      <c r="E2752" s="419" t="s">
        <v>199</v>
      </c>
      <c r="F2752" s="411"/>
      <c r="G2752" s="411">
        <v>930.3</v>
      </c>
      <c r="H2752" s="412">
        <f>INT($F2752*G2752)</f>
        <v>0</v>
      </c>
      <c r="I2752" s="411">
        <v>0</v>
      </c>
      <c r="J2752" s="412">
        <f>INT($F2752*I2752)</f>
        <v>0</v>
      </c>
      <c r="K2752" s="411">
        <v>0</v>
      </c>
      <c r="L2752" s="412">
        <f>INT($F2752*K2752)</f>
        <v>0</v>
      </c>
      <c r="M2752" s="412">
        <f>+G2752+I2752+K2752</f>
        <v>930.3</v>
      </c>
      <c r="N2752" s="412">
        <f>H2752+J2752+L2752</f>
        <v>0</v>
      </c>
      <c r="O2752" s="412"/>
      <c r="P2752" s="412"/>
      <c r="Q2752" s="412"/>
      <c r="R2752" s="483" t="s">
        <v>0</v>
      </c>
      <c r="T2752" s="411">
        <v>1019.59</v>
      </c>
    </row>
    <row r="2753" spans="1:20" s="75" customFormat="1" ht="24" hidden="1" customHeight="1">
      <c r="A2753" s="372" t="s">
        <v>2956</v>
      </c>
      <c r="B2753" s="421" t="s">
        <v>0</v>
      </c>
      <c r="C2753" s="421" t="s">
        <v>1522</v>
      </c>
      <c r="D2753" s="421" t="s">
        <v>204</v>
      </c>
      <c r="E2753" s="422" t="s">
        <v>199</v>
      </c>
      <c r="F2753" s="416"/>
      <c r="G2753" s="416">
        <v>930.3</v>
      </c>
      <c r="H2753" s="417">
        <f t="shared" si="3586"/>
        <v>0</v>
      </c>
      <c r="I2753" s="416">
        <v>0</v>
      </c>
      <c r="J2753" s="417">
        <f t="shared" si="3587"/>
        <v>0</v>
      </c>
      <c r="K2753" s="416">
        <v>0</v>
      </c>
      <c r="L2753" s="417">
        <f t="shared" si="3588"/>
        <v>0</v>
      </c>
      <c r="M2753" s="417">
        <f t="shared" si="3589"/>
        <v>930.3</v>
      </c>
      <c r="N2753" s="417">
        <f t="shared" si="3529"/>
        <v>0</v>
      </c>
      <c r="O2753" s="417">
        <f t="shared" ref="O2753" si="3600">F2753-F2752</f>
        <v>0</v>
      </c>
      <c r="P2753" s="417">
        <f t="shared" ref="P2753:Q2753" si="3601">M2753-M2752</f>
        <v>0</v>
      </c>
      <c r="Q2753" s="417">
        <f t="shared" si="3601"/>
        <v>0</v>
      </c>
      <c r="R2753" s="484"/>
      <c r="T2753" s="416">
        <v>1019.59</v>
      </c>
    </row>
    <row r="2754" spans="1:20" s="371" customFormat="1" ht="24" hidden="1" customHeight="1">
      <c r="A2754" s="366" t="s">
        <v>3516</v>
      </c>
      <c r="B2754" s="418" t="s">
        <v>0</v>
      </c>
      <c r="C2754" s="418" t="s">
        <v>3537</v>
      </c>
      <c r="D2754" s="418" t="s">
        <v>205</v>
      </c>
      <c r="E2754" s="419" t="s">
        <v>199</v>
      </c>
      <c r="F2754" s="411"/>
      <c r="G2754" s="411">
        <v>930.3</v>
      </c>
      <c r="H2754" s="412">
        <f>INT($F2754*G2754)</f>
        <v>0</v>
      </c>
      <c r="I2754" s="411">
        <v>0</v>
      </c>
      <c r="J2754" s="412">
        <f>INT($F2754*I2754)</f>
        <v>0</v>
      </c>
      <c r="K2754" s="411">
        <v>0</v>
      </c>
      <c r="L2754" s="412">
        <f>INT($F2754*K2754)</f>
        <v>0</v>
      </c>
      <c r="M2754" s="412">
        <f>+G2754+I2754+K2754</f>
        <v>930.3</v>
      </c>
      <c r="N2754" s="412">
        <f>H2754+J2754+L2754</f>
        <v>0</v>
      </c>
      <c r="O2754" s="412"/>
      <c r="P2754" s="412"/>
      <c r="Q2754" s="412"/>
      <c r="R2754" s="483" t="s">
        <v>0</v>
      </c>
      <c r="T2754" s="411">
        <v>1707.75</v>
      </c>
    </row>
    <row r="2755" spans="1:20" s="75" customFormat="1" ht="24" hidden="1" customHeight="1">
      <c r="A2755" s="372" t="s">
        <v>2072</v>
      </c>
      <c r="B2755" s="421" t="s">
        <v>0</v>
      </c>
      <c r="C2755" s="421" t="s">
        <v>1522</v>
      </c>
      <c r="D2755" s="421" t="s">
        <v>205</v>
      </c>
      <c r="E2755" s="422" t="s">
        <v>199</v>
      </c>
      <c r="F2755" s="416"/>
      <c r="G2755" s="416">
        <v>930.3</v>
      </c>
      <c r="H2755" s="417">
        <f t="shared" si="3586"/>
        <v>0</v>
      </c>
      <c r="I2755" s="416">
        <v>0</v>
      </c>
      <c r="J2755" s="417">
        <f t="shared" si="3587"/>
        <v>0</v>
      </c>
      <c r="K2755" s="416">
        <v>0</v>
      </c>
      <c r="L2755" s="417">
        <f t="shared" si="3588"/>
        <v>0</v>
      </c>
      <c r="M2755" s="417">
        <f t="shared" si="3589"/>
        <v>930.3</v>
      </c>
      <c r="N2755" s="417">
        <f t="shared" si="3529"/>
        <v>0</v>
      </c>
      <c r="O2755" s="417">
        <f t="shared" ref="O2755" si="3602">F2755-F2754</f>
        <v>0</v>
      </c>
      <c r="P2755" s="417">
        <f t="shared" ref="P2755:Q2755" si="3603">M2755-M2754</f>
        <v>0</v>
      </c>
      <c r="Q2755" s="417">
        <f t="shared" si="3603"/>
        <v>0</v>
      </c>
      <c r="R2755" s="484"/>
      <c r="T2755" s="416">
        <v>1707.75</v>
      </c>
    </row>
    <row r="2756" spans="1:20" s="371" customFormat="1" ht="24" hidden="1" customHeight="1">
      <c r="A2756" s="366" t="s">
        <v>3515</v>
      </c>
      <c r="B2756" s="418" t="s">
        <v>0</v>
      </c>
      <c r="C2756" s="418" t="s">
        <v>3538</v>
      </c>
      <c r="D2756" s="418" t="s">
        <v>206</v>
      </c>
      <c r="E2756" s="419" t="s">
        <v>2104</v>
      </c>
      <c r="F2756" s="411"/>
      <c r="G2756" s="411">
        <v>129203.2</v>
      </c>
      <c r="H2756" s="412">
        <f>INT($F2756*G2756)</f>
        <v>0</v>
      </c>
      <c r="I2756" s="411">
        <v>0</v>
      </c>
      <c r="J2756" s="412">
        <f>INT($F2756*I2756)</f>
        <v>0</v>
      </c>
      <c r="K2756" s="411">
        <v>0</v>
      </c>
      <c r="L2756" s="412">
        <f>INT($F2756*K2756)</f>
        <v>0</v>
      </c>
      <c r="M2756" s="412">
        <f>+G2756+I2756+K2756</f>
        <v>129203.2</v>
      </c>
      <c r="N2756" s="412">
        <f>H2756+J2756+L2756</f>
        <v>0</v>
      </c>
      <c r="O2756" s="412"/>
      <c r="P2756" s="412"/>
      <c r="Q2756" s="412"/>
      <c r="R2756" s="483" t="s">
        <v>0</v>
      </c>
      <c r="T2756" s="411">
        <v>238.13</v>
      </c>
    </row>
    <row r="2757" spans="1:20" s="75" customFormat="1" ht="24" hidden="1" customHeight="1">
      <c r="A2757" s="372" t="s">
        <v>3506</v>
      </c>
      <c r="B2757" s="421" t="s">
        <v>0</v>
      </c>
      <c r="C2757" s="421" t="s">
        <v>1523</v>
      </c>
      <c r="D2757" s="421" t="s">
        <v>206</v>
      </c>
      <c r="E2757" s="422" t="s">
        <v>671</v>
      </c>
      <c r="F2757" s="416"/>
      <c r="G2757" s="416">
        <v>129203.2</v>
      </c>
      <c r="H2757" s="417">
        <f t="shared" si="3586"/>
        <v>0</v>
      </c>
      <c r="I2757" s="416">
        <v>0</v>
      </c>
      <c r="J2757" s="417">
        <f t="shared" si="3587"/>
        <v>0</v>
      </c>
      <c r="K2757" s="416">
        <v>0</v>
      </c>
      <c r="L2757" s="417">
        <f t="shared" si="3588"/>
        <v>0</v>
      </c>
      <c r="M2757" s="417">
        <f t="shared" si="3589"/>
        <v>129203.2</v>
      </c>
      <c r="N2757" s="417">
        <f t="shared" ref="N2757:N2819" si="3604">H2757+J2757+L2757</f>
        <v>0</v>
      </c>
      <c r="O2757" s="417">
        <f t="shared" ref="O2757" si="3605">F2757-F2756</f>
        <v>0</v>
      </c>
      <c r="P2757" s="417">
        <f t="shared" ref="P2757:Q2757" si="3606">M2757-M2756</f>
        <v>0</v>
      </c>
      <c r="Q2757" s="417">
        <f t="shared" si="3606"/>
        <v>0</v>
      </c>
      <c r="R2757" s="484"/>
      <c r="T2757" s="416">
        <v>238.13</v>
      </c>
    </row>
    <row r="2758" spans="1:20" s="371" customFormat="1" ht="24" hidden="1" customHeight="1">
      <c r="A2758" s="366" t="s">
        <v>2064</v>
      </c>
      <c r="B2758" s="418" t="s">
        <v>0</v>
      </c>
      <c r="C2758" s="418" t="s">
        <v>3539</v>
      </c>
      <c r="D2758" s="418" t="s">
        <v>207</v>
      </c>
      <c r="E2758" s="419" t="s">
        <v>199</v>
      </c>
      <c r="F2758" s="411"/>
      <c r="G2758" s="411">
        <v>1166.3</v>
      </c>
      <c r="H2758" s="412">
        <f>INT($F2758*G2758)</f>
        <v>0</v>
      </c>
      <c r="I2758" s="411">
        <v>0</v>
      </c>
      <c r="J2758" s="412">
        <f>INT($F2758*I2758)</f>
        <v>0</v>
      </c>
      <c r="K2758" s="411">
        <v>0</v>
      </c>
      <c r="L2758" s="412">
        <f>INT($F2758*K2758)</f>
        <v>0</v>
      </c>
      <c r="M2758" s="412">
        <f>+G2758+I2758+K2758</f>
        <v>1166.3</v>
      </c>
      <c r="N2758" s="412">
        <f>H2758+J2758+L2758</f>
        <v>0</v>
      </c>
      <c r="O2758" s="412"/>
      <c r="P2758" s="412"/>
      <c r="Q2758" s="412"/>
      <c r="R2758" s="483" t="s">
        <v>0</v>
      </c>
      <c r="T2758" s="411">
        <v>1508.21</v>
      </c>
    </row>
    <row r="2759" spans="1:20" s="75" customFormat="1" ht="24" hidden="1" customHeight="1">
      <c r="A2759" s="372" t="s">
        <v>2072</v>
      </c>
      <c r="B2759" s="421" t="s">
        <v>0</v>
      </c>
      <c r="C2759" s="421" t="s">
        <v>1524</v>
      </c>
      <c r="D2759" s="421" t="s">
        <v>207</v>
      </c>
      <c r="E2759" s="422" t="s">
        <v>199</v>
      </c>
      <c r="F2759" s="416"/>
      <c r="G2759" s="416">
        <v>1166.3</v>
      </c>
      <c r="H2759" s="417">
        <f t="shared" si="3586"/>
        <v>0</v>
      </c>
      <c r="I2759" s="416">
        <v>0</v>
      </c>
      <c r="J2759" s="417">
        <f t="shared" si="3587"/>
        <v>0</v>
      </c>
      <c r="K2759" s="416">
        <v>0</v>
      </c>
      <c r="L2759" s="417">
        <f t="shared" si="3588"/>
        <v>0</v>
      </c>
      <c r="M2759" s="417">
        <f t="shared" si="3589"/>
        <v>1166.3</v>
      </c>
      <c r="N2759" s="417">
        <f t="shared" si="3604"/>
        <v>0</v>
      </c>
      <c r="O2759" s="417">
        <f t="shared" ref="O2759" si="3607">F2759-F2758</f>
        <v>0</v>
      </c>
      <c r="P2759" s="417">
        <f t="shared" ref="P2759:Q2759" si="3608">M2759-M2758</f>
        <v>0</v>
      </c>
      <c r="Q2759" s="417">
        <f t="shared" si="3608"/>
        <v>0</v>
      </c>
      <c r="R2759" s="484"/>
      <c r="T2759" s="416">
        <v>1508.21</v>
      </c>
    </row>
    <row r="2760" spans="1:20" s="371" customFormat="1" ht="24" hidden="1" customHeight="1">
      <c r="A2760" s="366" t="s">
        <v>2093</v>
      </c>
      <c r="B2760" s="418" t="s">
        <v>0</v>
      </c>
      <c r="C2760" s="418" t="s">
        <v>3540</v>
      </c>
      <c r="D2760" s="418" t="s">
        <v>208</v>
      </c>
      <c r="E2760" s="419" t="s">
        <v>6</v>
      </c>
      <c r="F2760" s="411"/>
      <c r="G2760" s="411">
        <v>4504.8999999999996</v>
      </c>
      <c r="H2760" s="412">
        <f>INT($F2760*G2760)</f>
        <v>0</v>
      </c>
      <c r="I2760" s="411">
        <v>0</v>
      </c>
      <c r="J2760" s="412">
        <f>INT($F2760*I2760)</f>
        <v>0</v>
      </c>
      <c r="K2760" s="411">
        <v>0</v>
      </c>
      <c r="L2760" s="412">
        <f>INT($F2760*K2760)</f>
        <v>0</v>
      </c>
      <c r="M2760" s="412">
        <f>+G2760+I2760+K2760</f>
        <v>4504.8999999999996</v>
      </c>
      <c r="N2760" s="412">
        <f>H2760+J2760+L2760</f>
        <v>0</v>
      </c>
      <c r="O2760" s="412"/>
      <c r="P2760" s="412"/>
      <c r="Q2760" s="412"/>
      <c r="R2760" s="483" t="s">
        <v>0</v>
      </c>
      <c r="T2760" s="411">
        <v>383.13</v>
      </c>
    </row>
    <row r="2761" spans="1:20" s="75" customFormat="1" ht="24" hidden="1" customHeight="1">
      <c r="A2761" s="372" t="s">
        <v>3517</v>
      </c>
      <c r="B2761" s="421" t="s">
        <v>0</v>
      </c>
      <c r="C2761" s="421" t="s">
        <v>1525</v>
      </c>
      <c r="D2761" s="421" t="s">
        <v>208</v>
      </c>
      <c r="E2761" s="422" t="s">
        <v>6</v>
      </c>
      <c r="F2761" s="416"/>
      <c r="G2761" s="416">
        <v>4504.8999999999996</v>
      </c>
      <c r="H2761" s="417">
        <f t="shared" si="3586"/>
        <v>0</v>
      </c>
      <c r="I2761" s="416">
        <v>0</v>
      </c>
      <c r="J2761" s="417">
        <f t="shared" si="3587"/>
        <v>0</v>
      </c>
      <c r="K2761" s="416">
        <v>0</v>
      </c>
      <c r="L2761" s="417">
        <f t="shared" si="3588"/>
        <v>0</v>
      </c>
      <c r="M2761" s="417">
        <f t="shared" si="3589"/>
        <v>4504.8999999999996</v>
      </c>
      <c r="N2761" s="417">
        <f t="shared" si="3604"/>
        <v>0</v>
      </c>
      <c r="O2761" s="417">
        <f t="shared" ref="O2761" si="3609">F2761-F2760</f>
        <v>0</v>
      </c>
      <c r="P2761" s="417">
        <f t="shared" ref="P2761:Q2761" si="3610">M2761-M2760</f>
        <v>0</v>
      </c>
      <c r="Q2761" s="417">
        <f t="shared" si="3610"/>
        <v>0</v>
      </c>
      <c r="R2761" s="484"/>
      <c r="T2761" s="416">
        <v>383.13</v>
      </c>
    </row>
    <row r="2762" spans="1:20" s="489" customFormat="1" ht="24" hidden="1" customHeight="1">
      <c r="A2762" s="366" t="s">
        <v>3023</v>
      </c>
      <c r="B2762" s="418" t="s">
        <v>0</v>
      </c>
      <c r="C2762" s="418" t="s">
        <v>3540</v>
      </c>
      <c r="D2762" s="418" t="s">
        <v>209</v>
      </c>
      <c r="E2762" s="419" t="s">
        <v>6</v>
      </c>
      <c r="F2762" s="411"/>
      <c r="G2762" s="411">
        <v>3514.4</v>
      </c>
      <c r="H2762" s="412">
        <f>INT($F2762*G2762)</f>
        <v>0</v>
      </c>
      <c r="I2762" s="411">
        <v>0</v>
      </c>
      <c r="J2762" s="412">
        <f>INT($F2762*I2762)</f>
        <v>0</v>
      </c>
      <c r="K2762" s="411">
        <v>0</v>
      </c>
      <c r="L2762" s="412">
        <f>INT($F2762*K2762)</f>
        <v>0</v>
      </c>
      <c r="M2762" s="412">
        <f>+G2762+I2762+K2762</f>
        <v>3514.4</v>
      </c>
      <c r="N2762" s="412">
        <f>H2762+J2762+L2762</f>
        <v>0</v>
      </c>
      <c r="O2762" s="412"/>
      <c r="P2762" s="412"/>
      <c r="Q2762" s="412"/>
      <c r="R2762" s="483" t="s">
        <v>0</v>
      </c>
      <c r="T2762" s="411">
        <v>939.29</v>
      </c>
    </row>
    <row r="2763" spans="1:20" s="78" customFormat="1" ht="24" hidden="1" customHeight="1">
      <c r="A2763" s="372" t="s">
        <v>2951</v>
      </c>
      <c r="B2763" s="421" t="s">
        <v>0</v>
      </c>
      <c r="C2763" s="421" t="s">
        <v>1525</v>
      </c>
      <c r="D2763" s="421" t="s">
        <v>209</v>
      </c>
      <c r="E2763" s="422" t="s">
        <v>6</v>
      </c>
      <c r="F2763" s="416"/>
      <c r="G2763" s="416">
        <v>3514.4</v>
      </c>
      <c r="H2763" s="417">
        <f t="shared" si="3586"/>
        <v>0</v>
      </c>
      <c r="I2763" s="416">
        <v>0</v>
      </c>
      <c r="J2763" s="417">
        <f t="shared" si="3587"/>
        <v>0</v>
      </c>
      <c r="K2763" s="416">
        <v>0</v>
      </c>
      <c r="L2763" s="417">
        <f t="shared" si="3588"/>
        <v>0</v>
      </c>
      <c r="M2763" s="417">
        <f t="shared" si="3589"/>
        <v>3514.4</v>
      </c>
      <c r="N2763" s="417">
        <f t="shared" si="3604"/>
        <v>0</v>
      </c>
      <c r="O2763" s="417">
        <f t="shared" ref="O2763" si="3611">F2763-F2762</f>
        <v>0</v>
      </c>
      <c r="P2763" s="417">
        <f t="shared" ref="P2763:Q2763" si="3612">M2763-M2762</f>
        <v>0</v>
      </c>
      <c r="Q2763" s="417">
        <f t="shared" si="3612"/>
        <v>0</v>
      </c>
      <c r="R2763" s="484"/>
      <c r="T2763" s="416">
        <v>939.29</v>
      </c>
    </row>
    <row r="2764" spans="1:20" s="371" customFormat="1" ht="24" hidden="1" customHeight="1">
      <c r="A2764" s="366" t="s">
        <v>3541</v>
      </c>
      <c r="B2764" s="418" t="s">
        <v>0</v>
      </c>
      <c r="C2764" s="418" t="s">
        <v>210</v>
      </c>
      <c r="D2764" s="418" t="s">
        <v>211</v>
      </c>
      <c r="E2764" s="419" t="s">
        <v>18</v>
      </c>
      <c r="F2764" s="411"/>
      <c r="G2764" s="411">
        <v>2041.5</v>
      </c>
      <c r="H2764" s="412">
        <f>INT($F2764*G2764)</f>
        <v>0</v>
      </c>
      <c r="I2764" s="411">
        <v>0</v>
      </c>
      <c r="J2764" s="412">
        <f>INT($F2764*I2764)</f>
        <v>0</v>
      </c>
      <c r="K2764" s="411">
        <v>0</v>
      </c>
      <c r="L2764" s="412">
        <f>INT($F2764*K2764)</f>
        <v>0</v>
      </c>
      <c r="M2764" s="412">
        <f>+G2764+I2764+K2764</f>
        <v>2041.5</v>
      </c>
      <c r="N2764" s="412">
        <f>H2764+J2764+L2764</f>
        <v>0</v>
      </c>
      <c r="O2764" s="412"/>
      <c r="P2764" s="412"/>
      <c r="Q2764" s="412"/>
      <c r="R2764" s="483" t="s">
        <v>0</v>
      </c>
      <c r="T2764" s="411">
        <v>846</v>
      </c>
    </row>
    <row r="2765" spans="1:20" s="75" customFormat="1" ht="24" hidden="1" customHeight="1">
      <c r="A2765" s="372" t="s">
        <v>2089</v>
      </c>
      <c r="B2765" s="421" t="s">
        <v>0</v>
      </c>
      <c r="C2765" s="421" t="s">
        <v>210</v>
      </c>
      <c r="D2765" s="421" t="s">
        <v>211</v>
      </c>
      <c r="E2765" s="422" t="s">
        <v>18</v>
      </c>
      <c r="F2765" s="416"/>
      <c r="G2765" s="416">
        <v>2041.5</v>
      </c>
      <c r="H2765" s="417">
        <f t="shared" si="3586"/>
        <v>0</v>
      </c>
      <c r="I2765" s="416">
        <v>0</v>
      </c>
      <c r="J2765" s="417">
        <f t="shared" si="3587"/>
        <v>0</v>
      </c>
      <c r="K2765" s="416">
        <v>0</v>
      </c>
      <c r="L2765" s="417">
        <f t="shared" si="3588"/>
        <v>0</v>
      </c>
      <c r="M2765" s="417">
        <f t="shared" si="3589"/>
        <v>2041.5</v>
      </c>
      <c r="N2765" s="417">
        <f t="shared" si="3604"/>
        <v>0</v>
      </c>
      <c r="O2765" s="417">
        <f t="shared" ref="O2765" si="3613">F2765-F2764</f>
        <v>0</v>
      </c>
      <c r="P2765" s="417">
        <f t="shared" ref="P2765:Q2765" si="3614">M2765-M2764</f>
        <v>0</v>
      </c>
      <c r="Q2765" s="417">
        <f t="shared" si="3614"/>
        <v>0</v>
      </c>
      <c r="R2765" s="484"/>
      <c r="T2765" s="416">
        <v>846</v>
      </c>
    </row>
    <row r="2766" spans="1:20" s="371" customFormat="1" ht="24" hidden="1" customHeight="1">
      <c r="A2766" s="366" t="s">
        <v>3507</v>
      </c>
      <c r="B2766" s="418" t="s">
        <v>0</v>
      </c>
      <c r="C2766" s="418" t="s">
        <v>3542</v>
      </c>
      <c r="D2766" s="418" t="s">
        <v>159</v>
      </c>
      <c r="E2766" s="419" t="s">
        <v>18</v>
      </c>
      <c r="F2766" s="411"/>
      <c r="G2766" s="411">
        <v>9492.2000000000007</v>
      </c>
      <c r="H2766" s="412">
        <f>INT($F2766*G2766)</f>
        <v>0</v>
      </c>
      <c r="I2766" s="411">
        <v>0</v>
      </c>
      <c r="J2766" s="412">
        <f>INT($F2766*I2766)</f>
        <v>0</v>
      </c>
      <c r="K2766" s="411">
        <v>0</v>
      </c>
      <c r="L2766" s="412">
        <f>INT($F2766*K2766)</f>
        <v>0</v>
      </c>
      <c r="M2766" s="412">
        <f>+G2766+I2766+K2766</f>
        <v>9492.2000000000007</v>
      </c>
      <c r="N2766" s="412">
        <f>H2766+J2766+L2766</f>
        <v>0</v>
      </c>
      <c r="O2766" s="412"/>
      <c r="P2766" s="412"/>
      <c r="Q2766" s="412"/>
      <c r="R2766" s="483" t="s">
        <v>0</v>
      </c>
      <c r="T2766" s="411">
        <v>42</v>
      </c>
    </row>
    <row r="2767" spans="1:20" s="75" customFormat="1" ht="24" hidden="1" customHeight="1">
      <c r="A2767" s="372" t="s">
        <v>2089</v>
      </c>
      <c r="B2767" s="421" t="s">
        <v>0</v>
      </c>
      <c r="C2767" s="421" t="s">
        <v>1526</v>
      </c>
      <c r="D2767" s="421" t="s">
        <v>159</v>
      </c>
      <c r="E2767" s="422" t="s">
        <v>18</v>
      </c>
      <c r="F2767" s="416"/>
      <c r="G2767" s="416">
        <v>9492.2000000000007</v>
      </c>
      <c r="H2767" s="417">
        <f t="shared" si="3586"/>
        <v>0</v>
      </c>
      <c r="I2767" s="416">
        <v>0</v>
      </c>
      <c r="J2767" s="417">
        <f t="shared" si="3587"/>
        <v>0</v>
      </c>
      <c r="K2767" s="416">
        <v>0</v>
      </c>
      <c r="L2767" s="417">
        <f t="shared" si="3588"/>
        <v>0</v>
      </c>
      <c r="M2767" s="417">
        <f t="shared" si="3589"/>
        <v>9492.2000000000007</v>
      </c>
      <c r="N2767" s="417">
        <f t="shared" si="3604"/>
        <v>0</v>
      </c>
      <c r="O2767" s="417">
        <f t="shared" ref="O2767" si="3615">F2767-F2766</f>
        <v>0</v>
      </c>
      <c r="P2767" s="417">
        <f t="shared" ref="P2767:Q2767" si="3616">M2767-M2766</f>
        <v>0</v>
      </c>
      <c r="Q2767" s="417">
        <f t="shared" si="3616"/>
        <v>0</v>
      </c>
      <c r="R2767" s="484"/>
      <c r="T2767" s="416">
        <v>42</v>
      </c>
    </row>
    <row r="2768" spans="1:20" s="371" customFormat="1" ht="24" hidden="1" customHeight="1">
      <c r="A2768" s="366" t="s">
        <v>3541</v>
      </c>
      <c r="B2768" s="418" t="s">
        <v>0</v>
      </c>
      <c r="C2768" s="418" t="s">
        <v>3542</v>
      </c>
      <c r="D2768" s="418" t="s">
        <v>177</v>
      </c>
      <c r="E2768" s="419" t="s">
        <v>18</v>
      </c>
      <c r="F2768" s="411"/>
      <c r="G2768" s="411">
        <v>6167.3</v>
      </c>
      <c r="H2768" s="412">
        <f>INT($F2768*G2768)</f>
        <v>0</v>
      </c>
      <c r="I2768" s="411">
        <v>0</v>
      </c>
      <c r="J2768" s="412">
        <f>INT($F2768*I2768)</f>
        <v>0</v>
      </c>
      <c r="K2768" s="411">
        <v>0</v>
      </c>
      <c r="L2768" s="412">
        <f>INT($F2768*K2768)</f>
        <v>0</v>
      </c>
      <c r="M2768" s="412">
        <f>+G2768+I2768+K2768</f>
        <v>6167.3</v>
      </c>
      <c r="N2768" s="412">
        <f>H2768+J2768+L2768</f>
        <v>0</v>
      </c>
      <c r="O2768" s="412"/>
      <c r="P2768" s="412"/>
      <c r="Q2768" s="412"/>
      <c r="R2768" s="483" t="s">
        <v>0</v>
      </c>
      <c r="T2768" s="411">
        <v>39</v>
      </c>
    </row>
    <row r="2769" spans="1:20" s="75" customFormat="1" ht="24" hidden="1" customHeight="1">
      <c r="A2769" s="372" t="s">
        <v>3524</v>
      </c>
      <c r="B2769" s="421" t="s">
        <v>0</v>
      </c>
      <c r="C2769" s="421" t="s">
        <v>1526</v>
      </c>
      <c r="D2769" s="421" t="s">
        <v>177</v>
      </c>
      <c r="E2769" s="422" t="s">
        <v>18</v>
      </c>
      <c r="F2769" s="416"/>
      <c r="G2769" s="416">
        <v>6167.3</v>
      </c>
      <c r="H2769" s="417">
        <f t="shared" si="3586"/>
        <v>0</v>
      </c>
      <c r="I2769" s="416">
        <v>0</v>
      </c>
      <c r="J2769" s="417">
        <f t="shared" si="3587"/>
        <v>0</v>
      </c>
      <c r="K2769" s="416">
        <v>0</v>
      </c>
      <c r="L2769" s="417">
        <f t="shared" si="3588"/>
        <v>0</v>
      </c>
      <c r="M2769" s="417">
        <f t="shared" si="3589"/>
        <v>6167.3</v>
      </c>
      <c r="N2769" s="417">
        <f t="shared" si="3604"/>
        <v>0</v>
      </c>
      <c r="O2769" s="417">
        <f t="shared" ref="O2769" si="3617">F2769-F2768</f>
        <v>0</v>
      </c>
      <c r="P2769" s="417">
        <f t="shared" ref="P2769:Q2769" si="3618">M2769-M2768</f>
        <v>0</v>
      </c>
      <c r="Q2769" s="417">
        <f t="shared" si="3618"/>
        <v>0</v>
      </c>
      <c r="R2769" s="484"/>
      <c r="T2769" s="416">
        <v>39</v>
      </c>
    </row>
    <row r="2770" spans="1:20" s="371" customFormat="1" ht="24" hidden="1" customHeight="1">
      <c r="A2770" s="366" t="s">
        <v>2962</v>
      </c>
      <c r="B2770" s="418" t="s">
        <v>0</v>
      </c>
      <c r="C2770" s="418" t="s">
        <v>3542</v>
      </c>
      <c r="D2770" s="418" t="s">
        <v>178</v>
      </c>
      <c r="E2770" s="419" t="s">
        <v>18</v>
      </c>
      <c r="F2770" s="411"/>
      <c r="G2770" s="411">
        <v>3953.7</v>
      </c>
      <c r="H2770" s="412">
        <f>INT($F2770*G2770)</f>
        <v>0</v>
      </c>
      <c r="I2770" s="411">
        <v>0</v>
      </c>
      <c r="J2770" s="412">
        <f>INT($F2770*I2770)</f>
        <v>0</v>
      </c>
      <c r="K2770" s="411">
        <v>0</v>
      </c>
      <c r="L2770" s="412">
        <f>INT($F2770*K2770)</f>
        <v>0</v>
      </c>
      <c r="M2770" s="412">
        <f>+G2770+I2770+K2770</f>
        <v>3953.7</v>
      </c>
      <c r="N2770" s="412">
        <f>H2770+J2770+L2770</f>
        <v>0</v>
      </c>
      <c r="O2770" s="412"/>
      <c r="P2770" s="412"/>
      <c r="Q2770" s="412"/>
      <c r="R2770" s="483" t="s">
        <v>0</v>
      </c>
      <c r="T2770" s="411">
        <v>3</v>
      </c>
    </row>
    <row r="2771" spans="1:20" s="75" customFormat="1" ht="24" hidden="1" customHeight="1">
      <c r="A2771" s="372" t="s">
        <v>3506</v>
      </c>
      <c r="B2771" s="421" t="s">
        <v>0</v>
      </c>
      <c r="C2771" s="421" t="s">
        <v>1526</v>
      </c>
      <c r="D2771" s="421" t="s">
        <v>178</v>
      </c>
      <c r="E2771" s="422" t="s">
        <v>18</v>
      </c>
      <c r="F2771" s="416"/>
      <c r="G2771" s="416">
        <v>3953.7</v>
      </c>
      <c r="H2771" s="417">
        <f t="shared" si="3586"/>
        <v>0</v>
      </c>
      <c r="I2771" s="416">
        <v>0</v>
      </c>
      <c r="J2771" s="417">
        <f t="shared" si="3587"/>
        <v>0</v>
      </c>
      <c r="K2771" s="416">
        <v>0</v>
      </c>
      <c r="L2771" s="417">
        <f t="shared" si="3588"/>
        <v>0</v>
      </c>
      <c r="M2771" s="417">
        <f t="shared" si="3589"/>
        <v>3953.7</v>
      </c>
      <c r="N2771" s="417">
        <f t="shared" si="3604"/>
        <v>0</v>
      </c>
      <c r="O2771" s="417">
        <f t="shared" ref="O2771" si="3619">F2771-F2770</f>
        <v>0</v>
      </c>
      <c r="P2771" s="417">
        <f t="shared" ref="P2771:Q2771" si="3620">M2771-M2770</f>
        <v>0</v>
      </c>
      <c r="Q2771" s="417">
        <f t="shared" si="3620"/>
        <v>0</v>
      </c>
      <c r="R2771" s="484"/>
      <c r="T2771" s="416">
        <v>3</v>
      </c>
    </row>
    <row r="2772" spans="1:20" s="371" customFormat="1" ht="24" hidden="1" customHeight="1">
      <c r="A2772" s="366" t="s">
        <v>3543</v>
      </c>
      <c r="B2772" s="418" t="s">
        <v>0</v>
      </c>
      <c r="C2772" s="418" t="s">
        <v>3542</v>
      </c>
      <c r="D2772" s="418" t="s">
        <v>180</v>
      </c>
      <c r="E2772" s="419" t="s">
        <v>18</v>
      </c>
      <c r="F2772" s="411"/>
      <c r="G2772" s="411">
        <v>2032.8</v>
      </c>
      <c r="H2772" s="412">
        <f>INT($F2772*G2772)</f>
        <v>0</v>
      </c>
      <c r="I2772" s="411">
        <v>0</v>
      </c>
      <c r="J2772" s="412">
        <f>INT($F2772*I2772)</f>
        <v>0</v>
      </c>
      <c r="K2772" s="411">
        <v>0</v>
      </c>
      <c r="L2772" s="412">
        <f>INT($F2772*K2772)</f>
        <v>0</v>
      </c>
      <c r="M2772" s="412">
        <f>+G2772+I2772+K2772</f>
        <v>2032.8</v>
      </c>
      <c r="N2772" s="412">
        <f>H2772+J2772+L2772</f>
        <v>0</v>
      </c>
      <c r="O2772" s="412"/>
      <c r="P2772" s="412"/>
      <c r="Q2772" s="412"/>
      <c r="R2772" s="483" t="s">
        <v>0</v>
      </c>
      <c r="T2772" s="411">
        <v>12</v>
      </c>
    </row>
    <row r="2773" spans="1:20" s="75" customFormat="1" ht="24" hidden="1" customHeight="1">
      <c r="A2773" s="372" t="s">
        <v>2764</v>
      </c>
      <c r="B2773" s="421" t="s">
        <v>0</v>
      </c>
      <c r="C2773" s="421" t="s">
        <v>1526</v>
      </c>
      <c r="D2773" s="421" t="s">
        <v>180</v>
      </c>
      <c r="E2773" s="422" t="s">
        <v>18</v>
      </c>
      <c r="F2773" s="416"/>
      <c r="G2773" s="416">
        <v>2032.8</v>
      </c>
      <c r="H2773" s="417">
        <f t="shared" si="3586"/>
        <v>0</v>
      </c>
      <c r="I2773" s="416">
        <v>0</v>
      </c>
      <c r="J2773" s="417">
        <f t="shared" si="3587"/>
        <v>0</v>
      </c>
      <c r="K2773" s="416">
        <v>0</v>
      </c>
      <c r="L2773" s="417">
        <f t="shared" si="3588"/>
        <v>0</v>
      </c>
      <c r="M2773" s="417">
        <f t="shared" si="3589"/>
        <v>2032.8</v>
      </c>
      <c r="N2773" s="417">
        <f t="shared" si="3604"/>
        <v>0</v>
      </c>
      <c r="O2773" s="417">
        <f t="shared" ref="O2773" si="3621">F2773-F2772</f>
        <v>0</v>
      </c>
      <c r="P2773" s="417">
        <f t="shared" ref="P2773:Q2773" si="3622">M2773-M2772</f>
        <v>0</v>
      </c>
      <c r="Q2773" s="417">
        <f t="shared" si="3622"/>
        <v>0</v>
      </c>
      <c r="R2773" s="484"/>
      <c r="T2773" s="416">
        <v>12</v>
      </c>
    </row>
    <row r="2774" spans="1:20" s="371" customFormat="1" ht="24" hidden="1" customHeight="1">
      <c r="A2774" s="366" t="s">
        <v>2952</v>
      </c>
      <c r="B2774" s="418" t="s">
        <v>0</v>
      </c>
      <c r="C2774" s="418" t="s">
        <v>3542</v>
      </c>
      <c r="D2774" s="418" t="s">
        <v>3455</v>
      </c>
      <c r="E2774" s="419" t="s">
        <v>18</v>
      </c>
      <c r="F2774" s="411"/>
      <c r="G2774" s="425">
        <v>2953.4760000000001</v>
      </c>
      <c r="H2774" s="412">
        <f>INT($F2774*G2774)</f>
        <v>0</v>
      </c>
      <c r="I2774" s="411">
        <v>0</v>
      </c>
      <c r="J2774" s="412">
        <f>INT($F2774*I2774)</f>
        <v>0</v>
      </c>
      <c r="K2774" s="411">
        <v>0</v>
      </c>
      <c r="L2774" s="412">
        <f>INT($F2774*K2774)</f>
        <v>0</v>
      </c>
      <c r="M2774" s="412">
        <f>+G2774+I2774+K2774</f>
        <v>2953.4760000000001</v>
      </c>
      <c r="N2774" s="412">
        <f>H2774+J2774+L2774</f>
        <v>0</v>
      </c>
      <c r="O2774" s="412"/>
      <c r="P2774" s="412"/>
      <c r="Q2774" s="412"/>
      <c r="R2774" s="483" t="s">
        <v>0</v>
      </c>
      <c r="T2774" s="411">
        <v>14</v>
      </c>
    </row>
    <row r="2775" spans="1:20" s="75" customFormat="1" ht="24" hidden="1" customHeight="1">
      <c r="A2775" s="372" t="s">
        <v>3524</v>
      </c>
      <c r="B2775" s="421" t="s">
        <v>0</v>
      </c>
      <c r="C2775" s="421" t="s">
        <v>3542</v>
      </c>
      <c r="D2775" s="421" t="s">
        <v>3455</v>
      </c>
      <c r="E2775" s="422" t="s">
        <v>18</v>
      </c>
      <c r="F2775" s="416"/>
      <c r="G2775" s="426">
        <v>2953.4759999999997</v>
      </c>
      <c r="H2775" s="417">
        <f t="shared" ref="H2775" si="3623">INT($F2775*G2775)</f>
        <v>0</v>
      </c>
      <c r="I2775" s="416">
        <v>0</v>
      </c>
      <c r="J2775" s="417">
        <f t="shared" ref="J2775" si="3624">INT($F2775*I2775)</f>
        <v>0</v>
      </c>
      <c r="K2775" s="416">
        <v>0</v>
      </c>
      <c r="L2775" s="417">
        <f t="shared" ref="L2775" si="3625">INT($F2775*K2775)</f>
        <v>0</v>
      </c>
      <c r="M2775" s="417">
        <f t="shared" ref="M2775" si="3626">+G2775+I2775+K2775</f>
        <v>2953.4759999999997</v>
      </c>
      <c r="N2775" s="417">
        <f t="shared" ref="N2775" si="3627">H2775+J2775+L2775</f>
        <v>0</v>
      </c>
      <c r="O2775" s="417">
        <f t="shared" ref="O2775" si="3628">F2775-F2774</f>
        <v>0</v>
      </c>
      <c r="P2775" s="417">
        <f t="shared" ref="P2775:Q2775" si="3629">M2775-M2774</f>
        <v>0</v>
      </c>
      <c r="Q2775" s="417">
        <f t="shared" si="3629"/>
        <v>0</v>
      </c>
      <c r="R2775" s="484"/>
      <c r="T2775" s="416">
        <v>14</v>
      </c>
    </row>
    <row r="2776" spans="1:20" s="371" customFormat="1" ht="24" hidden="1" customHeight="1">
      <c r="A2776" s="366" t="s">
        <v>3509</v>
      </c>
      <c r="B2776" s="418" t="s">
        <v>0</v>
      </c>
      <c r="C2776" s="418" t="s">
        <v>3542</v>
      </c>
      <c r="D2776" s="418" t="s">
        <v>167</v>
      </c>
      <c r="E2776" s="419" t="s">
        <v>18</v>
      </c>
      <c r="F2776" s="411"/>
      <c r="G2776" s="411">
        <v>425</v>
      </c>
      <c r="H2776" s="412">
        <f>INT($F2776*G2776)</f>
        <v>0</v>
      </c>
      <c r="I2776" s="411">
        <v>0</v>
      </c>
      <c r="J2776" s="412">
        <f>INT($F2776*I2776)</f>
        <v>0</v>
      </c>
      <c r="K2776" s="411">
        <v>0</v>
      </c>
      <c r="L2776" s="412">
        <f>INT($F2776*K2776)</f>
        <v>0</v>
      </c>
      <c r="M2776" s="412">
        <f>+G2776+I2776+K2776</f>
        <v>425</v>
      </c>
      <c r="N2776" s="412">
        <f>H2776+J2776+L2776</f>
        <v>0</v>
      </c>
      <c r="O2776" s="412"/>
      <c r="P2776" s="412"/>
      <c r="Q2776" s="412"/>
      <c r="R2776" s="483" t="s">
        <v>0</v>
      </c>
      <c r="T2776" s="411">
        <v>4</v>
      </c>
    </row>
    <row r="2777" spans="1:20" s="75" customFormat="1" ht="24" hidden="1" customHeight="1">
      <c r="A2777" s="372" t="s">
        <v>3524</v>
      </c>
      <c r="B2777" s="421" t="s">
        <v>0</v>
      </c>
      <c r="C2777" s="421" t="s">
        <v>1526</v>
      </c>
      <c r="D2777" s="421" t="s">
        <v>167</v>
      </c>
      <c r="E2777" s="422" t="s">
        <v>18</v>
      </c>
      <c r="F2777" s="416"/>
      <c r="G2777" s="416">
        <v>425</v>
      </c>
      <c r="H2777" s="417">
        <f t="shared" si="3586"/>
        <v>0</v>
      </c>
      <c r="I2777" s="416">
        <v>0</v>
      </c>
      <c r="J2777" s="417">
        <f t="shared" si="3587"/>
        <v>0</v>
      </c>
      <c r="K2777" s="416">
        <v>0</v>
      </c>
      <c r="L2777" s="417">
        <f t="shared" si="3588"/>
        <v>0</v>
      </c>
      <c r="M2777" s="417">
        <f t="shared" si="3589"/>
        <v>425</v>
      </c>
      <c r="N2777" s="417">
        <f t="shared" si="3604"/>
        <v>0</v>
      </c>
      <c r="O2777" s="417">
        <f t="shared" ref="O2777" si="3630">F2777-F2776</f>
        <v>0</v>
      </c>
      <c r="P2777" s="417">
        <f t="shared" ref="P2777:Q2777" si="3631">M2777-M2776</f>
        <v>0</v>
      </c>
      <c r="Q2777" s="417">
        <f t="shared" si="3631"/>
        <v>0</v>
      </c>
      <c r="R2777" s="484"/>
      <c r="T2777" s="416">
        <v>4</v>
      </c>
    </row>
    <row r="2778" spans="1:20" s="371" customFormat="1" ht="24" hidden="1" customHeight="1">
      <c r="A2778" s="366" t="s">
        <v>2962</v>
      </c>
      <c r="B2778" s="418" t="s">
        <v>0</v>
      </c>
      <c r="C2778" s="418" t="s">
        <v>3542</v>
      </c>
      <c r="D2778" s="418" t="s">
        <v>163</v>
      </c>
      <c r="E2778" s="419" t="s">
        <v>18</v>
      </c>
      <c r="F2778" s="411"/>
      <c r="G2778" s="411">
        <v>430.7</v>
      </c>
      <c r="H2778" s="412">
        <f>INT($F2778*G2778)</f>
        <v>0</v>
      </c>
      <c r="I2778" s="411">
        <v>0</v>
      </c>
      <c r="J2778" s="412">
        <f>INT($F2778*I2778)</f>
        <v>0</v>
      </c>
      <c r="K2778" s="411">
        <v>0</v>
      </c>
      <c r="L2778" s="412">
        <f>INT($F2778*K2778)</f>
        <v>0</v>
      </c>
      <c r="M2778" s="412">
        <f>+G2778+I2778+K2778</f>
        <v>430.7</v>
      </c>
      <c r="N2778" s="412">
        <f>H2778+J2778+L2778</f>
        <v>0</v>
      </c>
      <c r="O2778" s="412"/>
      <c r="P2778" s="412"/>
      <c r="Q2778" s="412"/>
      <c r="R2778" s="483" t="s">
        <v>0</v>
      </c>
      <c r="T2778" s="411">
        <v>17</v>
      </c>
    </row>
    <row r="2779" spans="1:20" s="75" customFormat="1" ht="24" hidden="1" customHeight="1">
      <c r="A2779" s="372" t="s">
        <v>3530</v>
      </c>
      <c r="B2779" s="421" t="s">
        <v>0</v>
      </c>
      <c r="C2779" s="421" t="s">
        <v>1526</v>
      </c>
      <c r="D2779" s="421" t="s">
        <v>163</v>
      </c>
      <c r="E2779" s="422" t="s">
        <v>18</v>
      </c>
      <c r="F2779" s="416"/>
      <c r="G2779" s="416">
        <v>430.7</v>
      </c>
      <c r="H2779" s="417">
        <f t="shared" si="3586"/>
        <v>0</v>
      </c>
      <c r="I2779" s="416">
        <v>0</v>
      </c>
      <c r="J2779" s="417">
        <f t="shared" si="3587"/>
        <v>0</v>
      </c>
      <c r="K2779" s="416">
        <v>0</v>
      </c>
      <c r="L2779" s="417">
        <f t="shared" si="3588"/>
        <v>0</v>
      </c>
      <c r="M2779" s="417">
        <f t="shared" si="3589"/>
        <v>430.7</v>
      </c>
      <c r="N2779" s="417">
        <f t="shared" si="3604"/>
        <v>0</v>
      </c>
      <c r="O2779" s="417">
        <f t="shared" ref="O2779" si="3632">F2779-F2778</f>
        <v>0</v>
      </c>
      <c r="P2779" s="417">
        <f t="shared" ref="P2779:Q2779" si="3633">M2779-M2778</f>
        <v>0</v>
      </c>
      <c r="Q2779" s="417">
        <f t="shared" si="3633"/>
        <v>0</v>
      </c>
      <c r="R2779" s="484"/>
      <c r="T2779" s="416">
        <v>17</v>
      </c>
    </row>
    <row r="2780" spans="1:20" s="371" customFormat="1" ht="24" hidden="1" customHeight="1">
      <c r="A2780" s="366" t="s">
        <v>3516</v>
      </c>
      <c r="B2780" s="500" t="s">
        <v>3410</v>
      </c>
      <c r="C2780" s="500" t="s">
        <v>3544</v>
      </c>
      <c r="D2780" s="500" t="s">
        <v>0</v>
      </c>
      <c r="E2780" s="501" t="s">
        <v>0</v>
      </c>
      <c r="F2780" s="502"/>
      <c r="G2780" s="503">
        <v>0</v>
      </c>
      <c r="H2780" s="503">
        <f>SUMIF($A$2782:$A$2789,$A2782,H$2782:H$2789)</f>
        <v>0</v>
      </c>
      <c r="I2780" s="503">
        <v>0</v>
      </c>
      <c r="J2780" s="503">
        <f t="shared" ref="J2780:J2781" si="3634">SUMIF($A$2782:$A$2789,$A2782,J$2782:J$2789)</f>
        <v>0</v>
      </c>
      <c r="K2780" s="503">
        <v>0</v>
      </c>
      <c r="L2780" s="503">
        <f t="shared" ref="L2780:L2781" si="3635">SUMIF($A$2782:$A$2789,$A2782,L$2782:L$2789)</f>
        <v>0</v>
      </c>
      <c r="M2780" s="504">
        <v>0</v>
      </c>
      <c r="N2780" s="503">
        <f>H2780+J2780+L2780</f>
        <v>0</v>
      </c>
      <c r="O2780" s="503"/>
      <c r="P2780" s="503"/>
      <c r="Q2780" s="503"/>
      <c r="R2780" s="517" t="s">
        <v>0</v>
      </c>
      <c r="T2780" s="502">
        <v>0</v>
      </c>
    </row>
    <row r="2781" spans="1:20" s="75" customFormat="1" ht="24" hidden="1" customHeight="1">
      <c r="A2781" s="372" t="s">
        <v>2072</v>
      </c>
      <c r="B2781" s="505" t="s">
        <v>3545</v>
      </c>
      <c r="C2781" s="505" t="s">
        <v>3546</v>
      </c>
      <c r="D2781" s="505" t="s">
        <v>0</v>
      </c>
      <c r="E2781" s="506" t="s">
        <v>0</v>
      </c>
      <c r="F2781" s="507"/>
      <c r="G2781" s="508">
        <v>0</v>
      </c>
      <c r="H2781" s="508">
        <f>SUMIF($A$2782:$A$2789,$A2783,H$2782:H$2789)</f>
        <v>0</v>
      </c>
      <c r="I2781" s="508">
        <v>0</v>
      </c>
      <c r="J2781" s="508">
        <f t="shared" si="3634"/>
        <v>0</v>
      </c>
      <c r="K2781" s="508">
        <v>0</v>
      </c>
      <c r="L2781" s="508">
        <f t="shared" si="3635"/>
        <v>0</v>
      </c>
      <c r="M2781" s="509">
        <v>0</v>
      </c>
      <c r="N2781" s="508">
        <f t="shared" si="3604"/>
        <v>0</v>
      </c>
      <c r="O2781" s="508">
        <f t="shared" ref="O2781" si="3636">F2781-F2780</f>
        <v>0</v>
      </c>
      <c r="P2781" s="508">
        <f t="shared" ref="P2781:Q2781" si="3637">M2781-M2780</f>
        <v>0</v>
      </c>
      <c r="Q2781" s="508">
        <f t="shared" si="3637"/>
        <v>0</v>
      </c>
      <c r="R2781" s="518"/>
      <c r="T2781" s="507">
        <v>0</v>
      </c>
    </row>
    <row r="2782" spans="1:20" s="371" customFormat="1" ht="24" hidden="1" customHeight="1">
      <c r="A2782" s="366" t="s">
        <v>2064</v>
      </c>
      <c r="B2782" s="418" t="s">
        <v>0</v>
      </c>
      <c r="C2782" s="418" t="s">
        <v>3547</v>
      </c>
      <c r="D2782" s="418" t="s">
        <v>209</v>
      </c>
      <c r="E2782" s="419" t="s">
        <v>56</v>
      </c>
      <c r="F2782" s="411"/>
      <c r="G2782" s="411">
        <v>1566525.6</v>
      </c>
      <c r="H2782" s="412">
        <f>INT($F2782*G2782)</f>
        <v>0</v>
      </c>
      <c r="I2782" s="411">
        <v>14372626.4</v>
      </c>
      <c r="J2782" s="412">
        <f>INT($F2782*I2782)</f>
        <v>0</v>
      </c>
      <c r="K2782" s="411">
        <v>0</v>
      </c>
      <c r="L2782" s="412">
        <f>INT($F2782*K2782)</f>
        <v>0</v>
      </c>
      <c r="M2782" s="412">
        <f>+G2782+I2782+K2782</f>
        <v>15939152</v>
      </c>
      <c r="N2782" s="412">
        <f>H2782+J2782+L2782</f>
        <v>0</v>
      </c>
      <c r="O2782" s="412"/>
      <c r="P2782" s="412"/>
      <c r="Q2782" s="412"/>
      <c r="R2782" s="483" t="s">
        <v>0</v>
      </c>
      <c r="T2782" s="411">
        <v>0.83</v>
      </c>
    </row>
    <row r="2783" spans="1:20" s="75" customFormat="1" ht="24" hidden="1" customHeight="1">
      <c r="A2783" s="372" t="s">
        <v>3524</v>
      </c>
      <c r="B2783" s="421" t="s">
        <v>0</v>
      </c>
      <c r="C2783" s="421" t="s">
        <v>1527</v>
      </c>
      <c r="D2783" s="421" t="s">
        <v>209</v>
      </c>
      <c r="E2783" s="422" t="s">
        <v>56</v>
      </c>
      <c r="F2783" s="416"/>
      <c r="G2783" s="416">
        <v>1566525.6</v>
      </c>
      <c r="H2783" s="417">
        <f t="shared" ref="H2783:H2789" si="3638">INT($F2783*G2783)</f>
        <v>0</v>
      </c>
      <c r="I2783" s="416">
        <v>14372626.4</v>
      </c>
      <c r="J2783" s="417">
        <f t="shared" ref="J2783:J2789" si="3639">INT($F2783*I2783)</f>
        <v>0</v>
      </c>
      <c r="K2783" s="416">
        <v>0</v>
      </c>
      <c r="L2783" s="417">
        <f t="shared" ref="L2783:L2789" si="3640">INT($F2783*K2783)</f>
        <v>0</v>
      </c>
      <c r="M2783" s="417">
        <f t="shared" ref="M2783:M2789" si="3641">+G2783+I2783+K2783</f>
        <v>15939152</v>
      </c>
      <c r="N2783" s="417">
        <f t="shared" si="3604"/>
        <v>0</v>
      </c>
      <c r="O2783" s="417">
        <f t="shared" ref="O2783" si="3642">F2783-F2782</f>
        <v>0</v>
      </c>
      <c r="P2783" s="417">
        <f t="shared" ref="P2783:Q2783" si="3643">M2783-M2782</f>
        <v>0</v>
      </c>
      <c r="Q2783" s="417">
        <f t="shared" si="3643"/>
        <v>0</v>
      </c>
      <c r="R2783" s="484"/>
      <c r="T2783" s="416">
        <v>0.83</v>
      </c>
    </row>
    <row r="2784" spans="1:20" s="495" customFormat="1" ht="24" hidden="1" customHeight="1">
      <c r="A2784" s="366" t="s">
        <v>3516</v>
      </c>
      <c r="B2784" s="418" t="s">
        <v>0</v>
      </c>
      <c r="C2784" s="418" t="s">
        <v>3547</v>
      </c>
      <c r="D2784" s="418" t="s">
        <v>208</v>
      </c>
      <c r="E2784" s="419" t="s">
        <v>56</v>
      </c>
      <c r="F2784" s="411"/>
      <c r="G2784" s="411">
        <v>1392403.6</v>
      </c>
      <c r="H2784" s="412">
        <f>INT($F2784*G2784)</f>
        <v>0</v>
      </c>
      <c r="I2784" s="411">
        <v>12775086.4</v>
      </c>
      <c r="J2784" s="412">
        <f>INT($F2784*I2784)</f>
        <v>0</v>
      </c>
      <c r="K2784" s="411">
        <v>0</v>
      </c>
      <c r="L2784" s="412">
        <f>INT($F2784*K2784)</f>
        <v>0</v>
      </c>
      <c r="M2784" s="412">
        <f>+G2784+I2784+K2784</f>
        <v>14167490</v>
      </c>
      <c r="N2784" s="412">
        <f>H2784+J2784+L2784</f>
        <v>0</v>
      </c>
      <c r="O2784" s="412"/>
      <c r="P2784" s="412"/>
      <c r="Q2784" s="412"/>
      <c r="R2784" s="483" t="s">
        <v>0</v>
      </c>
      <c r="T2784" s="411">
        <v>2.82</v>
      </c>
    </row>
    <row r="2785" spans="1:20" s="80" customFormat="1" ht="24" hidden="1" customHeight="1">
      <c r="A2785" s="372" t="s">
        <v>3548</v>
      </c>
      <c r="B2785" s="421" t="s">
        <v>0</v>
      </c>
      <c r="C2785" s="421" t="s">
        <v>1527</v>
      </c>
      <c r="D2785" s="421" t="s">
        <v>208</v>
      </c>
      <c r="E2785" s="422" t="s">
        <v>56</v>
      </c>
      <c r="F2785" s="416"/>
      <c r="G2785" s="416">
        <v>1392403.6</v>
      </c>
      <c r="H2785" s="417">
        <f t="shared" si="3638"/>
        <v>0</v>
      </c>
      <c r="I2785" s="416">
        <v>12775086.4</v>
      </c>
      <c r="J2785" s="417">
        <f t="shared" si="3639"/>
        <v>0</v>
      </c>
      <c r="K2785" s="416">
        <v>0</v>
      </c>
      <c r="L2785" s="417">
        <f t="shared" si="3640"/>
        <v>0</v>
      </c>
      <c r="M2785" s="417">
        <f t="shared" si="3641"/>
        <v>14167490</v>
      </c>
      <c r="N2785" s="417">
        <f t="shared" si="3604"/>
        <v>0</v>
      </c>
      <c r="O2785" s="417">
        <f t="shared" ref="O2785" si="3644">F2785-F2784</f>
        <v>0</v>
      </c>
      <c r="P2785" s="417">
        <f t="shared" ref="P2785:Q2785" si="3645">M2785-M2784</f>
        <v>0</v>
      </c>
      <c r="Q2785" s="417">
        <f t="shared" si="3645"/>
        <v>0</v>
      </c>
      <c r="R2785" s="484"/>
      <c r="T2785" s="416">
        <v>2.82</v>
      </c>
    </row>
    <row r="2786" spans="1:20" s="371" customFormat="1" ht="24" hidden="1" customHeight="1">
      <c r="A2786" s="366" t="s">
        <v>3507</v>
      </c>
      <c r="B2786" s="418" t="s">
        <v>0</v>
      </c>
      <c r="C2786" s="418" t="s">
        <v>3549</v>
      </c>
      <c r="D2786" s="418" t="s">
        <v>3550</v>
      </c>
      <c r="E2786" s="419" t="s">
        <v>56</v>
      </c>
      <c r="F2786" s="411"/>
      <c r="G2786" s="411">
        <v>669985.6</v>
      </c>
      <c r="H2786" s="412">
        <f>INT($F2786*G2786)</f>
        <v>0</v>
      </c>
      <c r="I2786" s="411">
        <v>4741772</v>
      </c>
      <c r="J2786" s="412">
        <f>INT($F2786*I2786)</f>
        <v>0</v>
      </c>
      <c r="K2786" s="411">
        <v>0</v>
      </c>
      <c r="L2786" s="412">
        <f>INT($F2786*K2786)</f>
        <v>0</v>
      </c>
      <c r="M2786" s="412">
        <f>+G2786+I2786+K2786</f>
        <v>5411757.5999999996</v>
      </c>
      <c r="N2786" s="412">
        <f>H2786+J2786+L2786</f>
        <v>0</v>
      </c>
      <c r="O2786" s="412"/>
      <c r="P2786" s="412"/>
      <c r="Q2786" s="412"/>
      <c r="R2786" s="483" t="s">
        <v>0</v>
      </c>
      <c r="T2786" s="411">
        <v>47.118699999999997</v>
      </c>
    </row>
    <row r="2787" spans="1:20" s="75" customFormat="1" ht="24" hidden="1" customHeight="1">
      <c r="A2787" s="372" t="s">
        <v>3524</v>
      </c>
      <c r="B2787" s="421" t="s">
        <v>0</v>
      </c>
      <c r="C2787" s="421" t="s">
        <v>1528</v>
      </c>
      <c r="D2787" s="421" t="s">
        <v>1529</v>
      </c>
      <c r="E2787" s="422" t="s">
        <v>56</v>
      </c>
      <c r="F2787" s="416"/>
      <c r="G2787" s="416">
        <v>669985.6</v>
      </c>
      <c r="H2787" s="417">
        <f t="shared" si="3638"/>
        <v>0</v>
      </c>
      <c r="I2787" s="416">
        <v>4741772</v>
      </c>
      <c r="J2787" s="417">
        <f t="shared" si="3639"/>
        <v>0</v>
      </c>
      <c r="K2787" s="416">
        <v>0</v>
      </c>
      <c r="L2787" s="417">
        <f t="shared" si="3640"/>
        <v>0</v>
      </c>
      <c r="M2787" s="417">
        <f t="shared" si="3641"/>
        <v>5411757.5999999996</v>
      </c>
      <c r="N2787" s="417">
        <f t="shared" si="3604"/>
        <v>0</v>
      </c>
      <c r="O2787" s="417">
        <f t="shared" ref="O2787" si="3646">F2787-F2786</f>
        <v>0</v>
      </c>
      <c r="P2787" s="417">
        <f t="shared" ref="P2787:Q2787" si="3647">M2787-M2786</f>
        <v>0</v>
      </c>
      <c r="Q2787" s="417">
        <f t="shared" si="3647"/>
        <v>0</v>
      </c>
      <c r="R2787" s="484"/>
      <c r="T2787" s="416">
        <v>47.118700000000011</v>
      </c>
    </row>
    <row r="2788" spans="1:20" s="371" customFormat="1" ht="24" hidden="1" customHeight="1">
      <c r="A2788" s="366" t="s">
        <v>3516</v>
      </c>
      <c r="B2788" s="418" t="s">
        <v>0</v>
      </c>
      <c r="C2788" s="418" t="s">
        <v>3551</v>
      </c>
      <c r="D2788" s="418" t="s">
        <v>0</v>
      </c>
      <c r="E2788" s="419" t="s">
        <v>2104</v>
      </c>
      <c r="F2788" s="429"/>
      <c r="G2788" s="411">
        <v>6339</v>
      </c>
      <c r="H2788" s="412">
        <f>INT($F2788*G2788)</f>
        <v>0</v>
      </c>
      <c r="I2788" s="411">
        <v>24812.799999999999</v>
      </c>
      <c r="J2788" s="412">
        <f>INT($F2788*I2788)</f>
        <v>0</v>
      </c>
      <c r="K2788" s="411">
        <v>0</v>
      </c>
      <c r="L2788" s="412">
        <f>INT($F2788*K2788)</f>
        <v>0</v>
      </c>
      <c r="M2788" s="412">
        <f>+G2788+I2788+K2788</f>
        <v>31151.8</v>
      </c>
      <c r="N2788" s="412">
        <f>H2788+J2788+L2788</f>
        <v>0</v>
      </c>
      <c r="O2788" s="412"/>
      <c r="P2788" s="412"/>
      <c r="Q2788" s="412"/>
      <c r="R2788" s="483" t="s">
        <v>0</v>
      </c>
      <c r="T2788" s="429">
        <v>2121.0410000000002</v>
      </c>
    </row>
    <row r="2789" spans="1:20" s="75" customFormat="1" ht="24" hidden="1" customHeight="1">
      <c r="A2789" s="372" t="s">
        <v>2951</v>
      </c>
      <c r="B2789" s="421" t="s">
        <v>0</v>
      </c>
      <c r="C2789" s="421" t="s">
        <v>1530</v>
      </c>
      <c r="D2789" s="421" t="s">
        <v>0</v>
      </c>
      <c r="E2789" s="422" t="s">
        <v>671</v>
      </c>
      <c r="F2789" s="430"/>
      <c r="G2789" s="416">
        <v>6339</v>
      </c>
      <c r="H2789" s="417">
        <f t="shared" si="3638"/>
        <v>0</v>
      </c>
      <c r="I2789" s="416">
        <v>24812.799999999999</v>
      </c>
      <c r="J2789" s="417">
        <f t="shared" si="3639"/>
        <v>0</v>
      </c>
      <c r="K2789" s="416">
        <v>0</v>
      </c>
      <c r="L2789" s="417">
        <f t="shared" si="3640"/>
        <v>0</v>
      </c>
      <c r="M2789" s="417">
        <f t="shared" si="3641"/>
        <v>31151.8</v>
      </c>
      <c r="N2789" s="417">
        <f t="shared" si="3604"/>
        <v>0</v>
      </c>
      <c r="O2789" s="417">
        <f t="shared" ref="O2789" si="3648">F2789-F2788</f>
        <v>0</v>
      </c>
      <c r="P2789" s="417">
        <f t="shared" ref="P2789:Q2789" si="3649">M2789-M2788</f>
        <v>0</v>
      </c>
      <c r="Q2789" s="417">
        <f t="shared" si="3649"/>
        <v>0</v>
      </c>
      <c r="R2789" s="484" t="s">
        <v>0</v>
      </c>
      <c r="T2789" s="430">
        <v>2121.0409999999997</v>
      </c>
    </row>
    <row r="2790" spans="1:20" s="477" customFormat="1" ht="24" hidden="1" customHeight="1">
      <c r="A2790" s="366" t="s">
        <v>3516</v>
      </c>
      <c r="B2790" s="472" t="s">
        <v>2065</v>
      </c>
      <c r="C2790" s="472" t="s">
        <v>2066</v>
      </c>
      <c r="D2790" s="519" t="s">
        <v>0</v>
      </c>
      <c r="E2790" s="519" t="s">
        <v>0</v>
      </c>
      <c r="F2790" s="520"/>
      <c r="G2790" s="520">
        <v>0</v>
      </c>
      <c r="H2790" s="474">
        <f>H2792+H2798+H2954+H3150+H3216</f>
        <v>0</v>
      </c>
      <c r="I2790" s="474">
        <v>0</v>
      </c>
      <c r="J2790" s="474">
        <f>J2792+J2798+J2954+J3150+J3216</f>
        <v>0</v>
      </c>
      <c r="K2790" s="474">
        <v>0</v>
      </c>
      <c r="L2790" s="474">
        <f>L2792+L2798+L2954+L3150+L3216</f>
        <v>0</v>
      </c>
      <c r="M2790" s="475">
        <v>0</v>
      </c>
      <c r="N2790" s="474">
        <f>H2790+J2790+L2790</f>
        <v>0</v>
      </c>
      <c r="O2790" s="474"/>
      <c r="P2790" s="474"/>
      <c r="Q2790" s="474"/>
      <c r="R2790" s="519" t="s">
        <v>0</v>
      </c>
      <c r="T2790" s="520">
        <v>0</v>
      </c>
    </row>
    <row r="2791" spans="1:20" s="76" customFormat="1" ht="24" hidden="1" customHeight="1">
      <c r="A2791" s="372" t="s">
        <v>3524</v>
      </c>
      <c r="B2791" s="391" t="s">
        <v>3552</v>
      </c>
      <c r="C2791" s="391" t="s">
        <v>3553</v>
      </c>
      <c r="D2791" s="521" t="s">
        <v>0</v>
      </c>
      <c r="E2791" s="521" t="s">
        <v>0</v>
      </c>
      <c r="F2791" s="522"/>
      <c r="G2791" s="522">
        <v>0</v>
      </c>
      <c r="H2791" s="393">
        <f>H2793+H2799+H2955+H3151+H3217</f>
        <v>0</v>
      </c>
      <c r="I2791" s="393">
        <v>0</v>
      </c>
      <c r="J2791" s="393">
        <f>J2793+J2799+J2955+J3151+J3217</f>
        <v>0</v>
      </c>
      <c r="K2791" s="393">
        <v>0</v>
      </c>
      <c r="L2791" s="393">
        <f>L2793+L2799+L2955+L3151+L3217</f>
        <v>0</v>
      </c>
      <c r="M2791" s="394">
        <v>0</v>
      </c>
      <c r="N2791" s="393">
        <f t="shared" si="3604"/>
        <v>0</v>
      </c>
      <c r="O2791" s="393">
        <f t="shared" ref="O2791" si="3650">F2791-F2790</f>
        <v>0</v>
      </c>
      <c r="P2791" s="393">
        <f t="shared" ref="P2791:Q2791" si="3651">M2791-M2790</f>
        <v>0</v>
      </c>
      <c r="Q2791" s="393">
        <f t="shared" si="3651"/>
        <v>0</v>
      </c>
      <c r="R2791" s="521"/>
      <c r="T2791" s="522">
        <v>0</v>
      </c>
    </row>
    <row r="2792" spans="1:20" s="371" customFormat="1" ht="24" hidden="1" customHeight="1">
      <c r="A2792" s="366" t="s">
        <v>3515</v>
      </c>
      <c r="B2792" s="395" t="s">
        <v>1</v>
      </c>
      <c r="C2792" s="395" t="s">
        <v>3554</v>
      </c>
      <c r="D2792" s="396" t="s">
        <v>0</v>
      </c>
      <c r="E2792" s="396" t="s">
        <v>0</v>
      </c>
      <c r="F2792" s="397"/>
      <c r="G2792" s="398">
        <v>0</v>
      </c>
      <c r="H2792" s="397">
        <f>H2794+H2796</f>
        <v>0</v>
      </c>
      <c r="I2792" s="398">
        <v>0</v>
      </c>
      <c r="J2792" s="397">
        <f>J2794+J2796</f>
        <v>0</v>
      </c>
      <c r="K2792" s="398">
        <v>0</v>
      </c>
      <c r="L2792" s="397">
        <f>L2794+L2796</f>
        <v>0</v>
      </c>
      <c r="M2792" s="399">
        <v>0</v>
      </c>
      <c r="N2792" s="397">
        <f>H2792+J2792+L2792</f>
        <v>0</v>
      </c>
      <c r="O2792" s="397"/>
      <c r="P2792" s="397"/>
      <c r="Q2792" s="397"/>
      <c r="R2792" s="400" t="s">
        <v>0</v>
      </c>
      <c r="T2792" s="397">
        <v>0</v>
      </c>
    </row>
    <row r="2793" spans="1:20" s="81" customFormat="1" ht="24" hidden="1" customHeight="1">
      <c r="A2793" s="372" t="s">
        <v>3524</v>
      </c>
      <c r="B2793" s="402" t="s">
        <v>3555</v>
      </c>
      <c r="C2793" s="402" t="s">
        <v>3556</v>
      </c>
      <c r="D2793" s="403" t="s">
        <v>0</v>
      </c>
      <c r="E2793" s="403" t="s">
        <v>0</v>
      </c>
      <c r="F2793" s="404"/>
      <c r="G2793" s="405">
        <v>0</v>
      </c>
      <c r="H2793" s="404">
        <f>H2795+H2797</f>
        <v>0</v>
      </c>
      <c r="I2793" s="405">
        <v>0</v>
      </c>
      <c r="J2793" s="404">
        <f>J2795+J2797</f>
        <v>0</v>
      </c>
      <c r="K2793" s="405">
        <v>0</v>
      </c>
      <c r="L2793" s="404">
        <f>L2795+L2797</f>
        <v>0</v>
      </c>
      <c r="M2793" s="406">
        <v>0</v>
      </c>
      <c r="N2793" s="404">
        <f t="shared" si="3604"/>
        <v>0</v>
      </c>
      <c r="O2793" s="404">
        <f t="shared" ref="O2793" si="3652">F2793-F2792</f>
        <v>0</v>
      </c>
      <c r="P2793" s="404">
        <f t="shared" ref="P2793:Q2793" si="3653">M2793-M2792</f>
        <v>0</v>
      </c>
      <c r="Q2793" s="404">
        <f t="shared" si="3653"/>
        <v>0</v>
      </c>
      <c r="R2793" s="407"/>
      <c r="T2793" s="404">
        <v>0</v>
      </c>
    </row>
    <row r="2794" spans="1:20" s="485" customFormat="1" ht="24" hidden="1" customHeight="1">
      <c r="A2794" s="366" t="s">
        <v>2962</v>
      </c>
      <c r="B2794" s="418" t="s">
        <v>0</v>
      </c>
      <c r="C2794" s="418" t="s">
        <v>3557</v>
      </c>
      <c r="D2794" s="419" t="s">
        <v>119</v>
      </c>
      <c r="E2794" s="419" t="s">
        <v>2104</v>
      </c>
      <c r="F2794" s="411"/>
      <c r="G2794" s="411">
        <v>3895.2</v>
      </c>
      <c r="H2794" s="412">
        <f>INT($F2794*G2794)</f>
        <v>0</v>
      </c>
      <c r="I2794" s="411">
        <v>2324</v>
      </c>
      <c r="J2794" s="412">
        <f>INT($F2794*I2794)</f>
        <v>0</v>
      </c>
      <c r="K2794" s="411">
        <v>277.2</v>
      </c>
      <c r="L2794" s="412">
        <f>INT($F2794*K2794)</f>
        <v>0</v>
      </c>
      <c r="M2794" s="412">
        <f>+G2794+I2794+K2794</f>
        <v>6496.4</v>
      </c>
      <c r="N2794" s="412">
        <f>H2794+J2794+L2794</f>
        <v>0</v>
      </c>
      <c r="O2794" s="412"/>
      <c r="P2794" s="412"/>
      <c r="Q2794" s="412"/>
      <c r="R2794" s="419" t="s">
        <v>0</v>
      </c>
      <c r="T2794" s="411">
        <v>993</v>
      </c>
    </row>
    <row r="2795" spans="1:20" s="77" customFormat="1" ht="24" hidden="1" customHeight="1">
      <c r="A2795" s="372" t="s">
        <v>3513</v>
      </c>
      <c r="B2795" s="421" t="s">
        <v>0</v>
      </c>
      <c r="C2795" s="421" t="s">
        <v>1532</v>
      </c>
      <c r="D2795" s="422" t="s">
        <v>119</v>
      </c>
      <c r="E2795" s="422" t="s">
        <v>671</v>
      </c>
      <c r="F2795" s="416"/>
      <c r="G2795" s="416">
        <v>3895.2</v>
      </c>
      <c r="H2795" s="417">
        <f>INT($F2795*G2795)</f>
        <v>0</v>
      </c>
      <c r="I2795" s="416">
        <v>2324</v>
      </c>
      <c r="J2795" s="417">
        <f>INT($F2795*I2795)</f>
        <v>0</v>
      </c>
      <c r="K2795" s="416">
        <v>277.2</v>
      </c>
      <c r="L2795" s="417">
        <f>INT($F2795*K2795)</f>
        <v>0</v>
      </c>
      <c r="M2795" s="417">
        <f t="shared" ref="M2795:M2797" si="3654">+G2795+I2795+K2795</f>
        <v>6496.4</v>
      </c>
      <c r="N2795" s="417">
        <f t="shared" si="3604"/>
        <v>0</v>
      </c>
      <c r="O2795" s="417">
        <f t="shared" ref="O2795" si="3655">F2795-F2794</f>
        <v>0</v>
      </c>
      <c r="P2795" s="417">
        <f t="shared" ref="P2795:Q2795" si="3656">M2795-M2794</f>
        <v>0</v>
      </c>
      <c r="Q2795" s="417">
        <f t="shared" si="3656"/>
        <v>0</v>
      </c>
      <c r="R2795" s="422"/>
      <c r="T2795" s="416">
        <v>993</v>
      </c>
    </row>
    <row r="2796" spans="1:20" s="485" customFormat="1" ht="24" hidden="1" customHeight="1">
      <c r="A2796" s="366" t="s">
        <v>2064</v>
      </c>
      <c r="B2796" s="418" t="s">
        <v>0</v>
      </c>
      <c r="C2796" s="418" t="s">
        <v>3558</v>
      </c>
      <c r="D2796" s="419" t="s">
        <v>120</v>
      </c>
      <c r="E2796" s="419" t="s">
        <v>22</v>
      </c>
      <c r="F2796" s="411"/>
      <c r="G2796" s="411">
        <v>6297.3</v>
      </c>
      <c r="H2796" s="412">
        <f>INT($F2796*G2796)</f>
        <v>0</v>
      </c>
      <c r="I2796" s="411">
        <v>11476</v>
      </c>
      <c r="J2796" s="412">
        <f>INT($F2796*I2796)</f>
        <v>0</v>
      </c>
      <c r="K2796" s="411">
        <v>774.3</v>
      </c>
      <c r="L2796" s="412">
        <f>INT($F2796*K2796)</f>
        <v>0</v>
      </c>
      <c r="M2796" s="412">
        <f>+G2796+I2796+K2796</f>
        <v>18547.599999999999</v>
      </c>
      <c r="N2796" s="412">
        <f>H2796+J2796+L2796</f>
        <v>0</v>
      </c>
      <c r="O2796" s="412"/>
      <c r="P2796" s="412"/>
      <c r="Q2796" s="412"/>
      <c r="R2796" s="419" t="s">
        <v>0</v>
      </c>
      <c r="T2796" s="411">
        <v>639.6</v>
      </c>
    </row>
    <row r="2797" spans="1:20" s="77" customFormat="1" ht="24" hidden="1" customHeight="1">
      <c r="A2797" s="372" t="s">
        <v>3524</v>
      </c>
      <c r="B2797" s="421" t="s">
        <v>0</v>
      </c>
      <c r="C2797" s="421" t="s">
        <v>1533</v>
      </c>
      <c r="D2797" s="422" t="s">
        <v>120</v>
      </c>
      <c r="E2797" s="422" t="s">
        <v>22</v>
      </c>
      <c r="F2797" s="416"/>
      <c r="G2797" s="416">
        <v>6297.3</v>
      </c>
      <c r="H2797" s="417">
        <f>INT($F2797*G2797)</f>
        <v>0</v>
      </c>
      <c r="I2797" s="416">
        <v>11476</v>
      </c>
      <c r="J2797" s="417">
        <f>INT($F2797*I2797)</f>
        <v>0</v>
      </c>
      <c r="K2797" s="416">
        <v>774.3</v>
      </c>
      <c r="L2797" s="417">
        <f>INT($F2797*K2797)</f>
        <v>0</v>
      </c>
      <c r="M2797" s="417">
        <f t="shared" si="3654"/>
        <v>18547.599999999999</v>
      </c>
      <c r="N2797" s="417">
        <f t="shared" si="3604"/>
        <v>0</v>
      </c>
      <c r="O2797" s="417">
        <f t="shared" ref="O2797" si="3657">F2797-F2796</f>
        <v>0</v>
      </c>
      <c r="P2797" s="417">
        <f t="shared" ref="P2797:Q2797" si="3658">M2797-M2796</f>
        <v>0</v>
      </c>
      <c r="Q2797" s="417">
        <f t="shared" si="3658"/>
        <v>0</v>
      </c>
      <c r="R2797" s="422"/>
      <c r="T2797" s="416">
        <v>639.6</v>
      </c>
    </row>
    <row r="2798" spans="1:20" s="371" customFormat="1" ht="24" hidden="1" customHeight="1">
      <c r="A2798" s="366" t="s">
        <v>3516</v>
      </c>
      <c r="B2798" s="395" t="s">
        <v>4</v>
      </c>
      <c r="C2798" s="395" t="s">
        <v>3559</v>
      </c>
      <c r="D2798" s="396" t="s">
        <v>0</v>
      </c>
      <c r="E2798" s="396" t="s">
        <v>0</v>
      </c>
      <c r="F2798" s="397"/>
      <c r="G2798" s="398">
        <v>0</v>
      </c>
      <c r="H2798" s="397">
        <f>H2800+H2836</f>
        <v>0</v>
      </c>
      <c r="I2798" s="398">
        <v>0</v>
      </c>
      <c r="J2798" s="397">
        <f>J2800+J2836</f>
        <v>0</v>
      </c>
      <c r="K2798" s="398">
        <v>0</v>
      </c>
      <c r="L2798" s="397">
        <f>L2800+L2836</f>
        <v>0</v>
      </c>
      <c r="M2798" s="399">
        <v>0</v>
      </c>
      <c r="N2798" s="397">
        <f>H2798+J2798+L2798</f>
        <v>0</v>
      </c>
      <c r="O2798" s="397"/>
      <c r="P2798" s="397"/>
      <c r="Q2798" s="397"/>
      <c r="R2798" s="400" t="s">
        <v>0</v>
      </c>
      <c r="T2798" s="397">
        <v>0</v>
      </c>
    </row>
    <row r="2799" spans="1:20" s="81" customFormat="1" ht="24" hidden="1" customHeight="1">
      <c r="A2799" s="372" t="s">
        <v>3524</v>
      </c>
      <c r="B2799" s="402" t="s">
        <v>3560</v>
      </c>
      <c r="C2799" s="402" t="s">
        <v>3561</v>
      </c>
      <c r="D2799" s="403" t="s">
        <v>0</v>
      </c>
      <c r="E2799" s="403" t="s">
        <v>0</v>
      </c>
      <c r="F2799" s="404"/>
      <c r="G2799" s="405">
        <v>0</v>
      </c>
      <c r="H2799" s="404">
        <f>H2801+H2837</f>
        <v>0</v>
      </c>
      <c r="I2799" s="405">
        <v>0</v>
      </c>
      <c r="J2799" s="404">
        <f>J2801+J2837</f>
        <v>0</v>
      </c>
      <c r="K2799" s="405">
        <v>0</v>
      </c>
      <c r="L2799" s="404">
        <f>L2801+L2837</f>
        <v>0</v>
      </c>
      <c r="M2799" s="406">
        <v>0</v>
      </c>
      <c r="N2799" s="404">
        <f t="shared" si="3604"/>
        <v>0</v>
      </c>
      <c r="O2799" s="404">
        <f t="shared" ref="O2799" si="3659">F2799-F2798</f>
        <v>0</v>
      </c>
      <c r="P2799" s="404">
        <f t="shared" ref="P2799:Q2799" si="3660">M2799-M2798</f>
        <v>0</v>
      </c>
      <c r="Q2799" s="404">
        <f t="shared" si="3660"/>
        <v>0</v>
      </c>
      <c r="R2799" s="407"/>
      <c r="T2799" s="404">
        <v>0</v>
      </c>
    </row>
    <row r="2800" spans="1:20" s="371" customFormat="1" ht="24" hidden="1" customHeight="1">
      <c r="A2800" s="366" t="s">
        <v>3516</v>
      </c>
      <c r="B2800" s="436" t="s">
        <v>2141</v>
      </c>
      <c r="C2800" s="436" t="s">
        <v>3562</v>
      </c>
      <c r="D2800" s="437" t="s">
        <v>0</v>
      </c>
      <c r="E2800" s="437" t="s">
        <v>0</v>
      </c>
      <c r="F2800" s="438"/>
      <c r="G2800" s="439">
        <v>0</v>
      </c>
      <c r="H2800" s="438">
        <f>SUMIF($A$2802:$A$2835,$A2802,H$2802:H$2835)</f>
        <v>0</v>
      </c>
      <c r="I2800" s="439">
        <v>0</v>
      </c>
      <c r="J2800" s="438">
        <f t="shared" ref="J2800:J2801" si="3661">SUMIF($A$2802:$A$2835,$A2802,J$2802:J$2835)</f>
        <v>0</v>
      </c>
      <c r="K2800" s="439">
        <v>0</v>
      </c>
      <c r="L2800" s="438">
        <f>SUMIF($A$2802:$A$2835,$A2802,L$2802:L$2835)</f>
        <v>0</v>
      </c>
      <c r="M2800" s="440">
        <v>0</v>
      </c>
      <c r="N2800" s="438">
        <f>H2800+J2800+L2800</f>
        <v>0</v>
      </c>
      <c r="O2800" s="438"/>
      <c r="P2800" s="438"/>
      <c r="Q2800" s="438"/>
      <c r="R2800" s="441" t="s">
        <v>0</v>
      </c>
      <c r="T2800" s="438">
        <v>0</v>
      </c>
    </row>
    <row r="2801" spans="1:20" s="81" customFormat="1" ht="24" hidden="1" customHeight="1">
      <c r="A2801" s="372" t="s">
        <v>2072</v>
      </c>
      <c r="B2801" s="442" t="s">
        <v>3563</v>
      </c>
      <c r="C2801" s="442" t="s">
        <v>3564</v>
      </c>
      <c r="D2801" s="443" t="s">
        <v>0</v>
      </c>
      <c r="E2801" s="443" t="s">
        <v>0</v>
      </c>
      <c r="F2801" s="444"/>
      <c r="G2801" s="445">
        <v>0</v>
      </c>
      <c r="H2801" s="444">
        <f>SUMIF($A$2802:$A$2835,$A2803,H$2802:H$2835)</f>
        <v>0</v>
      </c>
      <c r="I2801" s="445">
        <v>0</v>
      </c>
      <c r="J2801" s="444">
        <f t="shared" si="3661"/>
        <v>0</v>
      </c>
      <c r="K2801" s="445">
        <v>0</v>
      </c>
      <c r="L2801" s="444">
        <f t="shared" ref="L2801" si="3662">SUMIF($A$2802:$A$2835,$A2803,L$2802:L$2835)</f>
        <v>0</v>
      </c>
      <c r="M2801" s="446">
        <v>0</v>
      </c>
      <c r="N2801" s="444">
        <f t="shared" si="3604"/>
        <v>0</v>
      </c>
      <c r="O2801" s="444">
        <f t="shared" ref="O2801" si="3663">F2801-F2800</f>
        <v>0</v>
      </c>
      <c r="P2801" s="444">
        <f t="shared" ref="P2801:Q2801" si="3664">M2801-M2800</f>
        <v>0</v>
      </c>
      <c r="Q2801" s="444">
        <f t="shared" si="3664"/>
        <v>0</v>
      </c>
      <c r="R2801" s="447"/>
      <c r="T2801" s="444">
        <v>0</v>
      </c>
    </row>
    <row r="2802" spans="1:20" s="485" customFormat="1" ht="24" hidden="1" customHeight="1">
      <c r="A2802" s="366" t="s">
        <v>2064</v>
      </c>
      <c r="B2802" s="418" t="s">
        <v>0</v>
      </c>
      <c r="C2802" s="418" t="s">
        <v>3565</v>
      </c>
      <c r="D2802" s="419" t="s">
        <v>125</v>
      </c>
      <c r="E2802" s="419" t="s">
        <v>1894</v>
      </c>
      <c r="F2802" s="411"/>
      <c r="G2802" s="411">
        <v>243570.9</v>
      </c>
      <c r="H2802" s="412">
        <f>INT($F2802*G2802)</f>
        <v>0</v>
      </c>
      <c r="I2802" s="411">
        <v>713669.6</v>
      </c>
      <c r="J2802" s="412">
        <f>INT($F2802*I2802)</f>
        <v>0</v>
      </c>
      <c r="K2802" s="411">
        <v>102262.39999999999</v>
      </c>
      <c r="L2802" s="412">
        <f>INT($F2802*K2802)</f>
        <v>0</v>
      </c>
      <c r="M2802" s="412">
        <f>+G2802+I2802+K2802</f>
        <v>1059502.8999999999</v>
      </c>
      <c r="N2802" s="412">
        <f>H2802+J2802+L2802</f>
        <v>0</v>
      </c>
      <c r="O2802" s="412"/>
      <c r="P2802" s="412"/>
      <c r="Q2802" s="412"/>
      <c r="R2802" s="419" t="s">
        <v>0</v>
      </c>
      <c r="T2802" s="411">
        <v>2</v>
      </c>
    </row>
    <row r="2803" spans="1:20" s="77" customFormat="1" ht="24" hidden="1" customHeight="1">
      <c r="A2803" s="372" t="s">
        <v>3524</v>
      </c>
      <c r="B2803" s="421" t="s">
        <v>0</v>
      </c>
      <c r="C2803" s="421" t="s">
        <v>1535</v>
      </c>
      <c r="D2803" s="422" t="s">
        <v>3566</v>
      </c>
      <c r="E2803" s="422" t="s">
        <v>1536</v>
      </c>
      <c r="F2803" s="416"/>
      <c r="G2803" s="416">
        <v>243570.9</v>
      </c>
      <c r="H2803" s="417">
        <f t="shared" ref="H2803:H2835" si="3665">INT($F2803*G2803)</f>
        <v>0</v>
      </c>
      <c r="I2803" s="416">
        <v>713669.6</v>
      </c>
      <c r="J2803" s="417">
        <f t="shared" ref="J2803:J2835" si="3666">INT($F2803*I2803)</f>
        <v>0</v>
      </c>
      <c r="K2803" s="416">
        <v>102262.39999999999</v>
      </c>
      <c r="L2803" s="417">
        <f t="shared" ref="L2803:L2835" si="3667">INT($F2803*K2803)</f>
        <v>0</v>
      </c>
      <c r="M2803" s="417">
        <f t="shared" ref="M2803:M2817" si="3668">+G2803+I2803+K2803</f>
        <v>1059502.8999999999</v>
      </c>
      <c r="N2803" s="417">
        <f t="shared" si="3604"/>
        <v>0</v>
      </c>
      <c r="O2803" s="417">
        <f t="shared" ref="O2803" si="3669">F2803-F2802</f>
        <v>0</v>
      </c>
      <c r="P2803" s="417">
        <f t="shared" ref="P2803:Q2803" si="3670">M2803-M2802</f>
        <v>0</v>
      </c>
      <c r="Q2803" s="417">
        <f t="shared" si="3670"/>
        <v>0</v>
      </c>
      <c r="R2803" s="422"/>
      <c r="T2803" s="416">
        <v>2</v>
      </c>
    </row>
    <row r="2804" spans="1:20" s="485" customFormat="1" ht="24" hidden="1" customHeight="1">
      <c r="A2804" s="366" t="s">
        <v>3543</v>
      </c>
      <c r="B2804" s="418" t="s">
        <v>0</v>
      </c>
      <c r="C2804" s="418" t="s">
        <v>3565</v>
      </c>
      <c r="D2804" s="419" t="s">
        <v>126</v>
      </c>
      <c r="E2804" s="419" t="s">
        <v>1894</v>
      </c>
      <c r="F2804" s="411"/>
      <c r="G2804" s="411">
        <v>209971.8</v>
      </c>
      <c r="H2804" s="412">
        <f>INT($F2804*G2804)</f>
        <v>0</v>
      </c>
      <c r="I2804" s="411">
        <v>587043.19999999995</v>
      </c>
      <c r="J2804" s="412">
        <f>INT($F2804*I2804)</f>
        <v>0</v>
      </c>
      <c r="K2804" s="411">
        <v>87474.5</v>
      </c>
      <c r="L2804" s="412">
        <f>INT($F2804*K2804)</f>
        <v>0</v>
      </c>
      <c r="M2804" s="412">
        <f>+G2804+I2804+K2804</f>
        <v>884489.5</v>
      </c>
      <c r="N2804" s="412">
        <f>H2804+J2804+L2804</f>
        <v>0</v>
      </c>
      <c r="O2804" s="412"/>
      <c r="P2804" s="412"/>
      <c r="Q2804" s="412"/>
      <c r="R2804" s="419" t="s">
        <v>0</v>
      </c>
      <c r="T2804" s="411">
        <v>4</v>
      </c>
    </row>
    <row r="2805" spans="1:20" s="77" customFormat="1" ht="24" hidden="1" customHeight="1">
      <c r="A2805" s="372" t="s">
        <v>3524</v>
      </c>
      <c r="B2805" s="421" t="s">
        <v>0</v>
      </c>
      <c r="C2805" s="421" t="s">
        <v>1535</v>
      </c>
      <c r="D2805" s="422" t="s">
        <v>126</v>
      </c>
      <c r="E2805" s="422" t="s">
        <v>1536</v>
      </c>
      <c r="F2805" s="416"/>
      <c r="G2805" s="416">
        <v>209971.8</v>
      </c>
      <c r="H2805" s="417">
        <f t="shared" si="3665"/>
        <v>0</v>
      </c>
      <c r="I2805" s="416">
        <v>587043.19999999995</v>
      </c>
      <c r="J2805" s="417">
        <f t="shared" si="3666"/>
        <v>0</v>
      </c>
      <c r="K2805" s="416">
        <v>87474.5</v>
      </c>
      <c r="L2805" s="417">
        <f t="shared" si="3667"/>
        <v>0</v>
      </c>
      <c r="M2805" s="417">
        <f t="shared" si="3668"/>
        <v>884489.5</v>
      </c>
      <c r="N2805" s="417">
        <f t="shared" si="3604"/>
        <v>0</v>
      </c>
      <c r="O2805" s="417">
        <f t="shared" ref="O2805" si="3671">F2805-F2804</f>
        <v>0</v>
      </c>
      <c r="P2805" s="417">
        <f t="shared" ref="P2805:Q2805" si="3672">M2805-M2804</f>
        <v>0</v>
      </c>
      <c r="Q2805" s="417">
        <f t="shared" si="3672"/>
        <v>0</v>
      </c>
      <c r="R2805" s="422"/>
      <c r="T2805" s="416">
        <v>4</v>
      </c>
    </row>
    <row r="2806" spans="1:20" s="485" customFormat="1" ht="24" hidden="1" customHeight="1">
      <c r="A2806" s="366" t="s">
        <v>2093</v>
      </c>
      <c r="B2806" s="418" t="s">
        <v>0</v>
      </c>
      <c r="C2806" s="418" t="s">
        <v>3565</v>
      </c>
      <c r="D2806" s="419" t="s">
        <v>127</v>
      </c>
      <c r="E2806" s="419" t="s">
        <v>1894</v>
      </c>
      <c r="F2806" s="411"/>
      <c r="G2806" s="411">
        <v>209971.8</v>
      </c>
      <c r="H2806" s="412">
        <f>INT($F2806*G2806)</f>
        <v>0</v>
      </c>
      <c r="I2806" s="411">
        <v>587043.19999999995</v>
      </c>
      <c r="J2806" s="412">
        <f>INT($F2806*I2806)</f>
        <v>0</v>
      </c>
      <c r="K2806" s="411">
        <v>87474.5</v>
      </c>
      <c r="L2806" s="412">
        <f>INT($F2806*K2806)</f>
        <v>0</v>
      </c>
      <c r="M2806" s="412">
        <f>+G2806+I2806+K2806</f>
        <v>884489.5</v>
      </c>
      <c r="N2806" s="412">
        <f>H2806+J2806+L2806</f>
        <v>0</v>
      </c>
      <c r="O2806" s="412"/>
      <c r="P2806" s="412"/>
      <c r="Q2806" s="412"/>
      <c r="R2806" s="419" t="s">
        <v>0</v>
      </c>
      <c r="T2806" s="411">
        <v>2</v>
      </c>
    </row>
    <row r="2807" spans="1:20" s="77" customFormat="1" ht="24" hidden="1" customHeight="1">
      <c r="A2807" s="372" t="s">
        <v>3524</v>
      </c>
      <c r="B2807" s="421" t="s">
        <v>0</v>
      </c>
      <c r="C2807" s="421" t="s">
        <v>1535</v>
      </c>
      <c r="D2807" s="422" t="s">
        <v>127</v>
      </c>
      <c r="E2807" s="422" t="s">
        <v>1536</v>
      </c>
      <c r="F2807" s="416"/>
      <c r="G2807" s="416">
        <v>209971.8</v>
      </c>
      <c r="H2807" s="417">
        <f t="shared" si="3665"/>
        <v>0</v>
      </c>
      <c r="I2807" s="416">
        <v>587043.19999999995</v>
      </c>
      <c r="J2807" s="417">
        <f t="shared" si="3666"/>
        <v>0</v>
      </c>
      <c r="K2807" s="416">
        <v>87474.5</v>
      </c>
      <c r="L2807" s="417">
        <f t="shared" si="3667"/>
        <v>0</v>
      </c>
      <c r="M2807" s="417">
        <f t="shared" si="3668"/>
        <v>884489.5</v>
      </c>
      <c r="N2807" s="417">
        <f t="shared" si="3604"/>
        <v>0</v>
      </c>
      <c r="O2807" s="417">
        <f t="shared" ref="O2807" si="3673">F2807-F2806</f>
        <v>0</v>
      </c>
      <c r="P2807" s="417">
        <f t="shared" ref="P2807:Q2807" si="3674">M2807-M2806</f>
        <v>0</v>
      </c>
      <c r="Q2807" s="417">
        <f t="shared" si="3674"/>
        <v>0</v>
      </c>
      <c r="R2807" s="422"/>
      <c r="T2807" s="416">
        <v>2</v>
      </c>
    </row>
    <row r="2808" spans="1:20" s="485" customFormat="1" ht="24" hidden="1" customHeight="1">
      <c r="A2808" s="366" t="s">
        <v>2962</v>
      </c>
      <c r="B2808" s="418" t="s">
        <v>0</v>
      </c>
      <c r="C2808" s="418" t="s">
        <v>3565</v>
      </c>
      <c r="D2808" s="419" t="s">
        <v>128</v>
      </c>
      <c r="E2808" s="419" t="s">
        <v>1894</v>
      </c>
      <c r="F2808" s="411"/>
      <c r="G2808" s="411">
        <v>209971.8</v>
      </c>
      <c r="H2808" s="412">
        <f>INT($F2808*G2808)</f>
        <v>0</v>
      </c>
      <c r="I2808" s="411">
        <v>587043.19999999995</v>
      </c>
      <c r="J2808" s="412">
        <f>INT($F2808*I2808)</f>
        <v>0</v>
      </c>
      <c r="K2808" s="411">
        <v>87474.5</v>
      </c>
      <c r="L2808" s="412">
        <f>INT($F2808*K2808)</f>
        <v>0</v>
      </c>
      <c r="M2808" s="412">
        <f>+G2808+I2808+K2808</f>
        <v>884489.5</v>
      </c>
      <c r="N2808" s="412">
        <f>H2808+J2808+L2808</f>
        <v>0</v>
      </c>
      <c r="O2808" s="412"/>
      <c r="P2808" s="412"/>
      <c r="Q2808" s="412"/>
      <c r="R2808" s="419" t="s">
        <v>0</v>
      </c>
      <c r="T2808" s="411">
        <v>4</v>
      </c>
    </row>
    <row r="2809" spans="1:20" s="77" customFormat="1" ht="24" hidden="1" customHeight="1">
      <c r="A2809" s="372" t="s">
        <v>3514</v>
      </c>
      <c r="B2809" s="421" t="s">
        <v>0</v>
      </c>
      <c r="C2809" s="421" t="s">
        <v>1535</v>
      </c>
      <c r="D2809" s="422" t="s">
        <v>128</v>
      </c>
      <c r="E2809" s="422" t="s">
        <v>1536</v>
      </c>
      <c r="F2809" s="416"/>
      <c r="G2809" s="416">
        <v>209971.8</v>
      </c>
      <c r="H2809" s="417">
        <f t="shared" si="3665"/>
        <v>0</v>
      </c>
      <c r="I2809" s="416">
        <v>587043.19999999995</v>
      </c>
      <c r="J2809" s="417">
        <f t="shared" si="3666"/>
        <v>0</v>
      </c>
      <c r="K2809" s="416">
        <v>87474.5</v>
      </c>
      <c r="L2809" s="417">
        <f t="shared" si="3667"/>
        <v>0</v>
      </c>
      <c r="M2809" s="417">
        <f t="shared" si="3668"/>
        <v>884489.5</v>
      </c>
      <c r="N2809" s="417">
        <f t="shared" si="3604"/>
        <v>0</v>
      </c>
      <c r="O2809" s="417">
        <f t="shared" ref="O2809" si="3675">F2809-F2808</f>
        <v>0</v>
      </c>
      <c r="P2809" s="417">
        <f t="shared" ref="P2809:Q2809" si="3676">M2809-M2808</f>
        <v>0</v>
      </c>
      <c r="Q2809" s="417">
        <f t="shared" si="3676"/>
        <v>0</v>
      </c>
      <c r="R2809" s="422"/>
      <c r="T2809" s="416">
        <v>4</v>
      </c>
    </row>
    <row r="2810" spans="1:20" s="485" customFormat="1" ht="24" hidden="1" customHeight="1">
      <c r="A2810" s="366" t="s">
        <v>2093</v>
      </c>
      <c r="B2810" s="418" t="s">
        <v>0</v>
      </c>
      <c r="C2810" s="418" t="s">
        <v>3565</v>
      </c>
      <c r="D2810" s="419" t="s">
        <v>132</v>
      </c>
      <c r="E2810" s="419" t="s">
        <v>1894</v>
      </c>
      <c r="F2810" s="411"/>
      <c r="G2810" s="411">
        <v>168194.9</v>
      </c>
      <c r="H2810" s="412">
        <f>INT($F2810*G2810)</f>
        <v>0</v>
      </c>
      <c r="I2810" s="411">
        <v>469705.6</v>
      </c>
      <c r="J2810" s="412">
        <f>INT($F2810*I2810)</f>
        <v>0</v>
      </c>
      <c r="K2810" s="411">
        <v>73745.3</v>
      </c>
      <c r="L2810" s="412">
        <f>INT($F2810*K2810)</f>
        <v>0</v>
      </c>
      <c r="M2810" s="412">
        <f>+G2810+I2810+K2810</f>
        <v>711645.8</v>
      </c>
      <c r="N2810" s="412">
        <f>H2810+J2810+L2810</f>
        <v>0</v>
      </c>
      <c r="O2810" s="412"/>
      <c r="P2810" s="412"/>
      <c r="Q2810" s="412"/>
      <c r="R2810" s="419" t="s">
        <v>0</v>
      </c>
      <c r="T2810" s="411">
        <v>9</v>
      </c>
    </row>
    <row r="2811" spans="1:20" s="77" customFormat="1" ht="24" hidden="1" customHeight="1">
      <c r="A2811" s="372" t="s">
        <v>2089</v>
      </c>
      <c r="B2811" s="421" t="s">
        <v>0</v>
      </c>
      <c r="C2811" s="421" t="s">
        <v>1535</v>
      </c>
      <c r="D2811" s="422" t="s">
        <v>132</v>
      </c>
      <c r="E2811" s="422" t="s">
        <v>1536</v>
      </c>
      <c r="F2811" s="416"/>
      <c r="G2811" s="416">
        <v>168194.9</v>
      </c>
      <c r="H2811" s="417">
        <f t="shared" si="3665"/>
        <v>0</v>
      </c>
      <c r="I2811" s="416">
        <v>469705.6</v>
      </c>
      <c r="J2811" s="417">
        <f t="shared" si="3666"/>
        <v>0</v>
      </c>
      <c r="K2811" s="416">
        <v>73745.3</v>
      </c>
      <c r="L2811" s="417">
        <f t="shared" si="3667"/>
        <v>0</v>
      </c>
      <c r="M2811" s="417">
        <f t="shared" si="3668"/>
        <v>711645.8</v>
      </c>
      <c r="N2811" s="417">
        <f t="shared" si="3604"/>
        <v>0</v>
      </c>
      <c r="O2811" s="417">
        <f t="shared" ref="O2811" si="3677">F2811-F2810</f>
        <v>0</v>
      </c>
      <c r="P2811" s="417">
        <f t="shared" ref="P2811:Q2811" si="3678">M2811-M2810</f>
        <v>0</v>
      </c>
      <c r="Q2811" s="417">
        <f t="shared" si="3678"/>
        <v>0</v>
      </c>
      <c r="R2811" s="422"/>
      <c r="T2811" s="416">
        <v>9</v>
      </c>
    </row>
    <row r="2812" spans="1:20" s="485" customFormat="1" ht="24" hidden="1" customHeight="1">
      <c r="A2812" s="366" t="s">
        <v>2962</v>
      </c>
      <c r="B2812" s="418" t="s">
        <v>0</v>
      </c>
      <c r="C2812" s="418" t="s">
        <v>3565</v>
      </c>
      <c r="D2812" s="419" t="s">
        <v>131</v>
      </c>
      <c r="E2812" s="419" t="s">
        <v>1894</v>
      </c>
      <c r="F2812" s="411"/>
      <c r="G2812" s="411">
        <v>167846.5</v>
      </c>
      <c r="H2812" s="412">
        <f>INT($F2812*G2812)</f>
        <v>0</v>
      </c>
      <c r="I2812" s="411">
        <v>469705.6</v>
      </c>
      <c r="J2812" s="412">
        <f>INT($F2812*I2812)</f>
        <v>0</v>
      </c>
      <c r="K2812" s="411">
        <v>70756.899999999994</v>
      </c>
      <c r="L2812" s="412">
        <f>INT($F2812*K2812)</f>
        <v>0</v>
      </c>
      <c r="M2812" s="412">
        <f>+G2812+I2812+K2812</f>
        <v>708309</v>
      </c>
      <c r="N2812" s="412">
        <f>H2812+J2812+L2812</f>
        <v>0</v>
      </c>
      <c r="O2812" s="412"/>
      <c r="P2812" s="412"/>
      <c r="Q2812" s="412"/>
      <c r="R2812" s="419" t="s">
        <v>0</v>
      </c>
      <c r="T2812" s="411">
        <v>14</v>
      </c>
    </row>
    <row r="2813" spans="1:20" s="77" customFormat="1" ht="24" hidden="1" customHeight="1">
      <c r="A2813" s="372" t="s">
        <v>2951</v>
      </c>
      <c r="B2813" s="421" t="s">
        <v>0</v>
      </c>
      <c r="C2813" s="421" t="s">
        <v>1535</v>
      </c>
      <c r="D2813" s="422" t="s">
        <v>131</v>
      </c>
      <c r="E2813" s="422" t="s">
        <v>1536</v>
      </c>
      <c r="F2813" s="416"/>
      <c r="G2813" s="416">
        <v>167846.5</v>
      </c>
      <c r="H2813" s="417">
        <f t="shared" si="3665"/>
        <v>0</v>
      </c>
      <c r="I2813" s="416">
        <v>469705.6</v>
      </c>
      <c r="J2813" s="417">
        <f t="shared" si="3666"/>
        <v>0</v>
      </c>
      <c r="K2813" s="416">
        <v>70756.899999999994</v>
      </c>
      <c r="L2813" s="417">
        <f t="shared" si="3667"/>
        <v>0</v>
      </c>
      <c r="M2813" s="417">
        <f t="shared" si="3668"/>
        <v>708309</v>
      </c>
      <c r="N2813" s="417">
        <f t="shared" si="3604"/>
        <v>0</v>
      </c>
      <c r="O2813" s="417">
        <f t="shared" ref="O2813" si="3679">F2813-F2812</f>
        <v>0</v>
      </c>
      <c r="P2813" s="417">
        <f t="shared" ref="P2813:Q2813" si="3680">M2813-M2812</f>
        <v>0</v>
      </c>
      <c r="Q2813" s="417">
        <f t="shared" si="3680"/>
        <v>0</v>
      </c>
      <c r="R2813" s="422"/>
      <c r="T2813" s="416">
        <v>14</v>
      </c>
    </row>
    <row r="2814" spans="1:20" s="485" customFormat="1" ht="24" hidden="1" customHeight="1">
      <c r="A2814" s="366" t="s">
        <v>2962</v>
      </c>
      <c r="B2814" s="418" t="s">
        <v>0</v>
      </c>
      <c r="C2814" s="418" t="s">
        <v>3565</v>
      </c>
      <c r="D2814" s="419" t="s">
        <v>121</v>
      </c>
      <c r="E2814" s="419" t="s">
        <v>1894</v>
      </c>
      <c r="F2814" s="411"/>
      <c r="G2814" s="411">
        <v>131420.70000000001</v>
      </c>
      <c r="H2814" s="412">
        <f>INT($F2814*G2814)</f>
        <v>0</v>
      </c>
      <c r="I2814" s="411">
        <v>420752</v>
      </c>
      <c r="J2814" s="412">
        <f>INT($F2814*I2814)</f>
        <v>0</v>
      </c>
      <c r="K2814" s="411">
        <v>62623.3</v>
      </c>
      <c r="L2814" s="412">
        <f>INT($F2814*K2814)</f>
        <v>0</v>
      </c>
      <c r="M2814" s="412">
        <f>+G2814+I2814+K2814</f>
        <v>614796</v>
      </c>
      <c r="N2814" s="412">
        <f>H2814+J2814+L2814</f>
        <v>0</v>
      </c>
      <c r="O2814" s="412"/>
      <c r="P2814" s="412"/>
      <c r="Q2814" s="412"/>
      <c r="R2814" s="419" t="s">
        <v>0</v>
      </c>
      <c r="T2814" s="411">
        <v>9</v>
      </c>
    </row>
    <row r="2815" spans="1:20" s="77" customFormat="1" ht="24" hidden="1" customHeight="1">
      <c r="A2815" s="372" t="s">
        <v>3524</v>
      </c>
      <c r="B2815" s="421" t="s">
        <v>0</v>
      </c>
      <c r="C2815" s="421" t="s">
        <v>1535</v>
      </c>
      <c r="D2815" s="422" t="s">
        <v>121</v>
      </c>
      <c r="E2815" s="422" t="s">
        <v>1536</v>
      </c>
      <c r="F2815" s="416"/>
      <c r="G2815" s="416">
        <v>131420.70000000001</v>
      </c>
      <c r="H2815" s="417">
        <f t="shared" si="3665"/>
        <v>0</v>
      </c>
      <c r="I2815" s="416">
        <v>420752</v>
      </c>
      <c r="J2815" s="417">
        <f t="shared" si="3666"/>
        <v>0</v>
      </c>
      <c r="K2815" s="416">
        <v>62623.3</v>
      </c>
      <c r="L2815" s="417">
        <f t="shared" si="3667"/>
        <v>0</v>
      </c>
      <c r="M2815" s="417">
        <f t="shared" si="3668"/>
        <v>614796</v>
      </c>
      <c r="N2815" s="417">
        <f t="shared" si="3604"/>
        <v>0</v>
      </c>
      <c r="O2815" s="417">
        <f t="shared" ref="O2815" si="3681">F2815-F2814</f>
        <v>0</v>
      </c>
      <c r="P2815" s="417">
        <f t="shared" ref="P2815:Q2815" si="3682">M2815-M2814</f>
        <v>0</v>
      </c>
      <c r="Q2815" s="417">
        <f t="shared" si="3682"/>
        <v>0</v>
      </c>
      <c r="R2815" s="422"/>
      <c r="T2815" s="416">
        <v>9</v>
      </c>
    </row>
    <row r="2816" spans="1:20" s="485" customFormat="1" ht="24" hidden="1" customHeight="1">
      <c r="A2816" s="366" t="s">
        <v>2952</v>
      </c>
      <c r="B2816" s="418" t="s">
        <v>0</v>
      </c>
      <c r="C2816" s="418" t="s">
        <v>3565</v>
      </c>
      <c r="D2816" s="419" t="s">
        <v>133</v>
      </c>
      <c r="E2816" s="419" t="s">
        <v>1894</v>
      </c>
      <c r="F2816" s="411"/>
      <c r="G2816" s="411">
        <v>124726.5</v>
      </c>
      <c r="H2816" s="412">
        <f>INT($F2816*G2816)</f>
        <v>0</v>
      </c>
      <c r="I2816" s="411">
        <v>373995.2</v>
      </c>
      <c r="J2816" s="412">
        <f>INT($F2816*I2816)</f>
        <v>0</v>
      </c>
      <c r="K2816" s="411">
        <v>57591.8</v>
      </c>
      <c r="L2816" s="412">
        <f>INT($F2816*K2816)</f>
        <v>0</v>
      </c>
      <c r="M2816" s="412">
        <f>+G2816+I2816+K2816</f>
        <v>556313.5</v>
      </c>
      <c r="N2816" s="412">
        <f>H2816+J2816+L2816</f>
        <v>0</v>
      </c>
      <c r="O2816" s="412"/>
      <c r="P2816" s="412"/>
      <c r="Q2816" s="412"/>
      <c r="R2816" s="419" t="s">
        <v>0</v>
      </c>
      <c r="T2816" s="411">
        <v>3</v>
      </c>
    </row>
    <row r="2817" spans="1:20" s="77" customFormat="1" ht="24" hidden="1" customHeight="1">
      <c r="A2817" s="372" t="s">
        <v>3524</v>
      </c>
      <c r="B2817" s="421" t="s">
        <v>0</v>
      </c>
      <c r="C2817" s="421" t="s">
        <v>1535</v>
      </c>
      <c r="D2817" s="422" t="s">
        <v>3567</v>
      </c>
      <c r="E2817" s="422" t="s">
        <v>1536</v>
      </c>
      <c r="F2817" s="416"/>
      <c r="G2817" s="416">
        <v>124726.5</v>
      </c>
      <c r="H2817" s="417">
        <f t="shared" si="3665"/>
        <v>0</v>
      </c>
      <c r="I2817" s="416">
        <v>373995.2</v>
      </c>
      <c r="J2817" s="417">
        <f t="shared" si="3666"/>
        <v>0</v>
      </c>
      <c r="K2817" s="416">
        <v>57591.8</v>
      </c>
      <c r="L2817" s="417">
        <f t="shared" si="3667"/>
        <v>0</v>
      </c>
      <c r="M2817" s="417">
        <f t="shared" si="3668"/>
        <v>556313.5</v>
      </c>
      <c r="N2817" s="417">
        <f t="shared" si="3604"/>
        <v>0</v>
      </c>
      <c r="O2817" s="417">
        <f t="shared" ref="O2817" si="3683">F2817-F2816</f>
        <v>0</v>
      </c>
      <c r="P2817" s="417">
        <f t="shared" ref="P2817:Q2817" si="3684">M2817-M2816</f>
        <v>0</v>
      </c>
      <c r="Q2817" s="417">
        <f t="shared" si="3684"/>
        <v>0</v>
      </c>
      <c r="R2817" s="422"/>
      <c r="T2817" s="416">
        <v>3</v>
      </c>
    </row>
    <row r="2818" spans="1:20" s="485" customFormat="1" ht="24" hidden="1" customHeight="1">
      <c r="A2818" s="366" t="s">
        <v>3516</v>
      </c>
      <c r="B2818" s="418" t="s">
        <v>0</v>
      </c>
      <c r="C2818" s="418" t="s">
        <v>3565</v>
      </c>
      <c r="D2818" s="419" t="s">
        <v>122</v>
      </c>
      <c r="E2818" s="419" t="s">
        <v>1894</v>
      </c>
      <c r="F2818" s="411"/>
      <c r="G2818" s="411">
        <v>114862.5</v>
      </c>
      <c r="H2818" s="412">
        <f>INT($F2818*G2818)</f>
        <v>0</v>
      </c>
      <c r="I2818" s="411">
        <v>332856.8</v>
      </c>
      <c r="J2818" s="412">
        <f>INT($F2818*I2818)</f>
        <v>0</v>
      </c>
      <c r="K2818" s="411">
        <v>45385.4</v>
      </c>
      <c r="L2818" s="412">
        <f>INT($F2818*K2818)</f>
        <v>0</v>
      </c>
      <c r="M2818" s="412">
        <f>+G2818+I2818+K2818</f>
        <v>493104.7</v>
      </c>
      <c r="N2818" s="412">
        <f>H2818+J2818+L2818</f>
        <v>0</v>
      </c>
      <c r="O2818" s="412"/>
      <c r="P2818" s="412"/>
      <c r="Q2818" s="412"/>
      <c r="R2818" s="419" t="s">
        <v>0</v>
      </c>
      <c r="T2818" s="411">
        <v>9</v>
      </c>
    </row>
    <row r="2819" spans="1:20" s="77" customFormat="1" ht="24" hidden="1" customHeight="1">
      <c r="A2819" s="372" t="s">
        <v>3524</v>
      </c>
      <c r="B2819" s="421" t="s">
        <v>0</v>
      </c>
      <c r="C2819" s="421" t="s">
        <v>1535</v>
      </c>
      <c r="D2819" s="422" t="s">
        <v>122</v>
      </c>
      <c r="E2819" s="422" t="s">
        <v>1536</v>
      </c>
      <c r="F2819" s="416"/>
      <c r="G2819" s="416">
        <v>114862.5</v>
      </c>
      <c r="H2819" s="417">
        <f t="shared" si="3665"/>
        <v>0</v>
      </c>
      <c r="I2819" s="416">
        <v>332856.8</v>
      </c>
      <c r="J2819" s="417">
        <f t="shared" si="3666"/>
        <v>0</v>
      </c>
      <c r="K2819" s="416">
        <v>45385.4</v>
      </c>
      <c r="L2819" s="417">
        <f t="shared" si="3667"/>
        <v>0</v>
      </c>
      <c r="M2819" s="417">
        <f t="shared" ref="M2819:M2835" si="3685">+G2819+I2819+K2819</f>
        <v>493104.7</v>
      </c>
      <c r="N2819" s="417">
        <f t="shared" si="3604"/>
        <v>0</v>
      </c>
      <c r="O2819" s="417">
        <f t="shared" ref="O2819" si="3686">F2819-F2818</f>
        <v>0</v>
      </c>
      <c r="P2819" s="417">
        <f t="shared" ref="P2819:Q2819" si="3687">M2819-M2818</f>
        <v>0</v>
      </c>
      <c r="Q2819" s="417">
        <f t="shared" si="3687"/>
        <v>0</v>
      </c>
      <c r="R2819" s="422"/>
      <c r="T2819" s="416">
        <v>9</v>
      </c>
    </row>
    <row r="2820" spans="1:20" s="485" customFormat="1" ht="24" hidden="1" customHeight="1">
      <c r="A2820" s="366" t="s">
        <v>3516</v>
      </c>
      <c r="B2820" s="418" t="s">
        <v>0</v>
      </c>
      <c r="C2820" s="418" t="s">
        <v>3565</v>
      </c>
      <c r="D2820" s="419" t="s">
        <v>123</v>
      </c>
      <c r="E2820" s="419" t="s">
        <v>1894</v>
      </c>
      <c r="F2820" s="411"/>
      <c r="G2820" s="411">
        <v>94480.4</v>
      </c>
      <c r="H2820" s="412">
        <f>INT($F2820*G2820)</f>
        <v>0</v>
      </c>
      <c r="I2820" s="411">
        <v>294743.2</v>
      </c>
      <c r="J2820" s="412">
        <f>INT($F2820*I2820)</f>
        <v>0</v>
      </c>
      <c r="K2820" s="411">
        <v>31112.2</v>
      </c>
      <c r="L2820" s="412">
        <f>INT($F2820*K2820)</f>
        <v>0</v>
      </c>
      <c r="M2820" s="412">
        <f>+G2820+I2820+K2820</f>
        <v>420335.8</v>
      </c>
      <c r="N2820" s="412">
        <f>H2820+J2820+L2820</f>
        <v>0</v>
      </c>
      <c r="O2820" s="412"/>
      <c r="P2820" s="412"/>
      <c r="Q2820" s="412"/>
      <c r="R2820" s="419" t="s">
        <v>0</v>
      </c>
      <c r="T2820" s="411">
        <v>3</v>
      </c>
    </row>
    <row r="2821" spans="1:20" s="77" customFormat="1" ht="24" hidden="1" customHeight="1">
      <c r="A2821" s="372" t="s">
        <v>3524</v>
      </c>
      <c r="B2821" s="421" t="s">
        <v>0</v>
      </c>
      <c r="C2821" s="421" t="s">
        <v>1535</v>
      </c>
      <c r="D2821" s="422" t="s">
        <v>123</v>
      </c>
      <c r="E2821" s="422" t="s">
        <v>1536</v>
      </c>
      <c r="F2821" s="416"/>
      <c r="G2821" s="416">
        <v>94480.4</v>
      </c>
      <c r="H2821" s="417">
        <f t="shared" si="3665"/>
        <v>0</v>
      </c>
      <c r="I2821" s="416">
        <v>294743.2</v>
      </c>
      <c r="J2821" s="417">
        <f t="shared" si="3666"/>
        <v>0</v>
      </c>
      <c r="K2821" s="416">
        <v>31112.2</v>
      </c>
      <c r="L2821" s="417">
        <f t="shared" si="3667"/>
        <v>0</v>
      </c>
      <c r="M2821" s="417">
        <f t="shared" si="3685"/>
        <v>420335.8</v>
      </c>
      <c r="N2821" s="417">
        <f t="shared" ref="N2821:N2883" si="3688">H2821+J2821+L2821</f>
        <v>0</v>
      </c>
      <c r="O2821" s="417">
        <f t="shared" ref="O2821" si="3689">F2821-F2820</f>
        <v>0</v>
      </c>
      <c r="P2821" s="417">
        <f t="shared" ref="P2821:Q2821" si="3690">M2821-M2820</f>
        <v>0</v>
      </c>
      <c r="Q2821" s="417">
        <f t="shared" si="3690"/>
        <v>0</v>
      </c>
      <c r="R2821" s="422"/>
      <c r="T2821" s="416">
        <v>3</v>
      </c>
    </row>
    <row r="2822" spans="1:20" s="485" customFormat="1" ht="24" hidden="1" customHeight="1">
      <c r="A2822" s="366" t="s">
        <v>3516</v>
      </c>
      <c r="B2822" s="418" t="s">
        <v>0</v>
      </c>
      <c r="C2822" s="418" t="s">
        <v>3565</v>
      </c>
      <c r="D2822" s="419" t="s">
        <v>124</v>
      </c>
      <c r="E2822" s="419" t="s">
        <v>1894</v>
      </c>
      <c r="F2822" s="411"/>
      <c r="G2822" s="411">
        <v>79767</v>
      </c>
      <c r="H2822" s="412">
        <f>INT($F2822*G2822)</f>
        <v>0</v>
      </c>
      <c r="I2822" s="411">
        <v>236001.6</v>
      </c>
      <c r="J2822" s="412">
        <f>INT($F2822*I2822)</f>
        <v>0</v>
      </c>
      <c r="K2822" s="411">
        <v>26415.7</v>
      </c>
      <c r="L2822" s="412">
        <f>INT($F2822*K2822)</f>
        <v>0</v>
      </c>
      <c r="M2822" s="412">
        <f>+G2822+I2822+K2822</f>
        <v>342184.3</v>
      </c>
      <c r="N2822" s="412">
        <f>H2822+J2822+L2822</f>
        <v>0</v>
      </c>
      <c r="O2822" s="412"/>
      <c r="P2822" s="412"/>
      <c r="Q2822" s="412"/>
      <c r="R2822" s="419" t="s">
        <v>0</v>
      </c>
      <c r="T2822" s="411">
        <v>6</v>
      </c>
    </row>
    <row r="2823" spans="1:20" s="77" customFormat="1" ht="24" hidden="1" customHeight="1">
      <c r="A2823" s="372" t="s">
        <v>2089</v>
      </c>
      <c r="B2823" s="421" t="s">
        <v>0</v>
      </c>
      <c r="C2823" s="421" t="s">
        <v>1535</v>
      </c>
      <c r="D2823" s="422" t="s">
        <v>124</v>
      </c>
      <c r="E2823" s="422" t="s">
        <v>1536</v>
      </c>
      <c r="F2823" s="416"/>
      <c r="G2823" s="416">
        <v>79767</v>
      </c>
      <c r="H2823" s="417">
        <f t="shared" si="3665"/>
        <v>0</v>
      </c>
      <c r="I2823" s="416">
        <v>236001.6</v>
      </c>
      <c r="J2823" s="417">
        <f t="shared" si="3666"/>
        <v>0</v>
      </c>
      <c r="K2823" s="416">
        <v>26415.7</v>
      </c>
      <c r="L2823" s="417">
        <f t="shared" si="3667"/>
        <v>0</v>
      </c>
      <c r="M2823" s="417">
        <f t="shared" si="3685"/>
        <v>342184.3</v>
      </c>
      <c r="N2823" s="417">
        <f t="shared" si="3688"/>
        <v>0</v>
      </c>
      <c r="O2823" s="417">
        <f t="shared" ref="O2823" si="3691">F2823-F2822</f>
        <v>0</v>
      </c>
      <c r="P2823" s="417">
        <f t="shared" ref="P2823:Q2823" si="3692">M2823-M2822</f>
        <v>0</v>
      </c>
      <c r="Q2823" s="417">
        <f t="shared" si="3692"/>
        <v>0</v>
      </c>
      <c r="R2823" s="422"/>
      <c r="T2823" s="416">
        <v>6</v>
      </c>
    </row>
    <row r="2824" spans="1:20" s="516" customFormat="1" ht="24" hidden="1" customHeight="1">
      <c r="A2824" s="366" t="s">
        <v>3516</v>
      </c>
      <c r="B2824" s="418" t="s">
        <v>0</v>
      </c>
      <c r="C2824" s="418" t="s">
        <v>3568</v>
      </c>
      <c r="D2824" s="419" t="s">
        <v>121</v>
      </c>
      <c r="E2824" s="419" t="s">
        <v>1894</v>
      </c>
      <c r="F2824" s="411"/>
      <c r="G2824" s="411">
        <v>131420.70000000001</v>
      </c>
      <c r="H2824" s="412">
        <f>INT($F2824*G2824)</f>
        <v>0</v>
      </c>
      <c r="I2824" s="411">
        <v>420752</v>
      </c>
      <c r="J2824" s="412">
        <f>INT($F2824*I2824)</f>
        <v>0</v>
      </c>
      <c r="K2824" s="411">
        <v>62623.3</v>
      </c>
      <c r="L2824" s="412">
        <f>INT($F2824*K2824)</f>
        <v>0</v>
      </c>
      <c r="M2824" s="412">
        <f>+G2824+I2824+K2824</f>
        <v>614796</v>
      </c>
      <c r="N2824" s="412">
        <f>H2824+J2824+L2824</f>
        <v>0</v>
      </c>
      <c r="O2824" s="412"/>
      <c r="P2824" s="412"/>
      <c r="Q2824" s="412"/>
      <c r="R2824" s="419" t="s">
        <v>0</v>
      </c>
      <c r="T2824" s="411">
        <v>0</v>
      </c>
    </row>
    <row r="2825" spans="1:20" s="79" customFormat="1" ht="24" hidden="1" customHeight="1">
      <c r="A2825" s="372" t="s">
        <v>3517</v>
      </c>
      <c r="B2825" s="421" t="s">
        <v>0</v>
      </c>
      <c r="C2825" s="421" t="s">
        <v>1537</v>
      </c>
      <c r="D2825" s="422" t="s">
        <v>121</v>
      </c>
      <c r="E2825" s="422" t="s">
        <v>1536</v>
      </c>
      <c r="F2825" s="416"/>
      <c r="G2825" s="416">
        <v>131420.70000000001</v>
      </c>
      <c r="H2825" s="417">
        <f t="shared" si="3665"/>
        <v>0</v>
      </c>
      <c r="I2825" s="416">
        <v>420752</v>
      </c>
      <c r="J2825" s="417">
        <f t="shared" si="3666"/>
        <v>0</v>
      </c>
      <c r="K2825" s="416">
        <v>62623.3</v>
      </c>
      <c r="L2825" s="417">
        <f t="shared" si="3667"/>
        <v>0</v>
      </c>
      <c r="M2825" s="417">
        <f t="shared" si="3685"/>
        <v>614796</v>
      </c>
      <c r="N2825" s="417">
        <f t="shared" si="3688"/>
        <v>0</v>
      </c>
      <c r="O2825" s="417">
        <f t="shared" ref="O2825" si="3693">F2825-F2824</f>
        <v>0</v>
      </c>
      <c r="P2825" s="417">
        <f t="shared" ref="P2825:Q2825" si="3694">M2825-M2824</f>
        <v>0</v>
      </c>
      <c r="Q2825" s="417">
        <f t="shared" si="3694"/>
        <v>0</v>
      </c>
      <c r="R2825" s="422"/>
      <c r="T2825" s="416">
        <v>0</v>
      </c>
    </row>
    <row r="2826" spans="1:20" s="516" customFormat="1" ht="24" hidden="1" customHeight="1">
      <c r="A2826" s="366" t="s">
        <v>2962</v>
      </c>
      <c r="B2826" s="418" t="s">
        <v>0</v>
      </c>
      <c r="C2826" s="418" t="s">
        <v>3568</v>
      </c>
      <c r="D2826" s="419" t="s">
        <v>122</v>
      </c>
      <c r="E2826" s="419" t="s">
        <v>1894</v>
      </c>
      <c r="F2826" s="411"/>
      <c r="G2826" s="411">
        <v>114862.5</v>
      </c>
      <c r="H2826" s="412">
        <f>INT($F2826*G2826)</f>
        <v>0</v>
      </c>
      <c r="I2826" s="411">
        <v>332856.8</v>
      </c>
      <c r="J2826" s="412">
        <f>INT($F2826*I2826)</f>
        <v>0</v>
      </c>
      <c r="K2826" s="411">
        <v>45385.4</v>
      </c>
      <c r="L2826" s="412">
        <f>INT($F2826*K2826)</f>
        <v>0</v>
      </c>
      <c r="M2826" s="412">
        <f>+G2826+I2826+K2826</f>
        <v>493104.7</v>
      </c>
      <c r="N2826" s="412">
        <f>H2826+J2826+L2826</f>
        <v>0</v>
      </c>
      <c r="O2826" s="412"/>
      <c r="P2826" s="412"/>
      <c r="Q2826" s="412"/>
      <c r="R2826" s="419" t="s">
        <v>0</v>
      </c>
      <c r="T2826" s="411">
        <v>0</v>
      </c>
    </row>
    <row r="2827" spans="1:20" s="79" customFormat="1" ht="24" hidden="1" customHeight="1">
      <c r="A2827" s="372" t="s">
        <v>3569</v>
      </c>
      <c r="B2827" s="421" t="s">
        <v>0</v>
      </c>
      <c r="C2827" s="421" t="s">
        <v>1537</v>
      </c>
      <c r="D2827" s="422" t="s">
        <v>122</v>
      </c>
      <c r="E2827" s="422" t="s">
        <v>1536</v>
      </c>
      <c r="F2827" s="416"/>
      <c r="G2827" s="416">
        <v>114862.5</v>
      </c>
      <c r="H2827" s="417">
        <f t="shared" si="3665"/>
        <v>0</v>
      </c>
      <c r="I2827" s="416">
        <v>332856.8</v>
      </c>
      <c r="J2827" s="417">
        <f t="shared" si="3666"/>
        <v>0</v>
      </c>
      <c r="K2827" s="416">
        <v>45385.4</v>
      </c>
      <c r="L2827" s="417">
        <f t="shared" si="3667"/>
        <v>0</v>
      </c>
      <c r="M2827" s="417">
        <f t="shared" si="3685"/>
        <v>493104.7</v>
      </c>
      <c r="N2827" s="417">
        <f t="shared" si="3688"/>
        <v>0</v>
      </c>
      <c r="O2827" s="417">
        <f t="shared" ref="O2827" si="3695">F2827-F2826</f>
        <v>0</v>
      </c>
      <c r="P2827" s="417">
        <f t="shared" ref="P2827:Q2827" si="3696">M2827-M2826</f>
        <v>0</v>
      </c>
      <c r="Q2827" s="417">
        <f t="shared" si="3696"/>
        <v>0</v>
      </c>
      <c r="R2827" s="422"/>
      <c r="T2827" s="416">
        <v>0</v>
      </c>
    </row>
    <row r="2828" spans="1:20" s="516" customFormat="1" ht="24" hidden="1" customHeight="1">
      <c r="A2828" s="366" t="s">
        <v>2064</v>
      </c>
      <c r="B2828" s="418" t="s">
        <v>0</v>
      </c>
      <c r="C2828" s="418" t="s">
        <v>3568</v>
      </c>
      <c r="D2828" s="419" t="s">
        <v>124</v>
      </c>
      <c r="E2828" s="419" t="s">
        <v>1894</v>
      </c>
      <c r="F2828" s="411"/>
      <c r="G2828" s="411">
        <v>79767</v>
      </c>
      <c r="H2828" s="412">
        <f>INT($F2828*G2828)</f>
        <v>0</v>
      </c>
      <c r="I2828" s="411">
        <v>236001.6</v>
      </c>
      <c r="J2828" s="412">
        <f>INT($F2828*I2828)</f>
        <v>0</v>
      </c>
      <c r="K2828" s="411">
        <v>26415.7</v>
      </c>
      <c r="L2828" s="412">
        <f>INT($F2828*K2828)</f>
        <v>0</v>
      </c>
      <c r="M2828" s="412">
        <f>+G2828+I2828+K2828</f>
        <v>342184.3</v>
      </c>
      <c r="N2828" s="412">
        <f>H2828+J2828+L2828</f>
        <v>0</v>
      </c>
      <c r="O2828" s="412"/>
      <c r="P2828" s="412"/>
      <c r="Q2828" s="412"/>
      <c r="R2828" s="419" t="s">
        <v>0</v>
      </c>
      <c r="T2828" s="411">
        <v>0</v>
      </c>
    </row>
    <row r="2829" spans="1:20" s="79" customFormat="1" ht="24" hidden="1" customHeight="1">
      <c r="A2829" s="372" t="s">
        <v>3496</v>
      </c>
      <c r="B2829" s="421" t="s">
        <v>0</v>
      </c>
      <c r="C2829" s="421" t="s">
        <v>1537</v>
      </c>
      <c r="D2829" s="422" t="s">
        <v>124</v>
      </c>
      <c r="E2829" s="422" t="s">
        <v>1536</v>
      </c>
      <c r="F2829" s="416"/>
      <c r="G2829" s="416">
        <v>79767</v>
      </c>
      <c r="H2829" s="417">
        <f t="shared" si="3665"/>
        <v>0</v>
      </c>
      <c r="I2829" s="416">
        <v>236001.6</v>
      </c>
      <c r="J2829" s="417">
        <f t="shared" si="3666"/>
        <v>0</v>
      </c>
      <c r="K2829" s="416">
        <v>26415.7</v>
      </c>
      <c r="L2829" s="417">
        <f t="shared" si="3667"/>
        <v>0</v>
      </c>
      <c r="M2829" s="417">
        <f t="shared" si="3685"/>
        <v>342184.3</v>
      </c>
      <c r="N2829" s="417">
        <f t="shared" si="3688"/>
        <v>0</v>
      </c>
      <c r="O2829" s="417">
        <f t="shared" ref="O2829" si="3697">F2829-F2828</f>
        <v>0</v>
      </c>
      <c r="P2829" s="417">
        <f t="shared" ref="P2829:Q2829" si="3698">M2829-M2828</f>
        <v>0</v>
      </c>
      <c r="Q2829" s="417">
        <f t="shared" si="3698"/>
        <v>0</v>
      </c>
      <c r="R2829" s="422"/>
      <c r="T2829" s="416">
        <v>0</v>
      </c>
    </row>
    <row r="2830" spans="1:20" s="516" customFormat="1" ht="24" hidden="1" customHeight="1">
      <c r="A2830" s="366" t="s">
        <v>3516</v>
      </c>
      <c r="B2830" s="418" t="s">
        <v>0</v>
      </c>
      <c r="C2830" s="418" t="s">
        <v>3570</v>
      </c>
      <c r="D2830" s="419" t="s">
        <v>123</v>
      </c>
      <c r="E2830" s="419" t="s">
        <v>1894</v>
      </c>
      <c r="F2830" s="411"/>
      <c r="G2830" s="411">
        <v>94480.4</v>
      </c>
      <c r="H2830" s="412">
        <f>INT($F2830*G2830)</f>
        <v>0</v>
      </c>
      <c r="I2830" s="411">
        <v>294743.2</v>
      </c>
      <c r="J2830" s="412">
        <f>INT($F2830*I2830)</f>
        <v>0</v>
      </c>
      <c r="K2830" s="411">
        <v>31112.2</v>
      </c>
      <c r="L2830" s="412">
        <f>INT($F2830*K2830)</f>
        <v>0</v>
      </c>
      <c r="M2830" s="412">
        <f>+G2830+I2830+K2830</f>
        <v>420335.8</v>
      </c>
      <c r="N2830" s="412">
        <f>H2830+J2830+L2830</f>
        <v>0</v>
      </c>
      <c r="O2830" s="412"/>
      <c r="P2830" s="412"/>
      <c r="Q2830" s="412"/>
      <c r="R2830" s="419" t="s">
        <v>0</v>
      </c>
      <c r="T2830" s="411">
        <v>0</v>
      </c>
    </row>
    <row r="2831" spans="1:20" s="79" customFormat="1" ht="24" hidden="1" customHeight="1">
      <c r="A2831" s="372" t="s">
        <v>2072</v>
      </c>
      <c r="B2831" s="421" t="s">
        <v>0</v>
      </c>
      <c r="C2831" s="421" t="s">
        <v>1538</v>
      </c>
      <c r="D2831" s="422" t="s">
        <v>123</v>
      </c>
      <c r="E2831" s="422" t="s">
        <v>1536</v>
      </c>
      <c r="F2831" s="416"/>
      <c r="G2831" s="416">
        <v>94480.4</v>
      </c>
      <c r="H2831" s="417">
        <f t="shared" si="3665"/>
        <v>0</v>
      </c>
      <c r="I2831" s="416">
        <v>294743.2</v>
      </c>
      <c r="J2831" s="417">
        <f t="shared" si="3666"/>
        <v>0</v>
      </c>
      <c r="K2831" s="416">
        <v>31112.2</v>
      </c>
      <c r="L2831" s="417">
        <f t="shared" si="3667"/>
        <v>0</v>
      </c>
      <c r="M2831" s="417">
        <f t="shared" si="3685"/>
        <v>420335.8</v>
      </c>
      <c r="N2831" s="417">
        <f t="shared" si="3688"/>
        <v>0</v>
      </c>
      <c r="O2831" s="417">
        <f t="shared" ref="O2831" si="3699">F2831-F2830</f>
        <v>0</v>
      </c>
      <c r="P2831" s="417">
        <f t="shared" ref="P2831:Q2831" si="3700">M2831-M2830</f>
        <v>0</v>
      </c>
      <c r="Q2831" s="417">
        <f t="shared" si="3700"/>
        <v>0</v>
      </c>
      <c r="R2831" s="422"/>
      <c r="T2831" s="416">
        <v>0</v>
      </c>
    </row>
    <row r="2832" spans="1:20" s="516" customFormat="1" ht="24" hidden="1" customHeight="1">
      <c r="A2832" s="366" t="s">
        <v>3516</v>
      </c>
      <c r="B2832" s="418" t="s">
        <v>0</v>
      </c>
      <c r="C2832" s="418" t="s">
        <v>3570</v>
      </c>
      <c r="D2832" s="419" t="s">
        <v>124</v>
      </c>
      <c r="E2832" s="419" t="s">
        <v>1894</v>
      </c>
      <c r="F2832" s="411"/>
      <c r="G2832" s="411">
        <v>79767</v>
      </c>
      <c r="H2832" s="412">
        <f>INT($F2832*G2832)</f>
        <v>0</v>
      </c>
      <c r="I2832" s="411">
        <v>236001.6</v>
      </c>
      <c r="J2832" s="412">
        <f>INT($F2832*I2832)</f>
        <v>0</v>
      </c>
      <c r="K2832" s="411">
        <v>26415.7</v>
      </c>
      <c r="L2832" s="412">
        <f>INT($F2832*K2832)</f>
        <v>0</v>
      </c>
      <c r="M2832" s="412">
        <f>+G2832+I2832+K2832</f>
        <v>342184.3</v>
      </c>
      <c r="N2832" s="412">
        <f>H2832+J2832+L2832</f>
        <v>0</v>
      </c>
      <c r="O2832" s="412"/>
      <c r="P2832" s="412"/>
      <c r="Q2832" s="412"/>
      <c r="R2832" s="419" t="s">
        <v>0</v>
      </c>
      <c r="T2832" s="411">
        <v>0</v>
      </c>
    </row>
    <row r="2833" spans="1:20" s="79" customFormat="1" ht="24" hidden="1" customHeight="1">
      <c r="A2833" s="372" t="s">
        <v>2072</v>
      </c>
      <c r="B2833" s="421" t="s">
        <v>0</v>
      </c>
      <c r="C2833" s="421" t="s">
        <v>1538</v>
      </c>
      <c r="D2833" s="422" t="s">
        <v>124</v>
      </c>
      <c r="E2833" s="422" t="s">
        <v>1536</v>
      </c>
      <c r="F2833" s="416"/>
      <c r="G2833" s="416">
        <v>79767</v>
      </c>
      <c r="H2833" s="417">
        <f t="shared" si="3665"/>
        <v>0</v>
      </c>
      <c r="I2833" s="416">
        <v>236001.6</v>
      </c>
      <c r="J2833" s="417">
        <f t="shared" si="3666"/>
        <v>0</v>
      </c>
      <c r="K2833" s="416">
        <v>26415.7</v>
      </c>
      <c r="L2833" s="417">
        <f t="shared" si="3667"/>
        <v>0</v>
      </c>
      <c r="M2833" s="417">
        <f t="shared" si="3685"/>
        <v>342184.3</v>
      </c>
      <c r="N2833" s="417">
        <f t="shared" si="3688"/>
        <v>0</v>
      </c>
      <c r="O2833" s="417">
        <f t="shared" ref="O2833" si="3701">F2833-F2832</f>
        <v>0</v>
      </c>
      <c r="P2833" s="417">
        <f t="shared" ref="P2833:Q2833" si="3702">M2833-M2832</f>
        <v>0</v>
      </c>
      <c r="Q2833" s="417">
        <f t="shared" si="3702"/>
        <v>0</v>
      </c>
      <c r="R2833" s="422"/>
      <c r="T2833" s="416">
        <v>0</v>
      </c>
    </row>
    <row r="2834" spans="1:20" s="516" customFormat="1" ht="24" hidden="1" customHeight="1">
      <c r="A2834" s="366" t="s">
        <v>3502</v>
      </c>
      <c r="B2834" s="418" t="s">
        <v>0</v>
      </c>
      <c r="C2834" s="418" t="s">
        <v>3571</v>
      </c>
      <c r="D2834" s="419" t="s">
        <v>124</v>
      </c>
      <c r="E2834" s="419" t="s">
        <v>1894</v>
      </c>
      <c r="F2834" s="411"/>
      <c r="G2834" s="411">
        <v>79767</v>
      </c>
      <c r="H2834" s="412">
        <f>INT($F2834*G2834)</f>
        <v>0</v>
      </c>
      <c r="I2834" s="411">
        <v>236001.6</v>
      </c>
      <c r="J2834" s="412">
        <f>INT($F2834*I2834)</f>
        <v>0</v>
      </c>
      <c r="K2834" s="411">
        <v>26415.7</v>
      </c>
      <c r="L2834" s="412">
        <f>INT($F2834*K2834)</f>
        <v>0</v>
      </c>
      <c r="M2834" s="412">
        <f>+G2834+I2834+K2834</f>
        <v>342184.3</v>
      </c>
      <c r="N2834" s="412">
        <f>H2834+J2834+L2834</f>
        <v>0</v>
      </c>
      <c r="O2834" s="412"/>
      <c r="P2834" s="412"/>
      <c r="Q2834" s="412"/>
      <c r="R2834" s="419" t="s">
        <v>0</v>
      </c>
      <c r="T2834" s="411">
        <v>0</v>
      </c>
    </row>
    <row r="2835" spans="1:20" s="79" customFormat="1" ht="24" hidden="1" customHeight="1">
      <c r="A2835" s="372" t="s">
        <v>2072</v>
      </c>
      <c r="B2835" s="421" t="s">
        <v>0</v>
      </c>
      <c r="C2835" s="421" t="s">
        <v>1539</v>
      </c>
      <c r="D2835" s="422" t="s">
        <v>124</v>
      </c>
      <c r="E2835" s="422" t="s">
        <v>1536</v>
      </c>
      <c r="F2835" s="416"/>
      <c r="G2835" s="416">
        <v>79767</v>
      </c>
      <c r="H2835" s="417">
        <f t="shared" si="3665"/>
        <v>0</v>
      </c>
      <c r="I2835" s="416">
        <v>236001.6</v>
      </c>
      <c r="J2835" s="417">
        <f t="shared" si="3666"/>
        <v>0</v>
      </c>
      <c r="K2835" s="416">
        <v>26415.7</v>
      </c>
      <c r="L2835" s="417">
        <f t="shared" si="3667"/>
        <v>0</v>
      </c>
      <c r="M2835" s="417">
        <f t="shared" si="3685"/>
        <v>342184.3</v>
      </c>
      <c r="N2835" s="417">
        <f t="shared" si="3688"/>
        <v>0</v>
      </c>
      <c r="O2835" s="417">
        <f t="shared" ref="O2835" si="3703">F2835-F2834</f>
        <v>0</v>
      </c>
      <c r="P2835" s="417">
        <f t="shared" ref="P2835:Q2835" si="3704">M2835-M2834</f>
        <v>0</v>
      </c>
      <c r="Q2835" s="417">
        <f t="shared" si="3704"/>
        <v>0</v>
      </c>
      <c r="R2835" s="422"/>
      <c r="T2835" s="416">
        <v>0</v>
      </c>
    </row>
    <row r="2836" spans="1:20" s="371" customFormat="1" ht="24" hidden="1" customHeight="1">
      <c r="A2836" s="366" t="s">
        <v>2962</v>
      </c>
      <c r="B2836" s="436" t="s">
        <v>2237</v>
      </c>
      <c r="C2836" s="436" t="s">
        <v>3572</v>
      </c>
      <c r="D2836" s="437" t="s">
        <v>0</v>
      </c>
      <c r="E2836" s="437" t="s">
        <v>0</v>
      </c>
      <c r="F2836" s="438"/>
      <c r="G2836" s="439">
        <v>0</v>
      </c>
      <c r="H2836" s="438">
        <f>SUMIF($A$2838:$A$2953,$A2838,H$2838:H$2953)</f>
        <v>0</v>
      </c>
      <c r="I2836" s="439">
        <v>0</v>
      </c>
      <c r="J2836" s="438">
        <f t="shared" ref="J2836:J2837" si="3705">SUMIF($A$2838:$A$2953,$A2838,J$2838:J$2953)</f>
        <v>0</v>
      </c>
      <c r="K2836" s="439">
        <v>0</v>
      </c>
      <c r="L2836" s="438">
        <f t="shared" ref="L2836" si="3706">SUMIF($A$2838:$A$2953,$A2838,L$2838:L$2953)</f>
        <v>0</v>
      </c>
      <c r="M2836" s="440">
        <v>0</v>
      </c>
      <c r="N2836" s="438">
        <f>H2836+J2836+L2836</f>
        <v>0</v>
      </c>
      <c r="O2836" s="438"/>
      <c r="P2836" s="438"/>
      <c r="Q2836" s="438"/>
      <c r="R2836" s="441" t="s">
        <v>0</v>
      </c>
      <c r="T2836" s="438">
        <v>0</v>
      </c>
    </row>
    <row r="2837" spans="1:20" s="81" customFormat="1" ht="24" hidden="1" customHeight="1">
      <c r="A2837" s="372" t="s">
        <v>3573</v>
      </c>
      <c r="B2837" s="442" t="s">
        <v>3574</v>
      </c>
      <c r="C2837" s="442" t="s">
        <v>3575</v>
      </c>
      <c r="D2837" s="443" t="s">
        <v>0</v>
      </c>
      <c r="E2837" s="443" t="s">
        <v>0</v>
      </c>
      <c r="F2837" s="444"/>
      <c r="G2837" s="445">
        <v>0</v>
      </c>
      <c r="H2837" s="444">
        <f>SUMIF($A$2838:$A$2953,$A2839,H$2838:H$2953)</f>
        <v>0</v>
      </c>
      <c r="I2837" s="445">
        <v>0</v>
      </c>
      <c r="J2837" s="444">
        <f t="shared" si="3705"/>
        <v>0</v>
      </c>
      <c r="K2837" s="445">
        <v>0</v>
      </c>
      <c r="L2837" s="444">
        <f>SUMIF($A$2838:$A$2953,$A2839,L$2838:L$2953)</f>
        <v>0</v>
      </c>
      <c r="M2837" s="446">
        <v>0</v>
      </c>
      <c r="N2837" s="444">
        <f t="shared" si="3688"/>
        <v>0</v>
      </c>
      <c r="O2837" s="444">
        <f t="shared" ref="O2837" si="3707">F2837-F2836</f>
        <v>0</v>
      </c>
      <c r="P2837" s="444">
        <f t="shared" ref="P2837:Q2837" si="3708">M2837-M2836</f>
        <v>0</v>
      </c>
      <c r="Q2837" s="444">
        <f t="shared" si="3708"/>
        <v>0</v>
      </c>
      <c r="R2837" s="447"/>
      <c r="T2837" s="444">
        <v>0</v>
      </c>
    </row>
    <row r="2838" spans="1:20" s="485" customFormat="1" ht="24" hidden="1" customHeight="1">
      <c r="A2838" s="366" t="s">
        <v>3576</v>
      </c>
      <c r="B2838" s="418" t="s">
        <v>0</v>
      </c>
      <c r="C2838" s="418" t="s">
        <v>3577</v>
      </c>
      <c r="D2838" s="419" t="s">
        <v>133</v>
      </c>
      <c r="E2838" s="419" t="s">
        <v>1894</v>
      </c>
      <c r="F2838" s="411"/>
      <c r="G2838" s="411">
        <v>124726.5</v>
      </c>
      <c r="H2838" s="412">
        <f>INT($F2838*G2838)</f>
        <v>0</v>
      </c>
      <c r="I2838" s="411">
        <v>373995.2</v>
      </c>
      <c r="J2838" s="412">
        <f>INT($F2838*I2838)</f>
        <v>0</v>
      </c>
      <c r="K2838" s="411">
        <v>57591.8</v>
      </c>
      <c r="L2838" s="412">
        <f>INT($F2838*K2838)</f>
        <v>0</v>
      </c>
      <c r="M2838" s="412">
        <f>+G2838+I2838+K2838</f>
        <v>556313.5</v>
      </c>
      <c r="N2838" s="412">
        <f>H2838+J2838+L2838</f>
        <v>0</v>
      </c>
      <c r="O2838" s="412"/>
      <c r="P2838" s="412"/>
      <c r="Q2838" s="412"/>
      <c r="R2838" s="419" t="s">
        <v>0</v>
      </c>
      <c r="T2838" s="411">
        <v>1</v>
      </c>
    </row>
    <row r="2839" spans="1:20" s="77" customFormat="1" ht="24" hidden="1" customHeight="1">
      <c r="A2839" s="372" t="s">
        <v>3496</v>
      </c>
      <c r="B2839" s="421" t="s">
        <v>0</v>
      </c>
      <c r="C2839" s="421" t="s">
        <v>1541</v>
      </c>
      <c r="D2839" s="422" t="s">
        <v>133</v>
      </c>
      <c r="E2839" s="422" t="s">
        <v>1536</v>
      </c>
      <c r="F2839" s="416"/>
      <c r="G2839" s="416">
        <v>124726.5</v>
      </c>
      <c r="H2839" s="417">
        <f t="shared" ref="H2839:H2901" si="3709">INT($F2839*G2839)</f>
        <v>0</v>
      </c>
      <c r="I2839" s="416">
        <v>373995.2</v>
      </c>
      <c r="J2839" s="417">
        <f t="shared" ref="J2839:J2901" si="3710">INT($F2839*I2839)</f>
        <v>0</v>
      </c>
      <c r="K2839" s="416">
        <v>57591.8</v>
      </c>
      <c r="L2839" s="417">
        <f t="shared" ref="L2839:L2901" si="3711">INT($F2839*K2839)</f>
        <v>0</v>
      </c>
      <c r="M2839" s="417">
        <f t="shared" ref="M2839:M2853" si="3712">+G2839+I2839+K2839</f>
        <v>556313.5</v>
      </c>
      <c r="N2839" s="417">
        <f t="shared" si="3688"/>
        <v>0</v>
      </c>
      <c r="O2839" s="417">
        <f t="shared" ref="O2839" si="3713">F2839-F2838</f>
        <v>0</v>
      </c>
      <c r="P2839" s="417">
        <f t="shared" ref="P2839:Q2839" si="3714">M2839-M2838</f>
        <v>0</v>
      </c>
      <c r="Q2839" s="417">
        <f t="shared" si="3714"/>
        <v>0</v>
      </c>
      <c r="R2839" s="422"/>
      <c r="T2839" s="416">
        <v>1</v>
      </c>
    </row>
    <row r="2840" spans="1:20" s="485" customFormat="1" ht="24" hidden="1" customHeight="1">
      <c r="A2840" s="366" t="s">
        <v>3516</v>
      </c>
      <c r="B2840" s="418" t="s">
        <v>0</v>
      </c>
      <c r="C2840" s="418" t="s">
        <v>3577</v>
      </c>
      <c r="D2840" s="419" t="s">
        <v>122</v>
      </c>
      <c r="E2840" s="419" t="s">
        <v>1894</v>
      </c>
      <c r="F2840" s="411"/>
      <c r="G2840" s="411">
        <v>114862.5</v>
      </c>
      <c r="H2840" s="412">
        <f>INT($F2840*G2840)</f>
        <v>0</v>
      </c>
      <c r="I2840" s="411">
        <v>332856.8</v>
      </c>
      <c r="J2840" s="412">
        <f>INT($F2840*I2840)</f>
        <v>0</v>
      </c>
      <c r="K2840" s="411">
        <v>45385.4</v>
      </c>
      <c r="L2840" s="412">
        <f>INT($F2840*K2840)</f>
        <v>0</v>
      </c>
      <c r="M2840" s="412">
        <f>+G2840+I2840+K2840</f>
        <v>493104.7</v>
      </c>
      <c r="N2840" s="412">
        <f>H2840+J2840+L2840</f>
        <v>0</v>
      </c>
      <c r="O2840" s="412"/>
      <c r="P2840" s="412"/>
      <c r="Q2840" s="412"/>
      <c r="R2840" s="419" t="s">
        <v>0</v>
      </c>
      <c r="T2840" s="411">
        <v>2</v>
      </c>
    </row>
    <row r="2841" spans="1:20" s="77" customFormat="1" ht="24" hidden="1" customHeight="1">
      <c r="A2841" s="372" t="s">
        <v>2072</v>
      </c>
      <c r="B2841" s="421" t="s">
        <v>0</v>
      </c>
      <c r="C2841" s="421" t="s">
        <v>1541</v>
      </c>
      <c r="D2841" s="422" t="s">
        <v>122</v>
      </c>
      <c r="E2841" s="422" t="s">
        <v>1536</v>
      </c>
      <c r="F2841" s="416"/>
      <c r="G2841" s="416">
        <v>114862.5</v>
      </c>
      <c r="H2841" s="417">
        <f t="shared" si="3709"/>
        <v>0</v>
      </c>
      <c r="I2841" s="416">
        <v>332856.8</v>
      </c>
      <c r="J2841" s="417">
        <f t="shared" si="3710"/>
        <v>0</v>
      </c>
      <c r="K2841" s="416">
        <v>45385.4</v>
      </c>
      <c r="L2841" s="417">
        <f t="shared" si="3711"/>
        <v>0</v>
      </c>
      <c r="M2841" s="417">
        <f t="shared" si="3712"/>
        <v>493104.7</v>
      </c>
      <c r="N2841" s="417">
        <f t="shared" si="3688"/>
        <v>0</v>
      </c>
      <c r="O2841" s="417">
        <f t="shared" ref="O2841" si="3715">F2841-F2840</f>
        <v>0</v>
      </c>
      <c r="P2841" s="417">
        <f t="shared" ref="P2841:Q2841" si="3716">M2841-M2840</f>
        <v>0</v>
      </c>
      <c r="Q2841" s="417">
        <f t="shared" si="3716"/>
        <v>0</v>
      </c>
      <c r="R2841" s="422"/>
      <c r="T2841" s="416">
        <v>2</v>
      </c>
    </row>
    <row r="2842" spans="1:20" s="485" customFormat="1" ht="24" hidden="1" customHeight="1">
      <c r="A2842" s="366" t="s">
        <v>2064</v>
      </c>
      <c r="B2842" s="418" t="s">
        <v>0</v>
      </c>
      <c r="C2842" s="418" t="s">
        <v>3577</v>
      </c>
      <c r="D2842" s="419" t="s">
        <v>123</v>
      </c>
      <c r="E2842" s="419" t="s">
        <v>1894</v>
      </c>
      <c r="F2842" s="411"/>
      <c r="G2842" s="411">
        <v>94480.4</v>
      </c>
      <c r="H2842" s="412">
        <f>INT($F2842*G2842)</f>
        <v>0</v>
      </c>
      <c r="I2842" s="411">
        <v>294743.2</v>
      </c>
      <c r="J2842" s="412">
        <f>INT($F2842*I2842)</f>
        <v>0</v>
      </c>
      <c r="K2842" s="411">
        <v>31112.2</v>
      </c>
      <c r="L2842" s="412">
        <f>INT($F2842*K2842)</f>
        <v>0</v>
      </c>
      <c r="M2842" s="412">
        <f>+G2842+I2842+K2842</f>
        <v>420335.8</v>
      </c>
      <c r="N2842" s="412">
        <f>H2842+J2842+L2842</f>
        <v>0</v>
      </c>
      <c r="O2842" s="412"/>
      <c r="P2842" s="412"/>
      <c r="Q2842" s="412"/>
      <c r="R2842" s="419" t="s">
        <v>0</v>
      </c>
      <c r="T2842" s="411">
        <v>3</v>
      </c>
    </row>
    <row r="2843" spans="1:20" s="77" customFormat="1" ht="24" hidden="1" customHeight="1">
      <c r="A2843" s="372" t="s">
        <v>3524</v>
      </c>
      <c r="B2843" s="421" t="s">
        <v>0</v>
      </c>
      <c r="C2843" s="421" t="s">
        <v>1541</v>
      </c>
      <c r="D2843" s="422" t="s">
        <v>123</v>
      </c>
      <c r="E2843" s="422" t="s">
        <v>1536</v>
      </c>
      <c r="F2843" s="416"/>
      <c r="G2843" s="416">
        <v>94480.4</v>
      </c>
      <c r="H2843" s="417">
        <f t="shared" si="3709"/>
        <v>0</v>
      </c>
      <c r="I2843" s="416">
        <v>294743.2</v>
      </c>
      <c r="J2843" s="417">
        <f t="shared" si="3710"/>
        <v>0</v>
      </c>
      <c r="K2843" s="416">
        <v>31112.2</v>
      </c>
      <c r="L2843" s="417">
        <f t="shared" si="3711"/>
        <v>0</v>
      </c>
      <c r="M2843" s="417">
        <f t="shared" si="3712"/>
        <v>420335.8</v>
      </c>
      <c r="N2843" s="417">
        <f t="shared" si="3688"/>
        <v>0</v>
      </c>
      <c r="O2843" s="417">
        <f t="shared" ref="O2843" si="3717">F2843-F2842</f>
        <v>0</v>
      </c>
      <c r="P2843" s="417">
        <f t="shared" ref="P2843:Q2843" si="3718">M2843-M2842</f>
        <v>0</v>
      </c>
      <c r="Q2843" s="417">
        <f t="shared" si="3718"/>
        <v>0</v>
      </c>
      <c r="R2843" s="422"/>
      <c r="T2843" s="416">
        <v>3</v>
      </c>
    </row>
    <row r="2844" spans="1:20" s="485" customFormat="1" ht="24" hidden="1" customHeight="1">
      <c r="A2844" s="366" t="s">
        <v>3502</v>
      </c>
      <c r="B2844" s="418" t="s">
        <v>0</v>
      </c>
      <c r="C2844" s="418" t="s">
        <v>3577</v>
      </c>
      <c r="D2844" s="419" t="s">
        <v>124</v>
      </c>
      <c r="E2844" s="419" t="s">
        <v>1894</v>
      </c>
      <c r="F2844" s="411"/>
      <c r="G2844" s="411">
        <v>79767</v>
      </c>
      <c r="H2844" s="412">
        <f>INT($F2844*G2844)</f>
        <v>0</v>
      </c>
      <c r="I2844" s="411">
        <v>236001.6</v>
      </c>
      <c r="J2844" s="412">
        <f>INT($F2844*I2844)</f>
        <v>0</v>
      </c>
      <c r="K2844" s="411">
        <v>26415.7</v>
      </c>
      <c r="L2844" s="412">
        <f>INT($F2844*K2844)</f>
        <v>0</v>
      </c>
      <c r="M2844" s="412">
        <f>+G2844+I2844+K2844</f>
        <v>342184.3</v>
      </c>
      <c r="N2844" s="412">
        <f>H2844+J2844+L2844</f>
        <v>0</v>
      </c>
      <c r="O2844" s="412"/>
      <c r="P2844" s="412"/>
      <c r="Q2844" s="412"/>
      <c r="R2844" s="419" t="s">
        <v>0</v>
      </c>
      <c r="T2844" s="411">
        <v>0</v>
      </c>
    </row>
    <row r="2845" spans="1:20" s="77" customFormat="1" ht="24" hidden="1" customHeight="1">
      <c r="A2845" s="372" t="s">
        <v>3470</v>
      </c>
      <c r="B2845" s="421" t="s">
        <v>0</v>
      </c>
      <c r="C2845" s="421" t="s">
        <v>1541</v>
      </c>
      <c r="D2845" s="422" t="s">
        <v>124</v>
      </c>
      <c r="E2845" s="422" t="s">
        <v>1536</v>
      </c>
      <c r="F2845" s="416"/>
      <c r="G2845" s="416">
        <v>79767</v>
      </c>
      <c r="H2845" s="417">
        <f t="shared" si="3709"/>
        <v>0</v>
      </c>
      <c r="I2845" s="416">
        <v>236001.6</v>
      </c>
      <c r="J2845" s="417">
        <f t="shared" si="3710"/>
        <v>0</v>
      </c>
      <c r="K2845" s="416">
        <v>26415.7</v>
      </c>
      <c r="L2845" s="417">
        <f t="shared" si="3711"/>
        <v>0</v>
      </c>
      <c r="M2845" s="417">
        <f t="shared" si="3712"/>
        <v>342184.3</v>
      </c>
      <c r="N2845" s="417">
        <f t="shared" si="3688"/>
        <v>0</v>
      </c>
      <c r="O2845" s="417">
        <f t="shared" ref="O2845" si="3719">F2845-F2844</f>
        <v>0</v>
      </c>
      <c r="P2845" s="417">
        <f t="shared" ref="P2845:Q2845" si="3720">M2845-M2844</f>
        <v>0</v>
      </c>
      <c r="Q2845" s="417">
        <f t="shared" si="3720"/>
        <v>0</v>
      </c>
      <c r="R2845" s="422"/>
      <c r="T2845" s="416">
        <v>0</v>
      </c>
    </row>
    <row r="2846" spans="1:20" s="516" customFormat="1" ht="24" hidden="1" customHeight="1">
      <c r="A2846" s="366" t="s">
        <v>3503</v>
      </c>
      <c r="B2846" s="418" t="s">
        <v>0</v>
      </c>
      <c r="C2846" s="418" t="s">
        <v>3578</v>
      </c>
      <c r="D2846" s="419" t="s">
        <v>125</v>
      </c>
      <c r="E2846" s="419" t="s">
        <v>1894</v>
      </c>
      <c r="F2846" s="411"/>
      <c r="G2846" s="411">
        <v>243570.9</v>
      </c>
      <c r="H2846" s="412">
        <f>INT($F2846*G2846)</f>
        <v>0</v>
      </c>
      <c r="I2846" s="411">
        <v>713669.6</v>
      </c>
      <c r="J2846" s="412">
        <f>INT($F2846*I2846)</f>
        <v>0</v>
      </c>
      <c r="K2846" s="411">
        <v>102262.39999999999</v>
      </c>
      <c r="L2846" s="412">
        <f>INT($F2846*K2846)</f>
        <v>0</v>
      </c>
      <c r="M2846" s="412">
        <f>+G2846+I2846+K2846</f>
        <v>1059502.8999999999</v>
      </c>
      <c r="N2846" s="412">
        <f>H2846+J2846+L2846</f>
        <v>0</v>
      </c>
      <c r="O2846" s="412"/>
      <c r="P2846" s="412"/>
      <c r="Q2846" s="412"/>
      <c r="R2846" s="419" t="s">
        <v>0</v>
      </c>
      <c r="T2846" s="411">
        <v>0</v>
      </c>
    </row>
    <row r="2847" spans="1:20" s="79" customFormat="1" ht="24" hidden="1" customHeight="1">
      <c r="A2847" s="372" t="s">
        <v>3524</v>
      </c>
      <c r="B2847" s="421" t="s">
        <v>0</v>
      </c>
      <c r="C2847" s="421" t="s">
        <v>1542</v>
      </c>
      <c r="D2847" s="422" t="s">
        <v>125</v>
      </c>
      <c r="E2847" s="422" t="s">
        <v>1536</v>
      </c>
      <c r="F2847" s="416"/>
      <c r="G2847" s="416">
        <v>243570.9</v>
      </c>
      <c r="H2847" s="417">
        <f t="shared" si="3709"/>
        <v>0</v>
      </c>
      <c r="I2847" s="416">
        <v>713669.6</v>
      </c>
      <c r="J2847" s="417">
        <f t="shared" si="3710"/>
        <v>0</v>
      </c>
      <c r="K2847" s="416">
        <v>102262.39999999999</v>
      </c>
      <c r="L2847" s="417">
        <f t="shared" si="3711"/>
        <v>0</v>
      </c>
      <c r="M2847" s="417">
        <f t="shared" si="3712"/>
        <v>1059502.8999999999</v>
      </c>
      <c r="N2847" s="417">
        <f t="shared" si="3688"/>
        <v>0</v>
      </c>
      <c r="O2847" s="417">
        <f t="shared" ref="O2847" si="3721">F2847-F2846</f>
        <v>0</v>
      </c>
      <c r="P2847" s="417">
        <f t="shared" ref="P2847:Q2847" si="3722">M2847-M2846</f>
        <v>0</v>
      </c>
      <c r="Q2847" s="417">
        <f t="shared" si="3722"/>
        <v>0</v>
      </c>
      <c r="R2847" s="422"/>
      <c r="T2847" s="416">
        <v>0</v>
      </c>
    </row>
    <row r="2848" spans="1:20" s="516" customFormat="1" ht="24" hidden="1" customHeight="1">
      <c r="A2848" s="366" t="s">
        <v>3516</v>
      </c>
      <c r="B2848" s="418" t="s">
        <v>0</v>
      </c>
      <c r="C2848" s="418" t="s">
        <v>3578</v>
      </c>
      <c r="D2848" s="419" t="s">
        <v>126</v>
      </c>
      <c r="E2848" s="419" t="s">
        <v>1894</v>
      </c>
      <c r="F2848" s="411"/>
      <c r="G2848" s="411">
        <v>209971.8</v>
      </c>
      <c r="H2848" s="412">
        <f>INT($F2848*G2848)</f>
        <v>0</v>
      </c>
      <c r="I2848" s="411">
        <v>587043.19999999995</v>
      </c>
      <c r="J2848" s="412">
        <f>INT($F2848*I2848)</f>
        <v>0</v>
      </c>
      <c r="K2848" s="411">
        <v>87474.5</v>
      </c>
      <c r="L2848" s="412">
        <f>INT($F2848*K2848)</f>
        <v>0</v>
      </c>
      <c r="M2848" s="412">
        <f>+G2848+I2848+K2848</f>
        <v>884489.5</v>
      </c>
      <c r="N2848" s="412">
        <f>H2848+J2848+L2848</f>
        <v>0</v>
      </c>
      <c r="O2848" s="412"/>
      <c r="P2848" s="412"/>
      <c r="Q2848" s="412"/>
      <c r="R2848" s="419" t="s">
        <v>0</v>
      </c>
      <c r="T2848" s="411">
        <v>0</v>
      </c>
    </row>
    <row r="2849" spans="1:20" s="79" customFormat="1" ht="24" hidden="1" customHeight="1">
      <c r="A2849" s="372" t="s">
        <v>3524</v>
      </c>
      <c r="B2849" s="421" t="s">
        <v>0</v>
      </c>
      <c r="C2849" s="421" t="s">
        <v>1542</v>
      </c>
      <c r="D2849" s="422" t="s">
        <v>126</v>
      </c>
      <c r="E2849" s="422" t="s">
        <v>1536</v>
      </c>
      <c r="F2849" s="416"/>
      <c r="G2849" s="416">
        <v>209971.8</v>
      </c>
      <c r="H2849" s="417">
        <f t="shared" si="3709"/>
        <v>0</v>
      </c>
      <c r="I2849" s="416">
        <v>587043.19999999995</v>
      </c>
      <c r="J2849" s="417">
        <f t="shared" si="3710"/>
        <v>0</v>
      </c>
      <c r="K2849" s="416">
        <v>87474.5</v>
      </c>
      <c r="L2849" s="417">
        <f t="shared" si="3711"/>
        <v>0</v>
      </c>
      <c r="M2849" s="417">
        <f t="shared" si="3712"/>
        <v>884489.5</v>
      </c>
      <c r="N2849" s="417">
        <f t="shared" si="3688"/>
        <v>0</v>
      </c>
      <c r="O2849" s="417">
        <f t="shared" ref="O2849" si="3723">F2849-F2848</f>
        <v>0</v>
      </c>
      <c r="P2849" s="417">
        <f t="shared" ref="P2849:Q2849" si="3724">M2849-M2848</f>
        <v>0</v>
      </c>
      <c r="Q2849" s="417">
        <f t="shared" si="3724"/>
        <v>0</v>
      </c>
      <c r="R2849" s="422"/>
      <c r="T2849" s="416">
        <v>0</v>
      </c>
    </row>
    <row r="2850" spans="1:20" s="516" customFormat="1" ht="24" hidden="1" customHeight="1">
      <c r="A2850" s="366" t="s">
        <v>2064</v>
      </c>
      <c r="B2850" s="418" t="s">
        <v>0</v>
      </c>
      <c r="C2850" s="418" t="s">
        <v>3578</v>
      </c>
      <c r="D2850" s="419" t="s">
        <v>127</v>
      </c>
      <c r="E2850" s="419" t="s">
        <v>1894</v>
      </c>
      <c r="F2850" s="411"/>
      <c r="G2850" s="411">
        <v>209971.8</v>
      </c>
      <c r="H2850" s="412">
        <f>INT($F2850*G2850)</f>
        <v>0</v>
      </c>
      <c r="I2850" s="411">
        <v>587043.19999999995</v>
      </c>
      <c r="J2850" s="412">
        <f>INT($F2850*I2850)</f>
        <v>0</v>
      </c>
      <c r="K2850" s="411">
        <v>87474.5</v>
      </c>
      <c r="L2850" s="412">
        <f>INT($F2850*K2850)</f>
        <v>0</v>
      </c>
      <c r="M2850" s="412">
        <f>+G2850+I2850+K2850</f>
        <v>884489.5</v>
      </c>
      <c r="N2850" s="412">
        <f>H2850+J2850+L2850</f>
        <v>0</v>
      </c>
      <c r="O2850" s="412"/>
      <c r="P2850" s="412"/>
      <c r="Q2850" s="412"/>
      <c r="R2850" s="419" t="s">
        <v>0</v>
      </c>
      <c r="T2850" s="411">
        <v>0</v>
      </c>
    </row>
    <row r="2851" spans="1:20" s="79" customFormat="1" ht="24" hidden="1" customHeight="1">
      <c r="A2851" s="372" t="s">
        <v>3496</v>
      </c>
      <c r="B2851" s="421" t="s">
        <v>0</v>
      </c>
      <c r="C2851" s="421" t="s">
        <v>1542</v>
      </c>
      <c r="D2851" s="422" t="s">
        <v>127</v>
      </c>
      <c r="E2851" s="422" t="s">
        <v>1536</v>
      </c>
      <c r="F2851" s="416"/>
      <c r="G2851" s="416">
        <v>209971.8</v>
      </c>
      <c r="H2851" s="417">
        <f t="shared" si="3709"/>
        <v>0</v>
      </c>
      <c r="I2851" s="416">
        <v>587043.19999999995</v>
      </c>
      <c r="J2851" s="417">
        <f t="shared" si="3710"/>
        <v>0</v>
      </c>
      <c r="K2851" s="416">
        <v>87474.5</v>
      </c>
      <c r="L2851" s="417">
        <f t="shared" si="3711"/>
        <v>0</v>
      </c>
      <c r="M2851" s="417">
        <f t="shared" si="3712"/>
        <v>884489.5</v>
      </c>
      <c r="N2851" s="417">
        <f t="shared" si="3688"/>
        <v>0</v>
      </c>
      <c r="O2851" s="417">
        <f t="shared" ref="O2851" si="3725">F2851-F2850</f>
        <v>0</v>
      </c>
      <c r="P2851" s="417">
        <f t="shared" ref="P2851:Q2851" si="3726">M2851-M2850</f>
        <v>0</v>
      </c>
      <c r="Q2851" s="417">
        <f t="shared" si="3726"/>
        <v>0</v>
      </c>
      <c r="R2851" s="422"/>
      <c r="T2851" s="416">
        <v>0</v>
      </c>
    </row>
    <row r="2852" spans="1:20" s="516" customFormat="1" ht="24" hidden="1" customHeight="1">
      <c r="A2852" s="366" t="s">
        <v>3502</v>
      </c>
      <c r="B2852" s="418" t="s">
        <v>0</v>
      </c>
      <c r="C2852" s="418" t="s">
        <v>3578</v>
      </c>
      <c r="D2852" s="419" t="s">
        <v>128</v>
      </c>
      <c r="E2852" s="419" t="s">
        <v>1894</v>
      </c>
      <c r="F2852" s="411"/>
      <c r="G2852" s="411">
        <v>209971.8</v>
      </c>
      <c r="H2852" s="412">
        <f>INT($F2852*G2852)</f>
        <v>0</v>
      </c>
      <c r="I2852" s="411">
        <v>587043.19999999995</v>
      </c>
      <c r="J2852" s="412">
        <f>INT($F2852*I2852)</f>
        <v>0</v>
      </c>
      <c r="K2852" s="411">
        <v>87474.5</v>
      </c>
      <c r="L2852" s="412">
        <f>INT($F2852*K2852)</f>
        <v>0</v>
      </c>
      <c r="M2852" s="412">
        <f>+G2852+I2852+K2852</f>
        <v>884489.5</v>
      </c>
      <c r="N2852" s="412">
        <f>H2852+J2852+L2852</f>
        <v>0</v>
      </c>
      <c r="O2852" s="412"/>
      <c r="P2852" s="412"/>
      <c r="Q2852" s="412"/>
      <c r="R2852" s="419" t="s">
        <v>0</v>
      </c>
      <c r="T2852" s="411">
        <v>6</v>
      </c>
    </row>
    <row r="2853" spans="1:20" s="79" customFormat="1" ht="24" hidden="1" customHeight="1">
      <c r="A2853" s="372" t="s">
        <v>3496</v>
      </c>
      <c r="B2853" s="421" t="s">
        <v>0</v>
      </c>
      <c r="C2853" s="421" t="s">
        <v>1542</v>
      </c>
      <c r="D2853" s="422" t="s">
        <v>128</v>
      </c>
      <c r="E2853" s="422" t="s">
        <v>1536</v>
      </c>
      <c r="F2853" s="416"/>
      <c r="G2853" s="416">
        <v>209971.8</v>
      </c>
      <c r="H2853" s="417">
        <f t="shared" si="3709"/>
        <v>0</v>
      </c>
      <c r="I2853" s="416">
        <v>587043.19999999995</v>
      </c>
      <c r="J2853" s="417">
        <f t="shared" si="3710"/>
        <v>0</v>
      </c>
      <c r="K2853" s="416">
        <v>87474.5</v>
      </c>
      <c r="L2853" s="417">
        <f t="shared" si="3711"/>
        <v>0</v>
      </c>
      <c r="M2853" s="417">
        <f t="shared" si="3712"/>
        <v>884489.5</v>
      </c>
      <c r="N2853" s="417">
        <f t="shared" si="3688"/>
        <v>0</v>
      </c>
      <c r="O2853" s="417">
        <f t="shared" ref="O2853" si="3727">F2853-F2852</f>
        <v>0</v>
      </c>
      <c r="P2853" s="417">
        <f t="shared" ref="P2853:Q2853" si="3728">M2853-M2852</f>
        <v>0</v>
      </c>
      <c r="Q2853" s="417">
        <f t="shared" si="3728"/>
        <v>0</v>
      </c>
      <c r="R2853" s="422"/>
      <c r="T2853" s="416">
        <v>6</v>
      </c>
    </row>
    <row r="2854" spans="1:20" s="485" customFormat="1" ht="24" hidden="1" customHeight="1">
      <c r="A2854" s="366" t="s">
        <v>3579</v>
      </c>
      <c r="B2854" s="418" t="s">
        <v>0</v>
      </c>
      <c r="C2854" s="418" t="s">
        <v>3578</v>
      </c>
      <c r="D2854" s="419" t="s">
        <v>132</v>
      </c>
      <c r="E2854" s="419" t="s">
        <v>1894</v>
      </c>
      <c r="F2854" s="411"/>
      <c r="G2854" s="411">
        <v>168194.9</v>
      </c>
      <c r="H2854" s="412">
        <f>INT($F2854*G2854)</f>
        <v>0</v>
      </c>
      <c r="I2854" s="411">
        <v>469705.6</v>
      </c>
      <c r="J2854" s="412">
        <f>INT($F2854*I2854)</f>
        <v>0</v>
      </c>
      <c r="K2854" s="411">
        <v>73745.3</v>
      </c>
      <c r="L2854" s="412">
        <f>INT($F2854*K2854)</f>
        <v>0</v>
      </c>
      <c r="M2854" s="412">
        <f>+G2854+I2854+K2854</f>
        <v>711645.8</v>
      </c>
      <c r="N2854" s="412">
        <f>H2854+J2854+L2854</f>
        <v>0</v>
      </c>
      <c r="O2854" s="412"/>
      <c r="P2854" s="412"/>
      <c r="Q2854" s="412"/>
      <c r="R2854" s="419" t="s">
        <v>0</v>
      </c>
      <c r="T2854" s="411">
        <v>2</v>
      </c>
    </row>
    <row r="2855" spans="1:20" s="77" customFormat="1" ht="24" hidden="1" customHeight="1">
      <c r="A2855" s="372" t="s">
        <v>3496</v>
      </c>
      <c r="B2855" s="421" t="s">
        <v>0</v>
      </c>
      <c r="C2855" s="421" t="s">
        <v>1542</v>
      </c>
      <c r="D2855" s="422" t="s">
        <v>3580</v>
      </c>
      <c r="E2855" s="422" t="s">
        <v>1536</v>
      </c>
      <c r="F2855" s="416"/>
      <c r="G2855" s="416">
        <v>168194.9</v>
      </c>
      <c r="H2855" s="417">
        <f t="shared" si="3709"/>
        <v>0</v>
      </c>
      <c r="I2855" s="416">
        <v>469705.6</v>
      </c>
      <c r="J2855" s="417">
        <f t="shared" si="3710"/>
        <v>0</v>
      </c>
      <c r="K2855" s="416">
        <v>73745.3</v>
      </c>
      <c r="L2855" s="417">
        <f t="shared" si="3711"/>
        <v>0</v>
      </c>
      <c r="M2855" s="417">
        <f t="shared" ref="M2855:M2869" si="3729">+G2855+I2855+K2855</f>
        <v>711645.8</v>
      </c>
      <c r="N2855" s="417">
        <f t="shared" si="3688"/>
        <v>0</v>
      </c>
      <c r="O2855" s="417">
        <f t="shared" ref="O2855" si="3730">F2855-F2854</f>
        <v>0</v>
      </c>
      <c r="P2855" s="417">
        <f t="shared" ref="P2855:Q2855" si="3731">M2855-M2854</f>
        <v>0</v>
      </c>
      <c r="Q2855" s="417">
        <f t="shared" si="3731"/>
        <v>0</v>
      </c>
      <c r="R2855" s="422"/>
      <c r="T2855" s="416">
        <v>2</v>
      </c>
    </row>
    <row r="2856" spans="1:20" s="485" customFormat="1" ht="24" hidden="1" customHeight="1">
      <c r="A2856" s="366" t="s">
        <v>3502</v>
      </c>
      <c r="B2856" s="418" t="s">
        <v>0</v>
      </c>
      <c r="C2856" s="418" t="s">
        <v>3578</v>
      </c>
      <c r="D2856" s="419" t="s">
        <v>121</v>
      </c>
      <c r="E2856" s="419" t="s">
        <v>1894</v>
      </c>
      <c r="F2856" s="411"/>
      <c r="G2856" s="411">
        <v>131420.70000000001</v>
      </c>
      <c r="H2856" s="412">
        <f>INT($F2856*G2856)</f>
        <v>0</v>
      </c>
      <c r="I2856" s="411">
        <v>420752</v>
      </c>
      <c r="J2856" s="412">
        <f>INT($F2856*I2856)</f>
        <v>0</v>
      </c>
      <c r="K2856" s="411">
        <v>62623.3</v>
      </c>
      <c r="L2856" s="412">
        <f>INT($F2856*K2856)</f>
        <v>0</v>
      </c>
      <c r="M2856" s="412">
        <f>+G2856+I2856+K2856</f>
        <v>614796</v>
      </c>
      <c r="N2856" s="412">
        <f>H2856+J2856+L2856</f>
        <v>0</v>
      </c>
      <c r="O2856" s="412"/>
      <c r="P2856" s="412"/>
      <c r="Q2856" s="412"/>
      <c r="R2856" s="419" t="s">
        <v>0</v>
      </c>
      <c r="T2856" s="411">
        <v>2</v>
      </c>
    </row>
    <row r="2857" spans="1:20" s="77" customFormat="1" ht="24" hidden="1" customHeight="1">
      <c r="A2857" s="372" t="s">
        <v>2072</v>
      </c>
      <c r="B2857" s="421" t="s">
        <v>0</v>
      </c>
      <c r="C2857" s="421" t="s">
        <v>1542</v>
      </c>
      <c r="D2857" s="422" t="s">
        <v>121</v>
      </c>
      <c r="E2857" s="422" t="s">
        <v>1536</v>
      </c>
      <c r="F2857" s="416"/>
      <c r="G2857" s="416">
        <v>131420.70000000001</v>
      </c>
      <c r="H2857" s="417">
        <f t="shared" si="3709"/>
        <v>0</v>
      </c>
      <c r="I2857" s="416">
        <v>420752</v>
      </c>
      <c r="J2857" s="417">
        <f t="shared" si="3710"/>
        <v>0</v>
      </c>
      <c r="K2857" s="416">
        <v>62623.3</v>
      </c>
      <c r="L2857" s="417">
        <f t="shared" si="3711"/>
        <v>0</v>
      </c>
      <c r="M2857" s="417">
        <f t="shared" si="3729"/>
        <v>614796</v>
      </c>
      <c r="N2857" s="417">
        <f t="shared" si="3688"/>
        <v>0</v>
      </c>
      <c r="O2857" s="417">
        <f t="shared" ref="O2857" si="3732">F2857-F2856</f>
        <v>0</v>
      </c>
      <c r="P2857" s="417">
        <f t="shared" ref="P2857:Q2857" si="3733">M2857-M2856</f>
        <v>0</v>
      </c>
      <c r="Q2857" s="417">
        <f t="shared" si="3733"/>
        <v>0</v>
      </c>
      <c r="R2857" s="422"/>
      <c r="T2857" s="416">
        <v>2</v>
      </c>
    </row>
    <row r="2858" spans="1:20" s="485" customFormat="1" ht="24" hidden="1" customHeight="1">
      <c r="A2858" s="366" t="s">
        <v>3576</v>
      </c>
      <c r="B2858" s="418" t="s">
        <v>0</v>
      </c>
      <c r="C2858" s="418" t="s">
        <v>3578</v>
      </c>
      <c r="D2858" s="419" t="s">
        <v>122</v>
      </c>
      <c r="E2858" s="419" t="s">
        <v>1894</v>
      </c>
      <c r="F2858" s="411"/>
      <c r="G2858" s="411">
        <v>114862.5</v>
      </c>
      <c r="H2858" s="412">
        <f>INT($F2858*G2858)</f>
        <v>0</v>
      </c>
      <c r="I2858" s="411">
        <v>332856.8</v>
      </c>
      <c r="J2858" s="412">
        <f>INT($F2858*I2858)</f>
        <v>0</v>
      </c>
      <c r="K2858" s="411">
        <v>45385.4</v>
      </c>
      <c r="L2858" s="412">
        <f>INT($F2858*K2858)</f>
        <v>0</v>
      </c>
      <c r="M2858" s="412">
        <f>+G2858+I2858+K2858</f>
        <v>493104.7</v>
      </c>
      <c r="N2858" s="412">
        <f>H2858+J2858+L2858</f>
        <v>0</v>
      </c>
      <c r="O2858" s="412"/>
      <c r="P2858" s="412"/>
      <c r="Q2858" s="412"/>
      <c r="R2858" s="419" t="s">
        <v>0</v>
      </c>
      <c r="T2858" s="411">
        <v>0</v>
      </c>
    </row>
    <row r="2859" spans="1:20" s="77" customFormat="1" ht="24" hidden="1" customHeight="1">
      <c r="A2859" s="372" t="s">
        <v>3524</v>
      </c>
      <c r="B2859" s="421" t="s">
        <v>0</v>
      </c>
      <c r="C2859" s="421" t="s">
        <v>1542</v>
      </c>
      <c r="D2859" s="422" t="s">
        <v>122</v>
      </c>
      <c r="E2859" s="422" t="s">
        <v>1536</v>
      </c>
      <c r="F2859" s="416"/>
      <c r="G2859" s="416">
        <v>114862.5</v>
      </c>
      <c r="H2859" s="417">
        <f t="shared" si="3709"/>
        <v>0</v>
      </c>
      <c r="I2859" s="416">
        <v>332856.8</v>
      </c>
      <c r="J2859" s="417">
        <f t="shared" si="3710"/>
        <v>0</v>
      </c>
      <c r="K2859" s="416">
        <v>45385.4</v>
      </c>
      <c r="L2859" s="417">
        <f t="shared" si="3711"/>
        <v>0</v>
      </c>
      <c r="M2859" s="417">
        <f t="shared" si="3729"/>
        <v>493104.7</v>
      </c>
      <c r="N2859" s="417">
        <f t="shared" si="3688"/>
        <v>0</v>
      </c>
      <c r="O2859" s="417">
        <f t="shared" ref="O2859" si="3734">F2859-F2858</f>
        <v>0</v>
      </c>
      <c r="P2859" s="417">
        <f t="shared" ref="P2859:Q2859" si="3735">M2859-M2858</f>
        <v>0</v>
      </c>
      <c r="Q2859" s="417">
        <f t="shared" si="3735"/>
        <v>0</v>
      </c>
      <c r="R2859" s="422"/>
      <c r="T2859" s="416">
        <v>0</v>
      </c>
    </row>
    <row r="2860" spans="1:20" s="485" customFormat="1" ht="24" hidden="1" customHeight="1">
      <c r="A2860" s="366" t="s">
        <v>3576</v>
      </c>
      <c r="B2860" s="418" t="s">
        <v>0</v>
      </c>
      <c r="C2860" s="418" t="s">
        <v>3578</v>
      </c>
      <c r="D2860" s="419" t="s">
        <v>124</v>
      </c>
      <c r="E2860" s="419" t="s">
        <v>1894</v>
      </c>
      <c r="F2860" s="411"/>
      <c r="G2860" s="411">
        <v>79767</v>
      </c>
      <c r="H2860" s="412">
        <f>INT($F2860*G2860)</f>
        <v>0</v>
      </c>
      <c r="I2860" s="411">
        <v>236001.6</v>
      </c>
      <c r="J2860" s="412">
        <f>INT($F2860*I2860)</f>
        <v>0</v>
      </c>
      <c r="K2860" s="411">
        <v>26415.7</v>
      </c>
      <c r="L2860" s="412">
        <f>INT($F2860*K2860)</f>
        <v>0</v>
      </c>
      <c r="M2860" s="412">
        <f>+G2860+I2860+K2860</f>
        <v>342184.3</v>
      </c>
      <c r="N2860" s="412">
        <f>H2860+J2860+L2860</f>
        <v>0</v>
      </c>
      <c r="O2860" s="412"/>
      <c r="P2860" s="412"/>
      <c r="Q2860" s="412"/>
      <c r="R2860" s="419" t="s">
        <v>0</v>
      </c>
      <c r="T2860" s="411">
        <v>0</v>
      </c>
    </row>
    <row r="2861" spans="1:20" s="77" customFormat="1" ht="24" hidden="1" customHeight="1">
      <c r="A2861" s="372" t="s">
        <v>3163</v>
      </c>
      <c r="B2861" s="421" t="s">
        <v>0</v>
      </c>
      <c r="C2861" s="421" t="s">
        <v>1542</v>
      </c>
      <c r="D2861" s="422" t="s">
        <v>124</v>
      </c>
      <c r="E2861" s="422" t="s">
        <v>1536</v>
      </c>
      <c r="F2861" s="416"/>
      <c r="G2861" s="416">
        <v>79767</v>
      </c>
      <c r="H2861" s="417">
        <f t="shared" si="3709"/>
        <v>0</v>
      </c>
      <c r="I2861" s="416">
        <v>236001.6</v>
      </c>
      <c r="J2861" s="417">
        <f t="shared" si="3710"/>
        <v>0</v>
      </c>
      <c r="K2861" s="416">
        <v>26415.7</v>
      </c>
      <c r="L2861" s="417">
        <f t="shared" si="3711"/>
        <v>0</v>
      </c>
      <c r="M2861" s="417">
        <f t="shared" si="3729"/>
        <v>342184.3</v>
      </c>
      <c r="N2861" s="417">
        <f t="shared" si="3688"/>
        <v>0</v>
      </c>
      <c r="O2861" s="417">
        <f t="shared" ref="O2861" si="3736">F2861-F2860</f>
        <v>0</v>
      </c>
      <c r="P2861" s="417">
        <f t="shared" ref="P2861:Q2861" si="3737">M2861-M2860</f>
        <v>0</v>
      </c>
      <c r="Q2861" s="417">
        <f t="shared" si="3737"/>
        <v>0</v>
      </c>
      <c r="R2861" s="422"/>
      <c r="T2861" s="416">
        <v>0</v>
      </c>
    </row>
    <row r="2862" spans="1:20" s="485" customFormat="1" ht="24" hidden="1" customHeight="1">
      <c r="A2862" s="366" t="s">
        <v>3516</v>
      </c>
      <c r="B2862" s="418" t="s">
        <v>0</v>
      </c>
      <c r="C2862" s="418" t="s">
        <v>3581</v>
      </c>
      <c r="D2862" s="419" t="s">
        <v>131</v>
      </c>
      <c r="E2862" s="419" t="s">
        <v>1894</v>
      </c>
      <c r="F2862" s="411"/>
      <c r="G2862" s="411">
        <v>167846.5</v>
      </c>
      <c r="H2862" s="412">
        <f>INT($F2862*G2862)</f>
        <v>0</v>
      </c>
      <c r="I2862" s="411">
        <v>469705.6</v>
      </c>
      <c r="J2862" s="412">
        <f>INT($F2862*I2862)</f>
        <v>0</v>
      </c>
      <c r="K2862" s="411">
        <v>70756.899999999994</v>
      </c>
      <c r="L2862" s="412">
        <f>INT($F2862*K2862)</f>
        <v>0</v>
      </c>
      <c r="M2862" s="412">
        <f>+G2862+I2862+K2862</f>
        <v>708309</v>
      </c>
      <c r="N2862" s="412">
        <f>H2862+J2862+L2862</f>
        <v>0</v>
      </c>
      <c r="O2862" s="412"/>
      <c r="P2862" s="412"/>
      <c r="Q2862" s="412"/>
      <c r="R2862" s="419" t="s">
        <v>0</v>
      </c>
      <c r="T2862" s="411">
        <v>1</v>
      </c>
    </row>
    <row r="2863" spans="1:20" s="77" customFormat="1" ht="24" hidden="1" customHeight="1">
      <c r="A2863" s="372" t="s">
        <v>2072</v>
      </c>
      <c r="B2863" s="421" t="s">
        <v>0</v>
      </c>
      <c r="C2863" s="421" t="s">
        <v>1543</v>
      </c>
      <c r="D2863" s="422" t="s">
        <v>3582</v>
      </c>
      <c r="E2863" s="422" t="s">
        <v>1536</v>
      </c>
      <c r="F2863" s="416"/>
      <c r="G2863" s="416">
        <v>167846.5</v>
      </c>
      <c r="H2863" s="417">
        <f t="shared" si="3709"/>
        <v>0</v>
      </c>
      <c r="I2863" s="416">
        <v>469705.6</v>
      </c>
      <c r="J2863" s="417">
        <f t="shared" si="3710"/>
        <v>0</v>
      </c>
      <c r="K2863" s="416">
        <v>70756.899999999994</v>
      </c>
      <c r="L2863" s="417">
        <f t="shared" si="3711"/>
        <v>0</v>
      </c>
      <c r="M2863" s="417">
        <f t="shared" si="3729"/>
        <v>708309</v>
      </c>
      <c r="N2863" s="417">
        <f t="shared" si="3688"/>
        <v>0</v>
      </c>
      <c r="O2863" s="417">
        <f t="shared" ref="O2863" si="3738">F2863-F2862</f>
        <v>0</v>
      </c>
      <c r="P2863" s="417">
        <f t="shared" ref="P2863:Q2863" si="3739">M2863-M2862</f>
        <v>0</v>
      </c>
      <c r="Q2863" s="417">
        <f t="shared" si="3739"/>
        <v>0</v>
      </c>
      <c r="R2863" s="422"/>
      <c r="T2863" s="416">
        <v>1</v>
      </c>
    </row>
    <row r="2864" spans="1:20" s="485" customFormat="1" ht="24" hidden="1" customHeight="1">
      <c r="A2864" s="366" t="s">
        <v>2093</v>
      </c>
      <c r="B2864" s="418" t="s">
        <v>0</v>
      </c>
      <c r="C2864" s="418" t="s">
        <v>3581</v>
      </c>
      <c r="D2864" s="419" t="s">
        <v>121</v>
      </c>
      <c r="E2864" s="419" t="s">
        <v>1894</v>
      </c>
      <c r="F2864" s="411"/>
      <c r="G2864" s="411">
        <v>131420.70000000001</v>
      </c>
      <c r="H2864" s="412">
        <f>INT($F2864*G2864)</f>
        <v>0</v>
      </c>
      <c r="I2864" s="411">
        <v>420752</v>
      </c>
      <c r="J2864" s="412">
        <f>INT($F2864*I2864)</f>
        <v>0</v>
      </c>
      <c r="K2864" s="411">
        <v>62623.3</v>
      </c>
      <c r="L2864" s="412">
        <f>INT($F2864*K2864)</f>
        <v>0</v>
      </c>
      <c r="M2864" s="412">
        <f>+G2864+I2864+K2864</f>
        <v>614796</v>
      </c>
      <c r="N2864" s="412">
        <f>H2864+J2864+L2864</f>
        <v>0</v>
      </c>
      <c r="O2864" s="412"/>
      <c r="P2864" s="412"/>
      <c r="Q2864" s="412"/>
      <c r="R2864" s="419" t="s">
        <v>0</v>
      </c>
      <c r="T2864" s="411">
        <v>4</v>
      </c>
    </row>
    <row r="2865" spans="1:20" s="77" customFormat="1" ht="24" hidden="1" customHeight="1">
      <c r="A2865" s="372" t="s">
        <v>3583</v>
      </c>
      <c r="B2865" s="421" t="s">
        <v>0</v>
      </c>
      <c r="C2865" s="421" t="s">
        <v>1543</v>
      </c>
      <c r="D2865" s="422" t="s">
        <v>121</v>
      </c>
      <c r="E2865" s="422" t="s">
        <v>1536</v>
      </c>
      <c r="F2865" s="416"/>
      <c r="G2865" s="416">
        <v>131420.70000000001</v>
      </c>
      <c r="H2865" s="417">
        <f t="shared" si="3709"/>
        <v>0</v>
      </c>
      <c r="I2865" s="416">
        <v>420752</v>
      </c>
      <c r="J2865" s="417">
        <f t="shared" si="3710"/>
        <v>0</v>
      </c>
      <c r="K2865" s="416">
        <v>62623.3</v>
      </c>
      <c r="L2865" s="417">
        <f t="shared" si="3711"/>
        <v>0</v>
      </c>
      <c r="M2865" s="417">
        <f t="shared" si="3729"/>
        <v>614796</v>
      </c>
      <c r="N2865" s="417">
        <f t="shared" si="3688"/>
        <v>0</v>
      </c>
      <c r="O2865" s="417">
        <f t="shared" ref="O2865" si="3740">F2865-F2864</f>
        <v>0</v>
      </c>
      <c r="P2865" s="417">
        <f t="shared" ref="P2865:Q2865" si="3741">M2865-M2864</f>
        <v>0</v>
      </c>
      <c r="Q2865" s="417">
        <f t="shared" si="3741"/>
        <v>0</v>
      </c>
      <c r="R2865" s="422"/>
      <c r="T2865" s="416">
        <v>4</v>
      </c>
    </row>
    <row r="2866" spans="1:20" s="485" customFormat="1" ht="24" hidden="1" customHeight="1">
      <c r="A2866" s="366" t="s">
        <v>2962</v>
      </c>
      <c r="B2866" s="418" t="s">
        <v>0</v>
      </c>
      <c r="C2866" s="418" t="s">
        <v>3581</v>
      </c>
      <c r="D2866" s="419" t="s">
        <v>122</v>
      </c>
      <c r="E2866" s="419" t="s">
        <v>1894</v>
      </c>
      <c r="F2866" s="411"/>
      <c r="G2866" s="411">
        <v>114862.5</v>
      </c>
      <c r="H2866" s="412">
        <f>INT($F2866*G2866)</f>
        <v>0</v>
      </c>
      <c r="I2866" s="411">
        <v>332856.8</v>
      </c>
      <c r="J2866" s="412">
        <f>INT($F2866*I2866)</f>
        <v>0</v>
      </c>
      <c r="K2866" s="411">
        <v>45385.4</v>
      </c>
      <c r="L2866" s="412">
        <f>INT($F2866*K2866)</f>
        <v>0</v>
      </c>
      <c r="M2866" s="412">
        <f>+G2866+I2866+K2866</f>
        <v>493104.7</v>
      </c>
      <c r="N2866" s="412">
        <f>H2866+J2866+L2866</f>
        <v>0</v>
      </c>
      <c r="O2866" s="412"/>
      <c r="P2866" s="412"/>
      <c r="Q2866" s="412"/>
      <c r="R2866" s="419" t="s">
        <v>0</v>
      </c>
      <c r="T2866" s="411">
        <v>2</v>
      </c>
    </row>
    <row r="2867" spans="1:20" s="77" customFormat="1" ht="24" hidden="1" customHeight="1">
      <c r="A2867" s="372" t="s">
        <v>3584</v>
      </c>
      <c r="B2867" s="421" t="s">
        <v>0</v>
      </c>
      <c r="C2867" s="421" t="s">
        <v>1543</v>
      </c>
      <c r="D2867" s="422" t="s">
        <v>122</v>
      </c>
      <c r="E2867" s="422" t="s">
        <v>1536</v>
      </c>
      <c r="F2867" s="416"/>
      <c r="G2867" s="416">
        <v>114862.5</v>
      </c>
      <c r="H2867" s="417">
        <f t="shared" si="3709"/>
        <v>0</v>
      </c>
      <c r="I2867" s="416">
        <v>332856.8</v>
      </c>
      <c r="J2867" s="417">
        <f t="shared" si="3710"/>
        <v>0</v>
      </c>
      <c r="K2867" s="416">
        <v>45385.4</v>
      </c>
      <c r="L2867" s="417">
        <f t="shared" si="3711"/>
        <v>0</v>
      </c>
      <c r="M2867" s="417">
        <f t="shared" si="3729"/>
        <v>493104.7</v>
      </c>
      <c r="N2867" s="417">
        <f t="shared" si="3688"/>
        <v>0</v>
      </c>
      <c r="O2867" s="417">
        <f t="shared" ref="O2867" si="3742">F2867-F2866</f>
        <v>0</v>
      </c>
      <c r="P2867" s="417">
        <f t="shared" ref="P2867:Q2867" si="3743">M2867-M2866</f>
        <v>0</v>
      </c>
      <c r="Q2867" s="417">
        <f t="shared" si="3743"/>
        <v>0</v>
      </c>
      <c r="R2867" s="422"/>
      <c r="T2867" s="416">
        <v>2</v>
      </c>
    </row>
    <row r="2868" spans="1:20" s="485" customFormat="1" ht="24" hidden="1" customHeight="1">
      <c r="A2868" s="366" t="s">
        <v>2064</v>
      </c>
      <c r="B2868" s="418" t="s">
        <v>0</v>
      </c>
      <c r="C2868" s="418" t="s">
        <v>3581</v>
      </c>
      <c r="D2868" s="419" t="s">
        <v>129</v>
      </c>
      <c r="E2868" s="419" t="s">
        <v>1894</v>
      </c>
      <c r="F2868" s="411"/>
      <c r="G2868" s="411">
        <v>79767</v>
      </c>
      <c r="H2868" s="412">
        <f>INT($F2868*G2868)</f>
        <v>0</v>
      </c>
      <c r="I2868" s="411">
        <v>236001.6</v>
      </c>
      <c r="J2868" s="412">
        <f>INT($F2868*I2868)</f>
        <v>0</v>
      </c>
      <c r="K2868" s="411">
        <v>26415.7</v>
      </c>
      <c r="L2868" s="412">
        <f>INT($F2868*K2868)</f>
        <v>0</v>
      </c>
      <c r="M2868" s="412">
        <f>+G2868+I2868+K2868</f>
        <v>342184.3</v>
      </c>
      <c r="N2868" s="412">
        <f>H2868+J2868+L2868</f>
        <v>0</v>
      </c>
      <c r="O2868" s="412"/>
      <c r="P2868" s="412"/>
      <c r="Q2868" s="412"/>
      <c r="R2868" s="419" t="s">
        <v>0</v>
      </c>
      <c r="T2868" s="411">
        <v>3</v>
      </c>
    </row>
    <row r="2869" spans="1:20" s="77" customFormat="1" ht="24" hidden="1" customHeight="1">
      <c r="A2869" s="372" t="s">
        <v>2089</v>
      </c>
      <c r="B2869" s="421" t="s">
        <v>0</v>
      </c>
      <c r="C2869" s="421" t="s">
        <v>1543</v>
      </c>
      <c r="D2869" s="422" t="s">
        <v>129</v>
      </c>
      <c r="E2869" s="422" t="s">
        <v>1536</v>
      </c>
      <c r="F2869" s="416"/>
      <c r="G2869" s="416">
        <v>79767</v>
      </c>
      <c r="H2869" s="417">
        <f t="shared" si="3709"/>
        <v>0</v>
      </c>
      <c r="I2869" s="416">
        <v>236001.6</v>
      </c>
      <c r="J2869" s="417">
        <f t="shared" si="3710"/>
        <v>0</v>
      </c>
      <c r="K2869" s="416">
        <v>26415.7</v>
      </c>
      <c r="L2869" s="417">
        <f t="shared" si="3711"/>
        <v>0</v>
      </c>
      <c r="M2869" s="417">
        <f t="shared" si="3729"/>
        <v>342184.3</v>
      </c>
      <c r="N2869" s="417">
        <f t="shared" si="3688"/>
        <v>0</v>
      </c>
      <c r="O2869" s="417">
        <f t="shared" ref="O2869" si="3744">F2869-F2868</f>
        <v>0</v>
      </c>
      <c r="P2869" s="417">
        <f t="shared" ref="P2869:Q2869" si="3745">M2869-M2868</f>
        <v>0</v>
      </c>
      <c r="Q2869" s="417">
        <f t="shared" si="3745"/>
        <v>0</v>
      </c>
      <c r="R2869" s="422"/>
      <c r="T2869" s="416">
        <v>3</v>
      </c>
    </row>
    <row r="2870" spans="1:20" s="485" customFormat="1" ht="24" hidden="1" customHeight="1">
      <c r="A2870" s="366" t="s">
        <v>3516</v>
      </c>
      <c r="B2870" s="418" t="s">
        <v>0</v>
      </c>
      <c r="C2870" s="418" t="s">
        <v>3585</v>
      </c>
      <c r="D2870" s="419" t="s">
        <v>130</v>
      </c>
      <c r="E2870" s="419" t="s">
        <v>1894</v>
      </c>
      <c r="F2870" s="411"/>
      <c r="G2870" s="411">
        <v>68186.399999999994</v>
      </c>
      <c r="H2870" s="412">
        <f>INT($F2870*G2870)</f>
        <v>0</v>
      </c>
      <c r="I2870" s="411">
        <v>207730.4</v>
      </c>
      <c r="J2870" s="412">
        <f>INT($F2870*I2870)</f>
        <v>0</v>
      </c>
      <c r="K2870" s="411">
        <v>24438.400000000001</v>
      </c>
      <c r="L2870" s="412">
        <f>INT($F2870*K2870)</f>
        <v>0</v>
      </c>
      <c r="M2870" s="412">
        <f>+G2870+I2870+K2870</f>
        <v>300355.20000000001</v>
      </c>
      <c r="N2870" s="412">
        <f>H2870+J2870+L2870</f>
        <v>0</v>
      </c>
      <c r="O2870" s="412"/>
      <c r="P2870" s="412"/>
      <c r="Q2870" s="412"/>
      <c r="R2870" s="419" t="s">
        <v>0</v>
      </c>
      <c r="T2870" s="411">
        <v>6</v>
      </c>
    </row>
    <row r="2871" spans="1:20" s="77" customFormat="1" ht="24" hidden="1" customHeight="1">
      <c r="A2871" s="372" t="s">
        <v>3524</v>
      </c>
      <c r="B2871" s="421" t="s">
        <v>0</v>
      </c>
      <c r="C2871" s="421" t="s">
        <v>1544</v>
      </c>
      <c r="D2871" s="422" t="s">
        <v>130</v>
      </c>
      <c r="E2871" s="422" t="s">
        <v>1536</v>
      </c>
      <c r="F2871" s="416"/>
      <c r="G2871" s="416">
        <v>68186.399999999994</v>
      </c>
      <c r="H2871" s="417">
        <f t="shared" si="3709"/>
        <v>0</v>
      </c>
      <c r="I2871" s="416">
        <v>207730.4</v>
      </c>
      <c r="J2871" s="417">
        <f t="shared" si="3710"/>
        <v>0</v>
      </c>
      <c r="K2871" s="416">
        <v>24438.400000000001</v>
      </c>
      <c r="L2871" s="417">
        <f t="shared" si="3711"/>
        <v>0</v>
      </c>
      <c r="M2871" s="417">
        <f t="shared" ref="M2871:M2905" si="3746">+G2871+I2871+K2871</f>
        <v>300355.20000000001</v>
      </c>
      <c r="N2871" s="417">
        <f t="shared" si="3688"/>
        <v>0</v>
      </c>
      <c r="O2871" s="417">
        <f t="shared" ref="O2871" si="3747">F2871-F2870</f>
        <v>0</v>
      </c>
      <c r="P2871" s="417">
        <f t="shared" ref="P2871:Q2871" si="3748">M2871-M2870</f>
        <v>0</v>
      </c>
      <c r="Q2871" s="417">
        <f t="shared" si="3748"/>
        <v>0</v>
      </c>
      <c r="R2871" s="422"/>
      <c r="T2871" s="416">
        <v>6</v>
      </c>
    </row>
    <row r="2872" spans="1:20" s="516" customFormat="1" ht="24" hidden="1" customHeight="1">
      <c r="A2872" s="366" t="s">
        <v>3516</v>
      </c>
      <c r="B2872" s="418" t="s">
        <v>0</v>
      </c>
      <c r="C2872" s="418" t="s">
        <v>3586</v>
      </c>
      <c r="D2872" s="419" t="s">
        <v>125</v>
      </c>
      <c r="E2872" s="419" t="s">
        <v>1894</v>
      </c>
      <c r="F2872" s="411"/>
      <c r="G2872" s="411">
        <v>243570.9</v>
      </c>
      <c r="H2872" s="412">
        <f>INT($F2872*G2872)</f>
        <v>0</v>
      </c>
      <c r="I2872" s="411">
        <v>713669.6</v>
      </c>
      <c r="J2872" s="412">
        <f>INT($F2872*I2872)</f>
        <v>0</v>
      </c>
      <c r="K2872" s="411">
        <v>102262.39999999999</v>
      </c>
      <c r="L2872" s="412">
        <f>INT($F2872*K2872)</f>
        <v>0</v>
      </c>
      <c r="M2872" s="412">
        <f>+G2872+I2872+K2872</f>
        <v>1059502.8999999999</v>
      </c>
      <c r="N2872" s="412">
        <f>H2872+J2872+L2872</f>
        <v>0</v>
      </c>
      <c r="O2872" s="412"/>
      <c r="P2872" s="412"/>
      <c r="Q2872" s="412"/>
      <c r="R2872" s="419" t="s">
        <v>0</v>
      </c>
      <c r="T2872" s="411">
        <v>0</v>
      </c>
    </row>
    <row r="2873" spans="1:20" s="79" customFormat="1" ht="24" hidden="1" customHeight="1">
      <c r="A2873" s="372" t="s">
        <v>3584</v>
      </c>
      <c r="B2873" s="421" t="s">
        <v>0</v>
      </c>
      <c r="C2873" s="421" t="s">
        <v>1545</v>
      </c>
      <c r="D2873" s="422" t="s">
        <v>125</v>
      </c>
      <c r="E2873" s="422" t="s">
        <v>1536</v>
      </c>
      <c r="F2873" s="416"/>
      <c r="G2873" s="416">
        <v>243570.9</v>
      </c>
      <c r="H2873" s="417">
        <f t="shared" si="3709"/>
        <v>0</v>
      </c>
      <c r="I2873" s="416">
        <v>713669.6</v>
      </c>
      <c r="J2873" s="417">
        <f t="shared" si="3710"/>
        <v>0</v>
      </c>
      <c r="K2873" s="416">
        <v>102262.39999999999</v>
      </c>
      <c r="L2873" s="417">
        <f t="shared" si="3711"/>
        <v>0</v>
      </c>
      <c r="M2873" s="417">
        <f t="shared" si="3746"/>
        <v>1059502.8999999999</v>
      </c>
      <c r="N2873" s="417">
        <f t="shared" si="3688"/>
        <v>0</v>
      </c>
      <c r="O2873" s="417">
        <f t="shared" ref="O2873" si="3749">F2873-F2872</f>
        <v>0</v>
      </c>
      <c r="P2873" s="417">
        <f t="shared" ref="P2873:Q2873" si="3750">M2873-M2872</f>
        <v>0</v>
      </c>
      <c r="Q2873" s="417">
        <f t="shared" si="3750"/>
        <v>0</v>
      </c>
      <c r="R2873" s="422"/>
      <c r="T2873" s="416">
        <v>0</v>
      </c>
    </row>
    <row r="2874" spans="1:20" s="516" customFormat="1" ht="24" hidden="1" customHeight="1">
      <c r="A2874" s="366" t="s">
        <v>2093</v>
      </c>
      <c r="B2874" s="418" t="s">
        <v>0</v>
      </c>
      <c r="C2874" s="418" t="s">
        <v>3586</v>
      </c>
      <c r="D2874" s="419" t="s">
        <v>128</v>
      </c>
      <c r="E2874" s="419" t="s">
        <v>1894</v>
      </c>
      <c r="F2874" s="411"/>
      <c r="G2874" s="411">
        <v>209971.8</v>
      </c>
      <c r="H2874" s="412">
        <f>INT($F2874*G2874)</f>
        <v>0</v>
      </c>
      <c r="I2874" s="411">
        <v>587043.19999999995</v>
      </c>
      <c r="J2874" s="412">
        <f>INT($F2874*I2874)</f>
        <v>0</v>
      </c>
      <c r="K2874" s="411">
        <v>87474.5</v>
      </c>
      <c r="L2874" s="412">
        <f>INT($F2874*K2874)</f>
        <v>0</v>
      </c>
      <c r="M2874" s="412">
        <f>+G2874+I2874+K2874</f>
        <v>884489.5</v>
      </c>
      <c r="N2874" s="412">
        <f>H2874+J2874+L2874</f>
        <v>0</v>
      </c>
      <c r="O2874" s="412"/>
      <c r="P2874" s="412"/>
      <c r="Q2874" s="412"/>
      <c r="R2874" s="419" t="s">
        <v>0</v>
      </c>
      <c r="T2874" s="411">
        <v>0</v>
      </c>
    </row>
    <row r="2875" spans="1:20" s="79" customFormat="1" ht="24" hidden="1" customHeight="1">
      <c r="A2875" s="372" t="s">
        <v>3587</v>
      </c>
      <c r="B2875" s="421" t="s">
        <v>0</v>
      </c>
      <c r="C2875" s="421" t="s">
        <v>1545</v>
      </c>
      <c r="D2875" s="422" t="s">
        <v>128</v>
      </c>
      <c r="E2875" s="422" t="s">
        <v>1536</v>
      </c>
      <c r="F2875" s="416"/>
      <c r="G2875" s="416">
        <v>209971.8</v>
      </c>
      <c r="H2875" s="417">
        <f t="shared" si="3709"/>
        <v>0</v>
      </c>
      <c r="I2875" s="416">
        <v>587043.19999999995</v>
      </c>
      <c r="J2875" s="417">
        <f t="shared" si="3710"/>
        <v>0</v>
      </c>
      <c r="K2875" s="416">
        <v>87474.5</v>
      </c>
      <c r="L2875" s="417">
        <f t="shared" si="3711"/>
        <v>0</v>
      </c>
      <c r="M2875" s="417">
        <f t="shared" si="3746"/>
        <v>884489.5</v>
      </c>
      <c r="N2875" s="417">
        <f t="shared" si="3688"/>
        <v>0</v>
      </c>
      <c r="O2875" s="417">
        <f t="shared" ref="O2875" si="3751">F2875-F2874</f>
        <v>0</v>
      </c>
      <c r="P2875" s="417">
        <f t="shared" ref="P2875:Q2875" si="3752">M2875-M2874</f>
        <v>0</v>
      </c>
      <c r="Q2875" s="417">
        <f t="shared" si="3752"/>
        <v>0</v>
      </c>
      <c r="R2875" s="422"/>
      <c r="T2875" s="416">
        <v>0</v>
      </c>
    </row>
    <row r="2876" spans="1:20" s="516" customFormat="1" ht="24" hidden="1" customHeight="1">
      <c r="A2876" s="366" t="s">
        <v>3588</v>
      </c>
      <c r="B2876" s="418" t="s">
        <v>0</v>
      </c>
      <c r="C2876" s="418" t="s">
        <v>3586</v>
      </c>
      <c r="D2876" s="419" t="s">
        <v>131</v>
      </c>
      <c r="E2876" s="419" t="s">
        <v>1894</v>
      </c>
      <c r="F2876" s="411"/>
      <c r="G2876" s="411">
        <v>167846.5</v>
      </c>
      <c r="H2876" s="412">
        <f>INT($F2876*G2876)</f>
        <v>0</v>
      </c>
      <c r="I2876" s="411">
        <v>469705.6</v>
      </c>
      <c r="J2876" s="412">
        <f>INT($F2876*I2876)</f>
        <v>0</v>
      </c>
      <c r="K2876" s="411">
        <v>70756.899999999994</v>
      </c>
      <c r="L2876" s="412">
        <f>INT($F2876*K2876)</f>
        <v>0</v>
      </c>
      <c r="M2876" s="412">
        <f>+G2876+I2876+K2876</f>
        <v>708309</v>
      </c>
      <c r="N2876" s="412">
        <f>H2876+J2876+L2876</f>
        <v>0</v>
      </c>
      <c r="O2876" s="412"/>
      <c r="P2876" s="412"/>
      <c r="Q2876" s="412"/>
      <c r="R2876" s="419" t="s">
        <v>0</v>
      </c>
      <c r="T2876" s="411">
        <v>0</v>
      </c>
    </row>
    <row r="2877" spans="1:20" s="79" customFormat="1" ht="24" hidden="1" customHeight="1">
      <c r="A2877" s="372" t="s">
        <v>3524</v>
      </c>
      <c r="B2877" s="421" t="s">
        <v>0</v>
      </c>
      <c r="C2877" s="421" t="s">
        <v>1545</v>
      </c>
      <c r="D2877" s="422" t="s">
        <v>131</v>
      </c>
      <c r="E2877" s="422" t="s">
        <v>1536</v>
      </c>
      <c r="F2877" s="416"/>
      <c r="G2877" s="416">
        <v>167846.5</v>
      </c>
      <c r="H2877" s="417">
        <f t="shared" si="3709"/>
        <v>0</v>
      </c>
      <c r="I2877" s="416">
        <v>469705.6</v>
      </c>
      <c r="J2877" s="417">
        <f t="shared" si="3710"/>
        <v>0</v>
      </c>
      <c r="K2877" s="416">
        <v>70756.899999999994</v>
      </c>
      <c r="L2877" s="417">
        <f t="shared" si="3711"/>
        <v>0</v>
      </c>
      <c r="M2877" s="417">
        <f t="shared" si="3746"/>
        <v>708309</v>
      </c>
      <c r="N2877" s="417">
        <f t="shared" si="3688"/>
        <v>0</v>
      </c>
      <c r="O2877" s="417">
        <f t="shared" ref="O2877" si="3753">F2877-F2876</f>
        <v>0</v>
      </c>
      <c r="P2877" s="417">
        <f t="shared" ref="P2877:Q2877" si="3754">M2877-M2876</f>
        <v>0</v>
      </c>
      <c r="Q2877" s="417">
        <f t="shared" si="3754"/>
        <v>0</v>
      </c>
      <c r="R2877" s="422"/>
      <c r="T2877" s="416">
        <v>0</v>
      </c>
    </row>
    <row r="2878" spans="1:20" s="516" customFormat="1" ht="24" hidden="1" customHeight="1">
      <c r="A2878" s="366" t="s">
        <v>3589</v>
      </c>
      <c r="B2878" s="418" t="s">
        <v>0</v>
      </c>
      <c r="C2878" s="418" t="s">
        <v>3586</v>
      </c>
      <c r="D2878" s="419" t="s">
        <v>122</v>
      </c>
      <c r="E2878" s="419" t="s">
        <v>1894</v>
      </c>
      <c r="F2878" s="411"/>
      <c r="G2878" s="411">
        <v>114862.5</v>
      </c>
      <c r="H2878" s="412">
        <f>INT($F2878*G2878)</f>
        <v>0</v>
      </c>
      <c r="I2878" s="411">
        <v>332856.8</v>
      </c>
      <c r="J2878" s="412">
        <f>INT($F2878*I2878)</f>
        <v>0</v>
      </c>
      <c r="K2878" s="411">
        <v>45385.4</v>
      </c>
      <c r="L2878" s="412">
        <f>INT($F2878*K2878)</f>
        <v>0</v>
      </c>
      <c r="M2878" s="412">
        <f>+G2878+I2878+K2878</f>
        <v>493104.7</v>
      </c>
      <c r="N2878" s="412">
        <f>H2878+J2878+L2878</f>
        <v>0</v>
      </c>
      <c r="O2878" s="412"/>
      <c r="P2878" s="412"/>
      <c r="Q2878" s="412"/>
      <c r="R2878" s="419" t="s">
        <v>0</v>
      </c>
      <c r="T2878" s="411">
        <v>0</v>
      </c>
    </row>
    <row r="2879" spans="1:20" s="79" customFormat="1" ht="24" hidden="1" customHeight="1">
      <c r="A2879" s="372" t="s">
        <v>3590</v>
      </c>
      <c r="B2879" s="421" t="s">
        <v>0</v>
      </c>
      <c r="C2879" s="421" t="s">
        <v>1545</v>
      </c>
      <c r="D2879" s="422" t="s">
        <v>122</v>
      </c>
      <c r="E2879" s="422" t="s">
        <v>1536</v>
      </c>
      <c r="F2879" s="416"/>
      <c r="G2879" s="416">
        <v>114862.5</v>
      </c>
      <c r="H2879" s="417">
        <f t="shared" si="3709"/>
        <v>0</v>
      </c>
      <c r="I2879" s="416">
        <v>332856.8</v>
      </c>
      <c r="J2879" s="417">
        <f t="shared" si="3710"/>
        <v>0</v>
      </c>
      <c r="K2879" s="416">
        <v>45385.4</v>
      </c>
      <c r="L2879" s="417">
        <f t="shared" si="3711"/>
        <v>0</v>
      </c>
      <c r="M2879" s="417">
        <f t="shared" si="3746"/>
        <v>493104.7</v>
      </c>
      <c r="N2879" s="417">
        <f t="shared" si="3688"/>
        <v>0</v>
      </c>
      <c r="O2879" s="417">
        <f t="shared" ref="O2879" si="3755">F2879-F2878</f>
        <v>0</v>
      </c>
      <c r="P2879" s="417">
        <f t="shared" ref="P2879:Q2879" si="3756">M2879-M2878</f>
        <v>0</v>
      </c>
      <c r="Q2879" s="417">
        <f t="shared" si="3756"/>
        <v>0</v>
      </c>
      <c r="R2879" s="422"/>
      <c r="T2879" s="416">
        <v>0</v>
      </c>
    </row>
    <row r="2880" spans="1:20" s="485" customFormat="1" ht="24" hidden="1" customHeight="1">
      <c r="A2880" s="366" t="s">
        <v>3576</v>
      </c>
      <c r="B2880" s="418" t="s">
        <v>0</v>
      </c>
      <c r="C2880" s="418" t="s">
        <v>3591</v>
      </c>
      <c r="D2880" s="419" t="s">
        <v>124</v>
      </c>
      <c r="E2880" s="419" t="s">
        <v>1894</v>
      </c>
      <c r="F2880" s="411"/>
      <c r="G2880" s="411">
        <v>79767</v>
      </c>
      <c r="H2880" s="412">
        <f>INT($F2880*G2880)</f>
        <v>0</v>
      </c>
      <c r="I2880" s="411">
        <v>236001.6</v>
      </c>
      <c r="J2880" s="412">
        <f>INT($F2880*I2880)</f>
        <v>0</v>
      </c>
      <c r="K2880" s="411">
        <v>26415.7</v>
      </c>
      <c r="L2880" s="412">
        <f>INT($F2880*K2880)</f>
        <v>0</v>
      </c>
      <c r="M2880" s="412">
        <f>+G2880+I2880+K2880</f>
        <v>342184.3</v>
      </c>
      <c r="N2880" s="412">
        <f>H2880+J2880+L2880</f>
        <v>0</v>
      </c>
      <c r="O2880" s="412"/>
      <c r="P2880" s="412"/>
      <c r="Q2880" s="412"/>
      <c r="R2880" s="419" t="s">
        <v>0</v>
      </c>
      <c r="T2880" s="411">
        <v>3</v>
      </c>
    </row>
    <row r="2881" spans="1:20" s="77" customFormat="1" ht="24" hidden="1" customHeight="1">
      <c r="A2881" s="372" t="s">
        <v>3587</v>
      </c>
      <c r="B2881" s="421" t="s">
        <v>0</v>
      </c>
      <c r="C2881" s="421" t="s">
        <v>1546</v>
      </c>
      <c r="D2881" s="422" t="s">
        <v>124</v>
      </c>
      <c r="E2881" s="422" t="s">
        <v>1536</v>
      </c>
      <c r="F2881" s="416"/>
      <c r="G2881" s="416">
        <v>79767</v>
      </c>
      <c r="H2881" s="417">
        <f t="shared" si="3709"/>
        <v>0</v>
      </c>
      <c r="I2881" s="416">
        <v>236001.6</v>
      </c>
      <c r="J2881" s="417">
        <f t="shared" si="3710"/>
        <v>0</v>
      </c>
      <c r="K2881" s="416">
        <v>26415.7</v>
      </c>
      <c r="L2881" s="417">
        <f t="shared" si="3711"/>
        <v>0</v>
      </c>
      <c r="M2881" s="417">
        <f t="shared" si="3746"/>
        <v>342184.3</v>
      </c>
      <c r="N2881" s="417">
        <f t="shared" si="3688"/>
        <v>0</v>
      </c>
      <c r="O2881" s="417">
        <f t="shared" ref="O2881" si="3757">F2881-F2880</f>
        <v>0</v>
      </c>
      <c r="P2881" s="417">
        <f t="shared" ref="P2881:Q2881" si="3758">M2881-M2880</f>
        <v>0</v>
      </c>
      <c r="Q2881" s="417">
        <f t="shared" si="3758"/>
        <v>0</v>
      </c>
      <c r="R2881" s="422"/>
      <c r="T2881" s="416">
        <v>3</v>
      </c>
    </row>
    <row r="2882" spans="1:20" s="485" customFormat="1" ht="24" hidden="1" customHeight="1">
      <c r="A2882" s="366" t="s">
        <v>3592</v>
      </c>
      <c r="B2882" s="418" t="s">
        <v>0</v>
      </c>
      <c r="C2882" s="418" t="s">
        <v>3593</v>
      </c>
      <c r="D2882" s="419" t="s">
        <v>122</v>
      </c>
      <c r="E2882" s="419" t="s">
        <v>1894</v>
      </c>
      <c r="F2882" s="411"/>
      <c r="G2882" s="411">
        <v>114862.5</v>
      </c>
      <c r="H2882" s="412">
        <f>INT($F2882*G2882)</f>
        <v>0</v>
      </c>
      <c r="I2882" s="411">
        <v>332856.8</v>
      </c>
      <c r="J2882" s="412">
        <f>INT($F2882*I2882)</f>
        <v>0</v>
      </c>
      <c r="K2882" s="411">
        <v>45385.4</v>
      </c>
      <c r="L2882" s="412">
        <f>INT($F2882*K2882)</f>
        <v>0</v>
      </c>
      <c r="M2882" s="412">
        <f>+G2882+I2882+K2882</f>
        <v>493104.7</v>
      </c>
      <c r="N2882" s="412">
        <f>H2882+J2882+L2882</f>
        <v>0</v>
      </c>
      <c r="O2882" s="412"/>
      <c r="P2882" s="412"/>
      <c r="Q2882" s="412"/>
      <c r="R2882" s="419" t="s">
        <v>0</v>
      </c>
      <c r="T2882" s="411">
        <v>6</v>
      </c>
    </row>
    <row r="2883" spans="1:20" s="77" customFormat="1" ht="24" hidden="1" customHeight="1">
      <c r="A2883" s="372" t="s">
        <v>2072</v>
      </c>
      <c r="B2883" s="421" t="s">
        <v>0</v>
      </c>
      <c r="C2883" s="421" t="s">
        <v>1547</v>
      </c>
      <c r="D2883" s="422" t="s">
        <v>122</v>
      </c>
      <c r="E2883" s="422" t="s">
        <v>1536</v>
      </c>
      <c r="F2883" s="416"/>
      <c r="G2883" s="416">
        <v>114862.5</v>
      </c>
      <c r="H2883" s="417">
        <f t="shared" si="3709"/>
        <v>0</v>
      </c>
      <c r="I2883" s="416">
        <v>332856.8</v>
      </c>
      <c r="J2883" s="417">
        <f t="shared" si="3710"/>
        <v>0</v>
      </c>
      <c r="K2883" s="416">
        <v>45385.4</v>
      </c>
      <c r="L2883" s="417">
        <f t="shared" si="3711"/>
        <v>0</v>
      </c>
      <c r="M2883" s="417">
        <f t="shared" si="3746"/>
        <v>493104.7</v>
      </c>
      <c r="N2883" s="417">
        <f t="shared" si="3688"/>
        <v>0</v>
      </c>
      <c r="O2883" s="417">
        <f t="shared" ref="O2883" si="3759">F2883-F2882</f>
        <v>0</v>
      </c>
      <c r="P2883" s="417">
        <f t="shared" ref="P2883:Q2883" si="3760">M2883-M2882</f>
        <v>0</v>
      </c>
      <c r="Q2883" s="417">
        <f t="shared" si="3760"/>
        <v>0</v>
      </c>
      <c r="R2883" s="422"/>
      <c r="T2883" s="416">
        <v>6</v>
      </c>
    </row>
    <row r="2884" spans="1:20" s="485" customFormat="1" ht="24" hidden="1" customHeight="1">
      <c r="A2884" s="366" t="s">
        <v>3594</v>
      </c>
      <c r="B2884" s="418" t="s">
        <v>0</v>
      </c>
      <c r="C2884" s="418" t="s">
        <v>3593</v>
      </c>
      <c r="D2884" s="419" t="s">
        <v>123</v>
      </c>
      <c r="E2884" s="419" t="s">
        <v>1894</v>
      </c>
      <c r="F2884" s="411"/>
      <c r="G2884" s="411">
        <v>94480.4</v>
      </c>
      <c r="H2884" s="412">
        <f>INT($F2884*G2884)</f>
        <v>0</v>
      </c>
      <c r="I2884" s="411">
        <v>294743.2</v>
      </c>
      <c r="J2884" s="412">
        <f>INT($F2884*I2884)</f>
        <v>0</v>
      </c>
      <c r="K2884" s="411">
        <v>31112.2</v>
      </c>
      <c r="L2884" s="412">
        <f>INT($F2884*K2884)</f>
        <v>0</v>
      </c>
      <c r="M2884" s="412">
        <f>+G2884+I2884+K2884</f>
        <v>420335.8</v>
      </c>
      <c r="N2884" s="412">
        <f>H2884+J2884+L2884</f>
        <v>0</v>
      </c>
      <c r="O2884" s="412"/>
      <c r="P2884" s="412"/>
      <c r="Q2884" s="412"/>
      <c r="R2884" s="419" t="s">
        <v>0</v>
      </c>
      <c r="T2884" s="411">
        <v>1</v>
      </c>
    </row>
    <row r="2885" spans="1:20" s="77" customFormat="1" ht="24" hidden="1" customHeight="1">
      <c r="A2885" s="372" t="s">
        <v>3584</v>
      </c>
      <c r="B2885" s="421" t="s">
        <v>0</v>
      </c>
      <c r="C2885" s="421" t="s">
        <v>1547</v>
      </c>
      <c r="D2885" s="422" t="s">
        <v>123</v>
      </c>
      <c r="E2885" s="422" t="s">
        <v>1536</v>
      </c>
      <c r="F2885" s="416"/>
      <c r="G2885" s="416">
        <v>94480.4</v>
      </c>
      <c r="H2885" s="417">
        <f t="shared" si="3709"/>
        <v>0</v>
      </c>
      <c r="I2885" s="416">
        <v>294743.2</v>
      </c>
      <c r="J2885" s="417">
        <f t="shared" si="3710"/>
        <v>0</v>
      </c>
      <c r="K2885" s="416">
        <v>31112.2</v>
      </c>
      <c r="L2885" s="417">
        <f t="shared" si="3711"/>
        <v>0</v>
      </c>
      <c r="M2885" s="417">
        <f t="shared" si="3746"/>
        <v>420335.8</v>
      </c>
      <c r="N2885" s="417">
        <f t="shared" ref="N2885:N2947" si="3761">H2885+J2885+L2885</f>
        <v>0</v>
      </c>
      <c r="O2885" s="417">
        <f t="shared" ref="O2885" si="3762">F2885-F2884</f>
        <v>0</v>
      </c>
      <c r="P2885" s="417">
        <f t="shared" ref="P2885:Q2885" si="3763">M2885-M2884</f>
        <v>0</v>
      </c>
      <c r="Q2885" s="417">
        <f t="shared" si="3763"/>
        <v>0</v>
      </c>
      <c r="R2885" s="422"/>
      <c r="T2885" s="416">
        <v>1</v>
      </c>
    </row>
    <row r="2886" spans="1:20" s="485" customFormat="1" ht="24" hidden="1" customHeight="1">
      <c r="A2886" s="366" t="s">
        <v>2093</v>
      </c>
      <c r="B2886" s="418" t="s">
        <v>0</v>
      </c>
      <c r="C2886" s="418" t="s">
        <v>3595</v>
      </c>
      <c r="D2886" s="419" t="s">
        <v>129</v>
      </c>
      <c r="E2886" s="419" t="s">
        <v>1894</v>
      </c>
      <c r="F2886" s="411"/>
      <c r="G2886" s="411">
        <v>79767</v>
      </c>
      <c r="H2886" s="412">
        <f>INT($F2886*G2886)</f>
        <v>0</v>
      </c>
      <c r="I2886" s="411">
        <v>236001.6</v>
      </c>
      <c r="J2886" s="412">
        <f>INT($F2886*I2886)</f>
        <v>0</v>
      </c>
      <c r="K2886" s="411">
        <v>26415.7</v>
      </c>
      <c r="L2886" s="412">
        <f>INT($F2886*K2886)</f>
        <v>0</v>
      </c>
      <c r="M2886" s="412">
        <f>+G2886+I2886+K2886</f>
        <v>342184.3</v>
      </c>
      <c r="N2886" s="412">
        <f>H2886+J2886+L2886</f>
        <v>0</v>
      </c>
      <c r="O2886" s="412"/>
      <c r="P2886" s="412"/>
      <c r="Q2886" s="412"/>
      <c r="R2886" s="419" t="s">
        <v>0</v>
      </c>
      <c r="T2886" s="411">
        <v>53</v>
      </c>
    </row>
    <row r="2887" spans="1:20" s="77" customFormat="1" ht="24" hidden="1" customHeight="1">
      <c r="A2887" s="372" t="s">
        <v>3596</v>
      </c>
      <c r="B2887" s="421" t="s">
        <v>0</v>
      </c>
      <c r="C2887" s="421" t="s">
        <v>1548</v>
      </c>
      <c r="D2887" s="422" t="s">
        <v>129</v>
      </c>
      <c r="E2887" s="422" t="s">
        <v>1536</v>
      </c>
      <c r="F2887" s="416"/>
      <c r="G2887" s="416">
        <v>79767</v>
      </c>
      <c r="H2887" s="417">
        <f t="shared" si="3709"/>
        <v>0</v>
      </c>
      <c r="I2887" s="416">
        <v>236001.6</v>
      </c>
      <c r="J2887" s="417">
        <f t="shared" si="3710"/>
        <v>0</v>
      </c>
      <c r="K2887" s="416">
        <v>26415.7</v>
      </c>
      <c r="L2887" s="417">
        <f t="shared" si="3711"/>
        <v>0</v>
      </c>
      <c r="M2887" s="417">
        <f t="shared" si="3746"/>
        <v>342184.3</v>
      </c>
      <c r="N2887" s="417">
        <f t="shared" si="3761"/>
        <v>0</v>
      </c>
      <c r="O2887" s="417">
        <f t="shared" ref="O2887" si="3764">F2887-F2886</f>
        <v>0</v>
      </c>
      <c r="P2887" s="417">
        <f t="shared" ref="P2887:Q2887" si="3765">M2887-M2886</f>
        <v>0</v>
      </c>
      <c r="Q2887" s="417">
        <f t="shared" si="3765"/>
        <v>0</v>
      </c>
      <c r="R2887" s="422"/>
      <c r="T2887" s="416">
        <v>53</v>
      </c>
    </row>
    <row r="2888" spans="1:20" s="485" customFormat="1" ht="24" hidden="1" customHeight="1">
      <c r="A2888" s="366" t="s">
        <v>3589</v>
      </c>
      <c r="B2888" s="418" t="s">
        <v>0</v>
      </c>
      <c r="C2888" s="418" t="s">
        <v>3597</v>
      </c>
      <c r="D2888" s="419" t="s">
        <v>123</v>
      </c>
      <c r="E2888" s="419" t="s">
        <v>1894</v>
      </c>
      <c r="F2888" s="411"/>
      <c r="G2888" s="411">
        <v>94480.4</v>
      </c>
      <c r="H2888" s="412">
        <f>INT($F2888*G2888)</f>
        <v>0</v>
      </c>
      <c r="I2888" s="411">
        <v>294743.2</v>
      </c>
      <c r="J2888" s="412">
        <f>INT($F2888*I2888)</f>
        <v>0</v>
      </c>
      <c r="K2888" s="411">
        <v>31112.2</v>
      </c>
      <c r="L2888" s="412">
        <f>INT($F2888*K2888)</f>
        <v>0</v>
      </c>
      <c r="M2888" s="412">
        <f>+G2888+I2888+K2888</f>
        <v>420335.8</v>
      </c>
      <c r="N2888" s="412">
        <f>H2888+J2888+L2888</f>
        <v>0</v>
      </c>
      <c r="O2888" s="412"/>
      <c r="P2888" s="412"/>
      <c r="Q2888" s="412"/>
      <c r="R2888" s="419" t="s">
        <v>0</v>
      </c>
      <c r="T2888" s="411">
        <v>0</v>
      </c>
    </row>
    <row r="2889" spans="1:20" s="77" customFormat="1" ht="24" hidden="1" customHeight="1">
      <c r="A2889" s="372" t="s">
        <v>2089</v>
      </c>
      <c r="B2889" s="421" t="s">
        <v>0</v>
      </c>
      <c r="C2889" s="421" t="s">
        <v>1549</v>
      </c>
      <c r="D2889" s="422" t="s">
        <v>123</v>
      </c>
      <c r="E2889" s="422" t="s">
        <v>1536</v>
      </c>
      <c r="F2889" s="416"/>
      <c r="G2889" s="416">
        <v>94480.4</v>
      </c>
      <c r="H2889" s="417">
        <f t="shared" si="3709"/>
        <v>0</v>
      </c>
      <c r="I2889" s="416">
        <v>294743.2</v>
      </c>
      <c r="J2889" s="417">
        <f t="shared" si="3710"/>
        <v>0</v>
      </c>
      <c r="K2889" s="416">
        <v>31112.2</v>
      </c>
      <c r="L2889" s="417">
        <f t="shared" si="3711"/>
        <v>0</v>
      </c>
      <c r="M2889" s="417">
        <f t="shared" si="3746"/>
        <v>420335.8</v>
      </c>
      <c r="N2889" s="417">
        <f t="shared" si="3761"/>
        <v>0</v>
      </c>
      <c r="O2889" s="417">
        <f t="shared" ref="O2889" si="3766">F2889-F2888</f>
        <v>0</v>
      </c>
      <c r="P2889" s="417">
        <f t="shared" ref="P2889:Q2889" si="3767">M2889-M2888</f>
        <v>0</v>
      </c>
      <c r="Q2889" s="417">
        <f t="shared" si="3767"/>
        <v>0</v>
      </c>
      <c r="R2889" s="422"/>
      <c r="T2889" s="416">
        <v>0</v>
      </c>
    </row>
    <row r="2890" spans="1:20" s="485" customFormat="1" ht="24" hidden="1" customHeight="1">
      <c r="A2890" s="366" t="s">
        <v>2093</v>
      </c>
      <c r="B2890" s="418" t="s">
        <v>0</v>
      </c>
      <c r="C2890" s="418" t="s">
        <v>3597</v>
      </c>
      <c r="D2890" s="419" t="s">
        <v>124</v>
      </c>
      <c r="E2890" s="419" t="s">
        <v>1894</v>
      </c>
      <c r="F2890" s="411"/>
      <c r="G2890" s="411">
        <v>79767</v>
      </c>
      <c r="H2890" s="412">
        <f>INT($F2890*G2890)</f>
        <v>0</v>
      </c>
      <c r="I2890" s="411">
        <v>236001.6</v>
      </c>
      <c r="J2890" s="412">
        <f>INT($F2890*I2890)</f>
        <v>0</v>
      </c>
      <c r="K2890" s="411">
        <v>26415.7</v>
      </c>
      <c r="L2890" s="412">
        <f>INT($F2890*K2890)</f>
        <v>0</v>
      </c>
      <c r="M2890" s="412">
        <f>+G2890+I2890+K2890</f>
        <v>342184.3</v>
      </c>
      <c r="N2890" s="412">
        <f>H2890+J2890+L2890</f>
        <v>0</v>
      </c>
      <c r="O2890" s="412"/>
      <c r="P2890" s="412"/>
      <c r="Q2890" s="412"/>
      <c r="R2890" s="419" t="s">
        <v>0</v>
      </c>
      <c r="T2890" s="411">
        <v>0</v>
      </c>
    </row>
    <row r="2891" spans="1:20" s="77" customFormat="1" ht="24" hidden="1" customHeight="1">
      <c r="A2891" s="372" t="s">
        <v>3598</v>
      </c>
      <c r="B2891" s="421" t="s">
        <v>0</v>
      </c>
      <c r="C2891" s="421" t="s">
        <v>1549</v>
      </c>
      <c r="D2891" s="422" t="s">
        <v>124</v>
      </c>
      <c r="E2891" s="422" t="s">
        <v>1536</v>
      </c>
      <c r="F2891" s="416"/>
      <c r="G2891" s="416">
        <v>79767</v>
      </c>
      <c r="H2891" s="417">
        <f t="shared" si="3709"/>
        <v>0</v>
      </c>
      <c r="I2891" s="416">
        <v>236001.6</v>
      </c>
      <c r="J2891" s="417">
        <f t="shared" si="3710"/>
        <v>0</v>
      </c>
      <c r="K2891" s="416">
        <v>26415.7</v>
      </c>
      <c r="L2891" s="417">
        <f t="shared" si="3711"/>
        <v>0</v>
      </c>
      <c r="M2891" s="417">
        <f t="shared" si="3746"/>
        <v>342184.3</v>
      </c>
      <c r="N2891" s="417">
        <f t="shared" si="3761"/>
        <v>0</v>
      </c>
      <c r="O2891" s="417">
        <f t="shared" ref="O2891" si="3768">F2891-F2890</f>
        <v>0</v>
      </c>
      <c r="P2891" s="417">
        <f t="shared" ref="P2891:Q2891" si="3769">M2891-M2890</f>
        <v>0</v>
      </c>
      <c r="Q2891" s="417">
        <f t="shared" si="3769"/>
        <v>0</v>
      </c>
      <c r="R2891" s="422"/>
      <c r="T2891" s="416">
        <v>0</v>
      </c>
    </row>
    <row r="2892" spans="1:20" s="485" customFormat="1" ht="24" hidden="1" customHeight="1">
      <c r="A2892" s="366" t="s">
        <v>2064</v>
      </c>
      <c r="B2892" s="418" t="s">
        <v>0</v>
      </c>
      <c r="C2892" s="418" t="s">
        <v>3597</v>
      </c>
      <c r="D2892" s="419" t="s">
        <v>121</v>
      </c>
      <c r="E2892" s="419" t="s">
        <v>1894</v>
      </c>
      <c r="F2892" s="411"/>
      <c r="G2892" s="411">
        <v>131420.70000000001</v>
      </c>
      <c r="H2892" s="412">
        <f>INT($F2892*G2892)</f>
        <v>0</v>
      </c>
      <c r="I2892" s="411">
        <v>420752</v>
      </c>
      <c r="J2892" s="412">
        <f>INT($F2892*I2892)</f>
        <v>0</v>
      </c>
      <c r="K2892" s="411">
        <v>62623.3</v>
      </c>
      <c r="L2892" s="412">
        <f>INT($F2892*K2892)</f>
        <v>0</v>
      </c>
      <c r="M2892" s="412">
        <f>+G2892+I2892+K2892</f>
        <v>614796</v>
      </c>
      <c r="N2892" s="412">
        <f>H2892+J2892+L2892</f>
        <v>0</v>
      </c>
      <c r="O2892" s="412"/>
      <c r="P2892" s="412"/>
      <c r="Q2892" s="412"/>
      <c r="R2892" s="419" t="s">
        <v>0</v>
      </c>
      <c r="T2892" s="411">
        <v>3</v>
      </c>
    </row>
    <row r="2893" spans="1:20" s="77" customFormat="1" ht="24" hidden="1" customHeight="1">
      <c r="A2893" s="372" t="s">
        <v>3599</v>
      </c>
      <c r="B2893" s="421" t="s">
        <v>0</v>
      </c>
      <c r="C2893" s="421" t="s">
        <v>1549</v>
      </c>
      <c r="D2893" s="422" t="s">
        <v>3600</v>
      </c>
      <c r="E2893" s="422" t="s">
        <v>1536</v>
      </c>
      <c r="F2893" s="416"/>
      <c r="G2893" s="416">
        <v>131420.70000000001</v>
      </c>
      <c r="H2893" s="417">
        <f t="shared" si="3709"/>
        <v>0</v>
      </c>
      <c r="I2893" s="416">
        <v>420752</v>
      </c>
      <c r="J2893" s="417">
        <f t="shared" si="3710"/>
        <v>0</v>
      </c>
      <c r="K2893" s="416">
        <v>62623.3</v>
      </c>
      <c r="L2893" s="417">
        <f t="shared" si="3711"/>
        <v>0</v>
      </c>
      <c r="M2893" s="417">
        <f t="shared" si="3746"/>
        <v>614796</v>
      </c>
      <c r="N2893" s="417">
        <f t="shared" si="3761"/>
        <v>0</v>
      </c>
      <c r="O2893" s="417">
        <f t="shared" ref="O2893" si="3770">F2893-F2892</f>
        <v>0</v>
      </c>
      <c r="P2893" s="417">
        <f t="shared" ref="P2893:Q2893" si="3771">M2893-M2892</f>
        <v>0</v>
      </c>
      <c r="Q2893" s="417">
        <f t="shared" si="3771"/>
        <v>0</v>
      </c>
      <c r="R2893" s="422"/>
      <c r="T2893" s="416">
        <v>3</v>
      </c>
    </row>
    <row r="2894" spans="1:20" s="485" customFormat="1" ht="24" hidden="1" customHeight="1">
      <c r="A2894" s="366" t="s">
        <v>3601</v>
      </c>
      <c r="B2894" s="418" t="s">
        <v>0</v>
      </c>
      <c r="C2894" s="418" t="s">
        <v>3597</v>
      </c>
      <c r="D2894" s="419" t="s">
        <v>133</v>
      </c>
      <c r="E2894" s="419" t="s">
        <v>1894</v>
      </c>
      <c r="F2894" s="411"/>
      <c r="G2894" s="411">
        <v>124726.5</v>
      </c>
      <c r="H2894" s="412">
        <f>INT($F2894*G2894)</f>
        <v>0</v>
      </c>
      <c r="I2894" s="411">
        <v>373995.2</v>
      </c>
      <c r="J2894" s="412">
        <f>INT($F2894*I2894)</f>
        <v>0</v>
      </c>
      <c r="K2894" s="411">
        <v>57591.8</v>
      </c>
      <c r="L2894" s="412">
        <f>INT($F2894*K2894)</f>
        <v>0</v>
      </c>
      <c r="M2894" s="412">
        <f>+G2894+I2894+K2894</f>
        <v>556313.5</v>
      </c>
      <c r="N2894" s="412">
        <f>H2894+J2894+L2894</f>
        <v>0</v>
      </c>
      <c r="O2894" s="412"/>
      <c r="P2894" s="412"/>
      <c r="Q2894" s="412"/>
      <c r="R2894" s="419" t="s">
        <v>0</v>
      </c>
      <c r="T2894" s="411">
        <v>8</v>
      </c>
    </row>
    <row r="2895" spans="1:20" s="77" customFormat="1" ht="24" hidden="1" customHeight="1">
      <c r="A2895" s="372" t="s">
        <v>3524</v>
      </c>
      <c r="B2895" s="421" t="s">
        <v>0</v>
      </c>
      <c r="C2895" s="421" t="s">
        <v>1549</v>
      </c>
      <c r="D2895" s="422" t="s">
        <v>3567</v>
      </c>
      <c r="E2895" s="422" t="s">
        <v>1536</v>
      </c>
      <c r="F2895" s="416"/>
      <c r="G2895" s="416">
        <v>124726.5</v>
      </c>
      <c r="H2895" s="417">
        <f t="shared" si="3709"/>
        <v>0</v>
      </c>
      <c r="I2895" s="416">
        <v>373995.2</v>
      </c>
      <c r="J2895" s="417">
        <f t="shared" si="3710"/>
        <v>0</v>
      </c>
      <c r="K2895" s="416">
        <v>57591.8</v>
      </c>
      <c r="L2895" s="417">
        <f t="shared" si="3711"/>
        <v>0</v>
      </c>
      <c r="M2895" s="417">
        <f t="shared" si="3746"/>
        <v>556313.5</v>
      </c>
      <c r="N2895" s="417">
        <f t="shared" si="3761"/>
        <v>0</v>
      </c>
      <c r="O2895" s="417">
        <f t="shared" ref="O2895" si="3772">F2895-F2894</f>
        <v>0</v>
      </c>
      <c r="P2895" s="417">
        <f t="shared" ref="P2895:Q2895" si="3773">M2895-M2894</f>
        <v>0</v>
      </c>
      <c r="Q2895" s="417">
        <f t="shared" si="3773"/>
        <v>0</v>
      </c>
      <c r="R2895" s="422"/>
      <c r="T2895" s="416">
        <v>8</v>
      </c>
    </row>
    <row r="2896" spans="1:20" s="485" customFormat="1" ht="24" hidden="1" customHeight="1">
      <c r="A2896" s="366" t="s">
        <v>2093</v>
      </c>
      <c r="B2896" s="418" t="s">
        <v>0</v>
      </c>
      <c r="C2896" s="418" t="s">
        <v>3597</v>
      </c>
      <c r="D2896" s="419" t="s">
        <v>123</v>
      </c>
      <c r="E2896" s="419" t="s">
        <v>1894</v>
      </c>
      <c r="F2896" s="411"/>
      <c r="G2896" s="411">
        <v>94480.4</v>
      </c>
      <c r="H2896" s="412">
        <f>INT($F2896*G2896)</f>
        <v>0</v>
      </c>
      <c r="I2896" s="411">
        <v>294743.2</v>
      </c>
      <c r="J2896" s="412">
        <f>INT($F2896*I2896)</f>
        <v>0</v>
      </c>
      <c r="K2896" s="411">
        <v>31112.2</v>
      </c>
      <c r="L2896" s="412">
        <f>INT($F2896*K2896)</f>
        <v>0</v>
      </c>
      <c r="M2896" s="412">
        <f>+G2896+I2896+K2896</f>
        <v>420335.8</v>
      </c>
      <c r="N2896" s="412">
        <f>H2896+J2896+L2896</f>
        <v>0</v>
      </c>
      <c r="O2896" s="412"/>
      <c r="P2896" s="412"/>
      <c r="Q2896" s="412"/>
      <c r="R2896" s="419" t="s">
        <v>0</v>
      </c>
      <c r="T2896" s="411">
        <v>14</v>
      </c>
    </row>
    <row r="2897" spans="1:20" s="77" customFormat="1" ht="24" hidden="1" customHeight="1">
      <c r="A2897" s="372" t="s">
        <v>3602</v>
      </c>
      <c r="B2897" s="421" t="s">
        <v>0</v>
      </c>
      <c r="C2897" s="421" t="s">
        <v>1549</v>
      </c>
      <c r="D2897" s="422" t="s">
        <v>3603</v>
      </c>
      <c r="E2897" s="422" t="s">
        <v>1536</v>
      </c>
      <c r="F2897" s="416"/>
      <c r="G2897" s="416">
        <v>94480.4</v>
      </c>
      <c r="H2897" s="417">
        <f t="shared" si="3709"/>
        <v>0</v>
      </c>
      <c r="I2897" s="416">
        <v>294743.2</v>
      </c>
      <c r="J2897" s="417">
        <f t="shared" si="3710"/>
        <v>0</v>
      </c>
      <c r="K2897" s="416">
        <v>31112.2</v>
      </c>
      <c r="L2897" s="417">
        <f t="shared" si="3711"/>
        <v>0</v>
      </c>
      <c r="M2897" s="417">
        <f t="shared" si="3746"/>
        <v>420335.8</v>
      </c>
      <c r="N2897" s="417">
        <f t="shared" si="3761"/>
        <v>0</v>
      </c>
      <c r="O2897" s="417">
        <f t="shared" ref="O2897" si="3774">F2897-F2896</f>
        <v>0</v>
      </c>
      <c r="P2897" s="417">
        <f t="shared" ref="P2897:Q2897" si="3775">M2897-M2896</f>
        <v>0</v>
      </c>
      <c r="Q2897" s="417">
        <f t="shared" si="3775"/>
        <v>0</v>
      </c>
      <c r="R2897" s="422"/>
      <c r="T2897" s="416">
        <v>14</v>
      </c>
    </row>
    <row r="2898" spans="1:20" s="485" customFormat="1" ht="24" hidden="1" customHeight="1">
      <c r="A2898" s="366" t="s">
        <v>3516</v>
      </c>
      <c r="B2898" s="418" t="s">
        <v>0</v>
      </c>
      <c r="C2898" s="418" t="s">
        <v>3604</v>
      </c>
      <c r="D2898" s="419" t="s">
        <v>131</v>
      </c>
      <c r="E2898" s="419" t="s">
        <v>1894</v>
      </c>
      <c r="F2898" s="411"/>
      <c r="G2898" s="411">
        <v>167846.5</v>
      </c>
      <c r="H2898" s="412">
        <f>INT($F2898*G2898)</f>
        <v>0</v>
      </c>
      <c r="I2898" s="411">
        <v>469705.6</v>
      </c>
      <c r="J2898" s="412">
        <f>INT($F2898*I2898)</f>
        <v>0</v>
      </c>
      <c r="K2898" s="411">
        <v>70756.899999999994</v>
      </c>
      <c r="L2898" s="412">
        <f>INT($F2898*K2898)</f>
        <v>0</v>
      </c>
      <c r="M2898" s="412">
        <f>+G2898+I2898+K2898</f>
        <v>708309</v>
      </c>
      <c r="N2898" s="412">
        <f>H2898+J2898+L2898</f>
        <v>0</v>
      </c>
      <c r="O2898" s="412"/>
      <c r="P2898" s="412"/>
      <c r="Q2898" s="412"/>
      <c r="R2898" s="419" t="s">
        <v>0</v>
      </c>
      <c r="T2898" s="411">
        <v>1</v>
      </c>
    </row>
    <row r="2899" spans="1:20" s="77" customFormat="1" ht="24" hidden="1" customHeight="1">
      <c r="A2899" s="372" t="s">
        <v>2072</v>
      </c>
      <c r="B2899" s="421" t="s">
        <v>0</v>
      </c>
      <c r="C2899" s="421" t="s">
        <v>1550</v>
      </c>
      <c r="D2899" s="422" t="s">
        <v>3605</v>
      </c>
      <c r="E2899" s="422" t="s">
        <v>1536</v>
      </c>
      <c r="F2899" s="416"/>
      <c r="G2899" s="416">
        <v>167846.5</v>
      </c>
      <c r="H2899" s="417">
        <f t="shared" si="3709"/>
        <v>0</v>
      </c>
      <c r="I2899" s="416">
        <v>469705.6</v>
      </c>
      <c r="J2899" s="417">
        <f t="shared" si="3710"/>
        <v>0</v>
      </c>
      <c r="K2899" s="416">
        <v>70756.899999999994</v>
      </c>
      <c r="L2899" s="417">
        <f t="shared" si="3711"/>
        <v>0</v>
      </c>
      <c r="M2899" s="417">
        <f t="shared" si="3746"/>
        <v>708309</v>
      </c>
      <c r="N2899" s="417">
        <f t="shared" si="3761"/>
        <v>0</v>
      </c>
      <c r="O2899" s="417">
        <f t="shared" ref="O2899" si="3776">F2899-F2898</f>
        <v>0</v>
      </c>
      <c r="P2899" s="417">
        <f t="shared" ref="P2899:Q2899" si="3777">M2899-M2898</f>
        <v>0</v>
      </c>
      <c r="Q2899" s="417">
        <f t="shared" si="3777"/>
        <v>0</v>
      </c>
      <c r="R2899" s="422"/>
      <c r="T2899" s="416">
        <v>1</v>
      </c>
    </row>
    <row r="2900" spans="1:20" s="485" customFormat="1" ht="24" hidden="1" customHeight="1">
      <c r="A2900" s="366" t="s">
        <v>3588</v>
      </c>
      <c r="B2900" s="418" t="s">
        <v>0</v>
      </c>
      <c r="C2900" s="418" t="s">
        <v>3604</v>
      </c>
      <c r="D2900" s="419" t="s">
        <v>121</v>
      </c>
      <c r="E2900" s="419" t="s">
        <v>1894</v>
      </c>
      <c r="F2900" s="411"/>
      <c r="G2900" s="411">
        <v>131420.70000000001</v>
      </c>
      <c r="H2900" s="412">
        <f>INT($F2900*G2900)</f>
        <v>0</v>
      </c>
      <c r="I2900" s="411">
        <v>420752</v>
      </c>
      <c r="J2900" s="412">
        <f>INT($F2900*I2900)</f>
        <v>0</v>
      </c>
      <c r="K2900" s="411">
        <v>62623.3</v>
      </c>
      <c r="L2900" s="412">
        <f>INT($F2900*K2900)</f>
        <v>0</v>
      </c>
      <c r="M2900" s="412">
        <f>+G2900+I2900+K2900</f>
        <v>614796</v>
      </c>
      <c r="N2900" s="412">
        <f>H2900+J2900+L2900</f>
        <v>0</v>
      </c>
      <c r="O2900" s="412"/>
      <c r="P2900" s="412"/>
      <c r="Q2900" s="412"/>
      <c r="R2900" s="419" t="s">
        <v>0</v>
      </c>
      <c r="T2900" s="411">
        <v>3</v>
      </c>
    </row>
    <row r="2901" spans="1:20" s="77" customFormat="1" ht="24" hidden="1" customHeight="1">
      <c r="A2901" s="372" t="s">
        <v>3590</v>
      </c>
      <c r="B2901" s="421" t="s">
        <v>0</v>
      </c>
      <c r="C2901" s="421" t="s">
        <v>1550</v>
      </c>
      <c r="D2901" s="422" t="s">
        <v>3606</v>
      </c>
      <c r="E2901" s="422" t="s">
        <v>1536</v>
      </c>
      <c r="F2901" s="416"/>
      <c r="G2901" s="416">
        <v>131420.70000000001</v>
      </c>
      <c r="H2901" s="417">
        <f t="shared" si="3709"/>
        <v>0</v>
      </c>
      <c r="I2901" s="416">
        <v>420752</v>
      </c>
      <c r="J2901" s="417">
        <f t="shared" si="3710"/>
        <v>0</v>
      </c>
      <c r="K2901" s="416">
        <v>62623.3</v>
      </c>
      <c r="L2901" s="417">
        <f t="shared" si="3711"/>
        <v>0</v>
      </c>
      <c r="M2901" s="417">
        <f t="shared" si="3746"/>
        <v>614796</v>
      </c>
      <c r="N2901" s="417">
        <f t="shared" si="3761"/>
        <v>0</v>
      </c>
      <c r="O2901" s="417">
        <f t="shared" ref="O2901" si="3778">F2901-F2900</f>
        <v>0</v>
      </c>
      <c r="P2901" s="417">
        <f t="shared" ref="P2901:Q2901" si="3779">M2901-M2900</f>
        <v>0</v>
      </c>
      <c r="Q2901" s="417">
        <f t="shared" si="3779"/>
        <v>0</v>
      </c>
      <c r="R2901" s="422"/>
      <c r="T2901" s="416">
        <v>3</v>
      </c>
    </row>
    <row r="2902" spans="1:20" s="485" customFormat="1" ht="24" hidden="1" customHeight="1">
      <c r="A2902" s="366" t="s">
        <v>3607</v>
      </c>
      <c r="B2902" s="418" t="s">
        <v>0</v>
      </c>
      <c r="C2902" s="418" t="s">
        <v>3604</v>
      </c>
      <c r="D2902" s="419" t="s">
        <v>133</v>
      </c>
      <c r="E2902" s="419" t="s">
        <v>1894</v>
      </c>
      <c r="F2902" s="411"/>
      <c r="G2902" s="411">
        <v>124726.5</v>
      </c>
      <c r="H2902" s="412">
        <f>INT($F2902*G2902)</f>
        <v>0</v>
      </c>
      <c r="I2902" s="411">
        <v>373995.2</v>
      </c>
      <c r="J2902" s="412">
        <f>INT($F2902*I2902)</f>
        <v>0</v>
      </c>
      <c r="K2902" s="411">
        <v>57591.8</v>
      </c>
      <c r="L2902" s="412">
        <f>INT($F2902*K2902)</f>
        <v>0</v>
      </c>
      <c r="M2902" s="412">
        <f>+G2902+I2902+K2902</f>
        <v>556313.5</v>
      </c>
      <c r="N2902" s="412">
        <f>H2902+J2902+L2902</f>
        <v>0</v>
      </c>
      <c r="O2902" s="412"/>
      <c r="P2902" s="412"/>
      <c r="Q2902" s="412"/>
      <c r="R2902" s="419" t="s">
        <v>0</v>
      </c>
      <c r="T2902" s="411">
        <v>3</v>
      </c>
    </row>
    <row r="2903" spans="1:20" s="77" customFormat="1" ht="24" hidden="1" customHeight="1">
      <c r="A2903" s="372" t="s">
        <v>3608</v>
      </c>
      <c r="B2903" s="421" t="s">
        <v>0</v>
      </c>
      <c r="C2903" s="421" t="s">
        <v>1550</v>
      </c>
      <c r="D2903" s="422" t="s">
        <v>3609</v>
      </c>
      <c r="E2903" s="422" t="s">
        <v>1536</v>
      </c>
      <c r="F2903" s="416"/>
      <c r="G2903" s="416">
        <v>124726.5</v>
      </c>
      <c r="H2903" s="417">
        <f t="shared" ref="H2903:H2953" si="3780">INT($F2903*G2903)</f>
        <v>0</v>
      </c>
      <c r="I2903" s="416">
        <v>373995.2</v>
      </c>
      <c r="J2903" s="417">
        <f t="shared" ref="J2903:J2953" si="3781">INT($F2903*I2903)</f>
        <v>0</v>
      </c>
      <c r="K2903" s="416">
        <v>57591.8</v>
      </c>
      <c r="L2903" s="417">
        <f t="shared" ref="L2903:L2953" si="3782">INT($F2903*K2903)</f>
        <v>0</v>
      </c>
      <c r="M2903" s="417">
        <f t="shared" si="3746"/>
        <v>556313.5</v>
      </c>
      <c r="N2903" s="417">
        <f t="shared" si="3761"/>
        <v>0</v>
      </c>
      <c r="O2903" s="417">
        <f t="shared" ref="O2903" si="3783">F2903-F2902</f>
        <v>0</v>
      </c>
      <c r="P2903" s="417">
        <f t="shared" ref="P2903:Q2903" si="3784">M2903-M2902</f>
        <v>0</v>
      </c>
      <c r="Q2903" s="417">
        <f t="shared" si="3784"/>
        <v>0</v>
      </c>
      <c r="R2903" s="422"/>
      <c r="T2903" s="416">
        <v>3</v>
      </c>
    </row>
    <row r="2904" spans="1:20" s="485" customFormat="1" ht="24" hidden="1" customHeight="1">
      <c r="A2904" s="366" t="s">
        <v>2313</v>
      </c>
      <c r="B2904" s="418" t="s">
        <v>0</v>
      </c>
      <c r="C2904" s="418" t="s">
        <v>3604</v>
      </c>
      <c r="D2904" s="419" t="s">
        <v>122</v>
      </c>
      <c r="E2904" s="419" t="s">
        <v>1894</v>
      </c>
      <c r="F2904" s="411"/>
      <c r="G2904" s="411">
        <v>114862.5</v>
      </c>
      <c r="H2904" s="412">
        <f>INT($F2904*G2904)</f>
        <v>0</v>
      </c>
      <c r="I2904" s="411">
        <v>332856.8</v>
      </c>
      <c r="J2904" s="412">
        <f>INT($F2904*I2904)</f>
        <v>0</v>
      </c>
      <c r="K2904" s="411">
        <v>45385.4</v>
      </c>
      <c r="L2904" s="412">
        <f>INT($F2904*K2904)</f>
        <v>0</v>
      </c>
      <c r="M2904" s="412">
        <f>+G2904+I2904+K2904</f>
        <v>493104.7</v>
      </c>
      <c r="N2904" s="412">
        <f>H2904+J2904+L2904</f>
        <v>0</v>
      </c>
      <c r="O2904" s="412"/>
      <c r="P2904" s="412"/>
      <c r="Q2904" s="412"/>
      <c r="R2904" s="419" t="s">
        <v>0</v>
      </c>
      <c r="T2904" s="411">
        <v>3</v>
      </c>
    </row>
    <row r="2905" spans="1:20" s="77" customFormat="1" ht="24" hidden="1" customHeight="1">
      <c r="A2905" s="372" t="s">
        <v>3608</v>
      </c>
      <c r="B2905" s="421" t="s">
        <v>0</v>
      </c>
      <c r="C2905" s="421" t="s">
        <v>1550</v>
      </c>
      <c r="D2905" s="422" t="s">
        <v>3610</v>
      </c>
      <c r="E2905" s="422" t="s">
        <v>1536</v>
      </c>
      <c r="F2905" s="416"/>
      <c r="G2905" s="416">
        <v>114862.5</v>
      </c>
      <c r="H2905" s="417">
        <f t="shared" si="3780"/>
        <v>0</v>
      </c>
      <c r="I2905" s="416">
        <v>332856.8</v>
      </c>
      <c r="J2905" s="417">
        <f t="shared" si="3781"/>
        <v>0</v>
      </c>
      <c r="K2905" s="416">
        <v>45385.4</v>
      </c>
      <c r="L2905" s="417">
        <f t="shared" si="3782"/>
        <v>0</v>
      </c>
      <c r="M2905" s="417">
        <f t="shared" si="3746"/>
        <v>493104.7</v>
      </c>
      <c r="N2905" s="417">
        <f t="shared" si="3761"/>
        <v>0</v>
      </c>
      <c r="O2905" s="417">
        <f t="shared" ref="O2905" si="3785">F2905-F2904</f>
        <v>0</v>
      </c>
      <c r="P2905" s="417">
        <f t="shared" ref="P2905:Q2905" si="3786">M2905-M2904</f>
        <v>0</v>
      </c>
      <c r="Q2905" s="417">
        <f t="shared" si="3786"/>
        <v>0</v>
      </c>
      <c r="R2905" s="422"/>
      <c r="T2905" s="416">
        <v>3</v>
      </c>
    </row>
    <row r="2906" spans="1:20" s="485" customFormat="1" ht="24" hidden="1" customHeight="1">
      <c r="A2906" s="366" t="s">
        <v>2313</v>
      </c>
      <c r="B2906" s="418" t="s">
        <v>0</v>
      </c>
      <c r="C2906" s="418" t="s">
        <v>3604</v>
      </c>
      <c r="D2906" s="419" t="s">
        <v>123</v>
      </c>
      <c r="E2906" s="419" t="s">
        <v>1894</v>
      </c>
      <c r="F2906" s="411"/>
      <c r="G2906" s="411">
        <v>94480.4</v>
      </c>
      <c r="H2906" s="412">
        <f>INT($F2906*G2906)</f>
        <v>0</v>
      </c>
      <c r="I2906" s="411">
        <v>294743.2</v>
      </c>
      <c r="J2906" s="412">
        <f>INT($F2906*I2906)</f>
        <v>0</v>
      </c>
      <c r="K2906" s="411">
        <v>31112.2</v>
      </c>
      <c r="L2906" s="412">
        <f>INT($F2906*K2906)</f>
        <v>0</v>
      </c>
      <c r="M2906" s="412">
        <f>+G2906+I2906+K2906</f>
        <v>420335.8</v>
      </c>
      <c r="N2906" s="412">
        <f>H2906+J2906+L2906</f>
        <v>0</v>
      </c>
      <c r="O2906" s="412"/>
      <c r="P2906" s="412"/>
      <c r="Q2906" s="412"/>
      <c r="R2906" s="419" t="s">
        <v>0</v>
      </c>
      <c r="T2906" s="411">
        <v>3</v>
      </c>
    </row>
    <row r="2907" spans="1:20" s="77" customFormat="1" ht="24" hidden="1" customHeight="1">
      <c r="A2907" s="372" t="s">
        <v>2089</v>
      </c>
      <c r="B2907" s="421" t="s">
        <v>0</v>
      </c>
      <c r="C2907" s="421" t="s">
        <v>1550</v>
      </c>
      <c r="D2907" s="422" t="s">
        <v>123</v>
      </c>
      <c r="E2907" s="422" t="s">
        <v>1536</v>
      </c>
      <c r="F2907" s="416"/>
      <c r="G2907" s="416">
        <v>94480.4</v>
      </c>
      <c r="H2907" s="417">
        <f t="shared" si="3780"/>
        <v>0</v>
      </c>
      <c r="I2907" s="416">
        <v>294743.2</v>
      </c>
      <c r="J2907" s="417">
        <f t="shared" si="3781"/>
        <v>0</v>
      </c>
      <c r="K2907" s="416">
        <v>31112.2</v>
      </c>
      <c r="L2907" s="417">
        <f t="shared" si="3782"/>
        <v>0</v>
      </c>
      <c r="M2907" s="417">
        <f t="shared" ref="M2907:M2953" si="3787">+G2907+I2907+K2907</f>
        <v>420335.8</v>
      </c>
      <c r="N2907" s="417">
        <f t="shared" si="3761"/>
        <v>0</v>
      </c>
      <c r="O2907" s="417">
        <f t="shared" ref="O2907" si="3788">F2907-F2906</f>
        <v>0</v>
      </c>
      <c r="P2907" s="417">
        <f t="shared" ref="P2907:Q2907" si="3789">M2907-M2906</f>
        <v>0</v>
      </c>
      <c r="Q2907" s="417">
        <f t="shared" si="3789"/>
        <v>0</v>
      </c>
      <c r="R2907" s="422"/>
      <c r="T2907" s="416">
        <v>3</v>
      </c>
    </row>
    <row r="2908" spans="1:20" s="516" customFormat="1" ht="24" hidden="1" customHeight="1">
      <c r="A2908" s="366" t="s">
        <v>2064</v>
      </c>
      <c r="B2908" s="418" t="s">
        <v>0</v>
      </c>
      <c r="C2908" s="418" t="s">
        <v>3604</v>
      </c>
      <c r="D2908" s="419" t="s">
        <v>124</v>
      </c>
      <c r="E2908" s="419" t="s">
        <v>1894</v>
      </c>
      <c r="F2908" s="411"/>
      <c r="G2908" s="411">
        <v>79767</v>
      </c>
      <c r="H2908" s="412">
        <f>INT($F2908*G2908)</f>
        <v>0</v>
      </c>
      <c r="I2908" s="411">
        <v>236001.6</v>
      </c>
      <c r="J2908" s="412">
        <f>INT($F2908*I2908)</f>
        <v>0</v>
      </c>
      <c r="K2908" s="411">
        <v>26415.7</v>
      </c>
      <c r="L2908" s="412">
        <f>INT($F2908*K2908)</f>
        <v>0</v>
      </c>
      <c r="M2908" s="412">
        <f>+G2908+I2908+K2908</f>
        <v>342184.3</v>
      </c>
      <c r="N2908" s="412">
        <f>H2908+J2908+L2908</f>
        <v>0</v>
      </c>
      <c r="O2908" s="412"/>
      <c r="P2908" s="412"/>
      <c r="Q2908" s="412"/>
      <c r="R2908" s="419" t="s">
        <v>0</v>
      </c>
      <c r="T2908" s="411">
        <v>1</v>
      </c>
    </row>
    <row r="2909" spans="1:20" s="79" customFormat="1" ht="24" hidden="1" customHeight="1">
      <c r="A2909" s="372" t="s">
        <v>2072</v>
      </c>
      <c r="B2909" s="421" t="s">
        <v>0</v>
      </c>
      <c r="C2909" s="421" t="s">
        <v>1550</v>
      </c>
      <c r="D2909" s="422" t="s">
        <v>124</v>
      </c>
      <c r="E2909" s="422" t="s">
        <v>1536</v>
      </c>
      <c r="F2909" s="416"/>
      <c r="G2909" s="416">
        <v>79767</v>
      </c>
      <c r="H2909" s="417">
        <f t="shared" si="3780"/>
        <v>0</v>
      </c>
      <c r="I2909" s="416">
        <v>236001.6</v>
      </c>
      <c r="J2909" s="417">
        <f t="shared" si="3781"/>
        <v>0</v>
      </c>
      <c r="K2909" s="416">
        <v>26415.7</v>
      </c>
      <c r="L2909" s="417">
        <f t="shared" si="3782"/>
        <v>0</v>
      </c>
      <c r="M2909" s="417">
        <f t="shared" si="3787"/>
        <v>342184.3</v>
      </c>
      <c r="N2909" s="417">
        <f t="shared" si="3761"/>
        <v>0</v>
      </c>
      <c r="O2909" s="417">
        <f t="shared" ref="O2909" si="3790">F2909-F2908</f>
        <v>0</v>
      </c>
      <c r="P2909" s="417">
        <f t="shared" ref="P2909:Q2909" si="3791">M2909-M2908</f>
        <v>0</v>
      </c>
      <c r="Q2909" s="417">
        <f t="shared" si="3791"/>
        <v>0</v>
      </c>
      <c r="R2909" s="422"/>
      <c r="T2909" s="416">
        <v>1</v>
      </c>
    </row>
    <row r="2910" spans="1:20" s="516" customFormat="1" ht="24" hidden="1" customHeight="1">
      <c r="A2910" s="366" t="s">
        <v>3516</v>
      </c>
      <c r="B2910" s="418" t="s">
        <v>0</v>
      </c>
      <c r="C2910" s="418" t="s">
        <v>3611</v>
      </c>
      <c r="D2910" s="419" t="s">
        <v>132</v>
      </c>
      <c r="E2910" s="419" t="s">
        <v>1894</v>
      </c>
      <c r="F2910" s="411"/>
      <c r="G2910" s="411">
        <v>168194.9</v>
      </c>
      <c r="H2910" s="412">
        <f>INT($F2910*G2910)</f>
        <v>0</v>
      </c>
      <c r="I2910" s="411">
        <v>469705.6</v>
      </c>
      <c r="J2910" s="412">
        <f>INT($F2910*I2910)</f>
        <v>0</v>
      </c>
      <c r="K2910" s="411">
        <v>73745.3</v>
      </c>
      <c r="L2910" s="412">
        <f>INT($F2910*K2910)</f>
        <v>0</v>
      </c>
      <c r="M2910" s="412">
        <f>+G2910+I2910+K2910</f>
        <v>711645.8</v>
      </c>
      <c r="N2910" s="412">
        <f>H2910+J2910+L2910</f>
        <v>0</v>
      </c>
      <c r="O2910" s="412"/>
      <c r="P2910" s="412"/>
      <c r="Q2910" s="412"/>
      <c r="R2910" s="419" t="s">
        <v>0</v>
      </c>
      <c r="T2910" s="411">
        <v>0</v>
      </c>
    </row>
    <row r="2911" spans="1:20" s="79" customFormat="1" ht="24" hidden="1" customHeight="1">
      <c r="A2911" s="372" t="s">
        <v>3596</v>
      </c>
      <c r="B2911" s="421" t="s">
        <v>0</v>
      </c>
      <c r="C2911" s="421" t="s">
        <v>1551</v>
      </c>
      <c r="D2911" s="422" t="s">
        <v>132</v>
      </c>
      <c r="E2911" s="422" t="s">
        <v>1536</v>
      </c>
      <c r="F2911" s="416"/>
      <c r="G2911" s="416">
        <v>168194.9</v>
      </c>
      <c r="H2911" s="417">
        <f t="shared" si="3780"/>
        <v>0</v>
      </c>
      <c r="I2911" s="416">
        <v>469705.6</v>
      </c>
      <c r="J2911" s="417">
        <f t="shared" si="3781"/>
        <v>0</v>
      </c>
      <c r="K2911" s="416">
        <v>73745.3</v>
      </c>
      <c r="L2911" s="417">
        <f t="shared" si="3782"/>
        <v>0</v>
      </c>
      <c r="M2911" s="417">
        <f t="shared" si="3787"/>
        <v>711645.8</v>
      </c>
      <c r="N2911" s="417">
        <f t="shared" si="3761"/>
        <v>0</v>
      </c>
      <c r="O2911" s="417">
        <f t="shared" ref="O2911" si="3792">F2911-F2910</f>
        <v>0</v>
      </c>
      <c r="P2911" s="417">
        <f t="shared" ref="P2911:Q2911" si="3793">M2911-M2910</f>
        <v>0</v>
      </c>
      <c r="Q2911" s="417">
        <f t="shared" si="3793"/>
        <v>0</v>
      </c>
      <c r="R2911" s="422"/>
      <c r="T2911" s="416">
        <v>0</v>
      </c>
    </row>
    <row r="2912" spans="1:20" s="516" customFormat="1" ht="24" hidden="1" customHeight="1">
      <c r="A2912" s="366" t="s">
        <v>2064</v>
      </c>
      <c r="B2912" s="418" t="s">
        <v>0</v>
      </c>
      <c r="C2912" s="418" t="s">
        <v>3611</v>
      </c>
      <c r="D2912" s="419" t="s">
        <v>124</v>
      </c>
      <c r="E2912" s="419" t="s">
        <v>1894</v>
      </c>
      <c r="F2912" s="411"/>
      <c r="G2912" s="411">
        <v>79767</v>
      </c>
      <c r="H2912" s="412">
        <f>INT($F2912*G2912)</f>
        <v>0</v>
      </c>
      <c r="I2912" s="411">
        <v>236001.6</v>
      </c>
      <c r="J2912" s="412">
        <f>INT($F2912*I2912)</f>
        <v>0</v>
      </c>
      <c r="K2912" s="411">
        <v>26415.7</v>
      </c>
      <c r="L2912" s="412">
        <f>INT($F2912*K2912)</f>
        <v>0</v>
      </c>
      <c r="M2912" s="412">
        <f>+G2912+I2912+K2912</f>
        <v>342184.3</v>
      </c>
      <c r="N2912" s="412">
        <f>H2912+J2912+L2912</f>
        <v>0</v>
      </c>
      <c r="O2912" s="412"/>
      <c r="P2912" s="412"/>
      <c r="Q2912" s="412"/>
      <c r="R2912" s="419" t="s">
        <v>0</v>
      </c>
      <c r="T2912" s="411">
        <v>0</v>
      </c>
    </row>
    <row r="2913" spans="1:20" s="79" customFormat="1" ht="24" hidden="1" customHeight="1">
      <c r="A2913" s="372" t="s">
        <v>2303</v>
      </c>
      <c r="B2913" s="421" t="s">
        <v>0</v>
      </c>
      <c r="C2913" s="421" t="s">
        <v>1551</v>
      </c>
      <c r="D2913" s="422" t="s">
        <v>124</v>
      </c>
      <c r="E2913" s="422" t="s">
        <v>1536</v>
      </c>
      <c r="F2913" s="416"/>
      <c r="G2913" s="416">
        <v>79767</v>
      </c>
      <c r="H2913" s="417">
        <f t="shared" si="3780"/>
        <v>0</v>
      </c>
      <c r="I2913" s="416">
        <v>236001.6</v>
      </c>
      <c r="J2913" s="417">
        <f t="shared" si="3781"/>
        <v>0</v>
      </c>
      <c r="K2913" s="416">
        <v>26415.7</v>
      </c>
      <c r="L2913" s="417">
        <f t="shared" si="3782"/>
        <v>0</v>
      </c>
      <c r="M2913" s="417">
        <f t="shared" si="3787"/>
        <v>342184.3</v>
      </c>
      <c r="N2913" s="417">
        <f t="shared" si="3761"/>
        <v>0</v>
      </c>
      <c r="O2913" s="417">
        <f t="shared" ref="O2913" si="3794">F2913-F2912</f>
        <v>0</v>
      </c>
      <c r="P2913" s="417">
        <f t="shared" ref="P2913:Q2913" si="3795">M2913-M2912</f>
        <v>0</v>
      </c>
      <c r="Q2913" s="417">
        <f t="shared" si="3795"/>
        <v>0</v>
      </c>
      <c r="R2913" s="422"/>
      <c r="T2913" s="416">
        <v>0</v>
      </c>
    </row>
    <row r="2914" spans="1:20" s="516" customFormat="1" ht="24" hidden="1" customHeight="1">
      <c r="A2914" s="366" t="s">
        <v>2064</v>
      </c>
      <c r="B2914" s="418" t="s">
        <v>0</v>
      </c>
      <c r="C2914" s="418" t="s">
        <v>3612</v>
      </c>
      <c r="D2914" s="419" t="s">
        <v>127</v>
      </c>
      <c r="E2914" s="419" t="s">
        <v>1894</v>
      </c>
      <c r="F2914" s="411"/>
      <c r="G2914" s="411">
        <v>209971.8</v>
      </c>
      <c r="H2914" s="412">
        <f>INT($F2914*G2914)</f>
        <v>0</v>
      </c>
      <c r="I2914" s="411">
        <v>587043.19999999995</v>
      </c>
      <c r="J2914" s="412">
        <f>INT($F2914*I2914)</f>
        <v>0</v>
      </c>
      <c r="K2914" s="411">
        <v>87474.5</v>
      </c>
      <c r="L2914" s="412">
        <f>INT($F2914*K2914)</f>
        <v>0</v>
      </c>
      <c r="M2914" s="412">
        <f>+G2914+I2914+K2914</f>
        <v>884489.5</v>
      </c>
      <c r="N2914" s="412">
        <f>H2914+J2914+L2914</f>
        <v>0</v>
      </c>
      <c r="O2914" s="412"/>
      <c r="P2914" s="412"/>
      <c r="Q2914" s="412"/>
      <c r="R2914" s="419" t="s">
        <v>0</v>
      </c>
      <c r="T2914" s="411">
        <v>4</v>
      </c>
    </row>
    <row r="2915" spans="1:20" s="79" customFormat="1" ht="24" hidden="1" customHeight="1">
      <c r="A2915" s="372" t="s">
        <v>2303</v>
      </c>
      <c r="B2915" s="421" t="s">
        <v>0</v>
      </c>
      <c r="C2915" s="421" t="s">
        <v>1552</v>
      </c>
      <c r="D2915" s="422" t="s">
        <v>3613</v>
      </c>
      <c r="E2915" s="422" t="s">
        <v>1536</v>
      </c>
      <c r="F2915" s="416"/>
      <c r="G2915" s="416">
        <v>209971.8</v>
      </c>
      <c r="H2915" s="417">
        <f t="shared" si="3780"/>
        <v>0</v>
      </c>
      <c r="I2915" s="416">
        <v>587043.19999999995</v>
      </c>
      <c r="J2915" s="417">
        <f t="shared" si="3781"/>
        <v>0</v>
      </c>
      <c r="K2915" s="416">
        <v>87474.5</v>
      </c>
      <c r="L2915" s="417">
        <f t="shared" si="3782"/>
        <v>0</v>
      </c>
      <c r="M2915" s="417">
        <f t="shared" si="3787"/>
        <v>884489.5</v>
      </c>
      <c r="N2915" s="417">
        <f t="shared" si="3761"/>
        <v>0</v>
      </c>
      <c r="O2915" s="417">
        <f t="shared" ref="O2915" si="3796">F2915-F2914</f>
        <v>0</v>
      </c>
      <c r="P2915" s="417">
        <f t="shared" ref="P2915:Q2915" si="3797">M2915-M2914</f>
        <v>0</v>
      </c>
      <c r="Q2915" s="417">
        <f t="shared" si="3797"/>
        <v>0</v>
      </c>
      <c r="R2915" s="422"/>
      <c r="T2915" s="416">
        <v>4</v>
      </c>
    </row>
    <row r="2916" spans="1:20" s="516" customFormat="1" ht="24" hidden="1" customHeight="1">
      <c r="A2916" s="366" t="s">
        <v>2093</v>
      </c>
      <c r="B2916" s="418" t="s">
        <v>0</v>
      </c>
      <c r="C2916" s="418" t="s">
        <v>3612</v>
      </c>
      <c r="D2916" s="419" t="s">
        <v>128</v>
      </c>
      <c r="E2916" s="419" t="s">
        <v>1894</v>
      </c>
      <c r="F2916" s="411"/>
      <c r="G2916" s="411">
        <v>209971.8</v>
      </c>
      <c r="H2916" s="412">
        <f>INT($F2916*G2916)</f>
        <v>0</v>
      </c>
      <c r="I2916" s="411">
        <v>587043.19999999995</v>
      </c>
      <c r="J2916" s="412">
        <f>INT($F2916*I2916)</f>
        <v>0</v>
      </c>
      <c r="K2916" s="411">
        <v>87474.5</v>
      </c>
      <c r="L2916" s="412">
        <f>INT($F2916*K2916)</f>
        <v>0</v>
      </c>
      <c r="M2916" s="412">
        <f>+G2916+I2916+K2916</f>
        <v>884489.5</v>
      </c>
      <c r="N2916" s="412">
        <f>H2916+J2916+L2916</f>
        <v>0</v>
      </c>
      <c r="O2916" s="412"/>
      <c r="P2916" s="412"/>
      <c r="Q2916" s="412"/>
      <c r="R2916" s="419" t="s">
        <v>0</v>
      </c>
      <c r="T2916" s="411">
        <v>2</v>
      </c>
    </row>
    <row r="2917" spans="1:20" s="79" customFormat="1" ht="24" hidden="1" customHeight="1">
      <c r="A2917" s="372" t="s">
        <v>3602</v>
      </c>
      <c r="B2917" s="421" t="s">
        <v>0</v>
      </c>
      <c r="C2917" s="421" t="s">
        <v>1552</v>
      </c>
      <c r="D2917" s="422" t="s">
        <v>3614</v>
      </c>
      <c r="E2917" s="422" t="s">
        <v>1536</v>
      </c>
      <c r="F2917" s="416"/>
      <c r="G2917" s="416">
        <v>209971.8</v>
      </c>
      <c r="H2917" s="417">
        <f t="shared" si="3780"/>
        <v>0</v>
      </c>
      <c r="I2917" s="416">
        <v>587043.19999999995</v>
      </c>
      <c r="J2917" s="417">
        <f t="shared" si="3781"/>
        <v>0</v>
      </c>
      <c r="K2917" s="416">
        <v>87474.5</v>
      </c>
      <c r="L2917" s="417">
        <f t="shared" si="3782"/>
        <v>0</v>
      </c>
      <c r="M2917" s="417">
        <f t="shared" si="3787"/>
        <v>884489.5</v>
      </c>
      <c r="N2917" s="417">
        <f t="shared" si="3761"/>
        <v>0</v>
      </c>
      <c r="O2917" s="417">
        <f t="shared" ref="O2917" si="3798">F2917-F2916</f>
        <v>0</v>
      </c>
      <c r="P2917" s="417">
        <f t="shared" ref="P2917:Q2917" si="3799">M2917-M2916</f>
        <v>0</v>
      </c>
      <c r="Q2917" s="417">
        <f t="shared" si="3799"/>
        <v>0</v>
      </c>
      <c r="R2917" s="422"/>
      <c r="T2917" s="416">
        <v>2</v>
      </c>
    </row>
    <row r="2918" spans="1:20" s="516" customFormat="1" ht="24" hidden="1" customHeight="1">
      <c r="A2918" s="366" t="s">
        <v>2064</v>
      </c>
      <c r="B2918" s="418" t="s">
        <v>0</v>
      </c>
      <c r="C2918" s="418" t="s">
        <v>3612</v>
      </c>
      <c r="D2918" s="419" t="s">
        <v>132</v>
      </c>
      <c r="E2918" s="419" t="s">
        <v>1894</v>
      </c>
      <c r="F2918" s="411"/>
      <c r="G2918" s="411">
        <v>168194.9</v>
      </c>
      <c r="H2918" s="412">
        <f>INT($F2918*G2918)</f>
        <v>0</v>
      </c>
      <c r="I2918" s="411">
        <v>469705.6</v>
      </c>
      <c r="J2918" s="412">
        <f>INT($F2918*I2918)</f>
        <v>0</v>
      </c>
      <c r="K2918" s="411">
        <v>73745.3</v>
      </c>
      <c r="L2918" s="412">
        <f>INT($F2918*K2918)</f>
        <v>0</v>
      </c>
      <c r="M2918" s="412">
        <f>+G2918+I2918+K2918</f>
        <v>711645.8</v>
      </c>
      <c r="N2918" s="412">
        <f>H2918+J2918+L2918</f>
        <v>0</v>
      </c>
      <c r="O2918" s="412"/>
      <c r="P2918" s="412"/>
      <c r="Q2918" s="412"/>
      <c r="R2918" s="419" t="s">
        <v>0</v>
      </c>
      <c r="T2918" s="411">
        <v>1</v>
      </c>
    </row>
    <row r="2919" spans="1:20" s="79" customFormat="1" ht="24" hidden="1" customHeight="1">
      <c r="A2919" s="372" t="s">
        <v>3615</v>
      </c>
      <c r="B2919" s="421" t="s">
        <v>0</v>
      </c>
      <c r="C2919" s="421" t="s">
        <v>1552</v>
      </c>
      <c r="D2919" s="422" t="s">
        <v>3616</v>
      </c>
      <c r="E2919" s="422" t="s">
        <v>1536</v>
      </c>
      <c r="F2919" s="416"/>
      <c r="G2919" s="416">
        <v>168194.9</v>
      </c>
      <c r="H2919" s="417">
        <f t="shared" si="3780"/>
        <v>0</v>
      </c>
      <c r="I2919" s="416">
        <v>469705.6</v>
      </c>
      <c r="J2919" s="417">
        <f t="shared" si="3781"/>
        <v>0</v>
      </c>
      <c r="K2919" s="416">
        <v>73745.3</v>
      </c>
      <c r="L2919" s="417">
        <f t="shared" si="3782"/>
        <v>0</v>
      </c>
      <c r="M2919" s="417">
        <f t="shared" si="3787"/>
        <v>711645.8</v>
      </c>
      <c r="N2919" s="417">
        <f t="shared" si="3761"/>
        <v>0</v>
      </c>
      <c r="O2919" s="417">
        <f t="shared" ref="O2919" si="3800">F2919-F2918</f>
        <v>0</v>
      </c>
      <c r="P2919" s="417">
        <f t="shared" ref="P2919:Q2919" si="3801">M2919-M2918</f>
        <v>0</v>
      </c>
      <c r="Q2919" s="417">
        <f t="shared" si="3801"/>
        <v>0</v>
      </c>
      <c r="R2919" s="422"/>
      <c r="T2919" s="416">
        <v>1</v>
      </c>
    </row>
    <row r="2920" spans="1:20" s="516" customFormat="1" ht="24" hidden="1" customHeight="1">
      <c r="A2920" s="366" t="s">
        <v>3516</v>
      </c>
      <c r="B2920" s="418" t="s">
        <v>0</v>
      </c>
      <c r="C2920" s="418" t="s">
        <v>3612</v>
      </c>
      <c r="D2920" s="419" t="s">
        <v>131</v>
      </c>
      <c r="E2920" s="419" t="s">
        <v>1894</v>
      </c>
      <c r="F2920" s="411"/>
      <c r="G2920" s="411">
        <v>167846.5</v>
      </c>
      <c r="H2920" s="412">
        <f>INT($F2920*G2920)</f>
        <v>0</v>
      </c>
      <c r="I2920" s="411">
        <v>469705.6</v>
      </c>
      <c r="J2920" s="412">
        <f>INT($F2920*I2920)</f>
        <v>0</v>
      </c>
      <c r="K2920" s="411">
        <v>70756.899999999994</v>
      </c>
      <c r="L2920" s="412">
        <f>INT($F2920*K2920)</f>
        <v>0</v>
      </c>
      <c r="M2920" s="412">
        <f>+G2920+I2920+K2920</f>
        <v>708309</v>
      </c>
      <c r="N2920" s="412">
        <f>H2920+J2920+L2920</f>
        <v>0</v>
      </c>
      <c r="O2920" s="412"/>
      <c r="P2920" s="412"/>
      <c r="Q2920" s="412"/>
      <c r="R2920" s="419" t="s">
        <v>0</v>
      </c>
      <c r="T2920" s="411">
        <v>3</v>
      </c>
    </row>
    <row r="2921" spans="1:20" s="79" customFormat="1" ht="24" hidden="1" customHeight="1">
      <c r="A2921" s="372" t="s">
        <v>3524</v>
      </c>
      <c r="B2921" s="421" t="s">
        <v>0</v>
      </c>
      <c r="C2921" s="421" t="s">
        <v>1552</v>
      </c>
      <c r="D2921" s="422" t="s">
        <v>3617</v>
      </c>
      <c r="E2921" s="422" t="s">
        <v>1536</v>
      </c>
      <c r="F2921" s="416"/>
      <c r="G2921" s="416">
        <v>167846.5</v>
      </c>
      <c r="H2921" s="417">
        <f t="shared" si="3780"/>
        <v>0</v>
      </c>
      <c r="I2921" s="416">
        <v>469705.6</v>
      </c>
      <c r="J2921" s="417">
        <f t="shared" si="3781"/>
        <v>0</v>
      </c>
      <c r="K2921" s="416">
        <v>70756.899999999994</v>
      </c>
      <c r="L2921" s="417">
        <f t="shared" si="3782"/>
        <v>0</v>
      </c>
      <c r="M2921" s="417">
        <f t="shared" si="3787"/>
        <v>708309</v>
      </c>
      <c r="N2921" s="417">
        <f t="shared" si="3761"/>
        <v>0</v>
      </c>
      <c r="O2921" s="417">
        <f t="shared" ref="O2921" si="3802">F2921-F2920</f>
        <v>0</v>
      </c>
      <c r="P2921" s="417">
        <f t="shared" ref="P2921:Q2921" si="3803">M2921-M2920</f>
        <v>0</v>
      </c>
      <c r="Q2921" s="417">
        <f t="shared" si="3803"/>
        <v>0</v>
      </c>
      <c r="R2921" s="422"/>
      <c r="T2921" s="416">
        <v>3</v>
      </c>
    </row>
    <row r="2922" spans="1:20" s="516" customFormat="1" ht="24" hidden="1" customHeight="1">
      <c r="A2922" s="366" t="s">
        <v>2093</v>
      </c>
      <c r="B2922" s="418" t="s">
        <v>0</v>
      </c>
      <c r="C2922" s="418" t="s">
        <v>3612</v>
      </c>
      <c r="D2922" s="419" t="s">
        <v>121</v>
      </c>
      <c r="E2922" s="419" t="s">
        <v>1894</v>
      </c>
      <c r="F2922" s="411"/>
      <c r="G2922" s="411">
        <v>131420.70000000001</v>
      </c>
      <c r="H2922" s="412">
        <f>INT($F2922*G2922)</f>
        <v>0</v>
      </c>
      <c r="I2922" s="411">
        <v>420752</v>
      </c>
      <c r="J2922" s="412">
        <f>INT($F2922*I2922)</f>
        <v>0</v>
      </c>
      <c r="K2922" s="411">
        <v>62623.3</v>
      </c>
      <c r="L2922" s="412">
        <f>INT($F2922*K2922)</f>
        <v>0</v>
      </c>
      <c r="M2922" s="412">
        <f>+G2922+I2922+K2922</f>
        <v>614796</v>
      </c>
      <c r="N2922" s="412">
        <f>H2922+J2922+L2922</f>
        <v>0</v>
      </c>
      <c r="O2922" s="412"/>
      <c r="P2922" s="412"/>
      <c r="Q2922" s="412"/>
      <c r="R2922" s="419" t="s">
        <v>0</v>
      </c>
      <c r="T2922" s="411">
        <v>5</v>
      </c>
    </row>
    <row r="2923" spans="1:20" s="79" customFormat="1" ht="24" hidden="1" customHeight="1">
      <c r="A2923" s="372" t="s">
        <v>3524</v>
      </c>
      <c r="B2923" s="421" t="s">
        <v>0</v>
      </c>
      <c r="C2923" s="421" t="s">
        <v>1552</v>
      </c>
      <c r="D2923" s="422" t="s">
        <v>121</v>
      </c>
      <c r="E2923" s="422" t="s">
        <v>1536</v>
      </c>
      <c r="F2923" s="416"/>
      <c r="G2923" s="416">
        <v>131420.70000000001</v>
      </c>
      <c r="H2923" s="417">
        <f t="shared" si="3780"/>
        <v>0</v>
      </c>
      <c r="I2923" s="416">
        <v>420752</v>
      </c>
      <c r="J2923" s="417">
        <f t="shared" si="3781"/>
        <v>0</v>
      </c>
      <c r="K2923" s="416">
        <v>62623.3</v>
      </c>
      <c r="L2923" s="417">
        <f t="shared" si="3782"/>
        <v>0</v>
      </c>
      <c r="M2923" s="417">
        <f t="shared" si="3787"/>
        <v>614796</v>
      </c>
      <c r="N2923" s="417">
        <f t="shared" si="3761"/>
        <v>0</v>
      </c>
      <c r="O2923" s="417">
        <f t="shared" ref="O2923" si="3804">F2923-F2922</f>
        <v>0</v>
      </c>
      <c r="P2923" s="417">
        <f t="shared" ref="P2923:Q2923" si="3805">M2923-M2922</f>
        <v>0</v>
      </c>
      <c r="Q2923" s="417">
        <f t="shared" si="3805"/>
        <v>0</v>
      </c>
      <c r="R2923" s="422"/>
      <c r="T2923" s="416">
        <v>5</v>
      </c>
    </row>
    <row r="2924" spans="1:20" s="516" customFormat="1" ht="24" hidden="1" customHeight="1">
      <c r="A2924" s="366" t="s">
        <v>3618</v>
      </c>
      <c r="B2924" s="418" t="s">
        <v>0</v>
      </c>
      <c r="C2924" s="418" t="s">
        <v>3612</v>
      </c>
      <c r="D2924" s="419" t="s">
        <v>133</v>
      </c>
      <c r="E2924" s="419" t="s">
        <v>1894</v>
      </c>
      <c r="F2924" s="411"/>
      <c r="G2924" s="411">
        <v>124726.5</v>
      </c>
      <c r="H2924" s="412">
        <f>INT($F2924*G2924)</f>
        <v>0</v>
      </c>
      <c r="I2924" s="411">
        <v>373995.2</v>
      </c>
      <c r="J2924" s="412">
        <f>INT($F2924*I2924)</f>
        <v>0</v>
      </c>
      <c r="K2924" s="411">
        <v>57591.8</v>
      </c>
      <c r="L2924" s="412">
        <f>INT($F2924*K2924)</f>
        <v>0</v>
      </c>
      <c r="M2924" s="412">
        <f>+G2924+I2924+K2924</f>
        <v>556313.5</v>
      </c>
      <c r="N2924" s="412">
        <f>H2924+J2924+L2924</f>
        <v>0</v>
      </c>
      <c r="O2924" s="412"/>
      <c r="P2924" s="412"/>
      <c r="Q2924" s="412"/>
      <c r="R2924" s="419" t="s">
        <v>0</v>
      </c>
      <c r="T2924" s="411">
        <v>1</v>
      </c>
    </row>
    <row r="2925" spans="1:20" s="79" customFormat="1" ht="24" hidden="1" customHeight="1">
      <c r="A2925" s="372" t="s">
        <v>2956</v>
      </c>
      <c r="B2925" s="421" t="s">
        <v>0</v>
      </c>
      <c r="C2925" s="421" t="s">
        <v>1552</v>
      </c>
      <c r="D2925" s="422" t="s">
        <v>133</v>
      </c>
      <c r="E2925" s="422" t="s">
        <v>1536</v>
      </c>
      <c r="F2925" s="416"/>
      <c r="G2925" s="416">
        <v>124726.5</v>
      </c>
      <c r="H2925" s="417">
        <f t="shared" si="3780"/>
        <v>0</v>
      </c>
      <c r="I2925" s="416">
        <v>373995.2</v>
      </c>
      <c r="J2925" s="417">
        <f t="shared" si="3781"/>
        <v>0</v>
      </c>
      <c r="K2925" s="416">
        <v>57591.8</v>
      </c>
      <c r="L2925" s="417">
        <f t="shared" si="3782"/>
        <v>0</v>
      </c>
      <c r="M2925" s="417">
        <f t="shared" si="3787"/>
        <v>556313.5</v>
      </c>
      <c r="N2925" s="417">
        <f t="shared" si="3761"/>
        <v>0</v>
      </c>
      <c r="O2925" s="417">
        <f t="shared" ref="O2925" si="3806">F2925-F2924</f>
        <v>0</v>
      </c>
      <c r="P2925" s="417">
        <f t="shared" ref="P2925:Q2925" si="3807">M2925-M2924</f>
        <v>0</v>
      </c>
      <c r="Q2925" s="417">
        <f t="shared" si="3807"/>
        <v>0</v>
      </c>
      <c r="R2925" s="422"/>
      <c r="T2925" s="416">
        <v>1</v>
      </c>
    </row>
    <row r="2926" spans="1:20" s="516" customFormat="1" ht="24" hidden="1" customHeight="1">
      <c r="A2926" s="366" t="s">
        <v>3618</v>
      </c>
      <c r="B2926" s="418" t="s">
        <v>0</v>
      </c>
      <c r="C2926" s="418" t="s">
        <v>3612</v>
      </c>
      <c r="D2926" s="419" t="s">
        <v>124</v>
      </c>
      <c r="E2926" s="419" t="s">
        <v>1894</v>
      </c>
      <c r="F2926" s="411"/>
      <c r="G2926" s="411">
        <v>79767</v>
      </c>
      <c r="H2926" s="412">
        <f>INT($F2926*G2926)</f>
        <v>0</v>
      </c>
      <c r="I2926" s="411">
        <v>236001.6</v>
      </c>
      <c r="J2926" s="412">
        <f>INT($F2926*I2926)</f>
        <v>0</v>
      </c>
      <c r="K2926" s="411">
        <v>26415.7</v>
      </c>
      <c r="L2926" s="412">
        <f>INT($F2926*K2926)</f>
        <v>0</v>
      </c>
      <c r="M2926" s="412">
        <f>+G2926+I2926+K2926</f>
        <v>342184.3</v>
      </c>
      <c r="N2926" s="412">
        <f>H2926+J2926+L2926</f>
        <v>0</v>
      </c>
      <c r="O2926" s="412"/>
      <c r="P2926" s="412"/>
      <c r="Q2926" s="412"/>
      <c r="R2926" s="419" t="s">
        <v>0</v>
      </c>
      <c r="T2926" s="411">
        <v>2</v>
      </c>
    </row>
    <row r="2927" spans="1:20" s="79" customFormat="1" ht="24" hidden="1" customHeight="1">
      <c r="A2927" s="372" t="s">
        <v>3615</v>
      </c>
      <c r="B2927" s="421" t="s">
        <v>0</v>
      </c>
      <c r="C2927" s="421" t="s">
        <v>1552</v>
      </c>
      <c r="D2927" s="422" t="s">
        <v>124</v>
      </c>
      <c r="E2927" s="422" t="s">
        <v>1536</v>
      </c>
      <c r="F2927" s="416"/>
      <c r="G2927" s="416">
        <v>79767</v>
      </c>
      <c r="H2927" s="417">
        <f t="shared" si="3780"/>
        <v>0</v>
      </c>
      <c r="I2927" s="416">
        <v>236001.6</v>
      </c>
      <c r="J2927" s="417">
        <f t="shared" si="3781"/>
        <v>0</v>
      </c>
      <c r="K2927" s="416">
        <v>26415.7</v>
      </c>
      <c r="L2927" s="417">
        <f t="shared" si="3782"/>
        <v>0</v>
      </c>
      <c r="M2927" s="417">
        <f t="shared" si="3787"/>
        <v>342184.3</v>
      </c>
      <c r="N2927" s="417">
        <f t="shared" si="3761"/>
        <v>0</v>
      </c>
      <c r="O2927" s="417">
        <f t="shared" ref="O2927" si="3808">F2927-F2926</f>
        <v>0</v>
      </c>
      <c r="P2927" s="417">
        <f t="shared" ref="P2927:Q2927" si="3809">M2927-M2926</f>
        <v>0</v>
      </c>
      <c r="Q2927" s="417">
        <f t="shared" si="3809"/>
        <v>0</v>
      </c>
      <c r="R2927" s="422"/>
      <c r="T2927" s="416">
        <v>2</v>
      </c>
    </row>
    <row r="2928" spans="1:20" s="516" customFormat="1" ht="24" hidden="1" customHeight="1">
      <c r="A2928" s="366" t="s">
        <v>2093</v>
      </c>
      <c r="B2928" s="418" t="s">
        <v>0</v>
      </c>
      <c r="C2928" s="418" t="s">
        <v>3619</v>
      </c>
      <c r="D2928" s="419" t="s">
        <v>131</v>
      </c>
      <c r="E2928" s="419" t="s">
        <v>1894</v>
      </c>
      <c r="F2928" s="411"/>
      <c r="G2928" s="411">
        <v>167846.5</v>
      </c>
      <c r="H2928" s="412">
        <f>INT($F2928*G2928)</f>
        <v>0</v>
      </c>
      <c r="I2928" s="411">
        <v>469705.6</v>
      </c>
      <c r="J2928" s="412">
        <f>INT($F2928*I2928)</f>
        <v>0</v>
      </c>
      <c r="K2928" s="411">
        <v>70756.899999999994</v>
      </c>
      <c r="L2928" s="412">
        <f>INT($F2928*K2928)</f>
        <v>0</v>
      </c>
      <c r="M2928" s="412">
        <f>+G2928+I2928+K2928</f>
        <v>708309</v>
      </c>
      <c r="N2928" s="412">
        <f>H2928+J2928+L2928</f>
        <v>0</v>
      </c>
      <c r="O2928" s="412"/>
      <c r="P2928" s="412"/>
      <c r="Q2928" s="412"/>
      <c r="R2928" s="419" t="s">
        <v>0</v>
      </c>
      <c r="T2928" s="411">
        <v>1</v>
      </c>
    </row>
    <row r="2929" spans="1:20" s="79" customFormat="1" ht="24" hidden="1" customHeight="1">
      <c r="A2929" s="372" t="s">
        <v>3615</v>
      </c>
      <c r="B2929" s="421" t="s">
        <v>0</v>
      </c>
      <c r="C2929" s="421" t="s">
        <v>1553</v>
      </c>
      <c r="D2929" s="422" t="s">
        <v>3617</v>
      </c>
      <c r="E2929" s="422" t="s">
        <v>1536</v>
      </c>
      <c r="F2929" s="416"/>
      <c r="G2929" s="416">
        <v>167846.5</v>
      </c>
      <c r="H2929" s="417">
        <f t="shared" si="3780"/>
        <v>0</v>
      </c>
      <c r="I2929" s="416">
        <v>469705.6</v>
      </c>
      <c r="J2929" s="417">
        <f t="shared" si="3781"/>
        <v>0</v>
      </c>
      <c r="K2929" s="416">
        <v>70756.899999999994</v>
      </c>
      <c r="L2929" s="417">
        <f t="shared" si="3782"/>
        <v>0</v>
      </c>
      <c r="M2929" s="417">
        <f t="shared" si="3787"/>
        <v>708309</v>
      </c>
      <c r="N2929" s="417">
        <f t="shared" si="3761"/>
        <v>0</v>
      </c>
      <c r="O2929" s="417">
        <f t="shared" ref="O2929" si="3810">F2929-F2928</f>
        <v>0</v>
      </c>
      <c r="P2929" s="417">
        <f t="shared" ref="P2929:Q2929" si="3811">M2929-M2928</f>
        <v>0</v>
      </c>
      <c r="Q2929" s="417">
        <f t="shared" si="3811"/>
        <v>0</v>
      </c>
      <c r="R2929" s="422"/>
      <c r="T2929" s="416">
        <v>1</v>
      </c>
    </row>
    <row r="2930" spans="1:20" s="516" customFormat="1" ht="24" hidden="1" customHeight="1">
      <c r="A2930" s="366" t="s">
        <v>2962</v>
      </c>
      <c r="B2930" s="418" t="s">
        <v>0</v>
      </c>
      <c r="C2930" s="418" t="s">
        <v>3619</v>
      </c>
      <c r="D2930" s="419" t="s">
        <v>122</v>
      </c>
      <c r="E2930" s="419" t="s">
        <v>1894</v>
      </c>
      <c r="F2930" s="411"/>
      <c r="G2930" s="411">
        <v>114862.5</v>
      </c>
      <c r="H2930" s="412">
        <f>INT($F2930*G2930)</f>
        <v>0</v>
      </c>
      <c r="I2930" s="411">
        <v>332856.8</v>
      </c>
      <c r="J2930" s="412">
        <f>INT($F2930*I2930)</f>
        <v>0</v>
      </c>
      <c r="K2930" s="411">
        <v>45385.4</v>
      </c>
      <c r="L2930" s="412">
        <f>INT($F2930*K2930)</f>
        <v>0</v>
      </c>
      <c r="M2930" s="412">
        <f>+G2930+I2930+K2930</f>
        <v>493104.7</v>
      </c>
      <c r="N2930" s="412">
        <f>H2930+J2930+L2930</f>
        <v>0</v>
      </c>
      <c r="O2930" s="412"/>
      <c r="P2930" s="412"/>
      <c r="Q2930" s="412"/>
      <c r="R2930" s="419" t="s">
        <v>0</v>
      </c>
      <c r="T2930" s="411">
        <v>6</v>
      </c>
    </row>
    <row r="2931" spans="1:20" s="79" customFormat="1" ht="24" hidden="1" customHeight="1">
      <c r="A2931" s="372" t="s">
        <v>3524</v>
      </c>
      <c r="B2931" s="421" t="s">
        <v>0</v>
      </c>
      <c r="C2931" s="421" t="s">
        <v>1553</v>
      </c>
      <c r="D2931" s="422" t="s">
        <v>122</v>
      </c>
      <c r="E2931" s="422" t="s">
        <v>1536</v>
      </c>
      <c r="F2931" s="416"/>
      <c r="G2931" s="416">
        <v>114862.5</v>
      </c>
      <c r="H2931" s="417">
        <f t="shared" si="3780"/>
        <v>0</v>
      </c>
      <c r="I2931" s="416">
        <v>332856.8</v>
      </c>
      <c r="J2931" s="417">
        <f t="shared" si="3781"/>
        <v>0</v>
      </c>
      <c r="K2931" s="416">
        <v>45385.4</v>
      </c>
      <c r="L2931" s="417">
        <f t="shared" si="3782"/>
        <v>0</v>
      </c>
      <c r="M2931" s="417">
        <f t="shared" si="3787"/>
        <v>493104.7</v>
      </c>
      <c r="N2931" s="417">
        <f t="shared" si="3761"/>
        <v>0</v>
      </c>
      <c r="O2931" s="417">
        <f t="shared" ref="O2931" si="3812">F2931-F2930</f>
        <v>0</v>
      </c>
      <c r="P2931" s="417">
        <f t="shared" ref="P2931:Q2931" si="3813">M2931-M2930</f>
        <v>0</v>
      </c>
      <c r="Q2931" s="417">
        <f t="shared" si="3813"/>
        <v>0</v>
      </c>
      <c r="R2931" s="422"/>
      <c r="T2931" s="416">
        <v>6</v>
      </c>
    </row>
    <row r="2932" spans="1:20" s="516" customFormat="1" ht="24" hidden="1" customHeight="1">
      <c r="A2932" s="366" t="s">
        <v>2962</v>
      </c>
      <c r="B2932" s="418" t="s">
        <v>0</v>
      </c>
      <c r="C2932" s="418" t="s">
        <v>3619</v>
      </c>
      <c r="D2932" s="419" t="s">
        <v>123</v>
      </c>
      <c r="E2932" s="419" t="s">
        <v>1894</v>
      </c>
      <c r="F2932" s="411"/>
      <c r="G2932" s="411">
        <v>94480.4</v>
      </c>
      <c r="H2932" s="412">
        <f>INT($F2932*G2932)</f>
        <v>0</v>
      </c>
      <c r="I2932" s="411">
        <v>294743.2</v>
      </c>
      <c r="J2932" s="412">
        <f>INT($F2932*I2932)</f>
        <v>0</v>
      </c>
      <c r="K2932" s="411">
        <v>31112.2</v>
      </c>
      <c r="L2932" s="412">
        <f>INT($F2932*K2932)</f>
        <v>0</v>
      </c>
      <c r="M2932" s="412">
        <f>+G2932+I2932+K2932</f>
        <v>420335.8</v>
      </c>
      <c r="N2932" s="412">
        <f>H2932+J2932+L2932</f>
        <v>0</v>
      </c>
      <c r="O2932" s="412"/>
      <c r="P2932" s="412"/>
      <c r="Q2932" s="412"/>
      <c r="R2932" s="419" t="s">
        <v>0</v>
      </c>
      <c r="T2932" s="411">
        <v>7</v>
      </c>
    </row>
    <row r="2933" spans="1:20" s="79" customFormat="1" ht="24" hidden="1" customHeight="1">
      <c r="A2933" s="372" t="s">
        <v>3524</v>
      </c>
      <c r="B2933" s="421" t="s">
        <v>0</v>
      </c>
      <c r="C2933" s="421" t="s">
        <v>1553</v>
      </c>
      <c r="D2933" s="422" t="s">
        <v>123</v>
      </c>
      <c r="E2933" s="422" t="s">
        <v>1536</v>
      </c>
      <c r="F2933" s="416"/>
      <c r="G2933" s="416">
        <v>94480.4</v>
      </c>
      <c r="H2933" s="417">
        <f t="shared" si="3780"/>
        <v>0</v>
      </c>
      <c r="I2933" s="416">
        <v>294743.2</v>
      </c>
      <c r="J2933" s="417">
        <f t="shared" si="3781"/>
        <v>0</v>
      </c>
      <c r="K2933" s="416">
        <v>31112.2</v>
      </c>
      <c r="L2933" s="417">
        <f t="shared" si="3782"/>
        <v>0</v>
      </c>
      <c r="M2933" s="417">
        <f t="shared" si="3787"/>
        <v>420335.8</v>
      </c>
      <c r="N2933" s="417">
        <f t="shared" si="3761"/>
        <v>0</v>
      </c>
      <c r="O2933" s="417">
        <f t="shared" ref="O2933" si="3814">F2933-F2932</f>
        <v>0</v>
      </c>
      <c r="P2933" s="417">
        <f t="shared" ref="P2933:Q2933" si="3815">M2933-M2932</f>
        <v>0</v>
      </c>
      <c r="Q2933" s="417">
        <f t="shared" si="3815"/>
        <v>0</v>
      </c>
      <c r="R2933" s="422"/>
      <c r="T2933" s="416">
        <v>7</v>
      </c>
    </row>
    <row r="2934" spans="1:20" s="516" customFormat="1" ht="24" hidden="1" customHeight="1">
      <c r="A2934" s="366" t="s">
        <v>3516</v>
      </c>
      <c r="B2934" s="418" t="s">
        <v>0</v>
      </c>
      <c r="C2934" s="418" t="s">
        <v>3620</v>
      </c>
      <c r="D2934" s="419" t="s">
        <v>128</v>
      </c>
      <c r="E2934" s="419" t="s">
        <v>1894</v>
      </c>
      <c r="F2934" s="411"/>
      <c r="G2934" s="411">
        <v>209971.8</v>
      </c>
      <c r="H2934" s="412">
        <f>INT($F2934*G2934)</f>
        <v>0</v>
      </c>
      <c r="I2934" s="411">
        <v>587043.19999999995</v>
      </c>
      <c r="J2934" s="412">
        <f>INT($F2934*I2934)</f>
        <v>0</v>
      </c>
      <c r="K2934" s="411">
        <v>87474.5</v>
      </c>
      <c r="L2934" s="412">
        <f>INT($F2934*K2934)</f>
        <v>0</v>
      </c>
      <c r="M2934" s="412">
        <f>+G2934+I2934+K2934</f>
        <v>884489.5</v>
      </c>
      <c r="N2934" s="412">
        <f>H2934+J2934+L2934</f>
        <v>0</v>
      </c>
      <c r="O2934" s="412"/>
      <c r="P2934" s="412"/>
      <c r="Q2934" s="412"/>
      <c r="R2934" s="419" t="s">
        <v>0</v>
      </c>
      <c r="T2934" s="411">
        <v>1</v>
      </c>
    </row>
    <row r="2935" spans="1:20" s="79" customFormat="1" ht="24" hidden="1" customHeight="1">
      <c r="A2935" s="372" t="s">
        <v>2956</v>
      </c>
      <c r="B2935" s="421" t="s">
        <v>0</v>
      </c>
      <c r="C2935" s="421" t="s">
        <v>1554</v>
      </c>
      <c r="D2935" s="422" t="s">
        <v>3621</v>
      </c>
      <c r="E2935" s="422" t="s">
        <v>1536</v>
      </c>
      <c r="F2935" s="416"/>
      <c r="G2935" s="416">
        <v>209971.8</v>
      </c>
      <c r="H2935" s="417">
        <f t="shared" si="3780"/>
        <v>0</v>
      </c>
      <c r="I2935" s="416">
        <v>587043.19999999995</v>
      </c>
      <c r="J2935" s="417">
        <f t="shared" si="3781"/>
        <v>0</v>
      </c>
      <c r="K2935" s="416">
        <v>87474.5</v>
      </c>
      <c r="L2935" s="417">
        <f t="shared" si="3782"/>
        <v>0</v>
      </c>
      <c r="M2935" s="417">
        <f t="shared" si="3787"/>
        <v>884489.5</v>
      </c>
      <c r="N2935" s="417">
        <f t="shared" si="3761"/>
        <v>0</v>
      </c>
      <c r="O2935" s="417">
        <f t="shared" ref="O2935" si="3816">F2935-F2934</f>
        <v>0</v>
      </c>
      <c r="P2935" s="417">
        <f t="shared" ref="P2935:Q2935" si="3817">M2935-M2934</f>
        <v>0</v>
      </c>
      <c r="Q2935" s="417">
        <f t="shared" si="3817"/>
        <v>0</v>
      </c>
      <c r="R2935" s="422"/>
      <c r="T2935" s="416">
        <v>1</v>
      </c>
    </row>
    <row r="2936" spans="1:20" s="516" customFormat="1" ht="24" hidden="1" customHeight="1">
      <c r="A2936" s="366" t="s">
        <v>2962</v>
      </c>
      <c r="B2936" s="418" t="s">
        <v>0</v>
      </c>
      <c r="C2936" s="418" t="s">
        <v>3620</v>
      </c>
      <c r="D2936" s="419" t="s">
        <v>131</v>
      </c>
      <c r="E2936" s="419" t="s">
        <v>1894</v>
      </c>
      <c r="F2936" s="411"/>
      <c r="G2936" s="411">
        <v>167846.5</v>
      </c>
      <c r="H2936" s="412">
        <f>INT($F2936*G2936)</f>
        <v>0</v>
      </c>
      <c r="I2936" s="411">
        <v>469705.6</v>
      </c>
      <c r="J2936" s="412">
        <f>INT($F2936*I2936)</f>
        <v>0</v>
      </c>
      <c r="K2936" s="411">
        <v>70756.899999999994</v>
      </c>
      <c r="L2936" s="412">
        <f>INT($F2936*K2936)</f>
        <v>0</v>
      </c>
      <c r="M2936" s="412">
        <f>+G2936+I2936+K2936</f>
        <v>708309</v>
      </c>
      <c r="N2936" s="412">
        <f>H2936+J2936+L2936</f>
        <v>0</v>
      </c>
      <c r="O2936" s="412"/>
      <c r="P2936" s="412"/>
      <c r="Q2936" s="412"/>
      <c r="R2936" s="419" t="s">
        <v>0</v>
      </c>
      <c r="T2936" s="411">
        <v>1</v>
      </c>
    </row>
    <row r="2937" spans="1:20" s="79" customFormat="1" ht="24" hidden="1" customHeight="1">
      <c r="A2937" s="372" t="s">
        <v>2956</v>
      </c>
      <c r="B2937" s="421" t="s">
        <v>0</v>
      </c>
      <c r="C2937" s="421" t="s">
        <v>1554</v>
      </c>
      <c r="D2937" s="422" t="s">
        <v>3622</v>
      </c>
      <c r="E2937" s="422" t="s">
        <v>1536</v>
      </c>
      <c r="F2937" s="416"/>
      <c r="G2937" s="416">
        <v>167846.5</v>
      </c>
      <c r="H2937" s="417">
        <f t="shared" si="3780"/>
        <v>0</v>
      </c>
      <c r="I2937" s="416">
        <v>469705.6</v>
      </c>
      <c r="J2937" s="417">
        <f t="shared" si="3781"/>
        <v>0</v>
      </c>
      <c r="K2937" s="416">
        <v>70756.899999999994</v>
      </c>
      <c r="L2937" s="417">
        <f t="shared" si="3782"/>
        <v>0</v>
      </c>
      <c r="M2937" s="417">
        <f t="shared" si="3787"/>
        <v>708309</v>
      </c>
      <c r="N2937" s="417">
        <f t="shared" si="3761"/>
        <v>0</v>
      </c>
      <c r="O2937" s="417">
        <f t="shared" ref="O2937" si="3818">F2937-F2936</f>
        <v>0</v>
      </c>
      <c r="P2937" s="417">
        <f t="shared" ref="P2937:Q2937" si="3819">M2937-M2936</f>
        <v>0</v>
      </c>
      <c r="Q2937" s="417">
        <f t="shared" si="3819"/>
        <v>0</v>
      </c>
      <c r="R2937" s="422"/>
      <c r="T2937" s="416">
        <v>1</v>
      </c>
    </row>
    <row r="2938" spans="1:20" s="516" customFormat="1" ht="24" hidden="1" customHeight="1">
      <c r="A2938" s="366" t="s">
        <v>2962</v>
      </c>
      <c r="B2938" s="418" t="s">
        <v>0</v>
      </c>
      <c r="C2938" s="418" t="s">
        <v>3620</v>
      </c>
      <c r="D2938" s="419" t="s">
        <v>121</v>
      </c>
      <c r="E2938" s="419" t="s">
        <v>1894</v>
      </c>
      <c r="F2938" s="411"/>
      <c r="G2938" s="411">
        <v>131420.70000000001</v>
      </c>
      <c r="H2938" s="412">
        <f>INT($F2938*G2938)</f>
        <v>0</v>
      </c>
      <c r="I2938" s="411">
        <v>420752</v>
      </c>
      <c r="J2938" s="412">
        <f>INT($F2938*I2938)</f>
        <v>0</v>
      </c>
      <c r="K2938" s="411">
        <v>62623.3</v>
      </c>
      <c r="L2938" s="412">
        <f>INT($F2938*K2938)</f>
        <v>0</v>
      </c>
      <c r="M2938" s="412">
        <f>+G2938+I2938+K2938</f>
        <v>614796</v>
      </c>
      <c r="N2938" s="412">
        <f>H2938+J2938+L2938</f>
        <v>0</v>
      </c>
      <c r="O2938" s="412"/>
      <c r="P2938" s="412"/>
      <c r="Q2938" s="412"/>
      <c r="R2938" s="419" t="s">
        <v>0</v>
      </c>
      <c r="T2938" s="411">
        <v>2</v>
      </c>
    </row>
    <row r="2939" spans="1:20" s="79" customFormat="1" ht="24" hidden="1" customHeight="1">
      <c r="A2939" s="372" t="s">
        <v>3126</v>
      </c>
      <c r="B2939" s="421" t="s">
        <v>0</v>
      </c>
      <c r="C2939" s="421" t="s">
        <v>1554</v>
      </c>
      <c r="D2939" s="422" t="s">
        <v>121</v>
      </c>
      <c r="E2939" s="422" t="s">
        <v>1536</v>
      </c>
      <c r="F2939" s="416"/>
      <c r="G2939" s="416">
        <v>131420.70000000001</v>
      </c>
      <c r="H2939" s="417">
        <f t="shared" si="3780"/>
        <v>0</v>
      </c>
      <c r="I2939" s="416">
        <v>420752</v>
      </c>
      <c r="J2939" s="417">
        <f t="shared" si="3781"/>
        <v>0</v>
      </c>
      <c r="K2939" s="416">
        <v>62623.3</v>
      </c>
      <c r="L2939" s="417">
        <f t="shared" si="3782"/>
        <v>0</v>
      </c>
      <c r="M2939" s="417">
        <f t="shared" si="3787"/>
        <v>614796</v>
      </c>
      <c r="N2939" s="417">
        <f t="shared" si="3761"/>
        <v>0</v>
      </c>
      <c r="O2939" s="417">
        <f t="shared" ref="O2939" si="3820">F2939-F2938</f>
        <v>0</v>
      </c>
      <c r="P2939" s="417">
        <f t="shared" ref="P2939:Q2939" si="3821">M2939-M2938</f>
        <v>0</v>
      </c>
      <c r="Q2939" s="417">
        <f t="shared" si="3821"/>
        <v>0</v>
      </c>
      <c r="R2939" s="422"/>
      <c r="T2939" s="416">
        <v>2</v>
      </c>
    </row>
    <row r="2940" spans="1:20" s="516" customFormat="1" ht="24" hidden="1" customHeight="1">
      <c r="A2940" s="366" t="s">
        <v>3064</v>
      </c>
      <c r="B2940" s="418" t="s">
        <v>0</v>
      </c>
      <c r="C2940" s="418" t="s">
        <v>3620</v>
      </c>
      <c r="D2940" s="419" t="s">
        <v>133</v>
      </c>
      <c r="E2940" s="419" t="s">
        <v>1894</v>
      </c>
      <c r="F2940" s="411"/>
      <c r="G2940" s="411">
        <v>124726.5</v>
      </c>
      <c r="H2940" s="412">
        <f>INT($F2940*G2940)</f>
        <v>0</v>
      </c>
      <c r="I2940" s="411">
        <v>373995.2</v>
      </c>
      <c r="J2940" s="412">
        <f>INT($F2940*I2940)</f>
        <v>0</v>
      </c>
      <c r="K2940" s="411">
        <v>57591.8</v>
      </c>
      <c r="L2940" s="412">
        <f>INT($F2940*K2940)</f>
        <v>0</v>
      </c>
      <c r="M2940" s="412">
        <f>+G2940+I2940+K2940</f>
        <v>556313.5</v>
      </c>
      <c r="N2940" s="412">
        <f>H2940+J2940+L2940</f>
        <v>0</v>
      </c>
      <c r="O2940" s="412"/>
      <c r="P2940" s="412"/>
      <c r="Q2940" s="412"/>
      <c r="R2940" s="419" t="s">
        <v>0</v>
      </c>
      <c r="T2940" s="411">
        <v>2</v>
      </c>
    </row>
    <row r="2941" spans="1:20" s="79" customFormat="1" ht="24" hidden="1" customHeight="1">
      <c r="A2941" s="372" t="s">
        <v>2276</v>
      </c>
      <c r="B2941" s="421" t="s">
        <v>0</v>
      </c>
      <c r="C2941" s="421" t="s">
        <v>1554</v>
      </c>
      <c r="D2941" s="422" t="s">
        <v>133</v>
      </c>
      <c r="E2941" s="422" t="s">
        <v>1536</v>
      </c>
      <c r="F2941" s="416"/>
      <c r="G2941" s="416">
        <v>124726.5</v>
      </c>
      <c r="H2941" s="417">
        <f t="shared" si="3780"/>
        <v>0</v>
      </c>
      <c r="I2941" s="416">
        <v>373995.2</v>
      </c>
      <c r="J2941" s="417">
        <f t="shared" si="3781"/>
        <v>0</v>
      </c>
      <c r="K2941" s="416">
        <v>57591.8</v>
      </c>
      <c r="L2941" s="417">
        <f t="shared" si="3782"/>
        <v>0</v>
      </c>
      <c r="M2941" s="417">
        <f t="shared" si="3787"/>
        <v>556313.5</v>
      </c>
      <c r="N2941" s="417">
        <f t="shared" si="3761"/>
        <v>0</v>
      </c>
      <c r="O2941" s="417">
        <f t="shared" ref="O2941" si="3822">F2941-F2940</f>
        <v>0</v>
      </c>
      <c r="P2941" s="417">
        <f t="shared" ref="P2941:Q2941" si="3823">M2941-M2940</f>
        <v>0</v>
      </c>
      <c r="Q2941" s="417">
        <f t="shared" si="3823"/>
        <v>0</v>
      </c>
      <c r="R2941" s="422"/>
      <c r="T2941" s="416">
        <v>2</v>
      </c>
    </row>
    <row r="2942" spans="1:20" s="516" customFormat="1" ht="24" hidden="1" customHeight="1">
      <c r="A2942" s="366" t="s">
        <v>3623</v>
      </c>
      <c r="B2942" s="418" t="s">
        <v>0</v>
      </c>
      <c r="C2942" s="418" t="s">
        <v>3620</v>
      </c>
      <c r="D2942" s="419" t="s">
        <v>124</v>
      </c>
      <c r="E2942" s="419" t="s">
        <v>1894</v>
      </c>
      <c r="F2942" s="411"/>
      <c r="G2942" s="411">
        <v>79767</v>
      </c>
      <c r="H2942" s="412">
        <f>INT($F2942*G2942)</f>
        <v>0</v>
      </c>
      <c r="I2942" s="411">
        <v>236001.6</v>
      </c>
      <c r="J2942" s="412">
        <f>INT($F2942*I2942)</f>
        <v>0</v>
      </c>
      <c r="K2942" s="411">
        <v>26415.7</v>
      </c>
      <c r="L2942" s="412">
        <f>INT($F2942*K2942)</f>
        <v>0</v>
      </c>
      <c r="M2942" s="412">
        <f>+G2942+I2942+K2942</f>
        <v>342184.3</v>
      </c>
      <c r="N2942" s="412">
        <f>H2942+J2942+L2942</f>
        <v>0</v>
      </c>
      <c r="O2942" s="412"/>
      <c r="P2942" s="412"/>
      <c r="Q2942" s="412"/>
      <c r="R2942" s="419" t="s">
        <v>0</v>
      </c>
      <c r="T2942" s="411">
        <v>6</v>
      </c>
    </row>
    <row r="2943" spans="1:20" s="79" customFormat="1" ht="24" hidden="1" customHeight="1">
      <c r="A2943" s="372" t="s">
        <v>3524</v>
      </c>
      <c r="B2943" s="421" t="s">
        <v>0</v>
      </c>
      <c r="C2943" s="421" t="s">
        <v>1554</v>
      </c>
      <c r="D2943" s="422" t="s">
        <v>124</v>
      </c>
      <c r="E2943" s="422" t="s">
        <v>1536</v>
      </c>
      <c r="F2943" s="416"/>
      <c r="G2943" s="416">
        <v>79767</v>
      </c>
      <c r="H2943" s="417">
        <f t="shared" si="3780"/>
        <v>0</v>
      </c>
      <c r="I2943" s="416">
        <v>236001.6</v>
      </c>
      <c r="J2943" s="417">
        <f t="shared" si="3781"/>
        <v>0</v>
      </c>
      <c r="K2943" s="416">
        <v>26415.7</v>
      </c>
      <c r="L2943" s="417">
        <f t="shared" si="3782"/>
        <v>0</v>
      </c>
      <c r="M2943" s="417">
        <f t="shared" si="3787"/>
        <v>342184.3</v>
      </c>
      <c r="N2943" s="417">
        <f t="shared" si="3761"/>
        <v>0</v>
      </c>
      <c r="O2943" s="417">
        <f t="shared" ref="O2943" si="3824">F2943-F2942</f>
        <v>0</v>
      </c>
      <c r="P2943" s="417">
        <f t="shared" ref="P2943:Q2943" si="3825">M2943-M2942</f>
        <v>0</v>
      </c>
      <c r="Q2943" s="417">
        <f t="shared" si="3825"/>
        <v>0</v>
      </c>
      <c r="R2943" s="422"/>
      <c r="T2943" s="416">
        <v>6</v>
      </c>
    </row>
    <row r="2944" spans="1:20" s="516" customFormat="1" ht="24" hidden="1" customHeight="1">
      <c r="A2944" s="366" t="s">
        <v>3516</v>
      </c>
      <c r="B2944" s="418" t="s">
        <v>0</v>
      </c>
      <c r="C2944" s="418" t="s">
        <v>3624</v>
      </c>
      <c r="D2944" s="419" t="s">
        <v>122</v>
      </c>
      <c r="E2944" s="419" t="s">
        <v>1894</v>
      </c>
      <c r="F2944" s="411"/>
      <c r="G2944" s="411">
        <v>114862.5</v>
      </c>
      <c r="H2944" s="412">
        <f>INT($F2944*G2944)</f>
        <v>0</v>
      </c>
      <c r="I2944" s="411">
        <v>332856.8</v>
      </c>
      <c r="J2944" s="412">
        <f>INT($F2944*I2944)</f>
        <v>0</v>
      </c>
      <c r="K2944" s="411">
        <v>45385.4</v>
      </c>
      <c r="L2944" s="412">
        <f>INT($F2944*K2944)</f>
        <v>0</v>
      </c>
      <c r="M2944" s="412">
        <f>+G2944+I2944+K2944</f>
        <v>493104.7</v>
      </c>
      <c r="N2944" s="412">
        <f>H2944+J2944+L2944</f>
        <v>0</v>
      </c>
      <c r="O2944" s="412"/>
      <c r="P2944" s="412"/>
      <c r="Q2944" s="412"/>
      <c r="R2944" s="419" t="s">
        <v>0</v>
      </c>
      <c r="T2944" s="411">
        <v>5</v>
      </c>
    </row>
    <row r="2945" spans="1:20" s="79" customFormat="1" ht="24" hidden="1" customHeight="1">
      <c r="A2945" s="372" t="s">
        <v>3524</v>
      </c>
      <c r="B2945" s="421" t="s">
        <v>0</v>
      </c>
      <c r="C2945" s="421" t="s">
        <v>1555</v>
      </c>
      <c r="D2945" s="422" t="s">
        <v>122</v>
      </c>
      <c r="E2945" s="422" t="s">
        <v>1536</v>
      </c>
      <c r="F2945" s="416"/>
      <c r="G2945" s="416">
        <v>114862.5</v>
      </c>
      <c r="H2945" s="417">
        <f t="shared" si="3780"/>
        <v>0</v>
      </c>
      <c r="I2945" s="416">
        <v>332856.8</v>
      </c>
      <c r="J2945" s="417">
        <f t="shared" si="3781"/>
        <v>0</v>
      </c>
      <c r="K2945" s="416">
        <v>45385.4</v>
      </c>
      <c r="L2945" s="417">
        <f t="shared" si="3782"/>
        <v>0</v>
      </c>
      <c r="M2945" s="417">
        <f t="shared" si="3787"/>
        <v>493104.7</v>
      </c>
      <c r="N2945" s="417">
        <f t="shared" si="3761"/>
        <v>0</v>
      </c>
      <c r="O2945" s="417">
        <f t="shared" ref="O2945" si="3826">F2945-F2944</f>
        <v>0</v>
      </c>
      <c r="P2945" s="417">
        <f t="shared" ref="P2945:Q2945" si="3827">M2945-M2944</f>
        <v>0</v>
      </c>
      <c r="Q2945" s="417">
        <f t="shared" si="3827"/>
        <v>0</v>
      </c>
      <c r="R2945" s="422"/>
      <c r="T2945" s="416">
        <v>5</v>
      </c>
    </row>
    <row r="2946" spans="1:20" s="516" customFormat="1" ht="24" hidden="1" customHeight="1">
      <c r="A2946" s="366" t="s">
        <v>2093</v>
      </c>
      <c r="B2946" s="418" t="s">
        <v>0</v>
      </c>
      <c r="C2946" s="418" t="s">
        <v>3625</v>
      </c>
      <c r="D2946" s="419" t="s">
        <v>132</v>
      </c>
      <c r="E2946" s="419" t="s">
        <v>1894</v>
      </c>
      <c r="F2946" s="411"/>
      <c r="G2946" s="411">
        <v>168194.9</v>
      </c>
      <c r="H2946" s="412">
        <f>INT($F2946*G2946)</f>
        <v>0</v>
      </c>
      <c r="I2946" s="411">
        <v>469705.6</v>
      </c>
      <c r="J2946" s="412">
        <f>INT($F2946*I2946)</f>
        <v>0</v>
      </c>
      <c r="K2946" s="411">
        <v>73745.3</v>
      </c>
      <c r="L2946" s="412">
        <f>INT($F2946*K2946)</f>
        <v>0</v>
      </c>
      <c r="M2946" s="412">
        <f>+G2946+I2946+K2946</f>
        <v>711645.8</v>
      </c>
      <c r="N2946" s="412">
        <f>H2946+J2946+L2946</f>
        <v>0</v>
      </c>
      <c r="O2946" s="412"/>
      <c r="P2946" s="412"/>
      <c r="Q2946" s="412"/>
      <c r="R2946" s="419" t="s">
        <v>0</v>
      </c>
      <c r="T2946" s="411">
        <v>1</v>
      </c>
    </row>
    <row r="2947" spans="1:20" s="79" customFormat="1" ht="24" hidden="1" customHeight="1">
      <c r="A2947" s="372" t="s">
        <v>3524</v>
      </c>
      <c r="B2947" s="421" t="s">
        <v>0</v>
      </c>
      <c r="C2947" s="421" t="s">
        <v>1556</v>
      </c>
      <c r="D2947" s="422" t="s">
        <v>3616</v>
      </c>
      <c r="E2947" s="422" t="s">
        <v>1536</v>
      </c>
      <c r="F2947" s="416"/>
      <c r="G2947" s="416">
        <v>168194.9</v>
      </c>
      <c r="H2947" s="417">
        <f t="shared" si="3780"/>
        <v>0</v>
      </c>
      <c r="I2947" s="416">
        <v>469705.6</v>
      </c>
      <c r="J2947" s="417">
        <f t="shared" si="3781"/>
        <v>0</v>
      </c>
      <c r="K2947" s="416">
        <v>73745.3</v>
      </c>
      <c r="L2947" s="417">
        <f t="shared" si="3782"/>
        <v>0</v>
      </c>
      <c r="M2947" s="417">
        <f t="shared" si="3787"/>
        <v>711645.8</v>
      </c>
      <c r="N2947" s="417">
        <f t="shared" si="3761"/>
        <v>0</v>
      </c>
      <c r="O2947" s="417">
        <f t="shared" ref="O2947" si="3828">F2947-F2946</f>
        <v>0</v>
      </c>
      <c r="P2947" s="417">
        <f t="shared" ref="P2947:Q2947" si="3829">M2947-M2946</f>
        <v>0</v>
      </c>
      <c r="Q2947" s="417">
        <f t="shared" si="3829"/>
        <v>0</v>
      </c>
      <c r="R2947" s="422"/>
      <c r="T2947" s="416">
        <v>1</v>
      </c>
    </row>
    <row r="2948" spans="1:20" s="516" customFormat="1" ht="24" hidden="1" customHeight="1">
      <c r="A2948" s="366" t="s">
        <v>2958</v>
      </c>
      <c r="B2948" s="418" t="s">
        <v>0</v>
      </c>
      <c r="C2948" s="418" t="s">
        <v>3625</v>
      </c>
      <c r="D2948" s="419" t="s">
        <v>121</v>
      </c>
      <c r="E2948" s="419" t="s">
        <v>1894</v>
      </c>
      <c r="F2948" s="411"/>
      <c r="G2948" s="411">
        <v>131420.70000000001</v>
      </c>
      <c r="H2948" s="412">
        <f>INT($F2948*G2948)</f>
        <v>0</v>
      </c>
      <c r="I2948" s="411">
        <v>420752</v>
      </c>
      <c r="J2948" s="412">
        <f>INT($F2948*I2948)</f>
        <v>0</v>
      </c>
      <c r="K2948" s="411">
        <v>62623.3</v>
      </c>
      <c r="L2948" s="412">
        <f>INT($F2948*K2948)</f>
        <v>0</v>
      </c>
      <c r="M2948" s="412">
        <f>+G2948+I2948+K2948</f>
        <v>614796</v>
      </c>
      <c r="N2948" s="412">
        <f>H2948+J2948+L2948</f>
        <v>0</v>
      </c>
      <c r="O2948" s="412"/>
      <c r="P2948" s="412"/>
      <c r="Q2948" s="412"/>
      <c r="R2948" s="419" t="s">
        <v>0</v>
      </c>
      <c r="T2948" s="411">
        <v>2</v>
      </c>
    </row>
    <row r="2949" spans="1:20" s="79" customFormat="1" ht="24" hidden="1" customHeight="1">
      <c r="A2949" s="372" t="s">
        <v>2089</v>
      </c>
      <c r="B2949" s="421" t="s">
        <v>0</v>
      </c>
      <c r="C2949" s="421" t="s">
        <v>1556</v>
      </c>
      <c r="D2949" s="422" t="s">
        <v>3626</v>
      </c>
      <c r="E2949" s="422" t="s">
        <v>1536</v>
      </c>
      <c r="F2949" s="416"/>
      <c r="G2949" s="416">
        <v>131420.70000000001</v>
      </c>
      <c r="H2949" s="417">
        <f t="shared" si="3780"/>
        <v>0</v>
      </c>
      <c r="I2949" s="416">
        <v>420752</v>
      </c>
      <c r="J2949" s="417">
        <f t="shared" si="3781"/>
        <v>0</v>
      </c>
      <c r="K2949" s="416">
        <v>62623.3</v>
      </c>
      <c r="L2949" s="417">
        <f t="shared" si="3782"/>
        <v>0</v>
      </c>
      <c r="M2949" s="417">
        <f t="shared" si="3787"/>
        <v>614796</v>
      </c>
      <c r="N2949" s="417">
        <f t="shared" ref="N2949:N3011" si="3830">H2949+J2949+L2949</f>
        <v>0</v>
      </c>
      <c r="O2949" s="417">
        <f t="shared" ref="O2949" si="3831">F2949-F2948</f>
        <v>0</v>
      </c>
      <c r="P2949" s="417">
        <f t="shared" ref="P2949:Q2949" si="3832">M2949-M2948</f>
        <v>0</v>
      </c>
      <c r="Q2949" s="417">
        <f t="shared" si="3832"/>
        <v>0</v>
      </c>
      <c r="R2949" s="422"/>
      <c r="T2949" s="416">
        <v>2</v>
      </c>
    </row>
    <row r="2950" spans="1:20" s="516" customFormat="1" ht="24" hidden="1" customHeight="1">
      <c r="A2950" s="366" t="s">
        <v>3627</v>
      </c>
      <c r="B2950" s="418" t="s">
        <v>0</v>
      </c>
      <c r="C2950" s="418" t="s">
        <v>3625</v>
      </c>
      <c r="D2950" s="419" t="s">
        <v>133</v>
      </c>
      <c r="E2950" s="419" t="s">
        <v>1894</v>
      </c>
      <c r="F2950" s="411"/>
      <c r="G2950" s="411">
        <v>124726.5</v>
      </c>
      <c r="H2950" s="412">
        <f>INT($F2950*G2950)</f>
        <v>0</v>
      </c>
      <c r="I2950" s="411">
        <v>373995.2</v>
      </c>
      <c r="J2950" s="412">
        <f>INT($F2950*I2950)</f>
        <v>0</v>
      </c>
      <c r="K2950" s="411">
        <v>57591.8</v>
      </c>
      <c r="L2950" s="412">
        <f>INT($F2950*K2950)</f>
        <v>0</v>
      </c>
      <c r="M2950" s="412">
        <f>+G2950+I2950+K2950</f>
        <v>556313.5</v>
      </c>
      <c r="N2950" s="412">
        <f>H2950+J2950+L2950</f>
        <v>0</v>
      </c>
      <c r="O2950" s="412"/>
      <c r="P2950" s="412"/>
      <c r="Q2950" s="412"/>
      <c r="R2950" s="419" t="s">
        <v>0</v>
      </c>
      <c r="T2950" s="411">
        <v>0</v>
      </c>
    </row>
    <row r="2951" spans="1:20" s="79" customFormat="1" ht="24" hidden="1" customHeight="1">
      <c r="A2951" s="372" t="s">
        <v>2072</v>
      </c>
      <c r="B2951" s="421" t="s">
        <v>0</v>
      </c>
      <c r="C2951" s="421" t="s">
        <v>1556</v>
      </c>
      <c r="D2951" s="422" t="s">
        <v>133</v>
      </c>
      <c r="E2951" s="422" t="s">
        <v>1536</v>
      </c>
      <c r="F2951" s="416"/>
      <c r="G2951" s="416">
        <v>124726.5</v>
      </c>
      <c r="H2951" s="417">
        <f t="shared" si="3780"/>
        <v>0</v>
      </c>
      <c r="I2951" s="416">
        <v>373995.2</v>
      </c>
      <c r="J2951" s="417">
        <f t="shared" si="3781"/>
        <v>0</v>
      </c>
      <c r="K2951" s="416">
        <v>57591.8</v>
      </c>
      <c r="L2951" s="417">
        <f t="shared" si="3782"/>
        <v>0</v>
      </c>
      <c r="M2951" s="417">
        <f t="shared" si="3787"/>
        <v>556313.5</v>
      </c>
      <c r="N2951" s="417">
        <f t="shared" si="3830"/>
        <v>0</v>
      </c>
      <c r="O2951" s="417">
        <f t="shared" ref="O2951" si="3833">F2951-F2950</f>
        <v>0</v>
      </c>
      <c r="P2951" s="417">
        <f t="shared" ref="P2951:Q2951" si="3834">M2951-M2950</f>
        <v>0</v>
      </c>
      <c r="Q2951" s="417">
        <f t="shared" si="3834"/>
        <v>0</v>
      </c>
      <c r="R2951" s="422"/>
      <c r="T2951" s="416">
        <v>0</v>
      </c>
    </row>
    <row r="2952" spans="1:20" s="516" customFormat="1" ht="24" hidden="1" customHeight="1">
      <c r="A2952" s="366" t="s">
        <v>2064</v>
      </c>
      <c r="B2952" s="418" t="s">
        <v>0</v>
      </c>
      <c r="C2952" s="418" t="s">
        <v>3625</v>
      </c>
      <c r="D2952" s="419" t="s">
        <v>122</v>
      </c>
      <c r="E2952" s="419" t="s">
        <v>1894</v>
      </c>
      <c r="F2952" s="411"/>
      <c r="G2952" s="411">
        <v>114862.5</v>
      </c>
      <c r="H2952" s="412">
        <f>INT($F2952*G2952)</f>
        <v>0</v>
      </c>
      <c r="I2952" s="411">
        <v>332856.8</v>
      </c>
      <c r="J2952" s="412">
        <f>INT($F2952*I2952)</f>
        <v>0</v>
      </c>
      <c r="K2952" s="411">
        <v>45385.4</v>
      </c>
      <c r="L2952" s="412">
        <f>INT($F2952*K2952)</f>
        <v>0</v>
      </c>
      <c r="M2952" s="412">
        <f>+G2952+I2952+K2952</f>
        <v>493104.7</v>
      </c>
      <c r="N2952" s="412">
        <f>H2952+J2952+L2952</f>
        <v>0</v>
      </c>
      <c r="O2952" s="412"/>
      <c r="P2952" s="412"/>
      <c r="Q2952" s="412"/>
      <c r="R2952" s="419" t="s">
        <v>0</v>
      </c>
      <c r="T2952" s="411">
        <v>1</v>
      </c>
    </row>
    <row r="2953" spans="1:20" s="79" customFormat="1" ht="24" hidden="1" customHeight="1">
      <c r="A2953" s="372" t="s">
        <v>2072</v>
      </c>
      <c r="B2953" s="421" t="s">
        <v>0</v>
      </c>
      <c r="C2953" s="421" t="s">
        <v>1556</v>
      </c>
      <c r="D2953" s="422" t="s">
        <v>122</v>
      </c>
      <c r="E2953" s="422" t="s">
        <v>1536</v>
      </c>
      <c r="F2953" s="416"/>
      <c r="G2953" s="416">
        <v>114862.5</v>
      </c>
      <c r="H2953" s="417">
        <f t="shared" si="3780"/>
        <v>0</v>
      </c>
      <c r="I2953" s="416">
        <v>332856.8</v>
      </c>
      <c r="J2953" s="417">
        <f t="shared" si="3781"/>
        <v>0</v>
      </c>
      <c r="K2953" s="416">
        <v>45385.4</v>
      </c>
      <c r="L2953" s="417">
        <f t="shared" si="3782"/>
        <v>0</v>
      </c>
      <c r="M2953" s="417">
        <f t="shared" si="3787"/>
        <v>493104.7</v>
      </c>
      <c r="N2953" s="417">
        <f t="shared" si="3830"/>
        <v>0</v>
      </c>
      <c r="O2953" s="417">
        <f t="shared" ref="O2953" si="3835">F2953-F2952</f>
        <v>0</v>
      </c>
      <c r="P2953" s="417">
        <f t="shared" ref="P2953:Q2953" si="3836">M2953-M2952</f>
        <v>0</v>
      </c>
      <c r="Q2953" s="417">
        <f t="shared" si="3836"/>
        <v>0</v>
      </c>
      <c r="R2953" s="422"/>
      <c r="T2953" s="416">
        <v>1</v>
      </c>
    </row>
    <row r="2954" spans="1:20" s="371" customFormat="1" ht="24" hidden="1" customHeight="1">
      <c r="A2954" s="366" t="s">
        <v>2064</v>
      </c>
      <c r="B2954" s="395" t="s">
        <v>32</v>
      </c>
      <c r="C2954" s="395" t="s">
        <v>3628</v>
      </c>
      <c r="D2954" s="396" t="s">
        <v>0</v>
      </c>
      <c r="E2954" s="396" t="s">
        <v>0</v>
      </c>
      <c r="F2954" s="397"/>
      <c r="G2954" s="398">
        <v>0</v>
      </c>
      <c r="H2954" s="397">
        <f>H2956+H3116+H3140</f>
        <v>0</v>
      </c>
      <c r="I2954" s="398">
        <v>0</v>
      </c>
      <c r="J2954" s="397">
        <f>J2956+J3116+J3140</f>
        <v>0</v>
      </c>
      <c r="K2954" s="398">
        <v>0</v>
      </c>
      <c r="L2954" s="397">
        <f>L2956+L3116+L3140</f>
        <v>0</v>
      </c>
      <c r="M2954" s="399">
        <v>0</v>
      </c>
      <c r="N2954" s="397">
        <f>H2954+J2954+L2954</f>
        <v>0</v>
      </c>
      <c r="O2954" s="397"/>
      <c r="P2954" s="397"/>
      <c r="Q2954" s="397"/>
      <c r="R2954" s="400" t="s">
        <v>0</v>
      </c>
      <c r="T2954" s="397">
        <v>0</v>
      </c>
    </row>
    <row r="2955" spans="1:20" s="81" customFormat="1" ht="24" hidden="1" customHeight="1">
      <c r="A2955" s="372" t="s">
        <v>2276</v>
      </c>
      <c r="B2955" s="402" t="s">
        <v>280</v>
      </c>
      <c r="C2955" s="402" t="s">
        <v>1557</v>
      </c>
      <c r="D2955" s="403" t="s">
        <v>0</v>
      </c>
      <c r="E2955" s="403" t="s">
        <v>0</v>
      </c>
      <c r="F2955" s="404"/>
      <c r="G2955" s="405">
        <v>0</v>
      </c>
      <c r="H2955" s="404">
        <f>H2957+H3117+H3141</f>
        <v>0</v>
      </c>
      <c r="I2955" s="405">
        <v>0</v>
      </c>
      <c r="J2955" s="404">
        <f>J2957+J3117+J3141</f>
        <v>0</v>
      </c>
      <c r="K2955" s="405">
        <v>0</v>
      </c>
      <c r="L2955" s="404">
        <f>L2957+L3117+L3141</f>
        <v>0</v>
      </c>
      <c r="M2955" s="406">
        <v>0</v>
      </c>
      <c r="N2955" s="404">
        <f t="shared" si="3830"/>
        <v>0</v>
      </c>
      <c r="O2955" s="404">
        <f t="shared" ref="O2955" si="3837">F2955-F2954</f>
        <v>0</v>
      </c>
      <c r="P2955" s="404">
        <f t="shared" ref="P2955:Q2955" si="3838">M2955-M2954</f>
        <v>0</v>
      </c>
      <c r="Q2955" s="404">
        <f t="shared" si="3838"/>
        <v>0</v>
      </c>
      <c r="R2955" s="407"/>
      <c r="T2955" s="404">
        <v>0</v>
      </c>
    </row>
    <row r="2956" spans="1:20" s="371" customFormat="1" ht="24" hidden="1" customHeight="1">
      <c r="A2956" s="366" t="s">
        <v>2064</v>
      </c>
      <c r="B2956" s="436" t="s">
        <v>2324</v>
      </c>
      <c r="C2956" s="436" t="s">
        <v>3629</v>
      </c>
      <c r="D2956" s="437" t="s">
        <v>0</v>
      </c>
      <c r="E2956" s="437" t="s">
        <v>0</v>
      </c>
      <c r="F2956" s="438"/>
      <c r="G2956" s="439">
        <v>0</v>
      </c>
      <c r="H2956" s="438">
        <f>SUMIF($A$2958:$A$3115,$A2958,H$2958:H$3115)</f>
        <v>0</v>
      </c>
      <c r="I2956" s="439">
        <v>0</v>
      </c>
      <c r="J2956" s="438">
        <f t="shared" ref="J2956:J2957" si="3839">SUMIF($A$2958:$A$3115,$A2958,J$2958:J$3115)</f>
        <v>0</v>
      </c>
      <c r="K2956" s="439">
        <v>0</v>
      </c>
      <c r="L2956" s="438">
        <f t="shared" ref="L2956" si="3840">SUMIF($A$2958:$A$3115,$A2958,L$2958:L$3115)</f>
        <v>0</v>
      </c>
      <c r="M2956" s="440">
        <v>0</v>
      </c>
      <c r="N2956" s="438">
        <f>H2956+J2956+L2956</f>
        <v>0</v>
      </c>
      <c r="O2956" s="438"/>
      <c r="P2956" s="438"/>
      <c r="Q2956" s="438"/>
      <c r="R2956" s="441" t="s">
        <v>0</v>
      </c>
      <c r="T2956" s="438">
        <v>0</v>
      </c>
    </row>
    <row r="2957" spans="1:20" s="81" customFormat="1" ht="24" hidden="1" customHeight="1">
      <c r="A2957" s="372" t="s">
        <v>2072</v>
      </c>
      <c r="B2957" s="442" t="s">
        <v>282</v>
      </c>
      <c r="C2957" s="442" t="s">
        <v>1558</v>
      </c>
      <c r="D2957" s="443" t="s">
        <v>0</v>
      </c>
      <c r="E2957" s="443" t="s">
        <v>0</v>
      </c>
      <c r="F2957" s="444"/>
      <c r="G2957" s="445">
        <v>0</v>
      </c>
      <c r="H2957" s="444">
        <f>SUMIF($A$2958:$A$3115,$A2959,H$2958:H$3115)</f>
        <v>0</v>
      </c>
      <c r="I2957" s="445">
        <v>0</v>
      </c>
      <c r="J2957" s="444">
        <f t="shared" si="3839"/>
        <v>0</v>
      </c>
      <c r="K2957" s="445">
        <v>0</v>
      </c>
      <c r="L2957" s="444">
        <f>SUMIF($A$2958:$A$3115,$A2959,L$2958:L$3115)</f>
        <v>0</v>
      </c>
      <c r="M2957" s="446">
        <v>0</v>
      </c>
      <c r="N2957" s="444">
        <f t="shared" si="3830"/>
        <v>0</v>
      </c>
      <c r="O2957" s="444">
        <f t="shared" ref="O2957" si="3841">F2957-F2956</f>
        <v>0</v>
      </c>
      <c r="P2957" s="444">
        <f t="shared" ref="P2957:Q2957" si="3842">M2957-M2956</f>
        <v>0</v>
      </c>
      <c r="Q2957" s="444">
        <f t="shared" si="3842"/>
        <v>0</v>
      </c>
      <c r="R2957" s="447"/>
      <c r="T2957" s="444">
        <v>0</v>
      </c>
    </row>
    <row r="2958" spans="1:20" s="485" customFormat="1" ht="24" hidden="1" customHeight="1">
      <c r="A2958" s="366" t="s">
        <v>2064</v>
      </c>
      <c r="B2958" s="418" t="s">
        <v>0</v>
      </c>
      <c r="C2958" s="418" t="s">
        <v>3630</v>
      </c>
      <c r="D2958" s="419" t="s">
        <v>130</v>
      </c>
      <c r="E2958" s="419" t="s">
        <v>1894</v>
      </c>
      <c r="F2958" s="411"/>
      <c r="G2958" s="411">
        <v>8728.5</v>
      </c>
      <c r="H2958" s="412">
        <f>INT($F2958*G2958)</f>
        <v>0</v>
      </c>
      <c r="I2958" s="411">
        <v>57738.400000000001</v>
      </c>
      <c r="J2958" s="412">
        <f>INT($F2958*I2958)</f>
        <v>0</v>
      </c>
      <c r="K2958" s="411">
        <v>5843</v>
      </c>
      <c r="L2958" s="412">
        <f>INT($F2958*K2958)</f>
        <v>0</v>
      </c>
      <c r="M2958" s="412">
        <f>+G2958+I2958+K2958</f>
        <v>72309.899999999994</v>
      </c>
      <c r="N2958" s="412">
        <f>H2958+J2958+L2958</f>
        <v>0</v>
      </c>
      <c r="O2958" s="412"/>
      <c r="P2958" s="412"/>
      <c r="Q2958" s="412"/>
      <c r="R2958" s="419" t="s">
        <v>0</v>
      </c>
      <c r="T2958" s="411">
        <v>1</v>
      </c>
    </row>
    <row r="2959" spans="1:20" s="77" customFormat="1" ht="24" hidden="1" customHeight="1">
      <c r="A2959" s="372" t="s">
        <v>2072</v>
      </c>
      <c r="B2959" s="421" t="s">
        <v>0</v>
      </c>
      <c r="C2959" s="421" t="s">
        <v>1559</v>
      </c>
      <c r="D2959" s="422" t="s">
        <v>130</v>
      </c>
      <c r="E2959" s="422" t="s">
        <v>1536</v>
      </c>
      <c r="F2959" s="416"/>
      <c r="G2959" s="416">
        <v>8728.5</v>
      </c>
      <c r="H2959" s="417">
        <f t="shared" ref="H2959:H3019" si="3843">INT($F2959*G2959)</f>
        <v>0</v>
      </c>
      <c r="I2959" s="416">
        <v>57738.400000000001</v>
      </c>
      <c r="J2959" s="417">
        <f t="shared" ref="J2959:J3019" si="3844">INT($F2959*I2959)</f>
        <v>0</v>
      </c>
      <c r="K2959" s="416">
        <v>5843</v>
      </c>
      <c r="L2959" s="417">
        <f t="shared" ref="L2959:L3019" si="3845">INT($F2959*K2959)</f>
        <v>0</v>
      </c>
      <c r="M2959" s="417">
        <f t="shared" ref="M2959:M2973" si="3846">+G2959+I2959+K2959</f>
        <v>72309.899999999994</v>
      </c>
      <c r="N2959" s="417">
        <f t="shared" si="3830"/>
        <v>0</v>
      </c>
      <c r="O2959" s="417">
        <f t="shared" ref="O2959" si="3847">F2959-F2958</f>
        <v>0</v>
      </c>
      <c r="P2959" s="417">
        <f t="shared" ref="P2959:Q2959" si="3848">M2959-M2958</f>
        <v>0</v>
      </c>
      <c r="Q2959" s="417">
        <f t="shared" si="3848"/>
        <v>0</v>
      </c>
      <c r="R2959" s="422"/>
      <c r="T2959" s="416">
        <v>1</v>
      </c>
    </row>
    <row r="2960" spans="1:20" s="485" customFormat="1" ht="24" hidden="1" customHeight="1">
      <c r="A2960" s="366" t="s">
        <v>2064</v>
      </c>
      <c r="B2960" s="418" t="s">
        <v>0</v>
      </c>
      <c r="C2960" s="418" t="s">
        <v>3630</v>
      </c>
      <c r="D2960" s="419" t="s">
        <v>134</v>
      </c>
      <c r="E2960" s="419" t="s">
        <v>1894</v>
      </c>
      <c r="F2960" s="411"/>
      <c r="G2960" s="411">
        <v>8217.7000000000007</v>
      </c>
      <c r="H2960" s="412">
        <f>INT($F2960*G2960)</f>
        <v>0</v>
      </c>
      <c r="I2960" s="411">
        <v>50633.599999999999</v>
      </c>
      <c r="J2960" s="412">
        <f>INT($F2960*I2960)</f>
        <v>0</v>
      </c>
      <c r="K2960" s="411">
        <v>5645.2</v>
      </c>
      <c r="L2960" s="412">
        <f>INT($F2960*K2960)</f>
        <v>0</v>
      </c>
      <c r="M2960" s="412">
        <f>+G2960+I2960+K2960</f>
        <v>64496.5</v>
      </c>
      <c r="N2960" s="412">
        <f>H2960+J2960+L2960</f>
        <v>0</v>
      </c>
      <c r="O2960" s="412"/>
      <c r="P2960" s="412"/>
      <c r="Q2960" s="412"/>
      <c r="R2960" s="419" t="s">
        <v>0</v>
      </c>
      <c r="T2960" s="411">
        <v>0</v>
      </c>
    </row>
    <row r="2961" spans="1:20" s="77" customFormat="1" ht="24" hidden="1" customHeight="1">
      <c r="A2961" s="372" t="s">
        <v>2089</v>
      </c>
      <c r="B2961" s="421" t="s">
        <v>0</v>
      </c>
      <c r="C2961" s="421" t="s">
        <v>1559</v>
      </c>
      <c r="D2961" s="422" t="s">
        <v>134</v>
      </c>
      <c r="E2961" s="422" t="s">
        <v>1536</v>
      </c>
      <c r="F2961" s="416"/>
      <c r="G2961" s="416">
        <v>8217.7000000000007</v>
      </c>
      <c r="H2961" s="417">
        <f t="shared" si="3843"/>
        <v>0</v>
      </c>
      <c r="I2961" s="416">
        <v>50633.599999999999</v>
      </c>
      <c r="J2961" s="417">
        <f t="shared" si="3844"/>
        <v>0</v>
      </c>
      <c r="K2961" s="416">
        <v>5645.2</v>
      </c>
      <c r="L2961" s="417">
        <f t="shared" si="3845"/>
        <v>0</v>
      </c>
      <c r="M2961" s="417">
        <f t="shared" si="3846"/>
        <v>64496.5</v>
      </c>
      <c r="N2961" s="417">
        <f t="shared" si="3830"/>
        <v>0</v>
      </c>
      <c r="O2961" s="417">
        <f t="shared" ref="O2961" si="3849">F2961-F2960</f>
        <v>0</v>
      </c>
      <c r="P2961" s="417">
        <f t="shared" ref="P2961:Q2961" si="3850">M2961-M2960</f>
        <v>0</v>
      </c>
      <c r="Q2961" s="417">
        <f t="shared" si="3850"/>
        <v>0</v>
      </c>
      <c r="R2961" s="422"/>
      <c r="T2961" s="416">
        <v>0</v>
      </c>
    </row>
    <row r="2962" spans="1:20" s="485" customFormat="1" ht="24" hidden="1" customHeight="1">
      <c r="A2962" s="366" t="s">
        <v>2064</v>
      </c>
      <c r="B2962" s="418" t="s">
        <v>0</v>
      </c>
      <c r="C2962" s="418" t="s">
        <v>3630</v>
      </c>
      <c r="D2962" s="419" t="s">
        <v>135</v>
      </c>
      <c r="E2962" s="419" t="s">
        <v>1894</v>
      </c>
      <c r="F2962" s="411"/>
      <c r="G2962" s="411">
        <v>2544.3000000000002</v>
      </c>
      <c r="H2962" s="412">
        <f>INT($F2962*G2962)</f>
        <v>0</v>
      </c>
      <c r="I2962" s="411">
        <v>31755.200000000001</v>
      </c>
      <c r="J2962" s="412">
        <f>INT($F2962*I2962)</f>
        <v>0</v>
      </c>
      <c r="K2962" s="411">
        <v>54.8</v>
      </c>
      <c r="L2962" s="412">
        <f>INT($F2962*K2962)</f>
        <v>0</v>
      </c>
      <c r="M2962" s="412">
        <f>+G2962+I2962+K2962</f>
        <v>34354.300000000003</v>
      </c>
      <c r="N2962" s="412">
        <f>H2962+J2962+L2962</f>
        <v>0</v>
      </c>
      <c r="O2962" s="412"/>
      <c r="P2962" s="412"/>
      <c r="Q2962" s="412"/>
      <c r="R2962" s="419" t="s">
        <v>0</v>
      </c>
      <c r="T2962" s="411">
        <v>0</v>
      </c>
    </row>
    <row r="2963" spans="1:20" s="77" customFormat="1" ht="24" hidden="1" customHeight="1">
      <c r="A2963" s="372" t="s">
        <v>2276</v>
      </c>
      <c r="B2963" s="421" t="s">
        <v>0</v>
      </c>
      <c r="C2963" s="421" t="s">
        <v>1559</v>
      </c>
      <c r="D2963" s="422" t="s">
        <v>135</v>
      </c>
      <c r="E2963" s="422" t="s">
        <v>1536</v>
      </c>
      <c r="F2963" s="416"/>
      <c r="G2963" s="416">
        <v>2544.3000000000002</v>
      </c>
      <c r="H2963" s="417">
        <f t="shared" si="3843"/>
        <v>0</v>
      </c>
      <c r="I2963" s="416">
        <v>31755.200000000001</v>
      </c>
      <c r="J2963" s="417">
        <f t="shared" si="3844"/>
        <v>0</v>
      </c>
      <c r="K2963" s="416">
        <v>54.8</v>
      </c>
      <c r="L2963" s="417">
        <f t="shared" si="3845"/>
        <v>0</v>
      </c>
      <c r="M2963" s="417">
        <f t="shared" si="3846"/>
        <v>34354.300000000003</v>
      </c>
      <c r="N2963" s="417">
        <f t="shared" si="3830"/>
        <v>0</v>
      </c>
      <c r="O2963" s="417">
        <f t="shared" ref="O2963" si="3851">F2963-F2962</f>
        <v>0</v>
      </c>
      <c r="P2963" s="417">
        <f t="shared" ref="P2963:Q2963" si="3852">M2963-M2962</f>
        <v>0</v>
      </c>
      <c r="Q2963" s="417">
        <f t="shared" si="3852"/>
        <v>0</v>
      </c>
      <c r="R2963" s="422"/>
      <c r="T2963" s="416">
        <v>0</v>
      </c>
    </row>
    <row r="2964" spans="1:20" s="485" customFormat="1" ht="24" hidden="1" customHeight="1">
      <c r="A2964" s="366" t="s">
        <v>2093</v>
      </c>
      <c r="B2964" s="418" t="s">
        <v>0</v>
      </c>
      <c r="C2964" s="418" t="s">
        <v>3631</v>
      </c>
      <c r="D2964" s="419" t="s">
        <v>128</v>
      </c>
      <c r="E2964" s="419" t="s">
        <v>1894</v>
      </c>
      <c r="F2964" s="411"/>
      <c r="G2964" s="411">
        <v>31845.4</v>
      </c>
      <c r="H2964" s="412">
        <f>INT($F2964*G2964)</f>
        <v>0</v>
      </c>
      <c r="I2964" s="411">
        <v>262052</v>
      </c>
      <c r="J2964" s="412">
        <f>INT($F2964*I2964)</f>
        <v>0</v>
      </c>
      <c r="K2964" s="411">
        <v>26881.3</v>
      </c>
      <c r="L2964" s="412">
        <f>INT($F2964*K2964)</f>
        <v>0</v>
      </c>
      <c r="M2964" s="412">
        <f>+G2964+I2964+K2964</f>
        <v>320778.7</v>
      </c>
      <c r="N2964" s="412">
        <f>H2964+J2964+L2964</f>
        <v>0</v>
      </c>
      <c r="O2964" s="412"/>
      <c r="P2964" s="412"/>
      <c r="Q2964" s="412"/>
      <c r="R2964" s="419" t="s">
        <v>0</v>
      </c>
      <c r="T2964" s="411">
        <v>24</v>
      </c>
    </row>
    <row r="2965" spans="1:20" s="77" customFormat="1" ht="24" hidden="1" customHeight="1">
      <c r="A2965" s="372" t="s">
        <v>2072</v>
      </c>
      <c r="B2965" s="421" t="s">
        <v>0</v>
      </c>
      <c r="C2965" s="421" t="s">
        <v>1560</v>
      </c>
      <c r="D2965" s="422" t="s">
        <v>128</v>
      </c>
      <c r="E2965" s="422" t="s">
        <v>1536</v>
      </c>
      <c r="F2965" s="416"/>
      <c r="G2965" s="416">
        <v>31845.4</v>
      </c>
      <c r="H2965" s="417">
        <f t="shared" si="3843"/>
        <v>0</v>
      </c>
      <c r="I2965" s="416">
        <v>262052</v>
      </c>
      <c r="J2965" s="417">
        <f t="shared" si="3844"/>
        <v>0</v>
      </c>
      <c r="K2965" s="416">
        <v>26881.3</v>
      </c>
      <c r="L2965" s="417">
        <f t="shared" si="3845"/>
        <v>0</v>
      </c>
      <c r="M2965" s="417">
        <f t="shared" si="3846"/>
        <v>320778.7</v>
      </c>
      <c r="N2965" s="417">
        <f t="shared" si="3830"/>
        <v>0</v>
      </c>
      <c r="O2965" s="417">
        <f t="shared" ref="O2965" si="3853">F2965-F2964</f>
        <v>0</v>
      </c>
      <c r="P2965" s="417">
        <f t="shared" ref="P2965:Q2965" si="3854">M2965-M2964</f>
        <v>0</v>
      </c>
      <c r="Q2965" s="417">
        <f t="shared" si="3854"/>
        <v>0</v>
      </c>
      <c r="R2965" s="422"/>
      <c r="T2965" s="416">
        <v>24</v>
      </c>
    </row>
    <row r="2966" spans="1:20" s="485" customFormat="1" ht="24" hidden="1" customHeight="1">
      <c r="A2966" s="366" t="s">
        <v>2064</v>
      </c>
      <c r="B2966" s="418" t="s">
        <v>0</v>
      </c>
      <c r="C2966" s="418" t="s">
        <v>3631</v>
      </c>
      <c r="D2966" s="419" t="s">
        <v>130</v>
      </c>
      <c r="E2966" s="419" t="s">
        <v>1894</v>
      </c>
      <c r="F2966" s="411"/>
      <c r="G2966" s="411">
        <v>8728.5</v>
      </c>
      <c r="H2966" s="412">
        <f>INT($F2966*G2966)</f>
        <v>0</v>
      </c>
      <c r="I2966" s="411">
        <v>57738.400000000001</v>
      </c>
      <c r="J2966" s="412">
        <f>INT($F2966*I2966)</f>
        <v>0</v>
      </c>
      <c r="K2966" s="411">
        <v>5843</v>
      </c>
      <c r="L2966" s="412">
        <f>INT($F2966*K2966)</f>
        <v>0</v>
      </c>
      <c r="M2966" s="412">
        <f>+G2966+I2966+K2966</f>
        <v>72309.899999999994</v>
      </c>
      <c r="N2966" s="412">
        <f>H2966+J2966+L2966</f>
        <v>0</v>
      </c>
      <c r="O2966" s="412"/>
      <c r="P2966" s="412"/>
      <c r="Q2966" s="412"/>
      <c r="R2966" s="419" t="s">
        <v>0</v>
      </c>
      <c r="T2966" s="411">
        <v>27</v>
      </c>
    </row>
    <row r="2967" spans="1:20" s="77" customFormat="1" ht="24" hidden="1" customHeight="1">
      <c r="A2967" s="372" t="s">
        <v>2072</v>
      </c>
      <c r="B2967" s="421" t="s">
        <v>0</v>
      </c>
      <c r="C2967" s="421" t="s">
        <v>1560</v>
      </c>
      <c r="D2967" s="422" t="s">
        <v>130</v>
      </c>
      <c r="E2967" s="422" t="s">
        <v>1536</v>
      </c>
      <c r="F2967" s="416"/>
      <c r="G2967" s="416">
        <v>8728.5</v>
      </c>
      <c r="H2967" s="417">
        <f t="shared" si="3843"/>
        <v>0</v>
      </c>
      <c r="I2967" s="416">
        <v>57738.400000000001</v>
      </c>
      <c r="J2967" s="417">
        <f t="shared" si="3844"/>
        <v>0</v>
      </c>
      <c r="K2967" s="416">
        <v>5843</v>
      </c>
      <c r="L2967" s="417">
        <f t="shared" si="3845"/>
        <v>0</v>
      </c>
      <c r="M2967" s="417">
        <f t="shared" si="3846"/>
        <v>72309.899999999994</v>
      </c>
      <c r="N2967" s="417">
        <f t="shared" si="3830"/>
        <v>0</v>
      </c>
      <c r="O2967" s="417">
        <f t="shared" ref="O2967" si="3855">F2967-F2966</f>
        <v>0</v>
      </c>
      <c r="P2967" s="417">
        <f t="shared" ref="P2967:Q2967" si="3856">M2967-M2966</f>
        <v>0</v>
      </c>
      <c r="Q2967" s="417">
        <f t="shared" si="3856"/>
        <v>0</v>
      </c>
      <c r="R2967" s="422"/>
      <c r="T2967" s="416">
        <v>27</v>
      </c>
    </row>
    <row r="2968" spans="1:20" s="485" customFormat="1" ht="24" hidden="1" customHeight="1">
      <c r="A2968" s="366" t="s">
        <v>2064</v>
      </c>
      <c r="B2968" s="418" t="s">
        <v>0</v>
      </c>
      <c r="C2968" s="418" t="s">
        <v>3631</v>
      </c>
      <c r="D2968" s="419" t="s">
        <v>134</v>
      </c>
      <c r="E2968" s="419" t="s">
        <v>1894</v>
      </c>
      <c r="F2968" s="411"/>
      <c r="G2968" s="411">
        <v>8217.7000000000007</v>
      </c>
      <c r="H2968" s="412">
        <f>INT($F2968*G2968)</f>
        <v>0</v>
      </c>
      <c r="I2968" s="411">
        <v>50633.599999999999</v>
      </c>
      <c r="J2968" s="412">
        <f>INT($F2968*I2968)</f>
        <v>0</v>
      </c>
      <c r="K2968" s="411">
        <v>5645.2</v>
      </c>
      <c r="L2968" s="412">
        <f>INT($F2968*K2968)</f>
        <v>0</v>
      </c>
      <c r="M2968" s="412">
        <f>+G2968+I2968+K2968</f>
        <v>64496.5</v>
      </c>
      <c r="N2968" s="412">
        <f>H2968+J2968+L2968</f>
        <v>0</v>
      </c>
      <c r="O2968" s="412"/>
      <c r="P2968" s="412"/>
      <c r="Q2968" s="412"/>
      <c r="R2968" s="419" t="s">
        <v>0</v>
      </c>
      <c r="T2968" s="411">
        <v>0</v>
      </c>
    </row>
    <row r="2969" spans="1:20" s="77" customFormat="1" ht="24" hidden="1" customHeight="1">
      <c r="A2969" s="372" t="s">
        <v>2072</v>
      </c>
      <c r="B2969" s="421" t="s">
        <v>0</v>
      </c>
      <c r="C2969" s="421" t="s">
        <v>1560</v>
      </c>
      <c r="D2969" s="422" t="s">
        <v>134</v>
      </c>
      <c r="E2969" s="422" t="s">
        <v>1536</v>
      </c>
      <c r="F2969" s="416"/>
      <c r="G2969" s="416">
        <v>8217.7000000000007</v>
      </c>
      <c r="H2969" s="417">
        <f t="shared" si="3843"/>
        <v>0</v>
      </c>
      <c r="I2969" s="416">
        <v>50633.599999999999</v>
      </c>
      <c r="J2969" s="417">
        <f t="shared" si="3844"/>
        <v>0</v>
      </c>
      <c r="K2969" s="416">
        <v>5645.2</v>
      </c>
      <c r="L2969" s="417">
        <f t="shared" si="3845"/>
        <v>0</v>
      </c>
      <c r="M2969" s="417">
        <f t="shared" si="3846"/>
        <v>64496.5</v>
      </c>
      <c r="N2969" s="417">
        <f t="shared" si="3830"/>
        <v>0</v>
      </c>
      <c r="O2969" s="417">
        <f t="shared" ref="O2969" si="3857">F2969-F2968</f>
        <v>0</v>
      </c>
      <c r="P2969" s="417">
        <f t="shared" ref="P2969:Q2969" si="3858">M2969-M2968</f>
        <v>0</v>
      </c>
      <c r="Q2969" s="417">
        <f t="shared" si="3858"/>
        <v>0</v>
      </c>
      <c r="R2969" s="422"/>
      <c r="T2969" s="416">
        <v>0</v>
      </c>
    </row>
    <row r="2970" spans="1:20" s="485" customFormat="1" ht="24" hidden="1" customHeight="1">
      <c r="A2970" s="366" t="s">
        <v>2064</v>
      </c>
      <c r="B2970" s="418" t="s">
        <v>0</v>
      </c>
      <c r="C2970" s="418" t="s">
        <v>3631</v>
      </c>
      <c r="D2970" s="419" t="s">
        <v>135</v>
      </c>
      <c r="E2970" s="419" t="s">
        <v>1894</v>
      </c>
      <c r="F2970" s="411"/>
      <c r="G2970" s="411">
        <v>2544.3000000000002</v>
      </c>
      <c r="H2970" s="412">
        <f>INT($F2970*G2970)</f>
        <v>0</v>
      </c>
      <c r="I2970" s="411">
        <v>31755.200000000001</v>
      </c>
      <c r="J2970" s="412">
        <f>INT($F2970*I2970)</f>
        <v>0</v>
      </c>
      <c r="K2970" s="411">
        <v>54.8</v>
      </c>
      <c r="L2970" s="412">
        <f>INT($F2970*K2970)</f>
        <v>0</v>
      </c>
      <c r="M2970" s="412">
        <f>+G2970+I2970+K2970</f>
        <v>34354.300000000003</v>
      </c>
      <c r="N2970" s="412">
        <f>H2970+J2970+L2970</f>
        <v>0</v>
      </c>
      <c r="O2970" s="412"/>
      <c r="P2970" s="412"/>
      <c r="Q2970" s="412"/>
      <c r="R2970" s="419" t="s">
        <v>0</v>
      </c>
      <c r="T2970" s="411">
        <v>0</v>
      </c>
    </row>
    <row r="2971" spans="1:20" s="77" customFormat="1" ht="24" hidden="1" customHeight="1">
      <c r="A2971" s="372" t="s">
        <v>2276</v>
      </c>
      <c r="B2971" s="421" t="s">
        <v>0</v>
      </c>
      <c r="C2971" s="421" t="s">
        <v>1560</v>
      </c>
      <c r="D2971" s="422" t="s">
        <v>135</v>
      </c>
      <c r="E2971" s="422" t="s">
        <v>1536</v>
      </c>
      <c r="F2971" s="416"/>
      <c r="G2971" s="416">
        <v>2544.3000000000002</v>
      </c>
      <c r="H2971" s="417">
        <f t="shared" si="3843"/>
        <v>0</v>
      </c>
      <c r="I2971" s="416">
        <v>31755.200000000001</v>
      </c>
      <c r="J2971" s="417">
        <f t="shared" si="3844"/>
        <v>0</v>
      </c>
      <c r="K2971" s="416">
        <v>54.8</v>
      </c>
      <c r="L2971" s="417">
        <f t="shared" si="3845"/>
        <v>0</v>
      </c>
      <c r="M2971" s="417">
        <f t="shared" si="3846"/>
        <v>34354.300000000003</v>
      </c>
      <c r="N2971" s="417">
        <f t="shared" si="3830"/>
        <v>0</v>
      </c>
      <c r="O2971" s="417">
        <f t="shared" ref="O2971" si="3859">F2971-F2970</f>
        <v>0</v>
      </c>
      <c r="P2971" s="417">
        <f t="shared" ref="P2971:Q2971" si="3860">M2971-M2970</f>
        <v>0</v>
      </c>
      <c r="Q2971" s="417">
        <f t="shared" si="3860"/>
        <v>0</v>
      </c>
      <c r="R2971" s="422"/>
      <c r="T2971" s="416">
        <v>0</v>
      </c>
    </row>
    <row r="2972" spans="1:20" s="485" customFormat="1" ht="24" hidden="1" customHeight="1">
      <c r="A2972" s="366" t="s">
        <v>2093</v>
      </c>
      <c r="B2972" s="418" t="s">
        <v>0</v>
      </c>
      <c r="C2972" s="418" t="s">
        <v>3632</v>
      </c>
      <c r="D2972" s="419" t="s">
        <v>130</v>
      </c>
      <c r="E2972" s="419" t="s">
        <v>1894</v>
      </c>
      <c r="F2972" s="411"/>
      <c r="G2972" s="411">
        <v>8728.5</v>
      </c>
      <c r="H2972" s="412">
        <f>INT($F2972*G2972)</f>
        <v>0</v>
      </c>
      <c r="I2972" s="411">
        <v>57738.400000000001</v>
      </c>
      <c r="J2972" s="412">
        <f>INT($F2972*I2972)</f>
        <v>0</v>
      </c>
      <c r="K2972" s="411">
        <v>5843</v>
      </c>
      <c r="L2972" s="412">
        <f>INT($F2972*K2972)</f>
        <v>0</v>
      </c>
      <c r="M2972" s="412">
        <f>+G2972+I2972+K2972</f>
        <v>72309.899999999994</v>
      </c>
      <c r="N2972" s="412">
        <f>H2972+J2972+L2972</f>
        <v>0</v>
      </c>
      <c r="O2972" s="412"/>
      <c r="P2972" s="412"/>
      <c r="Q2972" s="412"/>
      <c r="R2972" s="419" t="s">
        <v>0</v>
      </c>
      <c r="T2972" s="411">
        <v>6</v>
      </c>
    </row>
    <row r="2973" spans="1:20" s="77" customFormat="1" ht="24" hidden="1" customHeight="1">
      <c r="A2973" s="372" t="s">
        <v>2072</v>
      </c>
      <c r="B2973" s="421" t="s">
        <v>0</v>
      </c>
      <c r="C2973" s="421" t="s">
        <v>1561</v>
      </c>
      <c r="D2973" s="422" t="s">
        <v>130</v>
      </c>
      <c r="E2973" s="422" t="s">
        <v>1536</v>
      </c>
      <c r="F2973" s="416"/>
      <c r="G2973" s="416">
        <v>8728.5</v>
      </c>
      <c r="H2973" s="417">
        <f t="shared" si="3843"/>
        <v>0</v>
      </c>
      <c r="I2973" s="416">
        <v>57738.400000000001</v>
      </c>
      <c r="J2973" s="417">
        <f t="shared" si="3844"/>
        <v>0</v>
      </c>
      <c r="K2973" s="416">
        <v>5843</v>
      </c>
      <c r="L2973" s="417">
        <f t="shared" si="3845"/>
        <v>0</v>
      </c>
      <c r="M2973" s="417">
        <f t="shared" si="3846"/>
        <v>72309.899999999994</v>
      </c>
      <c r="N2973" s="417">
        <f t="shared" si="3830"/>
        <v>0</v>
      </c>
      <c r="O2973" s="417">
        <f t="shared" ref="O2973" si="3861">F2973-F2972</f>
        <v>0</v>
      </c>
      <c r="P2973" s="417">
        <f t="shared" ref="P2973:Q2973" si="3862">M2973-M2972</f>
        <v>0</v>
      </c>
      <c r="Q2973" s="417">
        <f t="shared" si="3862"/>
        <v>0</v>
      </c>
      <c r="R2973" s="422"/>
      <c r="T2973" s="416">
        <v>6</v>
      </c>
    </row>
    <row r="2974" spans="1:20" s="485" customFormat="1" ht="24" hidden="1" customHeight="1">
      <c r="A2974" s="366" t="s">
        <v>2064</v>
      </c>
      <c r="B2974" s="418" t="s">
        <v>0</v>
      </c>
      <c r="C2974" s="418" t="s">
        <v>3632</v>
      </c>
      <c r="D2974" s="419" t="s">
        <v>134</v>
      </c>
      <c r="E2974" s="419" t="s">
        <v>1894</v>
      </c>
      <c r="F2974" s="411"/>
      <c r="G2974" s="411">
        <v>8217.7000000000007</v>
      </c>
      <c r="H2974" s="412">
        <f>INT($F2974*G2974)</f>
        <v>0</v>
      </c>
      <c r="I2974" s="411">
        <v>50633.599999999999</v>
      </c>
      <c r="J2974" s="412">
        <f>INT($F2974*I2974)</f>
        <v>0</v>
      </c>
      <c r="K2974" s="411">
        <v>5645.2</v>
      </c>
      <c r="L2974" s="412">
        <f>INT($F2974*K2974)</f>
        <v>0</v>
      </c>
      <c r="M2974" s="412">
        <f>+G2974+I2974+K2974</f>
        <v>64496.5</v>
      </c>
      <c r="N2974" s="412">
        <f>H2974+J2974+L2974</f>
        <v>0</v>
      </c>
      <c r="O2974" s="412"/>
      <c r="P2974" s="412"/>
      <c r="Q2974" s="412"/>
      <c r="R2974" s="419" t="s">
        <v>0</v>
      </c>
      <c r="T2974" s="411">
        <v>8</v>
      </c>
    </row>
    <row r="2975" spans="1:20" s="77" customFormat="1" ht="24" hidden="1" customHeight="1">
      <c r="A2975" s="372" t="s">
        <v>2072</v>
      </c>
      <c r="B2975" s="421" t="s">
        <v>0</v>
      </c>
      <c r="C2975" s="421" t="s">
        <v>1561</v>
      </c>
      <c r="D2975" s="422" t="s">
        <v>134</v>
      </c>
      <c r="E2975" s="422" t="s">
        <v>1536</v>
      </c>
      <c r="F2975" s="416"/>
      <c r="G2975" s="416">
        <v>8217.7000000000007</v>
      </c>
      <c r="H2975" s="417">
        <f t="shared" si="3843"/>
        <v>0</v>
      </c>
      <c r="I2975" s="416">
        <v>50633.599999999999</v>
      </c>
      <c r="J2975" s="417">
        <f t="shared" si="3844"/>
        <v>0</v>
      </c>
      <c r="K2975" s="416">
        <v>5645.2</v>
      </c>
      <c r="L2975" s="417">
        <f t="shared" si="3845"/>
        <v>0</v>
      </c>
      <c r="M2975" s="417">
        <f t="shared" ref="M2975:M2989" si="3863">+G2975+I2975+K2975</f>
        <v>64496.5</v>
      </c>
      <c r="N2975" s="417">
        <f t="shared" si="3830"/>
        <v>0</v>
      </c>
      <c r="O2975" s="417">
        <f t="shared" ref="O2975" si="3864">F2975-F2974</f>
        <v>0</v>
      </c>
      <c r="P2975" s="417">
        <f t="shared" ref="P2975:Q2975" si="3865">M2975-M2974</f>
        <v>0</v>
      </c>
      <c r="Q2975" s="417">
        <f t="shared" si="3865"/>
        <v>0</v>
      </c>
      <c r="R2975" s="422"/>
      <c r="T2975" s="416">
        <v>8</v>
      </c>
    </row>
    <row r="2976" spans="1:20" s="485" customFormat="1" ht="24" hidden="1" customHeight="1">
      <c r="A2976" s="366" t="s">
        <v>2093</v>
      </c>
      <c r="B2976" s="418" t="s">
        <v>0</v>
      </c>
      <c r="C2976" s="418" t="s">
        <v>3632</v>
      </c>
      <c r="D2976" s="419" t="s">
        <v>136</v>
      </c>
      <c r="E2976" s="419" t="s">
        <v>1894</v>
      </c>
      <c r="F2976" s="411"/>
      <c r="G2976" s="411">
        <v>6453.1</v>
      </c>
      <c r="H2976" s="412">
        <f>INT($F2976*G2976)</f>
        <v>0</v>
      </c>
      <c r="I2976" s="411">
        <v>34660.800000000003</v>
      </c>
      <c r="J2976" s="412">
        <f>INT($F2976*I2976)</f>
        <v>0</v>
      </c>
      <c r="K2976" s="411">
        <v>4460.3999999999996</v>
      </c>
      <c r="L2976" s="412">
        <f>INT($F2976*K2976)</f>
        <v>0</v>
      </c>
      <c r="M2976" s="412">
        <f>+G2976+I2976+K2976</f>
        <v>45574.3</v>
      </c>
      <c r="N2976" s="412">
        <f>H2976+J2976+L2976</f>
        <v>0</v>
      </c>
      <c r="O2976" s="412"/>
      <c r="P2976" s="412"/>
      <c r="Q2976" s="412"/>
      <c r="R2976" s="419" t="s">
        <v>0</v>
      </c>
      <c r="T2976" s="411">
        <v>1</v>
      </c>
    </row>
    <row r="2977" spans="1:20" s="77" customFormat="1" ht="24" hidden="1" customHeight="1">
      <c r="A2977" s="372" t="s">
        <v>2072</v>
      </c>
      <c r="B2977" s="421" t="s">
        <v>0</v>
      </c>
      <c r="C2977" s="421" t="s">
        <v>1561</v>
      </c>
      <c r="D2977" s="422" t="s">
        <v>136</v>
      </c>
      <c r="E2977" s="422" t="s">
        <v>1536</v>
      </c>
      <c r="F2977" s="416"/>
      <c r="G2977" s="416">
        <v>6453.1</v>
      </c>
      <c r="H2977" s="417">
        <f t="shared" si="3843"/>
        <v>0</v>
      </c>
      <c r="I2977" s="416">
        <v>34660.800000000003</v>
      </c>
      <c r="J2977" s="417">
        <f t="shared" si="3844"/>
        <v>0</v>
      </c>
      <c r="K2977" s="416">
        <v>4460.3999999999996</v>
      </c>
      <c r="L2977" s="417">
        <f t="shared" si="3845"/>
        <v>0</v>
      </c>
      <c r="M2977" s="417">
        <f t="shared" si="3863"/>
        <v>45574.3</v>
      </c>
      <c r="N2977" s="417">
        <f t="shared" si="3830"/>
        <v>0</v>
      </c>
      <c r="O2977" s="417">
        <f t="shared" ref="O2977" si="3866">F2977-F2976</f>
        <v>0</v>
      </c>
      <c r="P2977" s="417">
        <f t="shared" ref="P2977:Q2977" si="3867">M2977-M2976</f>
        <v>0</v>
      </c>
      <c r="Q2977" s="417">
        <f t="shared" si="3867"/>
        <v>0</v>
      </c>
      <c r="R2977" s="422"/>
      <c r="T2977" s="416">
        <v>1</v>
      </c>
    </row>
    <row r="2978" spans="1:20" s="485" customFormat="1" ht="24" hidden="1" customHeight="1">
      <c r="A2978" s="366" t="s">
        <v>3516</v>
      </c>
      <c r="B2978" s="418" t="s">
        <v>0</v>
      </c>
      <c r="C2978" s="418" t="s">
        <v>3633</v>
      </c>
      <c r="D2978" s="419" t="s">
        <v>128</v>
      </c>
      <c r="E2978" s="419" t="s">
        <v>1894</v>
      </c>
      <c r="F2978" s="411"/>
      <c r="G2978" s="411">
        <v>31845.4</v>
      </c>
      <c r="H2978" s="412">
        <f>INT($F2978*G2978)</f>
        <v>0</v>
      </c>
      <c r="I2978" s="411">
        <v>262052</v>
      </c>
      <c r="J2978" s="412">
        <f>INT($F2978*I2978)</f>
        <v>0</v>
      </c>
      <c r="K2978" s="411">
        <v>26881.3</v>
      </c>
      <c r="L2978" s="412">
        <f>INT($F2978*K2978)</f>
        <v>0</v>
      </c>
      <c r="M2978" s="412">
        <f>+G2978+I2978+K2978</f>
        <v>320778.7</v>
      </c>
      <c r="N2978" s="412">
        <f>H2978+J2978+L2978</f>
        <v>0</v>
      </c>
      <c r="O2978" s="412"/>
      <c r="P2978" s="412"/>
      <c r="Q2978" s="412"/>
      <c r="R2978" s="419" t="s">
        <v>0</v>
      </c>
      <c r="T2978" s="411">
        <v>16</v>
      </c>
    </row>
    <row r="2979" spans="1:20" s="77" customFormat="1" ht="24" hidden="1" customHeight="1">
      <c r="A2979" s="372" t="s">
        <v>2072</v>
      </c>
      <c r="B2979" s="421" t="s">
        <v>0</v>
      </c>
      <c r="C2979" s="421" t="s">
        <v>1562</v>
      </c>
      <c r="D2979" s="422" t="s">
        <v>128</v>
      </c>
      <c r="E2979" s="422" t="s">
        <v>1536</v>
      </c>
      <c r="F2979" s="416"/>
      <c r="G2979" s="416">
        <v>31845.4</v>
      </c>
      <c r="H2979" s="417">
        <f t="shared" si="3843"/>
        <v>0</v>
      </c>
      <c r="I2979" s="416">
        <v>262052</v>
      </c>
      <c r="J2979" s="417">
        <f t="shared" si="3844"/>
        <v>0</v>
      </c>
      <c r="K2979" s="416">
        <v>26881.3</v>
      </c>
      <c r="L2979" s="417">
        <f t="shared" si="3845"/>
        <v>0</v>
      </c>
      <c r="M2979" s="417">
        <f t="shared" si="3863"/>
        <v>320778.7</v>
      </c>
      <c r="N2979" s="417">
        <f t="shared" si="3830"/>
        <v>0</v>
      </c>
      <c r="O2979" s="417">
        <f t="shared" ref="O2979" si="3868">F2979-F2978</f>
        <v>0</v>
      </c>
      <c r="P2979" s="417">
        <f t="shared" ref="P2979:Q2979" si="3869">M2979-M2978</f>
        <v>0</v>
      </c>
      <c r="Q2979" s="417">
        <f t="shared" si="3869"/>
        <v>0</v>
      </c>
      <c r="R2979" s="422"/>
      <c r="T2979" s="416">
        <v>16</v>
      </c>
    </row>
    <row r="2980" spans="1:20" s="485" customFormat="1" ht="24" hidden="1" customHeight="1">
      <c r="A2980" s="366" t="s">
        <v>2313</v>
      </c>
      <c r="B2980" s="418" t="s">
        <v>0</v>
      </c>
      <c r="C2980" s="418" t="s">
        <v>3634</v>
      </c>
      <c r="D2980" s="419" t="s">
        <v>130</v>
      </c>
      <c r="E2980" s="419" t="s">
        <v>1894</v>
      </c>
      <c r="F2980" s="411"/>
      <c r="G2980" s="411">
        <v>8728.5</v>
      </c>
      <c r="H2980" s="412">
        <f>INT($F2980*G2980)</f>
        <v>0</v>
      </c>
      <c r="I2980" s="411">
        <v>57738.400000000001</v>
      </c>
      <c r="J2980" s="412">
        <f>INT($F2980*I2980)</f>
        <v>0</v>
      </c>
      <c r="K2980" s="411">
        <v>5843</v>
      </c>
      <c r="L2980" s="412">
        <f>INT($F2980*K2980)</f>
        <v>0</v>
      </c>
      <c r="M2980" s="412">
        <f>+G2980+I2980+K2980</f>
        <v>72309.899999999994</v>
      </c>
      <c r="N2980" s="412">
        <f>H2980+J2980+L2980</f>
        <v>0</v>
      </c>
      <c r="O2980" s="412"/>
      <c r="P2980" s="412"/>
      <c r="Q2980" s="412"/>
      <c r="R2980" s="419" t="s">
        <v>0</v>
      </c>
      <c r="T2980" s="411">
        <v>10</v>
      </c>
    </row>
    <row r="2981" spans="1:20" s="77" customFormat="1" ht="24" hidden="1" customHeight="1">
      <c r="A2981" s="372" t="s">
        <v>3635</v>
      </c>
      <c r="B2981" s="421" t="s">
        <v>0</v>
      </c>
      <c r="C2981" s="421" t="s">
        <v>3636</v>
      </c>
      <c r="D2981" s="422" t="s">
        <v>130</v>
      </c>
      <c r="E2981" s="422" t="s">
        <v>1536</v>
      </c>
      <c r="F2981" s="416"/>
      <c r="G2981" s="416">
        <v>8728.5</v>
      </c>
      <c r="H2981" s="417">
        <f t="shared" si="3843"/>
        <v>0</v>
      </c>
      <c r="I2981" s="416">
        <v>57738.400000000001</v>
      </c>
      <c r="J2981" s="417">
        <f t="shared" si="3844"/>
        <v>0</v>
      </c>
      <c r="K2981" s="416">
        <v>5843</v>
      </c>
      <c r="L2981" s="417">
        <f t="shared" si="3845"/>
        <v>0</v>
      </c>
      <c r="M2981" s="417">
        <f t="shared" si="3863"/>
        <v>72309.899999999994</v>
      </c>
      <c r="N2981" s="417">
        <f t="shared" si="3830"/>
        <v>0</v>
      </c>
      <c r="O2981" s="417">
        <f t="shared" ref="O2981" si="3870">F2981-F2980</f>
        <v>0</v>
      </c>
      <c r="P2981" s="417">
        <f t="shared" ref="P2981:Q2981" si="3871">M2981-M2980</f>
        <v>0</v>
      </c>
      <c r="Q2981" s="417">
        <f t="shared" si="3871"/>
        <v>0</v>
      </c>
      <c r="R2981" s="422"/>
      <c r="T2981" s="416">
        <v>10</v>
      </c>
    </row>
    <row r="2982" spans="1:20" s="485" customFormat="1" ht="24" hidden="1" customHeight="1">
      <c r="A2982" s="366" t="s">
        <v>2064</v>
      </c>
      <c r="B2982" s="418" t="s">
        <v>0</v>
      </c>
      <c r="C2982" s="418" t="s">
        <v>3634</v>
      </c>
      <c r="D2982" s="419" t="s">
        <v>134</v>
      </c>
      <c r="E2982" s="419" t="s">
        <v>1894</v>
      </c>
      <c r="F2982" s="411"/>
      <c r="G2982" s="411">
        <v>8217.7000000000007</v>
      </c>
      <c r="H2982" s="412">
        <f>INT($F2982*G2982)</f>
        <v>0</v>
      </c>
      <c r="I2982" s="411">
        <v>50633.599999999999</v>
      </c>
      <c r="J2982" s="412">
        <f>INT($F2982*I2982)</f>
        <v>0</v>
      </c>
      <c r="K2982" s="411">
        <v>5645.2</v>
      </c>
      <c r="L2982" s="412">
        <f>INT($F2982*K2982)</f>
        <v>0</v>
      </c>
      <c r="M2982" s="412">
        <f>+G2982+I2982+K2982</f>
        <v>64496.5</v>
      </c>
      <c r="N2982" s="412">
        <f>H2982+J2982+L2982</f>
        <v>0</v>
      </c>
      <c r="O2982" s="412"/>
      <c r="P2982" s="412"/>
      <c r="Q2982" s="412"/>
      <c r="R2982" s="419" t="s">
        <v>0</v>
      </c>
      <c r="T2982" s="411">
        <v>4</v>
      </c>
    </row>
    <row r="2983" spans="1:20" s="77" customFormat="1" ht="24" hidden="1" customHeight="1">
      <c r="A2983" s="372" t="s">
        <v>2072</v>
      </c>
      <c r="B2983" s="421" t="s">
        <v>0</v>
      </c>
      <c r="C2983" s="421" t="s">
        <v>1563</v>
      </c>
      <c r="D2983" s="422" t="s">
        <v>134</v>
      </c>
      <c r="E2983" s="422" t="s">
        <v>1536</v>
      </c>
      <c r="F2983" s="416"/>
      <c r="G2983" s="416">
        <v>8217.7000000000007</v>
      </c>
      <c r="H2983" s="417">
        <f t="shared" si="3843"/>
        <v>0</v>
      </c>
      <c r="I2983" s="416">
        <v>50633.599999999999</v>
      </c>
      <c r="J2983" s="417">
        <f t="shared" si="3844"/>
        <v>0</v>
      </c>
      <c r="K2983" s="416">
        <v>5645.2</v>
      </c>
      <c r="L2983" s="417">
        <f t="shared" si="3845"/>
        <v>0</v>
      </c>
      <c r="M2983" s="417">
        <f t="shared" si="3863"/>
        <v>64496.5</v>
      </c>
      <c r="N2983" s="417">
        <f t="shared" si="3830"/>
        <v>0</v>
      </c>
      <c r="O2983" s="417">
        <f t="shared" ref="O2983" si="3872">F2983-F2982</f>
        <v>0</v>
      </c>
      <c r="P2983" s="417">
        <f t="shared" ref="P2983:Q2983" si="3873">M2983-M2982</f>
        <v>0</v>
      </c>
      <c r="Q2983" s="417">
        <f t="shared" si="3873"/>
        <v>0</v>
      </c>
      <c r="R2983" s="422"/>
      <c r="T2983" s="416">
        <v>4</v>
      </c>
    </row>
    <row r="2984" spans="1:20" s="485" customFormat="1" ht="24" hidden="1" customHeight="1">
      <c r="A2984" s="366" t="s">
        <v>2313</v>
      </c>
      <c r="B2984" s="418" t="s">
        <v>0</v>
      </c>
      <c r="C2984" s="418" t="s">
        <v>3634</v>
      </c>
      <c r="D2984" s="419" t="s">
        <v>136</v>
      </c>
      <c r="E2984" s="419" t="s">
        <v>1894</v>
      </c>
      <c r="F2984" s="411"/>
      <c r="G2984" s="411">
        <v>6453.1</v>
      </c>
      <c r="H2984" s="412">
        <f>INT($F2984*G2984)</f>
        <v>0</v>
      </c>
      <c r="I2984" s="411">
        <v>34660.800000000003</v>
      </c>
      <c r="J2984" s="412">
        <f>INT($F2984*I2984)</f>
        <v>0</v>
      </c>
      <c r="K2984" s="411">
        <v>4460.3999999999996</v>
      </c>
      <c r="L2984" s="412">
        <f>INT($F2984*K2984)</f>
        <v>0</v>
      </c>
      <c r="M2984" s="412">
        <f>+G2984+I2984+K2984</f>
        <v>45574.3</v>
      </c>
      <c r="N2984" s="412">
        <f>H2984+J2984+L2984</f>
        <v>0</v>
      </c>
      <c r="O2984" s="412"/>
      <c r="P2984" s="412"/>
      <c r="Q2984" s="412"/>
      <c r="R2984" s="419" t="s">
        <v>0</v>
      </c>
      <c r="T2984" s="411">
        <v>1</v>
      </c>
    </row>
    <row r="2985" spans="1:20" s="77" customFormat="1" ht="24" hidden="1" customHeight="1">
      <c r="A2985" s="372" t="s">
        <v>2072</v>
      </c>
      <c r="B2985" s="421" t="s">
        <v>0</v>
      </c>
      <c r="C2985" s="421" t="s">
        <v>1563</v>
      </c>
      <c r="D2985" s="422" t="s">
        <v>136</v>
      </c>
      <c r="E2985" s="422" t="s">
        <v>1536</v>
      </c>
      <c r="F2985" s="416"/>
      <c r="G2985" s="416">
        <v>6453.1</v>
      </c>
      <c r="H2985" s="417">
        <f t="shared" si="3843"/>
        <v>0</v>
      </c>
      <c r="I2985" s="416">
        <v>34660.800000000003</v>
      </c>
      <c r="J2985" s="417">
        <f t="shared" si="3844"/>
        <v>0</v>
      </c>
      <c r="K2985" s="416">
        <v>4460.3999999999996</v>
      </c>
      <c r="L2985" s="417">
        <f t="shared" si="3845"/>
        <v>0</v>
      </c>
      <c r="M2985" s="417">
        <f t="shared" si="3863"/>
        <v>45574.3</v>
      </c>
      <c r="N2985" s="417">
        <f t="shared" si="3830"/>
        <v>0</v>
      </c>
      <c r="O2985" s="417">
        <f t="shared" ref="O2985" si="3874">F2985-F2984</f>
        <v>0</v>
      </c>
      <c r="P2985" s="417">
        <f t="shared" ref="P2985:Q2985" si="3875">M2985-M2984</f>
        <v>0</v>
      </c>
      <c r="Q2985" s="417">
        <f t="shared" si="3875"/>
        <v>0</v>
      </c>
      <c r="R2985" s="422"/>
      <c r="T2985" s="416">
        <v>1</v>
      </c>
    </row>
    <row r="2986" spans="1:20" s="485" customFormat="1" ht="24" hidden="1" customHeight="1">
      <c r="A2986" s="366" t="s">
        <v>2313</v>
      </c>
      <c r="B2986" s="418" t="s">
        <v>0</v>
      </c>
      <c r="C2986" s="418" t="s">
        <v>3634</v>
      </c>
      <c r="D2986" s="419" t="s">
        <v>135</v>
      </c>
      <c r="E2986" s="419" t="s">
        <v>1894</v>
      </c>
      <c r="F2986" s="411"/>
      <c r="G2986" s="411">
        <v>2544.3000000000002</v>
      </c>
      <c r="H2986" s="412">
        <f>INT($F2986*G2986)</f>
        <v>0</v>
      </c>
      <c r="I2986" s="411">
        <v>31755.200000000001</v>
      </c>
      <c r="J2986" s="412">
        <f>INT($F2986*I2986)</f>
        <v>0</v>
      </c>
      <c r="K2986" s="411">
        <v>54.8</v>
      </c>
      <c r="L2986" s="412">
        <f>INT($F2986*K2986)</f>
        <v>0</v>
      </c>
      <c r="M2986" s="412">
        <f>+G2986+I2986+K2986</f>
        <v>34354.300000000003</v>
      </c>
      <c r="N2986" s="412">
        <f>H2986+J2986+L2986</f>
        <v>0</v>
      </c>
      <c r="O2986" s="412"/>
      <c r="P2986" s="412"/>
      <c r="Q2986" s="412"/>
      <c r="R2986" s="419" t="s">
        <v>0</v>
      </c>
      <c r="T2986" s="411">
        <v>1</v>
      </c>
    </row>
    <row r="2987" spans="1:20" s="77" customFormat="1" ht="24" hidden="1" customHeight="1">
      <c r="A2987" s="372" t="s">
        <v>3524</v>
      </c>
      <c r="B2987" s="421" t="s">
        <v>0</v>
      </c>
      <c r="C2987" s="421" t="s">
        <v>3636</v>
      </c>
      <c r="D2987" s="422" t="s">
        <v>135</v>
      </c>
      <c r="E2987" s="422" t="s">
        <v>1536</v>
      </c>
      <c r="F2987" s="416"/>
      <c r="G2987" s="416">
        <v>2544.3000000000002</v>
      </c>
      <c r="H2987" s="417">
        <f t="shared" si="3843"/>
        <v>0</v>
      </c>
      <c r="I2987" s="416">
        <v>31755.200000000001</v>
      </c>
      <c r="J2987" s="417">
        <f t="shared" si="3844"/>
        <v>0</v>
      </c>
      <c r="K2987" s="416">
        <v>54.8</v>
      </c>
      <c r="L2987" s="417">
        <f t="shared" si="3845"/>
        <v>0</v>
      </c>
      <c r="M2987" s="417">
        <f t="shared" si="3863"/>
        <v>34354.300000000003</v>
      </c>
      <c r="N2987" s="417">
        <f t="shared" si="3830"/>
        <v>0</v>
      </c>
      <c r="O2987" s="417">
        <f t="shared" ref="O2987" si="3876">F2987-F2986</f>
        <v>0</v>
      </c>
      <c r="P2987" s="417">
        <f t="shared" ref="P2987:Q2987" si="3877">M2987-M2986</f>
        <v>0</v>
      </c>
      <c r="Q2987" s="417">
        <f t="shared" si="3877"/>
        <v>0</v>
      </c>
      <c r="R2987" s="422"/>
      <c r="T2987" s="416">
        <v>1</v>
      </c>
    </row>
    <row r="2988" spans="1:20" s="485" customFormat="1" ht="24" hidden="1" customHeight="1">
      <c r="A2988" s="366" t="s">
        <v>3637</v>
      </c>
      <c r="B2988" s="418" t="s">
        <v>0</v>
      </c>
      <c r="C2988" s="418" t="s">
        <v>3638</v>
      </c>
      <c r="D2988" s="419" t="s">
        <v>130</v>
      </c>
      <c r="E2988" s="419" t="s">
        <v>1894</v>
      </c>
      <c r="F2988" s="411"/>
      <c r="G2988" s="411">
        <v>8728.5</v>
      </c>
      <c r="H2988" s="412">
        <f>INT($F2988*G2988)</f>
        <v>0</v>
      </c>
      <c r="I2988" s="411">
        <v>57738.400000000001</v>
      </c>
      <c r="J2988" s="412">
        <f>INT($F2988*I2988)</f>
        <v>0</v>
      </c>
      <c r="K2988" s="411">
        <v>5843</v>
      </c>
      <c r="L2988" s="412">
        <f>INT($F2988*K2988)</f>
        <v>0</v>
      </c>
      <c r="M2988" s="412">
        <f>+G2988+I2988+K2988</f>
        <v>72309.899999999994</v>
      </c>
      <c r="N2988" s="412">
        <f>H2988+J2988+L2988</f>
        <v>0</v>
      </c>
      <c r="O2988" s="412"/>
      <c r="P2988" s="412"/>
      <c r="Q2988" s="412"/>
      <c r="R2988" s="419" t="s">
        <v>0</v>
      </c>
      <c r="T2988" s="411">
        <v>8</v>
      </c>
    </row>
    <row r="2989" spans="1:20" s="77" customFormat="1" ht="24" hidden="1" customHeight="1">
      <c r="A2989" s="372" t="s">
        <v>2072</v>
      </c>
      <c r="B2989" s="421" t="s">
        <v>0</v>
      </c>
      <c r="C2989" s="421" t="s">
        <v>1564</v>
      </c>
      <c r="D2989" s="422" t="s">
        <v>130</v>
      </c>
      <c r="E2989" s="422" t="s">
        <v>1536</v>
      </c>
      <c r="F2989" s="416"/>
      <c r="G2989" s="416">
        <v>8728.5</v>
      </c>
      <c r="H2989" s="417">
        <f t="shared" si="3843"/>
        <v>0</v>
      </c>
      <c r="I2989" s="416">
        <v>57738.400000000001</v>
      </c>
      <c r="J2989" s="417">
        <f t="shared" si="3844"/>
        <v>0</v>
      </c>
      <c r="K2989" s="416">
        <v>5843</v>
      </c>
      <c r="L2989" s="417">
        <f t="shared" si="3845"/>
        <v>0</v>
      </c>
      <c r="M2989" s="417">
        <f t="shared" si="3863"/>
        <v>72309.899999999994</v>
      </c>
      <c r="N2989" s="417">
        <f t="shared" si="3830"/>
        <v>0</v>
      </c>
      <c r="O2989" s="417">
        <f t="shared" ref="O2989" si="3878">F2989-F2988</f>
        <v>0</v>
      </c>
      <c r="P2989" s="417">
        <f t="shared" ref="P2989:Q2989" si="3879">M2989-M2988</f>
        <v>0</v>
      </c>
      <c r="Q2989" s="417">
        <f t="shared" si="3879"/>
        <v>0</v>
      </c>
      <c r="R2989" s="422"/>
      <c r="T2989" s="416">
        <v>8</v>
      </c>
    </row>
    <row r="2990" spans="1:20" s="485" customFormat="1" ht="24" hidden="1" customHeight="1">
      <c r="A2990" s="366" t="s">
        <v>2093</v>
      </c>
      <c r="B2990" s="418" t="s">
        <v>0</v>
      </c>
      <c r="C2990" s="418" t="s">
        <v>3639</v>
      </c>
      <c r="D2990" s="419" t="s">
        <v>130</v>
      </c>
      <c r="E2990" s="419" t="s">
        <v>1894</v>
      </c>
      <c r="F2990" s="411"/>
      <c r="G2990" s="411">
        <v>8728.5</v>
      </c>
      <c r="H2990" s="412">
        <f>INT($F2990*G2990)</f>
        <v>0</v>
      </c>
      <c r="I2990" s="411">
        <v>57738.400000000001</v>
      </c>
      <c r="J2990" s="412">
        <f>INT($F2990*I2990)</f>
        <v>0</v>
      </c>
      <c r="K2990" s="411">
        <v>5843</v>
      </c>
      <c r="L2990" s="412">
        <f>INT($F2990*K2990)</f>
        <v>0</v>
      </c>
      <c r="M2990" s="412">
        <f>+G2990+I2990+K2990</f>
        <v>72309.899999999994</v>
      </c>
      <c r="N2990" s="412">
        <f>H2990+J2990+L2990</f>
        <v>0</v>
      </c>
      <c r="O2990" s="412"/>
      <c r="P2990" s="412"/>
      <c r="Q2990" s="412"/>
      <c r="R2990" s="419" t="s">
        <v>0</v>
      </c>
      <c r="T2990" s="411">
        <v>4</v>
      </c>
    </row>
    <row r="2991" spans="1:20" s="77" customFormat="1" ht="24" hidden="1" customHeight="1">
      <c r="A2991" s="372" t="s">
        <v>3635</v>
      </c>
      <c r="B2991" s="421" t="s">
        <v>0</v>
      </c>
      <c r="C2991" s="421" t="s">
        <v>1565</v>
      </c>
      <c r="D2991" s="422" t="s">
        <v>130</v>
      </c>
      <c r="E2991" s="422" t="s">
        <v>1536</v>
      </c>
      <c r="F2991" s="416"/>
      <c r="G2991" s="416">
        <v>8728.5</v>
      </c>
      <c r="H2991" s="417">
        <f t="shared" si="3843"/>
        <v>0</v>
      </c>
      <c r="I2991" s="416">
        <v>57738.400000000001</v>
      </c>
      <c r="J2991" s="417">
        <f t="shared" si="3844"/>
        <v>0</v>
      </c>
      <c r="K2991" s="416">
        <v>5843</v>
      </c>
      <c r="L2991" s="417">
        <f t="shared" si="3845"/>
        <v>0</v>
      </c>
      <c r="M2991" s="417">
        <f t="shared" ref="M2991:M3005" si="3880">+G2991+I2991+K2991</f>
        <v>72309.899999999994</v>
      </c>
      <c r="N2991" s="417">
        <f t="shared" si="3830"/>
        <v>0</v>
      </c>
      <c r="O2991" s="417">
        <f t="shared" ref="O2991" si="3881">F2991-F2990</f>
        <v>0</v>
      </c>
      <c r="P2991" s="417">
        <f t="shared" ref="P2991:Q2991" si="3882">M2991-M2990</f>
        <v>0</v>
      </c>
      <c r="Q2991" s="417">
        <f t="shared" si="3882"/>
        <v>0</v>
      </c>
      <c r="R2991" s="422"/>
      <c r="T2991" s="416">
        <v>4</v>
      </c>
    </row>
    <row r="2992" spans="1:20" s="485" customFormat="1" ht="24" hidden="1" customHeight="1">
      <c r="A2992" s="366" t="s">
        <v>2093</v>
      </c>
      <c r="B2992" s="418" t="s">
        <v>0</v>
      </c>
      <c r="C2992" s="418" t="s">
        <v>3640</v>
      </c>
      <c r="D2992" s="419" t="s">
        <v>128</v>
      </c>
      <c r="E2992" s="419" t="s">
        <v>1894</v>
      </c>
      <c r="F2992" s="411"/>
      <c r="G2992" s="411">
        <v>31845.4</v>
      </c>
      <c r="H2992" s="412">
        <f>INT($F2992*G2992)</f>
        <v>0</v>
      </c>
      <c r="I2992" s="411">
        <v>262052</v>
      </c>
      <c r="J2992" s="412">
        <f>INT($F2992*I2992)</f>
        <v>0</v>
      </c>
      <c r="K2992" s="411">
        <v>26881.3</v>
      </c>
      <c r="L2992" s="412">
        <f>INT($F2992*K2992)</f>
        <v>0</v>
      </c>
      <c r="M2992" s="412">
        <f>+G2992+I2992+K2992</f>
        <v>320778.7</v>
      </c>
      <c r="N2992" s="412">
        <f>H2992+J2992+L2992</f>
        <v>0</v>
      </c>
      <c r="O2992" s="412"/>
      <c r="P2992" s="412"/>
      <c r="Q2992" s="412"/>
      <c r="R2992" s="419" t="s">
        <v>0</v>
      </c>
      <c r="T2992" s="411">
        <v>26</v>
      </c>
    </row>
    <row r="2993" spans="1:20" s="77" customFormat="1" ht="24" hidden="1" customHeight="1">
      <c r="A2993" s="372" t="s">
        <v>2072</v>
      </c>
      <c r="B2993" s="421" t="s">
        <v>0</v>
      </c>
      <c r="C2993" s="421" t="s">
        <v>3641</v>
      </c>
      <c r="D2993" s="422" t="s">
        <v>128</v>
      </c>
      <c r="E2993" s="422" t="s">
        <v>1536</v>
      </c>
      <c r="F2993" s="416"/>
      <c r="G2993" s="416">
        <v>31845.4</v>
      </c>
      <c r="H2993" s="417">
        <f t="shared" si="3843"/>
        <v>0</v>
      </c>
      <c r="I2993" s="416">
        <v>262052</v>
      </c>
      <c r="J2993" s="417">
        <f t="shared" si="3844"/>
        <v>0</v>
      </c>
      <c r="K2993" s="416">
        <v>26881.3</v>
      </c>
      <c r="L2993" s="417">
        <f t="shared" si="3845"/>
        <v>0</v>
      </c>
      <c r="M2993" s="417">
        <f t="shared" si="3880"/>
        <v>320778.7</v>
      </c>
      <c r="N2993" s="417">
        <f t="shared" si="3830"/>
        <v>0</v>
      </c>
      <c r="O2993" s="417">
        <f t="shared" ref="O2993" si="3883">F2993-F2992</f>
        <v>0</v>
      </c>
      <c r="P2993" s="417">
        <f t="shared" ref="P2993:Q2993" si="3884">M2993-M2992</f>
        <v>0</v>
      </c>
      <c r="Q2993" s="417">
        <f t="shared" si="3884"/>
        <v>0</v>
      </c>
      <c r="R2993" s="422"/>
      <c r="T2993" s="416">
        <v>26</v>
      </c>
    </row>
    <row r="2994" spans="1:20" s="485" customFormat="1" ht="24" hidden="1" customHeight="1">
      <c r="A2994" s="366" t="s">
        <v>3516</v>
      </c>
      <c r="B2994" s="418" t="s">
        <v>0</v>
      </c>
      <c r="C2994" s="418" t="s">
        <v>3642</v>
      </c>
      <c r="D2994" s="419" t="s">
        <v>130</v>
      </c>
      <c r="E2994" s="419" t="s">
        <v>1894</v>
      </c>
      <c r="F2994" s="411"/>
      <c r="G2994" s="411">
        <v>8728.5</v>
      </c>
      <c r="H2994" s="412">
        <f>INT($F2994*G2994)</f>
        <v>0</v>
      </c>
      <c r="I2994" s="411">
        <v>57738.400000000001</v>
      </c>
      <c r="J2994" s="412">
        <f>INT($F2994*I2994)</f>
        <v>0</v>
      </c>
      <c r="K2994" s="411">
        <v>5843</v>
      </c>
      <c r="L2994" s="412">
        <f>INT($F2994*K2994)</f>
        <v>0</v>
      </c>
      <c r="M2994" s="412">
        <f>+G2994+I2994+K2994</f>
        <v>72309.899999999994</v>
      </c>
      <c r="N2994" s="412">
        <f>H2994+J2994+L2994</f>
        <v>0</v>
      </c>
      <c r="O2994" s="412"/>
      <c r="P2994" s="412"/>
      <c r="Q2994" s="412"/>
      <c r="R2994" s="419" t="s">
        <v>0</v>
      </c>
      <c r="T2994" s="411">
        <v>8</v>
      </c>
    </row>
    <row r="2995" spans="1:20" s="77" customFormat="1" ht="24" hidden="1" customHeight="1">
      <c r="A2995" s="372" t="s">
        <v>2303</v>
      </c>
      <c r="B2995" s="421" t="s">
        <v>0</v>
      </c>
      <c r="C2995" s="421" t="s">
        <v>1566</v>
      </c>
      <c r="D2995" s="422" t="s">
        <v>130</v>
      </c>
      <c r="E2995" s="422" t="s">
        <v>1536</v>
      </c>
      <c r="F2995" s="416"/>
      <c r="G2995" s="416">
        <v>8728.5</v>
      </c>
      <c r="H2995" s="417">
        <f t="shared" si="3843"/>
        <v>0</v>
      </c>
      <c r="I2995" s="416">
        <v>57738.400000000001</v>
      </c>
      <c r="J2995" s="417">
        <f t="shared" si="3844"/>
        <v>0</v>
      </c>
      <c r="K2995" s="416">
        <v>5843</v>
      </c>
      <c r="L2995" s="417">
        <f t="shared" si="3845"/>
        <v>0</v>
      </c>
      <c r="M2995" s="417">
        <f t="shared" si="3880"/>
        <v>72309.899999999994</v>
      </c>
      <c r="N2995" s="417">
        <f t="shared" si="3830"/>
        <v>0</v>
      </c>
      <c r="O2995" s="417">
        <f t="shared" ref="O2995" si="3885">F2995-F2994</f>
        <v>0</v>
      </c>
      <c r="P2995" s="417">
        <f t="shared" ref="P2995:Q2995" si="3886">M2995-M2994</f>
        <v>0</v>
      </c>
      <c r="Q2995" s="417">
        <f t="shared" si="3886"/>
        <v>0</v>
      </c>
      <c r="R2995" s="422"/>
      <c r="T2995" s="416">
        <v>8</v>
      </c>
    </row>
    <row r="2996" spans="1:20" s="485" customFormat="1" ht="24" hidden="1" customHeight="1">
      <c r="A2996" s="366" t="s">
        <v>2313</v>
      </c>
      <c r="B2996" s="418" t="s">
        <v>0</v>
      </c>
      <c r="C2996" s="418" t="s">
        <v>3642</v>
      </c>
      <c r="D2996" s="419" t="s">
        <v>134</v>
      </c>
      <c r="E2996" s="419" t="s">
        <v>1894</v>
      </c>
      <c r="F2996" s="411"/>
      <c r="G2996" s="411">
        <v>8217.7000000000007</v>
      </c>
      <c r="H2996" s="412">
        <f>INT($F2996*G2996)</f>
        <v>0</v>
      </c>
      <c r="I2996" s="411">
        <v>50633.599999999999</v>
      </c>
      <c r="J2996" s="412">
        <f>INT($F2996*I2996)</f>
        <v>0</v>
      </c>
      <c r="K2996" s="411">
        <v>5645.2</v>
      </c>
      <c r="L2996" s="412">
        <f>INT($F2996*K2996)</f>
        <v>0</v>
      </c>
      <c r="M2996" s="412">
        <f>+G2996+I2996+K2996</f>
        <v>64496.5</v>
      </c>
      <c r="N2996" s="412">
        <f>H2996+J2996+L2996</f>
        <v>0</v>
      </c>
      <c r="O2996" s="412"/>
      <c r="P2996" s="412"/>
      <c r="Q2996" s="412"/>
      <c r="R2996" s="419" t="s">
        <v>0</v>
      </c>
      <c r="T2996" s="411">
        <v>2</v>
      </c>
    </row>
    <row r="2997" spans="1:20" s="77" customFormat="1" ht="24" hidden="1" customHeight="1">
      <c r="A2997" s="372" t="s">
        <v>3524</v>
      </c>
      <c r="B2997" s="421" t="s">
        <v>0</v>
      </c>
      <c r="C2997" s="421" t="s">
        <v>1566</v>
      </c>
      <c r="D2997" s="422" t="s">
        <v>134</v>
      </c>
      <c r="E2997" s="422" t="s">
        <v>1536</v>
      </c>
      <c r="F2997" s="416"/>
      <c r="G2997" s="416">
        <v>8217.7000000000007</v>
      </c>
      <c r="H2997" s="417">
        <f t="shared" si="3843"/>
        <v>0</v>
      </c>
      <c r="I2997" s="416">
        <v>50633.599999999999</v>
      </c>
      <c r="J2997" s="417">
        <f t="shared" si="3844"/>
        <v>0</v>
      </c>
      <c r="K2997" s="416">
        <v>5645.2</v>
      </c>
      <c r="L2997" s="417">
        <f t="shared" si="3845"/>
        <v>0</v>
      </c>
      <c r="M2997" s="417">
        <f t="shared" si="3880"/>
        <v>64496.5</v>
      </c>
      <c r="N2997" s="417">
        <f t="shared" si="3830"/>
        <v>0</v>
      </c>
      <c r="O2997" s="417">
        <f t="shared" ref="O2997" si="3887">F2997-F2996</f>
        <v>0</v>
      </c>
      <c r="P2997" s="417">
        <f t="shared" ref="P2997:Q2997" si="3888">M2997-M2996</f>
        <v>0</v>
      </c>
      <c r="Q2997" s="417">
        <f t="shared" si="3888"/>
        <v>0</v>
      </c>
      <c r="R2997" s="422"/>
      <c r="T2997" s="416">
        <v>2</v>
      </c>
    </row>
    <row r="2998" spans="1:20" s="485" customFormat="1" ht="24" hidden="1" customHeight="1">
      <c r="A2998" s="366" t="s">
        <v>2313</v>
      </c>
      <c r="B2998" s="418" t="s">
        <v>0</v>
      </c>
      <c r="C2998" s="418" t="s">
        <v>3643</v>
      </c>
      <c r="D2998" s="419" t="s">
        <v>128</v>
      </c>
      <c r="E2998" s="419" t="s">
        <v>1894</v>
      </c>
      <c r="F2998" s="411"/>
      <c r="G2998" s="411">
        <v>31845.4</v>
      </c>
      <c r="H2998" s="412">
        <f>INT($F2998*G2998)</f>
        <v>0</v>
      </c>
      <c r="I2998" s="411">
        <v>262052</v>
      </c>
      <c r="J2998" s="412">
        <f>INT($F2998*I2998)</f>
        <v>0</v>
      </c>
      <c r="K2998" s="411">
        <v>26881.3</v>
      </c>
      <c r="L2998" s="412">
        <f>INT($F2998*K2998)</f>
        <v>0</v>
      </c>
      <c r="M2998" s="412">
        <f>+G2998+I2998+K2998</f>
        <v>320778.7</v>
      </c>
      <c r="N2998" s="412">
        <f>H2998+J2998+L2998</f>
        <v>0</v>
      </c>
      <c r="O2998" s="412"/>
      <c r="P2998" s="412"/>
      <c r="Q2998" s="412"/>
      <c r="R2998" s="419" t="s">
        <v>0</v>
      </c>
      <c r="T2998" s="411">
        <v>9</v>
      </c>
    </row>
    <row r="2999" spans="1:20" s="77" customFormat="1" ht="24" hidden="1" customHeight="1">
      <c r="A2999" s="372" t="s">
        <v>3524</v>
      </c>
      <c r="B2999" s="421" t="s">
        <v>0</v>
      </c>
      <c r="C2999" s="421" t="s">
        <v>1567</v>
      </c>
      <c r="D2999" s="422" t="s">
        <v>128</v>
      </c>
      <c r="E2999" s="422" t="s">
        <v>1536</v>
      </c>
      <c r="F2999" s="416"/>
      <c r="G2999" s="416">
        <v>31845.4</v>
      </c>
      <c r="H2999" s="417">
        <f t="shared" si="3843"/>
        <v>0</v>
      </c>
      <c r="I2999" s="416">
        <v>262052</v>
      </c>
      <c r="J2999" s="417">
        <f t="shared" si="3844"/>
        <v>0</v>
      </c>
      <c r="K2999" s="416">
        <v>26881.3</v>
      </c>
      <c r="L2999" s="417">
        <f t="shared" si="3845"/>
        <v>0</v>
      </c>
      <c r="M2999" s="417">
        <f t="shared" si="3880"/>
        <v>320778.7</v>
      </c>
      <c r="N2999" s="417">
        <f t="shared" si="3830"/>
        <v>0</v>
      </c>
      <c r="O2999" s="417">
        <f t="shared" ref="O2999" si="3889">F2999-F2998</f>
        <v>0</v>
      </c>
      <c r="P2999" s="417">
        <f t="shared" ref="P2999:Q2999" si="3890">M2999-M2998</f>
        <v>0</v>
      </c>
      <c r="Q2999" s="417">
        <f t="shared" si="3890"/>
        <v>0</v>
      </c>
      <c r="R2999" s="422"/>
      <c r="T2999" s="416">
        <v>9</v>
      </c>
    </row>
    <row r="3000" spans="1:20" s="485" customFormat="1" ht="24" hidden="1" customHeight="1">
      <c r="A3000" s="366" t="s">
        <v>2064</v>
      </c>
      <c r="B3000" s="418" t="s">
        <v>0</v>
      </c>
      <c r="C3000" s="418" t="s">
        <v>3643</v>
      </c>
      <c r="D3000" s="419" t="s">
        <v>130</v>
      </c>
      <c r="E3000" s="419" t="s">
        <v>1894</v>
      </c>
      <c r="F3000" s="411"/>
      <c r="G3000" s="411">
        <v>8728.5</v>
      </c>
      <c r="H3000" s="412">
        <f>INT($F3000*G3000)</f>
        <v>0</v>
      </c>
      <c r="I3000" s="411">
        <v>57738.400000000001</v>
      </c>
      <c r="J3000" s="412">
        <f>INT($F3000*I3000)</f>
        <v>0</v>
      </c>
      <c r="K3000" s="411">
        <v>5843</v>
      </c>
      <c r="L3000" s="412">
        <f>INT($F3000*K3000)</f>
        <v>0</v>
      </c>
      <c r="M3000" s="412">
        <f>+G3000+I3000+K3000</f>
        <v>72309.899999999994</v>
      </c>
      <c r="N3000" s="412">
        <f>H3000+J3000+L3000</f>
        <v>0</v>
      </c>
      <c r="O3000" s="412"/>
      <c r="P3000" s="412"/>
      <c r="Q3000" s="412"/>
      <c r="R3000" s="419" t="s">
        <v>0</v>
      </c>
      <c r="T3000" s="411">
        <v>6</v>
      </c>
    </row>
    <row r="3001" spans="1:20" s="77" customFormat="1" ht="24" hidden="1" customHeight="1">
      <c r="A3001" s="372" t="s">
        <v>2303</v>
      </c>
      <c r="B3001" s="421" t="s">
        <v>0</v>
      </c>
      <c r="C3001" s="421" t="s">
        <v>1567</v>
      </c>
      <c r="D3001" s="422" t="s">
        <v>130</v>
      </c>
      <c r="E3001" s="422" t="s">
        <v>1536</v>
      </c>
      <c r="F3001" s="416"/>
      <c r="G3001" s="416">
        <v>8728.5</v>
      </c>
      <c r="H3001" s="417">
        <f t="shared" si="3843"/>
        <v>0</v>
      </c>
      <c r="I3001" s="416">
        <v>57738.400000000001</v>
      </c>
      <c r="J3001" s="417">
        <f t="shared" si="3844"/>
        <v>0</v>
      </c>
      <c r="K3001" s="416">
        <v>5843</v>
      </c>
      <c r="L3001" s="417">
        <f t="shared" si="3845"/>
        <v>0</v>
      </c>
      <c r="M3001" s="417">
        <f t="shared" si="3880"/>
        <v>72309.899999999994</v>
      </c>
      <c r="N3001" s="417">
        <f t="shared" si="3830"/>
        <v>0</v>
      </c>
      <c r="O3001" s="417">
        <f t="shared" ref="O3001" si="3891">F3001-F3000</f>
        <v>0</v>
      </c>
      <c r="P3001" s="417">
        <f t="shared" ref="P3001:Q3001" si="3892">M3001-M3000</f>
        <v>0</v>
      </c>
      <c r="Q3001" s="417">
        <f t="shared" si="3892"/>
        <v>0</v>
      </c>
      <c r="R3001" s="422"/>
      <c r="T3001" s="416">
        <v>6</v>
      </c>
    </row>
    <row r="3002" spans="1:20" s="485" customFormat="1" ht="24" hidden="1" customHeight="1">
      <c r="A3002" s="366" t="s">
        <v>2064</v>
      </c>
      <c r="B3002" s="418" t="s">
        <v>0</v>
      </c>
      <c r="C3002" s="418" t="s">
        <v>3643</v>
      </c>
      <c r="D3002" s="419" t="s">
        <v>134</v>
      </c>
      <c r="E3002" s="419" t="s">
        <v>1894</v>
      </c>
      <c r="F3002" s="411"/>
      <c r="G3002" s="411">
        <v>8217.7000000000007</v>
      </c>
      <c r="H3002" s="412">
        <f>INT($F3002*G3002)</f>
        <v>0</v>
      </c>
      <c r="I3002" s="411">
        <v>50633.599999999999</v>
      </c>
      <c r="J3002" s="412">
        <f>INT($F3002*I3002)</f>
        <v>0</v>
      </c>
      <c r="K3002" s="411">
        <v>5645.2</v>
      </c>
      <c r="L3002" s="412">
        <f>INT($F3002*K3002)</f>
        <v>0</v>
      </c>
      <c r="M3002" s="412">
        <f>+G3002+I3002+K3002</f>
        <v>64496.5</v>
      </c>
      <c r="N3002" s="412">
        <f>H3002+J3002+L3002</f>
        <v>0</v>
      </c>
      <c r="O3002" s="412"/>
      <c r="P3002" s="412"/>
      <c r="Q3002" s="412"/>
      <c r="R3002" s="419" t="s">
        <v>0</v>
      </c>
      <c r="T3002" s="411">
        <v>0</v>
      </c>
    </row>
    <row r="3003" spans="1:20" s="77" customFormat="1" ht="24" hidden="1" customHeight="1">
      <c r="A3003" s="372" t="s">
        <v>2072</v>
      </c>
      <c r="B3003" s="421" t="s">
        <v>0</v>
      </c>
      <c r="C3003" s="421" t="s">
        <v>1567</v>
      </c>
      <c r="D3003" s="422" t="s">
        <v>134</v>
      </c>
      <c r="E3003" s="422" t="s">
        <v>1536</v>
      </c>
      <c r="F3003" s="416"/>
      <c r="G3003" s="416">
        <v>8217.7000000000007</v>
      </c>
      <c r="H3003" s="417">
        <f t="shared" si="3843"/>
        <v>0</v>
      </c>
      <c r="I3003" s="416">
        <v>50633.599999999999</v>
      </c>
      <c r="J3003" s="417">
        <f t="shared" si="3844"/>
        <v>0</v>
      </c>
      <c r="K3003" s="416">
        <v>5645.2</v>
      </c>
      <c r="L3003" s="417">
        <f t="shared" si="3845"/>
        <v>0</v>
      </c>
      <c r="M3003" s="417">
        <f t="shared" si="3880"/>
        <v>64496.5</v>
      </c>
      <c r="N3003" s="417">
        <f t="shared" si="3830"/>
        <v>0</v>
      </c>
      <c r="O3003" s="417">
        <f t="shared" ref="O3003" si="3893">F3003-F3002</f>
        <v>0</v>
      </c>
      <c r="P3003" s="417">
        <f t="shared" ref="P3003:Q3003" si="3894">M3003-M3002</f>
        <v>0</v>
      </c>
      <c r="Q3003" s="417">
        <f t="shared" si="3894"/>
        <v>0</v>
      </c>
      <c r="R3003" s="422"/>
      <c r="T3003" s="416">
        <v>0</v>
      </c>
    </row>
    <row r="3004" spans="1:20" s="485" customFormat="1" ht="24" hidden="1" customHeight="1">
      <c r="A3004" s="366" t="s">
        <v>2313</v>
      </c>
      <c r="B3004" s="418" t="s">
        <v>0</v>
      </c>
      <c r="C3004" s="418" t="s">
        <v>3643</v>
      </c>
      <c r="D3004" s="419" t="s">
        <v>136</v>
      </c>
      <c r="E3004" s="419" t="s">
        <v>1894</v>
      </c>
      <c r="F3004" s="411"/>
      <c r="G3004" s="411">
        <v>6453.1</v>
      </c>
      <c r="H3004" s="412">
        <f>INT($F3004*G3004)</f>
        <v>0</v>
      </c>
      <c r="I3004" s="411">
        <v>34660.800000000003</v>
      </c>
      <c r="J3004" s="412">
        <f>INT($F3004*I3004)</f>
        <v>0</v>
      </c>
      <c r="K3004" s="411">
        <v>4460.3999999999996</v>
      </c>
      <c r="L3004" s="412">
        <f>INT($F3004*K3004)</f>
        <v>0</v>
      </c>
      <c r="M3004" s="412">
        <f>+G3004+I3004+K3004</f>
        <v>45574.3</v>
      </c>
      <c r="N3004" s="412">
        <f>H3004+J3004+L3004</f>
        <v>0</v>
      </c>
      <c r="O3004" s="412"/>
      <c r="P3004" s="412"/>
      <c r="Q3004" s="412"/>
      <c r="R3004" s="419" t="s">
        <v>0</v>
      </c>
      <c r="T3004" s="411">
        <v>0</v>
      </c>
    </row>
    <row r="3005" spans="1:20" s="77" customFormat="1" ht="24" hidden="1" customHeight="1">
      <c r="A3005" s="372" t="s">
        <v>2303</v>
      </c>
      <c r="B3005" s="421" t="s">
        <v>0</v>
      </c>
      <c r="C3005" s="421" t="s">
        <v>1567</v>
      </c>
      <c r="D3005" s="422" t="s">
        <v>136</v>
      </c>
      <c r="E3005" s="422" t="s">
        <v>1536</v>
      </c>
      <c r="F3005" s="416"/>
      <c r="G3005" s="416">
        <v>6453.1</v>
      </c>
      <c r="H3005" s="417">
        <f t="shared" si="3843"/>
        <v>0</v>
      </c>
      <c r="I3005" s="416">
        <v>34660.800000000003</v>
      </c>
      <c r="J3005" s="417">
        <f t="shared" si="3844"/>
        <v>0</v>
      </c>
      <c r="K3005" s="416">
        <v>4460.3999999999996</v>
      </c>
      <c r="L3005" s="417">
        <f t="shared" si="3845"/>
        <v>0</v>
      </c>
      <c r="M3005" s="417">
        <f t="shared" si="3880"/>
        <v>45574.3</v>
      </c>
      <c r="N3005" s="417">
        <f t="shared" si="3830"/>
        <v>0</v>
      </c>
      <c r="O3005" s="417">
        <f t="shared" ref="O3005" si="3895">F3005-F3004</f>
        <v>0</v>
      </c>
      <c r="P3005" s="417">
        <f t="shared" ref="P3005:Q3005" si="3896">M3005-M3004</f>
        <v>0</v>
      </c>
      <c r="Q3005" s="417">
        <f t="shared" si="3896"/>
        <v>0</v>
      </c>
      <c r="R3005" s="422"/>
      <c r="T3005" s="416">
        <v>0</v>
      </c>
    </row>
    <row r="3006" spans="1:20" s="485" customFormat="1" ht="24" hidden="1" customHeight="1">
      <c r="A3006" s="366" t="s">
        <v>2313</v>
      </c>
      <c r="B3006" s="418" t="s">
        <v>0</v>
      </c>
      <c r="C3006" s="418" t="s">
        <v>3644</v>
      </c>
      <c r="D3006" s="419" t="s">
        <v>128</v>
      </c>
      <c r="E3006" s="419" t="s">
        <v>1894</v>
      </c>
      <c r="F3006" s="411"/>
      <c r="G3006" s="411">
        <v>31845.4</v>
      </c>
      <c r="H3006" s="412">
        <f>INT($F3006*G3006)</f>
        <v>0</v>
      </c>
      <c r="I3006" s="411">
        <v>262052</v>
      </c>
      <c r="J3006" s="412">
        <f>INT($F3006*I3006)</f>
        <v>0</v>
      </c>
      <c r="K3006" s="411">
        <v>26881.3</v>
      </c>
      <c r="L3006" s="412">
        <f>INT($F3006*K3006)</f>
        <v>0</v>
      </c>
      <c r="M3006" s="412">
        <f>+G3006+I3006+K3006</f>
        <v>320778.7</v>
      </c>
      <c r="N3006" s="412">
        <f>H3006+J3006+L3006</f>
        <v>0</v>
      </c>
      <c r="O3006" s="412"/>
      <c r="P3006" s="412"/>
      <c r="Q3006" s="412"/>
      <c r="R3006" s="419" t="s">
        <v>0</v>
      </c>
      <c r="T3006" s="411">
        <v>1</v>
      </c>
    </row>
    <row r="3007" spans="1:20" s="77" customFormat="1" ht="24" hidden="1" customHeight="1">
      <c r="A3007" s="372" t="s">
        <v>2303</v>
      </c>
      <c r="B3007" s="421" t="s">
        <v>0</v>
      </c>
      <c r="C3007" s="421" t="s">
        <v>1568</v>
      </c>
      <c r="D3007" s="422" t="s">
        <v>128</v>
      </c>
      <c r="E3007" s="422" t="s">
        <v>1536</v>
      </c>
      <c r="F3007" s="416"/>
      <c r="G3007" s="416">
        <v>31845.4</v>
      </c>
      <c r="H3007" s="417">
        <f t="shared" si="3843"/>
        <v>0</v>
      </c>
      <c r="I3007" s="416">
        <v>262052</v>
      </c>
      <c r="J3007" s="417">
        <f t="shared" si="3844"/>
        <v>0</v>
      </c>
      <c r="K3007" s="416">
        <v>26881.3</v>
      </c>
      <c r="L3007" s="417">
        <f t="shared" si="3845"/>
        <v>0</v>
      </c>
      <c r="M3007" s="417">
        <f t="shared" ref="M3007:M3021" si="3897">+G3007+I3007+K3007</f>
        <v>320778.7</v>
      </c>
      <c r="N3007" s="417">
        <f t="shared" si="3830"/>
        <v>0</v>
      </c>
      <c r="O3007" s="417">
        <f t="shared" ref="O3007" si="3898">F3007-F3006</f>
        <v>0</v>
      </c>
      <c r="P3007" s="417">
        <f t="shared" ref="P3007:Q3007" si="3899">M3007-M3006</f>
        <v>0</v>
      </c>
      <c r="Q3007" s="417">
        <f t="shared" si="3899"/>
        <v>0</v>
      </c>
      <c r="R3007" s="422"/>
      <c r="T3007" s="416">
        <v>1</v>
      </c>
    </row>
    <row r="3008" spans="1:20" s="485" customFormat="1" ht="24" hidden="1" customHeight="1">
      <c r="A3008" s="366" t="s">
        <v>2313</v>
      </c>
      <c r="B3008" s="418" t="s">
        <v>0</v>
      </c>
      <c r="C3008" s="418" t="s">
        <v>3644</v>
      </c>
      <c r="D3008" s="419" t="s">
        <v>130</v>
      </c>
      <c r="E3008" s="419" t="s">
        <v>1894</v>
      </c>
      <c r="F3008" s="411"/>
      <c r="G3008" s="411">
        <v>8728.5</v>
      </c>
      <c r="H3008" s="412">
        <f>INT($F3008*G3008)</f>
        <v>0</v>
      </c>
      <c r="I3008" s="411">
        <v>57738.400000000001</v>
      </c>
      <c r="J3008" s="412">
        <f>INT($F3008*I3008)</f>
        <v>0</v>
      </c>
      <c r="K3008" s="411">
        <v>5843</v>
      </c>
      <c r="L3008" s="412">
        <f>INT($F3008*K3008)</f>
        <v>0</v>
      </c>
      <c r="M3008" s="412">
        <f>+G3008+I3008+K3008</f>
        <v>72309.899999999994</v>
      </c>
      <c r="N3008" s="412">
        <f>H3008+J3008+L3008</f>
        <v>0</v>
      </c>
      <c r="O3008" s="412"/>
      <c r="P3008" s="412"/>
      <c r="Q3008" s="412"/>
      <c r="R3008" s="419" t="s">
        <v>0</v>
      </c>
      <c r="T3008" s="411">
        <v>5</v>
      </c>
    </row>
    <row r="3009" spans="1:20" s="77" customFormat="1" ht="24" hidden="1" customHeight="1">
      <c r="A3009" s="372" t="s">
        <v>2303</v>
      </c>
      <c r="B3009" s="421" t="s">
        <v>0</v>
      </c>
      <c r="C3009" s="421" t="s">
        <v>3645</v>
      </c>
      <c r="D3009" s="422" t="s">
        <v>130</v>
      </c>
      <c r="E3009" s="422" t="s">
        <v>1536</v>
      </c>
      <c r="F3009" s="416"/>
      <c r="G3009" s="416">
        <v>8728.5</v>
      </c>
      <c r="H3009" s="417">
        <f t="shared" si="3843"/>
        <v>0</v>
      </c>
      <c r="I3009" s="416">
        <v>57738.400000000001</v>
      </c>
      <c r="J3009" s="417">
        <f t="shared" si="3844"/>
        <v>0</v>
      </c>
      <c r="K3009" s="416">
        <v>5843</v>
      </c>
      <c r="L3009" s="417">
        <f t="shared" si="3845"/>
        <v>0</v>
      </c>
      <c r="M3009" s="417">
        <f t="shared" si="3897"/>
        <v>72309.899999999994</v>
      </c>
      <c r="N3009" s="417">
        <f t="shared" si="3830"/>
        <v>0</v>
      </c>
      <c r="O3009" s="417">
        <f t="shared" ref="O3009" si="3900">F3009-F3008</f>
        <v>0</v>
      </c>
      <c r="P3009" s="417">
        <f t="shared" ref="P3009:Q3009" si="3901">M3009-M3008</f>
        <v>0</v>
      </c>
      <c r="Q3009" s="417">
        <f t="shared" si="3901"/>
        <v>0</v>
      </c>
      <c r="R3009" s="422"/>
      <c r="T3009" s="416">
        <v>5</v>
      </c>
    </row>
    <row r="3010" spans="1:20" s="485" customFormat="1" ht="24" hidden="1" customHeight="1">
      <c r="A3010" s="366" t="s">
        <v>2313</v>
      </c>
      <c r="B3010" s="418" t="s">
        <v>0</v>
      </c>
      <c r="C3010" s="418" t="s">
        <v>3646</v>
      </c>
      <c r="D3010" s="419" t="s">
        <v>136</v>
      </c>
      <c r="E3010" s="419" t="s">
        <v>1894</v>
      </c>
      <c r="F3010" s="411"/>
      <c r="G3010" s="411">
        <v>6453.1</v>
      </c>
      <c r="H3010" s="412">
        <f>INT($F3010*G3010)</f>
        <v>0</v>
      </c>
      <c r="I3010" s="411">
        <v>34660.800000000003</v>
      </c>
      <c r="J3010" s="412">
        <f>INT($F3010*I3010)</f>
        <v>0</v>
      </c>
      <c r="K3010" s="411">
        <v>4460.3999999999996</v>
      </c>
      <c r="L3010" s="412">
        <f>INT($F3010*K3010)</f>
        <v>0</v>
      </c>
      <c r="M3010" s="412">
        <f>+G3010+I3010+K3010</f>
        <v>45574.3</v>
      </c>
      <c r="N3010" s="412">
        <f>H3010+J3010+L3010</f>
        <v>0</v>
      </c>
      <c r="O3010" s="412"/>
      <c r="P3010" s="412"/>
      <c r="Q3010" s="412"/>
      <c r="R3010" s="419" t="s">
        <v>0</v>
      </c>
      <c r="T3010" s="411">
        <v>0</v>
      </c>
    </row>
    <row r="3011" spans="1:20" s="77" customFormat="1" ht="24" hidden="1" customHeight="1">
      <c r="A3011" s="372" t="s">
        <v>2303</v>
      </c>
      <c r="B3011" s="421" t="s">
        <v>0</v>
      </c>
      <c r="C3011" s="421" t="s">
        <v>1569</v>
      </c>
      <c r="D3011" s="422" t="s">
        <v>136</v>
      </c>
      <c r="E3011" s="422" t="s">
        <v>1536</v>
      </c>
      <c r="F3011" s="416"/>
      <c r="G3011" s="416">
        <v>6453.1</v>
      </c>
      <c r="H3011" s="417">
        <f t="shared" si="3843"/>
        <v>0</v>
      </c>
      <c r="I3011" s="416">
        <v>34660.800000000003</v>
      </c>
      <c r="J3011" s="417">
        <f t="shared" si="3844"/>
        <v>0</v>
      </c>
      <c r="K3011" s="416">
        <v>4460.3999999999996</v>
      </c>
      <c r="L3011" s="417">
        <f t="shared" si="3845"/>
        <v>0</v>
      </c>
      <c r="M3011" s="417">
        <f t="shared" si="3897"/>
        <v>45574.3</v>
      </c>
      <c r="N3011" s="417">
        <f t="shared" si="3830"/>
        <v>0</v>
      </c>
      <c r="O3011" s="417">
        <f t="shared" ref="O3011" si="3902">F3011-F3010</f>
        <v>0</v>
      </c>
      <c r="P3011" s="417">
        <f t="shared" ref="P3011:Q3011" si="3903">M3011-M3010</f>
        <v>0</v>
      </c>
      <c r="Q3011" s="417">
        <f t="shared" si="3903"/>
        <v>0</v>
      </c>
      <c r="R3011" s="422"/>
      <c r="T3011" s="416">
        <v>0</v>
      </c>
    </row>
    <row r="3012" spans="1:20" s="485" customFormat="1" ht="24" hidden="1" customHeight="1">
      <c r="A3012" s="366" t="s">
        <v>2313</v>
      </c>
      <c r="B3012" s="418" t="s">
        <v>0</v>
      </c>
      <c r="C3012" s="418" t="s">
        <v>3647</v>
      </c>
      <c r="D3012" s="419" t="s">
        <v>130</v>
      </c>
      <c r="E3012" s="419" t="s">
        <v>1894</v>
      </c>
      <c r="F3012" s="411"/>
      <c r="G3012" s="411">
        <v>8728.5</v>
      </c>
      <c r="H3012" s="412">
        <f>INT($F3012*G3012)</f>
        <v>0</v>
      </c>
      <c r="I3012" s="411">
        <v>57738.400000000001</v>
      </c>
      <c r="J3012" s="412">
        <f>INT($F3012*I3012)</f>
        <v>0</v>
      </c>
      <c r="K3012" s="411">
        <v>5843</v>
      </c>
      <c r="L3012" s="412">
        <f>INT($F3012*K3012)</f>
        <v>0</v>
      </c>
      <c r="M3012" s="412">
        <f>+G3012+I3012+K3012</f>
        <v>72309.899999999994</v>
      </c>
      <c r="N3012" s="412">
        <f>H3012+J3012+L3012</f>
        <v>0</v>
      </c>
      <c r="O3012" s="412"/>
      <c r="P3012" s="412"/>
      <c r="Q3012" s="412"/>
      <c r="R3012" s="419" t="s">
        <v>0</v>
      </c>
      <c r="T3012" s="411">
        <v>32</v>
      </c>
    </row>
    <row r="3013" spans="1:20" s="77" customFormat="1" ht="24" hidden="1" customHeight="1">
      <c r="A3013" s="372" t="s">
        <v>2089</v>
      </c>
      <c r="B3013" s="421" t="s">
        <v>0</v>
      </c>
      <c r="C3013" s="421" t="s">
        <v>1570</v>
      </c>
      <c r="D3013" s="422" t="s">
        <v>130</v>
      </c>
      <c r="E3013" s="422" t="s">
        <v>1536</v>
      </c>
      <c r="F3013" s="416"/>
      <c r="G3013" s="416">
        <v>8728.5</v>
      </c>
      <c r="H3013" s="417">
        <f t="shared" si="3843"/>
        <v>0</v>
      </c>
      <c r="I3013" s="416">
        <v>57738.400000000001</v>
      </c>
      <c r="J3013" s="417">
        <f t="shared" si="3844"/>
        <v>0</v>
      </c>
      <c r="K3013" s="416">
        <v>5843</v>
      </c>
      <c r="L3013" s="417">
        <f t="shared" si="3845"/>
        <v>0</v>
      </c>
      <c r="M3013" s="417">
        <f t="shared" si="3897"/>
        <v>72309.899999999994</v>
      </c>
      <c r="N3013" s="417">
        <f t="shared" ref="N3013:N3075" si="3904">H3013+J3013+L3013</f>
        <v>0</v>
      </c>
      <c r="O3013" s="417">
        <f t="shared" ref="O3013" si="3905">F3013-F3012</f>
        <v>0</v>
      </c>
      <c r="P3013" s="417">
        <f t="shared" ref="P3013:Q3013" si="3906">M3013-M3012</f>
        <v>0</v>
      </c>
      <c r="Q3013" s="417">
        <f t="shared" si="3906"/>
        <v>0</v>
      </c>
      <c r="R3013" s="422"/>
      <c r="T3013" s="416">
        <v>32</v>
      </c>
    </row>
    <row r="3014" spans="1:20" s="485" customFormat="1" ht="24" hidden="1" customHeight="1">
      <c r="A3014" s="366" t="s">
        <v>2313</v>
      </c>
      <c r="B3014" s="418" t="s">
        <v>0</v>
      </c>
      <c r="C3014" s="418" t="s">
        <v>3647</v>
      </c>
      <c r="D3014" s="419" t="s">
        <v>134</v>
      </c>
      <c r="E3014" s="419" t="s">
        <v>1894</v>
      </c>
      <c r="F3014" s="411"/>
      <c r="G3014" s="411">
        <v>8217.7000000000007</v>
      </c>
      <c r="H3014" s="412">
        <f>INT($F3014*G3014)</f>
        <v>0</v>
      </c>
      <c r="I3014" s="411">
        <v>50633.599999999999</v>
      </c>
      <c r="J3014" s="412">
        <f>INT($F3014*I3014)</f>
        <v>0</v>
      </c>
      <c r="K3014" s="411">
        <v>5645.2</v>
      </c>
      <c r="L3014" s="412">
        <f>INT($F3014*K3014)</f>
        <v>0</v>
      </c>
      <c r="M3014" s="412">
        <f>+G3014+I3014+K3014</f>
        <v>64496.5</v>
      </c>
      <c r="N3014" s="412">
        <f>H3014+J3014+L3014</f>
        <v>0</v>
      </c>
      <c r="O3014" s="412"/>
      <c r="P3014" s="412"/>
      <c r="Q3014" s="412"/>
      <c r="R3014" s="419" t="s">
        <v>0</v>
      </c>
      <c r="T3014" s="411">
        <v>8</v>
      </c>
    </row>
    <row r="3015" spans="1:20" s="77" customFormat="1" ht="24" hidden="1" customHeight="1">
      <c r="A3015" s="372" t="s">
        <v>2303</v>
      </c>
      <c r="B3015" s="421" t="s">
        <v>0</v>
      </c>
      <c r="C3015" s="421" t="s">
        <v>1570</v>
      </c>
      <c r="D3015" s="422" t="s">
        <v>134</v>
      </c>
      <c r="E3015" s="422" t="s">
        <v>1536</v>
      </c>
      <c r="F3015" s="416"/>
      <c r="G3015" s="416">
        <v>8217.7000000000007</v>
      </c>
      <c r="H3015" s="417">
        <f t="shared" si="3843"/>
        <v>0</v>
      </c>
      <c r="I3015" s="416">
        <v>50633.599999999999</v>
      </c>
      <c r="J3015" s="417">
        <f t="shared" si="3844"/>
        <v>0</v>
      </c>
      <c r="K3015" s="416">
        <v>5645.2</v>
      </c>
      <c r="L3015" s="417">
        <f t="shared" si="3845"/>
        <v>0</v>
      </c>
      <c r="M3015" s="417">
        <f t="shared" si="3897"/>
        <v>64496.5</v>
      </c>
      <c r="N3015" s="417">
        <f t="shared" si="3904"/>
        <v>0</v>
      </c>
      <c r="O3015" s="417">
        <f t="shared" ref="O3015" si="3907">F3015-F3014</f>
        <v>0</v>
      </c>
      <c r="P3015" s="417">
        <f t="shared" ref="P3015:Q3015" si="3908">M3015-M3014</f>
        <v>0</v>
      </c>
      <c r="Q3015" s="417">
        <f t="shared" si="3908"/>
        <v>0</v>
      </c>
      <c r="R3015" s="422"/>
      <c r="T3015" s="416">
        <v>8</v>
      </c>
    </row>
    <row r="3016" spans="1:20" s="485" customFormat="1" ht="24" hidden="1" customHeight="1">
      <c r="A3016" s="366" t="s">
        <v>2313</v>
      </c>
      <c r="B3016" s="418" t="s">
        <v>0</v>
      </c>
      <c r="C3016" s="418" t="s">
        <v>3647</v>
      </c>
      <c r="D3016" s="419" t="s">
        <v>136</v>
      </c>
      <c r="E3016" s="419" t="s">
        <v>1894</v>
      </c>
      <c r="F3016" s="411"/>
      <c r="G3016" s="411">
        <v>6453.1</v>
      </c>
      <c r="H3016" s="412">
        <f>INT($F3016*G3016)</f>
        <v>0</v>
      </c>
      <c r="I3016" s="411">
        <v>34660.800000000003</v>
      </c>
      <c r="J3016" s="412">
        <f>INT($F3016*I3016)</f>
        <v>0</v>
      </c>
      <c r="K3016" s="411">
        <v>4460.3999999999996</v>
      </c>
      <c r="L3016" s="412">
        <f>INT($F3016*K3016)</f>
        <v>0</v>
      </c>
      <c r="M3016" s="412">
        <f>+G3016+I3016+K3016</f>
        <v>45574.3</v>
      </c>
      <c r="N3016" s="412">
        <f>H3016+J3016+L3016</f>
        <v>0</v>
      </c>
      <c r="O3016" s="412"/>
      <c r="P3016" s="412"/>
      <c r="Q3016" s="412"/>
      <c r="R3016" s="419" t="s">
        <v>0</v>
      </c>
      <c r="T3016" s="411">
        <v>0</v>
      </c>
    </row>
    <row r="3017" spans="1:20" s="77" customFormat="1" ht="24" hidden="1" customHeight="1">
      <c r="A3017" s="372" t="s">
        <v>2303</v>
      </c>
      <c r="B3017" s="421" t="s">
        <v>0</v>
      </c>
      <c r="C3017" s="421" t="s">
        <v>1570</v>
      </c>
      <c r="D3017" s="422" t="s">
        <v>136</v>
      </c>
      <c r="E3017" s="422" t="s">
        <v>1536</v>
      </c>
      <c r="F3017" s="416"/>
      <c r="G3017" s="416">
        <v>6453.1</v>
      </c>
      <c r="H3017" s="417">
        <f t="shared" si="3843"/>
        <v>0</v>
      </c>
      <c r="I3017" s="416">
        <v>34660.800000000003</v>
      </c>
      <c r="J3017" s="417">
        <f t="shared" si="3844"/>
        <v>0</v>
      </c>
      <c r="K3017" s="416">
        <v>4460.3999999999996</v>
      </c>
      <c r="L3017" s="417">
        <f t="shared" si="3845"/>
        <v>0</v>
      </c>
      <c r="M3017" s="417">
        <f t="shared" si="3897"/>
        <v>45574.3</v>
      </c>
      <c r="N3017" s="417">
        <f t="shared" si="3904"/>
        <v>0</v>
      </c>
      <c r="O3017" s="417">
        <f t="shared" ref="O3017" si="3909">F3017-F3016</f>
        <v>0</v>
      </c>
      <c r="P3017" s="417">
        <f t="shared" ref="P3017:Q3017" si="3910">M3017-M3016</f>
        <v>0</v>
      </c>
      <c r="Q3017" s="417">
        <f t="shared" si="3910"/>
        <v>0</v>
      </c>
      <c r="R3017" s="422"/>
      <c r="T3017" s="416">
        <v>0</v>
      </c>
    </row>
    <row r="3018" spans="1:20" s="485" customFormat="1" ht="24" hidden="1" customHeight="1">
      <c r="A3018" s="366" t="s">
        <v>2313</v>
      </c>
      <c r="B3018" s="418" t="s">
        <v>0</v>
      </c>
      <c r="C3018" s="418" t="s">
        <v>3647</v>
      </c>
      <c r="D3018" s="419" t="s">
        <v>135</v>
      </c>
      <c r="E3018" s="419" t="s">
        <v>1894</v>
      </c>
      <c r="F3018" s="411"/>
      <c r="G3018" s="411">
        <v>2544.3000000000002</v>
      </c>
      <c r="H3018" s="412">
        <f>INT($F3018*G3018)</f>
        <v>0</v>
      </c>
      <c r="I3018" s="411">
        <v>31755.200000000001</v>
      </c>
      <c r="J3018" s="412">
        <f>INT($F3018*I3018)</f>
        <v>0</v>
      </c>
      <c r="K3018" s="411">
        <v>54.8</v>
      </c>
      <c r="L3018" s="412">
        <f>INT($F3018*K3018)</f>
        <v>0</v>
      </c>
      <c r="M3018" s="412">
        <f>+G3018+I3018+K3018</f>
        <v>34354.300000000003</v>
      </c>
      <c r="N3018" s="412">
        <f>H3018+J3018+L3018</f>
        <v>0</v>
      </c>
      <c r="O3018" s="412"/>
      <c r="P3018" s="412"/>
      <c r="Q3018" s="412"/>
      <c r="R3018" s="419" t="s">
        <v>0</v>
      </c>
      <c r="T3018" s="411">
        <v>1</v>
      </c>
    </row>
    <row r="3019" spans="1:20" s="77" customFormat="1" ht="24" hidden="1" customHeight="1">
      <c r="A3019" s="372" t="s">
        <v>2303</v>
      </c>
      <c r="B3019" s="421" t="s">
        <v>0</v>
      </c>
      <c r="C3019" s="421" t="s">
        <v>1570</v>
      </c>
      <c r="D3019" s="422" t="s">
        <v>135</v>
      </c>
      <c r="E3019" s="422" t="s">
        <v>1536</v>
      </c>
      <c r="F3019" s="416"/>
      <c r="G3019" s="416">
        <v>2544.3000000000002</v>
      </c>
      <c r="H3019" s="417">
        <f t="shared" si="3843"/>
        <v>0</v>
      </c>
      <c r="I3019" s="416">
        <v>31755.200000000001</v>
      </c>
      <c r="J3019" s="417">
        <f t="shared" si="3844"/>
        <v>0</v>
      </c>
      <c r="K3019" s="416">
        <v>54.8</v>
      </c>
      <c r="L3019" s="417">
        <f t="shared" si="3845"/>
        <v>0</v>
      </c>
      <c r="M3019" s="417">
        <f t="shared" si="3897"/>
        <v>34354.300000000003</v>
      </c>
      <c r="N3019" s="417">
        <f t="shared" si="3904"/>
        <v>0</v>
      </c>
      <c r="O3019" s="417">
        <f t="shared" ref="O3019" si="3911">F3019-F3018</f>
        <v>0</v>
      </c>
      <c r="P3019" s="417">
        <f t="shared" ref="P3019:Q3019" si="3912">M3019-M3018</f>
        <v>0</v>
      </c>
      <c r="Q3019" s="417">
        <f t="shared" si="3912"/>
        <v>0</v>
      </c>
      <c r="R3019" s="422"/>
      <c r="T3019" s="416">
        <v>1</v>
      </c>
    </row>
    <row r="3020" spans="1:20" s="485" customFormat="1" ht="24" hidden="1" customHeight="1">
      <c r="A3020" s="366" t="s">
        <v>2313</v>
      </c>
      <c r="B3020" s="418" t="s">
        <v>0</v>
      </c>
      <c r="C3020" s="418" t="s">
        <v>3648</v>
      </c>
      <c r="D3020" s="419" t="s">
        <v>130</v>
      </c>
      <c r="E3020" s="419" t="s">
        <v>1894</v>
      </c>
      <c r="F3020" s="411"/>
      <c r="G3020" s="411">
        <v>8728.5</v>
      </c>
      <c r="H3020" s="412">
        <f>INT($F3020*G3020)</f>
        <v>0</v>
      </c>
      <c r="I3020" s="411">
        <v>57738.400000000001</v>
      </c>
      <c r="J3020" s="412">
        <f>INT($F3020*I3020)</f>
        <v>0</v>
      </c>
      <c r="K3020" s="411">
        <v>5843</v>
      </c>
      <c r="L3020" s="412">
        <f>INT($F3020*K3020)</f>
        <v>0</v>
      </c>
      <c r="M3020" s="412">
        <f>+G3020+I3020+K3020</f>
        <v>72309.899999999994</v>
      </c>
      <c r="N3020" s="412">
        <f>H3020+J3020+L3020</f>
        <v>0</v>
      </c>
      <c r="O3020" s="412"/>
      <c r="P3020" s="412"/>
      <c r="Q3020" s="412"/>
      <c r="R3020" s="419" t="s">
        <v>0</v>
      </c>
      <c r="T3020" s="411">
        <v>5</v>
      </c>
    </row>
    <row r="3021" spans="1:20" s="77" customFormat="1" ht="24" hidden="1" customHeight="1">
      <c r="A3021" s="372" t="s">
        <v>2089</v>
      </c>
      <c r="B3021" s="421" t="s">
        <v>0</v>
      </c>
      <c r="C3021" s="421" t="s">
        <v>1571</v>
      </c>
      <c r="D3021" s="422" t="s">
        <v>130</v>
      </c>
      <c r="E3021" s="422" t="s">
        <v>1536</v>
      </c>
      <c r="F3021" s="416"/>
      <c r="G3021" s="416">
        <v>8728.5</v>
      </c>
      <c r="H3021" s="417">
        <f>INT($F3021*G3021)</f>
        <v>0</v>
      </c>
      <c r="I3021" s="416">
        <v>57738.400000000001</v>
      </c>
      <c r="J3021" s="417">
        <f>INT($F3021*I3021)</f>
        <v>0</v>
      </c>
      <c r="K3021" s="416">
        <v>5843</v>
      </c>
      <c r="L3021" s="417">
        <f>INT($F3021*K3021)</f>
        <v>0</v>
      </c>
      <c r="M3021" s="417">
        <f t="shared" si="3897"/>
        <v>72309.899999999994</v>
      </c>
      <c r="N3021" s="417">
        <f t="shared" si="3904"/>
        <v>0</v>
      </c>
      <c r="O3021" s="417">
        <f t="shared" ref="O3021" si="3913">F3021-F3020</f>
        <v>0</v>
      </c>
      <c r="P3021" s="417">
        <f t="shared" ref="P3021:Q3021" si="3914">M3021-M3020</f>
        <v>0</v>
      </c>
      <c r="Q3021" s="417">
        <f t="shared" si="3914"/>
        <v>0</v>
      </c>
      <c r="R3021" s="422"/>
      <c r="T3021" s="416">
        <v>5</v>
      </c>
    </row>
    <row r="3022" spans="1:20" s="485" customFormat="1" ht="24" hidden="1" customHeight="1">
      <c r="A3022" s="366" t="s">
        <v>2093</v>
      </c>
      <c r="B3022" s="418" t="s">
        <v>0</v>
      </c>
      <c r="C3022" s="418" t="s">
        <v>3648</v>
      </c>
      <c r="D3022" s="419" t="s">
        <v>134</v>
      </c>
      <c r="E3022" s="419" t="s">
        <v>1894</v>
      </c>
      <c r="F3022" s="411"/>
      <c r="G3022" s="411">
        <v>8217.7000000000007</v>
      </c>
      <c r="H3022" s="412">
        <f>INT($F3022*G3022)</f>
        <v>0</v>
      </c>
      <c r="I3022" s="411">
        <v>50633.599999999999</v>
      </c>
      <c r="J3022" s="412">
        <f>INT($F3022*I3022)</f>
        <v>0</v>
      </c>
      <c r="K3022" s="411">
        <v>5645.2</v>
      </c>
      <c r="L3022" s="412">
        <f>INT($F3022*K3022)</f>
        <v>0</v>
      </c>
      <c r="M3022" s="412">
        <f>+G3022+I3022+K3022</f>
        <v>64496.5</v>
      </c>
      <c r="N3022" s="412">
        <f>H3022+J3022+L3022</f>
        <v>0</v>
      </c>
      <c r="O3022" s="412"/>
      <c r="P3022" s="412"/>
      <c r="Q3022" s="412"/>
      <c r="R3022" s="419" t="s">
        <v>0</v>
      </c>
      <c r="T3022" s="411">
        <v>0</v>
      </c>
    </row>
    <row r="3023" spans="1:20" s="77" customFormat="1" ht="24" hidden="1" customHeight="1">
      <c r="A3023" s="372" t="s">
        <v>2072</v>
      </c>
      <c r="B3023" s="421" t="s">
        <v>0</v>
      </c>
      <c r="C3023" s="421" t="s">
        <v>1571</v>
      </c>
      <c r="D3023" s="422" t="s">
        <v>134</v>
      </c>
      <c r="E3023" s="422" t="s">
        <v>1536</v>
      </c>
      <c r="F3023" s="416"/>
      <c r="G3023" s="416">
        <v>8217.7000000000007</v>
      </c>
      <c r="H3023" s="417">
        <f t="shared" ref="H3023:H3093" si="3915">INT($F3023*G3023)</f>
        <v>0</v>
      </c>
      <c r="I3023" s="416">
        <v>50633.599999999999</v>
      </c>
      <c r="J3023" s="417">
        <f t="shared" ref="J3023:J3093" si="3916">INT($F3023*I3023)</f>
        <v>0</v>
      </c>
      <c r="K3023" s="416">
        <v>5645.2</v>
      </c>
      <c r="L3023" s="417">
        <f t="shared" ref="L3023:L3093" si="3917">INT($F3023*K3023)</f>
        <v>0</v>
      </c>
      <c r="M3023" s="417">
        <f t="shared" ref="M3023:M3093" si="3918">+G3023+I3023+K3023</f>
        <v>64496.5</v>
      </c>
      <c r="N3023" s="417">
        <f t="shared" si="3904"/>
        <v>0</v>
      </c>
      <c r="O3023" s="417">
        <f t="shared" ref="O3023" si="3919">F3023-F3022</f>
        <v>0</v>
      </c>
      <c r="P3023" s="417">
        <f t="shared" ref="P3023:Q3023" si="3920">M3023-M3022</f>
        <v>0</v>
      </c>
      <c r="Q3023" s="417">
        <f t="shared" si="3920"/>
        <v>0</v>
      </c>
      <c r="R3023" s="422"/>
      <c r="T3023" s="416">
        <v>0</v>
      </c>
    </row>
    <row r="3024" spans="1:20" s="485" customFormat="1" ht="24" hidden="1" customHeight="1">
      <c r="A3024" s="366" t="s">
        <v>2313</v>
      </c>
      <c r="B3024" s="418" t="s">
        <v>0</v>
      </c>
      <c r="C3024" s="418" t="s">
        <v>3649</v>
      </c>
      <c r="D3024" s="419" t="s">
        <v>130</v>
      </c>
      <c r="E3024" s="419" t="s">
        <v>1894</v>
      </c>
      <c r="F3024" s="411"/>
      <c r="G3024" s="411">
        <v>8728.5</v>
      </c>
      <c r="H3024" s="412">
        <f>INT($F3024*G3024)</f>
        <v>0</v>
      </c>
      <c r="I3024" s="411">
        <v>57738.400000000001</v>
      </c>
      <c r="J3024" s="412">
        <f>INT($F3024*I3024)</f>
        <v>0</v>
      </c>
      <c r="K3024" s="411">
        <v>5843</v>
      </c>
      <c r="L3024" s="412">
        <f>INT($F3024*K3024)</f>
        <v>0</v>
      </c>
      <c r="M3024" s="412">
        <f>+G3024+I3024+K3024</f>
        <v>72309.899999999994</v>
      </c>
      <c r="N3024" s="412">
        <f>H3024+J3024+L3024</f>
        <v>0</v>
      </c>
      <c r="O3024" s="412"/>
      <c r="P3024" s="412"/>
      <c r="Q3024" s="412"/>
      <c r="R3024" s="419" t="s">
        <v>0</v>
      </c>
      <c r="T3024" s="411">
        <v>11</v>
      </c>
    </row>
    <row r="3025" spans="1:20" s="77" customFormat="1" ht="24" hidden="1" customHeight="1">
      <c r="A3025" s="372" t="s">
        <v>2072</v>
      </c>
      <c r="B3025" s="421" t="s">
        <v>0</v>
      </c>
      <c r="C3025" s="421" t="s">
        <v>1572</v>
      </c>
      <c r="D3025" s="422" t="s">
        <v>130</v>
      </c>
      <c r="E3025" s="422" t="s">
        <v>1536</v>
      </c>
      <c r="F3025" s="416"/>
      <c r="G3025" s="416">
        <v>8728.5</v>
      </c>
      <c r="H3025" s="417">
        <f t="shared" si="3915"/>
        <v>0</v>
      </c>
      <c r="I3025" s="416">
        <v>57738.400000000001</v>
      </c>
      <c r="J3025" s="417">
        <f t="shared" si="3916"/>
        <v>0</v>
      </c>
      <c r="K3025" s="416">
        <v>5843</v>
      </c>
      <c r="L3025" s="417">
        <f t="shared" si="3917"/>
        <v>0</v>
      </c>
      <c r="M3025" s="417">
        <f t="shared" si="3918"/>
        <v>72309.899999999994</v>
      </c>
      <c r="N3025" s="417">
        <f t="shared" si="3904"/>
        <v>0</v>
      </c>
      <c r="O3025" s="417">
        <f t="shared" ref="O3025" si="3921">F3025-F3024</f>
        <v>0</v>
      </c>
      <c r="P3025" s="417">
        <f t="shared" ref="P3025:Q3025" si="3922">M3025-M3024</f>
        <v>0</v>
      </c>
      <c r="Q3025" s="417">
        <f t="shared" si="3922"/>
        <v>0</v>
      </c>
      <c r="R3025" s="422"/>
      <c r="T3025" s="416">
        <v>11</v>
      </c>
    </row>
    <row r="3026" spans="1:20" s="485" customFormat="1" ht="24" hidden="1" customHeight="1">
      <c r="A3026" s="366" t="s">
        <v>2313</v>
      </c>
      <c r="B3026" s="418" t="s">
        <v>0</v>
      </c>
      <c r="C3026" s="418" t="s">
        <v>3649</v>
      </c>
      <c r="D3026" s="419" t="s">
        <v>136</v>
      </c>
      <c r="E3026" s="419" t="s">
        <v>1894</v>
      </c>
      <c r="F3026" s="411"/>
      <c r="G3026" s="411">
        <v>6453.1</v>
      </c>
      <c r="H3026" s="412">
        <f>INT($F3026*G3026)</f>
        <v>0</v>
      </c>
      <c r="I3026" s="411">
        <v>34660.800000000003</v>
      </c>
      <c r="J3026" s="412">
        <f>INT($F3026*I3026)</f>
        <v>0</v>
      </c>
      <c r="K3026" s="411">
        <v>4460.3999999999996</v>
      </c>
      <c r="L3026" s="412">
        <f>INT($F3026*K3026)</f>
        <v>0</v>
      </c>
      <c r="M3026" s="412">
        <f>+G3026+I3026+K3026</f>
        <v>45574.3</v>
      </c>
      <c r="N3026" s="412">
        <f>H3026+J3026+L3026</f>
        <v>0</v>
      </c>
      <c r="O3026" s="412"/>
      <c r="P3026" s="412"/>
      <c r="Q3026" s="412"/>
      <c r="R3026" s="419" t="s">
        <v>0</v>
      </c>
      <c r="T3026" s="411">
        <v>0</v>
      </c>
    </row>
    <row r="3027" spans="1:20" s="77" customFormat="1" ht="24" hidden="1" customHeight="1">
      <c r="A3027" s="372" t="s">
        <v>2072</v>
      </c>
      <c r="B3027" s="421" t="s">
        <v>0</v>
      </c>
      <c r="C3027" s="421" t="s">
        <v>1572</v>
      </c>
      <c r="D3027" s="422" t="s">
        <v>136</v>
      </c>
      <c r="E3027" s="422" t="s">
        <v>1536</v>
      </c>
      <c r="F3027" s="416"/>
      <c r="G3027" s="416">
        <v>6453.1</v>
      </c>
      <c r="H3027" s="417">
        <f t="shared" si="3915"/>
        <v>0</v>
      </c>
      <c r="I3027" s="416">
        <v>34660.800000000003</v>
      </c>
      <c r="J3027" s="417">
        <f t="shared" si="3916"/>
        <v>0</v>
      </c>
      <c r="K3027" s="416">
        <v>4460.3999999999996</v>
      </c>
      <c r="L3027" s="417">
        <f t="shared" si="3917"/>
        <v>0</v>
      </c>
      <c r="M3027" s="417">
        <f t="shared" si="3918"/>
        <v>45574.3</v>
      </c>
      <c r="N3027" s="417">
        <f t="shared" si="3904"/>
        <v>0</v>
      </c>
      <c r="O3027" s="417">
        <f t="shared" ref="O3027" si="3923">F3027-F3026</f>
        <v>0</v>
      </c>
      <c r="P3027" s="417">
        <f t="shared" ref="P3027:Q3027" si="3924">M3027-M3026</f>
        <v>0</v>
      </c>
      <c r="Q3027" s="417">
        <f t="shared" si="3924"/>
        <v>0</v>
      </c>
      <c r="R3027" s="422"/>
      <c r="T3027" s="416">
        <v>0</v>
      </c>
    </row>
    <row r="3028" spans="1:20" s="485" customFormat="1" ht="24" hidden="1" customHeight="1">
      <c r="A3028" s="366" t="s">
        <v>2064</v>
      </c>
      <c r="B3028" s="418" t="s">
        <v>0</v>
      </c>
      <c r="C3028" s="418" t="s">
        <v>3649</v>
      </c>
      <c r="D3028" s="419" t="s">
        <v>135</v>
      </c>
      <c r="E3028" s="419" t="s">
        <v>1894</v>
      </c>
      <c r="F3028" s="411"/>
      <c r="G3028" s="411">
        <v>2544.3000000000002</v>
      </c>
      <c r="H3028" s="412">
        <f>INT($F3028*G3028)</f>
        <v>0</v>
      </c>
      <c r="I3028" s="411">
        <v>31755.200000000001</v>
      </c>
      <c r="J3028" s="412">
        <f>INT($F3028*I3028)</f>
        <v>0</v>
      </c>
      <c r="K3028" s="411">
        <v>54.8</v>
      </c>
      <c r="L3028" s="412">
        <f>INT($F3028*K3028)</f>
        <v>0</v>
      </c>
      <c r="M3028" s="412">
        <f>+G3028+I3028+K3028</f>
        <v>34354.300000000003</v>
      </c>
      <c r="N3028" s="412">
        <f>H3028+J3028+L3028</f>
        <v>0</v>
      </c>
      <c r="O3028" s="412"/>
      <c r="P3028" s="412"/>
      <c r="Q3028" s="412"/>
      <c r="R3028" s="419" t="s">
        <v>0</v>
      </c>
      <c r="T3028" s="411">
        <v>0</v>
      </c>
    </row>
    <row r="3029" spans="1:20" s="77" customFormat="1" ht="24" hidden="1" customHeight="1">
      <c r="A3029" s="372" t="s">
        <v>2303</v>
      </c>
      <c r="B3029" s="421" t="s">
        <v>0</v>
      </c>
      <c r="C3029" s="421" t="s">
        <v>1572</v>
      </c>
      <c r="D3029" s="422" t="s">
        <v>135</v>
      </c>
      <c r="E3029" s="422" t="s">
        <v>1536</v>
      </c>
      <c r="F3029" s="416"/>
      <c r="G3029" s="416">
        <v>2544.3000000000002</v>
      </c>
      <c r="H3029" s="417">
        <f t="shared" si="3915"/>
        <v>0</v>
      </c>
      <c r="I3029" s="416">
        <v>31755.200000000001</v>
      </c>
      <c r="J3029" s="417">
        <f t="shared" si="3916"/>
        <v>0</v>
      </c>
      <c r="K3029" s="416">
        <v>54.8</v>
      </c>
      <c r="L3029" s="417">
        <f t="shared" si="3917"/>
        <v>0</v>
      </c>
      <c r="M3029" s="417">
        <f t="shared" si="3918"/>
        <v>34354.300000000003</v>
      </c>
      <c r="N3029" s="417">
        <f t="shared" si="3904"/>
        <v>0</v>
      </c>
      <c r="O3029" s="417">
        <f t="shared" ref="O3029" si="3925">F3029-F3028</f>
        <v>0</v>
      </c>
      <c r="P3029" s="417">
        <f t="shared" ref="P3029:Q3029" si="3926">M3029-M3028</f>
        <v>0</v>
      </c>
      <c r="Q3029" s="417">
        <f t="shared" si="3926"/>
        <v>0</v>
      </c>
      <c r="R3029" s="422"/>
      <c r="T3029" s="416">
        <v>0</v>
      </c>
    </row>
    <row r="3030" spans="1:20" s="485" customFormat="1" ht="24" hidden="1" customHeight="1">
      <c r="A3030" s="366" t="s">
        <v>2313</v>
      </c>
      <c r="B3030" s="418" t="s">
        <v>0</v>
      </c>
      <c r="C3030" s="418" t="s">
        <v>3650</v>
      </c>
      <c r="D3030" s="419" t="s">
        <v>130</v>
      </c>
      <c r="E3030" s="419" t="s">
        <v>1894</v>
      </c>
      <c r="F3030" s="411"/>
      <c r="G3030" s="411">
        <v>8728.5</v>
      </c>
      <c r="H3030" s="412">
        <f>INT($F3030*G3030)</f>
        <v>0</v>
      </c>
      <c r="I3030" s="411">
        <v>57738.400000000001</v>
      </c>
      <c r="J3030" s="412">
        <f>INT($F3030*I3030)</f>
        <v>0</v>
      </c>
      <c r="K3030" s="411">
        <v>5843</v>
      </c>
      <c r="L3030" s="412">
        <f>INT($F3030*K3030)</f>
        <v>0</v>
      </c>
      <c r="M3030" s="412">
        <f>+G3030+I3030+K3030</f>
        <v>72309.899999999994</v>
      </c>
      <c r="N3030" s="412">
        <f>H3030+J3030+L3030</f>
        <v>0</v>
      </c>
      <c r="O3030" s="412"/>
      <c r="P3030" s="412"/>
      <c r="Q3030" s="412"/>
      <c r="R3030" s="419" t="s">
        <v>0</v>
      </c>
      <c r="T3030" s="411">
        <v>16</v>
      </c>
    </row>
    <row r="3031" spans="1:20" s="77" customFormat="1" ht="24" hidden="1" customHeight="1">
      <c r="A3031" s="372" t="s">
        <v>2072</v>
      </c>
      <c r="B3031" s="421" t="s">
        <v>0</v>
      </c>
      <c r="C3031" s="421" t="s">
        <v>1573</v>
      </c>
      <c r="D3031" s="422" t="s">
        <v>130</v>
      </c>
      <c r="E3031" s="422" t="s">
        <v>1536</v>
      </c>
      <c r="F3031" s="416"/>
      <c r="G3031" s="416">
        <v>8728.5</v>
      </c>
      <c r="H3031" s="417">
        <f t="shared" si="3915"/>
        <v>0</v>
      </c>
      <c r="I3031" s="416">
        <v>57738.400000000001</v>
      </c>
      <c r="J3031" s="417">
        <f t="shared" si="3916"/>
        <v>0</v>
      </c>
      <c r="K3031" s="416">
        <v>5843</v>
      </c>
      <c r="L3031" s="417">
        <f t="shared" si="3917"/>
        <v>0</v>
      </c>
      <c r="M3031" s="417">
        <f t="shared" si="3918"/>
        <v>72309.899999999994</v>
      </c>
      <c r="N3031" s="417">
        <f t="shared" si="3904"/>
        <v>0</v>
      </c>
      <c r="O3031" s="417">
        <f t="shared" ref="O3031" si="3927">F3031-F3030</f>
        <v>0</v>
      </c>
      <c r="P3031" s="417">
        <f t="shared" ref="P3031:Q3031" si="3928">M3031-M3030</f>
        <v>0</v>
      </c>
      <c r="Q3031" s="417">
        <f t="shared" si="3928"/>
        <v>0</v>
      </c>
      <c r="R3031" s="422"/>
      <c r="T3031" s="416">
        <v>16</v>
      </c>
    </row>
    <row r="3032" spans="1:20" s="485" customFormat="1" ht="24" hidden="1" customHeight="1">
      <c r="A3032" s="366" t="s">
        <v>2313</v>
      </c>
      <c r="B3032" s="418" t="s">
        <v>0</v>
      </c>
      <c r="C3032" s="418" t="s">
        <v>3650</v>
      </c>
      <c r="D3032" s="419" t="s">
        <v>134</v>
      </c>
      <c r="E3032" s="419" t="s">
        <v>1894</v>
      </c>
      <c r="F3032" s="411"/>
      <c r="G3032" s="411">
        <v>8217.7000000000007</v>
      </c>
      <c r="H3032" s="412">
        <f>INT($F3032*G3032)</f>
        <v>0</v>
      </c>
      <c r="I3032" s="411">
        <v>50633.599999999999</v>
      </c>
      <c r="J3032" s="412">
        <f>INT($F3032*I3032)</f>
        <v>0</v>
      </c>
      <c r="K3032" s="411">
        <v>5645.2</v>
      </c>
      <c r="L3032" s="412">
        <f>INT($F3032*K3032)</f>
        <v>0</v>
      </c>
      <c r="M3032" s="412">
        <f>+G3032+I3032+K3032</f>
        <v>64496.5</v>
      </c>
      <c r="N3032" s="412">
        <f>H3032+J3032+L3032</f>
        <v>0</v>
      </c>
      <c r="O3032" s="412"/>
      <c r="P3032" s="412"/>
      <c r="Q3032" s="412"/>
      <c r="R3032" s="419" t="s">
        <v>0</v>
      </c>
      <c r="T3032" s="411">
        <v>0</v>
      </c>
    </row>
    <row r="3033" spans="1:20" s="77" customFormat="1" ht="24" hidden="1" customHeight="1">
      <c r="A3033" s="372" t="s">
        <v>2303</v>
      </c>
      <c r="B3033" s="421" t="s">
        <v>0</v>
      </c>
      <c r="C3033" s="421" t="s">
        <v>1573</v>
      </c>
      <c r="D3033" s="422" t="s">
        <v>134</v>
      </c>
      <c r="E3033" s="422" t="s">
        <v>1536</v>
      </c>
      <c r="F3033" s="416"/>
      <c r="G3033" s="416">
        <v>8217.7000000000007</v>
      </c>
      <c r="H3033" s="417">
        <f t="shared" si="3915"/>
        <v>0</v>
      </c>
      <c r="I3033" s="416">
        <v>50633.599999999999</v>
      </c>
      <c r="J3033" s="417">
        <f t="shared" si="3916"/>
        <v>0</v>
      </c>
      <c r="K3033" s="416">
        <v>5645.2</v>
      </c>
      <c r="L3033" s="417">
        <f t="shared" si="3917"/>
        <v>0</v>
      </c>
      <c r="M3033" s="417">
        <f t="shared" si="3918"/>
        <v>64496.5</v>
      </c>
      <c r="N3033" s="417">
        <f t="shared" si="3904"/>
        <v>0</v>
      </c>
      <c r="O3033" s="417">
        <f t="shared" ref="O3033" si="3929">F3033-F3032</f>
        <v>0</v>
      </c>
      <c r="P3033" s="417">
        <f t="shared" ref="P3033:Q3033" si="3930">M3033-M3032</f>
        <v>0</v>
      </c>
      <c r="Q3033" s="417">
        <f t="shared" si="3930"/>
        <v>0</v>
      </c>
      <c r="R3033" s="422"/>
      <c r="T3033" s="416">
        <v>0</v>
      </c>
    </row>
    <row r="3034" spans="1:20" s="485" customFormat="1" ht="24" hidden="1" customHeight="1">
      <c r="A3034" s="366" t="s">
        <v>2313</v>
      </c>
      <c r="B3034" s="418" t="s">
        <v>0</v>
      </c>
      <c r="C3034" s="418" t="s">
        <v>3650</v>
      </c>
      <c r="D3034" s="419" t="s">
        <v>136</v>
      </c>
      <c r="E3034" s="419" t="s">
        <v>1894</v>
      </c>
      <c r="F3034" s="411"/>
      <c r="G3034" s="411">
        <v>6453.1</v>
      </c>
      <c r="H3034" s="412">
        <f>INT($F3034*G3034)</f>
        <v>0</v>
      </c>
      <c r="I3034" s="411">
        <v>34660.800000000003</v>
      </c>
      <c r="J3034" s="412">
        <f>INT($F3034*I3034)</f>
        <v>0</v>
      </c>
      <c r="K3034" s="411">
        <v>4460.3999999999996</v>
      </c>
      <c r="L3034" s="412">
        <f>INT($F3034*K3034)</f>
        <v>0</v>
      </c>
      <c r="M3034" s="412">
        <f>+G3034+I3034+K3034</f>
        <v>45574.3</v>
      </c>
      <c r="N3034" s="412">
        <f>H3034+J3034+L3034</f>
        <v>0</v>
      </c>
      <c r="O3034" s="412"/>
      <c r="P3034" s="412"/>
      <c r="Q3034" s="412"/>
      <c r="R3034" s="419" t="s">
        <v>0</v>
      </c>
      <c r="T3034" s="411">
        <v>0</v>
      </c>
    </row>
    <row r="3035" spans="1:20" s="77" customFormat="1" ht="24" hidden="1" customHeight="1">
      <c r="A3035" s="372" t="s">
        <v>2303</v>
      </c>
      <c r="B3035" s="421" t="s">
        <v>0</v>
      </c>
      <c r="C3035" s="421" t="s">
        <v>1573</v>
      </c>
      <c r="D3035" s="422" t="s">
        <v>136</v>
      </c>
      <c r="E3035" s="422" t="s">
        <v>1536</v>
      </c>
      <c r="F3035" s="416"/>
      <c r="G3035" s="416">
        <v>6453.1</v>
      </c>
      <c r="H3035" s="417">
        <f t="shared" si="3915"/>
        <v>0</v>
      </c>
      <c r="I3035" s="416">
        <v>34660.800000000003</v>
      </c>
      <c r="J3035" s="417">
        <f t="shared" si="3916"/>
        <v>0</v>
      </c>
      <c r="K3035" s="416">
        <v>4460.3999999999996</v>
      </c>
      <c r="L3035" s="417">
        <f t="shared" si="3917"/>
        <v>0</v>
      </c>
      <c r="M3035" s="417">
        <f t="shared" si="3918"/>
        <v>45574.3</v>
      </c>
      <c r="N3035" s="417">
        <f t="shared" si="3904"/>
        <v>0</v>
      </c>
      <c r="O3035" s="417">
        <f t="shared" ref="O3035" si="3931">F3035-F3034</f>
        <v>0</v>
      </c>
      <c r="P3035" s="417">
        <f t="shared" ref="P3035:Q3035" si="3932">M3035-M3034</f>
        <v>0</v>
      </c>
      <c r="Q3035" s="417">
        <f t="shared" si="3932"/>
        <v>0</v>
      </c>
      <c r="R3035" s="422"/>
      <c r="T3035" s="416">
        <v>0</v>
      </c>
    </row>
    <row r="3036" spans="1:20" s="516" customFormat="1" ht="24" hidden="1" customHeight="1">
      <c r="A3036" s="366" t="s">
        <v>2313</v>
      </c>
      <c r="B3036" s="418" t="s">
        <v>0</v>
      </c>
      <c r="C3036" s="418" t="s">
        <v>3651</v>
      </c>
      <c r="D3036" s="419" t="s">
        <v>134</v>
      </c>
      <c r="E3036" s="419" t="s">
        <v>1894</v>
      </c>
      <c r="F3036" s="411"/>
      <c r="G3036" s="411">
        <v>8217.7000000000007</v>
      </c>
      <c r="H3036" s="412">
        <f>INT($F3036*G3036)</f>
        <v>0</v>
      </c>
      <c r="I3036" s="411">
        <v>50633.599999999999</v>
      </c>
      <c r="J3036" s="412">
        <f>INT($F3036*I3036)</f>
        <v>0</v>
      </c>
      <c r="K3036" s="411">
        <v>5645.2</v>
      </c>
      <c r="L3036" s="412">
        <f>INT($F3036*K3036)</f>
        <v>0</v>
      </c>
      <c r="M3036" s="412">
        <f>+G3036+I3036+K3036</f>
        <v>64496.5</v>
      </c>
      <c r="N3036" s="412">
        <f>H3036+J3036+L3036</f>
        <v>0</v>
      </c>
      <c r="O3036" s="412"/>
      <c r="P3036" s="412"/>
      <c r="Q3036" s="412"/>
      <c r="R3036" s="419" t="s">
        <v>0</v>
      </c>
      <c r="T3036" s="411">
        <v>0</v>
      </c>
    </row>
    <row r="3037" spans="1:20" s="79" customFormat="1" ht="24" hidden="1" customHeight="1">
      <c r="A3037" s="372" t="s">
        <v>2303</v>
      </c>
      <c r="B3037" s="421" t="s">
        <v>0</v>
      </c>
      <c r="C3037" s="421" t="s">
        <v>1574</v>
      </c>
      <c r="D3037" s="422" t="s">
        <v>134</v>
      </c>
      <c r="E3037" s="422" t="s">
        <v>1536</v>
      </c>
      <c r="F3037" s="416"/>
      <c r="G3037" s="416">
        <v>8217.7000000000007</v>
      </c>
      <c r="H3037" s="417">
        <f t="shared" si="3915"/>
        <v>0</v>
      </c>
      <c r="I3037" s="416">
        <v>50633.599999999999</v>
      </c>
      <c r="J3037" s="417">
        <f t="shared" si="3916"/>
        <v>0</v>
      </c>
      <c r="K3037" s="416">
        <v>5645.2</v>
      </c>
      <c r="L3037" s="417">
        <f t="shared" si="3917"/>
        <v>0</v>
      </c>
      <c r="M3037" s="417">
        <f t="shared" si="3918"/>
        <v>64496.5</v>
      </c>
      <c r="N3037" s="417">
        <f t="shared" si="3904"/>
        <v>0</v>
      </c>
      <c r="O3037" s="417">
        <f t="shared" ref="O3037" si="3933">F3037-F3036</f>
        <v>0</v>
      </c>
      <c r="P3037" s="417">
        <f t="shared" ref="P3037:Q3037" si="3934">M3037-M3036</f>
        <v>0</v>
      </c>
      <c r="Q3037" s="417">
        <f t="shared" si="3934"/>
        <v>0</v>
      </c>
      <c r="R3037" s="422"/>
      <c r="T3037" s="416">
        <v>0</v>
      </c>
    </row>
    <row r="3038" spans="1:20" s="485" customFormat="1" ht="24" hidden="1" customHeight="1">
      <c r="A3038" s="366" t="s">
        <v>2313</v>
      </c>
      <c r="B3038" s="418" t="s">
        <v>0</v>
      </c>
      <c r="C3038" s="418" t="s">
        <v>3651</v>
      </c>
      <c r="D3038" s="419" t="s">
        <v>135</v>
      </c>
      <c r="E3038" s="419" t="s">
        <v>1894</v>
      </c>
      <c r="F3038" s="411"/>
      <c r="G3038" s="411">
        <v>2544.3000000000002</v>
      </c>
      <c r="H3038" s="412">
        <f>INT($F3038*G3038)</f>
        <v>0</v>
      </c>
      <c r="I3038" s="411">
        <v>31755.200000000001</v>
      </c>
      <c r="J3038" s="412">
        <f>INT($F3038*I3038)</f>
        <v>0</v>
      </c>
      <c r="K3038" s="411">
        <v>54.8</v>
      </c>
      <c r="L3038" s="412">
        <f>INT($F3038*K3038)</f>
        <v>0</v>
      </c>
      <c r="M3038" s="412">
        <f>+G3038+I3038+K3038</f>
        <v>34354.300000000003</v>
      </c>
      <c r="N3038" s="412">
        <f>H3038+J3038+L3038</f>
        <v>0</v>
      </c>
      <c r="O3038" s="412"/>
      <c r="P3038" s="412"/>
      <c r="Q3038" s="412"/>
      <c r="R3038" s="419" t="s">
        <v>0</v>
      </c>
      <c r="T3038" s="411">
        <v>0</v>
      </c>
    </row>
    <row r="3039" spans="1:20" s="77" customFormat="1" ht="24" hidden="1" customHeight="1">
      <c r="A3039" s="372" t="s">
        <v>2072</v>
      </c>
      <c r="B3039" s="421" t="s">
        <v>0</v>
      </c>
      <c r="C3039" s="421" t="s">
        <v>1574</v>
      </c>
      <c r="D3039" s="422" t="s">
        <v>135</v>
      </c>
      <c r="E3039" s="422" t="s">
        <v>1536</v>
      </c>
      <c r="F3039" s="416"/>
      <c r="G3039" s="416">
        <v>2544.3000000000002</v>
      </c>
      <c r="H3039" s="417">
        <f t="shared" si="3915"/>
        <v>0</v>
      </c>
      <c r="I3039" s="416">
        <v>31755.200000000001</v>
      </c>
      <c r="J3039" s="417">
        <f t="shared" si="3916"/>
        <v>0</v>
      </c>
      <c r="K3039" s="416">
        <v>54.8</v>
      </c>
      <c r="L3039" s="417">
        <f t="shared" si="3917"/>
        <v>0</v>
      </c>
      <c r="M3039" s="417">
        <f t="shared" si="3918"/>
        <v>34354.300000000003</v>
      </c>
      <c r="N3039" s="417">
        <f t="shared" si="3904"/>
        <v>0</v>
      </c>
      <c r="O3039" s="417">
        <f t="shared" ref="O3039" si="3935">F3039-F3038</f>
        <v>0</v>
      </c>
      <c r="P3039" s="417">
        <f t="shared" ref="P3039:Q3039" si="3936">M3039-M3038</f>
        <v>0</v>
      </c>
      <c r="Q3039" s="417">
        <f t="shared" si="3936"/>
        <v>0</v>
      </c>
      <c r="R3039" s="422"/>
      <c r="T3039" s="416">
        <v>0</v>
      </c>
    </row>
    <row r="3040" spans="1:20" s="485" customFormat="1" ht="24" hidden="1" customHeight="1">
      <c r="A3040" s="366" t="s">
        <v>2313</v>
      </c>
      <c r="B3040" s="418" t="s">
        <v>0</v>
      </c>
      <c r="C3040" s="418" t="s">
        <v>3652</v>
      </c>
      <c r="D3040" s="419" t="s">
        <v>128</v>
      </c>
      <c r="E3040" s="419" t="s">
        <v>1894</v>
      </c>
      <c r="F3040" s="411"/>
      <c r="G3040" s="411">
        <v>31845.4</v>
      </c>
      <c r="H3040" s="412">
        <f>INT($F3040*G3040)</f>
        <v>0</v>
      </c>
      <c r="I3040" s="411">
        <v>262052</v>
      </c>
      <c r="J3040" s="412">
        <f>INT($F3040*I3040)</f>
        <v>0</v>
      </c>
      <c r="K3040" s="411">
        <v>26881.3</v>
      </c>
      <c r="L3040" s="412">
        <f>INT($F3040*K3040)</f>
        <v>0</v>
      </c>
      <c r="M3040" s="412">
        <f>+G3040+I3040+K3040</f>
        <v>320778.7</v>
      </c>
      <c r="N3040" s="412">
        <f>H3040+J3040+L3040</f>
        <v>0</v>
      </c>
      <c r="O3040" s="412"/>
      <c r="P3040" s="412"/>
      <c r="Q3040" s="412"/>
      <c r="R3040" s="419" t="s">
        <v>0</v>
      </c>
      <c r="T3040" s="411">
        <v>7</v>
      </c>
    </row>
    <row r="3041" spans="1:20" s="77" customFormat="1" ht="24" hidden="1" customHeight="1">
      <c r="A3041" s="372" t="s">
        <v>2303</v>
      </c>
      <c r="B3041" s="421" t="s">
        <v>0</v>
      </c>
      <c r="C3041" s="421" t="s">
        <v>3653</v>
      </c>
      <c r="D3041" s="422" t="s">
        <v>128</v>
      </c>
      <c r="E3041" s="422" t="s">
        <v>1536</v>
      </c>
      <c r="F3041" s="416"/>
      <c r="G3041" s="416">
        <v>31845.4</v>
      </c>
      <c r="H3041" s="417">
        <f t="shared" si="3915"/>
        <v>0</v>
      </c>
      <c r="I3041" s="416">
        <v>262052</v>
      </c>
      <c r="J3041" s="417">
        <f t="shared" si="3916"/>
        <v>0</v>
      </c>
      <c r="K3041" s="416">
        <v>26881.3</v>
      </c>
      <c r="L3041" s="417">
        <f t="shared" si="3917"/>
        <v>0</v>
      </c>
      <c r="M3041" s="417">
        <f t="shared" si="3918"/>
        <v>320778.7</v>
      </c>
      <c r="N3041" s="417">
        <f t="shared" si="3904"/>
        <v>0</v>
      </c>
      <c r="O3041" s="417">
        <f t="shared" ref="O3041" si="3937">F3041-F3040</f>
        <v>0</v>
      </c>
      <c r="P3041" s="417">
        <f t="shared" ref="P3041:Q3041" si="3938">M3041-M3040</f>
        <v>0</v>
      </c>
      <c r="Q3041" s="417">
        <f t="shared" si="3938"/>
        <v>0</v>
      </c>
      <c r="R3041" s="422"/>
      <c r="T3041" s="416">
        <v>7</v>
      </c>
    </row>
    <row r="3042" spans="1:20" s="485" customFormat="1" ht="24" hidden="1" customHeight="1">
      <c r="A3042" s="366" t="s">
        <v>2093</v>
      </c>
      <c r="B3042" s="418" t="s">
        <v>0</v>
      </c>
      <c r="C3042" s="418" t="s">
        <v>3652</v>
      </c>
      <c r="D3042" s="419" t="s">
        <v>130</v>
      </c>
      <c r="E3042" s="419" t="s">
        <v>1894</v>
      </c>
      <c r="F3042" s="411"/>
      <c r="G3042" s="411">
        <v>8728.5</v>
      </c>
      <c r="H3042" s="412">
        <f>INT($F3042*G3042)</f>
        <v>0</v>
      </c>
      <c r="I3042" s="411">
        <v>57738.400000000001</v>
      </c>
      <c r="J3042" s="412">
        <f>INT($F3042*I3042)</f>
        <v>0</v>
      </c>
      <c r="K3042" s="411">
        <v>5843</v>
      </c>
      <c r="L3042" s="412">
        <f>INT($F3042*K3042)</f>
        <v>0</v>
      </c>
      <c r="M3042" s="412">
        <f>+G3042+I3042+K3042</f>
        <v>72309.899999999994</v>
      </c>
      <c r="N3042" s="412">
        <f>H3042+J3042+L3042</f>
        <v>0</v>
      </c>
      <c r="O3042" s="412"/>
      <c r="P3042" s="412"/>
      <c r="Q3042" s="412"/>
      <c r="R3042" s="419" t="s">
        <v>0</v>
      </c>
      <c r="T3042" s="411">
        <v>24</v>
      </c>
    </row>
    <row r="3043" spans="1:20" s="77" customFormat="1" ht="24" hidden="1" customHeight="1">
      <c r="A3043" s="372" t="s">
        <v>2303</v>
      </c>
      <c r="B3043" s="421" t="s">
        <v>0</v>
      </c>
      <c r="C3043" s="421" t="s">
        <v>3653</v>
      </c>
      <c r="D3043" s="422" t="s">
        <v>130</v>
      </c>
      <c r="E3043" s="422" t="s">
        <v>1536</v>
      </c>
      <c r="F3043" s="416"/>
      <c r="G3043" s="416">
        <v>8728.5</v>
      </c>
      <c r="H3043" s="417">
        <f t="shared" si="3915"/>
        <v>0</v>
      </c>
      <c r="I3043" s="416">
        <v>57738.400000000001</v>
      </c>
      <c r="J3043" s="417">
        <f t="shared" si="3916"/>
        <v>0</v>
      </c>
      <c r="K3043" s="416">
        <v>5843</v>
      </c>
      <c r="L3043" s="417">
        <f t="shared" si="3917"/>
        <v>0</v>
      </c>
      <c r="M3043" s="417">
        <f t="shared" si="3918"/>
        <v>72309.899999999994</v>
      </c>
      <c r="N3043" s="417">
        <f t="shared" si="3904"/>
        <v>0</v>
      </c>
      <c r="O3043" s="417">
        <f t="shared" ref="O3043" si="3939">F3043-F3042</f>
        <v>0</v>
      </c>
      <c r="P3043" s="417">
        <f t="shared" ref="P3043:Q3043" si="3940">M3043-M3042</f>
        <v>0</v>
      </c>
      <c r="Q3043" s="417">
        <f t="shared" si="3940"/>
        <v>0</v>
      </c>
      <c r="R3043" s="422"/>
      <c r="T3043" s="416">
        <v>24</v>
      </c>
    </row>
    <row r="3044" spans="1:20" s="485" customFormat="1" ht="24" hidden="1" customHeight="1">
      <c r="A3044" s="366" t="s">
        <v>2093</v>
      </c>
      <c r="B3044" s="418" t="s">
        <v>0</v>
      </c>
      <c r="C3044" s="418" t="s">
        <v>3654</v>
      </c>
      <c r="D3044" s="419" t="s">
        <v>130</v>
      </c>
      <c r="E3044" s="419" t="s">
        <v>1894</v>
      </c>
      <c r="F3044" s="411"/>
      <c r="G3044" s="411">
        <v>8728.5</v>
      </c>
      <c r="H3044" s="412">
        <f>INT($F3044*G3044)</f>
        <v>0</v>
      </c>
      <c r="I3044" s="411">
        <v>57738.400000000001</v>
      </c>
      <c r="J3044" s="412">
        <f>INT($F3044*I3044)</f>
        <v>0</v>
      </c>
      <c r="K3044" s="411">
        <v>5843</v>
      </c>
      <c r="L3044" s="412">
        <f>INT($F3044*K3044)</f>
        <v>0</v>
      </c>
      <c r="M3044" s="412">
        <f>+G3044+I3044+K3044</f>
        <v>72309.899999999994</v>
      </c>
      <c r="N3044" s="412">
        <f>H3044+J3044+L3044</f>
        <v>0</v>
      </c>
      <c r="O3044" s="412"/>
      <c r="P3044" s="412"/>
      <c r="Q3044" s="412"/>
      <c r="R3044" s="419" t="s">
        <v>0</v>
      </c>
      <c r="T3044" s="411">
        <v>14</v>
      </c>
    </row>
    <row r="3045" spans="1:20" s="77" customFormat="1" ht="24" hidden="1" customHeight="1">
      <c r="A3045" s="372" t="s">
        <v>2072</v>
      </c>
      <c r="B3045" s="421" t="s">
        <v>0</v>
      </c>
      <c r="C3045" s="421" t="s">
        <v>1575</v>
      </c>
      <c r="D3045" s="422" t="s">
        <v>130</v>
      </c>
      <c r="E3045" s="422" t="s">
        <v>1536</v>
      </c>
      <c r="F3045" s="416"/>
      <c r="G3045" s="416">
        <v>8728.5</v>
      </c>
      <c r="H3045" s="417">
        <f t="shared" si="3915"/>
        <v>0</v>
      </c>
      <c r="I3045" s="416">
        <v>57738.400000000001</v>
      </c>
      <c r="J3045" s="417">
        <f t="shared" si="3916"/>
        <v>0</v>
      </c>
      <c r="K3045" s="416">
        <v>5843</v>
      </c>
      <c r="L3045" s="417">
        <f t="shared" si="3917"/>
        <v>0</v>
      </c>
      <c r="M3045" s="417">
        <f t="shared" si="3918"/>
        <v>72309.899999999994</v>
      </c>
      <c r="N3045" s="417">
        <f t="shared" si="3904"/>
        <v>0</v>
      </c>
      <c r="O3045" s="417">
        <f t="shared" ref="O3045" si="3941">F3045-F3044</f>
        <v>0</v>
      </c>
      <c r="P3045" s="417">
        <f t="shared" ref="P3045:Q3045" si="3942">M3045-M3044</f>
        <v>0</v>
      </c>
      <c r="Q3045" s="417">
        <f t="shared" si="3942"/>
        <v>0</v>
      </c>
      <c r="R3045" s="422"/>
      <c r="T3045" s="416">
        <v>14</v>
      </c>
    </row>
    <row r="3046" spans="1:20" s="485" customFormat="1" ht="24" hidden="1" customHeight="1">
      <c r="A3046" s="366" t="s">
        <v>2064</v>
      </c>
      <c r="B3046" s="418" t="s">
        <v>0</v>
      </c>
      <c r="C3046" s="418" t="s">
        <v>3654</v>
      </c>
      <c r="D3046" s="419" t="s">
        <v>134</v>
      </c>
      <c r="E3046" s="419" t="s">
        <v>1894</v>
      </c>
      <c r="F3046" s="411"/>
      <c r="G3046" s="411">
        <v>8217.7000000000007</v>
      </c>
      <c r="H3046" s="412">
        <f>INT($F3046*G3046)</f>
        <v>0</v>
      </c>
      <c r="I3046" s="411">
        <v>50633.599999999999</v>
      </c>
      <c r="J3046" s="412">
        <f>INT($F3046*I3046)</f>
        <v>0</v>
      </c>
      <c r="K3046" s="411">
        <v>5645.2</v>
      </c>
      <c r="L3046" s="412">
        <f>INT($F3046*K3046)</f>
        <v>0</v>
      </c>
      <c r="M3046" s="412">
        <f>+G3046+I3046+K3046</f>
        <v>64496.5</v>
      </c>
      <c r="N3046" s="412">
        <f>H3046+J3046+L3046</f>
        <v>0</v>
      </c>
      <c r="O3046" s="412"/>
      <c r="P3046" s="412"/>
      <c r="Q3046" s="412"/>
      <c r="R3046" s="419" t="s">
        <v>0</v>
      </c>
      <c r="T3046" s="411">
        <v>1</v>
      </c>
    </row>
    <row r="3047" spans="1:20" s="77" customFormat="1" ht="24" hidden="1" customHeight="1">
      <c r="A3047" s="372" t="s">
        <v>2303</v>
      </c>
      <c r="B3047" s="421" t="s">
        <v>0</v>
      </c>
      <c r="C3047" s="421" t="s">
        <v>1575</v>
      </c>
      <c r="D3047" s="422" t="s">
        <v>134</v>
      </c>
      <c r="E3047" s="422" t="s">
        <v>1536</v>
      </c>
      <c r="F3047" s="416"/>
      <c r="G3047" s="416">
        <v>8217.7000000000007</v>
      </c>
      <c r="H3047" s="417">
        <f t="shared" si="3915"/>
        <v>0</v>
      </c>
      <c r="I3047" s="416">
        <v>50633.599999999999</v>
      </c>
      <c r="J3047" s="417">
        <f t="shared" si="3916"/>
        <v>0</v>
      </c>
      <c r="K3047" s="416">
        <v>5645.2</v>
      </c>
      <c r="L3047" s="417">
        <f t="shared" si="3917"/>
        <v>0</v>
      </c>
      <c r="M3047" s="417">
        <f t="shared" si="3918"/>
        <v>64496.5</v>
      </c>
      <c r="N3047" s="417">
        <f t="shared" si="3904"/>
        <v>0</v>
      </c>
      <c r="O3047" s="417">
        <f t="shared" ref="O3047" si="3943">F3047-F3046</f>
        <v>0</v>
      </c>
      <c r="P3047" s="417">
        <f t="shared" ref="P3047:Q3047" si="3944">M3047-M3046</f>
        <v>0</v>
      </c>
      <c r="Q3047" s="417">
        <f t="shared" si="3944"/>
        <v>0</v>
      </c>
      <c r="R3047" s="422"/>
      <c r="T3047" s="416">
        <v>1</v>
      </c>
    </row>
    <row r="3048" spans="1:20" s="485" customFormat="1" ht="24" hidden="1" customHeight="1">
      <c r="A3048" s="366" t="s">
        <v>2313</v>
      </c>
      <c r="B3048" s="418" t="s">
        <v>0</v>
      </c>
      <c r="C3048" s="418" t="s">
        <v>3654</v>
      </c>
      <c r="D3048" s="419" t="s">
        <v>136</v>
      </c>
      <c r="E3048" s="419" t="s">
        <v>1894</v>
      </c>
      <c r="F3048" s="411"/>
      <c r="G3048" s="411">
        <v>6453.1</v>
      </c>
      <c r="H3048" s="412">
        <f>INT($F3048*G3048)</f>
        <v>0</v>
      </c>
      <c r="I3048" s="411">
        <v>34660.800000000003</v>
      </c>
      <c r="J3048" s="412">
        <f>INT($F3048*I3048)</f>
        <v>0</v>
      </c>
      <c r="K3048" s="411">
        <v>4460.3999999999996</v>
      </c>
      <c r="L3048" s="412">
        <f>INT($F3048*K3048)</f>
        <v>0</v>
      </c>
      <c r="M3048" s="412">
        <f>+G3048+I3048+K3048</f>
        <v>45574.3</v>
      </c>
      <c r="N3048" s="412">
        <f>H3048+J3048+L3048</f>
        <v>0</v>
      </c>
      <c r="O3048" s="412"/>
      <c r="P3048" s="412"/>
      <c r="Q3048" s="412"/>
      <c r="R3048" s="419" t="s">
        <v>0</v>
      </c>
      <c r="T3048" s="411">
        <v>0</v>
      </c>
    </row>
    <row r="3049" spans="1:20" s="77" customFormat="1" ht="24" hidden="1" customHeight="1">
      <c r="A3049" s="372" t="s">
        <v>2303</v>
      </c>
      <c r="B3049" s="421" t="s">
        <v>0</v>
      </c>
      <c r="C3049" s="421" t="s">
        <v>1575</v>
      </c>
      <c r="D3049" s="422" t="s">
        <v>136</v>
      </c>
      <c r="E3049" s="422" t="s">
        <v>1536</v>
      </c>
      <c r="F3049" s="416"/>
      <c r="G3049" s="416">
        <v>6453.1</v>
      </c>
      <c r="H3049" s="417">
        <f t="shared" si="3915"/>
        <v>0</v>
      </c>
      <c r="I3049" s="416">
        <v>34660.800000000003</v>
      </c>
      <c r="J3049" s="417">
        <f t="shared" si="3916"/>
        <v>0</v>
      </c>
      <c r="K3049" s="416">
        <v>4460.3999999999996</v>
      </c>
      <c r="L3049" s="417">
        <f t="shared" si="3917"/>
        <v>0</v>
      </c>
      <c r="M3049" s="417">
        <f t="shared" si="3918"/>
        <v>45574.3</v>
      </c>
      <c r="N3049" s="417">
        <f t="shared" si="3904"/>
        <v>0</v>
      </c>
      <c r="O3049" s="417">
        <f t="shared" ref="O3049" si="3945">F3049-F3048</f>
        <v>0</v>
      </c>
      <c r="P3049" s="417">
        <f t="shared" ref="P3049:Q3049" si="3946">M3049-M3048</f>
        <v>0</v>
      </c>
      <c r="Q3049" s="417">
        <f t="shared" si="3946"/>
        <v>0</v>
      </c>
      <c r="R3049" s="422"/>
      <c r="T3049" s="416">
        <v>0</v>
      </c>
    </row>
    <row r="3050" spans="1:20" s="485" customFormat="1" ht="24" hidden="1" customHeight="1">
      <c r="A3050" s="366" t="s">
        <v>2313</v>
      </c>
      <c r="B3050" s="418" t="s">
        <v>0</v>
      </c>
      <c r="C3050" s="418" t="s">
        <v>3655</v>
      </c>
      <c r="D3050" s="419" t="s">
        <v>128</v>
      </c>
      <c r="E3050" s="419" t="s">
        <v>1894</v>
      </c>
      <c r="F3050" s="411"/>
      <c r="G3050" s="411">
        <v>31845.4</v>
      </c>
      <c r="H3050" s="412">
        <f>INT($F3050*G3050)</f>
        <v>0</v>
      </c>
      <c r="I3050" s="411">
        <v>262052</v>
      </c>
      <c r="J3050" s="412">
        <f>INT($F3050*I3050)</f>
        <v>0</v>
      </c>
      <c r="K3050" s="411">
        <v>26881.3</v>
      </c>
      <c r="L3050" s="412">
        <f>INT($F3050*K3050)</f>
        <v>0</v>
      </c>
      <c r="M3050" s="412">
        <f>+G3050+I3050+K3050</f>
        <v>320778.7</v>
      </c>
      <c r="N3050" s="412">
        <f>H3050+J3050+L3050</f>
        <v>0</v>
      </c>
      <c r="O3050" s="412"/>
      <c r="P3050" s="412"/>
      <c r="Q3050" s="412"/>
      <c r="R3050" s="419" t="s">
        <v>0</v>
      </c>
      <c r="T3050" s="411">
        <v>14</v>
      </c>
    </row>
    <row r="3051" spans="1:20" s="77" customFormat="1" ht="24" hidden="1" customHeight="1">
      <c r="A3051" s="372" t="s">
        <v>2303</v>
      </c>
      <c r="B3051" s="421" t="s">
        <v>0</v>
      </c>
      <c r="C3051" s="421" t="s">
        <v>1576</v>
      </c>
      <c r="D3051" s="422" t="s">
        <v>128</v>
      </c>
      <c r="E3051" s="422" t="s">
        <v>1536</v>
      </c>
      <c r="F3051" s="416"/>
      <c r="G3051" s="416">
        <v>31845.4</v>
      </c>
      <c r="H3051" s="417">
        <f t="shared" si="3915"/>
        <v>0</v>
      </c>
      <c r="I3051" s="416">
        <v>262052</v>
      </c>
      <c r="J3051" s="417">
        <f t="shared" si="3916"/>
        <v>0</v>
      </c>
      <c r="K3051" s="416">
        <v>26881.3</v>
      </c>
      <c r="L3051" s="417">
        <f t="shared" si="3917"/>
        <v>0</v>
      </c>
      <c r="M3051" s="417">
        <f t="shared" si="3918"/>
        <v>320778.7</v>
      </c>
      <c r="N3051" s="417">
        <f t="shared" si="3904"/>
        <v>0</v>
      </c>
      <c r="O3051" s="417">
        <f t="shared" ref="O3051" si="3947">F3051-F3050</f>
        <v>0</v>
      </c>
      <c r="P3051" s="417">
        <f t="shared" ref="P3051:Q3051" si="3948">M3051-M3050</f>
        <v>0</v>
      </c>
      <c r="Q3051" s="417">
        <f t="shared" si="3948"/>
        <v>0</v>
      </c>
      <c r="R3051" s="422"/>
      <c r="T3051" s="416">
        <v>14</v>
      </c>
    </row>
    <row r="3052" spans="1:20" s="485" customFormat="1" ht="24" hidden="1" customHeight="1">
      <c r="A3052" s="366" t="s">
        <v>2313</v>
      </c>
      <c r="B3052" s="418" t="s">
        <v>0</v>
      </c>
      <c r="C3052" s="418" t="s">
        <v>3655</v>
      </c>
      <c r="D3052" s="419" t="s">
        <v>130</v>
      </c>
      <c r="E3052" s="419" t="s">
        <v>1894</v>
      </c>
      <c r="F3052" s="411"/>
      <c r="G3052" s="411">
        <v>8728.5</v>
      </c>
      <c r="H3052" s="412">
        <f>INT($F3052*G3052)</f>
        <v>0</v>
      </c>
      <c r="I3052" s="411">
        <v>57738.400000000001</v>
      </c>
      <c r="J3052" s="412">
        <f>INT($F3052*I3052)</f>
        <v>0</v>
      </c>
      <c r="K3052" s="411">
        <v>5843</v>
      </c>
      <c r="L3052" s="412">
        <f>INT($F3052*K3052)</f>
        <v>0</v>
      </c>
      <c r="M3052" s="412">
        <f>+G3052+I3052+K3052</f>
        <v>72309.899999999994</v>
      </c>
      <c r="N3052" s="412">
        <f>H3052+J3052+L3052</f>
        <v>0</v>
      </c>
      <c r="O3052" s="412"/>
      <c r="P3052" s="412"/>
      <c r="Q3052" s="412"/>
      <c r="R3052" s="419" t="s">
        <v>0</v>
      </c>
      <c r="T3052" s="411">
        <v>35</v>
      </c>
    </row>
    <row r="3053" spans="1:20" s="77" customFormat="1" ht="24" hidden="1" customHeight="1">
      <c r="A3053" s="372" t="s">
        <v>2072</v>
      </c>
      <c r="B3053" s="421" t="s">
        <v>0</v>
      </c>
      <c r="C3053" s="421" t="s">
        <v>1576</v>
      </c>
      <c r="D3053" s="422" t="s">
        <v>130</v>
      </c>
      <c r="E3053" s="422" t="s">
        <v>1536</v>
      </c>
      <c r="F3053" s="416"/>
      <c r="G3053" s="416">
        <v>8728.5</v>
      </c>
      <c r="H3053" s="417">
        <f t="shared" si="3915"/>
        <v>0</v>
      </c>
      <c r="I3053" s="416">
        <v>57738.400000000001</v>
      </c>
      <c r="J3053" s="417">
        <f t="shared" si="3916"/>
        <v>0</v>
      </c>
      <c r="K3053" s="416">
        <v>5843</v>
      </c>
      <c r="L3053" s="417">
        <f t="shared" si="3917"/>
        <v>0</v>
      </c>
      <c r="M3053" s="417">
        <f t="shared" si="3918"/>
        <v>72309.899999999994</v>
      </c>
      <c r="N3053" s="417">
        <f t="shared" si="3904"/>
        <v>0</v>
      </c>
      <c r="O3053" s="417">
        <f t="shared" ref="O3053" si="3949">F3053-F3052</f>
        <v>0</v>
      </c>
      <c r="P3053" s="417">
        <f t="shared" ref="P3053:Q3053" si="3950">M3053-M3052</f>
        <v>0</v>
      </c>
      <c r="Q3053" s="417">
        <f t="shared" si="3950"/>
        <v>0</v>
      </c>
      <c r="R3053" s="422"/>
      <c r="T3053" s="416">
        <v>35</v>
      </c>
    </row>
    <row r="3054" spans="1:20" s="485" customFormat="1" ht="24" hidden="1" customHeight="1">
      <c r="A3054" s="366" t="s">
        <v>2313</v>
      </c>
      <c r="B3054" s="418" t="s">
        <v>0</v>
      </c>
      <c r="C3054" s="418" t="s">
        <v>3655</v>
      </c>
      <c r="D3054" s="419" t="s">
        <v>136</v>
      </c>
      <c r="E3054" s="419" t="s">
        <v>1894</v>
      </c>
      <c r="F3054" s="411"/>
      <c r="G3054" s="411">
        <v>6453.1</v>
      </c>
      <c r="H3054" s="412">
        <f>INT($F3054*G3054)</f>
        <v>0</v>
      </c>
      <c r="I3054" s="411">
        <v>34660.800000000003</v>
      </c>
      <c r="J3054" s="412">
        <f>INT($F3054*I3054)</f>
        <v>0</v>
      </c>
      <c r="K3054" s="411">
        <v>4460.3999999999996</v>
      </c>
      <c r="L3054" s="412">
        <f>INT($F3054*K3054)</f>
        <v>0</v>
      </c>
      <c r="M3054" s="412">
        <f>+G3054+I3054+K3054</f>
        <v>45574.3</v>
      </c>
      <c r="N3054" s="412">
        <f>H3054+J3054+L3054</f>
        <v>0</v>
      </c>
      <c r="O3054" s="412"/>
      <c r="P3054" s="412"/>
      <c r="Q3054" s="412"/>
      <c r="R3054" s="419" t="s">
        <v>0</v>
      </c>
      <c r="T3054" s="411">
        <v>4</v>
      </c>
    </row>
    <row r="3055" spans="1:20" s="77" customFormat="1" ht="24" hidden="1" customHeight="1">
      <c r="A3055" s="372" t="s">
        <v>2303</v>
      </c>
      <c r="B3055" s="421" t="s">
        <v>0</v>
      </c>
      <c r="C3055" s="421" t="s">
        <v>1576</v>
      </c>
      <c r="D3055" s="422" t="s">
        <v>136</v>
      </c>
      <c r="E3055" s="422" t="s">
        <v>1536</v>
      </c>
      <c r="F3055" s="416"/>
      <c r="G3055" s="416">
        <v>6453.1</v>
      </c>
      <c r="H3055" s="417">
        <f t="shared" si="3915"/>
        <v>0</v>
      </c>
      <c r="I3055" s="416">
        <v>34660.800000000003</v>
      </c>
      <c r="J3055" s="417">
        <f t="shared" si="3916"/>
        <v>0</v>
      </c>
      <c r="K3055" s="416">
        <v>4460.3999999999996</v>
      </c>
      <c r="L3055" s="417">
        <f t="shared" si="3917"/>
        <v>0</v>
      </c>
      <c r="M3055" s="417">
        <f t="shared" si="3918"/>
        <v>45574.3</v>
      </c>
      <c r="N3055" s="417">
        <f t="shared" si="3904"/>
        <v>0</v>
      </c>
      <c r="O3055" s="417">
        <f t="shared" ref="O3055" si="3951">F3055-F3054</f>
        <v>0</v>
      </c>
      <c r="P3055" s="417">
        <f t="shared" ref="P3055:Q3055" si="3952">M3055-M3054</f>
        <v>0</v>
      </c>
      <c r="Q3055" s="417">
        <f t="shared" si="3952"/>
        <v>0</v>
      </c>
      <c r="R3055" s="422"/>
      <c r="T3055" s="416">
        <v>4</v>
      </c>
    </row>
    <row r="3056" spans="1:20" s="485" customFormat="1" ht="24" hidden="1" customHeight="1">
      <c r="A3056" s="366" t="s">
        <v>2313</v>
      </c>
      <c r="B3056" s="418" t="s">
        <v>0</v>
      </c>
      <c r="C3056" s="418" t="s">
        <v>3656</v>
      </c>
      <c r="D3056" s="419" t="s">
        <v>128</v>
      </c>
      <c r="E3056" s="419" t="s">
        <v>1894</v>
      </c>
      <c r="F3056" s="411"/>
      <c r="G3056" s="411">
        <v>31845.4</v>
      </c>
      <c r="H3056" s="412">
        <f>INT($F3056*G3056)</f>
        <v>0</v>
      </c>
      <c r="I3056" s="411">
        <v>262052</v>
      </c>
      <c r="J3056" s="412">
        <f>INT($F3056*I3056)</f>
        <v>0</v>
      </c>
      <c r="K3056" s="411">
        <v>26881.3</v>
      </c>
      <c r="L3056" s="412">
        <f>INT($F3056*K3056)</f>
        <v>0</v>
      </c>
      <c r="M3056" s="412">
        <f>+G3056+I3056+K3056</f>
        <v>320778.7</v>
      </c>
      <c r="N3056" s="412">
        <f>H3056+J3056+L3056</f>
        <v>0</v>
      </c>
      <c r="O3056" s="412"/>
      <c r="P3056" s="412"/>
      <c r="Q3056" s="412"/>
      <c r="R3056" s="419" t="s">
        <v>0</v>
      </c>
      <c r="T3056" s="411">
        <v>3</v>
      </c>
    </row>
    <row r="3057" spans="1:20" s="77" customFormat="1" ht="24" hidden="1" customHeight="1">
      <c r="A3057" s="372" t="s">
        <v>2303</v>
      </c>
      <c r="B3057" s="421" t="s">
        <v>0</v>
      </c>
      <c r="C3057" s="421" t="s">
        <v>1577</v>
      </c>
      <c r="D3057" s="422" t="s">
        <v>128</v>
      </c>
      <c r="E3057" s="422" t="s">
        <v>1536</v>
      </c>
      <c r="F3057" s="416"/>
      <c r="G3057" s="416">
        <v>31845.4</v>
      </c>
      <c r="H3057" s="417">
        <f t="shared" si="3915"/>
        <v>0</v>
      </c>
      <c r="I3057" s="416">
        <v>262052</v>
      </c>
      <c r="J3057" s="417">
        <f t="shared" si="3916"/>
        <v>0</v>
      </c>
      <c r="K3057" s="416">
        <v>26881.3</v>
      </c>
      <c r="L3057" s="417">
        <f t="shared" si="3917"/>
        <v>0</v>
      </c>
      <c r="M3057" s="417">
        <f t="shared" si="3918"/>
        <v>320778.7</v>
      </c>
      <c r="N3057" s="417">
        <f t="shared" si="3904"/>
        <v>0</v>
      </c>
      <c r="O3057" s="417">
        <f t="shared" ref="O3057" si="3953">F3057-F3056</f>
        <v>0</v>
      </c>
      <c r="P3057" s="417">
        <f t="shared" ref="P3057:Q3057" si="3954">M3057-M3056</f>
        <v>0</v>
      </c>
      <c r="Q3057" s="417">
        <f t="shared" si="3954"/>
        <v>0</v>
      </c>
      <c r="R3057" s="422"/>
      <c r="T3057" s="416">
        <v>3</v>
      </c>
    </row>
    <row r="3058" spans="1:20" s="485" customFormat="1" ht="24" hidden="1" customHeight="1">
      <c r="A3058" s="366" t="s">
        <v>2313</v>
      </c>
      <c r="B3058" s="418" t="s">
        <v>0</v>
      </c>
      <c r="C3058" s="418" t="s">
        <v>3656</v>
      </c>
      <c r="D3058" s="419" t="s">
        <v>130</v>
      </c>
      <c r="E3058" s="419" t="s">
        <v>1894</v>
      </c>
      <c r="F3058" s="411"/>
      <c r="G3058" s="411">
        <v>8728.5</v>
      </c>
      <c r="H3058" s="412">
        <f>INT($F3058*G3058)</f>
        <v>0</v>
      </c>
      <c r="I3058" s="411">
        <v>57738.400000000001</v>
      </c>
      <c r="J3058" s="412">
        <f>INT($F3058*I3058)</f>
        <v>0</v>
      </c>
      <c r="K3058" s="411">
        <v>5843</v>
      </c>
      <c r="L3058" s="412">
        <f>INT($F3058*K3058)</f>
        <v>0</v>
      </c>
      <c r="M3058" s="412">
        <f>+G3058+I3058+K3058</f>
        <v>72309.899999999994</v>
      </c>
      <c r="N3058" s="412">
        <f>H3058+J3058+L3058</f>
        <v>0</v>
      </c>
      <c r="O3058" s="412"/>
      <c r="P3058" s="412"/>
      <c r="Q3058" s="412"/>
      <c r="R3058" s="419" t="s">
        <v>0</v>
      </c>
      <c r="T3058" s="411">
        <v>11</v>
      </c>
    </row>
    <row r="3059" spans="1:20" s="77" customFormat="1" ht="24" hidden="1" customHeight="1">
      <c r="A3059" s="372" t="s">
        <v>2089</v>
      </c>
      <c r="B3059" s="421" t="s">
        <v>0</v>
      </c>
      <c r="C3059" s="421" t="s">
        <v>1577</v>
      </c>
      <c r="D3059" s="422" t="s">
        <v>130</v>
      </c>
      <c r="E3059" s="422" t="s">
        <v>1536</v>
      </c>
      <c r="F3059" s="416"/>
      <c r="G3059" s="416">
        <v>8728.5</v>
      </c>
      <c r="H3059" s="417">
        <f t="shared" si="3915"/>
        <v>0</v>
      </c>
      <c r="I3059" s="416">
        <v>57738.400000000001</v>
      </c>
      <c r="J3059" s="417">
        <f t="shared" si="3916"/>
        <v>0</v>
      </c>
      <c r="K3059" s="416">
        <v>5843</v>
      </c>
      <c r="L3059" s="417">
        <f t="shared" si="3917"/>
        <v>0</v>
      </c>
      <c r="M3059" s="417">
        <f t="shared" si="3918"/>
        <v>72309.899999999994</v>
      </c>
      <c r="N3059" s="417">
        <f t="shared" si="3904"/>
        <v>0</v>
      </c>
      <c r="O3059" s="417">
        <f t="shared" ref="O3059" si="3955">F3059-F3058</f>
        <v>0</v>
      </c>
      <c r="P3059" s="417">
        <f t="shared" ref="P3059:Q3059" si="3956">M3059-M3058</f>
        <v>0</v>
      </c>
      <c r="Q3059" s="417">
        <f t="shared" si="3956"/>
        <v>0</v>
      </c>
      <c r="R3059" s="422"/>
      <c r="T3059" s="416">
        <v>11</v>
      </c>
    </row>
    <row r="3060" spans="1:20" s="485" customFormat="1" ht="24" hidden="1" customHeight="1">
      <c r="A3060" s="366" t="s">
        <v>2313</v>
      </c>
      <c r="B3060" s="418" t="s">
        <v>0</v>
      </c>
      <c r="C3060" s="418" t="s">
        <v>3656</v>
      </c>
      <c r="D3060" s="419" t="s">
        <v>134</v>
      </c>
      <c r="E3060" s="419" t="s">
        <v>1894</v>
      </c>
      <c r="F3060" s="411"/>
      <c r="G3060" s="411">
        <v>8217.7000000000007</v>
      </c>
      <c r="H3060" s="412">
        <f>INT($F3060*G3060)</f>
        <v>0</v>
      </c>
      <c r="I3060" s="411">
        <v>50633.599999999999</v>
      </c>
      <c r="J3060" s="412">
        <f>INT($F3060*I3060)</f>
        <v>0</v>
      </c>
      <c r="K3060" s="411">
        <v>5645.2</v>
      </c>
      <c r="L3060" s="412">
        <f>INT($F3060*K3060)</f>
        <v>0</v>
      </c>
      <c r="M3060" s="412">
        <f>+G3060+I3060+K3060</f>
        <v>64496.5</v>
      </c>
      <c r="N3060" s="412">
        <f>H3060+J3060+L3060</f>
        <v>0</v>
      </c>
      <c r="O3060" s="412"/>
      <c r="P3060" s="412"/>
      <c r="Q3060" s="412"/>
      <c r="R3060" s="419" t="s">
        <v>0</v>
      </c>
      <c r="T3060" s="411">
        <v>0</v>
      </c>
    </row>
    <row r="3061" spans="1:20" s="77" customFormat="1" ht="24" hidden="1" customHeight="1">
      <c r="A3061" s="372" t="s">
        <v>2303</v>
      </c>
      <c r="B3061" s="421" t="s">
        <v>0</v>
      </c>
      <c r="C3061" s="421" t="s">
        <v>1577</v>
      </c>
      <c r="D3061" s="422" t="s">
        <v>134</v>
      </c>
      <c r="E3061" s="422" t="s">
        <v>1536</v>
      </c>
      <c r="F3061" s="416"/>
      <c r="G3061" s="416">
        <v>8217.7000000000007</v>
      </c>
      <c r="H3061" s="417">
        <f t="shared" si="3915"/>
        <v>0</v>
      </c>
      <c r="I3061" s="416">
        <v>50633.599999999999</v>
      </c>
      <c r="J3061" s="417">
        <f t="shared" si="3916"/>
        <v>0</v>
      </c>
      <c r="K3061" s="416">
        <v>5645.2</v>
      </c>
      <c r="L3061" s="417">
        <f t="shared" si="3917"/>
        <v>0</v>
      </c>
      <c r="M3061" s="417">
        <f t="shared" si="3918"/>
        <v>64496.5</v>
      </c>
      <c r="N3061" s="417">
        <f t="shared" si="3904"/>
        <v>0</v>
      </c>
      <c r="O3061" s="417">
        <f t="shared" ref="O3061" si="3957">F3061-F3060</f>
        <v>0</v>
      </c>
      <c r="P3061" s="417">
        <f t="shared" ref="P3061:Q3061" si="3958">M3061-M3060</f>
        <v>0</v>
      </c>
      <c r="Q3061" s="417">
        <f t="shared" si="3958"/>
        <v>0</v>
      </c>
      <c r="R3061" s="422"/>
      <c r="T3061" s="416">
        <v>0</v>
      </c>
    </row>
    <row r="3062" spans="1:20" s="485" customFormat="1" ht="24" hidden="1" customHeight="1">
      <c r="A3062" s="366" t="s">
        <v>2093</v>
      </c>
      <c r="B3062" s="418" t="s">
        <v>0</v>
      </c>
      <c r="C3062" s="418" t="s">
        <v>3656</v>
      </c>
      <c r="D3062" s="419" t="s">
        <v>136</v>
      </c>
      <c r="E3062" s="419" t="s">
        <v>1894</v>
      </c>
      <c r="F3062" s="411"/>
      <c r="G3062" s="411">
        <v>6453.1</v>
      </c>
      <c r="H3062" s="412">
        <f>INT($F3062*G3062)</f>
        <v>0</v>
      </c>
      <c r="I3062" s="411">
        <v>34660.800000000003</v>
      </c>
      <c r="J3062" s="412">
        <f>INT($F3062*I3062)</f>
        <v>0</v>
      </c>
      <c r="K3062" s="411">
        <v>4460.3999999999996</v>
      </c>
      <c r="L3062" s="412">
        <f>INT($F3062*K3062)</f>
        <v>0</v>
      </c>
      <c r="M3062" s="412">
        <f>+G3062+I3062+K3062</f>
        <v>45574.3</v>
      </c>
      <c r="N3062" s="412">
        <f>H3062+J3062+L3062</f>
        <v>0</v>
      </c>
      <c r="O3062" s="412"/>
      <c r="P3062" s="412"/>
      <c r="Q3062" s="412"/>
      <c r="R3062" s="419" t="s">
        <v>0</v>
      </c>
      <c r="T3062" s="411">
        <v>0</v>
      </c>
    </row>
    <row r="3063" spans="1:20" s="77" customFormat="1" ht="24" hidden="1" customHeight="1">
      <c r="A3063" s="372" t="s">
        <v>2303</v>
      </c>
      <c r="B3063" s="421" t="s">
        <v>0</v>
      </c>
      <c r="C3063" s="421" t="s">
        <v>1577</v>
      </c>
      <c r="D3063" s="422" t="s">
        <v>136</v>
      </c>
      <c r="E3063" s="422" t="s">
        <v>1536</v>
      </c>
      <c r="F3063" s="416"/>
      <c r="G3063" s="416">
        <v>6453.1</v>
      </c>
      <c r="H3063" s="417">
        <f t="shared" si="3915"/>
        <v>0</v>
      </c>
      <c r="I3063" s="416">
        <v>34660.800000000003</v>
      </c>
      <c r="J3063" s="417">
        <f t="shared" si="3916"/>
        <v>0</v>
      </c>
      <c r="K3063" s="416">
        <v>4460.3999999999996</v>
      </c>
      <c r="L3063" s="417">
        <f t="shared" si="3917"/>
        <v>0</v>
      </c>
      <c r="M3063" s="417">
        <f t="shared" si="3918"/>
        <v>45574.3</v>
      </c>
      <c r="N3063" s="417">
        <f t="shared" si="3904"/>
        <v>0</v>
      </c>
      <c r="O3063" s="417">
        <f t="shared" ref="O3063" si="3959">F3063-F3062</f>
        <v>0</v>
      </c>
      <c r="P3063" s="417">
        <f t="shared" ref="P3063:Q3063" si="3960">M3063-M3062</f>
        <v>0</v>
      </c>
      <c r="Q3063" s="417">
        <f t="shared" si="3960"/>
        <v>0</v>
      </c>
      <c r="R3063" s="422"/>
      <c r="T3063" s="416">
        <v>0</v>
      </c>
    </row>
    <row r="3064" spans="1:20" s="485" customFormat="1" ht="24" hidden="1" customHeight="1">
      <c r="A3064" s="366" t="s">
        <v>2313</v>
      </c>
      <c r="B3064" s="418" t="s">
        <v>0</v>
      </c>
      <c r="C3064" s="418" t="s">
        <v>3657</v>
      </c>
      <c r="D3064" s="419" t="s">
        <v>128</v>
      </c>
      <c r="E3064" s="419" t="s">
        <v>1894</v>
      </c>
      <c r="F3064" s="411"/>
      <c r="G3064" s="411">
        <v>31845.4</v>
      </c>
      <c r="H3064" s="412">
        <f>INT($F3064*G3064)</f>
        <v>0</v>
      </c>
      <c r="I3064" s="411">
        <v>262052</v>
      </c>
      <c r="J3064" s="412">
        <f>INT($F3064*I3064)</f>
        <v>0</v>
      </c>
      <c r="K3064" s="411">
        <v>26881.3</v>
      </c>
      <c r="L3064" s="412">
        <f>INT($F3064*K3064)</f>
        <v>0</v>
      </c>
      <c r="M3064" s="412">
        <f>+G3064+I3064+K3064</f>
        <v>320778.7</v>
      </c>
      <c r="N3064" s="412">
        <f>H3064+J3064+L3064</f>
        <v>0</v>
      </c>
      <c r="O3064" s="412"/>
      <c r="P3064" s="412"/>
      <c r="Q3064" s="412"/>
      <c r="R3064" s="419" t="s">
        <v>0</v>
      </c>
      <c r="T3064" s="411">
        <v>5</v>
      </c>
    </row>
    <row r="3065" spans="1:20" s="77" customFormat="1" ht="24" hidden="1" customHeight="1">
      <c r="A3065" s="372" t="s">
        <v>2303</v>
      </c>
      <c r="B3065" s="421" t="s">
        <v>0</v>
      </c>
      <c r="C3065" s="421" t="s">
        <v>1578</v>
      </c>
      <c r="D3065" s="422" t="s">
        <v>128</v>
      </c>
      <c r="E3065" s="422" t="s">
        <v>1536</v>
      </c>
      <c r="F3065" s="416"/>
      <c r="G3065" s="416">
        <v>31845.4</v>
      </c>
      <c r="H3065" s="417">
        <f t="shared" si="3915"/>
        <v>0</v>
      </c>
      <c r="I3065" s="416">
        <v>262052</v>
      </c>
      <c r="J3065" s="417">
        <f t="shared" si="3916"/>
        <v>0</v>
      </c>
      <c r="K3065" s="416">
        <v>26881.3</v>
      </c>
      <c r="L3065" s="417">
        <f t="shared" si="3917"/>
        <v>0</v>
      </c>
      <c r="M3065" s="417">
        <f t="shared" si="3918"/>
        <v>320778.7</v>
      </c>
      <c r="N3065" s="417">
        <f t="shared" si="3904"/>
        <v>0</v>
      </c>
      <c r="O3065" s="417">
        <f t="shared" ref="O3065" si="3961">F3065-F3064</f>
        <v>0</v>
      </c>
      <c r="P3065" s="417">
        <f t="shared" ref="P3065:Q3065" si="3962">M3065-M3064</f>
        <v>0</v>
      </c>
      <c r="Q3065" s="417">
        <f t="shared" si="3962"/>
        <v>0</v>
      </c>
      <c r="R3065" s="422"/>
      <c r="T3065" s="416">
        <v>5</v>
      </c>
    </row>
    <row r="3066" spans="1:20" s="485" customFormat="1" ht="24" hidden="1" customHeight="1">
      <c r="A3066" s="366" t="s">
        <v>2313</v>
      </c>
      <c r="B3066" s="418" t="s">
        <v>0</v>
      </c>
      <c r="C3066" s="418" t="s">
        <v>3657</v>
      </c>
      <c r="D3066" s="419" t="s">
        <v>130</v>
      </c>
      <c r="E3066" s="419" t="s">
        <v>1894</v>
      </c>
      <c r="F3066" s="411"/>
      <c r="G3066" s="411">
        <v>8728.5</v>
      </c>
      <c r="H3066" s="412">
        <f>INT($F3066*G3066)</f>
        <v>0</v>
      </c>
      <c r="I3066" s="411">
        <v>57738.400000000001</v>
      </c>
      <c r="J3066" s="412">
        <f>INT($F3066*I3066)</f>
        <v>0</v>
      </c>
      <c r="K3066" s="411">
        <v>5843</v>
      </c>
      <c r="L3066" s="412">
        <f>INT($F3066*K3066)</f>
        <v>0</v>
      </c>
      <c r="M3066" s="412">
        <f>+G3066+I3066+K3066</f>
        <v>72309.899999999994</v>
      </c>
      <c r="N3066" s="412">
        <f>H3066+J3066+L3066</f>
        <v>0</v>
      </c>
      <c r="O3066" s="412"/>
      <c r="P3066" s="412"/>
      <c r="Q3066" s="412"/>
      <c r="R3066" s="419" t="s">
        <v>0</v>
      </c>
      <c r="T3066" s="411">
        <v>8</v>
      </c>
    </row>
    <row r="3067" spans="1:20" s="77" customFormat="1" ht="24" hidden="1" customHeight="1">
      <c r="A3067" s="372" t="s">
        <v>2303</v>
      </c>
      <c r="B3067" s="421" t="s">
        <v>0</v>
      </c>
      <c r="C3067" s="421" t="s">
        <v>1578</v>
      </c>
      <c r="D3067" s="422" t="s">
        <v>130</v>
      </c>
      <c r="E3067" s="422" t="s">
        <v>1536</v>
      </c>
      <c r="F3067" s="416"/>
      <c r="G3067" s="416">
        <v>8728.5</v>
      </c>
      <c r="H3067" s="417">
        <f t="shared" si="3915"/>
        <v>0</v>
      </c>
      <c r="I3067" s="416">
        <v>57738.400000000001</v>
      </c>
      <c r="J3067" s="417">
        <f t="shared" si="3916"/>
        <v>0</v>
      </c>
      <c r="K3067" s="416">
        <v>5843</v>
      </c>
      <c r="L3067" s="417">
        <f t="shared" si="3917"/>
        <v>0</v>
      </c>
      <c r="M3067" s="417">
        <f t="shared" si="3918"/>
        <v>72309.899999999994</v>
      </c>
      <c r="N3067" s="417">
        <f t="shared" si="3904"/>
        <v>0</v>
      </c>
      <c r="O3067" s="417">
        <f t="shared" ref="O3067" si="3963">F3067-F3066</f>
        <v>0</v>
      </c>
      <c r="P3067" s="417">
        <f t="shared" ref="P3067:Q3067" si="3964">M3067-M3066</f>
        <v>0</v>
      </c>
      <c r="Q3067" s="417">
        <f t="shared" si="3964"/>
        <v>0</v>
      </c>
      <c r="R3067" s="422"/>
      <c r="T3067" s="416">
        <v>8</v>
      </c>
    </row>
    <row r="3068" spans="1:20" s="485" customFormat="1" ht="24" hidden="1" customHeight="1">
      <c r="A3068" s="366" t="s">
        <v>2313</v>
      </c>
      <c r="B3068" s="418" t="s">
        <v>0</v>
      </c>
      <c r="C3068" s="418" t="s">
        <v>3657</v>
      </c>
      <c r="D3068" s="419" t="s">
        <v>134</v>
      </c>
      <c r="E3068" s="419" t="s">
        <v>1894</v>
      </c>
      <c r="F3068" s="411"/>
      <c r="G3068" s="411">
        <v>8217.7000000000007</v>
      </c>
      <c r="H3068" s="412">
        <f>INT($F3068*G3068)</f>
        <v>0</v>
      </c>
      <c r="I3068" s="411">
        <v>50633.599999999999</v>
      </c>
      <c r="J3068" s="412">
        <f>INT($F3068*I3068)</f>
        <v>0</v>
      </c>
      <c r="K3068" s="411">
        <v>5645.2</v>
      </c>
      <c r="L3068" s="412">
        <f>INT($F3068*K3068)</f>
        <v>0</v>
      </c>
      <c r="M3068" s="412">
        <f>+G3068+I3068+K3068</f>
        <v>64496.5</v>
      </c>
      <c r="N3068" s="412">
        <f>H3068+J3068+L3068</f>
        <v>0</v>
      </c>
      <c r="O3068" s="412"/>
      <c r="P3068" s="412"/>
      <c r="Q3068" s="412"/>
      <c r="R3068" s="419" t="s">
        <v>0</v>
      </c>
      <c r="T3068" s="411">
        <v>1</v>
      </c>
    </row>
    <row r="3069" spans="1:20" s="77" customFormat="1" ht="24" hidden="1" customHeight="1">
      <c r="A3069" s="372" t="s">
        <v>2303</v>
      </c>
      <c r="B3069" s="421" t="s">
        <v>0</v>
      </c>
      <c r="C3069" s="421" t="s">
        <v>1578</v>
      </c>
      <c r="D3069" s="422" t="s">
        <v>134</v>
      </c>
      <c r="E3069" s="422" t="s">
        <v>1536</v>
      </c>
      <c r="F3069" s="416"/>
      <c r="G3069" s="416">
        <v>8217.7000000000007</v>
      </c>
      <c r="H3069" s="417">
        <f t="shared" si="3915"/>
        <v>0</v>
      </c>
      <c r="I3069" s="416">
        <v>50633.599999999999</v>
      </c>
      <c r="J3069" s="417">
        <f t="shared" si="3916"/>
        <v>0</v>
      </c>
      <c r="K3069" s="416">
        <v>5645.2</v>
      </c>
      <c r="L3069" s="417">
        <f t="shared" si="3917"/>
        <v>0</v>
      </c>
      <c r="M3069" s="417">
        <f t="shared" si="3918"/>
        <v>64496.5</v>
      </c>
      <c r="N3069" s="417">
        <f t="shared" si="3904"/>
        <v>0</v>
      </c>
      <c r="O3069" s="417">
        <f t="shared" ref="O3069" si="3965">F3069-F3068</f>
        <v>0</v>
      </c>
      <c r="P3069" s="417">
        <f t="shared" ref="P3069:Q3069" si="3966">M3069-M3068</f>
        <v>0</v>
      </c>
      <c r="Q3069" s="417">
        <f t="shared" si="3966"/>
        <v>0</v>
      </c>
      <c r="R3069" s="422"/>
      <c r="T3069" s="416">
        <v>1</v>
      </c>
    </row>
    <row r="3070" spans="1:20" s="485" customFormat="1" ht="24" hidden="1" customHeight="1">
      <c r="A3070" s="366" t="s">
        <v>2064</v>
      </c>
      <c r="B3070" s="418" t="s">
        <v>0</v>
      </c>
      <c r="C3070" s="418" t="s">
        <v>3657</v>
      </c>
      <c r="D3070" s="419" t="s">
        <v>136</v>
      </c>
      <c r="E3070" s="419" t="s">
        <v>1894</v>
      </c>
      <c r="F3070" s="411"/>
      <c r="G3070" s="411">
        <v>6453.1</v>
      </c>
      <c r="H3070" s="412">
        <f>INT($F3070*G3070)</f>
        <v>0</v>
      </c>
      <c r="I3070" s="411">
        <v>34660.800000000003</v>
      </c>
      <c r="J3070" s="412">
        <f>INT($F3070*I3070)</f>
        <v>0</v>
      </c>
      <c r="K3070" s="411">
        <v>4460.3999999999996</v>
      </c>
      <c r="L3070" s="412">
        <f>INT($F3070*K3070)</f>
        <v>0</v>
      </c>
      <c r="M3070" s="412">
        <f>+G3070+I3070+K3070</f>
        <v>45574.3</v>
      </c>
      <c r="N3070" s="412">
        <f>H3070+J3070+L3070</f>
        <v>0</v>
      </c>
      <c r="O3070" s="412"/>
      <c r="P3070" s="412"/>
      <c r="Q3070" s="412"/>
      <c r="R3070" s="419" t="s">
        <v>0</v>
      </c>
      <c r="T3070" s="411">
        <v>0</v>
      </c>
    </row>
    <row r="3071" spans="1:20" s="77" customFormat="1" ht="24" hidden="1" customHeight="1">
      <c r="A3071" s="372" t="s">
        <v>2072</v>
      </c>
      <c r="B3071" s="421" t="s">
        <v>0</v>
      </c>
      <c r="C3071" s="421" t="s">
        <v>1578</v>
      </c>
      <c r="D3071" s="422" t="s">
        <v>136</v>
      </c>
      <c r="E3071" s="422" t="s">
        <v>1536</v>
      </c>
      <c r="F3071" s="416"/>
      <c r="G3071" s="416">
        <v>6453.1</v>
      </c>
      <c r="H3071" s="417">
        <f t="shared" si="3915"/>
        <v>0</v>
      </c>
      <c r="I3071" s="416">
        <v>34660.800000000003</v>
      </c>
      <c r="J3071" s="417">
        <f t="shared" si="3916"/>
        <v>0</v>
      </c>
      <c r="K3071" s="416">
        <v>4460.3999999999996</v>
      </c>
      <c r="L3071" s="417">
        <f t="shared" si="3917"/>
        <v>0</v>
      </c>
      <c r="M3071" s="417">
        <f t="shared" si="3918"/>
        <v>45574.3</v>
      </c>
      <c r="N3071" s="417">
        <f t="shared" si="3904"/>
        <v>0</v>
      </c>
      <c r="O3071" s="417">
        <f t="shared" ref="O3071" si="3967">F3071-F3070</f>
        <v>0</v>
      </c>
      <c r="P3071" s="417">
        <f t="shared" ref="P3071:Q3071" si="3968">M3071-M3070</f>
        <v>0</v>
      </c>
      <c r="Q3071" s="417">
        <f t="shared" si="3968"/>
        <v>0</v>
      </c>
      <c r="R3071" s="422"/>
      <c r="T3071" s="416">
        <v>0</v>
      </c>
    </row>
    <row r="3072" spans="1:20" s="485" customFormat="1" ht="24" hidden="1" customHeight="1">
      <c r="A3072" s="366" t="s">
        <v>2064</v>
      </c>
      <c r="B3072" s="418" t="s">
        <v>0</v>
      </c>
      <c r="C3072" s="418" t="s">
        <v>3657</v>
      </c>
      <c r="D3072" s="419" t="s">
        <v>135</v>
      </c>
      <c r="E3072" s="419" t="s">
        <v>1894</v>
      </c>
      <c r="F3072" s="411"/>
      <c r="G3072" s="411">
        <v>2544.3000000000002</v>
      </c>
      <c r="H3072" s="412">
        <f>INT($F3072*G3072)</f>
        <v>0</v>
      </c>
      <c r="I3072" s="411">
        <v>31755.200000000001</v>
      </c>
      <c r="J3072" s="412">
        <f>INT($F3072*I3072)</f>
        <v>0</v>
      </c>
      <c r="K3072" s="411">
        <v>54.8</v>
      </c>
      <c r="L3072" s="412">
        <f>INT($F3072*K3072)</f>
        <v>0</v>
      </c>
      <c r="M3072" s="412">
        <f>+G3072+I3072+K3072</f>
        <v>34354.300000000003</v>
      </c>
      <c r="N3072" s="412">
        <f>H3072+J3072+L3072</f>
        <v>0</v>
      </c>
      <c r="O3072" s="412"/>
      <c r="P3072" s="412"/>
      <c r="Q3072" s="412"/>
      <c r="R3072" s="419" t="s">
        <v>0</v>
      </c>
      <c r="T3072" s="411">
        <v>3</v>
      </c>
    </row>
    <row r="3073" spans="1:20" s="77" customFormat="1" ht="24" hidden="1" customHeight="1">
      <c r="A3073" s="372" t="s">
        <v>2072</v>
      </c>
      <c r="B3073" s="421" t="s">
        <v>0</v>
      </c>
      <c r="C3073" s="421" t="s">
        <v>1578</v>
      </c>
      <c r="D3073" s="422" t="s">
        <v>135</v>
      </c>
      <c r="E3073" s="422" t="s">
        <v>1536</v>
      </c>
      <c r="F3073" s="416"/>
      <c r="G3073" s="416">
        <v>2544.3000000000002</v>
      </c>
      <c r="H3073" s="417">
        <f t="shared" si="3915"/>
        <v>0</v>
      </c>
      <c r="I3073" s="416">
        <v>31755.200000000001</v>
      </c>
      <c r="J3073" s="417">
        <f t="shared" si="3916"/>
        <v>0</v>
      </c>
      <c r="K3073" s="416">
        <v>54.8</v>
      </c>
      <c r="L3073" s="417">
        <f t="shared" si="3917"/>
        <v>0</v>
      </c>
      <c r="M3073" s="417">
        <f t="shared" si="3918"/>
        <v>34354.300000000003</v>
      </c>
      <c r="N3073" s="417">
        <f t="shared" si="3904"/>
        <v>0</v>
      </c>
      <c r="O3073" s="417">
        <f t="shared" ref="O3073" si="3969">F3073-F3072</f>
        <v>0</v>
      </c>
      <c r="P3073" s="417">
        <f t="shared" ref="P3073:Q3073" si="3970">M3073-M3072</f>
        <v>0</v>
      </c>
      <c r="Q3073" s="417">
        <f t="shared" si="3970"/>
        <v>0</v>
      </c>
      <c r="R3073" s="422"/>
      <c r="T3073" s="416">
        <v>3</v>
      </c>
    </row>
    <row r="3074" spans="1:20" s="485" customFormat="1" ht="24" hidden="1" customHeight="1">
      <c r="A3074" s="366" t="s">
        <v>2313</v>
      </c>
      <c r="B3074" s="418" t="s">
        <v>0</v>
      </c>
      <c r="C3074" s="418" t="s">
        <v>3658</v>
      </c>
      <c r="D3074" s="419" t="s">
        <v>130</v>
      </c>
      <c r="E3074" s="419" t="s">
        <v>1894</v>
      </c>
      <c r="F3074" s="411"/>
      <c r="G3074" s="411">
        <v>8728.5</v>
      </c>
      <c r="H3074" s="412">
        <f>INT($F3074*G3074)</f>
        <v>0</v>
      </c>
      <c r="I3074" s="411">
        <v>57738.400000000001</v>
      </c>
      <c r="J3074" s="412">
        <f>INT($F3074*I3074)</f>
        <v>0</v>
      </c>
      <c r="K3074" s="411">
        <v>5843</v>
      </c>
      <c r="L3074" s="412">
        <f>INT($F3074*K3074)</f>
        <v>0</v>
      </c>
      <c r="M3074" s="412">
        <f>+G3074+I3074+K3074</f>
        <v>72309.899999999994</v>
      </c>
      <c r="N3074" s="412">
        <f>H3074+J3074+L3074</f>
        <v>0</v>
      </c>
      <c r="O3074" s="412"/>
      <c r="P3074" s="412"/>
      <c r="Q3074" s="412"/>
      <c r="R3074" s="419" t="s">
        <v>0</v>
      </c>
      <c r="T3074" s="411">
        <v>2</v>
      </c>
    </row>
    <row r="3075" spans="1:20" s="77" customFormat="1" ht="24" hidden="1" customHeight="1">
      <c r="A3075" s="372" t="s">
        <v>2303</v>
      </c>
      <c r="B3075" s="421" t="s">
        <v>0</v>
      </c>
      <c r="C3075" s="421" t="s">
        <v>1579</v>
      </c>
      <c r="D3075" s="422" t="s">
        <v>130</v>
      </c>
      <c r="E3075" s="422" t="s">
        <v>1536</v>
      </c>
      <c r="F3075" s="416"/>
      <c r="G3075" s="416">
        <v>8728.5</v>
      </c>
      <c r="H3075" s="417">
        <f t="shared" si="3915"/>
        <v>0</v>
      </c>
      <c r="I3075" s="416">
        <v>57738.400000000001</v>
      </c>
      <c r="J3075" s="417">
        <f t="shared" si="3916"/>
        <v>0</v>
      </c>
      <c r="K3075" s="416">
        <v>5843</v>
      </c>
      <c r="L3075" s="417">
        <f t="shared" si="3917"/>
        <v>0</v>
      </c>
      <c r="M3075" s="417">
        <f t="shared" si="3918"/>
        <v>72309.899999999994</v>
      </c>
      <c r="N3075" s="417">
        <f t="shared" si="3904"/>
        <v>0</v>
      </c>
      <c r="O3075" s="417">
        <f t="shared" ref="O3075" si="3971">F3075-F3074</f>
        <v>0</v>
      </c>
      <c r="P3075" s="417">
        <f t="shared" ref="P3075:Q3075" si="3972">M3075-M3074</f>
        <v>0</v>
      </c>
      <c r="Q3075" s="417">
        <f t="shared" si="3972"/>
        <v>0</v>
      </c>
      <c r="R3075" s="422"/>
      <c r="T3075" s="416">
        <v>2</v>
      </c>
    </row>
    <row r="3076" spans="1:20" s="485" customFormat="1" ht="24" hidden="1" customHeight="1">
      <c r="A3076" s="366" t="s">
        <v>2064</v>
      </c>
      <c r="B3076" s="418" t="s">
        <v>0</v>
      </c>
      <c r="C3076" s="418" t="s">
        <v>3658</v>
      </c>
      <c r="D3076" s="419" t="s">
        <v>134</v>
      </c>
      <c r="E3076" s="419" t="s">
        <v>1894</v>
      </c>
      <c r="F3076" s="411"/>
      <c r="G3076" s="411">
        <v>8217.7000000000007</v>
      </c>
      <c r="H3076" s="412">
        <f>INT($F3076*G3076)</f>
        <v>0</v>
      </c>
      <c r="I3076" s="411">
        <v>50633.599999999999</v>
      </c>
      <c r="J3076" s="412">
        <f>INT($F3076*I3076)</f>
        <v>0</v>
      </c>
      <c r="K3076" s="411">
        <v>5645.2</v>
      </c>
      <c r="L3076" s="412">
        <f>INT($F3076*K3076)</f>
        <v>0</v>
      </c>
      <c r="M3076" s="412">
        <f>+G3076+I3076+K3076</f>
        <v>64496.5</v>
      </c>
      <c r="N3076" s="412">
        <f>H3076+J3076+L3076</f>
        <v>0</v>
      </c>
      <c r="O3076" s="412"/>
      <c r="P3076" s="412"/>
      <c r="Q3076" s="412"/>
      <c r="R3076" s="419" t="s">
        <v>0</v>
      </c>
      <c r="T3076" s="411">
        <v>0</v>
      </c>
    </row>
    <row r="3077" spans="1:20" s="77" customFormat="1" ht="24" hidden="1" customHeight="1">
      <c r="A3077" s="372" t="s">
        <v>2072</v>
      </c>
      <c r="B3077" s="421" t="s">
        <v>0</v>
      </c>
      <c r="C3077" s="421" t="s">
        <v>1579</v>
      </c>
      <c r="D3077" s="422" t="s">
        <v>134</v>
      </c>
      <c r="E3077" s="422" t="s">
        <v>1536</v>
      </c>
      <c r="F3077" s="416"/>
      <c r="G3077" s="416">
        <v>8217.7000000000007</v>
      </c>
      <c r="H3077" s="417">
        <f t="shared" si="3915"/>
        <v>0</v>
      </c>
      <c r="I3077" s="416">
        <v>50633.599999999999</v>
      </c>
      <c r="J3077" s="417">
        <f t="shared" si="3916"/>
        <v>0</v>
      </c>
      <c r="K3077" s="416">
        <v>5645.2</v>
      </c>
      <c r="L3077" s="417">
        <f t="shared" si="3917"/>
        <v>0</v>
      </c>
      <c r="M3077" s="417">
        <f t="shared" si="3918"/>
        <v>64496.5</v>
      </c>
      <c r="N3077" s="417">
        <f t="shared" ref="N3077:N3139" si="3973">H3077+J3077+L3077</f>
        <v>0</v>
      </c>
      <c r="O3077" s="417">
        <f t="shared" ref="O3077" si="3974">F3077-F3076</f>
        <v>0</v>
      </c>
      <c r="P3077" s="417">
        <f t="shared" ref="P3077:Q3077" si="3975">M3077-M3076</f>
        <v>0</v>
      </c>
      <c r="Q3077" s="417">
        <f t="shared" si="3975"/>
        <v>0</v>
      </c>
      <c r="R3077" s="422"/>
      <c r="T3077" s="416">
        <v>0</v>
      </c>
    </row>
    <row r="3078" spans="1:20" s="485" customFormat="1" ht="24" hidden="1" customHeight="1">
      <c r="A3078" s="366" t="s">
        <v>2313</v>
      </c>
      <c r="B3078" s="418" t="s">
        <v>0</v>
      </c>
      <c r="C3078" s="418" t="s">
        <v>3658</v>
      </c>
      <c r="D3078" s="419" t="s">
        <v>136</v>
      </c>
      <c r="E3078" s="419" t="s">
        <v>1894</v>
      </c>
      <c r="F3078" s="411"/>
      <c r="G3078" s="411">
        <v>6453.1</v>
      </c>
      <c r="H3078" s="412">
        <f>INT($F3078*G3078)</f>
        <v>0</v>
      </c>
      <c r="I3078" s="411">
        <v>34660.800000000003</v>
      </c>
      <c r="J3078" s="412">
        <f>INT($F3078*I3078)</f>
        <v>0</v>
      </c>
      <c r="K3078" s="411">
        <v>4460.3999999999996</v>
      </c>
      <c r="L3078" s="412">
        <f>INT($F3078*K3078)</f>
        <v>0</v>
      </c>
      <c r="M3078" s="412">
        <f>+G3078+I3078+K3078</f>
        <v>45574.3</v>
      </c>
      <c r="N3078" s="412">
        <f>H3078+J3078+L3078</f>
        <v>0</v>
      </c>
      <c r="O3078" s="412"/>
      <c r="P3078" s="412"/>
      <c r="Q3078" s="412"/>
      <c r="R3078" s="419" t="s">
        <v>0</v>
      </c>
      <c r="T3078" s="411">
        <v>0</v>
      </c>
    </row>
    <row r="3079" spans="1:20" s="77" customFormat="1" ht="24" hidden="1" customHeight="1">
      <c r="A3079" s="372" t="s">
        <v>2072</v>
      </c>
      <c r="B3079" s="421" t="s">
        <v>0</v>
      </c>
      <c r="C3079" s="421" t="s">
        <v>1579</v>
      </c>
      <c r="D3079" s="422" t="s">
        <v>136</v>
      </c>
      <c r="E3079" s="422" t="s">
        <v>1536</v>
      </c>
      <c r="F3079" s="416"/>
      <c r="G3079" s="416">
        <v>6453.1</v>
      </c>
      <c r="H3079" s="417">
        <f t="shared" si="3915"/>
        <v>0</v>
      </c>
      <c r="I3079" s="416">
        <v>34660.800000000003</v>
      </c>
      <c r="J3079" s="417">
        <f t="shared" si="3916"/>
        <v>0</v>
      </c>
      <c r="K3079" s="416">
        <v>4460.3999999999996</v>
      </c>
      <c r="L3079" s="417">
        <f t="shared" si="3917"/>
        <v>0</v>
      </c>
      <c r="M3079" s="417">
        <f t="shared" si="3918"/>
        <v>45574.3</v>
      </c>
      <c r="N3079" s="417">
        <f t="shared" si="3973"/>
        <v>0</v>
      </c>
      <c r="O3079" s="417">
        <f t="shared" ref="O3079" si="3976">F3079-F3078</f>
        <v>0</v>
      </c>
      <c r="P3079" s="417">
        <f t="shared" ref="P3079:Q3079" si="3977">M3079-M3078</f>
        <v>0</v>
      </c>
      <c r="Q3079" s="417">
        <f t="shared" si="3977"/>
        <v>0</v>
      </c>
      <c r="R3079" s="422"/>
      <c r="T3079" s="416">
        <v>0</v>
      </c>
    </row>
    <row r="3080" spans="1:20" s="485" customFormat="1" ht="24" hidden="1" customHeight="1">
      <c r="A3080" s="366" t="s">
        <v>2313</v>
      </c>
      <c r="B3080" s="418" t="s">
        <v>0</v>
      </c>
      <c r="C3080" s="418" t="s">
        <v>3659</v>
      </c>
      <c r="D3080" s="419" t="s">
        <v>128</v>
      </c>
      <c r="E3080" s="419" t="s">
        <v>1894</v>
      </c>
      <c r="F3080" s="411"/>
      <c r="G3080" s="411">
        <v>31845.4</v>
      </c>
      <c r="H3080" s="412">
        <f>INT($F3080*G3080)</f>
        <v>0</v>
      </c>
      <c r="I3080" s="411">
        <v>262052</v>
      </c>
      <c r="J3080" s="412">
        <f>INT($F3080*I3080)</f>
        <v>0</v>
      </c>
      <c r="K3080" s="411">
        <v>26881.3</v>
      </c>
      <c r="L3080" s="412">
        <f>INT($F3080*K3080)</f>
        <v>0</v>
      </c>
      <c r="M3080" s="412">
        <f>+G3080+I3080+K3080</f>
        <v>320778.7</v>
      </c>
      <c r="N3080" s="412">
        <f>H3080+J3080+L3080</f>
        <v>0</v>
      </c>
      <c r="O3080" s="412"/>
      <c r="P3080" s="412"/>
      <c r="Q3080" s="412"/>
      <c r="R3080" s="419" t="s">
        <v>0</v>
      </c>
      <c r="T3080" s="411">
        <v>7</v>
      </c>
    </row>
    <row r="3081" spans="1:20" s="77" customFormat="1" ht="24" hidden="1" customHeight="1">
      <c r="A3081" s="372" t="s">
        <v>2303</v>
      </c>
      <c r="B3081" s="421" t="s">
        <v>0</v>
      </c>
      <c r="C3081" s="421" t="s">
        <v>1580</v>
      </c>
      <c r="D3081" s="422" t="s">
        <v>128</v>
      </c>
      <c r="E3081" s="422" t="s">
        <v>1536</v>
      </c>
      <c r="F3081" s="416"/>
      <c r="G3081" s="416">
        <v>31845.4</v>
      </c>
      <c r="H3081" s="417">
        <f t="shared" si="3915"/>
        <v>0</v>
      </c>
      <c r="I3081" s="416">
        <v>262052</v>
      </c>
      <c r="J3081" s="417">
        <f t="shared" si="3916"/>
        <v>0</v>
      </c>
      <c r="K3081" s="416">
        <v>26881.3</v>
      </c>
      <c r="L3081" s="417">
        <f t="shared" si="3917"/>
        <v>0</v>
      </c>
      <c r="M3081" s="417">
        <f t="shared" si="3918"/>
        <v>320778.7</v>
      </c>
      <c r="N3081" s="417">
        <f t="shared" si="3973"/>
        <v>0</v>
      </c>
      <c r="O3081" s="417">
        <f t="shared" ref="O3081" si="3978">F3081-F3080</f>
        <v>0</v>
      </c>
      <c r="P3081" s="417">
        <f t="shared" ref="P3081:Q3081" si="3979">M3081-M3080</f>
        <v>0</v>
      </c>
      <c r="Q3081" s="417">
        <f t="shared" si="3979"/>
        <v>0</v>
      </c>
      <c r="R3081" s="422"/>
      <c r="T3081" s="416">
        <v>7</v>
      </c>
    </row>
    <row r="3082" spans="1:20" s="485" customFormat="1" ht="24" hidden="1" customHeight="1">
      <c r="A3082" s="366" t="s">
        <v>2313</v>
      </c>
      <c r="B3082" s="418" t="s">
        <v>0</v>
      </c>
      <c r="C3082" s="418" t="s">
        <v>3659</v>
      </c>
      <c r="D3082" s="419" t="s">
        <v>130</v>
      </c>
      <c r="E3082" s="419" t="s">
        <v>1894</v>
      </c>
      <c r="F3082" s="411"/>
      <c r="G3082" s="411">
        <v>8728.5</v>
      </c>
      <c r="H3082" s="412">
        <f>INT($F3082*G3082)</f>
        <v>0</v>
      </c>
      <c r="I3082" s="411">
        <v>57738.400000000001</v>
      </c>
      <c r="J3082" s="412">
        <f>INT($F3082*I3082)</f>
        <v>0</v>
      </c>
      <c r="K3082" s="411">
        <v>5843</v>
      </c>
      <c r="L3082" s="412">
        <f>INT($F3082*K3082)</f>
        <v>0</v>
      </c>
      <c r="M3082" s="412">
        <f>+G3082+I3082+K3082</f>
        <v>72309.899999999994</v>
      </c>
      <c r="N3082" s="412">
        <f>H3082+J3082+L3082</f>
        <v>0</v>
      </c>
      <c r="O3082" s="412"/>
      <c r="P3082" s="412"/>
      <c r="Q3082" s="412"/>
      <c r="R3082" s="419" t="s">
        <v>0</v>
      </c>
      <c r="T3082" s="411">
        <v>26</v>
      </c>
    </row>
    <row r="3083" spans="1:20" s="77" customFormat="1" ht="24" hidden="1" customHeight="1">
      <c r="A3083" s="372" t="s">
        <v>2303</v>
      </c>
      <c r="B3083" s="421" t="s">
        <v>0</v>
      </c>
      <c r="C3083" s="421" t="s">
        <v>1580</v>
      </c>
      <c r="D3083" s="422" t="s">
        <v>130</v>
      </c>
      <c r="E3083" s="422" t="s">
        <v>1536</v>
      </c>
      <c r="F3083" s="416"/>
      <c r="G3083" s="416">
        <v>8728.5</v>
      </c>
      <c r="H3083" s="417">
        <f t="shared" si="3915"/>
        <v>0</v>
      </c>
      <c r="I3083" s="416">
        <v>57738.400000000001</v>
      </c>
      <c r="J3083" s="417">
        <f t="shared" si="3916"/>
        <v>0</v>
      </c>
      <c r="K3083" s="416">
        <v>5843</v>
      </c>
      <c r="L3083" s="417">
        <f t="shared" si="3917"/>
        <v>0</v>
      </c>
      <c r="M3083" s="417">
        <f t="shared" si="3918"/>
        <v>72309.899999999994</v>
      </c>
      <c r="N3083" s="417">
        <f t="shared" si="3973"/>
        <v>0</v>
      </c>
      <c r="O3083" s="417">
        <f t="shared" ref="O3083" si="3980">F3083-F3082</f>
        <v>0</v>
      </c>
      <c r="P3083" s="417">
        <f t="shared" ref="P3083:Q3083" si="3981">M3083-M3082</f>
        <v>0</v>
      </c>
      <c r="Q3083" s="417">
        <f t="shared" si="3981"/>
        <v>0</v>
      </c>
      <c r="R3083" s="422"/>
      <c r="T3083" s="416">
        <v>26</v>
      </c>
    </row>
    <row r="3084" spans="1:20" s="485" customFormat="1" ht="24" hidden="1" customHeight="1">
      <c r="A3084" s="366" t="s">
        <v>2313</v>
      </c>
      <c r="B3084" s="418" t="s">
        <v>0</v>
      </c>
      <c r="C3084" s="418" t="s">
        <v>3659</v>
      </c>
      <c r="D3084" s="419" t="s">
        <v>134</v>
      </c>
      <c r="E3084" s="419" t="s">
        <v>1894</v>
      </c>
      <c r="F3084" s="411"/>
      <c r="G3084" s="411">
        <v>8217.7000000000007</v>
      </c>
      <c r="H3084" s="412">
        <f>INT($F3084*G3084)</f>
        <v>0</v>
      </c>
      <c r="I3084" s="411">
        <v>50633.599999999999</v>
      </c>
      <c r="J3084" s="412">
        <f>INT($F3084*I3084)</f>
        <v>0</v>
      </c>
      <c r="K3084" s="411">
        <v>5645.2</v>
      </c>
      <c r="L3084" s="412">
        <f>INT($F3084*K3084)</f>
        <v>0</v>
      </c>
      <c r="M3084" s="412">
        <f>+G3084+I3084+K3084</f>
        <v>64496.5</v>
      </c>
      <c r="N3084" s="412">
        <f>H3084+J3084+L3084</f>
        <v>0</v>
      </c>
      <c r="O3084" s="412"/>
      <c r="P3084" s="412"/>
      <c r="Q3084" s="412"/>
      <c r="R3084" s="419" t="s">
        <v>0</v>
      </c>
      <c r="T3084" s="411">
        <v>4</v>
      </c>
    </row>
    <row r="3085" spans="1:20" s="77" customFormat="1" ht="24" hidden="1" customHeight="1">
      <c r="A3085" s="372" t="s">
        <v>2303</v>
      </c>
      <c r="B3085" s="421" t="s">
        <v>0</v>
      </c>
      <c r="C3085" s="421" t="s">
        <v>1580</v>
      </c>
      <c r="D3085" s="422" t="s">
        <v>134</v>
      </c>
      <c r="E3085" s="422" t="s">
        <v>1536</v>
      </c>
      <c r="F3085" s="416"/>
      <c r="G3085" s="416">
        <v>8217.7000000000007</v>
      </c>
      <c r="H3085" s="417">
        <f t="shared" si="3915"/>
        <v>0</v>
      </c>
      <c r="I3085" s="416">
        <v>50633.599999999999</v>
      </c>
      <c r="J3085" s="417">
        <f t="shared" si="3916"/>
        <v>0</v>
      </c>
      <c r="K3085" s="416">
        <v>5645.2</v>
      </c>
      <c r="L3085" s="417">
        <f t="shared" si="3917"/>
        <v>0</v>
      </c>
      <c r="M3085" s="417">
        <f t="shared" si="3918"/>
        <v>64496.5</v>
      </c>
      <c r="N3085" s="417">
        <f t="shared" si="3973"/>
        <v>0</v>
      </c>
      <c r="O3085" s="417">
        <f t="shared" ref="O3085" si="3982">F3085-F3084</f>
        <v>0</v>
      </c>
      <c r="P3085" s="417">
        <f t="shared" ref="P3085:Q3085" si="3983">M3085-M3084</f>
        <v>0</v>
      </c>
      <c r="Q3085" s="417">
        <f t="shared" si="3983"/>
        <v>0</v>
      </c>
      <c r="R3085" s="422"/>
      <c r="T3085" s="416">
        <v>4</v>
      </c>
    </row>
    <row r="3086" spans="1:20" s="485" customFormat="1" ht="24" hidden="1" customHeight="1">
      <c r="A3086" s="366" t="s">
        <v>2093</v>
      </c>
      <c r="B3086" s="418" t="s">
        <v>0</v>
      </c>
      <c r="C3086" s="418" t="s">
        <v>3659</v>
      </c>
      <c r="D3086" s="419" t="s">
        <v>136</v>
      </c>
      <c r="E3086" s="419" t="s">
        <v>1894</v>
      </c>
      <c r="F3086" s="411"/>
      <c r="G3086" s="411">
        <v>6453.1</v>
      </c>
      <c r="H3086" s="412">
        <f>INT($F3086*G3086)</f>
        <v>0</v>
      </c>
      <c r="I3086" s="411">
        <v>34660.800000000003</v>
      </c>
      <c r="J3086" s="412">
        <f>INT($F3086*I3086)</f>
        <v>0</v>
      </c>
      <c r="K3086" s="411">
        <v>4460.3999999999996</v>
      </c>
      <c r="L3086" s="412">
        <f>INT($F3086*K3086)</f>
        <v>0</v>
      </c>
      <c r="M3086" s="412">
        <f>+G3086+I3086+K3086</f>
        <v>45574.3</v>
      </c>
      <c r="N3086" s="412">
        <f>H3086+J3086+L3086</f>
        <v>0</v>
      </c>
      <c r="O3086" s="412"/>
      <c r="P3086" s="412"/>
      <c r="Q3086" s="412"/>
      <c r="R3086" s="419" t="s">
        <v>0</v>
      </c>
      <c r="T3086" s="411">
        <v>0</v>
      </c>
    </row>
    <row r="3087" spans="1:20" s="77" customFormat="1" ht="24" hidden="1" customHeight="1">
      <c r="A3087" s="372" t="s">
        <v>2303</v>
      </c>
      <c r="B3087" s="421" t="s">
        <v>0</v>
      </c>
      <c r="C3087" s="421" t="s">
        <v>1580</v>
      </c>
      <c r="D3087" s="422" t="s">
        <v>136</v>
      </c>
      <c r="E3087" s="422" t="s">
        <v>1536</v>
      </c>
      <c r="F3087" s="416"/>
      <c r="G3087" s="416">
        <v>6453.1</v>
      </c>
      <c r="H3087" s="417">
        <f t="shared" si="3915"/>
        <v>0</v>
      </c>
      <c r="I3087" s="416">
        <v>34660.800000000003</v>
      </c>
      <c r="J3087" s="417">
        <f t="shared" si="3916"/>
        <v>0</v>
      </c>
      <c r="K3087" s="416">
        <v>4460.3999999999996</v>
      </c>
      <c r="L3087" s="417">
        <f t="shared" si="3917"/>
        <v>0</v>
      </c>
      <c r="M3087" s="417">
        <f t="shared" si="3918"/>
        <v>45574.3</v>
      </c>
      <c r="N3087" s="417">
        <f t="shared" si="3973"/>
        <v>0</v>
      </c>
      <c r="O3087" s="417">
        <f t="shared" ref="O3087" si="3984">F3087-F3086</f>
        <v>0</v>
      </c>
      <c r="P3087" s="417">
        <f t="shared" ref="P3087:Q3087" si="3985">M3087-M3086</f>
        <v>0</v>
      </c>
      <c r="Q3087" s="417">
        <f t="shared" si="3985"/>
        <v>0</v>
      </c>
      <c r="R3087" s="422"/>
      <c r="T3087" s="416">
        <v>0</v>
      </c>
    </row>
    <row r="3088" spans="1:20" s="485" customFormat="1" ht="24" hidden="1" customHeight="1">
      <c r="A3088" s="366" t="s">
        <v>2313</v>
      </c>
      <c r="B3088" s="418" t="s">
        <v>0</v>
      </c>
      <c r="C3088" s="418" t="s">
        <v>3659</v>
      </c>
      <c r="D3088" s="419" t="s">
        <v>135</v>
      </c>
      <c r="E3088" s="419" t="s">
        <v>1894</v>
      </c>
      <c r="F3088" s="411"/>
      <c r="G3088" s="411">
        <v>2544.3000000000002</v>
      </c>
      <c r="H3088" s="412">
        <f>INT($F3088*G3088)</f>
        <v>0</v>
      </c>
      <c r="I3088" s="411">
        <v>31755.200000000001</v>
      </c>
      <c r="J3088" s="412">
        <f>INT($F3088*I3088)</f>
        <v>0</v>
      </c>
      <c r="K3088" s="411">
        <v>54.8</v>
      </c>
      <c r="L3088" s="412">
        <f>INT($F3088*K3088)</f>
        <v>0</v>
      </c>
      <c r="M3088" s="412">
        <f>+G3088+I3088+K3088</f>
        <v>34354.300000000003</v>
      </c>
      <c r="N3088" s="412">
        <f>H3088+J3088+L3088</f>
        <v>0</v>
      </c>
      <c r="O3088" s="412"/>
      <c r="P3088" s="412"/>
      <c r="Q3088" s="412"/>
      <c r="R3088" s="419" t="s">
        <v>0</v>
      </c>
      <c r="T3088" s="411">
        <v>0</v>
      </c>
    </row>
    <row r="3089" spans="1:20" s="77" customFormat="1" ht="24" hidden="1" customHeight="1">
      <c r="A3089" s="372" t="s">
        <v>2303</v>
      </c>
      <c r="B3089" s="421" t="s">
        <v>0</v>
      </c>
      <c r="C3089" s="421" t="s">
        <v>1580</v>
      </c>
      <c r="D3089" s="422" t="s">
        <v>135</v>
      </c>
      <c r="E3089" s="422" t="s">
        <v>1536</v>
      </c>
      <c r="F3089" s="416"/>
      <c r="G3089" s="416">
        <v>2544.3000000000002</v>
      </c>
      <c r="H3089" s="417">
        <f t="shared" si="3915"/>
        <v>0</v>
      </c>
      <c r="I3089" s="416">
        <v>31755.200000000001</v>
      </c>
      <c r="J3089" s="417">
        <f t="shared" si="3916"/>
        <v>0</v>
      </c>
      <c r="K3089" s="416">
        <v>54.8</v>
      </c>
      <c r="L3089" s="417">
        <f t="shared" si="3917"/>
        <v>0</v>
      </c>
      <c r="M3089" s="417">
        <f t="shared" si="3918"/>
        <v>34354.300000000003</v>
      </c>
      <c r="N3089" s="417">
        <f t="shared" si="3973"/>
        <v>0</v>
      </c>
      <c r="O3089" s="417">
        <f t="shared" ref="O3089" si="3986">F3089-F3088</f>
        <v>0</v>
      </c>
      <c r="P3089" s="417">
        <f t="shared" ref="P3089:Q3089" si="3987">M3089-M3088</f>
        <v>0</v>
      </c>
      <c r="Q3089" s="417">
        <f t="shared" si="3987"/>
        <v>0</v>
      </c>
      <c r="R3089" s="422"/>
      <c r="T3089" s="416">
        <v>0</v>
      </c>
    </row>
    <row r="3090" spans="1:20" s="485" customFormat="1" ht="24" hidden="1" customHeight="1">
      <c r="A3090" s="366" t="s">
        <v>2313</v>
      </c>
      <c r="B3090" s="418" t="s">
        <v>0</v>
      </c>
      <c r="C3090" s="418" t="s">
        <v>3660</v>
      </c>
      <c r="D3090" s="419" t="s">
        <v>128</v>
      </c>
      <c r="E3090" s="419" t="s">
        <v>1894</v>
      </c>
      <c r="F3090" s="411"/>
      <c r="G3090" s="411">
        <v>31845.4</v>
      </c>
      <c r="H3090" s="412">
        <f>INT($F3090*G3090)</f>
        <v>0</v>
      </c>
      <c r="I3090" s="411">
        <v>262052</v>
      </c>
      <c r="J3090" s="412">
        <f>INT($F3090*I3090)</f>
        <v>0</v>
      </c>
      <c r="K3090" s="411">
        <v>26881.3</v>
      </c>
      <c r="L3090" s="412">
        <f>INT($F3090*K3090)</f>
        <v>0</v>
      </c>
      <c r="M3090" s="412">
        <f>+G3090+I3090+K3090</f>
        <v>320778.7</v>
      </c>
      <c r="N3090" s="412">
        <f>H3090+J3090+L3090</f>
        <v>0</v>
      </c>
      <c r="O3090" s="412"/>
      <c r="P3090" s="412"/>
      <c r="Q3090" s="412"/>
      <c r="R3090" s="419" t="s">
        <v>0</v>
      </c>
      <c r="T3090" s="411">
        <v>7</v>
      </c>
    </row>
    <row r="3091" spans="1:20" s="77" customFormat="1" ht="24" hidden="1" customHeight="1">
      <c r="A3091" s="372" t="s">
        <v>2072</v>
      </c>
      <c r="B3091" s="421" t="s">
        <v>0</v>
      </c>
      <c r="C3091" s="421" t="s">
        <v>1581</v>
      </c>
      <c r="D3091" s="422" t="s">
        <v>128</v>
      </c>
      <c r="E3091" s="422" t="s">
        <v>1536</v>
      </c>
      <c r="F3091" s="416"/>
      <c r="G3091" s="416">
        <v>31845.4</v>
      </c>
      <c r="H3091" s="417">
        <f t="shared" si="3915"/>
        <v>0</v>
      </c>
      <c r="I3091" s="416">
        <v>262052</v>
      </c>
      <c r="J3091" s="417">
        <f t="shared" si="3916"/>
        <v>0</v>
      </c>
      <c r="K3091" s="416">
        <v>26881.3</v>
      </c>
      <c r="L3091" s="417">
        <f t="shared" si="3917"/>
        <v>0</v>
      </c>
      <c r="M3091" s="417">
        <f t="shared" si="3918"/>
        <v>320778.7</v>
      </c>
      <c r="N3091" s="417">
        <f t="shared" si="3973"/>
        <v>0</v>
      </c>
      <c r="O3091" s="417">
        <f t="shared" ref="O3091" si="3988">F3091-F3090</f>
        <v>0</v>
      </c>
      <c r="P3091" s="417">
        <f t="shared" ref="P3091:Q3091" si="3989">M3091-M3090</f>
        <v>0</v>
      </c>
      <c r="Q3091" s="417">
        <f t="shared" si="3989"/>
        <v>0</v>
      </c>
      <c r="R3091" s="422"/>
      <c r="T3091" s="416">
        <v>7</v>
      </c>
    </row>
    <row r="3092" spans="1:20" s="485" customFormat="1" ht="24" hidden="1" customHeight="1">
      <c r="A3092" s="366" t="s">
        <v>2313</v>
      </c>
      <c r="B3092" s="418" t="s">
        <v>0</v>
      </c>
      <c r="C3092" s="418" t="s">
        <v>3660</v>
      </c>
      <c r="D3092" s="419" t="s">
        <v>130</v>
      </c>
      <c r="E3092" s="419" t="s">
        <v>1894</v>
      </c>
      <c r="F3092" s="411"/>
      <c r="G3092" s="411">
        <v>8728.5</v>
      </c>
      <c r="H3092" s="412">
        <f>INT($F3092*G3092)</f>
        <v>0</v>
      </c>
      <c r="I3092" s="411">
        <v>57738.400000000001</v>
      </c>
      <c r="J3092" s="412">
        <f>INT($F3092*I3092)</f>
        <v>0</v>
      </c>
      <c r="K3092" s="411">
        <v>5843</v>
      </c>
      <c r="L3092" s="412">
        <f>INT($F3092*K3092)</f>
        <v>0</v>
      </c>
      <c r="M3092" s="412">
        <f>+G3092+I3092+K3092</f>
        <v>72309.899999999994</v>
      </c>
      <c r="N3092" s="412">
        <f>H3092+J3092+L3092</f>
        <v>0</v>
      </c>
      <c r="O3092" s="412"/>
      <c r="P3092" s="412"/>
      <c r="Q3092" s="412"/>
      <c r="R3092" s="419" t="s">
        <v>0</v>
      </c>
      <c r="T3092" s="411">
        <v>19</v>
      </c>
    </row>
    <row r="3093" spans="1:20" s="77" customFormat="1" ht="24" hidden="1" customHeight="1">
      <c r="A3093" s="372" t="s">
        <v>2303</v>
      </c>
      <c r="B3093" s="421" t="s">
        <v>0</v>
      </c>
      <c r="C3093" s="421" t="s">
        <v>1581</v>
      </c>
      <c r="D3093" s="422" t="s">
        <v>130</v>
      </c>
      <c r="E3093" s="422" t="s">
        <v>1536</v>
      </c>
      <c r="F3093" s="416"/>
      <c r="G3093" s="416">
        <v>8728.5</v>
      </c>
      <c r="H3093" s="417">
        <f t="shared" si="3915"/>
        <v>0</v>
      </c>
      <c r="I3093" s="416">
        <v>57738.400000000001</v>
      </c>
      <c r="J3093" s="417">
        <f t="shared" si="3916"/>
        <v>0</v>
      </c>
      <c r="K3093" s="416">
        <v>5843</v>
      </c>
      <c r="L3093" s="417">
        <f t="shared" si="3917"/>
        <v>0</v>
      </c>
      <c r="M3093" s="417">
        <f t="shared" si="3918"/>
        <v>72309.899999999994</v>
      </c>
      <c r="N3093" s="417">
        <f t="shared" si="3973"/>
        <v>0</v>
      </c>
      <c r="O3093" s="417">
        <f t="shared" ref="O3093" si="3990">F3093-F3092</f>
        <v>0</v>
      </c>
      <c r="P3093" s="417">
        <f t="shared" ref="P3093:Q3093" si="3991">M3093-M3092</f>
        <v>0</v>
      </c>
      <c r="Q3093" s="417">
        <f t="shared" si="3991"/>
        <v>0</v>
      </c>
      <c r="R3093" s="422"/>
      <c r="T3093" s="416">
        <v>19</v>
      </c>
    </row>
    <row r="3094" spans="1:20" s="485" customFormat="1" ht="24" hidden="1" customHeight="1">
      <c r="A3094" s="366" t="s">
        <v>2093</v>
      </c>
      <c r="B3094" s="418" t="s">
        <v>0</v>
      </c>
      <c r="C3094" s="418" t="s">
        <v>3660</v>
      </c>
      <c r="D3094" s="419" t="s">
        <v>134</v>
      </c>
      <c r="E3094" s="419" t="s">
        <v>1894</v>
      </c>
      <c r="F3094" s="411"/>
      <c r="G3094" s="411">
        <v>8217.7000000000007</v>
      </c>
      <c r="H3094" s="412">
        <f>INT($F3094*G3094)</f>
        <v>0</v>
      </c>
      <c r="I3094" s="411">
        <v>50633.599999999999</v>
      </c>
      <c r="J3094" s="412">
        <f>INT($F3094*I3094)</f>
        <v>0</v>
      </c>
      <c r="K3094" s="411">
        <v>5645.2</v>
      </c>
      <c r="L3094" s="412">
        <f>INT($F3094*K3094)</f>
        <v>0</v>
      </c>
      <c r="M3094" s="412">
        <f>+G3094+I3094+K3094</f>
        <v>64496.5</v>
      </c>
      <c r="N3094" s="412">
        <f>H3094+J3094+L3094</f>
        <v>0</v>
      </c>
      <c r="O3094" s="412"/>
      <c r="P3094" s="412"/>
      <c r="Q3094" s="412"/>
      <c r="R3094" s="419" t="s">
        <v>0</v>
      </c>
      <c r="T3094" s="411">
        <v>3</v>
      </c>
    </row>
    <row r="3095" spans="1:20" s="77" customFormat="1" ht="24" hidden="1" customHeight="1">
      <c r="A3095" s="372" t="s">
        <v>2303</v>
      </c>
      <c r="B3095" s="421" t="s">
        <v>0</v>
      </c>
      <c r="C3095" s="421" t="s">
        <v>1581</v>
      </c>
      <c r="D3095" s="422" t="s">
        <v>134</v>
      </c>
      <c r="E3095" s="422" t="s">
        <v>1536</v>
      </c>
      <c r="F3095" s="416"/>
      <c r="G3095" s="416">
        <v>8217.7000000000007</v>
      </c>
      <c r="H3095" s="417">
        <f t="shared" ref="H3095:H3115" si="3992">INT($F3095*G3095)</f>
        <v>0</v>
      </c>
      <c r="I3095" s="416">
        <v>50633.599999999999</v>
      </c>
      <c r="J3095" s="417">
        <f t="shared" ref="J3095:J3115" si="3993">INT($F3095*I3095)</f>
        <v>0</v>
      </c>
      <c r="K3095" s="416">
        <v>5645.2</v>
      </c>
      <c r="L3095" s="417">
        <f t="shared" ref="L3095:L3115" si="3994">INT($F3095*K3095)</f>
        <v>0</v>
      </c>
      <c r="M3095" s="417">
        <f t="shared" ref="M3095:M3115" si="3995">+G3095+I3095+K3095</f>
        <v>64496.5</v>
      </c>
      <c r="N3095" s="417">
        <f t="shared" si="3973"/>
        <v>0</v>
      </c>
      <c r="O3095" s="417">
        <f t="shared" ref="O3095" si="3996">F3095-F3094</f>
        <v>0</v>
      </c>
      <c r="P3095" s="417">
        <f t="shared" ref="P3095:Q3095" si="3997">M3095-M3094</f>
        <v>0</v>
      </c>
      <c r="Q3095" s="417">
        <f t="shared" si="3997"/>
        <v>0</v>
      </c>
      <c r="R3095" s="422"/>
      <c r="T3095" s="416">
        <v>3</v>
      </c>
    </row>
    <row r="3096" spans="1:20" s="485" customFormat="1" ht="24" hidden="1" customHeight="1">
      <c r="A3096" s="366" t="s">
        <v>2313</v>
      </c>
      <c r="B3096" s="418" t="s">
        <v>0</v>
      </c>
      <c r="C3096" s="418" t="s">
        <v>3660</v>
      </c>
      <c r="D3096" s="419" t="s">
        <v>136</v>
      </c>
      <c r="E3096" s="419" t="s">
        <v>1894</v>
      </c>
      <c r="F3096" s="411"/>
      <c r="G3096" s="411">
        <v>6453.1</v>
      </c>
      <c r="H3096" s="412">
        <f>INT($F3096*G3096)</f>
        <v>0</v>
      </c>
      <c r="I3096" s="411">
        <v>34660.800000000003</v>
      </c>
      <c r="J3096" s="412">
        <f>INT($F3096*I3096)</f>
        <v>0</v>
      </c>
      <c r="K3096" s="411">
        <v>4460.3999999999996</v>
      </c>
      <c r="L3096" s="412">
        <f>INT($F3096*K3096)</f>
        <v>0</v>
      </c>
      <c r="M3096" s="412">
        <f>+G3096+I3096+K3096</f>
        <v>45574.3</v>
      </c>
      <c r="N3096" s="412">
        <f>H3096+J3096+L3096</f>
        <v>0</v>
      </c>
      <c r="O3096" s="412"/>
      <c r="P3096" s="412"/>
      <c r="Q3096" s="412"/>
      <c r="R3096" s="419" t="s">
        <v>0</v>
      </c>
      <c r="T3096" s="411">
        <v>1</v>
      </c>
    </row>
    <row r="3097" spans="1:20" s="77" customFormat="1" ht="24" hidden="1" customHeight="1">
      <c r="A3097" s="372" t="s">
        <v>2303</v>
      </c>
      <c r="B3097" s="421" t="s">
        <v>0</v>
      </c>
      <c r="C3097" s="421" t="s">
        <v>1581</v>
      </c>
      <c r="D3097" s="422" t="s">
        <v>136</v>
      </c>
      <c r="E3097" s="422" t="s">
        <v>1536</v>
      </c>
      <c r="F3097" s="416"/>
      <c r="G3097" s="416">
        <v>6453.1</v>
      </c>
      <c r="H3097" s="417">
        <f t="shared" si="3992"/>
        <v>0</v>
      </c>
      <c r="I3097" s="416">
        <v>34660.800000000003</v>
      </c>
      <c r="J3097" s="417">
        <f t="shared" si="3993"/>
        <v>0</v>
      </c>
      <c r="K3097" s="416">
        <v>4460.3999999999996</v>
      </c>
      <c r="L3097" s="417">
        <f t="shared" si="3994"/>
        <v>0</v>
      </c>
      <c r="M3097" s="417">
        <f t="shared" si="3995"/>
        <v>45574.3</v>
      </c>
      <c r="N3097" s="417">
        <f t="shared" si="3973"/>
        <v>0</v>
      </c>
      <c r="O3097" s="417">
        <f t="shared" ref="O3097" si="3998">F3097-F3096</f>
        <v>0</v>
      </c>
      <c r="P3097" s="417">
        <f t="shared" ref="P3097:Q3097" si="3999">M3097-M3096</f>
        <v>0</v>
      </c>
      <c r="Q3097" s="417">
        <f t="shared" si="3999"/>
        <v>0</v>
      </c>
      <c r="R3097" s="422"/>
      <c r="T3097" s="416">
        <v>1</v>
      </c>
    </row>
    <row r="3098" spans="1:20" s="485" customFormat="1" ht="24" hidden="1" customHeight="1">
      <c r="A3098" s="366" t="s">
        <v>2313</v>
      </c>
      <c r="B3098" s="418" t="s">
        <v>0</v>
      </c>
      <c r="C3098" s="418" t="s">
        <v>3660</v>
      </c>
      <c r="D3098" s="419" t="s">
        <v>135</v>
      </c>
      <c r="E3098" s="419" t="s">
        <v>1894</v>
      </c>
      <c r="F3098" s="411"/>
      <c r="G3098" s="411">
        <v>2544.3000000000002</v>
      </c>
      <c r="H3098" s="412">
        <f>INT($F3098*G3098)</f>
        <v>0</v>
      </c>
      <c r="I3098" s="411">
        <v>31755.200000000001</v>
      </c>
      <c r="J3098" s="412">
        <f>INT($F3098*I3098)</f>
        <v>0</v>
      </c>
      <c r="K3098" s="411">
        <v>54.8</v>
      </c>
      <c r="L3098" s="412">
        <f>INT($F3098*K3098)</f>
        <v>0</v>
      </c>
      <c r="M3098" s="412">
        <f>+G3098+I3098+K3098</f>
        <v>34354.300000000003</v>
      </c>
      <c r="N3098" s="412">
        <f>H3098+J3098+L3098</f>
        <v>0</v>
      </c>
      <c r="O3098" s="412"/>
      <c r="P3098" s="412"/>
      <c r="Q3098" s="412"/>
      <c r="R3098" s="419" t="s">
        <v>0</v>
      </c>
      <c r="T3098" s="411">
        <v>2</v>
      </c>
    </row>
    <row r="3099" spans="1:20" s="77" customFormat="1" ht="24" hidden="1" customHeight="1">
      <c r="A3099" s="372" t="s">
        <v>2303</v>
      </c>
      <c r="B3099" s="421" t="s">
        <v>0</v>
      </c>
      <c r="C3099" s="421" t="s">
        <v>1581</v>
      </c>
      <c r="D3099" s="422" t="s">
        <v>135</v>
      </c>
      <c r="E3099" s="422" t="s">
        <v>1536</v>
      </c>
      <c r="F3099" s="416"/>
      <c r="G3099" s="416">
        <v>2544.3000000000002</v>
      </c>
      <c r="H3099" s="417">
        <f t="shared" si="3992"/>
        <v>0</v>
      </c>
      <c r="I3099" s="416">
        <v>31755.200000000001</v>
      </c>
      <c r="J3099" s="417">
        <f t="shared" si="3993"/>
        <v>0</v>
      </c>
      <c r="K3099" s="416">
        <v>54.8</v>
      </c>
      <c r="L3099" s="417">
        <f t="shared" si="3994"/>
        <v>0</v>
      </c>
      <c r="M3099" s="417">
        <f t="shared" si="3995"/>
        <v>34354.300000000003</v>
      </c>
      <c r="N3099" s="417">
        <f t="shared" si="3973"/>
        <v>0</v>
      </c>
      <c r="O3099" s="417">
        <f t="shared" ref="O3099" si="4000">F3099-F3098</f>
        <v>0</v>
      </c>
      <c r="P3099" s="417">
        <f t="shared" ref="P3099:Q3099" si="4001">M3099-M3098</f>
        <v>0</v>
      </c>
      <c r="Q3099" s="417">
        <f t="shared" si="4001"/>
        <v>0</v>
      </c>
      <c r="R3099" s="422"/>
      <c r="T3099" s="416">
        <v>2</v>
      </c>
    </row>
    <row r="3100" spans="1:20" s="485" customFormat="1" ht="24" hidden="1" customHeight="1">
      <c r="A3100" s="366" t="s">
        <v>2313</v>
      </c>
      <c r="B3100" s="418" t="s">
        <v>0</v>
      </c>
      <c r="C3100" s="418" t="s">
        <v>3661</v>
      </c>
      <c r="D3100" s="419" t="s">
        <v>134</v>
      </c>
      <c r="E3100" s="419" t="s">
        <v>1894</v>
      </c>
      <c r="F3100" s="411"/>
      <c r="G3100" s="411">
        <v>8217.7000000000007</v>
      </c>
      <c r="H3100" s="412">
        <f>INT($F3100*G3100)</f>
        <v>0</v>
      </c>
      <c r="I3100" s="411">
        <v>50633.599999999999</v>
      </c>
      <c r="J3100" s="412">
        <f>INT($F3100*I3100)</f>
        <v>0</v>
      </c>
      <c r="K3100" s="411">
        <v>5645.2</v>
      </c>
      <c r="L3100" s="412">
        <f>INT($F3100*K3100)</f>
        <v>0</v>
      </c>
      <c r="M3100" s="412">
        <f>+G3100+I3100+K3100</f>
        <v>64496.5</v>
      </c>
      <c r="N3100" s="412">
        <f>H3100+J3100+L3100</f>
        <v>0</v>
      </c>
      <c r="O3100" s="412"/>
      <c r="P3100" s="412"/>
      <c r="Q3100" s="412"/>
      <c r="R3100" s="419" t="s">
        <v>0</v>
      </c>
      <c r="T3100" s="411">
        <v>0</v>
      </c>
    </row>
    <row r="3101" spans="1:20" s="77" customFormat="1" ht="24" hidden="1" customHeight="1">
      <c r="A3101" s="372" t="s">
        <v>2303</v>
      </c>
      <c r="B3101" s="421" t="s">
        <v>0</v>
      </c>
      <c r="C3101" s="421" t="s">
        <v>1582</v>
      </c>
      <c r="D3101" s="422" t="s">
        <v>134</v>
      </c>
      <c r="E3101" s="422" t="s">
        <v>1536</v>
      </c>
      <c r="F3101" s="416"/>
      <c r="G3101" s="416">
        <v>8217.7000000000007</v>
      </c>
      <c r="H3101" s="417">
        <f t="shared" si="3992"/>
        <v>0</v>
      </c>
      <c r="I3101" s="416">
        <v>50633.599999999999</v>
      </c>
      <c r="J3101" s="417">
        <f t="shared" si="3993"/>
        <v>0</v>
      </c>
      <c r="K3101" s="416">
        <v>5645.2</v>
      </c>
      <c r="L3101" s="417">
        <f t="shared" si="3994"/>
        <v>0</v>
      </c>
      <c r="M3101" s="417">
        <f t="shared" si="3995"/>
        <v>64496.5</v>
      </c>
      <c r="N3101" s="417">
        <f t="shared" si="3973"/>
        <v>0</v>
      </c>
      <c r="O3101" s="417">
        <f t="shared" ref="O3101" si="4002">F3101-F3100</f>
        <v>0</v>
      </c>
      <c r="P3101" s="417">
        <f t="shared" ref="P3101:Q3101" si="4003">M3101-M3100</f>
        <v>0</v>
      </c>
      <c r="Q3101" s="417">
        <f t="shared" si="4003"/>
        <v>0</v>
      </c>
      <c r="R3101" s="422"/>
      <c r="T3101" s="416">
        <v>0</v>
      </c>
    </row>
    <row r="3102" spans="1:20" s="485" customFormat="1" ht="24" hidden="1" customHeight="1">
      <c r="A3102" s="366" t="s">
        <v>2313</v>
      </c>
      <c r="B3102" s="418" t="s">
        <v>0</v>
      </c>
      <c r="C3102" s="418" t="s">
        <v>3661</v>
      </c>
      <c r="D3102" s="419" t="s">
        <v>136</v>
      </c>
      <c r="E3102" s="419" t="s">
        <v>1894</v>
      </c>
      <c r="F3102" s="411"/>
      <c r="G3102" s="411">
        <v>6453.1</v>
      </c>
      <c r="H3102" s="412">
        <f>INT($F3102*G3102)</f>
        <v>0</v>
      </c>
      <c r="I3102" s="411">
        <v>34660.800000000003</v>
      </c>
      <c r="J3102" s="412">
        <f>INT($F3102*I3102)</f>
        <v>0</v>
      </c>
      <c r="K3102" s="411">
        <v>4460.3999999999996</v>
      </c>
      <c r="L3102" s="412">
        <f>INT($F3102*K3102)</f>
        <v>0</v>
      </c>
      <c r="M3102" s="412">
        <f>+G3102+I3102+K3102</f>
        <v>45574.3</v>
      </c>
      <c r="N3102" s="412">
        <f>H3102+J3102+L3102</f>
        <v>0</v>
      </c>
      <c r="O3102" s="412"/>
      <c r="P3102" s="412"/>
      <c r="Q3102" s="412"/>
      <c r="R3102" s="419" t="s">
        <v>0</v>
      </c>
      <c r="T3102" s="411">
        <v>0</v>
      </c>
    </row>
    <row r="3103" spans="1:20" s="77" customFormat="1" ht="24" hidden="1" customHeight="1">
      <c r="A3103" s="372" t="s">
        <v>2303</v>
      </c>
      <c r="B3103" s="421" t="s">
        <v>0</v>
      </c>
      <c r="C3103" s="421" t="s">
        <v>1582</v>
      </c>
      <c r="D3103" s="422" t="s">
        <v>136</v>
      </c>
      <c r="E3103" s="422" t="s">
        <v>1536</v>
      </c>
      <c r="F3103" s="416"/>
      <c r="G3103" s="416">
        <v>6453.1</v>
      </c>
      <c r="H3103" s="417">
        <f t="shared" si="3992"/>
        <v>0</v>
      </c>
      <c r="I3103" s="416">
        <v>34660.800000000003</v>
      </c>
      <c r="J3103" s="417">
        <f t="shared" si="3993"/>
        <v>0</v>
      </c>
      <c r="K3103" s="416">
        <v>4460.3999999999996</v>
      </c>
      <c r="L3103" s="417">
        <f t="shared" si="3994"/>
        <v>0</v>
      </c>
      <c r="M3103" s="417">
        <f t="shared" si="3995"/>
        <v>45574.3</v>
      </c>
      <c r="N3103" s="417">
        <f t="shared" si="3973"/>
        <v>0</v>
      </c>
      <c r="O3103" s="417">
        <f t="shared" ref="O3103" si="4004">F3103-F3102</f>
        <v>0</v>
      </c>
      <c r="P3103" s="417">
        <f t="shared" ref="P3103:Q3103" si="4005">M3103-M3102</f>
        <v>0</v>
      </c>
      <c r="Q3103" s="417">
        <f t="shared" si="4005"/>
        <v>0</v>
      </c>
      <c r="R3103" s="422"/>
      <c r="T3103" s="416">
        <v>0</v>
      </c>
    </row>
    <row r="3104" spans="1:20" s="485" customFormat="1" ht="24" hidden="1" customHeight="1">
      <c r="A3104" s="366" t="s">
        <v>2313</v>
      </c>
      <c r="B3104" s="418" t="s">
        <v>0</v>
      </c>
      <c r="C3104" s="418" t="s">
        <v>3661</v>
      </c>
      <c r="D3104" s="419" t="s">
        <v>135</v>
      </c>
      <c r="E3104" s="419" t="s">
        <v>1894</v>
      </c>
      <c r="F3104" s="411"/>
      <c r="G3104" s="411">
        <v>2544.3000000000002</v>
      </c>
      <c r="H3104" s="412">
        <f>INT($F3104*G3104)</f>
        <v>0</v>
      </c>
      <c r="I3104" s="411">
        <v>31755.200000000001</v>
      </c>
      <c r="J3104" s="412">
        <f>INT($F3104*I3104)</f>
        <v>0</v>
      </c>
      <c r="K3104" s="411">
        <v>54.8</v>
      </c>
      <c r="L3104" s="412">
        <f>INT($F3104*K3104)</f>
        <v>0</v>
      </c>
      <c r="M3104" s="412">
        <f>+G3104+I3104+K3104</f>
        <v>34354.300000000003</v>
      </c>
      <c r="N3104" s="412">
        <f>H3104+J3104+L3104</f>
        <v>0</v>
      </c>
      <c r="O3104" s="412"/>
      <c r="P3104" s="412"/>
      <c r="Q3104" s="412"/>
      <c r="R3104" s="419" t="s">
        <v>0</v>
      </c>
      <c r="T3104" s="411">
        <v>0</v>
      </c>
    </row>
    <row r="3105" spans="1:20" s="77" customFormat="1" ht="24" hidden="1" customHeight="1">
      <c r="A3105" s="372" t="s">
        <v>2303</v>
      </c>
      <c r="B3105" s="421" t="s">
        <v>0</v>
      </c>
      <c r="C3105" s="421" t="s">
        <v>1582</v>
      </c>
      <c r="D3105" s="422" t="s">
        <v>135</v>
      </c>
      <c r="E3105" s="422" t="s">
        <v>1536</v>
      </c>
      <c r="F3105" s="416"/>
      <c r="G3105" s="416">
        <v>2544.3000000000002</v>
      </c>
      <c r="H3105" s="417">
        <f t="shared" si="3992"/>
        <v>0</v>
      </c>
      <c r="I3105" s="416">
        <v>31755.200000000001</v>
      </c>
      <c r="J3105" s="417">
        <f t="shared" si="3993"/>
        <v>0</v>
      </c>
      <c r="K3105" s="416">
        <v>54.8</v>
      </c>
      <c r="L3105" s="417">
        <f t="shared" si="3994"/>
        <v>0</v>
      </c>
      <c r="M3105" s="417">
        <f t="shared" si="3995"/>
        <v>34354.300000000003</v>
      </c>
      <c r="N3105" s="417">
        <f t="shared" si="3973"/>
        <v>0</v>
      </c>
      <c r="O3105" s="417">
        <f t="shared" ref="O3105" si="4006">F3105-F3104</f>
        <v>0</v>
      </c>
      <c r="P3105" s="417">
        <f t="shared" ref="P3105:Q3105" si="4007">M3105-M3104</f>
        <v>0</v>
      </c>
      <c r="Q3105" s="417">
        <f t="shared" si="4007"/>
        <v>0</v>
      </c>
      <c r="R3105" s="422"/>
      <c r="T3105" s="416">
        <v>0</v>
      </c>
    </row>
    <row r="3106" spans="1:20" s="485" customFormat="1" ht="24" hidden="1" customHeight="1">
      <c r="A3106" s="366" t="s">
        <v>2064</v>
      </c>
      <c r="B3106" s="418" t="s">
        <v>0</v>
      </c>
      <c r="C3106" s="418" t="s">
        <v>3662</v>
      </c>
      <c r="D3106" s="419" t="s">
        <v>128</v>
      </c>
      <c r="E3106" s="419" t="s">
        <v>1894</v>
      </c>
      <c r="F3106" s="411"/>
      <c r="G3106" s="411">
        <v>31845.4</v>
      </c>
      <c r="H3106" s="412">
        <f>INT($F3106*G3106)</f>
        <v>0</v>
      </c>
      <c r="I3106" s="411">
        <v>262052</v>
      </c>
      <c r="J3106" s="412">
        <f>INT($F3106*I3106)</f>
        <v>0</v>
      </c>
      <c r="K3106" s="411">
        <v>26881.3</v>
      </c>
      <c r="L3106" s="412">
        <f>INT($F3106*K3106)</f>
        <v>0</v>
      </c>
      <c r="M3106" s="412">
        <f>+G3106+I3106+K3106</f>
        <v>320778.7</v>
      </c>
      <c r="N3106" s="412">
        <f>H3106+J3106+L3106</f>
        <v>0</v>
      </c>
      <c r="O3106" s="412"/>
      <c r="P3106" s="412"/>
      <c r="Q3106" s="412"/>
      <c r="R3106" s="419" t="s">
        <v>0</v>
      </c>
      <c r="T3106" s="411">
        <v>6</v>
      </c>
    </row>
    <row r="3107" spans="1:20" s="77" customFormat="1" ht="24" hidden="1" customHeight="1">
      <c r="A3107" s="372" t="s">
        <v>2303</v>
      </c>
      <c r="B3107" s="421" t="s">
        <v>0</v>
      </c>
      <c r="C3107" s="421" t="s">
        <v>1583</v>
      </c>
      <c r="D3107" s="422" t="s">
        <v>128</v>
      </c>
      <c r="E3107" s="422" t="s">
        <v>1536</v>
      </c>
      <c r="F3107" s="416"/>
      <c r="G3107" s="416">
        <v>31845.4</v>
      </c>
      <c r="H3107" s="417">
        <f t="shared" si="3992"/>
        <v>0</v>
      </c>
      <c r="I3107" s="416">
        <v>262052</v>
      </c>
      <c r="J3107" s="417">
        <f t="shared" si="3993"/>
        <v>0</v>
      </c>
      <c r="K3107" s="416">
        <v>26881.3</v>
      </c>
      <c r="L3107" s="417">
        <f t="shared" si="3994"/>
        <v>0</v>
      </c>
      <c r="M3107" s="417">
        <f t="shared" si="3995"/>
        <v>320778.7</v>
      </c>
      <c r="N3107" s="417">
        <f t="shared" si="3973"/>
        <v>0</v>
      </c>
      <c r="O3107" s="417">
        <f t="shared" ref="O3107" si="4008">F3107-F3106</f>
        <v>0</v>
      </c>
      <c r="P3107" s="417">
        <f t="shared" ref="P3107:Q3107" si="4009">M3107-M3106</f>
        <v>0</v>
      </c>
      <c r="Q3107" s="417">
        <f t="shared" si="4009"/>
        <v>0</v>
      </c>
      <c r="R3107" s="422"/>
      <c r="T3107" s="416">
        <v>6</v>
      </c>
    </row>
    <row r="3108" spans="1:20" s="485" customFormat="1" ht="24" hidden="1" customHeight="1">
      <c r="A3108" s="366" t="s">
        <v>2313</v>
      </c>
      <c r="B3108" s="418" t="s">
        <v>0</v>
      </c>
      <c r="C3108" s="418" t="s">
        <v>3662</v>
      </c>
      <c r="D3108" s="419" t="s">
        <v>130</v>
      </c>
      <c r="E3108" s="419" t="s">
        <v>1894</v>
      </c>
      <c r="F3108" s="411"/>
      <c r="G3108" s="411">
        <v>8728.5</v>
      </c>
      <c r="H3108" s="412">
        <f>INT($F3108*G3108)</f>
        <v>0</v>
      </c>
      <c r="I3108" s="411">
        <v>57738.400000000001</v>
      </c>
      <c r="J3108" s="412">
        <f>INT($F3108*I3108)</f>
        <v>0</v>
      </c>
      <c r="K3108" s="411">
        <v>5843</v>
      </c>
      <c r="L3108" s="412">
        <f>INT($F3108*K3108)</f>
        <v>0</v>
      </c>
      <c r="M3108" s="412">
        <f>+G3108+I3108+K3108</f>
        <v>72309.899999999994</v>
      </c>
      <c r="N3108" s="412">
        <f>H3108+J3108+L3108</f>
        <v>0</v>
      </c>
      <c r="O3108" s="412"/>
      <c r="P3108" s="412"/>
      <c r="Q3108" s="412"/>
      <c r="R3108" s="419" t="s">
        <v>0</v>
      </c>
      <c r="T3108" s="411">
        <v>1</v>
      </c>
    </row>
    <row r="3109" spans="1:20" s="77" customFormat="1" ht="24" hidden="1" customHeight="1">
      <c r="A3109" s="372" t="s">
        <v>2089</v>
      </c>
      <c r="B3109" s="421" t="s">
        <v>0</v>
      </c>
      <c r="C3109" s="421" t="s">
        <v>1583</v>
      </c>
      <c r="D3109" s="422" t="s">
        <v>130</v>
      </c>
      <c r="E3109" s="422" t="s">
        <v>1536</v>
      </c>
      <c r="F3109" s="416"/>
      <c r="G3109" s="416">
        <v>8728.5</v>
      </c>
      <c r="H3109" s="417">
        <f t="shared" si="3992"/>
        <v>0</v>
      </c>
      <c r="I3109" s="416">
        <v>57738.400000000001</v>
      </c>
      <c r="J3109" s="417">
        <f t="shared" si="3993"/>
        <v>0</v>
      </c>
      <c r="K3109" s="416">
        <v>5843</v>
      </c>
      <c r="L3109" s="417">
        <f t="shared" si="3994"/>
        <v>0</v>
      </c>
      <c r="M3109" s="417">
        <f t="shared" si="3995"/>
        <v>72309.899999999994</v>
      </c>
      <c r="N3109" s="417">
        <f t="shared" si="3973"/>
        <v>0</v>
      </c>
      <c r="O3109" s="417">
        <f t="shared" ref="O3109" si="4010">F3109-F3108</f>
        <v>0</v>
      </c>
      <c r="P3109" s="417">
        <f t="shared" ref="P3109:Q3109" si="4011">M3109-M3108</f>
        <v>0</v>
      </c>
      <c r="Q3109" s="417">
        <f t="shared" si="4011"/>
        <v>0</v>
      </c>
      <c r="R3109" s="422"/>
      <c r="T3109" s="416">
        <v>1</v>
      </c>
    </row>
    <row r="3110" spans="1:20" s="485" customFormat="1" ht="24" hidden="1" customHeight="1">
      <c r="A3110" s="366" t="s">
        <v>2313</v>
      </c>
      <c r="B3110" s="418" t="s">
        <v>0</v>
      </c>
      <c r="C3110" s="418" t="s">
        <v>3662</v>
      </c>
      <c r="D3110" s="419" t="s">
        <v>134</v>
      </c>
      <c r="E3110" s="419" t="s">
        <v>1894</v>
      </c>
      <c r="F3110" s="411"/>
      <c r="G3110" s="411">
        <v>8217.7000000000007</v>
      </c>
      <c r="H3110" s="412">
        <f>INT($F3110*G3110)</f>
        <v>0</v>
      </c>
      <c r="I3110" s="411">
        <v>50633.599999999999</v>
      </c>
      <c r="J3110" s="412">
        <f>INT($F3110*I3110)</f>
        <v>0</v>
      </c>
      <c r="K3110" s="411">
        <v>5645.2</v>
      </c>
      <c r="L3110" s="412">
        <f>INT($F3110*K3110)</f>
        <v>0</v>
      </c>
      <c r="M3110" s="412">
        <f>+G3110+I3110+K3110</f>
        <v>64496.5</v>
      </c>
      <c r="N3110" s="412">
        <f>H3110+J3110+L3110</f>
        <v>0</v>
      </c>
      <c r="O3110" s="412"/>
      <c r="P3110" s="412"/>
      <c r="Q3110" s="412"/>
      <c r="R3110" s="419" t="s">
        <v>0</v>
      </c>
      <c r="T3110" s="411">
        <v>0</v>
      </c>
    </row>
    <row r="3111" spans="1:20" s="77" customFormat="1" ht="24" hidden="1" customHeight="1">
      <c r="A3111" s="372" t="s">
        <v>2089</v>
      </c>
      <c r="B3111" s="421" t="s">
        <v>0</v>
      </c>
      <c r="C3111" s="421" t="s">
        <v>1583</v>
      </c>
      <c r="D3111" s="422" t="s">
        <v>134</v>
      </c>
      <c r="E3111" s="422" t="s">
        <v>1536</v>
      </c>
      <c r="F3111" s="416"/>
      <c r="G3111" s="416">
        <v>8217.7000000000007</v>
      </c>
      <c r="H3111" s="417">
        <f t="shared" si="3992"/>
        <v>0</v>
      </c>
      <c r="I3111" s="416">
        <v>50633.599999999999</v>
      </c>
      <c r="J3111" s="417">
        <f t="shared" si="3993"/>
        <v>0</v>
      </c>
      <c r="K3111" s="416">
        <v>5645.2</v>
      </c>
      <c r="L3111" s="417">
        <f t="shared" si="3994"/>
        <v>0</v>
      </c>
      <c r="M3111" s="417">
        <f t="shared" si="3995"/>
        <v>64496.5</v>
      </c>
      <c r="N3111" s="417">
        <f t="shared" si="3973"/>
        <v>0</v>
      </c>
      <c r="O3111" s="417">
        <f t="shared" ref="O3111" si="4012">F3111-F3110</f>
        <v>0</v>
      </c>
      <c r="P3111" s="417">
        <f t="shared" ref="P3111:Q3111" si="4013">M3111-M3110</f>
        <v>0</v>
      </c>
      <c r="Q3111" s="417">
        <f t="shared" si="4013"/>
        <v>0</v>
      </c>
      <c r="R3111" s="422"/>
      <c r="T3111" s="416">
        <v>0</v>
      </c>
    </row>
    <row r="3112" spans="1:20" s="485" customFormat="1" ht="24" hidden="1" customHeight="1">
      <c r="A3112" s="366" t="s">
        <v>2093</v>
      </c>
      <c r="B3112" s="418" t="s">
        <v>0</v>
      </c>
      <c r="C3112" s="418" t="s">
        <v>3662</v>
      </c>
      <c r="D3112" s="419" t="s">
        <v>136</v>
      </c>
      <c r="E3112" s="419" t="s">
        <v>1894</v>
      </c>
      <c r="F3112" s="411"/>
      <c r="G3112" s="411">
        <v>6453.1</v>
      </c>
      <c r="H3112" s="412">
        <f>INT($F3112*G3112)</f>
        <v>0</v>
      </c>
      <c r="I3112" s="411">
        <v>34660.800000000003</v>
      </c>
      <c r="J3112" s="412">
        <f>INT($F3112*I3112)</f>
        <v>0</v>
      </c>
      <c r="K3112" s="411">
        <v>4460.3999999999996</v>
      </c>
      <c r="L3112" s="412">
        <f>INT($F3112*K3112)</f>
        <v>0</v>
      </c>
      <c r="M3112" s="412">
        <f>+G3112+I3112+K3112</f>
        <v>45574.3</v>
      </c>
      <c r="N3112" s="412">
        <f>H3112+J3112+L3112</f>
        <v>0</v>
      </c>
      <c r="O3112" s="412"/>
      <c r="P3112" s="412"/>
      <c r="Q3112" s="412"/>
      <c r="R3112" s="419" t="s">
        <v>0</v>
      </c>
      <c r="T3112" s="411">
        <v>0</v>
      </c>
    </row>
    <row r="3113" spans="1:20" s="77" customFormat="1" ht="24" hidden="1" customHeight="1">
      <c r="A3113" s="372" t="s">
        <v>2089</v>
      </c>
      <c r="B3113" s="421" t="s">
        <v>0</v>
      </c>
      <c r="C3113" s="421" t="s">
        <v>1583</v>
      </c>
      <c r="D3113" s="422" t="s">
        <v>136</v>
      </c>
      <c r="E3113" s="422" t="s">
        <v>1536</v>
      </c>
      <c r="F3113" s="416"/>
      <c r="G3113" s="416">
        <v>6453.1</v>
      </c>
      <c r="H3113" s="417">
        <f t="shared" si="3992"/>
        <v>0</v>
      </c>
      <c r="I3113" s="416">
        <v>34660.800000000003</v>
      </c>
      <c r="J3113" s="417">
        <f t="shared" si="3993"/>
        <v>0</v>
      </c>
      <c r="K3113" s="416">
        <v>4460.3999999999996</v>
      </c>
      <c r="L3113" s="417">
        <f t="shared" si="3994"/>
        <v>0</v>
      </c>
      <c r="M3113" s="417">
        <f t="shared" si="3995"/>
        <v>45574.3</v>
      </c>
      <c r="N3113" s="417">
        <f t="shared" si="3973"/>
        <v>0</v>
      </c>
      <c r="O3113" s="417">
        <f t="shared" ref="O3113" si="4014">F3113-F3112</f>
        <v>0</v>
      </c>
      <c r="P3113" s="417">
        <f t="shared" ref="P3113:Q3113" si="4015">M3113-M3112</f>
        <v>0</v>
      </c>
      <c r="Q3113" s="417">
        <f t="shared" si="4015"/>
        <v>0</v>
      </c>
      <c r="R3113" s="422"/>
      <c r="T3113" s="416">
        <v>0</v>
      </c>
    </row>
    <row r="3114" spans="1:20" s="485" customFormat="1" ht="24" hidden="1" customHeight="1">
      <c r="A3114" s="366" t="s">
        <v>2313</v>
      </c>
      <c r="B3114" s="418" t="s">
        <v>0</v>
      </c>
      <c r="C3114" s="418" t="s">
        <v>3662</v>
      </c>
      <c r="D3114" s="419" t="s">
        <v>135</v>
      </c>
      <c r="E3114" s="419" t="s">
        <v>1894</v>
      </c>
      <c r="F3114" s="411"/>
      <c r="G3114" s="411">
        <v>2544.3000000000002</v>
      </c>
      <c r="H3114" s="412">
        <f>INT($F3114*G3114)</f>
        <v>0</v>
      </c>
      <c r="I3114" s="411">
        <v>31755.200000000001</v>
      </c>
      <c r="J3114" s="412">
        <f>INT($F3114*I3114)</f>
        <v>0</v>
      </c>
      <c r="K3114" s="411">
        <v>54.8</v>
      </c>
      <c r="L3114" s="412">
        <f>INT($F3114*K3114)</f>
        <v>0</v>
      </c>
      <c r="M3114" s="412">
        <f>+G3114+I3114+K3114</f>
        <v>34354.300000000003</v>
      </c>
      <c r="N3114" s="412">
        <f>H3114+J3114+L3114</f>
        <v>0</v>
      </c>
      <c r="O3114" s="412"/>
      <c r="P3114" s="412"/>
      <c r="Q3114" s="412"/>
      <c r="R3114" s="419" t="s">
        <v>0</v>
      </c>
      <c r="T3114" s="411">
        <v>0</v>
      </c>
    </row>
    <row r="3115" spans="1:20" s="77" customFormat="1" ht="24" hidden="1" customHeight="1">
      <c r="A3115" s="372" t="s">
        <v>2303</v>
      </c>
      <c r="B3115" s="421" t="s">
        <v>0</v>
      </c>
      <c r="C3115" s="421" t="s">
        <v>1583</v>
      </c>
      <c r="D3115" s="422" t="s">
        <v>135</v>
      </c>
      <c r="E3115" s="422" t="s">
        <v>1536</v>
      </c>
      <c r="F3115" s="416"/>
      <c r="G3115" s="416">
        <v>2544.3000000000002</v>
      </c>
      <c r="H3115" s="417">
        <f t="shared" si="3992"/>
        <v>0</v>
      </c>
      <c r="I3115" s="416">
        <v>31755.200000000001</v>
      </c>
      <c r="J3115" s="417">
        <f t="shared" si="3993"/>
        <v>0</v>
      </c>
      <c r="K3115" s="416">
        <v>54.8</v>
      </c>
      <c r="L3115" s="417">
        <f t="shared" si="3994"/>
        <v>0</v>
      </c>
      <c r="M3115" s="417">
        <f t="shared" si="3995"/>
        <v>34354.300000000003</v>
      </c>
      <c r="N3115" s="417">
        <f t="shared" si="3973"/>
        <v>0</v>
      </c>
      <c r="O3115" s="417">
        <f t="shared" ref="O3115" si="4016">F3115-F3114</f>
        <v>0</v>
      </c>
      <c r="P3115" s="417">
        <f t="shared" ref="P3115:Q3115" si="4017">M3115-M3114</f>
        <v>0</v>
      </c>
      <c r="Q3115" s="417">
        <f t="shared" si="4017"/>
        <v>0</v>
      </c>
      <c r="R3115" s="422"/>
      <c r="T3115" s="416">
        <v>0</v>
      </c>
    </row>
    <row r="3116" spans="1:20" s="371" customFormat="1" ht="24" hidden="1" customHeight="1">
      <c r="A3116" s="366" t="s">
        <v>2313</v>
      </c>
      <c r="B3116" s="436" t="s">
        <v>2362</v>
      </c>
      <c r="C3116" s="436" t="s">
        <v>3663</v>
      </c>
      <c r="D3116" s="437" t="s">
        <v>0</v>
      </c>
      <c r="E3116" s="437" t="s">
        <v>0</v>
      </c>
      <c r="F3116" s="438"/>
      <c r="G3116" s="439">
        <v>0</v>
      </c>
      <c r="H3116" s="438">
        <f>SUMIF($A$3118:$A$3139,$A3118,H$3118:H$3139)</f>
        <v>0</v>
      </c>
      <c r="I3116" s="439">
        <v>0</v>
      </c>
      <c r="J3116" s="438">
        <f t="shared" ref="J3116:J3117" si="4018">SUMIF($A$3118:$A$3139,$A3118,J$3118:J$3139)</f>
        <v>0</v>
      </c>
      <c r="K3116" s="439">
        <v>0</v>
      </c>
      <c r="L3116" s="438">
        <f t="shared" ref="L3116" si="4019">SUMIF($A$3118:$A$3139,$A3118,L$3118:L$3139)</f>
        <v>0</v>
      </c>
      <c r="M3116" s="440">
        <v>0</v>
      </c>
      <c r="N3116" s="438">
        <f>H3116+J3116+L3116</f>
        <v>0</v>
      </c>
      <c r="O3116" s="438"/>
      <c r="P3116" s="438"/>
      <c r="Q3116" s="438"/>
      <c r="R3116" s="441" t="s">
        <v>0</v>
      </c>
      <c r="T3116" s="438">
        <v>0</v>
      </c>
    </row>
    <row r="3117" spans="1:20" s="81" customFormat="1" ht="24" hidden="1" customHeight="1">
      <c r="A3117" s="372" t="s">
        <v>2072</v>
      </c>
      <c r="B3117" s="442" t="s">
        <v>3664</v>
      </c>
      <c r="C3117" s="442" t="s">
        <v>3665</v>
      </c>
      <c r="D3117" s="443" t="s">
        <v>0</v>
      </c>
      <c r="E3117" s="443" t="s">
        <v>0</v>
      </c>
      <c r="F3117" s="444"/>
      <c r="G3117" s="445">
        <v>0</v>
      </c>
      <c r="H3117" s="444">
        <f>SUMIF($A$3118:$A$3139,$A3119,H$3118:H$3139)</f>
        <v>0</v>
      </c>
      <c r="I3117" s="445">
        <v>0</v>
      </c>
      <c r="J3117" s="444">
        <f t="shared" si="4018"/>
        <v>0</v>
      </c>
      <c r="K3117" s="445">
        <v>0</v>
      </c>
      <c r="L3117" s="444">
        <f>SUMIF($A$3118:$A$3139,$A3119,L$3118:L$3139)</f>
        <v>0</v>
      </c>
      <c r="M3117" s="446">
        <v>0</v>
      </c>
      <c r="N3117" s="444">
        <f t="shared" si="3973"/>
        <v>0</v>
      </c>
      <c r="O3117" s="444">
        <f t="shared" ref="O3117" si="4020">F3117-F3116</f>
        <v>0</v>
      </c>
      <c r="P3117" s="444">
        <f t="shared" ref="P3117:Q3117" si="4021">M3117-M3116</f>
        <v>0</v>
      </c>
      <c r="Q3117" s="444">
        <f t="shared" si="4021"/>
        <v>0</v>
      </c>
      <c r="R3117" s="447"/>
      <c r="T3117" s="444">
        <v>0</v>
      </c>
    </row>
    <row r="3118" spans="1:20" s="485" customFormat="1" ht="24" hidden="1" customHeight="1">
      <c r="A3118" s="366" t="s">
        <v>2313</v>
      </c>
      <c r="B3118" s="418" t="s">
        <v>0</v>
      </c>
      <c r="C3118" s="418" t="s">
        <v>3666</v>
      </c>
      <c r="D3118" s="419" t="s">
        <v>137</v>
      </c>
      <c r="E3118" s="419" t="s">
        <v>1860</v>
      </c>
      <c r="F3118" s="411"/>
      <c r="G3118" s="411">
        <v>44328.2</v>
      </c>
      <c r="H3118" s="412">
        <f>INT($F3118*G3118)</f>
        <v>0</v>
      </c>
      <c r="I3118" s="411">
        <v>658858.4</v>
      </c>
      <c r="J3118" s="412">
        <f>INT($F3118*I3118)</f>
        <v>0</v>
      </c>
      <c r="K3118" s="411">
        <v>8339.5</v>
      </c>
      <c r="L3118" s="412">
        <f>INT($F3118*K3118)</f>
        <v>0</v>
      </c>
      <c r="M3118" s="412">
        <f>+G3118+I3118+K3118</f>
        <v>711526.1</v>
      </c>
      <c r="N3118" s="412">
        <f>H3118+J3118+L3118</f>
        <v>0</v>
      </c>
      <c r="O3118" s="412"/>
      <c r="P3118" s="412"/>
      <c r="Q3118" s="412"/>
      <c r="R3118" s="419" t="s">
        <v>0</v>
      </c>
      <c r="T3118" s="411">
        <v>5</v>
      </c>
    </row>
    <row r="3119" spans="1:20" s="77" customFormat="1" ht="24" hidden="1" customHeight="1">
      <c r="A3119" s="372" t="s">
        <v>2303</v>
      </c>
      <c r="B3119" s="421" t="s">
        <v>0</v>
      </c>
      <c r="C3119" s="421" t="s">
        <v>1584</v>
      </c>
      <c r="D3119" s="422" t="s">
        <v>137</v>
      </c>
      <c r="E3119" s="422" t="s">
        <v>729</v>
      </c>
      <c r="F3119" s="416"/>
      <c r="G3119" s="416">
        <v>44328.2</v>
      </c>
      <c r="H3119" s="417">
        <f t="shared" ref="H3119:H3139" si="4022">INT($F3119*G3119)</f>
        <v>0</v>
      </c>
      <c r="I3119" s="416">
        <v>658858.4</v>
      </c>
      <c r="J3119" s="417">
        <f t="shared" ref="J3119:J3139" si="4023">INT($F3119*I3119)</f>
        <v>0</v>
      </c>
      <c r="K3119" s="416">
        <v>8339.5</v>
      </c>
      <c r="L3119" s="417">
        <f t="shared" ref="L3119:L3139" si="4024">INT($F3119*K3119)</f>
        <v>0</v>
      </c>
      <c r="M3119" s="417">
        <f t="shared" ref="M3119:M3139" si="4025">+G3119+I3119+K3119</f>
        <v>711526.1</v>
      </c>
      <c r="N3119" s="417">
        <f t="shared" si="3973"/>
        <v>0</v>
      </c>
      <c r="O3119" s="417">
        <f t="shared" ref="O3119" si="4026">F3119-F3118</f>
        <v>0</v>
      </c>
      <c r="P3119" s="417">
        <f t="shared" ref="P3119:Q3119" si="4027">M3119-M3118</f>
        <v>0</v>
      </c>
      <c r="Q3119" s="417">
        <f t="shared" si="4027"/>
        <v>0</v>
      </c>
      <c r="R3119" s="422"/>
      <c r="T3119" s="416">
        <v>5</v>
      </c>
    </row>
    <row r="3120" spans="1:20" s="485" customFormat="1" ht="24" hidden="1" customHeight="1">
      <c r="A3120" s="366" t="s">
        <v>2064</v>
      </c>
      <c r="B3120" s="418" t="s">
        <v>0</v>
      </c>
      <c r="C3120" s="418" t="s">
        <v>3667</v>
      </c>
      <c r="D3120" s="419" t="s">
        <v>138</v>
      </c>
      <c r="E3120" s="419" t="s">
        <v>1860</v>
      </c>
      <c r="F3120" s="411"/>
      <c r="G3120" s="411">
        <v>2761.8</v>
      </c>
      <c r="H3120" s="412">
        <f>INT($F3120*G3120)</f>
        <v>0</v>
      </c>
      <c r="I3120" s="411">
        <v>33189.599999999999</v>
      </c>
      <c r="J3120" s="412">
        <f>INT($F3120*I3120)</f>
        <v>0</v>
      </c>
      <c r="K3120" s="411">
        <v>174.7</v>
      </c>
      <c r="L3120" s="412">
        <f>INT($F3120*K3120)</f>
        <v>0</v>
      </c>
      <c r="M3120" s="412">
        <f>+G3120+I3120+K3120</f>
        <v>36126.1</v>
      </c>
      <c r="N3120" s="412">
        <f>H3120+J3120+L3120</f>
        <v>0</v>
      </c>
      <c r="O3120" s="412"/>
      <c r="P3120" s="412"/>
      <c r="Q3120" s="412"/>
      <c r="R3120" s="419" t="s">
        <v>0</v>
      </c>
      <c r="T3120" s="411">
        <v>15</v>
      </c>
    </row>
    <row r="3121" spans="1:20" s="77" customFormat="1" ht="24" hidden="1" customHeight="1">
      <c r="A3121" s="372" t="s">
        <v>2303</v>
      </c>
      <c r="B3121" s="421" t="s">
        <v>0</v>
      </c>
      <c r="C3121" s="421" t="s">
        <v>1585</v>
      </c>
      <c r="D3121" s="422" t="s">
        <v>138</v>
      </c>
      <c r="E3121" s="422" t="s">
        <v>729</v>
      </c>
      <c r="F3121" s="416"/>
      <c r="G3121" s="416">
        <v>2761.8</v>
      </c>
      <c r="H3121" s="417">
        <f t="shared" si="4022"/>
        <v>0</v>
      </c>
      <c r="I3121" s="416">
        <v>33189.599999999999</v>
      </c>
      <c r="J3121" s="417">
        <f t="shared" si="4023"/>
        <v>0</v>
      </c>
      <c r="K3121" s="416">
        <v>174.7</v>
      </c>
      <c r="L3121" s="417">
        <f t="shared" si="4024"/>
        <v>0</v>
      </c>
      <c r="M3121" s="417">
        <f t="shared" si="4025"/>
        <v>36126.1</v>
      </c>
      <c r="N3121" s="417">
        <f t="shared" si="3973"/>
        <v>0</v>
      </c>
      <c r="O3121" s="417">
        <f t="shared" ref="O3121" si="4028">F3121-F3120</f>
        <v>0</v>
      </c>
      <c r="P3121" s="417">
        <f t="shared" ref="P3121:Q3121" si="4029">M3121-M3120</f>
        <v>0</v>
      </c>
      <c r="Q3121" s="417">
        <f t="shared" si="4029"/>
        <v>0</v>
      </c>
      <c r="R3121" s="422"/>
      <c r="T3121" s="416">
        <v>15</v>
      </c>
    </row>
    <row r="3122" spans="1:20" s="485" customFormat="1" ht="24" hidden="1" customHeight="1">
      <c r="A3122" s="366" t="s">
        <v>2313</v>
      </c>
      <c r="B3122" s="418" t="s">
        <v>0</v>
      </c>
      <c r="C3122" s="418" t="s">
        <v>3668</v>
      </c>
      <c r="D3122" s="419" t="s">
        <v>139</v>
      </c>
      <c r="E3122" s="419" t="s">
        <v>1860</v>
      </c>
      <c r="F3122" s="411"/>
      <c r="G3122" s="411">
        <v>4594.5</v>
      </c>
      <c r="H3122" s="412">
        <f>INT($F3122*G3122)</f>
        <v>0</v>
      </c>
      <c r="I3122" s="411">
        <v>53821.599999999999</v>
      </c>
      <c r="J3122" s="412">
        <f>INT($F3122*I3122)</f>
        <v>0</v>
      </c>
      <c r="K3122" s="411">
        <v>241.3</v>
      </c>
      <c r="L3122" s="412">
        <f>INT($F3122*K3122)</f>
        <v>0</v>
      </c>
      <c r="M3122" s="412">
        <f>+G3122+I3122+K3122</f>
        <v>58657.4</v>
      </c>
      <c r="N3122" s="412">
        <f>H3122+J3122+L3122</f>
        <v>0</v>
      </c>
      <c r="O3122" s="412"/>
      <c r="P3122" s="412"/>
      <c r="Q3122" s="412"/>
      <c r="R3122" s="419" t="s">
        <v>0</v>
      </c>
      <c r="T3122" s="411">
        <v>9</v>
      </c>
    </row>
    <row r="3123" spans="1:20" s="77" customFormat="1" ht="24" hidden="1" customHeight="1">
      <c r="A3123" s="372" t="s">
        <v>2303</v>
      </c>
      <c r="B3123" s="421" t="s">
        <v>0</v>
      </c>
      <c r="C3123" s="421" t="s">
        <v>1586</v>
      </c>
      <c r="D3123" s="422" t="s">
        <v>139</v>
      </c>
      <c r="E3123" s="422" t="s">
        <v>729</v>
      </c>
      <c r="F3123" s="416"/>
      <c r="G3123" s="416">
        <v>4594.5</v>
      </c>
      <c r="H3123" s="417">
        <f t="shared" si="4022"/>
        <v>0</v>
      </c>
      <c r="I3123" s="416">
        <v>53821.599999999999</v>
      </c>
      <c r="J3123" s="417">
        <f t="shared" si="4023"/>
        <v>0</v>
      </c>
      <c r="K3123" s="416">
        <v>241.3</v>
      </c>
      <c r="L3123" s="417">
        <f t="shared" si="4024"/>
        <v>0</v>
      </c>
      <c r="M3123" s="417">
        <f t="shared" si="4025"/>
        <v>58657.4</v>
      </c>
      <c r="N3123" s="417">
        <f t="shared" si="3973"/>
        <v>0</v>
      </c>
      <c r="O3123" s="417">
        <f t="shared" ref="O3123" si="4030">F3123-F3122</f>
        <v>0</v>
      </c>
      <c r="P3123" s="417">
        <f t="shared" ref="P3123:Q3123" si="4031">M3123-M3122</f>
        <v>0</v>
      </c>
      <c r="Q3123" s="417">
        <f t="shared" si="4031"/>
        <v>0</v>
      </c>
      <c r="R3123" s="422"/>
      <c r="T3123" s="416">
        <v>9</v>
      </c>
    </row>
    <row r="3124" spans="1:20" s="485" customFormat="1" ht="24" hidden="1" customHeight="1">
      <c r="A3124" s="366" t="s">
        <v>2064</v>
      </c>
      <c r="B3124" s="418" t="s">
        <v>0</v>
      </c>
      <c r="C3124" s="418" t="s">
        <v>3669</v>
      </c>
      <c r="D3124" s="419" t="s">
        <v>140</v>
      </c>
      <c r="E3124" s="419" t="s">
        <v>1860</v>
      </c>
      <c r="F3124" s="411"/>
      <c r="G3124" s="411">
        <v>6772.4</v>
      </c>
      <c r="H3124" s="412">
        <f>INT($F3124*G3124)</f>
        <v>0</v>
      </c>
      <c r="I3124" s="411">
        <v>60359.199999999997</v>
      </c>
      <c r="J3124" s="412">
        <f>INT($F3124*I3124)</f>
        <v>0</v>
      </c>
      <c r="K3124" s="411">
        <v>1273.8</v>
      </c>
      <c r="L3124" s="412">
        <f>INT($F3124*K3124)</f>
        <v>0</v>
      </c>
      <c r="M3124" s="412">
        <f>+G3124+I3124+K3124</f>
        <v>68405.399999999994</v>
      </c>
      <c r="N3124" s="412">
        <f>H3124+J3124+L3124</f>
        <v>0</v>
      </c>
      <c r="O3124" s="412"/>
      <c r="P3124" s="412"/>
      <c r="Q3124" s="412"/>
      <c r="R3124" s="419" t="s">
        <v>0</v>
      </c>
      <c r="T3124" s="411">
        <v>2</v>
      </c>
    </row>
    <row r="3125" spans="1:20" s="77" customFormat="1" ht="24" hidden="1" customHeight="1">
      <c r="A3125" s="372" t="s">
        <v>2072</v>
      </c>
      <c r="B3125" s="421" t="s">
        <v>0</v>
      </c>
      <c r="C3125" s="421" t="s">
        <v>1587</v>
      </c>
      <c r="D3125" s="422" t="s">
        <v>140</v>
      </c>
      <c r="E3125" s="422" t="s">
        <v>729</v>
      </c>
      <c r="F3125" s="416"/>
      <c r="G3125" s="416">
        <v>6772.4</v>
      </c>
      <c r="H3125" s="417">
        <f t="shared" si="4022"/>
        <v>0</v>
      </c>
      <c r="I3125" s="416">
        <v>60359.199999999997</v>
      </c>
      <c r="J3125" s="417">
        <f t="shared" si="4023"/>
        <v>0</v>
      </c>
      <c r="K3125" s="416">
        <v>1273.8</v>
      </c>
      <c r="L3125" s="417">
        <f t="shared" si="4024"/>
        <v>0</v>
      </c>
      <c r="M3125" s="417">
        <f t="shared" si="4025"/>
        <v>68405.399999999994</v>
      </c>
      <c r="N3125" s="417">
        <f t="shared" si="3973"/>
        <v>0</v>
      </c>
      <c r="O3125" s="417">
        <f t="shared" ref="O3125" si="4032">F3125-F3124</f>
        <v>0</v>
      </c>
      <c r="P3125" s="417">
        <f t="shared" ref="P3125:Q3125" si="4033">M3125-M3124</f>
        <v>0</v>
      </c>
      <c r="Q3125" s="417">
        <f t="shared" si="4033"/>
        <v>0</v>
      </c>
      <c r="R3125" s="422"/>
      <c r="T3125" s="416">
        <v>2</v>
      </c>
    </row>
    <row r="3126" spans="1:20" s="485" customFormat="1" ht="24" hidden="1" customHeight="1">
      <c r="A3126" s="366" t="s">
        <v>2064</v>
      </c>
      <c r="B3126" s="418" t="s">
        <v>0</v>
      </c>
      <c r="C3126" s="418" t="s">
        <v>3670</v>
      </c>
      <c r="D3126" s="419" t="s">
        <v>141</v>
      </c>
      <c r="E3126" s="419" t="s">
        <v>2382</v>
      </c>
      <c r="F3126" s="411"/>
      <c r="G3126" s="411">
        <v>1769.6</v>
      </c>
      <c r="H3126" s="412">
        <f>INT($F3126*G3126)</f>
        <v>0</v>
      </c>
      <c r="I3126" s="411">
        <v>14944</v>
      </c>
      <c r="J3126" s="412">
        <f>INT($F3126*I3126)</f>
        <v>0</v>
      </c>
      <c r="K3126" s="411">
        <v>247.4</v>
      </c>
      <c r="L3126" s="412">
        <f>INT($F3126*K3126)</f>
        <v>0</v>
      </c>
      <c r="M3126" s="412">
        <f>+G3126+I3126+K3126</f>
        <v>16961</v>
      </c>
      <c r="N3126" s="412">
        <f>H3126+J3126+L3126</f>
        <v>0</v>
      </c>
      <c r="O3126" s="412"/>
      <c r="P3126" s="412"/>
      <c r="Q3126" s="412"/>
      <c r="R3126" s="419" t="s">
        <v>0</v>
      </c>
      <c r="T3126" s="411">
        <v>2</v>
      </c>
    </row>
    <row r="3127" spans="1:20" s="77" customFormat="1" ht="24" hidden="1" customHeight="1">
      <c r="A3127" s="372" t="s">
        <v>2303</v>
      </c>
      <c r="B3127" s="421" t="s">
        <v>0</v>
      </c>
      <c r="C3127" s="421" t="s">
        <v>1588</v>
      </c>
      <c r="D3127" s="422" t="s">
        <v>141</v>
      </c>
      <c r="E3127" s="422" t="s">
        <v>859</v>
      </c>
      <c r="F3127" s="416"/>
      <c r="G3127" s="416">
        <v>1769.6</v>
      </c>
      <c r="H3127" s="417">
        <f t="shared" si="4022"/>
        <v>0</v>
      </c>
      <c r="I3127" s="416">
        <v>14944</v>
      </c>
      <c r="J3127" s="417">
        <f t="shared" si="4023"/>
        <v>0</v>
      </c>
      <c r="K3127" s="416">
        <v>247.4</v>
      </c>
      <c r="L3127" s="417">
        <f t="shared" si="4024"/>
        <v>0</v>
      </c>
      <c r="M3127" s="417">
        <f t="shared" si="4025"/>
        <v>16961</v>
      </c>
      <c r="N3127" s="417">
        <f t="shared" si="3973"/>
        <v>0</v>
      </c>
      <c r="O3127" s="417">
        <f t="shared" ref="O3127" si="4034">F3127-F3126</f>
        <v>0</v>
      </c>
      <c r="P3127" s="417">
        <f t="shared" ref="P3127:Q3127" si="4035">M3127-M3126</f>
        <v>0</v>
      </c>
      <c r="Q3127" s="417">
        <f t="shared" si="4035"/>
        <v>0</v>
      </c>
      <c r="R3127" s="422"/>
      <c r="T3127" s="416">
        <v>2</v>
      </c>
    </row>
    <row r="3128" spans="1:20" s="485" customFormat="1" ht="24" hidden="1" customHeight="1">
      <c r="A3128" s="366" t="s">
        <v>2313</v>
      </c>
      <c r="B3128" s="418" t="s">
        <v>0</v>
      </c>
      <c r="C3128" s="418" t="s">
        <v>3671</v>
      </c>
      <c r="D3128" s="419" t="s">
        <v>142</v>
      </c>
      <c r="E3128" s="419" t="s">
        <v>2382</v>
      </c>
      <c r="F3128" s="411"/>
      <c r="G3128" s="411">
        <v>2028</v>
      </c>
      <c r="H3128" s="412">
        <f>INT($F3128*G3128)</f>
        <v>0</v>
      </c>
      <c r="I3128" s="411">
        <v>16752</v>
      </c>
      <c r="J3128" s="412">
        <f>INT($F3128*I3128)</f>
        <v>0</v>
      </c>
      <c r="K3128" s="411">
        <v>245.6</v>
      </c>
      <c r="L3128" s="412">
        <f>INT($F3128*K3128)</f>
        <v>0</v>
      </c>
      <c r="M3128" s="412">
        <f>+G3128+I3128+K3128</f>
        <v>19025.599999999999</v>
      </c>
      <c r="N3128" s="412">
        <f>H3128+J3128+L3128</f>
        <v>0</v>
      </c>
      <c r="O3128" s="412"/>
      <c r="P3128" s="412"/>
      <c r="Q3128" s="412"/>
      <c r="R3128" s="419" t="s">
        <v>0</v>
      </c>
      <c r="T3128" s="411">
        <v>1</v>
      </c>
    </row>
    <row r="3129" spans="1:20" s="77" customFormat="1" ht="24" hidden="1" customHeight="1">
      <c r="A3129" s="372" t="s">
        <v>2303</v>
      </c>
      <c r="B3129" s="421" t="s">
        <v>0</v>
      </c>
      <c r="C3129" s="421" t="s">
        <v>1589</v>
      </c>
      <c r="D3129" s="422" t="s">
        <v>142</v>
      </c>
      <c r="E3129" s="422" t="s">
        <v>859</v>
      </c>
      <c r="F3129" s="416"/>
      <c r="G3129" s="416">
        <v>2028</v>
      </c>
      <c r="H3129" s="417">
        <f t="shared" si="4022"/>
        <v>0</v>
      </c>
      <c r="I3129" s="416">
        <v>16752</v>
      </c>
      <c r="J3129" s="417">
        <f t="shared" si="4023"/>
        <v>0</v>
      </c>
      <c r="K3129" s="416">
        <v>245.6</v>
      </c>
      <c r="L3129" s="417">
        <f t="shared" si="4024"/>
        <v>0</v>
      </c>
      <c r="M3129" s="417">
        <f t="shared" si="4025"/>
        <v>19025.599999999999</v>
      </c>
      <c r="N3129" s="417">
        <f t="shared" si="3973"/>
        <v>0</v>
      </c>
      <c r="O3129" s="417">
        <f t="shared" ref="O3129" si="4036">F3129-F3128</f>
        <v>0</v>
      </c>
      <c r="P3129" s="417">
        <f t="shared" ref="P3129:Q3129" si="4037">M3129-M3128</f>
        <v>0</v>
      </c>
      <c r="Q3129" s="417">
        <f t="shared" si="4037"/>
        <v>0</v>
      </c>
      <c r="R3129" s="422"/>
      <c r="T3129" s="416">
        <v>1</v>
      </c>
    </row>
    <row r="3130" spans="1:20" s="485" customFormat="1" ht="24" hidden="1" customHeight="1">
      <c r="A3130" s="366" t="s">
        <v>2313</v>
      </c>
      <c r="B3130" s="418" t="s">
        <v>0</v>
      </c>
      <c r="C3130" s="418" t="s">
        <v>3672</v>
      </c>
      <c r="D3130" s="419" t="s">
        <v>143</v>
      </c>
      <c r="E3130" s="419" t="s">
        <v>1860</v>
      </c>
      <c r="F3130" s="411"/>
      <c r="G3130" s="411">
        <v>37656.6</v>
      </c>
      <c r="H3130" s="412">
        <f>INT($F3130*G3130)</f>
        <v>0</v>
      </c>
      <c r="I3130" s="411">
        <v>271096</v>
      </c>
      <c r="J3130" s="412">
        <f>INT($F3130*I3130)</f>
        <v>0</v>
      </c>
      <c r="K3130" s="411">
        <v>555.5</v>
      </c>
      <c r="L3130" s="412">
        <f>INT($F3130*K3130)</f>
        <v>0</v>
      </c>
      <c r="M3130" s="412">
        <f>+G3130+I3130+K3130</f>
        <v>309308.09999999998</v>
      </c>
      <c r="N3130" s="412">
        <f>H3130+J3130+L3130</f>
        <v>0</v>
      </c>
      <c r="O3130" s="412"/>
      <c r="P3130" s="412"/>
      <c r="Q3130" s="412"/>
      <c r="R3130" s="419" t="s">
        <v>0</v>
      </c>
      <c r="T3130" s="411">
        <v>1</v>
      </c>
    </row>
    <row r="3131" spans="1:20" s="77" customFormat="1" ht="24" hidden="1" customHeight="1">
      <c r="A3131" s="372" t="s">
        <v>2303</v>
      </c>
      <c r="B3131" s="421" t="s">
        <v>0</v>
      </c>
      <c r="C3131" s="421" t="s">
        <v>1590</v>
      </c>
      <c r="D3131" s="422" t="s">
        <v>143</v>
      </c>
      <c r="E3131" s="422" t="s">
        <v>729</v>
      </c>
      <c r="F3131" s="416"/>
      <c r="G3131" s="416">
        <v>37656.6</v>
      </c>
      <c r="H3131" s="417">
        <f t="shared" si="4022"/>
        <v>0</v>
      </c>
      <c r="I3131" s="416">
        <v>271096</v>
      </c>
      <c r="J3131" s="417">
        <f t="shared" si="4023"/>
        <v>0</v>
      </c>
      <c r="K3131" s="416">
        <v>555.5</v>
      </c>
      <c r="L3131" s="417">
        <f t="shared" si="4024"/>
        <v>0</v>
      </c>
      <c r="M3131" s="417">
        <f t="shared" si="4025"/>
        <v>309308.09999999998</v>
      </c>
      <c r="N3131" s="417">
        <f t="shared" si="3973"/>
        <v>0</v>
      </c>
      <c r="O3131" s="417">
        <f t="shared" ref="O3131" si="4038">F3131-F3130</f>
        <v>0</v>
      </c>
      <c r="P3131" s="417">
        <f t="shared" ref="P3131:Q3131" si="4039">M3131-M3130</f>
        <v>0</v>
      </c>
      <c r="Q3131" s="417">
        <f t="shared" si="4039"/>
        <v>0</v>
      </c>
      <c r="R3131" s="422"/>
      <c r="T3131" s="416">
        <v>1</v>
      </c>
    </row>
    <row r="3132" spans="1:20" s="485" customFormat="1" ht="24" hidden="1" customHeight="1">
      <c r="A3132" s="366" t="s">
        <v>2064</v>
      </c>
      <c r="B3132" s="418" t="s">
        <v>0</v>
      </c>
      <c r="C3132" s="418" t="s">
        <v>3673</v>
      </c>
      <c r="D3132" s="419" t="s">
        <v>144</v>
      </c>
      <c r="E3132" s="419" t="s">
        <v>1860</v>
      </c>
      <c r="F3132" s="411"/>
      <c r="G3132" s="411">
        <v>16956.599999999999</v>
      </c>
      <c r="H3132" s="412">
        <f>INT($F3132*G3132)</f>
        <v>0</v>
      </c>
      <c r="I3132" s="411">
        <v>124248</v>
      </c>
      <c r="J3132" s="412">
        <f>INT($F3132*I3132)</f>
        <v>0</v>
      </c>
      <c r="K3132" s="411">
        <v>465.8</v>
      </c>
      <c r="L3132" s="412">
        <f>INT($F3132*K3132)</f>
        <v>0</v>
      </c>
      <c r="M3132" s="412">
        <f>+G3132+I3132+K3132</f>
        <v>141670.39999999999</v>
      </c>
      <c r="N3132" s="412">
        <f>H3132+J3132+L3132</f>
        <v>0</v>
      </c>
      <c r="O3132" s="412"/>
      <c r="P3132" s="412"/>
      <c r="Q3132" s="412"/>
      <c r="R3132" s="419" t="s">
        <v>0</v>
      </c>
      <c r="T3132" s="411">
        <v>1</v>
      </c>
    </row>
    <row r="3133" spans="1:20" s="77" customFormat="1" ht="24" hidden="1" customHeight="1">
      <c r="A3133" s="372" t="s">
        <v>2072</v>
      </c>
      <c r="B3133" s="421" t="s">
        <v>0</v>
      </c>
      <c r="C3133" s="421" t="s">
        <v>1591</v>
      </c>
      <c r="D3133" s="422" t="s">
        <v>144</v>
      </c>
      <c r="E3133" s="422" t="s">
        <v>729</v>
      </c>
      <c r="F3133" s="416"/>
      <c r="G3133" s="416">
        <v>16956.599999999999</v>
      </c>
      <c r="H3133" s="417">
        <f t="shared" si="4022"/>
        <v>0</v>
      </c>
      <c r="I3133" s="416">
        <v>124248</v>
      </c>
      <c r="J3133" s="417">
        <f t="shared" si="4023"/>
        <v>0</v>
      </c>
      <c r="K3133" s="416">
        <v>465.8</v>
      </c>
      <c r="L3133" s="417">
        <f t="shared" si="4024"/>
        <v>0</v>
      </c>
      <c r="M3133" s="417">
        <f t="shared" si="4025"/>
        <v>141670.39999999999</v>
      </c>
      <c r="N3133" s="417">
        <f t="shared" si="3973"/>
        <v>0</v>
      </c>
      <c r="O3133" s="417">
        <f t="shared" ref="O3133" si="4040">F3133-F3132</f>
        <v>0</v>
      </c>
      <c r="P3133" s="417">
        <f t="shared" ref="P3133:Q3133" si="4041">M3133-M3132</f>
        <v>0</v>
      </c>
      <c r="Q3133" s="417">
        <f t="shared" si="4041"/>
        <v>0</v>
      </c>
      <c r="R3133" s="422"/>
      <c r="T3133" s="416">
        <v>1</v>
      </c>
    </row>
    <row r="3134" spans="1:20" s="485" customFormat="1" ht="24" hidden="1" customHeight="1">
      <c r="A3134" s="366" t="s">
        <v>2313</v>
      </c>
      <c r="B3134" s="418" t="s">
        <v>0</v>
      </c>
      <c r="C3134" s="418" t="s">
        <v>3674</v>
      </c>
      <c r="D3134" s="419" t="s">
        <v>3675</v>
      </c>
      <c r="E3134" s="419" t="s">
        <v>1860</v>
      </c>
      <c r="F3134" s="411"/>
      <c r="G3134" s="411">
        <v>0</v>
      </c>
      <c r="H3134" s="412">
        <f>INT($F3134*G3134)</f>
        <v>0</v>
      </c>
      <c r="I3134" s="411">
        <v>159602.1</v>
      </c>
      <c r="J3134" s="412">
        <f>INT($F3134*I3134)</f>
        <v>0</v>
      </c>
      <c r="K3134" s="411">
        <v>0</v>
      </c>
      <c r="L3134" s="412">
        <f>INT($F3134*K3134)</f>
        <v>0</v>
      </c>
      <c r="M3134" s="412">
        <f>+G3134+I3134+K3134</f>
        <v>159602.1</v>
      </c>
      <c r="N3134" s="412">
        <f>H3134+J3134+L3134</f>
        <v>0</v>
      </c>
      <c r="O3134" s="412"/>
      <c r="P3134" s="412"/>
      <c r="Q3134" s="412"/>
      <c r="R3134" s="419" t="s">
        <v>0</v>
      </c>
      <c r="T3134" s="411">
        <v>2</v>
      </c>
    </row>
    <row r="3135" spans="1:20" s="77" customFormat="1" ht="24" hidden="1" customHeight="1">
      <c r="A3135" s="372" t="s">
        <v>2072</v>
      </c>
      <c r="B3135" s="421" t="s">
        <v>0</v>
      </c>
      <c r="C3135" s="421" t="s">
        <v>1592</v>
      </c>
      <c r="D3135" s="422" t="s">
        <v>1593</v>
      </c>
      <c r="E3135" s="422" t="s">
        <v>729</v>
      </c>
      <c r="F3135" s="416"/>
      <c r="G3135" s="416">
        <v>0</v>
      </c>
      <c r="H3135" s="417">
        <f t="shared" si="4022"/>
        <v>0</v>
      </c>
      <c r="I3135" s="416">
        <v>159602.1</v>
      </c>
      <c r="J3135" s="417">
        <f t="shared" si="4023"/>
        <v>0</v>
      </c>
      <c r="K3135" s="416">
        <v>0</v>
      </c>
      <c r="L3135" s="417">
        <f t="shared" si="4024"/>
        <v>0</v>
      </c>
      <c r="M3135" s="417">
        <f t="shared" si="4025"/>
        <v>159602.1</v>
      </c>
      <c r="N3135" s="417">
        <f t="shared" si="3973"/>
        <v>0</v>
      </c>
      <c r="O3135" s="417">
        <f t="shared" ref="O3135" si="4042">F3135-F3134</f>
        <v>0</v>
      </c>
      <c r="P3135" s="417">
        <f t="shared" ref="P3135:Q3135" si="4043">M3135-M3134</f>
        <v>0</v>
      </c>
      <c r="Q3135" s="417">
        <f t="shared" si="4043"/>
        <v>0</v>
      </c>
      <c r="R3135" s="422"/>
      <c r="T3135" s="416">
        <v>2</v>
      </c>
    </row>
    <row r="3136" spans="1:20" s="485" customFormat="1" ht="24" hidden="1" customHeight="1">
      <c r="A3136" s="366" t="s">
        <v>2313</v>
      </c>
      <c r="B3136" s="418" t="s">
        <v>0</v>
      </c>
      <c r="C3136" s="418" t="s">
        <v>3676</v>
      </c>
      <c r="D3136" s="419" t="s">
        <v>145</v>
      </c>
      <c r="E3136" s="419" t="s">
        <v>3677</v>
      </c>
      <c r="F3136" s="411"/>
      <c r="G3136" s="411">
        <v>6043</v>
      </c>
      <c r="H3136" s="412">
        <f>INT($F3136*G3136)</f>
        <v>0</v>
      </c>
      <c r="I3136" s="411">
        <v>43661.599999999999</v>
      </c>
      <c r="J3136" s="412">
        <f>INT($F3136*I3136)</f>
        <v>0</v>
      </c>
      <c r="K3136" s="411">
        <v>104.1</v>
      </c>
      <c r="L3136" s="412">
        <f>INT($F3136*K3136)</f>
        <v>0</v>
      </c>
      <c r="M3136" s="412">
        <f>+G3136+I3136+K3136</f>
        <v>49808.7</v>
      </c>
      <c r="N3136" s="412">
        <f>H3136+J3136+L3136</f>
        <v>0</v>
      </c>
      <c r="O3136" s="412"/>
      <c r="P3136" s="412"/>
      <c r="Q3136" s="412"/>
      <c r="R3136" s="419" t="s">
        <v>0</v>
      </c>
      <c r="T3136" s="411">
        <v>32</v>
      </c>
    </row>
    <row r="3137" spans="1:20" s="77" customFormat="1" ht="24" hidden="1" customHeight="1">
      <c r="A3137" s="372" t="s">
        <v>2072</v>
      </c>
      <c r="B3137" s="421" t="s">
        <v>0</v>
      </c>
      <c r="C3137" s="421" t="s">
        <v>1594</v>
      </c>
      <c r="D3137" s="422" t="s">
        <v>145</v>
      </c>
      <c r="E3137" s="422" t="s">
        <v>1595</v>
      </c>
      <c r="F3137" s="416"/>
      <c r="G3137" s="416">
        <v>6043</v>
      </c>
      <c r="H3137" s="417">
        <f t="shared" si="4022"/>
        <v>0</v>
      </c>
      <c r="I3137" s="416">
        <v>43661.599999999999</v>
      </c>
      <c r="J3137" s="417">
        <f t="shared" si="4023"/>
        <v>0</v>
      </c>
      <c r="K3137" s="416">
        <v>104.1</v>
      </c>
      <c r="L3137" s="417">
        <f t="shared" si="4024"/>
        <v>0</v>
      </c>
      <c r="M3137" s="417">
        <f t="shared" si="4025"/>
        <v>49808.7</v>
      </c>
      <c r="N3137" s="417">
        <f t="shared" si="3973"/>
        <v>0</v>
      </c>
      <c r="O3137" s="417">
        <f t="shared" ref="O3137" si="4044">F3137-F3136</f>
        <v>0</v>
      </c>
      <c r="P3137" s="417">
        <f t="shared" ref="P3137:Q3137" si="4045">M3137-M3136</f>
        <v>0</v>
      </c>
      <c r="Q3137" s="417">
        <f t="shared" si="4045"/>
        <v>0</v>
      </c>
      <c r="R3137" s="422"/>
      <c r="T3137" s="416">
        <v>32</v>
      </c>
    </row>
    <row r="3138" spans="1:20" s="485" customFormat="1" ht="24" hidden="1" customHeight="1">
      <c r="A3138" s="366" t="s">
        <v>2064</v>
      </c>
      <c r="B3138" s="418" t="s">
        <v>0</v>
      </c>
      <c r="C3138" s="418" t="s">
        <v>3678</v>
      </c>
      <c r="D3138" s="419" t="s">
        <v>146</v>
      </c>
      <c r="E3138" s="419" t="s">
        <v>3677</v>
      </c>
      <c r="F3138" s="411"/>
      <c r="G3138" s="411">
        <v>9089.1</v>
      </c>
      <c r="H3138" s="412">
        <f>INT($F3138*G3138)</f>
        <v>0</v>
      </c>
      <c r="I3138" s="411">
        <v>67259.199999999997</v>
      </c>
      <c r="J3138" s="412">
        <f>INT($F3138*I3138)</f>
        <v>0</v>
      </c>
      <c r="K3138" s="411">
        <v>314.89999999999998</v>
      </c>
      <c r="L3138" s="412">
        <f>INT($F3138*K3138)</f>
        <v>0</v>
      </c>
      <c r="M3138" s="412">
        <f>+G3138+I3138+K3138</f>
        <v>76663.199999999997</v>
      </c>
      <c r="N3138" s="412">
        <f>H3138+J3138+L3138</f>
        <v>0</v>
      </c>
      <c r="O3138" s="412"/>
      <c r="P3138" s="412"/>
      <c r="Q3138" s="412"/>
      <c r="R3138" s="419" t="s">
        <v>0</v>
      </c>
      <c r="T3138" s="411">
        <v>42</v>
      </c>
    </row>
    <row r="3139" spans="1:20" s="77" customFormat="1" ht="24" hidden="1" customHeight="1">
      <c r="A3139" s="372" t="s">
        <v>2072</v>
      </c>
      <c r="B3139" s="421" t="s">
        <v>0</v>
      </c>
      <c r="C3139" s="421" t="s">
        <v>1596</v>
      </c>
      <c r="D3139" s="422" t="s">
        <v>146</v>
      </c>
      <c r="E3139" s="422" t="s">
        <v>1595</v>
      </c>
      <c r="F3139" s="416"/>
      <c r="G3139" s="416">
        <v>9089.1</v>
      </c>
      <c r="H3139" s="417">
        <f t="shared" si="4022"/>
        <v>0</v>
      </c>
      <c r="I3139" s="416">
        <v>67259.199999999997</v>
      </c>
      <c r="J3139" s="417">
        <f t="shared" si="4023"/>
        <v>0</v>
      </c>
      <c r="K3139" s="416">
        <v>314.89999999999998</v>
      </c>
      <c r="L3139" s="417">
        <f t="shared" si="4024"/>
        <v>0</v>
      </c>
      <c r="M3139" s="417">
        <f t="shared" si="4025"/>
        <v>76663.199999999997</v>
      </c>
      <c r="N3139" s="417">
        <f t="shared" si="3973"/>
        <v>0</v>
      </c>
      <c r="O3139" s="417">
        <f t="shared" ref="O3139" si="4046">F3139-F3138</f>
        <v>0</v>
      </c>
      <c r="P3139" s="417">
        <f t="shared" ref="P3139:Q3139" si="4047">M3139-M3138</f>
        <v>0</v>
      </c>
      <c r="Q3139" s="417">
        <f t="shared" si="4047"/>
        <v>0</v>
      </c>
      <c r="R3139" s="422"/>
      <c r="T3139" s="416">
        <v>42</v>
      </c>
    </row>
    <row r="3140" spans="1:20" s="371" customFormat="1" ht="24" hidden="1" customHeight="1">
      <c r="A3140" s="366" t="s">
        <v>2064</v>
      </c>
      <c r="B3140" s="436" t="s">
        <v>3178</v>
      </c>
      <c r="C3140" s="436" t="s">
        <v>3679</v>
      </c>
      <c r="D3140" s="437" t="s">
        <v>0</v>
      </c>
      <c r="E3140" s="437" t="s">
        <v>0</v>
      </c>
      <c r="F3140" s="438"/>
      <c r="G3140" s="439">
        <v>0</v>
      </c>
      <c r="H3140" s="438">
        <f>SUMIF($A$3142:$A$3149,$A3142,H$3142:H$3149)</f>
        <v>0</v>
      </c>
      <c r="I3140" s="439">
        <v>0</v>
      </c>
      <c r="J3140" s="438">
        <f t="shared" ref="J3140:J3141" si="4048">SUMIF($A$3142:$A$3149,$A3142,J$3142:J$3149)</f>
        <v>0</v>
      </c>
      <c r="K3140" s="439">
        <v>0</v>
      </c>
      <c r="L3140" s="438">
        <f t="shared" ref="L3140:L3141" si="4049">SUMIF($A$3142:$A$3149,$A3142,L$3142:L$3149)</f>
        <v>0</v>
      </c>
      <c r="M3140" s="440">
        <v>0</v>
      </c>
      <c r="N3140" s="438">
        <f>H3140+J3140+L3140</f>
        <v>0</v>
      </c>
      <c r="O3140" s="438"/>
      <c r="P3140" s="438"/>
      <c r="Q3140" s="438"/>
      <c r="R3140" s="441" t="s">
        <v>0</v>
      </c>
      <c r="T3140" s="438">
        <v>0</v>
      </c>
    </row>
    <row r="3141" spans="1:20" s="81" customFormat="1" ht="24" hidden="1" customHeight="1">
      <c r="A3141" s="372" t="s">
        <v>2072</v>
      </c>
      <c r="B3141" s="442" t="s">
        <v>3680</v>
      </c>
      <c r="C3141" s="442" t="s">
        <v>3681</v>
      </c>
      <c r="D3141" s="443" t="s">
        <v>0</v>
      </c>
      <c r="E3141" s="443" t="s">
        <v>0</v>
      </c>
      <c r="F3141" s="444"/>
      <c r="G3141" s="445">
        <v>0</v>
      </c>
      <c r="H3141" s="444">
        <f>SUMIF($A$3142:$A$3149,$A3143,H$3142:H$3149)</f>
        <v>0</v>
      </c>
      <c r="I3141" s="445">
        <v>0</v>
      </c>
      <c r="J3141" s="444">
        <f t="shared" si="4048"/>
        <v>0</v>
      </c>
      <c r="K3141" s="445">
        <v>0</v>
      </c>
      <c r="L3141" s="444">
        <f t="shared" si="4049"/>
        <v>0</v>
      </c>
      <c r="M3141" s="446">
        <v>0</v>
      </c>
      <c r="N3141" s="444">
        <f t="shared" ref="N3141:N3203" si="4050">H3141+J3141+L3141</f>
        <v>0</v>
      </c>
      <c r="O3141" s="444">
        <f t="shared" ref="O3141" si="4051">F3141-F3140</f>
        <v>0</v>
      </c>
      <c r="P3141" s="444">
        <f t="shared" ref="P3141:Q3141" si="4052">M3141-M3140</f>
        <v>0</v>
      </c>
      <c r="Q3141" s="444">
        <f t="shared" si="4052"/>
        <v>0</v>
      </c>
      <c r="R3141" s="447"/>
      <c r="T3141" s="444">
        <v>0</v>
      </c>
    </row>
    <row r="3142" spans="1:20" s="485" customFormat="1" ht="24" hidden="1" customHeight="1">
      <c r="A3142" s="366" t="s">
        <v>2064</v>
      </c>
      <c r="B3142" s="418" t="s">
        <v>0</v>
      </c>
      <c r="C3142" s="418" t="s">
        <v>3682</v>
      </c>
      <c r="D3142" s="419" t="s">
        <v>147</v>
      </c>
      <c r="E3142" s="419" t="s">
        <v>16</v>
      </c>
      <c r="F3142" s="411"/>
      <c r="G3142" s="411">
        <v>992.8</v>
      </c>
      <c r="H3142" s="412">
        <f>INT($F3142*G3142)</f>
        <v>0</v>
      </c>
      <c r="I3142" s="411">
        <v>8854.4</v>
      </c>
      <c r="J3142" s="412">
        <f>INT($F3142*I3142)</f>
        <v>0</v>
      </c>
      <c r="K3142" s="411">
        <v>186.8</v>
      </c>
      <c r="L3142" s="412">
        <f>INT($F3142*K3142)</f>
        <v>0</v>
      </c>
      <c r="M3142" s="412">
        <f>+G3142+I3142+K3142</f>
        <v>10033.999999999998</v>
      </c>
      <c r="N3142" s="412">
        <f>H3142+J3142+L3142</f>
        <v>0</v>
      </c>
      <c r="O3142" s="412"/>
      <c r="P3142" s="412"/>
      <c r="Q3142" s="412"/>
      <c r="R3142" s="419" t="s">
        <v>0</v>
      </c>
      <c r="T3142" s="411">
        <v>927</v>
      </c>
    </row>
    <row r="3143" spans="1:20" s="77" customFormat="1" ht="24" hidden="1" customHeight="1">
      <c r="A3143" s="372" t="s">
        <v>2303</v>
      </c>
      <c r="B3143" s="421" t="s">
        <v>0</v>
      </c>
      <c r="C3143" s="421" t="s">
        <v>1597</v>
      </c>
      <c r="D3143" s="422" t="s">
        <v>147</v>
      </c>
      <c r="E3143" s="422" t="s">
        <v>16</v>
      </c>
      <c r="F3143" s="416"/>
      <c r="G3143" s="416">
        <v>992.8</v>
      </c>
      <c r="H3143" s="417">
        <f t="shared" ref="H3143:H3149" si="4053">INT($F3143*G3143)</f>
        <v>0</v>
      </c>
      <c r="I3143" s="416">
        <v>8854.4</v>
      </c>
      <c r="J3143" s="417">
        <f t="shared" ref="J3143:J3149" si="4054">INT($F3143*I3143)</f>
        <v>0</v>
      </c>
      <c r="K3143" s="416">
        <v>186.8</v>
      </c>
      <c r="L3143" s="417">
        <f t="shared" ref="L3143:L3149" si="4055">INT($F3143*K3143)</f>
        <v>0</v>
      </c>
      <c r="M3143" s="417">
        <f t="shared" ref="M3143:M3149" si="4056">+G3143+I3143+K3143</f>
        <v>10033.999999999998</v>
      </c>
      <c r="N3143" s="417">
        <f t="shared" si="4050"/>
        <v>0</v>
      </c>
      <c r="O3143" s="417">
        <f t="shared" ref="O3143" si="4057">F3143-F3142</f>
        <v>0</v>
      </c>
      <c r="P3143" s="417">
        <f t="shared" ref="P3143:Q3143" si="4058">M3143-M3142</f>
        <v>0</v>
      </c>
      <c r="Q3143" s="417">
        <f t="shared" si="4058"/>
        <v>0</v>
      </c>
      <c r="R3143" s="422"/>
      <c r="T3143" s="416">
        <v>927</v>
      </c>
    </row>
    <row r="3144" spans="1:20" s="485" customFormat="1" ht="24" hidden="1" customHeight="1">
      <c r="A3144" s="366" t="s">
        <v>2313</v>
      </c>
      <c r="B3144" s="418" t="s">
        <v>0</v>
      </c>
      <c r="C3144" s="418" t="s">
        <v>3683</v>
      </c>
      <c r="D3144" s="419" t="s">
        <v>148</v>
      </c>
      <c r="E3144" s="419" t="s">
        <v>16</v>
      </c>
      <c r="F3144" s="411"/>
      <c r="G3144" s="411">
        <v>2814</v>
      </c>
      <c r="H3144" s="412">
        <f>INT($F3144*G3144)</f>
        <v>0</v>
      </c>
      <c r="I3144" s="411">
        <v>25088</v>
      </c>
      <c r="J3144" s="412">
        <f>INT($F3144*I3144)</f>
        <v>0</v>
      </c>
      <c r="K3144" s="411">
        <v>529.6</v>
      </c>
      <c r="L3144" s="412">
        <f>INT($F3144*K3144)</f>
        <v>0</v>
      </c>
      <c r="M3144" s="412">
        <f>+G3144+I3144+K3144</f>
        <v>28431.599999999999</v>
      </c>
      <c r="N3144" s="412">
        <f>H3144+J3144+L3144</f>
        <v>0</v>
      </c>
      <c r="O3144" s="412"/>
      <c r="P3144" s="412"/>
      <c r="Q3144" s="412"/>
      <c r="R3144" s="419" t="s">
        <v>0</v>
      </c>
      <c r="T3144" s="411">
        <v>258.3</v>
      </c>
    </row>
    <row r="3145" spans="1:20" s="77" customFormat="1" ht="24" hidden="1" customHeight="1">
      <c r="A3145" s="372" t="s">
        <v>2303</v>
      </c>
      <c r="B3145" s="421" t="s">
        <v>0</v>
      </c>
      <c r="C3145" s="421" t="s">
        <v>1598</v>
      </c>
      <c r="D3145" s="422" t="s">
        <v>148</v>
      </c>
      <c r="E3145" s="422" t="s">
        <v>16</v>
      </c>
      <c r="F3145" s="416"/>
      <c r="G3145" s="416">
        <v>2814</v>
      </c>
      <c r="H3145" s="417">
        <f t="shared" si="4053"/>
        <v>0</v>
      </c>
      <c r="I3145" s="416">
        <v>25088</v>
      </c>
      <c r="J3145" s="417">
        <f t="shared" si="4054"/>
        <v>0</v>
      </c>
      <c r="K3145" s="416">
        <v>529.6</v>
      </c>
      <c r="L3145" s="417">
        <f t="shared" si="4055"/>
        <v>0</v>
      </c>
      <c r="M3145" s="417">
        <f t="shared" si="4056"/>
        <v>28431.599999999999</v>
      </c>
      <c r="N3145" s="417">
        <f t="shared" si="4050"/>
        <v>0</v>
      </c>
      <c r="O3145" s="417">
        <f t="shared" ref="O3145" si="4059">F3145-F3144</f>
        <v>0</v>
      </c>
      <c r="P3145" s="417">
        <f t="shared" ref="P3145:Q3145" si="4060">M3145-M3144</f>
        <v>0</v>
      </c>
      <c r="Q3145" s="417">
        <f t="shared" si="4060"/>
        <v>0</v>
      </c>
      <c r="R3145" s="422"/>
      <c r="T3145" s="416">
        <v>258.3</v>
      </c>
    </row>
    <row r="3146" spans="1:20" s="485" customFormat="1" ht="24" hidden="1" customHeight="1">
      <c r="A3146" s="366" t="s">
        <v>2313</v>
      </c>
      <c r="B3146" s="418" t="s">
        <v>0</v>
      </c>
      <c r="C3146" s="418" t="s">
        <v>3684</v>
      </c>
      <c r="D3146" s="419" t="s">
        <v>119</v>
      </c>
      <c r="E3146" s="419" t="s">
        <v>16</v>
      </c>
      <c r="F3146" s="411"/>
      <c r="G3146" s="411">
        <v>2483.4</v>
      </c>
      <c r="H3146" s="412">
        <f>INT($F3146*G3146)</f>
        <v>0</v>
      </c>
      <c r="I3146" s="411">
        <v>22136</v>
      </c>
      <c r="J3146" s="412">
        <f>INT($F3146*I3146)</f>
        <v>0</v>
      </c>
      <c r="K3146" s="411">
        <v>466.7</v>
      </c>
      <c r="L3146" s="412">
        <f>INT($F3146*K3146)</f>
        <v>0</v>
      </c>
      <c r="M3146" s="412">
        <f>+G3146+I3146+K3146</f>
        <v>25086.100000000002</v>
      </c>
      <c r="N3146" s="412">
        <f>H3146+J3146+L3146</f>
        <v>0</v>
      </c>
      <c r="O3146" s="412"/>
      <c r="P3146" s="412"/>
      <c r="Q3146" s="412"/>
      <c r="R3146" s="419" t="s">
        <v>0</v>
      </c>
      <c r="T3146" s="411">
        <v>155</v>
      </c>
    </row>
    <row r="3147" spans="1:20" s="77" customFormat="1" ht="24" hidden="1" customHeight="1">
      <c r="A3147" s="372" t="s">
        <v>2072</v>
      </c>
      <c r="B3147" s="421" t="s">
        <v>0</v>
      </c>
      <c r="C3147" s="421" t="s">
        <v>1599</v>
      </c>
      <c r="D3147" s="422" t="s">
        <v>119</v>
      </c>
      <c r="E3147" s="422" t="s">
        <v>16</v>
      </c>
      <c r="F3147" s="416"/>
      <c r="G3147" s="416">
        <v>2483.4</v>
      </c>
      <c r="H3147" s="417">
        <f t="shared" si="4053"/>
        <v>0</v>
      </c>
      <c r="I3147" s="416">
        <v>22136</v>
      </c>
      <c r="J3147" s="417">
        <f t="shared" si="4054"/>
        <v>0</v>
      </c>
      <c r="K3147" s="416">
        <v>466.7</v>
      </c>
      <c r="L3147" s="417">
        <f t="shared" si="4055"/>
        <v>0</v>
      </c>
      <c r="M3147" s="417">
        <f t="shared" si="4056"/>
        <v>25086.100000000002</v>
      </c>
      <c r="N3147" s="417">
        <f t="shared" si="4050"/>
        <v>0</v>
      </c>
      <c r="O3147" s="417">
        <f t="shared" ref="O3147" si="4061">F3147-F3146</f>
        <v>0</v>
      </c>
      <c r="P3147" s="417">
        <f t="shared" ref="P3147:Q3147" si="4062">M3147-M3146</f>
        <v>0</v>
      </c>
      <c r="Q3147" s="417">
        <f t="shared" si="4062"/>
        <v>0</v>
      </c>
      <c r="R3147" s="422"/>
      <c r="T3147" s="416">
        <v>155</v>
      </c>
    </row>
    <row r="3148" spans="1:20" s="485" customFormat="1" ht="24" hidden="1" customHeight="1">
      <c r="A3148" s="366" t="s">
        <v>2064</v>
      </c>
      <c r="B3148" s="418" t="s">
        <v>0</v>
      </c>
      <c r="C3148" s="418" t="s">
        <v>2662</v>
      </c>
      <c r="D3148" s="419" t="s">
        <v>149</v>
      </c>
      <c r="E3148" s="419" t="s">
        <v>94</v>
      </c>
      <c r="F3148" s="523"/>
      <c r="G3148" s="411">
        <v>1139</v>
      </c>
      <c r="H3148" s="412">
        <f>INT($F3148*G3148)</f>
        <v>0</v>
      </c>
      <c r="I3148" s="411">
        <v>1832</v>
      </c>
      <c r="J3148" s="412">
        <f>INT($F3148*I3148)</f>
        <v>0</v>
      </c>
      <c r="K3148" s="411">
        <v>987.8</v>
      </c>
      <c r="L3148" s="412">
        <f>INT($F3148*K3148)</f>
        <v>0</v>
      </c>
      <c r="M3148" s="412">
        <f>+G3148+I3148+K3148</f>
        <v>3958.8</v>
      </c>
      <c r="N3148" s="412">
        <f>H3148+J3148+L3148</f>
        <v>0</v>
      </c>
      <c r="O3148" s="412"/>
      <c r="P3148" s="412"/>
      <c r="Q3148" s="412"/>
      <c r="R3148" s="419" t="s">
        <v>0</v>
      </c>
      <c r="T3148" s="523">
        <v>280.75299999999999</v>
      </c>
    </row>
    <row r="3149" spans="1:20" s="77" customFormat="1" ht="24" hidden="1" customHeight="1">
      <c r="A3149" s="372" t="s">
        <v>2303</v>
      </c>
      <c r="B3149" s="421" t="s">
        <v>0</v>
      </c>
      <c r="C3149" s="421" t="s">
        <v>1600</v>
      </c>
      <c r="D3149" s="422" t="s">
        <v>149</v>
      </c>
      <c r="E3149" s="422" t="s">
        <v>94</v>
      </c>
      <c r="F3149" s="524"/>
      <c r="G3149" s="416">
        <v>1139</v>
      </c>
      <c r="H3149" s="417">
        <f t="shared" si="4053"/>
        <v>0</v>
      </c>
      <c r="I3149" s="416">
        <v>1832</v>
      </c>
      <c r="J3149" s="417">
        <f t="shared" si="4054"/>
        <v>0</v>
      </c>
      <c r="K3149" s="416">
        <v>987.8</v>
      </c>
      <c r="L3149" s="417">
        <f t="shared" si="4055"/>
        <v>0</v>
      </c>
      <c r="M3149" s="417">
        <f t="shared" si="4056"/>
        <v>3958.8</v>
      </c>
      <c r="N3149" s="417">
        <f t="shared" si="4050"/>
        <v>0</v>
      </c>
      <c r="O3149" s="417">
        <f t="shared" ref="O3149" si="4063">F3149-F3148</f>
        <v>0</v>
      </c>
      <c r="P3149" s="417">
        <f t="shared" ref="P3149:Q3149" si="4064">M3149-M3148</f>
        <v>0</v>
      </c>
      <c r="Q3149" s="417">
        <f t="shared" si="4064"/>
        <v>0</v>
      </c>
      <c r="R3149" s="422"/>
      <c r="T3149" s="524">
        <v>280.75299999999999</v>
      </c>
    </row>
    <row r="3150" spans="1:20" s="371" customFormat="1" ht="24" hidden="1" customHeight="1">
      <c r="A3150" s="366" t="s">
        <v>2313</v>
      </c>
      <c r="B3150" s="395" t="s">
        <v>40</v>
      </c>
      <c r="C3150" s="395" t="s">
        <v>3685</v>
      </c>
      <c r="D3150" s="396" t="s">
        <v>0</v>
      </c>
      <c r="E3150" s="396" t="s">
        <v>0</v>
      </c>
      <c r="F3150" s="397"/>
      <c r="G3150" s="398">
        <v>0</v>
      </c>
      <c r="H3150" s="397">
        <f>H3152+H3168+H3196+H3200+H3212</f>
        <v>0</v>
      </c>
      <c r="I3150" s="398">
        <v>0</v>
      </c>
      <c r="J3150" s="397">
        <f>J3152+J3168+J3196+J3200+J3212</f>
        <v>0</v>
      </c>
      <c r="K3150" s="398">
        <v>0</v>
      </c>
      <c r="L3150" s="397">
        <f>L3152+L3168+L3196+L3200+L3212</f>
        <v>0</v>
      </c>
      <c r="M3150" s="399">
        <v>0</v>
      </c>
      <c r="N3150" s="397">
        <f>H3150+J3150+L3150</f>
        <v>0</v>
      </c>
      <c r="O3150" s="397"/>
      <c r="P3150" s="397"/>
      <c r="Q3150" s="397"/>
      <c r="R3150" s="400" t="s">
        <v>0</v>
      </c>
      <c r="T3150" s="397">
        <v>0</v>
      </c>
    </row>
    <row r="3151" spans="1:20" s="81" customFormat="1" ht="24" hidden="1" customHeight="1">
      <c r="A3151" s="372" t="s">
        <v>2303</v>
      </c>
      <c r="B3151" s="402" t="s">
        <v>3686</v>
      </c>
      <c r="C3151" s="402" t="s">
        <v>1601</v>
      </c>
      <c r="D3151" s="403" t="s">
        <v>0</v>
      </c>
      <c r="E3151" s="403" t="s">
        <v>0</v>
      </c>
      <c r="F3151" s="404"/>
      <c r="G3151" s="405">
        <v>0</v>
      </c>
      <c r="H3151" s="404">
        <f>H3153+H3169+H3197+H3201+H3213</f>
        <v>0</v>
      </c>
      <c r="I3151" s="405">
        <v>0</v>
      </c>
      <c r="J3151" s="404">
        <f>J3153+J3169+J3197+J3201+J3213</f>
        <v>0</v>
      </c>
      <c r="K3151" s="405">
        <v>0</v>
      </c>
      <c r="L3151" s="404">
        <f>L3153+L3169+L3197+L3201+L3213</f>
        <v>0</v>
      </c>
      <c r="M3151" s="406">
        <v>0</v>
      </c>
      <c r="N3151" s="404">
        <f t="shared" si="4050"/>
        <v>0</v>
      </c>
      <c r="O3151" s="404">
        <f t="shared" ref="O3151" si="4065">F3151-F3150</f>
        <v>0</v>
      </c>
      <c r="P3151" s="404">
        <f t="shared" ref="P3151:Q3151" si="4066">M3151-M3150</f>
        <v>0</v>
      </c>
      <c r="Q3151" s="404">
        <f t="shared" si="4066"/>
        <v>0</v>
      </c>
      <c r="R3151" s="407"/>
      <c r="T3151" s="404">
        <v>0</v>
      </c>
    </row>
    <row r="3152" spans="1:20" s="371" customFormat="1" ht="24" hidden="1" customHeight="1">
      <c r="A3152" s="366" t="s">
        <v>2313</v>
      </c>
      <c r="B3152" s="436" t="s">
        <v>2396</v>
      </c>
      <c r="C3152" s="436" t="s">
        <v>3562</v>
      </c>
      <c r="D3152" s="437" t="s">
        <v>0</v>
      </c>
      <c r="E3152" s="437" t="s">
        <v>0</v>
      </c>
      <c r="F3152" s="438"/>
      <c r="G3152" s="439">
        <v>0</v>
      </c>
      <c r="H3152" s="438">
        <f>SUMIF($A$3154:$A$3167,$A3154,H$3154:H$3167)</f>
        <v>0</v>
      </c>
      <c r="I3152" s="439">
        <v>0</v>
      </c>
      <c r="J3152" s="438">
        <f t="shared" ref="J3152:J3153" si="4067">SUMIF($A$3154:$A$3167,$A3154,J$3154:J$3167)</f>
        <v>0</v>
      </c>
      <c r="K3152" s="439">
        <v>0</v>
      </c>
      <c r="L3152" s="438">
        <f t="shared" ref="L3152:L3153" si="4068">SUMIF($A$3154:$A$3167,$A3154,L$3154:L$3167)</f>
        <v>0</v>
      </c>
      <c r="M3152" s="440">
        <v>0</v>
      </c>
      <c r="N3152" s="438">
        <f>H3152+J3152+L3152</f>
        <v>0</v>
      </c>
      <c r="O3152" s="438"/>
      <c r="P3152" s="438"/>
      <c r="Q3152" s="438"/>
      <c r="R3152" s="441" t="s">
        <v>0</v>
      </c>
      <c r="T3152" s="438">
        <v>0</v>
      </c>
    </row>
    <row r="3153" spans="1:20" s="81" customFormat="1" ht="24" hidden="1" customHeight="1">
      <c r="A3153" s="372" t="s">
        <v>2303</v>
      </c>
      <c r="B3153" s="442" t="s">
        <v>3687</v>
      </c>
      <c r="C3153" s="442" t="s">
        <v>1534</v>
      </c>
      <c r="D3153" s="443" t="s">
        <v>0</v>
      </c>
      <c r="E3153" s="443" t="s">
        <v>0</v>
      </c>
      <c r="F3153" s="444"/>
      <c r="G3153" s="445">
        <v>0</v>
      </c>
      <c r="H3153" s="444">
        <f>SUMIF($A$3154:$A$3167,$A3155,H$3154:H$3167)</f>
        <v>0</v>
      </c>
      <c r="I3153" s="445">
        <v>0</v>
      </c>
      <c r="J3153" s="444">
        <f t="shared" si="4067"/>
        <v>0</v>
      </c>
      <c r="K3153" s="445">
        <v>0</v>
      </c>
      <c r="L3153" s="444">
        <f t="shared" si="4068"/>
        <v>0</v>
      </c>
      <c r="M3153" s="446">
        <v>0</v>
      </c>
      <c r="N3153" s="444">
        <f t="shared" si="4050"/>
        <v>0</v>
      </c>
      <c r="O3153" s="444">
        <f t="shared" ref="O3153" si="4069">F3153-F3152</f>
        <v>0</v>
      </c>
      <c r="P3153" s="444">
        <f t="shared" ref="P3153:Q3153" si="4070">M3153-M3152</f>
        <v>0</v>
      </c>
      <c r="Q3153" s="444">
        <f t="shared" si="4070"/>
        <v>0</v>
      </c>
      <c r="R3153" s="447"/>
      <c r="T3153" s="444">
        <v>0</v>
      </c>
    </row>
    <row r="3154" spans="1:20" s="485" customFormat="1" ht="24" hidden="1" customHeight="1">
      <c r="A3154" s="366" t="s">
        <v>2313</v>
      </c>
      <c r="B3154" s="418" t="s">
        <v>0</v>
      </c>
      <c r="C3154" s="418" t="s">
        <v>3565</v>
      </c>
      <c r="D3154" s="419" t="s">
        <v>122</v>
      </c>
      <c r="E3154" s="419" t="s">
        <v>1894</v>
      </c>
      <c r="F3154" s="411"/>
      <c r="G3154" s="411">
        <v>114862.5</v>
      </c>
      <c r="H3154" s="412">
        <f>INT($F3154*G3154)</f>
        <v>0</v>
      </c>
      <c r="I3154" s="411">
        <v>332856.8</v>
      </c>
      <c r="J3154" s="412">
        <f>INT($F3154*I3154)</f>
        <v>0</v>
      </c>
      <c r="K3154" s="411">
        <v>45385.4</v>
      </c>
      <c r="L3154" s="412">
        <f>INT($F3154*K3154)</f>
        <v>0</v>
      </c>
      <c r="M3154" s="412">
        <f>+G3154+I3154+K3154</f>
        <v>493104.7</v>
      </c>
      <c r="N3154" s="412">
        <f>H3154+J3154+L3154</f>
        <v>0</v>
      </c>
      <c r="O3154" s="412"/>
      <c r="P3154" s="412"/>
      <c r="Q3154" s="412"/>
      <c r="R3154" s="419" t="s">
        <v>0</v>
      </c>
      <c r="T3154" s="411">
        <v>5</v>
      </c>
    </row>
    <row r="3155" spans="1:20" s="77" customFormat="1" ht="24" hidden="1" customHeight="1">
      <c r="A3155" s="372" t="s">
        <v>2072</v>
      </c>
      <c r="B3155" s="421" t="s">
        <v>0</v>
      </c>
      <c r="C3155" s="421" t="s">
        <v>1535</v>
      </c>
      <c r="D3155" s="422" t="s">
        <v>122</v>
      </c>
      <c r="E3155" s="422" t="s">
        <v>1536</v>
      </c>
      <c r="F3155" s="416"/>
      <c r="G3155" s="416">
        <v>114862.5</v>
      </c>
      <c r="H3155" s="417">
        <f t="shared" ref="H3155:H3167" si="4071">INT($F3155*G3155)</f>
        <v>0</v>
      </c>
      <c r="I3155" s="416">
        <v>332856.8</v>
      </c>
      <c r="J3155" s="417">
        <f t="shared" ref="J3155:J3167" si="4072">INT($F3155*I3155)</f>
        <v>0</v>
      </c>
      <c r="K3155" s="416">
        <v>45385.4</v>
      </c>
      <c r="L3155" s="417">
        <f t="shared" ref="L3155:L3167" si="4073">INT($F3155*K3155)</f>
        <v>0</v>
      </c>
      <c r="M3155" s="417">
        <f t="shared" ref="M3155:M3167" si="4074">+G3155+I3155+K3155</f>
        <v>493104.7</v>
      </c>
      <c r="N3155" s="417">
        <f t="shared" si="4050"/>
        <v>0</v>
      </c>
      <c r="O3155" s="417">
        <f t="shared" ref="O3155" si="4075">F3155-F3154</f>
        <v>0</v>
      </c>
      <c r="P3155" s="417">
        <f t="shared" ref="P3155:Q3155" si="4076">M3155-M3154</f>
        <v>0</v>
      </c>
      <c r="Q3155" s="417">
        <f t="shared" si="4076"/>
        <v>0</v>
      </c>
      <c r="R3155" s="422"/>
      <c r="T3155" s="416">
        <v>5</v>
      </c>
    </row>
    <row r="3156" spans="1:20" s="485" customFormat="1" ht="24" hidden="1" customHeight="1">
      <c r="A3156" s="366" t="s">
        <v>2093</v>
      </c>
      <c r="B3156" s="418" t="s">
        <v>0</v>
      </c>
      <c r="C3156" s="418" t="s">
        <v>3565</v>
      </c>
      <c r="D3156" s="419" t="s">
        <v>123</v>
      </c>
      <c r="E3156" s="419" t="s">
        <v>1894</v>
      </c>
      <c r="F3156" s="411"/>
      <c r="G3156" s="411">
        <v>94480.4</v>
      </c>
      <c r="H3156" s="412">
        <f>INT($F3156*G3156)</f>
        <v>0</v>
      </c>
      <c r="I3156" s="411">
        <v>294743.2</v>
      </c>
      <c r="J3156" s="412">
        <f>INT($F3156*I3156)</f>
        <v>0</v>
      </c>
      <c r="K3156" s="411">
        <v>31112.2</v>
      </c>
      <c r="L3156" s="412">
        <f>INT($F3156*K3156)</f>
        <v>0</v>
      </c>
      <c r="M3156" s="412">
        <f>+G3156+I3156+K3156</f>
        <v>420335.8</v>
      </c>
      <c r="N3156" s="412">
        <f>H3156+J3156+L3156</f>
        <v>0</v>
      </c>
      <c r="O3156" s="412"/>
      <c r="P3156" s="412"/>
      <c r="Q3156" s="412"/>
      <c r="R3156" s="419" t="s">
        <v>0</v>
      </c>
      <c r="T3156" s="411">
        <v>11</v>
      </c>
    </row>
    <row r="3157" spans="1:20" s="77" customFormat="1" ht="24" hidden="1" customHeight="1">
      <c r="A3157" s="372" t="s">
        <v>2072</v>
      </c>
      <c r="B3157" s="421" t="s">
        <v>0</v>
      </c>
      <c r="C3157" s="421" t="s">
        <v>1535</v>
      </c>
      <c r="D3157" s="422" t="s">
        <v>123</v>
      </c>
      <c r="E3157" s="422" t="s">
        <v>1536</v>
      </c>
      <c r="F3157" s="416"/>
      <c r="G3157" s="416">
        <v>94480.4</v>
      </c>
      <c r="H3157" s="417">
        <f t="shared" si="4071"/>
        <v>0</v>
      </c>
      <c r="I3157" s="416">
        <v>294743.2</v>
      </c>
      <c r="J3157" s="417">
        <f t="shared" si="4072"/>
        <v>0</v>
      </c>
      <c r="K3157" s="416">
        <v>31112.2</v>
      </c>
      <c r="L3157" s="417">
        <f t="shared" si="4073"/>
        <v>0</v>
      </c>
      <c r="M3157" s="417">
        <f t="shared" si="4074"/>
        <v>420335.8</v>
      </c>
      <c r="N3157" s="417">
        <f t="shared" si="4050"/>
        <v>0</v>
      </c>
      <c r="O3157" s="417">
        <f t="shared" ref="O3157" si="4077">F3157-F3156</f>
        <v>0</v>
      </c>
      <c r="P3157" s="417">
        <f t="shared" ref="P3157:Q3157" si="4078">M3157-M3156</f>
        <v>0</v>
      </c>
      <c r="Q3157" s="417">
        <f t="shared" si="4078"/>
        <v>0</v>
      </c>
      <c r="R3157" s="422"/>
      <c r="T3157" s="416">
        <v>11</v>
      </c>
    </row>
    <row r="3158" spans="1:20" s="485" customFormat="1" ht="24" hidden="1" customHeight="1">
      <c r="A3158" s="366" t="s">
        <v>2313</v>
      </c>
      <c r="B3158" s="418" t="s">
        <v>0</v>
      </c>
      <c r="C3158" s="418" t="s">
        <v>3565</v>
      </c>
      <c r="D3158" s="419" t="s">
        <v>124</v>
      </c>
      <c r="E3158" s="419" t="s">
        <v>1894</v>
      </c>
      <c r="F3158" s="411"/>
      <c r="G3158" s="411">
        <v>79767</v>
      </c>
      <c r="H3158" s="412">
        <f>INT($F3158*G3158)</f>
        <v>0</v>
      </c>
      <c r="I3158" s="411">
        <v>236001.6</v>
      </c>
      <c r="J3158" s="412">
        <f>INT($F3158*I3158)</f>
        <v>0</v>
      </c>
      <c r="K3158" s="411">
        <v>26415.7</v>
      </c>
      <c r="L3158" s="412">
        <f>INT($F3158*K3158)</f>
        <v>0</v>
      </c>
      <c r="M3158" s="412">
        <f>+G3158+I3158+K3158</f>
        <v>342184.3</v>
      </c>
      <c r="N3158" s="412">
        <f>H3158+J3158+L3158</f>
        <v>0</v>
      </c>
      <c r="O3158" s="412"/>
      <c r="P3158" s="412"/>
      <c r="Q3158" s="412"/>
      <c r="R3158" s="419" t="s">
        <v>0</v>
      </c>
      <c r="T3158" s="411">
        <v>10</v>
      </c>
    </row>
    <row r="3159" spans="1:20" s="77" customFormat="1" ht="24" hidden="1" customHeight="1">
      <c r="A3159" s="372" t="s">
        <v>2303</v>
      </c>
      <c r="B3159" s="421" t="s">
        <v>0</v>
      </c>
      <c r="C3159" s="421" t="s">
        <v>1535</v>
      </c>
      <c r="D3159" s="422" t="s">
        <v>124</v>
      </c>
      <c r="E3159" s="422" t="s">
        <v>1536</v>
      </c>
      <c r="F3159" s="416"/>
      <c r="G3159" s="416">
        <v>79767</v>
      </c>
      <c r="H3159" s="417">
        <f t="shared" si="4071"/>
        <v>0</v>
      </c>
      <c r="I3159" s="416">
        <v>236001.6</v>
      </c>
      <c r="J3159" s="417">
        <f t="shared" si="4072"/>
        <v>0</v>
      </c>
      <c r="K3159" s="416">
        <v>26415.7</v>
      </c>
      <c r="L3159" s="417">
        <f t="shared" si="4073"/>
        <v>0</v>
      </c>
      <c r="M3159" s="417">
        <f t="shared" si="4074"/>
        <v>342184.3</v>
      </c>
      <c r="N3159" s="417">
        <f t="shared" si="4050"/>
        <v>0</v>
      </c>
      <c r="O3159" s="417">
        <f t="shared" ref="O3159" si="4079">F3159-F3158</f>
        <v>0</v>
      </c>
      <c r="P3159" s="417">
        <f t="shared" ref="P3159:Q3159" si="4080">M3159-M3158</f>
        <v>0</v>
      </c>
      <c r="Q3159" s="417">
        <f t="shared" si="4080"/>
        <v>0</v>
      </c>
      <c r="R3159" s="422"/>
      <c r="T3159" s="416">
        <v>10</v>
      </c>
    </row>
    <row r="3160" spans="1:20" s="485" customFormat="1" ht="24" hidden="1" customHeight="1">
      <c r="A3160" s="366" t="s">
        <v>2313</v>
      </c>
      <c r="B3160" s="418" t="s">
        <v>0</v>
      </c>
      <c r="C3160" s="418" t="s">
        <v>3568</v>
      </c>
      <c r="D3160" s="419" t="s">
        <v>121</v>
      </c>
      <c r="E3160" s="419" t="s">
        <v>1894</v>
      </c>
      <c r="F3160" s="411"/>
      <c r="G3160" s="411">
        <v>131420.70000000001</v>
      </c>
      <c r="H3160" s="412">
        <f>INT($F3160*G3160)</f>
        <v>0</v>
      </c>
      <c r="I3160" s="411">
        <v>420752</v>
      </c>
      <c r="J3160" s="412">
        <f>INT($F3160*I3160)</f>
        <v>0</v>
      </c>
      <c r="K3160" s="411">
        <v>62623.3</v>
      </c>
      <c r="L3160" s="412">
        <f>INT($F3160*K3160)</f>
        <v>0</v>
      </c>
      <c r="M3160" s="412">
        <f>+G3160+I3160+K3160</f>
        <v>614796</v>
      </c>
      <c r="N3160" s="412">
        <f>H3160+J3160+L3160</f>
        <v>0</v>
      </c>
      <c r="O3160" s="412"/>
      <c r="P3160" s="412"/>
      <c r="Q3160" s="412"/>
      <c r="R3160" s="419" t="s">
        <v>0</v>
      </c>
      <c r="T3160" s="411">
        <v>3</v>
      </c>
    </row>
    <row r="3161" spans="1:20" s="77" customFormat="1" ht="24" hidden="1" customHeight="1">
      <c r="A3161" s="372" t="s">
        <v>2303</v>
      </c>
      <c r="B3161" s="421" t="s">
        <v>0</v>
      </c>
      <c r="C3161" s="421" t="s">
        <v>1537</v>
      </c>
      <c r="D3161" s="422" t="s">
        <v>121</v>
      </c>
      <c r="E3161" s="422" t="s">
        <v>1536</v>
      </c>
      <c r="F3161" s="416"/>
      <c r="G3161" s="416">
        <v>131420.70000000001</v>
      </c>
      <c r="H3161" s="417">
        <f t="shared" si="4071"/>
        <v>0</v>
      </c>
      <c r="I3161" s="416">
        <v>420752</v>
      </c>
      <c r="J3161" s="417">
        <f t="shared" si="4072"/>
        <v>0</v>
      </c>
      <c r="K3161" s="416">
        <v>62623.3</v>
      </c>
      <c r="L3161" s="417">
        <f t="shared" si="4073"/>
        <v>0</v>
      </c>
      <c r="M3161" s="417">
        <f t="shared" si="4074"/>
        <v>614796</v>
      </c>
      <c r="N3161" s="417">
        <f t="shared" si="4050"/>
        <v>0</v>
      </c>
      <c r="O3161" s="417">
        <f t="shared" ref="O3161" si="4081">F3161-F3160</f>
        <v>0</v>
      </c>
      <c r="P3161" s="417">
        <f t="shared" ref="P3161:Q3161" si="4082">M3161-M3160</f>
        <v>0</v>
      </c>
      <c r="Q3161" s="417">
        <f t="shared" si="4082"/>
        <v>0</v>
      </c>
      <c r="R3161" s="422"/>
      <c r="T3161" s="416">
        <v>3</v>
      </c>
    </row>
    <row r="3162" spans="1:20" s="485" customFormat="1" ht="24" hidden="1" customHeight="1">
      <c r="A3162" s="366" t="s">
        <v>2313</v>
      </c>
      <c r="B3162" s="418" t="s">
        <v>0</v>
      </c>
      <c r="C3162" s="418" t="s">
        <v>3568</v>
      </c>
      <c r="D3162" s="419" t="s">
        <v>122</v>
      </c>
      <c r="E3162" s="419" t="s">
        <v>1894</v>
      </c>
      <c r="F3162" s="411"/>
      <c r="G3162" s="411">
        <v>114862.5</v>
      </c>
      <c r="H3162" s="412">
        <f>INT($F3162*G3162)</f>
        <v>0</v>
      </c>
      <c r="I3162" s="411">
        <v>332856.8</v>
      </c>
      <c r="J3162" s="412">
        <f>INT($F3162*I3162)</f>
        <v>0</v>
      </c>
      <c r="K3162" s="411">
        <v>45385.4</v>
      </c>
      <c r="L3162" s="412">
        <f>INT($F3162*K3162)</f>
        <v>0</v>
      </c>
      <c r="M3162" s="412">
        <f>+G3162+I3162+K3162</f>
        <v>493104.7</v>
      </c>
      <c r="N3162" s="412">
        <f>H3162+J3162+L3162</f>
        <v>0</v>
      </c>
      <c r="O3162" s="412"/>
      <c r="P3162" s="412"/>
      <c r="Q3162" s="412"/>
      <c r="R3162" s="419" t="s">
        <v>0</v>
      </c>
      <c r="T3162" s="411">
        <v>5</v>
      </c>
    </row>
    <row r="3163" spans="1:20" s="77" customFormat="1" ht="24" hidden="1" customHeight="1">
      <c r="A3163" s="372" t="s">
        <v>2303</v>
      </c>
      <c r="B3163" s="421" t="s">
        <v>0</v>
      </c>
      <c r="C3163" s="421" t="s">
        <v>1537</v>
      </c>
      <c r="D3163" s="422" t="s">
        <v>122</v>
      </c>
      <c r="E3163" s="422" t="s">
        <v>1536</v>
      </c>
      <c r="F3163" s="416"/>
      <c r="G3163" s="416">
        <v>114862.5</v>
      </c>
      <c r="H3163" s="417">
        <f t="shared" si="4071"/>
        <v>0</v>
      </c>
      <c r="I3163" s="416">
        <v>332856.8</v>
      </c>
      <c r="J3163" s="417">
        <f t="shared" si="4072"/>
        <v>0</v>
      </c>
      <c r="K3163" s="416">
        <v>45385.4</v>
      </c>
      <c r="L3163" s="417">
        <f t="shared" si="4073"/>
        <v>0</v>
      </c>
      <c r="M3163" s="417">
        <f t="shared" si="4074"/>
        <v>493104.7</v>
      </c>
      <c r="N3163" s="417">
        <f t="shared" si="4050"/>
        <v>0</v>
      </c>
      <c r="O3163" s="417">
        <f t="shared" ref="O3163" si="4083">F3163-F3162</f>
        <v>0</v>
      </c>
      <c r="P3163" s="417">
        <f t="shared" ref="P3163:Q3163" si="4084">M3163-M3162</f>
        <v>0</v>
      </c>
      <c r="Q3163" s="417">
        <f t="shared" si="4084"/>
        <v>0</v>
      </c>
      <c r="R3163" s="422"/>
      <c r="T3163" s="416">
        <v>5</v>
      </c>
    </row>
    <row r="3164" spans="1:20" s="485" customFormat="1" ht="24" hidden="1" customHeight="1">
      <c r="A3164" s="366" t="s">
        <v>2313</v>
      </c>
      <c r="B3164" s="418" t="s">
        <v>0</v>
      </c>
      <c r="C3164" s="418" t="s">
        <v>3568</v>
      </c>
      <c r="D3164" s="419" t="s">
        <v>124</v>
      </c>
      <c r="E3164" s="419" t="s">
        <v>1894</v>
      </c>
      <c r="F3164" s="411"/>
      <c r="G3164" s="411">
        <v>79767</v>
      </c>
      <c r="H3164" s="412">
        <f>INT($F3164*G3164)</f>
        <v>0</v>
      </c>
      <c r="I3164" s="411">
        <v>236001.6</v>
      </c>
      <c r="J3164" s="412">
        <f>INT($F3164*I3164)</f>
        <v>0</v>
      </c>
      <c r="K3164" s="411">
        <v>26415.7</v>
      </c>
      <c r="L3164" s="412">
        <f>INT($F3164*K3164)</f>
        <v>0</v>
      </c>
      <c r="M3164" s="412">
        <f>+G3164+I3164+K3164</f>
        <v>342184.3</v>
      </c>
      <c r="N3164" s="412">
        <f>H3164+J3164+L3164</f>
        <v>0</v>
      </c>
      <c r="O3164" s="412"/>
      <c r="P3164" s="412"/>
      <c r="Q3164" s="412"/>
      <c r="R3164" s="419" t="s">
        <v>0</v>
      </c>
      <c r="T3164" s="411">
        <v>7</v>
      </c>
    </row>
    <row r="3165" spans="1:20" s="77" customFormat="1" ht="24" hidden="1" customHeight="1">
      <c r="A3165" s="372" t="s">
        <v>2303</v>
      </c>
      <c r="B3165" s="421" t="s">
        <v>0</v>
      </c>
      <c r="C3165" s="421" t="s">
        <v>1537</v>
      </c>
      <c r="D3165" s="422" t="s">
        <v>124</v>
      </c>
      <c r="E3165" s="422" t="s">
        <v>1536</v>
      </c>
      <c r="F3165" s="416"/>
      <c r="G3165" s="416">
        <v>79767</v>
      </c>
      <c r="H3165" s="417">
        <f t="shared" si="4071"/>
        <v>0</v>
      </c>
      <c r="I3165" s="416">
        <v>236001.6</v>
      </c>
      <c r="J3165" s="417">
        <f t="shared" si="4072"/>
        <v>0</v>
      </c>
      <c r="K3165" s="416">
        <v>26415.7</v>
      </c>
      <c r="L3165" s="417">
        <f t="shared" si="4073"/>
        <v>0</v>
      </c>
      <c r="M3165" s="417">
        <f t="shared" si="4074"/>
        <v>342184.3</v>
      </c>
      <c r="N3165" s="417">
        <f t="shared" si="4050"/>
        <v>0</v>
      </c>
      <c r="O3165" s="417">
        <f t="shared" ref="O3165" si="4085">F3165-F3164</f>
        <v>0</v>
      </c>
      <c r="P3165" s="417">
        <f t="shared" ref="P3165:Q3165" si="4086">M3165-M3164</f>
        <v>0</v>
      </c>
      <c r="Q3165" s="417">
        <f t="shared" si="4086"/>
        <v>0</v>
      </c>
      <c r="R3165" s="422"/>
      <c r="T3165" s="416">
        <v>7</v>
      </c>
    </row>
    <row r="3166" spans="1:20" s="485" customFormat="1" ht="24" hidden="1" customHeight="1">
      <c r="A3166" s="366" t="s">
        <v>2064</v>
      </c>
      <c r="B3166" s="418" t="s">
        <v>0</v>
      </c>
      <c r="C3166" s="418" t="s">
        <v>3688</v>
      </c>
      <c r="D3166" s="419" t="s">
        <v>150</v>
      </c>
      <c r="E3166" s="419" t="s">
        <v>1894</v>
      </c>
      <c r="F3166" s="411"/>
      <c r="G3166" s="411">
        <v>65044</v>
      </c>
      <c r="H3166" s="412">
        <f>INT($F3166*G3166)</f>
        <v>0</v>
      </c>
      <c r="I3166" s="411">
        <v>29580.799999999999</v>
      </c>
      <c r="J3166" s="412">
        <f>INT($F3166*I3166)</f>
        <v>0</v>
      </c>
      <c r="K3166" s="411">
        <v>2703.1</v>
      </c>
      <c r="L3166" s="412">
        <f>INT($F3166*K3166)</f>
        <v>0</v>
      </c>
      <c r="M3166" s="412">
        <f>+G3166+I3166+K3166</f>
        <v>97327.900000000009</v>
      </c>
      <c r="N3166" s="412">
        <f>H3166+J3166+L3166</f>
        <v>0</v>
      </c>
      <c r="O3166" s="412"/>
      <c r="P3166" s="412"/>
      <c r="Q3166" s="412"/>
      <c r="R3166" s="419" t="s">
        <v>0</v>
      </c>
      <c r="T3166" s="411">
        <v>100</v>
      </c>
    </row>
    <row r="3167" spans="1:20" s="77" customFormat="1" ht="24" hidden="1" customHeight="1">
      <c r="A3167" s="372" t="s">
        <v>2072</v>
      </c>
      <c r="B3167" s="421" t="s">
        <v>0</v>
      </c>
      <c r="C3167" s="421" t="s">
        <v>1602</v>
      </c>
      <c r="D3167" s="422" t="s">
        <v>150</v>
      </c>
      <c r="E3167" s="422" t="s">
        <v>1536</v>
      </c>
      <c r="F3167" s="416"/>
      <c r="G3167" s="416">
        <v>65044</v>
      </c>
      <c r="H3167" s="417">
        <f t="shared" si="4071"/>
        <v>0</v>
      </c>
      <c r="I3167" s="416">
        <v>29580.799999999999</v>
      </c>
      <c r="J3167" s="417">
        <f t="shared" si="4072"/>
        <v>0</v>
      </c>
      <c r="K3167" s="416">
        <v>2703.1</v>
      </c>
      <c r="L3167" s="417">
        <f t="shared" si="4073"/>
        <v>0</v>
      </c>
      <c r="M3167" s="417">
        <f t="shared" si="4074"/>
        <v>97327.900000000009</v>
      </c>
      <c r="N3167" s="417">
        <f t="shared" si="4050"/>
        <v>0</v>
      </c>
      <c r="O3167" s="417">
        <f t="shared" ref="O3167" si="4087">F3167-F3166</f>
        <v>0</v>
      </c>
      <c r="P3167" s="417">
        <f t="shared" ref="P3167:Q3167" si="4088">M3167-M3166</f>
        <v>0</v>
      </c>
      <c r="Q3167" s="417">
        <f t="shared" si="4088"/>
        <v>0</v>
      </c>
      <c r="R3167" s="422"/>
      <c r="T3167" s="416">
        <v>100</v>
      </c>
    </row>
    <row r="3168" spans="1:20" s="371" customFormat="1" ht="24" hidden="1" customHeight="1">
      <c r="A3168" s="366" t="s">
        <v>2093</v>
      </c>
      <c r="B3168" s="436" t="s">
        <v>2416</v>
      </c>
      <c r="C3168" s="436" t="s">
        <v>3572</v>
      </c>
      <c r="D3168" s="437" t="s">
        <v>0</v>
      </c>
      <c r="E3168" s="437" t="s">
        <v>0</v>
      </c>
      <c r="F3168" s="438"/>
      <c r="G3168" s="439">
        <v>0</v>
      </c>
      <c r="H3168" s="438">
        <f>SUMIF($A$3170:$A$3195,$A3170,H$3170:H$3195)</f>
        <v>0</v>
      </c>
      <c r="I3168" s="439">
        <v>0</v>
      </c>
      <c r="J3168" s="438">
        <f t="shared" ref="J3168:J3169" si="4089">SUMIF($A$3170:$A$3195,$A3170,J$3170:J$3195)</f>
        <v>0</v>
      </c>
      <c r="K3168" s="439">
        <v>0</v>
      </c>
      <c r="L3168" s="438">
        <f t="shared" ref="L3168" si="4090">SUMIF($A$3170:$A$3195,$A3170,L$3170:L$3195)</f>
        <v>0</v>
      </c>
      <c r="M3168" s="440">
        <v>0</v>
      </c>
      <c r="N3168" s="438">
        <f>H3168+J3168+L3168</f>
        <v>0</v>
      </c>
      <c r="O3168" s="438"/>
      <c r="P3168" s="438"/>
      <c r="Q3168" s="438"/>
      <c r="R3168" s="441" t="s">
        <v>0</v>
      </c>
      <c r="T3168" s="438">
        <v>0</v>
      </c>
    </row>
    <row r="3169" spans="1:20" s="81" customFormat="1" ht="24" hidden="1" customHeight="1">
      <c r="A3169" s="372" t="s">
        <v>2303</v>
      </c>
      <c r="B3169" s="442" t="s">
        <v>303</v>
      </c>
      <c r="C3169" s="442" t="s">
        <v>3689</v>
      </c>
      <c r="D3169" s="443" t="s">
        <v>0</v>
      </c>
      <c r="E3169" s="443" t="s">
        <v>0</v>
      </c>
      <c r="F3169" s="444"/>
      <c r="G3169" s="445">
        <v>0</v>
      </c>
      <c r="H3169" s="444">
        <f>SUMIF($A$3170:$A$3195,$A3171,H$3170:H$3195)</f>
        <v>0</v>
      </c>
      <c r="I3169" s="445">
        <v>0</v>
      </c>
      <c r="J3169" s="444">
        <f t="shared" si="4089"/>
        <v>0</v>
      </c>
      <c r="K3169" s="445">
        <v>0</v>
      </c>
      <c r="L3169" s="444">
        <f>SUMIF($A$3170:$A$3195,$A3171,L$3170:L$3195)</f>
        <v>0</v>
      </c>
      <c r="M3169" s="446">
        <v>0</v>
      </c>
      <c r="N3169" s="444">
        <f t="shared" si="4050"/>
        <v>0</v>
      </c>
      <c r="O3169" s="444">
        <f t="shared" ref="O3169" si="4091">F3169-F3168</f>
        <v>0</v>
      </c>
      <c r="P3169" s="444">
        <f t="shared" ref="P3169:Q3169" si="4092">M3169-M3168</f>
        <v>0</v>
      </c>
      <c r="Q3169" s="444">
        <f t="shared" si="4092"/>
        <v>0</v>
      </c>
      <c r="R3169" s="447"/>
      <c r="T3169" s="444">
        <v>0</v>
      </c>
    </row>
    <row r="3170" spans="1:20" s="485" customFormat="1" ht="24" hidden="1" customHeight="1">
      <c r="A3170" s="366" t="s">
        <v>2313</v>
      </c>
      <c r="B3170" s="418" t="s">
        <v>0</v>
      </c>
      <c r="C3170" s="418" t="s">
        <v>3578</v>
      </c>
      <c r="D3170" s="419" t="s">
        <v>122</v>
      </c>
      <c r="E3170" s="419" t="s">
        <v>1894</v>
      </c>
      <c r="F3170" s="411"/>
      <c r="G3170" s="411">
        <v>114862.5</v>
      </c>
      <c r="H3170" s="412">
        <f>INT($F3170*G3170)</f>
        <v>0</v>
      </c>
      <c r="I3170" s="411">
        <v>332856.8</v>
      </c>
      <c r="J3170" s="412">
        <f>INT($F3170*I3170)</f>
        <v>0</v>
      </c>
      <c r="K3170" s="411">
        <v>45385.4</v>
      </c>
      <c r="L3170" s="412">
        <f>INT($F3170*K3170)</f>
        <v>0</v>
      </c>
      <c r="M3170" s="412">
        <f>+G3170+I3170+K3170</f>
        <v>493104.7</v>
      </c>
      <c r="N3170" s="412">
        <f>H3170+J3170+L3170</f>
        <v>0</v>
      </c>
      <c r="O3170" s="412"/>
      <c r="P3170" s="412"/>
      <c r="Q3170" s="412"/>
      <c r="R3170" s="419" t="s">
        <v>0</v>
      </c>
      <c r="T3170" s="411">
        <v>9</v>
      </c>
    </row>
    <row r="3171" spans="1:20" s="77" customFormat="1" ht="24" hidden="1" customHeight="1">
      <c r="A3171" s="372" t="s">
        <v>2072</v>
      </c>
      <c r="B3171" s="421" t="s">
        <v>0</v>
      </c>
      <c r="C3171" s="421" t="s">
        <v>1542</v>
      </c>
      <c r="D3171" s="422" t="s">
        <v>122</v>
      </c>
      <c r="E3171" s="422" t="s">
        <v>1536</v>
      </c>
      <c r="F3171" s="416"/>
      <c r="G3171" s="416">
        <v>114862.5</v>
      </c>
      <c r="H3171" s="417">
        <f t="shared" ref="H3171:H3195" si="4093">INT($F3171*G3171)</f>
        <v>0</v>
      </c>
      <c r="I3171" s="416">
        <v>332856.8</v>
      </c>
      <c r="J3171" s="417">
        <f t="shared" ref="J3171:J3195" si="4094">INT($F3171*I3171)</f>
        <v>0</v>
      </c>
      <c r="K3171" s="416">
        <v>45385.4</v>
      </c>
      <c r="L3171" s="417">
        <f t="shared" ref="L3171:L3195" si="4095">INT($F3171*K3171)</f>
        <v>0</v>
      </c>
      <c r="M3171" s="417">
        <f t="shared" ref="M3171:M3195" si="4096">+G3171+I3171+K3171</f>
        <v>493104.7</v>
      </c>
      <c r="N3171" s="417">
        <f t="shared" si="4050"/>
        <v>0</v>
      </c>
      <c r="O3171" s="417">
        <f t="shared" ref="O3171" si="4097">F3171-F3170</f>
        <v>0</v>
      </c>
      <c r="P3171" s="417">
        <f t="shared" ref="P3171:Q3171" si="4098">M3171-M3170</f>
        <v>0</v>
      </c>
      <c r="Q3171" s="417">
        <f t="shared" si="4098"/>
        <v>0</v>
      </c>
      <c r="R3171" s="422"/>
      <c r="T3171" s="416">
        <v>9</v>
      </c>
    </row>
    <row r="3172" spans="1:20" s="485" customFormat="1" ht="24" hidden="1" customHeight="1">
      <c r="A3172" s="366" t="s">
        <v>3690</v>
      </c>
      <c r="B3172" s="418" t="s">
        <v>0</v>
      </c>
      <c r="C3172" s="418" t="s">
        <v>3578</v>
      </c>
      <c r="D3172" s="419" t="s">
        <v>124</v>
      </c>
      <c r="E3172" s="419" t="s">
        <v>1894</v>
      </c>
      <c r="F3172" s="411"/>
      <c r="G3172" s="411">
        <v>79767</v>
      </c>
      <c r="H3172" s="412">
        <f>INT($F3172*G3172)</f>
        <v>0</v>
      </c>
      <c r="I3172" s="411">
        <v>236001.6</v>
      </c>
      <c r="J3172" s="412">
        <f>INT($F3172*I3172)</f>
        <v>0</v>
      </c>
      <c r="K3172" s="411">
        <v>26415.7</v>
      </c>
      <c r="L3172" s="412">
        <f>INT($F3172*K3172)</f>
        <v>0</v>
      </c>
      <c r="M3172" s="412">
        <f>+G3172+I3172+K3172</f>
        <v>342184.3</v>
      </c>
      <c r="N3172" s="412">
        <f>H3172+J3172+L3172</f>
        <v>0</v>
      </c>
      <c r="O3172" s="412"/>
      <c r="P3172" s="412"/>
      <c r="Q3172" s="412"/>
      <c r="R3172" s="419" t="s">
        <v>0</v>
      </c>
      <c r="T3172" s="411">
        <v>6</v>
      </c>
    </row>
    <row r="3173" spans="1:20" s="77" customFormat="1" ht="24" hidden="1" customHeight="1">
      <c r="A3173" s="372" t="s">
        <v>2072</v>
      </c>
      <c r="B3173" s="421" t="s">
        <v>0</v>
      </c>
      <c r="C3173" s="421" t="s">
        <v>1542</v>
      </c>
      <c r="D3173" s="422" t="s">
        <v>124</v>
      </c>
      <c r="E3173" s="422" t="s">
        <v>1536</v>
      </c>
      <c r="F3173" s="416"/>
      <c r="G3173" s="416">
        <v>79767</v>
      </c>
      <c r="H3173" s="417">
        <f t="shared" si="4093"/>
        <v>0</v>
      </c>
      <c r="I3173" s="416">
        <v>236001.6</v>
      </c>
      <c r="J3173" s="417">
        <f t="shared" si="4094"/>
        <v>0</v>
      </c>
      <c r="K3173" s="416">
        <v>26415.7</v>
      </c>
      <c r="L3173" s="417">
        <f t="shared" si="4095"/>
        <v>0</v>
      </c>
      <c r="M3173" s="417">
        <f t="shared" si="4096"/>
        <v>342184.3</v>
      </c>
      <c r="N3173" s="417">
        <f t="shared" si="4050"/>
        <v>0</v>
      </c>
      <c r="O3173" s="417">
        <f t="shared" ref="O3173" si="4099">F3173-F3172</f>
        <v>0</v>
      </c>
      <c r="P3173" s="417">
        <f t="shared" ref="P3173:Q3173" si="4100">M3173-M3172</f>
        <v>0</v>
      </c>
      <c r="Q3173" s="417">
        <f t="shared" si="4100"/>
        <v>0</v>
      </c>
      <c r="R3173" s="422"/>
      <c r="T3173" s="416">
        <v>6</v>
      </c>
    </row>
    <row r="3174" spans="1:20" s="485" customFormat="1" ht="24" hidden="1" customHeight="1">
      <c r="A3174" s="366" t="s">
        <v>2313</v>
      </c>
      <c r="B3174" s="418" t="s">
        <v>0</v>
      </c>
      <c r="C3174" s="418" t="s">
        <v>3586</v>
      </c>
      <c r="D3174" s="419" t="s">
        <v>122</v>
      </c>
      <c r="E3174" s="419" t="s">
        <v>1894</v>
      </c>
      <c r="F3174" s="411"/>
      <c r="G3174" s="411">
        <v>114862.5</v>
      </c>
      <c r="H3174" s="412">
        <f>INT($F3174*G3174)</f>
        <v>0</v>
      </c>
      <c r="I3174" s="411">
        <v>332856.8</v>
      </c>
      <c r="J3174" s="412">
        <f>INT($F3174*I3174)</f>
        <v>0</v>
      </c>
      <c r="K3174" s="411">
        <v>45385.4</v>
      </c>
      <c r="L3174" s="412">
        <f>INT($F3174*K3174)</f>
        <v>0</v>
      </c>
      <c r="M3174" s="412">
        <f>+G3174+I3174+K3174</f>
        <v>493104.7</v>
      </c>
      <c r="N3174" s="412">
        <f>H3174+J3174+L3174</f>
        <v>0</v>
      </c>
      <c r="O3174" s="412"/>
      <c r="P3174" s="412"/>
      <c r="Q3174" s="412"/>
      <c r="R3174" s="419" t="s">
        <v>0</v>
      </c>
      <c r="T3174" s="411">
        <v>9</v>
      </c>
    </row>
    <row r="3175" spans="1:20" s="77" customFormat="1" ht="24" hidden="1" customHeight="1">
      <c r="A3175" s="372" t="s">
        <v>2072</v>
      </c>
      <c r="B3175" s="421" t="s">
        <v>0</v>
      </c>
      <c r="C3175" s="421" t="s">
        <v>1545</v>
      </c>
      <c r="D3175" s="422" t="s">
        <v>122</v>
      </c>
      <c r="E3175" s="422" t="s">
        <v>1536</v>
      </c>
      <c r="F3175" s="416"/>
      <c r="G3175" s="416">
        <v>114862.5</v>
      </c>
      <c r="H3175" s="417">
        <f t="shared" si="4093"/>
        <v>0</v>
      </c>
      <c r="I3175" s="416">
        <v>332856.8</v>
      </c>
      <c r="J3175" s="417">
        <f t="shared" si="4094"/>
        <v>0</v>
      </c>
      <c r="K3175" s="416">
        <v>45385.4</v>
      </c>
      <c r="L3175" s="417">
        <f t="shared" si="4095"/>
        <v>0</v>
      </c>
      <c r="M3175" s="417">
        <f t="shared" si="4096"/>
        <v>493104.7</v>
      </c>
      <c r="N3175" s="417">
        <f t="shared" si="4050"/>
        <v>0</v>
      </c>
      <c r="O3175" s="417">
        <f t="shared" ref="O3175" si="4101">F3175-F3174</f>
        <v>0</v>
      </c>
      <c r="P3175" s="417">
        <f t="shared" ref="P3175:Q3175" si="4102">M3175-M3174</f>
        <v>0</v>
      </c>
      <c r="Q3175" s="417">
        <f t="shared" si="4102"/>
        <v>0</v>
      </c>
      <c r="R3175" s="422"/>
      <c r="T3175" s="416">
        <v>9</v>
      </c>
    </row>
    <row r="3176" spans="1:20" s="485" customFormat="1" ht="24" hidden="1" customHeight="1">
      <c r="A3176" s="366" t="s">
        <v>2313</v>
      </c>
      <c r="B3176" s="418" t="s">
        <v>0</v>
      </c>
      <c r="C3176" s="418" t="s">
        <v>3593</v>
      </c>
      <c r="D3176" s="419" t="s">
        <v>122</v>
      </c>
      <c r="E3176" s="419" t="s">
        <v>1894</v>
      </c>
      <c r="F3176" s="411"/>
      <c r="G3176" s="411">
        <v>114862.5</v>
      </c>
      <c r="H3176" s="412">
        <f>INT($F3176*G3176)</f>
        <v>0</v>
      </c>
      <c r="I3176" s="411">
        <v>332856.8</v>
      </c>
      <c r="J3176" s="412">
        <f>INT($F3176*I3176)</f>
        <v>0</v>
      </c>
      <c r="K3176" s="411">
        <v>45385.4</v>
      </c>
      <c r="L3176" s="412">
        <f>INT($F3176*K3176)</f>
        <v>0</v>
      </c>
      <c r="M3176" s="412">
        <f>+G3176+I3176+K3176</f>
        <v>493104.7</v>
      </c>
      <c r="N3176" s="412">
        <f>H3176+J3176+L3176</f>
        <v>0</v>
      </c>
      <c r="O3176" s="412"/>
      <c r="P3176" s="412"/>
      <c r="Q3176" s="412"/>
      <c r="R3176" s="419" t="s">
        <v>0</v>
      </c>
      <c r="T3176" s="411">
        <v>6</v>
      </c>
    </row>
    <row r="3177" spans="1:20" s="77" customFormat="1" ht="24" hidden="1" customHeight="1">
      <c r="A3177" s="372" t="s">
        <v>2072</v>
      </c>
      <c r="B3177" s="421" t="s">
        <v>0</v>
      </c>
      <c r="C3177" s="421" t="s">
        <v>1547</v>
      </c>
      <c r="D3177" s="422" t="s">
        <v>122</v>
      </c>
      <c r="E3177" s="422" t="s">
        <v>1536</v>
      </c>
      <c r="F3177" s="416"/>
      <c r="G3177" s="416">
        <v>114862.5</v>
      </c>
      <c r="H3177" s="417">
        <f t="shared" si="4093"/>
        <v>0</v>
      </c>
      <c r="I3177" s="416">
        <v>332856.8</v>
      </c>
      <c r="J3177" s="417">
        <f t="shared" si="4094"/>
        <v>0</v>
      </c>
      <c r="K3177" s="416">
        <v>45385.4</v>
      </c>
      <c r="L3177" s="417">
        <f t="shared" si="4095"/>
        <v>0</v>
      </c>
      <c r="M3177" s="417">
        <f t="shared" si="4096"/>
        <v>493104.7</v>
      </c>
      <c r="N3177" s="417">
        <f t="shared" si="4050"/>
        <v>0</v>
      </c>
      <c r="O3177" s="417">
        <f t="shared" ref="O3177" si="4103">F3177-F3176</f>
        <v>0</v>
      </c>
      <c r="P3177" s="417">
        <f t="shared" ref="P3177:Q3177" si="4104">M3177-M3176</f>
        <v>0</v>
      </c>
      <c r="Q3177" s="417">
        <f t="shared" si="4104"/>
        <v>0</v>
      </c>
      <c r="R3177" s="422"/>
      <c r="T3177" s="416">
        <v>6</v>
      </c>
    </row>
    <row r="3178" spans="1:20" s="485" customFormat="1" ht="24" hidden="1" customHeight="1">
      <c r="A3178" s="366" t="s">
        <v>2313</v>
      </c>
      <c r="B3178" s="418" t="s">
        <v>0</v>
      </c>
      <c r="C3178" s="418" t="s">
        <v>3595</v>
      </c>
      <c r="D3178" s="419" t="s">
        <v>129</v>
      </c>
      <c r="E3178" s="419" t="s">
        <v>1894</v>
      </c>
      <c r="F3178" s="411"/>
      <c r="G3178" s="411">
        <v>79767</v>
      </c>
      <c r="H3178" s="412">
        <f>INT($F3178*G3178)</f>
        <v>0</v>
      </c>
      <c r="I3178" s="411">
        <v>236001.6</v>
      </c>
      <c r="J3178" s="412">
        <f>INT($F3178*I3178)</f>
        <v>0</v>
      </c>
      <c r="K3178" s="411">
        <v>26415.7</v>
      </c>
      <c r="L3178" s="412">
        <f>INT($F3178*K3178)</f>
        <v>0</v>
      </c>
      <c r="M3178" s="412">
        <f>+G3178+I3178+K3178</f>
        <v>342184.3</v>
      </c>
      <c r="N3178" s="412">
        <f>H3178+J3178+L3178</f>
        <v>0</v>
      </c>
      <c r="O3178" s="412"/>
      <c r="P3178" s="412"/>
      <c r="Q3178" s="412"/>
      <c r="R3178" s="419" t="s">
        <v>0</v>
      </c>
      <c r="T3178" s="411">
        <v>5</v>
      </c>
    </row>
    <row r="3179" spans="1:20" s="77" customFormat="1" ht="24" hidden="1" customHeight="1">
      <c r="A3179" s="372" t="s">
        <v>2072</v>
      </c>
      <c r="B3179" s="421" t="s">
        <v>0</v>
      </c>
      <c r="C3179" s="421" t="s">
        <v>1548</v>
      </c>
      <c r="D3179" s="422" t="s">
        <v>129</v>
      </c>
      <c r="E3179" s="422" t="s">
        <v>1536</v>
      </c>
      <c r="F3179" s="416"/>
      <c r="G3179" s="416">
        <v>79767</v>
      </c>
      <c r="H3179" s="417">
        <f t="shared" si="4093"/>
        <v>0</v>
      </c>
      <c r="I3179" s="416">
        <v>236001.6</v>
      </c>
      <c r="J3179" s="417">
        <f t="shared" si="4094"/>
        <v>0</v>
      </c>
      <c r="K3179" s="416">
        <v>26415.7</v>
      </c>
      <c r="L3179" s="417">
        <f t="shared" si="4095"/>
        <v>0</v>
      </c>
      <c r="M3179" s="417">
        <f t="shared" si="4096"/>
        <v>342184.3</v>
      </c>
      <c r="N3179" s="417">
        <f t="shared" si="4050"/>
        <v>0</v>
      </c>
      <c r="O3179" s="417">
        <f t="shared" ref="O3179" si="4105">F3179-F3178</f>
        <v>0</v>
      </c>
      <c r="P3179" s="417">
        <f t="shared" ref="P3179:Q3179" si="4106">M3179-M3178</f>
        <v>0</v>
      </c>
      <c r="Q3179" s="417">
        <f t="shared" si="4106"/>
        <v>0</v>
      </c>
      <c r="R3179" s="422"/>
      <c r="T3179" s="416">
        <v>5</v>
      </c>
    </row>
    <row r="3180" spans="1:20" s="485" customFormat="1" ht="24" hidden="1" customHeight="1">
      <c r="A3180" s="366" t="s">
        <v>2313</v>
      </c>
      <c r="B3180" s="418" t="s">
        <v>0</v>
      </c>
      <c r="C3180" s="418" t="s">
        <v>3597</v>
      </c>
      <c r="D3180" s="419" t="s">
        <v>124</v>
      </c>
      <c r="E3180" s="419" t="s">
        <v>1894</v>
      </c>
      <c r="F3180" s="411"/>
      <c r="G3180" s="411">
        <v>79767</v>
      </c>
      <c r="H3180" s="412">
        <f>INT($F3180*G3180)</f>
        <v>0</v>
      </c>
      <c r="I3180" s="411">
        <v>236001.6</v>
      </c>
      <c r="J3180" s="412">
        <f>INT($F3180*I3180)</f>
        <v>0</v>
      </c>
      <c r="K3180" s="411">
        <v>26415.7</v>
      </c>
      <c r="L3180" s="412">
        <f>INT($F3180*K3180)</f>
        <v>0</v>
      </c>
      <c r="M3180" s="412">
        <f>+G3180+I3180+K3180</f>
        <v>342184.3</v>
      </c>
      <c r="N3180" s="412">
        <f>H3180+J3180+L3180</f>
        <v>0</v>
      </c>
      <c r="O3180" s="412"/>
      <c r="P3180" s="412"/>
      <c r="Q3180" s="412"/>
      <c r="R3180" s="419" t="s">
        <v>0</v>
      </c>
      <c r="T3180" s="411">
        <v>16</v>
      </c>
    </row>
    <row r="3181" spans="1:20" s="77" customFormat="1" ht="24" hidden="1" customHeight="1">
      <c r="A3181" s="372" t="s">
        <v>2089</v>
      </c>
      <c r="B3181" s="421" t="s">
        <v>0</v>
      </c>
      <c r="C3181" s="421" t="s">
        <v>1549</v>
      </c>
      <c r="D3181" s="422" t="s">
        <v>124</v>
      </c>
      <c r="E3181" s="422" t="s">
        <v>1536</v>
      </c>
      <c r="F3181" s="416"/>
      <c r="G3181" s="416">
        <v>79767</v>
      </c>
      <c r="H3181" s="417">
        <f t="shared" si="4093"/>
        <v>0</v>
      </c>
      <c r="I3181" s="416">
        <v>236001.6</v>
      </c>
      <c r="J3181" s="417">
        <f t="shared" si="4094"/>
        <v>0</v>
      </c>
      <c r="K3181" s="416">
        <v>26415.7</v>
      </c>
      <c r="L3181" s="417">
        <f t="shared" si="4095"/>
        <v>0</v>
      </c>
      <c r="M3181" s="417">
        <f t="shared" si="4096"/>
        <v>342184.3</v>
      </c>
      <c r="N3181" s="417">
        <f t="shared" si="4050"/>
        <v>0</v>
      </c>
      <c r="O3181" s="417">
        <f t="shared" ref="O3181" si="4107">F3181-F3180</f>
        <v>0</v>
      </c>
      <c r="P3181" s="417">
        <f t="shared" ref="P3181:Q3181" si="4108">M3181-M3180</f>
        <v>0</v>
      </c>
      <c r="Q3181" s="417">
        <f t="shared" si="4108"/>
        <v>0</v>
      </c>
      <c r="R3181" s="422"/>
      <c r="T3181" s="416">
        <v>16</v>
      </c>
    </row>
    <row r="3182" spans="1:20" s="485" customFormat="1" ht="24" hidden="1" customHeight="1">
      <c r="A3182" s="366" t="s">
        <v>2313</v>
      </c>
      <c r="B3182" s="418" t="s">
        <v>0</v>
      </c>
      <c r="C3182" s="418" t="s">
        <v>3604</v>
      </c>
      <c r="D3182" s="419" t="s">
        <v>124</v>
      </c>
      <c r="E3182" s="419" t="s">
        <v>1894</v>
      </c>
      <c r="F3182" s="411"/>
      <c r="G3182" s="411">
        <v>79767</v>
      </c>
      <c r="H3182" s="412">
        <f>INT($F3182*G3182)</f>
        <v>0</v>
      </c>
      <c r="I3182" s="411">
        <v>236001.6</v>
      </c>
      <c r="J3182" s="412">
        <f>INT($F3182*I3182)</f>
        <v>0</v>
      </c>
      <c r="K3182" s="411">
        <v>26415.7</v>
      </c>
      <c r="L3182" s="412">
        <f>INT($F3182*K3182)</f>
        <v>0</v>
      </c>
      <c r="M3182" s="412">
        <f>+G3182+I3182+K3182</f>
        <v>342184.3</v>
      </c>
      <c r="N3182" s="412">
        <f>H3182+J3182+L3182</f>
        <v>0</v>
      </c>
      <c r="O3182" s="412"/>
      <c r="P3182" s="412"/>
      <c r="Q3182" s="412"/>
      <c r="R3182" s="419" t="s">
        <v>0</v>
      </c>
      <c r="T3182" s="411">
        <v>10</v>
      </c>
    </row>
    <row r="3183" spans="1:20" s="77" customFormat="1" ht="24" hidden="1" customHeight="1">
      <c r="A3183" s="372" t="s">
        <v>2072</v>
      </c>
      <c r="B3183" s="421" t="s">
        <v>0</v>
      </c>
      <c r="C3183" s="421" t="s">
        <v>1550</v>
      </c>
      <c r="D3183" s="422" t="s">
        <v>124</v>
      </c>
      <c r="E3183" s="422" t="s">
        <v>1536</v>
      </c>
      <c r="F3183" s="416"/>
      <c r="G3183" s="416">
        <v>79767</v>
      </c>
      <c r="H3183" s="417">
        <f t="shared" si="4093"/>
        <v>0</v>
      </c>
      <c r="I3183" s="416">
        <v>236001.6</v>
      </c>
      <c r="J3183" s="417">
        <f t="shared" si="4094"/>
        <v>0</v>
      </c>
      <c r="K3183" s="416">
        <v>26415.7</v>
      </c>
      <c r="L3183" s="417">
        <f t="shared" si="4095"/>
        <v>0</v>
      </c>
      <c r="M3183" s="417">
        <f t="shared" si="4096"/>
        <v>342184.3</v>
      </c>
      <c r="N3183" s="417">
        <f t="shared" si="4050"/>
        <v>0</v>
      </c>
      <c r="O3183" s="417">
        <f t="shared" ref="O3183" si="4109">F3183-F3182</f>
        <v>0</v>
      </c>
      <c r="P3183" s="417">
        <f t="shared" ref="P3183:Q3183" si="4110">M3183-M3182</f>
        <v>0</v>
      </c>
      <c r="Q3183" s="417">
        <f t="shared" si="4110"/>
        <v>0</v>
      </c>
      <c r="R3183" s="422"/>
      <c r="T3183" s="416">
        <v>10</v>
      </c>
    </row>
    <row r="3184" spans="1:20" s="485" customFormat="1" ht="24" hidden="1" customHeight="1">
      <c r="A3184" s="366" t="s">
        <v>2064</v>
      </c>
      <c r="B3184" s="418" t="s">
        <v>0</v>
      </c>
      <c r="C3184" s="418" t="s">
        <v>3612</v>
      </c>
      <c r="D3184" s="419" t="s">
        <v>133</v>
      </c>
      <c r="E3184" s="419" t="s">
        <v>1894</v>
      </c>
      <c r="F3184" s="411"/>
      <c r="G3184" s="411">
        <v>124726.5</v>
      </c>
      <c r="H3184" s="412">
        <f>INT($F3184*G3184)</f>
        <v>0</v>
      </c>
      <c r="I3184" s="411">
        <v>373995.2</v>
      </c>
      <c r="J3184" s="412">
        <f>INT($F3184*I3184)</f>
        <v>0</v>
      </c>
      <c r="K3184" s="411">
        <v>57591.8</v>
      </c>
      <c r="L3184" s="412">
        <f>INT($F3184*K3184)</f>
        <v>0</v>
      </c>
      <c r="M3184" s="412">
        <f>+G3184+I3184+K3184</f>
        <v>556313.5</v>
      </c>
      <c r="N3184" s="412">
        <f>H3184+J3184+L3184</f>
        <v>0</v>
      </c>
      <c r="O3184" s="412"/>
      <c r="P3184" s="412"/>
      <c r="Q3184" s="412"/>
      <c r="R3184" s="419" t="s">
        <v>0</v>
      </c>
      <c r="T3184" s="411">
        <v>1</v>
      </c>
    </row>
    <row r="3185" spans="1:20" s="77" customFormat="1" ht="24" hidden="1" customHeight="1">
      <c r="A3185" s="372" t="s">
        <v>2072</v>
      </c>
      <c r="B3185" s="421" t="s">
        <v>0</v>
      </c>
      <c r="C3185" s="421" t="s">
        <v>1552</v>
      </c>
      <c r="D3185" s="422" t="s">
        <v>133</v>
      </c>
      <c r="E3185" s="422" t="s">
        <v>1536</v>
      </c>
      <c r="F3185" s="416"/>
      <c r="G3185" s="416">
        <v>124726.5</v>
      </c>
      <c r="H3185" s="417">
        <f t="shared" si="4093"/>
        <v>0</v>
      </c>
      <c r="I3185" s="416">
        <v>373995.2</v>
      </c>
      <c r="J3185" s="417">
        <f t="shared" si="4094"/>
        <v>0</v>
      </c>
      <c r="K3185" s="416">
        <v>57591.8</v>
      </c>
      <c r="L3185" s="417">
        <f t="shared" si="4095"/>
        <v>0</v>
      </c>
      <c r="M3185" s="417">
        <f t="shared" si="4096"/>
        <v>556313.5</v>
      </c>
      <c r="N3185" s="417">
        <f t="shared" si="4050"/>
        <v>0</v>
      </c>
      <c r="O3185" s="417">
        <f t="shared" ref="O3185" si="4111">F3185-F3184</f>
        <v>0</v>
      </c>
      <c r="P3185" s="417">
        <f t="shared" ref="P3185:Q3185" si="4112">M3185-M3184</f>
        <v>0</v>
      </c>
      <c r="Q3185" s="417">
        <f t="shared" si="4112"/>
        <v>0</v>
      </c>
      <c r="R3185" s="422"/>
      <c r="T3185" s="416">
        <v>1</v>
      </c>
    </row>
    <row r="3186" spans="1:20" s="485" customFormat="1" ht="24" hidden="1" customHeight="1">
      <c r="A3186" s="366" t="s">
        <v>2064</v>
      </c>
      <c r="B3186" s="418" t="s">
        <v>0</v>
      </c>
      <c r="C3186" s="418" t="s">
        <v>3612</v>
      </c>
      <c r="D3186" s="419" t="s">
        <v>124</v>
      </c>
      <c r="E3186" s="419" t="s">
        <v>1894</v>
      </c>
      <c r="F3186" s="411"/>
      <c r="G3186" s="411">
        <v>79767</v>
      </c>
      <c r="H3186" s="412">
        <f>INT($F3186*G3186)</f>
        <v>0</v>
      </c>
      <c r="I3186" s="411">
        <v>236001.6</v>
      </c>
      <c r="J3186" s="412">
        <f>INT($F3186*I3186)</f>
        <v>0</v>
      </c>
      <c r="K3186" s="411">
        <v>26415.7</v>
      </c>
      <c r="L3186" s="412">
        <f>INT($F3186*K3186)</f>
        <v>0</v>
      </c>
      <c r="M3186" s="412">
        <f>+G3186+I3186+K3186</f>
        <v>342184.3</v>
      </c>
      <c r="N3186" s="412">
        <f>H3186+J3186+L3186</f>
        <v>0</v>
      </c>
      <c r="O3186" s="412"/>
      <c r="P3186" s="412"/>
      <c r="Q3186" s="412"/>
      <c r="R3186" s="419" t="s">
        <v>0</v>
      </c>
      <c r="T3186" s="411">
        <v>8</v>
      </c>
    </row>
    <row r="3187" spans="1:20" s="77" customFormat="1" ht="24" hidden="1" customHeight="1">
      <c r="A3187" s="372" t="s">
        <v>2072</v>
      </c>
      <c r="B3187" s="421" t="s">
        <v>0</v>
      </c>
      <c r="C3187" s="421" t="s">
        <v>1552</v>
      </c>
      <c r="D3187" s="422" t="s">
        <v>124</v>
      </c>
      <c r="E3187" s="422" t="s">
        <v>1536</v>
      </c>
      <c r="F3187" s="416"/>
      <c r="G3187" s="416">
        <v>79767</v>
      </c>
      <c r="H3187" s="417">
        <f t="shared" si="4093"/>
        <v>0</v>
      </c>
      <c r="I3187" s="416">
        <v>236001.6</v>
      </c>
      <c r="J3187" s="417">
        <f t="shared" si="4094"/>
        <v>0</v>
      </c>
      <c r="K3187" s="416">
        <v>26415.7</v>
      </c>
      <c r="L3187" s="417">
        <f t="shared" si="4095"/>
        <v>0</v>
      </c>
      <c r="M3187" s="417">
        <f t="shared" si="4096"/>
        <v>342184.3</v>
      </c>
      <c r="N3187" s="417">
        <f t="shared" si="4050"/>
        <v>0</v>
      </c>
      <c r="O3187" s="417">
        <f t="shared" ref="O3187" si="4113">F3187-F3186</f>
        <v>0</v>
      </c>
      <c r="P3187" s="417">
        <f t="shared" ref="P3187:Q3187" si="4114">M3187-M3186</f>
        <v>0</v>
      </c>
      <c r="Q3187" s="417">
        <f t="shared" si="4114"/>
        <v>0</v>
      </c>
      <c r="R3187" s="422"/>
      <c r="T3187" s="416">
        <v>8</v>
      </c>
    </row>
    <row r="3188" spans="1:20" s="485" customFormat="1" ht="24" hidden="1" customHeight="1">
      <c r="A3188" s="366" t="s">
        <v>2064</v>
      </c>
      <c r="B3188" s="418" t="s">
        <v>0</v>
      </c>
      <c r="C3188" s="418" t="s">
        <v>3619</v>
      </c>
      <c r="D3188" s="419" t="s">
        <v>122</v>
      </c>
      <c r="E3188" s="419" t="s">
        <v>1894</v>
      </c>
      <c r="F3188" s="411"/>
      <c r="G3188" s="411">
        <v>114862.5</v>
      </c>
      <c r="H3188" s="412">
        <f>INT($F3188*G3188)</f>
        <v>0</v>
      </c>
      <c r="I3188" s="411">
        <v>332856.8</v>
      </c>
      <c r="J3188" s="412">
        <f>INT($F3188*I3188)</f>
        <v>0</v>
      </c>
      <c r="K3188" s="411">
        <v>45385.4</v>
      </c>
      <c r="L3188" s="412">
        <f>INT($F3188*K3188)</f>
        <v>0</v>
      </c>
      <c r="M3188" s="412">
        <f>+G3188+I3188+K3188</f>
        <v>493104.7</v>
      </c>
      <c r="N3188" s="412">
        <f>H3188+J3188+L3188</f>
        <v>0</v>
      </c>
      <c r="O3188" s="412"/>
      <c r="P3188" s="412"/>
      <c r="Q3188" s="412"/>
      <c r="R3188" s="419" t="s">
        <v>0</v>
      </c>
      <c r="T3188" s="411">
        <v>6</v>
      </c>
    </row>
    <row r="3189" spans="1:20" s="77" customFormat="1" ht="24" hidden="1" customHeight="1">
      <c r="A3189" s="372" t="s">
        <v>2303</v>
      </c>
      <c r="B3189" s="421" t="s">
        <v>0</v>
      </c>
      <c r="C3189" s="421" t="s">
        <v>1553</v>
      </c>
      <c r="D3189" s="422" t="s">
        <v>122</v>
      </c>
      <c r="E3189" s="422" t="s">
        <v>1536</v>
      </c>
      <c r="F3189" s="416"/>
      <c r="G3189" s="416">
        <v>114862.5</v>
      </c>
      <c r="H3189" s="417">
        <f t="shared" si="4093"/>
        <v>0</v>
      </c>
      <c r="I3189" s="416">
        <v>332856.8</v>
      </c>
      <c r="J3189" s="417">
        <f t="shared" si="4094"/>
        <v>0</v>
      </c>
      <c r="K3189" s="416">
        <v>45385.4</v>
      </c>
      <c r="L3189" s="417">
        <f t="shared" si="4095"/>
        <v>0</v>
      </c>
      <c r="M3189" s="417">
        <f t="shared" si="4096"/>
        <v>493104.7</v>
      </c>
      <c r="N3189" s="417">
        <f t="shared" si="4050"/>
        <v>0</v>
      </c>
      <c r="O3189" s="417">
        <f t="shared" ref="O3189" si="4115">F3189-F3188</f>
        <v>0</v>
      </c>
      <c r="P3189" s="417">
        <f t="shared" ref="P3189:Q3189" si="4116">M3189-M3188</f>
        <v>0</v>
      </c>
      <c r="Q3189" s="417">
        <f t="shared" si="4116"/>
        <v>0</v>
      </c>
      <c r="R3189" s="422"/>
      <c r="T3189" s="416">
        <v>6</v>
      </c>
    </row>
    <row r="3190" spans="1:20" s="485" customFormat="1" ht="24" hidden="1" customHeight="1">
      <c r="A3190" s="366" t="s">
        <v>2064</v>
      </c>
      <c r="B3190" s="418" t="s">
        <v>0</v>
      </c>
      <c r="C3190" s="418" t="s">
        <v>3619</v>
      </c>
      <c r="D3190" s="419" t="s">
        <v>123</v>
      </c>
      <c r="E3190" s="419" t="s">
        <v>1894</v>
      </c>
      <c r="F3190" s="411"/>
      <c r="G3190" s="411">
        <v>94480.4</v>
      </c>
      <c r="H3190" s="412">
        <f>INT($F3190*G3190)</f>
        <v>0</v>
      </c>
      <c r="I3190" s="411">
        <v>294743.2</v>
      </c>
      <c r="J3190" s="412">
        <f>INT($F3190*I3190)</f>
        <v>0</v>
      </c>
      <c r="K3190" s="411">
        <v>31112.2</v>
      </c>
      <c r="L3190" s="412">
        <f>INT($F3190*K3190)</f>
        <v>0</v>
      </c>
      <c r="M3190" s="412">
        <f>+G3190+I3190+K3190</f>
        <v>420335.8</v>
      </c>
      <c r="N3190" s="412">
        <f>H3190+J3190+L3190</f>
        <v>0</v>
      </c>
      <c r="O3190" s="412"/>
      <c r="P3190" s="412"/>
      <c r="Q3190" s="412"/>
      <c r="R3190" s="419" t="s">
        <v>0</v>
      </c>
      <c r="T3190" s="411">
        <v>6</v>
      </c>
    </row>
    <row r="3191" spans="1:20" s="77" customFormat="1" ht="24" hidden="1" customHeight="1">
      <c r="A3191" s="372" t="s">
        <v>2072</v>
      </c>
      <c r="B3191" s="421" t="s">
        <v>0</v>
      </c>
      <c r="C3191" s="421" t="s">
        <v>1553</v>
      </c>
      <c r="D3191" s="422" t="s">
        <v>123</v>
      </c>
      <c r="E3191" s="422" t="s">
        <v>1536</v>
      </c>
      <c r="F3191" s="416"/>
      <c r="G3191" s="416">
        <v>94480.4</v>
      </c>
      <c r="H3191" s="417">
        <f t="shared" si="4093"/>
        <v>0</v>
      </c>
      <c r="I3191" s="416">
        <v>294743.2</v>
      </c>
      <c r="J3191" s="417">
        <f t="shared" si="4094"/>
        <v>0</v>
      </c>
      <c r="K3191" s="416">
        <v>31112.2</v>
      </c>
      <c r="L3191" s="417">
        <f t="shared" si="4095"/>
        <v>0</v>
      </c>
      <c r="M3191" s="417">
        <f t="shared" si="4096"/>
        <v>420335.8</v>
      </c>
      <c r="N3191" s="417">
        <f t="shared" si="4050"/>
        <v>0</v>
      </c>
      <c r="O3191" s="417">
        <f t="shared" ref="O3191" si="4117">F3191-F3190</f>
        <v>0</v>
      </c>
      <c r="P3191" s="417">
        <f t="shared" ref="P3191:Q3191" si="4118">M3191-M3190</f>
        <v>0</v>
      </c>
      <c r="Q3191" s="417">
        <f t="shared" si="4118"/>
        <v>0</v>
      </c>
      <c r="R3191" s="422"/>
      <c r="T3191" s="416">
        <v>6</v>
      </c>
    </row>
    <row r="3192" spans="1:20" s="485" customFormat="1" ht="24" hidden="1" customHeight="1">
      <c r="A3192" s="366" t="s">
        <v>2064</v>
      </c>
      <c r="B3192" s="418" t="s">
        <v>0</v>
      </c>
      <c r="C3192" s="418" t="s">
        <v>3620</v>
      </c>
      <c r="D3192" s="419" t="s">
        <v>124</v>
      </c>
      <c r="E3192" s="419" t="s">
        <v>1894</v>
      </c>
      <c r="F3192" s="411"/>
      <c r="G3192" s="411">
        <v>79767</v>
      </c>
      <c r="H3192" s="412">
        <f>INT($F3192*G3192)</f>
        <v>0</v>
      </c>
      <c r="I3192" s="411">
        <v>236001.6</v>
      </c>
      <c r="J3192" s="412">
        <f>INT($F3192*I3192)</f>
        <v>0</v>
      </c>
      <c r="K3192" s="411">
        <v>26415.7</v>
      </c>
      <c r="L3192" s="412">
        <f>INT($F3192*K3192)</f>
        <v>0</v>
      </c>
      <c r="M3192" s="412">
        <f>+G3192+I3192+K3192</f>
        <v>342184.3</v>
      </c>
      <c r="N3192" s="412">
        <f>H3192+J3192+L3192</f>
        <v>0</v>
      </c>
      <c r="O3192" s="412"/>
      <c r="P3192" s="412"/>
      <c r="Q3192" s="412"/>
      <c r="R3192" s="419" t="s">
        <v>0</v>
      </c>
      <c r="T3192" s="411">
        <v>6</v>
      </c>
    </row>
    <row r="3193" spans="1:20" s="77" customFormat="1" ht="24" hidden="1" customHeight="1">
      <c r="A3193" s="372" t="s">
        <v>2303</v>
      </c>
      <c r="B3193" s="421" t="s">
        <v>0</v>
      </c>
      <c r="C3193" s="421" t="s">
        <v>1554</v>
      </c>
      <c r="D3193" s="422" t="s">
        <v>124</v>
      </c>
      <c r="E3193" s="422" t="s">
        <v>1536</v>
      </c>
      <c r="F3193" s="416"/>
      <c r="G3193" s="416">
        <v>79767</v>
      </c>
      <c r="H3193" s="417">
        <f t="shared" si="4093"/>
        <v>0</v>
      </c>
      <c r="I3193" s="416">
        <v>236001.6</v>
      </c>
      <c r="J3193" s="417">
        <f t="shared" si="4094"/>
        <v>0</v>
      </c>
      <c r="K3193" s="416">
        <v>26415.7</v>
      </c>
      <c r="L3193" s="417">
        <f t="shared" si="4095"/>
        <v>0</v>
      </c>
      <c r="M3193" s="417">
        <f t="shared" si="4096"/>
        <v>342184.3</v>
      </c>
      <c r="N3193" s="417">
        <f t="shared" si="4050"/>
        <v>0</v>
      </c>
      <c r="O3193" s="417">
        <f t="shared" ref="O3193" si="4119">F3193-F3192</f>
        <v>0</v>
      </c>
      <c r="P3193" s="417">
        <f t="shared" ref="P3193:Q3193" si="4120">M3193-M3192</f>
        <v>0</v>
      </c>
      <c r="Q3193" s="417">
        <f t="shared" si="4120"/>
        <v>0</v>
      </c>
      <c r="R3193" s="422"/>
      <c r="T3193" s="416">
        <v>6</v>
      </c>
    </row>
    <row r="3194" spans="1:20" s="485" customFormat="1" ht="24" hidden="1" customHeight="1">
      <c r="A3194" s="366" t="s">
        <v>2313</v>
      </c>
      <c r="B3194" s="418" t="s">
        <v>0</v>
      </c>
      <c r="C3194" s="418" t="s">
        <v>3624</v>
      </c>
      <c r="D3194" s="419" t="s">
        <v>122</v>
      </c>
      <c r="E3194" s="419" t="s">
        <v>1894</v>
      </c>
      <c r="F3194" s="411"/>
      <c r="G3194" s="411">
        <v>114862.5</v>
      </c>
      <c r="H3194" s="412">
        <f>INT($F3194*G3194)</f>
        <v>0</v>
      </c>
      <c r="I3194" s="411">
        <v>332856.8</v>
      </c>
      <c r="J3194" s="412">
        <f>INT($F3194*I3194)</f>
        <v>0</v>
      </c>
      <c r="K3194" s="411">
        <v>45385.4</v>
      </c>
      <c r="L3194" s="412">
        <f>INT($F3194*K3194)</f>
        <v>0</v>
      </c>
      <c r="M3194" s="412">
        <f>+G3194+I3194+K3194</f>
        <v>493104.7</v>
      </c>
      <c r="N3194" s="412">
        <f>H3194+J3194+L3194</f>
        <v>0</v>
      </c>
      <c r="O3194" s="412"/>
      <c r="P3194" s="412"/>
      <c r="Q3194" s="412"/>
      <c r="R3194" s="419" t="s">
        <v>0</v>
      </c>
      <c r="T3194" s="411">
        <v>3</v>
      </c>
    </row>
    <row r="3195" spans="1:20" s="77" customFormat="1" ht="24" hidden="1" customHeight="1">
      <c r="A3195" s="372" t="s">
        <v>2303</v>
      </c>
      <c r="B3195" s="421" t="s">
        <v>0</v>
      </c>
      <c r="C3195" s="421" t="s">
        <v>1555</v>
      </c>
      <c r="D3195" s="422" t="s">
        <v>122</v>
      </c>
      <c r="E3195" s="422" t="s">
        <v>1536</v>
      </c>
      <c r="F3195" s="416"/>
      <c r="G3195" s="416">
        <v>114862.5</v>
      </c>
      <c r="H3195" s="417">
        <f t="shared" si="4093"/>
        <v>0</v>
      </c>
      <c r="I3195" s="416">
        <v>332856.8</v>
      </c>
      <c r="J3195" s="417">
        <f t="shared" si="4094"/>
        <v>0</v>
      </c>
      <c r="K3195" s="416">
        <v>45385.4</v>
      </c>
      <c r="L3195" s="417">
        <f t="shared" si="4095"/>
        <v>0</v>
      </c>
      <c r="M3195" s="417">
        <f t="shared" si="4096"/>
        <v>493104.7</v>
      </c>
      <c r="N3195" s="417">
        <f t="shared" si="4050"/>
        <v>0</v>
      </c>
      <c r="O3195" s="417">
        <f t="shared" ref="O3195" si="4121">F3195-F3194</f>
        <v>0</v>
      </c>
      <c r="P3195" s="417">
        <f t="shared" ref="P3195:Q3195" si="4122">M3195-M3194</f>
        <v>0</v>
      </c>
      <c r="Q3195" s="417">
        <f t="shared" si="4122"/>
        <v>0</v>
      </c>
      <c r="R3195" s="422"/>
      <c r="T3195" s="416">
        <v>3</v>
      </c>
    </row>
    <row r="3196" spans="1:20" s="371" customFormat="1" ht="24" hidden="1" customHeight="1">
      <c r="A3196" s="366" t="s">
        <v>2313</v>
      </c>
      <c r="B3196" s="436" t="s">
        <v>3691</v>
      </c>
      <c r="C3196" s="436" t="s">
        <v>3692</v>
      </c>
      <c r="D3196" s="437" t="s">
        <v>0</v>
      </c>
      <c r="E3196" s="437" t="s">
        <v>0</v>
      </c>
      <c r="F3196" s="438"/>
      <c r="G3196" s="439">
        <v>0</v>
      </c>
      <c r="H3196" s="438">
        <f>H3198</f>
        <v>0</v>
      </c>
      <c r="I3196" s="439">
        <v>0</v>
      </c>
      <c r="J3196" s="438">
        <f>J3198</f>
        <v>0</v>
      </c>
      <c r="K3196" s="439">
        <v>0</v>
      </c>
      <c r="L3196" s="438">
        <f>L3198</f>
        <v>0</v>
      </c>
      <c r="M3196" s="440">
        <v>0</v>
      </c>
      <c r="N3196" s="438">
        <f>H3196+J3196+L3196</f>
        <v>0</v>
      </c>
      <c r="O3196" s="438"/>
      <c r="P3196" s="438"/>
      <c r="Q3196" s="438"/>
      <c r="R3196" s="441" t="s">
        <v>0</v>
      </c>
      <c r="T3196" s="438">
        <v>0</v>
      </c>
    </row>
    <row r="3197" spans="1:20" s="81" customFormat="1" ht="24" hidden="1" customHeight="1">
      <c r="A3197" s="372" t="s">
        <v>2303</v>
      </c>
      <c r="B3197" s="442" t="s">
        <v>3693</v>
      </c>
      <c r="C3197" s="442" t="s">
        <v>3694</v>
      </c>
      <c r="D3197" s="443" t="s">
        <v>0</v>
      </c>
      <c r="E3197" s="443" t="s">
        <v>0</v>
      </c>
      <c r="F3197" s="444"/>
      <c r="G3197" s="445">
        <v>0</v>
      </c>
      <c r="H3197" s="444">
        <f>H3199</f>
        <v>0</v>
      </c>
      <c r="I3197" s="445">
        <v>0</v>
      </c>
      <c r="J3197" s="444">
        <f>J3199</f>
        <v>0</v>
      </c>
      <c r="K3197" s="445">
        <v>0</v>
      </c>
      <c r="L3197" s="444">
        <f>L3199</f>
        <v>0</v>
      </c>
      <c r="M3197" s="446">
        <v>0</v>
      </c>
      <c r="N3197" s="444">
        <f t="shared" si="4050"/>
        <v>0</v>
      </c>
      <c r="O3197" s="444">
        <f t="shared" ref="O3197" si="4123">F3197-F3196</f>
        <v>0</v>
      </c>
      <c r="P3197" s="444">
        <f t="shared" ref="P3197:Q3197" si="4124">M3197-M3196</f>
        <v>0</v>
      </c>
      <c r="Q3197" s="444">
        <f t="shared" si="4124"/>
        <v>0</v>
      </c>
      <c r="R3197" s="447"/>
      <c r="T3197" s="444">
        <v>0</v>
      </c>
    </row>
    <row r="3198" spans="1:20" s="485" customFormat="1" ht="24" hidden="1" customHeight="1">
      <c r="A3198" s="366" t="s">
        <v>2064</v>
      </c>
      <c r="B3198" s="418" t="s">
        <v>0</v>
      </c>
      <c r="C3198" s="418" t="s">
        <v>3695</v>
      </c>
      <c r="D3198" s="419" t="s">
        <v>151</v>
      </c>
      <c r="E3198" s="419" t="s">
        <v>1894</v>
      </c>
      <c r="F3198" s="411"/>
      <c r="G3198" s="411">
        <v>2693.9</v>
      </c>
      <c r="H3198" s="412">
        <f>INT($F3198*G3198)</f>
        <v>0</v>
      </c>
      <c r="I3198" s="411">
        <v>1992.8</v>
      </c>
      <c r="J3198" s="412">
        <f>INT($F3198*I3198)</f>
        <v>0</v>
      </c>
      <c r="K3198" s="411">
        <v>0</v>
      </c>
      <c r="L3198" s="412">
        <f>INT($F3198*K3198)</f>
        <v>0</v>
      </c>
      <c r="M3198" s="412">
        <f>+G3198+I3198+K3198</f>
        <v>4686.7</v>
      </c>
      <c r="N3198" s="412">
        <f>H3198+J3198+L3198</f>
        <v>0</v>
      </c>
      <c r="O3198" s="412"/>
      <c r="P3198" s="412"/>
      <c r="Q3198" s="412"/>
      <c r="R3198" s="419" t="s">
        <v>0</v>
      </c>
      <c r="T3198" s="411">
        <v>800</v>
      </c>
    </row>
    <row r="3199" spans="1:20" s="77" customFormat="1" ht="24" hidden="1" customHeight="1">
      <c r="A3199" s="372" t="s">
        <v>2303</v>
      </c>
      <c r="B3199" s="421" t="s">
        <v>0</v>
      </c>
      <c r="C3199" s="421" t="s">
        <v>1603</v>
      </c>
      <c r="D3199" s="422" t="s">
        <v>151</v>
      </c>
      <c r="E3199" s="422" t="s">
        <v>1536</v>
      </c>
      <c r="F3199" s="416"/>
      <c r="G3199" s="416">
        <v>2693.9</v>
      </c>
      <c r="H3199" s="417">
        <f>INT($F3199*G3199)</f>
        <v>0</v>
      </c>
      <c r="I3199" s="416">
        <v>1992.8</v>
      </c>
      <c r="J3199" s="417">
        <f>INT($F3199*I3199)</f>
        <v>0</v>
      </c>
      <c r="K3199" s="416">
        <v>0</v>
      </c>
      <c r="L3199" s="417">
        <f>INT($F3199*K3199)</f>
        <v>0</v>
      </c>
      <c r="M3199" s="417">
        <f>+G3199+I3199+K3199</f>
        <v>4686.7</v>
      </c>
      <c r="N3199" s="417">
        <f t="shared" si="4050"/>
        <v>0</v>
      </c>
      <c r="O3199" s="417">
        <f t="shared" ref="O3199" si="4125">F3199-F3198</f>
        <v>0</v>
      </c>
      <c r="P3199" s="417">
        <f t="shared" ref="P3199:Q3199" si="4126">M3199-M3198</f>
        <v>0</v>
      </c>
      <c r="Q3199" s="417">
        <f t="shared" si="4126"/>
        <v>0</v>
      </c>
      <c r="R3199" s="422"/>
      <c r="T3199" s="416">
        <v>800</v>
      </c>
    </row>
    <row r="3200" spans="1:20" s="371" customFormat="1" ht="24" hidden="1" customHeight="1">
      <c r="A3200" s="366" t="s">
        <v>2064</v>
      </c>
      <c r="B3200" s="436" t="s">
        <v>3696</v>
      </c>
      <c r="C3200" s="436" t="s">
        <v>3697</v>
      </c>
      <c r="D3200" s="437" t="s">
        <v>0</v>
      </c>
      <c r="E3200" s="437" t="s">
        <v>0</v>
      </c>
      <c r="F3200" s="438"/>
      <c r="G3200" s="439">
        <v>0</v>
      </c>
      <c r="H3200" s="438">
        <f>SUMIF($A$3202:$A$3211,$A3202,H$3202:H$3211)</f>
        <v>0</v>
      </c>
      <c r="I3200" s="439">
        <v>0</v>
      </c>
      <c r="J3200" s="438">
        <f t="shared" ref="J3200:J3201" si="4127">SUMIF($A$3202:$A$3211,$A3202,J$3202:J$3211)</f>
        <v>0</v>
      </c>
      <c r="K3200" s="439">
        <v>0</v>
      </c>
      <c r="L3200" s="438">
        <f t="shared" ref="L3200" si="4128">SUMIF($A$3202:$A$3211,$A3202,L$3202:L$3211)</f>
        <v>0</v>
      </c>
      <c r="M3200" s="440">
        <v>0</v>
      </c>
      <c r="N3200" s="438">
        <f>H3200+J3200+L3200</f>
        <v>0</v>
      </c>
      <c r="O3200" s="438"/>
      <c r="P3200" s="438"/>
      <c r="Q3200" s="438"/>
      <c r="R3200" s="441" t="s">
        <v>0</v>
      </c>
      <c r="T3200" s="438">
        <v>0</v>
      </c>
    </row>
    <row r="3201" spans="1:20" s="81" customFormat="1" ht="24" hidden="1" customHeight="1">
      <c r="A3201" s="372" t="s">
        <v>2303</v>
      </c>
      <c r="B3201" s="442" t="s">
        <v>3698</v>
      </c>
      <c r="C3201" s="442" t="s">
        <v>1604</v>
      </c>
      <c r="D3201" s="443" t="s">
        <v>0</v>
      </c>
      <c r="E3201" s="443" t="s">
        <v>0</v>
      </c>
      <c r="F3201" s="444"/>
      <c r="G3201" s="445">
        <v>0</v>
      </c>
      <c r="H3201" s="444">
        <f>SUMIF($A$3202:$A$3211,$A3203,H$3202:H$3211)</f>
        <v>0</v>
      </c>
      <c r="I3201" s="445">
        <v>0</v>
      </c>
      <c r="J3201" s="444">
        <f t="shared" si="4127"/>
        <v>0</v>
      </c>
      <c r="K3201" s="445">
        <v>0</v>
      </c>
      <c r="L3201" s="444">
        <f>SUMIF($A$3202:$A$3211,$A3203,L$3202:L$3211)</f>
        <v>0</v>
      </c>
      <c r="M3201" s="446">
        <v>0</v>
      </c>
      <c r="N3201" s="444">
        <f t="shared" si="4050"/>
        <v>0</v>
      </c>
      <c r="O3201" s="444">
        <f t="shared" ref="O3201" si="4129">F3201-F3200</f>
        <v>0</v>
      </c>
      <c r="P3201" s="444">
        <f t="shared" ref="P3201:Q3201" si="4130">M3201-M3200</f>
        <v>0</v>
      </c>
      <c r="Q3201" s="444">
        <f t="shared" si="4130"/>
        <v>0</v>
      </c>
      <c r="R3201" s="447"/>
      <c r="T3201" s="444">
        <v>0</v>
      </c>
    </row>
    <row r="3202" spans="1:20" s="485" customFormat="1" ht="24" hidden="1" customHeight="1">
      <c r="A3202" s="366" t="s">
        <v>2064</v>
      </c>
      <c r="B3202" s="418" t="s">
        <v>0</v>
      </c>
      <c r="C3202" s="418" t="s">
        <v>3699</v>
      </c>
      <c r="D3202" s="419" t="s">
        <v>151</v>
      </c>
      <c r="E3202" s="419" t="s">
        <v>1894</v>
      </c>
      <c r="F3202" s="411"/>
      <c r="G3202" s="411">
        <v>2314.9</v>
      </c>
      <c r="H3202" s="412">
        <f>INT($F3202*G3202)</f>
        <v>0</v>
      </c>
      <c r="I3202" s="411">
        <v>1992.8</v>
      </c>
      <c r="J3202" s="412">
        <f>INT($F3202*I3202)</f>
        <v>0</v>
      </c>
      <c r="K3202" s="411">
        <v>0</v>
      </c>
      <c r="L3202" s="412">
        <f>INT($F3202*K3202)</f>
        <v>0</v>
      </c>
      <c r="M3202" s="412">
        <f>+G3202+I3202+K3202</f>
        <v>4307.7</v>
      </c>
      <c r="N3202" s="412">
        <f>H3202+J3202+L3202</f>
        <v>0</v>
      </c>
      <c r="O3202" s="412"/>
      <c r="P3202" s="412"/>
      <c r="Q3202" s="412"/>
      <c r="R3202" s="419" t="s">
        <v>0</v>
      </c>
      <c r="T3202" s="411">
        <v>1500</v>
      </c>
    </row>
    <row r="3203" spans="1:20" s="77" customFormat="1" ht="24" hidden="1" customHeight="1">
      <c r="A3203" s="372" t="s">
        <v>2303</v>
      </c>
      <c r="B3203" s="421" t="s">
        <v>0</v>
      </c>
      <c r="C3203" s="421" t="s">
        <v>1605</v>
      </c>
      <c r="D3203" s="422" t="s">
        <v>151</v>
      </c>
      <c r="E3203" s="422" t="s">
        <v>1536</v>
      </c>
      <c r="F3203" s="416"/>
      <c r="G3203" s="416">
        <v>2314.9</v>
      </c>
      <c r="H3203" s="417">
        <f t="shared" ref="H3203:H3211" si="4131">INT($F3203*G3203)</f>
        <v>0</v>
      </c>
      <c r="I3203" s="416">
        <v>1992.8</v>
      </c>
      <c r="J3203" s="417">
        <f t="shared" ref="J3203:J3211" si="4132">INT($F3203*I3203)</f>
        <v>0</v>
      </c>
      <c r="K3203" s="416">
        <v>0</v>
      </c>
      <c r="L3203" s="417">
        <f t="shared" ref="L3203:L3211" si="4133">INT($F3203*K3203)</f>
        <v>0</v>
      </c>
      <c r="M3203" s="417">
        <f t="shared" ref="M3203:M3211" si="4134">+G3203+I3203+K3203</f>
        <v>4307.7</v>
      </c>
      <c r="N3203" s="417">
        <f t="shared" si="4050"/>
        <v>0</v>
      </c>
      <c r="O3203" s="417">
        <f t="shared" ref="O3203" si="4135">F3203-F3202</f>
        <v>0</v>
      </c>
      <c r="P3203" s="417">
        <f t="shared" ref="P3203:Q3203" si="4136">M3203-M3202</f>
        <v>0</v>
      </c>
      <c r="Q3203" s="417">
        <f t="shared" si="4136"/>
        <v>0</v>
      </c>
      <c r="R3203" s="422"/>
      <c r="T3203" s="416">
        <v>1500</v>
      </c>
    </row>
    <row r="3204" spans="1:20" s="485" customFormat="1" ht="24" hidden="1" customHeight="1">
      <c r="A3204" s="366" t="s">
        <v>2313</v>
      </c>
      <c r="B3204" s="418" t="s">
        <v>0</v>
      </c>
      <c r="C3204" s="418" t="s">
        <v>3700</v>
      </c>
      <c r="D3204" s="419" t="s">
        <v>151</v>
      </c>
      <c r="E3204" s="419" t="s">
        <v>1894</v>
      </c>
      <c r="F3204" s="411"/>
      <c r="G3204" s="411">
        <v>2343.3000000000002</v>
      </c>
      <c r="H3204" s="412">
        <f>INT($F3204*G3204)</f>
        <v>0</v>
      </c>
      <c r="I3204" s="411">
        <v>1992.8</v>
      </c>
      <c r="J3204" s="412">
        <f>INT($F3204*I3204)</f>
        <v>0</v>
      </c>
      <c r="K3204" s="411">
        <v>0</v>
      </c>
      <c r="L3204" s="412">
        <f>INT($F3204*K3204)</f>
        <v>0</v>
      </c>
      <c r="M3204" s="412">
        <f>+G3204+I3204+K3204</f>
        <v>4336.1000000000004</v>
      </c>
      <c r="N3204" s="412">
        <f>H3204+J3204+L3204</f>
        <v>0</v>
      </c>
      <c r="O3204" s="412"/>
      <c r="P3204" s="412"/>
      <c r="Q3204" s="412"/>
      <c r="R3204" s="419" t="s">
        <v>0</v>
      </c>
      <c r="T3204" s="411">
        <v>1100</v>
      </c>
    </row>
    <row r="3205" spans="1:20" s="77" customFormat="1" ht="24" hidden="1" customHeight="1">
      <c r="A3205" s="372" t="s">
        <v>2303</v>
      </c>
      <c r="B3205" s="421" t="s">
        <v>0</v>
      </c>
      <c r="C3205" s="421" t="s">
        <v>1606</v>
      </c>
      <c r="D3205" s="422" t="s">
        <v>151</v>
      </c>
      <c r="E3205" s="422" t="s">
        <v>1536</v>
      </c>
      <c r="F3205" s="416"/>
      <c r="G3205" s="416">
        <v>2343.3000000000002</v>
      </c>
      <c r="H3205" s="417">
        <f t="shared" si="4131"/>
        <v>0</v>
      </c>
      <c r="I3205" s="416">
        <v>1992.8</v>
      </c>
      <c r="J3205" s="417">
        <f t="shared" si="4132"/>
        <v>0</v>
      </c>
      <c r="K3205" s="416">
        <v>0</v>
      </c>
      <c r="L3205" s="417">
        <f t="shared" si="4133"/>
        <v>0</v>
      </c>
      <c r="M3205" s="417">
        <f t="shared" si="4134"/>
        <v>4336.1000000000004</v>
      </c>
      <c r="N3205" s="417">
        <f t="shared" ref="N3205:N3225" si="4137">H3205+J3205+L3205</f>
        <v>0</v>
      </c>
      <c r="O3205" s="417">
        <f t="shared" ref="O3205" si="4138">F3205-F3204</f>
        <v>0</v>
      </c>
      <c r="P3205" s="417">
        <f t="shared" ref="P3205:Q3205" si="4139">M3205-M3204</f>
        <v>0</v>
      </c>
      <c r="Q3205" s="417">
        <f t="shared" si="4139"/>
        <v>0</v>
      </c>
      <c r="R3205" s="422"/>
      <c r="T3205" s="416">
        <v>1100</v>
      </c>
    </row>
    <row r="3206" spans="1:20" s="485" customFormat="1" ht="24" hidden="1" customHeight="1">
      <c r="A3206" s="366" t="s">
        <v>2313</v>
      </c>
      <c r="B3206" s="418" t="s">
        <v>0</v>
      </c>
      <c r="C3206" s="418" t="s">
        <v>3701</v>
      </c>
      <c r="D3206" s="419" t="s">
        <v>151</v>
      </c>
      <c r="E3206" s="419" t="s">
        <v>1894</v>
      </c>
      <c r="F3206" s="411"/>
      <c r="G3206" s="411">
        <v>2030.6</v>
      </c>
      <c r="H3206" s="412">
        <f>INT($F3206*G3206)</f>
        <v>0</v>
      </c>
      <c r="I3206" s="411">
        <v>1992.8</v>
      </c>
      <c r="J3206" s="412">
        <f>INT($F3206*I3206)</f>
        <v>0</v>
      </c>
      <c r="K3206" s="411">
        <v>0</v>
      </c>
      <c r="L3206" s="412">
        <f>INT($F3206*K3206)</f>
        <v>0</v>
      </c>
      <c r="M3206" s="412">
        <f>+G3206+I3206+K3206</f>
        <v>4023.3999999999996</v>
      </c>
      <c r="N3206" s="412">
        <f>H3206+J3206+L3206</f>
        <v>0</v>
      </c>
      <c r="O3206" s="412"/>
      <c r="P3206" s="412"/>
      <c r="Q3206" s="412"/>
      <c r="R3206" s="419" t="s">
        <v>0</v>
      </c>
      <c r="T3206" s="411">
        <v>1100</v>
      </c>
    </row>
    <row r="3207" spans="1:20" s="77" customFormat="1" ht="24" hidden="1" customHeight="1">
      <c r="A3207" s="372" t="s">
        <v>2072</v>
      </c>
      <c r="B3207" s="421" t="s">
        <v>0</v>
      </c>
      <c r="C3207" s="421" t="s">
        <v>1607</v>
      </c>
      <c r="D3207" s="422" t="s">
        <v>151</v>
      </c>
      <c r="E3207" s="422" t="s">
        <v>1536</v>
      </c>
      <c r="F3207" s="416"/>
      <c r="G3207" s="416">
        <v>2030.6</v>
      </c>
      <c r="H3207" s="417">
        <f t="shared" si="4131"/>
        <v>0</v>
      </c>
      <c r="I3207" s="416">
        <v>1992.8</v>
      </c>
      <c r="J3207" s="417">
        <f t="shared" si="4132"/>
        <v>0</v>
      </c>
      <c r="K3207" s="416">
        <v>0</v>
      </c>
      <c r="L3207" s="417">
        <f t="shared" si="4133"/>
        <v>0</v>
      </c>
      <c r="M3207" s="417">
        <f t="shared" si="4134"/>
        <v>4023.3999999999996</v>
      </c>
      <c r="N3207" s="417">
        <f t="shared" si="4137"/>
        <v>0</v>
      </c>
      <c r="O3207" s="417">
        <f t="shared" ref="O3207" si="4140">F3207-F3206</f>
        <v>0</v>
      </c>
      <c r="P3207" s="417">
        <f t="shared" ref="P3207:Q3207" si="4141">M3207-M3206</f>
        <v>0</v>
      </c>
      <c r="Q3207" s="417">
        <f t="shared" si="4141"/>
        <v>0</v>
      </c>
      <c r="R3207" s="422"/>
      <c r="T3207" s="416">
        <v>1100</v>
      </c>
    </row>
    <row r="3208" spans="1:20" s="485" customFormat="1" ht="24" hidden="1" customHeight="1">
      <c r="A3208" s="366" t="s">
        <v>2093</v>
      </c>
      <c r="B3208" s="418" t="s">
        <v>0</v>
      </c>
      <c r="C3208" s="418" t="s">
        <v>3702</v>
      </c>
      <c r="D3208" s="419" t="s">
        <v>152</v>
      </c>
      <c r="E3208" s="419" t="s">
        <v>1894</v>
      </c>
      <c r="F3208" s="411"/>
      <c r="G3208" s="411">
        <v>2620.8000000000002</v>
      </c>
      <c r="H3208" s="412">
        <f>INT($F3208*G3208)</f>
        <v>0</v>
      </c>
      <c r="I3208" s="411">
        <v>2870.4</v>
      </c>
      <c r="J3208" s="412">
        <f>INT($F3208*I3208)</f>
        <v>0</v>
      </c>
      <c r="K3208" s="411">
        <v>0</v>
      </c>
      <c r="L3208" s="412">
        <f>INT($F3208*K3208)</f>
        <v>0</v>
      </c>
      <c r="M3208" s="412">
        <f>+G3208+I3208+K3208</f>
        <v>5491.2000000000007</v>
      </c>
      <c r="N3208" s="412">
        <f>H3208+J3208+L3208</f>
        <v>0</v>
      </c>
      <c r="O3208" s="412"/>
      <c r="P3208" s="412"/>
      <c r="Q3208" s="412"/>
      <c r="R3208" s="419" t="s">
        <v>0</v>
      </c>
      <c r="T3208" s="411">
        <v>400</v>
      </c>
    </row>
    <row r="3209" spans="1:20" s="77" customFormat="1" ht="24" hidden="1" customHeight="1">
      <c r="A3209" s="372" t="s">
        <v>2072</v>
      </c>
      <c r="B3209" s="421" t="s">
        <v>0</v>
      </c>
      <c r="C3209" s="421" t="s">
        <v>1608</v>
      </c>
      <c r="D3209" s="422" t="s">
        <v>152</v>
      </c>
      <c r="E3209" s="422" t="s">
        <v>1536</v>
      </c>
      <c r="F3209" s="416"/>
      <c r="G3209" s="416">
        <v>2620.8000000000002</v>
      </c>
      <c r="H3209" s="417">
        <f t="shared" si="4131"/>
        <v>0</v>
      </c>
      <c r="I3209" s="416">
        <v>2870.4</v>
      </c>
      <c r="J3209" s="417">
        <f t="shared" si="4132"/>
        <v>0</v>
      </c>
      <c r="K3209" s="416">
        <v>0</v>
      </c>
      <c r="L3209" s="417">
        <f t="shared" si="4133"/>
        <v>0</v>
      </c>
      <c r="M3209" s="417">
        <f t="shared" si="4134"/>
        <v>5491.2000000000007</v>
      </c>
      <c r="N3209" s="417">
        <f t="shared" si="4137"/>
        <v>0</v>
      </c>
      <c r="O3209" s="417">
        <f t="shared" ref="O3209" si="4142">F3209-F3208</f>
        <v>0</v>
      </c>
      <c r="P3209" s="417">
        <f t="shared" ref="P3209:Q3209" si="4143">M3209-M3208</f>
        <v>0</v>
      </c>
      <c r="Q3209" s="417">
        <f t="shared" si="4143"/>
        <v>0</v>
      </c>
      <c r="R3209" s="422"/>
      <c r="T3209" s="416">
        <v>400</v>
      </c>
    </row>
    <row r="3210" spans="1:20" s="485" customFormat="1" ht="24" hidden="1" customHeight="1">
      <c r="A3210" s="366" t="s">
        <v>2064</v>
      </c>
      <c r="B3210" s="418" t="s">
        <v>0</v>
      </c>
      <c r="C3210" s="418" t="s">
        <v>3703</v>
      </c>
      <c r="D3210" s="419" t="s">
        <v>153</v>
      </c>
      <c r="E3210" s="419" t="s">
        <v>1894</v>
      </c>
      <c r="F3210" s="411"/>
      <c r="G3210" s="411">
        <v>1970.5</v>
      </c>
      <c r="H3210" s="412">
        <f>INT($F3210*G3210)</f>
        <v>0</v>
      </c>
      <c r="I3210" s="411">
        <v>2870.4</v>
      </c>
      <c r="J3210" s="412">
        <f>INT($F3210*I3210)</f>
        <v>0</v>
      </c>
      <c r="K3210" s="411">
        <v>0</v>
      </c>
      <c r="L3210" s="412">
        <f>INT($F3210*K3210)</f>
        <v>0</v>
      </c>
      <c r="M3210" s="412">
        <f>+G3210+I3210+K3210</f>
        <v>4840.8999999999996</v>
      </c>
      <c r="N3210" s="412">
        <f>H3210+J3210+L3210</f>
        <v>0</v>
      </c>
      <c r="O3210" s="412"/>
      <c r="P3210" s="412"/>
      <c r="Q3210" s="412"/>
      <c r="R3210" s="419" t="s">
        <v>0</v>
      </c>
      <c r="T3210" s="411">
        <v>1400</v>
      </c>
    </row>
    <row r="3211" spans="1:20" s="77" customFormat="1" ht="24" hidden="1" customHeight="1">
      <c r="A3211" s="372" t="s">
        <v>2072</v>
      </c>
      <c r="B3211" s="421" t="s">
        <v>0</v>
      </c>
      <c r="C3211" s="421" t="s">
        <v>1609</v>
      </c>
      <c r="D3211" s="422" t="s">
        <v>153</v>
      </c>
      <c r="E3211" s="422" t="s">
        <v>1536</v>
      </c>
      <c r="F3211" s="416"/>
      <c r="G3211" s="416">
        <v>1970.5</v>
      </c>
      <c r="H3211" s="417">
        <f t="shared" si="4131"/>
        <v>0</v>
      </c>
      <c r="I3211" s="416">
        <v>2870.4</v>
      </c>
      <c r="J3211" s="417">
        <f t="shared" si="4132"/>
        <v>0</v>
      </c>
      <c r="K3211" s="416">
        <v>0</v>
      </c>
      <c r="L3211" s="417">
        <f t="shared" si="4133"/>
        <v>0</v>
      </c>
      <c r="M3211" s="417">
        <f t="shared" si="4134"/>
        <v>4840.8999999999996</v>
      </c>
      <c r="N3211" s="417">
        <f t="shared" si="4137"/>
        <v>0</v>
      </c>
      <c r="O3211" s="417">
        <f t="shared" ref="O3211" si="4144">F3211-F3210</f>
        <v>0</v>
      </c>
      <c r="P3211" s="417">
        <f t="shared" ref="P3211:Q3211" si="4145">M3211-M3210</f>
        <v>0</v>
      </c>
      <c r="Q3211" s="417">
        <f t="shared" si="4145"/>
        <v>0</v>
      </c>
      <c r="R3211" s="422"/>
      <c r="T3211" s="416">
        <v>1400</v>
      </c>
    </row>
    <row r="3212" spans="1:20" s="371" customFormat="1" ht="24" hidden="1" customHeight="1">
      <c r="A3212" s="366" t="s">
        <v>2064</v>
      </c>
      <c r="B3212" s="436" t="s">
        <v>3704</v>
      </c>
      <c r="C3212" s="436" t="s">
        <v>3705</v>
      </c>
      <c r="D3212" s="437" t="s">
        <v>0</v>
      </c>
      <c r="E3212" s="437" t="s">
        <v>0</v>
      </c>
      <c r="F3212" s="438"/>
      <c r="G3212" s="439">
        <v>0</v>
      </c>
      <c r="H3212" s="438">
        <f>H3214</f>
        <v>0</v>
      </c>
      <c r="I3212" s="439">
        <v>0</v>
      </c>
      <c r="J3212" s="438">
        <f>J3214</f>
        <v>0</v>
      </c>
      <c r="K3212" s="439">
        <v>0</v>
      </c>
      <c r="L3212" s="438">
        <f>L3214</f>
        <v>0</v>
      </c>
      <c r="M3212" s="440">
        <v>0</v>
      </c>
      <c r="N3212" s="438">
        <f>H3212+J3212+L3212</f>
        <v>0</v>
      </c>
      <c r="O3212" s="438"/>
      <c r="P3212" s="438"/>
      <c r="Q3212" s="438"/>
      <c r="R3212" s="441" t="s">
        <v>0</v>
      </c>
      <c r="T3212" s="438">
        <v>0</v>
      </c>
    </row>
    <row r="3213" spans="1:20" s="81" customFormat="1" ht="24" hidden="1" customHeight="1">
      <c r="A3213" s="372" t="s">
        <v>3706</v>
      </c>
      <c r="B3213" s="442" t="s">
        <v>3707</v>
      </c>
      <c r="C3213" s="442" t="s">
        <v>3708</v>
      </c>
      <c r="D3213" s="443" t="s">
        <v>0</v>
      </c>
      <c r="E3213" s="443" t="s">
        <v>0</v>
      </c>
      <c r="F3213" s="444"/>
      <c r="G3213" s="445">
        <v>0</v>
      </c>
      <c r="H3213" s="444">
        <f>H3215</f>
        <v>0</v>
      </c>
      <c r="I3213" s="445">
        <v>0</v>
      </c>
      <c r="J3213" s="444">
        <f>J3215</f>
        <v>0</v>
      </c>
      <c r="K3213" s="445">
        <v>0</v>
      </c>
      <c r="L3213" s="444">
        <f>L3215</f>
        <v>0</v>
      </c>
      <c r="M3213" s="446">
        <v>0</v>
      </c>
      <c r="N3213" s="444">
        <f t="shared" si="4137"/>
        <v>0</v>
      </c>
      <c r="O3213" s="444">
        <f t="shared" ref="O3213" si="4146">F3213-F3212</f>
        <v>0</v>
      </c>
      <c r="P3213" s="444">
        <f t="shared" ref="P3213:Q3213" si="4147">M3213-M3212</f>
        <v>0</v>
      </c>
      <c r="Q3213" s="444">
        <f t="shared" si="4147"/>
        <v>0</v>
      </c>
      <c r="R3213" s="447"/>
      <c r="T3213" s="444">
        <v>0</v>
      </c>
    </row>
    <row r="3214" spans="1:20" s="485" customFormat="1" ht="24" hidden="1" customHeight="1">
      <c r="A3214" s="366" t="s">
        <v>3709</v>
      </c>
      <c r="B3214" s="418" t="s">
        <v>0</v>
      </c>
      <c r="C3214" s="418" t="s">
        <v>3710</v>
      </c>
      <c r="D3214" s="419" t="s">
        <v>154</v>
      </c>
      <c r="E3214" s="419" t="s">
        <v>2104</v>
      </c>
      <c r="F3214" s="411"/>
      <c r="G3214" s="411">
        <v>5225.2</v>
      </c>
      <c r="H3214" s="412">
        <f>INT($F3214*G3214)</f>
        <v>0</v>
      </c>
      <c r="I3214" s="411">
        <v>4247.2</v>
      </c>
      <c r="J3214" s="412">
        <f>INT($F3214*I3214)</f>
        <v>0</v>
      </c>
      <c r="K3214" s="411">
        <v>0</v>
      </c>
      <c r="L3214" s="412">
        <f>INT($F3214*K3214)</f>
        <v>0</v>
      </c>
      <c r="M3214" s="412">
        <f>+G3214+I3214+K3214</f>
        <v>9472.4</v>
      </c>
      <c r="N3214" s="412">
        <f>H3214+J3214+L3214</f>
        <v>0</v>
      </c>
      <c r="O3214" s="412"/>
      <c r="P3214" s="412"/>
      <c r="Q3214" s="412"/>
      <c r="R3214" s="419" t="s">
        <v>0</v>
      </c>
      <c r="T3214" s="411">
        <v>8192.2999999999993</v>
      </c>
    </row>
    <row r="3215" spans="1:20" s="77" customFormat="1" ht="24" hidden="1" customHeight="1">
      <c r="A3215" s="372" t="s">
        <v>3711</v>
      </c>
      <c r="B3215" s="421" t="s">
        <v>0</v>
      </c>
      <c r="C3215" s="421" t="s">
        <v>1611</v>
      </c>
      <c r="D3215" s="422" t="s">
        <v>154</v>
      </c>
      <c r="E3215" s="422" t="s">
        <v>671</v>
      </c>
      <c r="F3215" s="416"/>
      <c r="G3215" s="416">
        <v>5225.2</v>
      </c>
      <c r="H3215" s="417">
        <f>INT($F3215*G3215)</f>
        <v>0</v>
      </c>
      <c r="I3215" s="416">
        <v>4247.2</v>
      </c>
      <c r="J3215" s="417">
        <f>INT($F3215*I3215)</f>
        <v>0</v>
      </c>
      <c r="K3215" s="416">
        <v>0</v>
      </c>
      <c r="L3215" s="417">
        <f>INT($F3215*K3215)</f>
        <v>0</v>
      </c>
      <c r="M3215" s="417">
        <f>+G3215+I3215+K3215</f>
        <v>9472.4</v>
      </c>
      <c r="N3215" s="417">
        <f t="shared" si="4137"/>
        <v>0</v>
      </c>
      <c r="O3215" s="417">
        <f t="shared" ref="O3215" si="4148">F3215-F3214</f>
        <v>0</v>
      </c>
      <c r="P3215" s="417">
        <f t="shared" ref="P3215:Q3215" si="4149">M3215-M3214</f>
        <v>0</v>
      </c>
      <c r="Q3215" s="417">
        <f t="shared" si="4149"/>
        <v>0</v>
      </c>
      <c r="R3215" s="422"/>
      <c r="T3215" s="416">
        <v>8192.2999999999993</v>
      </c>
    </row>
    <row r="3216" spans="1:20" s="371" customFormat="1" ht="24" hidden="1" customHeight="1">
      <c r="A3216" s="366" t="s">
        <v>3709</v>
      </c>
      <c r="B3216" s="395" t="s">
        <v>46</v>
      </c>
      <c r="C3216" s="395" t="s">
        <v>3712</v>
      </c>
      <c r="D3216" s="396" t="s">
        <v>0</v>
      </c>
      <c r="E3216" s="396" t="s">
        <v>0</v>
      </c>
      <c r="F3216" s="397"/>
      <c r="G3216" s="398">
        <v>0</v>
      </c>
      <c r="H3216" s="397">
        <f>SUMIF($A$3218:$A$3223,$A3218,H$3218:H$3223)</f>
        <v>0</v>
      </c>
      <c r="I3216" s="398">
        <v>0</v>
      </c>
      <c r="J3216" s="397">
        <f t="shared" ref="J3216:J3217" si="4150">SUMIF($A$3218:$A$3223,$A3218,J$3218:J$3223)</f>
        <v>0</v>
      </c>
      <c r="K3216" s="398">
        <v>0</v>
      </c>
      <c r="L3216" s="397">
        <f t="shared" ref="L3216:L3217" si="4151">SUMIF($A$3218:$A$3223,$A3218,L$3218:L$3223)</f>
        <v>0</v>
      </c>
      <c r="M3216" s="399">
        <v>0</v>
      </c>
      <c r="N3216" s="397">
        <f>H3216+J3216+L3216</f>
        <v>0</v>
      </c>
      <c r="O3216" s="397"/>
      <c r="P3216" s="397"/>
      <c r="Q3216" s="397"/>
      <c r="R3216" s="400" t="s">
        <v>0</v>
      </c>
      <c r="T3216" s="397">
        <v>0</v>
      </c>
    </row>
    <row r="3217" spans="1:20" s="81" customFormat="1" ht="24" hidden="1" customHeight="1">
      <c r="A3217" s="372" t="s">
        <v>3713</v>
      </c>
      <c r="B3217" s="402" t="s">
        <v>3714</v>
      </c>
      <c r="C3217" s="402" t="s">
        <v>3715</v>
      </c>
      <c r="D3217" s="403" t="s">
        <v>0</v>
      </c>
      <c r="E3217" s="403" t="s">
        <v>0</v>
      </c>
      <c r="F3217" s="404"/>
      <c r="G3217" s="405">
        <v>0</v>
      </c>
      <c r="H3217" s="404">
        <f>SUMIF($A$3218:$A$3223,$A3219,H$3218:H$3223)</f>
        <v>0</v>
      </c>
      <c r="I3217" s="405">
        <v>0</v>
      </c>
      <c r="J3217" s="404">
        <f t="shared" si="4150"/>
        <v>0</v>
      </c>
      <c r="K3217" s="405">
        <v>0</v>
      </c>
      <c r="L3217" s="404">
        <f t="shared" si="4151"/>
        <v>0</v>
      </c>
      <c r="M3217" s="406">
        <v>0</v>
      </c>
      <c r="N3217" s="404">
        <f t="shared" si="4137"/>
        <v>0</v>
      </c>
      <c r="O3217" s="404">
        <f t="shared" ref="O3217" si="4152">F3217-F3216</f>
        <v>0</v>
      </c>
      <c r="P3217" s="404">
        <f t="shared" ref="P3217:Q3217" si="4153">M3217-M3216</f>
        <v>0</v>
      </c>
      <c r="Q3217" s="404">
        <f t="shared" si="4153"/>
        <v>0</v>
      </c>
      <c r="R3217" s="407"/>
      <c r="T3217" s="404">
        <v>0</v>
      </c>
    </row>
    <row r="3218" spans="1:20" s="485" customFormat="1" ht="24" hidden="1" customHeight="1">
      <c r="A3218" s="366" t="s">
        <v>3716</v>
      </c>
      <c r="B3218" s="418" t="s">
        <v>0</v>
      </c>
      <c r="C3218" s="418" t="s">
        <v>3717</v>
      </c>
      <c r="D3218" s="419" t="s">
        <v>155</v>
      </c>
      <c r="E3218" s="419" t="s">
        <v>3718</v>
      </c>
      <c r="F3218" s="411"/>
      <c r="G3218" s="411">
        <v>54509.2</v>
      </c>
      <c r="H3218" s="412">
        <f>INT($F3218*G3218)</f>
        <v>0</v>
      </c>
      <c r="I3218" s="411">
        <v>55300.800000000003</v>
      </c>
      <c r="J3218" s="412">
        <f>INT($F3218*I3218)</f>
        <v>0</v>
      </c>
      <c r="K3218" s="411">
        <v>421</v>
      </c>
      <c r="L3218" s="412">
        <f>INT($F3218*K3218)</f>
        <v>0</v>
      </c>
      <c r="M3218" s="412">
        <f>+G3218+I3218+K3218</f>
        <v>110231</v>
      </c>
      <c r="N3218" s="412">
        <f>H3218+J3218+L3218</f>
        <v>0</v>
      </c>
      <c r="O3218" s="412"/>
      <c r="P3218" s="412"/>
      <c r="Q3218" s="412"/>
      <c r="R3218" s="419" t="s">
        <v>0</v>
      </c>
      <c r="T3218" s="411">
        <v>31</v>
      </c>
    </row>
    <row r="3219" spans="1:20" s="77" customFormat="1" ht="24" hidden="1" customHeight="1">
      <c r="A3219" s="372" t="s">
        <v>3706</v>
      </c>
      <c r="B3219" s="421" t="s">
        <v>0</v>
      </c>
      <c r="C3219" s="421" t="s">
        <v>1612</v>
      </c>
      <c r="D3219" s="422" t="s">
        <v>155</v>
      </c>
      <c r="E3219" s="422" t="s">
        <v>1613</v>
      </c>
      <c r="F3219" s="416"/>
      <c r="G3219" s="416">
        <v>54509.2</v>
      </c>
      <c r="H3219" s="417">
        <f t="shared" ref="H3219:H3223" si="4154">INT($F3219*G3219)</f>
        <v>0</v>
      </c>
      <c r="I3219" s="416">
        <v>55300.800000000003</v>
      </c>
      <c r="J3219" s="417">
        <f t="shared" ref="J3219:J3223" si="4155">INT($F3219*I3219)</f>
        <v>0</v>
      </c>
      <c r="K3219" s="416">
        <v>421</v>
      </c>
      <c r="L3219" s="417">
        <f t="shared" ref="L3219:L3223" si="4156">INT($F3219*K3219)</f>
        <v>0</v>
      </c>
      <c r="M3219" s="417">
        <f t="shared" ref="M3219:M3223" si="4157">+G3219+I3219+K3219</f>
        <v>110231</v>
      </c>
      <c r="N3219" s="417">
        <f t="shared" si="4137"/>
        <v>0</v>
      </c>
      <c r="O3219" s="417">
        <f t="shared" ref="O3219" si="4158">F3219-F3218</f>
        <v>0</v>
      </c>
      <c r="P3219" s="417">
        <f t="shared" ref="P3219:Q3219" si="4159">M3219-M3218</f>
        <v>0</v>
      </c>
      <c r="Q3219" s="417">
        <f t="shared" si="4159"/>
        <v>0</v>
      </c>
      <c r="R3219" s="422"/>
      <c r="T3219" s="416">
        <v>31</v>
      </c>
    </row>
    <row r="3220" spans="1:20" s="485" customFormat="1" ht="24" hidden="1" customHeight="1">
      <c r="A3220" s="366" t="s">
        <v>3719</v>
      </c>
      <c r="B3220" s="418" t="s">
        <v>0</v>
      </c>
      <c r="C3220" s="418" t="s">
        <v>3720</v>
      </c>
      <c r="D3220" s="419" t="s">
        <v>156</v>
      </c>
      <c r="E3220" s="419" t="s">
        <v>1860</v>
      </c>
      <c r="F3220" s="411"/>
      <c r="G3220" s="411">
        <v>12117764.6</v>
      </c>
      <c r="H3220" s="412">
        <f>INT($F3220*G3220)</f>
        <v>0</v>
      </c>
      <c r="I3220" s="411">
        <v>113609.60000000001</v>
      </c>
      <c r="J3220" s="412">
        <f>INT($F3220*I3220)</f>
        <v>0</v>
      </c>
      <c r="K3220" s="411">
        <v>3079</v>
      </c>
      <c r="L3220" s="412">
        <f>INT($F3220*K3220)</f>
        <v>0</v>
      </c>
      <c r="M3220" s="412">
        <f>+G3220+I3220+K3220</f>
        <v>12234453.199999999</v>
      </c>
      <c r="N3220" s="412">
        <f>H3220+J3220+L3220</f>
        <v>0</v>
      </c>
      <c r="O3220" s="412"/>
      <c r="P3220" s="412"/>
      <c r="Q3220" s="412"/>
      <c r="R3220" s="419" t="s">
        <v>0</v>
      </c>
      <c r="T3220" s="411">
        <v>1</v>
      </c>
    </row>
    <row r="3221" spans="1:20" s="77" customFormat="1" ht="24" hidden="1" customHeight="1">
      <c r="A3221" s="372" t="s">
        <v>3706</v>
      </c>
      <c r="B3221" s="421" t="s">
        <v>0</v>
      </c>
      <c r="C3221" s="421" t="s">
        <v>1614</v>
      </c>
      <c r="D3221" s="422" t="s">
        <v>156</v>
      </c>
      <c r="E3221" s="422" t="s">
        <v>729</v>
      </c>
      <c r="F3221" s="416"/>
      <c r="G3221" s="416">
        <v>12117764.6</v>
      </c>
      <c r="H3221" s="417">
        <f t="shared" si="4154"/>
        <v>0</v>
      </c>
      <c r="I3221" s="416">
        <v>113609.60000000001</v>
      </c>
      <c r="J3221" s="417">
        <f t="shared" si="4155"/>
        <v>0</v>
      </c>
      <c r="K3221" s="416">
        <v>3079</v>
      </c>
      <c r="L3221" s="417">
        <f t="shared" si="4156"/>
        <v>0</v>
      </c>
      <c r="M3221" s="417">
        <f t="shared" si="4157"/>
        <v>12234453.199999999</v>
      </c>
      <c r="N3221" s="417">
        <f t="shared" si="4137"/>
        <v>0</v>
      </c>
      <c r="O3221" s="417">
        <f t="shared" ref="O3221" si="4160">F3221-F3220</f>
        <v>0</v>
      </c>
      <c r="P3221" s="417">
        <f t="shared" ref="P3221:Q3221" si="4161">M3221-M3220</f>
        <v>0</v>
      </c>
      <c r="Q3221" s="417">
        <f t="shared" si="4161"/>
        <v>0</v>
      </c>
      <c r="R3221" s="422"/>
      <c r="T3221" s="416">
        <v>1</v>
      </c>
    </row>
    <row r="3222" spans="1:20" s="485" customFormat="1" ht="24" hidden="1" customHeight="1">
      <c r="A3222" s="366" t="s">
        <v>3721</v>
      </c>
      <c r="B3222" s="418" t="s">
        <v>0</v>
      </c>
      <c r="C3222" s="418" t="s">
        <v>3722</v>
      </c>
      <c r="D3222" s="419" t="s">
        <v>157</v>
      </c>
      <c r="E3222" s="419" t="s">
        <v>1860</v>
      </c>
      <c r="F3222" s="411"/>
      <c r="G3222" s="411">
        <v>364576.6</v>
      </c>
      <c r="H3222" s="412">
        <f>INT($F3222*G3222)</f>
        <v>0</v>
      </c>
      <c r="I3222" s="411">
        <v>25563.200000000001</v>
      </c>
      <c r="J3222" s="412">
        <f>INT($F3222*I3222)</f>
        <v>0</v>
      </c>
      <c r="K3222" s="411">
        <v>689.4</v>
      </c>
      <c r="L3222" s="412">
        <f>INT($F3222*K3222)</f>
        <v>0</v>
      </c>
      <c r="M3222" s="412">
        <f>+G3222+I3222+K3222</f>
        <v>390829.2</v>
      </c>
      <c r="N3222" s="412">
        <f>H3222+J3222+L3222</f>
        <v>0</v>
      </c>
      <c r="O3222" s="412"/>
      <c r="P3222" s="412"/>
      <c r="Q3222" s="412"/>
      <c r="R3222" s="419" t="s">
        <v>0</v>
      </c>
      <c r="T3222" s="411">
        <v>2</v>
      </c>
    </row>
    <row r="3223" spans="1:20" s="77" customFormat="1" ht="24" hidden="1" customHeight="1">
      <c r="A3223" s="372" t="s">
        <v>3713</v>
      </c>
      <c r="B3223" s="421" t="s">
        <v>0</v>
      </c>
      <c r="C3223" s="421" t="s">
        <v>1615</v>
      </c>
      <c r="D3223" s="422" t="s">
        <v>157</v>
      </c>
      <c r="E3223" s="422" t="s">
        <v>729</v>
      </c>
      <c r="F3223" s="416"/>
      <c r="G3223" s="416">
        <v>364576.6</v>
      </c>
      <c r="H3223" s="417">
        <f t="shared" si="4154"/>
        <v>0</v>
      </c>
      <c r="I3223" s="416">
        <v>25563.200000000001</v>
      </c>
      <c r="J3223" s="417">
        <f t="shared" si="4155"/>
        <v>0</v>
      </c>
      <c r="K3223" s="416">
        <v>689.4</v>
      </c>
      <c r="L3223" s="417">
        <f t="shared" si="4156"/>
        <v>0</v>
      </c>
      <c r="M3223" s="417">
        <f t="shared" si="4157"/>
        <v>390829.2</v>
      </c>
      <c r="N3223" s="417">
        <f t="shared" si="4137"/>
        <v>0</v>
      </c>
      <c r="O3223" s="417">
        <f t="shared" ref="O3223" si="4162">F3223-F3222</f>
        <v>0</v>
      </c>
      <c r="P3223" s="417">
        <f t="shared" ref="P3223:Q3223" si="4163">M3223-M3222</f>
        <v>0</v>
      </c>
      <c r="Q3223" s="417">
        <f t="shared" si="4163"/>
        <v>0</v>
      </c>
      <c r="R3223" s="422"/>
      <c r="T3223" s="416">
        <v>2</v>
      </c>
    </row>
    <row r="3224" spans="1:20" s="477" customFormat="1" ht="24" hidden="1" customHeight="1">
      <c r="A3224" s="366" t="s">
        <v>3721</v>
      </c>
      <c r="B3224" s="472" t="s">
        <v>2065</v>
      </c>
      <c r="C3224" s="472" t="s">
        <v>2071</v>
      </c>
      <c r="D3224" s="519" t="s">
        <v>0</v>
      </c>
      <c r="E3224" s="519" t="s">
        <v>0</v>
      </c>
      <c r="F3224" s="520"/>
      <c r="G3224" s="520">
        <v>0</v>
      </c>
      <c r="H3224" s="474">
        <f>H3226+H3632+H3804</f>
        <v>0</v>
      </c>
      <c r="I3224" s="474">
        <v>0</v>
      </c>
      <c r="J3224" s="474">
        <f>J3226+J3632+J3804</f>
        <v>0</v>
      </c>
      <c r="K3224" s="474">
        <v>0</v>
      </c>
      <c r="L3224" s="474">
        <f>L3226+L3632+L3804</f>
        <v>0</v>
      </c>
      <c r="M3224" s="475">
        <v>0</v>
      </c>
      <c r="N3224" s="474">
        <f>H3224+J3224+L3224</f>
        <v>0</v>
      </c>
      <c r="O3224" s="474"/>
      <c r="P3224" s="474"/>
      <c r="Q3224" s="474"/>
      <c r="R3224" s="519" t="s">
        <v>0</v>
      </c>
      <c r="T3224" s="520">
        <v>0</v>
      </c>
    </row>
    <row r="3225" spans="1:20" s="76" customFormat="1" ht="24" hidden="1" customHeight="1">
      <c r="A3225" s="372" t="s">
        <v>3723</v>
      </c>
      <c r="B3225" s="391" t="s">
        <v>3724</v>
      </c>
      <c r="C3225" s="391" t="s">
        <v>3725</v>
      </c>
      <c r="D3225" s="521" t="s">
        <v>0</v>
      </c>
      <c r="E3225" s="521" t="s">
        <v>0</v>
      </c>
      <c r="F3225" s="522"/>
      <c r="G3225" s="522">
        <v>0</v>
      </c>
      <c r="H3225" s="393" t="e">
        <f>H3227+H3633+H3805</f>
        <v>#REF!</v>
      </c>
      <c r="I3225" s="393">
        <v>0</v>
      </c>
      <c r="J3225" s="393">
        <f>J3227+J3633+J3805</f>
        <v>0</v>
      </c>
      <c r="K3225" s="393">
        <v>0</v>
      </c>
      <c r="L3225" s="393">
        <f>L3227+L3633+L3805</f>
        <v>0</v>
      </c>
      <c r="M3225" s="394">
        <v>0</v>
      </c>
      <c r="N3225" s="393" t="e">
        <f t="shared" si="4137"/>
        <v>#REF!</v>
      </c>
      <c r="O3225" s="393">
        <f t="shared" ref="O3225" si="4164">F3225-F3224</f>
        <v>0</v>
      </c>
      <c r="P3225" s="393">
        <f t="shared" ref="P3225:Q3225" si="4165">M3225-M3224</f>
        <v>0</v>
      </c>
      <c r="Q3225" s="393" t="e">
        <f t="shared" si="4165"/>
        <v>#REF!</v>
      </c>
      <c r="R3225" s="521"/>
      <c r="T3225" s="522">
        <v>0</v>
      </c>
    </row>
    <row r="3226" spans="1:20" s="371" customFormat="1" ht="24" hidden="1" customHeight="1">
      <c r="A3226" s="366" t="s">
        <v>3726</v>
      </c>
      <c r="B3226" s="395" t="s">
        <v>1</v>
      </c>
      <c r="C3226" s="395" t="s">
        <v>2053</v>
      </c>
      <c r="D3226" s="396" t="s">
        <v>0</v>
      </c>
      <c r="E3226" s="396" t="s">
        <v>0</v>
      </c>
      <c r="F3226" s="397"/>
      <c r="G3226" s="398">
        <v>0</v>
      </c>
      <c r="H3226" s="397">
        <f>H3228+H3242+H3288+H3422+H3462+H3476+H3506+H3524</f>
        <v>0</v>
      </c>
      <c r="I3226" s="398">
        <v>0</v>
      </c>
      <c r="J3226" s="397">
        <f>J3228+J3242+J3288+J3422+J3462+J3476+J3506+J3524</f>
        <v>0</v>
      </c>
      <c r="K3226" s="398">
        <v>0</v>
      </c>
      <c r="L3226" s="397">
        <f>L3228+L3242+L3288+L3422+L3462+L3476+L3506+L3524</f>
        <v>0</v>
      </c>
      <c r="M3226" s="399">
        <v>0</v>
      </c>
      <c r="N3226" s="397">
        <f>H3226+J3226+L3226</f>
        <v>0</v>
      </c>
      <c r="O3226" s="397"/>
      <c r="P3226" s="397"/>
      <c r="Q3226" s="397"/>
      <c r="R3226" s="400" t="s">
        <v>0</v>
      </c>
      <c r="T3226" s="397">
        <v>0</v>
      </c>
    </row>
    <row r="3227" spans="1:20" s="81" customFormat="1" ht="24" hidden="1" customHeight="1">
      <c r="A3227" s="372" t="s">
        <v>3711</v>
      </c>
      <c r="B3227" s="402" t="s">
        <v>3727</v>
      </c>
      <c r="C3227" s="402" t="s">
        <v>3728</v>
      </c>
      <c r="D3227" s="403" t="s">
        <v>0</v>
      </c>
      <c r="E3227" s="403" t="s">
        <v>0</v>
      </c>
      <c r="F3227" s="404"/>
      <c r="G3227" s="405">
        <v>0</v>
      </c>
      <c r="H3227" s="404" t="e">
        <f>H3229+H3243+H3289+H3423+H3463+H3477+H3507+H3525</f>
        <v>#REF!</v>
      </c>
      <c r="I3227" s="405">
        <v>0</v>
      </c>
      <c r="J3227" s="404">
        <f>J3229+J3243+J3289+J3423+J3463+J3477+J3507+J3525</f>
        <v>0</v>
      </c>
      <c r="K3227" s="405">
        <v>0</v>
      </c>
      <c r="L3227" s="404">
        <f>L3229+L3243+L3289+L3423+L3463+L3477+L3507+L3525</f>
        <v>0</v>
      </c>
      <c r="M3227" s="406">
        <v>0</v>
      </c>
      <c r="N3227" s="404" t="e">
        <f t="shared" ref="N3227:N3231" si="4166">H3227+J3227+L3227</f>
        <v>#REF!</v>
      </c>
      <c r="O3227" s="404">
        <f t="shared" ref="O3227" si="4167">F3227-F3226</f>
        <v>0</v>
      </c>
      <c r="P3227" s="404">
        <f t="shared" ref="P3227:Q3227" si="4168">M3227-M3226</f>
        <v>0</v>
      </c>
      <c r="Q3227" s="404" t="e">
        <f t="shared" si="4168"/>
        <v>#REF!</v>
      </c>
      <c r="R3227" s="407"/>
      <c r="T3227" s="404">
        <v>0</v>
      </c>
    </row>
    <row r="3228" spans="1:20" s="371" customFormat="1" ht="24" hidden="1" customHeight="1">
      <c r="A3228" s="366" t="s">
        <v>3721</v>
      </c>
      <c r="B3228" s="436" t="s">
        <v>2809</v>
      </c>
      <c r="C3228" s="436" t="s">
        <v>3729</v>
      </c>
      <c r="D3228" s="437" t="s">
        <v>0</v>
      </c>
      <c r="E3228" s="437" t="s">
        <v>0</v>
      </c>
      <c r="F3228" s="438"/>
      <c r="G3228" s="439">
        <v>0</v>
      </c>
      <c r="H3228" s="438">
        <f>SUMIF($A$3230:$A$3241,$A$3231,H3230:H3241)</f>
        <v>0</v>
      </c>
      <c r="I3228" s="439">
        <v>0</v>
      </c>
      <c r="J3228" s="438">
        <f>SUMIF($A$3230:$A$3241,$A$3231,J3230:J3241)</f>
        <v>0</v>
      </c>
      <c r="K3228" s="439">
        <v>0</v>
      </c>
      <c r="L3228" s="438">
        <f>SUMIF($A$3230:$A$3241,$A$3231,L3230:L3241)</f>
        <v>0</v>
      </c>
      <c r="M3228" s="440">
        <v>0</v>
      </c>
      <c r="N3228" s="438">
        <f>H3228+J3228+L3228</f>
        <v>0</v>
      </c>
      <c r="O3228" s="438"/>
      <c r="P3228" s="438"/>
      <c r="Q3228" s="438"/>
      <c r="R3228" s="441" t="s">
        <v>0</v>
      </c>
      <c r="T3228" s="438">
        <v>0</v>
      </c>
    </row>
    <row r="3229" spans="1:20" s="81" customFormat="1" ht="24" hidden="1" customHeight="1">
      <c r="A3229" s="372" t="s">
        <v>3723</v>
      </c>
      <c r="B3229" s="442" t="s">
        <v>3730</v>
      </c>
      <c r="C3229" s="442" t="s">
        <v>3731</v>
      </c>
      <c r="D3229" s="443" t="s">
        <v>0</v>
      </c>
      <c r="E3229" s="443" t="s">
        <v>0</v>
      </c>
      <c r="F3229" s="444"/>
      <c r="G3229" s="445">
        <v>0</v>
      </c>
      <c r="H3229" s="444">
        <f>SUMIF($A$3230:$A$3241,$A$3231,H3230:H3241)</f>
        <v>0</v>
      </c>
      <c r="I3229" s="445">
        <v>0</v>
      </c>
      <c r="J3229" s="444">
        <f>SUMIF($A$3230:$A$3241,$A$3231,J3230:J3241)</f>
        <v>0</v>
      </c>
      <c r="K3229" s="445">
        <v>0</v>
      </c>
      <c r="L3229" s="444">
        <f>SUMIF($A$3230:$A$3241,$A$3231,L3230:L3241)</f>
        <v>0</v>
      </c>
      <c r="M3229" s="446">
        <v>0</v>
      </c>
      <c r="N3229" s="444">
        <f t="shared" si="4166"/>
        <v>0</v>
      </c>
      <c r="O3229" s="444">
        <f t="shared" ref="O3229" si="4169">F3229-F3228</f>
        <v>0</v>
      </c>
      <c r="P3229" s="444">
        <f t="shared" ref="P3229:Q3229" si="4170">M3229-M3228</f>
        <v>0</v>
      </c>
      <c r="Q3229" s="444">
        <f t="shared" si="4170"/>
        <v>0</v>
      </c>
      <c r="R3229" s="447"/>
      <c r="T3229" s="444">
        <v>0</v>
      </c>
    </row>
    <row r="3230" spans="1:20" s="485" customFormat="1" ht="24" hidden="1" customHeight="1">
      <c r="A3230" s="366" t="s">
        <v>3732</v>
      </c>
      <c r="B3230" s="418" t="s">
        <v>0</v>
      </c>
      <c r="C3230" s="418" t="s">
        <v>2648</v>
      </c>
      <c r="D3230" s="418" t="s">
        <v>3733</v>
      </c>
      <c r="E3230" s="419" t="s">
        <v>2650</v>
      </c>
      <c r="F3230" s="410"/>
      <c r="G3230" s="411">
        <v>1626.6</v>
      </c>
      <c r="H3230" s="412">
        <f>INT($F3230*G3230)</f>
        <v>0</v>
      </c>
      <c r="I3230" s="411">
        <v>3320</v>
      </c>
      <c r="J3230" s="412">
        <f>INT($F3230*I3230)</f>
        <v>0</v>
      </c>
      <c r="K3230" s="411">
        <v>1849.5</v>
      </c>
      <c r="L3230" s="412">
        <f>INT($F3230*K3230)</f>
        <v>0</v>
      </c>
      <c r="M3230" s="412">
        <f>+G3230+I3230+K3230</f>
        <v>6796.1</v>
      </c>
      <c r="N3230" s="412">
        <f>H3230+J3230+L3230</f>
        <v>0</v>
      </c>
      <c r="O3230" s="412"/>
      <c r="P3230" s="412"/>
      <c r="Q3230" s="412"/>
      <c r="R3230" s="419" t="s">
        <v>0</v>
      </c>
      <c r="T3230" s="410">
        <v>11</v>
      </c>
    </row>
    <row r="3231" spans="1:20" s="77" customFormat="1" ht="24" hidden="1" customHeight="1">
      <c r="A3231" s="372" t="s">
        <v>3706</v>
      </c>
      <c r="B3231" s="421" t="s">
        <v>0</v>
      </c>
      <c r="C3231" s="421" t="s">
        <v>2648</v>
      </c>
      <c r="D3231" s="421" t="s">
        <v>3733</v>
      </c>
      <c r="E3231" s="422" t="s">
        <v>2650</v>
      </c>
      <c r="F3231" s="415"/>
      <c r="G3231" s="416">
        <v>1626.6</v>
      </c>
      <c r="H3231" s="417">
        <f t="shared" ref="H3231" si="4171">INT($F3231*G3231)</f>
        <v>0</v>
      </c>
      <c r="I3231" s="416">
        <v>3320</v>
      </c>
      <c r="J3231" s="417">
        <f t="shared" ref="J3231" si="4172">INT($F3231*I3231)</f>
        <v>0</v>
      </c>
      <c r="K3231" s="416">
        <v>1849.5</v>
      </c>
      <c r="L3231" s="417">
        <f t="shared" ref="L3231" si="4173">INT($F3231*K3231)</f>
        <v>0</v>
      </c>
      <c r="M3231" s="417">
        <f t="shared" ref="M3231" si="4174">+G3231+I3231+K3231</f>
        <v>6796.1</v>
      </c>
      <c r="N3231" s="417">
        <f t="shared" si="4166"/>
        <v>0</v>
      </c>
      <c r="O3231" s="417">
        <f t="shared" ref="O3231" si="4175">F3231-F3230</f>
        <v>0</v>
      </c>
      <c r="P3231" s="417">
        <f t="shared" ref="P3231:Q3231" si="4176">M3231-M3230</f>
        <v>0</v>
      </c>
      <c r="Q3231" s="417">
        <f t="shared" si="4176"/>
        <v>0</v>
      </c>
      <c r="R3231" s="422"/>
      <c r="T3231" s="415">
        <v>11</v>
      </c>
    </row>
    <row r="3232" spans="1:20" s="485" customFormat="1" ht="24" hidden="1" customHeight="1">
      <c r="A3232" s="366" t="s">
        <v>3721</v>
      </c>
      <c r="B3232" s="418" t="s">
        <v>0</v>
      </c>
      <c r="C3232" s="418" t="s">
        <v>2662</v>
      </c>
      <c r="D3232" s="418" t="s">
        <v>2663</v>
      </c>
      <c r="E3232" s="419" t="s">
        <v>2650</v>
      </c>
      <c r="F3232" s="410"/>
      <c r="G3232" s="411">
        <v>1139</v>
      </c>
      <c r="H3232" s="412">
        <f>INT($F3232*G3232)</f>
        <v>0</v>
      </c>
      <c r="I3232" s="411">
        <v>1382</v>
      </c>
      <c r="J3232" s="412">
        <f>INT($F3232*I3232)</f>
        <v>0</v>
      </c>
      <c r="K3232" s="411">
        <v>987.8</v>
      </c>
      <c r="L3232" s="412">
        <f>INT($F3232*K3232)</f>
        <v>0</v>
      </c>
      <c r="M3232" s="412">
        <f>+G3232+I3232+K3232</f>
        <v>3508.8</v>
      </c>
      <c r="N3232" s="412">
        <f>H3232+J3232+L3232</f>
        <v>0</v>
      </c>
      <c r="O3232" s="412"/>
      <c r="P3232" s="412"/>
      <c r="Q3232" s="412"/>
      <c r="R3232" s="419" t="s">
        <v>0</v>
      </c>
      <c r="T3232" s="410">
        <v>11</v>
      </c>
    </row>
    <row r="3233" spans="1:20" s="77" customFormat="1" ht="24" hidden="1" customHeight="1">
      <c r="A3233" s="372" t="s">
        <v>3713</v>
      </c>
      <c r="B3233" s="421" t="s">
        <v>0</v>
      </c>
      <c r="C3233" s="421" t="s">
        <v>2662</v>
      </c>
      <c r="D3233" s="421" t="s">
        <v>2663</v>
      </c>
      <c r="E3233" s="422" t="s">
        <v>2650</v>
      </c>
      <c r="F3233" s="415"/>
      <c r="G3233" s="416">
        <v>1139</v>
      </c>
      <c r="H3233" s="417">
        <f t="shared" ref="H3233:H3239" si="4177">INT($F3233*G3233)</f>
        <v>0</v>
      </c>
      <c r="I3233" s="416">
        <v>1382</v>
      </c>
      <c r="J3233" s="417">
        <f t="shared" ref="J3233:J3239" si="4178">INT($F3233*I3233)</f>
        <v>0</v>
      </c>
      <c r="K3233" s="416">
        <v>987.8</v>
      </c>
      <c r="L3233" s="417">
        <f t="shared" ref="L3233:L3239" si="4179">INT($F3233*K3233)</f>
        <v>0</v>
      </c>
      <c r="M3233" s="417">
        <f t="shared" ref="M3233:M3239" si="4180">+G3233+I3233+K3233</f>
        <v>3508.8</v>
      </c>
      <c r="N3233" s="417">
        <f t="shared" ref="N3233:N3239" si="4181">H3233+J3233+L3233</f>
        <v>0</v>
      </c>
      <c r="O3233" s="417">
        <f t="shared" ref="O3233" si="4182">F3233-F3232</f>
        <v>0</v>
      </c>
      <c r="P3233" s="417">
        <f t="shared" ref="P3233:Q3233" si="4183">M3233-M3232</f>
        <v>0</v>
      </c>
      <c r="Q3233" s="417">
        <f t="shared" si="4183"/>
        <v>0</v>
      </c>
      <c r="R3233" s="422"/>
      <c r="T3233" s="415">
        <v>11</v>
      </c>
    </row>
    <row r="3234" spans="1:20" s="485" customFormat="1" ht="24" hidden="1" customHeight="1">
      <c r="A3234" s="366" t="s">
        <v>3726</v>
      </c>
      <c r="B3234" s="418" t="s">
        <v>0</v>
      </c>
      <c r="C3234" s="418" t="s">
        <v>2664</v>
      </c>
      <c r="D3234" s="418" t="s">
        <v>2665</v>
      </c>
      <c r="E3234" s="419" t="s">
        <v>2650</v>
      </c>
      <c r="F3234" s="410"/>
      <c r="G3234" s="411">
        <v>1633</v>
      </c>
      <c r="H3234" s="412">
        <f>INT($F3234*G3234)</f>
        <v>0</v>
      </c>
      <c r="I3234" s="411">
        <v>5946</v>
      </c>
      <c r="J3234" s="412">
        <f>INT($F3234*I3234)</f>
        <v>0</v>
      </c>
      <c r="K3234" s="411">
        <v>2156</v>
      </c>
      <c r="L3234" s="412">
        <f>INT($F3234*K3234)</f>
        <v>0</v>
      </c>
      <c r="M3234" s="412">
        <f>+G3234+I3234+K3234</f>
        <v>9735</v>
      </c>
      <c r="N3234" s="412">
        <f>H3234+J3234+L3234</f>
        <v>0</v>
      </c>
      <c r="O3234" s="412"/>
      <c r="P3234" s="412"/>
      <c r="Q3234" s="412"/>
      <c r="R3234" s="419" t="s">
        <v>0</v>
      </c>
      <c r="T3234" s="410">
        <v>11</v>
      </c>
    </row>
    <row r="3235" spans="1:20" s="77" customFormat="1" ht="24" hidden="1" customHeight="1">
      <c r="A3235" s="372" t="s">
        <v>3723</v>
      </c>
      <c r="B3235" s="421" t="s">
        <v>0</v>
      </c>
      <c r="C3235" s="421" t="s">
        <v>2664</v>
      </c>
      <c r="D3235" s="421" t="s">
        <v>2665</v>
      </c>
      <c r="E3235" s="422" t="s">
        <v>2650</v>
      </c>
      <c r="F3235" s="415"/>
      <c r="G3235" s="416">
        <v>1633</v>
      </c>
      <c r="H3235" s="417">
        <f t="shared" si="4177"/>
        <v>0</v>
      </c>
      <c r="I3235" s="416">
        <v>5946</v>
      </c>
      <c r="J3235" s="417">
        <f t="shared" si="4178"/>
        <v>0</v>
      </c>
      <c r="K3235" s="416">
        <v>2156</v>
      </c>
      <c r="L3235" s="417">
        <f t="shared" si="4179"/>
        <v>0</v>
      </c>
      <c r="M3235" s="417">
        <f t="shared" si="4180"/>
        <v>9735</v>
      </c>
      <c r="N3235" s="417">
        <f t="shared" si="4181"/>
        <v>0</v>
      </c>
      <c r="O3235" s="417">
        <f t="shared" ref="O3235" si="4184">F3235-F3234</f>
        <v>0</v>
      </c>
      <c r="P3235" s="417">
        <f t="shared" ref="P3235:Q3235" si="4185">M3235-M3234</f>
        <v>0</v>
      </c>
      <c r="Q3235" s="417">
        <f t="shared" si="4185"/>
        <v>0</v>
      </c>
      <c r="R3235" s="422"/>
      <c r="T3235" s="415">
        <v>11</v>
      </c>
    </row>
    <row r="3236" spans="1:20" s="485" customFormat="1" ht="24" hidden="1" customHeight="1">
      <c r="A3236" s="366" t="s">
        <v>3709</v>
      </c>
      <c r="B3236" s="418" t="s">
        <v>0</v>
      </c>
      <c r="C3236" s="418" t="s">
        <v>3734</v>
      </c>
      <c r="D3236" s="418" t="s">
        <v>631</v>
      </c>
      <c r="E3236" s="419" t="s">
        <v>2650</v>
      </c>
      <c r="F3236" s="410"/>
      <c r="G3236" s="411">
        <v>0</v>
      </c>
      <c r="H3236" s="412">
        <f>INT($F3236*G3236)</f>
        <v>0</v>
      </c>
      <c r="I3236" s="411">
        <v>30746</v>
      </c>
      <c r="J3236" s="412">
        <f>INT($F3236*I3236)</f>
        <v>0</v>
      </c>
      <c r="K3236" s="411">
        <v>0</v>
      </c>
      <c r="L3236" s="412">
        <f>INT($F3236*K3236)</f>
        <v>0</v>
      </c>
      <c r="M3236" s="412">
        <f>+G3236+I3236+K3236</f>
        <v>30746</v>
      </c>
      <c r="N3236" s="412">
        <f>H3236+J3236+L3236</f>
        <v>0</v>
      </c>
      <c r="O3236" s="412"/>
      <c r="P3236" s="412"/>
      <c r="Q3236" s="412"/>
      <c r="R3236" s="419" t="s">
        <v>0</v>
      </c>
      <c r="T3236" s="410">
        <v>105</v>
      </c>
    </row>
    <row r="3237" spans="1:20" s="77" customFormat="1" ht="24" hidden="1" customHeight="1">
      <c r="A3237" s="372" t="s">
        <v>3706</v>
      </c>
      <c r="B3237" s="421" t="s">
        <v>0</v>
      </c>
      <c r="C3237" s="421" t="s">
        <v>3734</v>
      </c>
      <c r="D3237" s="421" t="s">
        <v>631</v>
      </c>
      <c r="E3237" s="422" t="s">
        <v>2650</v>
      </c>
      <c r="F3237" s="415"/>
      <c r="G3237" s="416">
        <v>0</v>
      </c>
      <c r="H3237" s="417">
        <f t="shared" si="4177"/>
        <v>0</v>
      </c>
      <c r="I3237" s="416">
        <v>30746</v>
      </c>
      <c r="J3237" s="417">
        <f t="shared" si="4178"/>
        <v>0</v>
      </c>
      <c r="K3237" s="416">
        <v>0</v>
      </c>
      <c r="L3237" s="417">
        <f t="shared" si="4179"/>
        <v>0</v>
      </c>
      <c r="M3237" s="417">
        <f t="shared" si="4180"/>
        <v>30746</v>
      </c>
      <c r="N3237" s="417">
        <f t="shared" si="4181"/>
        <v>0</v>
      </c>
      <c r="O3237" s="417">
        <f t="shared" ref="O3237" si="4186">F3237-F3236</f>
        <v>0</v>
      </c>
      <c r="P3237" s="417">
        <f t="shared" ref="P3237:Q3237" si="4187">M3237-M3236</f>
        <v>0</v>
      </c>
      <c r="Q3237" s="417">
        <f t="shared" si="4187"/>
        <v>0</v>
      </c>
      <c r="R3237" s="422"/>
      <c r="T3237" s="415">
        <v>105</v>
      </c>
    </row>
    <row r="3238" spans="1:20" s="485" customFormat="1" ht="24" hidden="1" customHeight="1">
      <c r="A3238" s="366" t="s">
        <v>3709</v>
      </c>
      <c r="B3238" s="418" t="s">
        <v>0</v>
      </c>
      <c r="C3238" s="418" t="s">
        <v>2659</v>
      </c>
      <c r="D3238" s="418" t="s">
        <v>2660</v>
      </c>
      <c r="E3238" s="419" t="s">
        <v>2650</v>
      </c>
      <c r="F3238" s="410"/>
      <c r="G3238" s="411">
        <v>132</v>
      </c>
      <c r="H3238" s="412">
        <f>INT($F3238*G3238)</f>
        <v>0</v>
      </c>
      <c r="I3238" s="411">
        <v>5229</v>
      </c>
      <c r="J3238" s="412">
        <f>INT($F3238*I3238)</f>
        <v>0</v>
      </c>
      <c r="K3238" s="411">
        <v>179</v>
      </c>
      <c r="L3238" s="412">
        <f>INT($F3238*K3238)</f>
        <v>0</v>
      </c>
      <c r="M3238" s="412">
        <f>+G3238+I3238+K3238</f>
        <v>5540</v>
      </c>
      <c r="N3238" s="412">
        <f>H3238+J3238+L3238</f>
        <v>0</v>
      </c>
      <c r="O3238" s="412"/>
      <c r="P3238" s="412"/>
      <c r="Q3238" s="412"/>
      <c r="R3238" s="419" t="s">
        <v>0</v>
      </c>
      <c r="T3238" s="410">
        <v>105</v>
      </c>
    </row>
    <row r="3239" spans="1:20" s="77" customFormat="1" ht="24" hidden="1" customHeight="1">
      <c r="A3239" s="372" t="s">
        <v>3713</v>
      </c>
      <c r="B3239" s="421" t="s">
        <v>0</v>
      </c>
      <c r="C3239" s="421" t="s">
        <v>2659</v>
      </c>
      <c r="D3239" s="421" t="s">
        <v>2660</v>
      </c>
      <c r="E3239" s="422" t="s">
        <v>2650</v>
      </c>
      <c r="F3239" s="415"/>
      <c r="G3239" s="416">
        <v>132</v>
      </c>
      <c r="H3239" s="417">
        <f t="shared" si="4177"/>
        <v>0</v>
      </c>
      <c r="I3239" s="416">
        <v>5229</v>
      </c>
      <c r="J3239" s="417">
        <f t="shared" si="4178"/>
        <v>0</v>
      </c>
      <c r="K3239" s="416">
        <v>179</v>
      </c>
      <c r="L3239" s="417">
        <f t="shared" si="4179"/>
        <v>0</v>
      </c>
      <c r="M3239" s="417">
        <f t="shared" si="4180"/>
        <v>5540</v>
      </c>
      <c r="N3239" s="417">
        <f t="shared" si="4181"/>
        <v>0</v>
      </c>
      <c r="O3239" s="417">
        <f t="shared" ref="O3239" si="4188">F3239-F3238</f>
        <v>0</v>
      </c>
      <c r="P3239" s="417">
        <f t="shared" ref="P3239:Q3239" si="4189">M3239-M3238</f>
        <v>0</v>
      </c>
      <c r="Q3239" s="417">
        <f t="shared" si="4189"/>
        <v>0</v>
      </c>
      <c r="R3239" s="422"/>
      <c r="T3239" s="415">
        <v>105</v>
      </c>
    </row>
    <row r="3240" spans="1:20" s="485" customFormat="1" ht="24" hidden="1" customHeight="1">
      <c r="A3240" s="366" t="s">
        <v>3709</v>
      </c>
      <c r="B3240" s="418" t="s">
        <v>0</v>
      </c>
      <c r="C3240" s="418" t="s">
        <v>2651</v>
      </c>
      <c r="D3240" s="418" t="s">
        <v>2652</v>
      </c>
      <c r="E3240" s="419" t="s">
        <v>2650</v>
      </c>
      <c r="F3240" s="410"/>
      <c r="G3240" s="411">
        <v>441</v>
      </c>
      <c r="H3240" s="412">
        <f>INT($F3240*G3240)</f>
        <v>0</v>
      </c>
      <c r="I3240" s="411">
        <v>3583</v>
      </c>
      <c r="J3240" s="412">
        <f>INT($F3240*I3240)</f>
        <v>0</v>
      </c>
      <c r="K3240" s="411">
        <v>494</v>
      </c>
      <c r="L3240" s="412">
        <f>INT($F3240*K3240)</f>
        <v>0</v>
      </c>
      <c r="M3240" s="412">
        <f>+G3240+I3240+K3240</f>
        <v>4518</v>
      </c>
      <c r="N3240" s="412">
        <f>H3240+J3240+L3240</f>
        <v>0</v>
      </c>
      <c r="O3240" s="412"/>
      <c r="P3240" s="412"/>
      <c r="Q3240" s="412"/>
      <c r="R3240" s="419" t="s">
        <v>0</v>
      </c>
      <c r="T3240" s="410">
        <v>14</v>
      </c>
    </row>
    <row r="3241" spans="1:20" s="77" customFormat="1" ht="24" hidden="1" customHeight="1">
      <c r="A3241" s="372" t="s">
        <v>3735</v>
      </c>
      <c r="B3241" s="421" t="s">
        <v>0</v>
      </c>
      <c r="C3241" s="421" t="s">
        <v>2651</v>
      </c>
      <c r="D3241" s="421" t="s">
        <v>2652</v>
      </c>
      <c r="E3241" s="422" t="s">
        <v>2650</v>
      </c>
      <c r="F3241" s="415"/>
      <c r="G3241" s="416">
        <v>441</v>
      </c>
      <c r="H3241" s="417">
        <f t="shared" ref="H3241" si="4190">INT($F3241*G3241)</f>
        <v>0</v>
      </c>
      <c r="I3241" s="416">
        <v>3583</v>
      </c>
      <c r="J3241" s="417">
        <f t="shared" ref="J3241" si="4191">INT($F3241*I3241)</f>
        <v>0</v>
      </c>
      <c r="K3241" s="416">
        <v>494</v>
      </c>
      <c r="L3241" s="417">
        <f t="shared" ref="L3241" si="4192">INT($F3241*K3241)</f>
        <v>0</v>
      </c>
      <c r="M3241" s="417">
        <f t="shared" ref="M3241" si="4193">+G3241+I3241+K3241</f>
        <v>4518</v>
      </c>
      <c r="N3241" s="417">
        <f t="shared" ref="N3241:N3243" si="4194">H3241+J3241+L3241</f>
        <v>0</v>
      </c>
      <c r="O3241" s="417">
        <f t="shared" ref="O3241" si="4195">F3241-F3240</f>
        <v>0</v>
      </c>
      <c r="P3241" s="417">
        <f t="shared" ref="P3241:Q3241" si="4196">M3241-M3240</f>
        <v>0</v>
      </c>
      <c r="Q3241" s="417">
        <f t="shared" si="4196"/>
        <v>0</v>
      </c>
      <c r="R3241" s="422"/>
      <c r="T3241" s="415">
        <v>14</v>
      </c>
    </row>
    <row r="3242" spans="1:20" s="371" customFormat="1" ht="24" hidden="1" customHeight="1">
      <c r="A3242" s="366" t="s">
        <v>3719</v>
      </c>
      <c r="B3242" s="436" t="s">
        <v>2842</v>
      </c>
      <c r="C3242" s="436" t="s">
        <v>3736</v>
      </c>
      <c r="D3242" s="437" t="s">
        <v>0</v>
      </c>
      <c r="E3242" s="437" t="s">
        <v>0</v>
      </c>
      <c r="F3242" s="438"/>
      <c r="G3242" s="439">
        <v>0</v>
      </c>
      <c r="H3242" s="438">
        <f>H3244+H3254+H3284</f>
        <v>0</v>
      </c>
      <c r="I3242" s="439">
        <v>0</v>
      </c>
      <c r="J3242" s="438">
        <f>J3244+J3254+J3284</f>
        <v>0</v>
      </c>
      <c r="K3242" s="439">
        <v>0</v>
      </c>
      <c r="L3242" s="438">
        <f>L3244+L3254+L3284</f>
        <v>0</v>
      </c>
      <c r="M3242" s="440">
        <v>0</v>
      </c>
      <c r="N3242" s="438">
        <f>H3242+J3242+L3242</f>
        <v>0</v>
      </c>
      <c r="O3242" s="438"/>
      <c r="P3242" s="438"/>
      <c r="Q3242" s="438"/>
      <c r="R3242" s="441" t="s">
        <v>0</v>
      </c>
      <c r="T3242" s="438">
        <v>0</v>
      </c>
    </row>
    <row r="3243" spans="1:20" s="81" customFormat="1" ht="24" hidden="1" customHeight="1">
      <c r="A3243" s="372" t="s">
        <v>3723</v>
      </c>
      <c r="B3243" s="442" t="s">
        <v>3737</v>
      </c>
      <c r="C3243" s="442" t="s">
        <v>3738</v>
      </c>
      <c r="D3243" s="443" t="s">
        <v>0</v>
      </c>
      <c r="E3243" s="443" t="s">
        <v>0</v>
      </c>
      <c r="F3243" s="444"/>
      <c r="G3243" s="445">
        <v>0</v>
      </c>
      <c r="H3243" s="444">
        <f>H3245+H3255+H3285</f>
        <v>0</v>
      </c>
      <c r="I3243" s="445">
        <v>0</v>
      </c>
      <c r="J3243" s="444">
        <f>J3245+J3255+J3285</f>
        <v>0</v>
      </c>
      <c r="K3243" s="445">
        <v>0</v>
      </c>
      <c r="L3243" s="444">
        <f>L3245+L3255+L3285</f>
        <v>0</v>
      </c>
      <c r="M3243" s="446">
        <v>0</v>
      </c>
      <c r="N3243" s="444">
        <f t="shared" si="4194"/>
        <v>0</v>
      </c>
      <c r="O3243" s="444">
        <f t="shared" ref="O3243" si="4197">F3243-F3242</f>
        <v>0</v>
      </c>
      <c r="P3243" s="444">
        <f t="shared" ref="P3243:Q3243" si="4198">M3243-M3242</f>
        <v>0</v>
      </c>
      <c r="Q3243" s="444">
        <f t="shared" si="4198"/>
        <v>0</v>
      </c>
      <c r="R3243" s="447"/>
      <c r="T3243" s="444">
        <v>0</v>
      </c>
    </row>
    <row r="3244" spans="1:20" s="460" customFormat="1" ht="24" hidden="1" customHeight="1">
      <c r="A3244" s="366" t="s">
        <v>3719</v>
      </c>
      <c r="B3244" s="448" t="s">
        <v>3739</v>
      </c>
      <c r="C3244" s="448" t="s">
        <v>3740</v>
      </c>
      <c r="D3244" s="449" t="s">
        <v>0</v>
      </c>
      <c r="E3244" s="449" t="s">
        <v>0</v>
      </c>
      <c r="F3244" s="450"/>
      <c r="G3244" s="451">
        <v>0</v>
      </c>
      <c r="H3244" s="450">
        <f>SUMIF($A$3246:$A$3253,$A3246,H3246:H3253)</f>
        <v>0</v>
      </c>
      <c r="I3244" s="451">
        <v>0</v>
      </c>
      <c r="J3244" s="450">
        <f>SUMIF($A$3246:$A$3253,$A3246,J3246:J3253)</f>
        <v>0</v>
      </c>
      <c r="K3244" s="451">
        <v>0</v>
      </c>
      <c r="L3244" s="450">
        <f>SUMIF($A$3246:$A$3253,$A3246,L3246:L3253)</f>
        <v>0</v>
      </c>
      <c r="M3244" s="452">
        <v>0</v>
      </c>
      <c r="N3244" s="450">
        <f>H3244+J3244+L3244</f>
        <v>0</v>
      </c>
      <c r="O3244" s="450"/>
      <c r="P3244" s="450"/>
      <c r="Q3244" s="450"/>
      <c r="R3244" s="453" t="s">
        <v>0</v>
      </c>
      <c r="T3244" s="450">
        <v>0</v>
      </c>
    </row>
    <row r="3245" spans="1:20" s="525" customFormat="1" ht="24" hidden="1" customHeight="1">
      <c r="A3245" s="372" t="s">
        <v>3713</v>
      </c>
      <c r="B3245" s="454" t="s">
        <v>3741</v>
      </c>
      <c r="C3245" s="454" t="s">
        <v>3742</v>
      </c>
      <c r="D3245" s="455" t="s">
        <v>0</v>
      </c>
      <c r="E3245" s="455" t="s">
        <v>0</v>
      </c>
      <c r="F3245" s="456"/>
      <c r="G3245" s="457">
        <v>0</v>
      </c>
      <c r="H3245" s="456">
        <f>SUMIF($A$3246:$A$3253,$A3247,H3246:H3253)</f>
        <v>0</v>
      </c>
      <c r="I3245" s="457">
        <v>0</v>
      </c>
      <c r="J3245" s="456">
        <f>SUMIF($A$3246:$A$3253,$A3247,J3246:J3253)</f>
        <v>0</v>
      </c>
      <c r="K3245" s="457">
        <v>0</v>
      </c>
      <c r="L3245" s="456">
        <f>SUMIF($A$3246:$A$3253,$A3247,L3246:L3253)</f>
        <v>0</v>
      </c>
      <c r="M3245" s="458">
        <v>0</v>
      </c>
      <c r="N3245" s="456">
        <f t="shared" ref="N3245:N3247" si="4199">H3245+J3245+L3245</f>
        <v>0</v>
      </c>
      <c r="O3245" s="456">
        <f t="shared" ref="O3245" si="4200">F3245-F3244</f>
        <v>0</v>
      </c>
      <c r="P3245" s="456">
        <f t="shared" ref="P3245:Q3245" si="4201">M3245-M3244</f>
        <v>0</v>
      </c>
      <c r="Q3245" s="456">
        <f t="shared" si="4201"/>
        <v>0</v>
      </c>
      <c r="R3245" s="459"/>
      <c r="T3245" s="456">
        <v>0</v>
      </c>
    </row>
    <row r="3246" spans="1:20" s="485" customFormat="1" ht="24" hidden="1" customHeight="1">
      <c r="A3246" s="366" t="s">
        <v>3709</v>
      </c>
      <c r="B3246" s="418" t="s">
        <v>0</v>
      </c>
      <c r="C3246" s="418" t="s">
        <v>2647</v>
      </c>
      <c r="D3246" s="418" t="s">
        <v>0</v>
      </c>
      <c r="E3246" s="419" t="s">
        <v>22</v>
      </c>
      <c r="F3246" s="410"/>
      <c r="G3246" s="411">
        <v>601.6</v>
      </c>
      <c r="H3246" s="412">
        <f>INT($F3246*G3246)</f>
        <v>0</v>
      </c>
      <c r="I3246" s="411">
        <v>911.2</v>
      </c>
      <c r="J3246" s="412">
        <f>INT($F3246*I3246)</f>
        <v>0</v>
      </c>
      <c r="K3246" s="411">
        <v>45.4</v>
      </c>
      <c r="L3246" s="412">
        <f>INT($F3246*K3246)</f>
        <v>0</v>
      </c>
      <c r="M3246" s="412">
        <f>+G3246+I3246+K3246</f>
        <v>1558.2000000000003</v>
      </c>
      <c r="N3246" s="412">
        <f>H3246+J3246+L3246</f>
        <v>0</v>
      </c>
      <c r="O3246" s="412"/>
      <c r="P3246" s="412"/>
      <c r="Q3246" s="412"/>
      <c r="R3246" s="419" t="s">
        <v>0</v>
      </c>
      <c r="T3246" s="410">
        <v>722</v>
      </c>
    </row>
    <row r="3247" spans="1:20" s="77" customFormat="1" ht="24" hidden="1" customHeight="1">
      <c r="A3247" s="372" t="s">
        <v>3723</v>
      </c>
      <c r="B3247" s="421" t="s">
        <v>0</v>
      </c>
      <c r="C3247" s="421" t="s">
        <v>2647</v>
      </c>
      <c r="D3247" s="421" t="s">
        <v>0</v>
      </c>
      <c r="E3247" s="422" t="s">
        <v>22</v>
      </c>
      <c r="F3247" s="415"/>
      <c r="G3247" s="416">
        <v>601.6</v>
      </c>
      <c r="H3247" s="417">
        <f t="shared" ref="H3247" si="4202">INT($F3247*G3247)</f>
        <v>0</v>
      </c>
      <c r="I3247" s="416">
        <v>911.2</v>
      </c>
      <c r="J3247" s="417">
        <f t="shared" ref="J3247" si="4203">INT($F3247*I3247)</f>
        <v>0</v>
      </c>
      <c r="K3247" s="416">
        <v>45.4</v>
      </c>
      <c r="L3247" s="417">
        <f t="shared" ref="L3247" si="4204">INT($F3247*K3247)</f>
        <v>0</v>
      </c>
      <c r="M3247" s="417">
        <f t="shared" ref="M3247" si="4205">+G3247+I3247+K3247</f>
        <v>1558.2000000000003</v>
      </c>
      <c r="N3247" s="417">
        <f t="shared" si="4199"/>
        <v>0</v>
      </c>
      <c r="O3247" s="417">
        <f t="shared" ref="O3247" si="4206">F3247-F3246</f>
        <v>0</v>
      </c>
      <c r="P3247" s="417">
        <f t="shared" ref="P3247:Q3247" si="4207">M3247-M3246</f>
        <v>0</v>
      </c>
      <c r="Q3247" s="417">
        <f t="shared" si="4207"/>
        <v>0</v>
      </c>
      <c r="R3247" s="422"/>
      <c r="T3247" s="415">
        <v>722</v>
      </c>
    </row>
    <row r="3248" spans="1:20" s="485" customFormat="1" ht="24" hidden="1" customHeight="1">
      <c r="A3248" s="366" t="s">
        <v>3726</v>
      </c>
      <c r="B3248" s="418" t="s">
        <v>0</v>
      </c>
      <c r="C3248" s="418" t="s">
        <v>2648</v>
      </c>
      <c r="D3248" s="418" t="s">
        <v>2649</v>
      </c>
      <c r="E3248" s="419" t="s">
        <v>2650</v>
      </c>
      <c r="F3248" s="410"/>
      <c r="G3248" s="411">
        <v>1626.6</v>
      </c>
      <c r="H3248" s="412">
        <f>INT($F3248*G3248)</f>
        <v>0</v>
      </c>
      <c r="I3248" s="411">
        <v>3320</v>
      </c>
      <c r="J3248" s="412">
        <f>INT($F3248*I3248)</f>
        <v>0</v>
      </c>
      <c r="K3248" s="411">
        <v>1849.5</v>
      </c>
      <c r="L3248" s="412">
        <f>INT($F3248*K3248)</f>
        <v>0</v>
      </c>
      <c r="M3248" s="412">
        <f>+G3248+I3248+K3248</f>
        <v>6796.1</v>
      </c>
      <c r="N3248" s="412">
        <f>H3248+J3248+L3248</f>
        <v>0</v>
      </c>
      <c r="O3248" s="412"/>
      <c r="P3248" s="412"/>
      <c r="Q3248" s="412"/>
      <c r="R3248" s="419" t="s">
        <v>0</v>
      </c>
      <c r="T3248" s="410">
        <v>101</v>
      </c>
    </row>
    <row r="3249" spans="1:20" s="77" customFormat="1" ht="24" hidden="1" customHeight="1">
      <c r="A3249" s="372" t="s">
        <v>3713</v>
      </c>
      <c r="B3249" s="421" t="s">
        <v>0</v>
      </c>
      <c r="C3249" s="421" t="s">
        <v>2648</v>
      </c>
      <c r="D3249" s="421" t="s">
        <v>2649</v>
      </c>
      <c r="E3249" s="422" t="s">
        <v>2650</v>
      </c>
      <c r="F3249" s="415"/>
      <c r="G3249" s="416">
        <v>1626.6</v>
      </c>
      <c r="H3249" s="417">
        <f t="shared" ref="H3249:H3253" si="4208">INT($F3249*G3249)</f>
        <v>0</v>
      </c>
      <c r="I3249" s="416">
        <v>3320</v>
      </c>
      <c r="J3249" s="417">
        <f t="shared" ref="J3249:J3253" si="4209">INT($F3249*I3249)</f>
        <v>0</v>
      </c>
      <c r="K3249" s="416">
        <v>1849.5</v>
      </c>
      <c r="L3249" s="417">
        <f t="shared" ref="L3249:L3253" si="4210">INT($F3249*K3249)</f>
        <v>0</v>
      </c>
      <c r="M3249" s="417">
        <f t="shared" ref="M3249:M3253" si="4211">+G3249+I3249+K3249</f>
        <v>6796.1</v>
      </c>
      <c r="N3249" s="417">
        <f t="shared" ref="N3249:N3257" si="4212">H3249+J3249+L3249</f>
        <v>0</v>
      </c>
      <c r="O3249" s="417">
        <f t="shared" ref="O3249" si="4213">F3249-F3248</f>
        <v>0</v>
      </c>
      <c r="P3249" s="417">
        <f t="shared" ref="P3249:Q3249" si="4214">M3249-M3248</f>
        <v>0</v>
      </c>
      <c r="Q3249" s="417">
        <f t="shared" si="4214"/>
        <v>0</v>
      </c>
      <c r="R3249" s="422"/>
      <c r="T3249" s="415">
        <v>101</v>
      </c>
    </row>
    <row r="3250" spans="1:20" s="485" customFormat="1" ht="24" hidden="1" customHeight="1">
      <c r="A3250" s="366" t="s">
        <v>3743</v>
      </c>
      <c r="B3250" s="418" t="s">
        <v>0</v>
      </c>
      <c r="C3250" s="418" t="s">
        <v>2662</v>
      </c>
      <c r="D3250" s="418" t="s">
        <v>2663</v>
      </c>
      <c r="E3250" s="419" t="s">
        <v>2650</v>
      </c>
      <c r="F3250" s="410"/>
      <c r="G3250" s="411">
        <v>1139</v>
      </c>
      <c r="H3250" s="412">
        <f>INT($F3250*G3250)</f>
        <v>0</v>
      </c>
      <c r="I3250" s="411">
        <v>1382</v>
      </c>
      <c r="J3250" s="412">
        <f>INT($F3250*I3250)</f>
        <v>0</v>
      </c>
      <c r="K3250" s="411">
        <v>987.8</v>
      </c>
      <c r="L3250" s="412">
        <f>INT($F3250*K3250)</f>
        <v>0</v>
      </c>
      <c r="M3250" s="412">
        <f>+G3250+I3250+K3250</f>
        <v>3508.8</v>
      </c>
      <c r="N3250" s="412">
        <f>H3250+J3250+L3250</f>
        <v>0</v>
      </c>
      <c r="O3250" s="412"/>
      <c r="P3250" s="412"/>
      <c r="Q3250" s="412"/>
      <c r="R3250" s="419" t="s">
        <v>0</v>
      </c>
      <c r="T3250" s="410">
        <v>101</v>
      </c>
    </row>
    <row r="3251" spans="1:20" s="77" customFormat="1" ht="24" hidden="1" customHeight="1">
      <c r="A3251" s="372" t="s">
        <v>3735</v>
      </c>
      <c r="B3251" s="421" t="s">
        <v>0</v>
      </c>
      <c r="C3251" s="421" t="s">
        <v>2662</v>
      </c>
      <c r="D3251" s="421" t="s">
        <v>2663</v>
      </c>
      <c r="E3251" s="422" t="s">
        <v>2650</v>
      </c>
      <c r="F3251" s="415"/>
      <c r="G3251" s="416">
        <v>1139</v>
      </c>
      <c r="H3251" s="417">
        <f t="shared" si="4208"/>
        <v>0</v>
      </c>
      <c r="I3251" s="416">
        <v>1382</v>
      </c>
      <c r="J3251" s="417">
        <f t="shared" si="4209"/>
        <v>0</v>
      </c>
      <c r="K3251" s="416">
        <v>987.8</v>
      </c>
      <c r="L3251" s="417">
        <f t="shared" si="4210"/>
        <v>0</v>
      </c>
      <c r="M3251" s="417">
        <f t="shared" si="4211"/>
        <v>3508.8</v>
      </c>
      <c r="N3251" s="417">
        <f t="shared" si="4212"/>
        <v>0</v>
      </c>
      <c r="O3251" s="417">
        <f t="shared" ref="O3251" si="4215">F3251-F3250</f>
        <v>0</v>
      </c>
      <c r="P3251" s="417">
        <f t="shared" ref="P3251:Q3251" si="4216">M3251-M3250</f>
        <v>0</v>
      </c>
      <c r="Q3251" s="417">
        <f t="shared" si="4216"/>
        <v>0</v>
      </c>
      <c r="R3251" s="422"/>
      <c r="T3251" s="415">
        <v>101</v>
      </c>
    </row>
    <row r="3252" spans="1:20" s="485" customFormat="1" ht="24" hidden="1" customHeight="1">
      <c r="A3252" s="366" t="s">
        <v>3743</v>
      </c>
      <c r="B3252" s="418" t="s">
        <v>0</v>
      </c>
      <c r="C3252" s="418" t="s">
        <v>2664</v>
      </c>
      <c r="D3252" s="418" t="s">
        <v>2665</v>
      </c>
      <c r="E3252" s="419" t="s">
        <v>2650</v>
      </c>
      <c r="F3252" s="410"/>
      <c r="G3252" s="411">
        <v>1633</v>
      </c>
      <c r="H3252" s="412">
        <f>INT($F3252*G3252)</f>
        <v>0</v>
      </c>
      <c r="I3252" s="411">
        <v>5946</v>
      </c>
      <c r="J3252" s="412">
        <f>INT($F3252*I3252)</f>
        <v>0</v>
      </c>
      <c r="K3252" s="411">
        <v>2156</v>
      </c>
      <c r="L3252" s="412">
        <f>INT($F3252*K3252)</f>
        <v>0</v>
      </c>
      <c r="M3252" s="412">
        <f>+G3252+I3252+K3252</f>
        <v>9735</v>
      </c>
      <c r="N3252" s="412">
        <f>H3252+J3252+L3252</f>
        <v>0</v>
      </c>
      <c r="O3252" s="412"/>
      <c r="P3252" s="412"/>
      <c r="Q3252" s="412"/>
      <c r="R3252" s="419" t="s">
        <v>0</v>
      </c>
      <c r="T3252" s="410">
        <v>101</v>
      </c>
    </row>
    <row r="3253" spans="1:20" s="77" customFormat="1" ht="24" hidden="1" customHeight="1">
      <c r="A3253" s="372" t="s">
        <v>3713</v>
      </c>
      <c r="B3253" s="421" t="s">
        <v>0</v>
      </c>
      <c r="C3253" s="421" t="s">
        <v>2664</v>
      </c>
      <c r="D3253" s="421" t="s">
        <v>2665</v>
      </c>
      <c r="E3253" s="422" t="s">
        <v>2650</v>
      </c>
      <c r="F3253" s="415"/>
      <c r="G3253" s="416">
        <v>1633</v>
      </c>
      <c r="H3253" s="417">
        <f t="shared" si="4208"/>
        <v>0</v>
      </c>
      <c r="I3253" s="416">
        <v>5946</v>
      </c>
      <c r="J3253" s="417">
        <f t="shared" si="4209"/>
        <v>0</v>
      </c>
      <c r="K3253" s="416">
        <v>2156</v>
      </c>
      <c r="L3253" s="417">
        <f t="shared" si="4210"/>
        <v>0</v>
      </c>
      <c r="M3253" s="417">
        <f t="shared" si="4211"/>
        <v>9735</v>
      </c>
      <c r="N3253" s="417">
        <f t="shared" si="4212"/>
        <v>0</v>
      </c>
      <c r="O3253" s="417">
        <f t="shared" ref="O3253" si="4217">F3253-F3252</f>
        <v>0</v>
      </c>
      <c r="P3253" s="417">
        <f t="shared" ref="P3253:Q3253" si="4218">M3253-M3252</f>
        <v>0</v>
      </c>
      <c r="Q3253" s="417">
        <f t="shared" si="4218"/>
        <v>0</v>
      </c>
      <c r="R3253" s="422"/>
      <c r="T3253" s="415">
        <v>101</v>
      </c>
    </row>
    <row r="3254" spans="1:20" s="460" customFormat="1" ht="24" hidden="1" customHeight="1">
      <c r="A3254" s="366" t="s">
        <v>3726</v>
      </c>
      <c r="B3254" s="448" t="s">
        <v>3744</v>
      </c>
      <c r="C3254" s="448" t="s">
        <v>3745</v>
      </c>
      <c r="D3254" s="449" t="s">
        <v>0</v>
      </c>
      <c r="E3254" s="449" t="s">
        <v>0</v>
      </c>
      <c r="F3254" s="450"/>
      <c r="G3254" s="451">
        <v>0</v>
      </c>
      <c r="H3254" s="450">
        <f>SUMIF($A$3256:$A$3283,$A3256,H3256:H3283)</f>
        <v>0</v>
      </c>
      <c r="I3254" s="451">
        <v>0</v>
      </c>
      <c r="J3254" s="450">
        <f>SUMIF($A$3256:$A$3283,$A3256,J3256:J3283)</f>
        <v>0</v>
      </c>
      <c r="K3254" s="451">
        <v>0</v>
      </c>
      <c r="L3254" s="450">
        <f>SUMIF($A$3256:$A$3283,$A3256,L3256:L3283)</f>
        <v>0</v>
      </c>
      <c r="M3254" s="452">
        <v>0</v>
      </c>
      <c r="N3254" s="450">
        <f>H3254+J3254+L3254</f>
        <v>0</v>
      </c>
      <c r="O3254" s="450"/>
      <c r="P3254" s="450"/>
      <c r="Q3254" s="450"/>
      <c r="R3254" s="453" t="s">
        <v>0</v>
      </c>
      <c r="T3254" s="450">
        <v>0</v>
      </c>
    </row>
    <row r="3255" spans="1:20" s="525" customFormat="1" ht="24" hidden="1" customHeight="1">
      <c r="A3255" s="372" t="s">
        <v>3713</v>
      </c>
      <c r="B3255" s="454" t="s">
        <v>3746</v>
      </c>
      <c r="C3255" s="454" t="s">
        <v>3747</v>
      </c>
      <c r="D3255" s="455" t="s">
        <v>0</v>
      </c>
      <c r="E3255" s="455" t="s">
        <v>0</v>
      </c>
      <c r="F3255" s="456"/>
      <c r="G3255" s="457">
        <v>0</v>
      </c>
      <c r="H3255" s="456">
        <f>SUMIF($A$3256:$A$3283,$A3257,H3256:H3283)</f>
        <v>0</v>
      </c>
      <c r="I3255" s="457">
        <v>0</v>
      </c>
      <c r="J3255" s="456">
        <f>SUMIF($A$3256:$A$3283,$A3257,J3256:J3283)</f>
        <v>0</v>
      </c>
      <c r="K3255" s="457">
        <v>0</v>
      </c>
      <c r="L3255" s="456">
        <f>SUMIF($A$3256:$A$3283,$A3257,L3256:L3283)</f>
        <v>0</v>
      </c>
      <c r="M3255" s="458">
        <v>0</v>
      </c>
      <c r="N3255" s="456">
        <f t="shared" si="4212"/>
        <v>0</v>
      </c>
      <c r="O3255" s="456">
        <f t="shared" ref="O3255" si="4219">F3255-F3254</f>
        <v>0</v>
      </c>
      <c r="P3255" s="456">
        <f t="shared" ref="P3255:Q3255" si="4220">M3255-M3254</f>
        <v>0</v>
      </c>
      <c r="Q3255" s="456">
        <f t="shared" si="4220"/>
        <v>0</v>
      </c>
      <c r="R3255" s="459"/>
      <c r="T3255" s="456">
        <v>0</v>
      </c>
    </row>
    <row r="3256" spans="1:20" s="485" customFormat="1" ht="24" hidden="1" customHeight="1">
      <c r="A3256" s="366" t="s">
        <v>3719</v>
      </c>
      <c r="B3256" s="418" t="s">
        <v>0</v>
      </c>
      <c r="C3256" s="418" t="s">
        <v>2655</v>
      </c>
      <c r="D3256" s="418" t="s">
        <v>2656</v>
      </c>
      <c r="E3256" s="419" t="s">
        <v>2650</v>
      </c>
      <c r="F3256" s="410"/>
      <c r="G3256" s="411">
        <v>666</v>
      </c>
      <c r="H3256" s="412">
        <f>INT($F3256*G3256)</f>
        <v>0</v>
      </c>
      <c r="I3256" s="411">
        <v>7536</v>
      </c>
      <c r="J3256" s="412">
        <f>INT($F3256*I3256)</f>
        <v>0</v>
      </c>
      <c r="K3256" s="411">
        <v>896</v>
      </c>
      <c r="L3256" s="412">
        <f>INT($F3256*K3256)</f>
        <v>0</v>
      </c>
      <c r="M3256" s="412">
        <f>+G3256+I3256+K3256</f>
        <v>9098</v>
      </c>
      <c r="N3256" s="412">
        <f>H3256+J3256+L3256</f>
        <v>0</v>
      </c>
      <c r="O3256" s="412"/>
      <c r="P3256" s="412"/>
      <c r="Q3256" s="412"/>
      <c r="R3256" s="419" t="s">
        <v>0</v>
      </c>
      <c r="T3256" s="410">
        <v>805</v>
      </c>
    </row>
    <row r="3257" spans="1:20" s="77" customFormat="1" ht="24" hidden="1" customHeight="1">
      <c r="A3257" s="372" t="s">
        <v>3706</v>
      </c>
      <c r="B3257" s="421" t="s">
        <v>0</v>
      </c>
      <c r="C3257" s="421" t="s">
        <v>2655</v>
      </c>
      <c r="D3257" s="421" t="s">
        <v>2656</v>
      </c>
      <c r="E3257" s="422" t="s">
        <v>2650</v>
      </c>
      <c r="F3257" s="415"/>
      <c r="G3257" s="416">
        <v>666</v>
      </c>
      <c r="H3257" s="417">
        <f t="shared" ref="H3257" si="4221">INT($F3257*G3257)</f>
        <v>0</v>
      </c>
      <c r="I3257" s="416">
        <v>7536</v>
      </c>
      <c r="J3257" s="417">
        <f t="shared" ref="J3257" si="4222">INT($F3257*I3257)</f>
        <v>0</v>
      </c>
      <c r="K3257" s="416">
        <v>896</v>
      </c>
      <c r="L3257" s="417">
        <f t="shared" ref="L3257" si="4223">INT($F3257*K3257)</f>
        <v>0</v>
      </c>
      <c r="M3257" s="417">
        <f t="shared" ref="M3257" si="4224">+G3257+I3257+K3257</f>
        <v>9098</v>
      </c>
      <c r="N3257" s="417">
        <f t="shared" si="4212"/>
        <v>0</v>
      </c>
      <c r="O3257" s="417">
        <f t="shared" ref="O3257" si="4225">F3257-F3256</f>
        <v>0</v>
      </c>
      <c r="P3257" s="417">
        <f t="shared" ref="P3257:Q3257" si="4226">M3257-M3256</f>
        <v>0</v>
      </c>
      <c r="Q3257" s="417">
        <f t="shared" si="4226"/>
        <v>0</v>
      </c>
      <c r="R3257" s="422"/>
      <c r="T3257" s="415">
        <v>805</v>
      </c>
    </row>
    <row r="3258" spans="1:20" s="485" customFormat="1" ht="24" hidden="1" customHeight="1">
      <c r="A3258" s="366" t="s">
        <v>3721</v>
      </c>
      <c r="B3258" s="418" t="s">
        <v>0</v>
      </c>
      <c r="C3258" s="418" t="s">
        <v>3748</v>
      </c>
      <c r="D3258" s="418" t="s">
        <v>3749</v>
      </c>
      <c r="E3258" s="419" t="s">
        <v>2650</v>
      </c>
      <c r="F3258" s="410"/>
      <c r="G3258" s="411">
        <v>1156</v>
      </c>
      <c r="H3258" s="412">
        <f>INT($F3258*G3258)</f>
        <v>0</v>
      </c>
      <c r="I3258" s="411">
        <v>9100</v>
      </c>
      <c r="J3258" s="412">
        <f>INT($F3258*I3258)</f>
        <v>0</v>
      </c>
      <c r="K3258" s="411">
        <v>1554</v>
      </c>
      <c r="L3258" s="412">
        <f>INT($F3258*K3258)</f>
        <v>0</v>
      </c>
      <c r="M3258" s="412">
        <f>+G3258+I3258+K3258</f>
        <v>11810</v>
      </c>
      <c r="N3258" s="412">
        <f>H3258+J3258+L3258</f>
        <v>0</v>
      </c>
      <c r="O3258" s="412"/>
      <c r="P3258" s="412"/>
      <c r="Q3258" s="412"/>
      <c r="R3258" s="419" t="s">
        <v>0</v>
      </c>
      <c r="T3258" s="410">
        <v>41</v>
      </c>
    </row>
    <row r="3259" spans="1:20" s="77" customFormat="1" ht="24" hidden="1" customHeight="1">
      <c r="A3259" s="372" t="s">
        <v>3723</v>
      </c>
      <c r="B3259" s="421" t="s">
        <v>0</v>
      </c>
      <c r="C3259" s="421" t="s">
        <v>3748</v>
      </c>
      <c r="D3259" s="421" t="s">
        <v>3749</v>
      </c>
      <c r="E3259" s="422" t="s">
        <v>2650</v>
      </c>
      <c r="F3259" s="415"/>
      <c r="G3259" s="416">
        <v>1156</v>
      </c>
      <c r="H3259" s="417">
        <f t="shared" ref="H3259" si="4227">INT($F3259*G3259)</f>
        <v>0</v>
      </c>
      <c r="I3259" s="416">
        <v>9100</v>
      </c>
      <c r="J3259" s="417">
        <f t="shared" ref="J3259" si="4228">INT($F3259*I3259)</f>
        <v>0</v>
      </c>
      <c r="K3259" s="416">
        <v>1554</v>
      </c>
      <c r="L3259" s="417">
        <f t="shared" ref="L3259" si="4229">INT($F3259*K3259)</f>
        <v>0</v>
      </c>
      <c r="M3259" s="417">
        <f t="shared" ref="M3259" si="4230">+G3259+I3259+K3259</f>
        <v>11810</v>
      </c>
      <c r="N3259" s="417">
        <f t="shared" ref="N3259" si="4231">H3259+J3259+L3259</f>
        <v>0</v>
      </c>
      <c r="O3259" s="417">
        <f t="shared" ref="O3259" si="4232">F3259-F3258</f>
        <v>0</v>
      </c>
      <c r="P3259" s="417">
        <f t="shared" ref="P3259:Q3259" si="4233">M3259-M3258</f>
        <v>0</v>
      </c>
      <c r="Q3259" s="417">
        <f t="shared" si="4233"/>
        <v>0</v>
      </c>
      <c r="R3259" s="422"/>
      <c r="T3259" s="415">
        <v>41</v>
      </c>
    </row>
    <row r="3260" spans="1:20" s="485" customFormat="1" ht="24" hidden="1" customHeight="1">
      <c r="A3260" s="366" t="s">
        <v>3709</v>
      </c>
      <c r="B3260" s="418" t="s">
        <v>0</v>
      </c>
      <c r="C3260" s="418" t="s">
        <v>3750</v>
      </c>
      <c r="D3260" s="418" t="s">
        <v>631</v>
      </c>
      <c r="E3260" s="419" t="s">
        <v>2650</v>
      </c>
      <c r="F3260" s="410"/>
      <c r="G3260" s="411">
        <v>0</v>
      </c>
      <c r="H3260" s="412">
        <f>INT($F3260*G3260)</f>
        <v>0</v>
      </c>
      <c r="I3260" s="411">
        <v>1129</v>
      </c>
      <c r="J3260" s="412">
        <f>INT($F3260*I3260)</f>
        <v>0</v>
      </c>
      <c r="K3260" s="411">
        <v>1176</v>
      </c>
      <c r="L3260" s="412">
        <f>INT($F3260*K3260)</f>
        <v>0</v>
      </c>
      <c r="M3260" s="412">
        <f>+G3260+I3260+K3260</f>
        <v>2305</v>
      </c>
      <c r="N3260" s="412">
        <f>H3260+J3260+L3260</f>
        <v>0</v>
      </c>
      <c r="O3260" s="412"/>
      <c r="P3260" s="412"/>
      <c r="Q3260" s="412"/>
      <c r="R3260" s="419" t="s">
        <v>0</v>
      </c>
      <c r="T3260" s="410">
        <v>1377</v>
      </c>
    </row>
    <row r="3261" spans="1:20" s="77" customFormat="1" ht="24" hidden="1" customHeight="1">
      <c r="A3261" s="372" t="s">
        <v>3713</v>
      </c>
      <c r="B3261" s="421" t="s">
        <v>0</v>
      </c>
      <c r="C3261" s="421" t="s">
        <v>3750</v>
      </c>
      <c r="D3261" s="421" t="s">
        <v>631</v>
      </c>
      <c r="E3261" s="422" t="s">
        <v>2650</v>
      </c>
      <c r="F3261" s="415"/>
      <c r="G3261" s="416">
        <v>0</v>
      </c>
      <c r="H3261" s="417">
        <f t="shared" ref="H3261:H3267" si="4234">INT($F3261*G3261)</f>
        <v>0</v>
      </c>
      <c r="I3261" s="416">
        <v>1129</v>
      </c>
      <c r="J3261" s="417">
        <f t="shared" ref="J3261:J3267" si="4235">INT($F3261*I3261)</f>
        <v>0</v>
      </c>
      <c r="K3261" s="416">
        <v>1176</v>
      </c>
      <c r="L3261" s="417">
        <f t="shared" ref="L3261:L3267" si="4236">INT($F3261*K3261)</f>
        <v>0</v>
      </c>
      <c r="M3261" s="417">
        <f t="shared" ref="M3261:M3267" si="4237">+G3261+I3261+K3261</f>
        <v>2305</v>
      </c>
      <c r="N3261" s="417">
        <f t="shared" ref="N3261:N3267" si="4238">H3261+J3261+L3261</f>
        <v>0</v>
      </c>
      <c r="O3261" s="417">
        <f t="shared" ref="O3261" si="4239">F3261-F3260</f>
        <v>0</v>
      </c>
      <c r="P3261" s="417">
        <f t="shared" ref="P3261:Q3261" si="4240">M3261-M3260</f>
        <v>0</v>
      </c>
      <c r="Q3261" s="417">
        <f t="shared" si="4240"/>
        <v>0</v>
      </c>
      <c r="R3261" s="422"/>
      <c r="T3261" s="415">
        <v>1377</v>
      </c>
    </row>
    <row r="3262" spans="1:20" s="485" customFormat="1" ht="24" hidden="1" customHeight="1">
      <c r="A3262" s="366" t="s">
        <v>3709</v>
      </c>
      <c r="B3262" s="418" t="s">
        <v>0</v>
      </c>
      <c r="C3262" s="418" t="s">
        <v>3751</v>
      </c>
      <c r="D3262" s="418" t="s">
        <v>631</v>
      </c>
      <c r="E3262" s="419" t="s">
        <v>2650</v>
      </c>
      <c r="F3262" s="410"/>
      <c r="G3262" s="411">
        <v>0</v>
      </c>
      <c r="H3262" s="412">
        <f>INT($F3262*G3262)</f>
        <v>0</v>
      </c>
      <c r="I3262" s="411">
        <v>1227</v>
      </c>
      <c r="J3262" s="412">
        <f>INT($F3262*I3262)</f>
        <v>0</v>
      </c>
      <c r="K3262" s="411">
        <v>1279</v>
      </c>
      <c r="L3262" s="412">
        <f>INT($F3262*K3262)</f>
        <v>0</v>
      </c>
      <c r="M3262" s="412">
        <f>+G3262+I3262+K3262</f>
        <v>2506</v>
      </c>
      <c r="N3262" s="412">
        <f>H3262+J3262+L3262</f>
        <v>0</v>
      </c>
      <c r="O3262" s="412"/>
      <c r="P3262" s="412"/>
      <c r="Q3262" s="412"/>
      <c r="R3262" s="419" t="s">
        <v>0</v>
      </c>
      <c r="T3262" s="410">
        <v>177</v>
      </c>
    </row>
    <row r="3263" spans="1:20" s="77" customFormat="1" ht="24" hidden="1" customHeight="1">
      <c r="A3263" s="372" t="s">
        <v>3723</v>
      </c>
      <c r="B3263" s="421" t="s">
        <v>0</v>
      </c>
      <c r="C3263" s="421" t="s">
        <v>3751</v>
      </c>
      <c r="D3263" s="421" t="s">
        <v>631</v>
      </c>
      <c r="E3263" s="422" t="s">
        <v>2650</v>
      </c>
      <c r="F3263" s="415"/>
      <c r="G3263" s="416">
        <v>0</v>
      </c>
      <c r="H3263" s="417">
        <f t="shared" si="4234"/>
        <v>0</v>
      </c>
      <c r="I3263" s="416">
        <v>1227</v>
      </c>
      <c r="J3263" s="417">
        <f t="shared" si="4235"/>
        <v>0</v>
      </c>
      <c r="K3263" s="416">
        <v>1279</v>
      </c>
      <c r="L3263" s="417">
        <f t="shared" si="4236"/>
        <v>0</v>
      </c>
      <c r="M3263" s="417">
        <f t="shared" si="4237"/>
        <v>2506</v>
      </c>
      <c r="N3263" s="417">
        <f t="shared" si="4238"/>
        <v>0</v>
      </c>
      <c r="O3263" s="417">
        <f t="shared" ref="O3263" si="4241">F3263-F3262</f>
        <v>0</v>
      </c>
      <c r="P3263" s="417">
        <f t="shared" ref="P3263:Q3263" si="4242">M3263-M3262</f>
        <v>0</v>
      </c>
      <c r="Q3263" s="417">
        <f t="shared" si="4242"/>
        <v>0</v>
      </c>
      <c r="R3263" s="422"/>
      <c r="T3263" s="415">
        <v>177</v>
      </c>
    </row>
    <row r="3264" spans="1:20" s="485" customFormat="1" ht="24" hidden="1" customHeight="1">
      <c r="A3264" s="366" t="s">
        <v>3709</v>
      </c>
      <c r="B3264" s="418" t="s">
        <v>0</v>
      </c>
      <c r="C3264" s="418" t="s">
        <v>3752</v>
      </c>
      <c r="D3264" s="418" t="s">
        <v>631</v>
      </c>
      <c r="E3264" s="419" t="s">
        <v>2650</v>
      </c>
      <c r="F3264" s="410"/>
      <c r="G3264" s="411">
        <v>0</v>
      </c>
      <c r="H3264" s="412">
        <f>INT($F3264*G3264)</f>
        <v>0</v>
      </c>
      <c r="I3264" s="411">
        <v>12708</v>
      </c>
      <c r="J3264" s="412">
        <f>INT($F3264*I3264)</f>
        <v>0</v>
      </c>
      <c r="K3264" s="411">
        <v>13768</v>
      </c>
      <c r="L3264" s="412">
        <f>INT($F3264*K3264)</f>
        <v>0</v>
      </c>
      <c r="M3264" s="412">
        <f>+G3264+I3264+K3264</f>
        <v>26476</v>
      </c>
      <c r="N3264" s="412">
        <f>H3264+J3264+L3264</f>
        <v>0</v>
      </c>
      <c r="O3264" s="412"/>
      <c r="P3264" s="412"/>
      <c r="Q3264" s="412"/>
      <c r="R3264" s="419" t="s">
        <v>0</v>
      </c>
      <c r="T3264" s="410">
        <v>240</v>
      </c>
    </row>
    <row r="3265" spans="1:20" s="77" customFormat="1" ht="24" hidden="1" customHeight="1">
      <c r="A3265" s="372" t="s">
        <v>3723</v>
      </c>
      <c r="B3265" s="421" t="s">
        <v>0</v>
      </c>
      <c r="C3265" s="421" t="s">
        <v>3752</v>
      </c>
      <c r="D3265" s="421" t="s">
        <v>631</v>
      </c>
      <c r="E3265" s="422" t="s">
        <v>2650</v>
      </c>
      <c r="F3265" s="415"/>
      <c r="G3265" s="416">
        <v>0</v>
      </c>
      <c r="H3265" s="417">
        <f t="shared" si="4234"/>
        <v>0</v>
      </c>
      <c r="I3265" s="416">
        <v>12708</v>
      </c>
      <c r="J3265" s="417">
        <f t="shared" si="4235"/>
        <v>0</v>
      </c>
      <c r="K3265" s="416">
        <v>13768</v>
      </c>
      <c r="L3265" s="417">
        <f t="shared" si="4236"/>
        <v>0</v>
      </c>
      <c r="M3265" s="417">
        <f t="shared" si="4237"/>
        <v>26476</v>
      </c>
      <c r="N3265" s="417">
        <f t="shared" si="4238"/>
        <v>0</v>
      </c>
      <c r="O3265" s="417">
        <f t="shared" ref="O3265" si="4243">F3265-F3264</f>
        <v>0</v>
      </c>
      <c r="P3265" s="417">
        <f t="shared" ref="P3265:Q3265" si="4244">M3265-M3264</f>
        <v>0</v>
      </c>
      <c r="Q3265" s="417">
        <f t="shared" si="4244"/>
        <v>0</v>
      </c>
      <c r="R3265" s="422"/>
      <c r="T3265" s="415">
        <v>240</v>
      </c>
    </row>
    <row r="3266" spans="1:20" s="485" customFormat="1" ht="24" hidden="1" customHeight="1">
      <c r="A3266" s="366" t="s">
        <v>3709</v>
      </c>
      <c r="B3266" s="418" t="s">
        <v>0</v>
      </c>
      <c r="C3266" s="418" t="s">
        <v>3753</v>
      </c>
      <c r="D3266" s="418" t="s">
        <v>631</v>
      </c>
      <c r="E3266" s="419" t="s">
        <v>2650</v>
      </c>
      <c r="F3266" s="410"/>
      <c r="G3266" s="411">
        <v>0</v>
      </c>
      <c r="H3266" s="412">
        <f>INT($F3266*G3266)</f>
        <v>0</v>
      </c>
      <c r="I3266" s="411">
        <v>12871</v>
      </c>
      <c r="J3266" s="412">
        <f>INT($F3266*I3266)</f>
        <v>0</v>
      </c>
      <c r="K3266" s="411">
        <v>13945</v>
      </c>
      <c r="L3266" s="412">
        <f>INT($F3266*K3266)</f>
        <v>0</v>
      </c>
      <c r="M3266" s="412">
        <f>+G3266+I3266+K3266</f>
        <v>26816</v>
      </c>
      <c r="N3266" s="412">
        <f>H3266+J3266+L3266</f>
        <v>0</v>
      </c>
      <c r="O3266" s="412"/>
      <c r="P3266" s="412"/>
      <c r="Q3266" s="412"/>
      <c r="R3266" s="419" t="s">
        <v>0</v>
      </c>
      <c r="T3266" s="410">
        <v>25</v>
      </c>
    </row>
    <row r="3267" spans="1:20" s="77" customFormat="1" ht="24" hidden="1" customHeight="1">
      <c r="A3267" s="372" t="s">
        <v>3723</v>
      </c>
      <c r="B3267" s="421" t="s">
        <v>0</v>
      </c>
      <c r="C3267" s="421" t="s">
        <v>3753</v>
      </c>
      <c r="D3267" s="421" t="s">
        <v>631</v>
      </c>
      <c r="E3267" s="422" t="s">
        <v>2650</v>
      </c>
      <c r="F3267" s="415"/>
      <c r="G3267" s="416">
        <v>0</v>
      </c>
      <c r="H3267" s="417">
        <f t="shared" si="4234"/>
        <v>0</v>
      </c>
      <c r="I3267" s="416">
        <v>12871</v>
      </c>
      <c r="J3267" s="417">
        <f t="shared" si="4235"/>
        <v>0</v>
      </c>
      <c r="K3267" s="416">
        <v>13945</v>
      </c>
      <c r="L3267" s="417">
        <f t="shared" si="4236"/>
        <v>0</v>
      </c>
      <c r="M3267" s="417">
        <f t="shared" si="4237"/>
        <v>26816</v>
      </c>
      <c r="N3267" s="417">
        <f t="shared" si="4238"/>
        <v>0</v>
      </c>
      <c r="O3267" s="417">
        <f t="shared" ref="O3267" si="4245">F3267-F3266</f>
        <v>0</v>
      </c>
      <c r="P3267" s="417">
        <f t="shared" ref="P3267:Q3267" si="4246">M3267-M3266</f>
        <v>0</v>
      </c>
      <c r="Q3267" s="417">
        <f t="shared" si="4246"/>
        <v>0</v>
      </c>
      <c r="R3267" s="422"/>
      <c r="T3267" s="415">
        <v>25</v>
      </c>
    </row>
    <row r="3268" spans="1:20" s="485" customFormat="1" ht="24" hidden="1" customHeight="1">
      <c r="A3268" s="366" t="s">
        <v>3719</v>
      </c>
      <c r="B3268" s="418" t="s">
        <v>0</v>
      </c>
      <c r="C3268" s="418" t="s">
        <v>2108</v>
      </c>
      <c r="D3268" s="418" t="s">
        <v>2109</v>
      </c>
      <c r="E3268" s="419" t="s">
        <v>102</v>
      </c>
      <c r="F3268" s="410"/>
      <c r="G3268" s="411">
        <v>494.6</v>
      </c>
      <c r="H3268" s="412">
        <f>INT($F3268*G3268)</f>
        <v>0</v>
      </c>
      <c r="I3268" s="411">
        <v>1709.9</v>
      </c>
      <c r="J3268" s="412">
        <f>INT($F3268*I3268)</f>
        <v>0</v>
      </c>
      <c r="K3268" s="411">
        <v>467.6</v>
      </c>
      <c r="L3268" s="412">
        <f>INT($F3268*K3268)</f>
        <v>0</v>
      </c>
      <c r="M3268" s="412">
        <f>+G3268+I3268+K3268</f>
        <v>2672.1</v>
      </c>
      <c r="N3268" s="412">
        <f>H3268+J3268+L3268</f>
        <v>0</v>
      </c>
      <c r="O3268" s="412"/>
      <c r="P3268" s="412"/>
      <c r="Q3268" s="412"/>
      <c r="R3268" s="419" t="s">
        <v>0</v>
      </c>
      <c r="T3268" s="410">
        <v>130</v>
      </c>
    </row>
    <row r="3269" spans="1:20" s="77" customFormat="1" ht="24" hidden="1" customHeight="1">
      <c r="A3269" s="372" t="s">
        <v>3706</v>
      </c>
      <c r="B3269" s="421" t="s">
        <v>0</v>
      </c>
      <c r="C3269" s="421" t="s">
        <v>2108</v>
      </c>
      <c r="D3269" s="421" t="s">
        <v>2109</v>
      </c>
      <c r="E3269" s="422" t="s">
        <v>102</v>
      </c>
      <c r="F3269" s="415"/>
      <c r="G3269" s="416">
        <v>494.6</v>
      </c>
      <c r="H3269" s="417">
        <f t="shared" ref="H3269:H3283" si="4247">INT($F3269*G3269)</f>
        <v>0</v>
      </c>
      <c r="I3269" s="416">
        <v>1709.9</v>
      </c>
      <c r="J3269" s="417">
        <f t="shared" ref="J3269:J3283" si="4248">INT($F3269*I3269)</f>
        <v>0</v>
      </c>
      <c r="K3269" s="416">
        <v>467.6</v>
      </c>
      <c r="L3269" s="417">
        <f t="shared" ref="L3269:L3283" si="4249">INT($F3269*K3269)</f>
        <v>0</v>
      </c>
      <c r="M3269" s="417">
        <f t="shared" ref="M3269:M3283" si="4250">+G3269+I3269+K3269</f>
        <v>2672.1</v>
      </c>
      <c r="N3269" s="417">
        <f t="shared" ref="N3269:N3291" si="4251">H3269+J3269+L3269</f>
        <v>0</v>
      </c>
      <c r="O3269" s="417">
        <f t="shared" ref="O3269" si="4252">F3269-F3268</f>
        <v>0</v>
      </c>
      <c r="P3269" s="417">
        <f t="shared" ref="P3269:Q3269" si="4253">M3269-M3268</f>
        <v>0</v>
      </c>
      <c r="Q3269" s="417">
        <f t="shared" si="4253"/>
        <v>0</v>
      </c>
      <c r="R3269" s="422"/>
      <c r="T3269" s="415">
        <v>130</v>
      </c>
    </row>
    <row r="3270" spans="1:20" s="485" customFormat="1" ht="24" hidden="1" customHeight="1">
      <c r="A3270" s="366" t="s">
        <v>3721</v>
      </c>
      <c r="B3270" s="418" t="s">
        <v>0</v>
      </c>
      <c r="C3270" s="418" t="s">
        <v>3754</v>
      </c>
      <c r="D3270" s="418" t="s">
        <v>2109</v>
      </c>
      <c r="E3270" s="419" t="s">
        <v>102</v>
      </c>
      <c r="F3270" s="410"/>
      <c r="G3270" s="411">
        <v>779</v>
      </c>
      <c r="H3270" s="412">
        <f>INT($F3270*G3270)</f>
        <v>0</v>
      </c>
      <c r="I3270" s="411">
        <v>1484</v>
      </c>
      <c r="J3270" s="412">
        <f>INT($F3270*I3270)</f>
        <v>0</v>
      </c>
      <c r="K3270" s="411">
        <v>752</v>
      </c>
      <c r="L3270" s="412">
        <f>INT($F3270*K3270)</f>
        <v>0</v>
      </c>
      <c r="M3270" s="412">
        <f>+G3270+I3270+K3270</f>
        <v>3015</v>
      </c>
      <c r="N3270" s="412">
        <f>H3270+J3270+L3270</f>
        <v>0</v>
      </c>
      <c r="O3270" s="412"/>
      <c r="P3270" s="412"/>
      <c r="Q3270" s="412"/>
      <c r="R3270" s="419" t="s">
        <v>0</v>
      </c>
      <c r="T3270" s="410">
        <v>336</v>
      </c>
    </row>
    <row r="3271" spans="1:20" s="77" customFormat="1" ht="24" hidden="1" customHeight="1">
      <c r="A3271" s="372" t="s">
        <v>3723</v>
      </c>
      <c r="B3271" s="421" t="s">
        <v>0</v>
      </c>
      <c r="C3271" s="421" t="s">
        <v>3754</v>
      </c>
      <c r="D3271" s="421" t="s">
        <v>2109</v>
      </c>
      <c r="E3271" s="422" t="s">
        <v>102</v>
      </c>
      <c r="F3271" s="415"/>
      <c r="G3271" s="416">
        <v>779</v>
      </c>
      <c r="H3271" s="417">
        <f t="shared" si="4247"/>
        <v>0</v>
      </c>
      <c r="I3271" s="416">
        <v>1484</v>
      </c>
      <c r="J3271" s="417">
        <f t="shared" si="4248"/>
        <v>0</v>
      </c>
      <c r="K3271" s="416">
        <v>752</v>
      </c>
      <c r="L3271" s="417">
        <f t="shared" si="4249"/>
        <v>0</v>
      </c>
      <c r="M3271" s="417">
        <f t="shared" si="4250"/>
        <v>3015</v>
      </c>
      <c r="N3271" s="417">
        <f t="shared" si="4251"/>
        <v>0</v>
      </c>
      <c r="O3271" s="417">
        <f t="shared" ref="O3271" si="4254">F3271-F3270</f>
        <v>0</v>
      </c>
      <c r="P3271" s="417">
        <f t="shared" ref="P3271:Q3271" si="4255">M3271-M3270</f>
        <v>0</v>
      </c>
      <c r="Q3271" s="417">
        <f t="shared" si="4255"/>
        <v>0</v>
      </c>
      <c r="R3271" s="422"/>
      <c r="T3271" s="415">
        <v>336</v>
      </c>
    </row>
    <row r="3272" spans="1:20" s="485" customFormat="1" ht="24" hidden="1" customHeight="1">
      <c r="A3272" s="366" t="s">
        <v>3719</v>
      </c>
      <c r="B3272" s="418" t="s">
        <v>0</v>
      </c>
      <c r="C3272" s="418" t="s">
        <v>3755</v>
      </c>
      <c r="D3272" s="418" t="s">
        <v>3756</v>
      </c>
      <c r="E3272" s="419" t="s">
        <v>2650</v>
      </c>
      <c r="F3272" s="410"/>
      <c r="G3272" s="411">
        <v>0</v>
      </c>
      <c r="H3272" s="412">
        <f>INT($F3272*G3272)</f>
        <v>0</v>
      </c>
      <c r="I3272" s="411">
        <v>3873</v>
      </c>
      <c r="J3272" s="412">
        <f>INT($F3272*I3272)</f>
        <v>0</v>
      </c>
      <c r="K3272" s="411">
        <v>2477</v>
      </c>
      <c r="L3272" s="412">
        <f>INT($F3272*K3272)</f>
        <v>0</v>
      </c>
      <c r="M3272" s="412">
        <f>+G3272+I3272+K3272</f>
        <v>6350</v>
      </c>
      <c r="N3272" s="412">
        <f>H3272+J3272+L3272</f>
        <v>0</v>
      </c>
      <c r="O3272" s="412"/>
      <c r="P3272" s="412"/>
      <c r="Q3272" s="412"/>
      <c r="R3272" s="419" t="s">
        <v>0</v>
      </c>
      <c r="T3272" s="410">
        <v>1386</v>
      </c>
    </row>
    <row r="3273" spans="1:20" s="77" customFormat="1" ht="24" hidden="1" customHeight="1">
      <c r="A3273" s="372" t="s">
        <v>3706</v>
      </c>
      <c r="B3273" s="421" t="s">
        <v>0</v>
      </c>
      <c r="C3273" s="421" t="s">
        <v>3755</v>
      </c>
      <c r="D3273" s="421" t="s">
        <v>3756</v>
      </c>
      <c r="E3273" s="422" t="s">
        <v>2650</v>
      </c>
      <c r="F3273" s="415"/>
      <c r="G3273" s="416">
        <v>0</v>
      </c>
      <c r="H3273" s="417">
        <f t="shared" si="4247"/>
        <v>0</v>
      </c>
      <c r="I3273" s="416">
        <v>3873</v>
      </c>
      <c r="J3273" s="417">
        <f t="shared" si="4248"/>
        <v>0</v>
      </c>
      <c r="K3273" s="416">
        <v>2477</v>
      </c>
      <c r="L3273" s="417">
        <f t="shared" si="4249"/>
        <v>0</v>
      </c>
      <c r="M3273" s="417">
        <f t="shared" si="4250"/>
        <v>6350</v>
      </c>
      <c r="N3273" s="417">
        <f t="shared" si="4251"/>
        <v>0</v>
      </c>
      <c r="O3273" s="417">
        <f t="shared" ref="O3273" si="4256">F3273-F3272</f>
        <v>0</v>
      </c>
      <c r="P3273" s="417">
        <f t="shared" ref="P3273:Q3273" si="4257">M3273-M3272</f>
        <v>0</v>
      </c>
      <c r="Q3273" s="417">
        <f t="shared" si="4257"/>
        <v>0</v>
      </c>
      <c r="R3273" s="422"/>
      <c r="T3273" s="415">
        <v>1386</v>
      </c>
    </row>
    <row r="3274" spans="1:20" s="485" customFormat="1" ht="24" hidden="1" customHeight="1">
      <c r="A3274" s="366" t="s">
        <v>3721</v>
      </c>
      <c r="B3274" s="418" t="s">
        <v>0</v>
      </c>
      <c r="C3274" s="418" t="s">
        <v>3757</v>
      </c>
      <c r="D3274" s="418" t="s">
        <v>3758</v>
      </c>
      <c r="E3274" s="419" t="s">
        <v>2650</v>
      </c>
      <c r="F3274" s="410"/>
      <c r="G3274" s="411">
        <v>0</v>
      </c>
      <c r="H3274" s="412">
        <f>INT($F3274*G3274)</f>
        <v>0</v>
      </c>
      <c r="I3274" s="411">
        <v>6185</v>
      </c>
      <c r="J3274" s="412">
        <f>INT($F3274*I3274)</f>
        <v>0</v>
      </c>
      <c r="K3274" s="411">
        <v>2405</v>
      </c>
      <c r="L3274" s="412">
        <f>INT($F3274*K3274)</f>
        <v>0</v>
      </c>
      <c r="M3274" s="412">
        <f>+G3274+I3274+K3274</f>
        <v>8590</v>
      </c>
      <c r="N3274" s="412">
        <f>H3274+J3274+L3274</f>
        <v>0</v>
      </c>
      <c r="O3274" s="412"/>
      <c r="P3274" s="412"/>
      <c r="Q3274" s="412"/>
      <c r="R3274" s="419" t="s">
        <v>0</v>
      </c>
      <c r="T3274" s="410">
        <v>277</v>
      </c>
    </row>
    <row r="3275" spans="1:20" s="77" customFormat="1" ht="24" hidden="1" customHeight="1">
      <c r="A3275" s="372" t="s">
        <v>3723</v>
      </c>
      <c r="B3275" s="421" t="s">
        <v>0</v>
      </c>
      <c r="C3275" s="421" t="s">
        <v>3757</v>
      </c>
      <c r="D3275" s="421" t="s">
        <v>3758</v>
      </c>
      <c r="E3275" s="422" t="s">
        <v>2650</v>
      </c>
      <c r="F3275" s="415"/>
      <c r="G3275" s="416">
        <v>0</v>
      </c>
      <c r="H3275" s="417">
        <f t="shared" si="4247"/>
        <v>0</v>
      </c>
      <c r="I3275" s="416">
        <v>6185</v>
      </c>
      <c r="J3275" s="417">
        <f t="shared" si="4248"/>
        <v>0</v>
      </c>
      <c r="K3275" s="416">
        <v>2405</v>
      </c>
      <c r="L3275" s="417">
        <f t="shared" si="4249"/>
        <v>0</v>
      </c>
      <c r="M3275" s="417">
        <f t="shared" si="4250"/>
        <v>8590</v>
      </c>
      <c r="N3275" s="417">
        <f t="shared" si="4251"/>
        <v>0</v>
      </c>
      <c r="O3275" s="417">
        <f t="shared" ref="O3275" si="4258">F3275-F3274</f>
        <v>0</v>
      </c>
      <c r="P3275" s="417">
        <f t="shared" ref="P3275:Q3275" si="4259">M3275-M3274</f>
        <v>0</v>
      </c>
      <c r="Q3275" s="417">
        <f t="shared" si="4259"/>
        <v>0</v>
      </c>
      <c r="R3275" s="422"/>
      <c r="T3275" s="415">
        <v>277</v>
      </c>
    </row>
    <row r="3276" spans="1:20" s="485" customFormat="1" ht="24" hidden="1" customHeight="1">
      <c r="A3276" s="366" t="s">
        <v>3721</v>
      </c>
      <c r="B3276" s="418" t="s">
        <v>0</v>
      </c>
      <c r="C3276" s="418" t="s">
        <v>3759</v>
      </c>
      <c r="D3276" s="418" t="s">
        <v>3760</v>
      </c>
      <c r="E3276" s="419" t="s">
        <v>2650</v>
      </c>
      <c r="F3276" s="410"/>
      <c r="G3276" s="411">
        <v>3036</v>
      </c>
      <c r="H3276" s="412">
        <f>INT($F3276*G3276)</f>
        <v>0</v>
      </c>
      <c r="I3276" s="411">
        <v>7792</v>
      </c>
      <c r="J3276" s="412">
        <f>INT($F3276*I3276)</f>
        <v>0</v>
      </c>
      <c r="K3276" s="411">
        <v>2966</v>
      </c>
      <c r="L3276" s="412">
        <f>INT($F3276*K3276)</f>
        <v>0</v>
      </c>
      <c r="M3276" s="412">
        <f>+G3276+I3276+K3276</f>
        <v>13794</v>
      </c>
      <c r="N3276" s="412">
        <f>H3276+J3276+L3276</f>
        <v>0</v>
      </c>
      <c r="O3276" s="412"/>
      <c r="P3276" s="412"/>
      <c r="Q3276" s="412"/>
      <c r="R3276" s="419" t="s">
        <v>0</v>
      </c>
      <c r="T3276" s="410">
        <v>2473</v>
      </c>
    </row>
    <row r="3277" spans="1:20" s="77" customFormat="1" ht="24" hidden="1" customHeight="1">
      <c r="A3277" s="372" t="s">
        <v>3723</v>
      </c>
      <c r="B3277" s="421" t="s">
        <v>0</v>
      </c>
      <c r="C3277" s="421" t="s">
        <v>3759</v>
      </c>
      <c r="D3277" s="421" t="s">
        <v>3760</v>
      </c>
      <c r="E3277" s="422" t="s">
        <v>2650</v>
      </c>
      <c r="F3277" s="415"/>
      <c r="G3277" s="416">
        <v>3036</v>
      </c>
      <c r="H3277" s="417">
        <f t="shared" si="4247"/>
        <v>0</v>
      </c>
      <c r="I3277" s="416">
        <v>7792</v>
      </c>
      <c r="J3277" s="417">
        <f t="shared" si="4248"/>
        <v>0</v>
      </c>
      <c r="K3277" s="416">
        <v>2966</v>
      </c>
      <c r="L3277" s="417">
        <f t="shared" si="4249"/>
        <v>0</v>
      </c>
      <c r="M3277" s="417">
        <f t="shared" si="4250"/>
        <v>13794</v>
      </c>
      <c r="N3277" s="417">
        <f t="shared" si="4251"/>
        <v>0</v>
      </c>
      <c r="O3277" s="417">
        <f t="shared" ref="O3277" si="4260">F3277-F3276</f>
        <v>0</v>
      </c>
      <c r="P3277" s="417">
        <f t="shared" ref="P3277:Q3277" si="4261">M3277-M3276</f>
        <v>0</v>
      </c>
      <c r="Q3277" s="417">
        <f t="shared" si="4261"/>
        <v>0</v>
      </c>
      <c r="R3277" s="422"/>
      <c r="T3277" s="415">
        <v>2473</v>
      </c>
    </row>
    <row r="3278" spans="1:20" s="485" customFormat="1" ht="24" hidden="1" customHeight="1">
      <c r="A3278" s="366" t="s">
        <v>3716</v>
      </c>
      <c r="B3278" s="418" t="s">
        <v>0</v>
      </c>
      <c r="C3278" s="418" t="s">
        <v>3761</v>
      </c>
      <c r="D3278" s="418" t="s">
        <v>3762</v>
      </c>
      <c r="E3278" s="419" t="s">
        <v>2650</v>
      </c>
      <c r="F3278" s="410"/>
      <c r="G3278" s="411">
        <v>3824</v>
      </c>
      <c r="H3278" s="412">
        <f>INT($F3278*G3278)</f>
        <v>0</v>
      </c>
      <c r="I3278" s="411">
        <v>9817</v>
      </c>
      <c r="J3278" s="412">
        <f>INT($F3278*I3278)</f>
        <v>0</v>
      </c>
      <c r="K3278" s="411">
        <v>4288</v>
      </c>
      <c r="L3278" s="412">
        <f>INT($F3278*K3278)</f>
        <v>0</v>
      </c>
      <c r="M3278" s="412">
        <f>+G3278+I3278+K3278</f>
        <v>17929</v>
      </c>
      <c r="N3278" s="412">
        <f>H3278+J3278+L3278</f>
        <v>0</v>
      </c>
      <c r="O3278" s="412"/>
      <c r="P3278" s="412"/>
      <c r="Q3278" s="412"/>
      <c r="R3278" s="419" t="s">
        <v>0</v>
      </c>
      <c r="T3278" s="410">
        <v>264</v>
      </c>
    </row>
    <row r="3279" spans="1:20" s="77" customFormat="1" ht="24" hidden="1" customHeight="1">
      <c r="A3279" s="372" t="s">
        <v>3723</v>
      </c>
      <c r="B3279" s="421" t="s">
        <v>0</v>
      </c>
      <c r="C3279" s="421" t="s">
        <v>3761</v>
      </c>
      <c r="D3279" s="421" t="s">
        <v>3762</v>
      </c>
      <c r="E3279" s="422" t="s">
        <v>2650</v>
      </c>
      <c r="F3279" s="415"/>
      <c r="G3279" s="416">
        <v>3824</v>
      </c>
      <c r="H3279" s="417">
        <f t="shared" si="4247"/>
        <v>0</v>
      </c>
      <c r="I3279" s="416">
        <v>9817</v>
      </c>
      <c r="J3279" s="417">
        <f t="shared" si="4248"/>
        <v>0</v>
      </c>
      <c r="K3279" s="416">
        <v>4288</v>
      </c>
      <c r="L3279" s="417">
        <f t="shared" si="4249"/>
        <v>0</v>
      </c>
      <c r="M3279" s="417">
        <f t="shared" si="4250"/>
        <v>17929</v>
      </c>
      <c r="N3279" s="417">
        <f t="shared" si="4251"/>
        <v>0</v>
      </c>
      <c r="O3279" s="417">
        <f t="shared" ref="O3279" si="4262">F3279-F3278</f>
        <v>0</v>
      </c>
      <c r="P3279" s="417">
        <f t="shared" ref="P3279:Q3279" si="4263">M3279-M3278</f>
        <v>0</v>
      </c>
      <c r="Q3279" s="417">
        <f t="shared" si="4263"/>
        <v>0</v>
      </c>
      <c r="R3279" s="422"/>
      <c r="T3279" s="415">
        <v>264</v>
      </c>
    </row>
    <row r="3280" spans="1:20" s="485" customFormat="1" ht="24" hidden="1" customHeight="1">
      <c r="A3280" s="366" t="s">
        <v>3709</v>
      </c>
      <c r="B3280" s="418" t="s">
        <v>0</v>
      </c>
      <c r="C3280" s="418" t="s">
        <v>3763</v>
      </c>
      <c r="D3280" s="418" t="s">
        <v>3764</v>
      </c>
      <c r="E3280" s="419" t="s">
        <v>2650</v>
      </c>
      <c r="F3280" s="410"/>
      <c r="G3280" s="411">
        <v>4267</v>
      </c>
      <c r="H3280" s="412">
        <f>INT($F3280*G3280)</f>
        <v>0</v>
      </c>
      <c r="I3280" s="411">
        <v>5459</v>
      </c>
      <c r="J3280" s="412">
        <f>INT($F3280*I3280)</f>
        <v>0</v>
      </c>
      <c r="K3280" s="411">
        <v>3011</v>
      </c>
      <c r="L3280" s="412">
        <f>INT($F3280*K3280)</f>
        <v>0</v>
      </c>
      <c r="M3280" s="412">
        <f>+G3280+I3280+K3280</f>
        <v>12737</v>
      </c>
      <c r="N3280" s="412">
        <f>H3280+J3280+L3280</f>
        <v>0</v>
      </c>
      <c r="O3280" s="412"/>
      <c r="P3280" s="412"/>
      <c r="Q3280" s="412"/>
      <c r="R3280" s="419" t="s">
        <v>0</v>
      </c>
      <c r="T3280" s="410">
        <v>1386</v>
      </c>
    </row>
    <row r="3281" spans="1:20" s="77" customFormat="1" ht="24" hidden="1" customHeight="1">
      <c r="A3281" s="372" t="s">
        <v>3723</v>
      </c>
      <c r="B3281" s="421" t="s">
        <v>0</v>
      </c>
      <c r="C3281" s="421" t="s">
        <v>3763</v>
      </c>
      <c r="D3281" s="421" t="s">
        <v>3764</v>
      </c>
      <c r="E3281" s="422" t="s">
        <v>2650</v>
      </c>
      <c r="F3281" s="415"/>
      <c r="G3281" s="416">
        <v>4267</v>
      </c>
      <c r="H3281" s="417">
        <f t="shared" si="4247"/>
        <v>0</v>
      </c>
      <c r="I3281" s="416">
        <v>5459</v>
      </c>
      <c r="J3281" s="417">
        <f t="shared" si="4248"/>
        <v>0</v>
      </c>
      <c r="K3281" s="416">
        <v>3011</v>
      </c>
      <c r="L3281" s="417">
        <f t="shared" si="4249"/>
        <v>0</v>
      </c>
      <c r="M3281" s="417">
        <f t="shared" si="4250"/>
        <v>12737</v>
      </c>
      <c r="N3281" s="417">
        <f t="shared" si="4251"/>
        <v>0</v>
      </c>
      <c r="O3281" s="417">
        <f t="shared" ref="O3281" si="4264">F3281-F3280</f>
        <v>0</v>
      </c>
      <c r="P3281" s="417">
        <f t="shared" ref="P3281:Q3281" si="4265">M3281-M3280</f>
        <v>0</v>
      </c>
      <c r="Q3281" s="417">
        <f t="shared" si="4265"/>
        <v>0</v>
      </c>
      <c r="R3281" s="422"/>
      <c r="T3281" s="415">
        <v>1386</v>
      </c>
    </row>
    <row r="3282" spans="1:20" s="485" customFormat="1" ht="24" hidden="1" customHeight="1">
      <c r="A3282" s="366" t="s">
        <v>3716</v>
      </c>
      <c r="B3282" s="418" t="s">
        <v>0</v>
      </c>
      <c r="C3282" s="418" t="s">
        <v>3765</v>
      </c>
      <c r="D3282" s="418" t="s">
        <v>3766</v>
      </c>
      <c r="E3282" s="419" t="s">
        <v>2650</v>
      </c>
      <c r="F3282" s="410"/>
      <c r="G3282" s="411">
        <v>975</v>
      </c>
      <c r="H3282" s="412">
        <f>INT($F3282*G3282)</f>
        <v>0</v>
      </c>
      <c r="I3282" s="411">
        <v>1315</v>
      </c>
      <c r="J3282" s="412">
        <f>INT($F3282*I3282)</f>
        <v>0</v>
      </c>
      <c r="K3282" s="411">
        <v>708</v>
      </c>
      <c r="L3282" s="412">
        <f>INT($F3282*K3282)</f>
        <v>0</v>
      </c>
      <c r="M3282" s="412">
        <f>+G3282+I3282+K3282</f>
        <v>2998</v>
      </c>
      <c r="N3282" s="412">
        <f>H3282+J3282+L3282</f>
        <v>0</v>
      </c>
      <c r="O3282" s="412"/>
      <c r="P3282" s="412"/>
      <c r="Q3282" s="412"/>
      <c r="R3282" s="419" t="s">
        <v>0</v>
      </c>
      <c r="T3282" s="410">
        <v>1386</v>
      </c>
    </row>
    <row r="3283" spans="1:20" s="77" customFormat="1" ht="24" hidden="1" customHeight="1">
      <c r="A3283" s="372" t="s">
        <v>3723</v>
      </c>
      <c r="B3283" s="421" t="s">
        <v>0</v>
      </c>
      <c r="C3283" s="421" t="s">
        <v>3765</v>
      </c>
      <c r="D3283" s="421" t="s">
        <v>3766</v>
      </c>
      <c r="E3283" s="422" t="s">
        <v>2650</v>
      </c>
      <c r="F3283" s="415"/>
      <c r="G3283" s="416">
        <v>975</v>
      </c>
      <c r="H3283" s="417">
        <f t="shared" si="4247"/>
        <v>0</v>
      </c>
      <c r="I3283" s="416">
        <v>1315</v>
      </c>
      <c r="J3283" s="417">
        <f t="shared" si="4248"/>
        <v>0</v>
      </c>
      <c r="K3283" s="416">
        <v>708</v>
      </c>
      <c r="L3283" s="417">
        <f t="shared" si="4249"/>
        <v>0</v>
      </c>
      <c r="M3283" s="417">
        <f t="shared" si="4250"/>
        <v>2998</v>
      </c>
      <c r="N3283" s="417">
        <f t="shared" si="4251"/>
        <v>0</v>
      </c>
      <c r="O3283" s="417">
        <f t="shared" ref="O3283" si="4266">F3283-F3282</f>
        <v>0</v>
      </c>
      <c r="P3283" s="417">
        <f t="shared" ref="P3283:Q3283" si="4267">M3283-M3282</f>
        <v>0</v>
      </c>
      <c r="Q3283" s="417">
        <f t="shared" si="4267"/>
        <v>0</v>
      </c>
      <c r="R3283" s="422"/>
      <c r="T3283" s="415">
        <v>1386</v>
      </c>
    </row>
    <row r="3284" spans="1:20" s="460" customFormat="1" ht="24" hidden="1" customHeight="1">
      <c r="A3284" s="366" t="s">
        <v>3721</v>
      </c>
      <c r="B3284" s="448" t="s">
        <v>3767</v>
      </c>
      <c r="C3284" s="448" t="s">
        <v>3768</v>
      </c>
      <c r="D3284" s="449" t="s">
        <v>0</v>
      </c>
      <c r="E3284" s="449" t="s">
        <v>0</v>
      </c>
      <c r="F3284" s="450"/>
      <c r="G3284" s="451">
        <v>0</v>
      </c>
      <c r="H3284" s="450">
        <f>H3286</f>
        <v>0</v>
      </c>
      <c r="I3284" s="451">
        <v>0</v>
      </c>
      <c r="J3284" s="450">
        <f>J3286</f>
        <v>0</v>
      </c>
      <c r="K3284" s="451">
        <v>0</v>
      </c>
      <c r="L3284" s="450">
        <f>L3286</f>
        <v>0</v>
      </c>
      <c r="M3284" s="452">
        <v>0</v>
      </c>
      <c r="N3284" s="450">
        <f>H3284+J3284+L3284</f>
        <v>0</v>
      </c>
      <c r="O3284" s="450"/>
      <c r="P3284" s="450"/>
      <c r="Q3284" s="450"/>
      <c r="R3284" s="453" t="s">
        <v>0</v>
      </c>
      <c r="T3284" s="450">
        <v>0</v>
      </c>
    </row>
    <row r="3285" spans="1:20" s="525" customFormat="1" ht="24" hidden="1" customHeight="1">
      <c r="A3285" s="372" t="s">
        <v>3706</v>
      </c>
      <c r="B3285" s="454" t="s">
        <v>3769</v>
      </c>
      <c r="C3285" s="454" t="s">
        <v>3770</v>
      </c>
      <c r="D3285" s="455" t="s">
        <v>0</v>
      </c>
      <c r="E3285" s="455" t="s">
        <v>0</v>
      </c>
      <c r="F3285" s="456"/>
      <c r="G3285" s="457">
        <v>0</v>
      </c>
      <c r="H3285" s="456">
        <f>H3287</f>
        <v>0</v>
      </c>
      <c r="I3285" s="457">
        <v>0</v>
      </c>
      <c r="J3285" s="456">
        <f>J3287</f>
        <v>0</v>
      </c>
      <c r="K3285" s="457">
        <v>0</v>
      </c>
      <c r="L3285" s="456">
        <f>L3287</f>
        <v>0</v>
      </c>
      <c r="M3285" s="458">
        <v>0</v>
      </c>
      <c r="N3285" s="456">
        <f t="shared" si="4251"/>
        <v>0</v>
      </c>
      <c r="O3285" s="456">
        <f t="shared" ref="O3285" si="4268">F3285-F3284</f>
        <v>0</v>
      </c>
      <c r="P3285" s="456">
        <f t="shared" ref="P3285:Q3285" si="4269">M3285-M3284</f>
        <v>0</v>
      </c>
      <c r="Q3285" s="456">
        <f t="shared" si="4269"/>
        <v>0</v>
      </c>
      <c r="R3285" s="459"/>
      <c r="T3285" s="456">
        <v>0</v>
      </c>
    </row>
    <row r="3286" spans="1:20" s="485" customFormat="1" ht="24" hidden="1" customHeight="1">
      <c r="A3286" s="366" t="s">
        <v>3716</v>
      </c>
      <c r="B3286" s="418" t="s">
        <v>0</v>
      </c>
      <c r="C3286" s="418" t="s">
        <v>2574</v>
      </c>
      <c r="D3286" s="418" t="s">
        <v>0</v>
      </c>
      <c r="E3286" s="419" t="s">
        <v>2650</v>
      </c>
      <c r="F3286" s="410"/>
      <c r="G3286" s="411">
        <v>37199</v>
      </c>
      <c r="H3286" s="412">
        <f>INT($F3286*G3286)</f>
        <v>0</v>
      </c>
      <c r="I3286" s="411">
        <v>31429.599999999999</v>
      </c>
      <c r="J3286" s="412">
        <f>INT($F3286*I3286)</f>
        <v>0</v>
      </c>
      <c r="K3286" s="411">
        <v>6992.3</v>
      </c>
      <c r="L3286" s="412">
        <f>INT($F3286*K3286)</f>
        <v>0</v>
      </c>
      <c r="M3286" s="412">
        <f>+G3286+I3286+K3286</f>
        <v>75620.900000000009</v>
      </c>
      <c r="N3286" s="412">
        <f>H3286+J3286+L3286</f>
        <v>0</v>
      </c>
      <c r="O3286" s="412"/>
      <c r="P3286" s="412"/>
      <c r="Q3286" s="412"/>
      <c r="R3286" s="419" t="s">
        <v>0</v>
      </c>
      <c r="T3286" s="410">
        <v>248</v>
      </c>
    </row>
    <row r="3287" spans="1:20" s="77" customFormat="1" ht="24" hidden="1" customHeight="1">
      <c r="A3287" s="372" t="s">
        <v>3706</v>
      </c>
      <c r="B3287" s="421" t="s">
        <v>0</v>
      </c>
      <c r="C3287" s="421" t="s">
        <v>2574</v>
      </c>
      <c r="D3287" s="421"/>
      <c r="E3287" s="422" t="s">
        <v>2650</v>
      </c>
      <c r="F3287" s="415"/>
      <c r="G3287" s="416">
        <v>37199</v>
      </c>
      <c r="H3287" s="417">
        <f t="shared" ref="H3287" si="4270">INT($F3287*G3287)</f>
        <v>0</v>
      </c>
      <c r="I3287" s="416">
        <v>31429.599999999999</v>
      </c>
      <c r="J3287" s="417">
        <f t="shared" ref="J3287" si="4271">INT($F3287*I3287)</f>
        <v>0</v>
      </c>
      <c r="K3287" s="416">
        <v>6992.3</v>
      </c>
      <c r="L3287" s="417">
        <f t="shared" ref="L3287" si="4272">INT($F3287*K3287)</f>
        <v>0</v>
      </c>
      <c r="M3287" s="417">
        <f t="shared" ref="M3287" si="4273">+G3287+I3287+K3287</f>
        <v>75620.900000000009</v>
      </c>
      <c r="N3287" s="417">
        <f t="shared" si="4251"/>
        <v>0</v>
      </c>
      <c r="O3287" s="417">
        <f t="shared" ref="O3287" si="4274">F3287-F3286</f>
        <v>0</v>
      </c>
      <c r="P3287" s="417">
        <f t="shared" ref="P3287:Q3287" si="4275">M3287-M3286</f>
        <v>0</v>
      </c>
      <c r="Q3287" s="417">
        <f t="shared" si="4275"/>
        <v>0</v>
      </c>
      <c r="R3287" s="422"/>
      <c r="T3287" s="415">
        <v>248</v>
      </c>
    </row>
    <row r="3288" spans="1:20" s="371" customFormat="1" ht="24" hidden="1" customHeight="1">
      <c r="A3288" s="366" t="s">
        <v>3716</v>
      </c>
      <c r="B3288" s="436" t="s">
        <v>3771</v>
      </c>
      <c r="C3288" s="436" t="s">
        <v>3772</v>
      </c>
      <c r="D3288" s="437" t="s">
        <v>0</v>
      </c>
      <c r="E3288" s="437" t="s">
        <v>0</v>
      </c>
      <c r="F3288" s="438"/>
      <c r="G3288" s="439">
        <v>0</v>
      </c>
      <c r="H3288" s="438">
        <f>H3290+H3318+H3322+H3330+H3336+H3342+H3348+H3418</f>
        <v>0</v>
      </c>
      <c r="I3288" s="439">
        <v>0</v>
      </c>
      <c r="J3288" s="438">
        <f>J3290+J3318+J3322+J3330+J3336+J3342+J3348+J3418</f>
        <v>0</v>
      </c>
      <c r="K3288" s="439">
        <v>0</v>
      </c>
      <c r="L3288" s="438">
        <f>L3290+L3318+L3322+L3330+L3336+L3342+L3348+L3418</f>
        <v>0</v>
      </c>
      <c r="M3288" s="440">
        <v>0</v>
      </c>
      <c r="N3288" s="438">
        <f>H3288+J3288+L3288</f>
        <v>0</v>
      </c>
      <c r="O3288" s="438"/>
      <c r="P3288" s="438"/>
      <c r="Q3288" s="438"/>
      <c r="R3288" s="441" t="s">
        <v>0</v>
      </c>
      <c r="T3288" s="438">
        <v>0</v>
      </c>
    </row>
    <row r="3289" spans="1:20" s="81" customFormat="1" ht="24" hidden="1" customHeight="1">
      <c r="A3289" s="372" t="s">
        <v>3723</v>
      </c>
      <c r="B3289" s="442" t="s">
        <v>3773</v>
      </c>
      <c r="C3289" s="442" t="s">
        <v>3774</v>
      </c>
      <c r="D3289" s="443" t="s">
        <v>0</v>
      </c>
      <c r="E3289" s="443" t="s">
        <v>0</v>
      </c>
      <c r="F3289" s="444"/>
      <c r="G3289" s="445">
        <v>0</v>
      </c>
      <c r="H3289" s="444">
        <f>H3291+H3319+H3323+H3331+H3337+H3343+H3349+H3419</f>
        <v>0</v>
      </c>
      <c r="I3289" s="445">
        <v>0</v>
      </c>
      <c r="J3289" s="444">
        <f>J3291+J3319+J3323+J3331+J3337+J3343+J3349+J3419</f>
        <v>0</v>
      </c>
      <c r="K3289" s="445">
        <v>0</v>
      </c>
      <c r="L3289" s="444">
        <f>L3291+L3319+L3323+L3331+L3337+L3343+L3349+L3419</f>
        <v>0</v>
      </c>
      <c r="M3289" s="446">
        <v>0</v>
      </c>
      <c r="N3289" s="444">
        <f t="shared" si="4251"/>
        <v>0</v>
      </c>
      <c r="O3289" s="444">
        <f t="shared" ref="O3289" si="4276">F3289-F3288</f>
        <v>0</v>
      </c>
      <c r="P3289" s="444">
        <f t="shared" ref="P3289:Q3289" si="4277">M3289-M3288</f>
        <v>0</v>
      </c>
      <c r="Q3289" s="444">
        <f t="shared" si="4277"/>
        <v>0</v>
      </c>
      <c r="R3289" s="447"/>
      <c r="T3289" s="444">
        <v>0</v>
      </c>
    </row>
    <row r="3290" spans="1:20" s="460" customFormat="1" ht="24" hidden="1" customHeight="1">
      <c r="A3290" s="366" t="s">
        <v>3721</v>
      </c>
      <c r="B3290" s="448" t="s">
        <v>3775</v>
      </c>
      <c r="C3290" s="448" t="s">
        <v>3776</v>
      </c>
      <c r="D3290" s="449" t="s">
        <v>0</v>
      </c>
      <c r="E3290" s="449" t="s">
        <v>0</v>
      </c>
      <c r="F3290" s="450"/>
      <c r="G3290" s="451">
        <v>0</v>
      </c>
      <c r="H3290" s="450">
        <f>SUMIF($A$3292:$A$3317,$A3292,H3292:H3317)</f>
        <v>0</v>
      </c>
      <c r="I3290" s="451">
        <v>0</v>
      </c>
      <c r="J3290" s="450">
        <f>SUMIF($A$3292:$A$3317,$A3292,J3292:J3317)</f>
        <v>0</v>
      </c>
      <c r="K3290" s="451">
        <v>0</v>
      </c>
      <c r="L3290" s="450">
        <f>SUMIF($A$3292:$A$3317,$A3292,L3292:L3317)</f>
        <v>0</v>
      </c>
      <c r="M3290" s="452">
        <v>0</v>
      </c>
      <c r="N3290" s="450">
        <f>H3290+J3290+L3290</f>
        <v>0</v>
      </c>
      <c r="O3290" s="450"/>
      <c r="P3290" s="450"/>
      <c r="Q3290" s="450"/>
      <c r="R3290" s="453" t="s">
        <v>0</v>
      </c>
      <c r="T3290" s="450">
        <v>0</v>
      </c>
    </row>
    <row r="3291" spans="1:20" s="525" customFormat="1" ht="24" hidden="1" customHeight="1">
      <c r="A3291" s="372" t="s">
        <v>3706</v>
      </c>
      <c r="B3291" s="454" t="s">
        <v>3777</v>
      </c>
      <c r="C3291" s="454" t="s">
        <v>3778</v>
      </c>
      <c r="D3291" s="455" t="s">
        <v>0</v>
      </c>
      <c r="E3291" s="455" t="s">
        <v>0</v>
      </c>
      <c r="F3291" s="456"/>
      <c r="G3291" s="457">
        <v>0</v>
      </c>
      <c r="H3291" s="456">
        <f>SUMIF($A$3292:$A$3317,$A3293,H3292:H3317)</f>
        <v>0</v>
      </c>
      <c r="I3291" s="457">
        <v>0</v>
      </c>
      <c r="J3291" s="456">
        <f>SUMIF($A$3292:$A$3317,$A3293,J3292:J3317)</f>
        <v>0</v>
      </c>
      <c r="K3291" s="457">
        <v>0</v>
      </c>
      <c r="L3291" s="456">
        <f>SUMIF($A$3292:$A$3317,$A3293,L3292:L3317)</f>
        <v>0</v>
      </c>
      <c r="M3291" s="458">
        <v>0</v>
      </c>
      <c r="N3291" s="456">
        <f t="shared" si="4251"/>
        <v>0</v>
      </c>
      <c r="O3291" s="456">
        <f t="shared" ref="O3291" si="4278">F3291-F3290</f>
        <v>0</v>
      </c>
      <c r="P3291" s="456">
        <f t="shared" ref="P3291:Q3291" si="4279">M3291-M3290</f>
        <v>0</v>
      </c>
      <c r="Q3291" s="456">
        <f t="shared" si="4279"/>
        <v>0</v>
      </c>
      <c r="R3291" s="459"/>
      <c r="T3291" s="456">
        <v>0</v>
      </c>
    </row>
    <row r="3292" spans="1:20" s="485" customFormat="1" ht="24" hidden="1" customHeight="1">
      <c r="A3292" s="366" t="s">
        <v>3716</v>
      </c>
      <c r="B3292" s="418" t="s">
        <v>0</v>
      </c>
      <c r="C3292" s="418" t="s">
        <v>3779</v>
      </c>
      <c r="D3292" s="418" t="s">
        <v>95</v>
      </c>
      <c r="E3292" s="419" t="s">
        <v>2650</v>
      </c>
      <c r="F3292" s="410"/>
      <c r="G3292" s="411">
        <v>1130.5999999999999</v>
      </c>
      <c r="H3292" s="412">
        <f>INT($F3292*G3292)</f>
        <v>0</v>
      </c>
      <c r="I3292" s="411">
        <v>7690.9</v>
      </c>
      <c r="J3292" s="412">
        <f>INT($F3292*I3292)</f>
        <v>0</v>
      </c>
      <c r="K3292" s="411">
        <v>2165.5</v>
      </c>
      <c r="L3292" s="412">
        <f>INT($F3292*K3292)</f>
        <v>0</v>
      </c>
      <c r="M3292" s="412">
        <f>+G3292+I3292+K3292</f>
        <v>10987</v>
      </c>
      <c r="N3292" s="412">
        <f>H3292+J3292+L3292</f>
        <v>0</v>
      </c>
      <c r="O3292" s="412"/>
      <c r="P3292" s="412"/>
      <c r="Q3292" s="412"/>
      <c r="R3292" s="419" t="s">
        <v>0</v>
      </c>
      <c r="T3292" s="410">
        <v>44</v>
      </c>
    </row>
    <row r="3293" spans="1:20" s="77" customFormat="1" ht="24" hidden="1" customHeight="1">
      <c r="A3293" s="372" t="s">
        <v>3735</v>
      </c>
      <c r="B3293" s="421" t="s">
        <v>0</v>
      </c>
      <c r="C3293" s="421" t="s">
        <v>3779</v>
      </c>
      <c r="D3293" s="421" t="s">
        <v>95</v>
      </c>
      <c r="E3293" s="422" t="s">
        <v>2650</v>
      </c>
      <c r="F3293" s="415"/>
      <c r="G3293" s="416">
        <v>1130.5999999999999</v>
      </c>
      <c r="H3293" s="417">
        <f t="shared" ref="H3293" si="4280">INT($F3293*G3293)</f>
        <v>0</v>
      </c>
      <c r="I3293" s="416">
        <v>7690.9</v>
      </c>
      <c r="J3293" s="417">
        <f t="shared" ref="J3293" si="4281">INT($F3293*I3293)</f>
        <v>0</v>
      </c>
      <c r="K3293" s="416">
        <v>2165.5</v>
      </c>
      <c r="L3293" s="417">
        <f t="shared" ref="L3293" si="4282">INT($F3293*K3293)</f>
        <v>0</v>
      </c>
      <c r="M3293" s="417">
        <f t="shared" ref="M3293" si="4283">+G3293+I3293+K3293</f>
        <v>10987</v>
      </c>
      <c r="N3293" s="417">
        <f t="shared" ref="N3293" si="4284">H3293+J3293+L3293</f>
        <v>0</v>
      </c>
      <c r="O3293" s="417">
        <f t="shared" ref="O3293" si="4285">F3293-F3292</f>
        <v>0</v>
      </c>
      <c r="P3293" s="417">
        <f t="shared" ref="P3293:Q3293" si="4286">M3293-M3292</f>
        <v>0</v>
      </c>
      <c r="Q3293" s="417">
        <f t="shared" si="4286"/>
        <v>0</v>
      </c>
      <c r="R3293" s="422"/>
      <c r="T3293" s="415">
        <v>44</v>
      </c>
    </row>
    <row r="3294" spans="1:20" s="485" customFormat="1" ht="24" hidden="1" customHeight="1">
      <c r="A3294" s="366" t="s">
        <v>3709</v>
      </c>
      <c r="B3294" s="418" t="s">
        <v>0</v>
      </c>
      <c r="C3294" s="418" t="s">
        <v>3780</v>
      </c>
      <c r="D3294" s="418" t="s">
        <v>95</v>
      </c>
      <c r="E3294" s="419" t="s">
        <v>2650</v>
      </c>
      <c r="F3294" s="410"/>
      <c r="G3294" s="411">
        <v>1487.6</v>
      </c>
      <c r="H3294" s="412">
        <f>INT($F3294*G3294)</f>
        <v>0</v>
      </c>
      <c r="I3294" s="411">
        <v>10074.700000000001</v>
      </c>
      <c r="J3294" s="412">
        <f>INT($F3294*I3294)</f>
        <v>0</v>
      </c>
      <c r="K3294" s="411">
        <v>2830.5</v>
      </c>
      <c r="L3294" s="412">
        <f>INT($F3294*K3294)</f>
        <v>0</v>
      </c>
      <c r="M3294" s="412">
        <f>+G3294+I3294+K3294</f>
        <v>14392.800000000001</v>
      </c>
      <c r="N3294" s="412">
        <f>H3294+J3294+L3294</f>
        <v>0</v>
      </c>
      <c r="O3294" s="412"/>
      <c r="P3294" s="412"/>
      <c r="Q3294" s="412"/>
      <c r="R3294" s="419" t="s">
        <v>0</v>
      </c>
      <c r="T3294" s="410">
        <v>15</v>
      </c>
    </row>
    <row r="3295" spans="1:20" s="77" customFormat="1" ht="24" hidden="1" customHeight="1">
      <c r="A3295" s="372" t="s">
        <v>3723</v>
      </c>
      <c r="B3295" s="421" t="s">
        <v>0</v>
      </c>
      <c r="C3295" s="421" t="s">
        <v>3780</v>
      </c>
      <c r="D3295" s="421" t="s">
        <v>95</v>
      </c>
      <c r="E3295" s="422" t="s">
        <v>2650</v>
      </c>
      <c r="F3295" s="415"/>
      <c r="G3295" s="416">
        <v>1487.6</v>
      </c>
      <c r="H3295" s="417">
        <f t="shared" ref="H3295:H3299" si="4287">INT($F3295*G3295)</f>
        <v>0</v>
      </c>
      <c r="I3295" s="416">
        <v>10074.700000000001</v>
      </c>
      <c r="J3295" s="417">
        <f t="shared" ref="J3295:J3299" si="4288">INT($F3295*I3295)</f>
        <v>0</v>
      </c>
      <c r="K3295" s="416">
        <v>2830.5</v>
      </c>
      <c r="L3295" s="417">
        <f t="shared" ref="L3295:L3299" si="4289">INT($F3295*K3295)</f>
        <v>0</v>
      </c>
      <c r="M3295" s="417">
        <f t="shared" ref="M3295:M3299" si="4290">+G3295+I3295+K3295</f>
        <v>14392.800000000001</v>
      </c>
      <c r="N3295" s="417">
        <f t="shared" ref="N3295:N3299" si="4291">H3295+J3295+L3295</f>
        <v>0</v>
      </c>
      <c r="O3295" s="417">
        <f t="shared" ref="O3295" si="4292">F3295-F3294</f>
        <v>0</v>
      </c>
      <c r="P3295" s="417">
        <f t="shared" ref="P3295:Q3295" si="4293">M3295-M3294</f>
        <v>0</v>
      </c>
      <c r="Q3295" s="417">
        <f t="shared" si="4293"/>
        <v>0</v>
      </c>
      <c r="R3295" s="422"/>
      <c r="T3295" s="415">
        <v>15</v>
      </c>
    </row>
    <row r="3296" spans="1:20" s="485" customFormat="1" ht="24" hidden="1" customHeight="1">
      <c r="A3296" s="366" t="s">
        <v>3716</v>
      </c>
      <c r="B3296" s="418" t="s">
        <v>0</v>
      </c>
      <c r="C3296" s="418" t="s">
        <v>2149</v>
      </c>
      <c r="D3296" s="526" t="s">
        <v>3781</v>
      </c>
      <c r="E3296" s="419" t="s">
        <v>102</v>
      </c>
      <c r="F3296" s="410"/>
      <c r="G3296" s="411">
        <v>11266.1</v>
      </c>
      <c r="H3296" s="412">
        <f>INT($F3296*G3296)</f>
        <v>0</v>
      </c>
      <c r="I3296" s="411">
        <v>26287.9</v>
      </c>
      <c r="J3296" s="412">
        <f>INT($F3296*I3296)</f>
        <v>0</v>
      </c>
      <c r="K3296" s="411">
        <v>0</v>
      </c>
      <c r="L3296" s="412">
        <f>INT($F3296*K3296)</f>
        <v>0</v>
      </c>
      <c r="M3296" s="412">
        <f>+G3296+I3296+K3296</f>
        <v>37554</v>
      </c>
      <c r="N3296" s="412">
        <f>H3296+J3296+L3296</f>
        <v>0</v>
      </c>
      <c r="O3296" s="412"/>
      <c r="P3296" s="412"/>
      <c r="Q3296" s="412"/>
      <c r="R3296" s="419" t="s">
        <v>0</v>
      </c>
      <c r="T3296" s="410">
        <v>8</v>
      </c>
    </row>
    <row r="3297" spans="1:20" s="77" customFormat="1" ht="24" hidden="1" customHeight="1">
      <c r="A3297" s="372" t="s">
        <v>3723</v>
      </c>
      <c r="B3297" s="421" t="s">
        <v>0</v>
      </c>
      <c r="C3297" s="421" t="s">
        <v>2149</v>
      </c>
      <c r="D3297" s="421" t="s">
        <v>3781</v>
      </c>
      <c r="E3297" s="422" t="s">
        <v>102</v>
      </c>
      <c r="F3297" s="415"/>
      <c r="G3297" s="416">
        <v>11266.1</v>
      </c>
      <c r="H3297" s="417">
        <f t="shared" si="4287"/>
        <v>0</v>
      </c>
      <c r="I3297" s="416">
        <v>26287.9</v>
      </c>
      <c r="J3297" s="417">
        <f t="shared" si="4288"/>
        <v>0</v>
      </c>
      <c r="K3297" s="416">
        <v>0</v>
      </c>
      <c r="L3297" s="417">
        <f t="shared" si="4289"/>
        <v>0</v>
      </c>
      <c r="M3297" s="417">
        <f t="shared" si="4290"/>
        <v>37554</v>
      </c>
      <c r="N3297" s="417">
        <f t="shared" si="4291"/>
        <v>0</v>
      </c>
      <c r="O3297" s="417">
        <f t="shared" ref="O3297" si="4294">F3297-F3296</f>
        <v>0</v>
      </c>
      <c r="P3297" s="417">
        <f t="shared" ref="P3297:Q3297" si="4295">M3297-M3296</f>
        <v>0</v>
      </c>
      <c r="Q3297" s="417">
        <f t="shared" si="4295"/>
        <v>0</v>
      </c>
      <c r="R3297" s="422"/>
      <c r="T3297" s="415">
        <v>8</v>
      </c>
    </row>
    <row r="3298" spans="1:20" s="485" customFormat="1" ht="24" hidden="1" customHeight="1">
      <c r="A3298" s="366" t="s">
        <v>3719</v>
      </c>
      <c r="B3298" s="418" t="s">
        <v>0</v>
      </c>
      <c r="C3298" s="418" t="s">
        <v>2149</v>
      </c>
      <c r="D3298" s="526" t="s">
        <v>3782</v>
      </c>
      <c r="E3298" s="419" t="s">
        <v>102</v>
      </c>
      <c r="F3298" s="410"/>
      <c r="G3298" s="411">
        <v>12871.3</v>
      </c>
      <c r="H3298" s="412">
        <f>INT($F3298*G3298)</f>
        <v>0</v>
      </c>
      <c r="I3298" s="411">
        <v>30032.7</v>
      </c>
      <c r="J3298" s="412">
        <f>INT($F3298*I3298)</f>
        <v>0</v>
      </c>
      <c r="K3298" s="411">
        <v>0</v>
      </c>
      <c r="L3298" s="412">
        <f>INT($F3298*K3298)</f>
        <v>0</v>
      </c>
      <c r="M3298" s="412">
        <f>+G3298+I3298+K3298</f>
        <v>42904</v>
      </c>
      <c r="N3298" s="412">
        <f>H3298+J3298+L3298</f>
        <v>0</v>
      </c>
      <c r="O3298" s="412"/>
      <c r="P3298" s="412"/>
      <c r="Q3298" s="412"/>
      <c r="R3298" s="419" t="s">
        <v>0</v>
      </c>
      <c r="T3298" s="410">
        <v>55</v>
      </c>
    </row>
    <row r="3299" spans="1:20" s="77" customFormat="1" ht="24" hidden="1" customHeight="1">
      <c r="A3299" s="372" t="s">
        <v>3723</v>
      </c>
      <c r="B3299" s="421" t="s">
        <v>0</v>
      </c>
      <c r="C3299" s="421" t="s">
        <v>2149</v>
      </c>
      <c r="D3299" s="421" t="s">
        <v>3782</v>
      </c>
      <c r="E3299" s="422" t="s">
        <v>102</v>
      </c>
      <c r="F3299" s="415"/>
      <c r="G3299" s="416">
        <v>12871.3</v>
      </c>
      <c r="H3299" s="417">
        <f t="shared" si="4287"/>
        <v>0</v>
      </c>
      <c r="I3299" s="416">
        <v>30032.7</v>
      </c>
      <c r="J3299" s="417">
        <f t="shared" si="4288"/>
        <v>0</v>
      </c>
      <c r="K3299" s="416">
        <v>0</v>
      </c>
      <c r="L3299" s="417">
        <f t="shared" si="4289"/>
        <v>0</v>
      </c>
      <c r="M3299" s="417">
        <f t="shared" si="4290"/>
        <v>42904</v>
      </c>
      <c r="N3299" s="417">
        <f t="shared" si="4291"/>
        <v>0</v>
      </c>
      <c r="O3299" s="417">
        <f t="shared" ref="O3299" si="4296">F3299-F3298</f>
        <v>0</v>
      </c>
      <c r="P3299" s="417">
        <f t="shared" ref="P3299:Q3299" si="4297">M3299-M3298</f>
        <v>0</v>
      </c>
      <c r="Q3299" s="417">
        <f t="shared" si="4297"/>
        <v>0</v>
      </c>
      <c r="R3299" s="422"/>
      <c r="T3299" s="415">
        <v>55</v>
      </c>
    </row>
    <row r="3300" spans="1:20" s="485" customFormat="1" ht="24" hidden="1" customHeight="1">
      <c r="A3300" s="366" t="s">
        <v>3743</v>
      </c>
      <c r="B3300" s="418" t="s">
        <v>0</v>
      </c>
      <c r="C3300" s="418" t="s">
        <v>2153</v>
      </c>
      <c r="D3300" s="418" t="s">
        <v>3783</v>
      </c>
      <c r="E3300" s="419" t="s">
        <v>102</v>
      </c>
      <c r="F3300" s="410"/>
      <c r="G3300" s="411">
        <v>0</v>
      </c>
      <c r="H3300" s="412">
        <f>INT($F3300*G3300)</f>
        <v>0</v>
      </c>
      <c r="I3300" s="411">
        <v>26263</v>
      </c>
      <c r="J3300" s="412">
        <f>INT($F3300*I3300)</f>
        <v>0</v>
      </c>
      <c r="K3300" s="411">
        <v>6161</v>
      </c>
      <c r="L3300" s="412">
        <f>INT($F3300*K3300)</f>
        <v>0</v>
      </c>
      <c r="M3300" s="412">
        <f>+G3300+I3300+K3300</f>
        <v>32424</v>
      </c>
      <c r="N3300" s="412">
        <f>H3300+J3300+L3300</f>
        <v>0</v>
      </c>
      <c r="O3300" s="412"/>
      <c r="P3300" s="412"/>
      <c r="Q3300" s="412"/>
      <c r="R3300" s="419" t="s">
        <v>0</v>
      </c>
      <c r="T3300" s="410">
        <v>55</v>
      </c>
    </row>
    <row r="3301" spans="1:20" s="77" customFormat="1" ht="24" hidden="1" customHeight="1">
      <c r="A3301" s="372" t="s">
        <v>3723</v>
      </c>
      <c r="B3301" s="421" t="s">
        <v>0</v>
      </c>
      <c r="C3301" s="421" t="s">
        <v>2153</v>
      </c>
      <c r="D3301" s="421" t="s">
        <v>3783</v>
      </c>
      <c r="E3301" s="422" t="s">
        <v>102</v>
      </c>
      <c r="F3301" s="415"/>
      <c r="G3301" s="416">
        <v>0</v>
      </c>
      <c r="H3301" s="417">
        <f t="shared" ref="H3301:H3311" si="4298">INT($F3301*G3301)</f>
        <v>0</v>
      </c>
      <c r="I3301" s="416">
        <v>26263</v>
      </c>
      <c r="J3301" s="417">
        <f t="shared" ref="J3301:J3311" si="4299">INT($F3301*I3301)</f>
        <v>0</v>
      </c>
      <c r="K3301" s="416">
        <v>6161</v>
      </c>
      <c r="L3301" s="417">
        <f t="shared" ref="L3301:L3311" si="4300">INT($F3301*K3301)</f>
        <v>0</v>
      </c>
      <c r="M3301" s="417">
        <f t="shared" ref="M3301:M3311" si="4301">+G3301+I3301+K3301</f>
        <v>32424</v>
      </c>
      <c r="N3301" s="417">
        <f t="shared" ref="N3301:N3311" si="4302">H3301+J3301+L3301</f>
        <v>0</v>
      </c>
      <c r="O3301" s="417">
        <f t="shared" ref="O3301" si="4303">F3301-F3300</f>
        <v>0</v>
      </c>
      <c r="P3301" s="417">
        <f t="shared" ref="P3301:Q3301" si="4304">M3301-M3300</f>
        <v>0</v>
      </c>
      <c r="Q3301" s="417">
        <f t="shared" si="4304"/>
        <v>0</v>
      </c>
      <c r="R3301" s="422"/>
      <c r="T3301" s="415">
        <v>55</v>
      </c>
    </row>
    <row r="3302" spans="1:20" s="485" customFormat="1" ht="24" hidden="1" customHeight="1">
      <c r="A3302" s="366" t="s">
        <v>3709</v>
      </c>
      <c r="B3302" s="418" t="s">
        <v>0</v>
      </c>
      <c r="C3302" s="418" t="s">
        <v>3784</v>
      </c>
      <c r="D3302" s="418" t="s">
        <v>3785</v>
      </c>
      <c r="E3302" s="419" t="s">
        <v>22</v>
      </c>
      <c r="F3302" s="410"/>
      <c r="G3302" s="411">
        <v>0</v>
      </c>
      <c r="H3302" s="412">
        <f>INT($F3302*G3302)</f>
        <v>0</v>
      </c>
      <c r="I3302" s="411">
        <v>18155</v>
      </c>
      <c r="J3302" s="412">
        <f>INT($F3302*I3302)</f>
        <v>0</v>
      </c>
      <c r="K3302" s="411">
        <v>562</v>
      </c>
      <c r="L3302" s="412">
        <f>INT($F3302*K3302)</f>
        <v>0</v>
      </c>
      <c r="M3302" s="412">
        <f>+G3302+I3302+K3302</f>
        <v>18717</v>
      </c>
      <c r="N3302" s="412">
        <f>H3302+J3302+L3302</f>
        <v>0</v>
      </c>
      <c r="O3302" s="412"/>
      <c r="P3302" s="412"/>
      <c r="Q3302" s="412"/>
      <c r="R3302" s="419" t="s">
        <v>0</v>
      </c>
      <c r="T3302" s="410">
        <v>10</v>
      </c>
    </row>
    <row r="3303" spans="1:20" s="77" customFormat="1" ht="24" hidden="1" customHeight="1">
      <c r="A3303" s="372" t="s">
        <v>3711</v>
      </c>
      <c r="B3303" s="421" t="s">
        <v>0</v>
      </c>
      <c r="C3303" s="421" t="s">
        <v>3784</v>
      </c>
      <c r="D3303" s="421" t="s">
        <v>3785</v>
      </c>
      <c r="E3303" s="422" t="s">
        <v>22</v>
      </c>
      <c r="F3303" s="415"/>
      <c r="G3303" s="416">
        <v>0</v>
      </c>
      <c r="H3303" s="417">
        <f t="shared" si="4298"/>
        <v>0</v>
      </c>
      <c r="I3303" s="416">
        <v>18155</v>
      </c>
      <c r="J3303" s="417">
        <f t="shared" si="4299"/>
        <v>0</v>
      </c>
      <c r="K3303" s="416">
        <v>562</v>
      </c>
      <c r="L3303" s="417">
        <f t="shared" si="4300"/>
        <v>0</v>
      </c>
      <c r="M3303" s="417">
        <f t="shared" si="4301"/>
        <v>18717</v>
      </c>
      <c r="N3303" s="417">
        <f t="shared" si="4302"/>
        <v>0</v>
      </c>
      <c r="O3303" s="417">
        <f t="shared" ref="O3303" si="4305">F3303-F3302</f>
        <v>0</v>
      </c>
      <c r="P3303" s="417">
        <f t="shared" ref="P3303:Q3303" si="4306">M3303-M3302</f>
        <v>0</v>
      </c>
      <c r="Q3303" s="417">
        <f t="shared" si="4306"/>
        <v>0</v>
      </c>
      <c r="R3303" s="422"/>
      <c r="T3303" s="415">
        <v>10</v>
      </c>
    </row>
    <row r="3304" spans="1:20" s="485" customFormat="1" ht="24" hidden="1" customHeight="1">
      <c r="A3304" s="366" t="s">
        <v>3709</v>
      </c>
      <c r="B3304" s="418" t="s">
        <v>0</v>
      </c>
      <c r="C3304" s="418" t="s">
        <v>3786</v>
      </c>
      <c r="D3304" s="418" t="s">
        <v>3787</v>
      </c>
      <c r="E3304" s="419" t="s">
        <v>102</v>
      </c>
      <c r="F3304" s="410"/>
      <c r="G3304" s="411">
        <v>0</v>
      </c>
      <c r="H3304" s="412">
        <f>INT($F3304*G3304)</f>
        <v>0</v>
      </c>
      <c r="I3304" s="411">
        <v>873</v>
      </c>
      <c r="J3304" s="412">
        <f>INT($F3304*I3304)</f>
        <v>0</v>
      </c>
      <c r="K3304" s="411">
        <v>0</v>
      </c>
      <c r="L3304" s="412">
        <f>INT($F3304*K3304)</f>
        <v>0</v>
      </c>
      <c r="M3304" s="412">
        <f>+G3304+I3304+K3304</f>
        <v>873</v>
      </c>
      <c r="N3304" s="412">
        <f>H3304+J3304+L3304</f>
        <v>0</v>
      </c>
      <c r="O3304" s="412"/>
      <c r="P3304" s="412"/>
      <c r="Q3304" s="412"/>
      <c r="R3304" s="419" t="s">
        <v>0</v>
      </c>
      <c r="T3304" s="410">
        <v>3</v>
      </c>
    </row>
    <row r="3305" spans="1:20" s="77" customFormat="1" ht="24" hidden="1" customHeight="1">
      <c r="A3305" s="372" t="s">
        <v>3706</v>
      </c>
      <c r="B3305" s="421" t="s">
        <v>0</v>
      </c>
      <c r="C3305" s="421" t="s">
        <v>3786</v>
      </c>
      <c r="D3305" s="421" t="s">
        <v>3787</v>
      </c>
      <c r="E3305" s="422" t="s">
        <v>102</v>
      </c>
      <c r="F3305" s="415"/>
      <c r="G3305" s="416">
        <v>0</v>
      </c>
      <c r="H3305" s="417">
        <f t="shared" si="4298"/>
        <v>0</v>
      </c>
      <c r="I3305" s="416">
        <v>873</v>
      </c>
      <c r="J3305" s="417">
        <f t="shared" si="4299"/>
        <v>0</v>
      </c>
      <c r="K3305" s="416">
        <v>0</v>
      </c>
      <c r="L3305" s="417">
        <f t="shared" si="4300"/>
        <v>0</v>
      </c>
      <c r="M3305" s="417">
        <f t="shared" si="4301"/>
        <v>873</v>
      </c>
      <c r="N3305" s="417">
        <f t="shared" si="4302"/>
        <v>0</v>
      </c>
      <c r="O3305" s="417">
        <f t="shared" ref="O3305" si="4307">F3305-F3304</f>
        <v>0</v>
      </c>
      <c r="P3305" s="417">
        <f t="shared" ref="P3305:Q3305" si="4308">M3305-M3304</f>
        <v>0</v>
      </c>
      <c r="Q3305" s="417">
        <f t="shared" si="4308"/>
        <v>0</v>
      </c>
      <c r="R3305" s="422"/>
      <c r="T3305" s="415">
        <v>3</v>
      </c>
    </row>
    <row r="3306" spans="1:20" s="485" customFormat="1" ht="24" hidden="1" customHeight="1">
      <c r="A3306" s="366" t="s">
        <v>3719</v>
      </c>
      <c r="B3306" s="418" t="s">
        <v>0</v>
      </c>
      <c r="C3306" s="418" t="s">
        <v>3788</v>
      </c>
      <c r="D3306" s="418" t="s">
        <v>3789</v>
      </c>
      <c r="E3306" s="419" t="s">
        <v>18</v>
      </c>
      <c r="F3306" s="410"/>
      <c r="G3306" s="411">
        <v>258.5</v>
      </c>
      <c r="H3306" s="412">
        <f>INT($F3306*G3306)</f>
        <v>0</v>
      </c>
      <c r="I3306" s="411">
        <v>0</v>
      </c>
      <c r="J3306" s="412">
        <f>INT($F3306*I3306)</f>
        <v>0</v>
      </c>
      <c r="K3306" s="411">
        <v>0</v>
      </c>
      <c r="L3306" s="412">
        <f>INT($F3306*K3306)</f>
        <v>0</v>
      </c>
      <c r="M3306" s="412">
        <f>+G3306+I3306+K3306</f>
        <v>258.5</v>
      </c>
      <c r="N3306" s="412">
        <f>H3306+J3306+L3306</f>
        <v>0</v>
      </c>
      <c r="O3306" s="412"/>
      <c r="P3306" s="412"/>
      <c r="Q3306" s="412"/>
      <c r="R3306" s="419" t="s">
        <v>0</v>
      </c>
      <c r="T3306" s="410">
        <v>53</v>
      </c>
    </row>
    <row r="3307" spans="1:20" s="77" customFormat="1" ht="24" hidden="1" customHeight="1">
      <c r="A3307" s="372" t="s">
        <v>3706</v>
      </c>
      <c r="B3307" s="421" t="s">
        <v>0</v>
      </c>
      <c r="C3307" s="421" t="s">
        <v>3788</v>
      </c>
      <c r="D3307" s="421" t="s">
        <v>3789</v>
      </c>
      <c r="E3307" s="422" t="s">
        <v>18</v>
      </c>
      <c r="F3307" s="415"/>
      <c r="G3307" s="416">
        <v>258.5</v>
      </c>
      <c r="H3307" s="417">
        <f t="shared" si="4298"/>
        <v>0</v>
      </c>
      <c r="I3307" s="416">
        <v>0</v>
      </c>
      <c r="J3307" s="417">
        <f t="shared" si="4299"/>
        <v>0</v>
      </c>
      <c r="K3307" s="416">
        <v>0</v>
      </c>
      <c r="L3307" s="417">
        <f t="shared" si="4300"/>
        <v>0</v>
      </c>
      <c r="M3307" s="417">
        <f t="shared" si="4301"/>
        <v>258.5</v>
      </c>
      <c r="N3307" s="417">
        <f t="shared" si="4302"/>
        <v>0</v>
      </c>
      <c r="O3307" s="417">
        <f t="shared" ref="O3307" si="4309">F3307-F3306</f>
        <v>0</v>
      </c>
      <c r="P3307" s="417">
        <f t="shared" ref="P3307:Q3307" si="4310">M3307-M3306</f>
        <v>0</v>
      </c>
      <c r="Q3307" s="417">
        <f t="shared" si="4310"/>
        <v>0</v>
      </c>
      <c r="R3307" s="422"/>
      <c r="T3307" s="415">
        <v>53</v>
      </c>
    </row>
    <row r="3308" spans="1:20" s="485" customFormat="1" ht="24" hidden="1" customHeight="1">
      <c r="A3308" s="366" t="s">
        <v>3721</v>
      </c>
      <c r="B3308" s="418" t="s">
        <v>0</v>
      </c>
      <c r="C3308" s="418" t="s">
        <v>3788</v>
      </c>
      <c r="D3308" s="418" t="s">
        <v>3790</v>
      </c>
      <c r="E3308" s="419" t="s">
        <v>18</v>
      </c>
      <c r="F3308" s="410"/>
      <c r="G3308" s="411">
        <v>86.2</v>
      </c>
      <c r="H3308" s="412">
        <f>INT($F3308*G3308)</f>
        <v>0</v>
      </c>
      <c r="I3308" s="411">
        <v>0</v>
      </c>
      <c r="J3308" s="412">
        <f>INT($F3308*I3308)</f>
        <v>0</v>
      </c>
      <c r="K3308" s="411">
        <v>0</v>
      </c>
      <c r="L3308" s="412">
        <f>INT($F3308*K3308)</f>
        <v>0</v>
      </c>
      <c r="M3308" s="412">
        <f>+G3308+I3308+K3308</f>
        <v>86.2</v>
      </c>
      <c r="N3308" s="412">
        <f>H3308+J3308+L3308</f>
        <v>0</v>
      </c>
      <c r="O3308" s="412"/>
      <c r="P3308" s="412"/>
      <c r="Q3308" s="412"/>
      <c r="R3308" s="419" t="s">
        <v>0</v>
      </c>
      <c r="T3308" s="410">
        <v>29</v>
      </c>
    </row>
    <row r="3309" spans="1:20" s="77" customFormat="1" ht="24" hidden="1" customHeight="1">
      <c r="A3309" s="372" t="s">
        <v>3723</v>
      </c>
      <c r="B3309" s="421" t="s">
        <v>0</v>
      </c>
      <c r="C3309" s="421" t="s">
        <v>3788</v>
      </c>
      <c r="D3309" s="421" t="s">
        <v>3790</v>
      </c>
      <c r="E3309" s="422" t="s">
        <v>18</v>
      </c>
      <c r="F3309" s="415"/>
      <c r="G3309" s="416">
        <v>86.2</v>
      </c>
      <c r="H3309" s="417">
        <f t="shared" si="4298"/>
        <v>0</v>
      </c>
      <c r="I3309" s="416">
        <v>0</v>
      </c>
      <c r="J3309" s="417">
        <f t="shared" si="4299"/>
        <v>0</v>
      </c>
      <c r="K3309" s="416">
        <v>0</v>
      </c>
      <c r="L3309" s="417">
        <f t="shared" si="4300"/>
        <v>0</v>
      </c>
      <c r="M3309" s="417">
        <f t="shared" si="4301"/>
        <v>86.2</v>
      </c>
      <c r="N3309" s="417">
        <f t="shared" si="4302"/>
        <v>0</v>
      </c>
      <c r="O3309" s="417">
        <f t="shared" ref="O3309" si="4311">F3309-F3308</f>
        <v>0</v>
      </c>
      <c r="P3309" s="417">
        <f t="shared" ref="P3309:Q3309" si="4312">M3309-M3308</f>
        <v>0</v>
      </c>
      <c r="Q3309" s="417">
        <f t="shared" si="4312"/>
        <v>0</v>
      </c>
      <c r="R3309" s="422"/>
      <c r="T3309" s="415">
        <v>29</v>
      </c>
    </row>
    <row r="3310" spans="1:20" s="485" customFormat="1" ht="24" hidden="1" customHeight="1">
      <c r="A3310" s="366" t="s">
        <v>3709</v>
      </c>
      <c r="B3310" s="418" t="s">
        <v>0</v>
      </c>
      <c r="C3310" s="418" t="s">
        <v>3791</v>
      </c>
      <c r="D3310" s="418" t="s">
        <v>3792</v>
      </c>
      <c r="E3310" s="419" t="s">
        <v>22</v>
      </c>
      <c r="F3310" s="410"/>
      <c r="G3310" s="411">
        <v>1176</v>
      </c>
      <c r="H3310" s="412">
        <f>INT($F3310*G3310)</f>
        <v>0</v>
      </c>
      <c r="I3310" s="411">
        <v>3121</v>
      </c>
      <c r="J3310" s="412">
        <f>INT($F3310*I3310)</f>
        <v>0</v>
      </c>
      <c r="K3310" s="411">
        <v>0</v>
      </c>
      <c r="L3310" s="412">
        <f>INT($F3310*K3310)</f>
        <v>0</v>
      </c>
      <c r="M3310" s="412">
        <f>+G3310+I3310+K3310</f>
        <v>4297</v>
      </c>
      <c r="N3310" s="412">
        <f>H3310+J3310+L3310</f>
        <v>0</v>
      </c>
      <c r="O3310" s="412"/>
      <c r="P3310" s="412"/>
      <c r="Q3310" s="412"/>
      <c r="R3310" s="419" t="s">
        <v>0</v>
      </c>
      <c r="T3310" s="410">
        <v>9</v>
      </c>
    </row>
    <row r="3311" spans="1:20" s="77" customFormat="1" ht="24" hidden="1" customHeight="1">
      <c r="A3311" s="372" t="s">
        <v>3723</v>
      </c>
      <c r="B3311" s="421" t="s">
        <v>0</v>
      </c>
      <c r="C3311" s="421" t="s">
        <v>3791</v>
      </c>
      <c r="D3311" s="421" t="s">
        <v>3792</v>
      </c>
      <c r="E3311" s="422" t="s">
        <v>22</v>
      </c>
      <c r="F3311" s="415"/>
      <c r="G3311" s="416">
        <v>1176</v>
      </c>
      <c r="H3311" s="417">
        <f t="shared" si="4298"/>
        <v>0</v>
      </c>
      <c r="I3311" s="416">
        <v>3121</v>
      </c>
      <c r="J3311" s="417">
        <f t="shared" si="4299"/>
        <v>0</v>
      </c>
      <c r="K3311" s="416">
        <v>0</v>
      </c>
      <c r="L3311" s="417">
        <f t="shared" si="4300"/>
        <v>0</v>
      </c>
      <c r="M3311" s="417">
        <f t="shared" si="4301"/>
        <v>4297</v>
      </c>
      <c r="N3311" s="417">
        <f t="shared" si="4302"/>
        <v>0</v>
      </c>
      <c r="O3311" s="417">
        <f t="shared" ref="O3311" si="4313">F3311-F3310</f>
        <v>0</v>
      </c>
      <c r="P3311" s="417">
        <f t="shared" ref="P3311:Q3311" si="4314">M3311-M3310</f>
        <v>0</v>
      </c>
      <c r="Q3311" s="417">
        <f t="shared" si="4314"/>
        <v>0</v>
      </c>
      <c r="R3311" s="422"/>
      <c r="T3311" s="415">
        <v>9</v>
      </c>
    </row>
    <row r="3312" spans="1:20" s="485" customFormat="1" ht="24" hidden="1" customHeight="1">
      <c r="A3312" s="366" t="s">
        <v>3709</v>
      </c>
      <c r="B3312" s="418" t="s">
        <v>0</v>
      </c>
      <c r="C3312" s="418" t="s">
        <v>3793</v>
      </c>
      <c r="D3312" s="418" t="s">
        <v>3794</v>
      </c>
      <c r="E3312" s="419" t="s">
        <v>22</v>
      </c>
      <c r="F3312" s="410"/>
      <c r="G3312" s="411">
        <v>1765</v>
      </c>
      <c r="H3312" s="412">
        <f>INT($F3312*G3312)</f>
        <v>0</v>
      </c>
      <c r="I3312" s="411">
        <v>3121</v>
      </c>
      <c r="J3312" s="412">
        <f>INT($F3312*I3312)</f>
        <v>0</v>
      </c>
      <c r="K3312" s="411">
        <v>0</v>
      </c>
      <c r="L3312" s="412">
        <f>INT($F3312*K3312)</f>
        <v>0</v>
      </c>
      <c r="M3312" s="412">
        <f>+G3312+I3312+K3312</f>
        <v>4886</v>
      </c>
      <c r="N3312" s="412">
        <f>H3312+J3312+L3312</f>
        <v>0</v>
      </c>
      <c r="O3312" s="412"/>
      <c r="P3312" s="412"/>
      <c r="Q3312" s="412"/>
      <c r="R3312" s="419" t="s">
        <v>0</v>
      </c>
      <c r="T3312" s="410">
        <v>9</v>
      </c>
    </row>
    <row r="3313" spans="1:20" s="77" customFormat="1" ht="24" hidden="1" customHeight="1">
      <c r="A3313" s="372" t="s">
        <v>3723</v>
      </c>
      <c r="B3313" s="421" t="s">
        <v>0</v>
      </c>
      <c r="C3313" s="421" t="s">
        <v>3793</v>
      </c>
      <c r="D3313" s="421" t="s">
        <v>3794</v>
      </c>
      <c r="E3313" s="422" t="s">
        <v>22</v>
      </c>
      <c r="F3313" s="415"/>
      <c r="G3313" s="416">
        <v>1765</v>
      </c>
      <c r="H3313" s="417">
        <f t="shared" ref="H3313:H3315" si="4315">INT($F3313*G3313)</f>
        <v>0</v>
      </c>
      <c r="I3313" s="416">
        <v>3121</v>
      </c>
      <c r="J3313" s="417">
        <f t="shared" ref="J3313:J3315" si="4316">INT($F3313*I3313)</f>
        <v>0</v>
      </c>
      <c r="K3313" s="416">
        <v>0</v>
      </c>
      <c r="L3313" s="417">
        <f t="shared" ref="L3313:L3315" si="4317">INT($F3313*K3313)</f>
        <v>0</v>
      </c>
      <c r="M3313" s="417">
        <f t="shared" ref="M3313:M3315" si="4318">+G3313+I3313+K3313</f>
        <v>4886</v>
      </c>
      <c r="N3313" s="417">
        <f t="shared" ref="N3313:N3315" si="4319">H3313+J3313+L3313</f>
        <v>0</v>
      </c>
      <c r="O3313" s="417">
        <f t="shared" ref="O3313" si="4320">F3313-F3312</f>
        <v>0</v>
      </c>
      <c r="P3313" s="417">
        <f t="shared" ref="P3313:Q3313" si="4321">M3313-M3312</f>
        <v>0</v>
      </c>
      <c r="Q3313" s="417">
        <f t="shared" si="4321"/>
        <v>0</v>
      </c>
      <c r="R3313" s="422"/>
      <c r="T3313" s="415">
        <v>9</v>
      </c>
    </row>
    <row r="3314" spans="1:20" s="485" customFormat="1" ht="24" hidden="1" customHeight="1">
      <c r="A3314" s="366" t="s">
        <v>3709</v>
      </c>
      <c r="B3314" s="418" t="s">
        <v>0</v>
      </c>
      <c r="C3314" s="418" t="s">
        <v>3795</v>
      </c>
      <c r="D3314" s="418" t="s">
        <v>3796</v>
      </c>
      <c r="E3314" s="419" t="s">
        <v>102</v>
      </c>
      <c r="F3314" s="410"/>
      <c r="G3314" s="411">
        <v>0</v>
      </c>
      <c r="H3314" s="412">
        <f>INT($F3314*G3314)</f>
        <v>0</v>
      </c>
      <c r="I3314" s="411">
        <v>497.6</v>
      </c>
      <c r="J3314" s="412">
        <f>INT($F3314*I3314)</f>
        <v>0</v>
      </c>
      <c r="K3314" s="411">
        <v>0</v>
      </c>
      <c r="L3314" s="412">
        <f>INT($F3314*K3314)</f>
        <v>0</v>
      </c>
      <c r="M3314" s="412">
        <f>+G3314+I3314+K3314</f>
        <v>497.6</v>
      </c>
      <c r="N3314" s="412">
        <f>H3314+J3314+L3314</f>
        <v>0</v>
      </c>
      <c r="O3314" s="412"/>
      <c r="P3314" s="412"/>
      <c r="Q3314" s="412"/>
      <c r="R3314" s="419" t="s">
        <v>0</v>
      </c>
      <c r="T3314" s="410">
        <v>12</v>
      </c>
    </row>
    <row r="3315" spans="1:20" s="77" customFormat="1" ht="24" hidden="1" customHeight="1">
      <c r="A3315" s="372" t="s">
        <v>3723</v>
      </c>
      <c r="B3315" s="421" t="s">
        <v>0</v>
      </c>
      <c r="C3315" s="421" t="s">
        <v>3795</v>
      </c>
      <c r="D3315" s="421" t="s">
        <v>3796</v>
      </c>
      <c r="E3315" s="422" t="s">
        <v>102</v>
      </c>
      <c r="F3315" s="415"/>
      <c r="G3315" s="416">
        <v>0</v>
      </c>
      <c r="H3315" s="417">
        <f t="shared" si="4315"/>
        <v>0</v>
      </c>
      <c r="I3315" s="416">
        <v>497.6</v>
      </c>
      <c r="J3315" s="417">
        <f t="shared" si="4316"/>
        <v>0</v>
      </c>
      <c r="K3315" s="416">
        <v>0</v>
      </c>
      <c r="L3315" s="417">
        <f t="shared" si="4317"/>
        <v>0</v>
      </c>
      <c r="M3315" s="417">
        <f t="shared" si="4318"/>
        <v>497.6</v>
      </c>
      <c r="N3315" s="417">
        <f t="shared" si="4319"/>
        <v>0</v>
      </c>
      <c r="O3315" s="417">
        <f t="shared" ref="O3315" si="4322">F3315-F3314</f>
        <v>0</v>
      </c>
      <c r="P3315" s="417">
        <f t="shared" ref="P3315:Q3315" si="4323">M3315-M3314</f>
        <v>0</v>
      </c>
      <c r="Q3315" s="417">
        <f t="shared" si="4323"/>
        <v>0</v>
      </c>
      <c r="R3315" s="422"/>
      <c r="T3315" s="415">
        <v>12</v>
      </c>
    </row>
    <row r="3316" spans="1:20" s="485" customFormat="1" ht="24" hidden="1" customHeight="1">
      <c r="A3316" s="366" t="s">
        <v>3721</v>
      </c>
      <c r="B3316" s="418" t="s">
        <v>0</v>
      </c>
      <c r="C3316" s="418" t="s">
        <v>3795</v>
      </c>
      <c r="D3316" s="418" t="s">
        <v>3797</v>
      </c>
      <c r="E3316" s="419" t="s">
        <v>102</v>
      </c>
      <c r="F3316" s="410"/>
      <c r="G3316" s="411">
        <v>0</v>
      </c>
      <c r="H3316" s="412">
        <f>INT($F3316*G3316)</f>
        <v>0</v>
      </c>
      <c r="I3316" s="411">
        <v>497.6</v>
      </c>
      <c r="J3316" s="412">
        <f>INT($F3316*I3316)</f>
        <v>0</v>
      </c>
      <c r="K3316" s="411">
        <v>0</v>
      </c>
      <c r="L3316" s="412">
        <f>INT($F3316*K3316)</f>
        <v>0</v>
      </c>
      <c r="M3316" s="412">
        <f>+G3316+I3316+K3316</f>
        <v>497.6</v>
      </c>
      <c r="N3316" s="412">
        <f>H3316+J3316+L3316</f>
        <v>0</v>
      </c>
      <c r="O3316" s="412"/>
      <c r="P3316" s="412"/>
      <c r="Q3316" s="412"/>
      <c r="R3316" s="419" t="s">
        <v>0</v>
      </c>
      <c r="T3316" s="410">
        <v>22</v>
      </c>
    </row>
    <row r="3317" spans="1:20" s="77" customFormat="1" ht="24" hidden="1" customHeight="1">
      <c r="A3317" s="372" t="s">
        <v>3713</v>
      </c>
      <c r="B3317" s="421" t="s">
        <v>0</v>
      </c>
      <c r="C3317" s="421" t="s">
        <v>3795</v>
      </c>
      <c r="D3317" s="421" t="s">
        <v>3797</v>
      </c>
      <c r="E3317" s="422" t="s">
        <v>102</v>
      </c>
      <c r="F3317" s="415"/>
      <c r="G3317" s="416">
        <v>0</v>
      </c>
      <c r="H3317" s="417">
        <f t="shared" ref="H3317" si="4324">INT($F3317*G3317)</f>
        <v>0</v>
      </c>
      <c r="I3317" s="416">
        <v>497.6</v>
      </c>
      <c r="J3317" s="417">
        <f t="shared" ref="J3317" si="4325">INT($F3317*I3317)</f>
        <v>0</v>
      </c>
      <c r="K3317" s="416">
        <v>0</v>
      </c>
      <c r="L3317" s="417">
        <f t="shared" ref="L3317" si="4326">INT($F3317*K3317)</f>
        <v>0</v>
      </c>
      <c r="M3317" s="417">
        <f t="shared" ref="M3317" si="4327">+G3317+I3317+K3317</f>
        <v>497.6</v>
      </c>
      <c r="N3317" s="417">
        <f t="shared" ref="N3317:N3329" si="4328">H3317+J3317+L3317</f>
        <v>0</v>
      </c>
      <c r="O3317" s="417">
        <f t="shared" ref="O3317" si="4329">F3317-F3316</f>
        <v>0</v>
      </c>
      <c r="P3317" s="417">
        <f t="shared" ref="P3317:Q3317" si="4330">M3317-M3316</f>
        <v>0</v>
      </c>
      <c r="Q3317" s="417">
        <f t="shared" si="4330"/>
        <v>0</v>
      </c>
      <c r="R3317" s="422"/>
      <c r="T3317" s="415">
        <v>22</v>
      </c>
    </row>
    <row r="3318" spans="1:20" s="460" customFormat="1" ht="24" hidden="1" customHeight="1">
      <c r="A3318" s="366" t="s">
        <v>3709</v>
      </c>
      <c r="B3318" s="448" t="s">
        <v>3798</v>
      </c>
      <c r="C3318" s="448" t="s">
        <v>3799</v>
      </c>
      <c r="D3318" s="449" t="s">
        <v>0</v>
      </c>
      <c r="E3318" s="449" t="s">
        <v>0</v>
      </c>
      <c r="F3318" s="450"/>
      <c r="G3318" s="451">
        <v>0</v>
      </c>
      <c r="H3318" s="450">
        <f>H3320</f>
        <v>0</v>
      </c>
      <c r="I3318" s="451">
        <v>0</v>
      </c>
      <c r="J3318" s="450">
        <f>J3320</f>
        <v>0</v>
      </c>
      <c r="K3318" s="451">
        <v>0</v>
      </c>
      <c r="L3318" s="450">
        <f>L3320</f>
        <v>0</v>
      </c>
      <c r="M3318" s="452">
        <v>0</v>
      </c>
      <c r="N3318" s="450">
        <f>H3318+J3318+L3318</f>
        <v>0</v>
      </c>
      <c r="O3318" s="450"/>
      <c r="P3318" s="450"/>
      <c r="Q3318" s="450"/>
      <c r="R3318" s="453" t="s">
        <v>0</v>
      </c>
      <c r="T3318" s="450">
        <v>0</v>
      </c>
    </row>
    <row r="3319" spans="1:20" s="525" customFormat="1" ht="24" hidden="1" customHeight="1">
      <c r="A3319" s="372" t="s">
        <v>3706</v>
      </c>
      <c r="B3319" s="454" t="s">
        <v>3800</v>
      </c>
      <c r="C3319" s="454" t="s">
        <v>3801</v>
      </c>
      <c r="D3319" s="455" t="s">
        <v>0</v>
      </c>
      <c r="E3319" s="455" t="s">
        <v>0</v>
      </c>
      <c r="F3319" s="456"/>
      <c r="G3319" s="457">
        <v>0</v>
      </c>
      <c r="H3319" s="456">
        <f>H3321</f>
        <v>0</v>
      </c>
      <c r="I3319" s="457">
        <v>0</v>
      </c>
      <c r="J3319" s="456">
        <f>J3321</f>
        <v>0</v>
      </c>
      <c r="K3319" s="457">
        <v>0</v>
      </c>
      <c r="L3319" s="456">
        <f>L3321</f>
        <v>0</v>
      </c>
      <c r="M3319" s="458">
        <v>0</v>
      </c>
      <c r="N3319" s="456">
        <f t="shared" si="4328"/>
        <v>0</v>
      </c>
      <c r="O3319" s="456">
        <f t="shared" ref="O3319" si="4331">F3319-F3318</f>
        <v>0</v>
      </c>
      <c r="P3319" s="456">
        <f t="shared" ref="P3319:Q3319" si="4332">M3319-M3318</f>
        <v>0</v>
      </c>
      <c r="Q3319" s="456">
        <f t="shared" si="4332"/>
        <v>0</v>
      </c>
      <c r="R3319" s="459"/>
      <c r="T3319" s="456">
        <v>0</v>
      </c>
    </row>
    <row r="3320" spans="1:20" s="485" customFormat="1" ht="24" hidden="1" customHeight="1">
      <c r="A3320" s="366" t="s">
        <v>3721</v>
      </c>
      <c r="B3320" s="418" t="s">
        <v>0</v>
      </c>
      <c r="C3320" s="418" t="s">
        <v>3802</v>
      </c>
      <c r="D3320" s="418" t="s">
        <v>3803</v>
      </c>
      <c r="E3320" s="419" t="s">
        <v>20</v>
      </c>
      <c r="F3320" s="410"/>
      <c r="G3320" s="411">
        <v>66433.2</v>
      </c>
      <c r="H3320" s="412">
        <f>INT($F3320*G3320)</f>
        <v>0</v>
      </c>
      <c r="I3320" s="411">
        <v>537504.69999999995</v>
      </c>
      <c r="J3320" s="412">
        <f>INT($F3320*I3320)</f>
        <v>0</v>
      </c>
      <c r="K3320" s="411"/>
      <c r="L3320" s="412">
        <f>INT($F3320*K3320)</f>
        <v>0</v>
      </c>
      <c r="M3320" s="412">
        <f>+G3320+I3320+K3320</f>
        <v>603937.89999999991</v>
      </c>
      <c r="N3320" s="412">
        <f>H3320+J3320+L3320</f>
        <v>0</v>
      </c>
      <c r="O3320" s="412"/>
      <c r="P3320" s="412"/>
      <c r="Q3320" s="412"/>
      <c r="R3320" s="419" t="s">
        <v>0</v>
      </c>
      <c r="T3320" s="410">
        <v>3.01</v>
      </c>
    </row>
    <row r="3321" spans="1:20" s="77" customFormat="1" ht="24" hidden="1" customHeight="1">
      <c r="A3321" s="372" t="s">
        <v>3723</v>
      </c>
      <c r="B3321" s="421" t="s">
        <v>0</v>
      </c>
      <c r="C3321" s="421" t="s">
        <v>3802</v>
      </c>
      <c r="D3321" s="421" t="s">
        <v>3803</v>
      </c>
      <c r="E3321" s="422" t="s">
        <v>20</v>
      </c>
      <c r="F3321" s="415"/>
      <c r="G3321" s="416">
        <v>66433.2</v>
      </c>
      <c r="H3321" s="417">
        <f t="shared" ref="H3321" si="4333">INT($F3321*G3321)</f>
        <v>0</v>
      </c>
      <c r="I3321" s="416">
        <v>537504.69999999995</v>
      </c>
      <c r="J3321" s="417">
        <f t="shared" ref="J3321" si="4334">INT($F3321*I3321)</f>
        <v>0</v>
      </c>
      <c r="K3321" s="416"/>
      <c r="L3321" s="417">
        <f t="shared" ref="L3321" si="4335">INT($F3321*K3321)</f>
        <v>0</v>
      </c>
      <c r="M3321" s="417">
        <f t="shared" ref="M3321" si="4336">+G3321+I3321+K3321</f>
        <v>603937.89999999991</v>
      </c>
      <c r="N3321" s="417">
        <f t="shared" si="4328"/>
        <v>0</v>
      </c>
      <c r="O3321" s="417">
        <f t="shared" ref="O3321" si="4337">F3321-F3320</f>
        <v>0</v>
      </c>
      <c r="P3321" s="417">
        <f t="shared" ref="P3321:Q3321" si="4338">M3321-M3320</f>
        <v>0</v>
      </c>
      <c r="Q3321" s="417">
        <f t="shared" si="4338"/>
        <v>0</v>
      </c>
      <c r="R3321" s="422"/>
      <c r="T3321" s="415">
        <v>3.01</v>
      </c>
    </row>
    <row r="3322" spans="1:20" s="460" customFormat="1" ht="24" hidden="1" customHeight="1">
      <c r="A3322" s="366" t="s">
        <v>3721</v>
      </c>
      <c r="B3322" s="448" t="s">
        <v>3804</v>
      </c>
      <c r="C3322" s="448" t="s">
        <v>3805</v>
      </c>
      <c r="D3322" s="449" t="s">
        <v>0</v>
      </c>
      <c r="E3322" s="449" t="s">
        <v>0</v>
      </c>
      <c r="F3322" s="450"/>
      <c r="G3322" s="451">
        <v>0</v>
      </c>
      <c r="H3322" s="450">
        <f>SUMIF($A$3324:$A$3329,$A3324,H3324:H3329)</f>
        <v>0</v>
      </c>
      <c r="I3322" s="451">
        <v>0</v>
      </c>
      <c r="J3322" s="450">
        <f>SUMIF($A$3324:$A$3329,$A3324,J3324:J3329)</f>
        <v>0</v>
      </c>
      <c r="K3322" s="451">
        <v>0</v>
      </c>
      <c r="L3322" s="450">
        <f>SUMIF($A$3324:$A$3329,$A3324,L3324:L3329)</f>
        <v>0</v>
      </c>
      <c r="M3322" s="452">
        <v>0</v>
      </c>
      <c r="N3322" s="450">
        <f>H3322+J3322+L3322</f>
        <v>0</v>
      </c>
      <c r="O3322" s="450"/>
      <c r="P3322" s="450"/>
      <c r="Q3322" s="450"/>
      <c r="R3322" s="453" t="s">
        <v>0</v>
      </c>
      <c r="T3322" s="450">
        <v>0</v>
      </c>
    </row>
    <row r="3323" spans="1:20" s="525" customFormat="1" ht="24" hidden="1" customHeight="1">
      <c r="A3323" s="372" t="s">
        <v>3706</v>
      </c>
      <c r="B3323" s="454" t="s">
        <v>3806</v>
      </c>
      <c r="C3323" s="454" t="s">
        <v>3807</v>
      </c>
      <c r="D3323" s="455" t="s">
        <v>0</v>
      </c>
      <c r="E3323" s="455" t="s">
        <v>0</v>
      </c>
      <c r="F3323" s="456"/>
      <c r="G3323" s="457">
        <v>0</v>
      </c>
      <c r="H3323" s="456">
        <f>SUMIF($A$3324:$A$3329,$A3325,H3324:H3329)</f>
        <v>0</v>
      </c>
      <c r="I3323" s="457">
        <v>0</v>
      </c>
      <c r="J3323" s="456">
        <f>SUMIF($A$3324:$A$3329,$A3325,J3324:J3329)</f>
        <v>0</v>
      </c>
      <c r="K3323" s="457">
        <v>0</v>
      </c>
      <c r="L3323" s="456">
        <f>SUMIF($A$3324:$A$3329,$A3325,L3324:L3329)</f>
        <v>0</v>
      </c>
      <c r="M3323" s="458">
        <v>0</v>
      </c>
      <c r="N3323" s="456">
        <f t="shared" si="4328"/>
        <v>0</v>
      </c>
      <c r="O3323" s="456">
        <f t="shared" ref="O3323" si="4339">F3323-F3322</f>
        <v>0</v>
      </c>
      <c r="P3323" s="456">
        <f t="shared" ref="P3323:Q3323" si="4340">M3323-M3322</f>
        <v>0</v>
      </c>
      <c r="Q3323" s="456">
        <f t="shared" si="4340"/>
        <v>0</v>
      </c>
      <c r="R3323" s="459"/>
      <c r="T3323" s="456">
        <v>0</v>
      </c>
    </row>
    <row r="3324" spans="1:20" s="485" customFormat="1" ht="24" hidden="1" customHeight="1">
      <c r="A3324" s="366" t="s">
        <v>3808</v>
      </c>
      <c r="B3324" s="418" t="s">
        <v>0</v>
      </c>
      <c r="C3324" s="418" t="s">
        <v>3809</v>
      </c>
      <c r="D3324" s="418" t="s">
        <v>2820</v>
      </c>
      <c r="E3324" s="419" t="s">
        <v>102</v>
      </c>
      <c r="F3324" s="410"/>
      <c r="G3324" s="411">
        <v>4369.7</v>
      </c>
      <c r="H3324" s="412">
        <f>INT($F3324*G3324)</f>
        <v>0</v>
      </c>
      <c r="I3324" s="411">
        <v>9580.7999999999993</v>
      </c>
      <c r="J3324" s="412">
        <f>INT($F3324*I3324)</f>
        <v>0</v>
      </c>
      <c r="K3324" s="411">
        <v>0</v>
      </c>
      <c r="L3324" s="412">
        <f>INT($F3324*K3324)</f>
        <v>0</v>
      </c>
      <c r="M3324" s="412">
        <f>+G3324+I3324+K3324</f>
        <v>13950.5</v>
      </c>
      <c r="N3324" s="412">
        <f>H3324+J3324+L3324</f>
        <v>0</v>
      </c>
      <c r="O3324" s="412"/>
      <c r="P3324" s="412"/>
      <c r="Q3324" s="412"/>
      <c r="R3324" s="419" t="s">
        <v>0</v>
      </c>
      <c r="T3324" s="410">
        <v>13</v>
      </c>
    </row>
    <row r="3325" spans="1:20" s="77" customFormat="1" ht="24" hidden="1" customHeight="1">
      <c r="A3325" s="372" t="s">
        <v>3723</v>
      </c>
      <c r="B3325" s="421" t="s">
        <v>0</v>
      </c>
      <c r="C3325" s="421" t="s">
        <v>3809</v>
      </c>
      <c r="D3325" s="421" t="s">
        <v>2820</v>
      </c>
      <c r="E3325" s="422" t="s">
        <v>102</v>
      </c>
      <c r="F3325" s="415"/>
      <c r="G3325" s="416">
        <v>4369.7</v>
      </c>
      <c r="H3325" s="417">
        <f t="shared" ref="H3325:H3329" si="4341">INT($F3325*G3325)</f>
        <v>0</v>
      </c>
      <c r="I3325" s="416">
        <v>9580.7999999999993</v>
      </c>
      <c r="J3325" s="417">
        <f t="shared" ref="J3325:J3329" si="4342">INT($F3325*I3325)</f>
        <v>0</v>
      </c>
      <c r="K3325" s="416">
        <v>0</v>
      </c>
      <c r="L3325" s="417">
        <f t="shared" ref="L3325:L3329" si="4343">INT($F3325*K3325)</f>
        <v>0</v>
      </c>
      <c r="M3325" s="417">
        <f t="shared" ref="M3325:M3329" si="4344">+G3325+I3325+K3325</f>
        <v>13950.5</v>
      </c>
      <c r="N3325" s="417">
        <f t="shared" si="4328"/>
        <v>0</v>
      </c>
      <c r="O3325" s="417">
        <f t="shared" ref="O3325" si="4345">F3325-F3324</f>
        <v>0</v>
      </c>
      <c r="P3325" s="417">
        <f t="shared" ref="P3325:Q3325" si="4346">M3325-M3324</f>
        <v>0</v>
      </c>
      <c r="Q3325" s="417">
        <f t="shared" si="4346"/>
        <v>0</v>
      </c>
      <c r="R3325" s="422"/>
      <c r="T3325" s="415">
        <v>13</v>
      </c>
    </row>
    <row r="3326" spans="1:20" s="485" customFormat="1" ht="24" hidden="1" customHeight="1">
      <c r="A3326" s="366" t="s">
        <v>3721</v>
      </c>
      <c r="B3326" s="418" t="s">
        <v>0</v>
      </c>
      <c r="C3326" s="418" t="s">
        <v>3810</v>
      </c>
      <c r="D3326" s="418" t="s">
        <v>2820</v>
      </c>
      <c r="E3326" s="419" t="s">
        <v>102</v>
      </c>
      <c r="F3326" s="410"/>
      <c r="G3326" s="411">
        <v>4369.7</v>
      </c>
      <c r="H3326" s="412">
        <f>INT($F3326*G3326)</f>
        <v>0</v>
      </c>
      <c r="I3326" s="411">
        <v>9580.7999999999993</v>
      </c>
      <c r="J3326" s="412">
        <f>INT($F3326*I3326)</f>
        <v>0</v>
      </c>
      <c r="K3326" s="411">
        <v>0</v>
      </c>
      <c r="L3326" s="412">
        <f>INT($F3326*K3326)</f>
        <v>0</v>
      </c>
      <c r="M3326" s="412">
        <f>+G3326+I3326+K3326</f>
        <v>13950.5</v>
      </c>
      <c r="N3326" s="412">
        <f>H3326+J3326+L3326</f>
        <v>0</v>
      </c>
      <c r="O3326" s="412"/>
      <c r="P3326" s="412"/>
      <c r="Q3326" s="412"/>
      <c r="R3326" s="419" t="s">
        <v>0</v>
      </c>
      <c r="T3326" s="410">
        <v>7</v>
      </c>
    </row>
    <row r="3327" spans="1:20" s="77" customFormat="1" ht="24" hidden="1" customHeight="1">
      <c r="A3327" s="372" t="s">
        <v>3723</v>
      </c>
      <c r="B3327" s="421" t="s">
        <v>0</v>
      </c>
      <c r="C3327" s="421" t="s">
        <v>3810</v>
      </c>
      <c r="D3327" s="421" t="s">
        <v>2820</v>
      </c>
      <c r="E3327" s="422" t="s">
        <v>102</v>
      </c>
      <c r="F3327" s="415"/>
      <c r="G3327" s="416">
        <v>4369.7</v>
      </c>
      <c r="H3327" s="417">
        <f t="shared" si="4341"/>
        <v>0</v>
      </c>
      <c r="I3327" s="416">
        <v>9580.7999999999993</v>
      </c>
      <c r="J3327" s="417">
        <f t="shared" si="4342"/>
        <v>0</v>
      </c>
      <c r="K3327" s="416">
        <v>0</v>
      </c>
      <c r="L3327" s="417">
        <f t="shared" si="4343"/>
        <v>0</v>
      </c>
      <c r="M3327" s="417">
        <f t="shared" si="4344"/>
        <v>13950.5</v>
      </c>
      <c r="N3327" s="417">
        <f t="shared" si="4328"/>
        <v>0</v>
      </c>
      <c r="O3327" s="417">
        <f t="shared" ref="O3327" si="4347">F3327-F3326</f>
        <v>0</v>
      </c>
      <c r="P3327" s="417">
        <f t="shared" ref="P3327:Q3327" si="4348">M3327-M3326</f>
        <v>0</v>
      </c>
      <c r="Q3327" s="417">
        <f t="shared" si="4348"/>
        <v>0</v>
      </c>
      <c r="R3327" s="422"/>
      <c r="T3327" s="415">
        <v>7</v>
      </c>
    </row>
    <row r="3328" spans="1:20" s="485" customFormat="1" ht="24" hidden="1" customHeight="1">
      <c r="A3328" s="366" t="s">
        <v>3743</v>
      </c>
      <c r="B3328" s="418" t="s">
        <v>0</v>
      </c>
      <c r="C3328" s="418" t="s">
        <v>2159</v>
      </c>
      <c r="D3328" s="418" t="s">
        <v>3811</v>
      </c>
      <c r="E3328" s="419" t="s">
        <v>3812</v>
      </c>
      <c r="F3328" s="410"/>
      <c r="G3328" s="411">
        <v>0</v>
      </c>
      <c r="H3328" s="412">
        <f>INT($F3328*G3328)</f>
        <v>0</v>
      </c>
      <c r="I3328" s="411">
        <v>15704</v>
      </c>
      <c r="J3328" s="412">
        <f>INT($F3328*I3328)</f>
        <v>0</v>
      </c>
      <c r="K3328" s="411">
        <v>486</v>
      </c>
      <c r="L3328" s="412">
        <f>INT($F3328*K3328)</f>
        <v>0</v>
      </c>
      <c r="M3328" s="412">
        <f>+G3328+I3328+K3328</f>
        <v>16190</v>
      </c>
      <c r="N3328" s="412">
        <f>H3328+J3328+L3328</f>
        <v>0</v>
      </c>
      <c r="O3328" s="412"/>
      <c r="P3328" s="412"/>
      <c r="Q3328" s="412"/>
      <c r="R3328" s="419" t="s">
        <v>0</v>
      </c>
      <c r="T3328" s="410">
        <v>10</v>
      </c>
    </row>
    <row r="3329" spans="1:20" s="77" customFormat="1" ht="24" hidden="1" customHeight="1">
      <c r="A3329" s="372" t="s">
        <v>3813</v>
      </c>
      <c r="B3329" s="421" t="s">
        <v>0</v>
      </c>
      <c r="C3329" s="421" t="s">
        <v>2159</v>
      </c>
      <c r="D3329" s="421" t="s">
        <v>3811</v>
      </c>
      <c r="E3329" s="422" t="s">
        <v>3812</v>
      </c>
      <c r="F3329" s="415"/>
      <c r="G3329" s="416">
        <v>0</v>
      </c>
      <c r="H3329" s="417">
        <f t="shared" si="4341"/>
        <v>0</v>
      </c>
      <c r="I3329" s="416">
        <v>15704</v>
      </c>
      <c r="J3329" s="417">
        <f t="shared" si="4342"/>
        <v>0</v>
      </c>
      <c r="K3329" s="416">
        <v>486</v>
      </c>
      <c r="L3329" s="417">
        <f t="shared" si="4343"/>
        <v>0</v>
      </c>
      <c r="M3329" s="417">
        <f t="shared" si="4344"/>
        <v>16190</v>
      </c>
      <c r="N3329" s="417">
        <f t="shared" si="4328"/>
        <v>0</v>
      </c>
      <c r="O3329" s="417">
        <f t="shared" ref="O3329" si="4349">F3329-F3328</f>
        <v>0</v>
      </c>
      <c r="P3329" s="417">
        <f t="shared" ref="P3329:Q3329" si="4350">M3329-M3328</f>
        <v>0</v>
      </c>
      <c r="Q3329" s="417">
        <f t="shared" si="4350"/>
        <v>0</v>
      </c>
      <c r="R3329" s="422"/>
      <c r="T3329" s="415">
        <v>10</v>
      </c>
    </row>
    <row r="3330" spans="1:20" s="460" customFormat="1" ht="24" hidden="1" customHeight="1">
      <c r="A3330" s="366" t="s">
        <v>3814</v>
      </c>
      <c r="B3330" s="448" t="s">
        <v>3815</v>
      </c>
      <c r="C3330" s="448" t="s">
        <v>3816</v>
      </c>
      <c r="D3330" s="449" t="s">
        <v>0</v>
      </c>
      <c r="E3330" s="449" t="s">
        <v>0</v>
      </c>
      <c r="F3330" s="450"/>
      <c r="G3330" s="451">
        <v>0</v>
      </c>
      <c r="H3330" s="450">
        <f>SUMIF($A$3332:$A$3335,$A3332,H3332:H3335)</f>
        <v>0</v>
      </c>
      <c r="I3330" s="451">
        <v>0</v>
      </c>
      <c r="J3330" s="450">
        <f>SUMIF($A$3332:$A$3335,$A3332,J3332:J3335)</f>
        <v>0</v>
      </c>
      <c r="K3330" s="451">
        <v>0</v>
      </c>
      <c r="L3330" s="450">
        <f>SUMIF($A$3332:$A$3335,$A3332,L3332:L3335)</f>
        <v>0</v>
      </c>
      <c r="M3330" s="452">
        <v>0</v>
      </c>
      <c r="N3330" s="450">
        <f>H3330+J3330+L3330</f>
        <v>0</v>
      </c>
      <c r="O3330" s="450"/>
      <c r="P3330" s="450"/>
      <c r="Q3330" s="450"/>
      <c r="R3330" s="453" t="s">
        <v>0</v>
      </c>
      <c r="T3330" s="450">
        <v>0</v>
      </c>
    </row>
    <row r="3331" spans="1:20" s="525" customFormat="1" ht="24" hidden="1" customHeight="1">
      <c r="A3331" s="372" t="s">
        <v>2266</v>
      </c>
      <c r="B3331" s="454" t="s">
        <v>3815</v>
      </c>
      <c r="C3331" s="454" t="s">
        <v>3817</v>
      </c>
      <c r="D3331" s="455" t="s">
        <v>0</v>
      </c>
      <c r="E3331" s="455"/>
      <c r="F3331" s="456"/>
      <c r="G3331" s="457">
        <v>0</v>
      </c>
      <c r="H3331" s="456">
        <f>SUMIF($A$3332:$A$3335,$A3333,H3332:H3335)</f>
        <v>0</v>
      </c>
      <c r="I3331" s="457">
        <v>0</v>
      </c>
      <c r="J3331" s="456">
        <f>SUMIF($A$3332:$A$3335,$A3333,J3332:J3335)</f>
        <v>0</v>
      </c>
      <c r="K3331" s="457">
        <v>0</v>
      </c>
      <c r="L3331" s="456">
        <f>SUMIF($A$3332:$A$3335,$A3333,L3332:L3335)</f>
        <v>0</v>
      </c>
      <c r="M3331" s="458">
        <v>0</v>
      </c>
      <c r="N3331" s="456">
        <f t="shared" ref="N3331:N3335" si="4351">H3331+J3331+L3331</f>
        <v>0</v>
      </c>
      <c r="O3331" s="456">
        <f t="shared" ref="O3331" si="4352">F3331-F3330</f>
        <v>0</v>
      </c>
      <c r="P3331" s="456">
        <f t="shared" ref="P3331:Q3331" si="4353">M3331-M3330</f>
        <v>0</v>
      </c>
      <c r="Q3331" s="456">
        <f t="shared" si="4353"/>
        <v>0</v>
      </c>
      <c r="R3331" s="459"/>
      <c r="T3331" s="456">
        <v>0</v>
      </c>
    </row>
    <row r="3332" spans="1:20" s="485" customFormat="1" ht="24" hidden="1" customHeight="1">
      <c r="A3332" s="366" t="s">
        <v>3818</v>
      </c>
      <c r="B3332" s="418" t="s">
        <v>0</v>
      </c>
      <c r="C3332" s="418" t="s">
        <v>3819</v>
      </c>
      <c r="D3332" s="418" t="s">
        <v>3820</v>
      </c>
      <c r="E3332" s="419" t="s">
        <v>2382</v>
      </c>
      <c r="F3332" s="410"/>
      <c r="G3332" s="411">
        <v>0</v>
      </c>
      <c r="H3332" s="412">
        <f>INT($F3332*G3332)</f>
        <v>0</v>
      </c>
      <c r="I3332" s="411">
        <v>38376</v>
      </c>
      <c r="J3332" s="412">
        <f>INT($F3332*I3332)</f>
        <v>0</v>
      </c>
      <c r="K3332" s="411">
        <v>0</v>
      </c>
      <c r="L3332" s="412">
        <f>INT($F3332*K3332)</f>
        <v>0</v>
      </c>
      <c r="M3332" s="412">
        <f>+G3332+I3332+K3332</f>
        <v>38376</v>
      </c>
      <c r="N3332" s="412">
        <f>H3332+J3332+L3332</f>
        <v>0</v>
      </c>
      <c r="O3332" s="412"/>
      <c r="P3332" s="412"/>
      <c r="Q3332" s="412"/>
      <c r="R3332" s="419" t="s">
        <v>0</v>
      </c>
      <c r="T3332" s="410">
        <v>2</v>
      </c>
    </row>
    <row r="3333" spans="1:20" s="77" customFormat="1" ht="24" hidden="1" customHeight="1">
      <c r="A3333" s="372" t="s">
        <v>3821</v>
      </c>
      <c r="B3333" s="421"/>
      <c r="C3333" s="421" t="s">
        <v>3819</v>
      </c>
      <c r="D3333" s="421" t="s">
        <v>3820</v>
      </c>
      <c r="E3333" s="422" t="s">
        <v>2382</v>
      </c>
      <c r="F3333" s="415"/>
      <c r="G3333" s="416">
        <v>0</v>
      </c>
      <c r="H3333" s="417">
        <f t="shared" ref="H3333:H3335" si="4354">INT($F3333*G3333)</f>
        <v>0</v>
      </c>
      <c r="I3333" s="416">
        <v>38376</v>
      </c>
      <c r="J3333" s="417">
        <f t="shared" ref="J3333:J3335" si="4355">INT($F3333*I3333)</f>
        <v>0</v>
      </c>
      <c r="K3333" s="416">
        <v>0</v>
      </c>
      <c r="L3333" s="417">
        <f t="shared" ref="L3333:L3335" si="4356">INT($F3333*K3333)</f>
        <v>0</v>
      </c>
      <c r="M3333" s="417">
        <f t="shared" ref="M3333:M3335" si="4357">+G3333+I3333+K3333</f>
        <v>38376</v>
      </c>
      <c r="N3333" s="417">
        <f t="shared" si="4351"/>
        <v>0</v>
      </c>
      <c r="O3333" s="417">
        <f t="shared" ref="O3333" si="4358">F3333-F3332</f>
        <v>0</v>
      </c>
      <c r="P3333" s="417">
        <f t="shared" ref="P3333:Q3333" si="4359">M3333-M3332</f>
        <v>0</v>
      </c>
      <c r="Q3333" s="417">
        <f t="shared" si="4359"/>
        <v>0</v>
      </c>
      <c r="R3333" s="422"/>
      <c r="T3333" s="415">
        <v>2</v>
      </c>
    </row>
    <row r="3334" spans="1:20" s="485" customFormat="1" ht="24" hidden="1" customHeight="1">
      <c r="A3334" s="366" t="s">
        <v>3814</v>
      </c>
      <c r="B3334" s="418" t="s">
        <v>0</v>
      </c>
      <c r="C3334" s="418" t="s">
        <v>3822</v>
      </c>
      <c r="D3334" s="418" t="s">
        <v>3823</v>
      </c>
      <c r="E3334" s="419" t="s">
        <v>1860</v>
      </c>
      <c r="F3334" s="410"/>
      <c r="G3334" s="411">
        <v>3683.2</v>
      </c>
      <c r="H3334" s="412">
        <f>INT($F3334*G3334)</f>
        <v>0</v>
      </c>
      <c r="I3334" s="411">
        <v>3099.2</v>
      </c>
      <c r="J3334" s="412">
        <f>INT($F3334*I3334)</f>
        <v>0</v>
      </c>
      <c r="K3334" s="411">
        <v>0</v>
      </c>
      <c r="L3334" s="412">
        <f>INT($F3334*K3334)</f>
        <v>0</v>
      </c>
      <c r="M3334" s="412">
        <f>+G3334+I3334+K3334</f>
        <v>6782.4</v>
      </c>
      <c r="N3334" s="412">
        <f>H3334+J3334+L3334</f>
        <v>0</v>
      </c>
      <c r="O3334" s="412"/>
      <c r="P3334" s="412"/>
      <c r="Q3334" s="412"/>
      <c r="R3334" s="419" t="s">
        <v>0</v>
      </c>
      <c r="T3334" s="410">
        <v>9</v>
      </c>
    </row>
    <row r="3335" spans="1:20" s="77" customFormat="1" ht="24" hidden="1" customHeight="1">
      <c r="A3335" s="372" t="s">
        <v>3813</v>
      </c>
      <c r="B3335" s="421"/>
      <c r="C3335" s="421" t="s">
        <v>3822</v>
      </c>
      <c r="D3335" s="421" t="s">
        <v>3823</v>
      </c>
      <c r="E3335" s="422" t="s">
        <v>1860</v>
      </c>
      <c r="F3335" s="415"/>
      <c r="G3335" s="416">
        <v>3683.2</v>
      </c>
      <c r="H3335" s="417">
        <f t="shared" si="4354"/>
        <v>0</v>
      </c>
      <c r="I3335" s="416">
        <v>3099.2</v>
      </c>
      <c r="J3335" s="417">
        <f t="shared" si="4355"/>
        <v>0</v>
      </c>
      <c r="K3335" s="416">
        <v>0</v>
      </c>
      <c r="L3335" s="417">
        <f t="shared" si="4356"/>
        <v>0</v>
      </c>
      <c r="M3335" s="417">
        <f t="shared" si="4357"/>
        <v>6782.4</v>
      </c>
      <c r="N3335" s="417">
        <f t="shared" si="4351"/>
        <v>0</v>
      </c>
      <c r="O3335" s="417">
        <f t="shared" ref="O3335" si="4360">F3335-F3334</f>
        <v>0</v>
      </c>
      <c r="P3335" s="417">
        <f t="shared" ref="P3335:Q3335" si="4361">M3335-M3334</f>
        <v>0</v>
      </c>
      <c r="Q3335" s="417">
        <f t="shared" si="4361"/>
        <v>0</v>
      </c>
      <c r="R3335" s="422"/>
      <c r="T3335" s="415">
        <v>9</v>
      </c>
    </row>
    <row r="3336" spans="1:20" s="460" customFormat="1" ht="24" hidden="1" customHeight="1">
      <c r="A3336" s="366" t="s">
        <v>3824</v>
      </c>
      <c r="B3336" s="448" t="s">
        <v>3825</v>
      </c>
      <c r="C3336" s="448" t="s">
        <v>3826</v>
      </c>
      <c r="D3336" s="449" t="s">
        <v>0</v>
      </c>
      <c r="E3336" s="449" t="s">
        <v>0</v>
      </c>
      <c r="F3336" s="450"/>
      <c r="G3336" s="451">
        <v>0</v>
      </c>
      <c r="H3336" s="450">
        <f>SUMIF($A$3338:$A$3341,$A3338,H3338:H3341)</f>
        <v>0</v>
      </c>
      <c r="I3336" s="451">
        <v>0</v>
      </c>
      <c r="J3336" s="450">
        <f>SUMIF($A$3338:$A$3341,$A3338,J3338:J3341)</f>
        <v>0</v>
      </c>
      <c r="K3336" s="451">
        <v>0</v>
      </c>
      <c r="L3336" s="450">
        <f>SUMIF($A$3338:$A$3341,$A3338,L3338:L3341)</f>
        <v>0</v>
      </c>
      <c r="M3336" s="452">
        <v>0</v>
      </c>
      <c r="N3336" s="450">
        <f>H3336+J3336+L3336</f>
        <v>0</v>
      </c>
      <c r="O3336" s="450"/>
      <c r="P3336" s="450"/>
      <c r="Q3336" s="450"/>
      <c r="R3336" s="453" t="s">
        <v>0</v>
      </c>
      <c r="T3336" s="450">
        <v>0</v>
      </c>
    </row>
    <row r="3337" spans="1:20" s="525" customFormat="1" ht="24" hidden="1" customHeight="1">
      <c r="A3337" s="372" t="s">
        <v>2266</v>
      </c>
      <c r="B3337" s="454" t="s">
        <v>3825</v>
      </c>
      <c r="C3337" s="454" t="s">
        <v>3827</v>
      </c>
      <c r="D3337" s="455" t="s">
        <v>0</v>
      </c>
      <c r="E3337" s="455"/>
      <c r="F3337" s="456"/>
      <c r="G3337" s="457">
        <v>0</v>
      </c>
      <c r="H3337" s="456">
        <f>SUMIF($A$3338:$A$3341,$A3339,H3338:H3341)</f>
        <v>0</v>
      </c>
      <c r="I3337" s="457">
        <v>0</v>
      </c>
      <c r="J3337" s="456">
        <f>SUMIF($A$3338:$A$3341,$A3339,J3338:J3341)</f>
        <v>0</v>
      </c>
      <c r="K3337" s="457">
        <v>0</v>
      </c>
      <c r="L3337" s="456">
        <f>SUMIF($A$3338:$A$3341,$A3339,L3338:L3341)</f>
        <v>0</v>
      </c>
      <c r="M3337" s="458">
        <v>0</v>
      </c>
      <c r="N3337" s="456">
        <f t="shared" ref="N3337:N3341" si="4362">H3337+J3337+L3337</f>
        <v>0</v>
      </c>
      <c r="O3337" s="456">
        <f t="shared" ref="O3337" si="4363">F3337-F3336</f>
        <v>0</v>
      </c>
      <c r="P3337" s="456">
        <f t="shared" ref="P3337:Q3337" si="4364">M3337-M3336</f>
        <v>0</v>
      </c>
      <c r="Q3337" s="456">
        <f t="shared" si="4364"/>
        <v>0</v>
      </c>
      <c r="R3337" s="459"/>
      <c r="T3337" s="456">
        <v>0</v>
      </c>
    </row>
    <row r="3338" spans="1:20" s="485" customFormat="1" ht="24" hidden="1" customHeight="1">
      <c r="A3338" s="366" t="s">
        <v>3814</v>
      </c>
      <c r="B3338" s="418" t="s">
        <v>0</v>
      </c>
      <c r="C3338" s="418" t="s">
        <v>3828</v>
      </c>
      <c r="D3338" s="418" t="s">
        <v>3829</v>
      </c>
      <c r="E3338" s="419" t="s">
        <v>102</v>
      </c>
      <c r="F3338" s="410"/>
      <c r="G3338" s="411">
        <v>18127.5</v>
      </c>
      <c r="H3338" s="412">
        <f>INT($F3338*G3338)</f>
        <v>0</v>
      </c>
      <c r="I3338" s="411">
        <v>21039.200000000001</v>
      </c>
      <c r="J3338" s="412">
        <f>INT($F3338*I3338)</f>
        <v>0</v>
      </c>
      <c r="K3338" s="411">
        <v>0</v>
      </c>
      <c r="L3338" s="412">
        <f>INT($F3338*K3338)</f>
        <v>0</v>
      </c>
      <c r="M3338" s="412">
        <f>+G3338+I3338+K3338</f>
        <v>39166.699999999997</v>
      </c>
      <c r="N3338" s="412">
        <f>H3338+J3338+L3338</f>
        <v>0</v>
      </c>
      <c r="O3338" s="412"/>
      <c r="P3338" s="412"/>
      <c r="Q3338" s="412"/>
      <c r="R3338" s="419" t="s">
        <v>0</v>
      </c>
      <c r="T3338" s="410">
        <v>23</v>
      </c>
    </row>
    <row r="3339" spans="1:20" s="77" customFormat="1" ht="24" hidden="1" customHeight="1">
      <c r="A3339" s="372" t="s">
        <v>3723</v>
      </c>
      <c r="B3339" s="421"/>
      <c r="C3339" s="421" t="s">
        <v>3828</v>
      </c>
      <c r="D3339" s="421" t="s">
        <v>3829</v>
      </c>
      <c r="E3339" s="422" t="s">
        <v>102</v>
      </c>
      <c r="F3339" s="415"/>
      <c r="G3339" s="416">
        <v>18127.5</v>
      </c>
      <c r="H3339" s="417">
        <f t="shared" ref="H3339:H3341" si="4365">INT($F3339*G3339)</f>
        <v>0</v>
      </c>
      <c r="I3339" s="416">
        <v>21039.200000000001</v>
      </c>
      <c r="J3339" s="417">
        <f t="shared" ref="J3339:J3341" si="4366">INT($F3339*I3339)</f>
        <v>0</v>
      </c>
      <c r="K3339" s="416">
        <v>0</v>
      </c>
      <c r="L3339" s="417">
        <f t="shared" ref="L3339:L3341" si="4367">INT($F3339*K3339)</f>
        <v>0</v>
      </c>
      <c r="M3339" s="417">
        <f t="shared" ref="M3339:M3341" si="4368">+G3339+I3339+K3339</f>
        <v>39166.699999999997</v>
      </c>
      <c r="N3339" s="417">
        <f t="shared" si="4362"/>
        <v>0</v>
      </c>
      <c r="O3339" s="417">
        <f t="shared" ref="O3339" si="4369">F3339-F3338</f>
        <v>0</v>
      </c>
      <c r="P3339" s="417">
        <f t="shared" ref="P3339:Q3339" si="4370">M3339-M3338</f>
        <v>0</v>
      </c>
      <c r="Q3339" s="417">
        <f t="shared" si="4370"/>
        <v>0</v>
      </c>
      <c r="R3339" s="422"/>
      <c r="T3339" s="415">
        <v>23</v>
      </c>
    </row>
    <row r="3340" spans="1:20" s="485" customFormat="1" ht="24" hidden="1" customHeight="1">
      <c r="A3340" s="366" t="s">
        <v>3709</v>
      </c>
      <c r="B3340" s="418" t="s">
        <v>0</v>
      </c>
      <c r="C3340" s="418" t="s">
        <v>3830</v>
      </c>
      <c r="D3340" s="418" t="s">
        <v>3831</v>
      </c>
      <c r="E3340" s="419" t="s">
        <v>102</v>
      </c>
      <c r="F3340" s="410"/>
      <c r="G3340" s="411">
        <v>0</v>
      </c>
      <c r="H3340" s="412">
        <f>INT($F3340*G3340)</f>
        <v>0</v>
      </c>
      <c r="I3340" s="411">
        <v>4519</v>
      </c>
      <c r="J3340" s="412">
        <f>INT($F3340*I3340)</f>
        <v>0</v>
      </c>
      <c r="K3340" s="411">
        <v>92</v>
      </c>
      <c r="L3340" s="412">
        <f>INT($F3340*K3340)</f>
        <v>0</v>
      </c>
      <c r="M3340" s="412">
        <f>+G3340+I3340+K3340</f>
        <v>4611</v>
      </c>
      <c r="N3340" s="412">
        <f>H3340+J3340+L3340</f>
        <v>0</v>
      </c>
      <c r="O3340" s="412"/>
      <c r="P3340" s="412"/>
      <c r="Q3340" s="412"/>
      <c r="R3340" s="419" t="s">
        <v>0</v>
      </c>
      <c r="T3340" s="410">
        <v>32</v>
      </c>
    </row>
    <row r="3341" spans="1:20" s="77" customFormat="1" ht="24" hidden="1" customHeight="1">
      <c r="A3341" s="372" t="s">
        <v>3723</v>
      </c>
      <c r="B3341" s="421"/>
      <c r="C3341" s="421" t="s">
        <v>3830</v>
      </c>
      <c r="D3341" s="421" t="s">
        <v>3831</v>
      </c>
      <c r="E3341" s="422" t="s">
        <v>102</v>
      </c>
      <c r="F3341" s="415"/>
      <c r="G3341" s="416">
        <v>0</v>
      </c>
      <c r="H3341" s="417">
        <f t="shared" si="4365"/>
        <v>0</v>
      </c>
      <c r="I3341" s="416">
        <v>4519</v>
      </c>
      <c r="J3341" s="417">
        <f t="shared" si="4366"/>
        <v>0</v>
      </c>
      <c r="K3341" s="416">
        <v>92</v>
      </c>
      <c r="L3341" s="417">
        <f t="shared" si="4367"/>
        <v>0</v>
      </c>
      <c r="M3341" s="417">
        <f t="shared" si="4368"/>
        <v>4611</v>
      </c>
      <c r="N3341" s="417">
        <f t="shared" si="4362"/>
        <v>0</v>
      </c>
      <c r="O3341" s="417">
        <f t="shared" ref="O3341" si="4371">F3341-F3340</f>
        <v>0</v>
      </c>
      <c r="P3341" s="417">
        <f t="shared" ref="P3341:Q3341" si="4372">M3341-M3340</f>
        <v>0</v>
      </c>
      <c r="Q3341" s="417">
        <f t="shared" si="4372"/>
        <v>0</v>
      </c>
      <c r="R3341" s="422"/>
      <c r="T3341" s="415">
        <v>32</v>
      </c>
    </row>
    <row r="3342" spans="1:20" s="460" customFormat="1" ht="24" hidden="1" customHeight="1">
      <c r="A3342" s="366" t="s">
        <v>3721</v>
      </c>
      <c r="B3342" s="448" t="s">
        <v>3832</v>
      </c>
      <c r="C3342" s="448" t="s">
        <v>3833</v>
      </c>
      <c r="D3342" s="449" t="s">
        <v>0</v>
      </c>
      <c r="E3342" s="449" t="s">
        <v>0</v>
      </c>
      <c r="F3342" s="450"/>
      <c r="G3342" s="451">
        <v>0</v>
      </c>
      <c r="H3342" s="450">
        <f>SUMIF($A$3344:$A$3347,$A3344,H3344:H3347)</f>
        <v>0</v>
      </c>
      <c r="I3342" s="451">
        <v>0</v>
      </c>
      <c r="J3342" s="450">
        <f>SUMIF($A$3344:$A$3347,$A3344,J3344:J3347)</f>
        <v>0</v>
      </c>
      <c r="K3342" s="451">
        <v>0</v>
      </c>
      <c r="L3342" s="450">
        <f>SUMIF($A$3344:$A$3347,$A3344,L3344:L3347)</f>
        <v>0</v>
      </c>
      <c r="M3342" s="452">
        <v>0</v>
      </c>
      <c r="N3342" s="450">
        <f>H3342+J3342+L3342</f>
        <v>0</v>
      </c>
      <c r="O3342" s="450"/>
      <c r="P3342" s="450"/>
      <c r="Q3342" s="450"/>
      <c r="R3342" s="453" t="s">
        <v>0</v>
      </c>
      <c r="T3342" s="450">
        <v>0</v>
      </c>
    </row>
    <row r="3343" spans="1:20" s="525" customFormat="1" ht="24" hidden="1" customHeight="1">
      <c r="A3343" s="372" t="s">
        <v>3723</v>
      </c>
      <c r="B3343" s="454" t="s">
        <v>3832</v>
      </c>
      <c r="C3343" s="454" t="s">
        <v>3834</v>
      </c>
      <c r="D3343" s="455" t="s">
        <v>0</v>
      </c>
      <c r="E3343" s="455"/>
      <c r="F3343" s="456"/>
      <c r="G3343" s="457">
        <v>0</v>
      </c>
      <c r="H3343" s="456">
        <f>SUMIF($A$3344:$A$3347,$A3345,H3344:H3347)</f>
        <v>0</v>
      </c>
      <c r="I3343" s="457">
        <v>0</v>
      </c>
      <c r="J3343" s="456">
        <f>SUMIF($A$3344:$A$3347,$A3345,J3344:J3347)</f>
        <v>0</v>
      </c>
      <c r="K3343" s="457">
        <v>0</v>
      </c>
      <c r="L3343" s="456">
        <f>SUMIF($A$3344:$A$3347,$A3345,L3344:L3347)</f>
        <v>0</v>
      </c>
      <c r="M3343" s="458">
        <v>0</v>
      </c>
      <c r="N3343" s="456">
        <f t="shared" ref="N3343:N3347" si="4373">H3343+J3343+L3343</f>
        <v>0</v>
      </c>
      <c r="O3343" s="456">
        <f t="shared" ref="O3343" si="4374">F3343-F3342</f>
        <v>0</v>
      </c>
      <c r="P3343" s="456">
        <f t="shared" ref="P3343:Q3343" si="4375">M3343-M3342</f>
        <v>0</v>
      </c>
      <c r="Q3343" s="456">
        <f t="shared" si="4375"/>
        <v>0</v>
      </c>
      <c r="R3343" s="459"/>
      <c r="T3343" s="456">
        <v>0</v>
      </c>
    </row>
    <row r="3344" spans="1:20" s="485" customFormat="1" ht="24" hidden="1" customHeight="1">
      <c r="A3344" s="366" t="s">
        <v>3709</v>
      </c>
      <c r="B3344" s="418" t="s">
        <v>0</v>
      </c>
      <c r="C3344" s="418" t="s">
        <v>3835</v>
      </c>
      <c r="D3344" s="418" t="s">
        <v>3836</v>
      </c>
      <c r="E3344" s="419" t="s">
        <v>102</v>
      </c>
      <c r="F3344" s="410"/>
      <c r="G3344" s="411">
        <v>405250</v>
      </c>
      <c r="H3344" s="412">
        <f>INT($F3344*G3344)</f>
        <v>0</v>
      </c>
      <c r="I3344" s="411">
        <v>339684</v>
      </c>
      <c r="J3344" s="412">
        <f>INT($F3344*I3344)</f>
        <v>0</v>
      </c>
      <c r="K3344" s="411">
        <v>82816</v>
      </c>
      <c r="L3344" s="412">
        <f>INT($F3344*K3344)</f>
        <v>0</v>
      </c>
      <c r="M3344" s="412">
        <f>+G3344+I3344+K3344</f>
        <v>827750</v>
      </c>
      <c r="N3344" s="412">
        <f>H3344+J3344+L3344</f>
        <v>0</v>
      </c>
      <c r="O3344" s="412"/>
      <c r="P3344" s="412"/>
      <c r="Q3344" s="412"/>
      <c r="R3344" s="419" t="s">
        <v>0</v>
      </c>
      <c r="T3344" s="410">
        <v>2</v>
      </c>
    </row>
    <row r="3345" spans="1:20" s="77" customFormat="1" ht="24" hidden="1" customHeight="1">
      <c r="A3345" s="372" t="s">
        <v>3723</v>
      </c>
      <c r="B3345" s="421"/>
      <c r="C3345" s="421" t="s">
        <v>3835</v>
      </c>
      <c r="D3345" s="421" t="s">
        <v>3836</v>
      </c>
      <c r="E3345" s="422" t="s">
        <v>102</v>
      </c>
      <c r="F3345" s="415"/>
      <c r="G3345" s="416">
        <v>405250</v>
      </c>
      <c r="H3345" s="417">
        <f t="shared" ref="H3345:H3347" si="4376">INT($F3345*G3345)</f>
        <v>0</v>
      </c>
      <c r="I3345" s="416">
        <v>339684</v>
      </c>
      <c r="J3345" s="417">
        <f t="shared" ref="J3345:J3347" si="4377">INT($F3345*I3345)</f>
        <v>0</v>
      </c>
      <c r="K3345" s="416">
        <v>82816</v>
      </c>
      <c r="L3345" s="417">
        <f t="shared" ref="L3345:L3347" si="4378">INT($F3345*K3345)</f>
        <v>0</v>
      </c>
      <c r="M3345" s="417">
        <f t="shared" ref="M3345:M3347" si="4379">+G3345+I3345+K3345</f>
        <v>827750</v>
      </c>
      <c r="N3345" s="417">
        <f t="shared" si="4373"/>
        <v>0</v>
      </c>
      <c r="O3345" s="417">
        <f t="shared" ref="O3345" si="4380">F3345-F3344</f>
        <v>0</v>
      </c>
      <c r="P3345" s="417">
        <f t="shared" ref="P3345:Q3345" si="4381">M3345-M3344</f>
        <v>0</v>
      </c>
      <c r="Q3345" s="417">
        <f t="shared" si="4381"/>
        <v>0</v>
      </c>
      <c r="R3345" s="422"/>
      <c r="T3345" s="415">
        <v>2</v>
      </c>
    </row>
    <row r="3346" spans="1:20" s="485" customFormat="1" ht="24" hidden="1" customHeight="1">
      <c r="A3346" s="366" t="s">
        <v>3721</v>
      </c>
      <c r="B3346" s="418" t="s">
        <v>0</v>
      </c>
      <c r="C3346" s="418" t="s">
        <v>3837</v>
      </c>
      <c r="D3346" s="418" t="s">
        <v>3838</v>
      </c>
      <c r="E3346" s="419" t="s">
        <v>22</v>
      </c>
      <c r="F3346" s="410"/>
      <c r="G3346" s="411">
        <v>0</v>
      </c>
      <c r="H3346" s="412">
        <f>INT($F3346*G3346)</f>
        <v>0</v>
      </c>
      <c r="I3346" s="411">
        <v>2409</v>
      </c>
      <c r="J3346" s="412">
        <f>INT($F3346*I3346)</f>
        <v>0</v>
      </c>
      <c r="K3346" s="411">
        <v>1134</v>
      </c>
      <c r="L3346" s="412">
        <f>INT($F3346*K3346)</f>
        <v>0</v>
      </c>
      <c r="M3346" s="412">
        <f>+G3346+I3346+K3346</f>
        <v>3543</v>
      </c>
      <c r="N3346" s="412">
        <f>H3346+J3346+L3346</f>
        <v>0</v>
      </c>
      <c r="O3346" s="412"/>
      <c r="P3346" s="412"/>
      <c r="Q3346" s="412"/>
      <c r="R3346" s="419" t="s">
        <v>0</v>
      </c>
      <c r="T3346" s="410">
        <v>2</v>
      </c>
    </row>
    <row r="3347" spans="1:20" s="77" customFormat="1" ht="24" hidden="1" customHeight="1">
      <c r="A3347" s="372" t="s">
        <v>3839</v>
      </c>
      <c r="B3347" s="421"/>
      <c r="C3347" s="421" t="s">
        <v>3837</v>
      </c>
      <c r="D3347" s="421" t="s">
        <v>3838</v>
      </c>
      <c r="E3347" s="422" t="s">
        <v>22</v>
      </c>
      <c r="F3347" s="415"/>
      <c r="G3347" s="416">
        <v>0</v>
      </c>
      <c r="H3347" s="417">
        <f t="shared" si="4376"/>
        <v>0</v>
      </c>
      <c r="I3347" s="416">
        <v>2409</v>
      </c>
      <c r="J3347" s="417">
        <f t="shared" si="4377"/>
        <v>0</v>
      </c>
      <c r="K3347" s="416">
        <v>1134</v>
      </c>
      <c r="L3347" s="417">
        <f t="shared" si="4378"/>
        <v>0</v>
      </c>
      <c r="M3347" s="417">
        <f t="shared" si="4379"/>
        <v>3543</v>
      </c>
      <c r="N3347" s="417">
        <f t="shared" si="4373"/>
        <v>0</v>
      </c>
      <c r="O3347" s="417">
        <f t="shared" ref="O3347" si="4382">F3347-F3346</f>
        <v>0</v>
      </c>
      <c r="P3347" s="417">
        <f t="shared" ref="P3347:Q3347" si="4383">M3347-M3346</f>
        <v>0</v>
      </c>
      <c r="Q3347" s="417">
        <f t="shared" si="4383"/>
        <v>0</v>
      </c>
      <c r="R3347" s="422"/>
      <c r="T3347" s="415">
        <v>2</v>
      </c>
    </row>
    <row r="3348" spans="1:20" s="460" customFormat="1" ht="24" hidden="1" customHeight="1">
      <c r="A3348" s="366" t="s">
        <v>3709</v>
      </c>
      <c r="B3348" s="448" t="s">
        <v>3840</v>
      </c>
      <c r="C3348" s="448" t="s">
        <v>3841</v>
      </c>
      <c r="D3348" s="449" t="s">
        <v>0</v>
      </c>
      <c r="E3348" s="449" t="s">
        <v>0</v>
      </c>
      <c r="F3348" s="450"/>
      <c r="G3348" s="451">
        <v>0</v>
      </c>
      <c r="H3348" s="450">
        <f>H3350+H3370+H3384+H3396+H3408</f>
        <v>0</v>
      </c>
      <c r="I3348" s="451">
        <v>0</v>
      </c>
      <c r="J3348" s="450">
        <f>J3350+J3370+J3384+J3396+J3408</f>
        <v>0</v>
      </c>
      <c r="K3348" s="451">
        <v>0</v>
      </c>
      <c r="L3348" s="450">
        <f>L3350+L3370+L3384+L3396+L3408</f>
        <v>0</v>
      </c>
      <c r="M3348" s="452">
        <v>0</v>
      </c>
      <c r="N3348" s="450">
        <f>H3348+J3348+L3348</f>
        <v>0</v>
      </c>
      <c r="O3348" s="450"/>
      <c r="P3348" s="450"/>
      <c r="Q3348" s="450"/>
      <c r="R3348" s="453" t="s">
        <v>0</v>
      </c>
      <c r="T3348" s="450">
        <v>0</v>
      </c>
    </row>
    <row r="3349" spans="1:20" s="525" customFormat="1" ht="24" hidden="1" customHeight="1">
      <c r="A3349" s="372" t="s">
        <v>3723</v>
      </c>
      <c r="B3349" s="454" t="s">
        <v>3840</v>
      </c>
      <c r="C3349" s="454" t="s">
        <v>3842</v>
      </c>
      <c r="D3349" s="455" t="s">
        <v>0</v>
      </c>
      <c r="E3349" s="455"/>
      <c r="F3349" s="456"/>
      <c r="G3349" s="457">
        <v>0</v>
      </c>
      <c r="H3349" s="456">
        <f>H3351+H3371+H3385+H3397+H3409</f>
        <v>0</v>
      </c>
      <c r="I3349" s="457">
        <v>0</v>
      </c>
      <c r="J3349" s="456">
        <f>J3351+J3371+J3385+J3397+J3409</f>
        <v>0</v>
      </c>
      <c r="K3349" s="457">
        <v>0</v>
      </c>
      <c r="L3349" s="456">
        <f>L3351+L3371+L3385+L3397+L3409</f>
        <v>0</v>
      </c>
      <c r="M3349" s="458">
        <v>0</v>
      </c>
      <c r="N3349" s="456">
        <f t="shared" ref="N3349" si="4384">H3349+J3349+L3349</f>
        <v>0</v>
      </c>
      <c r="O3349" s="456">
        <f t="shared" ref="O3349" si="4385">F3349-F3348</f>
        <v>0</v>
      </c>
      <c r="P3349" s="456">
        <f t="shared" ref="P3349:Q3349" si="4386">M3349-M3348</f>
        <v>0</v>
      </c>
      <c r="Q3349" s="456">
        <f t="shared" si="4386"/>
        <v>0</v>
      </c>
      <c r="R3349" s="459"/>
      <c r="T3349" s="456">
        <v>0</v>
      </c>
    </row>
    <row r="3350" spans="1:20" s="533" customFormat="1" ht="24" hidden="1" customHeight="1">
      <c r="A3350" s="366" t="s">
        <v>3843</v>
      </c>
      <c r="B3350" s="527" t="s">
        <v>0</v>
      </c>
      <c r="C3350" s="527" t="s">
        <v>3844</v>
      </c>
      <c r="D3350" s="528" t="s">
        <v>0</v>
      </c>
      <c r="E3350" s="528" t="s">
        <v>0</v>
      </c>
      <c r="F3350" s="529"/>
      <c r="G3350" s="530">
        <v>0</v>
      </c>
      <c r="H3350" s="529">
        <f>SUMIF($A$3352:$A$3369,$A3352,H3352:H3369)</f>
        <v>0</v>
      </c>
      <c r="I3350" s="530">
        <v>0</v>
      </c>
      <c r="J3350" s="529">
        <f>SUMIF($A$3352:$A$3369,$A3352,J3352:J3369)</f>
        <v>0</v>
      </c>
      <c r="K3350" s="530">
        <v>0</v>
      </c>
      <c r="L3350" s="529">
        <f>SUMIF($A$3352:$A$3369,$A3352,L3352:L3369)</f>
        <v>0</v>
      </c>
      <c r="M3350" s="531">
        <v>0</v>
      </c>
      <c r="N3350" s="529">
        <f>H3350+J3350+L3350</f>
        <v>0</v>
      </c>
      <c r="O3350" s="529"/>
      <c r="P3350" s="529"/>
      <c r="Q3350" s="529"/>
      <c r="R3350" s="532" t="s">
        <v>0</v>
      </c>
      <c r="T3350" s="529">
        <v>0</v>
      </c>
    </row>
    <row r="3351" spans="1:20" s="540" customFormat="1" ht="24" hidden="1" customHeight="1">
      <c r="A3351" s="372" t="s">
        <v>3845</v>
      </c>
      <c r="B3351" s="534"/>
      <c r="C3351" s="534" t="s">
        <v>3846</v>
      </c>
      <c r="D3351" s="535" t="s">
        <v>0</v>
      </c>
      <c r="E3351" s="535"/>
      <c r="F3351" s="536"/>
      <c r="G3351" s="537">
        <v>0</v>
      </c>
      <c r="H3351" s="536">
        <f>SUMIF($A$3352:$A$3369,$A3353,H3352:H3369)</f>
        <v>0</v>
      </c>
      <c r="I3351" s="537">
        <v>0</v>
      </c>
      <c r="J3351" s="536">
        <f>SUMIF($A$3352:$A$3369,$A3353,J3352:J3369)</f>
        <v>0</v>
      </c>
      <c r="K3351" s="537">
        <v>0</v>
      </c>
      <c r="L3351" s="536">
        <f>SUMIF($A$3352:$A$3369,$A3353,L3352:L3369)</f>
        <v>0</v>
      </c>
      <c r="M3351" s="538">
        <v>0</v>
      </c>
      <c r="N3351" s="536">
        <f t="shared" ref="N3351:N3353" si="4387">H3351+J3351+L3351</f>
        <v>0</v>
      </c>
      <c r="O3351" s="536">
        <f t="shared" ref="O3351" si="4388">F3351-F3350</f>
        <v>0</v>
      </c>
      <c r="P3351" s="536">
        <f t="shared" ref="P3351:Q3351" si="4389">M3351-M3350</f>
        <v>0</v>
      </c>
      <c r="Q3351" s="536">
        <f t="shared" si="4389"/>
        <v>0</v>
      </c>
      <c r="R3351" s="539"/>
      <c r="T3351" s="536">
        <v>0</v>
      </c>
    </row>
    <row r="3352" spans="1:20" s="485" customFormat="1" ht="24" hidden="1" customHeight="1">
      <c r="A3352" s="366" t="s">
        <v>3709</v>
      </c>
      <c r="B3352" s="418" t="s">
        <v>0</v>
      </c>
      <c r="C3352" s="418" t="s">
        <v>2234</v>
      </c>
      <c r="D3352" s="418" t="s">
        <v>3847</v>
      </c>
      <c r="E3352" s="419" t="s">
        <v>22</v>
      </c>
      <c r="F3352" s="410"/>
      <c r="G3352" s="411">
        <v>352</v>
      </c>
      <c r="H3352" s="412">
        <f>INT($F3352*G3352)</f>
        <v>0</v>
      </c>
      <c r="I3352" s="411">
        <v>15740</v>
      </c>
      <c r="J3352" s="412">
        <f>INT($F3352*I3352)</f>
        <v>0</v>
      </c>
      <c r="K3352" s="411">
        <v>509</v>
      </c>
      <c r="L3352" s="412">
        <f>INT($F3352*K3352)</f>
        <v>0</v>
      </c>
      <c r="M3352" s="412">
        <f>+G3352+I3352+K3352</f>
        <v>16601</v>
      </c>
      <c r="N3352" s="412">
        <f>H3352+J3352+L3352</f>
        <v>0</v>
      </c>
      <c r="O3352" s="412"/>
      <c r="P3352" s="412"/>
      <c r="Q3352" s="412"/>
      <c r="R3352" s="419" t="s">
        <v>0</v>
      </c>
      <c r="T3352" s="410">
        <v>1</v>
      </c>
    </row>
    <row r="3353" spans="1:20" s="77" customFormat="1" ht="24" hidden="1" customHeight="1">
      <c r="A3353" s="372" t="s">
        <v>3713</v>
      </c>
      <c r="B3353" s="421"/>
      <c r="C3353" s="421" t="s">
        <v>2234</v>
      </c>
      <c r="D3353" s="421" t="s">
        <v>3847</v>
      </c>
      <c r="E3353" s="422" t="s">
        <v>22</v>
      </c>
      <c r="F3353" s="415"/>
      <c r="G3353" s="416">
        <v>352</v>
      </c>
      <c r="H3353" s="417">
        <f t="shared" ref="H3353" si="4390">INT($F3353*G3353)</f>
        <v>0</v>
      </c>
      <c r="I3353" s="416">
        <v>15740</v>
      </c>
      <c r="J3353" s="417">
        <f t="shared" ref="J3353" si="4391">INT($F3353*I3353)</f>
        <v>0</v>
      </c>
      <c r="K3353" s="416">
        <v>509</v>
      </c>
      <c r="L3353" s="417">
        <f t="shared" ref="L3353" si="4392">INT($F3353*K3353)</f>
        <v>0</v>
      </c>
      <c r="M3353" s="417">
        <f t="shared" ref="M3353" si="4393">+G3353+I3353+K3353</f>
        <v>16601</v>
      </c>
      <c r="N3353" s="417">
        <f t="shared" si="4387"/>
        <v>0</v>
      </c>
      <c r="O3353" s="417">
        <f t="shared" ref="O3353" si="4394">F3353-F3352</f>
        <v>0</v>
      </c>
      <c r="P3353" s="417">
        <f t="shared" ref="P3353:Q3353" si="4395">M3353-M3352</f>
        <v>0</v>
      </c>
      <c r="Q3353" s="417">
        <f t="shared" si="4395"/>
        <v>0</v>
      </c>
      <c r="R3353" s="422"/>
      <c r="T3353" s="415">
        <v>1</v>
      </c>
    </row>
    <row r="3354" spans="1:20" s="485" customFormat="1" ht="24" hidden="1" customHeight="1">
      <c r="A3354" s="366" t="s">
        <v>3843</v>
      </c>
      <c r="B3354" s="418" t="s">
        <v>0</v>
      </c>
      <c r="C3354" s="418" t="s">
        <v>2234</v>
      </c>
      <c r="D3354" s="418" t="s">
        <v>3848</v>
      </c>
      <c r="E3354" s="419" t="s">
        <v>22</v>
      </c>
      <c r="F3354" s="410"/>
      <c r="G3354" s="411">
        <v>411</v>
      </c>
      <c r="H3354" s="412">
        <f>INT($F3354*G3354)</f>
        <v>0</v>
      </c>
      <c r="I3354" s="411">
        <v>18364</v>
      </c>
      <c r="J3354" s="412">
        <f>INT($F3354*I3354)</f>
        <v>0</v>
      </c>
      <c r="K3354" s="411">
        <v>595</v>
      </c>
      <c r="L3354" s="412">
        <f>INT($F3354*K3354)</f>
        <v>0</v>
      </c>
      <c r="M3354" s="412">
        <f>+G3354+I3354+K3354</f>
        <v>19370</v>
      </c>
      <c r="N3354" s="412">
        <f>H3354+J3354+L3354</f>
        <v>0</v>
      </c>
      <c r="O3354" s="412"/>
      <c r="P3354" s="412"/>
      <c r="Q3354" s="412"/>
      <c r="R3354" s="419" t="s">
        <v>0</v>
      </c>
      <c r="T3354" s="410">
        <v>3</v>
      </c>
    </row>
    <row r="3355" spans="1:20" s="77" customFormat="1" ht="24" hidden="1" customHeight="1">
      <c r="A3355" s="372" t="s">
        <v>3706</v>
      </c>
      <c r="B3355" s="421"/>
      <c r="C3355" s="421" t="s">
        <v>2234</v>
      </c>
      <c r="D3355" s="421" t="s">
        <v>3848</v>
      </c>
      <c r="E3355" s="422" t="s">
        <v>22</v>
      </c>
      <c r="F3355" s="415"/>
      <c r="G3355" s="416">
        <v>411</v>
      </c>
      <c r="H3355" s="417">
        <f t="shared" ref="H3355" si="4396">INT($F3355*G3355)</f>
        <v>0</v>
      </c>
      <c r="I3355" s="416">
        <v>18364</v>
      </c>
      <c r="J3355" s="417">
        <f t="shared" ref="J3355" si="4397">INT($F3355*I3355)</f>
        <v>0</v>
      </c>
      <c r="K3355" s="416">
        <v>595</v>
      </c>
      <c r="L3355" s="417">
        <f t="shared" ref="L3355" si="4398">INT($F3355*K3355)</f>
        <v>0</v>
      </c>
      <c r="M3355" s="417">
        <f t="shared" ref="M3355" si="4399">+G3355+I3355+K3355</f>
        <v>19370</v>
      </c>
      <c r="N3355" s="417">
        <f t="shared" ref="N3355" si="4400">H3355+J3355+L3355</f>
        <v>0</v>
      </c>
      <c r="O3355" s="417">
        <f t="shared" ref="O3355" si="4401">F3355-F3354</f>
        <v>0</v>
      </c>
      <c r="P3355" s="417">
        <f t="shared" ref="P3355:Q3355" si="4402">M3355-M3354</f>
        <v>0</v>
      </c>
      <c r="Q3355" s="417">
        <f t="shared" si="4402"/>
        <v>0</v>
      </c>
      <c r="R3355" s="422"/>
      <c r="T3355" s="415">
        <v>3</v>
      </c>
    </row>
    <row r="3356" spans="1:20" s="485" customFormat="1" ht="24" hidden="1" customHeight="1">
      <c r="A3356" s="366" t="s">
        <v>3719</v>
      </c>
      <c r="B3356" s="418" t="s">
        <v>0</v>
      </c>
      <c r="C3356" s="418" t="s">
        <v>2234</v>
      </c>
      <c r="D3356" s="418" t="s">
        <v>3849</v>
      </c>
      <c r="E3356" s="419" t="s">
        <v>22</v>
      </c>
      <c r="F3356" s="410"/>
      <c r="G3356" s="411">
        <v>33349.300000000003</v>
      </c>
      <c r="H3356" s="412">
        <f>INT($F3356*G3356)</f>
        <v>0</v>
      </c>
      <c r="I3356" s="411">
        <v>221087.2</v>
      </c>
      <c r="J3356" s="412">
        <f>INT($F3356*I3356)</f>
        <v>0</v>
      </c>
      <c r="K3356" s="411">
        <v>30310.9</v>
      </c>
      <c r="L3356" s="412">
        <f>INT($F3356*K3356)</f>
        <v>0</v>
      </c>
      <c r="M3356" s="412">
        <f>+G3356+I3356+K3356</f>
        <v>284747.40000000002</v>
      </c>
      <c r="N3356" s="412">
        <f>H3356+J3356+L3356</f>
        <v>0</v>
      </c>
      <c r="O3356" s="412"/>
      <c r="P3356" s="412"/>
      <c r="Q3356" s="412"/>
      <c r="R3356" s="419" t="s">
        <v>0</v>
      </c>
      <c r="T3356" s="410">
        <v>15</v>
      </c>
    </row>
    <row r="3357" spans="1:20" s="77" customFormat="1" ht="24" hidden="1" customHeight="1">
      <c r="A3357" s="372" t="s">
        <v>3706</v>
      </c>
      <c r="B3357" s="421"/>
      <c r="C3357" s="421" t="s">
        <v>2234</v>
      </c>
      <c r="D3357" s="421" t="s">
        <v>3849</v>
      </c>
      <c r="E3357" s="422" t="s">
        <v>22</v>
      </c>
      <c r="F3357" s="415"/>
      <c r="G3357" s="416">
        <v>33349.300000000003</v>
      </c>
      <c r="H3357" s="417">
        <f t="shared" ref="H3357" si="4403">INT($F3357*G3357)</f>
        <v>0</v>
      </c>
      <c r="I3357" s="416">
        <v>221087.2</v>
      </c>
      <c r="J3357" s="417">
        <f t="shared" ref="J3357" si="4404">INT($F3357*I3357)</f>
        <v>0</v>
      </c>
      <c r="K3357" s="416">
        <v>30310.9</v>
      </c>
      <c r="L3357" s="417">
        <f t="shared" ref="L3357" si="4405">INT($F3357*K3357)</f>
        <v>0</v>
      </c>
      <c r="M3357" s="417">
        <f t="shared" ref="M3357" si="4406">+G3357+I3357+K3357</f>
        <v>284747.40000000002</v>
      </c>
      <c r="N3357" s="417">
        <f t="shared" ref="N3357" si="4407">H3357+J3357+L3357</f>
        <v>0</v>
      </c>
      <c r="O3357" s="417">
        <f t="shared" ref="O3357" si="4408">F3357-F3356</f>
        <v>0</v>
      </c>
      <c r="P3357" s="417">
        <f t="shared" ref="P3357:Q3357" si="4409">M3357-M3356</f>
        <v>0</v>
      </c>
      <c r="Q3357" s="417">
        <f t="shared" si="4409"/>
        <v>0</v>
      </c>
      <c r="R3357" s="422"/>
      <c r="T3357" s="415">
        <v>15</v>
      </c>
    </row>
    <row r="3358" spans="1:20" s="485" customFormat="1" ht="24" hidden="1" customHeight="1">
      <c r="A3358" s="366" t="s">
        <v>3719</v>
      </c>
      <c r="B3358" s="418" t="s">
        <v>0</v>
      </c>
      <c r="C3358" s="418" t="s">
        <v>2234</v>
      </c>
      <c r="D3358" s="418" t="s">
        <v>3850</v>
      </c>
      <c r="E3358" s="419" t="s">
        <v>22</v>
      </c>
      <c r="F3358" s="410"/>
      <c r="G3358" s="411">
        <v>579</v>
      </c>
      <c r="H3358" s="412">
        <f>INT($F3358*G3358)</f>
        <v>0</v>
      </c>
      <c r="I3358" s="411">
        <v>32576</v>
      </c>
      <c r="J3358" s="412">
        <f>INT($F3358*I3358)</f>
        <v>0</v>
      </c>
      <c r="K3358" s="411">
        <v>1021</v>
      </c>
      <c r="L3358" s="412">
        <f>INT($F3358*K3358)</f>
        <v>0</v>
      </c>
      <c r="M3358" s="412">
        <f>+G3358+I3358+K3358</f>
        <v>34176</v>
      </c>
      <c r="N3358" s="412">
        <f>H3358+J3358+L3358</f>
        <v>0</v>
      </c>
      <c r="O3358" s="412"/>
      <c r="P3358" s="412"/>
      <c r="Q3358" s="412"/>
      <c r="R3358" s="419" t="s">
        <v>0</v>
      </c>
      <c r="T3358" s="410">
        <v>1</v>
      </c>
    </row>
    <row r="3359" spans="1:20" s="77" customFormat="1" ht="24" hidden="1" customHeight="1">
      <c r="A3359" s="372" t="s">
        <v>3723</v>
      </c>
      <c r="B3359" s="421"/>
      <c r="C3359" s="421" t="s">
        <v>2234</v>
      </c>
      <c r="D3359" s="421" t="s">
        <v>3850</v>
      </c>
      <c r="E3359" s="422" t="s">
        <v>22</v>
      </c>
      <c r="F3359" s="415"/>
      <c r="G3359" s="416">
        <v>579</v>
      </c>
      <c r="H3359" s="417">
        <f t="shared" ref="H3359" si="4410">INT($F3359*G3359)</f>
        <v>0</v>
      </c>
      <c r="I3359" s="416">
        <v>32576</v>
      </c>
      <c r="J3359" s="417">
        <f t="shared" ref="J3359" si="4411">INT($F3359*I3359)</f>
        <v>0</v>
      </c>
      <c r="K3359" s="416">
        <v>1021</v>
      </c>
      <c r="L3359" s="417">
        <f t="shared" ref="L3359" si="4412">INT($F3359*K3359)</f>
        <v>0</v>
      </c>
      <c r="M3359" s="417">
        <f t="shared" ref="M3359" si="4413">+G3359+I3359+K3359</f>
        <v>34176</v>
      </c>
      <c r="N3359" s="417">
        <f t="shared" ref="N3359" si="4414">H3359+J3359+L3359</f>
        <v>0</v>
      </c>
      <c r="O3359" s="417">
        <f t="shared" ref="O3359" si="4415">F3359-F3358</f>
        <v>0</v>
      </c>
      <c r="P3359" s="417">
        <f t="shared" ref="P3359:Q3359" si="4416">M3359-M3358</f>
        <v>0</v>
      </c>
      <c r="Q3359" s="417">
        <f t="shared" si="4416"/>
        <v>0</v>
      </c>
      <c r="R3359" s="422"/>
      <c r="T3359" s="415">
        <v>1</v>
      </c>
    </row>
    <row r="3360" spans="1:20" s="485" customFormat="1" ht="24" hidden="1" customHeight="1">
      <c r="A3360" s="366" t="s">
        <v>3719</v>
      </c>
      <c r="B3360" s="418" t="s">
        <v>0</v>
      </c>
      <c r="C3360" s="418" t="s">
        <v>2234</v>
      </c>
      <c r="D3360" s="418" t="s">
        <v>3851</v>
      </c>
      <c r="E3360" s="419" t="s">
        <v>1860</v>
      </c>
      <c r="F3360" s="410"/>
      <c r="G3360" s="411">
        <v>1469</v>
      </c>
      <c r="H3360" s="412">
        <f>INT($F3360*G3360)</f>
        <v>0</v>
      </c>
      <c r="I3360" s="411">
        <v>65591</v>
      </c>
      <c r="J3360" s="412">
        <f>INT($F3360*I3360)</f>
        <v>0</v>
      </c>
      <c r="K3360" s="411">
        <v>2124</v>
      </c>
      <c r="L3360" s="412">
        <f>INT($F3360*K3360)</f>
        <v>0</v>
      </c>
      <c r="M3360" s="412">
        <f>+G3360+I3360+K3360</f>
        <v>69184</v>
      </c>
      <c r="N3360" s="412">
        <f>H3360+J3360+L3360</f>
        <v>0</v>
      </c>
      <c r="O3360" s="412"/>
      <c r="P3360" s="412"/>
      <c r="Q3360" s="412"/>
      <c r="R3360" s="419" t="s">
        <v>0</v>
      </c>
      <c r="T3360" s="410">
        <v>4</v>
      </c>
    </row>
    <row r="3361" spans="1:20" s="77" customFormat="1" ht="24" hidden="1" customHeight="1">
      <c r="A3361" s="372" t="s">
        <v>3706</v>
      </c>
      <c r="B3361" s="421"/>
      <c r="C3361" s="421" t="s">
        <v>2234</v>
      </c>
      <c r="D3361" s="421" t="s">
        <v>3851</v>
      </c>
      <c r="E3361" s="422" t="s">
        <v>1860</v>
      </c>
      <c r="F3361" s="415"/>
      <c r="G3361" s="416">
        <v>1469</v>
      </c>
      <c r="H3361" s="417">
        <f t="shared" ref="H3361:H3369" si="4417">INT($F3361*G3361)</f>
        <v>0</v>
      </c>
      <c r="I3361" s="416">
        <v>65591</v>
      </c>
      <c r="J3361" s="417">
        <f t="shared" ref="J3361:J3369" si="4418">INT($F3361*I3361)</f>
        <v>0</v>
      </c>
      <c r="K3361" s="416">
        <v>2124</v>
      </c>
      <c r="L3361" s="417">
        <f t="shared" ref="L3361:L3369" si="4419">INT($F3361*K3361)</f>
        <v>0</v>
      </c>
      <c r="M3361" s="417">
        <f t="shared" ref="M3361:M3369" si="4420">+G3361+I3361+K3361</f>
        <v>69184</v>
      </c>
      <c r="N3361" s="417">
        <f t="shared" ref="N3361:N3373" si="4421">H3361+J3361+L3361</f>
        <v>0</v>
      </c>
      <c r="O3361" s="417">
        <f t="shared" ref="O3361" si="4422">F3361-F3360</f>
        <v>0</v>
      </c>
      <c r="P3361" s="417">
        <f t="shared" ref="P3361:Q3361" si="4423">M3361-M3360</f>
        <v>0</v>
      </c>
      <c r="Q3361" s="417">
        <f t="shared" si="4423"/>
        <v>0</v>
      </c>
      <c r="R3361" s="422"/>
      <c r="T3361" s="415">
        <v>4</v>
      </c>
    </row>
    <row r="3362" spans="1:20" s="485" customFormat="1" ht="24" hidden="1" customHeight="1">
      <c r="A3362" s="366" t="s">
        <v>3709</v>
      </c>
      <c r="B3362" s="418" t="s">
        <v>0</v>
      </c>
      <c r="C3362" s="418" t="s">
        <v>2234</v>
      </c>
      <c r="D3362" s="418" t="s">
        <v>3852</v>
      </c>
      <c r="E3362" s="419" t="s">
        <v>1860</v>
      </c>
      <c r="F3362" s="410"/>
      <c r="G3362" s="411">
        <v>2101</v>
      </c>
      <c r="H3362" s="412">
        <f>INT($F3362*G3362)</f>
        <v>0</v>
      </c>
      <c r="I3362" s="411">
        <v>93795</v>
      </c>
      <c r="J3362" s="412">
        <f>INT($F3362*I3362)</f>
        <v>0</v>
      </c>
      <c r="K3362" s="411">
        <v>3039</v>
      </c>
      <c r="L3362" s="412">
        <f>INT($F3362*K3362)</f>
        <v>0</v>
      </c>
      <c r="M3362" s="412">
        <f>+G3362+I3362+K3362</f>
        <v>98935</v>
      </c>
      <c r="N3362" s="412">
        <f>H3362+J3362+L3362</f>
        <v>0</v>
      </c>
      <c r="O3362" s="412"/>
      <c r="P3362" s="412"/>
      <c r="Q3362" s="412"/>
      <c r="R3362" s="419" t="s">
        <v>0</v>
      </c>
      <c r="T3362" s="410">
        <v>2</v>
      </c>
    </row>
    <row r="3363" spans="1:20" s="77" customFormat="1" ht="24" hidden="1" customHeight="1">
      <c r="A3363" s="372" t="s">
        <v>3706</v>
      </c>
      <c r="B3363" s="421"/>
      <c r="C3363" s="421" t="s">
        <v>2234</v>
      </c>
      <c r="D3363" s="421" t="s">
        <v>3852</v>
      </c>
      <c r="E3363" s="422" t="s">
        <v>1860</v>
      </c>
      <c r="F3363" s="415"/>
      <c r="G3363" s="416">
        <v>2101</v>
      </c>
      <c r="H3363" s="417">
        <f t="shared" si="4417"/>
        <v>0</v>
      </c>
      <c r="I3363" s="416">
        <v>93795</v>
      </c>
      <c r="J3363" s="417">
        <f t="shared" si="4418"/>
        <v>0</v>
      </c>
      <c r="K3363" s="416">
        <v>3039</v>
      </c>
      <c r="L3363" s="417">
        <f t="shared" si="4419"/>
        <v>0</v>
      </c>
      <c r="M3363" s="417">
        <f t="shared" si="4420"/>
        <v>98935</v>
      </c>
      <c r="N3363" s="417">
        <f t="shared" si="4421"/>
        <v>0</v>
      </c>
      <c r="O3363" s="417">
        <f t="shared" ref="O3363" si="4424">F3363-F3362</f>
        <v>0</v>
      </c>
      <c r="P3363" s="417">
        <f t="shared" ref="P3363:Q3363" si="4425">M3363-M3362</f>
        <v>0</v>
      </c>
      <c r="Q3363" s="417">
        <f t="shared" si="4425"/>
        <v>0</v>
      </c>
      <c r="R3363" s="422"/>
      <c r="T3363" s="415">
        <v>2</v>
      </c>
    </row>
    <row r="3364" spans="1:20" s="485" customFormat="1" ht="24" hidden="1" customHeight="1">
      <c r="A3364" s="366" t="s">
        <v>3721</v>
      </c>
      <c r="B3364" s="418" t="s">
        <v>0</v>
      </c>
      <c r="C3364" s="418" t="s">
        <v>2234</v>
      </c>
      <c r="D3364" s="418" t="s">
        <v>3853</v>
      </c>
      <c r="E3364" s="419" t="s">
        <v>1860</v>
      </c>
      <c r="F3364" s="410"/>
      <c r="G3364" s="411">
        <v>2453</v>
      </c>
      <c r="H3364" s="412">
        <f>INT($F3364*G3364)</f>
        <v>0</v>
      </c>
      <c r="I3364" s="411">
        <v>109313</v>
      </c>
      <c r="J3364" s="412">
        <f>INT($F3364*I3364)</f>
        <v>0</v>
      </c>
      <c r="K3364" s="411">
        <v>3549</v>
      </c>
      <c r="L3364" s="412">
        <f>INT($F3364*K3364)</f>
        <v>0</v>
      </c>
      <c r="M3364" s="412">
        <f>+G3364+I3364+K3364</f>
        <v>115315</v>
      </c>
      <c r="N3364" s="412">
        <f>H3364+J3364+L3364</f>
        <v>0</v>
      </c>
      <c r="O3364" s="412"/>
      <c r="P3364" s="412"/>
      <c r="Q3364" s="412"/>
      <c r="R3364" s="419" t="s">
        <v>0</v>
      </c>
      <c r="T3364" s="410">
        <v>3</v>
      </c>
    </row>
    <row r="3365" spans="1:20" s="77" customFormat="1" ht="24" hidden="1" customHeight="1">
      <c r="A3365" s="372" t="s">
        <v>3713</v>
      </c>
      <c r="B3365" s="421"/>
      <c r="C3365" s="421" t="s">
        <v>2234</v>
      </c>
      <c r="D3365" s="421" t="s">
        <v>3853</v>
      </c>
      <c r="E3365" s="422" t="s">
        <v>1860</v>
      </c>
      <c r="F3365" s="415"/>
      <c r="G3365" s="416">
        <v>2453</v>
      </c>
      <c r="H3365" s="417">
        <f t="shared" si="4417"/>
        <v>0</v>
      </c>
      <c r="I3365" s="416">
        <v>109313</v>
      </c>
      <c r="J3365" s="417">
        <f t="shared" si="4418"/>
        <v>0</v>
      </c>
      <c r="K3365" s="416">
        <v>3549</v>
      </c>
      <c r="L3365" s="417">
        <f t="shared" si="4419"/>
        <v>0</v>
      </c>
      <c r="M3365" s="417">
        <f t="shared" si="4420"/>
        <v>115315</v>
      </c>
      <c r="N3365" s="417">
        <f t="shared" si="4421"/>
        <v>0</v>
      </c>
      <c r="O3365" s="417">
        <f t="shared" ref="O3365" si="4426">F3365-F3364</f>
        <v>0</v>
      </c>
      <c r="P3365" s="417">
        <f t="shared" ref="P3365:Q3365" si="4427">M3365-M3364</f>
        <v>0</v>
      </c>
      <c r="Q3365" s="417">
        <f t="shared" si="4427"/>
        <v>0</v>
      </c>
      <c r="R3365" s="422"/>
      <c r="T3365" s="415">
        <v>3</v>
      </c>
    </row>
    <row r="3366" spans="1:20" s="485" customFormat="1" ht="24" hidden="1" customHeight="1">
      <c r="A3366" s="366" t="s">
        <v>3709</v>
      </c>
      <c r="B3366" s="418" t="s">
        <v>0</v>
      </c>
      <c r="C3366" s="418" t="s">
        <v>2234</v>
      </c>
      <c r="D3366" s="418" t="s">
        <v>3854</v>
      </c>
      <c r="E3366" s="419" t="s">
        <v>1860</v>
      </c>
      <c r="F3366" s="410"/>
      <c r="G3366" s="411">
        <v>2674</v>
      </c>
      <c r="H3366" s="412">
        <f>INT($F3366*G3366)</f>
        <v>0</v>
      </c>
      <c r="I3366" s="411">
        <v>160025</v>
      </c>
      <c r="J3366" s="412">
        <f>INT($F3366*I3366)</f>
        <v>0</v>
      </c>
      <c r="K3366" s="411">
        <v>3868</v>
      </c>
      <c r="L3366" s="412">
        <f>INT($F3366*K3366)</f>
        <v>0</v>
      </c>
      <c r="M3366" s="412">
        <f>+G3366+I3366+K3366</f>
        <v>166567</v>
      </c>
      <c r="N3366" s="412">
        <f>H3366+J3366+L3366</f>
        <v>0</v>
      </c>
      <c r="O3366" s="412"/>
      <c r="P3366" s="412"/>
      <c r="Q3366" s="412"/>
      <c r="R3366" s="419" t="s">
        <v>0</v>
      </c>
      <c r="T3366" s="410">
        <v>6</v>
      </c>
    </row>
    <row r="3367" spans="1:20" s="77" customFormat="1" ht="24" hidden="1" customHeight="1">
      <c r="A3367" s="372" t="s">
        <v>3711</v>
      </c>
      <c r="B3367" s="421"/>
      <c r="C3367" s="421" t="s">
        <v>2234</v>
      </c>
      <c r="D3367" s="421" t="s">
        <v>3854</v>
      </c>
      <c r="E3367" s="422" t="s">
        <v>1860</v>
      </c>
      <c r="F3367" s="415"/>
      <c r="G3367" s="416">
        <v>2674</v>
      </c>
      <c r="H3367" s="417">
        <f t="shared" si="4417"/>
        <v>0</v>
      </c>
      <c r="I3367" s="416">
        <v>160025</v>
      </c>
      <c r="J3367" s="417">
        <f t="shared" si="4418"/>
        <v>0</v>
      </c>
      <c r="K3367" s="416">
        <v>3868</v>
      </c>
      <c r="L3367" s="417">
        <f t="shared" si="4419"/>
        <v>0</v>
      </c>
      <c r="M3367" s="417">
        <f t="shared" si="4420"/>
        <v>166567</v>
      </c>
      <c r="N3367" s="417">
        <f t="shared" si="4421"/>
        <v>0</v>
      </c>
      <c r="O3367" s="417">
        <f t="shared" ref="O3367" si="4428">F3367-F3366</f>
        <v>0</v>
      </c>
      <c r="P3367" s="417">
        <f t="shared" ref="P3367:Q3367" si="4429">M3367-M3366</f>
        <v>0</v>
      </c>
      <c r="Q3367" s="417">
        <f t="shared" si="4429"/>
        <v>0</v>
      </c>
      <c r="R3367" s="422"/>
      <c r="T3367" s="415">
        <v>6</v>
      </c>
    </row>
    <row r="3368" spans="1:20" s="485" customFormat="1" ht="24" hidden="1" customHeight="1">
      <c r="A3368" s="366" t="s">
        <v>3709</v>
      </c>
      <c r="B3368" s="418" t="s">
        <v>0</v>
      </c>
      <c r="C3368" s="418" t="s">
        <v>2234</v>
      </c>
      <c r="D3368" s="418" t="s">
        <v>3855</v>
      </c>
      <c r="E3368" s="419" t="s">
        <v>1860</v>
      </c>
      <c r="F3368" s="410"/>
      <c r="G3368" s="411">
        <v>3484</v>
      </c>
      <c r="H3368" s="412">
        <f>INT($F3368*G3368)</f>
        <v>0</v>
      </c>
      <c r="I3368" s="411">
        <v>195693</v>
      </c>
      <c r="J3368" s="412">
        <f>INT($F3368*I3368)</f>
        <v>0</v>
      </c>
      <c r="K3368" s="411">
        <v>6131</v>
      </c>
      <c r="L3368" s="412">
        <f>INT($F3368*K3368)</f>
        <v>0</v>
      </c>
      <c r="M3368" s="412">
        <f>+G3368+I3368+K3368</f>
        <v>205308</v>
      </c>
      <c r="N3368" s="412">
        <f>H3368+J3368+L3368</f>
        <v>0</v>
      </c>
      <c r="O3368" s="412"/>
      <c r="P3368" s="412"/>
      <c r="Q3368" s="412"/>
      <c r="R3368" s="419" t="s">
        <v>0</v>
      </c>
      <c r="T3368" s="410">
        <v>8</v>
      </c>
    </row>
    <row r="3369" spans="1:20" s="77" customFormat="1" ht="24" hidden="1" customHeight="1">
      <c r="A3369" s="372" t="s">
        <v>3723</v>
      </c>
      <c r="B3369" s="421"/>
      <c r="C3369" s="421" t="s">
        <v>2234</v>
      </c>
      <c r="D3369" s="421" t="s">
        <v>3855</v>
      </c>
      <c r="E3369" s="422" t="s">
        <v>1860</v>
      </c>
      <c r="F3369" s="415"/>
      <c r="G3369" s="416">
        <v>3484</v>
      </c>
      <c r="H3369" s="417">
        <f t="shared" si="4417"/>
        <v>0</v>
      </c>
      <c r="I3369" s="416">
        <v>195693</v>
      </c>
      <c r="J3369" s="417">
        <f t="shared" si="4418"/>
        <v>0</v>
      </c>
      <c r="K3369" s="416">
        <v>6131</v>
      </c>
      <c r="L3369" s="417">
        <f t="shared" si="4419"/>
        <v>0</v>
      </c>
      <c r="M3369" s="417">
        <f t="shared" si="4420"/>
        <v>205308</v>
      </c>
      <c r="N3369" s="417">
        <f t="shared" si="4421"/>
        <v>0</v>
      </c>
      <c r="O3369" s="417">
        <f t="shared" ref="O3369" si="4430">F3369-F3368</f>
        <v>0</v>
      </c>
      <c r="P3369" s="417">
        <f t="shared" ref="P3369:Q3369" si="4431">M3369-M3368</f>
        <v>0</v>
      </c>
      <c r="Q3369" s="417">
        <f t="shared" si="4431"/>
        <v>0</v>
      </c>
      <c r="R3369" s="422"/>
      <c r="T3369" s="415">
        <v>8</v>
      </c>
    </row>
    <row r="3370" spans="1:20" s="533" customFormat="1" ht="24" hidden="1" customHeight="1">
      <c r="A3370" s="366" t="s">
        <v>3726</v>
      </c>
      <c r="B3370" s="527" t="s">
        <v>0</v>
      </c>
      <c r="C3370" s="527" t="s">
        <v>3856</v>
      </c>
      <c r="D3370" s="528" t="s">
        <v>0</v>
      </c>
      <c r="E3370" s="528" t="s">
        <v>0</v>
      </c>
      <c r="F3370" s="529"/>
      <c r="G3370" s="530">
        <v>0</v>
      </c>
      <c r="H3370" s="529">
        <f>SUMIF($A$3372:$A$3383,$A3372,H3372:H3383)</f>
        <v>0</v>
      </c>
      <c r="I3370" s="530">
        <v>0</v>
      </c>
      <c r="J3370" s="529">
        <f>SUMIF($A$3372:$A$3383,$A3372,J3372:J3383)</f>
        <v>0</v>
      </c>
      <c r="K3370" s="530">
        <v>0</v>
      </c>
      <c r="L3370" s="529">
        <f>SUMIF($A$3372:$A$3383,$A3372,L3372:L3383)</f>
        <v>0</v>
      </c>
      <c r="M3370" s="531">
        <v>0</v>
      </c>
      <c r="N3370" s="529">
        <f>H3370+J3370+L3370</f>
        <v>0</v>
      </c>
      <c r="O3370" s="529"/>
      <c r="P3370" s="529"/>
      <c r="Q3370" s="529"/>
      <c r="R3370" s="532" t="s">
        <v>0</v>
      </c>
      <c r="T3370" s="529">
        <v>0</v>
      </c>
    </row>
    <row r="3371" spans="1:20" s="540" customFormat="1" ht="24" hidden="1" customHeight="1">
      <c r="A3371" s="372" t="s">
        <v>3723</v>
      </c>
      <c r="B3371" s="534"/>
      <c r="C3371" s="534" t="s">
        <v>3857</v>
      </c>
      <c r="D3371" s="535" t="s">
        <v>0</v>
      </c>
      <c r="E3371" s="535"/>
      <c r="F3371" s="536"/>
      <c r="G3371" s="537">
        <v>0</v>
      </c>
      <c r="H3371" s="536">
        <f>SUMIF($A$3372:$A$3383,$A3373,H3372:H3383)</f>
        <v>0</v>
      </c>
      <c r="I3371" s="537">
        <v>0</v>
      </c>
      <c r="J3371" s="536">
        <f>SUMIF($A$3372:$A$3383,$A3373,J3372:J3383)</f>
        <v>0</v>
      </c>
      <c r="K3371" s="537">
        <v>0</v>
      </c>
      <c r="L3371" s="536">
        <f>SUMIF($A$3372:$A$3383,$A3373,L3372:L3383)</f>
        <v>0</v>
      </c>
      <c r="M3371" s="538">
        <v>0</v>
      </c>
      <c r="N3371" s="536">
        <f t="shared" si="4421"/>
        <v>0</v>
      </c>
      <c r="O3371" s="536">
        <f t="shared" ref="O3371" si="4432">F3371-F3370</f>
        <v>0</v>
      </c>
      <c r="P3371" s="536">
        <f t="shared" ref="P3371:Q3371" si="4433">M3371-M3370</f>
        <v>0</v>
      </c>
      <c r="Q3371" s="536">
        <f t="shared" si="4433"/>
        <v>0</v>
      </c>
      <c r="R3371" s="539"/>
      <c r="T3371" s="536">
        <v>0</v>
      </c>
    </row>
    <row r="3372" spans="1:20" s="485" customFormat="1" ht="24" hidden="1" customHeight="1">
      <c r="A3372" s="366" t="s">
        <v>3709</v>
      </c>
      <c r="B3372" s="418" t="s">
        <v>0</v>
      </c>
      <c r="C3372" s="418" t="s">
        <v>2293</v>
      </c>
      <c r="D3372" s="418" t="s">
        <v>3858</v>
      </c>
      <c r="E3372" s="419" t="s">
        <v>1860</v>
      </c>
      <c r="F3372" s="410"/>
      <c r="G3372" s="411">
        <v>811</v>
      </c>
      <c r="H3372" s="412">
        <f>INT($F3372*G3372)</f>
        <v>0</v>
      </c>
      <c r="I3372" s="411">
        <v>47767</v>
      </c>
      <c r="J3372" s="412">
        <f>INT($F3372*I3372)</f>
        <v>0</v>
      </c>
      <c r="K3372" s="411">
        <v>2865</v>
      </c>
      <c r="L3372" s="412">
        <f>INT($F3372*K3372)</f>
        <v>0</v>
      </c>
      <c r="M3372" s="412">
        <f>+G3372+I3372+K3372</f>
        <v>51443</v>
      </c>
      <c r="N3372" s="412">
        <f>H3372+J3372+L3372</f>
        <v>0</v>
      </c>
      <c r="O3372" s="412"/>
      <c r="P3372" s="412"/>
      <c r="Q3372" s="412"/>
      <c r="R3372" s="419" t="s">
        <v>0</v>
      </c>
      <c r="T3372" s="410">
        <v>4</v>
      </c>
    </row>
    <row r="3373" spans="1:20" s="77" customFormat="1" ht="24" hidden="1" customHeight="1">
      <c r="A3373" s="372" t="s">
        <v>3735</v>
      </c>
      <c r="B3373" s="421"/>
      <c r="C3373" s="421" t="s">
        <v>2293</v>
      </c>
      <c r="D3373" s="421" t="s">
        <v>3858</v>
      </c>
      <c r="E3373" s="422" t="s">
        <v>1860</v>
      </c>
      <c r="F3373" s="415"/>
      <c r="G3373" s="416">
        <v>811</v>
      </c>
      <c r="H3373" s="417">
        <f t="shared" ref="H3373" si="4434">INT($F3373*G3373)</f>
        <v>0</v>
      </c>
      <c r="I3373" s="416">
        <v>47767</v>
      </c>
      <c r="J3373" s="417">
        <f t="shared" ref="J3373" si="4435">INT($F3373*I3373)</f>
        <v>0</v>
      </c>
      <c r="K3373" s="416">
        <v>2865</v>
      </c>
      <c r="L3373" s="417">
        <f t="shared" ref="L3373" si="4436">INT($F3373*K3373)</f>
        <v>0</v>
      </c>
      <c r="M3373" s="417">
        <f t="shared" ref="M3373" si="4437">+G3373+I3373+K3373</f>
        <v>51443</v>
      </c>
      <c r="N3373" s="417">
        <f t="shared" si="4421"/>
        <v>0</v>
      </c>
      <c r="O3373" s="417">
        <f t="shared" ref="O3373" si="4438">F3373-F3372</f>
        <v>0</v>
      </c>
      <c r="P3373" s="417">
        <f t="shared" ref="P3373:Q3373" si="4439">M3373-M3372</f>
        <v>0</v>
      </c>
      <c r="Q3373" s="417">
        <f t="shared" si="4439"/>
        <v>0</v>
      </c>
      <c r="R3373" s="422"/>
      <c r="T3373" s="415">
        <v>4</v>
      </c>
    </row>
    <row r="3374" spans="1:20" s="485" customFormat="1" ht="24" hidden="1" customHeight="1">
      <c r="A3374" s="366" t="s">
        <v>3709</v>
      </c>
      <c r="B3374" s="418" t="s">
        <v>0</v>
      </c>
      <c r="C3374" s="418" t="s">
        <v>2293</v>
      </c>
      <c r="D3374" s="418" t="s">
        <v>3859</v>
      </c>
      <c r="E3374" s="419" t="s">
        <v>1860</v>
      </c>
      <c r="F3374" s="410"/>
      <c r="G3374" s="411">
        <v>929</v>
      </c>
      <c r="H3374" s="412">
        <f>INT($F3374*G3374)</f>
        <v>0</v>
      </c>
      <c r="I3374" s="411">
        <v>55378</v>
      </c>
      <c r="J3374" s="412">
        <f>INT($F3374*I3374)</f>
        <v>0</v>
      </c>
      <c r="K3374" s="411">
        <v>3322</v>
      </c>
      <c r="L3374" s="412">
        <f>INT($F3374*K3374)</f>
        <v>0</v>
      </c>
      <c r="M3374" s="412">
        <f>+G3374+I3374+K3374</f>
        <v>59629</v>
      </c>
      <c r="N3374" s="412">
        <f>H3374+J3374+L3374</f>
        <v>0</v>
      </c>
      <c r="O3374" s="412"/>
      <c r="P3374" s="412"/>
      <c r="Q3374" s="412"/>
      <c r="R3374" s="419" t="s">
        <v>0</v>
      </c>
      <c r="T3374" s="410">
        <v>6</v>
      </c>
    </row>
    <row r="3375" spans="1:20" s="77" customFormat="1" ht="24" hidden="1" customHeight="1">
      <c r="A3375" s="372" t="s">
        <v>3723</v>
      </c>
      <c r="B3375" s="421"/>
      <c r="C3375" s="421" t="s">
        <v>2293</v>
      </c>
      <c r="D3375" s="421" t="s">
        <v>3859</v>
      </c>
      <c r="E3375" s="422" t="s">
        <v>1860</v>
      </c>
      <c r="F3375" s="415"/>
      <c r="G3375" s="416">
        <v>929</v>
      </c>
      <c r="H3375" s="417">
        <f t="shared" ref="H3375" si="4440">INT($F3375*G3375)</f>
        <v>0</v>
      </c>
      <c r="I3375" s="416">
        <v>55378</v>
      </c>
      <c r="J3375" s="417">
        <f t="shared" ref="J3375" si="4441">INT($F3375*I3375)</f>
        <v>0</v>
      </c>
      <c r="K3375" s="416">
        <v>3322</v>
      </c>
      <c r="L3375" s="417">
        <f t="shared" ref="L3375" si="4442">INT($F3375*K3375)</f>
        <v>0</v>
      </c>
      <c r="M3375" s="417">
        <f t="shared" ref="M3375" si="4443">+G3375+I3375+K3375</f>
        <v>59629</v>
      </c>
      <c r="N3375" s="417">
        <f t="shared" ref="N3375" si="4444">H3375+J3375+L3375</f>
        <v>0</v>
      </c>
      <c r="O3375" s="417">
        <f t="shared" ref="O3375" si="4445">F3375-F3374</f>
        <v>0</v>
      </c>
      <c r="P3375" s="417">
        <f t="shared" ref="P3375:Q3375" si="4446">M3375-M3374</f>
        <v>0</v>
      </c>
      <c r="Q3375" s="417">
        <f t="shared" si="4446"/>
        <v>0</v>
      </c>
      <c r="R3375" s="422"/>
      <c r="T3375" s="415">
        <v>6</v>
      </c>
    </row>
    <row r="3376" spans="1:20" s="485" customFormat="1" ht="24" hidden="1" customHeight="1">
      <c r="A3376" s="366" t="s">
        <v>3721</v>
      </c>
      <c r="B3376" s="418" t="s">
        <v>0</v>
      </c>
      <c r="C3376" s="418" t="s">
        <v>2293</v>
      </c>
      <c r="D3376" s="418" t="s">
        <v>3847</v>
      </c>
      <c r="E3376" s="419" t="s">
        <v>1860</v>
      </c>
      <c r="F3376" s="410"/>
      <c r="G3376" s="411">
        <v>1153</v>
      </c>
      <c r="H3376" s="412">
        <f>INT($F3376*G3376)</f>
        <v>0</v>
      </c>
      <c r="I3376" s="411">
        <v>80837</v>
      </c>
      <c r="J3376" s="412">
        <f>INT($F3376*I3376)</f>
        <v>0</v>
      </c>
      <c r="K3376" s="411">
        <v>4849</v>
      </c>
      <c r="L3376" s="412">
        <f>INT($F3376*K3376)</f>
        <v>0</v>
      </c>
      <c r="M3376" s="412">
        <f>+G3376+I3376+K3376</f>
        <v>86839</v>
      </c>
      <c r="N3376" s="412">
        <f>H3376+J3376+L3376</f>
        <v>0</v>
      </c>
      <c r="O3376" s="412"/>
      <c r="P3376" s="412"/>
      <c r="Q3376" s="412"/>
      <c r="R3376" s="419" t="s">
        <v>0</v>
      </c>
      <c r="T3376" s="410">
        <v>3</v>
      </c>
    </row>
    <row r="3377" spans="1:20" s="77" customFormat="1" ht="24" hidden="1" customHeight="1">
      <c r="A3377" s="372" t="s">
        <v>3711</v>
      </c>
      <c r="B3377" s="421"/>
      <c r="C3377" s="421" t="s">
        <v>2293</v>
      </c>
      <c r="D3377" s="421" t="s">
        <v>3847</v>
      </c>
      <c r="E3377" s="422" t="s">
        <v>1860</v>
      </c>
      <c r="F3377" s="415"/>
      <c r="G3377" s="416">
        <v>1153</v>
      </c>
      <c r="H3377" s="417">
        <f t="shared" ref="H3377:H3381" si="4447">INT($F3377*G3377)</f>
        <v>0</v>
      </c>
      <c r="I3377" s="416">
        <v>80837</v>
      </c>
      <c r="J3377" s="417">
        <f t="shared" ref="J3377:J3381" si="4448">INT($F3377*I3377)</f>
        <v>0</v>
      </c>
      <c r="K3377" s="416">
        <v>4849</v>
      </c>
      <c r="L3377" s="417">
        <f t="shared" ref="L3377:L3381" si="4449">INT($F3377*K3377)</f>
        <v>0</v>
      </c>
      <c r="M3377" s="417">
        <f t="shared" ref="M3377:M3381" si="4450">+G3377+I3377+K3377</f>
        <v>86839</v>
      </c>
      <c r="N3377" s="417">
        <f t="shared" ref="N3377:N3381" si="4451">H3377+J3377+L3377</f>
        <v>0</v>
      </c>
      <c r="O3377" s="417">
        <f t="shared" ref="O3377" si="4452">F3377-F3376</f>
        <v>0</v>
      </c>
      <c r="P3377" s="417">
        <f t="shared" ref="P3377:Q3377" si="4453">M3377-M3376</f>
        <v>0</v>
      </c>
      <c r="Q3377" s="417">
        <f t="shared" si="4453"/>
        <v>0</v>
      </c>
      <c r="R3377" s="422"/>
      <c r="T3377" s="415">
        <v>3</v>
      </c>
    </row>
    <row r="3378" spans="1:20" s="485" customFormat="1" ht="24" hidden="1" customHeight="1">
      <c r="A3378" s="366" t="s">
        <v>3719</v>
      </c>
      <c r="B3378" s="418" t="s">
        <v>0</v>
      </c>
      <c r="C3378" s="418" t="s">
        <v>2293</v>
      </c>
      <c r="D3378" s="418" t="s">
        <v>3848</v>
      </c>
      <c r="E3378" s="419" t="s">
        <v>1860</v>
      </c>
      <c r="F3378" s="410"/>
      <c r="G3378" s="411">
        <v>1389</v>
      </c>
      <c r="H3378" s="412">
        <f>INT($F3378*G3378)</f>
        <v>0</v>
      </c>
      <c r="I3378" s="411">
        <v>104984</v>
      </c>
      <c r="J3378" s="412">
        <f>INT($F3378*I3378)</f>
        <v>0</v>
      </c>
      <c r="K3378" s="411">
        <v>6298</v>
      </c>
      <c r="L3378" s="412">
        <f>INT($F3378*K3378)</f>
        <v>0</v>
      </c>
      <c r="M3378" s="412">
        <f>+G3378+I3378+K3378</f>
        <v>112671</v>
      </c>
      <c r="N3378" s="412">
        <f>H3378+J3378+L3378</f>
        <v>0</v>
      </c>
      <c r="O3378" s="412"/>
      <c r="P3378" s="412"/>
      <c r="Q3378" s="412"/>
      <c r="R3378" s="419" t="s">
        <v>0</v>
      </c>
      <c r="T3378" s="410">
        <v>9</v>
      </c>
    </row>
    <row r="3379" spans="1:20" s="77" customFormat="1" ht="24" hidden="1" customHeight="1">
      <c r="A3379" s="372" t="s">
        <v>3723</v>
      </c>
      <c r="B3379" s="421"/>
      <c r="C3379" s="421" t="s">
        <v>2293</v>
      </c>
      <c r="D3379" s="421" t="s">
        <v>3848</v>
      </c>
      <c r="E3379" s="422" t="s">
        <v>1860</v>
      </c>
      <c r="F3379" s="415"/>
      <c r="G3379" s="416">
        <v>1389</v>
      </c>
      <c r="H3379" s="417">
        <f t="shared" si="4447"/>
        <v>0</v>
      </c>
      <c r="I3379" s="416">
        <v>104984</v>
      </c>
      <c r="J3379" s="417">
        <f t="shared" si="4448"/>
        <v>0</v>
      </c>
      <c r="K3379" s="416">
        <v>6298</v>
      </c>
      <c r="L3379" s="417">
        <f t="shared" si="4449"/>
        <v>0</v>
      </c>
      <c r="M3379" s="417">
        <f t="shared" si="4450"/>
        <v>112671</v>
      </c>
      <c r="N3379" s="417">
        <f t="shared" si="4451"/>
        <v>0</v>
      </c>
      <c r="O3379" s="417">
        <f t="shared" ref="O3379" si="4454">F3379-F3378</f>
        <v>0</v>
      </c>
      <c r="P3379" s="417">
        <f t="shared" ref="P3379:Q3379" si="4455">M3379-M3378</f>
        <v>0</v>
      </c>
      <c r="Q3379" s="417">
        <f t="shared" si="4455"/>
        <v>0</v>
      </c>
      <c r="R3379" s="422"/>
      <c r="T3379" s="415">
        <v>9</v>
      </c>
    </row>
    <row r="3380" spans="1:20" s="485" customFormat="1" ht="24" hidden="1" customHeight="1">
      <c r="A3380" s="366" t="s">
        <v>3709</v>
      </c>
      <c r="B3380" s="418" t="s">
        <v>0</v>
      </c>
      <c r="C3380" s="418" t="s">
        <v>2293</v>
      </c>
      <c r="D3380" s="418" t="s">
        <v>3849</v>
      </c>
      <c r="E3380" s="419" t="s">
        <v>1860</v>
      </c>
      <c r="F3380" s="410"/>
      <c r="G3380" s="411">
        <v>44080.6</v>
      </c>
      <c r="H3380" s="412">
        <f>INT($F3380*G3380)</f>
        <v>0</v>
      </c>
      <c r="I3380" s="411">
        <v>183092</v>
      </c>
      <c r="J3380" s="412">
        <f>INT($F3380*I3380)</f>
        <v>0</v>
      </c>
      <c r="K3380" s="411">
        <v>8045.2</v>
      </c>
      <c r="L3380" s="412">
        <f>INT($F3380*K3380)</f>
        <v>0</v>
      </c>
      <c r="M3380" s="412">
        <f>+G3380+I3380+K3380</f>
        <v>235217.80000000002</v>
      </c>
      <c r="N3380" s="412">
        <f>H3380+J3380+L3380</f>
        <v>0</v>
      </c>
      <c r="O3380" s="412"/>
      <c r="P3380" s="412"/>
      <c r="Q3380" s="412"/>
      <c r="R3380" s="419" t="s">
        <v>0</v>
      </c>
      <c r="T3380" s="410">
        <v>12</v>
      </c>
    </row>
    <row r="3381" spans="1:20" s="77" customFormat="1" ht="24" hidden="1" customHeight="1">
      <c r="A3381" s="372" t="s">
        <v>3706</v>
      </c>
      <c r="B3381" s="421"/>
      <c r="C3381" s="421" t="s">
        <v>2293</v>
      </c>
      <c r="D3381" s="421" t="s">
        <v>3849</v>
      </c>
      <c r="E3381" s="422" t="s">
        <v>1860</v>
      </c>
      <c r="F3381" s="415"/>
      <c r="G3381" s="416">
        <v>44080.6</v>
      </c>
      <c r="H3381" s="417">
        <f t="shared" si="4447"/>
        <v>0</v>
      </c>
      <c r="I3381" s="416">
        <v>183092</v>
      </c>
      <c r="J3381" s="417">
        <f t="shared" si="4448"/>
        <v>0</v>
      </c>
      <c r="K3381" s="416">
        <v>8045.2</v>
      </c>
      <c r="L3381" s="417">
        <f t="shared" si="4449"/>
        <v>0</v>
      </c>
      <c r="M3381" s="417">
        <f t="shared" si="4450"/>
        <v>235217.80000000002</v>
      </c>
      <c r="N3381" s="417">
        <f t="shared" si="4451"/>
        <v>0</v>
      </c>
      <c r="O3381" s="417">
        <f t="shared" ref="O3381" si="4456">F3381-F3380</f>
        <v>0</v>
      </c>
      <c r="P3381" s="417">
        <f t="shared" ref="P3381:Q3381" si="4457">M3381-M3380</f>
        <v>0</v>
      </c>
      <c r="Q3381" s="417">
        <f t="shared" si="4457"/>
        <v>0</v>
      </c>
      <c r="R3381" s="422"/>
      <c r="T3381" s="415">
        <v>12</v>
      </c>
    </row>
    <row r="3382" spans="1:20" s="485" customFormat="1" ht="24" hidden="1" customHeight="1">
      <c r="A3382" s="366" t="s">
        <v>3721</v>
      </c>
      <c r="B3382" s="418" t="s">
        <v>0</v>
      </c>
      <c r="C3382" s="418" t="s">
        <v>2293</v>
      </c>
      <c r="D3382" s="418" t="s">
        <v>3850</v>
      </c>
      <c r="E3382" s="419" t="s">
        <v>1860</v>
      </c>
      <c r="F3382" s="410"/>
      <c r="G3382" s="411">
        <v>3408</v>
      </c>
      <c r="H3382" s="412">
        <f>INT($F3382*G3382)</f>
        <v>0</v>
      </c>
      <c r="I3382" s="411">
        <v>393692</v>
      </c>
      <c r="J3382" s="412">
        <f>INT($F3382*I3382)</f>
        <v>0</v>
      </c>
      <c r="K3382" s="411">
        <v>23621</v>
      </c>
      <c r="L3382" s="412">
        <f>INT($F3382*K3382)</f>
        <v>0</v>
      </c>
      <c r="M3382" s="412">
        <f>+G3382+I3382+K3382</f>
        <v>420721</v>
      </c>
      <c r="N3382" s="412">
        <f>H3382+J3382+L3382</f>
        <v>0</v>
      </c>
      <c r="O3382" s="412"/>
      <c r="P3382" s="412"/>
      <c r="Q3382" s="412"/>
      <c r="R3382" s="419" t="s">
        <v>0</v>
      </c>
      <c r="T3382" s="410">
        <v>9</v>
      </c>
    </row>
    <row r="3383" spans="1:20" s="77" customFormat="1" ht="24" hidden="1" customHeight="1">
      <c r="A3383" s="372" t="s">
        <v>3706</v>
      </c>
      <c r="B3383" s="421"/>
      <c r="C3383" s="421" t="s">
        <v>2293</v>
      </c>
      <c r="D3383" s="421" t="s">
        <v>3850</v>
      </c>
      <c r="E3383" s="422" t="s">
        <v>1860</v>
      </c>
      <c r="F3383" s="415"/>
      <c r="G3383" s="416">
        <v>3408</v>
      </c>
      <c r="H3383" s="417">
        <f t="shared" ref="H3383" si="4458">INT($F3383*G3383)</f>
        <v>0</v>
      </c>
      <c r="I3383" s="416">
        <v>393692</v>
      </c>
      <c r="J3383" s="417">
        <f t="shared" ref="J3383" si="4459">INT($F3383*I3383)</f>
        <v>0</v>
      </c>
      <c r="K3383" s="416">
        <v>23621</v>
      </c>
      <c r="L3383" s="417">
        <f t="shared" ref="L3383" si="4460">INT($F3383*K3383)</f>
        <v>0</v>
      </c>
      <c r="M3383" s="417">
        <f t="shared" ref="M3383" si="4461">+G3383+I3383+K3383</f>
        <v>420721</v>
      </c>
      <c r="N3383" s="417">
        <f t="shared" ref="N3383:N3387" si="4462">H3383+J3383+L3383</f>
        <v>0</v>
      </c>
      <c r="O3383" s="417">
        <f t="shared" ref="O3383" si="4463">F3383-F3382</f>
        <v>0</v>
      </c>
      <c r="P3383" s="417">
        <f t="shared" ref="P3383:Q3383" si="4464">M3383-M3382</f>
        <v>0</v>
      </c>
      <c r="Q3383" s="417">
        <f t="shared" si="4464"/>
        <v>0</v>
      </c>
      <c r="R3383" s="422"/>
      <c r="T3383" s="415">
        <v>9</v>
      </c>
    </row>
    <row r="3384" spans="1:20" s="533" customFormat="1" ht="24" hidden="1" customHeight="1">
      <c r="A3384" s="366" t="s">
        <v>3726</v>
      </c>
      <c r="B3384" s="527" t="s">
        <v>0</v>
      </c>
      <c r="C3384" s="527" t="s">
        <v>3860</v>
      </c>
      <c r="D3384" s="528" t="s">
        <v>0</v>
      </c>
      <c r="E3384" s="528" t="s">
        <v>0</v>
      </c>
      <c r="F3384" s="529"/>
      <c r="G3384" s="530">
        <v>0</v>
      </c>
      <c r="H3384" s="529">
        <f>SUMIF($A$3386:$A$3395,$A3386,H3386:H3395)</f>
        <v>0</v>
      </c>
      <c r="I3384" s="530">
        <v>0</v>
      </c>
      <c r="J3384" s="529">
        <f>SUMIF($A$3386:$A$3395,$A3386,J3386:J3395)</f>
        <v>0</v>
      </c>
      <c r="K3384" s="530">
        <v>0</v>
      </c>
      <c r="L3384" s="529">
        <f>SUMIF($A$3386:$A$3395,$A3386,L3386:L3395)</f>
        <v>0</v>
      </c>
      <c r="M3384" s="531">
        <v>0</v>
      </c>
      <c r="N3384" s="529">
        <f>H3384+J3384+L3384</f>
        <v>0</v>
      </c>
      <c r="O3384" s="529"/>
      <c r="P3384" s="529"/>
      <c r="Q3384" s="529"/>
      <c r="R3384" s="532" t="s">
        <v>0</v>
      </c>
      <c r="T3384" s="529">
        <v>0</v>
      </c>
    </row>
    <row r="3385" spans="1:20" s="540" customFormat="1" ht="24" hidden="1" customHeight="1">
      <c r="A3385" s="372" t="s">
        <v>3711</v>
      </c>
      <c r="B3385" s="534"/>
      <c r="C3385" s="534" t="s">
        <v>3861</v>
      </c>
      <c r="D3385" s="535" t="s">
        <v>0</v>
      </c>
      <c r="E3385" s="535"/>
      <c r="F3385" s="536"/>
      <c r="G3385" s="537">
        <v>0</v>
      </c>
      <c r="H3385" s="536">
        <f>SUMIF($A$3386:$A$3395,$A3387,H3386:H3395)</f>
        <v>0</v>
      </c>
      <c r="I3385" s="537">
        <v>0</v>
      </c>
      <c r="J3385" s="536">
        <f>SUMIF($A$3386:$A$3395,$A3387,J3386:J3395)</f>
        <v>0</v>
      </c>
      <c r="K3385" s="537">
        <v>0</v>
      </c>
      <c r="L3385" s="536">
        <f>SUMIF($A$3386:$A$3395,$A3387,L3386:L3395)</f>
        <v>0</v>
      </c>
      <c r="M3385" s="538">
        <v>0</v>
      </c>
      <c r="N3385" s="536">
        <f t="shared" si="4462"/>
        <v>0</v>
      </c>
      <c r="O3385" s="536">
        <f t="shared" ref="O3385" si="4465">F3385-F3384</f>
        <v>0</v>
      </c>
      <c r="P3385" s="536">
        <f t="shared" ref="P3385:Q3385" si="4466">M3385-M3384</f>
        <v>0</v>
      </c>
      <c r="Q3385" s="536">
        <f t="shared" si="4466"/>
        <v>0</v>
      </c>
      <c r="R3385" s="539"/>
      <c r="T3385" s="536">
        <v>0</v>
      </c>
    </row>
    <row r="3386" spans="1:20" s="485" customFormat="1" ht="24" hidden="1" customHeight="1">
      <c r="A3386" s="366" t="s">
        <v>3721</v>
      </c>
      <c r="B3386" s="418" t="s">
        <v>0</v>
      </c>
      <c r="C3386" s="418" t="s">
        <v>2300</v>
      </c>
      <c r="D3386" s="418" t="s">
        <v>3862</v>
      </c>
      <c r="E3386" s="419" t="s">
        <v>1860</v>
      </c>
      <c r="F3386" s="410"/>
      <c r="G3386" s="411">
        <v>14696</v>
      </c>
      <c r="H3386" s="412">
        <f>INT($F3386*G3386)</f>
        <v>0</v>
      </c>
      <c r="I3386" s="411">
        <v>64569</v>
      </c>
      <c r="J3386" s="412">
        <f>INT($F3386*I3386)</f>
        <v>0</v>
      </c>
      <c r="K3386" s="411"/>
      <c r="L3386" s="412">
        <f>INT($F3386*K3386)</f>
        <v>0</v>
      </c>
      <c r="M3386" s="412">
        <f>+G3386+I3386+K3386</f>
        <v>79265</v>
      </c>
      <c r="N3386" s="412">
        <f>H3386+J3386+L3386</f>
        <v>0</v>
      </c>
      <c r="O3386" s="412"/>
      <c r="P3386" s="412"/>
      <c r="Q3386" s="412"/>
      <c r="R3386" s="419" t="s">
        <v>0</v>
      </c>
      <c r="T3386" s="410">
        <v>6</v>
      </c>
    </row>
    <row r="3387" spans="1:20" s="77" customFormat="1" ht="24" hidden="1" customHeight="1">
      <c r="A3387" s="372" t="s">
        <v>3735</v>
      </c>
      <c r="B3387" s="421"/>
      <c r="C3387" s="421" t="s">
        <v>2300</v>
      </c>
      <c r="D3387" s="421" t="s">
        <v>3862</v>
      </c>
      <c r="E3387" s="422" t="s">
        <v>1860</v>
      </c>
      <c r="F3387" s="415"/>
      <c r="G3387" s="416">
        <v>14696</v>
      </c>
      <c r="H3387" s="417">
        <f t="shared" ref="H3387" si="4467">INT($F3387*G3387)</f>
        <v>0</v>
      </c>
      <c r="I3387" s="416">
        <v>64569</v>
      </c>
      <c r="J3387" s="417">
        <f t="shared" ref="J3387" si="4468">INT($F3387*I3387)</f>
        <v>0</v>
      </c>
      <c r="K3387" s="416"/>
      <c r="L3387" s="417">
        <f t="shared" ref="L3387" si="4469">INT($F3387*K3387)</f>
        <v>0</v>
      </c>
      <c r="M3387" s="417">
        <f t="shared" ref="M3387" si="4470">+G3387+I3387+K3387</f>
        <v>79265</v>
      </c>
      <c r="N3387" s="417">
        <f t="shared" si="4462"/>
        <v>0</v>
      </c>
      <c r="O3387" s="417">
        <f t="shared" ref="O3387" si="4471">F3387-F3386</f>
        <v>0</v>
      </c>
      <c r="P3387" s="417">
        <f t="shared" ref="P3387:Q3387" si="4472">M3387-M3386</f>
        <v>0</v>
      </c>
      <c r="Q3387" s="417">
        <f t="shared" si="4472"/>
        <v>0</v>
      </c>
      <c r="R3387" s="422"/>
      <c r="T3387" s="415">
        <v>6</v>
      </c>
    </row>
    <row r="3388" spans="1:20" s="485" customFormat="1" ht="24" hidden="1" customHeight="1">
      <c r="A3388" s="366" t="s">
        <v>3721</v>
      </c>
      <c r="B3388" s="418" t="s">
        <v>0</v>
      </c>
      <c r="C3388" s="418" t="s">
        <v>2300</v>
      </c>
      <c r="D3388" s="418" t="s">
        <v>3863</v>
      </c>
      <c r="E3388" s="419" t="s">
        <v>1860</v>
      </c>
      <c r="F3388" s="410"/>
      <c r="G3388" s="411">
        <v>18420</v>
      </c>
      <c r="H3388" s="412">
        <f>INT($F3388*G3388)</f>
        <v>0</v>
      </c>
      <c r="I3388" s="411">
        <v>75728</v>
      </c>
      <c r="J3388" s="412">
        <f>INT($F3388*I3388)</f>
        <v>0</v>
      </c>
      <c r="K3388" s="411"/>
      <c r="L3388" s="412">
        <f>INT($F3388*K3388)</f>
        <v>0</v>
      </c>
      <c r="M3388" s="412">
        <f>+G3388+I3388+K3388</f>
        <v>94148</v>
      </c>
      <c r="N3388" s="412">
        <f>H3388+J3388+L3388</f>
        <v>0</v>
      </c>
      <c r="O3388" s="412"/>
      <c r="P3388" s="412"/>
      <c r="Q3388" s="412"/>
      <c r="R3388" s="419" t="s">
        <v>0</v>
      </c>
      <c r="T3388" s="410">
        <v>4</v>
      </c>
    </row>
    <row r="3389" spans="1:20" s="77" customFormat="1" ht="24" hidden="1" customHeight="1">
      <c r="A3389" s="372" t="s">
        <v>3713</v>
      </c>
      <c r="B3389" s="421"/>
      <c r="C3389" s="421" t="s">
        <v>2300</v>
      </c>
      <c r="D3389" s="421" t="s">
        <v>3863</v>
      </c>
      <c r="E3389" s="422" t="s">
        <v>1860</v>
      </c>
      <c r="F3389" s="415"/>
      <c r="G3389" s="416">
        <v>18420</v>
      </c>
      <c r="H3389" s="417">
        <f t="shared" ref="H3389:H3391" si="4473">INT($F3389*G3389)</f>
        <v>0</v>
      </c>
      <c r="I3389" s="416">
        <v>75728</v>
      </c>
      <c r="J3389" s="417">
        <f t="shared" ref="J3389:J3391" si="4474">INT($F3389*I3389)</f>
        <v>0</v>
      </c>
      <c r="K3389" s="416"/>
      <c r="L3389" s="417">
        <f t="shared" ref="L3389:L3391" si="4475">INT($F3389*K3389)</f>
        <v>0</v>
      </c>
      <c r="M3389" s="417">
        <f t="shared" ref="M3389:M3391" si="4476">+G3389+I3389+K3389</f>
        <v>94148</v>
      </c>
      <c r="N3389" s="417">
        <f t="shared" ref="N3389:N3391" si="4477">H3389+J3389+L3389</f>
        <v>0</v>
      </c>
      <c r="O3389" s="417">
        <f t="shared" ref="O3389" si="4478">F3389-F3388</f>
        <v>0</v>
      </c>
      <c r="P3389" s="417">
        <f t="shared" ref="P3389:Q3389" si="4479">M3389-M3388</f>
        <v>0</v>
      </c>
      <c r="Q3389" s="417">
        <f t="shared" si="4479"/>
        <v>0</v>
      </c>
      <c r="R3389" s="422"/>
      <c r="T3389" s="415">
        <v>4</v>
      </c>
    </row>
    <row r="3390" spans="1:20" s="485" customFormat="1" ht="24" hidden="1" customHeight="1">
      <c r="A3390" s="366" t="s">
        <v>3721</v>
      </c>
      <c r="B3390" s="418" t="s">
        <v>0</v>
      </c>
      <c r="C3390" s="418" t="s">
        <v>2300</v>
      </c>
      <c r="D3390" s="418" t="s">
        <v>3864</v>
      </c>
      <c r="E3390" s="419" t="s">
        <v>1860</v>
      </c>
      <c r="F3390" s="410"/>
      <c r="G3390" s="411">
        <v>29339</v>
      </c>
      <c r="H3390" s="412">
        <f>INT($F3390*G3390)</f>
        <v>0</v>
      </c>
      <c r="I3390" s="411">
        <v>82897</v>
      </c>
      <c r="J3390" s="412">
        <f>INT($F3390*I3390)</f>
        <v>0</v>
      </c>
      <c r="K3390" s="411"/>
      <c r="L3390" s="412">
        <f>INT($F3390*K3390)</f>
        <v>0</v>
      </c>
      <c r="M3390" s="412">
        <f>+G3390+I3390+K3390</f>
        <v>112236</v>
      </c>
      <c r="N3390" s="412">
        <f>H3390+J3390+L3390</f>
        <v>0</v>
      </c>
      <c r="O3390" s="412"/>
      <c r="P3390" s="412"/>
      <c r="Q3390" s="412"/>
      <c r="R3390" s="419" t="s">
        <v>0</v>
      </c>
      <c r="T3390" s="410">
        <v>9</v>
      </c>
    </row>
    <row r="3391" spans="1:20" s="77" customFormat="1" ht="24" hidden="1" customHeight="1">
      <c r="A3391" s="372" t="s">
        <v>3706</v>
      </c>
      <c r="B3391" s="421"/>
      <c r="C3391" s="421" t="s">
        <v>2300</v>
      </c>
      <c r="D3391" s="421" t="s">
        <v>3864</v>
      </c>
      <c r="E3391" s="422" t="s">
        <v>1860</v>
      </c>
      <c r="F3391" s="415"/>
      <c r="G3391" s="416">
        <v>29339</v>
      </c>
      <c r="H3391" s="417">
        <f t="shared" si="4473"/>
        <v>0</v>
      </c>
      <c r="I3391" s="416">
        <v>82897</v>
      </c>
      <c r="J3391" s="417">
        <f t="shared" si="4474"/>
        <v>0</v>
      </c>
      <c r="K3391" s="416"/>
      <c r="L3391" s="417">
        <f t="shared" si="4475"/>
        <v>0</v>
      </c>
      <c r="M3391" s="417">
        <f t="shared" si="4476"/>
        <v>112236</v>
      </c>
      <c r="N3391" s="417">
        <f t="shared" si="4477"/>
        <v>0</v>
      </c>
      <c r="O3391" s="417">
        <f t="shared" ref="O3391" si="4480">F3391-F3390</f>
        <v>0</v>
      </c>
      <c r="P3391" s="417">
        <f t="shared" ref="P3391:Q3391" si="4481">M3391-M3390</f>
        <v>0</v>
      </c>
      <c r="Q3391" s="417">
        <f t="shared" si="4481"/>
        <v>0</v>
      </c>
      <c r="R3391" s="422"/>
      <c r="T3391" s="415">
        <v>9</v>
      </c>
    </row>
    <row r="3392" spans="1:20" s="485" customFormat="1" ht="24" hidden="1" customHeight="1">
      <c r="A3392" s="366" t="s">
        <v>3709</v>
      </c>
      <c r="B3392" s="418" t="s">
        <v>0</v>
      </c>
      <c r="C3392" s="418" t="s">
        <v>2300</v>
      </c>
      <c r="D3392" s="418" t="s">
        <v>3865</v>
      </c>
      <c r="E3392" s="419" t="s">
        <v>1860</v>
      </c>
      <c r="F3392" s="410"/>
      <c r="G3392" s="411">
        <v>61794.2</v>
      </c>
      <c r="H3392" s="412">
        <f>INT($F3392*G3392)</f>
        <v>0</v>
      </c>
      <c r="I3392" s="411">
        <v>126684</v>
      </c>
      <c r="J3392" s="412">
        <f>INT($F3392*I3392)</f>
        <v>0</v>
      </c>
      <c r="K3392" s="411"/>
      <c r="L3392" s="412">
        <f>INT($F3392*K3392)</f>
        <v>0</v>
      </c>
      <c r="M3392" s="412">
        <f>+G3392+I3392+K3392</f>
        <v>188478.2</v>
      </c>
      <c r="N3392" s="412">
        <f>H3392+J3392+L3392</f>
        <v>0</v>
      </c>
      <c r="O3392" s="412"/>
      <c r="P3392" s="412"/>
      <c r="Q3392" s="412"/>
      <c r="R3392" s="419" t="s">
        <v>0</v>
      </c>
      <c r="T3392" s="410">
        <v>30</v>
      </c>
    </row>
    <row r="3393" spans="1:20" s="77" customFormat="1" ht="24" hidden="1" customHeight="1">
      <c r="A3393" s="372" t="s">
        <v>3723</v>
      </c>
      <c r="B3393" s="421"/>
      <c r="C3393" s="421" t="s">
        <v>2300</v>
      </c>
      <c r="D3393" s="421" t="s">
        <v>3865</v>
      </c>
      <c r="E3393" s="422" t="s">
        <v>1860</v>
      </c>
      <c r="F3393" s="415"/>
      <c r="G3393" s="416">
        <v>61794.2</v>
      </c>
      <c r="H3393" s="417">
        <f t="shared" ref="H3393" si="4482">INT($F3393*G3393)</f>
        <v>0</v>
      </c>
      <c r="I3393" s="416">
        <v>126684</v>
      </c>
      <c r="J3393" s="417">
        <f t="shared" ref="J3393" si="4483">INT($F3393*I3393)</f>
        <v>0</v>
      </c>
      <c r="K3393" s="416"/>
      <c r="L3393" s="417">
        <f t="shared" ref="L3393" si="4484">INT($F3393*K3393)</f>
        <v>0</v>
      </c>
      <c r="M3393" s="417">
        <f t="shared" ref="M3393" si="4485">+G3393+I3393+K3393</f>
        <v>188478.2</v>
      </c>
      <c r="N3393" s="417">
        <f t="shared" ref="N3393" si="4486">H3393+J3393+L3393</f>
        <v>0</v>
      </c>
      <c r="O3393" s="417">
        <f t="shared" ref="O3393" si="4487">F3393-F3392</f>
        <v>0</v>
      </c>
      <c r="P3393" s="417">
        <f t="shared" ref="P3393:Q3393" si="4488">M3393-M3392</f>
        <v>0</v>
      </c>
      <c r="Q3393" s="417">
        <f t="shared" si="4488"/>
        <v>0</v>
      </c>
      <c r="R3393" s="422"/>
      <c r="T3393" s="415">
        <v>30</v>
      </c>
    </row>
    <row r="3394" spans="1:20" s="485" customFormat="1" ht="24" hidden="1" customHeight="1">
      <c r="A3394" s="366" t="s">
        <v>3709</v>
      </c>
      <c r="B3394" s="418" t="s">
        <v>0</v>
      </c>
      <c r="C3394" s="418" t="s">
        <v>2300</v>
      </c>
      <c r="D3394" s="418" t="s">
        <v>3866</v>
      </c>
      <c r="E3394" s="419" t="s">
        <v>1860</v>
      </c>
      <c r="F3394" s="410"/>
      <c r="G3394" s="411">
        <v>48279</v>
      </c>
      <c r="H3394" s="412">
        <f>INT($F3394*G3394)</f>
        <v>0</v>
      </c>
      <c r="I3394" s="411">
        <v>178556</v>
      </c>
      <c r="J3394" s="412">
        <f>INT($F3394*I3394)</f>
        <v>0</v>
      </c>
      <c r="K3394" s="411"/>
      <c r="L3394" s="412">
        <f>INT($F3394*K3394)</f>
        <v>0</v>
      </c>
      <c r="M3394" s="412">
        <f>+G3394+I3394+K3394</f>
        <v>226835</v>
      </c>
      <c r="N3394" s="412">
        <f>H3394+J3394+L3394</f>
        <v>0</v>
      </c>
      <c r="O3394" s="412"/>
      <c r="P3394" s="412"/>
      <c r="Q3394" s="412"/>
      <c r="R3394" s="419" t="s">
        <v>0</v>
      </c>
      <c r="T3394" s="410">
        <v>24</v>
      </c>
    </row>
    <row r="3395" spans="1:20" s="77" customFormat="1" ht="24" hidden="1" customHeight="1">
      <c r="A3395" s="372" t="s">
        <v>3711</v>
      </c>
      <c r="B3395" s="421"/>
      <c r="C3395" s="421" t="s">
        <v>2300</v>
      </c>
      <c r="D3395" s="421" t="s">
        <v>3866</v>
      </c>
      <c r="E3395" s="422" t="s">
        <v>1860</v>
      </c>
      <c r="F3395" s="415"/>
      <c r="G3395" s="416">
        <v>48279</v>
      </c>
      <c r="H3395" s="417">
        <f t="shared" ref="H3395" si="4489">INT($F3395*G3395)</f>
        <v>0</v>
      </c>
      <c r="I3395" s="416">
        <v>178556</v>
      </c>
      <c r="J3395" s="417">
        <f t="shared" ref="J3395" si="4490">INT($F3395*I3395)</f>
        <v>0</v>
      </c>
      <c r="K3395" s="416"/>
      <c r="L3395" s="417">
        <f t="shared" ref="L3395" si="4491">INT($F3395*K3395)</f>
        <v>0</v>
      </c>
      <c r="M3395" s="417">
        <f t="shared" ref="M3395" si="4492">+G3395+I3395+K3395</f>
        <v>226835</v>
      </c>
      <c r="N3395" s="417">
        <f t="shared" ref="N3395:N3405" si="4493">H3395+J3395+L3395</f>
        <v>0</v>
      </c>
      <c r="O3395" s="417">
        <f t="shared" ref="O3395" si="4494">F3395-F3394</f>
        <v>0</v>
      </c>
      <c r="P3395" s="417">
        <f t="shared" ref="P3395:Q3395" si="4495">M3395-M3394</f>
        <v>0</v>
      </c>
      <c r="Q3395" s="417">
        <f t="shared" si="4495"/>
        <v>0</v>
      </c>
      <c r="R3395" s="422"/>
      <c r="T3395" s="415">
        <v>24</v>
      </c>
    </row>
    <row r="3396" spans="1:20" s="533" customFormat="1" ht="24" hidden="1" customHeight="1">
      <c r="A3396" s="366" t="s">
        <v>3709</v>
      </c>
      <c r="B3396" s="527" t="s">
        <v>0</v>
      </c>
      <c r="C3396" s="527" t="s">
        <v>3867</v>
      </c>
      <c r="D3396" s="528" t="s">
        <v>0</v>
      </c>
      <c r="E3396" s="528" t="s">
        <v>0</v>
      </c>
      <c r="F3396" s="529"/>
      <c r="G3396" s="530">
        <v>0</v>
      </c>
      <c r="H3396" s="529">
        <f>SUMIF($A$3398:$A$3407,$A3398,H3398:H3407)</f>
        <v>0</v>
      </c>
      <c r="I3396" s="530">
        <v>0</v>
      </c>
      <c r="J3396" s="529">
        <f>SUMIF($A$3398:$A$3407,$A3398,J3398:J3407)</f>
        <v>0</v>
      </c>
      <c r="K3396" s="530">
        <v>0</v>
      </c>
      <c r="L3396" s="529">
        <f>SUMIF($A$3398:$A$3407,$A3398,L3398:L3407)</f>
        <v>0</v>
      </c>
      <c r="M3396" s="531">
        <v>0</v>
      </c>
      <c r="N3396" s="529">
        <f>H3396+J3396+L3396</f>
        <v>0</v>
      </c>
      <c r="O3396" s="529"/>
      <c r="P3396" s="529"/>
      <c r="Q3396" s="529"/>
      <c r="R3396" s="532" t="s">
        <v>0</v>
      </c>
      <c r="T3396" s="529">
        <v>0</v>
      </c>
    </row>
    <row r="3397" spans="1:20" s="540" customFormat="1" ht="24" hidden="1" customHeight="1">
      <c r="A3397" s="372" t="s">
        <v>3723</v>
      </c>
      <c r="B3397" s="534"/>
      <c r="C3397" s="534" t="s">
        <v>3868</v>
      </c>
      <c r="D3397" s="535" t="s">
        <v>0</v>
      </c>
      <c r="E3397" s="535"/>
      <c r="F3397" s="536"/>
      <c r="G3397" s="537">
        <v>0</v>
      </c>
      <c r="H3397" s="536">
        <f>SUMIF($A$3398:$A$3407,$A3399,H3398:H3407)</f>
        <v>0</v>
      </c>
      <c r="I3397" s="537">
        <v>0</v>
      </c>
      <c r="J3397" s="536">
        <f>SUMIF($A$3398:$A$3407,$A3399,J3398:J3407)</f>
        <v>0</v>
      </c>
      <c r="K3397" s="537">
        <v>0</v>
      </c>
      <c r="L3397" s="536">
        <f>SUMIF($A$3398:$A$3407,$A3399,L3398:L3407)</f>
        <v>0</v>
      </c>
      <c r="M3397" s="538">
        <v>0</v>
      </c>
      <c r="N3397" s="536">
        <f t="shared" si="4493"/>
        <v>0</v>
      </c>
      <c r="O3397" s="536">
        <f t="shared" ref="O3397" si="4496">F3397-F3396</f>
        <v>0</v>
      </c>
      <c r="P3397" s="536">
        <f t="shared" ref="P3397:Q3397" si="4497">M3397-M3396</f>
        <v>0</v>
      </c>
      <c r="Q3397" s="536">
        <f t="shared" si="4497"/>
        <v>0</v>
      </c>
      <c r="R3397" s="539"/>
      <c r="T3397" s="536">
        <v>0</v>
      </c>
    </row>
    <row r="3398" spans="1:20" s="485" customFormat="1" ht="24" hidden="1" customHeight="1">
      <c r="A3398" s="366" t="s">
        <v>3719</v>
      </c>
      <c r="B3398" s="418" t="s">
        <v>0</v>
      </c>
      <c r="C3398" s="418" t="s">
        <v>2328</v>
      </c>
      <c r="D3398" s="418" t="s">
        <v>3858</v>
      </c>
      <c r="E3398" s="419" t="s">
        <v>1860</v>
      </c>
      <c r="F3398" s="410"/>
      <c r="G3398" s="411">
        <v>3159</v>
      </c>
      <c r="H3398" s="412">
        <f>INT($F3398*G3398)</f>
        <v>0</v>
      </c>
      <c r="I3398" s="411">
        <v>68239</v>
      </c>
      <c r="J3398" s="412">
        <f>INT($F3398*I3398)</f>
        <v>0</v>
      </c>
      <c r="K3398" s="411">
        <v>1364</v>
      </c>
      <c r="L3398" s="412">
        <f>INT($F3398*K3398)</f>
        <v>0</v>
      </c>
      <c r="M3398" s="412">
        <f>+G3398+I3398+K3398</f>
        <v>72762</v>
      </c>
      <c r="N3398" s="412">
        <f>H3398+J3398+L3398</f>
        <v>0</v>
      </c>
      <c r="O3398" s="412"/>
      <c r="P3398" s="412"/>
      <c r="Q3398" s="412"/>
      <c r="R3398" s="419" t="s">
        <v>0</v>
      </c>
      <c r="T3398" s="410">
        <v>17</v>
      </c>
    </row>
    <row r="3399" spans="1:20" s="77" customFormat="1" ht="24" hidden="1" customHeight="1">
      <c r="A3399" s="372" t="s">
        <v>3711</v>
      </c>
      <c r="B3399" s="421"/>
      <c r="C3399" s="421" t="s">
        <v>2328</v>
      </c>
      <c r="D3399" s="421" t="s">
        <v>3858</v>
      </c>
      <c r="E3399" s="422" t="s">
        <v>1860</v>
      </c>
      <c r="F3399" s="415"/>
      <c r="G3399" s="416">
        <v>3159</v>
      </c>
      <c r="H3399" s="417">
        <f t="shared" ref="H3399:H3407" si="4498">INT($F3399*G3399)</f>
        <v>0</v>
      </c>
      <c r="I3399" s="416">
        <v>68239</v>
      </c>
      <c r="J3399" s="417">
        <f t="shared" ref="J3399:J3407" si="4499">INT($F3399*I3399)</f>
        <v>0</v>
      </c>
      <c r="K3399" s="416">
        <v>1364</v>
      </c>
      <c r="L3399" s="417">
        <f t="shared" ref="L3399:L3407" si="4500">INT($F3399*K3399)</f>
        <v>0</v>
      </c>
      <c r="M3399" s="417">
        <f t="shared" ref="M3399:M3407" si="4501">+G3399+I3399+K3399</f>
        <v>72762</v>
      </c>
      <c r="N3399" s="417">
        <f t="shared" si="4493"/>
        <v>0</v>
      </c>
      <c r="O3399" s="417">
        <f t="shared" ref="O3399" si="4502">F3399-F3398</f>
        <v>0</v>
      </c>
      <c r="P3399" s="417">
        <f t="shared" ref="P3399:Q3399" si="4503">M3399-M3398</f>
        <v>0</v>
      </c>
      <c r="Q3399" s="417">
        <f t="shared" si="4503"/>
        <v>0</v>
      </c>
      <c r="R3399" s="422"/>
      <c r="T3399" s="415">
        <v>17</v>
      </c>
    </row>
    <row r="3400" spans="1:20" s="485" customFormat="1" ht="24" hidden="1" customHeight="1">
      <c r="A3400" s="366" t="s">
        <v>3709</v>
      </c>
      <c r="B3400" s="418" t="s">
        <v>0</v>
      </c>
      <c r="C3400" s="418" t="s">
        <v>2328</v>
      </c>
      <c r="D3400" s="418" t="s">
        <v>3847</v>
      </c>
      <c r="E3400" s="419" t="s">
        <v>1860</v>
      </c>
      <c r="F3400" s="410"/>
      <c r="G3400" s="411">
        <v>4544</v>
      </c>
      <c r="H3400" s="412">
        <f>INT($F3400*G3400)</f>
        <v>0</v>
      </c>
      <c r="I3400" s="411">
        <v>107608</v>
      </c>
      <c r="J3400" s="412">
        <f>INT($F3400*I3400)</f>
        <v>0</v>
      </c>
      <c r="K3400" s="411">
        <v>2151</v>
      </c>
      <c r="L3400" s="412">
        <f>INT($F3400*K3400)</f>
        <v>0</v>
      </c>
      <c r="M3400" s="412">
        <f>+G3400+I3400+K3400</f>
        <v>114303</v>
      </c>
      <c r="N3400" s="412">
        <f>H3400+J3400+L3400</f>
        <v>0</v>
      </c>
      <c r="O3400" s="412"/>
      <c r="P3400" s="412"/>
      <c r="Q3400" s="412"/>
      <c r="R3400" s="419" t="s">
        <v>0</v>
      </c>
      <c r="T3400" s="410">
        <v>1</v>
      </c>
    </row>
    <row r="3401" spans="1:20" s="77" customFormat="1" ht="24" hidden="1" customHeight="1">
      <c r="A3401" s="372" t="s">
        <v>3706</v>
      </c>
      <c r="B3401" s="421"/>
      <c r="C3401" s="421" t="s">
        <v>2328</v>
      </c>
      <c r="D3401" s="421" t="s">
        <v>3847</v>
      </c>
      <c r="E3401" s="422" t="s">
        <v>1860</v>
      </c>
      <c r="F3401" s="415"/>
      <c r="G3401" s="416">
        <v>4544</v>
      </c>
      <c r="H3401" s="417">
        <f t="shared" si="4498"/>
        <v>0</v>
      </c>
      <c r="I3401" s="416">
        <v>107608</v>
      </c>
      <c r="J3401" s="417">
        <f t="shared" si="4499"/>
        <v>0</v>
      </c>
      <c r="K3401" s="416">
        <v>2151</v>
      </c>
      <c r="L3401" s="417">
        <f t="shared" si="4500"/>
        <v>0</v>
      </c>
      <c r="M3401" s="417">
        <f t="shared" si="4501"/>
        <v>114303</v>
      </c>
      <c r="N3401" s="417">
        <f t="shared" si="4493"/>
        <v>0</v>
      </c>
      <c r="O3401" s="417">
        <f t="shared" ref="O3401" si="4504">F3401-F3400</f>
        <v>0</v>
      </c>
      <c r="P3401" s="417">
        <f t="shared" ref="P3401:Q3401" si="4505">M3401-M3400</f>
        <v>0</v>
      </c>
      <c r="Q3401" s="417">
        <f t="shared" si="4505"/>
        <v>0</v>
      </c>
      <c r="R3401" s="422"/>
      <c r="T3401" s="415">
        <v>1</v>
      </c>
    </row>
    <row r="3402" spans="1:20" s="485" customFormat="1" ht="24" hidden="1" customHeight="1">
      <c r="A3402" s="366" t="s">
        <v>3716</v>
      </c>
      <c r="B3402" s="418" t="s">
        <v>0</v>
      </c>
      <c r="C3402" s="418" t="s">
        <v>2328</v>
      </c>
      <c r="D3402" s="418" t="s">
        <v>3848</v>
      </c>
      <c r="E3402" s="419" t="s">
        <v>1860</v>
      </c>
      <c r="F3402" s="410"/>
      <c r="G3402" s="411">
        <v>5228</v>
      </c>
      <c r="H3402" s="412">
        <f>INT($F3402*G3402)</f>
        <v>0</v>
      </c>
      <c r="I3402" s="411">
        <v>120731</v>
      </c>
      <c r="J3402" s="412">
        <f>INT($F3402*I3402)</f>
        <v>0</v>
      </c>
      <c r="K3402" s="411">
        <v>2414</v>
      </c>
      <c r="L3402" s="412">
        <f>INT($F3402*K3402)</f>
        <v>0</v>
      </c>
      <c r="M3402" s="412">
        <f>+G3402+I3402+K3402</f>
        <v>128373</v>
      </c>
      <c r="N3402" s="412">
        <f>H3402+J3402+L3402</f>
        <v>0</v>
      </c>
      <c r="O3402" s="412"/>
      <c r="P3402" s="412"/>
      <c r="Q3402" s="412"/>
      <c r="R3402" s="419" t="s">
        <v>0</v>
      </c>
      <c r="T3402" s="410">
        <v>1</v>
      </c>
    </row>
    <row r="3403" spans="1:20" s="77" customFormat="1" ht="24" hidden="1" customHeight="1">
      <c r="A3403" s="372" t="s">
        <v>3723</v>
      </c>
      <c r="B3403" s="421"/>
      <c r="C3403" s="421" t="s">
        <v>2328</v>
      </c>
      <c r="D3403" s="421" t="s">
        <v>3848</v>
      </c>
      <c r="E3403" s="422" t="s">
        <v>1860</v>
      </c>
      <c r="F3403" s="415"/>
      <c r="G3403" s="416">
        <v>5228</v>
      </c>
      <c r="H3403" s="417">
        <f t="shared" si="4498"/>
        <v>0</v>
      </c>
      <c r="I3403" s="416">
        <v>120731</v>
      </c>
      <c r="J3403" s="417">
        <f t="shared" si="4499"/>
        <v>0</v>
      </c>
      <c r="K3403" s="416">
        <v>2414</v>
      </c>
      <c r="L3403" s="417">
        <f t="shared" si="4500"/>
        <v>0</v>
      </c>
      <c r="M3403" s="417">
        <f t="shared" si="4501"/>
        <v>128373</v>
      </c>
      <c r="N3403" s="417">
        <f t="shared" si="4493"/>
        <v>0</v>
      </c>
      <c r="O3403" s="417">
        <f t="shared" ref="O3403" si="4506">F3403-F3402</f>
        <v>0</v>
      </c>
      <c r="P3403" s="417">
        <f t="shared" ref="P3403:Q3403" si="4507">M3403-M3402</f>
        <v>0</v>
      </c>
      <c r="Q3403" s="417">
        <f t="shared" si="4507"/>
        <v>0</v>
      </c>
      <c r="R3403" s="422"/>
      <c r="T3403" s="415">
        <v>1</v>
      </c>
    </row>
    <row r="3404" spans="1:20" s="485" customFormat="1" ht="24" hidden="1" customHeight="1">
      <c r="A3404" s="366" t="s">
        <v>3709</v>
      </c>
      <c r="B3404" s="418" t="s">
        <v>0</v>
      </c>
      <c r="C3404" s="418" t="s">
        <v>2328</v>
      </c>
      <c r="D3404" s="418" t="s">
        <v>3849</v>
      </c>
      <c r="E3404" s="419" t="s">
        <v>1860</v>
      </c>
      <c r="F3404" s="410"/>
      <c r="G3404" s="411">
        <v>28065.7</v>
      </c>
      <c r="H3404" s="412">
        <f>INT($F3404*G3404)</f>
        <v>0</v>
      </c>
      <c r="I3404" s="411">
        <v>121972.8</v>
      </c>
      <c r="J3404" s="412">
        <f>INT($F3404*I3404)</f>
        <v>0</v>
      </c>
      <c r="K3404" s="411">
        <v>0</v>
      </c>
      <c r="L3404" s="412">
        <f>INT($F3404*K3404)</f>
        <v>0</v>
      </c>
      <c r="M3404" s="412">
        <f>+G3404+I3404+K3404</f>
        <v>150038.5</v>
      </c>
      <c r="N3404" s="412">
        <f>H3404+J3404+L3404</f>
        <v>0</v>
      </c>
      <c r="O3404" s="412"/>
      <c r="P3404" s="412"/>
      <c r="Q3404" s="412"/>
      <c r="R3404" s="419" t="s">
        <v>0</v>
      </c>
      <c r="T3404" s="410">
        <v>6</v>
      </c>
    </row>
    <row r="3405" spans="1:20" s="77" customFormat="1" ht="24" hidden="1" customHeight="1">
      <c r="A3405" s="372" t="s">
        <v>3723</v>
      </c>
      <c r="B3405" s="421"/>
      <c r="C3405" s="421" t="s">
        <v>2328</v>
      </c>
      <c r="D3405" s="421" t="s">
        <v>3849</v>
      </c>
      <c r="E3405" s="422" t="s">
        <v>1860</v>
      </c>
      <c r="F3405" s="415"/>
      <c r="G3405" s="416">
        <v>28065.7</v>
      </c>
      <c r="H3405" s="417">
        <f t="shared" si="4498"/>
        <v>0</v>
      </c>
      <c r="I3405" s="416">
        <v>121972.8</v>
      </c>
      <c r="J3405" s="417">
        <f t="shared" si="4499"/>
        <v>0</v>
      </c>
      <c r="K3405" s="416">
        <v>0</v>
      </c>
      <c r="L3405" s="417">
        <f t="shared" si="4500"/>
        <v>0</v>
      </c>
      <c r="M3405" s="417">
        <f t="shared" si="4501"/>
        <v>150038.5</v>
      </c>
      <c r="N3405" s="417">
        <f t="shared" si="4493"/>
        <v>0</v>
      </c>
      <c r="O3405" s="417">
        <f t="shared" ref="O3405" si="4508">F3405-F3404</f>
        <v>0</v>
      </c>
      <c r="P3405" s="417">
        <f t="shared" ref="P3405:Q3405" si="4509">M3405-M3404</f>
        <v>0</v>
      </c>
      <c r="Q3405" s="417">
        <f t="shared" si="4509"/>
        <v>0</v>
      </c>
      <c r="R3405" s="422"/>
      <c r="T3405" s="415">
        <v>6</v>
      </c>
    </row>
    <row r="3406" spans="1:20" s="485" customFormat="1" ht="24" hidden="1" customHeight="1">
      <c r="A3406" s="366" t="s">
        <v>3709</v>
      </c>
      <c r="B3406" s="418" t="s">
        <v>0</v>
      </c>
      <c r="C3406" s="418" t="s">
        <v>2328</v>
      </c>
      <c r="D3406" s="418" t="s">
        <v>3850</v>
      </c>
      <c r="E3406" s="419" t="s">
        <v>1860</v>
      </c>
      <c r="F3406" s="410"/>
      <c r="G3406" s="411">
        <v>8481</v>
      </c>
      <c r="H3406" s="412">
        <f>INT($F3406*G3406)</f>
        <v>0</v>
      </c>
      <c r="I3406" s="411">
        <v>207344</v>
      </c>
      <c r="J3406" s="412">
        <f>INT($F3406*I3406)</f>
        <v>0</v>
      </c>
      <c r="K3406" s="411">
        <v>4146</v>
      </c>
      <c r="L3406" s="412">
        <f>INT($F3406*K3406)</f>
        <v>0</v>
      </c>
      <c r="M3406" s="412">
        <f>+G3406+I3406+K3406</f>
        <v>219971</v>
      </c>
      <c r="N3406" s="412">
        <f>H3406+J3406+L3406</f>
        <v>0</v>
      </c>
      <c r="O3406" s="412"/>
      <c r="P3406" s="412"/>
      <c r="Q3406" s="412"/>
      <c r="R3406" s="419" t="s">
        <v>0</v>
      </c>
      <c r="T3406" s="410">
        <v>2</v>
      </c>
    </row>
    <row r="3407" spans="1:20" s="77" customFormat="1" ht="24" hidden="1" customHeight="1">
      <c r="A3407" s="372" t="s">
        <v>3706</v>
      </c>
      <c r="B3407" s="421"/>
      <c r="C3407" s="421" t="s">
        <v>2328</v>
      </c>
      <c r="D3407" s="421" t="s">
        <v>3850</v>
      </c>
      <c r="E3407" s="422" t="s">
        <v>1860</v>
      </c>
      <c r="F3407" s="415"/>
      <c r="G3407" s="416">
        <v>8481</v>
      </c>
      <c r="H3407" s="417">
        <f t="shared" si="4498"/>
        <v>0</v>
      </c>
      <c r="I3407" s="416">
        <v>207344</v>
      </c>
      <c r="J3407" s="417">
        <f t="shared" si="4499"/>
        <v>0</v>
      </c>
      <c r="K3407" s="416">
        <v>4146</v>
      </c>
      <c r="L3407" s="417">
        <f t="shared" si="4500"/>
        <v>0</v>
      </c>
      <c r="M3407" s="417">
        <f t="shared" si="4501"/>
        <v>219971</v>
      </c>
      <c r="N3407" s="417">
        <f t="shared" ref="N3407:N3425" si="4510">H3407+J3407+L3407</f>
        <v>0</v>
      </c>
      <c r="O3407" s="417">
        <f t="shared" ref="O3407" si="4511">F3407-F3406</f>
        <v>0</v>
      </c>
      <c r="P3407" s="417">
        <f t="shared" ref="P3407:Q3407" si="4512">M3407-M3406</f>
        <v>0</v>
      </c>
      <c r="Q3407" s="417">
        <f t="shared" si="4512"/>
        <v>0</v>
      </c>
      <c r="R3407" s="422"/>
      <c r="T3407" s="415">
        <v>2</v>
      </c>
    </row>
    <row r="3408" spans="1:20" s="533" customFormat="1" ht="24" hidden="1" customHeight="1">
      <c r="A3408" s="366" t="s">
        <v>2064</v>
      </c>
      <c r="B3408" s="527" t="s">
        <v>0</v>
      </c>
      <c r="C3408" s="527" t="s">
        <v>3869</v>
      </c>
      <c r="D3408" s="528" t="s">
        <v>0</v>
      </c>
      <c r="E3408" s="528" t="s">
        <v>0</v>
      </c>
      <c r="F3408" s="529"/>
      <c r="G3408" s="530">
        <v>0</v>
      </c>
      <c r="H3408" s="529">
        <f>SUMIF($A$3410:$A$3417,$A3410,H3410:H3417)</f>
        <v>0</v>
      </c>
      <c r="I3408" s="530">
        <v>0</v>
      </c>
      <c r="J3408" s="529">
        <f>SUMIF($A$3410:$A$3417,$A3410,J3410:J3417)</f>
        <v>0</v>
      </c>
      <c r="K3408" s="530">
        <v>0</v>
      </c>
      <c r="L3408" s="529">
        <f>SUMIF($A$3410:$A$3417,$A3410,L3410:L3417)</f>
        <v>0</v>
      </c>
      <c r="M3408" s="531">
        <v>0</v>
      </c>
      <c r="N3408" s="529">
        <f>H3408+J3408+L3408</f>
        <v>0</v>
      </c>
      <c r="O3408" s="529"/>
      <c r="P3408" s="529"/>
      <c r="Q3408" s="529"/>
      <c r="R3408" s="532" t="s">
        <v>0</v>
      </c>
      <c r="T3408" s="529">
        <v>0</v>
      </c>
    </row>
    <row r="3409" spans="1:20" s="540" customFormat="1" ht="24" hidden="1" customHeight="1">
      <c r="A3409" s="372" t="s">
        <v>2266</v>
      </c>
      <c r="B3409" s="534"/>
      <c r="C3409" s="534" t="s">
        <v>3870</v>
      </c>
      <c r="D3409" s="535" t="s">
        <v>0</v>
      </c>
      <c r="E3409" s="535"/>
      <c r="F3409" s="536"/>
      <c r="G3409" s="537">
        <v>0</v>
      </c>
      <c r="H3409" s="536">
        <f>SUMIF($A$3410:$A$3417,$A3411,H3410:H3417)</f>
        <v>0</v>
      </c>
      <c r="I3409" s="537">
        <v>0</v>
      </c>
      <c r="J3409" s="536">
        <f>SUMIF($A$3410:$A$3417,$A3411,J3410:J3417)</f>
        <v>0</v>
      </c>
      <c r="K3409" s="537">
        <v>0</v>
      </c>
      <c r="L3409" s="536">
        <f>SUMIF($A$3410:$A$3417,$A3411,L3410:L3417)</f>
        <v>0</v>
      </c>
      <c r="M3409" s="538">
        <v>0</v>
      </c>
      <c r="N3409" s="536">
        <f t="shared" si="4510"/>
        <v>0</v>
      </c>
      <c r="O3409" s="536">
        <f t="shared" ref="O3409" si="4513">F3409-F3408</f>
        <v>0</v>
      </c>
      <c r="P3409" s="536">
        <f t="shared" ref="P3409:Q3409" si="4514">M3409-M3408</f>
        <v>0</v>
      </c>
      <c r="Q3409" s="536">
        <f t="shared" si="4514"/>
        <v>0</v>
      </c>
      <c r="R3409" s="539"/>
      <c r="T3409" s="536">
        <v>0</v>
      </c>
    </row>
    <row r="3410" spans="1:20" s="485" customFormat="1" ht="24" hidden="1" customHeight="1">
      <c r="A3410" s="366" t="s">
        <v>3814</v>
      </c>
      <c r="B3410" s="418" t="s">
        <v>0</v>
      </c>
      <c r="C3410" s="418" t="s">
        <v>3871</v>
      </c>
      <c r="D3410" s="418" t="s">
        <v>3858</v>
      </c>
      <c r="E3410" s="419" t="s">
        <v>1860</v>
      </c>
      <c r="F3410" s="410"/>
      <c r="G3410" s="411">
        <v>14691</v>
      </c>
      <c r="H3410" s="412">
        <f>INT($F3410*G3410)</f>
        <v>0</v>
      </c>
      <c r="I3410" s="411">
        <v>65397</v>
      </c>
      <c r="J3410" s="412">
        <f>INT($F3410*I3410)</f>
        <v>0</v>
      </c>
      <c r="K3410" s="411"/>
      <c r="L3410" s="412">
        <f>INT($F3410*K3410)</f>
        <v>0</v>
      </c>
      <c r="M3410" s="412">
        <f>+G3410+I3410+K3410</f>
        <v>80088</v>
      </c>
      <c r="N3410" s="412">
        <f>H3410+J3410+L3410</f>
        <v>0</v>
      </c>
      <c r="O3410" s="412"/>
      <c r="P3410" s="412"/>
      <c r="Q3410" s="412"/>
      <c r="R3410" s="419" t="s">
        <v>0</v>
      </c>
      <c r="T3410" s="410">
        <v>6</v>
      </c>
    </row>
    <row r="3411" spans="1:20" s="77" customFormat="1" ht="24" hidden="1" customHeight="1">
      <c r="A3411" s="372" t="s">
        <v>3821</v>
      </c>
      <c r="B3411" s="421"/>
      <c r="C3411" s="421" t="s">
        <v>3871</v>
      </c>
      <c r="D3411" s="421" t="s">
        <v>3858</v>
      </c>
      <c r="E3411" s="422" t="s">
        <v>1860</v>
      </c>
      <c r="F3411" s="415"/>
      <c r="G3411" s="416">
        <v>14691</v>
      </c>
      <c r="H3411" s="417">
        <f t="shared" ref="H3411:H3417" si="4515">INT($F3411*G3411)</f>
        <v>0</v>
      </c>
      <c r="I3411" s="416">
        <v>65397</v>
      </c>
      <c r="J3411" s="417">
        <f t="shared" ref="J3411:J3417" si="4516">INT($F3411*I3411)</f>
        <v>0</v>
      </c>
      <c r="K3411" s="416"/>
      <c r="L3411" s="417">
        <f t="shared" ref="L3411:L3417" si="4517">INT($F3411*K3411)</f>
        <v>0</v>
      </c>
      <c r="M3411" s="417">
        <f t="shared" ref="M3411:M3417" si="4518">+G3411+I3411+K3411</f>
        <v>80088</v>
      </c>
      <c r="N3411" s="417">
        <f t="shared" si="4510"/>
        <v>0</v>
      </c>
      <c r="O3411" s="417">
        <f t="shared" ref="O3411" si="4519">F3411-F3410</f>
        <v>0</v>
      </c>
      <c r="P3411" s="417">
        <f t="shared" ref="P3411:Q3411" si="4520">M3411-M3410</f>
        <v>0</v>
      </c>
      <c r="Q3411" s="417">
        <f t="shared" si="4520"/>
        <v>0</v>
      </c>
      <c r="R3411" s="422"/>
      <c r="T3411" s="415">
        <v>6</v>
      </c>
    </row>
    <row r="3412" spans="1:20" s="485" customFormat="1" ht="24" hidden="1" customHeight="1">
      <c r="A3412" s="366" t="s">
        <v>3872</v>
      </c>
      <c r="B3412" s="418" t="s">
        <v>0</v>
      </c>
      <c r="C3412" s="418" t="s">
        <v>3871</v>
      </c>
      <c r="D3412" s="418" t="s">
        <v>3859</v>
      </c>
      <c r="E3412" s="419" t="s">
        <v>1860</v>
      </c>
      <c r="F3412" s="410"/>
      <c r="G3412" s="411">
        <v>21575</v>
      </c>
      <c r="H3412" s="412">
        <f>INT($F3412*G3412)</f>
        <v>0</v>
      </c>
      <c r="I3412" s="411">
        <v>69244</v>
      </c>
      <c r="J3412" s="412">
        <f>INT($F3412*I3412)</f>
        <v>0</v>
      </c>
      <c r="K3412" s="411"/>
      <c r="L3412" s="412">
        <f>INT($F3412*K3412)</f>
        <v>0</v>
      </c>
      <c r="M3412" s="412">
        <f>+G3412+I3412+K3412</f>
        <v>90819</v>
      </c>
      <c r="N3412" s="412">
        <f>H3412+J3412+L3412</f>
        <v>0</v>
      </c>
      <c r="O3412" s="412"/>
      <c r="P3412" s="412"/>
      <c r="Q3412" s="412"/>
      <c r="R3412" s="419" t="s">
        <v>0</v>
      </c>
      <c r="T3412" s="410">
        <v>6</v>
      </c>
    </row>
    <row r="3413" spans="1:20" s="77" customFormat="1" ht="24" hidden="1" customHeight="1">
      <c r="A3413" s="372" t="s">
        <v>2266</v>
      </c>
      <c r="B3413" s="421"/>
      <c r="C3413" s="421" t="s">
        <v>3871</v>
      </c>
      <c r="D3413" s="421" t="s">
        <v>3859</v>
      </c>
      <c r="E3413" s="422" t="s">
        <v>1860</v>
      </c>
      <c r="F3413" s="415"/>
      <c r="G3413" s="416">
        <v>21575</v>
      </c>
      <c r="H3413" s="417">
        <f t="shared" si="4515"/>
        <v>0</v>
      </c>
      <c r="I3413" s="416">
        <v>69244</v>
      </c>
      <c r="J3413" s="417">
        <f t="shared" si="4516"/>
        <v>0</v>
      </c>
      <c r="K3413" s="416"/>
      <c r="L3413" s="417">
        <f t="shared" si="4517"/>
        <v>0</v>
      </c>
      <c r="M3413" s="417">
        <f t="shared" si="4518"/>
        <v>90819</v>
      </c>
      <c r="N3413" s="417">
        <f t="shared" si="4510"/>
        <v>0</v>
      </c>
      <c r="O3413" s="417">
        <f t="shared" ref="O3413" si="4521">F3413-F3412</f>
        <v>0</v>
      </c>
      <c r="P3413" s="417">
        <f t="shared" ref="P3413:Q3413" si="4522">M3413-M3412</f>
        <v>0</v>
      </c>
      <c r="Q3413" s="417">
        <f t="shared" si="4522"/>
        <v>0</v>
      </c>
      <c r="R3413" s="422"/>
      <c r="T3413" s="415">
        <v>6</v>
      </c>
    </row>
    <row r="3414" spans="1:20" s="485" customFormat="1" ht="24" hidden="1" customHeight="1">
      <c r="A3414" s="366" t="s">
        <v>3872</v>
      </c>
      <c r="B3414" s="418" t="s">
        <v>0</v>
      </c>
      <c r="C3414" s="418" t="s">
        <v>3871</v>
      </c>
      <c r="D3414" s="418" t="s">
        <v>3848</v>
      </c>
      <c r="E3414" s="419" t="s">
        <v>1860</v>
      </c>
      <c r="F3414" s="410"/>
      <c r="G3414" s="411">
        <v>57796</v>
      </c>
      <c r="H3414" s="412">
        <f>INT($F3414*G3414)</f>
        <v>0</v>
      </c>
      <c r="I3414" s="411">
        <v>88478</v>
      </c>
      <c r="J3414" s="412">
        <f>INT($F3414*I3414)</f>
        <v>0</v>
      </c>
      <c r="K3414" s="411"/>
      <c r="L3414" s="412">
        <f>INT($F3414*K3414)</f>
        <v>0</v>
      </c>
      <c r="M3414" s="412">
        <f>+G3414+I3414+K3414</f>
        <v>146274</v>
      </c>
      <c r="N3414" s="412">
        <f>H3414+J3414+L3414</f>
        <v>0</v>
      </c>
      <c r="O3414" s="412"/>
      <c r="P3414" s="412"/>
      <c r="Q3414" s="412"/>
      <c r="R3414" s="419" t="s">
        <v>0</v>
      </c>
      <c r="T3414" s="410">
        <v>3</v>
      </c>
    </row>
    <row r="3415" spans="1:20" s="77" customFormat="1" ht="24" hidden="1" customHeight="1">
      <c r="A3415" s="372" t="s">
        <v>2266</v>
      </c>
      <c r="B3415" s="421"/>
      <c r="C3415" s="421" t="s">
        <v>3871</v>
      </c>
      <c r="D3415" s="421" t="s">
        <v>3848</v>
      </c>
      <c r="E3415" s="422" t="s">
        <v>1860</v>
      </c>
      <c r="F3415" s="415"/>
      <c r="G3415" s="416">
        <v>57796</v>
      </c>
      <c r="H3415" s="417">
        <f t="shared" si="4515"/>
        <v>0</v>
      </c>
      <c r="I3415" s="416">
        <v>88478</v>
      </c>
      <c r="J3415" s="417">
        <f t="shared" si="4516"/>
        <v>0</v>
      </c>
      <c r="K3415" s="416"/>
      <c r="L3415" s="417">
        <f t="shared" si="4517"/>
        <v>0</v>
      </c>
      <c r="M3415" s="417">
        <f t="shared" si="4518"/>
        <v>146274</v>
      </c>
      <c r="N3415" s="417">
        <f t="shared" si="4510"/>
        <v>0</v>
      </c>
      <c r="O3415" s="417">
        <f t="shared" ref="O3415" si="4523">F3415-F3414</f>
        <v>0</v>
      </c>
      <c r="P3415" s="417">
        <f t="shared" ref="P3415:Q3415" si="4524">M3415-M3414</f>
        <v>0</v>
      </c>
      <c r="Q3415" s="417">
        <f t="shared" si="4524"/>
        <v>0</v>
      </c>
      <c r="R3415" s="422"/>
      <c r="T3415" s="415">
        <v>3</v>
      </c>
    </row>
    <row r="3416" spans="1:20" s="485" customFormat="1" ht="24" hidden="1" customHeight="1">
      <c r="A3416" s="366" t="s">
        <v>3818</v>
      </c>
      <c r="B3416" s="418" t="s">
        <v>0</v>
      </c>
      <c r="C3416" s="418" t="s">
        <v>3871</v>
      </c>
      <c r="D3416" s="418" t="s">
        <v>3850</v>
      </c>
      <c r="E3416" s="419" t="s">
        <v>1860</v>
      </c>
      <c r="F3416" s="410"/>
      <c r="G3416" s="411">
        <v>124164</v>
      </c>
      <c r="H3416" s="412">
        <f>INT($F3416*G3416)</f>
        <v>0</v>
      </c>
      <c r="I3416" s="411">
        <v>150030</v>
      </c>
      <c r="J3416" s="412">
        <f>INT($F3416*I3416)</f>
        <v>0</v>
      </c>
      <c r="K3416" s="411">
        <v>0</v>
      </c>
      <c r="L3416" s="412">
        <f>INT($F3416*K3416)</f>
        <v>0</v>
      </c>
      <c r="M3416" s="412">
        <f>+G3416+I3416+K3416</f>
        <v>274194</v>
      </c>
      <c r="N3416" s="412">
        <f>H3416+J3416+L3416</f>
        <v>0</v>
      </c>
      <c r="O3416" s="412"/>
      <c r="P3416" s="412"/>
      <c r="Q3416" s="412"/>
      <c r="R3416" s="419" t="s">
        <v>0</v>
      </c>
      <c r="T3416" s="410">
        <v>6</v>
      </c>
    </row>
    <row r="3417" spans="1:20" s="77" customFormat="1" ht="24" hidden="1" customHeight="1">
      <c r="A3417" s="372" t="s">
        <v>3813</v>
      </c>
      <c r="B3417" s="421"/>
      <c r="C3417" s="421" t="s">
        <v>3871</v>
      </c>
      <c r="D3417" s="421" t="s">
        <v>3850</v>
      </c>
      <c r="E3417" s="422" t="s">
        <v>1860</v>
      </c>
      <c r="F3417" s="415"/>
      <c r="G3417" s="416">
        <v>124164</v>
      </c>
      <c r="H3417" s="417">
        <f t="shared" si="4515"/>
        <v>0</v>
      </c>
      <c r="I3417" s="416">
        <v>150030</v>
      </c>
      <c r="J3417" s="417">
        <f t="shared" si="4516"/>
        <v>0</v>
      </c>
      <c r="K3417" s="416">
        <v>0</v>
      </c>
      <c r="L3417" s="417">
        <f t="shared" si="4517"/>
        <v>0</v>
      </c>
      <c r="M3417" s="417">
        <f t="shared" si="4518"/>
        <v>274194</v>
      </c>
      <c r="N3417" s="417">
        <f t="shared" si="4510"/>
        <v>0</v>
      </c>
      <c r="O3417" s="417">
        <f t="shared" ref="O3417" si="4525">F3417-F3416</f>
        <v>0</v>
      </c>
      <c r="P3417" s="417">
        <f t="shared" ref="P3417:Q3417" si="4526">M3417-M3416</f>
        <v>0</v>
      </c>
      <c r="Q3417" s="417">
        <f t="shared" si="4526"/>
        <v>0</v>
      </c>
      <c r="R3417" s="422"/>
      <c r="T3417" s="415">
        <v>6</v>
      </c>
    </row>
    <row r="3418" spans="1:20" s="460" customFormat="1" ht="24" hidden="1" customHeight="1">
      <c r="A3418" s="366" t="s">
        <v>3872</v>
      </c>
      <c r="B3418" s="448" t="s">
        <v>3873</v>
      </c>
      <c r="C3418" s="448" t="s">
        <v>3874</v>
      </c>
      <c r="D3418" s="449" t="s">
        <v>0</v>
      </c>
      <c r="E3418" s="449" t="s">
        <v>0</v>
      </c>
      <c r="F3418" s="450"/>
      <c r="G3418" s="451">
        <v>0</v>
      </c>
      <c r="H3418" s="450">
        <f>H3420</f>
        <v>0</v>
      </c>
      <c r="I3418" s="451">
        <v>0</v>
      </c>
      <c r="J3418" s="450">
        <f>J3420</f>
        <v>0</v>
      </c>
      <c r="K3418" s="451">
        <v>0</v>
      </c>
      <c r="L3418" s="450">
        <f>L3420</f>
        <v>0</v>
      </c>
      <c r="M3418" s="452">
        <v>0</v>
      </c>
      <c r="N3418" s="450">
        <f>H3418+J3418+L3418</f>
        <v>0</v>
      </c>
      <c r="O3418" s="450"/>
      <c r="P3418" s="450"/>
      <c r="Q3418" s="450"/>
      <c r="R3418" s="453" t="s">
        <v>0</v>
      </c>
      <c r="T3418" s="450">
        <v>0</v>
      </c>
    </row>
    <row r="3419" spans="1:20" s="525" customFormat="1" ht="24" hidden="1" customHeight="1">
      <c r="A3419" s="372" t="s">
        <v>3875</v>
      </c>
      <c r="B3419" s="454" t="s">
        <v>3876</v>
      </c>
      <c r="C3419" s="454" t="s">
        <v>3877</v>
      </c>
      <c r="D3419" s="455" t="s">
        <v>0</v>
      </c>
      <c r="E3419" s="455"/>
      <c r="F3419" s="456"/>
      <c r="G3419" s="457">
        <v>0</v>
      </c>
      <c r="H3419" s="456">
        <f>H3421</f>
        <v>0</v>
      </c>
      <c r="I3419" s="457">
        <v>0</v>
      </c>
      <c r="J3419" s="456">
        <f>J3421</f>
        <v>0</v>
      </c>
      <c r="K3419" s="457">
        <v>0</v>
      </c>
      <c r="L3419" s="456">
        <f>L3421</f>
        <v>0</v>
      </c>
      <c r="M3419" s="458">
        <v>0</v>
      </c>
      <c r="N3419" s="456">
        <f t="shared" si="4510"/>
        <v>0</v>
      </c>
      <c r="O3419" s="456">
        <f t="shared" ref="O3419" si="4527">F3419-F3418</f>
        <v>0</v>
      </c>
      <c r="P3419" s="456">
        <f t="shared" ref="P3419:Q3419" si="4528">M3419-M3418</f>
        <v>0</v>
      </c>
      <c r="Q3419" s="456">
        <f t="shared" si="4528"/>
        <v>0</v>
      </c>
      <c r="R3419" s="459"/>
      <c r="T3419" s="456">
        <v>0</v>
      </c>
    </row>
    <row r="3420" spans="1:20" s="485" customFormat="1" ht="24" hidden="1" customHeight="1">
      <c r="A3420" s="366" t="s">
        <v>3878</v>
      </c>
      <c r="B3420" s="418" t="s">
        <v>0</v>
      </c>
      <c r="C3420" s="418" t="s">
        <v>3879</v>
      </c>
      <c r="D3420" s="418" t="s">
        <v>3880</v>
      </c>
      <c r="E3420" s="419" t="s">
        <v>20</v>
      </c>
      <c r="F3420" s="410"/>
      <c r="G3420" s="411"/>
      <c r="H3420" s="412">
        <f>INT($F3420*G3420)</f>
        <v>0</v>
      </c>
      <c r="I3420" s="411"/>
      <c r="J3420" s="412">
        <f>INT($F3420*I3420)</f>
        <v>0</v>
      </c>
      <c r="K3420" s="411">
        <v>30539</v>
      </c>
      <c r="L3420" s="412">
        <f>INT($F3420*K3420)</f>
        <v>0</v>
      </c>
      <c r="M3420" s="412">
        <f>+G3420+I3420+K3420</f>
        <v>30539</v>
      </c>
      <c r="N3420" s="412">
        <f>H3420+J3420+L3420</f>
        <v>0</v>
      </c>
      <c r="O3420" s="412"/>
      <c r="P3420" s="412"/>
      <c r="Q3420" s="412"/>
      <c r="R3420" s="419" t="s">
        <v>0</v>
      </c>
      <c r="T3420" s="410">
        <v>12</v>
      </c>
    </row>
    <row r="3421" spans="1:20" s="77" customFormat="1" ht="24" hidden="1" customHeight="1">
      <c r="A3421" s="372" t="s">
        <v>3881</v>
      </c>
      <c r="B3421" s="421" t="s">
        <v>0</v>
      </c>
      <c r="C3421" s="421" t="s">
        <v>3879</v>
      </c>
      <c r="D3421" s="421" t="s">
        <v>3880</v>
      </c>
      <c r="E3421" s="422" t="s">
        <v>20</v>
      </c>
      <c r="F3421" s="415"/>
      <c r="G3421" s="416"/>
      <c r="H3421" s="417">
        <f t="shared" ref="H3421" si="4529">INT($F3421*G3421)</f>
        <v>0</v>
      </c>
      <c r="I3421" s="416"/>
      <c r="J3421" s="417">
        <f t="shared" ref="J3421" si="4530">INT($F3421*I3421)</f>
        <v>0</v>
      </c>
      <c r="K3421" s="416">
        <v>30539</v>
      </c>
      <c r="L3421" s="417">
        <f t="shared" ref="L3421" si="4531">INT($F3421*K3421)</f>
        <v>0</v>
      </c>
      <c r="M3421" s="417">
        <f t="shared" ref="M3421" si="4532">+G3421+I3421+K3421</f>
        <v>30539</v>
      </c>
      <c r="N3421" s="417">
        <f t="shared" si="4510"/>
        <v>0</v>
      </c>
      <c r="O3421" s="417">
        <f t="shared" ref="O3421" si="4533">F3421-F3420</f>
        <v>0</v>
      </c>
      <c r="P3421" s="417">
        <f t="shared" ref="P3421:Q3421" si="4534">M3421-M3420</f>
        <v>0</v>
      </c>
      <c r="Q3421" s="417">
        <f t="shared" si="4534"/>
        <v>0</v>
      </c>
      <c r="R3421" s="422"/>
      <c r="T3421" s="415">
        <v>12</v>
      </c>
    </row>
    <row r="3422" spans="1:20" s="371" customFormat="1" ht="24" hidden="1" customHeight="1">
      <c r="A3422" s="366" t="s">
        <v>2093</v>
      </c>
      <c r="B3422" s="436" t="s">
        <v>2909</v>
      </c>
      <c r="C3422" s="903" t="s">
        <v>6864</v>
      </c>
      <c r="D3422" s="437" t="s">
        <v>0</v>
      </c>
      <c r="E3422" s="437" t="s">
        <v>0</v>
      </c>
      <c r="F3422" s="438"/>
      <c r="G3422" s="439">
        <v>0</v>
      </c>
      <c r="H3422" s="438">
        <f>H3424+H3442+H3446+H3452+H3458</f>
        <v>0</v>
      </c>
      <c r="I3422" s="439">
        <v>0</v>
      </c>
      <c r="J3422" s="438">
        <f>J3424+J3442+J3446+J3452+J3458</f>
        <v>0</v>
      </c>
      <c r="K3422" s="439">
        <v>0</v>
      </c>
      <c r="L3422" s="438">
        <f>L3424+L3442+L3446+L3452+L3458</f>
        <v>0</v>
      </c>
      <c r="M3422" s="440">
        <v>0</v>
      </c>
      <c r="N3422" s="438">
        <f>H3422+J3422+L3422</f>
        <v>0</v>
      </c>
      <c r="O3422" s="438"/>
      <c r="P3422" s="438"/>
      <c r="Q3422" s="438"/>
      <c r="R3422" s="441" t="s">
        <v>0</v>
      </c>
      <c r="T3422" s="438">
        <v>0</v>
      </c>
    </row>
    <row r="3423" spans="1:20" s="81" customFormat="1" ht="24" hidden="1" customHeight="1">
      <c r="A3423" s="372" t="s">
        <v>3881</v>
      </c>
      <c r="B3423" s="442" t="s">
        <v>2909</v>
      </c>
      <c r="C3423" s="656" t="s">
        <v>6864</v>
      </c>
      <c r="D3423" s="443" t="s">
        <v>0</v>
      </c>
      <c r="E3423" s="443" t="s">
        <v>0</v>
      </c>
      <c r="F3423" s="444"/>
      <c r="G3423" s="445">
        <v>0</v>
      </c>
      <c r="H3423" s="444">
        <f>H3425+H3443+H3447+H3453+H3459</f>
        <v>0</v>
      </c>
      <c r="I3423" s="445">
        <v>0</v>
      </c>
      <c r="J3423" s="444">
        <f>J3425+J3443+J3447+J3453+J3459</f>
        <v>0</v>
      </c>
      <c r="K3423" s="445">
        <v>0</v>
      </c>
      <c r="L3423" s="444">
        <f>L3425+L3443+L3447+L3453+L3459</f>
        <v>0</v>
      </c>
      <c r="M3423" s="446">
        <v>0</v>
      </c>
      <c r="N3423" s="444">
        <f t="shared" si="4510"/>
        <v>0</v>
      </c>
      <c r="O3423" s="444">
        <f t="shared" ref="O3423" si="4535">F3423-F3422</f>
        <v>0</v>
      </c>
      <c r="P3423" s="444">
        <f t="shared" ref="P3423:Q3423" si="4536">M3423-M3422</f>
        <v>0</v>
      </c>
      <c r="Q3423" s="444">
        <f t="shared" si="4536"/>
        <v>0</v>
      </c>
      <c r="R3423" s="447"/>
      <c r="T3423" s="444">
        <v>0</v>
      </c>
    </row>
    <row r="3424" spans="1:20" s="460" customFormat="1" ht="24" hidden="1" customHeight="1">
      <c r="A3424" s="366" t="s">
        <v>3884</v>
      </c>
      <c r="B3424" s="448" t="s">
        <v>3885</v>
      </c>
      <c r="C3424" s="742" t="s">
        <v>6865</v>
      </c>
      <c r="D3424" s="449" t="s">
        <v>0</v>
      </c>
      <c r="E3424" s="449" t="s">
        <v>0</v>
      </c>
      <c r="F3424" s="450"/>
      <c r="G3424" s="451">
        <v>0</v>
      </c>
      <c r="H3424" s="450">
        <f>SUMIF($A$3426:$A$3441,$A3428,H$3426:H$3441)</f>
        <v>0</v>
      </c>
      <c r="I3424" s="451">
        <v>0</v>
      </c>
      <c r="J3424" s="450">
        <f t="shared" ref="J3424:J3425" si="4537">SUMIF($A$3426:$A$3441,$A3428,J$3426:J$3441)</f>
        <v>0</v>
      </c>
      <c r="K3424" s="451">
        <v>0</v>
      </c>
      <c r="L3424" s="450">
        <f t="shared" ref="L3424:L3425" si="4538">SUMIF($A$3426:$A$3441,$A3428,L$3426:L$3441)</f>
        <v>0</v>
      </c>
      <c r="M3424" s="452">
        <v>0</v>
      </c>
      <c r="N3424" s="450">
        <f>H3424+J3424+L3424</f>
        <v>0</v>
      </c>
      <c r="O3424" s="450"/>
      <c r="P3424" s="450"/>
      <c r="Q3424" s="450"/>
      <c r="R3424" s="453" t="s">
        <v>0</v>
      </c>
      <c r="T3424" s="450">
        <v>0</v>
      </c>
    </row>
    <row r="3425" spans="1:20" s="525" customFormat="1" ht="24" hidden="1" customHeight="1">
      <c r="A3425" s="372" t="s">
        <v>3875</v>
      </c>
      <c r="B3425" s="454" t="s">
        <v>3885</v>
      </c>
      <c r="C3425" s="741" t="s">
        <v>6865</v>
      </c>
      <c r="D3425" s="455" t="s">
        <v>0</v>
      </c>
      <c r="E3425" s="455" t="s">
        <v>0</v>
      </c>
      <c r="F3425" s="456"/>
      <c r="G3425" s="457">
        <v>0</v>
      </c>
      <c r="H3425" s="456">
        <f>SUMIF($A$3426:$A$3441,$A3429,H$3426:H$3441)</f>
        <v>0</v>
      </c>
      <c r="I3425" s="457">
        <v>0</v>
      </c>
      <c r="J3425" s="456">
        <f t="shared" si="4537"/>
        <v>0</v>
      </c>
      <c r="K3425" s="457">
        <v>0</v>
      </c>
      <c r="L3425" s="456">
        <f t="shared" si="4538"/>
        <v>0</v>
      </c>
      <c r="M3425" s="458">
        <v>0</v>
      </c>
      <c r="N3425" s="456">
        <f t="shared" si="4510"/>
        <v>0</v>
      </c>
      <c r="O3425" s="456">
        <f t="shared" ref="O3425" si="4539">F3425-F3424</f>
        <v>0</v>
      </c>
      <c r="P3425" s="456">
        <f t="shared" ref="P3425:Q3425" si="4540">M3425-M3424</f>
        <v>0</v>
      </c>
      <c r="Q3425" s="456">
        <f t="shared" si="4540"/>
        <v>0</v>
      </c>
      <c r="R3425" s="459"/>
      <c r="T3425" s="456">
        <v>0</v>
      </c>
    </row>
    <row r="3426" spans="1:20" s="485" customFormat="1" ht="24" hidden="1" customHeight="1">
      <c r="A3426" s="366" t="s">
        <v>2246</v>
      </c>
      <c r="B3426" s="418" t="s">
        <v>0</v>
      </c>
      <c r="C3426" s="418" t="s">
        <v>3888</v>
      </c>
      <c r="D3426" s="418" t="s">
        <v>6538</v>
      </c>
      <c r="E3426" s="419" t="s">
        <v>2235</v>
      </c>
      <c r="F3426" s="410"/>
      <c r="G3426" s="411"/>
      <c r="H3426" s="412">
        <f>INT($F3426*G3426)</f>
        <v>0</v>
      </c>
      <c r="I3426" s="411"/>
      <c r="J3426" s="412">
        <f>INT($F3426*I3426)</f>
        <v>0</v>
      </c>
      <c r="K3426" s="411"/>
      <c r="L3426" s="412">
        <f>INT($F3426*K3426)</f>
        <v>0</v>
      </c>
      <c r="M3426" s="412">
        <f>+G3426+I3426+K3426</f>
        <v>0</v>
      </c>
      <c r="N3426" s="412">
        <f>H3426+J3426+L3426</f>
        <v>0</v>
      </c>
      <c r="O3426" s="412"/>
      <c r="P3426" s="412"/>
      <c r="Q3426" s="412"/>
      <c r="R3426" s="419" t="s">
        <v>6859</v>
      </c>
      <c r="T3426" s="410"/>
    </row>
    <row r="3427" spans="1:20" s="77" customFormat="1" ht="24" hidden="1" customHeight="1">
      <c r="A3427" s="372" t="s">
        <v>2219</v>
      </c>
      <c r="B3427" s="421"/>
      <c r="C3427" s="421" t="s">
        <v>3888</v>
      </c>
      <c r="D3427" s="421" t="s">
        <v>6539</v>
      </c>
      <c r="E3427" s="422" t="s">
        <v>2235</v>
      </c>
      <c r="F3427" s="415"/>
      <c r="G3427" s="416"/>
      <c r="H3427" s="417">
        <f t="shared" ref="H3427" si="4541">INT($F3427*G3427)</f>
        <v>0</v>
      </c>
      <c r="I3427" s="416"/>
      <c r="J3427" s="417">
        <f t="shared" ref="J3427" si="4542">INT($F3427*I3427)</f>
        <v>0</v>
      </c>
      <c r="K3427" s="416"/>
      <c r="L3427" s="417">
        <f t="shared" ref="L3427" si="4543">INT($F3427*K3427)</f>
        <v>0</v>
      </c>
      <c r="M3427" s="417">
        <f t="shared" ref="M3427" si="4544">+G3427+I3427+K3427</f>
        <v>0</v>
      </c>
      <c r="N3427" s="417">
        <f t="shared" ref="N3427" si="4545">H3427+J3427+L3427</f>
        <v>0</v>
      </c>
      <c r="O3427" s="417">
        <f t="shared" ref="O3427" si="4546">F3427-F3426</f>
        <v>0</v>
      </c>
      <c r="P3427" s="417">
        <f t="shared" ref="P3427" si="4547">M3427-M3426</f>
        <v>0</v>
      </c>
      <c r="Q3427" s="417">
        <f t="shared" ref="Q3427" si="4548">N3427-N3426</f>
        <v>0</v>
      </c>
      <c r="R3427" s="422" t="s">
        <v>2081</v>
      </c>
      <c r="T3427" s="415"/>
    </row>
    <row r="3428" spans="1:20" s="485" customFormat="1" ht="24" hidden="1" customHeight="1">
      <c r="A3428" s="366" t="s">
        <v>2919</v>
      </c>
      <c r="B3428" s="418" t="s">
        <v>0</v>
      </c>
      <c r="C3428" s="418" t="s">
        <v>3888</v>
      </c>
      <c r="D3428" s="418" t="s">
        <v>6822</v>
      </c>
      <c r="E3428" s="419" t="s">
        <v>2235</v>
      </c>
      <c r="F3428" s="410"/>
      <c r="G3428" s="411">
        <v>0</v>
      </c>
      <c r="H3428" s="412">
        <f>INT($F3428*G3428)</f>
        <v>0</v>
      </c>
      <c r="I3428" s="411">
        <v>125383</v>
      </c>
      <c r="J3428" s="412">
        <f>INT($F3428*I3428)</f>
        <v>0</v>
      </c>
      <c r="K3428" s="411">
        <v>25681</v>
      </c>
      <c r="L3428" s="412">
        <f>INT($F3428*K3428)</f>
        <v>0</v>
      </c>
      <c r="M3428" s="412">
        <f>+G3428+I3428+K3428</f>
        <v>151064</v>
      </c>
      <c r="N3428" s="412">
        <f>H3428+J3428+L3428</f>
        <v>0</v>
      </c>
      <c r="O3428" s="412"/>
      <c r="P3428" s="412"/>
      <c r="Q3428" s="412"/>
      <c r="R3428" s="419" t="s">
        <v>0</v>
      </c>
      <c r="T3428" s="410">
        <v>39</v>
      </c>
    </row>
    <row r="3429" spans="1:20" s="77" customFormat="1" ht="24" hidden="1" customHeight="1">
      <c r="A3429" s="372" t="s">
        <v>3821</v>
      </c>
      <c r="B3429" s="421"/>
      <c r="C3429" s="421" t="s">
        <v>3888</v>
      </c>
      <c r="D3429" s="421" t="s">
        <v>3889</v>
      </c>
      <c r="E3429" s="422" t="s">
        <v>2235</v>
      </c>
      <c r="F3429" s="415"/>
      <c r="G3429" s="416">
        <v>0</v>
      </c>
      <c r="H3429" s="417">
        <f t="shared" ref="H3429:H3441" si="4549">INT($F3429*G3429)</f>
        <v>0</v>
      </c>
      <c r="I3429" s="416">
        <v>125383</v>
      </c>
      <c r="J3429" s="417">
        <f t="shared" ref="J3429:J3441" si="4550">INT($F3429*I3429)</f>
        <v>0</v>
      </c>
      <c r="K3429" s="416">
        <v>25681</v>
      </c>
      <c r="L3429" s="417">
        <f t="shared" ref="L3429:L3441" si="4551">INT($F3429*K3429)</f>
        <v>0</v>
      </c>
      <c r="M3429" s="417">
        <f t="shared" ref="M3429:M3441" si="4552">+G3429+I3429+K3429</f>
        <v>151064</v>
      </c>
      <c r="N3429" s="417">
        <f t="shared" ref="N3429:N3447" si="4553">H3429+J3429+L3429</f>
        <v>0</v>
      </c>
      <c r="O3429" s="417">
        <f t="shared" ref="O3429" si="4554">F3429-F3428</f>
        <v>0</v>
      </c>
      <c r="P3429" s="417">
        <f t="shared" ref="P3429:Q3429" si="4555">M3429-M3428</f>
        <v>0</v>
      </c>
      <c r="Q3429" s="417">
        <f t="shared" si="4555"/>
        <v>0</v>
      </c>
      <c r="R3429" s="422"/>
      <c r="T3429" s="415">
        <v>39</v>
      </c>
    </row>
    <row r="3430" spans="1:20" s="485" customFormat="1" ht="24" hidden="1" customHeight="1">
      <c r="A3430" s="366" t="s">
        <v>3878</v>
      </c>
      <c r="B3430" s="418" t="s">
        <v>0</v>
      </c>
      <c r="C3430" s="418" t="s">
        <v>3890</v>
      </c>
      <c r="D3430" s="418" t="s">
        <v>3889</v>
      </c>
      <c r="E3430" s="419" t="s">
        <v>1860</v>
      </c>
      <c r="F3430" s="410"/>
      <c r="G3430" s="411">
        <v>0</v>
      </c>
      <c r="H3430" s="412">
        <f>INT($F3430*G3430)</f>
        <v>0</v>
      </c>
      <c r="I3430" s="411">
        <v>111004</v>
      </c>
      <c r="J3430" s="412">
        <f>INT($F3430*I3430)</f>
        <v>0</v>
      </c>
      <c r="K3430" s="411">
        <v>2266</v>
      </c>
      <c r="L3430" s="412">
        <f>INT($F3430*K3430)</f>
        <v>0</v>
      </c>
      <c r="M3430" s="412">
        <f>+G3430+I3430+K3430</f>
        <v>113270</v>
      </c>
      <c r="N3430" s="412">
        <f>H3430+J3430+L3430</f>
        <v>0</v>
      </c>
      <c r="O3430" s="412"/>
      <c r="P3430" s="412"/>
      <c r="Q3430" s="412"/>
      <c r="R3430" s="419" t="s">
        <v>0</v>
      </c>
      <c r="T3430" s="410">
        <v>39</v>
      </c>
    </row>
    <row r="3431" spans="1:20" s="77" customFormat="1" ht="24" hidden="1" customHeight="1">
      <c r="A3431" s="372" t="s">
        <v>3875</v>
      </c>
      <c r="B3431" s="421"/>
      <c r="C3431" s="421" t="s">
        <v>3890</v>
      </c>
      <c r="D3431" s="421" t="s">
        <v>3889</v>
      </c>
      <c r="E3431" s="422" t="s">
        <v>1860</v>
      </c>
      <c r="F3431" s="415"/>
      <c r="G3431" s="416">
        <v>0</v>
      </c>
      <c r="H3431" s="417">
        <f t="shared" si="4549"/>
        <v>0</v>
      </c>
      <c r="I3431" s="416">
        <v>111004</v>
      </c>
      <c r="J3431" s="417">
        <f t="shared" si="4550"/>
        <v>0</v>
      </c>
      <c r="K3431" s="416">
        <v>2266</v>
      </c>
      <c r="L3431" s="417">
        <f t="shared" si="4551"/>
        <v>0</v>
      </c>
      <c r="M3431" s="417">
        <f t="shared" si="4552"/>
        <v>113270</v>
      </c>
      <c r="N3431" s="417">
        <f t="shared" si="4553"/>
        <v>0</v>
      </c>
      <c r="O3431" s="417">
        <f t="shared" ref="O3431" si="4556">F3431-F3430</f>
        <v>0</v>
      </c>
      <c r="P3431" s="417">
        <f t="shared" ref="P3431:Q3431" si="4557">M3431-M3430</f>
        <v>0</v>
      </c>
      <c r="Q3431" s="417">
        <f t="shared" si="4557"/>
        <v>0</v>
      </c>
      <c r="R3431" s="422"/>
      <c r="T3431" s="415">
        <v>39</v>
      </c>
    </row>
    <row r="3432" spans="1:20" s="485" customFormat="1" ht="24" hidden="1" customHeight="1">
      <c r="A3432" s="366" t="s">
        <v>3878</v>
      </c>
      <c r="B3432" s="418" t="s">
        <v>0</v>
      </c>
      <c r="C3432" s="418" t="s">
        <v>3890</v>
      </c>
      <c r="D3432" s="418" t="s">
        <v>6539</v>
      </c>
      <c r="E3432" s="419" t="s">
        <v>1860</v>
      </c>
      <c r="F3432" s="410"/>
      <c r="G3432" s="411">
        <v>0</v>
      </c>
      <c r="H3432" s="412">
        <f>INT($F3432*G3432)</f>
        <v>0</v>
      </c>
      <c r="I3432" s="411">
        <v>111004</v>
      </c>
      <c r="J3432" s="412">
        <f>INT($F3432*I3432)</f>
        <v>0</v>
      </c>
      <c r="K3432" s="411">
        <v>2266</v>
      </c>
      <c r="L3432" s="412">
        <f>INT($F3432*K3432)</f>
        <v>0</v>
      </c>
      <c r="M3432" s="412">
        <f>+G3432+I3432+K3432</f>
        <v>113270</v>
      </c>
      <c r="N3432" s="412">
        <f>H3432+J3432+L3432</f>
        <v>0</v>
      </c>
      <c r="O3432" s="412"/>
      <c r="P3432" s="412"/>
      <c r="Q3432" s="412"/>
      <c r="R3432" s="419" t="s">
        <v>0</v>
      </c>
      <c r="T3432" s="410">
        <v>39</v>
      </c>
    </row>
    <row r="3433" spans="1:20" s="77" customFormat="1" ht="24" hidden="1" customHeight="1">
      <c r="A3433" s="372" t="s">
        <v>3875</v>
      </c>
      <c r="B3433" s="421"/>
      <c r="C3433" s="421" t="s">
        <v>3890</v>
      </c>
      <c r="D3433" s="421" t="s">
        <v>6538</v>
      </c>
      <c r="E3433" s="422" t="s">
        <v>1860</v>
      </c>
      <c r="F3433" s="415"/>
      <c r="G3433" s="416">
        <v>0</v>
      </c>
      <c r="H3433" s="417">
        <f t="shared" ref="H3433" si="4558">INT($F3433*G3433)</f>
        <v>0</v>
      </c>
      <c r="I3433" s="416">
        <v>111004</v>
      </c>
      <c r="J3433" s="417">
        <f t="shared" ref="J3433" si="4559">INT($F3433*I3433)</f>
        <v>0</v>
      </c>
      <c r="K3433" s="416">
        <v>2266</v>
      </c>
      <c r="L3433" s="417">
        <f t="shared" ref="L3433" si="4560">INT($F3433*K3433)</f>
        <v>0</v>
      </c>
      <c r="M3433" s="417">
        <f t="shared" ref="M3433" si="4561">+G3433+I3433+K3433</f>
        <v>113270</v>
      </c>
      <c r="N3433" s="417">
        <f t="shared" ref="N3433" si="4562">H3433+J3433+L3433</f>
        <v>0</v>
      </c>
      <c r="O3433" s="417">
        <f t="shared" ref="O3433" si="4563">F3433-F3432</f>
        <v>0</v>
      </c>
      <c r="P3433" s="417">
        <f t="shared" ref="P3433" si="4564">M3433-M3432</f>
        <v>0</v>
      </c>
      <c r="Q3433" s="417">
        <f t="shared" ref="Q3433" si="4565">N3433-N3432</f>
        <v>0</v>
      </c>
      <c r="R3433" s="422"/>
      <c r="T3433" s="415">
        <v>39</v>
      </c>
    </row>
    <row r="3434" spans="1:20" s="485" customFormat="1" ht="24" hidden="1" customHeight="1">
      <c r="A3434" s="366" t="s">
        <v>2919</v>
      </c>
      <c r="B3434" s="418" t="s">
        <v>0</v>
      </c>
      <c r="C3434" s="418" t="s">
        <v>3891</v>
      </c>
      <c r="D3434" s="418" t="s">
        <v>3889</v>
      </c>
      <c r="E3434" s="419" t="s">
        <v>1860</v>
      </c>
      <c r="F3434" s="410"/>
      <c r="G3434" s="411">
        <v>23515</v>
      </c>
      <c r="H3434" s="412">
        <f>INT($F3434*G3434)</f>
        <v>0</v>
      </c>
      <c r="I3434" s="411">
        <v>241420</v>
      </c>
      <c r="J3434" s="412">
        <f>INT($F3434*I3434)</f>
        <v>0</v>
      </c>
      <c r="K3434" s="411">
        <v>34006</v>
      </c>
      <c r="L3434" s="412">
        <f>INT($F3434*K3434)</f>
        <v>0</v>
      </c>
      <c r="M3434" s="412">
        <f>+G3434+I3434+K3434</f>
        <v>298941</v>
      </c>
      <c r="N3434" s="412">
        <f>H3434+J3434+L3434</f>
        <v>0</v>
      </c>
      <c r="O3434" s="412"/>
      <c r="P3434" s="412"/>
      <c r="Q3434" s="412"/>
      <c r="R3434" s="419" t="s">
        <v>0</v>
      </c>
      <c r="T3434" s="410">
        <v>5</v>
      </c>
    </row>
    <row r="3435" spans="1:20" s="77" customFormat="1" ht="24" hidden="1" customHeight="1">
      <c r="A3435" s="372" t="s">
        <v>3892</v>
      </c>
      <c r="B3435" s="421"/>
      <c r="C3435" s="421" t="s">
        <v>3891</v>
      </c>
      <c r="D3435" s="421" t="s">
        <v>3889</v>
      </c>
      <c r="E3435" s="422" t="s">
        <v>1860</v>
      </c>
      <c r="F3435" s="415"/>
      <c r="G3435" s="416">
        <v>23515</v>
      </c>
      <c r="H3435" s="417">
        <f t="shared" si="4549"/>
        <v>0</v>
      </c>
      <c r="I3435" s="416">
        <v>241420</v>
      </c>
      <c r="J3435" s="417">
        <f t="shared" si="4550"/>
        <v>0</v>
      </c>
      <c r="K3435" s="416">
        <v>34006</v>
      </c>
      <c r="L3435" s="417">
        <f t="shared" si="4551"/>
        <v>0</v>
      </c>
      <c r="M3435" s="417">
        <f t="shared" si="4552"/>
        <v>298941</v>
      </c>
      <c r="N3435" s="417">
        <f t="shared" si="4553"/>
        <v>0</v>
      </c>
      <c r="O3435" s="417">
        <f t="shared" ref="O3435" si="4566">F3435-F3434</f>
        <v>0</v>
      </c>
      <c r="P3435" s="417">
        <f t="shared" ref="P3435:Q3435" si="4567">M3435-M3434</f>
        <v>0</v>
      </c>
      <c r="Q3435" s="417">
        <f t="shared" si="4567"/>
        <v>0</v>
      </c>
      <c r="R3435" s="422"/>
      <c r="T3435" s="415">
        <v>5</v>
      </c>
    </row>
    <row r="3436" spans="1:20" s="485" customFormat="1" ht="24" hidden="1" customHeight="1">
      <c r="A3436" s="366" t="s">
        <v>2919</v>
      </c>
      <c r="B3436" s="418" t="s">
        <v>0</v>
      </c>
      <c r="C3436" s="418" t="s">
        <v>3891</v>
      </c>
      <c r="D3436" s="418" t="s">
        <v>6540</v>
      </c>
      <c r="E3436" s="419" t="s">
        <v>1860</v>
      </c>
      <c r="F3436" s="410"/>
      <c r="G3436" s="411">
        <v>0</v>
      </c>
      <c r="H3436" s="412">
        <f>INT($F3436*G3436)</f>
        <v>0</v>
      </c>
      <c r="I3436" s="411">
        <v>192712</v>
      </c>
      <c r="J3436" s="412">
        <f>INT($F3436*I3436)</f>
        <v>0</v>
      </c>
      <c r="K3436" s="411">
        <v>57172</v>
      </c>
      <c r="L3436" s="412">
        <f>INT($F3436*K3436)</f>
        <v>0</v>
      </c>
      <c r="M3436" s="412">
        <f>+G3436+I3436+K3436</f>
        <v>249884</v>
      </c>
      <c r="N3436" s="412">
        <f>H3436+J3436+L3436</f>
        <v>0</v>
      </c>
      <c r="O3436" s="412"/>
      <c r="P3436" s="412"/>
      <c r="Q3436" s="412"/>
      <c r="R3436" s="419" t="s">
        <v>6858</v>
      </c>
      <c r="T3436" s="410"/>
    </row>
    <row r="3437" spans="1:20" s="77" customFormat="1" ht="24" hidden="1" customHeight="1">
      <c r="A3437" s="372" t="s">
        <v>3892</v>
      </c>
      <c r="B3437" s="421"/>
      <c r="C3437" s="421" t="s">
        <v>3891</v>
      </c>
      <c r="D3437" s="421" t="s">
        <v>6541</v>
      </c>
      <c r="E3437" s="422" t="s">
        <v>1860</v>
      </c>
      <c r="F3437" s="415"/>
      <c r="G3437" s="416"/>
      <c r="H3437" s="417">
        <f t="shared" ref="H3437" si="4568">INT($F3437*G3437)</f>
        <v>0</v>
      </c>
      <c r="I3437" s="416"/>
      <c r="J3437" s="417">
        <f t="shared" ref="J3437" si="4569">INT($F3437*I3437)</f>
        <v>0</v>
      </c>
      <c r="K3437" s="416"/>
      <c r="L3437" s="417">
        <f t="shared" ref="L3437" si="4570">INT($F3437*K3437)</f>
        <v>0</v>
      </c>
      <c r="M3437" s="417">
        <f t="shared" ref="M3437" si="4571">+G3437+I3437+K3437</f>
        <v>0</v>
      </c>
      <c r="N3437" s="417">
        <f t="shared" ref="N3437" si="4572">H3437+J3437+L3437</f>
        <v>0</v>
      </c>
      <c r="O3437" s="417">
        <f t="shared" ref="O3437" si="4573">F3437-F3436</f>
        <v>0</v>
      </c>
      <c r="P3437" s="417">
        <f t="shared" ref="P3437" si="4574">M3437-M3436</f>
        <v>-249884</v>
      </c>
      <c r="Q3437" s="417">
        <f t="shared" ref="Q3437" si="4575">N3437-N3436</f>
        <v>0</v>
      </c>
      <c r="R3437" s="631" t="s">
        <v>6857</v>
      </c>
      <c r="T3437" s="415"/>
    </row>
    <row r="3438" spans="1:20" s="485" customFormat="1" ht="24" hidden="1" customHeight="1">
      <c r="A3438" s="366" t="s">
        <v>2093</v>
      </c>
      <c r="B3438" s="418" t="s">
        <v>0</v>
      </c>
      <c r="C3438" s="418" t="s">
        <v>3871</v>
      </c>
      <c r="D3438" s="418" t="s">
        <v>6531</v>
      </c>
      <c r="E3438" s="419" t="s">
        <v>1860</v>
      </c>
      <c r="F3438" s="410"/>
      <c r="G3438" s="411"/>
      <c r="H3438" s="412">
        <f>INT($F3438*G3438)</f>
        <v>0</v>
      </c>
      <c r="I3438" s="411"/>
      <c r="J3438" s="412">
        <f>INT($F3438*I3438)</f>
        <v>0</v>
      </c>
      <c r="K3438" s="411"/>
      <c r="L3438" s="412">
        <f>INT($F3438*K3438)</f>
        <v>0</v>
      </c>
      <c r="M3438" s="412">
        <f>+G3438+I3438+K3438</f>
        <v>0</v>
      </c>
      <c r="N3438" s="412">
        <f>H3438+J3438+L3438</f>
        <v>0</v>
      </c>
      <c r="O3438" s="412"/>
      <c r="P3438" s="412"/>
      <c r="Q3438" s="412"/>
      <c r="R3438" s="419" t="s">
        <v>6859</v>
      </c>
      <c r="T3438" s="410"/>
    </row>
    <row r="3439" spans="1:20" s="77" customFormat="1" ht="24" hidden="1" customHeight="1">
      <c r="A3439" s="372" t="s">
        <v>2219</v>
      </c>
      <c r="B3439" s="421"/>
      <c r="C3439" s="421" t="s">
        <v>3871</v>
      </c>
      <c r="D3439" s="421" t="s">
        <v>6531</v>
      </c>
      <c r="E3439" s="422" t="s">
        <v>1860</v>
      </c>
      <c r="F3439" s="415"/>
      <c r="G3439" s="416"/>
      <c r="H3439" s="417">
        <f t="shared" ref="H3439" si="4576">INT($F3439*G3439)</f>
        <v>0</v>
      </c>
      <c r="I3439" s="416"/>
      <c r="J3439" s="417">
        <f t="shared" ref="J3439" si="4577">INT($F3439*I3439)</f>
        <v>0</v>
      </c>
      <c r="K3439" s="416"/>
      <c r="L3439" s="417">
        <f t="shared" ref="L3439" si="4578">INT($F3439*K3439)</f>
        <v>0</v>
      </c>
      <c r="M3439" s="417">
        <f t="shared" ref="M3439" si="4579">+G3439+I3439+K3439</f>
        <v>0</v>
      </c>
      <c r="N3439" s="417">
        <f t="shared" ref="N3439" si="4580">H3439+J3439+L3439</f>
        <v>0</v>
      </c>
      <c r="O3439" s="417">
        <f t="shared" ref="O3439" si="4581">F3439-F3438</f>
        <v>0</v>
      </c>
      <c r="P3439" s="417">
        <f t="shared" ref="P3439" si="4582">M3439-M3438</f>
        <v>0</v>
      </c>
      <c r="Q3439" s="417">
        <f t="shared" ref="Q3439" si="4583">N3439-N3438</f>
        <v>0</v>
      </c>
      <c r="R3439" s="422" t="s">
        <v>2081</v>
      </c>
      <c r="T3439" s="415"/>
    </row>
    <row r="3440" spans="1:20" s="485" customFormat="1" ht="24" hidden="1" customHeight="1">
      <c r="A3440" s="366" t="s">
        <v>2093</v>
      </c>
      <c r="B3440" s="418" t="s">
        <v>0</v>
      </c>
      <c r="C3440" s="418" t="s">
        <v>3871</v>
      </c>
      <c r="D3440" s="418" t="s">
        <v>3848</v>
      </c>
      <c r="E3440" s="419" t="s">
        <v>1860</v>
      </c>
      <c r="F3440" s="410"/>
      <c r="G3440" s="411">
        <v>57796</v>
      </c>
      <c r="H3440" s="412">
        <f>INT($F3440*G3440)</f>
        <v>0</v>
      </c>
      <c r="I3440" s="411">
        <v>88478</v>
      </c>
      <c r="J3440" s="412">
        <f>INT($F3440*I3440)</f>
        <v>0</v>
      </c>
      <c r="K3440" s="411">
        <v>0</v>
      </c>
      <c r="L3440" s="412">
        <f>INT($F3440*K3440)</f>
        <v>0</v>
      </c>
      <c r="M3440" s="412">
        <f>+G3440+I3440+K3440</f>
        <v>146274</v>
      </c>
      <c r="N3440" s="412">
        <f>H3440+J3440+L3440</f>
        <v>0</v>
      </c>
      <c r="O3440" s="412"/>
      <c r="P3440" s="412"/>
      <c r="Q3440" s="412"/>
      <c r="R3440" s="419" t="s">
        <v>0</v>
      </c>
      <c r="T3440" s="410">
        <v>1</v>
      </c>
    </row>
    <row r="3441" spans="1:20" s="77" customFormat="1" ht="24" hidden="1" customHeight="1">
      <c r="A3441" s="372" t="s">
        <v>2918</v>
      </c>
      <c r="B3441" s="421"/>
      <c r="C3441" s="421" t="s">
        <v>3871</v>
      </c>
      <c r="D3441" s="421" t="s">
        <v>3848</v>
      </c>
      <c r="E3441" s="422" t="s">
        <v>1860</v>
      </c>
      <c r="F3441" s="415"/>
      <c r="G3441" s="416">
        <v>57796</v>
      </c>
      <c r="H3441" s="417">
        <f t="shared" si="4549"/>
        <v>0</v>
      </c>
      <c r="I3441" s="416">
        <v>88478</v>
      </c>
      <c r="J3441" s="417">
        <f t="shared" si="4550"/>
        <v>0</v>
      </c>
      <c r="K3441" s="416">
        <v>0</v>
      </c>
      <c r="L3441" s="417">
        <f t="shared" si="4551"/>
        <v>0</v>
      </c>
      <c r="M3441" s="417">
        <f t="shared" si="4552"/>
        <v>146274</v>
      </c>
      <c r="N3441" s="417">
        <f t="shared" si="4553"/>
        <v>0</v>
      </c>
      <c r="O3441" s="417">
        <f t="shared" ref="O3441" si="4584">F3441-F3440</f>
        <v>0</v>
      </c>
      <c r="P3441" s="417">
        <f t="shared" ref="P3441:Q3441" si="4585">M3441-M3440</f>
        <v>0</v>
      </c>
      <c r="Q3441" s="417">
        <f t="shared" si="4585"/>
        <v>0</v>
      </c>
      <c r="R3441" s="422"/>
      <c r="T3441" s="415">
        <v>1</v>
      </c>
    </row>
    <row r="3442" spans="1:20" s="460" customFormat="1" ht="24" hidden="1" customHeight="1">
      <c r="A3442" s="366" t="s">
        <v>3878</v>
      </c>
      <c r="B3442" s="448" t="s">
        <v>3893</v>
      </c>
      <c r="C3442" s="448" t="s">
        <v>3894</v>
      </c>
      <c r="D3442" s="449" t="s">
        <v>0</v>
      </c>
      <c r="E3442" s="449" t="s">
        <v>0</v>
      </c>
      <c r="F3442" s="450"/>
      <c r="G3442" s="451">
        <v>0</v>
      </c>
      <c r="H3442" s="450">
        <f>H3444</f>
        <v>0</v>
      </c>
      <c r="I3442" s="451">
        <v>0</v>
      </c>
      <c r="J3442" s="450">
        <f>J3444</f>
        <v>0</v>
      </c>
      <c r="K3442" s="451">
        <v>0</v>
      </c>
      <c r="L3442" s="450">
        <f>L3444</f>
        <v>0</v>
      </c>
      <c r="M3442" s="452">
        <v>0</v>
      </c>
      <c r="N3442" s="450">
        <f>H3442+J3442+L3442</f>
        <v>0</v>
      </c>
      <c r="O3442" s="450"/>
      <c r="P3442" s="450"/>
      <c r="Q3442" s="450"/>
      <c r="R3442" s="453" t="s">
        <v>0</v>
      </c>
      <c r="T3442" s="450">
        <v>0</v>
      </c>
    </row>
    <row r="3443" spans="1:20" s="525" customFormat="1" ht="24" hidden="1" customHeight="1">
      <c r="A3443" s="372" t="s">
        <v>2072</v>
      </c>
      <c r="B3443" s="454" t="s">
        <v>3893</v>
      </c>
      <c r="C3443" s="454" t="s">
        <v>3895</v>
      </c>
      <c r="D3443" s="455" t="s">
        <v>0</v>
      </c>
      <c r="E3443" s="455"/>
      <c r="F3443" s="456"/>
      <c r="G3443" s="457">
        <v>0</v>
      </c>
      <c r="H3443" s="456">
        <f>H3445</f>
        <v>0</v>
      </c>
      <c r="I3443" s="457">
        <v>0</v>
      </c>
      <c r="J3443" s="456">
        <f>J3445</f>
        <v>0</v>
      </c>
      <c r="K3443" s="457">
        <v>0</v>
      </c>
      <c r="L3443" s="456">
        <f>L3445</f>
        <v>0</v>
      </c>
      <c r="M3443" s="458">
        <v>0</v>
      </c>
      <c r="N3443" s="456">
        <f t="shared" si="4553"/>
        <v>0</v>
      </c>
      <c r="O3443" s="456">
        <f t="shared" ref="O3443" si="4586">F3443-F3442</f>
        <v>0</v>
      </c>
      <c r="P3443" s="456">
        <f t="shared" ref="P3443:Q3443" si="4587">M3443-M3442</f>
        <v>0</v>
      </c>
      <c r="Q3443" s="456">
        <f t="shared" si="4587"/>
        <v>0</v>
      </c>
      <c r="R3443" s="459"/>
      <c r="T3443" s="456">
        <v>0</v>
      </c>
    </row>
    <row r="3444" spans="1:20" s="485" customFormat="1" ht="24" hidden="1" customHeight="1">
      <c r="A3444" s="366" t="s">
        <v>3896</v>
      </c>
      <c r="B3444" s="418" t="s">
        <v>0</v>
      </c>
      <c r="C3444" s="418" t="s">
        <v>3894</v>
      </c>
      <c r="D3444" s="418" t="s">
        <v>3889</v>
      </c>
      <c r="E3444" s="419" t="s">
        <v>1860</v>
      </c>
      <c r="F3444" s="410"/>
      <c r="G3444" s="411"/>
      <c r="H3444" s="412">
        <f>INT($F3444*G3444)</f>
        <v>0</v>
      </c>
      <c r="I3444" s="411">
        <v>57532</v>
      </c>
      <c r="J3444" s="412">
        <f>INT($F3444*I3444)</f>
        <v>0</v>
      </c>
      <c r="K3444" s="411">
        <v>15294</v>
      </c>
      <c r="L3444" s="412">
        <f>INT($F3444*K3444)</f>
        <v>0</v>
      </c>
      <c r="M3444" s="412">
        <f>+G3444+I3444+K3444</f>
        <v>72826</v>
      </c>
      <c r="N3444" s="412">
        <f>H3444+J3444+L3444</f>
        <v>0</v>
      </c>
      <c r="O3444" s="412"/>
      <c r="P3444" s="412"/>
      <c r="Q3444" s="412"/>
      <c r="R3444" s="419" t="s">
        <v>0</v>
      </c>
      <c r="T3444" s="410">
        <v>2</v>
      </c>
    </row>
    <row r="3445" spans="1:20" s="77" customFormat="1" ht="24" hidden="1" customHeight="1">
      <c r="A3445" s="372" t="s">
        <v>2089</v>
      </c>
      <c r="B3445" s="421"/>
      <c r="C3445" s="421" t="s">
        <v>3894</v>
      </c>
      <c r="D3445" s="421" t="s">
        <v>3889</v>
      </c>
      <c r="E3445" s="422" t="s">
        <v>1860</v>
      </c>
      <c r="F3445" s="415"/>
      <c r="G3445" s="416"/>
      <c r="H3445" s="417">
        <f t="shared" ref="H3445" si="4588">INT($F3445*G3445)</f>
        <v>0</v>
      </c>
      <c r="I3445" s="416">
        <v>57532</v>
      </c>
      <c r="J3445" s="417">
        <f t="shared" ref="J3445" si="4589">INT($F3445*I3445)</f>
        <v>0</v>
      </c>
      <c r="K3445" s="416">
        <v>15294</v>
      </c>
      <c r="L3445" s="417">
        <f t="shared" ref="L3445" si="4590">INT($F3445*K3445)</f>
        <v>0</v>
      </c>
      <c r="M3445" s="417">
        <f t="shared" ref="M3445" si="4591">+G3445+I3445+K3445</f>
        <v>72826</v>
      </c>
      <c r="N3445" s="417">
        <f t="shared" si="4553"/>
        <v>0</v>
      </c>
      <c r="O3445" s="417">
        <f t="shared" ref="O3445" si="4592">F3445-F3444</f>
        <v>0</v>
      </c>
      <c r="P3445" s="417">
        <f t="shared" ref="P3445:Q3445" si="4593">M3445-M3444</f>
        <v>0</v>
      </c>
      <c r="Q3445" s="417">
        <f t="shared" si="4593"/>
        <v>0</v>
      </c>
      <c r="R3445" s="422"/>
      <c r="T3445" s="415">
        <v>2</v>
      </c>
    </row>
    <row r="3446" spans="1:20" s="460" customFormat="1" ht="24" hidden="1" customHeight="1">
      <c r="A3446" s="366" t="s">
        <v>3878</v>
      </c>
      <c r="B3446" s="448" t="s">
        <v>3897</v>
      </c>
      <c r="C3446" s="448" t="s">
        <v>3898</v>
      </c>
      <c r="D3446" s="449" t="s">
        <v>0</v>
      </c>
      <c r="E3446" s="449" t="s">
        <v>0</v>
      </c>
      <c r="F3446" s="450"/>
      <c r="G3446" s="451">
        <v>0</v>
      </c>
      <c r="H3446" s="450">
        <f>SUMIF($A$3448:$A$3451,$A3448,H$3448:H$3451)</f>
        <v>0</v>
      </c>
      <c r="I3446" s="451">
        <v>0</v>
      </c>
      <c r="J3446" s="450">
        <f>SUMIF($A$3448:$A$3451,$A3448,J$3448:J$3451)</f>
        <v>0</v>
      </c>
      <c r="K3446" s="451">
        <v>0</v>
      </c>
      <c r="L3446" s="450">
        <f>SUMIF($A$3448:$A$3451,$A3448,L$3448:L$3451)</f>
        <v>0</v>
      </c>
      <c r="M3446" s="452">
        <v>0</v>
      </c>
      <c r="N3446" s="450">
        <f>H3446+J3446+L3446</f>
        <v>0</v>
      </c>
      <c r="O3446" s="450"/>
      <c r="P3446" s="450"/>
      <c r="Q3446" s="450"/>
      <c r="R3446" s="453" t="s">
        <v>0</v>
      </c>
      <c r="T3446" s="450">
        <v>0</v>
      </c>
    </row>
    <row r="3447" spans="1:20" s="525" customFormat="1" ht="24" hidden="1" customHeight="1">
      <c r="A3447" s="372" t="s">
        <v>2072</v>
      </c>
      <c r="B3447" s="454" t="s">
        <v>3897</v>
      </c>
      <c r="C3447" s="454" t="s">
        <v>3899</v>
      </c>
      <c r="D3447" s="455" t="s">
        <v>0</v>
      </c>
      <c r="E3447" s="455"/>
      <c r="F3447" s="456"/>
      <c r="G3447" s="457">
        <v>0</v>
      </c>
      <c r="H3447" s="456">
        <f>SUMIF($A$3448:$A$3451,$A3449,H$3448:H$3451)</f>
        <v>0</v>
      </c>
      <c r="I3447" s="457">
        <v>0</v>
      </c>
      <c r="J3447" s="456">
        <f>SUMIF($A$3448:$A$3451,$A3449,J$3448:J$3451)</f>
        <v>0</v>
      </c>
      <c r="K3447" s="457">
        <v>0</v>
      </c>
      <c r="L3447" s="456">
        <f>SUMIF($A$3448:$A$3451,$A3449,L$3448:L$3451)</f>
        <v>0</v>
      </c>
      <c r="M3447" s="458">
        <v>0</v>
      </c>
      <c r="N3447" s="456">
        <f t="shared" si="4553"/>
        <v>0</v>
      </c>
      <c r="O3447" s="456">
        <f t="shared" ref="O3447" si="4594">F3447-F3446</f>
        <v>0</v>
      </c>
      <c r="P3447" s="456">
        <f t="shared" ref="P3447:Q3447" si="4595">M3447-M3446</f>
        <v>0</v>
      </c>
      <c r="Q3447" s="456">
        <f t="shared" si="4595"/>
        <v>0</v>
      </c>
      <c r="R3447" s="459"/>
      <c r="T3447" s="456">
        <v>0</v>
      </c>
    </row>
    <row r="3448" spans="1:20" s="485" customFormat="1" ht="24" hidden="1" customHeight="1">
      <c r="A3448" s="366" t="s">
        <v>3896</v>
      </c>
      <c r="B3448" s="418" t="s">
        <v>0</v>
      </c>
      <c r="C3448" s="418" t="s">
        <v>3900</v>
      </c>
      <c r="D3448" s="418" t="s">
        <v>3889</v>
      </c>
      <c r="E3448" s="419" t="s">
        <v>20</v>
      </c>
      <c r="F3448" s="410"/>
      <c r="G3448" s="411">
        <v>0</v>
      </c>
      <c r="H3448" s="412">
        <f>INT($F3448*G3448)</f>
        <v>0</v>
      </c>
      <c r="I3448" s="411"/>
      <c r="J3448" s="412">
        <f>INT($F3448*I3448)</f>
        <v>0</v>
      </c>
      <c r="K3448" s="411">
        <v>41766</v>
      </c>
      <c r="L3448" s="412">
        <f>INT($F3448*K3448)</f>
        <v>0</v>
      </c>
      <c r="M3448" s="412">
        <f>+G3448+I3448+K3448</f>
        <v>41766</v>
      </c>
      <c r="N3448" s="412">
        <f>H3448+J3448+L3448</f>
        <v>0</v>
      </c>
      <c r="O3448" s="412"/>
      <c r="P3448" s="412"/>
      <c r="Q3448" s="412"/>
      <c r="R3448" s="419" t="s">
        <v>0</v>
      </c>
      <c r="T3448" s="410">
        <v>3</v>
      </c>
    </row>
    <row r="3449" spans="1:20" s="77" customFormat="1" ht="24" hidden="1" customHeight="1">
      <c r="A3449" s="372" t="s">
        <v>3875</v>
      </c>
      <c r="B3449" s="421"/>
      <c r="C3449" s="421" t="s">
        <v>3900</v>
      </c>
      <c r="D3449" s="421" t="s">
        <v>3889</v>
      </c>
      <c r="E3449" s="422" t="s">
        <v>20</v>
      </c>
      <c r="F3449" s="415"/>
      <c r="G3449" s="416">
        <v>0</v>
      </c>
      <c r="H3449" s="417">
        <f t="shared" ref="H3449:H3451" si="4596">INT($F3449*G3449)</f>
        <v>0</v>
      </c>
      <c r="I3449" s="416"/>
      <c r="J3449" s="417">
        <f t="shared" ref="J3449:J3451" si="4597">INT($F3449*I3449)</f>
        <v>0</v>
      </c>
      <c r="K3449" s="416">
        <v>41766</v>
      </c>
      <c r="L3449" s="417">
        <f t="shared" ref="L3449:L3451" si="4598">INT($F3449*K3449)</f>
        <v>0</v>
      </c>
      <c r="M3449" s="417">
        <f t="shared" ref="M3449:M3451" si="4599">+G3449+I3449+K3449</f>
        <v>41766</v>
      </c>
      <c r="N3449" s="417">
        <f t="shared" ref="N3449:N3453" si="4600">H3449+J3449+L3449</f>
        <v>0</v>
      </c>
      <c r="O3449" s="417">
        <f t="shared" ref="O3449" si="4601">F3449-F3448</f>
        <v>0</v>
      </c>
      <c r="P3449" s="417">
        <f t="shared" ref="P3449:Q3449" si="4602">M3449-M3448</f>
        <v>0</v>
      </c>
      <c r="Q3449" s="417">
        <f t="shared" si="4602"/>
        <v>0</v>
      </c>
      <c r="R3449" s="422"/>
      <c r="T3449" s="415">
        <v>3</v>
      </c>
    </row>
    <row r="3450" spans="1:20" s="485" customFormat="1" ht="24" hidden="1" customHeight="1">
      <c r="A3450" s="366" t="s">
        <v>2064</v>
      </c>
      <c r="B3450" s="418" t="s">
        <v>0</v>
      </c>
      <c r="C3450" s="418" t="s">
        <v>3901</v>
      </c>
      <c r="D3450" s="418" t="s">
        <v>3889</v>
      </c>
      <c r="E3450" s="419" t="s">
        <v>20</v>
      </c>
      <c r="F3450" s="410"/>
      <c r="G3450" s="411">
        <v>0</v>
      </c>
      <c r="H3450" s="412">
        <f>INT($F3450*G3450)</f>
        <v>0</v>
      </c>
      <c r="I3450" s="411"/>
      <c r="J3450" s="412">
        <f>INT($F3450*I3450)</f>
        <v>0</v>
      </c>
      <c r="K3450" s="411">
        <v>41766</v>
      </c>
      <c r="L3450" s="412">
        <f>INT($F3450*K3450)</f>
        <v>0</v>
      </c>
      <c r="M3450" s="412">
        <f>+G3450+I3450+K3450</f>
        <v>41766</v>
      </c>
      <c r="N3450" s="412">
        <f>H3450+J3450+L3450</f>
        <v>0</v>
      </c>
      <c r="O3450" s="412"/>
      <c r="P3450" s="412"/>
      <c r="Q3450" s="412"/>
      <c r="R3450" s="419" t="s">
        <v>0</v>
      </c>
      <c r="T3450" s="410">
        <v>49</v>
      </c>
    </row>
    <row r="3451" spans="1:20" s="77" customFormat="1" ht="24" hidden="1" customHeight="1">
      <c r="A3451" s="372" t="s">
        <v>3875</v>
      </c>
      <c r="B3451" s="421"/>
      <c r="C3451" s="421" t="s">
        <v>3901</v>
      </c>
      <c r="D3451" s="421" t="s">
        <v>3889</v>
      </c>
      <c r="E3451" s="422" t="s">
        <v>20</v>
      </c>
      <c r="F3451" s="415"/>
      <c r="G3451" s="416">
        <v>0</v>
      </c>
      <c r="H3451" s="417">
        <f t="shared" si="4596"/>
        <v>0</v>
      </c>
      <c r="I3451" s="416"/>
      <c r="J3451" s="417">
        <f t="shared" si="4597"/>
        <v>0</v>
      </c>
      <c r="K3451" s="416">
        <v>41766</v>
      </c>
      <c r="L3451" s="417">
        <f t="shared" si="4598"/>
        <v>0</v>
      </c>
      <c r="M3451" s="417">
        <f t="shared" si="4599"/>
        <v>41766</v>
      </c>
      <c r="N3451" s="417">
        <f t="shared" si="4600"/>
        <v>0</v>
      </c>
      <c r="O3451" s="417">
        <f t="shared" ref="O3451" si="4603">F3451-F3450</f>
        <v>0</v>
      </c>
      <c r="P3451" s="417">
        <f t="shared" ref="P3451:Q3451" si="4604">M3451-M3450</f>
        <v>0</v>
      </c>
      <c r="Q3451" s="417">
        <f t="shared" si="4604"/>
        <v>0</v>
      </c>
      <c r="R3451" s="422"/>
      <c r="T3451" s="415">
        <v>49</v>
      </c>
    </row>
    <row r="3452" spans="1:20" s="460" customFormat="1" ht="24" hidden="1" customHeight="1">
      <c r="A3452" s="366" t="s">
        <v>2886</v>
      </c>
      <c r="B3452" s="448" t="s">
        <v>3902</v>
      </c>
      <c r="C3452" s="448" t="s">
        <v>3903</v>
      </c>
      <c r="D3452" s="449" t="s">
        <v>0</v>
      </c>
      <c r="E3452" s="449" t="s">
        <v>308</v>
      </c>
      <c r="F3452" s="450"/>
      <c r="G3452" s="451">
        <v>0</v>
      </c>
      <c r="H3452" s="450">
        <f>SUMIF($A$3454:$A$3457,$A3454,H$3454:H$3457)</f>
        <v>0</v>
      </c>
      <c r="I3452" s="451">
        <v>0</v>
      </c>
      <c r="J3452" s="450">
        <f>SUMIF($A$3454:$A$3457,$A3454,J$3454:J$3457)</f>
        <v>0</v>
      </c>
      <c r="K3452" s="451">
        <v>0</v>
      </c>
      <c r="L3452" s="450">
        <f>SUMIF($A$3454:$A$3457,$A3454,L$3454:L$3457)</f>
        <v>0</v>
      </c>
      <c r="M3452" s="452">
        <v>0</v>
      </c>
      <c r="N3452" s="450">
        <f>H3452+J3452+L3452</f>
        <v>0</v>
      </c>
      <c r="O3452" s="450"/>
      <c r="P3452" s="450"/>
      <c r="Q3452" s="450"/>
      <c r="R3452" s="453" t="s">
        <v>0</v>
      </c>
      <c r="T3452" s="450">
        <v>0</v>
      </c>
    </row>
    <row r="3453" spans="1:20" s="525" customFormat="1" ht="24" hidden="1" customHeight="1">
      <c r="A3453" s="372" t="s">
        <v>2867</v>
      </c>
      <c r="B3453" s="454" t="s">
        <v>3902</v>
      </c>
      <c r="C3453" s="454" t="s">
        <v>3904</v>
      </c>
      <c r="D3453" s="455" t="s">
        <v>0</v>
      </c>
      <c r="E3453" s="455" t="s">
        <v>308</v>
      </c>
      <c r="F3453" s="456"/>
      <c r="G3453" s="457">
        <v>0</v>
      </c>
      <c r="H3453" s="456">
        <f>SUMIF($A$3454:$A$3457,$A3455,H$3454:H$3457)</f>
        <v>0</v>
      </c>
      <c r="I3453" s="457">
        <v>0</v>
      </c>
      <c r="J3453" s="456">
        <f>SUMIF($A$3454:$A$3457,$A3455,J$3454:J$3457)</f>
        <v>0</v>
      </c>
      <c r="K3453" s="457">
        <v>0</v>
      </c>
      <c r="L3453" s="456">
        <f>SUMIF($A$3454:$A$3457,$A3455,L$3454:L$3457)</f>
        <v>0</v>
      </c>
      <c r="M3453" s="458">
        <v>0</v>
      </c>
      <c r="N3453" s="456">
        <f t="shared" si="4600"/>
        <v>0</v>
      </c>
      <c r="O3453" s="456">
        <f t="shared" ref="O3453" si="4605">F3453-F3452</f>
        <v>0</v>
      </c>
      <c r="P3453" s="456">
        <f t="shared" ref="P3453:Q3453" si="4606">M3453-M3452</f>
        <v>0</v>
      </c>
      <c r="Q3453" s="456">
        <f t="shared" si="4606"/>
        <v>0</v>
      </c>
      <c r="R3453" s="459"/>
      <c r="T3453" s="456">
        <v>0</v>
      </c>
    </row>
    <row r="3454" spans="1:20" s="485" customFormat="1" ht="24" hidden="1" customHeight="1">
      <c r="A3454" s="366" t="s">
        <v>2064</v>
      </c>
      <c r="B3454" s="418" t="s">
        <v>0</v>
      </c>
      <c r="C3454" s="418" t="s">
        <v>3905</v>
      </c>
      <c r="D3454" s="418" t="s">
        <v>3906</v>
      </c>
      <c r="E3454" s="419" t="s">
        <v>22</v>
      </c>
      <c r="F3454" s="410"/>
      <c r="G3454" s="411">
        <v>147.5</v>
      </c>
      <c r="H3454" s="412">
        <f>INT($F3454*G3454)</f>
        <v>0</v>
      </c>
      <c r="I3454" s="411">
        <v>237.6</v>
      </c>
      <c r="J3454" s="412">
        <f>INT($F3454*I3454)</f>
        <v>0</v>
      </c>
      <c r="K3454" s="411"/>
      <c r="L3454" s="412">
        <f>INT($F3454*K3454)</f>
        <v>0</v>
      </c>
      <c r="M3454" s="412">
        <f>+G3454+I3454+K3454</f>
        <v>385.1</v>
      </c>
      <c r="N3454" s="412">
        <f>H3454+J3454+L3454</f>
        <v>0</v>
      </c>
      <c r="O3454" s="412"/>
      <c r="P3454" s="412"/>
      <c r="Q3454" s="412"/>
      <c r="R3454" s="419" t="s">
        <v>0</v>
      </c>
      <c r="T3454" s="410">
        <v>230</v>
      </c>
    </row>
    <row r="3455" spans="1:20" s="77" customFormat="1" ht="24" hidden="1" customHeight="1">
      <c r="A3455" s="372" t="s">
        <v>2918</v>
      </c>
      <c r="B3455" s="421"/>
      <c r="C3455" s="421" t="s">
        <v>3905</v>
      </c>
      <c r="D3455" s="421" t="s">
        <v>3906</v>
      </c>
      <c r="E3455" s="422" t="s">
        <v>22</v>
      </c>
      <c r="F3455" s="415"/>
      <c r="G3455" s="416">
        <v>147.5</v>
      </c>
      <c r="H3455" s="417">
        <f t="shared" ref="H3455:H3457" si="4607">INT($F3455*G3455)</f>
        <v>0</v>
      </c>
      <c r="I3455" s="416">
        <v>237.6</v>
      </c>
      <c r="J3455" s="417">
        <f t="shared" ref="J3455:J3457" si="4608">INT($F3455*I3455)</f>
        <v>0</v>
      </c>
      <c r="K3455" s="416"/>
      <c r="L3455" s="417">
        <f t="shared" ref="L3455:L3457" si="4609">INT($F3455*K3455)</f>
        <v>0</v>
      </c>
      <c r="M3455" s="417">
        <f t="shared" ref="M3455:M3457" si="4610">+G3455+I3455+K3455</f>
        <v>385.1</v>
      </c>
      <c r="N3455" s="417">
        <f t="shared" ref="N3455:N3469" si="4611">H3455+J3455+L3455</f>
        <v>0</v>
      </c>
      <c r="O3455" s="417">
        <f t="shared" ref="O3455" si="4612">F3455-F3454</f>
        <v>0</v>
      </c>
      <c r="P3455" s="417">
        <f t="shared" ref="P3455:Q3455" si="4613">M3455-M3454</f>
        <v>0</v>
      </c>
      <c r="Q3455" s="417">
        <f t="shared" si="4613"/>
        <v>0</v>
      </c>
      <c r="R3455" s="422"/>
      <c r="T3455" s="415">
        <v>230</v>
      </c>
    </row>
    <row r="3456" spans="1:20" s="485" customFormat="1" ht="24" hidden="1" customHeight="1">
      <c r="A3456" s="366" t="s">
        <v>2886</v>
      </c>
      <c r="B3456" s="418" t="s">
        <v>0</v>
      </c>
      <c r="C3456" s="418" t="s">
        <v>3907</v>
      </c>
      <c r="D3456" s="418" t="s">
        <v>3908</v>
      </c>
      <c r="E3456" s="419" t="s">
        <v>18</v>
      </c>
      <c r="F3456" s="410"/>
      <c r="G3456" s="411">
        <v>6883</v>
      </c>
      <c r="H3456" s="412">
        <f>INT($F3456*G3456)</f>
        <v>0</v>
      </c>
      <c r="I3456" s="411">
        <v>0</v>
      </c>
      <c r="J3456" s="412">
        <f>INT($F3456*I3456)</f>
        <v>0</v>
      </c>
      <c r="K3456" s="411"/>
      <c r="L3456" s="412">
        <f>INT($F3456*K3456)</f>
        <v>0</v>
      </c>
      <c r="M3456" s="412">
        <f>+G3456+I3456+K3456</f>
        <v>6883</v>
      </c>
      <c r="N3456" s="412">
        <f>H3456+J3456+L3456</f>
        <v>0</v>
      </c>
      <c r="O3456" s="412"/>
      <c r="P3456" s="412"/>
      <c r="Q3456" s="412"/>
      <c r="R3456" s="419" t="s">
        <v>0</v>
      </c>
      <c r="T3456" s="410">
        <v>12</v>
      </c>
    </row>
    <row r="3457" spans="1:20" s="77" customFormat="1" ht="24" hidden="1" customHeight="1">
      <c r="A3457" s="372" t="s">
        <v>3488</v>
      </c>
      <c r="B3457" s="421"/>
      <c r="C3457" s="421" t="s">
        <v>3907</v>
      </c>
      <c r="D3457" s="421" t="s">
        <v>3908</v>
      </c>
      <c r="E3457" s="422" t="s">
        <v>18</v>
      </c>
      <c r="F3457" s="415"/>
      <c r="G3457" s="416">
        <v>6883</v>
      </c>
      <c r="H3457" s="417">
        <f t="shared" si="4607"/>
        <v>0</v>
      </c>
      <c r="I3457" s="416">
        <v>0</v>
      </c>
      <c r="J3457" s="417">
        <f t="shared" si="4608"/>
        <v>0</v>
      </c>
      <c r="K3457" s="416"/>
      <c r="L3457" s="417">
        <f t="shared" si="4609"/>
        <v>0</v>
      </c>
      <c r="M3457" s="417">
        <f t="shared" si="4610"/>
        <v>6883</v>
      </c>
      <c r="N3457" s="417">
        <f t="shared" si="4611"/>
        <v>0</v>
      </c>
      <c r="O3457" s="417">
        <f t="shared" ref="O3457" si="4614">F3457-F3456</f>
        <v>0</v>
      </c>
      <c r="P3457" s="417">
        <f t="shared" ref="P3457:Q3457" si="4615">M3457-M3456</f>
        <v>0</v>
      </c>
      <c r="Q3457" s="417">
        <f t="shared" si="4615"/>
        <v>0</v>
      </c>
      <c r="R3457" s="422"/>
      <c r="T3457" s="415">
        <v>12</v>
      </c>
    </row>
    <row r="3458" spans="1:20" s="460" customFormat="1" ht="24" hidden="1" customHeight="1">
      <c r="A3458" s="366" t="s">
        <v>3878</v>
      </c>
      <c r="B3458" s="448" t="s">
        <v>3909</v>
      </c>
      <c r="C3458" s="448" t="s">
        <v>3910</v>
      </c>
      <c r="D3458" s="449" t="s">
        <v>0</v>
      </c>
      <c r="E3458" s="449" t="s">
        <v>0</v>
      </c>
      <c r="F3458" s="450"/>
      <c r="G3458" s="451">
        <v>0</v>
      </c>
      <c r="H3458" s="450">
        <f>H3460</f>
        <v>0</v>
      </c>
      <c r="I3458" s="451">
        <v>0</v>
      </c>
      <c r="J3458" s="450">
        <f>J3460</f>
        <v>0</v>
      </c>
      <c r="K3458" s="451">
        <v>0</v>
      </c>
      <c r="L3458" s="450">
        <f>L3460</f>
        <v>0</v>
      </c>
      <c r="M3458" s="452">
        <v>0</v>
      </c>
      <c r="N3458" s="450">
        <f>H3458+J3458+L3458</f>
        <v>0</v>
      </c>
      <c r="O3458" s="450"/>
      <c r="P3458" s="450"/>
      <c r="Q3458" s="450"/>
      <c r="R3458" s="453" t="s">
        <v>0</v>
      </c>
      <c r="T3458" s="450">
        <v>0</v>
      </c>
    </row>
    <row r="3459" spans="1:20" s="525" customFormat="1" ht="24" hidden="1" customHeight="1">
      <c r="A3459" s="372" t="s">
        <v>3875</v>
      </c>
      <c r="B3459" s="454" t="s">
        <v>3909</v>
      </c>
      <c r="C3459" s="454" t="s">
        <v>3911</v>
      </c>
      <c r="D3459" s="455" t="s">
        <v>0</v>
      </c>
      <c r="E3459" s="455"/>
      <c r="F3459" s="456"/>
      <c r="G3459" s="457">
        <v>0</v>
      </c>
      <c r="H3459" s="456">
        <f>H3461</f>
        <v>0</v>
      </c>
      <c r="I3459" s="457">
        <v>0</v>
      </c>
      <c r="J3459" s="456">
        <f>J3461</f>
        <v>0</v>
      </c>
      <c r="K3459" s="457">
        <v>0</v>
      </c>
      <c r="L3459" s="456">
        <f>L3461</f>
        <v>0</v>
      </c>
      <c r="M3459" s="458">
        <v>0</v>
      </c>
      <c r="N3459" s="456">
        <f t="shared" si="4611"/>
        <v>0</v>
      </c>
      <c r="O3459" s="456">
        <f t="shared" ref="O3459" si="4616">F3459-F3458</f>
        <v>0</v>
      </c>
      <c r="P3459" s="456">
        <f t="shared" ref="P3459:Q3459" si="4617">M3459-M3458</f>
        <v>0</v>
      </c>
      <c r="Q3459" s="456">
        <f t="shared" si="4617"/>
        <v>0</v>
      </c>
      <c r="R3459" s="459"/>
      <c r="T3459" s="456">
        <v>0</v>
      </c>
    </row>
    <row r="3460" spans="1:20" s="485" customFormat="1" ht="24" hidden="1" customHeight="1">
      <c r="A3460" s="366" t="s">
        <v>2421</v>
      </c>
      <c r="B3460" s="418" t="s">
        <v>0</v>
      </c>
      <c r="C3460" s="418" t="s">
        <v>3912</v>
      </c>
      <c r="D3460" s="418" t="s">
        <v>3913</v>
      </c>
      <c r="E3460" s="419" t="s">
        <v>2341</v>
      </c>
      <c r="F3460" s="410"/>
      <c r="G3460" s="411">
        <v>257662</v>
      </c>
      <c r="H3460" s="412">
        <f>INT($F3460*G3460)</f>
        <v>0</v>
      </c>
      <c r="I3460" s="411">
        <v>3812097</v>
      </c>
      <c r="J3460" s="412">
        <f>INT($F3460*I3460)</f>
        <v>0</v>
      </c>
      <c r="K3460" s="411">
        <v>91901</v>
      </c>
      <c r="L3460" s="412">
        <f>INT($F3460*K3460)</f>
        <v>0</v>
      </c>
      <c r="M3460" s="412">
        <f>+G3460+I3460+K3460</f>
        <v>4161660</v>
      </c>
      <c r="N3460" s="412">
        <f>H3460+J3460+L3460</f>
        <v>0</v>
      </c>
      <c r="O3460" s="412"/>
      <c r="P3460" s="412"/>
      <c r="Q3460" s="412"/>
      <c r="R3460" s="419" t="s">
        <v>0</v>
      </c>
      <c r="T3460" s="410">
        <v>2</v>
      </c>
    </row>
    <row r="3461" spans="1:20" s="77" customFormat="1" ht="24" hidden="1" customHeight="1">
      <c r="A3461" s="372" t="s">
        <v>3875</v>
      </c>
      <c r="B3461" s="421"/>
      <c r="C3461" s="421" t="s">
        <v>3912</v>
      </c>
      <c r="D3461" s="421" t="s">
        <v>3913</v>
      </c>
      <c r="E3461" s="422" t="s">
        <v>2341</v>
      </c>
      <c r="F3461" s="415"/>
      <c r="G3461" s="416">
        <v>257662</v>
      </c>
      <c r="H3461" s="417">
        <f t="shared" ref="H3461" si="4618">INT($F3461*G3461)</f>
        <v>0</v>
      </c>
      <c r="I3461" s="416">
        <v>3812097</v>
      </c>
      <c r="J3461" s="417">
        <f t="shared" ref="J3461" si="4619">INT($F3461*I3461)</f>
        <v>0</v>
      </c>
      <c r="K3461" s="416">
        <v>91901</v>
      </c>
      <c r="L3461" s="417">
        <f t="shared" ref="L3461" si="4620">INT($F3461*K3461)</f>
        <v>0</v>
      </c>
      <c r="M3461" s="417">
        <f t="shared" ref="M3461" si="4621">+G3461+I3461+K3461</f>
        <v>4161660</v>
      </c>
      <c r="N3461" s="417">
        <f t="shared" si="4611"/>
        <v>0</v>
      </c>
      <c r="O3461" s="417">
        <f t="shared" ref="O3461" si="4622">F3461-F3460</f>
        <v>0</v>
      </c>
      <c r="P3461" s="417">
        <f t="shared" ref="P3461:Q3461" si="4623">M3461-M3460</f>
        <v>0</v>
      </c>
      <c r="Q3461" s="417">
        <f t="shared" si="4623"/>
        <v>0</v>
      </c>
      <c r="R3461" s="422"/>
      <c r="T3461" s="415">
        <v>2</v>
      </c>
    </row>
    <row r="3462" spans="1:20" s="371" customFormat="1" ht="24" hidden="1" customHeight="1">
      <c r="A3462" s="366" t="s">
        <v>2919</v>
      </c>
      <c r="B3462" s="436" t="s">
        <v>2928</v>
      </c>
      <c r="C3462" s="436" t="s">
        <v>3914</v>
      </c>
      <c r="D3462" s="437" t="s">
        <v>0</v>
      </c>
      <c r="E3462" s="437" t="s">
        <v>0</v>
      </c>
      <c r="F3462" s="438"/>
      <c r="G3462" s="439">
        <v>0</v>
      </c>
      <c r="H3462" s="438">
        <f>H3464+H3470</f>
        <v>0</v>
      </c>
      <c r="I3462" s="439">
        <v>0</v>
      </c>
      <c r="J3462" s="438">
        <f>J3464+J3470</f>
        <v>0</v>
      </c>
      <c r="K3462" s="439">
        <v>0</v>
      </c>
      <c r="L3462" s="438">
        <f>L3464+L3470</f>
        <v>0</v>
      </c>
      <c r="M3462" s="440">
        <v>0</v>
      </c>
      <c r="N3462" s="438">
        <f>H3462+J3462+L3462</f>
        <v>0</v>
      </c>
      <c r="O3462" s="438"/>
      <c r="P3462" s="438"/>
      <c r="Q3462" s="438"/>
      <c r="R3462" s="441" t="s">
        <v>0</v>
      </c>
      <c r="T3462" s="438">
        <v>0</v>
      </c>
    </row>
    <row r="3463" spans="1:20" s="81" customFormat="1" ht="24" hidden="1" customHeight="1">
      <c r="A3463" s="372" t="s">
        <v>3875</v>
      </c>
      <c r="B3463" s="442" t="s">
        <v>2928</v>
      </c>
      <c r="C3463" s="442" t="s">
        <v>3915</v>
      </c>
      <c r="D3463" s="443" t="s">
        <v>0</v>
      </c>
      <c r="E3463" s="443"/>
      <c r="F3463" s="444"/>
      <c r="G3463" s="445">
        <v>0</v>
      </c>
      <c r="H3463" s="444">
        <f>H3465+H3471</f>
        <v>0</v>
      </c>
      <c r="I3463" s="445">
        <v>0</v>
      </c>
      <c r="J3463" s="444">
        <f>J3465+J3471</f>
        <v>0</v>
      </c>
      <c r="K3463" s="445">
        <v>0</v>
      </c>
      <c r="L3463" s="444">
        <f>L3465+L3471</f>
        <v>0</v>
      </c>
      <c r="M3463" s="446">
        <v>0</v>
      </c>
      <c r="N3463" s="444">
        <f t="shared" si="4611"/>
        <v>0</v>
      </c>
      <c r="O3463" s="444">
        <f t="shared" ref="O3463" si="4624">F3463-F3462</f>
        <v>0</v>
      </c>
      <c r="P3463" s="444">
        <f t="shared" ref="P3463:Q3463" si="4625">M3463-M3462</f>
        <v>0</v>
      </c>
      <c r="Q3463" s="444">
        <f t="shared" si="4625"/>
        <v>0</v>
      </c>
      <c r="R3463" s="447"/>
      <c r="T3463" s="444">
        <v>0</v>
      </c>
    </row>
    <row r="3464" spans="1:20" s="460" customFormat="1" ht="24" hidden="1" customHeight="1">
      <c r="A3464" s="366" t="s">
        <v>2886</v>
      </c>
      <c r="B3464" s="448" t="s">
        <v>3916</v>
      </c>
      <c r="C3464" s="448" t="s">
        <v>3917</v>
      </c>
      <c r="D3464" s="449" t="s">
        <v>0</v>
      </c>
      <c r="E3464" s="449" t="s">
        <v>0</v>
      </c>
      <c r="F3464" s="450"/>
      <c r="G3464" s="451">
        <v>0</v>
      </c>
      <c r="H3464" s="450">
        <f>SUMIF($A$3466:$A$3469,$A3466,H$3466:H$3469)</f>
        <v>0</v>
      </c>
      <c r="I3464" s="451">
        <v>0</v>
      </c>
      <c r="J3464" s="450">
        <f>SUMIF($A$3466:$A$3469,$A3466,J$3466:J$3469)</f>
        <v>0</v>
      </c>
      <c r="K3464" s="451">
        <v>0</v>
      </c>
      <c r="L3464" s="450">
        <f>SUMIF($A$3466:$A$3469,$A3466,L$3466:L$3469)</f>
        <v>0</v>
      </c>
      <c r="M3464" s="452">
        <v>0</v>
      </c>
      <c r="N3464" s="450">
        <f>H3464+J3464+L3464</f>
        <v>0</v>
      </c>
      <c r="O3464" s="450"/>
      <c r="P3464" s="450"/>
      <c r="Q3464" s="450"/>
      <c r="R3464" s="453" t="s">
        <v>0</v>
      </c>
      <c r="T3464" s="450">
        <v>0</v>
      </c>
    </row>
    <row r="3465" spans="1:20" s="525" customFormat="1" ht="24" hidden="1" customHeight="1">
      <c r="A3465" s="372" t="s">
        <v>2867</v>
      </c>
      <c r="B3465" s="454" t="s">
        <v>3916</v>
      </c>
      <c r="C3465" s="454" t="s">
        <v>3918</v>
      </c>
      <c r="D3465" s="455" t="s">
        <v>0</v>
      </c>
      <c r="E3465" s="455"/>
      <c r="F3465" s="456"/>
      <c r="G3465" s="457">
        <v>0</v>
      </c>
      <c r="H3465" s="456">
        <f>SUMIF($A$3466:$A$3469,$A3467,H$3466:H$3469)</f>
        <v>0</v>
      </c>
      <c r="I3465" s="457">
        <v>0</v>
      </c>
      <c r="J3465" s="456">
        <f>SUMIF($A$3466:$A$3469,$A3467,J$3466:J$3469)</f>
        <v>0</v>
      </c>
      <c r="K3465" s="457">
        <v>0</v>
      </c>
      <c r="L3465" s="456">
        <f>SUMIF($A$3466:$A$3469,$A3467,L$3466:L$3469)</f>
        <v>0</v>
      </c>
      <c r="M3465" s="458">
        <v>0</v>
      </c>
      <c r="N3465" s="456">
        <f t="shared" si="4611"/>
        <v>0</v>
      </c>
      <c r="O3465" s="456">
        <f t="shared" ref="O3465" si="4626">F3465-F3464</f>
        <v>0</v>
      </c>
      <c r="P3465" s="456">
        <f t="shared" ref="P3465:Q3465" si="4627">M3465-M3464</f>
        <v>0</v>
      </c>
      <c r="Q3465" s="456">
        <f t="shared" si="4627"/>
        <v>0</v>
      </c>
      <c r="R3465" s="459"/>
      <c r="T3465" s="456">
        <v>0</v>
      </c>
    </row>
    <row r="3466" spans="1:20" s="485" customFormat="1" ht="24" hidden="1" customHeight="1">
      <c r="A3466" s="366" t="s">
        <v>3878</v>
      </c>
      <c r="B3466" s="418" t="s">
        <v>0</v>
      </c>
      <c r="C3466" s="418" t="s">
        <v>3919</v>
      </c>
      <c r="D3466" s="418" t="s">
        <v>3920</v>
      </c>
      <c r="E3466" s="419" t="s">
        <v>22</v>
      </c>
      <c r="F3466" s="410"/>
      <c r="G3466" s="411">
        <v>2888</v>
      </c>
      <c r="H3466" s="412">
        <f>INT($F3466*G3466)</f>
        <v>0</v>
      </c>
      <c r="I3466" s="411">
        <v>75654</v>
      </c>
      <c r="J3466" s="412">
        <f>INT($F3466*I3466)</f>
        <v>0</v>
      </c>
      <c r="K3466" s="411">
        <v>13356</v>
      </c>
      <c r="L3466" s="412">
        <f>INT($F3466*K3466)</f>
        <v>0</v>
      </c>
      <c r="M3466" s="412">
        <f>+G3466+I3466+K3466</f>
        <v>91898</v>
      </c>
      <c r="N3466" s="412">
        <f>H3466+J3466+L3466</f>
        <v>0</v>
      </c>
      <c r="O3466" s="412"/>
      <c r="P3466" s="412"/>
      <c r="Q3466" s="412"/>
      <c r="R3466" s="419" t="s">
        <v>0</v>
      </c>
      <c r="T3466" s="410">
        <v>228</v>
      </c>
    </row>
    <row r="3467" spans="1:20" s="77" customFormat="1" ht="24" hidden="1" customHeight="1">
      <c r="A3467" s="372" t="s">
        <v>2918</v>
      </c>
      <c r="B3467" s="421"/>
      <c r="C3467" s="421" t="s">
        <v>3919</v>
      </c>
      <c r="D3467" s="421" t="s">
        <v>3920</v>
      </c>
      <c r="E3467" s="422" t="s">
        <v>22</v>
      </c>
      <c r="F3467" s="415"/>
      <c r="G3467" s="416">
        <v>2888</v>
      </c>
      <c r="H3467" s="417">
        <f t="shared" ref="H3467:H3469" si="4628">INT($F3467*G3467)</f>
        <v>0</v>
      </c>
      <c r="I3467" s="416">
        <v>75654</v>
      </c>
      <c r="J3467" s="417">
        <f t="shared" ref="J3467:J3469" si="4629">INT($F3467*I3467)</f>
        <v>0</v>
      </c>
      <c r="K3467" s="416">
        <v>13356</v>
      </c>
      <c r="L3467" s="417">
        <f t="shared" ref="L3467:L3469" si="4630">INT($F3467*K3467)</f>
        <v>0</v>
      </c>
      <c r="M3467" s="417">
        <f t="shared" ref="M3467:M3469" si="4631">+G3467+I3467+K3467</f>
        <v>91898</v>
      </c>
      <c r="N3467" s="417">
        <f t="shared" si="4611"/>
        <v>0</v>
      </c>
      <c r="O3467" s="417">
        <f t="shared" ref="O3467" si="4632">F3467-F3466</f>
        <v>0</v>
      </c>
      <c r="P3467" s="417">
        <f t="shared" ref="P3467:Q3467" si="4633">M3467-M3466</f>
        <v>0</v>
      </c>
      <c r="Q3467" s="417">
        <f t="shared" si="4633"/>
        <v>0</v>
      </c>
      <c r="R3467" s="422"/>
      <c r="T3467" s="415">
        <v>228</v>
      </c>
    </row>
    <row r="3468" spans="1:20" s="485" customFormat="1" ht="24" hidden="1" customHeight="1">
      <c r="A3468" s="366" t="s">
        <v>2886</v>
      </c>
      <c r="B3468" s="418" t="s">
        <v>0</v>
      </c>
      <c r="C3468" s="418" t="s">
        <v>3919</v>
      </c>
      <c r="D3468" s="418" t="s">
        <v>3921</v>
      </c>
      <c r="E3468" s="419" t="s">
        <v>22</v>
      </c>
      <c r="F3468" s="410"/>
      <c r="G3468" s="411">
        <v>9295</v>
      </c>
      <c r="H3468" s="412">
        <f>INT($F3468*G3468)</f>
        <v>0</v>
      </c>
      <c r="I3468" s="411">
        <v>187227</v>
      </c>
      <c r="J3468" s="412">
        <f>INT($F3468*I3468)</f>
        <v>0</v>
      </c>
      <c r="K3468" s="411">
        <v>42975</v>
      </c>
      <c r="L3468" s="412">
        <f>INT($F3468*K3468)</f>
        <v>0</v>
      </c>
      <c r="M3468" s="412">
        <f>+G3468+I3468+K3468</f>
        <v>239497</v>
      </c>
      <c r="N3468" s="412">
        <f>H3468+J3468+L3468</f>
        <v>0</v>
      </c>
      <c r="O3468" s="412"/>
      <c r="P3468" s="412"/>
      <c r="Q3468" s="412"/>
      <c r="R3468" s="419" t="s">
        <v>0</v>
      </c>
      <c r="T3468" s="410">
        <v>21</v>
      </c>
    </row>
    <row r="3469" spans="1:20" s="77" customFormat="1" ht="24" hidden="1" customHeight="1">
      <c r="A3469" s="372" t="s">
        <v>2867</v>
      </c>
      <c r="B3469" s="421"/>
      <c r="C3469" s="421" t="s">
        <v>3919</v>
      </c>
      <c r="D3469" s="421" t="s">
        <v>3921</v>
      </c>
      <c r="E3469" s="422" t="s">
        <v>22</v>
      </c>
      <c r="F3469" s="415"/>
      <c r="G3469" s="416">
        <v>9295</v>
      </c>
      <c r="H3469" s="417">
        <f t="shared" si="4628"/>
        <v>0</v>
      </c>
      <c r="I3469" s="416">
        <v>187227</v>
      </c>
      <c r="J3469" s="417">
        <f t="shared" si="4629"/>
        <v>0</v>
      </c>
      <c r="K3469" s="416">
        <v>42975</v>
      </c>
      <c r="L3469" s="417">
        <f t="shared" si="4630"/>
        <v>0</v>
      </c>
      <c r="M3469" s="417">
        <f t="shared" si="4631"/>
        <v>239497</v>
      </c>
      <c r="N3469" s="417">
        <f t="shared" si="4611"/>
        <v>0</v>
      </c>
      <c r="O3469" s="417">
        <f t="shared" ref="O3469" si="4634">F3469-F3468</f>
        <v>0</v>
      </c>
      <c r="P3469" s="417">
        <f t="shared" ref="P3469:Q3469" si="4635">M3469-M3468</f>
        <v>0</v>
      </c>
      <c r="Q3469" s="417">
        <f t="shared" si="4635"/>
        <v>0</v>
      </c>
      <c r="R3469" s="422"/>
      <c r="T3469" s="415">
        <v>21</v>
      </c>
    </row>
    <row r="3470" spans="1:20" s="460" customFormat="1" ht="24" hidden="1" customHeight="1">
      <c r="A3470" s="366" t="s">
        <v>2886</v>
      </c>
      <c r="B3470" s="448" t="s">
        <v>3922</v>
      </c>
      <c r="C3470" s="448" t="s">
        <v>2657</v>
      </c>
      <c r="D3470" s="449" t="s">
        <v>0</v>
      </c>
      <c r="E3470" s="449" t="s">
        <v>308</v>
      </c>
      <c r="F3470" s="450"/>
      <c r="G3470" s="451">
        <v>0</v>
      </c>
      <c r="H3470" s="450">
        <f>SUMIF($A$3472:$A$3475,$A3472,H$3472:H$3475)</f>
        <v>0</v>
      </c>
      <c r="I3470" s="451">
        <v>0</v>
      </c>
      <c r="J3470" s="450">
        <f>SUMIF($A$3472:$A$3475,$A3472,J$3472:J$3475)</f>
        <v>0</v>
      </c>
      <c r="K3470" s="451">
        <v>0</v>
      </c>
      <c r="L3470" s="450">
        <f>SUMIF($A$3472:$A$3475,$A3472,L$3472:L$3475)</f>
        <v>0</v>
      </c>
      <c r="M3470" s="452">
        <v>0</v>
      </c>
      <c r="N3470" s="450">
        <f>H3470+J3470+L3470</f>
        <v>0</v>
      </c>
      <c r="O3470" s="450"/>
      <c r="P3470" s="450"/>
      <c r="Q3470" s="450"/>
      <c r="R3470" s="453" t="s">
        <v>0</v>
      </c>
      <c r="T3470" s="450">
        <v>0</v>
      </c>
    </row>
    <row r="3471" spans="1:20" s="525" customFormat="1" ht="24" hidden="1" customHeight="1">
      <c r="A3471" s="372" t="s">
        <v>2867</v>
      </c>
      <c r="B3471" s="454" t="s">
        <v>3922</v>
      </c>
      <c r="C3471" s="454" t="s">
        <v>3923</v>
      </c>
      <c r="D3471" s="455" t="s">
        <v>0</v>
      </c>
      <c r="E3471" s="455" t="s">
        <v>308</v>
      </c>
      <c r="F3471" s="456"/>
      <c r="G3471" s="457">
        <v>0</v>
      </c>
      <c r="H3471" s="456">
        <f>SUMIF($A$3472:$A$3475,$A3473,H$3472:H$3475)</f>
        <v>0</v>
      </c>
      <c r="I3471" s="457">
        <v>0</v>
      </c>
      <c r="J3471" s="456">
        <f>SUMIF($A$3472:$A$3475,$A3473,J$3472:J$3475)</f>
        <v>0</v>
      </c>
      <c r="K3471" s="457">
        <v>0</v>
      </c>
      <c r="L3471" s="456">
        <f>SUMIF($A$3472:$A$3475,$A3473,L$3472:L$3475)</f>
        <v>0</v>
      </c>
      <c r="M3471" s="458">
        <v>0</v>
      </c>
      <c r="N3471" s="456">
        <f t="shared" ref="N3471:N3479" si="4636">H3471+J3471+L3471</f>
        <v>0</v>
      </c>
      <c r="O3471" s="456">
        <f t="shared" ref="O3471" si="4637">F3471-F3470</f>
        <v>0</v>
      </c>
      <c r="P3471" s="456">
        <f t="shared" ref="P3471:Q3471" si="4638">M3471-M3470</f>
        <v>0</v>
      </c>
      <c r="Q3471" s="456">
        <f t="shared" si="4638"/>
        <v>0</v>
      </c>
      <c r="R3471" s="459"/>
      <c r="T3471" s="456">
        <v>0</v>
      </c>
    </row>
    <row r="3472" spans="1:20" s="485" customFormat="1" ht="24" hidden="1" customHeight="1">
      <c r="A3472" s="366" t="s">
        <v>3896</v>
      </c>
      <c r="B3472" s="418" t="s">
        <v>0</v>
      </c>
      <c r="C3472" s="418" t="s">
        <v>3924</v>
      </c>
      <c r="D3472" s="418" t="s">
        <v>3925</v>
      </c>
      <c r="E3472" s="419" t="s">
        <v>1860</v>
      </c>
      <c r="F3472" s="410"/>
      <c r="G3472" s="411"/>
      <c r="H3472" s="412">
        <f>INT($F3472*G3472)</f>
        <v>0</v>
      </c>
      <c r="I3472" s="411"/>
      <c r="J3472" s="412">
        <f>INT($F3472*I3472)</f>
        <v>0</v>
      </c>
      <c r="K3472" s="411">
        <v>26451363</v>
      </c>
      <c r="L3472" s="412">
        <f>INT($F3472*K3472)</f>
        <v>0</v>
      </c>
      <c r="M3472" s="412">
        <f>+G3472+I3472+K3472</f>
        <v>26451363</v>
      </c>
      <c r="N3472" s="412">
        <f>H3472+J3472+L3472</f>
        <v>0</v>
      </c>
      <c r="O3472" s="412"/>
      <c r="P3472" s="412"/>
      <c r="Q3472" s="412"/>
      <c r="R3472" s="419" t="s">
        <v>0</v>
      </c>
      <c r="T3472" s="410">
        <v>2</v>
      </c>
    </row>
    <row r="3473" spans="1:20" s="77" customFormat="1" ht="24" hidden="1" customHeight="1">
      <c r="A3473" s="372" t="s">
        <v>2867</v>
      </c>
      <c r="B3473" s="421"/>
      <c r="C3473" s="421" t="s">
        <v>3924</v>
      </c>
      <c r="D3473" s="421" t="s">
        <v>3925</v>
      </c>
      <c r="E3473" s="422" t="s">
        <v>1860</v>
      </c>
      <c r="F3473" s="415"/>
      <c r="G3473" s="416"/>
      <c r="H3473" s="417">
        <f t="shared" ref="H3473:H3475" si="4639">INT($F3473*G3473)</f>
        <v>0</v>
      </c>
      <c r="I3473" s="416"/>
      <c r="J3473" s="417">
        <f t="shared" ref="J3473:J3475" si="4640">INT($F3473*I3473)</f>
        <v>0</v>
      </c>
      <c r="K3473" s="416">
        <v>26451363</v>
      </c>
      <c r="L3473" s="417">
        <f t="shared" ref="L3473:L3475" si="4641">INT($F3473*K3473)</f>
        <v>0</v>
      </c>
      <c r="M3473" s="417">
        <f t="shared" ref="M3473:M3475" si="4642">+G3473+I3473+K3473</f>
        <v>26451363</v>
      </c>
      <c r="N3473" s="417">
        <f t="shared" si="4636"/>
        <v>0</v>
      </c>
      <c r="O3473" s="417">
        <f t="shared" ref="O3473" si="4643">F3473-F3472</f>
        <v>0</v>
      </c>
      <c r="P3473" s="417">
        <f t="shared" ref="P3473:Q3473" si="4644">M3473-M3472</f>
        <v>0</v>
      </c>
      <c r="Q3473" s="417">
        <f t="shared" si="4644"/>
        <v>0</v>
      </c>
      <c r="R3473" s="422"/>
      <c r="T3473" s="415">
        <v>2</v>
      </c>
    </row>
    <row r="3474" spans="1:20" s="485" customFormat="1" ht="24" hidden="1" customHeight="1">
      <c r="A3474" s="366" t="s">
        <v>3896</v>
      </c>
      <c r="B3474" s="418" t="s">
        <v>0</v>
      </c>
      <c r="C3474" s="418" t="s">
        <v>3924</v>
      </c>
      <c r="D3474" s="418" t="s">
        <v>3926</v>
      </c>
      <c r="E3474" s="419" t="s">
        <v>1860</v>
      </c>
      <c r="F3474" s="410"/>
      <c r="G3474" s="411"/>
      <c r="H3474" s="412">
        <f>INT($F3474*G3474)</f>
        <v>0</v>
      </c>
      <c r="I3474" s="411"/>
      <c r="J3474" s="412">
        <f>INT($F3474*I3474)</f>
        <v>0</v>
      </c>
      <c r="K3474" s="411">
        <v>12061714</v>
      </c>
      <c r="L3474" s="412">
        <f>INT($F3474*K3474)</f>
        <v>0</v>
      </c>
      <c r="M3474" s="412">
        <f>+G3474+I3474+K3474</f>
        <v>12061714</v>
      </c>
      <c r="N3474" s="412">
        <f>H3474+J3474+L3474</f>
        <v>0</v>
      </c>
      <c r="O3474" s="412"/>
      <c r="P3474" s="412"/>
      <c r="Q3474" s="412"/>
      <c r="R3474" s="419" t="s">
        <v>0</v>
      </c>
      <c r="T3474" s="410">
        <v>1</v>
      </c>
    </row>
    <row r="3475" spans="1:20" s="77" customFormat="1" ht="24" hidden="1" customHeight="1">
      <c r="A3475" s="372" t="s">
        <v>3892</v>
      </c>
      <c r="B3475" s="421"/>
      <c r="C3475" s="421" t="s">
        <v>3924</v>
      </c>
      <c r="D3475" s="421" t="s">
        <v>3926</v>
      </c>
      <c r="E3475" s="422" t="s">
        <v>1860</v>
      </c>
      <c r="F3475" s="415"/>
      <c r="G3475" s="416"/>
      <c r="H3475" s="417">
        <f t="shared" si="4639"/>
        <v>0</v>
      </c>
      <c r="I3475" s="416"/>
      <c r="J3475" s="417">
        <f t="shared" si="4640"/>
        <v>0</v>
      </c>
      <c r="K3475" s="416">
        <v>12061714</v>
      </c>
      <c r="L3475" s="417">
        <f t="shared" si="4641"/>
        <v>0</v>
      </c>
      <c r="M3475" s="417">
        <f t="shared" si="4642"/>
        <v>12061714</v>
      </c>
      <c r="N3475" s="417">
        <f t="shared" si="4636"/>
        <v>0</v>
      </c>
      <c r="O3475" s="417">
        <f t="shared" ref="O3475" si="4645">F3475-F3474</f>
        <v>0</v>
      </c>
      <c r="P3475" s="417">
        <f t="shared" ref="P3475:Q3475" si="4646">M3475-M3474</f>
        <v>0</v>
      </c>
      <c r="Q3475" s="417">
        <f t="shared" si="4646"/>
        <v>0</v>
      </c>
      <c r="R3475" s="422"/>
      <c r="T3475" s="415">
        <v>1</v>
      </c>
    </row>
    <row r="3476" spans="1:20" s="371" customFormat="1" ht="24" hidden="1" customHeight="1">
      <c r="A3476" s="366" t="s">
        <v>3896</v>
      </c>
      <c r="B3476" s="436" t="s">
        <v>2943</v>
      </c>
      <c r="C3476" s="436" t="s">
        <v>3927</v>
      </c>
      <c r="D3476" s="437" t="s">
        <v>0</v>
      </c>
      <c r="E3476" s="437" t="s">
        <v>0</v>
      </c>
      <c r="F3476" s="438"/>
      <c r="G3476" s="439">
        <v>0</v>
      </c>
      <c r="H3476" s="438">
        <f>H3478+H3494+H3500</f>
        <v>0</v>
      </c>
      <c r="I3476" s="439">
        <v>0</v>
      </c>
      <c r="J3476" s="438">
        <f>J3478+J3494+J3500</f>
        <v>0</v>
      </c>
      <c r="K3476" s="439">
        <v>0</v>
      </c>
      <c r="L3476" s="438">
        <f>L3478+L3494+L3500</f>
        <v>0</v>
      </c>
      <c r="M3476" s="440">
        <v>0</v>
      </c>
      <c r="N3476" s="438">
        <f>H3476+J3476+L3476</f>
        <v>0</v>
      </c>
      <c r="O3476" s="438"/>
      <c r="P3476" s="438"/>
      <c r="Q3476" s="438"/>
      <c r="R3476" s="441" t="s">
        <v>0</v>
      </c>
      <c r="T3476" s="438">
        <v>0</v>
      </c>
    </row>
    <row r="3477" spans="1:20" s="81" customFormat="1" ht="24" hidden="1" customHeight="1">
      <c r="A3477" s="372" t="s">
        <v>3892</v>
      </c>
      <c r="B3477" s="442" t="s">
        <v>2943</v>
      </c>
      <c r="C3477" s="442" t="s">
        <v>3928</v>
      </c>
      <c r="D3477" s="443" t="s">
        <v>0</v>
      </c>
      <c r="E3477" s="443"/>
      <c r="F3477" s="444"/>
      <c r="G3477" s="445">
        <v>0</v>
      </c>
      <c r="H3477" s="444">
        <f>H3479+H3495+H3501</f>
        <v>0</v>
      </c>
      <c r="I3477" s="445">
        <v>0</v>
      </c>
      <c r="J3477" s="444">
        <f>J3479+J3495+J3501</f>
        <v>0</v>
      </c>
      <c r="K3477" s="445">
        <v>0</v>
      </c>
      <c r="L3477" s="444">
        <f>L3479+L3495+L3501</f>
        <v>0</v>
      </c>
      <c r="M3477" s="446">
        <v>0</v>
      </c>
      <c r="N3477" s="444">
        <f t="shared" si="4636"/>
        <v>0</v>
      </c>
      <c r="O3477" s="444">
        <f t="shared" ref="O3477" si="4647">F3477-F3476</f>
        <v>0</v>
      </c>
      <c r="P3477" s="444">
        <f t="shared" ref="P3477:Q3477" si="4648">M3477-M3476</f>
        <v>0</v>
      </c>
      <c r="Q3477" s="444">
        <f t="shared" si="4648"/>
        <v>0</v>
      </c>
      <c r="R3477" s="447"/>
      <c r="T3477" s="444">
        <v>0</v>
      </c>
    </row>
    <row r="3478" spans="1:20" s="460" customFormat="1" ht="24" hidden="1" customHeight="1">
      <c r="A3478" s="366" t="s">
        <v>3929</v>
      </c>
      <c r="B3478" s="448" t="s">
        <v>3930</v>
      </c>
      <c r="C3478" s="448" t="s">
        <v>3931</v>
      </c>
      <c r="D3478" s="449" t="s">
        <v>0</v>
      </c>
      <c r="E3478" s="449" t="s">
        <v>0</v>
      </c>
      <c r="F3478" s="450"/>
      <c r="G3478" s="451">
        <v>0</v>
      </c>
      <c r="H3478" s="450">
        <f>SUMIF($A$3480:$A$3493,$A3480,H$3480:H$3493)</f>
        <v>0</v>
      </c>
      <c r="I3478" s="451">
        <v>0</v>
      </c>
      <c r="J3478" s="450">
        <f>SUMIF($A$3480:$A$3493,$A3480,J$3480:J$3493)</f>
        <v>0</v>
      </c>
      <c r="K3478" s="451">
        <v>0</v>
      </c>
      <c r="L3478" s="450">
        <f>SUMIF($A$3480:$A$3493,$A3480,L$3480:L$3493)</f>
        <v>0</v>
      </c>
      <c r="M3478" s="452">
        <v>0</v>
      </c>
      <c r="N3478" s="450">
        <f>H3478+J3478+L3478</f>
        <v>0</v>
      </c>
      <c r="O3478" s="450"/>
      <c r="P3478" s="450"/>
      <c r="Q3478" s="450"/>
      <c r="R3478" s="453" t="s">
        <v>0</v>
      </c>
      <c r="T3478" s="450">
        <v>0</v>
      </c>
    </row>
    <row r="3479" spans="1:20" s="525" customFormat="1" ht="24" hidden="1" customHeight="1">
      <c r="A3479" s="372" t="s">
        <v>2867</v>
      </c>
      <c r="B3479" s="454" t="s">
        <v>3930</v>
      </c>
      <c r="C3479" s="454" t="s">
        <v>3932</v>
      </c>
      <c r="D3479" s="455" t="s">
        <v>0</v>
      </c>
      <c r="E3479" s="455"/>
      <c r="F3479" s="456"/>
      <c r="G3479" s="457">
        <v>0</v>
      </c>
      <c r="H3479" s="456">
        <f>SUMIF($A$3480:$A$3493,$A3481,H$3480:H$3493)</f>
        <v>0</v>
      </c>
      <c r="I3479" s="457">
        <v>0</v>
      </c>
      <c r="J3479" s="456">
        <f>SUMIF($A$3480:$A$3493,$A3481,J$3480:J$3493)</f>
        <v>0</v>
      </c>
      <c r="K3479" s="457">
        <v>0</v>
      </c>
      <c r="L3479" s="456">
        <f>SUMIF($A$3480:$A$3493,$A3481,L$3480:L$3493)</f>
        <v>0</v>
      </c>
      <c r="M3479" s="458">
        <v>0</v>
      </c>
      <c r="N3479" s="456">
        <f t="shared" si="4636"/>
        <v>0</v>
      </c>
      <c r="O3479" s="456">
        <f t="shared" ref="O3479" si="4649">F3479-F3478</f>
        <v>0</v>
      </c>
      <c r="P3479" s="456">
        <f t="shared" ref="P3479:Q3479" si="4650">M3479-M3478</f>
        <v>0</v>
      </c>
      <c r="Q3479" s="456">
        <f t="shared" si="4650"/>
        <v>0</v>
      </c>
      <c r="R3479" s="459"/>
      <c r="T3479" s="456">
        <v>0</v>
      </c>
    </row>
    <row r="3480" spans="1:20" s="485" customFormat="1" ht="24" hidden="1" customHeight="1">
      <c r="A3480" s="366" t="s">
        <v>3541</v>
      </c>
      <c r="B3480" s="418" t="s">
        <v>0</v>
      </c>
      <c r="C3480" s="418" t="s">
        <v>3933</v>
      </c>
      <c r="D3480" s="418" t="s">
        <v>3934</v>
      </c>
      <c r="E3480" s="419" t="s">
        <v>102</v>
      </c>
      <c r="F3480" s="410"/>
      <c r="G3480" s="411">
        <v>819.7</v>
      </c>
      <c r="H3480" s="412">
        <f>INT($F3480*G3480)</f>
        <v>0</v>
      </c>
      <c r="I3480" s="411">
        <v>854.4</v>
      </c>
      <c r="J3480" s="412">
        <f>INT($F3480*I3480)</f>
        <v>0</v>
      </c>
      <c r="K3480" s="411">
        <v>643</v>
      </c>
      <c r="L3480" s="412">
        <f>INT($F3480*K3480)</f>
        <v>0</v>
      </c>
      <c r="M3480" s="412">
        <f>+G3480+I3480+K3480</f>
        <v>2317.1</v>
      </c>
      <c r="N3480" s="412">
        <f>H3480+J3480+L3480</f>
        <v>0</v>
      </c>
      <c r="O3480" s="412"/>
      <c r="P3480" s="412"/>
      <c r="Q3480" s="412"/>
      <c r="R3480" s="419" t="s">
        <v>0</v>
      </c>
      <c r="T3480" s="410">
        <v>648</v>
      </c>
    </row>
    <row r="3481" spans="1:20" s="77" customFormat="1" ht="24" hidden="1" customHeight="1">
      <c r="A3481" s="372" t="s">
        <v>3935</v>
      </c>
      <c r="B3481" s="421"/>
      <c r="C3481" s="421" t="s">
        <v>3933</v>
      </c>
      <c r="D3481" s="421" t="s">
        <v>3934</v>
      </c>
      <c r="E3481" s="422" t="s">
        <v>102</v>
      </c>
      <c r="F3481" s="415"/>
      <c r="G3481" s="416">
        <v>819.7</v>
      </c>
      <c r="H3481" s="417">
        <f t="shared" ref="H3481:H3483" si="4651">INT($F3481*G3481)</f>
        <v>0</v>
      </c>
      <c r="I3481" s="416">
        <v>854.4</v>
      </c>
      <c r="J3481" s="417">
        <f t="shared" ref="J3481:J3483" si="4652">INT($F3481*I3481)</f>
        <v>0</v>
      </c>
      <c r="K3481" s="416">
        <v>643</v>
      </c>
      <c r="L3481" s="417">
        <f t="shared" ref="L3481:L3483" si="4653">INT($F3481*K3481)</f>
        <v>0</v>
      </c>
      <c r="M3481" s="417">
        <f t="shared" ref="M3481:M3483" si="4654">+G3481+I3481+K3481</f>
        <v>2317.1</v>
      </c>
      <c r="N3481" s="417">
        <f t="shared" ref="N3481:N3483" si="4655">H3481+J3481+L3481</f>
        <v>0</v>
      </c>
      <c r="O3481" s="417">
        <f t="shared" ref="O3481" si="4656">F3481-F3480</f>
        <v>0</v>
      </c>
      <c r="P3481" s="417">
        <f t="shared" ref="P3481:Q3481" si="4657">M3481-M3480</f>
        <v>0</v>
      </c>
      <c r="Q3481" s="417">
        <f t="shared" si="4657"/>
        <v>0</v>
      </c>
      <c r="R3481" s="422"/>
      <c r="T3481" s="415">
        <v>648</v>
      </c>
    </row>
    <row r="3482" spans="1:20" s="485" customFormat="1" ht="24" hidden="1" customHeight="1">
      <c r="A3482" s="366" t="s">
        <v>3103</v>
      </c>
      <c r="B3482" s="418" t="s">
        <v>0</v>
      </c>
      <c r="C3482" s="418" t="s">
        <v>3936</v>
      </c>
      <c r="D3482" s="418" t="s">
        <v>3937</v>
      </c>
      <c r="E3482" s="419" t="s">
        <v>102</v>
      </c>
      <c r="F3482" s="410"/>
      <c r="G3482" s="411">
        <v>1</v>
      </c>
      <c r="H3482" s="412">
        <f>INT($F3482*G3482)</f>
        <v>0</v>
      </c>
      <c r="I3482" s="411">
        <v>61.9</v>
      </c>
      <c r="J3482" s="412">
        <f>INT($F3482*I3482)</f>
        <v>0</v>
      </c>
      <c r="K3482" s="411">
        <v>0</v>
      </c>
      <c r="L3482" s="412">
        <f>INT($F3482*K3482)</f>
        <v>0</v>
      </c>
      <c r="M3482" s="412">
        <f>+G3482+I3482+K3482</f>
        <v>62.9</v>
      </c>
      <c r="N3482" s="412">
        <f>H3482+J3482+L3482</f>
        <v>0</v>
      </c>
      <c r="O3482" s="412"/>
      <c r="P3482" s="412"/>
      <c r="Q3482" s="412"/>
      <c r="R3482" s="419" t="s">
        <v>0</v>
      </c>
      <c r="T3482" s="410">
        <v>648</v>
      </c>
    </row>
    <row r="3483" spans="1:20" s="77" customFormat="1" ht="24" hidden="1" customHeight="1">
      <c r="A3483" s="372" t="s">
        <v>2867</v>
      </c>
      <c r="B3483" s="421"/>
      <c r="C3483" s="421" t="s">
        <v>3936</v>
      </c>
      <c r="D3483" s="421" t="s">
        <v>3937</v>
      </c>
      <c r="E3483" s="422" t="s">
        <v>102</v>
      </c>
      <c r="F3483" s="415"/>
      <c r="G3483" s="416">
        <v>1</v>
      </c>
      <c r="H3483" s="417">
        <f t="shared" si="4651"/>
        <v>0</v>
      </c>
      <c r="I3483" s="416">
        <v>61.9</v>
      </c>
      <c r="J3483" s="417">
        <f t="shared" si="4652"/>
        <v>0</v>
      </c>
      <c r="K3483" s="416">
        <v>0</v>
      </c>
      <c r="L3483" s="417">
        <f t="shared" si="4653"/>
        <v>0</v>
      </c>
      <c r="M3483" s="417">
        <f t="shared" si="4654"/>
        <v>62.9</v>
      </c>
      <c r="N3483" s="417">
        <f t="shared" si="4655"/>
        <v>0</v>
      </c>
      <c r="O3483" s="417">
        <f t="shared" ref="O3483" si="4658">F3483-F3482</f>
        <v>0</v>
      </c>
      <c r="P3483" s="417">
        <f t="shared" ref="P3483:Q3483" si="4659">M3483-M3482</f>
        <v>0</v>
      </c>
      <c r="Q3483" s="417">
        <f t="shared" si="4659"/>
        <v>0</v>
      </c>
      <c r="R3483" s="422"/>
      <c r="T3483" s="415">
        <v>648</v>
      </c>
    </row>
    <row r="3484" spans="1:20" s="485" customFormat="1" ht="24" hidden="1" customHeight="1">
      <c r="A3484" s="366" t="s">
        <v>3103</v>
      </c>
      <c r="B3484" s="418" t="s">
        <v>0</v>
      </c>
      <c r="C3484" s="418" t="s">
        <v>3938</v>
      </c>
      <c r="D3484" s="418" t="s">
        <v>3939</v>
      </c>
      <c r="E3484" s="419" t="s">
        <v>2650</v>
      </c>
      <c r="F3484" s="410"/>
      <c r="G3484" s="411">
        <v>5509</v>
      </c>
      <c r="H3484" s="412">
        <f>INT($F3484*G3484)</f>
        <v>0</v>
      </c>
      <c r="I3484" s="411">
        <v>13943</v>
      </c>
      <c r="J3484" s="412">
        <f>INT($F3484*I3484)</f>
        <v>0</v>
      </c>
      <c r="K3484" s="411">
        <v>5057</v>
      </c>
      <c r="L3484" s="412">
        <f>INT($F3484*K3484)</f>
        <v>0</v>
      </c>
      <c r="M3484" s="412">
        <f>+G3484+I3484+K3484</f>
        <v>24509</v>
      </c>
      <c r="N3484" s="412">
        <f>H3484+J3484+L3484</f>
        <v>0</v>
      </c>
      <c r="O3484" s="412"/>
      <c r="P3484" s="412"/>
      <c r="Q3484" s="412"/>
      <c r="R3484" s="419" t="s">
        <v>0</v>
      </c>
      <c r="T3484" s="410">
        <v>33</v>
      </c>
    </row>
    <row r="3485" spans="1:20" s="77" customFormat="1" ht="24" hidden="1" customHeight="1">
      <c r="A3485" s="372" t="s">
        <v>2507</v>
      </c>
      <c r="B3485" s="421"/>
      <c r="C3485" s="421" t="s">
        <v>3938</v>
      </c>
      <c r="D3485" s="421" t="s">
        <v>3939</v>
      </c>
      <c r="E3485" s="422" t="s">
        <v>2650</v>
      </c>
      <c r="F3485" s="415"/>
      <c r="G3485" s="416">
        <v>5509</v>
      </c>
      <c r="H3485" s="417">
        <f t="shared" ref="H3485:H3489" si="4660">INT($F3485*G3485)</f>
        <v>0</v>
      </c>
      <c r="I3485" s="416">
        <v>13943</v>
      </c>
      <c r="J3485" s="417">
        <f t="shared" ref="J3485:J3489" si="4661">INT($F3485*I3485)</f>
        <v>0</v>
      </c>
      <c r="K3485" s="416">
        <v>5057</v>
      </c>
      <c r="L3485" s="417">
        <f t="shared" ref="L3485:L3489" si="4662">INT($F3485*K3485)</f>
        <v>0</v>
      </c>
      <c r="M3485" s="417">
        <f t="shared" ref="M3485:M3489" si="4663">+G3485+I3485+K3485</f>
        <v>24509</v>
      </c>
      <c r="N3485" s="417">
        <f t="shared" ref="N3485:N3489" si="4664">H3485+J3485+L3485</f>
        <v>0</v>
      </c>
      <c r="O3485" s="417">
        <f t="shared" ref="O3485" si="4665">F3485-F3484</f>
        <v>0</v>
      </c>
      <c r="P3485" s="417">
        <f t="shared" ref="P3485:Q3485" si="4666">M3485-M3484</f>
        <v>0</v>
      </c>
      <c r="Q3485" s="417">
        <f t="shared" si="4666"/>
        <v>0</v>
      </c>
      <c r="R3485" s="422"/>
      <c r="T3485" s="415">
        <v>33</v>
      </c>
    </row>
    <row r="3486" spans="1:20" s="485" customFormat="1" ht="24" hidden="1" customHeight="1">
      <c r="A3486" s="366" t="s">
        <v>2919</v>
      </c>
      <c r="B3486" s="418" t="s">
        <v>0</v>
      </c>
      <c r="C3486" s="418" t="s">
        <v>3940</v>
      </c>
      <c r="D3486" s="418" t="s">
        <v>3941</v>
      </c>
      <c r="E3486" s="419" t="s">
        <v>102</v>
      </c>
      <c r="F3486" s="410"/>
      <c r="G3486" s="411">
        <v>785.3</v>
      </c>
      <c r="H3486" s="412">
        <f>INT($F3486*G3486)</f>
        <v>0</v>
      </c>
      <c r="I3486" s="411">
        <v>4019.2</v>
      </c>
      <c r="J3486" s="412">
        <f>INT($F3486*I3486)</f>
        <v>0</v>
      </c>
      <c r="K3486" s="411">
        <v>386.9</v>
      </c>
      <c r="L3486" s="412">
        <f>INT($F3486*K3486)</f>
        <v>0</v>
      </c>
      <c r="M3486" s="412">
        <f>+G3486+I3486+K3486</f>
        <v>5191.3999999999996</v>
      </c>
      <c r="N3486" s="412">
        <f>H3486+J3486+L3486</f>
        <v>0</v>
      </c>
      <c r="O3486" s="412"/>
      <c r="P3486" s="412"/>
      <c r="Q3486" s="412"/>
      <c r="R3486" s="419" t="s">
        <v>0</v>
      </c>
      <c r="T3486" s="410">
        <v>493</v>
      </c>
    </row>
    <row r="3487" spans="1:20" s="77" customFormat="1" ht="24" hidden="1" customHeight="1">
      <c r="A3487" s="372" t="s">
        <v>2918</v>
      </c>
      <c r="B3487" s="421"/>
      <c r="C3487" s="421" t="s">
        <v>3940</v>
      </c>
      <c r="D3487" s="421" t="s">
        <v>3941</v>
      </c>
      <c r="E3487" s="422" t="s">
        <v>102</v>
      </c>
      <c r="F3487" s="415"/>
      <c r="G3487" s="416">
        <v>785.3</v>
      </c>
      <c r="H3487" s="417">
        <f t="shared" si="4660"/>
        <v>0</v>
      </c>
      <c r="I3487" s="416">
        <v>4019.2</v>
      </c>
      <c r="J3487" s="417">
        <f t="shared" si="4661"/>
        <v>0</v>
      </c>
      <c r="K3487" s="416">
        <v>386.9</v>
      </c>
      <c r="L3487" s="417">
        <f t="shared" si="4662"/>
        <v>0</v>
      </c>
      <c r="M3487" s="417">
        <f t="shared" si="4663"/>
        <v>5191.3999999999996</v>
      </c>
      <c r="N3487" s="417">
        <f t="shared" si="4664"/>
        <v>0</v>
      </c>
      <c r="O3487" s="417">
        <f t="shared" ref="O3487" si="4667">F3487-F3486</f>
        <v>0</v>
      </c>
      <c r="P3487" s="417">
        <f t="shared" ref="P3487:Q3487" si="4668">M3487-M3486</f>
        <v>0</v>
      </c>
      <c r="Q3487" s="417">
        <f t="shared" si="4668"/>
        <v>0</v>
      </c>
      <c r="R3487" s="422"/>
      <c r="T3487" s="415">
        <v>493</v>
      </c>
    </row>
    <row r="3488" spans="1:20" s="485" customFormat="1" ht="24" hidden="1" customHeight="1">
      <c r="A3488" s="366" t="s">
        <v>3896</v>
      </c>
      <c r="B3488" s="418" t="s">
        <v>0</v>
      </c>
      <c r="C3488" s="418" t="s">
        <v>3936</v>
      </c>
      <c r="D3488" s="418" t="s">
        <v>3937</v>
      </c>
      <c r="E3488" s="419" t="s">
        <v>102</v>
      </c>
      <c r="F3488" s="410"/>
      <c r="G3488" s="411">
        <v>1</v>
      </c>
      <c r="H3488" s="412">
        <f>INT($F3488*G3488)</f>
        <v>0</v>
      </c>
      <c r="I3488" s="411">
        <v>61.9</v>
      </c>
      <c r="J3488" s="412">
        <f>INT($F3488*I3488)</f>
        <v>0</v>
      </c>
      <c r="K3488" s="411">
        <v>0</v>
      </c>
      <c r="L3488" s="412">
        <f>INT($F3488*K3488)</f>
        <v>0</v>
      </c>
      <c r="M3488" s="412">
        <f>+G3488+I3488+K3488</f>
        <v>62.9</v>
      </c>
      <c r="N3488" s="412">
        <f>H3488+J3488+L3488</f>
        <v>0</v>
      </c>
      <c r="O3488" s="412"/>
      <c r="P3488" s="412"/>
      <c r="Q3488" s="412"/>
      <c r="R3488" s="419" t="s">
        <v>0</v>
      </c>
      <c r="T3488" s="410">
        <v>493</v>
      </c>
    </row>
    <row r="3489" spans="1:20" s="77" customFormat="1" ht="24" hidden="1" customHeight="1">
      <c r="A3489" s="372" t="s">
        <v>3892</v>
      </c>
      <c r="B3489" s="421"/>
      <c r="C3489" s="421" t="s">
        <v>3936</v>
      </c>
      <c r="D3489" s="421" t="s">
        <v>3937</v>
      </c>
      <c r="E3489" s="422" t="s">
        <v>102</v>
      </c>
      <c r="F3489" s="415"/>
      <c r="G3489" s="416">
        <v>1</v>
      </c>
      <c r="H3489" s="417">
        <f t="shared" si="4660"/>
        <v>0</v>
      </c>
      <c r="I3489" s="416">
        <v>61.9</v>
      </c>
      <c r="J3489" s="417">
        <f t="shared" si="4661"/>
        <v>0</v>
      </c>
      <c r="K3489" s="416">
        <v>0</v>
      </c>
      <c r="L3489" s="417">
        <f t="shared" si="4662"/>
        <v>0</v>
      </c>
      <c r="M3489" s="417">
        <f t="shared" si="4663"/>
        <v>62.9</v>
      </c>
      <c r="N3489" s="417">
        <f t="shared" si="4664"/>
        <v>0</v>
      </c>
      <c r="O3489" s="417">
        <f t="shared" ref="O3489" si="4669">F3489-F3488</f>
        <v>0</v>
      </c>
      <c r="P3489" s="417">
        <f t="shared" ref="P3489:Q3489" si="4670">M3489-M3488</f>
        <v>0</v>
      </c>
      <c r="Q3489" s="417">
        <f t="shared" si="4670"/>
        <v>0</v>
      </c>
      <c r="R3489" s="422"/>
      <c r="T3489" s="415">
        <v>493</v>
      </c>
    </row>
    <row r="3490" spans="1:20" s="485" customFormat="1" ht="24" hidden="1" customHeight="1">
      <c r="A3490" s="366" t="s">
        <v>2919</v>
      </c>
      <c r="B3490" s="418" t="s">
        <v>0</v>
      </c>
      <c r="C3490" s="418" t="s">
        <v>3940</v>
      </c>
      <c r="D3490" s="418" t="s">
        <v>3941</v>
      </c>
      <c r="E3490" s="419" t="s">
        <v>102</v>
      </c>
      <c r="F3490" s="410"/>
      <c r="G3490" s="411">
        <v>785.3</v>
      </c>
      <c r="H3490" s="412">
        <f>INT($F3490*G3490)</f>
        <v>0</v>
      </c>
      <c r="I3490" s="411">
        <v>4019.2</v>
      </c>
      <c r="J3490" s="412">
        <f>INT($F3490*I3490)</f>
        <v>0</v>
      </c>
      <c r="K3490" s="411">
        <v>386.9</v>
      </c>
      <c r="L3490" s="412">
        <f>INT($F3490*K3490)</f>
        <v>0</v>
      </c>
      <c r="M3490" s="412">
        <f>+G3490+I3490+K3490</f>
        <v>5191.3999999999996</v>
      </c>
      <c r="N3490" s="412">
        <f>H3490+J3490+L3490</f>
        <v>0</v>
      </c>
      <c r="O3490" s="412"/>
      <c r="P3490" s="412"/>
      <c r="Q3490" s="412"/>
      <c r="R3490" s="419" t="s">
        <v>0</v>
      </c>
      <c r="T3490" s="410">
        <v>493</v>
      </c>
    </row>
    <row r="3491" spans="1:20" s="77" customFormat="1" ht="24" hidden="1" customHeight="1">
      <c r="A3491" s="372" t="s">
        <v>3892</v>
      </c>
      <c r="B3491" s="421"/>
      <c r="C3491" s="421" t="s">
        <v>3940</v>
      </c>
      <c r="D3491" s="421" t="s">
        <v>3941</v>
      </c>
      <c r="E3491" s="422" t="s">
        <v>102</v>
      </c>
      <c r="F3491" s="415"/>
      <c r="G3491" s="416">
        <v>785.3</v>
      </c>
      <c r="H3491" s="417">
        <f t="shared" ref="H3491:H3493" si="4671">INT($F3491*G3491)</f>
        <v>0</v>
      </c>
      <c r="I3491" s="416">
        <v>4019.2</v>
      </c>
      <c r="J3491" s="417">
        <f t="shared" ref="J3491:J3493" si="4672">INT($F3491*I3491)</f>
        <v>0</v>
      </c>
      <c r="K3491" s="416">
        <v>386.9</v>
      </c>
      <c r="L3491" s="417">
        <f t="shared" ref="L3491:L3493" si="4673">INT($F3491*K3491)</f>
        <v>0</v>
      </c>
      <c r="M3491" s="417">
        <f t="shared" ref="M3491:M3493" si="4674">+G3491+I3491+K3491</f>
        <v>5191.3999999999996</v>
      </c>
      <c r="N3491" s="417">
        <f t="shared" ref="N3491:N3499" si="4675">H3491+J3491+L3491</f>
        <v>0</v>
      </c>
      <c r="O3491" s="417">
        <f t="shared" ref="O3491" si="4676">F3491-F3490</f>
        <v>0</v>
      </c>
      <c r="P3491" s="417">
        <f t="shared" ref="P3491:Q3491" si="4677">M3491-M3490</f>
        <v>0</v>
      </c>
      <c r="Q3491" s="417">
        <f t="shared" si="4677"/>
        <v>0</v>
      </c>
      <c r="R3491" s="422"/>
      <c r="T3491" s="415">
        <v>493</v>
      </c>
    </row>
    <row r="3492" spans="1:20" s="485" customFormat="1" ht="24" hidden="1" customHeight="1">
      <c r="A3492" s="366" t="s">
        <v>3103</v>
      </c>
      <c r="B3492" s="418" t="s">
        <v>0</v>
      </c>
      <c r="C3492" s="418" t="s">
        <v>3942</v>
      </c>
      <c r="D3492" s="418" t="s">
        <v>3937</v>
      </c>
      <c r="E3492" s="419" t="s">
        <v>102</v>
      </c>
      <c r="F3492" s="410"/>
      <c r="G3492" s="411">
        <v>1</v>
      </c>
      <c r="H3492" s="412">
        <f>INT($F3492*G3492)</f>
        <v>0</v>
      </c>
      <c r="I3492" s="411">
        <v>61.9</v>
      </c>
      <c r="J3492" s="412">
        <f>INT($F3492*I3492)</f>
        <v>0</v>
      </c>
      <c r="K3492" s="411">
        <v>0</v>
      </c>
      <c r="L3492" s="412">
        <f>INT($F3492*K3492)</f>
        <v>0</v>
      </c>
      <c r="M3492" s="412">
        <f>+G3492+I3492+K3492</f>
        <v>62.9</v>
      </c>
      <c r="N3492" s="412">
        <f>H3492+J3492+L3492</f>
        <v>0</v>
      </c>
      <c r="O3492" s="412"/>
      <c r="P3492" s="412"/>
      <c r="Q3492" s="412"/>
      <c r="R3492" s="419" t="s">
        <v>0</v>
      </c>
      <c r="T3492" s="410">
        <v>493</v>
      </c>
    </row>
    <row r="3493" spans="1:20" s="77" customFormat="1" ht="24" hidden="1" customHeight="1">
      <c r="A3493" s="372" t="s">
        <v>3935</v>
      </c>
      <c r="B3493" s="421"/>
      <c r="C3493" s="421" t="s">
        <v>3942</v>
      </c>
      <c r="D3493" s="421" t="s">
        <v>3937</v>
      </c>
      <c r="E3493" s="422" t="s">
        <v>102</v>
      </c>
      <c r="F3493" s="415"/>
      <c r="G3493" s="416">
        <v>1</v>
      </c>
      <c r="H3493" s="417">
        <f t="shared" si="4671"/>
        <v>0</v>
      </c>
      <c r="I3493" s="416">
        <v>61.9</v>
      </c>
      <c r="J3493" s="417">
        <f t="shared" si="4672"/>
        <v>0</v>
      </c>
      <c r="K3493" s="416">
        <v>0</v>
      </c>
      <c r="L3493" s="417">
        <f t="shared" si="4673"/>
        <v>0</v>
      </c>
      <c r="M3493" s="417">
        <f t="shared" si="4674"/>
        <v>62.9</v>
      </c>
      <c r="N3493" s="417">
        <f t="shared" si="4675"/>
        <v>0</v>
      </c>
      <c r="O3493" s="417">
        <f t="shared" ref="O3493" si="4678">F3493-F3492</f>
        <v>0</v>
      </c>
      <c r="P3493" s="417">
        <f t="shared" ref="P3493:Q3493" si="4679">M3493-M3492</f>
        <v>0</v>
      </c>
      <c r="Q3493" s="417">
        <f t="shared" si="4679"/>
        <v>0</v>
      </c>
      <c r="R3493" s="422"/>
      <c r="T3493" s="415">
        <v>493</v>
      </c>
    </row>
    <row r="3494" spans="1:20" s="460" customFormat="1" ht="24" hidden="1" customHeight="1">
      <c r="A3494" s="366" t="s">
        <v>2093</v>
      </c>
      <c r="B3494" s="448" t="s">
        <v>3943</v>
      </c>
      <c r="C3494" s="448" t="s">
        <v>3944</v>
      </c>
      <c r="D3494" s="449" t="s">
        <v>0</v>
      </c>
      <c r="E3494" s="449" t="s">
        <v>0</v>
      </c>
      <c r="F3494" s="450"/>
      <c r="G3494" s="451">
        <v>0</v>
      </c>
      <c r="H3494" s="450">
        <f>H3496+H3498</f>
        <v>0</v>
      </c>
      <c r="I3494" s="451">
        <v>0</v>
      </c>
      <c r="J3494" s="450">
        <f>J3496+J3498</f>
        <v>0</v>
      </c>
      <c r="K3494" s="451">
        <v>0</v>
      </c>
      <c r="L3494" s="450">
        <f>L3496+L3498</f>
        <v>0</v>
      </c>
      <c r="M3494" s="452">
        <v>0</v>
      </c>
      <c r="N3494" s="450">
        <f>H3494+J3494+L3494</f>
        <v>0</v>
      </c>
      <c r="O3494" s="450"/>
      <c r="P3494" s="450"/>
      <c r="Q3494" s="450"/>
      <c r="R3494" s="453" t="s">
        <v>0</v>
      </c>
      <c r="T3494" s="450">
        <v>0</v>
      </c>
    </row>
    <row r="3495" spans="1:20" s="525" customFormat="1" ht="24" hidden="1" customHeight="1">
      <c r="A3495" s="372" t="s">
        <v>2867</v>
      </c>
      <c r="B3495" s="454" t="s">
        <v>3943</v>
      </c>
      <c r="C3495" s="454" t="s">
        <v>3945</v>
      </c>
      <c r="D3495" s="455" t="s">
        <v>0</v>
      </c>
      <c r="E3495" s="455"/>
      <c r="F3495" s="456"/>
      <c r="G3495" s="457">
        <v>0</v>
      </c>
      <c r="H3495" s="456">
        <f>H3497+H3499</f>
        <v>0</v>
      </c>
      <c r="I3495" s="457">
        <v>0</v>
      </c>
      <c r="J3495" s="456">
        <f>J3497+J3499</f>
        <v>0</v>
      </c>
      <c r="K3495" s="457">
        <v>0</v>
      </c>
      <c r="L3495" s="456">
        <f>L3497+L3499</f>
        <v>0</v>
      </c>
      <c r="M3495" s="458">
        <v>0</v>
      </c>
      <c r="N3495" s="456">
        <f t="shared" si="4675"/>
        <v>0</v>
      </c>
      <c r="O3495" s="456">
        <f t="shared" ref="O3495" si="4680">F3495-F3494</f>
        <v>0</v>
      </c>
      <c r="P3495" s="456">
        <f t="shared" ref="P3495:Q3495" si="4681">M3495-M3494</f>
        <v>0</v>
      </c>
      <c r="Q3495" s="456">
        <f t="shared" si="4681"/>
        <v>0</v>
      </c>
      <c r="R3495" s="459"/>
      <c r="T3495" s="456">
        <v>0</v>
      </c>
    </row>
    <row r="3496" spans="1:20" s="485" customFormat="1" ht="24" hidden="1" customHeight="1">
      <c r="A3496" s="366" t="s">
        <v>3884</v>
      </c>
      <c r="B3496" s="418" t="s">
        <v>0</v>
      </c>
      <c r="C3496" s="418" t="s">
        <v>2548</v>
      </c>
      <c r="D3496" s="418" t="s">
        <v>2661</v>
      </c>
      <c r="E3496" s="419" t="s">
        <v>2650</v>
      </c>
      <c r="F3496" s="410"/>
      <c r="G3496" s="411">
        <v>2079.1</v>
      </c>
      <c r="H3496" s="412">
        <f>INT($F3496*G3496)</f>
        <v>0</v>
      </c>
      <c r="I3496" s="411">
        <v>7674.4</v>
      </c>
      <c r="J3496" s="412">
        <f>INT($F3496*I3496)</f>
        <v>0</v>
      </c>
      <c r="K3496" s="411">
        <v>1721.5</v>
      </c>
      <c r="L3496" s="412">
        <f>INT($F3496*K3496)</f>
        <v>0</v>
      </c>
      <c r="M3496" s="412">
        <f>+G3496+I3496+K3496</f>
        <v>11475</v>
      </c>
      <c r="N3496" s="412">
        <f>H3496+J3496+L3496</f>
        <v>0</v>
      </c>
      <c r="O3496" s="412"/>
      <c r="P3496" s="412"/>
      <c r="Q3496" s="412"/>
      <c r="R3496" s="419" t="s">
        <v>0</v>
      </c>
      <c r="T3496" s="410">
        <v>99</v>
      </c>
    </row>
    <row r="3497" spans="1:20" s="77" customFormat="1" ht="24" hidden="1" customHeight="1">
      <c r="A3497" s="372" t="s">
        <v>2918</v>
      </c>
      <c r="B3497" s="421"/>
      <c r="C3497" s="421" t="s">
        <v>2548</v>
      </c>
      <c r="D3497" s="421" t="s">
        <v>2661</v>
      </c>
      <c r="E3497" s="422" t="s">
        <v>2650</v>
      </c>
      <c r="F3497" s="415"/>
      <c r="G3497" s="416">
        <v>2079.1</v>
      </c>
      <c r="H3497" s="417">
        <f t="shared" ref="H3497:H3499" si="4682">INT($F3497*G3497)</f>
        <v>0</v>
      </c>
      <c r="I3497" s="416">
        <v>7674.4</v>
      </c>
      <c r="J3497" s="417">
        <f t="shared" ref="J3497:J3499" si="4683">INT($F3497*I3497)</f>
        <v>0</v>
      </c>
      <c r="K3497" s="416">
        <v>1721.5</v>
      </c>
      <c r="L3497" s="417">
        <f t="shared" ref="L3497:L3499" si="4684">INT($F3497*K3497)</f>
        <v>0</v>
      </c>
      <c r="M3497" s="417">
        <f t="shared" ref="M3497:M3499" si="4685">+G3497+I3497+K3497</f>
        <v>11475</v>
      </c>
      <c r="N3497" s="417">
        <f t="shared" si="4675"/>
        <v>0</v>
      </c>
      <c r="O3497" s="417">
        <f t="shared" ref="O3497" si="4686">F3497-F3496</f>
        <v>0</v>
      </c>
      <c r="P3497" s="417">
        <f t="shared" ref="P3497:Q3497" si="4687">M3497-M3496</f>
        <v>0</v>
      </c>
      <c r="Q3497" s="417">
        <f t="shared" si="4687"/>
        <v>0</v>
      </c>
      <c r="R3497" s="422"/>
      <c r="T3497" s="415">
        <v>99</v>
      </c>
    </row>
    <row r="3498" spans="1:20" s="485" customFormat="1" ht="24" hidden="1" customHeight="1">
      <c r="A3498" s="366" t="s">
        <v>2919</v>
      </c>
      <c r="B3498" s="418" t="s">
        <v>0</v>
      </c>
      <c r="C3498" s="418" t="s">
        <v>3946</v>
      </c>
      <c r="D3498" s="418" t="s">
        <v>2661</v>
      </c>
      <c r="E3498" s="419" t="s">
        <v>2650</v>
      </c>
      <c r="F3498" s="410"/>
      <c r="G3498" s="411">
        <v>0</v>
      </c>
      <c r="H3498" s="412">
        <f>INT($F3498*G3498)</f>
        <v>0</v>
      </c>
      <c r="I3498" s="411">
        <v>8434</v>
      </c>
      <c r="J3498" s="412">
        <f>INT($F3498*I3498)</f>
        <v>0</v>
      </c>
      <c r="K3498" s="411">
        <v>2963</v>
      </c>
      <c r="L3498" s="412">
        <f>INT($F3498*K3498)</f>
        <v>0</v>
      </c>
      <c r="M3498" s="412">
        <f>+G3498+I3498+K3498</f>
        <v>11397</v>
      </c>
      <c r="N3498" s="412">
        <f>H3498+J3498+L3498</f>
        <v>0</v>
      </c>
      <c r="O3498" s="412"/>
      <c r="P3498" s="412"/>
      <c r="Q3498" s="412"/>
      <c r="R3498" s="419" t="s">
        <v>0</v>
      </c>
      <c r="T3498" s="410">
        <v>149</v>
      </c>
    </row>
    <row r="3499" spans="1:20" s="77" customFormat="1" ht="24" hidden="1" customHeight="1">
      <c r="A3499" s="372" t="s">
        <v>2867</v>
      </c>
      <c r="B3499" s="421"/>
      <c r="C3499" s="421" t="s">
        <v>3946</v>
      </c>
      <c r="D3499" s="421" t="s">
        <v>2661</v>
      </c>
      <c r="E3499" s="422" t="s">
        <v>2650</v>
      </c>
      <c r="F3499" s="415"/>
      <c r="G3499" s="416">
        <v>0</v>
      </c>
      <c r="H3499" s="417">
        <f t="shared" si="4682"/>
        <v>0</v>
      </c>
      <c r="I3499" s="416">
        <v>8434</v>
      </c>
      <c r="J3499" s="417">
        <f t="shared" si="4683"/>
        <v>0</v>
      </c>
      <c r="K3499" s="416">
        <v>2963</v>
      </c>
      <c r="L3499" s="417">
        <f t="shared" si="4684"/>
        <v>0</v>
      </c>
      <c r="M3499" s="417">
        <f t="shared" si="4685"/>
        <v>11397</v>
      </c>
      <c r="N3499" s="417">
        <f t="shared" si="4675"/>
        <v>0</v>
      </c>
      <c r="O3499" s="417">
        <f t="shared" ref="O3499" si="4688">F3499-F3498</f>
        <v>0</v>
      </c>
      <c r="P3499" s="417">
        <f t="shared" ref="P3499:Q3499" si="4689">M3499-M3498</f>
        <v>0</v>
      </c>
      <c r="Q3499" s="417">
        <f t="shared" si="4689"/>
        <v>0</v>
      </c>
      <c r="R3499" s="422"/>
      <c r="T3499" s="415">
        <v>149</v>
      </c>
    </row>
    <row r="3500" spans="1:20" s="460" customFormat="1" ht="24" hidden="1" customHeight="1">
      <c r="A3500" s="366" t="s">
        <v>3884</v>
      </c>
      <c r="B3500" s="448" t="s">
        <v>3947</v>
      </c>
      <c r="C3500" s="448" t="s">
        <v>3948</v>
      </c>
      <c r="D3500" s="449" t="s">
        <v>0</v>
      </c>
      <c r="E3500" s="449" t="s">
        <v>0</v>
      </c>
      <c r="F3500" s="450"/>
      <c r="G3500" s="451">
        <v>0</v>
      </c>
      <c r="H3500" s="450">
        <f>H3502+H3504</f>
        <v>0</v>
      </c>
      <c r="I3500" s="451">
        <v>0</v>
      </c>
      <c r="J3500" s="450">
        <f>J3502+J3504</f>
        <v>0</v>
      </c>
      <c r="K3500" s="451">
        <v>0</v>
      </c>
      <c r="L3500" s="450">
        <f>L3502+L3504</f>
        <v>0</v>
      </c>
      <c r="M3500" s="452">
        <v>0</v>
      </c>
      <c r="N3500" s="450">
        <f>H3500+J3500+L3500</f>
        <v>0</v>
      </c>
      <c r="O3500" s="450"/>
      <c r="P3500" s="450"/>
      <c r="Q3500" s="450"/>
      <c r="R3500" s="453" t="s">
        <v>0</v>
      </c>
      <c r="T3500" s="450">
        <v>0</v>
      </c>
    </row>
    <row r="3501" spans="1:20" s="525" customFormat="1" ht="24" hidden="1" customHeight="1">
      <c r="A3501" s="372" t="s">
        <v>2089</v>
      </c>
      <c r="B3501" s="454" t="s">
        <v>3947</v>
      </c>
      <c r="C3501" s="454" t="s">
        <v>3949</v>
      </c>
      <c r="D3501" s="455" t="s">
        <v>0</v>
      </c>
      <c r="E3501" s="455"/>
      <c r="F3501" s="456"/>
      <c r="G3501" s="457">
        <v>0</v>
      </c>
      <c r="H3501" s="456">
        <f>H3503+H3505</f>
        <v>0</v>
      </c>
      <c r="I3501" s="457">
        <v>0</v>
      </c>
      <c r="J3501" s="456">
        <f>J3503+J3505</f>
        <v>0</v>
      </c>
      <c r="K3501" s="457">
        <v>0</v>
      </c>
      <c r="L3501" s="456">
        <f>L3503+L3505</f>
        <v>0</v>
      </c>
      <c r="M3501" s="458">
        <v>0</v>
      </c>
      <c r="N3501" s="456">
        <f t="shared" ref="N3501:N3511" si="4690">H3501+J3501+L3501</f>
        <v>0</v>
      </c>
      <c r="O3501" s="456">
        <f t="shared" ref="O3501" si="4691">F3501-F3500</f>
        <v>0</v>
      </c>
      <c r="P3501" s="456">
        <f t="shared" ref="P3501:Q3501" si="4692">M3501-M3500</f>
        <v>0</v>
      </c>
      <c r="Q3501" s="456">
        <f t="shared" si="4692"/>
        <v>0</v>
      </c>
      <c r="R3501" s="459"/>
      <c r="T3501" s="456">
        <v>0</v>
      </c>
    </row>
    <row r="3502" spans="1:20" s="485" customFormat="1" ht="24" hidden="1" customHeight="1">
      <c r="A3502" s="366" t="s">
        <v>3884</v>
      </c>
      <c r="B3502" s="418" t="s">
        <v>0</v>
      </c>
      <c r="C3502" s="418" t="s">
        <v>3950</v>
      </c>
      <c r="D3502" s="418" t="s">
        <v>3951</v>
      </c>
      <c r="E3502" s="419" t="s">
        <v>102</v>
      </c>
      <c r="F3502" s="410"/>
      <c r="G3502" s="411">
        <v>7040.1</v>
      </c>
      <c r="H3502" s="412">
        <f>INT($F3502*G3502)</f>
        <v>0</v>
      </c>
      <c r="I3502" s="411">
        <v>3009.6</v>
      </c>
      <c r="J3502" s="412">
        <f>INT($F3502*I3502)</f>
        <v>0</v>
      </c>
      <c r="K3502" s="411">
        <v>69.5</v>
      </c>
      <c r="L3502" s="412">
        <f>INT($F3502*K3502)</f>
        <v>0</v>
      </c>
      <c r="M3502" s="412">
        <f>+G3502+I3502+K3502</f>
        <v>10119.200000000001</v>
      </c>
      <c r="N3502" s="412">
        <f>H3502+J3502+L3502</f>
        <v>0</v>
      </c>
      <c r="O3502" s="412"/>
      <c r="P3502" s="412"/>
      <c r="Q3502" s="412"/>
      <c r="R3502" s="419" t="s">
        <v>0</v>
      </c>
      <c r="T3502" s="410">
        <v>41</v>
      </c>
    </row>
    <row r="3503" spans="1:20" s="77" customFormat="1" ht="24" hidden="1" customHeight="1">
      <c r="A3503" s="372" t="s">
        <v>2089</v>
      </c>
      <c r="B3503" s="421"/>
      <c r="C3503" s="421" t="s">
        <v>3950</v>
      </c>
      <c r="D3503" s="421" t="s">
        <v>3951</v>
      </c>
      <c r="E3503" s="422" t="s">
        <v>102</v>
      </c>
      <c r="F3503" s="415"/>
      <c r="G3503" s="416">
        <v>7040.1</v>
      </c>
      <c r="H3503" s="417">
        <f t="shared" ref="H3503:H3505" si="4693">INT($F3503*G3503)</f>
        <v>0</v>
      </c>
      <c r="I3503" s="416">
        <v>3009.6</v>
      </c>
      <c r="J3503" s="417">
        <f t="shared" ref="J3503:J3505" si="4694">INT($F3503*I3503)</f>
        <v>0</v>
      </c>
      <c r="K3503" s="416">
        <v>69.5</v>
      </c>
      <c r="L3503" s="417">
        <f t="shared" ref="L3503:L3505" si="4695">INT($F3503*K3503)</f>
        <v>0</v>
      </c>
      <c r="M3503" s="417">
        <f t="shared" ref="M3503:M3505" si="4696">+G3503+I3503+K3503</f>
        <v>10119.200000000001</v>
      </c>
      <c r="N3503" s="417">
        <f t="shared" si="4690"/>
        <v>0</v>
      </c>
      <c r="O3503" s="417">
        <f t="shared" ref="O3503" si="4697">F3503-F3502</f>
        <v>0</v>
      </c>
      <c r="P3503" s="417">
        <f t="shared" ref="P3503:Q3503" si="4698">M3503-M3502</f>
        <v>0</v>
      </c>
      <c r="Q3503" s="417">
        <f t="shared" si="4698"/>
        <v>0</v>
      </c>
      <c r="R3503" s="422"/>
      <c r="T3503" s="415">
        <v>41</v>
      </c>
    </row>
    <row r="3504" spans="1:20" s="485" customFormat="1" ht="24" hidden="1" customHeight="1">
      <c r="A3504" s="366" t="s">
        <v>3878</v>
      </c>
      <c r="B3504" s="418" t="s">
        <v>0</v>
      </c>
      <c r="C3504" s="418" t="s">
        <v>3950</v>
      </c>
      <c r="D3504" s="418" t="s">
        <v>3952</v>
      </c>
      <c r="E3504" s="419" t="s">
        <v>102</v>
      </c>
      <c r="F3504" s="410"/>
      <c r="G3504" s="411">
        <v>7040.1</v>
      </c>
      <c r="H3504" s="412">
        <f>INT($F3504*G3504)</f>
        <v>0</v>
      </c>
      <c r="I3504" s="411">
        <v>3009.6</v>
      </c>
      <c r="J3504" s="412">
        <f>INT($F3504*I3504)</f>
        <v>0</v>
      </c>
      <c r="K3504" s="411">
        <v>69.5</v>
      </c>
      <c r="L3504" s="412">
        <f>INT($F3504*K3504)</f>
        <v>0</v>
      </c>
      <c r="M3504" s="412">
        <f>+G3504+I3504+K3504</f>
        <v>10119.200000000001</v>
      </c>
      <c r="N3504" s="412">
        <f>H3504+J3504+L3504</f>
        <v>0</v>
      </c>
      <c r="O3504" s="412"/>
      <c r="P3504" s="412"/>
      <c r="Q3504" s="412"/>
      <c r="R3504" s="419" t="s">
        <v>0</v>
      </c>
      <c r="T3504" s="410">
        <v>41</v>
      </c>
    </row>
    <row r="3505" spans="1:20" s="77" customFormat="1" ht="24" hidden="1" customHeight="1">
      <c r="A3505" s="372" t="s">
        <v>2089</v>
      </c>
      <c r="B3505" s="421"/>
      <c r="C3505" s="421" t="s">
        <v>3950</v>
      </c>
      <c r="D3505" s="421" t="s">
        <v>3952</v>
      </c>
      <c r="E3505" s="422" t="s">
        <v>102</v>
      </c>
      <c r="F3505" s="415"/>
      <c r="G3505" s="416">
        <v>7040.1</v>
      </c>
      <c r="H3505" s="417">
        <f t="shared" si="4693"/>
        <v>0</v>
      </c>
      <c r="I3505" s="416">
        <v>3009.6</v>
      </c>
      <c r="J3505" s="417">
        <f t="shared" si="4694"/>
        <v>0</v>
      </c>
      <c r="K3505" s="416">
        <v>69.5</v>
      </c>
      <c r="L3505" s="417">
        <f t="shared" si="4695"/>
        <v>0</v>
      </c>
      <c r="M3505" s="417">
        <f t="shared" si="4696"/>
        <v>10119.200000000001</v>
      </c>
      <c r="N3505" s="417">
        <f t="shared" si="4690"/>
        <v>0</v>
      </c>
      <c r="O3505" s="417">
        <f t="shared" ref="O3505" si="4699">F3505-F3504</f>
        <v>0</v>
      </c>
      <c r="P3505" s="417">
        <f t="shared" ref="P3505:Q3505" si="4700">M3505-M3504</f>
        <v>0</v>
      </c>
      <c r="Q3505" s="417">
        <f t="shared" si="4700"/>
        <v>0</v>
      </c>
      <c r="R3505" s="422"/>
      <c r="T3505" s="415">
        <v>41</v>
      </c>
    </row>
    <row r="3506" spans="1:20" s="371" customFormat="1" ht="24" hidden="1" customHeight="1">
      <c r="A3506" s="366" t="s">
        <v>2921</v>
      </c>
      <c r="B3506" s="436" t="s">
        <v>2968</v>
      </c>
      <c r="C3506" s="436" t="s">
        <v>3953</v>
      </c>
      <c r="D3506" s="437" t="s">
        <v>0</v>
      </c>
      <c r="E3506" s="437" t="s">
        <v>0</v>
      </c>
      <c r="F3506" s="438"/>
      <c r="G3506" s="439">
        <v>0</v>
      </c>
      <c r="H3506" s="438">
        <f>H3508+H3512</f>
        <v>0</v>
      </c>
      <c r="I3506" s="439">
        <v>0</v>
      </c>
      <c r="J3506" s="438">
        <f>J3508+J3512</f>
        <v>0</v>
      </c>
      <c r="K3506" s="439">
        <v>0</v>
      </c>
      <c r="L3506" s="438">
        <f>L3508+L3512</f>
        <v>0</v>
      </c>
      <c r="M3506" s="440">
        <v>0</v>
      </c>
      <c r="N3506" s="438">
        <f>H3506+J3506+L3506</f>
        <v>0</v>
      </c>
      <c r="O3506" s="438"/>
      <c r="P3506" s="438"/>
      <c r="Q3506" s="438"/>
      <c r="R3506" s="441" t="s">
        <v>0</v>
      </c>
      <c r="T3506" s="438">
        <v>0</v>
      </c>
    </row>
    <row r="3507" spans="1:20" s="81" customFormat="1" ht="24" hidden="1" customHeight="1">
      <c r="A3507" s="372" t="s">
        <v>2072</v>
      </c>
      <c r="B3507" s="442" t="s">
        <v>2968</v>
      </c>
      <c r="C3507" s="442" t="s">
        <v>3954</v>
      </c>
      <c r="D3507" s="443" t="s">
        <v>0</v>
      </c>
      <c r="E3507" s="443"/>
      <c r="F3507" s="444"/>
      <c r="G3507" s="445">
        <v>0</v>
      </c>
      <c r="H3507" s="444">
        <f>H3509+H3513</f>
        <v>0</v>
      </c>
      <c r="I3507" s="445">
        <v>0</v>
      </c>
      <c r="J3507" s="444">
        <f>J3509+J3513</f>
        <v>0</v>
      </c>
      <c r="K3507" s="445">
        <v>0</v>
      </c>
      <c r="L3507" s="444">
        <f>L3509+L3513</f>
        <v>0</v>
      </c>
      <c r="M3507" s="446">
        <v>0</v>
      </c>
      <c r="N3507" s="444">
        <f t="shared" si="4690"/>
        <v>0</v>
      </c>
      <c r="O3507" s="444">
        <f t="shared" ref="O3507" si="4701">F3507-F3506</f>
        <v>0</v>
      </c>
      <c r="P3507" s="444">
        <f t="shared" ref="P3507:Q3507" si="4702">M3507-M3506</f>
        <v>0</v>
      </c>
      <c r="Q3507" s="444">
        <f t="shared" si="4702"/>
        <v>0</v>
      </c>
      <c r="R3507" s="447"/>
      <c r="T3507" s="444">
        <v>0</v>
      </c>
    </row>
    <row r="3508" spans="1:20" s="460" customFormat="1" ht="24" hidden="1" customHeight="1">
      <c r="A3508" s="366" t="s">
        <v>2064</v>
      </c>
      <c r="B3508" s="448" t="s">
        <v>3955</v>
      </c>
      <c r="C3508" s="448" t="s">
        <v>3956</v>
      </c>
      <c r="D3508" s="449" t="s">
        <v>0</v>
      </c>
      <c r="E3508" s="449" t="s">
        <v>0</v>
      </c>
      <c r="F3508" s="450"/>
      <c r="G3508" s="451">
        <v>0</v>
      </c>
      <c r="H3508" s="450">
        <f>H3510</f>
        <v>0</v>
      </c>
      <c r="I3508" s="451">
        <v>0</v>
      </c>
      <c r="J3508" s="450">
        <f>J3510</f>
        <v>0</v>
      </c>
      <c r="K3508" s="451">
        <v>0</v>
      </c>
      <c r="L3508" s="450">
        <f>L3510</f>
        <v>0</v>
      </c>
      <c r="M3508" s="452">
        <v>0</v>
      </c>
      <c r="N3508" s="450">
        <f>H3508+J3508+L3508</f>
        <v>0</v>
      </c>
      <c r="O3508" s="450"/>
      <c r="P3508" s="450"/>
      <c r="Q3508" s="450"/>
      <c r="R3508" s="453" t="s">
        <v>0</v>
      </c>
      <c r="T3508" s="450">
        <v>0</v>
      </c>
    </row>
    <row r="3509" spans="1:20" s="525" customFormat="1" ht="24" hidden="1" customHeight="1">
      <c r="A3509" s="372" t="s">
        <v>2089</v>
      </c>
      <c r="B3509" s="454" t="s">
        <v>3955</v>
      </c>
      <c r="C3509" s="454" t="s">
        <v>3957</v>
      </c>
      <c r="D3509" s="455" t="s">
        <v>0</v>
      </c>
      <c r="E3509" s="455"/>
      <c r="F3509" s="456"/>
      <c r="G3509" s="457">
        <v>0</v>
      </c>
      <c r="H3509" s="456">
        <f>H3511</f>
        <v>0</v>
      </c>
      <c r="I3509" s="457">
        <v>0</v>
      </c>
      <c r="J3509" s="456">
        <f>J3511</f>
        <v>0</v>
      </c>
      <c r="K3509" s="457">
        <v>0</v>
      </c>
      <c r="L3509" s="456">
        <f>L3511</f>
        <v>0</v>
      </c>
      <c r="M3509" s="458">
        <v>0</v>
      </c>
      <c r="N3509" s="456">
        <f t="shared" si="4690"/>
        <v>0</v>
      </c>
      <c r="O3509" s="456">
        <f t="shared" ref="O3509" si="4703">F3509-F3508</f>
        <v>0</v>
      </c>
      <c r="P3509" s="456">
        <f t="shared" ref="P3509:Q3509" si="4704">M3509-M3508</f>
        <v>0</v>
      </c>
      <c r="Q3509" s="456">
        <f t="shared" si="4704"/>
        <v>0</v>
      </c>
      <c r="R3509" s="459"/>
      <c r="T3509" s="456">
        <v>0</v>
      </c>
    </row>
    <row r="3510" spans="1:20" s="485" customFormat="1" ht="24" hidden="1" customHeight="1">
      <c r="A3510" s="366" t="s">
        <v>2919</v>
      </c>
      <c r="B3510" s="418" t="s">
        <v>0</v>
      </c>
      <c r="C3510" s="418" t="s">
        <v>3956</v>
      </c>
      <c r="D3510" s="418" t="s">
        <v>3958</v>
      </c>
      <c r="E3510" s="419" t="s">
        <v>308</v>
      </c>
      <c r="F3510" s="410"/>
      <c r="G3510" s="411"/>
      <c r="H3510" s="412">
        <f>INT($F3510*G3510)</f>
        <v>0</v>
      </c>
      <c r="I3510" s="411"/>
      <c r="J3510" s="412">
        <f>INT($F3510*I3510)</f>
        <v>0</v>
      </c>
      <c r="K3510" s="411">
        <v>2107032.1</v>
      </c>
      <c r="L3510" s="412">
        <f>INT($F3510*K3510)</f>
        <v>0</v>
      </c>
      <c r="M3510" s="412">
        <f>+G3510+I3510+K3510</f>
        <v>2107032.1</v>
      </c>
      <c r="N3510" s="412">
        <f>H3510+J3510+L3510</f>
        <v>0</v>
      </c>
      <c r="O3510" s="412"/>
      <c r="P3510" s="412"/>
      <c r="Q3510" s="412"/>
      <c r="R3510" s="419" t="s">
        <v>0</v>
      </c>
      <c r="T3510" s="410">
        <v>1</v>
      </c>
    </row>
    <row r="3511" spans="1:20" s="77" customFormat="1" ht="24" hidden="1" customHeight="1">
      <c r="A3511" s="372" t="s">
        <v>2072</v>
      </c>
      <c r="B3511" s="421"/>
      <c r="C3511" s="421" t="s">
        <v>3956</v>
      </c>
      <c r="D3511" s="421" t="s">
        <v>3958</v>
      </c>
      <c r="E3511" s="422" t="s">
        <v>308</v>
      </c>
      <c r="F3511" s="415"/>
      <c r="G3511" s="416"/>
      <c r="H3511" s="417">
        <f t="shared" ref="H3511" si="4705">INT($F3511*G3511)</f>
        <v>0</v>
      </c>
      <c r="I3511" s="416"/>
      <c r="J3511" s="417">
        <f t="shared" ref="J3511" si="4706">INT($F3511*I3511)</f>
        <v>0</v>
      </c>
      <c r="K3511" s="416">
        <v>2107032.1</v>
      </c>
      <c r="L3511" s="417">
        <f t="shared" ref="L3511" si="4707">INT($F3511*K3511)</f>
        <v>0</v>
      </c>
      <c r="M3511" s="417">
        <f t="shared" ref="M3511" si="4708">+G3511+I3511+K3511</f>
        <v>2107032.1</v>
      </c>
      <c r="N3511" s="417">
        <f t="shared" si="4690"/>
        <v>0</v>
      </c>
      <c r="O3511" s="417">
        <f t="shared" ref="O3511" si="4709">F3511-F3510</f>
        <v>0</v>
      </c>
      <c r="P3511" s="417">
        <f t="shared" ref="P3511:Q3511" si="4710">M3511-M3510</f>
        <v>0</v>
      </c>
      <c r="Q3511" s="417">
        <f t="shared" si="4710"/>
        <v>0</v>
      </c>
      <c r="R3511" s="422"/>
      <c r="T3511" s="415">
        <v>1</v>
      </c>
    </row>
    <row r="3512" spans="1:20" s="460" customFormat="1" ht="24" hidden="1" customHeight="1">
      <c r="A3512" s="366" t="s">
        <v>2919</v>
      </c>
      <c r="B3512" s="448" t="s">
        <v>3959</v>
      </c>
      <c r="C3512" s="448" t="s">
        <v>3960</v>
      </c>
      <c r="D3512" s="449" t="s">
        <v>0</v>
      </c>
      <c r="E3512" s="449" t="s">
        <v>308</v>
      </c>
      <c r="F3512" s="450"/>
      <c r="G3512" s="451">
        <v>0</v>
      </c>
      <c r="H3512" s="450">
        <f>SUMIF($A$3514:$A$3523,$A3514,H$3514:H$3523)</f>
        <v>0</v>
      </c>
      <c r="I3512" s="451">
        <v>0</v>
      </c>
      <c r="J3512" s="450">
        <f>SUMIF($A$3514:$A$3523,$A3514,J$3514:J$3523)</f>
        <v>0</v>
      </c>
      <c r="K3512" s="451">
        <v>0</v>
      </c>
      <c r="L3512" s="450">
        <f>SUMIF($A$3514:$A$3523,$A3514,L$3514:L$3523)</f>
        <v>0</v>
      </c>
      <c r="M3512" s="452">
        <v>0</v>
      </c>
      <c r="N3512" s="450">
        <f>H3512+J3512+L3512</f>
        <v>0</v>
      </c>
      <c r="O3512" s="450"/>
      <c r="P3512" s="450"/>
      <c r="Q3512" s="450"/>
      <c r="R3512" s="453" t="s">
        <v>0</v>
      </c>
      <c r="T3512" s="450">
        <v>0</v>
      </c>
    </row>
    <row r="3513" spans="1:20" s="525" customFormat="1" ht="24" hidden="1" customHeight="1">
      <c r="A3513" s="372" t="s">
        <v>2072</v>
      </c>
      <c r="B3513" s="454" t="s">
        <v>3959</v>
      </c>
      <c r="C3513" s="454" t="s">
        <v>3961</v>
      </c>
      <c r="D3513" s="455" t="s">
        <v>0</v>
      </c>
      <c r="E3513" s="455" t="s">
        <v>308</v>
      </c>
      <c r="F3513" s="456"/>
      <c r="G3513" s="457">
        <v>0</v>
      </c>
      <c r="H3513" s="456">
        <f>SUMIF($A$3514:$A$3523,$A3515,H$3514:H$3523)</f>
        <v>0</v>
      </c>
      <c r="I3513" s="457">
        <v>0</v>
      </c>
      <c r="J3513" s="456">
        <f>SUMIF($A$3514:$A$3523,$A3515,J$3514:J$3523)</f>
        <v>0</v>
      </c>
      <c r="K3513" s="457">
        <v>0</v>
      </c>
      <c r="L3513" s="456">
        <f>SUMIF($A$3514:$A$3523,$A3515,L$3514:L$3523)</f>
        <v>0</v>
      </c>
      <c r="M3513" s="458">
        <v>0</v>
      </c>
      <c r="N3513" s="456">
        <f t="shared" ref="N3513:N3515" si="4711">H3513+J3513+L3513</f>
        <v>0</v>
      </c>
      <c r="O3513" s="456">
        <f t="shared" ref="O3513" si="4712">F3513-F3512</f>
        <v>0</v>
      </c>
      <c r="P3513" s="456">
        <f t="shared" ref="P3513:Q3513" si="4713">M3513-M3512</f>
        <v>0</v>
      </c>
      <c r="Q3513" s="456">
        <f t="shared" si="4713"/>
        <v>0</v>
      </c>
      <c r="R3513" s="459"/>
      <c r="T3513" s="456">
        <v>0</v>
      </c>
    </row>
    <row r="3514" spans="1:20" s="485" customFormat="1" ht="24" hidden="1" customHeight="1">
      <c r="A3514" s="366" t="s">
        <v>2064</v>
      </c>
      <c r="B3514" s="418" t="s">
        <v>0</v>
      </c>
      <c r="C3514" s="418" t="s">
        <v>3962</v>
      </c>
      <c r="D3514" s="418" t="s">
        <v>3963</v>
      </c>
      <c r="E3514" s="419" t="s">
        <v>2585</v>
      </c>
      <c r="F3514" s="410"/>
      <c r="G3514" s="411">
        <v>0</v>
      </c>
      <c r="H3514" s="412">
        <f>INT($F3514*G3514)</f>
        <v>0</v>
      </c>
      <c r="I3514" s="411">
        <v>320250</v>
      </c>
      <c r="J3514" s="412">
        <f>INT($F3514*I3514)</f>
        <v>0</v>
      </c>
      <c r="K3514" s="411">
        <v>0</v>
      </c>
      <c r="L3514" s="412">
        <f>INT($F3514*K3514)</f>
        <v>0</v>
      </c>
      <c r="M3514" s="412">
        <f>+G3514+I3514+K3514</f>
        <v>320250</v>
      </c>
      <c r="N3514" s="412">
        <f>H3514+J3514+L3514</f>
        <v>0</v>
      </c>
      <c r="O3514" s="412"/>
      <c r="P3514" s="412"/>
      <c r="Q3514" s="412"/>
      <c r="R3514" s="419" t="s">
        <v>0</v>
      </c>
      <c r="T3514" s="410">
        <v>79</v>
      </c>
    </row>
    <row r="3515" spans="1:20" s="77" customFormat="1" ht="24" hidden="1" customHeight="1">
      <c r="A3515" s="372" t="s">
        <v>2089</v>
      </c>
      <c r="B3515" s="421"/>
      <c r="C3515" s="421" t="s">
        <v>3962</v>
      </c>
      <c r="D3515" s="421" t="s">
        <v>3963</v>
      </c>
      <c r="E3515" s="422" t="s">
        <v>2585</v>
      </c>
      <c r="F3515" s="415"/>
      <c r="G3515" s="416">
        <v>0</v>
      </c>
      <c r="H3515" s="417">
        <f t="shared" ref="H3515" si="4714">INT($F3515*G3515)</f>
        <v>0</v>
      </c>
      <c r="I3515" s="416">
        <v>320250</v>
      </c>
      <c r="J3515" s="417">
        <f t="shared" ref="J3515" si="4715">INT($F3515*I3515)</f>
        <v>0</v>
      </c>
      <c r="K3515" s="416">
        <v>0</v>
      </c>
      <c r="L3515" s="417">
        <f t="shared" ref="L3515" si="4716">INT($F3515*K3515)</f>
        <v>0</v>
      </c>
      <c r="M3515" s="417">
        <f t="shared" ref="M3515" si="4717">+G3515+I3515+K3515</f>
        <v>320250</v>
      </c>
      <c r="N3515" s="417">
        <f t="shared" si="4711"/>
        <v>0</v>
      </c>
      <c r="O3515" s="417">
        <f t="shared" ref="O3515" si="4718">F3515-F3514</f>
        <v>0</v>
      </c>
      <c r="P3515" s="417">
        <f t="shared" ref="P3515:Q3515" si="4719">M3515-M3514</f>
        <v>0</v>
      </c>
      <c r="Q3515" s="417">
        <f t="shared" si="4719"/>
        <v>0</v>
      </c>
      <c r="R3515" s="422"/>
      <c r="T3515" s="415">
        <v>79</v>
      </c>
    </row>
    <row r="3516" spans="1:20" s="485" customFormat="1" ht="24" hidden="1" customHeight="1">
      <c r="A3516" s="366" t="s">
        <v>2921</v>
      </c>
      <c r="B3516" s="418" t="s">
        <v>0</v>
      </c>
      <c r="C3516" s="418" t="s">
        <v>3964</v>
      </c>
      <c r="D3516" s="418" t="s">
        <v>3965</v>
      </c>
      <c r="E3516" s="419" t="s">
        <v>2624</v>
      </c>
      <c r="F3516" s="410"/>
      <c r="G3516" s="411">
        <v>0</v>
      </c>
      <c r="H3516" s="412">
        <f>INT($F3516*G3516)</f>
        <v>0</v>
      </c>
      <c r="I3516" s="411">
        <v>4177</v>
      </c>
      <c r="J3516" s="412">
        <f>INT($F3516*I3516)</f>
        <v>0</v>
      </c>
      <c r="K3516" s="411">
        <v>0</v>
      </c>
      <c r="L3516" s="412">
        <f>INT($F3516*K3516)</f>
        <v>0</v>
      </c>
      <c r="M3516" s="412">
        <f>+G3516+I3516+K3516</f>
        <v>4177</v>
      </c>
      <c r="N3516" s="412">
        <f>H3516+J3516+L3516</f>
        <v>0</v>
      </c>
      <c r="O3516" s="412"/>
      <c r="P3516" s="412"/>
      <c r="Q3516" s="412"/>
      <c r="R3516" s="419" t="s">
        <v>0</v>
      </c>
      <c r="T3516" s="410">
        <v>153</v>
      </c>
    </row>
    <row r="3517" spans="1:20" s="77" customFormat="1" ht="24" hidden="1" customHeight="1">
      <c r="A3517" s="372" t="s">
        <v>2072</v>
      </c>
      <c r="B3517" s="421"/>
      <c r="C3517" s="421" t="s">
        <v>3964</v>
      </c>
      <c r="D3517" s="421" t="s">
        <v>3965</v>
      </c>
      <c r="E3517" s="422" t="s">
        <v>2624</v>
      </c>
      <c r="F3517" s="415"/>
      <c r="G3517" s="416">
        <v>0</v>
      </c>
      <c r="H3517" s="417">
        <f t="shared" ref="H3517:H3519" si="4720">INT($F3517*G3517)</f>
        <v>0</v>
      </c>
      <c r="I3517" s="416">
        <v>4177</v>
      </c>
      <c r="J3517" s="417">
        <f t="shared" ref="J3517:J3519" si="4721">INT($F3517*I3517)</f>
        <v>0</v>
      </c>
      <c r="K3517" s="416">
        <v>0</v>
      </c>
      <c r="L3517" s="417">
        <f t="shared" ref="L3517:L3519" si="4722">INT($F3517*K3517)</f>
        <v>0</v>
      </c>
      <c r="M3517" s="417">
        <f t="shared" ref="M3517:M3519" si="4723">+G3517+I3517+K3517</f>
        <v>4177</v>
      </c>
      <c r="N3517" s="417">
        <f t="shared" ref="N3517:N3519" si="4724">H3517+J3517+L3517</f>
        <v>0</v>
      </c>
      <c r="O3517" s="417">
        <f t="shared" ref="O3517" si="4725">F3517-F3516</f>
        <v>0</v>
      </c>
      <c r="P3517" s="417">
        <f t="shared" ref="P3517:Q3517" si="4726">M3517-M3516</f>
        <v>0</v>
      </c>
      <c r="Q3517" s="417">
        <f t="shared" si="4726"/>
        <v>0</v>
      </c>
      <c r="R3517" s="422"/>
      <c r="T3517" s="415">
        <v>153</v>
      </c>
    </row>
    <row r="3518" spans="1:20" s="485" customFormat="1" ht="24" hidden="1" customHeight="1">
      <c r="A3518" s="366" t="s">
        <v>3966</v>
      </c>
      <c r="B3518" s="418" t="s">
        <v>0</v>
      </c>
      <c r="C3518" s="418" t="s">
        <v>3967</v>
      </c>
      <c r="D3518" s="418" t="s">
        <v>3965</v>
      </c>
      <c r="E3518" s="419" t="s">
        <v>2624</v>
      </c>
      <c r="F3518" s="410"/>
      <c r="G3518" s="411">
        <v>12070</v>
      </c>
      <c r="H3518" s="412">
        <f>INT($F3518*G3518)</f>
        <v>0</v>
      </c>
      <c r="I3518" s="411">
        <v>1207</v>
      </c>
      <c r="J3518" s="412">
        <f>INT($F3518*I3518)</f>
        <v>0</v>
      </c>
      <c r="K3518" s="411">
        <v>0</v>
      </c>
      <c r="L3518" s="412">
        <f>INT($F3518*K3518)</f>
        <v>0</v>
      </c>
      <c r="M3518" s="412">
        <f>+G3518+I3518+K3518</f>
        <v>13277</v>
      </c>
      <c r="N3518" s="412">
        <f>H3518+J3518+L3518</f>
        <v>0</v>
      </c>
      <c r="O3518" s="412"/>
      <c r="P3518" s="412"/>
      <c r="Q3518" s="412"/>
      <c r="R3518" s="419" t="s">
        <v>0</v>
      </c>
      <c r="T3518" s="410">
        <v>153</v>
      </c>
    </row>
    <row r="3519" spans="1:20" s="77" customFormat="1" ht="24" hidden="1" customHeight="1">
      <c r="A3519" s="372" t="s">
        <v>3968</v>
      </c>
      <c r="B3519" s="421"/>
      <c r="C3519" s="421" t="s">
        <v>3967</v>
      </c>
      <c r="D3519" s="421" t="s">
        <v>3965</v>
      </c>
      <c r="E3519" s="422" t="s">
        <v>2624</v>
      </c>
      <c r="F3519" s="415"/>
      <c r="G3519" s="416">
        <v>12070</v>
      </c>
      <c r="H3519" s="417">
        <f t="shared" si="4720"/>
        <v>0</v>
      </c>
      <c r="I3519" s="416">
        <v>1207</v>
      </c>
      <c r="J3519" s="417">
        <f t="shared" si="4721"/>
        <v>0</v>
      </c>
      <c r="K3519" s="416">
        <v>0</v>
      </c>
      <c r="L3519" s="417">
        <f t="shared" si="4722"/>
        <v>0</v>
      </c>
      <c r="M3519" s="417">
        <f t="shared" si="4723"/>
        <v>13277</v>
      </c>
      <c r="N3519" s="417">
        <f t="shared" si="4724"/>
        <v>0</v>
      </c>
      <c r="O3519" s="417">
        <f t="shared" ref="O3519" si="4727">F3519-F3518</f>
        <v>0</v>
      </c>
      <c r="P3519" s="417">
        <f t="shared" ref="P3519:Q3519" si="4728">M3519-M3518</f>
        <v>0</v>
      </c>
      <c r="Q3519" s="417">
        <f t="shared" si="4728"/>
        <v>0</v>
      </c>
      <c r="R3519" s="422"/>
      <c r="T3519" s="415">
        <v>153</v>
      </c>
    </row>
    <row r="3520" spans="1:20" s="485" customFormat="1" ht="24" hidden="1" customHeight="1">
      <c r="A3520" s="366" t="s">
        <v>2064</v>
      </c>
      <c r="B3520" s="418" t="s">
        <v>0</v>
      </c>
      <c r="C3520" s="418" t="s">
        <v>3969</v>
      </c>
      <c r="D3520" s="418" t="s">
        <v>0</v>
      </c>
      <c r="E3520" s="419" t="s">
        <v>6</v>
      </c>
      <c r="F3520" s="410"/>
      <c r="G3520" s="411">
        <v>356</v>
      </c>
      <c r="H3520" s="412">
        <f>INT($F3520*G3520)</f>
        <v>0</v>
      </c>
      <c r="I3520" s="411">
        <v>25</v>
      </c>
      <c r="J3520" s="412">
        <f>INT($F3520*I3520)</f>
        <v>0</v>
      </c>
      <c r="K3520" s="411">
        <v>29</v>
      </c>
      <c r="L3520" s="412">
        <f>INT($F3520*K3520)</f>
        <v>0</v>
      </c>
      <c r="M3520" s="412">
        <f>+G3520+I3520+K3520</f>
        <v>410</v>
      </c>
      <c r="N3520" s="412">
        <f>H3520+J3520+L3520</f>
        <v>0</v>
      </c>
      <c r="O3520" s="412"/>
      <c r="P3520" s="412"/>
      <c r="Q3520" s="412"/>
      <c r="R3520" s="419" t="s">
        <v>0</v>
      </c>
      <c r="T3520" s="410">
        <v>200</v>
      </c>
    </row>
    <row r="3521" spans="1:20" s="77" customFormat="1" ht="24" hidden="1" customHeight="1">
      <c r="A3521" s="372" t="s">
        <v>2918</v>
      </c>
      <c r="B3521" s="421"/>
      <c r="C3521" s="421" t="s">
        <v>3969</v>
      </c>
      <c r="D3521" s="421" t="s">
        <v>0</v>
      </c>
      <c r="E3521" s="422" t="s">
        <v>6</v>
      </c>
      <c r="F3521" s="415"/>
      <c r="G3521" s="416">
        <v>356</v>
      </c>
      <c r="H3521" s="417">
        <f t="shared" ref="H3521" si="4729">INT($F3521*G3521)</f>
        <v>0</v>
      </c>
      <c r="I3521" s="416">
        <v>25</v>
      </c>
      <c r="J3521" s="417">
        <f t="shared" ref="J3521" si="4730">INT($F3521*I3521)</f>
        <v>0</v>
      </c>
      <c r="K3521" s="416">
        <v>29</v>
      </c>
      <c r="L3521" s="417">
        <f t="shared" ref="L3521" si="4731">INT($F3521*K3521)</f>
        <v>0</v>
      </c>
      <c r="M3521" s="417">
        <f t="shared" ref="M3521" si="4732">+G3521+I3521+K3521</f>
        <v>410</v>
      </c>
      <c r="N3521" s="417">
        <f t="shared" ref="N3521" si="4733">H3521+J3521+L3521</f>
        <v>0</v>
      </c>
      <c r="O3521" s="417">
        <f t="shared" ref="O3521" si="4734">F3521-F3520</f>
        <v>0</v>
      </c>
      <c r="P3521" s="417">
        <f t="shared" ref="P3521:Q3521" si="4735">M3521-M3520</f>
        <v>0</v>
      </c>
      <c r="Q3521" s="417">
        <f t="shared" si="4735"/>
        <v>0</v>
      </c>
      <c r="R3521" s="422"/>
      <c r="T3521" s="415">
        <v>200</v>
      </c>
    </row>
    <row r="3522" spans="1:20" s="485" customFormat="1" ht="24" hidden="1" customHeight="1">
      <c r="A3522" s="366" t="s">
        <v>2919</v>
      </c>
      <c r="B3522" s="418" t="s">
        <v>0</v>
      </c>
      <c r="C3522" s="418" t="s">
        <v>3970</v>
      </c>
      <c r="D3522" s="418" t="s">
        <v>3971</v>
      </c>
      <c r="E3522" s="419" t="s">
        <v>1860</v>
      </c>
      <c r="F3522" s="410"/>
      <c r="G3522" s="411">
        <v>186714</v>
      </c>
      <c r="H3522" s="412">
        <f>INT($F3522*G3522)</f>
        <v>0</v>
      </c>
      <c r="I3522" s="411">
        <v>18671</v>
      </c>
      <c r="J3522" s="412">
        <f>INT($F3522*I3522)</f>
        <v>0</v>
      </c>
      <c r="K3522" s="411">
        <v>0</v>
      </c>
      <c r="L3522" s="412">
        <f>INT($F3522*K3522)</f>
        <v>0</v>
      </c>
      <c r="M3522" s="412">
        <f>+G3522+I3522+K3522</f>
        <v>205385</v>
      </c>
      <c r="N3522" s="412">
        <f>H3522+J3522+L3522</f>
        <v>0</v>
      </c>
      <c r="O3522" s="412"/>
      <c r="P3522" s="412"/>
      <c r="Q3522" s="412"/>
      <c r="R3522" s="419" t="s">
        <v>0</v>
      </c>
      <c r="T3522" s="410">
        <v>2</v>
      </c>
    </row>
    <row r="3523" spans="1:20" s="77" customFormat="1" ht="24" hidden="1" customHeight="1">
      <c r="A3523" s="372" t="s">
        <v>2072</v>
      </c>
      <c r="B3523" s="421"/>
      <c r="C3523" s="421" t="s">
        <v>3970</v>
      </c>
      <c r="D3523" s="421" t="s">
        <v>3971</v>
      </c>
      <c r="E3523" s="422" t="s">
        <v>1860</v>
      </c>
      <c r="F3523" s="415"/>
      <c r="G3523" s="416">
        <v>186714</v>
      </c>
      <c r="H3523" s="417">
        <f t="shared" ref="H3523" si="4736">INT($F3523*G3523)</f>
        <v>0</v>
      </c>
      <c r="I3523" s="416">
        <v>18671</v>
      </c>
      <c r="J3523" s="417">
        <f t="shared" ref="J3523" si="4737">INT($F3523*I3523)</f>
        <v>0</v>
      </c>
      <c r="K3523" s="416">
        <v>0</v>
      </c>
      <c r="L3523" s="417">
        <f t="shared" ref="L3523" si="4738">INT($F3523*K3523)</f>
        <v>0</v>
      </c>
      <c r="M3523" s="417">
        <f t="shared" ref="M3523" si="4739">+G3523+I3523+K3523</f>
        <v>205385</v>
      </c>
      <c r="N3523" s="417">
        <f t="shared" ref="N3523:N3535" si="4740">H3523+J3523+L3523</f>
        <v>0</v>
      </c>
      <c r="O3523" s="417">
        <f t="shared" ref="O3523" si="4741">F3523-F3522</f>
        <v>0</v>
      </c>
      <c r="P3523" s="417">
        <f t="shared" ref="P3523:Q3523" si="4742">M3523-M3522</f>
        <v>0</v>
      </c>
      <c r="Q3523" s="417">
        <f t="shared" si="4742"/>
        <v>0</v>
      </c>
      <c r="R3523" s="422"/>
      <c r="T3523" s="415">
        <v>2</v>
      </c>
    </row>
    <row r="3524" spans="1:20" s="371" customFormat="1" ht="24" hidden="1" customHeight="1">
      <c r="A3524" s="366" t="s">
        <v>3972</v>
      </c>
      <c r="B3524" s="436" t="s">
        <v>2982</v>
      </c>
      <c r="C3524" s="436" t="s">
        <v>3973</v>
      </c>
      <c r="D3524" s="437" t="s">
        <v>0</v>
      </c>
      <c r="E3524" s="437" t="s">
        <v>0</v>
      </c>
      <c r="F3524" s="438"/>
      <c r="G3524" s="439">
        <v>0</v>
      </c>
      <c r="H3524" s="438">
        <f>H3526+H3538+H3550+H3562+H3568+H3572+H3604</f>
        <v>0</v>
      </c>
      <c r="I3524" s="439">
        <v>0</v>
      </c>
      <c r="J3524" s="438">
        <f t="shared" ref="J3524:J3525" si="4743">J3526+J3538+J3550+J3562+J3568+J3572+J3604</f>
        <v>0</v>
      </c>
      <c r="K3524" s="439">
        <v>0</v>
      </c>
      <c r="L3524" s="438">
        <f t="shared" ref="L3524:L3525" si="4744">L3526+L3538+L3550+L3562+L3568+L3572+L3604</f>
        <v>0</v>
      </c>
      <c r="M3524" s="440">
        <v>0</v>
      </c>
      <c r="N3524" s="438">
        <f>H3524+J3524+L3524</f>
        <v>0</v>
      </c>
      <c r="O3524" s="438"/>
      <c r="P3524" s="438"/>
      <c r="Q3524" s="438"/>
      <c r="R3524" s="441" t="s">
        <v>0</v>
      </c>
      <c r="T3524" s="438">
        <v>0</v>
      </c>
    </row>
    <row r="3525" spans="1:20" s="81" customFormat="1" ht="24" hidden="1" customHeight="1">
      <c r="A3525" s="372" t="s">
        <v>3974</v>
      </c>
      <c r="B3525" s="442" t="s">
        <v>2982</v>
      </c>
      <c r="C3525" s="442" t="s">
        <v>3975</v>
      </c>
      <c r="D3525" s="443" t="s">
        <v>0</v>
      </c>
      <c r="E3525" s="443"/>
      <c r="F3525" s="444"/>
      <c r="G3525" s="445">
        <v>0</v>
      </c>
      <c r="H3525" s="444" t="e">
        <f>H3527+H3539+H3551+H3563+H3569+H3573+H3605</f>
        <v>#REF!</v>
      </c>
      <c r="I3525" s="445">
        <v>0</v>
      </c>
      <c r="J3525" s="444">
        <f t="shared" si="4743"/>
        <v>0</v>
      </c>
      <c r="K3525" s="445">
        <v>0</v>
      </c>
      <c r="L3525" s="444">
        <f t="shared" si="4744"/>
        <v>0</v>
      </c>
      <c r="M3525" s="446">
        <v>0</v>
      </c>
      <c r="N3525" s="444" t="e">
        <f t="shared" si="4740"/>
        <v>#REF!</v>
      </c>
      <c r="O3525" s="444">
        <f t="shared" ref="O3525" si="4745">F3525-F3524</f>
        <v>0</v>
      </c>
      <c r="P3525" s="444">
        <f t="shared" ref="P3525:Q3525" si="4746">M3525-M3524</f>
        <v>0</v>
      </c>
      <c r="Q3525" s="444" t="e">
        <f t="shared" si="4746"/>
        <v>#REF!</v>
      </c>
      <c r="R3525" s="447"/>
      <c r="T3525" s="444">
        <v>0</v>
      </c>
    </row>
    <row r="3526" spans="1:20" s="460" customFormat="1" ht="24" hidden="1" customHeight="1">
      <c r="A3526" s="366" t="s">
        <v>3972</v>
      </c>
      <c r="B3526" s="448" t="s">
        <v>3976</v>
      </c>
      <c r="C3526" s="448" t="s">
        <v>3977</v>
      </c>
      <c r="D3526" s="449" t="s">
        <v>0</v>
      </c>
      <c r="E3526" s="449" t="s">
        <v>0</v>
      </c>
      <c r="F3526" s="450"/>
      <c r="G3526" s="451">
        <v>0</v>
      </c>
      <c r="H3526" s="450">
        <f>SUMIF($A$3528:$A$3537,$A3528,H$3528:H$3537)</f>
        <v>0</v>
      </c>
      <c r="I3526" s="451">
        <v>0</v>
      </c>
      <c r="J3526" s="450">
        <f>SUMIF($A$3528:$A$3537,$A3528,J$3528:J$3537)</f>
        <v>0</v>
      </c>
      <c r="K3526" s="451">
        <v>0</v>
      </c>
      <c r="L3526" s="450">
        <f>SUMIF($A$3528:$A$3537,$A3528,L$3528:L$3537)</f>
        <v>0</v>
      </c>
      <c r="M3526" s="452">
        <v>0</v>
      </c>
      <c r="N3526" s="450">
        <f>H3526+J3526+L3526</f>
        <v>0</v>
      </c>
      <c r="O3526" s="450"/>
      <c r="P3526" s="450"/>
      <c r="Q3526" s="450"/>
      <c r="R3526" s="453" t="s">
        <v>0</v>
      </c>
      <c r="T3526" s="450">
        <v>0</v>
      </c>
    </row>
    <row r="3527" spans="1:20" s="525" customFormat="1" ht="24" hidden="1" customHeight="1">
      <c r="A3527" s="372" t="s">
        <v>3974</v>
      </c>
      <c r="B3527" s="454" t="s">
        <v>3976</v>
      </c>
      <c r="C3527" s="454" t="s">
        <v>1630</v>
      </c>
      <c r="D3527" s="455" t="s">
        <v>0</v>
      </c>
      <c r="E3527" s="455"/>
      <c r="F3527" s="456"/>
      <c r="G3527" s="457">
        <v>0</v>
      </c>
      <c r="H3527" s="456">
        <f>SUMIF($A$3528:$A$3537,$A3529,H$3528:H$3537)</f>
        <v>0</v>
      </c>
      <c r="I3527" s="457">
        <v>0</v>
      </c>
      <c r="J3527" s="456">
        <f>SUMIF($A$3528:$A$3537,$A3529,J$3528:J$3537)</f>
        <v>0</v>
      </c>
      <c r="K3527" s="457">
        <v>0</v>
      </c>
      <c r="L3527" s="456">
        <f>SUMIF($A$3528:$A$3537,$A3529,L$3528:L$3537)</f>
        <v>0</v>
      </c>
      <c r="M3527" s="458">
        <v>0</v>
      </c>
      <c r="N3527" s="456">
        <f t="shared" si="4740"/>
        <v>0</v>
      </c>
      <c r="O3527" s="456">
        <f t="shared" ref="O3527" si="4747">F3527-F3526</f>
        <v>0</v>
      </c>
      <c r="P3527" s="456">
        <f t="shared" ref="P3527:Q3527" si="4748">M3527-M3526</f>
        <v>0</v>
      </c>
      <c r="Q3527" s="456">
        <f t="shared" si="4748"/>
        <v>0</v>
      </c>
      <c r="R3527" s="459"/>
      <c r="T3527" s="456">
        <v>0</v>
      </c>
    </row>
    <row r="3528" spans="1:20" s="485" customFormat="1" ht="24" hidden="1" customHeight="1">
      <c r="A3528" s="366" t="s">
        <v>3972</v>
      </c>
      <c r="B3528" s="418" t="s">
        <v>0</v>
      </c>
      <c r="C3528" s="418" t="s">
        <v>3978</v>
      </c>
      <c r="D3528" s="418" t="s">
        <v>0</v>
      </c>
      <c r="E3528" s="419" t="s">
        <v>2650</v>
      </c>
      <c r="F3528" s="410"/>
      <c r="G3528" s="411">
        <v>31008.799999999999</v>
      </c>
      <c r="H3528" s="412">
        <f>INT($F3528*G3528)</f>
        <v>0</v>
      </c>
      <c r="I3528" s="411">
        <v>0</v>
      </c>
      <c r="J3528" s="412">
        <f>INT($F3528*I3528)</f>
        <v>0</v>
      </c>
      <c r="K3528" s="411">
        <v>0</v>
      </c>
      <c r="L3528" s="412">
        <f>INT($F3528*K3528)</f>
        <v>0</v>
      </c>
      <c r="M3528" s="412">
        <f>+G3528+I3528+K3528</f>
        <v>31008.799999999999</v>
      </c>
      <c r="N3528" s="412">
        <f>H3528+J3528+L3528</f>
        <v>0</v>
      </c>
      <c r="O3528" s="412"/>
      <c r="P3528" s="412"/>
      <c r="Q3528" s="412"/>
      <c r="R3528" s="419" t="s">
        <v>0</v>
      </c>
      <c r="T3528" s="410">
        <v>293</v>
      </c>
    </row>
    <row r="3529" spans="1:20" s="77" customFormat="1" ht="24" hidden="1" customHeight="1">
      <c r="A3529" s="372" t="s">
        <v>3974</v>
      </c>
      <c r="B3529" s="421"/>
      <c r="C3529" s="421" t="s">
        <v>3978</v>
      </c>
      <c r="D3529" s="421"/>
      <c r="E3529" s="422" t="s">
        <v>2650</v>
      </c>
      <c r="F3529" s="415"/>
      <c r="G3529" s="416">
        <v>31008.799999999999</v>
      </c>
      <c r="H3529" s="417">
        <f t="shared" ref="H3529:H3537" si="4749">INT($F3529*G3529)</f>
        <v>0</v>
      </c>
      <c r="I3529" s="416">
        <v>0</v>
      </c>
      <c r="J3529" s="417">
        <f t="shared" ref="J3529:J3537" si="4750">INT($F3529*I3529)</f>
        <v>0</v>
      </c>
      <c r="K3529" s="416">
        <v>0</v>
      </c>
      <c r="L3529" s="417">
        <f t="shared" ref="L3529:L3537" si="4751">INT($F3529*K3529)</f>
        <v>0</v>
      </c>
      <c r="M3529" s="417">
        <f t="shared" ref="M3529:M3537" si="4752">+G3529+I3529+K3529</f>
        <v>31008.799999999999</v>
      </c>
      <c r="N3529" s="417">
        <f t="shared" si="4740"/>
        <v>0</v>
      </c>
      <c r="O3529" s="417">
        <f t="shared" ref="O3529" si="4753">F3529-F3528</f>
        <v>0</v>
      </c>
      <c r="P3529" s="417">
        <f t="shared" ref="P3529:Q3529" si="4754">M3529-M3528</f>
        <v>0</v>
      </c>
      <c r="Q3529" s="417">
        <f t="shared" si="4754"/>
        <v>0</v>
      </c>
      <c r="R3529" s="422"/>
      <c r="T3529" s="415">
        <v>293</v>
      </c>
    </row>
    <row r="3530" spans="1:20" s="485" customFormat="1" ht="24" hidden="1" customHeight="1">
      <c r="A3530" s="366" t="s">
        <v>3972</v>
      </c>
      <c r="B3530" s="418" t="s">
        <v>0</v>
      </c>
      <c r="C3530" s="418" t="s">
        <v>3979</v>
      </c>
      <c r="D3530" s="418" t="s">
        <v>3980</v>
      </c>
      <c r="E3530" s="419" t="s">
        <v>2650</v>
      </c>
      <c r="F3530" s="410"/>
      <c r="G3530" s="411">
        <v>0</v>
      </c>
      <c r="H3530" s="412">
        <f>INT($F3530*G3530)</f>
        <v>0</v>
      </c>
      <c r="I3530" s="411">
        <v>0</v>
      </c>
      <c r="J3530" s="412">
        <f>INT($F3530*I3530)</f>
        <v>0</v>
      </c>
      <c r="K3530" s="411">
        <v>14103</v>
      </c>
      <c r="L3530" s="412">
        <f>INT($F3530*K3530)</f>
        <v>0</v>
      </c>
      <c r="M3530" s="412">
        <f>+G3530+I3530+K3530</f>
        <v>14103</v>
      </c>
      <c r="N3530" s="412">
        <f>H3530+J3530+L3530</f>
        <v>0</v>
      </c>
      <c r="O3530" s="412"/>
      <c r="P3530" s="412"/>
      <c r="Q3530" s="412"/>
      <c r="R3530" s="419" t="s">
        <v>0</v>
      </c>
      <c r="T3530" s="410">
        <v>0</v>
      </c>
    </row>
    <row r="3531" spans="1:20" s="77" customFormat="1" ht="24" hidden="1" customHeight="1">
      <c r="A3531" s="372" t="s">
        <v>3974</v>
      </c>
      <c r="B3531" s="421"/>
      <c r="C3531" s="421" t="s">
        <v>3979</v>
      </c>
      <c r="D3531" s="421" t="s">
        <v>3980</v>
      </c>
      <c r="E3531" s="422" t="s">
        <v>2650</v>
      </c>
      <c r="F3531" s="415"/>
      <c r="G3531" s="416">
        <v>0</v>
      </c>
      <c r="H3531" s="417">
        <f t="shared" si="4749"/>
        <v>0</v>
      </c>
      <c r="I3531" s="416">
        <v>0</v>
      </c>
      <c r="J3531" s="417">
        <f t="shared" si="4750"/>
        <v>0</v>
      </c>
      <c r="K3531" s="416">
        <v>14103</v>
      </c>
      <c r="L3531" s="417">
        <f t="shared" si="4751"/>
        <v>0</v>
      </c>
      <c r="M3531" s="417">
        <f t="shared" si="4752"/>
        <v>14103</v>
      </c>
      <c r="N3531" s="417">
        <f t="shared" si="4740"/>
        <v>0</v>
      </c>
      <c r="O3531" s="417">
        <f t="shared" ref="O3531" si="4755">F3531-F3530</f>
        <v>0</v>
      </c>
      <c r="P3531" s="417">
        <f t="shared" ref="P3531:Q3531" si="4756">M3531-M3530</f>
        <v>0</v>
      </c>
      <c r="Q3531" s="417">
        <f t="shared" si="4756"/>
        <v>0</v>
      </c>
      <c r="R3531" s="422"/>
      <c r="T3531" s="415">
        <v>0</v>
      </c>
    </row>
    <row r="3532" spans="1:20" s="485" customFormat="1" ht="24" hidden="1" customHeight="1">
      <c r="A3532" s="366" t="s">
        <v>3972</v>
      </c>
      <c r="B3532" s="418" t="s">
        <v>0</v>
      </c>
      <c r="C3532" s="418" t="s">
        <v>3981</v>
      </c>
      <c r="D3532" s="418" t="s">
        <v>3982</v>
      </c>
      <c r="E3532" s="419" t="s">
        <v>2650</v>
      </c>
      <c r="F3532" s="410"/>
      <c r="G3532" s="411">
        <v>17917</v>
      </c>
      <c r="H3532" s="412">
        <f>INT($F3532*G3532)</f>
        <v>0</v>
      </c>
      <c r="I3532" s="411">
        <v>0</v>
      </c>
      <c r="J3532" s="412">
        <f>INT($F3532*I3532)</f>
        <v>0</v>
      </c>
      <c r="K3532" s="411">
        <v>0</v>
      </c>
      <c r="L3532" s="412">
        <f>INT($F3532*K3532)</f>
        <v>0</v>
      </c>
      <c r="M3532" s="412">
        <f>+G3532+I3532+K3532</f>
        <v>17917</v>
      </c>
      <c r="N3532" s="412">
        <f>H3532+J3532+L3532</f>
        <v>0</v>
      </c>
      <c r="O3532" s="412"/>
      <c r="P3532" s="412"/>
      <c r="Q3532" s="412"/>
      <c r="R3532" s="419" t="s">
        <v>0</v>
      </c>
      <c r="T3532" s="410">
        <v>103</v>
      </c>
    </row>
    <row r="3533" spans="1:20" s="77" customFormat="1" ht="24" hidden="1" customHeight="1">
      <c r="A3533" s="372" t="s">
        <v>3974</v>
      </c>
      <c r="B3533" s="421"/>
      <c r="C3533" s="421" t="s">
        <v>3981</v>
      </c>
      <c r="D3533" s="421" t="s">
        <v>3982</v>
      </c>
      <c r="E3533" s="422" t="s">
        <v>2650</v>
      </c>
      <c r="F3533" s="415"/>
      <c r="G3533" s="416">
        <v>17917</v>
      </c>
      <c r="H3533" s="417">
        <f t="shared" si="4749"/>
        <v>0</v>
      </c>
      <c r="I3533" s="416">
        <v>0</v>
      </c>
      <c r="J3533" s="417">
        <f t="shared" si="4750"/>
        <v>0</v>
      </c>
      <c r="K3533" s="416">
        <v>0</v>
      </c>
      <c r="L3533" s="417">
        <f t="shared" si="4751"/>
        <v>0</v>
      </c>
      <c r="M3533" s="417">
        <f t="shared" si="4752"/>
        <v>17917</v>
      </c>
      <c r="N3533" s="417">
        <f t="shared" si="4740"/>
        <v>0</v>
      </c>
      <c r="O3533" s="417">
        <f t="shared" ref="O3533" si="4757">F3533-F3532</f>
        <v>0</v>
      </c>
      <c r="P3533" s="417">
        <f t="shared" ref="P3533:Q3533" si="4758">M3533-M3532</f>
        <v>0</v>
      </c>
      <c r="Q3533" s="417">
        <f t="shared" si="4758"/>
        <v>0</v>
      </c>
      <c r="R3533" s="422"/>
      <c r="T3533" s="415">
        <v>103</v>
      </c>
    </row>
    <row r="3534" spans="1:20" s="485" customFormat="1" ht="24" hidden="1" customHeight="1">
      <c r="A3534" s="366" t="s">
        <v>3972</v>
      </c>
      <c r="B3534" s="418" t="s">
        <v>0</v>
      </c>
      <c r="C3534" s="418" t="s">
        <v>3983</v>
      </c>
      <c r="D3534" s="418" t="s">
        <v>3984</v>
      </c>
      <c r="E3534" s="419" t="s">
        <v>2650</v>
      </c>
      <c r="F3534" s="410"/>
      <c r="G3534" s="411">
        <v>17917</v>
      </c>
      <c r="H3534" s="412">
        <f>INT($F3534*G3534)</f>
        <v>0</v>
      </c>
      <c r="I3534" s="411">
        <v>0</v>
      </c>
      <c r="J3534" s="412">
        <f>INT($F3534*I3534)</f>
        <v>0</v>
      </c>
      <c r="K3534" s="411">
        <v>0</v>
      </c>
      <c r="L3534" s="412">
        <f>INT($F3534*K3534)</f>
        <v>0</v>
      </c>
      <c r="M3534" s="412">
        <f>+G3534+I3534+K3534</f>
        <v>17917</v>
      </c>
      <c r="N3534" s="412">
        <f>H3534+J3534+L3534</f>
        <v>0</v>
      </c>
      <c r="O3534" s="412"/>
      <c r="P3534" s="412"/>
      <c r="Q3534" s="412"/>
      <c r="R3534" s="419" t="s">
        <v>0</v>
      </c>
      <c r="T3534" s="410">
        <v>154</v>
      </c>
    </row>
    <row r="3535" spans="1:20" s="77" customFormat="1" ht="24" hidden="1" customHeight="1">
      <c r="A3535" s="372" t="s">
        <v>3974</v>
      </c>
      <c r="B3535" s="421"/>
      <c r="C3535" s="421" t="s">
        <v>3983</v>
      </c>
      <c r="D3535" s="421" t="s">
        <v>3984</v>
      </c>
      <c r="E3535" s="422" t="s">
        <v>2650</v>
      </c>
      <c r="F3535" s="415"/>
      <c r="G3535" s="416">
        <v>17917</v>
      </c>
      <c r="H3535" s="417">
        <f t="shared" si="4749"/>
        <v>0</v>
      </c>
      <c r="I3535" s="416">
        <v>0</v>
      </c>
      <c r="J3535" s="417">
        <f t="shared" si="4750"/>
        <v>0</v>
      </c>
      <c r="K3535" s="416">
        <v>0</v>
      </c>
      <c r="L3535" s="417">
        <f t="shared" si="4751"/>
        <v>0</v>
      </c>
      <c r="M3535" s="417">
        <f t="shared" si="4752"/>
        <v>17917</v>
      </c>
      <c r="N3535" s="417">
        <f t="shared" si="4740"/>
        <v>0</v>
      </c>
      <c r="O3535" s="417">
        <f t="shared" ref="O3535" si="4759">F3535-F3534</f>
        <v>0</v>
      </c>
      <c r="P3535" s="417">
        <f t="shared" ref="P3535:Q3535" si="4760">M3535-M3534</f>
        <v>0</v>
      </c>
      <c r="Q3535" s="417">
        <f t="shared" si="4760"/>
        <v>0</v>
      </c>
      <c r="R3535" s="422"/>
      <c r="T3535" s="415">
        <v>154</v>
      </c>
    </row>
    <row r="3536" spans="1:20" s="485" customFormat="1" ht="24" hidden="1" customHeight="1">
      <c r="A3536" s="366" t="s">
        <v>3972</v>
      </c>
      <c r="B3536" s="418" t="s">
        <v>0</v>
      </c>
      <c r="C3536" s="418" t="s">
        <v>3985</v>
      </c>
      <c r="D3536" s="418" t="s">
        <v>3980</v>
      </c>
      <c r="E3536" s="419" t="s">
        <v>2650</v>
      </c>
      <c r="F3536" s="410"/>
      <c r="G3536" s="411">
        <v>0</v>
      </c>
      <c r="H3536" s="412">
        <f>INT($F3536*G3536)</f>
        <v>0</v>
      </c>
      <c r="I3536" s="411">
        <v>0</v>
      </c>
      <c r="J3536" s="412">
        <f>INT($F3536*I3536)</f>
        <v>0</v>
      </c>
      <c r="K3536" s="411">
        <v>9275</v>
      </c>
      <c r="L3536" s="412">
        <f>INT($F3536*K3536)</f>
        <v>0</v>
      </c>
      <c r="M3536" s="412">
        <f>+G3536+I3536+K3536</f>
        <v>9275</v>
      </c>
      <c r="N3536" s="412">
        <f>H3536+J3536+L3536</f>
        <v>0</v>
      </c>
      <c r="O3536" s="412"/>
      <c r="P3536" s="412"/>
      <c r="Q3536" s="412"/>
      <c r="R3536" s="419" t="s">
        <v>0</v>
      </c>
      <c r="T3536" s="410">
        <v>257</v>
      </c>
    </row>
    <row r="3537" spans="1:20" s="77" customFormat="1" ht="24" hidden="1" customHeight="1">
      <c r="A3537" s="372" t="s">
        <v>3974</v>
      </c>
      <c r="B3537" s="421"/>
      <c r="C3537" s="421" t="s">
        <v>3985</v>
      </c>
      <c r="D3537" s="421" t="s">
        <v>3980</v>
      </c>
      <c r="E3537" s="422" t="s">
        <v>2650</v>
      </c>
      <c r="F3537" s="415"/>
      <c r="G3537" s="416">
        <v>0</v>
      </c>
      <c r="H3537" s="417">
        <f t="shared" si="4749"/>
        <v>0</v>
      </c>
      <c r="I3537" s="416">
        <v>0</v>
      </c>
      <c r="J3537" s="417">
        <f t="shared" si="4750"/>
        <v>0</v>
      </c>
      <c r="K3537" s="416">
        <v>9275</v>
      </c>
      <c r="L3537" s="417">
        <f t="shared" si="4751"/>
        <v>0</v>
      </c>
      <c r="M3537" s="417">
        <f t="shared" si="4752"/>
        <v>9275</v>
      </c>
      <c r="N3537" s="417">
        <f t="shared" ref="N3537:N3547" si="4761">H3537+J3537+L3537</f>
        <v>0</v>
      </c>
      <c r="O3537" s="417">
        <f t="shared" ref="O3537" si="4762">F3537-F3536</f>
        <v>0</v>
      </c>
      <c r="P3537" s="417">
        <f t="shared" ref="P3537:Q3537" si="4763">M3537-M3536</f>
        <v>0</v>
      </c>
      <c r="Q3537" s="417">
        <f t="shared" si="4763"/>
        <v>0</v>
      </c>
      <c r="R3537" s="422"/>
      <c r="T3537" s="415">
        <v>257</v>
      </c>
    </row>
    <row r="3538" spans="1:20" s="460" customFormat="1" ht="24" hidden="1" customHeight="1">
      <c r="A3538" s="366" t="s">
        <v>3972</v>
      </c>
      <c r="B3538" s="448" t="s">
        <v>3986</v>
      </c>
      <c r="C3538" s="448" t="s">
        <v>3987</v>
      </c>
      <c r="D3538" s="449" t="s">
        <v>0</v>
      </c>
      <c r="E3538" s="449" t="s">
        <v>0</v>
      </c>
      <c r="F3538" s="450"/>
      <c r="G3538" s="451">
        <v>0</v>
      </c>
      <c r="H3538" s="450">
        <f>SUMIF($A$3540:$A$3549,$A3540,H$3540:H$3549)</f>
        <v>0</v>
      </c>
      <c r="I3538" s="451">
        <v>0</v>
      </c>
      <c r="J3538" s="450">
        <f>SUMIF($A$3540:$A$3549,$A3540,J$3540:J$3549)</f>
        <v>0</v>
      </c>
      <c r="K3538" s="451">
        <v>0</v>
      </c>
      <c r="L3538" s="450">
        <f>SUMIF($A$3540:$A$3549,$A3540,L$3540:L$3549)</f>
        <v>0</v>
      </c>
      <c r="M3538" s="452">
        <v>0</v>
      </c>
      <c r="N3538" s="450">
        <f>H3538+J3538+L3538</f>
        <v>0</v>
      </c>
      <c r="O3538" s="450"/>
      <c r="P3538" s="450"/>
      <c r="Q3538" s="450"/>
      <c r="R3538" s="453" t="s">
        <v>0</v>
      </c>
      <c r="T3538" s="450">
        <v>0</v>
      </c>
    </row>
    <row r="3539" spans="1:20" s="525" customFormat="1" ht="24" hidden="1" customHeight="1">
      <c r="A3539" s="372" t="s">
        <v>3974</v>
      </c>
      <c r="B3539" s="454" t="s">
        <v>3986</v>
      </c>
      <c r="C3539" s="454" t="s">
        <v>3988</v>
      </c>
      <c r="D3539" s="455" t="s">
        <v>0</v>
      </c>
      <c r="E3539" s="455"/>
      <c r="F3539" s="456"/>
      <c r="G3539" s="457">
        <v>0</v>
      </c>
      <c r="H3539" s="456">
        <f>SUMIF($A$3540:$A$3549,$A3541,H$3540:H$3549)</f>
        <v>0</v>
      </c>
      <c r="I3539" s="457">
        <v>0</v>
      </c>
      <c r="J3539" s="456">
        <f>SUMIF($A$3540:$A$3549,$A3541,J$3540:J$3549)</f>
        <v>0</v>
      </c>
      <c r="K3539" s="457">
        <v>0</v>
      </c>
      <c r="L3539" s="456">
        <f>SUMIF($A$3540:$A$3549,$A3541,L$3540:L$3549)</f>
        <v>0</v>
      </c>
      <c r="M3539" s="458">
        <v>0</v>
      </c>
      <c r="N3539" s="456">
        <f t="shared" si="4761"/>
        <v>0</v>
      </c>
      <c r="O3539" s="456">
        <f t="shared" ref="O3539" si="4764">F3539-F3538</f>
        <v>0</v>
      </c>
      <c r="P3539" s="456">
        <f t="shared" ref="P3539:Q3539" si="4765">M3539-M3538</f>
        <v>0</v>
      </c>
      <c r="Q3539" s="456">
        <f t="shared" si="4765"/>
        <v>0</v>
      </c>
      <c r="R3539" s="459"/>
      <c r="T3539" s="456">
        <v>0</v>
      </c>
    </row>
    <row r="3540" spans="1:20" s="485" customFormat="1" ht="24" hidden="1" customHeight="1">
      <c r="A3540" s="366" t="s">
        <v>3972</v>
      </c>
      <c r="B3540" s="418" t="s">
        <v>0</v>
      </c>
      <c r="C3540" s="418" t="s">
        <v>3989</v>
      </c>
      <c r="D3540" s="418" t="s">
        <v>3990</v>
      </c>
      <c r="E3540" s="419" t="s">
        <v>1860</v>
      </c>
      <c r="F3540" s="410"/>
      <c r="G3540" s="411">
        <v>634959</v>
      </c>
      <c r="H3540" s="412">
        <f>INT($F3540*G3540)</f>
        <v>0</v>
      </c>
      <c r="I3540" s="411">
        <v>913187</v>
      </c>
      <c r="J3540" s="412">
        <f>INT($F3540*I3540)</f>
        <v>0</v>
      </c>
      <c r="K3540" s="411">
        <v>0</v>
      </c>
      <c r="L3540" s="412">
        <f>INT($F3540*K3540)</f>
        <v>0</v>
      </c>
      <c r="M3540" s="412">
        <f>+G3540+I3540+K3540</f>
        <v>1548146</v>
      </c>
      <c r="N3540" s="412">
        <f>H3540+J3540+L3540</f>
        <v>0</v>
      </c>
      <c r="O3540" s="412"/>
      <c r="P3540" s="412"/>
      <c r="Q3540" s="412"/>
      <c r="R3540" s="419" t="s">
        <v>0</v>
      </c>
      <c r="T3540" s="410">
        <v>1</v>
      </c>
    </row>
    <row r="3541" spans="1:20" s="77" customFormat="1" ht="24" hidden="1" customHeight="1">
      <c r="A3541" s="372" t="s">
        <v>3974</v>
      </c>
      <c r="B3541" s="421"/>
      <c r="C3541" s="421" t="s">
        <v>3989</v>
      </c>
      <c r="D3541" s="421" t="s">
        <v>3990</v>
      </c>
      <c r="E3541" s="422" t="s">
        <v>1860</v>
      </c>
      <c r="F3541" s="415"/>
      <c r="G3541" s="416">
        <v>634959</v>
      </c>
      <c r="H3541" s="417">
        <f t="shared" ref="H3541:H3549" si="4766">INT($F3541*G3541)</f>
        <v>0</v>
      </c>
      <c r="I3541" s="416">
        <v>913187</v>
      </c>
      <c r="J3541" s="417">
        <f t="shared" ref="J3541:J3549" si="4767">INT($F3541*I3541)</f>
        <v>0</v>
      </c>
      <c r="K3541" s="416">
        <v>0</v>
      </c>
      <c r="L3541" s="417">
        <f t="shared" ref="L3541:L3549" si="4768">INT($F3541*K3541)</f>
        <v>0</v>
      </c>
      <c r="M3541" s="417">
        <f t="shared" ref="M3541:M3549" si="4769">+G3541+I3541+K3541</f>
        <v>1548146</v>
      </c>
      <c r="N3541" s="417">
        <f t="shared" si="4761"/>
        <v>0</v>
      </c>
      <c r="O3541" s="417">
        <f t="shared" ref="O3541" si="4770">F3541-F3540</f>
        <v>0</v>
      </c>
      <c r="P3541" s="417">
        <f t="shared" ref="P3541:Q3541" si="4771">M3541-M3540</f>
        <v>0</v>
      </c>
      <c r="Q3541" s="417">
        <f t="shared" si="4771"/>
        <v>0</v>
      </c>
      <c r="R3541" s="422"/>
      <c r="T3541" s="415">
        <v>1</v>
      </c>
    </row>
    <row r="3542" spans="1:20" s="485" customFormat="1" ht="24" hidden="1" customHeight="1">
      <c r="A3542" s="366" t="s">
        <v>3972</v>
      </c>
      <c r="B3542" s="418" t="s">
        <v>0</v>
      </c>
      <c r="C3542" s="418" t="s">
        <v>3989</v>
      </c>
      <c r="D3542" s="418" t="s">
        <v>3991</v>
      </c>
      <c r="E3542" s="419" t="s">
        <v>1860</v>
      </c>
      <c r="F3542" s="410"/>
      <c r="G3542" s="411">
        <v>154234</v>
      </c>
      <c r="H3542" s="412">
        <f>INT($F3542*G3542)</f>
        <v>0</v>
      </c>
      <c r="I3542" s="411">
        <v>486372</v>
      </c>
      <c r="J3542" s="412">
        <f>INT($F3542*I3542)</f>
        <v>0</v>
      </c>
      <c r="K3542" s="411">
        <v>0</v>
      </c>
      <c r="L3542" s="412">
        <f>INT($F3542*K3542)</f>
        <v>0</v>
      </c>
      <c r="M3542" s="412">
        <f>+G3542+I3542+K3542</f>
        <v>640606</v>
      </c>
      <c r="N3542" s="412">
        <f>H3542+J3542+L3542</f>
        <v>0</v>
      </c>
      <c r="O3542" s="412"/>
      <c r="P3542" s="412"/>
      <c r="Q3542" s="412"/>
      <c r="R3542" s="419" t="s">
        <v>0</v>
      </c>
      <c r="T3542" s="410">
        <v>1</v>
      </c>
    </row>
    <row r="3543" spans="1:20" s="77" customFormat="1" ht="24" hidden="1" customHeight="1">
      <c r="A3543" s="372" t="s">
        <v>3974</v>
      </c>
      <c r="B3543" s="421"/>
      <c r="C3543" s="421" t="s">
        <v>3989</v>
      </c>
      <c r="D3543" s="421" t="s">
        <v>3991</v>
      </c>
      <c r="E3543" s="422" t="s">
        <v>1860</v>
      </c>
      <c r="F3543" s="415"/>
      <c r="G3543" s="416">
        <v>154234</v>
      </c>
      <c r="H3543" s="417">
        <f t="shared" si="4766"/>
        <v>0</v>
      </c>
      <c r="I3543" s="416">
        <v>486372</v>
      </c>
      <c r="J3543" s="417">
        <f t="shared" si="4767"/>
        <v>0</v>
      </c>
      <c r="K3543" s="416">
        <v>0</v>
      </c>
      <c r="L3543" s="417">
        <f t="shared" si="4768"/>
        <v>0</v>
      </c>
      <c r="M3543" s="417">
        <f t="shared" si="4769"/>
        <v>640606</v>
      </c>
      <c r="N3543" s="417">
        <f t="shared" si="4761"/>
        <v>0</v>
      </c>
      <c r="O3543" s="417">
        <f t="shared" ref="O3543" si="4772">F3543-F3542</f>
        <v>0</v>
      </c>
      <c r="P3543" s="417">
        <f t="shared" ref="P3543:Q3543" si="4773">M3543-M3542</f>
        <v>0</v>
      </c>
      <c r="Q3543" s="417">
        <f t="shared" si="4773"/>
        <v>0</v>
      </c>
      <c r="R3543" s="422"/>
      <c r="T3543" s="415">
        <v>1</v>
      </c>
    </row>
    <row r="3544" spans="1:20" s="485" customFormat="1" ht="24" hidden="1" customHeight="1">
      <c r="A3544" s="366" t="s">
        <v>3972</v>
      </c>
      <c r="B3544" s="418" t="s">
        <v>0</v>
      </c>
      <c r="C3544" s="418" t="s">
        <v>3992</v>
      </c>
      <c r="D3544" s="418" t="s">
        <v>3993</v>
      </c>
      <c r="E3544" s="419" t="s">
        <v>2382</v>
      </c>
      <c r="F3544" s="410"/>
      <c r="G3544" s="411">
        <v>169174</v>
      </c>
      <c r="H3544" s="412">
        <f>INT($F3544*G3544)</f>
        <v>0</v>
      </c>
      <c r="I3544" s="411">
        <v>0</v>
      </c>
      <c r="J3544" s="412">
        <f>INT($F3544*I3544)</f>
        <v>0</v>
      </c>
      <c r="K3544" s="411">
        <v>0</v>
      </c>
      <c r="L3544" s="412">
        <f>INT($F3544*K3544)</f>
        <v>0</v>
      </c>
      <c r="M3544" s="412">
        <f>+G3544+I3544+K3544</f>
        <v>169174</v>
      </c>
      <c r="N3544" s="412">
        <f>H3544+J3544+L3544</f>
        <v>0</v>
      </c>
      <c r="O3544" s="412"/>
      <c r="P3544" s="412"/>
      <c r="Q3544" s="412"/>
      <c r="R3544" s="419" t="s">
        <v>0</v>
      </c>
      <c r="T3544" s="410">
        <v>2</v>
      </c>
    </row>
    <row r="3545" spans="1:20" s="77" customFormat="1" ht="24" hidden="1" customHeight="1">
      <c r="A3545" s="372" t="s">
        <v>3974</v>
      </c>
      <c r="B3545" s="421"/>
      <c r="C3545" s="421" t="s">
        <v>3992</v>
      </c>
      <c r="D3545" s="421" t="s">
        <v>3993</v>
      </c>
      <c r="E3545" s="422" t="s">
        <v>2382</v>
      </c>
      <c r="F3545" s="415"/>
      <c r="G3545" s="416">
        <v>169174</v>
      </c>
      <c r="H3545" s="417">
        <f t="shared" si="4766"/>
        <v>0</v>
      </c>
      <c r="I3545" s="416">
        <v>0</v>
      </c>
      <c r="J3545" s="417">
        <f t="shared" si="4767"/>
        <v>0</v>
      </c>
      <c r="K3545" s="416">
        <v>0</v>
      </c>
      <c r="L3545" s="417">
        <f t="shared" si="4768"/>
        <v>0</v>
      </c>
      <c r="M3545" s="417">
        <f t="shared" si="4769"/>
        <v>169174</v>
      </c>
      <c r="N3545" s="417">
        <f t="shared" si="4761"/>
        <v>0</v>
      </c>
      <c r="O3545" s="417">
        <f t="shared" ref="O3545" si="4774">F3545-F3544</f>
        <v>0</v>
      </c>
      <c r="P3545" s="417">
        <f t="shared" ref="P3545:Q3545" si="4775">M3545-M3544</f>
        <v>0</v>
      </c>
      <c r="Q3545" s="417">
        <f t="shared" si="4775"/>
        <v>0</v>
      </c>
      <c r="R3545" s="422"/>
      <c r="T3545" s="415">
        <v>2</v>
      </c>
    </row>
    <row r="3546" spans="1:20" s="485" customFormat="1" ht="24" hidden="1" customHeight="1">
      <c r="A3546" s="366" t="s">
        <v>3709</v>
      </c>
      <c r="B3546" s="418" t="s">
        <v>0</v>
      </c>
      <c r="C3546" s="418" t="s">
        <v>3994</v>
      </c>
      <c r="D3546" s="418" t="s">
        <v>3995</v>
      </c>
      <c r="E3546" s="419" t="s">
        <v>2382</v>
      </c>
      <c r="F3546" s="410"/>
      <c r="G3546" s="411">
        <v>278185</v>
      </c>
      <c r="H3546" s="412">
        <f>INT($F3546*G3546)</f>
        <v>0</v>
      </c>
      <c r="I3546" s="411">
        <v>0</v>
      </c>
      <c r="J3546" s="412">
        <f>INT($F3546*I3546)</f>
        <v>0</v>
      </c>
      <c r="K3546" s="411">
        <v>0</v>
      </c>
      <c r="L3546" s="412">
        <f>INT($F3546*K3546)</f>
        <v>0</v>
      </c>
      <c r="M3546" s="412">
        <f>+G3546+I3546+K3546</f>
        <v>278185</v>
      </c>
      <c r="N3546" s="412">
        <f>H3546+J3546+L3546</f>
        <v>0</v>
      </c>
      <c r="O3546" s="412"/>
      <c r="P3546" s="412"/>
      <c r="Q3546" s="412"/>
      <c r="R3546" s="419" t="s">
        <v>0</v>
      </c>
      <c r="T3546" s="410">
        <v>2</v>
      </c>
    </row>
    <row r="3547" spans="1:20" s="77" customFormat="1" ht="24" hidden="1" customHeight="1">
      <c r="A3547" s="372" t="s">
        <v>3974</v>
      </c>
      <c r="B3547" s="421"/>
      <c r="C3547" s="421" t="s">
        <v>3994</v>
      </c>
      <c r="D3547" s="421" t="s">
        <v>3995</v>
      </c>
      <c r="E3547" s="422" t="s">
        <v>2382</v>
      </c>
      <c r="F3547" s="415"/>
      <c r="G3547" s="416">
        <v>278185</v>
      </c>
      <c r="H3547" s="417">
        <f t="shared" si="4766"/>
        <v>0</v>
      </c>
      <c r="I3547" s="416">
        <v>0</v>
      </c>
      <c r="J3547" s="417">
        <f t="shared" si="4767"/>
        <v>0</v>
      </c>
      <c r="K3547" s="416">
        <v>0</v>
      </c>
      <c r="L3547" s="417">
        <f t="shared" si="4768"/>
        <v>0</v>
      </c>
      <c r="M3547" s="417">
        <f t="shared" si="4769"/>
        <v>278185</v>
      </c>
      <c r="N3547" s="417">
        <f t="shared" si="4761"/>
        <v>0</v>
      </c>
      <c r="O3547" s="417">
        <f t="shared" ref="O3547" si="4776">F3547-F3546</f>
        <v>0</v>
      </c>
      <c r="P3547" s="417">
        <f t="shared" ref="P3547:Q3547" si="4777">M3547-M3546</f>
        <v>0</v>
      </c>
      <c r="Q3547" s="417">
        <f t="shared" si="4777"/>
        <v>0</v>
      </c>
      <c r="R3547" s="422"/>
      <c r="T3547" s="415">
        <v>2</v>
      </c>
    </row>
    <row r="3548" spans="1:20" s="485" customFormat="1" ht="24" hidden="1" customHeight="1">
      <c r="A3548" s="366" t="s">
        <v>3709</v>
      </c>
      <c r="B3548" s="418" t="s">
        <v>0</v>
      </c>
      <c r="C3548" s="418" t="s">
        <v>3996</v>
      </c>
      <c r="D3548" s="418" t="s">
        <v>3823</v>
      </c>
      <c r="E3548" s="419" t="s">
        <v>18</v>
      </c>
      <c r="F3548" s="410"/>
      <c r="G3548" s="411">
        <v>3683.2</v>
      </c>
      <c r="H3548" s="412">
        <f>INT($F3548*G3548)</f>
        <v>0</v>
      </c>
      <c r="I3548" s="411">
        <v>3099.2</v>
      </c>
      <c r="J3548" s="412">
        <f>INT($F3548*I3548)</f>
        <v>0</v>
      </c>
      <c r="K3548" s="411">
        <v>0</v>
      </c>
      <c r="L3548" s="412">
        <f>INT($F3548*K3548)</f>
        <v>0</v>
      </c>
      <c r="M3548" s="412">
        <f>+G3548+I3548+K3548</f>
        <v>6782.4</v>
      </c>
      <c r="N3548" s="412">
        <f>H3548+J3548+L3548</f>
        <v>0</v>
      </c>
      <c r="O3548" s="412"/>
      <c r="P3548" s="412"/>
      <c r="Q3548" s="412"/>
      <c r="R3548" s="419" t="s">
        <v>0</v>
      </c>
      <c r="T3548" s="410">
        <v>9</v>
      </c>
    </row>
    <row r="3549" spans="1:20" s="77" customFormat="1" ht="24" hidden="1" customHeight="1">
      <c r="A3549" s="372" t="s">
        <v>3706</v>
      </c>
      <c r="B3549" s="421"/>
      <c r="C3549" s="421" t="s">
        <v>3996</v>
      </c>
      <c r="D3549" s="421" t="s">
        <v>3823</v>
      </c>
      <c r="E3549" s="422" t="s">
        <v>18</v>
      </c>
      <c r="F3549" s="415"/>
      <c r="G3549" s="416">
        <v>3683.2</v>
      </c>
      <c r="H3549" s="417">
        <f t="shared" si="4766"/>
        <v>0</v>
      </c>
      <c r="I3549" s="416">
        <v>3099.2</v>
      </c>
      <c r="J3549" s="417">
        <f t="shared" si="4767"/>
        <v>0</v>
      </c>
      <c r="K3549" s="416">
        <v>0</v>
      </c>
      <c r="L3549" s="417">
        <f t="shared" si="4768"/>
        <v>0</v>
      </c>
      <c r="M3549" s="417">
        <f t="shared" si="4769"/>
        <v>6782.4</v>
      </c>
      <c r="N3549" s="417">
        <f t="shared" ref="N3549:N3559" si="4778">H3549+J3549+L3549</f>
        <v>0</v>
      </c>
      <c r="O3549" s="417">
        <f t="shared" ref="O3549" si="4779">F3549-F3548</f>
        <v>0</v>
      </c>
      <c r="P3549" s="417">
        <f t="shared" ref="P3549:Q3549" si="4780">M3549-M3548</f>
        <v>0</v>
      </c>
      <c r="Q3549" s="417">
        <f t="shared" si="4780"/>
        <v>0</v>
      </c>
      <c r="R3549" s="422"/>
      <c r="T3549" s="415">
        <v>9</v>
      </c>
    </row>
    <row r="3550" spans="1:20" s="460" customFormat="1" ht="24" hidden="1" customHeight="1">
      <c r="A3550" s="366" t="s">
        <v>3972</v>
      </c>
      <c r="B3550" s="448" t="s">
        <v>3997</v>
      </c>
      <c r="C3550" s="448" t="s">
        <v>3998</v>
      </c>
      <c r="D3550" s="449" t="s">
        <v>0</v>
      </c>
      <c r="E3550" s="449" t="s">
        <v>0</v>
      </c>
      <c r="F3550" s="450"/>
      <c r="G3550" s="451">
        <v>0</v>
      </c>
      <c r="H3550" s="450">
        <f>SUMIF($A$3552:$A$3561,$A3552,H$3552:H$3561)</f>
        <v>0</v>
      </c>
      <c r="I3550" s="451">
        <v>0</v>
      </c>
      <c r="J3550" s="450">
        <f>SUMIF($A$3552:$A$3561,$A3552,J$3552:J$3561)</f>
        <v>0</v>
      </c>
      <c r="K3550" s="451">
        <v>0</v>
      </c>
      <c r="L3550" s="450">
        <f>SUMIF($A$3552:$A$3561,$A3552,L$3552:L$3561)</f>
        <v>0</v>
      </c>
      <c r="M3550" s="452">
        <v>0</v>
      </c>
      <c r="N3550" s="450">
        <f>H3550+J3550+L3550</f>
        <v>0</v>
      </c>
      <c r="O3550" s="450"/>
      <c r="P3550" s="450"/>
      <c r="Q3550" s="450"/>
      <c r="R3550" s="453" t="s">
        <v>0</v>
      </c>
      <c r="T3550" s="450">
        <v>0</v>
      </c>
    </row>
    <row r="3551" spans="1:20" s="525" customFormat="1" ht="24" hidden="1" customHeight="1">
      <c r="A3551" s="372" t="s">
        <v>3711</v>
      </c>
      <c r="B3551" s="454" t="s">
        <v>3997</v>
      </c>
      <c r="C3551" s="454" t="s">
        <v>3999</v>
      </c>
      <c r="D3551" s="455" t="s">
        <v>0</v>
      </c>
      <c r="E3551" s="455"/>
      <c r="F3551" s="456"/>
      <c r="G3551" s="457">
        <v>0</v>
      </c>
      <c r="H3551" s="456">
        <f>SUMIF($A$3552:$A$3561,$A3553,H$3552:H$3561)</f>
        <v>0</v>
      </c>
      <c r="I3551" s="457">
        <v>0</v>
      </c>
      <c r="J3551" s="456">
        <f>SUMIF($A$3552:$A$3561,$A3553,J$3552:J$3561)</f>
        <v>0</v>
      </c>
      <c r="K3551" s="457">
        <v>0</v>
      </c>
      <c r="L3551" s="456">
        <f>SUMIF($A$3552:$A$3561,$A3553,L$3552:L$3561)</f>
        <v>0</v>
      </c>
      <c r="M3551" s="458">
        <v>0</v>
      </c>
      <c r="N3551" s="456">
        <f t="shared" si="4778"/>
        <v>0</v>
      </c>
      <c r="O3551" s="456">
        <f t="shared" ref="O3551" si="4781">F3551-F3550</f>
        <v>0</v>
      </c>
      <c r="P3551" s="456">
        <f t="shared" ref="P3551:Q3551" si="4782">M3551-M3550</f>
        <v>0</v>
      </c>
      <c r="Q3551" s="456">
        <f t="shared" si="4782"/>
        <v>0</v>
      </c>
      <c r="R3551" s="459"/>
      <c r="T3551" s="456">
        <v>0</v>
      </c>
    </row>
    <row r="3552" spans="1:20" s="485" customFormat="1" ht="24" hidden="1" customHeight="1">
      <c r="A3552" s="366" t="s">
        <v>3716</v>
      </c>
      <c r="B3552" s="418" t="s">
        <v>0</v>
      </c>
      <c r="C3552" s="418" t="s">
        <v>3998</v>
      </c>
      <c r="D3552" s="418" t="s">
        <v>3858</v>
      </c>
      <c r="E3552" s="419" t="s">
        <v>2382</v>
      </c>
      <c r="F3552" s="410"/>
      <c r="G3552" s="411">
        <v>14691</v>
      </c>
      <c r="H3552" s="412">
        <f>INT($F3552*G3552)</f>
        <v>0</v>
      </c>
      <c r="I3552" s="411"/>
      <c r="J3552" s="412">
        <f>INT($F3552*I3552)</f>
        <v>0</v>
      </c>
      <c r="K3552" s="411">
        <v>0</v>
      </c>
      <c r="L3552" s="412">
        <f>INT($F3552*K3552)</f>
        <v>0</v>
      </c>
      <c r="M3552" s="412">
        <f>+G3552+I3552+K3552</f>
        <v>14691</v>
      </c>
      <c r="N3552" s="412">
        <f>H3552+J3552+L3552</f>
        <v>0</v>
      </c>
      <c r="O3552" s="412"/>
      <c r="P3552" s="412"/>
      <c r="Q3552" s="412"/>
      <c r="R3552" s="419" t="s">
        <v>0</v>
      </c>
      <c r="T3552" s="410">
        <v>6</v>
      </c>
    </row>
    <row r="3553" spans="1:20" s="77" customFormat="1" ht="24" hidden="1" customHeight="1">
      <c r="A3553" s="372" t="s">
        <v>3711</v>
      </c>
      <c r="B3553" s="421"/>
      <c r="C3553" s="421" t="s">
        <v>3998</v>
      </c>
      <c r="D3553" s="421" t="s">
        <v>3858</v>
      </c>
      <c r="E3553" s="422" t="s">
        <v>2382</v>
      </c>
      <c r="F3553" s="415"/>
      <c r="G3553" s="416">
        <v>14691</v>
      </c>
      <c r="H3553" s="417">
        <f t="shared" ref="H3553:H3561" si="4783">INT($F3553*G3553)</f>
        <v>0</v>
      </c>
      <c r="I3553" s="416"/>
      <c r="J3553" s="417">
        <f t="shared" ref="J3553:J3561" si="4784">INT($F3553*I3553)</f>
        <v>0</v>
      </c>
      <c r="K3553" s="416">
        <v>0</v>
      </c>
      <c r="L3553" s="417">
        <f t="shared" ref="L3553:L3561" si="4785">INT($F3553*K3553)</f>
        <v>0</v>
      </c>
      <c r="M3553" s="417">
        <f t="shared" ref="M3553:M3561" si="4786">+G3553+I3553+K3553</f>
        <v>14691</v>
      </c>
      <c r="N3553" s="417">
        <f t="shared" si="4778"/>
        <v>0</v>
      </c>
      <c r="O3553" s="417">
        <f t="shared" ref="O3553" si="4787">F3553-F3552</f>
        <v>0</v>
      </c>
      <c r="P3553" s="417">
        <f t="shared" ref="P3553:Q3553" si="4788">M3553-M3552</f>
        <v>0</v>
      </c>
      <c r="Q3553" s="417">
        <f t="shared" si="4788"/>
        <v>0</v>
      </c>
      <c r="R3553" s="422"/>
      <c r="T3553" s="415">
        <v>6</v>
      </c>
    </row>
    <row r="3554" spans="1:20" s="485" customFormat="1" ht="24" hidden="1" customHeight="1">
      <c r="A3554" s="366" t="s">
        <v>3743</v>
      </c>
      <c r="B3554" s="418" t="s">
        <v>0</v>
      </c>
      <c r="C3554" s="418" t="s">
        <v>3998</v>
      </c>
      <c r="D3554" s="418" t="s">
        <v>3859</v>
      </c>
      <c r="E3554" s="419" t="s">
        <v>2382</v>
      </c>
      <c r="F3554" s="410"/>
      <c r="G3554" s="411">
        <v>21575</v>
      </c>
      <c r="H3554" s="412">
        <f>INT($F3554*G3554)</f>
        <v>0</v>
      </c>
      <c r="I3554" s="411"/>
      <c r="J3554" s="412">
        <f>INT($F3554*I3554)</f>
        <v>0</v>
      </c>
      <c r="K3554" s="411">
        <v>0</v>
      </c>
      <c r="L3554" s="412">
        <f>INT($F3554*K3554)</f>
        <v>0</v>
      </c>
      <c r="M3554" s="412">
        <f>+G3554+I3554+K3554</f>
        <v>21575</v>
      </c>
      <c r="N3554" s="412">
        <f>H3554+J3554+L3554</f>
        <v>0</v>
      </c>
      <c r="O3554" s="412"/>
      <c r="P3554" s="412"/>
      <c r="Q3554" s="412"/>
      <c r="R3554" s="419" t="s">
        <v>0</v>
      </c>
      <c r="T3554" s="410">
        <v>6</v>
      </c>
    </row>
    <row r="3555" spans="1:20" s="77" customFormat="1" ht="24" hidden="1" customHeight="1">
      <c r="A3555" s="372" t="s">
        <v>3711</v>
      </c>
      <c r="B3555" s="421"/>
      <c r="C3555" s="421" t="s">
        <v>3998</v>
      </c>
      <c r="D3555" s="421" t="s">
        <v>3859</v>
      </c>
      <c r="E3555" s="422" t="s">
        <v>2382</v>
      </c>
      <c r="F3555" s="415"/>
      <c r="G3555" s="416">
        <v>21575</v>
      </c>
      <c r="H3555" s="417">
        <f t="shared" si="4783"/>
        <v>0</v>
      </c>
      <c r="I3555" s="416"/>
      <c r="J3555" s="417">
        <f t="shared" si="4784"/>
        <v>0</v>
      </c>
      <c r="K3555" s="416">
        <v>0</v>
      </c>
      <c r="L3555" s="417">
        <f t="shared" si="4785"/>
        <v>0</v>
      </c>
      <c r="M3555" s="417">
        <f t="shared" si="4786"/>
        <v>21575</v>
      </c>
      <c r="N3555" s="417">
        <f t="shared" si="4778"/>
        <v>0</v>
      </c>
      <c r="O3555" s="417">
        <f t="shared" ref="O3555" si="4789">F3555-F3554</f>
        <v>0</v>
      </c>
      <c r="P3555" s="417">
        <f t="shared" ref="P3555:Q3555" si="4790">M3555-M3554</f>
        <v>0</v>
      </c>
      <c r="Q3555" s="417">
        <f t="shared" si="4790"/>
        <v>0</v>
      </c>
      <c r="R3555" s="422"/>
      <c r="T3555" s="415">
        <v>6</v>
      </c>
    </row>
    <row r="3556" spans="1:20" s="485" customFormat="1" ht="24" hidden="1" customHeight="1">
      <c r="A3556" s="366" t="s">
        <v>3972</v>
      </c>
      <c r="B3556" s="418" t="s">
        <v>0</v>
      </c>
      <c r="C3556" s="418" t="s">
        <v>3998</v>
      </c>
      <c r="D3556" s="418" t="s">
        <v>3848</v>
      </c>
      <c r="E3556" s="419" t="s">
        <v>2382</v>
      </c>
      <c r="F3556" s="410"/>
      <c r="G3556" s="411">
        <v>57796</v>
      </c>
      <c r="H3556" s="412">
        <f>INT($F3556*G3556)</f>
        <v>0</v>
      </c>
      <c r="I3556" s="411"/>
      <c r="J3556" s="412">
        <f>INT($F3556*I3556)</f>
        <v>0</v>
      </c>
      <c r="K3556" s="411">
        <v>0</v>
      </c>
      <c r="L3556" s="412">
        <f>INT($F3556*K3556)</f>
        <v>0</v>
      </c>
      <c r="M3556" s="412">
        <f>+G3556+I3556+K3556</f>
        <v>57796</v>
      </c>
      <c r="N3556" s="412">
        <f>H3556+J3556+L3556</f>
        <v>0</v>
      </c>
      <c r="O3556" s="412"/>
      <c r="P3556" s="412"/>
      <c r="Q3556" s="412"/>
      <c r="R3556" s="419" t="s">
        <v>0</v>
      </c>
      <c r="T3556" s="410">
        <v>3</v>
      </c>
    </row>
    <row r="3557" spans="1:20" s="77" customFormat="1" ht="24" hidden="1" customHeight="1">
      <c r="A3557" s="372" t="s">
        <v>3706</v>
      </c>
      <c r="B3557" s="421"/>
      <c r="C3557" s="421" t="s">
        <v>3998</v>
      </c>
      <c r="D3557" s="421" t="s">
        <v>3848</v>
      </c>
      <c r="E3557" s="422" t="s">
        <v>2382</v>
      </c>
      <c r="F3557" s="415"/>
      <c r="G3557" s="416">
        <v>57796</v>
      </c>
      <c r="H3557" s="417">
        <f t="shared" si="4783"/>
        <v>0</v>
      </c>
      <c r="I3557" s="416"/>
      <c r="J3557" s="417">
        <f t="shared" si="4784"/>
        <v>0</v>
      </c>
      <c r="K3557" s="416">
        <v>0</v>
      </c>
      <c r="L3557" s="417">
        <f t="shared" si="4785"/>
        <v>0</v>
      </c>
      <c r="M3557" s="417">
        <f t="shared" si="4786"/>
        <v>57796</v>
      </c>
      <c r="N3557" s="417">
        <f t="shared" si="4778"/>
        <v>0</v>
      </c>
      <c r="O3557" s="417">
        <f t="shared" ref="O3557" si="4791">F3557-F3556</f>
        <v>0</v>
      </c>
      <c r="P3557" s="417">
        <f t="shared" ref="P3557:Q3557" si="4792">M3557-M3556</f>
        <v>0</v>
      </c>
      <c r="Q3557" s="417">
        <f t="shared" si="4792"/>
        <v>0</v>
      </c>
      <c r="R3557" s="422"/>
      <c r="T3557" s="415">
        <v>3</v>
      </c>
    </row>
    <row r="3558" spans="1:20" s="485" customFormat="1" ht="24" hidden="1" customHeight="1">
      <c r="A3558" s="366" t="s">
        <v>3716</v>
      </c>
      <c r="B3558" s="418" t="s">
        <v>0</v>
      </c>
      <c r="C3558" s="418" t="s">
        <v>3998</v>
      </c>
      <c r="D3558" s="418" t="s">
        <v>3850</v>
      </c>
      <c r="E3558" s="419" t="s">
        <v>2382</v>
      </c>
      <c r="F3558" s="410"/>
      <c r="G3558" s="411">
        <v>124164</v>
      </c>
      <c r="H3558" s="412">
        <f>INT($F3558*G3558)</f>
        <v>0</v>
      </c>
      <c r="I3558" s="411"/>
      <c r="J3558" s="412">
        <f>INT($F3558*I3558)</f>
        <v>0</v>
      </c>
      <c r="K3558" s="411">
        <v>0</v>
      </c>
      <c r="L3558" s="412">
        <f>INT($F3558*K3558)</f>
        <v>0</v>
      </c>
      <c r="M3558" s="412">
        <f>+G3558+I3558+K3558</f>
        <v>124164</v>
      </c>
      <c r="N3558" s="412">
        <f>H3558+J3558+L3558</f>
        <v>0</v>
      </c>
      <c r="O3558" s="412"/>
      <c r="P3558" s="412"/>
      <c r="Q3558" s="412"/>
      <c r="R3558" s="419" t="s">
        <v>0</v>
      </c>
      <c r="T3558" s="410">
        <v>5</v>
      </c>
    </row>
    <row r="3559" spans="1:20" s="77" customFormat="1" ht="24" hidden="1" customHeight="1">
      <c r="A3559" s="372" t="s">
        <v>3711</v>
      </c>
      <c r="B3559" s="421"/>
      <c r="C3559" s="421" t="s">
        <v>3998</v>
      </c>
      <c r="D3559" s="421" t="s">
        <v>3850</v>
      </c>
      <c r="E3559" s="422" t="s">
        <v>2382</v>
      </c>
      <c r="F3559" s="415"/>
      <c r="G3559" s="416">
        <v>124164</v>
      </c>
      <c r="H3559" s="417">
        <f t="shared" si="4783"/>
        <v>0</v>
      </c>
      <c r="I3559" s="416"/>
      <c r="J3559" s="417">
        <f t="shared" si="4784"/>
        <v>0</v>
      </c>
      <c r="K3559" s="416">
        <v>0</v>
      </c>
      <c r="L3559" s="417">
        <f t="shared" si="4785"/>
        <v>0</v>
      </c>
      <c r="M3559" s="417">
        <f t="shared" si="4786"/>
        <v>124164</v>
      </c>
      <c r="N3559" s="417">
        <f t="shared" si="4778"/>
        <v>0</v>
      </c>
      <c r="O3559" s="417">
        <f t="shared" ref="O3559" si="4793">F3559-F3558</f>
        <v>0</v>
      </c>
      <c r="P3559" s="417">
        <f t="shared" ref="P3559:Q3559" si="4794">M3559-M3558</f>
        <v>0</v>
      </c>
      <c r="Q3559" s="417">
        <f t="shared" si="4794"/>
        <v>0</v>
      </c>
      <c r="R3559" s="422"/>
      <c r="T3559" s="415">
        <v>5</v>
      </c>
    </row>
    <row r="3560" spans="1:20" s="485" customFormat="1" ht="24" hidden="1" customHeight="1">
      <c r="A3560" s="366" t="s">
        <v>3972</v>
      </c>
      <c r="B3560" s="418" t="s">
        <v>0</v>
      </c>
      <c r="C3560" s="418" t="s">
        <v>4000</v>
      </c>
      <c r="D3560" s="418" t="s">
        <v>4001</v>
      </c>
      <c r="E3560" s="419" t="s">
        <v>2194</v>
      </c>
      <c r="F3560" s="410"/>
      <c r="G3560" s="411">
        <v>241030</v>
      </c>
      <c r="H3560" s="412">
        <f>INT($F3560*G3560)</f>
        <v>0</v>
      </c>
      <c r="I3560" s="411"/>
      <c r="J3560" s="412">
        <f>INT($F3560*I3560)</f>
        <v>0</v>
      </c>
      <c r="K3560" s="411">
        <v>0</v>
      </c>
      <c r="L3560" s="412">
        <f>INT($F3560*K3560)</f>
        <v>0</v>
      </c>
      <c r="M3560" s="412">
        <f>+G3560+I3560+K3560</f>
        <v>241030</v>
      </c>
      <c r="N3560" s="412">
        <f>H3560+J3560+L3560</f>
        <v>0</v>
      </c>
      <c r="O3560" s="412"/>
      <c r="P3560" s="412"/>
      <c r="Q3560" s="412"/>
      <c r="R3560" s="419" t="s">
        <v>0</v>
      </c>
      <c r="T3560" s="410">
        <v>1</v>
      </c>
    </row>
    <row r="3561" spans="1:20" s="77" customFormat="1" ht="24" hidden="1" customHeight="1">
      <c r="A3561" s="372" t="s">
        <v>3974</v>
      </c>
      <c r="B3561" s="421"/>
      <c r="C3561" s="421" t="s">
        <v>4000</v>
      </c>
      <c r="D3561" s="421" t="s">
        <v>4001</v>
      </c>
      <c r="E3561" s="422" t="s">
        <v>2194</v>
      </c>
      <c r="F3561" s="415"/>
      <c r="G3561" s="416">
        <v>241030</v>
      </c>
      <c r="H3561" s="417">
        <f t="shared" si="4783"/>
        <v>0</v>
      </c>
      <c r="I3561" s="416"/>
      <c r="J3561" s="417">
        <f t="shared" si="4784"/>
        <v>0</v>
      </c>
      <c r="K3561" s="416">
        <v>0</v>
      </c>
      <c r="L3561" s="417">
        <f t="shared" si="4785"/>
        <v>0</v>
      </c>
      <c r="M3561" s="417">
        <f t="shared" si="4786"/>
        <v>241030</v>
      </c>
      <c r="N3561" s="417">
        <f t="shared" ref="N3561:N3567" si="4795">H3561+J3561+L3561</f>
        <v>0</v>
      </c>
      <c r="O3561" s="417">
        <f t="shared" ref="O3561" si="4796">F3561-F3560</f>
        <v>0</v>
      </c>
      <c r="P3561" s="417">
        <f t="shared" ref="P3561:Q3561" si="4797">M3561-M3560</f>
        <v>0</v>
      </c>
      <c r="Q3561" s="417">
        <f t="shared" si="4797"/>
        <v>0</v>
      </c>
      <c r="R3561" s="422"/>
      <c r="T3561" s="415">
        <v>1</v>
      </c>
    </row>
    <row r="3562" spans="1:20" s="460" customFormat="1" ht="24" hidden="1" customHeight="1">
      <c r="A3562" s="366" t="s">
        <v>3972</v>
      </c>
      <c r="B3562" s="448" t="s">
        <v>4002</v>
      </c>
      <c r="C3562" s="448" t="s">
        <v>4003</v>
      </c>
      <c r="D3562" s="449" t="s">
        <v>0</v>
      </c>
      <c r="E3562" s="449" t="s">
        <v>0</v>
      </c>
      <c r="F3562" s="450"/>
      <c r="G3562" s="451">
        <v>0</v>
      </c>
      <c r="H3562" s="450">
        <f>H3564+H3566</f>
        <v>0</v>
      </c>
      <c r="I3562" s="451">
        <v>0</v>
      </c>
      <c r="J3562" s="450">
        <f>J3564+J3566</f>
        <v>0</v>
      </c>
      <c r="K3562" s="451">
        <v>0</v>
      </c>
      <c r="L3562" s="450">
        <f>L3564+L3566</f>
        <v>0</v>
      </c>
      <c r="M3562" s="452">
        <v>0</v>
      </c>
      <c r="N3562" s="450">
        <f>H3562+J3562+L3562</f>
        <v>0</v>
      </c>
      <c r="O3562" s="450"/>
      <c r="P3562" s="450"/>
      <c r="Q3562" s="450"/>
      <c r="R3562" s="453" t="s">
        <v>0</v>
      </c>
      <c r="T3562" s="450">
        <v>0</v>
      </c>
    </row>
    <row r="3563" spans="1:20" s="525" customFormat="1" ht="24" hidden="1" customHeight="1">
      <c r="A3563" s="372" t="s">
        <v>3974</v>
      </c>
      <c r="B3563" s="454" t="s">
        <v>4002</v>
      </c>
      <c r="C3563" s="454" t="s">
        <v>4004</v>
      </c>
      <c r="D3563" s="455" t="s">
        <v>0</v>
      </c>
      <c r="E3563" s="455"/>
      <c r="F3563" s="456"/>
      <c r="G3563" s="457">
        <v>0</v>
      </c>
      <c r="H3563" s="456">
        <f>H3565+H3567</f>
        <v>0</v>
      </c>
      <c r="I3563" s="457">
        <v>0</v>
      </c>
      <c r="J3563" s="456">
        <f>J3565+J3567</f>
        <v>0</v>
      </c>
      <c r="K3563" s="457">
        <v>0</v>
      </c>
      <c r="L3563" s="456">
        <f>L3565+L3567</f>
        <v>0</v>
      </c>
      <c r="M3563" s="458">
        <v>0</v>
      </c>
      <c r="N3563" s="456">
        <f t="shared" si="4795"/>
        <v>0</v>
      </c>
      <c r="O3563" s="456">
        <f t="shared" ref="O3563" si="4798">F3563-F3562</f>
        <v>0</v>
      </c>
      <c r="P3563" s="456">
        <f t="shared" ref="P3563:Q3563" si="4799">M3563-M3562</f>
        <v>0</v>
      </c>
      <c r="Q3563" s="456">
        <f t="shared" si="4799"/>
        <v>0</v>
      </c>
      <c r="R3563" s="459"/>
      <c r="T3563" s="456">
        <v>0</v>
      </c>
    </row>
    <row r="3564" spans="1:20" s="485" customFormat="1" ht="24" hidden="1" customHeight="1">
      <c r="A3564" s="366" t="s">
        <v>3972</v>
      </c>
      <c r="B3564" s="418" t="s">
        <v>0</v>
      </c>
      <c r="C3564" s="418" t="s">
        <v>4005</v>
      </c>
      <c r="D3564" s="418" t="s">
        <v>4006</v>
      </c>
      <c r="E3564" s="419" t="s">
        <v>4007</v>
      </c>
      <c r="F3564" s="410"/>
      <c r="G3564" s="411">
        <v>115421.5</v>
      </c>
      <c r="H3564" s="412">
        <f>INT($F3564*G3564)</f>
        <v>0</v>
      </c>
      <c r="I3564" s="411"/>
      <c r="J3564" s="412">
        <f>INT($F3564*I3564)</f>
        <v>0</v>
      </c>
      <c r="K3564" s="411">
        <v>0</v>
      </c>
      <c r="L3564" s="412">
        <f>INT($F3564*K3564)</f>
        <v>0</v>
      </c>
      <c r="M3564" s="412">
        <f>+G3564+I3564+K3564</f>
        <v>115421.5</v>
      </c>
      <c r="N3564" s="412">
        <f>H3564+J3564+L3564</f>
        <v>0</v>
      </c>
      <c r="O3564" s="412"/>
      <c r="P3564" s="412"/>
      <c r="Q3564" s="412"/>
      <c r="R3564" s="419" t="s">
        <v>0</v>
      </c>
      <c r="T3564" s="410">
        <v>2</v>
      </c>
    </row>
    <row r="3565" spans="1:20" s="77" customFormat="1" ht="24" hidden="1" customHeight="1">
      <c r="A3565" s="372" t="s">
        <v>3974</v>
      </c>
      <c r="B3565" s="421"/>
      <c r="C3565" s="421" t="s">
        <v>4005</v>
      </c>
      <c r="D3565" s="421" t="s">
        <v>4006</v>
      </c>
      <c r="E3565" s="422" t="s">
        <v>4007</v>
      </c>
      <c r="F3565" s="415"/>
      <c r="G3565" s="416">
        <v>115421.5</v>
      </c>
      <c r="H3565" s="417">
        <f t="shared" ref="H3565:H3567" si="4800">INT($F3565*G3565)</f>
        <v>0</v>
      </c>
      <c r="I3565" s="416"/>
      <c r="J3565" s="417">
        <f t="shared" ref="J3565:J3567" si="4801">INT($F3565*I3565)</f>
        <v>0</v>
      </c>
      <c r="K3565" s="416">
        <v>0</v>
      </c>
      <c r="L3565" s="417">
        <f t="shared" ref="L3565:L3567" si="4802">INT($F3565*K3565)</f>
        <v>0</v>
      </c>
      <c r="M3565" s="417">
        <f t="shared" ref="M3565:M3567" si="4803">+G3565+I3565+K3565</f>
        <v>115421.5</v>
      </c>
      <c r="N3565" s="417">
        <f t="shared" si="4795"/>
        <v>0</v>
      </c>
      <c r="O3565" s="417">
        <f t="shared" ref="O3565" si="4804">F3565-F3564</f>
        <v>0</v>
      </c>
      <c r="P3565" s="417">
        <f t="shared" ref="P3565:Q3565" si="4805">M3565-M3564</f>
        <v>0</v>
      </c>
      <c r="Q3565" s="417">
        <f t="shared" si="4805"/>
        <v>0</v>
      </c>
      <c r="R3565" s="422"/>
      <c r="T3565" s="415">
        <v>2</v>
      </c>
    </row>
    <row r="3566" spans="1:20" s="485" customFormat="1" ht="24" hidden="1" customHeight="1">
      <c r="A3566" s="366" t="s">
        <v>3972</v>
      </c>
      <c r="B3566" s="418" t="s">
        <v>0</v>
      </c>
      <c r="C3566" s="418" t="s">
        <v>4005</v>
      </c>
      <c r="D3566" s="418" t="s">
        <v>4008</v>
      </c>
      <c r="E3566" s="419" t="s">
        <v>4007</v>
      </c>
      <c r="F3566" s="410"/>
      <c r="G3566" s="411">
        <v>115421.5</v>
      </c>
      <c r="H3566" s="412">
        <f>INT($F3566*G3566)</f>
        <v>0</v>
      </c>
      <c r="I3566" s="411"/>
      <c r="J3566" s="412">
        <f>INT($F3566*I3566)</f>
        <v>0</v>
      </c>
      <c r="K3566" s="411">
        <v>0</v>
      </c>
      <c r="L3566" s="412">
        <f>INT($F3566*K3566)</f>
        <v>0</v>
      </c>
      <c r="M3566" s="412">
        <f>+G3566+I3566+K3566</f>
        <v>115421.5</v>
      </c>
      <c r="N3566" s="412">
        <f>H3566+J3566+L3566</f>
        <v>0</v>
      </c>
      <c r="O3566" s="412"/>
      <c r="P3566" s="412"/>
      <c r="Q3566" s="412"/>
      <c r="R3566" s="419" t="s">
        <v>0</v>
      </c>
      <c r="T3566" s="410">
        <v>1</v>
      </c>
    </row>
    <row r="3567" spans="1:20" s="77" customFormat="1" ht="24" hidden="1" customHeight="1">
      <c r="A3567" s="372" t="s">
        <v>3974</v>
      </c>
      <c r="B3567" s="421"/>
      <c r="C3567" s="421" t="s">
        <v>4005</v>
      </c>
      <c r="D3567" s="421" t="s">
        <v>4008</v>
      </c>
      <c r="E3567" s="422" t="s">
        <v>4007</v>
      </c>
      <c r="F3567" s="415"/>
      <c r="G3567" s="416">
        <v>115421.5</v>
      </c>
      <c r="H3567" s="417">
        <f t="shared" si="4800"/>
        <v>0</v>
      </c>
      <c r="I3567" s="416"/>
      <c r="J3567" s="417">
        <f t="shared" si="4801"/>
        <v>0</v>
      </c>
      <c r="K3567" s="416">
        <v>0</v>
      </c>
      <c r="L3567" s="417">
        <f t="shared" si="4802"/>
        <v>0</v>
      </c>
      <c r="M3567" s="417">
        <f t="shared" si="4803"/>
        <v>115421.5</v>
      </c>
      <c r="N3567" s="417">
        <f t="shared" si="4795"/>
        <v>0</v>
      </c>
      <c r="O3567" s="417">
        <f t="shared" ref="O3567" si="4806">F3567-F3566</f>
        <v>0</v>
      </c>
      <c r="P3567" s="417">
        <f t="shared" ref="P3567:Q3567" si="4807">M3567-M3566</f>
        <v>0</v>
      </c>
      <c r="Q3567" s="417">
        <f t="shared" si="4807"/>
        <v>0</v>
      </c>
      <c r="R3567" s="422"/>
      <c r="T3567" s="415">
        <v>1</v>
      </c>
    </row>
    <row r="3568" spans="1:20" s="460" customFormat="1" ht="24" hidden="1" customHeight="1">
      <c r="A3568" s="366" t="s">
        <v>3972</v>
      </c>
      <c r="B3568" s="448" t="s">
        <v>4009</v>
      </c>
      <c r="C3568" s="448" t="s">
        <v>4010</v>
      </c>
      <c r="D3568" s="449" t="s">
        <v>0</v>
      </c>
      <c r="E3568" s="449" t="s">
        <v>308</v>
      </c>
      <c r="F3568" s="450"/>
      <c r="G3568" s="451">
        <v>0</v>
      </c>
      <c r="H3568" s="450">
        <f>H3570</f>
        <v>0</v>
      </c>
      <c r="I3568" s="451">
        <v>0</v>
      </c>
      <c r="J3568" s="450">
        <f>J3570</f>
        <v>0</v>
      </c>
      <c r="K3568" s="451">
        <v>0</v>
      </c>
      <c r="L3568" s="450">
        <f>L3570</f>
        <v>0</v>
      </c>
      <c r="M3568" s="452">
        <v>0</v>
      </c>
      <c r="N3568" s="450">
        <f>H3568+J3568+L3568</f>
        <v>0</v>
      </c>
      <c r="O3568" s="450"/>
      <c r="P3568" s="450"/>
      <c r="Q3568" s="450"/>
      <c r="R3568" s="453" t="s">
        <v>0</v>
      </c>
      <c r="T3568" s="450">
        <v>0</v>
      </c>
    </row>
    <row r="3569" spans="1:20" s="525" customFormat="1" ht="24" hidden="1" customHeight="1">
      <c r="A3569" s="372" t="s">
        <v>3974</v>
      </c>
      <c r="B3569" s="454" t="s">
        <v>4009</v>
      </c>
      <c r="C3569" s="454" t="s">
        <v>4011</v>
      </c>
      <c r="D3569" s="455" t="s">
        <v>0</v>
      </c>
      <c r="E3569" s="455" t="s">
        <v>308</v>
      </c>
      <c r="F3569" s="456"/>
      <c r="G3569" s="457">
        <v>0</v>
      </c>
      <c r="H3569" s="456">
        <f>H3571</f>
        <v>0</v>
      </c>
      <c r="I3569" s="457">
        <v>0</v>
      </c>
      <c r="J3569" s="456">
        <f>J3571</f>
        <v>0</v>
      </c>
      <c r="K3569" s="457">
        <v>0</v>
      </c>
      <c r="L3569" s="456">
        <f>L3571</f>
        <v>0</v>
      </c>
      <c r="M3569" s="458">
        <v>0</v>
      </c>
      <c r="N3569" s="456">
        <f t="shared" ref="N3569:N3571" si="4808">H3569+J3569+L3569</f>
        <v>0</v>
      </c>
      <c r="O3569" s="456">
        <f t="shared" ref="O3569" si="4809">F3569-F3568</f>
        <v>0</v>
      </c>
      <c r="P3569" s="456">
        <f t="shared" ref="P3569:Q3569" si="4810">M3569-M3568</f>
        <v>0</v>
      </c>
      <c r="Q3569" s="456">
        <f t="shared" si="4810"/>
        <v>0</v>
      </c>
      <c r="R3569" s="459"/>
      <c r="T3569" s="456">
        <v>0</v>
      </c>
    </row>
    <row r="3570" spans="1:20" s="485" customFormat="1" ht="24" hidden="1" customHeight="1">
      <c r="A3570" s="366" t="s">
        <v>3972</v>
      </c>
      <c r="B3570" s="418" t="s">
        <v>0</v>
      </c>
      <c r="C3570" s="418" t="s">
        <v>4010</v>
      </c>
      <c r="D3570" s="418" t="s">
        <v>4012</v>
      </c>
      <c r="E3570" s="419" t="s">
        <v>2194</v>
      </c>
      <c r="F3570" s="410"/>
      <c r="G3570" s="411">
        <v>350324500</v>
      </c>
      <c r="H3570" s="412">
        <f>INT($F3570*G3570)</f>
        <v>0</v>
      </c>
      <c r="I3570" s="411"/>
      <c r="J3570" s="412">
        <f>INT($F3570*I3570)</f>
        <v>0</v>
      </c>
      <c r="K3570" s="411">
        <v>0</v>
      </c>
      <c r="L3570" s="412">
        <f>INT($F3570*K3570)</f>
        <v>0</v>
      </c>
      <c r="M3570" s="412">
        <f>+G3570+I3570+K3570</f>
        <v>350324500</v>
      </c>
      <c r="N3570" s="412">
        <f>H3570+J3570+L3570</f>
        <v>0</v>
      </c>
      <c r="O3570" s="412"/>
      <c r="P3570" s="412"/>
      <c r="Q3570" s="412"/>
      <c r="R3570" s="419" t="s">
        <v>0</v>
      </c>
      <c r="T3570" s="410">
        <v>1</v>
      </c>
    </row>
    <row r="3571" spans="1:20" s="77" customFormat="1" ht="24" hidden="1" customHeight="1">
      <c r="A3571" s="372" t="s">
        <v>3711</v>
      </c>
      <c r="B3571" s="421"/>
      <c r="C3571" s="421" t="s">
        <v>4010</v>
      </c>
      <c r="D3571" s="421" t="s">
        <v>4012</v>
      </c>
      <c r="E3571" s="422" t="s">
        <v>2194</v>
      </c>
      <c r="F3571" s="415"/>
      <c r="G3571" s="416">
        <v>350324500</v>
      </c>
      <c r="H3571" s="417">
        <f t="shared" ref="H3571" si="4811">INT($F3571*G3571)</f>
        <v>0</v>
      </c>
      <c r="I3571" s="416"/>
      <c r="J3571" s="417">
        <f t="shared" ref="J3571" si="4812">INT($F3571*I3571)</f>
        <v>0</v>
      </c>
      <c r="K3571" s="416">
        <v>0</v>
      </c>
      <c r="L3571" s="417">
        <f t="shared" ref="L3571" si="4813">INT($F3571*K3571)</f>
        <v>0</v>
      </c>
      <c r="M3571" s="417">
        <f t="shared" ref="M3571" si="4814">+G3571+I3571+K3571</f>
        <v>350324500</v>
      </c>
      <c r="N3571" s="417">
        <f t="shared" si="4808"/>
        <v>0</v>
      </c>
      <c r="O3571" s="417">
        <f t="shared" ref="O3571" si="4815">F3571-F3570</f>
        <v>0</v>
      </c>
      <c r="P3571" s="417">
        <f t="shared" ref="P3571:Q3571" si="4816">M3571-M3570</f>
        <v>0</v>
      </c>
      <c r="Q3571" s="417">
        <f t="shared" si="4816"/>
        <v>0</v>
      </c>
      <c r="R3571" s="422"/>
      <c r="T3571" s="415">
        <v>1</v>
      </c>
    </row>
    <row r="3572" spans="1:20" s="460" customFormat="1" ht="24" hidden="1" customHeight="1">
      <c r="A3572" s="366" t="s">
        <v>3716</v>
      </c>
      <c r="B3572" s="448" t="s">
        <v>4013</v>
      </c>
      <c r="C3572" s="448" t="s">
        <v>4014</v>
      </c>
      <c r="D3572" s="449" t="s">
        <v>0</v>
      </c>
      <c r="E3572" s="449" t="s">
        <v>308</v>
      </c>
      <c r="F3572" s="450"/>
      <c r="G3572" s="451">
        <v>0</v>
      </c>
      <c r="H3572" s="450">
        <f>SUMIF($A$3574:$A$3603,$A3574,H$3574:H$3603)</f>
        <v>0</v>
      </c>
      <c r="I3572" s="451">
        <v>0</v>
      </c>
      <c r="J3572" s="450">
        <f>SUMIF($A$3574:$A$3603,$A3574,J$3574:J$3603)</f>
        <v>0</v>
      </c>
      <c r="K3572" s="451">
        <v>0</v>
      </c>
      <c r="L3572" s="450">
        <f>SUMIF($A$3574:$A$3603,$A3574,L$3574:L$3603)</f>
        <v>0</v>
      </c>
      <c r="M3572" s="452">
        <v>0</v>
      </c>
      <c r="N3572" s="450">
        <f>H3572+J3572+L3572</f>
        <v>0</v>
      </c>
      <c r="O3572" s="450"/>
      <c r="P3572" s="450"/>
      <c r="Q3572" s="450"/>
      <c r="R3572" s="453" t="s">
        <v>0</v>
      </c>
      <c r="T3572" s="450">
        <v>0</v>
      </c>
    </row>
    <row r="3573" spans="1:20" s="525" customFormat="1" ht="24" hidden="1" customHeight="1">
      <c r="A3573" s="372" t="s">
        <v>3723</v>
      </c>
      <c r="B3573" s="454" t="s">
        <v>4013</v>
      </c>
      <c r="C3573" s="454" t="s">
        <v>4015</v>
      </c>
      <c r="D3573" s="455" t="s">
        <v>0</v>
      </c>
      <c r="E3573" s="455" t="s">
        <v>308</v>
      </c>
      <c r="F3573" s="456"/>
      <c r="G3573" s="457">
        <v>0</v>
      </c>
      <c r="H3573" s="456">
        <f>SUMIF($A$3574:$A$3603,$A3575,H$3574:H$3603)</f>
        <v>0</v>
      </c>
      <c r="I3573" s="457">
        <v>0</v>
      </c>
      <c r="J3573" s="456">
        <f>SUMIF($A$3574:$A$3603,$A3575,J$3574:J$3603)</f>
        <v>0</v>
      </c>
      <c r="K3573" s="457">
        <v>0</v>
      </c>
      <c r="L3573" s="456">
        <f>SUMIF($A$3574:$A$3603,$A3575,L$3574:L$3603)</f>
        <v>0</v>
      </c>
      <c r="M3573" s="458">
        <v>0</v>
      </c>
      <c r="N3573" s="456">
        <f t="shared" ref="N3573:N3575" si="4817">H3573+J3573+L3573</f>
        <v>0</v>
      </c>
      <c r="O3573" s="456">
        <f t="shared" ref="O3573" si="4818">F3573-F3572</f>
        <v>0</v>
      </c>
      <c r="P3573" s="456">
        <f t="shared" ref="P3573:Q3573" si="4819">M3573-M3572</f>
        <v>0</v>
      </c>
      <c r="Q3573" s="456">
        <f t="shared" si="4819"/>
        <v>0</v>
      </c>
      <c r="R3573" s="459"/>
      <c r="T3573" s="456">
        <v>0</v>
      </c>
    </row>
    <row r="3574" spans="1:20" s="485" customFormat="1" ht="24" hidden="1" customHeight="1">
      <c r="A3574" s="366" t="s">
        <v>3972</v>
      </c>
      <c r="B3574" s="418" t="s">
        <v>0</v>
      </c>
      <c r="C3574" s="418" t="s">
        <v>4016</v>
      </c>
      <c r="D3574" s="418" t="s">
        <v>4017</v>
      </c>
      <c r="E3574" s="419" t="s">
        <v>2194</v>
      </c>
      <c r="F3574" s="410"/>
      <c r="G3574" s="411">
        <v>194005</v>
      </c>
      <c r="H3574" s="412">
        <f>INT($F3574*G3574)</f>
        <v>0</v>
      </c>
      <c r="I3574" s="411"/>
      <c r="J3574" s="412">
        <f>INT($F3574*I3574)</f>
        <v>0</v>
      </c>
      <c r="K3574" s="411">
        <v>0</v>
      </c>
      <c r="L3574" s="412">
        <f>INT($F3574*K3574)</f>
        <v>0</v>
      </c>
      <c r="M3574" s="412">
        <f>+G3574+I3574+K3574</f>
        <v>194005</v>
      </c>
      <c r="N3574" s="412">
        <f>H3574+J3574+L3574</f>
        <v>0</v>
      </c>
      <c r="O3574" s="412"/>
      <c r="P3574" s="412"/>
      <c r="Q3574" s="412"/>
      <c r="R3574" s="419" t="s">
        <v>0</v>
      </c>
      <c r="T3574" s="410">
        <v>1</v>
      </c>
    </row>
    <row r="3575" spans="1:20" s="77" customFormat="1" ht="24" hidden="1" customHeight="1">
      <c r="A3575" s="372" t="s">
        <v>3974</v>
      </c>
      <c r="B3575" s="421"/>
      <c r="C3575" s="421" t="s">
        <v>4016</v>
      </c>
      <c r="D3575" s="421" t="s">
        <v>4017</v>
      </c>
      <c r="E3575" s="422" t="s">
        <v>2194</v>
      </c>
      <c r="F3575" s="415"/>
      <c r="G3575" s="416">
        <v>194005</v>
      </c>
      <c r="H3575" s="417">
        <f t="shared" ref="H3575" si="4820">INT($F3575*G3575)</f>
        <v>0</v>
      </c>
      <c r="I3575" s="416"/>
      <c r="J3575" s="417">
        <f t="shared" ref="J3575" si="4821">INT($F3575*I3575)</f>
        <v>0</v>
      </c>
      <c r="K3575" s="416">
        <v>0</v>
      </c>
      <c r="L3575" s="417">
        <f t="shared" ref="L3575" si="4822">INT($F3575*K3575)</f>
        <v>0</v>
      </c>
      <c r="M3575" s="417">
        <f t="shared" ref="M3575" si="4823">+G3575+I3575+K3575</f>
        <v>194005</v>
      </c>
      <c r="N3575" s="417">
        <f t="shared" si="4817"/>
        <v>0</v>
      </c>
      <c r="O3575" s="417">
        <f t="shared" ref="O3575" si="4824">F3575-F3574</f>
        <v>0</v>
      </c>
      <c r="P3575" s="417">
        <f t="shared" ref="P3575:Q3575" si="4825">M3575-M3574</f>
        <v>0</v>
      </c>
      <c r="Q3575" s="417">
        <f t="shared" si="4825"/>
        <v>0</v>
      </c>
      <c r="R3575" s="422"/>
      <c r="T3575" s="415">
        <v>1</v>
      </c>
    </row>
    <row r="3576" spans="1:20" s="485" customFormat="1" ht="24" hidden="1" customHeight="1">
      <c r="A3576" s="366" t="s">
        <v>3972</v>
      </c>
      <c r="B3576" s="418" t="s">
        <v>0</v>
      </c>
      <c r="C3576" s="418" t="s">
        <v>4016</v>
      </c>
      <c r="D3576" s="418" t="s">
        <v>4018</v>
      </c>
      <c r="E3576" s="419" t="s">
        <v>2194</v>
      </c>
      <c r="F3576" s="410"/>
      <c r="G3576" s="411">
        <v>325264</v>
      </c>
      <c r="H3576" s="412">
        <f>INT($F3576*G3576)</f>
        <v>0</v>
      </c>
      <c r="I3576" s="411"/>
      <c r="J3576" s="412">
        <f>INT($F3576*I3576)</f>
        <v>0</v>
      </c>
      <c r="K3576" s="411">
        <v>0</v>
      </c>
      <c r="L3576" s="412">
        <f>INT($F3576*K3576)</f>
        <v>0</v>
      </c>
      <c r="M3576" s="412">
        <f>+G3576+I3576+K3576</f>
        <v>325264</v>
      </c>
      <c r="N3576" s="412">
        <f>H3576+J3576+L3576</f>
        <v>0</v>
      </c>
      <c r="O3576" s="412"/>
      <c r="P3576" s="412"/>
      <c r="Q3576" s="412"/>
      <c r="R3576" s="419" t="s">
        <v>0</v>
      </c>
      <c r="T3576" s="410">
        <v>2</v>
      </c>
    </row>
    <row r="3577" spans="1:20" s="77" customFormat="1" ht="24" hidden="1" customHeight="1">
      <c r="A3577" s="372" t="s">
        <v>4019</v>
      </c>
      <c r="B3577" s="421"/>
      <c r="C3577" s="421" t="s">
        <v>4016</v>
      </c>
      <c r="D3577" s="421" t="s">
        <v>4018</v>
      </c>
      <c r="E3577" s="422" t="s">
        <v>2194</v>
      </c>
      <c r="F3577" s="415"/>
      <c r="G3577" s="416">
        <v>325264</v>
      </c>
      <c r="H3577" s="417">
        <f t="shared" ref="H3577:H3591" si="4826">INT($F3577*G3577)</f>
        <v>0</v>
      </c>
      <c r="I3577" s="416"/>
      <c r="J3577" s="417">
        <f t="shared" ref="J3577:J3591" si="4827">INT($F3577*I3577)</f>
        <v>0</v>
      </c>
      <c r="K3577" s="416">
        <v>0</v>
      </c>
      <c r="L3577" s="417">
        <f t="shared" ref="L3577:L3591" si="4828">INT($F3577*K3577)</f>
        <v>0</v>
      </c>
      <c r="M3577" s="417">
        <f t="shared" ref="M3577:M3591" si="4829">+G3577+I3577+K3577</f>
        <v>325264</v>
      </c>
      <c r="N3577" s="417">
        <f t="shared" ref="N3577:N3591" si="4830">H3577+J3577+L3577</f>
        <v>0</v>
      </c>
      <c r="O3577" s="417">
        <f t="shared" ref="O3577" si="4831">F3577-F3576</f>
        <v>0</v>
      </c>
      <c r="P3577" s="417">
        <f t="shared" ref="P3577:Q3577" si="4832">M3577-M3576</f>
        <v>0</v>
      </c>
      <c r="Q3577" s="417">
        <f t="shared" si="4832"/>
        <v>0</v>
      </c>
      <c r="R3577" s="422"/>
      <c r="T3577" s="415">
        <v>2</v>
      </c>
    </row>
    <row r="3578" spans="1:20" s="485" customFormat="1" ht="24" hidden="1" customHeight="1">
      <c r="A3578" s="366" t="s">
        <v>4020</v>
      </c>
      <c r="B3578" s="418" t="s">
        <v>0</v>
      </c>
      <c r="C3578" s="418" t="s">
        <v>4016</v>
      </c>
      <c r="D3578" s="418" t="s">
        <v>4021</v>
      </c>
      <c r="E3578" s="419" t="s">
        <v>2194</v>
      </c>
      <c r="F3578" s="410"/>
      <c r="G3578" s="411">
        <v>396822</v>
      </c>
      <c r="H3578" s="412">
        <f>INT($F3578*G3578)</f>
        <v>0</v>
      </c>
      <c r="I3578" s="411"/>
      <c r="J3578" s="412">
        <f>INT($F3578*I3578)</f>
        <v>0</v>
      </c>
      <c r="K3578" s="411">
        <v>0</v>
      </c>
      <c r="L3578" s="412">
        <f>INT($F3578*K3578)</f>
        <v>0</v>
      </c>
      <c r="M3578" s="412">
        <f>+G3578+I3578+K3578</f>
        <v>396822</v>
      </c>
      <c r="N3578" s="412">
        <f>H3578+J3578+L3578</f>
        <v>0</v>
      </c>
      <c r="O3578" s="412"/>
      <c r="P3578" s="412"/>
      <c r="Q3578" s="412"/>
      <c r="R3578" s="419" t="s">
        <v>0</v>
      </c>
      <c r="T3578" s="410">
        <v>1</v>
      </c>
    </row>
    <row r="3579" spans="1:20" s="77" customFormat="1" ht="24" hidden="1" customHeight="1">
      <c r="A3579" s="372" t="s">
        <v>4019</v>
      </c>
      <c r="B3579" s="421"/>
      <c r="C3579" s="421" t="s">
        <v>4016</v>
      </c>
      <c r="D3579" s="421" t="s">
        <v>4021</v>
      </c>
      <c r="E3579" s="422" t="s">
        <v>2194</v>
      </c>
      <c r="F3579" s="415"/>
      <c r="G3579" s="416">
        <v>396822</v>
      </c>
      <c r="H3579" s="417">
        <f t="shared" si="4826"/>
        <v>0</v>
      </c>
      <c r="I3579" s="416"/>
      <c r="J3579" s="417">
        <f t="shared" si="4827"/>
        <v>0</v>
      </c>
      <c r="K3579" s="416">
        <v>0</v>
      </c>
      <c r="L3579" s="417">
        <f t="shared" si="4828"/>
        <v>0</v>
      </c>
      <c r="M3579" s="417">
        <f t="shared" si="4829"/>
        <v>396822</v>
      </c>
      <c r="N3579" s="417">
        <f t="shared" si="4830"/>
        <v>0</v>
      </c>
      <c r="O3579" s="417">
        <f t="shared" ref="O3579" si="4833">F3579-F3578</f>
        <v>0</v>
      </c>
      <c r="P3579" s="417">
        <f t="shared" ref="P3579:Q3579" si="4834">M3579-M3578</f>
        <v>0</v>
      </c>
      <c r="Q3579" s="417">
        <f t="shared" si="4834"/>
        <v>0</v>
      </c>
      <c r="R3579" s="422"/>
      <c r="T3579" s="415">
        <v>1</v>
      </c>
    </row>
    <row r="3580" spans="1:20" s="485" customFormat="1" ht="24" hidden="1" customHeight="1">
      <c r="A3580" s="366" t="s">
        <v>4020</v>
      </c>
      <c r="B3580" s="418" t="s">
        <v>0</v>
      </c>
      <c r="C3580" s="418" t="s">
        <v>4016</v>
      </c>
      <c r="D3580" s="418" t="s">
        <v>4022</v>
      </c>
      <c r="E3580" s="419" t="s">
        <v>2194</v>
      </c>
      <c r="F3580" s="410"/>
      <c r="G3580" s="411">
        <v>494401</v>
      </c>
      <c r="H3580" s="412">
        <f>INT($F3580*G3580)</f>
        <v>0</v>
      </c>
      <c r="I3580" s="411"/>
      <c r="J3580" s="412">
        <f>INT($F3580*I3580)</f>
        <v>0</v>
      </c>
      <c r="K3580" s="411">
        <v>0</v>
      </c>
      <c r="L3580" s="412">
        <f>INT($F3580*K3580)</f>
        <v>0</v>
      </c>
      <c r="M3580" s="412">
        <f>+G3580+I3580+K3580</f>
        <v>494401</v>
      </c>
      <c r="N3580" s="412">
        <f>H3580+J3580+L3580</f>
        <v>0</v>
      </c>
      <c r="O3580" s="412"/>
      <c r="P3580" s="412"/>
      <c r="Q3580" s="412"/>
      <c r="R3580" s="419" t="s">
        <v>0</v>
      </c>
      <c r="T3580" s="410">
        <v>1</v>
      </c>
    </row>
    <row r="3581" spans="1:20" s="77" customFormat="1" ht="24" hidden="1" customHeight="1">
      <c r="A3581" s="372" t="s">
        <v>4019</v>
      </c>
      <c r="B3581" s="421"/>
      <c r="C3581" s="421" t="s">
        <v>4016</v>
      </c>
      <c r="D3581" s="421" t="s">
        <v>4022</v>
      </c>
      <c r="E3581" s="422" t="s">
        <v>2194</v>
      </c>
      <c r="F3581" s="415"/>
      <c r="G3581" s="416">
        <v>494401</v>
      </c>
      <c r="H3581" s="417">
        <f t="shared" si="4826"/>
        <v>0</v>
      </c>
      <c r="I3581" s="416"/>
      <c r="J3581" s="417">
        <f t="shared" si="4827"/>
        <v>0</v>
      </c>
      <c r="K3581" s="416">
        <v>0</v>
      </c>
      <c r="L3581" s="417">
        <f t="shared" si="4828"/>
        <v>0</v>
      </c>
      <c r="M3581" s="417">
        <f t="shared" si="4829"/>
        <v>494401</v>
      </c>
      <c r="N3581" s="417">
        <f t="shared" si="4830"/>
        <v>0</v>
      </c>
      <c r="O3581" s="417">
        <f t="shared" ref="O3581" si="4835">F3581-F3580</f>
        <v>0</v>
      </c>
      <c r="P3581" s="417">
        <f t="shared" ref="P3581:Q3581" si="4836">M3581-M3580</f>
        <v>0</v>
      </c>
      <c r="Q3581" s="417">
        <f t="shared" si="4836"/>
        <v>0</v>
      </c>
      <c r="R3581" s="422"/>
      <c r="T3581" s="415">
        <v>1</v>
      </c>
    </row>
    <row r="3582" spans="1:20" s="485" customFormat="1" ht="24" hidden="1" customHeight="1">
      <c r="A3582" s="366" t="s">
        <v>4020</v>
      </c>
      <c r="B3582" s="418" t="s">
        <v>0</v>
      </c>
      <c r="C3582" s="418" t="s">
        <v>4016</v>
      </c>
      <c r="D3582" s="418" t="s">
        <v>4023</v>
      </c>
      <c r="E3582" s="419" t="s">
        <v>2194</v>
      </c>
      <c r="F3582" s="410"/>
      <c r="G3582" s="411">
        <v>543894</v>
      </c>
      <c r="H3582" s="412">
        <f>INT($F3582*G3582)</f>
        <v>0</v>
      </c>
      <c r="I3582" s="411"/>
      <c r="J3582" s="412">
        <f>INT($F3582*I3582)</f>
        <v>0</v>
      </c>
      <c r="K3582" s="411">
        <v>0</v>
      </c>
      <c r="L3582" s="412">
        <f>INT($F3582*K3582)</f>
        <v>0</v>
      </c>
      <c r="M3582" s="412">
        <f>+G3582+I3582+K3582</f>
        <v>543894</v>
      </c>
      <c r="N3582" s="412">
        <f>H3582+J3582+L3582</f>
        <v>0</v>
      </c>
      <c r="O3582" s="412"/>
      <c r="P3582" s="412"/>
      <c r="Q3582" s="412"/>
      <c r="R3582" s="419" t="s">
        <v>0</v>
      </c>
      <c r="T3582" s="410">
        <v>1</v>
      </c>
    </row>
    <row r="3583" spans="1:20" s="77" customFormat="1" ht="24" hidden="1" customHeight="1">
      <c r="A3583" s="372" t="s">
        <v>4019</v>
      </c>
      <c r="B3583" s="421"/>
      <c r="C3583" s="421" t="s">
        <v>4016</v>
      </c>
      <c r="D3583" s="421" t="s">
        <v>4023</v>
      </c>
      <c r="E3583" s="422" t="s">
        <v>2194</v>
      </c>
      <c r="F3583" s="415"/>
      <c r="G3583" s="416">
        <v>543894</v>
      </c>
      <c r="H3583" s="417">
        <f t="shared" si="4826"/>
        <v>0</v>
      </c>
      <c r="I3583" s="416"/>
      <c r="J3583" s="417">
        <f t="shared" si="4827"/>
        <v>0</v>
      </c>
      <c r="K3583" s="416">
        <v>0</v>
      </c>
      <c r="L3583" s="417">
        <f t="shared" si="4828"/>
        <v>0</v>
      </c>
      <c r="M3583" s="417">
        <f t="shared" si="4829"/>
        <v>543894</v>
      </c>
      <c r="N3583" s="417">
        <f t="shared" si="4830"/>
        <v>0</v>
      </c>
      <c r="O3583" s="417">
        <f t="shared" ref="O3583" si="4837">F3583-F3582</f>
        <v>0</v>
      </c>
      <c r="P3583" s="417">
        <f t="shared" ref="P3583:Q3583" si="4838">M3583-M3582</f>
        <v>0</v>
      </c>
      <c r="Q3583" s="417">
        <f t="shared" si="4838"/>
        <v>0</v>
      </c>
      <c r="R3583" s="422"/>
      <c r="T3583" s="415">
        <v>1</v>
      </c>
    </row>
    <row r="3584" spans="1:20" s="485" customFormat="1" ht="24" hidden="1" customHeight="1">
      <c r="A3584" s="366" t="s">
        <v>4020</v>
      </c>
      <c r="B3584" s="418" t="s">
        <v>0</v>
      </c>
      <c r="C3584" s="418" t="s">
        <v>4024</v>
      </c>
      <c r="D3584" s="418" t="s">
        <v>4025</v>
      </c>
      <c r="E3584" s="419" t="s">
        <v>2194</v>
      </c>
      <c r="F3584" s="410"/>
      <c r="G3584" s="411">
        <v>2781746</v>
      </c>
      <c r="H3584" s="412">
        <f>INT($F3584*G3584)</f>
        <v>0</v>
      </c>
      <c r="I3584" s="411"/>
      <c r="J3584" s="412">
        <f>INT($F3584*I3584)</f>
        <v>0</v>
      </c>
      <c r="K3584" s="411">
        <v>0</v>
      </c>
      <c r="L3584" s="412">
        <f>INT($F3584*K3584)</f>
        <v>0</v>
      </c>
      <c r="M3584" s="412">
        <f>+G3584+I3584+K3584</f>
        <v>2781746</v>
      </c>
      <c r="N3584" s="412">
        <f>H3584+J3584+L3584</f>
        <v>0</v>
      </c>
      <c r="O3584" s="412"/>
      <c r="P3584" s="412"/>
      <c r="Q3584" s="412"/>
      <c r="R3584" s="419" t="s">
        <v>0</v>
      </c>
      <c r="T3584" s="410">
        <v>2</v>
      </c>
    </row>
    <row r="3585" spans="1:20" s="77" customFormat="1" ht="24" hidden="1" customHeight="1">
      <c r="A3585" s="372" t="s">
        <v>4019</v>
      </c>
      <c r="B3585" s="421"/>
      <c r="C3585" s="421" t="s">
        <v>4024</v>
      </c>
      <c r="D3585" s="421" t="s">
        <v>4025</v>
      </c>
      <c r="E3585" s="422" t="s">
        <v>2194</v>
      </c>
      <c r="F3585" s="415"/>
      <c r="G3585" s="416">
        <v>2781746</v>
      </c>
      <c r="H3585" s="417">
        <f t="shared" si="4826"/>
        <v>0</v>
      </c>
      <c r="I3585" s="416"/>
      <c r="J3585" s="417">
        <f t="shared" si="4827"/>
        <v>0</v>
      </c>
      <c r="K3585" s="416">
        <v>0</v>
      </c>
      <c r="L3585" s="417">
        <f t="shared" si="4828"/>
        <v>0</v>
      </c>
      <c r="M3585" s="417">
        <f t="shared" si="4829"/>
        <v>2781746</v>
      </c>
      <c r="N3585" s="417">
        <f t="shared" si="4830"/>
        <v>0</v>
      </c>
      <c r="O3585" s="417">
        <f t="shared" ref="O3585" si="4839">F3585-F3584</f>
        <v>0</v>
      </c>
      <c r="P3585" s="417">
        <f t="shared" ref="P3585:Q3585" si="4840">M3585-M3584</f>
        <v>0</v>
      </c>
      <c r="Q3585" s="417">
        <f t="shared" si="4840"/>
        <v>0</v>
      </c>
      <c r="R3585" s="422"/>
      <c r="T3585" s="415">
        <v>2</v>
      </c>
    </row>
    <row r="3586" spans="1:20" s="485" customFormat="1" ht="24" hidden="1" customHeight="1">
      <c r="A3586" s="366" t="s">
        <v>4020</v>
      </c>
      <c r="B3586" s="418" t="s">
        <v>0</v>
      </c>
      <c r="C3586" s="418" t="s">
        <v>4024</v>
      </c>
      <c r="D3586" s="418" t="s">
        <v>4026</v>
      </c>
      <c r="E3586" s="419" t="s">
        <v>2194</v>
      </c>
      <c r="F3586" s="410"/>
      <c r="G3586" s="411">
        <v>3185831</v>
      </c>
      <c r="H3586" s="412">
        <f>INT($F3586*G3586)</f>
        <v>0</v>
      </c>
      <c r="I3586" s="411"/>
      <c r="J3586" s="412">
        <f>INT($F3586*I3586)</f>
        <v>0</v>
      </c>
      <c r="K3586" s="411">
        <v>0</v>
      </c>
      <c r="L3586" s="412">
        <f>INT($F3586*K3586)</f>
        <v>0</v>
      </c>
      <c r="M3586" s="412">
        <f>+G3586+I3586+K3586</f>
        <v>3185831</v>
      </c>
      <c r="N3586" s="412">
        <f>H3586+J3586+L3586</f>
        <v>0</v>
      </c>
      <c r="O3586" s="412"/>
      <c r="P3586" s="412"/>
      <c r="Q3586" s="412"/>
      <c r="R3586" s="419" t="s">
        <v>0</v>
      </c>
      <c r="T3586" s="410">
        <v>3</v>
      </c>
    </row>
    <row r="3587" spans="1:20" s="77" customFormat="1" ht="24" hidden="1" customHeight="1">
      <c r="A3587" s="372" t="s">
        <v>4019</v>
      </c>
      <c r="B3587" s="421"/>
      <c r="C3587" s="421" t="s">
        <v>4024</v>
      </c>
      <c r="D3587" s="421" t="s">
        <v>4026</v>
      </c>
      <c r="E3587" s="422" t="s">
        <v>2194</v>
      </c>
      <c r="F3587" s="415"/>
      <c r="G3587" s="416">
        <v>3185831</v>
      </c>
      <c r="H3587" s="417">
        <f t="shared" si="4826"/>
        <v>0</v>
      </c>
      <c r="I3587" s="416"/>
      <c r="J3587" s="417">
        <f t="shared" si="4827"/>
        <v>0</v>
      </c>
      <c r="K3587" s="416">
        <v>0</v>
      </c>
      <c r="L3587" s="417">
        <f t="shared" si="4828"/>
        <v>0</v>
      </c>
      <c r="M3587" s="417">
        <f t="shared" si="4829"/>
        <v>3185831</v>
      </c>
      <c r="N3587" s="417">
        <f t="shared" si="4830"/>
        <v>0</v>
      </c>
      <c r="O3587" s="417">
        <f t="shared" ref="O3587" si="4841">F3587-F3586</f>
        <v>0</v>
      </c>
      <c r="P3587" s="417">
        <f t="shared" ref="P3587:Q3587" si="4842">M3587-M3586</f>
        <v>0</v>
      </c>
      <c r="Q3587" s="417">
        <f t="shared" si="4842"/>
        <v>0</v>
      </c>
      <c r="R3587" s="422"/>
      <c r="T3587" s="415">
        <v>3</v>
      </c>
    </row>
    <row r="3588" spans="1:20" s="485" customFormat="1" ht="24" hidden="1" customHeight="1">
      <c r="A3588" s="366" t="s">
        <v>4020</v>
      </c>
      <c r="B3588" s="418" t="s">
        <v>0</v>
      </c>
      <c r="C3588" s="418" t="s">
        <v>4027</v>
      </c>
      <c r="D3588" s="418" t="s">
        <v>4028</v>
      </c>
      <c r="E3588" s="419" t="s">
        <v>2194</v>
      </c>
      <c r="F3588" s="410"/>
      <c r="G3588" s="411">
        <v>3252803</v>
      </c>
      <c r="H3588" s="412">
        <f>INT($F3588*G3588)</f>
        <v>0</v>
      </c>
      <c r="I3588" s="411"/>
      <c r="J3588" s="412">
        <f>INT($F3588*I3588)</f>
        <v>0</v>
      </c>
      <c r="K3588" s="411">
        <v>0</v>
      </c>
      <c r="L3588" s="412">
        <f>INT($F3588*K3588)</f>
        <v>0</v>
      </c>
      <c r="M3588" s="412">
        <f>+G3588+I3588+K3588</f>
        <v>3252803</v>
      </c>
      <c r="N3588" s="412">
        <f>H3588+J3588+L3588</f>
        <v>0</v>
      </c>
      <c r="O3588" s="412"/>
      <c r="P3588" s="412"/>
      <c r="Q3588" s="412"/>
      <c r="R3588" s="419" t="s">
        <v>0</v>
      </c>
      <c r="T3588" s="410">
        <v>6</v>
      </c>
    </row>
    <row r="3589" spans="1:20" s="77" customFormat="1" ht="24" hidden="1" customHeight="1">
      <c r="A3589" s="372" t="s">
        <v>4019</v>
      </c>
      <c r="B3589" s="421"/>
      <c r="C3589" s="421" t="s">
        <v>4027</v>
      </c>
      <c r="D3589" s="421" t="s">
        <v>4028</v>
      </c>
      <c r="E3589" s="422" t="s">
        <v>2194</v>
      </c>
      <c r="F3589" s="415"/>
      <c r="G3589" s="416">
        <v>3252803</v>
      </c>
      <c r="H3589" s="417">
        <f t="shared" si="4826"/>
        <v>0</v>
      </c>
      <c r="I3589" s="416"/>
      <c r="J3589" s="417">
        <f t="shared" si="4827"/>
        <v>0</v>
      </c>
      <c r="K3589" s="416">
        <v>0</v>
      </c>
      <c r="L3589" s="417">
        <f t="shared" si="4828"/>
        <v>0</v>
      </c>
      <c r="M3589" s="417">
        <f t="shared" si="4829"/>
        <v>3252803</v>
      </c>
      <c r="N3589" s="417">
        <f t="shared" si="4830"/>
        <v>0</v>
      </c>
      <c r="O3589" s="417">
        <f t="shared" ref="O3589" si="4843">F3589-F3588</f>
        <v>0</v>
      </c>
      <c r="P3589" s="417">
        <f t="shared" ref="P3589:Q3589" si="4844">M3589-M3588</f>
        <v>0</v>
      </c>
      <c r="Q3589" s="417">
        <f t="shared" si="4844"/>
        <v>0</v>
      </c>
      <c r="R3589" s="422"/>
      <c r="T3589" s="415">
        <v>6</v>
      </c>
    </row>
    <row r="3590" spans="1:20" s="485" customFormat="1" ht="24" hidden="1" customHeight="1">
      <c r="A3590" s="366" t="s">
        <v>4020</v>
      </c>
      <c r="B3590" s="418" t="s">
        <v>0</v>
      </c>
      <c r="C3590" s="418" t="s">
        <v>4029</v>
      </c>
      <c r="D3590" s="418" t="s">
        <v>4025</v>
      </c>
      <c r="E3590" s="419" t="s">
        <v>2194</v>
      </c>
      <c r="F3590" s="410"/>
      <c r="G3590" s="411">
        <v>2097562</v>
      </c>
      <c r="H3590" s="412">
        <f>INT($F3590*G3590)</f>
        <v>0</v>
      </c>
      <c r="I3590" s="411"/>
      <c r="J3590" s="412">
        <f>INT($F3590*I3590)</f>
        <v>0</v>
      </c>
      <c r="K3590" s="411">
        <v>0</v>
      </c>
      <c r="L3590" s="412">
        <f>INT($F3590*K3590)</f>
        <v>0</v>
      </c>
      <c r="M3590" s="412">
        <f>+G3590+I3590+K3590</f>
        <v>2097562</v>
      </c>
      <c r="N3590" s="412">
        <f>H3590+J3590+L3590</f>
        <v>0</v>
      </c>
      <c r="O3590" s="412"/>
      <c r="P3590" s="412"/>
      <c r="Q3590" s="412"/>
      <c r="R3590" s="419" t="s">
        <v>0</v>
      </c>
      <c r="T3590" s="410">
        <v>6</v>
      </c>
    </row>
    <row r="3591" spans="1:20" s="77" customFormat="1" ht="24" hidden="1" customHeight="1">
      <c r="A3591" s="372" t="s">
        <v>4019</v>
      </c>
      <c r="B3591" s="421"/>
      <c r="C3591" s="421" t="s">
        <v>4029</v>
      </c>
      <c r="D3591" s="421" t="s">
        <v>4025</v>
      </c>
      <c r="E3591" s="422" t="s">
        <v>2194</v>
      </c>
      <c r="F3591" s="415"/>
      <c r="G3591" s="416">
        <v>2097562</v>
      </c>
      <c r="H3591" s="417">
        <f t="shared" si="4826"/>
        <v>0</v>
      </c>
      <c r="I3591" s="416"/>
      <c r="J3591" s="417">
        <f t="shared" si="4827"/>
        <v>0</v>
      </c>
      <c r="K3591" s="416">
        <v>0</v>
      </c>
      <c r="L3591" s="417">
        <f t="shared" si="4828"/>
        <v>0</v>
      </c>
      <c r="M3591" s="417">
        <f t="shared" si="4829"/>
        <v>2097562</v>
      </c>
      <c r="N3591" s="417">
        <f t="shared" si="4830"/>
        <v>0</v>
      </c>
      <c r="O3591" s="417">
        <f t="shared" ref="O3591" si="4845">F3591-F3590</f>
        <v>0</v>
      </c>
      <c r="P3591" s="417">
        <f t="shared" ref="P3591:Q3591" si="4846">M3591-M3590</f>
        <v>0</v>
      </c>
      <c r="Q3591" s="417">
        <f t="shared" si="4846"/>
        <v>0</v>
      </c>
      <c r="R3591" s="422"/>
      <c r="T3591" s="415">
        <v>6</v>
      </c>
    </row>
    <row r="3592" spans="1:20" s="485" customFormat="1" ht="24" hidden="1" customHeight="1">
      <c r="A3592" s="366" t="s">
        <v>4020</v>
      </c>
      <c r="B3592" s="418" t="s">
        <v>0</v>
      </c>
      <c r="C3592" s="418" t="s">
        <v>4029</v>
      </c>
      <c r="D3592" s="418" t="s">
        <v>4030</v>
      </c>
      <c r="E3592" s="419" t="s">
        <v>2194</v>
      </c>
      <c r="F3592" s="410"/>
      <c r="G3592" s="411">
        <v>2456986</v>
      </c>
      <c r="H3592" s="412">
        <f>INT($F3592*G3592)</f>
        <v>0</v>
      </c>
      <c r="I3592" s="411"/>
      <c r="J3592" s="412">
        <f>INT($F3592*I3592)</f>
        <v>0</v>
      </c>
      <c r="K3592" s="411">
        <v>0</v>
      </c>
      <c r="L3592" s="412">
        <f>INT($F3592*K3592)</f>
        <v>0</v>
      </c>
      <c r="M3592" s="412">
        <f>+G3592+I3592+K3592</f>
        <v>2456986</v>
      </c>
      <c r="N3592" s="412">
        <f>H3592+J3592+L3592</f>
        <v>0</v>
      </c>
      <c r="O3592" s="412"/>
      <c r="P3592" s="412"/>
      <c r="Q3592" s="412"/>
      <c r="R3592" s="419" t="s">
        <v>0</v>
      </c>
      <c r="T3592" s="410">
        <v>1</v>
      </c>
    </row>
    <row r="3593" spans="1:20" s="77" customFormat="1" ht="24" hidden="1" customHeight="1">
      <c r="A3593" s="372" t="s">
        <v>4019</v>
      </c>
      <c r="B3593" s="421"/>
      <c r="C3593" s="421" t="s">
        <v>4029</v>
      </c>
      <c r="D3593" s="421" t="s">
        <v>4030</v>
      </c>
      <c r="E3593" s="422" t="s">
        <v>2194</v>
      </c>
      <c r="F3593" s="415"/>
      <c r="G3593" s="416">
        <v>2456986</v>
      </c>
      <c r="H3593" s="417">
        <f t="shared" ref="H3593:H3597" si="4847">INT($F3593*G3593)</f>
        <v>0</v>
      </c>
      <c r="I3593" s="416"/>
      <c r="J3593" s="417">
        <f t="shared" ref="J3593:J3597" si="4848">INT($F3593*I3593)</f>
        <v>0</v>
      </c>
      <c r="K3593" s="416">
        <v>0</v>
      </c>
      <c r="L3593" s="417">
        <f t="shared" ref="L3593:L3597" si="4849">INT($F3593*K3593)</f>
        <v>0</v>
      </c>
      <c r="M3593" s="417">
        <f t="shared" ref="M3593:M3597" si="4850">+G3593+I3593+K3593</f>
        <v>2456986</v>
      </c>
      <c r="N3593" s="417">
        <f t="shared" ref="N3593:N3597" si="4851">H3593+J3593+L3593</f>
        <v>0</v>
      </c>
      <c r="O3593" s="417">
        <f t="shared" ref="O3593" si="4852">F3593-F3592</f>
        <v>0</v>
      </c>
      <c r="P3593" s="417">
        <f t="shared" ref="P3593:Q3593" si="4853">M3593-M3592</f>
        <v>0</v>
      </c>
      <c r="Q3593" s="417">
        <f t="shared" si="4853"/>
        <v>0</v>
      </c>
      <c r="R3593" s="422"/>
      <c r="T3593" s="415">
        <v>1</v>
      </c>
    </row>
    <row r="3594" spans="1:20" s="485" customFormat="1" ht="24" hidden="1" customHeight="1">
      <c r="A3594" s="366" t="s">
        <v>4020</v>
      </c>
      <c r="B3594" s="418" t="s">
        <v>0</v>
      </c>
      <c r="C3594" s="418" t="s">
        <v>4029</v>
      </c>
      <c r="D3594" s="418" t="s">
        <v>4031</v>
      </c>
      <c r="E3594" s="419" t="s">
        <v>2194</v>
      </c>
      <c r="F3594" s="410"/>
      <c r="G3594" s="411">
        <v>3318501</v>
      </c>
      <c r="H3594" s="412">
        <f>INT($F3594*G3594)</f>
        <v>0</v>
      </c>
      <c r="I3594" s="411"/>
      <c r="J3594" s="412">
        <f>INT($F3594*I3594)</f>
        <v>0</v>
      </c>
      <c r="K3594" s="411">
        <v>0</v>
      </c>
      <c r="L3594" s="412">
        <f>INT($F3594*K3594)</f>
        <v>0</v>
      </c>
      <c r="M3594" s="412">
        <f>+G3594+I3594+K3594</f>
        <v>3318501</v>
      </c>
      <c r="N3594" s="412">
        <f>H3594+J3594+L3594</f>
        <v>0</v>
      </c>
      <c r="O3594" s="412"/>
      <c r="P3594" s="412"/>
      <c r="Q3594" s="412"/>
      <c r="R3594" s="419" t="s">
        <v>0</v>
      </c>
      <c r="T3594" s="410">
        <v>1</v>
      </c>
    </row>
    <row r="3595" spans="1:20" s="77" customFormat="1" ht="24" hidden="1" customHeight="1">
      <c r="A3595" s="372" t="s">
        <v>4019</v>
      </c>
      <c r="B3595" s="421"/>
      <c r="C3595" s="421" t="s">
        <v>4029</v>
      </c>
      <c r="D3595" s="421" t="s">
        <v>4031</v>
      </c>
      <c r="E3595" s="422" t="s">
        <v>2194</v>
      </c>
      <c r="F3595" s="415"/>
      <c r="G3595" s="416">
        <v>3318501</v>
      </c>
      <c r="H3595" s="417">
        <f t="shared" si="4847"/>
        <v>0</v>
      </c>
      <c r="I3595" s="416"/>
      <c r="J3595" s="417">
        <f t="shared" si="4848"/>
        <v>0</v>
      </c>
      <c r="K3595" s="416">
        <v>0</v>
      </c>
      <c r="L3595" s="417">
        <f t="shared" si="4849"/>
        <v>0</v>
      </c>
      <c r="M3595" s="417">
        <f t="shared" si="4850"/>
        <v>3318501</v>
      </c>
      <c r="N3595" s="417">
        <f t="shared" si="4851"/>
        <v>0</v>
      </c>
      <c r="O3595" s="417">
        <f t="shared" ref="O3595" si="4854">F3595-F3594</f>
        <v>0</v>
      </c>
      <c r="P3595" s="417">
        <f t="shared" ref="P3595:Q3595" si="4855">M3595-M3594</f>
        <v>0</v>
      </c>
      <c r="Q3595" s="417">
        <f t="shared" si="4855"/>
        <v>0</v>
      </c>
      <c r="R3595" s="422"/>
      <c r="T3595" s="415">
        <v>1</v>
      </c>
    </row>
    <row r="3596" spans="1:20" s="485" customFormat="1" ht="24" hidden="1" customHeight="1">
      <c r="A3596" s="366" t="s">
        <v>4020</v>
      </c>
      <c r="B3596" s="418" t="s">
        <v>0</v>
      </c>
      <c r="C3596" s="418" t="s">
        <v>4032</v>
      </c>
      <c r="D3596" s="418" t="s">
        <v>4033</v>
      </c>
      <c r="E3596" s="419" t="s">
        <v>2194</v>
      </c>
      <c r="F3596" s="410"/>
      <c r="G3596" s="411">
        <v>2275694</v>
      </c>
      <c r="H3596" s="412">
        <f>INT($F3596*G3596)</f>
        <v>0</v>
      </c>
      <c r="I3596" s="411"/>
      <c r="J3596" s="412">
        <f>INT($F3596*I3596)</f>
        <v>0</v>
      </c>
      <c r="K3596" s="411">
        <v>0</v>
      </c>
      <c r="L3596" s="412">
        <f>INT($F3596*K3596)</f>
        <v>0</v>
      </c>
      <c r="M3596" s="412">
        <f>+G3596+I3596+K3596</f>
        <v>2275694</v>
      </c>
      <c r="N3596" s="412">
        <f>H3596+J3596+L3596</f>
        <v>0</v>
      </c>
      <c r="O3596" s="412"/>
      <c r="P3596" s="412"/>
      <c r="Q3596" s="412"/>
      <c r="R3596" s="419" t="s">
        <v>0</v>
      </c>
      <c r="T3596" s="410">
        <v>7</v>
      </c>
    </row>
    <row r="3597" spans="1:20" s="77" customFormat="1" ht="24" hidden="1" customHeight="1">
      <c r="A3597" s="372" t="s">
        <v>3974</v>
      </c>
      <c r="B3597" s="421"/>
      <c r="C3597" s="421" t="s">
        <v>4032</v>
      </c>
      <c r="D3597" s="421" t="s">
        <v>4033</v>
      </c>
      <c r="E3597" s="422" t="s">
        <v>2194</v>
      </c>
      <c r="F3597" s="415"/>
      <c r="G3597" s="416">
        <v>2275694</v>
      </c>
      <c r="H3597" s="417">
        <f t="shared" si="4847"/>
        <v>0</v>
      </c>
      <c r="I3597" s="416"/>
      <c r="J3597" s="417">
        <f t="shared" si="4848"/>
        <v>0</v>
      </c>
      <c r="K3597" s="416">
        <v>0</v>
      </c>
      <c r="L3597" s="417">
        <f t="shared" si="4849"/>
        <v>0</v>
      </c>
      <c r="M3597" s="417">
        <f t="shared" si="4850"/>
        <v>2275694</v>
      </c>
      <c r="N3597" s="417">
        <f t="shared" si="4851"/>
        <v>0</v>
      </c>
      <c r="O3597" s="417">
        <f t="shared" ref="O3597" si="4856">F3597-F3596</f>
        <v>0</v>
      </c>
      <c r="P3597" s="417">
        <f t="shared" ref="P3597:Q3597" si="4857">M3597-M3596</f>
        <v>0</v>
      </c>
      <c r="Q3597" s="417">
        <f t="shared" si="4857"/>
        <v>0</v>
      </c>
      <c r="R3597" s="422"/>
      <c r="T3597" s="415">
        <v>7</v>
      </c>
    </row>
    <row r="3598" spans="1:20" s="485" customFormat="1" ht="24" hidden="1" customHeight="1">
      <c r="A3598" s="366" t="s">
        <v>3972</v>
      </c>
      <c r="B3598" s="418" t="s">
        <v>0</v>
      </c>
      <c r="C3598" s="418" t="s">
        <v>4034</v>
      </c>
      <c r="D3598" s="418" t="s">
        <v>4035</v>
      </c>
      <c r="E3598" s="419" t="s">
        <v>2194</v>
      </c>
      <c r="F3598" s="410"/>
      <c r="G3598" s="411">
        <v>6247752</v>
      </c>
      <c r="H3598" s="412">
        <f>INT($F3598*G3598)</f>
        <v>0</v>
      </c>
      <c r="I3598" s="411"/>
      <c r="J3598" s="412">
        <f>INT($F3598*I3598)</f>
        <v>0</v>
      </c>
      <c r="K3598" s="411">
        <v>0</v>
      </c>
      <c r="L3598" s="412">
        <f>INT($F3598*K3598)</f>
        <v>0</v>
      </c>
      <c r="M3598" s="412">
        <f>+G3598+I3598+K3598</f>
        <v>6247752</v>
      </c>
      <c r="N3598" s="412">
        <f>H3598+J3598+L3598</f>
        <v>0</v>
      </c>
      <c r="O3598" s="412"/>
      <c r="P3598" s="412"/>
      <c r="Q3598" s="412"/>
      <c r="R3598" s="419" t="s">
        <v>0</v>
      </c>
      <c r="T3598" s="410">
        <v>2</v>
      </c>
    </row>
    <row r="3599" spans="1:20" s="77" customFormat="1" ht="24" hidden="1" customHeight="1">
      <c r="A3599" s="372" t="s">
        <v>3974</v>
      </c>
      <c r="B3599" s="421"/>
      <c r="C3599" s="421" t="s">
        <v>4034</v>
      </c>
      <c r="D3599" s="421" t="s">
        <v>4035</v>
      </c>
      <c r="E3599" s="422" t="s">
        <v>2194</v>
      </c>
      <c r="F3599" s="415"/>
      <c r="G3599" s="416">
        <v>6247752</v>
      </c>
      <c r="H3599" s="417">
        <f t="shared" ref="H3599" si="4858">INT($F3599*G3599)</f>
        <v>0</v>
      </c>
      <c r="I3599" s="416"/>
      <c r="J3599" s="417">
        <f t="shared" ref="J3599" si="4859">INT($F3599*I3599)</f>
        <v>0</v>
      </c>
      <c r="K3599" s="416">
        <v>0</v>
      </c>
      <c r="L3599" s="417">
        <f t="shared" ref="L3599" si="4860">INT($F3599*K3599)</f>
        <v>0</v>
      </c>
      <c r="M3599" s="417">
        <f t="shared" ref="M3599" si="4861">+G3599+I3599+K3599</f>
        <v>6247752</v>
      </c>
      <c r="N3599" s="417">
        <f t="shared" ref="N3599" si="4862">H3599+J3599+L3599</f>
        <v>0</v>
      </c>
      <c r="O3599" s="417">
        <f t="shared" ref="O3599" si="4863">F3599-F3598</f>
        <v>0</v>
      </c>
      <c r="P3599" s="417">
        <f t="shared" ref="P3599:Q3599" si="4864">M3599-M3598</f>
        <v>0</v>
      </c>
      <c r="Q3599" s="417">
        <f t="shared" si="4864"/>
        <v>0</v>
      </c>
      <c r="R3599" s="422"/>
      <c r="T3599" s="415">
        <v>2</v>
      </c>
    </row>
    <row r="3600" spans="1:20" s="485" customFormat="1" ht="24" hidden="1" customHeight="1">
      <c r="A3600" s="366" t="s">
        <v>3972</v>
      </c>
      <c r="B3600" s="418" t="s">
        <v>0</v>
      </c>
      <c r="C3600" s="418" t="s">
        <v>4036</v>
      </c>
      <c r="D3600" s="418" t="s">
        <v>4037</v>
      </c>
      <c r="E3600" s="419" t="s">
        <v>2194</v>
      </c>
      <c r="F3600" s="410"/>
      <c r="G3600" s="411">
        <v>7617384</v>
      </c>
      <c r="H3600" s="412">
        <f>INT($F3600*G3600)</f>
        <v>0</v>
      </c>
      <c r="I3600" s="411"/>
      <c r="J3600" s="412">
        <f>INT($F3600*I3600)</f>
        <v>0</v>
      </c>
      <c r="K3600" s="411">
        <v>0</v>
      </c>
      <c r="L3600" s="412">
        <f>INT($F3600*K3600)</f>
        <v>0</v>
      </c>
      <c r="M3600" s="412">
        <f>+G3600+I3600+K3600</f>
        <v>7617384</v>
      </c>
      <c r="N3600" s="412">
        <f>H3600+J3600+L3600</f>
        <v>0</v>
      </c>
      <c r="O3600" s="412"/>
      <c r="P3600" s="412"/>
      <c r="Q3600" s="412"/>
      <c r="R3600" s="419" t="s">
        <v>0</v>
      </c>
      <c r="T3600" s="410">
        <v>1</v>
      </c>
    </row>
    <row r="3601" spans="1:20" s="77" customFormat="1" ht="24" hidden="1" customHeight="1">
      <c r="A3601" s="372" t="s">
        <v>2089</v>
      </c>
      <c r="B3601" s="421"/>
      <c r="C3601" s="421" t="s">
        <v>4036</v>
      </c>
      <c r="D3601" s="421" t="s">
        <v>4037</v>
      </c>
      <c r="E3601" s="422" t="s">
        <v>2194</v>
      </c>
      <c r="F3601" s="415"/>
      <c r="G3601" s="416">
        <v>7617384</v>
      </c>
      <c r="H3601" s="417">
        <f t="shared" ref="H3601" si="4865">INT($F3601*G3601)</f>
        <v>0</v>
      </c>
      <c r="I3601" s="416"/>
      <c r="J3601" s="417">
        <f t="shared" ref="J3601" si="4866">INT($F3601*I3601)</f>
        <v>0</v>
      </c>
      <c r="K3601" s="416">
        <v>0</v>
      </c>
      <c r="L3601" s="417">
        <f t="shared" ref="L3601" si="4867">INT($F3601*K3601)</f>
        <v>0</v>
      </c>
      <c r="M3601" s="417">
        <f t="shared" ref="M3601" si="4868">+G3601+I3601+K3601</f>
        <v>7617384</v>
      </c>
      <c r="N3601" s="417">
        <f t="shared" ref="N3601" si="4869">H3601+J3601+L3601</f>
        <v>0</v>
      </c>
      <c r="O3601" s="417">
        <f t="shared" ref="O3601" si="4870">F3601-F3600</f>
        <v>0</v>
      </c>
      <c r="P3601" s="417">
        <f t="shared" ref="P3601:Q3601" si="4871">M3601-M3600</f>
        <v>0</v>
      </c>
      <c r="Q3601" s="417">
        <f t="shared" si="4871"/>
        <v>0</v>
      </c>
      <c r="R3601" s="422"/>
      <c r="T3601" s="415">
        <v>1</v>
      </c>
    </row>
    <row r="3602" spans="1:20" s="485" customFormat="1" ht="24" hidden="1" customHeight="1">
      <c r="A3602" s="366" t="s">
        <v>3972</v>
      </c>
      <c r="B3602" s="418" t="s">
        <v>0</v>
      </c>
      <c r="C3602" s="418" t="s">
        <v>4036</v>
      </c>
      <c r="D3602" s="418" t="s">
        <v>4038</v>
      </c>
      <c r="E3602" s="419" t="s">
        <v>2194</v>
      </c>
      <c r="F3602" s="410"/>
      <c r="G3602" s="411">
        <v>10848045</v>
      </c>
      <c r="H3602" s="412">
        <f>INT($F3602*G3602)</f>
        <v>0</v>
      </c>
      <c r="I3602" s="411"/>
      <c r="J3602" s="412">
        <f>INT($F3602*I3602)</f>
        <v>0</v>
      </c>
      <c r="K3602" s="411">
        <v>0</v>
      </c>
      <c r="L3602" s="412">
        <f>INT($F3602*K3602)</f>
        <v>0</v>
      </c>
      <c r="M3602" s="412">
        <f>+G3602+I3602+K3602</f>
        <v>10848045</v>
      </c>
      <c r="N3602" s="412">
        <f>H3602+J3602+L3602</f>
        <v>0</v>
      </c>
      <c r="O3602" s="412"/>
      <c r="P3602" s="412"/>
      <c r="Q3602" s="412"/>
      <c r="R3602" s="419" t="s">
        <v>0</v>
      </c>
      <c r="T3602" s="410">
        <v>1</v>
      </c>
    </row>
    <row r="3603" spans="1:20" s="77" customFormat="1" ht="24" hidden="1" customHeight="1">
      <c r="A3603" s="372" t="s">
        <v>4039</v>
      </c>
      <c r="B3603" s="421"/>
      <c r="C3603" s="421" t="s">
        <v>4036</v>
      </c>
      <c r="D3603" s="421" t="s">
        <v>4038</v>
      </c>
      <c r="E3603" s="422" t="s">
        <v>2194</v>
      </c>
      <c r="F3603" s="415"/>
      <c r="G3603" s="416">
        <v>10848045</v>
      </c>
      <c r="H3603" s="417">
        <f t="shared" ref="H3603" si="4872">INT($F3603*G3603)</f>
        <v>0</v>
      </c>
      <c r="I3603" s="416"/>
      <c r="J3603" s="417">
        <f t="shared" ref="J3603" si="4873">INT($F3603*I3603)</f>
        <v>0</v>
      </c>
      <c r="K3603" s="416">
        <v>0</v>
      </c>
      <c r="L3603" s="417">
        <f t="shared" ref="L3603" si="4874">INT($F3603*K3603)</f>
        <v>0</v>
      </c>
      <c r="M3603" s="417">
        <f t="shared" ref="M3603" si="4875">+G3603+I3603+K3603</f>
        <v>10848045</v>
      </c>
      <c r="N3603" s="417">
        <f t="shared" ref="N3603:N3653" si="4876">H3603+J3603+L3603</f>
        <v>0</v>
      </c>
      <c r="O3603" s="417">
        <f t="shared" ref="O3603" si="4877">F3603-F3602</f>
        <v>0</v>
      </c>
      <c r="P3603" s="417">
        <f t="shared" ref="P3603:Q3603" si="4878">M3603-M3602</f>
        <v>0</v>
      </c>
      <c r="Q3603" s="417">
        <f t="shared" si="4878"/>
        <v>0</v>
      </c>
      <c r="R3603" s="422"/>
      <c r="T3603" s="415">
        <v>1</v>
      </c>
    </row>
    <row r="3604" spans="1:20" s="460" customFormat="1" ht="24" hidden="1" customHeight="1">
      <c r="A3604" s="366" t="s">
        <v>3716</v>
      </c>
      <c r="B3604" s="448" t="s">
        <v>6529</v>
      </c>
      <c r="C3604" s="742" t="s">
        <v>6536</v>
      </c>
      <c r="D3604" s="449" t="s">
        <v>0</v>
      </c>
      <c r="E3604" s="449" t="s">
        <v>308</v>
      </c>
      <c r="F3604" s="450"/>
      <c r="G3604" s="451">
        <v>0</v>
      </c>
      <c r="H3604" s="450">
        <f>SUMIF($A$3606:$A$3631,$A3606,H$3606:H$3631)</f>
        <v>0</v>
      </c>
      <c r="I3604" s="451">
        <v>0</v>
      </c>
      <c r="J3604" s="450">
        <f>SUMIF($A$3606:$A$3631,$A3606,J$3606:J$3631)</f>
        <v>0</v>
      </c>
      <c r="K3604" s="451">
        <v>0</v>
      </c>
      <c r="L3604" s="450">
        <f>SUMIF($A$3606:$A$3631,$A3606,L$3606:L$3631)</f>
        <v>0</v>
      </c>
      <c r="M3604" s="452">
        <v>0</v>
      </c>
      <c r="N3604" s="450">
        <f>H3604+J3604+L3604</f>
        <v>0</v>
      </c>
      <c r="O3604" s="450"/>
      <c r="P3604" s="450"/>
      <c r="Q3604" s="450"/>
      <c r="R3604" s="453" t="s">
        <v>0</v>
      </c>
      <c r="T3604" s="450">
        <v>0</v>
      </c>
    </row>
    <row r="3605" spans="1:20" s="525" customFormat="1" ht="24" hidden="1" customHeight="1">
      <c r="A3605" s="372" t="s">
        <v>3723</v>
      </c>
      <c r="B3605" s="454" t="s">
        <v>6530</v>
      </c>
      <c r="C3605" s="454" t="s">
        <v>6537</v>
      </c>
      <c r="D3605" s="455" t="s">
        <v>0</v>
      </c>
      <c r="E3605" s="455" t="s">
        <v>308</v>
      </c>
      <c r="F3605" s="456"/>
      <c r="G3605" s="457">
        <v>0</v>
      </c>
      <c r="H3605" s="456" t="e">
        <f>SUMIF($A$3606:$A$3631,$A3607,H$3606:H$3631)</f>
        <v>#REF!</v>
      </c>
      <c r="I3605" s="457">
        <v>0</v>
      </c>
      <c r="J3605" s="456">
        <f>SUMIF($A$3606:$A$3631,$A3607,J$3606:J$3631)</f>
        <v>0</v>
      </c>
      <c r="K3605" s="457">
        <v>0</v>
      </c>
      <c r="L3605" s="456">
        <f>SUMIF($A$3606:$A$3631,$A3607,L$3606:L$3631)</f>
        <v>0</v>
      </c>
      <c r="M3605" s="458">
        <v>0</v>
      </c>
      <c r="N3605" s="456" t="e">
        <f t="shared" ref="N3605" si="4879">H3605+J3605+L3605</f>
        <v>#REF!</v>
      </c>
      <c r="O3605" s="456">
        <f t="shared" ref="O3605" si="4880">F3605-F3604</f>
        <v>0</v>
      </c>
      <c r="P3605" s="456">
        <f t="shared" ref="P3605" si="4881">M3605-M3604</f>
        <v>0</v>
      </c>
      <c r="Q3605" s="456" t="e">
        <f t="shared" ref="Q3605" si="4882">N3605-N3604</f>
        <v>#REF!</v>
      </c>
      <c r="R3605" s="459"/>
      <c r="T3605" s="456">
        <v>0</v>
      </c>
    </row>
    <row r="3606" spans="1:20" s="485" customFormat="1" ht="24" hidden="1" customHeight="1">
      <c r="A3606" s="366" t="s">
        <v>3972</v>
      </c>
      <c r="B3606" s="418" t="s">
        <v>0</v>
      </c>
      <c r="C3606" s="899" t="s">
        <v>6821</v>
      </c>
      <c r="D3606" s="647" t="s">
        <v>6823</v>
      </c>
      <c r="E3606" s="901" t="s">
        <v>1860</v>
      </c>
      <c r="F3606" s="410"/>
      <c r="G3606" s="411"/>
      <c r="H3606" s="412">
        <f>INT($F3606*G3606)</f>
        <v>0</v>
      </c>
      <c r="I3606" s="411"/>
      <c r="J3606" s="412">
        <f>INT($F3606*I3606)</f>
        <v>0</v>
      </c>
      <c r="K3606" s="411">
        <v>0</v>
      </c>
      <c r="L3606" s="412">
        <f>INT($F3606*K3606)</f>
        <v>0</v>
      </c>
      <c r="M3606" s="412">
        <f>+G3606+I3606+K3606</f>
        <v>0</v>
      </c>
      <c r="N3606" s="412">
        <f>H3606+J3606+L3606</f>
        <v>0</v>
      </c>
      <c r="O3606" s="412"/>
      <c r="P3606" s="412"/>
      <c r="Q3606" s="412"/>
      <c r="R3606" s="419" t="s">
        <v>6860</v>
      </c>
      <c r="T3606" s="410"/>
    </row>
    <row r="3607" spans="1:20" s="77" customFormat="1" ht="24" hidden="1" customHeight="1">
      <c r="A3607" s="372" t="s">
        <v>3974</v>
      </c>
      <c r="B3607" s="421"/>
      <c r="C3607" s="900" t="str">
        <f>단가산출총괄표!C4</f>
        <v>조립식PC맨홀설치</v>
      </c>
      <c r="D3607" s="463" t="str">
        <f>단가산출총괄표!D4</f>
        <v>D1800,연직구체</v>
      </c>
      <c r="E3607" s="902" t="str">
        <f>단가산출총괄표!E4</f>
        <v>개</v>
      </c>
      <c r="F3607" s="415"/>
      <c r="G3607" s="416">
        <f>단가산출총괄표!G4</f>
        <v>6784</v>
      </c>
      <c r="H3607" s="417">
        <f t="shared" ref="H3607" si="4883">INT($F3607*G3607)</f>
        <v>0</v>
      </c>
      <c r="I3607" s="416"/>
      <c r="J3607" s="417">
        <f t="shared" ref="J3607" si="4884">INT($F3607*I3607)</f>
        <v>0</v>
      </c>
      <c r="K3607" s="416">
        <v>0</v>
      </c>
      <c r="L3607" s="417">
        <f t="shared" ref="L3607" si="4885">INT($F3607*K3607)</f>
        <v>0</v>
      </c>
      <c r="M3607" s="417">
        <f t="shared" ref="M3607" si="4886">+G3607+I3607+K3607</f>
        <v>6784</v>
      </c>
      <c r="N3607" s="417">
        <f t="shared" ref="N3607" si="4887">H3607+J3607+L3607</f>
        <v>0</v>
      </c>
      <c r="O3607" s="417">
        <f t="shared" ref="O3607" si="4888">F3607-F3606</f>
        <v>0</v>
      </c>
      <c r="P3607" s="417">
        <f t="shared" ref="P3607" si="4889">M3607-M3606</f>
        <v>6784</v>
      </c>
      <c r="Q3607" s="417">
        <f t="shared" ref="Q3607" si="4890">N3607-N3606</f>
        <v>0</v>
      </c>
      <c r="R3607" s="631" t="s">
        <v>6861</v>
      </c>
      <c r="T3607" s="415"/>
    </row>
    <row r="3608" spans="1:20" s="485" customFormat="1" ht="24" hidden="1" customHeight="1">
      <c r="A3608" s="366" t="s">
        <v>3972</v>
      </c>
      <c r="B3608" s="418" t="s">
        <v>0</v>
      </c>
      <c r="C3608" s="899" t="s">
        <v>6873</v>
      </c>
      <c r="D3608" s="647" t="s">
        <v>6877</v>
      </c>
      <c r="E3608" s="648" t="s">
        <v>18</v>
      </c>
      <c r="F3608" s="410"/>
      <c r="G3608" s="411"/>
      <c r="H3608" s="412">
        <f>INT($F3608*G3608)</f>
        <v>0</v>
      </c>
      <c r="I3608" s="411"/>
      <c r="J3608" s="412">
        <f>INT($F3608*I3608)</f>
        <v>0</v>
      </c>
      <c r="K3608" s="411">
        <v>0</v>
      </c>
      <c r="L3608" s="412">
        <f>INT($F3608*K3608)</f>
        <v>0</v>
      </c>
      <c r="M3608" s="412">
        <f>+G3608+I3608+K3608</f>
        <v>0</v>
      </c>
      <c r="N3608" s="412">
        <f>H3608+J3608+L3608</f>
        <v>0</v>
      </c>
      <c r="O3608" s="412"/>
      <c r="P3608" s="412"/>
      <c r="Q3608" s="412"/>
      <c r="R3608" s="419" t="s">
        <v>6859</v>
      </c>
      <c r="T3608" s="410"/>
    </row>
    <row r="3609" spans="1:20" s="77" customFormat="1" ht="24" hidden="1" customHeight="1">
      <c r="A3609" s="372" t="s">
        <v>4019</v>
      </c>
      <c r="B3609" s="421"/>
      <c r="C3609" s="900" t="e">
        <f>단가산출총괄표!#REF!</f>
        <v>#REF!</v>
      </c>
      <c r="D3609" s="463" t="e">
        <f>단가산출총괄표!#REF!</f>
        <v>#REF!</v>
      </c>
      <c r="E3609" s="464" t="e">
        <f>단가산출총괄표!#REF!</f>
        <v>#REF!</v>
      </c>
      <c r="F3609" s="415"/>
      <c r="G3609" s="416" t="e">
        <f>단가산출총괄표!#REF!</f>
        <v>#REF!</v>
      </c>
      <c r="H3609" s="417" t="e">
        <f t="shared" ref="H3609" si="4891">INT($F3609*G3609)</f>
        <v>#REF!</v>
      </c>
      <c r="I3609" s="416"/>
      <c r="J3609" s="417">
        <f t="shared" ref="J3609" si="4892">INT($F3609*I3609)</f>
        <v>0</v>
      </c>
      <c r="K3609" s="416">
        <v>0</v>
      </c>
      <c r="L3609" s="417">
        <f t="shared" ref="L3609" si="4893">INT($F3609*K3609)</f>
        <v>0</v>
      </c>
      <c r="M3609" s="417" t="e">
        <f t="shared" ref="M3609" si="4894">+G3609+I3609+K3609</f>
        <v>#REF!</v>
      </c>
      <c r="N3609" s="417" t="e">
        <f t="shared" ref="N3609" si="4895">H3609+J3609+L3609</f>
        <v>#REF!</v>
      </c>
      <c r="O3609" s="417">
        <f t="shared" ref="O3609" si="4896">F3609-F3608</f>
        <v>0</v>
      </c>
      <c r="P3609" s="417" t="e">
        <f t="shared" ref="P3609" si="4897">M3609-M3608</f>
        <v>#REF!</v>
      </c>
      <c r="Q3609" s="417" t="e">
        <f t="shared" ref="Q3609" si="4898">N3609-N3608</f>
        <v>#REF!</v>
      </c>
      <c r="R3609" s="422" t="s">
        <v>2081</v>
      </c>
      <c r="T3609" s="415"/>
    </row>
    <row r="3610" spans="1:20" s="485" customFormat="1" ht="24" hidden="1" customHeight="1">
      <c r="A3610" s="366" t="s">
        <v>3929</v>
      </c>
      <c r="B3610" s="418" t="s">
        <v>0</v>
      </c>
      <c r="C3610" s="899" t="s">
        <v>6873</v>
      </c>
      <c r="D3610" s="647" t="s">
        <v>6878</v>
      </c>
      <c r="E3610" s="648" t="s">
        <v>18</v>
      </c>
      <c r="F3610" s="410"/>
      <c r="G3610" s="411"/>
      <c r="H3610" s="412">
        <f>INT($F3610*G3610)</f>
        <v>0</v>
      </c>
      <c r="I3610" s="411"/>
      <c r="J3610" s="412">
        <f>INT($F3610*I3610)</f>
        <v>0</v>
      </c>
      <c r="K3610" s="411">
        <v>0</v>
      </c>
      <c r="L3610" s="412">
        <f>INT($F3610*K3610)</f>
        <v>0</v>
      </c>
      <c r="M3610" s="412">
        <f>+G3610+I3610+K3610</f>
        <v>0</v>
      </c>
      <c r="N3610" s="412">
        <f>H3610+J3610+L3610</f>
        <v>0</v>
      </c>
      <c r="O3610" s="412"/>
      <c r="P3610" s="412"/>
      <c r="Q3610" s="412"/>
      <c r="R3610" s="419" t="s">
        <v>6859</v>
      </c>
      <c r="T3610" s="410"/>
    </row>
    <row r="3611" spans="1:20" s="77" customFormat="1" ht="24" hidden="1" customHeight="1">
      <c r="A3611" s="372" t="s">
        <v>2219</v>
      </c>
      <c r="B3611" s="421"/>
      <c r="C3611" s="900" t="e">
        <f>단가산출총괄표!#REF!</f>
        <v>#REF!</v>
      </c>
      <c r="D3611" s="463" t="e">
        <f>단가산출총괄표!#REF!</f>
        <v>#REF!</v>
      </c>
      <c r="E3611" s="464" t="e">
        <f>단가산출총괄표!#REF!</f>
        <v>#REF!</v>
      </c>
      <c r="F3611" s="415"/>
      <c r="G3611" s="416" t="e">
        <f>단가산출총괄표!#REF!</f>
        <v>#REF!</v>
      </c>
      <c r="H3611" s="417" t="e">
        <f t="shared" ref="H3611" si="4899">INT($F3611*G3611)</f>
        <v>#REF!</v>
      </c>
      <c r="I3611" s="416"/>
      <c r="J3611" s="417">
        <f t="shared" ref="J3611" si="4900">INT($F3611*I3611)</f>
        <v>0</v>
      </c>
      <c r="K3611" s="416">
        <v>0</v>
      </c>
      <c r="L3611" s="417">
        <f t="shared" ref="L3611" si="4901">INT($F3611*K3611)</f>
        <v>0</v>
      </c>
      <c r="M3611" s="417" t="e">
        <f t="shared" ref="M3611" si="4902">+G3611+I3611+K3611</f>
        <v>#REF!</v>
      </c>
      <c r="N3611" s="417" t="e">
        <f t="shared" ref="N3611" si="4903">H3611+J3611+L3611</f>
        <v>#REF!</v>
      </c>
      <c r="O3611" s="417">
        <f t="shared" ref="O3611" si="4904">F3611-F3610</f>
        <v>0</v>
      </c>
      <c r="P3611" s="417" t="e">
        <f t="shared" ref="P3611" si="4905">M3611-M3610</f>
        <v>#REF!</v>
      </c>
      <c r="Q3611" s="417" t="e">
        <f t="shared" ref="Q3611" si="4906">N3611-N3610</f>
        <v>#REF!</v>
      </c>
      <c r="R3611" s="422" t="s">
        <v>2081</v>
      </c>
      <c r="T3611" s="415"/>
    </row>
    <row r="3612" spans="1:20" s="485" customFormat="1" ht="24" hidden="1" customHeight="1">
      <c r="A3612" s="366" t="s">
        <v>3929</v>
      </c>
      <c r="B3612" s="418" t="s">
        <v>0</v>
      </c>
      <c r="C3612" s="899" t="s">
        <v>6874</v>
      </c>
      <c r="D3612" s="647" t="s">
        <v>6879</v>
      </c>
      <c r="E3612" s="648" t="s">
        <v>18</v>
      </c>
      <c r="F3612" s="410"/>
      <c r="G3612" s="411"/>
      <c r="H3612" s="412">
        <f>INT($F3612*G3612)</f>
        <v>0</v>
      </c>
      <c r="I3612" s="411"/>
      <c r="J3612" s="412">
        <f>INT($F3612*I3612)</f>
        <v>0</v>
      </c>
      <c r="K3612" s="411">
        <v>0</v>
      </c>
      <c r="L3612" s="412">
        <f>INT($F3612*K3612)</f>
        <v>0</v>
      </c>
      <c r="M3612" s="412">
        <f>+G3612+I3612+K3612</f>
        <v>0</v>
      </c>
      <c r="N3612" s="412">
        <f>H3612+J3612+L3612</f>
        <v>0</v>
      </c>
      <c r="O3612" s="412"/>
      <c r="P3612" s="412"/>
      <c r="Q3612" s="412"/>
      <c r="R3612" s="419" t="s">
        <v>6859</v>
      </c>
      <c r="T3612" s="410"/>
    </row>
    <row r="3613" spans="1:20" s="77" customFormat="1" ht="24" hidden="1" customHeight="1">
      <c r="A3613" s="372" t="s">
        <v>2219</v>
      </c>
      <c r="B3613" s="421"/>
      <c r="C3613" s="900" t="e">
        <f>단가산출총괄표!#REF!</f>
        <v>#REF!</v>
      </c>
      <c r="D3613" s="463" t="e">
        <f>단가산출총괄표!#REF!</f>
        <v>#REF!</v>
      </c>
      <c r="E3613" s="464" t="e">
        <f>단가산출총괄표!#REF!</f>
        <v>#REF!</v>
      </c>
      <c r="F3613" s="415"/>
      <c r="G3613" s="416" t="e">
        <f>단가산출총괄표!#REF!</f>
        <v>#REF!</v>
      </c>
      <c r="H3613" s="417" t="e">
        <f t="shared" ref="H3613" si="4907">INT($F3613*G3613)</f>
        <v>#REF!</v>
      </c>
      <c r="I3613" s="416"/>
      <c r="J3613" s="417">
        <f t="shared" ref="J3613" si="4908">INT($F3613*I3613)</f>
        <v>0</v>
      </c>
      <c r="K3613" s="416">
        <v>0</v>
      </c>
      <c r="L3613" s="417">
        <f t="shared" ref="L3613" si="4909">INT($F3613*K3613)</f>
        <v>0</v>
      </c>
      <c r="M3613" s="417" t="e">
        <f t="shared" ref="M3613" si="4910">+G3613+I3613+K3613</f>
        <v>#REF!</v>
      </c>
      <c r="N3613" s="417" t="e">
        <f t="shared" ref="N3613" si="4911">H3613+J3613+L3613</f>
        <v>#REF!</v>
      </c>
      <c r="O3613" s="417">
        <f t="shared" ref="O3613" si="4912">F3613-F3612</f>
        <v>0</v>
      </c>
      <c r="P3613" s="417" t="e">
        <f t="shared" ref="P3613" si="4913">M3613-M3612</f>
        <v>#REF!</v>
      </c>
      <c r="Q3613" s="417" t="e">
        <f t="shared" ref="Q3613" si="4914">N3613-N3612</f>
        <v>#REF!</v>
      </c>
      <c r="R3613" s="422" t="s">
        <v>2081</v>
      </c>
      <c r="T3613" s="415"/>
    </row>
    <row r="3614" spans="1:20" s="485" customFormat="1" ht="24" hidden="1" customHeight="1">
      <c r="A3614" s="366" t="s">
        <v>3929</v>
      </c>
      <c r="B3614" s="418" t="s">
        <v>0</v>
      </c>
      <c r="C3614" s="899" t="s">
        <v>6874</v>
      </c>
      <c r="D3614" s="647" t="s">
        <v>6880</v>
      </c>
      <c r="E3614" s="648" t="s">
        <v>18</v>
      </c>
      <c r="F3614" s="410"/>
      <c r="G3614" s="411"/>
      <c r="H3614" s="412">
        <f>INT($F3614*G3614)</f>
        <v>0</v>
      </c>
      <c r="I3614" s="411"/>
      <c r="J3614" s="412">
        <f>INT($F3614*I3614)</f>
        <v>0</v>
      </c>
      <c r="K3614" s="411">
        <v>0</v>
      </c>
      <c r="L3614" s="412">
        <f>INT($F3614*K3614)</f>
        <v>0</v>
      </c>
      <c r="M3614" s="412">
        <f>+G3614+I3614+K3614</f>
        <v>0</v>
      </c>
      <c r="N3614" s="412">
        <f>H3614+J3614+L3614</f>
        <v>0</v>
      </c>
      <c r="O3614" s="412"/>
      <c r="P3614" s="412"/>
      <c r="Q3614" s="412"/>
      <c r="R3614" s="419" t="s">
        <v>6859</v>
      </c>
      <c r="T3614" s="410"/>
    </row>
    <row r="3615" spans="1:20" s="77" customFormat="1" ht="24" hidden="1" customHeight="1">
      <c r="A3615" s="372" t="s">
        <v>2219</v>
      </c>
      <c r="B3615" s="421"/>
      <c r="C3615" s="900" t="str">
        <f>단가산출총괄표!C5</f>
        <v>원심력 철근콘크리트관</v>
      </c>
      <c r="D3615" s="463" t="str">
        <f>단가산출총괄표!D5</f>
        <v>(B형:φ350㎜,VAT포함)</v>
      </c>
      <c r="E3615" s="464" t="str">
        <f>단가산출총괄표!E5</f>
        <v>EA</v>
      </c>
      <c r="F3615" s="415"/>
      <c r="G3615" s="416">
        <f>단가산출총괄표!F5</f>
        <v>63720</v>
      </c>
      <c r="H3615" s="417">
        <f t="shared" ref="H3615" si="4915">INT($F3615*G3615)</f>
        <v>0</v>
      </c>
      <c r="I3615" s="416"/>
      <c r="J3615" s="417">
        <f t="shared" ref="J3615" si="4916">INT($F3615*I3615)</f>
        <v>0</v>
      </c>
      <c r="K3615" s="416">
        <v>0</v>
      </c>
      <c r="L3615" s="417">
        <f t="shared" ref="L3615" si="4917">INT($F3615*K3615)</f>
        <v>0</v>
      </c>
      <c r="M3615" s="417">
        <f t="shared" ref="M3615" si="4918">+G3615+I3615+K3615</f>
        <v>63720</v>
      </c>
      <c r="N3615" s="417">
        <f t="shared" ref="N3615" si="4919">H3615+J3615+L3615</f>
        <v>0</v>
      </c>
      <c r="O3615" s="417">
        <f t="shared" ref="O3615" si="4920">F3615-F3614</f>
        <v>0</v>
      </c>
      <c r="P3615" s="417">
        <f t="shared" ref="P3615" si="4921">M3615-M3614</f>
        <v>63720</v>
      </c>
      <c r="Q3615" s="417">
        <f t="shared" ref="Q3615" si="4922">N3615-N3614</f>
        <v>0</v>
      </c>
      <c r="R3615" s="422" t="s">
        <v>2081</v>
      </c>
      <c r="T3615" s="415"/>
    </row>
    <row r="3616" spans="1:20" s="485" customFormat="1" ht="24" hidden="1" customHeight="1">
      <c r="A3616" s="366" t="s">
        <v>3929</v>
      </c>
      <c r="B3616" s="418" t="s">
        <v>0</v>
      </c>
      <c r="C3616" s="899" t="s">
        <v>6875</v>
      </c>
      <c r="D3616" s="647" t="s">
        <v>3889</v>
      </c>
      <c r="E3616" s="648" t="s">
        <v>18</v>
      </c>
      <c r="F3616" s="410"/>
      <c r="G3616" s="411"/>
      <c r="H3616" s="412">
        <f>INT($F3616*G3616)</f>
        <v>0</v>
      </c>
      <c r="I3616" s="411"/>
      <c r="J3616" s="412">
        <f>INT($F3616*I3616)</f>
        <v>0</v>
      </c>
      <c r="K3616" s="411">
        <v>0</v>
      </c>
      <c r="L3616" s="412">
        <f>INT($F3616*K3616)</f>
        <v>0</v>
      </c>
      <c r="M3616" s="412">
        <f>+G3616+I3616+K3616</f>
        <v>0</v>
      </c>
      <c r="N3616" s="412">
        <f>H3616+J3616+L3616</f>
        <v>0</v>
      </c>
      <c r="O3616" s="412"/>
      <c r="P3616" s="412"/>
      <c r="Q3616" s="412"/>
      <c r="R3616" s="419" t="s">
        <v>6859</v>
      </c>
      <c r="T3616" s="410"/>
    </row>
    <row r="3617" spans="1:20" s="77" customFormat="1" ht="24" hidden="1" customHeight="1">
      <c r="A3617" s="372" t="s">
        <v>2219</v>
      </c>
      <c r="B3617" s="421"/>
      <c r="C3617" s="900" t="str">
        <f>단가산출총괄표!C6</f>
        <v>원심력 철근콘크리트관</v>
      </c>
      <c r="D3617" s="463" t="str">
        <f>단가산출총괄표!D6</f>
        <v>(B형:φ400㎜,VAT포함)</v>
      </c>
      <c r="E3617" s="464" t="str">
        <f>단가산출총괄표!E6</f>
        <v>EA</v>
      </c>
      <c r="F3617" s="415"/>
      <c r="G3617" s="416">
        <f>단가산출총괄표!F6</f>
        <v>66920</v>
      </c>
      <c r="H3617" s="417">
        <f t="shared" ref="H3617" si="4923">INT($F3617*G3617)</f>
        <v>0</v>
      </c>
      <c r="I3617" s="416"/>
      <c r="J3617" s="417">
        <f t="shared" ref="J3617" si="4924">INT($F3617*I3617)</f>
        <v>0</v>
      </c>
      <c r="K3617" s="416">
        <v>0</v>
      </c>
      <c r="L3617" s="417">
        <f t="shared" ref="L3617" si="4925">INT($F3617*K3617)</f>
        <v>0</v>
      </c>
      <c r="M3617" s="417">
        <f t="shared" ref="M3617" si="4926">+G3617+I3617+K3617</f>
        <v>66920</v>
      </c>
      <c r="N3617" s="417">
        <f t="shared" ref="N3617" si="4927">H3617+J3617+L3617</f>
        <v>0</v>
      </c>
      <c r="O3617" s="417">
        <f t="shared" ref="O3617" si="4928">F3617-F3616</f>
        <v>0</v>
      </c>
      <c r="P3617" s="417">
        <f t="shared" ref="P3617" si="4929">M3617-M3616</f>
        <v>66920</v>
      </c>
      <c r="Q3617" s="417">
        <f t="shared" ref="Q3617" si="4930">N3617-N3616</f>
        <v>0</v>
      </c>
      <c r="R3617" s="422" t="s">
        <v>2081</v>
      </c>
      <c r="T3617" s="415"/>
    </row>
    <row r="3618" spans="1:20" s="485" customFormat="1" ht="24" hidden="1" customHeight="1">
      <c r="A3618" s="366" t="s">
        <v>3929</v>
      </c>
      <c r="B3618" s="418" t="s">
        <v>0</v>
      </c>
      <c r="C3618" s="899" t="s">
        <v>6866</v>
      </c>
      <c r="D3618" s="647" t="s">
        <v>93</v>
      </c>
      <c r="E3618" s="648" t="s">
        <v>18</v>
      </c>
      <c r="F3618" s="410"/>
      <c r="G3618" s="411"/>
      <c r="H3618" s="412">
        <f>INT($F3618*G3618)</f>
        <v>0</v>
      </c>
      <c r="I3618" s="411"/>
      <c r="J3618" s="412">
        <f>INT($F3618*I3618)</f>
        <v>0</v>
      </c>
      <c r="K3618" s="411">
        <v>0</v>
      </c>
      <c r="L3618" s="412">
        <f>INT($F3618*K3618)</f>
        <v>0</v>
      </c>
      <c r="M3618" s="412">
        <f>+G3618+I3618+K3618</f>
        <v>0</v>
      </c>
      <c r="N3618" s="412">
        <f>H3618+J3618+L3618</f>
        <v>0</v>
      </c>
      <c r="O3618" s="412"/>
      <c r="P3618" s="412"/>
      <c r="Q3618" s="412"/>
      <c r="R3618" s="419" t="s">
        <v>6859</v>
      </c>
      <c r="T3618" s="410"/>
    </row>
    <row r="3619" spans="1:20" s="77" customFormat="1" ht="24" hidden="1" customHeight="1">
      <c r="A3619" s="372" t="s">
        <v>2219</v>
      </c>
      <c r="B3619" s="421"/>
      <c r="C3619" s="900" t="str">
        <f>단가산출총괄표!C7</f>
        <v>원심력 철근콘크리트관</v>
      </c>
      <c r="D3619" s="463" t="str">
        <f>단가산출총괄표!D7</f>
        <v>(B형:φ600㎜,VAT포함)</v>
      </c>
      <c r="E3619" s="464" t="str">
        <f>단가산출총괄표!E7</f>
        <v>EA</v>
      </c>
      <c r="F3619" s="415"/>
      <c r="G3619" s="416">
        <f>단가산출총괄표!F7</f>
        <v>130080</v>
      </c>
      <c r="H3619" s="417">
        <f t="shared" ref="H3619" si="4931">INT($F3619*G3619)</f>
        <v>0</v>
      </c>
      <c r="I3619" s="416"/>
      <c r="J3619" s="417">
        <f t="shared" ref="J3619" si="4932">INT($F3619*I3619)</f>
        <v>0</v>
      </c>
      <c r="K3619" s="416">
        <v>0</v>
      </c>
      <c r="L3619" s="417">
        <f t="shared" ref="L3619" si="4933">INT($F3619*K3619)</f>
        <v>0</v>
      </c>
      <c r="M3619" s="417">
        <f t="shared" ref="M3619" si="4934">+G3619+I3619+K3619</f>
        <v>130080</v>
      </c>
      <c r="N3619" s="417">
        <f t="shared" ref="N3619" si="4935">H3619+J3619+L3619</f>
        <v>0</v>
      </c>
      <c r="O3619" s="417">
        <f t="shared" ref="O3619" si="4936">F3619-F3618</f>
        <v>0</v>
      </c>
      <c r="P3619" s="417">
        <f t="shared" ref="P3619" si="4937">M3619-M3618</f>
        <v>130080</v>
      </c>
      <c r="Q3619" s="417">
        <f t="shared" ref="Q3619" si="4938">N3619-N3618</f>
        <v>0</v>
      </c>
      <c r="R3619" s="422" t="s">
        <v>2081</v>
      </c>
      <c r="T3619" s="415"/>
    </row>
    <row r="3620" spans="1:20" s="485" customFormat="1" ht="24" hidden="1" customHeight="1">
      <c r="A3620" s="366" t="s">
        <v>3929</v>
      </c>
      <c r="B3620" s="418" t="s">
        <v>0</v>
      </c>
      <c r="C3620" s="899" t="s">
        <v>6876</v>
      </c>
      <c r="D3620" s="647" t="s">
        <v>3889</v>
      </c>
      <c r="E3620" s="648" t="s">
        <v>2382</v>
      </c>
      <c r="F3620" s="410"/>
      <c r="G3620" s="411"/>
      <c r="H3620" s="412">
        <f>INT($F3620*G3620)</f>
        <v>0</v>
      </c>
      <c r="I3620" s="411"/>
      <c r="J3620" s="412">
        <f>INT($F3620*I3620)</f>
        <v>0</v>
      </c>
      <c r="K3620" s="411">
        <v>0</v>
      </c>
      <c r="L3620" s="412">
        <f>INT($F3620*K3620)</f>
        <v>0</v>
      </c>
      <c r="M3620" s="412">
        <f>+G3620+I3620+K3620</f>
        <v>0</v>
      </c>
      <c r="N3620" s="412">
        <f>H3620+J3620+L3620</f>
        <v>0</v>
      </c>
      <c r="O3620" s="412"/>
      <c r="P3620" s="412"/>
      <c r="Q3620" s="412"/>
      <c r="R3620" s="419" t="s">
        <v>6859</v>
      </c>
      <c r="T3620" s="410"/>
    </row>
    <row r="3621" spans="1:20" s="77" customFormat="1" ht="24" hidden="1" customHeight="1">
      <c r="A3621" s="372" t="s">
        <v>2219</v>
      </c>
      <c r="B3621" s="421"/>
      <c r="C3621" s="900" t="str">
        <f>단가산출총괄표!C8</f>
        <v>원심력 철근콘크리트관</v>
      </c>
      <c r="D3621" s="463" t="str">
        <f>단가산출총괄표!D8</f>
        <v>(B형:φ700㎜,VAT포함)</v>
      </c>
      <c r="E3621" s="464" t="str">
        <f>단가산출총괄표!E8</f>
        <v>EA</v>
      </c>
      <c r="F3621" s="415"/>
      <c r="G3621" s="416">
        <f>단가산출총괄표!F8</f>
        <v>178590</v>
      </c>
      <c r="H3621" s="417">
        <f t="shared" ref="H3621" si="4939">INT($F3621*G3621)</f>
        <v>0</v>
      </c>
      <c r="I3621" s="416"/>
      <c r="J3621" s="417">
        <f t="shared" ref="J3621" si="4940">INT($F3621*I3621)</f>
        <v>0</v>
      </c>
      <c r="K3621" s="416">
        <v>0</v>
      </c>
      <c r="L3621" s="417">
        <f t="shared" ref="L3621" si="4941">INT($F3621*K3621)</f>
        <v>0</v>
      </c>
      <c r="M3621" s="417">
        <f t="shared" ref="M3621" si="4942">+G3621+I3621+K3621</f>
        <v>178590</v>
      </c>
      <c r="N3621" s="417">
        <f t="shared" ref="N3621" si="4943">H3621+J3621+L3621</f>
        <v>0</v>
      </c>
      <c r="O3621" s="417">
        <f t="shared" ref="O3621" si="4944">F3621-F3620</f>
        <v>0</v>
      </c>
      <c r="P3621" s="417">
        <f t="shared" ref="P3621" si="4945">M3621-M3620</f>
        <v>178590</v>
      </c>
      <c r="Q3621" s="417">
        <f t="shared" ref="Q3621" si="4946">N3621-N3620</f>
        <v>0</v>
      </c>
      <c r="R3621" s="422" t="s">
        <v>2081</v>
      </c>
      <c r="T3621" s="415"/>
    </row>
    <row r="3622" spans="1:20" s="485" customFormat="1" ht="24" hidden="1" customHeight="1">
      <c r="A3622" s="366" t="s">
        <v>3929</v>
      </c>
      <c r="B3622" s="418" t="s">
        <v>0</v>
      </c>
      <c r="C3622" s="899" t="s">
        <v>6873</v>
      </c>
      <c r="D3622" s="647" t="s">
        <v>6882</v>
      </c>
      <c r="E3622" s="648" t="s">
        <v>18</v>
      </c>
      <c r="F3622" s="410"/>
      <c r="G3622" s="411"/>
      <c r="H3622" s="412">
        <f>INT($F3622*G3622)</f>
        <v>0</v>
      </c>
      <c r="I3622" s="411"/>
      <c r="J3622" s="412">
        <f>INT($F3622*I3622)</f>
        <v>0</v>
      </c>
      <c r="K3622" s="411">
        <v>0</v>
      </c>
      <c r="L3622" s="412">
        <f>INT($F3622*K3622)</f>
        <v>0</v>
      </c>
      <c r="M3622" s="412">
        <f>+G3622+I3622+K3622</f>
        <v>0</v>
      </c>
      <c r="N3622" s="412">
        <f>H3622+J3622+L3622</f>
        <v>0</v>
      </c>
      <c r="O3622" s="412"/>
      <c r="P3622" s="412"/>
      <c r="Q3622" s="412"/>
      <c r="R3622" s="419" t="s">
        <v>6859</v>
      </c>
      <c r="T3622" s="410"/>
    </row>
    <row r="3623" spans="1:20" s="77" customFormat="1" ht="24" hidden="1" customHeight="1">
      <c r="A3623" s="372" t="s">
        <v>2219</v>
      </c>
      <c r="B3623" s="421"/>
      <c r="C3623" s="900" t="str">
        <f>단가산출총괄표!C9</f>
        <v>원심력 철근콘크리트관</v>
      </c>
      <c r="D3623" s="463" t="str">
        <f>단가산출총괄표!D9</f>
        <v>(B형:φ900㎜,VAT포함)</v>
      </c>
      <c r="E3623" s="464" t="str">
        <f>단가산출총괄표!E9</f>
        <v>EA</v>
      </c>
      <c r="F3623" s="415"/>
      <c r="G3623" s="416">
        <f>단가산출총괄표!F9</f>
        <v>291160</v>
      </c>
      <c r="H3623" s="417">
        <f t="shared" ref="H3623" si="4947">INT($F3623*G3623)</f>
        <v>0</v>
      </c>
      <c r="I3623" s="416"/>
      <c r="J3623" s="417">
        <f t="shared" ref="J3623" si="4948">INT($F3623*I3623)</f>
        <v>0</v>
      </c>
      <c r="K3623" s="416">
        <v>0</v>
      </c>
      <c r="L3623" s="417">
        <f t="shared" ref="L3623" si="4949">INT($F3623*K3623)</f>
        <v>0</v>
      </c>
      <c r="M3623" s="417">
        <f t="shared" ref="M3623" si="4950">+G3623+I3623+K3623</f>
        <v>291160</v>
      </c>
      <c r="N3623" s="417">
        <f t="shared" ref="N3623" si="4951">H3623+J3623+L3623</f>
        <v>0</v>
      </c>
      <c r="O3623" s="417">
        <f t="shared" ref="O3623" si="4952">F3623-F3622</f>
        <v>0</v>
      </c>
      <c r="P3623" s="417">
        <f t="shared" ref="P3623" si="4953">M3623-M3622</f>
        <v>291160</v>
      </c>
      <c r="Q3623" s="417">
        <f t="shared" ref="Q3623" si="4954">N3623-N3622</f>
        <v>0</v>
      </c>
      <c r="R3623" s="422" t="s">
        <v>2081</v>
      </c>
      <c r="T3623" s="415"/>
    </row>
    <row r="3624" spans="1:20" s="485" customFormat="1" ht="24" hidden="1" customHeight="1">
      <c r="A3624" s="366" t="s">
        <v>3929</v>
      </c>
      <c r="B3624" s="418" t="s">
        <v>0</v>
      </c>
      <c r="C3624" s="899" t="s">
        <v>6873</v>
      </c>
      <c r="D3624" s="647" t="s">
        <v>6883</v>
      </c>
      <c r="E3624" s="648" t="s">
        <v>18</v>
      </c>
      <c r="F3624" s="410"/>
      <c r="G3624" s="411"/>
      <c r="H3624" s="412">
        <f>INT($F3624*G3624)</f>
        <v>0</v>
      </c>
      <c r="I3624" s="411"/>
      <c r="J3624" s="412">
        <f>INT($F3624*I3624)</f>
        <v>0</v>
      </c>
      <c r="K3624" s="411">
        <v>0</v>
      </c>
      <c r="L3624" s="412">
        <f>INT($F3624*K3624)</f>
        <v>0</v>
      </c>
      <c r="M3624" s="412">
        <f>+G3624+I3624+K3624</f>
        <v>0</v>
      </c>
      <c r="N3624" s="412">
        <f>H3624+J3624+L3624</f>
        <v>0</v>
      </c>
      <c r="O3624" s="412"/>
      <c r="P3624" s="412"/>
      <c r="Q3624" s="412"/>
      <c r="R3624" s="419" t="s">
        <v>6859</v>
      </c>
      <c r="T3624" s="410"/>
    </row>
    <row r="3625" spans="1:20" s="77" customFormat="1" ht="24" hidden="1" customHeight="1">
      <c r="A3625" s="372" t="s">
        <v>2219</v>
      </c>
      <c r="B3625" s="421"/>
      <c r="C3625" s="900" t="str">
        <f>단가산출총괄표!C11</f>
        <v>조립식PC맨홀,1호</v>
      </c>
      <c r="D3625" s="463" t="str">
        <f>단가산출총괄표!D11</f>
        <v>(상부:φ900㎜×200S,VAT포함)</v>
      </c>
      <c r="E3625" s="464" t="str">
        <f>단가산출총괄표!E11</f>
        <v>개</v>
      </c>
      <c r="F3625" s="415"/>
      <c r="G3625" s="416">
        <f>단가산출총괄표!F11</f>
        <v>140400</v>
      </c>
      <c r="H3625" s="417">
        <f t="shared" ref="H3625" si="4955">INT($F3625*G3625)</f>
        <v>0</v>
      </c>
      <c r="I3625" s="416"/>
      <c r="J3625" s="417">
        <f t="shared" ref="J3625" si="4956">INT($F3625*I3625)</f>
        <v>0</v>
      </c>
      <c r="K3625" s="416">
        <v>0</v>
      </c>
      <c r="L3625" s="417">
        <f t="shared" ref="L3625" si="4957">INT($F3625*K3625)</f>
        <v>0</v>
      </c>
      <c r="M3625" s="417">
        <f t="shared" ref="M3625" si="4958">+G3625+I3625+K3625</f>
        <v>140400</v>
      </c>
      <c r="N3625" s="417">
        <f t="shared" ref="N3625" si="4959">H3625+J3625+L3625</f>
        <v>0</v>
      </c>
      <c r="O3625" s="417">
        <f t="shared" ref="O3625" si="4960">F3625-F3624</f>
        <v>0</v>
      </c>
      <c r="P3625" s="417">
        <f t="shared" ref="P3625" si="4961">M3625-M3624</f>
        <v>140400</v>
      </c>
      <c r="Q3625" s="417">
        <f t="shared" ref="Q3625" si="4962">N3625-N3624</f>
        <v>0</v>
      </c>
      <c r="R3625" s="422" t="s">
        <v>2081</v>
      </c>
      <c r="T3625" s="415"/>
    </row>
    <row r="3626" spans="1:20" s="485" customFormat="1" ht="24" hidden="1" customHeight="1">
      <c r="A3626" s="366" t="s">
        <v>3929</v>
      </c>
      <c r="B3626" s="418" t="s">
        <v>0</v>
      </c>
      <c r="C3626" s="899" t="s">
        <v>6874</v>
      </c>
      <c r="D3626" s="647" t="s">
        <v>6881</v>
      </c>
      <c r="E3626" s="648" t="s">
        <v>18</v>
      </c>
      <c r="F3626" s="410"/>
      <c r="G3626" s="411"/>
      <c r="H3626" s="412">
        <f>INT($F3626*G3626)</f>
        <v>0</v>
      </c>
      <c r="I3626" s="411"/>
      <c r="J3626" s="412">
        <f>INT($F3626*I3626)</f>
        <v>0</v>
      </c>
      <c r="K3626" s="411">
        <v>0</v>
      </c>
      <c r="L3626" s="412">
        <f>INT($F3626*K3626)</f>
        <v>0</v>
      </c>
      <c r="M3626" s="412">
        <f>+G3626+I3626+K3626</f>
        <v>0</v>
      </c>
      <c r="N3626" s="412">
        <f>H3626+J3626+L3626</f>
        <v>0</v>
      </c>
      <c r="O3626" s="412"/>
      <c r="P3626" s="412"/>
      <c r="Q3626" s="412"/>
      <c r="R3626" s="419" t="s">
        <v>6859</v>
      </c>
      <c r="T3626" s="410"/>
    </row>
    <row r="3627" spans="1:20" s="77" customFormat="1" ht="24" hidden="1" customHeight="1">
      <c r="A3627" s="372" t="s">
        <v>2219</v>
      </c>
      <c r="B3627" s="421"/>
      <c r="C3627" s="900" t="str">
        <f>단가산출총괄표!C12</f>
        <v>조립식PC맨홀,1호</v>
      </c>
      <c r="D3627" s="463" t="str">
        <f>단가산출총괄표!D12</f>
        <v>(하부:φ900㎜×1000B,VAT포함)</v>
      </c>
      <c r="E3627" s="464" t="str">
        <f>단가산출총괄표!E12</f>
        <v>개</v>
      </c>
      <c r="F3627" s="415"/>
      <c r="G3627" s="416">
        <f>단가산출총괄표!F12</f>
        <v>387000</v>
      </c>
      <c r="H3627" s="417">
        <f t="shared" ref="H3627" si="4963">INT($F3627*G3627)</f>
        <v>0</v>
      </c>
      <c r="I3627" s="416"/>
      <c r="J3627" s="417">
        <f t="shared" ref="J3627" si="4964">INT($F3627*I3627)</f>
        <v>0</v>
      </c>
      <c r="K3627" s="416">
        <v>0</v>
      </c>
      <c r="L3627" s="417">
        <f t="shared" ref="L3627" si="4965">INT($F3627*K3627)</f>
        <v>0</v>
      </c>
      <c r="M3627" s="417">
        <f t="shared" ref="M3627" si="4966">+G3627+I3627+K3627</f>
        <v>387000</v>
      </c>
      <c r="N3627" s="417">
        <f t="shared" ref="N3627" si="4967">H3627+J3627+L3627</f>
        <v>0</v>
      </c>
      <c r="O3627" s="417">
        <f t="shared" ref="O3627" si="4968">F3627-F3626</f>
        <v>0</v>
      </c>
      <c r="P3627" s="417">
        <f t="shared" ref="P3627" si="4969">M3627-M3626</f>
        <v>387000</v>
      </c>
      <c r="Q3627" s="417">
        <f t="shared" ref="Q3627" si="4970">N3627-N3626</f>
        <v>0</v>
      </c>
      <c r="R3627" s="422" t="s">
        <v>2081</v>
      </c>
      <c r="T3627" s="415"/>
    </row>
    <row r="3628" spans="1:20" s="485" customFormat="1" ht="24" hidden="1" customHeight="1">
      <c r="A3628" s="366" t="s">
        <v>3929</v>
      </c>
      <c r="B3628" s="418" t="s">
        <v>0</v>
      </c>
      <c r="C3628" s="899" t="s">
        <v>6876</v>
      </c>
      <c r="D3628" s="647" t="s">
        <v>6871</v>
      </c>
      <c r="E3628" s="648" t="s">
        <v>2382</v>
      </c>
      <c r="F3628" s="410"/>
      <c r="G3628" s="411"/>
      <c r="H3628" s="412">
        <f>INT($F3628*G3628)</f>
        <v>0</v>
      </c>
      <c r="I3628" s="411"/>
      <c r="J3628" s="412">
        <f>INT($F3628*I3628)</f>
        <v>0</v>
      </c>
      <c r="K3628" s="411">
        <v>0</v>
      </c>
      <c r="L3628" s="412">
        <f>INT($F3628*K3628)</f>
        <v>0</v>
      </c>
      <c r="M3628" s="412">
        <f>+G3628+I3628+K3628</f>
        <v>0</v>
      </c>
      <c r="N3628" s="412">
        <f>H3628+J3628+L3628</f>
        <v>0</v>
      </c>
      <c r="O3628" s="412"/>
      <c r="P3628" s="412"/>
      <c r="Q3628" s="412"/>
      <c r="R3628" s="419" t="s">
        <v>6859</v>
      </c>
      <c r="T3628" s="410"/>
    </row>
    <row r="3629" spans="1:20" s="77" customFormat="1" ht="24" hidden="1" customHeight="1">
      <c r="A3629" s="372" t="s">
        <v>2219</v>
      </c>
      <c r="B3629" s="421"/>
      <c r="C3629" s="900" t="str">
        <f>단가산출총괄표!C15</f>
        <v>조립식PC맨홀,2호</v>
      </c>
      <c r="D3629" s="463" t="str">
        <f>단가산출총괄표!D15</f>
        <v>(상부:φ1200㎜×400S,VAT포함)</v>
      </c>
      <c r="E3629" s="464" t="str">
        <f>단가산출총괄표!E15</f>
        <v>개</v>
      </c>
      <c r="F3629" s="415"/>
      <c r="G3629" s="416">
        <f>단가산출총괄표!F15</f>
        <v>300900</v>
      </c>
      <c r="H3629" s="417">
        <f t="shared" ref="H3629" si="4971">INT($F3629*G3629)</f>
        <v>0</v>
      </c>
      <c r="I3629" s="416"/>
      <c r="J3629" s="417">
        <f t="shared" ref="J3629" si="4972">INT($F3629*I3629)</f>
        <v>0</v>
      </c>
      <c r="K3629" s="416">
        <v>0</v>
      </c>
      <c r="L3629" s="417">
        <f t="shared" ref="L3629" si="4973">INT($F3629*K3629)</f>
        <v>0</v>
      </c>
      <c r="M3629" s="417">
        <f t="shared" ref="M3629" si="4974">+G3629+I3629+K3629</f>
        <v>300900</v>
      </c>
      <c r="N3629" s="417">
        <f t="shared" ref="N3629" si="4975">H3629+J3629+L3629</f>
        <v>0</v>
      </c>
      <c r="O3629" s="417">
        <f t="shared" ref="O3629" si="4976">F3629-F3628</f>
        <v>0</v>
      </c>
      <c r="P3629" s="417">
        <f t="shared" ref="P3629" si="4977">M3629-M3628</f>
        <v>300900</v>
      </c>
      <c r="Q3629" s="417">
        <f t="shared" ref="Q3629" si="4978">N3629-N3628</f>
        <v>0</v>
      </c>
      <c r="R3629" s="422" t="s">
        <v>2081</v>
      </c>
      <c r="T3629" s="415"/>
    </row>
    <row r="3630" spans="1:20" s="485" customFormat="1" ht="24" hidden="1" customHeight="1">
      <c r="A3630" s="366" t="s">
        <v>2246</v>
      </c>
      <c r="B3630" s="418" t="s">
        <v>0</v>
      </c>
      <c r="C3630" s="658" t="s">
        <v>6869</v>
      </c>
      <c r="D3630" s="418"/>
      <c r="E3630" s="630" t="s">
        <v>6868</v>
      </c>
      <c r="F3630" s="906"/>
      <c r="G3630" s="411"/>
      <c r="H3630" s="412">
        <f>INT($F3630*G3630)</f>
        <v>0</v>
      </c>
      <c r="I3630" s="411"/>
      <c r="J3630" s="412">
        <f>INT($F3630*I3630)</f>
        <v>0</v>
      </c>
      <c r="K3630" s="411">
        <v>41766</v>
      </c>
      <c r="L3630" s="412">
        <f>INT($F3630*K3630)</f>
        <v>0</v>
      </c>
      <c r="M3630" s="412">
        <f>+G3630+I3630+K3630</f>
        <v>41766</v>
      </c>
      <c r="N3630" s="412">
        <f>H3630+J3630+L3630</f>
        <v>0</v>
      </c>
      <c r="O3630" s="412"/>
      <c r="P3630" s="412"/>
      <c r="Q3630" s="412"/>
      <c r="R3630" s="419"/>
      <c r="T3630" s="410"/>
    </row>
    <row r="3631" spans="1:20" s="77" customFormat="1" ht="24" hidden="1" customHeight="1">
      <c r="A3631" s="372" t="s">
        <v>3711</v>
      </c>
      <c r="B3631" s="421"/>
      <c r="C3631" s="659" t="s">
        <v>6870</v>
      </c>
      <c r="D3631" s="421"/>
      <c r="E3631" s="631" t="s">
        <v>6868</v>
      </c>
      <c r="F3631" s="415"/>
      <c r="G3631" s="416"/>
      <c r="H3631" s="417">
        <f t="shared" ref="H3631" si="4979">INT($F3631*G3631)</f>
        <v>0</v>
      </c>
      <c r="I3631" s="416"/>
      <c r="J3631" s="417">
        <f t="shared" ref="J3631" si="4980">INT($F3631*I3631)</f>
        <v>0</v>
      </c>
      <c r="K3631" s="416">
        <v>41766</v>
      </c>
      <c r="L3631" s="417">
        <f t="shared" ref="L3631" si="4981">INT($F3631*K3631)</f>
        <v>0</v>
      </c>
      <c r="M3631" s="417">
        <f t="shared" ref="M3631" si="4982">+G3631+I3631+K3631</f>
        <v>41766</v>
      </c>
      <c r="N3631" s="417">
        <f t="shared" ref="N3631" si="4983">H3631+J3631+L3631</f>
        <v>0</v>
      </c>
      <c r="O3631" s="417">
        <f t="shared" ref="O3631" si="4984">F3631-F3630</f>
        <v>0</v>
      </c>
      <c r="P3631" s="417">
        <f t="shared" ref="P3631" si="4985">M3631-M3630</f>
        <v>0</v>
      </c>
      <c r="Q3631" s="417">
        <f t="shared" ref="Q3631" si="4986">N3631-N3630</f>
        <v>0</v>
      </c>
      <c r="R3631" s="631" t="s">
        <v>6862</v>
      </c>
      <c r="T3631" s="415"/>
    </row>
    <row r="3632" spans="1:20" s="371" customFormat="1" ht="24" hidden="1" customHeight="1">
      <c r="A3632" s="366" t="s">
        <v>2093</v>
      </c>
      <c r="B3632" s="395" t="s">
        <v>4</v>
      </c>
      <c r="C3632" s="395" t="s">
        <v>2062</v>
      </c>
      <c r="D3632" s="396" t="s">
        <v>0</v>
      </c>
      <c r="E3632" s="396" t="s">
        <v>0</v>
      </c>
      <c r="F3632" s="397"/>
      <c r="G3632" s="398">
        <v>0</v>
      </c>
      <c r="H3632" s="397">
        <f>H3634</f>
        <v>0</v>
      </c>
      <c r="I3632" s="398">
        <v>0</v>
      </c>
      <c r="J3632" s="397">
        <f>J3634</f>
        <v>0</v>
      </c>
      <c r="K3632" s="398">
        <v>0</v>
      </c>
      <c r="L3632" s="397">
        <f>L3634</f>
        <v>0</v>
      </c>
      <c r="M3632" s="399">
        <v>0</v>
      </c>
      <c r="N3632" s="397">
        <f>H3632+J3632+L3632</f>
        <v>0</v>
      </c>
      <c r="O3632" s="397"/>
      <c r="P3632" s="397"/>
      <c r="Q3632" s="397"/>
      <c r="R3632" s="400" t="s">
        <v>0</v>
      </c>
      <c r="T3632" s="397">
        <v>0</v>
      </c>
    </row>
    <row r="3633" spans="1:20" s="81" customFormat="1" ht="24" hidden="1" customHeight="1">
      <c r="A3633" s="372" t="s">
        <v>4040</v>
      </c>
      <c r="B3633" s="402" t="s">
        <v>4</v>
      </c>
      <c r="C3633" s="402" t="s">
        <v>4041</v>
      </c>
      <c r="D3633" s="403" t="s">
        <v>0</v>
      </c>
      <c r="E3633" s="403" t="s">
        <v>0</v>
      </c>
      <c r="F3633" s="404"/>
      <c r="G3633" s="405">
        <v>0</v>
      </c>
      <c r="H3633" s="404">
        <f>H3635</f>
        <v>0</v>
      </c>
      <c r="I3633" s="405">
        <v>0</v>
      </c>
      <c r="J3633" s="404">
        <f>J3635</f>
        <v>0</v>
      </c>
      <c r="K3633" s="405">
        <v>0</v>
      </c>
      <c r="L3633" s="404">
        <f>L3635</f>
        <v>0</v>
      </c>
      <c r="M3633" s="406">
        <v>0</v>
      </c>
      <c r="N3633" s="404">
        <f t="shared" si="4876"/>
        <v>0</v>
      </c>
      <c r="O3633" s="404">
        <f t="shared" ref="O3633" si="4987">F3633-F3632</f>
        <v>0</v>
      </c>
      <c r="P3633" s="404">
        <f t="shared" ref="P3633:Q3633" si="4988">M3633-M3632</f>
        <v>0</v>
      </c>
      <c r="Q3633" s="404">
        <f t="shared" si="4988"/>
        <v>0</v>
      </c>
      <c r="R3633" s="407"/>
      <c r="T3633" s="404">
        <v>0</v>
      </c>
    </row>
    <row r="3634" spans="1:20" s="371" customFormat="1" ht="24" hidden="1" customHeight="1">
      <c r="A3634" s="366" t="s">
        <v>3972</v>
      </c>
      <c r="B3634" s="436" t="s">
        <v>2141</v>
      </c>
      <c r="C3634" s="436" t="s">
        <v>4042</v>
      </c>
      <c r="D3634" s="437" t="s">
        <v>0</v>
      </c>
      <c r="E3634" s="437" t="s">
        <v>0</v>
      </c>
      <c r="F3634" s="438"/>
      <c r="G3634" s="439">
        <v>0</v>
      </c>
      <c r="H3634" s="438">
        <f>H3636+H3654++H3766+H3782+H3710</f>
        <v>0</v>
      </c>
      <c r="I3634" s="439">
        <v>0</v>
      </c>
      <c r="J3634" s="438">
        <f>J3636+J3654++J3766+J3782+J3710</f>
        <v>0</v>
      </c>
      <c r="K3634" s="439">
        <v>0</v>
      </c>
      <c r="L3634" s="438">
        <f>L3636+L3654++L3766+L3782+L3710</f>
        <v>0</v>
      </c>
      <c r="M3634" s="440">
        <v>0</v>
      </c>
      <c r="N3634" s="438">
        <f>H3634+J3634+L3634</f>
        <v>0</v>
      </c>
      <c r="O3634" s="438"/>
      <c r="P3634" s="438"/>
      <c r="Q3634" s="438"/>
      <c r="R3634" s="441" t="s">
        <v>0</v>
      </c>
      <c r="T3634" s="438">
        <v>0</v>
      </c>
    </row>
    <row r="3635" spans="1:20" s="81" customFormat="1" ht="24" hidden="1" customHeight="1">
      <c r="A3635" s="372" t="s">
        <v>3935</v>
      </c>
      <c r="B3635" s="442" t="s">
        <v>2141</v>
      </c>
      <c r="C3635" s="442" t="s">
        <v>4043</v>
      </c>
      <c r="D3635" s="443" t="s">
        <v>0</v>
      </c>
      <c r="E3635" s="443" t="s">
        <v>0</v>
      </c>
      <c r="F3635" s="444"/>
      <c r="G3635" s="445">
        <v>0</v>
      </c>
      <c r="H3635" s="444">
        <f>H3637+H3655++H3767+H3783+H3711</f>
        <v>0</v>
      </c>
      <c r="I3635" s="445">
        <v>0</v>
      </c>
      <c r="J3635" s="444">
        <f>J3637+J3655++J3767+J3783+J3711</f>
        <v>0</v>
      </c>
      <c r="K3635" s="445">
        <v>0</v>
      </c>
      <c r="L3635" s="444">
        <f>L3637+L3655++L3767+L3783+L3711</f>
        <v>0</v>
      </c>
      <c r="M3635" s="446">
        <v>0</v>
      </c>
      <c r="N3635" s="444">
        <f t="shared" si="4876"/>
        <v>0</v>
      </c>
      <c r="O3635" s="444">
        <f t="shared" ref="O3635" si="4989">F3635-F3634</f>
        <v>0</v>
      </c>
      <c r="P3635" s="444">
        <f t="shared" ref="P3635:Q3635" si="4990">M3635-M3634</f>
        <v>0</v>
      </c>
      <c r="Q3635" s="444">
        <f t="shared" si="4990"/>
        <v>0</v>
      </c>
      <c r="R3635" s="447"/>
      <c r="T3635" s="444">
        <v>0</v>
      </c>
    </row>
    <row r="3636" spans="1:20" s="460" customFormat="1" ht="24" hidden="1" customHeight="1">
      <c r="A3636" s="366" t="s">
        <v>3972</v>
      </c>
      <c r="B3636" s="448" t="s">
        <v>4044</v>
      </c>
      <c r="C3636" s="448" t="s">
        <v>4045</v>
      </c>
      <c r="D3636" s="449" t="s">
        <v>0</v>
      </c>
      <c r="E3636" s="449" t="s">
        <v>0</v>
      </c>
      <c r="F3636" s="450"/>
      <c r="G3636" s="451">
        <v>0</v>
      </c>
      <c r="H3636" s="450">
        <f>SUMIF($A$3638:$A$3653,$A3638,H$3638:H$3653)</f>
        <v>0</v>
      </c>
      <c r="I3636" s="451">
        <v>0</v>
      </c>
      <c r="J3636" s="450">
        <f>SUMIF($A$3638:$A$3653,$A3638,J$3638:J$3653)</f>
        <v>0</v>
      </c>
      <c r="K3636" s="451">
        <v>0</v>
      </c>
      <c r="L3636" s="450">
        <f>SUMIF($A$3638:$A$3653,$A3638,L$3638:L$3653)</f>
        <v>0</v>
      </c>
      <c r="M3636" s="452">
        <v>0</v>
      </c>
      <c r="N3636" s="450">
        <f>H3636+J3636+L3636</f>
        <v>0</v>
      </c>
      <c r="O3636" s="450"/>
      <c r="P3636" s="450"/>
      <c r="Q3636" s="450"/>
      <c r="R3636" s="453" t="s">
        <v>0</v>
      </c>
      <c r="T3636" s="450">
        <v>0</v>
      </c>
    </row>
    <row r="3637" spans="1:20" s="525" customFormat="1" ht="24" hidden="1" customHeight="1">
      <c r="A3637" s="372" t="s">
        <v>3974</v>
      </c>
      <c r="B3637" s="454" t="s">
        <v>4044</v>
      </c>
      <c r="C3637" s="454" t="s">
        <v>4046</v>
      </c>
      <c r="D3637" s="455" t="s">
        <v>0</v>
      </c>
      <c r="E3637" s="455"/>
      <c r="F3637" s="456"/>
      <c r="G3637" s="457">
        <v>0</v>
      </c>
      <c r="H3637" s="456">
        <f>SUMIF($A$3638:$A$3653,$A3639,H$3638:H$3653)</f>
        <v>0</v>
      </c>
      <c r="I3637" s="457">
        <v>0</v>
      </c>
      <c r="J3637" s="456">
        <f>SUMIF($A$3638:$A$3653,$A3639,J$3638:J$3653)</f>
        <v>0</v>
      </c>
      <c r="K3637" s="457">
        <v>0</v>
      </c>
      <c r="L3637" s="456">
        <f>SUMIF($A$3638:$A$3653,$A3639,L$3638:L$3653)</f>
        <v>0</v>
      </c>
      <c r="M3637" s="458">
        <v>0</v>
      </c>
      <c r="N3637" s="456">
        <f t="shared" si="4876"/>
        <v>0</v>
      </c>
      <c r="O3637" s="456">
        <f t="shared" ref="O3637" si="4991">F3637-F3636</f>
        <v>0</v>
      </c>
      <c r="P3637" s="456">
        <f t="shared" ref="P3637:Q3637" si="4992">M3637-M3636</f>
        <v>0</v>
      </c>
      <c r="Q3637" s="456">
        <f t="shared" si="4992"/>
        <v>0</v>
      </c>
      <c r="R3637" s="459"/>
      <c r="T3637" s="456">
        <v>0</v>
      </c>
    </row>
    <row r="3638" spans="1:20" s="485" customFormat="1" ht="24" hidden="1" customHeight="1">
      <c r="A3638" s="366" t="s">
        <v>3972</v>
      </c>
      <c r="B3638" s="418" t="s">
        <v>0</v>
      </c>
      <c r="C3638" s="418" t="s">
        <v>4047</v>
      </c>
      <c r="D3638" s="418" t="s">
        <v>4048</v>
      </c>
      <c r="E3638" s="419" t="s">
        <v>307</v>
      </c>
      <c r="F3638" s="410"/>
      <c r="G3638" s="411"/>
      <c r="H3638" s="412">
        <f>INT($F3638*G3638)</f>
        <v>0</v>
      </c>
      <c r="I3638" s="411">
        <v>886621</v>
      </c>
      <c r="J3638" s="412">
        <f>INT($F3638*I3638)</f>
        <v>0</v>
      </c>
      <c r="K3638" s="411">
        <v>16129</v>
      </c>
      <c r="L3638" s="412">
        <f>INT($F3638*K3638)</f>
        <v>0</v>
      </c>
      <c r="M3638" s="412">
        <f>+G3638+I3638+K3638</f>
        <v>902750</v>
      </c>
      <c r="N3638" s="412">
        <f>H3638+J3638+L3638</f>
        <v>0</v>
      </c>
      <c r="O3638" s="412"/>
      <c r="P3638" s="412"/>
      <c r="Q3638" s="412"/>
      <c r="R3638" s="419" t="s">
        <v>0</v>
      </c>
      <c r="T3638" s="410">
        <v>1</v>
      </c>
    </row>
    <row r="3639" spans="1:20" s="77" customFormat="1" ht="24" hidden="1" customHeight="1">
      <c r="A3639" s="372" t="s">
        <v>4049</v>
      </c>
      <c r="B3639" s="421"/>
      <c r="C3639" s="421" t="s">
        <v>4047</v>
      </c>
      <c r="D3639" s="421" t="s">
        <v>4048</v>
      </c>
      <c r="E3639" s="422" t="s">
        <v>307</v>
      </c>
      <c r="F3639" s="415"/>
      <c r="G3639" s="416"/>
      <c r="H3639" s="417">
        <f t="shared" ref="H3639:H3653" si="4993">INT($F3639*G3639)</f>
        <v>0</v>
      </c>
      <c r="I3639" s="416">
        <v>886621</v>
      </c>
      <c r="J3639" s="417">
        <f t="shared" ref="J3639:J3653" si="4994">INT($F3639*I3639)</f>
        <v>0</v>
      </c>
      <c r="K3639" s="416">
        <v>16129</v>
      </c>
      <c r="L3639" s="417">
        <f t="shared" ref="L3639:L3653" si="4995">INT($F3639*K3639)</f>
        <v>0</v>
      </c>
      <c r="M3639" s="417">
        <f t="shared" ref="M3639:M3653" si="4996">+G3639+I3639+K3639</f>
        <v>902750</v>
      </c>
      <c r="N3639" s="417">
        <f t="shared" si="4876"/>
        <v>0</v>
      </c>
      <c r="O3639" s="417">
        <f t="shared" ref="O3639" si="4997">F3639-F3638</f>
        <v>0</v>
      </c>
      <c r="P3639" s="417">
        <f t="shared" ref="P3639:Q3639" si="4998">M3639-M3638</f>
        <v>0</v>
      </c>
      <c r="Q3639" s="417">
        <f t="shared" si="4998"/>
        <v>0</v>
      </c>
      <c r="R3639" s="422"/>
      <c r="T3639" s="415">
        <v>1</v>
      </c>
    </row>
    <row r="3640" spans="1:20" s="485" customFormat="1" ht="24" hidden="1" customHeight="1">
      <c r="A3640" s="366" t="s">
        <v>3719</v>
      </c>
      <c r="B3640" s="418" t="s">
        <v>0</v>
      </c>
      <c r="C3640" s="418" t="s">
        <v>4050</v>
      </c>
      <c r="D3640" s="418" t="s">
        <v>4051</v>
      </c>
      <c r="E3640" s="419" t="s">
        <v>307</v>
      </c>
      <c r="F3640" s="410"/>
      <c r="G3640" s="411"/>
      <c r="H3640" s="412">
        <f>INT($F3640*G3640)</f>
        <v>0</v>
      </c>
      <c r="I3640" s="411">
        <v>624161</v>
      </c>
      <c r="J3640" s="412">
        <f>INT($F3640*I3640)</f>
        <v>0</v>
      </c>
      <c r="K3640" s="411">
        <v>16129</v>
      </c>
      <c r="L3640" s="412">
        <f>INT($F3640*K3640)</f>
        <v>0</v>
      </c>
      <c r="M3640" s="412">
        <f>+G3640+I3640+K3640</f>
        <v>640290</v>
      </c>
      <c r="N3640" s="412">
        <f>H3640+J3640+L3640</f>
        <v>0</v>
      </c>
      <c r="O3640" s="412"/>
      <c r="P3640" s="412"/>
      <c r="Q3640" s="412"/>
      <c r="R3640" s="419" t="s">
        <v>0</v>
      </c>
      <c r="T3640" s="410">
        <v>6</v>
      </c>
    </row>
    <row r="3641" spans="1:20" s="77" customFormat="1" ht="24" hidden="1" customHeight="1">
      <c r="A3641" s="372" t="s">
        <v>3735</v>
      </c>
      <c r="B3641" s="421"/>
      <c r="C3641" s="421" t="s">
        <v>4050</v>
      </c>
      <c r="D3641" s="421" t="s">
        <v>4051</v>
      </c>
      <c r="E3641" s="422" t="s">
        <v>307</v>
      </c>
      <c r="F3641" s="415"/>
      <c r="G3641" s="416"/>
      <c r="H3641" s="417">
        <f t="shared" si="4993"/>
        <v>0</v>
      </c>
      <c r="I3641" s="416">
        <v>624161</v>
      </c>
      <c r="J3641" s="417">
        <f t="shared" si="4994"/>
        <v>0</v>
      </c>
      <c r="K3641" s="416">
        <v>16129</v>
      </c>
      <c r="L3641" s="417">
        <f t="shared" si="4995"/>
        <v>0</v>
      </c>
      <c r="M3641" s="417">
        <f t="shared" si="4996"/>
        <v>640290</v>
      </c>
      <c r="N3641" s="417">
        <f t="shared" si="4876"/>
        <v>0</v>
      </c>
      <c r="O3641" s="417">
        <f t="shared" ref="O3641" si="4999">F3641-F3640</f>
        <v>0</v>
      </c>
      <c r="P3641" s="417">
        <f t="shared" ref="P3641:Q3641" si="5000">M3641-M3640</f>
        <v>0</v>
      </c>
      <c r="Q3641" s="417">
        <f t="shared" si="5000"/>
        <v>0</v>
      </c>
      <c r="R3641" s="422"/>
      <c r="T3641" s="415">
        <v>6</v>
      </c>
    </row>
    <row r="3642" spans="1:20" s="485" customFormat="1" ht="24" hidden="1" customHeight="1">
      <c r="A3642" s="366" t="s">
        <v>3103</v>
      </c>
      <c r="B3642" s="418" t="s">
        <v>0</v>
      </c>
      <c r="C3642" s="418" t="s">
        <v>4052</v>
      </c>
      <c r="D3642" s="418" t="s">
        <v>4053</v>
      </c>
      <c r="E3642" s="419" t="s">
        <v>307</v>
      </c>
      <c r="F3642" s="410"/>
      <c r="G3642" s="411"/>
      <c r="H3642" s="412">
        <f>INT($F3642*G3642)</f>
        <v>0</v>
      </c>
      <c r="I3642" s="411">
        <v>1488827</v>
      </c>
      <c r="J3642" s="412">
        <f>INT($F3642*I3642)</f>
        <v>0</v>
      </c>
      <c r="K3642" s="411">
        <v>16129</v>
      </c>
      <c r="L3642" s="412">
        <f>INT($F3642*K3642)</f>
        <v>0</v>
      </c>
      <c r="M3642" s="412">
        <f>+G3642+I3642+K3642</f>
        <v>1504956</v>
      </c>
      <c r="N3642" s="412">
        <f>H3642+J3642+L3642</f>
        <v>0</v>
      </c>
      <c r="O3642" s="412"/>
      <c r="P3642" s="412"/>
      <c r="Q3642" s="412"/>
      <c r="R3642" s="419" t="s">
        <v>0</v>
      </c>
      <c r="T3642" s="410">
        <v>6</v>
      </c>
    </row>
    <row r="3643" spans="1:20" s="77" customFormat="1" ht="24" hidden="1" customHeight="1">
      <c r="A3643" s="372" t="s">
        <v>3706</v>
      </c>
      <c r="B3643" s="421"/>
      <c r="C3643" s="421" t="s">
        <v>4052</v>
      </c>
      <c r="D3643" s="421" t="s">
        <v>4053</v>
      </c>
      <c r="E3643" s="422" t="s">
        <v>307</v>
      </c>
      <c r="F3643" s="415"/>
      <c r="G3643" s="416"/>
      <c r="H3643" s="417">
        <f t="shared" si="4993"/>
        <v>0</v>
      </c>
      <c r="I3643" s="416">
        <v>1488827</v>
      </c>
      <c r="J3643" s="417">
        <f t="shared" si="4994"/>
        <v>0</v>
      </c>
      <c r="K3643" s="416">
        <v>16129</v>
      </c>
      <c r="L3643" s="417">
        <f t="shared" si="4995"/>
        <v>0</v>
      </c>
      <c r="M3643" s="417">
        <f t="shared" si="4996"/>
        <v>1504956</v>
      </c>
      <c r="N3643" s="417">
        <f t="shared" si="4876"/>
        <v>0</v>
      </c>
      <c r="O3643" s="417">
        <f t="shared" ref="O3643" si="5001">F3643-F3642</f>
        <v>0</v>
      </c>
      <c r="P3643" s="417">
        <f t="shared" ref="P3643:Q3643" si="5002">M3643-M3642</f>
        <v>0</v>
      </c>
      <c r="Q3643" s="417">
        <f t="shared" si="5002"/>
        <v>0</v>
      </c>
      <c r="R3643" s="422"/>
      <c r="T3643" s="415">
        <v>6</v>
      </c>
    </row>
    <row r="3644" spans="1:20" s="485" customFormat="1" ht="24" hidden="1" customHeight="1">
      <c r="A3644" s="366" t="s">
        <v>3721</v>
      </c>
      <c r="B3644" s="418" t="s">
        <v>0</v>
      </c>
      <c r="C3644" s="418" t="s">
        <v>4054</v>
      </c>
      <c r="D3644" s="418" t="s">
        <v>4055</v>
      </c>
      <c r="E3644" s="419" t="s">
        <v>307</v>
      </c>
      <c r="F3644" s="410"/>
      <c r="G3644" s="411"/>
      <c r="H3644" s="412">
        <f>INT($F3644*G3644)</f>
        <v>0</v>
      </c>
      <c r="I3644" s="411">
        <v>478986</v>
      </c>
      <c r="J3644" s="412">
        <f>INT($F3644*I3644)</f>
        <v>0</v>
      </c>
      <c r="K3644" s="411">
        <v>16129</v>
      </c>
      <c r="L3644" s="412">
        <f>INT($F3644*K3644)</f>
        <v>0</v>
      </c>
      <c r="M3644" s="412">
        <f>+G3644+I3644+K3644</f>
        <v>495115</v>
      </c>
      <c r="N3644" s="412">
        <f>H3644+J3644+L3644</f>
        <v>0</v>
      </c>
      <c r="O3644" s="412"/>
      <c r="P3644" s="412"/>
      <c r="Q3644" s="412"/>
      <c r="R3644" s="419" t="s">
        <v>0</v>
      </c>
      <c r="T3644" s="410">
        <v>6</v>
      </c>
    </row>
    <row r="3645" spans="1:20" s="77" customFormat="1" ht="24" hidden="1" customHeight="1">
      <c r="A3645" s="372" t="s">
        <v>3706</v>
      </c>
      <c r="B3645" s="421"/>
      <c r="C3645" s="421" t="s">
        <v>4054</v>
      </c>
      <c r="D3645" s="421" t="s">
        <v>4055</v>
      </c>
      <c r="E3645" s="422" t="s">
        <v>307</v>
      </c>
      <c r="F3645" s="415"/>
      <c r="G3645" s="416"/>
      <c r="H3645" s="417">
        <f t="shared" si="4993"/>
        <v>0</v>
      </c>
      <c r="I3645" s="416">
        <v>478986</v>
      </c>
      <c r="J3645" s="417">
        <f t="shared" si="4994"/>
        <v>0</v>
      </c>
      <c r="K3645" s="416">
        <v>16129</v>
      </c>
      <c r="L3645" s="417">
        <f t="shared" si="4995"/>
        <v>0</v>
      </c>
      <c r="M3645" s="417">
        <f t="shared" si="4996"/>
        <v>495115</v>
      </c>
      <c r="N3645" s="417">
        <f t="shared" si="4876"/>
        <v>0</v>
      </c>
      <c r="O3645" s="417">
        <f t="shared" ref="O3645" si="5003">F3645-F3644</f>
        <v>0</v>
      </c>
      <c r="P3645" s="417">
        <f t="shared" ref="P3645:Q3645" si="5004">M3645-M3644</f>
        <v>0</v>
      </c>
      <c r="Q3645" s="417">
        <f t="shared" si="5004"/>
        <v>0</v>
      </c>
      <c r="R3645" s="422"/>
      <c r="T3645" s="415">
        <v>6</v>
      </c>
    </row>
    <row r="3646" spans="1:20" s="485" customFormat="1" ht="24" hidden="1" customHeight="1">
      <c r="A3646" s="366" t="s">
        <v>3709</v>
      </c>
      <c r="B3646" s="418" t="s">
        <v>0</v>
      </c>
      <c r="C3646" s="418" t="s">
        <v>4056</v>
      </c>
      <c r="D3646" s="418" t="s">
        <v>4057</v>
      </c>
      <c r="E3646" s="419" t="s">
        <v>307</v>
      </c>
      <c r="F3646" s="410"/>
      <c r="G3646" s="411"/>
      <c r="H3646" s="412">
        <f>INT($F3646*G3646)</f>
        <v>0</v>
      </c>
      <c r="I3646" s="411">
        <v>478986</v>
      </c>
      <c r="J3646" s="412">
        <f>INT($F3646*I3646)</f>
        <v>0</v>
      </c>
      <c r="K3646" s="411">
        <v>16129</v>
      </c>
      <c r="L3646" s="412">
        <f>INT($F3646*K3646)</f>
        <v>0</v>
      </c>
      <c r="M3646" s="412">
        <f>+G3646+I3646+K3646</f>
        <v>495115</v>
      </c>
      <c r="N3646" s="412">
        <f>H3646+J3646+L3646</f>
        <v>0</v>
      </c>
      <c r="O3646" s="412"/>
      <c r="P3646" s="412"/>
      <c r="Q3646" s="412"/>
      <c r="R3646" s="419" t="s">
        <v>0</v>
      </c>
      <c r="T3646" s="410">
        <v>6</v>
      </c>
    </row>
    <row r="3647" spans="1:20" s="77" customFormat="1" ht="24" hidden="1" customHeight="1">
      <c r="A3647" s="372" t="s">
        <v>2089</v>
      </c>
      <c r="B3647" s="421"/>
      <c r="C3647" s="421" t="s">
        <v>4056</v>
      </c>
      <c r="D3647" s="421" t="s">
        <v>4057</v>
      </c>
      <c r="E3647" s="422" t="s">
        <v>307</v>
      </c>
      <c r="F3647" s="415"/>
      <c r="G3647" s="416"/>
      <c r="H3647" s="417">
        <f t="shared" si="4993"/>
        <v>0</v>
      </c>
      <c r="I3647" s="416">
        <v>478986</v>
      </c>
      <c r="J3647" s="417">
        <f t="shared" si="4994"/>
        <v>0</v>
      </c>
      <c r="K3647" s="416">
        <v>16129</v>
      </c>
      <c r="L3647" s="417">
        <f t="shared" si="4995"/>
        <v>0</v>
      </c>
      <c r="M3647" s="417">
        <f t="shared" si="4996"/>
        <v>495115</v>
      </c>
      <c r="N3647" s="417">
        <f t="shared" si="4876"/>
        <v>0</v>
      </c>
      <c r="O3647" s="417">
        <f t="shared" ref="O3647" si="5005">F3647-F3646</f>
        <v>0</v>
      </c>
      <c r="P3647" s="417">
        <f t="shared" ref="P3647:Q3647" si="5006">M3647-M3646</f>
        <v>0</v>
      </c>
      <c r="Q3647" s="417">
        <f t="shared" si="5006"/>
        <v>0</v>
      </c>
      <c r="R3647" s="422"/>
      <c r="T3647" s="415">
        <v>6</v>
      </c>
    </row>
    <row r="3648" spans="1:20" s="485" customFormat="1" ht="24" hidden="1" customHeight="1">
      <c r="A3648" s="366" t="s">
        <v>3721</v>
      </c>
      <c r="B3648" s="418" t="s">
        <v>0</v>
      </c>
      <c r="C3648" s="418" t="s">
        <v>4058</v>
      </c>
      <c r="D3648" s="418" t="s">
        <v>4059</v>
      </c>
      <c r="E3648" s="419" t="s">
        <v>307</v>
      </c>
      <c r="F3648" s="410"/>
      <c r="G3648" s="411"/>
      <c r="H3648" s="412">
        <f>INT($F3648*G3648)</f>
        <v>0</v>
      </c>
      <c r="I3648" s="411">
        <v>689775</v>
      </c>
      <c r="J3648" s="412">
        <f>INT($F3648*I3648)</f>
        <v>0</v>
      </c>
      <c r="K3648" s="411">
        <v>16129</v>
      </c>
      <c r="L3648" s="412">
        <f>INT($F3648*K3648)</f>
        <v>0</v>
      </c>
      <c r="M3648" s="412">
        <f>+G3648+I3648+K3648</f>
        <v>705904</v>
      </c>
      <c r="N3648" s="412">
        <f>H3648+J3648+L3648</f>
        <v>0</v>
      </c>
      <c r="O3648" s="412"/>
      <c r="P3648" s="412"/>
      <c r="Q3648" s="412"/>
      <c r="R3648" s="419" t="s">
        <v>0</v>
      </c>
      <c r="T3648" s="410">
        <v>1</v>
      </c>
    </row>
    <row r="3649" spans="1:20" s="77" customFormat="1" ht="24" hidden="1" customHeight="1">
      <c r="A3649" s="372" t="s">
        <v>3723</v>
      </c>
      <c r="B3649" s="421"/>
      <c r="C3649" s="421" t="s">
        <v>4058</v>
      </c>
      <c r="D3649" s="421" t="s">
        <v>4059</v>
      </c>
      <c r="E3649" s="422" t="s">
        <v>307</v>
      </c>
      <c r="F3649" s="415"/>
      <c r="G3649" s="416"/>
      <c r="H3649" s="417">
        <f t="shared" si="4993"/>
        <v>0</v>
      </c>
      <c r="I3649" s="416">
        <v>689775</v>
      </c>
      <c r="J3649" s="417">
        <f t="shared" si="4994"/>
        <v>0</v>
      </c>
      <c r="K3649" s="416">
        <v>16129</v>
      </c>
      <c r="L3649" s="417">
        <f t="shared" si="4995"/>
        <v>0</v>
      </c>
      <c r="M3649" s="417">
        <f t="shared" si="4996"/>
        <v>705904</v>
      </c>
      <c r="N3649" s="417">
        <f t="shared" si="4876"/>
        <v>0</v>
      </c>
      <c r="O3649" s="417">
        <f t="shared" ref="O3649" si="5007">F3649-F3648</f>
        <v>0</v>
      </c>
      <c r="P3649" s="417">
        <f t="shared" ref="P3649:Q3649" si="5008">M3649-M3648</f>
        <v>0</v>
      </c>
      <c r="Q3649" s="417">
        <f t="shared" si="5008"/>
        <v>0</v>
      </c>
      <c r="R3649" s="422"/>
      <c r="T3649" s="415">
        <v>1</v>
      </c>
    </row>
    <row r="3650" spans="1:20" s="485" customFormat="1" ht="24" hidden="1" customHeight="1">
      <c r="A3650" s="366" t="s">
        <v>3726</v>
      </c>
      <c r="B3650" s="418" t="s">
        <v>0</v>
      </c>
      <c r="C3650" s="418" t="s">
        <v>4060</v>
      </c>
      <c r="D3650" s="418" t="s">
        <v>4061</v>
      </c>
      <c r="E3650" s="419" t="s">
        <v>307</v>
      </c>
      <c r="F3650" s="410"/>
      <c r="G3650" s="411"/>
      <c r="H3650" s="412">
        <f>INT($F3650*G3650)</f>
        <v>0</v>
      </c>
      <c r="I3650" s="411">
        <v>3254508</v>
      </c>
      <c r="J3650" s="412">
        <f>INT($F3650*I3650)</f>
        <v>0</v>
      </c>
      <c r="K3650" s="411">
        <v>35228</v>
      </c>
      <c r="L3650" s="412">
        <f>INT($F3650*K3650)</f>
        <v>0</v>
      </c>
      <c r="M3650" s="412">
        <f>+G3650+I3650+K3650</f>
        <v>3289736</v>
      </c>
      <c r="N3650" s="412">
        <f>H3650+J3650+L3650</f>
        <v>0</v>
      </c>
      <c r="O3650" s="412"/>
      <c r="P3650" s="412"/>
      <c r="Q3650" s="412"/>
      <c r="R3650" s="419" t="s">
        <v>0</v>
      </c>
      <c r="T3650" s="410">
        <v>1</v>
      </c>
    </row>
    <row r="3651" spans="1:20" s="77" customFormat="1" ht="24" hidden="1" customHeight="1">
      <c r="A3651" s="372" t="s">
        <v>3735</v>
      </c>
      <c r="B3651" s="421"/>
      <c r="C3651" s="421" t="s">
        <v>4060</v>
      </c>
      <c r="D3651" s="421" t="s">
        <v>4061</v>
      </c>
      <c r="E3651" s="422" t="s">
        <v>307</v>
      </c>
      <c r="F3651" s="415"/>
      <c r="G3651" s="416"/>
      <c r="H3651" s="417">
        <f t="shared" si="4993"/>
        <v>0</v>
      </c>
      <c r="I3651" s="416">
        <v>3254508</v>
      </c>
      <c r="J3651" s="417">
        <f t="shared" si="4994"/>
        <v>0</v>
      </c>
      <c r="K3651" s="416">
        <v>35228</v>
      </c>
      <c r="L3651" s="417">
        <f t="shared" si="4995"/>
        <v>0</v>
      </c>
      <c r="M3651" s="417">
        <f t="shared" si="4996"/>
        <v>3289736</v>
      </c>
      <c r="N3651" s="417">
        <f t="shared" si="4876"/>
        <v>0</v>
      </c>
      <c r="O3651" s="417">
        <f t="shared" ref="O3651" si="5009">F3651-F3650</f>
        <v>0</v>
      </c>
      <c r="P3651" s="417">
        <f t="shared" ref="P3651:Q3651" si="5010">M3651-M3650</f>
        <v>0</v>
      </c>
      <c r="Q3651" s="417">
        <f t="shared" si="5010"/>
        <v>0</v>
      </c>
      <c r="R3651" s="422"/>
      <c r="T3651" s="415">
        <v>1</v>
      </c>
    </row>
    <row r="3652" spans="1:20" s="485" customFormat="1" ht="24" hidden="1" customHeight="1">
      <c r="A3652" s="366" t="s">
        <v>3721</v>
      </c>
      <c r="B3652" s="418" t="s">
        <v>0</v>
      </c>
      <c r="C3652" s="418" t="s">
        <v>4062</v>
      </c>
      <c r="D3652" s="418" t="s">
        <v>4063</v>
      </c>
      <c r="E3652" s="419" t="s">
        <v>307</v>
      </c>
      <c r="F3652" s="410"/>
      <c r="G3652" s="411"/>
      <c r="H3652" s="412">
        <f>INT($F3652*G3652)</f>
        <v>0</v>
      </c>
      <c r="I3652" s="411">
        <v>372357</v>
      </c>
      <c r="J3652" s="412">
        <f>INT($F3652*I3652)</f>
        <v>0</v>
      </c>
      <c r="K3652" s="411">
        <v>0</v>
      </c>
      <c r="L3652" s="412">
        <f>INT($F3652*K3652)</f>
        <v>0</v>
      </c>
      <c r="M3652" s="412">
        <f>+G3652+I3652+K3652</f>
        <v>372357</v>
      </c>
      <c r="N3652" s="412">
        <f>H3652+J3652+L3652</f>
        <v>0</v>
      </c>
      <c r="O3652" s="412"/>
      <c r="P3652" s="412"/>
      <c r="Q3652" s="412"/>
      <c r="R3652" s="419" t="s">
        <v>0</v>
      </c>
      <c r="T3652" s="410">
        <v>2</v>
      </c>
    </row>
    <row r="3653" spans="1:20" s="77" customFormat="1" ht="24" hidden="1" customHeight="1">
      <c r="A3653" s="372" t="s">
        <v>3723</v>
      </c>
      <c r="B3653" s="421"/>
      <c r="C3653" s="421" t="s">
        <v>4062</v>
      </c>
      <c r="D3653" s="421" t="s">
        <v>4063</v>
      </c>
      <c r="E3653" s="422" t="s">
        <v>307</v>
      </c>
      <c r="F3653" s="415"/>
      <c r="G3653" s="416"/>
      <c r="H3653" s="417">
        <f t="shared" si="4993"/>
        <v>0</v>
      </c>
      <c r="I3653" s="416">
        <v>372357</v>
      </c>
      <c r="J3653" s="417">
        <f t="shared" si="4994"/>
        <v>0</v>
      </c>
      <c r="K3653" s="416">
        <v>0</v>
      </c>
      <c r="L3653" s="417">
        <f t="shared" si="4995"/>
        <v>0</v>
      </c>
      <c r="M3653" s="417">
        <f t="shared" si="4996"/>
        <v>372357</v>
      </c>
      <c r="N3653" s="417">
        <f t="shared" si="4876"/>
        <v>0</v>
      </c>
      <c r="O3653" s="417">
        <f t="shared" ref="O3653" si="5011">F3653-F3652</f>
        <v>0</v>
      </c>
      <c r="P3653" s="417">
        <f t="shared" ref="P3653:Q3653" si="5012">M3653-M3652</f>
        <v>0</v>
      </c>
      <c r="Q3653" s="417">
        <f t="shared" si="5012"/>
        <v>0</v>
      </c>
      <c r="R3653" s="422"/>
      <c r="T3653" s="415">
        <v>2</v>
      </c>
    </row>
    <row r="3654" spans="1:20" s="460" customFormat="1" ht="24" hidden="1" customHeight="1">
      <c r="A3654" s="366" t="s">
        <v>2921</v>
      </c>
      <c r="B3654" s="448" t="s">
        <v>4064</v>
      </c>
      <c r="C3654" s="448" t="s">
        <v>3444</v>
      </c>
      <c r="D3654" s="449" t="s">
        <v>0</v>
      </c>
      <c r="E3654" s="449" t="s">
        <v>0</v>
      </c>
      <c r="F3654" s="450"/>
      <c r="G3654" s="451">
        <v>0</v>
      </c>
      <c r="H3654" s="450">
        <f>SUMIF($A$3656:$A$3709,$A3656,H$3656:H$3709)</f>
        <v>0</v>
      </c>
      <c r="I3654" s="451">
        <v>0</v>
      </c>
      <c r="J3654" s="450">
        <f>SUMIF($A$3656:$A$3709,$A3656,J$3656:J$3709)</f>
        <v>0</v>
      </c>
      <c r="K3654" s="451">
        <v>0</v>
      </c>
      <c r="L3654" s="450">
        <f>SUMIF($A$3656:$A$3709,$A3656,L$3656:L$3709)</f>
        <v>0</v>
      </c>
      <c r="M3654" s="452">
        <v>0</v>
      </c>
      <c r="N3654" s="450">
        <f>H3654+J3654+L3654</f>
        <v>0</v>
      </c>
      <c r="O3654" s="450"/>
      <c r="P3654" s="450"/>
      <c r="Q3654" s="450"/>
      <c r="R3654" s="453" t="s">
        <v>0</v>
      </c>
      <c r="T3654" s="450">
        <v>0</v>
      </c>
    </row>
    <row r="3655" spans="1:20" s="525" customFormat="1" ht="24" hidden="1" customHeight="1">
      <c r="A3655" s="372" t="s">
        <v>4065</v>
      </c>
      <c r="B3655" s="454" t="s">
        <v>4064</v>
      </c>
      <c r="C3655" s="454" t="s">
        <v>4066</v>
      </c>
      <c r="D3655" s="455" t="s">
        <v>0</v>
      </c>
      <c r="E3655" s="455"/>
      <c r="F3655" s="456"/>
      <c r="G3655" s="457">
        <v>0</v>
      </c>
      <c r="H3655" s="456">
        <f>SUMIF($A$3656:$A$3709,$A3657,H$3656:H$3709)</f>
        <v>0</v>
      </c>
      <c r="I3655" s="457">
        <v>0</v>
      </c>
      <c r="J3655" s="456">
        <f>SUMIF($A$3656:$A$3709,$A3657,J$3656:J$3709)</f>
        <v>0</v>
      </c>
      <c r="K3655" s="457">
        <v>0</v>
      </c>
      <c r="L3655" s="456">
        <f>SUMIF($A$3656:$A$3709,$A3657,L$3656:L$3709)</f>
        <v>0</v>
      </c>
      <c r="M3655" s="458">
        <v>0</v>
      </c>
      <c r="N3655" s="456">
        <f t="shared" ref="N3655:N3671" si="5013">H3655+J3655+L3655</f>
        <v>0</v>
      </c>
      <c r="O3655" s="456">
        <f t="shared" ref="O3655" si="5014">F3655-F3654</f>
        <v>0</v>
      </c>
      <c r="P3655" s="456">
        <f t="shared" ref="P3655:Q3655" si="5015">M3655-M3654</f>
        <v>0</v>
      </c>
      <c r="Q3655" s="456">
        <f t="shared" si="5015"/>
        <v>0</v>
      </c>
      <c r="R3655" s="459"/>
      <c r="T3655" s="456">
        <v>0</v>
      </c>
    </row>
    <row r="3656" spans="1:20" s="485" customFormat="1" ht="24" hidden="1" customHeight="1">
      <c r="A3656" s="366" t="s">
        <v>3709</v>
      </c>
      <c r="B3656" s="418" t="s">
        <v>0</v>
      </c>
      <c r="C3656" s="418" t="s">
        <v>4067</v>
      </c>
      <c r="D3656" s="418" t="s">
        <v>4068</v>
      </c>
      <c r="E3656" s="419" t="s">
        <v>6</v>
      </c>
      <c r="F3656" s="410"/>
      <c r="G3656" s="411">
        <v>15078</v>
      </c>
      <c r="H3656" s="412">
        <f>INT($F3656*G3656)</f>
        <v>0</v>
      </c>
      <c r="I3656" s="411"/>
      <c r="J3656" s="412">
        <f>INT($F3656*I3656)</f>
        <v>0</v>
      </c>
      <c r="K3656" s="411"/>
      <c r="L3656" s="412">
        <f>INT($F3656*K3656)</f>
        <v>0</v>
      </c>
      <c r="M3656" s="412">
        <f>+G3656+I3656+K3656</f>
        <v>15078</v>
      </c>
      <c r="N3656" s="412">
        <f>H3656+J3656+L3656</f>
        <v>0</v>
      </c>
      <c r="O3656" s="412"/>
      <c r="P3656" s="412"/>
      <c r="Q3656" s="412"/>
      <c r="R3656" s="419" t="s">
        <v>0</v>
      </c>
      <c r="T3656" s="410">
        <v>9.5</v>
      </c>
    </row>
    <row r="3657" spans="1:20" s="77" customFormat="1" ht="24" hidden="1" customHeight="1">
      <c r="A3657" s="372" t="s">
        <v>4069</v>
      </c>
      <c r="B3657" s="421"/>
      <c r="C3657" s="421" t="s">
        <v>4067</v>
      </c>
      <c r="D3657" s="421" t="s">
        <v>4068</v>
      </c>
      <c r="E3657" s="422" t="s">
        <v>6</v>
      </c>
      <c r="F3657" s="415"/>
      <c r="G3657" s="416">
        <v>15078</v>
      </c>
      <c r="H3657" s="417">
        <f t="shared" ref="H3657:H3671" si="5016">INT($F3657*G3657)</f>
        <v>0</v>
      </c>
      <c r="I3657" s="416"/>
      <c r="J3657" s="417">
        <f t="shared" ref="J3657:J3671" si="5017">INT($F3657*I3657)</f>
        <v>0</v>
      </c>
      <c r="K3657" s="416"/>
      <c r="L3657" s="417">
        <f t="shared" ref="L3657:L3671" si="5018">INT($F3657*K3657)</f>
        <v>0</v>
      </c>
      <c r="M3657" s="417">
        <f t="shared" ref="M3657:M3671" si="5019">+G3657+I3657+K3657</f>
        <v>15078</v>
      </c>
      <c r="N3657" s="417">
        <f t="shared" si="5013"/>
        <v>0</v>
      </c>
      <c r="O3657" s="417">
        <f t="shared" ref="O3657" si="5020">F3657-F3656</f>
        <v>0</v>
      </c>
      <c r="P3657" s="417">
        <f t="shared" ref="P3657:Q3657" si="5021">M3657-M3656</f>
        <v>0</v>
      </c>
      <c r="Q3657" s="417">
        <f t="shared" si="5021"/>
        <v>0</v>
      </c>
      <c r="R3657" s="422"/>
      <c r="T3657" s="415">
        <v>9.5</v>
      </c>
    </row>
    <row r="3658" spans="1:20" s="485" customFormat="1" ht="24" hidden="1" customHeight="1">
      <c r="A3658" s="366" t="s">
        <v>4070</v>
      </c>
      <c r="B3658" s="418" t="s">
        <v>0</v>
      </c>
      <c r="C3658" s="418" t="s">
        <v>4067</v>
      </c>
      <c r="D3658" s="418" t="s">
        <v>4071</v>
      </c>
      <c r="E3658" s="419" t="s">
        <v>6</v>
      </c>
      <c r="F3658" s="410"/>
      <c r="G3658" s="411">
        <v>21802</v>
      </c>
      <c r="H3658" s="412">
        <f>INT($F3658*G3658)</f>
        <v>0</v>
      </c>
      <c r="I3658" s="411"/>
      <c r="J3658" s="412">
        <f>INT($F3658*I3658)</f>
        <v>0</v>
      </c>
      <c r="K3658" s="411"/>
      <c r="L3658" s="412">
        <f>INT($F3658*K3658)</f>
        <v>0</v>
      </c>
      <c r="M3658" s="412">
        <f>+G3658+I3658+K3658</f>
        <v>21802</v>
      </c>
      <c r="N3658" s="412">
        <f>H3658+J3658+L3658</f>
        <v>0</v>
      </c>
      <c r="O3658" s="412"/>
      <c r="P3658" s="412"/>
      <c r="Q3658" s="412"/>
      <c r="R3658" s="419" t="s">
        <v>0</v>
      </c>
      <c r="T3658" s="410">
        <v>8.4</v>
      </c>
    </row>
    <row r="3659" spans="1:20" s="77" customFormat="1" ht="24" hidden="1" customHeight="1">
      <c r="A3659" s="372" t="s">
        <v>2918</v>
      </c>
      <c r="B3659" s="421"/>
      <c r="C3659" s="421" t="s">
        <v>4067</v>
      </c>
      <c r="D3659" s="421" t="s">
        <v>4071</v>
      </c>
      <c r="E3659" s="422" t="s">
        <v>6</v>
      </c>
      <c r="F3659" s="415"/>
      <c r="G3659" s="416">
        <v>21802</v>
      </c>
      <c r="H3659" s="417">
        <f t="shared" si="5016"/>
        <v>0</v>
      </c>
      <c r="I3659" s="416"/>
      <c r="J3659" s="417">
        <f t="shared" si="5017"/>
        <v>0</v>
      </c>
      <c r="K3659" s="416"/>
      <c r="L3659" s="417">
        <f t="shared" si="5018"/>
        <v>0</v>
      </c>
      <c r="M3659" s="417">
        <f t="shared" si="5019"/>
        <v>21802</v>
      </c>
      <c r="N3659" s="417">
        <f t="shared" si="5013"/>
        <v>0</v>
      </c>
      <c r="O3659" s="417">
        <f t="shared" ref="O3659" si="5022">F3659-F3658</f>
        <v>0</v>
      </c>
      <c r="P3659" s="417">
        <f t="shared" ref="P3659:Q3659" si="5023">M3659-M3658</f>
        <v>0</v>
      </c>
      <c r="Q3659" s="417">
        <f t="shared" si="5023"/>
        <v>0</v>
      </c>
      <c r="R3659" s="422"/>
      <c r="T3659" s="415">
        <v>8.4</v>
      </c>
    </row>
    <row r="3660" spans="1:20" s="485" customFormat="1" ht="24" hidden="1" customHeight="1">
      <c r="A3660" s="366" t="s">
        <v>2064</v>
      </c>
      <c r="B3660" s="418" t="s">
        <v>0</v>
      </c>
      <c r="C3660" s="418" t="s">
        <v>4067</v>
      </c>
      <c r="D3660" s="418" t="s">
        <v>4072</v>
      </c>
      <c r="E3660" s="419" t="s">
        <v>6</v>
      </c>
      <c r="F3660" s="410"/>
      <c r="G3660" s="411">
        <v>73025</v>
      </c>
      <c r="H3660" s="412">
        <f>INT($F3660*G3660)</f>
        <v>0</v>
      </c>
      <c r="I3660" s="411"/>
      <c r="J3660" s="412">
        <f>INT($F3660*I3660)</f>
        <v>0</v>
      </c>
      <c r="K3660" s="411"/>
      <c r="L3660" s="412">
        <f>INT($F3660*K3660)</f>
        <v>0</v>
      </c>
      <c r="M3660" s="412">
        <f>+G3660+I3660+K3660</f>
        <v>73025</v>
      </c>
      <c r="N3660" s="412">
        <f>H3660+J3660+L3660</f>
        <v>0</v>
      </c>
      <c r="O3660" s="412"/>
      <c r="P3660" s="412"/>
      <c r="Q3660" s="412"/>
      <c r="R3660" s="419" t="s">
        <v>0</v>
      </c>
      <c r="T3660" s="410">
        <v>4.8</v>
      </c>
    </row>
    <row r="3661" spans="1:20" s="77" customFormat="1" ht="24" hidden="1" customHeight="1">
      <c r="A3661" s="372" t="s">
        <v>2918</v>
      </c>
      <c r="B3661" s="421"/>
      <c r="C3661" s="421" t="s">
        <v>4067</v>
      </c>
      <c r="D3661" s="421" t="s">
        <v>4072</v>
      </c>
      <c r="E3661" s="422" t="s">
        <v>6</v>
      </c>
      <c r="F3661" s="415"/>
      <c r="G3661" s="416">
        <v>73025</v>
      </c>
      <c r="H3661" s="417">
        <f t="shared" si="5016"/>
        <v>0</v>
      </c>
      <c r="I3661" s="416"/>
      <c r="J3661" s="417">
        <f t="shared" si="5017"/>
        <v>0</v>
      </c>
      <c r="K3661" s="416"/>
      <c r="L3661" s="417">
        <f t="shared" si="5018"/>
        <v>0</v>
      </c>
      <c r="M3661" s="417">
        <f t="shared" si="5019"/>
        <v>73025</v>
      </c>
      <c r="N3661" s="417">
        <f t="shared" si="5013"/>
        <v>0</v>
      </c>
      <c r="O3661" s="417">
        <f t="shared" ref="O3661" si="5024">F3661-F3660</f>
        <v>0</v>
      </c>
      <c r="P3661" s="417">
        <f t="shared" ref="P3661:Q3661" si="5025">M3661-M3660</f>
        <v>0</v>
      </c>
      <c r="Q3661" s="417">
        <f t="shared" si="5025"/>
        <v>0</v>
      </c>
      <c r="R3661" s="422"/>
      <c r="T3661" s="415">
        <v>4.8</v>
      </c>
    </row>
    <row r="3662" spans="1:20" s="485" customFormat="1" ht="24" hidden="1" customHeight="1">
      <c r="A3662" s="366" t="s">
        <v>2919</v>
      </c>
      <c r="B3662" s="418" t="s">
        <v>0</v>
      </c>
      <c r="C3662" s="418" t="s">
        <v>4067</v>
      </c>
      <c r="D3662" s="418" t="s">
        <v>4073</v>
      </c>
      <c r="E3662" s="419" t="s">
        <v>6</v>
      </c>
      <c r="F3662" s="410"/>
      <c r="G3662" s="411">
        <v>247886</v>
      </c>
      <c r="H3662" s="412">
        <f>INT($F3662*G3662)</f>
        <v>0</v>
      </c>
      <c r="I3662" s="411"/>
      <c r="J3662" s="412">
        <f>INT($F3662*I3662)</f>
        <v>0</v>
      </c>
      <c r="K3662" s="411"/>
      <c r="L3662" s="412">
        <f>INT($F3662*K3662)</f>
        <v>0</v>
      </c>
      <c r="M3662" s="412">
        <f>+G3662+I3662+K3662</f>
        <v>247886</v>
      </c>
      <c r="N3662" s="412">
        <f>H3662+J3662+L3662</f>
        <v>0</v>
      </c>
      <c r="O3662" s="412"/>
      <c r="P3662" s="412"/>
      <c r="Q3662" s="412"/>
      <c r="R3662" s="419" t="s">
        <v>0</v>
      </c>
      <c r="T3662" s="410">
        <v>3.2</v>
      </c>
    </row>
    <row r="3663" spans="1:20" s="77" customFormat="1" ht="24" hidden="1" customHeight="1">
      <c r="A3663" s="372" t="s">
        <v>2918</v>
      </c>
      <c r="B3663" s="421"/>
      <c r="C3663" s="421" t="s">
        <v>4067</v>
      </c>
      <c r="D3663" s="421" t="s">
        <v>4073</v>
      </c>
      <c r="E3663" s="422" t="s">
        <v>6</v>
      </c>
      <c r="F3663" s="415"/>
      <c r="G3663" s="416">
        <v>247886</v>
      </c>
      <c r="H3663" s="417">
        <f t="shared" si="5016"/>
        <v>0</v>
      </c>
      <c r="I3663" s="416"/>
      <c r="J3663" s="417">
        <f t="shared" si="5017"/>
        <v>0</v>
      </c>
      <c r="K3663" s="416"/>
      <c r="L3663" s="417">
        <f t="shared" si="5018"/>
        <v>0</v>
      </c>
      <c r="M3663" s="417">
        <f t="shared" si="5019"/>
        <v>247886</v>
      </c>
      <c r="N3663" s="417">
        <f t="shared" si="5013"/>
        <v>0</v>
      </c>
      <c r="O3663" s="417">
        <f t="shared" ref="O3663" si="5026">F3663-F3662</f>
        <v>0</v>
      </c>
      <c r="P3663" s="417">
        <f t="shared" ref="P3663:Q3663" si="5027">M3663-M3662</f>
        <v>0</v>
      </c>
      <c r="Q3663" s="417">
        <f t="shared" si="5027"/>
        <v>0</v>
      </c>
      <c r="R3663" s="422"/>
      <c r="T3663" s="415">
        <v>3.2</v>
      </c>
    </row>
    <row r="3664" spans="1:20" s="485" customFormat="1" ht="24" hidden="1" customHeight="1">
      <c r="A3664" s="366" t="s">
        <v>2919</v>
      </c>
      <c r="B3664" s="418" t="s">
        <v>0</v>
      </c>
      <c r="C3664" s="418" t="s">
        <v>4067</v>
      </c>
      <c r="D3664" s="418" t="s">
        <v>4074</v>
      </c>
      <c r="E3664" s="419" t="s">
        <v>6</v>
      </c>
      <c r="F3664" s="410"/>
      <c r="G3664" s="411">
        <v>427612</v>
      </c>
      <c r="H3664" s="412">
        <f>INT($F3664*G3664)</f>
        <v>0</v>
      </c>
      <c r="I3664" s="411"/>
      <c r="J3664" s="412">
        <f>INT($F3664*I3664)</f>
        <v>0</v>
      </c>
      <c r="K3664" s="411"/>
      <c r="L3664" s="412">
        <f>INT($F3664*K3664)</f>
        <v>0</v>
      </c>
      <c r="M3664" s="412">
        <f>+G3664+I3664+K3664</f>
        <v>427612</v>
      </c>
      <c r="N3664" s="412">
        <f>H3664+J3664+L3664</f>
        <v>0</v>
      </c>
      <c r="O3664" s="412"/>
      <c r="P3664" s="412"/>
      <c r="Q3664" s="412"/>
      <c r="R3664" s="419" t="s">
        <v>0</v>
      </c>
      <c r="T3664" s="410">
        <v>6.3</v>
      </c>
    </row>
    <row r="3665" spans="1:20" s="77" customFormat="1" ht="24" hidden="1" customHeight="1">
      <c r="A3665" s="372" t="s">
        <v>2918</v>
      </c>
      <c r="B3665" s="421"/>
      <c r="C3665" s="421" t="s">
        <v>4067</v>
      </c>
      <c r="D3665" s="421" t="s">
        <v>4074</v>
      </c>
      <c r="E3665" s="422" t="s">
        <v>6</v>
      </c>
      <c r="F3665" s="415"/>
      <c r="G3665" s="416">
        <v>427612</v>
      </c>
      <c r="H3665" s="417">
        <f t="shared" si="5016"/>
        <v>0</v>
      </c>
      <c r="I3665" s="416"/>
      <c r="J3665" s="417">
        <f t="shared" si="5017"/>
        <v>0</v>
      </c>
      <c r="K3665" s="416"/>
      <c r="L3665" s="417">
        <f t="shared" si="5018"/>
        <v>0</v>
      </c>
      <c r="M3665" s="417">
        <f t="shared" si="5019"/>
        <v>427612</v>
      </c>
      <c r="N3665" s="417">
        <f t="shared" si="5013"/>
        <v>0</v>
      </c>
      <c r="O3665" s="417">
        <f t="shared" ref="O3665" si="5028">F3665-F3664</f>
        <v>0</v>
      </c>
      <c r="P3665" s="417">
        <f t="shared" ref="P3665:Q3665" si="5029">M3665-M3664</f>
        <v>0</v>
      </c>
      <c r="Q3665" s="417">
        <f t="shared" si="5029"/>
        <v>0</v>
      </c>
      <c r="R3665" s="422"/>
      <c r="T3665" s="415">
        <v>6.3</v>
      </c>
    </row>
    <row r="3666" spans="1:20" s="485" customFormat="1" ht="24" hidden="1" customHeight="1">
      <c r="A3666" s="366" t="s">
        <v>4070</v>
      </c>
      <c r="B3666" s="418" t="s">
        <v>0</v>
      </c>
      <c r="C3666" s="418" t="s">
        <v>4075</v>
      </c>
      <c r="D3666" s="418" t="s">
        <v>4076</v>
      </c>
      <c r="E3666" s="419" t="s">
        <v>2194</v>
      </c>
      <c r="F3666" s="410"/>
      <c r="G3666" s="411">
        <v>4815</v>
      </c>
      <c r="H3666" s="412">
        <f>INT($F3666*G3666)</f>
        <v>0</v>
      </c>
      <c r="I3666" s="411"/>
      <c r="J3666" s="412">
        <f>INT($F3666*I3666)</f>
        <v>0</v>
      </c>
      <c r="K3666" s="411"/>
      <c r="L3666" s="412">
        <f>INT($F3666*K3666)</f>
        <v>0</v>
      </c>
      <c r="M3666" s="412">
        <f>+G3666+I3666+K3666</f>
        <v>4815</v>
      </c>
      <c r="N3666" s="412">
        <f>H3666+J3666+L3666</f>
        <v>0</v>
      </c>
      <c r="O3666" s="412"/>
      <c r="P3666" s="412"/>
      <c r="Q3666" s="412"/>
      <c r="R3666" s="419" t="s">
        <v>0</v>
      </c>
      <c r="T3666" s="410">
        <v>6</v>
      </c>
    </row>
    <row r="3667" spans="1:20" s="77" customFormat="1" ht="24" hidden="1" customHeight="1">
      <c r="A3667" s="372" t="s">
        <v>2918</v>
      </c>
      <c r="B3667" s="421"/>
      <c r="C3667" s="421" t="s">
        <v>4075</v>
      </c>
      <c r="D3667" s="421" t="s">
        <v>4076</v>
      </c>
      <c r="E3667" s="422" t="s">
        <v>2194</v>
      </c>
      <c r="F3667" s="415"/>
      <c r="G3667" s="416">
        <v>4815</v>
      </c>
      <c r="H3667" s="417">
        <f t="shared" si="5016"/>
        <v>0</v>
      </c>
      <c r="I3667" s="416"/>
      <c r="J3667" s="417">
        <f t="shared" si="5017"/>
        <v>0</v>
      </c>
      <c r="K3667" s="416"/>
      <c r="L3667" s="417">
        <f t="shared" si="5018"/>
        <v>0</v>
      </c>
      <c r="M3667" s="417">
        <f t="shared" si="5019"/>
        <v>4815</v>
      </c>
      <c r="N3667" s="417">
        <f t="shared" si="5013"/>
        <v>0</v>
      </c>
      <c r="O3667" s="417">
        <f t="shared" ref="O3667" si="5030">F3667-F3666</f>
        <v>0</v>
      </c>
      <c r="P3667" s="417">
        <f t="shared" ref="P3667:Q3667" si="5031">M3667-M3666</f>
        <v>0</v>
      </c>
      <c r="Q3667" s="417">
        <f t="shared" si="5031"/>
        <v>0</v>
      </c>
      <c r="R3667" s="422"/>
      <c r="T3667" s="415">
        <v>6</v>
      </c>
    </row>
    <row r="3668" spans="1:20" s="485" customFormat="1" ht="24" hidden="1" customHeight="1">
      <c r="A3668" s="366" t="s">
        <v>2919</v>
      </c>
      <c r="B3668" s="418" t="s">
        <v>0</v>
      </c>
      <c r="C3668" s="418" t="s">
        <v>4075</v>
      </c>
      <c r="D3668" s="418" t="s">
        <v>4077</v>
      </c>
      <c r="E3668" s="419" t="s">
        <v>2194</v>
      </c>
      <c r="F3668" s="410"/>
      <c r="G3668" s="411">
        <v>9512</v>
      </c>
      <c r="H3668" s="412">
        <f>INT($F3668*G3668)</f>
        <v>0</v>
      </c>
      <c r="I3668" s="411"/>
      <c r="J3668" s="412">
        <f>INT($F3668*I3668)</f>
        <v>0</v>
      </c>
      <c r="K3668" s="411"/>
      <c r="L3668" s="412">
        <f>INT($F3668*K3668)</f>
        <v>0</v>
      </c>
      <c r="M3668" s="412">
        <f>+G3668+I3668+K3668</f>
        <v>9512</v>
      </c>
      <c r="N3668" s="412">
        <f>H3668+J3668+L3668</f>
        <v>0</v>
      </c>
      <c r="O3668" s="412"/>
      <c r="P3668" s="412"/>
      <c r="Q3668" s="412"/>
      <c r="R3668" s="419" t="s">
        <v>0</v>
      </c>
      <c r="T3668" s="410">
        <v>3</v>
      </c>
    </row>
    <row r="3669" spans="1:20" s="77" customFormat="1" ht="24" hidden="1" customHeight="1">
      <c r="A3669" s="372" t="s">
        <v>2918</v>
      </c>
      <c r="B3669" s="421"/>
      <c r="C3669" s="421" t="s">
        <v>4075</v>
      </c>
      <c r="D3669" s="421" t="s">
        <v>4077</v>
      </c>
      <c r="E3669" s="422" t="s">
        <v>2194</v>
      </c>
      <c r="F3669" s="415"/>
      <c r="G3669" s="416">
        <v>9512</v>
      </c>
      <c r="H3669" s="417">
        <f t="shared" si="5016"/>
        <v>0</v>
      </c>
      <c r="I3669" s="416"/>
      <c r="J3669" s="417">
        <f t="shared" si="5017"/>
        <v>0</v>
      </c>
      <c r="K3669" s="416"/>
      <c r="L3669" s="417">
        <f t="shared" si="5018"/>
        <v>0</v>
      </c>
      <c r="M3669" s="417">
        <f t="shared" si="5019"/>
        <v>9512</v>
      </c>
      <c r="N3669" s="417">
        <f t="shared" si="5013"/>
        <v>0</v>
      </c>
      <c r="O3669" s="417">
        <f t="shared" ref="O3669" si="5032">F3669-F3668</f>
        <v>0</v>
      </c>
      <c r="P3669" s="417">
        <f t="shared" ref="P3669:Q3669" si="5033">M3669-M3668</f>
        <v>0</v>
      </c>
      <c r="Q3669" s="417">
        <f t="shared" si="5033"/>
        <v>0</v>
      </c>
      <c r="R3669" s="422"/>
      <c r="T3669" s="415">
        <v>3</v>
      </c>
    </row>
    <row r="3670" spans="1:20" s="485" customFormat="1" ht="24" hidden="1" customHeight="1">
      <c r="A3670" s="366" t="s">
        <v>2064</v>
      </c>
      <c r="B3670" s="418" t="s">
        <v>0</v>
      </c>
      <c r="C3670" s="418" t="s">
        <v>4075</v>
      </c>
      <c r="D3670" s="418" t="s">
        <v>4078</v>
      </c>
      <c r="E3670" s="419" t="s">
        <v>2194</v>
      </c>
      <c r="F3670" s="410"/>
      <c r="G3670" s="411">
        <v>77091</v>
      </c>
      <c r="H3670" s="412">
        <f>INT($F3670*G3670)</f>
        <v>0</v>
      </c>
      <c r="I3670" s="411"/>
      <c r="J3670" s="412">
        <f>INT($F3670*I3670)</f>
        <v>0</v>
      </c>
      <c r="K3670" s="411"/>
      <c r="L3670" s="412">
        <f>INT($F3670*K3670)</f>
        <v>0</v>
      </c>
      <c r="M3670" s="412">
        <f>+G3670+I3670+K3670</f>
        <v>77091</v>
      </c>
      <c r="N3670" s="412">
        <f>H3670+J3670+L3670</f>
        <v>0</v>
      </c>
      <c r="O3670" s="412"/>
      <c r="P3670" s="412"/>
      <c r="Q3670" s="412"/>
      <c r="R3670" s="419" t="s">
        <v>0</v>
      </c>
      <c r="T3670" s="410">
        <v>1</v>
      </c>
    </row>
    <row r="3671" spans="1:20" s="77" customFormat="1" ht="24" hidden="1" customHeight="1">
      <c r="A3671" s="372" t="s">
        <v>3106</v>
      </c>
      <c r="B3671" s="421"/>
      <c r="C3671" s="421" t="s">
        <v>4075</v>
      </c>
      <c r="D3671" s="421" t="s">
        <v>4078</v>
      </c>
      <c r="E3671" s="422" t="s">
        <v>2194</v>
      </c>
      <c r="F3671" s="415"/>
      <c r="G3671" s="416">
        <v>77091</v>
      </c>
      <c r="H3671" s="417">
        <f t="shared" si="5016"/>
        <v>0</v>
      </c>
      <c r="I3671" s="416"/>
      <c r="J3671" s="417">
        <f t="shared" si="5017"/>
        <v>0</v>
      </c>
      <c r="K3671" s="416"/>
      <c r="L3671" s="417">
        <f t="shared" si="5018"/>
        <v>0</v>
      </c>
      <c r="M3671" s="417">
        <f t="shared" si="5019"/>
        <v>77091</v>
      </c>
      <c r="N3671" s="417">
        <f t="shared" si="5013"/>
        <v>0</v>
      </c>
      <c r="O3671" s="417">
        <f t="shared" ref="O3671" si="5034">F3671-F3670</f>
        <v>0</v>
      </c>
      <c r="P3671" s="417">
        <f t="shared" ref="P3671:Q3671" si="5035">M3671-M3670</f>
        <v>0</v>
      </c>
      <c r="Q3671" s="417">
        <f t="shared" si="5035"/>
        <v>0</v>
      </c>
      <c r="R3671" s="422"/>
      <c r="T3671" s="415">
        <v>1</v>
      </c>
    </row>
    <row r="3672" spans="1:20" s="485" customFormat="1" ht="24" hidden="1" customHeight="1">
      <c r="A3672" s="366" t="s">
        <v>3109</v>
      </c>
      <c r="B3672" s="418" t="s">
        <v>0</v>
      </c>
      <c r="C3672" s="418" t="s">
        <v>4079</v>
      </c>
      <c r="D3672" s="418" t="s">
        <v>4077</v>
      </c>
      <c r="E3672" s="419" t="s">
        <v>2194</v>
      </c>
      <c r="F3672" s="410"/>
      <c r="G3672" s="411">
        <v>17138</v>
      </c>
      <c r="H3672" s="412">
        <f>INT($F3672*G3672)</f>
        <v>0</v>
      </c>
      <c r="I3672" s="411"/>
      <c r="J3672" s="412">
        <f>INT($F3672*I3672)</f>
        <v>0</v>
      </c>
      <c r="K3672" s="411"/>
      <c r="L3672" s="412">
        <f>INT($F3672*K3672)</f>
        <v>0</v>
      </c>
      <c r="M3672" s="412">
        <f>+G3672+I3672+K3672</f>
        <v>17138</v>
      </c>
      <c r="N3672" s="412">
        <f>H3672+J3672+L3672</f>
        <v>0</v>
      </c>
      <c r="O3672" s="412"/>
      <c r="P3672" s="412"/>
      <c r="Q3672" s="412"/>
      <c r="R3672" s="419" t="s">
        <v>0</v>
      </c>
      <c r="T3672" s="410">
        <v>1</v>
      </c>
    </row>
    <row r="3673" spans="1:20" s="77" customFormat="1" ht="24" hidden="1" customHeight="1">
      <c r="A3673" s="372" t="s">
        <v>3106</v>
      </c>
      <c r="B3673" s="421"/>
      <c r="C3673" s="421" t="s">
        <v>4079</v>
      </c>
      <c r="D3673" s="421" t="s">
        <v>4077</v>
      </c>
      <c r="E3673" s="422" t="s">
        <v>2194</v>
      </c>
      <c r="F3673" s="415"/>
      <c r="G3673" s="416">
        <v>17138</v>
      </c>
      <c r="H3673" s="417">
        <f t="shared" ref="H3673:H3687" si="5036">INT($F3673*G3673)</f>
        <v>0</v>
      </c>
      <c r="I3673" s="416"/>
      <c r="J3673" s="417">
        <f t="shared" ref="J3673:J3687" si="5037">INT($F3673*I3673)</f>
        <v>0</v>
      </c>
      <c r="K3673" s="416"/>
      <c r="L3673" s="417">
        <f t="shared" ref="L3673:L3687" si="5038">INT($F3673*K3673)</f>
        <v>0</v>
      </c>
      <c r="M3673" s="417">
        <f t="shared" ref="M3673:M3687" si="5039">+G3673+I3673+K3673</f>
        <v>17138</v>
      </c>
      <c r="N3673" s="417">
        <f t="shared" ref="N3673:N3687" si="5040">H3673+J3673+L3673</f>
        <v>0</v>
      </c>
      <c r="O3673" s="417">
        <f t="shared" ref="O3673" si="5041">F3673-F3672</f>
        <v>0</v>
      </c>
      <c r="P3673" s="417">
        <f t="shared" ref="P3673:Q3673" si="5042">M3673-M3672</f>
        <v>0</v>
      </c>
      <c r="Q3673" s="417">
        <f t="shared" si="5042"/>
        <v>0</v>
      </c>
      <c r="R3673" s="422"/>
      <c r="T3673" s="415">
        <v>1</v>
      </c>
    </row>
    <row r="3674" spans="1:20" s="485" customFormat="1" ht="24" hidden="1" customHeight="1">
      <c r="A3674" s="366" t="s">
        <v>3109</v>
      </c>
      <c r="B3674" s="418" t="s">
        <v>0</v>
      </c>
      <c r="C3674" s="418" t="s">
        <v>4080</v>
      </c>
      <c r="D3674" s="418" t="s">
        <v>4081</v>
      </c>
      <c r="E3674" s="419" t="s">
        <v>2194</v>
      </c>
      <c r="F3674" s="410"/>
      <c r="G3674" s="411">
        <v>96644</v>
      </c>
      <c r="H3674" s="412">
        <f>INT($F3674*G3674)</f>
        <v>0</v>
      </c>
      <c r="I3674" s="411"/>
      <c r="J3674" s="412">
        <f>INT($F3674*I3674)</f>
        <v>0</v>
      </c>
      <c r="K3674" s="411"/>
      <c r="L3674" s="412">
        <f>INT($F3674*K3674)</f>
        <v>0</v>
      </c>
      <c r="M3674" s="412">
        <f>+G3674+I3674+K3674</f>
        <v>96644</v>
      </c>
      <c r="N3674" s="412">
        <f>H3674+J3674+L3674</f>
        <v>0</v>
      </c>
      <c r="O3674" s="412"/>
      <c r="P3674" s="412"/>
      <c r="Q3674" s="412"/>
      <c r="R3674" s="419" t="s">
        <v>0</v>
      </c>
      <c r="T3674" s="410">
        <v>1</v>
      </c>
    </row>
    <row r="3675" spans="1:20" s="77" customFormat="1" ht="24" hidden="1" customHeight="1">
      <c r="A3675" s="372" t="s">
        <v>3106</v>
      </c>
      <c r="B3675" s="421"/>
      <c r="C3675" s="421" t="s">
        <v>4080</v>
      </c>
      <c r="D3675" s="421" t="s">
        <v>4081</v>
      </c>
      <c r="E3675" s="422" t="s">
        <v>2194</v>
      </c>
      <c r="F3675" s="415"/>
      <c r="G3675" s="416">
        <v>96644</v>
      </c>
      <c r="H3675" s="417">
        <f t="shared" si="5036"/>
        <v>0</v>
      </c>
      <c r="I3675" s="416"/>
      <c r="J3675" s="417">
        <f t="shared" si="5037"/>
        <v>0</v>
      </c>
      <c r="K3675" s="416"/>
      <c r="L3675" s="417">
        <f t="shared" si="5038"/>
        <v>0</v>
      </c>
      <c r="M3675" s="417">
        <f t="shared" si="5039"/>
        <v>96644</v>
      </c>
      <c r="N3675" s="417">
        <f t="shared" si="5040"/>
        <v>0</v>
      </c>
      <c r="O3675" s="417">
        <f t="shared" ref="O3675" si="5043">F3675-F3674</f>
        <v>0</v>
      </c>
      <c r="P3675" s="417">
        <f t="shared" ref="P3675:Q3675" si="5044">M3675-M3674</f>
        <v>0</v>
      </c>
      <c r="Q3675" s="417">
        <f t="shared" si="5044"/>
        <v>0</v>
      </c>
      <c r="R3675" s="422"/>
      <c r="T3675" s="415">
        <v>1</v>
      </c>
    </row>
    <row r="3676" spans="1:20" s="485" customFormat="1" ht="24" hidden="1" customHeight="1">
      <c r="A3676" s="366" t="s">
        <v>2919</v>
      </c>
      <c r="B3676" s="418" t="s">
        <v>0</v>
      </c>
      <c r="C3676" s="418" t="s">
        <v>4082</v>
      </c>
      <c r="D3676" s="418" t="s">
        <v>4083</v>
      </c>
      <c r="E3676" s="419" t="s">
        <v>2194</v>
      </c>
      <c r="F3676" s="410"/>
      <c r="G3676" s="411">
        <v>18866</v>
      </c>
      <c r="H3676" s="412">
        <f>INT($F3676*G3676)</f>
        <v>0</v>
      </c>
      <c r="I3676" s="411"/>
      <c r="J3676" s="412">
        <f>INT($F3676*I3676)</f>
        <v>0</v>
      </c>
      <c r="K3676" s="411"/>
      <c r="L3676" s="412">
        <f>INT($F3676*K3676)</f>
        <v>0</v>
      </c>
      <c r="M3676" s="412">
        <f>+G3676+I3676+K3676</f>
        <v>18866</v>
      </c>
      <c r="N3676" s="412">
        <f>H3676+J3676+L3676</f>
        <v>0</v>
      </c>
      <c r="O3676" s="412"/>
      <c r="P3676" s="412"/>
      <c r="Q3676" s="412"/>
      <c r="R3676" s="419" t="s">
        <v>0</v>
      </c>
      <c r="T3676" s="410">
        <v>1</v>
      </c>
    </row>
    <row r="3677" spans="1:20" s="77" customFormat="1" ht="24" hidden="1" customHeight="1">
      <c r="A3677" s="372" t="s">
        <v>2072</v>
      </c>
      <c r="B3677" s="421"/>
      <c r="C3677" s="421" t="s">
        <v>4082</v>
      </c>
      <c r="D3677" s="421" t="s">
        <v>4083</v>
      </c>
      <c r="E3677" s="422" t="s">
        <v>2194</v>
      </c>
      <c r="F3677" s="415"/>
      <c r="G3677" s="416">
        <v>18866</v>
      </c>
      <c r="H3677" s="417">
        <f t="shared" si="5036"/>
        <v>0</v>
      </c>
      <c r="I3677" s="416"/>
      <c r="J3677" s="417">
        <f t="shared" si="5037"/>
        <v>0</v>
      </c>
      <c r="K3677" s="416"/>
      <c r="L3677" s="417">
        <f t="shared" si="5038"/>
        <v>0</v>
      </c>
      <c r="M3677" s="417">
        <f t="shared" si="5039"/>
        <v>18866</v>
      </c>
      <c r="N3677" s="417">
        <f t="shared" si="5040"/>
        <v>0</v>
      </c>
      <c r="O3677" s="417">
        <f t="shared" ref="O3677" si="5045">F3677-F3676</f>
        <v>0</v>
      </c>
      <c r="P3677" s="417">
        <f t="shared" ref="P3677:Q3677" si="5046">M3677-M3676</f>
        <v>0</v>
      </c>
      <c r="Q3677" s="417">
        <f t="shared" si="5046"/>
        <v>0</v>
      </c>
      <c r="R3677" s="422"/>
      <c r="T3677" s="415">
        <v>1</v>
      </c>
    </row>
    <row r="3678" spans="1:20" s="485" customFormat="1" ht="24" hidden="1" customHeight="1">
      <c r="A3678" s="366" t="s">
        <v>2093</v>
      </c>
      <c r="B3678" s="418" t="s">
        <v>0</v>
      </c>
      <c r="C3678" s="418" t="s">
        <v>4082</v>
      </c>
      <c r="D3678" s="418" t="s">
        <v>4084</v>
      </c>
      <c r="E3678" s="419" t="s">
        <v>2194</v>
      </c>
      <c r="F3678" s="410"/>
      <c r="G3678" s="411">
        <v>59499</v>
      </c>
      <c r="H3678" s="412">
        <f>INT($F3678*G3678)</f>
        <v>0</v>
      </c>
      <c r="I3678" s="411"/>
      <c r="J3678" s="412">
        <f>INT($F3678*I3678)</f>
        <v>0</v>
      </c>
      <c r="K3678" s="411"/>
      <c r="L3678" s="412">
        <f>INT($F3678*K3678)</f>
        <v>0</v>
      </c>
      <c r="M3678" s="412">
        <f>+G3678+I3678+K3678</f>
        <v>59499</v>
      </c>
      <c r="N3678" s="412">
        <f>H3678+J3678+L3678</f>
        <v>0</v>
      </c>
      <c r="O3678" s="412"/>
      <c r="P3678" s="412"/>
      <c r="Q3678" s="412"/>
      <c r="R3678" s="419" t="s">
        <v>0</v>
      </c>
      <c r="T3678" s="410">
        <v>1</v>
      </c>
    </row>
    <row r="3679" spans="1:20" s="77" customFormat="1" ht="24" hidden="1" customHeight="1">
      <c r="A3679" s="372" t="s">
        <v>2918</v>
      </c>
      <c r="B3679" s="421"/>
      <c r="C3679" s="421" t="s">
        <v>4082</v>
      </c>
      <c r="D3679" s="421" t="s">
        <v>4084</v>
      </c>
      <c r="E3679" s="422" t="s">
        <v>2194</v>
      </c>
      <c r="F3679" s="415"/>
      <c r="G3679" s="416">
        <v>59499</v>
      </c>
      <c r="H3679" s="417">
        <f t="shared" si="5036"/>
        <v>0</v>
      </c>
      <c r="I3679" s="416"/>
      <c r="J3679" s="417">
        <f t="shared" si="5037"/>
        <v>0</v>
      </c>
      <c r="K3679" s="416"/>
      <c r="L3679" s="417">
        <f t="shared" si="5038"/>
        <v>0</v>
      </c>
      <c r="M3679" s="417">
        <f t="shared" si="5039"/>
        <v>59499</v>
      </c>
      <c r="N3679" s="417">
        <f t="shared" si="5040"/>
        <v>0</v>
      </c>
      <c r="O3679" s="417">
        <f t="shared" ref="O3679" si="5047">F3679-F3678</f>
        <v>0</v>
      </c>
      <c r="P3679" s="417">
        <f t="shared" ref="P3679:Q3679" si="5048">M3679-M3678</f>
        <v>0</v>
      </c>
      <c r="Q3679" s="417">
        <f t="shared" si="5048"/>
        <v>0</v>
      </c>
      <c r="R3679" s="422"/>
      <c r="T3679" s="415">
        <v>1</v>
      </c>
    </row>
    <row r="3680" spans="1:20" s="485" customFormat="1" ht="24" hidden="1" customHeight="1">
      <c r="A3680" s="366" t="s">
        <v>4085</v>
      </c>
      <c r="B3680" s="418" t="s">
        <v>0</v>
      </c>
      <c r="C3680" s="418" t="s">
        <v>4086</v>
      </c>
      <c r="D3680" s="418" t="s">
        <v>4087</v>
      </c>
      <c r="E3680" s="419" t="s">
        <v>2194</v>
      </c>
      <c r="F3680" s="410"/>
      <c r="G3680" s="411">
        <v>754782</v>
      </c>
      <c r="H3680" s="412">
        <f>INT($F3680*G3680)</f>
        <v>0</v>
      </c>
      <c r="I3680" s="411"/>
      <c r="J3680" s="412">
        <f>INT($F3680*I3680)</f>
        <v>0</v>
      </c>
      <c r="K3680" s="411"/>
      <c r="L3680" s="412">
        <f>INT($F3680*K3680)</f>
        <v>0</v>
      </c>
      <c r="M3680" s="412">
        <f>+G3680+I3680+K3680</f>
        <v>754782</v>
      </c>
      <c r="N3680" s="412">
        <f>H3680+J3680+L3680</f>
        <v>0</v>
      </c>
      <c r="O3680" s="412"/>
      <c r="P3680" s="412"/>
      <c r="Q3680" s="412"/>
      <c r="R3680" s="419" t="s">
        <v>0</v>
      </c>
      <c r="T3680" s="410">
        <v>6</v>
      </c>
    </row>
    <row r="3681" spans="1:20" s="77" customFormat="1" ht="24" hidden="1" customHeight="1">
      <c r="A3681" s="372" t="s">
        <v>3122</v>
      </c>
      <c r="B3681" s="421"/>
      <c r="C3681" s="421" t="s">
        <v>4086</v>
      </c>
      <c r="D3681" s="421" t="s">
        <v>4087</v>
      </c>
      <c r="E3681" s="422" t="s">
        <v>2194</v>
      </c>
      <c r="F3681" s="415"/>
      <c r="G3681" s="416">
        <v>754782</v>
      </c>
      <c r="H3681" s="417">
        <f t="shared" si="5036"/>
        <v>0</v>
      </c>
      <c r="I3681" s="416"/>
      <c r="J3681" s="417">
        <f t="shared" si="5037"/>
        <v>0</v>
      </c>
      <c r="K3681" s="416"/>
      <c r="L3681" s="417">
        <f t="shared" si="5038"/>
        <v>0</v>
      </c>
      <c r="M3681" s="417">
        <f t="shared" si="5039"/>
        <v>754782</v>
      </c>
      <c r="N3681" s="417">
        <f t="shared" si="5040"/>
        <v>0</v>
      </c>
      <c r="O3681" s="417">
        <f t="shared" ref="O3681" si="5049">F3681-F3680</f>
        <v>0</v>
      </c>
      <c r="P3681" s="417">
        <f t="shared" ref="P3681:Q3681" si="5050">M3681-M3680</f>
        <v>0</v>
      </c>
      <c r="Q3681" s="417">
        <f t="shared" si="5050"/>
        <v>0</v>
      </c>
      <c r="R3681" s="422"/>
      <c r="T3681" s="415">
        <v>6</v>
      </c>
    </row>
    <row r="3682" spans="1:20" s="485" customFormat="1" ht="24" hidden="1" customHeight="1">
      <c r="A3682" s="366" t="s">
        <v>2064</v>
      </c>
      <c r="B3682" s="418" t="s">
        <v>0</v>
      </c>
      <c r="C3682" s="418" t="s">
        <v>4088</v>
      </c>
      <c r="D3682" s="418" t="s">
        <v>163</v>
      </c>
      <c r="E3682" s="419" t="s">
        <v>2194</v>
      </c>
      <c r="F3682" s="410"/>
      <c r="G3682" s="411">
        <v>20580</v>
      </c>
      <c r="H3682" s="412">
        <f>INT($F3682*G3682)</f>
        <v>0</v>
      </c>
      <c r="I3682" s="411"/>
      <c r="J3682" s="412">
        <f>INT($F3682*I3682)</f>
        <v>0</v>
      </c>
      <c r="K3682" s="411"/>
      <c r="L3682" s="412">
        <f>INT($F3682*K3682)</f>
        <v>0</v>
      </c>
      <c r="M3682" s="412">
        <f>+G3682+I3682+K3682</f>
        <v>20580</v>
      </c>
      <c r="N3682" s="412">
        <f>H3682+J3682+L3682</f>
        <v>0</v>
      </c>
      <c r="O3682" s="412"/>
      <c r="P3682" s="412"/>
      <c r="Q3682" s="412"/>
      <c r="R3682" s="419" t="s">
        <v>0</v>
      </c>
      <c r="T3682" s="410">
        <v>10</v>
      </c>
    </row>
    <row r="3683" spans="1:20" s="77" customFormat="1" ht="24" hidden="1" customHeight="1">
      <c r="A3683" s="372" t="s">
        <v>2918</v>
      </c>
      <c r="B3683" s="421"/>
      <c r="C3683" s="421" t="s">
        <v>4088</v>
      </c>
      <c r="D3683" s="421" t="s">
        <v>163</v>
      </c>
      <c r="E3683" s="422" t="s">
        <v>2194</v>
      </c>
      <c r="F3683" s="415"/>
      <c r="G3683" s="416">
        <v>20580</v>
      </c>
      <c r="H3683" s="417">
        <f t="shared" si="5036"/>
        <v>0</v>
      </c>
      <c r="I3683" s="416"/>
      <c r="J3683" s="417">
        <f t="shared" si="5037"/>
        <v>0</v>
      </c>
      <c r="K3683" s="416"/>
      <c r="L3683" s="417">
        <f t="shared" si="5038"/>
        <v>0</v>
      </c>
      <c r="M3683" s="417">
        <f t="shared" si="5039"/>
        <v>20580</v>
      </c>
      <c r="N3683" s="417">
        <f t="shared" si="5040"/>
        <v>0</v>
      </c>
      <c r="O3683" s="417">
        <f t="shared" ref="O3683" si="5051">F3683-F3682</f>
        <v>0</v>
      </c>
      <c r="P3683" s="417">
        <f t="shared" ref="P3683:Q3683" si="5052">M3683-M3682</f>
        <v>0</v>
      </c>
      <c r="Q3683" s="417">
        <f t="shared" si="5052"/>
        <v>0</v>
      </c>
      <c r="R3683" s="422"/>
      <c r="T3683" s="415">
        <v>10</v>
      </c>
    </row>
    <row r="3684" spans="1:20" s="485" customFormat="1" ht="24" hidden="1" customHeight="1">
      <c r="A3684" s="366" t="s">
        <v>2919</v>
      </c>
      <c r="B3684" s="418" t="s">
        <v>0</v>
      </c>
      <c r="C3684" s="418" t="s">
        <v>4088</v>
      </c>
      <c r="D3684" s="418" t="s">
        <v>3455</v>
      </c>
      <c r="E3684" s="419" t="s">
        <v>2194</v>
      </c>
      <c r="F3684" s="410"/>
      <c r="G3684" s="411">
        <v>66481</v>
      </c>
      <c r="H3684" s="412">
        <f>INT($F3684*G3684)</f>
        <v>0</v>
      </c>
      <c r="I3684" s="411"/>
      <c r="J3684" s="412">
        <f>INT($F3684*I3684)</f>
        <v>0</v>
      </c>
      <c r="K3684" s="411"/>
      <c r="L3684" s="412">
        <f>INT($F3684*K3684)</f>
        <v>0</v>
      </c>
      <c r="M3684" s="412">
        <f>+G3684+I3684+K3684</f>
        <v>66481</v>
      </c>
      <c r="N3684" s="412">
        <f>H3684+J3684+L3684</f>
        <v>0</v>
      </c>
      <c r="O3684" s="412"/>
      <c r="P3684" s="412"/>
      <c r="Q3684" s="412"/>
      <c r="R3684" s="419" t="s">
        <v>0</v>
      </c>
      <c r="T3684" s="410">
        <v>5</v>
      </c>
    </row>
    <row r="3685" spans="1:20" s="77" customFormat="1" ht="24" hidden="1" customHeight="1">
      <c r="A3685" s="372" t="s">
        <v>2072</v>
      </c>
      <c r="B3685" s="421"/>
      <c r="C3685" s="421" t="s">
        <v>4088</v>
      </c>
      <c r="D3685" s="421" t="s">
        <v>3455</v>
      </c>
      <c r="E3685" s="422" t="s">
        <v>2194</v>
      </c>
      <c r="F3685" s="415"/>
      <c r="G3685" s="416">
        <v>66481</v>
      </c>
      <c r="H3685" s="417">
        <f t="shared" si="5036"/>
        <v>0</v>
      </c>
      <c r="I3685" s="416"/>
      <c r="J3685" s="417">
        <f t="shared" si="5037"/>
        <v>0</v>
      </c>
      <c r="K3685" s="416"/>
      <c r="L3685" s="417">
        <f t="shared" si="5038"/>
        <v>0</v>
      </c>
      <c r="M3685" s="417">
        <f t="shared" si="5039"/>
        <v>66481</v>
      </c>
      <c r="N3685" s="417">
        <f t="shared" si="5040"/>
        <v>0</v>
      </c>
      <c r="O3685" s="417">
        <f t="shared" ref="O3685" si="5053">F3685-F3684</f>
        <v>0</v>
      </c>
      <c r="P3685" s="417">
        <f t="shared" ref="P3685:Q3685" si="5054">M3685-M3684</f>
        <v>0</v>
      </c>
      <c r="Q3685" s="417">
        <f t="shared" si="5054"/>
        <v>0</v>
      </c>
      <c r="R3685" s="422"/>
      <c r="T3685" s="415">
        <v>5</v>
      </c>
    </row>
    <row r="3686" spans="1:20" s="485" customFormat="1" ht="24" hidden="1" customHeight="1">
      <c r="A3686" s="366" t="s">
        <v>2064</v>
      </c>
      <c r="B3686" s="418" t="s">
        <v>0</v>
      </c>
      <c r="C3686" s="418" t="s">
        <v>4088</v>
      </c>
      <c r="D3686" s="418" t="s">
        <v>180</v>
      </c>
      <c r="E3686" s="419" t="s">
        <v>2194</v>
      </c>
      <c r="F3686" s="410"/>
      <c r="G3686" s="411">
        <v>88406</v>
      </c>
      <c r="H3686" s="412">
        <f>INT($F3686*G3686)</f>
        <v>0</v>
      </c>
      <c r="I3686" s="411"/>
      <c r="J3686" s="412">
        <f>INT($F3686*I3686)</f>
        <v>0</v>
      </c>
      <c r="K3686" s="411"/>
      <c r="L3686" s="412">
        <f>INT($F3686*K3686)</f>
        <v>0</v>
      </c>
      <c r="M3686" s="412">
        <f>+G3686+I3686+K3686</f>
        <v>88406</v>
      </c>
      <c r="N3686" s="412">
        <f>H3686+J3686+L3686</f>
        <v>0</v>
      </c>
      <c r="O3686" s="412"/>
      <c r="P3686" s="412"/>
      <c r="Q3686" s="412"/>
      <c r="R3686" s="419" t="s">
        <v>0</v>
      </c>
      <c r="T3686" s="410">
        <v>1</v>
      </c>
    </row>
    <row r="3687" spans="1:20" s="77" customFormat="1" ht="24" hidden="1" customHeight="1">
      <c r="A3687" s="372" t="s">
        <v>3122</v>
      </c>
      <c r="B3687" s="421"/>
      <c r="C3687" s="421" t="s">
        <v>4088</v>
      </c>
      <c r="D3687" s="421" t="s">
        <v>180</v>
      </c>
      <c r="E3687" s="422" t="s">
        <v>2194</v>
      </c>
      <c r="F3687" s="415"/>
      <c r="G3687" s="416">
        <v>88406</v>
      </c>
      <c r="H3687" s="417">
        <f t="shared" si="5036"/>
        <v>0</v>
      </c>
      <c r="I3687" s="416"/>
      <c r="J3687" s="417">
        <f t="shared" si="5037"/>
        <v>0</v>
      </c>
      <c r="K3687" s="416"/>
      <c r="L3687" s="417">
        <f t="shared" si="5038"/>
        <v>0</v>
      </c>
      <c r="M3687" s="417">
        <f t="shared" si="5039"/>
        <v>88406</v>
      </c>
      <c r="N3687" s="417">
        <f t="shared" si="5040"/>
        <v>0</v>
      </c>
      <c r="O3687" s="417">
        <f t="shared" ref="O3687" si="5055">F3687-F3686</f>
        <v>0</v>
      </c>
      <c r="P3687" s="417">
        <f t="shared" ref="P3687:Q3687" si="5056">M3687-M3686</f>
        <v>0</v>
      </c>
      <c r="Q3687" s="417">
        <f t="shared" si="5056"/>
        <v>0</v>
      </c>
      <c r="R3687" s="422"/>
      <c r="T3687" s="415">
        <v>1</v>
      </c>
    </row>
    <row r="3688" spans="1:20" s="485" customFormat="1" ht="24" hidden="1" customHeight="1">
      <c r="A3688" s="366" t="s">
        <v>4089</v>
      </c>
      <c r="B3688" s="418" t="s">
        <v>0</v>
      </c>
      <c r="C3688" s="418" t="s">
        <v>4088</v>
      </c>
      <c r="D3688" s="418" t="s">
        <v>4090</v>
      </c>
      <c r="E3688" s="419" t="s">
        <v>2194</v>
      </c>
      <c r="F3688" s="410"/>
      <c r="G3688" s="411">
        <v>200151</v>
      </c>
      <c r="H3688" s="412">
        <f>INT($F3688*G3688)</f>
        <v>0</v>
      </c>
      <c r="I3688" s="411"/>
      <c r="J3688" s="412">
        <f>INT($F3688*I3688)</f>
        <v>0</v>
      </c>
      <c r="K3688" s="411"/>
      <c r="L3688" s="412">
        <f>INT($F3688*K3688)</f>
        <v>0</v>
      </c>
      <c r="M3688" s="412">
        <f>+G3688+I3688+K3688</f>
        <v>200151</v>
      </c>
      <c r="N3688" s="412">
        <f>H3688+J3688+L3688</f>
        <v>0</v>
      </c>
      <c r="O3688" s="412"/>
      <c r="P3688" s="412"/>
      <c r="Q3688" s="412"/>
      <c r="R3688" s="419" t="s">
        <v>0</v>
      </c>
      <c r="T3688" s="410">
        <v>18</v>
      </c>
    </row>
    <row r="3689" spans="1:20" s="77" customFormat="1" ht="24" hidden="1" customHeight="1">
      <c r="A3689" s="372" t="s">
        <v>2089</v>
      </c>
      <c r="B3689" s="421"/>
      <c r="C3689" s="421" t="s">
        <v>4088</v>
      </c>
      <c r="D3689" s="421" t="s">
        <v>4090</v>
      </c>
      <c r="E3689" s="422" t="s">
        <v>2194</v>
      </c>
      <c r="F3689" s="415"/>
      <c r="G3689" s="416">
        <v>200151</v>
      </c>
      <c r="H3689" s="417">
        <f t="shared" ref="H3689:H3701" si="5057">INT($F3689*G3689)</f>
        <v>0</v>
      </c>
      <c r="I3689" s="416"/>
      <c r="J3689" s="417">
        <f t="shared" ref="J3689:J3701" si="5058">INT($F3689*I3689)</f>
        <v>0</v>
      </c>
      <c r="K3689" s="416"/>
      <c r="L3689" s="417">
        <f t="shared" ref="L3689:L3701" si="5059">INT($F3689*K3689)</f>
        <v>0</v>
      </c>
      <c r="M3689" s="417">
        <f t="shared" ref="M3689:M3701" si="5060">+G3689+I3689+K3689</f>
        <v>200151</v>
      </c>
      <c r="N3689" s="417">
        <f t="shared" ref="N3689:N3701" si="5061">H3689+J3689+L3689</f>
        <v>0</v>
      </c>
      <c r="O3689" s="417">
        <f t="shared" ref="O3689" si="5062">F3689-F3688</f>
        <v>0</v>
      </c>
      <c r="P3689" s="417">
        <f t="shared" ref="P3689:Q3689" si="5063">M3689-M3688</f>
        <v>0</v>
      </c>
      <c r="Q3689" s="417">
        <f t="shared" si="5063"/>
        <v>0</v>
      </c>
      <c r="R3689" s="422"/>
      <c r="T3689" s="415">
        <v>18</v>
      </c>
    </row>
    <row r="3690" spans="1:20" s="485" customFormat="1" ht="24" hidden="1" customHeight="1">
      <c r="A3690" s="366" t="s">
        <v>2886</v>
      </c>
      <c r="B3690" s="418" t="s">
        <v>0</v>
      </c>
      <c r="C3690" s="418" t="s">
        <v>4088</v>
      </c>
      <c r="D3690" s="418" t="s">
        <v>177</v>
      </c>
      <c r="E3690" s="419" t="s">
        <v>2194</v>
      </c>
      <c r="F3690" s="410"/>
      <c r="G3690" s="411">
        <v>638646</v>
      </c>
      <c r="H3690" s="412">
        <f>INT($F3690*G3690)</f>
        <v>0</v>
      </c>
      <c r="I3690" s="411"/>
      <c r="J3690" s="412">
        <f>INT($F3690*I3690)</f>
        <v>0</v>
      </c>
      <c r="K3690" s="411"/>
      <c r="L3690" s="412">
        <f>INT($F3690*K3690)</f>
        <v>0</v>
      </c>
      <c r="M3690" s="412">
        <f>+G3690+I3690+K3690</f>
        <v>638646</v>
      </c>
      <c r="N3690" s="412">
        <f>H3690+J3690+L3690</f>
        <v>0</v>
      </c>
      <c r="O3690" s="412"/>
      <c r="P3690" s="412"/>
      <c r="Q3690" s="412"/>
      <c r="R3690" s="419" t="s">
        <v>0</v>
      </c>
      <c r="T3690" s="410">
        <v>18</v>
      </c>
    </row>
    <row r="3691" spans="1:20" s="77" customFormat="1" ht="24" hidden="1" customHeight="1">
      <c r="A3691" s="372" t="s">
        <v>3113</v>
      </c>
      <c r="B3691" s="421"/>
      <c r="C3691" s="421" t="s">
        <v>4088</v>
      </c>
      <c r="D3691" s="421" t="s">
        <v>177</v>
      </c>
      <c r="E3691" s="422" t="s">
        <v>2194</v>
      </c>
      <c r="F3691" s="415"/>
      <c r="G3691" s="416">
        <v>638646</v>
      </c>
      <c r="H3691" s="417">
        <f t="shared" si="5057"/>
        <v>0</v>
      </c>
      <c r="I3691" s="416"/>
      <c r="J3691" s="417">
        <f t="shared" si="5058"/>
        <v>0</v>
      </c>
      <c r="K3691" s="416"/>
      <c r="L3691" s="417">
        <f t="shared" si="5059"/>
        <v>0</v>
      </c>
      <c r="M3691" s="417">
        <f t="shared" si="5060"/>
        <v>638646</v>
      </c>
      <c r="N3691" s="417">
        <f t="shared" si="5061"/>
        <v>0</v>
      </c>
      <c r="O3691" s="417">
        <f t="shared" ref="O3691" si="5064">F3691-F3690</f>
        <v>0</v>
      </c>
      <c r="P3691" s="417">
        <f t="shared" ref="P3691:Q3691" si="5065">M3691-M3690</f>
        <v>0</v>
      </c>
      <c r="Q3691" s="417">
        <f t="shared" si="5065"/>
        <v>0</v>
      </c>
      <c r="R3691" s="422"/>
      <c r="T3691" s="415">
        <v>18</v>
      </c>
    </row>
    <row r="3692" spans="1:20" s="485" customFormat="1" ht="24" hidden="1" customHeight="1">
      <c r="A3692" s="366" t="s">
        <v>2919</v>
      </c>
      <c r="B3692" s="418" t="s">
        <v>0</v>
      </c>
      <c r="C3692" s="418" t="s">
        <v>4091</v>
      </c>
      <c r="D3692" s="418" t="s">
        <v>4092</v>
      </c>
      <c r="E3692" s="419" t="s">
        <v>2194</v>
      </c>
      <c r="F3692" s="410"/>
      <c r="G3692" s="411">
        <v>101844</v>
      </c>
      <c r="H3692" s="412">
        <f>INT($F3692*G3692)</f>
        <v>0</v>
      </c>
      <c r="I3692" s="411"/>
      <c r="J3692" s="412">
        <f>INT($F3692*I3692)</f>
        <v>0</v>
      </c>
      <c r="K3692" s="411"/>
      <c r="L3692" s="412">
        <f>INT($F3692*K3692)</f>
        <v>0</v>
      </c>
      <c r="M3692" s="412">
        <f>+G3692+I3692+K3692</f>
        <v>101844</v>
      </c>
      <c r="N3692" s="412">
        <f>H3692+J3692+L3692</f>
        <v>0</v>
      </c>
      <c r="O3692" s="412"/>
      <c r="P3692" s="412"/>
      <c r="Q3692" s="412"/>
      <c r="R3692" s="419" t="s">
        <v>0</v>
      </c>
      <c r="T3692" s="410">
        <v>2</v>
      </c>
    </row>
    <row r="3693" spans="1:20" s="77" customFormat="1" ht="24" hidden="1" customHeight="1">
      <c r="A3693" s="372" t="s">
        <v>2089</v>
      </c>
      <c r="B3693" s="421"/>
      <c r="C3693" s="421" t="s">
        <v>4091</v>
      </c>
      <c r="D3693" s="421" t="s">
        <v>4092</v>
      </c>
      <c r="E3693" s="422" t="s">
        <v>2194</v>
      </c>
      <c r="F3693" s="415"/>
      <c r="G3693" s="416">
        <v>101844</v>
      </c>
      <c r="H3693" s="417">
        <f t="shared" si="5057"/>
        <v>0</v>
      </c>
      <c r="I3693" s="416"/>
      <c r="J3693" s="417">
        <f t="shared" si="5058"/>
        <v>0</v>
      </c>
      <c r="K3693" s="416"/>
      <c r="L3693" s="417">
        <f t="shared" si="5059"/>
        <v>0</v>
      </c>
      <c r="M3693" s="417">
        <f t="shared" si="5060"/>
        <v>101844</v>
      </c>
      <c r="N3693" s="417">
        <f t="shared" si="5061"/>
        <v>0</v>
      </c>
      <c r="O3693" s="417">
        <f t="shared" ref="O3693" si="5066">F3693-F3692</f>
        <v>0</v>
      </c>
      <c r="P3693" s="417">
        <f t="shared" ref="P3693:Q3693" si="5067">M3693-M3692</f>
        <v>0</v>
      </c>
      <c r="Q3693" s="417">
        <f t="shared" si="5067"/>
        <v>0</v>
      </c>
      <c r="R3693" s="422"/>
      <c r="T3693" s="415">
        <v>2</v>
      </c>
    </row>
    <row r="3694" spans="1:20" s="485" customFormat="1" ht="24" hidden="1" customHeight="1">
      <c r="A3694" s="366" t="s">
        <v>2919</v>
      </c>
      <c r="B3694" s="418" t="s">
        <v>0</v>
      </c>
      <c r="C3694" s="418" t="s">
        <v>4091</v>
      </c>
      <c r="D3694" s="418" t="s">
        <v>4093</v>
      </c>
      <c r="E3694" s="419" t="s">
        <v>2194</v>
      </c>
      <c r="F3694" s="410"/>
      <c r="G3694" s="411">
        <v>359169</v>
      </c>
      <c r="H3694" s="412">
        <f>INT($F3694*G3694)</f>
        <v>0</v>
      </c>
      <c r="I3694" s="411"/>
      <c r="J3694" s="412">
        <f>INT($F3694*I3694)</f>
        <v>0</v>
      </c>
      <c r="K3694" s="411"/>
      <c r="L3694" s="412">
        <f>INT($F3694*K3694)</f>
        <v>0</v>
      </c>
      <c r="M3694" s="412">
        <f>+G3694+I3694+K3694</f>
        <v>359169</v>
      </c>
      <c r="N3694" s="412">
        <f>H3694+J3694+L3694</f>
        <v>0</v>
      </c>
      <c r="O3694" s="412"/>
      <c r="P3694" s="412"/>
      <c r="Q3694" s="412"/>
      <c r="R3694" s="419" t="s">
        <v>0</v>
      </c>
      <c r="T3694" s="410">
        <v>1</v>
      </c>
    </row>
    <row r="3695" spans="1:20" s="77" customFormat="1" ht="24" hidden="1" customHeight="1">
      <c r="A3695" s="372" t="s">
        <v>2918</v>
      </c>
      <c r="B3695" s="421"/>
      <c r="C3695" s="421" t="s">
        <v>4091</v>
      </c>
      <c r="D3695" s="421" t="s">
        <v>4093</v>
      </c>
      <c r="E3695" s="422" t="s">
        <v>2194</v>
      </c>
      <c r="F3695" s="415"/>
      <c r="G3695" s="416">
        <v>359169</v>
      </c>
      <c r="H3695" s="417">
        <f t="shared" si="5057"/>
        <v>0</v>
      </c>
      <c r="I3695" s="416"/>
      <c r="J3695" s="417">
        <f t="shared" si="5058"/>
        <v>0</v>
      </c>
      <c r="K3695" s="416"/>
      <c r="L3695" s="417">
        <f t="shared" si="5059"/>
        <v>0</v>
      </c>
      <c r="M3695" s="417">
        <f t="shared" si="5060"/>
        <v>359169</v>
      </c>
      <c r="N3695" s="417">
        <f t="shared" si="5061"/>
        <v>0</v>
      </c>
      <c r="O3695" s="417">
        <f t="shared" ref="O3695" si="5068">F3695-F3694</f>
        <v>0</v>
      </c>
      <c r="P3695" s="417">
        <f t="shared" ref="P3695:Q3695" si="5069">M3695-M3694</f>
        <v>0</v>
      </c>
      <c r="Q3695" s="417">
        <f t="shared" si="5069"/>
        <v>0</v>
      </c>
      <c r="R3695" s="422"/>
      <c r="T3695" s="415">
        <v>1</v>
      </c>
    </row>
    <row r="3696" spans="1:20" s="485" customFormat="1" ht="24" hidden="1" customHeight="1">
      <c r="A3696" s="366" t="s">
        <v>4085</v>
      </c>
      <c r="B3696" s="418" t="s">
        <v>0</v>
      </c>
      <c r="C3696" s="418" t="s">
        <v>4094</v>
      </c>
      <c r="D3696" s="418" t="s">
        <v>4092</v>
      </c>
      <c r="E3696" s="419" t="s">
        <v>2194</v>
      </c>
      <c r="F3696" s="410"/>
      <c r="G3696" s="411">
        <v>239663</v>
      </c>
      <c r="H3696" s="412">
        <f>INT($F3696*G3696)</f>
        <v>0</v>
      </c>
      <c r="I3696" s="411"/>
      <c r="J3696" s="412">
        <f>INT($F3696*I3696)</f>
        <v>0</v>
      </c>
      <c r="K3696" s="411"/>
      <c r="L3696" s="412">
        <f>INT($F3696*K3696)</f>
        <v>0</v>
      </c>
      <c r="M3696" s="412">
        <f>+G3696+I3696+K3696</f>
        <v>239663</v>
      </c>
      <c r="N3696" s="412">
        <f>H3696+J3696+L3696</f>
        <v>0</v>
      </c>
      <c r="O3696" s="412"/>
      <c r="P3696" s="412"/>
      <c r="Q3696" s="412"/>
      <c r="R3696" s="419" t="s">
        <v>0</v>
      </c>
      <c r="T3696" s="410">
        <v>2</v>
      </c>
    </row>
    <row r="3697" spans="1:20" s="77" customFormat="1" ht="24" hidden="1" customHeight="1">
      <c r="A3697" s="372" t="s">
        <v>2089</v>
      </c>
      <c r="B3697" s="421"/>
      <c r="C3697" s="421" t="s">
        <v>4094</v>
      </c>
      <c r="D3697" s="421" t="s">
        <v>4092</v>
      </c>
      <c r="E3697" s="422" t="s">
        <v>2194</v>
      </c>
      <c r="F3697" s="415"/>
      <c r="G3697" s="416">
        <v>239663</v>
      </c>
      <c r="H3697" s="417">
        <f t="shared" si="5057"/>
        <v>0</v>
      </c>
      <c r="I3697" s="416"/>
      <c r="J3697" s="417">
        <f t="shared" si="5058"/>
        <v>0</v>
      </c>
      <c r="K3697" s="416"/>
      <c r="L3697" s="417">
        <f t="shared" si="5059"/>
        <v>0</v>
      </c>
      <c r="M3697" s="417">
        <f t="shared" si="5060"/>
        <v>239663</v>
      </c>
      <c r="N3697" s="417">
        <f t="shared" si="5061"/>
        <v>0</v>
      </c>
      <c r="O3697" s="417">
        <f t="shared" ref="O3697" si="5070">F3697-F3696</f>
        <v>0</v>
      </c>
      <c r="P3697" s="417">
        <f t="shared" ref="P3697:Q3697" si="5071">M3697-M3696</f>
        <v>0</v>
      </c>
      <c r="Q3697" s="417">
        <f t="shared" si="5071"/>
        <v>0</v>
      </c>
      <c r="R3697" s="422"/>
      <c r="T3697" s="415">
        <v>2</v>
      </c>
    </row>
    <row r="3698" spans="1:20" s="485" customFormat="1" ht="24" hidden="1" customHeight="1">
      <c r="A3698" s="366" t="s">
        <v>4085</v>
      </c>
      <c r="B3698" s="418" t="s">
        <v>0</v>
      </c>
      <c r="C3698" s="418" t="s">
        <v>4094</v>
      </c>
      <c r="D3698" s="418" t="s">
        <v>4093</v>
      </c>
      <c r="E3698" s="419" t="s">
        <v>2194</v>
      </c>
      <c r="F3698" s="410"/>
      <c r="G3698" s="411">
        <v>985331</v>
      </c>
      <c r="H3698" s="412">
        <f>INT($F3698*G3698)</f>
        <v>0</v>
      </c>
      <c r="I3698" s="411"/>
      <c r="J3698" s="412">
        <f>INT($F3698*I3698)</f>
        <v>0</v>
      </c>
      <c r="K3698" s="411"/>
      <c r="L3698" s="412">
        <f>INT($F3698*K3698)</f>
        <v>0</v>
      </c>
      <c r="M3698" s="412">
        <f>+G3698+I3698+K3698</f>
        <v>985331</v>
      </c>
      <c r="N3698" s="412">
        <f>H3698+J3698+L3698</f>
        <v>0</v>
      </c>
      <c r="O3698" s="412"/>
      <c r="P3698" s="412"/>
      <c r="Q3698" s="412"/>
      <c r="R3698" s="419" t="s">
        <v>0</v>
      </c>
      <c r="T3698" s="410">
        <v>1</v>
      </c>
    </row>
    <row r="3699" spans="1:20" s="77" customFormat="1" ht="24" hidden="1" customHeight="1">
      <c r="A3699" s="372" t="s">
        <v>3122</v>
      </c>
      <c r="B3699" s="421"/>
      <c r="C3699" s="421" t="s">
        <v>4094</v>
      </c>
      <c r="D3699" s="421" t="s">
        <v>4093</v>
      </c>
      <c r="E3699" s="422" t="s">
        <v>2194</v>
      </c>
      <c r="F3699" s="415"/>
      <c r="G3699" s="416">
        <v>985331</v>
      </c>
      <c r="H3699" s="417">
        <f t="shared" si="5057"/>
        <v>0</v>
      </c>
      <c r="I3699" s="416"/>
      <c r="J3699" s="417">
        <f t="shared" si="5058"/>
        <v>0</v>
      </c>
      <c r="K3699" s="416"/>
      <c r="L3699" s="417">
        <f t="shared" si="5059"/>
        <v>0</v>
      </c>
      <c r="M3699" s="417">
        <f t="shared" si="5060"/>
        <v>985331</v>
      </c>
      <c r="N3699" s="417">
        <f t="shared" si="5061"/>
        <v>0</v>
      </c>
      <c r="O3699" s="417">
        <f t="shared" ref="O3699" si="5072">F3699-F3698</f>
        <v>0</v>
      </c>
      <c r="P3699" s="417">
        <f t="shared" ref="P3699:Q3699" si="5073">M3699-M3698</f>
        <v>0</v>
      </c>
      <c r="Q3699" s="417">
        <f t="shared" si="5073"/>
        <v>0</v>
      </c>
      <c r="R3699" s="422"/>
      <c r="T3699" s="415">
        <v>1</v>
      </c>
    </row>
    <row r="3700" spans="1:20" s="485" customFormat="1" ht="24" hidden="1" customHeight="1">
      <c r="A3700" s="366" t="s">
        <v>4085</v>
      </c>
      <c r="B3700" s="418" t="s">
        <v>0</v>
      </c>
      <c r="C3700" s="418" t="s">
        <v>4095</v>
      </c>
      <c r="D3700" s="418" t="s">
        <v>4096</v>
      </c>
      <c r="E3700" s="419" t="s">
        <v>2194</v>
      </c>
      <c r="F3700" s="410"/>
      <c r="G3700" s="411">
        <v>37720</v>
      </c>
      <c r="H3700" s="412">
        <f>INT($F3700*G3700)</f>
        <v>0</v>
      </c>
      <c r="I3700" s="411"/>
      <c r="J3700" s="412">
        <f>INT($F3700*I3700)</f>
        <v>0</v>
      </c>
      <c r="K3700" s="411"/>
      <c r="L3700" s="412">
        <f>INT($F3700*K3700)</f>
        <v>0</v>
      </c>
      <c r="M3700" s="412">
        <f>+G3700+I3700+K3700</f>
        <v>37720</v>
      </c>
      <c r="N3700" s="412">
        <f>H3700+J3700+L3700</f>
        <v>0</v>
      </c>
      <c r="O3700" s="412"/>
      <c r="P3700" s="412"/>
      <c r="Q3700" s="412"/>
      <c r="R3700" s="419" t="s">
        <v>0</v>
      </c>
      <c r="T3700" s="410">
        <v>6</v>
      </c>
    </row>
    <row r="3701" spans="1:20" s="77" customFormat="1" ht="24" hidden="1" customHeight="1">
      <c r="A3701" s="372" t="s">
        <v>2072</v>
      </c>
      <c r="B3701" s="421"/>
      <c r="C3701" s="421" t="s">
        <v>4095</v>
      </c>
      <c r="D3701" s="421" t="s">
        <v>4096</v>
      </c>
      <c r="E3701" s="422" t="s">
        <v>2194</v>
      </c>
      <c r="F3701" s="415"/>
      <c r="G3701" s="416">
        <v>37720</v>
      </c>
      <c r="H3701" s="417">
        <f t="shared" si="5057"/>
        <v>0</v>
      </c>
      <c r="I3701" s="416"/>
      <c r="J3701" s="417">
        <f t="shared" si="5058"/>
        <v>0</v>
      </c>
      <c r="K3701" s="416"/>
      <c r="L3701" s="417">
        <f t="shared" si="5059"/>
        <v>0</v>
      </c>
      <c r="M3701" s="417">
        <f t="shared" si="5060"/>
        <v>37720</v>
      </c>
      <c r="N3701" s="417">
        <f t="shared" si="5061"/>
        <v>0</v>
      </c>
      <c r="O3701" s="417">
        <f t="shared" ref="O3701" si="5074">F3701-F3700</f>
        <v>0</v>
      </c>
      <c r="P3701" s="417">
        <f t="shared" ref="P3701:Q3701" si="5075">M3701-M3700</f>
        <v>0</v>
      </c>
      <c r="Q3701" s="417">
        <f t="shared" si="5075"/>
        <v>0</v>
      </c>
      <c r="R3701" s="422"/>
      <c r="T3701" s="415">
        <v>6</v>
      </c>
    </row>
    <row r="3702" spans="1:20" s="485" customFormat="1" ht="24" hidden="1" customHeight="1">
      <c r="A3702" s="366" t="s">
        <v>2093</v>
      </c>
      <c r="B3702" s="418" t="s">
        <v>0</v>
      </c>
      <c r="C3702" s="418" t="s">
        <v>4097</v>
      </c>
      <c r="D3702" s="418" t="s">
        <v>4098</v>
      </c>
      <c r="E3702" s="419" t="s">
        <v>2194</v>
      </c>
      <c r="F3702" s="410"/>
      <c r="G3702" s="411">
        <v>91942</v>
      </c>
      <c r="H3702" s="412">
        <f>INT($F3702*G3702)</f>
        <v>0</v>
      </c>
      <c r="I3702" s="411"/>
      <c r="J3702" s="412">
        <f>INT($F3702*I3702)</f>
        <v>0</v>
      </c>
      <c r="K3702" s="411"/>
      <c r="L3702" s="412">
        <f>INT($F3702*K3702)</f>
        <v>0</v>
      </c>
      <c r="M3702" s="412">
        <f>+G3702+I3702+K3702</f>
        <v>91942</v>
      </c>
      <c r="N3702" s="412">
        <f>H3702+J3702+L3702</f>
        <v>0</v>
      </c>
      <c r="O3702" s="412"/>
      <c r="P3702" s="412"/>
      <c r="Q3702" s="412"/>
      <c r="R3702" s="419" t="s">
        <v>0</v>
      </c>
      <c r="T3702" s="410">
        <v>2</v>
      </c>
    </row>
    <row r="3703" spans="1:20" s="77" customFormat="1" ht="24" hidden="1" customHeight="1">
      <c r="A3703" s="372" t="s">
        <v>3122</v>
      </c>
      <c r="B3703" s="421"/>
      <c r="C3703" s="421" t="s">
        <v>4097</v>
      </c>
      <c r="D3703" s="421" t="s">
        <v>4098</v>
      </c>
      <c r="E3703" s="422" t="s">
        <v>2194</v>
      </c>
      <c r="F3703" s="415"/>
      <c r="G3703" s="416">
        <v>91942</v>
      </c>
      <c r="H3703" s="417">
        <f t="shared" ref="H3703:H3709" si="5076">INT($F3703*G3703)</f>
        <v>0</v>
      </c>
      <c r="I3703" s="416"/>
      <c r="J3703" s="417">
        <f t="shared" ref="J3703:J3709" si="5077">INT($F3703*I3703)</f>
        <v>0</v>
      </c>
      <c r="K3703" s="416"/>
      <c r="L3703" s="417">
        <f t="shared" ref="L3703:L3709" si="5078">INT($F3703*K3703)</f>
        <v>0</v>
      </c>
      <c r="M3703" s="417">
        <f t="shared" ref="M3703:M3709" si="5079">+G3703+I3703+K3703</f>
        <v>91942</v>
      </c>
      <c r="N3703" s="417">
        <f t="shared" ref="N3703:N3779" si="5080">H3703+J3703+L3703</f>
        <v>0</v>
      </c>
      <c r="O3703" s="417">
        <f t="shared" ref="O3703" si="5081">F3703-F3702</f>
        <v>0</v>
      </c>
      <c r="P3703" s="417">
        <f t="shared" ref="P3703:Q3703" si="5082">M3703-M3702</f>
        <v>0</v>
      </c>
      <c r="Q3703" s="417">
        <f t="shared" si="5082"/>
        <v>0</v>
      </c>
      <c r="R3703" s="422"/>
      <c r="T3703" s="415">
        <v>2</v>
      </c>
    </row>
    <row r="3704" spans="1:20" s="485" customFormat="1" ht="24" hidden="1" customHeight="1">
      <c r="A3704" s="366" t="s">
        <v>2919</v>
      </c>
      <c r="B3704" s="418" t="s">
        <v>0</v>
      </c>
      <c r="C3704" s="418" t="s">
        <v>4097</v>
      </c>
      <c r="D3704" s="418" t="s">
        <v>4099</v>
      </c>
      <c r="E3704" s="419" t="s">
        <v>2194</v>
      </c>
      <c r="F3704" s="410"/>
      <c r="G3704" s="411">
        <v>306475</v>
      </c>
      <c r="H3704" s="412">
        <f>INT($F3704*G3704)</f>
        <v>0</v>
      </c>
      <c r="I3704" s="411"/>
      <c r="J3704" s="412">
        <f>INT($F3704*I3704)</f>
        <v>0</v>
      </c>
      <c r="K3704" s="411"/>
      <c r="L3704" s="412">
        <f>INT($F3704*K3704)</f>
        <v>0</v>
      </c>
      <c r="M3704" s="412">
        <f>+G3704+I3704+K3704</f>
        <v>306475</v>
      </c>
      <c r="N3704" s="412">
        <f>H3704+J3704+L3704</f>
        <v>0</v>
      </c>
      <c r="O3704" s="412"/>
      <c r="P3704" s="412"/>
      <c r="Q3704" s="412"/>
      <c r="R3704" s="419" t="s">
        <v>0</v>
      </c>
      <c r="T3704" s="410">
        <v>1</v>
      </c>
    </row>
    <row r="3705" spans="1:20" s="77" customFormat="1" ht="24" hidden="1" customHeight="1">
      <c r="A3705" s="372" t="s">
        <v>2072</v>
      </c>
      <c r="B3705" s="421"/>
      <c r="C3705" s="421" t="s">
        <v>4097</v>
      </c>
      <c r="D3705" s="421" t="s">
        <v>4099</v>
      </c>
      <c r="E3705" s="422" t="s">
        <v>2194</v>
      </c>
      <c r="F3705" s="415"/>
      <c r="G3705" s="416">
        <v>306475</v>
      </c>
      <c r="H3705" s="417">
        <f t="shared" si="5076"/>
        <v>0</v>
      </c>
      <c r="I3705" s="416"/>
      <c r="J3705" s="417">
        <f t="shared" si="5077"/>
        <v>0</v>
      </c>
      <c r="K3705" s="416"/>
      <c r="L3705" s="417">
        <f t="shared" si="5078"/>
        <v>0</v>
      </c>
      <c r="M3705" s="417">
        <f t="shared" si="5079"/>
        <v>306475</v>
      </c>
      <c r="N3705" s="417">
        <f t="shared" si="5080"/>
        <v>0</v>
      </c>
      <c r="O3705" s="417">
        <f t="shared" ref="O3705" si="5083">F3705-F3704</f>
        <v>0</v>
      </c>
      <c r="P3705" s="417">
        <f t="shared" ref="P3705:Q3705" si="5084">M3705-M3704</f>
        <v>0</v>
      </c>
      <c r="Q3705" s="417">
        <f t="shared" si="5084"/>
        <v>0</v>
      </c>
      <c r="R3705" s="422"/>
      <c r="T3705" s="415">
        <v>1</v>
      </c>
    </row>
    <row r="3706" spans="1:20" s="485" customFormat="1" ht="24" hidden="1" customHeight="1">
      <c r="A3706" s="366" t="s">
        <v>2064</v>
      </c>
      <c r="B3706" s="418" t="s">
        <v>0</v>
      </c>
      <c r="C3706" s="418" t="s">
        <v>4097</v>
      </c>
      <c r="D3706" s="418" t="s">
        <v>4100</v>
      </c>
      <c r="E3706" s="419" t="s">
        <v>2194</v>
      </c>
      <c r="F3706" s="410"/>
      <c r="G3706" s="411">
        <v>2687550</v>
      </c>
      <c r="H3706" s="412">
        <f>INT($F3706*G3706)</f>
        <v>0</v>
      </c>
      <c r="I3706" s="411"/>
      <c r="J3706" s="412">
        <f>INT($F3706*I3706)</f>
        <v>0</v>
      </c>
      <c r="K3706" s="411"/>
      <c r="L3706" s="412">
        <f>INT($F3706*K3706)</f>
        <v>0</v>
      </c>
      <c r="M3706" s="412">
        <f>+G3706+I3706+K3706</f>
        <v>2687550</v>
      </c>
      <c r="N3706" s="412">
        <f>H3706+J3706+L3706</f>
        <v>0</v>
      </c>
      <c r="O3706" s="412"/>
      <c r="P3706" s="412"/>
      <c r="Q3706" s="412"/>
      <c r="R3706" s="419" t="s">
        <v>0</v>
      </c>
      <c r="T3706" s="410">
        <v>6</v>
      </c>
    </row>
    <row r="3707" spans="1:20" s="77" customFormat="1" ht="24" hidden="1" customHeight="1">
      <c r="A3707" s="372" t="s">
        <v>2072</v>
      </c>
      <c r="B3707" s="421"/>
      <c r="C3707" s="421" t="s">
        <v>4097</v>
      </c>
      <c r="D3707" s="421" t="s">
        <v>4100</v>
      </c>
      <c r="E3707" s="422" t="s">
        <v>2194</v>
      </c>
      <c r="F3707" s="415"/>
      <c r="G3707" s="416">
        <v>2687550</v>
      </c>
      <c r="H3707" s="417">
        <f t="shared" si="5076"/>
        <v>0</v>
      </c>
      <c r="I3707" s="416"/>
      <c r="J3707" s="417">
        <f t="shared" si="5077"/>
        <v>0</v>
      </c>
      <c r="K3707" s="416"/>
      <c r="L3707" s="417">
        <f t="shared" si="5078"/>
        <v>0</v>
      </c>
      <c r="M3707" s="417">
        <f t="shared" si="5079"/>
        <v>2687550</v>
      </c>
      <c r="N3707" s="417">
        <f t="shared" si="5080"/>
        <v>0</v>
      </c>
      <c r="O3707" s="417">
        <f t="shared" ref="O3707" si="5085">F3707-F3706</f>
        <v>0</v>
      </c>
      <c r="P3707" s="417">
        <f t="shared" ref="P3707:Q3707" si="5086">M3707-M3706</f>
        <v>0</v>
      </c>
      <c r="Q3707" s="417">
        <f t="shared" si="5086"/>
        <v>0</v>
      </c>
      <c r="R3707" s="422"/>
      <c r="T3707" s="415">
        <v>6</v>
      </c>
    </row>
    <row r="3708" spans="1:20" s="485" customFormat="1" ht="24" hidden="1" customHeight="1">
      <c r="A3708" s="366" t="s">
        <v>3103</v>
      </c>
      <c r="B3708" s="418" t="s">
        <v>0</v>
      </c>
      <c r="C3708" s="418" t="s">
        <v>4097</v>
      </c>
      <c r="D3708" s="418" t="s">
        <v>4101</v>
      </c>
      <c r="E3708" s="419" t="s">
        <v>2194</v>
      </c>
      <c r="F3708" s="410"/>
      <c r="G3708" s="411">
        <v>4764979</v>
      </c>
      <c r="H3708" s="412">
        <f>INT($F3708*G3708)</f>
        <v>0</v>
      </c>
      <c r="I3708" s="411"/>
      <c r="J3708" s="412">
        <f>INT($F3708*I3708)</f>
        <v>0</v>
      </c>
      <c r="K3708" s="411"/>
      <c r="L3708" s="412">
        <f>INT($F3708*K3708)</f>
        <v>0</v>
      </c>
      <c r="M3708" s="412">
        <f>+G3708+I3708+K3708</f>
        <v>4764979</v>
      </c>
      <c r="N3708" s="412">
        <f>H3708+J3708+L3708</f>
        <v>0</v>
      </c>
      <c r="O3708" s="412"/>
      <c r="P3708" s="412"/>
      <c r="Q3708" s="412"/>
      <c r="R3708" s="419" t="s">
        <v>0</v>
      </c>
      <c r="T3708" s="410">
        <v>6</v>
      </c>
    </row>
    <row r="3709" spans="1:20" s="77" customFormat="1" ht="24" hidden="1" customHeight="1">
      <c r="A3709" s="372" t="s">
        <v>2072</v>
      </c>
      <c r="B3709" s="421"/>
      <c r="C3709" s="421" t="s">
        <v>4097</v>
      </c>
      <c r="D3709" s="421" t="s">
        <v>4101</v>
      </c>
      <c r="E3709" s="422" t="s">
        <v>2194</v>
      </c>
      <c r="F3709" s="415"/>
      <c r="G3709" s="416">
        <v>4764979</v>
      </c>
      <c r="H3709" s="417">
        <f t="shared" si="5076"/>
        <v>0</v>
      </c>
      <c r="I3709" s="416"/>
      <c r="J3709" s="417">
        <f t="shared" si="5077"/>
        <v>0</v>
      </c>
      <c r="K3709" s="416"/>
      <c r="L3709" s="417">
        <f t="shared" si="5078"/>
        <v>0</v>
      </c>
      <c r="M3709" s="417">
        <f t="shared" si="5079"/>
        <v>4764979</v>
      </c>
      <c r="N3709" s="417">
        <f t="shared" si="5080"/>
        <v>0</v>
      </c>
      <c r="O3709" s="417">
        <f t="shared" ref="O3709" si="5087">F3709-F3708</f>
        <v>0</v>
      </c>
      <c r="P3709" s="417">
        <f t="shared" ref="P3709:Q3709" si="5088">M3709-M3708</f>
        <v>0</v>
      </c>
      <c r="Q3709" s="417">
        <f t="shared" si="5088"/>
        <v>0</v>
      </c>
      <c r="R3709" s="422"/>
      <c r="T3709" s="415">
        <v>6</v>
      </c>
    </row>
    <row r="3710" spans="1:20" s="460" customFormat="1" ht="24" hidden="1" customHeight="1">
      <c r="A3710" s="366" t="s">
        <v>3103</v>
      </c>
      <c r="B3710" s="448" t="s">
        <v>4102</v>
      </c>
      <c r="C3710" s="448" t="s">
        <v>3477</v>
      </c>
      <c r="D3710" s="449" t="s">
        <v>0</v>
      </c>
      <c r="E3710" s="449" t="s">
        <v>0</v>
      </c>
      <c r="F3710" s="450"/>
      <c r="G3710" s="451">
        <v>0</v>
      </c>
      <c r="H3710" s="450">
        <f>SUMIF($A$3712:$A$3765,$A3712,H$3712:H$3765)</f>
        <v>0</v>
      </c>
      <c r="I3710" s="451">
        <v>0</v>
      </c>
      <c r="J3710" s="450">
        <f>SUMIF($A$3712:$A$3765,$A3712,J$3712:J$3765)</f>
        <v>0</v>
      </c>
      <c r="K3710" s="451">
        <v>0</v>
      </c>
      <c r="L3710" s="450">
        <f>SUMIF($A$3712:$A$3765,$A3712,L$3712:L$3765)</f>
        <v>0</v>
      </c>
      <c r="M3710" s="452">
        <v>0</v>
      </c>
      <c r="N3710" s="450">
        <f>H3710+J3710+L3710</f>
        <v>0</v>
      </c>
      <c r="O3710" s="450"/>
      <c r="P3710" s="450"/>
      <c r="Q3710" s="450"/>
      <c r="R3710" s="453" t="s">
        <v>0</v>
      </c>
      <c r="T3710" s="450">
        <v>0</v>
      </c>
    </row>
    <row r="3711" spans="1:20" s="525" customFormat="1" ht="24" hidden="1" customHeight="1">
      <c r="A3711" s="372" t="s">
        <v>2072</v>
      </c>
      <c r="B3711" s="454" t="s">
        <v>4102</v>
      </c>
      <c r="C3711" s="454" t="s">
        <v>4103</v>
      </c>
      <c r="D3711" s="455" t="s">
        <v>0</v>
      </c>
      <c r="E3711" s="455"/>
      <c r="F3711" s="456"/>
      <c r="G3711" s="457">
        <v>0</v>
      </c>
      <c r="H3711" s="456">
        <f>SUMIF($A$3712:$A$3765,$A3713,H$3712:H$3765)</f>
        <v>0</v>
      </c>
      <c r="I3711" s="457">
        <v>0</v>
      </c>
      <c r="J3711" s="456">
        <f>SUMIF($A$3712:$A$3765,$A3713,J$3712:J$3765)</f>
        <v>0</v>
      </c>
      <c r="K3711" s="457">
        <v>0</v>
      </c>
      <c r="L3711" s="456">
        <f>SUMIF($A$3712:$A$3765,$A3713,L$3712:L$3765)</f>
        <v>0</v>
      </c>
      <c r="M3711" s="458">
        <v>0</v>
      </c>
      <c r="N3711" s="456">
        <f t="shared" si="5080"/>
        <v>0</v>
      </c>
      <c r="O3711" s="456">
        <f t="shared" ref="O3711" si="5089">F3711-F3710</f>
        <v>0</v>
      </c>
      <c r="P3711" s="456">
        <f t="shared" ref="P3711:Q3711" si="5090">M3711-M3710</f>
        <v>0</v>
      </c>
      <c r="Q3711" s="456">
        <f t="shared" si="5090"/>
        <v>0</v>
      </c>
      <c r="R3711" s="459"/>
      <c r="T3711" s="456">
        <v>0</v>
      </c>
    </row>
    <row r="3712" spans="1:20" s="485" customFormat="1" ht="24" hidden="1" customHeight="1">
      <c r="A3712" s="366" t="s">
        <v>2919</v>
      </c>
      <c r="B3712" s="418" t="s">
        <v>0</v>
      </c>
      <c r="C3712" s="418" t="s">
        <v>4104</v>
      </c>
      <c r="D3712" s="418" t="s">
        <v>4076</v>
      </c>
      <c r="E3712" s="419" t="s">
        <v>6</v>
      </c>
      <c r="F3712" s="410"/>
      <c r="G3712" s="411">
        <v>1821</v>
      </c>
      <c r="H3712" s="412">
        <f>INT($F3712*G3712)</f>
        <v>0</v>
      </c>
      <c r="I3712" s="411">
        <v>60749</v>
      </c>
      <c r="J3712" s="412">
        <f>INT($F3712*I3712)</f>
        <v>0</v>
      </c>
      <c r="K3712" s="411"/>
      <c r="L3712" s="412">
        <f>INT($F3712*K3712)</f>
        <v>0</v>
      </c>
      <c r="M3712" s="412">
        <f>+G3712+I3712+K3712</f>
        <v>62570</v>
      </c>
      <c r="N3712" s="412">
        <f>H3712+J3712+L3712</f>
        <v>0</v>
      </c>
      <c r="O3712" s="412"/>
      <c r="P3712" s="412"/>
      <c r="Q3712" s="412"/>
      <c r="R3712" s="419" t="s">
        <v>0</v>
      </c>
      <c r="T3712" s="410">
        <v>9</v>
      </c>
    </row>
    <row r="3713" spans="1:20" s="77" customFormat="1" ht="24" hidden="1" customHeight="1">
      <c r="A3713" s="372" t="s">
        <v>3935</v>
      </c>
      <c r="B3713" s="421"/>
      <c r="C3713" s="421" t="s">
        <v>4104</v>
      </c>
      <c r="D3713" s="421" t="s">
        <v>4076</v>
      </c>
      <c r="E3713" s="422" t="s">
        <v>6</v>
      </c>
      <c r="F3713" s="415"/>
      <c r="G3713" s="416">
        <v>1821</v>
      </c>
      <c r="H3713" s="417">
        <f t="shared" ref="H3713:H3765" si="5091">INT($F3713*G3713)</f>
        <v>0</v>
      </c>
      <c r="I3713" s="416">
        <v>60749</v>
      </c>
      <c r="J3713" s="417">
        <f t="shared" ref="J3713:J3765" si="5092">INT($F3713*I3713)</f>
        <v>0</v>
      </c>
      <c r="K3713" s="416"/>
      <c r="L3713" s="417">
        <f t="shared" ref="L3713:L3765" si="5093">INT($F3713*K3713)</f>
        <v>0</v>
      </c>
      <c r="M3713" s="417">
        <f t="shared" ref="M3713:M3765" si="5094">+G3713+I3713+K3713</f>
        <v>62570</v>
      </c>
      <c r="N3713" s="417">
        <f t="shared" ref="N3713:N3765" si="5095">H3713+J3713+L3713</f>
        <v>0</v>
      </c>
      <c r="O3713" s="417">
        <f t="shared" ref="O3713" si="5096">F3713-F3712</f>
        <v>0</v>
      </c>
      <c r="P3713" s="417">
        <f t="shared" ref="P3713:Q3713" si="5097">M3713-M3712</f>
        <v>0</v>
      </c>
      <c r="Q3713" s="417">
        <f t="shared" si="5097"/>
        <v>0</v>
      </c>
      <c r="R3713" s="422"/>
      <c r="T3713" s="415">
        <v>9</v>
      </c>
    </row>
    <row r="3714" spans="1:20" s="485" customFormat="1" ht="24" hidden="1" customHeight="1">
      <c r="A3714" s="366" t="s">
        <v>2093</v>
      </c>
      <c r="B3714" s="418" t="s">
        <v>0</v>
      </c>
      <c r="C3714" s="418" t="s">
        <v>4104</v>
      </c>
      <c r="D3714" s="418" t="s">
        <v>4077</v>
      </c>
      <c r="E3714" s="419" t="s">
        <v>6</v>
      </c>
      <c r="F3714" s="410"/>
      <c r="G3714" s="411">
        <v>2345</v>
      </c>
      <c r="H3714" s="412">
        <f>INT($F3714*G3714)</f>
        <v>0</v>
      </c>
      <c r="I3714" s="411">
        <v>78181</v>
      </c>
      <c r="J3714" s="412">
        <f>INT($F3714*I3714)</f>
        <v>0</v>
      </c>
      <c r="K3714" s="411"/>
      <c r="L3714" s="412">
        <f>INT($F3714*K3714)</f>
        <v>0</v>
      </c>
      <c r="M3714" s="412">
        <f>+G3714+I3714+K3714</f>
        <v>80526</v>
      </c>
      <c r="N3714" s="412">
        <f>H3714+J3714+L3714</f>
        <v>0</v>
      </c>
      <c r="O3714" s="412"/>
      <c r="P3714" s="412"/>
      <c r="Q3714" s="412"/>
      <c r="R3714" s="419" t="s">
        <v>0</v>
      </c>
      <c r="T3714" s="410">
        <v>8</v>
      </c>
    </row>
    <row r="3715" spans="1:20" s="77" customFormat="1" ht="24" hidden="1" customHeight="1">
      <c r="A3715" s="372" t="s">
        <v>3122</v>
      </c>
      <c r="B3715" s="421"/>
      <c r="C3715" s="421" t="s">
        <v>4104</v>
      </c>
      <c r="D3715" s="421" t="s">
        <v>4077</v>
      </c>
      <c r="E3715" s="422" t="s">
        <v>6</v>
      </c>
      <c r="F3715" s="415"/>
      <c r="G3715" s="416">
        <v>2345</v>
      </c>
      <c r="H3715" s="417">
        <f t="shared" si="5091"/>
        <v>0</v>
      </c>
      <c r="I3715" s="416">
        <v>78181</v>
      </c>
      <c r="J3715" s="417">
        <f t="shared" si="5092"/>
        <v>0</v>
      </c>
      <c r="K3715" s="416"/>
      <c r="L3715" s="417">
        <f t="shared" si="5093"/>
        <v>0</v>
      </c>
      <c r="M3715" s="417">
        <f t="shared" si="5094"/>
        <v>80526</v>
      </c>
      <c r="N3715" s="417">
        <f t="shared" si="5095"/>
        <v>0</v>
      </c>
      <c r="O3715" s="417">
        <f t="shared" ref="O3715" si="5098">F3715-F3714</f>
        <v>0</v>
      </c>
      <c r="P3715" s="417">
        <f t="shared" ref="P3715:Q3715" si="5099">M3715-M3714</f>
        <v>0</v>
      </c>
      <c r="Q3715" s="417">
        <f t="shared" si="5099"/>
        <v>0</v>
      </c>
      <c r="R3715" s="422"/>
      <c r="T3715" s="415">
        <v>8</v>
      </c>
    </row>
    <row r="3716" spans="1:20" s="485" customFormat="1" ht="24" hidden="1" customHeight="1">
      <c r="A3716" s="366" t="s">
        <v>2064</v>
      </c>
      <c r="B3716" s="418" t="s">
        <v>0</v>
      </c>
      <c r="C3716" s="418" t="s">
        <v>4104</v>
      </c>
      <c r="D3716" s="418" t="s">
        <v>4078</v>
      </c>
      <c r="E3716" s="419" t="s">
        <v>6</v>
      </c>
      <c r="F3716" s="410"/>
      <c r="G3716" s="411">
        <v>6494</v>
      </c>
      <c r="H3716" s="412">
        <f>INT($F3716*G3716)</f>
        <v>0</v>
      </c>
      <c r="I3716" s="411">
        <v>216493</v>
      </c>
      <c r="J3716" s="412">
        <f>INT($F3716*I3716)</f>
        <v>0</v>
      </c>
      <c r="K3716" s="411"/>
      <c r="L3716" s="412">
        <f>INT($F3716*K3716)</f>
        <v>0</v>
      </c>
      <c r="M3716" s="412">
        <f>+G3716+I3716+K3716</f>
        <v>222987</v>
      </c>
      <c r="N3716" s="412">
        <f>H3716+J3716+L3716</f>
        <v>0</v>
      </c>
      <c r="O3716" s="412"/>
      <c r="P3716" s="412"/>
      <c r="Q3716" s="412"/>
      <c r="R3716" s="419" t="s">
        <v>0</v>
      </c>
      <c r="T3716" s="410">
        <v>4.5</v>
      </c>
    </row>
    <row r="3717" spans="1:20" s="77" customFormat="1" ht="24" hidden="1" customHeight="1">
      <c r="A3717" s="372" t="s">
        <v>2918</v>
      </c>
      <c r="B3717" s="421"/>
      <c r="C3717" s="421" t="s">
        <v>4104</v>
      </c>
      <c r="D3717" s="421" t="s">
        <v>4078</v>
      </c>
      <c r="E3717" s="422" t="s">
        <v>6</v>
      </c>
      <c r="F3717" s="415"/>
      <c r="G3717" s="416">
        <v>6494</v>
      </c>
      <c r="H3717" s="417">
        <f t="shared" si="5091"/>
        <v>0</v>
      </c>
      <c r="I3717" s="416">
        <v>216493</v>
      </c>
      <c r="J3717" s="417">
        <f t="shared" si="5092"/>
        <v>0</v>
      </c>
      <c r="K3717" s="416"/>
      <c r="L3717" s="417">
        <f t="shared" si="5093"/>
        <v>0</v>
      </c>
      <c r="M3717" s="417">
        <f t="shared" si="5094"/>
        <v>222987</v>
      </c>
      <c r="N3717" s="417">
        <f t="shared" si="5095"/>
        <v>0</v>
      </c>
      <c r="O3717" s="417">
        <f t="shared" ref="O3717" si="5100">F3717-F3716</f>
        <v>0</v>
      </c>
      <c r="P3717" s="417">
        <f t="shared" ref="P3717:Q3717" si="5101">M3717-M3716</f>
        <v>0</v>
      </c>
      <c r="Q3717" s="417">
        <f t="shared" si="5101"/>
        <v>0</v>
      </c>
      <c r="R3717" s="422"/>
      <c r="T3717" s="415">
        <v>4.5</v>
      </c>
    </row>
    <row r="3718" spans="1:20" s="485" customFormat="1" ht="24" hidden="1" customHeight="1">
      <c r="A3718" s="366" t="s">
        <v>2919</v>
      </c>
      <c r="B3718" s="418" t="s">
        <v>0</v>
      </c>
      <c r="C3718" s="418" t="s">
        <v>4104</v>
      </c>
      <c r="D3718" s="418" t="s">
        <v>4105</v>
      </c>
      <c r="E3718" s="419" t="s">
        <v>6</v>
      </c>
      <c r="F3718" s="410"/>
      <c r="G3718" s="411">
        <v>17664</v>
      </c>
      <c r="H3718" s="412">
        <f>INT($F3718*G3718)</f>
        <v>0</v>
      </c>
      <c r="I3718" s="411">
        <v>588837</v>
      </c>
      <c r="J3718" s="412">
        <f>INT($F3718*I3718)</f>
        <v>0</v>
      </c>
      <c r="K3718" s="411"/>
      <c r="L3718" s="412">
        <f>INT($F3718*K3718)</f>
        <v>0</v>
      </c>
      <c r="M3718" s="412">
        <f>+G3718+I3718+K3718</f>
        <v>606501</v>
      </c>
      <c r="N3718" s="412">
        <f>H3718+J3718+L3718</f>
        <v>0</v>
      </c>
      <c r="O3718" s="412"/>
      <c r="P3718" s="412"/>
      <c r="Q3718" s="412"/>
      <c r="R3718" s="419" t="s">
        <v>0</v>
      </c>
      <c r="T3718" s="410">
        <v>3</v>
      </c>
    </row>
    <row r="3719" spans="1:20" s="77" customFormat="1" ht="24" hidden="1" customHeight="1">
      <c r="A3719" s="372" t="s">
        <v>3102</v>
      </c>
      <c r="B3719" s="421"/>
      <c r="C3719" s="421" t="s">
        <v>4104</v>
      </c>
      <c r="D3719" s="421" t="s">
        <v>4105</v>
      </c>
      <c r="E3719" s="422" t="s">
        <v>6</v>
      </c>
      <c r="F3719" s="415"/>
      <c r="G3719" s="416">
        <v>17664</v>
      </c>
      <c r="H3719" s="417">
        <f t="shared" si="5091"/>
        <v>0</v>
      </c>
      <c r="I3719" s="416">
        <v>588837</v>
      </c>
      <c r="J3719" s="417">
        <f t="shared" si="5092"/>
        <v>0</v>
      </c>
      <c r="K3719" s="416"/>
      <c r="L3719" s="417">
        <f t="shared" si="5093"/>
        <v>0</v>
      </c>
      <c r="M3719" s="417">
        <f t="shared" si="5094"/>
        <v>606501</v>
      </c>
      <c r="N3719" s="417">
        <f t="shared" si="5095"/>
        <v>0</v>
      </c>
      <c r="O3719" s="417">
        <f t="shared" ref="O3719" si="5102">F3719-F3718</f>
        <v>0</v>
      </c>
      <c r="P3719" s="417">
        <f t="shared" ref="P3719:Q3719" si="5103">M3719-M3718</f>
        <v>0</v>
      </c>
      <c r="Q3719" s="417">
        <f t="shared" si="5103"/>
        <v>0</v>
      </c>
      <c r="R3719" s="422"/>
      <c r="T3719" s="415">
        <v>3</v>
      </c>
    </row>
    <row r="3720" spans="1:20" s="485" customFormat="1" ht="24" hidden="1" customHeight="1">
      <c r="A3720" s="366" t="s">
        <v>2064</v>
      </c>
      <c r="B3720" s="418" t="s">
        <v>0</v>
      </c>
      <c r="C3720" s="418" t="s">
        <v>4104</v>
      </c>
      <c r="D3720" s="418" t="s">
        <v>4106</v>
      </c>
      <c r="E3720" s="419" t="s">
        <v>6</v>
      </c>
      <c r="F3720" s="410"/>
      <c r="G3720" s="411">
        <v>30464</v>
      </c>
      <c r="H3720" s="412">
        <f>INT($F3720*G3720)</f>
        <v>0</v>
      </c>
      <c r="I3720" s="411">
        <v>1015502</v>
      </c>
      <c r="J3720" s="412">
        <f>INT($F3720*I3720)</f>
        <v>0</v>
      </c>
      <c r="K3720" s="411"/>
      <c r="L3720" s="412">
        <f>INT($F3720*K3720)</f>
        <v>0</v>
      </c>
      <c r="M3720" s="412">
        <f>+G3720+I3720+K3720</f>
        <v>1045966</v>
      </c>
      <c r="N3720" s="412">
        <f>H3720+J3720+L3720</f>
        <v>0</v>
      </c>
      <c r="O3720" s="412"/>
      <c r="P3720" s="412"/>
      <c r="Q3720" s="412"/>
      <c r="R3720" s="419" t="s">
        <v>0</v>
      </c>
      <c r="T3720" s="410">
        <v>6</v>
      </c>
    </row>
    <row r="3721" spans="1:20" s="77" customFormat="1" ht="24" hidden="1" customHeight="1">
      <c r="A3721" s="372" t="s">
        <v>3102</v>
      </c>
      <c r="B3721" s="421"/>
      <c r="C3721" s="421" t="s">
        <v>4104</v>
      </c>
      <c r="D3721" s="421" t="s">
        <v>4106</v>
      </c>
      <c r="E3721" s="422" t="s">
        <v>6</v>
      </c>
      <c r="F3721" s="415"/>
      <c r="G3721" s="416">
        <v>30464</v>
      </c>
      <c r="H3721" s="417">
        <f t="shared" si="5091"/>
        <v>0</v>
      </c>
      <c r="I3721" s="416">
        <v>1015502</v>
      </c>
      <c r="J3721" s="417">
        <f t="shared" si="5092"/>
        <v>0</v>
      </c>
      <c r="K3721" s="416"/>
      <c r="L3721" s="417">
        <f t="shared" si="5093"/>
        <v>0</v>
      </c>
      <c r="M3721" s="417">
        <f t="shared" si="5094"/>
        <v>1045966</v>
      </c>
      <c r="N3721" s="417">
        <f t="shared" si="5095"/>
        <v>0</v>
      </c>
      <c r="O3721" s="417">
        <f t="shared" ref="O3721" si="5104">F3721-F3720</f>
        <v>0</v>
      </c>
      <c r="P3721" s="417">
        <f t="shared" ref="P3721:Q3721" si="5105">M3721-M3720</f>
        <v>0</v>
      </c>
      <c r="Q3721" s="417">
        <f t="shared" si="5105"/>
        <v>0</v>
      </c>
      <c r="R3721" s="422"/>
      <c r="T3721" s="415">
        <v>6</v>
      </c>
    </row>
    <row r="3722" spans="1:20" s="485" customFormat="1" ht="24" hidden="1" customHeight="1">
      <c r="A3722" s="366" t="s">
        <v>2064</v>
      </c>
      <c r="B3722" s="418" t="s">
        <v>0</v>
      </c>
      <c r="C3722" s="418" t="s">
        <v>3871</v>
      </c>
      <c r="D3722" s="418" t="s">
        <v>163</v>
      </c>
      <c r="E3722" s="419" t="s">
        <v>1860</v>
      </c>
      <c r="F3722" s="410"/>
      <c r="G3722" s="411">
        <v>7828</v>
      </c>
      <c r="H3722" s="412">
        <f>INT($F3722*G3722)</f>
        <v>0</v>
      </c>
      <c r="I3722" s="411">
        <v>0</v>
      </c>
      <c r="J3722" s="412">
        <f>INT($F3722*I3722)</f>
        <v>0</v>
      </c>
      <c r="K3722" s="411"/>
      <c r="L3722" s="412">
        <f>INT($F3722*K3722)</f>
        <v>0</v>
      </c>
      <c r="M3722" s="412">
        <f>+G3722+I3722+K3722</f>
        <v>7828</v>
      </c>
      <c r="N3722" s="412">
        <f>H3722+J3722+L3722</f>
        <v>0</v>
      </c>
      <c r="O3722" s="412"/>
      <c r="P3722" s="412"/>
      <c r="Q3722" s="412"/>
      <c r="R3722" s="419" t="s">
        <v>0</v>
      </c>
      <c r="T3722" s="410">
        <v>12</v>
      </c>
    </row>
    <row r="3723" spans="1:20" s="77" customFormat="1" ht="24" hidden="1" customHeight="1">
      <c r="A3723" s="372" t="s">
        <v>3122</v>
      </c>
      <c r="B3723" s="421"/>
      <c r="C3723" s="421" t="s">
        <v>3871</v>
      </c>
      <c r="D3723" s="421" t="s">
        <v>163</v>
      </c>
      <c r="E3723" s="422" t="s">
        <v>1860</v>
      </c>
      <c r="F3723" s="415"/>
      <c r="G3723" s="416">
        <v>7828</v>
      </c>
      <c r="H3723" s="417">
        <f t="shared" si="5091"/>
        <v>0</v>
      </c>
      <c r="I3723" s="416">
        <v>0</v>
      </c>
      <c r="J3723" s="417">
        <f t="shared" si="5092"/>
        <v>0</v>
      </c>
      <c r="K3723" s="416"/>
      <c r="L3723" s="417">
        <f t="shared" si="5093"/>
        <v>0</v>
      </c>
      <c r="M3723" s="417">
        <f t="shared" si="5094"/>
        <v>7828</v>
      </c>
      <c r="N3723" s="417">
        <f t="shared" si="5095"/>
        <v>0</v>
      </c>
      <c r="O3723" s="417">
        <f t="shared" ref="O3723" si="5106">F3723-F3722</f>
        <v>0</v>
      </c>
      <c r="P3723" s="417">
        <f t="shared" ref="P3723:Q3723" si="5107">M3723-M3722</f>
        <v>0</v>
      </c>
      <c r="Q3723" s="417">
        <f t="shared" si="5107"/>
        <v>0</v>
      </c>
      <c r="R3723" s="422"/>
      <c r="T3723" s="415">
        <v>12</v>
      </c>
    </row>
    <row r="3724" spans="1:20" s="485" customFormat="1" ht="24" hidden="1" customHeight="1">
      <c r="A3724" s="366" t="s">
        <v>2919</v>
      </c>
      <c r="B3724" s="418" t="s">
        <v>0</v>
      </c>
      <c r="C3724" s="418" t="s">
        <v>3871</v>
      </c>
      <c r="D3724" s="418" t="s">
        <v>3455</v>
      </c>
      <c r="E3724" s="419" t="s">
        <v>1860</v>
      </c>
      <c r="F3724" s="410"/>
      <c r="G3724" s="411">
        <v>28910</v>
      </c>
      <c r="H3724" s="412">
        <f>INT($F3724*G3724)</f>
        <v>0</v>
      </c>
      <c r="I3724" s="411">
        <v>0</v>
      </c>
      <c r="J3724" s="412">
        <f>INT($F3724*I3724)</f>
        <v>0</v>
      </c>
      <c r="K3724" s="411"/>
      <c r="L3724" s="412">
        <f>INT($F3724*K3724)</f>
        <v>0</v>
      </c>
      <c r="M3724" s="412">
        <f>+G3724+I3724+K3724</f>
        <v>28910</v>
      </c>
      <c r="N3724" s="412">
        <f>H3724+J3724+L3724</f>
        <v>0</v>
      </c>
      <c r="O3724" s="412"/>
      <c r="P3724" s="412"/>
      <c r="Q3724" s="412"/>
      <c r="R3724" s="419" t="s">
        <v>0</v>
      </c>
      <c r="T3724" s="410">
        <v>6</v>
      </c>
    </row>
    <row r="3725" spans="1:20" s="77" customFormat="1" ht="24" hidden="1" customHeight="1">
      <c r="A3725" s="372" t="s">
        <v>2072</v>
      </c>
      <c r="B3725" s="421"/>
      <c r="C3725" s="421" t="s">
        <v>3871</v>
      </c>
      <c r="D3725" s="421" t="s">
        <v>3455</v>
      </c>
      <c r="E3725" s="422" t="s">
        <v>1860</v>
      </c>
      <c r="F3725" s="415"/>
      <c r="G3725" s="416">
        <v>28910</v>
      </c>
      <c r="H3725" s="417">
        <f t="shared" si="5091"/>
        <v>0</v>
      </c>
      <c r="I3725" s="416">
        <v>0</v>
      </c>
      <c r="J3725" s="417">
        <f t="shared" si="5092"/>
        <v>0</v>
      </c>
      <c r="K3725" s="416"/>
      <c r="L3725" s="417">
        <f t="shared" si="5093"/>
        <v>0</v>
      </c>
      <c r="M3725" s="417">
        <f t="shared" si="5094"/>
        <v>28910</v>
      </c>
      <c r="N3725" s="417">
        <f t="shared" si="5095"/>
        <v>0</v>
      </c>
      <c r="O3725" s="417">
        <f t="shared" ref="O3725" si="5108">F3725-F3724</f>
        <v>0</v>
      </c>
      <c r="P3725" s="417">
        <f t="shared" ref="P3725:Q3725" si="5109">M3725-M3724</f>
        <v>0</v>
      </c>
      <c r="Q3725" s="417">
        <f t="shared" si="5109"/>
        <v>0</v>
      </c>
      <c r="R3725" s="422"/>
      <c r="T3725" s="415">
        <v>6</v>
      </c>
    </row>
    <row r="3726" spans="1:20" s="485" customFormat="1" ht="24" hidden="1" customHeight="1">
      <c r="A3726" s="366" t="s">
        <v>2064</v>
      </c>
      <c r="B3726" s="418" t="s">
        <v>0</v>
      </c>
      <c r="C3726" s="418" t="s">
        <v>3871</v>
      </c>
      <c r="D3726" s="418" t="s">
        <v>180</v>
      </c>
      <c r="E3726" s="419" t="s">
        <v>1860</v>
      </c>
      <c r="F3726" s="410"/>
      <c r="G3726" s="411">
        <v>43210</v>
      </c>
      <c r="H3726" s="412">
        <f>INT($F3726*G3726)</f>
        <v>0</v>
      </c>
      <c r="I3726" s="411">
        <v>0</v>
      </c>
      <c r="J3726" s="412">
        <f>INT($F3726*I3726)</f>
        <v>0</v>
      </c>
      <c r="K3726" s="411"/>
      <c r="L3726" s="412">
        <f>INT($F3726*K3726)</f>
        <v>0</v>
      </c>
      <c r="M3726" s="412">
        <f>+G3726+I3726+K3726</f>
        <v>43210</v>
      </c>
      <c r="N3726" s="412">
        <f>H3726+J3726+L3726</f>
        <v>0</v>
      </c>
      <c r="O3726" s="412"/>
      <c r="P3726" s="412"/>
      <c r="Q3726" s="412"/>
      <c r="R3726" s="419" t="s">
        <v>0</v>
      </c>
      <c r="T3726" s="410">
        <v>1</v>
      </c>
    </row>
    <row r="3727" spans="1:20" s="77" customFormat="1" ht="24" hidden="1" customHeight="1">
      <c r="A3727" s="372" t="s">
        <v>2918</v>
      </c>
      <c r="B3727" s="421"/>
      <c r="C3727" s="421" t="s">
        <v>3871</v>
      </c>
      <c r="D3727" s="421" t="s">
        <v>180</v>
      </c>
      <c r="E3727" s="422" t="s">
        <v>1860</v>
      </c>
      <c r="F3727" s="415"/>
      <c r="G3727" s="416">
        <v>43210</v>
      </c>
      <c r="H3727" s="417">
        <f t="shared" si="5091"/>
        <v>0</v>
      </c>
      <c r="I3727" s="416">
        <v>0</v>
      </c>
      <c r="J3727" s="417">
        <f t="shared" si="5092"/>
        <v>0</v>
      </c>
      <c r="K3727" s="416"/>
      <c r="L3727" s="417">
        <f t="shared" si="5093"/>
        <v>0</v>
      </c>
      <c r="M3727" s="417">
        <f t="shared" si="5094"/>
        <v>43210</v>
      </c>
      <c r="N3727" s="417">
        <f t="shared" si="5095"/>
        <v>0</v>
      </c>
      <c r="O3727" s="417">
        <f t="shared" ref="O3727" si="5110">F3727-F3726</f>
        <v>0</v>
      </c>
      <c r="P3727" s="417">
        <f t="shared" ref="P3727:Q3727" si="5111">M3727-M3726</f>
        <v>0</v>
      </c>
      <c r="Q3727" s="417">
        <f t="shared" si="5111"/>
        <v>0</v>
      </c>
      <c r="R3727" s="422"/>
      <c r="T3727" s="415">
        <v>1</v>
      </c>
    </row>
    <row r="3728" spans="1:20" s="485" customFormat="1" ht="24" hidden="1" customHeight="1">
      <c r="A3728" s="366" t="s">
        <v>3101</v>
      </c>
      <c r="B3728" s="418" t="s">
        <v>0</v>
      </c>
      <c r="C3728" s="418" t="s">
        <v>3871</v>
      </c>
      <c r="D3728" s="418" t="s">
        <v>4090</v>
      </c>
      <c r="E3728" s="419" t="s">
        <v>1860</v>
      </c>
      <c r="F3728" s="410"/>
      <c r="G3728" s="411">
        <v>77252</v>
      </c>
      <c r="H3728" s="412">
        <f>INT($F3728*G3728)</f>
        <v>0</v>
      </c>
      <c r="I3728" s="411">
        <v>0</v>
      </c>
      <c r="J3728" s="412">
        <f>INT($F3728*I3728)</f>
        <v>0</v>
      </c>
      <c r="K3728" s="411"/>
      <c r="L3728" s="412">
        <f>INT($F3728*K3728)</f>
        <v>0</v>
      </c>
      <c r="M3728" s="412">
        <f>+G3728+I3728+K3728</f>
        <v>77252</v>
      </c>
      <c r="N3728" s="412">
        <f>H3728+J3728+L3728</f>
        <v>0</v>
      </c>
      <c r="O3728" s="412"/>
      <c r="P3728" s="412"/>
      <c r="Q3728" s="412"/>
      <c r="R3728" s="419" t="s">
        <v>0</v>
      </c>
      <c r="T3728" s="410">
        <v>36</v>
      </c>
    </row>
    <row r="3729" spans="1:20" s="77" customFormat="1" ht="24" hidden="1" customHeight="1">
      <c r="A3729" s="372" t="s">
        <v>2918</v>
      </c>
      <c r="B3729" s="421"/>
      <c r="C3729" s="421" t="s">
        <v>3871</v>
      </c>
      <c r="D3729" s="421" t="s">
        <v>4090</v>
      </c>
      <c r="E3729" s="422" t="s">
        <v>1860</v>
      </c>
      <c r="F3729" s="415"/>
      <c r="G3729" s="416">
        <v>77252</v>
      </c>
      <c r="H3729" s="417">
        <f t="shared" si="5091"/>
        <v>0</v>
      </c>
      <c r="I3729" s="416">
        <v>0</v>
      </c>
      <c r="J3729" s="417">
        <f t="shared" si="5092"/>
        <v>0</v>
      </c>
      <c r="K3729" s="416"/>
      <c r="L3729" s="417">
        <f t="shared" si="5093"/>
        <v>0</v>
      </c>
      <c r="M3729" s="417">
        <f t="shared" si="5094"/>
        <v>77252</v>
      </c>
      <c r="N3729" s="417">
        <f t="shared" si="5095"/>
        <v>0</v>
      </c>
      <c r="O3729" s="417">
        <f t="shared" ref="O3729" si="5112">F3729-F3728</f>
        <v>0</v>
      </c>
      <c r="P3729" s="417">
        <f t="shared" ref="P3729:Q3729" si="5113">M3729-M3728</f>
        <v>0</v>
      </c>
      <c r="Q3729" s="417">
        <f t="shared" si="5113"/>
        <v>0</v>
      </c>
      <c r="R3729" s="422"/>
      <c r="T3729" s="415">
        <v>36</v>
      </c>
    </row>
    <row r="3730" spans="1:20" s="485" customFormat="1" ht="24" hidden="1" customHeight="1">
      <c r="A3730" s="366" t="s">
        <v>2921</v>
      </c>
      <c r="B3730" s="418" t="s">
        <v>0</v>
      </c>
      <c r="C3730" s="418" t="s">
        <v>3871</v>
      </c>
      <c r="D3730" s="418" t="s">
        <v>177</v>
      </c>
      <c r="E3730" s="419" t="s">
        <v>1860</v>
      </c>
      <c r="F3730" s="410"/>
      <c r="G3730" s="411">
        <v>121062</v>
      </c>
      <c r="H3730" s="412">
        <f>INT($F3730*G3730)</f>
        <v>0</v>
      </c>
      <c r="I3730" s="411">
        <v>0</v>
      </c>
      <c r="J3730" s="412">
        <f>INT($F3730*I3730)</f>
        <v>0</v>
      </c>
      <c r="K3730" s="411"/>
      <c r="L3730" s="412">
        <f>INT($F3730*K3730)</f>
        <v>0</v>
      </c>
      <c r="M3730" s="412">
        <f>+G3730+I3730+K3730</f>
        <v>121062</v>
      </c>
      <c r="N3730" s="412">
        <f>H3730+J3730+L3730</f>
        <v>0</v>
      </c>
      <c r="O3730" s="412"/>
      <c r="P3730" s="412"/>
      <c r="Q3730" s="412"/>
      <c r="R3730" s="419" t="s">
        <v>0</v>
      </c>
      <c r="T3730" s="410">
        <v>24</v>
      </c>
    </row>
    <row r="3731" spans="1:20" s="77" customFormat="1" ht="24" hidden="1" customHeight="1">
      <c r="A3731" s="372" t="s">
        <v>2072</v>
      </c>
      <c r="B3731" s="421"/>
      <c r="C3731" s="421" t="s">
        <v>3871</v>
      </c>
      <c r="D3731" s="421" t="s">
        <v>177</v>
      </c>
      <c r="E3731" s="422" t="s">
        <v>1860</v>
      </c>
      <c r="F3731" s="415"/>
      <c r="G3731" s="416">
        <v>121062</v>
      </c>
      <c r="H3731" s="417">
        <f t="shared" si="5091"/>
        <v>0</v>
      </c>
      <c r="I3731" s="416">
        <v>0</v>
      </c>
      <c r="J3731" s="417">
        <f t="shared" si="5092"/>
        <v>0</v>
      </c>
      <c r="K3731" s="416"/>
      <c r="L3731" s="417">
        <f t="shared" si="5093"/>
        <v>0</v>
      </c>
      <c r="M3731" s="417">
        <f t="shared" si="5094"/>
        <v>121062</v>
      </c>
      <c r="N3731" s="417">
        <f t="shared" si="5095"/>
        <v>0</v>
      </c>
      <c r="O3731" s="417">
        <f t="shared" ref="O3731" si="5114">F3731-F3730</f>
        <v>0</v>
      </c>
      <c r="P3731" s="417">
        <f t="shared" ref="P3731:Q3731" si="5115">M3731-M3730</f>
        <v>0</v>
      </c>
      <c r="Q3731" s="417">
        <f t="shared" si="5115"/>
        <v>0</v>
      </c>
      <c r="R3731" s="422"/>
      <c r="T3731" s="415">
        <v>24</v>
      </c>
    </row>
    <row r="3732" spans="1:20" s="485" customFormat="1" ht="24" hidden="1" customHeight="1">
      <c r="A3732" s="366" t="s">
        <v>4085</v>
      </c>
      <c r="B3732" s="418" t="s">
        <v>0</v>
      </c>
      <c r="C3732" s="418" t="s">
        <v>3871</v>
      </c>
      <c r="D3732" s="418" t="s">
        <v>173</v>
      </c>
      <c r="E3732" s="419" t="s">
        <v>1860</v>
      </c>
      <c r="F3732" s="410"/>
      <c r="G3732" s="411">
        <v>311733</v>
      </c>
      <c r="H3732" s="412">
        <f>INT($F3732*G3732)</f>
        <v>0</v>
      </c>
      <c r="I3732" s="411">
        <v>0</v>
      </c>
      <c r="J3732" s="412">
        <f>INT($F3732*I3732)</f>
        <v>0</v>
      </c>
      <c r="K3732" s="411"/>
      <c r="L3732" s="412">
        <f>INT($F3732*K3732)</f>
        <v>0</v>
      </c>
      <c r="M3732" s="412">
        <f>+G3732+I3732+K3732</f>
        <v>311733</v>
      </c>
      <c r="N3732" s="412">
        <f>H3732+J3732+L3732</f>
        <v>0</v>
      </c>
      <c r="O3732" s="412"/>
      <c r="P3732" s="412"/>
      <c r="Q3732" s="412"/>
      <c r="R3732" s="419" t="s">
        <v>0</v>
      </c>
      <c r="T3732" s="410">
        <v>2</v>
      </c>
    </row>
    <row r="3733" spans="1:20" s="77" customFormat="1" ht="24" hidden="1" customHeight="1">
      <c r="A3733" s="372" t="s">
        <v>3122</v>
      </c>
      <c r="B3733" s="421"/>
      <c r="C3733" s="421" t="s">
        <v>3871</v>
      </c>
      <c r="D3733" s="421" t="s">
        <v>173</v>
      </c>
      <c r="E3733" s="422" t="s">
        <v>1860</v>
      </c>
      <c r="F3733" s="415"/>
      <c r="G3733" s="416">
        <v>311733</v>
      </c>
      <c r="H3733" s="417">
        <f t="shared" si="5091"/>
        <v>0</v>
      </c>
      <c r="I3733" s="416">
        <v>0</v>
      </c>
      <c r="J3733" s="417">
        <f t="shared" si="5092"/>
        <v>0</v>
      </c>
      <c r="K3733" s="416"/>
      <c r="L3733" s="417">
        <f t="shared" si="5093"/>
        <v>0</v>
      </c>
      <c r="M3733" s="417">
        <f t="shared" si="5094"/>
        <v>311733</v>
      </c>
      <c r="N3733" s="417">
        <f t="shared" si="5095"/>
        <v>0</v>
      </c>
      <c r="O3733" s="417">
        <f t="shared" ref="O3733" si="5116">F3733-F3732</f>
        <v>0</v>
      </c>
      <c r="P3733" s="417">
        <f t="shared" ref="P3733:Q3733" si="5117">M3733-M3732</f>
        <v>0</v>
      </c>
      <c r="Q3733" s="417">
        <f t="shared" si="5117"/>
        <v>0</v>
      </c>
      <c r="R3733" s="422"/>
      <c r="T3733" s="415">
        <v>2</v>
      </c>
    </row>
    <row r="3734" spans="1:20" s="485" customFormat="1" ht="24" hidden="1" customHeight="1">
      <c r="A3734" s="366" t="s">
        <v>2064</v>
      </c>
      <c r="B3734" s="418" t="s">
        <v>0</v>
      </c>
      <c r="C3734" s="418" t="s">
        <v>3871</v>
      </c>
      <c r="D3734" s="418" t="s">
        <v>4107</v>
      </c>
      <c r="E3734" s="419" t="s">
        <v>1860</v>
      </c>
      <c r="F3734" s="410"/>
      <c r="G3734" s="411">
        <v>431773</v>
      </c>
      <c r="H3734" s="412">
        <f>INT($F3734*G3734)</f>
        <v>0</v>
      </c>
      <c r="I3734" s="411">
        <v>0</v>
      </c>
      <c r="J3734" s="412">
        <f>INT($F3734*I3734)</f>
        <v>0</v>
      </c>
      <c r="K3734" s="411"/>
      <c r="L3734" s="412">
        <f>INT($F3734*K3734)</f>
        <v>0</v>
      </c>
      <c r="M3734" s="412">
        <f>+G3734+I3734+K3734</f>
        <v>431773</v>
      </c>
      <c r="N3734" s="412">
        <f>H3734+J3734+L3734</f>
        <v>0</v>
      </c>
      <c r="O3734" s="412"/>
      <c r="P3734" s="412"/>
      <c r="Q3734" s="412"/>
      <c r="R3734" s="419" t="s">
        <v>0</v>
      </c>
      <c r="T3734" s="410">
        <v>2</v>
      </c>
    </row>
    <row r="3735" spans="1:20" s="77" customFormat="1" ht="24" hidden="1" customHeight="1">
      <c r="A3735" s="372" t="s">
        <v>2072</v>
      </c>
      <c r="B3735" s="421"/>
      <c r="C3735" s="421" t="s">
        <v>3871</v>
      </c>
      <c r="D3735" s="421" t="s">
        <v>4107</v>
      </c>
      <c r="E3735" s="422" t="s">
        <v>1860</v>
      </c>
      <c r="F3735" s="415"/>
      <c r="G3735" s="416">
        <v>431773</v>
      </c>
      <c r="H3735" s="417">
        <f t="shared" si="5091"/>
        <v>0</v>
      </c>
      <c r="I3735" s="416">
        <v>0</v>
      </c>
      <c r="J3735" s="417">
        <f t="shared" si="5092"/>
        <v>0</v>
      </c>
      <c r="K3735" s="416"/>
      <c r="L3735" s="417">
        <f t="shared" si="5093"/>
        <v>0</v>
      </c>
      <c r="M3735" s="417">
        <f t="shared" si="5094"/>
        <v>431773</v>
      </c>
      <c r="N3735" s="417">
        <f t="shared" si="5095"/>
        <v>0</v>
      </c>
      <c r="O3735" s="417">
        <f t="shared" ref="O3735" si="5118">F3735-F3734</f>
        <v>0</v>
      </c>
      <c r="P3735" s="417">
        <f t="shared" ref="P3735:Q3735" si="5119">M3735-M3734</f>
        <v>0</v>
      </c>
      <c r="Q3735" s="417">
        <f t="shared" si="5119"/>
        <v>0</v>
      </c>
      <c r="R3735" s="422"/>
      <c r="T3735" s="415">
        <v>2</v>
      </c>
    </row>
    <row r="3736" spans="1:20" s="485" customFormat="1" ht="24" hidden="1" customHeight="1">
      <c r="A3736" s="366" t="s">
        <v>4085</v>
      </c>
      <c r="B3736" s="418" t="s">
        <v>0</v>
      </c>
      <c r="C3736" s="418" t="s">
        <v>4108</v>
      </c>
      <c r="D3736" s="418" t="s">
        <v>208</v>
      </c>
      <c r="E3736" s="419" t="s">
        <v>1860</v>
      </c>
      <c r="F3736" s="410"/>
      <c r="G3736" s="411">
        <v>1229</v>
      </c>
      <c r="H3736" s="412">
        <f>INT($F3736*G3736)</f>
        <v>0</v>
      </c>
      <c r="I3736" s="411">
        <v>41009</v>
      </c>
      <c r="J3736" s="412">
        <f>INT($F3736*I3736)</f>
        <v>0</v>
      </c>
      <c r="K3736" s="411"/>
      <c r="L3736" s="412">
        <f>INT($F3736*K3736)</f>
        <v>0</v>
      </c>
      <c r="M3736" s="412">
        <f>+G3736+I3736+K3736</f>
        <v>42238</v>
      </c>
      <c r="N3736" s="412">
        <f>H3736+J3736+L3736</f>
        <v>0</v>
      </c>
      <c r="O3736" s="412"/>
      <c r="P3736" s="412"/>
      <c r="Q3736" s="412"/>
      <c r="R3736" s="419" t="s">
        <v>0</v>
      </c>
      <c r="T3736" s="410">
        <v>6</v>
      </c>
    </row>
    <row r="3737" spans="1:20" s="77" customFormat="1" ht="24" hidden="1" customHeight="1">
      <c r="A3737" s="372" t="s">
        <v>3102</v>
      </c>
      <c r="B3737" s="421"/>
      <c r="C3737" s="421" t="s">
        <v>4108</v>
      </c>
      <c r="D3737" s="421" t="s">
        <v>208</v>
      </c>
      <c r="E3737" s="422" t="s">
        <v>1860</v>
      </c>
      <c r="F3737" s="415"/>
      <c r="G3737" s="416">
        <v>1229</v>
      </c>
      <c r="H3737" s="417">
        <f t="shared" si="5091"/>
        <v>0</v>
      </c>
      <c r="I3737" s="416">
        <v>41009</v>
      </c>
      <c r="J3737" s="417">
        <f t="shared" si="5092"/>
        <v>0</v>
      </c>
      <c r="K3737" s="416"/>
      <c r="L3737" s="417">
        <f t="shared" si="5093"/>
        <v>0</v>
      </c>
      <c r="M3737" s="417">
        <f t="shared" si="5094"/>
        <v>42238</v>
      </c>
      <c r="N3737" s="417">
        <f t="shared" si="5095"/>
        <v>0</v>
      </c>
      <c r="O3737" s="417">
        <f t="shared" ref="O3737" si="5120">F3737-F3736</f>
        <v>0</v>
      </c>
      <c r="P3737" s="417">
        <f t="shared" ref="P3737:Q3737" si="5121">M3737-M3736</f>
        <v>0</v>
      </c>
      <c r="Q3737" s="417">
        <f t="shared" si="5121"/>
        <v>0</v>
      </c>
      <c r="R3737" s="422"/>
      <c r="T3737" s="415">
        <v>6</v>
      </c>
    </row>
    <row r="3738" spans="1:20" s="485" customFormat="1" ht="24" hidden="1" customHeight="1">
      <c r="A3738" s="366" t="s">
        <v>3101</v>
      </c>
      <c r="B3738" s="418" t="s">
        <v>0</v>
      </c>
      <c r="C3738" s="418" t="s">
        <v>4108</v>
      </c>
      <c r="D3738" s="418" t="s">
        <v>163</v>
      </c>
      <c r="E3738" s="419" t="s">
        <v>1860</v>
      </c>
      <c r="F3738" s="410"/>
      <c r="G3738" s="411">
        <v>1229</v>
      </c>
      <c r="H3738" s="412">
        <f>INT($F3738*G3738)</f>
        <v>0</v>
      </c>
      <c r="I3738" s="411">
        <v>41009</v>
      </c>
      <c r="J3738" s="412">
        <f>INT($F3738*I3738)</f>
        <v>0</v>
      </c>
      <c r="K3738" s="411"/>
      <c r="L3738" s="412">
        <f>INT($F3738*K3738)</f>
        <v>0</v>
      </c>
      <c r="M3738" s="412">
        <f>+G3738+I3738+K3738</f>
        <v>42238</v>
      </c>
      <c r="N3738" s="412">
        <f>H3738+J3738+L3738</f>
        <v>0</v>
      </c>
      <c r="O3738" s="412"/>
      <c r="P3738" s="412"/>
      <c r="Q3738" s="412"/>
      <c r="R3738" s="419" t="s">
        <v>0</v>
      </c>
      <c r="T3738" s="410">
        <v>4</v>
      </c>
    </row>
    <row r="3739" spans="1:20" s="77" customFormat="1" ht="24" hidden="1" customHeight="1">
      <c r="A3739" s="372" t="s">
        <v>2072</v>
      </c>
      <c r="B3739" s="421"/>
      <c r="C3739" s="421" t="s">
        <v>4108</v>
      </c>
      <c r="D3739" s="421" t="s">
        <v>163</v>
      </c>
      <c r="E3739" s="422" t="s">
        <v>1860</v>
      </c>
      <c r="F3739" s="415"/>
      <c r="G3739" s="416">
        <v>1229</v>
      </c>
      <c r="H3739" s="417">
        <f t="shared" si="5091"/>
        <v>0</v>
      </c>
      <c r="I3739" s="416">
        <v>41009</v>
      </c>
      <c r="J3739" s="417">
        <f t="shared" si="5092"/>
        <v>0</v>
      </c>
      <c r="K3739" s="416"/>
      <c r="L3739" s="417">
        <f t="shared" si="5093"/>
        <v>0</v>
      </c>
      <c r="M3739" s="417">
        <f t="shared" si="5094"/>
        <v>42238</v>
      </c>
      <c r="N3739" s="417">
        <f t="shared" si="5095"/>
        <v>0</v>
      </c>
      <c r="O3739" s="417">
        <f t="shared" ref="O3739" si="5122">F3739-F3738</f>
        <v>0</v>
      </c>
      <c r="P3739" s="417">
        <f t="shared" ref="P3739:Q3739" si="5123">M3739-M3738</f>
        <v>0</v>
      </c>
      <c r="Q3739" s="417">
        <f t="shared" si="5123"/>
        <v>0</v>
      </c>
      <c r="R3739" s="422"/>
      <c r="T3739" s="415">
        <v>4</v>
      </c>
    </row>
    <row r="3740" spans="1:20" s="485" customFormat="1" ht="24" hidden="1" customHeight="1">
      <c r="A3740" s="366" t="s">
        <v>2919</v>
      </c>
      <c r="B3740" s="418" t="s">
        <v>0</v>
      </c>
      <c r="C3740" s="418" t="s">
        <v>4108</v>
      </c>
      <c r="D3740" s="418" t="s">
        <v>3455</v>
      </c>
      <c r="E3740" s="419" t="s">
        <v>1860</v>
      </c>
      <c r="F3740" s="410"/>
      <c r="G3740" s="411">
        <v>3847</v>
      </c>
      <c r="H3740" s="412">
        <f>INT($F3740*G3740)</f>
        <v>0</v>
      </c>
      <c r="I3740" s="411">
        <v>128253</v>
      </c>
      <c r="J3740" s="412">
        <f>INT($F3740*I3740)</f>
        <v>0</v>
      </c>
      <c r="K3740" s="411"/>
      <c r="L3740" s="412">
        <f>INT($F3740*K3740)</f>
        <v>0</v>
      </c>
      <c r="M3740" s="412">
        <f>+G3740+I3740+K3740</f>
        <v>132100</v>
      </c>
      <c r="N3740" s="412">
        <f>H3740+J3740+L3740</f>
        <v>0</v>
      </c>
      <c r="O3740" s="412"/>
      <c r="P3740" s="412"/>
      <c r="Q3740" s="412"/>
      <c r="R3740" s="419" t="s">
        <v>0</v>
      </c>
      <c r="T3740" s="410">
        <v>2</v>
      </c>
    </row>
    <row r="3741" spans="1:20" s="77" customFormat="1" ht="24" hidden="1" customHeight="1">
      <c r="A3741" s="372" t="s">
        <v>4065</v>
      </c>
      <c r="B3741" s="421"/>
      <c r="C3741" s="421" t="s">
        <v>4108</v>
      </c>
      <c r="D3741" s="421" t="s">
        <v>3455</v>
      </c>
      <c r="E3741" s="422" t="s">
        <v>1860</v>
      </c>
      <c r="F3741" s="415"/>
      <c r="G3741" s="416">
        <v>3847</v>
      </c>
      <c r="H3741" s="417">
        <f t="shared" si="5091"/>
        <v>0</v>
      </c>
      <c r="I3741" s="416">
        <v>128253</v>
      </c>
      <c r="J3741" s="417">
        <f t="shared" si="5092"/>
        <v>0</v>
      </c>
      <c r="K3741" s="416"/>
      <c r="L3741" s="417">
        <f t="shared" si="5093"/>
        <v>0</v>
      </c>
      <c r="M3741" s="417">
        <f t="shared" si="5094"/>
        <v>132100</v>
      </c>
      <c r="N3741" s="417">
        <f t="shared" si="5095"/>
        <v>0</v>
      </c>
      <c r="O3741" s="417">
        <f t="shared" ref="O3741" si="5124">F3741-F3740</f>
        <v>0</v>
      </c>
      <c r="P3741" s="417">
        <f t="shared" ref="P3741:Q3741" si="5125">M3741-M3740</f>
        <v>0</v>
      </c>
      <c r="Q3741" s="417">
        <f t="shared" si="5125"/>
        <v>0</v>
      </c>
      <c r="R3741" s="422"/>
      <c r="T3741" s="415">
        <v>2</v>
      </c>
    </row>
    <row r="3742" spans="1:20" s="485" customFormat="1" ht="24" hidden="1" customHeight="1">
      <c r="A3742" s="366" t="s">
        <v>3101</v>
      </c>
      <c r="B3742" s="418" t="s">
        <v>0</v>
      </c>
      <c r="C3742" s="418" t="s">
        <v>4109</v>
      </c>
      <c r="D3742" s="418" t="s">
        <v>163</v>
      </c>
      <c r="E3742" s="419" t="s">
        <v>1860</v>
      </c>
      <c r="F3742" s="410"/>
      <c r="G3742" s="411">
        <v>737</v>
      </c>
      <c r="H3742" s="412">
        <f>INT($F3742*G3742)</f>
        <v>0</v>
      </c>
      <c r="I3742" s="411">
        <v>24604</v>
      </c>
      <c r="J3742" s="412">
        <f>INT($F3742*I3742)</f>
        <v>0</v>
      </c>
      <c r="K3742" s="411"/>
      <c r="L3742" s="412">
        <f>INT($F3742*K3742)</f>
        <v>0</v>
      </c>
      <c r="M3742" s="412">
        <f>+G3742+I3742+K3742</f>
        <v>25341</v>
      </c>
      <c r="N3742" s="412">
        <f>H3742+J3742+L3742</f>
        <v>0</v>
      </c>
      <c r="O3742" s="412"/>
      <c r="P3742" s="412"/>
      <c r="Q3742" s="412"/>
      <c r="R3742" s="419" t="s">
        <v>0</v>
      </c>
      <c r="T3742" s="410">
        <v>2</v>
      </c>
    </row>
    <row r="3743" spans="1:20" s="77" customFormat="1" ht="24" hidden="1" customHeight="1">
      <c r="A3743" s="372" t="s">
        <v>2918</v>
      </c>
      <c r="B3743" s="421"/>
      <c r="C3743" s="421" t="s">
        <v>4109</v>
      </c>
      <c r="D3743" s="421" t="s">
        <v>163</v>
      </c>
      <c r="E3743" s="422" t="s">
        <v>1860</v>
      </c>
      <c r="F3743" s="415"/>
      <c r="G3743" s="416">
        <v>737</v>
      </c>
      <c r="H3743" s="417">
        <f t="shared" si="5091"/>
        <v>0</v>
      </c>
      <c r="I3743" s="416">
        <v>24604</v>
      </c>
      <c r="J3743" s="417">
        <f t="shared" si="5092"/>
        <v>0</v>
      </c>
      <c r="K3743" s="416"/>
      <c r="L3743" s="417">
        <f t="shared" si="5093"/>
        <v>0</v>
      </c>
      <c r="M3743" s="417">
        <f t="shared" si="5094"/>
        <v>25341</v>
      </c>
      <c r="N3743" s="417">
        <f t="shared" si="5095"/>
        <v>0</v>
      </c>
      <c r="O3743" s="417">
        <f t="shared" ref="O3743" si="5126">F3743-F3742</f>
        <v>0</v>
      </c>
      <c r="P3743" s="417">
        <f t="shared" ref="P3743:Q3743" si="5127">M3743-M3742</f>
        <v>0</v>
      </c>
      <c r="Q3743" s="417">
        <f t="shared" si="5127"/>
        <v>0</v>
      </c>
      <c r="R3743" s="422"/>
      <c r="T3743" s="415">
        <v>2</v>
      </c>
    </row>
    <row r="3744" spans="1:20" s="485" customFormat="1" ht="24" hidden="1" customHeight="1">
      <c r="A3744" s="366" t="s">
        <v>2064</v>
      </c>
      <c r="B3744" s="418" t="s">
        <v>0</v>
      </c>
      <c r="C3744" s="418" t="s">
        <v>4109</v>
      </c>
      <c r="D3744" s="418" t="s">
        <v>3455</v>
      </c>
      <c r="E3744" s="419" t="s">
        <v>1860</v>
      </c>
      <c r="F3744" s="410"/>
      <c r="G3744" s="411">
        <v>1567</v>
      </c>
      <c r="H3744" s="412">
        <f>INT($F3744*G3744)</f>
        <v>0</v>
      </c>
      <c r="I3744" s="411">
        <v>52266</v>
      </c>
      <c r="J3744" s="412">
        <f>INT($F3744*I3744)</f>
        <v>0</v>
      </c>
      <c r="K3744" s="411"/>
      <c r="L3744" s="412">
        <f>INT($F3744*K3744)</f>
        <v>0</v>
      </c>
      <c r="M3744" s="412">
        <f>+G3744+I3744+K3744</f>
        <v>53833</v>
      </c>
      <c r="N3744" s="412">
        <f>H3744+J3744+L3744</f>
        <v>0</v>
      </c>
      <c r="O3744" s="412"/>
      <c r="P3744" s="412"/>
      <c r="Q3744" s="412"/>
      <c r="R3744" s="419" t="s">
        <v>0</v>
      </c>
      <c r="T3744" s="410">
        <v>1</v>
      </c>
    </row>
    <row r="3745" spans="1:20" s="77" customFormat="1" ht="24" hidden="1" customHeight="1">
      <c r="A3745" s="372" t="s">
        <v>2072</v>
      </c>
      <c r="B3745" s="421"/>
      <c r="C3745" s="421" t="s">
        <v>4109</v>
      </c>
      <c r="D3745" s="421" t="s">
        <v>3455</v>
      </c>
      <c r="E3745" s="422" t="s">
        <v>1860</v>
      </c>
      <c r="F3745" s="415"/>
      <c r="G3745" s="416">
        <v>1567</v>
      </c>
      <c r="H3745" s="417">
        <f t="shared" si="5091"/>
        <v>0</v>
      </c>
      <c r="I3745" s="416">
        <v>52266</v>
      </c>
      <c r="J3745" s="417">
        <f t="shared" si="5092"/>
        <v>0</v>
      </c>
      <c r="K3745" s="416"/>
      <c r="L3745" s="417">
        <f t="shared" si="5093"/>
        <v>0</v>
      </c>
      <c r="M3745" s="417">
        <f t="shared" si="5094"/>
        <v>53833</v>
      </c>
      <c r="N3745" s="417">
        <f t="shared" si="5095"/>
        <v>0</v>
      </c>
      <c r="O3745" s="417">
        <f t="shared" ref="O3745" si="5128">F3745-F3744</f>
        <v>0</v>
      </c>
      <c r="P3745" s="417">
        <f t="shared" ref="P3745:Q3745" si="5129">M3745-M3744</f>
        <v>0</v>
      </c>
      <c r="Q3745" s="417">
        <f t="shared" si="5129"/>
        <v>0</v>
      </c>
      <c r="R3745" s="422"/>
      <c r="T3745" s="415">
        <v>1</v>
      </c>
    </row>
    <row r="3746" spans="1:20" s="485" customFormat="1" ht="24" hidden="1" customHeight="1">
      <c r="A3746" s="366" t="s">
        <v>2921</v>
      </c>
      <c r="B3746" s="418" t="s">
        <v>0</v>
      </c>
      <c r="C3746" s="418" t="s">
        <v>4109</v>
      </c>
      <c r="D3746" s="418" t="s">
        <v>4090</v>
      </c>
      <c r="E3746" s="419" t="s">
        <v>1860</v>
      </c>
      <c r="F3746" s="410"/>
      <c r="G3746" s="411">
        <v>3936</v>
      </c>
      <c r="H3746" s="412">
        <f>INT($F3746*G3746)</f>
        <v>0</v>
      </c>
      <c r="I3746" s="411">
        <v>131228</v>
      </c>
      <c r="J3746" s="412">
        <f>INT($F3746*I3746)</f>
        <v>0</v>
      </c>
      <c r="K3746" s="411"/>
      <c r="L3746" s="412">
        <f>INT($F3746*K3746)</f>
        <v>0</v>
      </c>
      <c r="M3746" s="412">
        <f>+G3746+I3746+K3746</f>
        <v>135164</v>
      </c>
      <c r="N3746" s="412">
        <f>H3746+J3746+L3746</f>
        <v>0</v>
      </c>
      <c r="O3746" s="412"/>
      <c r="P3746" s="412"/>
      <c r="Q3746" s="412"/>
      <c r="R3746" s="419" t="s">
        <v>0</v>
      </c>
      <c r="T3746" s="410">
        <v>6</v>
      </c>
    </row>
    <row r="3747" spans="1:20" s="77" customFormat="1" ht="24" hidden="1" customHeight="1">
      <c r="A3747" s="372" t="s">
        <v>3122</v>
      </c>
      <c r="B3747" s="421"/>
      <c r="C3747" s="421" t="s">
        <v>4109</v>
      </c>
      <c r="D3747" s="421" t="s">
        <v>4090</v>
      </c>
      <c r="E3747" s="422" t="s">
        <v>1860</v>
      </c>
      <c r="F3747" s="415"/>
      <c r="G3747" s="416">
        <v>3936</v>
      </c>
      <c r="H3747" s="417">
        <f t="shared" si="5091"/>
        <v>0</v>
      </c>
      <c r="I3747" s="416">
        <v>131228</v>
      </c>
      <c r="J3747" s="417">
        <f t="shared" si="5092"/>
        <v>0</v>
      </c>
      <c r="K3747" s="416"/>
      <c r="L3747" s="417">
        <f t="shared" si="5093"/>
        <v>0</v>
      </c>
      <c r="M3747" s="417">
        <f t="shared" si="5094"/>
        <v>135164</v>
      </c>
      <c r="N3747" s="417">
        <f t="shared" si="5095"/>
        <v>0</v>
      </c>
      <c r="O3747" s="417">
        <f t="shared" ref="O3747" si="5130">F3747-F3746</f>
        <v>0</v>
      </c>
      <c r="P3747" s="417">
        <f t="shared" ref="P3747:Q3747" si="5131">M3747-M3746</f>
        <v>0</v>
      </c>
      <c r="Q3747" s="417">
        <f t="shared" si="5131"/>
        <v>0</v>
      </c>
      <c r="R3747" s="422"/>
      <c r="T3747" s="415">
        <v>6</v>
      </c>
    </row>
    <row r="3748" spans="1:20" s="485" customFormat="1" ht="24" hidden="1" customHeight="1">
      <c r="A3748" s="366" t="s">
        <v>2919</v>
      </c>
      <c r="B3748" s="418" t="s">
        <v>0</v>
      </c>
      <c r="C3748" s="418" t="s">
        <v>4109</v>
      </c>
      <c r="D3748" s="418" t="s">
        <v>177</v>
      </c>
      <c r="E3748" s="419" t="s">
        <v>1860</v>
      </c>
      <c r="F3748" s="410"/>
      <c r="G3748" s="411">
        <v>5658</v>
      </c>
      <c r="H3748" s="412">
        <f>INT($F3748*G3748)</f>
        <v>0</v>
      </c>
      <c r="I3748" s="411">
        <v>188642</v>
      </c>
      <c r="J3748" s="412">
        <f>INT($F3748*I3748)</f>
        <v>0</v>
      </c>
      <c r="K3748" s="411"/>
      <c r="L3748" s="412">
        <f>INT($F3748*K3748)</f>
        <v>0</v>
      </c>
      <c r="M3748" s="412">
        <f>+G3748+I3748+K3748</f>
        <v>194300</v>
      </c>
      <c r="N3748" s="412">
        <f>H3748+J3748+L3748</f>
        <v>0</v>
      </c>
      <c r="O3748" s="412"/>
      <c r="P3748" s="412"/>
      <c r="Q3748" s="412"/>
      <c r="R3748" s="419" t="s">
        <v>0</v>
      </c>
      <c r="T3748" s="410">
        <v>6</v>
      </c>
    </row>
    <row r="3749" spans="1:20" s="77" customFormat="1" ht="24" hidden="1" customHeight="1">
      <c r="A3749" s="372" t="s">
        <v>3122</v>
      </c>
      <c r="B3749" s="421"/>
      <c r="C3749" s="421" t="s">
        <v>4109</v>
      </c>
      <c r="D3749" s="421" t="s">
        <v>177</v>
      </c>
      <c r="E3749" s="422" t="s">
        <v>1860</v>
      </c>
      <c r="F3749" s="415"/>
      <c r="G3749" s="416">
        <v>5658</v>
      </c>
      <c r="H3749" s="417">
        <f t="shared" si="5091"/>
        <v>0</v>
      </c>
      <c r="I3749" s="416">
        <v>188642</v>
      </c>
      <c r="J3749" s="417">
        <f t="shared" si="5092"/>
        <v>0</v>
      </c>
      <c r="K3749" s="416"/>
      <c r="L3749" s="417">
        <f t="shared" si="5093"/>
        <v>0</v>
      </c>
      <c r="M3749" s="417">
        <f t="shared" si="5094"/>
        <v>194300</v>
      </c>
      <c r="N3749" s="417">
        <f t="shared" si="5095"/>
        <v>0</v>
      </c>
      <c r="O3749" s="417">
        <f t="shared" ref="O3749" si="5132">F3749-F3748</f>
        <v>0</v>
      </c>
      <c r="P3749" s="417">
        <f t="shared" ref="P3749:Q3749" si="5133">M3749-M3748</f>
        <v>0</v>
      </c>
      <c r="Q3749" s="417">
        <f t="shared" si="5133"/>
        <v>0</v>
      </c>
      <c r="R3749" s="422"/>
      <c r="T3749" s="415">
        <v>6</v>
      </c>
    </row>
    <row r="3750" spans="1:20" s="485" customFormat="1" ht="24" hidden="1" customHeight="1">
      <c r="A3750" s="366" t="s">
        <v>2064</v>
      </c>
      <c r="B3750" s="418" t="s">
        <v>0</v>
      </c>
      <c r="C3750" s="418" t="s">
        <v>4110</v>
      </c>
      <c r="D3750" s="418" t="s">
        <v>196</v>
      </c>
      <c r="E3750" s="419" t="s">
        <v>1860</v>
      </c>
      <c r="F3750" s="410"/>
      <c r="G3750" s="411">
        <v>8933</v>
      </c>
      <c r="H3750" s="412">
        <f>INT($F3750*G3750)</f>
        <v>0</v>
      </c>
      <c r="I3750" s="411">
        <v>33548</v>
      </c>
      <c r="J3750" s="412">
        <f>INT($F3750*I3750)</f>
        <v>0</v>
      </c>
      <c r="K3750" s="411"/>
      <c r="L3750" s="412">
        <f>INT($F3750*K3750)</f>
        <v>0</v>
      </c>
      <c r="M3750" s="412">
        <f>+G3750+I3750+K3750</f>
        <v>42481</v>
      </c>
      <c r="N3750" s="412">
        <f>H3750+J3750+L3750</f>
        <v>0</v>
      </c>
      <c r="O3750" s="412"/>
      <c r="P3750" s="412"/>
      <c r="Q3750" s="412"/>
      <c r="R3750" s="419" t="s">
        <v>0</v>
      </c>
      <c r="T3750" s="410">
        <v>9</v>
      </c>
    </row>
    <row r="3751" spans="1:20" s="77" customFormat="1" ht="24" hidden="1" customHeight="1">
      <c r="A3751" s="372" t="s">
        <v>4111</v>
      </c>
      <c r="B3751" s="421"/>
      <c r="C3751" s="421" t="s">
        <v>4110</v>
      </c>
      <c r="D3751" s="421" t="s">
        <v>196</v>
      </c>
      <c r="E3751" s="422" t="s">
        <v>1860</v>
      </c>
      <c r="F3751" s="415"/>
      <c r="G3751" s="416">
        <v>8933</v>
      </c>
      <c r="H3751" s="417">
        <f t="shared" si="5091"/>
        <v>0</v>
      </c>
      <c r="I3751" s="416">
        <v>33548</v>
      </c>
      <c r="J3751" s="417">
        <f t="shared" si="5092"/>
        <v>0</v>
      </c>
      <c r="K3751" s="416"/>
      <c r="L3751" s="417">
        <f t="shared" si="5093"/>
        <v>0</v>
      </c>
      <c r="M3751" s="417">
        <f t="shared" si="5094"/>
        <v>42481</v>
      </c>
      <c r="N3751" s="417">
        <f t="shared" si="5095"/>
        <v>0</v>
      </c>
      <c r="O3751" s="417">
        <f t="shared" ref="O3751" si="5134">F3751-F3750</f>
        <v>0</v>
      </c>
      <c r="P3751" s="417">
        <f t="shared" ref="P3751:Q3751" si="5135">M3751-M3750</f>
        <v>0</v>
      </c>
      <c r="Q3751" s="417">
        <f t="shared" si="5135"/>
        <v>0</v>
      </c>
      <c r="R3751" s="422"/>
      <c r="T3751" s="415">
        <v>9</v>
      </c>
    </row>
    <row r="3752" spans="1:20" s="485" customFormat="1" ht="24" hidden="1" customHeight="1">
      <c r="A3752" s="366" t="s">
        <v>2064</v>
      </c>
      <c r="B3752" s="418" t="s">
        <v>0</v>
      </c>
      <c r="C3752" s="418" t="s">
        <v>4112</v>
      </c>
      <c r="D3752" s="418" t="s">
        <v>208</v>
      </c>
      <c r="E3752" s="419" t="s">
        <v>1860</v>
      </c>
      <c r="F3752" s="410"/>
      <c r="G3752" s="411">
        <v>1334</v>
      </c>
      <c r="H3752" s="412">
        <f>INT($F3752*G3752)</f>
        <v>0</v>
      </c>
      <c r="I3752" s="411">
        <v>0</v>
      </c>
      <c r="J3752" s="412">
        <f>INT($F3752*I3752)</f>
        <v>0</v>
      </c>
      <c r="K3752" s="411"/>
      <c r="L3752" s="412">
        <f>INT($F3752*K3752)</f>
        <v>0</v>
      </c>
      <c r="M3752" s="412">
        <f>+G3752+I3752+K3752</f>
        <v>1334</v>
      </c>
      <c r="N3752" s="412">
        <f>H3752+J3752+L3752</f>
        <v>0</v>
      </c>
      <c r="O3752" s="412"/>
      <c r="P3752" s="412"/>
      <c r="Q3752" s="412"/>
      <c r="R3752" s="419" t="s">
        <v>0</v>
      </c>
      <c r="T3752" s="410">
        <v>18</v>
      </c>
    </row>
    <row r="3753" spans="1:20" s="77" customFormat="1" ht="24" hidden="1" customHeight="1">
      <c r="A3753" s="372" t="s">
        <v>2072</v>
      </c>
      <c r="B3753" s="421"/>
      <c r="C3753" s="421" t="s">
        <v>4112</v>
      </c>
      <c r="D3753" s="421" t="s">
        <v>208</v>
      </c>
      <c r="E3753" s="422" t="s">
        <v>1860</v>
      </c>
      <c r="F3753" s="415"/>
      <c r="G3753" s="416">
        <v>1334</v>
      </c>
      <c r="H3753" s="417">
        <f t="shared" si="5091"/>
        <v>0</v>
      </c>
      <c r="I3753" s="416">
        <v>0</v>
      </c>
      <c r="J3753" s="417">
        <f t="shared" si="5092"/>
        <v>0</v>
      </c>
      <c r="K3753" s="416"/>
      <c r="L3753" s="417">
        <f t="shared" si="5093"/>
        <v>0</v>
      </c>
      <c r="M3753" s="417">
        <f t="shared" si="5094"/>
        <v>1334</v>
      </c>
      <c r="N3753" s="417">
        <f t="shared" si="5095"/>
        <v>0</v>
      </c>
      <c r="O3753" s="417">
        <f t="shared" ref="O3753" si="5136">F3753-F3752</f>
        <v>0</v>
      </c>
      <c r="P3753" s="417">
        <f t="shared" ref="P3753:Q3753" si="5137">M3753-M3752</f>
        <v>0</v>
      </c>
      <c r="Q3753" s="417">
        <f t="shared" si="5137"/>
        <v>0</v>
      </c>
      <c r="R3753" s="422"/>
      <c r="T3753" s="415">
        <v>18</v>
      </c>
    </row>
    <row r="3754" spans="1:20" s="485" customFormat="1" ht="24" hidden="1" customHeight="1">
      <c r="A3754" s="366" t="s">
        <v>4085</v>
      </c>
      <c r="B3754" s="418" t="s">
        <v>0</v>
      </c>
      <c r="C3754" s="418" t="s">
        <v>4112</v>
      </c>
      <c r="D3754" s="418" t="s">
        <v>163</v>
      </c>
      <c r="E3754" s="419" t="s">
        <v>1860</v>
      </c>
      <c r="F3754" s="410"/>
      <c r="G3754" s="411">
        <v>1847</v>
      </c>
      <c r="H3754" s="412">
        <f>INT($F3754*G3754)</f>
        <v>0</v>
      </c>
      <c r="I3754" s="411">
        <v>0</v>
      </c>
      <c r="J3754" s="412">
        <f>INT($F3754*I3754)</f>
        <v>0</v>
      </c>
      <c r="K3754" s="411"/>
      <c r="L3754" s="412">
        <f>INT($F3754*K3754)</f>
        <v>0</v>
      </c>
      <c r="M3754" s="412">
        <f>+G3754+I3754+K3754</f>
        <v>1847</v>
      </c>
      <c r="N3754" s="412">
        <f>H3754+J3754+L3754</f>
        <v>0</v>
      </c>
      <c r="O3754" s="412"/>
      <c r="P3754" s="412"/>
      <c r="Q3754" s="412"/>
      <c r="R3754" s="419" t="s">
        <v>0</v>
      </c>
      <c r="T3754" s="410">
        <v>18</v>
      </c>
    </row>
    <row r="3755" spans="1:20" s="77" customFormat="1" ht="24" hidden="1" customHeight="1">
      <c r="A3755" s="372" t="s">
        <v>2072</v>
      </c>
      <c r="B3755" s="421"/>
      <c r="C3755" s="421" t="s">
        <v>4112</v>
      </c>
      <c r="D3755" s="421" t="s">
        <v>163</v>
      </c>
      <c r="E3755" s="422" t="s">
        <v>1860</v>
      </c>
      <c r="F3755" s="415"/>
      <c r="G3755" s="416">
        <v>1847</v>
      </c>
      <c r="H3755" s="417">
        <f t="shared" si="5091"/>
        <v>0</v>
      </c>
      <c r="I3755" s="416">
        <v>0</v>
      </c>
      <c r="J3755" s="417">
        <f t="shared" si="5092"/>
        <v>0</v>
      </c>
      <c r="K3755" s="416"/>
      <c r="L3755" s="417">
        <f t="shared" si="5093"/>
        <v>0</v>
      </c>
      <c r="M3755" s="417">
        <f t="shared" si="5094"/>
        <v>1847</v>
      </c>
      <c r="N3755" s="417">
        <f t="shared" si="5095"/>
        <v>0</v>
      </c>
      <c r="O3755" s="417">
        <f t="shared" ref="O3755" si="5138">F3755-F3754</f>
        <v>0</v>
      </c>
      <c r="P3755" s="417">
        <f t="shared" ref="P3755:Q3755" si="5139">M3755-M3754</f>
        <v>0</v>
      </c>
      <c r="Q3755" s="417">
        <f t="shared" si="5139"/>
        <v>0</v>
      </c>
      <c r="R3755" s="422"/>
      <c r="T3755" s="415">
        <v>18</v>
      </c>
    </row>
    <row r="3756" spans="1:20" s="485" customFormat="1" ht="24" hidden="1" customHeight="1">
      <c r="A3756" s="366" t="s">
        <v>4113</v>
      </c>
      <c r="B3756" s="418" t="s">
        <v>0</v>
      </c>
      <c r="C3756" s="418" t="s">
        <v>4112</v>
      </c>
      <c r="D3756" s="418" t="s">
        <v>167</v>
      </c>
      <c r="E3756" s="419" t="s">
        <v>1860</v>
      </c>
      <c r="F3756" s="410"/>
      <c r="G3756" s="411">
        <v>6593</v>
      </c>
      <c r="H3756" s="412">
        <f>INT($F3756*G3756)</f>
        <v>0</v>
      </c>
      <c r="I3756" s="411">
        <v>0</v>
      </c>
      <c r="J3756" s="412">
        <f>INT($F3756*I3756)</f>
        <v>0</v>
      </c>
      <c r="K3756" s="411"/>
      <c r="L3756" s="412">
        <f>INT($F3756*K3756)</f>
        <v>0</v>
      </c>
      <c r="M3756" s="412">
        <f>+G3756+I3756+K3756</f>
        <v>6593</v>
      </c>
      <c r="N3756" s="412">
        <f>H3756+J3756+L3756</f>
        <v>0</v>
      </c>
      <c r="O3756" s="412"/>
      <c r="P3756" s="412"/>
      <c r="Q3756" s="412"/>
      <c r="R3756" s="419" t="s">
        <v>0</v>
      </c>
      <c r="T3756" s="410">
        <v>1</v>
      </c>
    </row>
    <row r="3757" spans="1:20" s="77" customFormat="1" ht="24" hidden="1" customHeight="1">
      <c r="A3757" s="372" t="s">
        <v>2918</v>
      </c>
      <c r="B3757" s="421"/>
      <c r="C3757" s="421" t="s">
        <v>4112</v>
      </c>
      <c r="D3757" s="421" t="s">
        <v>167</v>
      </c>
      <c r="E3757" s="422" t="s">
        <v>1860</v>
      </c>
      <c r="F3757" s="415"/>
      <c r="G3757" s="416">
        <v>6593</v>
      </c>
      <c r="H3757" s="417">
        <f t="shared" si="5091"/>
        <v>0</v>
      </c>
      <c r="I3757" s="416">
        <v>0</v>
      </c>
      <c r="J3757" s="417">
        <f t="shared" si="5092"/>
        <v>0</v>
      </c>
      <c r="K3757" s="416"/>
      <c r="L3757" s="417">
        <f t="shared" si="5093"/>
        <v>0</v>
      </c>
      <c r="M3757" s="417">
        <f t="shared" si="5094"/>
        <v>6593</v>
      </c>
      <c r="N3757" s="417">
        <f t="shared" si="5095"/>
        <v>0</v>
      </c>
      <c r="O3757" s="417">
        <f t="shared" ref="O3757" si="5140">F3757-F3756</f>
        <v>0</v>
      </c>
      <c r="P3757" s="417">
        <f t="shared" ref="P3757:Q3757" si="5141">M3757-M3756</f>
        <v>0</v>
      </c>
      <c r="Q3757" s="417">
        <f t="shared" si="5141"/>
        <v>0</v>
      </c>
      <c r="R3757" s="422"/>
      <c r="T3757" s="415">
        <v>1</v>
      </c>
    </row>
    <row r="3758" spans="1:20" s="485" customFormat="1" ht="24" hidden="1" customHeight="1">
      <c r="A3758" s="366" t="s">
        <v>2064</v>
      </c>
      <c r="B3758" s="418" t="s">
        <v>0</v>
      </c>
      <c r="C3758" s="418" t="s">
        <v>4112</v>
      </c>
      <c r="D3758" s="418" t="s">
        <v>3455</v>
      </c>
      <c r="E3758" s="419" t="s">
        <v>1860</v>
      </c>
      <c r="F3758" s="410"/>
      <c r="G3758" s="411">
        <v>12384</v>
      </c>
      <c r="H3758" s="412">
        <f>INT($F3758*G3758)</f>
        <v>0</v>
      </c>
      <c r="I3758" s="411">
        <v>0</v>
      </c>
      <c r="J3758" s="412">
        <f>INT($F3758*I3758)</f>
        <v>0</v>
      </c>
      <c r="K3758" s="411"/>
      <c r="L3758" s="412">
        <f>INT($F3758*K3758)</f>
        <v>0</v>
      </c>
      <c r="M3758" s="412">
        <f>+G3758+I3758+K3758</f>
        <v>12384</v>
      </c>
      <c r="N3758" s="412">
        <f>H3758+J3758+L3758</f>
        <v>0</v>
      </c>
      <c r="O3758" s="412"/>
      <c r="P3758" s="412"/>
      <c r="Q3758" s="412"/>
      <c r="R3758" s="419" t="s">
        <v>0</v>
      </c>
      <c r="T3758" s="410">
        <v>10</v>
      </c>
    </row>
    <row r="3759" spans="1:20" s="77" customFormat="1" ht="24" hidden="1" customHeight="1">
      <c r="A3759" s="372" t="s">
        <v>2072</v>
      </c>
      <c r="B3759" s="421"/>
      <c r="C3759" s="421" t="s">
        <v>4112</v>
      </c>
      <c r="D3759" s="421" t="s">
        <v>3455</v>
      </c>
      <c r="E3759" s="422" t="s">
        <v>1860</v>
      </c>
      <c r="F3759" s="415"/>
      <c r="G3759" s="416">
        <v>12384</v>
      </c>
      <c r="H3759" s="417">
        <f t="shared" si="5091"/>
        <v>0</v>
      </c>
      <c r="I3759" s="416">
        <v>0</v>
      </c>
      <c r="J3759" s="417">
        <f t="shared" si="5092"/>
        <v>0</v>
      </c>
      <c r="K3759" s="416"/>
      <c r="L3759" s="417">
        <f t="shared" si="5093"/>
        <v>0</v>
      </c>
      <c r="M3759" s="417">
        <f t="shared" si="5094"/>
        <v>12384</v>
      </c>
      <c r="N3759" s="417">
        <f t="shared" si="5095"/>
        <v>0</v>
      </c>
      <c r="O3759" s="417">
        <f t="shared" ref="O3759" si="5142">F3759-F3758</f>
        <v>0</v>
      </c>
      <c r="P3759" s="417">
        <f t="shared" ref="P3759:Q3759" si="5143">M3759-M3758</f>
        <v>0</v>
      </c>
      <c r="Q3759" s="417">
        <f t="shared" si="5143"/>
        <v>0</v>
      </c>
      <c r="R3759" s="422"/>
      <c r="T3759" s="415">
        <v>10</v>
      </c>
    </row>
    <row r="3760" spans="1:20" s="485" customFormat="1" ht="24" hidden="1" customHeight="1">
      <c r="A3760" s="366" t="s">
        <v>2921</v>
      </c>
      <c r="B3760" s="418" t="s">
        <v>0</v>
      </c>
      <c r="C3760" s="418" t="s">
        <v>4112</v>
      </c>
      <c r="D3760" s="418" t="s">
        <v>180</v>
      </c>
      <c r="E3760" s="419" t="s">
        <v>1860</v>
      </c>
      <c r="F3760" s="410"/>
      <c r="G3760" s="411">
        <v>20833</v>
      </c>
      <c r="H3760" s="412">
        <f>INT($F3760*G3760)</f>
        <v>0</v>
      </c>
      <c r="I3760" s="411">
        <v>0</v>
      </c>
      <c r="J3760" s="412">
        <f>INT($F3760*I3760)</f>
        <v>0</v>
      </c>
      <c r="K3760" s="411"/>
      <c r="L3760" s="412">
        <f>INT($F3760*K3760)</f>
        <v>0</v>
      </c>
      <c r="M3760" s="412">
        <f>+G3760+I3760+K3760</f>
        <v>20833</v>
      </c>
      <c r="N3760" s="412">
        <f>H3760+J3760+L3760</f>
        <v>0</v>
      </c>
      <c r="O3760" s="412"/>
      <c r="P3760" s="412"/>
      <c r="Q3760" s="412"/>
      <c r="R3760" s="419" t="s">
        <v>0</v>
      </c>
      <c r="T3760" s="410">
        <v>1</v>
      </c>
    </row>
    <row r="3761" spans="1:20" s="77" customFormat="1" ht="24" hidden="1" customHeight="1">
      <c r="A3761" s="372" t="s">
        <v>2918</v>
      </c>
      <c r="B3761" s="421"/>
      <c r="C3761" s="421" t="s">
        <v>4112</v>
      </c>
      <c r="D3761" s="421" t="s">
        <v>180</v>
      </c>
      <c r="E3761" s="422" t="s">
        <v>1860</v>
      </c>
      <c r="F3761" s="415"/>
      <c r="G3761" s="416">
        <v>20833</v>
      </c>
      <c r="H3761" s="417">
        <f t="shared" si="5091"/>
        <v>0</v>
      </c>
      <c r="I3761" s="416">
        <v>0</v>
      </c>
      <c r="J3761" s="417">
        <f t="shared" si="5092"/>
        <v>0</v>
      </c>
      <c r="K3761" s="416"/>
      <c r="L3761" s="417">
        <f t="shared" si="5093"/>
        <v>0</v>
      </c>
      <c r="M3761" s="417">
        <f t="shared" si="5094"/>
        <v>20833</v>
      </c>
      <c r="N3761" s="417">
        <f t="shared" si="5095"/>
        <v>0</v>
      </c>
      <c r="O3761" s="417">
        <f t="shared" ref="O3761" si="5144">F3761-F3760</f>
        <v>0</v>
      </c>
      <c r="P3761" s="417">
        <f t="shared" ref="P3761:Q3761" si="5145">M3761-M3760</f>
        <v>0</v>
      </c>
      <c r="Q3761" s="417">
        <f t="shared" si="5145"/>
        <v>0</v>
      </c>
      <c r="R3761" s="422"/>
      <c r="T3761" s="415">
        <v>1</v>
      </c>
    </row>
    <row r="3762" spans="1:20" s="485" customFormat="1" ht="24" hidden="1" customHeight="1">
      <c r="A3762" s="366" t="s">
        <v>2064</v>
      </c>
      <c r="B3762" s="418" t="s">
        <v>0</v>
      </c>
      <c r="C3762" s="418" t="s">
        <v>4112</v>
      </c>
      <c r="D3762" s="418" t="s">
        <v>4090</v>
      </c>
      <c r="E3762" s="419" t="s">
        <v>1860</v>
      </c>
      <c r="F3762" s="410"/>
      <c r="G3762" s="411">
        <v>50917</v>
      </c>
      <c r="H3762" s="412">
        <f>INT($F3762*G3762)</f>
        <v>0</v>
      </c>
      <c r="I3762" s="411">
        <v>0</v>
      </c>
      <c r="J3762" s="412">
        <f>INT($F3762*I3762)</f>
        <v>0</v>
      </c>
      <c r="K3762" s="411"/>
      <c r="L3762" s="412">
        <f>INT($F3762*K3762)</f>
        <v>0</v>
      </c>
      <c r="M3762" s="412">
        <f>+G3762+I3762+K3762</f>
        <v>50917</v>
      </c>
      <c r="N3762" s="412">
        <f>H3762+J3762+L3762</f>
        <v>0</v>
      </c>
      <c r="O3762" s="412"/>
      <c r="P3762" s="412"/>
      <c r="Q3762" s="412"/>
      <c r="R3762" s="419" t="s">
        <v>0</v>
      </c>
      <c r="T3762" s="410">
        <v>18</v>
      </c>
    </row>
    <row r="3763" spans="1:20" s="77" customFormat="1" ht="24" hidden="1" customHeight="1">
      <c r="A3763" s="372" t="s">
        <v>3122</v>
      </c>
      <c r="B3763" s="421"/>
      <c r="C3763" s="421" t="s">
        <v>4112</v>
      </c>
      <c r="D3763" s="421" t="s">
        <v>4090</v>
      </c>
      <c r="E3763" s="422" t="s">
        <v>1860</v>
      </c>
      <c r="F3763" s="415"/>
      <c r="G3763" s="416">
        <v>50917</v>
      </c>
      <c r="H3763" s="417">
        <f t="shared" si="5091"/>
        <v>0</v>
      </c>
      <c r="I3763" s="416">
        <v>0</v>
      </c>
      <c r="J3763" s="417">
        <f t="shared" si="5092"/>
        <v>0</v>
      </c>
      <c r="K3763" s="416"/>
      <c r="L3763" s="417">
        <f t="shared" si="5093"/>
        <v>0</v>
      </c>
      <c r="M3763" s="417">
        <f t="shared" si="5094"/>
        <v>50917</v>
      </c>
      <c r="N3763" s="417">
        <f t="shared" si="5095"/>
        <v>0</v>
      </c>
      <c r="O3763" s="417">
        <f t="shared" ref="O3763" si="5146">F3763-F3762</f>
        <v>0</v>
      </c>
      <c r="P3763" s="417">
        <f t="shared" ref="P3763:Q3763" si="5147">M3763-M3762</f>
        <v>0</v>
      </c>
      <c r="Q3763" s="417">
        <f t="shared" si="5147"/>
        <v>0</v>
      </c>
      <c r="R3763" s="422"/>
      <c r="T3763" s="415">
        <v>18</v>
      </c>
    </row>
    <row r="3764" spans="1:20" s="485" customFormat="1" ht="24" hidden="1" customHeight="1">
      <c r="A3764" s="366" t="s">
        <v>4113</v>
      </c>
      <c r="B3764" s="418" t="s">
        <v>0</v>
      </c>
      <c r="C3764" s="418" t="s">
        <v>4112</v>
      </c>
      <c r="D3764" s="418" t="s">
        <v>177</v>
      </c>
      <c r="E3764" s="419" t="s">
        <v>1860</v>
      </c>
      <c r="F3764" s="410"/>
      <c r="G3764" s="411">
        <v>82686</v>
      </c>
      <c r="H3764" s="412">
        <f>INT($F3764*G3764)</f>
        <v>0</v>
      </c>
      <c r="I3764" s="411">
        <v>0</v>
      </c>
      <c r="J3764" s="412">
        <f>INT($F3764*I3764)</f>
        <v>0</v>
      </c>
      <c r="K3764" s="411"/>
      <c r="L3764" s="412">
        <f>INT($F3764*K3764)</f>
        <v>0</v>
      </c>
      <c r="M3764" s="412">
        <f>+G3764+I3764+K3764</f>
        <v>82686</v>
      </c>
      <c r="N3764" s="412">
        <f>H3764+J3764+L3764</f>
        <v>0</v>
      </c>
      <c r="O3764" s="412"/>
      <c r="P3764" s="412"/>
      <c r="Q3764" s="412"/>
      <c r="R3764" s="419" t="s">
        <v>0</v>
      </c>
      <c r="T3764" s="410">
        <v>24</v>
      </c>
    </row>
    <row r="3765" spans="1:20" s="77" customFormat="1" ht="24" hidden="1" customHeight="1">
      <c r="A3765" s="372" t="s">
        <v>3122</v>
      </c>
      <c r="B3765" s="421"/>
      <c r="C3765" s="421" t="s">
        <v>4112</v>
      </c>
      <c r="D3765" s="421" t="s">
        <v>177</v>
      </c>
      <c r="E3765" s="422" t="s">
        <v>1860</v>
      </c>
      <c r="F3765" s="415"/>
      <c r="G3765" s="416">
        <v>82686</v>
      </c>
      <c r="H3765" s="417">
        <f t="shared" si="5091"/>
        <v>0</v>
      </c>
      <c r="I3765" s="416">
        <v>0</v>
      </c>
      <c r="J3765" s="417">
        <f t="shared" si="5092"/>
        <v>0</v>
      </c>
      <c r="K3765" s="416"/>
      <c r="L3765" s="417">
        <f t="shared" si="5093"/>
        <v>0</v>
      </c>
      <c r="M3765" s="417">
        <f t="shared" si="5094"/>
        <v>82686</v>
      </c>
      <c r="N3765" s="417">
        <f t="shared" si="5095"/>
        <v>0</v>
      </c>
      <c r="O3765" s="417">
        <f t="shared" ref="O3765" si="5148">F3765-F3764</f>
        <v>0</v>
      </c>
      <c r="P3765" s="417">
        <f t="shared" ref="P3765:Q3765" si="5149">M3765-M3764</f>
        <v>0</v>
      </c>
      <c r="Q3765" s="417">
        <f t="shared" si="5149"/>
        <v>0</v>
      </c>
      <c r="R3765" s="422"/>
      <c r="T3765" s="415">
        <v>24</v>
      </c>
    </row>
    <row r="3766" spans="1:20" s="460" customFormat="1" ht="24" hidden="1" customHeight="1">
      <c r="A3766" s="366" t="s">
        <v>4113</v>
      </c>
      <c r="B3766" s="448" t="s">
        <v>4114</v>
      </c>
      <c r="C3766" s="448" t="s">
        <v>4115</v>
      </c>
      <c r="D3766" s="449" t="s">
        <v>0</v>
      </c>
      <c r="E3766" s="449" t="s">
        <v>0</v>
      </c>
      <c r="F3766" s="450"/>
      <c r="G3766" s="451">
        <v>0</v>
      </c>
      <c r="H3766" s="450">
        <f>SUMIF($A$3768:$A$3781,$A3768,H$3768:H$3781)</f>
        <v>0</v>
      </c>
      <c r="I3766" s="451">
        <v>0</v>
      </c>
      <c r="J3766" s="450">
        <f>SUMIF($A$3768:$A$3781,$A3768,J$3768:J$3781)</f>
        <v>0</v>
      </c>
      <c r="K3766" s="451">
        <v>0</v>
      </c>
      <c r="L3766" s="450">
        <f>SUMIF($A$3768:$A$3781,$A3768,L$3768:L$3781)</f>
        <v>0</v>
      </c>
      <c r="M3766" s="452">
        <v>0</v>
      </c>
      <c r="N3766" s="450">
        <f>H3766+J3766+L3766</f>
        <v>0</v>
      </c>
      <c r="O3766" s="450"/>
      <c r="P3766" s="450"/>
      <c r="Q3766" s="450"/>
      <c r="R3766" s="453" t="s">
        <v>0</v>
      </c>
      <c r="T3766" s="450">
        <v>0</v>
      </c>
    </row>
    <row r="3767" spans="1:20" s="525" customFormat="1" ht="24" hidden="1" customHeight="1">
      <c r="A3767" s="372" t="s">
        <v>2918</v>
      </c>
      <c r="B3767" s="454" t="s">
        <v>4114</v>
      </c>
      <c r="C3767" s="454" t="s">
        <v>4116</v>
      </c>
      <c r="D3767" s="455" t="s">
        <v>0</v>
      </c>
      <c r="E3767" s="455"/>
      <c r="F3767" s="456"/>
      <c r="G3767" s="457">
        <v>0</v>
      </c>
      <c r="H3767" s="456">
        <f>SUMIF($A$3768:$A$3781,$A3769,H$3768:H$3781)</f>
        <v>0</v>
      </c>
      <c r="I3767" s="457">
        <v>0</v>
      </c>
      <c r="J3767" s="456">
        <f>SUMIF($A$3768:$A$3781,$A3769,J$3768:J$3781)</f>
        <v>0</v>
      </c>
      <c r="K3767" s="457">
        <v>0</v>
      </c>
      <c r="L3767" s="456">
        <f>SUMIF($A$3768:$A$3781,$A3769,L$3768:L$3781)</f>
        <v>0</v>
      </c>
      <c r="M3767" s="458">
        <v>0</v>
      </c>
      <c r="N3767" s="456">
        <f t="shared" si="5080"/>
        <v>0</v>
      </c>
      <c r="O3767" s="456">
        <f t="shared" ref="O3767" si="5150">F3767-F3766</f>
        <v>0</v>
      </c>
      <c r="P3767" s="456">
        <f t="shared" ref="P3767:Q3767" si="5151">M3767-M3766</f>
        <v>0</v>
      </c>
      <c r="Q3767" s="456">
        <f t="shared" si="5151"/>
        <v>0</v>
      </c>
      <c r="R3767" s="459"/>
      <c r="T3767" s="456">
        <v>0</v>
      </c>
    </row>
    <row r="3768" spans="1:20" s="485" customFormat="1" ht="24" hidden="1" customHeight="1">
      <c r="A3768" s="366" t="s">
        <v>2064</v>
      </c>
      <c r="B3768" s="418" t="s">
        <v>0</v>
      </c>
      <c r="C3768" s="418" t="s">
        <v>4117</v>
      </c>
      <c r="D3768" s="418" t="s">
        <v>4118</v>
      </c>
      <c r="E3768" s="419" t="s">
        <v>199</v>
      </c>
      <c r="F3768" s="410"/>
      <c r="G3768" s="411">
        <v>971</v>
      </c>
      <c r="H3768" s="412">
        <f>INT($F3768*G3768)</f>
        <v>0</v>
      </c>
      <c r="I3768" s="411">
        <v>0</v>
      </c>
      <c r="J3768" s="412">
        <f>INT($F3768*I3768)</f>
        <v>0</v>
      </c>
      <c r="K3768" s="411"/>
      <c r="L3768" s="412">
        <f>INT($F3768*K3768)</f>
        <v>0</v>
      </c>
      <c r="M3768" s="412">
        <f>+G3768+I3768+K3768</f>
        <v>971</v>
      </c>
      <c r="N3768" s="412">
        <f>H3768+J3768+L3768</f>
        <v>0</v>
      </c>
      <c r="O3768" s="412"/>
      <c r="P3768" s="412"/>
      <c r="Q3768" s="412"/>
      <c r="R3768" s="419" t="s">
        <v>0</v>
      </c>
      <c r="T3768" s="410">
        <v>39.4</v>
      </c>
    </row>
    <row r="3769" spans="1:20" s="77" customFormat="1" ht="24" hidden="1" customHeight="1">
      <c r="A3769" s="372" t="s">
        <v>4111</v>
      </c>
      <c r="B3769" s="421"/>
      <c r="C3769" s="421" t="s">
        <v>4117</v>
      </c>
      <c r="D3769" s="421" t="s">
        <v>4118</v>
      </c>
      <c r="E3769" s="422" t="s">
        <v>199</v>
      </c>
      <c r="F3769" s="415"/>
      <c r="G3769" s="416">
        <v>971</v>
      </c>
      <c r="H3769" s="417">
        <f t="shared" ref="H3769:H3779" si="5152">INT($F3769*G3769)</f>
        <v>0</v>
      </c>
      <c r="I3769" s="416">
        <v>0</v>
      </c>
      <c r="J3769" s="417">
        <f t="shared" ref="J3769:J3779" si="5153">INT($F3769*I3769)</f>
        <v>0</v>
      </c>
      <c r="K3769" s="416"/>
      <c r="L3769" s="417">
        <f t="shared" ref="L3769:L3779" si="5154">INT($F3769*K3769)</f>
        <v>0</v>
      </c>
      <c r="M3769" s="417">
        <f t="shared" ref="M3769:M3779" si="5155">+G3769+I3769+K3769</f>
        <v>971</v>
      </c>
      <c r="N3769" s="417">
        <f t="shared" si="5080"/>
        <v>0</v>
      </c>
      <c r="O3769" s="417">
        <f t="shared" ref="O3769" si="5156">F3769-F3768</f>
        <v>0</v>
      </c>
      <c r="P3769" s="417">
        <f t="shared" ref="P3769:Q3769" si="5157">M3769-M3768</f>
        <v>0</v>
      </c>
      <c r="Q3769" s="417">
        <f t="shared" si="5157"/>
        <v>0</v>
      </c>
      <c r="R3769" s="422"/>
      <c r="T3769" s="415">
        <v>39.4</v>
      </c>
    </row>
    <row r="3770" spans="1:20" s="485" customFormat="1" ht="24" hidden="1" customHeight="1">
      <c r="A3770" s="366" t="s">
        <v>2919</v>
      </c>
      <c r="B3770" s="418" t="s">
        <v>0</v>
      </c>
      <c r="C3770" s="418" t="s">
        <v>4119</v>
      </c>
      <c r="D3770" s="418" t="s">
        <v>4120</v>
      </c>
      <c r="E3770" s="419" t="s">
        <v>199</v>
      </c>
      <c r="F3770" s="410"/>
      <c r="G3770" s="411">
        <v>1046</v>
      </c>
      <c r="H3770" s="412">
        <f>INT($F3770*G3770)</f>
        <v>0</v>
      </c>
      <c r="I3770" s="411">
        <v>0</v>
      </c>
      <c r="J3770" s="412">
        <f>INT($F3770*I3770)</f>
        <v>0</v>
      </c>
      <c r="K3770" s="411"/>
      <c r="L3770" s="412">
        <f>INT($F3770*K3770)</f>
        <v>0</v>
      </c>
      <c r="M3770" s="412">
        <f>+G3770+I3770+K3770</f>
        <v>1046</v>
      </c>
      <c r="N3770" s="412">
        <f>H3770+J3770+L3770</f>
        <v>0</v>
      </c>
      <c r="O3770" s="412"/>
      <c r="P3770" s="412"/>
      <c r="Q3770" s="412"/>
      <c r="R3770" s="419" t="s">
        <v>0</v>
      </c>
      <c r="T3770" s="410">
        <v>12.5</v>
      </c>
    </row>
    <row r="3771" spans="1:20" s="77" customFormat="1" ht="24" hidden="1" customHeight="1">
      <c r="A3771" s="372" t="s">
        <v>2072</v>
      </c>
      <c r="B3771" s="421"/>
      <c r="C3771" s="421" t="s">
        <v>4119</v>
      </c>
      <c r="D3771" s="421" t="s">
        <v>4120</v>
      </c>
      <c r="E3771" s="422" t="s">
        <v>199</v>
      </c>
      <c r="F3771" s="415"/>
      <c r="G3771" s="416">
        <v>1046</v>
      </c>
      <c r="H3771" s="417">
        <f t="shared" si="5152"/>
        <v>0</v>
      </c>
      <c r="I3771" s="416">
        <v>0</v>
      </c>
      <c r="J3771" s="417">
        <f t="shared" si="5153"/>
        <v>0</v>
      </c>
      <c r="K3771" s="416"/>
      <c r="L3771" s="417">
        <f t="shared" si="5154"/>
        <v>0</v>
      </c>
      <c r="M3771" s="417">
        <f t="shared" si="5155"/>
        <v>1046</v>
      </c>
      <c r="N3771" s="417">
        <f t="shared" si="5080"/>
        <v>0</v>
      </c>
      <c r="O3771" s="417">
        <f t="shared" ref="O3771" si="5158">F3771-F3770</f>
        <v>0</v>
      </c>
      <c r="P3771" s="417">
        <f t="shared" ref="P3771:Q3771" si="5159">M3771-M3770</f>
        <v>0</v>
      </c>
      <c r="Q3771" s="417">
        <f t="shared" si="5159"/>
        <v>0</v>
      </c>
      <c r="R3771" s="422"/>
      <c r="T3771" s="415">
        <v>12.5</v>
      </c>
    </row>
    <row r="3772" spans="1:20" s="485" customFormat="1" ht="24" hidden="1" customHeight="1">
      <c r="A3772" s="366" t="s">
        <v>2064</v>
      </c>
      <c r="B3772" s="418" t="s">
        <v>0</v>
      </c>
      <c r="C3772" s="418" t="s">
        <v>4121</v>
      </c>
      <c r="D3772" s="418" t="s">
        <v>4122</v>
      </c>
      <c r="E3772" s="419" t="s">
        <v>2382</v>
      </c>
      <c r="F3772" s="410"/>
      <c r="G3772" s="411">
        <v>1966</v>
      </c>
      <c r="H3772" s="412">
        <f>INT($F3772*G3772)</f>
        <v>0</v>
      </c>
      <c r="I3772" s="411">
        <v>0</v>
      </c>
      <c r="J3772" s="412">
        <f>INT($F3772*I3772)</f>
        <v>0</v>
      </c>
      <c r="K3772" s="411"/>
      <c r="L3772" s="412">
        <f>INT($F3772*K3772)</f>
        <v>0</v>
      </c>
      <c r="M3772" s="412">
        <f>+G3772+I3772+K3772</f>
        <v>1966</v>
      </c>
      <c r="N3772" s="412">
        <f>H3772+J3772+L3772</f>
        <v>0</v>
      </c>
      <c r="O3772" s="412"/>
      <c r="P3772" s="412"/>
      <c r="Q3772" s="412"/>
      <c r="R3772" s="419" t="s">
        <v>0</v>
      </c>
      <c r="T3772" s="410">
        <v>5</v>
      </c>
    </row>
    <row r="3773" spans="1:20" s="77" customFormat="1" ht="24" hidden="1" customHeight="1">
      <c r="A3773" s="372" t="s">
        <v>2072</v>
      </c>
      <c r="B3773" s="421"/>
      <c r="C3773" s="421" t="s">
        <v>4121</v>
      </c>
      <c r="D3773" s="421" t="s">
        <v>4122</v>
      </c>
      <c r="E3773" s="422" t="s">
        <v>2382</v>
      </c>
      <c r="F3773" s="415"/>
      <c r="G3773" s="416">
        <v>1966</v>
      </c>
      <c r="H3773" s="417">
        <f t="shared" si="5152"/>
        <v>0</v>
      </c>
      <c r="I3773" s="416">
        <v>0</v>
      </c>
      <c r="J3773" s="417">
        <f t="shared" si="5153"/>
        <v>0</v>
      </c>
      <c r="K3773" s="416"/>
      <c r="L3773" s="417">
        <f t="shared" si="5154"/>
        <v>0</v>
      </c>
      <c r="M3773" s="417">
        <f t="shared" si="5155"/>
        <v>1966</v>
      </c>
      <c r="N3773" s="417">
        <f t="shared" si="5080"/>
        <v>0</v>
      </c>
      <c r="O3773" s="417">
        <f t="shared" ref="O3773" si="5160">F3773-F3772</f>
        <v>0</v>
      </c>
      <c r="P3773" s="417">
        <f t="shared" ref="P3773:Q3773" si="5161">M3773-M3772</f>
        <v>0</v>
      </c>
      <c r="Q3773" s="417">
        <f t="shared" si="5161"/>
        <v>0</v>
      </c>
      <c r="R3773" s="422"/>
      <c r="T3773" s="415">
        <v>5</v>
      </c>
    </row>
    <row r="3774" spans="1:20" s="485" customFormat="1" ht="24" hidden="1" customHeight="1">
      <c r="A3774" s="366" t="s">
        <v>2064</v>
      </c>
      <c r="B3774" s="418" t="s">
        <v>0</v>
      </c>
      <c r="C3774" s="418" t="s">
        <v>2892</v>
      </c>
      <c r="D3774" s="418" t="s">
        <v>4123</v>
      </c>
      <c r="E3774" s="419" t="s">
        <v>2194</v>
      </c>
      <c r="F3774" s="410"/>
      <c r="G3774" s="411">
        <v>1112</v>
      </c>
      <c r="H3774" s="412">
        <f>INT($F3774*G3774)</f>
        <v>0</v>
      </c>
      <c r="I3774" s="411">
        <v>0</v>
      </c>
      <c r="J3774" s="412">
        <f>INT($F3774*I3774)</f>
        <v>0</v>
      </c>
      <c r="K3774" s="411"/>
      <c r="L3774" s="412">
        <f>INT($F3774*K3774)</f>
        <v>0</v>
      </c>
      <c r="M3774" s="412">
        <f>+G3774+I3774+K3774</f>
        <v>1112</v>
      </c>
      <c r="N3774" s="412">
        <f>H3774+J3774+L3774</f>
        <v>0</v>
      </c>
      <c r="O3774" s="412"/>
      <c r="P3774" s="412"/>
      <c r="Q3774" s="412"/>
      <c r="R3774" s="419" t="s">
        <v>0</v>
      </c>
      <c r="T3774" s="410">
        <v>17</v>
      </c>
    </row>
    <row r="3775" spans="1:20" s="77" customFormat="1" ht="24" hidden="1" customHeight="1">
      <c r="A3775" s="372" t="s">
        <v>2072</v>
      </c>
      <c r="B3775" s="421"/>
      <c r="C3775" s="421" t="s">
        <v>2892</v>
      </c>
      <c r="D3775" s="421" t="s">
        <v>4123</v>
      </c>
      <c r="E3775" s="422" t="s">
        <v>2194</v>
      </c>
      <c r="F3775" s="415"/>
      <c r="G3775" s="416">
        <v>1112</v>
      </c>
      <c r="H3775" s="417">
        <f t="shared" si="5152"/>
        <v>0</v>
      </c>
      <c r="I3775" s="416">
        <v>0</v>
      </c>
      <c r="J3775" s="417">
        <f t="shared" si="5153"/>
        <v>0</v>
      </c>
      <c r="K3775" s="416"/>
      <c r="L3775" s="417">
        <f t="shared" si="5154"/>
        <v>0</v>
      </c>
      <c r="M3775" s="417">
        <f t="shared" si="5155"/>
        <v>1112</v>
      </c>
      <c r="N3775" s="417">
        <f t="shared" si="5080"/>
        <v>0</v>
      </c>
      <c r="O3775" s="417">
        <f t="shared" ref="O3775" si="5162">F3775-F3774</f>
        <v>0</v>
      </c>
      <c r="P3775" s="417">
        <f t="shared" ref="P3775:Q3775" si="5163">M3775-M3774</f>
        <v>0</v>
      </c>
      <c r="Q3775" s="417">
        <f t="shared" si="5163"/>
        <v>0</v>
      </c>
      <c r="R3775" s="422"/>
      <c r="T3775" s="415">
        <v>17</v>
      </c>
    </row>
    <row r="3776" spans="1:20" s="485" customFormat="1" ht="24" hidden="1" customHeight="1">
      <c r="A3776" s="366" t="s">
        <v>2064</v>
      </c>
      <c r="B3776" s="418" t="s">
        <v>0</v>
      </c>
      <c r="C3776" s="418" t="s">
        <v>4124</v>
      </c>
      <c r="D3776" s="418" t="s">
        <v>4125</v>
      </c>
      <c r="E3776" s="419" t="s">
        <v>102</v>
      </c>
      <c r="F3776" s="410"/>
      <c r="G3776" s="411">
        <v>2356</v>
      </c>
      <c r="H3776" s="412">
        <f>INT($F3776*G3776)</f>
        <v>0</v>
      </c>
      <c r="I3776" s="411">
        <v>8128</v>
      </c>
      <c r="J3776" s="412">
        <f>INT($F3776*I3776)</f>
        <v>0</v>
      </c>
      <c r="K3776" s="411"/>
      <c r="L3776" s="412">
        <f>INT($F3776*K3776)</f>
        <v>0</v>
      </c>
      <c r="M3776" s="412">
        <f>+G3776+I3776+K3776</f>
        <v>10484</v>
      </c>
      <c r="N3776" s="412">
        <f>H3776+J3776+L3776</f>
        <v>0</v>
      </c>
      <c r="O3776" s="412"/>
      <c r="P3776" s="412"/>
      <c r="Q3776" s="412"/>
      <c r="R3776" s="419" t="s">
        <v>0</v>
      </c>
      <c r="T3776" s="410">
        <v>2.7</v>
      </c>
    </row>
    <row r="3777" spans="1:20" s="77" customFormat="1" ht="24" hidden="1" customHeight="1">
      <c r="A3777" s="372" t="s">
        <v>2072</v>
      </c>
      <c r="B3777" s="421"/>
      <c r="C3777" s="421" t="s">
        <v>4124</v>
      </c>
      <c r="D3777" s="421" t="s">
        <v>4125</v>
      </c>
      <c r="E3777" s="422" t="s">
        <v>102</v>
      </c>
      <c r="F3777" s="415"/>
      <c r="G3777" s="416">
        <v>2356</v>
      </c>
      <c r="H3777" s="417">
        <f t="shared" si="5152"/>
        <v>0</v>
      </c>
      <c r="I3777" s="416">
        <v>8128</v>
      </c>
      <c r="J3777" s="417">
        <f t="shared" si="5153"/>
        <v>0</v>
      </c>
      <c r="K3777" s="416"/>
      <c r="L3777" s="417">
        <f t="shared" si="5154"/>
        <v>0</v>
      </c>
      <c r="M3777" s="417">
        <f t="shared" si="5155"/>
        <v>10484</v>
      </c>
      <c r="N3777" s="417">
        <f t="shared" si="5080"/>
        <v>0</v>
      </c>
      <c r="O3777" s="417">
        <f t="shared" ref="O3777" si="5164">F3777-F3776</f>
        <v>0</v>
      </c>
      <c r="P3777" s="417">
        <f t="shared" ref="P3777:Q3777" si="5165">M3777-M3776</f>
        <v>0</v>
      </c>
      <c r="Q3777" s="417">
        <f t="shared" si="5165"/>
        <v>0</v>
      </c>
      <c r="R3777" s="422"/>
      <c r="T3777" s="415">
        <v>2.7</v>
      </c>
    </row>
    <row r="3778" spans="1:20" s="485" customFormat="1" ht="24" hidden="1" customHeight="1">
      <c r="A3778" s="366" t="s">
        <v>2064</v>
      </c>
      <c r="B3778" s="418" t="s">
        <v>0</v>
      </c>
      <c r="C3778" s="418" t="s">
        <v>3069</v>
      </c>
      <c r="D3778" s="418" t="s">
        <v>4125</v>
      </c>
      <c r="E3778" s="419" t="s">
        <v>102</v>
      </c>
      <c r="F3778" s="410"/>
      <c r="G3778" s="411">
        <v>2167</v>
      </c>
      <c r="H3778" s="412">
        <f>INT($F3778*G3778)</f>
        <v>0</v>
      </c>
      <c r="I3778" s="411">
        <v>10838</v>
      </c>
      <c r="J3778" s="412">
        <f>INT($F3778*I3778)</f>
        <v>0</v>
      </c>
      <c r="K3778" s="411"/>
      <c r="L3778" s="412">
        <f>INT($F3778*K3778)</f>
        <v>0</v>
      </c>
      <c r="M3778" s="412">
        <f>+G3778+I3778+K3778</f>
        <v>13005</v>
      </c>
      <c r="N3778" s="412">
        <f>H3778+J3778+L3778</f>
        <v>0</v>
      </c>
      <c r="O3778" s="412"/>
      <c r="P3778" s="412"/>
      <c r="Q3778" s="412"/>
      <c r="R3778" s="419" t="s">
        <v>0</v>
      </c>
      <c r="T3778" s="410">
        <v>2.7</v>
      </c>
    </row>
    <row r="3779" spans="1:20" s="77" customFormat="1" ht="24" hidden="1" customHeight="1">
      <c r="A3779" s="372" t="s">
        <v>4126</v>
      </c>
      <c r="B3779" s="421"/>
      <c r="C3779" s="421" t="s">
        <v>3069</v>
      </c>
      <c r="D3779" s="421" t="s">
        <v>4125</v>
      </c>
      <c r="E3779" s="422" t="s">
        <v>102</v>
      </c>
      <c r="F3779" s="415"/>
      <c r="G3779" s="416">
        <v>2167</v>
      </c>
      <c r="H3779" s="417">
        <f t="shared" si="5152"/>
        <v>0</v>
      </c>
      <c r="I3779" s="416">
        <v>10838</v>
      </c>
      <c r="J3779" s="417">
        <f t="shared" si="5153"/>
        <v>0</v>
      </c>
      <c r="K3779" s="416"/>
      <c r="L3779" s="417">
        <f t="shared" si="5154"/>
        <v>0</v>
      </c>
      <c r="M3779" s="417">
        <f t="shared" si="5155"/>
        <v>13005</v>
      </c>
      <c r="N3779" s="417">
        <f t="shared" si="5080"/>
        <v>0</v>
      </c>
      <c r="O3779" s="417">
        <f t="shared" ref="O3779" si="5166">F3779-F3778</f>
        <v>0</v>
      </c>
      <c r="P3779" s="417">
        <f t="shared" ref="P3779:Q3779" si="5167">M3779-M3778</f>
        <v>0</v>
      </c>
      <c r="Q3779" s="417">
        <f t="shared" si="5167"/>
        <v>0</v>
      </c>
      <c r="R3779" s="422"/>
      <c r="T3779" s="415">
        <v>2.7</v>
      </c>
    </row>
    <row r="3780" spans="1:20" s="485" customFormat="1" ht="24" hidden="1" customHeight="1">
      <c r="A3780" s="366" t="s">
        <v>2064</v>
      </c>
      <c r="B3780" s="418" t="s">
        <v>0</v>
      </c>
      <c r="C3780" s="418" t="s">
        <v>4127</v>
      </c>
      <c r="D3780" s="418" t="s">
        <v>4128</v>
      </c>
      <c r="E3780" s="419" t="s">
        <v>56</v>
      </c>
      <c r="F3780" s="410"/>
      <c r="G3780" s="411">
        <v>397037</v>
      </c>
      <c r="H3780" s="412">
        <f>INT($F3780*G3780)</f>
        <v>0</v>
      </c>
      <c r="I3780" s="411">
        <v>4962981</v>
      </c>
      <c r="J3780" s="412">
        <f>INT($F3780*I3780)</f>
        <v>0</v>
      </c>
      <c r="K3780" s="411"/>
      <c r="L3780" s="412">
        <f>INT($F3780*K3780)</f>
        <v>0</v>
      </c>
      <c r="M3780" s="412">
        <f>+G3780+I3780+K3780</f>
        <v>5360018</v>
      </c>
      <c r="N3780" s="412">
        <f>H3780+J3780+L3780</f>
        <v>0</v>
      </c>
      <c r="O3780" s="412"/>
      <c r="P3780" s="412"/>
      <c r="Q3780" s="412"/>
      <c r="R3780" s="419" t="s">
        <v>0</v>
      </c>
      <c r="T3780" s="410">
        <v>0.05</v>
      </c>
    </row>
    <row r="3781" spans="1:20" s="77" customFormat="1" ht="24" hidden="1" customHeight="1">
      <c r="A3781" s="372" t="s">
        <v>2072</v>
      </c>
      <c r="B3781" s="421"/>
      <c r="C3781" s="421" t="s">
        <v>4127</v>
      </c>
      <c r="D3781" s="421" t="s">
        <v>4128</v>
      </c>
      <c r="E3781" s="422" t="s">
        <v>56</v>
      </c>
      <c r="F3781" s="415"/>
      <c r="G3781" s="416">
        <v>397037</v>
      </c>
      <c r="H3781" s="417">
        <f t="shared" ref="H3781" si="5168">INT($F3781*G3781)</f>
        <v>0</v>
      </c>
      <c r="I3781" s="416">
        <v>4962981</v>
      </c>
      <c r="J3781" s="417">
        <f t="shared" ref="J3781" si="5169">INT($F3781*I3781)</f>
        <v>0</v>
      </c>
      <c r="K3781" s="416"/>
      <c r="L3781" s="417">
        <f t="shared" ref="L3781" si="5170">INT($F3781*K3781)</f>
        <v>0</v>
      </c>
      <c r="M3781" s="417">
        <f t="shared" ref="M3781" si="5171">+G3781+I3781+K3781</f>
        <v>5360018</v>
      </c>
      <c r="N3781" s="417">
        <f t="shared" ref="N3781:N3795" si="5172">H3781+J3781+L3781</f>
        <v>0</v>
      </c>
      <c r="O3781" s="417">
        <f t="shared" ref="O3781" si="5173">F3781-F3780</f>
        <v>0</v>
      </c>
      <c r="P3781" s="417">
        <f t="shared" ref="P3781:Q3781" si="5174">M3781-M3780</f>
        <v>0</v>
      </c>
      <c r="Q3781" s="417">
        <f t="shared" si="5174"/>
        <v>0</v>
      </c>
      <c r="R3781" s="422"/>
      <c r="T3781" s="415">
        <v>0.05</v>
      </c>
    </row>
    <row r="3782" spans="1:20" s="460" customFormat="1" ht="24" hidden="1" customHeight="1">
      <c r="A3782" s="366" t="s">
        <v>2064</v>
      </c>
      <c r="B3782" s="448" t="s">
        <v>4129</v>
      </c>
      <c r="C3782" s="448" t="s">
        <v>4130</v>
      </c>
      <c r="D3782" s="449" t="s">
        <v>0</v>
      </c>
      <c r="E3782" s="449" t="s">
        <v>0</v>
      </c>
      <c r="F3782" s="450"/>
      <c r="G3782" s="451">
        <v>0</v>
      </c>
      <c r="H3782" s="450">
        <f>SUMIF($A$3784:$A$3803,$A3784,H$3784:H$3803)</f>
        <v>0</v>
      </c>
      <c r="I3782" s="451">
        <v>0</v>
      </c>
      <c r="J3782" s="450">
        <f>SUMIF($A$3784:$A$3803,$A3784,J$3784:J$3803)</f>
        <v>0</v>
      </c>
      <c r="K3782" s="451">
        <v>0</v>
      </c>
      <c r="L3782" s="450">
        <f>SUMIF($A$3784:$A$3803,$A3784,L$3784:L$3803)</f>
        <v>0</v>
      </c>
      <c r="M3782" s="452">
        <v>0</v>
      </c>
      <c r="N3782" s="450">
        <f>H3782+J3782+L3782</f>
        <v>0</v>
      </c>
      <c r="O3782" s="450"/>
      <c r="P3782" s="450"/>
      <c r="Q3782" s="450"/>
      <c r="R3782" s="453" t="s">
        <v>0</v>
      </c>
      <c r="T3782" s="450">
        <v>0</v>
      </c>
    </row>
    <row r="3783" spans="1:20" s="525" customFormat="1" ht="24" hidden="1" customHeight="1">
      <c r="A3783" s="372" t="s">
        <v>2072</v>
      </c>
      <c r="B3783" s="454" t="s">
        <v>4129</v>
      </c>
      <c r="C3783" s="454" t="s">
        <v>4131</v>
      </c>
      <c r="D3783" s="455" t="s">
        <v>0</v>
      </c>
      <c r="E3783" s="455"/>
      <c r="F3783" s="456"/>
      <c r="G3783" s="457">
        <v>0</v>
      </c>
      <c r="H3783" s="456">
        <f>SUMIF($A$3784:$A$3803,$A3785,H$3784:H$3803)</f>
        <v>0</v>
      </c>
      <c r="I3783" s="457">
        <v>0</v>
      </c>
      <c r="J3783" s="456">
        <f>SUMIF($A$3784:$A$3803,$A3785,J$3784:J$3803)</f>
        <v>0</v>
      </c>
      <c r="K3783" s="457">
        <v>0</v>
      </c>
      <c r="L3783" s="456">
        <f>SUMIF($A$3784:$A$3803,$A3785,L$3784:L$3803)</f>
        <v>0</v>
      </c>
      <c r="M3783" s="458">
        <v>0</v>
      </c>
      <c r="N3783" s="456">
        <f t="shared" si="5172"/>
        <v>0</v>
      </c>
      <c r="O3783" s="456">
        <f t="shared" ref="O3783" si="5175">F3783-F3782</f>
        <v>0</v>
      </c>
      <c r="P3783" s="456">
        <f t="shared" ref="P3783:Q3783" si="5176">M3783-M3782</f>
        <v>0</v>
      </c>
      <c r="Q3783" s="456">
        <f t="shared" si="5176"/>
        <v>0</v>
      </c>
      <c r="R3783" s="459"/>
      <c r="T3783" s="456">
        <v>0</v>
      </c>
    </row>
    <row r="3784" spans="1:20" s="485" customFormat="1" ht="24" hidden="1" customHeight="1">
      <c r="A3784" s="366" t="s">
        <v>2064</v>
      </c>
      <c r="B3784" s="418" t="s">
        <v>0</v>
      </c>
      <c r="C3784" s="418" t="s">
        <v>4117</v>
      </c>
      <c r="D3784" s="418" t="s">
        <v>4118</v>
      </c>
      <c r="E3784" s="419" t="s">
        <v>199</v>
      </c>
      <c r="F3784" s="410"/>
      <c r="G3784" s="411">
        <v>971</v>
      </c>
      <c r="H3784" s="412">
        <f>INT($F3784*G3784)</f>
        <v>0</v>
      </c>
      <c r="I3784" s="411">
        <v>0</v>
      </c>
      <c r="J3784" s="412">
        <f>INT($F3784*I3784)</f>
        <v>0</v>
      </c>
      <c r="K3784" s="411">
        <v>0</v>
      </c>
      <c r="L3784" s="412">
        <f>INT($F3784*K3784)</f>
        <v>0</v>
      </c>
      <c r="M3784" s="412">
        <f>+G3784+I3784+K3784</f>
        <v>971</v>
      </c>
      <c r="N3784" s="412">
        <f>H3784+J3784+L3784</f>
        <v>0</v>
      </c>
      <c r="O3784" s="412"/>
      <c r="P3784" s="412"/>
      <c r="Q3784" s="412"/>
      <c r="R3784" s="419" t="s">
        <v>0</v>
      </c>
      <c r="T3784" s="410">
        <v>904.2</v>
      </c>
    </row>
    <row r="3785" spans="1:20" s="77" customFormat="1" ht="24" hidden="1" customHeight="1">
      <c r="A3785" s="372" t="s">
        <v>4132</v>
      </c>
      <c r="B3785" s="421"/>
      <c r="C3785" s="421" t="s">
        <v>4117</v>
      </c>
      <c r="D3785" s="421" t="s">
        <v>4118</v>
      </c>
      <c r="E3785" s="422" t="s">
        <v>199</v>
      </c>
      <c r="F3785" s="415"/>
      <c r="G3785" s="416">
        <v>971</v>
      </c>
      <c r="H3785" s="417">
        <f t="shared" ref="H3785:H3797" si="5177">INT($F3785*G3785)</f>
        <v>0</v>
      </c>
      <c r="I3785" s="416">
        <v>0</v>
      </c>
      <c r="J3785" s="417">
        <f t="shared" ref="J3785:J3797" si="5178">INT($F3785*I3785)</f>
        <v>0</v>
      </c>
      <c r="K3785" s="416">
        <v>0</v>
      </c>
      <c r="L3785" s="417">
        <f t="shared" ref="L3785:L3797" si="5179">INT($F3785*K3785)</f>
        <v>0</v>
      </c>
      <c r="M3785" s="417">
        <f t="shared" ref="M3785:M3797" si="5180">+G3785+I3785+K3785</f>
        <v>971</v>
      </c>
      <c r="N3785" s="417">
        <f t="shared" si="5172"/>
        <v>0</v>
      </c>
      <c r="O3785" s="417">
        <f t="shared" ref="O3785" si="5181">F3785-F3784</f>
        <v>0</v>
      </c>
      <c r="P3785" s="417">
        <f t="shared" ref="P3785:Q3785" si="5182">M3785-M3784</f>
        <v>0</v>
      </c>
      <c r="Q3785" s="417">
        <f t="shared" si="5182"/>
        <v>0</v>
      </c>
      <c r="R3785" s="422"/>
      <c r="T3785" s="415">
        <v>904.2</v>
      </c>
    </row>
    <row r="3786" spans="1:20" s="485" customFormat="1" ht="24" hidden="1" customHeight="1">
      <c r="A3786" s="366" t="s">
        <v>4133</v>
      </c>
      <c r="B3786" s="418" t="s">
        <v>0</v>
      </c>
      <c r="C3786" s="418" t="s">
        <v>4134</v>
      </c>
      <c r="D3786" s="418" t="s">
        <v>4118</v>
      </c>
      <c r="E3786" s="419" t="s">
        <v>199</v>
      </c>
      <c r="F3786" s="410"/>
      <c r="G3786" s="411">
        <v>971</v>
      </c>
      <c r="H3786" s="412">
        <f>INT($F3786*G3786)</f>
        <v>0</v>
      </c>
      <c r="I3786" s="411">
        <v>0</v>
      </c>
      <c r="J3786" s="412">
        <f>INT($F3786*I3786)</f>
        <v>0</v>
      </c>
      <c r="K3786" s="411">
        <v>0</v>
      </c>
      <c r="L3786" s="412">
        <f>INT($F3786*K3786)</f>
        <v>0</v>
      </c>
      <c r="M3786" s="412">
        <f>+G3786+I3786+K3786</f>
        <v>971</v>
      </c>
      <c r="N3786" s="412">
        <f>H3786+J3786+L3786</f>
        <v>0</v>
      </c>
      <c r="O3786" s="412"/>
      <c r="P3786" s="412"/>
      <c r="Q3786" s="412"/>
      <c r="R3786" s="419" t="s">
        <v>0</v>
      </c>
      <c r="T3786" s="410">
        <v>275.2</v>
      </c>
    </row>
    <row r="3787" spans="1:20" s="77" customFormat="1" ht="24" hidden="1" customHeight="1">
      <c r="A3787" s="372" t="s">
        <v>2072</v>
      </c>
      <c r="B3787" s="421"/>
      <c r="C3787" s="421" t="s">
        <v>4134</v>
      </c>
      <c r="D3787" s="421" t="s">
        <v>4118</v>
      </c>
      <c r="E3787" s="422" t="s">
        <v>199</v>
      </c>
      <c r="F3787" s="415"/>
      <c r="G3787" s="416">
        <v>971</v>
      </c>
      <c r="H3787" s="417">
        <f t="shared" si="5177"/>
        <v>0</v>
      </c>
      <c r="I3787" s="416">
        <v>0</v>
      </c>
      <c r="J3787" s="417">
        <f t="shared" si="5178"/>
        <v>0</v>
      </c>
      <c r="K3787" s="416">
        <v>0</v>
      </c>
      <c r="L3787" s="417">
        <f t="shared" si="5179"/>
        <v>0</v>
      </c>
      <c r="M3787" s="417">
        <f t="shared" si="5180"/>
        <v>971</v>
      </c>
      <c r="N3787" s="417">
        <f t="shared" si="5172"/>
        <v>0</v>
      </c>
      <c r="O3787" s="417">
        <f t="shared" ref="O3787" si="5183">F3787-F3786</f>
        <v>0</v>
      </c>
      <c r="P3787" s="417">
        <f t="shared" ref="P3787:Q3787" si="5184">M3787-M3786</f>
        <v>0</v>
      </c>
      <c r="Q3787" s="417">
        <f t="shared" si="5184"/>
        <v>0</v>
      </c>
      <c r="R3787" s="422"/>
      <c r="T3787" s="415">
        <v>275.2</v>
      </c>
    </row>
    <row r="3788" spans="1:20" s="485" customFormat="1" ht="24" hidden="1" customHeight="1">
      <c r="A3788" s="366" t="s">
        <v>2064</v>
      </c>
      <c r="B3788" s="418" t="s">
        <v>0</v>
      </c>
      <c r="C3788" s="418" t="s">
        <v>4119</v>
      </c>
      <c r="D3788" s="418" t="s">
        <v>4120</v>
      </c>
      <c r="E3788" s="419" t="s">
        <v>199</v>
      </c>
      <c r="F3788" s="410"/>
      <c r="G3788" s="411">
        <v>1046</v>
      </c>
      <c r="H3788" s="412">
        <f>INT($F3788*G3788)</f>
        <v>0</v>
      </c>
      <c r="I3788" s="411">
        <v>0</v>
      </c>
      <c r="J3788" s="412">
        <f>INT($F3788*I3788)</f>
        <v>0</v>
      </c>
      <c r="K3788" s="411">
        <v>0</v>
      </c>
      <c r="L3788" s="412">
        <f>INT($F3788*K3788)</f>
        <v>0</v>
      </c>
      <c r="M3788" s="412">
        <f>+G3788+I3788+K3788</f>
        <v>1046</v>
      </c>
      <c r="N3788" s="412">
        <f>H3788+J3788+L3788</f>
        <v>0</v>
      </c>
      <c r="O3788" s="412"/>
      <c r="P3788" s="412"/>
      <c r="Q3788" s="412"/>
      <c r="R3788" s="419" t="s">
        <v>0</v>
      </c>
      <c r="T3788" s="410">
        <v>217.8</v>
      </c>
    </row>
    <row r="3789" spans="1:20" s="77" customFormat="1" ht="24" hidden="1" customHeight="1">
      <c r="A3789" s="372" t="s">
        <v>2072</v>
      </c>
      <c r="B3789" s="421"/>
      <c r="C3789" s="421" t="s">
        <v>4119</v>
      </c>
      <c r="D3789" s="421" t="s">
        <v>4120</v>
      </c>
      <c r="E3789" s="422" t="s">
        <v>199</v>
      </c>
      <c r="F3789" s="415"/>
      <c r="G3789" s="416">
        <v>1046</v>
      </c>
      <c r="H3789" s="417">
        <f t="shared" si="5177"/>
        <v>0</v>
      </c>
      <c r="I3789" s="416">
        <v>0</v>
      </c>
      <c r="J3789" s="417">
        <f t="shared" si="5178"/>
        <v>0</v>
      </c>
      <c r="K3789" s="416">
        <v>0</v>
      </c>
      <c r="L3789" s="417">
        <f t="shared" si="5179"/>
        <v>0</v>
      </c>
      <c r="M3789" s="417">
        <f t="shared" si="5180"/>
        <v>1046</v>
      </c>
      <c r="N3789" s="417">
        <f t="shared" si="5172"/>
        <v>0</v>
      </c>
      <c r="O3789" s="417">
        <f t="shared" ref="O3789" si="5185">F3789-F3788</f>
        <v>0</v>
      </c>
      <c r="P3789" s="417">
        <f t="shared" ref="P3789:Q3789" si="5186">M3789-M3788</f>
        <v>0</v>
      </c>
      <c r="Q3789" s="417">
        <f t="shared" si="5186"/>
        <v>0</v>
      </c>
      <c r="R3789" s="422"/>
      <c r="T3789" s="415">
        <v>217.8</v>
      </c>
    </row>
    <row r="3790" spans="1:20" s="485" customFormat="1" ht="24" hidden="1" customHeight="1">
      <c r="A3790" s="366" t="s">
        <v>2064</v>
      </c>
      <c r="B3790" s="418" t="s">
        <v>0</v>
      </c>
      <c r="C3790" s="418" t="s">
        <v>2892</v>
      </c>
      <c r="D3790" s="418" t="s">
        <v>4123</v>
      </c>
      <c r="E3790" s="419" t="s">
        <v>2194</v>
      </c>
      <c r="F3790" s="410"/>
      <c r="G3790" s="411">
        <v>1112</v>
      </c>
      <c r="H3790" s="412">
        <f>INT($F3790*G3790)</f>
        <v>0</v>
      </c>
      <c r="I3790" s="411">
        <v>0</v>
      </c>
      <c r="J3790" s="412">
        <f>INT($F3790*I3790)</f>
        <v>0</v>
      </c>
      <c r="K3790" s="411">
        <v>0</v>
      </c>
      <c r="L3790" s="412">
        <f>INT($F3790*K3790)</f>
        <v>0</v>
      </c>
      <c r="M3790" s="412">
        <f>+G3790+I3790+K3790</f>
        <v>1112</v>
      </c>
      <c r="N3790" s="412">
        <f>H3790+J3790+L3790</f>
        <v>0</v>
      </c>
      <c r="O3790" s="412"/>
      <c r="P3790" s="412"/>
      <c r="Q3790" s="412"/>
      <c r="R3790" s="419" t="s">
        <v>0</v>
      </c>
      <c r="T3790" s="410">
        <v>176</v>
      </c>
    </row>
    <row r="3791" spans="1:20" s="77" customFormat="1" ht="24" hidden="1" customHeight="1">
      <c r="A3791" s="372" t="s">
        <v>2072</v>
      </c>
      <c r="B3791" s="421"/>
      <c r="C3791" s="421" t="s">
        <v>2892</v>
      </c>
      <c r="D3791" s="421" t="s">
        <v>4123</v>
      </c>
      <c r="E3791" s="422" t="s">
        <v>2194</v>
      </c>
      <c r="F3791" s="415"/>
      <c r="G3791" s="416">
        <v>1112</v>
      </c>
      <c r="H3791" s="417">
        <f t="shared" si="5177"/>
        <v>0</v>
      </c>
      <c r="I3791" s="416">
        <v>0</v>
      </c>
      <c r="J3791" s="417">
        <f t="shared" si="5178"/>
        <v>0</v>
      </c>
      <c r="K3791" s="416">
        <v>0</v>
      </c>
      <c r="L3791" s="417">
        <f t="shared" si="5179"/>
        <v>0</v>
      </c>
      <c r="M3791" s="417">
        <f t="shared" si="5180"/>
        <v>1112</v>
      </c>
      <c r="N3791" s="417">
        <f t="shared" si="5172"/>
        <v>0</v>
      </c>
      <c r="O3791" s="417">
        <f t="shared" ref="O3791" si="5187">F3791-F3790</f>
        <v>0</v>
      </c>
      <c r="P3791" s="417">
        <f t="shared" ref="P3791:Q3791" si="5188">M3791-M3790</f>
        <v>0</v>
      </c>
      <c r="Q3791" s="417">
        <f t="shared" si="5188"/>
        <v>0</v>
      </c>
      <c r="R3791" s="422"/>
      <c r="T3791" s="415">
        <v>176</v>
      </c>
    </row>
    <row r="3792" spans="1:20" s="485" customFormat="1" ht="24" hidden="1" customHeight="1">
      <c r="A3792" s="366" t="s">
        <v>2064</v>
      </c>
      <c r="B3792" s="418" t="s">
        <v>0</v>
      </c>
      <c r="C3792" s="418" t="s">
        <v>4135</v>
      </c>
      <c r="D3792" s="418" t="s">
        <v>4136</v>
      </c>
      <c r="E3792" s="419" t="s">
        <v>18</v>
      </c>
      <c r="F3792" s="410"/>
      <c r="G3792" s="411">
        <v>100901</v>
      </c>
      <c r="H3792" s="412">
        <f>INT($F3792*G3792)</f>
        <v>0</v>
      </c>
      <c r="I3792" s="411">
        <v>0</v>
      </c>
      <c r="J3792" s="412">
        <f>INT($F3792*I3792)</f>
        <v>0</v>
      </c>
      <c r="K3792" s="411">
        <v>0</v>
      </c>
      <c r="L3792" s="412">
        <f>INT($F3792*K3792)</f>
        <v>0</v>
      </c>
      <c r="M3792" s="412">
        <f>+G3792+I3792+K3792</f>
        <v>100901</v>
      </c>
      <c r="N3792" s="412">
        <f>H3792+J3792+L3792</f>
        <v>0</v>
      </c>
      <c r="O3792" s="412"/>
      <c r="P3792" s="412"/>
      <c r="Q3792" s="412"/>
      <c r="R3792" s="419" t="s">
        <v>0</v>
      </c>
      <c r="T3792" s="410">
        <v>36</v>
      </c>
    </row>
    <row r="3793" spans="1:20" s="77" customFormat="1" ht="24" hidden="1" customHeight="1">
      <c r="A3793" s="372" t="s">
        <v>2072</v>
      </c>
      <c r="B3793" s="421"/>
      <c r="C3793" s="421" t="s">
        <v>4135</v>
      </c>
      <c r="D3793" s="421" t="s">
        <v>4136</v>
      </c>
      <c r="E3793" s="422" t="s">
        <v>18</v>
      </c>
      <c r="F3793" s="415"/>
      <c r="G3793" s="416">
        <v>100901</v>
      </c>
      <c r="H3793" s="417">
        <f t="shared" si="5177"/>
        <v>0</v>
      </c>
      <c r="I3793" s="416">
        <v>0</v>
      </c>
      <c r="J3793" s="417">
        <f t="shared" si="5178"/>
        <v>0</v>
      </c>
      <c r="K3793" s="416">
        <v>0</v>
      </c>
      <c r="L3793" s="417">
        <f t="shared" si="5179"/>
        <v>0</v>
      </c>
      <c r="M3793" s="417">
        <f t="shared" si="5180"/>
        <v>100901</v>
      </c>
      <c r="N3793" s="417">
        <f t="shared" si="5172"/>
        <v>0</v>
      </c>
      <c r="O3793" s="417">
        <f t="shared" ref="O3793" si="5189">F3793-F3792</f>
        <v>0</v>
      </c>
      <c r="P3793" s="417">
        <f t="shared" ref="P3793:Q3793" si="5190">M3793-M3792</f>
        <v>0</v>
      </c>
      <c r="Q3793" s="417">
        <f t="shared" si="5190"/>
        <v>0</v>
      </c>
      <c r="R3793" s="422"/>
      <c r="T3793" s="415">
        <v>36</v>
      </c>
    </row>
    <row r="3794" spans="1:20" s="485" customFormat="1" ht="24" hidden="1" customHeight="1">
      <c r="A3794" s="366" t="s">
        <v>2064</v>
      </c>
      <c r="B3794" s="418" t="s">
        <v>0</v>
      </c>
      <c r="C3794" s="418" t="s">
        <v>4137</v>
      </c>
      <c r="D3794" s="418" t="s">
        <v>4138</v>
      </c>
      <c r="E3794" s="419" t="s">
        <v>96</v>
      </c>
      <c r="F3794" s="410"/>
      <c r="G3794" s="411">
        <v>867</v>
      </c>
      <c r="H3794" s="412">
        <f>INT($F3794*G3794)</f>
        <v>0</v>
      </c>
      <c r="I3794" s="411">
        <v>0</v>
      </c>
      <c r="J3794" s="412">
        <f>INT($F3794*I3794)</f>
        <v>0</v>
      </c>
      <c r="K3794" s="411">
        <v>0</v>
      </c>
      <c r="L3794" s="412">
        <f>INT($F3794*K3794)</f>
        <v>0</v>
      </c>
      <c r="M3794" s="412">
        <f>+G3794+I3794+K3794</f>
        <v>867</v>
      </c>
      <c r="N3794" s="412">
        <f>H3794+J3794+L3794</f>
        <v>0</v>
      </c>
      <c r="O3794" s="412"/>
      <c r="P3794" s="412"/>
      <c r="Q3794" s="412"/>
      <c r="R3794" s="419" t="s">
        <v>0</v>
      </c>
      <c r="T3794" s="410">
        <v>338.4</v>
      </c>
    </row>
    <row r="3795" spans="1:20" s="77" customFormat="1" ht="24" hidden="1" customHeight="1">
      <c r="A3795" s="372" t="s">
        <v>3128</v>
      </c>
      <c r="B3795" s="421"/>
      <c r="C3795" s="421" t="s">
        <v>4137</v>
      </c>
      <c r="D3795" s="421" t="s">
        <v>4138</v>
      </c>
      <c r="E3795" s="422" t="s">
        <v>96</v>
      </c>
      <c r="F3795" s="415"/>
      <c r="G3795" s="416">
        <v>867</v>
      </c>
      <c r="H3795" s="417">
        <f t="shared" si="5177"/>
        <v>0</v>
      </c>
      <c r="I3795" s="416">
        <v>0</v>
      </c>
      <c r="J3795" s="417">
        <f t="shared" si="5178"/>
        <v>0</v>
      </c>
      <c r="K3795" s="416">
        <v>0</v>
      </c>
      <c r="L3795" s="417">
        <f t="shared" si="5179"/>
        <v>0</v>
      </c>
      <c r="M3795" s="417">
        <f t="shared" si="5180"/>
        <v>867</v>
      </c>
      <c r="N3795" s="417">
        <f t="shared" si="5172"/>
        <v>0</v>
      </c>
      <c r="O3795" s="417">
        <f t="shared" ref="O3795" si="5191">F3795-F3794</f>
        <v>0</v>
      </c>
      <c r="P3795" s="417">
        <f t="shared" ref="P3795:Q3795" si="5192">M3795-M3794</f>
        <v>0</v>
      </c>
      <c r="Q3795" s="417">
        <f t="shared" si="5192"/>
        <v>0</v>
      </c>
      <c r="R3795" s="422"/>
      <c r="T3795" s="415">
        <v>338.4</v>
      </c>
    </row>
    <row r="3796" spans="1:20" s="485" customFormat="1" ht="24" hidden="1" customHeight="1">
      <c r="A3796" s="366" t="s">
        <v>4139</v>
      </c>
      <c r="B3796" s="418" t="s">
        <v>0</v>
      </c>
      <c r="C3796" s="418" t="s">
        <v>4140</v>
      </c>
      <c r="D3796" s="418" t="s">
        <v>4141</v>
      </c>
      <c r="E3796" s="419" t="s">
        <v>199</v>
      </c>
      <c r="F3796" s="410"/>
      <c r="G3796" s="411">
        <v>12098</v>
      </c>
      <c r="H3796" s="412">
        <f>INT($F3796*G3796)</f>
        <v>0</v>
      </c>
      <c r="I3796" s="411">
        <v>0</v>
      </c>
      <c r="J3796" s="412">
        <f>INT($F3796*I3796)</f>
        <v>0</v>
      </c>
      <c r="K3796" s="411">
        <v>0</v>
      </c>
      <c r="L3796" s="412">
        <f>INT($F3796*K3796)</f>
        <v>0</v>
      </c>
      <c r="M3796" s="412">
        <f>+G3796+I3796+K3796</f>
        <v>12098</v>
      </c>
      <c r="N3796" s="412">
        <f>H3796+J3796+L3796</f>
        <v>0</v>
      </c>
      <c r="O3796" s="412"/>
      <c r="P3796" s="412"/>
      <c r="Q3796" s="412"/>
      <c r="R3796" s="419" t="s">
        <v>0</v>
      </c>
      <c r="T3796" s="410">
        <v>267.8</v>
      </c>
    </row>
    <row r="3797" spans="1:20" s="77" customFormat="1" ht="24" hidden="1" customHeight="1">
      <c r="A3797" s="372" t="s">
        <v>2072</v>
      </c>
      <c r="B3797" s="421"/>
      <c r="C3797" s="421" t="s">
        <v>4140</v>
      </c>
      <c r="D3797" s="421" t="s">
        <v>4141</v>
      </c>
      <c r="E3797" s="422" t="s">
        <v>199</v>
      </c>
      <c r="F3797" s="415"/>
      <c r="G3797" s="416">
        <v>12098</v>
      </c>
      <c r="H3797" s="417">
        <f t="shared" si="5177"/>
        <v>0</v>
      </c>
      <c r="I3797" s="416">
        <v>0</v>
      </c>
      <c r="J3797" s="417">
        <f t="shared" si="5178"/>
        <v>0</v>
      </c>
      <c r="K3797" s="416">
        <v>0</v>
      </c>
      <c r="L3797" s="417">
        <f t="shared" si="5179"/>
        <v>0</v>
      </c>
      <c r="M3797" s="417">
        <f t="shared" si="5180"/>
        <v>12098</v>
      </c>
      <c r="N3797" s="417">
        <f t="shared" ref="N3797:N3801" si="5193">H3797+J3797+L3797</f>
        <v>0</v>
      </c>
      <c r="O3797" s="417">
        <f t="shared" ref="O3797" si="5194">F3797-F3796</f>
        <v>0</v>
      </c>
      <c r="P3797" s="417">
        <f t="shared" ref="P3797:Q3797" si="5195">M3797-M3796</f>
        <v>0</v>
      </c>
      <c r="Q3797" s="417">
        <f t="shared" si="5195"/>
        <v>0</v>
      </c>
      <c r="R3797" s="422"/>
      <c r="T3797" s="415">
        <v>267.8</v>
      </c>
    </row>
    <row r="3798" spans="1:20" s="485" customFormat="1" ht="24" hidden="1" customHeight="1">
      <c r="A3798" s="366" t="s">
        <v>2064</v>
      </c>
      <c r="B3798" s="418" t="s">
        <v>0</v>
      </c>
      <c r="C3798" s="418" t="s">
        <v>4124</v>
      </c>
      <c r="D3798" s="418" t="s">
        <v>4125</v>
      </c>
      <c r="E3798" s="419" t="s">
        <v>102</v>
      </c>
      <c r="F3798" s="410"/>
      <c r="G3798" s="411">
        <v>2356</v>
      </c>
      <c r="H3798" s="412">
        <f>INT($F3798*G3798)</f>
        <v>0</v>
      </c>
      <c r="I3798" s="411">
        <v>8128</v>
      </c>
      <c r="J3798" s="412">
        <f>INT($F3798*I3798)</f>
        <v>0</v>
      </c>
      <c r="K3798" s="411">
        <v>0</v>
      </c>
      <c r="L3798" s="412">
        <f>INT($F3798*K3798)</f>
        <v>0</v>
      </c>
      <c r="M3798" s="412">
        <f>+G3798+I3798+K3798</f>
        <v>10484</v>
      </c>
      <c r="N3798" s="412">
        <f>H3798+J3798+L3798</f>
        <v>0</v>
      </c>
      <c r="O3798" s="412"/>
      <c r="P3798" s="412"/>
      <c r="Q3798" s="412"/>
      <c r="R3798" s="419" t="s">
        <v>0</v>
      </c>
      <c r="T3798" s="410">
        <v>106.9</v>
      </c>
    </row>
    <row r="3799" spans="1:20" s="77" customFormat="1" ht="24" hidden="1" customHeight="1">
      <c r="A3799" s="372" t="s">
        <v>2072</v>
      </c>
      <c r="B3799" s="421"/>
      <c r="C3799" s="421" t="s">
        <v>4124</v>
      </c>
      <c r="D3799" s="421" t="s">
        <v>4125</v>
      </c>
      <c r="E3799" s="422" t="s">
        <v>102</v>
      </c>
      <c r="F3799" s="415"/>
      <c r="G3799" s="416">
        <v>2356</v>
      </c>
      <c r="H3799" s="417">
        <f t="shared" ref="H3799:H3803" si="5196">INT($F3799*G3799)</f>
        <v>0</v>
      </c>
      <c r="I3799" s="416">
        <v>8128</v>
      </c>
      <c r="J3799" s="417">
        <f t="shared" ref="J3799:J3803" si="5197">INT($F3799*I3799)</f>
        <v>0</v>
      </c>
      <c r="K3799" s="416">
        <v>0</v>
      </c>
      <c r="L3799" s="417">
        <f t="shared" ref="L3799:L3803" si="5198">INT($F3799*K3799)</f>
        <v>0</v>
      </c>
      <c r="M3799" s="417">
        <f t="shared" ref="M3799:M3803" si="5199">+G3799+I3799+K3799</f>
        <v>10484</v>
      </c>
      <c r="N3799" s="417">
        <f t="shared" si="5193"/>
        <v>0</v>
      </c>
      <c r="O3799" s="417">
        <f t="shared" ref="O3799" si="5200">F3799-F3798</f>
        <v>0</v>
      </c>
      <c r="P3799" s="417">
        <f t="shared" ref="P3799:Q3799" si="5201">M3799-M3798</f>
        <v>0</v>
      </c>
      <c r="Q3799" s="417">
        <f t="shared" si="5201"/>
        <v>0</v>
      </c>
      <c r="R3799" s="422"/>
      <c r="T3799" s="415">
        <v>106.9</v>
      </c>
    </row>
    <row r="3800" spans="1:20" s="485" customFormat="1" ht="24" hidden="1" customHeight="1">
      <c r="A3800" s="366" t="s">
        <v>2064</v>
      </c>
      <c r="B3800" s="418" t="s">
        <v>0</v>
      </c>
      <c r="C3800" s="418" t="s">
        <v>3069</v>
      </c>
      <c r="D3800" s="418" t="s">
        <v>4125</v>
      </c>
      <c r="E3800" s="419" t="s">
        <v>102</v>
      </c>
      <c r="F3800" s="410"/>
      <c r="G3800" s="411">
        <v>2167</v>
      </c>
      <c r="H3800" s="412">
        <f>INT($F3800*G3800)</f>
        <v>0</v>
      </c>
      <c r="I3800" s="411">
        <v>10838</v>
      </c>
      <c r="J3800" s="412">
        <f>INT($F3800*I3800)</f>
        <v>0</v>
      </c>
      <c r="K3800" s="411">
        <v>0</v>
      </c>
      <c r="L3800" s="412">
        <f>INT($F3800*K3800)</f>
        <v>0</v>
      </c>
      <c r="M3800" s="412">
        <f>+G3800+I3800+K3800</f>
        <v>13005</v>
      </c>
      <c r="N3800" s="412">
        <f>H3800+J3800+L3800</f>
        <v>0</v>
      </c>
      <c r="O3800" s="412"/>
      <c r="P3800" s="412"/>
      <c r="Q3800" s="412"/>
      <c r="R3800" s="419" t="s">
        <v>0</v>
      </c>
      <c r="T3800" s="410">
        <v>106.9</v>
      </c>
    </row>
    <row r="3801" spans="1:20" s="77" customFormat="1" ht="24" hidden="1" customHeight="1">
      <c r="A3801" s="372" t="s">
        <v>2072</v>
      </c>
      <c r="B3801" s="421"/>
      <c r="C3801" s="421" t="s">
        <v>3069</v>
      </c>
      <c r="D3801" s="421" t="s">
        <v>4125</v>
      </c>
      <c r="E3801" s="422" t="s">
        <v>102</v>
      </c>
      <c r="F3801" s="415"/>
      <c r="G3801" s="416">
        <v>2167</v>
      </c>
      <c r="H3801" s="417">
        <f t="shared" si="5196"/>
        <v>0</v>
      </c>
      <c r="I3801" s="416">
        <v>10838</v>
      </c>
      <c r="J3801" s="417">
        <f t="shared" si="5197"/>
        <v>0</v>
      </c>
      <c r="K3801" s="416">
        <v>0</v>
      </c>
      <c r="L3801" s="417">
        <f t="shared" si="5198"/>
        <v>0</v>
      </c>
      <c r="M3801" s="417">
        <f t="shared" si="5199"/>
        <v>13005</v>
      </c>
      <c r="N3801" s="417">
        <f t="shared" si="5193"/>
        <v>0</v>
      </c>
      <c r="O3801" s="417">
        <f t="shared" ref="O3801" si="5202">F3801-F3800</f>
        <v>0</v>
      </c>
      <c r="P3801" s="417">
        <f t="shared" ref="P3801:Q3801" si="5203">M3801-M3800</f>
        <v>0</v>
      </c>
      <c r="Q3801" s="417">
        <f t="shared" si="5203"/>
        <v>0</v>
      </c>
      <c r="R3801" s="422"/>
      <c r="T3801" s="415">
        <v>106.9</v>
      </c>
    </row>
    <row r="3802" spans="1:20" s="485" customFormat="1" ht="24" hidden="1" customHeight="1">
      <c r="A3802" s="366" t="s">
        <v>3023</v>
      </c>
      <c r="B3802" s="418" t="s">
        <v>0</v>
      </c>
      <c r="C3802" s="418" t="s">
        <v>4127</v>
      </c>
      <c r="D3802" s="418" t="s">
        <v>4142</v>
      </c>
      <c r="E3802" s="419" t="s">
        <v>56</v>
      </c>
      <c r="F3802" s="410"/>
      <c r="G3802" s="411">
        <v>193555</v>
      </c>
      <c r="H3802" s="412">
        <f>INT($F3802*G3802)</f>
        <v>0</v>
      </c>
      <c r="I3802" s="411">
        <v>6451875</v>
      </c>
      <c r="J3802" s="412">
        <f>INT($F3802*I3802)</f>
        <v>0</v>
      </c>
      <c r="K3802" s="411">
        <v>322593</v>
      </c>
      <c r="L3802" s="412">
        <f>INT($F3802*K3802)</f>
        <v>0</v>
      </c>
      <c r="M3802" s="412">
        <f>+G3802+I3802+K3802</f>
        <v>6968023</v>
      </c>
      <c r="N3802" s="412">
        <f>H3802+J3802+L3802</f>
        <v>0</v>
      </c>
      <c r="O3802" s="412"/>
      <c r="P3802" s="412"/>
      <c r="Q3802" s="412"/>
      <c r="R3802" s="419" t="s">
        <v>0</v>
      </c>
      <c r="T3802" s="410">
        <v>3.55</v>
      </c>
    </row>
    <row r="3803" spans="1:20" s="77" customFormat="1" ht="24" hidden="1" customHeight="1">
      <c r="A3803" s="372" t="s">
        <v>2058</v>
      </c>
      <c r="B3803" s="421"/>
      <c r="C3803" s="421" t="s">
        <v>4127</v>
      </c>
      <c r="D3803" s="421" t="s">
        <v>4142</v>
      </c>
      <c r="E3803" s="422" t="s">
        <v>56</v>
      </c>
      <c r="F3803" s="415"/>
      <c r="G3803" s="416">
        <v>193555</v>
      </c>
      <c r="H3803" s="417">
        <f t="shared" si="5196"/>
        <v>0</v>
      </c>
      <c r="I3803" s="416">
        <v>6451875</v>
      </c>
      <c r="J3803" s="417">
        <f t="shared" si="5197"/>
        <v>0</v>
      </c>
      <c r="K3803" s="416">
        <v>322593</v>
      </c>
      <c r="L3803" s="417">
        <f t="shared" si="5198"/>
        <v>0</v>
      </c>
      <c r="M3803" s="417">
        <f t="shared" si="5199"/>
        <v>6968023</v>
      </c>
      <c r="N3803" s="417">
        <f t="shared" ref="N3803:N3861" si="5204">H3803+J3803+L3803</f>
        <v>0</v>
      </c>
      <c r="O3803" s="417">
        <f t="shared" ref="O3803" si="5205">F3803-F3802</f>
        <v>0</v>
      </c>
      <c r="P3803" s="417">
        <f t="shared" ref="P3803:Q3803" si="5206">M3803-M3802</f>
        <v>0</v>
      </c>
      <c r="Q3803" s="417">
        <f t="shared" si="5206"/>
        <v>0</v>
      </c>
      <c r="R3803" s="422"/>
      <c r="T3803" s="415">
        <v>3.55</v>
      </c>
    </row>
    <row r="3804" spans="1:20" s="390" customFormat="1" ht="24" hidden="1" customHeight="1">
      <c r="A3804" s="366" t="s">
        <v>2064</v>
      </c>
      <c r="B3804" s="395" t="s">
        <v>32</v>
      </c>
      <c r="C3804" s="395" t="s">
        <v>4143</v>
      </c>
      <c r="D3804" s="396" t="s">
        <v>0</v>
      </c>
      <c r="E3804" s="396" t="s">
        <v>0</v>
      </c>
      <c r="F3804" s="397"/>
      <c r="G3804" s="398">
        <v>0</v>
      </c>
      <c r="H3804" s="397">
        <f>H3806</f>
        <v>0</v>
      </c>
      <c r="I3804" s="398">
        <v>0</v>
      </c>
      <c r="J3804" s="397">
        <f>J3806</f>
        <v>0</v>
      </c>
      <c r="K3804" s="398">
        <v>0</v>
      </c>
      <c r="L3804" s="397">
        <f>L3806</f>
        <v>0</v>
      </c>
      <c r="M3804" s="399">
        <v>0</v>
      </c>
      <c r="N3804" s="397">
        <f>H3804+J3804+L3804</f>
        <v>0</v>
      </c>
      <c r="O3804" s="397"/>
      <c r="P3804" s="397"/>
      <c r="Q3804" s="397"/>
      <c r="R3804" s="400" t="s">
        <v>0</v>
      </c>
      <c r="T3804" s="397">
        <v>0</v>
      </c>
    </row>
    <row r="3805" spans="1:20" s="541" customFormat="1" ht="24" hidden="1" customHeight="1">
      <c r="A3805" s="372" t="s">
        <v>2058</v>
      </c>
      <c r="B3805" s="402" t="s">
        <v>32</v>
      </c>
      <c r="C3805" s="402" t="s">
        <v>4144</v>
      </c>
      <c r="D3805" s="403" t="s">
        <v>0</v>
      </c>
      <c r="E3805" s="403" t="s">
        <v>0</v>
      </c>
      <c r="F3805" s="404"/>
      <c r="G3805" s="405">
        <v>0</v>
      </c>
      <c r="H3805" s="404">
        <f>H3807</f>
        <v>0</v>
      </c>
      <c r="I3805" s="405">
        <v>0</v>
      </c>
      <c r="J3805" s="404">
        <f>J3807</f>
        <v>0</v>
      </c>
      <c r="K3805" s="405">
        <v>0</v>
      </c>
      <c r="L3805" s="404">
        <f>L3807</f>
        <v>0</v>
      </c>
      <c r="M3805" s="406">
        <v>0</v>
      </c>
      <c r="N3805" s="404">
        <f t="shared" si="5204"/>
        <v>0</v>
      </c>
      <c r="O3805" s="404">
        <f t="shared" ref="O3805" si="5207">F3805-F3804</f>
        <v>0</v>
      </c>
      <c r="P3805" s="404">
        <f t="shared" ref="P3805:Q3805" si="5208">M3805-M3804</f>
        <v>0</v>
      </c>
      <c r="Q3805" s="404">
        <f t="shared" si="5208"/>
        <v>0</v>
      </c>
      <c r="R3805" s="407"/>
      <c r="T3805" s="404">
        <v>0</v>
      </c>
    </row>
    <row r="3806" spans="1:20" s="431" customFormat="1" ht="24" hidden="1" customHeight="1">
      <c r="A3806" s="366" t="s">
        <v>2064</v>
      </c>
      <c r="B3806" s="436" t="s">
        <v>4145</v>
      </c>
      <c r="C3806" s="436" t="s">
        <v>2780</v>
      </c>
      <c r="D3806" s="437" t="s">
        <v>0</v>
      </c>
      <c r="E3806" s="437" t="s">
        <v>0</v>
      </c>
      <c r="F3806" s="438"/>
      <c r="G3806" s="439">
        <v>0</v>
      </c>
      <c r="H3806" s="438">
        <f>SUMIF($A$3808:$A$3937,$A3808,H$3808:H$3937)</f>
        <v>0</v>
      </c>
      <c r="I3806" s="439">
        <v>0</v>
      </c>
      <c r="J3806" s="438">
        <f>SUMIF($A$3808:$A$3937,$A3808,J$3808:J$3937)</f>
        <v>0</v>
      </c>
      <c r="K3806" s="439">
        <v>0</v>
      </c>
      <c r="L3806" s="438">
        <f>SUMIF($A$3808:$A$3937,$A3808,L$3808:L$3937)</f>
        <v>0</v>
      </c>
      <c r="M3806" s="440">
        <v>0</v>
      </c>
      <c r="N3806" s="438">
        <f>H3806+J3806+L3806</f>
        <v>0</v>
      </c>
      <c r="O3806" s="438"/>
      <c r="P3806" s="438"/>
      <c r="Q3806" s="438"/>
      <c r="R3806" s="441" t="s">
        <v>0</v>
      </c>
      <c r="T3806" s="438">
        <v>0</v>
      </c>
    </row>
    <row r="3807" spans="1:20" s="542" customFormat="1" ht="24" hidden="1" customHeight="1">
      <c r="A3807" s="372" t="s">
        <v>4146</v>
      </c>
      <c r="B3807" s="442" t="s">
        <v>4145</v>
      </c>
      <c r="C3807" s="442" t="s">
        <v>4147</v>
      </c>
      <c r="D3807" s="443" t="s">
        <v>0</v>
      </c>
      <c r="E3807" s="443"/>
      <c r="F3807" s="444"/>
      <c r="G3807" s="445">
        <v>0</v>
      </c>
      <c r="H3807" s="444">
        <f>SUMIF($A$3808:$A$3937,$A3809,H$3808:H$3937)</f>
        <v>0</v>
      </c>
      <c r="I3807" s="445">
        <v>0</v>
      </c>
      <c r="J3807" s="444">
        <f>SUMIF($A$3808:$A$3937,$A3809,J$3808:J$3937)</f>
        <v>0</v>
      </c>
      <c r="K3807" s="445">
        <v>0</v>
      </c>
      <c r="L3807" s="444">
        <f>SUMIF($A$3808:$A$3937,$A3809,L$3808:L$3937)</f>
        <v>0</v>
      </c>
      <c r="M3807" s="446">
        <v>0</v>
      </c>
      <c r="N3807" s="444">
        <f t="shared" si="5204"/>
        <v>0</v>
      </c>
      <c r="O3807" s="444">
        <f t="shared" ref="O3807" si="5209">F3807-F3806</f>
        <v>0</v>
      </c>
      <c r="P3807" s="444">
        <f t="shared" ref="P3807:Q3807" si="5210">M3807-M3806</f>
        <v>0</v>
      </c>
      <c r="Q3807" s="444">
        <f t="shared" si="5210"/>
        <v>0</v>
      </c>
      <c r="R3807" s="447"/>
      <c r="T3807" s="444">
        <v>0</v>
      </c>
    </row>
    <row r="3808" spans="1:20" s="485" customFormat="1" ht="24" hidden="1" customHeight="1">
      <c r="A3808" s="366" t="s">
        <v>4139</v>
      </c>
      <c r="B3808" s="418" t="s">
        <v>0</v>
      </c>
      <c r="C3808" s="418" t="s">
        <v>4148</v>
      </c>
      <c r="D3808" s="418" t="s">
        <v>4149</v>
      </c>
      <c r="E3808" s="419" t="s">
        <v>2341</v>
      </c>
      <c r="F3808" s="410"/>
      <c r="G3808" s="411"/>
      <c r="H3808" s="412">
        <f>INT($F3808*G3808)</f>
        <v>0</v>
      </c>
      <c r="I3808" s="411"/>
      <c r="J3808" s="412">
        <f>INT($F3808*I3808)</f>
        <v>0</v>
      </c>
      <c r="K3808" s="411">
        <v>22254</v>
      </c>
      <c r="L3808" s="412">
        <f>INT($F3808*K3808)</f>
        <v>0</v>
      </c>
      <c r="M3808" s="412">
        <f>+G3808+I3808+K3808</f>
        <v>22254</v>
      </c>
      <c r="N3808" s="412">
        <f>H3808+J3808+L3808</f>
        <v>0</v>
      </c>
      <c r="O3808" s="412"/>
      <c r="P3808" s="412"/>
      <c r="Q3808" s="412"/>
      <c r="R3808" s="419" t="s">
        <v>0</v>
      </c>
      <c r="T3808" s="410">
        <v>1</v>
      </c>
    </row>
    <row r="3809" spans="1:20" s="77" customFormat="1" ht="24" hidden="1" customHeight="1">
      <c r="A3809" s="372" t="s">
        <v>2072</v>
      </c>
      <c r="B3809" s="421"/>
      <c r="C3809" s="421" t="s">
        <v>4148</v>
      </c>
      <c r="D3809" s="421" t="s">
        <v>4149</v>
      </c>
      <c r="E3809" s="422" t="s">
        <v>2341</v>
      </c>
      <c r="F3809" s="415"/>
      <c r="G3809" s="416"/>
      <c r="H3809" s="417">
        <f t="shared" ref="H3809:H3861" si="5211">INT($F3809*G3809)</f>
        <v>0</v>
      </c>
      <c r="I3809" s="416"/>
      <c r="J3809" s="417">
        <f t="shared" ref="J3809:J3861" si="5212">INT($F3809*I3809)</f>
        <v>0</v>
      </c>
      <c r="K3809" s="416">
        <v>22254</v>
      </c>
      <c r="L3809" s="417">
        <f t="shared" ref="L3809:L3861" si="5213">INT($F3809*K3809)</f>
        <v>0</v>
      </c>
      <c r="M3809" s="417">
        <f t="shared" ref="M3809:M3861" si="5214">+G3809+I3809+K3809</f>
        <v>22254</v>
      </c>
      <c r="N3809" s="417">
        <f t="shared" si="5204"/>
        <v>0</v>
      </c>
      <c r="O3809" s="417">
        <f t="shared" ref="O3809" si="5215">F3809-F3808</f>
        <v>0</v>
      </c>
      <c r="P3809" s="417">
        <f t="shared" ref="P3809:Q3809" si="5216">M3809-M3808</f>
        <v>0</v>
      </c>
      <c r="Q3809" s="417">
        <f t="shared" si="5216"/>
        <v>0</v>
      </c>
      <c r="R3809" s="422"/>
      <c r="T3809" s="415">
        <v>1</v>
      </c>
    </row>
    <row r="3810" spans="1:20" s="485" customFormat="1" ht="24" hidden="1" customHeight="1">
      <c r="A3810" s="366" t="s">
        <v>2064</v>
      </c>
      <c r="B3810" s="418" t="s">
        <v>0</v>
      </c>
      <c r="C3810" s="418" t="s">
        <v>4150</v>
      </c>
      <c r="D3810" s="418" t="s">
        <v>4151</v>
      </c>
      <c r="E3810" s="419" t="s">
        <v>2341</v>
      </c>
      <c r="F3810" s="410"/>
      <c r="G3810" s="411"/>
      <c r="H3810" s="412">
        <f>INT($F3810*G3810)</f>
        <v>0</v>
      </c>
      <c r="I3810" s="411"/>
      <c r="J3810" s="412">
        <f>INT($F3810*I3810)</f>
        <v>0</v>
      </c>
      <c r="K3810" s="411">
        <v>66104</v>
      </c>
      <c r="L3810" s="412">
        <f>INT($F3810*K3810)</f>
        <v>0</v>
      </c>
      <c r="M3810" s="412">
        <f>+G3810+I3810+K3810</f>
        <v>66104</v>
      </c>
      <c r="N3810" s="412">
        <f>H3810+J3810+L3810</f>
        <v>0</v>
      </c>
      <c r="O3810" s="412"/>
      <c r="P3810" s="412"/>
      <c r="Q3810" s="412"/>
      <c r="R3810" s="419" t="s">
        <v>0</v>
      </c>
      <c r="T3810" s="410">
        <v>1</v>
      </c>
    </row>
    <row r="3811" spans="1:20" s="77" customFormat="1" ht="24" hidden="1" customHeight="1">
      <c r="A3811" s="372" t="s">
        <v>2072</v>
      </c>
      <c r="B3811" s="421"/>
      <c r="C3811" s="421" t="s">
        <v>4150</v>
      </c>
      <c r="D3811" s="421" t="s">
        <v>4151</v>
      </c>
      <c r="E3811" s="422" t="s">
        <v>2341</v>
      </c>
      <c r="F3811" s="415"/>
      <c r="G3811" s="416"/>
      <c r="H3811" s="417">
        <f t="shared" si="5211"/>
        <v>0</v>
      </c>
      <c r="I3811" s="416"/>
      <c r="J3811" s="417">
        <f t="shared" si="5212"/>
        <v>0</v>
      </c>
      <c r="K3811" s="416">
        <v>66104</v>
      </c>
      <c r="L3811" s="417">
        <f t="shared" si="5213"/>
        <v>0</v>
      </c>
      <c r="M3811" s="417">
        <f t="shared" si="5214"/>
        <v>66104</v>
      </c>
      <c r="N3811" s="417">
        <f t="shared" si="5204"/>
        <v>0</v>
      </c>
      <c r="O3811" s="417">
        <f t="shared" ref="O3811" si="5217">F3811-F3810</f>
        <v>0</v>
      </c>
      <c r="P3811" s="417">
        <f t="shared" ref="P3811:Q3811" si="5218">M3811-M3810</f>
        <v>0</v>
      </c>
      <c r="Q3811" s="417">
        <f t="shared" si="5218"/>
        <v>0</v>
      </c>
      <c r="R3811" s="422"/>
      <c r="T3811" s="415">
        <v>1</v>
      </c>
    </row>
    <row r="3812" spans="1:20" s="485" customFormat="1" ht="24" hidden="1" customHeight="1">
      <c r="A3812" s="366" t="s">
        <v>2064</v>
      </c>
      <c r="B3812" s="418" t="s">
        <v>0</v>
      </c>
      <c r="C3812" s="418" t="s">
        <v>4152</v>
      </c>
      <c r="D3812" s="418" t="s">
        <v>4153</v>
      </c>
      <c r="E3812" s="419" t="s">
        <v>2341</v>
      </c>
      <c r="F3812" s="410"/>
      <c r="G3812" s="411"/>
      <c r="H3812" s="412">
        <f>INT($F3812*G3812)</f>
        <v>0</v>
      </c>
      <c r="I3812" s="411"/>
      <c r="J3812" s="412">
        <f>INT($F3812*I3812)</f>
        <v>0</v>
      </c>
      <c r="K3812" s="411">
        <v>71479</v>
      </c>
      <c r="L3812" s="412">
        <f>INT($F3812*K3812)</f>
        <v>0</v>
      </c>
      <c r="M3812" s="412">
        <f>+G3812+I3812+K3812</f>
        <v>71479</v>
      </c>
      <c r="N3812" s="412">
        <f>H3812+J3812+L3812</f>
        <v>0</v>
      </c>
      <c r="O3812" s="412"/>
      <c r="P3812" s="412"/>
      <c r="Q3812" s="412"/>
      <c r="R3812" s="419" t="s">
        <v>0</v>
      </c>
      <c r="T3812" s="410">
        <v>1</v>
      </c>
    </row>
    <row r="3813" spans="1:20" s="77" customFormat="1" ht="24" hidden="1" customHeight="1">
      <c r="A3813" s="372" t="s">
        <v>4146</v>
      </c>
      <c r="B3813" s="421"/>
      <c r="C3813" s="421" t="s">
        <v>4152</v>
      </c>
      <c r="D3813" s="421" t="s">
        <v>4153</v>
      </c>
      <c r="E3813" s="422" t="s">
        <v>2341</v>
      </c>
      <c r="F3813" s="415"/>
      <c r="G3813" s="416"/>
      <c r="H3813" s="417">
        <f t="shared" si="5211"/>
        <v>0</v>
      </c>
      <c r="I3813" s="416"/>
      <c r="J3813" s="417">
        <f t="shared" si="5212"/>
        <v>0</v>
      </c>
      <c r="K3813" s="416">
        <v>71479</v>
      </c>
      <c r="L3813" s="417">
        <f t="shared" si="5213"/>
        <v>0</v>
      </c>
      <c r="M3813" s="417">
        <f t="shared" si="5214"/>
        <v>71479</v>
      </c>
      <c r="N3813" s="417">
        <f t="shared" si="5204"/>
        <v>0</v>
      </c>
      <c r="O3813" s="417">
        <f t="shared" ref="O3813" si="5219">F3813-F3812</f>
        <v>0</v>
      </c>
      <c r="P3813" s="417">
        <f t="shared" ref="P3813:Q3813" si="5220">M3813-M3812</f>
        <v>0</v>
      </c>
      <c r="Q3813" s="417">
        <f t="shared" si="5220"/>
        <v>0</v>
      </c>
      <c r="R3813" s="422"/>
      <c r="T3813" s="415">
        <v>1</v>
      </c>
    </row>
    <row r="3814" spans="1:20" s="485" customFormat="1" ht="24" hidden="1" customHeight="1">
      <c r="A3814" s="366" t="s">
        <v>2064</v>
      </c>
      <c r="B3814" s="418" t="s">
        <v>0</v>
      </c>
      <c r="C3814" s="418" t="s">
        <v>4154</v>
      </c>
      <c r="D3814" s="418" t="s">
        <v>4153</v>
      </c>
      <c r="E3814" s="419" t="s">
        <v>2341</v>
      </c>
      <c r="F3814" s="410"/>
      <c r="G3814" s="411"/>
      <c r="H3814" s="412">
        <f>INT($F3814*G3814)</f>
        <v>0</v>
      </c>
      <c r="I3814" s="411"/>
      <c r="J3814" s="412">
        <f>INT($F3814*I3814)</f>
        <v>0</v>
      </c>
      <c r="K3814" s="411">
        <v>49318</v>
      </c>
      <c r="L3814" s="412">
        <f>INT($F3814*K3814)</f>
        <v>0</v>
      </c>
      <c r="M3814" s="412">
        <f>+G3814+I3814+K3814</f>
        <v>49318</v>
      </c>
      <c r="N3814" s="412">
        <f>H3814+J3814+L3814</f>
        <v>0</v>
      </c>
      <c r="O3814" s="412"/>
      <c r="P3814" s="412"/>
      <c r="Q3814" s="412"/>
      <c r="R3814" s="419" t="s">
        <v>0</v>
      </c>
      <c r="T3814" s="410">
        <v>1</v>
      </c>
    </row>
    <row r="3815" spans="1:20" s="77" customFormat="1" ht="24" hidden="1" customHeight="1">
      <c r="A3815" s="372" t="s">
        <v>2058</v>
      </c>
      <c r="B3815" s="421"/>
      <c r="C3815" s="421" t="s">
        <v>4154</v>
      </c>
      <c r="D3815" s="421" t="s">
        <v>4153</v>
      </c>
      <c r="E3815" s="422" t="s">
        <v>2341</v>
      </c>
      <c r="F3815" s="415"/>
      <c r="G3815" s="416"/>
      <c r="H3815" s="417">
        <f t="shared" si="5211"/>
        <v>0</v>
      </c>
      <c r="I3815" s="416"/>
      <c r="J3815" s="417">
        <f t="shared" si="5212"/>
        <v>0</v>
      </c>
      <c r="K3815" s="416">
        <v>49318</v>
      </c>
      <c r="L3815" s="417">
        <f t="shared" si="5213"/>
        <v>0</v>
      </c>
      <c r="M3815" s="417">
        <f t="shared" si="5214"/>
        <v>49318</v>
      </c>
      <c r="N3815" s="417">
        <f t="shared" si="5204"/>
        <v>0</v>
      </c>
      <c r="O3815" s="417">
        <f t="shared" ref="O3815" si="5221">F3815-F3814</f>
        <v>0</v>
      </c>
      <c r="P3815" s="417">
        <f t="shared" ref="P3815:Q3815" si="5222">M3815-M3814</f>
        <v>0</v>
      </c>
      <c r="Q3815" s="417">
        <f t="shared" si="5222"/>
        <v>0</v>
      </c>
      <c r="R3815" s="422"/>
      <c r="T3815" s="415">
        <v>1</v>
      </c>
    </row>
    <row r="3816" spans="1:20" s="485" customFormat="1" ht="24" hidden="1" customHeight="1">
      <c r="A3816" s="366" t="s">
        <v>2064</v>
      </c>
      <c r="B3816" s="418" t="s">
        <v>0</v>
      </c>
      <c r="C3816" s="418" t="s">
        <v>4155</v>
      </c>
      <c r="D3816" s="418" t="s">
        <v>4156</v>
      </c>
      <c r="E3816" s="419" t="s">
        <v>2341</v>
      </c>
      <c r="F3816" s="410"/>
      <c r="G3816" s="411"/>
      <c r="H3816" s="412">
        <f>INT($F3816*G3816)</f>
        <v>0</v>
      </c>
      <c r="I3816" s="411"/>
      <c r="J3816" s="412">
        <f>INT($F3816*I3816)</f>
        <v>0</v>
      </c>
      <c r="K3816" s="411">
        <v>46018</v>
      </c>
      <c r="L3816" s="412">
        <f>INT($F3816*K3816)</f>
        <v>0</v>
      </c>
      <c r="M3816" s="412">
        <f>+G3816+I3816+K3816</f>
        <v>46018</v>
      </c>
      <c r="N3816" s="412">
        <f>H3816+J3816+L3816</f>
        <v>0</v>
      </c>
      <c r="O3816" s="412"/>
      <c r="P3816" s="412"/>
      <c r="Q3816" s="412"/>
      <c r="R3816" s="419" t="s">
        <v>0</v>
      </c>
      <c r="T3816" s="410">
        <v>1</v>
      </c>
    </row>
    <row r="3817" spans="1:20" s="77" customFormat="1" ht="24" hidden="1" customHeight="1">
      <c r="A3817" s="372" t="s">
        <v>2951</v>
      </c>
      <c r="B3817" s="421"/>
      <c r="C3817" s="421" t="s">
        <v>4155</v>
      </c>
      <c r="D3817" s="421" t="s">
        <v>4156</v>
      </c>
      <c r="E3817" s="422" t="s">
        <v>2341</v>
      </c>
      <c r="F3817" s="415"/>
      <c r="G3817" s="416"/>
      <c r="H3817" s="417">
        <f t="shared" si="5211"/>
        <v>0</v>
      </c>
      <c r="I3817" s="416"/>
      <c r="J3817" s="417">
        <f t="shared" si="5212"/>
        <v>0</v>
      </c>
      <c r="K3817" s="416">
        <v>46018</v>
      </c>
      <c r="L3817" s="417">
        <f t="shared" si="5213"/>
        <v>0</v>
      </c>
      <c r="M3817" s="417">
        <f t="shared" si="5214"/>
        <v>46018</v>
      </c>
      <c r="N3817" s="417">
        <f t="shared" si="5204"/>
        <v>0</v>
      </c>
      <c r="O3817" s="417">
        <f t="shared" ref="O3817" si="5223">F3817-F3816</f>
        <v>0</v>
      </c>
      <c r="P3817" s="417">
        <f t="shared" ref="P3817:Q3817" si="5224">M3817-M3816</f>
        <v>0</v>
      </c>
      <c r="Q3817" s="417">
        <f t="shared" si="5224"/>
        <v>0</v>
      </c>
      <c r="R3817" s="422"/>
      <c r="T3817" s="415">
        <v>1</v>
      </c>
    </row>
    <row r="3818" spans="1:20" s="485" customFormat="1" ht="24" hidden="1" customHeight="1">
      <c r="A3818" s="366" t="s">
        <v>4157</v>
      </c>
      <c r="B3818" s="418" t="s">
        <v>0</v>
      </c>
      <c r="C3818" s="418" t="s">
        <v>4158</v>
      </c>
      <c r="D3818" s="418" t="s">
        <v>4159</v>
      </c>
      <c r="E3818" s="419" t="s">
        <v>2341</v>
      </c>
      <c r="F3818" s="410"/>
      <c r="G3818" s="411"/>
      <c r="H3818" s="412">
        <f>INT($F3818*G3818)</f>
        <v>0</v>
      </c>
      <c r="I3818" s="411"/>
      <c r="J3818" s="412">
        <f>INT($F3818*I3818)</f>
        <v>0</v>
      </c>
      <c r="K3818" s="411">
        <v>226980</v>
      </c>
      <c r="L3818" s="412">
        <f>INT($F3818*K3818)</f>
        <v>0</v>
      </c>
      <c r="M3818" s="412">
        <f>+G3818+I3818+K3818</f>
        <v>226980</v>
      </c>
      <c r="N3818" s="412">
        <f>H3818+J3818+L3818</f>
        <v>0</v>
      </c>
      <c r="O3818" s="412"/>
      <c r="P3818" s="412"/>
      <c r="Q3818" s="412"/>
      <c r="R3818" s="419" t="s">
        <v>0</v>
      </c>
      <c r="T3818" s="410">
        <v>1</v>
      </c>
    </row>
    <row r="3819" spans="1:20" s="77" customFormat="1" ht="24" hidden="1" customHeight="1">
      <c r="A3819" s="372" t="s">
        <v>2951</v>
      </c>
      <c r="B3819" s="421"/>
      <c r="C3819" s="421" t="s">
        <v>4158</v>
      </c>
      <c r="D3819" s="421" t="s">
        <v>4159</v>
      </c>
      <c r="E3819" s="422" t="s">
        <v>2341</v>
      </c>
      <c r="F3819" s="415"/>
      <c r="G3819" s="416"/>
      <c r="H3819" s="417">
        <f t="shared" si="5211"/>
        <v>0</v>
      </c>
      <c r="I3819" s="416"/>
      <c r="J3819" s="417">
        <f t="shared" si="5212"/>
        <v>0</v>
      </c>
      <c r="K3819" s="416">
        <v>226980</v>
      </c>
      <c r="L3819" s="417">
        <f t="shared" si="5213"/>
        <v>0</v>
      </c>
      <c r="M3819" s="417">
        <f t="shared" si="5214"/>
        <v>226980</v>
      </c>
      <c r="N3819" s="417">
        <f t="shared" si="5204"/>
        <v>0</v>
      </c>
      <c r="O3819" s="417">
        <f t="shared" ref="O3819" si="5225">F3819-F3818</f>
        <v>0</v>
      </c>
      <c r="P3819" s="417">
        <f t="shared" ref="P3819:Q3819" si="5226">M3819-M3818</f>
        <v>0</v>
      </c>
      <c r="Q3819" s="417">
        <f t="shared" si="5226"/>
        <v>0</v>
      </c>
      <c r="R3819" s="422"/>
      <c r="T3819" s="415">
        <v>1</v>
      </c>
    </row>
    <row r="3820" spans="1:20" s="485" customFormat="1" ht="24" hidden="1" customHeight="1">
      <c r="A3820" s="366" t="s">
        <v>2962</v>
      </c>
      <c r="B3820" s="418" t="s">
        <v>0</v>
      </c>
      <c r="C3820" s="418" t="s">
        <v>4160</v>
      </c>
      <c r="D3820" s="418" t="s">
        <v>4161</v>
      </c>
      <c r="E3820" s="419" t="s">
        <v>2341</v>
      </c>
      <c r="F3820" s="410"/>
      <c r="G3820" s="411"/>
      <c r="H3820" s="412">
        <f>INT($F3820*G3820)</f>
        <v>0</v>
      </c>
      <c r="I3820" s="411"/>
      <c r="J3820" s="412">
        <f>INT($F3820*I3820)</f>
        <v>0</v>
      </c>
      <c r="K3820" s="411">
        <v>388327</v>
      </c>
      <c r="L3820" s="412">
        <f>INT($F3820*K3820)</f>
        <v>0</v>
      </c>
      <c r="M3820" s="412">
        <f>+G3820+I3820+K3820</f>
        <v>388327</v>
      </c>
      <c r="N3820" s="412">
        <f>H3820+J3820+L3820</f>
        <v>0</v>
      </c>
      <c r="O3820" s="412"/>
      <c r="P3820" s="412"/>
      <c r="Q3820" s="412"/>
      <c r="R3820" s="419" t="s">
        <v>0</v>
      </c>
      <c r="T3820" s="410">
        <v>1</v>
      </c>
    </row>
    <row r="3821" spans="1:20" s="77" customFormat="1" ht="24" hidden="1" customHeight="1">
      <c r="A3821" s="372" t="s">
        <v>4162</v>
      </c>
      <c r="B3821" s="421"/>
      <c r="C3821" s="421" t="s">
        <v>4160</v>
      </c>
      <c r="D3821" s="421" t="s">
        <v>4161</v>
      </c>
      <c r="E3821" s="422" t="s">
        <v>2341</v>
      </c>
      <c r="F3821" s="415"/>
      <c r="G3821" s="416"/>
      <c r="H3821" s="417">
        <f t="shared" si="5211"/>
        <v>0</v>
      </c>
      <c r="I3821" s="416"/>
      <c r="J3821" s="417">
        <f t="shared" si="5212"/>
        <v>0</v>
      </c>
      <c r="K3821" s="416">
        <v>388327</v>
      </c>
      <c r="L3821" s="417">
        <f t="shared" si="5213"/>
        <v>0</v>
      </c>
      <c r="M3821" s="417">
        <f t="shared" si="5214"/>
        <v>388327</v>
      </c>
      <c r="N3821" s="417">
        <f t="shared" si="5204"/>
        <v>0</v>
      </c>
      <c r="O3821" s="417">
        <f t="shared" ref="O3821" si="5227">F3821-F3820</f>
        <v>0</v>
      </c>
      <c r="P3821" s="417">
        <f t="shared" ref="P3821:Q3821" si="5228">M3821-M3820</f>
        <v>0</v>
      </c>
      <c r="Q3821" s="417">
        <f t="shared" si="5228"/>
        <v>0</v>
      </c>
      <c r="R3821" s="422"/>
      <c r="T3821" s="415">
        <v>1</v>
      </c>
    </row>
    <row r="3822" spans="1:20" s="485" customFormat="1" ht="24" hidden="1" customHeight="1">
      <c r="A3822" s="366" t="s">
        <v>4157</v>
      </c>
      <c r="B3822" s="418" t="s">
        <v>0</v>
      </c>
      <c r="C3822" s="418" t="s">
        <v>4148</v>
      </c>
      <c r="D3822" s="418" t="s">
        <v>4149</v>
      </c>
      <c r="E3822" s="419" t="s">
        <v>2341</v>
      </c>
      <c r="F3822" s="410"/>
      <c r="G3822" s="411"/>
      <c r="H3822" s="412">
        <f>INT($F3822*G3822)</f>
        <v>0</v>
      </c>
      <c r="I3822" s="411"/>
      <c r="J3822" s="412">
        <f>INT($F3822*I3822)</f>
        <v>0</v>
      </c>
      <c r="K3822" s="411">
        <v>21971</v>
      </c>
      <c r="L3822" s="412">
        <f>INT($F3822*K3822)</f>
        <v>0</v>
      </c>
      <c r="M3822" s="412">
        <f>+G3822+I3822+K3822</f>
        <v>21971</v>
      </c>
      <c r="N3822" s="412">
        <f>H3822+J3822+L3822</f>
        <v>0</v>
      </c>
      <c r="O3822" s="412"/>
      <c r="P3822" s="412"/>
      <c r="Q3822" s="412"/>
      <c r="R3822" s="419" t="s">
        <v>0</v>
      </c>
      <c r="T3822" s="410">
        <v>1</v>
      </c>
    </row>
    <row r="3823" spans="1:20" s="77" customFormat="1" ht="24" hidden="1" customHeight="1">
      <c r="A3823" s="372" t="s">
        <v>2951</v>
      </c>
      <c r="B3823" s="421"/>
      <c r="C3823" s="421" t="s">
        <v>4148</v>
      </c>
      <c r="D3823" s="421" t="s">
        <v>4149</v>
      </c>
      <c r="E3823" s="422" t="s">
        <v>2341</v>
      </c>
      <c r="F3823" s="415"/>
      <c r="G3823" s="416"/>
      <c r="H3823" s="417">
        <f t="shared" si="5211"/>
        <v>0</v>
      </c>
      <c r="I3823" s="416"/>
      <c r="J3823" s="417">
        <f t="shared" si="5212"/>
        <v>0</v>
      </c>
      <c r="K3823" s="416">
        <v>21971</v>
      </c>
      <c r="L3823" s="417">
        <f t="shared" si="5213"/>
        <v>0</v>
      </c>
      <c r="M3823" s="417">
        <f t="shared" si="5214"/>
        <v>21971</v>
      </c>
      <c r="N3823" s="417">
        <f t="shared" si="5204"/>
        <v>0</v>
      </c>
      <c r="O3823" s="417">
        <f t="shared" ref="O3823" si="5229">F3823-F3822</f>
        <v>0</v>
      </c>
      <c r="P3823" s="417">
        <f t="shared" ref="P3823:Q3823" si="5230">M3823-M3822</f>
        <v>0</v>
      </c>
      <c r="Q3823" s="417">
        <f t="shared" si="5230"/>
        <v>0</v>
      </c>
      <c r="R3823" s="422"/>
      <c r="T3823" s="415">
        <v>1</v>
      </c>
    </row>
    <row r="3824" spans="1:20" s="485" customFormat="1" ht="24" hidden="1" customHeight="1">
      <c r="A3824" s="366" t="s">
        <v>2962</v>
      </c>
      <c r="B3824" s="418" t="s">
        <v>0</v>
      </c>
      <c r="C3824" s="418" t="s">
        <v>4158</v>
      </c>
      <c r="D3824" s="418" t="s">
        <v>4159</v>
      </c>
      <c r="E3824" s="419" t="s">
        <v>2341</v>
      </c>
      <c r="F3824" s="410"/>
      <c r="G3824" s="411"/>
      <c r="H3824" s="412">
        <f>INT($F3824*G3824)</f>
        <v>0</v>
      </c>
      <c r="I3824" s="411"/>
      <c r="J3824" s="412">
        <f>INT($F3824*I3824)</f>
        <v>0</v>
      </c>
      <c r="K3824" s="411">
        <v>202367</v>
      </c>
      <c r="L3824" s="412">
        <f>INT($F3824*K3824)</f>
        <v>0</v>
      </c>
      <c r="M3824" s="412">
        <f>+G3824+I3824+K3824</f>
        <v>202367</v>
      </c>
      <c r="N3824" s="412">
        <f>H3824+J3824+L3824</f>
        <v>0</v>
      </c>
      <c r="O3824" s="412"/>
      <c r="P3824" s="412"/>
      <c r="Q3824" s="412"/>
      <c r="R3824" s="419" t="s">
        <v>0</v>
      </c>
      <c r="T3824" s="410">
        <v>1</v>
      </c>
    </row>
    <row r="3825" spans="1:20" s="77" customFormat="1" ht="24" hidden="1" customHeight="1">
      <c r="A3825" s="372" t="s">
        <v>4162</v>
      </c>
      <c r="B3825" s="421"/>
      <c r="C3825" s="421" t="s">
        <v>4158</v>
      </c>
      <c r="D3825" s="421" t="s">
        <v>4159</v>
      </c>
      <c r="E3825" s="422" t="s">
        <v>2341</v>
      </c>
      <c r="F3825" s="415"/>
      <c r="G3825" s="416"/>
      <c r="H3825" s="417">
        <f t="shared" si="5211"/>
        <v>0</v>
      </c>
      <c r="I3825" s="416"/>
      <c r="J3825" s="417">
        <f t="shared" si="5212"/>
        <v>0</v>
      </c>
      <c r="K3825" s="416">
        <v>202367</v>
      </c>
      <c r="L3825" s="417">
        <f t="shared" si="5213"/>
        <v>0</v>
      </c>
      <c r="M3825" s="417">
        <f t="shared" si="5214"/>
        <v>202367</v>
      </c>
      <c r="N3825" s="417">
        <f t="shared" si="5204"/>
        <v>0</v>
      </c>
      <c r="O3825" s="417">
        <f t="shared" ref="O3825" si="5231">F3825-F3824</f>
        <v>0</v>
      </c>
      <c r="P3825" s="417">
        <f t="shared" ref="P3825:Q3825" si="5232">M3825-M3824</f>
        <v>0</v>
      </c>
      <c r="Q3825" s="417">
        <f t="shared" si="5232"/>
        <v>0</v>
      </c>
      <c r="R3825" s="422"/>
      <c r="T3825" s="415">
        <v>1</v>
      </c>
    </row>
    <row r="3826" spans="1:20" s="485" customFormat="1" ht="24" hidden="1" customHeight="1">
      <c r="A3826" s="366" t="s">
        <v>4157</v>
      </c>
      <c r="B3826" s="418" t="s">
        <v>0</v>
      </c>
      <c r="C3826" s="418" t="s">
        <v>4163</v>
      </c>
      <c r="D3826" s="418" t="s">
        <v>4164</v>
      </c>
      <c r="E3826" s="419" t="s">
        <v>2341</v>
      </c>
      <c r="F3826" s="410"/>
      <c r="G3826" s="411"/>
      <c r="H3826" s="412">
        <f>INT($F3826*G3826)</f>
        <v>0</v>
      </c>
      <c r="I3826" s="411"/>
      <c r="J3826" s="412">
        <f>INT($F3826*I3826)</f>
        <v>0</v>
      </c>
      <c r="K3826" s="411">
        <v>87416</v>
      </c>
      <c r="L3826" s="412">
        <f>INT($F3826*K3826)</f>
        <v>0</v>
      </c>
      <c r="M3826" s="412">
        <f>+G3826+I3826+K3826</f>
        <v>87416</v>
      </c>
      <c r="N3826" s="412">
        <f>H3826+J3826+L3826</f>
        <v>0</v>
      </c>
      <c r="O3826" s="412"/>
      <c r="P3826" s="412"/>
      <c r="Q3826" s="412"/>
      <c r="R3826" s="419" t="s">
        <v>0</v>
      </c>
      <c r="T3826" s="410">
        <v>1</v>
      </c>
    </row>
    <row r="3827" spans="1:20" s="77" customFormat="1" ht="24" hidden="1" customHeight="1">
      <c r="A3827" s="372" t="s">
        <v>4162</v>
      </c>
      <c r="B3827" s="421"/>
      <c r="C3827" s="421" t="s">
        <v>4163</v>
      </c>
      <c r="D3827" s="421" t="s">
        <v>4164</v>
      </c>
      <c r="E3827" s="422" t="s">
        <v>2341</v>
      </c>
      <c r="F3827" s="415"/>
      <c r="G3827" s="416"/>
      <c r="H3827" s="417">
        <f t="shared" si="5211"/>
        <v>0</v>
      </c>
      <c r="I3827" s="416"/>
      <c r="J3827" s="417">
        <f t="shared" si="5212"/>
        <v>0</v>
      </c>
      <c r="K3827" s="416">
        <v>87416</v>
      </c>
      <c r="L3827" s="417">
        <f t="shared" si="5213"/>
        <v>0</v>
      </c>
      <c r="M3827" s="417">
        <f t="shared" si="5214"/>
        <v>87416</v>
      </c>
      <c r="N3827" s="417">
        <f t="shared" si="5204"/>
        <v>0</v>
      </c>
      <c r="O3827" s="417">
        <f t="shared" ref="O3827" si="5233">F3827-F3826</f>
        <v>0</v>
      </c>
      <c r="P3827" s="417">
        <f t="shared" ref="P3827:Q3827" si="5234">M3827-M3826</f>
        <v>0</v>
      </c>
      <c r="Q3827" s="417">
        <f t="shared" si="5234"/>
        <v>0</v>
      </c>
      <c r="R3827" s="422"/>
      <c r="T3827" s="415">
        <v>1</v>
      </c>
    </row>
    <row r="3828" spans="1:20" s="485" customFormat="1" ht="24" hidden="1" customHeight="1">
      <c r="A3828" s="366" t="s">
        <v>2952</v>
      </c>
      <c r="B3828" s="418" t="s">
        <v>0</v>
      </c>
      <c r="C3828" s="418" t="s">
        <v>4165</v>
      </c>
      <c r="D3828" s="418" t="s">
        <v>4166</v>
      </c>
      <c r="E3828" s="419" t="s">
        <v>2341</v>
      </c>
      <c r="F3828" s="410"/>
      <c r="G3828" s="411"/>
      <c r="H3828" s="412">
        <f>INT($F3828*G3828)</f>
        <v>0</v>
      </c>
      <c r="I3828" s="411"/>
      <c r="J3828" s="412">
        <f>INT($F3828*I3828)</f>
        <v>0</v>
      </c>
      <c r="K3828" s="411">
        <v>202745</v>
      </c>
      <c r="L3828" s="412">
        <f>INT($F3828*K3828)</f>
        <v>0</v>
      </c>
      <c r="M3828" s="412">
        <f>+G3828+I3828+K3828</f>
        <v>202745</v>
      </c>
      <c r="N3828" s="412">
        <f>H3828+J3828+L3828</f>
        <v>0</v>
      </c>
      <c r="O3828" s="412"/>
      <c r="P3828" s="412"/>
      <c r="Q3828" s="412"/>
      <c r="R3828" s="419" t="s">
        <v>0</v>
      </c>
      <c r="T3828" s="410">
        <v>1</v>
      </c>
    </row>
    <row r="3829" spans="1:20" s="77" customFormat="1" ht="24" hidden="1" customHeight="1">
      <c r="A3829" s="372" t="s">
        <v>3128</v>
      </c>
      <c r="B3829" s="421"/>
      <c r="C3829" s="421" t="s">
        <v>4165</v>
      </c>
      <c r="D3829" s="421" t="s">
        <v>4166</v>
      </c>
      <c r="E3829" s="422" t="s">
        <v>2341</v>
      </c>
      <c r="F3829" s="415"/>
      <c r="G3829" s="416"/>
      <c r="H3829" s="417">
        <f t="shared" si="5211"/>
        <v>0</v>
      </c>
      <c r="I3829" s="416"/>
      <c r="J3829" s="417">
        <f t="shared" si="5212"/>
        <v>0</v>
      </c>
      <c r="K3829" s="416">
        <v>202745</v>
      </c>
      <c r="L3829" s="417">
        <f t="shared" si="5213"/>
        <v>0</v>
      </c>
      <c r="M3829" s="417">
        <f t="shared" si="5214"/>
        <v>202745</v>
      </c>
      <c r="N3829" s="417">
        <f t="shared" si="5204"/>
        <v>0</v>
      </c>
      <c r="O3829" s="417">
        <f t="shared" ref="O3829" si="5235">F3829-F3828</f>
        <v>0</v>
      </c>
      <c r="P3829" s="417">
        <f t="shared" ref="P3829:Q3829" si="5236">M3829-M3828</f>
        <v>0</v>
      </c>
      <c r="Q3829" s="417">
        <f t="shared" si="5236"/>
        <v>0</v>
      </c>
      <c r="R3829" s="422"/>
      <c r="T3829" s="415">
        <v>1</v>
      </c>
    </row>
    <row r="3830" spans="1:20" s="485" customFormat="1" ht="24" hidden="1" customHeight="1">
      <c r="A3830" s="366" t="s">
        <v>4157</v>
      </c>
      <c r="B3830" s="418" t="s">
        <v>0</v>
      </c>
      <c r="C3830" s="418" t="s">
        <v>4148</v>
      </c>
      <c r="D3830" s="418" t="s">
        <v>4149</v>
      </c>
      <c r="E3830" s="419" t="s">
        <v>2341</v>
      </c>
      <c r="F3830" s="410"/>
      <c r="G3830" s="411"/>
      <c r="H3830" s="412">
        <f>INT($F3830*G3830)</f>
        <v>0</v>
      </c>
      <c r="I3830" s="411"/>
      <c r="J3830" s="412">
        <f>INT($F3830*I3830)</f>
        <v>0</v>
      </c>
      <c r="K3830" s="411">
        <v>21877</v>
      </c>
      <c r="L3830" s="412">
        <f>INT($F3830*K3830)</f>
        <v>0</v>
      </c>
      <c r="M3830" s="412">
        <f>+G3830+I3830+K3830</f>
        <v>21877</v>
      </c>
      <c r="N3830" s="412">
        <f>H3830+J3830+L3830</f>
        <v>0</v>
      </c>
      <c r="O3830" s="412"/>
      <c r="P3830" s="412"/>
      <c r="Q3830" s="412"/>
      <c r="R3830" s="419" t="s">
        <v>0</v>
      </c>
      <c r="T3830" s="410">
        <v>1</v>
      </c>
    </row>
    <row r="3831" spans="1:20" s="77" customFormat="1" ht="24" hidden="1" customHeight="1">
      <c r="A3831" s="372" t="s">
        <v>4162</v>
      </c>
      <c r="B3831" s="421"/>
      <c r="C3831" s="421" t="s">
        <v>4148</v>
      </c>
      <c r="D3831" s="421" t="s">
        <v>4149</v>
      </c>
      <c r="E3831" s="422" t="s">
        <v>2341</v>
      </c>
      <c r="F3831" s="415"/>
      <c r="G3831" s="416"/>
      <c r="H3831" s="417">
        <f t="shared" si="5211"/>
        <v>0</v>
      </c>
      <c r="I3831" s="416"/>
      <c r="J3831" s="417">
        <f t="shared" si="5212"/>
        <v>0</v>
      </c>
      <c r="K3831" s="416">
        <v>21877</v>
      </c>
      <c r="L3831" s="417">
        <f t="shared" si="5213"/>
        <v>0</v>
      </c>
      <c r="M3831" s="417">
        <f t="shared" si="5214"/>
        <v>21877</v>
      </c>
      <c r="N3831" s="417">
        <f t="shared" si="5204"/>
        <v>0</v>
      </c>
      <c r="O3831" s="417">
        <f t="shared" ref="O3831" si="5237">F3831-F3830</f>
        <v>0</v>
      </c>
      <c r="P3831" s="417">
        <f t="shared" ref="P3831:Q3831" si="5238">M3831-M3830</f>
        <v>0</v>
      </c>
      <c r="Q3831" s="417">
        <f t="shared" si="5238"/>
        <v>0</v>
      </c>
      <c r="R3831" s="422"/>
      <c r="T3831" s="415">
        <v>1</v>
      </c>
    </row>
    <row r="3832" spans="1:20" s="485" customFormat="1" ht="24" hidden="1" customHeight="1">
      <c r="A3832" s="366" t="s">
        <v>2971</v>
      </c>
      <c r="B3832" s="418" t="s">
        <v>0</v>
      </c>
      <c r="C3832" s="418" t="s">
        <v>4158</v>
      </c>
      <c r="D3832" s="418" t="s">
        <v>4159</v>
      </c>
      <c r="E3832" s="419" t="s">
        <v>2341</v>
      </c>
      <c r="F3832" s="410"/>
      <c r="G3832" s="411"/>
      <c r="H3832" s="412">
        <f>INT($F3832*G3832)</f>
        <v>0</v>
      </c>
      <c r="I3832" s="411"/>
      <c r="J3832" s="412">
        <f>INT($F3832*I3832)</f>
        <v>0</v>
      </c>
      <c r="K3832" s="411">
        <v>195672</v>
      </c>
      <c r="L3832" s="412">
        <f>INT($F3832*K3832)</f>
        <v>0</v>
      </c>
      <c r="M3832" s="412">
        <f>+G3832+I3832+K3832</f>
        <v>195672</v>
      </c>
      <c r="N3832" s="412">
        <f>H3832+J3832+L3832</f>
        <v>0</v>
      </c>
      <c r="O3832" s="412"/>
      <c r="P3832" s="412"/>
      <c r="Q3832" s="412"/>
      <c r="R3832" s="419" t="s">
        <v>0</v>
      </c>
      <c r="T3832" s="410">
        <v>1</v>
      </c>
    </row>
    <row r="3833" spans="1:20" s="77" customFormat="1" ht="24" hidden="1" customHeight="1">
      <c r="A3833" s="372" t="s">
        <v>2951</v>
      </c>
      <c r="B3833" s="421"/>
      <c r="C3833" s="421" t="s">
        <v>4158</v>
      </c>
      <c r="D3833" s="421" t="s">
        <v>4159</v>
      </c>
      <c r="E3833" s="422" t="s">
        <v>2341</v>
      </c>
      <c r="F3833" s="415"/>
      <c r="G3833" s="416"/>
      <c r="H3833" s="417">
        <f t="shared" si="5211"/>
        <v>0</v>
      </c>
      <c r="I3833" s="416"/>
      <c r="J3833" s="417">
        <f t="shared" si="5212"/>
        <v>0</v>
      </c>
      <c r="K3833" s="416">
        <v>195672</v>
      </c>
      <c r="L3833" s="417">
        <f t="shared" si="5213"/>
        <v>0</v>
      </c>
      <c r="M3833" s="417">
        <f t="shared" si="5214"/>
        <v>195672</v>
      </c>
      <c r="N3833" s="417">
        <f t="shared" si="5204"/>
        <v>0</v>
      </c>
      <c r="O3833" s="417">
        <f t="shared" ref="O3833" si="5239">F3833-F3832</f>
        <v>0</v>
      </c>
      <c r="P3833" s="417">
        <f t="shared" ref="P3833:Q3833" si="5240">M3833-M3832</f>
        <v>0</v>
      </c>
      <c r="Q3833" s="417">
        <f t="shared" si="5240"/>
        <v>0</v>
      </c>
      <c r="R3833" s="422"/>
      <c r="T3833" s="415">
        <v>1</v>
      </c>
    </row>
    <row r="3834" spans="1:20" s="485" customFormat="1" ht="24" hidden="1" customHeight="1">
      <c r="A3834" s="366" t="s">
        <v>2952</v>
      </c>
      <c r="B3834" s="418" t="s">
        <v>0</v>
      </c>
      <c r="C3834" s="418" t="s">
        <v>4163</v>
      </c>
      <c r="D3834" s="418" t="s">
        <v>4164</v>
      </c>
      <c r="E3834" s="419" t="s">
        <v>2341</v>
      </c>
      <c r="F3834" s="410"/>
      <c r="G3834" s="411"/>
      <c r="H3834" s="412">
        <f>INT($F3834*G3834)</f>
        <v>0</v>
      </c>
      <c r="I3834" s="411"/>
      <c r="J3834" s="412">
        <f>INT($F3834*I3834)</f>
        <v>0</v>
      </c>
      <c r="K3834" s="411">
        <v>86756</v>
      </c>
      <c r="L3834" s="412">
        <f>INT($F3834*K3834)</f>
        <v>0</v>
      </c>
      <c r="M3834" s="412">
        <f>+G3834+I3834+K3834</f>
        <v>86756</v>
      </c>
      <c r="N3834" s="412">
        <f>H3834+J3834+L3834</f>
        <v>0</v>
      </c>
      <c r="O3834" s="412"/>
      <c r="P3834" s="412"/>
      <c r="Q3834" s="412"/>
      <c r="R3834" s="419" t="s">
        <v>0</v>
      </c>
      <c r="T3834" s="410">
        <v>1</v>
      </c>
    </row>
    <row r="3835" spans="1:20" s="77" customFormat="1" ht="24" hidden="1" customHeight="1">
      <c r="A3835" s="372" t="s">
        <v>4162</v>
      </c>
      <c r="B3835" s="421"/>
      <c r="C3835" s="421" t="s">
        <v>4163</v>
      </c>
      <c r="D3835" s="421" t="s">
        <v>4164</v>
      </c>
      <c r="E3835" s="422" t="s">
        <v>2341</v>
      </c>
      <c r="F3835" s="415"/>
      <c r="G3835" s="416"/>
      <c r="H3835" s="417">
        <f t="shared" si="5211"/>
        <v>0</v>
      </c>
      <c r="I3835" s="416"/>
      <c r="J3835" s="417">
        <f t="shared" si="5212"/>
        <v>0</v>
      </c>
      <c r="K3835" s="416">
        <v>86756</v>
      </c>
      <c r="L3835" s="417">
        <f t="shared" si="5213"/>
        <v>0</v>
      </c>
      <c r="M3835" s="417">
        <f t="shared" si="5214"/>
        <v>86756</v>
      </c>
      <c r="N3835" s="417">
        <f t="shared" si="5204"/>
        <v>0</v>
      </c>
      <c r="O3835" s="417">
        <f t="shared" ref="O3835" si="5241">F3835-F3834</f>
        <v>0</v>
      </c>
      <c r="P3835" s="417">
        <f t="shared" ref="P3835:Q3835" si="5242">M3835-M3834</f>
        <v>0</v>
      </c>
      <c r="Q3835" s="417">
        <f t="shared" si="5242"/>
        <v>0</v>
      </c>
      <c r="R3835" s="422"/>
      <c r="T3835" s="415">
        <v>1</v>
      </c>
    </row>
    <row r="3836" spans="1:20" s="485" customFormat="1" ht="24" hidden="1" customHeight="1">
      <c r="A3836" s="366" t="s">
        <v>2952</v>
      </c>
      <c r="B3836" s="418" t="s">
        <v>0</v>
      </c>
      <c r="C3836" s="418" t="s">
        <v>4165</v>
      </c>
      <c r="D3836" s="418" t="s">
        <v>4166</v>
      </c>
      <c r="E3836" s="419" t="s">
        <v>2341</v>
      </c>
      <c r="F3836" s="410"/>
      <c r="G3836" s="411"/>
      <c r="H3836" s="412">
        <f>INT($F3836*G3836)</f>
        <v>0</v>
      </c>
      <c r="I3836" s="411"/>
      <c r="J3836" s="412">
        <f>INT($F3836*I3836)</f>
        <v>0</v>
      </c>
      <c r="K3836" s="411">
        <v>202745</v>
      </c>
      <c r="L3836" s="412">
        <f>INT($F3836*K3836)</f>
        <v>0</v>
      </c>
      <c r="M3836" s="412">
        <f>+G3836+I3836+K3836</f>
        <v>202745</v>
      </c>
      <c r="N3836" s="412">
        <f>H3836+J3836+L3836</f>
        <v>0</v>
      </c>
      <c r="O3836" s="412"/>
      <c r="P3836" s="412"/>
      <c r="Q3836" s="412"/>
      <c r="R3836" s="419" t="s">
        <v>0</v>
      </c>
      <c r="T3836" s="410">
        <v>1</v>
      </c>
    </row>
    <row r="3837" spans="1:20" s="77" customFormat="1" ht="24" hidden="1" customHeight="1">
      <c r="A3837" s="372" t="s">
        <v>4167</v>
      </c>
      <c r="B3837" s="421"/>
      <c r="C3837" s="421" t="s">
        <v>4165</v>
      </c>
      <c r="D3837" s="421" t="s">
        <v>4166</v>
      </c>
      <c r="E3837" s="422" t="s">
        <v>2341</v>
      </c>
      <c r="F3837" s="415"/>
      <c r="G3837" s="416"/>
      <c r="H3837" s="417">
        <f t="shared" si="5211"/>
        <v>0</v>
      </c>
      <c r="I3837" s="416"/>
      <c r="J3837" s="417">
        <f t="shared" si="5212"/>
        <v>0</v>
      </c>
      <c r="K3837" s="416">
        <v>202745</v>
      </c>
      <c r="L3837" s="417">
        <f t="shared" si="5213"/>
        <v>0</v>
      </c>
      <c r="M3837" s="417">
        <f t="shared" si="5214"/>
        <v>202745</v>
      </c>
      <c r="N3837" s="417">
        <f t="shared" si="5204"/>
        <v>0</v>
      </c>
      <c r="O3837" s="417">
        <f t="shared" ref="O3837" si="5243">F3837-F3836</f>
        <v>0</v>
      </c>
      <c r="P3837" s="417">
        <f t="shared" ref="P3837:Q3837" si="5244">M3837-M3836</f>
        <v>0</v>
      </c>
      <c r="Q3837" s="417">
        <f t="shared" si="5244"/>
        <v>0</v>
      </c>
      <c r="R3837" s="422"/>
      <c r="T3837" s="415">
        <v>1</v>
      </c>
    </row>
    <row r="3838" spans="1:20" s="485" customFormat="1" ht="24" hidden="1" customHeight="1">
      <c r="A3838" s="366" t="s">
        <v>2952</v>
      </c>
      <c r="B3838" s="418" t="s">
        <v>0</v>
      </c>
      <c r="C3838" s="418" t="s">
        <v>4168</v>
      </c>
      <c r="D3838" s="418" t="s">
        <v>4169</v>
      </c>
      <c r="E3838" s="419" t="s">
        <v>2341</v>
      </c>
      <c r="F3838" s="410"/>
      <c r="G3838" s="411"/>
      <c r="H3838" s="412">
        <f>INT($F3838*G3838)</f>
        <v>0</v>
      </c>
      <c r="I3838" s="411"/>
      <c r="J3838" s="412">
        <f>INT($F3838*I3838)</f>
        <v>0</v>
      </c>
      <c r="K3838" s="411">
        <v>216607</v>
      </c>
      <c r="L3838" s="412">
        <f>INT($F3838*K3838)</f>
        <v>0</v>
      </c>
      <c r="M3838" s="412">
        <f>+G3838+I3838+K3838</f>
        <v>216607</v>
      </c>
      <c r="N3838" s="412">
        <f>H3838+J3838+L3838</f>
        <v>0</v>
      </c>
      <c r="O3838" s="412"/>
      <c r="P3838" s="412"/>
      <c r="Q3838" s="412"/>
      <c r="R3838" s="419" t="s">
        <v>0</v>
      </c>
      <c r="T3838" s="410">
        <v>1</v>
      </c>
    </row>
    <row r="3839" spans="1:20" s="77" customFormat="1" ht="24" hidden="1" customHeight="1">
      <c r="A3839" s="372" t="s">
        <v>2951</v>
      </c>
      <c r="B3839" s="421"/>
      <c r="C3839" s="421" t="s">
        <v>4168</v>
      </c>
      <c r="D3839" s="421" t="s">
        <v>4169</v>
      </c>
      <c r="E3839" s="422" t="s">
        <v>2341</v>
      </c>
      <c r="F3839" s="415"/>
      <c r="G3839" s="416"/>
      <c r="H3839" s="417">
        <f t="shared" si="5211"/>
        <v>0</v>
      </c>
      <c r="I3839" s="416"/>
      <c r="J3839" s="417">
        <f t="shared" si="5212"/>
        <v>0</v>
      </c>
      <c r="K3839" s="416">
        <v>216607</v>
      </c>
      <c r="L3839" s="417">
        <f t="shared" si="5213"/>
        <v>0</v>
      </c>
      <c r="M3839" s="417">
        <f t="shared" si="5214"/>
        <v>216607</v>
      </c>
      <c r="N3839" s="417">
        <f t="shared" si="5204"/>
        <v>0</v>
      </c>
      <c r="O3839" s="417">
        <f t="shared" ref="O3839" si="5245">F3839-F3838</f>
        <v>0</v>
      </c>
      <c r="P3839" s="417">
        <f t="shared" ref="P3839:Q3839" si="5246">M3839-M3838</f>
        <v>0</v>
      </c>
      <c r="Q3839" s="417">
        <f t="shared" si="5246"/>
        <v>0</v>
      </c>
      <c r="R3839" s="422"/>
      <c r="T3839" s="415">
        <v>1</v>
      </c>
    </row>
    <row r="3840" spans="1:20" s="485" customFormat="1" ht="24" hidden="1" customHeight="1">
      <c r="A3840" s="366" t="s">
        <v>2962</v>
      </c>
      <c r="B3840" s="418" t="s">
        <v>0</v>
      </c>
      <c r="C3840" s="418" t="s">
        <v>4170</v>
      </c>
      <c r="D3840" s="418" t="s">
        <v>4171</v>
      </c>
      <c r="E3840" s="419" t="s">
        <v>2341</v>
      </c>
      <c r="F3840" s="410"/>
      <c r="G3840" s="411"/>
      <c r="H3840" s="412">
        <f>INT($F3840*G3840)</f>
        <v>0</v>
      </c>
      <c r="I3840" s="411"/>
      <c r="J3840" s="412">
        <f>INT($F3840*I3840)</f>
        <v>0</v>
      </c>
      <c r="K3840" s="411">
        <v>55637</v>
      </c>
      <c r="L3840" s="412">
        <f>INT($F3840*K3840)</f>
        <v>0</v>
      </c>
      <c r="M3840" s="412">
        <f>+G3840+I3840+K3840</f>
        <v>55637</v>
      </c>
      <c r="N3840" s="412">
        <f>H3840+J3840+L3840</f>
        <v>0</v>
      </c>
      <c r="O3840" s="412"/>
      <c r="P3840" s="412"/>
      <c r="Q3840" s="412"/>
      <c r="R3840" s="419" t="s">
        <v>0</v>
      </c>
      <c r="T3840" s="410">
        <v>1</v>
      </c>
    </row>
    <row r="3841" spans="1:20" s="77" customFormat="1" ht="24" hidden="1" customHeight="1">
      <c r="A3841" s="372" t="s">
        <v>2951</v>
      </c>
      <c r="B3841" s="421"/>
      <c r="C3841" s="421" t="s">
        <v>4170</v>
      </c>
      <c r="D3841" s="421" t="s">
        <v>4171</v>
      </c>
      <c r="E3841" s="422" t="s">
        <v>2341</v>
      </c>
      <c r="F3841" s="415"/>
      <c r="G3841" s="416"/>
      <c r="H3841" s="417">
        <f t="shared" si="5211"/>
        <v>0</v>
      </c>
      <c r="I3841" s="416"/>
      <c r="J3841" s="417">
        <f t="shared" si="5212"/>
        <v>0</v>
      </c>
      <c r="K3841" s="416">
        <v>55637</v>
      </c>
      <c r="L3841" s="417">
        <f t="shared" si="5213"/>
        <v>0</v>
      </c>
      <c r="M3841" s="417">
        <f t="shared" si="5214"/>
        <v>55637</v>
      </c>
      <c r="N3841" s="417">
        <f t="shared" si="5204"/>
        <v>0</v>
      </c>
      <c r="O3841" s="417">
        <f t="shared" ref="O3841" si="5247">F3841-F3840</f>
        <v>0</v>
      </c>
      <c r="P3841" s="417">
        <f t="shared" ref="P3841:Q3841" si="5248">M3841-M3840</f>
        <v>0</v>
      </c>
      <c r="Q3841" s="417">
        <f t="shared" si="5248"/>
        <v>0</v>
      </c>
      <c r="R3841" s="422"/>
      <c r="T3841" s="415">
        <v>1</v>
      </c>
    </row>
    <row r="3842" spans="1:20" s="485" customFormat="1" ht="24" hidden="1" customHeight="1">
      <c r="A3842" s="366" t="s">
        <v>4172</v>
      </c>
      <c r="B3842" s="418" t="s">
        <v>0</v>
      </c>
      <c r="C3842" s="418" t="s">
        <v>4148</v>
      </c>
      <c r="D3842" s="418" t="s">
        <v>4149</v>
      </c>
      <c r="E3842" s="419" t="s">
        <v>2341</v>
      </c>
      <c r="F3842" s="410"/>
      <c r="G3842" s="411"/>
      <c r="H3842" s="412">
        <f>INT($F3842*G3842)</f>
        <v>0</v>
      </c>
      <c r="I3842" s="411"/>
      <c r="J3842" s="412">
        <f>INT($F3842*I3842)</f>
        <v>0</v>
      </c>
      <c r="K3842" s="411">
        <v>21877</v>
      </c>
      <c r="L3842" s="412">
        <f>INT($F3842*K3842)</f>
        <v>0</v>
      </c>
      <c r="M3842" s="412">
        <f>+G3842+I3842+K3842</f>
        <v>21877</v>
      </c>
      <c r="N3842" s="412">
        <f>H3842+J3842+L3842</f>
        <v>0</v>
      </c>
      <c r="O3842" s="412"/>
      <c r="P3842" s="412"/>
      <c r="Q3842" s="412"/>
      <c r="R3842" s="419" t="s">
        <v>0</v>
      </c>
      <c r="T3842" s="410">
        <v>1</v>
      </c>
    </row>
    <row r="3843" spans="1:20" s="77" customFormat="1" ht="24" hidden="1" customHeight="1">
      <c r="A3843" s="372" t="s">
        <v>2276</v>
      </c>
      <c r="B3843" s="421"/>
      <c r="C3843" s="421" t="s">
        <v>4148</v>
      </c>
      <c r="D3843" s="421" t="s">
        <v>4149</v>
      </c>
      <c r="E3843" s="422" t="s">
        <v>2341</v>
      </c>
      <c r="F3843" s="415"/>
      <c r="G3843" s="416"/>
      <c r="H3843" s="417">
        <f t="shared" si="5211"/>
        <v>0</v>
      </c>
      <c r="I3843" s="416"/>
      <c r="J3843" s="417">
        <f t="shared" si="5212"/>
        <v>0</v>
      </c>
      <c r="K3843" s="416">
        <v>21877</v>
      </c>
      <c r="L3843" s="417">
        <f t="shared" si="5213"/>
        <v>0</v>
      </c>
      <c r="M3843" s="417">
        <f t="shared" si="5214"/>
        <v>21877</v>
      </c>
      <c r="N3843" s="417">
        <f t="shared" si="5204"/>
        <v>0</v>
      </c>
      <c r="O3843" s="417">
        <f t="shared" ref="O3843" si="5249">F3843-F3842</f>
        <v>0</v>
      </c>
      <c r="P3843" s="417">
        <f t="shared" ref="P3843:Q3843" si="5250">M3843-M3842</f>
        <v>0</v>
      </c>
      <c r="Q3843" s="417">
        <f t="shared" si="5250"/>
        <v>0</v>
      </c>
      <c r="R3843" s="422"/>
      <c r="T3843" s="415">
        <v>1</v>
      </c>
    </row>
    <row r="3844" spans="1:20" s="485" customFormat="1" ht="24" hidden="1" customHeight="1">
      <c r="A3844" s="366" t="s">
        <v>2952</v>
      </c>
      <c r="B3844" s="418" t="s">
        <v>0</v>
      </c>
      <c r="C3844" s="418" t="s">
        <v>4163</v>
      </c>
      <c r="D3844" s="418" t="s">
        <v>4164</v>
      </c>
      <c r="E3844" s="419" t="s">
        <v>2341</v>
      </c>
      <c r="F3844" s="410"/>
      <c r="G3844" s="411"/>
      <c r="H3844" s="412">
        <f>INT($F3844*G3844)</f>
        <v>0</v>
      </c>
      <c r="I3844" s="411"/>
      <c r="J3844" s="412">
        <f>INT($F3844*I3844)</f>
        <v>0</v>
      </c>
      <c r="K3844" s="411">
        <v>86756</v>
      </c>
      <c r="L3844" s="412">
        <f>INT($F3844*K3844)</f>
        <v>0</v>
      </c>
      <c r="M3844" s="412">
        <f>+G3844+I3844+K3844</f>
        <v>86756</v>
      </c>
      <c r="N3844" s="412">
        <f>H3844+J3844+L3844</f>
        <v>0</v>
      </c>
      <c r="O3844" s="412"/>
      <c r="P3844" s="412"/>
      <c r="Q3844" s="412"/>
      <c r="R3844" s="419" t="s">
        <v>0</v>
      </c>
      <c r="T3844" s="410">
        <v>1</v>
      </c>
    </row>
    <row r="3845" spans="1:20" s="77" customFormat="1" ht="24" hidden="1" customHeight="1">
      <c r="A3845" s="372" t="s">
        <v>2274</v>
      </c>
      <c r="B3845" s="421"/>
      <c r="C3845" s="421" t="s">
        <v>4163</v>
      </c>
      <c r="D3845" s="421" t="s">
        <v>4164</v>
      </c>
      <c r="E3845" s="422" t="s">
        <v>2341</v>
      </c>
      <c r="F3845" s="415"/>
      <c r="G3845" s="416"/>
      <c r="H3845" s="417">
        <f t="shared" si="5211"/>
        <v>0</v>
      </c>
      <c r="I3845" s="416"/>
      <c r="J3845" s="417">
        <f t="shared" si="5212"/>
        <v>0</v>
      </c>
      <c r="K3845" s="416">
        <v>86756</v>
      </c>
      <c r="L3845" s="417">
        <f t="shared" si="5213"/>
        <v>0</v>
      </c>
      <c r="M3845" s="417">
        <f t="shared" si="5214"/>
        <v>86756</v>
      </c>
      <c r="N3845" s="417">
        <f t="shared" si="5204"/>
        <v>0</v>
      </c>
      <c r="O3845" s="417">
        <f t="shared" ref="O3845" si="5251">F3845-F3844</f>
        <v>0</v>
      </c>
      <c r="P3845" s="417">
        <f t="shared" ref="P3845:Q3845" si="5252">M3845-M3844</f>
        <v>0</v>
      </c>
      <c r="Q3845" s="417">
        <f t="shared" si="5252"/>
        <v>0</v>
      </c>
      <c r="R3845" s="422"/>
      <c r="T3845" s="415">
        <v>1</v>
      </c>
    </row>
    <row r="3846" spans="1:20" s="485" customFormat="1" ht="24" hidden="1" customHeight="1">
      <c r="A3846" s="366" t="s">
        <v>3064</v>
      </c>
      <c r="B3846" s="418" t="s">
        <v>0</v>
      </c>
      <c r="C3846" s="418" t="s">
        <v>4165</v>
      </c>
      <c r="D3846" s="418" t="s">
        <v>4166</v>
      </c>
      <c r="E3846" s="419" t="s">
        <v>2341</v>
      </c>
      <c r="F3846" s="410"/>
      <c r="G3846" s="411"/>
      <c r="H3846" s="412">
        <f>INT($F3846*G3846)</f>
        <v>0</v>
      </c>
      <c r="I3846" s="411"/>
      <c r="J3846" s="412">
        <f>INT($F3846*I3846)</f>
        <v>0</v>
      </c>
      <c r="K3846" s="411">
        <v>202745</v>
      </c>
      <c r="L3846" s="412">
        <f>INT($F3846*K3846)</f>
        <v>0</v>
      </c>
      <c r="M3846" s="412">
        <f>+G3846+I3846+K3846</f>
        <v>202745</v>
      </c>
      <c r="N3846" s="412">
        <f>H3846+J3846+L3846</f>
        <v>0</v>
      </c>
      <c r="O3846" s="412"/>
      <c r="P3846" s="412"/>
      <c r="Q3846" s="412"/>
      <c r="R3846" s="419" t="s">
        <v>0</v>
      </c>
      <c r="T3846" s="410">
        <v>1</v>
      </c>
    </row>
    <row r="3847" spans="1:20" s="77" customFormat="1" ht="24" hidden="1" customHeight="1">
      <c r="A3847" s="372" t="s">
        <v>2072</v>
      </c>
      <c r="B3847" s="421"/>
      <c r="C3847" s="421" t="s">
        <v>4165</v>
      </c>
      <c r="D3847" s="421" t="s">
        <v>4166</v>
      </c>
      <c r="E3847" s="422" t="s">
        <v>2341</v>
      </c>
      <c r="F3847" s="415"/>
      <c r="G3847" s="416"/>
      <c r="H3847" s="417">
        <f t="shared" si="5211"/>
        <v>0</v>
      </c>
      <c r="I3847" s="416"/>
      <c r="J3847" s="417">
        <f t="shared" si="5212"/>
        <v>0</v>
      </c>
      <c r="K3847" s="416">
        <v>202745</v>
      </c>
      <c r="L3847" s="417">
        <f t="shared" si="5213"/>
        <v>0</v>
      </c>
      <c r="M3847" s="417">
        <f t="shared" si="5214"/>
        <v>202745</v>
      </c>
      <c r="N3847" s="417">
        <f t="shared" si="5204"/>
        <v>0</v>
      </c>
      <c r="O3847" s="417">
        <f t="shared" ref="O3847" si="5253">F3847-F3846</f>
        <v>0</v>
      </c>
      <c r="P3847" s="417">
        <f t="shared" ref="P3847:Q3847" si="5254">M3847-M3846</f>
        <v>0</v>
      </c>
      <c r="Q3847" s="417">
        <f t="shared" si="5254"/>
        <v>0</v>
      </c>
      <c r="R3847" s="422"/>
      <c r="T3847" s="415">
        <v>1</v>
      </c>
    </row>
    <row r="3848" spans="1:20" s="485" customFormat="1" ht="24" hidden="1" customHeight="1">
      <c r="A3848" s="366" t="s">
        <v>2064</v>
      </c>
      <c r="B3848" s="418" t="s">
        <v>0</v>
      </c>
      <c r="C3848" s="418" t="s">
        <v>4160</v>
      </c>
      <c r="D3848" s="418" t="s">
        <v>4161</v>
      </c>
      <c r="E3848" s="419" t="s">
        <v>2341</v>
      </c>
      <c r="F3848" s="410"/>
      <c r="G3848" s="411"/>
      <c r="H3848" s="412">
        <f>INT($F3848*G3848)</f>
        <v>0</v>
      </c>
      <c r="I3848" s="411"/>
      <c r="J3848" s="412">
        <f>INT($F3848*I3848)</f>
        <v>0</v>
      </c>
      <c r="K3848" s="411">
        <v>353342</v>
      </c>
      <c r="L3848" s="412">
        <f>INT($F3848*K3848)</f>
        <v>0</v>
      </c>
      <c r="M3848" s="412">
        <f>+G3848+I3848+K3848</f>
        <v>353342</v>
      </c>
      <c r="N3848" s="412">
        <f>H3848+J3848+L3848</f>
        <v>0</v>
      </c>
      <c r="O3848" s="412"/>
      <c r="P3848" s="412"/>
      <c r="Q3848" s="412"/>
      <c r="R3848" s="419" t="s">
        <v>0</v>
      </c>
      <c r="T3848" s="410">
        <v>1</v>
      </c>
    </row>
    <row r="3849" spans="1:20" s="77" customFormat="1" ht="24" hidden="1" customHeight="1">
      <c r="A3849" s="372" t="s">
        <v>4162</v>
      </c>
      <c r="B3849" s="421"/>
      <c r="C3849" s="421" t="s">
        <v>4160</v>
      </c>
      <c r="D3849" s="421" t="s">
        <v>4161</v>
      </c>
      <c r="E3849" s="422" t="s">
        <v>2341</v>
      </c>
      <c r="F3849" s="415"/>
      <c r="G3849" s="416"/>
      <c r="H3849" s="417">
        <f t="shared" si="5211"/>
        <v>0</v>
      </c>
      <c r="I3849" s="416"/>
      <c r="J3849" s="417">
        <f t="shared" si="5212"/>
        <v>0</v>
      </c>
      <c r="K3849" s="416">
        <v>353342</v>
      </c>
      <c r="L3849" s="417">
        <f t="shared" si="5213"/>
        <v>0</v>
      </c>
      <c r="M3849" s="417">
        <f t="shared" si="5214"/>
        <v>353342</v>
      </c>
      <c r="N3849" s="417">
        <f t="shared" si="5204"/>
        <v>0</v>
      </c>
      <c r="O3849" s="417">
        <f t="shared" ref="O3849" si="5255">F3849-F3848</f>
        <v>0</v>
      </c>
      <c r="P3849" s="417">
        <f t="shared" ref="P3849:Q3849" si="5256">M3849-M3848</f>
        <v>0</v>
      </c>
      <c r="Q3849" s="417">
        <f t="shared" si="5256"/>
        <v>0</v>
      </c>
      <c r="R3849" s="422"/>
      <c r="T3849" s="415">
        <v>1</v>
      </c>
    </row>
    <row r="3850" spans="1:20" s="485" customFormat="1" ht="24" hidden="1" customHeight="1">
      <c r="A3850" s="366" t="s">
        <v>2064</v>
      </c>
      <c r="B3850" s="418" t="s">
        <v>0</v>
      </c>
      <c r="C3850" s="418" t="s">
        <v>4173</v>
      </c>
      <c r="D3850" s="418" t="s">
        <v>4174</v>
      </c>
      <c r="E3850" s="419" t="s">
        <v>2341</v>
      </c>
      <c r="F3850" s="410"/>
      <c r="G3850" s="411"/>
      <c r="H3850" s="412">
        <f>INT($F3850*G3850)</f>
        <v>0</v>
      </c>
      <c r="I3850" s="411"/>
      <c r="J3850" s="412">
        <f>INT($F3850*I3850)</f>
        <v>0</v>
      </c>
      <c r="K3850" s="411">
        <v>69310</v>
      </c>
      <c r="L3850" s="412">
        <f>INT($F3850*K3850)</f>
        <v>0</v>
      </c>
      <c r="M3850" s="412">
        <f>+G3850+I3850+K3850</f>
        <v>69310</v>
      </c>
      <c r="N3850" s="412">
        <f>H3850+J3850+L3850</f>
        <v>0</v>
      </c>
      <c r="O3850" s="412"/>
      <c r="P3850" s="412"/>
      <c r="Q3850" s="412"/>
      <c r="R3850" s="419" t="s">
        <v>0</v>
      </c>
      <c r="T3850" s="410">
        <v>1</v>
      </c>
    </row>
    <row r="3851" spans="1:20" s="77" customFormat="1" ht="24" hidden="1" customHeight="1">
      <c r="A3851" s="372" t="s">
        <v>2072</v>
      </c>
      <c r="B3851" s="421"/>
      <c r="C3851" s="421" t="s">
        <v>4173</v>
      </c>
      <c r="D3851" s="421" t="s">
        <v>4174</v>
      </c>
      <c r="E3851" s="422" t="s">
        <v>2341</v>
      </c>
      <c r="F3851" s="415"/>
      <c r="G3851" s="416"/>
      <c r="H3851" s="417">
        <f t="shared" si="5211"/>
        <v>0</v>
      </c>
      <c r="I3851" s="416"/>
      <c r="J3851" s="417">
        <f t="shared" si="5212"/>
        <v>0</v>
      </c>
      <c r="K3851" s="416">
        <v>69310</v>
      </c>
      <c r="L3851" s="417">
        <f t="shared" si="5213"/>
        <v>0</v>
      </c>
      <c r="M3851" s="417">
        <f t="shared" si="5214"/>
        <v>69310</v>
      </c>
      <c r="N3851" s="417">
        <f t="shared" si="5204"/>
        <v>0</v>
      </c>
      <c r="O3851" s="417">
        <f t="shared" ref="O3851" si="5257">F3851-F3850</f>
        <v>0</v>
      </c>
      <c r="P3851" s="417">
        <f t="shared" ref="P3851:Q3851" si="5258">M3851-M3850</f>
        <v>0</v>
      </c>
      <c r="Q3851" s="417">
        <f t="shared" si="5258"/>
        <v>0</v>
      </c>
      <c r="R3851" s="422"/>
      <c r="T3851" s="415">
        <v>1</v>
      </c>
    </row>
    <row r="3852" spans="1:20" s="485" customFormat="1" ht="24" hidden="1" customHeight="1">
      <c r="A3852" s="366" t="s">
        <v>2064</v>
      </c>
      <c r="B3852" s="418" t="s">
        <v>0</v>
      </c>
      <c r="C3852" s="418" t="s">
        <v>4175</v>
      </c>
      <c r="D3852" s="418" t="s">
        <v>4176</v>
      </c>
      <c r="E3852" s="419" t="s">
        <v>2341</v>
      </c>
      <c r="F3852" s="410"/>
      <c r="G3852" s="411"/>
      <c r="H3852" s="412">
        <f>INT($F3852*G3852)</f>
        <v>0</v>
      </c>
      <c r="I3852" s="411"/>
      <c r="J3852" s="412">
        <f>INT($F3852*I3852)</f>
        <v>0</v>
      </c>
      <c r="K3852" s="411">
        <v>37814</v>
      </c>
      <c r="L3852" s="412">
        <f>INT($F3852*K3852)</f>
        <v>0</v>
      </c>
      <c r="M3852" s="412">
        <f>+G3852+I3852+K3852</f>
        <v>37814</v>
      </c>
      <c r="N3852" s="412">
        <f>H3852+J3852+L3852</f>
        <v>0</v>
      </c>
      <c r="O3852" s="412"/>
      <c r="P3852" s="412"/>
      <c r="Q3852" s="412"/>
      <c r="R3852" s="419" t="s">
        <v>0</v>
      </c>
      <c r="T3852" s="410">
        <v>1</v>
      </c>
    </row>
    <row r="3853" spans="1:20" s="77" customFormat="1" ht="24" hidden="1" customHeight="1">
      <c r="A3853" s="372" t="s">
        <v>2276</v>
      </c>
      <c r="B3853" s="421"/>
      <c r="C3853" s="421" t="s">
        <v>4175</v>
      </c>
      <c r="D3853" s="421" t="s">
        <v>4176</v>
      </c>
      <c r="E3853" s="422" t="s">
        <v>2341</v>
      </c>
      <c r="F3853" s="415"/>
      <c r="G3853" s="416"/>
      <c r="H3853" s="417">
        <f t="shared" si="5211"/>
        <v>0</v>
      </c>
      <c r="I3853" s="416"/>
      <c r="J3853" s="417">
        <f t="shared" si="5212"/>
        <v>0</v>
      </c>
      <c r="K3853" s="416">
        <v>37814</v>
      </c>
      <c r="L3853" s="417">
        <f t="shared" si="5213"/>
        <v>0</v>
      </c>
      <c r="M3853" s="417">
        <f t="shared" si="5214"/>
        <v>37814</v>
      </c>
      <c r="N3853" s="417">
        <f t="shared" si="5204"/>
        <v>0</v>
      </c>
      <c r="O3853" s="417">
        <f t="shared" ref="O3853" si="5259">F3853-F3852</f>
        <v>0</v>
      </c>
      <c r="P3853" s="417">
        <f t="shared" ref="P3853:Q3853" si="5260">M3853-M3852</f>
        <v>0</v>
      </c>
      <c r="Q3853" s="417">
        <f t="shared" si="5260"/>
        <v>0</v>
      </c>
      <c r="R3853" s="422"/>
      <c r="T3853" s="415">
        <v>1</v>
      </c>
    </row>
    <row r="3854" spans="1:20" s="485" customFormat="1" ht="24" hidden="1" customHeight="1">
      <c r="A3854" s="366" t="s">
        <v>3064</v>
      </c>
      <c r="B3854" s="418" t="s">
        <v>0</v>
      </c>
      <c r="C3854" s="418" t="s">
        <v>4168</v>
      </c>
      <c r="D3854" s="418" t="s">
        <v>4169</v>
      </c>
      <c r="E3854" s="419" t="s">
        <v>2341</v>
      </c>
      <c r="F3854" s="410"/>
      <c r="G3854" s="411"/>
      <c r="H3854" s="412">
        <f>INT($F3854*G3854)</f>
        <v>0</v>
      </c>
      <c r="I3854" s="411"/>
      <c r="J3854" s="412">
        <f>INT($F3854*I3854)</f>
        <v>0</v>
      </c>
      <c r="K3854" s="411">
        <v>218964</v>
      </c>
      <c r="L3854" s="412">
        <f>INT($F3854*K3854)</f>
        <v>0</v>
      </c>
      <c r="M3854" s="412">
        <f>+G3854+I3854+K3854</f>
        <v>218964</v>
      </c>
      <c r="N3854" s="412">
        <f>H3854+J3854+L3854</f>
        <v>0</v>
      </c>
      <c r="O3854" s="412"/>
      <c r="P3854" s="412"/>
      <c r="Q3854" s="412"/>
      <c r="R3854" s="419" t="s">
        <v>0</v>
      </c>
      <c r="T3854" s="410">
        <v>1</v>
      </c>
    </row>
    <row r="3855" spans="1:20" s="77" customFormat="1" ht="24" hidden="1" customHeight="1">
      <c r="A3855" s="372" t="s">
        <v>2072</v>
      </c>
      <c r="B3855" s="421"/>
      <c r="C3855" s="421" t="s">
        <v>4168</v>
      </c>
      <c r="D3855" s="421" t="s">
        <v>4169</v>
      </c>
      <c r="E3855" s="422" t="s">
        <v>2341</v>
      </c>
      <c r="F3855" s="415"/>
      <c r="G3855" s="416"/>
      <c r="H3855" s="417">
        <f t="shared" si="5211"/>
        <v>0</v>
      </c>
      <c r="I3855" s="416"/>
      <c r="J3855" s="417">
        <f t="shared" si="5212"/>
        <v>0</v>
      </c>
      <c r="K3855" s="416">
        <v>218964</v>
      </c>
      <c r="L3855" s="417">
        <f t="shared" si="5213"/>
        <v>0</v>
      </c>
      <c r="M3855" s="417">
        <f t="shared" si="5214"/>
        <v>218964</v>
      </c>
      <c r="N3855" s="417">
        <f t="shared" si="5204"/>
        <v>0</v>
      </c>
      <c r="O3855" s="417">
        <f t="shared" ref="O3855" si="5261">F3855-F3854</f>
        <v>0</v>
      </c>
      <c r="P3855" s="417">
        <f t="shared" ref="P3855:Q3855" si="5262">M3855-M3854</f>
        <v>0</v>
      </c>
      <c r="Q3855" s="417">
        <f t="shared" si="5262"/>
        <v>0</v>
      </c>
      <c r="R3855" s="422"/>
      <c r="T3855" s="415">
        <v>1</v>
      </c>
    </row>
    <row r="3856" spans="1:20" s="485" customFormat="1" ht="24" hidden="1" customHeight="1">
      <c r="A3856" s="366" t="s">
        <v>4157</v>
      </c>
      <c r="B3856" s="418" t="s">
        <v>0</v>
      </c>
      <c r="C3856" s="418" t="s">
        <v>4170</v>
      </c>
      <c r="D3856" s="418" t="s">
        <v>4171</v>
      </c>
      <c r="E3856" s="419" t="s">
        <v>2341</v>
      </c>
      <c r="F3856" s="410"/>
      <c r="G3856" s="411"/>
      <c r="H3856" s="412">
        <f>INT($F3856*G3856)</f>
        <v>0</v>
      </c>
      <c r="I3856" s="411"/>
      <c r="J3856" s="412">
        <f>INT($F3856*I3856)</f>
        <v>0</v>
      </c>
      <c r="K3856" s="411">
        <v>55919</v>
      </c>
      <c r="L3856" s="412">
        <f>INT($F3856*K3856)</f>
        <v>0</v>
      </c>
      <c r="M3856" s="412">
        <f>+G3856+I3856+K3856</f>
        <v>55919</v>
      </c>
      <c r="N3856" s="412">
        <f>H3856+J3856+L3856</f>
        <v>0</v>
      </c>
      <c r="O3856" s="412"/>
      <c r="P3856" s="412"/>
      <c r="Q3856" s="412"/>
      <c r="R3856" s="419" t="s">
        <v>0</v>
      </c>
      <c r="T3856" s="410">
        <v>1</v>
      </c>
    </row>
    <row r="3857" spans="1:20" s="77" customFormat="1" ht="24" hidden="1" customHeight="1">
      <c r="A3857" s="372" t="s">
        <v>4162</v>
      </c>
      <c r="B3857" s="421"/>
      <c r="C3857" s="421" t="s">
        <v>4170</v>
      </c>
      <c r="D3857" s="421" t="s">
        <v>4171</v>
      </c>
      <c r="E3857" s="422" t="s">
        <v>2341</v>
      </c>
      <c r="F3857" s="415"/>
      <c r="G3857" s="416"/>
      <c r="H3857" s="417">
        <f t="shared" si="5211"/>
        <v>0</v>
      </c>
      <c r="I3857" s="416"/>
      <c r="J3857" s="417">
        <f t="shared" si="5212"/>
        <v>0</v>
      </c>
      <c r="K3857" s="416">
        <v>55919</v>
      </c>
      <c r="L3857" s="417">
        <f t="shared" si="5213"/>
        <v>0</v>
      </c>
      <c r="M3857" s="417">
        <f t="shared" si="5214"/>
        <v>55919</v>
      </c>
      <c r="N3857" s="417">
        <f t="shared" si="5204"/>
        <v>0</v>
      </c>
      <c r="O3857" s="417">
        <f t="shared" ref="O3857" si="5263">F3857-F3856</f>
        <v>0</v>
      </c>
      <c r="P3857" s="417">
        <f t="shared" ref="P3857:Q3857" si="5264">M3857-M3856</f>
        <v>0</v>
      </c>
      <c r="Q3857" s="417">
        <f t="shared" si="5264"/>
        <v>0</v>
      </c>
      <c r="R3857" s="422"/>
      <c r="T3857" s="415">
        <v>1</v>
      </c>
    </row>
    <row r="3858" spans="1:20" s="485" customFormat="1" ht="24" hidden="1" customHeight="1">
      <c r="A3858" s="366" t="s">
        <v>3064</v>
      </c>
      <c r="B3858" s="418" t="s">
        <v>0</v>
      </c>
      <c r="C3858" s="418" t="s">
        <v>4148</v>
      </c>
      <c r="D3858" s="418" t="s">
        <v>4149</v>
      </c>
      <c r="E3858" s="419" t="s">
        <v>2341</v>
      </c>
      <c r="F3858" s="410"/>
      <c r="G3858" s="411"/>
      <c r="H3858" s="412">
        <f>INT($F3858*G3858)</f>
        <v>0</v>
      </c>
      <c r="I3858" s="411"/>
      <c r="J3858" s="412">
        <f>INT($F3858*I3858)</f>
        <v>0</v>
      </c>
      <c r="K3858" s="411">
        <v>21877</v>
      </c>
      <c r="L3858" s="412">
        <f>INT($F3858*K3858)</f>
        <v>0</v>
      </c>
      <c r="M3858" s="412">
        <f>+G3858+I3858+K3858</f>
        <v>21877</v>
      </c>
      <c r="N3858" s="412">
        <f>H3858+J3858+L3858</f>
        <v>0</v>
      </c>
      <c r="O3858" s="412"/>
      <c r="P3858" s="412"/>
      <c r="Q3858" s="412"/>
      <c r="R3858" s="419" t="s">
        <v>0</v>
      </c>
      <c r="T3858" s="410">
        <v>1</v>
      </c>
    </row>
    <row r="3859" spans="1:20" s="77" customFormat="1" ht="24" hidden="1" customHeight="1">
      <c r="A3859" s="372" t="s">
        <v>2072</v>
      </c>
      <c r="B3859" s="421"/>
      <c r="C3859" s="421" t="s">
        <v>4148</v>
      </c>
      <c r="D3859" s="421" t="s">
        <v>4149</v>
      </c>
      <c r="E3859" s="422" t="s">
        <v>2341</v>
      </c>
      <c r="F3859" s="415"/>
      <c r="G3859" s="416"/>
      <c r="H3859" s="417">
        <f t="shared" si="5211"/>
        <v>0</v>
      </c>
      <c r="I3859" s="416"/>
      <c r="J3859" s="417">
        <f t="shared" si="5212"/>
        <v>0</v>
      </c>
      <c r="K3859" s="416">
        <v>21877</v>
      </c>
      <c r="L3859" s="417">
        <f t="shared" si="5213"/>
        <v>0</v>
      </c>
      <c r="M3859" s="417">
        <f t="shared" si="5214"/>
        <v>21877</v>
      </c>
      <c r="N3859" s="417">
        <f t="shared" si="5204"/>
        <v>0</v>
      </c>
      <c r="O3859" s="417">
        <f t="shared" ref="O3859" si="5265">F3859-F3858</f>
        <v>0</v>
      </c>
      <c r="P3859" s="417">
        <f t="shared" ref="P3859:Q3859" si="5266">M3859-M3858</f>
        <v>0</v>
      </c>
      <c r="Q3859" s="417">
        <f t="shared" si="5266"/>
        <v>0</v>
      </c>
      <c r="R3859" s="422"/>
      <c r="T3859" s="415">
        <v>1</v>
      </c>
    </row>
    <row r="3860" spans="1:20" s="485" customFormat="1" ht="24" hidden="1" customHeight="1">
      <c r="A3860" s="366" t="s">
        <v>3064</v>
      </c>
      <c r="B3860" s="418" t="s">
        <v>0</v>
      </c>
      <c r="C3860" s="418" t="s">
        <v>4158</v>
      </c>
      <c r="D3860" s="418" t="s">
        <v>4159</v>
      </c>
      <c r="E3860" s="419" t="s">
        <v>2341</v>
      </c>
      <c r="F3860" s="410"/>
      <c r="G3860" s="411"/>
      <c r="H3860" s="412">
        <f>INT($F3860*G3860)</f>
        <v>0</v>
      </c>
      <c r="I3860" s="411"/>
      <c r="J3860" s="412">
        <f>INT($F3860*I3860)</f>
        <v>0</v>
      </c>
      <c r="K3860" s="411">
        <v>199916</v>
      </c>
      <c r="L3860" s="412">
        <f>INT($F3860*K3860)</f>
        <v>0</v>
      </c>
      <c r="M3860" s="412">
        <f>+G3860+I3860+K3860</f>
        <v>199916</v>
      </c>
      <c r="N3860" s="412">
        <f>H3860+J3860+L3860</f>
        <v>0</v>
      </c>
      <c r="O3860" s="412"/>
      <c r="P3860" s="412"/>
      <c r="Q3860" s="412"/>
      <c r="R3860" s="419" t="s">
        <v>0</v>
      </c>
      <c r="T3860" s="410">
        <v>1</v>
      </c>
    </row>
    <row r="3861" spans="1:20" s="77" customFormat="1" ht="24" hidden="1" customHeight="1">
      <c r="A3861" s="372" t="s">
        <v>2072</v>
      </c>
      <c r="B3861" s="421"/>
      <c r="C3861" s="421" t="s">
        <v>4158</v>
      </c>
      <c r="D3861" s="421" t="s">
        <v>4159</v>
      </c>
      <c r="E3861" s="422" t="s">
        <v>2341</v>
      </c>
      <c r="F3861" s="415"/>
      <c r="G3861" s="416"/>
      <c r="H3861" s="417">
        <f t="shared" si="5211"/>
        <v>0</v>
      </c>
      <c r="I3861" s="416"/>
      <c r="J3861" s="417">
        <f t="shared" si="5212"/>
        <v>0</v>
      </c>
      <c r="K3861" s="416">
        <v>199916</v>
      </c>
      <c r="L3861" s="417">
        <f t="shared" si="5213"/>
        <v>0</v>
      </c>
      <c r="M3861" s="417">
        <f t="shared" si="5214"/>
        <v>199916</v>
      </c>
      <c r="N3861" s="417">
        <f t="shared" si="5204"/>
        <v>0</v>
      </c>
      <c r="O3861" s="417">
        <f t="shared" ref="O3861" si="5267">F3861-F3860</f>
        <v>0</v>
      </c>
      <c r="P3861" s="417">
        <f t="shared" ref="P3861:Q3861" si="5268">M3861-M3860</f>
        <v>0</v>
      </c>
      <c r="Q3861" s="417">
        <f t="shared" si="5268"/>
        <v>0</v>
      </c>
      <c r="R3861" s="422"/>
      <c r="T3861" s="415">
        <v>1</v>
      </c>
    </row>
    <row r="3862" spans="1:20" s="485" customFormat="1" ht="24" hidden="1" customHeight="1">
      <c r="A3862" s="366" t="s">
        <v>4113</v>
      </c>
      <c r="B3862" s="418" t="s">
        <v>0</v>
      </c>
      <c r="C3862" s="418" t="s">
        <v>4163</v>
      </c>
      <c r="D3862" s="418" t="s">
        <v>4164</v>
      </c>
      <c r="E3862" s="419" t="s">
        <v>2341</v>
      </c>
      <c r="F3862" s="410"/>
      <c r="G3862" s="411"/>
      <c r="H3862" s="412">
        <f>INT($F3862*G3862)</f>
        <v>0</v>
      </c>
      <c r="I3862" s="411"/>
      <c r="J3862" s="412">
        <f>INT($F3862*I3862)</f>
        <v>0</v>
      </c>
      <c r="K3862" s="411">
        <v>86756</v>
      </c>
      <c r="L3862" s="412">
        <f>INT($F3862*K3862)</f>
        <v>0</v>
      </c>
      <c r="M3862" s="412">
        <f>+G3862+I3862+K3862</f>
        <v>86756</v>
      </c>
      <c r="N3862" s="412">
        <f>H3862+J3862+L3862</f>
        <v>0</v>
      </c>
      <c r="O3862" s="412"/>
      <c r="P3862" s="412"/>
      <c r="Q3862" s="412"/>
      <c r="R3862" s="419" t="s">
        <v>0</v>
      </c>
      <c r="T3862" s="410">
        <v>1</v>
      </c>
    </row>
    <row r="3863" spans="1:20" s="77" customFormat="1" ht="24" hidden="1" customHeight="1">
      <c r="A3863" s="372" t="s">
        <v>2072</v>
      </c>
      <c r="B3863" s="421"/>
      <c r="C3863" s="421" t="s">
        <v>4163</v>
      </c>
      <c r="D3863" s="421" t="s">
        <v>4164</v>
      </c>
      <c r="E3863" s="422" t="s">
        <v>2341</v>
      </c>
      <c r="F3863" s="415"/>
      <c r="G3863" s="416"/>
      <c r="H3863" s="417">
        <f t="shared" ref="H3863:H3915" si="5269">INT($F3863*G3863)</f>
        <v>0</v>
      </c>
      <c r="I3863" s="416"/>
      <c r="J3863" s="417">
        <f t="shared" ref="J3863:J3915" si="5270">INT($F3863*I3863)</f>
        <v>0</v>
      </c>
      <c r="K3863" s="416">
        <v>86756</v>
      </c>
      <c r="L3863" s="417">
        <f t="shared" ref="L3863:L3915" si="5271">INT($F3863*K3863)</f>
        <v>0</v>
      </c>
      <c r="M3863" s="417">
        <f t="shared" ref="M3863:M3915" si="5272">+G3863+I3863+K3863</f>
        <v>86756</v>
      </c>
      <c r="N3863" s="417">
        <f t="shared" ref="N3863:N3915" si="5273">H3863+J3863+L3863</f>
        <v>0</v>
      </c>
      <c r="O3863" s="417">
        <f t="shared" ref="O3863" si="5274">F3863-F3862</f>
        <v>0</v>
      </c>
      <c r="P3863" s="417">
        <f t="shared" ref="P3863:Q3863" si="5275">M3863-M3862</f>
        <v>0</v>
      </c>
      <c r="Q3863" s="417">
        <f t="shared" si="5275"/>
        <v>0</v>
      </c>
      <c r="R3863" s="422"/>
      <c r="T3863" s="415">
        <v>1</v>
      </c>
    </row>
    <row r="3864" spans="1:20" s="485" customFormat="1" ht="24" hidden="1" customHeight="1">
      <c r="A3864" s="366" t="s">
        <v>2064</v>
      </c>
      <c r="B3864" s="418" t="s">
        <v>0</v>
      </c>
      <c r="C3864" s="418" t="s">
        <v>4165</v>
      </c>
      <c r="D3864" s="418" t="s">
        <v>4166</v>
      </c>
      <c r="E3864" s="419" t="s">
        <v>2341</v>
      </c>
      <c r="F3864" s="410"/>
      <c r="G3864" s="411"/>
      <c r="H3864" s="412">
        <f>INT($F3864*G3864)</f>
        <v>0</v>
      </c>
      <c r="I3864" s="411"/>
      <c r="J3864" s="412">
        <f>INT($F3864*I3864)</f>
        <v>0</v>
      </c>
      <c r="K3864" s="411">
        <v>202745</v>
      </c>
      <c r="L3864" s="412">
        <f>INT($F3864*K3864)</f>
        <v>0</v>
      </c>
      <c r="M3864" s="412">
        <f>+G3864+I3864+K3864</f>
        <v>202745</v>
      </c>
      <c r="N3864" s="412">
        <f>H3864+J3864+L3864</f>
        <v>0</v>
      </c>
      <c r="O3864" s="412"/>
      <c r="P3864" s="412"/>
      <c r="Q3864" s="412"/>
      <c r="R3864" s="419" t="s">
        <v>0</v>
      </c>
      <c r="T3864" s="410">
        <v>1</v>
      </c>
    </row>
    <row r="3865" spans="1:20" s="77" customFormat="1" ht="24" hidden="1" customHeight="1">
      <c r="A3865" s="372" t="s">
        <v>2072</v>
      </c>
      <c r="B3865" s="421"/>
      <c r="C3865" s="421" t="s">
        <v>4165</v>
      </c>
      <c r="D3865" s="421" t="s">
        <v>4166</v>
      </c>
      <c r="E3865" s="422" t="s">
        <v>2341</v>
      </c>
      <c r="F3865" s="415"/>
      <c r="G3865" s="416"/>
      <c r="H3865" s="417">
        <f t="shared" si="5269"/>
        <v>0</v>
      </c>
      <c r="I3865" s="416"/>
      <c r="J3865" s="417">
        <f t="shared" si="5270"/>
        <v>0</v>
      </c>
      <c r="K3865" s="416">
        <v>202745</v>
      </c>
      <c r="L3865" s="417">
        <f t="shared" si="5271"/>
        <v>0</v>
      </c>
      <c r="M3865" s="417">
        <f t="shared" si="5272"/>
        <v>202745</v>
      </c>
      <c r="N3865" s="417">
        <f t="shared" si="5273"/>
        <v>0</v>
      </c>
      <c r="O3865" s="417">
        <f t="shared" ref="O3865" si="5276">F3865-F3864</f>
        <v>0</v>
      </c>
      <c r="P3865" s="417">
        <f t="shared" ref="P3865:Q3865" si="5277">M3865-M3864</f>
        <v>0</v>
      </c>
      <c r="Q3865" s="417">
        <f t="shared" si="5277"/>
        <v>0</v>
      </c>
      <c r="R3865" s="422"/>
      <c r="T3865" s="415">
        <v>1</v>
      </c>
    </row>
    <row r="3866" spans="1:20" s="485" customFormat="1" ht="24" hidden="1" customHeight="1">
      <c r="A3866" s="366" t="s">
        <v>2064</v>
      </c>
      <c r="B3866" s="418" t="s">
        <v>0</v>
      </c>
      <c r="C3866" s="418" t="s">
        <v>4160</v>
      </c>
      <c r="D3866" s="418" t="s">
        <v>4161</v>
      </c>
      <c r="E3866" s="419" t="s">
        <v>2341</v>
      </c>
      <c r="F3866" s="410"/>
      <c r="G3866" s="411"/>
      <c r="H3866" s="412">
        <f>INT($F3866*G3866)</f>
        <v>0</v>
      </c>
      <c r="I3866" s="411"/>
      <c r="J3866" s="412">
        <f>INT($F3866*I3866)</f>
        <v>0</v>
      </c>
      <c r="K3866" s="411">
        <v>353436</v>
      </c>
      <c r="L3866" s="412">
        <f>INT($F3866*K3866)</f>
        <v>0</v>
      </c>
      <c r="M3866" s="412">
        <f>+G3866+I3866+K3866</f>
        <v>353436</v>
      </c>
      <c r="N3866" s="412">
        <f>H3866+J3866+L3866</f>
        <v>0</v>
      </c>
      <c r="O3866" s="412"/>
      <c r="P3866" s="412"/>
      <c r="Q3866" s="412"/>
      <c r="R3866" s="419" t="s">
        <v>0</v>
      </c>
      <c r="T3866" s="410">
        <v>1</v>
      </c>
    </row>
    <row r="3867" spans="1:20" s="77" customFormat="1" ht="24" hidden="1" customHeight="1">
      <c r="A3867" s="372" t="s">
        <v>2072</v>
      </c>
      <c r="B3867" s="421"/>
      <c r="C3867" s="421" t="s">
        <v>4160</v>
      </c>
      <c r="D3867" s="421" t="s">
        <v>4161</v>
      </c>
      <c r="E3867" s="422" t="s">
        <v>2341</v>
      </c>
      <c r="F3867" s="415"/>
      <c r="G3867" s="416"/>
      <c r="H3867" s="417">
        <f t="shared" si="5269"/>
        <v>0</v>
      </c>
      <c r="I3867" s="416"/>
      <c r="J3867" s="417">
        <f t="shared" si="5270"/>
        <v>0</v>
      </c>
      <c r="K3867" s="416">
        <v>353436</v>
      </c>
      <c r="L3867" s="417">
        <f t="shared" si="5271"/>
        <v>0</v>
      </c>
      <c r="M3867" s="417">
        <f t="shared" si="5272"/>
        <v>353436</v>
      </c>
      <c r="N3867" s="417">
        <f t="shared" si="5273"/>
        <v>0</v>
      </c>
      <c r="O3867" s="417">
        <f t="shared" ref="O3867" si="5278">F3867-F3866</f>
        <v>0</v>
      </c>
      <c r="P3867" s="417">
        <f t="shared" ref="P3867:Q3867" si="5279">M3867-M3866</f>
        <v>0</v>
      </c>
      <c r="Q3867" s="417">
        <f t="shared" si="5279"/>
        <v>0</v>
      </c>
      <c r="R3867" s="422"/>
      <c r="T3867" s="415">
        <v>1</v>
      </c>
    </row>
    <row r="3868" spans="1:20" s="485" customFormat="1" ht="24" hidden="1" customHeight="1">
      <c r="A3868" s="366" t="s">
        <v>2064</v>
      </c>
      <c r="B3868" s="418" t="s">
        <v>0</v>
      </c>
      <c r="C3868" s="418" t="s">
        <v>4177</v>
      </c>
      <c r="D3868" s="418" t="s">
        <v>4178</v>
      </c>
      <c r="E3868" s="419" t="s">
        <v>2341</v>
      </c>
      <c r="F3868" s="410"/>
      <c r="G3868" s="411"/>
      <c r="H3868" s="412">
        <f>INT($F3868*G3868)</f>
        <v>0</v>
      </c>
      <c r="I3868" s="411"/>
      <c r="J3868" s="412">
        <f>INT($F3868*I3868)</f>
        <v>0</v>
      </c>
      <c r="K3868" s="411">
        <v>133528</v>
      </c>
      <c r="L3868" s="412">
        <f>INT($F3868*K3868)</f>
        <v>0</v>
      </c>
      <c r="M3868" s="412">
        <f>+G3868+I3868+K3868</f>
        <v>133528</v>
      </c>
      <c r="N3868" s="412">
        <f>H3868+J3868+L3868</f>
        <v>0</v>
      </c>
      <c r="O3868" s="412"/>
      <c r="P3868" s="412"/>
      <c r="Q3868" s="412"/>
      <c r="R3868" s="419" t="s">
        <v>0</v>
      </c>
      <c r="T3868" s="410">
        <v>1</v>
      </c>
    </row>
    <row r="3869" spans="1:20" s="77" customFormat="1" ht="24" hidden="1" customHeight="1">
      <c r="A3869" s="372" t="s">
        <v>2072</v>
      </c>
      <c r="B3869" s="421"/>
      <c r="C3869" s="421" t="s">
        <v>4177</v>
      </c>
      <c r="D3869" s="421" t="s">
        <v>4178</v>
      </c>
      <c r="E3869" s="422" t="s">
        <v>2341</v>
      </c>
      <c r="F3869" s="415"/>
      <c r="G3869" s="416"/>
      <c r="H3869" s="417">
        <f t="shared" si="5269"/>
        <v>0</v>
      </c>
      <c r="I3869" s="416"/>
      <c r="J3869" s="417">
        <f t="shared" si="5270"/>
        <v>0</v>
      </c>
      <c r="K3869" s="416">
        <v>133528</v>
      </c>
      <c r="L3869" s="417">
        <f t="shared" si="5271"/>
        <v>0</v>
      </c>
      <c r="M3869" s="417">
        <f t="shared" si="5272"/>
        <v>133528</v>
      </c>
      <c r="N3869" s="417">
        <f t="shared" si="5273"/>
        <v>0</v>
      </c>
      <c r="O3869" s="417">
        <f t="shared" ref="O3869" si="5280">F3869-F3868</f>
        <v>0</v>
      </c>
      <c r="P3869" s="417">
        <f t="shared" ref="P3869:Q3869" si="5281">M3869-M3868</f>
        <v>0</v>
      </c>
      <c r="Q3869" s="417">
        <f t="shared" si="5281"/>
        <v>0</v>
      </c>
      <c r="R3869" s="422"/>
      <c r="T3869" s="415">
        <v>1</v>
      </c>
    </row>
    <row r="3870" spans="1:20" s="485" customFormat="1" ht="24" hidden="1" customHeight="1">
      <c r="A3870" s="366" t="s">
        <v>2064</v>
      </c>
      <c r="B3870" s="418" t="s">
        <v>0</v>
      </c>
      <c r="C3870" s="418" t="s">
        <v>4173</v>
      </c>
      <c r="D3870" s="418" t="s">
        <v>4174</v>
      </c>
      <c r="E3870" s="419" t="s">
        <v>2341</v>
      </c>
      <c r="F3870" s="410"/>
      <c r="G3870" s="411"/>
      <c r="H3870" s="412">
        <f>INT($F3870*G3870)</f>
        <v>0</v>
      </c>
      <c r="I3870" s="411"/>
      <c r="J3870" s="412">
        <f>INT($F3870*I3870)</f>
        <v>0</v>
      </c>
      <c r="K3870" s="411">
        <v>67613</v>
      </c>
      <c r="L3870" s="412">
        <f>INT($F3870*K3870)</f>
        <v>0</v>
      </c>
      <c r="M3870" s="412">
        <f>+G3870+I3870+K3870</f>
        <v>67613</v>
      </c>
      <c r="N3870" s="412">
        <f>H3870+J3870+L3870</f>
        <v>0</v>
      </c>
      <c r="O3870" s="412"/>
      <c r="P3870" s="412"/>
      <c r="Q3870" s="412"/>
      <c r="R3870" s="419" t="s">
        <v>0</v>
      </c>
      <c r="T3870" s="410">
        <v>1</v>
      </c>
    </row>
    <row r="3871" spans="1:20" s="77" customFormat="1" ht="24" hidden="1" customHeight="1">
      <c r="A3871" s="372" t="s">
        <v>2072</v>
      </c>
      <c r="B3871" s="421"/>
      <c r="C3871" s="421" t="s">
        <v>4173</v>
      </c>
      <c r="D3871" s="421" t="s">
        <v>4174</v>
      </c>
      <c r="E3871" s="422" t="s">
        <v>2341</v>
      </c>
      <c r="F3871" s="415"/>
      <c r="G3871" s="416"/>
      <c r="H3871" s="417">
        <f t="shared" si="5269"/>
        <v>0</v>
      </c>
      <c r="I3871" s="416"/>
      <c r="J3871" s="417">
        <f t="shared" si="5270"/>
        <v>0</v>
      </c>
      <c r="K3871" s="416">
        <v>67613</v>
      </c>
      <c r="L3871" s="417">
        <f t="shared" si="5271"/>
        <v>0</v>
      </c>
      <c r="M3871" s="417">
        <f t="shared" si="5272"/>
        <v>67613</v>
      </c>
      <c r="N3871" s="417">
        <f t="shared" si="5273"/>
        <v>0</v>
      </c>
      <c r="O3871" s="417">
        <f t="shared" ref="O3871" si="5282">F3871-F3870</f>
        <v>0</v>
      </c>
      <c r="P3871" s="417">
        <f t="shared" ref="P3871:Q3871" si="5283">M3871-M3870</f>
        <v>0</v>
      </c>
      <c r="Q3871" s="417">
        <f t="shared" si="5283"/>
        <v>0</v>
      </c>
      <c r="R3871" s="422"/>
      <c r="T3871" s="415">
        <v>1</v>
      </c>
    </row>
    <row r="3872" spans="1:20" s="485" customFormat="1" ht="24" hidden="1" customHeight="1">
      <c r="A3872" s="366" t="s">
        <v>2064</v>
      </c>
      <c r="B3872" s="418" t="s">
        <v>0</v>
      </c>
      <c r="C3872" s="418" t="s">
        <v>4175</v>
      </c>
      <c r="D3872" s="418" t="s">
        <v>4176</v>
      </c>
      <c r="E3872" s="419" t="s">
        <v>2341</v>
      </c>
      <c r="F3872" s="410"/>
      <c r="G3872" s="411"/>
      <c r="H3872" s="412">
        <f>INT($F3872*G3872)</f>
        <v>0</v>
      </c>
      <c r="I3872" s="411"/>
      <c r="J3872" s="412">
        <f>INT($F3872*I3872)</f>
        <v>0</v>
      </c>
      <c r="K3872" s="411">
        <v>32156</v>
      </c>
      <c r="L3872" s="412">
        <f>INT($F3872*K3872)</f>
        <v>0</v>
      </c>
      <c r="M3872" s="412">
        <f>+G3872+I3872+K3872</f>
        <v>32156</v>
      </c>
      <c r="N3872" s="412">
        <f>H3872+J3872+L3872</f>
        <v>0</v>
      </c>
      <c r="O3872" s="412"/>
      <c r="P3872" s="412"/>
      <c r="Q3872" s="412"/>
      <c r="R3872" s="419" t="s">
        <v>0</v>
      </c>
      <c r="T3872" s="410">
        <v>1</v>
      </c>
    </row>
    <row r="3873" spans="1:20" s="77" customFormat="1" ht="24" hidden="1" customHeight="1">
      <c r="A3873" s="372" t="s">
        <v>2072</v>
      </c>
      <c r="B3873" s="421"/>
      <c r="C3873" s="421" t="s">
        <v>4175</v>
      </c>
      <c r="D3873" s="421" t="s">
        <v>4176</v>
      </c>
      <c r="E3873" s="422" t="s">
        <v>2341</v>
      </c>
      <c r="F3873" s="415"/>
      <c r="G3873" s="416"/>
      <c r="H3873" s="417">
        <f t="shared" si="5269"/>
        <v>0</v>
      </c>
      <c r="I3873" s="416"/>
      <c r="J3873" s="417">
        <f t="shared" si="5270"/>
        <v>0</v>
      </c>
      <c r="K3873" s="416">
        <v>32156</v>
      </c>
      <c r="L3873" s="417">
        <f t="shared" si="5271"/>
        <v>0</v>
      </c>
      <c r="M3873" s="417">
        <f t="shared" si="5272"/>
        <v>32156</v>
      </c>
      <c r="N3873" s="417">
        <f t="shared" si="5273"/>
        <v>0</v>
      </c>
      <c r="O3873" s="417">
        <f t="shared" ref="O3873" si="5284">F3873-F3872</f>
        <v>0</v>
      </c>
      <c r="P3873" s="417">
        <f t="shared" ref="P3873:Q3873" si="5285">M3873-M3872</f>
        <v>0</v>
      </c>
      <c r="Q3873" s="417">
        <f t="shared" si="5285"/>
        <v>0</v>
      </c>
      <c r="R3873" s="422"/>
      <c r="T3873" s="415">
        <v>1</v>
      </c>
    </row>
    <row r="3874" spans="1:20" s="485" customFormat="1" ht="24" hidden="1" customHeight="1">
      <c r="A3874" s="366" t="s">
        <v>2064</v>
      </c>
      <c r="B3874" s="418" t="s">
        <v>0</v>
      </c>
      <c r="C3874" s="418" t="s">
        <v>4179</v>
      </c>
      <c r="D3874" s="418" t="s">
        <v>4180</v>
      </c>
      <c r="E3874" s="419" t="s">
        <v>2341</v>
      </c>
      <c r="F3874" s="410"/>
      <c r="G3874" s="411"/>
      <c r="H3874" s="412">
        <f>INT($F3874*G3874)</f>
        <v>0</v>
      </c>
      <c r="I3874" s="411"/>
      <c r="J3874" s="412">
        <f>INT($F3874*I3874)</f>
        <v>0</v>
      </c>
      <c r="K3874" s="411">
        <v>55825</v>
      </c>
      <c r="L3874" s="412">
        <f>INT($F3874*K3874)</f>
        <v>0</v>
      </c>
      <c r="M3874" s="412">
        <f>+G3874+I3874+K3874</f>
        <v>55825</v>
      </c>
      <c r="N3874" s="412">
        <f>H3874+J3874+L3874</f>
        <v>0</v>
      </c>
      <c r="O3874" s="412"/>
      <c r="P3874" s="412"/>
      <c r="Q3874" s="412"/>
      <c r="R3874" s="419" t="s">
        <v>0</v>
      </c>
      <c r="T3874" s="410">
        <v>1</v>
      </c>
    </row>
    <row r="3875" spans="1:20" s="77" customFormat="1" ht="24" hidden="1" customHeight="1">
      <c r="A3875" s="372" t="s">
        <v>2072</v>
      </c>
      <c r="B3875" s="421"/>
      <c r="C3875" s="421" t="s">
        <v>4179</v>
      </c>
      <c r="D3875" s="421" t="s">
        <v>4180</v>
      </c>
      <c r="E3875" s="422" t="s">
        <v>2341</v>
      </c>
      <c r="F3875" s="415"/>
      <c r="G3875" s="416"/>
      <c r="H3875" s="417">
        <f t="shared" si="5269"/>
        <v>0</v>
      </c>
      <c r="I3875" s="416"/>
      <c r="J3875" s="417">
        <f t="shared" si="5270"/>
        <v>0</v>
      </c>
      <c r="K3875" s="416">
        <v>55825</v>
      </c>
      <c r="L3875" s="417">
        <f t="shared" si="5271"/>
        <v>0</v>
      </c>
      <c r="M3875" s="417">
        <f t="shared" si="5272"/>
        <v>55825</v>
      </c>
      <c r="N3875" s="417">
        <f t="shared" si="5273"/>
        <v>0</v>
      </c>
      <c r="O3875" s="417">
        <f t="shared" ref="O3875" si="5286">F3875-F3874</f>
        <v>0</v>
      </c>
      <c r="P3875" s="417">
        <f t="shared" ref="P3875:Q3875" si="5287">M3875-M3874</f>
        <v>0</v>
      </c>
      <c r="Q3875" s="417">
        <f t="shared" si="5287"/>
        <v>0</v>
      </c>
      <c r="R3875" s="422"/>
      <c r="T3875" s="415">
        <v>1</v>
      </c>
    </row>
    <row r="3876" spans="1:20" s="485" customFormat="1" ht="24" hidden="1" customHeight="1">
      <c r="A3876" s="366" t="s">
        <v>2064</v>
      </c>
      <c r="B3876" s="418" t="s">
        <v>0</v>
      </c>
      <c r="C3876" s="418" t="s">
        <v>4181</v>
      </c>
      <c r="D3876" s="418" t="s">
        <v>4182</v>
      </c>
      <c r="E3876" s="419" t="s">
        <v>2341</v>
      </c>
      <c r="F3876" s="410"/>
      <c r="G3876" s="411"/>
      <c r="H3876" s="412">
        <f>INT($F3876*G3876)</f>
        <v>0</v>
      </c>
      <c r="I3876" s="411"/>
      <c r="J3876" s="412">
        <f>INT($F3876*I3876)</f>
        <v>0</v>
      </c>
      <c r="K3876" s="411">
        <v>42717</v>
      </c>
      <c r="L3876" s="412">
        <f>INT($F3876*K3876)</f>
        <v>0</v>
      </c>
      <c r="M3876" s="412">
        <f>+G3876+I3876+K3876</f>
        <v>42717</v>
      </c>
      <c r="N3876" s="412">
        <f>H3876+J3876+L3876</f>
        <v>0</v>
      </c>
      <c r="O3876" s="412"/>
      <c r="P3876" s="412"/>
      <c r="Q3876" s="412"/>
      <c r="R3876" s="419" t="s">
        <v>0</v>
      </c>
      <c r="T3876" s="410">
        <v>1</v>
      </c>
    </row>
    <row r="3877" spans="1:20" s="77" customFormat="1" ht="24" hidden="1" customHeight="1">
      <c r="A3877" s="372" t="s">
        <v>2072</v>
      </c>
      <c r="B3877" s="421"/>
      <c r="C3877" s="421" t="s">
        <v>4181</v>
      </c>
      <c r="D3877" s="421" t="s">
        <v>4182</v>
      </c>
      <c r="E3877" s="422" t="s">
        <v>2341</v>
      </c>
      <c r="F3877" s="415"/>
      <c r="G3877" s="416"/>
      <c r="H3877" s="417">
        <f t="shared" si="5269"/>
        <v>0</v>
      </c>
      <c r="I3877" s="416"/>
      <c r="J3877" s="417">
        <f t="shared" si="5270"/>
        <v>0</v>
      </c>
      <c r="K3877" s="416">
        <v>42717</v>
      </c>
      <c r="L3877" s="417">
        <f t="shared" si="5271"/>
        <v>0</v>
      </c>
      <c r="M3877" s="417">
        <f t="shared" si="5272"/>
        <v>42717</v>
      </c>
      <c r="N3877" s="417">
        <f t="shared" si="5273"/>
        <v>0</v>
      </c>
      <c r="O3877" s="417">
        <f t="shared" ref="O3877" si="5288">F3877-F3876</f>
        <v>0</v>
      </c>
      <c r="P3877" s="417">
        <f t="shared" ref="P3877:Q3877" si="5289">M3877-M3876</f>
        <v>0</v>
      </c>
      <c r="Q3877" s="417">
        <f t="shared" si="5289"/>
        <v>0</v>
      </c>
      <c r="R3877" s="422"/>
      <c r="T3877" s="415">
        <v>1</v>
      </c>
    </row>
    <row r="3878" spans="1:20" s="485" customFormat="1" ht="24" hidden="1" customHeight="1">
      <c r="A3878" s="366" t="s">
        <v>2064</v>
      </c>
      <c r="B3878" s="418" t="s">
        <v>0</v>
      </c>
      <c r="C3878" s="418" t="s">
        <v>4183</v>
      </c>
      <c r="D3878" s="418" t="s">
        <v>4184</v>
      </c>
      <c r="E3878" s="419" t="s">
        <v>2341</v>
      </c>
      <c r="F3878" s="410"/>
      <c r="G3878" s="411"/>
      <c r="H3878" s="412">
        <f>INT($F3878*G3878)</f>
        <v>0</v>
      </c>
      <c r="I3878" s="411"/>
      <c r="J3878" s="412">
        <f>INT($F3878*I3878)</f>
        <v>0</v>
      </c>
      <c r="K3878" s="411">
        <v>34702</v>
      </c>
      <c r="L3878" s="412">
        <f>INT($F3878*K3878)</f>
        <v>0</v>
      </c>
      <c r="M3878" s="412">
        <f>+G3878+I3878+K3878</f>
        <v>34702</v>
      </c>
      <c r="N3878" s="412">
        <f>H3878+J3878+L3878</f>
        <v>0</v>
      </c>
      <c r="O3878" s="412"/>
      <c r="P3878" s="412"/>
      <c r="Q3878" s="412"/>
      <c r="R3878" s="419" t="s">
        <v>0</v>
      </c>
      <c r="T3878" s="410">
        <v>1</v>
      </c>
    </row>
    <row r="3879" spans="1:20" s="77" customFormat="1" ht="24" hidden="1" customHeight="1">
      <c r="A3879" s="372" t="s">
        <v>2072</v>
      </c>
      <c r="B3879" s="421"/>
      <c r="C3879" s="421" t="s">
        <v>4183</v>
      </c>
      <c r="D3879" s="421" t="s">
        <v>4184</v>
      </c>
      <c r="E3879" s="422" t="s">
        <v>2341</v>
      </c>
      <c r="F3879" s="415"/>
      <c r="G3879" s="416"/>
      <c r="H3879" s="417">
        <f t="shared" si="5269"/>
        <v>0</v>
      </c>
      <c r="I3879" s="416"/>
      <c r="J3879" s="417">
        <f t="shared" si="5270"/>
        <v>0</v>
      </c>
      <c r="K3879" s="416">
        <v>34702</v>
      </c>
      <c r="L3879" s="417">
        <f t="shared" si="5271"/>
        <v>0</v>
      </c>
      <c r="M3879" s="417">
        <f t="shared" si="5272"/>
        <v>34702</v>
      </c>
      <c r="N3879" s="417">
        <f t="shared" si="5273"/>
        <v>0</v>
      </c>
      <c r="O3879" s="417">
        <f t="shared" ref="O3879" si="5290">F3879-F3878</f>
        <v>0</v>
      </c>
      <c r="P3879" s="417">
        <f t="shared" ref="P3879:Q3879" si="5291">M3879-M3878</f>
        <v>0</v>
      </c>
      <c r="Q3879" s="417">
        <f t="shared" si="5291"/>
        <v>0</v>
      </c>
      <c r="R3879" s="422"/>
      <c r="T3879" s="415">
        <v>1</v>
      </c>
    </row>
    <row r="3880" spans="1:20" s="485" customFormat="1" ht="24" hidden="1" customHeight="1">
      <c r="A3880" s="366" t="s">
        <v>2064</v>
      </c>
      <c r="B3880" s="418" t="s">
        <v>0</v>
      </c>
      <c r="C3880" s="418" t="s">
        <v>4185</v>
      </c>
      <c r="D3880" s="418" t="s">
        <v>4186</v>
      </c>
      <c r="E3880" s="419" t="s">
        <v>2341</v>
      </c>
      <c r="F3880" s="410"/>
      <c r="G3880" s="411"/>
      <c r="H3880" s="412">
        <f>INT($F3880*G3880)</f>
        <v>0</v>
      </c>
      <c r="I3880" s="411"/>
      <c r="J3880" s="412">
        <f>INT($F3880*I3880)</f>
        <v>0</v>
      </c>
      <c r="K3880" s="411">
        <v>27252</v>
      </c>
      <c r="L3880" s="412">
        <f>INT($F3880*K3880)</f>
        <v>0</v>
      </c>
      <c r="M3880" s="412">
        <f>+G3880+I3880+K3880</f>
        <v>27252</v>
      </c>
      <c r="N3880" s="412">
        <f>H3880+J3880+L3880</f>
        <v>0</v>
      </c>
      <c r="O3880" s="412"/>
      <c r="P3880" s="412"/>
      <c r="Q3880" s="412"/>
      <c r="R3880" s="419" t="s">
        <v>0</v>
      </c>
      <c r="T3880" s="410">
        <v>1</v>
      </c>
    </row>
    <row r="3881" spans="1:20" s="77" customFormat="1" ht="24" hidden="1" customHeight="1">
      <c r="A3881" s="372" t="s">
        <v>2072</v>
      </c>
      <c r="B3881" s="421"/>
      <c r="C3881" s="421" t="s">
        <v>4185</v>
      </c>
      <c r="D3881" s="421" t="s">
        <v>4186</v>
      </c>
      <c r="E3881" s="422" t="s">
        <v>2341</v>
      </c>
      <c r="F3881" s="415"/>
      <c r="G3881" s="416"/>
      <c r="H3881" s="417">
        <f t="shared" si="5269"/>
        <v>0</v>
      </c>
      <c r="I3881" s="416"/>
      <c r="J3881" s="417">
        <f t="shared" si="5270"/>
        <v>0</v>
      </c>
      <c r="K3881" s="416">
        <v>27252</v>
      </c>
      <c r="L3881" s="417">
        <f t="shared" si="5271"/>
        <v>0</v>
      </c>
      <c r="M3881" s="417">
        <f t="shared" si="5272"/>
        <v>27252</v>
      </c>
      <c r="N3881" s="417">
        <f t="shared" si="5273"/>
        <v>0</v>
      </c>
      <c r="O3881" s="417">
        <f t="shared" ref="O3881" si="5292">F3881-F3880</f>
        <v>0</v>
      </c>
      <c r="P3881" s="417">
        <f t="shared" ref="P3881:Q3881" si="5293">M3881-M3880</f>
        <v>0</v>
      </c>
      <c r="Q3881" s="417">
        <f t="shared" si="5293"/>
        <v>0</v>
      </c>
      <c r="R3881" s="422"/>
      <c r="T3881" s="415">
        <v>1</v>
      </c>
    </row>
    <row r="3882" spans="1:20" s="485" customFormat="1" ht="24" hidden="1" customHeight="1">
      <c r="A3882" s="366" t="s">
        <v>2064</v>
      </c>
      <c r="B3882" s="418" t="s">
        <v>0</v>
      </c>
      <c r="C3882" s="418" t="s">
        <v>4187</v>
      </c>
      <c r="D3882" s="418" t="s">
        <v>4188</v>
      </c>
      <c r="E3882" s="419" t="s">
        <v>2341</v>
      </c>
      <c r="F3882" s="410"/>
      <c r="G3882" s="411"/>
      <c r="H3882" s="412">
        <f>INT($F3882*G3882)</f>
        <v>0</v>
      </c>
      <c r="I3882" s="411"/>
      <c r="J3882" s="412">
        <f>INT($F3882*I3882)</f>
        <v>0</v>
      </c>
      <c r="K3882" s="411">
        <v>12259</v>
      </c>
      <c r="L3882" s="412">
        <f>INT($F3882*K3882)</f>
        <v>0</v>
      </c>
      <c r="M3882" s="412">
        <f>+G3882+I3882+K3882</f>
        <v>12259</v>
      </c>
      <c r="N3882" s="412">
        <f>H3882+J3882+L3882</f>
        <v>0</v>
      </c>
      <c r="O3882" s="412"/>
      <c r="P3882" s="412"/>
      <c r="Q3882" s="412"/>
      <c r="R3882" s="419" t="s">
        <v>0</v>
      </c>
      <c r="T3882" s="410">
        <v>1</v>
      </c>
    </row>
    <row r="3883" spans="1:20" s="77" customFormat="1" ht="24" hidden="1" customHeight="1">
      <c r="A3883" s="372" t="s">
        <v>2072</v>
      </c>
      <c r="B3883" s="421"/>
      <c r="C3883" s="421" t="s">
        <v>4187</v>
      </c>
      <c r="D3883" s="421" t="s">
        <v>4188</v>
      </c>
      <c r="E3883" s="422" t="s">
        <v>2341</v>
      </c>
      <c r="F3883" s="415"/>
      <c r="G3883" s="416"/>
      <c r="H3883" s="417">
        <f t="shared" si="5269"/>
        <v>0</v>
      </c>
      <c r="I3883" s="416"/>
      <c r="J3883" s="417">
        <f t="shared" si="5270"/>
        <v>0</v>
      </c>
      <c r="K3883" s="416">
        <v>12259</v>
      </c>
      <c r="L3883" s="417">
        <f t="shared" si="5271"/>
        <v>0</v>
      </c>
      <c r="M3883" s="417">
        <f t="shared" si="5272"/>
        <v>12259</v>
      </c>
      <c r="N3883" s="417">
        <f t="shared" si="5273"/>
        <v>0</v>
      </c>
      <c r="O3883" s="417">
        <f t="shared" ref="O3883" si="5294">F3883-F3882</f>
        <v>0</v>
      </c>
      <c r="P3883" s="417">
        <f t="shared" ref="P3883:Q3883" si="5295">M3883-M3882</f>
        <v>0</v>
      </c>
      <c r="Q3883" s="417">
        <f t="shared" si="5295"/>
        <v>0</v>
      </c>
      <c r="R3883" s="422"/>
      <c r="T3883" s="415">
        <v>1</v>
      </c>
    </row>
    <row r="3884" spans="1:20" s="485" customFormat="1" ht="24" hidden="1" customHeight="1">
      <c r="A3884" s="366" t="s">
        <v>2064</v>
      </c>
      <c r="B3884" s="418" t="s">
        <v>0</v>
      </c>
      <c r="C3884" s="418" t="s">
        <v>4189</v>
      </c>
      <c r="D3884" s="418" t="s">
        <v>4188</v>
      </c>
      <c r="E3884" s="419" t="s">
        <v>2341</v>
      </c>
      <c r="F3884" s="410"/>
      <c r="G3884" s="411"/>
      <c r="H3884" s="412">
        <f>INT($F3884*G3884)</f>
        <v>0</v>
      </c>
      <c r="I3884" s="411"/>
      <c r="J3884" s="412">
        <f>INT($F3884*I3884)</f>
        <v>0</v>
      </c>
      <c r="K3884" s="411">
        <v>32250</v>
      </c>
      <c r="L3884" s="412">
        <f>INT($F3884*K3884)</f>
        <v>0</v>
      </c>
      <c r="M3884" s="412">
        <f>+G3884+I3884+K3884</f>
        <v>32250</v>
      </c>
      <c r="N3884" s="412">
        <f>H3884+J3884+L3884</f>
        <v>0</v>
      </c>
      <c r="O3884" s="412"/>
      <c r="P3884" s="412"/>
      <c r="Q3884" s="412"/>
      <c r="R3884" s="419" t="s">
        <v>0</v>
      </c>
      <c r="T3884" s="410">
        <v>1</v>
      </c>
    </row>
    <row r="3885" spans="1:20" s="77" customFormat="1" ht="24" hidden="1" customHeight="1">
      <c r="A3885" s="372" t="s">
        <v>2072</v>
      </c>
      <c r="B3885" s="421"/>
      <c r="C3885" s="421" t="s">
        <v>4189</v>
      </c>
      <c r="D3885" s="421" t="s">
        <v>4188</v>
      </c>
      <c r="E3885" s="422" t="s">
        <v>2341</v>
      </c>
      <c r="F3885" s="415"/>
      <c r="G3885" s="416"/>
      <c r="H3885" s="417">
        <f t="shared" si="5269"/>
        <v>0</v>
      </c>
      <c r="I3885" s="416"/>
      <c r="J3885" s="417">
        <f t="shared" si="5270"/>
        <v>0</v>
      </c>
      <c r="K3885" s="416">
        <v>32250</v>
      </c>
      <c r="L3885" s="417">
        <f t="shared" si="5271"/>
        <v>0</v>
      </c>
      <c r="M3885" s="417">
        <f t="shared" si="5272"/>
        <v>32250</v>
      </c>
      <c r="N3885" s="417">
        <f t="shared" si="5273"/>
        <v>0</v>
      </c>
      <c r="O3885" s="417">
        <f t="shared" ref="O3885" si="5296">F3885-F3884</f>
        <v>0</v>
      </c>
      <c r="P3885" s="417">
        <f t="shared" ref="P3885:Q3885" si="5297">M3885-M3884</f>
        <v>0</v>
      </c>
      <c r="Q3885" s="417">
        <f t="shared" si="5297"/>
        <v>0</v>
      </c>
      <c r="R3885" s="422"/>
      <c r="T3885" s="415">
        <v>1</v>
      </c>
    </row>
    <row r="3886" spans="1:20" s="485" customFormat="1" ht="24" hidden="1" customHeight="1">
      <c r="A3886" s="366" t="s">
        <v>2064</v>
      </c>
      <c r="B3886" s="418" t="s">
        <v>0</v>
      </c>
      <c r="C3886" s="418" t="s">
        <v>4190</v>
      </c>
      <c r="D3886" s="418" t="s">
        <v>4188</v>
      </c>
      <c r="E3886" s="419" t="s">
        <v>2341</v>
      </c>
      <c r="F3886" s="410"/>
      <c r="G3886" s="411"/>
      <c r="H3886" s="412">
        <f>INT($F3886*G3886)</f>
        <v>0</v>
      </c>
      <c r="I3886" s="411"/>
      <c r="J3886" s="412">
        <f>INT($F3886*I3886)</f>
        <v>0</v>
      </c>
      <c r="K3886" s="411">
        <v>67047</v>
      </c>
      <c r="L3886" s="412">
        <f>INT($F3886*K3886)</f>
        <v>0</v>
      </c>
      <c r="M3886" s="412">
        <f>+G3886+I3886+K3886</f>
        <v>67047</v>
      </c>
      <c r="N3886" s="412">
        <f>H3886+J3886+L3886</f>
        <v>0</v>
      </c>
      <c r="O3886" s="412"/>
      <c r="P3886" s="412"/>
      <c r="Q3886" s="412"/>
      <c r="R3886" s="419" t="s">
        <v>0</v>
      </c>
      <c r="T3886" s="410">
        <v>1</v>
      </c>
    </row>
    <row r="3887" spans="1:20" s="77" customFormat="1" ht="24" hidden="1" customHeight="1">
      <c r="A3887" s="372" t="s">
        <v>2072</v>
      </c>
      <c r="B3887" s="421"/>
      <c r="C3887" s="421" t="s">
        <v>4190</v>
      </c>
      <c r="D3887" s="421" t="s">
        <v>4188</v>
      </c>
      <c r="E3887" s="422" t="s">
        <v>2341</v>
      </c>
      <c r="F3887" s="415"/>
      <c r="G3887" s="416"/>
      <c r="H3887" s="417">
        <f t="shared" si="5269"/>
        <v>0</v>
      </c>
      <c r="I3887" s="416"/>
      <c r="J3887" s="417">
        <f t="shared" si="5270"/>
        <v>0</v>
      </c>
      <c r="K3887" s="416">
        <v>67047</v>
      </c>
      <c r="L3887" s="417">
        <f t="shared" si="5271"/>
        <v>0</v>
      </c>
      <c r="M3887" s="417">
        <f t="shared" si="5272"/>
        <v>67047</v>
      </c>
      <c r="N3887" s="417">
        <f t="shared" si="5273"/>
        <v>0</v>
      </c>
      <c r="O3887" s="417">
        <f t="shared" ref="O3887" si="5298">F3887-F3886</f>
        <v>0</v>
      </c>
      <c r="P3887" s="417">
        <f t="shared" ref="P3887:Q3887" si="5299">M3887-M3886</f>
        <v>0</v>
      </c>
      <c r="Q3887" s="417">
        <f t="shared" si="5299"/>
        <v>0</v>
      </c>
      <c r="R3887" s="422"/>
      <c r="T3887" s="415">
        <v>1</v>
      </c>
    </row>
    <row r="3888" spans="1:20" s="485" customFormat="1" ht="24" hidden="1" customHeight="1">
      <c r="A3888" s="366" t="s">
        <v>2064</v>
      </c>
      <c r="B3888" s="418" t="s">
        <v>0</v>
      </c>
      <c r="C3888" s="418" t="s">
        <v>4191</v>
      </c>
      <c r="D3888" s="418" t="s">
        <v>4192</v>
      </c>
      <c r="E3888" s="419" t="s">
        <v>2341</v>
      </c>
      <c r="F3888" s="410"/>
      <c r="G3888" s="411"/>
      <c r="H3888" s="412">
        <f>INT($F3888*G3888)</f>
        <v>0</v>
      </c>
      <c r="I3888" s="411"/>
      <c r="J3888" s="412">
        <f>INT($F3888*I3888)</f>
        <v>0</v>
      </c>
      <c r="K3888" s="411">
        <v>12919</v>
      </c>
      <c r="L3888" s="412">
        <f>INT($F3888*K3888)</f>
        <v>0</v>
      </c>
      <c r="M3888" s="412">
        <f>+G3888+I3888+K3888</f>
        <v>12919</v>
      </c>
      <c r="N3888" s="412">
        <f>H3888+J3888+L3888</f>
        <v>0</v>
      </c>
      <c r="O3888" s="412"/>
      <c r="P3888" s="412"/>
      <c r="Q3888" s="412"/>
      <c r="R3888" s="419" t="s">
        <v>0</v>
      </c>
      <c r="T3888" s="410">
        <v>1</v>
      </c>
    </row>
    <row r="3889" spans="1:20" s="77" customFormat="1" ht="24" hidden="1" customHeight="1">
      <c r="A3889" s="372" t="s">
        <v>2072</v>
      </c>
      <c r="B3889" s="421"/>
      <c r="C3889" s="421" t="s">
        <v>4191</v>
      </c>
      <c r="D3889" s="421" t="s">
        <v>4192</v>
      </c>
      <c r="E3889" s="422" t="s">
        <v>2341</v>
      </c>
      <c r="F3889" s="415"/>
      <c r="G3889" s="416"/>
      <c r="H3889" s="417">
        <f t="shared" si="5269"/>
        <v>0</v>
      </c>
      <c r="I3889" s="416"/>
      <c r="J3889" s="417">
        <f t="shared" si="5270"/>
        <v>0</v>
      </c>
      <c r="K3889" s="416">
        <v>12919</v>
      </c>
      <c r="L3889" s="417">
        <f t="shared" si="5271"/>
        <v>0</v>
      </c>
      <c r="M3889" s="417">
        <f t="shared" si="5272"/>
        <v>12919</v>
      </c>
      <c r="N3889" s="417">
        <f t="shared" si="5273"/>
        <v>0</v>
      </c>
      <c r="O3889" s="417">
        <f t="shared" ref="O3889" si="5300">F3889-F3888</f>
        <v>0</v>
      </c>
      <c r="P3889" s="417">
        <f t="shared" ref="P3889:Q3889" si="5301">M3889-M3888</f>
        <v>0</v>
      </c>
      <c r="Q3889" s="417">
        <f t="shared" si="5301"/>
        <v>0</v>
      </c>
      <c r="R3889" s="422"/>
      <c r="T3889" s="415">
        <v>1</v>
      </c>
    </row>
    <row r="3890" spans="1:20" s="485" customFormat="1" ht="24" hidden="1" customHeight="1">
      <c r="A3890" s="366" t="s">
        <v>2064</v>
      </c>
      <c r="B3890" s="418" t="s">
        <v>0</v>
      </c>
      <c r="C3890" s="418" t="s">
        <v>4189</v>
      </c>
      <c r="D3890" s="418" t="s">
        <v>4192</v>
      </c>
      <c r="E3890" s="419" t="s">
        <v>2341</v>
      </c>
      <c r="F3890" s="410"/>
      <c r="G3890" s="411"/>
      <c r="H3890" s="412">
        <f>INT($F3890*G3890)</f>
        <v>0</v>
      </c>
      <c r="I3890" s="411"/>
      <c r="J3890" s="412">
        <f>INT($F3890*I3890)</f>
        <v>0</v>
      </c>
      <c r="K3890" s="411">
        <v>32250</v>
      </c>
      <c r="L3890" s="412">
        <f>INT($F3890*K3890)</f>
        <v>0</v>
      </c>
      <c r="M3890" s="412">
        <f>+G3890+I3890+K3890</f>
        <v>32250</v>
      </c>
      <c r="N3890" s="412">
        <f>H3890+J3890+L3890</f>
        <v>0</v>
      </c>
      <c r="O3890" s="412"/>
      <c r="P3890" s="412"/>
      <c r="Q3890" s="412"/>
      <c r="R3890" s="419" t="s">
        <v>0</v>
      </c>
      <c r="T3890" s="410">
        <v>1</v>
      </c>
    </row>
    <row r="3891" spans="1:20" s="77" customFormat="1" ht="24" hidden="1" customHeight="1">
      <c r="A3891" s="372" t="s">
        <v>2072</v>
      </c>
      <c r="B3891" s="421"/>
      <c r="C3891" s="421" t="s">
        <v>4189</v>
      </c>
      <c r="D3891" s="421" t="s">
        <v>4192</v>
      </c>
      <c r="E3891" s="422" t="s">
        <v>2341</v>
      </c>
      <c r="F3891" s="415"/>
      <c r="G3891" s="416"/>
      <c r="H3891" s="417">
        <f t="shared" si="5269"/>
        <v>0</v>
      </c>
      <c r="I3891" s="416"/>
      <c r="J3891" s="417">
        <f t="shared" si="5270"/>
        <v>0</v>
      </c>
      <c r="K3891" s="416">
        <v>32250</v>
      </c>
      <c r="L3891" s="417">
        <f t="shared" si="5271"/>
        <v>0</v>
      </c>
      <c r="M3891" s="417">
        <f t="shared" si="5272"/>
        <v>32250</v>
      </c>
      <c r="N3891" s="417">
        <f t="shared" si="5273"/>
        <v>0</v>
      </c>
      <c r="O3891" s="417">
        <f t="shared" ref="O3891" si="5302">F3891-F3890</f>
        <v>0</v>
      </c>
      <c r="P3891" s="417">
        <f t="shared" ref="P3891:Q3891" si="5303">M3891-M3890</f>
        <v>0</v>
      </c>
      <c r="Q3891" s="417">
        <f t="shared" si="5303"/>
        <v>0</v>
      </c>
      <c r="R3891" s="422"/>
      <c r="T3891" s="415">
        <v>1</v>
      </c>
    </row>
    <row r="3892" spans="1:20" s="485" customFormat="1" ht="24" hidden="1" customHeight="1">
      <c r="A3892" s="366" t="s">
        <v>2064</v>
      </c>
      <c r="B3892" s="418" t="s">
        <v>0</v>
      </c>
      <c r="C3892" s="418" t="s">
        <v>4190</v>
      </c>
      <c r="D3892" s="418" t="s">
        <v>4192</v>
      </c>
      <c r="E3892" s="419" t="s">
        <v>2341</v>
      </c>
      <c r="F3892" s="410"/>
      <c r="G3892" s="411"/>
      <c r="H3892" s="412">
        <f>INT($F3892*G3892)</f>
        <v>0</v>
      </c>
      <c r="I3892" s="411"/>
      <c r="J3892" s="412">
        <f>INT($F3892*I3892)</f>
        <v>0</v>
      </c>
      <c r="K3892" s="411">
        <v>67047</v>
      </c>
      <c r="L3892" s="412">
        <f>INT($F3892*K3892)</f>
        <v>0</v>
      </c>
      <c r="M3892" s="412">
        <f>+G3892+I3892+K3892</f>
        <v>67047</v>
      </c>
      <c r="N3892" s="412">
        <f>H3892+J3892+L3892</f>
        <v>0</v>
      </c>
      <c r="O3892" s="412"/>
      <c r="P3892" s="412"/>
      <c r="Q3892" s="412"/>
      <c r="R3892" s="419" t="s">
        <v>0</v>
      </c>
      <c r="T3892" s="410">
        <v>1</v>
      </c>
    </row>
    <row r="3893" spans="1:20" s="77" customFormat="1" ht="24" hidden="1" customHeight="1">
      <c r="A3893" s="372" t="s">
        <v>4193</v>
      </c>
      <c r="B3893" s="421"/>
      <c r="C3893" s="421" t="s">
        <v>4190</v>
      </c>
      <c r="D3893" s="421" t="s">
        <v>4192</v>
      </c>
      <c r="E3893" s="422" t="s">
        <v>2341</v>
      </c>
      <c r="F3893" s="415"/>
      <c r="G3893" s="416"/>
      <c r="H3893" s="417">
        <f t="shared" si="5269"/>
        <v>0</v>
      </c>
      <c r="I3893" s="416"/>
      <c r="J3893" s="417">
        <f t="shared" si="5270"/>
        <v>0</v>
      </c>
      <c r="K3893" s="416">
        <v>67047</v>
      </c>
      <c r="L3893" s="417">
        <f t="shared" si="5271"/>
        <v>0</v>
      </c>
      <c r="M3893" s="417">
        <f t="shared" si="5272"/>
        <v>67047</v>
      </c>
      <c r="N3893" s="417">
        <f t="shared" si="5273"/>
        <v>0</v>
      </c>
      <c r="O3893" s="417">
        <f t="shared" ref="O3893" si="5304">F3893-F3892</f>
        <v>0</v>
      </c>
      <c r="P3893" s="417">
        <f t="shared" ref="P3893:Q3893" si="5305">M3893-M3892</f>
        <v>0</v>
      </c>
      <c r="Q3893" s="417">
        <f t="shared" si="5305"/>
        <v>0</v>
      </c>
      <c r="R3893" s="422"/>
      <c r="T3893" s="415">
        <v>1</v>
      </c>
    </row>
    <row r="3894" spans="1:20" s="485" customFormat="1" ht="24" hidden="1" customHeight="1">
      <c r="A3894" s="366" t="s">
        <v>2064</v>
      </c>
      <c r="B3894" s="418" t="s">
        <v>0</v>
      </c>
      <c r="C3894" s="418" t="s">
        <v>4189</v>
      </c>
      <c r="D3894" s="418" t="s">
        <v>4194</v>
      </c>
      <c r="E3894" s="419" t="s">
        <v>2341</v>
      </c>
      <c r="F3894" s="410"/>
      <c r="G3894" s="411"/>
      <c r="H3894" s="412">
        <f>INT($F3894*G3894)</f>
        <v>0</v>
      </c>
      <c r="I3894" s="411"/>
      <c r="J3894" s="412">
        <f>INT($F3894*I3894)</f>
        <v>0</v>
      </c>
      <c r="K3894" s="411">
        <v>15936</v>
      </c>
      <c r="L3894" s="412">
        <f>INT($F3894*K3894)</f>
        <v>0</v>
      </c>
      <c r="M3894" s="412">
        <f>+G3894+I3894+K3894</f>
        <v>15936</v>
      </c>
      <c r="N3894" s="412">
        <f>H3894+J3894+L3894</f>
        <v>0</v>
      </c>
      <c r="O3894" s="412"/>
      <c r="P3894" s="412"/>
      <c r="Q3894" s="412"/>
      <c r="R3894" s="419" t="s">
        <v>0</v>
      </c>
      <c r="T3894" s="410">
        <v>1</v>
      </c>
    </row>
    <row r="3895" spans="1:20" s="77" customFormat="1" ht="24" hidden="1" customHeight="1">
      <c r="A3895" s="372" t="s">
        <v>2072</v>
      </c>
      <c r="B3895" s="421"/>
      <c r="C3895" s="421" t="s">
        <v>4189</v>
      </c>
      <c r="D3895" s="421" t="s">
        <v>4194</v>
      </c>
      <c r="E3895" s="422" t="s">
        <v>2341</v>
      </c>
      <c r="F3895" s="415"/>
      <c r="G3895" s="416"/>
      <c r="H3895" s="417">
        <f t="shared" si="5269"/>
        <v>0</v>
      </c>
      <c r="I3895" s="416"/>
      <c r="J3895" s="417">
        <f t="shared" si="5270"/>
        <v>0</v>
      </c>
      <c r="K3895" s="416">
        <v>15936</v>
      </c>
      <c r="L3895" s="417">
        <f t="shared" si="5271"/>
        <v>0</v>
      </c>
      <c r="M3895" s="417">
        <f t="shared" si="5272"/>
        <v>15936</v>
      </c>
      <c r="N3895" s="417">
        <f t="shared" si="5273"/>
        <v>0</v>
      </c>
      <c r="O3895" s="417">
        <f t="shared" ref="O3895" si="5306">F3895-F3894</f>
        <v>0</v>
      </c>
      <c r="P3895" s="417">
        <f t="shared" ref="P3895:Q3895" si="5307">M3895-M3894</f>
        <v>0</v>
      </c>
      <c r="Q3895" s="417">
        <f t="shared" si="5307"/>
        <v>0</v>
      </c>
      <c r="R3895" s="422"/>
      <c r="T3895" s="415">
        <v>1</v>
      </c>
    </row>
    <row r="3896" spans="1:20" s="485" customFormat="1" ht="24" hidden="1" customHeight="1">
      <c r="A3896" s="366" t="s">
        <v>2064</v>
      </c>
      <c r="B3896" s="418" t="s">
        <v>0</v>
      </c>
      <c r="C3896" s="418" t="s">
        <v>4195</v>
      </c>
      <c r="D3896" s="418" t="s">
        <v>4196</v>
      </c>
      <c r="E3896" s="419" t="s">
        <v>2341</v>
      </c>
      <c r="F3896" s="410"/>
      <c r="G3896" s="411"/>
      <c r="H3896" s="412">
        <f>INT($F3896*G3896)</f>
        <v>0</v>
      </c>
      <c r="I3896" s="411"/>
      <c r="J3896" s="412">
        <f>INT($F3896*I3896)</f>
        <v>0</v>
      </c>
      <c r="K3896" s="411">
        <v>87133</v>
      </c>
      <c r="L3896" s="412">
        <f>INT($F3896*K3896)</f>
        <v>0</v>
      </c>
      <c r="M3896" s="412">
        <f>+G3896+I3896+K3896</f>
        <v>87133</v>
      </c>
      <c r="N3896" s="412">
        <f>H3896+J3896+L3896</f>
        <v>0</v>
      </c>
      <c r="O3896" s="412"/>
      <c r="P3896" s="412"/>
      <c r="Q3896" s="412"/>
      <c r="R3896" s="419" t="s">
        <v>0</v>
      </c>
      <c r="T3896" s="410">
        <v>1</v>
      </c>
    </row>
    <row r="3897" spans="1:20" s="77" customFormat="1" ht="24" hidden="1" customHeight="1">
      <c r="A3897" s="372" t="s">
        <v>2072</v>
      </c>
      <c r="B3897" s="421"/>
      <c r="C3897" s="421" t="s">
        <v>4195</v>
      </c>
      <c r="D3897" s="421" t="s">
        <v>4196</v>
      </c>
      <c r="E3897" s="422" t="s">
        <v>2341</v>
      </c>
      <c r="F3897" s="415"/>
      <c r="G3897" s="416"/>
      <c r="H3897" s="417">
        <f t="shared" si="5269"/>
        <v>0</v>
      </c>
      <c r="I3897" s="416"/>
      <c r="J3897" s="417">
        <f t="shared" si="5270"/>
        <v>0</v>
      </c>
      <c r="K3897" s="416">
        <v>87133</v>
      </c>
      <c r="L3897" s="417">
        <f t="shared" si="5271"/>
        <v>0</v>
      </c>
      <c r="M3897" s="417">
        <f t="shared" si="5272"/>
        <v>87133</v>
      </c>
      <c r="N3897" s="417">
        <f t="shared" si="5273"/>
        <v>0</v>
      </c>
      <c r="O3897" s="417">
        <f t="shared" ref="O3897" si="5308">F3897-F3896</f>
        <v>0</v>
      </c>
      <c r="P3897" s="417">
        <f t="shared" ref="P3897:Q3897" si="5309">M3897-M3896</f>
        <v>0</v>
      </c>
      <c r="Q3897" s="417">
        <f t="shared" si="5309"/>
        <v>0</v>
      </c>
      <c r="R3897" s="422"/>
      <c r="T3897" s="415">
        <v>1</v>
      </c>
    </row>
    <row r="3898" spans="1:20" s="485" customFormat="1" ht="24" hidden="1" customHeight="1">
      <c r="A3898" s="366" t="s">
        <v>2064</v>
      </c>
      <c r="B3898" s="418" t="s">
        <v>0</v>
      </c>
      <c r="C3898" s="418" t="s">
        <v>4197</v>
      </c>
      <c r="D3898" s="418" t="s">
        <v>4196</v>
      </c>
      <c r="E3898" s="419" t="s">
        <v>2341</v>
      </c>
      <c r="F3898" s="410"/>
      <c r="G3898" s="411"/>
      <c r="H3898" s="412">
        <f>INT($F3898*G3898)</f>
        <v>0</v>
      </c>
      <c r="I3898" s="411"/>
      <c r="J3898" s="412">
        <f>INT($F3898*I3898)</f>
        <v>0</v>
      </c>
      <c r="K3898" s="411">
        <v>87133</v>
      </c>
      <c r="L3898" s="412">
        <f>INT($F3898*K3898)</f>
        <v>0</v>
      </c>
      <c r="M3898" s="412">
        <f>+G3898+I3898+K3898</f>
        <v>87133</v>
      </c>
      <c r="N3898" s="412">
        <f>H3898+J3898+L3898</f>
        <v>0</v>
      </c>
      <c r="O3898" s="412"/>
      <c r="P3898" s="412"/>
      <c r="Q3898" s="412"/>
      <c r="R3898" s="419" t="s">
        <v>0</v>
      </c>
      <c r="T3898" s="410">
        <v>1</v>
      </c>
    </row>
    <row r="3899" spans="1:20" s="77" customFormat="1" ht="24" hidden="1" customHeight="1">
      <c r="A3899" s="372" t="s">
        <v>4198</v>
      </c>
      <c r="B3899" s="421"/>
      <c r="C3899" s="421" t="s">
        <v>4197</v>
      </c>
      <c r="D3899" s="421" t="s">
        <v>4196</v>
      </c>
      <c r="E3899" s="422" t="s">
        <v>2341</v>
      </c>
      <c r="F3899" s="415"/>
      <c r="G3899" s="416"/>
      <c r="H3899" s="417">
        <f t="shared" si="5269"/>
        <v>0</v>
      </c>
      <c r="I3899" s="416"/>
      <c r="J3899" s="417">
        <f t="shared" si="5270"/>
        <v>0</v>
      </c>
      <c r="K3899" s="416">
        <v>87133</v>
      </c>
      <c r="L3899" s="417">
        <f t="shared" si="5271"/>
        <v>0</v>
      </c>
      <c r="M3899" s="417">
        <f t="shared" si="5272"/>
        <v>87133</v>
      </c>
      <c r="N3899" s="417">
        <f t="shared" si="5273"/>
        <v>0</v>
      </c>
      <c r="O3899" s="417">
        <f t="shared" ref="O3899" si="5310">F3899-F3898</f>
        <v>0</v>
      </c>
      <c r="P3899" s="417">
        <f t="shared" ref="P3899:Q3899" si="5311">M3899-M3898</f>
        <v>0</v>
      </c>
      <c r="Q3899" s="417">
        <f t="shared" si="5311"/>
        <v>0</v>
      </c>
      <c r="R3899" s="422"/>
      <c r="T3899" s="415">
        <v>1</v>
      </c>
    </row>
    <row r="3900" spans="1:20" s="485" customFormat="1" ht="24" hidden="1" customHeight="1">
      <c r="A3900" s="366" t="s">
        <v>3103</v>
      </c>
      <c r="B3900" s="418" t="s">
        <v>0</v>
      </c>
      <c r="C3900" s="418" t="s">
        <v>4199</v>
      </c>
      <c r="D3900" s="418" t="s">
        <v>4196</v>
      </c>
      <c r="E3900" s="419" t="s">
        <v>2341</v>
      </c>
      <c r="F3900" s="410"/>
      <c r="G3900" s="411"/>
      <c r="H3900" s="412">
        <f>INT($F3900*G3900)</f>
        <v>0</v>
      </c>
      <c r="I3900" s="411"/>
      <c r="J3900" s="412">
        <f>INT($F3900*I3900)</f>
        <v>0</v>
      </c>
      <c r="K3900" s="411">
        <v>43943</v>
      </c>
      <c r="L3900" s="412">
        <f>INT($F3900*K3900)</f>
        <v>0</v>
      </c>
      <c r="M3900" s="412">
        <f>+G3900+I3900+K3900</f>
        <v>43943</v>
      </c>
      <c r="N3900" s="412">
        <f>H3900+J3900+L3900</f>
        <v>0</v>
      </c>
      <c r="O3900" s="412"/>
      <c r="P3900" s="412"/>
      <c r="Q3900" s="412"/>
      <c r="R3900" s="419" t="s">
        <v>0</v>
      </c>
      <c r="T3900" s="410">
        <v>1</v>
      </c>
    </row>
    <row r="3901" spans="1:20" s="77" customFormat="1" ht="24" hidden="1" customHeight="1">
      <c r="A3901" s="372" t="s">
        <v>2072</v>
      </c>
      <c r="B3901" s="421"/>
      <c r="C3901" s="421" t="s">
        <v>4199</v>
      </c>
      <c r="D3901" s="421" t="s">
        <v>4196</v>
      </c>
      <c r="E3901" s="422" t="s">
        <v>2341</v>
      </c>
      <c r="F3901" s="415"/>
      <c r="G3901" s="416"/>
      <c r="H3901" s="417">
        <f t="shared" si="5269"/>
        <v>0</v>
      </c>
      <c r="I3901" s="416"/>
      <c r="J3901" s="417">
        <f t="shared" si="5270"/>
        <v>0</v>
      </c>
      <c r="K3901" s="416">
        <v>43943</v>
      </c>
      <c r="L3901" s="417">
        <f t="shared" si="5271"/>
        <v>0</v>
      </c>
      <c r="M3901" s="417">
        <f t="shared" si="5272"/>
        <v>43943</v>
      </c>
      <c r="N3901" s="417">
        <f t="shared" si="5273"/>
        <v>0</v>
      </c>
      <c r="O3901" s="417">
        <f t="shared" ref="O3901" si="5312">F3901-F3900</f>
        <v>0</v>
      </c>
      <c r="P3901" s="417">
        <f t="shared" ref="P3901:Q3901" si="5313">M3901-M3900</f>
        <v>0</v>
      </c>
      <c r="Q3901" s="417">
        <f t="shared" si="5313"/>
        <v>0</v>
      </c>
      <c r="R3901" s="422"/>
      <c r="T3901" s="415">
        <v>1</v>
      </c>
    </row>
    <row r="3902" spans="1:20" s="485" customFormat="1" ht="24" hidden="1" customHeight="1">
      <c r="A3902" s="366" t="s">
        <v>2064</v>
      </c>
      <c r="B3902" s="418" t="s">
        <v>0</v>
      </c>
      <c r="C3902" s="418" t="s">
        <v>4200</v>
      </c>
      <c r="D3902" s="418" t="s">
        <v>4169</v>
      </c>
      <c r="E3902" s="419" t="s">
        <v>2341</v>
      </c>
      <c r="F3902" s="410"/>
      <c r="G3902" s="411"/>
      <c r="H3902" s="412">
        <f>INT($F3902*G3902)</f>
        <v>0</v>
      </c>
      <c r="I3902" s="411"/>
      <c r="J3902" s="412">
        <f>INT($F3902*I3902)</f>
        <v>0</v>
      </c>
      <c r="K3902" s="411">
        <v>148145</v>
      </c>
      <c r="L3902" s="412">
        <f>INT($F3902*K3902)</f>
        <v>0</v>
      </c>
      <c r="M3902" s="412">
        <f>+G3902+I3902+K3902</f>
        <v>148145</v>
      </c>
      <c r="N3902" s="412">
        <f>H3902+J3902+L3902</f>
        <v>0</v>
      </c>
      <c r="O3902" s="412"/>
      <c r="P3902" s="412"/>
      <c r="Q3902" s="412"/>
      <c r="R3902" s="419" t="s">
        <v>0</v>
      </c>
      <c r="T3902" s="410">
        <v>1</v>
      </c>
    </row>
    <row r="3903" spans="1:20" s="77" customFormat="1" ht="24" hidden="1" customHeight="1">
      <c r="A3903" s="372" t="s">
        <v>2918</v>
      </c>
      <c r="B3903" s="421"/>
      <c r="C3903" s="421" t="s">
        <v>4200</v>
      </c>
      <c r="D3903" s="421" t="s">
        <v>4169</v>
      </c>
      <c r="E3903" s="422" t="s">
        <v>2341</v>
      </c>
      <c r="F3903" s="415"/>
      <c r="G3903" s="416"/>
      <c r="H3903" s="417">
        <f t="shared" si="5269"/>
        <v>0</v>
      </c>
      <c r="I3903" s="416"/>
      <c r="J3903" s="417">
        <f t="shared" si="5270"/>
        <v>0</v>
      </c>
      <c r="K3903" s="416">
        <v>148145</v>
      </c>
      <c r="L3903" s="417">
        <f t="shared" si="5271"/>
        <v>0</v>
      </c>
      <c r="M3903" s="417">
        <f t="shared" si="5272"/>
        <v>148145</v>
      </c>
      <c r="N3903" s="417">
        <f t="shared" si="5273"/>
        <v>0</v>
      </c>
      <c r="O3903" s="417">
        <f t="shared" ref="O3903" si="5314">F3903-F3902</f>
        <v>0</v>
      </c>
      <c r="P3903" s="417">
        <f t="shared" ref="P3903:Q3903" si="5315">M3903-M3902</f>
        <v>0</v>
      </c>
      <c r="Q3903" s="417">
        <f t="shared" si="5315"/>
        <v>0</v>
      </c>
      <c r="R3903" s="422"/>
      <c r="T3903" s="415">
        <v>1</v>
      </c>
    </row>
    <row r="3904" spans="1:20" s="485" customFormat="1" ht="24" hidden="1" customHeight="1">
      <c r="A3904" s="366" t="s">
        <v>2064</v>
      </c>
      <c r="B3904" s="418" t="s">
        <v>0</v>
      </c>
      <c r="C3904" s="418" t="s">
        <v>4201</v>
      </c>
      <c r="D3904" s="418" t="s">
        <v>4202</v>
      </c>
      <c r="E3904" s="419" t="s">
        <v>2341</v>
      </c>
      <c r="F3904" s="410"/>
      <c r="G3904" s="411"/>
      <c r="H3904" s="412">
        <f>INT($F3904*G3904)</f>
        <v>0</v>
      </c>
      <c r="I3904" s="411"/>
      <c r="J3904" s="412">
        <f>INT($F3904*I3904)</f>
        <v>0</v>
      </c>
      <c r="K3904" s="411">
        <v>142298</v>
      </c>
      <c r="L3904" s="412">
        <f>INT($F3904*K3904)</f>
        <v>0</v>
      </c>
      <c r="M3904" s="412">
        <f>+G3904+I3904+K3904</f>
        <v>142298</v>
      </c>
      <c r="N3904" s="412">
        <f>H3904+J3904+L3904</f>
        <v>0</v>
      </c>
      <c r="O3904" s="412"/>
      <c r="P3904" s="412"/>
      <c r="Q3904" s="412"/>
      <c r="R3904" s="419" t="s">
        <v>0</v>
      </c>
      <c r="T3904" s="410">
        <v>1</v>
      </c>
    </row>
    <row r="3905" spans="1:20" s="77" customFormat="1" ht="24" hidden="1" customHeight="1">
      <c r="A3905" s="372" t="s">
        <v>3106</v>
      </c>
      <c r="B3905" s="421"/>
      <c r="C3905" s="421" t="s">
        <v>4201</v>
      </c>
      <c r="D3905" s="421" t="s">
        <v>4202</v>
      </c>
      <c r="E3905" s="422" t="s">
        <v>2341</v>
      </c>
      <c r="F3905" s="415"/>
      <c r="G3905" s="416"/>
      <c r="H3905" s="417">
        <f t="shared" si="5269"/>
        <v>0</v>
      </c>
      <c r="I3905" s="416"/>
      <c r="J3905" s="417">
        <f t="shared" si="5270"/>
        <v>0</v>
      </c>
      <c r="K3905" s="416">
        <v>142298</v>
      </c>
      <c r="L3905" s="417">
        <f t="shared" si="5271"/>
        <v>0</v>
      </c>
      <c r="M3905" s="417">
        <f t="shared" si="5272"/>
        <v>142298</v>
      </c>
      <c r="N3905" s="417">
        <f t="shared" si="5273"/>
        <v>0</v>
      </c>
      <c r="O3905" s="417">
        <f t="shared" ref="O3905" si="5316">F3905-F3904</f>
        <v>0</v>
      </c>
      <c r="P3905" s="417">
        <f t="shared" ref="P3905:Q3905" si="5317">M3905-M3904</f>
        <v>0</v>
      </c>
      <c r="Q3905" s="417">
        <f t="shared" si="5317"/>
        <v>0</v>
      </c>
      <c r="R3905" s="422"/>
      <c r="T3905" s="415">
        <v>1</v>
      </c>
    </row>
    <row r="3906" spans="1:20" s="485" customFormat="1" ht="24" hidden="1" customHeight="1">
      <c r="A3906" s="366" t="s">
        <v>2405</v>
      </c>
      <c r="B3906" s="418" t="s">
        <v>0</v>
      </c>
      <c r="C3906" s="418" t="s">
        <v>4203</v>
      </c>
      <c r="D3906" s="418" t="s">
        <v>4204</v>
      </c>
      <c r="E3906" s="419" t="s">
        <v>2341</v>
      </c>
      <c r="F3906" s="410"/>
      <c r="G3906" s="411"/>
      <c r="H3906" s="412">
        <f>INT($F3906*G3906)</f>
        <v>0</v>
      </c>
      <c r="I3906" s="411"/>
      <c r="J3906" s="412">
        <f>INT($F3906*I3906)</f>
        <v>0</v>
      </c>
      <c r="K3906" s="411">
        <v>148428</v>
      </c>
      <c r="L3906" s="412">
        <f>INT($F3906*K3906)</f>
        <v>0</v>
      </c>
      <c r="M3906" s="412">
        <f>+G3906+I3906+K3906</f>
        <v>148428</v>
      </c>
      <c r="N3906" s="412">
        <f>H3906+J3906+L3906</f>
        <v>0</v>
      </c>
      <c r="O3906" s="412"/>
      <c r="P3906" s="412"/>
      <c r="Q3906" s="412"/>
      <c r="R3906" s="419" t="s">
        <v>0</v>
      </c>
      <c r="T3906" s="410">
        <v>1</v>
      </c>
    </row>
    <row r="3907" spans="1:20" s="77" customFormat="1" ht="24" hidden="1" customHeight="1">
      <c r="A3907" s="372" t="s">
        <v>2072</v>
      </c>
      <c r="B3907" s="421"/>
      <c r="C3907" s="421" t="s">
        <v>4203</v>
      </c>
      <c r="D3907" s="421" t="s">
        <v>4204</v>
      </c>
      <c r="E3907" s="422" t="s">
        <v>2341</v>
      </c>
      <c r="F3907" s="415"/>
      <c r="G3907" s="416"/>
      <c r="H3907" s="417">
        <f t="shared" si="5269"/>
        <v>0</v>
      </c>
      <c r="I3907" s="416"/>
      <c r="J3907" s="417">
        <f t="shared" si="5270"/>
        <v>0</v>
      </c>
      <c r="K3907" s="416">
        <v>148428</v>
      </c>
      <c r="L3907" s="417">
        <f t="shared" si="5271"/>
        <v>0</v>
      </c>
      <c r="M3907" s="417">
        <f t="shared" si="5272"/>
        <v>148428</v>
      </c>
      <c r="N3907" s="417">
        <f t="shared" si="5273"/>
        <v>0</v>
      </c>
      <c r="O3907" s="417">
        <f t="shared" ref="O3907" si="5318">F3907-F3906</f>
        <v>0</v>
      </c>
      <c r="P3907" s="417">
        <f t="shared" ref="P3907:Q3907" si="5319">M3907-M3906</f>
        <v>0</v>
      </c>
      <c r="Q3907" s="417">
        <f t="shared" si="5319"/>
        <v>0</v>
      </c>
      <c r="R3907" s="422"/>
      <c r="T3907" s="415">
        <v>1</v>
      </c>
    </row>
    <row r="3908" spans="1:20" s="485" customFormat="1" ht="24" hidden="1" customHeight="1">
      <c r="A3908" s="366" t="s">
        <v>2064</v>
      </c>
      <c r="B3908" s="418" t="s">
        <v>0</v>
      </c>
      <c r="C3908" s="418" t="s">
        <v>4150</v>
      </c>
      <c r="D3908" s="418" t="s">
        <v>4205</v>
      </c>
      <c r="E3908" s="419" t="s">
        <v>2341</v>
      </c>
      <c r="F3908" s="410"/>
      <c r="G3908" s="411"/>
      <c r="H3908" s="412">
        <f>INT($F3908*G3908)</f>
        <v>0</v>
      </c>
      <c r="I3908" s="411"/>
      <c r="J3908" s="412">
        <f>INT($F3908*I3908)</f>
        <v>0</v>
      </c>
      <c r="K3908" s="411">
        <v>74685</v>
      </c>
      <c r="L3908" s="412">
        <f>INT($F3908*K3908)</f>
        <v>0</v>
      </c>
      <c r="M3908" s="412">
        <f>+G3908+I3908+K3908</f>
        <v>74685</v>
      </c>
      <c r="N3908" s="412">
        <f>H3908+J3908+L3908</f>
        <v>0</v>
      </c>
      <c r="O3908" s="412"/>
      <c r="P3908" s="412"/>
      <c r="Q3908" s="412"/>
      <c r="R3908" s="419" t="s">
        <v>0</v>
      </c>
      <c r="T3908" s="410">
        <v>1</v>
      </c>
    </row>
    <row r="3909" spans="1:20" s="77" customFormat="1" ht="24" hidden="1" customHeight="1">
      <c r="A3909" s="372" t="s">
        <v>2072</v>
      </c>
      <c r="B3909" s="421"/>
      <c r="C3909" s="421" t="s">
        <v>4150</v>
      </c>
      <c r="D3909" s="421" t="s">
        <v>4205</v>
      </c>
      <c r="E3909" s="422" t="s">
        <v>2341</v>
      </c>
      <c r="F3909" s="415"/>
      <c r="G3909" s="416"/>
      <c r="H3909" s="417">
        <f t="shared" si="5269"/>
        <v>0</v>
      </c>
      <c r="I3909" s="416"/>
      <c r="J3909" s="417">
        <f t="shared" si="5270"/>
        <v>0</v>
      </c>
      <c r="K3909" s="416">
        <v>74685</v>
      </c>
      <c r="L3909" s="417">
        <f t="shared" si="5271"/>
        <v>0</v>
      </c>
      <c r="M3909" s="417">
        <f t="shared" si="5272"/>
        <v>74685</v>
      </c>
      <c r="N3909" s="417">
        <f t="shared" si="5273"/>
        <v>0</v>
      </c>
      <c r="O3909" s="417">
        <f t="shared" ref="O3909" si="5320">F3909-F3908</f>
        <v>0</v>
      </c>
      <c r="P3909" s="417">
        <f t="shared" ref="P3909:Q3909" si="5321">M3909-M3908</f>
        <v>0</v>
      </c>
      <c r="Q3909" s="417">
        <f t="shared" si="5321"/>
        <v>0</v>
      </c>
      <c r="R3909" s="422"/>
      <c r="T3909" s="415">
        <v>1</v>
      </c>
    </row>
    <row r="3910" spans="1:20" s="485" customFormat="1" ht="24" hidden="1" customHeight="1">
      <c r="A3910" s="366" t="s">
        <v>2919</v>
      </c>
      <c r="B3910" s="418" t="s">
        <v>0</v>
      </c>
      <c r="C3910" s="418" t="s">
        <v>4206</v>
      </c>
      <c r="D3910" s="418" t="s">
        <v>4207</v>
      </c>
      <c r="E3910" s="419" t="s">
        <v>2341</v>
      </c>
      <c r="F3910" s="410"/>
      <c r="G3910" s="411"/>
      <c r="H3910" s="412">
        <f>INT($F3910*G3910)</f>
        <v>0</v>
      </c>
      <c r="I3910" s="411"/>
      <c r="J3910" s="412">
        <f>INT($F3910*I3910)</f>
        <v>0</v>
      </c>
      <c r="K3910" s="411">
        <v>12070</v>
      </c>
      <c r="L3910" s="412">
        <f>INT($F3910*K3910)</f>
        <v>0</v>
      </c>
      <c r="M3910" s="412">
        <f>+G3910+I3910+K3910</f>
        <v>12070</v>
      </c>
      <c r="N3910" s="412">
        <f>H3910+J3910+L3910</f>
        <v>0</v>
      </c>
      <c r="O3910" s="412"/>
      <c r="P3910" s="412"/>
      <c r="Q3910" s="412"/>
      <c r="R3910" s="419" t="s">
        <v>0</v>
      </c>
      <c r="T3910" s="410">
        <v>1</v>
      </c>
    </row>
    <row r="3911" spans="1:20" s="77" customFormat="1" ht="24" hidden="1" customHeight="1">
      <c r="A3911" s="372" t="s">
        <v>2072</v>
      </c>
      <c r="B3911" s="421"/>
      <c r="C3911" s="421" t="s">
        <v>4206</v>
      </c>
      <c r="D3911" s="421" t="s">
        <v>4207</v>
      </c>
      <c r="E3911" s="422" t="s">
        <v>2341</v>
      </c>
      <c r="F3911" s="415"/>
      <c r="G3911" s="416"/>
      <c r="H3911" s="417">
        <f t="shared" si="5269"/>
        <v>0</v>
      </c>
      <c r="I3911" s="416"/>
      <c r="J3911" s="417">
        <f t="shared" si="5270"/>
        <v>0</v>
      </c>
      <c r="K3911" s="416">
        <v>12070</v>
      </c>
      <c r="L3911" s="417">
        <f t="shared" si="5271"/>
        <v>0</v>
      </c>
      <c r="M3911" s="417">
        <f t="shared" si="5272"/>
        <v>12070</v>
      </c>
      <c r="N3911" s="417">
        <f t="shared" si="5273"/>
        <v>0</v>
      </c>
      <c r="O3911" s="417">
        <f t="shared" ref="O3911" si="5322">F3911-F3910</f>
        <v>0</v>
      </c>
      <c r="P3911" s="417">
        <f t="shared" ref="P3911:Q3911" si="5323">M3911-M3910</f>
        <v>0</v>
      </c>
      <c r="Q3911" s="417">
        <f t="shared" si="5323"/>
        <v>0</v>
      </c>
      <c r="R3911" s="422"/>
      <c r="T3911" s="415">
        <v>1</v>
      </c>
    </row>
    <row r="3912" spans="1:20" s="485" customFormat="1" ht="24" hidden="1" customHeight="1">
      <c r="A3912" s="366" t="s">
        <v>2064</v>
      </c>
      <c r="B3912" s="418" t="s">
        <v>0</v>
      </c>
      <c r="C3912" s="418" t="s">
        <v>4208</v>
      </c>
      <c r="D3912" s="418" t="s">
        <v>4207</v>
      </c>
      <c r="E3912" s="419" t="s">
        <v>2341</v>
      </c>
      <c r="F3912" s="410"/>
      <c r="G3912" s="411"/>
      <c r="H3912" s="412">
        <f>INT($F3912*G3912)</f>
        <v>0</v>
      </c>
      <c r="I3912" s="411"/>
      <c r="J3912" s="412">
        <f>INT($F3912*I3912)</f>
        <v>0</v>
      </c>
      <c r="K3912" s="411">
        <v>41020</v>
      </c>
      <c r="L3912" s="412">
        <f>INT($F3912*K3912)</f>
        <v>0</v>
      </c>
      <c r="M3912" s="412">
        <f>+G3912+I3912+K3912</f>
        <v>41020</v>
      </c>
      <c r="N3912" s="412">
        <f>H3912+J3912+L3912</f>
        <v>0</v>
      </c>
      <c r="O3912" s="412"/>
      <c r="P3912" s="412"/>
      <c r="Q3912" s="412"/>
      <c r="R3912" s="419" t="s">
        <v>0</v>
      </c>
      <c r="T3912" s="410">
        <v>1</v>
      </c>
    </row>
    <row r="3913" spans="1:20" s="77" customFormat="1" ht="24" hidden="1" customHeight="1">
      <c r="A3913" s="372" t="s">
        <v>3122</v>
      </c>
      <c r="B3913" s="421"/>
      <c r="C3913" s="421" t="s">
        <v>4208</v>
      </c>
      <c r="D3913" s="421" t="s">
        <v>4207</v>
      </c>
      <c r="E3913" s="422" t="s">
        <v>2341</v>
      </c>
      <c r="F3913" s="415"/>
      <c r="G3913" s="416"/>
      <c r="H3913" s="417">
        <f t="shared" si="5269"/>
        <v>0</v>
      </c>
      <c r="I3913" s="416"/>
      <c r="J3913" s="417">
        <f t="shared" si="5270"/>
        <v>0</v>
      </c>
      <c r="K3913" s="416">
        <v>41020</v>
      </c>
      <c r="L3913" s="417">
        <f t="shared" si="5271"/>
        <v>0</v>
      </c>
      <c r="M3913" s="417">
        <f t="shared" si="5272"/>
        <v>41020</v>
      </c>
      <c r="N3913" s="417">
        <f t="shared" si="5273"/>
        <v>0</v>
      </c>
      <c r="O3913" s="417">
        <f t="shared" ref="O3913" si="5324">F3913-F3912</f>
        <v>0</v>
      </c>
      <c r="P3913" s="417">
        <f t="shared" ref="P3913:Q3913" si="5325">M3913-M3912</f>
        <v>0</v>
      </c>
      <c r="Q3913" s="417">
        <f t="shared" si="5325"/>
        <v>0</v>
      </c>
      <c r="R3913" s="422"/>
      <c r="T3913" s="415">
        <v>1</v>
      </c>
    </row>
    <row r="3914" spans="1:20" s="485" customFormat="1" ht="24" hidden="1" customHeight="1">
      <c r="A3914" s="366" t="s">
        <v>4209</v>
      </c>
      <c r="B3914" s="418" t="s">
        <v>0</v>
      </c>
      <c r="C3914" s="418" t="s">
        <v>4190</v>
      </c>
      <c r="D3914" s="418" t="s">
        <v>4207</v>
      </c>
      <c r="E3914" s="419" t="s">
        <v>2341</v>
      </c>
      <c r="F3914" s="410"/>
      <c r="G3914" s="411"/>
      <c r="H3914" s="412">
        <f>INT($F3914*G3914)</f>
        <v>0</v>
      </c>
      <c r="I3914" s="411"/>
      <c r="J3914" s="412">
        <f>INT($F3914*I3914)</f>
        <v>0</v>
      </c>
      <c r="K3914" s="411">
        <v>44886</v>
      </c>
      <c r="L3914" s="412">
        <f>INT($F3914*K3914)</f>
        <v>0</v>
      </c>
      <c r="M3914" s="412">
        <f>+G3914+I3914+K3914</f>
        <v>44886</v>
      </c>
      <c r="N3914" s="412">
        <f>H3914+J3914+L3914</f>
        <v>0</v>
      </c>
      <c r="O3914" s="412"/>
      <c r="P3914" s="412"/>
      <c r="Q3914" s="412"/>
      <c r="R3914" s="419" t="s">
        <v>0</v>
      </c>
      <c r="T3914" s="410">
        <v>1</v>
      </c>
    </row>
    <row r="3915" spans="1:20" s="77" customFormat="1" ht="24" hidden="1" customHeight="1">
      <c r="A3915" s="372" t="s">
        <v>3110</v>
      </c>
      <c r="B3915" s="421"/>
      <c r="C3915" s="421" t="s">
        <v>4190</v>
      </c>
      <c r="D3915" s="421" t="s">
        <v>4207</v>
      </c>
      <c r="E3915" s="422" t="s">
        <v>2341</v>
      </c>
      <c r="F3915" s="415"/>
      <c r="G3915" s="416"/>
      <c r="H3915" s="417">
        <f t="shared" si="5269"/>
        <v>0</v>
      </c>
      <c r="I3915" s="416"/>
      <c r="J3915" s="417">
        <f t="shared" si="5270"/>
        <v>0</v>
      </c>
      <c r="K3915" s="416">
        <v>44886</v>
      </c>
      <c r="L3915" s="417">
        <f t="shared" si="5271"/>
        <v>0</v>
      </c>
      <c r="M3915" s="417">
        <f t="shared" si="5272"/>
        <v>44886</v>
      </c>
      <c r="N3915" s="417">
        <f t="shared" si="5273"/>
        <v>0</v>
      </c>
      <c r="O3915" s="417">
        <f t="shared" ref="O3915" si="5326">F3915-F3914</f>
        <v>0</v>
      </c>
      <c r="P3915" s="417">
        <f t="shared" ref="P3915:Q3915" si="5327">M3915-M3914</f>
        <v>0</v>
      </c>
      <c r="Q3915" s="417">
        <f t="shared" si="5327"/>
        <v>0</v>
      </c>
      <c r="R3915" s="422"/>
      <c r="T3915" s="415">
        <v>1</v>
      </c>
    </row>
    <row r="3916" spans="1:20" s="485" customFormat="1" ht="24" hidden="1" customHeight="1">
      <c r="A3916" s="366" t="s">
        <v>4085</v>
      </c>
      <c r="B3916" s="418" t="s">
        <v>0</v>
      </c>
      <c r="C3916" s="418" t="s">
        <v>4206</v>
      </c>
      <c r="D3916" s="418" t="s">
        <v>4210</v>
      </c>
      <c r="E3916" s="419" t="s">
        <v>2341</v>
      </c>
      <c r="F3916" s="410"/>
      <c r="G3916" s="411"/>
      <c r="H3916" s="412">
        <f>INT($F3916*G3916)</f>
        <v>0</v>
      </c>
      <c r="I3916" s="411"/>
      <c r="J3916" s="412">
        <f>INT($F3916*I3916)</f>
        <v>0</v>
      </c>
      <c r="K3916" s="411">
        <v>12070</v>
      </c>
      <c r="L3916" s="412">
        <f>INT($F3916*K3916)</f>
        <v>0</v>
      </c>
      <c r="M3916" s="412">
        <f>+G3916+I3916+K3916</f>
        <v>12070</v>
      </c>
      <c r="N3916" s="412">
        <f>H3916+J3916+L3916</f>
        <v>0</v>
      </c>
      <c r="O3916" s="412"/>
      <c r="P3916" s="412"/>
      <c r="Q3916" s="412"/>
      <c r="R3916" s="419" t="s">
        <v>0</v>
      </c>
      <c r="T3916" s="410">
        <v>1</v>
      </c>
    </row>
    <row r="3917" spans="1:20" s="77" customFormat="1" ht="24" hidden="1" customHeight="1">
      <c r="A3917" s="372" t="s">
        <v>4193</v>
      </c>
      <c r="B3917" s="421"/>
      <c r="C3917" s="421" t="s">
        <v>4206</v>
      </c>
      <c r="D3917" s="421" t="s">
        <v>4210</v>
      </c>
      <c r="E3917" s="422" t="s">
        <v>2341</v>
      </c>
      <c r="F3917" s="415"/>
      <c r="G3917" s="416"/>
      <c r="H3917" s="417">
        <f t="shared" ref="H3917:H3927" si="5328">INT($F3917*G3917)</f>
        <v>0</v>
      </c>
      <c r="I3917" s="416"/>
      <c r="J3917" s="417">
        <f t="shared" ref="J3917:J3927" si="5329">INT($F3917*I3917)</f>
        <v>0</v>
      </c>
      <c r="K3917" s="416">
        <v>12070</v>
      </c>
      <c r="L3917" s="417">
        <f t="shared" ref="L3917:L3927" si="5330">INT($F3917*K3917)</f>
        <v>0</v>
      </c>
      <c r="M3917" s="417">
        <f t="shared" ref="M3917:M3927" si="5331">+G3917+I3917+K3917</f>
        <v>12070</v>
      </c>
      <c r="N3917" s="417">
        <f t="shared" ref="N3917:N3927" si="5332">H3917+J3917+L3917</f>
        <v>0</v>
      </c>
      <c r="O3917" s="417">
        <f t="shared" ref="O3917" si="5333">F3917-F3916</f>
        <v>0</v>
      </c>
      <c r="P3917" s="417">
        <f t="shared" ref="P3917:Q3917" si="5334">M3917-M3916</f>
        <v>0</v>
      </c>
      <c r="Q3917" s="417">
        <f t="shared" si="5334"/>
        <v>0</v>
      </c>
      <c r="R3917" s="422"/>
      <c r="T3917" s="415">
        <v>1</v>
      </c>
    </row>
    <row r="3918" spans="1:20" s="485" customFormat="1" ht="24" hidden="1" customHeight="1">
      <c r="A3918" s="366" t="s">
        <v>2919</v>
      </c>
      <c r="B3918" s="418" t="s">
        <v>0</v>
      </c>
      <c r="C3918" s="418" t="s">
        <v>4208</v>
      </c>
      <c r="D3918" s="418" t="s">
        <v>4210</v>
      </c>
      <c r="E3918" s="419" t="s">
        <v>2341</v>
      </c>
      <c r="F3918" s="410"/>
      <c r="G3918" s="411"/>
      <c r="H3918" s="412">
        <f>INT($F3918*G3918)</f>
        <v>0</v>
      </c>
      <c r="I3918" s="411"/>
      <c r="J3918" s="412">
        <f>INT($F3918*I3918)</f>
        <v>0</v>
      </c>
      <c r="K3918" s="411">
        <v>41114</v>
      </c>
      <c r="L3918" s="412">
        <f>INT($F3918*K3918)</f>
        <v>0</v>
      </c>
      <c r="M3918" s="412">
        <f>+G3918+I3918+K3918</f>
        <v>41114</v>
      </c>
      <c r="N3918" s="412">
        <f>H3918+J3918+L3918</f>
        <v>0</v>
      </c>
      <c r="O3918" s="412"/>
      <c r="P3918" s="412"/>
      <c r="Q3918" s="412"/>
      <c r="R3918" s="419" t="s">
        <v>0</v>
      </c>
      <c r="T3918" s="410">
        <v>1</v>
      </c>
    </row>
    <row r="3919" spans="1:20" s="77" customFormat="1" ht="24" hidden="1" customHeight="1">
      <c r="A3919" s="372" t="s">
        <v>3110</v>
      </c>
      <c r="B3919" s="421"/>
      <c r="C3919" s="421" t="s">
        <v>4208</v>
      </c>
      <c r="D3919" s="421" t="s">
        <v>4210</v>
      </c>
      <c r="E3919" s="422" t="s">
        <v>2341</v>
      </c>
      <c r="F3919" s="415"/>
      <c r="G3919" s="416"/>
      <c r="H3919" s="417">
        <f t="shared" si="5328"/>
        <v>0</v>
      </c>
      <c r="I3919" s="416"/>
      <c r="J3919" s="417">
        <f t="shared" si="5329"/>
        <v>0</v>
      </c>
      <c r="K3919" s="416">
        <v>41114</v>
      </c>
      <c r="L3919" s="417">
        <f t="shared" si="5330"/>
        <v>0</v>
      </c>
      <c r="M3919" s="417">
        <f t="shared" si="5331"/>
        <v>41114</v>
      </c>
      <c r="N3919" s="417">
        <f t="shared" si="5332"/>
        <v>0</v>
      </c>
      <c r="O3919" s="417">
        <f t="shared" ref="O3919" si="5335">F3919-F3918</f>
        <v>0</v>
      </c>
      <c r="P3919" s="417">
        <f t="shared" ref="P3919:Q3919" si="5336">M3919-M3918</f>
        <v>0</v>
      </c>
      <c r="Q3919" s="417">
        <f t="shared" si="5336"/>
        <v>0</v>
      </c>
      <c r="R3919" s="422"/>
      <c r="T3919" s="415">
        <v>1</v>
      </c>
    </row>
    <row r="3920" spans="1:20" s="485" customFormat="1" ht="24" hidden="1" customHeight="1">
      <c r="A3920" s="366" t="s">
        <v>4113</v>
      </c>
      <c r="B3920" s="418" t="s">
        <v>0</v>
      </c>
      <c r="C3920" s="418" t="s">
        <v>4190</v>
      </c>
      <c r="D3920" s="418" t="s">
        <v>4210</v>
      </c>
      <c r="E3920" s="419" t="s">
        <v>2341</v>
      </c>
      <c r="F3920" s="410"/>
      <c r="G3920" s="411"/>
      <c r="H3920" s="412">
        <f>INT($F3920*G3920)</f>
        <v>0</v>
      </c>
      <c r="I3920" s="411"/>
      <c r="J3920" s="412">
        <f>INT($F3920*I3920)</f>
        <v>0</v>
      </c>
      <c r="K3920" s="411">
        <v>47527</v>
      </c>
      <c r="L3920" s="412">
        <f>INT($F3920*K3920)</f>
        <v>0</v>
      </c>
      <c r="M3920" s="412">
        <f>+G3920+I3920+K3920</f>
        <v>47527</v>
      </c>
      <c r="N3920" s="412">
        <f>H3920+J3920+L3920</f>
        <v>0</v>
      </c>
      <c r="O3920" s="412"/>
      <c r="P3920" s="412"/>
      <c r="Q3920" s="412"/>
      <c r="R3920" s="419" t="s">
        <v>0</v>
      </c>
      <c r="T3920" s="410">
        <v>1</v>
      </c>
    </row>
    <row r="3921" spans="1:20" s="77" customFormat="1" ht="24" hidden="1" customHeight="1">
      <c r="A3921" s="372" t="s">
        <v>3110</v>
      </c>
      <c r="B3921" s="421"/>
      <c r="C3921" s="421" t="s">
        <v>4190</v>
      </c>
      <c r="D3921" s="421" t="s">
        <v>4210</v>
      </c>
      <c r="E3921" s="422" t="s">
        <v>2341</v>
      </c>
      <c r="F3921" s="415"/>
      <c r="G3921" s="416"/>
      <c r="H3921" s="417">
        <f t="shared" si="5328"/>
        <v>0</v>
      </c>
      <c r="I3921" s="416"/>
      <c r="J3921" s="417">
        <f t="shared" si="5329"/>
        <v>0</v>
      </c>
      <c r="K3921" s="416">
        <v>47527</v>
      </c>
      <c r="L3921" s="417">
        <f t="shared" si="5330"/>
        <v>0</v>
      </c>
      <c r="M3921" s="417">
        <f t="shared" si="5331"/>
        <v>47527</v>
      </c>
      <c r="N3921" s="417">
        <f t="shared" si="5332"/>
        <v>0</v>
      </c>
      <c r="O3921" s="417">
        <f t="shared" ref="O3921" si="5337">F3921-F3920</f>
        <v>0</v>
      </c>
      <c r="P3921" s="417">
        <f t="shared" ref="P3921:Q3921" si="5338">M3921-M3920</f>
        <v>0</v>
      </c>
      <c r="Q3921" s="417">
        <f t="shared" si="5338"/>
        <v>0</v>
      </c>
      <c r="R3921" s="422"/>
      <c r="T3921" s="415">
        <v>1</v>
      </c>
    </row>
    <row r="3922" spans="1:20" s="485" customFormat="1" ht="24" hidden="1" customHeight="1">
      <c r="A3922" s="366" t="s">
        <v>4085</v>
      </c>
      <c r="B3922" s="418" t="s">
        <v>0</v>
      </c>
      <c r="C3922" s="418" t="s">
        <v>4211</v>
      </c>
      <c r="D3922" s="418" t="s">
        <v>4212</v>
      </c>
      <c r="E3922" s="419" t="s">
        <v>2341</v>
      </c>
      <c r="F3922" s="410"/>
      <c r="G3922" s="411"/>
      <c r="H3922" s="412">
        <f>INT($F3922*G3922)</f>
        <v>0</v>
      </c>
      <c r="I3922" s="411"/>
      <c r="J3922" s="412">
        <f>INT($F3922*I3922)</f>
        <v>0</v>
      </c>
      <c r="K3922" s="411">
        <v>33665</v>
      </c>
      <c r="L3922" s="412">
        <f>INT($F3922*K3922)</f>
        <v>0</v>
      </c>
      <c r="M3922" s="412">
        <f>+G3922+I3922+K3922</f>
        <v>33665</v>
      </c>
      <c r="N3922" s="412">
        <f>H3922+J3922+L3922</f>
        <v>0</v>
      </c>
      <c r="O3922" s="412"/>
      <c r="P3922" s="412"/>
      <c r="Q3922" s="412"/>
      <c r="R3922" s="419" t="s">
        <v>0</v>
      </c>
      <c r="T3922" s="410">
        <v>1</v>
      </c>
    </row>
    <row r="3923" spans="1:20" s="77" customFormat="1" ht="24" hidden="1" customHeight="1">
      <c r="A3923" s="372" t="s">
        <v>2918</v>
      </c>
      <c r="B3923" s="421"/>
      <c r="C3923" s="421" t="s">
        <v>4211</v>
      </c>
      <c r="D3923" s="421" t="s">
        <v>4212</v>
      </c>
      <c r="E3923" s="422" t="s">
        <v>2341</v>
      </c>
      <c r="F3923" s="415"/>
      <c r="G3923" s="416"/>
      <c r="H3923" s="417">
        <f t="shared" si="5328"/>
        <v>0</v>
      </c>
      <c r="I3923" s="416"/>
      <c r="J3923" s="417">
        <f t="shared" si="5329"/>
        <v>0</v>
      </c>
      <c r="K3923" s="416">
        <v>33665</v>
      </c>
      <c r="L3923" s="417">
        <f t="shared" si="5330"/>
        <v>0</v>
      </c>
      <c r="M3923" s="417">
        <f t="shared" si="5331"/>
        <v>33665</v>
      </c>
      <c r="N3923" s="417">
        <f t="shared" si="5332"/>
        <v>0</v>
      </c>
      <c r="O3923" s="417">
        <f t="shared" ref="O3923" si="5339">F3923-F3922</f>
        <v>0</v>
      </c>
      <c r="P3923" s="417">
        <f t="shared" ref="P3923:Q3923" si="5340">M3923-M3922</f>
        <v>0</v>
      </c>
      <c r="Q3923" s="417">
        <f t="shared" si="5340"/>
        <v>0</v>
      </c>
      <c r="R3923" s="422"/>
      <c r="T3923" s="415">
        <v>1</v>
      </c>
    </row>
    <row r="3924" spans="1:20" s="485" customFormat="1" ht="24" hidden="1" customHeight="1">
      <c r="A3924" s="366" t="s">
        <v>4113</v>
      </c>
      <c r="B3924" s="418" t="s">
        <v>0</v>
      </c>
      <c r="C3924" s="418" t="s">
        <v>4189</v>
      </c>
      <c r="D3924" s="418" t="s">
        <v>4212</v>
      </c>
      <c r="E3924" s="419" t="s">
        <v>2341</v>
      </c>
      <c r="F3924" s="410"/>
      <c r="G3924" s="411"/>
      <c r="H3924" s="412">
        <f>INT($F3924*G3924)</f>
        <v>0</v>
      </c>
      <c r="I3924" s="411"/>
      <c r="J3924" s="412">
        <f>INT($F3924*I3924)</f>
        <v>0</v>
      </c>
      <c r="K3924" s="411">
        <v>29610</v>
      </c>
      <c r="L3924" s="412">
        <f>INT($F3924*K3924)</f>
        <v>0</v>
      </c>
      <c r="M3924" s="412">
        <f>+G3924+I3924+K3924</f>
        <v>29610</v>
      </c>
      <c r="N3924" s="412">
        <f>H3924+J3924+L3924</f>
        <v>0</v>
      </c>
      <c r="O3924" s="412"/>
      <c r="P3924" s="412"/>
      <c r="Q3924" s="412"/>
      <c r="R3924" s="419" t="s">
        <v>0</v>
      </c>
      <c r="T3924" s="410">
        <v>1</v>
      </c>
    </row>
    <row r="3925" spans="1:20" s="77" customFormat="1" ht="24" hidden="1" customHeight="1">
      <c r="A3925" s="372" t="s">
        <v>4213</v>
      </c>
      <c r="B3925" s="421"/>
      <c r="C3925" s="421" t="s">
        <v>4189</v>
      </c>
      <c r="D3925" s="421" t="s">
        <v>4212</v>
      </c>
      <c r="E3925" s="422" t="s">
        <v>2341</v>
      </c>
      <c r="F3925" s="415"/>
      <c r="G3925" s="416"/>
      <c r="H3925" s="417">
        <f t="shared" si="5328"/>
        <v>0</v>
      </c>
      <c r="I3925" s="416"/>
      <c r="J3925" s="417">
        <f t="shared" si="5329"/>
        <v>0</v>
      </c>
      <c r="K3925" s="416">
        <v>29610</v>
      </c>
      <c r="L3925" s="417">
        <f t="shared" si="5330"/>
        <v>0</v>
      </c>
      <c r="M3925" s="417">
        <f t="shared" si="5331"/>
        <v>29610</v>
      </c>
      <c r="N3925" s="417">
        <f t="shared" si="5332"/>
        <v>0</v>
      </c>
      <c r="O3925" s="417">
        <f t="shared" ref="O3925" si="5341">F3925-F3924</f>
        <v>0</v>
      </c>
      <c r="P3925" s="417">
        <f t="shared" ref="P3925:Q3925" si="5342">M3925-M3924</f>
        <v>0</v>
      </c>
      <c r="Q3925" s="417">
        <f t="shared" si="5342"/>
        <v>0</v>
      </c>
      <c r="R3925" s="422"/>
      <c r="T3925" s="415">
        <v>1</v>
      </c>
    </row>
    <row r="3926" spans="1:20" s="485" customFormat="1" ht="24" hidden="1" customHeight="1">
      <c r="A3926" s="366" t="s">
        <v>2064</v>
      </c>
      <c r="B3926" s="418" t="s">
        <v>0</v>
      </c>
      <c r="C3926" s="418" t="s">
        <v>4190</v>
      </c>
      <c r="D3926" s="418" t="s">
        <v>4212</v>
      </c>
      <c r="E3926" s="419" t="s">
        <v>2341</v>
      </c>
      <c r="F3926" s="410"/>
      <c r="G3926" s="411"/>
      <c r="H3926" s="412">
        <f>INT($F3926*G3926)</f>
        <v>0</v>
      </c>
      <c r="I3926" s="411"/>
      <c r="J3926" s="412">
        <f>INT($F3926*I3926)</f>
        <v>0</v>
      </c>
      <c r="K3926" s="411">
        <v>67896</v>
      </c>
      <c r="L3926" s="412">
        <f>INT($F3926*K3926)</f>
        <v>0</v>
      </c>
      <c r="M3926" s="412">
        <f>+G3926+I3926+K3926</f>
        <v>67896</v>
      </c>
      <c r="N3926" s="412">
        <f>H3926+J3926+L3926</f>
        <v>0</v>
      </c>
      <c r="O3926" s="412"/>
      <c r="P3926" s="412"/>
      <c r="Q3926" s="412"/>
      <c r="R3926" s="419" t="s">
        <v>0</v>
      </c>
      <c r="T3926" s="410">
        <v>1</v>
      </c>
    </row>
    <row r="3927" spans="1:20" s="77" customFormat="1" ht="24" hidden="1" customHeight="1">
      <c r="A3927" s="372" t="s">
        <v>3122</v>
      </c>
      <c r="B3927" s="421"/>
      <c r="C3927" s="421" t="s">
        <v>4190</v>
      </c>
      <c r="D3927" s="421" t="s">
        <v>4212</v>
      </c>
      <c r="E3927" s="422" t="s">
        <v>2341</v>
      </c>
      <c r="F3927" s="415"/>
      <c r="G3927" s="416"/>
      <c r="H3927" s="417">
        <f t="shared" si="5328"/>
        <v>0</v>
      </c>
      <c r="I3927" s="416"/>
      <c r="J3927" s="417">
        <f t="shared" si="5329"/>
        <v>0</v>
      </c>
      <c r="K3927" s="416">
        <v>67896</v>
      </c>
      <c r="L3927" s="417">
        <f t="shared" si="5330"/>
        <v>0</v>
      </c>
      <c r="M3927" s="417">
        <f t="shared" si="5331"/>
        <v>67896</v>
      </c>
      <c r="N3927" s="417">
        <f t="shared" si="5332"/>
        <v>0</v>
      </c>
      <c r="O3927" s="417">
        <f t="shared" ref="O3927" si="5343">F3927-F3926</f>
        <v>0</v>
      </c>
      <c r="P3927" s="417">
        <f t="shared" ref="P3927:Q3927" si="5344">M3927-M3926</f>
        <v>0</v>
      </c>
      <c r="Q3927" s="417">
        <f t="shared" si="5344"/>
        <v>0</v>
      </c>
      <c r="R3927" s="422"/>
      <c r="T3927" s="415">
        <v>1</v>
      </c>
    </row>
    <row r="3928" spans="1:20" s="485" customFormat="1" ht="24" hidden="1" customHeight="1">
      <c r="A3928" s="366" t="s">
        <v>2919</v>
      </c>
      <c r="B3928" s="418" t="s">
        <v>0</v>
      </c>
      <c r="C3928" s="418" t="s">
        <v>4189</v>
      </c>
      <c r="D3928" s="418" t="s">
        <v>4214</v>
      </c>
      <c r="E3928" s="419" t="s">
        <v>2341</v>
      </c>
      <c r="F3928" s="410"/>
      <c r="G3928" s="411"/>
      <c r="H3928" s="412">
        <f>INT($F3928*G3928)</f>
        <v>0</v>
      </c>
      <c r="I3928" s="411"/>
      <c r="J3928" s="412">
        <f>INT($F3928*I3928)</f>
        <v>0</v>
      </c>
      <c r="K3928" s="411">
        <v>36682</v>
      </c>
      <c r="L3928" s="412">
        <f>INT($F3928*K3928)</f>
        <v>0</v>
      </c>
      <c r="M3928" s="412">
        <f>+G3928+I3928+K3928</f>
        <v>36682</v>
      </c>
      <c r="N3928" s="412">
        <f>H3928+J3928+L3928</f>
        <v>0</v>
      </c>
      <c r="O3928" s="412"/>
      <c r="P3928" s="412"/>
      <c r="Q3928" s="412"/>
      <c r="R3928" s="419" t="s">
        <v>0</v>
      </c>
      <c r="T3928" s="410">
        <v>1</v>
      </c>
    </row>
    <row r="3929" spans="1:20" s="77" customFormat="1" ht="24" hidden="1" customHeight="1">
      <c r="A3929" s="372" t="s">
        <v>3110</v>
      </c>
      <c r="B3929" s="421"/>
      <c r="C3929" s="421" t="s">
        <v>4189</v>
      </c>
      <c r="D3929" s="421" t="s">
        <v>4214</v>
      </c>
      <c r="E3929" s="422" t="s">
        <v>2341</v>
      </c>
      <c r="F3929" s="415"/>
      <c r="G3929" s="416"/>
      <c r="H3929" s="417">
        <f t="shared" ref="H3929:H3937" si="5345">INT($F3929*G3929)</f>
        <v>0</v>
      </c>
      <c r="I3929" s="416"/>
      <c r="J3929" s="417">
        <f t="shared" ref="J3929:J3937" si="5346">INT($F3929*I3929)</f>
        <v>0</v>
      </c>
      <c r="K3929" s="416">
        <v>36682</v>
      </c>
      <c r="L3929" s="417">
        <f t="shared" ref="L3929:L3937" si="5347">INT($F3929*K3929)</f>
        <v>0</v>
      </c>
      <c r="M3929" s="417">
        <f t="shared" ref="M3929:M3937" si="5348">+G3929+I3929+K3929</f>
        <v>36682</v>
      </c>
      <c r="N3929" s="417">
        <f t="shared" ref="N3929:N3941" si="5349">H3929+J3929+L3929</f>
        <v>0</v>
      </c>
      <c r="O3929" s="417">
        <f t="shared" ref="O3929" si="5350">F3929-F3928</f>
        <v>0</v>
      </c>
      <c r="P3929" s="417">
        <f t="shared" ref="P3929:Q3929" si="5351">M3929-M3928</f>
        <v>0</v>
      </c>
      <c r="Q3929" s="417">
        <f t="shared" si="5351"/>
        <v>0</v>
      </c>
      <c r="R3929" s="422"/>
      <c r="T3929" s="415">
        <v>1</v>
      </c>
    </row>
    <row r="3930" spans="1:20" s="485" customFormat="1" ht="24" hidden="1" customHeight="1">
      <c r="A3930" s="366" t="s">
        <v>4215</v>
      </c>
      <c r="B3930" s="418" t="s">
        <v>0</v>
      </c>
      <c r="C3930" s="418" t="s">
        <v>4216</v>
      </c>
      <c r="D3930" s="418" t="s">
        <v>4217</v>
      </c>
      <c r="E3930" s="419" t="s">
        <v>2341</v>
      </c>
      <c r="F3930" s="410"/>
      <c r="G3930" s="411"/>
      <c r="H3930" s="412">
        <f>INT($F3930*G3930)</f>
        <v>0</v>
      </c>
      <c r="I3930" s="411"/>
      <c r="J3930" s="412">
        <f>INT($F3930*I3930)</f>
        <v>0</v>
      </c>
      <c r="K3930" s="411">
        <v>58277</v>
      </c>
      <c r="L3930" s="412">
        <f>INT($F3930*K3930)</f>
        <v>0</v>
      </c>
      <c r="M3930" s="412">
        <f>+G3930+I3930+K3930</f>
        <v>58277</v>
      </c>
      <c r="N3930" s="412">
        <f>H3930+J3930+L3930</f>
        <v>0</v>
      </c>
      <c r="O3930" s="412"/>
      <c r="P3930" s="412"/>
      <c r="Q3930" s="412"/>
      <c r="R3930" s="419" t="s">
        <v>0</v>
      </c>
      <c r="T3930" s="410">
        <v>1</v>
      </c>
    </row>
    <row r="3931" spans="1:20" s="77" customFormat="1" ht="24" hidden="1" customHeight="1">
      <c r="A3931" s="372" t="s">
        <v>2072</v>
      </c>
      <c r="B3931" s="421"/>
      <c r="C3931" s="421" t="s">
        <v>4216</v>
      </c>
      <c r="D3931" s="421" t="s">
        <v>4217</v>
      </c>
      <c r="E3931" s="422" t="s">
        <v>2341</v>
      </c>
      <c r="F3931" s="415"/>
      <c r="G3931" s="416"/>
      <c r="H3931" s="417">
        <f t="shared" si="5345"/>
        <v>0</v>
      </c>
      <c r="I3931" s="416"/>
      <c r="J3931" s="417">
        <f t="shared" si="5346"/>
        <v>0</v>
      </c>
      <c r="K3931" s="416">
        <v>58277</v>
      </c>
      <c r="L3931" s="417">
        <f t="shared" si="5347"/>
        <v>0</v>
      </c>
      <c r="M3931" s="417">
        <f t="shared" si="5348"/>
        <v>58277</v>
      </c>
      <c r="N3931" s="417">
        <f t="shared" si="5349"/>
        <v>0</v>
      </c>
      <c r="O3931" s="417">
        <f t="shared" ref="O3931" si="5352">F3931-F3930</f>
        <v>0</v>
      </c>
      <c r="P3931" s="417">
        <f t="shared" ref="P3931:Q3931" si="5353">M3931-M3930</f>
        <v>0</v>
      </c>
      <c r="Q3931" s="417">
        <f t="shared" si="5353"/>
        <v>0</v>
      </c>
      <c r="R3931" s="422"/>
      <c r="T3931" s="415">
        <v>1</v>
      </c>
    </row>
    <row r="3932" spans="1:20" s="485" customFormat="1" ht="24" hidden="1" customHeight="1">
      <c r="A3932" s="366" t="s">
        <v>2919</v>
      </c>
      <c r="B3932" s="418" t="s">
        <v>0</v>
      </c>
      <c r="C3932" s="418" t="s">
        <v>4187</v>
      </c>
      <c r="D3932" s="418" t="s">
        <v>4218</v>
      </c>
      <c r="E3932" s="419" t="s">
        <v>2341</v>
      </c>
      <c r="F3932" s="410"/>
      <c r="G3932" s="411"/>
      <c r="H3932" s="412">
        <f>INT($F3932*G3932)</f>
        <v>0</v>
      </c>
      <c r="I3932" s="411"/>
      <c r="J3932" s="412">
        <f>INT($F3932*I3932)</f>
        <v>0</v>
      </c>
      <c r="K3932" s="411">
        <v>13202</v>
      </c>
      <c r="L3932" s="412">
        <f>INT($F3932*K3932)</f>
        <v>0</v>
      </c>
      <c r="M3932" s="412">
        <f>+G3932+I3932+K3932</f>
        <v>13202</v>
      </c>
      <c r="N3932" s="412">
        <f>H3932+J3932+L3932</f>
        <v>0</v>
      </c>
      <c r="O3932" s="412"/>
      <c r="P3932" s="412"/>
      <c r="Q3932" s="412"/>
      <c r="R3932" s="419" t="s">
        <v>0</v>
      </c>
      <c r="T3932" s="410">
        <v>1</v>
      </c>
    </row>
    <row r="3933" spans="1:20" s="77" customFormat="1" ht="24" hidden="1" customHeight="1">
      <c r="A3933" s="372" t="s">
        <v>3122</v>
      </c>
      <c r="B3933" s="421"/>
      <c r="C3933" s="421" t="s">
        <v>4187</v>
      </c>
      <c r="D3933" s="421" t="s">
        <v>4218</v>
      </c>
      <c r="E3933" s="422" t="s">
        <v>2341</v>
      </c>
      <c r="F3933" s="415"/>
      <c r="G3933" s="416"/>
      <c r="H3933" s="417">
        <f t="shared" si="5345"/>
        <v>0</v>
      </c>
      <c r="I3933" s="416"/>
      <c r="J3933" s="417">
        <f t="shared" si="5346"/>
        <v>0</v>
      </c>
      <c r="K3933" s="416">
        <v>13202</v>
      </c>
      <c r="L3933" s="417">
        <f t="shared" si="5347"/>
        <v>0</v>
      </c>
      <c r="M3933" s="417">
        <f t="shared" si="5348"/>
        <v>13202</v>
      </c>
      <c r="N3933" s="417">
        <f t="shared" si="5349"/>
        <v>0</v>
      </c>
      <c r="O3933" s="417">
        <f t="shared" ref="O3933" si="5354">F3933-F3932</f>
        <v>0</v>
      </c>
      <c r="P3933" s="417">
        <f t="shared" ref="P3933:Q3933" si="5355">M3933-M3932</f>
        <v>0</v>
      </c>
      <c r="Q3933" s="417">
        <f t="shared" si="5355"/>
        <v>0</v>
      </c>
      <c r="R3933" s="422"/>
      <c r="T3933" s="415">
        <v>1</v>
      </c>
    </row>
    <row r="3934" spans="1:20" s="485" customFormat="1" ht="24" hidden="1" customHeight="1">
      <c r="A3934" s="366" t="s">
        <v>2919</v>
      </c>
      <c r="B3934" s="418" t="s">
        <v>0</v>
      </c>
      <c r="C3934" s="418" t="s">
        <v>4189</v>
      </c>
      <c r="D3934" s="418" t="s">
        <v>4218</v>
      </c>
      <c r="E3934" s="419" t="s">
        <v>2341</v>
      </c>
      <c r="F3934" s="410"/>
      <c r="G3934" s="411"/>
      <c r="H3934" s="412">
        <f>INT($F3934*G3934)</f>
        <v>0</v>
      </c>
      <c r="I3934" s="411"/>
      <c r="J3934" s="412">
        <f>INT($F3934*I3934)</f>
        <v>0</v>
      </c>
      <c r="K3934" s="411">
        <v>45264</v>
      </c>
      <c r="L3934" s="412">
        <f>INT($F3934*K3934)</f>
        <v>0</v>
      </c>
      <c r="M3934" s="412">
        <f>+G3934+I3934+K3934</f>
        <v>45264</v>
      </c>
      <c r="N3934" s="412">
        <f>H3934+J3934+L3934</f>
        <v>0</v>
      </c>
      <c r="O3934" s="412"/>
      <c r="P3934" s="412"/>
      <c r="Q3934" s="412"/>
      <c r="R3934" s="419" t="s">
        <v>0</v>
      </c>
      <c r="T3934" s="410">
        <v>1</v>
      </c>
    </row>
    <row r="3935" spans="1:20" s="77" customFormat="1" ht="24" hidden="1" customHeight="1">
      <c r="A3935" s="372" t="s">
        <v>3110</v>
      </c>
      <c r="B3935" s="421"/>
      <c r="C3935" s="421" t="s">
        <v>4189</v>
      </c>
      <c r="D3935" s="421" t="s">
        <v>4218</v>
      </c>
      <c r="E3935" s="422" t="s">
        <v>2341</v>
      </c>
      <c r="F3935" s="415"/>
      <c r="G3935" s="416"/>
      <c r="H3935" s="417">
        <f t="shared" si="5345"/>
        <v>0</v>
      </c>
      <c r="I3935" s="416"/>
      <c r="J3935" s="417">
        <f t="shared" si="5346"/>
        <v>0</v>
      </c>
      <c r="K3935" s="416">
        <v>45264</v>
      </c>
      <c r="L3935" s="417">
        <f t="shared" si="5347"/>
        <v>0</v>
      </c>
      <c r="M3935" s="417">
        <f t="shared" si="5348"/>
        <v>45264</v>
      </c>
      <c r="N3935" s="417">
        <f t="shared" si="5349"/>
        <v>0</v>
      </c>
      <c r="O3935" s="417">
        <f t="shared" ref="O3935" si="5356">F3935-F3934</f>
        <v>0</v>
      </c>
      <c r="P3935" s="417">
        <f t="shared" ref="P3935:Q3935" si="5357">M3935-M3934</f>
        <v>0</v>
      </c>
      <c r="Q3935" s="417">
        <f t="shared" si="5357"/>
        <v>0</v>
      </c>
      <c r="R3935" s="422"/>
      <c r="T3935" s="415">
        <v>1</v>
      </c>
    </row>
    <row r="3936" spans="1:20" s="485" customFormat="1" ht="24" hidden="1" customHeight="1">
      <c r="A3936" s="366" t="s">
        <v>2919</v>
      </c>
      <c r="B3936" s="418" t="s">
        <v>0</v>
      </c>
      <c r="C3936" s="418" t="s">
        <v>4190</v>
      </c>
      <c r="D3936" s="418" t="s">
        <v>4218</v>
      </c>
      <c r="E3936" s="419" t="s">
        <v>2341</v>
      </c>
      <c r="F3936" s="410"/>
      <c r="G3936" s="411"/>
      <c r="H3936" s="412">
        <f>INT($F3936*G3936)</f>
        <v>0</v>
      </c>
      <c r="I3936" s="411"/>
      <c r="J3936" s="412">
        <f>INT($F3936*I3936)</f>
        <v>0</v>
      </c>
      <c r="K3936" s="411">
        <v>57334</v>
      </c>
      <c r="L3936" s="412">
        <f>INT($F3936*K3936)</f>
        <v>0</v>
      </c>
      <c r="M3936" s="412">
        <f>+G3936+I3936+K3936</f>
        <v>57334</v>
      </c>
      <c r="N3936" s="412">
        <f>H3936+J3936+L3936</f>
        <v>0</v>
      </c>
      <c r="O3936" s="412"/>
      <c r="P3936" s="412"/>
      <c r="Q3936" s="412"/>
      <c r="R3936" s="419" t="s">
        <v>0</v>
      </c>
      <c r="T3936" s="410">
        <v>1</v>
      </c>
    </row>
    <row r="3937" spans="1:20" s="77" customFormat="1" ht="24" hidden="1" customHeight="1">
      <c r="A3937" s="372" t="s">
        <v>2918</v>
      </c>
      <c r="B3937" s="421"/>
      <c r="C3937" s="421" t="s">
        <v>4190</v>
      </c>
      <c r="D3937" s="421" t="s">
        <v>4218</v>
      </c>
      <c r="E3937" s="422" t="s">
        <v>2341</v>
      </c>
      <c r="F3937" s="415"/>
      <c r="G3937" s="416"/>
      <c r="H3937" s="417">
        <f t="shared" si="5345"/>
        <v>0</v>
      </c>
      <c r="I3937" s="416"/>
      <c r="J3937" s="417">
        <f t="shared" si="5346"/>
        <v>0</v>
      </c>
      <c r="K3937" s="416">
        <v>57334</v>
      </c>
      <c r="L3937" s="417">
        <f t="shared" si="5347"/>
        <v>0</v>
      </c>
      <c r="M3937" s="417">
        <f t="shared" si="5348"/>
        <v>57334</v>
      </c>
      <c r="N3937" s="417">
        <f t="shared" si="5349"/>
        <v>0</v>
      </c>
      <c r="O3937" s="417">
        <f t="shared" ref="O3937" si="5358">F3937-F3936</f>
        <v>0</v>
      </c>
      <c r="P3937" s="417">
        <f t="shared" ref="P3937:Q3937" si="5359">M3937-M3936</f>
        <v>0</v>
      </c>
      <c r="Q3937" s="417">
        <f t="shared" si="5359"/>
        <v>0</v>
      </c>
      <c r="R3937" s="422"/>
      <c r="T3937" s="415">
        <v>1</v>
      </c>
    </row>
    <row r="3938" spans="1:20" s="371" customFormat="1" ht="24" hidden="1" customHeight="1">
      <c r="A3938" s="366" t="s">
        <v>4219</v>
      </c>
      <c r="B3938" s="395" t="s">
        <v>0</v>
      </c>
      <c r="C3938" s="395" t="s">
        <v>4220</v>
      </c>
      <c r="D3938" s="396" t="s">
        <v>0</v>
      </c>
      <c r="E3938" s="396" t="s">
        <v>0</v>
      </c>
      <c r="F3938" s="397"/>
      <c r="G3938" s="398">
        <v>0</v>
      </c>
      <c r="H3938" s="397">
        <f>H3940</f>
        <v>0</v>
      </c>
      <c r="I3938" s="398">
        <v>0</v>
      </c>
      <c r="J3938" s="397">
        <f>J3940</f>
        <v>0</v>
      </c>
      <c r="K3938" s="398">
        <v>0</v>
      </c>
      <c r="L3938" s="397">
        <f>L3940</f>
        <v>0</v>
      </c>
      <c r="M3938" s="399">
        <v>0</v>
      </c>
      <c r="N3938" s="397">
        <f>H3938+J3938+L3938</f>
        <v>0</v>
      </c>
      <c r="O3938" s="397"/>
      <c r="P3938" s="397"/>
      <c r="Q3938" s="397"/>
      <c r="R3938" s="400" t="s">
        <v>0</v>
      </c>
      <c r="T3938" s="397">
        <v>0</v>
      </c>
    </row>
    <row r="3939" spans="1:20" s="81" customFormat="1" ht="24" hidden="1" customHeight="1">
      <c r="A3939" s="372" t="s">
        <v>3122</v>
      </c>
      <c r="B3939" s="402"/>
      <c r="C3939" s="402" t="s">
        <v>4221</v>
      </c>
      <c r="D3939" s="403" t="s">
        <v>0</v>
      </c>
      <c r="E3939" s="403" t="s">
        <v>0</v>
      </c>
      <c r="F3939" s="404"/>
      <c r="G3939" s="405">
        <v>0</v>
      </c>
      <c r="H3939" s="404">
        <f>H3941</f>
        <v>0</v>
      </c>
      <c r="I3939" s="405">
        <v>0</v>
      </c>
      <c r="J3939" s="404">
        <f>J3941</f>
        <v>0</v>
      </c>
      <c r="K3939" s="405">
        <v>0</v>
      </c>
      <c r="L3939" s="404">
        <f>L3941</f>
        <v>0</v>
      </c>
      <c r="M3939" s="406">
        <v>0</v>
      </c>
      <c r="N3939" s="404">
        <f t="shared" si="5349"/>
        <v>0</v>
      </c>
      <c r="O3939" s="404">
        <f t="shared" ref="O3939" si="5360">F3939-F3938</f>
        <v>0</v>
      </c>
      <c r="P3939" s="404">
        <f t="shared" ref="P3939:Q3939" si="5361">M3939-M3938</f>
        <v>0</v>
      </c>
      <c r="Q3939" s="404">
        <f t="shared" si="5361"/>
        <v>0</v>
      </c>
      <c r="R3939" s="407"/>
      <c r="T3939" s="404">
        <v>0</v>
      </c>
    </row>
    <row r="3940" spans="1:20" s="460" customFormat="1" ht="24" hidden="1" customHeight="1">
      <c r="A3940" s="366" t="s">
        <v>4085</v>
      </c>
      <c r="B3940" s="448" t="s">
        <v>0</v>
      </c>
      <c r="C3940" s="448" t="s">
        <v>4220</v>
      </c>
      <c r="D3940" s="449" t="s">
        <v>0</v>
      </c>
      <c r="E3940" s="449" t="s">
        <v>308</v>
      </c>
      <c r="F3940" s="450"/>
      <c r="G3940" s="451">
        <v>0</v>
      </c>
      <c r="H3940" s="450">
        <f>H3942</f>
        <v>0</v>
      </c>
      <c r="I3940" s="451">
        <v>0</v>
      </c>
      <c r="J3940" s="450">
        <f>J3942</f>
        <v>0</v>
      </c>
      <c r="K3940" s="451">
        <v>0</v>
      </c>
      <c r="L3940" s="450">
        <f>L3942</f>
        <v>0</v>
      </c>
      <c r="M3940" s="452">
        <v>0</v>
      </c>
      <c r="N3940" s="450">
        <f>H3940+J3940+L3940</f>
        <v>0</v>
      </c>
      <c r="O3940" s="450"/>
      <c r="P3940" s="450"/>
      <c r="Q3940" s="450"/>
      <c r="R3940" s="453" t="s">
        <v>0</v>
      </c>
      <c r="T3940" s="450">
        <v>0</v>
      </c>
    </row>
    <row r="3941" spans="1:20" s="525" customFormat="1" ht="24" hidden="1" customHeight="1">
      <c r="A3941" s="372" t="s">
        <v>3122</v>
      </c>
      <c r="B3941" s="454"/>
      <c r="C3941" s="454" t="s">
        <v>4221</v>
      </c>
      <c r="D3941" s="455" t="s">
        <v>0</v>
      </c>
      <c r="E3941" s="455" t="s">
        <v>4222</v>
      </c>
      <c r="F3941" s="456"/>
      <c r="G3941" s="457">
        <v>0</v>
      </c>
      <c r="H3941" s="456">
        <f>H3943</f>
        <v>0</v>
      </c>
      <c r="I3941" s="457">
        <v>0</v>
      </c>
      <c r="J3941" s="456">
        <f>J3943</f>
        <v>0</v>
      </c>
      <c r="K3941" s="457">
        <v>0</v>
      </c>
      <c r="L3941" s="456">
        <f>L3943</f>
        <v>0</v>
      </c>
      <c r="M3941" s="458">
        <v>0</v>
      </c>
      <c r="N3941" s="456">
        <f t="shared" si="5349"/>
        <v>0</v>
      </c>
      <c r="O3941" s="456">
        <f t="shared" ref="O3941" si="5362">F3941-F3940</f>
        <v>0</v>
      </c>
      <c r="P3941" s="456">
        <f t="shared" ref="P3941:Q3941" si="5363">M3941-M3940</f>
        <v>0</v>
      </c>
      <c r="Q3941" s="456">
        <f t="shared" si="5363"/>
        <v>0</v>
      </c>
      <c r="R3941" s="459"/>
      <c r="T3941" s="456">
        <v>0</v>
      </c>
    </row>
    <row r="3942" spans="1:20" s="485" customFormat="1" ht="24" hidden="1" customHeight="1">
      <c r="A3942" s="366" t="s">
        <v>2919</v>
      </c>
      <c r="B3942" s="418" t="s">
        <v>0</v>
      </c>
      <c r="C3942" s="418" t="s">
        <v>4220</v>
      </c>
      <c r="D3942" s="418" t="s">
        <v>0</v>
      </c>
      <c r="E3942" s="419" t="s">
        <v>308</v>
      </c>
      <c r="F3942" s="410"/>
      <c r="G3942" s="411"/>
      <c r="H3942" s="412">
        <f>INT($F3942*G3942)</f>
        <v>0</v>
      </c>
      <c r="I3942" s="411"/>
      <c r="J3942" s="412">
        <f>INT($F3942*I3942)</f>
        <v>0</v>
      </c>
      <c r="K3942" s="411">
        <v>149109000</v>
      </c>
      <c r="L3942" s="412">
        <f>INT($F3942*K3942)</f>
        <v>0</v>
      </c>
      <c r="M3942" s="412">
        <f>+G3942+I3942+K3942</f>
        <v>149109000</v>
      </c>
      <c r="N3942" s="412">
        <f>H3942+J3942+L3942</f>
        <v>0</v>
      </c>
      <c r="O3942" s="412"/>
      <c r="P3942" s="412"/>
      <c r="Q3942" s="412"/>
      <c r="R3942" s="419" t="s">
        <v>0</v>
      </c>
      <c r="T3942" s="410">
        <v>1</v>
      </c>
    </row>
    <row r="3943" spans="1:20" s="77" customFormat="1" ht="24" hidden="1" customHeight="1">
      <c r="A3943" s="372" t="s">
        <v>2918</v>
      </c>
      <c r="B3943" s="421"/>
      <c r="C3943" s="421" t="s">
        <v>4220</v>
      </c>
      <c r="D3943" s="421" t="s">
        <v>0</v>
      </c>
      <c r="E3943" s="422" t="s">
        <v>308</v>
      </c>
      <c r="F3943" s="415"/>
      <c r="G3943" s="416"/>
      <c r="H3943" s="417">
        <f t="shared" ref="H3943" si="5364">INT($F3943*G3943)</f>
        <v>0</v>
      </c>
      <c r="I3943" s="416"/>
      <c r="J3943" s="417">
        <f t="shared" ref="J3943" si="5365">INT($F3943*I3943)</f>
        <v>0</v>
      </c>
      <c r="K3943" s="416">
        <v>149109000</v>
      </c>
      <c r="L3943" s="417">
        <f t="shared" ref="L3943" si="5366">INT($F3943*K3943)</f>
        <v>0</v>
      </c>
      <c r="M3943" s="417">
        <f t="shared" ref="M3943" si="5367">+G3943+I3943+K3943</f>
        <v>149109000</v>
      </c>
      <c r="N3943" s="417">
        <f t="shared" ref="N3943" si="5368">H3943+J3943+L3943</f>
        <v>0</v>
      </c>
      <c r="O3943" s="417">
        <f t="shared" ref="O3943" si="5369">F3943-F3942</f>
        <v>0</v>
      </c>
      <c r="P3943" s="417">
        <f t="shared" ref="P3943:Q3943" si="5370">M3943-M3942</f>
        <v>0</v>
      </c>
      <c r="Q3943" s="417">
        <f t="shared" si="5370"/>
        <v>0</v>
      </c>
      <c r="R3943" s="422"/>
      <c r="T3943" s="415">
        <v>1</v>
      </c>
    </row>
  </sheetData>
  <mergeCells count="14">
    <mergeCell ref="T4:T5"/>
    <mergeCell ref="M4:N4"/>
    <mergeCell ref="O4:Q4"/>
    <mergeCell ref="R4:R5"/>
    <mergeCell ref="B1:R1"/>
    <mergeCell ref="B3:E3"/>
    <mergeCell ref="B4:B5"/>
    <mergeCell ref="C4:C5"/>
    <mergeCell ref="D4:D5"/>
    <mergeCell ref="E4:E5"/>
    <mergeCell ref="F4:F5"/>
    <mergeCell ref="G4:H4"/>
    <mergeCell ref="I4:J4"/>
    <mergeCell ref="K4:L4"/>
  </mergeCells>
  <phoneticPr fontId="3" type="noConversion"/>
  <printOptions horizontalCentered="1"/>
  <pageMargins left="0.19685039370078741" right="0.19685039370078741" top="0.39370078740157483" bottom="0.39370078740157483" header="0" footer="0"/>
  <pageSetup paperSize="9" scale="62" fitToHeight="0" orientation="landscape" r:id="rId1"/>
  <headerFooter alignWithMargins="0"/>
  <rowBreaks count="1" manualBreakCount="1">
    <brk id="685" min="1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CC"/>
    <pageSetUpPr fitToPage="1"/>
  </sheetPr>
  <dimension ref="A1:J71"/>
  <sheetViews>
    <sheetView showZeros="0" view="pageBreakPreview" zoomScale="55" zoomScaleNormal="100" zoomScaleSheetLayoutView="55" workbookViewId="0">
      <pane xSplit="3" ySplit="4" topLeftCell="D36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12"/>
  <cols>
    <col min="1" max="1" width="14.7109375" style="61" customWidth="1"/>
    <col min="2" max="2" width="14.7109375" style="611" customWidth="1"/>
    <col min="3" max="3" width="43.7109375" style="249" customWidth="1"/>
    <col min="4" max="6" width="27.7109375" style="249" customWidth="1"/>
    <col min="7" max="8" width="14.7109375" style="249" customWidth="1"/>
    <col min="9" max="9" width="9.140625" style="61"/>
    <col min="10" max="10" width="14.5703125" style="61" bestFit="1" customWidth="1"/>
    <col min="11" max="16384" width="9.140625" style="61"/>
  </cols>
  <sheetData>
    <row r="1" spans="1:10" ht="45" customHeight="1">
      <c r="A1" s="1558" t="s">
        <v>6963</v>
      </c>
      <c r="B1" s="1558"/>
      <c r="C1" s="1558"/>
      <c r="D1" s="1558"/>
      <c r="E1" s="1558"/>
      <c r="F1" s="1558"/>
      <c r="G1" s="1558"/>
      <c r="H1" s="1558"/>
    </row>
    <row r="2" spans="1:10" ht="20.100000000000001" customHeight="1">
      <c r="A2" s="558"/>
      <c r="B2" s="558"/>
      <c r="C2" s="550"/>
      <c r="D2" s="550"/>
      <c r="E2" s="557"/>
      <c r="F2" s="550"/>
      <c r="G2" s="550"/>
      <c r="H2" s="550"/>
    </row>
    <row r="3" spans="1:10" ht="30" customHeight="1">
      <c r="A3" s="1559" t="s">
        <v>4224</v>
      </c>
      <c r="B3" s="1559"/>
      <c r="C3" s="1559"/>
      <c r="D3" s="1559"/>
      <c r="E3" s="1559"/>
      <c r="F3" s="1559"/>
      <c r="G3" s="1559"/>
      <c r="H3" s="1559"/>
    </row>
    <row r="4" spans="1:10" ht="24.95" customHeight="1">
      <c r="A4" s="1560" t="s">
        <v>4225</v>
      </c>
      <c r="B4" s="1561"/>
      <c r="C4" s="559" t="s">
        <v>4226</v>
      </c>
      <c r="D4" s="560" t="s">
        <v>4227</v>
      </c>
      <c r="E4" s="560" t="s">
        <v>6521</v>
      </c>
      <c r="F4" s="561" t="s">
        <v>4228</v>
      </c>
      <c r="G4" s="559" t="s">
        <v>4229</v>
      </c>
      <c r="H4" s="561" t="s">
        <v>4230</v>
      </c>
    </row>
    <row r="5" spans="1:10" s="563" customFormat="1" ht="24.95" customHeight="1">
      <c r="A5" s="1562" t="s">
        <v>1973</v>
      </c>
      <c r="B5" s="1562" t="s">
        <v>1974</v>
      </c>
      <c r="C5" s="352" t="s">
        <v>1975</v>
      </c>
      <c r="D5" s="562">
        <f ca="1">'내역(K1)'!K16</f>
        <v>0</v>
      </c>
      <c r="E5" s="562"/>
      <c r="F5" s="319"/>
      <c r="G5" s="352"/>
      <c r="H5" s="319"/>
    </row>
    <row r="6" spans="1:10" ht="24.95" customHeight="1">
      <c r="A6" s="1562"/>
      <c r="B6" s="1562"/>
      <c r="C6" s="564" t="s">
        <v>4231</v>
      </c>
      <c r="D6" s="565">
        <f>'내역(K1)'!K17</f>
        <v>0</v>
      </c>
      <c r="E6" s="565">
        <f ca="1">D6-D5</f>
        <v>0</v>
      </c>
      <c r="F6" s="566"/>
      <c r="G6" s="564"/>
      <c r="H6" s="566"/>
    </row>
    <row r="7" spans="1:10" s="563" customFormat="1" ht="24.95" customHeight="1">
      <c r="A7" s="1562"/>
      <c r="B7" s="1562"/>
      <c r="C7" s="567" t="s">
        <v>1979</v>
      </c>
      <c r="D7" s="568">
        <f ca="1">D5</f>
        <v>0</v>
      </c>
      <c r="E7" s="568"/>
      <c r="F7" s="569"/>
      <c r="G7" s="570"/>
      <c r="H7" s="569"/>
    </row>
    <row r="8" spans="1:10" ht="24.95" customHeight="1">
      <c r="A8" s="1562"/>
      <c r="B8" s="1562"/>
      <c r="C8" s="571" t="s">
        <v>4232</v>
      </c>
      <c r="D8" s="572">
        <f>D6</f>
        <v>0</v>
      </c>
      <c r="E8" s="572">
        <f t="shared" ref="E8" ca="1" si="0">D8-D7</f>
        <v>0</v>
      </c>
      <c r="F8" s="573"/>
      <c r="G8" s="571"/>
      <c r="H8" s="573"/>
    </row>
    <row r="9" spans="1:10" s="563" customFormat="1" ht="24.95" customHeight="1">
      <c r="A9" s="1562"/>
      <c r="B9" s="1562" t="s">
        <v>4233</v>
      </c>
      <c r="C9" s="574" t="s">
        <v>1981</v>
      </c>
      <c r="D9" s="575">
        <f ca="1">'내역(K1)'!M16</f>
        <v>0</v>
      </c>
      <c r="E9" s="575"/>
      <c r="F9" s="313"/>
      <c r="G9" s="574"/>
      <c r="H9" s="313"/>
    </row>
    <row r="10" spans="1:10" ht="24.95" customHeight="1">
      <c r="A10" s="1562"/>
      <c r="B10" s="1562"/>
      <c r="C10" s="576" t="s">
        <v>4234</v>
      </c>
      <c r="D10" s="577">
        <f ca="1">'내역(K1)'!M17</f>
        <v>0</v>
      </c>
      <c r="E10" s="577">
        <f t="shared" ref="E10" ca="1" si="1">D10-D9</f>
        <v>0</v>
      </c>
      <c r="F10" s="578"/>
      <c r="G10" s="576"/>
      <c r="H10" s="578"/>
    </row>
    <row r="11" spans="1:10" s="563" customFormat="1" ht="24.95" customHeight="1">
      <c r="A11" s="1562"/>
      <c r="B11" s="1562"/>
      <c r="C11" s="352" t="s">
        <v>1983</v>
      </c>
      <c r="D11" s="562">
        <f ca="1">ROUNDDOWN(D9*G11/100,0)</f>
        <v>0</v>
      </c>
      <c r="E11" s="562"/>
      <c r="F11" s="319" t="str">
        <f>"[직접노무비] ×"&amp;ROUND(G11,5)&amp;"%"</f>
        <v>[직접노무비] ×12.91613%</v>
      </c>
      <c r="G11" s="320">
        <v>12.916130799999999</v>
      </c>
      <c r="H11" s="319"/>
      <c r="J11" s="579"/>
    </row>
    <row r="12" spans="1:10" ht="24.95" customHeight="1">
      <c r="A12" s="1562"/>
      <c r="B12" s="1562"/>
      <c r="C12" s="564" t="s">
        <v>4235</v>
      </c>
      <c r="D12" s="565">
        <f ca="1">ROUNDDOWN(D10*G12/100,0)</f>
        <v>0</v>
      </c>
      <c r="E12" s="565">
        <f t="shared" ref="E12" ca="1" si="2">D12-D11</f>
        <v>0</v>
      </c>
      <c r="F12" s="566" t="str">
        <f>"[직접노무비] ×"&amp;ROUND(G12,5)&amp;"%"</f>
        <v>[직접노무비] ×12.91613%</v>
      </c>
      <c r="G12" s="580">
        <v>12.916130799999999</v>
      </c>
      <c r="H12" s="566"/>
      <c r="J12" s="4"/>
    </row>
    <row r="13" spans="1:10" s="563" customFormat="1" ht="24.95" customHeight="1">
      <c r="A13" s="1562"/>
      <c r="B13" s="1562"/>
      <c r="C13" s="352" t="s">
        <v>1979</v>
      </c>
      <c r="D13" s="562">
        <f ca="1">D9+D11</f>
        <v>0</v>
      </c>
      <c r="E13" s="562"/>
      <c r="F13" s="319"/>
      <c r="G13" s="325"/>
      <c r="H13" s="319"/>
    </row>
    <row r="14" spans="1:10" ht="24.95" customHeight="1">
      <c r="A14" s="1562"/>
      <c r="B14" s="1562"/>
      <c r="C14" s="356" t="s">
        <v>4232</v>
      </c>
      <c r="D14" s="581">
        <f ca="1">D10+D12</f>
        <v>0</v>
      </c>
      <c r="E14" s="581">
        <f t="shared" ref="E14" ca="1" si="3">D14-D13</f>
        <v>0</v>
      </c>
      <c r="F14" s="355"/>
      <c r="G14" s="582"/>
      <c r="H14" s="355"/>
    </row>
    <row r="15" spans="1:10" s="563" customFormat="1" ht="24.95" customHeight="1">
      <c r="A15" s="1562"/>
      <c r="B15" s="1562" t="s">
        <v>1985</v>
      </c>
      <c r="C15" s="574" t="s">
        <v>1986</v>
      </c>
      <c r="D15" s="575">
        <f ca="1">'내역(K1)'!O16</f>
        <v>0</v>
      </c>
      <c r="E15" s="575"/>
      <c r="F15" s="313"/>
      <c r="G15" s="314"/>
      <c r="H15" s="313"/>
    </row>
    <row r="16" spans="1:10" ht="24.95" customHeight="1">
      <c r="A16" s="1562"/>
      <c r="B16" s="1562"/>
      <c r="C16" s="576" t="s">
        <v>4236</v>
      </c>
      <c r="D16" s="577">
        <f ca="1">'내역(K1)'!O17</f>
        <v>0</v>
      </c>
      <c r="E16" s="577">
        <f t="shared" ref="E16" ca="1" si="4">D16-D15</f>
        <v>0</v>
      </c>
      <c r="F16" s="578"/>
      <c r="G16" s="583"/>
      <c r="H16" s="578"/>
    </row>
    <row r="17" spans="1:10" s="563" customFormat="1" ht="24.95" customHeight="1">
      <c r="A17" s="1562"/>
      <c r="B17" s="1562"/>
      <c r="C17" s="352" t="s">
        <v>1988</v>
      </c>
      <c r="D17" s="562">
        <f ca="1">ROUNDDOWN(D$13*$G$18%,0)</f>
        <v>0</v>
      </c>
      <c r="E17" s="562"/>
      <c r="F17" s="319" t="str">
        <f>"[직접노무비+간접노무비] ×"&amp;ROUND(G17,5)&amp;"%"</f>
        <v>[직접노무비+간접노무비] ×3.7667%</v>
      </c>
      <c r="G17" s="320">
        <v>3.7666992000000001</v>
      </c>
      <c r="H17" s="319"/>
      <c r="J17" s="579"/>
    </row>
    <row r="18" spans="1:10" ht="24.95" customHeight="1">
      <c r="A18" s="1562"/>
      <c r="B18" s="1562"/>
      <c r="C18" s="584" t="s">
        <v>4237</v>
      </c>
      <c r="D18" s="585">
        <f ca="1">ROUNDDOWN(D$14*$G$18%,0)</f>
        <v>0</v>
      </c>
      <c r="E18" s="585">
        <f t="shared" ref="E18" ca="1" si="5">D18-D17</f>
        <v>0</v>
      </c>
      <c r="F18" s="586" t="str">
        <f t="shared" ref="F18:F20" si="6">"[직접노무비+간접노무비] ×"&amp;ROUND(G18,5)&amp;"%"</f>
        <v>[직접노무비+간접노무비] ×3.7667%</v>
      </c>
      <c r="G18" s="587">
        <v>3.7666992000000001</v>
      </c>
      <c r="H18" s="586"/>
      <c r="J18" s="4"/>
    </row>
    <row r="19" spans="1:10" s="563" customFormat="1" ht="24.95" customHeight="1">
      <c r="A19" s="1562"/>
      <c r="B19" s="1562"/>
      <c r="C19" s="352" t="s">
        <v>1990</v>
      </c>
      <c r="D19" s="562">
        <f ca="1">ROUNDDOWN(D$13*$G19%,0)</f>
        <v>0</v>
      </c>
      <c r="E19" s="562"/>
      <c r="F19" s="319" t="str">
        <f>"[직접노무비+간접노무비] ×"&amp;ROUND(G19,5)&amp;"%"</f>
        <v>[직접노무비+간접노무비] ×1.07955%</v>
      </c>
      <c r="G19" s="320">
        <v>1.0795467999999999</v>
      </c>
      <c r="H19" s="319"/>
      <c r="J19" s="579"/>
    </row>
    <row r="20" spans="1:10" ht="24.95" customHeight="1">
      <c r="A20" s="1562"/>
      <c r="B20" s="1562"/>
      <c r="C20" s="584" t="s">
        <v>4238</v>
      </c>
      <c r="D20" s="585">
        <f ca="1">ROUNDDOWN(D$14*$G20%,0)</f>
        <v>0</v>
      </c>
      <c r="E20" s="585">
        <f t="shared" ref="E20" ca="1" si="7">D20-D19</f>
        <v>0</v>
      </c>
      <c r="F20" s="586" t="str">
        <f t="shared" si="6"/>
        <v>[직접노무비+간접노무비] ×1.07955%</v>
      </c>
      <c r="G20" s="587">
        <v>1.0795467999999999</v>
      </c>
      <c r="H20" s="586"/>
      <c r="J20" s="4"/>
    </row>
    <row r="21" spans="1:10" s="563" customFormat="1" ht="24.95" customHeight="1">
      <c r="A21" s="1562"/>
      <c r="B21" s="1562"/>
      <c r="C21" s="352" t="s">
        <v>1992</v>
      </c>
      <c r="D21" s="562">
        <f ca="1">ROUNDDOWN(D$13*$G21%,0)</f>
        <v>0</v>
      </c>
      <c r="E21" s="562"/>
      <c r="F21" s="319" t="str">
        <f>"[직접노무비] ×"&amp;ROUND(G21,5)&amp;"%"</f>
        <v>[직접노무비] ×3.94231%</v>
      </c>
      <c r="G21" s="320">
        <v>3.9423072225215199</v>
      </c>
      <c r="H21" s="319"/>
      <c r="J21" s="579"/>
    </row>
    <row r="22" spans="1:10" ht="24.95" customHeight="1">
      <c r="A22" s="1562"/>
      <c r="B22" s="1562"/>
      <c r="C22" s="584" t="s">
        <v>4239</v>
      </c>
      <c r="D22" s="585">
        <f ca="1">ROUNDDOWN(D$14*$G22%,0)</f>
        <v>0</v>
      </c>
      <c r="E22" s="585">
        <f t="shared" ref="E22" ca="1" si="8">D22-D21</f>
        <v>0</v>
      </c>
      <c r="F22" s="586" t="str">
        <f>"[직접노무비] ×"&amp;ROUND(G22,5)&amp;"%"</f>
        <v>[직접노무비] ×3.94231%</v>
      </c>
      <c r="G22" s="587">
        <v>3.9423072225215239</v>
      </c>
      <c r="H22" s="586"/>
      <c r="J22" s="4"/>
    </row>
    <row r="23" spans="1:10" s="563" customFormat="1" ht="24.95" customHeight="1">
      <c r="A23" s="1562"/>
      <c r="B23" s="1562"/>
      <c r="C23" s="352" t="s">
        <v>1994</v>
      </c>
      <c r="D23" s="562">
        <f ca="1">ROUNDDOWN(D$21*$G23%,0)</f>
        <v>0</v>
      </c>
      <c r="E23" s="562"/>
      <c r="F23" s="319" t="str">
        <f>"[건강보험료] ×"&amp;ROUND(G23,5)&amp;"%"</f>
        <v>[건강보험료] ×12.27%</v>
      </c>
      <c r="G23" s="320">
        <v>12.27</v>
      </c>
      <c r="H23" s="319"/>
      <c r="J23" s="579"/>
    </row>
    <row r="24" spans="1:10" ht="24.95" customHeight="1">
      <c r="A24" s="1562"/>
      <c r="B24" s="1562"/>
      <c r="C24" s="584" t="s">
        <v>4240</v>
      </c>
      <c r="D24" s="585">
        <f ca="1">ROUNDDOWN(D$22*$G24%,0)</f>
        <v>0</v>
      </c>
      <c r="E24" s="585">
        <f t="shared" ref="E24" ca="1" si="9">D24-D23</f>
        <v>0</v>
      </c>
      <c r="F24" s="586" t="str">
        <f>"[건강보험료] ×"&amp;ROUND(G24,5)&amp;"%"</f>
        <v>[건강보험료] ×12.27%</v>
      </c>
      <c r="G24" s="587">
        <v>12.27</v>
      </c>
      <c r="H24" s="586"/>
      <c r="J24" s="4"/>
    </row>
    <row r="25" spans="1:10" s="563" customFormat="1" ht="24.95" customHeight="1">
      <c r="A25" s="1562"/>
      <c r="B25" s="1562"/>
      <c r="C25" s="352" t="s">
        <v>1996</v>
      </c>
      <c r="D25" s="562">
        <f ca="1">ROUNDDOWN(D$9*$G25%,0)</f>
        <v>0</v>
      </c>
      <c r="E25" s="562"/>
      <c r="F25" s="319" t="str">
        <f>"[직접노무비] ×"&amp;ROUND(G25,5)&amp;"%"</f>
        <v>[직접노무비] ×5.07593%</v>
      </c>
      <c r="G25" s="320">
        <v>5.07593205503309</v>
      </c>
      <c r="H25" s="319"/>
      <c r="J25" s="579"/>
    </row>
    <row r="26" spans="1:10" ht="24.95" customHeight="1">
      <c r="A26" s="1562"/>
      <c r="B26" s="1562"/>
      <c r="C26" s="584" t="s">
        <v>4241</v>
      </c>
      <c r="D26" s="585">
        <f ca="1">ROUNDDOWN(D$10*$G26%,0)</f>
        <v>0</v>
      </c>
      <c r="E26" s="585">
        <f t="shared" ref="E26" ca="1" si="10">D26-D25</f>
        <v>0</v>
      </c>
      <c r="F26" s="586" t="str">
        <f>"[직접노무비] ×"&amp;ROUND(G26,5)&amp;"%"</f>
        <v>[직접노무비] ×5.07593%</v>
      </c>
      <c r="G26" s="587">
        <v>5.07593205503309</v>
      </c>
      <c r="H26" s="586"/>
      <c r="J26" s="4"/>
    </row>
    <row r="27" spans="1:10" s="563" customFormat="1" ht="24.95" customHeight="1">
      <c r="A27" s="1562"/>
      <c r="B27" s="1562"/>
      <c r="C27" s="352" t="s">
        <v>1998</v>
      </c>
      <c r="D27" s="562">
        <f ca="1">ROUNDDOWN(D$9*$G27%,0)</f>
        <v>0</v>
      </c>
      <c r="E27" s="562"/>
      <c r="F27" s="319" t="str">
        <f>"[직접노무비] ×"&amp;ROUND(G27,5)&amp;"%"</f>
        <v>[직접노무비] ×2.59437%</v>
      </c>
      <c r="G27" s="320">
        <v>2.5943652671705002</v>
      </c>
      <c r="H27" s="319"/>
      <c r="J27" s="579"/>
    </row>
    <row r="28" spans="1:10" ht="24.95" customHeight="1">
      <c r="A28" s="1562"/>
      <c r="B28" s="1562"/>
      <c r="C28" s="584" t="s">
        <v>4242</v>
      </c>
      <c r="D28" s="585">
        <f ca="1">ROUNDDOWN(D$10*$G28%,0)</f>
        <v>0</v>
      </c>
      <c r="E28" s="585">
        <f t="shared" ref="E28" ca="1" si="11">D28-D27</f>
        <v>0</v>
      </c>
      <c r="F28" s="586" t="str">
        <f>"[직접노무비] ×"&amp;ROUND(G28,5)&amp;"%"</f>
        <v>[직접노무비] ×2.59437%</v>
      </c>
      <c r="G28" s="587">
        <v>2.5943652671705002</v>
      </c>
      <c r="H28" s="586"/>
      <c r="J28" s="4"/>
    </row>
    <row r="29" spans="1:10" s="563" customFormat="1" ht="24.95" customHeight="1">
      <c r="A29" s="1562"/>
      <c r="B29" s="1562"/>
      <c r="C29" s="352" t="s">
        <v>2000</v>
      </c>
      <c r="D29" s="562">
        <f ca="1">ROUNDDOWN(((D7+D9)*$G29%),0)</f>
        <v>0</v>
      </c>
      <c r="E29" s="562"/>
      <c r="F29" s="319" t="str">
        <f>"([직노+직재+간재] ×"&amp;ROUND(G29,5)&amp;"%"</f>
        <v>([직노+직재+간재] ×2.62213%</v>
      </c>
      <c r="G29" s="320">
        <v>2.6221306413709802</v>
      </c>
      <c r="H29" s="319"/>
      <c r="J29" s="579"/>
    </row>
    <row r="30" spans="1:10" ht="24.95" customHeight="1">
      <c r="A30" s="1562"/>
      <c r="B30" s="1562"/>
      <c r="C30" s="584" t="s">
        <v>4243</v>
      </c>
      <c r="D30" s="585">
        <f ca="1">ROUNDDOWN(((D8+D10)*$G30%),0)</f>
        <v>0</v>
      </c>
      <c r="E30" s="585">
        <f t="shared" ref="E30" ca="1" si="12">D30-D29</f>
        <v>0</v>
      </c>
      <c r="F30" s="586" t="str">
        <f>"([직노+직재+간재] ×"&amp;ROUND(G30,5)&amp;"%"</f>
        <v>([직노+직재+간재] ×2.62213%</v>
      </c>
      <c r="G30" s="587">
        <v>2.6221306413709766</v>
      </c>
      <c r="H30" s="586"/>
      <c r="J30" s="4"/>
    </row>
    <row r="31" spans="1:10" s="563" customFormat="1" ht="24.95" customHeight="1">
      <c r="A31" s="1562"/>
      <c r="B31" s="1562"/>
      <c r="C31" s="588" t="s">
        <v>2002</v>
      </c>
      <c r="D31" s="589">
        <f>내역서!N1266</f>
        <v>0</v>
      </c>
      <c r="E31" s="589"/>
      <c r="F31" s="303"/>
      <c r="G31" s="306"/>
      <c r="H31" s="303"/>
      <c r="J31" s="579"/>
    </row>
    <row r="32" spans="1:10" ht="24.95" customHeight="1">
      <c r="A32" s="1562"/>
      <c r="B32" s="1562"/>
      <c r="C32" s="584" t="s">
        <v>4244</v>
      </c>
      <c r="D32" s="585">
        <f>내역서!N1267</f>
        <v>0</v>
      </c>
      <c r="E32" s="585">
        <f t="shared" ref="E32" si="13">D32-D31</f>
        <v>0</v>
      </c>
      <c r="F32" s="586"/>
      <c r="G32" s="590"/>
      <c r="H32" s="586"/>
      <c r="J32" s="4"/>
    </row>
    <row r="33" spans="1:10" s="563" customFormat="1" ht="24.95" customHeight="1">
      <c r="A33" s="1562"/>
      <c r="B33" s="1562"/>
      <c r="C33" s="352" t="s">
        <v>2004</v>
      </c>
      <c r="D33" s="562">
        <f>내역서!N1248</f>
        <v>0</v>
      </c>
      <c r="E33" s="562"/>
      <c r="F33" s="319"/>
      <c r="G33" s="325"/>
      <c r="H33" s="319"/>
      <c r="J33" s="579"/>
    </row>
    <row r="34" spans="1:10" ht="24.95" customHeight="1">
      <c r="A34" s="1562"/>
      <c r="B34" s="1562"/>
      <c r="C34" s="584" t="s">
        <v>4245</v>
      </c>
      <c r="D34" s="585">
        <f>내역서!N1249</f>
        <v>0</v>
      </c>
      <c r="E34" s="585">
        <f t="shared" ref="E34" si="14">D34-D33</f>
        <v>0</v>
      </c>
      <c r="F34" s="586"/>
      <c r="G34" s="590"/>
      <c r="H34" s="586"/>
      <c r="J34" s="4"/>
    </row>
    <row r="35" spans="1:10" s="563" customFormat="1" ht="24.95" customHeight="1">
      <c r="A35" s="1562"/>
      <c r="B35" s="1562"/>
      <c r="C35" s="352" t="s">
        <v>2006</v>
      </c>
      <c r="D35" s="562">
        <f ca="1">ROUNDDOWN((D7+D9+D15)*$G35%,0)</f>
        <v>0</v>
      </c>
      <c r="E35" s="562"/>
      <c r="F35" s="319" t="str">
        <f>"[재료비+직접노무비+산출경비] ×"&amp;ROUND(G35,5)&amp;"%"</f>
        <v>[재료비+직접노무비+산출경비] ×0.5%</v>
      </c>
      <c r="G35" s="320">
        <v>0.5</v>
      </c>
      <c r="H35" s="319"/>
      <c r="J35" s="579"/>
    </row>
    <row r="36" spans="1:10" ht="24.95" customHeight="1">
      <c r="A36" s="1562"/>
      <c r="B36" s="1562"/>
      <c r="C36" s="584" t="s">
        <v>4246</v>
      </c>
      <c r="D36" s="585">
        <f ca="1">ROUNDDOWN((D8+D10+D16)*$G36%,0)</f>
        <v>0</v>
      </c>
      <c r="E36" s="585">
        <f t="shared" ref="E36" ca="1" si="15">D36-D35</f>
        <v>0</v>
      </c>
      <c r="F36" s="586" t="str">
        <f>"[재료비+직접노무비+산출경비] ×"&amp;ROUND(G36,5)&amp;"%"</f>
        <v>[재료비+직접노무비+산출경비] ×0.5%</v>
      </c>
      <c r="G36" s="587">
        <v>0.5</v>
      </c>
      <c r="H36" s="586"/>
      <c r="J36" s="4"/>
    </row>
    <row r="37" spans="1:10" s="563" customFormat="1" ht="24.95" customHeight="1">
      <c r="A37" s="1562"/>
      <c r="B37" s="1562"/>
      <c r="C37" s="352" t="s">
        <v>2008</v>
      </c>
      <c r="D37" s="562">
        <v>0</v>
      </c>
      <c r="E37" s="562"/>
      <c r="F37" s="319" t="s">
        <v>2009</v>
      </c>
      <c r="G37" s="320">
        <v>7.7000000000000002E-3</v>
      </c>
      <c r="H37" s="319"/>
      <c r="J37" s="579"/>
    </row>
    <row r="38" spans="1:10" ht="24.95" customHeight="1">
      <c r="A38" s="1562"/>
      <c r="B38" s="1562"/>
      <c r="C38" s="584" t="s">
        <v>4247</v>
      </c>
      <c r="D38" s="585">
        <v>0</v>
      </c>
      <c r="E38" s="565">
        <f t="shared" ref="E38" si="16">D38-D37</f>
        <v>0</v>
      </c>
      <c r="F38" s="566" t="s">
        <v>4248</v>
      </c>
      <c r="G38" s="587">
        <v>7.7000000000000002E-3</v>
      </c>
      <c r="H38" s="586"/>
      <c r="J38" s="4"/>
    </row>
    <row r="39" spans="1:10" s="563" customFormat="1" ht="24.95" customHeight="1">
      <c r="A39" s="1562"/>
      <c r="B39" s="1562"/>
      <c r="C39" s="352" t="s">
        <v>2012</v>
      </c>
      <c r="D39" s="562">
        <f ca="1">ROUNDDOWN((D5+D9+D15)*$G39%,0)</f>
        <v>0</v>
      </c>
      <c r="E39" s="562"/>
      <c r="F39" s="319" t="str">
        <f>"[재료비+직접노무비+산출경비] ×"&amp;ROUND(G39,5)&amp;"%"</f>
        <v>[재료비+직접노무비+산출경비] ×0.071%</v>
      </c>
      <c r="G39" s="320">
        <v>7.0999999999999994E-2</v>
      </c>
      <c r="H39" s="319"/>
      <c r="J39" s="579"/>
    </row>
    <row r="40" spans="1:10" ht="24.95" customHeight="1">
      <c r="A40" s="1562"/>
      <c r="B40" s="1562"/>
      <c r="C40" s="584" t="s">
        <v>4249</v>
      </c>
      <c r="D40" s="585">
        <f ca="1">ROUNDDOWN((D6+D10+D16)*$G40%,0)</f>
        <v>0</v>
      </c>
      <c r="E40" s="585">
        <f t="shared" ref="E40" ca="1" si="17">D40-D39</f>
        <v>0</v>
      </c>
      <c r="F40" s="586" t="str">
        <f>"[재료비+직접노무비+산출경비] ×"&amp;ROUND(G40,5)&amp;"%"</f>
        <v>[재료비+직접노무비+산출경비] ×0.071%</v>
      </c>
      <c r="G40" s="587">
        <v>7.0999999999999994E-2</v>
      </c>
      <c r="H40" s="586"/>
      <c r="J40" s="4"/>
    </row>
    <row r="41" spans="1:10" s="563" customFormat="1" ht="24.95" customHeight="1">
      <c r="A41" s="1562"/>
      <c r="B41" s="1562"/>
      <c r="C41" s="352" t="s">
        <v>2014</v>
      </c>
      <c r="D41" s="562">
        <f ca="1">ROUNDDOWN((D7+D9+D15)*$G41%,0)</f>
        <v>0</v>
      </c>
      <c r="E41" s="562"/>
      <c r="F41" s="319" t="str">
        <f>"[재료비+직접노무비+산출경비] ×"&amp;ROUND(G41,5)&amp;"%"</f>
        <v>[재료비+직접노무비+산출경비] ×0.4%</v>
      </c>
      <c r="G41" s="320">
        <v>0.4</v>
      </c>
      <c r="H41" s="319"/>
      <c r="J41" s="579"/>
    </row>
    <row r="42" spans="1:10" ht="24.95" customHeight="1">
      <c r="A42" s="1562"/>
      <c r="B42" s="1562"/>
      <c r="C42" s="584" t="s">
        <v>4250</v>
      </c>
      <c r="D42" s="585">
        <f ca="1">ROUNDDOWN((D8+D10+D16)*$G42%,0)</f>
        <v>0</v>
      </c>
      <c r="E42" s="585">
        <f t="shared" ref="E42" ca="1" si="18">D42-D41</f>
        <v>0</v>
      </c>
      <c r="F42" s="586" t="str">
        <f>"[재료비+직접노무비+산출경비] ×"&amp;ROUND(G42,5)&amp;"%"</f>
        <v>[재료비+직접노무비+산출경비] ×0.4%</v>
      </c>
      <c r="G42" s="587">
        <v>0.4</v>
      </c>
      <c r="H42" s="586"/>
      <c r="J42" s="4"/>
    </row>
    <row r="43" spans="1:10" s="563" customFormat="1" ht="24.95" customHeight="1">
      <c r="A43" s="1562"/>
      <c r="B43" s="1562"/>
      <c r="C43" s="352" t="s">
        <v>2016</v>
      </c>
      <c r="D43" s="562">
        <f ca="1">ROUNDDOWN((D7+D13)*$G43%,0)</f>
        <v>0</v>
      </c>
      <c r="E43" s="562"/>
      <c r="F43" s="319" t="str">
        <f>"[재료비+노무비] ×"&amp;ROUND(G43,5)&amp;"%"</f>
        <v>[재료비+노무비] ×10.00174%</v>
      </c>
      <c r="G43" s="320">
        <v>10.001737354360101</v>
      </c>
      <c r="H43" s="319"/>
      <c r="J43" s="579"/>
    </row>
    <row r="44" spans="1:10" ht="24.95" customHeight="1">
      <c r="A44" s="1562"/>
      <c r="B44" s="1562"/>
      <c r="C44" s="356" t="s">
        <v>4251</v>
      </c>
      <c r="D44" s="581">
        <f ca="1">ROUNDDOWN((D8+D14)*$G44%,0)</f>
        <v>0</v>
      </c>
      <c r="E44" s="581">
        <f t="shared" ref="E44" ca="1" si="19">D44-D43</f>
        <v>0</v>
      </c>
      <c r="F44" s="355" t="str">
        <f>"[재료비+노무비] ×"&amp;ROUND(G44,5)&amp;"%"</f>
        <v>[재료비+노무비] ×10.00174%</v>
      </c>
      <c r="G44" s="591">
        <v>10.001737354360124</v>
      </c>
      <c r="H44" s="355"/>
      <c r="J44" s="4"/>
    </row>
    <row r="45" spans="1:10" s="563" customFormat="1" ht="24.95" customHeight="1">
      <c r="A45" s="1562"/>
      <c r="B45" s="1562"/>
      <c r="C45" s="592" t="s">
        <v>1979</v>
      </c>
      <c r="D45" s="593">
        <f ca="1">D15+D17+D19+D21+D23+D25+D27+D29+D31+D33+D35+D37+D39+D41+D43</f>
        <v>0</v>
      </c>
      <c r="E45" s="593"/>
      <c r="F45" s="330"/>
      <c r="G45" s="331"/>
      <c r="H45" s="330"/>
    </row>
    <row r="46" spans="1:10" ht="24.95" customHeight="1">
      <c r="A46" s="1562"/>
      <c r="B46" s="1562"/>
      <c r="C46" s="594" t="s">
        <v>4252</v>
      </c>
      <c r="D46" s="595">
        <f ca="1">D16+D18+D20+D22+D24+D26+D28+D30+D32+D34+D36+D38+D40+D42+D44</f>
        <v>0</v>
      </c>
      <c r="E46" s="595">
        <f t="shared" ref="E46" ca="1" si="20">D46-D45</f>
        <v>0</v>
      </c>
      <c r="F46" s="596"/>
      <c r="G46" s="597"/>
      <c r="H46" s="596"/>
    </row>
    <row r="47" spans="1:10" s="563" customFormat="1" ht="24.95" customHeight="1">
      <c r="A47" s="1518" t="s">
        <v>4253</v>
      </c>
      <c r="B47" s="1519"/>
      <c r="C47" s="1519"/>
      <c r="D47" s="575">
        <f ca="1">D7+D13+D45</f>
        <v>0</v>
      </c>
      <c r="E47" s="575"/>
      <c r="F47" s="313"/>
      <c r="G47" s="314"/>
      <c r="H47" s="313"/>
    </row>
    <row r="48" spans="1:10" ht="24.95" customHeight="1">
      <c r="A48" s="1539" t="s">
        <v>4254</v>
      </c>
      <c r="B48" s="1540"/>
      <c r="C48" s="1540"/>
      <c r="D48" s="572">
        <f ca="1">D8+D14+D46</f>
        <v>0</v>
      </c>
      <c r="E48" s="572">
        <f t="shared" ref="E48" ca="1" si="21">D48-D47</f>
        <v>0</v>
      </c>
      <c r="F48" s="573"/>
      <c r="G48" s="598"/>
      <c r="H48" s="573"/>
    </row>
    <row r="49" spans="1:10" s="563" customFormat="1" ht="24.95" customHeight="1">
      <c r="A49" s="1524" t="s">
        <v>4255</v>
      </c>
      <c r="B49" s="1525"/>
      <c r="C49" s="1525"/>
      <c r="D49" s="562">
        <f ca="1">ROUNDDOWN((D47)*$G49%,0)</f>
        <v>0</v>
      </c>
      <c r="E49" s="562"/>
      <c r="F49" s="319" t="str">
        <f>"[순공사원가] ×"&amp;ROUND(G49,5)&amp;"%"</f>
        <v>[순공사원가] ×4.985%</v>
      </c>
      <c r="G49" s="320">
        <v>4.9850000002564601</v>
      </c>
      <c r="H49" s="319"/>
      <c r="J49" s="579"/>
    </row>
    <row r="50" spans="1:10" ht="24.95" customHeight="1">
      <c r="A50" s="1536" t="s">
        <v>4256</v>
      </c>
      <c r="B50" s="1537"/>
      <c r="C50" s="1537"/>
      <c r="D50" s="581">
        <f ca="1">ROUNDDOWN((D48)*$G50%,0)</f>
        <v>0</v>
      </c>
      <c r="E50" s="581">
        <f t="shared" ref="E50" ca="1" si="22">D50-D49</f>
        <v>0</v>
      </c>
      <c r="F50" s="355" t="str">
        <f>"[순공사원가] ×"&amp;ROUND(G50,5)&amp;"%"</f>
        <v>[순공사원가] ×4.985%</v>
      </c>
      <c r="G50" s="591">
        <v>4.985000000256461</v>
      </c>
      <c r="H50" s="355"/>
      <c r="J50" s="4"/>
    </row>
    <row r="51" spans="1:10" s="563" customFormat="1" ht="24.95" customHeight="1">
      <c r="A51" s="1524" t="s">
        <v>4257</v>
      </c>
      <c r="B51" s="1525"/>
      <c r="C51" s="1525"/>
      <c r="D51" s="562">
        <f>'내역(K1)'!Q1234</f>
        <v>0</v>
      </c>
      <c r="E51" s="562"/>
      <c r="F51" s="319"/>
      <c r="G51" s="325"/>
      <c r="H51" s="319"/>
    </row>
    <row r="52" spans="1:10" ht="24.95" customHeight="1">
      <c r="A52" s="1536" t="s">
        <v>4258</v>
      </c>
      <c r="B52" s="1537"/>
      <c r="C52" s="1537"/>
      <c r="D52" s="581">
        <f>'내역(K1)'!Q1235</f>
        <v>0</v>
      </c>
      <c r="E52" s="581">
        <f t="shared" ref="E52" si="23">D52-D51</f>
        <v>0</v>
      </c>
      <c r="F52" s="355"/>
      <c r="G52" s="582"/>
      <c r="H52" s="355"/>
    </row>
    <row r="53" spans="1:10" s="563" customFormat="1" ht="24.95" customHeight="1">
      <c r="A53" s="1524" t="s">
        <v>610</v>
      </c>
      <c r="B53" s="1525"/>
      <c r="C53" s="1525"/>
      <c r="D53" s="562">
        <f ca="1">D47+D49+D51</f>
        <v>0</v>
      </c>
      <c r="E53" s="562"/>
      <c r="F53" s="319"/>
      <c r="G53" s="325"/>
      <c r="H53" s="319"/>
    </row>
    <row r="54" spans="1:10" ht="24.95" customHeight="1">
      <c r="A54" s="1536" t="s">
        <v>610</v>
      </c>
      <c r="B54" s="1537"/>
      <c r="C54" s="1537"/>
      <c r="D54" s="581">
        <f ca="1">D48+D50+D52</f>
        <v>0</v>
      </c>
      <c r="E54" s="581">
        <f t="shared" ref="E54" ca="1" si="24">D54-D53</f>
        <v>0</v>
      </c>
      <c r="F54" s="355"/>
      <c r="G54" s="582"/>
      <c r="H54" s="355"/>
    </row>
    <row r="55" spans="1:10" s="563" customFormat="1" ht="24.95" customHeight="1">
      <c r="A55" s="1524" t="s">
        <v>611</v>
      </c>
      <c r="B55" s="1525"/>
      <c r="C55" s="1525"/>
      <c r="D55" s="562"/>
      <c r="E55" s="562"/>
      <c r="F55" s="319"/>
      <c r="G55" s="325"/>
      <c r="H55" s="319"/>
    </row>
    <row r="56" spans="1:10" ht="24.95" customHeight="1">
      <c r="A56" s="1536" t="s">
        <v>611</v>
      </c>
      <c r="B56" s="1537"/>
      <c r="C56" s="1537"/>
      <c r="D56" s="581"/>
      <c r="E56" s="581">
        <f t="shared" ref="E56" si="25">D56-D55</f>
        <v>0</v>
      </c>
      <c r="F56" s="355"/>
      <c r="G56" s="582"/>
      <c r="H56" s="355"/>
    </row>
    <row r="57" spans="1:10" s="563" customFormat="1" ht="24.95" customHeight="1">
      <c r="A57" s="1524" t="s">
        <v>612</v>
      </c>
      <c r="B57" s="1525"/>
      <c r="C57" s="1525"/>
      <c r="D57" s="562">
        <f ca="1">D53-D55</f>
        <v>0</v>
      </c>
      <c r="E57" s="562"/>
      <c r="F57" s="599"/>
      <c r="G57" s="325"/>
      <c r="H57" s="319"/>
    </row>
    <row r="58" spans="1:10" ht="24.95" customHeight="1">
      <c r="A58" s="1536" t="s">
        <v>612</v>
      </c>
      <c r="B58" s="1537"/>
      <c r="C58" s="1537"/>
      <c r="D58" s="581">
        <f ca="1">D54-D56</f>
        <v>0</v>
      </c>
      <c r="E58" s="581">
        <f t="shared" ref="E58" ca="1" si="26">D58-D57</f>
        <v>0</v>
      </c>
      <c r="F58" s="600"/>
      <c r="G58" s="582"/>
      <c r="H58" s="355"/>
    </row>
    <row r="59" spans="1:10" s="563" customFormat="1" ht="24.95" customHeight="1">
      <c r="A59" s="1524" t="s">
        <v>613</v>
      </c>
      <c r="B59" s="1525"/>
      <c r="C59" s="1525"/>
      <c r="D59" s="562">
        <f ca="1">ROUNDDOWN((D57*G59/100),0)</f>
        <v>0</v>
      </c>
      <c r="E59" s="562"/>
      <c r="F59" s="599"/>
      <c r="G59" s="320">
        <v>4.8</v>
      </c>
      <c r="H59" s="319"/>
    </row>
    <row r="60" spans="1:10" ht="24.95" customHeight="1">
      <c r="A60" s="1536" t="s">
        <v>613</v>
      </c>
      <c r="B60" s="1537"/>
      <c r="C60" s="1537"/>
      <c r="D60" s="581">
        <f ca="1">ROUNDDOWN((D58*G60/100),0)</f>
        <v>0</v>
      </c>
      <c r="E60" s="581">
        <f t="shared" ref="E60" ca="1" si="27">D60-D59</f>
        <v>0</v>
      </c>
      <c r="F60" s="600"/>
      <c r="G60" s="591">
        <v>4.8</v>
      </c>
      <c r="H60" s="355"/>
    </row>
    <row r="61" spans="1:10" s="563" customFormat="1" ht="24.95" customHeight="1">
      <c r="A61" s="1524" t="s">
        <v>614</v>
      </c>
      <c r="B61" s="1525"/>
      <c r="C61" s="1525"/>
      <c r="D61" s="562"/>
      <c r="E61" s="562"/>
      <c r="F61" s="319"/>
      <c r="G61" s="352"/>
      <c r="H61" s="319"/>
    </row>
    <row r="62" spans="1:10" ht="24.95" customHeight="1">
      <c r="A62" s="1536" t="s">
        <v>614</v>
      </c>
      <c r="B62" s="1537"/>
      <c r="C62" s="1537"/>
      <c r="D62" s="581"/>
      <c r="E62" s="581">
        <f t="shared" ref="E62" si="28">D62-D61</f>
        <v>0</v>
      </c>
      <c r="F62" s="355"/>
      <c r="G62" s="356"/>
      <c r="H62" s="355"/>
    </row>
    <row r="63" spans="1:10" s="563" customFormat="1" ht="24.95" customHeight="1">
      <c r="A63" s="1533" t="s">
        <v>613</v>
      </c>
      <c r="B63" s="1534"/>
      <c r="C63" s="1534"/>
      <c r="D63" s="601">
        <f ca="1">ROUNDDOWN(D59-D61,-3)</f>
        <v>0</v>
      </c>
      <c r="E63" s="601"/>
      <c r="F63" s="602"/>
      <c r="G63" s="603"/>
      <c r="H63" s="340"/>
    </row>
    <row r="64" spans="1:10" ht="24.95" customHeight="1">
      <c r="A64" s="1565" t="s">
        <v>613</v>
      </c>
      <c r="B64" s="1566"/>
      <c r="C64" s="1566"/>
      <c r="D64" s="604">
        <f ca="1">ROUNDDOWN(D60-D62,-3)</f>
        <v>0</v>
      </c>
      <c r="E64" s="604">
        <f t="shared" ref="E64" ca="1" si="29">D64-D63</f>
        <v>0</v>
      </c>
      <c r="F64" s="605"/>
      <c r="G64" s="606"/>
      <c r="H64" s="607"/>
    </row>
    <row r="65" spans="1:8" s="563" customFormat="1">
      <c r="B65" s="608"/>
      <c r="C65" s="609"/>
      <c r="D65" s="610"/>
      <c r="E65" s="610"/>
      <c r="F65" s="609"/>
      <c r="G65" s="609"/>
      <c r="H65" s="609"/>
    </row>
    <row r="66" spans="1:8">
      <c r="D66" s="250"/>
      <c r="E66" s="250"/>
    </row>
    <row r="67" spans="1:8" s="563" customFormat="1" ht="12.75" customHeight="1">
      <c r="A67" s="1563" t="s">
        <v>4259</v>
      </c>
      <c r="B67" s="1563"/>
      <c r="C67" s="1563"/>
      <c r="D67" s="609">
        <f ca="1">D63*1.1</f>
        <v>0</v>
      </c>
      <c r="E67" s="609"/>
      <c r="F67" s="609"/>
      <c r="G67" s="609"/>
      <c r="H67" s="609"/>
    </row>
    <row r="68" spans="1:8" ht="12.75" customHeight="1">
      <c r="A68" s="1564" t="s">
        <v>4260</v>
      </c>
      <c r="B68" s="1564"/>
      <c r="C68" s="1564"/>
      <c r="D68" s="249">
        <f ca="1">D64*1.1</f>
        <v>0</v>
      </c>
    </row>
    <row r="69" spans="1:8" s="563" customFormat="1">
      <c r="B69" s="608"/>
      <c r="C69" s="609"/>
      <c r="D69" s="609"/>
      <c r="E69" s="609"/>
      <c r="F69" s="609"/>
      <c r="G69" s="609"/>
      <c r="H69" s="609"/>
    </row>
    <row r="71" spans="1:8" s="563" customFormat="1">
      <c r="B71" s="608"/>
      <c r="C71" s="609"/>
      <c r="D71" s="609"/>
      <c r="E71" s="609"/>
      <c r="F71" s="609"/>
      <c r="G71" s="609"/>
      <c r="H71" s="609"/>
    </row>
  </sheetData>
  <mergeCells count="27">
    <mergeCell ref="A67:C67"/>
    <mergeCell ref="A68:C68"/>
    <mergeCell ref="A59:C59"/>
    <mergeCell ref="A60:C60"/>
    <mergeCell ref="A61:C61"/>
    <mergeCell ref="A62:C62"/>
    <mergeCell ref="A63:C63"/>
    <mergeCell ref="A64:C64"/>
    <mergeCell ref="A58:C58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1:H1"/>
    <mergeCell ref="A3:H3"/>
    <mergeCell ref="A4:B4"/>
    <mergeCell ref="A5:A46"/>
    <mergeCell ref="B5:B8"/>
    <mergeCell ref="B9:B14"/>
    <mergeCell ref="B15:B46"/>
  </mergeCells>
  <phoneticPr fontId="3" type="noConversion"/>
  <printOptions horizontalCentered="1"/>
  <pageMargins left="0.19685039370078741" right="0.19685039370078741" top="0.39370078740157483" bottom="0.19685039370078741" header="0.31496062992125984" footer="0.31496062992125984"/>
  <pageSetup paperSize="9" scale="50" orientation="portrait" r:id="rId1"/>
  <rowBreaks count="1" manualBreakCount="1">
    <brk id="4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FFCC"/>
    <outlinePr summaryRight="0"/>
    <pageSetUpPr fitToPage="1"/>
  </sheetPr>
  <dimension ref="A1:X3949"/>
  <sheetViews>
    <sheetView showZeros="0" view="pageBreakPreview" zoomScale="85" zoomScaleNormal="100" zoomScaleSheetLayoutView="85" workbookViewId="0">
      <pane xSplit="6" ySplit="5" topLeftCell="G45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24.95" customHeight="1"/>
  <cols>
    <col min="1" max="1" width="5.7109375" style="62" bestFit="1" customWidth="1"/>
    <col min="2" max="2" width="7.28515625" style="64" customWidth="1"/>
    <col min="3" max="3" width="24.7109375" style="64" customWidth="1"/>
    <col min="4" max="4" width="23.7109375" style="64" customWidth="1"/>
    <col min="5" max="5" width="5.5703125" style="549" customWidth="1"/>
    <col min="6" max="9" width="11" style="64" customWidth="1"/>
    <col min="10" max="10" width="11.28515625" style="64" customWidth="1"/>
    <col min="11" max="11" width="14.140625" style="64" customWidth="1"/>
    <col min="12" max="12" width="11.28515625" style="64" customWidth="1"/>
    <col min="13" max="13" width="14.140625" style="64" customWidth="1"/>
    <col min="14" max="14" width="11.28515625" style="64" customWidth="1"/>
    <col min="15" max="15" width="14.140625" style="64" customWidth="1"/>
    <col min="16" max="16" width="11.28515625" style="64" customWidth="1"/>
    <col min="17" max="17" width="14.140625" style="64" customWidth="1"/>
    <col min="18" max="19" width="11.28515625" style="64" customWidth="1"/>
    <col min="20" max="20" width="14.140625" style="64" customWidth="1"/>
    <col min="21" max="21" width="7.140625" style="549" customWidth="1"/>
    <col min="22" max="23" width="14" style="63" bestFit="1" customWidth="1"/>
    <col min="24" max="24" width="15.85546875" style="63" bestFit="1" customWidth="1"/>
    <col min="25" max="16384" width="9.140625" style="63"/>
  </cols>
  <sheetData>
    <row r="1" spans="1:24" ht="24.95" customHeight="1">
      <c r="B1" s="1554" t="s">
        <v>6964</v>
      </c>
      <c r="C1" s="1554"/>
      <c r="D1" s="1554"/>
      <c r="E1" s="1554"/>
      <c r="F1" s="1554"/>
      <c r="G1" s="1554"/>
      <c r="H1" s="1554"/>
      <c r="I1" s="1554"/>
      <c r="J1" s="1554"/>
      <c r="K1" s="1554"/>
      <c r="L1" s="1554"/>
      <c r="M1" s="1554"/>
      <c r="N1" s="1554"/>
      <c r="O1" s="1554"/>
      <c r="P1" s="1554"/>
      <c r="Q1" s="1554"/>
      <c r="R1" s="1554"/>
      <c r="S1" s="1554"/>
      <c r="T1" s="1554"/>
      <c r="U1" s="1554"/>
    </row>
    <row r="2" spans="1:24" ht="7.5" customHeight="1"/>
    <row r="3" spans="1:24" ht="24.95" customHeight="1">
      <c r="B3" s="1567" t="s">
        <v>4224</v>
      </c>
      <c r="C3" s="1567"/>
      <c r="D3" s="1567"/>
      <c r="E3" s="1567"/>
      <c r="F3" s="1567"/>
      <c r="G3" s="612"/>
      <c r="H3" s="613"/>
      <c r="I3" s="612"/>
      <c r="J3" s="613"/>
    </row>
    <row r="4" spans="1:24" ht="24.95" customHeight="1">
      <c r="B4" s="1553" t="s">
        <v>634</v>
      </c>
      <c r="C4" s="1553" t="s">
        <v>4261</v>
      </c>
      <c r="D4" s="1553" t="s">
        <v>4262</v>
      </c>
      <c r="E4" s="1553" t="s">
        <v>637</v>
      </c>
      <c r="F4" s="1568" t="s">
        <v>609</v>
      </c>
      <c r="G4" s="1568" t="s">
        <v>4263</v>
      </c>
      <c r="H4" s="1568" t="s">
        <v>4264</v>
      </c>
      <c r="I4" s="1568" t="s">
        <v>1844</v>
      </c>
      <c r="J4" s="1550" t="s">
        <v>4265</v>
      </c>
      <c r="K4" s="1551"/>
      <c r="L4" s="1550" t="s">
        <v>4266</v>
      </c>
      <c r="M4" s="1551"/>
      <c r="N4" s="1550" t="s">
        <v>4267</v>
      </c>
      <c r="O4" s="1551"/>
      <c r="P4" s="1550" t="s">
        <v>4268</v>
      </c>
      <c r="Q4" s="1551"/>
      <c r="R4" s="1550" t="s">
        <v>4269</v>
      </c>
      <c r="S4" s="1552"/>
      <c r="T4" s="1551"/>
      <c r="U4" s="1553" t="s">
        <v>639</v>
      </c>
    </row>
    <row r="5" spans="1:24" ht="24.95" customHeight="1">
      <c r="B5" s="1549"/>
      <c r="C5" s="1549"/>
      <c r="D5" s="1549"/>
      <c r="E5" s="1549"/>
      <c r="F5" s="1549"/>
      <c r="G5" s="1549"/>
      <c r="H5" s="1549"/>
      <c r="I5" s="1549"/>
      <c r="J5" s="364" t="s">
        <v>4270</v>
      </c>
      <c r="K5" s="364" t="s">
        <v>4271</v>
      </c>
      <c r="L5" s="364" t="s">
        <v>4270</v>
      </c>
      <c r="M5" s="364" t="s">
        <v>642</v>
      </c>
      <c r="N5" s="364" t="s">
        <v>4270</v>
      </c>
      <c r="O5" s="364" t="s">
        <v>4272</v>
      </c>
      <c r="P5" s="364" t="s">
        <v>4273</v>
      </c>
      <c r="Q5" s="364" t="s">
        <v>4274</v>
      </c>
      <c r="R5" s="614" t="s">
        <v>4275</v>
      </c>
      <c r="S5" s="614" t="s">
        <v>4276</v>
      </c>
      <c r="T5" s="614" t="s">
        <v>4277</v>
      </c>
      <c r="U5" s="1549"/>
    </row>
    <row r="6" spans="1:24" s="371" customFormat="1" ht="24" customHeight="1">
      <c r="A6" s="366" t="s">
        <v>4278</v>
      </c>
      <c r="B6" s="367" t="s">
        <v>2052</v>
      </c>
      <c r="C6" s="367" t="s">
        <v>2053</v>
      </c>
      <c r="D6" s="367" t="s">
        <v>0</v>
      </c>
      <c r="E6" s="368" t="s">
        <v>0</v>
      </c>
      <c r="F6" s="369">
        <v>0</v>
      </c>
      <c r="G6" s="369"/>
      <c r="H6" s="369">
        <v>0</v>
      </c>
      <c r="I6" s="369"/>
      <c r="J6" s="369"/>
      <c r="K6" s="370">
        <f ca="1">K18</f>
        <v>0</v>
      </c>
      <c r="L6" s="369"/>
      <c r="M6" s="370">
        <f ca="1">M18</f>
        <v>0</v>
      </c>
      <c r="N6" s="369"/>
      <c r="O6" s="370">
        <f ca="1">O18</f>
        <v>0</v>
      </c>
      <c r="P6" s="369"/>
      <c r="Q6" s="370">
        <f ca="1">K6+M6+O6</f>
        <v>0</v>
      </c>
      <c r="R6" s="370"/>
      <c r="S6" s="370"/>
      <c r="T6" s="370"/>
      <c r="U6" s="368" t="s">
        <v>0</v>
      </c>
      <c r="X6" s="615"/>
    </row>
    <row r="7" spans="1:24" s="75" customFormat="1" ht="24" customHeight="1">
      <c r="A7" s="372" t="s">
        <v>4279</v>
      </c>
      <c r="B7" s="373" t="s">
        <v>643</v>
      </c>
      <c r="C7" s="373" t="s">
        <v>4280</v>
      </c>
      <c r="D7" s="373" t="s">
        <v>0</v>
      </c>
      <c r="E7" s="374" t="s">
        <v>0</v>
      </c>
      <c r="F7" s="375">
        <v>0</v>
      </c>
      <c r="G7" s="375"/>
      <c r="H7" s="375">
        <v>0</v>
      </c>
      <c r="I7" s="375"/>
      <c r="J7" s="375"/>
      <c r="K7" s="376">
        <f>K19</f>
        <v>0</v>
      </c>
      <c r="L7" s="375"/>
      <c r="M7" s="376">
        <f ca="1">M19</f>
        <v>0</v>
      </c>
      <c r="N7" s="375"/>
      <c r="O7" s="376">
        <f ca="1">O19</f>
        <v>0</v>
      </c>
      <c r="P7" s="375"/>
      <c r="Q7" s="376">
        <f ca="1">K7+M7+O7</f>
        <v>0</v>
      </c>
      <c r="R7" s="376">
        <f>I7-I6</f>
        <v>0</v>
      </c>
      <c r="S7" s="376">
        <f>P7-P6</f>
        <v>0</v>
      </c>
      <c r="T7" s="376">
        <f ca="1">Q7-Q6</f>
        <v>0</v>
      </c>
      <c r="U7" s="374"/>
      <c r="X7" s="66"/>
    </row>
    <row r="8" spans="1:24" s="371" customFormat="1" ht="24" hidden="1" customHeight="1">
      <c r="A8" s="366" t="s">
        <v>2055</v>
      </c>
      <c r="B8" s="367" t="s">
        <v>2056</v>
      </c>
      <c r="C8" s="367" t="s">
        <v>2057</v>
      </c>
      <c r="D8" s="367" t="s">
        <v>0</v>
      </c>
      <c r="E8" s="368" t="s">
        <v>0</v>
      </c>
      <c r="F8" s="369">
        <v>0</v>
      </c>
      <c r="G8" s="369"/>
      <c r="H8" s="369">
        <v>0</v>
      </c>
      <c r="I8" s="369"/>
      <c r="J8" s="369"/>
      <c r="K8" s="370">
        <f>K1276</f>
        <v>0</v>
      </c>
      <c r="L8" s="369"/>
      <c r="M8" s="370">
        <f>M1276</f>
        <v>0</v>
      </c>
      <c r="N8" s="369"/>
      <c r="O8" s="370">
        <f>O1276</f>
        <v>0</v>
      </c>
      <c r="P8" s="369"/>
      <c r="Q8" s="370">
        <f>K8+M8+O8</f>
        <v>0</v>
      </c>
      <c r="R8" s="370"/>
      <c r="S8" s="370"/>
      <c r="T8" s="370"/>
      <c r="U8" s="368" t="s">
        <v>0</v>
      </c>
      <c r="X8" s="615"/>
    </row>
    <row r="9" spans="1:24" s="75" customFormat="1" ht="24" hidden="1" customHeight="1">
      <c r="A9" s="372" t="s">
        <v>2072</v>
      </c>
      <c r="B9" s="373" t="s">
        <v>4281</v>
      </c>
      <c r="C9" s="373" t="s">
        <v>4282</v>
      </c>
      <c r="D9" s="373" t="s">
        <v>0</v>
      </c>
      <c r="E9" s="374" t="s">
        <v>0</v>
      </c>
      <c r="F9" s="375">
        <v>0</v>
      </c>
      <c r="G9" s="375"/>
      <c r="H9" s="375">
        <v>0</v>
      </c>
      <c r="I9" s="375"/>
      <c r="J9" s="375"/>
      <c r="K9" s="376">
        <f>K1277</f>
        <v>0</v>
      </c>
      <c r="L9" s="375"/>
      <c r="M9" s="376">
        <f>M1277</f>
        <v>0</v>
      </c>
      <c r="N9" s="375"/>
      <c r="O9" s="376">
        <f>O1277</f>
        <v>0</v>
      </c>
      <c r="P9" s="375"/>
      <c r="Q9" s="376">
        <f t="shared" ref="Q9:Q17" si="0">K9+M9+O9</f>
        <v>0</v>
      </c>
      <c r="R9" s="376">
        <f t="shared" ref="R9" si="1">I9-I8</f>
        <v>0</v>
      </c>
      <c r="S9" s="376">
        <f t="shared" ref="S9:T9" si="2">P9-P8</f>
        <v>0</v>
      </c>
      <c r="T9" s="376">
        <f t="shared" si="2"/>
        <v>0</v>
      </c>
      <c r="U9" s="374"/>
      <c r="X9" s="66"/>
    </row>
    <row r="10" spans="1:24" s="371" customFormat="1" ht="24" hidden="1" customHeight="1">
      <c r="A10" s="366" t="s">
        <v>4278</v>
      </c>
      <c r="B10" s="367" t="s">
        <v>2061</v>
      </c>
      <c r="C10" s="367" t="s">
        <v>2062</v>
      </c>
      <c r="D10" s="367" t="s">
        <v>0</v>
      </c>
      <c r="E10" s="368" t="s">
        <v>0</v>
      </c>
      <c r="F10" s="369">
        <v>0</v>
      </c>
      <c r="G10" s="369"/>
      <c r="H10" s="369">
        <v>0</v>
      </c>
      <c r="I10" s="369"/>
      <c r="J10" s="369"/>
      <c r="K10" s="370">
        <f>K2030</f>
        <v>0</v>
      </c>
      <c r="L10" s="369"/>
      <c r="M10" s="370">
        <f>M2030</f>
        <v>0</v>
      </c>
      <c r="N10" s="369"/>
      <c r="O10" s="370">
        <f>O2030</f>
        <v>0</v>
      </c>
      <c r="P10" s="369"/>
      <c r="Q10" s="370">
        <f>K10+M10+O10</f>
        <v>0</v>
      </c>
      <c r="R10" s="370"/>
      <c r="S10" s="370"/>
      <c r="T10" s="370"/>
      <c r="U10" s="368" t="s">
        <v>0</v>
      </c>
      <c r="X10" s="615"/>
    </row>
    <row r="11" spans="1:24" s="75" customFormat="1" ht="24" hidden="1" customHeight="1">
      <c r="A11" s="372" t="s">
        <v>4283</v>
      </c>
      <c r="B11" s="373" t="s">
        <v>1352</v>
      </c>
      <c r="C11" s="373" t="s">
        <v>4284</v>
      </c>
      <c r="D11" s="373" t="s">
        <v>0</v>
      </c>
      <c r="E11" s="374" t="s">
        <v>0</v>
      </c>
      <c r="F11" s="375">
        <v>0</v>
      </c>
      <c r="G11" s="375"/>
      <c r="H11" s="375">
        <v>0</v>
      </c>
      <c r="I11" s="375"/>
      <c r="J11" s="375"/>
      <c r="K11" s="376">
        <f>K2031</f>
        <v>0</v>
      </c>
      <c r="L11" s="375"/>
      <c r="M11" s="376">
        <f>M2031</f>
        <v>0</v>
      </c>
      <c r="N11" s="375"/>
      <c r="O11" s="376">
        <f>O2031</f>
        <v>0</v>
      </c>
      <c r="P11" s="375"/>
      <c r="Q11" s="376">
        <f t="shared" si="0"/>
        <v>0</v>
      </c>
      <c r="R11" s="376">
        <f t="shared" ref="R11" si="3">I11-I10</f>
        <v>0</v>
      </c>
      <c r="S11" s="376">
        <f t="shared" ref="S11:T11" si="4">P11-P10</f>
        <v>0</v>
      </c>
      <c r="T11" s="376">
        <f t="shared" si="4"/>
        <v>0</v>
      </c>
      <c r="U11" s="374"/>
      <c r="X11" s="66"/>
    </row>
    <row r="12" spans="1:24" s="371" customFormat="1" ht="24" hidden="1" customHeight="1">
      <c r="A12" s="366" t="s">
        <v>4285</v>
      </c>
      <c r="B12" s="367" t="s">
        <v>2065</v>
      </c>
      <c r="C12" s="367" t="s">
        <v>2066</v>
      </c>
      <c r="D12" s="367" t="s">
        <v>0</v>
      </c>
      <c r="E12" s="368" t="s">
        <v>0</v>
      </c>
      <c r="F12" s="369">
        <v>0</v>
      </c>
      <c r="G12" s="369"/>
      <c r="H12" s="369">
        <v>0</v>
      </c>
      <c r="I12" s="369"/>
      <c r="J12" s="369"/>
      <c r="K12" s="370">
        <f>K2786</f>
        <v>0</v>
      </c>
      <c r="L12" s="369"/>
      <c r="M12" s="370">
        <f>M2786</f>
        <v>0</v>
      </c>
      <c r="N12" s="369"/>
      <c r="O12" s="370">
        <f>O2786</f>
        <v>0</v>
      </c>
      <c r="P12" s="369"/>
      <c r="Q12" s="370">
        <f>K12+M12+O12</f>
        <v>0</v>
      </c>
      <c r="R12" s="370"/>
      <c r="S12" s="370"/>
      <c r="T12" s="370"/>
      <c r="U12" s="368" t="s">
        <v>0</v>
      </c>
      <c r="X12" s="615"/>
    </row>
    <row r="13" spans="1:24" s="75" customFormat="1" ht="24" hidden="1" customHeight="1">
      <c r="A13" s="372" t="s">
        <v>4279</v>
      </c>
      <c r="B13" s="373" t="s">
        <v>4286</v>
      </c>
      <c r="C13" s="373" t="s">
        <v>4287</v>
      </c>
      <c r="D13" s="373" t="s">
        <v>0</v>
      </c>
      <c r="E13" s="374" t="s">
        <v>0</v>
      </c>
      <c r="F13" s="375">
        <v>0</v>
      </c>
      <c r="G13" s="375"/>
      <c r="H13" s="375">
        <v>0</v>
      </c>
      <c r="I13" s="375"/>
      <c r="J13" s="375"/>
      <c r="K13" s="376">
        <f>K2787</f>
        <v>0</v>
      </c>
      <c r="L13" s="375"/>
      <c r="M13" s="376">
        <f>M2787</f>
        <v>0</v>
      </c>
      <c r="N13" s="375"/>
      <c r="O13" s="376">
        <f>O2787</f>
        <v>0</v>
      </c>
      <c r="P13" s="375"/>
      <c r="Q13" s="376">
        <f t="shared" si="0"/>
        <v>0</v>
      </c>
      <c r="R13" s="376">
        <f t="shared" ref="R13" si="5">I13-I12</f>
        <v>0</v>
      </c>
      <c r="S13" s="376">
        <f t="shared" ref="S13:T13" si="6">P13-P12</f>
        <v>0</v>
      </c>
      <c r="T13" s="376">
        <f t="shared" si="6"/>
        <v>0</v>
      </c>
      <c r="U13" s="374"/>
      <c r="X13" s="66"/>
    </row>
    <row r="14" spans="1:24" s="371" customFormat="1" ht="24" hidden="1" customHeight="1">
      <c r="A14" s="366" t="s">
        <v>4285</v>
      </c>
      <c r="B14" s="367" t="s">
        <v>2065</v>
      </c>
      <c r="C14" s="367" t="s">
        <v>2071</v>
      </c>
      <c r="D14" s="367" t="s">
        <v>0</v>
      </c>
      <c r="E14" s="368" t="s">
        <v>0</v>
      </c>
      <c r="F14" s="369">
        <v>0</v>
      </c>
      <c r="G14" s="369"/>
      <c r="H14" s="369">
        <v>0</v>
      </c>
      <c r="I14" s="369"/>
      <c r="J14" s="369"/>
      <c r="K14" s="370">
        <f>K3220</f>
        <v>0</v>
      </c>
      <c r="L14" s="369"/>
      <c r="M14" s="370">
        <f>M3220</f>
        <v>0</v>
      </c>
      <c r="N14" s="369"/>
      <c r="O14" s="370">
        <f>O3220</f>
        <v>0</v>
      </c>
      <c r="P14" s="369"/>
      <c r="Q14" s="370">
        <f>K14+M14+O14</f>
        <v>0</v>
      </c>
      <c r="R14" s="370"/>
      <c r="S14" s="370"/>
      <c r="T14" s="370"/>
      <c r="U14" s="368" t="s">
        <v>0</v>
      </c>
      <c r="X14" s="615"/>
    </row>
    <row r="15" spans="1:24" s="75" customFormat="1" ht="24" hidden="1" customHeight="1">
      <c r="A15" s="372" t="s">
        <v>4279</v>
      </c>
      <c r="B15" s="373" t="s">
        <v>2065</v>
      </c>
      <c r="C15" s="373" t="s">
        <v>2071</v>
      </c>
      <c r="D15" s="373" t="s">
        <v>0</v>
      </c>
      <c r="E15" s="374" t="s">
        <v>0</v>
      </c>
      <c r="F15" s="375">
        <v>0</v>
      </c>
      <c r="G15" s="375"/>
      <c r="H15" s="375">
        <v>0</v>
      </c>
      <c r="I15" s="375"/>
      <c r="J15" s="375"/>
      <c r="K15" s="376">
        <f>K3221</f>
        <v>0</v>
      </c>
      <c r="L15" s="375"/>
      <c r="M15" s="376">
        <f>M3221</f>
        <v>0</v>
      </c>
      <c r="N15" s="375"/>
      <c r="O15" s="376">
        <f>O3221</f>
        <v>0</v>
      </c>
      <c r="P15" s="375"/>
      <c r="Q15" s="376">
        <f t="shared" ref="Q15" si="7">K15+M15+O15</f>
        <v>0</v>
      </c>
      <c r="R15" s="376">
        <f t="shared" ref="R15" si="8">I15-I14</f>
        <v>0</v>
      </c>
      <c r="S15" s="376">
        <f t="shared" ref="S15:T15" si="9">P15-P14</f>
        <v>0</v>
      </c>
      <c r="T15" s="376">
        <f t="shared" si="9"/>
        <v>0</v>
      </c>
      <c r="U15" s="374"/>
      <c r="X15" s="66"/>
    </row>
    <row r="16" spans="1:24" s="381" customFormat="1" ht="24" customHeight="1">
      <c r="A16" s="366" t="s">
        <v>4285</v>
      </c>
      <c r="B16" s="377" t="s">
        <v>0</v>
      </c>
      <c r="C16" s="378" t="s">
        <v>2075</v>
      </c>
      <c r="D16" s="377" t="s">
        <v>0</v>
      </c>
      <c r="E16" s="378" t="s">
        <v>0</v>
      </c>
      <c r="F16" s="379">
        <v>0</v>
      </c>
      <c r="G16" s="379"/>
      <c r="H16" s="379">
        <v>0</v>
      </c>
      <c r="I16" s="379"/>
      <c r="J16" s="379"/>
      <c r="K16" s="380">
        <f ca="1">K6+K8+K10+K12+K14</f>
        <v>0</v>
      </c>
      <c r="L16" s="379"/>
      <c r="M16" s="380">
        <f ca="1">M6+M8+M10+M12+M14</f>
        <v>0</v>
      </c>
      <c r="N16" s="379"/>
      <c r="O16" s="380">
        <f ca="1">O6+O8+O10+O12+O14</f>
        <v>0</v>
      </c>
      <c r="P16" s="379"/>
      <c r="Q16" s="380">
        <f ca="1">K16+M16+O16</f>
        <v>0</v>
      </c>
      <c r="R16" s="380"/>
      <c r="S16" s="380"/>
      <c r="T16" s="380"/>
      <c r="U16" s="378" t="s">
        <v>0</v>
      </c>
      <c r="X16" s="616"/>
    </row>
    <row r="17" spans="1:24" s="67" customFormat="1" ht="24" customHeight="1">
      <c r="A17" s="372" t="s">
        <v>4279</v>
      </c>
      <c r="B17" s="382"/>
      <c r="C17" s="383" t="s">
        <v>647</v>
      </c>
      <c r="D17" s="382" t="s">
        <v>0</v>
      </c>
      <c r="E17" s="383" t="s">
        <v>0</v>
      </c>
      <c r="F17" s="384">
        <v>0</v>
      </c>
      <c r="G17" s="384"/>
      <c r="H17" s="384">
        <v>0</v>
      </c>
      <c r="I17" s="384"/>
      <c r="J17" s="384"/>
      <c r="K17" s="385">
        <f>K7+K9+K11+K13+K15</f>
        <v>0</v>
      </c>
      <c r="L17" s="384"/>
      <c r="M17" s="385">
        <f ca="1">M7+M9+M11+M13+M15</f>
        <v>0</v>
      </c>
      <c r="N17" s="384"/>
      <c r="O17" s="385">
        <f ca="1">O7+O9+O11+O13+O15</f>
        <v>0</v>
      </c>
      <c r="P17" s="384"/>
      <c r="Q17" s="385">
        <f t="shared" ca="1" si="0"/>
        <v>0</v>
      </c>
      <c r="R17" s="385">
        <f t="shared" ref="R17" si="10">I17-I16</f>
        <v>0</v>
      </c>
      <c r="S17" s="385">
        <f t="shared" ref="S17:T17" si="11">P17-P16</f>
        <v>0</v>
      </c>
      <c r="T17" s="385">
        <f t="shared" ca="1" si="11"/>
        <v>0</v>
      </c>
      <c r="U17" s="383"/>
      <c r="X17" s="68"/>
    </row>
    <row r="18" spans="1:24" s="390" customFormat="1" ht="24" customHeight="1">
      <c r="A18" s="366" t="s">
        <v>4285</v>
      </c>
      <c r="B18" s="472" t="s">
        <v>2052</v>
      </c>
      <c r="C18" s="472" t="s">
        <v>2053</v>
      </c>
      <c r="D18" s="472" t="s">
        <v>0</v>
      </c>
      <c r="E18" s="473" t="s">
        <v>0</v>
      </c>
      <c r="F18" s="474">
        <v>0</v>
      </c>
      <c r="G18" s="474"/>
      <c r="H18" s="474">
        <v>0</v>
      </c>
      <c r="I18" s="474"/>
      <c r="J18" s="474"/>
      <c r="K18" s="475">
        <f ca="1">K20+K90+K466+K654+K708+K932+K1082+K1120+K1216</f>
        <v>0</v>
      </c>
      <c r="L18" s="474"/>
      <c r="M18" s="475">
        <f ca="1">M20+M90+M466+M654+M708+M932+M1082+M1120+M1216</f>
        <v>0</v>
      </c>
      <c r="N18" s="474"/>
      <c r="O18" s="475">
        <f ca="1">O20+O90+O466+O654+O708+O932+O1082+O1120+O1216</f>
        <v>0</v>
      </c>
      <c r="P18" s="474"/>
      <c r="Q18" s="475">
        <f ca="1">K18+M18+O18</f>
        <v>0</v>
      </c>
      <c r="R18" s="475"/>
      <c r="S18" s="475"/>
      <c r="T18" s="475"/>
      <c r="U18" s="473" t="s">
        <v>0</v>
      </c>
      <c r="V18" s="617" t="str">
        <f>+IF(I18&lt;0,"ng","")</f>
        <v/>
      </c>
      <c r="W18" s="617"/>
      <c r="X18" s="618"/>
    </row>
    <row r="19" spans="1:24" s="69" customFormat="1" ht="24" customHeight="1">
      <c r="A19" s="372" t="s">
        <v>4279</v>
      </c>
      <c r="B19" s="391" t="s">
        <v>643</v>
      </c>
      <c r="C19" s="391" t="s">
        <v>4288</v>
      </c>
      <c r="D19" s="391" t="s">
        <v>0</v>
      </c>
      <c r="E19" s="392" t="s">
        <v>0</v>
      </c>
      <c r="F19" s="393">
        <v>0</v>
      </c>
      <c r="G19" s="393"/>
      <c r="H19" s="393">
        <v>0</v>
      </c>
      <c r="I19" s="393"/>
      <c r="J19" s="393"/>
      <c r="K19" s="394">
        <f>K21+K91+K467+K655+K709+K933+K1083+K1121+K1217</f>
        <v>0</v>
      </c>
      <c r="L19" s="393"/>
      <c r="M19" s="394">
        <f ca="1">M21+M91+M467+M655+M709+M933+M1083+M1121+M1217</f>
        <v>0</v>
      </c>
      <c r="N19" s="393"/>
      <c r="O19" s="394">
        <f ca="1">O21+O91+O467+O655+O709+O933+O1083+O1121+O1217</f>
        <v>0</v>
      </c>
      <c r="P19" s="393"/>
      <c r="Q19" s="394">
        <f t="shared" ref="Q19:Q109" ca="1" si="12">K19+M19+O19</f>
        <v>0</v>
      </c>
      <c r="R19" s="394">
        <f t="shared" ref="R19" si="13">I19-I18</f>
        <v>0</v>
      </c>
      <c r="S19" s="394">
        <f t="shared" ref="S19:T19" si="14">P19-P18</f>
        <v>0</v>
      </c>
      <c r="T19" s="394">
        <f t="shared" ca="1" si="14"/>
        <v>0</v>
      </c>
      <c r="U19" s="392"/>
      <c r="V19" s="619" t="str">
        <f t="shared" ref="V19" si="15">+IF(I19&lt;0,"ng","")</f>
        <v/>
      </c>
      <c r="W19" s="619"/>
      <c r="X19" s="74"/>
    </row>
    <row r="20" spans="1:24" s="401" customFormat="1" ht="24" customHeight="1">
      <c r="A20" s="366" t="s">
        <v>4285</v>
      </c>
      <c r="B20" s="395" t="s">
        <v>1</v>
      </c>
      <c r="C20" s="395" t="s">
        <v>2077</v>
      </c>
      <c r="D20" s="395" t="s">
        <v>0</v>
      </c>
      <c r="E20" s="396" t="s">
        <v>0</v>
      </c>
      <c r="F20" s="397">
        <v>0</v>
      </c>
      <c r="G20" s="397"/>
      <c r="H20" s="397">
        <v>0</v>
      </c>
      <c r="I20" s="397"/>
      <c r="J20" s="398"/>
      <c r="K20" s="399">
        <f>SUMIF($A$22:$A$89,"당초",K22:K89)</f>
        <v>0</v>
      </c>
      <c r="L20" s="398"/>
      <c r="M20" s="399">
        <f>SUMIF($A$22:$A$89,"당초",M22:M89)</f>
        <v>0</v>
      </c>
      <c r="N20" s="398"/>
      <c r="O20" s="399">
        <f>SUMIF($A$22:$A$89,"당초",O22:O89)</f>
        <v>0</v>
      </c>
      <c r="P20" s="397"/>
      <c r="Q20" s="399">
        <f>K20+M20+O20</f>
        <v>0</v>
      </c>
      <c r="R20" s="399"/>
      <c r="S20" s="399"/>
      <c r="T20" s="399"/>
      <c r="U20" s="400" t="s">
        <v>0</v>
      </c>
      <c r="V20" s="617" t="str">
        <f>+IF(I20&lt;0,"ng","")</f>
        <v/>
      </c>
      <c r="W20" s="617"/>
    </row>
    <row r="21" spans="1:24" ht="24" customHeight="1">
      <c r="A21" s="372" t="s">
        <v>4279</v>
      </c>
      <c r="B21" s="402" t="s">
        <v>1</v>
      </c>
      <c r="C21" s="402" t="s">
        <v>648</v>
      </c>
      <c r="D21" s="402" t="s">
        <v>0</v>
      </c>
      <c r="E21" s="403" t="s">
        <v>0</v>
      </c>
      <c r="F21" s="404">
        <v>0</v>
      </c>
      <c r="G21" s="404"/>
      <c r="H21" s="404">
        <v>0</v>
      </c>
      <c r="I21" s="404"/>
      <c r="J21" s="405"/>
      <c r="K21" s="406">
        <f>SUMIF($A$22:$A$89,"변경",K22:K89)</f>
        <v>0</v>
      </c>
      <c r="L21" s="405"/>
      <c r="M21" s="406">
        <f>SUMIF($A$22:$A$89,"변경",M22:M89)</f>
        <v>0</v>
      </c>
      <c r="N21" s="405"/>
      <c r="O21" s="406">
        <f>SUMIF($A$22:$A$89,"변경",O22:O89)</f>
        <v>0</v>
      </c>
      <c r="P21" s="404"/>
      <c r="Q21" s="406">
        <f t="shared" si="12"/>
        <v>0</v>
      </c>
      <c r="R21" s="406">
        <f t="shared" ref="R21" si="16">I21-I20</f>
        <v>0</v>
      </c>
      <c r="S21" s="406">
        <f t="shared" ref="S21:T21" si="17">P21-P20</f>
        <v>0</v>
      </c>
      <c r="T21" s="406">
        <f t="shared" si="17"/>
        <v>0</v>
      </c>
      <c r="U21" s="407"/>
      <c r="V21" s="619" t="str">
        <f t="shared" ref="V21" si="18">+IF(I21&lt;0,"ng","")</f>
        <v/>
      </c>
      <c r="W21" s="619"/>
    </row>
    <row r="22" spans="1:24" s="401" customFormat="1" ht="24" hidden="1" customHeight="1">
      <c r="A22" s="366" t="s">
        <v>4285</v>
      </c>
      <c r="B22" s="408" t="s">
        <v>0</v>
      </c>
      <c r="C22" s="408" t="s">
        <v>2078</v>
      </c>
      <c r="D22" s="408" t="s">
        <v>620</v>
      </c>
      <c r="E22" s="409" t="s">
        <v>615</v>
      </c>
      <c r="F22" s="410">
        <v>53731</v>
      </c>
      <c r="G22" s="410">
        <f>[5]내역서!F22</f>
        <v>28923</v>
      </c>
      <c r="H22" s="410">
        <f>G22</f>
        <v>28923</v>
      </c>
      <c r="I22" s="410">
        <f>내역서!F22</f>
        <v>0</v>
      </c>
      <c r="J22" s="411">
        <v>1060</v>
      </c>
      <c r="K22" s="412">
        <f>INT($I22*J22)</f>
        <v>0</v>
      </c>
      <c r="L22" s="411">
        <v>904.8</v>
      </c>
      <c r="M22" s="412">
        <f>INT($I22*L22)</f>
        <v>0</v>
      </c>
      <c r="N22" s="411">
        <v>596.1</v>
      </c>
      <c r="O22" s="412">
        <f>INT($I22*N22)</f>
        <v>0</v>
      </c>
      <c r="P22" s="411">
        <f>+J22+L22+N22</f>
        <v>2560.9</v>
      </c>
      <c r="Q22" s="412">
        <f>K22+M22+O22</f>
        <v>0</v>
      </c>
      <c r="R22" s="412"/>
      <c r="S22" s="412"/>
      <c r="T22" s="412"/>
      <c r="U22" s="409" t="s">
        <v>0</v>
      </c>
      <c r="V22" s="617" t="str">
        <f>+IF(I22&lt;0,"ng","")</f>
        <v/>
      </c>
      <c r="W22" s="617"/>
    </row>
    <row r="23" spans="1:24" ht="24" hidden="1" customHeight="1">
      <c r="A23" s="372" t="s">
        <v>4279</v>
      </c>
      <c r="B23" s="413" t="s">
        <v>0</v>
      </c>
      <c r="C23" s="413" t="s">
        <v>649</v>
      </c>
      <c r="D23" s="413" t="s">
        <v>650</v>
      </c>
      <c r="E23" s="414" t="s">
        <v>651</v>
      </c>
      <c r="F23" s="415">
        <v>53731</v>
      </c>
      <c r="G23" s="415">
        <f>[5]내역서!F23</f>
        <v>28923</v>
      </c>
      <c r="H23" s="415">
        <f>G23</f>
        <v>28923</v>
      </c>
      <c r="I23" s="415">
        <f>내역서!F23</f>
        <v>0</v>
      </c>
      <c r="J23" s="416">
        <v>1060</v>
      </c>
      <c r="K23" s="417">
        <f t="shared" ref="K23:K53" si="19">INT($I23*J23)</f>
        <v>0</v>
      </c>
      <c r="L23" s="416">
        <v>904.8</v>
      </c>
      <c r="M23" s="417">
        <f t="shared" ref="M23:M53" si="20">INT($I23*L23)</f>
        <v>0</v>
      </c>
      <c r="N23" s="416">
        <v>596.1</v>
      </c>
      <c r="O23" s="417">
        <f t="shared" ref="O23:O53" si="21">INT($I23*N23)</f>
        <v>0</v>
      </c>
      <c r="P23" s="416">
        <f t="shared" ref="P23:Q85" si="22">+J23+L23+N23</f>
        <v>2560.9</v>
      </c>
      <c r="Q23" s="417">
        <f t="shared" si="12"/>
        <v>0</v>
      </c>
      <c r="R23" s="417">
        <f t="shared" ref="R23" si="23">I23-I22</f>
        <v>0</v>
      </c>
      <c r="S23" s="417">
        <f t="shared" ref="S23:T23" si="24">P23-P22</f>
        <v>0</v>
      </c>
      <c r="T23" s="417">
        <f t="shared" si="24"/>
        <v>0</v>
      </c>
      <c r="U23" s="414"/>
      <c r="V23" s="619" t="str">
        <f t="shared" ref="V23" si="25">+IF(I23&lt;0,"ng","")</f>
        <v/>
      </c>
      <c r="W23" s="619"/>
    </row>
    <row r="24" spans="1:24" s="401" customFormat="1" ht="24" hidden="1" customHeight="1">
      <c r="A24" s="366" t="s">
        <v>4285</v>
      </c>
      <c r="B24" s="408" t="s">
        <v>0</v>
      </c>
      <c r="C24" s="418" t="s">
        <v>2079</v>
      </c>
      <c r="D24" s="418" t="s">
        <v>2080</v>
      </c>
      <c r="E24" s="419" t="s">
        <v>615</v>
      </c>
      <c r="F24" s="411">
        <v>0</v>
      </c>
      <c r="G24" s="411">
        <f>[5]내역서!F24</f>
        <v>6395</v>
      </c>
      <c r="H24" s="411"/>
      <c r="I24" s="411">
        <f>내역서!F24</f>
        <v>0</v>
      </c>
      <c r="J24" s="411">
        <v>2468</v>
      </c>
      <c r="K24" s="412">
        <f>INT($I24*J24)</f>
        <v>0</v>
      </c>
      <c r="L24" s="411">
        <v>7167</v>
      </c>
      <c r="M24" s="412">
        <f>INT($I24*L24)</f>
        <v>0</v>
      </c>
      <c r="N24" s="411">
        <v>4630</v>
      </c>
      <c r="O24" s="412">
        <f>INT($I24*N24)</f>
        <v>0</v>
      </c>
      <c r="P24" s="420">
        <f>+J24+L24+N24</f>
        <v>14265</v>
      </c>
      <c r="Q24" s="412">
        <f>+K24+M24+O24</f>
        <v>0</v>
      </c>
      <c r="R24" s="412"/>
      <c r="S24" s="412"/>
      <c r="T24" s="412"/>
      <c r="U24" s="419" t="s">
        <v>2081</v>
      </c>
      <c r="V24" s="617" t="str">
        <f>+IF(I24&lt;0,"ng","")</f>
        <v/>
      </c>
      <c r="W24" s="617"/>
    </row>
    <row r="25" spans="1:24" ht="24" hidden="1" customHeight="1">
      <c r="A25" s="372" t="s">
        <v>4279</v>
      </c>
      <c r="B25" s="413"/>
      <c r="C25" s="421" t="s">
        <v>652</v>
      </c>
      <c r="D25" s="421" t="s">
        <v>4289</v>
      </c>
      <c r="E25" s="422" t="s">
        <v>651</v>
      </c>
      <c r="F25" s="416">
        <v>0</v>
      </c>
      <c r="G25" s="416">
        <f>[5]내역서!F25</f>
        <v>6395</v>
      </c>
      <c r="H25" s="416"/>
      <c r="I25" s="416">
        <f>내역서!F25</f>
        <v>0</v>
      </c>
      <c r="J25" s="416">
        <v>2468</v>
      </c>
      <c r="K25" s="417">
        <f t="shared" si="19"/>
        <v>0</v>
      </c>
      <c r="L25" s="416">
        <v>7167</v>
      </c>
      <c r="M25" s="417">
        <f t="shared" si="20"/>
        <v>0</v>
      </c>
      <c r="N25" s="416">
        <v>4630</v>
      </c>
      <c r="O25" s="417">
        <f t="shared" si="21"/>
        <v>0</v>
      </c>
      <c r="P25" s="423">
        <f t="shared" si="22"/>
        <v>14265</v>
      </c>
      <c r="Q25" s="417">
        <f t="shared" si="22"/>
        <v>0</v>
      </c>
      <c r="R25" s="417">
        <f t="shared" ref="R25" si="26">I25-I24</f>
        <v>0</v>
      </c>
      <c r="S25" s="417">
        <f t="shared" ref="S25:T25" si="27">P25-P24</f>
        <v>0</v>
      </c>
      <c r="T25" s="417">
        <f t="shared" si="27"/>
        <v>0</v>
      </c>
      <c r="U25" s="422" t="s">
        <v>4290</v>
      </c>
      <c r="V25" s="619" t="str">
        <f t="shared" ref="V25" si="28">+IF(I25&lt;0,"ng","")</f>
        <v/>
      </c>
      <c r="W25" s="619"/>
    </row>
    <row r="26" spans="1:24" s="401" customFormat="1" ht="24" hidden="1" customHeight="1">
      <c r="A26" s="366" t="s">
        <v>4285</v>
      </c>
      <c r="B26" s="408" t="s">
        <v>0</v>
      </c>
      <c r="C26" s="418" t="s">
        <v>2084</v>
      </c>
      <c r="D26" s="418" t="s">
        <v>2080</v>
      </c>
      <c r="E26" s="419" t="s">
        <v>615</v>
      </c>
      <c r="F26" s="411">
        <v>0</v>
      </c>
      <c r="G26" s="411">
        <f>[5]내역서!F26</f>
        <v>8259</v>
      </c>
      <c r="H26" s="411"/>
      <c r="I26" s="411">
        <f>내역서!F26</f>
        <v>0</v>
      </c>
      <c r="J26" s="411">
        <v>1477</v>
      </c>
      <c r="K26" s="412">
        <f>INT($I26*J26)</f>
        <v>0</v>
      </c>
      <c r="L26" s="411">
        <v>2805</v>
      </c>
      <c r="M26" s="412">
        <f>INT($I26*L26)</f>
        <v>0</v>
      </c>
      <c r="N26" s="411">
        <v>3398</v>
      </c>
      <c r="O26" s="412">
        <f>INT($I26*N26)</f>
        <v>0</v>
      </c>
      <c r="P26" s="420">
        <f>+J26+L26+N26</f>
        <v>7680</v>
      </c>
      <c r="Q26" s="412">
        <f>+K26+M26+O26</f>
        <v>0</v>
      </c>
      <c r="R26" s="412"/>
      <c r="S26" s="412"/>
      <c r="T26" s="412"/>
      <c r="U26" s="419" t="s">
        <v>2081</v>
      </c>
      <c r="V26" s="617" t="str">
        <f>+IF(I26&lt;0,"ng","")</f>
        <v/>
      </c>
      <c r="W26" s="617"/>
    </row>
    <row r="27" spans="1:24" ht="24" hidden="1" customHeight="1">
      <c r="A27" s="372" t="s">
        <v>4279</v>
      </c>
      <c r="B27" s="413"/>
      <c r="C27" s="421" t="s">
        <v>4291</v>
      </c>
      <c r="D27" s="421" t="s">
        <v>4289</v>
      </c>
      <c r="E27" s="422" t="s">
        <v>651</v>
      </c>
      <c r="F27" s="416">
        <v>0</v>
      </c>
      <c r="G27" s="416">
        <f>[5]내역서!F27</f>
        <v>8259</v>
      </c>
      <c r="H27" s="416"/>
      <c r="I27" s="416">
        <f>내역서!F27</f>
        <v>0</v>
      </c>
      <c r="J27" s="416">
        <v>1477</v>
      </c>
      <c r="K27" s="417">
        <f t="shared" si="19"/>
        <v>0</v>
      </c>
      <c r="L27" s="416">
        <v>2805</v>
      </c>
      <c r="M27" s="417">
        <f t="shared" si="20"/>
        <v>0</v>
      </c>
      <c r="N27" s="416">
        <v>3398</v>
      </c>
      <c r="O27" s="417">
        <f t="shared" si="21"/>
        <v>0</v>
      </c>
      <c r="P27" s="423">
        <f t="shared" si="22"/>
        <v>7680</v>
      </c>
      <c r="Q27" s="417">
        <f t="shared" si="22"/>
        <v>0</v>
      </c>
      <c r="R27" s="417">
        <f t="shared" ref="R27" si="29">I27-I26</f>
        <v>0</v>
      </c>
      <c r="S27" s="417">
        <f t="shared" ref="S27:T27" si="30">P27-P26</f>
        <v>0</v>
      </c>
      <c r="T27" s="417">
        <f t="shared" si="30"/>
        <v>0</v>
      </c>
      <c r="U27" s="422" t="s">
        <v>4290</v>
      </c>
      <c r="V27" s="619" t="str">
        <f t="shared" ref="V27" si="31">+IF(I27&lt;0,"ng","")</f>
        <v/>
      </c>
      <c r="W27" s="619"/>
    </row>
    <row r="28" spans="1:24" s="401" customFormat="1" ht="24" hidden="1" customHeight="1">
      <c r="A28" s="366" t="s">
        <v>4285</v>
      </c>
      <c r="B28" s="408" t="s">
        <v>0</v>
      </c>
      <c r="C28" s="418" t="s">
        <v>2086</v>
      </c>
      <c r="D28" s="418" t="s">
        <v>2080</v>
      </c>
      <c r="E28" s="419" t="s">
        <v>615</v>
      </c>
      <c r="F28" s="411">
        <v>0</v>
      </c>
      <c r="G28" s="411">
        <f>[5]내역서!F28</f>
        <v>9370</v>
      </c>
      <c r="H28" s="411"/>
      <c r="I28" s="411">
        <f>내역서!F28</f>
        <v>0</v>
      </c>
      <c r="J28" s="411">
        <v>2041.2</v>
      </c>
      <c r="K28" s="412">
        <f>INT($I28*J28)</f>
        <v>0</v>
      </c>
      <c r="L28" s="411">
        <v>4051</v>
      </c>
      <c r="M28" s="412">
        <f>INT($I28*L28)</f>
        <v>0</v>
      </c>
      <c r="N28" s="411">
        <v>3888</v>
      </c>
      <c r="O28" s="412">
        <f>INT($I28*N28)</f>
        <v>0</v>
      </c>
      <c r="P28" s="420">
        <f>+J28+L28+N28</f>
        <v>9980.2000000000007</v>
      </c>
      <c r="Q28" s="412">
        <f>+K28+M28+O28</f>
        <v>0</v>
      </c>
      <c r="R28" s="412"/>
      <c r="S28" s="412"/>
      <c r="T28" s="412"/>
      <c r="U28" s="419" t="s">
        <v>2081</v>
      </c>
      <c r="V28" s="617" t="str">
        <f>+IF(I28&lt;0,"ng","")</f>
        <v/>
      </c>
      <c r="W28" s="617"/>
    </row>
    <row r="29" spans="1:24" ht="24" hidden="1" customHeight="1">
      <c r="A29" s="372" t="s">
        <v>4279</v>
      </c>
      <c r="B29" s="424"/>
      <c r="C29" s="421" t="s">
        <v>4292</v>
      </c>
      <c r="D29" s="421" t="s">
        <v>4289</v>
      </c>
      <c r="E29" s="422" t="s">
        <v>651</v>
      </c>
      <c r="F29" s="416">
        <v>0</v>
      </c>
      <c r="G29" s="416">
        <f>[5]내역서!F29</f>
        <v>9370</v>
      </c>
      <c r="H29" s="416"/>
      <c r="I29" s="416">
        <f>내역서!F29</f>
        <v>0</v>
      </c>
      <c r="J29" s="416">
        <v>2041.2000000000003</v>
      </c>
      <c r="K29" s="417">
        <f t="shared" si="19"/>
        <v>0</v>
      </c>
      <c r="L29" s="416">
        <v>4051</v>
      </c>
      <c r="M29" s="417">
        <f t="shared" si="20"/>
        <v>0</v>
      </c>
      <c r="N29" s="416">
        <v>3888</v>
      </c>
      <c r="O29" s="417">
        <f t="shared" si="21"/>
        <v>0</v>
      </c>
      <c r="P29" s="423">
        <f t="shared" si="22"/>
        <v>9980.2000000000007</v>
      </c>
      <c r="Q29" s="417">
        <f t="shared" si="22"/>
        <v>0</v>
      </c>
      <c r="R29" s="417">
        <f t="shared" ref="R29" si="32">I29-I28</f>
        <v>0</v>
      </c>
      <c r="S29" s="417">
        <f t="shared" ref="S29:T29" si="33">P29-P28</f>
        <v>0</v>
      </c>
      <c r="T29" s="417">
        <f t="shared" si="33"/>
        <v>0</v>
      </c>
      <c r="U29" s="422" t="s">
        <v>4290</v>
      </c>
      <c r="V29" s="619" t="str">
        <f t="shared" ref="V29" si="34">+IF(I29&lt;0,"ng","")</f>
        <v/>
      </c>
      <c r="W29" s="619"/>
    </row>
    <row r="30" spans="1:24" s="401" customFormat="1" ht="24" hidden="1" customHeight="1">
      <c r="A30" s="366" t="s">
        <v>4285</v>
      </c>
      <c r="B30" s="408" t="s">
        <v>0</v>
      </c>
      <c r="C30" s="408" t="s">
        <v>2088</v>
      </c>
      <c r="D30" s="408" t="s">
        <v>620</v>
      </c>
      <c r="E30" s="409" t="s">
        <v>615</v>
      </c>
      <c r="F30" s="410">
        <v>8285</v>
      </c>
      <c r="G30" s="410">
        <f>[5]내역서!F30</f>
        <v>8285</v>
      </c>
      <c r="H30" s="410">
        <v>0</v>
      </c>
      <c r="I30" s="410">
        <f>내역서!F30</f>
        <v>0</v>
      </c>
      <c r="J30" s="411">
        <v>1060</v>
      </c>
      <c r="K30" s="412">
        <f>INT($I30*J30)</f>
        <v>0</v>
      </c>
      <c r="L30" s="411">
        <v>904.8</v>
      </c>
      <c r="M30" s="412">
        <f>INT($I30*L30)</f>
        <v>0</v>
      </c>
      <c r="N30" s="411">
        <v>596.1</v>
      </c>
      <c r="O30" s="412">
        <f>INT($I30*N30)</f>
        <v>0</v>
      </c>
      <c r="P30" s="411">
        <f>+J30+L30+N30</f>
        <v>2560.9</v>
      </c>
      <c r="Q30" s="412">
        <f>K30+M30+O30</f>
        <v>0</v>
      </c>
      <c r="R30" s="412"/>
      <c r="S30" s="412"/>
      <c r="T30" s="412"/>
      <c r="U30" s="409" t="s">
        <v>0</v>
      </c>
      <c r="V30" s="617" t="str">
        <f>+IF(I30&lt;0,"ng","")</f>
        <v/>
      </c>
      <c r="W30" s="617"/>
    </row>
    <row r="31" spans="1:24" ht="24" hidden="1" customHeight="1">
      <c r="A31" s="372" t="s">
        <v>4279</v>
      </c>
      <c r="B31" s="413" t="s">
        <v>0</v>
      </c>
      <c r="C31" s="413" t="s">
        <v>655</v>
      </c>
      <c r="D31" s="413" t="s">
        <v>650</v>
      </c>
      <c r="E31" s="414" t="s">
        <v>651</v>
      </c>
      <c r="F31" s="415">
        <v>8285</v>
      </c>
      <c r="G31" s="415">
        <f>[5]내역서!F31</f>
        <v>8285</v>
      </c>
      <c r="H31" s="415">
        <v>0</v>
      </c>
      <c r="I31" s="415">
        <f>내역서!F31</f>
        <v>0</v>
      </c>
      <c r="J31" s="416">
        <v>1060</v>
      </c>
      <c r="K31" s="417">
        <f t="shared" si="19"/>
        <v>0</v>
      </c>
      <c r="L31" s="416">
        <v>904.8</v>
      </c>
      <c r="M31" s="417">
        <f t="shared" si="20"/>
        <v>0</v>
      </c>
      <c r="N31" s="416">
        <v>596.1</v>
      </c>
      <c r="O31" s="417">
        <f t="shared" si="21"/>
        <v>0</v>
      </c>
      <c r="P31" s="416">
        <f t="shared" si="22"/>
        <v>2560.9</v>
      </c>
      <c r="Q31" s="417">
        <f t="shared" si="12"/>
        <v>0</v>
      </c>
      <c r="R31" s="417">
        <f t="shared" ref="R31" si="35">I31-I30</f>
        <v>0</v>
      </c>
      <c r="S31" s="417">
        <f t="shared" ref="S31:T31" si="36">P31-P30</f>
        <v>0</v>
      </c>
      <c r="T31" s="417">
        <f t="shared" si="36"/>
        <v>0</v>
      </c>
      <c r="U31" s="414"/>
      <c r="V31" s="619" t="str">
        <f t="shared" ref="V31" si="37">+IF(I31&lt;0,"ng","")</f>
        <v/>
      </c>
      <c r="W31" s="619"/>
    </row>
    <row r="32" spans="1:24" s="401" customFormat="1" ht="24" hidden="1" customHeight="1">
      <c r="A32" s="366" t="s">
        <v>2055</v>
      </c>
      <c r="B32" s="408" t="s">
        <v>0</v>
      </c>
      <c r="C32" s="408" t="s">
        <v>616</v>
      </c>
      <c r="D32" s="408" t="s">
        <v>617</v>
      </c>
      <c r="E32" s="409" t="s">
        <v>615</v>
      </c>
      <c r="F32" s="410">
        <v>0</v>
      </c>
      <c r="G32" s="410">
        <f>[5]내역서!F32</f>
        <v>5736</v>
      </c>
      <c r="H32" s="410"/>
      <c r="I32" s="410">
        <f>내역서!F32</f>
        <v>0</v>
      </c>
      <c r="J32" s="411">
        <v>454</v>
      </c>
      <c r="K32" s="412">
        <f>INT($I32*J32)</f>
        <v>0</v>
      </c>
      <c r="L32" s="411">
        <v>693</v>
      </c>
      <c r="M32" s="412">
        <f>INT($I32*L32)</f>
        <v>0</v>
      </c>
      <c r="N32" s="411">
        <v>373</v>
      </c>
      <c r="O32" s="412">
        <f>INT($I32*N32)</f>
        <v>0</v>
      </c>
      <c r="P32" s="411">
        <f>+J32+L32+N32</f>
        <v>1520</v>
      </c>
      <c r="Q32" s="412">
        <f>K32+M32+O32</f>
        <v>0</v>
      </c>
      <c r="R32" s="412"/>
      <c r="S32" s="412"/>
      <c r="T32" s="412"/>
      <c r="U32" s="409" t="s">
        <v>2081</v>
      </c>
      <c r="V32" s="617" t="str">
        <f>+IF(I32&lt;0,"ng","")</f>
        <v/>
      </c>
      <c r="W32" s="617"/>
    </row>
    <row r="33" spans="1:23" ht="24" hidden="1" customHeight="1">
      <c r="A33" s="372" t="s">
        <v>4279</v>
      </c>
      <c r="B33" s="413" t="s">
        <v>0</v>
      </c>
      <c r="C33" s="413" t="s">
        <v>616</v>
      </c>
      <c r="D33" s="413" t="s">
        <v>617</v>
      </c>
      <c r="E33" s="414" t="s">
        <v>615</v>
      </c>
      <c r="F33" s="415">
        <v>0</v>
      </c>
      <c r="G33" s="415">
        <f>[5]내역서!F33</f>
        <v>5736</v>
      </c>
      <c r="H33" s="415"/>
      <c r="I33" s="415">
        <f>내역서!F33</f>
        <v>0</v>
      </c>
      <c r="J33" s="416">
        <v>454</v>
      </c>
      <c r="K33" s="417">
        <f t="shared" si="19"/>
        <v>0</v>
      </c>
      <c r="L33" s="416">
        <v>693</v>
      </c>
      <c r="M33" s="417">
        <f t="shared" si="20"/>
        <v>0</v>
      </c>
      <c r="N33" s="416">
        <v>373</v>
      </c>
      <c r="O33" s="417">
        <f t="shared" si="21"/>
        <v>0</v>
      </c>
      <c r="P33" s="416">
        <f t="shared" si="22"/>
        <v>1520</v>
      </c>
      <c r="Q33" s="417">
        <f t="shared" si="12"/>
        <v>0</v>
      </c>
      <c r="R33" s="417">
        <f t="shared" ref="R33" si="38">I33-I32</f>
        <v>0</v>
      </c>
      <c r="S33" s="417">
        <f t="shared" ref="S33:T33" si="39">P33-P32</f>
        <v>0</v>
      </c>
      <c r="T33" s="417">
        <f t="shared" si="39"/>
        <v>0</v>
      </c>
      <c r="U33" s="414" t="s">
        <v>4293</v>
      </c>
      <c r="V33" s="619" t="str">
        <f t="shared" ref="V33" si="40">+IF(I33&lt;0,"ng","")</f>
        <v/>
      </c>
      <c r="W33" s="619"/>
    </row>
    <row r="34" spans="1:23" s="401" customFormat="1" ht="24" customHeight="1">
      <c r="A34" s="366" t="s">
        <v>4285</v>
      </c>
      <c r="B34" s="408" t="s">
        <v>0</v>
      </c>
      <c r="C34" s="408" t="s">
        <v>630</v>
      </c>
      <c r="D34" s="408" t="s">
        <v>631</v>
      </c>
      <c r="E34" s="409" t="s">
        <v>615</v>
      </c>
      <c r="F34" s="620">
        <f>+G34</f>
        <v>11087</v>
      </c>
      <c r="G34" s="425">
        <f>[5]내역서!F34</f>
        <v>11087</v>
      </c>
      <c r="H34" s="620">
        <f t="shared" ref="H34:H41" si="41">G34</f>
        <v>11087</v>
      </c>
      <c r="I34" s="425">
        <f>내역서!F34</f>
        <v>0</v>
      </c>
      <c r="J34" s="411">
        <v>371.9</v>
      </c>
      <c r="K34" s="412">
        <f>INT($I34*J34)</f>
        <v>0</v>
      </c>
      <c r="L34" s="411">
        <v>616.20000000000005</v>
      </c>
      <c r="M34" s="412">
        <f>INT($I34*L34)</f>
        <v>0</v>
      </c>
      <c r="N34" s="411">
        <v>352</v>
      </c>
      <c r="O34" s="412">
        <f>INT($I34*N34)</f>
        <v>0</v>
      </c>
      <c r="P34" s="411">
        <f>+J34+L34+N34</f>
        <v>1340.1</v>
      </c>
      <c r="Q34" s="412">
        <f>K34+M34+O34</f>
        <v>0</v>
      </c>
      <c r="R34" s="412"/>
      <c r="S34" s="412"/>
      <c r="T34" s="412"/>
      <c r="U34" s="409" t="s">
        <v>0</v>
      </c>
      <c r="V34" s="617" t="str">
        <f>+IF(I34&lt;0,"ng","")</f>
        <v/>
      </c>
      <c r="W34" s="617"/>
    </row>
    <row r="35" spans="1:23" ht="24" customHeight="1">
      <c r="A35" s="372" t="s">
        <v>4279</v>
      </c>
      <c r="B35" s="413" t="s">
        <v>0</v>
      </c>
      <c r="C35" s="413" t="s">
        <v>656</v>
      </c>
      <c r="D35" s="413" t="s">
        <v>657</v>
      </c>
      <c r="E35" s="414" t="s">
        <v>651</v>
      </c>
      <c r="F35" s="621">
        <f>+G35</f>
        <v>11087</v>
      </c>
      <c r="G35" s="426">
        <f>[5]내역서!F35</f>
        <v>11087</v>
      </c>
      <c r="H35" s="621">
        <f t="shared" si="41"/>
        <v>11087</v>
      </c>
      <c r="I35" s="426">
        <f>내역서!F35</f>
        <v>0</v>
      </c>
      <c r="J35" s="416">
        <v>371.9</v>
      </c>
      <c r="K35" s="417">
        <f t="shared" si="19"/>
        <v>0</v>
      </c>
      <c r="L35" s="416">
        <v>616.20000000000005</v>
      </c>
      <c r="M35" s="417">
        <f t="shared" si="20"/>
        <v>0</v>
      </c>
      <c r="N35" s="416">
        <v>352</v>
      </c>
      <c r="O35" s="417">
        <f t="shared" si="21"/>
        <v>0</v>
      </c>
      <c r="P35" s="416">
        <f t="shared" si="22"/>
        <v>1340.1</v>
      </c>
      <c r="Q35" s="417">
        <f t="shared" si="12"/>
        <v>0</v>
      </c>
      <c r="R35" s="417">
        <f t="shared" ref="R35" si="42">I35-I34</f>
        <v>0</v>
      </c>
      <c r="S35" s="417">
        <f t="shared" ref="S35:T35" si="43">P35-P34</f>
        <v>0</v>
      </c>
      <c r="T35" s="417">
        <f t="shared" si="43"/>
        <v>0</v>
      </c>
      <c r="U35" s="414"/>
      <c r="V35" s="619" t="str">
        <f t="shared" ref="V35" si="44">+IF(I35&lt;0,"ng","")</f>
        <v/>
      </c>
      <c r="W35" s="619"/>
    </row>
    <row r="36" spans="1:23" s="401" customFormat="1" ht="24" hidden="1" customHeight="1">
      <c r="A36" s="366" t="s">
        <v>4285</v>
      </c>
      <c r="B36" s="408" t="s">
        <v>0</v>
      </c>
      <c r="C36" s="408" t="s">
        <v>2090</v>
      </c>
      <c r="D36" s="408" t="s">
        <v>631</v>
      </c>
      <c r="E36" s="409" t="s">
        <v>615</v>
      </c>
      <c r="F36" s="410">
        <v>5677</v>
      </c>
      <c r="G36" s="620">
        <f>[5]내역서!F36</f>
        <v>936</v>
      </c>
      <c r="H36" s="620">
        <f t="shared" si="41"/>
        <v>936</v>
      </c>
      <c r="I36" s="620">
        <f>내역서!F36</f>
        <v>0</v>
      </c>
      <c r="J36" s="411">
        <v>397.9</v>
      </c>
      <c r="K36" s="412">
        <f>INT($I36*J36)</f>
        <v>0</v>
      </c>
      <c r="L36" s="411">
        <v>660.1</v>
      </c>
      <c r="M36" s="412">
        <f>INT($I36*L36)</f>
        <v>0</v>
      </c>
      <c r="N36" s="411">
        <v>376.9</v>
      </c>
      <c r="O36" s="412">
        <f>INT($I36*N36)</f>
        <v>0</v>
      </c>
      <c r="P36" s="411">
        <f>+J36+L36+N36</f>
        <v>1434.9</v>
      </c>
      <c r="Q36" s="412">
        <f>K36+M36+O36</f>
        <v>0</v>
      </c>
      <c r="R36" s="412"/>
      <c r="S36" s="412"/>
      <c r="T36" s="412"/>
      <c r="U36" s="409" t="s">
        <v>0</v>
      </c>
      <c r="V36" s="617" t="str">
        <f>+IF(I36&lt;0,"ng","")</f>
        <v/>
      </c>
      <c r="W36" s="617"/>
    </row>
    <row r="37" spans="1:23" ht="24" hidden="1" customHeight="1">
      <c r="A37" s="372" t="s">
        <v>4279</v>
      </c>
      <c r="B37" s="413" t="s">
        <v>0</v>
      </c>
      <c r="C37" s="413" t="s">
        <v>658</v>
      </c>
      <c r="D37" s="413" t="s">
        <v>657</v>
      </c>
      <c r="E37" s="414" t="s">
        <v>651</v>
      </c>
      <c r="F37" s="415">
        <v>5677</v>
      </c>
      <c r="G37" s="621">
        <f>[5]내역서!F37</f>
        <v>936</v>
      </c>
      <c r="H37" s="621">
        <f t="shared" si="41"/>
        <v>936</v>
      </c>
      <c r="I37" s="621">
        <f>내역서!F37</f>
        <v>0</v>
      </c>
      <c r="J37" s="416">
        <v>397.9</v>
      </c>
      <c r="K37" s="417">
        <f t="shared" si="19"/>
        <v>0</v>
      </c>
      <c r="L37" s="416">
        <v>660.1</v>
      </c>
      <c r="M37" s="417">
        <f t="shared" si="20"/>
        <v>0</v>
      </c>
      <c r="N37" s="416">
        <v>376.9</v>
      </c>
      <c r="O37" s="417">
        <f t="shared" si="21"/>
        <v>0</v>
      </c>
      <c r="P37" s="416">
        <f t="shared" si="22"/>
        <v>1434.9</v>
      </c>
      <c r="Q37" s="417">
        <f t="shared" si="12"/>
        <v>0</v>
      </c>
      <c r="R37" s="417">
        <f t="shared" ref="R37" si="45">I37-I36</f>
        <v>0</v>
      </c>
      <c r="S37" s="417">
        <f t="shared" ref="S37:T37" si="46">P37-P36</f>
        <v>0</v>
      </c>
      <c r="T37" s="417">
        <f t="shared" si="46"/>
        <v>0</v>
      </c>
      <c r="U37" s="414"/>
      <c r="V37" s="619" t="str">
        <f t="shared" ref="V37" si="47">+IF(I37&lt;0,"ng","")</f>
        <v/>
      </c>
      <c r="W37" s="619"/>
    </row>
    <row r="38" spans="1:23" s="401" customFormat="1" ht="24" hidden="1" customHeight="1">
      <c r="A38" s="366" t="s">
        <v>2055</v>
      </c>
      <c r="B38" s="408" t="s">
        <v>0</v>
      </c>
      <c r="C38" s="408" t="s">
        <v>2091</v>
      </c>
      <c r="D38" s="408" t="s">
        <v>2092</v>
      </c>
      <c r="E38" s="409" t="s">
        <v>615</v>
      </c>
      <c r="F38" s="410">
        <v>14118</v>
      </c>
      <c r="G38" s="410">
        <f>[5]내역서!F38</f>
        <v>13334</v>
      </c>
      <c r="H38" s="410">
        <f t="shared" si="41"/>
        <v>13334</v>
      </c>
      <c r="I38" s="410">
        <f>내역서!F38</f>
        <v>0</v>
      </c>
      <c r="J38" s="411">
        <v>630.4</v>
      </c>
      <c r="K38" s="412">
        <f>INT($I38*J38)</f>
        <v>0</v>
      </c>
      <c r="L38" s="411">
        <v>2494.4</v>
      </c>
      <c r="M38" s="412">
        <f>INT($I38*L38)</f>
        <v>0</v>
      </c>
      <c r="N38" s="411">
        <v>547.20000000000005</v>
      </c>
      <c r="O38" s="412">
        <f>INT($I38*N38)</f>
        <v>0</v>
      </c>
      <c r="P38" s="411">
        <f>+J38+L38+N38</f>
        <v>3672</v>
      </c>
      <c r="Q38" s="412">
        <f>K38+M38+O38</f>
        <v>0</v>
      </c>
      <c r="R38" s="412"/>
      <c r="S38" s="412"/>
      <c r="T38" s="412"/>
      <c r="U38" s="409" t="s">
        <v>0</v>
      </c>
      <c r="V38" s="617" t="str">
        <f>+IF(I38&lt;0,"ng","")</f>
        <v/>
      </c>
      <c r="W38" s="617"/>
    </row>
    <row r="39" spans="1:23" ht="24" hidden="1" customHeight="1">
      <c r="A39" s="372" t="s">
        <v>4279</v>
      </c>
      <c r="B39" s="413" t="s">
        <v>0</v>
      </c>
      <c r="C39" s="413" t="s">
        <v>659</v>
      </c>
      <c r="D39" s="413" t="s">
        <v>660</v>
      </c>
      <c r="E39" s="414" t="s">
        <v>651</v>
      </c>
      <c r="F39" s="415">
        <v>14118</v>
      </c>
      <c r="G39" s="415">
        <f>[5]내역서!F39</f>
        <v>13334</v>
      </c>
      <c r="H39" s="415">
        <f t="shared" si="41"/>
        <v>13334</v>
      </c>
      <c r="I39" s="415">
        <f>내역서!F39</f>
        <v>0</v>
      </c>
      <c r="J39" s="416">
        <v>630.4</v>
      </c>
      <c r="K39" s="417">
        <f t="shared" si="19"/>
        <v>0</v>
      </c>
      <c r="L39" s="416">
        <v>2494.4</v>
      </c>
      <c r="M39" s="417">
        <f t="shared" si="20"/>
        <v>0</v>
      </c>
      <c r="N39" s="416">
        <v>547.20000000000005</v>
      </c>
      <c r="O39" s="417">
        <f t="shared" si="21"/>
        <v>0</v>
      </c>
      <c r="P39" s="416">
        <f t="shared" si="22"/>
        <v>3672</v>
      </c>
      <c r="Q39" s="417">
        <f t="shared" si="12"/>
        <v>0</v>
      </c>
      <c r="R39" s="417">
        <f t="shared" ref="R39" si="48">I39-I38</f>
        <v>0</v>
      </c>
      <c r="S39" s="417">
        <f t="shared" ref="S39:T39" si="49">P39-P38</f>
        <v>0</v>
      </c>
      <c r="T39" s="417">
        <f t="shared" si="49"/>
        <v>0</v>
      </c>
      <c r="U39" s="414"/>
      <c r="V39" s="619" t="str">
        <f t="shared" ref="V39" si="50">+IF(I39&lt;0,"ng","")</f>
        <v/>
      </c>
      <c r="W39" s="619"/>
    </row>
    <row r="40" spans="1:23" s="401" customFormat="1" ht="24" customHeight="1">
      <c r="A40" s="366" t="s">
        <v>4285</v>
      </c>
      <c r="B40" s="408" t="s">
        <v>0</v>
      </c>
      <c r="C40" s="408" t="s">
        <v>2094</v>
      </c>
      <c r="D40" s="408" t="s">
        <v>2095</v>
      </c>
      <c r="E40" s="409" t="s">
        <v>615</v>
      </c>
      <c r="F40" s="410">
        <v>10782</v>
      </c>
      <c r="G40" s="622">
        <f>[5]내역서!F40</f>
        <v>6160</v>
      </c>
      <c r="H40" s="623">
        <f t="shared" si="41"/>
        <v>6160</v>
      </c>
      <c r="I40" s="622">
        <f>내역서!F40</f>
        <v>0</v>
      </c>
      <c r="J40" s="411">
        <v>600.70000000000005</v>
      </c>
      <c r="K40" s="412">
        <f>INT($I40*J40)</f>
        <v>0</v>
      </c>
      <c r="L40" s="411">
        <v>1463.2</v>
      </c>
      <c r="M40" s="412">
        <f>INT($I40*L40)</f>
        <v>0</v>
      </c>
      <c r="N40" s="411">
        <v>316.10000000000002</v>
      </c>
      <c r="O40" s="412">
        <f>INT($I40*N40)</f>
        <v>0</v>
      </c>
      <c r="P40" s="411">
        <f>+J40+L40+N40</f>
        <v>2380</v>
      </c>
      <c r="Q40" s="412">
        <f>K40+M40+O40</f>
        <v>0</v>
      </c>
      <c r="R40" s="412"/>
      <c r="S40" s="412"/>
      <c r="T40" s="412"/>
      <c r="U40" s="409" t="s">
        <v>0</v>
      </c>
      <c r="V40" s="617" t="str">
        <f>+IF(I40&lt;0,"ng","")</f>
        <v/>
      </c>
      <c r="W40" s="617"/>
    </row>
    <row r="41" spans="1:23" ht="24" customHeight="1">
      <c r="A41" s="372" t="s">
        <v>4279</v>
      </c>
      <c r="B41" s="413" t="s">
        <v>0</v>
      </c>
      <c r="C41" s="413" t="s">
        <v>661</v>
      </c>
      <c r="D41" s="413" t="s">
        <v>662</v>
      </c>
      <c r="E41" s="414" t="s">
        <v>651</v>
      </c>
      <c r="F41" s="415">
        <v>10782</v>
      </c>
      <c r="G41" s="624">
        <f>[5]내역서!F41</f>
        <v>6160</v>
      </c>
      <c r="H41" s="625">
        <f t="shared" si="41"/>
        <v>6160</v>
      </c>
      <c r="I41" s="624">
        <f>내역서!F41</f>
        <v>0</v>
      </c>
      <c r="J41" s="416">
        <v>600.70000000000005</v>
      </c>
      <c r="K41" s="417">
        <f t="shared" si="19"/>
        <v>0</v>
      </c>
      <c r="L41" s="416">
        <v>1463.2</v>
      </c>
      <c r="M41" s="417">
        <f t="shared" si="20"/>
        <v>0</v>
      </c>
      <c r="N41" s="416">
        <v>316.10000000000002</v>
      </c>
      <c r="O41" s="417">
        <f t="shared" si="21"/>
        <v>0</v>
      </c>
      <c r="P41" s="416">
        <f t="shared" si="22"/>
        <v>2380</v>
      </c>
      <c r="Q41" s="417">
        <f t="shared" si="12"/>
        <v>0</v>
      </c>
      <c r="R41" s="417">
        <f t="shared" ref="R41" si="51">I41-I40</f>
        <v>0</v>
      </c>
      <c r="S41" s="417">
        <f t="shared" ref="S41:T41" si="52">P41-P40</f>
        <v>0</v>
      </c>
      <c r="T41" s="417">
        <f t="shared" si="52"/>
        <v>0</v>
      </c>
      <c r="U41" s="414"/>
      <c r="V41" s="619" t="str">
        <f t="shared" ref="V41" si="53">+IF(I41&lt;0,"ng","")</f>
        <v/>
      </c>
      <c r="W41" s="619"/>
    </row>
    <row r="42" spans="1:23" s="371" customFormat="1" ht="24" customHeight="1">
      <c r="A42" s="366" t="s">
        <v>4285</v>
      </c>
      <c r="B42" s="418" t="s">
        <v>0</v>
      </c>
      <c r="C42" s="418" t="s">
        <v>2096</v>
      </c>
      <c r="D42" s="418" t="s">
        <v>2097</v>
      </c>
      <c r="E42" s="419" t="s">
        <v>615</v>
      </c>
      <c r="F42" s="411">
        <v>3773</v>
      </c>
      <c r="G42" s="411">
        <f>[5]내역서!F42</f>
        <v>3282</v>
      </c>
      <c r="H42" s="411">
        <f>+G42</f>
        <v>3282</v>
      </c>
      <c r="I42" s="411">
        <f>내역서!F42</f>
        <v>0</v>
      </c>
      <c r="J42" s="411">
        <v>515.20000000000005</v>
      </c>
      <c r="K42" s="412">
        <f>INT($I42*J42)</f>
        <v>0</v>
      </c>
      <c r="L42" s="411">
        <v>1895.2</v>
      </c>
      <c r="M42" s="412">
        <f>INT($I42*L42)</f>
        <v>0</v>
      </c>
      <c r="N42" s="411">
        <v>408.9</v>
      </c>
      <c r="O42" s="412">
        <f>INT($I42*N42)</f>
        <v>0</v>
      </c>
      <c r="P42" s="411">
        <f>+J42+L42+N42</f>
        <v>2819.3</v>
      </c>
      <c r="Q42" s="412">
        <f>K42+M42+O42</f>
        <v>0</v>
      </c>
      <c r="R42" s="412"/>
      <c r="S42" s="412"/>
      <c r="T42" s="412"/>
      <c r="U42" s="419" t="s">
        <v>0</v>
      </c>
      <c r="V42" s="626" t="str">
        <f>+IF(I42&lt;0,"ng","")</f>
        <v/>
      </c>
      <c r="W42" s="626"/>
    </row>
    <row r="43" spans="1:23" s="75" customFormat="1" ht="24" customHeight="1">
      <c r="A43" s="372" t="s">
        <v>4279</v>
      </c>
      <c r="B43" s="421" t="s">
        <v>0</v>
      </c>
      <c r="C43" s="421" t="s">
        <v>663</v>
      </c>
      <c r="D43" s="421" t="s">
        <v>664</v>
      </c>
      <c r="E43" s="422" t="s">
        <v>651</v>
      </c>
      <c r="F43" s="416">
        <v>3773</v>
      </c>
      <c r="G43" s="416">
        <f>[5]내역서!F43</f>
        <v>3282</v>
      </c>
      <c r="H43" s="416">
        <f>+G43</f>
        <v>3282</v>
      </c>
      <c r="I43" s="416">
        <f>내역서!F43</f>
        <v>0</v>
      </c>
      <c r="J43" s="416">
        <v>515.20000000000005</v>
      </c>
      <c r="K43" s="417">
        <f t="shared" si="19"/>
        <v>0</v>
      </c>
      <c r="L43" s="416">
        <v>1895.2</v>
      </c>
      <c r="M43" s="417">
        <f t="shared" si="20"/>
        <v>0</v>
      </c>
      <c r="N43" s="416">
        <v>408.9</v>
      </c>
      <c r="O43" s="417">
        <f t="shared" si="21"/>
        <v>0</v>
      </c>
      <c r="P43" s="416">
        <f t="shared" si="22"/>
        <v>2819.3</v>
      </c>
      <c r="Q43" s="417">
        <f t="shared" si="12"/>
        <v>0</v>
      </c>
      <c r="R43" s="417">
        <f t="shared" ref="R43" si="54">I43-I42</f>
        <v>0</v>
      </c>
      <c r="S43" s="417">
        <f t="shared" ref="S43:T43" si="55">P43-P42</f>
        <v>0</v>
      </c>
      <c r="T43" s="417">
        <f t="shared" si="55"/>
        <v>0</v>
      </c>
      <c r="U43" s="422"/>
      <c r="V43" s="627" t="str">
        <f t="shared" ref="V43" si="56">+IF(I43&lt;0,"ng","")</f>
        <v/>
      </c>
      <c r="W43" s="627"/>
    </row>
    <row r="44" spans="1:23" s="401" customFormat="1" ht="24" customHeight="1">
      <c r="A44" s="366" t="s">
        <v>4285</v>
      </c>
      <c r="B44" s="408" t="s">
        <v>0</v>
      </c>
      <c r="C44" s="408" t="s">
        <v>2098</v>
      </c>
      <c r="D44" s="408" t="s">
        <v>2099</v>
      </c>
      <c r="E44" s="409" t="s">
        <v>615</v>
      </c>
      <c r="F44" s="410">
        <v>14</v>
      </c>
      <c r="G44" s="410">
        <f>[5]내역서!F44</f>
        <v>14</v>
      </c>
      <c r="H44" s="410">
        <f>G44</f>
        <v>14</v>
      </c>
      <c r="I44" s="410">
        <f>내역서!F44</f>
        <v>0</v>
      </c>
      <c r="J44" s="411">
        <v>471.6</v>
      </c>
      <c r="K44" s="412">
        <f>INT($I44*J44)</f>
        <v>0</v>
      </c>
      <c r="L44" s="411">
        <v>3906.3</v>
      </c>
      <c r="M44" s="412">
        <f>INT($I44*L44)</f>
        <v>0</v>
      </c>
      <c r="N44" s="411">
        <v>444.7</v>
      </c>
      <c r="O44" s="412">
        <f>INT($I44*N44)</f>
        <v>0</v>
      </c>
      <c r="P44" s="411">
        <f>+J44+L44+N44</f>
        <v>4822.6000000000004</v>
      </c>
      <c r="Q44" s="412">
        <f>K44+M44+O44</f>
        <v>0</v>
      </c>
      <c r="R44" s="412"/>
      <c r="S44" s="412"/>
      <c r="T44" s="412"/>
      <c r="U44" s="409" t="s">
        <v>0</v>
      </c>
      <c r="V44" s="617" t="str">
        <f>+IF(I44&lt;0,"ng","")</f>
        <v/>
      </c>
      <c r="W44" s="617"/>
    </row>
    <row r="45" spans="1:23" ht="24" customHeight="1">
      <c r="A45" s="372" t="s">
        <v>4279</v>
      </c>
      <c r="B45" s="413" t="s">
        <v>0</v>
      </c>
      <c r="C45" s="413" t="s">
        <v>665</v>
      </c>
      <c r="D45" s="413" t="s">
        <v>666</v>
      </c>
      <c r="E45" s="414" t="s">
        <v>651</v>
      </c>
      <c r="F45" s="415">
        <v>14</v>
      </c>
      <c r="G45" s="415">
        <f>[5]내역서!F45</f>
        <v>14</v>
      </c>
      <c r="H45" s="415">
        <f t="shared" ref="H45:H55" si="57">G45</f>
        <v>14</v>
      </c>
      <c r="I45" s="415">
        <f>내역서!F45</f>
        <v>0</v>
      </c>
      <c r="J45" s="416">
        <v>471.6</v>
      </c>
      <c r="K45" s="417">
        <f t="shared" si="19"/>
        <v>0</v>
      </c>
      <c r="L45" s="416">
        <v>3906.3</v>
      </c>
      <c r="M45" s="417">
        <f t="shared" si="20"/>
        <v>0</v>
      </c>
      <c r="N45" s="416">
        <v>444.7</v>
      </c>
      <c r="O45" s="417">
        <f t="shared" si="21"/>
        <v>0</v>
      </c>
      <c r="P45" s="416">
        <f t="shared" si="22"/>
        <v>4822.6000000000004</v>
      </c>
      <c r="Q45" s="417">
        <f t="shared" si="12"/>
        <v>0</v>
      </c>
      <c r="R45" s="417">
        <f t="shared" ref="R45" si="58">I45-I44</f>
        <v>0</v>
      </c>
      <c r="S45" s="417">
        <f t="shared" ref="S45:T45" si="59">P45-P44</f>
        <v>0</v>
      </c>
      <c r="T45" s="417">
        <f t="shared" si="59"/>
        <v>0</v>
      </c>
      <c r="U45" s="414"/>
      <c r="V45" s="619" t="str">
        <f t="shared" ref="V45" si="60">+IF(I45&lt;0,"ng","")</f>
        <v/>
      </c>
      <c r="W45" s="619"/>
    </row>
    <row r="46" spans="1:23" s="401" customFormat="1" ht="24" hidden="1" customHeight="1">
      <c r="A46" s="366" t="s">
        <v>4294</v>
      </c>
      <c r="B46" s="408" t="s">
        <v>0</v>
      </c>
      <c r="C46" s="408" t="s">
        <v>2100</v>
      </c>
      <c r="D46" s="408" t="s">
        <v>2101</v>
      </c>
      <c r="E46" s="409" t="s">
        <v>615</v>
      </c>
      <c r="F46" s="410">
        <v>7777</v>
      </c>
      <c r="G46" s="410">
        <f>[5]내역서!F46</f>
        <v>7777</v>
      </c>
      <c r="H46" s="410">
        <f>G46</f>
        <v>7777</v>
      </c>
      <c r="I46" s="410">
        <f>내역서!F46</f>
        <v>0</v>
      </c>
      <c r="J46" s="411">
        <v>440.7</v>
      </c>
      <c r="K46" s="412">
        <f>INT($I46*J46)</f>
        <v>0</v>
      </c>
      <c r="L46" s="411">
        <v>1055.9000000000001</v>
      </c>
      <c r="M46" s="412">
        <f>INT($I46*L46)</f>
        <v>0</v>
      </c>
      <c r="N46" s="411">
        <v>496.6</v>
      </c>
      <c r="O46" s="412">
        <f>INT($I46*N46)</f>
        <v>0</v>
      </c>
      <c r="P46" s="411">
        <f>+J46+L46+N46</f>
        <v>1993.2000000000003</v>
      </c>
      <c r="Q46" s="412">
        <f>K46+M46+O46</f>
        <v>0</v>
      </c>
      <c r="R46" s="412"/>
      <c r="S46" s="412"/>
      <c r="T46" s="412"/>
      <c r="U46" s="409" t="s">
        <v>0</v>
      </c>
      <c r="V46" s="617" t="str">
        <f>+IF(I46&lt;0,"ng","")</f>
        <v/>
      </c>
      <c r="W46" s="617"/>
    </row>
    <row r="47" spans="1:23" ht="24" hidden="1" customHeight="1">
      <c r="A47" s="372" t="s">
        <v>4279</v>
      </c>
      <c r="B47" s="413" t="s">
        <v>0</v>
      </c>
      <c r="C47" s="413" t="s">
        <v>667</v>
      </c>
      <c r="D47" s="413" t="s">
        <v>668</v>
      </c>
      <c r="E47" s="414" t="s">
        <v>651</v>
      </c>
      <c r="F47" s="415">
        <v>7777</v>
      </c>
      <c r="G47" s="415">
        <f>[5]내역서!F47</f>
        <v>7777</v>
      </c>
      <c r="H47" s="415">
        <f t="shared" si="57"/>
        <v>7777</v>
      </c>
      <c r="I47" s="415">
        <f>내역서!F47</f>
        <v>0</v>
      </c>
      <c r="J47" s="416">
        <v>440.7</v>
      </c>
      <c r="K47" s="417">
        <f t="shared" si="19"/>
        <v>0</v>
      </c>
      <c r="L47" s="416">
        <v>1055.9000000000001</v>
      </c>
      <c r="M47" s="417">
        <f t="shared" si="20"/>
        <v>0</v>
      </c>
      <c r="N47" s="416">
        <v>496.6</v>
      </c>
      <c r="O47" s="417">
        <f t="shared" si="21"/>
        <v>0</v>
      </c>
      <c r="P47" s="416">
        <f t="shared" si="22"/>
        <v>1993.2000000000003</v>
      </c>
      <c r="Q47" s="417">
        <f t="shared" si="12"/>
        <v>0</v>
      </c>
      <c r="R47" s="417">
        <f t="shared" ref="R47" si="61">I47-I46</f>
        <v>0</v>
      </c>
      <c r="S47" s="417">
        <f t="shared" ref="S47:T47" si="62">P47-P46</f>
        <v>0</v>
      </c>
      <c r="T47" s="417">
        <f t="shared" si="62"/>
        <v>0</v>
      </c>
      <c r="U47" s="414"/>
      <c r="V47" s="619" t="str">
        <f t="shared" ref="V47" si="63">+IF(I47&lt;0,"ng","")</f>
        <v/>
      </c>
      <c r="W47" s="619"/>
    </row>
    <row r="48" spans="1:23" s="431" customFormat="1" ht="24" hidden="1" customHeight="1">
      <c r="A48" s="366" t="s">
        <v>4295</v>
      </c>
      <c r="B48" s="408" t="s">
        <v>0</v>
      </c>
      <c r="C48" s="408" t="s">
        <v>2102</v>
      </c>
      <c r="D48" s="408" t="s">
        <v>2103</v>
      </c>
      <c r="E48" s="409" t="s">
        <v>2104</v>
      </c>
      <c r="F48" s="410">
        <v>1467</v>
      </c>
      <c r="G48" s="410">
        <f>[5]내역서!F48</f>
        <v>1467</v>
      </c>
      <c r="H48" s="410">
        <f>G48</f>
        <v>1467</v>
      </c>
      <c r="I48" s="410">
        <f>내역서!F48</f>
        <v>0</v>
      </c>
      <c r="J48" s="411">
        <v>770.7</v>
      </c>
      <c r="K48" s="412">
        <f>INT($I48*J48)</f>
        <v>0</v>
      </c>
      <c r="L48" s="411">
        <v>4369.8999999999996</v>
      </c>
      <c r="M48" s="412">
        <f>INT($I48*L48)</f>
        <v>0</v>
      </c>
      <c r="N48" s="411">
        <v>0</v>
      </c>
      <c r="O48" s="412">
        <f>INT($I48*N48)</f>
        <v>0</v>
      </c>
      <c r="P48" s="411">
        <f>+J48+L48+N48</f>
        <v>5140.5999999999995</v>
      </c>
      <c r="Q48" s="412">
        <f>K48+M48+O48</f>
        <v>0</v>
      </c>
      <c r="R48" s="412"/>
      <c r="S48" s="412"/>
      <c r="T48" s="412"/>
      <c r="U48" s="409" t="s">
        <v>0</v>
      </c>
      <c r="V48" s="617" t="str">
        <f>+IF(I48&lt;0,"ng","")</f>
        <v/>
      </c>
      <c r="W48" s="617"/>
    </row>
    <row r="49" spans="1:23" s="72" customFormat="1" ht="24" hidden="1" customHeight="1">
      <c r="A49" s="372" t="s">
        <v>4279</v>
      </c>
      <c r="B49" s="413" t="s">
        <v>0</v>
      </c>
      <c r="C49" s="413" t="s">
        <v>669</v>
      </c>
      <c r="D49" s="413" t="s">
        <v>670</v>
      </c>
      <c r="E49" s="414" t="s">
        <v>671</v>
      </c>
      <c r="F49" s="415">
        <v>1467</v>
      </c>
      <c r="G49" s="415">
        <f>[5]내역서!F49</f>
        <v>1467</v>
      </c>
      <c r="H49" s="415">
        <f t="shared" si="57"/>
        <v>1467</v>
      </c>
      <c r="I49" s="415">
        <f>내역서!F49</f>
        <v>0</v>
      </c>
      <c r="J49" s="416">
        <v>770.7</v>
      </c>
      <c r="K49" s="417">
        <f t="shared" si="19"/>
        <v>0</v>
      </c>
      <c r="L49" s="416">
        <v>4369.8999999999996</v>
      </c>
      <c r="M49" s="417">
        <f t="shared" si="20"/>
        <v>0</v>
      </c>
      <c r="N49" s="416">
        <v>0</v>
      </c>
      <c r="O49" s="417">
        <f t="shared" si="21"/>
        <v>0</v>
      </c>
      <c r="P49" s="416">
        <f t="shared" si="22"/>
        <v>5140.5999999999995</v>
      </c>
      <c r="Q49" s="417">
        <f t="shared" si="12"/>
        <v>0</v>
      </c>
      <c r="R49" s="417">
        <f t="shared" ref="R49" si="64">I49-I48</f>
        <v>0</v>
      </c>
      <c r="S49" s="417">
        <f t="shared" ref="S49:T49" si="65">P49-P48</f>
        <v>0</v>
      </c>
      <c r="T49" s="417">
        <f t="shared" si="65"/>
        <v>0</v>
      </c>
      <c r="U49" s="414"/>
      <c r="V49" s="619" t="str">
        <f t="shared" ref="V49" si="66">+IF(I49&lt;0,"ng","")</f>
        <v/>
      </c>
      <c r="W49" s="619"/>
    </row>
    <row r="50" spans="1:23" s="401" customFormat="1" ht="24" hidden="1" customHeight="1">
      <c r="A50" s="366" t="s">
        <v>4285</v>
      </c>
      <c r="B50" s="408" t="s">
        <v>0</v>
      </c>
      <c r="C50" s="408" t="s">
        <v>2102</v>
      </c>
      <c r="D50" s="408" t="s">
        <v>2105</v>
      </c>
      <c r="E50" s="409" t="s">
        <v>2104</v>
      </c>
      <c r="F50" s="410">
        <v>193</v>
      </c>
      <c r="G50" s="410">
        <f>[5]내역서!F50</f>
        <v>193</v>
      </c>
      <c r="H50" s="410">
        <f>G50</f>
        <v>193</v>
      </c>
      <c r="I50" s="410">
        <f>내역서!F50</f>
        <v>0</v>
      </c>
      <c r="J50" s="411">
        <v>1794.6</v>
      </c>
      <c r="K50" s="412">
        <f>INT($I50*J50)</f>
        <v>0</v>
      </c>
      <c r="L50" s="411">
        <v>11022.9</v>
      </c>
      <c r="M50" s="412">
        <f>INT($I50*L50)</f>
        <v>0</v>
      </c>
      <c r="N50" s="411">
        <v>0</v>
      </c>
      <c r="O50" s="412">
        <f>INT($I50*N50)</f>
        <v>0</v>
      </c>
      <c r="P50" s="411">
        <f>+J50+L50+N50</f>
        <v>12817.5</v>
      </c>
      <c r="Q50" s="412">
        <f>K50+M50+O50</f>
        <v>0</v>
      </c>
      <c r="R50" s="412"/>
      <c r="S50" s="412"/>
      <c r="T50" s="412"/>
      <c r="U50" s="409" t="s">
        <v>0</v>
      </c>
      <c r="V50" s="617" t="str">
        <f>+IF(I50&lt;0,"ng","")</f>
        <v/>
      </c>
      <c r="W50" s="617"/>
    </row>
    <row r="51" spans="1:23" ht="24" hidden="1" customHeight="1">
      <c r="A51" s="372" t="s">
        <v>4279</v>
      </c>
      <c r="B51" s="413" t="s">
        <v>0</v>
      </c>
      <c r="C51" s="413" t="s">
        <v>669</v>
      </c>
      <c r="D51" s="413" t="s">
        <v>672</v>
      </c>
      <c r="E51" s="414" t="s">
        <v>671</v>
      </c>
      <c r="F51" s="415">
        <v>193</v>
      </c>
      <c r="G51" s="415">
        <f>[5]내역서!F51</f>
        <v>193</v>
      </c>
      <c r="H51" s="415">
        <f t="shared" si="57"/>
        <v>193</v>
      </c>
      <c r="I51" s="415">
        <f>내역서!F51</f>
        <v>0</v>
      </c>
      <c r="J51" s="416">
        <v>1794.6</v>
      </c>
      <c r="K51" s="417">
        <f t="shared" si="19"/>
        <v>0</v>
      </c>
      <c r="L51" s="416">
        <v>11022.9</v>
      </c>
      <c r="M51" s="417">
        <f t="shared" si="20"/>
        <v>0</v>
      </c>
      <c r="N51" s="416">
        <v>0</v>
      </c>
      <c r="O51" s="417">
        <f t="shared" si="21"/>
        <v>0</v>
      </c>
      <c r="P51" s="416">
        <f t="shared" si="22"/>
        <v>12817.5</v>
      </c>
      <c r="Q51" s="417">
        <f t="shared" si="12"/>
        <v>0</v>
      </c>
      <c r="R51" s="417">
        <f t="shared" ref="R51" si="67">I51-I50</f>
        <v>0</v>
      </c>
      <c r="S51" s="417">
        <f t="shared" ref="S51:T51" si="68">P51-P50</f>
        <v>0</v>
      </c>
      <c r="T51" s="417">
        <f t="shared" si="68"/>
        <v>0</v>
      </c>
      <c r="U51" s="414"/>
      <c r="V51" s="619" t="str">
        <f t="shared" ref="V51" si="69">+IF(I51&lt;0,"ng","")</f>
        <v/>
      </c>
      <c r="W51" s="619"/>
    </row>
    <row r="52" spans="1:23" s="401" customFormat="1" ht="24" hidden="1" customHeight="1">
      <c r="A52" s="366" t="s">
        <v>4296</v>
      </c>
      <c r="B52" s="408" t="s">
        <v>0</v>
      </c>
      <c r="C52" s="408" t="s">
        <v>2106</v>
      </c>
      <c r="D52" s="408" t="s">
        <v>0</v>
      </c>
      <c r="E52" s="409" t="s">
        <v>2104</v>
      </c>
      <c r="F52" s="410">
        <v>1467</v>
      </c>
      <c r="G52" s="410">
        <f>[5]내역서!F52</f>
        <v>1467</v>
      </c>
      <c r="H52" s="410">
        <f>G52</f>
        <v>1467</v>
      </c>
      <c r="I52" s="410">
        <f>내역서!F52</f>
        <v>0</v>
      </c>
      <c r="J52" s="411">
        <v>189.5</v>
      </c>
      <c r="K52" s="412">
        <f>INT($I52*J52)</f>
        <v>0</v>
      </c>
      <c r="L52" s="411">
        <v>344</v>
      </c>
      <c r="M52" s="412">
        <f>INT($I52*L52)</f>
        <v>0</v>
      </c>
      <c r="N52" s="411">
        <v>172.9</v>
      </c>
      <c r="O52" s="412">
        <f>INT($I52*N52)</f>
        <v>0</v>
      </c>
      <c r="P52" s="411">
        <f>+J52+L52+N52</f>
        <v>706.4</v>
      </c>
      <c r="Q52" s="412">
        <f>K52+M52+O52</f>
        <v>0</v>
      </c>
      <c r="R52" s="412"/>
      <c r="S52" s="412"/>
      <c r="T52" s="412"/>
      <c r="U52" s="409" t="s">
        <v>0</v>
      </c>
      <c r="V52" s="617" t="str">
        <f>+IF(I52&lt;0,"ng","")</f>
        <v/>
      </c>
      <c r="W52" s="617"/>
    </row>
    <row r="53" spans="1:23" ht="24" hidden="1" customHeight="1">
      <c r="A53" s="372" t="s">
        <v>4279</v>
      </c>
      <c r="B53" s="413" t="s">
        <v>0</v>
      </c>
      <c r="C53" s="413" t="s">
        <v>673</v>
      </c>
      <c r="D53" s="413" t="s">
        <v>0</v>
      </c>
      <c r="E53" s="414" t="s">
        <v>671</v>
      </c>
      <c r="F53" s="415">
        <v>1467</v>
      </c>
      <c r="G53" s="415">
        <f>[5]내역서!F53</f>
        <v>1467</v>
      </c>
      <c r="H53" s="415">
        <f t="shared" si="57"/>
        <v>1467</v>
      </c>
      <c r="I53" s="415">
        <f>내역서!F53</f>
        <v>0</v>
      </c>
      <c r="J53" s="416">
        <v>189.5</v>
      </c>
      <c r="K53" s="417">
        <f t="shared" si="19"/>
        <v>0</v>
      </c>
      <c r="L53" s="416">
        <v>344</v>
      </c>
      <c r="M53" s="417">
        <f t="shared" si="20"/>
        <v>0</v>
      </c>
      <c r="N53" s="416">
        <v>172.9</v>
      </c>
      <c r="O53" s="417">
        <f t="shared" si="21"/>
        <v>0</v>
      </c>
      <c r="P53" s="416">
        <f t="shared" si="22"/>
        <v>706.4</v>
      </c>
      <c r="Q53" s="417">
        <f t="shared" si="12"/>
        <v>0</v>
      </c>
      <c r="R53" s="417">
        <f t="shared" ref="R53" si="70">I53-I52</f>
        <v>0</v>
      </c>
      <c r="S53" s="417">
        <f t="shared" ref="S53:T53" si="71">P53-P52</f>
        <v>0</v>
      </c>
      <c r="T53" s="417">
        <f t="shared" si="71"/>
        <v>0</v>
      </c>
      <c r="U53" s="414"/>
      <c r="V53" s="619" t="str">
        <f t="shared" ref="V53" si="72">+IF(I53&lt;0,"ng","")</f>
        <v/>
      </c>
      <c r="W53" s="619"/>
    </row>
    <row r="54" spans="1:23" s="401" customFormat="1" ht="24" hidden="1" customHeight="1">
      <c r="A54" s="366" t="s">
        <v>4285</v>
      </c>
      <c r="B54" s="408" t="s">
        <v>0</v>
      </c>
      <c r="C54" s="408" t="s">
        <v>2107</v>
      </c>
      <c r="D54" s="408" t="s">
        <v>2</v>
      </c>
      <c r="E54" s="409" t="s">
        <v>2104</v>
      </c>
      <c r="F54" s="410">
        <v>1467</v>
      </c>
      <c r="G54" s="410">
        <f>[5]내역서!F54</f>
        <v>1467</v>
      </c>
      <c r="H54" s="410">
        <f>G54</f>
        <v>1467</v>
      </c>
      <c r="I54" s="410">
        <f>내역서!F54</f>
        <v>0</v>
      </c>
      <c r="J54" s="411">
        <v>255.3</v>
      </c>
      <c r="K54" s="412">
        <f>INT($I54*J54)</f>
        <v>0</v>
      </c>
      <c r="L54" s="411">
        <v>490.6</v>
      </c>
      <c r="M54" s="412">
        <f>INT($I54*L54)</f>
        <v>0</v>
      </c>
      <c r="N54" s="411">
        <v>277.2</v>
      </c>
      <c r="O54" s="412">
        <f>INT($I54*N54)</f>
        <v>0</v>
      </c>
      <c r="P54" s="411">
        <f>+J54+L54+N54</f>
        <v>1023.1000000000001</v>
      </c>
      <c r="Q54" s="412">
        <f>K54+M54+O54</f>
        <v>0</v>
      </c>
      <c r="R54" s="412"/>
      <c r="S54" s="412"/>
      <c r="T54" s="412"/>
      <c r="U54" s="409" t="s">
        <v>0</v>
      </c>
      <c r="V54" s="617" t="str">
        <f>+IF(I54&lt;0,"ng","")</f>
        <v/>
      </c>
      <c r="W54" s="617"/>
    </row>
    <row r="55" spans="1:23" ht="24" hidden="1" customHeight="1">
      <c r="A55" s="372" t="s">
        <v>4279</v>
      </c>
      <c r="B55" s="413" t="s">
        <v>0</v>
      </c>
      <c r="C55" s="413" t="s">
        <v>674</v>
      </c>
      <c r="D55" s="413" t="s">
        <v>2</v>
      </c>
      <c r="E55" s="414" t="s">
        <v>671</v>
      </c>
      <c r="F55" s="415">
        <v>1467</v>
      </c>
      <c r="G55" s="415">
        <f>[5]내역서!F55</f>
        <v>1467</v>
      </c>
      <c r="H55" s="415">
        <f t="shared" si="57"/>
        <v>1467</v>
      </c>
      <c r="I55" s="415">
        <f>내역서!F55</f>
        <v>0</v>
      </c>
      <c r="J55" s="416">
        <v>255.3</v>
      </c>
      <c r="K55" s="417">
        <f t="shared" ref="K55:K89" si="73">INT($I55*J55)</f>
        <v>0</v>
      </c>
      <c r="L55" s="416">
        <v>490.6</v>
      </c>
      <c r="M55" s="417">
        <f t="shared" ref="M55:M89" si="74">INT($I55*L55)</f>
        <v>0</v>
      </c>
      <c r="N55" s="416">
        <v>277.2</v>
      </c>
      <c r="O55" s="417">
        <f t="shared" ref="O55:O89" si="75">INT($I55*N55)</f>
        <v>0</v>
      </c>
      <c r="P55" s="416">
        <f t="shared" si="22"/>
        <v>1023.1000000000001</v>
      </c>
      <c r="Q55" s="417">
        <f t="shared" si="12"/>
        <v>0</v>
      </c>
      <c r="R55" s="417">
        <f t="shared" ref="R55" si="76">I55-I54</f>
        <v>0</v>
      </c>
      <c r="S55" s="417">
        <f t="shared" ref="S55:T55" si="77">P55-P54</f>
        <v>0</v>
      </c>
      <c r="T55" s="417">
        <f t="shared" si="77"/>
        <v>0</v>
      </c>
      <c r="U55" s="414"/>
      <c r="V55" s="619" t="str">
        <f t="shared" ref="V55" si="78">+IF(I55&lt;0,"ng","")</f>
        <v/>
      </c>
      <c r="W55" s="619"/>
    </row>
    <row r="56" spans="1:23" s="401" customFormat="1" ht="24" hidden="1" customHeight="1">
      <c r="A56" s="366" t="s">
        <v>4285</v>
      </c>
      <c r="B56" s="408" t="s">
        <v>0</v>
      </c>
      <c r="C56" s="408" t="s">
        <v>2108</v>
      </c>
      <c r="D56" s="408" t="s">
        <v>2109</v>
      </c>
      <c r="E56" s="409" t="s">
        <v>2104</v>
      </c>
      <c r="F56" s="410">
        <v>175</v>
      </c>
      <c r="G56" s="410">
        <f>[5]내역서!F56</f>
        <v>175</v>
      </c>
      <c r="H56" s="410">
        <v>0</v>
      </c>
      <c r="I56" s="410">
        <f>내역서!F56</f>
        <v>0</v>
      </c>
      <c r="J56" s="411">
        <v>494.6</v>
      </c>
      <c r="K56" s="412">
        <f>INT($I56*J56)</f>
        <v>0</v>
      </c>
      <c r="L56" s="411">
        <v>1709.9</v>
      </c>
      <c r="M56" s="412">
        <f>INT($I56*L56)</f>
        <v>0</v>
      </c>
      <c r="N56" s="411">
        <v>467.6</v>
      </c>
      <c r="O56" s="412">
        <f>INT($I56*N56)</f>
        <v>0</v>
      </c>
      <c r="P56" s="411">
        <f>+J56+L56+N56</f>
        <v>2672.1</v>
      </c>
      <c r="Q56" s="412">
        <f>K56+M56+O56</f>
        <v>0</v>
      </c>
      <c r="R56" s="412"/>
      <c r="S56" s="412"/>
      <c r="T56" s="412"/>
      <c r="U56" s="409" t="s">
        <v>0</v>
      </c>
      <c r="V56" s="617" t="str">
        <f>+IF(I56&lt;0,"ng","")</f>
        <v/>
      </c>
      <c r="W56" s="617"/>
    </row>
    <row r="57" spans="1:23" ht="24" hidden="1" customHeight="1">
      <c r="A57" s="372" t="s">
        <v>4279</v>
      </c>
      <c r="B57" s="413" t="s">
        <v>0</v>
      </c>
      <c r="C57" s="413" t="s">
        <v>675</v>
      </c>
      <c r="D57" s="413" t="s">
        <v>676</v>
      </c>
      <c r="E57" s="414" t="s">
        <v>671</v>
      </c>
      <c r="F57" s="415">
        <v>175</v>
      </c>
      <c r="G57" s="415">
        <f>[5]내역서!F57</f>
        <v>175</v>
      </c>
      <c r="H57" s="415">
        <v>0</v>
      </c>
      <c r="I57" s="415">
        <f>내역서!F57</f>
        <v>0</v>
      </c>
      <c r="J57" s="416">
        <v>494.6</v>
      </c>
      <c r="K57" s="417">
        <f t="shared" si="73"/>
        <v>0</v>
      </c>
      <c r="L57" s="416">
        <v>1709.9</v>
      </c>
      <c r="M57" s="417">
        <f t="shared" si="74"/>
        <v>0</v>
      </c>
      <c r="N57" s="416">
        <v>467.6</v>
      </c>
      <c r="O57" s="417">
        <f t="shared" si="75"/>
        <v>0</v>
      </c>
      <c r="P57" s="416">
        <f t="shared" si="22"/>
        <v>2672.1</v>
      </c>
      <c r="Q57" s="417">
        <f t="shared" si="12"/>
        <v>0</v>
      </c>
      <c r="R57" s="417">
        <f t="shared" ref="R57" si="79">I57-I56</f>
        <v>0</v>
      </c>
      <c r="S57" s="417">
        <f t="shared" ref="S57:T57" si="80">P57-P56</f>
        <v>0</v>
      </c>
      <c r="T57" s="417">
        <f t="shared" si="80"/>
        <v>0</v>
      </c>
      <c r="U57" s="414"/>
      <c r="V57" s="619" t="str">
        <f t="shared" ref="V57" si="81">+IF(I57&lt;0,"ng","")</f>
        <v/>
      </c>
      <c r="W57" s="619"/>
    </row>
    <row r="58" spans="1:23" s="401" customFormat="1" ht="24" hidden="1" customHeight="1">
      <c r="A58" s="366" t="s">
        <v>4297</v>
      </c>
      <c r="B58" s="408" t="s">
        <v>0</v>
      </c>
      <c r="C58" s="408" t="s">
        <v>2110</v>
      </c>
      <c r="D58" s="408" t="s">
        <v>2111</v>
      </c>
      <c r="E58" s="409" t="s">
        <v>2104</v>
      </c>
      <c r="F58" s="410">
        <v>5268</v>
      </c>
      <c r="G58" s="410">
        <f>[5]내역서!F58</f>
        <v>5268</v>
      </c>
      <c r="H58" s="410">
        <v>0</v>
      </c>
      <c r="I58" s="410">
        <f>내역서!F58</f>
        <v>0</v>
      </c>
      <c r="J58" s="411">
        <v>0</v>
      </c>
      <c r="K58" s="412">
        <f>INT($I58*J58)</f>
        <v>0</v>
      </c>
      <c r="L58" s="411">
        <v>661.1</v>
      </c>
      <c r="M58" s="412">
        <f>INT($I58*L58)</f>
        <v>0</v>
      </c>
      <c r="N58" s="411">
        <v>49.9</v>
      </c>
      <c r="O58" s="412">
        <f>INT($I58*N58)</f>
        <v>0</v>
      </c>
      <c r="P58" s="411">
        <f>+J58+L58+N58</f>
        <v>711</v>
      </c>
      <c r="Q58" s="412">
        <f>K58+M58+O58</f>
        <v>0</v>
      </c>
      <c r="R58" s="412"/>
      <c r="S58" s="412"/>
      <c r="T58" s="412"/>
      <c r="U58" s="409" t="s">
        <v>0</v>
      </c>
      <c r="V58" s="617" t="str">
        <f>+IF(I58&lt;0,"ng","")</f>
        <v/>
      </c>
      <c r="W58" s="617"/>
    </row>
    <row r="59" spans="1:23" ht="24" hidden="1" customHeight="1">
      <c r="A59" s="372" t="s">
        <v>4279</v>
      </c>
      <c r="B59" s="413" t="s">
        <v>0</v>
      </c>
      <c r="C59" s="413" t="s">
        <v>677</v>
      </c>
      <c r="D59" s="413" t="s">
        <v>678</v>
      </c>
      <c r="E59" s="414" t="s">
        <v>671</v>
      </c>
      <c r="F59" s="415">
        <v>5268</v>
      </c>
      <c r="G59" s="415">
        <f>[5]내역서!F59</f>
        <v>5268</v>
      </c>
      <c r="H59" s="415">
        <v>0</v>
      </c>
      <c r="I59" s="415">
        <f>내역서!F59</f>
        <v>0</v>
      </c>
      <c r="J59" s="416">
        <v>0</v>
      </c>
      <c r="K59" s="417">
        <f t="shared" si="73"/>
        <v>0</v>
      </c>
      <c r="L59" s="416">
        <v>661.1</v>
      </c>
      <c r="M59" s="417">
        <f t="shared" si="74"/>
        <v>0</v>
      </c>
      <c r="N59" s="416">
        <v>49.9</v>
      </c>
      <c r="O59" s="417">
        <f t="shared" si="75"/>
        <v>0</v>
      </c>
      <c r="P59" s="416">
        <f t="shared" si="22"/>
        <v>711</v>
      </c>
      <c r="Q59" s="417">
        <f t="shared" si="12"/>
        <v>0</v>
      </c>
      <c r="R59" s="417">
        <f t="shared" ref="R59" si="82">I59-I58</f>
        <v>0</v>
      </c>
      <c r="S59" s="417">
        <f t="shared" ref="S59:T59" si="83">P59-P58</f>
        <v>0</v>
      </c>
      <c r="T59" s="417">
        <f t="shared" si="83"/>
        <v>0</v>
      </c>
      <c r="U59" s="414"/>
      <c r="V59" s="619" t="str">
        <f t="shared" ref="V59" si="84">+IF(I59&lt;0,"ng","")</f>
        <v/>
      </c>
      <c r="W59" s="619"/>
    </row>
    <row r="60" spans="1:23" s="401" customFormat="1" ht="24" hidden="1" customHeight="1">
      <c r="A60" s="366" t="s">
        <v>4285</v>
      </c>
      <c r="B60" s="408" t="s">
        <v>0</v>
      </c>
      <c r="C60" s="408" t="s">
        <v>2113</v>
      </c>
      <c r="D60" s="408" t="s">
        <v>2</v>
      </c>
      <c r="E60" s="409" t="s">
        <v>2104</v>
      </c>
      <c r="F60" s="410">
        <v>5268</v>
      </c>
      <c r="G60" s="410">
        <f>[5]내역서!F60</f>
        <v>5268</v>
      </c>
      <c r="H60" s="410">
        <v>0</v>
      </c>
      <c r="I60" s="410">
        <f>내역서!F60</f>
        <v>0</v>
      </c>
      <c r="J60" s="411">
        <v>0</v>
      </c>
      <c r="K60" s="412">
        <f>INT($I60*J60)</f>
        <v>0</v>
      </c>
      <c r="L60" s="411">
        <v>413.8</v>
      </c>
      <c r="M60" s="412">
        <f>INT($I60*L60)</f>
        <v>0</v>
      </c>
      <c r="N60" s="411">
        <v>0</v>
      </c>
      <c r="O60" s="412">
        <f>INT($I60*N60)</f>
        <v>0</v>
      </c>
      <c r="P60" s="411">
        <f>+J60+L60+N60</f>
        <v>413.8</v>
      </c>
      <c r="Q60" s="412">
        <f>K60+M60+O60</f>
        <v>0</v>
      </c>
      <c r="R60" s="412"/>
      <c r="S60" s="412"/>
      <c r="T60" s="412"/>
      <c r="U60" s="409" t="s">
        <v>0</v>
      </c>
      <c r="V60" s="617" t="str">
        <f>+IF(I60&lt;0,"ng","")</f>
        <v/>
      </c>
      <c r="W60" s="617"/>
    </row>
    <row r="61" spans="1:23" ht="24" hidden="1" customHeight="1">
      <c r="A61" s="372" t="s">
        <v>4279</v>
      </c>
      <c r="B61" s="413" t="s">
        <v>0</v>
      </c>
      <c r="C61" s="413" t="s">
        <v>679</v>
      </c>
      <c r="D61" s="413" t="s">
        <v>2</v>
      </c>
      <c r="E61" s="414" t="s">
        <v>671</v>
      </c>
      <c r="F61" s="415">
        <v>5268</v>
      </c>
      <c r="G61" s="415">
        <f>[5]내역서!F61</f>
        <v>5268</v>
      </c>
      <c r="H61" s="415">
        <v>0</v>
      </c>
      <c r="I61" s="415">
        <f>내역서!F61</f>
        <v>0</v>
      </c>
      <c r="J61" s="416">
        <v>0</v>
      </c>
      <c r="K61" s="417">
        <f t="shared" si="73"/>
        <v>0</v>
      </c>
      <c r="L61" s="416">
        <v>413.8</v>
      </c>
      <c r="M61" s="417">
        <f t="shared" si="74"/>
        <v>0</v>
      </c>
      <c r="N61" s="416">
        <v>0</v>
      </c>
      <c r="O61" s="417">
        <f t="shared" si="75"/>
        <v>0</v>
      </c>
      <c r="P61" s="416">
        <f t="shared" si="22"/>
        <v>413.8</v>
      </c>
      <c r="Q61" s="417">
        <f t="shared" si="12"/>
        <v>0</v>
      </c>
      <c r="R61" s="417">
        <f t="shared" ref="R61" si="85">I61-I60</f>
        <v>0</v>
      </c>
      <c r="S61" s="417">
        <f t="shared" ref="S61:T61" si="86">P61-P60</f>
        <v>0</v>
      </c>
      <c r="T61" s="417">
        <f t="shared" si="86"/>
        <v>0</v>
      </c>
      <c r="U61" s="414"/>
      <c r="V61" s="619" t="str">
        <f t="shared" ref="V61" si="87">+IF(I61&lt;0,"ng","")</f>
        <v/>
      </c>
      <c r="W61" s="619"/>
    </row>
    <row r="62" spans="1:23" s="401" customFormat="1" ht="24" hidden="1" customHeight="1">
      <c r="A62" s="366" t="s">
        <v>4295</v>
      </c>
      <c r="B62" s="408" t="s">
        <v>0</v>
      </c>
      <c r="C62" s="408" t="s">
        <v>2114</v>
      </c>
      <c r="D62" s="408" t="s">
        <v>3</v>
      </c>
      <c r="E62" s="409" t="s">
        <v>2104</v>
      </c>
      <c r="F62" s="410">
        <v>6467</v>
      </c>
      <c r="G62" s="410">
        <f>[5]내역서!F62</f>
        <v>6467</v>
      </c>
      <c r="H62" s="410">
        <v>0</v>
      </c>
      <c r="I62" s="410">
        <f>내역서!F62</f>
        <v>0</v>
      </c>
      <c r="J62" s="411">
        <v>121.7</v>
      </c>
      <c r="K62" s="412">
        <f>INT($I62*J62)</f>
        <v>0</v>
      </c>
      <c r="L62" s="411">
        <v>71.8</v>
      </c>
      <c r="M62" s="412">
        <f>INT($I62*L62)</f>
        <v>0</v>
      </c>
      <c r="N62" s="411">
        <v>62.9</v>
      </c>
      <c r="O62" s="412">
        <f>INT($I62*N62)</f>
        <v>0</v>
      </c>
      <c r="P62" s="411">
        <f>+J62+L62+N62</f>
        <v>256.39999999999998</v>
      </c>
      <c r="Q62" s="412">
        <f>K62+M62+O62</f>
        <v>0</v>
      </c>
      <c r="R62" s="412"/>
      <c r="S62" s="412"/>
      <c r="T62" s="412"/>
      <c r="U62" s="409" t="s">
        <v>0</v>
      </c>
      <c r="V62" s="617" t="str">
        <f>+IF(I62&lt;0,"ng","")</f>
        <v/>
      </c>
      <c r="W62" s="617"/>
    </row>
    <row r="63" spans="1:23" ht="24" hidden="1" customHeight="1">
      <c r="A63" s="372" t="s">
        <v>4298</v>
      </c>
      <c r="B63" s="413" t="s">
        <v>0</v>
      </c>
      <c r="C63" s="413" t="s">
        <v>680</v>
      </c>
      <c r="D63" s="413" t="s">
        <v>3</v>
      </c>
      <c r="E63" s="414" t="s">
        <v>671</v>
      </c>
      <c r="F63" s="415">
        <v>6467</v>
      </c>
      <c r="G63" s="415">
        <f>[5]내역서!F63</f>
        <v>6467</v>
      </c>
      <c r="H63" s="415">
        <v>0</v>
      </c>
      <c r="I63" s="415">
        <f>내역서!F63</f>
        <v>0</v>
      </c>
      <c r="J63" s="416">
        <v>121.7</v>
      </c>
      <c r="K63" s="417">
        <f t="shared" si="73"/>
        <v>0</v>
      </c>
      <c r="L63" s="416">
        <v>71.8</v>
      </c>
      <c r="M63" s="417">
        <f t="shared" si="74"/>
        <v>0</v>
      </c>
      <c r="N63" s="416">
        <v>62.9</v>
      </c>
      <c r="O63" s="417">
        <f t="shared" si="75"/>
        <v>0</v>
      </c>
      <c r="P63" s="416">
        <f t="shared" si="22"/>
        <v>256.39999999999998</v>
      </c>
      <c r="Q63" s="417">
        <f t="shared" si="12"/>
        <v>0</v>
      </c>
      <c r="R63" s="417">
        <f t="shared" ref="R63" si="88">I63-I62</f>
        <v>0</v>
      </c>
      <c r="S63" s="417">
        <f t="shared" ref="S63:T63" si="89">P63-P62</f>
        <v>0</v>
      </c>
      <c r="T63" s="417">
        <f t="shared" si="89"/>
        <v>0</v>
      </c>
      <c r="U63" s="414"/>
      <c r="V63" s="619" t="str">
        <f t="shared" ref="V63" si="90">+IF(I63&lt;0,"ng","")</f>
        <v/>
      </c>
      <c r="W63" s="619"/>
    </row>
    <row r="64" spans="1:23" s="401" customFormat="1" ht="24" hidden="1" customHeight="1">
      <c r="A64" s="366" t="s">
        <v>4285</v>
      </c>
      <c r="B64" s="408" t="s">
        <v>0</v>
      </c>
      <c r="C64" s="408" t="s">
        <v>2115</v>
      </c>
      <c r="D64" s="408" t="s">
        <v>2116</v>
      </c>
      <c r="E64" s="409" t="s">
        <v>615</v>
      </c>
      <c r="F64" s="410">
        <v>85063</v>
      </c>
      <c r="G64" s="410">
        <f>[5]내역서!F64</f>
        <v>0</v>
      </c>
      <c r="H64" s="410">
        <f>G64</f>
        <v>0</v>
      </c>
      <c r="I64" s="410">
        <f>내역서!F64</f>
        <v>0</v>
      </c>
      <c r="J64" s="411">
        <v>1876</v>
      </c>
      <c r="K64" s="412">
        <f>INT($I64*J64)</f>
        <v>0</v>
      </c>
      <c r="L64" s="411">
        <v>862.4</v>
      </c>
      <c r="M64" s="412">
        <f>INT($I64*L64)</f>
        <v>0</v>
      </c>
      <c r="N64" s="411">
        <v>1068</v>
      </c>
      <c r="O64" s="412">
        <f>INT($I64*N64)</f>
        <v>0</v>
      </c>
      <c r="P64" s="411">
        <f>+J64+L64+N64</f>
        <v>3806.4</v>
      </c>
      <c r="Q64" s="412">
        <f>K64+M64+O64</f>
        <v>0</v>
      </c>
      <c r="R64" s="412"/>
      <c r="S64" s="412"/>
      <c r="T64" s="412"/>
      <c r="U64" s="409" t="s">
        <v>0</v>
      </c>
      <c r="V64" s="617" t="str">
        <f>+IF(I64&lt;0,"ng","")</f>
        <v/>
      </c>
      <c r="W64" s="617"/>
    </row>
    <row r="65" spans="1:23" ht="24" hidden="1" customHeight="1">
      <c r="A65" s="372" t="s">
        <v>4298</v>
      </c>
      <c r="B65" s="413" t="s">
        <v>0</v>
      </c>
      <c r="C65" s="413" t="s">
        <v>681</v>
      </c>
      <c r="D65" s="413" t="s">
        <v>682</v>
      </c>
      <c r="E65" s="414" t="s">
        <v>651</v>
      </c>
      <c r="F65" s="415">
        <v>85063</v>
      </c>
      <c r="G65" s="415">
        <f>[5]내역서!F65</f>
        <v>0</v>
      </c>
      <c r="H65" s="415">
        <f>G65</f>
        <v>0</v>
      </c>
      <c r="I65" s="415">
        <f>내역서!F65</f>
        <v>0</v>
      </c>
      <c r="J65" s="416">
        <v>1876</v>
      </c>
      <c r="K65" s="417">
        <f t="shared" si="73"/>
        <v>0</v>
      </c>
      <c r="L65" s="416">
        <v>862.4</v>
      </c>
      <c r="M65" s="417">
        <f t="shared" si="74"/>
        <v>0</v>
      </c>
      <c r="N65" s="416">
        <v>1068</v>
      </c>
      <c r="O65" s="417">
        <f t="shared" si="75"/>
        <v>0</v>
      </c>
      <c r="P65" s="416">
        <f t="shared" si="22"/>
        <v>3806.4</v>
      </c>
      <c r="Q65" s="417">
        <f t="shared" si="12"/>
        <v>0</v>
      </c>
      <c r="R65" s="417">
        <f t="shared" ref="R65" si="91">I65-I64</f>
        <v>0</v>
      </c>
      <c r="S65" s="417">
        <f t="shared" ref="S65:T65" si="92">P65-P64</f>
        <v>0</v>
      </c>
      <c r="T65" s="417">
        <f t="shared" si="92"/>
        <v>0</v>
      </c>
      <c r="U65" s="414"/>
      <c r="V65" s="619" t="str">
        <f t="shared" ref="V65" si="93">+IF(I65&lt;0,"ng","")</f>
        <v/>
      </c>
      <c r="W65" s="619"/>
    </row>
    <row r="66" spans="1:23" s="401" customFormat="1" ht="24" hidden="1" customHeight="1">
      <c r="A66" s="366" t="s">
        <v>4285</v>
      </c>
      <c r="B66" s="408" t="s">
        <v>0</v>
      </c>
      <c r="C66" s="408" t="s">
        <v>618</v>
      </c>
      <c r="D66" s="408" t="s">
        <v>619</v>
      </c>
      <c r="E66" s="409" t="s">
        <v>615</v>
      </c>
      <c r="F66" s="410">
        <v>0</v>
      </c>
      <c r="G66" s="410">
        <f>[5]내역서!F66</f>
        <v>37897</v>
      </c>
      <c r="H66" s="410"/>
      <c r="I66" s="410">
        <f>내역서!F66</f>
        <v>0</v>
      </c>
      <c r="J66" s="411">
        <v>2694</v>
      </c>
      <c r="K66" s="412">
        <f>INT($I66*J66)</f>
        <v>0</v>
      </c>
      <c r="L66" s="411">
        <v>3080</v>
      </c>
      <c r="M66" s="412">
        <f>INT($I66*L66)</f>
        <v>0</v>
      </c>
      <c r="N66" s="411">
        <v>1881</v>
      </c>
      <c r="O66" s="412">
        <f>INT($I66*N66)</f>
        <v>0</v>
      </c>
      <c r="P66" s="411">
        <f>+J66+L66+N66</f>
        <v>7655</v>
      </c>
      <c r="Q66" s="412">
        <f>K66+M66+O66</f>
        <v>0</v>
      </c>
      <c r="R66" s="412"/>
      <c r="S66" s="412"/>
      <c r="T66" s="412"/>
      <c r="U66" s="628" t="s">
        <v>2081</v>
      </c>
      <c r="V66" s="617" t="str">
        <f>+IF(I66&lt;0,"ng","")</f>
        <v/>
      </c>
      <c r="W66" s="617"/>
    </row>
    <row r="67" spans="1:23" ht="24" hidden="1" customHeight="1">
      <c r="A67" s="372" t="s">
        <v>4279</v>
      </c>
      <c r="B67" s="413" t="s">
        <v>0</v>
      </c>
      <c r="C67" s="413" t="s">
        <v>618</v>
      </c>
      <c r="D67" s="413" t="s">
        <v>619</v>
      </c>
      <c r="E67" s="414" t="s">
        <v>615</v>
      </c>
      <c r="F67" s="415">
        <v>0</v>
      </c>
      <c r="G67" s="415">
        <f>[5]내역서!F67</f>
        <v>37897</v>
      </c>
      <c r="H67" s="415"/>
      <c r="I67" s="415">
        <f>내역서!F67</f>
        <v>0</v>
      </c>
      <c r="J67" s="416">
        <v>2694</v>
      </c>
      <c r="K67" s="417">
        <f t="shared" si="73"/>
        <v>0</v>
      </c>
      <c r="L67" s="416">
        <v>3080</v>
      </c>
      <c r="M67" s="417">
        <f t="shared" si="74"/>
        <v>0</v>
      </c>
      <c r="N67" s="416">
        <v>1881</v>
      </c>
      <c r="O67" s="417">
        <f t="shared" si="75"/>
        <v>0</v>
      </c>
      <c r="P67" s="416">
        <f t="shared" si="22"/>
        <v>7655</v>
      </c>
      <c r="Q67" s="417">
        <f t="shared" si="12"/>
        <v>0</v>
      </c>
      <c r="R67" s="417">
        <f t="shared" ref="R67" si="94">I67-I66</f>
        <v>0</v>
      </c>
      <c r="S67" s="417">
        <f t="shared" ref="S67:T67" si="95">P67-P66</f>
        <v>0</v>
      </c>
      <c r="T67" s="417">
        <f t="shared" si="95"/>
        <v>0</v>
      </c>
      <c r="U67" s="629" t="s">
        <v>4299</v>
      </c>
      <c r="V67" s="619" t="str">
        <f t="shared" ref="V67" si="96">+IF(I67&lt;0,"ng","")</f>
        <v/>
      </c>
      <c r="W67" s="619"/>
    </row>
    <row r="68" spans="1:23" s="401" customFormat="1" ht="24" hidden="1" customHeight="1">
      <c r="A68" s="366" t="s">
        <v>4285</v>
      </c>
      <c r="B68" s="408" t="s">
        <v>0</v>
      </c>
      <c r="C68" s="408" t="s">
        <v>618</v>
      </c>
      <c r="D68" s="408" t="s">
        <v>625</v>
      </c>
      <c r="E68" s="409" t="s">
        <v>615</v>
      </c>
      <c r="F68" s="410">
        <v>0</v>
      </c>
      <c r="G68" s="410">
        <f>[5]내역서!F68</f>
        <v>24024</v>
      </c>
      <c r="H68" s="410"/>
      <c r="I68" s="410">
        <f>내역서!F68</f>
        <v>0</v>
      </c>
      <c r="J68" s="411">
        <v>2124</v>
      </c>
      <c r="K68" s="412">
        <f>INT($I68*J68)</f>
        <v>0</v>
      </c>
      <c r="L68" s="411">
        <v>4523</v>
      </c>
      <c r="M68" s="412">
        <f>INT($I68*L68)</f>
        <v>0</v>
      </c>
      <c r="N68" s="411">
        <v>2627</v>
      </c>
      <c r="O68" s="412">
        <f>INT($I68*N68)</f>
        <v>0</v>
      </c>
      <c r="P68" s="411">
        <f>+J68+L68+N68</f>
        <v>9274</v>
      </c>
      <c r="Q68" s="412">
        <f>K68+M68+O68</f>
        <v>0</v>
      </c>
      <c r="R68" s="412"/>
      <c r="S68" s="412"/>
      <c r="T68" s="412"/>
      <c r="U68" s="628" t="s">
        <v>2081</v>
      </c>
      <c r="V68" s="617" t="str">
        <f>+IF(I68&lt;0,"ng","")</f>
        <v/>
      </c>
      <c r="W68" s="617"/>
    </row>
    <row r="69" spans="1:23" ht="24" hidden="1" customHeight="1">
      <c r="A69" s="372" t="s">
        <v>4279</v>
      </c>
      <c r="B69" s="413" t="s">
        <v>0</v>
      </c>
      <c r="C69" s="413" t="s">
        <v>618</v>
      </c>
      <c r="D69" s="413" t="s">
        <v>625</v>
      </c>
      <c r="E69" s="414" t="s">
        <v>615</v>
      </c>
      <c r="F69" s="415">
        <v>0</v>
      </c>
      <c r="G69" s="415">
        <f>[5]내역서!F69</f>
        <v>24024</v>
      </c>
      <c r="H69" s="415"/>
      <c r="I69" s="415">
        <f>내역서!F69</f>
        <v>0</v>
      </c>
      <c r="J69" s="416">
        <v>2124</v>
      </c>
      <c r="K69" s="417">
        <f t="shared" si="73"/>
        <v>0</v>
      </c>
      <c r="L69" s="416">
        <v>4523</v>
      </c>
      <c r="M69" s="417">
        <f t="shared" si="74"/>
        <v>0</v>
      </c>
      <c r="N69" s="416">
        <v>2627</v>
      </c>
      <c r="O69" s="417">
        <f t="shared" si="75"/>
        <v>0</v>
      </c>
      <c r="P69" s="416">
        <f t="shared" si="22"/>
        <v>9274</v>
      </c>
      <c r="Q69" s="417">
        <f t="shared" si="12"/>
        <v>0</v>
      </c>
      <c r="R69" s="417">
        <f t="shared" ref="R69" si="97">I69-I68</f>
        <v>0</v>
      </c>
      <c r="S69" s="417">
        <f t="shared" ref="S69:T69" si="98">P69-P68</f>
        <v>0</v>
      </c>
      <c r="T69" s="417">
        <f t="shared" si="98"/>
        <v>0</v>
      </c>
      <c r="U69" s="629" t="s">
        <v>4299</v>
      </c>
      <c r="V69" s="619" t="str">
        <f t="shared" ref="V69" si="99">+IF(I69&lt;0,"ng","")</f>
        <v/>
      </c>
      <c r="W69" s="619"/>
    </row>
    <row r="70" spans="1:23" s="401" customFormat="1" ht="24" customHeight="1">
      <c r="A70" s="366" t="s">
        <v>4285</v>
      </c>
      <c r="B70" s="408" t="s">
        <v>0</v>
      </c>
      <c r="C70" s="408" t="s">
        <v>2118</v>
      </c>
      <c r="D70" s="408" t="s">
        <v>619</v>
      </c>
      <c r="E70" s="409" t="s">
        <v>615</v>
      </c>
      <c r="F70" s="410">
        <v>0</v>
      </c>
      <c r="G70" s="410">
        <f>[5]내역서!F70</f>
        <v>11132</v>
      </c>
      <c r="H70" s="410"/>
      <c r="I70" s="410"/>
      <c r="J70" s="411">
        <v>4212</v>
      </c>
      <c r="K70" s="412">
        <f>INT($I70*J70)</f>
        <v>0</v>
      </c>
      <c r="L70" s="411">
        <v>5595</v>
      </c>
      <c r="M70" s="412">
        <f>INT($I70*L70)</f>
        <v>0</v>
      </c>
      <c r="N70" s="411">
        <v>3218</v>
      </c>
      <c r="O70" s="412">
        <f>INT($I70*N70)</f>
        <v>0</v>
      </c>
      <c r="P70" s="411">
        <f>+J70+L70+N70</f>
        <v>13025</v>
      </c>
      <c r="Q70" s="412">
        <f>K70+M70+O70</f>
        <v>0</v>
      </c>
      <c r="R70" s="412"/>
      <c r="S70" s="412"/>
      <c r="T70" s="412"/>
      <c r="U70" s="628" t="s">
        <v>2081</v>
      </c>
      <c r="V70" s="617" t="str">
        <f>+IF(I70&lt;0,"ng","")</f>
        <v/>
      </c>
      <c r="W70" s="617"/>
    </row>
    <row r="71" spans="1:23" ht="24" customHeight="1">
      <c r="A71" s="372" t="s">
        <v>4279</v>
      </c>
      <c r="B71" s="413" t="s">
        <v>0</v>
      </c>
      <c r="C71" s="413" t="s">
        <v>2118</v>
      </c>
      <c r="D71" s="413" t="s">
        <v>619</v>
      </c>
      <c r="E71" s="414" t="s">
        <v>615</v>
      </c>
      <c r="F71" s="415">
        <v>0</v>
      </c>
      <c r="G71" s="415">
        <f>[5]내역서!F71</f>
        <v>11132</v>
      </c>
      <c r="H71" s="415"/>
      <c r="I71" s="415"/>
      <c r="J71" s="416">
        <v>4212</v>
      </c>
      <c r="K71" s="417">
        <f t="shared" ref="K71" si="100">INT($I71*J71)</f>
        <v>0</v>
      </c>
      <c r="L71" s="416">
        <v>5595</v>
      </c>
      <c r="M71" s="417">
        <f t="shared" ref="M71" si="101">INT($I71*L71)</f>
        <v>0</v>
      </c>
      <c r="N71" s="416">
        <v>3218</v>
      </c>
      <c r="O71" s="417">
        <f t="shared" ref="O71" si="102">INT($I71*N71)</f>
        <v>0</v>
      </c>
      <c r="P71" s="416">
        <f t="shared" ref="P71" si="103">+J71+L71+N71</f>
        <v>13025</v>
      </c>
      <c r="Q71" s="417">
        <f t="shared" ref="Q71" si="104">K71+M71+O71</f>
        <v>0</v>
      </c>
      <c r="R71" s="417">
        <f t="shared" ref="R71" si="105">I71-I70</f>
        <v>0</v>
      </c>
      <c r="S71" s="417">
        <f t="shared" ref="S71:T71" si="106">P71-P70</f>
        <v>0</v>
      </c>
      <c r="T71" s="417">
        <f t="shared" si="106"/>
        <v>0</v>
      </c>
      <c r="U71" s="629" t="s">
        <v>4299</v>
      </c>
      <c r="V71" s="619" t="str">
        <f t="shared" ref="V71" si="107">+IF(I71&lt;0,"ng","")</f>
        <v/>
      </c>
      <c r="W71" s="619"/>
    </row>
    <row r="72" spans="1:23" s="401" customFormat="1" ht="24" hidden="1" customHeight="1">
      <c r="A72" s="366" t="s">
        <v>4285</v>
      </c>
      <c r="B72" s="408" t="s">
        <v>0</v>
      </c>
      <c r="C72" s="408" t="s">
        <v>2120</v>
      </c>
      <c r="D72" s="408" t="s">
        <v>2121</v>
      </c>
      <c r="E72" s="409" t="s">
        <v>615</v>
      </c>
      <c r="F72" s="410">
        <v>37348</v>
      </c>
      <c r="G72" s="410">
        <f>[5]내역서!F72</f>
        <v>0</v>
      </c>
      <c r="H72" s="410">
        <f>G72</f>
        <v>0</v>
      </c>
      <c r="I72" s="410"/>
      <c r="J72" s="411">
        <v>3593.2</v>
      </c>
      <c r="K72" s="412">
        <f>INT($I72*J72)</f>
        <v>0</v>
      </c>
      <c r="L72" s="411">
        <v>1963.1</v>
      </c>
      <c r="M72" s="412">
        <f>INT($I72*L72)</f>
        <v>0</v>
      </c>
      <c r="N72" s="411">
        <v>2217.4</v>
      </c>
      <c r="O72" s="412">
        <f>INT($I72*N72)</f>
        <v>0</v>
      </c>
      <c r="P72" s="411">
        <f>+J72+L72+N72</f>
        <v>7773.6999999999989</v>
      </c>
      <c r="Q72" s="412">
        <f>K72+M72+O72</f>
        <v>0</v>
      </c>
      <c r="R72" s="412"/>
      <c r="S72" s="412"/>
      <c r="T72" s="412"/>
      <c r="U72" s="409" t="s">
        <v>0</v>
      </c>
      <c r="V72" s="617" t="str">
        <f>+IF(I72&lt;0,"ng","")</f>
        <v/>
      </c>
      <c r="W72" s="617"/>
    </row>
    <row r="73" spans="1:23" ht="24" hidden="1" customHeight="1">
      <c r="A73" s="372" t="s">
        <v>4279</v>
      </c>
      <c r="B73" s="413" t="s">
        <v>0</v>
      </c>
      <c r="C73" s="413" t="s">
        <v>683</v>
      </c>
      <c r="D73" s="413" t="s">
        <v>684</v>
      </c>
      <c r="E73" s="414" t="s">
        <v>651</v>
      </c>
      <c r="F73" s="415">
        <v>37348</v>
      </c>
      <c r="G73" s="415">
        <f>[5]내역서!F73</f>
        <v>0</v>
      </c>
      <c r="H73" s="415">
        <f>G73</f>
        <v>0</v>
      </c>
      <c r="I73" s="415"/>
      <c r="J73" s="416">
        <v>3593.2</v>
      </c>
      <c r="K73" s="417">
        <f t="shared" si="73"/>
        <v>0</v>
      </c>
      <c r="L73" s="416">
        <v>1963.1</v>
      </c>
      <c r="M73" s="417">
        <f t="shared" si="74"/>
        <v>0</v>
      </c>
      <c r="N73" s="416">
        <v>2217.4</v>
      </c>
      <c r="O73" s="417">
        <f t="shared" si="75"/>
        <v>0</v>
      </c>
      <c r="P73" s="416">
        <f t="shared" si="22"/>
        <v>7773.6999999999989</v>
      </c>
      <c r="Q73" s="417">
        <f t="shared" si="12"/>
        <v>0</v>
      </c>
      <c r="R73" s="417">
        <f t="shared" ref="R73" si="108">I73-I72</f>
        <v>0</v>
      </c>
      <c r="S73" s="417">
        <f t="shared" ref="S73:T73" si="109">P73-P72</f>
        <v>0</v>
      </c>
      <c r="T73" s="417">
        <f t="shared" si="109"/>
        <v>0</v>
      </c>
      <c r="U73" s="414"/>
      <c r="V73" s="619" t="str">
        <f t="shared" ref="V73" si="110">+IF(I73&lt;0,"ng","")</f>
        <v/>
      </c>
      <c r="W73" s="619"/>
    </row>
    <row r="74" spans="1:23" s="401" customFormat="1" ht="24" hidden="1" customHeight="1">
      <c r="A74" s="366" t="s">
        <v>4285</v>
      </c>
      <c r="B74" s="408" t="s">
        <v>0</v>
      </c>
      <c r="C74" s="408" t="s">
        <v>626</v>
      </c>
      <c r="D74" s="408" t="s">
        <v>0</v>
      </c>
      <c r="E74" s="409" t="s">
        <v>615</v>
      </c>
      <c r="F74" s="410"/>
      <c r="G74" s="410">
        <f>[5]내역서!F74</f>
        <v>4693</v>
      </c>
      <c r="H74" s="410">
        <v>0</v>
      </c>
      <c r="I74" s="410"/>
      <c r="J74" s="411"/>
      <c r="K74" s="412">
        <f>INT($I74*J74)</f>
        <v>0</v>
      </c>
      <c r="L74" s="411"/>
      <c r="M74" s="412">
        <f>INT($I74*L74)</f>
        <v>0</v>
      </c>
      <c r="N74" s="411"/>
      <c r="O74" s="412">
        <f>INT($I74*N74)</f>
        <v>0</v>
      </c>
      <c r="P74" s="411">
        <f>+J74+L74+N74</f>
        <v>0</v>
      </c>
      <c r="Q74" s="412">
        <f>K74+M74+O74</f>
        <v>0</v>
      </c>
      <c r="R74" s="412"/>
      <c r="S74" s="412"/>
      <c r="T74" s="412"/>
      <c r="U74" s="628" t="s">
        <v>0</v>
      </c>
      <c r="V74" s="617" t="str">
        <f>+IF(I74&lt;0,"ng","")</f>
        <v/>
      </c>
      <c r="W74" s="617"/>
    </row>
    <row r="75" spans="1:23" ht="24" hidden="1" customHeight="1">
      <c r="A75" s="372" t="s">
        <v>4279</v>
      </c>
      <c r="B75" s="413" t="s">
        <v>0</v>
      </c>
      <c r="C75" s="413" t="s">
        <v>626</v>
      </c>
      <c r="D75" s="413"/>
      <c r="E75" s="414" t="s">
        <v>651</v>
      </c>
      <c r="F75" s="415"/>
      <c r="G75" s="415">
        <f>[5]내역서!F75</f>
        <v>4693</v>
      </c>
      <c r="H75" s="415">
        <v>0</v>
      </c>
      <c r="I75" s="415"/>
      <c r="J75" s="416"/>
      <c r="K75" s="417">
        <f t="shared" si="73"/>
        <v>0</v>
      </c>
      <c r="L75" s="416"/>
      <c r="M75" s="417">
        <f t="shared" si="74"/>
        <v>0</v>
      </c>
      <c r="N75" s="416"/>
      <c r="O75" s="417">
        <f t="shared" si="75"/>
        <v>0</v>
      </c>
      <c r="P75" s="416">
        <f t="shared" si="22"/>
        <v>0</v>
      </c>
      <c r="Q75" s="417">
        <f t="shared" si="12"/>
        <v>0</v>
      </c>
      <c r="R75" s="417">
        <f t="shared" ref="R75" si="111">I75-I74</f>
        <v>0</v>
      </c>
      <c r="S75" s="417">
        <f t="shared" ref="S75:T75" si="112">P75-P74</f>
        <v>0</v>
      </c>
      <c r="T75" s="417">
        <f t="shared" si="112"/>
        <v>0</v>
      </c>
      <c r="U75" s="629"/>
      <c r="V75" s="619" t="str">
        <f t="shared" ref="V75" si="113">+IF(I75&lt;0,"ng","")</f>
        <v/>
      </c>
      <c r="W75" s="619"/>
    </row>
    <row r="76" spans="1:23" s="371" customFormat="1" ht="24" hidden="1" customHeight="1">
      <c r="A76" s="366" t="s">
        <v>4285</v>
      </c>
      <c r="B76" s="418" t="s">
        <v>0</v>
      </c>
      <c r="C76" s="418" t="s">
        <v>2122</v>
      </c>
      <c r="D76" s="418" t="s">
        <v>2121</v>
      </c>
      <c r="E76" s="419" t="s">
        <v>615</v>
      </c>
      <c r="F76" s="411"/>
      <c r="G76" s="411">
        <f>[5]내역서!F76</f>
        <v>6115</v>
      </c>
      <c r="H76" s="411">
        <v>0</v>
      </c>
      <c r="I76" s="411"/>
      <c r="J76" s="411">
        <v>4267</v>
      </c>
      <c r="K76" s="412">
        <f>INT($I76*J76)</f>
        <v>0</v>
      </c>
      <c r="L76" s="411">
        <v>5459</v>
      </c>
      <c r="M76" s="412">
        <f>INT($I76*L76)</f>
        <v>0</v>
      </c>
      <c r="N76" s="411">
        <v>3011</v>
      </c>
      <c r="O76" s="412">
        <f>INT($I76*N76)</f>
        <v>0</v>
      </c>
      <c r="P76" s="411">
        <f>+J76+L76+N76</f>
        <v>12737</v>
      </c>
      <c r="Q76" s="412">
        <f>K76+M76+O76</f>
        <v>0</v>
      </c>
      <c r="R76" s="412"/>
      <c r="S76" s="412"/>
      <c r="T76" s="412"/>
      <c r="U76" s="630" t="s">
        <v>2081</v>
      </c>
      <c r="V76" s="626" t="str">
        <f>+IF(I76&lt;0,"ng","")</f>
        <v/>
      </c>
      <c r="W76" s="626"/>
    </row>
    <row r="77" spans="1:23" s="75" customFormat="1" ht="24" hidden="1" customHeight="1">
      <c r="A77" s="372" t="s">
        <v>4279</v>
      </c>
      <c r="B77" s="421" t="s">
        <v>0</v>
      </c>
      <c r="C77" s="421" t="s">
        <v>4300</v>
      </c>
      <c r="D77" s="421" t="s">
        <v>684</v>
      </c>
      <c r="E77" s="422" t="s">
        <v>651</v>
      </c>
      <c r="F77" s="416"/>
      <c r="G77" s="416">
        <f>[5]내역서!F77</f>
        <v>6115</v>
      </c>
      <c r="H77" s="416">
        <v>0</v>
      </c>
      <c r="I77" s="416"/>
      <c r="J77" s="416">
        <v>4267</v>
      </c>
      <c r="K77" s="417">
        <f t="shared" si="73"/>
        <v>0</v>
      </c>
      <c r="L77" s="416">
        <v>5459</v>
      </c>
      <c r="M77" s="417">
        <f t="shared" si="74"/>
        <v>0</v>
      </c>
      <c r="N77" s="416">
        <v>3011</v>
      </c>
      <c r="O77" s="417">
        <f t="shared" si="75"/>
        <v>0</v>
      </c>
      <c r="P77" s="416">
        <f t="shared" si="22"/>
        <v>12737</v>
      </c>
      <c r="Q77" s="417">
        <f t="shared" si="12"/>
        <v>0</v>
      </c>
      <c r="R77" s="417">
        <f t="shared" ref="R77" si="114">I77-I76</f>
        <v>0</v>
      </c>
      <c r="S77" s="417">
        <f t="shared" ref="S77:T77" si="115">P77-P76</f>
        <v>0</v>
      </c>
      <c r="T77" s="417">
        <f t="shared" si="115"/>
        <v>0</v>
      </c>
      <c r="U77" s="631" t="s">
        <v>4299</v>
      </c>
      <c r="V77" s="627" t="str">
        <f t="shared" ref="V77" si="116">+IF(I77&lt;0,"ng","")</f>
        <v/>
      </c>
      <c r="W77" s="627"/>
    </row>
    <row r="78" spans="1:23" s="401" customFormat="1" ht="24" hidden="1" customHeight="1">
      <c r="A78" s="366" t="s">
        <v>4285</v>
      </c>
      <c r="B78" s="408" t="s">
        <v>0</v>
      </c>
      <c r="C78" s="408" t="s">
        <v>2126</v>
      </c>
      <c r="D78" s="408" t="s">
        <v>2121</v>
      </c>
      <c r="E78" s="409" t="s">
        <v>615</v>
      </c>
      <c r="F78" s="410"/>
      <c r="G78" s="410">
        <f>[5]내역서!F78</f>
        <v>3068</v>
      </c>
      <c r="H78" s="410">
        <v>0</v>
      </c>
      <c r="I78" s="410"/>
      <c r="J78" s="411">
        <v>5331</v>
      </c>
      <c r="K78" s="412">
        <f>INT($I78*J78)</f>
        <v>0</v>
      </c>
      <c r="L78" s="411">
        <v>7045</v>
      </c>
      <c r="M78" s="412">
        <f>INT($I78*L78)</f>
        <v>0</v>
      </c>
      <c r="N78" s="411">
        <v>4027</v>
      </c>
      <c r="O78" s="412">
        <f>INT($I78*N78)</f>
        <v>0</v>
      </c>
      <c r="P78" s="411">
        <f>+J78+L78+N78</f>
        <v>16403</v>
      </c>
      <c r="Q78" s="412">
        <f>K78+M78+O78</f>
        <v>0</v>
      </c>
      <c r="R78" s="412"/>
      <c r="S78" s="412"/>
      <c r="T78" s="412"/>
      <c r="U78" s="628" t="s">
        <v>2081</v>
      </c>
      <c r="V78" s="617" t="str">
        <f>+IF(I78&lt;0,"ng","")</f>
        <v/>
      </c>
      <c r="W78" s="617"/>
    </row>
    <row r="79" spans="1:23" ht="24" hidden="1" customHeight="1">
      <c r="A79" s="372" t="s">
        <v>4279</v>
      </c>
      <c r="B79" s="413" t="s">
        <v>0</v>
      </c>
      <c r="C79" s="413" t="s">
        <v>2126</v>
      </c>
      <c r="D79" s="413" t="s">
        <v>2121</v>
      </c>
      <c r="E79" s="414" t="s">
        <v>615</v>
      </c>
      <c r="F79" s="415"/>
      <c r="G79" s="415">
        <f>[5]내역서!F79</f>
        <v>3068</v>
      </c>
      <c r="H79" s="415">
        <v>0</v>
      </c>
      <c r="I79" s="415"/>
      <c r="J79" s="416">
        <v>5331</v>
      </c>
      <c r="K79" s="417">
        <f t="shared" ref="K79" si="117">INT($I79*J79)</f>
        <v>0</v>
      </c>
      <c r="L79" s="416">
        <v>7045</v>
      </c>
      <c r="M79" s="417">
        <f t="shared" ref="M79" si="118">INT($I79*L79)</f>
        <v>0</v>
      </c>
      <c r="N79" s="416">
        <v>4027</v>
      </c>
      <c r="O79" s="417">
        <f t="shared" ref="O79" si="119">INT($I79*N79)</f>
        <v>0</v>
      </c>
      <c r="P79" s="416">
        <f t="shared" ref="P79" si="120">+J79+L79+N79</f>
        <v>16403</v>
      </c>
      <c r="Q79" s="417">
        <f t="shared" ref="Q79" si="121">K79+M79+O79</f>
        <v>0</v>
      </c>
      <c r="R79" s="417">
        <f t="shared" ref="R79" si="122">I79-I78</f>
        <v>0</v>
      </c>
      <c r="S79" s="417">
        <f t="shared" ref="S79:T79" si="123">P79-P78</f>
        <v>0</v>
      </c>
      <c r="T79" s="417">
        <f t="shared" si="123"/>
        <v>0</v>
      </c>
      <c r="U79" s="629" t="s">
        <v>4299</v>
      </c>
      <c r="V79" s="619" t="str">
        <f t="shared" ref="V79" si="124">+IF(I79&lt;0,"ng","")</f>
        <v/>
      </c>
      <c r="W79" s="619"/>
    </row>
    <row r="80" spans="1:23" s="401" customFormat="1" ht="24" customHeight="1">
      <c r="A80" s="366" t="s">
        <v>4285</v>
      </c>
      <c r="B80" s="408" t="s">
        <v>0</v>
      </c>
      <c r="C80" s="408" t="s">
        <v>2129</v>
      </c>
      <c r="D80" s="408" t="s">
        <v>2121</v>
      </c>
      <c r="E80" s="409" t="s">
        <v>615</v>
      </c>
      <c r="F80" s="410"/>
      <c r="G80" s="410">
        <f>[5]내역서!F80</f>
        <v>13242</v>
      </c>
      <c r="H80" s="410">
        <v>0</v>
      </c>
      <c r="I80" s="410"/>
      <c r="J80" s="411">
        <v>4973</v>
      </c>
      <c r="K80" s="412">
        <f>INT($I80*J80)</f>
        <v>0</v>
      </c>
      <c r="L80" s="411">
        <v>6671</v>
      </c>
      <c r="M80" s="412">
        <f>INT($I80*L80)</f>
        <v>0</v>
      </c>
      <c r="N80" s="411">
        <v>3732</v>
      </c>
      <c r="O80" s="412">
        <f>INT($I80*N80)</f>
        <v>0</v>
      </c>
      <c r="P80" s="411">
        <f>+J80+L80+N80</f>
        <v>15376</v>
      </c>
      <c r="Q80" s="412">
        <f>K80+M80+O80</f>
        <v>0</v>
      </c>
      <c r="R80" s="412"/>
      <c r="S80" s="412"/>
      <c r="T80" s="412"/>
      <c r="U80" s="628" t="s">
        <v>2081</v>
      </c>
      <c r="V80" s="617" t="str">
        <f>+IF(I80&lt;0,"ng","")</f>
        <v/>
      </c>
      <c r="W80" s="617"/>
    </row>
    <row r="81" spans="1:23" ht="24" customHeight="1">
      <c r="A81" s="372" t="s">
        <v>4279</v>
      </c>
      <c r="B81" s="413" t="s">
        <v>0</v>
      </c>
      <c r="C81" s="413" t="s">
        <v>2129</v>
      </c>
      <c r="D81" s="413" t="s">
        <v>2121</v>
      </c>
      <c r="E81" s="414" t="s">
        <v>615</v>
      </c>
      <c r="F81" s="415"/>
      <c r="G81" s="415">
        <f>[5]내역서!F81</f>
        <v>13242</v>
      </c>
      <c r="H81" s="415">
        <v>0</v>
      </c>
      <c r="I81" s="415"/>
      <c r="J81" s="416">
        <v>4973</v>
      </c>
      <c r="K81" s="417">
        <f t="shared" ref="K81" si="125">INT($I81*J81)</f>
        <v>0</v>
      </c>
      <c r="L81" s="416">
        <v>6671</v>
      </c>
      <c r="M81" s="417">
        <f t="shared" ref="M81" si="126">INT($I81*L81)</f>
        <v>0</v>
      </c>
      <c r="N81" s="416">
        <v>3732</v>
      </c>
      <c r="O81" s="417">
        <f t="shared" ref="O81" si="127">INT($I81*N81)</f>
        <v>0</v>
      </c>
      <c r="P81" s="416">
        <f t="shared" ref="P81" si="128">+J81+L81+N81</f>
        <v>15376</v>
      </c>
      <c r="Q81" s="417">
        <f t="shared" ref="Q81" si="129">K81+M81+O81</f>
        <v>0</v>
      </c>
      <c r="R81" s="417">
        <f t="shared" ref="R81" si="130">I81-I80</f>
        <v>0</v>
      </c>
      <c r="S81" s="417">
        <f t="shared" ref="S81:T81" si="131">P81-P80</f>
        <v>0</v>
      </c>
      <c r="T81" s="417">
        <f t="shared" si="131"/>
        <v>0</v>
      </c>
      <c r="U81" s="629" t="s">
        <v>4299</v>
      </c>
      <c r="V81" s="619" t="str">
        <f t="shared" ref="V81" si="132">+IF(I81&lt;0,"ng","")</f>
        <v/>
      </c>
      <c r="W81" s="619"/>
    </row>
    <row r="82" spans="1:23" s="401" customFormat="1" ht="24" hidden="1" customHeight="1">
      <c r="A82" s="366" t="s">
        <v>4301</v>
      </c>
      <c r="B82" s="408" t="s">
        <v>0</v>
      </c>
      <c r="C82" s="408" t="s">
        <v>2131</v>
      </c>
      <c r="D82" s="408" t="s">
        <v>2121</v>
      </c>
      <c r="E82" s="409" t="s">
        <v>615</v>
      </c>
      <c r="F82" s="410"/>
      <c r="G82" s="410">
        <f>[5]내역서!F82</f>
        <v>1500</v>
      </c>
      <c r="H82" s="410">
        <v>0</v>
      </c>
      <c r="I82" s="410"/>
      <c r="J82" s="411">
        <v>2892</v>
      </c>
      <c r="K82" s="412">
        <f>INT($I82*J82)</f>
        <v>0</v>
      </c>
      <c r="L82" s="411">
        <v>3918</v>
      </c>
      <c r="M82" s="412">
        <f>INT($I82*L82)</f>
        <v>0</v>
      </c>
      <c r="N82" s="411">
        <v>2181</v>
      </c>
      <c r="O82" s="412">
        <f>INT($I82*N82)</f>
        <v>0</v>
      </c>
      <c r="P82" s="411">
        <f>+J82+L82+N82</f>
        <v>8991</v>
      </c>
      <c r="Q82" s="412">
        <f>K82+M82+O82</f>
        <v>0</v>
      </c>
      <c r="R82" s="412"/>
      <c r="S82" s="412"/>
      <c r="T82" s="412"/>
      <c r="U82" s="628" t="s">
        <v>2081</v>
      </c>
      <c r="V82" s="617" t="str">
        <f>+IF(I82&lt;0,"ng","")</f>
        <v/>
      </c>
      <c r="W82" s="617"/>
    </row>
    <row r="83" spans="1:23" ht="24" hidden="1" customHeight="1">
      <c r="A83" s="372" t="s">
        <v>4279</v>
      </c>
      <c r="B83" s="413" t="s">
        <v>0</v>
      </c>
      <c r="C83" s="413" t="s">
        <v>2131</v>
      </c>
      <c r="D83" s="413" t="s">
        <v>2121</v>
      </c>
      <c r="E83" s="414" t="s">
        <v>615</v>
      </c>
      <c r="F83" s="415"/>
      <c r="G83" s="415">
        <f>[5]내역서!F83</f>
        <v>1500</v>
      </c>
      <c r="H83" s="415">
        <v>0</v>
      </c>
      <c r="I83" s="415"/>
      <c r="J83" s="416">
        <v>2892</v>
      </c>
      <c r="K83" s="417">
        <f t="shared" ref="K83" si="133">INT($I83*J83)</f>
        <v>0</v>
      </c>
      <c r="L83" s="416">
        <v>3918</v>
      </c>
      <c r="M83" s="417">
        <f t="shared" ref="M83" si="134">INT($I83*L83)</f>
        <v>0</v>
      </c>
      <c r="N83" s="416">
        <v>2181</v>
      </c>
      <c r="O83" s="417">
        <f t="shared" ref="O83" si="135">INT($I83*N83)</f>
        <v>0</v>
      </c>
      <c r="P83" s="416">
        <f t="shared" ref="P83" si="136">+J83+L83+N83</f>
        <v>8991</v>
      </c>
      <c r="Q83" s="417">
        <f t="shared" ref="Q83" si="137">K83+M83+O83</f>
        <v>0</v>
      </c>
      <c r="R83" s="417">
        <f t="shared" ref="R83" si="138">I83-I82</f>
        <v>0</v>
      </c>
      <c r="S83" s="417">
        <f t="shared" ref="S83:T83" si="139">P83-P82</f>
        <v>0</v>
      </c>
      <c r="T83" s="417">
        <f t="shared" si="139"/>
        <v>0</v>
      </c>
      <c r="U83" s="629" t="s">
        <v>4302</v>
      </c>
      <c r="V83" s="619" t="str">
        <f t="shared" ref="V83" si="140">+IF(I83&lt;0,"ng","")</f>
        <v/>
      </c>
      <c r="W83" s="619"/>
    </row>
    <row r="84" spans="1:23" s="401" customFormat="1" ht="24" hidden="1" customHeight="1">
      <c r="A84" s="366" t="s">
        <v>4285</v>
      </c>
      <c r="B84" s="408" t="s">
        <v>0</v>
      </c>
      <c r="C84" s="408" t="s">
        <v>2133</v>
      </c>
      <c r="D84" s="408" t="s">
        <v>2121</v>
      </c>
      <c r="E84" s="409" t="s">
        <v>615</v>
      </c>
      <c r="F84" s="410">
        <v>37348</v>
      </c>
      <c r="G84" s="410">
        <f>[5]내역서!F84</f>
        <v>0</v>
      </c>
      <c r="H84" s="410">
        <f>G84</f>
        <v>0</v>
      </c>
      <c r="I84" s="410"/>
      <c r="J84" s="411">
        <v>1796.6</v>
      </c>
      <c r="K84" s="412">
        <f>INT($I84*J84)</f>
        <v>0</v>
      </c>
      <c r="L84" s="411">
        <v>1122.7</v>
      </c>
      <c r="M84" s="412">
        <f>INT($I84*L84)</f>
        <v>0</v>
      </c>
      <c r="N84" s="411">
        <v>1183.5</v>
      </c>
      <c r="O84" s="412">
        <f>INT($I84*N84)</f>
        <v>0</v>
      </c>
      <c r="P84" s="411">
        <f>+J84+L84+N84</f>
        <v>4102.8</v>
      </c>
      <c r="Q84" s="412">
        <f>K84+M84+O84</f>
        <v>0</v>
      </c>
      <c r="R84" s="412"/>
      <c r="S84" s="412"/>
      <c r="T84" s="412"/>
      <c r="U84" s="409" t="s">
        <v>0</v>
      </c>
      <c r="V84" s="617" t="str">
        <f>+IF(I84&lt;0,"ng","")</f>
        <v/>
      </c>
      <c r="W84" s="617"/>
    </row>
    <row r="85" spans="1:23" ht="24" hidden="1" customHeight="1">
      <c r="A85" s="372" t="s">
        <v>4303</v>
      </c>
      <c r="B85" s="413" t="s">
        <v>0</v>
      </c>
      <c r="C85" s="413" t="s">
        <v>685</v>
      </c>
      <c r="D85" s="413" t="s">
        <v>684</v>
      </c>
      <c r="E85" s="414" t="s">
        <v>651</v>
      </c>
      <c r="F85" s="415">
        <v>37348</v>
      </c>
      <c r="G85" s="415">
        <f>[5]내역서!F85</f>
        <v>0</v>
      </c>
      <c r="H85" s="415">
        <f>G85</f>
        <v>0</v>
      </c>
      <c r="I85" s="415"/>
      <c r="J85" s="416">
        <v>1796.6</v>
      </c>
      <c r="K85" s="417">
        <f t="shared" si="73"/>
        <v>0</v>
      </c>
      <c r="L85" s="416">
        <v>1122.7</v>
      </c>
      <c r="M85" s="417">
        <f t="shared" si="74"/>
        <v>0</v>
      </c>
      <c r="N85" s="416">
        <v>1183.5</v>
      </c>
      <c r="O85" s="417">
        <f t="shared" si="75"/>
        <v>0</v>
      </c>
      <c r="P85" s="416">
        <f t="shared" si="22"/>
        <v>4102.8</v>
      </c>
      <c r="Q85" s="417">
        <f t="shared" si="12"/>
        <v>0</v>
      </c>
      <c r="R85" s="417">
        <f t="shared" ref="R85" si="141">I85-I84</f>
        <v>0</v>
      </c>
      <c r="S85" s="417">
        <f t="shared" ref="S85:T85" si="142">P85-P84</f>
        <v>0</v>
      </c>
      <c r="T85" s="417">
        <f t="shared" si="142"/>
        <v>0</v>
      </c>
      <c r="U85" s="414"/>
      <c r="V85" s="619" t="str">
        <f t="shared" ref="V85" si="143">+IF(I85&lt;0,"ng","")</f>
        <v/>
      </c>
      <c r="W85" s="619"/>
    </row>
    <row r="86" spans="1:23" s="401" customFormat="1" ht="24" customHeight="1">
      <c r="A86" s="366" t="s">
        <v>4285</v>
      </c>
      <c r="B86" s="408" t="s">
        <v>0</v>
      </c>
      <c r="C86" s="408" t="s">
        <v>2134</v>
      </c>
      <c r="D86" s="408" t="s">
        <v>2121</v>
      </c>
      <c r="E86" s="409" t="s">
        <v>615</v>
      </c>
      <c r="F86" s="410">
        <v>0</v>
      </c>
      <c r="G86" s="410">
        <f>[5]내역서!F86</f>
        <v>28618</v>
      </c>
      <c r="H86" s="410">
        <v>0</v>
      </c>
      <c r="I86" s="410"/>
      <c r="J86" s="411">
        <v>975</v>
      </c>
      <c r="K86" s="412">
        <f>INT($I86*J86)</f>
        <v>0</v>
      </c>
      <c r="L86" s="411">
        <v>1315</v>
      </c>
      <c r="M86" s="412">
        <f>INT($I86*L86)</f>
        <v>0</v>
      </c>
      <c r="N86" s="411">
        <v>708</v>
      </c>
      <c r="O86" s="412">
        <f>INT($I86*N86)</f>
        <v>0</v>
      </c>
      <c r="P86" s="411">
        <f>+J86+L86+N86</f>
        <v>2998</v>
      </c>
      <c r="Q86" s="412">
        <f>K86+M86+O86</f>
        <v>0</v>
      </c>
      <c r="R86" s="412"/>
      <c r="S86" s="412"/>
      <c r="T86" s="412"/>
      <c r="U86" s="628" t="s">
        <v>2081</v>
      </c>
      <c r="V86" s="617" t="str">
        <f>+IF(I86&lt;0,"ng","")</f>
        <v/>
      </c>
      <c r="W86" s="617"/>
    </row>
    <row r="87" spans="1:23" ht="24" customHeight="1">
      <c r="A87" s="372" t="s">
        <v>2072</v>
      </c>
      <c r="B87" s="413" t="s">
        <v>0</v>
      </c>
      <c r="C87" s="413" t="s">
        <v>4304</v>
      </c>
      <c r="D87" s="413" t="s">
        <v>684</v>
      </c>
      <c r="E87" s="414" t="s">
        <v>651</v>
      </c>
      <c r="F87" s="415">
        <v>0</v>
      </c>
      <c r="G87" s="415">
        <f>[5]내역서!F87</f>
        <v>28618</v>
      </c>
      <c r="H87" s="415">
        <v>0</v>
      </c>
      <c r="I87" s="415"/>
      <c r="J87" s="416">
        <v>975</v>
      </c>
      <c r="K87" s="417">
        <f t="shared" si="73"/>
        <v>0</v>
      </c>
      <c r="L87" s="416">
        <v>1315</v>
      </c>
      <c r="M87" s="417">
        <f t="shared" si="74"/>
        <v>0</v>
      </c>
      <c r="N87" s="416">
        <v>708</v>
      </c>
      <c r="O87" s="417">
        <f t="shared" si="75"/>
        <v>0</v>
      </c>
      <c r="P87" s="416">
        <f t="shared" ref="P87:P89" si="144">+J87+L87+N87</f>
        <v>2998</v>
      </c>
      <c r="Q87" s="417">
        <f t="shared" si="12"/>
        <v>0</v>
      </c>
      <c r="R87" s="417">
        <f t="shared" ref="R87" si="145">I87-I86</f>
        <v>0</v>
      </c>
      <c r="S87" s="417">
        <f t="shared" ref="S87:T87" si="146">P87-P86</f>
        <v>0</v>
      </c>
      <c r="T87" s="417">
        <f t="shared" si="146"/>
        <v>0</v>
      </c>
      <c r="U87" s="629" t="s">
        <v>623</v>
      </c>
      <c r="V87" s="619" t="str">
        <f t="shared" ref="V87" si="147">+IF(I87&lt;0,"ng","")</f>
        <v/>
      </c>
      <c r="W87" s="619"/>
    </row>
    <row r="88" spans="1:23" s="401" customFormat="1" ht="24" hidden="1" customHeight="1">
      <c r="A88" s="366" t="s">
        <v>4301</v>
      </c>
      <c r="B88" s="408" t="s">
        <v>0</v>
      </c>
      <c r="C88" s="632" t="s">
        <v>1778</v>
      </c>
      <c r="D88" s="632" t="s">
        <v>620</v>
      </c>
      <c r="E88" s="633" t="s">
        <v>615</v>
      </c>
      <c r="F88" s="410">
        <v>0</v>
      </c>
      <c r="G88" s="410">
        <f>[5]내역서!F88</f>
        <v>2549</v>
      </c>
      <c r="H88" s="410"/>
      <c r="I88" s="410">
        <f>내역서!F88</f>
        <v>0</v>
      </c>
      <c r="J88" s="411">
        <v>1060</v>
      </c>
      <c r="K88" s="412">
        <f>INT($I88*J88)</f>
        <v>0</v>
      </c>
      <c r="L88" s="411">
        <v>904.8</v>
      </c>
      <c r="M88" s="412">
        <f>INT($I88*L88)</f>
        <v>0</v>
      </c>
      <c r="N88" s="411">
        <v>596.1</v>
      </c>
      <c r="O88" s="412">
        <f>INT($I88*N88)</f>
        <v>0</v>
      </c>
      <c r="P88" s="411">
        <f>+J88+L88+N88</f>
        <v>2560.9</v>
      </c>
      <c r="Q88" s="412">
        <f>K88+M88+O88</f>
        <v>0</v>
      </c>
      <c r="R88" s="412"/>
      <c r="S88" s="412"/>
      <c r="T88" s="412"/>
      <c r="U88" s="628" t="s">
        <v>2136</v>
      </c>
      <c r="V88" s="617" t="str">
        <f>+IF(I88&lt;0,"ng","")</f>
        <v/>
      </c>
      <c r="W88" s="617"/>
    </row>
    <row r="89" spans="1:23" ht="24" hidden="1" customHeight="1">
      <c r="A89" s="372" t="s">
        <v>4279</v>
      </c>
      <c r="B89" s="413" t="s">
        <v>0</v>
      </c>
      <c r="C89" s="634" t="s">
        <v>4305</v>
      </c>
      <c r="D89" s="634" t="s">
        <v>620</v>
      </c>
      <c r="E89" s="635" t="s">
        <v>615</v>
      </c>
      <c r="F89" s="415">
        <v>0</v>
      </c>
      <c r="G89" s="415">
        <f>[5]내역서!F89</f>
        <v>2549</v>
      </c>
      <c r="H89" s="415"/>
      <c r="I89" s="415">
        <f>내역서!F89</f>
        <v>0</v>
      </c>
      <c r="J89" s="416">
        <v>1060</v>
      </c>
      <c r="K89" s="417">
        <f t="shared" si="73"/>
        <v>0</v>
      </c>
      <c r="L89" s="416">
        <v>904.8</v>
      </c>
      <c r="M89" s="417">
        <f t="shared" si="74"/>
        <v>0</v>
      </c>
      <c r="N89" s="416">
        <v>596.1</v>
      </c>
      <c r="O89" s="417">
        <f t="shared" si="75"/>
        <v>0</v>
      </c>
      <c r="P89" s="416">
        <f t="shared" si="144"/>
        <v>2560.9</v>
      </c>
      <c r="Q89" s="417">
        <f t="shared" si="12"/>
        <v>0</v>
      </c>
      <c r="R89" s="417">
        <f t="shared" ref="R89" si="148">I89-I88</f>
        <v>0</v>
      </c>
      <c r="S89" s="417">
        <f t="shared" ref="S89:T89" si="149">P89-P88</f>
        <v>0</v>
      </c>
      <c r="T89" s="417">
        <f t="shared" si="149"/>
        <v>0</v>
      </c>
      <c r="U89" s="629" t="s">
        <v>4306</v>
      </c>
      <c r="V89" s="619" t="str">
        <f t="shared" ref="V89" si="150">+IF(I89&lt;0,"ng","")</f>
        <v/>
      </c>
      <c r="W89" s="619"/>
    </row>
    <row r="90" spans="1:23" s="401" customFormat="1" ht="24" hidden="1" customHeight="1">
      <c r="A90" s="366" t="s">
        <v>4285</v>
      </c>
      <c r="B90" s="395" t="s">
        <v>4</v>
      </c>
      <c r="C90" s="395" t="s">
        <v>2139</v>
      </c>
      <c r="D90" s="395" t="s">
        <v>0</v>
      </c>
      <c r="E90" s="396" t="s">
        <v>0</v>
      </c>
      <c r="F90" s="397">
        <v>0</v>
      </c>
      <c r="G90" s="397">
        <f>[5]내역서!F90</f>
        <v>0</v>
      </c>
      <c r="H90" s="397">
        <v>0</v>
      </c>
      <c r="I90" s="397">
        <f>내역서!F90</f>
        <v>0</v>
      </c>
      <c r="J90" s="398"/>
      <c r="K90" s="399">
        <f>K92+K230+K342+K456</f>
        <v>0</v>
      </c>
      <c r="L90" s="398"/>
      <c r="M90" s="399">
        <f>M92+M230+M342+M456</f>
        <v>0</v>
      </c>
      <c r="N90" s="398"/>
      <c r="O90" s="399">
        <f>O92+O230+O342+O456</f>
        <v>0</v>
      </c>
      <c r="P90" s="397"/>
      <c r="Q90" s="399">
        <f>K90+M90+O90</f>
        <v>0</v>
      </c>
      <c r="R90" s="399"/>
      <c r="S90" s="399"/>
      <c r="T90" s="399"/>
      <c r="U90" s="400" t="s">
        <v>0</v>
      </c>
      <c r="V90" s="617" t="str">
        <f>+IF(I90&lt;0,"ng","")</f>
        <v/>
      </c>
      <c r="W90" s="617"/>
    </row>
    <row r="91" spans="1:23" ht="24" hidden="1" customHeight="1">
      <c r="A91" s="372" t="s">
        <v>2219</v>
      </c>
      <c r="B91" s="402" t="s">
        <v>4</v>
      </c>
      <c r="C91" s="402" t="s">
        <v>686</v>
      </c>
      <c r="D91" s="402" t="s">
        <v>0</v>
      </c>
      <c r="E91" s="403" t="s">
        <v>0</v>
      </c>
      <c r="F91" s="404">
        <v>0</v>
      </c>
      <c r="G91" s="404">
        <f>[5]내역서!F91</f>
        <v>0</v>
      </c>
      <c r="H91" s="404">
        <v>0</v>
      </c>
      <c r="I91" s="404">
        <f>내역서!F91</f>
        <v>0</v>
      </c>
      <c r="J91" s="405"/>
      <c r="K91" s="406">
        <f>K93+K231+K343+K457</f>
        <v>0</v>
      </c>
      <c r="L91" s="405"/>
      <c r="M91" s="406">
        <f>M93+M231+M343+M457</f>
        <v>0</v>
      </c>
      <c r="N91" s="405"/>
      <c r="O91" s="406">
        <f>O93+O231+O343+O457</f>
        <v>0</v>
      </c>
      <c r="P91" s="404"/>
      <c r="Q91" s="406">
        <f t="shared" si="12"/>
        <v>0</v>
      </c>
      <c r="R91" s="406">
        <f t="shared" ref="R91" si="151">I91-I90</f>
        <v>0</v>
      </c>
      <c r="S91" s="406">
        <f t="shared" ref="S91:T91" si="152">P91-P90</f>
        <v>0</v>
      </c>
      <c r="T91" s="406">
        <f t="shared" si="152"/>
        <v>0</v>
      </c>
      <c r="U91" s="407"/>
      <c r="V91" s="619" t="str">
        <f t="shared" ref="V91" si="153">+IF(I91&lt;0,"ng","")</f>
        <v/>
      </c>
      <c r="W91" s="619"/>
    </row>
    <row r="92" spans="1:23" s="401" customFormat="1" ht="24" hidden="1" customHeight="1">
      <c r="A92" s="366" t="s">
        <v>4307</v>
      </c>
      <c r="B92" s="436" t="s">
        <v>2141</v>
      </c>
      <c r="C92" s="436" t="s">
        <v>2142</v>
      </c>
      <c r="D92" s="436" t="s">
        <v>0</v>
      </c>
      <c r="E92" s="437" t="s">
        <v>0</v>
      </c>
      <c r="F92" s="438">
        <v>0</v>
      </c>
      <c r="G92" s="438">
        <f>[5]내역서!F92</f>
        <v>0</v>
      </c>
      <c r="H92" s="438">
        <v>0</v>
      </c>
      <c r="I92" s="438">
        <f>내역서!F92</f>
        <v>0</v>
      </c>
      <c r="J92" s="439"/>
      <c r="K92" s="440">
        <f>K94+K218</f>
        <v>0</v>
      </c>
      <c r="L92" s="439"/>
      <c r="M92" s="440">
        <f>M94+M218</f>
        <v>0</v>
      </c>
      <c r="N92" s="439"/>
      <c r="O92" s="440">
        <f>O94+O218</f>
        <v>0</v>
      </c>
      <c r="P92" s="438"/>
      <c r="Q92" s="440">
        <f>K92+M92+O92</f>
        <v>0</v>
      </c>
      <c r="R92" s="440"/>
      <c r="S92" s="440"/>
      <c r="T92" s="440"/>
      <c r="U92" s="441" t="s">
        <v>0</v>
      </c>
      <c r="V92" s="617" t="str">
        <f>+IF(I92&lt;0,"ng","")</f>
        <v/>
      </c>
      <c r="W92" s="617"/>
    </row>
    <row r="93" spans="1:23" ht="24" hidden="1" customHeight="1">
      <c r="A93" s="372" t="s">
        <v>2072</v>
      </c>
      <c r="B93" s="442" t="s">
        <v>1784</v>
      </c>
      <c r="C93" s="442" t="s">
        <v>687</v>
      </c>
      <c r="D93" s="442" t="s">
        <v>0</v>
      </c>
      <c r="E93" s="443" t="s">
        <v>0</v>
      </c>
      <c r="F93" s="444">
        <v>0</v>
      </c>
      <c r="G93" s="444">
        <f>[5]내역서!F93</f>
        <v>0</v>
      </c>
      <c r="H93" s="444">
        <v>0</v>
      </c>
      <c r="I93" s="444">
        <f>내역서!F93</f>
        <v>0</v>
      </c>
      <c r="J93" s="445"/>
      <c r="K93" s="446">
        <f>K95+K219</f>
        <v>0</v>
      </c>
      <c r="L93" s="445"/>
      <c r="M93" s="446">
        <f>M95+M219</f>
        <v>0</v>
      </c>
      <c r="N93" s="445"/>
      <c r="O93" s="446">
        <f>O95+O219</f>
        <v>0</v>
      </c>
      <c r="P93" s="444"/>
      <c r="Q93" s="446">
        <f t="shared" si="12"/>
        <v>0</v>
      </c>
      <c r="R93" s="446">
        <f t="shared" ref="R93" si="154">I93-I92</f>
        <v>0</v>
      </c>
      <c r="S93" s="446">
        <f t="shared" ref="S93:T93" si="155">P93-P92</f>
        <v>0</v>
      </c>
      <c r="T93" s="446">
        <f t="shared" si="155"/>
        <v>0</v>
      </c>
      <c r="U93" s="447"/>
      <c r="V93" s="619" t="str">
        <f t="shared" ref="V93" si="156">+IF(I93&lt;0,"ng","")</f>
        <v/>
      </c>
      <c r="W93" s="619"/>
    </row>
    <row r="94" spans="1:23" s="401" customFormat="1" ht="24" hidden="1" customHeight="1">
      <c r="A94" s="366" t="s">
        <v>4285</v>
      </c>
      <c r="B94" s="448" t="s">
        <v>5</v>
      </c>
      <c r="C94" s="448" t="s">
        <v>2144</v>
      </c>
      <c r="D94" s="448" t="s">
        <v>0</v>
      </c>
      <c r="E94" s="449" t="s">
        <v>0</v>
      </c>
      <c r="F94" s="450">
        <v>0</v>
      </c>
      <c r="G94" s="450">
        <f>[5]내역서!F94</f>
        <v>0</v>
      </c>
      <c r="H94" s="450">
        <v>0</v>
      </c>
      <c r="I94" s="450">
        <f>내역서!F94</f>
        <v>0</v>
      </c>
      <c r="J94" s="451"/>
      <c r="K94" s="452">
        <f>SUMIF($A$96:$A$217,"당초",K96:K217)</f>
        <v>0</v>
      </c>
      <c r="L94" s="451"/>
      <c r="M94" s="452">
        <f>SUMIF($A$96:$A$217,"당초",M96:M217)</f>
        <v>0</v>
      </c>
      <c r="N94" s="451"/>
      <c r="O94" s="452">
        <f>SUMIF($A$96:$A$217,"당초",O96:O217)</f>
        <v>0</v>
      </c>
      <c r="P94" s="450"/>
      <c r="Q94" s="452">
        <f>K94+M94+O94</f>
        <v>0</v>
      </c>
      <c r="R94" s="452"/>
      <c r="S94" s="452"/>
      <c r="T94" s="452"/>
      <c r="U94" s="453" t="s">
        <v>0</v>
      </c>
      <c r="V94" s="617" t="str">
        <f>+IF(I94&lt;0,"ng","")</f>
        <v/>
      </c>
      <c r="W94" s="617"/>
    </row>
    <row r="95" spans="1:23" ht="24" hidden="1" customHeight="1">
      <c r="A95" s="372" t="s">
        <v>2219</v>
      </c>
      <c r="B95" s="454" t="s">
        <v>5</v>
      </c>
      <c r="C95" s="454" t="s">
        <v>688</v>
      </c>
      <c r="D95" s="454" t="s">
        <v>0</v>
      </c>
      <c r="E95" s="455" t="s">
        <v>0</v>
      </c>
      <c r="F95" s="456">
        <v>0</v>
      </c>
      <c r="G95" s="456">
        <f>[5]내역서!F95</f>
        <v>0</v>
      </c>
      <c r="H95" s="456">
        <v>0</v>
      </c>
      <c r="I95" s="456">
        <f>내역서!F95</f>
        <v>0</v>
      </c>
      <c r="J95" s="457"/>
      <c r="K95" s="458">
        <f>SUMIF($A$96:$A$217,"변경",K96:K217)</f>
        <v>0</v>
      </c>
      <c r="L95" s="457"/>
      <c r="M95" s="458">
        <f>SUMIF($A$96:$A$217,"변경",M96:M217)</f>
        <v>0</v>
      </c>
      <c r="N95" s="457"/>
      <c r="O95" s="458">
        <f>SUMIF($A$96:$A$217,"변경",O96:O217)</f>
        <v>0</v>
      </c>
      <c r="P95" s="456"/>
      <c r="Q95" s="458">
        <f>K95+M95+O95</f>
        <v>0</v>
      </c>
      <c r="R95" s="458">
        <f t="shared" ref="R95" si="157">I95-I94</f>
        <v>0</v>
      </c>
      <c r="S95" s="458">
        <f t="shared" ref="S95:T95" si="158">P95-P94</f>
        <v>0</v>
      </c>
      <c r="T95" s="458">
        <f t="shared" si="158"/>
        <v>0</v>
      </c>
      <c r="U95" s="459"/>
      <c r="V95" s="619" t="str">
        <f t="shared" ref="V95" si="159">+IF(I95&lt;0,"ng","")</f>
        <v/>
      </c>
      <c r="W95" s="619"/>
    </row>
    <row r="96" spans="1:23" s="401" customFormat="1" ht="24" hidden="1" customHeight="1">
      <c r="A96" s="366" t="s">
        <v>4285</v>
      </c>
      <c r="B96" s="408" t="s">
        <v>0</v>
      </c>
      <c r="C96" s="408" t="s">
        <v>2145</v>
      </c>
      <c r="D96" s="408" t="s">
        <v>2146</v>
      </c>
      <c r="E96" s="409" t="s">
        <v>615</v>
      </c>
      <c r="F96" s="410">
        <v>1801.29</v>
      </c>
      <c r="G96" s="410">
        <f>[5]내역서!F96</f>
        <v>1801.29</v>
      </c>
      <c r="H96" s="410">
        <f>G96</f>
        <v>1801.29</v>
      </c>
      <c r="I96" s="410">
        <f>내역서!F96</f>
        <v>0</v>
      </c>
      <c r="J96" s="411">
        <v>1130.5999999999999</v>
      </c>
      <c r="K96" s="412">
        <f>INT($I96*J96)</f>
        <v>0</v>
      </c>
      <c r="L96" s="411">
        <v>7690.9</v>
      </c>
      <c r="M96" s="412">
        <f>INT($I96*L96)</f>
        <v>0</v>
      </c>
      <c r="N96" s="411">
        <v>2165.5</v>
      </c>
      <c r="O96" s="412">
        <f>INT($I96*N96)</f>
        <v>0</v>
      </c>
      <c r="P96" s="411">
        <f>+J96+L96+N96</f>
        <v>10987</v>
      </c>
      <c r="Q96" s="412">
        <f>K96+M96+O96</f>
        <v>0</v>
      </c>
      <c r="R96" s="412"/>
      <c r="S96" s="412"/>
      <c r="T96" s="412"/>
      <c r="U96" s="409" t="s">
        <v>0</v>
      </c>
      <c r="V96" s="617" t="str">
        <f>+IF(I96&lt;0,"ng","")</f>
        <v/>
      </c>
      <c r="W96" s="617"/>
    </row>
    <row r="97" spans="1:23" ht="24" hidden="1" customHeight="1">
      <c r="A97" s="372" t="s">
        <v>2072</v>
      </c>
      <c r="B97" s="413" t="s">
        <v>0</v>
      </c>
      <c r="C97" s="413" t="s">
        <v>689</v>
      </c>
      <c r="D97" s="413" t="s">
        <v>690</v>
      </c>
      <c r="E97" s="414" t="s">
        <v>651</v>
      </c>
      <c r="F97" s="415">
        <v>1801.29</v>
      </c>
      <c r="G97" s="415">
        <f>[5]내역서!F97</f>
        <v>1801.29</v>
      </c>
      <c r="H97" s="415">
        <f t="shared" ref="H97:H159" si="160">G97</f>
        <v>1801.29</v>
      </c>
      <c r="I97" s="415">
        <f>내역서!F97</f>
        <v>0</v>
      </c>
      <c r="J97" s="416">
        <v>1130.5999999999999</v>
      </c>
      <c r="K97" s="417">
        <f t="shared" ref="K97:K127" si="161">INT($I97*J97)</f>
        <v>0</v>
      </c>
      <c r="L97" s="416">
        <v>7690.9</v>
      </c>
      <c r="M97" s="417">
        <f t="shared" ref="M97:M127" si="162">INT($I97*L97)</f>
        <v>0</v>
      </c>
      <c r="N97" s="416">
        <v>2165.5</v>
      </c>
      <c r="O97" s="417">
        <f t="shared" ref="O97:O127" si="163">INT($I97*N97)</f>
        <v>0</v>
      </c>
      <c r="P97" s="416">
        <f t="shared" ref="P97:P159" si="164">+J97+L97+N97</f>
        <v>10987</v>
      </c>
      <c r="Q97" s="417">
        <f t="shared" si="12"/>
        <v>0</v>
      </c>
      <c r="R97" s="417">
        <f t="shared" ref="R97" si="165">I97-I96</f>
        <v>0</v>
      </c>
      <c r="S97" s="417">
        <f t="shared" ref="S97:T97" si="166">P97-P96</f>
        <v>0</v>
      </c>
      <c r="T97" s="417">
        <f t="shared" si="166"/>
        <v>0</v>
      </c>
      <c r="U97" s="414"/>
      <c r="V97" s="619" t="str">
        <f t="shared" ref="V97" si="167">+IF(I97&lt;0,"ng","")</f>
        <v/>
      </c>
      <c r="W97" s="619"/>
    </row>
    <row r="98" spans="1:23" s="401" customFormat="1" ht="24" hidden="1" customHeight="1">
      <c r="A98" s="366" t="s">
        <v>2055</v>
      </c>
      <c r="B98" s="408" t="s">
        <v>0</v>
      </c>
      <c r="C98" s="408" t="s">
        <v>2147</v>
      </c>
      <c r="D98" s="408" t="s">
        <v>2148</v>
      </c>
      <c r="E98" s="409" t="s">
        <v>615</v>
      </c>
      <c r="F98" s="410">
        <v>7654.86</v>
      </c>
      <c r="G98" s="410">
        <f>[5]내역서!F98</f>
        <v>7654.86</v>
      </c>
      <c r="H98" s="410">
        <f>G98</f>
        <v>7654.86</v>
      </c>
      <c r="I98" s="410">
        <f>내역서!F98</f>
        <v>0</v>
      </c>
      <c r="J98" s="411">
        <v>1487.6</v>
      </c>
      <c r="K98" s="412">
        <f>INT($I98*J98)</f>
        <v>0</v>
      </c>
      <c r="L98" s="411">
        <v>10074.700000000001</v>
      </c>
      <c r="M98" s="412">
        <f>INT($I98*L98)</f>
        <v>0</v>
      </c>
      <c r="N98" s="411">
        <v>2830.5</v>
      </c>
      <c r="O98" s="412">
        <f>INT($I98*N98)</f>
        <v>0</v>
      </c>
      <c r="P98" s="411">
        <f>+J98+L98+N98</f>
        <v>14392.800000000001</v>
      </c>
      <c r="Q98" s="412">
        <f>K98+M98+O98</f>
        <v>0</v>
      </c>
      <c r="R98" s="412"/>
      <c r="S98" s="412"/>
      <c r="T98" s="412"/>
      <c r="U98" s="409" t="s">
        <v>0</v>
      </c>
      <c r="V98" s="617" t="str">
        <f>+IF(I98&lt;0,"ng","")</f>
        <v/>
      </c>
      <c r="W98" s="617"/>
    </row>
    <row r="99" spans="1:23" ht="24" hidden="1" customHeight="1">
      <c r="A99" s="372" t="s">
        <v>2072</v>
      </c>
      <c r="B99" s="413" t="s">
        <v>0</v>
      </c>
      <c r="C99" s="413" t="s">
        <v>691</v>
      </c>
      <c r="D99" s="413" t="s">
        <v>692</v>
      </c>
      <c r="E99" s="414" t="s">
        <v>651</v>
      </c>
      <c r="F99" s="415">
        <v>7654.86</v>
      </c>
      <c r="G99" s="415">
        <f>[5]내역서!F99</f>
        <v>7654.86</v>
      </c>
      <c r="H99" s="415">
        <f t="shared" si="160"/>
        <v>7654.86</v>
      </c>
      <c r="I99" s="415">
        <f>내역서!F99</f>
        <v>0</v>
      </c>
      <c r="J99" s="416">
        <v>1487.6</v>
      </c>
      <c r="K99" s="417">
        <f t="shared" si="161"/>
        <v>0</v>
      </c>
      <c r="L99" s="416">
        <v>10074.700000000001</v>
      </c>
      <c r="M99" s="417">
        <f t="shared" si="162"/>
        <v>0</v>
      </c>
      <c r="N99" s="416">
        <v>2830.5</v>
      </c>
      <c r="O99" s="417">
        <f t="shared" si="163"/>
        <v>0</v>
      </c>
      <c r="P99" s="416">
        <f t="shared" si="164"/>
        <v>14392.800000000001</v>
      </c>
      <c r="Q99" s="417">
        <f t="shared" si="12"/>
        <v>0</v>
      </c>
      <c r="R99" s="417">
        <f t="shared" ref="R99" si="168">I99-I98</f>
        <v>0</v>
      </c>
      <c r="S99" s="417">
        <f t="shared" ref="S99:T99" si="169">P99-P98</f>
        <v>0</v>
      </c>
      <c r="T99" s="417">
        <f t="shared" si="169"/>
        <v>0</v>
      </c>
      <c r="U99" s="414"/>
      <c r="V99" s="619" t="str">
        <f t="shared" ref="V99" si="170">+IF(I99&lt;0,"ng","")</f>
        <v/>
      </c>
      <c r="W99" s="619"/>
    </row>
    <row r="100" spans="1:23" s="401" customFormat="1" ht="24" hidden="1" customHeight="1">
      <c r="A100" s="366" t="s">
        <v>4308</v>
      </c>
      <c r="B100" s="408" t="s">
        <v>0</v>
      </c>
      <c r="C100" s="408" t="s">
        <v>2149</v>
      </c>
      <c r="D100" s="408" t="s">
        <v>2150</v>
      </c>
      <c r="E100" s="409" t="s">
        <v>2104</v>
      </c>
      <c r="F100" s="410">
        <v>91.48</v>
      </c>
      <c r="G100" s="410">
        <f>[5]내역서!F100</f>
        <v>91.48</v>
      </c>
      <c r="H100" s="410">
        <f>G100</f>
        <v>91.48</v>
      </c>
      <c r="I100" s="410">
        <f>내역서!F100</f>
        <v>0</v>
      </c>
      <c r="J100" s="411">
        <v>11266.1</v>
      </c>
      <c r="K100" s="412">
        <f>INT($I100*J100)</f>
        <v>0</v>
      </c>
      <c r="L100" s="411">
        <v>26287.9</v>
      </c>
      <c r="M100" s="412">
        <f>INT($I100*L100)</f>
        <v>0</v>
      </c>
      <c r="N100" s="411">
        <v>0</v>
      </c>
      <c r="O100" s="412">
        <f>INT($I100*N100)</f>
        <v>0</v>
      </c>
      <c r="P100" s="411">
        <f>+J100+L100+N100</f>
        <v>37554</v>
      </c>
      <c r="Q100" s="412">
        <f>K100+M100+O100</f>
        <v>0</v>
      </c>
      <c r="R100" s="412"/>
      <c r="S100" s="412"/>
      <c r="T100" s="412"/>
      <c r="U100" s="409" t="s">
        <v>0</v>
      </c>
      <c r="V100" s="617" t="str">
        <f>+IF(I100&lt;0,"ng","")</f>
        <v/>
      </c>
      <c r="W100" s="617"/>
    </row>
    <row r="101" spans="1:23" ht="24" hidden="1" customHeight="1">
      <c r="A101" s="372" t="s">
        <v>2219</v>
      </c>
      <c r="B101" s="413" t="s">
        <v>0</v>
      </c>
      <c r="C101" s="413" t="s">
        <v>693</v>
      </c>
      <c r="D101" s="413" t="s">
        <v>694</v>
      </c>
      <c r="E101" s="414" t="s">
        <v>671</v>
      </c>
      <c r="F101" s="415">
        <v>91.48</v>
      </c>
      <c r="G101" s="415">
        <f>[5]내역서!F101</f>
        <v>91.48</v>
      </c>
      <c r="H101" s="415">
        <f t="shared" si="160"/>
        <v>91.48</v>
      </c>
      <c r="I101" s="415">
        <f>내역서!F101</f>
        <v>0</v>
      </c>
      <c r="J101" s="416">
        <v>11266.1</v>
      </c>
      <c r="K101" s="417">
        <f t="shared" si="161"/>
        <v>0</v>
      </c>
      <c r="L101" s="416">
        <v>26287.9</v>
      </c>
      <c r="M101" s="417">
        <f t="shared" si="162"/>
        <v>0</v>
      </c>
      <c r="N101" s="416">
        <v>0</v>
      </c>
      <c r="O101" s="417">
        <f t="shared" si="163"/>
        <v>0</v>
      </c>
      <c r="P101" s="416">
        <f t="shared" si="164"/>
        <v>37554</v>
      </c>
      <c r="Q101" s="417">
        <f t="shared" si="12"/>
        <v>0</v>
      </c>
      <c r="R101" s="417">
        <f t="shared" ref="R101" si="171">I101-I100</f>
        <v>0</v>
      </c>
      <c r="S101" s="417">
        <f t="shared" ref="S101:T101" si="172">P101-P100</f>
        <v>0</v>
      </c>
      <c r="T101" s="417">
        <f t="shared" si="172"/>
        <v>0</v>
      </c>
      <c r="U101" s="414"/>
      <c r="V101" s="619" t="str">
        <f t="shared" ref="V101" si="173">+IF(I101&lt;0,"ng","")</f>
        <v/>
      </c>
      <c r="W101" s="619"/>
    </row>
    <row r="102" spans="1:23" s="401" customFormat="1" ht="24" hidden="1" customHeight="1">
      <c r="A102" s="366" t="s">
        <v>4301</v>
      </c>
      <c r="B102" s="408" t="s">
        <v>0</v>
      </c>
      <c r="C102" s="408" t="s">
        <v>2149</v>
      </c>
      <c r="D102" s="408" t="s">
        <v>2151</v>
      </c>
      <c r="E102" s="409" t="s">
        <v>2104</v>
      </c>
      <c r="F102" s="410">
        <v>52.11</v>
      </c>
      <c r="G102" s="410">
        <f>[5]내역서!F102</f>
        <v>52.11</v>
      </c>
      <c r="H102" s="410">
        <f>G102</f>
        <v>52.11</v>
      </c>
      <c r="I102" s="410">
        <f>내역서!F102</f>
        <v>0</v>
      </c>
      <c r="J102" s="411">
        <v>12871.3</v>
      </c>
      <c r="K102" s="412">
        <f>INT($I102*J102)</f>
        <v>0</v>
      </c>
      <c r="L102" s="411">
        <v>30032.7</v>
      </c>
      <c r="M102" s="412">
        <f>INT($I102*L102)</f>
        <v>0</v>
      </c>
      <c r="N102" s="411">
        <v>0</v>
      </c>
      <c r="O102" s="412">
        <f>INT($I102*N102)</f>
        <v>0</v>
      </c>
      <c r="P102" s="411">
        <f>+J102+L102+N102</f>
        <v>42904</v>
      </c>
      <c r="Q102" s="412">
        <f>K102+M102+O102</f>
        <v>0</v>
      </c>
      <c r="R102" s="412"/>
      <c r="S102" s="412"/>
      <c r="T102" s="412"/>
      <c r="U102" s="409" t="s">
        <v>0</v>
      </c>
      <c r="V102" s="617" t="str">
        <f>+IF(I102&lt;0,"ng","")</f>
        <v/>
      </c>
      <c r="W102" s="617"/>
    </row>
    <row r="103" spans="1:23" ht="24" hidden="1" customHeight="1">
      <c r="A103" s="372" t="s">
        <v>4309</v>
      </c>
      <c r="B103" s="413" t="s">
        <v>0</v>
      </c>
      <c r="C103" s="413" t="s">
        <v>693</v>
      </c>
      <c r="D103" s="413" t="s">
        <v>695</v>
      </c>
      <c r="E103" s="414" t="s">
        <v>671</v>
      </c>
      <c r="F103" s="415">
        <v>52.11</v>
      </c>
      <c r="G103" s="415">
        <f>[5]내역서!F103</f>
        <v>52.11</v>
      </c>
      <c r="H103" s="415">
        <f t="shared" si="160"/>
        <v>52.11</v>
      </c>
      <c r="I103" s="415">
        <f>내역서!F103</f>
        <v>0</v>
      </c>
      <c r="J103" s="416">
        <v>12871.3</v>
      </c>
      <c r="K103" s="417">
        <f t="shared" si="161"/>
        <v>0</v>
      </c>
      <c r="L103" s="416">
        <v>30032.7</v>
      </c>
      <c r="M103" s="417">
        <f t="shared" si="162"/>
        <v>0</v>
      </c>
      <c r="N103" s="416">
        <v>0</v>
      </c>
      <c r="O103" s="417">
        <f t="shared" si="163"/>
        <v>0</v>
      </c>
      <c r="P103" s="416">
        <f t="shared" si="164"/>
        <v>42904</v>
      </c>
      <c r="Q103" s="417">
        <f t="shared" si="12"/>
        <v>0</v>
      </c>
      <c r="R103" s="417">
        <f t="shared" ref="R103" si="174">I103-I102</f>
        <v>0</v>
      </c>
      <c r="S103" s="417">
        <f t="shared" ref="S103:T103" si="175">P103-P102</f>
        <v>0</v>
      </c>
      <c r="T103" s="417">
        <f t="shared" si="175"/>
        <v>0</v>
      </c>
      <c r="U103" s="414"/>
      <c r="V103" s="619" t="str">
        <f t="shared" ref="V103" si="176">+IF(I103&lt;0,"ng","")</f>
        <v/>
      </c>
      <c r="W103" s="619"/>
    </row>
    <row r="104" spans="1:23" s="401" customFormat="1" ht="24" hidden="1" customHeight="1">
      <c r="A104" s="366" t="s">
        <v>2055</v>
      </c>
      <c r="B104" s="408" t="s">
        <v>0</v>
      </c>
      <c r="C104" s="408" t="s">
        <v>2149</v>
      </c>
      <c r="D104" s="408" t="s">
        <v>2152</v>
      </c>
      <c r="E104" s="409" t="s">
        <v>2104</v>
      </c>
      <c r="F104" s="410">
        <v>2216.41</v>
      </c>
      <c r="G104" s="410">
        <f>[5]내역서!F104</f>
        <v>2216.41</v>
      </c>
      <c r="H104" s="410">
        <f>G104</f>
        <v>2216.41</v>
      </c>
      <c r="I104" s="410">
        <f>내역서!F104</f>
        <v>0</v>
      </c>
      <c r="J104" s="411">
        <v>15280.1</v>
      </c>
      <c r="K104" s="412">
        <f>INT($I104*J104)</f>
        <v>0</v>
      </c>
      <c r="L104" s="411">
        <v>43491.199999999997</v>
      </c>
      <c r="M104" s="412">
        <f>INT($I104*L104)</f>
        <v>0</v>
      </c>
      <c r="N104" s="411">
        <v>0</v>
      </c>
      <c r="O104" s="412">
        <f>INT($I104*N104)</f>
        <v>0</v>
      </c>
      <c r="P104" s="411">
        <f>+J104+L104+N104</f>
        <v>58771.299999999996</v>
      </c>
      <c r="Q104" s="412">
        <f>K104+M104+O104</f>
        <v>0</v>
      </c>
      <c r="R104" s="412"/>
      <c r="S104" s="412"/>
      <c r="T104" s="412"/>
      <c r="U104" s="409" t="s">
        <v>0</v>
      </c>
      <c r="V104" s="617" t="str">
        <f>+IF(I104&lt;0,"ng","")</f>
        <v/>
      </c>
      <c r="W104" s="617"/>
    </row>
    <row r="105" spans="1:23" ht="24" hidden="1" customHeight="1">
      <c r="A105" s="372" t="s">
        <v>4309</v>
      </c>
      <c r="B105" s="413" t="s">
        <v>0</v>
      </c>
      <c r="C105" s="413" t="s">
        <v>693</v>
      </c>
      <c r="D105" s="413" t="s">
        <v>696</v>
      </c>
      <c r="E105" s="414" t="s">
        <v>671</v>
      </c>
      <c r="F105" s="415">
        <v>2216.41</v>
      </c>
      <c r="G105" s="415">
        <f>[5]내역서!F105</f>
        <v>2216.41</v>
      </c>
      <c r="H105" s="415">
        <f t="shared" si="160"/>
        <v>2216.41</v>
      </c>
      <c r="I105" s="415">
        <f>내역서!F105</f>
        <v>0</v>
      </c>
      <c r="J105" s="416">
        <v>15280.1</v>
      </c>
      <c r="K105" s="417">
        <f t="shared" si="161"/>
        <v>0</v>
      </c>
      <c r="L105" s="416">
        <v>43491.199999999997</v>
      </c>
      <c r="M105" s="417">
        <f t="shared" si="162"/>
        <v>0</v>
      </c>
      <c r="N105" s="416">
        <v>0</v>
      </c>
      <c r="O105" s="417">
        <f t="shared" si="163"/>
        <v>0</v>
      </c>
      <c r="P105" s="416">
        <f t="shared" si="164"/>
        <v>58771.299999999996</v>
      </c>
      <c r="Q105" s="417">
        <f t="shared" si="12"/>
        <v>0</v>
      </c>
      <c r="R105" s="417">
        <f t="shared" ref="R105" si="177">I105-I104</f>
        <v>0</v>
      </c>
      <c r="S105" s="417">
        <f t="shared" ref="S105:T105" si="178">P105-P104</f>
        <v>0</v>
      </c>
      <c r="T105" s="417">
        <f t="shared" si="178"/>
        <v>0</v>
      </c>
      <c r="U105" s="414"/>
      <c r="V105" s="619" t="str">
        <f t="shared" ref="V105" si="179">+IF(I105&lt;0,"ng","")</f>
        <v/>
      </c>
      <c r="W105" s="619"/>
    </row>
    <row r="106" spans="1:23" s="401" customFormat="1" ht="24" hidden="1" customHeight="1">
      <c r="A106" s="366" t="s">
        <v>4310</v>
      </c>
      <c r="B106" s="408" t="s">
        <v>0</v>
      </c>
      <c r="C106" s="408" t="s">
        <v>2153</v>
      </c>
      <c r="D106" s="408" t="s">
        <v>2154</v>
      </c>
      <c r="E106" s="409" t="s">
        <v>2104</v>
      </c>
      <c r="F106" s="410">
        <v>18359.240000000002</v>
      </c>
      <c r="G106" s="410">
        <f>[5]내역서!F106</f>
        <v>18359.240000000002</v>
      </c>
      <c r="H106" s="410">
        <f>G106</f>
        <v>18359.240000000002</v>
      </c>
      <c r="I106" s="410">
        <f>내역서!F106</f>
        <v>0</v>
      </c>
      <c r="J106" s="411">
        <v>7101.7</v>
      </c>
      <c r="K106" s="412">
        <f>INT($I106*J106)</f>
        <v>0</v>
      </c>
      <c r="L106" s="411">
        <v>37282.9</v>
      </c>
      <c r="M106" s="412">
        <f>INT($I106*L106)</f>
        <v>0</v>
      </c>
      <c r="N106" s="411">
        <v>0</v>
      </c>
      <c r="O106" s="412">
        <f>INT($I106*N106)</f>
        <v>0</v>
      </c>
      <c r="P106" s="411">
        <f>+J106+L106+N106</f>
        <v>44384.6</v>
      </c>
      <c r="Q106" s="412">
        <f>K106+M106+O106</f>
        <v>0</v>
      </c>
      <c r="R106" s="412"/>
      <c r="S106" s="412"/>
      <c r="T106" s="412"/>
      <c r="U106" s="409" t="s">
        <v>0</v>
      </c>
      <c r="V106" s="617" t="str">
        <f>+IF(I106&lt;0,"ng","")</f>
        <v/>
      </c>
      <c r="W106" s="617"/>
    </row>
    <row r="107" spans="1:23" ht="24" hidden="1" customHeight="1">
      <c r="A107" s="372" t="s">
        <v>2072</v>
      </c>
      <c r="B107" s="413" t="s">
        <v>0</v>
      </c>
      <c r="C107" s="413" t="s">
        <v>697</v>
      </c>
      <c r="D107" s="413" t="s">
        <v>698</v>
      </c>
      <c r="E107" s="414" t="s">
        <v>671</v>
      </c>
      <c r="F107" s="415">
        <v>18359.240000000002</v>
      </c>
      <c r="G107" s="415">
        <f>[5]내역서!F107</f>
        <v>18359.240000000002</v>
      </c>
      <c r="H107" s="415">
        <f t="shared" si="160"/>
        <v>18359.240000000002</v>
      </c>
      <c r="I107" s="415">
        <f>내역서!F107</f>
        <v>0</v>
      </c>
      <c r="J107" s="416">
        <v>7101.7</v>
      </c>
      <c r="K107" s="417">
        <f t="shared" si="161"/>
        <v>0</v>
      </c>
      <c r="L107" s="416">
        <v>37282.9</v>
      </c>
      <c r="M107" s="417">
        <f t="shared" si="162"/>
        <v>0</v>
      </c>
      <c r="N107" s="416">
        <v>0</v>
      </c>
      <c r="O107" s="417">
        <f t="shared" si="163"/>
        <v>0</v>
      </c>
      <c r="P107" s="416">
        <f t="shared" si="164"/>
        <v>44384.6</v>
      </c>
      <c r="Q107" s="417">
        <f t="shared" si="12"/>
        <v>0</v>
      </c>
      <c r="R107" s="417">
        <f t="shared" ref="R107" si="180">I107-I106</f>
        <v>0</v>
      </c>
      <c r="S107" s="417">
        <f t="shared" ref="S107:T107" si="181">P107-P106</f>
        <v>0</v>
      </c>
      <c r="T107" s="417">
        <f t="shared" si="181"/>
        <v>0</v>
      </c>
      <c r="U107" s="414"/>
      <c r="V107" s="619" t="str">
        <f t="shared" ref="V107" si="182">+IF(I107&lt;0,"ng","")</f>
        <v/>
      </c>
      <c r="W107" s="619"/>
    </row>
    <row r="108" spans="1:23" s="401" customFormat="1" ht="24" hidden="1" customHeight="1">
      <c r="A108" s="366" t="s">
        <v>4301</v>
      </c>
      <c r="B108" s="408" t="s">
        <v>0</v>
      </c>
      <c r="C108" s="408" t="s">
        <v>2153</v>
      </c>
      <c r="D108" s="408" t="s">
        <v>2155</v>
      </c>
      <c r="E108" s="409" t="s">
        <v>2104</v>
      </c>
      <c r="F108" s="410">
        <v>1032.3499999999999</v>
      </c>
      <c r="G108" s="410">
        <f>[5]내역서!F108</f>
        <v>1032.3499999999999</v>
      </c>
      <c r="H108" s="410">
        <f>G108</f>
        <v>1032.3499999999999</v>
      </c>
      <c r="I108" s="410">
        <f>내역서!F108</f>
        <v>0</v>
      </c>
      <c r="J108" s="411">
        <v>7101.7</v>
      </c>
      <c r="K108" s="412">
        <f>INT($I108*J108)</f>
        <v>0</v>
      </c>
      <c r="L108" s="411">
        <v>41010.6</v>
      </c>
      <c r="M108" s="412">
        <f>INT($I108*L108)</f>
        <v>0</v>
      </c>
      <c r="N108" s="411">
        <v>0</v>
      </c>
      <c r="O108" s="412">
        <f>INT($I108*N108)</f>
        <v>0</v>
      </c>
      <c r="P108" s="411">
        <f>+J108+L108+N108</f>
        <v>48112.299999999996</v>
      </c>
      <c r="Q108" s="412">
        <f>K108+M108+O108</f>
        <v>0</v>
      </c>
      <c r="R108" s="412"/>
      <c r="S108" s="412"/>
      <c r="T108" s="412"/>
      <c r="U108" s="409" t="s">
        <v>0</v>
      </c>
      <c r="V108" s="617" t="str">
        <f>+IF(I108&lt;0,"ng","")</f>
        <v/>
      </c>
      <c r="W108" s="617"/>
    </row>
    <row r="109" spans="1:23" ht="24" hidden="1" customHeight="1">
      <c r="A109" s="372" t="s">
        <v>4309</v>
      </c>
      <c r="B109" s="413" t="s">
        <v>0</v>
      </c>
      <c r="C109" s="413" t="s">
        <v>697</v>
      </c>
      <c r="D109" s="413" t="s">
        <v>699</v>
      </c>
      <c r="E109" s="414" t="s">
        <v>671</v>
      </c>
      <c r="F109" s="415">
        <v>1032.3499999999999</v>
      </c>
      <c r="G109" s="415">
        <f>[5]내역서!F109</f>
        <v>1032.3499999999999</v>
      </c>
      <c r="H109" s="415">
        <f t="shared" si="160"/>
        <v>1032.3499999999999</v>
      </c>
      <c r="I109" s="415">
        <f>내역서!F109</f>
        <v>0</v>
      </c>
      <c r="J109" s="416">
        <v>7101.7</v>
      </c>
      <c r="K109" s="417">
        <f t="shared" si="161"/>
        <v>0</v>
      </c>
      <c r="L109" s="416">
        <v>41010.6</v>
      </c>
      <c r="M109" s="417">
        <f t="shared" si="162"/>
        <v>0</v>
      </c>
      <c r="N109" s="416">
        <v>0</v>
      </c>
      <c r="O109" s="417">
        <f t="shared" si="163"/>
        <v>0</v>
      </c>
      <c r="P109" s="416">
        <f t="shared" si="164"/>
        <v>48112.299999999996</v>
      </c>
      <c r="Q109" s="417">
        <f t="shared" si="12"/>
        <v>0</v>
      </c>
      <c r="R109" s="417">
        <f t="shared" ref="R109" si="183">I109-I108</f>
        <v>0</v>
      </c>
      <c r="S109" s="417">
        <f t="shared" ref="S109:T109" si="184">P109-P108</f>
        <v>0</v>
      </c>
      <c r="T109" s="417">
        <f t="shared" si="184"/>
        <v>0</v>
      </c>
      <c r="U109" s="414"/>
      <c r="V109" s="619" t="str">
        <f t="shared" ref="V109" si="185">+IF(I109&lt;0,"ng","")</f>
        <v/>
      </c>
      <c r="W109" s="619"/>
    </row>
    <row r="110" spans="1:23" s="401" customFormat="1" ht="24" hidden="1" customHeight="1">
      <c r="A110" s="366" t="s">
        <v>4301</v>
      </c>
      <c r="B110" s="408" t="s">
        <v>0</v>
      </c>
      <c r="C110" s="408" t="s">
        <v>2157</v>
      </c>
      <c r="D110" s="408" t="s">
        <v>2158</v>
      </c>
      <c r="E110" s="409" t="s">
        <v>2104</v>
      </c>
      <c r="F110" s="410">
        <v>9841.5</v>
      </c>
      <c r="G110" s="410">
        <f>[5]내역서!F110</f>
        <v>9841.5</v>
      </c>
      <c r="H110" s="410">
        <f>G110</f>
        <v>9841.5</v>
      </c>
      <c r="I110" s="410">
        <f>내역서!F110</f>
        <v>0</v>
      </c>
      <c r="J110" s="411">
        <v>4369.7</v>
      </c>
      <c r="K110" s="412">
        <f>INT($I110*J110)</f>
        <v>0</v>
      </c>
      <c r="L110" s="411">
        <v>9580.7999999999993</v>
      </c>
      <c r="M110" s="412">
        <f>INT($I110*L110)</f>
        <v>0</v>
      </c>
      <c r="N110" s="411">
        <v>0</v>
      </c>
      <c r="O110" s="412">
        <f>INT($I110*N110)</f>
        <v>0</v>
      </c>
      <c r="P110" s="411">
        <f>+J110+L110+N110</f>
        <v>13950.5</v>
      </c>
      <c r="Q110" s="412">
        <f>K110+M110+O110</f>
        <v>0</v>
      </c>
      <c r="R110" s="412"/>
      <c r="S110" s="412"/>
      <c r="T110" s="412"/>
      <c r="U110" s="409" t="s">
        <v>0</v>
      </c>
      <c r="V110" s="617" t="str">
        <f>+IF(I110&lt;0,"ng","")</f>
        <v/>
      </c>
      <c r="W110" s="617"/>
    </row>
    <row r="111" spans="1:23" ht="24" hidden="1" customHeight="1">
      <c r="A111" s="372" t="s">
        <v>4311</v>
      </c>
      <c r="B111" s="413" t="s">
        <v>0</v>
      </c>
      <c r="C111" s="413" t="s">
        <v>700</v>
      </c>
      <c r="D111" s="413" t="s">
        <v>701</v>
      </c>
      <c r="E111" s="414" t="s">
        <v>671</v>
      </c>
      <c r="F111" s="415">
        <v>9841.5</v>
      </c>
      <c r="G111" s="415">
        <f>[5]내역서!F111</f>
        <v>9841.5</v>
      </c>
      <c r="H111" s="415">
        <f t="shared" si="160"/>
        <v>9841.5</v>
      </c>
      <c r="I111" s="415">
        <f>내역서!F111</f>
        <v>0</v>
      </c>
      <c r="J111" s="416">
        <v>4369.7</v>
      </c>
      <c r="K111" s="417">
        <f t="shared" si="161"/>
        <v>0</v>
      </c>
      <c r="L111" s="416">
        <v>9580.7999999999993</v>
      </c>
      <c r="M111" s="417">
        <f t="shared" si="162"/>
        <v>0</v>
      </c>
      <c r="N111" s="416">
        <v>0</v>
      </c>
      <c r="O111" s="417">
        <f t="shared" si="163"/>
        <v>0</v>
      </c>
      <c r="P111" s="416">
        <f t="shared" si="164"/>
        <v>13950.5</v>
      </c>
      <c r="Q111" s="417">
        <f t="shared" ref="Q111:Q173" si="186">K111+M111+O111</f>
        <v>0</v>
      </c>
      <c r="R111" s="417">
        <f t="shared" ref="R111" si="187">I111-I110</f>
        <v>0</v>
      </c>
      <c r="S111" s="417">
        <f t="shared" ref="S111:T111" si="188">P111-P110</f>
        <v>0</v>
      </c>
      <c r="T111" s="417">
        <f t="shared" si="188"/>
        <v>0</v>
      </c>
      <c r="U111" s="414"/>
      <c r="V111" s="619" t="str">
        <f t="shared" ref="V111" si="189">+IF(I111&lt;0,"ng","")</f>
        <v/>
      </c>
      <c r="W111" s="619"/>
    </row>
    <row r="112" spans="1:23" s="401" customFormat="1" ht="24" hidden="1" customHeight="1">
      <c r="A112" s="366" t="s">
        <v>4312</v>
      </c>
      <c r="B112" s="408" t="s">
        <v>0</v>
      </c>
      <c r="C112" s="408" t="s">
        <v>2159</v>
      </c>
      <c r="D112" s="408" t="s">
        <v>2160</v>
      </c>
      <c r="E112" s="409" t="s">
        <v>2161</v>
      </c>
      <c r="F112" s="410">
        <v>13156.75</v>
      </c>
      <c r="G112" s="410">
        <f>[5]내역서!F112</f>
        <v>13156.75</v>
      </c>
      <c r="H112" s="410">
        <f>G112</f>
        <v>13156.75</v>
      </c>
      <c r="I112" s="410">
        <f>내역서!F112</f>
        <v>0</v>
      </c>
      <c r="J112" s="411">
        <v>4600.2</v>
      </c>
      <c r="K112" s="412">
        <f>INT($I112*J112)</f>
        <v>0</v>
      </c>
      <c r="L112" s="411">
        <v>17068.7</v>
      </c>
      <c r="M112" s="412">
        <f>INT($I112*L112)</f>
        <v>0</v>
      </c>
      <c r="N112" s="411">
        <v>701.9</v>
      </c>
      <c r="O112" s="412">
        <f>INT($I112*N112)</f>
        <v>0</v>
      </c>
      <c r="P112" s="411">
        <f>+J112+L112+N112</f>
        <v>22370.800000000003</v>
      </c>
      <c r="Q112" s="412">
        <f>K112+M112+O112</f>
        <v>0</v>
      </c>
      <c r="R112" s="412"/>
      <c r="S112" s="412"/>
      <c r="T112" s="412"/>
      <c r="U112" s="409" t="s">
        <v>0</v>
      </c>
      <c r="V112" s="617" t="str">
        <f>+IF(I112&lt;0,"ng","")</f>
        <v/>
      </c>
      <c r="W112" s="617"/>
    </row>
    <row r="113" spans="1:23" ht="24" hidden="1" customHeight="1">
      <c r="A113" s="372" t="s">
        <v>4313</v>
      </c>
      <c r="B113" s="413" t="s">
        <v>0</v>
      </c>
      <c r="C113" s="413" t="s">
        <v>702</v>
      </c>
      <c r="D113" s="413" t="s">
        <v>703</v>
      </c>
      <c r="E113" s="414" t="s">
        <v>704</v>
      </c>
      <c r="F113" s="415">
        <v>13156.75</v>
      </c>
      <c r="G113" s="415">
        <f>[5]내역서!F113</f>
        <v>13156.75</v>
      </c>
      <c r="H113" s="415">
        <f t="shared" si="160"/>
        <v>13156.75</v>
      </c>
      <c r="I113" s="415">
        <f>내역서!F113</f>
        <v>0</v>
      </c>
      <c r="J113" s="416">
        <v>4600.2</v>
      </c>
      <c r="K113" s="417">
        <f t="shared" si="161"/>
        <v>0</v>
      </c>
      <c r="L113" s="416">
        <v>17068.7</v>
      </c>
      <c r="M113" s="417">
        <f t="shared" si="162"/>
        <v>0</v>
      </c>
      <c r="N113" s="416">
        <v>701.9</v>
      </c>
      <c r="O113" s="417">
        <f t="shared" si="163"/>
        <v>0</v>
      </c>
      <c r="P113" s="416">
        <f t="shared" si="164"/>
        <v>22370.800000000003</v>
      </c>
      <c r="Q113" s="417">
        <f t="shared" si="186"/>
        <v>0</v>
      </c>
      <c r="R113" s="417">
        <f t="shared" ref="R113" si="190">I113-I112</f>
        <v>0</v>
      </c>
      <c r="S113" s="417">
        <f t="shared" ref="S113:T113" si="191">P113-P112</f>
        <v>0</v>
      </c>
      <c r="T113" s="417">
        <f t="shared" si="191"/>
        <v>0</v>
      </c>
      <c r="U113" s="414"/>
      <c r="V113" s="619" t="str">
        <f t="shared" ref="V113" si="192">+IF(I113&lt;0,"ng","")</f>
        <v/>
      </c>
      <c r="W113" s="619"/>
    </row>
    <row r="114" spans="1:23" s="401" customFormat="1" ht="24" hidden="1" customHeight="1">
      <c r="A114" s="366" t="s">
        <v>4310</v>
      </c>
      <c r="B114" s="408" t="s">
        <v>0</v>
      </c>
      <c r="C114" s="408" t="s">
        <v>2162</v>
      </c>
      <c r="D114" s="408" t="s">
        <v>0</v>
      </c>
      <c r="E114" s="409" t="s">
        <v>2104</v>
      </c>
      <c r="F114" s="410">
        <v>15697.44</v>
      </c>
      <c r="G114" s="410">
        <f>[5]내역서!F114</f>
        <v>15697.44</v>
      </c>
      <c r="H114" s="410">
        <f>G114</f>
        <v>15697.44</v>
      </c>
      <c r="I114" s="410">
        <f>내역서!F114</f>
        <v>0</v>
      </c>
      <c r="J114" s="411">
        <v>18127.5</v>
      </c>
      <c r="K114" s="412">
        <f>INT($I114*J114)</f>
        <v>0</v>
      </c>
      <c r="L114" s="411">
        <v>21039.200000000001</v>
      </c>
      <c r="M114" s="412">
        <f>INT($I114*L114)</f>
        <v>0</v>
      </c>
      <c r="N114" s="411">
        <v>0</v>
      </c>
      <c r="O114" s="412">
        <f>INT($I114*N114)</f>
        <v>0</v>
      </c>
      <c r="P114" s="411">
        <f>+J114+L114+N114</f>
        <v>39166.699999999997</v>
      </c>
      <c r="Q114" s="412">
        <f>K114+M114+O114</f>
        <v>0</v>
      </c>
      <c r="R114" s="412"/>
      <c r="S114" s="412"/>
      <c r="T114" s="412"/>
      <c r="U114" s="409" t="s">
        <v>0</v>
      </c>
      <c r="V114" s="617" t="str">
        <f>+IF(I114&lt;0,"ng","")</f>
        <v/>
      </c>
      <c r="W114" s="617"/>
    </row>
    <row r="115" spans="1:23" ht="24" hidden="1" customHeight="1">
      <c r="A115" s="372" t="s">
        <v>2072</v>
      </c>
      <c r="B115" s="413" t="s">
        <v>0</v>
      </c>
      <c r="C115" s="413" t="s">
        <v>705</v>
      </c>
      <c r="D115" s="413" t="s">
        <v>0</v>
      </c>
      <c r="E115" s="414" t="s">
        <v>671</v>
      </c>
      <c r="F115" s="415">
        <v>15697.44</v>
      </c>
      <c r="G115" s="415">
        <f>[5]내역서!F115</f>
        <v>15697.44</v>
      </c>
      <c r="H115" s="415">
        <f t="shared" si="160"/>
        <v>15697.44</v>
      </c>
      <c r="I115" s="415">
        <f>내역서!F115</f>
        <v>0</v>
      </c>
      <c r="J115" s="416">
        <v>18127.5</v>
      </c>
      <c r="K115" s="417">
        <f t="shared" si="161"/>
        <v>0</v>
      </c>
      <c r="L115" s="416">
        <v>21039.200000000001</v>
      </c>
      <c r="M115" s="417">
        <f t="shared" si="162"/>
        <v>0</v>
      </c>
      <c r="N115" s="416">
        <v>0</v>
      </c>
      <c r="O115" s="417">
        <f t="shared" si="163"/>
        <v>0</v>
      </c>
      <c r="P115" s="416">
        <f t="shared" si="164"/>
        <v>39166.699999999997</v>
      </c>
      <c r="Q115" s="417">
        <f t="shared" si="186"/>
        <v>0</v>
      </c>
      <c r="R115" s="417">
        <f t="shared" ref="R115" si="193">I115-I114</f>
        <v>0</v>
      </c>
      <c r="S115" s="417">
        <f t="shared" ref="S115:T115" si="194">P115-P114</f>
        <v>0</v>
      </c>
      <c r="T115" s="417">
        <f t="shared" si="194"/>
        <v>0</v>
      </c>
      <c r="U115" s="414"/>
      <c r="V115" s="619" t="str">
        <f t="shared" ref="V115" si="195">+IF(I115&lt;0,"ng","")</f>
        <v/>
      </c>
      <c r="W115" s="619"/>
    </row>
    <row r="116" spans="1:23" s="401" customFormat="1" ht="24" hidden="1" customHeight="1">
      <c r="A116" s="366" t="s">
        <v>4301</v>
      </c>
      <c r="B116" s="408" t="s">
        <v>0</v>
      </c>
      <c r="C116" s="408" t="s">
        <v>2163</v>
      </c>
      <c r="D116" s="408" t="s">
        <v>2164</v>
      </c>
      <c r="E116" s="409" t="s">
        <v>2104</v>
      </c>
      <c r="F116" s="410">
        <v>1924.49</v>
      </c>
      <c r="G116" s="410">
        <f>[5]내역서!F116</f>
        <v>1924.49</v>
      </c>
      <c r="H116" s="410">
        <f>G116</f>
        <v>1924.49</v>
      </c>
      <c r="I116" s="410">
        <f>내역서!F116</f>
        <v>0</v>
      </c>
      <c r="J116" s="411">
        <v>25244</v>
      </c>
      <c r="K116" s="412">
        <f>INT($I116*J116)</f>
        <v>0</v>
      </c>
      <c r="L116" s="411">
        <v>14816.8</v>
      </c>
      <c r="M116" s="412">
        <f>INT($I116*L116)</f>
        <v>0</v>
      </c>
      <c r="N116" s="411">
        <v>0</v>
      </c>
      <c r="O116" s="412">
        <f>INT($I116*N116)</f>
        <v>0</v>
      </c>
      <c r="P116" s="411">
        <f>+J116+L116+N116</f>
        <v>40060.800000000003</v>
      </c>
      <c r="Q116" s="412">
        <f>K116+M116+O116</f>
        <v>0</v>
      </c>
      <c r="R116" s="412"/>
      <c r="S116" s="412"/>
      <c r="T116" s="412"/>
      <c r="U116" s="409" t="s">
        <v>0</v>
      </c>
      <c r="V116" s="617" t="str">
        <f>+IF(I116&lt;0,"ng","")</f>
        <v/>
      </c>
      <c r="W116" s="617"/>
    </row>
    <row r="117" spans="1:23" ht="24" hidden="1" customHeight="1">
      <c r="A117" s="372" t="s">
        <v>2072</v>
      </c>
      <c r="B117" s="413" t="s">
        <v>0</v>
      </c>
      <c r="C117" s="413" t="s">
        <v>706</v>
      </c>
      <c r="D117" s="413" t="s">
        <v>707</v>
      </c>
      <c r="E117" s="414" t="s">
        <v>671</v>
      </c>
      <c r="F117" s="415">
        <v>1924.49</v>
      </c>
      <c r="G117" s="415">
        <f>[5]내역서!F117</f>
        <v>1924.49</v>
      </c>
      <c r="H117" s="415">
        <f t="shared" si="160"/>
        <v>1924.49</v>
      </c>
      <c r="I117" s="415">
        <f>내역서!F117</f>
        <v>0</v>
      </c>
      <c r="J117" s="416">
        <v>25244</v>
      </c>
      <c r="K117" s="417">
        <f t="shared" si="161"/>
        <v>0</v>
      </c>
      <c r="L117" s="416">
        <v>14816.8</v>
      </c>
      <c r="M117" s="417">
        <f t="shared" si="162"/>
        <v>0</v>
      </c>
      <c r="N117" s="416">
        <v>0</v>
      </c>
      <c r="O117" s="417">
        <f t="shared" si="163"/>
        <v>0</v>
      </c>
      <c r="P117" s="416">
        <f t="shared" si="164"/>
        <v>40060.800000000003</v>
      </c>
      <c r="Q117" s="417">
        <f t="shared" si="186"/>
        <v>0</v>
      </c>
      <c r="R117" s="417">
        <f t="shared" ref="R117" si="196">I117-I116</f>
        <v>0</v>
      </c>
      <c r="S117" s="417">
        <f t="shared" ref="S117:T117" si="197">P117-P116</f>
        <v>0</v>
      </c>
      <c r="T117" s="417">
        <f t="shared" si="197"/>
        <v>0</v>
      </c>
      <c r="U117" s="414"/>
      <c r="V117" s="619" t="str">
        <f t="shared" ref="V117" si="198">+IF(I117&lt;0,"ng","")</f>
        <v/>
      </c>
      <c r="W117" s="619"/>
    </row>
    <row r="118" spans="1:23" s="401" customFormat="1" ht="24" hidden="1" customHeight="1">
      <c r="A118" s="366" t="s">
        <v>4310</v>
      </c>
      <c r="B118" s="408" t="s">
        <v>0</v>
      </c>
      <c r="C118" s="408" t="s">
        <v>2163</v>
      </c>
      <c r="D118" s="408" t="s">
        <v>2165</v>
      </c>
      <c r="E118" s="409" t="s">
        <v>2104</v>
      </c>
      <c r="F118" s="410">
        <v>2603.23</v>
      </c>
      <c r="G118" s="410">
        <f>[5]내역서!F118</f>
        <v>2603.23</v>
      </c>
      <c r="H118" s="410">
        <f>G118</f>
        <v>2603.23</v>
      </c>
      <c r="I118" s="410">
        <f>내역서!F118</f>
        <v>0</v>
      </c>
      <c r="J118" s="411">
        <v>27220.799999999999</v>
      </c>
      <c r="K118" s="412">
        <f>INT($I118*J118)</f>
        <v>0</v>
      </c>
      <c r="L118" s="411">
        <v>14816.8</v>
      </c>
      <c r="M118" s="412">
        <f>INT($I118*L118)</f>
        <v>0</v>
      </c>
      <c r="N118" s="411">
        <v>0</v>
      </c>
      <c r="O118" s="412">
        <f>INT($I118*N118)</f>
        <v>0</v>
      </c>
      <c r="P118" s="411">
        <f>+J118+L118+N118</f>
        <v>42037.599999999999</v>
      </c>
      <c r="Q118" s="412">
        <f>K118+M118+O118</f>
        <v>0</v>
      </c>
      <c r="R118" s="412"/>
      <c r="S118" s="412"/>
      <c r="T118" s="412"/>
      <c r="U118" s="409" t="s">
        <v>0</v>
      </c>
      <c r="V118" s="617" t="str">
        <f>+IF(I118&lt;0,"ng","")</f>
        <v/>
      </c>
      <c r="W118" s="617"/>
    </row>
    <row r="119" spans="1:23" ht="24" hidden="1" customHeight="1">
      <c r="A119" s="372" t="s">
        <v>2072</v>
      </c>
      <c r="B119" s="413" t="s">
        <v>0</v>
      </c>
      <c r="C119" s="413" t="s">
        <v>706</v>
      </c>
      <c r="D119" s="413" t="s">
        <v>708</v>
      </c>
      <c r="E119" s="414" t="s">
        <v>671</v>
      </c>
      <c r="F119" s="415">
        <v>2603.23</v>
      </c>
      <c r="G119" s="415">
        <f>[5]내역서!F119</f>
        <v>2603.23</v>
      </c>
      <c r="H119" s="415">
        <f t="shared" si="160"/>
        <v>2603.23</v>
      </c>
      <c r="I119" s="415">
        <f>내역서!F119</f>
        <v>0</v>
      </c>
      <c r="J119" s="416">
        <v>27220.799999999999</v>
      </c>
      <c r="K119" s="417">
        <f t="shared" si="161"/>
        <v>0</v>
      </c>
      <c r="L119" s="416">
        <v>14816.8</v>
      </c>
      <c r="M119" s="417">
        <f t="shared" si="162"/>
        <v>0</v>
      </c>
      <c r="N119" s="416">
        <v>0</v>
      </c>
      <c r="O119" s="417">
        <f t="shared" si="163"/>
        <v>0</v>
      </c>
      <c r="P119" s="416">
        <f t="shared" si="164"/>
        <v>42037.599999999999</v>
      </c>
      <c r="Q119" s="417">
        <f t="shared" si="186"/>
        <v>0</v>
      </c>
      <c r="R119" s="417">
        <f t="shared" ref="R119" si="199">I119-I118</f>
        <v>0</v>
      </c>
      <c r="S119" s="417">
        <f t="shared" ref="S119:T119" si="200">P119-P118</f>
        <v>0</v>
      </c>
      <c r="T119" s="417">
        <f t="shared" si="200"/>
        <v>0</v>
      </c>
      <c r="U119" s="414"/>
      <c r="V119" s="619" t="str">
        <f t="shared" ref="V119" si="201">+IF(I119&lt;0,"ng","")</f>
        <v/>
      </c>
      <c r="W119" s="619"/>
    </row>
    <row r="120" spans="1:23" s="401" customFormat="1" ht="24" hidden="1" customHeight="1">
      <c r="A120" s="366" t="s">
        <v>4301</v>
      </c>
      <c r="B120" s="408" t="s">
        <v>0</v>
      </c>
      <c r="C120" s="408" t="s">
        <v>2166</v>
      </c>
      <c r="D120" s="408" t="s">
        <v>2167</v>
      </c>
      <c r="E120" s="409" t="s">
        <v>2104</v>
      </c>
      <c r="F120" s="410">
        <v>1401.06</v>
      </c>
      <c r="G120" s="410">
        <f>[5]내역서!F120</f>
        <v>1401.06</v>
      </c>
      <c r="H120" s="410">
        <f>G120</f>
        <v>1401.06</v>
      </c>
      <c r="I120" s="410">
        <f>내역서!F120</f>
        <v>0</v>
      </c>
      <c r="J120" s="411">
        <v>5808.6</v>
      </c>
      <c r="K120" s="412">
        <f>INT($I120*J120)</f>
        <v>0</v>
      </c>
      <c r="L120" s="411">
        <v>12348.8</v>
      </c>
      <c r="M120" s="412">
        <f>INT($I120*L120)</f>
        <v>0</v>
      </c>
      <c r="N120" s="411">
        <v>0</v>
      </c>
      <c r="O120" s="412">
        <f>INT($I120*N120)</f>
        <v>0</v>
      </c>
      <c r="P120" s="411">
        <f>+J120+L120+N120</f>
        <v>18157.400000000001</v>
      </c>
      <c r="Q120" s="412">
        <f>K120+M120+O120</f>
        <v>0</v>
      </c>
      <c r="R120" s="412"/>
      <c r="S120" s="412"/>
      <c r="T120" s="412"/>
      <c r="U120" s="409" t="s">
        <v>0</v>
      </c>
      <c r="V120" s="617" t="str">
        <f>+IF(I120&lt;0,"ng","")</f>
        <v/>
      </c>
      <c r="W120" s="617"/>
    </row>
    <row r="121" spans="1:23" ht="24" hidden="1" customHeight="1">
      <c r="A121" s="372" t="s">
        <v>4309</v>
      </c>
      <c r="B121" s="413" t="s">
        <v>0</v>
      </c>
      <c r="C121" s="413" t="s">
        <v>709</v>
      </c>
      <c r="D121" s="413" t="s">
        <v>710</v>
      </c>
      <c r="E121" s="414" t="s">
        <v>671</v>
      </c>
      <c r="F121" s="415">
        <v>1401.06</v>
      </c>
      <c r="G121" s="415">
        <f>[5]내역서!F121</f>
        <v>1401.06</v>
      </c>
      <c r="H121" s="415">
        <f t="shared" si="160"/>
        <v>1401.06</v>
      </c>
      <c r="I121" s="415">
        <f>내역서!F121</f>
        <v>0</v>
      </c>
      <c r="J121" s="416">
        <v>5808.6</v>
      </c>
      <c r="K121" s="417">
        <f t="shared" si="161"/>
        <v>0</v>
      </c>
      <c r="L121" s="416">
        <v>12348.8</v>
      </c>
      <c r="M121" s="417">
        <f t="shared" si="162"/>
        <v>0</v>
      </c>
      <c r="N121" s="416">
        <v>0</v>
      </c>
      <c r="O121" s="417">
        <f t="shared" si="163"/>
        <v>0</v>
      </c>
      <c r="P121" s="416">
        <f t="shared" si="164"/>
        <v>18157.400000000001</v>
      </c>
      <c r="Q121" s="417">
        <f t="shared" si="186"/>
        <v>0</v>
      </c>
      <c r="R121" s="417">
        <f t="shared" ref="R121" si="202">I121-I120</f>
        <v>0</v>
      </c>
      <c r="S121" s="417">
        <f t="shared" ref="S121:T121" si="203">P121-P120</f>
        <v>0</v>
      </c>
      <c r="T121" s="417">
        <f t="shared" si="203"/>
        <v>0</v>
      </c>
      <c r="U121" s="414"/>
      <c r="V121" s="619" t="str">
        <f t="shared" ref="V121" si="204">+IF(I121&lt;0,"ng","")</f>
        <v/>
      </c>
      <c r="W121" s="619"/>
    </row>
    <row r="122" spans="1:23" s="401" customFormat="1" ht="24" hidden="1" customHeight="1">
      <c r="A122" s="366" t="s">
        <v>4314</v>
      </c>
      <c r="B122" s="408" t="s">
        <v>0</v>
      </c>
      <c r="C122" s="408" t="s">
        <v>2166</v>
      </c>
      <c r="D122" s="408" t="s">
        <v>2168</v>
      </c>
      <c r="E122" s="409" t="s">
        <v>2104</v>
      </c>
      <c r="F122" s="410">
        <v>862.6</v>
      </c>
      <c r="G122" s="410">
        <f>[5]내역서!F122</f>
        <v>862.6</v>
      </c>
      <c r="H122" s="410">
        <f>G122</f>
        <v>862.6</v>
      </c>
      <c r="I122" s="410">
        <f>내역서!F122</f>
        <v>0</v>
      </c>
      <c r="J122" s="411">
        <v>5685.2</v>
      </c>
      <c r="K122" s="412">
        <f>INT($I122*J122)</f>
        <v>0</v>
      </c>
      <c r="L122" s="411">
        <v>11223.2</v>
      </c>
      <c r="M122" s="412">
        <f>INT($I122*L122)</f>
        <v>0</v>
      </c>
      <c r="N122" s="411">
        <v>0</v>
      </c>
      <c r="O122" s="412">
        <f>INT($I122*N122)</f>
        <v>0</v>
      </c>
      <c r="P122" s="411">
        <f>+J122+L122+N122</f>
        <v>16908.400000000001</v>
      </c>
      <c r="Q122" s="412">
        <f>K122+M122+O122</f>
        <v>0</v>
      </c>
      <c r="R122" s="412"/>
      <c r="S122" s="412"/>
      <c r="T122" s="412"/>
      <c r="U122" s="409" t="s">
        <v>0</v>
      </c>
      <c r="V122" s="617" t="str">
        <f>+IF(I122&lt;0,"ng","")</f>
        <v/>
      </c>
      <c r="W122" s="617"/>
    </row>
    <row r="123" spans="1:23" ht="24" hidden="1" customHeight="1">
      <c r="A123" s="372" t="s">
        <v>2072</v>
      </c>
      <c r="B123" s="413" t="s">
        <v>0</v>
      </c>
      <c r="C123" s="413" t="s">
        <v>709</v>
      </c>
      <c r="D123" s="413" t="s">
        <v>711</v>
      </c>
      <c r="E123" s="414" t="s">
        <v>671</v>
      </c>
      <c r="F123" s="415">
        <v>862.6</v>
      </c>
      <c r="G123" s="415">
        <f>[5]내역서!F123</f>
        <v>862.6</v>
      </c>
      <c r="H123" s="415">
        <f t="shared" si="160"/>
        <v>862.6</v>
      </c>
      <c r="I123" s="415">
        <f>내역서!F123</f>
        <v>0</v>
      </c>
      <c r="J123" s="416">
        <v>5685.2</v>
      </c>
      <c r="K123" s="417">
        <f t="shared" si="161"/>
        <v>0</v>
      </c>
      <c r="L123" s="416">
        <v>11223.2</v>
      </c>
      <c r="M123" s="417">
        <f t="shared" si="162"/>
        <v>0</v>
      </c>
      <c r="N123" s="416">
        <v>0</v>
      </c>
      <c r="O123" s="417">
        <f t="shared" si="163"/>
        <v>0</v>
      </c>
      <c r="P123" s="416">
        <f t="shared" si="164"/>
        <v>16908.400000000001</v>
      </c>
      <c r="Q123" s="417">
        <f t="shared" si="186"/>
        <v>0</v>
      </c>
      <c r="R123" s="417">
        <f t="shared" ref="R123" si="205">I123-I122</f>
        <v>0</v>
      </c>
      <c r="S123" s="417">
        <f t="shared" ref="S123:T123" si="206">P123-P122</f>
        <v>0</v>
      </c>
      <c r="T123" s="417">
        <f t="shared" si="206"/>
        <v>0</v>
      </c>
      <c r="U123" s="414"/>
      <c r="V123" s="619" t="str">
        <f t="shared" ref="V123" si="207">+IF(I123&lt;0,"ng","")</f>
        <v/>
      </c>
      <c r="W123" s="619"/>
    </row>
    <row r="124" spans="1:23" s="401" customFormat="1" ht="24" hidden="1" customHeight="1">
      <c r="A124" s="366" t="s">
        <v>4315</v>
      </c>
      <c r="B124" s="408" t="s">
        <v>0</v>
      </c>
      <c r="C124" s="408" t="s">
        <v>2169</v>
      </c>
      <c r="D124" s="408" t="s">
        <v>2170</v>
      </c>
      <c r="E124" s="409" t="s">
        <v>6</v>
      </c>
      <c r="F124" s="410">
        <v>1717.29</v>
      </c>
      <c r="G124" s="410">
        <f>[5]내역서!F124</f>
        <v>2260.0100000000002</v>
      </c>
      <c r="H124" s="410">
        <f>G124</f>
        <v>2260.0100000000002</v>
      </c>
      <c r="I124" s="411">
        <f>내역서!F124</f>
        <v>0</v>
      </c>
      <c r="J124" s="411">
        <v>4941.1000000000004</v>
      </c>
      <c r="K124" s="412">
        <f>INT($I124*J124)</f>
        <v>0</v>
      </c>
      <c r="L124" s="411">
        <v>13594.4</v>
      </c>
      <c r="M124" s="412">
        <f>INT($I124*L124)</f>
        <v>0</v>
      </c>
      <c r="N124" s="411">
        <v>0</v>
      </c>
      <c r="O124" s="412">
        <f>INT($I124*N124)</f>
        <v>0</v>
      </c>
      <c r="P124" s="411">
        <f>+J124+L124+N124</f>
        <v>18535.5</v>
      </c>
      <c r="Q124" s="412">
        <f>K124+M124+O124</f>
        <v>0</v>
      </c>
      <c r="R124" s="412"/>
      <c r="S124" s="412"/>
      <c r="T124" s="412"/>
      <c r="U124" s="409" t="s">
        <v>0</v>
      </c>
      <c r="V124" s="617" t="str">
        <f>+IF(I124&lt;0,"ng","")</f>
        <v/>
      </c>
      <c r="W124" s="617"/>
    </row>
    <row r="125" spans="1:23" ht="24" hidden="1" customHeight="1">
      <c r="A125" s="372" t="s">
        <v>4316</v>
      </c>
      <c r="B125" s="413" t="s">
        <v>0</v>
      </c>
      <c r="C125" s="413" t="s">
        <v>712</v>
      </c>
      <c r="D125" s="413" t="s">
        <v>713</v>
      </c>
      <c r="E125" s="414" t="s">
        <v>6</v>
      </c>
      <c r="F125" s="415">
        <v>1717.29</v>
      </c>
      <c r="G125" s="415">
        <f>[5]내역서!F125</f>
        <v>2260.0100000000002</v>
      </c>
      <c r="H125" s="415">
        <f t="shared" si="160"/>
        <v>2260.0100000000002</v>
      </c>
      <c r="I125" s="416">
        <f>내역서!F125</f>
        <v>0</v>
      </c>
      <c r="J125" s="416">
        <v>4941.1000000000004</v>
      </c>
      <c r="K125" s="417">
        <f t="shared" si="161"/>
        <v>0</v>
      </c>
      <c r="L125" s="416">
        <v>13594.4</v>
      </c>
      <c r="M125" s="417">
        <f t="shared" si="162"/>
        <v>0</v>
      </c>
      <c r="N125" s="416">
        <v>0</v>
      </c>
      <c r="O125" s="417">
        <f t="shared" si="163"/>
        <v>0</v>
      </c>
      <c r="P125" s="416">
        <f t="shared" si="164"/>
        <v>18535.5</v>
      </c>
      <c r="Q125" s="417">
        <f t="shared" si="186"/>
        <v>0</v>
      </c>
      <c r="R125" s="417">
        <f t="shared" ref="R125" si="208">I125-I124</f>
        <v>0</v>
      </c>
      <c r="S125" s="417">
        <f t="shared" ref="S125:T125" si="209">P125-P124</f>
        <v>0</v>
      </c>
      <c r="T125" s="417">
        <f t="shared" si="209"/>
        <v>0</v>
      </c>
      <c r="U125" s="414"/>
      <c r="V125" s="619" t="str">
        <f t="shared" ref="V125" si="210">+IF(I125&lt;0,"ng","")</f>
        <v/>
      </c>
      <c r="W125" s="619"/>
    </row>
    <row r="126" spans="1:23" s="401" customFormat="1" ht="24" hidden="1" customHeight="1">
      <c r="A126" s="366" t="s">
        <v>4317</v>
      </c>
      <c r="B126" s="408" t="s">
        <v>0</v>
      </c>
      <c r="C126" s="408" t="s">
        <v>2171</v>
      </c>
      <c r="D126" s="408" t="s">
        <v>2172</v>
      </c>
      <c r="E126" s="409" t="s">
        <v>2104</v>
      </c>
      <c r="F126" s="410">
        <v>931.98</v>
      </c>
      <c r="G126" s="410">
        <f>[5]내역서!F126</f>
        <v>1217.27</v>
      </c>
      <c r="H126" s="410">
        <f>G126</f>
        <v>1217.27</v>
      </c>
      <c r="I126" s="411">
        <f>내역서!F126</f>
        <v>0</v>
      </c>
      <c r="J126" s="411">
        <v>1535.4</v>
      </c>
      <c r="K126" s="412">
        <f>INT($I126*J126)</f>
        <v>0</v>
      </c>
      <c r="L126" s="411">
        <v>24054.7</v>
      </c>
      <c r="M126" s="412">
        <f>INT($I126*L126)</f>
        <v>0</v>
      </c>
      <c r="N126" s="411">
        <v>0</v>
      </c>
      <c r="O126" s="412">
        <f>INT($I126*N126)</f>
        <v>0</v>
      </c>
      <c r="P126" s="411">
        <f>+J126+L126+N126</f>
        <v>25590.100000000002</v>
      </c>
      <c r="Q126" s="412">
        <f>K126+M126+O126</f>
        <v>0</v>
      </c>
      <c r="R126" s="412"/>
      <c r="S126" s="412"/>
      <c r="T126" s="412"/>
      <c r="U126" s="409" t="s">
        <v>0</v>
      </c>
      <c r="V126" s="617" t="str">
        <f>+IF(I126&lt;0,"ng","")</f>
        <v/>
      </c>
      <c r="W126" s="617"/>
    </row>
    <row r="127" spans="1:23" ht="24" hidden="1" customHeight="1">
      <c r="A127" s="372" t="s">
        <v>4309</v>
      </c>
      <c r="B127" s="413" t="s">
        <v>0</v>
      </c>
      <c r="C127" s="413" t="s">
        <v>714</v>
      </c>
      <c r="D127" s="413" t="s">
        <v>715</v>
      </c>
      <c r="E127" s="414" t="s">
        <v>671</v>
      </c>
      <c r="F127" s="415">
        <v>931.98</v>
      </c>
      <c r="G127" s="415">
        <f>[5]내역서!F127</f>
        <v>1217.27</v>
      </c>
      <c r="H127" s="415">
        <f t="shared" si="160"/>
        <v>1217.27</v>
      </c>
      <c r="I127" s="416">
        <f>내역서!F127</f>
        <v>0</v>
      </c>
      <c r="J127" s="416">
        <v>1535.4</v>
      </c>
      <c r="K127" s="417">
        <f t="shared" si="161"/>
        <v>0</v>
      </c>
      <c r="L127" s="416">
        <v>24054.7</v>
      </c>
      <c r="M127" s="417">
        <f t="shared" si="162"/>
        <v>0</v>
      </c>
      <c r="N127" s="416">
        <v>0</v>
      </c>
      <c r="O127" s="417">
        <f t="shared" si="163"/>
        <v>0</v>
      </c>
      <c r="P127" s="416">
        <f t="shared" si="164"/>
        <v>25590.100000000002</v>
      </c>
      <c r="Q127" s="417">
        <f t="shared" si="186"/>
        <v>0</v>
      </c>
      <c r="R127" s="417">
        <f t="shared" ref="R127" si="211">I127-I126</f>
        <v>0</v>
      </c>
      <c r="S127" s="417">
        <f t="shared" ref="S127:T127" si="212">P127-P126</f>
        <v>0</v>
      </c>
      <c r="T127" s="417">
        <f t="shared" si="212"/>
        <v>0</v>
      </c>
      <c r="U127" s="414"/>
      <c r="V127" s="619" t="str">
        <f t="shared" ref="V127" si="213">+IF(I127&lt;0,"ng","")</f>
        <v/>
      </c>
      <c r="W127" s="619"/>
    </row>
    <row r="128" spans="1:23" s="401" customFormat="1" ht="24" hidden="1" customHeight="1">
      <c r="A128" s="366" t="s">
        <v>4295</v>
      </c>
      <c r="B128" s="408" t="s">
        <v>0</v>
      </c>
      <c r="C128" s="408" t="s">
        <v>2173</v>
      </c>
      <c r="D128" s="408" t="s">
        <v>2174</v>
      </c>
      <c r="E128" s="409" t="s">
        <v>6</v>
      </c>
      <c r="F128" s="410">
        <v>7</v>
      </c>
      <c r="G128" s="410">
        <f>[5]내역서!F128</f>
        <v>7</v>
      </c>
      <c r="H128" s="410">
        <f>G128</f>
        <v>7</v>
      </c>
      <c r="I128" s="410">
        <f>내역서!F128</f>
        <v>0</v>
      </c>
      <c r="J128" s="411">
        <v>101521.1</v>
      </c>
      <c r="K128" s="412">
        <f>INT($I128*J128)</f>
        <v>0</v>
      </c>
      <c r="L128" s="411">
        <v>15994.4</v>
      </c>
      <c r="M128" s="412">
        <f>INT($I128*L128)</f>
        <v>0</v>
      </c>
      <c r="N128" s="411">
        <v>0</v>
      </c>
      <c r="O128" s="412">
        <f>INT($I128*N128)</f>
        <v>0</v>
      </c>
      <c r="P128" s="411">
        <f>+J128+L128+N128</f>
        <v>117515.5</v>
      </c>
      <c r="Q128" s="412">
        <f>K128+M128+O128</f>
        <v>0</v>
      </c>
      <c r="R128" s="412"/>
      <c r="S128" s="412"/>
      <c r="T128" s="412"/>
      <c r="U128" s="409" t="s">
        <v>0</v>
      </c>
      <c r="V128" s="617" t="str">
        <f>+IF(I128&lt;0,"ng","")</f>
        <v/>
      </c>
      <c r="W128" s="617"/>
    </row>
    <row r="129" spans="1:23" ht="24" hidden="1" customHeight="1">
      <c r="A129" s="372" t="s">
        <v>4279</v>
      </c>
      <c r="B129" s="413" t="s">
        <v>0</v>
      </c>
      <c r="C129" s="413" t="s">
        <v>716</v>
      </c>
      <c r="D129" s="413" t="s">
        <v>717</v>
      </c>
      <c r="E129" s="414" t="s">
        <v>6</v>
      </c>
      <c r="F129" s="415">
        <v>7</v>
      </c>
      <c r="G129" s="415">
        <f>[5]내역서!F129</f>
        <v>7</v>
      </c>
      <c r="H129" s="415">
        <f t="shared" si="160"/>
        <v>7</v>
      </c>
      <c r="I129" s="415">
        <f>내역서!F129</f>
        <v>0</v>
      </c>
      <c r="J129" s="416">
        <v>101521.1</v>
      </c>
      <c r="K129" s="417">
        <f t="shared" ref="K129:K159" si="214">INT($I129*J129)</f>
        <v>0</v>
      </c>
      <c r="L129" s="416">
        <v>15994.4</v>
      </c>
      <c r="M129" s="417">
        <f t="shared" ref="M129:M159" si="215">INT($I129*L129)</f>
        <v>0</v>
      </c>
      <c r="N129" s="416">
        <v>0</v>
      </c>
      <c r="O129" s="417">
        <f t="shared" ref="O129:O159" si="216">INT($I129*N129)</f>
        <v>0</v>
      </c>
      <c r="P129" s="416">
        <f t="shared" si="164"/>
        <v>117515.5</v>
      </c>
      <c r="Q129" s="417">
        <f t="shared" si="186"/>
        <v>0</v>
      </c>
      <c r="R129" s="417">
        <f t="shared" ref="R129" si="217">I129-I128</f>
        <v>0</v>
      </c>
      <c r="S129" s="417">
        <f t="shared" ref="S129:T129" si="218">P129-P128</f>
        <v>0</v>
      </c>
      <c r="T129" s="417">
        <f t="shared" si="218"/>
        <v>0</v>
      </c>
      <c r="U129" s="414"/>
      <c r="V129" s="619" t="str">
        <f t="shared" ref="V129" si="219">+IF(I129&lt;0,"ng","")</f>
        <v/>
      </c>
      <c r="W129" s="619"/>
    </row>
    <row r="130" spans="1:23" s="401" customFormat="1" ht="24" hidden="1" customHeight="1">
      <c r="A130" s="366" t="s">
        <v>4285</v>
      </c>
      <c r="B130" s="408" t="s">
        <v>0</v>
      </c>
      <c r="C130" s="408" t="s">
        <v>2173</v>
      </c>
      <c r="D130" s="408" t="s">
        <v>2175</v>
      </c>
      <c r="E130" s="409" t="s">
        <v>6</v>
      </c>
      <c r="F130" s="410">
        <v>3.8</v>
      </c>
      <c r="G130" s="410">
        <f>[5]내역서!F130</f>
        <v>3.8</v>
      </c>
      <c r="H130" s="410">
        <f>G130</f>
        <v>3.8</v>
      </c>
      <c r="I130" s="410">
        <f>내역서!F130</f>
        <v>0</v>
      </c>
      <c r="J130" s="411">
        <v>100668.3</v>
      </c>
      <c r="K130" s="412">
        <f>INT($I130*J130)</f>
        <v>0</v>
      </c>
      <c r="L130" s="411">
        <v>15994.4</v>
      </c>
      <c r="M130" s="412">
        <f>INT($I130*L130)</f>
        <v>0</v>
      </c>
      <c r="N130" s="411">
        <v>0</v>
      </c>
      <c r="O130" s="412">
        <f>INT($I130*N130)</f>
        <v>0</v>
      </c>
      <c r="P130" s="411">
        <f>+J130+L130+N130</f>
        <v>116662.7</v>
      </c>
      <c r="Q130" s="412">
        <f>K130+M130+O130</f>
        <v>0</v>
      </c>
      <c r="R130" s="412"/>
      <c r="S130" s="412"/>
      <c r="T130" s="412"/>
      <c r="U130" s="409" t="s">
        <v>0</v>
      </c>
      <c r="V130" s="617" t="str">
        <f>+IF(I130&lt;0,"ng","")</f>
        <v/>
      </c>
      <c r="W130" s="617"/>
    </row>
    <row r="131" spans="1:23" ht="24" hidden="1" customHeight="1">
      <c r="A131" s="372" t="s">
        <v>4279</v>
      </c>
      <c r="B131" s="413" t="s">
        <v>0</v>
      </c>
      <c r="C131" s="413" t="s">
        <v>716</v>
      </c>
      <c r="D131" s="413" t="s">
        <v>718</v>
      </c>
      <c r="E131" s="414" t="s">
        <v>6</v>
      </c>
      <c r="F131" s="415">
        <v>3.8</v>
      </c>
      <c r="G131" s="415">
        <f>[5]내역서!F131</f>
        <v>3.8</v>
      </c>
      <c r="H131" s="415">
        <f t="shared" si="160"/>
        <v>3.8</v>
      </c>
      <c r="I131" s="415">
        <f>내역서!F131</f>
        <v>0</v>
      </c>
      <c r="J131" s="416">
        <v>100668.3</v>
      </c>
      <c r="K131" s="417">
        <f t="shared" si="214"/>
        <v>0</v>
      </c>
      <c r="L131" s="416">
        <v>15994.4</v>
      </c>
      <c r="M131" s="417">
        <f t="shared" si="215"/>
        <v>0</v>
      </c>
      <c r="N131" s="416">
        <v>0</v>
      </c>
      <c r="O131" s="417">
        <f t="shared" si="216"/>
        <v>0</v>
      </c>
      <c r="P131" s="416">
        <f t="shared" si="164"/>
        <v>116662.7</v>
      </c>
      <c r="Q131" s="417">
        <f t="shared" si="186"/>
        <v>0</v>
      </c>
      <c r="R131" s="417">
        <f t="shared" ref="R131" si="220">I131-I130</f>
        <v>0</v>
      </c>
      <c r="S131" s="417">
        <f t="shared" ref="S131:T131" si="221">P131-P130</f>
        <v>0</v>
      </c>
      <c r="T131" s="417">
        <f t="shared" si="221"/>
        <v>0</v>
      </c>
      <c r="U131" s="414"/>
      <c r="V131" s="619" t="str">
        <f t="shared" ref="V131" si="222">+IF(I131&lt;0,"ng","")</f>
        <v/>
      </c>
      <c r="W131" s="619"/>
    </row>
    <row r="132" spans="1:23" s="401" customFormat="1" ht="24" hidden="1" customHeight="1">
      <c r="A132" s="366" t="s">
        <v>4285</v>
      </c>
      <c r="B132" s="408" t="s">
        <v>0</v>
      </c>
      <c r="C132" s="408" t="s">
        <v>2176</v>
      </c>
      <c r="D132" s="408" t="s">
        <v>2177</v>
      </c>
      <c r="E132" s="409" t="s">
        <v>6</v>
      </c>
      <c r="F132" s="410">
        <v>7</v>
      </c>
      <c r="G132" s="410">
        <f>[5]내역서!F132</f>
        <v>7</v>
      </c>
      <c r="H132" s="410">
        <f>G132</f>
        <v>7</v>
      </c>
      <c r="I132" s="410">
        <f>내역서!F132</f>
        <v>0</v>
      </c>
      <c r="J132" s="411">
        <v>99302.3</v>
      </c>
      <c r="K132" s="412">
        <f>INT($I132*J132)</f>
        <v>0</v>
      </c>
      <c r="L132" s="411">
        <v>10974.4</v>
      </c>
      <c r="M132" s="412">
        <f>INT($I132*L132)</f>
        <v>0</v>
      </c>
      <c r="N132" s="411">
        <v>0</v>
      </c>
      <c r="O132" s="412">
        <f>INT($I132*N132)</f>
        <v>0</v>
      </c>
      <c r="P132" s="411">
        <f>+J132+L132+N132</f>
        <v>110276.7</v>
      </c>
      <c r="Q132" s="412">
        <f>K132+M132+O132</f>
        <v>0</v>
      </c>
      <c r="R132" s="412"/>
      <c r="S132" s="412"/>
      <c r="T132" s="412"/>
      <c r="U132" s="409" t="s">
        <v>0</v>
      </c>
      <c r="V132" s="617" t="str">
        <f>+IF(I132&lt;0,"ng","")</f>
        <v/>
      </c>
      <c r="W132" s="617"/>
    </row>
    <row r="133" spans="1:23" ht="24" hidden="1" customHeight="1">
      <c r="A133" s="372" t="s">
        <v>2072</v>
      </c>
      <c r="B133" s="413" t="s">
        <v>0</v>
      </c>
      <c r="C133" s="413" t="s">
        <v>719</v>
      </c>
      <c r="D133" s="413" t="s">
        <v>720</v>
      </c>
      <c r="E133" s="414" t="s">
        <v>6</v>
      </c>
      <c r="F133" s="415">
        <v>7</v>
      </c>
      <c r="G133" s="415">
        <f>[5]내역서!F133</f>
        <v>7</v>
      </c>
      <c r="H133" s="415">
        <f t="shared" si="160"/>
        <v>7</v>
      </c>
      <c r="I133" s="415">
        <f>내역서!F133</f>
        <v>0</v>
      </c>
      <c r="J133" s="416">
        <v>99302.3</v>
      </c>
      <c r="K133" s="417">
        <f t="shared" si="214"/>
        <v>0</v>
      </c>
      <c r="L133" s="416">
        <v>10974.4</v>
      </c>
      <c r="M133" s="417">
        <f t="shared" si="215"/>
        <v>0</v>
      </c>
      <c r="N133" s="416">
        <v>0</v>
      </c>
      <c r="O133" s="417">
        <f t="shared" si="216"/>
        <v>0</v>
      </c>
      <c r="P133" s="416">
        <f t="shared" si="164"/>
        <v>110276.7</v>
      </c>
      <c r="Q133" s="417">
        <f t="shared" si="186"/>
        <v>0</v>
      </c>
      <c r="R133" s="417">
        <f t="shared" ref="R133" si="223">I133-I132</f>
        <v>0</v>
      </c>
      <c r="S133" s="417">
        <f t="shared" ref="S133:T133" si="224">P133-P132</f>
        <v>0</v>
      </c>
      <c r="T133" s="417">
        <f t="shared" si="224"/>
        <v>0</v>
      </c>
      <c r="U133" s="414"/>
      <c r="V133" s="619" t="str">
        <f t="shared" ref="V133" si="225">+IF(I133&lt;0,"ng","")</f>
        <v/>
      </c>
      <c r="W133" s="619"/>
    </row>
    <row r="134" spans="1:23" s="460" customFormat="1" ht="24" hidden="1" customHeight="1">
      <c r="A134" s="366" t="s">
        <v>2055</v>
      </c>
      <c r="B134" s="408" t="s">
        <v>0</v>
      </c>
      <c r="C134" s="408" t="s">
        <v>2176</v>
      </c>
      <c r="D134" s="408" t="s">
        <v>2178</v>
      </c>
      <c r="E134" s="409" t="s">
        <v>6</v>
      </c>
      <c r="F134" s="410">
        <v>7</v>
      </c>
      <c r="G134" s="410">
        <f>[5]내역서!F134</f>
        <v>7</v>
      </c>
      <c r="H134" s="410">
        <f>G134</f>
        <v>7</v>
      </c>
      <c r="I134" s="410">
        <f>내역서!F134</f>
        <v>0</v>
      </c>
      <c r="J134" s="411">
        <v>98449.5</v>
      </c>
      <c r="K134" s="412">
        <f>INT($I134*J134)</f>
        <v>0</v>
      </c>
      <c r="L134" s="411">
        <v>10974.4</v>
      </c>
      <c r="M134" s="412">
        <f>INT($I134*L134)</f>
        <v>0</v>
      </c>
      <c r="N134" s="411">
        <v>0</v>
      </c>
      <c r="O134" s="412">
        <f>INT($I134*N134)</f>
        <v>0</v>
      </c>
      <c r="P134" s="411">
        <f>+J134+L134+N134</f>
        <v>109423.9</v>
      </c>
      <c r="Q134" s="412">
        <f>K134+M134+O134</f>
        <v>0</v>
      </c>
      <c r="R134" s="412"/>
      <c r="S134" s="412"/>
      <c r="T134" s="412"/>
      <c r="U134" s="409" t="s">
        <v>0</v>
      </c>
      <c r="V134" s="617" t="str">
        <f>+IF(I134&lt;0,"ng","")</f>
        <v/>
      </c>
      <c r="W134" s="617"/>
    </row>
    <row r="135" spans="1:23" s="73" customFormat="1" ht="24" hidden="1" customHeight="1">
      <c r="A135" s="372" t="s">
        <v>2072</v>
      </c>
      <c r="B135" s="413" t="s">
        <v>0</v>
      </c>
      <c r="C135" s="413" t="s">
        <v>719</v>
      </c>
      <c r="D135" s="413" t="s">
        <v>721</v>
      </c>
      <c r="E135" s="414" t="s">
        <v>6</v>
      </c>
      <c r="F135" s="415">
        <v>7</v>
      </c>
      <c r="G135" s="415">
        <f>[5]내역서!F135</f>
        <v>7</v>
      </c>
      <c r="H135" s="415">
        <f t="shared" si="160"/>
        <v>7</v>
      </c>
      <c r="I135" s="415">
        <f>내역서!F135</f>
        <v>0</v>
      </c>
      <c r="J135" s="416">
        <v>98449.5</v>
      </c>
      <c r="K135" s="417">
        <f t="shared" si="214"/>
        <v>0</v>
      </c>
      <c r="L135" s="416">
        <v>10974.4</v>
      </c>
      <c r="M135" s="417">
        <f t="shared" si="215"/>
        <v>0</v>
      </c>
      <c r="N135" s="416">
        <v>0</v>
      </c>
      <c r="O135" s="417">
        <f t="shared" si="216"/>
        <v>0</v>
      </c>
      <c r="P135" s="416">
        <f t="shared" si="164"/>
        <v>109423.9</v>
      </c>
      <c r="Q135" s="417">
        <f t="shared" si="186"/>
        <v>0</v>
      </c>
      <c r="R135" s="417">
        <f t="shared" ref="R135" si="226">I135-I134</f>
        <v>0</v>
      </c>
      <c r="S135" s="417">
        <f t="shared" ref="S135:T135" si="227">P135-P134</f>
        <v>0</v>
      </c>
      <c r="T135" s="417">
        <f t="shared" si="227"/>
        <v>0</v>
      </c>
      <c r="U135" s="414"/>
      <c r="V135" s="619" t="str">
        <f t="shared" ref="V135" si="228">+IF(I135&lt;0,"ng","")</f>
        <v/>
      </c>
      <c r="W135" s="619"/>
    </row>
    <row r="136" spans="1:23" s="401" customFormat="1" ht="24" hidden="1" customHeight="1">
      <c r="A136" s="366" t="s">
        <v>2055</v>
      </c>
      <c r="B136" s="408" t="s">
        <v>0</v>
      </c>
      <c r="C136" s="408" t="s">
        <v>2179</v>
      </c>
      <c r="D136" s="408" t="s">
        <v>2177</v>
      </c>
      <c r="E136" s="409" t="s">
        <v>6</v>
      </c>
      <c r="F136" s="410">
        <v>3.8</v>
      </c>
      <c r="G136" s="410">
        <f>[5]내역서!F136</f>
        <v>3.8</v>
      </c>
      <c r="H136" s="410">
        <f>G136</f>
        <v>3.8</v>
      </c>
      <c r="I136" s="410">
        <f>내역서!F136</f>
        <v>0</v>
      </c>
      <c r="J136" s="411">
        <v>99302.3</v>
      </c>
      <c r="K136" s="412">
        <f>INT($I136*J136)</f>
        <v>0</v>
      </c>
      <c r="L136" s="411">
        <v>10974.4</v>
      </c>
      <c r="M136" s="412">
        <f>INT($I136*L136)</f>
        <v>0</v>
      </c>
      <c r="N136" s="411">
        <v>0</v>
      </c>
      <c r="O136" s="412">
        <f>INT($I136*N136)</f>
        <v>0</v>
      </c>
      <c r="P136" s="411">
        <f>+J136+L136+N136</f>
        <v>110276.7</v>
      </c>
      <c r="Q136" s="412">
        <f>K136+M136+O136</f>
        <v>0</v>
      </c>
      <c r="R136" s="412"/>
      <c r="S136" s="412"/>
      <c r="T136" s="412"/>
      <c r="U136" s="409" t="s">
        <v>0</v>
      </c>
      <c r="V136" s="617" t="str">
        <f>+IF(I136&lt;0,"ng","")</f>
        <v/>
      </c>
      <c r="W136" s="617"/>
    </row>
    <row r="137" spans="1:23" ht="24" hidden="1" customHeight="1">
      <c r="A137" s="372" t="s">
        <v>4279</v>
      </c>
      <c r="B137" s="413" t="s">
        <v>0</v>
      </c>
      <c r="C137" s="413" t="s">
        <v>722</v>
      </c>
      <c r="D137" s="413" t="s">
        <v>720</v>
      </c>
      <c r="E137" s="414" t="s">
        <v>6</v>
      </c>
      <c r="F137" s="415">
        <v>3.8</v>
      </c>
      <c r="G137" s="415">
        <f>[5]내역서!F137</f>
        <v>3.8</v>
      </c>
      <c r="H137" s="415">
        <f t="shared" si="160"/>
        <v>3.8</v>
      </c>
      <c r="I137" s="415">
        <f>내역서!F137</f>
        <v>0</v>
      </c>
      <c r="J137" s="416">
        <v>99302.3</v>
      </c>
      <c r="K137" s="417">
        <f t="shared" si="214"/>
        <v>0</v>
      </c>
      <c r="L137" s="416">
        <v>10974.4</v>
      </c>
      <c r="M137" s="417">
        <f t="shared" si="215"/>
        <v>0</v>
      </c>
      <c r="N137" s="416">
        <v>0</v>
      </c>
      <c r="O137" s="417">
        <f t="shared" si="216"/>
        <v>0</v>
      </c>
      <c r="P137" s="416">
        <f t="shared" si="164"/>
        <v>110276.7</v>
      </c>
      <c r="Q137" s="417">
        <f t="shared" si="186"/>
        <v>0</v>
      </c>
      <c r="R137" s="417">
        <f t="shared" ref="R137" si="229">I137-I136</f>
        <v>0</v>
      </c>
      <c r="S137" s="417">
        <f t="shared" ref="S137:T137" si="230">P137-P136</f>
        <v>0</v>
      </c>
      <c r="T137" s="417">
        <f t="shared" si="230"/>
        <v>0</v>
      </c>
      <c r="U137" s="414"/>
      <c r="V137" s="619" t="str">
        <f t="shared" ref="V137" si="231">+IF(I137&lt;0,"ng","")</f>
        <v/>
      </c>
      <c r="W137" s="619"/>
    </row>
    <row r="138" spans="1:23" s="401" customFormat="1" ht="24" hidden="1" customHeight="1">
      <c r="A138" s="366" t="s">
        <v>2055</v>
      </c>
      <c r="B138" s="408" t="s">
        <v>0</v>
      </c>
      <c r="C138" s="408" t="s">
        <v>2179</v>
      </c>
      <c r="D138" s="408" t="s">
        <v>2178</v>
      </c>
      <c r="E138" s="409" t="s">
        <v>6</v>
      </c>
      <c r="F138" s="410">
        <v>7</v>
      </c>
      <c r="G138" s="410">
        <f>[5]내역서!F138</f>
        <v>7</v>
      </c>
      <c r="H138" s="410">
        <f>G138</f>
        <v>7</v>
      </c>
      <c r="I138" s="410">
        <f>내역서!F138</f>
        <v>0</v>
      </c>
      <c r="J138" s="411">
        <v>98449.5</v>
      </c>
      <c r="K138" s="412">
        <f>INT($I138*J138)</f>
        <v>0</v>
      </c>
      <c r="L138" s="411">
        <v>10974.4</v>
      </c>
      <c r="M138" s="412">
        <f>INT($I138*L138)</f>
        <v>0</v>
      </c>
      <c r="N138" s="411">
        <v>0</v>
      </c>
      <c r="O138" s="412">
        <f>INT($I138*N138)</f>
        <v>0</v>
      </c>
      <c r="P138" s="411">
        <f>+J138+L138+N138</f>
        <v>109423.9</v>
      </c>
      <c r="Q138" s="412">
        <f>K138+M138+O138</f>
        <v>0</v>
      </c>
      <c r="R138" s="412"/>
      <c r="S138" s="412"/>
      <c r="T138" s="412"/>
      <c r="U138" s="409" t="s">
        <v>0</v>
      </c>
      <c r="V138" s="617" t="str">
        <f>+IF(I138&lt;0,"ng","")</f>
        <v/>
      </c>
      <c r="W138" s="617"/>
    </row>
    <row r="139" spans="1:23" ht="24" hidden="1" customHeight="1">
      <c r="A139" s="372" t="s">
        <v>2072</v>
      </c>
      <c r="B139" s="413" t="s">
        <v>0</v>
      </c>
      <c r="C139" s="413" t="s">
        <v>722</v>
      </c>
      <c r="D139" s="413" t="s">
        <v>721</v>
      </c>
      <c r="E139" s="414" t="s">
        <v>6</v>
      </c>
      <c r="F139" s="415">
        <v>7</v>
      </c>
      <c r="G139" s="415">
        <f>[5]내역서!F139</f>
        <v>7</v>
      </c>
      <c r="H139" s="415">
        <f t="shared" si="160"/>
        <v>7</v>
      </c>
      <c r="I139" s="415">
        <f>내역서!F139</f>
        <v>0</v>
      </c>
      <c r="J139" s="416">
        <v>98449.5</v>
      </c>
      <c r="K139" s="417">
        <f t="shared" si="214"/>
        <v>0</v>
      </c>
      <c r="L139" s="416">
        <v>10974.4</v>
      </c>
      <c r="M139" s="417">
        <f t="shared" si="215"/>
        <v>0</v>
      </c>
      <c r="N139" s="416">
        <v>0</v>
      </c>
      <c r="O139" s="417">
        <f t="shared" si="216"/>
        <v>0</v>
      </c>
      <c r="P139" s="416">
        <f t="shared" si="164"/>
        <v>109423.9</v>
      </c>
      <c r="Q139" s="417">
        <f t="shared" si="186"/>
        <v>0</v>
      </c>
      <c r="R139" s="417">
        <f t="shared" ref="R139" si="232">I139-I138</f>
        <v>0</v>
      </c>
      <c r="S139" s="417">
        <f t="shared" ref="S139:T139" si="233">P139-P138</f>
        <v>0</v>
      </c>
      <c r="T139" s="417">
        <f t="shared" si="233"/>
        <v>0</v>
      </c>
      <c r="U139" s="414"/>
      <c r="V139" s="619" t="str">
        <f t="shared" ref="V139" si="234">+IF(I139&lt;0,"ng","")</f>
        <v/>
      </c>
      <c r="W139" s="619"/>
    </row>
    <row r="140" spans="1:23" s="401" customFormat="1" ht="24" hidden="1" customHeight="1">
      <c r="A140" s="366" t="s">
        <v>4285</v>
      </c>
      <c r="B140" s="408" t="s">
        <v>0</v>
      </c>
      <c r="C140" s="408" t="s">
        <v>2180</v>
      </c>
      <c r="D140" s="408" t="s">
        <v>2177</v>
      </c>
      <c r="E140" s="409" t="s">
        <v>6</v>
      </c>
      <c r="F140" s="410">
        <v>8.1999999999999993</v>
      </c>
      <c r="G140" s="410">
        <f>[5]내역서!F140</f>
        <v>8.1999999999999993</v>
      </c>
      <c r="H140" s="410">
        <f>G140</f>
        <v>8.1999999999999993</v>
      </c>
      <c r="I140" s="410">
        <f>내역서!F140</f>
        <v>0</v>
      </c>
      <c r="J140" s="411">
        <v>96144.5</v>
      </c>
      <c r="K140" s="412">
        <f>INT($I140*J140)</f>
        <v>0</v>
      </c>
      <c r="L140" s="411">
        <v>10974.4</v>
      </c>
      <c r="M140" s="412">
        <f>INT($I140*L140)</f>
        <v>0</v>
      </c>
      <c r="N140" s="411">
        <v>0</v>
      </c>
      <c r="O140" s="412">
        <f>INT($I140*N140)</f>
        <v>0</v>
      </c>
      <c r="P140" s="411">
        <f>+J140+L140+N140</f>
        <v>107118.9</v>
      </c>
      <c r="Q140" s="412">
        <f>K140+M140+O140</f>
        <v>0</v>
      </c>
      <c r="R140" s="412"/>
      <c r="S140" s="412"/>
      <c r="T140" s="412"/>
      <c r="U140" s="409" t="s">
        <v>0</v>
      </c>
      <c r="V140" s="617" t="str">
        <f>+IF(I140&lt;0,"ng","")</f>
        <v/>
      </c>
      <c r="W140" s="617"/>
    </row>
    <row r="141" spans="1:23" ht="24" hidden="1" customHeight="1">
      <c r="A141" s="372" t="s">
        <v>2072</v>
      </c>
      <c r="B141" s="413" t="s">
        <v>0</v>
      </c>
      <c r="C141" s="413" t="s">
        <v>723</v>
      </c>
      <c r="D141" s="413" t="s">
        <v>720</v>
      </c>
      <c r="E141" s="414" t="s">
        <v>6</v>
      </c>
      <c r="F141" s="415">
        <v>8.1999999999999993</v>
      </c>
      <c r="G141" s="415">
        <f>[5]내역서!F141</f>
        <v>8.1999999999999993</v>
      </c>
      <c r="H141" s="415">
        <f t="shared" si="160"/>
        <v>8.1999999999999993</v>
      </c>
      <c r="I141" s="415">
        <f>내역서!F141</f>
        <v>0</v>
      </c>
      <c r="J141" s="416">
        <v>96144.5</v>
      </c>
      <c r="K141" s="417">
        <f t="shared" si="214"/>
        <v>0</v>
      </c>
      <c r="L141" s="416">
        <v>10974.4</v>
      </c>
      <c r="M141" s="417">
        <f t="shared" si="215"/>
        <v>0</v>
      </c>
      <c r="N141" s="416">
        <v>0</v>
      </c>
      <c r="O141" s="417">
        <f t="shared" si="216"/>
        <v>0</v>
      </c>
      <c r="P141" s="416">
        <f t="shared" si="164"/>
        <v>107118.9</v>
      </c>
      <c r="Q141" s="417">
        <f t="shared" si="186"/>
        <v>0</v>
      </c>
      <c r="R141" s="417">
        <f t="shared" ref="R141" si="235">I141-I140</f>
        <v>0</v>
      </c>
      <c r="S141" s="417">
        <f t="shared" ref="S141:T141" si="236">P141-P140</f>
        <v>0</v>
      </c>
      <c r="T141" s="417">
        <f t="shared" si="236"/>
        <v>0</v>
      </c>
      <c r="U141" s="414"/>
      <c r="V141" s="619" t="str">
        <f t="shared" ref="V141" si="237">+IF(I141&lt;0,"ng","")</f>
        <v/>
      </c>
      <c r="W141" s="619"/>
    </row>
    <row r="142" spans="1:23" s="401" customFormat="1" ht="24" hidden="1" customHeight="1">
      <c r="A142" s="366" t="s">
        <v>2055</v>
      </c>
      <c r="B142" s="408" t="s">
        <v>0</v>
      </c>
      <c r="C142" s="408" t="s">
        <v>2180</v>
      </c>
      <c r="D142" s="408" t="s">
        <v>2181</v>
      </c>
      <c r="E142" s="409" t="s">
        <v>6</v>
      </c>
      <c r="F142" s="410">
        <v>14.2</v>
      </c>
      <c r="G142" s="410">
        <f>[5]내역서!F142</f>
        <v>14.2</v>
      </c>
      <c r="H142" s="410">
        <f>G142</f>
        <v>14.2</v>
      </c>
      <c r="I142" s="410">
        <f>내역서!F142</f>
        <v>0</v>
      </c>
      <c r="J142" s="411">
        <v>96997.3</v>
      </c>
      <c r="K142" s="412">
        <f>INT($I142*J142)</f>
        <v>0</v>
      </c>
      <c r="L142" s="411">
        <v>10974.4</v>
      </c>
      <c r="M142" s="412">
        <f>INT($I142*L142)</f>
        <v>0</v>
      </c>
      <c r="N142" s="411">
        <v>0</v>
      </c>
      <c r="O142" s="412">
        <f>INT($I142*N142)</f>
        <v>0</v>
      </c>
      <c r="P142" s="411">
        <f>+J142+L142+N142</f>
        <v>107971.7</v>
      </c>
      <c r="Q142" s="412">
        <f>K142+M142+O142</f>
        <v>0</v>
      </c>
      <c r="R142" s="412"/>
      <c r="S142" s="412"/>
      <c r="T142" s="412"/>
      <c r="U142" s="409" t="s">
        <v>0</v>
      </c>
      <c r="V142" s="617" t="str">
        <f>+IF(I142&lt;0,"ng","")</f>
        <v/>
      </c>
      <c r="W142" s="617"/>
    </row>
    <row r="143" spans="1:23" ht="24" hidden="1" customHeight="1">
      <c r="A143" s="372" t="s">
        <v>2072</v>
      </c>
      <c r="B143" s="413" t="s">
        <v>0</v>
      </c>
      <c r="C143" s="413" t="s">
        <v>723</v>
      </c>
      <c r="D143" s="413" t="s">
        <v>724</v>
      </c>
      <c r="E143" s="414" t="s">
        <v>6</v>
      </c>
      <c r="F143" s="415">
        <v>14.2</v>
      </c>
      <c r="G143" s="415">
        <f>[5]내역서!F143</f>
        <v>14.2</v>
      </c>
      <c r="H143" s="415">
        <f t="shared" si="160"/>
        <v>14.2</v>
      </c>
      <c r="I143" s="415">
        <f>내역서!F143</f>
        <v>0</v>
      </c>
      <c r="J143" s="416">
        <v>96997.3</v>
      </c>
      <c r="K143" s="417">
        <f t="shared" si="214"/>
        <v>0</v>
      </c>
      <c r="L143" s="416">
        <v>10974.4</v>
      </c>
      <c r="M143" s="417">
        <f t="shared" si="215"/>
        <v>0</v>
      </c>
      <c r="N143" s="416">
        <v>0</v>
      </c>
      <c r="O143" s="417">
        <f t="shared" si="216"/>
        <v>0</v>
      </c>
      <c r="P143" s="416">
        <f t="shared" si="164"/>
        <v>107971.7</v>
      </c>
      <c r="Q143" s="417">
        <f t="shared" si="186"/>
        <v>0</v>
      </c>
      <c r="R143" s="417">
        <f t="shared" ref="R143" si="238">I143-I142</f>
        <v>0</v>
      </c>
      <c r="S143" s="417">
        <f t="shared" ref="S143:T143" si="239">P143-P142</f>
        <v>0</v>
      </c>
      <c r="T143" s="417">
        <f t="shared" si="239"/>
        <v>0</v>
      </c>
      <c r="U143" s="414"/>
      <c r="V143" s="619" t="str">
        <f t="shared" ref="V143" si="240">+IF(I143&lt;0,"ng","")</f>
        <v/>
      </c>
      <c r="W143" s="619"/>
    </row>
    <row r="144" spans="1:23" s="401" customFormat="1" ht="24" hidden="1" customHeight="1">
      <c r="A144" s="366" t="s">
        <v>4285</v>
      </c>
      <c r="B144" s="408" t="s">
        <v>0</v>
      </c>
      <c r="C144" s="408" t="s">
        <v>2180</v>
      </c>
      <c r="D144" s="408" t="s">
        <v>2175</v>
      </c>
      <c r="E144" s="409" t="s">
        <v>6</v>
      </c>
      <c r="F144" s="410">
        <v>3.2</v>
      </c>
      <c r="G144" s="410">
        <f>[5]내역서!F144</f>
        <v>3.2</v>
      </c>
      <c r="H144" s="410">
        <f>G144</f>
        <v>3.2</v>
      </c>
      <c r="I144" s="410">
        <f>내역서!F144</f>
        <v>0</v>
      </c>
      <c r="J144" s="411">
        <v>98702.8</v>
      </c>
      <c r="K144" s="412">
        <f>INT($I144*J144)</f>
        <v>0</v>
      </c>
      <c r="L144" s="411">
        <v>10974.4</v>
      </c>
      <c r="M144" s="412">
        <f>INT($I144*L144)</f>
        <v>0</v>
      </c>
      <c r="N144" s="411">
        <v>0</v>
      </c>
      <c r="O144" s="412">
        <f>INT($I144*N144)</f>
        <v>0</v>
      </c>
      <c r="P144" s="411">
        <f>+J144+L144+N144</f>
        <v>109677.2</v>
      </c>
      <c r="Q144" s="412">
        <f>K144+M144+O144</f>
        <v>0</v>
      </c>
      <c r="R144" s="412"/>
      <c r="S144" s="412"/>
      <c r="T144" s="412"/>
      <c r="U144" s="409" t="s">
        <v>0</v>
      </c>
      <c r="V144" s="617" t="str">
        <f>+IF(I144&lt;0,"ng","")</f>
        <v/>
      </c>
      <c r="W144" s="617"/>
    </row>
    <row r="145" spans="1:23" ht="24" hidden="1" customHeight="1">
      <c r="A145" s="372" t="s">
        <v>4279</v>
      </c>
      <c r="B145" s="413" t="s">
        <v>0</v>
      </c>
      <c r="C145" s="413" t="s">
        <v>723</v>
      </c>
      <c r="D145" s="413" t="s">
        <v>718</v>
      </c>
      <c r="E145" s="414" t="s">
        <v>6</v>
      </c>
      <c r="F145" s="415">
        <v>3.2</v>
      </c>
      <c r="G145" s="415">
        <f>[5]내역서!F145</f>
        <v>3.2</v>
      </c>
      <c r="H145" s="415">
        <f t="shared" si="160"/>
        <v>3.2</v>
      </c>
      <c r="I145" s="415">
        <f>내역서!F145</f>
        <v>0</v>
      </c>
      <c r="J145" s="416">
        <v>98702.8</v>
      </c>
      <c r="K145" s="417">
        <f t="shared" si="214"/>
        <v>0</v>
      </c>
      <c r="L145" s="416">
        <v>10974.4</v>
      </c>
      <c r="M145" s="417">
        <f t="shared" si="215"/>
        <v>0</v>
      </c>
      <c r="N145" s="416">
        <v>0</v>
      </c>
      <c r="O145" s="417">
        <f t="shared" si="216"/>
        <v>0</v>
      </c>
      <c r="P145" s="416">
        <f t="shared" si="164"/>
        <v>109677.2</v>
      </c>
      <c r="Q145" s="417">
        <f t="shared" si="186"/>
        <v>0</v>
      </c>
      <c r="R145" s="417">
        <f t="shared" ref="R145" si="241">I145-I144</f>
        <v>0</v>
      </c>
      <c r="S145" s="417">
        <f t="shared" ref="S145:T145" si="242">P145-P144</f>
        <v>0</v>
      </c>
      <c r="T145" s="417">
        <f t="shared" si="242"/>
        <v>0</v>
      </c>
      <c r="U145" s="414"/>
      <c r="V145" s="619" t="str">
        <f t="shared" ref="V145" si="243">+IF(I145&lt;0,"ng","")</f>
        <v/>
      </c>
      <c r="W145" s="619"/>
    </row>
    <row r="146" spans="1:23" s="401" customFormat="1" ht="24" hidden="1" customHeight="1">
      <c r="A146" s="366" t="s">
        <v>4285</v>
      </c>
      <c r="B146" s="408" t="s">
        <v>0</v>
      </c>
      <c r="C146" s="408" t="s">
        <v>2182</v>
      </c>
      <c r="D146" s="408" t="s">
        <v>2183</v>
      </c>
      <c r="E146" s="409" t="s">
        <v>6</v>
      </c>
      <c r="F146" s="410">
        <v>33.200000000000003</v>
      </c>
      <c r="G146" s="410">
        <f>[5]내역서!F146</f>
        <v>33.200000000000003</v>
      </c>
      <c r="H146" s="410">
        <f>G146</f>
        <v>33.200000000000003</v>
      </c>
      <c r="I146" s="410">
        <f>내역서!F146</f>
        <v>0</v>
      </c>
      <c r="J146" s="411">
        <v>6543.5</v>
      </c>
      <c r="K146" s="412">
        <f>INT($I146*J146)</f>
        <v>0</v>
      </c>
      <c r="L146" s="411">
        <v>1479.2</v>
      </c>
      <c r="M146" s="412">
        <f>INT($I146*L146)</f>
        <v>0</v>
      </c>
      <c r="N146" s="411">
        <v>0</v>
      </c>
      <c r="O146" s="412">
        <f>INT($I146*N146)</f>
        <v>0</v>
      </c>
      <c r="P146" s="411">
        <f>+J146+L146+N146</f>
        <v>8022.7</v>
      </c>
      <c r="Q146" s="412">
        <f>K146+M146+O146</f>
        <v>0</v>
      </c>
      <c r="R146" s="412"/>
      <c r="S146" s="412"/>
      <c r="T146" s="412"/>
      <c r="U146" s="409" t="s">
        <v>0</v>
      </c>
      <c r="V146" s="617" t="str">
        <f>+IF(I146&lt;0,"ng","")</f>
        <v/>
      </c>
      <c r="W146" s="617"/>
    </row>
    <row r="147" spans="1:23" ht="24" hidden="1" customHeight="1">
      <c r="A147" s="372" t="s">
        <v>4279</v>
      </c>
      <c r="B147" s="413" t="s">
        <v>0</v>
      </c>
      <c r="C147" s="413" t="s">
        <v>725</v>
      </c>
      <c r="D147" s="413" t="s">
        <v>726</v>
      </c>
      <c r="E147" s="414" t="s">
        <v>6</v>
      </c>
      <c r="F147" s="415">
        <v>33.200000000000003</v>
      </c>
      <c r="G147" s="415">
        <f>[5]내역서!F147</f>
        <v>33.200000000000003</v>
      </c>
      <c r="H147" s="415">
        <f t="shared" si="160"/>
        <v>33.200000000000003</v>
      </c>
      <c r="I147" s="415">
        <f>내역서!F147</f>
        <v>0</v>
      </c>
      <c r="J147" s="416">
        <v>6543.5</v>
      </c>
      <c r="K147" s="417">
        <f t="shared" si="214"/>
        <v>0</v>
      </c>
      <c r="L147" s="416">
        <v>1479.2</v>
      </c>
      <c r="M147" s="417">
        <f t="shared" si="215"/>
        <v>0</v>
      </c>
      <c r="N147" s="416">
        <v>0</v>
      </c>
      <c r="O147" s="417">
        <f t="shared" si="216"/>
        <v>0</v>
      </c>
      <c r="P147" s="416">
        <f t="shared" si="164"/>
        <v>8022.7</v>
      </c>
      <c r="Q147" s="417">
        <f t="shared" si="186"/>
        <v>0</v>
      </c>
      <c r="R147" s="417">
        <f t="shared" ref="R147" si="244">I147-I146</f>
        <v>0</v>
      </c>
      <c r="S147" s="417">
        <f t="shared" ref="S147:T147" si="245">P147-P146</f>
        <v>0</v>
      </c>
      <c r="T147" s="417">
        <f t="shared" si="245"/>
        <v>0</v>
      </c>
      <c r="U147" s="414"/>
      <c r="V147" s="619" t="str">
        <f t="shared" ref="V147" si="246">+IF(I147&lt;0,"ng","")</f>
        <v/>
      </c>
      <c r="W147" s="619"/>
    </row>
    <row r="148" spans="1:23" s="401" customFormat="1" ht="24" hidden="1" customHeight="1">
      <c r="A148" s="366" t="s">
        <v>4285</v>
      </c>
      <c r="B148" s="408" t="s">
        <v>0</v>
      </c>
      <c r="C148" s="408" t="s">
        <v>2182</v>
      </c>
      <c r="D148" s="408" t="s">
        <v>2184</v>
      </c>
      <c r="E148" s="409" t="s">
        <v>2104</v>
      </c>
      <c r="F148" s="410">
        <v>298.8</v>
      </c>
      <c r="G148" s="410">
        <f>[5]내역서!F148</f>
        <v>298.8</v>
      </c>
      <c r="H148" s="410">
        <f>G148</f>
        <v>298.8</v>
      </c>
      <c r="I148" s="410">
        <f>내역서!F148</f>
        <v>0</v>
      </c>
      <c r="J148" s="411">
        <v>3197.3</v>
      </c>
      <c r="K148" s="412">
        <f>INT($I148*J148)</f>
        <v>0</v>
      </c>
      <c r="L148" s="411">
        <v>7748</v>
      </c>
      <c r="M148" s="412">
        <f>INT($I148*L148)</f>
        <v>0</v>
      </c>
      <c r="N148" s="411">
        <v>0</v>
      </c>
      <c r="O148" s="412">
        <f>INT($I148*N148)</f>
        <v>0</v>
      </c>
      <c r="P148" s="411">
        <f>+J148+L148+N148</f>
        <v>10945.3</v>
      </c>
      <c r="Q148" s="412">
        <f>K148+M148+O148</f>
        <v>0</v>
      </c>
      <c r="R148" s="412"/>
      <c r="S148" s="412"/>
      <c r="T148" s="412"/>
      <c r="U148" s="409" t="s">
        <v>0</v>
      </c>
      <c r="V148" s="617" t="str">
        <f>+IF(I148&lt;0,"ng","")</f>
        <v/>
      </c>
      <c r="W148" s="617"/>
    </row>
    <row r="149" spans="1:23" ht="24" hidden="1" customHeight="1">
      <c r="A149" s="372" t="s">
        <v>4279</v>
      </c>
      <c r="B149" s="413" t="s">
        <v>0</v>
      </c>
      <c r="C149" s="413" t="s">
        <v>725</v>
      </c>
      <c r="D149" s="413" t="s">
        <v>727</v>
      </c>
      <c r="E149" s="414" t="s">
        <v>671</v>
      </c>
      <c r="F149" s="415">
        <v>298.8</v>
      </c>
      <c r="G149" s="415">
        <f>[5]내역서!F149</f>
        <v>298.8</v>
      </c>
      <c r="H149" s="415">
        <f t="shared" si="160"/>
        <v>298.8</v>
      </c>
      <c r="I149" s="415">
        <f>내역서!F149</f>
        <v>0</v>
      </c>
      <c r="J149" s="416">
        <v>3197.3</v>
      </c>
      <c r="K149" s="417">
        <f t="shared" si="214"/>
        <v>0</v>
      </c>
      <c r="L149" s="416">
        <v>7748</v>
      </c>
      <c r="M149" s="417">
        <f t="shared" si="215"/>
        <v>0</v>
      </c>
      <c r="N149" s="416">
        <v>0</v>
      </c>
      <c r="O149" s="417">
        <f t="shared" si="216"/>
        <v>0</v>
      </c>
      <c r="P149" s="416">
        <f t="shared" si="164"/>
        <v>10945.3</v>
      </c>
      <c r="Q149" s="417">
        <f t="shared" si="186"/>
        <v>0</v>
      </c>
      <c r="R149" s="417">
        <f t="shared" ref="R149" si="247">I149-I148</f>
        <v>0</v>
      </c>
      <c r="S149" s="417">
        <f t="shared" ref="S149:T149" si="248">P149-P148</f>
        <v>0</v>
      </c>
      <c r="T149" s="417">
        <f t="shared" si="248"/>
        <v>0</v>
      </c>
      <c r="U149" s="414"/>
      <c r="V149" s="619" t="str">
        <f t="shared" ref="V149" si="249">+IF(I149&lt;0,"ng","")</f>
        <v/>
      </c>
      <c r="W149" s="619"/>
    </row>
    <row r="150" spans="1:23" s="401" customFormat="1" ht="24" hidden="1" customHeight="1">
      <c r="A150" s="366" t="s">
        <v>4318</v>
      </c>
      <c r="B150" s="408" t="s">
        <v>0</v>
      </c>
      <c r="C150" s="408" t="s">
        <v>2185</v>
      </c>
      <c r="D150" s="408" t="s">
        <v>7</v>
      </c>
      <c r="E150" s="409" t="s">
        <v>1860</v>
      </c>
      <c r="F150" s="410">
        <v>2</v>
      </c>
      <c r="G150" s="410">
        <f>[5]내역서!F150</f>
        <v>2</v>
      </c>
      <c r="H150" s="410">
        <f>G150</f>
        <v>2</v>
      </c>
      <c r="I150" s="410">
        <f>내역서!F150</f>
        <v>0</v>
      </c>
      <c r="J150" s="411">
        <v>902571.8</v>
      </c>
      <c r="K150" s="412">
        <f>INT($I150*J150)</f>
        <v>0</v>
      </c>
      <c r="L150" s="411">
        <v>459736.8</v>
      </c>
      <c r="M150" s="412">
        <f>INT($I150*L150)</f>
        <v>0</v>
      </c>
      <c r="N150" s="411">
        <v>0</v>
      </c>
      <c r="O150" s="412">
        <f>INT($I150*N150)</f>
        <v>0</v>
      </c>
      <c r="P150" s="411">
        <f>+J150+L150+N150</f>
        <v>1362308.6</v>
      </c>
      <c r="Q150" s="412">
        <f>K150+M150+O150</f>
        <v>0</v>
      </c>
      <c r="R150" s="412"/>
      <c r="S150" s="412"/>
      <c r="T150" s="412"/>
      <c r="U150" s="409" t="s">
        <v>0</v>
      </c>
      <c r="V150" s="617" t="str">
        <f>+IF(I150&lt;0,"ng","")</f>
        <v/>
      </c>
      <c r="W150" s="617"/>
    </row>
    <row r="151" spans="1:23" ht="24" hidden="1" customHeight="1">
      <c r="A151" s="372" t="s">
        <v>4279</v>
      </c>
      <c r="B151" s="413" t="s">
        <v>0</v>
      </c>
      <c r="C151" s="413" t="s">
        <v>728</v>
      </c>
      <c r="D151" s="413" t="s">
        <v>7</v>
      </c>
      <c r="E151" s="414" t="s">
        <v>729</v>
      </c>
      <c r="F151" s="415">
        <v>2</v>
      </c>
      <c r="G151" s="415">
        <f>[5]내역서!F151</f>
        <v>2</v>
      </c>
      <c r="H151" s="415">
        <f t="shared" si="160"/>
        <v>2</v>
      </c>
      <c r="I151" s="415">
        <f>내역서!F151</f>
        <v>0</v>
      </c>
      <c r="J151" s="416">
        <v>902571.8</v>
      </c>
      <c r="K151" s="417">
        <f t="shared" si="214"/>
        <v>0</v>
      </c>
      <c r="L151" s="416">
        <v>459736.8</v>
      </c>
      <c r="M151" s="417">
        <f t="shared" si="215"/>
        <v>0</v>
      </c>
      <c r="N151" s="416">
        <v>0</v>
      </c>
      <c r="O151" s="417">
        <f t="shared" si="216"/>
        <v>0</v>
      </c>
      <c r="P151" s="416">
        <f t="shared" si="164"/>
        <v>1362308.6</v>
      </c>
      <c r="Q151" s="417">
        <f t="shared" si="186"/>
        <v>0</v>
      </c>
      <c r="R151" s="417">
        <f t="shared" ref="R151" si="250">I151-I150</f>
        <v>0</v>
      </c>
      <c r="S151" s="417">
        <f t="shared" ref="S151:T151" si="251">P151-P150</f>
        <v>0</v>
      </c>
      <c r="T151" s="417">
        <f t="shared" si="251"/>
        <v>0</v>
      </c>
      <c r="U151" s="414"/>
      <c r="V151" s="619" t="str">
        <f t="shared" ref="V151" si="252">+IF(I151&lt;0,"ng","")</f>
        <v/>
      </c>
      <c r="W151" s="619"/>
    </row>
    <row r="152" spans="1:23" s="401" customFormat="1" ht="24" hidden="1" customHeight="1">
      <c r="A152" s="366" t="s">
        <v>2055</v>
      </c>
      <c r="B152" s="408" t="s">
        <v>0</v>
      </c>
      <c r="C152" s="408" t="s">
        <v>2186</v>
      </c>
      <c r="D152" s="408" t="s">
        <v>8</v>
      </c>
      <c r="E152" s="409" t="s">
        <v>1860</v>
      </c>
      <c r="F152" s="410">
        <v>14</v>
      </c>
      <c r="G152" s="410">
        <f>[5]내역서!F152</f>
        <v>14</v>
      </c>
      <c r="H152" s="410">
        <f>G152</f>
        <v>14</v>
      </c>
      <c r="I152" s="410">
        <f>내역서!F152</f>
        <v>0</v>
      </c>
      <c r="J152" s="411">
        <v>568545.1</v>
      </c>
      <c r="K152" s="412">
        <f>INT($I152*J152)</f>
        <v>0</v>
      </c>
      <c r="L152" s="411">
        <v>278066.40000000002</v>
      </c>
      <c r="M152" s="412">
        <f>INT($I152*L152)</f>
        <v>0</v>
      </c>
      <c r="N152" s="411">
        <v>0</v>
      </c>
      <c r="O152" s="412">
        <f>INT($I152*N152)</f>
        <v>0</v>
      </c>
      <c r="P152" s="411">
        <f>+J152+L152+N152</f>
        <v>846611.5</v>
      </c>
      <c r="Q152" s="412">
        <f>K152+M152+O152</f>
        <v>0</v>
      </c>
      <c r="R152" s="412"/>
      <c r="S152" s="412"/>
      <c r="T152" s="412"/>
      <c r="U152" s="409" t="s">
        <v>0</v>
      </c>
      <c r="V152" s="617" t="str">
        <f>+IF(I152&lt;0,"ng","")</f>
        <v/>
      </c>
      <c r="W152" s="617"/>
    </row>
    <row r="153" spans="1:23" ht="24" hidden="1" customHeight="1">
      <c r="A153" s="372" t="s">
        <v>4279</v>
      </c>
      <c r="B153" s="413" t="s">
        <v>0</v>
      </c>
      <c r="C153" s="413" t="s">
        <v>730</v>
      </c>
      <c r="D153" s="413" t="s">
        <v>8</v>
      </c>
      <c r="E153" s="414" t="s">
        <v>729</v>
      </c>
      <c r="F153" s="415">
        <v>14</v>
      </c>
      <c r="G153" s="415">
        <f>[5]내역서!F153</f>
        <v>14</v>
      </c>
      <c r="H153" s="415">
        <f t="shared" si="160"/>
        <v>14</v>
      </c>
      <c r="I153" s="415">
        <f>내역서!F153</f>
        <v>0</v>
      </c>
      <c r="J153" s="416">
        <v>568545.1</v>
      </c>
      <c r="K153" s="417">
        <f t="shared" si="214"/>
        <v>0</v>
      </c>
      <c r="L153" s="416">
        <v>278066.40000000002</v>
      </c>
      <c r="M153" s="417">
        <f t="shared" si="215"/>
        <v>0</v>
      </c>
      <c r="N153" s="416">
        <v>0</v>
      </c>
      <c r="O153" s="417">
        <f t="shared" si="216"/>
        <v>0</v>
      </c>
      <c r="P153" s="416">
        <f t="shared" si="164"/>
        <v>846611.5</v>
      </c>
      <c r="Q153" s="417">
        <f t="shared" si="186"/>
        <v>0</v>
      </c>
      <c r="R153" s="417">
        <f t="shared" ref="R153" si="253">I153-I152</f>
        <v>0</v>
      </c>
      <c r="S153" s="417">
        <f t="shared" ref="S153:T153" si="254">P153-P152</f>
        <v>0</v>
      </c>
      <c r="T153" s="417">
        <f t="shared" si="254"/>
        <v>0</v>
      </c>
      <c r="U153" s="414"/>
      <c r="V153" s="619" t="str">
        <f t="shared" ref="V153" si="255">+IF(I153&lt;0,"ng","")</f>
        <v/>
      </c>
      <c r="W153" s="619"/>
    </row>
    <row r="154" spans="1:23" s="401" customFormat="1" ht="24" hidden="1" customHeight="1">
      <c r="A154" s="366" t="s">
        <v>2055</v>
      </c>
      <c r="B154" s="408" t="s">
        <v>0</v>
      </c>
      <c r="C154" s="408" t="s">
        <v>2187</v>
      </c>
      <c r="D154" s="408" t="s">
        <v>2188</v>
      </c>
      <c r="E154" s="409" t="s">
        <v>6</v>
      </c>
      <c r="F154" s="410">
        <v>550.79999999999995</v>
      </c>
      <c r="G154" s="410">
        <f>[5]내역서!F154</f>
        <v>550.79999999999995</v>
      </c>
      <c r="H154" s="410">
        <f>G154</f>
        <v>550.79999999999995</v>
      </c>
      <c r="I154" s="410">
        <f>내역서!F154</f>
        <v>0</v>
      </c>
      <c r="J154" s="411">
        <v>34355.599999999999</v>
      </c>
      <c r="K154" s="412">
        <f>INT($I154*J154)</f>
        <v>0</v>
      </c>
      <c r="L154" s="411">
        <v>42999.199999999997</v>
      </c>
      <c r="M154" s="412">
        <f>INT($I154*L154)</f>
        <v>0</v>
      </c>
      <c r="N154" s="411">
        <v>0</v>
      </c>
      <c r="O154" s="412">
        <f>INT($I154*N154)</f>
        <v>0</v>
      </c>
      <c r="P154" s="411">
        <f>+J154+L154+N154</f>
        <v>77354.799999999988</v>
      </c>
      <c r="Q154" s="412">
        <f>K154+M154+O154</f>
        <v>0</v>
      </c>
      <c r="R154" s="412"/>
      <c r="S154" s="412"/>
      <c r="T154" s="412"/>
      <c r="U154" s="409" t="s">
        <v>0</v>
      </c>
      <c r="V154" s="617" t="str">
        <f>+IF(I154&lt;0,"ng","")</f>
        <v/>
      </c>
      <c r="W154" s="617"/>
    </row>
    <row r="155" spans="1:23" ht="24" hidden="1" customHeight="1">
      <c r="A155" s="372" t="s">
        <v>4279</v>
      </c>
      <c r="B155" s="413" t="s">
        <v>0</v>
      </c>
      <c r="C155" s="413" t="s">
        <v>731</v>
      </c>
      <c r="D155" s="413" t="s">
        <v>732</v>
      </c>
      <c r="E155" s="414" t="s">
        <v>6</v>
      </c>
      <c r="F155" s="415">
        <v>550.79999999999995</v>
      </c>
      <c r="G155" s="415">
        <f>[5]내역서!F155</f>
        <v>550.79999999999995</v>
      </c>
      <c r="H155" s="415">
        <f t="shared" si="160"/>
        <v>550.79999999999995</v>
      </c>
      <c r="I155" s="415">
        <f>내역서!F155</f>
        <v>0</v>
      </c>
      <c r="J155" s="416">
        <v>34355.599999999999</v>
      </c>
      <c r="K155" s="417">
        <f t="shared" si="214"/>
        <v>0</v>
      </c>
      <c r="L155" s="416">
        <v>42999.199999999997</v>
      </c>
      <c r="M155" s="417">
        <f t="shared" si="215"/>
        <v>0</v>
      </c>
      <c r="N155" s="416">
        <v>0</v>
      </c>
      <c r="O155" s="417">
        <f t="shared" si="216"/>
        <v>0</v>
      </c>
      <c r="P155" s="416">
        <f t="shared" si="164"/>
        <v>77354.799999999988</v>
      </c>
      <c r="Q155" s="417">
        <f t="shared" si="186"/>
        <v>0</v>
      </c>
      <c r="R155" s="417">
        <f t="shared" ref="R155" si="256">I155-I154</f>
        <v>0</v>
      </c>
      <c r="S155" s="417">
        <f t="shared" ref="S155:T155" si="257">P155-P154</f>
        <v>0</v>
      </c>
      <c r="T155" s="417">
        <f t="shared" si="257"/>
        <v>0</v>
      </c>
      <c r="U155" s="414"/>
      <c r="V155" s="619" t="str">
        <f t="shared" ref="V155" si="258">+IF(I155&lt;0,"ng","")</f>
        <v/>
      </c>
      <c r="W155" s="619"/>
    </row>
    <row r="156" spans="1:23" s="401" customFormat="1" ht="24" hidden="1" customHeight="1">
      <c r="A156" s="366" t="s">
        <v>4285</v>
      </c>
      <c r="B156" s="408" t="s">
        <v>0</v>
      </c>
      <c r="C156" s="408" t="s">
        <v>2187</v>
      </c>
      <c r="D156" s="408" t="s">
        <v>2189</v>
      </c>
      <c r="E156" s="409" t="s">
        <v>6</v>
      </c>
      <c r="F156" s="410">
        <v>9.9</v>
      </c>
      <c r="G156" s="410">
        <f>[5]내역서!F156</f>
        <v>9.9</v>
      </c>
      <c r="H156" s="410">
        <f>G156</f>
        <v>9.9</v>
      </c>
      <c r="I156" s="410">
        <f>내역서!F156</f>
        <v>0</v>
      </c>
      <c r="J156" s="411">
        <v>34190.1</v>
      </c>
      <c r="K156" s="412">
        <f>INT($I156*J156)</f>
        <v>0</v>
      </c>
      <c r="L156" s="411">
        <v>42468.800000000003</v>
      </c>
      <c r="M156" s="412">
        <f>INT($I156*L156)</f>
        <v>0</v>
      </c>
      <c r="N156" s="411">
        <v>0</v>
      </c>
      <c r="O156" s="412">
        <f>INT($I156*N156)</f>
        <v>0</v>
      </c>
      <c r="P156" s="411">
        <f>+J156+L156+N156</f>
        <v>76658.899999999994</v>
      </c>
      <c r="Q156" s="412">
        <f>K156+M156+O156</f>
        <v>0</v>
      </c>
      <c r="R156" s="412"/>
      <c r="S156" s="412"/>
      <c r="T156" s="412"/>
      <c r="U156" s="409" t="s">
        <v>0</v>
      </c>
      <c r="V156" s="617" t="str">
        <f>+IF(I156&lt;0,"ng","")</f>
        <v/>
      </c>
      <c r="W156" s="617"/>
    </row>
    <row r="157" spans="1:23" ht="24" hidden="1" customHeight="1">
      <c r="A157" s="372" t="s">
        <v>4319</v>
      </c>
      <c r="B157" s="413" t="s">
        <v>0</v>
      </c>
      <c r="C157" s="413" t="s">
        <v>731</v>
      </c>
      <c r="D157" s="413" t="s">
        <v>733</v>
      </c>
      <c r="E157" s="414" t="s">
        <v>6</v>
      </c>
      <c r="F157" s="415">
        <v>9.9</v>
      </c>
      <c r="G157" s="415">
        <f>[5]내역서!F157</f>
        <v>9.9</v>
      </c>
      <c r="H157" s="415">
        <f t="shared" si="160"/>
        <v>9.9</v>
      </c>
      <c r="I157" s="415">
        <f>내역서!F157</f>
        <v>0</v>
      </c>
      <c r="J157" s="416">
        <v>34190.1</v>
      </c>
      <c r="K157" s="417">
        <f t="shared" si="214"/>
        <v>0</v>
      </c>
      <c r="L157" s="416">
        <v>42468.800000000003</v>
      </c>
      <c r="M157" s="417">
        <f t="shared" si="215"/>
        <v>0</v>
      </c>
      <c r="N157" s="416">
        <v>0</v>
      </c>
      <c r="O157" s="417">
        <f t="shared" si="216"/>
        <v>0</v>
      </c>
      <c r="P157" s="416">
        <f t="shared" si="164"/>
        <v>76658.899999999994</v>
      </c>
      <c r="Q157" s="417">
        <f t="shared" si="186"/>
        <v>0</v>
      </c>
      <c r="R157" s="417">
        <f t="shared" ref="R157" si="259">I157-I156</f>
        <v>0</v>
      </c>
      <c r="S157" s="417">
        <f t="shared" ref="S157:T157" si="260">P157-P156</f>
        <v>0</v>
      </c>
      <c r="T157" s="417">
        <f t="shared" si="260"/>
        <v>0</v>
      </c>
      <c r="U157" s="414"/>
      <c r="V157" s="619" t="str">
        <f t="shared" ref="V157" si="261">+IF(I157&lt;0,"ng","")</f>
        <v/>
      </c>
      <c r="W157" s="619"/>
    </row>
    <row r="158" spans="1:23" s="401" customFormat="1" ht="24" hidden="1" customHeight="1">
      <c r="A158" s="366" t="s">
        <v>4320</v>
      </c>
      <c r="B158" s="408" t="s">
        <v>0</v>
      </c>
      <c r="C158" s="408" t="s">
        <v>2191</v>
      </c>
      <c r="D158" s="408" t="s">
        <v>9</v>
      </c>
      <c r="E158" s="409" t="s">
        <v>6</v>
      </c>
      <c r="F158" s="410">
        <v>35.200000000000003</v>
      </c>
      <c r="G158" s="410">
        <f>[5]내역서!F158</f>
        <v>35.200000000000003</v>
      </c>
      <c r="H158" s="410">
        <f>G158</f>
        <v>35.200000000000003</v>
      </c>
      <c r="I158" s="410">
        <f>내역서!F158</f>
        <v>0</v>
      </c>
      <c r="J158" s="411">
        <v>9139.2999999999993</v>
      </c>
      <c r="K158" s="412">
        <f>INT($I158*J158)</f>
        <v>0</v>
      </c>
      <c r="L158" s="411">
        <v>4192.8</v>
      </c>
      <c r="M158" s="412">
        <f>INT($I158*L158)</f>
        <v>0</v>
      </c>
      <c r="N158" s="411">
        <v>0</v>
      </c>
      <c r="O158" s="412">
        <f>INT($I158*N158)</f>
        <v>0</v>
      </c>
      <c r="P158" s="411">
        <f>+J158+L158+N158</f>
        <v>13332.099999999999</v>
      </c>
      <c r="Q158" s="412">
        <f>K158+M158+O158</f>
        <v>0</v>
      </c>
      <c r="R158" s="412"/>
      <c r="S158" s="412"/>
      <c r="T158" s="412"/>
      <c r="U158" s="409" t="s">
        <v>0</v>
      </c>
      <c r="V158" s="617" t="str">
        <f>+IF(I158&lt;0,"ng","")</f>
        <v/>
      </c>
      <c r="W158" s="617"/>
    </row>
    <row r="159" spans="1:23" ht="24" hidden="1" customHeight="1">
      <c r="A159" s="372" t="s">
        <v>4319</v>
      </c>
      <c r="B159" s="413" t="s">
        <v>0</v>
      </c>
      <c r="C159" s="413" t="s">
        <v>734</v>
      </c>
      <c r="D159" s="413" t="s">
        <v>9</v>
      </c>
      <c r="E159" s="414" t="s">
        <v>6</v>
      </c>
      <c r="F159" s="415">
        <v>35.200000000000003</v>
      </c>
      <c r="G159" s="415">
        <f>[5]내역서!F159</f>
        <v>35.200000000000003</v>
      </c>
      <c r="H159" s="415">
        <f t="shared" si="160"/>
        <v>35.200000000000003</v>
      </c>
      <c r="I159" s="415">
        <f>내역서!F159</f>
        <v>0</v>
      </c>
      <c r="J159" s="416">
        <v>9139.2999999999993</v>
      </c>
      <c r="K159" s="417">
        <f t="shared" si="214"/>
        <v>0</v>
      </c>
      <c r="L159" s="416">
        <v>4192.8</v>
      </c>
      <c r="M159" s="417">
        <f t="shared" si="215"/>
        <v>0</v>
      </c>
      <c r="N159" s="416">
        <v>0</v>
      </c>
      <c r="O159" s="417">
        <f t="shared" si="216"/>
        <v>0</v>
      </c>
      <c r="P159" s="416">
        <f t="shared" si="164"/>
        <v>13332.099999999999</v>
      </c>
      <c r="Q159" s="417">
        <f t="shared" si="186"/>
        <v>0</v>
      </c>
      <c r="R159" s="417">
        <f t="shared" ref="R159" si="262">I159-I158</f>
        <v>0</v>
      </c>
      <c r="S159" s="417">
        <f t="shared" ref="S159:T159" si="263">P159-P158</f>
        <v>0</v>
      </c>
      <c r="T159" s="417">
        <f t="shared" si="263"/>
        <v>0</v>
      </c>
      <c r="U159" s="414"/>
      <c r="V159" s="619" t="str">
        <f t="shared" ref="V159" si="264">+IF(I159&lt;0,"ng","")</f>
        <v/>
      </c>
      <c r="W159" s="619"/>
    </row>
    <row r="160" spans="1:23" s="401" customFormat="1" ht="24" hidden="1" customHeight="1">
      <c r="A160" s="366" t="s">
        <v>4321</v>
      </c>
      <c r="B160" s="408" t="s">
        <v>0</v>
      </c>
      <c r="C160" s="408" t="s">
        <v>1920</v>
      </c>
      <c r="D160" s="408" t="s">
        <v>10</v>
      </c>
      <c r="E160" s="409" t="s">
        <v>1860</v>
      </c>
      <c r="F160" s="410">
        <v>14</v>
      </c>
      <c r="G160" s="410">
        <f>[5]내역서!F160</f>
        <v>14</v>
      </c>
      <c r="H160" s="410">
        <f>G160</f>
        <v>14</v>
      </c>
      <c r="I160" s="410">
        <f>내역서!F160</f>
        <v>0</v>
      </c>
      <c r="J160" s="411">
        <v>378080.4</v>
      </c>
      <c r="K160" s="412">
        <f>INT($I160*J160)</f>
        <v>0</v>
      </c>
      <c r="L160" s="411">
        <v>400416</v>
      </c>
      <c r="M160" s="412">
        <f>INT($I160*L160)</f>
        <v>0</v>
      </c>
      <c r="N160" s="411">
        <v>0</v>
      </c>
      <c r="O160" s="412">
        <f>INT($I160*N160)</f>
        <v>0</v>
      </c>
      <c r="P160" s="411">
        <f>+J160+L160+N160</f>
        <v>778496.4</v>
      </c>
      <c r="Q160" s="412">
        <f>K160+M160+O160</f>
        <v>0</v>
      </c>
      <c r="R160" s="412"/>
      <c r="S160" s="412"/>
      <c r="T160" s="412"/>
      <c r="U160" s="409" t="s">
        <v>0</v>
      </c>
      <c r="V160" s="617" t="str">
        <f>+IF(I160&lt;0,"ng","")</f>
        <v/>
      </c>
      <c r="W160" s="617"/>
    </row>
    <row r="161" spans="1:23" ht="24" hidden="1" customHeight="1">
      <c r="A161" s="372" t="s">
        <v>4319</v>
      </c>
      <c r="B161" s="413" t="s">
        <v>0</v>
      </c>
      <c r="C161" s="413" t="s">
        <v>735</v>
      </c>
      <c r="D161" s="413" t="s">
        <v>10</v>
      </c>
      <c r="E161" s="414" t="s">
        <v>729</v>
      </c>
      <c r="F161" s="415">
        <v>14</v>
      </c>
      <c r="G161" s="415">
        <f>[5]내역서!F161</f>
        <v>14</v>
      </c>
      <c r="H161" s="415">
        <f t="shared" ref="H161:H201" si="265">G161</f>
        <v>14</v>
      </c>
      <c r="I161" s="415">
        <f>내역서!F161</f>
        <v>0</v>
      </c>
      <c r="J161" s="416">
        <v>378080.4</v>
      </c>
      <c r="K161" s="417">
        <f t="shared" ref="K161:K191" si="266">INT($I161*J161)</f>
        <v>0</v>
      </c>
      <c r="L161" s="416">
        <v>400416</v>
      </c>
      <c r="M161" s="417">
        <f t="shared" ref="M161:M191" si="267">INT($I161*L161)</f>
        <v>0</v>
      </c>
      <c r="N161" s="416">
        <v>0</v>
      </c>
      <c r="O161" s="417">
        <f t="shared" ref="O161:O191" si="268">INT($I161*N161)</f>
        <v>0</v>
      </c>
      <c r="P161" s="416">
        <f t="shared" ref="P161:Q217" si="269">+J161+L161+N161</f>
        <v>778496.4</v>
      </c>
      <c r="Q161" s="417">
        <f t="shared" si="186"/>
        <v>0</v>
      </c>
      <c r="R161" s="417">
        <f t="shared" ref="R161" si="270">I161-I160</f>
        <v>0</v>
      </c>
      <c r="S161" s="417">
        <f t="shared" ref="S161:T161" si="271">P161-P160</f>
        <v>0</v>
      </c>
      <c r="T161" s="417">
        <f t="shared" si="271"/>
        <v>0</v>
      </c>
      <c r="U161" s="414"/>
      <c r="V161" s="619" t="str">
        <f t="shared" ref="V161" si="272">+IF(I161&lt;0,"ng","")</f>
        <v/>
      </c>
      <c r="W161" s="619"/>
    </row>
    <row r="162" spans="1:23" s="401" customFormat="1" ht="24" hidden="1" customHeight="1">
      <c r="A162" s="366" t="s">
        <v>4320</v>
      </c>
      <c r="B162" s="408" t="s">
        <v>0</v>
      </c>
      <c r="C162" s="408" t="s">
        <v>1920</v>
      </c>
      <c r="D162" s="408" t="s">
        <v>11</v>
      </c>
      <c r="E162" s="409" t="s">
        <v>1860</v>
      </c>
      <c r="F162" s="410">
        <v>2</v>
      </c>
      <c r="G162" s="410">
        <f>[5]내역서!F162</f>
        <v>2</v>
      </c>
      <c r="H162" s="410">
        <f>G162</f>
        <v>2</v>
      </c>
      <c r="I162" s="410">
        <f>내역서!F162</f>
        <v>0</v>
      </c>
      <c r="J162" s="411">
        <v>598071.4</v>
      </c>
      <c r="K162" s="412">
        <f>INT($I162*J162)</f>
        <v>0</v>
      </c>
      <c r="L162" s="411">
        <v>641407.19999999995</v>
      </c>
      <c r="M162" s="412">
        <f>INT($I162*L162)</f>
        <v>0</v>
      </c>
      <c r="N162" s="411">
        <v>0</v>
      </c>
      <c r="O162" s="412">
        <f>INT($I162*N162)</f>
        <v>0</v>
      </c>
      <c r="P162" s="411">
        <f>+J162+L162+N162</f>
        <v>1239478.6000000001</v>
      </c>
      <c r="Q162" s="412">
        <f>K162+M162+O162</f>
        <v>0</v>
      </c>
      <c r="R162" s="412"/>
      <c r="S162" s="412"/>
      <c r="T162" s="412"/>
      <c r="U162" s="409" t="s">
        <v>0</v>
      </c>
      <c r="V162" s="617" t="str">
        <f>+IF(I162&lt;0,"ng","")</f>
        <v/>
      </c>
      <c r="W162" s="617"/>
    </row>
    <row r="163" spans="1:23" ht="24" hidden="1" customHeight="1">
      <c r="A163" s="372" t="s">
        <v>4319</v>
      </c>
      <c r="B163" s="413" t="s">
        <v>0</v>
      </c>
      <c r="C163" s="413" t="s">
        <v>735</v>
      </c>
      <c r="D163" s="413" t="s">
        <v>11</v>
      </c>
      <c r="E163" s="414" t="s">
        <v>729</v>
      </c>
      <c r="F163" s="415">
        <v>2</v>
      </c>
      <c r="G163" s="415">
        <f>[5]내역서!F163</f>
        <v>2</v>
      </c>
      <c r="H163" s="415">
        <f t="shared" si="265"/>
        <v>2</v>
      </c>
      <c r="I163" s="415">
        <f>내역서!F163</f>
        <v>0</v>
      </c>
      <c r="J163" s="416">
        <v>598071.4</v>
      </c>
      <c r="K163" s="417">
        <f t="shared" si="266"/>
        <v>0</v>
      </c>
      <c r="L163" s="416">
        <v>641407.19999999995</v>
      </c>
      <c r="M163" s="417">
        <f t="shared" si="267"/>
        <v>0</v>
      </c>
      <c r="N163" s="416">
        <v>0</v>
      </c>
      <c r="O163" s="417">
        <f t="shared" si="268"/>
        <v>0</v>
      </c>
      <c r="P163" s="416">
        <f t="shared" si="269"/>
        <v>1239478.6000000001</v>
      </c>
      <c r="Q163" s="417">
        <f t="shared" si="186"/>
        <v>0</v>
      </c>
      <c r="R163" s="417">
        <f t="shared" ref="R163" si="273">I163-I162</f>
        <v>0</v>
      </c>
      <c r="S163" s="417">
        <f t="shared" ref="S163:T163" si="274">P163-P162</f>
        <v>0</v>
      </c>
      <c r="T163" s="417">
        <f t="shared" si="274"/>
        <v>0</v>
      </c>
      <c r="U163" s="414"/>
      <c r="V163" s="619" t="str">
        <f t="shared" ref="V163" si="275">+IF(I163&lt;0,"ng","")</f>
        <v/>
      </c>
      <c r="W163" s="619"/>
    </row>
    <row r="164" spans="1:23" s="401" customFormat="1" ht="24" hidden="1" customHeight="1">
      <c r="A164" s="366" t="s">
        <v>4320</v>
      </c>
      <c r="B164" s="408" t="s">
        <v>0</v>
      </c>
      <c r="C164" s="408" t="s">
        <v>1920</v>
      </c>
      <c r="D164" s="408" t="s">
        <v>12</v>
      </c>
      <c r="E164" s="409" t="s">
        <v>1860</v>
      </c>
      <c r="F164" s="410">
        <v>1</v>
      </c>
      <c r="G164" s="410">
        <f>[5]내역서!F164</f>
        <v>1</v>
      </c>
      <c r="H164" s="410">
        <f>G164</f>
        <v>1</v>
      </c>
      <c r="I164" s="410">
        <f>내역서!F164</f>
        <v>0</v>
      </c>
      <c r="J164" s="411">
        <v>1037468.4</v>
      </c>
      <c r="K164" s="412">
        <f>INT($I164*J164)</f>
        <v>0</v>
      </c>
      <c r="L164" s="411">
        <v>1119681.6000000001</v>
      </c>
      <c r="M164" s="412">
        <f>INT($I164*L164)</f>
        <v>0</v>
      </c>
      <c r="N164" s="411">
        <v>0</v>
      </c>
      <c r="O164" s="412">
        <f>INT($I164*N164)</f>
        <v>0</v>
      </c>
      <c r="P164" s="411">
        <f>+J164+L164+N164</f>
        <v>2157150</v>
      </c>
      <c r="Q164" s="412">
        <f>K164+M164+O164</f>
        <v>0</v>
      </c>
      <c r="R164" s="412"/>
      <c r="S164" s="412"/>
      <c r="T164" s="412"/>
      <c r="U164" s="409" t="s">
        <v>0</v>
      </c>
      <c r="V164" s="617" t="str">
        <f>+IF(I164&lt;0,"ng","")</f>
        <v/>
      </c>
      <c r="W164" s="617"/>
    </row>
    <row r="165" spans="1:23" ht="24" hidden="1" customHeight="1">
      <c r="A165" s="372" t="s">
        <v>4319</v>
      </c>
      <c r="B165" s="413" t="s">
        <v>0</v>
      </c>
      <c r="C165" s="413" t="s">
        <v>735</v>
      </c>
      <c r="D165" s="413" t="s">
        <v>12</v>
      </c>
      <c r="E165" s="414" t="s">
        <v>729</v>
      </c>
      <c r="F165" s="415">
        <v>1</v>
      </c>
      <c r="G165" s="415">
        <f>[5]내역서!F165</f>
        <v>1</v>
      </c>
      <c r="H165" s="415">
        <f t="shared" si="265"/>
        <v>1</v>
      </c>
      <c r="I165" s="415">
        <f>내역서!F165</f>
        <v>0</v>
      </c>
      <c r="J165" s="416">
        <v>1037468.4</v>
      </c>
      <c r="K165" s="417">
        <f t="shared" si="266"/>
        <v>0</v>
      </c>
      <c r="L165" s="416">
        <v>1119681.6000000001</v>
      </c>
      <c r="M165" s="417">
        <f t="shared" si="267"/>
        <v>0</v>
      </c>
      <c r="N165" s="416">
        <v>0</v>
      </c>
      <c r="O165" s="417">
        <f t="shared" si="268"/>
        <v>0</v>
      </c>
      <c r="P165" s="416">
        <f t="shared" si="269"/>
        <v>2157150</v>
      </c>
      <c r="Q165" s="417">
        <f t="shared" si="186"/>
        <v>0</v>
      </c>
      <c r="R165" s="417">
        <f t="shared" ref="R165" si="276">I165-I164</f>
        <v>0</v>
      </c>
      <c r="S165" s="417">
        <f t="shared" ref="S165:T165" si="277">P165-P164</f>
        <v>0</v>
      </c>
      <c r="T165" s="417">
        <f t="shared" si="277"/>
        <v>0</v>
      </c>
      <c r="U165" s="414"/>
      <c r="V165" s="619" t="str">
        <f t="shared" ref="V165" si="278">+IF(I165&lt;0,"ng","")</f>
        <v/>
      </c>
      <c r="W165" s="619"/>
    </row>
    <row r="166" spans="1:23" s="401" customFormat="1" ht="24" hidden="1" customHeight="1">
      <c r="A166" s="366" t="s">
        <v>4320</v>
      </c>
      <c r="B166" s="408" t="s">
        <v>0</v>
      </c>
      <c r="C166" s="408" t="s">
        <v>1920</v>
      </c>
      <c r="D166" s="408" t="s">
        <v>13</v>
      </c>
      <c r="E166" s="409" t="s">
        <v>1860</v>
      </c>
      <c r="F166" s="410">
        <v>14</v>
      </c>
      <c r="G166" s="410">
        <f>[5]내역서!F166</f>
        <v>14</v>
      </c>
      <c r="H166" s="410">
        <f>G166</f>
        <v>14</v>
      </c>
      <c r="I166" s="410">
        <f>내역서!F166</f>
        <v>0</v>
      </c>
      <c r="J166" s="411">
        <v>963877.4</v>
      </c>
      <c r="K166" s="412">
        <f>INT($I166*J166)</f>
        <v>0</v>
      </c>
      <c r="L166" s="411">
        <v>1038115.2</v>
      </c>
      <c r="M166" s="412">
        <f>INT($I166*L166)</f>
        <v>0</v>
      </c>
      <c r="N166" s="411">
        <v>0</v>
      </c>
      <c r="O166" s="412">
        <f>INT($I166*N166)</f>
        <v>0</v>
      </c>
      <c r="P166" s="411">
        <f>+J166+L166+N166</f>
        <v>2001992.6</v>
      </c>
      <c r="Q166" s="412">
        <f>K166+M166+O166</f>
        <v>0</v>
      </c>
      <c r="R166" s="412"/>
      <c r="S166" s="412"/>
      <c r="T166" s="412"/>
      <c r="U166" s="409" t="s">
        <v>0</v>
      </c>
      <c r="V166" s="617" t="str">
        <f>+IF(I166&lt;0,"ng","")</f>
        <v/>
      </c>
      <c r="W166" s="617"/>
    </row>
    <row r="167" spans="1:23" ht="24" hidden="1" customHeight="1">
      <c r="A167" s="372" t="s">
        <v>4319</v>
      </c>
      <c r="B167" s="413" t="s">
        <v>0</v>
      </c>
      <c r="C167" s="413" t="s">
        <v>735</v>
      </c>
      <c r="D167" s="413" t="s">
        <v>13</v>
      </c>
      <c r="E167" s="414" t="s">
        <v>729</v>
      </c>
      <c r="F167" s="415">
        <v>14</v>
      </c>
      <c r="G167" s="415">
        <f>[5]내역서!F167</f>
        <v>14</v>
      </c>
      <c r="H167" s="415">
        <f t="shared" si="265"/>
        <v>14</v>
      </c>
      <c r="I167" s="415">
        <f>내역서!F167</f>
        <v>0</v>
      </c>
      <c r="J167" s="416">
        <v>963877.4</v>
      </c>
      <c r="K167" s="417">
        <f t="shared" si="266"/>
        <v>0</v>
      </c>
      <c r="L167" s="416">
        <v>1038115.2</v>
      </c>
      <c r="M167" s="417">
        <f t="shared" si="267"/>
        <v>0</v>
      </c>
      <c r="N167" s="416">
        <v>0</v>
      </c>
      <c r="O167" s="417">
        <f t="shared" si="268"/>
        <v>0</v>
      </c>
      <c r="P167" s="416">
        <f t="shared" si="269"/>
        <v>2001992.6</v>
      </c>
      <c r="Q167" s="417">
        <f t="shared" si="186"/>
        <v>0</v>
      </c>
      <c r="R167" s="417">
        <f t="shared" ref="R167" si="279">I167-I166</f>
        <v>0</v>
      </c>
      <c r="S167" s="417">
        <f t="shared" ref="S167:T167" si="280">P167-P166</f>
        <v>0</v>
      </c>
      <c r="T167" s="417">
        <f t="shared" si="280"/>
        <v>0</v>
      </c>
      <c r="U167" s="414"/>
      <c r="V167" s="619" t="str">
        <f t="shared" ref="V167" si="281">+IF(I167&lt;0,"ng","")</f>
        <v/>
      </c>
      <c r="W167" s="619"/>
    </row>
    <row r="168" spans="1:23" s="401" customFormat="1" ht="24" hidden="1" customHeight="1">
      <c r="A168" s="366" t="s">
        <v>4320</v>
      </c>
      <c r="B168" s="408" t="s">
        <v>0</v>
      </c>
      <c r="C168" s="408" t="s">
        <v>2192</v>
      </c>
      <c r="D168" s="408" t="s">
        <v>2193</v>
      </c>
      <c r="E168" s="409" t="s">
        <v>2194</v>
      </c>
      <c r="F168" s="410">
        <v>4743</v>
      </c>
      <c r="G168" s="410">
        <f>[5]내역서!F168</f>
        <v>4743</v>
      </c>
      <c r="H168" s="410">
        <f>G168</f>
        <v>4743</v>
      </c>
      <c r="I168" s="410">
        <f>내역서!F168</f>
        <v>0</v>
      </c>
      <c r="J168" s="411">
        <v>120.6</v>
      </c>
      <c r="K168" s="412">
        <f>INT($I168*J168)</f>
        <v>0</v>
      </c>
      <c r="L168" s="411">
        <v>0</v>
      </c>
      <c r="M168" s="412">
        <f>INT($I168*L168)</f>
        <v>0</v>
      </c>
      <c r="N168" s="411">
        <v>0</v>
      </c>
      <c r="O168" s="412">
        <f>INT($I168*N168)</f>
        <v>0</v>
      </c>
      <c r="P168" s="411">
        <f>+J168+L168+N168</f>
        <v>120.6</v>
      </c>
      <c r="Q168" s="412">
        <f>K168+M168+O168</f>
        <v>0</v>
      </c>
      <c r="R168" s="412"/>
      <c r="S168" s="412"/>
      <c r="T168" s="412"/>
      <c r="U168" s="409" t="s">
        <v>0</v>
      </c>
      <c r="V168" s="617" t="str">
        <f>+IF(I168&lt;0,"ng","")</f>
        <v/>
      </c>
      <c r="W168" s="617"/>
    </row>
    <row r="169" spans="1:23" ht="24" hidden="1" customHeight="1">
      <c r="A169" s="372" t="s">
        <v>4319</v>
      </c>
      <c r="B169" s="413" t="s">
        <v>0</v>
      </c>
      <c r="C169" s="413" t="s">
        <v>736</v>
      </c>
      <c r="D169" s="413" t="s">
        <v>737</v>
      </c>
      <c r="E169" s="414" t="s">
        <v>738</v>
      </c>
      <c r="F169" s="415">
        <v>4743</v>
      </c>
      <c r="G169" s="415">
        <f>[5]내역서!F169</f>
        <v>4743</v>
      </c>
      <c r="H169" s="415">
        <f t="shared" si="265"/>
        <v>4743</v>
      </c>
      <c r="I169" s="415">
        <f>내역서!F169</f>
        <v>0</v>
      </c>
      <c r="J169" s="416">
        <v>120.6</v>
      </c>
      <c r="K169" s="417">
        <f t="shared" si="266"/>
        <v>0</v>
      </c>
      <c r="L169" s="416">
        <v>0</v>
      </c>
      <c r="M169" s="417">
        <f t="shared" si="267"/>
        <v>0</v>
      </c>
      <c r="N169" s="416">
        <v>0</v>
      </c>
      <c r="O169" s="417">
        <f t="shared" si="268"/>
        <v>0</v>
      </c>
      <c r="P169" s="416">
        <f t="shared" si="269"/>
        <v>120.6</v>
      </c>
      <c r="Q169" s="417">
        <f t="shared" si="186"/>
        <v>0</v>
      </c>
      <c r="R169" s="417">
        <f t="shared" ref="R169" si="282">I169-I168</f>
        <v>0</v>
      </c>
      <c r="S169" s="417">
        <f t="shared" ref="S169:T169" si="283">P169-P168</f>
        <v>0</v>
      </c>
      <c r="T169" s="417">
        <f t="shared" si="283"/>
        <v>0</v>
      </c>
      <c r="U169" s="414"/>
      <c r="V169" s="619" t="str">
        <f t="shared" ref="V169" si="284">+IF(I169&lt;0,"ng","")</f>
        <v/>
      </c>
      <c r="W169" s="619"/>
    </row>
    <row r="170" spans="1:23" s="401" customFormat="1" ht="24" hidden="1" customHeight="1">
      <c r="A170" s="366" t="s">
        <v>4320</v>
      </c>
      <c r="B170" s="408" t="s">
        <v>0</v>
      </c>
      <c r="C170" s="408" t="s">
        <v>2192</v>
      </c>
      <c r="D170" s="408" t="s">
        <v>2195</v>
      </c>
      <c r="E170" s="409" t="s">
        <v>2194</v>
      </c>
      <c r="F170" s="410">
        <v>3910</v>
      </c>
      <c r="G170" s="410">
        <f>[5]내역서!F170</f>
        <v>3910</v>
      </c>
      <c r="H170" s="410">
        <f>G170</f>
        <v>3910</v>
      </c>
      <c r="I170" s="410">
        <f>내역서!F170</f>
        <v>0</v>
      </c>
      <c r="J170" s="411">
        <v>86.2</v>
      </c>
      <c r="K170" s="412">
        <f>INT($I170*J170)</f>
        <v>0</v>
      </c>
      <c r="L170" s="411">
        <v>0</v>
      </c>
      <c r="M170" s="412">
        <f>INT($I170*L170)</f>
        <v>0</v>
      </c>
      <c r="N170" s="411">
        <v>0</v>
      </c>
      <c r="O170" s="412">
        <f>INT($I170*N170)</f>
        <v>0</v>
      </c>
      <c r="P170" s="411">
        <f>+J170+L170+N170</f>
        <v>86.2</v>
      </c>
      <c r="Q170" s="412">
        <f>K170+M170+O170</f>
        <v>0</v>
      </c>
      <c r="R170" s="412"/>
      <c r="S170" s="412"/>
      <c r="T170" s="412"/>
      <c r="U170" s="409" t="s">
        <v>0</v>
      </c>
      <c r="V170" s="617" t="str">
        <f>+IF(I170&lt;0,"ng","")</f>
        <v/>
      </c>
      <c r="W170" s="617"/>
    </row>
    <row r="171" spans="1:23" ht="24" hidden="1" customHeight="1">
      <c r="A171" s="372" t="s">
        <v>4319</v>
      </c>
      <c r="B171" s="413" t="s">
        <v>0</v>
      </c>
      <c r="C171" s="413" t="s">
        <v>736</v>
      </c>
      <c r="D171" s="413" t="s">
        <v>739</v>
      </c>
      <c r="E171" s="414" t="s">
        <v>738</v>
      </c>
      <c r="F171" s="415">
        <v>3910</v>
      </c>
      <c r="G171" s="415">
        <f>[5]내역서!F171</f>
        <v>3910</v>
      </c>
      <c r="H171" s="415">
        <f t="shared" si="265"/>
        <v>3910</v>
      </c>
      <c r="I171" s="415">
        <f>내역서!F171</f>
        <v>0</v>
      </c>
      <c r="J171" s="416">
        <v>86.2</v>
      </c>
      <c r="K171" s="417">
        <f t="shared" si="266"/>
        <v>0</v>
      </c>
      <c r="L171" s="416">
        <v>0</v>
      </c>
      <c r="M171" s="417">
        <f t="shared" si="267"/>
        <v>0</v>
      </c>
      <c r="N171" s="416">
        <v>0</v>
      </c>
      <c r="O171" s="417">
        <f t="shared" si="268"/>
        <v>0</v>
      </c>
      <c r="P171" s="416">
        <f t="shared" si="269"/>
        <v>86.2</v>
      </c>
      <c r="Q171" s="417">
        <f t="shared" si="186"/>
        <v>0</v>
      </c>
      <c r="R171" s="417">
        <f t="shared" ref="R171" si="285">I171-I170</f>
        <v>0</v>
      </c>
      <c r="S171" s="417">
        <f t="shared" ref="S171:T171" si="286">P171-P170</f>
        <v>0</v>
      </c>
      <c r="T171" s="417">
        <f t="shared" si="286"/>
        <v>0</v>
      </c>
      <c r="U171" s="414"/>
      <c r="V171" s="619" t="str">
        <f t="shared" ref="V171" si="287">+IF(I171&lt;0,"ng","")</f>
        <v/>
      </c>
      <c r="W171" s="619"/>
    </row>
    <row r="172" spans="1:23" s="401" customFormat="1" ht="24" hidden="1" customHeight="1">
      <c r="A172" s="366" t="s">
        <v>4320</v>
      </c>
      <c r="B172" s="408" t="s">
        <v>0</v>
      </c>
      <c r="C172" s="408" t="s">
        <v>2196</v>
      </c>
      <c r="D172" s="408" t="s">
        <v>2193</v>
      </c>
      <c r="E172" s="409" t="s">
        <v>2194</v>
      </c>
      <c r="F172" s="410">
        <v>7447</v>
      </c>
      <c r="G172" s="410">
        <f>[5]내역서!F172</f>
        <v>7447</v>
      </c>
      <c r="H172" s="410">
        <f>G172</f>
        <v>7447</v>
      </c>
      <c r="I172" s="410">
        <f>내역서!F172</f>
        <v>0</v>
      </c>
      <c r="J172" s="411">
        <v>258.5</v>
      </c>
      <c r="K172" s="412">
        <f>INT($I172*J172)</f>
        <v>0</v>
      </c>
      <c r="L172" s="411">
        <v>0</v>
      </c>
      <c r="M172" s="412">
        <f>INT($I172*L172)</f>
        <v>0</v>
      </c>
      <c r="N172" s="411">
        <v>0</v>
      </c>
      <c r="O172" s="412">
        <f>INT($I172*N172)</f>
        <v>0</v>
      </c>
      <c r="P172" s="411">
        <f>+J172+L172+N172</f>
        <v>258.5</v>
      </c>
      <c r="Q172" s="412">
        <f>K172+M172+O172</f>
        <v>0</v>
      </c>
      <c r="R172" s="412"/>
      <c r="S172" s="412"/>
      <c r="T172" s="412"/>
      <c r="U172" s="409" t="s">
        <v>0</v>
      </c>
      <c r="V172" s="617" t="str">
        <f>+IF(I172&lt;0,"ng","")</f>
        <v/>
      </c>
      <c r="W172" s="617"/>
    </row>
    <row r="173" spans="1:23" ht="24" hidden="1" customHeight="1">
      <c r="A173" s="372" t="s">
        <v>4319</v>
      </c>
      <c r="B173" s="413" t="s">
        <v>0</v>
      </c>
      <c r="C173" s="413" t="s">
        <v>740</v>
      </c>
      <c r="D173" s="413" t="s">
        <v>737</v>
      </c>
      <c r="E173" s="414" t="s">
        <v>738</v>
      </c>
      <c r="F173" s="415">
        <v>7447</v>
      </c>
      <c r="G173" s="415">
        <f>[5]내역서!F173</f>
        <v>7447</v>
      </c>
      <c r="H173" s="415">
        <f t="shared" si="265"/>
        <v>7447</v>
      </c>
      <c r="I173" s="415">
        <f>내역서!F173</f>
        <v>0</v>
      </c>
      <c r="J173" s="416">
        <v>258.5</v>
      </c>
      <c r="K173" s="417">
        <f t="shared" si="266"/>
        <v>0</v>
      </c>
      <c r="L173" s="416">
        <v>0</v>
      </c>
      <c r="M173" s="417">
        <f t="shared" si="267"/>
        <v>0</v>
      </c>
      <c r="N173" s="416">
        <v>0</v>
      </c>
      <c r="O173" s="417">
        <f t="shared" si="268"/>
        <v>0</v>
      </c>
      <c r="P173" s="416">
        <f t="shared" si="269"/>
        <v>258.5</v>
      </c>
      <c r="Q173" s="417">
        <f t="shared" si="186"/>
        <v>0</v>
      </c>
      <c r="R173" s="417">
        <f t="shared" ref="R173" si="288">I173-I172</f>
        <v>0</v>
      </c>
      <c r="S173" s="417">
        <f t="shared" ref="S173:T173" si="289">P173-P172</f>
        <v>0</v>
      </c>
      <c r="T173" s="417">
        <f t="shared" si="289"/>
        <v>0</v>
      </c>
      <c r="U173" s="414"/>
      <c r="V173" s="619" t="str">
        <f t="shared" ref="V173" si="290">+IF(I173&lt;0,"ng","")</f>
        <v/>
      </c>
      <c r="W173" s="619"/>
    </row>
    <row r="174" spans="1:23" s="401" customFormat="1" ht="24" hidden="1" customHeight="1">
      <c r="A174" s="366" t="s">
        <v>4320</v>
      </c>
      <c r="B174" s="408" t="s">
        <v>0</v>
      </c>
      <c r="C174" s="408" t="s">
        <v>2196</v>
      </c>
      <c r="D174" s="408" t="s">
        <v>2195</v>
      </c>
      <c r="E174" s="409" t="s">
        <v>2194</v>
      </c>
      <c r="F174" s="410">
        <v>18109</v>
      </c>
      <c r="G174" s="410">
        <f>[5]내역서!F174</f>
        <v>18109</v>
      </c>
      <c r="H174" s="410">
        <f>G174</f>
        <v>18109</v>
      </c>
      <c r="I174" s="410">
        <f>내역서!F174</f>
        <v>0</v>
      </c>
      <c r="J174" s="411">
        <v>258.5</v>
      </c>
      <c r="K174" s="412">
        <f>INT($I174*J174)</f>
        <v>0</v>
      </c>
      <c r="L174" s="411">
        <v>0</v>
      </c>
      <c r="M174" s="412">
        <f>INT($I174*L174)</f>
        <v>0</v>
      </c>
      <c r="N174" s="411">
        <v>0</v>
      </c>
      <c r="O174" s="412">
        <f>INT($I174*N174)</f>
        <v>0</v>
      </c>
      <c r="P174" s="411">
        <f>+J174+L174+N174</f>
        <v>258.5</v>
      </c>
      <c r="Q174" s="412">
        <f>K174+M174+O174</f>
        <v>0</v>
      </c>
      <c r="R174" s="412"/>
      <c r="S174" s="412"/>
      <c r="T174" s="412"/>
      <c r="U174" s="409" t="s">
        <v>0</v>
      </c>
      <c r="V174" s="617" t="str">
        <f>+IF(I174&lt;0,"ng","")</f>
        <v/>
      </c>
      <c r="W174" s="617"/>
    </row>
    <row r="175" spans="1:23" ht="24" hidden="1" customHeight="1">
      <c r="A175" s="372" t="s">
        <v>4319</v>
      </c>
      <c r="B175" s="413" t="s">
        <v>0</v>
      </c>
      <c r="C175" s="413" t="s">
        <v>740</v>
      </c>
      <c r="D175" s="413" t="s">
        <v>739</v>
      </c>
      <c r="E175" s="414" t="s">
        <v>738</v>
      </c>
      <c r="F175" s="415">
        <v>18109</v>
      </c>
      <c r="G175" s="415">
        <f>[5]내역서!F175</f>
        <v>18109</v>
      </c>
      <c r="H175" s="415">
        <f t="shared" si="265"/>
        <v>18109</v>
      </c>
      <c r="I175" s="415">
        <f>내역서!F175</f>
        <v>0</v>
      </c>
      <c r="J175" s="416">
        <v>258.5</v>
      </c>
      <c r="K175" s="417">
        <f t="shared" si="266"/>
        <v>0</v>
      </c>
      <c r="L175" s="416">
        <v>0</v>
      </c>
      <c r="M175" s="417">
        <f t="shared" si="267"/>
        <v>0</v>
      </c>
      <c r="N175" s="416">
        <v>0</v>
      </c>
      <c r="O175" s="417">
        <f t="shared" si="268"/>
        <v>0</v>
      </c>
      <c r="P175" s="416">
        <f t="shared" si="269"/>
        <v>258.5</v>
      </c>
      <c r="Q175" s="417">
        <f t="shared" ref="Q175:Q245" si="291">K175+M175+O175</f>
        <v>0</v>
      </c>
      <c r="R175" s="417">
        <f t="shared" ref="R175" si="292">I175-I174</f>
        <v>0</v>
      </c>
      <c r="S175" s="417">
        <f t="shared" ref="S175:T175" si="293">P175-P174</f>
        <v>0</v>
      </c>
      <c r="T175" s="417">
        <f t="shared" si="293"/>
        <v>0</v>
      </c>
      <c r="U175" s="414"/>
      <c r="V175" s="619" t="str">
        <f t="shared" ref="V175" si="294">+IF(I175&lt;0,"ng","")</f>
        <v/>
      </c>
      <c r="W175" s="619"/>
    </row>
    <row r="176" spans="1:23" s="460" customFormat="1" ht="24" hidden="1" customHeight="1">
      <c r="A176" s="366" t="s">
        <v>4322</v>
      </c>
      <c r="B176" s="408" t="s">
        <v>0</v>
      </c>
      <c r="C176" s="408" t="s">
        <v>2197</v>
      </c>
      <c r="D176" s="408" t="s">
        <v>2198</v>
      </c>
      <c r="E176" s="409" t="s">
        <v>1860</v>
      </c>
      <c r="F176" s="410">
        <v>2</v>
      </c>
      <c r="G176" s="410">
        <f>[5]내역서!F176</f>
        <v>2</v>
      </c>
      <c r="H176" s="410">
        <f>G176</f>
        <v>2</v>
      </c>
      <c r="I176" s="410">
        <f>내역서!F176</f>
        <v>0</v>
      </c>
      <c r="J176" s="411">
        <v>141063.9</v>
      </c>
      <c r="K176" s="412">
        <f>INT($I176*J176)</f>
        <v>0</v>
      </c>
      <c r="L176" s="411">
        <v>485518.4</v>
      </c>
      <c r="M176" s="412">
        <f>INT($I176*L176)</f>
        <v>0</v>
      </c>
      <c r="N176" s="411">
        <v>1010.9</v>
      </c>
      <c r="O176" s="412">
        <f>INT($I176*N176)</f>
        <v>0</v>
      </c>
      <c r="P176" s="411">
        <f>+J176+L176+N176</f>
        <v>627593.20000000007</v>
      </c>
      <c r="Q176" s="412">
        <f>K176+M176+O176</f>
        <v>0</v>
      </c>
      <c r="R176" s="412"/>
      <c r="S176" s="412"/>
      <c r="T176" s="412"/>
      <c r="U176" s="409" t="s">
        <v>0</v>
      </c>
      <c r="V176" s="617" t="str">
        <f>+IF(I176&lt;0,"ng","")</f>
        <v/>
      </c>
      <c r="W176" s="617"/>
    </row>
    <row r="177" spans="1:23" s="73" customFormat="1" ht="24" hidden="1" customHeight="1">
      <c r="A177" s="372" t="s">
        <v>4323</v>
      </c>
      <c r="B177" s="413" t="s">
        <v>0</v>
      </c>
      <c r="C177" s="413" t="s">
        <v>741</v>
      </c>
      <c r="D177" s="413" t="s">
        <v>742</v>
      </c>
      <c r="E177" s="414" t="s">
        <v>729</v>
      </c>
      <c r="F177" s="415">
        <v>2</v>
      </c>
      <c r="G177" s="415">
        <f>[5]내역서!F177</f>
        <v>2</v>
      </c>
      <c r="H177" s="415">
        <f t="shared" si="265"/>
        <v>2</v>
      </c>
      <c r="I177" s="415">
        <f>내역서!F177</f>
        <v>0</v>
      </c>
      <c r="J177" s="416">
        <v>141063.9</v>
      </c>
      <c r="K177" s="417">
        <f t="shared" si="266"/>
        <v>0</v>
      </c>
      <c r="L177" s="416">
        <v>485518.4</v>
      </c>
      <c r="M177" s="417">
        <f t="shared" si="267"/>
        <v>0</v>
      </c>
      <c r="N177" s="416">
        <v>1010.9</v>
      </c>
      <c r="O177" s="417">
        <f t="shared" si="268"/>
        <v>0</v>
      </c>
      <c r="P177" s="416">
        <f t="shared" si="269"/>
        <v>627593.20000000007</v>
      </c>
      <c r="Q177" s="417">
        <f t="shared" si="291"/>
        <v>0</v>
      </c>
      <c r="R177" s="417">
        <f t="shared" ref="R177" si="295">I177-I176</f>
        <v>0</v>
      </c>
      <c r="S177" s="417">
        <f t="shared" ref="S177:T177" si="296">P177-P176</f>
        <v>0</v>
      </c>
      <c r="T177" s="417">
        <f t="shared" si="296"/>
        <v>0</v>
      </c>
      <c r="U177" s="414"/>
      <c r="V177" s="619" t="str">
        <f t="shared" ref="V177" si="297">+IF(I177&lt;0,"ng","")</f>
        <v/>
      </c>
      <c r="W177" s="619"/>
    </row>
    <row r="178" spans="1:23" s="401" customFormat="1" ht="24" hidden="1" customHeight="1">
      <c r="A178" s="366" t="s">
        <v>4320</v>
      </c>
      <c r="B178" s="408" t="s">
        <v>0</v>
      </c>
      <c r="C178" s="408" t="s">
        <v>2197</v>
      </c>
      <c r="D178" s="408" t="s">
        <v>2199</v>
      </c>
      <c r="E178" s="409" t="s">
        <v>1860</v>
      </c>
      <c r="F178" s="410">
        <v>42</v>
      </c>
      <c r="G178" s="410">
        <f>[5]내역서!F178</f>
        <v>40</v>
      </c>
      <c r="H178" s="410">
        <f>G178</f>
        <v>40</v>
      </c>
      <c r="I178" s="410">
        <f>내역서!F178</f>
        <v>0</v>
      </c>
      <c r="J178" s="411">
        <v>37769.4</v>
      </c>
      <c r="K178" s="412">
        <f>INT($I178*J178)</f>
        <v>0</v>
      </c>
      <c r="L178" s="411">
        <v>123968</v>
      </c>
      <c r="M178" s="412">
        <f>INT($I178*L178)</f>
        <v>0</v>
      </c>
      <c r="N178" s="411">
        <v>248.1</v>
      </c>
      <c r="O178" s="412">
        <f>INT($I178*N178)</f>
        <v>0</v>
      </c>
      <c r="P178" s="411">
        <f>+J178+L178+N178</f>
        <v>161985.5</v>
      </c>
      <c r="Q178" s="412">
        <f>K178+M178+O178</f>
        <v>0</v>
      </c>
      <c r="R178" s="412"/>
      <c r="S178" s="412"/>
      <c r="T178" s="412"/>
      <c r="U178" s="409" t="s">
        <v>0</v>
      </c>
      <c r="V178" s="617" t="str">
        <f>+IF(I178&lt;0,"ng","")</f>
        <v/>
      </c>
      <c r="W178" s="617"/>
    </row>
    <row r="179" spans="1:23" ht="24" hidden="1" customHeight="1">
      <c r="A179" s="372" t="s">
        <v>2072</v>
      </c>
      <c r="B179" s="413" t="s">
        <v>0</v>
      </c>
      <c r="C179" s="413" t="s">
        <v>741</v>
      </c>
      <c r="D179" s="413" t="s">
        <v>743</v>
      </c>
      <c r="E179" s="414" t="s">
        <v>729</v>
      </c>
      <c r="F179" s="415">
        <v>42</v>
      </c>
      <c r="G179" s="415">
        <f>[5]내역서!F179</f>
        <v>40</v>
      </c>
      <c r="H179" s="415">
        <f t="shared" si="265"/>
        <v>40</v>
      </c>
      <c r="I179" s="415">
        <f>내역서!F179</f>
        <v>0</v>
      </c>
      <c r="J179" s="416">
        <v>37769.4</v>
      </c>
      <c r="K179" s="417">
        <f t="shared" si="266"/>
        <v>0</v>
      </c>
      <c r="L179" s="416">
        <v>123968</v>
      </c>
      <c r="M179" s="417">
        <f t="shared" si="267"/>
        <v>0</v>
      </c>
      <c r="N179" s="416">
        <v>248.1</v>
      </c>
      <c r="O179" s="417">
        <f t="shared" si="268"/>
        <v>0</v>
      </c>
      <c r="P179" s="416">
        <f t="shared" si="269"/>
        <v>161985.5</v>
      </c>
      <c r="Q179" s="417">
        <f t="shared" si="291"/>
        <v>0</v>
      </c>
      <c r="R179" s="417">
        <f t="shared" ref="R179" si="298">I179-I178</f>
        <v>0</v>
      </c>
      <c r="S179" s="417">
        <f t="shared" ref="S179:T179" si="299">P179-P178</f>
        <v>0</v>
      </c>
      <c r="T179" s="417">
        <f t="shared" si="299"/>
        <v>0</v>
      </c>
      <c r="U179" s="414"/>
      <c r="V179" s="619" t="str">
        <f t="shared" ref="V179" si="300">+IF(I179&lt;0,"ng","")</f>
        <v/>
      </c>
      <c r="W179" s="619"/>
    </row>
    <row r="180" spans="1:23" s="401" customFormat="1" ht="24" hidden="1" customHeight="1">
      <c r="A180" s="366" t="s">
        <v>2055</v>
      </c>
      <c r="B180" s="408" t="s">
        <v>0</v>
      </c>
      <c r="C180" s="408" t="s">
        <v>2197</v>
      </c>
      <c r="D180" s="408" t="s">
        <v>2200</v>
      </c>
      <c r="E180" s="409" t="s">
        <v>1860</v>
      </c>
      <c r="F180" s="410">
        <v>1</v>
      </c>
      <c r="G180" s="410">
        <f>[5]내역서!F180</f>
        <v>0</v>
      </c>
      <c r="H180" s="410">
        <f>G180</f>
        <v>0</v>
      </c>
      <c r="I180" s="410">
        <f>내역서!F180</f>
        <v>0</v>
      </c>
      <c r="J180" s="411">
        <v>32675.3</v>
      </c>
      <c r="K180" s="412">
        <f>INT($I180*J180)</f>
        <v>0</v>
      </c>
      <c r="L180" s="411">
        <v>107876</v>
      </c>
      <c r="M180" s="412">
        <f>INT($I180*L180)</f>
        <v>0</v>
      </c>
      <c r="N180" s="411">
        <v>216.4</v>
      </c>
      <c r="O180" s="412">
        <f>INT($I180*N180)</f>
        <v>0</v>
      </c>
      <c r="P180" s="411">
        <f>+J180+L180+N180</f>
        <v>140767.69999999998</v>
      </c>
      <c r="Q180" s="412">
        <f>K180+M180+O180</f>
        <v>0</v>
      </c>
      <c r="R180" s="412"/>
      <c r="S180" s="412"/>
      <c r="T180" s="412"/>
      <c r="U180" s="409" t="s">
        <v>0</v>
      </c>
      <c r="V180" s="617" t="str">
        <f>+IF(I180&lt;0,"ng","")</f>
        <v/>
      </c>
      <c r="W180" s="617"/>
    </row>
    <row r="181" spans="1:23" ht="24" hidden="1" customHeight="1">
      <c r="A181" s="372" t="s">
        <v>4319</v>
      </c>
      <c r="B181" s="413" t="s">
        <v>0</v>
      </c>
      <c r="C181" s="413" t="s">
        <v>741</v>
      </c>
      <c r="D181" s="413" t="s">
        <v>744</v>
      </c>
      <c r="E181" s="414" t="s">
        <v>729</v>
      </c>
      <c r="F181" s="415">
        <v>1</v>
      </c>
      <c r="G181" s="415">
        <f>[5]내역서!F181</f>
        <v>0</v>
      </c>
      <c r="H181" s="415">
        <f t="shared" si="265"/>
        <v>0</v>
      </c>
      <c r="I181" s="415">
        <f>내역서!F181</f>
        <v>0</v>
      </c>
      <c r="J181" s="416">
        <v>32675.3</v>
      </c>
      <c r="K181" s="417">
        <f t="shared" si="266"/>
        <v>0</v>
      </c>
      <c r="L181" s="416">
        <v>107876</v>
      </c>
      <c r="M181" s="417">
        <f t="shared" si="267"/>
        <v>0</v>
      </c>
      <c r="N181" s="416">
        <v>216.4</v>
      </c>
      <c r="O181" s="417">
        <f t="shared" si="268"/>
        <v>0</v>
      </c>
      <c r="P181" s="416">
        <f t="shared" si="269"/>
        <v>140767.69999999998</v>
      </c>
      <c r="Q181" s="417">
        <f t="shared" si="291"/>
        <v>0</v>
      </c>
      <c r="R181" s="417">
        <f t="shared" ref="R181" si="301">I181-I180</f>
        <v>0</v>
      </c>
      <c r="S181" s="417">
        <f t="shared" ref="S181:T181" si="302">P181-P180</f>
        <v>0</v>
      </c>
      <c r="T181" s="417">
        <f t="shared" si="302"/>
        <v>0</v>
      </c>
      <c r="U181" s="414"/>
      <c r="V181" s="619" t="str">
        <f t="shared" ref="V181" si="303">+IF(I181&lt;0,"ng","")</f>
        <v/>
      </c>
      <c r="W181" s="619"/>
    </row>
    <row r="182" spans="1:23" s="401" customFormat="1" ht="24" hidden="1" customHeight="1">
      <c r="A182" s="366" t="s">
        <v>2055</v>
      </c>
      <c r="B182" s="408" t="s">
        <v>0</v>
      </c>
      <c r="C182" s="408" t="s">
        <v>2201</v>
      </c>
      <c r="D182" s="408" t="s">
        <v>2202</v>
      </c>
      <c r="E182" s="409" t="s">
        <v>1860</v>
      </c>
      <c r="F182" s="410">
        <v>14</v>
      </c>
      <c r="G182" s="410">
        <f>[5]내역서!F182</f>
        <v>14</v>
      </c>
      <c r="H182" s="410">
        <f>G182</f>
        <v>14</v>
      </c>
      <c r="I182" s="410">
        <f>내역서!F182</f>
        <v>0</v>
      </c>
      <c r="J182" s="411">
        <v>110131.3</v>
      </c>
      <c r="K182" s="412">
        <f>INT($I182*J182)</f>
        <v>0</v>
      </c>
      <c r="L182" s="411">
        <v>140886.39999999999</v>
      </c>
      <c r="M182" s="412">
        <f>INT($I182*L182)</f>
        <v>0</v>
      </c>
      <c r="N182" s="411">
        <v>0</v>
      </c>
      <c r="O182" s="412">
        <f>INT($I182*N182)</f>
        <v>0</v>
      </c>
      <c r="P182" s="411">
        <f>+J182+L182+N182</f>
        <v>251017.7</v>
      </c>
      <c r="Q182" s="412">
        <f>K182+M182+O182</f>
        <v>0</v>
      </c>
      <c r="R182" s="412"/>
      <c r="S182" s="412"/>
      <c r="T182" s="412"/>
      <c r="U182" s="409" t="s">
        <v>0</v>
      </c>
      <c r="V182" s="617" t="str">
        <f>+IF(I182&lt;0,"ng","")</f>
        <v/>
      </c>
      <c r="W182" s="617"/>
    </row>
    <row r="183" spans="1:23" ht="24" hidden="1" customHeight="1">
      <c r="A183" s="372" t="s">
        <v>4324</v>
      </c>
      <c r="B183" s="413" t="s">
        <v>0</v>
      </c>
      <c r="C183" s="413" t="s">
        <v>745</v>
      </c>
      <c r="D183" s="413" t="s">
        <v>746</v>
      </c>
      <c r="E183" s="414" t="s">
        <v>729</v>
      </c>
      <c r="F183" s="415">
        <v>14</v>
      </c>
      <c r="G183" s="415">
        <f>[5]내역서!F183</f>
        <v>14</v>
      </c>
      <c r="H183" s="415">
        <f t="shared" si="265"/>
        <v>14</v>
      </c>
      <c r="I183" s="415">
        <f>내역서!F183</f>
        <v>0</v>
      </c>
      <c r="J183" s="416">
        <v>110131.3</v>
      </c>
      <c r="K183" s="417">
        <f t="shared" si="266"/>
        <v>0</v>
      </c>
      <c r="L183" s="416">
        <v>140886.39999999999</v>
      </c>
      <c r="M183" s="417">
        <f t="shared" si="267"/>
        <v>0</v>
      </c>
      <c r="N183" s="416">
        <v>0</v>
      </c>
      <c r="O183" s="417">
        <f t="shared" si="268"/>
        <v>0</v>
      </c>
      <c r="P183" s="416">
        <f t="shared" si="269"/>
        <v>251017.7</v>
      </c>
      <c r="Q183" s="417">
        <f t="shared" si="291"/>
        <v>0</v>
      </c>
      <c r="R183" s="417">
        <f t="shared" ref="R183" si="304">I183-I182</f>
        <v>0</v>
      </c>
      <c r="S183" s="417">
        <f t="shared" ref="S183:T183" si="305">P183-P182</f>
        <v>0</v>
      </c>
      <c r="T183" s="417">
        <f t="shared" si="305"/>
        <v>0</v>
      </c>
      <c r="U183" s="414"/>
      <c r="V183" s="619" t="str">
        <f t="shared" ref="V183" si="306">+IF(I183&lt;0,"ng","")</f>
        <v/>
      </c>
      <c r="W183" s="619"/>
    </row>
    <row r="184" spans="1:23" s="401" customFormat="1" ht="24" hidden="1" customHeight="1">
      <c r="A184" s="366" t="s">
        <v>4322</v>
      </c>
      <c r="B184" s="408" t="s">
        <v>0</v>
      </c>
      <c r="C184" s="408" t="s">
        <v>2201</v>
      </c>
      <c r="D184" s="408" t="s">
        <v>2203</v>
      </c>
      <c r="E184" s="409" t="s">
        <v>1860</v>
      </c>
      <c r="F184" s="410">
        <v>13</v>
      </c>
      <c r="G184" s="410">
        <f>[5]내역서!F184</f>
        <v>13</v>
      </c>
      <c r="H184" s="410">
        <f>G184</f>
        <v>13</v>
      </c>
      <c r="I184" s="410">
        <f>내역서!F184</f>
        <v>0</v>
      </c>
      <c r="J184" s="411">
        <v>36386.5</v>
      </c>
      <c r="K184" s="412">
        <f>INT($I184*J184)</f>
        <v>0</v>
      </c>
      <c r="L184" s="411">
        <v>44490.400000000001</v>
      </c>
      <c r="M184" s="412">
        <f>INT($I184*L184)</f>
        <v>0</v>
      </c>
      <c r="N184" s="411">
        <v>0</v>
      </c>
      <c r="O184" s="412">
        <f>INT($I184*N184)</f>
        <v>0</v>
      </c>
      <c r="P184" s="411">
        <f>+J184+L184+N184</f>
        <v>80876.899999999994</v>
      </c>
      <c r="Q184" s="412">
        <f>K184+M184+O184</f>
        <v>0</v>
      </c>
      <c r="R184" s="412"/>
      <c r="S184" s="412"/>
      <c r="T184" s="412"/>
      <c r="U184" s="409" t="s">
        <v>0</v>
      </c>
      <c r="V184" s="617" t="str">
        <f>+IF(I184&lt;0,"ng","")</f>
        <v/>
      </c>
      <c r="W184" s="617"/>
    </row>
    <row r="185" spans="1:23" ht="24" hidden="1" customHeight="1">
      <c r="A185" s="372" t="s">
        <v>4319</v>
      </c>
      <c r="B185" s="413" t="s">
        <v>0</v>
      </c>
      <c r="C185" s="413" t="s">
        <v>745</v>
      </c>
      <c r="D185" s="413" t="s">
        <v>747</v>
      </c>
      <c r="E185" s="414" t="s">
        <v>729</v>
      </c>
      <c r="F185" s="415">
        <v>13</v>
      </c>
      <c r="G185" s="415">
        <f>[5]내역서!F185</f>
        <v>13</v>
      </c>
      <c r="H185" s="415">
        <f t="shared" si="265"/>
        <v>13</v>
      </c>
      <c r="I185" s="415">
        <f>내역서!F185</f>
        <v>0</v>
      </c>
      <c r="J185" s="416">
        <v>36386.5</v>
      </c>
      <c r="K185" s="417">
        <f t="shared" si="266"/>
        <v>0</v>
      </c>
      <c r="L185" s="416">
        <v>44490.400000000001</v>
      </c>
      <c r="M185" s="417">
        <f t="shared" si="267"/>
        <v>0</v>
      </c>
      <c r="N185" s="416">
        <v>0</v>
      </c>
      <c r="O185" s="417">
        <f t="shared" si="268"/>
        <v>0</v>
      </c>
      <c r="P185" s="416">
        <f t="shared" si="269"/>
        <v>80876.899999999994</v>
      </c>
      <c r="Q185" s="417">
        <f t="shared" si="291"/>
        <v>0</v>
      </c>
      <c r="R185" s="417">
        <f t="shared" ref="R185" si="307">I185-I184</f>
        <v>0</v>
      </c>
      <c r="S185" s="417">
        <f t="shared" ref="S185:T185" si="308">P185-P184</f>
        <v>0</v>
      </c>
      <c r="T185" s="417">
        <f t="shared" si="308"/>
        <v>0</v>
      </c>
      <c r="U185" s="414"/>
      <c r="V185" s="619" t="str">
        <f t="shared" ref="V185" si="309">+IF(I185&lt;0,"ng","")</f>
        <v/>
      </c>
      <c r="W185" s="619"/>
    </row>
    <row r="186" spans="1:23" s="431" customFormat="1" ht="24" hidden="1" customHeight="1">
      <c r="A186" s="366" t="s">
        <v>2055</v>
      </c>
      <c r="B186" s="408" t="s">
        <v>0</v>
      </c>
      <c r="C186" s="408" t="s">
        <v>2204</v>
      </c>
      <c r="D186" s="408" t="s">
        <v>2205</v>
      </c>
      <c r="E186" s="409" t="s">
        <v>6</v>
      </c>
      <c r="F186" s="410">
        <v>317.72000000000003</v>
      </c>
      <c r="G186" s="410">
        <f>[5]내역서!F186</f>
        <v>317.72000000000003</v>
      </c>
      <c r="H186" s="410">
        <f>G186</f>
        <v>317.72000000000003</v>
      </c>
      <c r="I186" s="410">
        <f>내역서!F186</f>
        <v>0</v>
      </c>
      <c r="J186" s="411">
        <v>1289.2</v>
      </c>
      <c r="K186" s="412">
        <f>INT($I186*J186)</f>
        <v>0</v>
      </c>
      <c r="L186" s="411">
        <v>1479.2</v>
      </c>
      <c r="M186" s="412">
        <f>INT($I186*L186)</f>
        <v>0</v>
      </c>
      <c r="N186" s="411">
        <v>0</v>
      </c>
      <c r="O186" s="412">
        <f>INT($I186*N186)</f>
        <v>0</v>
      </c>
      <c r="P186" s="411">
        <f>+J186+L186+N186</f>
        <v>2768.4</v>
      </c>
      <c r="Q186" s="412">
        <f>K186+M186+O186</f>
        <v>0</v>
      </c>
      <c r="R186" s="412"/>
      <c r="S186" s="412"/>
      <c r="T186" s="412"/>
      <c r="U186" s="409" t="s">
        <v>0</v>
      </c>
      <c r="V186" s="617" t="str">
        <f>+IF(I186&lt;0,"ng","")</f>
        <v/>
      </c>
      <c r="W186" s="617"/>
    </row>
    <row r="187" spans="1:23" s="72" customFormat="1" ht="24" hidden="1" customHeight="1">
      <c r="A187" s="372" t="s">
        <v>2072</v>
      </c>
      <c r="B187" s="413" t="s">
        <v>0</v>
      </c>
      <c r="C187" s="413" t="s">
        <v>748</v>
      </c>
      <c r="D187" s="413" t="s">
        <v>749</v>
      </c>
      <c r="E187" s="414" t="s">
        <v>6</v>
      </c>
      <c r="F187" s="415">
        <v>317.72000000000003</v>
      </c>
      <c r="G187" s="415">
        <f>[5]내역서!F187</f>
        <v>317.72000000000003</v>
      </c>
      <c r="H187" s="415">
        <f t="shared" si="265"/>
        <v>317.72000000000003</v>
      </c>
      <c r="I187" s="415">
        <f>내역서!F187</f>
        <v>0</v>
      </c>
      <c r="J187" s="416">
        <v>1289.2</v>
      </c>
      <c r="K187" s="417">
        <f t="shared" si="266"/>
        <v>0</v>
      </c>
      <c r="L187" s="416">
        <v>1479.2</v>
      </c>
      <c r="M187" s="417">
        <f t="shared" si="267"/>
        <v>0</v>
      </c>
      <c r="N187" s="416">
        <v>0</v>
      </c>
      <c r="O187" s="417">
        <f t="shared" si="268"/>
        <v>0</v>
      </c>
      <c r="P187" s="416">
        <f t="shared" si="269"/>
        <v>2768.4</v>
      </c>
      <c r="Q187" s="417">
        <f t="shared" si="291"/>
        <v>0</v>
      </c>
      <c r="R187" s="417">
        <f t="shared" ref="R187" si="310">I187-I186</f>
        <v>0</v>
      </c>
      <c r="S187" s="417">
        <f t="shared" ref="S187:T187" si="311">P187-P186</f>
        <v>0</v>
      </c>
      <c r="T187" s="417">
        <f t="shared" si="311"/>
        <v>0</v>
      </c>
      <c r="U187" s="414"/>
      <c r="V187" s="619" t="str">
        <f t="shared" ref="V187" si="312">+IF(I187&lt;0,"ng","")</f>
        <v/>
      </c>
      <c r="W187" s="619"/>
    </row>
    <row r="188" spans="1:23" s="401" customFormat="1" ht="24" hidden="1" customHeight="1">
      <c r="A188" s="366" t="s">
        <v>4325</v>
      </c>
      <c r="B188" s="408" t="s">
        <v>0</v>
      </c>
      <c r="C188" s="408" t="s">
        <v>2206</v>
      </c>
      <c r="D188" s="408" t="s">
        <v>2207</v>
      </c>
      <c r="E188" s="409" t="s">
        <v>615</v>
      </c>
      <c r="F188" s="410">
        <v>4343.04</v>
      </c>
      <c r="G188" s="410">
        <f>[5]내역서!F188</f>
        <v>4343.04</v>
      </c>
      <c r="H188" s="410">
        <f>G188</f>
        <v>4343.04</v>
      </c>
      <c r="I188" s="410">
        <f>내역서!F188</f>
        <v>0</v>
      </c>
      <c r="J188" s="411">
        <v>0</v>
      </c>
      <c r="K188" s="412">
        <f>INT($I188*J188)</f>
        <v>0</v>
      </c>
      <c r="L188" s="411">
        <v>0</v>
      </c>
      <c r="M188" s="412">
        <f>INT($I188*L188)</f>
        <v>0</v>
      </c>
      <c r="N188" s="411">
        <v>0</v>
      </c>
      <c r="O188" s="412">
        <f>INT($I188*N188)</f>
        <v>0</v>
      </c>
      <c r="P188" s="411">
        <f>+J188+L188+N188</f>
        <v>0</v>
      </c>
      <c r="Q188" s="412">
        <f>K188+M188+O188</f>
        <v>0</v>
      </c>
      <c r="R188" s="412"/>
      <c r="S188" s="412"/>
      <c r="T188" s="412"/>
      <c r="U188" s="409" t="s">
        <v>0</v>
      </c>
      <c r="V188" s="617" t="str">
        <f>+IF(I188&lt;0,"ng","")</f>
        <v/>
      </c>
      <c r="W188" s="617"/>
    </row>
    <row r="189" spans="1:23" ht="24" hidden="1" customHeight="1">
      <c r="A189" s="372" t="s">
        <v>4319</v>
      </c>
      <c r="B189" s="413" t="s">
        <v>0</v>
      </c>
      <c r="C189" s="413" t="s">
        <v>750</v>
      </c>
      <c r="D189" s="413" t="s">
        <v>751</v>
      </c>
      <c r="E189" s="414" t="s">
        <v>651</v>
      </c>
      <c r="F189" s="415">
        <v>4343.04</v>
      </c>
      <c r="G189" s="415">
        <f>[5]내역서!F189</f>
        <v>4343.04</v>
      </c>
      <c r="H189" s="415">
        <f t="shared" si="265"/>
        <v>4343.04</v>
      </c>
      <c r="I189" s="415">
        <f>내역서!F189</f>
        <v>0</v>
      </c>
      <c r="J189" s="416">
        <v>0</v>
      </c>
      <c r="K189" s="417">
        <f t="shared" si="266"/>
        <v>0</v>
      </c>
      <c r="L189" s="416">
        <v>0</v>
      </c>
      <c r="M189" s="417">
        <f t="shared" si="267"/>
        <v>0</v>
      </c>
      <c r="N189" s="416">
        <v>0</v>
      </c>
      <c r="O189" s="417">
        <f t="shared" si="268"/>
        <v>0</v>
      </c>
      <c r="P189" s="416">
        <f t="shared" si="269"/>
        <v>0</v>
      </c>
      <c r="Q189" s="417">
        <f t="shared" si="291"/>
        <v>0</v>
      </c>
      <c r="R189" s="417">
        <f t="shared" ref="R189" si="313">I189-I188</f>
        <v>0</v>
      </c>
      <c r="S189" s="417">
        <f t="shared" ref="S189:T189" si="314">P189-P188</f>
        <v>0</v>
      </c>
      <c r="T189" s="417">
        <f t="shared" si="314"/>
        <v>0</v>
      </c>
      <c r="U189" s="414"/>
      <c r="V189" s="619" t="str">
        <f t="shared" ref="V189" si="315">+IF(I189&lt;0,"ng","")</f>
        <v/>
      </c>
      <c r="W189" s="619"/>
    </row>
    <row r="190" spans="1:23" s="401" customFormat="1" ht="24" hidden="1" customHeight="1">
      <c r="A190" s="366" t="s">
        <v>4326</v>
      </c>
      <c r="B190" s="408" t="s">
        <v>0</v>
      </c>
      <c r="C190" s="408" t="s">
        <v>2208</v>
      </c>
      <c r="D190" s="408" t="s">
        <v>2209</v>
      </c>
      <c r="E190" s="409" t="s">
        <v>2210</v>
      </c>
      <c r="F190" s="410">
        <v>12</v>
      </c>
      <c r="G190" s="410">
        <f>[5]내역서!F190</f>
        <v>12</v>
      </c>
      <c r="H190" s="410">
        <f>G190</f>
        <v>12</v>
      </c>
      <c r="I190" s="410">
        <f>내역서!F190</f>
        <v>0</v>
      </c>
      <c r="J190" s="411">
        <v>65109427.600000001</v>
      </c>
      <c r="K190" s="412">
        <f>INT($I190*J190)</f>
        <v>0</v>
      </c>
      <c r="L190" s="411">
        <v>18553920</v>
      </c>
      <c r="M190" s="412">
        <f>INT($I190*L190)</f>
        <v>0</v>
      </c>
      <c r="N190" s="411">
        <v>0</v>
      </c>
      <c r="O190" s="412">
        <f>INT($I190*N190)</f>
        <v>0</v>
      </c>
      <c r="P190" s="411">
        <f>+J190+L190+N190</f>
        <v>83663347.599999994</v>
      </c>
      <c r="Q190" s="412">
        <f>K190+M190+O190</f>
        <v>0</v>
      </c>
      <c r="R190" s="412"/>
      <c r="S190" s="412"/>
      <c r="T190" s="412"/>
      <c r="U190" s="409" t="s">
        <v>0</v>
      </c>
      <c r="V190" s="617" t="str">
        <f>+IF(I190&lt;0,"ng","")</f>
        <v/>
      </c>
      <c r="W190" s="617"/>
    </row>
    <row r="191" spans="1:23" ht="24" hidden="1" customHeight="1">
      <c r="A191" s="372" t="s">
        <v>2072</v>
      </c>
      <c r="B191" s="413" t="s">
        <v>0</v>
      </c>
      <c r="C191" s="413" t="s">
        <v>752</v>
      </c>
      <c r="D191" s="413" t="s">
        <v>753</v>
      </c>
      <c r="E191" s="414" t="s">
        <v>754</v>
      </c>
      <c r="F191" s="415">
        <v>12</v>
      </c>
      <c r="G191" s="415">
        <f>[5]내역서!F191</f>
        <v>12</v>
      </c>
      <c r="H191" s="415">
        <f t="shared" si="265"/>
        <v>12</v>
      </c>
      <c r="I191" s="415">
        <f>내역서!F191</f>
        <v>0</v>
      </c>
      <c r="J191" s="416">
        <v>65109427.600000001</v>
      </c>
      <c r="K191" s="417">
        <f t="shared" si="266"/>
        <v>0</v>
      </c>
      <c r="L191" s="416">
        <v>18553920</v>
      </c>
      <c r="M191" s="417">
        <f t="shared" si="267"/>
        <v>0</v>
      </c>
      <c r="N191" s="416">
        <v>0</v>
      </c>
      <c r="O191" s="417">
        <f t="shared" si="268"/>
        <v>0</v>
      </c>
      <c r="P191" s="416">
        <f t="shared" si="269"/>
        <v>83663347.599999994</v>
      </c>
      <c r="Q191" s="417">
        <f t="shared" si="291"/>
        <v>0</v>
      </c>
      <c r="R191" s="417">
        <f t="shared" ref="R191" si="316">I191-I190</f>
        <v>0</v>
      </c>
      <c r="S191" s="417">
        <f t="shared" ref="S191:T191" si="317">P191-P190</f>
        <v>0</v>
      </c>
      <c r="T191" s="417">
        <f t="shared" si="317"/>
        <v>0</v>
      </c>
      <c r="U191" s="414"/>
      <c r="V191" s="619" t="str">
        <f t="shared" ref="V191" si="318">+IF(I191&lt;0,"ng","")</f>
        <v/>
      </c>
      <c r="W191" s="619"/>
    </row>
    <row r="192" spans="1:23" s="401" customFormat="1" ht="24" hidden="1" customHeight="1">
      <c r="A192" s="366" t="s">
        <v>2055</v>
      </c>
      <c r="B192" s="408" t="s">
        <v>0</v>
      </c>
      <c r="C192" s="408" t="s">
        <v>2211</v>
      </c>
      <c r="D192" s="408" t="s">
        <v>14</v>
      </c>
      <c r="E192" s="409" t="s">
        <v>1860</v>
      </c>
      <c r="F192" s="410">
        <v>192</v>
      </c>
      <c r="G192" s="410">
        <f>[5]내역서!F192</f>
        <v>192</v>
      </c>
      <c r="H192" s="410">
        <f>G192</f>
        <v>192</v>
      </c>
      <c r="I192" s="410">
        <f>내역서!F192</f>
        <v>0</v>
      </c>
      <c r="J192" s="411">
        <v>1577277.3</v>
      </c>
      <c r="K192" s="412">
        <f>INT($I192*J192)</f>
        <v>0</v>
      </c>
      <c r="L192" s="411">
        <v>1389231.2</v>
      </c>
      <c r="M192" s="412">
        <f>INT($I192*L192)</f>
        <v>0</v>
      </c>
      <c r="N192" s="411">
        <v>27678.1</v>
      </c>
      <c r="O192" s="412">
        <f>INT($I192*N192)</f>
        <v>0</v>
      </c>
      <c r="P192" s="411">
        <f>+J192+L192+N192</f>
        <v>2994186.6</v>
      </c>
      <c r="Q192" s="412">
        <f>K192+M192+O192</f>
        <v>0</v>
      </c>
      <c r="R192" s="412"/>
      <c r="S192" s="412"/>
      <c r="T192" s="412"/>
      <c r="U192" s="409" t="s">
        <v>0</v>
      </c>
      <c r="V192" s="617" t="str">
        <f>+IF(I192&lt;0,"ng","")</f>
        <v/>
      </c>
      <c r="W192" s="617"/>
    </row>
    <row r="193" spans="1:23" ht="24" hidden="1" customHeight="1">
      <c r="A193" s="372" t="s">
        <v>4298</v>
      </c>
      <c r="B193" s="413" t="s">
        <v>0</v>
      </c>
      <c r="C193" s="413" t="s">
        <v>755</v>
      </c>
      <c r="D193" s="413" t="s">
        <v>14</v>
      </c>
      <c r="E193" s="414" t="s">
        <v>729</v>
      </c>
      <c r="F193" s="415">
        <v>192</v>
      </c>
      <c r="G193" s="415">
        <f>[5]내역서!F193</f>
        <v>192</v>
      </c>
      <c r="H193" s="415">
        <f t="shared" si="265"/>
        <v>192</v>
      </c>
      <c r="I193" s="415">
        <f>내역서!F193</f>
        <v>0</v>
      </c>
      <c r="J193" s="416">
        <v>1577277.3</v>
      </c>
      <c r="K193" s="417">
        <f t="shared" ref="K193:K217" si="319">INT($I193*J193)</f>
        <v>0</v>
      </c>
      <c r="L193" s="416">
        <v>1389231.2</v>
      </c>
      <c r="M193" s="417">
        <f t="shared" ref="M193:M217" si="320">INT($I193*L193)</f>
        <v>0</v>
      </c>
      <c r="N193" s="416">
        <v>27678.1</v>
      </c>
      <c r="O193" s="417">
        <f t="shared" ref="O193:O217" si="321">INT($I193*N193)</f>
        <v>0</v>
      </c>
      <c r="P193" s="416">
        <f t="shared" si="269"/>
        <v>2994186.6</v>
      </c>
      <c r="Q193" s="417">
        <f t="shared" si="291"/>
        <v>0</v>
      </c>
      <c r="R193" s="417">
        <f t="shared" ref="R193" si="322">I193-I192</f>
        <v>0</v>
      </c>
      <c r="S193" s="417">
        <f t="shared" ref="S193:T193" si="323">P193-P192</f>
        <v>0</v>
      </c>
      <c r="T193" s="417">
        <f t="shared" si="323"/>
        <v>0</v>
      </c>
      <c r="U193" s="414"/>
      <c r="V193" s="619" t="str">
        <f t="shared" ref="V193" si="324">+IF(I193&lt;0,"ng","")</f>
        <v/>
      </c>
      <c r="W193" s="619"/>
    </row>
    <row r="194" spans="1:23" s="401" customFormat="1" ht="24" hidden="1" customHeight="1">
      <c r="A194" s="366" t="s">
        <v>4326</v>
      </c>
      <c r="B194" s="408" t="s">
        <v>0</v>
      </c>
      <c r="C194" s="408" t="s">
        <v>2212</v>
      </c>
      <c r="D194" s="408" t="s">
        <v>2213</v>
      </c>
      <c r="E194" s="409" t="s">
        <v>615</v>
      </c>
      <c r="F194" s="410">
        <v>524.16</v>
      </c>
      <c r="G194" s="410">
        <f>[5]내역서!F194</f>
        <v>524.16</v>
      </c>
      <c r="H194" s="410">
        <f>G194</f>
        <v>524.16</v>
      </c>
      <c r="I194" s="410">
        <f>내역서!F194</f>
        <v>0</v>
      </c>
      <c r="J194" s="411">
        <v>0</v>
      </c>
      <c r="K194" s="412">
        <f>INT($I194*J194)</f>
        <v>0</v>
      </c>
      <c r="L194" s="411">
        <v>93554.3</v>
      </c>
      <c r="M194" s="412">
        <f>INT($I194*L194)</f>
        <v>0</v>
      </c>
      <c r="N194" s="411">
        <v>0</v>
      </c>
      <c r="O194" s="412">
        <f>INT($I194*N194)</f>
        <v>0</v>
      </c>
      <c r="P194" s="411">
        <f>+J194+L194+N194</f>
        <v>93554.3</v>
      </c>
      <c r="Q194" s="412">
        <f>K194+M194+O194</f>
        <v>0</v>
      </c>
      <c r="R194" s="412"/>
      <c r="S194" s="412"/>
      <c r="T194" s="412"/>
      <c r="U194" s="409" t="s">
        <v>0</v>
      </c>
      <c r="V194" s="617" t="str">
        <f>+IF(I194&lt;0,"ng","")</f>
        <v/>
      </c>
      <c r="W194" s="617"/>
    </row>
    <row r="195" spans="1:23" ht="24" hidden="1" customHeight="1">
      <c r="A195" s="372" t="s">
        <v>4327</v>
      </c>
      <c r="B195" s="413" t="s">
        <v>0</v>
      </c>
      <c r="C195" s="413" t="s">
        <v>756</v>
      </c>
      <c r="D195" s="413" t="s">
        <v>757</v>
      </c>
      <c r="E195" s="414" t="s">
        <v>651</v>
      </c>
      <c r="F195" s="415">
        <v>524.16</v>
      </c>
      <c r="G195" s="415">
        <f>[5]내역서!F195</f>
        <v>524.16</v>
      </c>
      <c r="H195" s="415">
        <f t="shared" si="265"/>
        <v>524.16</v>
      </c>
      <c r="I195" s="415">
        <f>내역서!F195</f>
        <v>0</v>
      </c>
      <c r="J195" s="416">
        <v>0</v>
      </c>
      <c r="K195" s="417">
        <f t="shared" si="319"/>
        <v>0</v>
      </c>
      <c r="L195" s="416">
        <v>93554.3</v>
      </c>
      <c r="M195" s="417">
        <f t="shared" si="320"/>
        <v>0</v>
      </c>
      <c r="N195" s="416">
        <v>0</v>
      </c>
      <c r="O195" s="417">
        <f t="shared" si="321"/>
        <v>0</v>
      </c>
      <c r="P195" s="416">
        <f t="shared" si="269"/>
        <v>93554.3</v>
      </c>
      <c r="Q195" s="417">
        <f t="shared" si="291"/>
        <v>0</v>
      </c>
      <c r="R195" s="417">
        <f t="shared" ref="R195" si="325">I195-I194</f>
        <v>0</v>
      </c>
      <c r="S195" s="417">
        <f t="shared" ref="S195:T195" si="326">P195-P194</f>
        <v>0</v>
      </c>
      <c r="T195" s="417">
        <f t="shared" si="326"/>
        <v>0</v>
      </c>
      <c r="U195" s="414"/>
      <c r="V195" s="619" t="str">
        <f t="shared" ref="V195" si="327">+IF(I195&lt;0,"ng","")</f>
        <v/>
      </c>
      <c r="W195" s="619"/>
    </row>
    <row r="196" spans="1:23" s="401" customFormat="1" ht="24" hidden="1" customHeight="1">
      <c r="A196" s="366" t="s">
        <v>4328</v>
      </c>
      <c r="B196" s="408" t="s">
        <v>0</v>
      </c>
      <c r="C196" s="408" t="s">
        <v>2214</v>
      </c>
      <c r="D196" s="408" t="s">
        <v>2215</v>
      </c>
      <c r="E196" s="409" t="s">
        <v>2104</v>
      </c>
      <c r="F196" s="410">
        <v>5051.9799999999996</v>
      </c>
      <c r="G196" s="410">
        <f>[5]내역서!F196</f>
        <v>5051.9799999999996</v>
      </c>
      <c r="H196" s="410">
        <f>G196</f>
        <v>5051.9799999999996</v>
      </c>
      <c r="I196" s="410">
        <f>내역서!F196</f>
        <v>0</v>
      </c>
      <c r="J196" s="411">
        <v>0</v>
      </c>
      <c r="K196" s="412">
        <f>INT($I196*J196)</f>
        <v>0</v>
      </c>
      <c r="L196" s="411">
        <v>735.6</v>
      </c>
      <c r="M196" s="412">
        <f>INT($I196*L196)</f>
        <v>0</v>
      </c>
      <c r="N196" s="411">
        <v>0</v>
      </c>
      <c r="O196" s="412">
        <f>INT($I196*N196)</f>
        <v>0</v>
      </c>
      <c r="P196" s="411">
        <f>+J196+L196+N196</f>
        <v>735.6</v>
      </c>
      <c r="Q196" s="412">
        <f>K196+M196+O196</f>
        <v>0</v>
      </c>
      <c r="R196" s="412"/>
      <c r="S196" s="412"/>
      <c r="T196" s="412"/>
      <c r="U196" s="409" t="s">
        <v>0</v>
      </c>
      <c r="V196" s="617" t="str">
        <f>+IF(I196&lt;0,"ng","")</f>
        <v/>
      </c>
      <c r="W196" s="617"/>
    </row>
    <row r="197" spans="1:23" ht="24" hidden="1" customHeight="1">
      <c r="A197" s="372" t="s">
        <v>4329</v>
      </c>
      <c r="B197" s="413" t="s">
        <v>0</v>
      </c>
      <c r="C197" s="413" t="s">
        <v>758</v>
      </c>
      <c r="D197" s="413" t="s">
        <v>759</v>
      </c>
      <c r="E197" s="414" t="s">
        <v>671</v>
      </c>
      <c r="F197" s="415">
        <v>5051.9799999999996</v>
      </c>
      <c r="G197" s="415">
        <f>[5]내역서!F197</f>
        <v>5051.9799999999996</v>
      </c>
      <c r="H197" s="415">
        <f t="shared" si="265"/>
        <v>5051.9799999999996</v>
      </c>
      <c r="I197" s="415">
        <f>내역서!F197</f>
        <v>0</v>
      </c>
      <c r="J197" s="416">
        <v>0</v>
      </c>
      <c r="K197" s="417">
        <f t="shared" si="319"/>
        <v>0</v>
      </c>
      <c r="L197" s="416">
        <v>735.6</v>
      </c>
      <c r="M197" s="417">
        <f t="shared" si="320"/>
        <v>0</v>
      </c>
      <c r="N197" s="416">
        <v>0</v>
      </c>
      <c r="O197" s="417">
        <f t="shared" si="321"/>
        <v>0</v>
      </c>
      <c r="P197" s="416">
        <f t="shared" si="269"/>
        <v>735.6</v>
      </c>
      <c r="Q197" s="417">
        <f t="shared" si="291"/>
        <v>0</v>
      </c>
      <c r="R197" s="417">
        <f t="shared" ref="R197" si="328">I197-I196</f>
        <v>0</v>
      </c>
      <c r="S197" s="417">
        <f t="shared" ref="S197:T197" si="329">P197-P196</f>
        <v>0</v>
      </c>
      <c r="T197" s="417">
        <f t="shared" si="329"/>
        <v>0</v>
      </c>
      <c r="U197" s="414"/>
      <c r="V197" s="619" t="str">
        <f t="shared" ref="V197" si="330">+IF(I197&lt;0,"ng","")</f>
        <v/>
      </c>
      <c r="W197" s="619"/>
    </row>
    <row r="198" spans="1:23" s="401" customFormat="1" ht="24" hidden="1" customHeight="1">
      <c r="A198" s="366" t="s">
        <v>4326</v>
      </c>
      <c r="B198" s="408" t="s">
        <v>0</v>
      </c>
      <c r="C198" s="408" t="s">
        <v>2216</v>
      </c>
      <c r="D198" s="408" t="s">
        <v>15</v>
      </c>
      <c r="E198" s="409" t="s">
        <v>16</v>
      </c>
      <c r="F198" s="410">
        <v>55</v>
      </c>
      <c r="G198" s="410">
        <f>[5]내역서!F198</f>
        <v>55</v>
      </c>
      <c r="H198" s="410">
        <f>G198</f>
        <v>55</v>
      </c>
      <c r="I198" s="410">
        <f>내역서!F198</f>
        <v>0</v>
      </c>
      <c r="J198" s="411">
        <v>99650.6</v>
      </c>
      <c r="K198" s="412">
        <f>INT($I198*J198)</f>
        <v>0</v>
      </c>
      <c r="L198" s="411">
        <v>71248.800000000003</v>
      </c>
      <c r="M198" s="412">
        <f>INT($I198*L198)</f>
        <v>0</v>
      </c>
      <c r="N198" s="411">
        <v>1567</v>
      </c>
      <c r="O198" s="412">
        <f>INT($I198*N198)</f>
        <v>0</v>
      </c>
      <c r="P198" s="411">
        <f>+J198+L198+N198</f>
        <v>172466.40000000002</v>
      </c>
      <c r="Q198" s="412">
        <f>K198+M198+O198</f>
        <v>0</v>
      </c>
      <c r="R198" s="412"/>
      <c r="S198" s="412"/>
      <c r="T198" s="412"/>
      <c r="U198" s="409" t="s">
        <v>0</v>
      </c>
      <c r="V198" s="617" t="str">
        <f>+IF(I198&lt;0,"ng","")</f>
        <v/>
      </c>
      <c r="W198" s="617"/>
    </row>
    <row r="199" spans="1:23" ht="24" hidden="1" customHeight="1">
      <c r="A199" s="372" t="s">
        <v>4330</v>
      </c>
      <c r="B199" s="413" t="s">
        <v>0</v>
      </c>
      <c r="C199" s="413" t="s">
        <v>760</v>
      </c>
      <c r="D199" s="413" t="s">
        <v>15</v>
      </c>
      <c r="E199" s="414" t="s">
        <v>16</v>
      </c>
      <c r="F199" s="415">
        <v>55</v>
      </c>
      <c r="G199" s="415">
        <f>[5]내역서!F199</f>
        <v>55</v>
      </c>
      <c r="H199" s="415">
        <f t="shared" si="265"/>
        <v>55</v>
      </c>
      <c r="I199" s="415">
        <f>내역서!F199</f>
        <v>0</v>
      </c>
      <c r="J199" s="416">
        <v>99650.6</v>
      </c>
      <c r="K199" s="417">
        <f t="shared" si="319"/>
        <v>0</v>
      </c>
      <c r="L199" s="416">
        <v>71248.800000000003</v>
      </c>
      <c r="M199" s="417">
        <f t="shared" si="320"/>
        <v>0</v>
      </c>
      <c r="N199" s="416">
        <v>1567</v>
      </c>
      <c r="O199" s="417">
        <f t="shared" si="321"/>
        <v>0</v>
      </c>
      <c r="P199" s="416">
        <f t="shared" si="269"/>
        <v>172466.40000000002</v>
      </c>
      <c r="Q199" s="417">
        <f t="shared" si="291"/>
        <v>0</v>
      </c>
      <c r="R199" s="417">
        <f t="shared" ref="R199" si="331">I199-I198</f>
        <v>0</v>
      </c>
      <c r="S199" s="417">
        <f t="shared" ref="S199:T199" si="332">P199-P198</f>
        <v>0</v>
      </c>
      <c r="T199" s="417">
        <f t="shared" si="332"/>
        <v>0</v>
      </c>
      <c r="U199" s="414"/>
      <c r="V199" s="619" t="str">
        <f t="shared" ref="V199" si="333">+IF(I199&lt;0,"ng","")</f>
        <v/>
      </c>
      <c r="W199" s="619"/>
    </row>
    <row r="200" spans="1:23" s="401" customFormat="1" ht="24" hidden="1" customHeight="1">
      <c r="A200" s="366" t="s">
        <v>4331</v>
      </c>
      <c r="B200" s="408" t="s">
        <v>0</v>
      </c>
      <c r="C200" s="408" t="s">
        <v>2217</v>
      </c>
      <c r="D200" s="408" t="s">
        <v>2</v>
      </c>
      <c r="E200" s="409" t="s">
        <v>2104</v>
      </c>
      <c r="F200" s="410">
        <v>10785.78</v>
      </c>
      <c r="G200" s="410">
        <f>[5]내역서!F200</f>
        <v>10785.78</v>
      </c>
      <c r="H200" s="410">
        <f>G200</f>
        <v>10785.78</v>
      </c>
      <c r="I200" s="410">
        <f>내역서!F200</f>
        <v>0</v>
      </c>
      <c r="J200" s="411">
        <v>0</v>
      </c>
      <c r="K200" s="412">
        <f>INT($I200*J200)</f>
        <v>0</v>
      </c>
      <c r="L200" s="411">
        <v>497.6</v>
      </c>
      <c r="M200" s="412">
        <f>INT($I200*L200)</f>
        <v>0</v>
      </c>
      <c r="N200" s="411">
        <v>0</v>
      </c>
      <c r="O200" s="412">
        <f>INT($I200*N200)</f>
        <v>0</v>
      </c>
      <c r="P200" s="411">
        <f>+J200+L200+N200</f>
        <v>497.6</v>
      </c>
      <c r="Q200" s="412">
        <f>K200+M200+O200</f>
        <v>0</v>
      </c>
      <c r="R200" s="412"/>
      <c r="S200" s="412"/>
      <c r="T200" s="412"/>
      <c r="U200" s="409" t="s">
        <v>0</v>
      </c>
      <c r="V200" s="617" t="str">
        <f>+IF(I200&lt;0,"ng","")</f>
        <v/>
      </c>
      <c r="W200" s="617"/>
    </row>
    <row r="201" spans="1:23" ht="24" hidden="1" customHeight="1">
      <c r="A201" s="372" t="s">
        <v>4332</v>
      </c>
      <c r="B201" s="413" t="s">
        <v>0</v>
      </c>
      <c r="C201" s="413" t="s">
        <v>761</v>
      </c>
      <c r="D201" s="413" t="s">
        <v>2</v>
      </c>
      <c r="E201" s="414" t="s">
        <v>671</v>
      </c>
      <c r="F201" s="415">
        <v>10785.78</v>
      </c>
      <c r="G201" s="415">
        <f>[5]내역서!F201</f>
        <v>10785.78</v>
      </c>
      <c r="H201" s="415">
        <f t="shared" si="265"/>
        <v>10785.78</v>
      </c>
      <c r="I201" s="415">
        <f>내역서!F201</f>
        <v>0</v>
      </c>
      <c r="J201" s="416">
        <v>0</v>
      </c>
      <c r="K201" s="417">
        <f t="shared" si="319"/>
        <v>0</v>
      </c>
      <c r="L201" s="416">
        <v>497.6</v>
      </c>
      <c r="M201" s="417">
        <f t="shared" si="320"/>
        <v>0</v>
      </c>
      <c r="N201" s="416">
        <v>0</v>
      </c>
      <c r="O201" s="417">
        <f t="shared" si="321"/>
        <v>0</v>
      </c>
      <c r="P201" s="416">
        <f t="shared" si="269"/>
        <v>497.6</v>
      </c>
      <c r="Q201" s="417">
        <f t="shared" si="291"/>
        <v>0</v>
      </c>
      <c r="R201" s="417">
        <f t="shared" ref="R201" si="334">I201-I200</f>
        <v>0</v>
      </c>
      <c r="S201" s="417">
        <f t="shared" ref="S201:T201" si="335">P201-P200</f>
        <v>0</v>
      </c>
      <c r="T201" s="417">
        <f t="shared" si="335"/>
        <v>0</v>
      </c>
      <c r="U201" s="414"/>
      <c r="V201" s="619" t="str">
        <f t="shared" ref="V201" si="336">+IF(I201&lt;0,"ng","")</f>
        <v/>
      </c>
      <c r="W201" s="619"/>
    </row>
    <row r="202" spans="1:23" s="401" customFormat="1" ht="24" hidden="1" customHeight="1">
      <c r="A202" s="366" t="s">
        <v>4331</v>
      </c>
      <c r="B202" s="408" t="s">
        <v>0</v>
      </c>
      <c r="C202" s="636" t="s">
        <v>2218</v>
      </c>
      <c r="D202" s="637"/>
      <c r="E202" s="633" t="s">
        <v>2104</v>
      </c>
      <c r="F202" s="638">
        <v>0</v>
      </c>
      <c r="G202" s="411">
        <f>[5]내역서!F202</f>
        <v>20225</v>
      </c>
      <c r="H202" s="410"/>
      <c r="I202" s="411">
        <f>내역서!F202</f>
        <v>0</v>
      </c>
      <c r="J202" s="411"/>
      <c r="K202" s="412">
        <f>INT($I202*J202)</f>
        <v>0</v>
      </c>
      <c r="L202" s="411">
        <v>2497</v>
      </c>
      <c r="M202" s="412">
        <f>INT($I202*L202)</f>
        <v>0</v>
      </c>
      <c r="N202" s="411">
        <v>75</v>
      </c>
      <c r="O202" s="412">
        <f>INT($I202*N202)</f>
        <v>0</v>
      </c>
      <c r="P202" s="420">
        <f>+J202+L202+N202</f>
        <v>2572</v>
      </c>
      <c r="Q202" s="412">
        <f>+K202+M202+O202</f>
        <v>0</v>
      </c>
      <c r="R202" s="412"/>
      <c r="S202" s="412"/>
      <c r="T202" s="412"/>
      <c r="U202" s="419" t="s">
        <v>0</v>
      </c>
      <c r="V202" s="617" t="str">
        <f>+IF(I202&lt;0,"ng","")</f>
        <v/>
      </c>
      <c r="W202" s="617"/>
    </row>
    <row r="203" spans="1:23" ht="24" hidden="1" customHeight="1">
      <c r="A203" s="372" t="s">
        <v>2072</v>
      </c>
      <c r="B203" s="424"/>
      <c r="C203" s="639" t="s">
        <v>624</v>
      </c>
      <c r="D203" s="640"/>
      <c r="E203" s="635" t="s">
        <v>4333</v>
      </c>
      <c r="F203" s="641">
        <v>0</v>
      </c>
      <c r="G203" s="416">
        <f>[5]내역서!F203</f>
        <v>20225</v>
      </c>
      <c r="H203" s="415"/>
      <c r="I203" s="416">
        <f>내역서!F203</f>
        <v>0</v>
      </c>
      <c r="J203" s="416"/>
      <c r="K203" s="417">
        <f t="shared" si="319"/>
        <v>0</v>
      </c>
      <c r="L203" s="416">
        <v>2497</v>
      </c>
      <c r="M203" s="417">
        <f t="shared" si="320"/>
        <v>0</v>
      </c>
      <c r="N203" s="416">
        <v>75</v>
      </c>
      <c r="O203" s="417">
        <f t="shared" si="321"/>
        <v>0</v>
      </c>
      <c r="P203" s="423">
        <f t="shared" si="269"/>
        <v>2572</v>
      </c>
      <c r="Q203" s="417">
        <f t="shared" si="269"/>
        <v>0</v>
      </c>
      <c r="R203" s="417">
        <f t="shared" ref="R203" si="337">I203-I202</f>
        <v>0</v>
      </c>
      <c r="S203" s="417">
        <f t="shared" ref="S203:T203" si="338">P203-P202</f>
        <v>0</v>
      </c>
      <c r="T203" s="417">
        <f t="shared" si="338"/>
        <v>0</v>
      </c>
      <c r="U203" s="422"/>
      <c r="V203" s="619" t="str">
        <f t="shared" ref="V203" si="339">+IF(I203&lt;0,"ng","")</f>
        <v/>
      </c>
      <c r="W203" s="619"/>
    </row>
    <row r="204" spans="1:23" s="401" customFormat="1" ht="24" hidden="1" customHeight="1">
      <c r="A204" s="366" t="s">
        <v>2055</v>
      </c>
      <c r="B204" s="408" t="s">
        <v>0</v>
      </c>
      <c r="C204" s="408" t="s">
        <v>2223</v>
      </c>
      <c r="D204" s="408" t="s">
        <v>0</v>
      </c>
      <c r="E204" s="409" t="s">
        <v>1860</v>
      </c>
      <c r="F204" s="410">
        <v>101</v>
      </c>
      <c r="G204" s="410">
        <f>[5]내역서!F204</f>
        <v>101</v>
      </c>
      <c r="H204" s="410">
        <f t="shared" ref="H204:H209" si="340">G204</f>
        <v>101</v>
      </c>
      <c r="I204" s="410">
        <f>내역서!F204</f>
        <v>0</v>
      </c>
      <c r="J204" s="411">
        <v>139970.5</v>
      </c>
      <c r="K204" s="412">
        <f>INT($I204*J204)</f>
        <v>0</v>
      </c>
      <c r="L204" s="411">
        <v>124923.2</v>
      </c>
      <c r="M204" s="412">
        <f>INT($I204*L204)</f>
        <v>0</v>
      </c>
      <c r="N204" s="411">
        <v>4755.1000000000004</v>
      </c>
      <c r="O204" s="412">
        <f>INT($I204*N204)</f>
        <v>0</v>
      </c>
      <c r="P204" s="411">
        <f>+J204+L204+N204</f>
        <v>269648.8</v>
      </c>
      <c r="Q204" s="412">
        <f>K204+M204+O204</f>
        <v>0</v>
      </c>
      <c r="R204" s="412"/>
      <c r="S204" s="412"/>
      <c r="T204" s="412"/>
      <c r="U204" s="409" t="s">
        <v>0</v>
      </c>
      <c r="V204" s="617" t="str">
        <f>+IF(I204&lt;0,"ng","")</f>
        <v/>
      </c>
      <c r="W204" s="617"/>
    </row>
    <row r="205" spans="1:23" ht="24" hidden="1" customHeight="1">
      <c r="A205" s="372" t="s">
        <v>4319</v>
      </c>
      <c r="B205" s="413" t="s">
        <v>0</v>
      </c>
      <c r="C205" s="413" t="s">
        <v>762</v>
      </c>
      <c r="D205" s="413" t="s">
        <v>0</v>
      </c>
      <c r="E205" s="414" t="s">
        <v>729</v>
      </c>
      <c r="F205" s="415">
        <v>101</v>
      </c>
      <c r="G205" s="415">
        <f>[5]내역서!F205</f>
        <v>101</v>
      </c>
      <c r="H205" s="415">
        <f t="shared" si="340"/>
        <v>101</v>
      </c>
      <c r="I205" s="415">
        <f>내역서!F205</f>
        <v>0</v>
      </c>
      <c r="J205" s="416">
        <v>139970.5</v>
      </c>
      <c r="K205" s="417">
        <f t="shared" si="319"/>
        <v>0</v>
      </c>
      <c r="L205" s="416">
        <v>124923.2</v>
      </c>
      <c r="M205" s="417">
        <f t="shared" si="320"/>
        <v>0</v>
      </c>
      <c r="N205" s="416">
        <v>4755.1000000000004</v>
      </c>
      <c r="O205" s="417">
        <f t="shared" si="321"/>
        <v>0</v>
      </c>
      <c r="P205" s="416">
        <f t="shared" si="269"/>
        <v>269648.8</v>
      </c>
      <c r="Q205" s="417">
        <f t="shared" si="291"/>
        <v>0</v>
      </c>
      <c r="R205" s="417">
        <f t="shared" ref="R205" si="341">I205-I204</f>
        <v>0</v>
      </c>
      <c r="S205" s="417">
        <f t="shared" ref="S205:T205" si="342">P205-P204</f>
        <v>0</v>
      </c>
      <c r="T205" s="417">
        <f t="shared" si="342"/>
        <v>0</v>
      </c>
      <c r="U205" s="414"/>
      <c r="V205" s="619" t="str">
        <f t="shared" ref="V205" si="343">+IF(I205&lt;0,"ng","")</f>
        <v/>
      </c>
      <c r="W205" s="619"/>
    </row>
    <row r="206" spans="1:23" s="401" customFormat="1" ht="24" hidden="1" customHeight="1">
      <c r="A206" s="366" t="s">
        <v>4320</v>
      </c>
      <c r="B206" s="408" t="s">
        <v>0</v>
      </c>
      <c r="C206" s="408" t="s">
        <v>2224</v>
      </c>
      <c r="D206" s="408" t="s">
        <v>17</v>
      </c>
      <c r="E206" s="409" t="s">
        <v>18</v>
      </c>
      <c r="F206" s="410">
        <v>324</v>
      </c>
      <c r="G206" s="410">
        <f>[5]내역서!F206</f>
        <v>691</v>
      </c>
      <c r="H206" s="410">
        <f t="shared" si="340"/>
        <v>691</v>
      </c>
      <c r="I206" s="411">
        <f>내역서!F206</f>
        <v>0</v>
      </c>
      <c r="J206" s="411">
        <v>10680.8</v>
      </c>
      <c r="K206" s="412">
        <f>INT($I206*J206)</f>
        <v>0</v>
      </c>
      <c r="L206" s="411">
        <v>0</v>
      </c>
      <c r="M206" s="412">
        <f>INT($I206*L206)</f>
        <v>0</v>
      </c>
      <c r="N206" s="411">
        <v>0</v>
      </c>
      <c r="O206" s="412">
        <f>INT($I206*N206)</f>
        <v>0</v>
      </c>
      <c r="P206" s="411">
        <f>+J206+L206+N206</f>
        <v>10680.8</v>
      </c>
      <c r="Q206" s="412">
        <f>K206+M206+O206</f>
        <v>0</v>
      </c>
      <c r="R206" s="412"/>
      <c r="S206" s="412"/>
      <c r="T206" s="412"/>
      <c r="U206" s="409" t="s">
        <v>0</v>
      </c>
      <c r="V206" s="617" t="str">
        <f>+IF(I206&lt;0,"ng","")</f>
        <v/>
      </c>
      <c r="W206" s="617"/>
    </row>
    <row r="207" spans="1:23" ht="24" hidden="1" customHeight="1">
      <c r="A207" s="372" t="s">
        <v>2072</v>
      </c>
      <c r="B207" s="413" t="s">
        <v>0</v>
      </c>
      <c r="C207" s="413" t="s">
        <v>763</v>
      </c>
      <c r="D207" s="413" t="s">
        <v>17</v>
      </c>
      <c r="E207" s="414" t="s">
        <v>18</v>
      </c>
      <c r="F207" s="415">
        <v>324</v>
      </c>
      <c r="G207" s="415">
        <f>[5]내역서!F207</f>
        <v>691</v>
      </c>
      <c r="H207" s="415">
        <f t="shared" si="340"/>
        <v>691</v>
      </c>
      <c r="I207" s="416">
        <f>내역서!F207</f>
        <v>0</v>
      </c>
      <c r="J207" s="416">
        <v>10680.8</v>
      </c>
      <c r="K207" s="417">
        <f t="shared" si="319"/>
        <v>0</v>
      </c>
      <c r="L207" s="416">
        <v>0</v>
      </c>
      <c r="M207" s="417">
        <f t="shared" si="320"/>
        <v>0</v>
      </c>
      <c r="N207" s="416">
        <v>0</v>
      </c>
      <c r="O207" s="417">
        <f t="shared" si="321"/>
        <v>0</v>
      </c>
      <c r="P207" s="416">
        <f t="shared" si="269"/>
        <v>10680.8</v>
      </c>
      <c r="Q207" s="417">
        <f t="shared" si="291"/>
        <v>0</v>
      </c>
      <c r="R207" s="417">
        <f t="shared" ref="R207" si="344">I207-I206</f>
        <v>0</v>
      </c>
      <c r="S207" s="417">
        <f t="shared" ref="S207:T207" si="345">P207-P206</f>
        <v>0</v>
      </c>
      <c r="T207" s="417">
        <f t="shared" si="345"/>
        <v>0</v>
      </c>
      <c r="U207" s="414"/>
      <c r="V207" s="619" t="str">
        <f t="shared" ref="V207" si="346">+IF(I207&lt;0,"ng","")</f>
        <v/>
      </c>
      <c r="W207" s="619"/>
    </row>
    <row r="208" spans="1:23" s="401" customFormat="1" ht="24" hidden="1" customHeight="1">
      <c r="A208" s="366" t="s">
        <v>2055</v>
      </c>
      <c r="B208" s="408" t="s">
        <v>0</v>
      </c>
      <c r="C208" s="408" t="s">
        <v>2224</v>
      </c>
      <c r="D208" s="408" t="s">
        <v>19</v>
      </c>
      <c r="E208" s="409" t="s">
        <v>18</v>
      </c>
      <c r="F208" s="410">
        <v>3042</v>
      </c>
      <c r="G208" s="410">
        <f>[5]내역서!F208</f>
        <v>7279</v>
      </c>
      <c r="H208" s="410">
        <f t="shared" si="340"/>
        <v>7279</v>
      </c>
      <c r="I208" s="411">
        <f>내역서!F208</f>
        <v>0</v>
      </c>
      <c r="J208" s="411">
        <v>9216.5</v>
      </c>
      <c r="K208" s="412">
        <f>INT($I208*J208)</f>
        <v>0</v>
      </c>
      <c r="L208" s="411">
        <v>0</v>
      </c>
      <c r="M208" s="412">
        <f>INT($I208*L208)</f>
        <v>0</v>
      </c>
      <c r="N208" s="411">
        <v>0</v>
      </c>
      <c r="O208" s="412">
        <f>INT($I208*N208)</f>
        <v>0</v>
      </c>
      <c r="P208" s="411">
        <f>+J208+L208+N208</f>
        <v>9216.5</v>
      </c>
      <c r="Q208" s="412">
        <f>K208+M208+O208</f>
        <v>0</v>
      </c>
      <c r="R208" s="412"/>
      <c r="S208" s="412"/>
      <c r="T208" s="412"/>
      <c r="U208" s="409" t="s">
        <v>0</v>
      </c>
      <c r="V208" s="617" t="str">
        <f>+IF(I208&lt;0,"ng","")</f>
        <v/>
      </c>
      <c r="W208" s="617"/>
    </row>
    <row r="209" spans="1:23" ht="24" hidden="1" customHeight="1">
      <c r="A209" s="372" t="s">
        <v>2072</v>
      </c>
      <c r="B209" s="413" t="s">
        <v>0</v>
      </c>
      <c r="C209" s="413" t="s">
        <v>763</v>
      </c>
      <c r="D209" s="413" t="s">
        <v>19</v>
      </c>
      <c r="E209" s="414" t="s">
        <v>18</v>
      </c>
      <c r="F209" s="415">
        <v>3042</v>
      </c>
      <c r="G209" s="415">
        <f>[5]내역서!F209</f>
        <v>7279</v>
      </c>
      <c r="H209" s="415">
        <f t="shared" si="340"/>
        <v>7279</v>
      </c>
      <c r="I209" s="416">
        <f>내역서!F209</f>
        <v>0</v>
      </c>
      <c r="J209" s="416">
        <v>9216.5</v>
      </c>
      <c r="K209" s="417">
        <f t="shared" si="319"/>
        <v>0</v>
      </c>
      <c r="L209" s="416">
        <v>0</v>
      </c>
      <c r="M209" s="417">
        <f t="shared" si="320"/>
        <v>0</v>
      </c>
      <c r="N209" s="416">
        <v>0</v>
      </c>
      <c r="O209" s="417">
        <f t="shared" si="321"/>
        <v>0</v>
      </c>
      <c r="P209" s="416">
        <f t="shared" si="269"/>
        <v>9216.5</v>
      </c>
      <c r="Q209" s="417">
        <f t="shared" si="291"/>
        <v>0</v>
      </c>
      <c r="R209" s="417">
        <f t="shared" ref="R209" si="347">I209-I208</f>
        <v>0</v>
      </c>
      <c r="S209" s="417">
        <f t="shared" ref="S209:T209" si="348">P209-P208</f>
        <v>0</v>
      </c>
      <c r="T209" s="417">
        <f t="shared" si="348"/>
        <v>0</v>
      </c>
      <c r="U209" s="414"/>
      <c r="V209" s="619" t="str">
        <f t="shared" ref="V209" si="349">+IF(I209&lt;0,"ng","")</f>
        <v/>
      </c>
      <c r="W209" s="619"/>
    </row>
    <row r="210" spans="1:23" s="401" customFormat="1" ht="24" hidden="1" customHeight="1">
      <c r="A210" s="366" t="s">
        <v>4334</v>
      </c>
      <c r="B210" s="408" t="s">
        <v>0</v>
      </c>
      <c r="C210" s="642" t="str">
        <f>[5]내역서!C210</f>
        <v>커플러</v>
      </c>
      <c r="D210" s="642" t="str">
        <f>[5]내역서!D210</f>
        <v>(H19)</v>
      </c>
      <c r="E210" s="643" t="str">
        <f>[5]내역서!E210</f>
        <v>EA</v>
      </c>
      <c r="F210" s="410"/>
      <c r="G210" s="410">
        <f>[5]내역서!F210</f>
        <v>334</v>
      </c>
      <c r="H210" s="410">
        <v>0</v>
      </c>
      <c r="I210" s="410">
        <f>내역서!F210</f>
        <v>0</v>
      </c>
      <c r="J210" s="411">
        <f>[5]내역서!G210</f>
        <v>7493.8</v>
      </c>
      <c r="K210" s="412">
        <f>INT($I210*J210)</f>
        <v>0</v>
      </c>
      <c r="L210" s="411">
        <f>[5]내역서!I210</f>
        <v>0</v>
      </c>
      <c r="M210" s="412">
        <f>INT($I210*L210)</f>
        <v>0</v>
      </c>
      <c r="N210" s="411">
        <f>[5]내역서!K210</f>
        <v>0</v>
      </c>
      <c r="O210" s="412">
        <f>INT($I210*N210)</f>
        <v>0</v>
      </c>
      <c r="P210" s="411">
        <f>+J210+L210+N210</f>
        <v>7493.8</v>
      </c>
      <c r="Q210" s="412">
        <f>K210+M210+O210</f>
        <v>0</v>
      </c>
      <c r="R210" s="412"/>
      <c r="S210" s="412"/>
      <c r="T210" s="412"/>
      <c r="U210" s="628" t="s">
        <v>2136</v>
      </c>
      <c r="V210" s="617" t="str">
        <f>+IF(I210&lt;0,"ng","")</f>
        <v/>
      </c>
      <c r="W210" s="617"/>
    </row>
    <row r="211" spans="1:23" ht="24" hidden="1" customHeight="1">
      <c r="A211" s="372" t="s">
        <v>2072</v>
      </c>
      <c r="B211" s="413" t="s">
        <v>0</v>
      </c>
      <c r="C211" s="644" t="str">
        <f>[5]내역서!C211</f>
        <v>커플러</v>
      </c>
      <c r="D211" s="644" t="str">
        <f>[5]내역서!D211</f>
        <v>(H19)</v>
      </c>
      <c r="E211" s="645" t="str">
        <f>[5]내역서!E211</f>
        <v>EA</v>
      </c>
      <c r="F211" s="415"/>
      <c r="G211" s="415">
        <f>[5]내역서!F211</f>
        <v>334</v>
      </c>
      <c r="H211" s="415">
        <v>0</v>
      </c>
      <c r="I211" s="415">
        <f>내역서!F211</f>
        <v>0</v>
      </c>
      <c r="J211" s="416">
        <f>[5]내역서!G211</f>
        <v>7493.8</v>
      </c>
      <c r="K211" s="417">
        <f t="shared" ref="K211:K215" si="350">INT($I211*J211)</f>
        <v>0</v>
      </c>
      <c r="L211" s="416">
        <f>[5]내역서!I211</f>
        <v>0</v>
      </c>
      <c r="M211" s="417">
        <f t="shared" ref="M211:M215" si="351">INT($I211*L211)</f>
        <v>0</v>
      </c>
      <c r="N211" s="416">
        <f>[5]내역서!K211</f>
        <v>0</v>
      </c>
      <c r="O211" s="417">
        <f t="shared" ref="O211:O215" si="352">INT($I211*N211)</f>
        <v>0</v>
      </c>
      <c r="P211" s="416">
        <f t="shared" ref="P211:P215" si="353">+J211+L211+N211</f>
        <v>7493.8</v>
      </c>
      <c r="Q211" s="417">
        <f t="shared" ref="Q211:Q215" si="354">K211+M211+O211</f>
        <v>0</v>
      </c>
      <c r="R211" s="417">
        <f t="shared" ref="R211" si="355">I211-I210</f>
        <v>0</v>
      </c>
      <c r="S211" s="417">
        <f t="shared" ref="S211:T211" si="356">P211-P210</f>
        <v>0</v>
      </c>
      <c r="T211" s="417">
        <f t="shared" si="356"/>
        <v>0</v>
      </c>
      <c r="U211" s="629" t="s">
        <v>4335</v>
      </c>
      <c r="V211" s="619" t="str">
        <f t="shared" ref="V211" si="357">+IF(I211&lt;0,"ng","")</f>
        <v/>
      </c>
      <c r="W211" s="619"/>
    </row>
    <row r="212" spans="1:23" s="401" customFormat="1" ht="24" hidden="1" customHeight="1">
      <c r="A212" s="366" t="s">
        <v>4336</v>
      </c>
      <c r="B212" s="408" t="s">
        <v>0</v>
      </c>
      <c r="C212" s="642" t="str">
        <f>[5]내역서!C212</f>
        <v>커플러</v>
      </c>
      <c r="D212" s="642" t="str">
        <f>[5]내역서!D212</f>
        <v>(H16)</v>
      </c>
      <c r="E212" s="643" t="str">
        <f>[5]내역서!E212</f>
        <v>EA</v>
      </c>
      <c r="F212" s="410"/>
      <c r="G212" s="410">
        <f>[5]내역서!F212</f>
        <v>4069</v>
      </c>
      <c r="H212" s="410">
        <v>0</v>
      </c>
      <c r="I212" s="410">
        <f>내역서!F212</f>
        <v>0</v>
      </c>
      <c r="J212" s="411">
        <f>[5]내역서!G212</f>
        <v>6790</v>
      </c>
      <c r="K212" s="412">
        <f>INT($I212*J212)</f>
        <v>0</v>
      </c>
      <c r="L212" s="411">
        <f>[5]내역서!I212</f>
        <v>0</v>
      </c>
      <c r="M212" s="412">
        <f>INT($I212*L212)</f>
        <v>0</v>
      </c>
      <c r="N212" s="411">
        <f>[5]내역서!K212</f>
        <v>0</v>
      </c>
      <c r="O212" s="412">
        <f>INT($I212*N212)</f>
        <v>0</v>
      </c>
      <c r="P212" s="411">
        <f>+J212+L212+N212</f>
        <v>6790</v>
      </c>
      <c r="Q212" s="412">
        <f>K212+M212+O212</f>
        <v>0</v>
      </c>
      <c r="R212" s="412"/>
      <c r="S212" s="412"/>
      <c r="T212" s="412"/>
      <c r="U212" s="628" t="s">
        <v>2081</v>
      </c>
      <c r="V212" s="617" t="str">
        <f>+IF(I212&lt;0,"ng","")</f>
        <v/>
      </c>
      <c r="W212" s="617"/>
    </row>
    <row r="213" spans="1:23" ht="24" hidden="1" customHeight="1">
      <c r="A213" s="372" t="s">
        <v>4319</v>
      </c>
      <c r="B213" s="413" t="s">
        <v>0</v>
      </c>
      <c r="C213" s="644" t="str">
        <f>[5]내역서!C213</f>
        <v>커플러</v>
      </c>
      <c r="D213" s="644" t="str">
        <f>[5]내역서!D213</f>
        <v>(H16)</v>
      </c>
      <c r="E213" s="645" t="str">
        <f>[5]내역서!E213</f>
        <v>EA</v>
      </c>
      <c r="F213" s="415"/>
      <c r="G213" s="415">
        <f>[5]내역서!F213</f>
        <v>4069</v>
      </c>
      <c r="H213" s="415">
        <v>0</v>
      </c>
      <c r="I213" s="415">
        <f>내역서!F213</f>
        <v>0</v>
      </c>
      <c r="J213" s="416">
        <f>[5]내역서!G213</f>
        <v>6790</v>
      </c>
      <c r="K213" s="417">
        <f t="shared" si="350"/>
        <v>0</v>
      </c>
      <c r="L213" s="416">
        <f>[5]내역서!I213</f>
        <v>0</v>
      </c>
      <c r="M213" s="417">
        <f t="shared" si="351"/>
        <v>0</v>
      </c>
      <c r="N213" s="416">
        <f>[5]내역서!K213</f>
        <v>0</v>
      </c>
      <c r="O213" s="417">
        <f t="shared" si="352"/>
        <v>0</v>
      </c>
      <c r="P213" s="416">
        <f t="shared" si="353"/>
        <v>6790</v>
      </c>
      <c r="Q213" s="417">
        <f t="shared" si="354"/>
        <v>0</v>
      </c>
      <c r="R213" s="417">
        <f t="shared" ref="R213" si="358">I213-I212</f>
        <v>0</v>
      </c>
      <c r="S213" s="417">
        <f t="shared" ref="S213:T213" si="359">P213-P212</f>
        <v>0</v>
      </c>
      <c r="T213" s="417">
        <f t="shared" si="359"/>
        <v>0</v>
      </c>
      <c r="U213" s="629" t="s">
        <v>4337</v>
      </c>
      <c r="V213" s="619" t="str">
        <f t="shared" ref="V213" si="360">+IF(I213&lt;0,"ng","")</f>
        <v/>
      </c>
      <c r="W213" s="619"/>
    </row>
    <row r="214" spans="1:23" s="401" customFormat="1" ht="24" hidden="1" customHeight="1">
      <c r="A214" s="366" t="s">
        <v>4320</v>
      </c>
      <c r="B214" s="408" t="s">
        <v>0</v>
      </c>
      <c r="C214" s="642" t="str">
        <f>[5]내역서!C214</f>
        <v>배수공설치</v>
      </c>
      <c r="D214" s="642" t="str">
        <f>[5]내역서!D214</f>
        <v>(PVC,φ50㎜)</v>
      </c>
      <c r="E214" s="643" t="str">
        <f>[5]내역서!E214</f>
        <v>M</v>
      </c>
      <c r="F214" s="410"/>
      <c r="G214" s="410">
        <f>[5]내역서!F214</f>
        <v>224.64</v>
      </c>
      <c r="H214" s="410">
        <v>0</v>
      </c>
      <c r="I214" s="410">
        <f>내역서!F214</f>
        <v>0</v>
      </c>
      <c r="J214" s="411">
        <f>[5]내역서!G214</f>
        <v>4371</v>
      </c>
      <c r="K214" s="412">
        <f>INT($I214*J214)</f>
        <v>0</v>
      </c>
      <c r="L214" s="411">
        <f>[5]내역서!I214</f>
        <v>2086</v>
      </c>
      <c r="M214" s="412">
        <f>INT($I214*L214)</f>
        <v>0</v>
      </c>
      <c r="N214" s="411">
        <f>[5]내역서!K214</f>
        <v>0</v>
      </c>
      <c r="O214" s="412">
        <f>INT($I214*N214)</f>
        <v>0</v>
      </c>
      <c r="P214" s="411">
        <f>+J214+L214+N214</f>
        <v>6457</v>
      </c>
      <c r="Q214" s="412">
        <f>K214+M214+O214</f>
        <v>0</v>
      </c>
      <c r="R214" s="412"/>
      <c r="S214" s="412"/>
      <c r="T214" s="412"/>
      <c r="U214" s="628" t="s">
        <v>2081</v>
      </c>
      <c r="V214" s="617" t="str">
        <f>+IF(I214&lt;0,"ng","")</f>
        <v/>
      </c>
      <c r="W214" s="617"/>
    </row>
    <row r="215" spans="1:23" ht="24" hidden="1" customHeight="1">
      <c r="A215" s="372" t="s">
        <v>4338</v>
      </c>
      <c r="B215" s="413" t="s">
        <v>0</v>
      </c>
      <c r="C215" s="644" t="str">
        <f>[5]내역서!C215</f>
        <v>배수공설치</v>
      </c>
      <c r="D215" s="644" t="str">
        <f>[5]내역서!D215</f>
        <v>(PVC,φ50㎜)</v>
      </c>
      <c r="E215" s="645" t="str">
        <f>[5]내역서!E215</f>
        <v>M</v>
      </c>
      <c r="F215" s="415"/>
      <c r="G215" s="415">
        <f>[5]내역서!F215</f>
        <v>224.64</v>
      </c>
      <c r="H215" s="415">
        <v>0</v>
      </c>
      <c r="I215" s="415">
        <f>내역서!F215</f>
        <v>0</v>
      </c>
      <c r="J215" s="416">
        <f>[5]내역서!G215</f>
        <v>4371</v>
      </c>
      <c r="K215" s="417">
        <f t="shared" si="350"/>
        <v>0</v>
      </c>
      <c r="L215" s="416">
        <f>[5]내역서!I215</f>
        <v>2086</v>
      </c>
      <c r="M215" s="417">
        <f t="shared" si="351"/>
        <v>0</v>
      </c>
      <c r="N215" s="416">
        <f>[5]내역서!K215</f>
        <v>0</v>
      </c>
      <c r="O215" s="417">
        <f t="shared" si="352"/>
        <v>0</v>
      </c>
      <c r="P215" s="416">
        <f t="shared" si="353"/>
        <v>6457</v>
      </c>
      <c r="Q215" s="417">
        <f t="shared" si="354"/>
        <v>0</v>
      </c>
      <c r="R215" s="417">
        <f t="shared" ref="R215" si="361">I215-I214</f>
        <v>0</v>
      </c>
      <c r="S215" s="417">
        <f t="shared" ref="S215:T215" si="362">P215-P214</f>
        <v>0</v>
      </c>
      <c r="T215" s="417">
        <f t="shared" si="362"/>
        <v>0</v>
      </c>
      <c r="U215" s="629" t="s">
        <v>623</v>
      </c>
      <c r="V215" s="619" t="str">
        <f t="shared" ref="V215" si="363">+IF(I215&lt;0,"ng","")</f>
        <v/>
      </c>
      <c r="W215" s="619"/>
    </row>
    <row r="216" spans="1:23" s="401" customFormat="1" ht="24" hidden="1" customHeight="1">
      <c r="A216" s="366" t="s">
        <v>4320</v>
      </c>
      <c r="B216" s="408" t="s">
        <v>0</v>
      </c>
      <c r="C216" s="408" t="s">
        <v>2231</v>
      </c>
      <c r="D216" s="408" t="s">
        <v>2232</v>
      </c>
      <c r="E216" s="409" t="s">
        <v>20</v>
      </c>
      <c r="F216" s="410">
        <v>1159.4490000000001</v>
      </c>
      <c r="G216" s="410">
        <f>[5]내역서!F216</f>
        <v>1159.4490000000001</v>
      </c>
      <c r="H216" s="410">
        <v>1159.4490000000001</v>
      </c>
      <c r="I216" s="410">
        <f>내역서!F216</f>
        <v>0</v>
      </c>
      <c r="J216" s="411">
        <v>105346.1</v>
      </c>
      <c r="K216" s="412">
        <f>INT($I216*J216)</f>
        <v>0</v>
      </c>
      <c r="L216" s="411">
        <v>514337.4</v>
      </c>
      <c r="M216" s="412">
        <f>INT($I216*L216)</f>
        <v>0</v>
      </c>
      <c r="N216" s="411">
        <v>0</v>
      </c>
      <c r="O216" s="412">
        <f>INT($I216*N216)</f>
        <v>0</v>
      </c>
      <c r="P216" s="411">
        <f>+J216+L216+N216</f>
        <v>619683.5</v>
      </c>
      <c r="Q216" s="412">
        <f>K216+M216+O216</f>
        <v>0</v>
      </c>
      <c r="R216" s="412"/>
      <c r="S216" s="412"/>
      <c r="T216" s="412"/>
      <c r="U216" s="409" t="s">
        <v>0</v>
      </c>
      <c r="V216" s="617" t="str">
        <f>+IF(I216&lt;0,"ng","")</f>
        <v/>
      </c>
      <c r="W216" s="617"/>
    </row>
    <row r="217" spans="1:23" ht="24" hidden="1" customHeight="1">
      <c r="A217" s="372" t="s">
        <v>2072</v>
      </c>
      <c r="B217" s="413" t="s">
        <v>0</v>
      </c>
      <c r="C217" s="413" t="s">
        <v>764</v>
      </c>
      <c r="D217" s="413" t="s">
        <v>765</v>
      </c>
      <c r="E217" s="414" t="s">
        <v>20</v>
      </c>
      <c r="F217" s="415">
        <v>1159.4490000000001</v>
      </c>
      <c r="G217" s="415">
        <f>[5]내역서!F217</f>
        <v>1159.4490000000001</v>
      </c>
      <c r="H217" s="415">
        <v>1159.4490000000001</v>
      </c>
      <c r="I217" s="415">
        <f>내역서!F217</f>
        <v>0</v>
      </c>
      <c r="J217" s="416">
        <v>105346.1</v>
      </c>
      <c r="K217" s="417">
        <f t="shared" si="319"/>
        <v>0</v>
      </c>
      <c r="L217" s="416">
        <v>514337.4</v>
      </c>
      <c r="M217" s="417">
        <f t="shared" si="320"/>
        <v>0</v>
      </c>
      <c r="N217" s="416">
        <v>0</v>
      </c>
      <c r="O217" s="417">
        <f t="shared" si="321"/>
        <v>0</v>
      </c>
      <c r="P217" s="416">
        <f t="shared" si="269"/>
        <v>619683.5</v>
      </c>
      <c r="Q217" s="417">
        <f t="shared" si="291"/>
        <v>0</v>
      </c>
      <c r="R217" s="417">
        <f t="shared" ref="R217" si="364">I217-I216</f>
        <v>0</v>
      </c>
      <c r="S217" s="417">
        <f t="shared" ref="S217:T217" si="365">P217-P216</f>
        <v>0</v>
      </c>
      <c r="T217" s="417">
        <f t="shared" si="365"/>
        <v>0</v>
      </c>
      <c r="U217" s="414"/>
      <c r="V217" s="619" t="str">
        <f t="shared" ref="V217" si="366">+IF(I217&lt;0,"ng","")</f>
        <v/>
      </c>
      <c r="W217" s="619"/>
    </row>
    <row r="218" spans="1:23" s="401" customFormat="1" ht="24" hidden="1" customHeight="1">
      <c r="A218" s="366" t="s">
        <v>4339</v>
      </c>
      <c r="B218" s="448" t="s">
        <v>21</v>
      </c>
      <c r="C218" s="448" t="s">
        <v>2233</v>
      </c>
      <c r="D218" s="448" t="s">
        <v>0</v>
      </c>
      <c r="E218" s="449" t="s">
        <v>0</v>
      </c>
      <c r="F218" s="450">
        <v>0</v>
      </c>
      <c r="G218" s="450">
        <f>[5]내역서!F218</f>
        <v>0</v>
      </c>
      <c r="H218" s="450">
        <v>0</v>
      </c>
      <c r="I218" s="450">
        <f>내역서!F218</f>
        <v>0</v>
      </c>
      <c r="J218" s="451"/>
      <c r="K218" s="452">
        <f>SUMIF($A$220:$A$229,"당초",K220:K229)</f>
        <v>0</v>
      </c>
      <c r="L218" s="451"/>
      <c r="M218" s="452">
        <f>SUMIF($A$220:$A$229,"당초",M220:M229)</f>
        <v>0</v>
      </c>
      <c r="N218" s="451"/>
      <c r="O218" s="452">
        <f>SUMIF($A$220:$A$229,"당초",O220:O229)</f>
        <v>0</v>
      </c>
      <c r="P218" s="450"/>
      <c r="Q218" s="452">
        <f>K218+M218+O218</f>
        <v>0</v>
      </c>
      <c r="R218" s="452"/>
      <c r="S218" s="452"/>
      <c r="T218" s="452"/>
      <c r="U218" s="453" t="s">
        <v>0</v>
      </c>
      <c r="V218" s="617" t="str">
        <f>+IF(I218&lt;0,"ng","")</f>
        <v/>
      </c>
      <c r="W218" s="617"/>
    </row>
    <row r="219" spans="1:23" ht="24" hidden="1" customHeight="1">
      <c r="A219" s="372" t="s">
        <v>4340</v>
      </c>
      <c r="B219" s="454" t="s">
        <v>21</v>
      </c>
      <c r="C219" s="454" t="s">
        <v>766</v>
      </c>
      <c r="D219" s="454" t="s">
        <v>0</v>
      </c>
      <c r="E219" s="455" t="s">
        <v>0</v>
      </c>
      <c r="F219" s="456">
        <v>0</v>
      </c>
      <c r="G219" s="456">
        <f>[5]내역서!F219</f>
        <v>0</v>
      </c>
      <c r="H219" s="456">
        <v>0</v>
      </c>
      <c r="I219" s="456">
        <f>내역서!F219</f>
        <v>0</v>
      </c>
      <c r="J219" s="457"/>
      <c r="K219" s="458">
        <f>SUMIF($A$220:$A$229,"변경",K220:K229)</f>
        <v>0</v>
      </c>
      <c r="L219" s="457"/>
      <c r="M219" s="458">
        <f>SUMIF($A$220:$A$229,"변경",M220:M229)</f>
        <v>0</v>
      </c>
      <c r="N219" s="457"/>
      <c r="O219" s="458">
        <f>SUMIF($A$220:$A$229,"변경",O220:O229)</f>
        <v>0</v>
      </c>
      <c r="P219" s="456"/>
      <c r="Q219" s="458">
        <f t="shared" si="291"/>
        <v>0</v>
      </c>
      <c r="R219" s="458">
        <f t="shared" ref="R219" si="367">I219-I218</f>
        <v>0</v>
      </c>
      <c r="S219" s="458">
        <f t="shared" ref="S219:T219" si="368">P219-P218</f>
        <v>0</v>
      </c>
      <c r="T219" s="458">
        <f t="shared" si="368"/>
        <v>0</v>
      </c>
      <c r="U219" s="459"/>
      <c r="V219" s="619" t="str">
        <f t="shared" ref="V219" si="369">+IF(I219&lt;0,"ng","")</f>
        <v/>
      </c>
      <c r="W219" s="619"/>
    </row>
    <row r="220" spans="1:23" s="401" customFormat="1" ht="24" hidden="1" customHeight="1">
      <c r="A220" s="366" t="s">
        <v>2055</v>
      </c>
      <c r="B220" s="408" t="s">
        <v>0</v>
      </c>
      <c r="C220" s="408" t="s">
        <v>2234</v>
      </c>
      <c r="D220" s="408" t="s">
        <v>2198</v>
      </c>
      <c r="E220" s="409" t="s">
        <v>2235</v>
      </c>
      <c r="F220" s="410">
        <v>2</v>
      </c>
      <c r="G220" s="410">
        <f>[5]내역서!F220</f>
        <v>2</v>
      </c>
      <c r="H220" s="410">
        <f t="shared" ref="H220:H229" si="370">G220</f>
        <v>2</v>
      </c>
      <c r="I220" s="410">
        <f>내역서!F220</f>
        <v>0</v>
      </c>
      <c r="J220" s="411">
        <v>91268.1</v>
      </c>
      <c r="K220" s="412">
        <f>INT($I220*J220)</f>
        <v>0</v>
      </c>
      <c r="L220" s="411">
        <v>997668</v>
      </c>
      <c r="M220" s="412">
        <f>INT($I220*L220)</f>
        <v>0</v>
      </c>
      <c r="N220" s="411">
        <v>101041.3</v>
      </c>
      <c r="O220" s="412">
        <f>INT($I220*N220)</f>
        <v>0</v>
      </c>
      <c r="P220" s="411">
        <f>+J220+L220+N220</f>
        <v>1189977.4000000001</v>
      </c>
      <c r="Q220" s="412">
        <f>K220+M220+O220</f>
        <v>0</v>
      </c>
      <c r="R220" s="412"/>
      <c r="S220" s="412"/>
      <c r="T220" s="412"/>
      <c r="U220" s="409" t="s">
        <v>0</v>
      </c>
      <c r="V220" s="617" t="str">
        <f>+IF(I220&lt;0,"ng","")</f>
        <v/>
      </c>
      <c r="W220" s="617"/>
    </row>
    <row r="221" spans="1:23" ht="24" hidden="1" customHeight="1">
      <c r="A221" s="372" t="s">
        <v>2072</v>
      </c>
      <c r="B221" s="413" t="s">
        <v>0</v>
      </c>
      <c r="C221" s="413" t="s">
        <v>767</v>
      </c>
      <c r="D221" s="413" t="s">
        <v>742</v>
      </c>
      <c r="E221" s="414" t="s">
        <v>768</v>
      </c>
      <c r="F221" s="415">
        <v>2</v>
      </c>
      <c r="G221" s="415">
        <f>[5]내역서!F221</f>
        <v>2</v>
      </c>
      <c r="H221" s="415">
        <f t="shared" si="370"/>
        <v>2</v>
      </c>
      <c r="I221" s="415">
        <f>내역서!F221</f>
        <v>0</v>
      </c>
      <c r="J221" s="416">
        <v>91268.1</v>
      </c>
      <c r="K221" s="417">
        <f t="shared" ref="K221:K229" si="371">INT($I221*J221)</f>
        <v>0</v>
      </c>
      <c r="L221" s="416">
        <v>997668</v>
      </c>
      <c r="M221" s="417">
        <f t="shared" ref="M221:M229" si="372">INT($I221*L221)</f>
        <v>0</v>
      </c>
      <c r="N221" s="416">
        <v>101041.3</v>
      </c>
      <c r="O221" s="417">
        <f t="shared" ref="O221:O229" si="373">INT($I221*N221)</f>
        <v>0</v>
      </c>
      <c r="P221" s="416">
        <f t="shared" ref="P221:P229" si="374">+J221+L221+N221</f>
        <v>1189977.4000000001</v>
      </c>
      <c r="Q221" s="417">
        <f t="shared" si="291"/>
        <v>0</v>
      </c>
      <c r="R221" s="417">
        <f t="shared" ref="R221" si="375">I221-I220</f>
        <v>0</v>
      </c>
      <c r="S221" s="417">
        <f t="shared" ref="S221:T221" si="376">P221-P220</f>
        <v>0</v>
      </c>
      <c r="T221" s="417">
        <f t="shared" si="376"/>
        <v>0</v>
      </c>
      <c r="U221" s="414"/>
      <c r="V221" s="619" t="str">
        <f t="shared" ref="V221" si="377">+IF(I221&lt;0,"ng","")</f>
        <v/>
      </c>
      <c r="W221" s="619"/>
    </row>
    <row r="222" spans="1:23" s="401" customFormat="1" ht="24" hidden="1" customHeight="1">
      <c r="A222" s="366" t="s">
        <v>2055</v>
      </c>
      <c r="B222" s="408" t="s">
        <v>0</v>
      </c>
      <c r="C222" s="408" t="s">
        <v>2234</v>
      </c>
      <c r="D222" s="408" t="s">
        <v>2199</v>
      </c>
      <c r="E222" s="409" t="s">
        <v>2235</v>
      </c>
      <c r="F222" s="410">
        <v>54</v>
      </c>
      <c r="G222" s="410">
        <f>[5]내역서!F222</f>
        <v>53</v>
      </c>
      <c r="H222" s="410">
        <f t="shared" si="370"/>
        <v>53</v>
      </c>
      <c r="I222" s="410">
        <f>내역서!F222</f>
        <v>0</v>
      </c>
      <c r="J222" s="411">
        <v>33349.300000000003</v>
      </c>
      <c r="K222" s="412">
        <f>INT($I222*J222)</f>
        <v>0</v>
      </c>
      <c r="L222" s="411">
        <v>221087.2</v>
      </c>
      <c r="M222" s="412">
        <f>INT($I222*L222)</f>
        <v>0</v>
      </c>
      <c r="N222" s="411">
        <v>30310.9</v>
      </c>
      <c r="O222" s="412">
        <f>INT($I222*N222)</f>
        <v>0</v>
      </c>
      <c r="P222" s="411">
        <f>+J222+L222+N222</f>
        <v>284747.40000000002</v>
      </c>
      <c r="Q222" s="412">
        <f>K222+M222+O222</f>
        <v>0</v>
      </c>
      <c r="R222" s="412"/>
      <c r="S222" s="412"/>
      <c r="T222" s="412"/>
      <c r="U222" s="409" t="s">
        <v>0</v>
      </c>
      <c r="V222" s="617" t="str">
        <f>+IF(I222&lt;0,"ng","")</f>
        <v/>
      </c>
      <c r="W222" s="617"/>
    </row>
    <row r="223" spans="1:23" ht="24" hidden="1" customHeight="1">
      <c r="A223" s="372" t="s">
        <v>2072</v>
      </c>
      <c r="B223" s="413" t="s">
        <v>0</v>
      </c>
      <c r="C223" s="413" t="s">
        <v>767</v>
      </c>
      <c r="D223" s="413" t="s">
        <v>743</v>
      </c>
      <c r="E223" s="414" t="s">
        <v>768</v>
      </c>
      <c r="F223" s="415">
        <v>54</v>
      </c>
      <c r="G223" s="415">
        <f>[5]내역서!F223</f>
        <v>53</v>
      </c>
      <c r="H223" s="415">
        <f t="shared" si="370"/>
        <v>53</v>
      </c>
      <c r="I223" s="415">
        <f>내역서!F223</f>
        <v>0</v>
      </c>
      <c r="J223" s="416">
        <v>33349.300000000003</v>
      </c>
      <c r="K223" s="417">
        <f t="shared" si="371"/>
        <v>0</v>
      </c>
      <c r="L223" s="416">
        <v>221087.2</v>
      </c>
      <c r="M223" s="417">
        <f t="shared" si="372"/>
        <v>0</v>
      </c>
      <c r="N223" s="416">
        <v>30310.9</v>
      </c>
      <c r="O223" s="417">
        <f t="shared" si="373"/>
        <v>0</v>
      </c>
      <c r="P223" s="416">
        <f t="shared" si="374"/>
        <v>284747.40000000002</v>
      </c>
      <c r="Q223" s="417">
        <f t="shared" si="291"/>
        <v>0</v>
      </c>
      <c r="R223" s="417">
        <f t="shared" ref="R223" si="378">I223-I222</f>
        <v>0</v>
      </c>
      <c r="S223" s="417">
        <f t="shared" ref="S223:T223" si="379">P223-P222</f>
        <v>0</v>
      </c>
      <c r="T223" s="417">
        <f t="shared" si="379"/>
        <v>0</v>
      </c>
      <c r="U223" s="414"/>
      <c r="V223" s="619" t="str">
        <f t="shared" ref="V223" si="380">+IF(I223&lt;0,"ng","")</f>
        <v/>
      </c>
      <c r="W223" s="619"/>
    </row>
    <row r="224" spans="1:23" s="401" customFormat="1" ht="24" hidden="1" customHeight="1">
      <c r="A224" s="366" t="s">
        <v>2055</v>
      </c>
      <c r="B224" s="408" t="s">
        <v>0</v>
      </c>
      <c r="C224" s="408" t="s">
        <v>2236</v>
      </c>
      <c r="D224" s="408" t="s">
        <v>2199</v>
      </c>
      <c r="E224" s="409" t="s">
        <v>22</v>
      </c>
      <c r="F224" s="410">
        <v>7.8</v>
      </c>
      <c r="G224" s="410">
        <f>[5]내역서!F224</f>
        <v>7.8</v>
      </c>
      <c r="H224" s="410">
        <f t="shared" si="370"/>
        <v>7.8</v>
      </c>
      <c r="I224" s="410">
        <f>내역서!F224</f>
        <v>0</v>
      </c>
      <c r="J224" s="411">
        <v>43157.8</v>
      </c>
      <c r="K224" s="412">
        <f>INT($I224*J224)</f>
        <v>0</v>
      </c>
      <c r="L224" s="411">
        <v>439371.2</v>
      </c>
      <c r="M224" s="412">
        <f>INT($I224*L224)</f>
        <v>0</v>
      </c>
      <c r="N224" s="411">
        <v>0</v>
      </c>
      <c r="O224" s="412">
        <f>INT($I224*N224)</f>
        <v>0</v>
      </c>
      <c r="P224" s="411">
        <f>+J224+L224+N224</f>
        <v>482529</v>
      </c>
      <c r="Q224" s="412">
        <f>K224+M224+O224</f>
        <v>0</v>
      </c>
      <c r="R224" s="412"/>
      <c r="S224" s="412"/>
      <c r="T224" s="412"/>
      <c r="U224" s="409" t="s">
        <v>0</v>
      </c>
      <c r="V224" s="617" t="str">
        <f>+IF(I224&lt;0,"ng","")</f>
        <v/>
      </c>
      <c r="W224" s="617"/>
    </row>
    <row r="225" spans="1:23" ht="24" hidden="1" customHeight="1">
      <c r="A225" s="372" t="s">
        <v>2072</v>
      </c>
      <c r="B225" s="413" t="s">
        <v>0</v>
      </c>
      <c r="C225" s="413" t="s">
        <v>769</v>
      </c>
      <c r="D225" s="413" t="s">
        <v>743</v>
      </c>
      <c r="E225" s="414" t="s">
        <v>22</v>
      </c>
      <c r="F225" s="415">
        <v>7.8</v>
      </c>
      <c r="G225" s="415">
        <f>[5]내역서!F225</f>
        <v>7.8</v>
      </c>
      <c r="H225" s="415">
        <f t="shared" si="370"/>
        <v>7.8</v>
      </c>
      <c r="I225" s="415">
        <f>내역서!F225</f>
        <v>0</v>
      </c>
      <c r="J225" s="416">
        <v>43157.8</v>
      </c>
      <c r="K225" s="417">
        <f t="shared" si="371"/>
        <v>0</v>
      </c>
      <c r="L225" s="416">
        <v>439371.2</v>
      </c>
      <c r="M225" s="417">
        <f t="shared" si="372"/>
        <v>0</v>
      </c>
      <c r="N225" s="416">
        <v>0</v>
      </c>
      <c r="O225" s="417">
        <f t="shared" si="373"/>
        <v>0</v>
      </c>
      <c r="P225" s="416">
        <f t="shared" si="374"/>
        <v>482529</v>
      </c>
      <c r="Q225" s="417">
        <f t="shared" si="291"/>
        <v>0</v>
      </c>
      <c r="R225" s="417">
        <f t="shared" ref="R225" si="381">I225-I224</f>
        <v>0</v>
      </c>
      <c r="S225" s="417">
        <f t="shared" ref="S225:T225" si="382">P225-P224</f>
        <v>0</v>
      </c>
      <c r="T225" s="417">
        <f t="shared" si="382"/>
        <v>0</v>
      </c>
      <c r="U225" s="414"/>
      <c r="V225" s="619" t="str">
        <f t="shared" ref="V225" si="383">+IF(I225&lt;0,"ng","")</f>
        <v/>
      </c>
      <c r="W225" s="619"/>
    </row>
    <row r="226" spans="1:23" s="401" customFormat="1" ht="24" hidden="1" customHeight="1">
      <c r="A226" s="366" t="s">
        <v>4295</v>
      </c>
      <c r="B226" s="408" t="s">
        <v>0</v>
      </c>
      <c r="C226" s="408" t="s">
        <v>2236</v>
      </c>
      <c r="D226" s="408" t="s">
        <v>2202</v>
      </c>
      <c r="E226" s="409" t="s">
        <v>22</v>
      </c>
      <c r="F226" s="410">
        <v>10.4</v>
      </c>
      <c r="G226" s="410">
        <f>[5]내역서!F226</f>
        <v>10.4</v>
      </c>
      <c r="H226" s="410">
        <f t="shared" si="370"/>
        <v>10.4</v>
      </c>
      <c r="I226" s="410">
        <f>내역서!F226</f>
        <v>0</v>
      </c>
      <c r="J226" s="411">
        <v>24786.2</v>
      </c>
      <c r="K226" s="412">
        <f>INT($I226*J226)</f>
        <v>0</v>
      </c>
      <c r="L226" s="411">
        <v>252340.8</v>
      </c>
      <c r="M226" s="412">
        <f>INT($I226*L226)</f>
        <v>0</v>
      </c>
      <c r="N226" s="411">
        <v>0</v>
      </c>
      <c r="O226" s="412">
        <f>INT($I226*N226)</f>
        <v>0</v>
      </c>
      <c r="P226" s="411">
        <f>+J226+L226+N226</f>
        <v>277127</v>
      </c>
      <c r="Q226" s="412">
        <f>K226+M226+O226</f>
        <v>0</v>
      </c>
      <c r="R226" s="412"/>
      <c r="S226" s="412"/>
      <c r="T226" s="412"/>
      <c r="U226" s="409" t="s">
        <v>0</v>
      </c>
      <c r="V226" s="617" t="str">
        <f>+IF(I226&lt;0,"ng","")</f>
        <v/>
      </c>
      <c r="W226" s="617"/>
    </row>
    <row r="227" spans="1:23" ht="24" hidden="1" customHeight="1">
      <c r="A227" s="372" t="s">
        <v>4341</v>
      </c>
      <c r="B227" s="413" t="s">
        <v>0</v>
      </c>
      <c r="C227" s="413" t="s">
        <v>769</v>
      </c>
      <c r="D227" s="413" t="s">
        <v>746</v>
      </c>
      <c r="E227" s="414" t="s">
        <v>22</v>
      </c>
      <c r="F227" s="415">
        <v>10.4</v>
      </c>
      <c r="G227" s="415">
        <f>[5]내역서!F227</f>
        <v>10.4</v>
      </c>
      <c r="H227" s="415">
        <f t="shared" si="370"/>
        <v>10.4</v>
      </c>
      <c r="I227" s="415">
        <f>내역서!F227</f>
        <v>0</v>
      </c>
      <c r="J227" s="416">
        <v>24786.2</v>
      </c>
      <c r="K227" s="417">
        <f t="shared" si="371"/>
        <v>0</v>
      </c>
      <c r="L227" s="416">
        <v>252340.8</v>
      </c>
      <c r="M227" s="417">
        <f t="shared" si="372"/>
        <v>0</v>
      </c>
      <c r="N227" s="416">
        <v>0</v>
      </c>
      <c r="O227" s="417">
        <f t="shared" si="373"/>
        <v>0</v>
      </c>
      <c r="P227" s="416">
        <f t="shared" si="374"/>
        <v>277127</v>
      </c>
      <c r="Q227" s="417">
        <f t="shared" si="291"/>
        <v>0</v>
      </c>
      <c r="R227" s="417">
        <f t="shared" ref="R227" si="384">I227-I226</f>
        <v>0</v>
      </c>
      <c r="S227" s="417">
        <f t="shared" ref="S227:T227" si="385">P227-P226</f>
        <v>0</v>
      </c>
      <c r="T227" s="417">
        <f t="shared" si="385"/>
        <v>0</v>
      </c>
      <c r="U227" s="414"/>
      <c r="V227" s="619" t="str">
        <f t="shared" ref="V227" si="386">+IF(I227&lt;0,"ng","")</f>
        <v/>
      </c>
      <c r="W227" s="619"/>
    </row>
    <row r="228" spans="1:23" s="460" customFormat="1" ht="24" hidden="1" customHeight="1">
      <c r="A228" s="366" t="s">
        <v>4295</v>
      </c>
      <c r="B228" s="408" t="s">
        <v>0</v>
      </c>
      <c r="C228" s="408" t="s">
        <v>2236</v>
      </c>
      <c r="D228" s="408" t="s">
        <v>2203</v>
      </c>
      <c r="E228" s="409" t="s">
        <v>22</v>
      </c>
      <c r="F228" s="410">
        <v>10.9</v>
      </c>
      <c r="G228" s="410">
        <f>[5]내역서!F228</f>
        <v>10.9</v>
      </c>
      <c r="H228" s="410">
        <f t="shared" si="370"/>
        <v>10.9</v>
      </c>
      <c r="I228" s="410">
        <f>내역서!F228</f>
        <v>0</v>
      </c>
      <c r="J228" s="411">
        <v>7006.5</v>
      </c>
      <c r="K228" s="412">
        <f>INT($I228*J228)</f>
        <v>0</v>
      </c>
      <c r="L228" s="411">
        <v>71332</v>
      </c>
      <c r="M228" s="412">
        <f>INT($I228*L228)</f>
        <v>0</v>
      </c>
      <c r="N228" s="411">
        <v>0</v>
      </c>
      <c r="O228" s="412">
        <f>INT($I228*N228)</f>
        <v>0</v>
      </c>
      <c r="P228" s="411">
        <f>+J228+L228+N228</f>
        <v>78338.5</v>
      </c>
      <c r="Q228" s="412">
        <f>K228+M228+O228</f>
        <v>0</v>
      </c>
      <c r="R228" s="412"/>
      <c r="S228" s="412"/>
      <c r="T228" s="412"/>
      <c r="U228" s="409" t="s">
        <v>0</v>
      </c>
      <c r="V228" s="617" t="str">
        <f>+IF(I228&lt;0,"ng","")</f>
        <v/>
      </c>
      <c r="W228" s="617"/>
    </row>
    <row r="229" spans="1:23" s="73" customFormat="1" ht="24" hidden="1" customHeight="1">
      <c r="A229" s="372" t="s">
        <v>2072</v>
      </c>
      <c r="B229" s="413" t="s">
        <v>0</v>
      </c>
      <c r="C229" s="413" t="s">
        <v>769</v>
      </c>
      <c r="D229" s="413" t="s">
        <v>747</v>
      </c>
      <c r="E229" s="414" t="s">
        <v>22</v>
      </c>
      <c r="F229" s="415">
        <v>10.9</v>
      </c>
      <c r="G229" s="415">
        <f>[5]내역서!F229</f>
        <v>10.9</v>
      </c>
      <c r="H229" s="415">
        <f t="shared" si="370"/>
        <v>10.9</v>
      </c>
      <c r="I229" s="415">
        <f>내역서!F229</f>
        <v>0</v>
      </c>
      <c r="J229" s="416">
        <v>7006.5</v>
      </c>
      <c r="K229" s="417">
        <f t="shared" si="371"/>
        <v>0</v>
      </c>
      <c r="L229" s="416">
        <v>71332</v>
      </c>
      <c r="M229" s="417">
        <f t="shared" si="372"/>
        <v>0</v>
      </c>
      <c r="N229" s="416">
        <v>0</v>
      </c>
      <c r="O229" s="417">
        <f t="shared" si="373"/>
        <v>0</v>
      </c>
      <c r="P229" s="416">
        <f t="shared" si="374"/>
        <v>78338.5</v>
      </c>
      <c r="Q229" s="417">
        <f t="shared" si="291"/>
        <v>0</v>
      </c>
      <c r="R229" s="417">
        <f t="shared" ref="R229" si="387">I229-I228</f>
        <v>0</v>
      </c>
      <c r="S229" s="417">
        <f t="shared" ref="S229:T229" si="388">P229-P228</f>
        <v>0</v>
      </c>
      <c r="T229" s="417">
        <f t="shared" si="388"/>
        <v>0</v>
      </c>
      <c r="U229" s="414"/>
      <c r="V229" s="619" t="str">
        <f t="shared" ref="V229" si="389">+IF(I229&lt;0,"ng","")</f>
        <v/>
      </c>
      <c r="W229" s="619"/>
    </row>
    <row r="230" spans="1:23" s="401" customFormat="1" ht="24" hidden="1" customHeight="1">
      <c r="A230" s="366" t="s">
        <v>2055</v>
      </c>
      <c r="B230" s="436" t="s">
        <v>2237</v>
      </c>
      <c r="C230" s="436" t="s">
        <v>2238</v>
      </c>
      <c r="D230" s="436" t="s">
        <v>0</v>
      </c>
      <c r="E230" s="437" t="s">
        <v>0</v>
      </c>
      <c r="F230" s="438">
        <v>0</v>
      </c>
      <c r="G230" s="438">
        <f>[5]내역서!F230</f>
        <v>0</v>
      </c>
      <c r="H230" s="438">
        <v>0</v>
      </c>
      <c r="I230" s="438">
        <f>내역서!F230</f>
        <v>0</v>
      </c>
      <c r="J230" s="439"/>
      <c r="K230" s="440">
        <f>K232+K322</f>
        <v>0</v>
      </c>
      <c r="L230" s="439"/>
      <c r="M230" s="440">
        <f>M232+M322</f>
        <v>0</v>
      </c>
      <c r="N230" s="439"/>
      <c r="O230" s="440">
        <f>O232+O322</f>
        <v>0</v>
      </c>
      <c r="P230" s="438"/>
      <c r="Q230" s="440">
        <f>K230+M230+O230</f>
        <v>0</v>
      </c>
      <c r="R230" s="440"/>
      <c r="S230" s="440"/>
      <c r="T230" s="440"/>
      <c r="U230" s="441" t="s">
        <v>0</v>
      </c>
      <c r="V230" s="617" t="str">
        <f>+IF(I230&lt;0,"ng","")</f>
        <v/>
      </c>
      <c r="W230" s="617"/>
    </row>
    <row r="231" spans="1:23" ht="24" hidden="1" customHeight="1">
      <c r="A231" s="372" t="s">
        <v>4319</v>
      </c>
      <c r="B231" s="442" t="s">
        <v>4342</v>
      </c>
      <c r="C231" s="442" t="s">
        <v>770</v>
      </c>
      <c r="D231" s="442" t="s">
        <v>0</v>
      </c>
      <c r="E231" s="443" t="s">
        <v>0</v>
      </c>
      <c r="F231" s="444">
        <v>0</v>
      </c>
      <c r="G231" s="444">
        <f>[5]내역서!F231</f>
        <v>0</v>
      </c>
      <c r="H231" s="444">
        <v>0</v>
      </c>
      <c r="I231" s="444">
        <f>내역서!F231</f>
        <v>0</v>
      </c>
      <c r="J231" s="445"/>
      <c r="K231" s="446">
        <f>K233+K323</f>
        <v>0</v>
      </c>
      <c r="L231" s="445"/>
      <c r="M231" s="446">
        <f>M233+M323</f>
        <v>0</v>
      </c>
      <c r="N231" s="445"/>
      <c r="O231" s="446">
        <f>O233+O323</f>
        <v>0</v>
      </c>
      <c r="P231" s="444"/>
      <c r="Q231" s="446">
        <f t="shared" si="291"/>
        <v>0</v>
      </c>
      <c r="R231" s="446">
        <f t="shared" ref="R231" si="390">I231-I230</f>
        <v>0</v>
      </c>
      <c r="S231" s="446">
        <f t="shared" ref="S231:T231" si="391">P231-P230</f>
        <v>0</v>
      </c>
      <c r="T231" s="446">
        <f t="shared" si="391"/>
        <v>0</v>
      </c>
      <c r="U231" s="447"/>
      <c r="V231" s="619" t="str">
        <f t="shared" ref="V231" si="392">+IF(I231&lt;0,"ng","")</f>
        <v/>
      </c>
      <c r="W231" s="619"/>
    </row>
    <row r="232" spans="1:23" s="401" customFormat="1" ht="24" hidden="1" customHeight="1">
      <c r="A232" s="366" t="s">
        <v>2055</v>
      </c>
      <c r="B232" s="448" t="s">
        <v>5</v>
      </c>
      <c r="C232" s="448" t="s">
        <v>2144</v>
      </c>
      <c r="D232" s="448" t="s">
        <v>0</v>
      </c>
      <c r="E232" s="449" t="s">
        <v>0</v>
      </c>
      <c r="F232" s="450">
        <v>0</v>
      </c>
      <c r="G232" s="450">
        <f>[5]내역서!F232</f>
        <v>0</v>
      </c>
      <c r="H232" s="450">
        <v>0</v>
      </c>
      <c r="I232" s="450">
        <f>내역서!F232</f>
        <v>0</v>
      </c>
      <c r="J232" s="451"/>
      <c r="K232" s="452">
        <f>SUMIF($A$234:$A$321,"당초",K234:K321)</f>
        <v>0</v>
      </c>
      <c r="L232" s="451"/>
      <c r="M232" s="452">
        <f>SUMIF($A$234:$A$321,"당초",M234:M321)</f>
        <v>0</v>
      </c>
      <c r="N232" s="451"/>
      <c r="O232" s="452">
        <f>SUMIF($A$234:$A$321,"당초",O234:O321)</f>
        <v>0</v>
      </c>
      <c r="P232" s="450"/>
      <c r="Q232" s="452">
        <f>K232+M232+O232</f>
        <v>0</v>
      </c>
      <c r="R232" s="452"/>
      <c r="S232" s="452"/>
      <c r="T232" s="452"/>
      <c r="U232" s="453" t="s">
        <v>0</v>
      </c>
      <c r="V232" s="617" t="str">
        <f>+IF(I232&lt;0,"ng","")</f>
        <v/>
      </c>
      <c r="W232" s="617"/>
    </row>
    <row r="233" spans="1:23" ht="24" hidden="1" customHeight="1">
      <c r="A233" s="372" t="s">
        <v>2481</v>
      </c>
      <c r="B233" s="454" t="s">
        <v>5</v>
      </c>
      <c r="C233" s="454" t="s">
        <v>688</v>
      </c>
      <c r="D233" s="454" t="s">
        <v>0</v>
      </c>
      <c r="E233" s="455" t="s">
        <v>0</v>
      </c>
      <c r="F233" s="456">
        <v>0</v>
      </c>
      <c r="G233" s="456">
        <f>[5]내역서!F233</f>
        <v>0</v>
      </c>
      <c r="H233" s="456">
        <v>0</v>
      </c>
      <c r="I233" s="456">
        <f>내역서!F233</f>
        <v>0</v>
      </c>
      <c r="J233" s="457"/>
      <c r="K233" s="458">
        <f>SUMIF($A$234:$A$321,"변경",K234:K321)</f>
        <v>0</v>
      </c>
      <c r="L233" s="457"/>
      <c r="M233" s="458">
        <f>SUMIF($A$234:$A$321,"변경",M234:M321)</f>
        <v>0</v>
      </c>
      <c r="N233" s="457"/>
      <c r="O233" s="458">
        <f>SUMIF($A$234:$A$321,"변경",O234:O321)</f>
        <v>0</v>
      </c>
      <c r="P233" s="456"/>
      <c r="Q233" s="458">
        <f t="shared" si="291"/>
        <v>0</v>
      </c>
      <c r="R233" s="458">
        <f t="shared" ref="R233" si="393">I233-I232</f>
        <v>0</v>
      </c>
      <c r="S233" s="458">
        <f t="shared" ref="S233:T233" si="394">P233-P232</f>
        <v>0</v>
      </c>
      <c r="T233" s="458">
        <f t="shared" si="394"/>
        <v>0</v>
      </c>
      <c r="U233" s="459"/>
      <c r="V233" s="619" t="str">
        <f t="shared" ref="V233" si="395">+IF(I233&lt;0,"ng","")</f>
        <v/>
      </c>
      <c r="W233" s="619"/>
    </row>
    <row r="234" spans="1:23" s="401" customFormat="1" ht="24" hidden="1" customHeight="1">
      <c r="A234" s="366" t="s">
        <v>2523</v>
      </c>
      <c r="B234" s="408" t="s">
        <v>0</v>
      </c>
      <c r="C234" s="408" t="s">
        <v>2145</v>
      </c>
      <c r="D234" s="408" t="s">
        <v>2240</v>
      </c>
      <c r="E234" s="409" t="s">
        <v>615</v>
      </c>
      <c r="F234" s="410">
        <v>250.79</v>
      </c>
      <c r="G234" s="410">
        <f>[5]내역서!F234</f>
        <v>250.79</v>
      </c>
      <c r="H234" s="410">
        <f>G234</f>
        <v>250.79</v>
      </c>
      <c r="I234" s="410">
        <f>내역서!F234</f>
        <v>0</v>
      </c>
      <c r="J234" s="411">
        <v>1287.2</v>
      </c>
      <c r="K234" s="412">
        <f>INT($I234*J234)</f>
        <v>0</v>
      </c>
      <c r="L234" s="411">
        <v>8467.6</v>
      </c>
      <c r="M234" s="412">
        <f>INT($I234*L234)</f>
        <v>0</v>
      </c>
      <c r="N234" s="411">
        <v>2516.5</v>
      </c>
      <c r="O234" s="412">
        <f>INT($I234*N234)</f>
        <v>0</v>
      </c>
      <c r="P234" s="411">
        <f>+J234+L234+N234</f>
        <v>12271.300000000001</v>
      </c>
      <c r="Q234" s="412">
        <f>K234+M234+O234</f>
        <v>0</v>
      </c>
      <c r="R234" s="412"/>
      <c r="S234" s="412"/>
      <c r="T234" s="412"/>
      <c r="U234" s="409" t="s">
        <v>0</v>
      </c>
      <c r="V234" s="617" t="str">
        <f>+IF(I234&lt;0,"ng","")</f>
        <v/>
      </c>
      <c r="W234" s="617"/>
    </row>
    <row r="235" spans="1:23" ht="24" hidden="1" customHeight="1">
      <c r="A235" s="372" t="s">
        <v>2481</v>
      </c>
      <c r="B235" s="413" t="s">
        <v>0</v>
      </c>
      <c r="C235" s="413" t="s">
        <v>689</v>
      </c>
      <c r="D235" s="413" t="s">
        <v>771</v>
      </c>
      <c r="E235" s="414" t="s">
        <v>651</v>
      </c>
      <c r="F235" s="415">
        <v>250.79</v>
      </c>
      <c r="G235" s="415">
        <f>[5]내역서!F235</f>
        <v>250.79</v>
      </c>
      <c r="H235" s="415">
        <f t="shared" ref="H235:H309" si="396">G235</f>
        <v>250.79</v>
      </c>
      <c r="I235" s="415">
        <f>내역서!F235</f>
        <v>0</v>
      </c>
      <c r="J235" s="416">
        <v>1287.2</v>
      </c>
      <c r="K235" s="417">
        <f t="shared" ref="K235:K265" si="397">INT($I235*J235)</f>
        <v>0</v>
      </c>
      <c r="L235" s="416">
        <v>8467.6</v>
      </c>
      <c r="M235" s="417">
        <f t="shared" ref="M235:M265" si="398">INT($I235*L235)</f>
        <v>0</v>
      </c>
      <c r="N235" s="416">
        <v>2516.5</v>
      </c>
      <c r="O235" s="417">
        <f t="shared" ref="O235:O265" si="399">INT($I235*N235)</f>
        <v>0</v>
      </c>
      <c r="P235" s="416">
        <f t="shared" ref="P235:P297" si="400">+J235+L235+N235</f>
        <v>12271.300000000001</v>
      </c>
      <c r="Q235" s="417">
        <f t="shared" si="291"/>
        <v>0</v>
      </c>
      <c r="R235" s="417">
        <f t="shared" ref="R235" si="401">I235-I234</f>
        <v>0</v>
      </c>
      <c r="S235" s="417">
        <f t="shared" ref="S235:T235" si="402">P235-P234</f>
        <v>0</v>
      </c>
      <c r="T235" s="417">
        <f t="shared" si="402"/>
        <v>0</v>
      </c>
      <c r="U235" s="414"/>
      <c r="V235" s="619" t="str">
        <f t="shared" ref="V235" si="403">+IF(I235&lt;0,"ng","")</f>
        <v/>
      </c>
      <c r="W235" s="619"/>
    </row>
    <row r="236" spans="1:23" s="401" customFormat="1" ht="24" hidden="1" customHeight="1">
      <c r="A236" s="366" t="s">
        <v>2523</v>
      </c>
      <c r="B236" s="408" t="s">
        <v>0</v>
      </c>
      <c r="C236" s="408" t="s">
        <v>2145</v>
      </c>
      <c r="D236" s="408" t="s">
        <v>2241</v>
      </c>
      <c r="E236" s="409" t="s">
        <v>615</v>
      </c>
      <c r="F236" s="410">
        <v>143.16</v>
      </c>
      <c r="G236" s="410">
        <f>[5]내역서!F236</f>
        <v>143.16</v>
      </c>
      <c r="H236" s="410">
        <f>G236</f>
        <v>143.16</v>
      </c>
      <c r="I236" s="410">
        <f>내역서!F236</f>
        <v>0</v>
      </c>
      <c r="J236" s="411">
        <v>1976.1</v>
      </c>
      <c r="K236" s="412">
        <f>INT($I236*J236)</f>
        <v>0</v>
      </c>
      <c r="L236" s="411">
        <v>10944.1</v>
      </c>
      <c r="M236" s="412">
        <f>INT($I236*L236)</f>
        <v>0</v>
      </c>
      <c r="N236" s="411">
        <v>3917.3</v>
      </c>
      <c r="O236" s="412">
        <f>INT($I236*N236)</f>
        <v>0</v>
      </c>
      <c r="P236" s="411">
        <f>+J236+L236+N236</f>
        <v>16837.5</v>
      </c>
      <c r="Q236" s="412">
        <f>K236+M236+O236</f>
        <v>0</v>
      </c>
      <c r="R236" s="412"/>
      <c r="S236" s="412"/>
      <c r="T236" s="412"/>
      <c r="U236" s="409" t="s">
        <v>0</v>
      </c>
      <c r="V236" s="617" t="str">
        <f>+IF(I236&lt;0,"ng","")</f>
        <v/>
      </c>
      <c r="W236" s="617"/>
    </row>
    <row r="237" spans="1:23" ht="24" hidden="1" customHeight="1">
      <c r="A237" s="372" t="s">
        <v>2481</v>
      </c>
      <c r="B237" s="413" t="s">
        <v>0</v>
      </c>
      <c r="C237" s="413" t="s">
        <v>689</v>
      </c>
      <c r="D237" s="413" t="s">
        <v>772</v>
      </c>
      <c r="E237" s="414" t="s">
        <v>651</v>
      </c>
      <c r="F237" s="415">
        <v>143.16</v>
      </c>
      <c r="G237" s="415">
        <f>[5]내역서!F237</f>
        <v>143.16</v>
      </c>
      <c r="H237" s="415">
        <f t="shared" si="396"/>
        <v>143.16</v>
      </c>
      <c r="I237" s="415">
        <f>내역서!F237</f>
        <v>0</v>
      </c>
      <c r="J237" s="416">
        <v>1976.1</v>
      </c>
      <c r="K237" s="417">
        <f t="shared" si="397"/>
        <v>0</v>
      </c>
      <c r="L237" s="416">
        <v>10944.1</v>
      </c>
      <c r="M237" s="417">
        <f t="shared" si="398"/>
        <v>0</v>
      </c>
      <c r="N237" s="416">
        <v>3917.3</v>
      </c>
      <c r="O237" s="417">
        <f t="shared" si="399"/>
        <v>0</v>
      </c>
      <c r="P237" s="416">
        <f t="shared" si="400"/>
        <v>16837.5</v>
      </c>
      <c r="Q237" s="417">
        <f t="shared" si="291"/>
        <v>0</v>
      </c>
      <c r="R237" s="417">
        <f t="shared" ref="R237" si="404">I237-I236</f>
        <v>0</v>
      </c>
      <c r="S237" s="417">
        <f t="shared" ref="S237:T237" si="405">P237-P236</f>
        <v>0</v>
      </c>
      <c r="T237" s="417">
        <f t="shared" si="405"/>
        <v>0</v>
      </c>
      <c r="U237" s="414"/>
      <c r="V237" s="619" t="str">
        <f t="shared" ref="V237" si="406">+IF(I237&lt;0,"ng","")</f>
        <v/>
      </c>
      <c r="W237" s="619"/>
    </row>
    <row r="238" spans="1:23" s="401" customFormat="1" ht="24" hidden="1" customHeight="1">
      <c r="A238" s="366" t="s">
        <v>2523</v>
      </c>
      <c r="B238" s="408" t="s">
        <v>0</v>
      </c>
      <c r="C238" s="408" t="s">
        <v>2147</v>
      </c>
      <c r="D238" s="408" t="s">
        <v>2148</v>
      </c>
      <c r="E238" s="409" t="s">
        <v>615</v>
      </c>
      <c r="F238" s="410">
        <v>2851.98</v>
      </c>
      <c r="G238" s="410">
        <f>[5]내역서!F238</f>
        <v>2851.98</v>
      </c>
      <c r="H238" s="410">
        <f>G238</f>
        <v>2851.98</v>
      </c>
      <c r="I238" s="410">
        <f>내역서!F238</f>
        <v>0</v>
      </c>
      <c r="J238" s="411">
        <v>1487.6</v>
      </c>
      <c r="K238" s="412">
        <f>INT($I238*J238)</f>
        <v>0</v>
      </c>
      <c r="L238" s="411">
        <v>10074.700000000001</v>
      </c>
      <c r="M238" s="412">
        <f>INT($I238*L238)</f>
        <v>0</v>
      </c>
      <c r="N238" s="411">
        <v>2830.5</v>
      </c>
      <c r="O238" s="412">
        <f>INT($I238*N238)</f>
        <v>0</v>
      </c>
      <c r="P238" s="411">
        <f>+J238+L238+N238</f>
        <v>14392.800000000001</v>
      </c>
      <c r="Q238" s="412">
        <f>K238+M238+O238</f>
        <v>0</v>
      </c>
      <c r="R238" s="412"/>
      <c r="S238" s="412"/>
      <c r="T238" s="412"/>
      <c r="U238" s="409" t="s">
        <v>0</v>
      </c>
      <c r="V238" s="617" t="str">
        <f>+IF(I238&lt;0,"ng","")</f>
        <v/>
      </c>
      <c r="W238" s="617"/>
    </row>
    <row r="239" spans="1:23" ht="24" hidden="1" customHeight="1">
      <c r="A239" s="372" t="s">
        <v>2072</v>
      </c>
      <c r="B239" s="413" t="s">
        <v>0</v>
      </c>
      <c r="C239" s="413" t="s">
        <v>691</v>
      </c>
      <c r="D239" s="413" t="s">
        <v>692</v>
      </c>
      <c r="E239" s="414" t="s">
        <v>651</v>
      </c>
      <c r="F239" s="415">
        <v>2851.98</v>
      </c>
      <c r="G239" s="415">
        <f>[5]내역서!F239</f>
        <v>2851.98</v>
      </c>
      <c r="H239" s="415">
        <f t="shared" si="396"/>
        <v>2851.98</v>
      </c>
      <c r="I239" s="415">
        <f>내역서!F239</f>
        <v>0</v>
      </c>
      <c r="J239" s="416">
        <v>1487.6</v>
      </c>
      <c r="K239" s="417">
        <f t="shared" si="397"/>
        <v>0</v>
      </c>
      <c r="L239" s="416">
        <v>10074.700000000001</v>
      </c>
      <c r="M239" s="417">
        <f t="shared" si="398"/>
        <v>0</v>
      </c>
      <c r="N239" s="416">
        <v>2830.5</v>
      </c>
      <c r="O239" s="417">
        <f t="shared" si="399"/>
        <v>0</v>
      </c>
      <c r="P239" s="416">
        <f t="shared" si="400"/>
        <v>14392.800000000001</v>
      </c>
      <c r="Q239" s="417">
        <f t="shared" si="291"/>
        <v>0</v>
      </c>
      <c r="R239" s="417">
        <f t="shared" ref="R239" si="407">I239-I238</f>
        <v>0</v>
      </c>
      <c r="S239" s="417">
        <f t="shared" ref="S239:T239" si="408">P239-P238</f>
        <v>0</v>
      </c>
      <c r="T239" s="417">
        <f t="shared" si="408"/>
        <v>0</v>
      </c>
      <c r="U239" s="414"/>
      <c r="V239" s="619" t="str">
        <f t="shared" ref="V239" si="409">+IF(I239&lt;0,"ng","")</f>
        <v/>
      </c>
      <c r="W239" s="619"/>
    </row>
    <row r="240" spans="1:23" s="401" customFormat="1" ht="24" hidden="1" customHeight="1">
      <c r="A240" s="366" t="s">
        <v>2523</v>
      </c>
      <c r="B240" s="408" t="s">
        <v>0</v>
      </c>
      <c r="C240" s="408" t="s">
        <v>2149</v>
      </c>
      <c r="D240" s="408" t="s">
        <v>2150</v>
      </c>
      <c r="E240" s="409" t="s">
        <v>2104</v>
      </c>
      <c r="F240" s="410">
        <v>154.80000000000001</v>
      </c>
      <c r="G240" s="410">
        <f>[5]내역서!F240</f>
        <v>154.80000000000001</v>
      </c>
      <c r="H240" s="410">
        <f>G240</f>
        <v>154.80000000000001</v>
      </c>
      <c r="I240" s="410">
        <f>내역서!F240</f>
        <v>0</v>
      </c>
      <c r="J240" s="411">
        <v>11266.1</v>
      </c>
      <c r="K240" s="412">
        <f>INT($I240*J240)</f>
        <v>0</v>
      </c>
      <c r="L240" s="411">
        <v>26287.9</v>
      </c>
      <c r="M240" s="412">
        <f>INT($I240*L240)</f>
        <v>0</v>
      </c>
      <c r="N240" s="411">
        <v>0</v>
      </c>
      <c r="O240" s="412">
        <f>INT($I240*N240)</f>
        <v>0</v>
      </c>
      <c r="P240" s="411">
        <f>+J240+L240+N240</f>
        <v>37554</v>
      </c>
      <c r="Q240" s="412">
        <f>K240+M240+O240</f>
        <v>0</v>
      </c>
      <c r="R240" s="412"/>
      <c r="S240" s="412"/>
      <c r="T240" s="412"/>
      <c r="U240" s="409" t="s">
        <v>0</v>
      </c>
      <c r="V240" s="617" t="str">
        <f>+IF(I240&lt;0,"ng","")</f>
        <v/>
      </c>
      <c r="W240" s="617"/>
    </row>
    <row r="241" spans="1:23" ht="24" hidden="1" customHeight="1">
      <c r="A241" s="372" t="s">
        <v>2481</v>
      </c>
      <c r="B241" s="413" t="s">
        <v>0</v>
      </c>
      <c r="C241" s="413" t="s">
        <v>693</v>
      </c>
      <c r="D241" s="413" t="s">
        <v>694</v>
      </c>
      <c r="E241" s="414" t="s">
        <v>671</v>
      </c>
      <c r="F241" s="415">
        <v>154.80000000000001</v>
      </c>
      <c r="G241" s="415">
        <f>[5]내역서!F241</f>
        <v>154.80000000000001</v>
      </c>
      <c r="H241" s="415">
        <f t="shared" si="396"/>
        <v>154.80000000000001</v>
      </c>
      <c r="I241" s="415">
        <f>내역서!F241</f>
        <v>0</v>
      </c>
      <c r="J241" s="416">
        <v>11266.1</v>
      </c>
      <c r="K241" s="417">
        <f t="shared" si="397"/>
        <v>0</v>
      </c>
      <c r="L241" s="416">
        <v>26287.9</v>
      </c>
      <c r="M241" s="417">
        <f t="shared" si="398"/>
        <v>0</v>
      </c>
      <c r="N241" s="416">
        <v>0</v>
      </c>
      <c r="O241" s="417">
        <f t="shared" si="399"/>
        <v>0</v>
      </c>
      <c r="P241" s="416">
        <f t="shared" si="400"/>
        <v>37554</v>
      </c>
      <c r="Q241" s="417">
        <f t="shared" si="291"/>
        <v>0</v>
      </c>
      <c r="R241" s="417">
        <f t="shared" ref="R241" si="410">I241-I240</f>
        <v>0</v>
      </c>
      <c r="S241" s="417">
        <f t="shared" ref="S241:T241" si="411">P241-P240</f>
        <v>0</v>
      </c>
      <c r="T241" s="417">
        <f t="shared" si="411"/>
        <v>0</v>
      </c>
      <c r="U241" s="414"/>
      <c r="V241" s="619" t="str">
        <f t="shared" ref="V241" si="412">+IF(I241&lt;0,"ng","")</f>
        <v/>
      </c>
      <c r="W241" s="619"/>
    </row>
    <row r="242" spans="1:23" s="401" customFormat="1" ht="24" hidden="1" customHeight="1">
      <c r="A242" s="366" t="s">
        <v>2523</v>
      </c>
      <c r="B242" s="408" t="s">
        <v>0</v>
      </c>
      <c r="C242" s="408" t="s">
        <v>2149</v>
      </c>
      <c r="D242" s="408" t="s">
        <v>2151</v>
      </c>
      <c r="E242" s="409" t="s">
        <v>2104</v>
      </c>
      <c r="F242" s="410">
        <v>69.97</v>
      </c>
      <c r="G242" s="410">
        <f>[5]내역서!F242</f>
        <v>69.97</v>
      </c>
      <c r="H242" s="410">
        <f>G242</f>
        <v>69.97</v>
      </c>
      <c r="I242" s="410">
        <f>내역서!F242</f>
        <v>0</v>
      </c>
      <c r="J242" s="411">
        <v>12871.3</v>
      </c>
      <c r="K242" s="412">
        <f>INT($I242*J242)</f>
        <v>0</v>
      </c>
      <c r="L242" s="411">
        <v>30032.7</v>
      </c>
      <c r="M242" s="412">
        <f>INT($I242*L242)</f>
        <v>0</v>
      </c>
      <c r="N242" s="411">
        <v>0</v>
      </c>
      <c r="O242" s="412">
        <f>INT($I242*N242)</f>
        <v>0</v>
      </c>
      <c r="P242" s="411">
        <f>+J242+L242+N242</f>
        <v>42904</v>
      </c>
      <c r="Q242" s="412">
        <f>K242+M242+O242</f>
        <v>0</v>
      </c>
      <c r="R242" s="412"/>
      <c r="S242" s="412"/>
      <c r="T242" s="412"/>
      <c r="U242" s="409" t="s">
        <v>0</v>
      </c>
      <c r="V242" s="617" t="str">
        <f>+IF(I242&lt;0,"ng","")</f>
        <v/>
      </c>
      <c r="W242" s="617"/>
    </row>
    <row r="243" spans="1:23" ht="24" hidden="1" customHeight="1">
      <c r="A243" s="372" t="s">
        <v>2072</v>
      </c>
      <c r="B243" s="413" t="s">
        <v>0</v>
      </c>
      <c r="C243" s="413" t="s">
        <v>693</v>
      </c>
      <c r="D243" s="413" t="s">
        <v>695</v>
      </c>
      <c r="E243" s="414" t="s">
        <v>671</v>
      </c>
      <c r="F243" s="415">
        <v>69.97</v>
      </c>
      <c r="G243" s="415">
        <f>[5]내역서!F243</f>
        <v>69.97</v>
      </c>
      <c r="H243" s="415">
        <f t="shared" si="396"/>
        <v>69.97</v>
      </c>
      <c r="I243" s="415">
        <f>내역서!F243</f>
        <v>0</v>
      </c>
      <c r="J243" s="416">
        <v>12871.3</v>
      </c>
      <c r="K243" s="417">
        <f t="shared" si="397"/>
        <v>0</v>
      </c>
      <c r="L243" s="416">
        <v>30032.7</v>
      </c>
      <c r="M243" s="417">
        <f t="shared" si="398"/>
        <v>0</v>
      </c>
      <c r="N243" s="416">
        <v>0</v>
      </c>
      <c r="O243" s="417">
        <f t="shared" si="399"/>
        <v>0</v>
      </c>
      <c r="P243" s="416">
        <f t="shared" si="400"/>
        <v>42904</v>
      </c>
      <c r="Q243" s="417">
        <f t="shared" si="291"/>
        <v>0</v>
      </c>
      <c r="R243" s="417">
        <f t="shared" ref="R243" si="413">I243-I242</f>
        <v>0</v>
      </c>
      <c r="S243" s="417">
        <f t="shared" ref="S243:T243" si="414">P243-P242</f>
        <v>0</v>
      </c>
      <c r="T243" s="417">
        <f t="shared" si="414"/>
        <v>0</v>
      </c>
      <c r="U243" s="414"/>
      <c r="V243" s="619" t="str">
        <f t="shared" ref="V243" si="415">+IF(I243&lt;0,"ng","")</f>
        <v/>
      </c>
      <c r="W243" s="619"/>
    </row>
    <row r="244" spans="1:23" s="401" customFormat="1" ht="24" hidden="1" customHeight="1">
      <c r="A244" s="366" t="s">
        <v>2523</v>
      </c>
      <c r="B244" s="408" t="s">
        <v>0</v>
      </c>
      <c r="C244" s="408" t="s">
        <v>2149</v>
      </c>
      <c r="D244" s="408" t="s">
        <v>2152</v>
      </c>
      <c r="E244" s="409" t="s">
        <v>2104</v>
      </c>
      <c r="F244" s="410">
        <v>248.47</v>
      </c>
      <c r="G244" s="410">
        <f>[5]내역서!F244</f>
        <v>248.47</v>
      </c>
      <c r="H244" s="410">
        <f>G244</f>
        <v>248.47</v>
      </c>
      <c r="I244" s="410">
        <f>내역서!F244</f>
        <v>0</v>
      </c>
      <c r="J244" s="411">
        <v>15280.1</v>
      </c>
      <c r="K244" s="412">
        <f>INT($I244*J244)</f>
        <v>0</v>
      </c>
      <c r="L244" s="411">
        <v>43491.199999999997</v>
      </c>
      <c r="M244" s="412">
        <f>INT($I244*L244)</f>
        <v>0</v>
      </c>
      <c r="N244" s="411">
        <v>0</v>
      </c>
      <c r="O244" s="412">
        <f>INT($I244*N244)</f>
        <v>0</v>
      </c>
      <c r="P244" s="411">
        <f>+J244+L244+N244</f>
        <v>58771.299999999996</v>
      </c>
      <c r="Q244" s="412">
        <f>K244+M244+O244</f>
        <v>0</v>
      </c>
      <c r="R244" s="412"/>
      <c r="S244" s="412"/>
      <c r="T244" s="412"/>
      <c r="U244" s="409" t="s">
        <v>0</v>
      </c>
      <c r="V244" s="617" t="str">
        <f>+IF(I244&lt;0,"ng","")</f>
        <v/>
      </c>
      <c r="W244" s="617"/>
    </row>
    <row r="245" spans="1:23" ht="24" hidden="1" customHeight="1">
      <c r="A245" s="372" t="s">
        <v>2481</v>
      </c>
      <c r="B245" s="413" t="s">
        <v>0</v>
      </c>
      <c r="C245" s="413" t="s">
        <v>693</v>
      </c>
      <c r="D245" s="413" t="s">
        <v>696</v>
      </c>
      <c r="E245" s="414" t="s">
        <v>671</v>
      </c>
      <c r="F245" s="415">
        <v>248.47</v>
      </c>
      <c r="G245" s="415">
        <f>[5]내역서!F245</f>
        <v>248.47</v>
      </c>
      <c r="H245" s="415">
        <f t="shared" si="396"/>
        <v>248.47</v>
      </c>
      <c r="I245" s="415">
        <f>내역서!F245</f>
        <v>0</v>
      </c>
      <c r="J245" s="416">
        <v>15280.1</v>
      </c>
      <c r="K245" s="417">
        <f t="shared" si="397"/>
        <v>0</v>
      </c>
      <c r="L245" s="416">
        <v>43491.199999999997</v>
      </c>
      <c r="M245" s="417">
        <f t="shared" si="398"/>
        <v>0</v>
      </c>
      <c r="N245" s="416">
        <v>0</v>
      </c>
      <c r="O245" s="417">
        <f t="shared" si="399"/>
        <v>0</v>
      </c>
      <c r="P245" s="416">
        <f t="shared" si="400"/>
        <v>58771.299999999996</v>
      </c>
      <c r="Q245" s="417">
        <f t="shared" si="291"/>
        <v>0</v>
      </c>
      <c r="R245" s="417">
        <f t="shared" ref="R245" si="416">I245-I244</f>
        <v>0</v>
      </c>
      <c r="S245" s="417">
        <f t="shared" ref="S245:T245" si="417">P245-P244</f>
        <v>0</v>
      </c>
      <c r="T245" s="417">
        <f t="shared" si="417"/>
        <v>0</v>
      </c>
      <c r="U245" s="414"/>
      <c r="V245" s="619" t="str">
        <f t="shared" ref="V245" si="418">+IF(I245&lt;0,"ng","")</f>
        <v/>
      </c>
      <c r="W245" s="619"/>
    </row>
    <row r="246" spans="1:23" s="431" customFormat="1" ht="24" hidden="1" customHeight="1">
      <c r="A246" s="366" t="s">
        <v>2523</v>
      </c>
      <c r="B246" s="408" t="s">
        <v>0</v>
      </c>
      <c r="C246" s="408" t="s">
        <v>2153</v>
      </c>
      <c r="D246" s="408" t="s">
        <v>2154</v>
      </c>
      <c r="E246" s="409" t="s">
        <v>2104</v>
      </c>
      <c r="F246" s="410">
        <v>6602.01</v>
      </c>
      <c r="G246" s="410">
        <f>[5]내역서!F246</f>
        <v>6602.01</v>
      </c>
      <c r="H246" s="410">
        <f>G246</f>
        <v>6602.01</v>
      </c>
      <c r="I246" s="410">
        <f>내역서!F246</f>
        <v>0</v>
      </c>
      <c r="J246" s="411">
        <v>7101.7</v>
      </c>
      <c r="K246" s="412">
        <f>INT($I246*J246)</f>
        <v>0</v>
      </c>
      <c r="L246" s="411">
        <v>37282.9</v>
      </c>
      <c r="M246" s="412">
        <f>INT($I246*L246)</f>
        <v>0</v>
      </c>
      <c r="N246" s="411">
        <v>0</v>
      </c>
      <c r="O246" s="412">
        <f>INT($I246*N246)</f>
        <v>0</v>
      </c>
      <c r="P246" s="411">
        <f>+J246+L246+N246</f>
        <v>44384.6</v>
      </c>
      <c r="Q246" s="412">
        <f>K246+M246+O246</f>
        <v>0</v>
      </c>
      <c r="R246" s="412"/>
      <c r="S246" s="412"/>
      <c r="T246" s="412"/>
      <c r="U246" s="409" t="s">
        <v>0</v>
      </c>
      <c r="V246" s="617" t="str">
        <f>+IF(I246&lt;0,"ng","")</f>
        <v/>
      </c>
      <c r="W246" s="617"/>
    </row>
    <row r="247" spans="1:23" s="72" customFormat="1" ht="24" hidden="1" customHeight="1">
      <c r="A247" s="372" t="s">
        <v>2481</v>
      </c>
      <c r="B247" s="413" t="s">
        <v>0</v>
      </c>
      <c r="C247" s="413" t="s">
        <v>697</v>
      </c>
      <c r="D247" s="413" t="s">
        <v>698</v>
      </c>
      <c r="E247" s="414" t="s">
        <v>671</v>
      </c>
      <c r="F247" s="415">
        <v>6602.01</v>
      </c>
      <c r="G247" s="415">
        <f>[5]내역서!F247</f>
        <v>6602.01</v>
      </c>
      <c r="H247" s="415">
        <f t="shared" si="396"/>
        <v>6602.01</v>
      </c>
      <c r="I247" s="415">
        <f>내역서!F247</f>
        <v>0</v>
      </c>
      <c r="J247" s="416">
        <v>7101.7</v>
      </c>
      <c r="K247" s="417">
        <f t="shared" si="397"/>
        <v>0</v>
      </c>
      <c r="L247" s="416">
        <v>37282.9</v>
      </c>
      <c r="M247" s="417">
        <f t="shared" si="398"/>
        <v>0</v>
      </c>
      <c r="N247" s="416">
        <v>0</v>
      </c>
      <c r="O247" s="417">
        <f t="shared" si="399"/>
        <v>0</v>
      </c>
      <c r="P247" s="416">
        <f t="shared" si="400"/>
        <v>44384.6</v>
      </c>
      <c r="Q247" s="417">
        <f t="shared" ref="Q247:Q309" si="419">K247+M247+O247</f>
        <v>0</v>
      </c>
      <c r="R247" s="417">
        <f t="shared" ref="R247" si="420">I247-I246</f>
        <v>0</v>
      </c>
      <c r="S247" s="417">
        <f t="shared" ref="S247:T247" si="421">P247-P246</f>
        <v>0</v>
      </c>
      <c r="T247" s="417">
        <f t="shared" si="421"/>
        <v>0</v>
      </c>
      <c r="U247" s="414"/>
      <c r="V247" s="619" t="str">
        <f t="shared" ref="V247" si="422">+IF(I247&lt;0,"ng","")</f>
        <v/>
      </c>
      <c r="W247" s="619"/>
    </row>
    <row r="248" spans="1:23" s="401" customFormat="1" ht="24" hidden="1" customHeight="1">
      <c r="A248" s="366" t="s">
        <v>2523</v>
      </c>
      <c r="B248" s="408" t="s">
        <v>0</v>
      </c>
      <c r="C248" s="408" t="s">
        <v>2153</v>
      </c>
      <c r="D248" s="408" t="s">
        <v>2155</v>
      </c>
      <c r="E248" s="409" t="s">
        <v>2104</v>
      </c>
      <c r="F248" s="410">
        <v>55</v>
      </c>
      <c r="G248" s="410">
        <f>[5]내역서!F248</f>
        <v>55</v>
      </c>
      <c r="H248" s="410">
        <f>G248</f>
        <v>55</v>
      </c>
      <c r="I248" s="410">
        <f>내역서!F248</f>
        <v>0</v>
      </c>
      <c r="J248" s="411">
        <v>7101.7</v>
      </c>
      <c r="K248" s="412">
        <f>INT($I248*J248)</f>
        <v>0</v>
      </c>
      <c r="L248" s="411">
        <v>41010.6</v>
      </c>
      <c r="M248" s="412">
        <f>INT($I248*L248)</f>
        <v>0</v>
      </c>
      <c r="N248" s="411">
        <v>0</v>
      </c>
      <c r="O248" s="412">
        <f>INT($I248*N248)</f>
        <v>0</v>
      </c>
      <c r="P248" s="411">
        <f>+J248+L248+N248</f>
        <v>48112.299999999996</v>
      </c>
      <c r="Q248" s="412">
        <f>K248+M248+O248</f>
        <v>0</v>
      </c>
      <c r="R248" s="412"/>
      <c r="S248" s="412"/>
      <c r="T248" s="412"/>
      <c r="U248" s="409" t="s">
        <v>0</v>
      </c>
      <c r="V248" s="617" t="str">
        <f>+IF(I248&lt;0,"ng","")</f>
        <v/>
      </c>
      <c r="W248" s="617"/>
    </row>
    <row r="249" spans="1:23" ht="24" hidden="1" customHeight="1">
      <c r="A249" s="372" t="s">
        <v>4279</v>
      </c>
      <c r="B249" s="413" t="s">
        <v>0</v>
      </c>
      <c r="C249" s="413" t="s">
        <v>697</v>
      </c>
      <c r="D249" s="413" t="s">
        <v>699</v>
      </c>
      <c r="E249" s="414" t="s">
        <v>671</v>
      </c>
      <c r="F249" s="415">
        <v>55</v>
      </c>
      <c r="G249" s="415">
        <f>[5]내역서!F249</f>
        <v>55</v>
      </c>
      <c r="H249" s="415">
        <f t="shared" si="396"/>
        <v>55</v>
      </c>
      <c r="I249" s="415">
        <f>내역서!F249</f>
        <v>0</v>
      </c>
      <c r="J249" s="416">
        <v>7101.7</v>
      </c>
      <c r="K249" s="417">
        <f t="shared" si="397"/>
        <v>0</v>
      </c>
      <c r="L249" s="416">
        <v>41010.6</v>
      </c>
      <c r="M249" s="417">
        <f t="shared" si="398"/>
        <v>0</v>
      </c>
      <c r="N249" s="416">
        <v>0</v>
      </c>
      <c r="O249" s="417">
        <f t="shared" si="399"/>
        <v>0</v>
      </c>
      <c r="P249" s="416">
        <f t="shared" si="400"/>
        <v>48112.299999999996</v>
      </c>
      <c r="Q249" s="417">
        <f t="shared" si="419"/>
        <v>0</v>
      </c>
      <c r="R249" s="417">
        <f t="shared" ref="R249" si="423">I249-I248</f>
        <v>0</v>
      </c>
      <c r="S249" s="417">
        <f t="shared" ref="S249:T249" si="424">P249-P248</f>
        <v>0</v>
      </c>
      <c r="T249" s="417">
        <f t="shared" si="424"/>
        <v>0</v>
      </c>
      <c r="U249" s="414"/>
      <c r="V249" s="619" t="str">
        <f t="shared" ref="V249" si="425">+IF(I249&lt;0,"ng","")</f>
        <v/>
      </c>
      <c r="W249" s="619"/>
    </row>
    <row r="250" spans="1:23" s="401" customFormat="1" ht="24" hidden="1" customHeight="1">
      <c r="A250" s="366" t="s">
        <v>4285</v>
      </c>
      <c r="B250" s="408" t="s">
        <v>0</v>
      </c>
      <c r="C250" s="408" t="s">
        <v>2157</v>
      </c>
      <c r="D250" s="408" t="s">
        <v>2158</v>
      </c>
      <c r="E250" s="409" t="s">
        <v>2104</v>
      </c>
      <c r="F250" s="410">
        <v>2781.88</v>
      </c>
      <c r="G250" s="410">
        <f>[5]내역서!F250</f>
        <v>2781.88</v>
      </c>
      <c r="H250" s="410">
        <f>G250</f>
        <v>2781.88</v>
      </c>
      <c r="I250" s="410">
        <f>내역서!F250</f>
        <v>0</v>
      </c>
      <c r="J250" s="411">
        <v>4369.7</v>
      </c>
      <c r="K250" s="412">
        <f>INT($I250*J250)</f>
        <v>0</v>
      </c>
      <c r="L250" s="411">
        <v>9580.7999999999993</v>
      </c>
      <c r="M250" s="412">
        <f>INT($I250*L250)</f>
        <v>0</v>
      </c>
      <c r="N250" s="411">
        <v>0</v>
      </c>
      <c r="O250" s="412">
        <f>INT($I250*N250)</f>
        <v>0</v>
      </c>
      <c r="P250" s="411">
        <f>+J250+L250+N250</f>
        <v>13950.5</v>
      </c>
      <c r="Q250" s="412">
        <f>K250+M250+O250</f>
        <v>0</v>
      </c>
      <c r="R250" s="412"/>
      <c r="S250" s="412"/>
      <c r="T250" s="412"/>
      <c r="U250" s="409" t="s">
        <v>0</v>
      </c>
      <c r="V250" s="617" t="str">
        <f>+IF(I250&lt;0,"ng","")</f>
        <v/>
      </c>
      <c r="W250" s="617"/>
    </row>
    <row r="251" spans="1:23" ht="24" hidden="1" customHeight="1">
      <c r="A251" s="372" t="s">
        <v>4343</v>
      </c>
      <c r="B251" s="413" t="s">
        <v>0</v>
      </c>
      <c r="C251" s="413" t="s">
        <v>700</v>
      </c>
      <c r="D251" s="413" t="s">
        <v>701</v>
      </c>
      <c r="E251" s="414" t="s">
        <v>671</v>
      </c>
      <c r="F251" s="415">
        <v>2781.88</v>
      </c>
      <c r="G251" s="415">
        <f>[5]내역서!F251</f>
        <v>2781.88</v>
      </c>
      <c r="H251" s="415">
        <f t="shared" si="396"/>
        <v>2781.88</v>
      </c>
      <c r="I251" s="415">
        <f>내역서!F251</f>
        <v>0</v>
      </c>
      <c r="J251" s="416">
        <v>4369.7</v>
      </c>
      <c r="K251" s="417">
        <f t="shared" si="397"/>
        <v>0</v>
      </c>
      <c r="L251" s="416">
        <v>9580.7999999999993</v>
      </c>
      <c r="M251" s="417">
        <f t="shared" si="398"/>
        <v>0</v>
      </c>
      <c r="N251" s="416">
        <v>0</v>
      </c>
      <c r="O251" s="417">
        <f t="shared" si="399"/>
        <v>0</v>
      </c>
      <c r="P251" s="416">
        <f t="shared" si="400"/>
        <v>13950.5</v>
      </c>
      <c r="Q251" s="417">
        <f t="shared" si="419"/>
        <v>0</v>
      </c>
      <c r="R251" s="417">
        <f t="shared" ref="R251" si="426">I251-I250</f>
        <v>0</v>
      </c>
      <c r="S251" s="417">
        <f t="shared" ref="S251:T251" si="427">P251-P250</f>
        <v>0</v>
      </c>
      <c r="T251" s="417">
        <f t="shared" si="427"/>
        <v>0</v>
      </c>
      <c r="U251" s="414"/>
      <c r="V251" s="619" t="str">
        <f t="shared" ref="V251" si="428">+IF(I251&lt;0,"ng","")</f>
        <v/>
      </c>
      <c r="W251" s="619"/>
    </row>
    <row r="252" spans="1:23" s="431" customFormat="1" ht="24" hidden="1" customHeight="1">
      <c r="A252" s="366" t="s">
        <v>4344</v>
      </c>
      <c r="B252" s="408" t="s">
        <v>0</v>
      </c>
      <c r="C252" s="408" t="s">
        <v>2242</v>
      </c>
      <c r="D252" s="408" t="s">
        <v>2243</v>
      </c>
      <c r="E252" s="409" t="s">
        <v>307</v>
      </c>
      <c r="F252" s="410">
        <v>6</v>
      </c>
      <c r="G252" s="410">
        <f>[5]내역서!F252</f>
        <v>6</v>
      </c>
      <c r="H252" s="410">
        <f>G252</f>
        <v>6</v>
      </c>
      <c r="I252" s="410">
        <f>내역서!F252</f>
        <v>0</v>
      </c>
      <c r="J252" s="411">
        <v>67988.5</v>
      </c>
      <c r="K252" s="412">
        <f>INT($I252*J252)</f>
        <v>0</v>
      </c>
      <c r="L252" s="411">
        <v>215289.2</v>
      </c>
      <c r="M252" s="412">
        <f>INT($I252*L252)</f>
        <v>0</v>
      </c>
      <c r="N252" s="411">
        <v>0</v>
      </c>
      <c r="O252" s="412">
        <f>INT($I252*N252)</f>
        <v>0</v>
      </c>
      <c r="P252" s="411">
        <f>+J252+L252+N252</f>
        <v>283277.7</v>
      </c>
      <c r="Q252" s="412">
        <f>K252+M252+O252</f>
        <v>0</v>
      </c>
      <c r="R252" s="412"/>
      <c r="S252" s="412"/>
      <c r="T252" s="412"/>
      <c r="U252" s="409" t="s">
        <v>0</v>
      </c>
      <c r="V252" s="617" t="str">
        <f>+IF(I252&lt;0,"ng","")</f>
        <v/>
      </c>
      <c r="W252" s="617"/>
    </row>
    <row r="253" spans="1:23" s="72" customFormat="1" ht="24" hidden="1" customHeight="1">
      <c r="A253" s="372" t="s">
        <v>4345</v>
      </c>
      <c r="B253" s="413" t="s">
        <v>0</v>
      </c>
      <c r="C253" s="413" t="s">
        <v>773</v>
      </c>
      <c r="D253" s="413" t="s">
        <v>774</v>
      </c>
      <c r="E253" s="414" t="s">
        <v>775</v>
      </c>
      <c r="F253" s="415">
        <v>6</v>
      </c>
      <c r="G253" s="415">
        <f>[5]내역서!F253</f>
        <v>6</v>
      </c>
      <c r="H253" s="415">
        <f t="shared" si="396"/>
        <v>6</v>
      </c>
      <c r="I253" s="415">
        <f>내역서!F253</f>
        <v>0</v>
      </c>
      <c r="J253" s="416">
        <v>67988.5</v>
      </c>
      <c r="K253" s="417">
        <f t="shared" si="397"/>
        <v>0</v>
      </c>
      <c r="L253" s="416">
        <v>215289.2</v>
      </c>
      <c r="M253" s="417">
        <f t="shared" si="398"/>
        <v>0</v>
      </c>
      <c r="N253" s="416">
        <v>0</v>
      </c>
      <c r="O253" s="417">
        <f t="shared" si="399"/>
        <v>0</v>
      </c>
      <c r="P253" s="416">
        <f t="shared" si="400"/>
        <v>283277.7</v>
      </c>
      <c r="Q253" s="417">
        <f t="shared" si="419"/>
        <v>0</v>
      </c>
      <c r="R253" s="417">
        <f t="shared" ref="R253" si="429">I253-I252</f>
        <v>0</v>
      </c>
      <c r="S253" s="417">
        <f t="shared" ref="S253:T253" si="430">P253-P252</f>
        <v>0</v>
      </c>
      <c r="T253" s="417">
        <f t="shared" si="430"/>
        <v>0</v>
      </c>
      <c r="U253" s="414"/>
      <c r="V253" s="619" t="str">
        <f t="shared" ref="V253" si="431">+IF(I253&lt;0,"ng","")</f>
        <v/>
      </c>
      <c r="W253" s="619"/>
    </row>
    <row r="254" spans="1:23" s="401" customFormat="1" ht="24" hidden="1" customHeight="1">
      <c r="A254" s="366" t="s">
        <v>4346</v>
      </c>
      <c r="B254" s="408" t="s">
        <v>0</v>
      </c>
      <c r="C254" s="408" t="s">
        <v>2159</v>
      </c>
      <c r="D254" s="408" t="s">
        <v>2160</v>
      </c>
      <c r="E254" s="409" t="s">
        <v>2161</v>
      </c>
      <c r="F254" s="410">
        <v>7364.32</v>
      </c>
      <c r="G254" s="410">
        <f>[5]내역서!F254</f>
        <v>7364.32</v>
      </c>
      <c r="H254" s="410">
        <f>G254</f>
        <v>7364.32</v>
      </c>
      <c r="I254" s="410">
        <f>내역서!F254</f>
        <v>0</v>
      </c>
      <c r="J254" s="411">
        <v>4600.2</v>
      </c>
      <c r="K254" s="412">
        <f>INT($I254*J254)</f>
        <v>0</v>
      </c>
      <c r="L254" s="411">
        <v>17068.7</v>
      </c>
      <c r="M254" s="412">
        <f>INT($I254*L254)</f>
        <v>0</v>
      </c>
      <c r="N254" s="411">
        <v>701.9</v>
      </c>
      <c r="O254" s="412">
        <f>INT($I254*N254)</f>
        <v>0</v>
      </c>
      <c r="P254" s="411">
        <f>+J254+L254+N254</f>
        <v>22370.800000000003</v>
      </c>
      <c r="Q254" s="412">
        <f>K254+M254+O254</f>
        <v>0</v>
      </c>
      <c r="R254" s="412"/>
      <c r="S254" s="412"/>
      <c r="T254" s="412"/>
      <c r="U254" s="409" t="s">
        <v>0</v>
      </c>
      <c r="V254" s="617" t="str">
        <f>+IF(I254&lt;0,"ng","")</f>
        <v/>
      </c>
      <c r="W254" s="617"/>
    </row>
    <row r="255" spans="1:23" ht="24" hidden="1" customHeight="1">
      <c r="A255" s="372" t="s">
        <v>4347</v>
      </c>
      <c r="B255" s="413" t="s">
        <v>0</v>
      </c>
      <c r="C255" s="413" t="s">
        <v>702</v>
      </c>
      <c r="D255" s="413" t="s">
        <v>703</v>
      </c>
      <c r="E255" s="414" t="s">
        <v>704</v>
      </c>
      <c r="F255" s="415">
        <v>7364.32</v>
      </c>
      <c r="G255" s="415">
        <f>[5]내역서!F255</f>
        <v>7364.32</v>
      </c>
      <c r="H255" s="415">
        <f t="shared" si="396"/>
        <v>7364.32</v>
      </c>
      <c r="I255" s="415">
        <f>내역서!F255</f>
        <v>0</v>
      </c>
      <c r="J255" s="416">
        <v>4600.2</v>
      </c>
      <c r="K255" s="417">
        <f t="shared" si="397"/>
        <v>0</v>
      </c>
      <c r="L255" s="416">
        <v>17068.7</v>
      </c>
      <c r="M255" s="417">
        <f t="shared" si="398"/>
        <v>0</v>
      </c>
      <c r="N255" s="416">
        <v>701.9</v>
      </c>
      <c r="O255" s="417">
        <f t="shared" si="399"/>
        <v>0</v>
      </c>
      <c r="P255" s="416">
        <f t="shared" si="400"/>
        <v>22370.800000000003</v>
      </c>
      <c r="Q255" s="417">
        <f t="shared" si="419"/>
        <v>0</v>
      </c>
      <c r="R255" s="417">
        <f t="shared" ref="R255" si="432">I255-I254</f>
        <v>0</v>
      </c>
      <c r="S255" s="417">
        <f t="shared" ref="S255:T255" si="433">P255-P254</f>
        <v>0</v>
      </c>
      <c r="T255" s="417">
        <f t="shared" si="433"/>
        <v>0</v>
      </c>
      <c r="U255" s="414"/>
      <c r="V255" s="619" t="str">
        <f t="shared" ref="V255" si="434">+IF(I255&lt;0,"ng","")</f>
        <v/>
      </c>
      <c r="W255" s="619"/>
    </row>
    <row r="256" spans="1:23" s="401" customFormat="1" ht="24" hidden="1" customHeight="1">
      <c r="A256" s="366" t="s">
        <v>4348</v>
      </c>
      <c r="B256" s="408" t="s">
        <v>0</v>
      </c>
      <c r="C256" s="408" t="s">
        <v>2244</v>
      </c>
      <c r="D256" s="408" t="s">
        <v>0</v>
      </c>
      <c r="E256" s="409" t="s">
        <v>2104</v>
      </c>
      <c r="F256" s="410">
        <v>4995.5600000000004</v>
      </c>
      <c r="G256" s="410">
        <f>[5]내역서!F256</f>
        <v>4995.5600000000004</v>
      </c>
      <c r="H256" s="410">
        <f>G256</f>
        <v>4995.5600000000004</v>
      </c>
      <c r="I256" s="410">
        <f>내역서!F256</f>
        <v>0</v>
      </c>
      <c r="J256" s="411">
        <v>68999.399999999994</v>
      </c>
      <c r="K256" s="412">
        <f>INT($I256*J256)</f>
        <v>0</v>
      </c>
      <c r="L256" s="411">
        <v>52026.400000000001</v>
      </c>
      <c r="M256" s="412">
        <f>INT($I256*L256)</f>
        <v>0</v>
      </c>
      <c r="N256" s="411">
        <v>594</v>
      </c>
      <c r="O256" s="412">
        <f>INT($I256*N256)</f>
        <v>0</v>
      </c>
      <c r="P256" s="411">
        <f>+J256+L256+N256</f>
        <v>121619.79999999999</v>
      </c>
      <c r="Q256" s="412">
        <f>K256+M256+O256</f>
        <v>0</v>
      </c>
      <c r="R256" s="412"/>
      <c r="S256" s="412"/>
      <c r="T256" s="412"/>
      <c r="U256" s="409" t="s">
        <v>0</v>
      </c>
      <c r="V256" s="617" t="str">
        <f>+IF(I256&lt;0,"ng","")</f>
        <v/>
      </c>
      <c r="W256" s="617"/>
    </row>
    <row r="257" spans="1:23" ht="24" hidden="1" customHeight="1">
      <c r="A257" s="372" t="s">
        <v>4349</v>
      </c>
      <c r="B257" s="413" t="s">
        <v>0</v>
      </c>
      <c r="C257" s="413" t="s">
        <v>776</v>
      </c>
      <c r="D257" s="413" t="s">
        <v>0</v>
      </c>
      <c r="E257" s="414" t="s">
        <v>671</v>
      </c>
      <c r="F257" s="415">
        <v>4995.5600000000004</v>
      </c>
      <c r="G257" s="415">
        <f>[5]내역서!F257</f>
        <v>4995.5600000000004</v>
      </c>
      <c r="H257" s="415">
        <f t="shared" si="396"/>
        <v>4995.5600000000004</v>
      </c>
      <c r="I257" s="415">
        <f>내역서!F257</f>
        <v>0</v>
      </c>
      <c r="J257" s="416">
        <v>68999.399999999994</v>
      </c>
      <c r="K257" s="417">
        <f t="shared" si="397"/>
        <v>0</v>
      </c>
      <c r="L257" s="416">
        <v>52026.400000000001</v>
      </c>
      <c r="M257" s="417">
        <f t="shared" si="398"/>
        <v>0</v>
      </c>
      <c r="N257" s="416">
        <v>594</v>
      </c>
      <c r="O257" s="417">
        <f t="shared" si="399"/>
        <v>0</v>
      </c>
      <c r="P257" s="416">
        <f t="shared" si="400"/>
        <v>121619.79999999999</v>
      </c>
      <c r="Q257" s="417">
        <f t="shared" si="419"/>
        <v>0</v>
      </c>
      <c r="R257" s="417">
        <f t="shared" ref="R257" si="435">I257-I256</f>
        <v>0</v>
      </c>
      <c r="S257" s="417">
        <f t="shared" ref="S257:T257" si="436">P257-P256</f>
        <v>0</v>
      </c>
      <c r="T257" s="417">
        <f t="shared" si="436"/>
        <v>0</v>
      </c>
      <c r="U257" s="414"/>
      <c r="V257" s="619" t="str">
        <f t="shared" ref="V257" si="437">+IF(I257&lt;0,"ng","")</f>
        <v/>
      </c>
      <c r="W257" s="619"/>
    </row>
    <row r="258" spans="1:23" s="401" customFormat="1" ht="24" hidden="1" customHeight="1">
      <c r="A258" s="366" t="s">
        <v>4344</v>
      </c>
      <c r="B258" s="408" t="s">
        <v>0</v>
      </c>
      <c r="C258" s="408" t="s">
        <v>2163</v>
      </c>
      <c r="D258" s="408" t="s">
        <v>2165</v>
      </c>
      <c r="E258" s="409" t="s">
        <v>2104</v>
      </c>
      <c r="F258" s="410">
        <v>1125.54</v>
      </c>
      <c r="G258" s="410">
        <f>[5]내역서!F258</f>
        <v>1125.54</v>
      </c>
      <c r="H258" s="410">
        <f>G258</f>
        <v>1125.54</v>
      </c>
      <c r="I258" s="410">
        <f>내역서!F258</f>
        <v>0</v>
      </c>
      <c r="J258" s="411">
        <v>27220.799999999999</v>
      </c>
      <c r="K258" s="412">
        <f>INT($I258*J258)</f>
        <v>0</v>
      </c>
      <c r="L258" s="411">
        <v>14816.8</v>
      </c>
      <c r="M258" s="412">
        <f>INT($I258*L258)</f>
        <v>0</v>
      </c>
      <c r="N258" s="411">
        <v>0</v>
      </c>
      <c r="O258" s="412">
        <f>INT($I258*N258)</f>
        <v>0</v>
      </c>
      <c r="P258" s="411">
        <f>+J258+L258+N258</f>
        <v>42037.599999999999</v>
      </c>
      <c r="Q258" s="412">
        <f>K258+M258+O258</f>
        <v>0</v>
      </c>
      <c r="R258" s="412"/>
      <c r="S258" s="412"/>
      <c r="T258" s="412"/>
      <c r="U258" s="409" t="s">
        <v>0</v>
      </c>
      <c r="V258" s="617" t="str">
        <f>+IF(I258&lt;0,"ng","")</f>
        <v/>
      </c>
      <c r="W258" s="617"/>
    </row>
    <row r="259" spans="1:23" ht="24" hidden="1" customHeight="1">
      <c r="A259" s="372" t="s">
        <v>4349</v>
      </c>
      <c r="B259" s="413" t="s">
        <v>0</v>
      </c>
      <c r="C259" s="413" t="s">
        <v>706</v>
      </c>
      <c r="D259" s="413" t="s">
        <v>708</v>
      </c>
      <c r="E259" s="414" t="s">
        <v>671</v>
      </c>
      <c r="F259" s="415">
        <v>1125.54</v>
      </c>
      <c r="G259" s="415">
        <f>[5]내역서!F259</f>
        <v>1125.54</v>
      </c>
      <c r="H259" s="415">
        <f t="shared" si="396"/>
        <v>1125.54</v>
      </c>
      <c r="I259" s="415">
        <f>내역서!F259</f>
        <v>0</v>
      </c>
      <c r="J259" s="416">
        <v>27220.799999999999</v>
      </c>
      <c r="K259" s="417">
        <f t="shared" si="397"/>
        <v>0</v>
      </c>
      <c r="L259" s="416">
        <v>14816.8</v>
      </c>
      <c r="M259" s="417">
        <f t="shared" si="398"/>
        <v>0</v>
      </c>
      <c r="N259" s="416">
        <v>0</v>
      </c>
      <c r="O259" s="417">
        <f t="shared" si="399"/>
        <v>0</v>
      </c>
      <c r="P259" s="416">
        <f t="shared" si="400"/>
        <v>42037.599999999999</v>
      </c>
      <c r="Q259" s="417">
        <f t="shared" si="419"/>
        <v>0</v>
      </c>
      <c r="R259" s="417">
        <f t="shared" ref="R259" si="438">I259-I258</f>
        <v>0</v>
      </c>
      <c r="S259" s="417">
        <f t="shared" ref="S259:T259" si="439">P259-P258</f>
        <v>0</v>
      </c>
      <c r="T259" s="417">
        <f t="shared" si="439"/>
        <v>0</v>
      </c>
      <c r="U259" s="414"/>
      <c r="V259" s="619" t="str">
        <f t="shared" ref="V259" si="440">+IF(I259&lt;0,"ng","")</f>
        <v/>
      </c>
      <c r="W259" s="619"/>
    </row>
    <row r="260" spans="1:23" s="401" customFormat="1" ht="24" hidden="1" customHeight="1">
      <c r="A260" s="366" t="s">
        <v>4344</v>
      </c>
      <c r="B260" s="408" t="s">
        <v>0</v>
      </c>
      <c r="C260" s="408" t="s">
        <v>2163</v>
      </c>
      <c r="D260" s="408" t="s">
        <v>2164</v>
      </c>
      <c r="E260" s="409" t="s">
        <v>2104</v>
      </c>
      <c r="F260" s="410">
        <v>201.04</v>
      </c>
      <c r="G260" s="410">
        <f>[5]내역서!F260</f>
        <v>201.04</v>
      </c>
      <c r="H260" s="410">
        <f>G260</f>
        <v>201.04</v>
      </c>
      <c r="I260" s="410">
        <f>내역서!F260</f>
        <v>0</v>
      </c>
      <c r="J260" s="411">
        <v>25244</v>
      </c>
      <c r="K260" s="412">
        <f>INT($I260*J260)</f>
        <v>0</v>
      </c>
      <c r="L260" s="411">
        <v>14816.8</v>
      </c>
      <c r="M260" s="412">
        <f>INT($I260*L260)</f>
        <v>0</v>
      </c>
      <c r="N260" s="411">
        <v>0</v>
      </c>
      <c r="O260" s="412">
        <f>INT($I260*N260)</f>
        <v>0</v>
      </c>
      <c r="P260" s="411">
        <f>+J260+L260+N260</f>
        <v>40060.800000000003</v>
      </c>
      <c r="Q260" s="412">
        <f>K260+M260+O260</f>
        <v>0</v>
      </c>
      <c r="R260" s="412"/>
      <c r="S260" s="412"/>
      <c r="T260" s="412"/>
      <c r="U260" s="409" t="s">
        <v>0</v>
      </c>
      <c r="V260" s="617" t="str">
        <f>+IF(I260&lt;0,"ng","")</f>
        <v/>
      </c>
      <c r="W260" s="617"/>
    </row>
    <row r="261" spans="1:23" ht="24" hidden="1" customHeight="1">
      <c r="A261" s="372" t="s">
        <v>4298</v>
      </c>
      <c r="B261" s="413" t="s">
        <v>0</v>
      </c>
      <c r="C261" s="413" t="s">
        <v>706</v>
      </c>
      <c r="D261" s="413" t="s">
        <v>707</v>
      </c>
      <c r="E261" s="414" t="s">
        <v>671</v>
      </c>
      <c r="F261" s="415">
        <v>201.04</v>
      </c>
      <c r="G261" s="415">
        <f>[5]내역서!F261</f>
        <v>201.04</v>
      </c>
      <c r="H261" s="415">
        <f t="shared" si="396"/>
        <v>201.04</v>
      </c>
      <c r="I261" s="415">
        <f>내역서!F261</f>
        <v>0</v>
      </c>
      <c r="J261" s="416">
        <v>25244</v>
      </c>
      <c r="K261" s="417">
        <f t="shared" si="397"/>
        <v>0</v>
      </c>
      <c r="L261" s="416">
        <v>14816.8</v>
      </c>
      <c r="M261" s="417">
        <f t="shared" si="398"/>
        <v>0</v>
      </c>
      <c r="N261" s="416">
        <v>0</v>
      </c>
      <c r="O261" s="417">
        <f t="shared" si="399"/>
        <v>0</v>
      </c>
      <c r="P261" s="416">
        <f t="shared" si="400"/>
        <v>40060.800000000003</v>
      </c>
      <c r="Q261" s="417">
        <f t="shared" si="419"/>
        <v>0</v>
      </c>
      <c r="R261" s="417">
        <f t="shared" ref="R261" si="441">I261-I260</f>
        <v>0</v>
      </c>
      <c r="S261" s="417">
        <f t="shared" ref="S261:T261" si="442">P261-P260</f>
        <v>0</v>
      </c>
      <c r="T261" s="417">
        <f t="shared" si="442"/>
        <v>0</v>
      </c>
      <c r="U261" s="414"/>
      <c r="V261" s="619" t="str">
        <f t="shared" ref="V261" si="443">+IF(I261&lt;0,"ng","")</f>
        <v/>
      </c>
      <c r="W261" s="619"/>
    </row>
    <row r="262" spans="1:23" s="401" customFormat="1" ht="24" hidden="1" customHeight="1">
      <c r="A262" s="366" t="s">
        <v>4346</v>
      </c>
      <c r="B262" s="408" t="s">
        <v>0</v>
      </c>
      <c r="C262" s="408" t="s">
        <v>2166</v>
      </c>
      <c r="D262" s="408" t="s">
        <v>2167</v>
      </c>
      <c r="E262" s="409" t="s">
        <v>2104</v>
      </c>
      <c r="F262" s="410">
        <v>558.4</v>
      </c>
      <c r="G262" s="410">
        <f>[5]내역서!F262</f>
        <v>558.4</v>
      </c>
      <c r="H262" s="410">
        <f>G262</f>
        <v>558.4</v>
      </c>
      <c r="I262" s="410">
        <f>내역서!F262</f>
        <v>0</v>
      </c>
      <c r="J262" s="411">
        <v>5808.6</v>
      </c>
      <c r="K262" s="412">
        <f>INT($I262*J262)</f>
        <v>0</v>
      </c>
      <c r="L262" s="411">
        <v>12348.8</v>
      </c>
      <c r="M262" s="412">
        <f>INT($I262*L262)</f>
        <v>0</v>
      </c>
      <c r="N262" s="411">
        <v>0</v>
      </c>
      <c r="O262" s="412">
        <f>INT($I262*N262)</f>
        <v>0</v>
      </c>
      <c r="P262" s="411">
        <f>+J262+L262+N262</f>
        <v>18157.400000000001</v>
      </c>
      <c r="Q262" s="412">
        <f>K262+M262+O262</f>
        <v>0</v>
      </c>
      <c r="R262" s="412"/>
      <c r="S262" s="412"/>
      <c r="T262" s="412"/>
      <c r="U262" s="409" t="s">
        <v>0</v>
      </c>
      <c r="V262" s="617" t="str">
        <f>+IF(I262&lt;0,"ng","")</f>
        <v/>
      </c>
      <c r="W262" s="617"/>
    </row>
    <row r="263" spans="1:23" ht="24" hidden="1" customHeight="1">
      <c r="A263" s="372" t="s">
        <v>4349</v>
      </c>
      <c r="B263" s="413" t="s">
        <v>0</v>
      </c>
      <c r="C263" s="413" t="s">
        <v>709</v>
      </c>
      <c r="D263" s="413" t="s">
        <v>710</v>
      </c>
      <c r="E263" s="414" t="s">
        <v>671</v>
      </c>
      <c r="F263" s="415">
        <v>558.4</v>
      </c>
      <c r="G263" s="415">
        <f>[5]내역서!F263</f>
        <v>558.4</v>
      </c>
      <c r="H263" s="415">
        <f t="shared" si="396"/>
        <v>558.4</v>
      </c>
      <c r="I263" s="415">
        <f>내역서!F263</f>
        <v>0</v>
      </c>
      <c r="J263" s="416">
        <v>5808.6</v>
      </c>
      <c r="K263" s="417">
        <f t="shared" si="397"/>
        <v>0</v>
      </c>
      <c r="L263" s="416">
        <v>12348.8</v>
      </c>
      <c r="M263" s="417">
        <f t="shared" si="398"/>
        <v>0</v>
      </c>
      <c r="N263" s="416">
        <v>0</v>
      </c>
      <c r="O263" s="417">
        <f t="shared" si="399"/>
        <v>0</v>
      </c>
      <c r="P263" s="416">
        <f t="shared" si="400"/>
        <v>18157.400000000001</v>
      </c>
      <c r="Q263" s="417">
        <f t="shared" si="419"/>
        <v>0</v>
      </c>
      <c r="R263" s="417">
        <f t="shared" ref="R263" si="444">I263-I262</f>
        <v>0</v>
      </c>
      <c r="S263" s="417">
        <f t="shared" ref="S263:T263" si="445">P263-P262</f>
        <v>0</v>
      </c>
      <c r="T263" s="417">
        <f t="shared" si="445"/>
        <v>0</v>
      </c>
      <c r="U263" s="414"/>
      <c r="V263" s="619" t="str">
        <f t="shared" ref="V263" si="446">+IF(I263&lt;0,"ng","")</f>
        <v/>
      </c>
      <c r="W263" s="619"/>
    </row>
    <row r="264" spans="1:23" s="401" customFormat="1" ht="24" hidden="1" customHeight="1">
      <c r="A264" s="366" t="s">
        <v>4334</v>
      </c>
      <c r="B264" s="408" t="s">
        <v>0</v>
      </c>
      <c r="C264" s="408" t="s">
        <v>2166</v>
      </c>
      <c r="D264" s="408" t="s">
        <v>2168</v>
      </c>
      <c r="E264" s="409" t="s">
        <v>2104</v>
      </c>
      <c r="F264" s="410">
        <v>353.6</v>
      </c>
      <c r="G264" s="410">
        <f>[5]내역서!F264</f>
        <v>353.6</v>
      </c>
      <c r="H264" s="410">
        <f>G264</f>
        <v>353.6</v>
      </c>
      <c r="I264" s="410">
        <f>내역서!F264</f>
        <v>0</v>
      </c>
      <c r="J264" s="411">
        <v>5685.2</v>
      </c>
      <c r="K264" s="412">
        <f>INT($I264*J264)</f>
        <v>0</v>
      </c>
      <c r="L264" s="411">
        <v>11223.2</v>
      </c>
      <c r="M264" s="412">
        <f>INT($I264*L264)</f>
        <v>0</v>
      </c>
      <c r="N264" s="411">
        <v>0</v>
      </c>
      <c r="O264" s="412">
        <f>INT($I264*N264)</f>
        <v>0</v>
      </c>
      <c r="P264" s="411">
        <f>+J264+L264+N264</f>
        <v>16908.400000000001</v>
      </c>
      <c r="Q264" s="412">
        <f>K264+M264+O264</f>
        <v>0</v>
      </c>
      <c r="R264" s="412"/>
      <c r="S264" s="412"/>
      <c r="T264" s="412"/>
      <c r="U264" s="409" t="s">
        <v>0</v>
      </c>
      <c r="V264" s="617" t="str">
        <f>+IF(I264&lt;0,"ng","")</f>
        <v/>
      </c>
      <c r="W264" s="617"/>
    </row>
    <row r="265" spans="1:23" ht="24" hidden="1" customHeight="1">
      <c r="A265" s="372" t="s">
        <v>4350</v>
      </c>
      <c r="B265" s="413" t="s">
        <v>0</v>
      </c>
      <c r="C265" s="413" t="s">
        <v>709</v>
      </c>
      <c r="D265" s="413" t="s">
        <v>711</v>
      </c>
      <c r="E265" s="414" t="s">
        <v>671</v>
      </c>
      <c r="F265" s="415">
        <v>353.6</v>
      </c>
      <c r="G265" s="415">
        <f>[5]내역서!F265</f>
        <v>353.6</v>
      </c>
      <c r="H265" s="415">
        <f t="shared" si="396"/>
        <v>353.6</v>
      </c>
      <c r="I265" s="415">
        <f>내역서!F265</f>
        <v>0</v>
      </c>
      <c r="J265" s="416">
        <v>5685.2</v>
      </c>
      <c r="K265" s="417">
        <f t="shared" si="397"/>
        <v>0</v>
      </c>
      <c r="L265" s="416">
        <v>11223.2</v>
      </c>
      <c r="M265" s="417">
        <f t="shared" si="398"/>
        <v>0</v>
      </c>
      <c r="N265" s="416">
        <v>0</v>
      </c>
      <c r="O265" s="417">
        <f t="shared" si="399"/>
        <v>0</v>
      </c>
      <c r="P265" s="416">
        <f t="shared" si="400"/>
        <v>16908.400000000001</v>
      </c>
      <c r="Q265" s="417">
        <f t="shared" si="419"/>
        <v>0</v>
      </c>
      <c r="R265" s="417">
        <f t="shared" ref="R265" si="447">I265-I264</f>
        <v>0</v>
      </c>
      <c r="S265" s="417">
        <f t="shared" ref="S265:T265" si="448">P265-P264</f>
        <v>0</v>
      </c>
      <c r="T265" s="417">
        <f t="shared" si="448"/>
        <v>0</v>
      </c>
      <c r="U265" s="414"/>
      <c r="V265" s="619" t="str">
        <f t="shared" ref="V265" si="449">+IF(I265&lt;0,"ng","")</f>
        <v/>
      </c>
      <c r="W265" s="619"/>
    </row>
    <row r="266" spans="1:23" s="401" customFormat="1" ht="24" hidden="1" customHeight="1">
      <c r="A266" s="366" t="s">
        <v>4344</v>
      </c>
      <c r="B266" s="408" t="s">
        <v>0</v>
      </c>
      <c r="C266" s="408" t="s">
        <v>2247</v>
      </c>
      <c r="D266" s="408" t="s">
        <v>2248</v>
      </c>
      <c r="E266" s="409" t="s">
        <v>2104</v>
      </c>
      <c r="F266" s="410">
        <v>800.3</v>
      </c>
      <c r="G266" s="410">
        <f>[5]내역서!F266</f>
        <v>800.3</v>
      </c>
      <c r="H266" s="410">
        <f>G266</f>
        <v>800.3</v>
      </c>
      <c r="I266" s="410">
        <f>내역서!F266</f>
        <v>0</v>
      </c>
      <c r="J266" s="411">
        <v>22576.2</v>
      </c>
      <c r="K266" s="412">
        <f>INT($I266*J266)</f>
        <v>0</v>
      </c>
      <c r="L266" s="411">
        <v>21340</v>
      </c>
      <c r="M266" s="412">
        <f>INT($I266*L266)</f>
        <v>0</v>
      </c>
      <c r="N266" s="411">
        <v>0</v>
      </c>
      <c r="O266" s="412">
        <f>INT($I266*N266)</f>
        <v>0</v>
      </c>
      <c r="P266" s="411">
        <f>+J266+L266+N266</f>
        <v>43916.2</v>
      </c>
      <c r="Q266" s="412">
        <f>K266+M266+O266</f>
        <v>0</v>
      </c>
      <c r="R266" s="412"/>
      <c r="S266" s="412"/>
      <c r="T266" s="412"/>
      <c r="U266" s="409" t="s">
        <v>0</v>
      </c>
      <c r="V266" s="617" t="str">
        <f>+IF(I266&lt;0,"ng","")</f>
        <v/>
      </c>
      <c r="W266" s="617"/>
    </row>
    <row r="267" spans="1:23" ht="24" hidden="1" customHeight="1">
      <c r="A267" s="372" t="s">
        <v>2481</v>
      </c>
      <c r="B267" s="413" t="s">
        <v>0</v>
      </c>
      <c r="C267" s="413" t="s">
        <v>777</v>
      </c>
      <c r="D267" s="413" t="s">
        <v>778</v>
      </c>
      <c r="E267" s="414" t="s">
        <v>671</v>
      </c>
      <c r="F267" s="415">
        <v>800.3</v>
      </c>
      <c r="G267" s="415">
        <f>[5]내역서!F267</f>
        <v>800.3</v>
      </c>
      <c r="H267" s="415">
        <f t="shared" si="396"/>
        <v>800.3</v>
      </c>
      <c r="I267" s="415">
        <f>내역서!F267</f>
        <v>0</v>
      </c>
      <c r="J267" s="416">
        <v>22576.2</v>
      </c>
      <c r="K267" s="417">
        <f t="shared" ref="K267:K297" si="450">INT($I267*J267)</f>
        <v>0</v>
      </c>
      <c r="L267" s="416">
        <v>21340</v>
      </c>
      <c r="M267" s="417">
        <f t="shared" ref="M267:M297" si="451">INT($I267*L267)</f>
        <v>0</v>
      </c>
      <c r="N267" s="416">
        <v>0</v>
      </c>
      <c r="O267" s="417">
        <f t="shared" ref="O267:O297" si="452">INT($I267*N267)</f>
        <v>0</v>
      </c>
      <c r="P267" s="416">
        <f t="shared" si="400"/>
        <v>43916.2</v>
      </c>
      <c r="Q267" s="417">
        <f t="shared" si="419"/>
        <v>0</v>
      </c>
      <c r="R267" s="417">
        <f t="shared" ref="R267" si="453">I267-I266</f>
        <v>0</v>
      </c>
      <c r="S267" s="417">
        <f t="shared" ref="S267:T267" si="454">P267-P266</f>
        <v>0</v>
      </c>
      <c r="T267" s="417">
        <f t="shared" si="454"/>
        <v>0</v>
      </c>
      <c r="U267" s="414"/>
      <c r="V267" s="619" t="str">
        <f t="shared" ref="V267" si="455">+IF(I267&lt;0,"ng","")</f>
        <v/>
      </c>
      <c r="W267" s="619"/>
    </row>
    <row r="268" spans="1:23" s="401" customFormat="1" ht="24" hidden="1" customHeight="1">
      <c r="A268" s="366" t="s">
        <v>2523</v>
      </c>
      <c r="B268" s="408" t="s">
        <v>0</v>
      </c>
      <c r="C268" s="408" t="s">
        <v>2214</v>
      </c>
      <c r="D268" s="408" t="s">
        <v>2215</v>
      </c>
      <c r="E268" s="409" t="s">
        <v>2104</v>
      </c>
      <c r="F268" s="410">
        <v>335.67</v>
      </c>
      <c r="G268" s="410">
        <f>[5]내역서!F268</f>
        <v>335.67</v>
      </c>
      <c r="H268" s="410">
        <f>G268</f>
        <v>335.67</v>
      </c>
      <c r="I268" s="410">
        <f>내역서!F268</f>
        <v>0</v>
      </c>
      <c r="J268" s="411">
        <v>0</v>
      </c>
      <c r="K268" s="412">
        <f>INT($I268*J268)</f>
        <v>0</v>
      </c>
      <c r="L268" s="411">
        <v>735.6</v>
      </c>
      <c r="M268" s="412">
        <f>INT($I268*L268)</f>
        <v>0</v>
      </c>
      <c r="N268" s="411">
        <v>0</v>
      </c>
      <c r="O268" s="412">
        <f>INT($I268*N268)</f>
        <v>0</v>
      </c>
      <c r="P268" s="411">
        <f>+J268+L268+N268</f>
        <v>735.6</v>
      </c>
      <c r="Q268" s="412">
        <f>K268+M268+O268</f>
        <v>0</v>
      </c>
      <c r="R268" s="412"/>
      <c r="S268" s="412"/>
      <c r="T268" s="412"/>
      <c r="U268" s="409" t="s">
        <v>0</v>
      </c>
      <c r="V268" s="617" t="str">
        <f>+IF(I268&lt;0,"ng","")</f>
        <v/>
      </c>
      <c r="W268" s="617"/>
    </row>
    <row r="269" spans="1:23" ht="24" hidden="1" customHeight="1">
      <c r="A269" s="372" t="s">
        <v>2481</v>
      </c>
      <c r="B269" s="413" t="s">
        <v>0</v>
      </c>
      <c r="C269" s="413" t="s">
        <v>758</v>
      </c>
      <c r="D269" s="413" t="s">
        <v>759</v>
      </c>
      <c r="E269" s="414" t="s">
        <v>671</v>
      </c>
      <c r="F269" s="415">
        <v>335.67</v>
      </c>
      <c r="G269" s="415">
        <f>[5]내역서!F269</f>
        <v>335.67</v>
      </c>
      <c r="H269" s="415">
        <f t="shared" si="396"/>
        <v>335.67</v>
      </c>
      <c r="I269" s="415">
        <f>내역서!F269</f>
        <v>0</v>
      </c>
      <c r="J269" s="416">
        <v>0</v>
      </c>
      <c r="K269" s="417">
        <f t="shared" si="450"/>
        <v>0</v>
      </c>
      <c r="L269" s="416">
        <v>735.6</v>
      </c>
      <c r="M269" s="417">
        <f t="shared" si="451"/>
        <v>0</v>
      </c>
      <c r="N269" s="416">
        <v>0</v>
      </c>
      <c r="O269" s="417">
        <f t="shared" si="452"/>
        <v>0</v>
      </c>
      <c r="P269" s="416">
        <f t="shared" si="400"/>
        <v>735.6</v>
      </c>
      <c r="Q269" s="417">
        <f t="shared" si="419"/>
        <v>0</v>
      </c>
      <c r="R269" s="417">
        <f t="shared" ref="R269" si="456">I269-I268</f>
        <v>0</v>
      </c>
      <c r="S269" s="417">
        <f t="shared" ref="S269:T269" si="457">P269-P268</f>
        <v>0</v>
      </c>
      <c r="T269" s="417">
        <f t="shared" si="457"/>
        <v>0</v>
      </c>
      <c r="U269" s="414"/>
      <c r="V269" s="619" t="str">
        <f t="shared" ref="V269" si="458">+IF(I269&lt;0,"ng","")</f>
        <v/>
      </c>
      <c r="W269" s="619"/>
    </row>
    <row r="270" spans="1:23" s="401" customFormat="1" ht="24" hidden="1" customHeight="1">
      <c r="A270" s="366" t="s">
        <v>2523</v>
      </c>
      <c r="B270" s="408" t="s">
        <v>0</v>
      </c>
      <c r="C270" s="408" t="s">
        <v>2169</v>
      </c>
      <c r="D270" s="408" t="s">
        <v>2170</v>
      </c>
      <c r="E270" s="409" t="s">
        <v>6</v>
      </c>
      <c r="F270" s="410">
        <v>687.6</v>
      </c>
      <c r="G270" s="410">
        <f>[5]내역서!F270</f>
        <v>457.3</v>
      </c>
      <c r="H270" s="410">
        <f>G270</f>
        <v>457.3</v>
      </c>
      <c r="I270" s="410">
        <f>내역서!F270</f>
        <v>0</v>
      </c>
      <c r="J270" s="411">
        <v>4941.1000000000004</v>
      </c>
      <c r="K270" s="412">
        <f>INT($I270*J270)</f>
        <v>0</v>
      </c>
      <c r="L270" s="411">
        <v>13594.4</v>
      </c>
      <c r="M270" s="412">
        <f>INT($I270*L270)</f>
        <v>0</v>
      </c>
      <c r="N270" s="411">
        <v>0</v>
      </c>
      <c r="O270" s="412">
        <f>INT($I270*N270)</f>
        <v>0</v>
      </c>
      <c r="P270" s="411">
        <f>+J270+L270+N270</f>
        <v>18535.5</v>
      </c>
      <c r="Q270" s="412">
        <f>K270+M270+O270</f>
        <v>0</v>
      </c>
      <c r="R270" s="412"/>
      <c r="S270" s="412"/>
      <c r="T270" s="412"/>
      <c r="U270" s="409" t="s">
        <v>0</v>
      </c>
      <c r="V270" s="617" t="str">
        <f>+IF(I270&lt;0,"ng","")</f>
        <v/>
      </c>
      <c r="W270" s="617"/>
    </row>
    <row r="271" spans="1:23" ht="24" hidden="1" customHeight="1">
      <c r="A271" s="372" t="s">
        <v>2481</v>
      </c>
      <c r="B271" s="413" t="s">
        <v>0</v>
      </c>
      <c r="C271" s="413" t="s">
        <v>712</v>
      </c>
      <c r="D271" s="413" t="s">
        <v>713</v>
      </c>
      <c r="E271" s="414" t="s">
        <v>6</v>
      </c>
      <c r="F271" s="415">
        <v>687.6</v>
      </c>
      <c r="G271" s="415">
        <f>[5]내역서!F271</f>
        <v>457.3</v>
      </c>
      <c r="H271" s="415">
        <f t="shared" si="396"/>
        <v>457.3</v>
      </c>
      <c r="I271" s="415">
        <f>내역서!F271</f>
        <v>0</v>
      </c>
      <c r="J271" s="416">
        <v>4941.1000000000004</v>
      </c>
      <c r="K271" s="417">
        <f t="shared" si="450"/>
        <v>0</v>
      </c>
      <c r="L271" s="416">
        <v>13594.4</v>
      </c>
      <c r="M271" s="417">
        <f t="shared" si="451"/>
        <v>0</v>
      </c>
      <c r="N271" s="416">
        <v>0</v>
      </c>
      <c r="O271" s="417">
        <f t="shared" si="452"/>
        <v>0</v>
      </c>
      <c r="P271" s="416">
        <f t="shared" si="400"/>
        <v>18535.5</v>
      </c>
      <c r="Q271" s="417">
        <f t="shared" si="419"/>
        <v>0</v>
      </c>
      <c r="R271" s="417">
        <f t="shared" ref="R271" si="459">I271-I270</f>
        <v>0</v>
      </c>
      <c r="S271" s="417">
        <f t="shared" ref="S271:T271" si="460">P271-P270</f>
        <v>0</v>
      </c>
      <c r="T271" s="417">
        <f t="shared" si="460"/>
        <v>0</v>
      </c>
      <c r="U271" s="414"/>
      <c r="V271" s="619" t="str">
        <f t="shared" ref="V271" si="461">+IF(I271&lt;0,"ng","")</f>
        <v/>
      </c>
      <c r="W271" s="619"/>
    </row>
    <row r="272" spans="1:23" s="401" customFormat="1" ht="24" hidden="1" customHeight="1">
      <c r="A272" s="366" t="s">
        <v>2523</v>
      </c>
      <c r="B272" s="408" t="s">
        <v>0</v>
      </c>
      <c r="C272" s="408" t="s">
        <v>2171</v>
      </c>
      <c r="D272" s="408" t="s">
        <v>2172</v>
      </c>
      <c r="E272" s="409" t="s">
        <v>2104</v>
      </c>
      <c r="F272" s="410">
        <v>376.36</v>
      </c>
      <c r="G272" s="410">
        <f>[5]내역서!F272</f>
        <v>404.35</v>
      </c>
      <c r="H272" s="410">
        <f>G272</f>
        <v>404.35</v>
      </c>
      <c r="I272" s="410">
        <f>내역서!F272</f>
        <v>0</v>
      </c>
      <c r="J272" s="411">
        <v>1535.4</v>
      </c>
      <c r="K272" s="412">
        <f>INT($I272*J272)</f>
        <v>0</v>
      </c>
      <c r="L272" s="411">
        <v>24054.7</v>
      </c>
      <c r="M272" s="412">
        <f>INT($I272*L272)</f>
        <v>0</v>
      </c>
      <c r="N272" s="411">
        <v>0</v>
      </c>
      <c r="O272" s="412">
        <f>INT($I272*N272)</f>
        <v>0</v>
      </c>
      <c r="P272" s="411">
        <f>+J272+L272+N272</f>
        <v>25590.100000000002</v>
      </c>
      <c r="Q272" s="412">
        <f>K272+M272+O272</f>
        <v>0</v>
      </c>
      <c r="R272" s="412"/>
      <c r="S272" s="412"/>
      <c r="T272" s="412"/>
      <c r="U272" s="409" t="s">
        <v>0</v>
      </c>
      <c r="V272" s="617" t="str">
        <f>+IF(I272&lt;0,"ng","")</f>
        <v/>
      </c>
      <c r="W272" s="617"/>
    </row>
    <row r="273" spans="1:23" ht="24" hidden="1" customHeight="1">
      <c r="A273" s="372" t="s">
        <v>2481</v>
      </c>
      <c r="B273" s="413" t="s">
        <v>0</v>
      </c>
      <c r="C273" s="413" t="s">
        <v>714</v>
      </c>
      <c r="D273" s="413" t="s">
        <v>715</v>
      </c>
      <c r="E273" s="414" t="s">
        <v>671</v>
      </c>
      <c r="F273" s="415">
        <v>376.36</v>
      </c>
      <c r="G273" s="415">
        <f>[5]내역서!F273</f>
        <v>404.35000000000008</v>
      </c>
      <c r="H273" s="415">
        <f t="shared" si="396"/>
        <v>404.35000000000008</v>
      </c>
      <c r="I273" s="415">
        <f>내역서!F273</f>
        <v>0</v>
      </c>
      <c r="J273" s="416">
        <v>1535.4</v>
      </c>
      <c r="K273" s="417">
        <f t="shared" si="450"/>
        <v>0</v>
      </c>
      <c r="L273" s="416">
        <v>24054.7</v>
      </c>
      <c r="M273" s="417">
        <f t="shared" si="451"/>
        <v>0</v>
      </c>
      <c r="N273" s="416">
        <v>0</v>
      </c>
      <c r="O273" s="417">
        <f t="shared" si="452"/>
        <v>0</v>
      </c>
      <c r="P273" s="416">
        <f t="shared" si="400"/>
        <v>25590.100000000002</v>
      </c>
      <c r="Q273" s="417">
        <f t="shared" si="419"/>
        <v>0</v>
      </c>
      <c r="R273" s="417">
        <f t="shared" ref="R273" si="462">I273-I272</f>
        <v>0</v>
      </c>
      <c r="S273" s="417">
        <f t="shared" ref="S273:T273" si="463">P273-P272</f>
        <v>0</v>
      </c>
      <c r="T273" s="417">
        <f t="shared" si="463"/>
        <v>0</v>
      </c>
      <c r="U273" s="414"/>
      <c r="V273" s="619" t="str">
        <f t="shared" ref="V273" si="464">+IF(I273&lt;0,"ng","")</f>
        <v/>
      </c>
      <c r="W273" s="619"/>
    </row>
    <row r="274" spans="1:23" s="401" customFormat="1" ht="24" hidden="1" customHeight="1">
      <c r="A274" s="366" t="s">
        <v>4351</v>
      </c>
      <c r="B274" s="408" t="s">
        <v>0</v>
      </c>
      <c r="C274" s="408" t="s">
        <v>2185</v>
      </c>
      <c r="D274" s="408" t="s">
        <v>23</v>
      </c>
      <c r="E274" s="409" t="s">
        <v>1860</v>
      </c>
      <c r="F274" s="410">
        <v>1</v>
      </c>
      <c r="G274" s="410">
        <f>[5]내역서!F274</f>
        <v>1</v>
      </c>
      <c r="H274" s="410">
        <f>G274</f>
        <v>1</v>
      </c>
      <c r="I274" s="410">
        <f>내역서!F274</f>
        <v>0</v>
      </c>
      <c r="J274" s="411">
        <v>829222.7</v>
      </c>
      <c r="K274" s="412">
        <f>INT($I274*J274)</f>
        <v>0</v>
      </c>
      <c r="L274" s="411">
        <v>407831.2</v>
      </c>
      <c r="M274" s="412">
        <f>INT($I274*L274)</f>
        <v>0</v>
      </c>
      <c r="N274" s="411">
        <v>0</v>
      </c>
      <c r="O274" s="412">
        <f>INT($I274*N274)</f>
        <v>0</v>
      </c>
      <c r="P274" s="411">
        <f>+J274+L274+N274</f>
        <v>1237053.8999999999</v>
      </c>
      <c r="Q274" s="412">
        <f>K274+M274+O274</f>
        <v>0</v>
      </c>
      <c r="R274" s="412"/>
      <c r="S274" s="412"/>
      <c r="T274" s="412"/>
      <c r="U274" s="409" t="s">
        <v>0</v>
      </c>
      <c r="V274" s="617" t="str">
        <f>+IF(I274&lt;0,"ng","")</f>
        <v/>
      </c>
      <c r="W274" s="617"/>
    </row>
    <row r="275" spans="1:23" ht="24" hidden="1" customHeight="1">
      <c r="A275" s="372" t="s">
        <v>2481</v>
      </c>
      <c r="B275" s="413" t="s">
        <v>0</v>
      </c>
      <c r="C275" s="413" t="s">
        <v>728</v>
      </c>
      <c r="D275" s="413" t="s">
        <v>23</v>
      </c>
      <c r="E275" s="414" t="s">
        <v>729</v>
      </c>
      <c r="F275" s="415">
        <v>1</v>
      </c>
      <c r="G275" s="415">
        <f>[5]내역서!F275</f>
        <v>1</v>
      </c>
      <c r="H275" s="415">
        <f t="shared" si="396"/>
        <v>1</v>
      </c>
      <c r="I275" s="415">
        <f>내역서!F275</f>
        <v>0</v>
      </c>
      <c r="J275" s="416">
        <v>829222.7</v>
      </c>
      <c r="K275" s="417">
        <f t="shared" si="450"/>
        <v>0</v>
      </c>
      <c r="L275" s="416">
        <v>407831.2</v>
      </c>
      <c r="M275" s="417">
        <f t="shared" si="451"/>
        <v>0</v>
      </c>
      <c r="N275" s="416">
        <v>0</v>
      </c>
      <c r="O275" s="417">
        <f t="shared" si="452"/>
        <v>0</v>
      </c>
      <c r="P275" s="416">
        <f t="shared" si="400"/>
        <v>1237053.8999999999</v>
      </c>
      <c r="Q275" s="417">
        <f t="shared" si="419"/>
        <v>0</v>
      </c>
      <c r="R275" s="417">
        <f t="shared" ref="R275" si="465">I275-I274</f>
        <v>0</v>
      </c>
      <c r="S275" s="417">
        <f t="shared" ref="S275:T275" si="466">P275-P274</f>
        <v>0</v>
      </c>
      <c r="T275" s="417">
        <f t="shared" si="466"/>
        <v>0</v>
      </c>
      <c r="U275" s="414"/>
      <c r="V275" s="619" t="str">
        <f t="shared" ref="V275" si="467">+IF(I275&lt;0,"ng","")</f>
        <v/>
      </c>
      <c r="W275" s="619"/>
    </row>
    <row r="276" spans="1:23" s="401" customFormat="1" ht="24" hidden="1" customHeight="1">
      <c r="A276" s="366" t="s">
        <v>2523</v>
      </c>
      <c r="B276" s="408" t="s">
        <v>0</v>
      </c>
      <c r="C276" s="408" t="s">
        <v>2249</v>
      </c>
      <c r="D276" s="408" t="s">
        <v>24</v>
      </c>
      <c r="E276" s="409" t="s">
        <v>1860</v>
      </c>
      <c r="F276" s="410">
        <v>4</v>
      </c>
      <c r="G276" s="410">
        <f>[5]내역서!F276</f>
        <v>4</v>
      </c>
      <c r="H276" s="410">
        <f>G276</f>
        <v>4</v>
      </c>
      <c r="I276" s="410">
        <f>내역서!F276</f>
        <v>0</v>
      </c>
      <c r="J276" s="411">
        <v>2496835.1</v>
      </c>
      <c r="K276" s="412">
        <f>INT($I276*J276)</f>
        <v>0</v>
      </c>
      <c r="L276" s="411">
        <v>1267964.8</v>
      </c>
      <c r="M276" s="412">
        <f>INT($I276*L276)</f>
        <v>0</v>
      </c>
      <c r="N276" s="411">
        <v>0</v>
      </c>
      <c r="O276" s="412">
        <f>INT($I276*N276)</f>
        <v>0</v>
      </c>
      <c r="P276" s="411">
        <f>+J276+L276+N276</f>
        <v>3764799.9000000004</v>
      </c>
      <c r="Q276" s="412">
        <f>K276+M276+O276</f>
        <v>0</v>
      </c>
      <c r="R276" s="412"/>
      <c r="S276" s="412"/>
      <c r="T276" s="412"/>
      <c r="U276" s="409" t="s">
        <v>0</v>
      </c>
      <c r="V276" s="617" t="str">
        <f>+IF(I276&lt;0,"ng","")</f>
        <v/>
      </c>
      <c r="W276" s="617"/>
    </row>
    <row r="277" spans="1:23" ht="24" hidden="1" customHeight="1">
      <c r="A277" s="372" t="s">
        <v>4352</v>
      </c>
      <c r="B277" s="413" t="s">
        <v>0</v>
      </c>
      <c r="C277" s="413" t="s">
        <v>779</v>
      </c>
      <c r="D277" s="413" t="s">
        <v>24</v>
      </c>
      <c r="E277" s="414" t="s">
        <v>729</v>
      </c>
      <c r="F277" s="415">
        <v>4</v>
      </c>
      <c r="G277" s="415">
        <f>[5]내역서!F277</f>
        <v>4</v>
      </c>
      <c r="H277" s="415">
        <f t="shared" si="396"/>
        <v>4</v>
      </c>
      <c r="I277" s="415">
        <f>내역서!F277</f>
        <v>0</v>
      </c>
      <c r="J277" s="416">
        <v>2496835.1</v>
      </c>
      <c r="K277" s="417">
        <f t="shared" si="450"/>
        <v>0</v>
      </c>
      <c r="L277" s="416">
        <v>1267964.8</v>
      </c>
      <c r="M277" s="417">
        <f t="shared" si="451"/>
        <v>0</v>
      </c>
      <c r="N277" s="416">
        <v>0</v>
      </c>
      <c r="O277" s="417">
        <f t="shared" si="452"/>
        <v>0</v>
      </c>
      <c r="P277" s="416">
        <f t="shared" si="400"/>
        <v>3764799.9000000004</v>
      </c>
      <c r="Q277" s="417">
        <f t="shared" si="419"/>
        <v>0</v>
      </c>
      <c r="R277" s="417">
        <f t="shared" ref="R277" si="468">I277-I276</f>
        <v>0</v>
      </c>
      <c r="S277" s="417">
        <f t="shared" ref="S277:T277" si="469">P277-P276</f>
        <v>0</v>
      </c>
      <c r="T277" s="417">
        <f t="shared" si="469"/>
        <v>0</v>
      </c>
      <c r="U277" s="414"/>
      <c r="V277" s="619" t="str">
        <f t="shared" ref="V277" si="470">+IF(I277&lt;0,"ng","")</f>
        <v/>
      </c>
      <c r="W277" s="619"/>
    </row>
    <row r="278" spans="1:23" s="401" customFormat="1" ht="24" hidden="1" customHeight="1">
      <c r="A278" s="366" t="s">
        <v>4353</v>
      </c>
      <c r="B278" s="408" t="s">
        <v>0</v>
      </c>
      <c r="C278" s="408" t="s">
        <v>2187</v>
      </c>
      <c r="D278" s="408" t="s">
        <v>2188</v>
      </c>
      <c r="E278" s="409" t="s">
        <v>6</v>
      </c>
      <c r="F278" s="410">
        <v>67.5</v>
      </c>
      <c r="G278" s="410">
        <f>[5]내역서!F278</f>
        <v>67.5</v>
      </c>
      <c r="H278" s="410">
        <f>G278</f>
        <v>67.5</v>
      </c>
      <c r="I278" s="410">
        <f>내역서!F278</f>
        <v>0</v>
      </c>
      <c r="J278" s="411">
        <v>34355.599999999999</v>
      </c>
      <c r="K278" s="412">
        <f>INT($I278*J278)</f>
        <v>0</v>
      </c>
      <c r="L278" s="411">
        <v>42999.199999999997</v>
      </c>
      <c r="M278" s="412">
        <f>INT($I278*L278)</f>
        <v>0</v>
      </c>
      <c r="N278" s="411">
        <v>0</v>
      </c>
      <c r="O278" s="412">
        <f>INT($I278*N278)</f>
        <v>0</v>
      </c>
      <c r="P278" s="411">
        <f>+J278+L278+N278</f>
        <v>77354.799999999988</v>
      </c>
      <c r="Q278" s="412">
        <f>K278+M278+O278</f>
        <v>0</v>
      </c>
      <c r="R278" s="412"/>
      <c r="S278" s="412"/>
      <c r="T278" s="412"/>
      <c r="U278" s="409" t="s">
        <v>0</v>
      </c>
      <c r="V278" s="617" t="str">
        <f>+IF(I278&lt;0,"ng","")</f>
        <v/>
      </c>
      <c r="W278" s="617"/>
    </row>
    <row r="279" spans="1:23" ht="24" hidden="1" customHeight="1">
      <c r="A279" s="372" t="s">
        <v>2072</v>
      </c>
      <c r="B279" s="413" t="s">
        <v>0</v>
      </c>
      <c r="C279" s="413" t="s">
        <v>731</v>
      </c>
      <c r="D279" s="413" t="s">
        <v>732</v>
      </c>
      <c r="E279" s="414" t="s">
        <v>6</v>
      </c>
      <c r="F279" s="415">
        <v>67.5</v>
      </c>
      <c r="G279" s="415">
        <f>[5]내역서!F279</f>
        <v>67.5</v>
      </c>
      <c r="H279" s="415">
        <f t="shared" si="396"/>
        <v>67.5</v>
      </c>
      <c r="I279" s="415">
        <f>내역서!F279</f>
        <v>0</v>
      </c>
      <c r="J279" s="416">
        <v>34355.599999999999</v>
      </c>
      <c r="K279" s="417">
        <f t="shared" si="450"/>
        <v>0</v>
      </c>
      <c r="L279" s="416">
        <v>42999.199999999997</v>
      </c>
      <c r="M279" s="417">
        <f t="shared" si="451"/>
        <v>0</v>
      </c>
      <c r="N279" s="416">
        <v>0</v>
      </c>
      <c r="O279" s="417">
        <f t="shared" si="452"/>
        <v>0</v>
      </c>
      <c r="P279" s="416">
        <f t="shared" si="400"/>
        <v>77354.799999999988</v>
      </c>
      <c r="Q279" s="417">
        <f t="shared" si="419"/>
        <v>0</v>
      </c>
      <c r="R279" s="417">
        <f t="shared" ref="R279" si="471">I279-I278</f>
        <v>0</v>
      </c>
      <c r="S279" s="417">
        <f t="shared" ref="S279:T279" si="472">P279-P278</f>
        <v>0</v>
      </c>
      <c r="T279" s="417">
        <f t="shared" si="472"/>
        <v>0</v>
      </c>
      <c r="U279" s="414"/>
      <c r="V279" s="619" t="str">
        <f t="shared" ref="V279" si="473">+IF(I279&lt;0,"ng","")</f>
        <v/>
      </c>
      <c r="W279" s="619"/>
    </row>
    <row r="280" spans="1:23" s="401" customFormat="1" ht="24" hidden="1" customHeight="1">
      <c r="A280" s="366" t="s">
        <v>2523</v>
      </c>
      <c r="B280" s="408" t="s">
        <v>0</v>
      </c>
      <c r="C280" s="408" t="s">
        <v>2187</v>
      </c>
      <c r="D280" s="408" t="s">
        <v>2189</v>
      </c>
      <c r="E280" s="409" t="s">
        <v>6</v>
      </c>
      <c r="F280" s="410">
        <v>12.49</v>
      </c>
      <c r="G280" s="410">
        <f>[5]내역서!F280</f>
        <v>12.49</v>
      </c>
      <c r="H280" s="410">
        <f>G280</f>
        <v>12.49</v>
      </c>
      <c r="I280" s="410">
        <f>내역서!F280</f>
        <v>0</v>
      </c>
      <c r="J280" s="411">
        <v>34190.1</v>
      </c>
      <c r="K280" s="412">
        <f>INT($I280*J280)</f>
        <v>0</v>
      </c>
      <c r="L280" s="411">
        <v>42468.800000000003</v>
      </c>
      <c r="M280" s="412">
        <f>INT($I280*L280)</f>
        <v>0</v>
      </c>
      <c r="N280" s="411">
        <v>0</v>
      </c>
      <c r="O280" s="412">
        <f>INT($I280*N280)</f>
        <v>0</v>
      </c>
      <c r="P280" s="411">
        <f>+J280+L280+N280</f>
        <v>76658.899999999994</v>
      </c>
      <c r="Q280" s="412">
        <f>K280+M280+O280</f>
        <v>0</v>
      </c>
      <c r="R280" s="412"/>
      <c r="S280" s="412"/>
      <c r="T280" s="412"/>
      <c r="U280" s="409" t="s">
        <v>0</v>
      </c>
      <c r="V280" s="617" t="str">
        <f>+IF(I280&lt;0,"ng","")</f>
        <v/>
      </c>
      <c r="W280" s="617"/>
    </row>
    <row r="281" spans="1:23" ht="24" hidden="1" customHeight="1">
      <c r="A281" s="372" t="s">
        <v>4352</v>
      </c>
      <c r="B281" s="413" t="s">
        <v>0</v>
      </c>
      <c r="C281" s="413" t="s">
        <v>731</v>
      </c>
      <c r="D281" s="413" t="s">
        <v>733</v>
      </c>
      <c r="E281" s="414" t="s">
        <v>6</v>
      </c>
      <c r="F281" s="415">
        <v>12.49</v>
      </c>
      <c r="G281" s="415">
        <f>[5]내역서!F281</f>
        <v>12.49</v>
      </c>
      <c r="H281" s="415">
        <f t="shared" si="396"/>
        <v>12.49</v>
      </c>
      <c r="I281" s="415">
        <f>내역서!F281</f>
        <v>0</v>
      </c>
      <c r="J281" s="416">
        <v>34190.1</v>
      </c>
      <c r="K281" s="417">
        <f t="shared" si="450"/>
        <v>0</v>
      </c>
      <c r="L281" s="416">
        <v>42468.800000000003</v>
      </c>
      <c r="M281" s="417">
        <f t="shared" si="451"/>
        <v>0</v>
      </c>
      <c r="N281" s="416">
        <v>0</v>
      </c>
      <c r="O281" s="417">
        <f t="shared" si="452"/>
        <v>0</v>
      </c>
      <c r="P281" s="416">
        <f t="shared" si="400"/>
        <v>76658.899999999994</v>
      </c>
      <c r="Q281" s="417">
        <f t="shared" si="419"/>
        <v>0</v>
      </c>
      <c r="R281" s="417">
        <f t="shared" ref="R281" si="474">I281-I280</f>
        <v>0</v>
      </c>
      <c r="S281" s="417">
        <f t="shared" ref="S281:T281" si="475">P281-P280</f>
        <v>0</v>
      </c>
      <c r="T281" s="417">
        <f t="shared" si="475"/>
        <v>0</v>
      </c>
      <c r="U281" s="414"/>
      <c r="V281" s="619" t="str">
        <f t="shared" ref="V281" si="476">+IF(I281&lt;0,"ng","")</f>
        <v/>
      </c>
      <c r="W281" s="619"/>
    </row>
    <row r="282" spans="1:23" s="401" customFormat="1" ht="24" hidden="1" customHeight="1">
      <c r="A282" s="366" t="s">
        <v>2523</v>
      </c>
      <c r="B282" s="408" t="s">
        <v>0</v>
      </c>
      <c r="C282" s="408" t="s">
        <v>1920</v>
      </c>
      <c r="D282" s="408" t="s">
        <v>25</v>
      </c>
      <c r="E282" s="409" t="s">
        <v>1860</v>
      </c>
      <c r="F282" s="410">
        <v>2</v>
      </c>
      <c r="G282" s="410">
        <f>[5]내역서!F282</f>
        <v>2</v>
      </c>
      <c r="H282" s="410">
        <f>G282</f>
        <v>2</v>
      </c>
      <c r="I282" s="410">
        <f>내역서!F282</f>
        <v>0</v>
      </c>
      <c r="J282" s="411">
        <v>793086.7</v>
      </c>
      <c r="K282" s="412">
        <f>INT($I282*J282)</f>
        <v>0</v>
      </c>
      <c r="L282" s="411">
        <v>852737.6</v>
      </c>
      <c r="M282" s="412">
        <f>INT($I282*L282)</f>
        <v>0</v>
      </c>
      <c r="N282" s="411">
        <v>0</v>
      </c>
      <c r="O282" s="412">
        <f>INT($I282*N282)</f>
        <v>0</v>
      </c>
      <c r="P282" s="411">
        <f>+J282+L282+N282</f>
        <v>1645824.2999999998</v>
      </c>
      <c r="Q282" s="412">
        <f>K282+M282+O282</f>
        <v>0</v>
      </c>
      <c r="R282" s="412"/>
      <c r="S282" s="412"/>
      <c r="T282" s="412"/>
      <c r="U282" s="409" t="s">
        <v>0</v>
      </c>
      <c r="V282" s="617" t="str">
        <f>+IF(I282&lt;0,"ng","")</f>
        <v/>
      </c>
      <c r="W282" s="617"/>
    </row>
    <row r="283" spans="1:23" ht="24" hidden="1" customHeight="1">
      <c r="A283" s="372" t="s">
        <v>4354</v>
      </c>
      <c r="B283" s="413" t="s">
        <v>0</v>
      </c>
      <c r="C283" s="413" t="s">
        <v>735</v>
      </c>
      <c r="D283" s="413" t="s">
        <v>25</v>
      </c>
      <c r="E283" s="414" t="s">
        <v>729</v>
      </c>
      <c r="F283" s="415">
        <v>2</v>
      </c>
      <c r="G283" s="415">
        <f>[5]내역서!F283</f>
        <v>2</v>
      </c>
      <c r="H283" s="415">
        <f t="shared" si="396"/>
        <v>2</v>
      </c>
      <c r="I283" s="415">
        <f>내역서!F283</f>
        <v>0</v>
      </c>
      <c r="J283" s="416">
        <v>793086.7</v>
      </c>
      <c r="K283" s="417">
        <f t="shared" si="450"/>
        <v>0</v>
      </c>
      <c r="L283" s="416">
        <v>852737.6</v>
      </c>
      <c r="M283" s="417">
        <f t="shared" si="451"/>
        <v>0</v>
      </c>
      <c r="N283" s="416">
        <v>0</v>
      </c>
      <c r="O283" s="417">
        <f t="shared" si="452"/>
        <v>0</v>
      </c>
      <c r="P283" s="416">
        <f t="shared" si="400"/>
        <v>1645824.2999999998</v>
      </c>
      <c r="Q283" s="417">
        <f t="shared" si="419"/>
        <v>0</v>
      </c>
      <c r="R283" s="417">
        <f t="shared" ref="R283" si="477">I283-I282</f>
        <v>0</v>
      </c>
      <c r="S283" s="417">
        <f t="shared" ref="S283:T283" si="478">P283-P282</f>
        <v>0</v>
      </c>
      <c r="T283" s="417">
        <f t="shared" si="478"/>
        <v>0</v>
      </c>
      <c r="U283" s="414"/>
      <c r="V283" s="619" t="str">
        <f t="shared" ref="V283" si="479">+IF(I283&lt;0,"ng","")</f>
        <v/>
      </c>
      <c r="W283" s="619"/>
    </row>
    <row r="284" spans="1:23" s="401" customFormat="1" ht="24" hidden="1" customHeight="1">
      <c r="A284" s="366" t="s">
        <v>4355</v>
      </c>
      <c r="B284" s="408" t="s">
        <v>0</v>
      </c>
      <c r="C284" s="408" t="s">
        <v>1920</v>
      </c>
      <c r="D284" s="408" t="s">
        <v>26</v>
      </c>
      <c r="E284" s="409" t="s">
        <v>1860</v>
      </c>
      <c r="F284" s="410">
        <v>2</v>
      </c>
      <c r="G284" s="410">
        <f>[5]내역서!F284</f>
        <v>2</v>
      </c>
      <c r="H284" s="410">
        <f>G284</f>
        <v>2</v>
      </c>
      <c r="I284" s="410">
        <f>내역서!F284</f>
        <v>0</v>
      </c>
      <c r="J284" s="411">
        <v>902774.6</v>
      </c>
      <c r="K284" s="412">
        <f>INT($I284*J284)</f>
        <v>0</v>
      </c>
      <c r="L284" s="411">
        <v>971379.19999999995</v>
      </c>
      <c r="M284" s="412">
        <f>INT($I284*L284)</f>
        <v>0</v>
      </c>
      <c r="N284" s="411">
        <v>0</v>
      </c>
      <c r="O284" s="412">
        <f>INT($I284*N284)</f>
        <v>0</v>
      </c>
      <c r="P284" s="411">
        <f>+J284+L284+N284</f>
        <v>1874153.7999999998</v>
      </c>
      <c r="Q284" s="412">
        <f>K284+M284+O284</f>
        <v>0</v>
      </c>
      <c r="R284" s="412"/>
      <c r="S284" s="412"/>
      <c r="T284" s="412"/>
      <c r="U284" s="409" t="s">
        <v>0</v>
      </c>
      <c r="V284" s="617" t="str">
        <f>+IF(I284&lt;0,"ng","")</f>
        <v/>
      </c>
      <c r="W284" s="617"/>
    </row>
    <row r="285" spans="1:23" ht="24" hidden="1" customHeight="1">
      <c r="A285" s="372" t="s">
        <v>4356</v>
      </c>
      <c r="B285" s="413" t="s">
        <v>0</v>
      </c>
      <c r="C285" s="413" t="s">
        <v>735</v>
      </c>
      <c r="D285" s="413" t="s">
        <v>26</v>
      </c>
      <c r="E285" s="414" t="s">
        <v>729</v>
      </c>
      <c r="F285" s="415">
        <v>2</v>
      </c>
      <c r="G285" s="415">
        <f>[5]내역서!F285</f>
        <v>2</v>
      </c>
      <c r="H285" s="415">
        <f t="shared" si="396"/>
        <v>2</v>
      </c>
      <c r="I285" s="415">
        <f>내역서!F285</f>
        <v>0</v>
      </c>
      <c r="J285" s="416">
        <v>902774.6</v>
      </c>
      <c r="K285" s="417">
        <f t="shared" si="450"/>
        <v>0</v>
      </c>
      <c r="L285" s="416">
        <v>971379.19999999995</v>
      </c>
      <c r="M285" s="417">
        <f t="shared" si="451"/>
        <v>0</v>
      </c>
      <c r="N285" s="416">
        <v>0</v>
      </c>
      <c r="O285" s="417">
        <f t="shared" si="452"/>
        <v>0</v>
      </c>
      <c r="P285" s="416">
        <f t="shared" si="400"/>
        <v>1874153.7999999998</v>
      </c>
      <c r="Q285" s="417">
        <f t="shared" si="419"/>
        <v>0</v>
      </c>
      <c r="R285" s="417">
        <f t="shared" ref="R285" si="480">I285-I284</f>
        <v>0</v>
      </c>
      <c r="S285" s="417">
        <f t="shared" ref="S285:T285" si="481">P285-P284</f>
        <v>0</v>
      </c>
      <c r="T285" s="417">
        <f t="shared" si="481"/>
        <v>0</v>
      </c>
      <c r="U285" s="414"/>
      <c r="V285" s="619" t="str">
        <f t="shared" ref="V285" si="482">+IF(I285&lt;0,"ng","")</f>
        <v/>
      </c>
      <c r="W285" s="619"/>
    </row>
    <row r="286" spans="1:23" s="401" customFormat="1" ht="24" hidden="1" customHeight="1">
      <c r="A286" s="366" t="s">
        <v>2523</v>
      </c>
      <c r="B286" s="408" t="s">
        <v>0</v>
      </c>
      <c r="C286" s="408" t="s">
        <v>1920</v>
      </c>
      <c r="D286" s="408" t="s">
        <v>27</v>
      </c>
      <c r="E286" s="409" t="s">
        <v>1860</v>
      </c>
      <c r="F286" s="410">
        <v>5</v>
      </c>
      <c r="G286" s="410">
        <f>[5]내역서!F286</f>
        <v>5</v>
      </c>
      <c r="H286" s="410">
        <f>G286</f>
        <v>5</v>
      </c>
      <c r="I286" s="410">
        <f>내역서!F286</f>
        <v>0</v>
      </c>
      <c r="J286" s="411">
        <v>378080.4</v>
      </c>
      <c r="K286" s="412">
        <f>INT($I286*J286)</f>
        <v>0</v>
      </c>
      <c r="L286" s="411">
        <v>400416</v>
      </c>
      <c r="M286" s="412">
        <f>INT($I286*L286)</f>
        <v>0</v>
      </c>
      <c r="N286" s="411">
        <v>0</v>
      </c>
      <c r="O286" s="412">
        <f>INT($I286*N286)</f>
        <v>0</v>
      </c>
      <c r="P286" s="411">
        <f>+J286+L286+N286</f>
        <v>778496.4</v>
      </c>
      <c r="Q286" s="412">
        <f>K286+M286+O286</f>
        <v>0</v>
      </c>
      <c r="R286" s="412"/>
      <c r="S286" s="412"/>
      <c r="T286" s="412"/>
      <c r="U286" s="409" t="s">
        <v>0</v>
      </c>
      <c r="V286" s="617" t="str">
        <f>+IF(I286&lt;0,"ng","")</f>
        <v/>
      </c>
      <c r="W286" s="617"/>
    </row>
    <row r="287" spans="1:23" ht="24" hidden="1" customHeight="1">
      <c r="A287" s="372" t="s">
        <v>2481</v>
      </c>
      <c r="B287" s="413" t="s">
        <v>0</v>
      </c>
      <c r="C287" s="413" t="s">
        <v>735</v>
      </c>
      <c r="D287" s="413" t="s">
        <v>27</v>
      </c>
      <c r="E287" s="414" t="s">
        <v>729</v>
      </c>
      <c r="F287" s="415">
        <v>5</v>
      </c>
      <c r="G287" s="415">
        <f>[5]내역서!F287</f>
        <v>5</v>
      </c>
      <c r="H287" s="415">
        <f t="shared" si="396"/>
        <v>5</v>
      </c>
      <c r="I287" s="415">
        <f>내역서!F287</f>
        <v>0</v>
      </c>
      <c r="J287" s="416">
        <v>378080.4</v>
      </c>
      <c r="K287" s="417">
        <f t="shared" si="450"/>
        <v>0</v>
      </c>
      <c r="L287" s="416">
        <v>400416</v>
      </c>
      <c r="M287" s="417">
        <f t="shared" si="451"/>
        <v>0</v>
      </c>
      <c r="N287" s="416">
        <v>0</v>
      </c>
      <c r="O287" s="417">
        <f t="shared" si="452"/>
        <v>0</v>
      </c>
      <c r="P287" s="416">
        <f t="shared" si="400"/>
        <v>778496.4</v>
      </c>
      <c r="Q287" s="417">
        <f t="shared" si="419"/>
        <v>0</v>
      </c>
      <c r="R287" s="417">
        <f t="shared" ref="R287" si="483">I287-I286</f>
        <v>0</v>
      </c>
      <c r="S287" s="417">
        <f t="shared" ref="S287:T287" si="484">P287-P286</f>
        <v>0</v>
      </c>
      <c r="T287" s="417">
        <f t="shared" si="484"/>
        <v>0</v>
      </c>
      <c r="U287" s="414"/>
      <c r="V287" s="619" t="str">
        <f t="shared" ref="V287" si="485">+IF(I287&lt;0,"ng","")</f>
        <v/>
      </c>
      <c r="W287" s="619"/>
    </row>
    <row r="288" spans="1:23" s="401" customFormat="1" ht="24" hidden="1" customHeight="1">
      <c r="A288" s="366" t="s">
        <v>2055</v>
      </c>
      <c r="B288" s="408" t="s">
        <v>0</v>
      </c>
      <c r="C288" s="408" t="s">
        <v>2196</v>
      </c>
      <c r="D288" s="408" t="s">
        <v>2195</v>
      </c>
      <c r="E288" s="409" t="s">
        <v>2194</v>
      </c>
      <c r="F288" s="410">
        <v>5229</v>
      </c>
      <c r="G288" s="410">
        <f>[5]내역서!F288</f>
        <v>5229</v>
      </c>
      <c r="H288" s="410">
        <f>G288</f>
        <v>5229</v>
      </c>
      <c r="I288" s="410">
        <f>내역서!F288</f>
        <v>0</v>
      </c>
      <c r="J288" s="411">
        <v>258.5</v>
      </c>
      <c r="K288" s="412">
        <f>INT($I288*J288)</f>
        <v>0</v>
      </c>
      <c r="L288" s="411">
        <v>0</v>
      </c>
      <c r="M288" s="412">
        <f>INT($I288*L288)</f>
        <v>0</v>
      </c>
      <c r="N288" s="411">
        <v>0</v>
      </c>
      <c r="O288" s="412">
        <f>INT($I288*N288)</f>
        <v>0</v>
      </c>
      <c r="P288" s="411">
        <f>+J288+L288+N288</f>
        <v>258.5</v>
      </c>
      <c r="Q288" s="412">
        <f>K288+M288+O288</f>
        <v>0</v>
      </c>
      <c r="R288" s="412"/>
      <c r="S288" s="412"/>
      <c r="T288" s="412"/>
      <c r="U288" s="409" t="s">
        <v>0</v>
      </c>
      <c r="V288" s="617" t="str">
        <f>+IF(I288&lt;0,"ng","")</f>
        <v/>
      </c>
      <c r="W288" s="617"/>
    </row>
    <row r="289" spans="1:23" ht="24" hidden="1" customHeight="1">
      <c r="A289" s="372" t="s">
        <v>4356</v>
      </c>
      <c r="B289" s="413" t="s">
        <v>0</v>
      </c>
      <c r="C289" s="413" t="s">
        <v>740</v>
      </c>
      <c r="D289" s="413" t="s">
        <v>739</v>
      </c>
      <c r="E289" s="414" t="s">
        <v>738</v>
      </c>
      <c r="F289" s="415">
        <v>5229</v>
      </c>
      <c r="G289" s="415">
        <f>[5]내역서!F289</f>
        <v>5229</v>
      </c>
      <c r="H289" s="415">
        <f t="shared" si="396"/>
        <v>5229</v>
      </c>
      <c r="I289" s="415">
        <f>내역서!F289</f>
        <v>0</v>
      </c>
      <c r="J289" s="416">
        <v>258.5</v>
      </c>
      <c r="K289" s="417">
        <f t="shared" si="450"/>
        <v>0</v>
      </c>
      <c r="L289" s="416">
        <v>0</v>
      </c>
      <c r="M289" s="417">
        <f t="shared" si="451"/>
        <v>0</v>
      </c>
      <c r="N289" s="416">
        <v>0</v>
      </c>
      <c r="O289" s="417">
        <f t="shared" si="452"/>
        <v>0</v>
      </c>
      <c r="P289" s="416">
        <f t="shared" si="400"/>
        <v>258.5</v>
      </c>
      <c r="Q289" s="417">
        <f t="shared" si="419"/>
        <v>0</v>
      </c>
      <c r="R289" s="417">
        <f t="shared" ref="R289" si="486">I289-I288</f>
        <v>0</v>
      </c>
      <c r="S289" s="417">
        <f t="shared" ref="S289:T289" si="487">P289-P288</f>
        <v>0</v>
      </c>
      <c r="T289" s="417">
        <f t="shared" si="487"/>
        <v>0</v>
      </c>
      <c r="U289" s="414"/>
      <c r="V289" s="619" t="str">
        <f t="shared" ref="V289" si="488">+IF(I289&lt;0,"ng","")</f>
        <v/>
      </c>
      <c r="W289" s="619"/>
    </row>
    <row r="290" spans="1:23" s="460" customFormat="1" ht="24" hidden="1" customHeight="1">
      <c r="A290" s="366" t="s">
        <v>4357</v>
      </c>
      <c r="B290" s="408" t="s">
        <v>0</v>
      </c>
      <c r="C290" s="408" t="s">
        <v>2192</v>
      </c>
      <c r="D290" s="408" t="s">
        <v>2193</v>
      </c>
      <c r="E290" s="409" t="s">
        <v>2194</v>
      </c>
      <c r="F290" s="410">
        <v>30</v>
      </c>
      <c r="G290" s="410">
        <f>[5]내역서!F290</f>
        <v>30</v>
      </c>
      <c r="H290" s="410">
        <f>G290</f>
        <v>30</v>
      </c>
      <c r="I290" s="410">
        <f>내역서!F290</f>
        <v>0</v>
      </c>
      <c r="J290" s="411">
        <v>70</v>
      </c>
      <c r="K290" s="412">
        <f>INT($I290*J290)</f>
        <v>0</v>
      </c>
      <c r="L290" s="411">
        <v>0</v>
      </c>
      <c r="M290" s="412">
        <f>INT($I290*L290)</f>
        <v>0</v>
      </c>
      <c r="N290" s="411">
        <v>0</v>
      </c>
      <c r="O290" s="412">
        <f>INT($I290*N290)</f>
        <v>0</v>
      </c>
      <c r="P290" s="411">
        <f>+J290+L290+N290</f>
        <v>70</v>
      </c>
      <c r="Q290" s="412">
        <f>K290+M290+O290</f>
        <v>0</v>
      </c>
      <c r="R290" s="412"/>
      <c r="S290" s="412"/>
      <c r="T290" s="412"/>
      <c r="U290" s="409" t="s">
        <v>0</v>
      </c>
      <c r="V290" s="617" t="str">
        <f>+IF(I290&lt;0,"ng","")</f>
        <v/>
      </c>
      <c r="W290" s="617"/>
    </row>
    <row r="291" spans="1:23" s="73" customFormat="1" ht="24" hidden="1" customHeight="1">
      <c r="A291" s="372" t="s">
        <v>4358</v>
      </c>
      <c r="B291" s="413" t="s">
        <v>0</v>
      </c>
      <c r="C291" s="413" t="s">
        <v>736</v>
      </c>
      <c r="D291" s="413" t="s">
        <v>737</v>
      </c>
      <c r="E291" s="414" t="s">
        <v>738</v>
      </c>
      <c r="F291" s="415">
        <v>30</v>
      </c>
      <c r="G291" s="415">
        <f>[5]내역서!F291</f>
        <v>30</v>
      </c>
      <c r="H291" s="415">
        <f t="shared" si="396"/>
        <v>30</v>
      </c>
      <c r="I291" s="415">
        <f>내역서!F291</f>
        <v>0</v>
      </c>
      <c r="J291" s="416">
        <v>70</v>
      </c>
      <c r="K291" s="417">
        <f t="shared" si="450"/>
        <v>0</v>
      </c>
      <c r="L291" s="416">
        <v>0</v>
      </c>
      <c r="M291" s="417">
        <f t="shared" si="451"/>
        <v>0</v>
      </c>
      <c r="N291" s="416">
        <v>0</v>
      </c>
      <c r="O291" s="417">
        <f t="shared" si="452"/>
        <v>0</v>
      </c>
      <c r="P291" s="416">
        <f t="shared" si="400"/>
        <v>70</v>
      </c>
      <c r="Q291" s="417">
        <f t="shared" si="419"/>
        <v>0</v>
      </c>
      <c r="R291" s="417">
        <f t="shared" ref="R291" si="489">I291-I290</f>
        <v>0</v>
      </c>
      <c r="S291" s="417">
        <f t="shared" ref="S291:T291" si="490">P291-P290</f>
        <v>0</v>
      </c>
      <c r="T291" s="417">
        <f t="shared" si="490"/>
        <v>0</v>
      </c>
      <c r="U291" s="414"/>
      <c r="V291" s="619" t="str">
        <f t="shared" ref="V291" si="491">+IF(I291&lt;0,"ng","")</f>
        <v/>
      </c>
      <c r="W291" s="619"/>
    </row>
    <row r="292" spans="1:23" s="401" customFormat="1" ht="24" hidden="1" customHeight="1">
      <c r="A292" s="366" t="s">
        <v>2055</v>
      </c>
      <c r="B292" s="408" t="s">
        <v>0</v>
      </c>
      <c r="C292" s="408" t="s">
        <v>2192</v>
      </c>
      <c r="D292" s="408" t="s">
        <v>2195</v>
      </c>
      <c r="E292" s="409" t="s">
        <v>2194</v>
      </c>
      <c r="F292" s="410">
        <v>1252</v>
      </c>
      <c r="G292" s="410">
        <f>[5]내역서!F292</f>
        <v>1252</v>
      </c>
      <c r="H292" s="410">
        <f>G292</f>
        <v>1252</v>
      </c>
      <c r="I292" s="410">
        <f>내역서!F292</f>
        <v>0</v>
      </c>
      <c r="J292" s="411">
        <v>86.2</v>
      </c>
      <c r="K292" s="412">
        <f>INT($I292*J292)</f>
        <v>0</v>
      </c>
      <c r="L292" s="411">
        <v>0</v>
      </c>
      <c r="M292" s="412">
        <f>INT($I292*L292)</f>
        <v>0</v>
      </c>
      <c r="N292" s="411">
        <v>0</v>
      </c>
      <c r="O292" s="412">
        <f>INT($I292*N292)</f>
        <v>0</v>
      </c>
      <c r="P292" s="411">
        <f>+J292+L292+N292</f>
        <v>86.2</v>
      </c>
      <c r="Q292" s="412">
        <f>K292+M292+O292</f>
        <v>0</v>
      </c>
      <c r="R292" s="412"/>
      <c r="S292" s="412"/>
      <c r="T292" s="412"/>
      <c r="U292" s="409" t="s">
        <v>0</v>
      </c>
      <c r="V292" s="617" t="str">
        <f>+IF(I292&lt;0,"ng","")</f>
        <v/>
      </c>
      <c r="W292" s="617"/>
    </row>
    <row r="293" spans="1:23" ht="24" hidden="1" customHeight="1">
      <c r="A293" s="372" t="s">
        <v>4359</v>
      </c>
      <c r="B293" s="413" t="s">
        <v>0</v>
      </c>
      <c r="C293" s="413" t="s">
        <v>736</v>
      </c>
      <c r="D293" s="413" t="s">
        <v>739</v>
      </c>
      <c r="E293" s="414" t="s">
        <v>738</v>
      </c>
      <c r="F293" s="415">
        <v>1252</v>
      </c>
      <c r="G293" s="415">
        <f>[5]내역서!F293</f>
        <v>1252</v>
      </c>
      <c r="H293" s="415">
        <f t="shared" si="396"/>
        <v>1252</v>
      </c>
      <c r="I293" s="415">
        <f>내역서!F293</f>
        <v>0</v>
      </c>
      <c r="J293" s="416">
        <v>86.2</v>
      </c>
      <c r="K293" s="417">
        <f t="shared" si="450"/>
        <v>0</v>
      </c>
      <c r="L293" s="416">
        <v>0</v>
      </c>
      <c r="M293" s="417">
        <f t="shared" si="451"/>
        <v>0</v>
      </c>
      <c r="N293" s="416">
        <v>0</v>
      </c>
      <c r="O293" s="417">
        <f t="shared" si="452"/>
        <v>0</v>
      </c>
      <c r="P293" s="416">
        <f t="shared" si="400"/>
        <v>86.2</v>
      </c>
      <c r="Q293" s="417">
        <f t="shared" si="419"/>
        <v>0</v>
      </c>
      <c r="R293" s="417">
        <f t="shared" ref="R293" si="492">I293-I292</f>
        <v>0</v>
      </c>
      <c r="S293" s="417">
        <f t="shared" ref="S293:T293" si="493">P293-P292</f>
        <v>0</v>
      </c>
      <c r="T293" s="417">
        <f t="shared" si="493"/>
        <v>0</v>
      </c>
      <c r="U293" s="414"/>
      <c r="V293" s="619" t="str">
        <f t="shared" ref="V293" si="494">+IF(I293&lt;0,"ng","")</f>
        <v/>
      </c>
      <c r="W293" s="619"/>
    </row>
    <row r="294" spans="1:23" s="401" customFormat="1" ht="24" hidden="1" customHeight="1">
      <c r="A294" s="366" t="s">
        <v>4301</v>
      </c>
      <c r="B294" s="408" t="s">
        <v>0</v>
      </c>
      <c r="C294" s="408" t="s">
        <v>2204</v>
      </c>
      <c r="D294" s="408" t="s">
        <v>2205</v>
      </c>
      <c r="E294" s="409" t="s">
        <v>6</v>
      </c>
      <c r="F294" s="410">
        <v>80.53</v>
      </c>
      <c r="G294" s="410">
        <f>[5]내역서!F294</f>
        <v>80.53</v>
      </c>
      <c r="H294" s="410">
        <f>G294</f>
        <v>80.53</v>
      </c>
      <c r="I294" s="410">
        <f>내역서!F294</f>
        <v>0</v>
      </c>
      <c r="J294" s="411">
        <v>1289.2</v>
      </c>
      <c r="K294" s="412">
        <f>INT($I294*J294)</f>
        <v>0</v>
      </c>
      <c r="L294" s="411">
        <v>1479.2</v>
      </c>
      <c r="M294" s="412">
        <f>INT($I294*L294)</f>
        <v>0</v>
      </c>
      <c r="N294" s="411">
        <v>0</v>
      </c>
      <c r="O294" s="412">
        <f>INT($I294*N294)</f>
        <v>0</v>
      </c>
      <c r="P294" s="411">
        <f>+J294+L294+N294</f>
        <v>2768.4</v>
      </c>
      <c r="Q294" s="412">
        <f>K294+M294+O294</f>
        <v>0</v>
      </c>
      <c r="R294" s="412"/>
      <c r="S294" s="412"/>
      <c r="T294" s="412"/>
      <c r="U294" s="409" t="s">
        <v>0</v>
      </c>
      <c r="V294" s="617" t="str">
        <f>+IF(I294&lt;0,"ng","")</f>
        <v/>
      </c>
      <c r="W294" s="617"/>
    </row>
    <row r="295" spans="1:23" ht="24" hidden="1" customHeight="1">
      <c r="A295" s="372" t="s">
        <v>4356</v>
      </c>
      <c r="B295" s="413" t="s">
        <v>0</v>
      </c>
      <c r="C295" s="413" t="s">
        <v>748</v>
      </c>
      <c r="D295" s="413" t="s">
        <v>749</v>
      </c>
      <c r="E295" s="414" t="s">
        <v>6</v>
      </c>
      <c r="F295" s="415">
        <v>80.53</v>
      </c>
      <c r="G295" s="415">
        <f>[5]내역서!F295</f>
        <v>80.53</v>
      </c>
      <c r="H295" s="415">
        <f t="shared" si="396"/>
        <v>80.53</v>
      </c>
      <c r="I295" s="415">
        <f>내역서!F295</f>
        <v>0</v>
      </c>
      <c r="J295" s="416">
        <v>1289.2</v>
      </c>
      <c r="K295" s="417">
        <f t="shared" si="450"/>
        <v>0</v>
      </c>
      <c r="L295" s="416">
        <v>1479.2</v>
      </c>
      <c r="M295" s="417">
        <f t="shared" si="451"/>
        <v>0</v>
      </c>
      <c r="N295" s="416">
        <v>0</v>
      </c>
      <c r="O295" s="417">
        <f t="shared" si="452"/>
        <v>0</v>
      </c>
      <c r="P295" s="416">
        <f t="shared" si="400"/>
        <v>2768.4</v>
      </c>
      <c r="Q295" s="417">
        <f t="shared" si="419"/>
        <v>0</v>
      </c>
      <c r="R295" s="417">
        <f t="shared" ref="R295" si="495">I295-I294</f>
        <v>0</v>
      </c>
      <c r="S295" s="417">
        <f t="shared" ref="S295:T295" si="496">P295-P294</f>
        <v>0</v>
      </c>
      <c r="T295" s="417">
        <f t="shared" si="496"/>
        <v>0</v>
      </c>
      <c r="U295" s="414"/>
      <c r="V295" s="619" t="str">
        <f t="shared" ref="V295" si="497">+IF(I295&lt;0,"ng","")</f>
        <v/>
      </c>
      <c r="W295" s="619"/>
    </row>
    <row r="296" spans="1:23" s="401" customFormat="1" ht="24" hidden="1" customHeight="1">
      <c r="A296" s="366" t="s">
        <v>4295</v>
      </c>
      <c r="B296" s="408" t="s">
        <v>0</v>
      </c>
      <c r="C296" s="408" t="s">
        <v>2201</v>
      </c>
      <c r="D296" s="408" t="s">
        <v>2250</v>
      </c>
      <c r="E296" s="409" t="s">
        <v>1860</v>
      </c>
      <c r="F296" s="410">
        <v>1</v>
      </c>
      <c r="G296" s="410">
        <f>[5]내역서!F296</f>
        <v>1</v>
      </c>
      <c r="H296" s="410">
        <f>G296</f>
        <v>1</v>
      </c>
      <c r="I296" s="410">
        <f>내역서!F296</f>
        <v>0</v>
      </c>
      <c r="J296" s="411">
        <v>12014.6</v>
      </c>
      <c r="K296" s="412">
        <f>INT($I296*J296)</f>
        <v>0</v>
      </c>
      <c r="L296" s="411">
        <v>14829.6</v>
      </c>
      <c r="M296" s="412">
        <f>INT($I296*L296)</f>
        <v>0</v>
      </c>
      <c r="N296" s="411">
        <v>0</v>
      </c>
      <c r="O296" s="412">
        <f>INT($I296*N296)</f>
        <v>0</v>
      </c>
      <c r="P296" s="411">
        <f>+J296+L296+N296</f>
        <v>26844.2</v>
      </c>
      <c r="Q296" s="412">
        <f>K296+M296+O296</f>
        <v>0</v>
      </c>
      <c r="R296" s="412"/>
      <c r="S296" s="412"/>
      <c r="T296" s="412"/>
      <c r="U296" s="409" t="s">
        <v>0</v>
      </c>
      <c r="V296" s="617" t="str">
        <f>+IF(I296&lt;0,"ng","")</f>
        <v/>
      </c>
      <c r="W296" s="617"/>
    </row>
    <row r="297" spans="1:23" ht="24" hidden="1" customHeight="1">
      <c r="A297" s="372" t="s">
        <v>4298</v>
      </c>
      <c r="B297" s="413" t="s">
        <v>0</v>
      </c>
      <c r="C297" s="413" t="s">
        <v>745</v>
      </c>
      <c r="D297" s="413" t="s">
        <v>780</v>
      </c>
      <c r="E297" s="414" t="s">
        <v>729</v>
      </c>
      <c r="F297" s="415">
        <v>1</v>
      </c>
      <c r="G297" s="415">
        <f>[5]내역서!F297</f>
        <v>1</v>
      </c>
      <c r="H297" s="415">
        <f t="shared" si="396"/>
        <v>1</v>
      </c>
      <c r="I297" s="415">
        <f>내역서!F297</f>
        <v>0</v>
      </c>
      <c r="J297" s="416">
        <v>12014.6</v>
      </c>
      <c r="K297" s="417">
        <f t="shared" si="450"/>
        <v>0</v>
      </c>
      <c r="L297" s="416">
        <v>14829.6</v>
      </c>
      <c r="M297" s="417">
        <f t="shared" si="451"/>
        <v>0</v>
      </c>
      <c r="N297" s="416">
        <v>0</v>
      </c>
      <c r="O297" s="417">
        <f t="shared" si="452"/>
        <v>0</v>
      </c>
      <c r="P297" s="416">
        <f t="shared" si="400"/>
        <v>26844.2</v>
      </c>
      <c r="Q297" s="417">
        <f t="shared" si="419"/>
        <v>0</v>
      </c>
      <c r="R297" s="417">
        <f t="shared" ref="R297" si="498">I297-I296</f>
        <v>0</v>
      </c>
      <c r="S297" s="417">
        <f t="shared" ref="S297:T297" si="499">P297-P296</f>
        <v>0</v>
      </c>
      <c r="T297" s="417">
        <f t="shared" si="499"/>
        <v>0</v>
      </c>
      <c r="U297" s="414"/>
      <c r="V297" s="619" t="str">
        <f t="shared" ref="V297" si="500">+IF(I297&lt;0,"ng","")</f>
        <v/>
      </c>
      <c r="W297" s="619"/>
    </row>
    <row r="298" spans="1:23" s="401" customFormat="1" ht="24" hidden="1" customHeight="1">
      <c r="A298" s="366" t="s">
        <v>2523</v>
      </c>
      <c r="B298" s="408" t="s">
        <v>0</v>
      </c>
      <c r="C298" s="408" t="s">
        <v>2201</v>
      </c>
      <c r="D298" s="408" t="s">
        <v>2251</v>
      </c>
      <c r="E298" s="409" t="s">
        <v>1860</v>
      </c>
      <c r="F298" s="410">
        <v>4</v>
      </c>
      <c r="G298" s="410">
        <f>[5]내역서!F298</f>
        <v>4</v>
      </c>
      <c r="H298" s="410">
        <f>G298</f>
        <v>4</v>
      </c>
      <c r="I298" s="410">
        <f>내역서!F298</f>
        <v>0</v>
      </c>
      <c r="J298" s="411">
        <v>422826.8</v>
      </c>
      <c r="K298" s="412">
        <f>INT($I298*J298)</f>
        <v>0</v>
      </c>
      <c r="L298" s="411">
        <v>630284</v>
      </c>
      <c r="M298" s="412">
        <f>INT($I298*L298)</f>
        <v>0</v>
      </c>
      <c r="N298" s="411">
        <v>0</v>
      </c>
      <c r="O298" s="412">
        <f>INT($I298*N298)</f>
        <v>0</v>
      </c>
      <c r="P298" s="411">
        <f>+J298+L298+N298</f>
        <v>1053110.8</v>
      </c>
      <c r="Q298" s="412">
        <f>K298+M298+O298</f>
        <v>0</v>
      </c>
      <c r="R298" s="412"/>
      <c r="S298" s="412"/>
      <c r="T298" s="412"/>
      <c r="U298" s="409" t="s">
        <v>0</v>
      </c>
      <c r="V298" s="617" t="str">
        <f>+IF(I298&lt;0,"ng","")</f>
        <v/>
      </c>
      <c r="W298" s="617"/>
    </row>
    <row r="299" spans="1:23" ht="24" hidden="1" customHeight="1">
      <c r="A299" s="372" t="s">
        <v>2481</v>
      </c>
      <c r="B299" s="413" t="s">
        <v>0</v>
      </c>
      <c r="C299" s="413" t="s">
        <v>745</v>
      </c>
      <c r="D299" s="413" t="s">
        <v>781</v>
      </c>
      <c r="E299" s="414" t="s">
        <v>729</v>
      </c>
      <c r="F299" s="415">
        <v>4</v>
      </c>
      <c r="G299" s="415">
        <f>[5]내역서!F299</f>
        <v>4</v>
      </c>
      <c r="H299" s="415">
        <f t="shared" si="396"/>
        <v>4</v>
      </c>
      <c r="I299" s="415">
        <f>내역서!F299</f>
        <v>0</v>
      </c>
      <c r="J299" s="416">
        <v>422826.8</v>
      </c>
      <c r="K299" s="417">
        <f t="shared" ref="K299:K321" si="501">INT($I299*J299)</f>
        <v>0</v>
      </c>
      <c r="L299" s="416">
        <v>630284</v>
      </c>
      <c r="M299" s="417">
        <f t="shared" ref="M299:M321" si="502">INT($I299*L299)</f>
        <v>0</v>
      </c>
      <c r="N299" s="416">
        <v>0</v>
      </c>
      <c r="O299" s="417">
        <f t="shared" ref="O299:O321" si="503">INT($I299*N299)</f>
        <v>0</v>
      </c>
      <c r="P299" s="416">
        <f t="shared" ref="P299:Q321" si="504">+J299+L299+N299</f>
        <v>1053110.8</v>
      </c>
      <c r="Q299" s="417">
        <f t="shared" si="419"/>
        <v>0</v>
      </c>
      <c r="R299" s="417">
        <f t="shared" ref="R299" si="505">I299-I298</f>
        <v>0</v>
      </c>
      <c r="S299" s="417">
        <f t="shared" ref="S299:T299" si="506">P299-P298</f>
        <v>0</v>
      </c>
      <c r="T299" s="417">
        <f t="shared" si="506"/>
        <v>0</v>
      </c>
      <c r="U299" s="414"/>
      <c r="V299" s="619" t="str">
        <f t="shared" ref="V299" si="507">+IF(I299&lt;0,"ng","")</f>
        <v/>
      </c>
      <c r="W299" s="619"/>
    </row>
    <row r="300" spans="1:23" s="401" customFormat="1" ht="24" hidden="1" customHeight="1">
      <c r="A300" s="366" t="s">
        <v>2055</v>
      </c>
      <c r="B300" s="408" t="s">
        <v>0</v>
      </c>
      <c r="C300" s="408" t="s">
        <v>2201</v>
      </c>
      <c r="D300" s="408" t="s">
        <v>2198</v>
      </c>
      <c r="E300" s="409" t="s">
        <v>1860</v>
      </c>
      <c r="F300" s="410">
        <v>2</v>
      </c>
      <c r="G300" s="410">
        <f>[5]내역서!F300</f>
        <v>2</v>
      </c>
      <c r="H300" s="410">
        <f>G300</f>
        <v>2</v>
      </c>
      <c r="I300" s="410">
        <f>내역서!F300</f>
        <v>0</v>
      </c>
      <c r="J300" s="411">
        <v>753879.4</v>
      </c>
      <c r="K300" s="412">
        <f>INT($I300*J300)</f>
        <v>0</v>
      </c>
      <c r="L300" s="411">
        <v>1179002.3999999999</v>
      </c>
      <c r="M300" s="412">
        <f>INT($I300*L300)</f>
        <v>0</v>
      </c>
      <c r="N300" s="411">
        <v>0</v>
      </c>
      <c r="O300" s="412">
        <f>INT($I300*N300)</f>
        <v>0</v>
      </c>
      <c r="P300" s="411">
        <f>+J300+L300+N300</f>
        <v>1932881.7999999998</v>
      </c>
      <c r="Q300" s="412">
        <f>K300+M300+O300</f>
        <v>0</v>
      </c>
      <c r="R300" s="412"/>
      <c r="S300" s="412"/>
      <c r="T300" s="412"/>
      <c r="U300" s="409" t="s">
        <v>0</v>
      </c>
      <c r="V300" s="617" t="str">
        <f>+IF(I300&lt;0,"ng","")</f>
        <v/>
      </c>
      <c r="W300" s="617"/>
    </row>
    <row r="301" spans="1:23" ht="24" hidden="1" customHeight="1">
      <c r="A301" s="372" t="s">
        <v>2072</v>
      </c>
      <c r="B301" s="413" t="s">
        <v>0</v>
      </c>
      <c r="C301" s="413" t="s">
        <v>745</v>
      </c>
      <c r="D301" s="413" t="s">
        <v>742</v>
      </c>
      <c r="E301" s="414" t="s">
        <v>729</v>
      </c>
      <c r="F301" s="415">
        <v>2</v>
      </c>
      <c r="G301" s="415">
        <f>[5]내역서!F301</f>
        <v>2</v>
      </c>
      <c r="H301" s="415">
        <f t="shared" si="396"/>
        <v>2</v>
      </c>
      <c r="I301" s="415">
        <f>내역서!F301</f>
        <v>0</v>
      </c>
      <c r="J301" s="416">
        <v>753879.4</v>
      </c>
      <c r="K301" s="417">
        <f t="shared" si="501"/>
        <v>0</v>
      </c>
      <c r="L301" s="416">
        <v>1179002.3999999999</v>
      </c>
      <c r="M301" s="417">
        <f t="shared" si="502"/>
        <v>0</v>
      </c>
      <c r="N301" s="416">
        <v>0</v>
      </c>
      <c r="O301" s="417">
        <f t="shared" si="503"/>
        <v>0</v>
      </c>
      <c r="P301" s="416">
        <f t="shared" si="504"/>
        <v>1932881.7999999998</v>
      </c>
      <c r="Q301" s="417">
        <f t="shared" si="419"/>
        <v>0</v>
      </c>
      <c r="R301" s="417">
        <f t="shared" ref="R301" si="508">I301-I300</f>
        <v>0</v>
      </c>
      <c r="S301" s="417">
        <f t="shared" ref="S301:T301" si="509">P301-P300</f>
        <v>0</v>
      </c>
      <c r="T301" s="417">
        <f t="shared" si="509"/>
        <v>0</v>
      </c>
      <c r="U301" s="414"/>
      <c r="V301" s="619" t="str">
        <f t="shared" ref="V301" si="510">+IF(I301&lt;0,"ng","")</f>
        <v/>
      </c>
      <c r="W301" s="619"/>
    </row>
    <row r="302" spans="1:23" s="401" customFormat="1" ht="24" hidden="1" customHeight="1">
      <c r="A302" s="366" t="s">
        <v>2055</v>
      </c>
      <c r="B302" s="408" t="s">
        <v>0</v>
      </c>
      <c r="C302" s="408" t="s">
        <v>2191</v>
      </c>
      <c r="D302" s="408" t="s">
        <v>9</v>
      </c>
      <c r="E302" s="409" t="s">
        <v>6</v>
      </c>
      <c r="F302" s="410">
        <v>34</v>
      </c>
      <c r="G302" s="410">
        <f>[5]내역서!F302</f>
        <v>34</v>
      </c>
      <c r="H302" s="410">
        <f>G302</f>
        <v>34</v>
      </c>
      <c r="I302" s="410">
        <f>내역서!F302</f>
        <v>0</v>
      </c>
      <c r="J302" s="411">
        <v>9139.2999999999993</v>
      </c>
      <c r="K302" s="412">
        <f>INT($I302*J302)</f>
        <v>0</v>
      </c>
      <c r="L302" s="411">
        <v>4192.8</v>
      </c>
      <c r="M302" s="412">
        <f>INT($I302*L302)</f>
        <v>0</v>
      </c>
      <c r="N302" s="411">
        <v>0</v>
      </c>
      <c r="O302" s="412">
        <f>INT($I302*N302)</f>
        <v>0</v>
      </c>
      <c r="P302" s="411">
        <f>+J302+L302+N302</f>
        <v>13332.099999999999</v>
      </c>
      <c r="Q302" s="412">
        <f>K302+M302+O302</f>
        <v>0</v>
      </c>
      <c r="R302" s="412"/>
      <c r="S302" s="412"/>
      <c r="T302" s="412"/>
      <c r="U302" s="409" t="s">
        <v>0</v>
      </c>
      <c r="V302" s="617" t="str">
        <f>+IF(I302&lt;0,"ng","")</f>
        <v/>
      </c>
      <c r="W302" s="617"/>
    </row>
    <row r="303" spans="1:23" ht="24" hidden="1" customHeight="1">
      <c r="A303" s="372" t="s">
        <v>2481</v>
      </c>
      <c r="B303" s="413" t="s">
        <v>0</v>
      </c>
      <c r="C303" s="413" t="s">
        <v>734</v>
      </c>
      <c r="D303" s="413" t="s">
        <v>9</v>
      </c>
      <c r="E303" s="414" t="s">
        <v>6</v>
      </c>
      <c r="F303" s="415">
        <v>34</v>
      </c>
      <c r="G303" s="415">
        <f>[5]내역서!F303</f>
        <v>34</v>
      </c>
      <c r="H303" s="415">
        <f t="shared" si="396"/>
        <v>34</v>
      </c>
      <c r="I303" s="415">
        <f>내역서!F303</f>
        <v>0</v>
      </c>
      <c r="J303" s="416">
        <v>9139.2999999999993</v>
      </c>
      <c r="K303" s="417">
        <f t="shared" si="501"/>
        <v>0</v>
      </c>
      <c r="L303" s="416">
        <v>4192.8</v>
      </c>
      <c r="M303" s="417">
        <f t="shared" si="502"/>
        <v>0</v>
      </c>
      <c r="N303" s="416">
        <v>0</v>
      </c>
      <c r="O303" s="417">
        <f t="shared" si="503"/>
        <v>0</v>
      </c>
      <c r="P303" s="416">
        <f t="shared" si="504"/>
        <v>13332.099999999999</v>
      </c>
      <c r="Q303" s="417">
        <f t="shared" si="419"/>
        <v>0</v>
      </c>
      <c r="R303" s="417">
        <f t="shared" ref="R303" si="511">I303-I302</f>
        <v>0</v>
      </c>
      <c r="S303" s="417">
        <f t="shared" ref="S303:T303" si="512">P303-P302</f>
        <v>0</v>
      </c>
      <c r="T303" s="417">
        <f t="shared" si="512"/>
        <v>0</v>
      </c>
      <c r="U303" s="414"/>
      <c r="V303" s="619" t="str">
        <f t="shared" ref="V303" si="513">+IF(I303&lt;0,"ng","")</f>
        <v/>
      </c>
      <c r="W303" s="619"/>
    </row>
    <row r="304" spans="1:23" s="401" customFormat="1" ht="24" hidden="1" customHeight="1">
      <c r="A304" s="366" t="s">
        <v>2523</v>
      </c>
      <c r="B304" s="408" t="s">
        <v>0</v>
      </c>
      <c r="C304" s="408" t="s">
        <v>2252</v>
      </c>
      <c r="D304" s="408" t="s">
        <v>8</v>
      </c>
      <c r="E304" s="409" t="s">
        <v>1860</v>
      </c>
      <c r="F304" s="410">
        <v>1</v>
      </c>
      <c r="G304" s="410">
        <f>[5]내역서!F304</f>
        <v>1</v>
      </c>
      <c r="H304" s="410">
        <f>G304</f>
        <v>1</v>
      </c>
      <c r="I304" s="410">
        <f>내역서!F304</f>
        <v>0</v>
      </c>
      <c r="J304" s="411">
        <v>128867.6</v>
      </c>
      <c r="K304" s="412">
        <f>INT($I304*J304)</f>
        <v>0</v>
      </c>
      <c r="L304" s="411">
        <v>69739.199999999997</v>
      </c>
      <c r="M304" s="412">
        <f>INT($I304*L304)</f>
        <v>0</v>
      </c>
      <c r="N304" s="411">
        <v>0</v>
      </c>
      <c r="O304" s="412">
        <f>INT($I304*N304)</f>
        <v>0</v>
      </c>
      <c r="P304" s="411">
        <f>+J304+L304+N304</f>
        <v>198606.8</v>
      </c>
      <c r="Q304" s="412">
        <f>K304+M304+O304</f>
        <v>0</v>
      </c>
      <c r="R304" s="412"/>
      <c r="S304" s="412"/>
      <c r="T304" s="412"/>
      <c r="U304" s="409" t="s">
        <v>0</v>
      </c>
      <c r="V304" s="617" t="str">
        <f>+IF(I304&lt;0,"ng","")</f>
        <v/>
      </c>
      <c r="W304" s="617"/>
    </row>
    <row r="305" spans="1:23" ht="24" hidden="1" customHeight="1">
      <c r="A305" s="372" t="s">
        <v>2072</v>
      </c>
      <c r="B305" s="413" t="s">
        <v>0</v>
      </c>
      <c r="C305" s="413" t="s">
        <v>782</v>
      </c>
      <c r="D305" s="413" t="s">
        <v>8</v>
      </c>
      <c r="E305" s="414" t="s">
        <v>729</v>
      </c>
      <c r="F305" s="415">
        <v>1</v>
      </c>
      <c r="G305" s="415">
        <f>[5]내역서!F305</f>
        <v>1</v>
      </c>
      <c r="H305" s="415">
        <f t="shared" si="396"/>
        <v>1</v>
      </c>
      <c r="I305" s="415">
        <f>내역서!F305</f>
        <v>0</v>
      </c>
      <c r="J305" s="416">
        <v>128867.6</v>
      </c>
      <c r="K305" s="417">
        <f t="shared" si="501"/>
        <v>0</v>
      </c>
      <c r="L305" s="416">
        <v>69739.199999999997</v>
      </c>
      <c r="M305" s="417">
        <f t="shared" si="502"/>
        <v>0</v>
      </c>
      <c r="N305" s="416">
        <v>0</v>
      </c>
      <c r="O305" s="417">
        <f t="shared" si="503"/>
        <v>0</v>
      </c>
      <c r="P305" s="416">
        <f t="shared" si="504"/>
        <v>198606.8</v>
      </c>
      <c r="Q305" s="417">
        <f t="shared" si="419"/>
        <v>0</v>
      </c>
      <c r="R305" s="417">
        <f t="shared" ref="R305" si="514">I305-I304</f>
        <v>0</v>
      </c>
      <c r="S305" s="417">
        <f t="shared" ref="S305:T305" si="515">P305-P304</f>
        <v>0</v>
      </c>
      <c r="T305" s="417">
        <f t="shared" si="515"/>
        <v>0</v>
      </c>
      <c r="U305" s="414"/>
      <c r="V305" s="619" t="str">
        <f t="shared" ref="V305" si="516">+IF(I305&lt;0,"ng","")</f>
        <v/>
      </c>
      <c r="W305" s="619"/>
    </row>
    <row r="306" spans="1:23" s="401" customFormat="1" ht="24" hidden="1" customHeight="1">
      <c r="A306" s="366" t="s">
        <v>4357</v>
      </c>
      <c r="B306" s="408" t="s">
        <v>0</v>
      </c>
      <c r="C306" s="408" t="s">
        <v>2229</v>
      </c>
      <c r="D306" s="408" t="s">
        <v>2253</v>
      </c>
      <c r="E306" s="409" t="s">
        <v>6</v>
      </c>
      <c r="F306" s="410">
        <v>156</v>
      </c>
      <c r="G306" s="410">
        <f>[5]내역서!F306</f>
        <v>156</v>
      </c>
      <c r="H306" s="410">
        <f>G306</f>
        <v>156</v>
      </c>
      <c r="I306" s="410">
        <f>내역서!F306</f>
        <v>0</v>
      </c>
      <c r="J306" s="411">
        <v>19834.2</v>
      </c>
      <c r="K306" s="412">
        <f>INT($I306*J306)</f>
        <v>0</v>
      </c>
      <c r="L306" s="411">
        <v>46820</v>
      </c>
      <c r="M306" s="412">
        <f>INT($I306*L306)</f>
        <v>0</v>
      </c>
      <c r="N306" s="411">
        <v>0</v>
      </c>
      <c r="O306" s="412">
        <f>INT($I306*N306)</f>
        <v>0</v>
      </c>
      <c r="P306" s="411">
        <f>+J306+L306+N306</f>
        <v>66654.2</v>
      </c>
      <c r="Q306" s="412">
        <f>K306+M306+O306</f>
        <v>0</v>
      </c>
      <c r="R306" s="412"/>
      <c r="S306" s="412"/>
      <c r="T306" s="412"/>
      <c r="U306" s="409" t="s">
        <v>0</v>
      </c>
      <c r="V306" s="617" t="str">
        <f>+IF(I306&lt;0,"ng","")</f>
        <v/>
      </c>
      <c r="W306" s="617"/>
    </row>
    <row r="307" spans="1:23" ht="24" hidden="1" customHeight="1">
      <c r="A307" s="372" t="s">
        <v>2072</v>
      </c>
      <c r="B307" s="413" t="s">
        <v>0</v>
      </c>
      <c r="C307" s="413" t="s">
        <v>783</v>
      </c>
      <c r="D307" s="413" t="s">
        <v>784</v>
      </c>
      <c r="E307" s="414" t="s">
        <v>6</v>
      </c>
      <c r="F307" s="415">
        <v>156</v>
      </c>
      <c r="G307" s="415">
        <f>[5]내역서!F307</f>
        <v>156</v>
      </c>
      <c r="H307" s="415">
        <f t="shared" si="396"/>
        <v>156</v>
      </c>
      <c r="I307" s="415">
        <f>내역서!F307</f>
        <v>0</v>
      </c>
      <c r="J307" s="416">
        <v>19834.2</v>
      </c>
      <c r="K307" s="417">
        <f t="shared" si="501"/>
        <v>0</v>
      </c>
      <c r="L307" s="416">
        <v>46820</v>
      </c>
      <c r="M307" s="417">
        <f t="shared" si="502"/>
        <v>0</v>
      </c>
      <c r="N307" s="416">
        <v>0</v>
      </c>
      <c r="O307" s="417">
        <f t="shared" si="503"/>
        <v>0</v>
      </c>
      <c r="P307" s="416">
        <f t="shared" si="504"/>
        <v>66654.2</v>
      </c>
      <c r="Q307" s="417">
        <f t="shared" si="419"/>
        <v>0</v>
      </c>
      <c r="R307" s="417">
        <f t="shared" ref="R307" si="517">I307-I306</f>
        <v>0</v>
      </c>
      <c r="S307" s="417">
        <f t="shared" ref="S307:T307" si="518">P307-P306</f>
        <v>0</v>
      </c>
      <c r="T307" s="417">
        <f t="shared" si="518"/>
        <v>0</v>
      </c>
      <c r="U307" s="414"/>
      <c r="V307" s="619" t="str">
        <f t="shared" ref="V307" si="519">+IF(I307&lt;0,"ng","")</f>
        <v/>
      </c>
      <c r="W307" s="619"/>
    </row>
    <row r="308" spans="1:23" s="401" customFormat="1" ht="24" hidden="1" customHeight="1">
      <c r="A308" s="366" t="s">
        <v>4357</v>
      </c>
      <c r="B308" s="408" t="s">
        <v>0</v>
      </c>
      <c r="C308" s="408" t="s">
        <v>2217</v>
      </c>
      <c r="D308" s="408" t="s">
        <v>2</v>
      </c>
      <c r="E308" s="409" t="s">
        <v>2104</v>
      </c>
      <c r="F308" s="410">
        <v>6923.4</v>
      </c>
      <c r="G308" s="410">
        <f>[5]내역서!F308</f>
        <v>6923.4</v>
      </c>
      <c r="H308" s="410">
        <f>G308</f>
        <v>6923.4</v>
      </c>
      <c r="I308" s="410">
        <f>내역서!F308</f>
        <v>0</v>
      </c>
      <c r="J308" s="411">
        <v>0</v>
      </c>
      <c r="K308" s="412">
        <f>INT($I308*J308)</f>
        <v>0</v>
      </c>
      <c r="L308" s="411">
        <v>497.6</v>
      </c>
      <c r="M308" s="412">
        <f>INT($I308*L308)</f>
        <v>0</v>
      </c>
      <c r="N308" s="411">
        <v>0</v>
      </c>
      <c r="O308" s="412">
        <f>INT($I308*N308)</f>
        <v>0</v>
      </c>
      <c r="P308" s="411">
        <f>+J308+L308+N308</f>
        <v>497.6</v>
      </c>
      <c r="Q308" s="412">
        <f>K308+M308+O308</f>
        <v>0</v>
      </c>
      <c r="R308" s="412"/>
      <c r="S308" s="412"/>
      <c r="T308" s="412"/>
      <c r="U308" s="409" t="s">
        <v>0</v>
      </c>
      <c r="V308" s="617" t="str">
        <f>+IF(I308&lt;0,"ng","")</f>
        <v/>
      </c>
      <c r="W308" s="617"/>
    </row>
    <row r="309" spans="1:23" ht="24" hidden="1" customHeight="1">
      <c r="A309" s="372" t="s">
        <v>2481</v>
      </c>
      <c r="B309" s="413" t="s">
        <v>0</v>
      </c>
      <c r="C309" s="413" t="s">
        <v>761</v>
      </c>
      <c r="D309" s="413" t="s">
        <v>2</v>
      </c>
      <c r="E309" s="414" t="s">
        <v>671</v>
      </c>
      <c r="F309" s="415">
        <v>6923.4</v>
      </c>
      <c r="G309" s="415">
        <f>[5]내역서!F309</f>
        <v>6923.4</v>
      </c>
      <c r="H309" s="415">
        <f t="shared" si="396"/>
        <v>6923.4</v>
      </c>
      <c r="I309" s="415">
        <f>내역서!F309</f>
        <v>0</v>
      </c>
      <c r="J309" s="416">
        <v>0</v>
      </c>
      <c r="K309" s="417">
        <f t="shared" si="501"/>
        <v>0</v>
      </c>
      <c r="L309" s="416">
        <v>497.6</v>
      </c>
      <c r="M309" s="417">
        <f t="shared" si="502"/>
        <v>0</v>
      </c>
      <c r="N309" s="416">
        <v>0</v>
      </c>
      <c r="O309" s="417">
        <f t="shared" si="503"/>
        <v>0</v>
      </c>
      <c r="P309" s="416">
        <f t="shared" si="504"/>
        <v>497.6</v>
      </c>
      <c r="Q309" s="417">
        <f t="shared" si="419"/>
        <v>0</v>
      </c>
      <c r="R309" s="417">
        <f t="shared" ref="R309" si="520">I309-I308</f>
        <v>0</v>
      </c>
      <c r="S309" s="417">
        <f t="shared" ref="S309:T309" si="521">P309-P308</f>
        <v>0</v>
      </c>
      <c r="T309" s="417">
        <f t="shared" si="521"/>
        <v>0</v>
      </c>
      <c r="U309" s="414"/>
      <c r="V309" s="619" t="str">
        <f t="shared" ref="V309" si="522">+IF(I309&lt;0,"ng","")</f>
        <v/>
      </c>
      <c r="W309" s="619"/>
    </row>
    <row r="310" spans="1:23" s="401" customFormat="1" ht="24" hidden="1" customHeight="1">
      <c r="A310" s="366" t="s">
        <v>2523</v>
      </c>
      <c r="B310" s="408" t="s">
        <v>0</v>
      </c>
      <c r="C310" s="461" t="s">
        <v>2218</v>
      </c>
      <c r="D310" s="462"/>
      <c r="E310" s="419" t="s">
        <v>2104</v>
      </c>
      <c r="F310" s="411">
        <v>0</v>
      </c>
      <c r="G310" s="411">
        <f>[5]내역서!F310</f>
        <v>6322</v>
      </c>
      <c r="H310" s="411"/>
      <c r="I310" s="411">
        <f>내역서!F310</f>
        <v>0</v>
      </c>
      <c r="J310" s="411"/>
      <c r="K310" s="412">
        <f>INT($I310*J310)</f>
        <v>0</v>
      </c>
      <c r="L310" s="411">
        <v>2497</v>
      </c>
      <c r="M310" s="412">
        <f>INT($I310*L310)</f>
        <v>0</v>
      </c>
      <c r="N310" s="411">
        <v>75</v>
      </c>
      <c r="O310" s="412">
        <f>INT($I310*N310)</f>
        <v>0</v>
      </c>
      <c r="P310" s="420">
        <f>+J310+L310+N310</f>
        <v>2572</v>
      </c>
      <c r="Q310" s="412">
        <f>+K310+M310+O310</f>
        <v>0</v>
      </c>
      <c r="R310" s="412"/>
      <c r="S310" s="412"/>
      <c r="T310" s="412"/>
      <c r="U310" s="419" t="s">
        <v>0</v>
      </c>
      <c r="V310" s="617" t="str">
        <f>+IF(I310&lt;0,"ng","")</f>
        <v/>
      </c>
      <c r="W310" s="617"/>
    </row>
    <row r="311" spans="1:23" ht="24" hidden="1" customHeight="1">
      <c r="A311" s="372" t="s">
        <v>2481</v>
      </c>
      <c r="B311" s="424"/>
      <c r="C311" s="463" t="s">
        <v>4360</v>
      </c>
      <c r="D311" s="464"/>
      <c r="E311" s="422" t="s">
        <v>4361</v>
      </c>
      <c r="F311" s="416">
        <v>0</v>
      </c>
      <c r="G311" s="416">
        <f>[5]내역서!F311</f>
        <v>6322</v>
      </c>
      <c r="H311" s="416"/>
      <c r="I311" s="416">
        <f>내역서!F311</f>
        <v>0</v>
      </c>
      <c r="J311" s="416"/>
      <c r="K311" s="417">
        <f t="shared" si="501"/>
        <v>0</v>
      </c>
      <c r="L311" s="416">
        <v>2497</v>
      </c>
      <c r="M311" s="417">
        <f t="shared" si="502"/>
        <v>0</v>
      </c>
      <c r="N311" s="416">
        <v>75</v>
      </c>
      <c r="O311" s="417">
        <f t="shared" si="503"/>
        <v>0</v>
      </c>
      <c r="P311" s="423">
        <f t="shared" si="504"/>
        <v>2572</v>
      </c>
      <c r="Q311" s="417">
        <f t="shared" si="504"/>
        <v>0</v>
      </c>
      <c r="R311" s="417">
        <f t="shared" ref="R311" si="523">I311-I310</f>
        <v>0</v>
      </c>
      <c r="S311" s="417">
        <f t="shared" ref="S311:T311" si="524">P311-P310</f>
        <v>0</v>
      </c>
      <c r="T311" s="417">
        <f t="shared" si="524"/>
        <v>0</v>
      </c>
      <c r="U311" s="422"/>
      <c r="V311" s="619" t="str">
        <f t="shared" ref="V311" si="525">+IF(I311&lt;0,"ng","")</f>
        <v/>
      </c>
      <c r="W311" s="619"/>
    </row>
    <row r="312" spans="1:23" s="401" customFormat="1" ht="24" hidden="1" customHeight="1">
      <c r="A312" s="366" t="s">
        <v>4362</v>
      </c>
      <c r="B312" s="408" t="s">
        <v>0</v>
      </c>
      <c r="C312" s="408" t="s">
        <v>2223</v>
      </c>
      <c r="D312" s="408" t="s">
        <v>0</v>
      </c>
      <c r="E312" s="409" t="s">
        <v>1860</v>
      </c>
      <c r="F312" s="410">
        <v>20</v>
      </c>
      <c r="G312" s="410">
        <f>[5]내역서!F312</f>
        <v>20</v>
      </c>
      <c r="H312" s="410">
        <f>G312</f>
        <v>20</v>
      </c>
      <c r="I312" s="410">
        <f>내역서!F312</f>
        <v>0</v>
      </c>
      <c r="J312" s="411">
        <v>139970.5</v>
      </c>
      <c r="K312" s="412">
        <f>INT($I312*J312)</f>
        <v>0</v>
      </c>
      <c r="L312" s="411">
        <v>124923.2</v>
      </c>
      <c r="M312" s="412">
        <f>INT($I312*L312)</f>
        <v>0</v>
      </c>
      <c r="N312" s="411">
        <v>4755.1000000000004</v>
      </c>
      <c r="O312" s="412">
        <f>INT($I312*N312)</f>
        <v>0</v>
      </c>
      <c r="P312" s="411">
        <f>+J312+L312+N312</f>
        <v>269648.8</v>
      </c>
      <c r="Q312" s="412">
        <f>K312+M312+O312</f>
        <v>0</v>
      </c>
      <c r="R312" s="412"/>
      <c r="S312" s="412"/>
      <c r="T312" s="412"/>
      <c r="U312" s="409" t="s">
        <v>0</v>
      </c>
      <c r="V312" s="617" t="str">
        <f>+IF(I312&lt;0,"ng","")</f>
        <v/>
      </c>
      <c r="W312" s="617"/>
    </row>
    <row r="313" spans="1:23" ht="24" hidden="1" customHeight="1">
      <c r="A313" s="372" t="s">
        <v>2072</v>
      </c>
      <c r="B313" s="413" t="s">
        <v>0</v>
      </c>
      <c r="C313" s="413" t="s">
        <v>762</v>
      </c>
      <c r="D313" s="413" t="s">
        <v>0</v>
      </c>
      <c r="E313" s="414" t="s">
        <v>729</v>
      </c>
      <c r="F313" s="415">
        <v>20</v>
      </c>
      <c r="G313" s="415">
        <f>[5]내역서!F313</f>
        <v>20</v>
      </c>
      <c r="H313" s="415">
        <f>G313</f>
        <v>20</v>
      </c>
      <c r="I313" s="415">
        <f>내역서!F313</f>
        <v>0</v>
      </c>
      <c r="J313" s="416">
        <v>139970.5</v>
      </c>
      <c r="K313" s="417">
        <f t="shared" si="501"/>
        <v>0</v>
      </c>
      <c r="L313" s="416">
        <v>124923.2</v>
      </c>
      <c r="M313" s="417">
        <f t="shared" si="502"/>
        <v>0</v>
      </c>
      <c r="N313" s="416">
        <v>4755.1000000000004</v>
      </c>
      <c r="O313" s="417">
        <f t="shared" si="503"/>
        <v>0</v>
      </c>
      <c r="P313" s="416">
        <f t="shared" si="504"/>
        <v>269648.8</v>
      </c>
      <c r="Q313" s="417">
        <f t="shared" ref="Q313:Q379" si="526">K313+M313+O313</f>
        <v>0</v>
      </c>
      <c r="R313" s="417">
        <f t="shared" ref="R313" si="527">I313-I312</f>
        <v>0</v>
      </c>
      <c r="S313" s="417">
        <f t="shared" ref="S313:T313" si="528">P313-P312</f>
        <v>0</v>
      </c>
      <c r="T313" s="417">
        <f t="shared" si="528"/>
        <v>0</v>
      </c>
      <c r="U313" s="414"/>
      <c r="V313" s="619" t="str">
        <f t="shared" ref="V313" si="529">+IF(I313&lt;0,"ng","")</f>
        <v/>
      </c>
      <c r="W313" s="619"/>
    </row>
    <row r="314" spans="1:23" s="401" customFormat="1" ht="24" hidden="1" customHeight="1">
      <c r="A314" s="366" t="s">
        <v>2055</v>
      </c>
      <c r="B314" s="408" t="s">
        <v>0</v>
      </c>
      <c r="C314" s="408" t="s">
        <v>2224</v>
      </c>
      <c r="D314" s="408" t="s">
        <v>19</v>
      </c>
      <c r="E314" s="409" t="s">
        <v>18</v>
      </c>
      <c r="F314" s="410">
        <v>1078</v>
      </c>
      <c r="G314" s="410">
        <f>[5]내역서!F314</f>
        <v>240</v>
      </c>
      <c r="H314" s="410">
        <f>G314</f>
        <v>240</v>
      </c>
      <c r="I314" s="410">
        <f>내역서!F314</f>
        <v>0</v>
      </c>
      <c r="J314" s="411">
        <v>9216.5</v>
      </c>
      <c r="K314" s="412">
        <f>INT($I314*J314)</f>
        <v>0</v>
      </c>
      <c r="L314" s="411">
        <v>0</v>
      </c>
      <c r="M314" s="412">
        <f>INT($I314*L314)</f>
        <v>0</v>
      </c>
      <c r="N314" s="411">
        <v>0</v>
      </c>
      <c r="O314" s="412">
        <f>INT($I314*N314)</f>
        <v>0</v>
      </c>
      <c r="P314" s="411">
        <f>+J314+L314+N314</f>
        <v>9216.5</v>
      </c>
      <c r="Q314" s="412">
        <f>K314+M314+O314</f>
        <v>0</v>
      </c>
      <c r="R314" s="412"/>
      <c r="S314" s="412"/>
      <c r="T314" s="412"/>
      <c r="U314" s="409" t="s">
        <v>0</v>
      </c>
      <c r="V314" s="617" t="str">
        <f>+IF(I314&lt;0,"ng","")</f>
        <v/>
      </c>
      <c r="W314" s="617"/>
    </row>
    <row r="315" spans="1:23" ht="24" hidden="1" customHeight="1">
      <c r="A315" s="372" t="s">
        <v>4363</v>
      </c>
      <c r="B315" s="413" t="s">
        <v>0</v>
      </c>
      <c r="C315" s="413" t="s">
        <v>763</v>
      </c>
      <c r="D315" s="413" t="s">
        <v>19</v>
      </c>
      <c r="E315" s="414" t="s">
        <v>18</v>
      </c>
      <c r="F315" s="415">
        <v>1078</v>
      </c>
      <c r="G315" s="415">
        <f>[5]내역서!F315</f>
        <v>240</v>
      </c>
      <c r="H315" s="415">
        <f>G315</f>
        <v>240</v>
      </c>
      <c r="I315" s="415">
        <f>내역서!F315</f>
        <v>0</v>
      </c>
      <c r="J315" s="416">
        <v>9216.5</v>
      </c>
      <c r="K315" s="417">
        <f t="shared" si="501"/>
        <v>0</v>
      </c>
      <c r="L315" s="416">
        <v>0</v>
      </c>
      <c r="M315" s="417">
        <f t="shared" si="502"/>
        <v>0</v>
      </c>
      <c r="N315" s="416">
        <v>0</v>
      </c>
      <c r="O315" s="417">
        <f t="shared" si="503"/>
        <v>0</v>
      </c>
      <c r="P315" s="416">
        <f t="shared" si="504"/>
        <v>9216.5</v>
      </c>
      <c r="Q315" s="417">
        <f t="shared" si="526"/>
        <v>0</v>
      </c>
      <c r="R315" s="417">
        <f t="shared" ref="R315" si="530">I315-I314</f>
        <v>0</v>
      </c>
      <c r="S315" s="417">
        <f t="shared" ref="S315:T315" si="531">P315-P314</f>
        <v>0</v>
      </c>
      <c r="T315" s="417">
        <f t="shared" si="531"/>
        <v>0</v>
      </c>
      <c r="U315" s="414"/>
      <c r="V315" s="619" t="str">
        <f t="shared" ref="V315" si="532">+IF(I315&lt;0,"ng","")</f>
        <v/>
      </c>
      <c r="W315" s="619"/>
    </row>
    <row r="316" spans="1:23" s="401" customFormat="1" ht="24" hidden="1" customHeight="1">
      <c r="A316" s="366" t="s">
        <v>2055</v>
      </c>
      <c r="B316" s="408" t="s">
        <v>0</v>
      </c>
      <c r="C316" s="408" t="s">
        <v>2224</v>
      </c>
      <c r="D316" s="408" t="s">
        <v>30</v>
      </c>
      <c r="E316" s="409" t="s">
        <v>18</v>
      </c>
      <c r="F316" s="410"/>
      <c r="G316" s="410">
        <f>[5]내역서!F316</f>
        <v>23</v>
      </c>
      <c r="H316" s="410">
        <v>0</v>
      </c>
      <c r="I316" s="410">
        <f>내역서!F316</f>
        <v>0</v>
      </c>
      <c r="J316" s="411">
        <v>7493.8</v>
      </c>
      <c r="K316" s="412">
        <f>INT($I316*J316)</f>
        <v>0</v>
      </c>
      <c r="L316" s="411">
        <v>0</v>
      </c>
      <c r="M316" s="412">
        <f>INT($I316*L316)</f>
        <v>0</v>
      </c>
      <c r="N316" s="411">
        <v>0</v>
      </c>
      <c r="O316" s="412">
        <f>INT($I316*N316)</f>
        <v>0</v>
      </c>
      <c r="P316" s="411">
        <f>+J316+L316+N316</f>
        <v>7493.8</v>
      </c>
      <c r="Q316" s="412">
        <f>K316+M316+O316</f>
        <v>0</v>
      </c>
      <c r="R316" s="412"/>
      <c r="S316" s="412"/>
      <c r="T316" s="412"/>
      <c r="U316" s="628" t="s">
        <v>2136</v>
      </c>
      <c r="V316" s="617" t="str">
        <f>+IF(I316&lt;0,"ng","")</f>
        <v/>
      </c>
      <c r="W316" s="617"/>
    </row>
    <row r="317" spans="1:23" ht="24" hidden="1" customHeight="1">
      <c r="A317" s="372" t="s">
        <v>2219</v>
      </c>
      <c r="B317" s="413" t="s">
        <v>0</v>
      </c>
      <c r="C317" s="413" t="s">
        <v>763</v>
      </c>
      <c r="D317" s="413" t="s">
        <v>2226</v>
      </c>
      <c r="E317" s="414" t="s">
        <v>18</v>
      </c>
      <c r="F317" s="415"/>
      <c r="G317" s="415">
        <f>[5]내역서!F317</f>
        <v>23</v>
      </c>
      <c r="H317" s="415">
        <v>0</v>
      </c>
      <c r="I317" s="415">
        <f>내역서!F317</f>
        <v>0</v>
      </c>
      <c r="J317" s="416">
        <v>7493.8</v>
      </c>
      <c r="K317" s="417">
        <f t="shared" ref="K317:K319" si="533">INT($I317*J317)</f>
        <v>0</v>
      </c>
      <c r="L317" s="416">
        <v>0</v>
      </c>
      <c r="M317" s="417">
        <f t="shared" ref="M317:M319" si="534">INT($I317*L317)</f>
        <v>0</v>
      </c>
      <c r="N317" s="416">
        <v>0</v>
      </c>
      <c r="O317" s="417">
        <f t="shared" ref="O317:O319" si="535">INT($I317*N317)</f>
        <v>0</v>
      </c>
      <c r="P317" s="416">
        <f t="shared" ref="P317:P319" si="536">+J317+L317+N317</f>
        <v>7493.8</v>
      </c>
      <c r="Q317" s="417">
        <f t="shared" ref="Q317:Q319" si="537">K317+M317+O317</f>
        <v>0</v>
      </c>
      <c r="R317" s="417">
        <f t="shared" ref="R317" si="538">I317-I316</f>
        <v>0</v>
      </c>
      <c r="S317" s="417">
        <f t="shared" ref="S317:T317" si="539">P317-P316</f>
        <v>0</v>
      </c>
      <c r="T317" s="417">
        <f t="shared" si="539"/>
        <v>0</v>
      </c>
      <c r="U317" s="629" t="s">
        <v>632</v>
      </c>
      <c r="V317" s="619" t="str">
        <f t="shared" ref="V317" si="540">+IF(I317&lt;0,"ng","")</f>
        <v/>
      </c>
      <c r="W317" s="619"/>
    </row>
    <row r="318" spans="1:23" s="401" customFormat="1" ht="24" hidden="1" customHeight="1">
      <c r="A318" s="366" t="s">
        <v>2523</v>
      </c>
      <c r="B318" s="408" t="s">
        <v>0</v>
      </c>
      <c r="C318" s="408" t="s">
        <v>2224</v>
      </c>
      <c r="D318" s="408" t="s">
        <v>2227</v>
      </c>
      <c r="E318" s="409" t="s">
        <v>18</v>
      </c>
      <c r="F318" s="410"/>
      <c r="G318" s="410">
        <f>[5]내역서!F318</f>
        <v>106</v>
      </c>
      <c r="H318" s="410">
        <v>0</v>
      </c>
      <c r="I318" s="410">
        <f>내역서!F318</f>
        <v>0</v>
      </c>
      <c r="J318" s="411">
        <v>6790</v>
      </c>
      <c r="K318" s="412">
        <f>INT($I318*J318)</f>
        <v>0</v>
      </c>
      <c r="L318" s="411">
        <v>0</v>
      </c>
      <c r="M318" s="412">
        <f>INT($I318*L318)</f>
        <v>0</v>
      </c>
      <c r="N318" s="411">
        <v>0</v>
      </c>
      <c r="O318" s="412">
        <f>INT($I318*N318)</f>
        <v>0</v>
      </c>
      <c r="P318" s="411">
        <f>+J318+L318+N318</f>
        <v>6790</v>
      </c>
      <c r="Q318" s="412">
        <f>K318+M318+O318</f>
        <v>0</v>
      </c>
      <c r="R318" s="412"/>
      <c r="S318" s="412"/>
      <c r="T318" s="412"/>
      <c r="U318" s="409" t="s">
        <v>0</v>
      </c>
      <c r="V318" s="617" t="str">
        <f>+IF(I318&lt;0,"ng","")</f>
        <v/>
      </c>
      <c r="W318" s="617"/>
    </row>
    <row r="319" spans="1:23" ht="24" hidden="1" customHeight="1">
      <c r="A319" s="372" t="s">
        <v>2481</v>
      </c>
      <c r="B319" s="413" t="s">
        <v>0</v>
      </c>
      <c r="C319" s="413" t="s">
        <v>763</v>
      </c>
      <c r="D319" s="413" t="s">
        <v>4364</v>
      </c>
      <c r="E319" s="414" t="s">
        <v>18</v>
      </c>
      <c r="F319" s="415"/>
      <c r="G319" s="415">
        <f>[5]내역서!F319</f>
        <v>106</v>
      </c>
      <c r="H319" s="415">
        <v>0</v>
      </c>
      <c r="I319" s="415">
        <f>내역서!F319</f>
        <v>0</v>
      </c>
      <c r="J319" s="416">
        <v>6790</v>
      </c>
      <c r="K319" s="417">
        <f t="shared" si="533"/>
        <v>0</v>
      </c>
      <c r="L319" s="416">
        <v>0</v>
      </c>
      <c r="M319" s="417">
        <f t="shared" si="534"/>
        <v>0</v>
      </c>
      <c r="N319" s="416">
        <v>0</v>
      </c>
      <c r="O319" s="417">
        <f t="shared" si="535"/>
        <v>0</v>
      </c>
      <c r="P319" s="416">
        <f t="shared" si="536"/>
        <v>6790</v>
      </c>
      <c r="Q319" s="417">
        <f t="shared" si="537"/>
        <v>0</v>
      </c>
      <c r="R319" s="417">
        <f t="shared" ref="R319" si="541">I319-I318</f>
        <v>0</v>
      </c>
      <c r="S319" s="417">
        <f t="shared" ref="S319:T319" si="542">P319-P318</f>
        <v>0</v>
      </c>
      <c r="T319" s="417">
        <f t="shared" si="542"/>
        <v>0</v>
      </c>
      <c r="U319" s="414"/>
      <c r="V319" s="619" t="str">
        <f t="shared" ref="V319" si="543">+IF(I319&lt;0,"ng","")</f>
        <v/>
      </c>
      <c r="W319" s="619"/>
    </row>
    <row r="320" spans="1:23" s="401" customFormat="1" ht="24" hidden="1" customHeight="1">
      <c r="A320" s="366" t="s">
        <v>4294</v>
      </c>
      <c r="B320" s="408" t="s">
        <v>0</v>
      </c>
      <c r="C320" s="408" t="s">
        <v>2231</v>
      </c>
      <c r="D320" s="408" t="s">
        <v>2232</v>
      </c>
      <c r="E320" s="409" t="s">
        <v>20</v>
      </c>
      <c r="F320" s="410">
        <v>347.84699999999998</v>
      </c>
      <c r="G320" s="410">
        <f>[5]내역서!F320</f>
        <v>347.84699999999998</v>
      </c>
      <c r="H320" s="410">
        <f>G320</f>
        <v>347.84699999999998</v>
      </c>
      <c r="I320" s="410">
        <f>내역서!F320</f>
        <v>0</v>
      </c>
      <c r="J320" s="411">
        <v>105346.1</v>
      </c>
      <c r="K320" s="412">
        <f>INT($I320*J320)</f>
        <v>0</v>
      </c>
      <c r="L320" s="411">
        <v>514337.4</v>
      </c>
      <c r="M320" s="412">
        <f>INT($I320*L320)</f>
        <v>0</v>
      </c>
      <c r="N320" s="411">
        <v>0</v>
      </c>
      <c r="O320" s="412">
        <f>INT($I320*N320)</f>
        <v>0</v>
      </c>
      <c r="P320" s="411">
        <f>+J320+L320+N320</f>
        <v>619683.5</v>
      </c>
      <c r="Q320" s="412">
        <f>K320+M320+O320</f>
        <v>0</v>
      </c>
      <c r="R320" s="412"/>
      <c r="S320" s="412"/>
      <c r="T320" s="412"/>
      <c r="U320" s="409" t="s">
        <v>0</v>
      </c>
      <c r="V320" s="617" t="str">
        <f>+IF(I320&lt;0,"ng","")</f>
        <v/>
      </c>
      <c r="W320" s="617"/>
    </row>
    <row r="321" spans="1:23" ht="24" hidden="1" customHeight="1">
      <c r="A321" s="372" t="s">
        <v>2072</v>
      </c>
      <c r="B321" s="413" t="s">
        <v>0</v>
      </c>
      <c r="C321" s="413" t="s">
        <v>764</v>
      </c>
      <c r="D321" s="413" t="s">
        <v>765</v>
      </c>
      <c r="E321" s="414" t="s">
        <v>20</v>
      </c>
      <c r="F321" s="415">
        <v>347.84699999999998</v>
      </c>
      <c r="G321" s="415">
        <f>[5]내역서!F321</f>
        <v>347.84699999999998</v>
      </c>
      <c r="H321" s="415">
        <f>G321</f>
        <v>347.84699999999998</v>
      </c>
      <c r="I321" s="415">
        <f>내역서!F321</f>
        <v>0</v>
      </c>
      <c r="J321" s="416">
        <v>105346.1</v>
      </c>
      <c r="K321" s="417">
        <f t="shared" si="501"/>
        <v>0</v>
      </c>
      <c r="L321" s="416">
        <v>514337.4</v>
      </c>
      <c r="M321" s="417">
        <f t="shared" si="502"/>
        <v>0</v>
      </c>
      <c r="N321" s="416">
        <v>0</v>
      </c>
      <c r="O321" s="417">
        <f t="shared" si="503"/>
        <v>0</v>
      </c>
      <c r="P321" s="416">
        <f t="shared" si="504"/>
        <v>619683.5</v>
      </c>
      <c r="Q321" s="417">
        <f t="shared" si="526"/>
        <v>0</v>
      </c>
      <c r="R321" s="417">
        <f t="shared" ref="R321" si="544">I321-I320</f>
        <v>0</v>
      </c>
      <c r="S321" s="417">
        <f t="shared" ref="S321:T321" si="545">P321-P320</f>
        <v>0</v>
      </c>
      <c r="T321" s="417">
        <f t="shared" si="545"/>
        <v>0</v>
      </c>
      <c r="U321" s="414"/>
      <c r="V321" s="619" t="str">
        <f t="shared" ref="V321" si="546">+IF(I321&lt;0,"ng","")</f>
        <v/>
      </c>
      <c r="W321" s="619"/>
    </row>
    <row r="322" spans="1:23" s="460" customFormat="1" ht="24" hidden="1" customHeight="1">
      <c r="A322" s="366" t="s">
        <v>2055</v>
      </c>
      <c r="B322" s="448" t="s">
        <v>21</v>
      </c>
      <c r="C322" s="448" t="s">
        <v>2233</v>
      </c>
      <c r="D322" s="448" t="s">
        <v>0</v>
      </c>
      <c r="E322" s="449" t="s">
        <v>0</v>
      </c>
      <c r="F322" s="450">
        <v>0</v>
      </c>
      <c r="G322" s="450">
        <f>[5]내역서!F322</f>
        <v>0</v>
      </c>
      <c r="H322" s="450">
        <v>0</v>
      </c>
      <c r="I322" s="450">
        <f>내역서!F322</f>
        <v>0</v>
      </c>
      <c r="J322" s="451"/>
      <c r="K322" s="452">
        <f>SUMIF($A$324:$A$341,"당초",K324:K341)</f>
        <v>0</v>
      </c>
      <c r="L322" s="451"/>
      <c r="M322" s="452">
        <f>SUMIF($A$324:$A$341,"당초",M324:M341)</f>
        <v>0</v>
      </c>
      <c r="N322" s="451"/>
      <c r="O322" s="452">
        <f>SUMIF($A$324:$A$341,"당초",O324:O341)</f>
        <v>0</v>
      </c>
      <c r="P322" s="450"/>
      <c r="Q322" s="452">
        <f>K322+M322+O322</f>
        <v>0</v>
      </c>
      <c r="R322" s="452"/>
      <c r="S322" s="452"/>
      <c r="T322" s="452"/>
      <c r="U322" s="453" t="s">
        <v>0</v>
      </c>
      <c r="V322" s="617" t="str">
        <f>+IF(I322&lt;0,"ng","")</f>
        <v/>
      </c>
      <c r="W322" s="617"/>
    </row>
    <row r="323" spans="1:23" s="73" customFormat="1" ht="24" hidden="1" customHeight="1">
      <c r="A323" s="372" t="s">
        <v>2481</v>
      </c>
      <c r="B323" s="454" t="s">
        <v>21</v>
      </c>
      <c r="C323" s="454" t="s">
        <v>766</v>
      </c>
      <c r="D323" s="454" t="s">
        <v>0</v>
      </c>
      <c r="E323" s="455" t="s">
        <v>0</v>
      </c>
      <c r="F323" s="456">
        <v>0</v>
      </c>
      <c r="G323" s="456">
        <f>[5]내역서!F323</f>
        <v>0</v>
      </c>
      <c r="H323" s="456">
        <v>0</v>
      </c>
      <c r="I323" s="456">
        <f>내역서!F323</f>
        <v>0</v>
      </c>
      <c r="J323" s="457"/>
      <c r="K323" s="458">
        <f>SUMIF($A$324:$A$341,"변경",K324:K341)</f>
        <v>0</v>
      </c>
      <c r="L323" s="457"/>
      <c r="M323" s="458">
        <f>SUMIF($A$324:$A$341,"변경",M324:M341)</f>
        <v>0</v>
      </c>
      <c r="N323" s="457"/>
      <c r="O323" s="458">
        <f>SUMIF($A$324:$A$341,"변경",O324:O341)</f>
        <v>0</v>
      </c>
      <c r="P323" s="456"/>
      <c r="Q323" s="458">
        <f t="shared" si="526"/>
        <v>0</v>
      </c>
      <c r="R323" s="458">
        <f t="shared" ref="R323" si="547">I323-I322</f>
        <v>0</v>
      </c>
      <c r="S323" s="458">
        <f t="shared" ref="S323:T323" si="548">P323-P322</f>
        <v>0</v>
      </c>
      <c r="T323" s="458">
        <f t="shared" si="548"/>
        <v>0</v>
      </c>
      <c r="U323" s="459"/>
      <c r="V323" s="619" t="str">
        <f t="shared" ref="V323" si="549">+IF(I323&lt;0,"ng","")</f>
        <v/>
      </c>
      <c r="W323" s="619"/>
    </row>
    <row r="324" spans="1:23" s="401" customFormat="1" ht="24" hidden="1" customHeight="1">
      <c r="A324" s="366" t="s">
        <v>4365</v>
      </c>
      <c r="B324" s="408" t="s">
        <v>0</v>
      </c>
      <c r="C324" s="408" t="s">
        <v>2236</v>
      </c>
      <c r="D324" s="408" t="s">
        <v>2258</v>
      </c>
      <c r="E324" s="409" t="s">
        <v>22</v>
      </c>
      <c r="F324" s="410">
        <v>4.3</v>
      </c>
      <c r="G324" s="410">
        <f>[5]내역서!F324</f>
        <v>4.3</v>
      </c>
      <c r="H324" s="410">
        <f>G324</f>
        <v>4.3</v>
      </c>
      <c r="I324" s="410">
        <f>내역서!F324</f>
        <v>0</v>
      </c>
      <c r="J324" s="411">
        <v>2011.8</v>
      </c>
      <c r="K324" s="412">
        <f>INT($I324*J324)</f>
        <v>0</v>
      </c>
      <c r="L324" s="411">
        <v>20480.8</v>
      </c>
      <c r="M324" s="412">
        <f>INT($I324*L324)</f>
        <v>0</v>
      </c>
      <c r="N324" s="411">
        <v>0</v>
      </c>
      <c r="O324" s="412">
        <f>INT($I324*N324)</f>
        <v>0</v>
      </c>
      <c r="P324" s="411">
        <f>+J324+L324+N324</f>
        <v>22492.6</v>
      </c>
      <c r="Q324" s="412">
        <f>K324+M324+O324</f>
        <v>0</v>
      </c>
      <c r="R324" s="412"/>
      <c r="S324" s="412"/>
      <c r="T324" s="412"/>
      <c r="U324" s="409" t="s">
        <v>0</v>
      </c>
      <c r="V324" s="617" t="str">
        <f>+IF(I324&lt;0,"ng","")</f>
        <v/>
      </c>
      <c r="W324" s="617"/>
    </row>
    <row r="325" spans="1:23" ht="24" hidden="1" customHeight="1">
      <c r="A325" s="372" t="s">
        <v>4363</v>
      </c>
      <c r="B325" s="413" t="s">
        <v>0</v>
      </c>
      <c r="C325" s="413" t="s">
        <v>769</v>
      </c>
      <c r="D325" s="413" t="s">
        <v>785</v>
      </c>
      <c r="E325" s="414" t="s">
        <v>22</v>
      </c>
      <c r="F325" s="415">
        <v>4.3</v>
      </c>
      <c r="G325" s="415">
        <f>[5]내역서!F325</f>
        <v>4.3</v>
      </c>
      <c r="H325" s="415">
        <f t="shared" ref="H325:H341" si="550">G325</f>
        <v>4.3</v>
      </c>
      <c r="I325" s="415">
        <f>내역서!F325</f>
        <v>0</v>
      </c>
      <c r="J325" s="416">
        <v>2011.8</v>
      </c>
      <c r="K325" s="417">
        <f t="shared" ref="K325:K341" si="551">INT($I325*J325)</f>
        <v>0</v>
      </c>
      <c r="L325" s="416">
        <v>20480.8</v>
      </c>
      <c r="M325" s="417">
        <f t="shared" ref="M325:M341" si="552">INT($I325*L325)</f>
        <v>0</v>
      </c>
      <c r="N325" s="416">
        <v>0</v>
      </c>
      <c r="O325" s="417">
        <f t="shared" ref="O325:O341" si="553">INT($I325*N325)</f>
        <v>0</v>
      </c>
      <c r="P325" s="416">
        <f t="shared" ref="P325:P341" si="554">+J325+L325+N325</f>
        <v>22492.6</v>
      </c>
      <c r="Q325" s="417">
        <f t="shared" si="526"/>
        <v>0</v>
      </c>
      <c r="R325" s="417">
        <f t="shared" ref="R325" si="555">I325-I324</f>
        <v>0</v>
      </c>
      <c r="S325" s="417">
        <f t="shared" ref="S325:T325" si="556">P325-P324</f>
        <v>0</v>
      </c>
      <c r="T325" s="417">
        <f t="shared" si="556"/>
        <v>0</v>
      </c>
      <c r="U325" s="414"/>
      <c r="V325" s="619" t="str">
        <f t="shared" ref="V325" si="557">+IF(I325&lt;0,"ng","")</f>
        <v/>
      </c>
      <c r="W325" s="619"/>
    </row>
    <row r="326" spans="1:23" s="401" customFormat="1" ht="24" hidden="1" customHeight="1">
      <c r="A326" s="366" t="s">
        <v>4294</v>
      </c>
      <c r="B326" s="408" t="s">
        <v>0</v>
      </c>
      <c r="C326" s="408" t="s">
        <v>2236</v>
      </c>
      <c r="D326" s="408" t="s">
        <v>2250</v>
      </c>
      <c r="E326" s="409" t="s">
        <v>22</v>
      </c>
      <c r="F326" s="410">
        <v>1.3</v>
      </c>
      <c r="G326" s="410">
        <f>[5]내역서!F326</f>
        <v>1.3</v>
      </c>
      <c r="H326" s="410">
        <f>G326</f>
        <v>1.3</v>
      </c>
      <c r="I326" s="410">
        <f>내역서!F326</f>
        <v>0</v>
      </c>
      <c r="J326" s="411">
        <v>2276.6999999999998</v>
      </c>
      <c r="K326" s="412">
        <f>INT($I326*J326)</f>
        <v>0</v>
      </c>
      <c r="L326" s="411">
        <v>23182.400000000001</v>
      </c>
      <c r="M326" s="412">
        <f>INT($I326*L326)</f>
        <v>0</v>
      </c>
      <c r="N326" s="411">
        <v>0</v>
      </c>
      <c r="O326" s="412">
        <f>INT($I326*N326)</f>
        <v>0</v>
      </c>
      <c r="P326" s="411">
        <f>+J326+L326+N326</f>
        <v>25459.100000000002</v>
      </c>
      <c r="Q326" s="412">
        <f>K326+M326+O326</f>
        <v>0</v>
      </c>
      <c r="R326" s="412"/>
      <c r="S326" s="412"/>
      <c r="T326" s="412"/>
      <c r="U326" s="409" t="s">
        <v>0</v>
      </c>
      <c r="V326" s="617" t="str">
        <f>+IF(I326&lt;0,"ng","")</f>
        <v/>
      </c>
      <c r="W326" s="617"/>
    </row>
    <row r="327" spans="1:23" ht="24" hidden="1" customHeight="1">
      <c r="A327" s="372" t="s">
        <v>2072</v>
      </c>
      <c r="B327" s="413" t="s">
        <v>0</v>
      </c>
      <c r="C327" s="413" t="s">
        <v>769</v>
      </c>
      <c r="D327" s="413" t="s">
        <v>780</v>
      </c>
      <c r="E327" s="414" t="s">
        <v>22</v>
      </c>
      <c r="F327" s="415">
        <v>1.3</v>
      </c>
      <c r="G327" s="415">
        <f>[5]내역서!F327</f>
        <v>1.3</v>
      </c>
      <c r="H327" s="415">
        <f t="shared" si="550"/>
        <v>1.3</v>
      </c>
      <c r="I327" s="415">
        <f>내역서!F327</f>
        <v>0</v>
      </c>
      <c r="J327" s="416">
        <v>2276.6999999999998</v>
      </c>
      <c r="K327" s="417">
        <f t="shared" si="551"/>
        <v>0</v>
      </c>
      <c r="L327" s="416">
        <v>23182.400000000001</v>
      </c>
      <c r="M327" s="417">
        <f t="shared" si="552"/>
        <v>0</v>
      </c>
      <c r="N327" s="416">
        <v>0</v>
      </c>
      <c r="O327" s="417">
        <f t="shared" si="553"/>
        <v>0</v>
      </c>
      <c r="P327" s="416">
        <f t="shared" si="554"/>
        <v>25459.100000000002</v>
      </c>
      <c r="Q327" s="417">
        <f t="shared" si="526"/>
        <v>0</v>
      </c>
      <c r="R327" s="417">
        <f t="shared" ref="R327" si="558">I327-I326</f>
        <v>0</v>
      </c>
      <c r="S327" s="417">
        <f t="shared" ref="S327:T327" si="559">P327-P326</f>
        <v>0</v>
      </c>
      <c r="T327" s="417">
        <f t="shared" si="559"/>
        <v>0</v>
      </c>
      <c r="U327" s="414"/>
      <c r="V327" s="619" t="str">
        <f t="shared" ref="V327" si="560">+IF(I327&lt;0,"ng","")</f>
        <v/>
      </c>
      <c r="W327" s="619"/>
    </row>
    <row r="328" spans="1:23" s="401" customFormat="1" ht="24" hidden="1" customHeight="1">
      <c r="A328" s="366" t="s">
        <v>2055</v>
      </c>
      <c r="B328" s="408" t="s">
        <v>0</v>
      </c>
      <c r="C328" s="408" t="s">
        <v>2236</v>
      </c>
      <c r="D328" s="408" t="s">
        <v>2259</v>
      </c>
      <c r="E328" s="409" t="s">
        <v>22</v>
      </c>
      <c r="F328" s="410">
        <v>6.7</v>
      </c>
      <c r="G328" s="410">
        <f>[5]내역서!F328</f>
        <v>6.7</v>
      </c>
      <c r="H328" s="410">
        <f>G328</f>
        <v>6.7</v>
      </c>
      <c r="I328" s="410">
        <f>내역서!F328</f>
        <v>0</v>
      </c>
      <c r="J328" s="411">
        <v>3286.3</v>
      </c>
      <c r="K328" s="412">
        <f>INT($I328*J328)</f>
        <v>0</v>
      </c>
      <c r="L328" s="411">
        <v>33460.800000000003</v>
      </c>
      <c r="M328" s="412">
        <f>INT($I328*L328)</f>
        <v>0</v>
      </c>
      <c r="N328" s="411">
        <v>0</v>
      </c>
      <c r="O328" s="412">
        <f>INT($I328*N328)</f>
        <v>0</v>
      </c>
      <c r="P328" s="411">
        <f>+J328+L328+N328</f>
        <v>36747.100000000006</v>
      </c>
      <c r="Q328" s="412">
        <f>K328+M328+O328</f>
        <v>0</v>
      </c>
      <c r="R328" s="412"/>
      <c r="S328" s="412"/>
      <c r="T328" s="412"/>
      <c r="U328" s="409" t="s">
        <v>0</v>
      </c>
      <c r="V328" s="617" t="str">
        <f>+IF(I328&lt;0,"ng","")</f>
        <v/>
      </c>
      <c r="W328" s="617"/>
    </row>
    <row r="329" spans="1:23" ht="24" hidden="1" customHeight="1">
      <c r="A329" s="372" t="s">
        <v>4366</v>
      </c>
      <c r="B329" s="413" t="s">
        <v>0</v>
      </c>
      <c r="C329" s="413" t="s">
        <v>769</v>
      </c>
      <c r="D329" s="413" t="s">
        <v>786</v>
      </c>
      <c r="E329" s="414" t="s">
        <v>22</v>
      </c>
      <c r="F329" s="415">
        <v>6.7</v>
      </c>
      <c r="G329" s="415">
        <f>[5]내역서!F329</f>
        <v>6.7</v>
      </c>
      <c r="H329" s="415">
        <f t="shared" si="550"/>
        <v>6.7</v>
      </c>
      <c r="I329" s="415">
        <f>내역서!F329</f>
        <v>0</v>
      </c>
      <c r="J329" s="416">
        <v>3286.3</v>
      </c>
      <c r="K329" s="417">
        <f t="shared" si="551"/>
        <v>0</v>
      </c>
      <c r="L329" s="416">
        <v>33460.800000000003</v>
      </c>
      <c r="M329" s="417">
        <f t="shared" si="552"/>
        <v>0</v>
      </c>
      <c r="N329" s="416">
        <v>0</v>
      </c>
      <c r="O329" s="417">
        <f t="shared" si="553"/>
        <v>0</v>
      </c>
      <c r="P329" s="416">
        <f t="shared" si="554"/>
        <v>36747.100000000006</v>
      </c>
      <c r="Q329" s="417">
        <f t="shared" si="526"/>
        <v>0</v>
      </c>
      <c r="R329" s="417">
        <f t="shared" ref="R329" si="561">I329-I328</f>
        <v>0</v>
      </c>
      <c r="S329" s="417">
        <f t="shared" ref="S329:T329" si="562">P329-P328</f>
        <v>0</v>
      </c>
      <c r="T329" s="417">
        <f t="shared" si="562"/>
        <v>0</v>
      </c>
      <c r="U329" s="414"/>
      <c r="V329" s="619" t="str">
        <f t="shared" ref="V329" si="563">+IF(I329&lt;0,"ng","")</f>
        <v/>
      </c>
      <c r="W329" s="619"/>
    </row>
    <row r="330" spans="1:23" s="401" customFormat="1" ht="24" hidden="1" customHeight="1">
      <c r="A330" s="366" t="s">
        <v>2055</v>
      </c>
      <c r="B330" s="408" t="s">
        <v>0</v>
      </c>
      <c r="C330" s="408" t="s">
        <v>2260</v>
      </c>
      <c r="D330" s="408" t="s">
        <v>2251</v>
      </c>
      <c r="E330" s="409" t="s">
        <v>2235</v>
      </c>
      <c r="F330" s="410">
        <v>16</v>
      </c>
      <c r="G330" s="410">
        <f>[5]내역서!F330</f>
        <v>16</v>
      </c>
      <c r="H330" s="410">
        <f>G330</f>
        <v>16</v>
      </c>
      <c r="I330" s="410">
        <f>내역서!F330</f>
        <v>0</v>
      </c>
      <c r="J330" s="411">
        <v>66571.899999999994</v>
      </c>
      <c r="K330" s="412">
        <f>INT($I330*J330)</f>
        <v>0</v>
      </c>
      <c r="L330" s="411">
        <v>717980.8</v>
      </c>
      <c r="M330" s="412">
        <f>INT($I330*L330)</f>
        <v>0</v>
      </c>
      <c r="N330" s="411">
        <v>73700</v>
      </c>
      <c r="O330" s="412">
        <f>INT($I330*N330)</f>
        <v>0</v>
      </c>
      <c r="P330" s="411">
        <f>+J330+L330+N330</f>
        <v>858252.70000000007</v>
      </c>
      <c r="Q330" s="412">
        <f>K330+M330+O330</f>
        <v>0</v>
      </c>
      <c r="R330" s="412"/>
      <c r="S330" s="412"/>
      <c r="T330" s="412"/>
      <c r="U330" s="409" t="s">
        <v>0</v>
      </c>
      <c r="V330" s="617" t="str">
        <f>+IF(I330&lt;0,"ng","")</f>
        <v/>
      </c>
      <c r="W330" s="617"/>
    </row>
    <row r="331" spans="1:23" ht="24" hidden="1" customHeight="1">
      <c r="A331" s="372" t="s">
        <v>2481</v>
      </c>
      <c r="B331" s="413" t="s">
        <v>0</v>
      </c>
      <c r="C331" s="413" t="s">
        <v>787</v>
      </c>
      <c r="D331" s="413" t="s">
        <v>781</v>
      </c>
      <c r="E331" s="414" t="s">
        <v>768</v>
      </c>
      <c r="F331" s="415">
        <v>16</v>
      </c>
      <c r="G331" s="415">
        <f>[5]내역서!F331</f>
        <v>16</v>
      </c>
      <c r="H331" s="415">
        <f t="shared" si="550"/>
        <v>16</v>
      </c>
      <c r="I331" s="415">
        <f>내역서!F331</f>
        <v>0</v>
      </c>
      <c r="J331" s="416">
        <v>66571.899999999994</v>
      </c>
      <c r="K331" s="417">
        <f t="shared" si="551"/>
        <v>0</v>
      </c>
      <c r="L331" s="416">
        <v>717980.8</v>
      </c>
      <c r="M331" s="417">
        <f t="shared" si="552"/>
        <v>0</v>
      </c>
      <c r="N331" s="416">
        <v>73700</v>
      </c>
      <c r="O331" s="417">
        <f t="shared" si="553"/>
        <v>0</v>
      </c>
      <c r="P331" s="416">
        <f t="shared" si="554"/>
        <v>858252.70000000007</v>
      </c>
      <c r="Q331" s="417">
        <f t="shared" si="526"/>
        <v>0</v>
      </c>
      <c r="R331" s="417">
        <f t="shared" ref="R331" si="564">I331-I330</f>
        <v>0</v>
      </c>
      <c r="S331" s="417">
        <f t="shared" ref="S331:T331" si="565">P331-P330</f>
        <v>0</v>
      </c>
      <c r="T331" s="417">
        <f t="shared" si="565"/>
        <v>0</v>
      </c>
      <c r="U331" s="414"/>
      <c r="V331" s="619" t="str">
        <f t="shared" ref="V331" si="566">+IF(I331&lt;0,"ng","")</f>
        <v/>
      </c>
      <c r="W331" s="619"/>
    </row>
    <row r="332" spans="1:23" s="401" customFormat="1" ht="24" hidden="1" customHeight="1">
      <c r="A332" s="366" t="s">
        <v>2055</v>
      </c>
      <c r="B332" s="408" t="s">
        <v>0</v>
      </c>
      <c r="C332" s="408" t="s">
        <v>2260</v>
      </c>
      <c r="D332" s="408" t="s">
        <v>2261</v>
      </c>
      <c r="E332" s="409" t="s">
        <v>2235</v>
      </c>
      <c r="F332" s="410">
        <v>7</v>
      </c>
      <c r="G332" s="410">
        <f>[5]내역서!F332</f>
        <v>7</v>
      </c>
      <c r="H332" s="410">
        <f>G332</f>
        <v>7</v>
      </c>
      <c r="I332" s="410">
        <f>내역서!F332</f>
        <v>0</v>
      </c>
      <c r="J332" s="411">
        <v>85879.7</v>
      </c>
      <c r="K332" s="412">
        <f>INT($I332*J332)</f>
        <v>0</v>
      </c>
      <c r="L332" s="411">
        <v>963567.2</v>
      </c>
      <c r="M332" s="412">
        <f>INT($I332*L332)</f>
        <v>0</v>
      </c>
      <c r="N332" s="411">
        <v>95075.199999999997</v>
      </c>
      <c r="O332" s="412">
        <f>INT($I332*N332)</f>
        <v>0</v>
      </c>
      <c r="P332" s="411">
        <f>+J332+L332+N332</f>
        <v>1144522.0999999999</v>
      </c>
      <c r="Q332" s="412">
        <f>K332+M332+O332</f>
        <v>0</v>
      </c>
      <c r="R332" s="412"/>
      <c r="S332" s="412"/>
      <c r="T332" s="412"/>
      <c r="U332" s="409" t="s">
        <v>0</v>
      </c>
      <c r="V332" s="617" t="str">
        <f>+IF(I332&lt;0,"ng","")</f>
        <v/>
      </c>
      <c r="W332" s="617"/>
    </row>
    <row r="333" spans="1:23" ht="24" hidden="1" customHeight="1">
      <c r="A333" s="372" t="s">
        <v>4367</v>
      </c>
      <c r="B333" s="413" t="s">
        <v>0</v>
      </c>
      <c r="C333" s="413" t="s">
        <v>787</v>
      </c>
      <c r="D333" s="413" t="s">
        <v>788</v>
      </c>
      <c r="E333" s="414" t="s">
        <v>768</v>
      </c>
      <c r="F333" s="415">
        <v>7</v>
      </c>
      <c r="G333" s="415">
        <f>[5]내역서!F333</f>
        <v>7</v>
      </c>
      <c r="H333" s="415">
        <f t="shared" si="550"/>
        <v>7</v>
      </c>
      <c r="I333" s="415">
        <f>내역서!F333</f>
        <v>0</v>
      </c>
      <c r="J333" s="416">
        <v>85879.7</v>
      </c>
      <c r="K333" s="417">
        <f t="shared" si="551"/>
        <v>0</v>
      </c>
      <c r="L333" s="416">
        <v>963567.2</v>
      </c>
      <c r="M333" s="417">
        <f t="shared" si="552"/>
        <v>0</v>
      </c>
      <c r="N333" s="416">
        <v>95075.199999999997</v>
      </c>
      <c r="O333" s="417">
        <f t="shared" si="553"/>
        <v>0</v>
      </c>
      <c r="P333" s="416">
        <f t="shared" si="554"/>
        <v>1144522.0999999999</v>
      </c>
      <c r="Q333" s="417">
        <f t="shared" si="526"/>
        <v>0</v>
      </c>
      <c r="R333" s="417">
        <f t="shared" ref="R333" si="567">I333-I332</f>
        <v>0</v>
      </c>
      <c r="S333" s="417">
        <f t="shared" ref="S333:T333" si="568">P333-P332</f>
        <v>0</v>
      </c>
      <c r="T333" s="417">
        <f t="shared" si="568"/>
        <v>0</v>
      </c>
      <c r="U333" s="414"/>
      <c r="V333" s="619" t="str">
        <f t="shared" ref="V333" si="569">+IF(I333&lt;0,"ng","")</f>
        <v/>
      </c>
      <c r="W333" s="619"/>
    </row>
    <row r="334" spans="1:23" s="401" customFormat="1" ht="24" hidden="1" customHeight="1">
      <c r="A334" s="366" t="s">
        <v>4368</v>
      </c>
      <c r="B334" s="408" t="s">
        <v>0</v>
      </c>
      <c r="C334" s="408" t="s">
        <v>2262</v>
      </c>
      <c r="D334" s="408" t="s">
        <v>2263</v>
      </c>
      <c r="E334" s="409" t="s">
        <v>1860</v>
      </c>
      <c r="F334" s="410">
        <v>4</v>
      </c>
      <c r="G334" s="410">
        <f>[5]내역서!F334</f>
        <v>4</v>
      </c>
      <c r="H334" s="410">
        <f>G334</f>
        <v>4</v>
      </c>
      <c r="I334" s="410">
        <f>내역서!F334</f>
        <v>0</v>
      </c>
      <c r="J334" s="411">
        <v>334043.8</v>
      </c>
      <c r="K334" s="412">
        <f>INT($I334*J334)</f>
        <v>0</v>
      </c>
      <c r="L334" s="411">
        <v>688865.6</v>
      </c>
      <c r="M334" s="412">
        <f>INT($I334*L334)</f>
        <v>0</v>
      </c>
      <c r="N334" s="411">
        <v>19108</v>
      </c>
      <c r="O334" s="412">
        <f>INT($I334*N334)</f>
        <v>0</v>
      </c>
      <c r="P334" s="411">
        <f>+J334+L334+N334</f>
        <v>1042017.3999999999</v>
      </c>
      <c r="Q334" s="412">
        <f>K334+M334+O334</f>
        <v>0</v>
      </c>
      <c r="R334" s="412"/>
      <c r="S334" s="412"/>
      <c r="T334" s="412"/>
      <c r="U334" s="409" t="s">
        <v>0</v>
      </c>
      <c r="V334" s="617" t="str">
        <f>+IF(I334&lt;0,"ng","")</f>
        <v/>
      </c>
      <c r="W334" s="617"/>
    </row>
    <row r="335" spans="1:23" ht="24" hidden="1" customHeight="1">
      <c r="A335" s="372" t="s">
        <v>2072</v>
      </c>
      <c r="B335" s="413" t="s">
        <v>0</v>
      </c>
      <c r="C335" s="413" t="s">
        <v>789</v>
      </c>
      <c r="D335" s="413" t="s">
        <v>790</v>
      </c>
      <c r="E335" s="414" t="s">
        <v>729</v>
      </c>
      <c r="F335" s="415">
        <v>4</v>
      </c>
      <c r="G335" s="415">
        <f>[5]내역서!F335</f>
        <v>4</v>
      </c>
      <c r="H335" s="415">
        <f t="shared" si="550"/>
        <v>4</v>
      </c>
      <c r="I335" s="415">
        <f>내역서!F335</f>
        <v>0</v>
      </c>
      <c r="J335" s="416">
        <v>334043.8</v>
      </c>
      <c r="K335" s="417">
        <f t="shared" si="551"/>
        <v>0</v>
      </c>
      <c r="L335" s="416">
        <v>688865.6</v>
      </c>
      <c r="M335" s="417">
        <f t="shared" si="552"/>
        <v>0</v>
      </c>
      <c r="N335" s="416">
        <v>19108</v>
      </c>
      <c r="O335" s="417">
        <f t="shared" si="553"/>
        <v>0</v>
      </c>
      <c r="P335" s="416">
        <f t="shared" si="554"/>
        <v>1042017.3999999999</v>
      </c>
      <c r="Q335" s="417">
        <f t="shared" si="526"/>
        <v>0</v>
      </c>
      <c r="R335" s="417">
        <f t="shared" ref="R335" si="570">I335-I334</f>
        <v>0</v>
      </c>
      <c r="S335" s="417">
        <f t="shared" ref="S335:T335" si="571">P335-P334</f>
        <v>0</v>
      </c>
      <c r="T335" s="417">
        <f t="shared" si="571"/>
        <v>0</v>
      </c>
      <c r="U335" s="414"/>
      <c r="V335" s="619" t="str">
        <f t="shared" ref="V335" si="572">+IF(I335&lt;0,"ng","")</f>
        <v/>
      </c>
      <c r="W335" s="619"/>
    </row>
    <row r="336" spans="1:23" s="401" customFormat="1" ht="24" hidden="1" customHeight="1">
      <c r="A336" s="366" t="s">
        <v>2523</v>
      </c>
      <c r="B336" s="408" t="s">
        <v>0</v>
      </c>
      <c r="C336" s="408" t="s">
        <v>2262</v>
      </c>
      <c r="D336" s="408" t="s">
        <v>2264</v>
      </c>
      <c r="E336" s="409" t="s">
        <v>1860</v>
      </c>
      <c r="F336" s="410">
        <v>1</v>
      </c>
      <c r="G336" s="410">
        <f>[5]내역서!F336</f>
        <v>1</v>
      </c>
      <c r="H336" s="410">
        <f>G336</f>
        <v>1</v>
      </c>
      <c r="I336" s="410">
        <f>내역서!F336</f>
        <v>0</v>
      </c>
      <c r="J336" s="411">
        <v>497754.6</v>
      </c>
      <c r="K336" s="412">
        <f>INT($I336*J336)</f>
        <v>0</v>
      </c>
      <c r="L336" s="411">
        <v>947740.8</v>
      </c>
      <c r="M336" s="412">
        <f>INT($I336*L336)</f>
        <v>0</v>
      </c>
      <c r="N336" s="411">
        <v>24445.5</v>
      </c>
      <c r="O336" s="412">
        <f>INT($I336*N336)</f>
        <v>0</v>
      </c>
      <c r="P336" s="411">
        <f>+J336+L336+N336</f>
        <v>1469940.9</v>
      </c>
      <c r="Q336" s="412">
        <f>K336+M336+O336</f>
        <v>0</v>
      </c>
      <c r="R336" s="412"/>
      <c r="S336" s="412"/>
      <c r="T336" s="412"/>
      <c r="U336" s="409" t="s">
        <v>0</v>
      </c>
      <c r="V336" s="617" t="str">
        <f>+IF(I336&lt;0,"ng","")</f>
        <v/>
      </c>
      <c r="W336" s="617"/>
    </row>
    <row r="337" spans="1:23" ht="24" hidden="1" customHeight="1">
      <c r="A337" s="372" t="s">
        <v>4367</v>
      </c>
      <c r="B337" s="413" t="s">
        <v>0</v>
      </c>
      <c r="C337" s="413" t="s">
        <v>789</v>
      </c>
      <c r="D337" s="413" t="s">
        <v>791</v>
      </c>
      <c r="E337" s="414" t="s">
        <v>729</v>
      </c>
      <c r="F337" s="415">
        <v>1</v>
      </c>
      <c r="G337" s="415">
        <f>[5]내역서!F337</f>
        <v>1</v>
      </c>
      <c r="H337" s="415">
        <f t="shared" si="550"/>
        <v>1</v>
      </c>
      <c r="I337" s="415">
        <f>내역서!F337</f>
        <v>0</v>
      </c>
      <c r="J337" s="416">
        <v>497754.6</v>
      </c>
      <c r="K337" s="417">
        <f t="shared" si="551"/>
        <v>0</v>
      </c>
      <c r="L337" s="416">
        <v>947740.8</v>
      </c>
      <c r="M337" s="417">
        <f t="shared" si="552"/>
        <v>0</v>
      </c>
      <c r="N337" s="416">
        <v>24445.5</v>
      </c>
      <c r="O337" s="417">
        <f t="shared" si="553"/>
        <v>0</v>
      </c>
      <c r="P337" s="416">
        <f t="shared" si="554"/>
        <v>1469940.9</v>
      </c>
      <c r="Q337" s="417">
        <f t="shared" si="526"/>
        <v>0</v>
      </c>
      <c r="R337" s="417">
        <f t="shared" ref="R337" si="573">I337-I336</f>
        <v>0</v>
      </c>
      <c r="S337" s="417">
        <f t="shared" ref="S337:T337" si="574">P337-P336</f>
        <v>0</v>
      </c>
      <c r="T337" s="417">
        <f t="shared" si="574"/>
        <v>0</v>
      </c>
      <c r="U337" s="414"/>
      <c r="V337" s="619" t="str">
        <f t="shared" ref="V337" si="575">+IF(I337&lt;0,"ng","")</f>
        <v/>
      </c>
      <c r="W337" s="619"/>
    </row>
    <row r="338" spans="1:23" s="401" customFormat="1" ht="24" hidden="1" customHeight="1">
      <c r="A338" s="366" t="s">
        <v>2523</v>
      </c>
      <c r="B338" s="408" t="s">
        <v>0</v>
      </c>
      <c r="C338" s="408" t="s">
        <v>2265</v>
      </c>
      <c r="D338" s="408" t="s">
        <v>2251</v>
      </c>
      <c r="E338" s="409" t="s">
        <v>1860</v>
      </c>
      <c r="F338" s="410">
        <v>8</v>
      </c>
      <c r="G338" s="410">
        <f>[5]내역서!F338</f>
        <v>8</v>
      </c>
      <c r="H338" s="410">
        <f>G338</f>
        <v>8</v>
      </c>
      <c r="I338" s="410">
        <f>내역서!F338</f>
        <v>0</v>
      </c>
      <c r="J338" s="411">
        <v>518002</v>
      </c>
      <c r="K338" s="412">
        <f>INT($I338*J338)</f>
        <v>0</v>
      </c>
      <c r="L338" s="411">
        <v>106817.60000000001</v>
      </c>
      <c r="M338" s="412">
        <f>INT($I338*L338)</f>
        <v>0</v>
      </c>
      <c r="N338" s="411">
        <v>0</v>
      </c>
      <c r="O338" s="412">
        <f>INT($I338*N338)</f>
        <v>0</v>
      </c>
      <c r="P338" s="411">
        <f>+J338+L338+N338</f>
        <v>624819.6</v>
      </c>
      <c r="Q338" s="412">
        <f>K338+M338+O338</f>
        <v>0</v>
      </c>
      <c r="R338" s="412"/>
      <c r="S338" s="412"/>
      <c r="T338" s="412"/>
      <c r="U338" s="409" t="s">
        <v>0</v>
      </c>
      <c r="V338" s="617" t="str">
        <f>+IF(I338&lt;0,"ng","")</f>
        <v/>
      </c>
      <c r="W338" s="617"/>
    </row>
    <row r="339" spans="1:23" ht="24" hidden="1" customHeight="1">
      <c r="A339" s="372" t="s">
        <v>4298</v>
      </c>
      <c r="B339" s="413" t="s">
        <v>0</v>
      </c>
      <c r="C339" s="413" t="s">
        <v>792</v>
      </c>
      <c r="D339" s="413" t="s">
        <v>781</v>
      </c>
      <c r="E339" s="414" t="s">
        <v>729</v>
      </c>
      <c r="F339" s="415">
        <v>8</v>
      </c>
      <c r="G339" s="415">
        <f>[5]내역서!F339</f>
        <v>8</v>
      </c>
      <c r="H339" s="415">
        <f t="shared" si="550"/>
        <v>8</v>
      </c>
      <c r="I339" s="415">
        <f>내역서!F339</f>
        <v>0</v>
      </c>
      <c r="J339" s="416">
        <v>518002</v>
      </c>
      <c r="K339" s="417">
        <f t="shared" si="551"/>
        <v>0</v>
      </c>
      <c r="L339" s="416">
        <v>106817.60000000001</v>
      </c>
      <c r="M339" s="417">
        <f t="shared" si="552"/>
        <v>0</v>
      </c>
      <c r="N339" s="416">
        <v>0</v>
      </c>
      <c r="O339" s="417">
        <f t="shared" si="553"/>
        <v>0</v>
      </c>
      <c r="P339" s="416">
        <f t="shared" si="554"/>
        <v>624819.6</v>
      </c>
      <c r="Q339" s="417">
        <f t="shared" si="526"/>
        <v>0</v>
      </c>
      <c r="R339" s="417">
        <f t="shared" ref="R339" si="576">I339-I338</f>
        <v>0</v>
      </c>
      <c r="S339" s="417">
        <f t="shared" ref="S339:T339" si="577">P339-P338</f>
        <v>0</v>
      </c>
      <c r="T339" s="417">
        <f t="shared" si="577"/>
        <v>0</v>
      </c>
      <c r="U339" s="414"/>
      <c r="V339" s="619" t="str">
        <f t="shared" ref="V339" si="578">+IF(I339&lt;0,"ng","")</f>
        <v/>
      </c>
      <c r="W339" s="619"/>
    </row>
    <row r="340" spans="1:23" s="401" customFormat="1" ht="24" hidden="1" customHeight="1">
      <c r="A340" s="366" t="s">
        <v>2523</v>
      </c>
      <c r="B340" s="408" t="s">
        <v>0</v>
      </c>
      <c r="C340" s="408" t="s">
        <v>2265</v>
      </c>
      <c r="D340" s="408" t="s">
        <v>2198</v>
      </c>
      <c r="E340" s="409" t="s">
        <v>1860</v>
      </c>
      <c r="F340" s="410">
        <v>7</v>
      </c>
      <c r="G340" s="410">
        <f>[5]내역서!F340</f>
        <v>7</v>
      </c>
      <c r="H340" s="410">
        <f>G340</f>
        <v>7</v>
      </c>
      <c r="I340" s="410">
        <f>내역서!F340</f>
        <v>0</v>
      </c>
      <c r="J340" s="411">
        <v>1800750.2</v>
      </c>
      <c r="K340" s="412">
        <f>INT($I340*J340)</f>
        <v>0</v>
      </c>
      <c r="L340" s="411">
        <v>159632</v>
      </c>
      <c r="M340" s="412">
        <f>INT($I340*L340)</f>
        <v>0</v>
      </c>
      <c r="N340" s="411">
        <v>0</v>
      </c>
      <c r="O340" s="412">
        <f>INT($I340*N340)</f>
        <v>0</v>
      </c>
      <c r="P340" s="411">
        <f>+J340+L340+N340</f>
        <v>1960382.2</v>
      </c>
      <c r="Q340" s="412">
        <f>K340+M340+O340</f>
        <v>0</v>
      </c>
      <c r="R340" s="412"/>
      <c r="S340" s="412"/>
      <c r="T340" s="412"/>
      <c r="U340" s="409" t="s">
        <v>0</v>
      </c>
      <c r="V340" s="617" t="str">
        <f>+IF(I340&lt;0,"ng","")</f>
        <v/>
      </c>
      <c r="W340" s="617"/>
    </row>
    <row r="341" spans="1:23" ht="24" hidden="1" customHeight="1">
      <c r="A341" s="372" t="s">
        <v>4298</v>
      </c>
      <c r="B341" s="413" t="s">
        <v>0</v>
      </c>
      <c r="C341" s="413" t="s">
        <v>792</v>
      </c>
      <c r="D341" s="413" t="s">
        <v>742</v>
      </c>
      <c r="E341" s="414" t="s">
        <v>729</v>
      </c>
      <c r="F341" s="415">
        <v>7</v>
      </c>
      <c r="G341" s="415">
        <f>[5]내역서!F341</f>
        <v>7</v>
      </c>
      <c r="H341" s="415">
        <f t="shared" si="550"/>
        <v>7</v>
      </c>
      <c r="I341" s="415">
        <f>내역서!F341</f>
        <v>0</v>
      </c>
      <c r="J341" s="416">
        <v>1800750.2</v>
      </c>
      <c r="K341" s="417">
        <f t="shared" si="551"/>
        <v>0</v>
      </c>
      <c r="L341" s="416">
        <v>159632</v>
      </c>
      <c r="M341" s="417">
        <f t="shared" si="552"/>
        <v>0</v>
      </c>
      <c r="N341" s="416">
        <v>0</v>
      </c>
      <c r="O341" s="417">
        <f t="shared" si="553"/>
        <v>0</v>
      </c>
      <c r="P341" s="416">
        <f t="shared" si="554"/>
        <v>1960382.2</v>
      </c>
      <c r="Q341" s="417">
        <f t="shared" si="526"/>
        <v>0</v>
      </c>
      <c r="R341" s="417">
        <f t="shared" ref="R341" si="579">I341-I340</f>
        <v>0</v>
      </c>
      <c r="S341" s="417">
        <f t="shared" ref="S341:T341" si="580">P341-P340</f>
        <v>0</v>
      </c>
      <c r="T341" s="417">
        <f t="shared" si="580"/>
        <v>0</v>
      </c>
      <c r="U341" s="414"/>
      <c r="V341" s="619" t="str">
        <f t="shared" ref="V341" si="581">+IF(I341&lt;0,"ng","")</f>
        <v/>
      </c>
      <c r="W341" s="619"/>
    </row>
    <row r="342" spans="1:23" s="401" customFormat="1" ht="24" hidden="1" customHeight="1">
      <c r="A342" s="366" t="s">
        <v>4295</v>
      </c>
      <c r="B342" s="436" t="s">
        <v>2267</v>
      </c>
      <c r="C342" s="436" t="s">
        <v>2268</v>
      </c>
      <c r="D342" s="436" t="s">
        <v>0</v>
      </c>
      <c r="E342" s="437" t="s">
        <v>0</v>
      </c>
      <c r="F342" s="438">
        <v>0</v>
      </c>
      <c r="G342" s="438">
        <f>[5]내역서!F342</f>
        <v>0</v>
      </c>
      <c r="H342" s="438">
        <v>0</v>
      </c>
      <c r="I342" s="438">
        <f>내역서!F342</f>
        <v>0</v>
      </c>
      <c r="J342" s="439"/>
      <c r="K342" s="440">
        <f>K344+K412</f>
        <v>0</v>
      </c>
      <c r="L342" s="439"/>
      <c r="M342" s="440">
        <f>M344+M412</f>
        <v>0</v>
      </c>
      <c r="N342" s="439"/>
      <c r="O342" s="440">
        <f>O344+O412</f>
        <v>0</v>
      </c>
      <c r="P342" s="438"/>
      <c r="Q342" s="440">
        <f>K342+M342+O342</f>
        <v>0</v>
      </c>
      <c r="R342" s="440"/>
      <c r="S342" s="440"/>
      <c r="T342" s="440"/>
      <c r="U342" s="441" t="s">
        <v>0</v>
      </c>
      <c r="V342" s="617" t="str">
        <f>+IF(I342&lt;0,"ng","")</f>
        <v/>
      </c>
      <c r="W342" s="617"/>
    </row>
    <row r="343" spans="1:23" ht="24" hidden="1" customHeight="1">
      <c r="A343" s="372" t="s">
        <v>2481</v>
      </c>
      <c r="B343" s="442" t="s">
        <v>4369</v>
      </c>
      <c r="C343" s="442" t="s">
        <v>793</v>
      </c>
      <c r="D343" s="442" t="s">
        <v>0</v>
      </c>
      <c r="E343" s="443" t="s">
        <v>0</v>
      </c>
      <c r="F343" s="444">
        <v>0</v>
      </c>
      <c r="G343" s="444">
        <f>[5]내역서!F343</f>
        <v>0</v>
      </c>
      <c r="H343" s="444">
        <v>0</v>
      </c>
      <c r="I343" s="444">
        <f>내역서!F343</f>
        <v>0</v>
      </c>
      <c r="J343" s="445"/>
      <c r="K343" s="446">
        <f>K345+K413</f>
        <v>0</v>
      </c>
      <c r="L343" s="445"/>
      <c r="M343" s="446">
        <f>M345+M413</f>
        <v>0</v>
      </c>
      <c r="N343" s="445"/>
      <c r="O343" s="446">
        <f>O345+O413</f>
        <v>0</v>
      </c>
      <c r="P343" s="444"/>
      <c r="Q343" s="446">
        <f t="shared" si="526"/>
        <v>0</v>
      </c>
      <c r="R343" s="446">
        <f t="shared" ref="R343" si="582">I343-I342</f>
        <v>0</v>
      </c>
      <c r="S343" s="446">
        <f t="shared" ref="S343:T343" si="583">P343-P342</f>
        <v>0</v>
      </c>
      <c r="T343" s="446">
        <f t="shared" si="583"/>
        <v>0</v>
      </c>
      <c r="U343" s="447"/>
      <c r="V343" s="619" t="str">
        <f t="shared" ref="V343" si="584">+IF(I343&lt;0,"ng","")</f>
        <v/>
      </c>
      <c r="W343" s="619"/>
    </row>
    <row r="344" spans="1:23" s="401" customFormat="1" ht="24" hidden="1" customHeight="1">
      <c r="A344" s="366" t="s">
        <v>4370</v>
      </c>
      <c r="B344" s="448" t="s">
        <v>5</v>
      </c>
      <c r="C344" s="448" t="s">
        <v>2144</v>
      </c>
      <c r="D344" s="448" t="s">
        <v>0</v>
      </c>
      <c r="E344" s="449" t="s">
        <v>0</v>
      </c>
      <c r="F344" s="450">
        <v>0</v>
      </c>
      <c r="G344" s="450">
        <f>[5]내역서!F344</f>
        <v>0</v>
      </c>
      <c r="H344" s="450">
        <v>0</v>
      </c>
      <c r="I344" s="450">
        <f>내역서!F344</f>
        <v>0</v>
      </c>
      <c r="J344" s="451"/>
      <c r="K344" s="452">
        <f>SUMIF($A$346:$A$411,"당초",K346:K411)</f>
        <v>0</v>
      </c>
      <c r="L344" s="451"/>
      <c r="M344" s="452">
        <f>SUMIF($A$346:$A$411,"당초",M346:M411)</f>
        <v>0</v>
      </c>
      <c r="N344" s="451"/>
      <c r="O344" s="452">
        <f>SUMIF($A$346:$A$411,"당초",O346:O411)</f>
        <v>0</v>
      </c>
      <c r="P344" s="450"/>
      <c r="Q344" s="452">
        <f>K344+M344+O344</f>
        <v>0</v>
      </c>
      <c r="R344" s="452"/>
      <c r="S344" s="452"/>
      <c r="T344" s="452"/>
      <c r="U344" s="453" t="s">
        <v>0</v>
      </c>
      <c r="V344" s="617" t="str">
        <f>+IF(I344&lt;0,"ng","")</f>
        <v/>
      </c>
      <c r="W344" s="617"/>
    </row>
    <row r="345" spans="1:23" ht="24" hidden="1" customHeight="1">
      <c r="A345" s="372" t="s">
        <v>2072</v>
      </c>
      <c r="B345" s="454" t="s">
        <v>5</v>
      </c>
      <c r="C345" s="454" t="s">
        <v>688</v>
      </c>
      <c r="D345" s="454" t="s">
        <v>0</v>
      </c>
      <c r="E345" s="455" t="s">
        <v>0</v>
      </c>
      <c r="F345" s="456">
        <v>0</v>
      </c>
      <c r="G345" s="456">
        <f>[5]내역서!F345</f>
        <v>0</v>
      </c>
      <c r="H345" s="456">
        <v>0</v>
      </c>
      <c r="I345" s="456">
        <f>내역서!F345</f>
        <v>0</v>
      </c>
      <c r="J345" s="457"/>
      <c r="K345" s="458">
        <f>SUMIF($A$346:$A$411,"변경",K346:K411)</f>
        <v>0</v>
      </c>
      <c r="L345" s="457"/>
      <c r="M345" s="458">
        <f>SUMIF($A$346:$A$411,"변경",M346:M411)</f>
        <v>0</v>
      </c>
      <c r="N345" s="457"/>
      <c r="O345" s="458">
        <f>SUMIF($A$346:$A$411,"변경",O346:O411)</f>
        <v>0</v>
      </c>
      <c r="P345" s="456"/>
      <c r="Q345" s="458">
        <f t="shared" si="526"/>
        <v>0</v>
      </c>
      <c r="R345" s="458">
        <f t="shared" ref="R345" si="585">I345-I344</f>
        <v>0</v>
      </c>
      <c r="S345" s="458">
        <f t="shared" ref="S345:T345" si="586">P345-P344</f>
        <v>0</v>
      </c>
      <c r="T345" s="458">
        <f t="shared" si="586"/>
        <v>0</v>
      </c>
      <c r="U345" s="459"/>
      <c r="V345" s="619" t="str">
        <f t="shared" ref="V345" si="587">+IF(I345&lt;0,"ng","")</f>
        <v/>
      </c>
      <c r="W345" s="619"/>
    </row>
    <row r="346" spans="1:23" s="460" customFormat="1" ht="24" hidden="1" customHeight="1">
      <c r="A346" s="366" t="s">
        <v>2523</v>
      </c>
      <c r="B346" s="408" t="s">
        <v>0</v>
      </c>
      <c r="C346" s="408" t="s">
        <v>2145</v>
      </c>
      <c r="D346" s="408" t="s">
        <v>2241</v>
      </c>
      <c r="E346" s="409" t="s">
        <v>615</v>
      </c>
      <c r="F346" s="410">
        <v>130.26</v>
      </c>
      <c r="G346" s="410">
        <f>[5]내역서!F346</f>
        <v>130.26</v>
      </c>
      <c r="H346" s="410">
        <f>G346</f>
        <v>130.26</v>
      </c>
      <c r="I346" s="410">
        <f>내역서!F346</f>
        <v>0</v>
      </c>
      <c r="J346" s="411">
        <v>1976.1</v>
      </c>
      <c r="K346" s="412">
        <f>INT($I346*J346)</f>
        <v>0</v>
      </c>
      <c r="L346" s="411">
        <v>10944.1</v>
      </c>
      <c r="M346" s="412">
        <f>INT($I346*L346)</f>
        <v>0</v>
      </c>
      <c r="N346" s="411">
        <v>3917.3</v>
      </c>
      <c r="O346" s="412">
        <f>INT($I346*N346)</f>
        <v>0</v>
      </c>
      <c r="P346" s="411">
        <f>+J346+L346+N346</f>
        <v>16837.5</v>
      </c>
      <c r="Q346" s="412">
        <f>K346+M346+O346</f>
        <v>0</v>
      </c>
      <c r="R346" s="412"/>
      <c r="S346" s="412"/>
      <c r="T346" s="412"/>
      <c r="U346" s="409" t="s">
        <v>0</v>
      </c>
      <c r="V346" s="617" t="str">
        <f>+IF(I346&lt;0,"ng","")</f>
        <v/>
      </c>
      <c r="W346" s="617"/>
    </row>
    <row r="347" spans="1:23" s="73" customFormat="1" ht="24" hidden="1" customHeight="1">
      <c r="A347" s="372" t="s">
        <v>4359</v>
      </c>
      <c r="B347" s="413" t="s">
        <v>0</v>
      </c>
      <c r="C347" s="413" t="s">
        <v>689</v>
      </c>
      <c r="D347" s="413" t="s">
        <v>772</v>
      </c>
      <c r="E347" s="414" t="s">
        <v>651</v>
      </c>
      <c r="F347" s="415">
        <v>130.26</v>
      </c>
      <c r="G347" s="415">
        <f>[5]내역서!F347</f>
        <v>130.26</v>
      </c>
      <c r="H347" s="415">
        <f t="shared" ref="H347:H401" si="588">G347</f>
        <v>130.26</v>
      </c>
      <c r="I347" s="415">
        <f>내역서!F347</f>
        <v>0</v>
      </c>
      <c r="J347" s="416">
        <v>1976.1</v>
      </c>
      <c r="K347" s="417">
        <f t="shared" ref="K347:K377" si="589">INT($I347*J347)</f>
        <v>0</v>
      </c>
      <c r="L347" s="416">
        <v>10944.1</v>
      </c>
      <c r="M347" s="417">
        <f t="shared" ref="M347:M377" si="590">INT($I347*L347)</f>
        <v>0</v>
      </c>
      <c r="N347" s="416">
        <v>3917.3</v>
      </c>
      <c r="O347" s="417">
        <f t="shared" ref="O347:O377" si="591">INT($I347*N347)</f>
        <v>0</v>
      </c>
      <c r="P347" s="416">
        <f t="shared" ref="P347:Q411" si="592">+J347+L347+N347</f>
        <v>16837.5</v>
      </c>
      <c r="Q347" s="417">
        <f t="shared" si="526"/>
        <v>0</v>
      </c>
      <c r="R347" s="417">
        <f t="shared" ref="R347" si="593">I347-I346</f>
        <v>0</v>
      </c>
      <c r="S347" s="417">
        <f t="shared" ref="S347:T347" si="594">P347-P346</f>
        <v>0</v>
      </c>
      <c r="T347" s="417">
        <f t="shared" si="594"/>
        <v>0</v>
      </c>
      <c r="U347" s="414"/>
      <c r="V347" s="619" t="str">
        <f t="shared" ref="V347" si="595">+IF(I347&lt;0,"ng","")</f>
        <v/>
      </c>
      <c r="W347" s="619"/>
    </row>
    <row r="348" spans="1:23" s="401" customFormat="1" ht="24" hidden="1" customHeight="1">
      <c r="A348" s="366" t="s">
        <v>4370</v>
      </c>
      <c r="B348" s="408" t="s">
        <v>0</v>
      </c>
      <c r="C348" s="408" t="s">
        <v>2145</v>
      </c>
      <c r="D348" s="408" t="s">
        <v>2146</v>
      </c>
      <c r="E348" s="409" t="s">
        <v>615</v>
      </c>
      <c r="F348" s="410">
        <v>310.74</v>
      </c>
      <c r="G348" s="410">
        <f>[5]내역서!F348</f>
        <v>0</v>
      </c>
      <c r="H348" s="410">
        <f>G348</f>
        <v>0</v>
      </c>
      <c r="I348" s="410">
        <f>내역서!F348</f>
        <v>0</v>
      </c>
      <c r="J348" s="411">
        <v>1130.5999999999999</v>
      </c>
      <c r="K348" s="412">
        <f>INT($I348*J348)</f>
        <v>0</v>
      </c>
      <c r="L348" s="411">
        <v>7690.9</v>
      </c>
      <c r="M348" s="412">
        <f>INT($I348*L348)</f>
        <v>0</v>
      </c>
      <c r="N348" s="411">
        <v>2165.5</v>
      </c>
      <c r="O348" s="412">
        <f>INT($I348*N348)</f>
        <v>0</v>
      </c>
      <c r="P348" s="411">
        <f>+J348+L348+N348</f>
        <v>10987</v>
      </c>
      <c r="Q348" s="412">
        <f>K348+M348+O348</f>
        <v>0</v>
      </c>
      <c r="R348" s="412"/>
      <c r="S348" s="412"/>
      <c r="T348" s="412"/>
      <c r="U348" s="409" t="s">
        <v>0</v>
      </c>
      <c r="V348" s="617" t="str">
        <f>+IF(I348&lt;0,"ng","")</f>
        <v/>
      </c>
      <c r="W348" s="617"/>
    </row>
    <row r="349" spans="1:23" ht="24" hidden="1" customHeight="1">
      <c r="A349" s="372" t="s">
        <v>4371</v>
      </c>
      <c r="B349" s="413" t="s">
        <v>0</v>
      </c>
      <c r="C349" s="413" t="s">
        <v>689</v>
      </c>
      <c r="D349" s="413" t="s">
        <v>690</v>
      </c>
      <c r="E349" s="414" t="s">
        <v>651</v>
      </c>
      <c r="F349" s="415">
        <v>310.74</v>
      </c>
      <c r="G349" s="415">
        <f>[5]내역서!F349</f>
        <v>0</v>
      </c>
      <c r="H349" s="415">
        <f t="shared" si="588"/>
        <v>0</v>
      </c>
      <c r="I349" s="415">
        <f>내역서!F349</f>
        <v>0</v>
      </c>
      <c r="J349" s="416">
        <v>1130.5999999999999</v>
      </c>
      <c r="K349" s="417">
        <f t="shared" si="589"/>
        <v>0</v>
      </c>
      <c r="L349" s="416">
        <v>7690.9</v>
      </c>
      <c r="M349" s="417">
        <f t="shared" si="590"/>
        <v>0</v>
      </c>
      <c r="N349" s="416">
        <v>2165.5</v>
      </c>
      <c r="O349" s="417">
        <f t="shared" si="591"/>
        <v>0</v>
      </c>
      <c r="P349" s="416">
        <f t="shared" si="592"/>
        <v>10987</v>
      </c>
      <c r="Q349" s="417">
        <f t="shared" si="526"/>
        <v>0</v>
      </c>
      <c r="R349" s="417">
        <f t="shared" ref="R349" si="596">I349-I348</f>
        <v>0</v>
      </c>
      <c r="S349" s="417">
        <f t="shared" ref="S349:T349" si="597">P349-P348</f>
        <v>0</v>
      </c>
      <c r="T349" s="417">
        <f t="shared" si="597"/>
        <v>0</v>
      </c>
      <c r="U349" s="414"/>
      <c r="V349" s="619" t="str">
        <f t="shared" ref="V349" si="598">+IF(I349&lt;0,"ng","")</f>
        <v/>
      </c>
      <c r="W349" s="619"/>
    </row>
    <row r="350" spans="1:23" s="401" customFormat="1" ht="24" hidden="1" customHeight="1">
      <c r="A350" s="366" t="s">
        <v>2523</v>
      </c>
      <c r="B350" s="408" t="s">
        <v>0</v>
      </c>
      <c r="C350" s="408" t="s">
        <v>2147</v>
      </c>
      <c r="D350" s="408" t="s">
        <v>2148</v>
      </c>
      <c r="E350" s="409" t="s">
        <v>615</v>
      </c>
      <c r="F350" s="410">
        <v>2653.2</v>
      </c>
      <c r="G350" s="410">
        <f>[5]내역서!F350</f>
        <v>2956.2</v>
      </c>
      <c r="H350" s="410">
        <f>G350</f>
        <v>2956.2</v>
      </c>
      <c r="I350" s="410">
        <f>내역서!F350</f>
        <v>0</v>
      </c>
      <c r="J350" s="411">
        <v>1487.6</v>
      </c>
      <c r="K350" s="412">
        <f>INT($I350*J350)</f>
        <v>0</v>
      </c>
      <c r="L350" s="411">
        <v>10074.700000000001</v>
      </c>
      <c r="M350" s="412">
        <f>INT($I350*L350)</f>
        <v>0</v>
      </c>
      <c r="N350" s="411">
        <v>2830.5</v>
      </c>
      <c r="O350" s="412">
        <f>INT($I350*N350)</f>
        <v>0</v>
      </c>
      <c r="P350" s="411">
        <f>+J350+L350+N350</f>
        <v>14392.800000000001</v>
      </c>
      <c r="Q350" s="412">
        <f>K350+M350+O350</f>
        <v>0</v>
      </c>
      <c r="R350" s="412"/>
      <c r="S350" s="412"/>
      <c r="T350" s="412"/>
      <c r="U350" s="409" t="s">
        <v>0</v>
      </c>
      <c r="V350" s="617" t="str">
        <f>+IF(I350&lt;0,"ng","")</f>
        <v/>
      </c>
      <c r="W350" s="617"/>
    </row>
    <row r="351" spans="1:23" ht="24" hidden="1" customHeight="1">
      <c r="A351" s="372" t="s">
        <v>4372</v>
      </c>
      <c r="B351" s="413" t="s">
        <v>0</v>
      </c>
      <c r="C351" s="413" t="s">
        <v>691</v>
      </c>
      <c r="D351" s="413" t="s">
        <v>692</v>
      </c>
      <c r="E351" s="414" t="s">
        <v>651</v>
      </c>
      <c r="F351" s="415">
        <v>2653.2</v>
      </c>
      <c r="G351" s="415">
        <f>[5]내역서!F351</f>
        <v>2956.2</v>
      </c>
      <c r="H351" s="415">
        <f t="shared" si="588"/>
        <v>2956.2</v>
      </c>
      <c r="I351" s="415">
        <f>내역서!F351</f>
        <v>0</v>
      </c>
      <c r="J351" s="416">
        <v>1487.6</v>
      </c>
      <c r="K351" s="417">
        <f t="shared" si="589"/>
        <v>0</v>
      </c>
      <c r="L351" s="416">
        <v>10074.700000000001</v>
      </c>
      <c r="M351" s="417">
        <f t="shared" si="590"/>
        <v>0</v>
      </c>
      <c r="N351" s="416">
        <v>2830.5</v>
      </c>
      <c r="O351" s="417">
        <f t="shared" si="591"/>
        <v>0</v>
      </c>
      <c r="P351" s="416">
        <f t="shared" si="592"/>
        <v>14392.800000000001</v>
      </c>
      <c r="Q351" s="417">
        <f t="shared" si="526"/>
        <v>0</v>
      </c>
      <c r="R351" s="417">
        <f t="shared" ref="R351" si="599">I351-I350</f>
        <v>0</v>
      </c>
      <c r="S351" s="417">
        <f t="shared" ref="S351:T351" si="600">P351-P350</f>
        <v>0</v>
      </c>
      <c r="T351" s="417">
        <f t="shared" si="600"/>
        <v>0</v>
      </c>
      <c r="U351" s="414"/>
      <c r="V351" s="619" t="str">
        <f t="shared" ref="V351" si="601">+IF(I351&lt;0,"ng","")</f>
        <v/>
      </c>
      <c r="W351" s="619"/>
    </row>
    <row r="352" spans="1:23" s="431" customFormat="1" ht="24" hidden="1" customHeight="1">
      <c r="A352" s="366" t="s">
        <v>4368</v>
      </c>
      <c r="B352" s="408" t="s">
        <v>0</v>
      </c>
      <c r="C352" s="408" t="s">
        <v>2149</v>
      </c>
      <c r="D352" s="408" t="s">
        <v>2150</v>
      </c>
      <c r="E352" s="409" t="s">
        <v>2104</v>
      </c>
      <c r="F352" s="410">
        <v>17.73</v>
      </c>
      <c r="G352" s="410">
        <f>[5]내역서!F352</f>
        <v>17.73</v>
      </c>
      <c r="H352" s="410">
        <f>G352</f>
        <v>17.73</v>
      </c>
      <c r="I352" s="410">
        <f>내역서!F352</f>
        <v>0</v>
      </c>
      <c r="J352" s="411">
        <v>11266.1</v>
      </c>
      <c r="K352" s="412">
        <f>INT($I352*J352)</f>
        <v>0</v>
      </c>
      <c r="L352" s="411">
        <v>26287.9</v>
      </c>
      <c r="M352" s="412">
        <f>INT($I352*L352)</f>
        <v>0</v>
      </c>
      <c r="N352" s="411">
        <v>0</v>
      </c>
      <c r="O352" s="412">
        <f>INT($I352*N352)</f>
        <v>0</v>
      </c>
      <c r="P352" s="411">
        <f>+J352+L352+N352</f>
        <v>37554</v>
      </c>
      <c r="Q352" s="412">
        <f>K352+M352+O352</f>
        <v>0</v>
      </c>
      <c r="R352" s="412"/>
      <c r="S352" s="412"/>
      <c r="T352" s="412"/>
      <c r="U352" s="409" t="s">
        <v>0</v>
      </c>
      <c r="V352" s="617" t="str">
        <f>+IF(I352&lt;0,"ng","")</f>
        <v/>
      </c>
      <c r="W352" s="617"/>
    </row>
    <row r="353" spans="1:23" s="72" customFormat="1" ht="24" hidden="1" customHeight="1">
      <c r="A353" s="372" t="s">
        <v>4373</v>
      </c>
      <c r="B353" s="413" t="s">
        <v>0</v>
      </c>
      <c r="C353" s="413" t="s">
        <v>693</v>
      </c>
      <c r="D353" s="413" t="s">
        <v>694</v>
      </c>
      <c r="E353" s="414" t="s">
        <v>671</v>
      </c>
      <c r="F353" s="415">
        <v>17.73</v>
      </c>
      <c r="G353" s="415">
        <f>[5]내역서!F353</f>
        <v>17.73</v>
      </c>
      <c r="H353" s="415">
        <f t="shared" si="588"/>
        <v>17.73</v>
      </c>
      <c r="I353" s="415">
        <f>내역서!F353</f>
        <v>0</v>
      </c>
      <c r="J353" s="416">
        <v>11266.1</v>
      </c>
      <c r="K353" s="417">
        <f t="shared" si="589"/>
        <v>0</v>
      </c>
      <c r="L353" s="416">
        <v>26287.9</v>
      </c>
      <c r="M353" s="417">
        <f t="shared" si="590"/>
        <v>0</v>
      </c>
      <c r="N353" s="416">
        <v>0</v>
      </c>
      <c r="O353" s="417">
        <f t="shared" si="591"/>
        <v>0</v>
      </c>
      <c r="P353" s="416">
        <f t="shared" si="592"/>
        <v>37554</v>
      </c>
      <c r="Q353" s="417">
        <f t="shared" si="526"/>
        <v>0</v>
      </c>
      <c r="R353" s="417">
        <f t="shared" ref="R353" si="602">I353-I352</f>
        <v>0</v>
      </c>
      <c r="S353" s="417">
        <f t="shared" ref="S353:T353" si="603">P353-P352</f>
        <v>0</v>
      </c>
      <c r="T353" s="417">
        <f t="shared" si="603"/>
        <v>0</v>
      </c>
      <c r="U353" s="414"/>
      <c r="V353" s="619" t="str">
        <f t="shared" ref="V353" si="604">+IF(I353&lt;0,"ng","")</f>
        <v/>
      </c>
      <c r="W353" s="619"/>
    </row>
    <row r="354" spans="1:23" s="401" customFormat="1" ht="24" hidden="1" customHeight="1">
      <c r="A354" s="366" t="s">
        <v>4308</v>
      </c>
      <c r="B354" s="408" t="s">
        <v>0</v>
      </c>
      <c r="C354" s="408" t="s">
        <v>2149</v>
      </c>
      <c r="D354" s="408" t="s">
        <v>2151</v>
      </c>
      <c r="E354" s="409" t="s">
        <v>2104</v>
      </c>
      <c r="F354" s="410">
        <v>367.86</v>
      </c>
      <c r="G354" s="410">
        <f>[5]내역서!F354</f>
        <v>358.3</v>
      </c>
      <c r="H354" s="410">
        <f>G354</f>
        <v>358.3</v>
      </c>
      <c r="I354" s="410">
        <f>내역서!F354</f>
        <v>0</v>
      </c>
      <c r="J354" s="411">
        <v>12871.3</v>
      </c>
      <c r="K354" s="412">
        <f>INT($I354*J354)</f>
        <v>0</v>
      </c>
      <c r="L354" s="411">
        <v>30032.7</v>
      </c>
      <c r="M354" s="412">
        <f>INT($I354*L354)</f>
        <v>0</v>
      </c>
      <c r="N354" s="411">
        <v>0</v>
      </c>
      <c r="O354" s="412">
        <f>INT($I354*N354)</f>
        <v>0</v>
      </c>
      <c r="P354" s="411">
        <f>+J354+L354+N354</f>
        <v>42904</v>
      </c>
      <c r="Q354" s="412">
        <f>K354+M354+O354</f>
        <v>0</v>
      </c>
      <c r="R354" s="412"/>
      <c r="S354" s="412"/>
      <c r="T354" s="412"/>
      <c r="U354" s="409" t="s">
        <v>0</v>
      </c>
      <c r="V354" s="617" t="str">
        <f>+IF(I354&lt;0,"ng","")</f>
        <v/>
      </c>
      <c r="W354" s="617"/>
    </row>
    <row r="355" spans="1:23" ht="24" hidden="1" customHeight="1">
      <c r="A355" s="372" t="s">
        <v>2481</v>
      </c>
      <c r="B355" s="413" t="s">
        <v>0</v>
      </c>
      <c r="C355" s="413" t="s">
        <v>693</v>
      </c>
      <c r="D355" s="413" t="s">
        <v>695</v>
      </c>
      <c r="E355" s="414" t="s">
        <v>671</v>
      </c>
      <c r="F355" s="415">
        <v>367.86</v>
      </c>
      <c r="G355" s="415">
        <f>[5]내역서!F355</f>
        <v>358.3</v>
      </c>
      <c r="H355" s="415">
        <f t="shared" si="588"/>
        <v>358.3</v>
      </c>
      <c r="I355" s="415">
        <f>내역서!F355</f>
        <v>0</v>
      </c>
      <c r="J355" s="416">
        <v>12871.3</v>
      </c>
      <c r="K355" s="417">
        <f t="shared" si="589"/>
        <v>0</v>
      </c>
      <c r="L355" s="416">
        <v>30032.7</v>
      </c>
      <c r="M355" s="417">
        <f t="shared" si="590"/>
        <v>0</v>
      </c>
      <c r="N355" s="416">
        <v>0</v>
      </c>
      <c r="O355" s="417">
        <f t="shared" si="591"/>
        <v>0</v>
      </c>
      <c r="P355" s="416">
        <f t="shared" si="592"/>
        <v>42904</v>
      </c>
      <c r="Q355" s="417">
        <f t="shared" si="526"/>
        <v>0</v>
      </c>
      <c r="R355" s="417">
        <f t="shared" ref="R355" si="605">I355-I354</f>
        <v>0</v>
      </c>
      <c r="S355" s="417">
        <f t="shared" ref="S355:T355" si="606">P355-P354</f>
        <v>0</v>
      </c>
      <c r="T355" s="417">
        <f t="shared" si="606"/>
        <v>0</v>
      </c>
      <c r="U355" s="414"/>
      <c r="V355" s="619" t="str">
        <f t="shared" ref="V355" si="607">+IF(I355&lt;0,"ng","")</f>
        <v/>
      </c>
      <c r="W355" s="619"/>
    </row>
    <row r="356" spans="1:23" s="401" customFormat="1" ht="24" hidden="1" customHeight="1">
      <c r="A356" s="366" t="s">
        <v>2523</v>
      </c>
      <c r="B356" s="408" t="s">
        <v>0</v>
      </c>
      <c r="C356" s="408" t="s">
        <v>2149</v>
      </c>
      <c r="D356" s="408" t="s">
        <v>2152</v>
      </c>
      <c r="E356" s="409" t="s">
        <v>2104</v>
      </c>
      <c r="F356" s="410">
        <v>387.59</v>
      </c>
      <c r="G356" s="410">
        <f>[5]내역서!F356</f>
        <v>387.59</v>
      </c>
      <c r="H356" s="410">
        <f>G356</f>
        <v>387.59</v>
      </c>
      <c r="I356" s="410">
        <f>내역서!F356</f>
        <v>0</v>
      </c>
      <c r="J356" s="411">
        <v>15280.1</v>
      </c>
      <c r="K356" s="412">
        <f>INT($I356*J356)</f>
        <v>0</v>
      </c>
      <c r="L356" s="411">
        <v>43491.199999999997</v>
      </c>
      <c r="M356" s="412">
        <f>INT($I356*L356)</f>
        <v>0</v>
      </c>
      <c r="N356" s="411">
        <v>0</v>
      </c>
      <c r="O356" s="412">
        <f>INT($I356*N356)</f>
        <v>0</v>
      </c>
      <c r="P356" s="411">
        <f>+J356+L356+N356</f>
        <v>58771.299999999996</v>
      </c>
      <c r="Q356" s="412">
        <f>K356+M356+O356</f>
        <v>0</v>
      </c>
      <c r="R356" s="412"/>
      <c r="S356" s="412"/>
      <c r="T356" s="412"/>
      <c r="U356" s="409" t="s">
        <v>0</v>
      </c>
      <c r="V356" s="617" t="str">
        <f>+IF(I356&lt;0,"ng","")</f>
        <v/>
      </c>
      <c r="W356" s="617"/>
    </row>
    <row r="357" spans="1:23" ht="24" hidden="1" customHeight="1">
      <c r="A357" s="372" t="s">
        <v>4372</v>
      </c>
      <c r="B357" s="413" t="s">
        <v>0</v>
      </c>
      <c r="C357" s="413" t="s">
        <v>693</v>
      </c>
      <c r="D357" s="413" t="s">
        <v>696</v>
      </c>
      <c r="E357" s="414" t="s">
        <v>671</v>
      </c>
      <c r="F357" s="415">
        <v>387.59</v>
      </c>
      <c r="G357" s="415">
        <f>[5]내역서!F357</f>
        <v>387.59</v>
      </c>
      <c r="H357" s="415">
        <f t="shared" si="588"/>
        <v>387.59</v>
      </c>
      <c r="I357" s="415">
        <f>내역서!F357</f>
        <v>0</v>
      </c>
      <c r="J357" s="416">
        <v>15280.1</v>
      </c>
      <c r="K357" s="417">
        <f t="shared" si="589"/>
        <v>0</v>
      </c>
      <c r="L357" s="416">
        <v>43491.199999999997</v>
      </c>
      <c r="M357" s="417">
        <f t="shared" si="590"/>
        <v>0</v>
      </c>
      <c r="N357" s="416">
        <v>0</v>
      </c>
      <c r="O357" s="417">
        <f t="shared" si="591"/>
        <v>0</v>
      </c>
      <c r="P357" s="416">
        <f t="shared" si="592"/>
        <v>58771.299999999996</v>
      </c>
      <c r="Q357" s="417">
        <f t="shared" si="526"/>
        <v>0</v>
      </c>
      <c r="R357" s="417">
        <f t="shared" ref="R357" si="608">I357-I356</f>
        <v>0</v>
      </c>
      <c r="S357" s="417">
        <f t="shared" ref="S357:T357" si="609">P357-P356</f>
        <v>0</v>
      </c>
      <c r="T357" s="417">
        <f t="shared" si="609"/>
        <v>0</v>
      </c>
      <c r="U357" s="414"/>
      <c r="V357" s="619" t="str">
        <f t="shared" ref="V357" si="610">+IF(I357&lt;0,"ng","")</f>
        <v/>
      </c>
      <c r="W357" s="619"/>
    </row>
    <row r="358" spans="1:23" s="401" customFormat="1" ht="24" hidden="1" customHeight="1">
      <c r="A358" s="366" t="s">
        <v>4374</v>
      </c>
      <c r="B358" s="408" t="s">
        <v>0</v>
      </c>
      <c r="C358" s="408" t="s">
        <v>2153</v>
      </c>
      <c r="D358" s="408" t="s">
        <v>2154</v>
      </c>
      <c r="E358" s="409" t="s">
        <v>2104</v>
      </c>
      <c r="F358" s="410">
        <v>4756.8100000000004</v>
      </c>
      <c r="G358" s="410">
        <f>[5]내역서!F358</f>
        <v>4920.4799999999996</v>
      </c>
      <c r="H358" s="410">
        <f>G358</f>
        <v>4920.4799999999996</v>
      </c>
      <c r="I358" s="410">
        <f>내역서!F358</f>
        <v>0</v>
      </c>
      <c r="J358" s="411">
        <v>7101.7</v>
      </c>
      <c r="K358" s="412">
        <f>INT($I358*J358)</f>
        <v>0</v>
      </c>
      <c r="L358" s="411">
        <v>37282.9</v>
      </c>
      <c r="M358" s="412">
        <f>INT($I358*L358)</f>
        <v>0</v>
      </c>
      <c r="N358" s="411">
        <v>0</v>
      </c>
      <c r="O358" s="412">
        <f>INT($I358*N358)</f>
        <v>0</v>
      </c>
      <c r="P358" s="411">
        <f>+J358+L358+N358</f>
        <v>44384.6</v>
      </c>
      <c r="Q358" s="412">
        <f>K358+M358+O358</f>
        <v>0</v>
      </c>
      <c r="R358" s="412"/>
      <c r="S358" s="412"/>
      <c r="T358" s="412"/>
      <c r="U358" s="409" t="s">
        <v>0</v>
      </c>
      <c r="V358" s="617" t="str">
        <f>+IF(I358&lt;0,"ng","")</f>
        <v/>
      </c>
      <c r="W358" s="617"/>
    </row>
    <row r="359" spans="1:23" ht="24" hidden="1" customHeight="1">
      <c r="A359" s="372" t="s">
        <v>4375</v>
      </c>
      <c r="B359" s="413" t="s">
        <v>0</v>
      </c>
      <c r="C359" s="413" t="s">
        <v>697</v>
      </c>
      <c r="D359" s="413" t="s">
        <v>698</v>
      </c>
      <c r="E359" s="414" t="s">
        <v>671</v>
      </c>
      <c r="F359" s="415">
        <v>4756.8100000000004</v>
      </c>
      <c r="G359" s="415">
        <f>[5]내역서!F359</f>
        <v>4920.4800000000005</v>
      </c>
      <c r="H359" s="415">
        <f t="shared" si="588"/>
        <v>4920.4800000000005</v>
      </c>
      <c r="I359" s="415">
        <f>내역서!F359</f>
        <v>0</v>
      </c>
      <c r="J359" s="416">
        <v>7101.7</v>
      </c>
      <c r="K359" s="417">
        <f t="shared" si="589"/>
        <v>0</v>
      </c>
      <c r="L359" s="416">
        <v>37282.9</v>
      </c>
      <c r="M359" s="417">
        <f t="shared" si="590"/>
        <v>0</v>
      </c>
      <c r="N359" s="416">
        <v>0</v>
      </c>
      <c r="O359" s="417">
        <f t="shared" si="591"/>
        <v>0</v>
      </c>
      <c r="P359" s="416">
        <f t="shared" si="592"/>
        <v>44384.6</v>
      </c>
      <c r="Q359" s="417">
        <f t="shared" si="526"/>
        <v>0</v>
      </c>
      <c r="R359" s="417">
        <f t="shared" ref="R359" si="611">I359-I358</f>
        <v>0</v>
      </c>
      <c r="S359" s="417">
        <f t="shared" ref="S359:T359" si="612">P359-P358</f>
        <v>0</v>
      </c>
      <c r="T359" s="417">
        <f t="shared" si="612"/>
        <v>0</v>
      </c>
      <c r="U359" s="414"/>
      <c r="V359" s="619" t="str">
        <f t="shared" ref="V359" si="613">+IF(I359&lt;0,"ng","")</f>
        <v/>
      </c>
      <c r="W359" s="619"/>
    </row>
    <row r="360" spans="1:23" s="401" customFormat="1" ht="24" hidden="1" customHeight="1">
      <c r="A360" s="366" t="s">
        <v>2055</v>
      </c>
      <c r="B360" s="408" t="s">
        <v>0</v>
      </c>
      <c r="C360" s="408" t="s">
        <v>2157</v>
      </c>
      <c r="D360" s="408" t="s">
        <v>2158</v>
      </c>
      <c r="E360" s="409" t="s">
        <v>2104</v>
      </c>
      <c r="F360" s="410">
        <v>2846.32</v>
      </c>
      <c r="G360" s="410">
        <f>[5]내역서!F360</f>
        <v>3054</v>
      </c>
      <c r="H360" s="410">
        <f>G360</f>
        <v>3054</v>
      </c>
      <c r="I360" s="410">
        <f>내역서!F360</f>
        <v>0</v>
      </c>
      <c r="J360" s="411">
        <v>4369.7</v>
      </c>
      <c r="K360" s="412">
        <f>INT($I360*J360)</f>
        <v>0</v>
      </c>
      <c r="L360" s="411">
        <v>9580.7999999999993</v>
      </c>
      <c r="M360" s="412">
        <f>INT($I360*L360)</f>
        <v>0</v>
      </c>
      <c r="N360" s="411">
        <v>0</v>
      </c>
      <c r="O360" s="412">
        <f>INT($I360*N360)</f>
        <v>0</v>
      </c>
      <c r="P360" s="411">
        <f>+J360+L360+N360</f>
        <v>13950.5</v>
      </c>
      <c r="Q360" s="412">
        <f>K360+M360+O360</f>
        <v>0</v>
      </c>
      <c r="R360" s="412"/>
      <c r="S360" s="412"/>
      <c r="T360" s="412"/>
      <c r="U360" s="409" t="s">
        <v>0</v>
      </c>
      <c r="V360" s="617" t="str">
        <f>+IF(I360&lt;0,"ng","")</f>
        <v/>
      </c>
      <c r="W360" s="617"/>
    </row>
    <row r="361" spans="1:23" ht="24" hidden="1" customHeight="1">
      <c r="A361" s="372" t="s">
        <v>2481</v>
      </c>
      <c r="B361" s="413" t="s">
        <v>0</v>
      </c>
      <c r="C361" s="413" t="s">
        <v>700</v>
      </c>
      <c r="D361" s="413" t="s">
        <v>701</v>
      </c>
      <c r="E361" s="414" t="s">
        <v>671</v>
      </c>
      <c r="F361" s="415">
        <v>2846.32</v>
      </c>
      <c r="G361" s="415">
        <f>[5]내역서!F361</f>
        <v>3054</v>
      </c>
      <c r="H361" s="415">
        <f t="shared" si="588"/>
        <v>3054</v>
      </c>
      <c r="I361" s="415">
        <f>내역서!F361</f>
        <v>0</v>
      </c>
      <c r="J361" s="416">
        <v>4369.7</v>
      </c>
      <c r="K361" s="417">
        <f t="shared" si="589"/>
        <v>0</v>
      </c>
      <c r="L361" s="416">
        <v>9580.7999999999993</v>
      </c>
      <c r="M361" s="417">
        <f t="shared" si="590"/>
        <v>0</v>
      </c>
      <c r="N361" s="416">
        <v>0</v>
      </c>
      <c r="O361" s="417">
        <f t="shared" si="591"/>
        <v>0</v>
      </c>
      <c r="P361" s="416">
        <f t="shared" si="592"/>
        <v>13950.5</v>
      </c>
      <c r="Q361" s="417">
        <f t="shared" si="526"/>
        <v>0</v>
      </c>
      <c r="R361" s="417">
        <f t="shared" ref="R361" si="614">I361-I360</f>
        <v>0</v>
      </c>
      <c r="S361" s="417">
        <f t="shared" ref="S361:T361" si="615">P361-P360</f>
        <v>0</v>
      </c>
      <c r="T361" s="417">
        <f t="shared" si="615"/>
        <v>0</v>
      </c>
      <c r="U361" s="414"/>
      <c r="V361" s="619" t="str">
        <f t="shared" ref="V361" si="616">+IF(I361&lt;0,"ng","")</f>
        <v/>
      </c>
      <c r="W361" s="619"/>
    </row>
    <row r="362" spans="1:23" s="401" customFormat="1" ht="24" hidden="1" customHeight="1">
      <c r="A362" s="366" t="s">
        <v>4376</v>
      </c>
      <c r="B362" s="408" t="s">
        <v>0</v>
      </c>
      <c r="C362" s="408" t="s">
        <v>2242</v>
      </c>
      <c r="D362" s="408" t="s">
        <v>2270</v>
      </c>
      <c r="E362" s="409" t="s">
        <v>307</v>
      </c>
      <c r="F362" s="410">
        <v>3</v>
      </c>
      <c r="G362" s="410">
        <f>[5]내역서!F362</f>
        <v>3</v>
      </c>
      <c r="H362" s="410">
        <f>G362</f>
        <v>3</v>
      </c>
      <c r="I362" s="410">
        <f>내역서!F362</f>
        <v>0</v>
      </c>
      <c r="J362" s="411">
        <v>29839.3</v>
      </c>
      <c r="K362" s="412">
        <f>INT($I362*J362)</f>
        <v>0</v>
      </c>
      <c r="L362" s="411">
        <v>119352.9</v>
      </c>
      <c r="M362" s="412">
        <f>INT($I362*L362)</f>
        <v>0</v>
      </c>
      <c r="N362" s="411">
        <v>0</v>
      </c>
      <c r="O362" s="412">
        <f>INT($I362*N362)</f>
        <v>0</v>
      </c>
      <c r="P362" s="411">
        <f>+J362+L362+N362</f>
        <v>149192.19999999998</v>
      </c>
      <c r="Q362" s="412">
        <f>K362+M362+O362</f>
        <v>0</v>
      </c>
      <c r="R362" s="412"/>
      <c r="S362" s="412"/>
      <c r="T362" s="412"/>
      <c r="U362" s="409" t="s">
        <v>0</v>
      </c>
      <c r="V362" s="617" t="str">
        <f>+IF(I362&lt;0,"ng","")</f>
        <v/>
      </c>
      <c r="W362" s="617"/>
    </row>
    <row r="363" spans="1:23" ht="24" hidden="1" customHeight="1">
      <c r="A363" s="372" t="s">
        <v>2481</v>
      </c>
      <c r="B363" s="413" t="s">
        <v>0</v>
      </c>
      <c r="C363" s="413" t="s">
        <v>773</v>
      </c>
      <c r="D363" s="413" t="s">
        <v>794</v>
      </c>
      <c r="E363" s="414" t="s">
        <v>775</v>
      </c>
      <c r="F363" s="415">
        <v>3</v>
      </c>
      <c r="G363" s="415">
        <f>[5]내역서!F363</f>
        <v>3</v>
      </c>
      <c r="H363" s="415">
        <f t="shared" si="588"/>
        <v>3</v>
      </c>
      <c r="I363" s="415">
        <f>내역서!F363</f>
        <v>0</v>
      </c>
      <c r="J363" s="416">
        <v>29839.3</v>
      </c>
      <c r="K363" s="417">
        <f t="shared" si="589"/>
        <v>0</v>
      </c>
      <c r="L363" s="416">
        <v>119352.9</v>
      </c>
      <c r="M363" s="417">
        <f t="shared" si="590"/>
        <v>0</v>
      </c>
      <c r="N363" s="416">
        <v>0</v>
      </c>
      <c r="O363" s="417">
        <f t="shared" si="591"/>
        <v>0</v>
      </c>
      <c r="P363" s="416">
        <f t="shared" si="592"/>
        <v>149192.19999999998</v>
      </c>
      <c r="Q363" s="417">
        <f t="shared" si="526"/>
        <v>0</v>
      </c>
      <c r="R363" s="417">
        <f t="shared" ref="R363" si="617">I363-I362</f>
        <v>0</v>
      </c>
      <c r="S363" s="417">
        <f t="shared" ref="S363:T363" si="618">P363-P362</f>
        <v>0</v>
      </c>
      <c r="T363" s="417">
        <f t="shared" si="618"/>
        <v>0</v>
      </c>
      <c r="U363" s="414"/>
      <c r="V363" s="619" t="str">
        <f t="shared" ref="V363" si="619">+IF(I363&lt;0,"ng","")</f>
        <v/>
      </c>
      <c r="W363" s="619"/>
    </row>
    <row r="364" spans="1:23" s="401" customFormat="1" ht="24" hidden="1" customHeight="1">
      <c r="A364" s="366" t="s">
        <v>4377</v>
      </c>
      <c r="B364" s="408" t="s">
        <v>0</v>
      </c>
      <c r="C364" s="408" t="s">
        <v>2242</v>
      </c>
      <c r="D364" s="408" t="s">
        <v>2243</v>
      </c>
      <c r="E364" s="409" t="s">
        <v>307</v>
      </c>
      <c r="F364" s="410">
        <v>2</v>
      </c>
      <c r="G364" s="410">
        <f>[5]내역서!F364</f>
        <v>2</v>
      </c>
      <c r="H364" s="410">
        <f>G364</f>
        <v>2</v>
      </c>
      <c r="I364" s="410">
        <f>내역서!F364</f>
        <v>0</v>
      </c>
      <c r="J364" s="411">
        <v>67988.5</v>
      </c>
      <c r="K364" s="412">
        <f>INT($I364*J364)</f>
        <v>0</v>
      </c>
      <c r="L364" s="411">
        <v>215289.2</v>
      </c>
      <c r="M364" s="412">
        <f>INT($I364*L364)</f>
        <v>0</v>
      </c>
      <c r="N364" s="411">
        <v>0</v>
      </c>
      <c r="O364" s="412">
        <f>INT($I364*N364)</f>
        <v>0</v>
      </c>
      <c r="P364" s="411">
        <f>+J364+L364+N364</f>
        <v>283277.7</v>
      </c>
      <c r="Q364" s="412">
        <f>K364+M364+O364</f>
        <v>0</v>
      </c>
      <c r="R364" s="412"/>
      <c r="S364" s="412"/>
      <c r="T364" s="412"/>
      <c r="U364" s="409" t="s">
        <v>0</v>
      </c>
      <c r="V364" s="617" t="str">
        <f>+IF(I364&lt;0,"ng","")</f>
        <v/>
      </c>
      <c r="W364" s="617"/>
    </row>
    <row r="365" spans="1:23" ht="24" hidden="1" customHeight="1">
      <c r="A365" s="372" t="s">
        <v>4378</v>
      </c>
      <c r="B365" s="413" t="s">
        <v>0</v>
      </c>
      <c r="C365" s="413" t="s">
        <v>773</v>
      </c>
      <c r="D365" s="413" t="s">
        <v>774</v>
      </c>
      <c r="E365" s="414" t="s">
        <v>775</v>
      </c>
      <c r="F365" s="415">
        <v>2</v>
      </c>
      <c r="G365" s="415">
        <f>[5]내역서!F365</f>
        <v>2</v>
      </c>
      <c r="H365" s="415">
        <f t="shared" si="588"/>
        <v>2</v>
      </c>
      <c r="I365" s="415">
        <f>내역서!F365</f>
        <v>0</v>
      </c>
      <c r="J365" s="416">
        <v>67988.5</v>
      </c>
      <c r="K365" s="417">
        <f t="shared" si="589"/>
        <v>0</v>
      </c>
      <c r="L365" s="416">
        <v>215289.2</v>
      </c>
      <c r="M365" s="417">
        <f t="shared" si="590"/>
        <v>0</v>
      </c>
      <c r="N365" s="416">
        <v>0</v>
      </c>
      <c r="O365" s="417">
        <f t="shared" si="591"/>
        <v>0</v>
      </c>
      <c r="P365" s="416">
        <f t="shared" si="592"/>
        <v>283277.7</v>
      </c>
      <c r="Q365" s="417">
        <f t="shared" si="526"/>
        <v>0</v>
      </c>
      <c r="R365" s="417">
        <f t="shared" ref="R365" si="620">I365-I364</f>
        <v>0</v>
      </c>
      <c r="S365" s="417">
        <f t="shared" ref="S365:T365" si="621">P365-P364</f>
        <v>0</v>
      </c>
      <c r="T365" s="417">
        <f t="shared" si="621"/>
        <v>0</v>
      </c>
      <c r="U365" s="414"/>
      <c r="V365" s="619" t="str">
        <f t="shared" ref="V365" si="622">+IF(I365&lt;0,"ng","")</f>
        <v/>
      </c>
      <c r="W365" s="619"/>
    </row>
    <row r="366" spans="1:23" s="401" customFormat="1" ht="24" hidden="1" customHeight="1">
      <c r="A366" s="366" t="s">
        <v>4379</v>
      </c>
      <c r="B366" s="408" t="s">
        <v>0</v>
      </c>
      <c r="C366" s="408" t="s">
        <v>2159</v>
      </c>
      <c r="D366" s="408" t="s">
        <v>2160</v>
      </c>
      <c r="E366" s="409" t="s">
        <v>2161</v>
      </c>
      <c r="F366" s="410">
        <v>5622.73</v>
      </c>
      <c r="G366" s="410">
        <f>[5]내역서!F366</f>
        <v>5644</v>
      </c>
      <c r="H366" s="410">
        <f>G366</f>
        <v>5644</v>
      </c>
      <c r="I366" s="410">
        <f>내역서!F366</f>
        <v>0</v>
      </c>
      <c r="J366" s="411">
        <v>4600.2</v>
      </c>
      <c r="K366" s="412">
        <f>INT($I366*J366)</f>
        <v>0</v>
      </c>
      <c r="L366" s="411">
        <v>17068.7</v>
      </c>
      <c r="M366" s="412">
        <f>INT($I366*L366)</f>
        <v>0</v>
      </c>
      <c r="N366" s="411">
        <v>701.9</v>
      </c>
      <c r="O366" s="412">
        <f>INT($I366*N366)</f>
        <v>0</v>
      </c>
      <c r="P366" s="411">
        <f>+J366+L366+N366</f>
        <v>22370.800000000003</v>
      </c>
      <c r="Q366" s="412">
        <f>K366+M366+O366</f>
        <v>0</v>
      </c>
      <c r="R366" s="412"/>
      <c r="S366" s="412"/>
      <c r="T366" s="412"/>
      <c r="U366" s="409" t="s">
        <v>0</v>
      </c>
      <c r="V366" s="617" t="str">
        <f>+IF(I366&lt;0,"ng","")</f>
        <v/>
      </c>
      <c r="W366" s="617"/>
    </row>
    <row r="367" spans="1:23" ht="24" hidden="1" customHeight="1">
      <c r="A367" s="372" t="s">
        <v>2481</v>
      </c>
      <c r="B367" s="413" t="s">
        <v>0</v>
      </c>
      <c r="C367" s="413" t="s">
        <v>702</v>
      </c>
      <c r="D367" s="413" t="s">
        <v>703</v>
      </c>
      <c r="E367" s="414" t="s">
        <v>704</v>
      </c>
      <c r="F367" s="415">
        <v>5622.73</v>
      </c>
      <c r="G367" s="415">
        <f>[5]내역서!F367</f>
        <v>5644</v>
      </c>
      <c r="H367" s="415">
        <f t="shared" si="588"/>
        <v>5644</v>
      </c>
      <c r="I367" s="415">
        <f>내역서!F367</f>
        <v>0</v>
      </c>
      <c r="J367" s="416">
        <v>4600.2</v>
      </c>
      <c r="K367" s="417">
        <f t="shared" si="589"/>
        <v>0</v>
      </c>
      <c r="L367" s="416">
        <v>17068.7</v>
      </c>
      <c r="M367" s="417">
        <f t="shared" si="590"/>
        <v>0</v>
      </c>
      <c r="N367" s="416">
        <v>701.9</v>
      </c>
      <c r="O367" s="417">
        <f t="shared" si="591"/>
        <v>0</v>
      </c>
      <c r="P367" s="416">
        <f t="shared" si="592"/>
        <v>22370.800000000003</v>
      </c>
      <c r="Q367" s="417">
        <f t="shared" si="526"/>
        <v>0</v>
      </c>
      <c r="R367" s="417">
        <f t="shared" ref="R367" si="623">I367-I366</f>
        <v>0</v>
      </c>
      <c r="S367" s="417">
        <f t="shared" ref="S367:T367" si="624">P367-P366</f>
        <v>0</v>
      </c>
      <c r="T367" s="417">
        <f t="shared" si="624"/>
        <v>0</v>
      </c>
      <c r="U367" s="414"/>
      <c r="V367" s="619" t="str">
        <f t="shared" ref="V367" si="625">+IF(I367&lt;0,"ng","")</f>
        <v/>
      </c>
      <c r="W367" s="619"/>
    </row>
    <row r="368" spans="1:23" s="401" customFormat="1" ht="24" hidden="1" customHeight="1">
      <c r="A368" s="366" t="s">
        <v>4376</v>
      </c>
      <c r="B368" s="408" t="s">
        <v>0</v>
      </c>
      <c r="C368" s="408" t="s">
        <v>2162</v>
      </c>
      <c r="D368" s="408" t="s">
        <v>0</v>
      </c>
      <c r="E368" s="409" t="s">
        <v>2104</v>
      </c>
      <c r="F368" s="410">
        <v>4099.5600000000004</v>
      </c>
      <c r="G368" s="410">
        <f>[5]내역서!F368</f>
        <v>4099.5600000000004</v>
      </c>
      <c r="H368" s="410">
        <f>G368</f>
        <v>4099.5600000000004</v>
      </c>
      <c r="I368" s="410">
        <f>내역서!F368</f>
        <v>0</v>
      </c>
      <c r="J368" s="411">
        <v>18127.5</v>
      </c>
      <c r="K368" s="412">
        <f>INT($I368*J368)</f>
        <v>0</v>
      </c>
      <c r="L368" s="411">
        <v>21039.200000000001</v>
      </c>
      <c r="M368" s="412">
        <f>INT($I368*L368)</f>
        <v>0</v>
      </c>
      <c r="N368" s="411">
        <v>0</v>
      </c>
      <c r="O368" s="412">
        <f>INT($I368*N368)</f>
        <v>0</v>
      </c>
      <c r="P368" s="411">
        <f>+J368+L368+N368</f>
        <v>39166.699999999997</v>
      </c>
      <c r="Q368" s="412">
        <f>K368+M368+O368</f>
        <v>0</v>
      </c>
      <c r="R368" s="412"/>
      <c r="S368" s="412"/>
      <c r="T368" s="412"/>
      <c r="U368" s="409" t="s">
        <v>0</v>
      </c>
      <c r="V368" s="617" t="str">
        <f>+IF(I368&lt;0,"ng","")</f>
        <v/>
      </c>
      <c r="W368" s="617"/>
    </row>
    <row r="369" spans="1:24" ht="24" hidden="1" customHeight="1">
      <c r="A369" s="372" t="s">
        <v>2072</v>
      </c>
      <c r="B369" s="413" t="s">
        <v>0</v>
      </c>
      <c r="C369" s="413" t="s">
        <v>705</v>
      </c>
      <c r="D369" s="413" t="s">
        <v>0</v>
      </c>
      <c r="E369" s="414" t="s">
        <v>671</v>
      </c>
      <c r="F369" s="415">
        <v>4099.5600000000004</v>
      </c>
      <c r="G369" s="415">
        <f>[5]내역서!F369</f>
        <v>4099.5600000000004</v>
      </c>
      <c r="H369" s="415">
        <f t="shared" si="588"/>
        <v>4099.5600000000004</v>
      </c>
      <c r="I369" s="415">
        <f>내역서!F369</f>
        <v>0</v>
      </c>
      <c r="J369" s="416">
        <v>18127.5</v>
      </c>
      <c r="K369" s="417">
        <f t="shared" si="589"/>
        <v>0</v>
      </c>
      <c r="L369" s="416">
        <v>21039.200000000001</v>
      </c>
      <c r="M369" s="417">
        <f t="shared" si="590"/>
        <v>0</v>
      </c>
      <c r="N369" s="416">
        <v>0</v>
      </c>
      <c r="O369" s="417">
        <f t="shared" si="591"/>
        <v>0</v>
      </c>
      <c r="P369" s="416">
        <f t="shared" si="592"/>
        <v>39166.699999999997</v>
      </c>
      <c r="Q369" s="417">
        <f t="shared" si="526"/>
        <v>0</v>
      </c>
      <c r="R369" s="417">
        <f t="shared" ref="R369" si="626">I369-I368</f>
        <v>0</v>
      </c>
      <c r="S369" s="417">
        <f t="shared" ref="S369:T369" si="627">P369-P368</f>
        <v>0</v>
      </c>
      <c r="T369" s="417">
        <f t="shared" si="627"/>
        <v>0</v>
      </c>
      <c r="U369" s="414"/>
      <c r="V369" s="619" t="str">
        <f t="shared" ref="V369" si="628">+IF(I369&lt;0,"ng","")</f>
        <v/>
      </c>
      <c r="W369" s="619"/>
    </row>
    <row r="370" spans="1:24" s="401" customFormat="1" ht="24" hidden="1" customHeight="1">
      <c r="A370" s="366" t="s">
        <v>2055</v>
      </c>
      <c r="B370" s="408" t="s">
        <v>0</v>
      </c>
      <c r="C370" s="408" t="s">
        <v>2163</v>
      </c>
      <c r="D370" s="408" t="s">
        <v>2164</v>
      </c>
      <c r="E370" s="409" t="s">
        <v>2104</v>
      </c>
      <c r="F370" s="410">
        <v>474.53</v>
      </c>
      <c r="G370" s="410">
        <f>[5]내역서!F370</f>
        <v>474.53</v>
      </c>
      <c r="H370" s="410">
        <f>G370</f>
        <v>474.53</v>
      </c>
      <c r="I370" s="410">
        <f>내역서!F370</f>
        <v>0</v>
      </c>
      <c r="J370" s="411">
        <v>25244</v>
      </c>
      <c r="K370" s="412">
        <f>INT($I370*J370)</f>
        <v>0</v>
      </c>
      <c r="L370" s="411">
        <v>14816.8</v>
      </c>
      <c r="M370" s="412">
        <f>INT($I370*L370)</f>
        <v>0</v>
      </c>
      <c r="N370" s="411">
        <v>0</v>
      </c>
      <c r="O370" s="412">
        <f>INT($I370*N370)</f>
        <v>0</v>
      </c>
      <c r="P370" s="411">
        <f>+J370+L370+N370</f>
        <v>40060.800000000003</v>
      </c>
      <c r="Q370" s="412">
        <f>K370+M370+O370</f>
        <v>0</v>
      </c>
      <c r="R370" s="412"/>
      <c r="S370" s="412"/>
      <c r="T370" s="412"/>
      <c r="U370" s="409" t="s">
        <v>0</v>
      </c>
      <c r="V370" s="617" t="str">
        <f>+IF(I370&lt;0,"ng","")</f>
        <v/>
      </c>
      <c r="W370" s="617"/>
    </row>
    <row r="371" spans="1:24" ht="24" hidden="1" customHeight="1">
      <c r="A371" s="372" t="s">
        <v>2481</v>
      </c>
      <c r="B371" s="413" t="s">
        <v>0</v>
      </c>
      <c r="C371" s="413" t="s">
        <v>706</v>
      </c>
      <c r="D371" s="413" t="s">
        <v>707</v>
      </c>
      <c r="E371" s="414" t="s">
        <v>671</v>
      </c>
      <c r="F371" s="415">
        <v>474.53</v>
      </c>
      <c r="G371" s="415">
        <f>[5]내역서!F371</f>
        <v>474.53</v>
      </c>
      <c r="H371" s="415">
        <f t="shared" si="588"/>
        <v>474.53</v>
      </c>
      <c r="I371" s="415">
        <f>내역서!F371</f>
        <v>0</v>
      </c>
      <c r="J371" s="416">
        <v>25244</v>
      </c>
      <c r="K371" s="417">
        <f t="shared" si="589"/>
        <v>0</v>
      </c>
      <c r="L371" s="416">
        <v>14816.8</v>
      </c>
      <c r="M371" s="417">
        <f t="shared" si="590"/>
        <v>0</v>
      </c>
      <c r="N371" s="416">
        <v>0</v>
      </c>
      <c r="O371" s="417">
        <f t="shared" si="591"/>
        <v>0</v>
      </c>
      <c r="P371" s="416">
        <f t="shared" si="592"/>
        <v>40060.800000000003</v>
      </c>
      <c r="Q371" s="417">
        <f t="shared" si="526"/>
        <v>0</v>
      </c>
      <c r="R371" s="417">
        <f t="shared" ref="R371" si="629">I371-I370</f>
        <v>0</v>
      </c>
      <c r="S371" s="417">
        <f t="shared" ref="S371:T371" si="630">P371-P370</f>
        <v>0</v>
      </c>
      <c r="T371" s="417">
        <f t="shared" si="630"/>
        <v>0</v>
      </c>
      <c r="U371" s="414"/>
      <c r="V371" s="619" t="str">
        <f t="shared" ref="V371" si="631">+IF(I371&lt;0,"ng","")</f>
        <v/>
      </c>
      <c r="W371" s="619"/>
    </row>
    <row r="372" spans="1:24" s="401" customFormat="1" ht="24" hidden="1" customHeight="1">
      <c r="A372" s="366" t="s">
        <v>4295</v>
      </c>
      <c r="B372" s="408" t="s">
        <v>0</v>
      </c>
      <c r="C372" s="408" t="s">
        <v>2163</v>
      </c>
      <c r="D372" s="408" t="s">
        <v>2165</v>
      </c>
      <c r="E372" s="409" t="s">
        <v>2104</v>
      </c>
      <c r="F372" s="410">
        <v>1471.1</v>
      </c>
      <c r="G372" s="410">
        <f>[5]내역서!F372</f>
        <v>1471.1</v>
      </c>
      <c r="H372" s="410">
        <f>G372</f>
        <v>1471.1</v>
      </c>
      <c r="I372" s="410">
        <f>내역서!F372</f>
        <v>0</v>
      </c>
      <c r="J372" s="411">
        <v>27220.799999999999</v>
      </c>
      <c r="K372" s="412">
        <f>INT($I372*J372)</f>
        <v>0</v>
      </c>
      <c r="L372" s="411">
        <v>14816.8</v>
      </c>
      <c r="M372" s="412">
        <f>INT($I372*L372)</f>
        <v>0</v>
      </c>
      <c r="N372" s="411">
        <v>0</v>
      </c>
      <c r="O372" s="412">
        <f>INT($I372*N372)</f>
        <v>0</v>
      </c>
      <c r="P372" s="411">
        <f>+J372+L372+N372</f>
        <v>42037.599999999999</v>
      </c>
      <c r="Q372" s="412">
        <f>K372+M372+O372</f>
        <v>0</v>
      </c>
      <c r="R372" s="412"/>
      <c r="S372" s="412"/>
      <c r="T372" s="412"/>
      <c r="U372" s="409" t="s">
        <v>0</v>
      </c>
      <c r="V372" s="617" t="str">
        <f>+IF(I372&lt;0,"ng","")</f>
        <v/>
      </c>
      <c r="W372" s="617"/>
    </row>
    <row r="373" spans="1:24" ht="24" hidden="1" customHeight="1">
      <c r="A373" s="372" t="s">
        <v>4380</v>
      </c>
      <c r="B373" s="413" t="s">
        <v>0</v>
      </c>
      <c r="C373" s="413" t="s">
        <v>706</v>
      </c>
      <c r="D373" s="413" t="s">
        <v>708</v>
      </c>
      <c r="E373" s="414" t="s">
        <v>671</v>
      </c>
      <c r="F373" s="415">
        <v>1471.1</v>
      </c>
      <c r="G373" s="415">
        <f>[5]내역서!F373</f>
        <v>1471.1</v>
      </c>
      <c r="H373" s="415">
        <f t="shared" si="588"/>
        <v>1471.1</v>
      </c>
      <c r="I373" s="415">
        <f>내역서!F373</f>
        <v>0</v>
      </c>
      <c r="J373" s="416">
        <v>27220.799999999999</v>
      </c>
      <c r="K373" s="417">
        <f t="shared" si="589"/>
        <v>0</v>
      </c>
      <c r="L373" s="416">
        <v>14816.8</v>
      </c>
      <c r="M373" s="417">
        <f t="shared" si="590"/>
        <v>0</v>
      </c>
      <c r="N373" s="416">
        <v>0</v>
      </c>
      <c r="O373" s="417">
        <f t="shared" si="591"/>
        <v>0</v>
      </c>
      <c r="P373" s="416">
        <f t="shared" si="592"/>
        <v>42037.599999999999</v>
      </c>
      <c r="Q373" s="417">
        <f t="shared" si="526"/>
        <v>0</v>
      </c>
      <c r="R373" s="417">
        <f t="shared" ref="R373" si="632">I373-I372</f>
        <v>0</v>
      </c>
      <c r="S373" s="417">
        <f t="shared" ref="S373:T373" si="633">P373-P372</f>
        <v>0</v>
      </c>
      <c r="T373" s="417">
        <f t="shared" si="633"/>
        <v>0</v>
      </c>
      <c r="U373" s="414"/>
      <c r="V373" s="619" t="str">
        <f t="shared" ref="V373" si="634">+IF(I373&lt;0,"ng","")</f>
        <v/>
      </c>
      <c r="W373" s="619"/>
    </row>
    <row r="374" spans="1:24" s="401" customFormat="1" ht="24" hidden="1" customHeight="1">
      <c r="A374" s="366" t="s">
        <v>4381</v>
      </c>
      <c r="B374" s="408" t="s">
        <v>0</v>
      </c>
      <c r="C374" s="408" t="s">
        <v>2214</v>
      </c>
      <c r="D374" s="408" t="s">
        <v>2215</v>
      </c>
      <c r="E374" s="409" t="s">
        <v>2104</v>
      </c>
      <c r="F374" s="410">
        <v>39.200000000000003</v>
      </c>
      <c r="G374" s="410">
        <f>[5]내역서!F374</f>
        <v>39.200000000000003</v>
      </c>
      <c r="H374" s="410">
        <f>G374</f>
        <v>39.200000000000003</v>
      </c>
      <c r="I374" s="410">
        <f>내역서!F374</f>
        <v>0</v>
      </c>
      <c r="J374" s="411">
        <v>0</v>
      </c>
      <c r="K374" s="412">
        <f>INT($I374*J374)</f>
        <v>0</v>
      </c>
      <c r="L374" s="411">
        <v>735.6</v>
      </c>
      <c r="M374" s="412">
        <f>INT($I374*L374)</f>
        <v>0</v>
      </c>
      <c r="N374" s="411">
        <v>0</v>
      </c>
      <c r="O374" s="412">
        <f>INT($I374*N374)</f>
        <v>0</v>
      </c>
      <c r="P374" s="411">
        <f>+J374+L374+N374</f>
        <v>735.6</v>
      </c>
      <c r="Q374" s="412">
        <f>K374+M374+O374</f>
        <v>0</v>
      </c>
      <c r="R374" s="412"/>
      <c r="S374" s="412"/>
      <c r="T374" s="412"/>
      <c r="U374" s="409" t="s">
        <v>0</v>
      </c>
      <c r="V374" s="617" t="str">
        <f>+IF(I374&lt;0,"ng","")</f>
        <v/>
      </c>
      <c r="W374" s="617"/>
    </row>
    <row r="375" spans="1:24" ht="24" hidden="1" customHeight="1">
      <c r="A375" s="372" t="s">
        <v>4354</v>
      </c>
      <c r="B375" s="413" t="s">
        <v>0</v>
      </c>
      <c r="C375" s="413" t="s">
        <v>758</v>
      </c>
      <c r="D375" s="413" t="s">
        <v>759</v>
      </c>
      <c r="E375" s="414" t="s">
        <v>671</v>
      </c>
      <c r="F375" s="415">
        <v>39.200000000000003</v>
      </c>
      <c r="G375" s="415">
        <f>[5]내역서!F375</f>
        <v>39.200000000000003</v>
      </c>
      <c r="H375" s="415">
        <f t="shared" si="588"/>
        <v>39.200000000000003</v>
      </c>
      <c r="I375" s="415">
        <f>내역서!F375</f>
        <v>0</v>
      </c>
      <c r="J375" s="416">
        <v>0</v>
      </c>
      <c r="K375" s="417">
        <f t="shared" si="589"/>
        <v>0</v>
      </c>
      <c r="L375" s="416">
        <v>735.6</v>
      </c>
      <c r="M375" s="417">
        <f t="shared" si="590"/>
        <v>0</v>
      </c>
      <c r="N375" s="416">
        <v>0</v>
      </c>
      <c r="O375" s="417">
        <f t="shared" si="591"/>
        <v>0</v>
      </c>
      <c r="P375" s="416">
        <f t="shared" si="592"/>
        <v>735.6</v>
      </c>
      <c r="Q375" s="417">
        <f t="shared" si="526"/>
        <v>0</v>
      </c>
      <c r="R375" s="417">
        <f t="shared" ref="R375" si="635">I375-I374</f>
        <v>0</v>
      </c>
      <c r="S375" s="417">
        <f t="shared" ref="S375:T375" si="636">P375-P374</f>
        <v>0</v>
      </c>
      <c r="T375" s="417">
        <f t="shared" si="636"/>
        <v>0</v>
      </c>
      <c r="U375" s="414"/>
      <c r="V375" s="619" t="str">
        <f t="shared" ref="V375" si="637">+IF(I375&lt;0,"ng","")</f>
        <v/>
      </c>
      <c r="W375" s="619"/>
    </row>
    <row r="376" spans="1:24" s="401" customFormat="1" ht="24" hidden="1" customHeight="1">
      <c r="A376" s="366" t="s">
        <v>2055</v>
      </c>
      <c r="B376" s="408" t="s">
        <v>0</v>
      </c>
      <c r="C376" s="408" t="s">
        <v>2169</v>
      </c>
      <c r="D376" s="408" t="s">
        <v>2170</v>
      </c>
      <c r="E376" s="409" t="s">
        <v>6</v>
      </c>
      <c r="F376" s="410">
        <v>419</v>
      </c>
      <c r="G376" s="410">
        <f>[5]내역서!F376</f>
        <v>874.1</v>
      </c>
      <c r="H376" s="410">
        <f>G376</f>
        <v>874.1</v>
      </c>
      <c r="I376" s="410">
        <f>내역서!F376</f>
        <v>0</v>
      </c>
      <c r="J376" s="411">
        <v>4941.1000000000004</v>
      </c>
      <c r="K376" s="412">
        <f>INT($I376*J376)</f>
        <v>0</v>
      </c>
      <c r="L376" s="411">
        <v>13594.4</v>
      </c>
      <c r="M376" s="412">
        <f>INT($I376*L376)</f>
        <v>0</v>
      </c>
      <c r="N376" s="411">
        <v>0</v>
      </c>
      <c r="O376" s="412">
        <f>INT($I376*N376)</f>
        <v>0</v>
      </c>
      <c r="P376" s="411">
        <f>+J376+L376+N376</f>
        <v>18535.5</v>
      </c>
      <c r="Q376" s="412">
        <f>K376+M376+O376</f>
        <v>0</v>
      </c>
      <c r="R376" s="412"/>
      <c r="S376" s="412"/>
      <c r="T376" s="412"/>
      <c r="U376" s="409" t="s">
        <v>0</v>
      </c>
      <c r="V376" s="617" t="str">
        <f>+IF(I376&lt;0,"ng","")</f>
        <v/>
      </c>
      <c r="W376" s="617"/>
    </row>
    <row r="377" spans="1:24" ht="24" hidden="1" customHeight="1">
      <c r="A377" s="372" t="s">
        <v>4358</v>
      </c>
      <c r="B377" s="413" t="s">
        <v>0</v>
      </c>
      <c r="C377" s="413" t="s">
        <v>712</v>
      </c>
      <c r="D377" s="413" t="s">
        <v>713</v>
      </c>
      <c r="E377" s="414" t="s">
        <v>6</v>
      </c>
      <c r="F377" s="415">
        <v>419</v>
      </c>
      <c r="G377" s="415">
        <f>[5]내역서!F377</f>
        <v>874.1</v>
      </c>
      <c r="H377" s="415">
        <f t="shared" si="588"/>
        <v>874.1</v>
      </c>
      <c r="I377" s="415">
        <f>내역서!F377</f>
        <v>0</v>
      </c>
      <c r="J377" s="416">
        <v>4941.1000000000004</v>
      </c>
      <c r="K377" s="417">
        <f t="shared" si="589"/>
        <v>0</v>
      </c>
      <c r="L377" s="416">
        <v>13594.4</v>
      </c>
      <c r="M377" s="417">
        <f t="shared" si="590"/>
        <v>0</v>
      </c>
      <c r="N377" s="416">
        <v>0</v>
      </c>
      <c r="O377" s="417">
        <f t="shared" si="591"/>
        <v>0</v>
      </c>
      <c r="P377" s="416">
        <f t="shared" si="592"/>
        <v>18535.5</v>
      </c>
      <c r="Q377" s="417">
        <f t="shared" si="526"/>
        <v>0</v>
      </c>
      <c r="R377" s="417">
        <f t="shared" ref="R377" si="638">I377-I376</f>
        <v>0</v>
      </c>
      <c r="S377" s="417">
        <f t="shared" ref="S377:T377" si="639">P377-P376</f>
        <v>0</v>
      </c>
      <c r="T377" s="417">
        <f t="shared" si="639"/>
        <v>0</v>
      </c>
      <c r="U377" s="414"/>
      <c r="V377" s="619" t="str">
        <f t="shared" ref="V377" si="640">+IF(I377&lt;0,"ng","")</f>
        <v/>
      </c>
      <c r="W377" s="619"/>
    </row>
    <row r="378" spans="1:24" s="390" customFormat="1" ht="24" hidden="1" customHeight="1">
      <c r="A378" s="366" t="s">
        <v>4382</v>
      </c>
      <c r="B378" s="408" t="s">
        <v>0</v>
      </c>
      <c r="C378" s="408" t="s">
        <v>2171</v>
      </c>
      <c r="D378" s="408" t="s">
        <v>2172</v>
      </c>
      <c r="E378" s="409" t="s">
        <v>2104</v>
      </c>
      <c r="F378" s="410">
        <v>264.44</v>
      </c>
      <c r="G378" s="410">
        <f>[5]내역서!F378</f>
        <v>659.54</v>
      </c>
      <c r="H378" s="410">
        <f>G378</f>
        <v>659.54</v>
      </c>
      <c r="I378" s="410">
        <f>내역서!F378</f>
        <v>0</v>
      </c>
      <c r="J378" s="411">
        <v>1535.4</v>
      </c>
      <c r="K378" s="412">
        <f>INT($I378*J378)</f>
        <v>0</v>
      </c>
      <c r="L378" s="411">
        <v>24054.7</v>
      </c>
      <c r="M378" s="412">
        <f>INT($I378*L378)</f>
        <v>0</v>
      </c>
      <c r="N378" s="411">
        <v>0</v>
      </c>
      <c r="O378" s="412">
        <f>INT($I378*N378)</f>
        <v>0</v>
      </c>
      <c r="P378" s="411">
        <f>+J378+L378+N378</f>
        <v>25590.100000000002</v>
      </c>
      <c r="Q378" s="412">
        <f>K378+M378+O378</f>
        <v>0</v>
      </c>
      <c r="R378" s="412"/>
      <c r="S378" s="412"/>
      <c r="T378" s="412"/>
      <c r="U378" s="409" t="s">
        <v>0</v>
      </c>
      <c r="V378" s="617" t="str">
        <f>+IF(I378&lt;0,"ng","")</f>
        <v/>
      </c>
      <c r="W378" s="617"/>
      <c r="X378" s="646"/>
    </row>
    <row r="379" spans="1:24" s="69" customFormat="1" ht="24" hidden="1" customHeight="1">
      <c r="A379" s="372" t="s">
        <v>4383</v>
      </c>
      <c r="B379" s="413" t="s">
        <v>0</v>
      </c>
      <c r="C379" s="413" t="s">
        <v>714</v>
      </c>
      <c r="D379" s="413" t="s">
        <v>715</v>
      </c>
      <c r="E379" s="414" t="s">
        <v>671</v>
      </c>
      <c r="F379" s="415">
        <v>264.44</v>
      </c>
      <c r="G379" s="415">
        <f>[5]내역서!F379</f>
        <v>659.54</v>
      </c>
      <c r="H379" s="415">
        <f t="shared" si="588"/>
        <v>659.54</v>
      </c>
      <c r="I379" s="415">
        <f>내역서!F379</f>
        <v>0</v>
      </c>
      <c r="J379" s="416">
        <v>1535.4</v>
      </c>
      <c r="K379" s="417">
        <f t="shared" ref="K379:K409" si="641">INT($I379*J379)</f>
        <v>0</v>
      </c>
      <c r="L379" s="416">
        <v>24054.7</v>
      </c>
      <c r="M379" s="417">
        <f t="shared" ref="M379:M409" si="642">INT($I379*L379)</f>
        <v>0</v>
      </c>
      <c r="N379" s="416">
        <v>0</v>
      </c>
      <c r="O379" s="417">
        <f t="shared" ref="O379:O409" si="643">INT($I379*N379)</f>
        <v>0</v>
      </c>
      <c r="P379" s="416">
        <f t="shared" si="592"/>
        <v>25590.100000000002</v>
      </c>
      <c r="Q379" s="417">
        <f t="shared" si="526"/>
        <v>0</v>
      </c>
      <c r="R379" s="417">
        <f t="shared" ref="R379" si="644">I379-I378</f>
        <v>0</v>
      </c>
      <c r="S379" s="417">
        <f t="shared" ref="S379:T379" si="645">P379-P378</f>
        <v>0</v>
      </c>
      <c r="T379" s="417">
        <f t="shared" si="645"/>
        <v>0</v>
      </c>
      <c r="U379" s="414"/>
      <c r="V379" s="619" t="str">
        <f t="shared" ref="V379" si="646">+IF(I379&lt;0,"ng","")</f>
        <v/>
      </c>
      <c r="W379" s="619"/>
      <c r="X379" s="71"/>
    </row>
    <row r="380" spans="1:24" s="401" customFormat="1" ht="24" hidden="1" customHeight="1">
      <c r="A380" s="366" t="s">
        <v>2523</v>
      </c>
      <c r="B380" s="408" t="s">
        <v>0</v>
      </c>
      <c r="C380" s="408" t="s">
        <v>2185</v>
      </c>
      <c r="D380" s="408" t="s">
        <v>28</v>
      </c>
      <c r="E380" s="409" t="s">
        <v>1860</v>
      </c>
      <c r="F380" s="410">
        <v>3</v>
      </c>
      <c r="G380" s="410">
        <f>[5]내역서!F380</f>
        <v>3</v>
      </c>
      <c r="H380" s="410">
        <f>G380</f>
        <v>3</v>
      </c>
      <c r="I380" s="410">
        <f>내역서!F380</f>
        <v>0</v>
      </c>
      <c r="J380" s="411">
        <v>637091.6</v>
      </c>
      <c r="K380" s="412">
        <f>INT($I380*J380)</f>
        <v>0</v>
      </c>
      <c r="L380" s="411">
        <v>311434.40000000002</v>
      </c>
      <c r="M380" s="412">
        <f>INT($I380*L380)</f>
        <v>0</v>
      </c>
      <c r="N380" s="411">
        <v>0</v>
      </c>
      <c r="O380" s="412">
        <f>INT($I380*N380)</f>
        <v>0</v>
      </c>
      <c r="P380" s="411">
        <f>+J380+L380+N380</f>
        <v>948526</v>
      </c>
      <c r="Q380" s="412">
        <f>K380+M380+O380</f>
        <v>0</v>
      </c>
      <c r="R380" s="412"/>
      <c r="S380" s="412"/>
      <c r="T380" s="412"/>
      <c r="U380" s="409" t="s">
        <v>0</v>
      </c>
      <c r="V380" s="617" t="str">
        <f>+IF(I380&lt;0,"ng","")</f>
        <v/>
      </c>
      <c r="W380" s="617"/>
    </row>
    <row r="381" spans="1:24" ht="24" hidden="1" customHeight="1">
      <c r="A381" s="372" t="s">
        <v>2072</v>
      </c>
      <c r="B381" s="413" t="s">
        <v>0</v>
      </c>
      <c r="C381" s="413" t="s">
        <v>728</v>
      </c>
      <c r="D381" s="413" t="s">
        <v>28</v>
      </c>
      <c r="E381" s="414" t="s">
        <v>729</v>
      </c>
      <c r="F381" s="415">
        <v>3</v>
      </c>
      <c r="G381" s="415">
        <f>[5]내역서!F381</f>
        <v>3</v>
      </c>
      <c r="H381" s="415">
        <f t="shared" si="588"/>
        <v>3</v>
      </c>
      <c r="I381" s="415">
        <f>내역서!F381</f>
        <v>0</v>
      </c>
      <c r="J381" s="416">
        <v>637091.6</v>
      </c>
      <c r="K381" s="417">
        <f t="shared" si="641"/>
        <v>0</v>
      </c>
      <c r="L381" s="416">
        <v>311434.40000000002</v>
      </c>
      <c r="M381" s="417">
        <f t="shared" si="642"/>
        <v>0</v>
      </c>
      <c r="N381" s="416">
        <v>0</v>
      </c>
      <c r="O381" s="417">
        <f t="shared" si="643"/>
        <v>0</v>
      </c>
      <c r="P381" s="416">
        <f t="shared" si="592"/>
        <v>948526</v>
      </c>
      <c r="Q381" s="417">
        <f t="shared" ref="Q381:Q453" si="647">K381+M381+O381</f>
        <v>0</v>
      </c>
      <c r="R381" s="417">
        <f t="shared" ref="R381" si="648">I381-I380</f>
        <v>0</v>
      </c>
      <c r="S381" s="417">
        <f t="shared" ref="S381:T381" si="649">P381-P380</f>
        <v>0</v>
      </c>
      <c r="T381" s="417">
        <f t="shared" si="649"/>
        <v>0</v>
      </c>
      <c r="U381" s="414"/>
      <c r="V381" s="619" t="str">
        <f t="shared" ref="V381" si="650">+IF(I381&lt;0,"ng","")</f>
        <v/>
      </c>
      <c r="W381" s="619"/>
    </row>
    <row r="382" spans="1:24" s="401" customFormat="1" ht="24" hidden="1" customHeight="1">
      <c r="A382" s="366" t="s">
        <v>2523</v>
      </c>
      <c r="B382" s="408" t="s">
        <v>0</v>
      </c>
      <c r="C382" s="408" t="s">
        <v>2187</v>
      </c>
      <c r="D382" s="408" t="s">
        <v>2188</v>
      </c>
      <c r="E382" s="409" t="s">
        <v>6</v>
      </c>
      <c r="F382" s="410">
        <v>85.9</v>
      </c>
      <c r="G382" s="410">
        <f>[5]내역서!F382</f>
        <v>85.9</v>
      </c>
      <c r="H382" s="410">
        <f>G382</f>
        <v>85.9</v>
      </c>
      <c r="I382" s="410">
        <f>내역서!F382</f>
        <v>0</v>
      </c>
      <c r="J382" s="411">
        <v>34355.599999999999</v>
      </c>
      <c r="K382" s="412">
        <f>INT($I382*J382)</f>
        <v>0</v>
      </c>
      <c r="L382" s="411">
        <v>42999.199999999997</v>
      </c>
      <c r="M382" s="412">
        <f>INT($I382*L382)</f>
        <v>0</v>
      </c>
      <c r="N382" s="411">
        <v>0</v>
      </c>
      <c r="O382" s="412">
        <f>INT($I382*N382)</f>
        <v>0</v>
      </c>
      <c r="P382" s="411">
        <f>+J382+L382+N382</f>
        <v>77354.799999999988</v>
      </c>
      <c r="Q382" s="412">
        <f>K382+M382+O382</f>
        <v>0</v>
      </c>
      <c r="R382" s="412"/>
      <c r="S382" s="412"/>
      <c r="T382" s="412"/>
      <c r="U382" s="409" t="s">
        <v>0</v>
      </c>
      <c r="V382" s="617" t="str">
        <f>+IF(I382&lt;0,"ng","")</f>
        <v/>
      </c>
      <c r="W382" s="617"/>
    </row>
    <row r="383" spans="1:24" ht="24" hidden="1" customHeight="1">
      <c r="A383" s="372" t="s">
        <v>2481</v>
      </c>
      <c r="B383" s="413" t="s">
        <v>0</v>
      </c>
      <c r="C383" s="413" t="s">
        <v>731</v>
      </c>
      <c r="D383" s="413" t="s">
        <v>732</v>
      </c>
      <c r="E383" s="414" t="s">
        <v>6</v>
      </c>
      <c r="F383" s="415">
        <v>85.9</v>
      </c>
      <c r="G383" s="415">
        <f>[5]내역서!F383</f>
        <v>85.9</v>
      </c>
      <c r="H383" s="415">
        <f t="shared" si="588"/>
        <v>85.9</v>
      </c>
      <c r="I383" s="415">
        <f>내역서!F383</f>
        <v>0</v>
      </c>
      <c r="J383" s="416">
        <v>34355.599999999999</v>
      </c>
      <c r="K383" s="417">
        <f t="shared" si="641"/>
        <v>0</v>
      </c>
      <c r="L383" s="416">
        <v>42999.199999999997</v>
      </c>
      <c r="M383" s="417">
        <f t="shared" si="642"/>
        <v>0</v>
      </c>
      <c r="N383" s="416">
        <v>0</v>
      </c>
      <c r="O383" s="417">
        <f t="shared" si="643"/>
        <v>0</v>
      </c>
      <c r="P383" s="416">
        <f t="shared" si="592"/>
        <v>77354.799999999988</v>
      </c>
      <c r="Q383" s="417">
        <f t="shared" si="647"/>
        <v>0</v>
      </c>
      <c r="R383" s="417">
        <f t="shared" ref="R383" si="651">I383-I382</f>
        <v>0</v>
      </c>
      <c r="S383" s="417">
        <f t="shared" ref="S383:T383" si="652">P383-P382</f>
        <v>0</v>
      </c>
      <c r="T383" s="417">
        <f t="shared" si="652"/>
        <v>0</v>
      </c>
      <c r="U383" s="414"/>
      <c r="V383" s="619" t="str">
        <f t="shared" ref="V383" si="653">+IF(I383&lt;0,"ng","")</f>
        <v/>
      </c>
      <c r="W383" s="619"/>
    </row>
    <row r="384" spans="1:24" s="401" customFormat="1" ht="24" hidden="1" customHeight="1">
      <c r="A384" s="366" t="s">
        <v>4384</v>
      </c>
      <c r="B384" s="408" t="s">
        <v>0</v>
      </c>
      <c r="C384" s="408" t="s">
        <v>2187</v>
      </c>
      <c r="D384" s="408" t="s">
        <v>2272</v>
      </c>
      <c r="E384" s="409" t="s">
        <v>6</v>
      </c>
      <c r="F384" s="410">
        <v>57.42</v>
      </c>
      <c r="G384" s="410">
        <f>[5]내역서!F384</f>
        <v>57.42</v>
      </c>
      <c r="H384" s="410">
        <f>G384</f>
        <v>57.42</v>
      </c>
      <c r="I384" s="410">
        <f>내역서!F384</f>
        <v>0</v>
      </c>
      <c r="J384" s="411">
        <v>42982</v>
      </c>
      <c r="K384" s="412">
        <f>INT($I384*J384)</f>
        <v>0</v>
      </c>
      <c r="L384" s="411">
        <v>52555.199999999997</v>
      </c>
      <c r="M384" s="412">
        <f>INT($I384*L384)</f>
        <v>0</v>
      </c>
      <c r="N384" s="411">
        <v>0</v>
      </c>
      <c r="O384" s="412">
        <f>INT($I384*N384)</f>
        <v>0</v>
      </c>
      <c r="P384" s="411">
        <f>+J384+L384+N384</f>
        <v>95537.2</v>
      </c>
      <c r="Q384" s="412">
        <f>K384+M384+O384</f>
        <v>0</v>
      </c>
      <c r="R384" s="412"/>
      <c r="S384" s="412"/>
      <c r="T384" s="412"/>
      <c r="U384" s="409" t="s">
        <v>0</v>
      </c>
      <c r="V384" s="617" t="str">
        <f>+IF(I384&lt;0,"ng","")</f>
        <v/>
      </c>
      <c r="W384" s="617"/>
    </row>
    <row r="385" spans="1:23" ht="24" hidden="1" customHeight="1">
      <c r="A385" s="372" t="s">
        <v>2481</v>
      </c>
      <c r="B385" s="413" t="s">
        <v>0</v>
      </c>
      <c r="C385" s="413" t="s">
        <v>731</v>
      </c>
      <c r="D385" s="413" t="s">
        <v>795</v>
      </c>
      <c r="E385" s="414" t="s">
        <v>6</v>
      </c>
      <c r="F385" s="415">
        <v>57.42</v>
      </c>
      <c r="G385" s="415">
        <f>[5]내역서!F385</f>
        <v>57.42</v>
      </c>
      <c r="H385" s="415">
        <f t="shared" si="588"/>
        <v>57.42</v>
      </c>
      <c r="I385" s="415">
        <f>내역서!F385</f>
        <v>0</v>
      </c>
      <c r="J385" s="416">
        <v>42982</v>
      </c>
      <c r="K385" s="417">
        <f t="shared" si="641"/>
        <v>0</v>
      </c>
      <c r="L385" s="416">
        <v>52555.199999999997</v>
      </c>
      <c r="M385" s="417">
        <f t="shared" si="642"/>
        <v>0</v>
      </c>
      <c r="N385" s="416">
        <v>0</v>
      </c>
      <c r="O385" s="417">
        <f t="shared" si="643"/>
        <v>0</v>
      </c>
      <c r="P385" s="416">
        <f t="shared" si="592"/>
        <v>95537.2</v>
      </c>
      <c r="Q385" s="417">
        <f t="shared" si="647"/>
        <v>0</v>
      </c>
      <c r="R385" s="417">
        <f t="shared" ref="R385" si="654">I385-I384</f>
        <v>0</v>
      </c>
      <c r="S385" s="417">
        <f t="shared" ref="S385:T385" si="655">P385-P384</f>
        <v>0</v>
      </c>
      <c r="T385" s="417">
        <f t="shared" si="655"/>
        <v>0</v>
      </c>
      <c r="U385" s="414"/>
      <c r="V385" s="619" t="str">
        <f t="shared" ref="V385" si="656">+IF(I385&lt;0,"ng","")</f>
        <v/>
      </c>
      <c r="W385" s="619"/>
    </row>
    <row r="386" spans="1:23" s="401" customFormat="1" ht="24" hidden="1" customHeight="1">
      <c r="A386" s="366" t="s">
        <v>4385</v>
      </c>
      <c r="B386" s="408" t="s">
        <v>0</v>
      </c>
      <c r="C386" s="408" t="s">
        <v>1920</v>
      </c>
      <c r="D386" s="408" t="s">
        <v>29</v>
      </c>
      <c r="E386" s="409" t="s">
        <v>1860</v>
      </c>
      <c r="F386" s="410">
        <v>3</v>
      </c>
      <c r="G386" s="410">
        <f>[5]내역서!F386</f>
        <v>3</v>
      </c>
      <c r="H386" s="410">
        <f>G386</f>
        <v>3</v>
      </c>
      <c r="I386" s="410">
        <f>내역서!F386</f>
        <v>0</v>
      </c>
      <c r="J386" s="411">
        <v>683360.8</v>
      </c>
      <c r="K386" s="412">
        <f>INT($I386*J386)</f>
        <v>0</v>
      </c>
      <c r="L386" s="411">
        <v>734096</v>
      </c>
      <c r="M386" s="412">
        <f>INT($I386*L386)</f>
        <v>0</v>
      </c>
      <c r="N386" s="411">
        <v>0</v>
      </c>
      <c r="O386" s="412">
        <f>INT($I386*N386)</f>
        <v>0</v>
      </c>
      <c r="P386" s="411">
        <f>+J386+L386+N386</f>
        <v>1417456.8</v>
      </c>
      <c r="Q386" s="412">
        <f>K386+M386+O386</f>
        <v>0</v>
      </c>
      <c r="R386" s="412"/>
      <c r="S386" s="412"/>
      <c r="T386" s="412"/>
      <c r="U386" s="409" t="s">
        <v>0</v>
      </c>
      <c r="V386" s="617" t="str">
        <f>+IF(I386&lt;0,"ng","")</f>
        <v/>
      </c>
      <c r="W386" s="617"/>
    </row>
    <row r="387" spans="1:23" ht="24" hidden="1" customHeight="1">
      <c r="A387" s="372" t="s">
        <v>4386</v>
      </c>
      <c r="B387" s="413" t="s">
        <v>0</v>
      </c>
      <c r="C387" s="413" t="s">
        <v>735</v>
      </c>
      <c r="D387" s="413" t="s">
        <v>29</v>
      </c>
      <c r="E387" s="414" t="s">
        <v>729</v>
      </c>
      <c r="F387" s="415">
        <v>3</v>
      </c>
      <c r="G387" s="415">
        <f>[5]내역서!F387</f>
        <v>3</v>
      </c>
      <c r="H387" s="415">
        <f t="shared" si="588"/>
        <v>3</v>
      </c>
      <c r="I387" s="415">
        <f>내역서!F387</f>
        <v>0</v>
      </c>
      <c r="J387" s="416">
        <v>683360.8</v>
      </c>
      <c r="K387" s="417">
        <f t="shared" si="641"/>
        <v>0</v>
      </c>
      <c r="L387" s="416">
        <v>734096</v>
      </c>
      <c r="M387" s="417">
        <f t="shared" si="642"/>
        <v>0</v>
      </c>
      <c r="N387" s="416">
        <v>0</v>
      </c>
      <c r="O387" s="417">
        <f t="shared" si="643"/>
        <v>0</v>
      </c>
      <c r="P387" s="416">
        <f t="shared" si="592"/>
        <v>1417456.8</v>
      </c>
      <c r="Q387" s="417">
        <f t="shared" si="647"/>
        <v>0</v>
      </c>
      <c r="R387" s="417">
        <f t="shared" ref="R387" si="657">I387-I386</f>
        <v>0</v>
      </c>
      <c r="S387" s="417">
        <f t="shared" ref="S387:T387" si="658">P387-P386</f>
        <v>0</v>
      </c>
      <c r="T387" s="417">
        <f t="shared" si="658"/>
        <v>0</v>
      </c>
      <c r="U387" s="414"/>
      <c r="V387" s="619" t="str">
        <f t="shared" ref="V387" si="659">+IF(I387&lt;0,"ng","")</f>
        <v/>
      </c>
      <c r="W387" s="619"/>
    </row>
    <row r="388" spans="1:23" s="401" customFormat="1" ht="24" hidden="1" customHeight="1">
      <c r="A388" s="366" t="s">
        <v>4387</v>
      </c>
      <c r="B388" s="408" t="s">
        <v>0</v>
      </c>
      <c r="C388" s="408" t="s">
        <v>2196</v>
      </c>
      <c r="D388" s="408" t="s">
        <v>2195</v>
      </c>
      <c r="E388" s="409" t="s">
        <v>2194</v>
      </c>
      <c r="F388" s="410">
        <v>5509</v>
      </c>
      <c r="G388" s="410">
        <f>[5]내역서!F388</f>
        <v>5509</v>
      </c>
      <c r="H388" s="410">
        <f>G388</f>
        <v>5509</v>
      </c>
      <c r="I388" s="410">
        <f>내역서!F388</f>
        <v>0</v>
      </c>
      <c r="J388" s="411">
        <v>258.5</v>
      </c>
      <c r="K388" s="412">
        <f>INT($I388*J388)</f>
        <v>0</v>
      </c>
      <c r="L388" s="411">
        <v>0</v>
      </c>
      <c r="M388" s="412">
        <f>INT($I388*L388)</f>
        <v>0</v>
      </c>
      <c r="N388" s="411">
        <v>0</v>
      </c>
      <c r="O388" s="412">
        <f>INT($I388*N388)</f>
        <v>0</v>
      </c>
      <c r="P388" s="411">
        <f>+J388+L388+N388</f>
        <v>258.5</v>
      </c>
      <c r="Q388" s="412">
        <f>K388+M388+O388</f>
        <v>0</v>
      </c>
      <c r="R388" s="412"/>
      <c r="S388" s="412"/>
      <c r="T388" s="412"/>
      <c r="U388" s="409" t="s">
        <v>0</v>
      </c>
      <c r="V388" s="617" t="str">
        <f>+IF(I388&lt;0,"ng","")</f>
        <v/>
      </c>
      <c r="W388" s="617"/>
    </row>
    <row r="389" spans="1:23" ht="24" hidden="1" customHeight="1">
      <c r="A389" s="372" t="s">
        <v>4386</v>
      </c>
      <c r="B389" s="413" t="s">
        <v>0</v>
      </c>
      <c r="C389" s="413" t="s">
        <v>740</v>
      </c>
      <c r="D389" s="413" t="s">
        <v>739</v>
      </c>
      <c r="E389" s="414" t="s">
        <v>738</v>
      </c>
      <c r="F389" s="415">
        <v>5509</v>
      </c>
      <c r="G389" s="415">
        <f>[5]내역서!F389</f>
        <v>5509</v>
      </c>
      <c r="H389" s="415">
        <f t="shared" si="588"/>
        <v>5509</v>
      </c>
      <c r="I389" s="415">
        <f>내역서!F389</f>
        <v>0</v>
      </c>
      <c r="J389" s="416">
        <v>258.5</v>
      </c>
      <c r="K389" s="417">
        <f t="shared" si="641"/>
        <v>0</v>
      </c>
      <c r="L389" s="416">
        <v>0</v>
      </c>
      <c r="M389" s="417">
        <f t="shared" si="642"/>
        <v>0</v>
      </c>
      <c r="N389" s="416">
        <v>0</v>
      </c>
      <c r="O389" s="417">
        <f t="shared" si="643"/>
        <v>0</v>
      </c>
      <c r="P389" s="416">
        <f t="shared" si="592"/>
        <v>258.5</v>
      </c>
      <c r="Q389" s="417">
        <f t="shared" si="647"/>
        <v>0</v>
      </c>
      <c r="R389" s="417">
        <f t="shared" ref="R389" si="660">I389-I388</f>
        <v>0</v>
      </c>
      <c r="S389" s="417">
        <f t="shared" ref="S389:T389" si="661">P389-P388</f>
        <v>0</v>
      </c>
      <c r="T389" s="417">
        <f t="shared" si="661"/>
        <v>0</v>
      </c>
      <c r="U389" s="414"/>
      <c r="V389" s="619" t="str">
        <f t="shared" ref="V389" si="662">+IF(I389&lt;0,"ng","")</f>
        <v/>
      </c>
      <c r="W389" s="619"/>
    </row>
    <row r="390" spans="1:23" s="401" customFormat="1" ht="24" hidden="1" customHeight="1">
      <c r="A390" s="366" t="s">
        <v>2055</v>
      </c>
      <c r="B390" s="408" t="s">
        <v>0</v>
      </c>
      <c r="C390" s="408" t="s">
        <v>2192</v>
      </c>
      <c r="D390" s="408" t="s">
        <v>2193</v>
      </c>
      <c r="E390" s="409" t="s">
        <v>2194</v>
      </c>
      <c r="F390" s="410">
        <v>1595</v>
      </c>
      <c r="G390" s="410">
        <f>[5]내역서!F390</f>
        <v>1595</v>
      </c>
      <c r="H390" s="410">
        <f>G390</f>
        <v>1595</v>
      </c>
      <c r="I390" s="410">
        <f>내역서!F390</f>
        <v>0</v>
      </c>
      <c r="J390" s="411">
        <v>120.6</v>
      </c>
      <c r="K390" s="412">
        <f>INT($I390*J390)</f>
        <v>0</v>
      </c>
      <c r="L390" s="411">
        <v>0</v>
      </c>
      <c r="M390" s="412">
        <f>INT($I390*L390)</f>
        <v>0</v>
      </c>
      <c r="N390" s="411">
        <v>0</v>
      </c>
      <c r="O390" s="412">
        <f>INT($I390*N390)</f>
        <v>0</v>
      </c>
      <c r="P390" s="411">
        <f>+J390+L390+N390</f>
        <v>120.6</v>
      </c>
      <c r="Q390" s="412">
        <f>K390+M390+O390</f>
        <v>0</v>
      </c>
      <c r="R390" s="412"/>
      <c r="S390" s="412"/>
      <c r="T390" s="412"/>
      <c r="U390" s="409" t="s">
        <v>0</v>
      </c>
      <c r="V390" s="617" t="str">
        <f>+IF(I390&lt;0,"ng","")</f>
        <v/>
      </c>
      <c r="W390" s="617"/>
    </row>
    <row r="391" spans="1:23" ht="24" hidden="1" customHeight="1">
      <c r="A391" s="372" t="s">
        <v>4386</v>
      </c>
      <c r="B391" s="413" t="s">
        <v>0</v>
      </c>
      <c r="C391" s="413" t="s">
        <v>736</v>
      </c>
      <c r="D391" s="413" t="s">
        <v>737</v>
      </c>
      <c r="E391" s="414" t="s">
        <v>738</v>
      </c>
      <c r="F391" s="415">
        <v>1595</v>
      </c>
      <c r="G391" s="415">
        <f>[5]내역서!F391</f>
        <v>1595</v>
      </c>
      <c r="H391" s="415">
        <f t="shared" si="588"/>
        <v>1595</v>
      </c>
      <c r="I391" s="415">
        <f>내역서!F391</f>
        <v>0</v>
      </c>
      <c r="J391" s="416">
        <v>120.6</v>
      </c>
      <c r="K391" s="417">
        <f t="shared" si="641"/>
        <v>0</v>
      </c>
      <c r="L391" s="416">
        <v>0</v>
      </c>
      <c r="M391" s="417">
        <f t="shared" si="642"/>
        <v>0</v>
      </c>
      <c r="N391" s="416">
        <v>0</v>
      </c>
      <c r="O391" s="417">
        <f t="shared" si="643"/>
        <v>0</v>
      </c>
      <c r="P391" s="416">
        <f t="shared" si="592"/>
        <v>120.6</v>
      </c>
      <c r="Q391" s="417">
        <f t="shared" si="647"/>
        <v>0</v>
      </c>
      <c r="R391" s="417">
        <f t="shared" ref="R391" si="663">I391-I390</f>
        <v>0</v>
      </c>
      <c r="S391" s="417">
        <f t="shared" ref="S391:T391" si="664">P391-P390</f>
        <v>0</v>
      </c>
      <c r="T391" s="417">
        <f t="shared" si="664"/>
        <v>0</v>
      </c>
      <c r="U391" s="414"/>
      <c r="V391" s="619" t="str">
        <f t="shared" ref="V391" si="665">+IF(I391&lt;0,"ng","")</f>
        <v/>
      </c>
      <c r="W391" s="619"/>
    </row>
    <row r="392" spans="1:23" s="401" customFormat="1" ht="24" hidden="1" customHeight="1">
      <c r="A392" s="366" t="s">
        <v>4388</v>
      </c>
      <c r="B392" s="408" t="s">
        <v>0</v>
      </c>
      <c r="C392" s="408" t="s">
        <v>2192</v>
      </c>
      <c r="D392" s="408" t="s">
        <v>2195</v>
      </c>
      <c r="E392" s="409" t="s">
        <v>2194</v>
      </c>
      <c r="F392" s="410">
        <v>2009</v>
      </c>
      <c r="G392" s="410">
        <f>[5]내역서!F392</f>
        <v>2009</v>
      </c>
      <c r="H392" s="410">
        <f>G392</f>
        <v>2009</v>
      </c>
      <c r="I392" s="410">
        <f>내역서!F392</f>
        <v>0</v>
      </c>
      <c r="J392" s="411">
        <v>86.2</v>
      </c>
      <c r="K392" s="412">
        <f>INT($I392*J392)</f>
        <v>0</v>
      </c>
      <c r="L392" s="411">
        <v>0</v>
      </c>
      <c r="M392" s="412">
        <f>INT($I392*L392)</f>
        <v>0</v>
      </c>
      <c r="N392" s="411">
        <v>0</v>
      </c>
      <c r="O392" s="412">
        <f>INT($I392*N392)</f>
        <v>0</v>
      </c>
      <c r="P392" s="411">
        <f>+J392+L392+N392</f>
        <v>86.2</v>
      </c>
      <c r="Q392" s="412">
        <f>K392+M392+O392</f>
        <v>0</v>
      </c>
      <c r="R392" s="412"/>
      <c r="S392" s="412"/>
      <c r="T392" s="412"/>
      <c r="U392" s="409" t="s">
        <v>0</v>
      </c>
      <c r="V392" s="617" t="str">
        <f>+IF(I392&lt;0,"ng","")</f>
        <v/>
      </c>
      <c r="W392" s="617"/>
    </row>
    <row r="393" spans="1:23" ht="24" hidden="1" customHeight="1">
      <c r="A393" s="372" t="s">
        <v>2072</v>
      </c>
      <c r="B393" s="413" t="s">
        <v>0</v>
      </c>
      <c r="C393" s="413" t="s">
        <v>736</v>
      </c>
      <c r="D393" s="413" t="s">
        <v>739</v>
      </c>
      <c r="E393" s="414" t="s">
        <v>738</v>
      </c>
      <c r="F393" s="415">
        <v>2009</v>
      </c>
      <c r="G393" s="415">
        <f>[5]내역서!F393</f>
        <v>2009</v>
      </c>
      <c r="H393" s="415">
        <f t="shared" si="588"/>
        <v>2009</v>
      </c>
      <c r="I393" s="415">
        <f>내역서!F393</f>
        <v>0</v>
      </c>
      <c r="J393" s="416">
        <v>86.2</v>
      </c>
      <c r="K393" s="417">
        <f t="shared" si="641"/>
        <v>0</v>
      </c>
      <c r="L393" s="416">
        <v>0</v>
      </c>
      <c r="M393" s="417">
        <f t="shared" si="642"/>
        <v>0</v>
      </c>
      <c r="N393" s="416">
        <v>0</v>
      </c>
      <c r="O393" s="417">
        <f t="shared" si="643"/>
        <v>0</v>
      </c>
      <c r="P393" s="416">
        <f t="shared" si="592"/>
        <v>86.2</v>
      </c>
      <c r="Q393" s="417">
        <f t="shared" si="647"/>
        <v>0</v>
      </c>
      <c r="R393" s="417">
        <f t="shared" ref="R393" si="666">I393-I392</f>
        <v>0</v>
      </c>
      <c r="S393" s="417">
        <f t="shared" ref="S393:T393" si="667">P393-P392</f>
        <v>0</v>
      </c>
      <c r="T393" s="417">
        <f t="shared" si="667"/>
        <v>0</v>
      </c>
      <c r="U393" s="414"/>
      <c r="V393" s="619" t="str">
        <f t="shared" ref="V393" si="668">+IF(I393&lt;0,"ng","")</f>
        <v/>
      </c>
      <c r="W393" s="619"/>
    </row>
    <row r="394" spans="1:23" s="401" customFormat="1" ht="24" hidden="1" customHeight="1">
      <c r="A394" s="366" t="s">
        <v>4387</v>
      </c>
      <c r="B394" s="408" t="s">
        <v>0</v>
      </c>
      <c r="C394" s="408" t="s">
        <v>2197</v>
      </c>
      <c r="D394" s="408" t="s">
        <v>2198</v>
      </c>
      <c r="E394" s="409" t="s">
        <v>1860</v>
      </c>
      <c r="F394" s="410">
        <v>2</v>
      </c>
      <c r="G394" s="410">
        <f>[5]내역서!F394</f>
        <v>2</v>
      </c>
      <c r="H394" s="410">
        <f>G394</f>
        <v>2</v>
      </c>
      <c r="I394" s="410">
        <f>내역서!F394</f>
        <v>0</v>
      </c>
      <c r="J394" s="411">
        <v>141063.9</v>
      </c>
      <c r="K394" s="412">
        <f>INT($I394*J394)</f>
        <v>0</v>
      </c>
      <c r="L394" s="411">
        <v>485518.4</v>
      </c>
      <c r="M394" s="412">
        <f>INT($I394*L394)</f>
        <v>0</v>
      </c>
      <c r="N394" s="411">
        <v>1010.9</v>
      </c>
      <c r="O394" s="412">
        <f>INT($I394*N394)</f>
        <v>0</v>
      </c>
      <c r="P394" s="411">
        <f>+J394+L394+N394</f>
        <v>627593.20000000007</v>
      </c>
      <c r="Q394" s="412">
        <f>K394+M394+O394</f>
        <v>0</v>
      </c>
      <c r="R394" s="412"/>
      <c r="S394" s="412"/>
      <c r="T394" s="412"/>
      <c r="U394" s="409" t="s">
        <v>0</v>
      </c>
      <c r="V394" s="617" t="str">
        <f>+IF(I394&lt;0,"ng","")</f>
        <v/>
      </c>
      <c r="W394" s="617"/>
    </row>
    <row r="395" spans="1:23" ht="24" hidden="1" customHeight="1">
      <c r="A395" s="372" t="s">
        <v>4386</v>
      </c>
      <c r="B395" s="413" t="s">
        <v>0</v>
      </c>
      <c r="C395" s="413" t="s">
        <v>741</v>
      </c>
      <c r="D395" s="413" t="s">
        <v>742</v>
      </c>
      <c r="E395" s="414" t="s">
        <v>729</v>
      </c>
      <c r="F395" s="415">
        <v>2</v>
      </c>
      <c r="G395" s="415">
        <f>[5]내역서!F395</f>
        <v>2</v>
      </c>
      <c r="H395" s="415">
        <f t="shared" si="588"/>
        <v>2</v>
      </c>
      <c r="I395" s="415">
        <f>내역서!F395</f>
        <v>0</v>
      </c>
      <c r="J395" s="416">
        <v>141063.9</v>
      </c>
      <c r="K395" s="417">
        <f t="shared" si="641"/>
        <v>0</v>
      </c>
      <c r="L395" s="416">
        <v>485518.4</v>
      </c>
      <c r="M395" s="417">
        <f t="shared" si="642"/>
        <v>0</v>
      </c>
      <c r="N395" s="416">
        <v>1010.9</v>
      </c>
      <c r="O395" s="417">
        <f t="shared" si="643"/>
        <v>0</v>
      </c>
      <c r="P395" s="416">
        <f t="shared" si="592"/>
        <v>627593.20000000007</v>
      </c>
      <c r="Q395" s="417">
        <f t="shared" si="647"/>
        <v>0</v>
      </c>
      <c r="R395" s="417">
        <f t="shared" ref="R395" si="669">I395-I394</f>
        <v>0</v>
      </c>
      <c r="S395" s="417">
        <f t="shared" ref="S395:T395" si="670">P395-P394</f>
        <v>0</v>
      </c>
      <c r="T395" s="417">
        <f t="shared" si="670"/>
        <v>0</v>
      </c>
      <c r="U395" s="414"/>
      <c r="V395" s="619" t="str">
        <f t="shared" ref="V395" si="671">+IF(I395&lt;0,"ng","")</f>
        <v/>
      </c>
      <c r="W395" s="619"/>
    </row>
    <row r="396" spans="1:23" s="401" customFormat="1" ht="24" hidden="1" customHeight="1">
      <c r="A396" s="366" t="s">
        <v>4388</v>
      </c>
      <c r="B396" s="408" t="s">
        <v>0</v>
      </c>
      <c r="C396" s="408" t="s">
        <v>2204</v>
      </c>
      <c r="D396" s="408" t="s">
        <v>2205</v>
      </c>
      <c r="E396" s="409" t="s">
        <v>6</v>
      </c>
      <c r="F396" s="410">
        <v>28.03</v>
      </c>
      <c r="G396" s="410">
        <f>[5]내역서!F396</f>
        <v>28.03</v>
      </c>
      <c r="H396" s="410">
        <f>G396</f>
        <v>28.03</v>
      </c>
      <c r="I396" s="410">
        <f>내역서!F396</f>
        <v>0</v>
      </c>
      <c r="J396" s="411">
        <v>1289.2</v>
      </c>
      <c r="K396" s="412">
        <f>INT($I396*J396)</f>
        <v>0</v>
      </c>
      <c r="L396" s="411">
        <v>1479.2</v>
      </c>
      <c r="M396" s="412">
        <f>INT($I396*L396)</f>
        <v>0</v>
      </c>
      <c r="N396" s="411">
        <v>0</v>
      </c>
      <c r="O396" s="412">
        <f>INT($I396*N396)</f>
        <v>0</v>
      </c>
      <c r="P396" s="411">
        <f>+J396+L396+N396</f>
        <v>2768.4</v>
      </c>
      <c r="Q396" s="412">
        <f>K396+M396+O396</f>
        <v>0</v>
      </c>
      <c r="R396" s="412"/>
      <c r="S396" s="412"/>
      <c r="T396" s="412"/>
      <c r="U396" s="409" t="s">
        <v>0</v>
      </c>
      <c r="V396" s="617" t="str">
        <f>+IF(I396&lt;0,"ng","")</f>
        <v/>
      </c>
      <c r="W396" s="617"/>
    </row>
    <row r="397" spans="1:23" ht="24" hidden="1" customHeight="1">
      <c r="A397" s="372" t="s">
        <v>4386</v>
      </c>
      <c r="B397" s="413" t="s">
        <v>0</v>
      </c>
      <c r="C397" s="413" t="s">
        <v>748</v>
      </c>
      <c r="D397" s="413" t="s">
        <v>749</v>
      </c>
      <c r="E397" s="414" t="s">
        <v>6</v>
      </c>
      <c r="F397" s="415">
        <v>28.03</v>
      </c>
      <c r="G397" s="415">
        <f>[5]내역서!F397</f>
        <v>28.03</v>
      </c>
      <c r="H397" s="415">
        <f t="shared" si="588"/>
        <v>28.03</v>
      </c>
      <c r="I397" s="415">
        <f>내역서!F397</f>
        <v>0</v>
      </c>
      <c r="J397" s="416">
        <v>1289.2</v>
      </c>
      <c r="K397" s="417">
        <f t="shared" si="641"/>
        <v>0</v>
      </c>
      <c r="L397" s="416">
        <v>1479.2</v>
      </c>
      <c r="M397" s="417">
        <f t="shared" si="642"/>
        <v>0</v>
      </c>
      <c r="N397" s="416">
        <v>0</v>
      </c>
      <c r="O397" s="417">
        <f t="shared" si="643"/>
        <v>0</v>
      </c>
      <c r="P397" s="416">
        <f t="shared" si="592"/>
        <v>2768.4</v>
      </c>
      <c r="Q397" s="417">
        <f t="shared" si="647"/>
        <v>0</v>
      </c>
      <c r="R397" s="417">
        <f t="shared" ref="R397" si="672">I397-I396</f>
        <v>0</v>
      </c>
      <c r="S397" s="417">
        <f t="shared" ref="S397:T397" si="673">P397-P396</f>
        <v>0</v>
      </c>
      <c r="T397" s="417">
        <f t="shared" si="673"/>
        <v>0</v>
      </c>
      <c r="U397" s="414"/>
      <c r="V397" s="619" t="str">
        <f t="shared" ref="V397" si="674">+IF(I397&lt;0,"ng","")</f>
        <v/>
      </c>
      <c r="W397" s="619"/>
    </row>
    <row r="398" spans="1:23" s="401" customFormat="1" ht="24" hidden="1" customHeight="1">
      <c r="A398" s="366" t="s">
        <v>2055</v>
      </c>
      <c r="B398" s="408" t="s">
        <v>0</v>
      </c>
      <c r="C398" s="408" t="s">
        <v>2191</v>
      </c>
      <c r="D398" s="408" t="s">
        <v>9</v>
      </c>
      <c r="E398" s="409" t="s">
        <v>6</v>
      </c>
      <c r="F398" s="410">
        <v>98</v>
      </c>
      <c r="G398" s="410">
        <f>[5]내역서!F398</f>
        <v>98</v>
      </c>
      <c r="H398" s="410">
        <f>G398</f>
        <v>98</v>
      </c>
      <c r="I398" s="410">
        <f>내역서!F398</f>
        <v>0</v>
      </c>
      <c r="J398" s="411">
        <v>9139.2999999999993</v>
      </c>
      <c r="K398" s="412">
        <f>INT($I398*J398)</f>
        <v>0</v>
      </c>
      <c r="L398" s="411">
        <v>4192.8</v>
      </c>
      <c r="M398" s="412">
        <f>INT($I398*L398)</f>
        <v>0</v>
      </c>
      <c r="N398" s="411">
        <v>0</v>
      </c>
      <c r="O398" s="412">
        <f>INT($I398*N398)</f>
        <v>0</v>
      </c>
      <c r="P398" s="411">
        <f>+J398+L398+N398</f>
        <v>13332.099999999999</v>
      </c>
      <c r="Q398" s="412">
        <f>K398+M398+O398</f>
        <v>0</v>
      </c>
      <c r="R398" s="412"/>
      <c r="S398" s="412"/>
      <c r="T398" s="412"/>
      <c r="U398" s="409" t="s">
        <v>0</v>
      </c>
      <c r="V398" s="617" t="str">
        <f>+IF(I398&lt;0,"ng","")</f>
        <v/>
      </c>
      <c r="W398" s="617"/>
    </row>
    <row r="399" spans="1:23" ht="24" hidden="1" customHeight="1">
      <c r="A399" s="372" t="s">
        <v>4389</v>
      </c>
      <c r="B399" s="413" t="s">
        <v>0</v>
      </c>
      <c r="C399" s="413" t="s">
        <v>734</v>
      </c>
      <c r="D399" s="413" t="s">
        <v>9</v>
      </c>
      <c r="E399" s="414" t="s">
        <v>6</v>
      </c>
      <c r="F399" s="415">
        <v>98</v>
      </c>
      <c r="G399" s="415">
        <f>[5]내역서!F399</f>
        <v>98</v>
      </c>
      <c r="H399" s="415">
        <f t="shared" si="588"/>
        <v>98</v>
      </c>
      <c r="I399" s="415">
        <f>내역서!F399</f>
        <v>0</v>
      </c>
      <c r="J399" s="416">
        <v>9139.2999999999993</v>
      </c>
      <c r="K399" s="417">
        <f t="shared" si="641"/>
        <v>0</v>
      </c>
      <c r="L399" s="416">
        <v>4192.8</v>
      </c>
      <c r="M399" s="417">
        <f t="shared" si="642"/>
        <v>0</v>
      </c>
      <c r="N399" s="416">
        <v>0</v>
      </c>
      <c r="O399" s="417">
        <f t="shared" si="643"/>
        <v>0</v>
      </c>
      <c r="P399" s="416">
        <f t="shared" si="592"/>
        <v>13332.099999999999</v>
      </c>
      <c r="Q399" s="417">
        <f t="shared" si="647"/>
        <v>0</v>
      </c>
      <c r="R399" s="417">
        <f t="shared" ref="R399" si="675">I399-I398</f>
        <v>0</v>
      </c>
      <c r="S399" s="417">
        <f t="shared" ref="S399:T399" si="676">P399-P398</f>
        <v>0</v>
      </c>
      <c r="T399" s="417">
        <f t="shared" si="676"/>
        <v>0</v>
      </c>
      <c r="U399" s="414"/>
      <c r="V399" s="619" t="str">
        <f t="shared" ref="V399" si="677">+IF(I399&lt;0,"ng","")</f>
        <v/>
      </c>
      <c r="W399" s="619"/>
    </row>
    <row r="400" spans="1:23" s="401" customFormat="1" ht="24" hidden="1" customHeight="1">
      <c r="A400" s="366" t="s">
        <v>4387</v>
      </c>
      <c r="B400" s="408" t="s">
        <v>0</v>
      </c>
      <c r="C400" s="408" t="s">
        <v>2217</v>
      </c>
      <c r="D400" s="408" t="s">
        <v>2</v>
      </c>
      <c r="E400" s="409" t="s">
        <v>2104</v>
      </c>
      <c r="F400" s="410">
        <v>5722.83</v>
      </c>
      <c r="G400" s="410">
        <f>[5]내역서!F400</f>
        <v>5722.83</v>
      </c>
      <c r="H400" s="410">
        <f>G400</f>
        <v>5722.83</v>
      </c>
      <c r="I400" s="410">
        <f>내역서!F400</f>
        <v>0</v>
      </c>
      <c r="J400" s="411">
        <v>0</v>
      </c>
      <c r="K400" s="412">
        <f>INT($I400*J400)</f>
        <v>0</v>
      </c>
      <c r="L400" s="411">
        <v>497.6</v>
      </c>
      <c r="M400" s="412">
        <f>INT($I400*L400)</f>
        <v>0</v>
      </c>
      <c r="N400" s="411">
        <v>0</v>
      </c>
      <c r="O400" s="412">
        <f>INT($I400*N400)</f>
        <v>0</v>
      </c>
      <c r="P400" s="411">
        <f>+J400+L400+N400</f>
        <v>497.6</v>
      </c>
      <c r="Q400" s="412">
        <f>K400+M400+O400</f>
        <v>0</v>
      </c>
      <c r="R400" s="412"/>
      <c r="S400" s="412"/>
      <c r="T400" s="412"/>
      <c r="U400" s="409" t="s">
        <v>0</v>
      </c>
      <c r="V400" s="617" t="str">
        <f>+IF(I400&lt;0,"ng","")</f>
        <v/>
      </c>
      <c r="W400" s="617"/>
    </row>
    <row r="401" spans="1:23" ht="24" hidden="1" customHeight="1">
      <c r="A401" s="372" t="s">
        <v>4390</v>
      </c>
      <c r="B401" s="413" t="s">
        <v>0</v>
      </c>
      <c r="C401" s="413" t="s">
        <v>761</v>
      </c>
      <c r="D401" s="413" t="s">
        <v>2</v>
      </c>
      <c r="E401" s="414" t="s">
        <v>671</v>
      </c>
      <c r="F401" s="415">
        <v>5722.83</v>
      </c>
      <c r="G401" s="415">
        <f>[5]내역서!F401</f>
        <v>5722.83</v>
      </c>
      <c r="H401" s="415">
        <f t="shared" si="588"/>
        <v>5722.83</v>
      </c>
      <c r="I401" s="415">
        <f>내역서!F401</f>
        <v>0</v>
      </c>
      <c r="J401" s="416">
        <v>0</v>
      </c>
      <c r="K401" s="417">
        <f t="shared" si="641"/>
        <v>0</v>
      </c>
      <c r="L401" s="416">
        <v>497.6</v>
      </c>
      <c r="M401" s="417">
        <f t="shared" si="642"/>
        <v>0</v>
      </c>
      <c r="N401" s="416">
        <v>0</v>
      </c>
      <c r="O401" s="417">
        <f t="shared" si="643"/>
        <v>0</v>
      </c>
      <c r="P401" s="416">
        <f t="shared" si="592"/>
        <v>497.6</v>
      </c>
      <c r="Q401" s="417">
        <f t="shared" si="647"/>
        <v>0</v>
      </c>
      <c r="R401" s="417">
        <f t="shared" ref="R401" si="678">I401-I400</f>
        <v>0</v>
      </c>
      <c r="S401" s="417">
        <f t="shared" ref="S401:T401" si="679">P401-P400</f>
        <v>0</v>
      </c>
      <c r="T401" s="417">
        <f t="shared" si="679"/>
        <v>0</v>
      </c>
      <c r="U401" s="414"/>
      <c r="V401" s="619" t="str">
        <f t="shared" ref="V401" si="680">+IF(I401&lt;0,"ng","")</f>
        <v/>
      </c>
      <c r="W401" s="619"/>
    </row>
    <row r="402" spans="1:23" s="401" customFormat="1" ht="24" hidden="1" customHeight="1">
      <c r="A402" s="366" t="s">
        <v>4387</v>
      </c>
      <c r="B402" s="408" t="s">
        <v>0</v>
      </c>
      <c r="C402" s="461" t="s">
        <v>2218</v>
      </c>
      <c r="D402" s="462"/>
      <c r="E402" s="419" t="s">
        <v>2104</v>
      </c>
      <c r="F402" s="411">
        <v>0</v>
      </c>
      <c r="G402" s="411">
        <f>[5]내역서!F402</f>
        <v>6045</v>
      </c>
      <c r="H402" s="411"/>
      <c r="I402" s="411">
        <f>내역서!F402</f>
        <v>0</v>
      </c>
      <c r="J402" s="411"/>
      <c r="K402" s="412">
        <f>INT($I402*J402)</f>
        <v>0</v>
      </c>
      <c r="L402" s="411">
        <v>2497</v>
      </c>
      <c r="M402" s="412">
        <f>INT($I402*L402)</f>
        <v>0</v>
      </c>
      <c r="N402" s="411">
        <v>75</v>
      </c>
      <c r="O402" s="412">
        <f>INT($I402*N402)</f>
        <v>0</v>
      </c>
      <c r="P402" s="420">
        <f>+J402+L402+N402</f>
        <v>2572</v>
      </c>
      <c r="Q402" s="412">
        <f>+K402+M402+O402</f>
        <v>0</v>
      </c>
      <c r="R402" s="412"/>
      <c r="S402" s="412"/>
      <c r="T402" s="412"/>
      <c r="U402" s="419" t="s">
        <v>0</v>
      </c>
      <c r="V402" s="617" t="str">
        <f>+IF(I402&lt;0,"ng","")</f>
        <v/>
      </c>
      <c r="W402" s="617"/>
    </row>
    <row r="403" spans="1:23" ht="24" hidden="1" customHeight="1">
      <c r="A403" s="372" t="s">
        <v>4386</v>
      </c>
      <c r="B403" s="424"/>
      <c r="C403" s="463" t="s">
        <v>4391</v>
      </c>
      <c r="D403" s="464"/>
      <c r="E403" s="422" t="s">
        <v>4392</v>
      </c>
      <c r="F403" s="416">
        <v>0</v>
      </c>
      <c r="G403" s="416">
        <f>[5]내역서!F403</f>
        <v>6045</v>
      </c>
      <c r="H403" s="416"/>
      <c r="I403" s="416">
        <f>내역서!F403</f>
        <v>0</v>
      </c>
      <c r="J403" s="416"/>
      <c r="K403" s="417">
        <f t="shared" si="641"/>
        <v>0</v>
      </c>
      <c r="L403" s="416">
        <v>2497</v>
      </c>
      <c r="M403" s="417">
        <f t="shared" si="642"/>
        <v>0</v>
      </c>
      <c r="N403" s="416">
        <v>75</v>
      </c>
      <c r="O403" s="417">
        <f t="shared" si="643"/>
        <v>0</v>
      </c>
      <c r="P403" s="423">
        <f t="shared" si="592"/>
        <v>2572</v>
      </c>
      <c r="Q403" s="417">
        <f t="shared" si="592"/>
        <v>0</v>
      </c>
      <c r="R403" s="417">
        <f t="shared" ref="R403" si="681">I403-I402</f>
        <v>0</v>
      </c>
      <c r="S403" s="417">
        <f t="shared" ref="S403:T403" si="682">P403-P402</f>
        <v>0</v>
      </c>
      <c r="T403" s="417">
        <f t="shared" si="682"/>
        <v>0</v>
      </c>
      <c r="U403" s="422"/>
      <c r="V403" s="619" t="str">
        <f t="shared" ref="V403" si="683">+IF(I403&lt;0,"ng","")</f>
        <v/>
      </c>
      <c r="W403" s="619"/>
    </row>
    <row r="404" spans="1:23" s="401" customFormat="1" ht="24" hidden="1" customHeight="1">
      <c r="A404" s="366" t="s">
        <v>2523</v>
      </c>
      <c r="B404" s="408" t="s">
        <v>0</v>
      </c>
      <c r="C404" s="408" t="s">
        <v>2223</v>
      </c>
      <c r="D404" s="408" t="s">
        <v>0</v>
      </c>
      <c r="E404" s="409" t="s">
        <v>1860</v>
      </c>
      <c r="F404" s="410">
        <v>20</v>
      </c>
      <c r="G404" s="410">
        <f>[5]내역서!F404</f>
        <v>20</v>
      </c>
      <c r="H404" s="410">
        <f t="shared" ref="H404:H411" si="684">G404</f>
        <v>20</v>
      </c>
      <c r="I404" s="410">
        <f>내역서!F404</f>
        <v>0</v>
      </c>
      <c r="J404" s="411">
        <v>139970.5</v>
      </c>
      <c r="K404" s="412">
        <f>INT($I404*J404)</f>
        <v>0</v>
      </c>
      <c r="L404" s="411">
        <v>124923.2</v>
      </c>
      <c r="M404" s="412">
        <f>INT($I404*L404)</f>
        <v>0</v>
      </c>
      <c r="N404" s="411">
        <v>4755.1000000000004</v>
      </c>
      <c r="O404" s="412">
        <f>INT($I404*N404)</f>
        <v>0</v>
      </c>
      <c r="P404" s="411">
        <f>+J404+L404+N404</f>
        <v>269648.8</v>
      </c>
      <c r="Q404" s="412">
        <f>K404+M404+O404</f>
        <v>0</v>
      </c>
      <c r="R404" s="412"/>
      <c r="S404" s="412"/>
      <c r="T404" s="412"/>
      <c r="U404" s="409" t="s">
        <v>0</v>
      </c>
      <c r="V404" s="617" t="str">
        <f>+IF(I404&lt;0,"ng","")</f>
        <v/>
      </c>
      <c r="W404" s="617"/>
    </row>
    <row r="405" spans="1:23" ht="24" hidden="1" customHeight="1">
      <c r="A405" s="372" t="s">
        <v>2072</v>
      </c>
      <c r="B405" s="413" t="s">
        <v>0</v>
      </c>
      <c r="C405" s="413" t="s">
        <v>762</v>
      </c>
      <c r="D405" s="413" t="s">
        <v>0</v>
      </c>
      <c r="E405" s="414" t="s">
        <v>729</v>
      </c>
      <c r="F405" s="415">
        <v>20</v>
      </c>
      <c r="G405" s="415">
        <f>[5]내역서!F405</f>
        <v>20</v>
      </c>
      <c r="H405" s="415">
        <f t="shared" si="684"/>
        <v>20</v>
      </c>
      <c r="I405" s="415">
        <f>내역서!F405</f>
        <v>0</v>
      </c>
      <c r="J405" s="416">
        <v>139970.5</v>
      </c>
      <c r="K405" s="417">
        <f t="shared" si="641"/>
        <v>0</v>
      </c>
      <c r="L405" s="416">
        <v>124923.2</v>
      </c>
      <c r="M405" s="417">
        <f t="shared" si="642"/>
        <v>0</v>
      </c>
      <c r="N405" s="416">
        <v>4755.1000000000004</v>
      </c>
      <c r="O405" s="417">
        <f t="shared" si="643"/>
        <v>0</v>
      </c>
      <c r="P405" s="416">
        <f t="shared" si="592"/>
        <v>269648.8</v>
      </c>
      <c r="Q405" s="417">
        <f t="shared" si="647"/>
        <v>0</v>
      </c>
      <c r="R405" s="417">
        <f t="shared" ref="R405" si="685">I405-I404</f>
        <v>0</v>
      </c>
      <c r="S405" s="417">
        <f t="shared" ref="S405:T405" si="686">P405-P404</f>
        <v>0</v>
      </c>
      <c r="T405" s="417">
        <f t="shared" si="686"/>
        <v>0</v>
      </c>
      <c r="U405" s="414"/>
      <c r="V405" s="619" t="str">
        <f t="shared" ref="V405" si="687">+IF(I405&lt;0,"ng","")</f>
        <v/>
      </c>
      <c r="W405" s="619"/>
    </row>
    <row r="406" spans="1:23" s="401" customFormat="1" ht="24" hidden="1" customHeight="1">
      <c r="A406" s="366" t="s">
        <v>2523</v>
      </c>
      <c r="B406" s="408" t="s">
        <v>0</v>
      </c>
      <c r="C406" s="408" t="s">
        <v>2224</v>
      </c>
      <c r="D406" s="408" t="s">
        <v>19</v>
      </c>
      <c r="E406" s="409" t="s">
        <v>18</v>
      </c>
      <c r="F406" s="410">
        <v>375</v>
      </c>
      <c r="G406" s="410">
        <f>[5]내역서!F406</f>
        <v>619</v>
      </c>
      <c r="H406" s="410">
        <f t="shared" si="684"/>
        <v>619</v>
      </c>
      <c r="I406" s="410">
        <f>내역서!F406</f>
        <v>0</v>
      </c>
      <c r="J406" s="411">
        <v>9216.5</v>
      </c>
      <c r="K406" s="412">
        <f>INT($I406*J406)</f>
        <v>0</v>
      </c>
      <c r="L406" s="411">
        <v>0</v>
      </c>
      <c r="M406" s="412">
        <f>INT($I406*L406)</f>
        <v>0</v>
      </c>
      <c r="N406" s="411">
        <v>0</v>
      </c>
      <c r="O406" s="412">
        <f>INT($I406*N406)</f>
        <v>0</v>
      </c>
      <c r="P406" s="411">
        <f>+J406+L406+N406</f>
        <v>9216.5</v>
      </c>
      <c r="Q406" s="412">
        <f>K406+M406+O406</f>
        <v>0</v>
      </c>
      <c r="R406" s="412"/>
      <c r="S406" s="412"/>
      <c r="T406" s="412"/>
      <c r="U406" s="409" t="s">
        <v>0</v>
      </c>
      <c r="V406" s="617" t="str">
        <f>+IF(I406&lt;0,"ng","")</f>
        <v/>
      </c>
      <c r="W406" s="617"/>
    </row>
    <row r="407" spans="1:23" ht="24" hidden="1" customHeight="1">
      <c r="A407" s="372" t="s">
        <v>2072</v>
      </c>
      <c r="B407" s="413" t="s">
        <v>0</v>
      </c>
      <c r="C407" s="413" t="s">
        <v>763</v>
      </c>
      <c r="D407" s="413" t="s">
        <v>19</v>
      </c>
      <c r="E407" s="414" t="s">
        <v>18</v>
      </c>
      <c r="F407" s="415">
        <v>375</v>
      </c>
      <c r="G407" s="415">
        <f>[5]내역서!F407</f>
        <v>619</v>
      </c>
      <c r="H407" s="415">
        <f t="shared" si="684"/>
        <v>619</v>
      </c>
      <c r="I407" s="415">
        <f>내역서!F407</f>
        <v>0</v>
      </c>
      <c r="J407" s="416">
        <v>9216.5</v>
      </c>
      <c r="K407" s="417">
        <f t="shared" si="641"/>
        <v>0</v>
      </c>
      <c r="L407" s="416">
        <v>0</v>
      </c>
      <c r="M407" s="417">
        <f t="shared" si="642"/>
        <v>0</v>
      </c>
      <c r="N407" s="416">
        <v>0</v>
      </c>
      <c r="O407" s="417">
        <f t="shared" si="643"/>
        <v>0</v>
      </c>
      <c r="P407" s="416">
        <f t="shared" si="592"/>
        <v>9216.5</v>
      </c>
      <c r="Q407" s="417">
        <f t="shared" si="647"/>
        <v>0</v>
      </c>
      <c r="R407" s="417">
        <f t="shared" ref="R407" si="688">I407-I406</f>
        <v>0</v>
      </c>
      <c r="S407" s="417">
        <f t="shared" ref="S407:T407" si="689">P407-P406</f>
        <v>0</v>
      </c>
      <c r="T407" s="417">
        <f t="shared" si="689"/>
        <v>0</v>
      </c>
      <c r="U407" s="414"/>
      <c r="V407" s="619" t="str">
        <f t="shared" ref="V407" si="690">+IF(I407&lt;0,"ng","")</f>
        <v/>
      </c>
      <c r="W407" s="619"/>
    </row>
    <row r="408" spans="1:23" s="401" customFormat="1" ht="24" hidden="1" customHeight="1">
      <c r="A408" s="366" t="s">
        <v>2055</v>
      </c>
      <c r="B408" s="408" t="s">
        <v>0</v>
      </c>
      <c r="C408" s="408" t="s">
        <v>2224</v>
      </c>
      <c r="D408" s="408" t="s">
        <v>30</v>
      </c>
      <c r="E408" s="409" t="s">
        <v>18</v>
      </c>
      <c r="F408" s="410">
        <v>387</v>
      </c>
      <c r="G408" s="410">
        <f>[5]내역서!F408</f>
        <v>682</v>
      </c>
      <c r="H408" s="410">
        <f t="shared" si="684"/>
        <v>682</v>
      </c>
      <c r="I408" s="410">
        <f>내역서!F408</f>
        <v>0</v>
      </c>
      <c r="J408" s="411">
        <v>7493.8</v>
      </c>
      <c r="K408" s="412">
        <f>INT($I408*J408)</f>
        <v>0</v>
      </c>
      <c r="L408" s="411">
        <v>0</v>
      </c>
      <c r="M408" s="412">
        <f>INT($I408*L408)</f>
        <v>0</v>
      </c>
      <c r="N408" s="411">
        <v>0</v>
      </c>
      <c r="O408" s="412">
        <f>INT($I408*N408)</f>
        <v>0</v>
      </c>
      <c r="P408" s="411">
        <f>+J408+L408+N408</f>
        <v>7493.8</v>
      </c>
      <c r="Q408" s="412">
        <f>K408+M408+O408</f>
        <v>0</v>
      </c>
      <c r="R408" s="412"/>
      <c r="S408" s="412"/>
      <c r="T408" s="412"/>
      <c r="U408" s="409" t="s">
        <v>0</v>
      </c>
      <c r="V408" s="617" t="str">
        <f>+IF(I408&lt;0,"ng","")</f>
        <v/>
      </c>
      <c r="W408" s="617"/>
    </row>
    <row r="409" spans="1:23" ht="24" hidden="1" customHeight="1">
      <c r="A409" s="372" t="s">
        <v>2072</v>
      </c>
      <c r="B409" s="413" t="s">
        <v>0</v>
      </c>
      <c r="C409" s="413" t="s">
        <v>763</v>
      </c>
      <c r="D409" s="413" t="s">
        <v>30</v>
      </c>
      <c r="E409" s="414" t="s">
        <v>18</v>
      </c>
      <c r="F409" s="415">
        <v>387</v>
      </c>
      <c r="G409" s="415">
        <f>[5]내역서!F409</f>
        <v>682</v>
      </c>
      <c r="H409" s="415">
        <f t="shared" si="684"/>
        <v>682</v>
      </c>
      <c r="I409" s="415">
        <f>내역서!F409</f>
        <v>0</v>
      </c>
      <c r="J409" s="416">
        <v>7493.8</v>
      </c>
      <c r="K409" s="417">
        <f t="shared" si="641"/>
        <v>0</v>
      </c>
      <c r="L409" s="416">
        <v>0</v>
      </c>
      <c r="M409" s="417">
        <f t="shared" si="642"/>
        <v>0</v>
      </c>
      <c r="N409" s="416">
        <v>0</v>
      </c>
      <c r="O409" s="417">
        <f t="shared" si="643"/>
        <v>0</v>
      </c>
      <c r="P409" s="416">
        <f t="shared" si="592"/>
        <v>7493.8</v>
      </c>
      <c r="Q409" s="417">
        <f t="shared" si="647"/>
        <v>0</v>
      </c>
      <c r="R409" s="417">
        <f t="shared" ref="R409" si="691">I409-I408</f>
        <v>0</v>
      </c>
      <c r="S409" s="417">
        <f t="shared" ref="S409:T409" si="692">P409-P408</f>
        <v>0</v>
      </c>
      <c r="T409" s="417">
        <f t="shared" si="692"/>
        <v>0</v>
      </c>
      <c r="U409" s="414"/>
      <c r="V409" s="619" t="str">
        <f t="shared" ref="V409" si="693">+IF(I409&lt;0,"ng","")</f>
        <v/>
      </c>
      <c r="W409" s="619"/>
    </row>
    <row r="410" spans="1:23" s="401" customFormat="1" ht="24" hidden="1" customHeight="1">
      <c r="A410" s="366" t="s">
        <v>2523</v>
      </c>
      <c r="B410" s="408" t="s">
        <v>0</v>
      </c>
      <c r="C410" s="408" t="s">
        <v>2231</v>
      </c>
      <c r="D410" s="408" t="s">
        <v>2232</v>
      </c>
      <c r="E410" s="409" t="s">
        <v>20</v>
      </c>
      <c r="F410" s="410">
        <v>327.47500000000002</v>
      </c>
      <c r="G410" s="410">
        <f>[5]내역서!F410</f>
        <v>327.47500000000002</v>
      </c>
      <c r="H410" s="410">
        <f t="shared" si="684"/>
        <v>327.47500000000002</v>
      </c>
      <c r="I410" s="410">
        <f>내역서!F410</f>
        <v>0</v>
      </c>
      <c r="J410" s="411">
        <v>105346.1</v>
      </c>
      <c r="K410" s="412">
        <f>INT($I410*J410)</f>
        <v>0</v>
      </c>
      <c r="L410" s="411">
        <v>514337.4</v>
      </c>
      <c r="M410" s="412">
        <f>INT($I410*L410)</f>
        <v>0</v>
      </c>
      <c r="N410" s="411">
        <v>0</v>
      </c>
      <c r="O410" s="412">
        <f>INT($I410*N410)</f>
        <v>0</v>
      </c>
      <c r="P410" s="411">
        <f>+J410+L410+N410</f>
        <v>619683.5</v>
      </c>
      <c r="Q410" s="412">
        <f>K410+M410+O410</f>
        <v>0</v>
      </c>
      <c r="R410" s="412"/>
      <c r="S410" s="412"/>
      <c r="T410" s="412"/>
      <c r="U410" s="409" t="s">
        <v>0</v>
      </c>
      <c r="V410" s="617" t="str">
        <f>+IF(I410&lt;0,"ng","")</f>
        <v/>
      </c>
      <c r="W410" s="617"/>
    </row>
    <row r="411" spans="1:23" ht="24" hidden="1" customHeight="1">
      <c r="A411" s="372" t="s">
        <v>4393</v>
      </c>
      <c r="B411" s="413" t="s">
        <v>0</v>
      </c>
      <c r="C411" s="413" t="s">
        <v>764</v>
      </c>
      <c r="D411" s="413" t="s">
        <v>765</v>
      </c>
      <c r="E411" s="414" t="s">
        <v>20</v>
      </c>
      <c r="F411" s="415">
        <v>327.47500000000002</v>
      </c>
      <c r="G411" s="415">
        <f>[5]내역서!F411</f>
        <v>327.47500000000002</v>
      </c>
      <c r="H411" s="415">
        <f t="shared" si="684"/>
        <v>327.47500000000002</v>
      </c>
      <c r="I411" s="415">
        <f>내역서!F411</f>
        <v>0</v>
      </c>
      <c r="J411" s="416">
        <v>105346.1</v>
      </c>
      <c r="K411" s="417">
        <f t="shared" ref="K411" si="694">INT($I411*J411)</f>
        <v>0</v>
      </c>
      <c r="L411" s="416">
        <v>514337.4</v>
      </c>
      <c r="M411" s="417">
        <f t="shared" ref="M411" si="695">INT($I411*L411)</f>
        <v>0</v>
      </c>
      <c r="N411" s="416">
        <v>0</v>
      </c>
      <c r="O411" s="417">
        <f t="shared" ref="O411" si="696">INT($I411*N411)</f>
        <v>0</v>
      </c>
      <c r="P411" s="416">
        <f t="shared" si="592"/>
        <v>619683.5</v>
      </c>
      <c r="Q411" s="417">
        <f t="shared" si="647"/>
        <v>0</v>
      </c>
      <c r="R411" s="417">
        <f t="shared" ref="R411" si="697">I411-I410</f>
        <v>0</v>
      </c>
      <c r="S411" s="417">
        <f t="shared" ref="S411:T411" si="698">P411-P410</f>
        <v>0</v>
      </c>
      <c r="T411" s="417">
        <f t="shared" si="698"/>
        <v>0</v>
      </c>
      <c r="U411" s="414"/>
      <c r="V411" s="619" t="str">
        <f t="shared" ref="V411" si="699">+IF(I411&lt;0,"ng","")</f>
        <v/>
      </c>
      <c r="W411" s="619"/>
    </row>
    <row r="412" spans="1:23" s="401" customFormat="1" ht="24" hidden="1" customHeight="1">
      <c r="A412" s="366" t="s">
        <v>2523</v>
      </c>
      <c r="B412" s="448" t="s">
        <v>21</v>
      </c>
      <c r="C412" s="448" t="s">
        <v>2233</v>
      </c>
      <c r="D412" s="448" t="s">
        <v>0</v>
      </c>
      <c r="E412" s="449" t="s">
        <v>0</v>
      </c>
      <c r="F412" s="450">
        <v>0</v>
      </c>
      <c r="G412" s="450">
        <f>[5]내역서!F412</f>
        <v>0</v>
      </c>
      <c r="H412" s="450">
        <v>0</v>
      </c>
      <c r="I412" s="450">
        <f>내역서!F412</f>
        <v>0</v>
      </c>
      <c r="J412" s="451"/>
      <c r="K412" s="452">
        <f>SUMIF($A$414:$A$455,"당초",K414:K455)</f>
        <v>0</v>
      </c>
      <c r="L412" s="451"/>
      <c r="M412" s="452">
        <f>SUMIF($A$414:$A$455,"당초",M414:M455)</f>
        <v>0</v>
      </c>
      <c r="N412" s="451"/>
      <c r="O412" s="452">
        <f>SUMIF($A$414:$A$455,"당초",O414:O455)</f>
        <v>0</v>
      </c>
      <c r="P412" s="450"/>
      <c r="Q412" s="452">
        <f>K412+M412+O412</f>
        <v>0</v>
      </c>
      <c r="R412" s="452"/>
      <c r="S412" s="452"/>
      <c r="T412" s="452"/>
      <c r="U412" s="453" t="s">
        <v>0</v>
      </c>
      <c r="V412" s="617" t="str">
        <f>+IF(I412&lt;0,"ng","")</f>
        <v/>
      </c>
      <c r="W412" s="617"/>
    </row>
    <row r="413" spans="1:23" ht="24" hidden="1" customHeight="1">
      <c r="A413" s="372" t="s">
        <v>4394</v>
      </c>
      <c r="B413" s="454" t="s">
        <v>21</v>
      </c>
      <c r="C413" s="454" t="s">
        <v>766</v>
      </c>
      <c r="D413" s="454" t="s">
        <v>0</v>
      </c>
      <c r="E413" s="455" t="s">
        <v>0</v>
      </c>
      <c r="F413" s="456">
        <v>0</v>
      </c>
      <c r="G413" s="456">
        <f>[5]내역서!F413</f>
        <v>0</v>
      </c>
      <c r="H413" s="456">
        <v>0</v>
      </c>
      <c r="I413" s="456">
        <f>내역서!F413</f>
        <v>0</v>
      </c>
      <c r="J413" s="457"/>
      <c r="K413" s="458">
        <f>SUMIF($A$414:$A$455,"변경",K414:K455)</f>
        <v>0</v>
      </c>
      <c r="L413" s="457"/>
      <c r="M413" s="458">
        <f>SUMIF($A$414:$A$455,"변경",M414:M455)</f>
        <v>0</v>
      </c>
      <c r="N413" s="457"/>
      <c r="O413" s="458">
        <f>SUMIF($A$414:$A$455,"변경",O414:O455)</f>
        <v>0</v>
      </c>
      <c r="P413" s="456"/>
      <c r="Q413" s="458">
        <f t="shared" si="647"/>
        <v>0</v>
      </c>
      <c r="R413" s="458">
        <f t="shared" ref="R413" si="700">I413-I412</f>
        <v>0</v>
      </c>
      <c r="S413" s="458">
        <f t="shared" ref="S413:T413" si="701">P413-P412</f>
        <v>0</v>
      </c>
      <c r="T413" s="458">
        <f t="shared" si="701"/>
        <v>0</v>
      </c>
      <c r="U413" s="459"/>
      <c r="V413" s="619" t="str">
        <f t="shared" ref="V413" si="702">+IF(I413&lt;0,"ng","")</f>
        <v/>
      </c>
      <c r="W413" s="619"/>
    </row>
    <row r="414" spans="1:23" s="401" customFormat="1" ht="24" hidden="1" customHeight="1">
      <c r="A414" s="366" t="s">
        <v>2523</v>
      </c>
      <c r="B414" s="408" t="s">
        <v>0</v>
      </c>
      <c r="C414" s="408" t="s">
        <v>2287</v>
      </c>
      <c r="D414" s="408" t="s">
        <v>2288</v>
      </c>
      <c r="E414" s="409" t="s">
        <v>1860</v>
      </c>
      <c r="F414" s="410">
        <v>14</v>
      </c>
      <c r="G414" s="410">
        <f>[5]내역서!F414</f>
        <v>14</v>
      </c>
      <c r="H414" s="410">
        <f>G414</f>
        <v>14</v>
      </c>
      <c r="I414" s="410">
        <f>내역서!F414</f>
        <v>0</v>
      </c>
      <c r="J414" s="411">
        <v>186183.1</v>
      </c>
      <c r="K414" s="412">
        <f>INT($I414*J414)</f>
        <v>0</v>
      </c>
      <c r="L414" s="411">
        <v>1246832</v>
      </c>
      <c r="M414" s="412">
        <f>INT($I414*L414)</f>
        <v>0</v>
      </c>
      <c r="N414" s="411">
        <v>88713.8</v>
      </c>
      <c r="O414" s="412">
        <f>INT($I414*N414)</f>
        <v>0</v>
      </c>
      <c r="P414" s="411">
        <f>+J414+L414+N414</f>
        <v>1521728.9000000001</v>
      </c>
      <c r="Q414" s="412">
        <f>K414+M414+O414</f>
        <v>0</v>
      </c>
      <c r="R414" s="412"/>
      <c r="S414" s="412"/>
      <c r="T414" s="412"/>
      <c r="U414" s="409" t="s">
        <v>0</v>
      </c>
      <c r="V414" s="617" t="str">
        <f>+IF(I414&lt;0,"ng","")</f>
        <v/>
      </c>
      <c r="W414" s="617"/>
    </row>
    <row r="415" spans="1:23" ht="24" hidden="1" customHeight="1">
      <c r="A415" s="372" t="s">
        <v>2481</v>
      </c>
      <c r="B415" s="413" t="s">
        <v>0</v>
      </c>
      <c r="C415" s="413" t="s">
        <v>796</v>
      </c>
      <c r="D415" s="413" t="s">
        <v>797</v>
      </c>
      <c r="E415" s="414" t="s">
        <v>729</v>
      </c>
      <c r="F415" s="415">
        <v>14</v>
      </c>
      <c r="G415" s="415">
        <f>[5]내역서!F415</f>
        <v>14</v>
      </c>
      <c r="H415" s="415">
        <f>G415</f>
        <v>14</v>
      </c>
      <c r="I415" s="415">
        <f>내역서!F415</f>
        <v>0</v>
      </c>
      <c r="J415" s="416">
        <v>186183.1</v>
      </c>
      <c r="K415" s="417">
        <f t="shared" ref="K415:K455" si="703">INT($I415*J415)</f>
        <v>0</v>
      </c>
      <c r="L415" s="416">
        <v>1246832</v>
      </c>
      <c r="M415" s="417">
        <f t="shared" ref="M415:M455" si="704">INT($I415*L415)</f>
        <v>0</v>
      </c>
      <c r="N415" s="416">
        <v>88713.8</v>
      </c>
      <c r="O415" s="417">
        <f t="shared" ref="O415:O455" si="705">INT($I415*N415)</f>
        <v>0</v>
      </c>
      <c r="P415" s="416">
        <f t="shared" ref="P415:P455" si="706">+J415+L415+N415</f>
        <v>1521728.9000000001</v>
      </c>
      <c r="Q415" s="417">
        <f t="shared" si="647"/>
        <v>0</v>
      </c>
      <c r="R415" s="417">
        <f t="shared" ref="R415" si="707">I415-I414</f>
        <v>0</v>
      </c>
      <c r="S415" s="417">
        <f t="shared" ref="S415:T415" si="708">P415-P414</f>
        <v>0</v>
      </c>
      <c r="T415" s="417">
        <f t="shared" si="708"/>
        <v>0</v>
      </c>
      <c r="U415" s="414"/>
      <c r="V415" s="619" t="str">
        <f t="shared" ref="V415" si="709">+IF(I415&lt;0,"ng","")</f>
        <v/>
      </c>
      <c r="W415" s="619"/>
    </row>
    <row r="416" spans="1:23" s="401" customFormat="1" ht="24" hidden="1" customHeight="1">
      <c r="A416" s="366" t="s">
        <v>2055</v>
      </c>
      <c r="B416" s="408" t="s">
        <v>0</v>
      </c>
      <c r="C416" s="408" t="s">
        <v>2287</v>
      </c>
      <c r="D416" s="408" t="s">
        <v>2289</v>
      </c>
      <c r="E416" s="409" t="s">
        <v>1860</v>
      </c>
      <c r="F416" s="410">
        <v>4</v>
      </c>
      <c r="G416" s="410">
        <f>[5]내역서!F416</f>
        <v>1</v>
      </c>
      <c r="H416" s="410">
        <f>G416</f>
        <v>1</v>
      </c>
      <c r="I416" s="410">
        <f>내역서!F416</f>
        <v>0</v>
      </c>
      <c r="J416" s="411">
        <v>271277.59999999998</v>
      </c>
      <c r="K416" s="412">
        <f>INT($I416*J416)</f>
        <v>0</v>
      </c>
      <c r="L416" s="411">
        <v>1658188.8</v>
      </c>
      <c r="M416" s="412">
        <f>INT($I416*L416)</f>
        <v>0</v>
      </c>
      <c r="N416" s="411">
        <v>112153.60000000001</v>
      </c>
      <c r="O416" s="412">
        <f>INT($I416*N416)</f>
        <v>0</v>
      </c>
      <c r="P416" s="411">
        <f>+J416+L416+N416</f>
        <v>2041620</v>
      </c>
      <c r="Q416" s="412">
        <f>K416+M416+O416</f>
        <v>0</v>
      </c>
      <c r="R416" s="412"/>
      <c r="S416" s="412"/>
      <c r="T416" s="412"/>
      <c r="U416" s="409" t="s">
        <v>0</v>
      </c>
      <c r="V416" s="617" t="str">
        <f>+IF(I416&lt;0,"ng","")</f>
        <v/>
      </c>
      <c r="W416" s="617"/>
    </row>
    <row r="417" spans="1:23" ht="24" hidden="1" customHeight="1">
      <c r="A417" s="372" t="s">
        <v>4393</v>
      </c>
      <c r="B417" s="413" t="s">
        <v>0</v>
      </c>
      <c r="C417" s="413" t="s">
        <v>796</v>
      </c>
      <c r="D417" s="413" t="s">
        <v>798</v>
      </c>
      <c r="E417" s="414" t="s">
        <v>729</v>
      </c>
      <c r="F417" s="415">
        <v>4</v>
      </c>
      <c r="G417" s="415">
        <f>[5]내역서!F417</f>
        <v>1</v>
      </c>
      <c r="H417" s="415">
        <f>G417</f>
        <v>1</v>
      </c>
      <c r="I417" s="415">
        <f>내역서!F417</f>
        <v>0</v>
      </c>
      <c r="J417" s="416">
        <v>271277.59999999998</v>
      </c>
      <c r="K417" s="417">
        <f t="shared" si="703"/>
        <v>0</v>
      </c>
      <c r="L417" s="416">
        <v>1658188.8</v>
      </c>
      <c r="M417" s="417">
        <f t="shared" si="704"/>
        <v>0</v>
      </c>
      <c r="N417" s="416">
        <v>112153.60000000001</v>
      </c>
      <c r="O417" s="417">
        <f t="shared" si="705"/>
        <v>0</v>
      </c>
      <c r="P417" s="416">
        <f t="shared" si="706"/>
        <v>2041620</v>
      </c>
      <c r="Q417" s="417">
        <f t="shared" si="647"/>
        <v>0</v>
      </c>
      <c r="R417" s="417">
        <f t="shared" ref="R417" si="710">I417-I416</f>
        <v>0</v>
      </c>
      <c r="S417" s="417">
        <f t="shared" ref="S417:T417" si="711">P417-P416</f>
        <v>0</v>
      </c>
      <c r="T417" s="417">
        <f t="shared" si="711"/>
        <v>0</v>
      </c>
      <c r="U417" s="414"/>
      <c r="V417" s="619" t="str">
        <f t="shared" ref="V417" si="712">+IF(I417&lt;0,"ng","")</f>
        <v/>
      </c>
      <c r="W417" s="619"/>
    </row>
    <row r="418" spans="1:23" s="401" customFormat="1" ht="24" hidden="1" customHeight="1">
      <c r="A418" s="366" t="s">
        <v>2523</v>
      </c>
      <c r="B418" s="408" t="s">
        <v>0</v>
      </c>
      <c r="C418" s="408" t="s">
        <v>2287</v>
      </c>
      <c r="D418" s="408" t="s">
        <v>2290</v>
      </c>
      <c r="E418" s="409" t="s">
        <v>1860</v>
      </c>
      <c r="F418" s="410"/>
      <c r="G418" s="410">
        <f>[5]내역서!F418</f>
        <v>2</v>
      </c>
      <c r="H418" s="410"/>
      <c r="I418" s="410">
        <f>내역서!F418</f>
        <v>0</v>
      </c>
      <c r="J418" s="411">
        <v>271277.59999999998</v>
      </c>
      <c r="K418" s="412">
        <f>INT($I418*J418)</f>
        <v>0</v>
      </c>
      <c r="L418" s="411">
        <v>1658188.8</v>
      </c>
      <c r="M418" s="412">
        <f>INT($I418*L418)</f>
        <v>0</v>
      </c>
      <c r="N418" s="411">
        <v>112153.60000000001</v>
      </c>
      <c r="O418" s="412">
        <f>INT($I418*N418)</f>
        <v>0</v>
      </c>
      <c r="P418" s="411">
        <f>+J418+L418+N418</f>
        <v>2041620</v>
      </c>
      <c r="Q418" s="412">
        <f>K418+M418+O418</f>
        <v>0</v>
      </c>
      <c r="R418" s="412"/>
      <c r="S418" s="412"/>
      <c r="T418" s="412"/>
      <c r="U418" s="409" t="s">
        <v>0</v>
      </c>
      <c r="V418" s="617" t="str">
        <f>+IF(I418&lt;0,"ng","")</f>
        <v/>
      </c>
      <c r="W418" s="617"/>
    </row>
    <row r="419" spans="1:23" ht="24" hidden="1" customHeight="1">
      <c r="A419" s="372" t="s">
        <v>4395</v>
      </c>
      <c r="B419" s="413" t="s">
        <v>0</v>
      </c>
      <c r="C419" s="413" t="s">
        <v>2287</v>
      </c>
      <c r="D419" s="413" t="s">
        <v>2290</v>
      </c>
      <c r="E419" s="414" t="s">
        <v>1860</v>
      </c>
      <c r="F419" s="415"/>
      <c r="G419" s="415">
        <f>[5]내역서!F419</f>
        <v>2</v>
      </c>
      <c r="H419" s="415"/>
      <c r="I419" s="415">
        <f>내역서!F419</f>
        <v>0</v>
      </c>
      <c r="J419" s="416">
        <v>271277.59999999998</v>
      </c>
      <c r="K419" s="417">
        <f t="shared" ref="K419" si="713">INT($I419*J419)</f>
        <v>0</v>
      </c>
      <c r="L419" s="416">
        <v>1658188.8</v>
      </c>
      <c r="M419" s="417">
        <f t="shared" ref="M419" si="714">INT($I419*L419)</f>
        <v>0</v>
      </c>
      <c r="N419" s="416">
        <v>112153.60000000001</v>
      </c>
      <c r="O419" s="417">
        <f t="shared" ref="O419" si="715">INT($I419*N419)</f>
        <v>0</v>
      </c>
      <c r="P419" s="416">
        <f t="shared" ref="P419" si="716">+J419+L419+N419</f>
        <v>2041620</v>
      </c>
      <c r="Q419" s="417">
        <f t="shared" ref="Q419" si="717">K419+M419+O419</f>
        <v>0</v>
      </c>
      <c r="R419" s="417">
        <f t="shared" ref="R419" si="718">I419-I418</f>
        <v>0</v>
      </c>
      <c r="S419" s="417">
        <f t="shared" ref="S419:T419" si="719">P419-P418</f>
        <v>0</v>
      </c>
      <c r="T419" s="417">
        <f t="shared" si="719"/>
        <v>0</v>
      </c>
      <c r="U419" s="414"/>
      <c r="V419" s="619" t="str">
        <f t="shared" ref="V419" si="720">+IF(I419&lt;0,"ng","")</f>
        <v/>
      </c>
      <c r="W419" s="619"/>
    </row>
    <row r="420" spans="1:23" s="401" customFormat="1" ht="24" hidden="1" customHeight="1">
      <c r="A420" s="366" t="s">
        <v>2055</v>
      </c>
      <c r="B420" s="408" t="s">
        <v>0</v>
      </c>
      <c r="C420" s="408" t="s">
        <v>2293</v>
      </c>
      <c r="D420" s="408" t="s">
        <v>2294</v>
      </c>
      <c r="E420" s="409" t="s">
        <v>1860</v>
      </c>
      <c r="F420" s="410">
        <v>12</v>
      </c>
      <c r="G420" s="410">
        <f>[5]내역서!F420</f>
        <v>12</v>
      </c>
      <c r="H420" s="410">
        <f t="shared" ref="H420:H429" si="721">G420</f>
        <v>12</v>
      </c>
      <c r="I420" s="410">
        <f>내역서!F420</f>
        <v>0</v>
      </c>
      <c r="J420" s="411">
        <v>44080.6</v>
      </c>
      <c r="K420" s="412">
        <f>INT($I420*J420)</f>
        <v>0</v>
      </c>
      <c r="L420" s="411">
        <v>183092</v>
      </c>
      <c r="M420" s="412">
        <f>INT($I420*L420)</f>
        <v>0</v>
      </c>
      <c r="N420" s="411">
        <v>8045.2</v>
      </c>
      <c r="O420" s="412">
        <f>INT($I420*N420)</f>
        <v>0</v>
      </c>
      <c r="P420" s="411">
        <f>+J420+L420+N420</f>
        <v>235217.80000000002</v>
      </c>
      <c r="Q420" s="412">
        <f>K420+M420+O420</f>
        <v>0</v>
      </c>
      <c r="R420" s="412"/>
      <c r="S420" s="412"/>
      <c r="T420" s="412"/>
      <c r="U420" s="409" t="s">
        <v>0</v>
      </c>
      <c r="V420" s="617" t="str">
        <f>+IF(I420&lt;0,"ng","")</f>
        <v/>
      </c>
      <c r="W420" s="617"/>
    </row>
    <row r="421" spans="1:23" ht="24" hidden="1" customHeight="1">
      <c r="A421" s="372" t="s">
        <v>2481</v>
      </c>
      <c r="B421" s="413" t="s">
        <v>0</v>
      </c>
      <c r="C421" s="413" t="s">
        <v>799</v>
      </c>
      <c r="D421" s="413" t="s">
        <v>800</v>
      </c>
      <c r="E421" s="414" t="s">
        <v>729</v>
      </c>
      <c r="F421" s="415">
        <v>12</v>
      </c>
      <c r="G421" s="415">
        <f>[5]내역서!F421</f>
        <v>12</v>
      </c>
      <c r="H421" s="415">
        <f t="shared" si="721"/>
        <v>12</v>
      </c>
      <c r="I421" s="415">
        <f>내역서!F421</f>
        <v>0</v>
      </c>
      <c r="J421" s="416">
        <v>44080.6</v>
      </c>
      <c r="K421" s="417">
        <f t="shared" si="703"/>
        <v>0</v>
      </c>
      <c r="L421" s="416">
        <v>183092</v>
      </c>
      <c r="M421" s="417">
        <f t="shared" si="704"/>
        <v>0</v>
      </c>
      <c r="N421" s="416">
        <v>8045.2</v>
      </c>
      <c r="O421" s="417">
        <f t="shared" si="705"/>
        <v>0</v>
      </c>
      <c r="P421" s="416">
        <f t="shared" si="706"/>
        <v>235217.80000000002</v>
      </c>
      <c r="Q421" s="417">
        <f t="shared" si="647"/>
        <v>0</v>
      </c>
      <c r="R421" s="417">
        <f t="shared" ref="R421" si="722">I421-I420</f>
        <v>0</v>
      </c>
      <c r="S421" s="417">
        <f t="shared" ref="S421:T421" si="723">P421-P420</f>
        <v>0</v>
      </c>
      <c r="T421" s="417">
        <f t="shared" si="723"/>
        <v>0</v>
      </c>
      <c r="U421" s="414"/>
      <c r="V421" s="619" t="str">
        <f t="shared" ref="V421" si="724">+IF(I421&lt;0,"ng","")</f>
        <v/>
      </c>
      <c r="W421" s="619"/>
    </row>
    <row r="422" spans="1:23" s="401" customFormat="1" ht="24" hidden="1" customHeight="1">
      <c r="A422" s="366" t="s">
        <v>2055</v>
      </c>
      <c r="B422" s="408" t="s">
        <v>0</v>
      </c>
      <c r="C422" s="408" t="s">
        <v>2234</v>
      </c>
      <c r="D422" s="408" t="s">
        <v>2296</v>
      </c>
      <c r="E422" s="409" t="s">
        <v>2235</v>
      </c>
      <c r="F422" s="410">
        <v>4</v>
      </c>
      <c r="G422" s="410">
        <f>[5]내역서!F422</f>
        <v>4</v>
      </c>
      <c r="H422" s="410">
        <f t="shared" si="721"/>
        <v>4</v>
      </c>
      <c r="I422" s="410">
        <f>내역서!F422</f>
        <v>0</v>
      </c>
      <c r="J422" s="411">
        <v>13825.4</v>
      </c>
      <c r="K422" s="412">
        <f>INT($I422*J422)</f>
        <v>0</v>
      </c>
      <c r="L422" s="411">
        <v>39637.599999999999</v>
      </c>
      <c r="M422" s="412">
        <f>INT($I422*L422)</f>
        <v>0</v>
      </c>
      <c r="N422" s="411">
        <v>12565.9</v>
      </c>
      <c r="O422" s="412">
        <f>INT($I422*N422)</f>
        <v>0</v>
      </c>
      <c r="P422" s="411">
        <f>+J422+L422+N422</f>
        <v>66028.899999999994</v>
      </c>
      <c r="Q422" s="412">
        <f>K422+M422+O422</f>
        <v>0</v>
      </c>
      <c r="R422" s="412"/>
      <c r="S422" s="412"/>
      <c r="T422" s="412"/>
      <c r="U422" s="409" t="s">
        <v>0</v>
      </c>
      <c r="V422" s="617" t="str">
        <f>+IF(I422&lt;0,"ng","")</f>
        <v/>
      </c>
      <c r="W422" s="617"/>
    </row>
    <row r="423" spans="1:23" ht="24" hidden="1" customHeight="1">
      <c r="A423" s="372" t="s">
        <v>2481</v>
      </c>
      <c r="B423" s="413" t="s">
        <v>0</v>
      </c>
      <c r="C423" s="413" t="s">
        <v>767</v>
      </c>
      <c r="D423" s="413" t="s">
        <v>801</v>
      </c>
      <c r="E423" s="414" t="s">
        <v>768</v>
      </c>
      <c r="F423" s="415">
        <v>4</v>
      </c>
      <c r="G423" s="415">
        <f>[5]내역서!F423</f>
        <v>4</v>
      </c>
      <c r="H423" s="415">
        <f t="shared" si="721"/>
        <v>4</v>
      </c>
      <c r="I423" s="415">
        <f>내역서!F423</f>
        <v>0</v>
      </c>
      <c r="J423" s="416">
        <v>13825.4</v>
      </c>
      <c r="K423" s="417">
        <f t="shared" si="703"/>
        <v>0</v>
      </c>
      <c r="L423" s="416">
        <v>39637.599999999999</v>
      </c>
      <c r="M423" s="417">
        <f t="shared" si="704"/>
        <v>0</v>
      </c>
      <c r="N423" s="416">
        <v>12565.9</v>
      </c>
      <c r="O423" s="417">
        <f t="shared" si="705"/>
        <v>0</v>
      </c>
      <c r="P423" s="416">
        <f t="shared" si="706"/>
        <v>66028.899999999994</v>
      </c>
      <c r="Q423" s="417">
        <f t="shared" si="647"/>
        <v>0</v>
      </c>
      <c r="R423" s="417">
        <f t="shared" ref="R423" si="725">I423-I422</f>
        <v>0</v>
      </c>
      <c r="S423" s="417">
        <f t="shared" ref="S423:T423" si="726">P423-P422</f>
        <v>0</v>
      </c>
      <c r="T423" s="417">
        <f t="shared" si="726"/>
        <v>0</v>
      </c>
      <c r="U423" s="414"/>
      <c r="V423" s="619" t="str">
        <f t="shared" ref="V423" si="727">+IF(I423&lt;0,"ng","")</f>
        <v/>
      </c>
      <c r="W423" s="619"/>
    </row>
    <row r="424" spans="1:23" s="401" customFormat="1" ht="24" hidden="1" customHeight="1">
      <c r="A424" s="366" t="s">
        <v>4396</v>
      </c>
      <c r="B424" s="408" t="s">
        <v>0</v>
      </c>
      <c r="C424" s="408" t="s">
        <v>2234</v>
      </c>
      <c r="D424" s="408" t="s">
        <v>2199</v>
      </c>
      <c r="E424" s="409" t="s">
        <v>2235</v>
      </c>
      <c r="F424" s="410">
        <v>12</v>
      </c>
      <c r="G424" s="410">
        <f>[5]내역서!F424</f>
        <v>12</v>
      </c>
      <c r="H424" s="410">
        <f t="shared" si="721"/>
        <v>12</v>
      </c>
      <c r="I424" s="410">
        <f>내역서!F424</f>
        <v>0</v>
      </c>
      <c r="J424" s="411">
        <v>33349.300000000003</v>
      </c>
      <c r="K424" s="412">
        <f>INT($I424*J424)</f>
        <v>0</v>
      </c>
      <c r="L424" s="411">
        <v>221087.2</v>
      </c>
      <c r="M424" s="412">
        <f>INT($I424*L424)</f>
        <v>0</v>
      </c>
      <c r="N424" s="411">
        <v>30310.9</v>
      </c>
      <c r="O424" s="412">
        <f>INT($I424*N424)</f>
        <v>0</v>
      </c>
      <c r="P424" s="411">
        <f>+J424+L424+N424</f>
        <v>284747.40000000002</v>
      </c>
      <c r="Q424" s="412">
        <f>K424+M424+O424</f>
        <v>0</v>
      </c>
      <c r="R424" s="412"/>
      <c r="S424" s="412"/>
      <c r="T424" s="412"/>
      <c r="U424" s="409" t="s">
        <v>0</v>
      </c>
      <c r="V424" s="617" t="str">
        <f>+IF(I424&lt;0,"ng","")</f>
        <v/>
      </c>
      <c r="W424" s="617"/>
    </row>
    <row r="425" spans="1:23" ht="24" hidden="1" customHeight="1">
      <c r="A425" s="372" t="s">
        <v>4397</v>
      </c>
      <c r="B425" s="413" t="s">
        <v>0</v>
      </c>
      <c r="C425" s="413" t="s">
        <v>767</v>
      </c>
      <c r="D425" s="413" t="s">
        <v>743</v>
      </c>
      <c r="E425" s="414" t="s">
        <v>768</v>
      </c>
      <c r="F425" s="415">
        <v>12</v>
      </c>
      <c r="G425" s="415">
        <f>[5]내역서!F425</f>
        <v>12</v>
      </c>
      <c r="H425" s="415">
        <f t="shared" si="721"/>
        <v>12</v>
      </c>
      <c r="I425" s="415">
        <f>내역서!F425</f>
        <v>0</v>
      </c>
      <c r="J425" s="416">
        <v>33349.300000000003</v>
      </c>
      <c r="K425" s="417">
        <f t="shared" si="703"/>
        <v>0</v>
      </c>
      <c r="L425" s="416">
        <v>221087.2</v>
      </c>
      <c r="M425" s="417">
        <f t="shared" si="704"/>
        <v>0</v>
      </c>
      <c r="N425" s="416">
        <v>30310.9</v>
      </c>
      <c r="O425" s="417">
        <f t="shared" si="705"/>
        <v>0</v>
      </c>
      <c r="P425" s="416">
        <f t="shared" si="706"/>
        <v>284747.40000000002</v>
      </c>
      <c r="Q425" s="417">
        <f t="shared" si="647"/>
        <v>0</v>
      </c>
      <c r="R425" s="417">
        <f t="shared" ref="R425" si="728">I425-I424</f>
        <v>0</v>
      </c>
      <c r="S425" s="417">
        <f t="shared" ref="S425:T425" si="729">P425-P424</f>
        <v>0</v>
      </c>
      <c r="T425" s="417">
        <f t="shared" si="729"/>
        <v>0</v>
      </c>
      <c r="U425" s="414"/>
      <c r="V425" s="619" t="str">
        <f t="shared" ref="V425" si="730">+IF(I425&lt;0,"ng","")</f>
        <v/>
      </c>
      <c r="W425" s="619"/>
    </row>
    <row r="426" spans="1:23" s="401" customFormat="1" ht="24" hidden="1" customHeight="1">
      <c r="A426" s="366" t="s">
        <v>2055</v>
      </c>
      <c r="B426" s="408" t="s">
        <v>0</v>
      </c>
      <c r="C426" s="408" t="s">
        <v>2234</v>
      </c>
      <c r="D426" s="408" t="s">
        <v>2297</v>
      </c>
      <c r="E426" s="409" t="s">
        <v>2235</v>
      </c>
      <c r="F426" s="410">
        <v>16</v>
      </c>
      <c r="G426" s="410">
        <f>[5]내역서!F426</f>
        <v>16</v>
      </c>
      <c r="H426" s="410">
        <f t="shared" si="721"/>
        <v>16</v>
      </c>
      <c r="I426" s="410">
        <f>내역서!F426</f>
        <v>0</v>
      </c>
      <c r="J426" s="411">
        <v>71730.5</v>
      </c>
      <c r="K426" s="412">
        <f>INT($I426*J426)</f>
        <v>0</v>
      </c>
      <c r="L426" s="411">
        <v>774256.8</v>
      </c>
      <c r="M426" s="412">
        <f>INT($I426*L426)</f>
        <v>0</v>
      </c>
      <c r="N426" s="411">
        <v>79411.399999999994</v>
      </c>
      <c r="O426" s="412">
        <f>INT($I426*N426)</f>
        <v>0</v>
      </c>
      <c r="P426" s="411">
        <f>+J426+L426+N426</f>
        <v>925398.70000000007</v>
      </c>
      <c r="Q426" s="412">
        <f>K426+M426+O426</f>
        <v>0</v>
      </c>
      <c r="R426" s="412"/>
      <c r="S426" s="412"/>
      <c r="T426" s="412"/>
      <c r="U426" s="409" t="s">
        <v>0</v>
      </c>
      <c r="V426" s="617" t="str">
        <f>+IF(I426&lt;0,"ng","")</f>
        <v/>
      </c>
      <c r="W426" s="617"/>
    </row>
    <row r="427" spans="1:23" ht="24" hidden="1" customHeight="1">
      <c r="A427" s="372" t="s">
        <v>4393</v>
      </c>
      <c r="B427" s="413" t="s">
        <v>0</v>
      </c>
      <c r="C427" s="413" t="s">
        <v>767</v>
      </c>
      <c r="D427" s="413" t="s">
        <v>802</v>
      </c>
      <c r="E427" s="414" t="s">
        <v>768</v>
      </c>
      <c r="F427" s="415">
        <v>16</v>
      </c>
      <c r="G427" s="415">
        <f>[5]내역서!F427</f>
        <v>16</v>
      </c>
      <c r="H427" s="415">
        <f t="shared" si="721"/>
        <v>16</v>
      </c>
      <c r="I427" s="415">
        <f>내역서!F427</f>
        <v>0</v>
      </c>
      <c r="J427" s="416">
        <v>71730.5</v>
      </c>
      <c r="K427" s="417">
        <f t="shared" si="703"/>
        <v>0</v>
      </c>
      <c r="L427" s="416">
        <v>774256.8</v>
      </c>
      <c r="M427" s="417">
        <f t="shared" si="704"/>
        <v>0</v>
      </c>
      <c r="N427" s="416">
        <v>79411.399999999994</v>
      </c>
      <c r="O427" s="417">
        <f t="shared" si="705"/>
        <v>0</v>
      </c>
      <c r="P427" s="416">
        <f t="shared" si="706"/>
        <v>925398.70000000007</v>
      </c>
      <c r="Q427" s="417">
        <f t="shared" si="647"/>
        <v>0</v>
      </c>
      <c r="R427" s="417">
        <f t="shared" ref="R427" si="731">I427-I426</f>
        <v>0</v>
      </c>
      <c r="S427" s="417">
        <f t="shared" ref="S427:T427" si="732">P427-P426</f>
        <v>0</v>
      </c>
      <c r="T427" s="417">
        <f t="shared" si="732"/>
        <v>0</v>
      </c>
      <c r="U427" s="414"/>
      <c r="V427" s="619" t="str">
        <f t="shared" ref="V427" si="733">+IF(I427&lt;0,"ng","")</f>
        <v/>
      </c>
      <c r="W427" s="619"/>
    </row>
    <row r="428" spans="1:23" s="401" customFormat="1" ht="24" hidden="1" customHeight="1">
      <c r="A428" s="366" t="s">
        <v>2523</v>
      </c>
      <c r="B428" s="408" t="s">
        <v>0</v>
      </c>
      <c r="C428" s="408" t="s">
        <v>2234</v>
      </c>
      <c r="D428" s="408" t="s">
        <v>2198</v>
      </c>
      <c r="E428" s="409" t="s">
        <v>2235</v>
      </c>
      <c r="F428" s="410">
        <v>6</v>
      </c>
      <c r="G428" s="410">
        <f>[5]내역서!F428</f>
        <v>0</v>
      </c>
      <c r="H428" s="410">
        <f t="shared" si="721"/>
        <v>0</v>
      </c>
      <c r="I428" s="410">
        <f>내역서!F428</f>
        <v>0</v>
      </c>
      <c r="J428" s="411">
        <v>91268.1</v>
      </c>
      <c r="K428" s="412">
        <f>INT($I428*J428)</f>
        <v>0</v>
      </c>
      <c r="L428" s="411">
        <v>997668</v>
      </c>
      <c r="M428" s="412">
        <f>INT($I428*L428)</f>
        <v>0</v>
      </c>
      <c r="N428" s="411">
        <v>101041.3</v>
      </c>
      <c r="O428" s="412">
        <f>INT($I428*N428)</f>
        <v>0</v>
      </c>
      <c r="P428" s="411">
        <f>+J428+L428+N428</f>
        <v>1189977.4000000001</v>
      </c>
      <c r="Q428" s="412">
        <f>K428+M428+O428</f>
        <v>0</v>
      </c>
      <c r="R428" s="412"/>
      <c r="S428" s="412"/>
      <c r="T428" s="412"/>
      <c r="U428" s="409" t="s">
        <v>0</v>
      </c>
      <c r="V428" s="617" t="str">
        <f>+IF(I428&lt;0,"ng","")</f>
        <v/>
      </c>
      <c r="W428" s="617"/>
    </row>
    <row r="429" spans="1:23" ht="24" hidden="1" customHeight="1">
      <c r="A429" s="372" t="s">
        <v>2072</v>
      </c>
      <c r="B429" s="413" t="s">
        <v>0</v>
      </c>
      <c r="C429" s="413" t="s">
        <v>767</v>
      </c>
      <c r="D429" s="413" t="s">
        <v>742</v>
      </c>
      <c r="E429" s="414" t="s">
        <v>768</v>
      </c>
      <c r="F429" s="415">
        <v>6</v>
      </c>
      <c r="G429" s="415">
        <f>[5]내역서!F429</f>
        <v>0</v>
      </c>
      <c r="H429" s="415">
        <f t="shared" si="721"/>
        <v>0</v>
      </c>
      <c r="I429" s="415">
        <f>내역서!F429</f>
        <v>0</v>
      </c>
      <c r="J429" s="416">
        <v>91268.1</v>
      </c>
      <c r="K429" s="417">
        <f t="shared" si="703"/>
        <v>0</v>
      </c>
      <c r="L429" s="416">
        <v>997668</v>
      </c>
      <c r="M429" s="417">
        <f t="shared" si="704"/>
        <v>0</v>
      </c>
      <c r="N429" s="416">
        <v>101041.3</v>
      </c>
      <c r="O429" s="417">
        <f t="shared" si="705"/>
        <v>0</v>
      </c>
      <c r="P429" s="416">
        <f t="shared" si="706"/>
        <v>1189977.4000000001</v>
      </c>
      <c r="Q429" s="417">
        <f t="shared" si="647"/>
        <v>0</v>
      </c>
      <c r="R429" s="417">
        <f t="shared" ref="R429" si="734">I429-I428</f>
        <v>0</v>
      </c>
      <c r="S429" s="417">
        <f t="shared" ref="S429:T429" si="735">P429-P428</f>
        <v>0</v>
      </c>
      <c r="T429" s="417">
        <f t="shared" si="735"/>
        <v>0</v>
      </c>
      <c r="U429" s="414"/>
      <c r="V429" s="619" t="str">
        <f t="shared" ref="V429" si="736">+IF(I429&lt;0,"ng","")</f>
        <v/>
      </c>
      <c r="W429" s="619"/>
    </row>
    <row r="430" spans="1:23" s="401" customFormat="1" ht="24" hidden="1" customHeight="1">
      <c r="A430" s="366" t="s">
        <v>2055</v>
      </c>
      <c r="B430" s="408" t="s">
        <v>0</v>
      </c>
      <c r="C430" s="408" t="s">
        <v>2234</v>
      </c>
      <c r="D430" s="408" t="s">
        <v>2261</v>
      </c>
      <c r="E430" s="409" t="s">
        <v>2235</v>
      </c>
      <c r="F430" s="410"/>
      <c r="G430" s="410">
        <f>[5]내역서!F430</f>
        <v>1</v>
      </c>
      <c r="H430" s="410"/>
      <c r="I430" s="410">
        <f>내역서!F430</f>
        <v>0</v>
      </c>
      <c r="J430" s="411">
        <v>91268.1</v>
      </c>
      <c r="K430" s="412">
        <f>INT($I430*J430)</f>
        <v>0</v>
      </c>
      <c r="L430" s="411">
        <v>997668</v>
      </c>
      <c r="M430" s="412">
        <f>INT($I430*L430)</f>
        <v>0</v>
      </c>
      <c r="N430" s="411">
        <v>101041.3</v>
      </c>
      <c r="O430" s="412">
        <f>INT($I430*N430)</f>
        <v>0</v>
      </c>
      <c r="P430" s="411">
        <f>+J430+L430+N430</f>
        <v>1189977.4000000001</v>
      </c>
      <c r="Q430" s="412">
        <f>K430+M430+O430</f>
        <v>0</v>
      </c>
      <c r="R430" s="412"/>
      <c r="S430" s="412"/>
      <c r="T430" s="412"/>
      <c r="U430" s="409" t="s">
        <v>0</v>
      </c>
      <c r="V430" s="617" t="str">
        <f>+IF(I430&lt;0,"ng","")</f>
        <v/>
      </c>
      <c r="W430" s="617"/>
    </row>
    <row r="431" spans="1:23" ht="24" hidden="1" customHeight="1">
      <c r="A431" s="372" t="s">
        <v>4398</v>
      </c>
      <c r="B431" s="413" t="s">
        <v>0</v>
      </c>
      <c r="C431" s="413" t="s">
        <v>2234</v>
      </c>
      <c r="D431" s="413" t="s">
        <v>2261</v>
      </c>
      <c r="E431" s="414" t="s">
        <v>2235</v>
      </c>
      <c r="F431" s="415"/>
      <c r="G431" s="415">
        <f>[5]내역서!F431</f>
        <v>1</v>
      </c>
      <c r="H431" s="415"/>
      <c r="I431" s="415">
        <f>내역서!F431</f>
        <v>0</v>
      </c>
      <c r="J431" s="416">
        <v>91268.1</v>
      </c>
      <c r="K431" s="417">
        <f t="shared" ref="K431" si="737">INT($I431*J431)</f>
        <v>0</v>
      </c>
      <c r="L431" s="416">
        <v>997668</v>
      </c>
      <c r="M431" s="417">
        <f t="shared" ref="M431" si="738">INT($I431*L431)</f>
        <v>0</v>
      </c>
      <c r="N431" s="416">
        <v>101041.3</v>
      </c>
      <c r="O431" s="417">
        <f t="shared" ref="O431" si="739">INT($I431*N431)</f>
        <v>0</v>
      </c>
      <c r="P431" s="416">
        <f t="shared" ref="P431" si="740">+J431+L431+N431</f>
        <v>1189977.4000000001</v>
      </c>
      <c r="Q431" s="417">
        <f t="shared" ref="Q431" si="741">K431+M431+O431</f>
        <v>0</v>
      </c>
      <c r="R431" s="417">
        <f t="shared" ref="R431" si="742">I431-I430</f>
        <v>0</v>
      </c>
      <c r="S431" s="417">
        <f t="shared" ref="S431:T431" si="743">P431-P430</f>
        <v>0</v>
      </c>
      <c r="T431" s="417">
        <f t="shared" si="743"/>
        <v>0</v>
      </c>
      <c r="U431" s="414"/>
      <c r="V431" s="619" t="str">
        <f t="shared" ref="V431" si="744">+IF(I431&lt;0,"ng","")</f>
        <v/>
      </c>
      <c r="W431" s="619"/>
    </row>
    <row r="432" spans="1:23" s="401" customFormat="1" ht="24" hidden="1" customHeight="1">
      <c r="A432" s="366" t="s">
        <v>2523</v>
      </c>
      <c r="B432" s="408" t="s">
        <v>0</v>
      </c>
      <c r="C432" s="408" t="s">
        <v>2265</v>
      </c>
      <c r="D432" s="408" t="s">
        <v>2199</v>
      </c>
      <c r="E432" s="409" t="s">
        <v>1860</v>
      </c>
      <c r="F432" s="410">
        <v>6</v>
      </c>
      <c r="G432" s="410">
        <f>[5]내역서!F432</f>
        <v>6</v>
      </c>
      <c r="H432" s="410">
        <f t="shared" ref="H432:H437" si="745">G432</f>
        <v>6</v>
      </c>
      <c r="I432" s="410">
        <f>내역서!F432</f>
        <v>0</v>
      </c>
      <c r="J432" s="411">
        <v>176707.8</v>
      </c>
      <c r="K432" s="412">
        <f>INT($I432*J432)</f>
        <v>0</v>
      </c>
      <c r="L432" s="411">
        <v>66747.199999999997</v>
      </c>
      <c r="M432" s="412">
        <f>INT($I432*L432)</f>
        <v>0</v>
      </c>
      <c r="N432" s="411">
        <v>0</v>
      </c>
      <c r="O432" s="412">
        <f>INT($I432*N432)</f>
        <v>0</v>
      </c>
      <c r="P432" s="411">
        <f>+J432+L432+N432</f>
        <v>243455</v>
      </c>
      <c r="Q432" s="412">
        <f>K432+M432+O432</f>
        <v>0</v>
      </c>
      <c r="R432" s="412"/>
      <c r="S432" s="412"/>
      <c r="T432" s="412"/>
      <c r="U432" s="409" t="s">
        <v>0</v>
      </c>
      <c r="V432" s="617" t="str">
        <f>+IF(I432&lt;0,"ng","")</f>
        <v/>
      </c>
      <c r="W432" s="617"/>
    </row>
    <row r="433" spans="1:23" ht="24" hidden="1" customHeight="1">
      <c r="A433" s="372" t="s">
        <v>2481</v>
      </c>
      <c r="B433" s="413" t="s">
        <v>0</v>
      </c>
      <c r="C433" s="413" t="s">
        <v>792</v>
      </c>
      <c r="D433" s="413" t="s">
        <v>743</v>
      </c>
      <c r="E433" s="414" t="s">
        <v>729</v>
      </c>
      <c r="F433" s="415">
        <v>6</v>
      </c>
      <c r="G433" s="415">
        <f>[5]내역서!F433</f>
        <v>6</v>
      </c>
      <c r="H433" s="415">
        <f t="shared" si="745"/>
        <v>6</v>
      </c>
      <c r="I433" s="415">
        <f>내역서!F433</f>
        <v>0</v>
      </c>
      <c r="J433" s="416">
        <v>176707.8</v>
      </c>
      <c r="K433" s="417">
        <f t="shared" si="703"/>
        <v>0</v>
      </c>
      <c r="L433" s="416">
        <v>66747.199999999997</v>
      </c>
      <c r="M433" s="417">
        <f t="shared" si="704"/>
        <v>0</v>
      </c>
      <c r="N433" s="416">
        <v>0</v>
      </c>
      <c r="O433" s="417">
        <f t="shared" si="705"/>
        <v>0</v>
      </c>
      <c r="P433" s="416">
        <f t="shared" si="706"/>
        <v>243455</v>
      </c>
      <c r="Q433" s="417">
        <f t="shared" si="647"/>
        <v>0</v>
      </c>
      <c r="R433" s="417">
        <f t="shared" ref="R433" si="746">I433-I432</f>
        <v>0</v>
      </c>
      <c r="S433" s="417">
        <f t="shared" ref="S433:T433" si="747">P433-P432</f>
        <v>0</v>
      </c>
      <c r="T433" s="417">
        <f t="shared" si="747"/>
        <v>0</v>
      </c>
      <c r="U433" s="414"/>
      <c r="V433" s="619" t="str">
        <f t="shared" ref="V433" si="748">+IF(I433&lt;0,"ng","")</f>
        <v/>
      </c>
      <c r="W433" s="619"/>
    </row>
    <row r="434" spans="1:23" s="401" customFormat="1" ht="24" hidden="1" customHeight="1">
      <c r="A434" s="366" t="s">
        <v>2055</v>
      </c>
      <c r="B434" s="408" t="s">
        <v>0</v>
      </c>
      <c r="C434" s="408" t="s">
        <v>2265</v>
      </c>
      <c r="D434" s="408" t="s">
        <v>2297</v>
      </c>
      <c r="E434" s="409" t="s">
        <v>1860</v>
      </c>
      <c r="F434" s="410">
        <v>2</v>
      </c>
      <c r="G434" s="410">
        <f>[5]내역서!F434</f>
        <v>2</v>
      </c>
      <c r="H434" s="410">
        <f t="shared" si="745"/>
        <v>2</v>
      </c>
      <c r="I434" s="410">
        <f>내역서!F434</f>
        <v>0</v>
      </c>
      <c r="J434" s="411">
        <v>617909.19999999995</v>
      </c>
      <c r="K434" s="412">
        <f>INT($I434*J434)</f>
        <v>0</v>
      </c>
      <c r="L434" s="411">
        <v>120750.39999999999</v>
      </c>
      <c r="M434" s="412">
        <f>INT($I434*L434)</f>
        <v>0</v>
      </c>
      <c r="N434" s="411">
        <v>0</v>
      </c>
      <c r="O434" s="412">
        <f>INT($I434*N434)</f>
        <v>0</v>
      </c>
      <c r="P434" s="411">
        <f>+J434+L434+N434</f>
        <v>738659.6</v>
      </c>
      <c r="Q434" s="412">
        <f>K434+M434+O434</f>
        <v>0</v>
      </c>
      <c r="R434" s="412"/>
      <c r="S434" s="412"/>
      <c r="T434" s="412"/>
      <c r="U434" s="409" t="s">
        <v>0</v>
      </c>
      <c r="V434" s="617" t="str">
        <f>+IF(I434&lt;0,"ng","")</f>
        <v/>
      </c>
      <c r="W434" s="617"/>
    </row>
    <row r="435" spans="1:23" ht="24" hidden="1" customHeight="1">
      <c r="A435" s="372" t="s">
        <v>2072</v>
      </c>
      <c r="B435" s="413" t="s">
        <v>0</v>
      </c>
      <c r="C435" s="413" t="s">
        <v>792</v>
      </c>
      <c r="D435" s="413" t="s">
        <v>802</v>
      </c>
      <c r="E435" s="414" t="s">
        <v>729</v>
      </c>
      <c r="F435" s="415">
        <v>2</v>
      </c>
      <c r="G435" s="415">
        <f>[5]내역서!F435</f>
        <v>2</v>
      </c>
      <c r="H435" s="415">
        <f t="shared" si="745"/>
        <v>2</v>
      </c>
      <c r="I435" s="415">
        <f>내역서!F435</f>
        <v>0</v>
      </c>
      <c r="J435" s="416">
        <v>617909.19999999995</v>
      </c>
      <c r="K435" s="417">
        <f t="shared" si="703"/>
        <v>0</v>
      </c>
      <c r="L435" s="416">
        <v>120750.39999999999</v>
      </c>
      <c r="M435" s="417">
        <f t="shared" si="704"/>
        <v>0</v>
      </c>
      <c r="N435" s="416">
        <v>0</v>
      </c>
      <c r="O435" s="417">
        <f t="shared" si="705"/>
        <v>0</v>
      </c>
      <c r="P435" s="416">
        <f t="shared" si="706"/>
        <v>738659.6</v>
      </c>
      <c r="Q435" s="417">
        <f t="shared" si="647"/>
        <v>0</v>
      </c>
      <c r="R435" s="417">
        <f t="shared" ref="R435" si="749">I435-I434</f>
        <v>0</v>
      </c>
      <c r="S435" s="417">
        <f t="shared" ref="S435:T435" si="750">P435-P434</f>
        <v>0</v>
      </c>
      <c r="T435" s="417">
        <f t="shared" si="750"/>
        <v>0</v>
      </c>
      <c r="U435" s="414"/>
      <c r="V435" s="619" t="str">
        <f t="shared" ref="V435" si="751">+IF(I435&lt;0,"ng","")</f>
        <v/>
      </c>
      <c r="W435" s="619"/>
    </row>
    <row r="436" spans="1:23" s="401" customFormat="1" ht="24" hidden="1" customHeight="1">
      <c r="A436" s="366" t="s">
        <v>2523</v>
      </c>
      <c r="B436" s="408" t="s">
        <v>0</v>
      </c>
      <c r="C436" s="408" t="s">
        <v>2265</v>
      </c>
      <c r="D436" s="408" t="s">
        <v>2198</v>
      </c>
      <c r="E436" s="409" t="s">
        <v>1860</v>
      </c>
      <c r="F436" s="410">
        <v>1</v>
      </c>
      <c r="G436" s="410">
        <f>[5]내역서!F436</f>
        <v>0</v>
      </c>
      <c r="H436" s="410">
        <f t="shared" si="745"/>
        <v>0</v>
      </c>
      <c r="I436" s="410">
        <f>내역서!F436</f>
        <v>0</v>
      </c>
      <c r="J436" s="411">
        <v>1800750.2</v>
      </c>
      <c r="K436" s="412">
        <f>INT($I436*J436)</f>
        <v>0</v>
      </c>
      <c r="L436" s="411">
        <v>159632</v>
      </c>
      <c r="M436" s="412">
        <f>INT($I436*L436)</f>
        <v>0</v>
      </c>
      <c r="N436" s="411">
        <v>0</v>
      </c>
      <c r="O436" s="412">
        <f>INT($I436*N436)</f>
        <v>0</v>
      </c>
      <c r="P436" s="411">
        <f>+J436+L436+N436</f>
        <v>1960382.2</v>
      </c>
      <c r="Q436" s="412">
        <f>K436+M436+O436</f>
        <v>0</v>
      </c>
      <c r="R436" s="412"/>
      <c r="S436" s="412"/>
      <c r="T436" s="412"/>
      <c r="U436" s="409" t="s">
        <v>0</v>
      </c>
      <c r="V436" s="617" t="str">
        <f>+IF(I436&lt;0,"ng","")</f>
        <v/>
      </c>
      <c r="W436" s="617"/>
    </row>
    <row r="437" spans="1:23" ht="24" hidden="1" customHeight="1">
      <c r="A437" s="372" t="s">
        <v>2481</v>
      </c>
      <c r="B437" s="413" t="s">
        <v>0</v>
      </c>
      <c r="C437" s="413" t="s">
        <v>792</v>
      </c>
      <c r="D437" s="413" t="s">
        <v>742</v>
      </c>
      <c r="E437" s="414" t="s">
        <v>729</v>
      </c>
      <c r="F437" s="415">
        <v>1</v>
      </c>
      <c r="G437" s="415">
        <f>[5]내역서!F437</f>
        <v>0</v>
      </c>
      <c r="H437" s="415">
        <f t="shared" si="745"/>
        <v>0</v>
      </c>
      <c r="I437" s="415">
        <f>내역서!F437</f>
        <v>0</v>
      </c>
      <c r="J437" s="416">
        <v>1800750.2</v>
      </c>
      <c r="K437" s="417">
        <f t="shared" si="703"/>
        <v>0</v>
      </c>
      <c r="L437" s="416">
        <v>159632</v>
      </c>
      <c r="M437" s="417">
        <f t="shared" si="704"/>
        <v>0</v>
      </c>
      <c r="N437" s="416">
        <v>0</v>
      </c>
      <c r="O437" s="417">
        <f t="shared" si="705"/>
        <v>0</v>
      </c>
      <c r="P437" s="416">
        <f t="shared" si="706"/>
        <v>1960382.2</v>
      </c>
      <c r="Q437" s="417">
        <f t="shared" si="647"/>
        <v>0</v>
      </c>
      <c r="R437" s="417">
        <f t="shared" ref="R437" si="752">I437-I436</f>
        <v>0</v>
      </c>
      <c r="S437" s="417">
        <f t="shared" ref="S437:T437" si="753">P437-P436</f>
        <v>0</v>
      </c>
      <c r="T437" s="417">
        <f t="shared" si="753"/>
        <v>0</v>
      </c>
      <c r="U437" s="414"/>
      <c r="V437" s="619" t="str">
        <f t="shared" ref="V437" si="754">+IF(I437&lt;0,"ng","")</f>
        <v/>
      </c>
      <c r="W437" s="619"/>
    </row>
    <row r="438" spans="1:23" s="401" customFormat="1" ht="24" hidden="1" customHeight="1">
      <c r="A438" s="366" t="s">
        <v>2523</v>
      </c>
      <c r="B438" s="408" t="s">
        <v>0</v>
      </c>
      <c r="C438" s="408" t="s">
        <v>2265</v>
      </c>
      <c r="D438" s="408" t="s">
        <v>2261</v>
      </c>
      <c r="E438" s="409" t="s">
        <v>1860</v>
      </c>
      <c r="F438" s="410"/>
      <c r="G438" s="410">
        <f>[5]내역서!F438</f>
        <v>1</v>
      </c>
      <c r="H438" s="410"/>
      <c r="I438" s="410">
        <f>내역서!F438</f>
        <v>0</v>
      </c>
      <c r="J438" s="411">
        <v>1800750.2</v>
      </c>
      <c r="K438" s="412">
        <f>INT($I438*J438)</f>
        <v>0</v>
      </c>
      <c r="L438" s="411">
        <v>159632</v>
      </c>
      <c r="M438" s="412">
        <f>INT($I438*L438)</f>
        <v>0</v>
      </c>
      <c r="N438" s="411">
        <v>0</v>
      </c>
      <c r="O438" s="412">
        <f>INT($I438*N438)</f>
        <v>0</v>
      </c>
      <c r="P438" s="411">
        <f>+J438+L438+N438</f>
        <v>1960382.2</v>
      </c>
      <c r="Q438" s="412">
        <f>K438+M438+O438</f>
        <v>0</v>
      </c>
      <c r="R438" s="412"/>
      <c r="S438" s="412"/>
      <c r="T438" s="412"/>
      <c r="U438" s="409" t="s">
        <v>0</v>
      </c>
      <c r="V438" s="617" t="str">
        <f>+IF(I438&lt;0,"ng","")</f>
        <v/>
      </c>
      <c r="W438" s="617"/>
    </row>
    <row r="439" spans="1:23" ht="24" hidden="1" customHeight="1">
      <c r="A439" s="372" t="s">
        <v>2481</v>
      </c>
      <c r="B439" s="413" t="s">
        <v>0</v>
      </c>
      <c r="C439" s="413" t="s">
        <v>2265</v>
      </c>
      <c r="D439" s="413" t="s">
        <v>2261</v>
      </c>
      <c r="E439" s="414" t="s">
        <v>1860</v>
      </c>
      <c r="F439" s="415"/>
      <c r="G439" s="415">
        <f>[5]내역서!F439</f>
        <v>1</v>
      </c>
      <c r="H439" s="415"/>
      <c r="I439" s="415">
        <f>내역서!F439</f>
        <v>0</v>
      </c>
      <c r="J439" s="416">
        <v>1800750.2</v>
      </c>
      <c r="K439" s="417">
        <f t="shared" ref="K439" si="755">INT($I439*J439)</f>
        <v>0</v>
      </c>
      <c r="L439" s="416">
        <v>159632</v>
      </c>
      <c r="M439" s="417">
        <f t="shared" ref="M439" si="756">INT($I439*L439)</f>
        <v>0</v>
      </c>
      <c r="N439" s="416">
        <v>0</v>
      </c>
      <c r="O439" s="417">
        <f t="shared" ref="O439" si="757">INT($I439*N439)</f>
        <v>0</v>
      </c>
      <c r="P439" s="416">
        <f t="shared" ref="P439" si="758">+J439+L439+N439</f>
        <v>1960382.2</v>
      </c>
      <c r="Q439" s="417">
        <f t="shared" ref="Q439" si="759">K439+M439+O439</f>
        <v>0</v>
      </c>
      <c r="R439" s="417">
        <f t="shared" ref="R439" si="760">I439-I438</f>
        <v>0</v>
      </c>
      <c r="S439" s="417">
        <f t="shared" ref="S439:T439" si="761">P439-P438</f>
        <v>0</v>
      </c>
      <c r="T439" s="417">
        <f t="shared" si="761"/>
        <v>0</v>
      </c>
      <c r="U439" s="414"/>
      <c r="V439" s="619" t="str">
        <f t="shared" ref="V439" si="762">+IF(I439&lt;0,"ng","")</f>
        <v/>
      </c>
      <c r="W439" s="619"/>
    </row>
    <row r="440" spans="1:23" s="401" customFormat="1" ht="24" hidden="1" customHeight="1">
      <c r="A440" s="366" t="s">
        <v>2523</v>
      </c>
      <c r="B440" s="408" t="s">
        <v>0</v>
      </c>
      <c r="C440" s="408" t="s">
        <v>2300</v>
      </c>
      <c r="D440" s="408" t="s">
        <v>2301</v>
      </c>
      <c r="E440" s="409" t="s">
        <v>1860</v>
      </c>
      <c r="F440" s="410">
        <v>12</v>
      </c>
      <c r="G440" s="410">
        <f>[5]내역서!F440</f>
        <v>12</v>
      </c>
      <c r="H440" s="410">
        <f t="shared" ref="H440:H445" si="763">G440</f>
        <v>12</v>
      </c>
      <c r="I440" s="410">
        <f>내역서!F440</f>
        <v>0</v>
      </c>
      <c r="J440" s="411">
        <v>61794.2</v>
      </c>
      <c r="K440" s="412">
        <f>INT($I440*J440)</f>
        <v>0</v>
      </c>
      <c r="L440" s="411">
        <v>126684</v>
      </c>
      <c r="M440" s="412">
        <f>INT($I440*L440)</f>
        <v>0</v>
      </c>
      <c r="N440" s="411">
        <v>0</v>
      </c>
      <c r="O440" s="412">
        <f>INT($I440*N440)</f>
        <v>0</v>
      </c>
      <c r="P440" s="411">
        <f>+J440+L440+N440</f>
        <v>188478.2</v>
      </c>
      <c r="Q440" s="412">
        <f>K440+M440+O440</f>
        <v>0</v>
      </c>
      <c r="R440" s="412"/>
      <c r="S440" s="412"/>
      <c r="T440" s="412"/>
      <c r="U440" s="409" t="s">
        <v>0</v>
      </c>
      <c r="V440" s="617" t="str">
        <f>+IF(I440&lt;0,"ng","")</f>
        <v/>
      </c>
      <c r="W440" s="617"/>
    </row>
    <row r="441" spans="1:23" ht="24" hidden="1" customHeight="1">
      <c r="A441" s="372" t="s">
        <v>2481</v>
      </c>
      <c r="B441" s="413" t="s">
        <v>0</v>
      </c>
      <c r="C441" s="413" t="s">
        <v>803</v>
      </c>
      <c r="D441" s="413" t="s">
        <v>804</v>
      </c>
      <c r="E441" s="414" t="s">
        <v>729</v>
      </c>
      <c r="F441" s="415">
        <v>12</v>
      </c>
      <c r="G441" s="415">
        <f>[5]내역서!F441</f>
        <v>12</v>
      </c>
      <c r="H441" s="415">
        <f t="shared" si="763"/>
        <v>12</v>
      </c>
      <c r="I441" s="415">
        <f>내역서!F441</f>
        <v>0</v>
      </c>
      <c r="J441" s="416">
        <v>61794.2</v>
      </c>
      <c r="K441" s="417">
        <f t="shared" si="703"/>
        <v>0</v>
      </c>
      <c r="L441" s="416">
        <v>126684</v>
      </c>
      <c r="M441" s="417">
        <f t="shared" si="704"/>
        <v>0</v>
      </c>
      <c r="N441" s="416">
        <v>0</v>
      </c>
      <c r="O441" s="417">
        <f t="shared" si="705"/>
        <v>0</v>
      </c>
      <c r="P441" s="416">
        <f t="shared" si="706"/>
        <v>188478.2</v>
      </c>
      <c r="Q441" s="417">
        <f t="shared" si="647"/>
        <v>0</v>
      </c>
      <c r="R441" s="417">
        <f t="shared" ref="R441" si="764">I441-I440</f>
        <v>0</v>
      </c>
      <c r="S441" s="417">
        <f t="shared" ref="S441:T441" si="765">P441-P440</f>
        <v>0</v>
      </c>
      <c r="T441" s="417">
        <f t="shared" si="765"/>
        <v>0</v>
      </c>
      <c r="U441" s="414"/>
      <c r="V441" s="619" t="str">
        <f t="shared" ref="V441" si="766">+IF(I441&lt;0,"ng","")</f>
        <v/>
      </c>
      <c r="W441" s="619"/>
    </row>
    <row r="442" spans="1:23" s="401" customFormat="1" ht="24" hidden="1" customHeight="1">
      <c r="A442" s="366" t="s">
        <v>2523</v>
      </c>
      <c r="B442" s="408" t="s">
        <v>0</v>
      </c>
      <c r="C442" s="408" t="s">
        <v>2300</v>
      </c>
      <c r="D442" s="408" t="s">
        <v>2302</v>
      </c>
      <c r="E442" s="409" t="s">
        <v>1860</v>
      </c>
      <c r="F442" s="410">
        <v>14</v>
      </c>
      <c r="G442" s="410">
        <f>[5]내역서!F442</f>
        <v>14</v>
      </c>
      <c r="H442" s="410">
        <f t="shared" si="763"/>
        <v>14</v>
      </c>
      <c r="I442" s="410">
        <f>내역서!F442</f>
        <v>0</v>
      </c>
      <c r="J442" s="411">
        <v>127176.6</v>
      </c>
      <c r="K442" s="412">
        <f>INT($I442*J442)</f>
        <v>0</v>
      </c>
      <c r="L442" s="411">
        <v>179937.6</v>
      </c>
      <c r="M442" s="412">
        <f>INT($I442*L442)</f>
        <v>0</v>
      </c>
      <c r="N442" s="411">
        <v>0</v>
      </c>
      <c r="O442" s="412">
        <f>INT($I442*N442)</f>
        <v>0</v>
      </c>
      <c r="P442" s="411">
        <f>+J442+L442+N442</f>
        <v>307114.2</v>
      </c>
      <c r="Q442" s="412">
        <f>K442+M442+O442</f>
        <v>0</v>
      </c>
      <c r="R442" s="412"/>
      <c r="S442" s="412"/>
      <c r="T442" s="412"/>
      <c r="U442" s="409" t="s">
        <v>0</v>
      </c>
      <c r="V442" s="617" t="str">
        <f>+IF(I442&lt;0,"ng","")</f>
        <v/>
      </c>
      <c r="W442" s="617"/>
    </row>
    <row r="443" spans="1:23" ht="24" hidden="1" customHeight="1">
      <c r="A443" s="372" t="s">
        <v>2481</v>
      </c>
      <c r="B443" s="413" t="s">
        <v>0</v>
      </c>
      <c r="C443" s="413" t="s">
        <v>803</v>
      </c>
      <c r="D443" s="413" t="s">
        <v>805</v>
      </c>
      <c r="E443" s="414" t="s">
        <v>729</v>
      </c>
      <c r="F443" s="415">
        <v>14</v>
      </c>
      <c r="G443" s="415">
        <f>[5]내역서!F443</f>
        <v>14</v>
      </c>
      <c r="H443" s="415">
        <f t="shared" si="763"/>
        <v>14</v>
      </c>
      <c r="I443" s="415">
        <f>내역서!F443</f>
        <v>0</v>
      </c>
      <c r="J443" s="416">
        <v>127176.6</v>
      </c>
      <c r="K443" s="417">
        <f t="shared" si="703"/>
        <v>0</v>
      </c>
      <c r="L443" s="416">
        <v>179937.6</v>
      </c>
      <c r="M443" s="417">
        <f t="shared" si="704"/>
        <v>0</v>
      </c>
      <c r="N443" s="416">
        <v>0</v>
      </c>
      <c r="O443" s="417">
        <f t="shared" si="705"/>
        <v>0</v>
      </c>
      <c r="P443" s="416">
        <f t="shared" si="706"/>
        <v>307114.2</v>
      </c>
      <c r="Q443" s="417">
        <f t="shared" si="647"/>
        <v>0</v>
      </c>
      <c r="R443" s="417">
        <f t="shared" ref="R443" si="767">I443-I442</f>
        <v>0</v>
      </c>
      <c r="S443" s="417">
        <f t="shared" ref="S443:T443" si="768">P443-P442</f>
        <v>0</v>
      </c>
      <c r="T443" s="417">
        <f t="shared" si="768"/>
        <v>0</v>
      </c>
      <c r="U443" s="414"/>
      <c r="V443" s="619" t="str">
        <f t="shared" ref="V443" si="769">+IF(I443&lt;0,"ng","")</f>
        <v/>
      </c>
      <c r="W443" s="619"/>
    </row>
    <row r="444" spans="1:23" s="401" customFormat="1" ht="24" hidden="1" customHeight="1">
      <c r="A444" s="366" t="s">
        <v>2523</v>
      </c>
      <c r="B444" s="408" t="s">
        <v>0</v>
      </c>
      <c r="C444" s="408" t="s">
        <v>2300</v>
      </c>
      <c r="D444" s="408" t="s">
        <v>2304</v>
      </c>
      <c r="E444" s="409" t="s">
        <v>1860</v>
      </c>
      <c r="F444" s="410">
        <v>4</v>
      </c>
      <c r="G444" s="410">
        <f>[5]내역서!F444</f>
        <v>1</v>
      </c>
      <c r="H444" s="410">
        <f t="shared" si="763"/>
        <v>1</v>
      </c>
      <c r="I444" s="410">
        <f>내역서!F444</f>
        <v>0</v>
      </c>
      <c r="J444" s="411">
        <v>202115.6</v>
      </c>
      <c r="K444" s="412">
        <f>INT($I444*J444)</f>
        <v>0</v>
      </c>
      <c r="L444" s="411">
        <v>201572.8</v>
      </c>
      <c r="M444" s="412">
        <f>INT($I444*L444)</f>
        <v>0</v>
      </c>
      <c r="N444" s="411">
        <v>0</v>
      </c>
      <c r="O444" s="412">
        <f>INT($I444*N444)</f>
        <v>0</v>
      </c>
      <c r="P444" s="411">
        <f>+J444+L444+N444</f>
        <v>403688.4</v>
      </c>
      <c r="Q444" s="412">
        <f>K444+M444+O444</f>
        <v>0</v>
      </c>
      <c r="R444" s="412"/>
      <c r="S444" s="412"/>
      <c r="T444" s="412"/>
      <c r="U444" s="409" t="s">
        <v>0</v>
      </c>
      <c r="V444" s="617" t="str">
        <f>+IF(I444&lt;0,"ng","")</f>
        <v/>
      </c>
      <c r="W444" s="617"/>
    </row>
    <row r="445" spans="1:23" ht="24" hidden="1" customHeight="1">
      <c r="A445" s="372" t="s">
        <v>2481</v>
      </c>
      <c r="B445" s="413" t="s">
        <v>0</v>
      </c>
      <c r="C445" s="413" t="s">
        <v>803</v>
      </c>
      <c r="D445" s="413" t="s">
        <v>806</v>
      </c>
      <c r="E445" s="414" t="s">
        <v>729</v>
      </c>
      <c r="F445" s="415">
        <v>4</v>
      </c>
      <c r="G445" s="415">
        <f>[5]내역서!F445</f>
        <v>1</v>
      </c>
      <c r="H445" s="415">
        <f t="shared" si="763"/>
        <v>1</v>
      </c>
      <c r="I445" s="415">
        <f>내역서!F445</f>
        <v>0</v>
      </c>
      <c r="J445" s="416">
        <v>202115.6</v>
      </c>
      <c r="K445" s="417">
        <f t="shared" si="703"/>
        <v>0</v>
      </c>
      <c r="L445" s="416">
        <v>201572.8</v>
      </c>
      <c r="M445" s="417">
        <f t="shared" si="704"/>
        <v>0</v>
      </c>
      <c r="N445" s="416">
        <v>0</v>
      </c>
      <c r="O445" s="417">
        <f t="shared" si="705"/>
        <v>0</v>
      </c>
      <c r="P445" s="416">
        <f t="shared" si="706"/>
        <v>403688.4</v>
      </c>
      <c r="Q445" s="417">
        <f t="shared" si="647"/>
        <v>0</v>
      </c>
      <c r="R445" s="417">
        <f t="shared" ref="R445" si="770">I445-I444</f>
        <v>0</v>
      </c>
      <c r="S445" s="417">
        <f t="shared" ref="S445:T445" si="771">P445-P444</f>
        <v>0</v>
      </c>
      <c r="T445" s="417">
        <f t="shared" si="771"/>
        <v>0</v>
      </c>
      <c r="U445" s="414"/>
      <c r="V445" s="619" t="str">
        <f t="shared" ref="V445" si="772">+IF(I445&lt;0,"ng","")</f>
        <v/>
      </c>
      <c r="W445" s="619"/>
    </row>
    <row r="446" spans="1:23" s="401" customFormat="1" ht="24" hidden="1" customHeight="1">
      <c r="A446" s="366" t="s">
        <v>2523</v>
      </c>
      <c r="B446" s="408" t="s">
        <v>0</v>
      </c>
      <c r="C446" s="408" t="s">
        <v>2300</v>
      </c>
      <c r="D446" s="408" t="s">
        <v>2305</v>
      </c>
      <c r="E446" s="409" t="s">
        <v>1860</v>
      </c>
      <c r="F446" s="410"/>
      <c r="G446" s="410">
        <f>[5]내역서!F446</f>
        <v>2</v>
      </c>
      <c r="H446" s="410"/>
      <c r="I446" s="410">
        <f>내역서!F446</f>
        <v>0</v>
      </c>
      <c r="J446" s="411">
        <v>202115.6</v>
      </c>
      <c r="K446" s="412">
        <f>INT($I446*J446)</f>
        <v>0</v>
      </c>
      <c r="L446" s="411">
        <v>201572.8</v>
      </c>
      <c r="M446" s="412">
        <f>INT($I446*L446)</f>
        <v>0</v>
      </c>
      <c r="N446" s="411">
        <v>0</v>
      </c>
      <c r="O446" s="412">
        <f>INT($I446*N446)</f>
        <v>0</v>
      </c>
      <c r="P446" s="411">
        <f>+J446+L446+N446</f>
        <v>403688.4</v>
      </c>
      <c r="Q446" s="412">
        <f>K446+M446+O446</f>
        <v>0</v>
      </c>
      <c r="R446" s="412"/>
      <c r="S446" s="412"/>
      <c r="T446" s="412"/>
      <c r="U446" s="409" t="s">
        <v>0</v>
      </c>
      <c r="V446" s="617" t="str">
        <f>+IF(I446&lt;0,"ng","")</f>
        <v/>
      </c>
      <c r="W446" s="617"/>
    </row>
    <row r="447" spans="1:23" ht="24" hidden="1" customHeight="1">
      <c r="A447" s="372" t="s">
        <v>2481</v>
      </c>
      <c r="B447" s="413" t="s">
        <v>0</v>
      </c>
      <c r="C447" s="413" t="s">
        <v>2300</v>
      </c>
      <c r="D447" s="413" t="s">
        <v>2305</v>
      </c>
      <c r="E447" s="414" t="s">
        <v>1860</v>
      </c>
      <c r="F447" s="415"/>
      <c r="G447" s="415">
        <f>[5]내역서!F447</f>
        <v>2</v>
      </c>
      <c r="H447" s="415"/>
      <c r="I447" s="415">
        <f>내역서!F447</f>
        <v>0</v>
      </c>
      <c r="J447" s="416">
        <v>202115.6</v>
      </c>
      <c r="K447" s="417">
        <f t="shared" ref="K447" si="773">INT($I447*J447)</f>
        <v>0</v>
      </c>
      <c r="L447" s="416">
        <v>201572.8</v>
      </c>
      <c r="M447" s="417">
        <f t="shared" ref="M447" si="774">INT($I447*L447)</f>
        <v>0</v>
      </c>
      <c r="N447" s="416">
        <v>0</v>
      </c>
      <c r="O447" s="417">
        <f t="shared" ref="O447" si="775">INT($I447*N447)</f>
        <v>0</v>
      </c>
      <c r="P447" s="416">
        <f t="shared" ref="P447" si="776">+J447+L447+N447</f>
        <v>403688.4</v>
      </c>
      <c r="Q447" s="417">
        <f t="shared" ref="Q447" si="777">K447+M447+O447</f>
        <v>0</v>
      </c>
      <c r="R447" s="417">
        <f t="shared" ref="R447" si="778">I447-I446</f>
        <v>0</v>
      </c>
      <c r="S447" s="417">
        <f t="shared" ref="S447:T447" si="779">P447-P446</f>
        <v>0</v>
      </c>
      <c r="T447" s="417">
        <f t="shared" si="779"/>
        <v>0</v>
      </c>
      <c r="U447" s="414"/>
      <c r="V447" s="619" t="str">
        <f t="shared" ref="V447" si="780">+IF(I447&lt;0,"ng","")</f>
        <v/>
      </c>
      <c r="W447" s="619"/>
    </row>
    <row r="448" spans="1:23" s="401" customFormat="1" ht="24" hidden="1" customHeight="1">
      <c r="A448" s="366" t="s">
        <v>2523</v>
      </c>
      <c r="B448" s="408" t="s">
        <v>0</v>
      </c>
      <c r="C448" s="408" t="s">
        <v>2308</v>
      </c>
      <c r="D448" s="408" t="s">
        <v>2309</v>
      </c>
      <c r="E448" s="409" t="s">
        <v>1860</v>
      </c>
      <c r="F448" s="410">
        <v>30</v>
      </c>
      <c r="G448" s="410">
        <f>[5]내역서!F448</f>
        <v>29</v>
      </c>
      <c r="H448" s="410">
        <f t="shared" ref="H448:H455" si="781">G448</f>
        <v>29</v>
      </c>
      <c r="I448" s="410">
        <f>내역서!F448</f>
        <v>0</v>
      </c>
      <c r="J448" s="411">
        <v>0</v>
      </c>
      <c r="K448" s="412">
        <f>INT($I448*J448)</f>
        <v>0</v>
      </c>
      <c r="L448" s="411">
        <v>0</v>
      </c>
      <c r="M448" s="412">
        <f>INT($I448*L448)</f>
        <v>0</v>
      </c>
      <c r="N448" s="411">
        <v>36658.400000000001</v>
      </c>
      <c r="O448" s="412">
        <f>INT($I448*N448)</f>
        <v>0</v>
      </c>
      <c r="P448" s="411">
        <f>+J448+L448+N448</f>
        <v>36658.400000000001</v>
      </c>
      <c r="Q448" s="412">
        <f>K448+M448+O448</f>
        <v>0</v>
      </c>
      <c r="R448" s="412"/>
      <c r="S448" s="412"/>
      <c r="T448" s="412"/>
      <c r="U448" s="409" t="s">
        <v>0</v>
      </c>
      <c r="V448" s="617" t="str">
        <f>+IF(I448&lt;0,"ng","")</f>
        <v/>
      </c>
      <c r="W448" s="617"/>
    </row>
    <row r="449" spans="1:23" ht="24" hidden="1" customHeight="1">
      <c r="A449" s="372" t="s">
        <v>2481</v>
      </c>
      <c r="B449" s="413" t="s">
        <v>0</v>
      </c>
      <c r="C449" s="413" t="s">
        <v>807</v>
      </c>
      <c r="D449" s="413" t="s">
        <v>808</v>
      </c>
      <c r="E449" s="414" t="s">
        <v>729</v>
      </c>
      <c r="F449" s="415">
        <v>30</v>
      </c>
      <c r="G449" s="415">
        <f>[5]내역서!F449</f>
        <v>29</v>
      </c>
      <c r="H449" s="415">
        <f t="shared" si="781"/>
        <v>29</v>
      </c>
      <c r="I449" s="415">
        <f>내역서!F449</f>
        <v>0</v>
      </c>
      <c r="J449" s="416">
        <v>0</v>
      </c>
      <c r="K449" s="417">
        <f t="shared" si="703"/>
        <v>0</v>
      </c>
      <c r="L449" s="416">
        <v>0</v>
      </c>
      <c r="M449" s="417">
        <f t="shared" si="704"/>
        <v>0</v>
      </c>
      <c r="N449" s="416">
        <v>36658.400000000001</v>
      </c>
      <c r="O449" s="417">
        <f t="shared" si="705"/>
        <v>0</v>
      </c>
      <c r="P449" s="416">
        <f t="shared" si="706"/>
        <v>36658.400000000001</v>
      </c>
      <c r="Q449" s="417">
        <f t="shared" si="647"/>
        <v>0</v>
      </c>
      <c r="R449" s="417">
        <f t="shared" ref="R449" si="782">I449-I448</f>
        <v>0</v>
      </c>
      <c r="S449" s="417">
        <f t="shared" ref="S449:T449" si="783">P449-P448</f>
        <v>0</v>
      </c>
      <c r="T449" s="417">
        <f t="shared" si="783"/>
        <v>0</v>
      </c>
      <c r="U449" s="414"/>
      <c r="V449" s="619" t="str">
        <f t="shared" ref="V449" si="784">+IF(I449&lt;0,"ng","")</f>
        <v/>
      </c>
      <c r="W449" s="619"/>
    </row>
    <row r="450" spans="1:23" s="401" customFormat="1" ht="24" hidden="1" customHeight="1">
      <c r="A450" s="366" t="s">
        <v>2523</v>
      </c>
      <c r="B450" s="408" t="s">
        <v>0</v>
      </c>
      <c r="C450" s="408" t="s">
        <v>2311</v>
      </c>
      <c r="D450" s="408" t="s">
        <v>2312</v>
      </c>
      <c r="E450" s="409" t="s">
        <v>1860</v>
      </c>
      <c r="F450" s="410">
        <v>2</v>
      </c>
      <c r="G450" s="410">
        <f>[5]내역서!F450</f>
        <v>2</v>
      </c>
      <c r="H450" s="410">
        <f t="shared" si="781"/>
        <v>2</v>
      </c>
      <c r="I450" s="410">
        <f>내역서!F450</f>
        <v>0</v>
      </c>
      <c r="J450" s="411">
        <v>47327.9</v>
      </c>
      <c r="K450" s="412">
        <f>INT($I450*J450)</f>
        <v>0</v>
      </c>
      <c r="L450" s="411">
        <v>88966.399999999994</v>
      </c>
      <c r="M450" s="412">
        <f>INT($I450*L450)</f>
        <v>0</v>
      </c>
      <c r="N450" s="411">
        <v>1782.6</v>
      </c>
      <c r="O450" s="412">
        <f>INT($I450*N450)</f>
        <v>0</v>
      </c>
      <c r="P450" s="411">
        <f>+J450+L450+N450</f>
        <v>138076.9</v>
      </c>
      <c r="Q450" s="412">
        <f>K450+M450+O450</f>
        <v>0</v>
      </c>
      <c r="R450" s="412"/>
      <c r="S450" s="412"/>
      <c r="T450" s="412"/>
      <c r="U450" s="409" t="s">
        <v>0</v>
      </c>
      <c r="V450" s="617" t="str">
        <f>+IF(I450&lt;0,"ng","")</f>
        <v/>
      </c>
      <c r="W450" s="617"/>
    </row>
    <row r="451" spans="1:23" ht="24" hidden="1" customHeight="1">
      <c r="A451" s="372" t="s">
        <v>2481</v>
      </c>
      <c r="B451" s="413" t="s">
        <v>0</v>
      </c>
      <c r="C451" s="413" t="s">
        <v>809</v>
      </c>
      <c r="D451" s="413" t="s">
        <v>810</v>
      </c>
      <c r="E451" s="414" t="s">
        <v>729</v>
      </c>
      <c r="F451" s="415">
        <v>2</v>
      </c>
      <c r="G451" s="415">
        <f>[5]내역서!F451</f>
        <v>2</v>
      </c>
      <c r="H451" s="415">
        <f t="shared" si="781"/>
        <v>2</v>
      </c>
      <c r="I451" s="415">
        <f>내역서!F451</f>
        <v>0</v>
      </c>
      <c r="J451" s="416">
        <v>47327.9</v>
      </c>
      <c r="K451" s="417">
        <f t="shared" si="703"/>
        <v>0</v>
      </c>
      <c r="L451" s="416">
        <v>88966.399999999994</v>
      </c>
      <c r="M451" s="417">
        <f t="shared" si="704"/>
        <v>0</v>
      </c>
      <c r="N451" s="416">
        <v>1782.6</v>
      </c>
      <c r="O451" s="417">
        <f t="shared" si="705"/>
        <v>0</v>
      </c>
      <c r="P451" s="416">
        <f t="shared" si="706"/>
        <v>138076.9</v>
      </c>
      <c r="Q451" s="417">
        <f t="shared" si="647"/>
        <v>0</v>
      </c>
      <c r="R451" s="417">
        <f t="shared" ref="R451" si="785">I451-I450</f>
        <v>0</v>
      </c>
      <c r="S451" s="417">
        <f t="shared" ref="S451:T451" si="786">P451-P450</f>
        <v>0</v>
      </c>
      <c r="T451" s="417">
        <f t="shared" si="786"/>
        <v>0</v>
      </c>
      <c r="U451" s="414"/>
      <c r="V451" s="619" t="str">
        <f t="shared" ref="V451" si="787">+IF(I451&lt;0,"ng","")</f>
        <v/>
      </c>
      <c r="W451" s="619"/>
    </row>
    <row r="452" spans="1:23" s="401" customFormat="1" ht="24" hidden="1" customHeight="1">
      <c r="A452" s="366" t="s">
        <v>2523</v>
      </c>
      <c r="B452" s="408" t="s">
        <v>0</v>
      </c>
      <c r="C452" s="408" t="s">
        <v>2236</v>
      </c>
      <c r="D452" s="408" t="s">
        <v>2312</v>
      </c>
      <c r="E452" s="409" t="s">
        <v>22</v>
      </c>
      <c r="F452" s="410">
        <v>2.4</v>
      </c>
      <c r="G452" s="410">
        <f>[5]내역서!F452</f>
        <v>2.4</v>
      </c>
      <c r="H452" s="410">
        <f t="shared" si="781"/>
        <v>2.4</v>
      </c>
      <c r="I452" s="410">
        <f>내역서!F452</f>
        <v>0</v>
      </c>
      <c r="J452" s="411">
        <v>12538.8</v>
      </c>
      <c r="K452" s="412">
        <f>INT($I452*J452)</f>
        <v>0</v>
      </c>
      <c r="L452" s="411">
        <v>127653.6</v>
      </c>
      <c r="M452" s="412">
        <f>INT($I452*L452)</f>
        <v>0</v>
      </c>
      <c r="N452" s="411">
        <v>0</v>
      </c>
      <c r="O452" s="412">
        <f>INT($I452*N452)</f>
        <v>0</v>
      </c>
      <c r="P452" s="411">
        <f>+J452+L452+N452</f>
        <v>140192.4</v>
      </c>
      <c r="Q452" s="412">
        <f>K452+M452+O452</f>
        <v>0</v>
      </c>
      <c r="R452" s="412"/>
      <c r="S452" s="412"/>
      <c r="T452" s="412"/>
      <c r="U452" s="409" t="s">
        <v>0</v>
      </c>
      <c r="V452" s="617" t="str">
        <f>+IF(I452&lt;0,"ng","")</f>
        <v/>
      </c>
      <c r="W452" s="617"/>
    </row>
    <row r="453" spans="1:23" ht="24" hidden="1" customHeight="1">
      <c r="A453" s="372" t="s">
        <v>2481</v>
      </c>
      <c r="B453" s="413" t="s">
        <v>0</v>
      </c>
      <c r="C453" s="413" t="s">
        <v>769</v>
      </c>
      <c r="D453" s="413" t="s">
        <v>810</v>
      </c>
      <c r="E453" s="414" t="s">
        <v>22</v>
      </c>
      <c r="F453" s="415">
        <v>2.4</v>
      </c>
      <c r="G453" s="415">
        <f>[5]내역서!F453</f>
        <v>2.4</v>
      </c>
      <c r="H453" s="415">
        <f t="shared" si="781"/>
        <v>2.4</v>
      </c>
      <c r="I453" s="415">
        <f>내역서!F453</f>
        <v>0</v>
      </c>
      <c r="J453" s="416">
        <v>12538.8</v>
      </c>
      <c r="K453" s="417">
        <f t="shared" si="703"/>
        <v>0</v>
      </c>
      <c r="L453" s="416">
        <v>127653.6</v>
      </c>
      <c r="M453" s="417">
        <f t="shared" si="704"/>
        <v>0</v>
      </c>
      <c r="N453" s="416">
        <v>0</v>
      </c>
      <c r="O453" s="417">
        <f t="shared" si="705"/>
        <v>0</v>
      </c>
      <c r="P453" s="416">
        <f t="shared" si="706"/>
        <v>140192.4</v>
      </c>
      <c r="Q453" s="417">
        <f t="shared" si="647"/>
        <v>0</v>
      </c>
      <c r="R453" s="417">
        <f t="shared" ref="R453" si="788">I453-I452</f>
        <v>0</v>
      </c>
      <c r="S453" s="417">
        <f t="shared" ref="S453:T453" si="789">P453-P452</f>
        <v>0</v>
      </c>
      <c r="T453" s="417">
        <f t="shared" si="789"/>
        <v>0</v>
      </c>
      <c r="U453" s="414"/>
      <c r="V453" s="619" t="str">
        <f t="shared" ref="V453" si="790">+IF(I453&lt;0,"ng","")</f>
        <v/>
      </c>
      <c r="W453" s="619"/>
    </row>
    <row r="454" spans="1:23" s="401" customFormat="1" ht="24" hidden="1" customHeight="1">
      <c r="A454" s="366" t="s">
        <v>2523</v>
      </c>
      <c r="B454" s="408" t="s">
        <v>0</v>
      </c>
      <c r="C454" s="408" t="s">
        <v>2314</v>
      </c>
      <c r="D454" s="408" t="s">
        <v>2312</v>
      </c>
      <c r="E454" s="409" t="s">
        <v>1860</v>
      </c>
      <c r="F454" s="410">
        <v>4</v>
      </c>
      <c r="G454" s="410">
        <f>[5]내역서!F454</f>
        <v>4</v>
      </c>
      <c r="H454" s="410">
        <f t="shared" si="781"/>
        <v>4</v>
      </c>
      <c r="I454" s="410">
        <f>내역서!F454</f>
        <v>0</v>
      </c>
      <c r="J454" s="411">
        <v>10156.700000000001</v>
      </c>
      <c r="K454" s="412">
        <f>INT($I454*J454)</f>
        <v>0</v>
      </c>
      <c r="L454" s="411">
        <v>37529.599999999999</v>
      </c>
      <c r="M454" s="412">
        <f>INT($I454*L454)</f>
        <v>0</v>
      </c>
      <c r="N454" s="411">
        <v>0</v>
      </c>
      <c r="O454" s="412">
        <f>INT($I454*N454)</f>
        <v>0</v>
      </c>
      <c r="P454" s="411">
        <f>+J454+L454+N454</f>
        <v>47686.3</v>
      </c>
      <c r="Q454" s="412">
        <f>K454+M454+O454</f>
        <v>0</v>
      </c>
      <c r="R454" s="412"/>
      <c r="S454" s="412"/>
      <c r="T454" s="412"/>
      <c r="U454" s="409" t="s">
        <v>0</v>
      </c>
      <c r="V454" s="617" t="str">
        <f>+IF(I454&lt;0,"ng","")</f>
        <v/>
      </c>
      <c r="W454" s="617"/>
    </row>
    <row r="455" spans="1:23" ht="24" hidden="1" customHeight="1">
      <c r="A455" s="372" t="s">
        <v>2481</v>
      </c>
      <c r="B455" s="413" t="s">
        <v>0</v>
      </c>
      <c r="C455" s="413" t="s">
        <v>811</v>
      </c>
      <c r="D455" s="413" t="s">
        <v>810</v>
      </c>
      <c r="E455" s="414" t="s">
        <v>729</v>
      </c>
      <c r="F455" s="415">
        <v>4</v>
      </c>
      <c r="G455" s="415">
        <f>[5]내역서!F455</f>
        <v>4</v>
      </c>
      <c r="H455" s="415">
        <f t="shared" si="781"/>
        <v>4</v>
      </c>
      <c r="I455" s="415">
        <f>내역서!F455</f>
        <v>0</v>
      </c>
      <c r="J455" s="416">
        <v>10156.700000000001</v>
      </c>
      <c r="K455" s="417">
        <f t="shared" si="703"/>
        <v>0</v>
      </c>
      <c r="L455" s="416">
        <v>37529.599999999999</v>
      </c>
      <c r="M455" s="417">
        <f t="shared" si="704"/>
        <v>0</v>
      </c>
      <c r="N455" s="416">
        <v>0</v>
      </c>
      <c r="O455" s="417">
        <f t="shared" si="705"/>
        <v>0</v>
      </c>
      <c r="P455" s="416">
        <f t="shared" si="706"/>
        <v>47686.3</v>
      </c>
      <c r="Q455" s="417">
        <f t="shared" ref="Q455:Q517" si="791">K455+M455+O455</f>
        <v>0</v>
      </c>
      <c r="R455" s="417">
        <f t="shared" ref="R455" si="792">I455-I454</f>
        <v>0</v>
      </c>
      <c r="S455" s="417">
        <f t="shared" ref="S455:T455" si="793">P455-P454</f>
        <v>0</v>
      </c>
      <c r="T455" s="417">
        <f t="shared" si="793"/>
        <v>0</v>
      </c>
      <c r="U455" s="414"/>
      <c r="V455" s="619" t="str">
        <f t="shared" ref="V455" si="794">+IF(I455&lt;0,"ng","")</f>
        <v/>
      </c>
      <c r="W455" s="619"/>
    </row>
    <row r="456" spans="1:23" s="401" customFormat="1" ht="24" hidden="1" customHeight="1">
      <c r="A456" s="366" t="s">
        <v>2523</v>
      </c>
      <c r="B456" s="436" t="s">
        <v>2316</v>
      </c>
      <c r="C456" s="436" t="s">
        <v>2317</v>
      </c>
      <c r="D456" s="436" t="s">
        <v>0</v>
      </c>
      <c r="E456" s="437" t="s">
        <v>0</v>
      </c>
      <c r="F456" s="438">
        <v>0</v>
      </c>
      <c r="G456" s="438">
        <f>[5]내역서!F456</f>
        <v>0</v>
      </c>
      <c r="H456" s="438">
        <v>0</v>
      </c>
      <c r="I456" s="438">
        <f>내역서!F456</f>
        <v>0</v>
      </c>
      <c r="J456" s="439"/>
      <c r="K456" s="440">
        <f>SUMIF($A$458:$A$465,"당초",K458:K465)</f>
        <v>0</v>
      </c>
      <c r="L456" s="439"/>
      <c r="M456" s="440">
        <f>SUMIF($A$458:$A$465,"당초",M458:M465)</f>
        <v>0</v>
      </c>
      <c r="N456" s="439"/>
      <c r="O456" s="440">
        <f>SUMIF($A$458:$A$465,"당초",O458:O465)</f>
        <v>0</v>
      </c>
      <c r="P456" s="438"/>
      <c r="Q456" s="440">
        <f>K456+M456+O456</f>
        <v>0</v>
      </c>
      <c r="R456" s="440"/>
      <c r="S456" s="440"/>
      <c r="T456" s="440"/>
      <c r="U456" s="441" t="s">
        <v>0</v>
      </c>
      <c r="V456" s="617" t="str">
        <f>+IF(I456&lt;0,"ng","")</f>
        <v/>
      </c>
      <c r="W456" s="617"/>
    </row>
    <row r="457" spans="1:23" ht="24" hidden="1" customHeight="1">
      <c r="A457" s="372" t="s">
        <v>2481</v>
      </c>
      <c r="B457" s="442" t="s">
        <v>4399</v>
      </c>
      <c r="C457" s="442" t="s">
        <v>812</v>
      </c>
      <c r="D457" s="442" t="s">
        <v>0</v>
      </c>
      <c r="E457" s="443" t="s">
        <v>0</v>
      </c>
      <c r="F457" s="444">
        <v>0</v>
      </c>
      <c r="G457" s="444">
        <f>[5]내역서!F457</f>
        <v>0</v>
      </c>
      <c r="H457" s="444">
        <v>0</v>
      </c>
      <c r="I457" s="444">
        <f>내역서!F457</f>
        <v>0</v>
      </c>
      <c r="J457" s="445"/>
      <c r="K457" s="446">
        <f>SUMIF($A$458:$A$465,"변경",K458:K465)</f>
        <v>0</v>
      </c>
      <c r="L457" s="445"/>
      <c r="M457" s="446">
        <f>SUMIF($A$458:$A$465,"변경",M458:M465)</f>
        <v>0</v>
      </c>
      <c r="N457" s="445"/>
      <c r="O457" s="446">
        <f>SUMIF($A$458:$A$465,"변경",O458:O465)</f>
        <v>0</v>
      </c>
      <c r="P457" s="444"/>
      <c r="Q457" s="446">
        <f t="shared" si="791"/>
        <v>0</v>
      </c>
      <c r="R457" s="446">
        <f t="shared" ref="R457" si="795">I457-I456</f>
        <v>0</v>
      </c>
      <c r="S457" s="446">
        <f t="shared" ref="S457:T457" si="796">P457-P456</f>
        <v>0</v>
      </c>
      <c r="T457" s="446">
        <f t="shared" si="796"/>
        <v>0</v>
      </c>
      <c r="U457" s="447"/>
      <c r="V457" s="619" t="str">
        <f t="shared" ref="V457" si="797">+IF(I457&lt;0,"ng","")</f>
        <v/>
      </c>
      <c r="W457" s="619"/>
    </row>
    <row r="458" spans="1:23" s="401" customFormat="1" ht="24" hidden="1" customHeight="1">
      <c r="A458" s="366" t="s">
        <v>2523</v>
      </c>
      <c r="B458" s="408" t="s">
        <v>0</v>
      </c>
      <c r="C458" s="408" t="s">
        <v>2147</v>
      </c>
      <c r="D458" s="408" t="s">
        <v>2319</v>
      </c>
      <c r="E458" s="409" t="s">
        <v>615</v>
      </c>
      <c r="F458" s="410">
        <v>8</v>
      </c>
      <c r="G458" s="410">
        <f>[5]내역서!F458</f>
        <v>8</v>
      </c>
      <c r="H458" s="410">
        <f t="shared" ref="H458:H465" si="798">G458</f>
        <v>8</v>
      </c>
      <c r="I458" s="410">
        <f>내역서!F458</f>
        <v>0</v>
      </c>
      <c r="J458" s="411">
        <v>4502.5</v>
      </c>
      <c r="K458" s="412">
        <f>INT($I458*J458)</f>
        <v>0</v>
      </c>
      <c r="L458" s="411">
        <v>19455.5</v>
      </c>
      <c r="M458" s="412">
        <f>INT($I458*L458)</f>
        <v>0</v>
      </c>
      <c r="N458" s="411">
        <v>9017.9</v>
      </c>
      <c r="O458" s="412">
        <f>INT($I458*N458)</f>
        <v>0</v>
      </c>
      <c r="P458" s="411">
        <f>+J458+L458+N458</f>
        <v>32975.9</v>
      </c>
      <c r="Q458" s="412">
        <f>K458+M458+O458</f>
        <v>0</v>
      </c>
      <c r="R458" s="412"/>
      <c r="S458" s="412"/>
      <c r="T458" s="412"/>
      <c r="U458" s="409" t="s">
        <v>0</v>
      </c>
      <c r="V458" s="617" t="str">
        <f>+IF(I458&lt;0,"ng","")</f>
        <v/>
      </c>
      <c r="W458" s="617"/>
    </row>
    <row r="459" spans="1:23" ht="24" hidden="1" customHeight="1">
      <c r="A459" s="372" t="s">
        <v>2481</v>
      </c>
      <c r="B459" s="413" t="s">
        <v>0</v>
      </c>
      <c r="C459" s="413" t="s">
        <v>691</v>
      </c>
      <c r="D459" s="413" t="s">
        <v>813</v>
      </c>
      <c r="E459" s="414" t="s">
        <v>651</v>
      </c>
      <c r="F459" s="415">
        <v>8</v>
      </c>
      <c r="G459" s="415">
        <f>[5]내역서!F459</f>
        <v>8</v>
      </c>
      <c r="H459" s="415">
        <f t="shared" si="798"/>
        <v>8</v>
      </c>
      <c r="I459" s="415">
        <f>내역서!F459</f>
        <v>0</v>
      </c>
      <c r="J459" s="416">
        <v>4502.5</v>
      </c>
      <c r="K459" s="417">
        <f t="shared" ref="K459:K465" si="799">INT($I459*J459)</f>
        <v>0</v>
      </c>
      <c r="L459" s="416">
        <v>19455.5</v>
      </c>
      <c r="M459" s="417">
        <f t="shared" ref="M459:M465" si="800">INT($I459*L459)</f>
        <v>0</v>
      </c>
      <c r="N459" s="416">
        <v>9017.9</v>
      </c>
      <c r="O459" s="417">
        <f t="shared" ref="O459:O465" si="801">INT($I459*N459)</f>
        <v>0</v>
      </c>
      <c r="P459" s="416">
        <f t="shared" ref="P459:P465" si="802">+J459+L459+N459</f>
        <v>32975.9</v>
      </c>
      <c r="Q459" s="417">
        <f t="shared" si="791"/>
        <v>0</v>
      </c>
      <c r="R459" s="417">
        <f t="shared" ref="R459" si="803">I459-I458</f>
        <v>0</v>
      </c>
      <c r="S459" s="417">
        <f t="shared" ref="S459:T459" si="804">P459-P458</f>
        <v>0</v>
      </c>
      <c r="T459" s="417">
        <f t="shared" si="804"/>
        <v>0</v>
      </c>
      <c r="U459" s="414"/>
      <c r="V459" s="619" t="str">
        <f t="shared" ref="V459" si="805">+IF(I459&lt;0,"ng","")</f>
        <v/>
      </c>
      <c r="W459" s="619"/>
    </row>
    <row r="460" spans="1:23" s="401" customFormat="1" ht="24" hidden="1" customHeight="1">
      <c r="A460" s="366" t="s">
        <v>2523</v>
      </c>
      <c r="B460" s="408" t="s">
        <v>0</v>
      </c>
      <c r="C460" s="408" t="s">
        <v>2149</v>
      </c>
      <c r="D460" s="408" t="s">
        <v>2152</v>
      </c>
      <c r="E460" s="409" t="s">
        <v>2104</v>
      </c>
      <c r="F460" s="410">
        <v>46</v>
      </c>
      <c r="G460" s="410">
        <f>[5]내역서!F460</f>
        <v>46</v>
      </c>
      <c r="H460" s="410">
        <f t="shared" si="798"/>
        <v>46</v>
      </c>
      <c r="I460" s="410">
        <f>내역서!F460</f>
        <v>0</v>
      </c>
      <c r="J460" s="411">
        <v>15280.1</v>
      </c>
      <c r="K460" s="412">
        <f>INT($I460*J460)</f>
        <v>0</v>
      </c>
      <c r="L460" s="411">
        <v>43491.199999999997</v>
      </c>
      <c r="M460" s="412">
        <f>INT($I460*L460)</f>
        <v>0</v>
      </c>
      <c r="N460" s="411">
        <v>0</v>
      </c>
      <c r="O460" s="412">
        <f>INT($I460*N460)</f>
        <v>0</v>
      </c>
      <c r="P460" s="411">
        <f>+J460+L460+N460</f>
        <v>58771.299999999996</v>
      </c>
      <c r="Q460" s="412">
        <f>K460+M460+O460</f>
        <v>0</v>
      </c>
      <c r="R460" s="412"/>
      <c r="S460" s="412"/>
      <c r="T460" s="412"/>
      <c r="U460" s="409" t="s">
        <v>0</v>
      </c>
      <c r="V460" s="617" t="str">
        <f>+IF(I460&lt;0,"ng","")</f>
        <v/>
      </c>
      <c r="W460" s="617"/>
    </row>
    <row r="461" spans="1:23" ht="24" hidden="1" customHeight="1">
      <c r="A461" s="372" t="s">
        <v>2481</v>
      </c>
      <c r="B461" s="413" t="s">
        <v>0</v>
      </c>
      <c r="C461" s="413" t="s">
        <v>693</v>
      </c>
      <c r="D461" s="413" t="s">
        <v>696</v>
      </c>
      <c r="E461" s="414" t="s">
        <v>671</v>
      </c>
      <c r="F461" s="415">
        <v>46</v>
      </c>
      <c r="G461" s="415">
        <f>[5]내역서!F461</f>
        <v>46</v>
      </c>
      <c r="H461" s="415">
        <f t="shared" si="798"/>
        <v>46</v>
      </c>
      <c r="I461" s="415">
        <f>내역서!F461</f>
        <v>0</v>
      </c>
      <c r="J461" s="416">
        <v>15280.1</v>
      </c>
      <c r="K461" s="417">
        <f t="shared" si="799"/>
        <v>0</v>
      </c>
      <c r="L461" s="416">
        <v>43491.199999999997</v>
      </c>
      <c r="M461" s="417">
        <f t="shared" si="800"/>
        <v>0</v>
      </c>
      <c r="N461" s="416">
        <v>0</v>
      </c>
      <c r="O461" s="417">
        <f t="shared" si="801"/>
        <v>0</v>
      </c>
      <c r="P461" s="416">
        <f t="shared" si="802"/>
        <v>58771.299999999996</v>
      </c>
      <c r="Q461" s="417">
        <f t="shared" si="791"/>
        <v>0</v>
      </c>
      <c r="R461" s="417">
        <f t="shared" ref="R461" si="806">I461-I460</f>
        <v>0</v>
      </c>
      <c r="S461" s="417">
        <f t="shared" ref="S461:T461" si="807">P461-P460</f>
        <v>0</v>
      </c>
      <c r="T461" s="417">
        <f t="shared" si="807"/>
        <v>0</v>
      </c>
      <c r="U461" s="414"/>
      <c r="V461" s="619" t="str">
        <f t="shared" ref="V461" si="808">+IF(I461&lt;0,"ng","")</f>
        <v/>
      </c>
      <c r="W461" s="619"/>
    </row>
    <row r="462" spans="1:23" s="401" customFormat="1" ht="24" hidden="1" customHeight="1">
      <c r="A462" s="366" t="s">
        <v>2523</v>
      </c>
      <c r="B462" s="408" t="s">
        <v>0</v>
      </c>
      <c r="C462" s="408" t="s">
        <v>2231</v>
      </c>
      <c r="D462" s="408" t="s">
        <v>2320</v>
      </c>
      <c r="E462" s="409" t="s">
        <v>20</v>
      </c>
      <c r="F462" s="410">
        <v>0.99099999999999999</v>
      </c>
      <c r="G462" s="410">
        <f>[5]내역서!F462</f>
        <v>0.99099999999999999</v>
      </c>
      <c r="H462" s="410">
        <f t="shared" si="798"/>
        <v>0.99099999999999999</v>
      </c>
      <c r="I462" s="410">
        <f>내역서!F462</f>
        <v>0</v>
      </c>
      <c r="J462" s="411">
        <v>90687.2</v>
      </c>
      <c r="K462" s="412">
        <f>INT($I462*J462)</f>
        <v>0</v>
      </c>
      <c r="L462" s="411">
        <v>442763.8</v>
      </c>
      <c r="M462" s="412">
        <f>INT($I462*L462)</f>
        <v>0</v>
      </c>
      <c r="N462" s="411">
        <v>0</v>
      </c>
      <c r="O462" s="412">
        <f>INT($I462*N462)</f>
        <v>0</v>
      </c>
      <c r="P462" s="411">
        <f>+J462+L462+N462</f>
        <v>533451</v>
      </c>
      <c r="Q462" s="412">
        <f>K462+M462+O462</f>
        <v>0</v>
      </c>
      <c r="R462" s="412"/>
      <c r="S462" s="412"/>
      <c r="T462" s="412"/>
      <c r="U462" s="409" t="s">
        <v>0</v>
      </c>
      <c r="V462" s="617" t="str">
        <f>+IF(I462&lt;0,"ng","")</f>
        <v/>
      </c>
      <c r="W462" s="617"/>
    </row>
    <row r="463" spans="1:23" ht="24" hidden="1" customHeight="1">
      <c r="A463" s="372" t="s">
        <v>2481</v>
      </c>
      <c r="B463" s="413" t="s">
        <v>0</v>
      </c>
      <c r="C463" s="413" t="s">
        <v>764</v>
      </c>
      <c r="D463" s="413" t="s">
        <v>814</v>
      </c>
      <c r="E463" s="414" t="s">
        <v>20</v>
      </c>
      <c r="F463" s="415">
        <v>0.99099999999999999</v>
      </c>
      <c r="G463" s="415">
        <f>[5]내역서!F463</f>
        <v>0.99099999999999999</v>
      </c>
      <c r="H463" s="415">
        <f t="shared" si="798"/>
        <v>0.99099999999999999</v>
      </c>
      <c r="I463" s="415">
        <f>내역서!F463</f>
        <v>0</v>
      </c>
      <c r="J463" s="416">
        <v>90687.2</v>
      </c>
      <c r="K463" s="417">
        <f t="shared" si="799"/>
        <v>0</v>
      </c>
      <c r="L463" s="416">
        <v>442763.8</v>
      </c>
      <c r="M463" s="417">
        <f t="shared" si="800"/>
        <v>0</v>
      </c>
      <c r="N463" s="416">
        <v>0</v>
      </c>
      <c r="O463" s="417">
        <f t="shared" si="801"/>
        <v>0</v>
      </c>
      <c r="P463" s="416">
        <f t="shared" si="802"/>
        <v>533451</v>
      </c>
      <c r="Q463" s="417">
        <f t="shared" si="791"/>
        <v>0</v>
      </c>
      <c r="R463" s="417">
        <f t="shared" ref="R463" si="809">I463-I462</f>
        <v>0</v>
      </c>
      <c r="S463" s="417">
        <f t="shared" ref="S463:T463" si="810">P463-P462</f>
        <v>0</v>
      </c>
      <c r="T463" s="417">
        <f t="shared" si="810"/>
        <v>0</v>
      </c>
      <c r="U463" s="414"/>
      <c r="V463" s="619" t="str">
        <f t="shared" ref="V463" si="811">+IF(I463&lt;0,"ng","")</f>
        <v/>
      </c>
      <c r="W463" s="619"/>
    </row>
    <row r="464" spans="1:23" s="401" customFormat="1" ht="24" hidden="1" customHeight="1">
      <c r="A464" s="366" t="s">
        <v>2523</v>
      </c>
      <c r="B464" s="408" t="s">
        <v>0</v>
      </c>
      <c r="C464" s="408" t="s">
        <v>2321</v>
      </c>
      <c r="D464" s="408" t="s">
        <v>31</v>
      </c>
      <c r="E464" s="409" t="s">
        <v>1860</v>
      </c>
      <c r="F464" s="410">
        <v>312</v>
      </c>
      <c r="G464" s="410">
        <f>[5]내역서!F464</f>
        <v>312</v>
      </c>
      <c r="H464" s="410">
        <f t="shared" si="798"/>
        <v>312</v>
      </c>
      <c r="I464" s="410">
        <f>내역서!F464</f>
        <v>0</v>
      </c>
      <c r="J464" s="411">
        <v>6851.1</v>
      </c>
      <c r="K464" s="412">
        <f>INT($I464*J464)</f>
        <v>0</v>
      </c>
      <c r="L464" s="411">
        <v>15470.4</v>
      </c>
      <c r="M464" s="412">
        <f>INT($I464*L464)</f>
        <v>0</v>
      </c>
      <c r="N464" s="411">
        <v>723.2</v>
      </c>
      <c r="O464" s="412">
        <f>INT($I464*N464)</f>
        <v>0</v>
      </c>
      <c r="P464" s="411">
        <f>+J464+L464+N464</f>
        <v>23044.7</v>
      </c>
      <c r="Q464" s="412">
        <f>K464+M464+O464</f>
        <v>0</v>
      </c>
      <c r="R464" s="412"/>
      <c r="S464" s="412"/>
      <c r="T464" s="412"/>
      <c r="U464" s="409" t="s">
        <v>0</v>
      </c>
      <c r="V464" s="617" t="str">
        <f>+IF(I464&lt;0,"ng","")</f>
        <v/>
      </c>
      <c r="W464" s="617"/>
    </row>
    <row r="465" spans="1:23" ht="24" hidden="1" customHeight="1">
      <c r="A465" s="372" t="s">
        <v>2481</v>
      </c>
      <c r="B465" s="413" t="s">
        <v>0</v>
      </c>
      <c r="C465" s="413" t="s">
        <v>815</v>
      </c>
      <c r="D465" s="413" t="s">
        <v>31</v>
      </c>
      <c r="E465" s="414" t="s">
        <v>729</v>
      </c>
      <c r="F465" s="415">
        <v>312</v>
      </c>
      <c r="G465" s="415">
        <f>[5]내역서!F465</f>
        <v>312</v>
      </c>
      <c r="H465" s="415">
        <f t="shared" si="798"/>
        <v>312</v>
      </c>
      <c r="I465" s="415">
        <f>내역서!F465</f>
        <v>0</v>
      </c>
      <c r="J465" s="416">
        <v>6851.1</v>
      </c>
      <c r="K465" s="417">
        <f t="shared" si="799"/>
        <v>0</v>
      </c>
      <c r="L465" s="416">
        <v>15470.4</v>
      </c>
      <c r="M465" s="417">
        <f t="shared" si="800"/>
        <v>0</v>
      </c>
      <c r="N465" s="416">
        <v>723.2</v>
      </c>
      <c r="O465" s="417">
        <f t="shared" si="801"/>
        <v>0</v>
      </c>
      <c r="P465" s="416">
        <f t="shared" si="802"/>
        <v>23044.7</v>
      </c>
      <c r="Q465" s="417">
        <f t="shared" si="791"/>
        <v>0</v>
      </c>
      <c r="R465" s="417">
        <f t="shared" ref="R465" si="812">I465-I464</f>
        <v>0</v>
      </c>
      <c r="S465" s="417">
        <f t="shared" ref="S465:T465" si="813">P465-P464</f>
        <v>0</v>
      </c>
      <c r="T465" s="417">
        <f t="shared" si="813"/>
        <v>0</v>
      </c>
      <c r="U465" s="414"/>
      <c r="V465" s="619" t="str">
        <f t="shared" ref="V465" si="814">+IF(I465&lt;0,"ng","")</f>
        <v/>
      </c>
      <c r="W465" s="619"/>
    </row>
    <row r="466" spans="1:23" s="401" customFormat="1" ht="24" hidden="1" customHeight="1">
      <c r="A466" s="366" t="s">
        <v>2523</v>
      </c>
      <c r="B466" s="395" t="s">
        <v>32</v>
      </c>
      <c r="C466" s="395" t="s">
        <v>2322</v>
      </c>
      <c r="D466" s="395" t="s">
        <v>0</v>
      </c>
      <c r="E466" s="396" t="s">
        <v>0</v>
      </c>
      <c r="F466" s="397">
        <v>0</v>
      </c>
      <c r="G466" s="397">
        <f>[5]내역서!F466</f>
        <v>0</v>
      </c>
      <c r="H466" s="397">
        <v>0</v>
      </c>
      <c r="I466" s="397">
        <f>내역서!F466</f>
        <v>0</v>
      </c>
      <c r="J466" s="398"/>
      <c r="K466" s="399">
        <f>K468+K542</f>
        <v>0</v>
      </c>
      <c r="L466" s="398"/>
      <c r="M466" s="399">
        <f ca="1">M468+M542</f>
        <v>0</v>
      </c>
      <c r="N466" s="398"/>
      <c r="O466" s="399">
        <f ca="1">O468+O542</f>
        <v>0</v>
      </c>
      <c r="P466" s="397"/>
      <c r="Q466" s="399">
        <f ca="1">K466+M466+O466</f>
        <v>0</v>
      </c>
      <c r="R466" s="399"/>
      <c r="S466" s="399"/>
      <c r="T466" s="399"/>
      <c r="U466" s="400" t="s">
        <v>0</v>
      </c>
      <c r="V466" s="617" t="str">
        <f>+IF(I466&lt;0,"ng","")</f>
        <v/>
      </c>
      <c r="W466" s="617"/>
    </row>
    <row r="467" spans="1:23" ht="24" hidden="1" customHeight="1">
      <c r="A467" s="372" t="s">
        <v>2481</v>
      </c>
      <c r="B467" s="402" t="s">
        <v>32</v>
      </c>
      <c r="C467" s="402" t="s">
        <v>816</v>
      </c>
      <c r="D467" s="402" t="s">
        <v>0</v>
      </c>
      <c r="E467" s="403" t="s">
        <v>0</v>
      </c>
      <c r="F467" s="404">
        <v>0</v>
      </c>
      <c r="G467" s="404">
        <f>[5]내역서!F467</f>
        <v>0</v>
      </c>
      <c r="H467" s="404">
        <v>0</v>
      </c>
      <c r="I467" s="404">
        <f>내역서!F467</f>
        <v>0</v>
      </c>
      <c r="J467" s="405"/>
      <c r="K467" s="406">
        <f>K469+K543</f>
        <v>0</v>
      </c>
      <c r="L467" s="405"/>
      <c r="M467" s="406">
        <f ca="1">M469+M543</f>
        <v>0</v>
      </c>
      <c r="N467" s="405"/>
      <c r="O467" s="406">
        <f ca="1">O469+O543</f>
        <v>0</v>
      </c>
      <c r="P467" s="404"/>
      <c r="Q467" s="406">
        <f t="shared" ca="1" si="791"/>
        <v>0</v>
      </c>
      <c r="R467" s="406">
        <f t="shared" ref="R467" si="815">I467-I466</f>
        <v>0</v>
      </c>
      <c r="S467" s="406">
        <f t="shared" ref="S467:T467" si="816">P467-P466</f>
        <v>0</v>
      </c>
      <c r="T467" s="406">
        <f t="shared" ca="1" si="816"/>
        <v>0</v>
      </c>
      <c r="U467" s="407"/>
      <c r="V467" s="619" t="str">
        <f t="shared" ref="V467" si="817">+IF(I467&lt;0,"ng","")</f>
        <v/>
      </c>
      <c r="W467" s="619"/>
    </row>
    <row r="468" spans="1:23" s="401" customFormat="1" ht="24" hidden="1" customHeight="1">
      <c r="A468" s="366" t="s">
        <v>2055</v>
      </c>
      <c r="B468" s="436" t="s">
        <v>2324</v>
      </c>
      <c r="C468" s="436" t="s">
        <v>2325</v>
      </c>
      <c r="D468" s="436" t="s">
        <v>0</v>
      </c>
      <c r="E468" s="437" t="s">
        <v>0</v>
      </c>
      <c r="F468" s="438">
        <v>0</v>
      </c>
      <c r="G468" s="438">
        <f>[5]내역서!F468</f>
        <v>0</v>
      </c>
      <c r="H468" s="438">
        <v>0</v>
      </c>
      <c r="I468" s="438">
        <f>내역서!F468</f>
        <v>0</v>
      </c>
      <c r="J468" s="439"/>
      <c r="K468" s="440">
        <f>SUMIF($A$470:$A$541,"당초",K470:K541)</f>
        <v>0</v>
      </c>
      <c r="L468" s="439"/>
      <c r="M468" s="440">
        <f>SUMIF($A$470:$A$541,"당초",M470:M541)</f>
        <v>0</v>
      </c>
      <c r="N468" s="439"/>
      <c r="O468" s="440">
        <f>SUMIF($A$470:$A$541,"당초",O470:O541)</f>
        <v>0</v>
      </c>
      <c r="P468" s="438"/>
      <c r="Q468" s="440">
        <f>K468+M468+O468</f>
        <v>0</v>
      </c>
      <c r="R468" s="440"/>
      <c r="S468" s="440"/>
      <c r="T468" s="440"/>
      <c r="U468" s="441" t="s">
        <v>0</v>
      </c>
      <c r="V468" s="617" t="str">
        <f>+IF(I468&lt;0,"ng","")</f>
        <v/>
      </c>
      <c r="W468" s="617"/>
    </row>
    <row r="469" spans="1:23" ht="24" hidden="1" customHeight="1">
      <c r="A469" s="372" t="s">
        <v>2072</v>
      </c>
      <c r="B469" s="442" t="s">
        <v>4400</v>
      </c>
      <c r="C469" s="442" t="s">
        <v>817</v>
      </c>
      <c r="D469" s="442" t="s">
        <v>0</v>
      </c>
      <c r="E469" s="443" t="s">
        <v>0</v>
      </c>
      <c r="F469" s="444">
        <v>0</v>
      </c>
      <c r="G469" s="444">
        <f>[5]내역서!F469</f>
        <v>0</v>
      </c>
      <c r="H469" s="444">
        <v>0</v>
      </c>
      <c r="I469" s="444">
        <f>내역서!F469</f>
        <v>0</v>
      </c>
      <c r="J469" s="445"/>
      <c r="K469" s="446">
        <f>SUMIF($A$470:$A$541,"변경",K470:K541)</f>
        <v>0</v>
      </c>
      <c r="L469" s="445"/>
      <c r="M469" s="446">
        <f>SUMIF($A$470:$A$541,"변경",M470:M541)</f>
        <v>0</v>
      </c>
      <c r="N469" s="445"/>
      <c r="O469" s="446">
        <f>SUMIF($A$470:$A$541,"변경",O470:O541)</f>
        <v>0</v>
      </c>
      <c r="P469" s="444"/>
      <c r="Q469" s="446">
        <f t="shared" si="791"/>
        <v>0</v>
      </c>
      <c r="R469" s="446">
        <f t="shared" ref="R469" si="818">I469-I468</f>
        <v>0</v>
      </c>
      <c r="S469" s="446">
        <f t="shared" ref="S469:T469" si="819">P469-P468</f>
        <v>0</v>
      </c>
      <c r="T469" s="446">
        <f t="shared" si="819"/>
        <v>0</v>
      </c>
      <c r="U469" s="447"/>
      <c r="V469" s="619" t="str">
        <f t="shared" ref="V469" si="820">+IF(I469&lt;0,"ng","")</f>
        <v/>
      </c>
      <c r="W469" s="619"/>
    </row>
    <row r="470" spans="1:23" s="401" customFormat="1" ht="24" hidden="1" customHeight="1">
      <c r="A470" s="366" t="s">
        <v>4401</v>
      </c>
      <c r="B470" s="408" t="s">
        <v>0</v>
      </c>
      <c r="C470" s="408" t="s">
        <v>2287</v>
      </c>
      <c r="D470" s="408" t="s">
        <v>2289</v>
      </c>
      <c r="E470" s="409" t="s">
        <v>1860</v>
      </c>
      <c r="F470" s="410">
        <v>79</v>
      </c>
      <c r="G470" s="410">
        <f>[5]내역서!F470</f>
        <v>79</v>
      </c>
      <c r="H470" s="410">
        <f>G470</f>
        <v>79</v>
      </c>
      <c r="I470" s="410">
        <f>내역서!F470</f>
        <v>0</v>
      </c>
      <c r="J470" s="411">
        <v>271277.59999999998</v>
      </c>
      <c r="K470" s="412">
        <f>INT($I470*J470)</f>
        <v>0</v>
      </c>
      <c r="L470" s="411">
        <v>1658188.8</v>
      </c>
      <c r="M470" s="412">
        <f>INT($I470*L470)</f>
        <v>0</v>
      </c>
      <c r="N470" s="411">
        <v>112153.60000000001</v>
      </c>
      <c r="O470" s="412">
        <f>INT($I470*N470)</f>
        <v>0</v>
      </c>
      <c r="P470" s="411">
        <f>+J470+L470+N470</f>
        <v>2041620</v>
      </c>
      <c r="Q470" s="412">
        <f>K470+M470+O470</f>
        <v>0</v>
      </c>
      <c r="R470" s="412"/>
      <c r="S470" s="412"/>
      <c r="T470" s="412"/>
      <c r="U470" s="409" t="s">
        <v>0</v>
      </c>
      <c r="V470" s="617" t="str">
        <f>+IF(I470&lt;0,"ng","")</f>
        <v/>
      </c>
      <c r="W470" s="617"/>
    </row>
    <row r="471" spans="1:23" ht="24" hidden="1" customHeight="1">
      <c r="A471" s="372" t="s">
        <v>4332</v>
      </c>
      <c r="B471" s="413" t="s">
        <v>0</v>
      </c>
      <c r="C471" s="413" t="s">
        <v>796</v>
      </c>
      <c r="D471" s="413" t="s">
        <v>798</v>
      </c>
      <c r="E471" s="414" t="s">
        <v>729</v>
      </c>
      <c r="F471" s="415">
        <v>79</v>
      </c>
      <c r="G471" s="415">
        <f>[5]내역서!F471</f>
        <v>79</v>
      </c>
      <c r="H471" s="415">
        <f t="shared" ref="H471:H541" si="821">G471</f>
        <v>79</v>
      </c>
      <c r="I471" s="415">
        <f>내역서!F471</f>
        <v>0</v>
      </c>
      <c r="J471" s="416">
        <v>271277.59999999998</v>
      </c>
      <c r="K471" s="417">
        <f t="shared" ref="K471:K501" si="822">INT($I471*J471)</f>
        <v>0</v>
      </c>
      <c r="L471" s="416">
        <v>1658188.8</v>
      </c>
      <c r="M471" s="417">
        <f t="shared" ref="M471:M501" si="823">INT($I471*L471)</f>
        <v>0</v>
      </c>
      <c r="N471" s="416">
        <v>112153.60000000001</v>
      </c>
      <c r="O471" s="417">
        <f t="shared" ref="O471:O501" si="824">INT($I471*N471)</f>
        <v>0</v>
      </c>
      <c r="P471" s="416">
        <f t="shared" ref="P471:P533" si="825">+J471+L471+N471</f>
        <v>2041620</v>
      </c>
      <c r="Q471" s="417">
        <f t="shared" si="791"/>
        <v>0</v>
      </c>
      <c r="R471" s="417">
        <f t="shared" ref="R471" si="826">I471-I470</f>
        <v>0</v>
      </c>
      <c r="S471" s="417">
        <f t="shared" ref="S471:T471" si="827">P471-P470</f>
        <v>0</v>
      </c>
      <c r="T471" s="417">
        <f t="shared" si="827"/>
        <v>0</v>
      </c>
      <c r="U471" s="414"/>
      <c r="V471" s="619" t="str">
        <f t="shared" ref="V471" si="828">+IF(I471&lt;0,"ng","")</f>
        <v/>
      </c>
      <c r="W471" s="619"/>
    </row>
    <row r="472" spans="1:23" s="401" customFormat="1" ht="24" hidden="1" customHeight="1">
      <c r="A472" s="366" t="s">
        <v>4344</v>
      </c>
      <c r="B472" s="408" t="s">
        <v>0</v>
      </c>
      <c r="C472" s="408" t="s">
        <v>2287</v>
      </c>
      <c r="D472" s="408" t="s">
        <v>2294</v>
      </c>
      <c r="E472" s="409" t="s">
        <v>1860</v>
      </c>
      <c r="F472" s="410">
        <v>91</v>
      </c>
      <c r="G472" s="410">
        <f>[5]내역서!F472</f>
        <v>19</v>
      </c>
      <c r="H472" s="410">
        <f>G472</f>
        <v>19</v>
      </c>
      <c r="I472" s="410">
        <f>내역서!F472</f>
        <v>0</v>
      </c>
      <c r="J472" s="411">
        <v>77392.5</v>
      </c>
      <c r="K472" s="412">
        <f>INT($I472*J472)</f>
        <v>0</v>
      </c>
      <c r="L472" s="411">
        <v>404179.20000000001</v>
      </c>
      <c r="M472" s="412">
        <f>INT($I472*L472)</f>
        <v>0</v>
      </c>
      <c r="N472" s="411">
        <v>38395.199999999997</v>
      </c>
      <c r="O472" s="412">
        <f>INT($I472*N472)</f>
        <v>0</v>
      </c>
      <c r="P472" s="411">
        <f>+J472+L472+N472</f>
        <v>519966.9</v>
      </c>
      <c r="Q472" s="412">
        <f>K472+M472+O472</f>
        <v>0</v>
      </c>
      <c r="R472" s="412"/>
      <c r="S472" s="412"/>
      <c r="T472" s="412"/>
      <c r="U472" s="409" t="s">
        <v>0</v>
      </c>
      <c r="V472" s="617" t="str">
        <f>+IF(I472&lt;0,"ng","")</f>
        <v/>
      </c>
      <c r="W472" s="617"/>
    </row>
    <row r="473" spans="1:23" ht="24" hidden="1" customHeight="1">
      <c r="A473" s="372" t="s">
        <v>4349</v>
      </c>
      <c r="B473" s="413" t="s">
        <v>0</v>
      </c>
      <c r="C473" s="413" t="s">
        <v>796</v>
      </c>
      <c r="D473" s="413" t="s">
        <v>800</v>
      </c>
      <c r="E473" s="414" t="s">
        <v>729</v>
      </c>
      <c r="F473" s="415">
        <v>91</v>
      </c>
      <c r="G473" s="415">
        <f>[5]내역서!F473</f>
        <v>19</v>
      </c>
      <c r="H473" s="415">
        <f t="shared" si="821"/>
        <v>19</v>
      </c>
      <c r="I473" s="415">
        <f>내역서!F473</f>
        <v>0</v>
      </c>
      <c r="J473" s="416">
        <v>77392.5</v>
      </c>
      <c r="K473" s="417">
        <f t="shared" si="822"/>
        <v>0</v>
      </c>
      <c r="L473" s="416">
        <v>404179.20000000001</v>
      </c>
      <c r="M473" s="417">
        <f t="shared" si="823"/>
        <v>0</v>
      </c>
      <c r="N473" s="416">
        <v>38395.199999999997</v>
      </c>
      <c r="O473" s="417">
        <f t="shared" si="824"/>
        <v>0</v>
      </c>
      <c r="P473" s="416">
        <f t="shared" si="825"/>
        <v>519966.9</v>
      </c>
      <c r="Q473" s="417">
        <f t="shared" si="791"/>
        <v>0</v>
      </c>
      <c r="R473" s="417">
        <f t="shared" ref="R473" si="829">I473-I472</f>
        <v>0</v>
      </c>
      <c r="S473" s="417">
        <f t="shared" ref="S473:T473" si="830">P473-P472</f>
        <v>0</v>
      </c>
      <c r="T473" s="417">
        <f t="shared" si="830"/>
        <v>0</v>
      </c>
      <c r="U473" s="414"/>
      <c r="V473" s="619" t="str">
        <f t="shared" ref="V473" si="831">+IF(I473&lt;0,"ng","")</f>
        <v/>
      </c>
      <c r="W473" s="619"/>
    </row>
    <row r="474" spans="1:23" s="401" customFormat="1" ht="24" hidden="1" customHeight="1">
      <c r="A474" s="366" t="s">
        <v>4331</v>
      </c>
      <c r="B474" s="408" t="s">
        <v>0</v>
      </c>
      <c r="C474" s="408" t="s">
        <v>2265</v>
      </c>
      <c r="D474" s="408" t="s">
        <v>2198</v>
      </c>
      <c r="E474" s="409" t="s">
        <v>1860</v>
      </c>
      <c r="F474" s="410">
        <v>5</v>
      </c>
      <c r="G474" s="410">
        <f>[5]내역서!F474</f>
        <v>5</v>
      </c>
      <c r="H474" s="410">
        <f>G474</f>
        <v>5</v>
      </c>
      <c r="I474" s="410">
        <f>내역서!F474</f>
        <v>0</v>
      </c>
      <c r="J474" s="411">
        <v>1800750.2</v>
      </c>
      <c r="K474" s="412">
        <f>INT($I474*J474)</f>
        <v>0</v>
      </c>
      <c r="L474" s="411">
        <v>159632</v>
      </c>
      <c r="M474" s="412">
        <f>INT($I474*L474)</f>
        <v>0</v>
      </c>
      <c r="N474" s="411">
        <v>0</v>
      </c>
      <c r="O474" s="412">
        <f>INT($I474*N474)</f>
        <v>0</v>
      </c>
      <c r="P474" s="411">
        <f>+J474+L474+N474</f>
        <v>1960382.2</v>
      </c>
      <c r="Q474" s="412">
        <f>K474+M474+O474</f>
        <v>0</v>
      </c>
      <c r="R474" s="412"/>
      <c r="S474" s="412"/>
      <c r="T474" s="412"/>
      <c r="U474" s="409" t="s">
        <v>0</v>
      </c>
      <c r="V474" s="617" t="str">
        <f>+IF(I474&lt;0,"ng","")</f>
        <v/>
      </c>
      <c r="W474" s="617"/>
    </row>
    <row r="475" spans="1:23" ht="24" hidden="1" customHeight="1">
      <c r="A475" s="372" t="s">
        <v>2072</v>
      </c>
      <c r="B475" s="413" t="s">
        <v>0</v>
      </c>
      <c r="C475" s="413" t="s">
        <v>792</v>
      </c>
      <c r="D475" s="413" t="s">
        <v>742</v>
      </c>
      <c r="E475" s="414" t="s">
        <v>729</v>
      </c>
      <c r="F475" s="415">
        <v>5</v>
      </c>
      <c r="G475" s="415">
        <f>[5]내역서!F475</f>
        <v>5</v>
      </c>
      <c r="H475" s="415">
        <f t="shared" si="821"/>
        <v>5</v>
      </c>
      <c r="I475" s="415">
        <f>내역서!F475</f>
        <v>0</v>
      </c>
      <c r="J475" s="416">
        <v>1800750.2</v>
      </c>
      <c r="K475" s="417">
        <f t="shared" si="822"/>
        <v>0</v>
      </c>
      <c r="L475" s="416">
        <v>159632</v>
      </c>
      <c r="M475" s="417">
        <f t="shared" si="823"/>
        <v>0</v>
      </c>
      <c r="N475" s="416">
        <v>0</v>
      </c>
      <c r="O475" s="417">
        <f t="shared" si="824"/>
        <v>0</v>
      </c>
      <c r="P475" s="416">
        <f t="shared" si="825"/>
        <v>1960382.2</v>
      </c>
      <c r="Q475" s="417">
        <f t="shared" si="791"/>
        <v>0</v>
      </c>
      <c r="R475" s="417">
        <f t="shared" ref="R475" si="832">I475-I474</f>
        <v>0</v>
      </c>
      <c r="S475" s="417">
        <f t="shared" ref="S475:T475" si="833">P475-P474</f>
        <v>0</v>
      </c>
      <c r="T475" s="417">
        <f t="shared" si="833"/>
        <v>0</v>
      </c>
      <c r="U475" s="414"/>
      <c r="V475" s="619" t="str">
        <f t="shared" ref="V475" si="834">+IF(I475&lt;0,"ng","")</f>
        <v/>
      </c>
      <c r="W475" s="619"/>
    </row>
    <row r="476" spans="1:23" s="401" customFormat="1" ht="24" hidden="1" customHeight="1">
      <c r="A476" s="366" t="s">
        <v>2055</v>
      </c>
      <c r="B476" s="408" t="s">
        <v>0</v>
      </c>
      <c r="C476" s="408" t="s">
        <v>2265</v>
      </c>
      <c r="D476" s="408" t="s">
        <v>2199</v>
      </c>
      <c r="E476" s="409" t="s">
        <v>1860</v>
      </c>
      <c r="F476" s="410">
        <v>3</v>
      </c>
      <c r="G476" s="410">
        <f>[5]내역서!F476</f>
        <v>1</v>
      </c>
      <c r="H476" s="410">
        <f>G476</f>
        <v>1</v>
      </c>
      <c r="I476" s="410">
        <f>내역서!F476</f>
        <v>0</v>
      </c>
      <c r="J476" s="411">
        <v>176707.8</v>
      </c>
      <c r="K476" s="412">
        <f>INT($I476*J476)</f>
        <v>0</v>
      </c>
      <c r="L476" s="411">
        <v>66747.199999999997</v>
      </c>
      <c r="M476" s="412">
        <f>INT($I476*L476)</f>
        <v>0</v>
      </c>
      <c r="N476" s="411">
        <v>0</v>
      </c>
      <c r="O476" s="412">
        <f>INT($I476*N476)</f>
        <v>0</v>
      </c>
      <c r="P476" s="411">
        <f>+J476+L476+N476</f>
        <v>243455</v>
      </c>
      <c r="Q476" s="412">
        <f>K476+M476+O476</f>
        <v>0</v>
      </c>
      <c r="R476" s="412"/>
      <c r="S476" s="412"/>
      <c r="T476" s="412"/>
      <c r="U476" s="409" t="s">
        <v>0</v>
      </c>
      <c r="V476" s="617" t="str">
        <f>+IF(I476&lt;0,"ng","")</f>
        <v/>
      </c>
      <c r="W476" s="617"/>
    </row>
    <row r="477" spans="1:23" ht="24" hidden="1" customHeight="1">
      <c r="A477" s="372" t="s">
        <v>4349</v>
      </c>
      <c r="B477" s="413" t="s">
        <v>0</v>
      </c>
      <c r="C477" s="413" t="s">
        <v>792</v>
      </c>
      <c r="D477" s="413" t="s">
        <v>743</v>
      </c>
      <c r="E477" s="414" t="s">
        <v>729</v>
      </c>
      <c r="F477" s="415">
        <v>3</v>
      </c>
      <c r="G477" s="415">
        <f>[5]내역서!F477</f>
        <v>1</v>
      </c>
      <c r="H477" s="415">
        <f t="shared" si="821"/>
        <v>1</v>
      </c>
      <c r="I477" s="415">
        <f>내역서!F477</f>
        <v>0</v>
      </c>
      <c r="J477" s="416">
        <v>176707.8</v>
      </c>
      <c r="K477" s="417">
        <f t="shared" si="822"/>
        <v>0</v>
      </c>
      <c r="L477" s="416">
        <v>66747.199999999997</v>
      </c>
      <c r="M477" s="417">
        <f t="shared" si="823"/>
        <v>0</v>
      </c>
      <c r="N477" s="416">
        <v>0</v>
      </c>
      <c r="O477" s="417">
        <f t="shared" si="824"/>
        <v>0</v>
      </c>
      <c r="P477" s="416">
        <f t="shared" si="825"/>
        <v>243455</v>
      </c>
      <c r="Q477" s="417">
        <f t="shared" si="791"/>
        <v>0</v>
      </c>
      <c r="R477" s="417">
        <f t="shared" ref="R477" si="835">I477-I476</f>
        <v>0</v>
      </c>
      <c r="S477" s="417">
        <f t="shared" ref="S477:T477" si="836">P477-P476</f>
        <v>0</v>
      </c>
      <c r="T477" s="417">
        <f t="shared" si="836"/>
        <v>0</v>
      </c>
      <c r="U477" s="414"/>
      <c r="V477" s="619" t="str">
        <f t="shared" ref="V477" si="837">+IF(I477&lt;0,"ng","")</f>
        <v/>
      </c>
      <c r="W477" s="619"/>
    </row>
    <row r="478" spans="1:23" s="401" customFormat="1" ht="24" hidden="1" customHeight="1">
      <c r="A478" s="366" t="s">
        <v>2055</v>
      </c>
      <c r="B478" s="408" t="s">
        <v>0</v>
      </c>
      <c r="C478" s="408" t="s">
        <v>2234</v>
      </c>
      <c r="D478" s="408" t="s">
        <v>2198</v>
      </c>
      <c r="E478" s="409" t="s">
        <v>2235</v>
      </c>
      <c r="F478" s="410">
        <v>4</v>
      </c>
      <c r="G478" s="410">
        <f>[5]내역서!F478</f>
        <v>4</v>
      </c>
      <c r="H478" s="410">
        <f>G478</f>
        <v>4</v>
      </c>
      <c r="I478" s="410">
        <f>내역서!F478</f>
        <v>0</v>
      </c>
      <c r="J478" s="411">
        <v>91268.1</v>
      </c>
      <c r="K478" s="412">
        <f>INT($I478*J478)</f>
        <v>0</v>
      </c>
      <c r="L478" s="411">
        <v>997668</v>
      </c>
      <c r="M478" s="412">
        <f>INT($I478*L478)</f>
        <v>0</v>
      </c>
      <c r="N478" s="411">
        <v>101041.3</v>
      </c>
      <c r="O478" s="412">
        <f>INT($I478*N478)</f>
        <v>0</v>
      </c>
      <c r="P478" s="411">
        <f>+J478+L478+N478</f>
        <v>1189977.4000000001</v>
      </c>
      <c r="Q478" s="412">
        <f>K478+M478+O478</f>
        <v>0</v>
      </c>
      <c r="R478" s="412"/>
      <c r="S478" s="412"/>
      <c r="T478" s="412"/>
      <c r="U478" s="409" t="s">
        <v>0</v>
      </c>
      <c r="V478" s="617" t="str">
        <f>+IF(I478&lt;0,"ng","")</f>
        <v/>
      </c>
      <c r="W478" s="617"/>
    </row>
    <row r="479" spans="1:23" ht="24" hidden="1" customHeight="1">
      <c r="A479" s="372" t="s">
        <v>2072</v>
      </c>
      <c r="B479" s="413" t="s">
        <v>0</v>
      </c>
      <c r="C479" s="413" t="s">
        <v>767</v>
      </c>
      <c r="D479" s="413" t="s">
        <v>742</v>
      </c>
      <c r="E479" s="414" t="s">
        <v>768</v>
      </c>
      <c r="F479" s="415">
        <v>4</v>
      </c>
      <c r="G479" s="415">
        <f>[5]내역서!F479</f>
        <v>4</v>
      </c>
      <c r="H479" s="415">
        <f t="shared" si="821"/>
        <v>4</v>
      </c>
      <c r="I479" s="415">
        <f>내역서!F479</f>
        <v>0</v>
      </c>
      <c r="J479" s="416">
        <v>91268.1</v>
      </c>
      <c r="K479" s="417">
        <f t="shared" si="822"/>
        <v>0</v>
      </c>
      <c r="L479" s="416">
        <v>997668</v>
      </c>
      <c r="M479" s="417">
        <f t="shared" si="823"/>
        <v>0</v>
      </c>
      <c r="N479" s="416">
        <v>101041.3</v>
      </c>
      <c r="O479" s="417">
        <f t="shared" si="824"/>
        <v>0</v>
      </c>
      <c r="P479" s="416">
        <f t="shared" si="825"/>
        <v>1189977.4000000001</v>
      </c>
      <c r="Q479" s="417">
        <f t="shared" si="791"/>
        <v>0</v>
      </c>
      <c r="R479" s="417">
        <f t="shared" ref="R479" si="838">I479-I478</f>
        <v>0</v>
      </c>
      <c r="S479" s="417">
        <f t="shared" ref="S479:T479" si="839">P479-P478</f>
        <v>0</v>
      </c>
      <c r="T479" s="417">
        <f t="shared" si="839"/>
        <v>0</v>
      </c>
      <c r="U479" s="414"/>
      <c r="V479" s="619" t="str">
        <f t="shared" ref="V479" si="840">+IF(I479&lt;0,"ng","")</f>
        <v/>
      </c>
      <c r="W479" s="619"/>
    </row>
    <row r="480" spans="1:23" s="401" customFormat="1" ht="24" hidden="1" customHeight="1">
      <c r="A480" s="366" t="s">
        <v>2055</v>
      </c>
      <c r="B480" s="408" t="s">
        <v>0</v>
      </c>
      <c r="C480" s="408" t="s">
        <v>2234</v>
      </c>
      <c r="D480" s="408" t="s">
        <v>2199</v>
      </c>
      <c r="E480" s="409" t="s">
        <v>2235</v>
      </c>
      <c r="F480" s="410">
        <v>3</v>
      </c>
      <c r="G480" s="410">
        <f>[5]내역서!F480</f>
        <v>1</v>
      </c>
      <c r="H480" s="410">
        <f>G480</f>
        <v>1</v>
      </c>
      <c r="I480" s="410">
        <f>내역서!F480</f>
        <v>0</v>
      </c>
      <c r="J480" s="411">
        <v>33349.300000000003</v>
      </c>
      <c r="K480" s="412">
        <f>INT($I480*J480)</f>
        <v>0</v>
      </c>
      <c r="L480" s="411">
        <v>221087.2</v>
      </c>
      <c r="M480" s="412">
        <f>INT($I480*L480)</f>
        <v>0</v>
      </c>
      <c r="N480" s="411">
        <v>30310.9</v>
      </c>
      <c r="O480" s="412">
        <f>INT($I480*N480)</f>
        <v>0</v>
      </c>
      <c r="P480" s="411">
        <f>+J480+L480+N480</f>
        <v>284747.40000000002</v>
      </c>
      <c r="Q480" s="412">
        <f>K480+M480+O480</f>
        <v>0</v>
      </c>
      <c r="R480" s="412"/>
      <c r="S480" s="412"/>
      <c r="T480" s="412"/>
      <c r="U480" s="409" t="s">
        <v>0</v>
      </c>
      <c r="V480" s="617" t="str">
        <f>+IF(I480&lt;0,"ng","")</f>
        <v/>
      </c>
      <c r="W480" s="617"/>
    </row>
    <row r="481" spans="1:23" ht="24" hidden="1" customHeight="1">
      <c r="A481" s="372" t="s">
        <v>2072</v>
      </c>
      <c r="B481" s="413" t="s">
        <v>0</v>
      </c>
      <c r="C481" s="413" t="s">
        <v>767</v>
      </c>
      <c r="D481" s="413" t="s">
        <v>743</v>
      </c>
      <c r="E481" s="414" t="s">
        <v>768</v>
      </c>
      <c r="F481" s="415">
        <v>3</v>
      </c>
      <c r="G481" s="415">
        <f>[5]내역서!F481</f>
        <v>1</v>
      </c>
      <c r="H481" s="415">
        <f t="shared" si="821"/>
        <v>1</v>
      </c>
      <c r="I481" s="415">
        <f>내역서!F481</f>
        <v>0</v>
      </c>
      <c r="J481" s="416">
        <v>33349.300000000003</v>
      </c>
      <c r="K481" s="417">
        <f t="shared" si="822"/>
        <v>0</v>
      </c>
      <c r="L481" s="416">
        <v>221087.2</v>
      </c>
      <c r="M481" s="417">
        <f t="shared" si="823"/>
        <v>0</v>
      </c>
      <c r="N481" s="416">
        <v>30310.9</v>
      </c>
      <c r="O481" s="417">
        <f t="shared" si="824"/>
        <v>0</v>
      </c>
      <c r="P481" s="416">
        <f t="shared" si="825"/>
        <v>284747.40000000002</v>
      </c>
      <c r="Q481" s="417">
        <f t="shared" si="791"/>
        <v>0</v>
      </c>
      <c r="R481" s="417">
        <f t="shared" ref="R481" si="841">I481-I480</f>
        <v>0</v>
      </c>
      <c r="S481" s="417">
        <f t="shared" ref="S481:T481" si="842">P481-P480</f>
        <v>0</v>
      </c>
      <c r="T481" s="417">
        <f t="shared" si="842"/>
        <v>0</v>
      </c>
      <c r="U481" s="414"/>
      <c r="V481" s="619" t="str">
        <f t="shared" ref="V481" si="843">+IF(I481&lt;0,"ng","")</f>
        <v/>
      </c>
      <c r="W481" s="619"/>
    </row>
    <row r="482" spans="1:23" s="431" customFormat="1" ht="24" hidden="1" customHeight="1">
      <c r="A482" s="366" t="s">
        <v>4295</v>
      </c>
      <c r="B482" s="408" t="s">
        <v>0</v>
      </c>
      <c r="C482" s="408" t="s">
        <v>2328</v>
      </c>
      <c r="D482" s="408" t="s">
        <v>2289</v>
      </c>
      <c r="E482" s="409" t="s">
        <v>1860</v>
      </c>
      <c r="F482" s="410">
        <v>4</v>
      </c>
      <c r="G482" s="410">
        <f>[5]내역서!F482</f>
        <v>4</v>
      </c>
      <c r="H482" s="410">
        <f>G482</f>
        <v>4</v>
      </c>
      <c r="I482" s="410">
        <f>내역서!F482</f>
        <v>0</v>
      </c>
      <c r="J482" s="411">
        <v>115113.3</v>
      </c>
      <c r="K482" s="412">
        <f>INT($I482*J482)</f>
        <v>0</v>
      </c>
      <c r="L482" s="411">
        <v>450362.4</v>
      </c>
      <c r="M482" s="412">
        <f>INT($I482*L482)</f>
        <v>0</v>
      </c>
      <c r="N482" s="411">
        <v>0</v>
      </c>
      <c r="O482" s="412">
        <f>INT($I482*N482)</f>
        <v>0</v>
      </c>
      <c r="P482" s="411">
        <f>+J482+L482+N482</f>
        <v>565475.70000000007</v>
      </c>
      <c r="Q482" s="412">
        <f>K482+M482+O482</f>
        <v>0</v>
      </c>
      <c r="R482" s="412"/>
      <c r="S482" s="412"/>
      <c r="T482" s="412"/>
      <c r="U482" s="409" t="s">
        <v>0</v>
      </c>
      <c r="V482" s="617" t="str">
        <f>+IF(I482&lt;0,"ng","")</f>
        <v/>
      </c>
      <c r="W482" s="617"/>
    </row>
    <row r="483" spans="1:23" s="72" customFormat="1" ht="24" hidden="1" customHeight="1">
      <c r="A483" s="372" t="s">
        <v>4283</v>
      </c>
      <c r="B483" s="413" t="s">
        <v>0</v>
      </c>
      <c r="C483" s="413" t="s">
        <v>818</v>
      </c>
      <c r="D483" s="413" t="s">
        <v>798</v>
      </c>
      <c r="E483" s="414" t="s">
        <v>729</v>
      </c>
      <c r="F483" s="415">
        <v>4</v>
      </c>
      <c r="G483" s="415">
        <f>[5]내역서!F483</f>
        <v>4</v>
      </c>
      <c r="H483" s="415">
        <f t="shared" si="821"/>
        <v>4</v>
      </c>
      <c r="I483" s="415">
        <f>내역서!F483</f>
        <v>0</v>
      </c>
      <c r="J483" s="416">
        <v>115113.3</v>
      </c>
      <c r="K483" s="417">
        <f t="shared" si="822"/>
        <v>0</v>
      </c>
      <c r="L483" s="416">
        <v>450362.4</v>
      </c>
      <c r="M483" s="417">
        <f t="shared" si="823"/>
        <v>0</v>
      </c>
      <c r="N483" s="416">
        <v>0</v>
      </c>
      <c r="O483" s="417">
        <f t="shared" si="824"/>
        <v>0</v>
      </c>
      <c r="P483" s="416">
        <f t="shared" si="825"/>
        <v>565475.70000000007</v>
      </c>
      <c r="Q483" s="417">
        <f t="shared" si="791"/>
        <v>0</v>
      </c>
      <c r="R483" s="417">
        <f t="shared" ref="R483" si="844">I483-I482</f>
        <v>0</v>
      </c>
      <c r="S483" s="417">
        <f t="shared" ref="S483:T483" si="845">P483-P482</f>
        <v>0</v>
      </c>
      <c r="T483" s="417">
        <f t="shared" si="845"/>
        <v>0</v>
      </c>
      <c r="U483" s="414"/>
      <c r="V483" s="619" t="str">
        <f t="shared" ref="V483" si="846">+IF(I483&lt;0,"ng","")</f>
        <v/>
      </c>
      <c r="W483" s="619"/>
    </row>
    <row r="484" spans="1:23" s="401" customFormat="1" ht="24" hidden="1" customHeight="1">
      <c r="A484" s="366" t="s">
        <v>4396</v>
      </c>
      <c r="B484" s="408" t="s">
        <v>0</v>
      </c>
      <c r="C484" s="408" t="s">
        <v>2328</v>
      </c>
      <c r="D484" s="408" t="s">
        <v>2294</v>
      </c>
      <c r="E484" s="409" t="s">
        <v>1860</v>
      </c>
      <c r="F484" s="410">
        <v>14</v>
      </c>
      <c r="G484" s="410">
        <f>[5]내역서!F484</f>
        <v>2</v>
      </c>
      <c r="H484" s="410">
        <f>G484</f>
        <v>2</v>
      </c>
      <c r="I484" s="410">
        <f>내역서!F484</f>
        <v>0</v>
      </c>
      <c r="J484" s="411">
        <v>28065.7</v>
      </c>
      <c r="K484" s="412">
        <f>INT($I484*J484)</f>
        <v>0</v>
      </c>
      <c r="L484" s="411">
        <v>121972.8</v>
      </c>
      <c r="M484" s="412">
        <f>INT($I484*L484)</f>
        <v>0</v>
      </c>
      <c r="N484" s="411">
        <v>0</v>
      </c>
      <c r="O484" s="412">
        <f>INT($I484*N484)</f>
        <v>0</v>
      </c>
      <c r="P484" s="411">
        <f>+J484+L484+N484</f>
        <v>150038.5</v>
      </c>
      <c r="Q484" s="412">
        <f>K484+M484+O484</f>
        <v>0</v>
      </c>
      <c r="R484" s="412"/>
      <c r="S484" s="412"/>
      <c r="T484" s="412"/>
      <c r="U484" s="409" t="s">
        <v>0</v>
      </c>
      <c r="V484" s="617" t="str">
        <f>+IF(I484&lt;0,"ng","")</f>
        <v/>
      </c>
      <c r="W484" s="617"/>
    </row>
    <row r="485" spans="1:23" ht="24" hidden="1" customHeight="1">
      <c r="A485" s="372" t="s">
        <v>4402</v>
      </c>
      <c r="B485" s="413" t="s">
        <v>0</v>
      </c>
      <c r="C485" s="413" t="s">
        <v>818</v>
      </c>
      <c r="D485" s="413" t="s">
        <v>800</v>
      </c>
      <c r="E485" s="414" t="s">
        <v>729</v>
      </c>
      <c r="F485" s="415">
        <v>14</v>
      </c>
      <c r="G485" s="415">
        <f>[5]내역서!F485</f>
        <v>2</v>
      </c>
      <c r="H485" s="415">
        <f t="shared" si="821"/>
        <v>2</v>
      </c>
      <c r="I485" s="415">
        <f>내역서!F485</f>
        <v>0</v>
      </c>
      <c r="J485" s="416">
        <v>28065.7</v>
      </c>
      <c r="K485" s="417">
        <f t="shared" si="822"/>
        <v>0</v>
      </c>
      <c r="L485" s="416">
        <v>121972.8</v>
      </c>
      <c r="M485" s="417">
        <f t="shared" si="823"/>
        <v>0</v>
      </c>
      <c r="N485" s="416">
        <v>0</v>
      </c>
      <c r="O485" s="417">
        <f t="shared" si="824"/>
        <v>0</v>
      </c>
      <c r="P485" s="416">
        <f t="shared" si="825"/>
        <v>150038.5</v>
      </c>
      <c r="Q485" s="417">
        <f t="shared" si="791"/>
        <v>0</v>
      </c>
      <c r="R485" s="417">
        <f t="shared" ref="R485" si="847">I485-I484</f>
        <v>0</v>
      </c>
      <c r="S485" s="417">
        <f t="shared" ref="S485:T485" si="848">P485-P484</f>
        <v>0</v>
      </c>
      <c r="T485" s="417">
        <f t="shared" si="848"/>
        <v>0</v>
      </c>
      <c r="U485" s="414"/>
      <c r="V485" s="619" t="str">
        <f t="shared" ref="V485" si="849">+IF(I485&lt;0,"ng","")</f>
        <v/>
      </c>
      <c r="W485" s="619"/>
    </row>
    <row r="486" spans="1:23" s="401" customFormat="1" ht="24" hidden="1" customHeight="1">
      <c r="A486" s="366" t="s">
        <v>4396</v>
      </c>
      <c r="B486" s="408" t="s">
        <v>0</v>
      </c>
      <c r="C486" s="408" t="s">
        <v>2330</v>
      </c>
      <c r="D486" s="408" t="s">
        <v>2264</v>
      </c>
      <c r="E486" s="409" t="s">
        <v>1860</v>
      </c>
      <c r="F486" s="410">
        <v>21</v>
      </c>
      <c r="G486" s="410">
        <f>[5]내역서!F486</f>
        <v>20</v>
      </c>
      <c r="H486" s="410">
        <f>G486</f>
        <v>20</v>
      </c>
      <c r="I486" s="410">
        <f>내역서!F486</f>
        <v>0</v>
      </c>
      <c r="J486" s="411">
        <v>611015.6</v>
      </c>
      <c r="K486" s="412">
        <f>INT($I486*J486)</f>
        <v>0</v>
      </c>
      <c r="L486" s="411">
        <v>1945408.8</v>
      </c>
      <c r="M486" s="412">
        <f>INT($I486*L486)</f>
        <v>0</v>
      </c>
      <c r="N486" s="411">
        <v>103493.9</v>
      </c>
      <c r="O486" s="412">
        <f>INT($I486*N486)</f>
        <v>0</v>
      </c>
      <c r="P486" s="411">
        <f>+J486+L486+N486</f>
        <v>2659918.2999999998</v>
      </c>
      <c r="Q486" s="412">
        <f>K486+M486+O486</f>
        <v>0</v>
      </c>
      <c r="R486" s="412"/>
      <c r="S486" s="412"/>
      <c r="T486" s="412"/>
      <c r="U486" s="409" t="s">
        <v>0</v>
      </c>
      <c r="V486" s="617" t="str">
        <f>+IF(I486&lt;0,"ng","")</f>
        <v/>
      </c>
      <c r="W486" s="617"/>
    </row>
    <row r="487" spans="1:23" ht="24" hidden="1" customHeight="1">
      <c r="A487" s="372" t="s">
        <v>4402</v>
      </c>
      <c r="B487" s="413" t="s">
        <v>0</v>
      </c>
      <c r="C487" s="413" t="s">
        <v>819</v>
      </c>
      <c r="D487" s="413" t="s">
        <v>791</v>
      </c>
      <c r="E487" s="414" t="s">
        <v>729</v>
      </c>
      <c r="F487" s="415">
        <v>21</v>
      </c>
      <c r="G487" s="415">
        <f>[5]내역서!F487</f>
        <v>20</v>
      </c>
      <c r="H487" s="415">
        <f t="shared" si="821"/>
        <v>20</v>
      </c>
      <c r="I487" s="415">
        <f>내역서!F487</f>
        <v>0</v>
      </c>
      <c r="J487" s="416">
        <v>611015.6</v>
      </c>
      <c r="K487" s="417">
        <f t="shared" si="822"/>
        <v>0</v>
      </c>
      <c r="L487" s="416">
        <v>1945408.8</v>
      </c>
      <c r="M487" s="417">
        <f t="shared" si="823"/>
        <v>0</v>
      </c>
      <c r="N487" s="416">
        <v>103493.9</v>
      </c>
      <c r="O487" s="417">
        <f t="shared" si="824"/>
        <v>0</v>
      </c>
      <c r="P487" s="416">
        <f t="shared" si="825"/>
        <v>2659918.2999999998</v>
      </c>
      <c r="Q487" s="417">
        <f t="shared" si="791"/>
        <v>0</v>
      </c>
      <c r="R487" s="417">
        <f t="shared" ref="R487" si="850">I487-I486</f>
        <v>0</v>
      </c>
      <c r="S487" s="417">
        <f t="shared" ref="S487:T487" si="851">P487-P486</f>
        <v>0</v>
      </c>
      <c r="T487" s="417">
        <f t="shared" si="851"/>
        <v>0</v>
      </c>
      <c r="U487" s="414"/>
      <c r="V487" s="619" t="str">
        <f t="shared" ref="V487" si="852">+IF(I487&lt;0,"ng","")</f>
        <v/>
      </c>
      <c r="W487" s="619"/>
    </row>
    <row r="488" spans="1:23" s="431" customFormat="1" ht="24" hidden="1" customHeight="1">
      <c r="A488" s="366" t="s">
        <v>4396</v>
      </c>
      <c r="B488" s="408" t="s">
        <v>0</v>
      </c>
      <c r="C488" s="408" t="s">
        <v>2260</v>
      </c>
      <c r="D488" s="408" t="s">
        <v>2198</v>
      </c>
      <c r="E488" s="409" t="s">
        <v>2235</v>
      </c>
      <c r="F488" s="410">
        <v>1</v>
      </c>
      <c r="G488" s="410">
        <f>[5]내역서!F488</f>
        <v>1</v>
      </c>
      <c r="H488" s="410">
        <f>G488</f>
        <v>1</v>
      </c>
      <c r="I488" s="410">
        <f>내역서!F488</f>
        <v>0</v>
      </c>
      <c r="J488" s="411">
        <v>91268.1</v>
      </c>
      <c r="K488" s="412">
        <f>INT($I488*J488)</f>
        <v>0</v>
      </c>
      <c r="L488" s="411">
        <v>997668</v>
      </c>
      <c r="M488" s="412">
        <f>INT($I488*L488)</f>
        <v>0</v>
      </c>
      <c r="N488" s="411">
        <v>101041.3</v>
      </c>
      <c r="O488" s="412">
        <f>INT($I488*N488)</f>
        <v>0</v>
      </c>
      <c r="P488" s="411">
        <f>+J488+L488+N488</f>
        <v>1189977.4000000001</v>
      </c>
      <c r="Q488" s="412">
        <f>K488+M488+O488</f>
        <v>0</v>
      </c>
      <c r="R488" s="412"/>
      <c r="S488" s="412"/>
      <c r="T488" s="412"/>
      <c r="U488" s="409" t="s">
        <v>0</v>
      </c>
      <c r="V488" s="617" t="str">
        <f>+IF(I488&lt;0,"ng","")</f>
        <v/>
      </c>
      <c r="W488" s="617"/>
    </row>
    <row r="489" spans="1:23" s="72" customFormat="1" ht="24" hidden="1" customHeight="1">
      <c r="A489" s="372" t="s">
        <v>4402</v>
      </c>
      <c r="B489" s="413" t="s">
        <v>0</v>
      </c>
      <c r="C489" s="413" t="s">
        <v>787</v>
      </c>
      <c r="D489" s="413" t="s">
        <v>742</v>
      </c>
      <c r="E489" s="414" t="s">
        <v>768</v>
      </c>
      <c r="F489" s="415">
        <v>1</v>
      </c>
      <c r="G489" s="415">
        <f>[5]내역서!F489</f>
        <v>1</v>
      </c>
      <c r="H489" s="415">
        <f t="shared" si="821"/>
        <v>1</v>
      </c>
      <c r="I489" s="415">
        <f>내역서!F489</f>
        <v>0</v>
      </c>
      <c r="J489" s="416">
        <v>91268.1</v>
      </c>
      <c r="K489" s="417">
        <f t="shared" si="822"/>
        <v>0</v>
      </c>
      <c r="L489" s="416">
        <v>997668</v>
      </c>
      <c r="M489" s="417">
        <f t="shared" si="823"/>
        <v>0</v>
      </c>
      <c r="N489" s="416">
        <v>101041.3</v>
      </c>
      <c r="O489" s="417">
        <f t="shared" si="824"/>
        <v>0</v>
      </c>
      <c r="P489" s="416">
        <f t="shared" si="825"/>
        <v>1189977.4000000001</v>
      </c>
      <c r="Q489" s="417">
        <f t="shared" si="791"/>
        <v>0</v>
      </c>
      <c r="R489" s="417">
        <f t="shared" ref="R489" si="853">I489-I488</f>
        <v>0</v>
      </c>
      <c r="S489" s="417">
        <f t="shared" ref="S489:T489" si="854">P489-P488</f>
        <v>0</v>
      </c>
      <c r="T489" s="417">
        <f t="shared" si="854"/>
        <v>0</v>
      </c>
      <c r="U489" s="414"/>
      <c r="V489" s="619" t="str">
        <f t="shared" ref="V489" si="855">+IF(I489&lt;0,"ng","")</f>
        <v/>
      </c>
      <c r="W489" s="619"/>
    </row>
    <row r="490" spans="1:23" s="431" customFormat="1" ht="24" hidden="1" customHeight="1">
      <c r="A490" s="366" t="s">
        <v>4403</v>
      </c>
      <c r="B490" s="408" t="s">
        <v>0</v>
      </c>
      <c r="C490" s="408" t="s">
        <v>2314</v>
      </c>
      <c r="D490" s="408" t="s">
        <v>2289</v>
      </c>
      <c r="E490" s="409" t="s">
        <v>1860</v>
      </c>
      <c r="F490" s="410">
        <v>2</v>
      </c>
      <c r="G490" s="410">
        <f>[5]내역서!F490</f>
        <v>2</v>
      </c>
      <c r="H490" s="410">
        <f>G490</f>
        <v>2</v>
      </c>
      <c r="I490" s="410">
        <f>내역서!F490</f>
        <v>0</v>
      </c>
      <c r="J490" s="411">
        <v>115113.3</v>
      </c>
      <c r="K490" s="412">
        <f>INT($I490*J490)</f>
        <v>0</v>
      </c>
      <c r="L490" s="411">
        <v>450362.4</v>
      </c>
      <c r="M490" s="412">
        <f>INT($I490*L490)</f>
        <v>0</v>
      </c>
      <c r="N490" s="411">
        <v>0</v>
      </c>
      <c r="O490" s="412">
        <f>INT($I490*N490)</f>
        <v>0</v>
      </c>
      <c r="P490" s="411">
        <f>+J490+L490+N490</f>
        <v>565475.70000000007</v>
      </c>
      <c r="Q490" s="412">
        <f>K490+M490+O490</f>
        <v>0</v>
      </c>
      <c r="R490" s="412"/>
      <c r="S490" s="412"/>
      <c r="T490" s="412"/>
      <c r="U490" s="409" t="s">
        <v>0</v>
      </c>
      <c r="V490" s="617" t="str">
        <f>+IF(I490&lt;0,"ng","")</f>
        <v/>
      </c>
      <c r="W490" s="617"/>
    </row>
    <row r="491" spans="1:23" s="72" customFormat="1" ht="24" hidden="1" customHeight="1">
      <c r="A491" s="372" t="s">
        <v>4402</v>
      </c>
      <c r="B491" s="413" t="s">
        <v>0</v>
      </c>
      <c r="C491" s="413" t="s">
        <v>811</v>
      </c>
      <c r="D491" s="413" t="s">
        <v>798</v>
      </c>
      <c r="E491" s="414" t="s">
        <v>729</v>
      </c>
      <c r="F491" s="415">
        <v>2</v>
      </c>
      <c r="G491" s="415">
        <f>[5]내역서!F491</f>
        <v>2</v>
      </c>
      <c r="H491" s="415">
        <f t="shared" si="821"/>
        <v>2</v>
      </c>
      <c r="I491" s="415">
        <f>내역서!F491</f>
        <v>0</v>
      </c>
      <c r="J491" s="416">
        <v>115113.3</v>
      </c>
      <c r="K491" s="417">
        <f t="shared" si="822"/>
        <v>0</v>
      </c>
      <c r="L491" s="416">
        <v>450362.4</v>
      </c>
      <c r="M491" s="417">
        <f t="shared" si="823"/>
        <v>0</v>
      </c>
      <c r="N491" s="416">
        <v>0</v>
      </c>
      <c r="O491" s="417">
        <f t="shared" si="824"/>
        <v>0</v>
      </c>
      <c r="P491" s="416">
        <f t="shared" si="825"/>
        <v>565475.70000000007</v>
      </c>
      <c r="Q491" s="417">
        <f t="shared" si="791"/>
        <v>0</v>
      </c>
      <c r="R491" s="417">
        <f t="shared" ref="R491" si="856">I491-I490</f>
        <v>0</v>
      </c>
      <c r="S491" s="417">
        <f t="shared" ref="S491:T491" si="857">P491-P490</f>
        <v>0</v>
      </c>
      <c r="T491" s="417">
        <f t="shared" si="857"/>
        <v>0</v>
      </c>
      <c r="U491" s="414"/>
      <c r="V491" s="619" t="str">
        <f t="shared" ref="V491" si="858">+IF(I491&lt;0,"ng","")</f>
        <v/>
      </c>
      <c r="W491" s="619"/>
    </row>
    <row r="492" spans="1:23" s="401" customFormat="1" ht="24" hidden="1" customHeight="1">
      <c r="A492" s="366" t="s">
        <v>4396</v>
      </c>
      <c r="B492" s="408" t="s">
        <v>0</v>
      </c>
      <c r="C492" s="408" t="s">
        <v>2300</v>
      </c>
      <c r="D492" s="408" t="s">
        <v>2304</v>
      </c>
      <c r="E492" s="409" t="s">
        <v>1860</v>
      </c>
      <c r="F492" s="410">
        <v>100</v>
      </c>
      <c r="G492" s="410">
        <f>[5]내역서!F492</f>
        <v>100</v>
      </c>
      <c r="H492" s="410">
        <f>G492</f>
        <v>100</v>
      </c>
      <c r="I492" s="410">
        <f>내역서!F492</f>
        <v>0</v>
      </c>
      <c r="J492" s="411">
        <v>202115.6</v>
      </c>
      <c r="K492" s="412">
        <f>INT($I492*J492)</f>
        <v>0</v>
      </c>
      <c r="L492" s="411">
        <v>201572.8</v>
      </c>
      <c r="M492" s="412">
        <f>INT($I492*L492)</f>
        <v>0</v>
      </c>
      <c r="N492" s="411">
        <v>0</v>
      </c>
      <c r="O492" s="412">
        <f>INT($I492*N492)</f>
        <v>0</v>
      </c>
      <c r="P492" s="411">
        <f>+J492+L492+N492</f>
        <v>403688.4</v>
      </c>
      <c r="Q492" s="412">
        <f>K492+M492+O492</f>
        <v>0</v>
      </c>
      <c r="R492" s="412"/>
      <c r="S492" s="412"/>
      <c r="T492" s="412"/>
      <c r="U492" s="409" t="s">
        <v>0</v>
      </c>
      <c r="V492" s="617" t="str">
        <f>+IF(I492&lt;0,"ng","")</f>
        <v/>
      </c>
      <c r="W492" s="617"/>
    </row>
    <row r="493" spans="1:23" ht="24" hidden="1" customHeight="1">
      <c r="A493" s="372" t="s">
        <v>4404</v>
      </c>
      <c r="B493" s="413" t="s">
        <v>0</v>
      </c>
      <c r="C493" s="413" t="s">
        <v>803</v>
      </c>
      <c r="D493" s="413" t="s">
        <v>806</v>
      </c>
      <c r="E493" s="414" t="s">
        <v>729</v>
      </c>
      <c r="F493" s="415">
        <v>100</v>
      </c>
      <c r="G493" s="415">
        <f>[5]내역서!F493</f>
        <v>100</v>
      </c>
      <c r="H493" s="415">
        <f t="shared" si="821"/>
        <v>100</v>
      </c>
      <c r="I493" s="415">
        <f>내역서!F493</f>
        <v>0</v>
      </c>
      <c r="J493" s="416">
        <v>202115.6</v>
      </c>
      <c r="K493" s="417">
        <f t="shared" si="822"/>
        <v>0</v>
      </c>
      <c r="L493" s="416">
        <v>201572.8</v>
      </c>
      <c r="M493" s="417">
        <f t="shared" si="823"/>
        <v>0</v>
      </c>
      <c r="N493" s="416">
        <v>0</v>
      </c>
      <c r="O493" s="417">
        <f t="shared" si="824"/>
        <v>0</v>
      </c>
      <c r="P493" s="416">
        <f t="shared" si="825"/>
        <v>403688.4</v>
      </c>
      <c r="Q493" s="417">
        <f t="shared" si="791"/>
        <v>0</v>
      </c>
      <c r="R493" s="417">
        <f t="shared" ref="R493" si="859">I493-I492</f>
        <v>0</v>
      </c>
      <c r="S493" s="417">
        <f t="shared" ref="S493:T493" si="860">P493-P492</f>
        <v>0</v>
      </c>
      <c r="T493" s="417">
        <f t="shared" si="860"/>
        <v>0</v>
      </c>
      <c r="U493" s="414"/>
      <c r="V493" s="619" t="str">
        <f t="shared" ref="V493" si="861">+IF(I493&lt;0,"ng","")</f>
        <v/>
      </c>
      <c r="W493" s="619"/>
    </row>
    <row r="494" spans="1:23" s="401" customFormat="1" ht="24" hidden="1" customHeight="1">
      <c r="A494" s="366" t="s">
        <v>4331</v>
      </c>
      <c r="B494" s="408" t="s">
        <v>0</v>
      </c>
      <c r="C494" s="408" t="s">
        <v>2300</v>
      </c>
      <c r="D494" s="408" t="s">
        <v>2301</v>
      </c>
      <c r="E494" s="409" t="s">
        <v>1860</v>
      </c>
      <c r="F494" s="410">
        <v>91</v>
      </c>
      <c r="G494" s="410">
        <f>[5]내역서!F494</f>
        <v>19</v>
      </c>
      <c r="H494" s="410">
        <f>G494</f>
        <v>19</v>
      </c>
      <c r="I494" s="410">
        <f>내역서!F494</f>
        <v>0</v>
      </c>
      <c r="J494" s="411">
        <v>61794.2</v>
      </c>
      <c r="K494" s="412">
        <f>INT($I494*J494)</f>
        <v>0</v>
      </c>
      <c r="L494" s="411">
        <v>126684</v>
      </c>
      <c r="M494" s="412">
        <f>INT($I494*L494)</f>
        <v>0</v>
      </c>
      <c r="N494" s="411">
        <v>0</v>
      </c>
      <c r="O494" s="412">
        <f>INT($I494*N494)</f>
        <v>0</v>
      </c>
      <c r="P494" s="411">
        <f>+J494+L494+N494</f>
        <v>188478.2</v>
      </c>
      <c r="Q494" s="412">
        <f>K494+M494+O494</f>
        <v>0</v>
      </c>
      <c r="R494" s="412"/>
      <c r="S494" s="412"/>
      <c r="T494" s="412"/>
      <c r="U494" s="409" t="s">
        <v>0</v>
      </c>
      <c r="V494" s="617" t="str">
        <f>+IF(I494&lt;0,"ng","")</f>
        <v/>
      </c>
      <c r="W494" s="617"/>
    </row>
    <row r="495" spans="1:23" ht="24" hidden="1" customHeight="1">
      <c r="A495" s="372" t="s">
        <v>4405</v>
      </c>
      <c r="B495" s="413" t="s">
        <v>0</v>
      </c>
      <c r="C495" s="413" t="s">
        <v>803</v>
      </c>
      <c r="D495" s="413" t="s">
        <v>804</v>
      </c>
      <c r="E495" s="414" t="s">
        <v>729</v>
      </c>
      <c r="F495" s="415">
        <v>91</v>
      </c>
      <c r="G495" s="415">
        <f>[5]내역서!F495</f>
        <v>19</v>
      </c>
      <c r="H495" s="415">
        <f t="shared" si="821"/>
        <v>19</v>
      </c>
      <c r="I495" s="415">
        <f>내역서!F495</f>
        <v>0</v>
      </c>
      <c r="J495" s="416">
        <v>61794.2</v>
      </c>
      <c r="K495" s="417">
        <f t="shared" si="822"/>
        <v>0</v>
      </c>
      <c r="L495" s="416">
        <v>126684</v>
      </c>
      <c r="M495" s="417">
        <f t="shared" si="823"/>
        <v>0</v>
      </c>
      <c r="N495" s="416">
        <v>0</v>
      </c>
      <c r="O495" s="417">
        <f t="shared" si="824"/>
        <v>0</v>
      </c>
      <c r="P495" s="416">
        <f t="shared" si="825"/>
        <v>188478.2</v>
      </c>
      <c r="Q495" s="417">
        <f t="shared" si="791"/>
        <v>0</v>
      </c>
      <c r="R495" s="417">
        <f t="shared" ref="R495" si="862">I495-I494</f>
        <v>0</v>
      </c>
      <c r="S495" s="417">
        <f t="shared" ref="S495:T495" si="863">P495-P494</f>
        <v>0</v>
      </c>
      <c r="T495" s="417">
        <f t="shared" si="863"/>
        <v>0</v>
      </c>
      <c r="U495" s="414"/>
      <c r="V495" s="619" t="str">
        <f t="shared" ref="V495" si="864">+IF(I495&lt;0,"ng","")</f>
        <v/>
      </c>
      <c r="W495" s="619"/>
    </row>
    <row r="496" spans="1:23" s="401" customFormat="1" ht="24" hidden="1" customHeight="1">
      <c r="A496" s="366" t="s">
        <v>4406</v>
      </c>
      <c r="B496" s="408" t="s">
        <v>0</v>
      </c>
      <c r="C496" s="408" t="s">
        <v>2308</v>
      </c>
      <c r="D496" s="408" t="s">
        <v>2331</v>
      </c>
      <c r="E496" s="409" t="s">
        <v>1860</v>
      </c>
      <c r="F496" s="410">
        <v>91</v>
      </c>
      <c r="G496" s="410">
        <f>[5]내역서!F496</f>
        <v>19</v>
      </c>
      <c r="H496" s="410">
        <f>G496</f>
        <v>19</v>
      </c>
      <c r="I496" s="410">
        <f>내역서!F496</f>
        <v>0</v>
      </c>
      <c r="J496" s="411">
        <v>0</v>
      </c>
      <c r="K496" s="412">
        <f>INT($I496*J496)</f>
        <v>0</v>
      </c>
      <c r="L496" s="411">
        <v>0</v>
      </c>
      <c r="M496" s="412">
        <f>INT($I496*L496)</f>
        <v>0</v>
      </c>
      <c r="N496" s="411">
        <v>73044.600000000006</v>
      </c>
      <c r="O496" s="412">
        <f>INT($I496*N496)</f>
        <v>0</v>
      </c>
      <c r="P496" s="411">
        <f>+J496+L496+N496</f>
        <v>73044.600000000006</v>
      </c>
      <c r="Q496" s="412">
        <f>K496+M496+O496</f>
        <v>0</v>
      </c>
      <c r="R496" s="412"/>
      <c r="S496" s="412"/>
      <c r="T496" s="412"/>
      <c r="U496" s="409" t="s">
        <v>0</v>
      </c>
      <c r="V496" s="617" t="str">
        <f>+IF(I496&lt;0,"ng","")</f>
        <v/>
      </c>
      <c r="W496" s="617"/>
    </row>
    <row r="497" spans="1:23" ht="24" hidden="1" customHeight="1">
      <c r="A497" s="372" t="s">
        <v>4404</v>
      </c>
      <c r="B497" s="413" t="s">
        <v>0</v>
      </c>
      <c r="C497" s="413" t="s">
        <v>807</v>
      </c>
      <c r="D497" s="413" t="s">
        <v>820</v>
      </c>
      <c r="E497" s="414" t="s">
        <v>729</v>
      </c>
      <c r="F497" s="415">
        <v>91</v>
      </c>
      <c r="G497" s="415">
        <f>[5]내역서!F497</f>
        <v>19</v>
      </c>
      <c r="H497" s="415">
        <f t="shared" si="821"/>
        <v>19</v>
      </c>
      <c r="I497" s="415">
        <f>내역서!F497</f>
        <v>0</v>
      </c>
      <c r="J497" s="416">
        <v>0</v>
      </c>
      <c r="K497" s="417">
        <f t="shared" si="822"/>
        <v>0</v>
      </c>
      <c r="L497" s="416">
        <v>0</v>
      </c>
      <c r="M497" s="417">
        <f t="shared" si="823"/>
        <v>0</v>
      </c>
      <c r="N497" s="416">
        <v>73044.600000000006</v>
      </c>
      <c r="O497" s="417">
        <f t="shared" si="824"/>
        <v>0</v>
      </c>
      <c r="P497" s="416">
        <f t="shared" si="825"/>
        <v>73044.600000000006</v>
      </c>
      <c r="Q497" s="417">
        <f t="shared" si="791"/>
        <v>0</v>
      </c>
      <c r="R497" s="417">
        <f t="shared" ref="R497" si="865">I497-I496</f>
        <v>0</v>
      </c>
      <c r="S497" s="417">
        <f t="shared" ref="S497:T497" si="866">P497-P496</f>
        <v>0</v>
      </c>
      <c r="T497" s="417">
        <f t="shared" si="866"/>
        <v>0</v>
      </c>
      <c r="U497" s="414"/>
      <c r="V497" s="619" t="str">
        <f t="shared" ref="V497" si="867">+IF(I497&lt;0,"ng","")</f>
        <v/>
      </c>
      <c r="W497" s="619"/>
    </row>
    <row r="498" spans="1:23" s="401" customFormat="1" ht="24" hidden="1" customHeight="1">
      <c r="A498" s="366" t="s">
        <v>4406</v>
      </c>
      <c r="B498" s="408" t="s">
        <v>0</v>
      </c>
      <c r="C498" s="408" t="s">
        <v>2308</v>
      </c>
      <c r="D498" s="408" t="s">
        <v>2332</v>
      </c>
      <c r="E498" s="409" t="s">
        <v>1860</v>
      </c>
      <c r="F498" s="410">
        <v>100</v>
      </c>
      <c r="G498" s="410">
        <f>[5]내역서!F498</f>
        <v>100</v>
      </c>
      <c r="H498" s="410">
        <f>G498</f>
        <v>100</v>
      </c>
      <c r="I498" s="410">
        <f>내역서!F498</f>
        <v>0</v>
      </c>
      <c r="J498" s="411">
        <v>0</v>
      </c>
      <c r="K498" s="412">
        <f>INT($I498*J498)</f>
        <v>0</v>
      </c>
      <c r="L498" s="411">
        <v>0</v>
      </c>
      <c r="M498" s="412">
        <f>INT($I498*L498)</f>
        <v>0</v>
      </c>
      <c r="N498" s="411">
        <v>87607.5</v>
      </c>
      <c r="O498" s="412">
        <f>INT($I498*N498)</f>
        <v>0</v>
      </c>
      <c r="P498" s="411">
        <f>+J498+L498+N498</f>
        <v>87607.5</v>
      </c>
      <c r="Q498" s="412">
        <f>K498+M498+O498</f>
        <v>0</v>
      </c>
      <c r="R498" s="412"/>
      <c r="S498" s="412"/>
      <c r="T498" s="412"/>
      <c r="U498" s="409" t="s">
        <v>0</v>
      </c>
      <c r="V498" s="617" t="str">
        <f>+IF(I498&lt;0,"ng","")</f>
        <v/>
      </c>
      <c r="W498" s="617"/>
    </row>
    <row r="499" spans="1:23" ht="24" hidden="1" customHeight="1">
      <c r="A499" s="372" t="s">
        <v>4404</v>
      </c>
      <c r="B499" s="413" t="s">
        <v>0</v>
      </c>
      <c r="C499" s="413" t="s">
        <v>807</v>
      </c>
      <c r="D499" s="413" t="s">
        <v>821</v>
      </c>
      <c r="E499" s="414" t="s">
        <v>729</v>
      </c>
      <c r="F499" s="415">
        <v>100</v>
      </c>
      <c r="G499" s="415">
        <f>[5]내역서!F499</f>
        <v>100</v>
      </c>
      <c r="H499" s="415">
        <f t="shared" si="821"/>
        <v>100</v>
      </c>
      <c r="I499" s="415">
        <f>내역서!F499</f>
        <v>0</v>
      </c>
      <c r="J499" s="416">
        <v>0</v>
      </c>
      <c r="K499" s="417">
        <f t="shared" si="822"/>
        <v>0</v>
      </c>
      <c r="L499" s="416">
        <v>0</v>
      </c>
      <c r="M499" s="417">
        <f t="shared" si="823"/>
        <v>0</v>
      </c>
      <c r="N499" s="416">
        <v>87607.5</v>
      </c>
      <c r="O499" s="417">
        <f t="shared" si="824"/>
        <v>0</v>
      </c>
      <c r="P499" s="416">
        <f t="shared" si="825"/>
        <v>87607.5</v>
      </c>
      <c r="Q499" s="417">
        <f t="shared" si="791"/>
        <v>0</v>
      </c>
      <c r="R499" s="417">
        <f t="shared" ref="R499" si="868">I499-I498</f>
        <v>0</v>
      </c>
      <c r="S499" s="417">
        <f t="shared" ref="S499:T499" si="869">P499-P498</f>
        <v>0</v>
      </c>
      <c r="T499" s="417">
        <f t="shared" si="869"/>
        <v>0</v>
      </c>
      <c r="U499" s="414"/>
      <c r="V499" s="619" t="str">
        <f t="shared" ref="V499" si="870">+IF(I499&lt;0,"ng","")</f>
        <v/>
      </c>
      <c r="W499" s="619"/>
    </row>
    <row r="500" spans="1:23" s="401" customFormat="1" ht="24" hidden="1" customHeight="1">
      <c r="A500" s="366" t="s">
        <v>4406</v>
      </c>
      <c r="B500" s="408" t="s">
        <v>0</v>
      </c>
      <c r="C500" s="408" t="s">
        <v>2334</v>
      </c>
      <c r="D500" s="408" t="s">
        <v>2335</v>
      </c>
      <c r="E500" s="409" t="s">
        <v>1860</v>
      </c>
      <c r="F500" s="410">
        <v>13</v>
      </c>
      <c r="G500" s="410">
        <f>[5]내역서!F500</f>
        <v>17</v>
      </c>
      <c r="H500" s="410">
        <f>G500</f>
        <v>17</v>
      </c>
      <c r="I500" s="410">
        <f>내역서!F500</f>
        <v>0</v>
      </c>
      <c r="J500" s="411">
        <v>371.9</v>
      </c>
      <c r="K500" s="412">
        <f>INT($I500*J500)</f>
        <v>0</v>
      </c>
      <c r="L500" s="411">
        <v>18229.2</v>
      </c>
      <c r="M500" s="412">
        <f>INT($I500*L500)</f>
        <v>0</v>
      </c>
      <c r="N500" s="411">
        <v>0</v>
      </c>
      <c r="O500" s="412">
        <f>INT($I500*N500)</f>
        <v>0</v>
      </c>
      <c r="P500" s="411">
        <f>+J500+L500+N500</f>
        <v>18601.100000000002</v>
      </c>
      <c r="Q500" s="412">
        <f>K500+M500+O500</f>
        <v>0</v>
      </c>
      <c r="R500" s="412"/>
      <c r="S500" s="412"/>
      <c r="T500" s="412"/>
      <c r="U500" s="409" t="s">
        <v>0</v>
      </c>
      <c r="V500" s="617" t="str">
        <f>+IF(I500&lt;0,"ng","")</f>
        <v/>
      </c>
      <c r="W500" s="617"/>
    </row>
    <row r="501" spans="1:23" ht="24" hidden="1" customHeight="1">
      <c r="A501" s="372" t="s">
        <v>4324</v>
      </c>
      <c r="B501" s="413" t="s">
        <v>0</v>
      </c>
      <c r="C501" s="413" t="s">
        <v>822</v>
      </c>
      <c r="D501" s="413" t="s">
        <v>823</v>
      </c>
      <c r="E501" s="414" t="s">
        <v>729</v>
      </c>
      <c r="F501" s="415">
        <v>13</v>
      </c>
      <c r="G501" s="415">
        <f>[5]내역서!F501</f>
        <v>17</v>
      </c>
      <c r="H501" s="415">
        <f t="shared" si="821"/>
        <v>17</v>
      </c>
      <c r="I501" s="415">
        <f>내역서!F501</f>
        <v>0</v>
      </c>
      <c r="J501" s="416">
        <v>371.9</v>
      </c>
      <c r="K501" s="417">
        <f t="shared" si="822"/>
        <v>0</v>
      </c>
      <c r="L501" s="416">
        <v>18229.2</v>
      </c>
      <c r="M501" s="417">
        <f t="shared" si="823"/>
        <v>0</v>
      </c>
      <c r="N501" s="416">
        <v>0</v>
      </c>
      <c r="O501" s="417">
        <f t="shared" si="824"/>
        <v>0</v>
      </c>
      <c r="P501" s="416">
        <f t="shared" si="825"/>
        <v>18601.100000000002</v>
      </c>
      <c r="Q501" s="417">
        <f t="shared" si="791"/>
        <v>0</v>
      </c>
      <c r="R501" s="417">
        <f t="shared" ref="R501" si="871">I501-I500</f>
        <v>0</v>
      </c>
      <c r="S501" s="417">
        <f t="shared" ref="S501:T501" si="872">P501-P500</f>
        <v>0</v>
      </c>
      <c r="T501" s="417">
        <f t="shared" si="872"/>
        <v>0</v>
      </c>
      <c r="U501" s="414"/>
      <c r="V501" s="619" t="str">
        <f t="shared" ref="V501" si="873">+IF(I501&lt;0,"ng","")</f>
        <v/>
      </c>
      <c r="W501" s="619"/>
    </row>
    <row r="502" spans="1:23" s="401" customFormat="1" ht="24" hidden="1" customHeight="1">
      <c r="A502" s="366" t="s">
        <v>4322</v>
      </c>
      <c r="B502" s="408" t="s">
        <v>0</v>
      </c>
      <c r="C502" s="408" t="s">
        <v>2336</v>
      </c>
      <c r="D502" s="408" t="s">
        <v>2335</v>
      </c>
      <c r="E502" s="409" t="s">
        <v>2235</v>
      </c>
      <c r="F502" s="410">
        <v>13</v>
      </c>
      <c r="G502" s="410">
        <f>[5]내역서!F502</f>
        <v>15</v>
      </c>
      <c r="H502" s="410">
        <f>G502</f>
        <v>15</v>
      </c>
      <c r="I502" s="410">
        <f>내역서!F502</f>
        <v>0</v>
      </c>
      <c r="J502" s="411">
        <v>7897.3</v>
      </c>
      <c r="K502" s="412">
        <f>INT($I502*J502)</f>
        <v>0</v>
      </c>
      <c r="L502" s="411">
        <v>34643.800000000003</v>
      </c>
      <c r="M502" s="412">
        <f>INT($I502*L502)</f>
        <v>0</v>
      </c>
      <c r="N502" s="411">
        <v>6950.1</v>
      </c>
      <c r="O502" s="412">
        <f>INT($I502*N502)</f>
        <v>0</v>
      </c>
      <c r="P502" s="411">
        <f>+J502+L502+N502</f>
        <v>49491.200000000004</v>
      </c>
      <c r="Q502" s="412">
        <f>K502+M502+O502</f>
        <v>0</v>
      </c>
      <c r="R502" s="412"/>
      <c r="S502" s="412"/>
      <c r="T502" s="412"/>
      <c r="U502" s="409" t="s">
        <v>0</v>
      </c>
      <c r="V502" s="617" t="str">
        <f>+IF(I502&lt;0,"ng","")</f>
        <v/>
      </c>
      <c r="W502" s="617"/>
    </row>
    <row r="503" spans="1:23" ht="24" hidden="1" customHeight="1">
      <c r="A503" s="372" t="s">
        <v>4324</v>
      </c>
      <c r="B503" s="413" t="s">
        <v>0</v>
      </c>
      <c r="C503" s="413" t="s">
        <v>824</v>
      </c>
      <c r="D503" s="413" t="s">
        <v>823</v>
      </c>
      <c r="E503" s="414" t="s">
        <v>768</v>
      </c>
      <c r="F503" s="415">
        <v>13</v>
      </c>
      <c r="G503" s="415">
        <f>[5]내역서!F503</f>
        <v>15</v>
      </c>
      <c r="H503" s="415">
        <f t="shared" si="821"/>
        <v>15</v>
      </c>
      <c r="I503" s="415">
        <f>내역서!F503</f>
        <v>0</v>
      </c>
      <c r="J503" s="416">
        <v>7897.3</v>
      </c>
      <c r="K503" s="417">
        <f t="shared" ref="K503:K533" si="874">INT($I503*J503)</f>
        <v>0</v>
      </c>
      <c r="L503" s="416">
        <v>34643.800000000003</v>
      </c>
      <c r="M503" s="417">
        <f t="shared" ref="M503:M533" si="875">INT($I503*L503)</f>
        <v>0</v>
      </c>
      <c r="N503" s="416">
        <v>6950.1</v>
      </c>
      <c r="O503" s="417">
        <f t="shared" ref="O503:O533" si="876">INT($I503*N503)</f>
        <v>0</v>
      </c>
      <c r="P503" s="416">
        <f t="shared" si="825"/>
        <v>49491.200000000004</v>
      </c>
      <c r="Q503" s="417">
        <f t="shared" si="791"/>
        <v>0</v>
      </c>
      <c r="R503" s="417">
        <f t="shared" ref="R503" si="877">I503-I502</f>
        <v>0</v>
      </c>
      <c r="S503" s="417">
        <f t="shared" ref="S503:T503" si="878">P503-P502</f>
        <v>0</v>
      </c>
      <c r="T503" s="417">
        <f t="shared" si="878"/>
        <v>0</v>
      </c>
      <c r="U503" s="414"/>
      <c r="V503" s="619" t="str">
        <f t="shared" ref="V503" si="879">+IF(I503&lt;0,"ng","")</f>
        <v/>
      </c>
      <c r="W503" s="619"/>
    </row>
    <row r="504" spans="1:23" s="431" customFormat="1" ht="24" hidden="1" customHeight="1">
      <c r="A504" s="366" t="s">
        <v>4407</v>
      </c>
      <c r="B504" s="408" t="s">
        <v>0</v>
      </c>
      <c r="C504" s="408" t="s">
        <v>2265</v>
      </c>
      <c r="D504" s="408" t="s">
        <v>2203</v>
      </c>
      <c r="E504" s="409" t="s">
        <v>1860</v>
      </c>
      <c r="F504" s="410">
        <v>2</v>
      </c>
      <c r="G504" s="410">
        <f>[5]내역서!F504</f>
        <v>2</v>
      </c>
      <c r="H504" s="410">
        <f>G504</f>
        <v>2</v>
      </c>
      <c r="I504" s="410">
        <f>내역서!F504</f>
        <v>0</v>
      </c>
      <c r="J504" s="411">
        <v>13204.7</v>
      </c>
      <c r="K504" s="412">
        <f>INT($I504*J504)</f>
        <v>0</v>
      </c>
      <c r="L504" s="411">
        <v>26136.799999999999</v>
      </c>
      <c r="M504" s="412">
        <f>INT($I504*L504)</f>
        <v>0</v>
      </c>
      <c r="N504" s="411">
        <v>0</v>
      </c>
      <c r="O504" s="412">
        <f>INT($I504*N504)</f>
        <v>0</v>
      </c>
      <c r="P504" s="411">
        <f>+J504+L504+N504</f>
        <v>39341.5</v>
      </c>
      <c r="Q504" s="412">
        <f>K504+M504+O504</f>
        <v>0</v>
      </c>
      <c r="R504" s="412"/>
      <c r="S504" s="412"/>
      <c r="T504" s="412"/>
      <c r="U504" s="409" t="s">
        <v>0</v>
      </c>
      <c r="V504" s="617" t="str">
        <f>+IF(I504&lt;0,"ng","")</f>
        <v/>
      </c>
      <c r="W504" s="617"/>
    </row>
    <row r="505" spans="1:23" s="72" customFormat="1" ht="24" hidden="1" customHeight="1">
      <c r="A505" s="372" t="s">
        <v>4324</v>
      </c>
      <c r="B505" s="413" t="s">
        <v>0</v>
      </c>
      <c r="C505" s="413" t="s">
        <v>792</v>
      </c>
      <c r="D505" s="413" t="s">
        <v>747</v>
      </c>
      <c r="E505" s="414" t="s">
        <v>729</v>
      </c>
      <c r="F505" s="415">
        <v>2</v>
      </c>
      <c r="G505" s="415">
        <f>[5]내역서!F505</f>
        <v>2</v>
      </c>
      <c r="H505" s="415">
        <f t="shared" si="821"/>
        <v>2</v>
      </c>
      <c r="I505" s="415">
        <f>내역서!F505</f>
        <v>0</v>
      </c>
      <c r="J505" s="416">
        <v>13204.7</v>
      </c>
      <c r="K505" s="417">
        <f t="shared" si="874"/>
        <v>0</v>
      </c>
      <c r="L505" s="416">
        <v>26136.799999999999</v>
      </c>
      <c r="M505" s="417">
        <f t="shared" si="875"/>
        <v>0</v>
      </c>
      <c r="N505" s="416">
        <v>0</v>
      </c>
      <c r="O505" s="417">
        <f t="shared" si="876"/>
        <v>0</v>
      </c>
      <c r="P505" s="416">
        <f t="shared" si="825"/>
        <v>39341.5</v>
      </c>
      <c r="Q505" s="417">
        <f t="shared" si="791"/>
        <v>0</v>
      </c>
      <c r="R505" s="417">
        <f t="shared" ref="R505" si="880">I505-I504</f>
        <v>0</v>
      </c>
      <c r="S505" s="417">
        <f t="shared" ref="S505:T505" si="881">P505-P504</f>
        <v>0</v>
      </c>
      <c r="T505" s="417">
        <f t="shared" si="881"/>
        <v>0</v>
      </c>
      <c r="U505" s="414"/>
      <c r="V505" s="619" t="str">
        <f t="shared" ref="V505" si="882">+IF(I505&lt;0,"ng","")</f>
        <v/>
      </c>
      <c r="W505" s="619"/>
    </row>
    <row r="506" spans="1:23" s="401" customFormat="1" ht="24" hidden="1" customHeight="1">
      <c r="A506" s="366" t="s">
        <v>4322</v>
      </c>
      <c r="B506" s="408" t="s">
        <v>0</v>
      </c>
      <c r="C506" s="408" t="s">
        <v>2336</v>
      </c>
      <c r="D506" s="408" t="s">
        <v>2335</v>
      </c>
      <c r="E506" s="409" t="s">
        <v>2235</v>
      </c>
      <c r="F506" s="410">
        <v>2</v>
      </c>
      <c r="G506" s="410">
        <f>[5]내역서!F506</f>
        <v>2</v>
      </c>
      <c r="H506" s="410">
        <f>G506</f>
        <v>2</v>
      </c>
      <c r="I506" s="410">
        <f>내역서!F506</f>
        <v>0</v>
      </c>
      <c r="J506" s="411">
        <v>7897.3</v>
      </c>
      <c r="K506" s="412">
        <f>INT($I506*J506)</f>
        <v>0</v>
      </c>
      <c r="L506" s="411">
        <v>34643.800000000003</v>
      </c>
      <c r="M506" s="412">
        <f>INT($I506*L506)</f>
        <v>0</v>
      </c>
      <c r="N506" s="411">
        <v>6950.1</v>
      </c>
      <c r="O506" s="412">
        <f>INT($I506*N506)</f>
        <v>0</v>
      </c>
      <c r="P506" s="411">
        <f>+J506+L506+N506</f>
        <v>49491.200000000004</v>
      </c>
      <c r="Q506" s="412">
        <f>K506+M506+O506</f>
        <v>0</v>
      </c>
      <c r="R506" s="412"/>
      <c r="S506" s="412"/>
      <c r="T506" s="412"/>
      <c r="U506" s="409" t="s">
        <v>0</v>
      </c>
      <c r="V506" s="617" t="str">
        <f>+IF(I506&lt;0,"ng","")</f>
        <v/>
      </c>
      <c r="W506" s="617"/>
    </row>
    <row r="507" spans="1:23" ht="24" hidden="1" customHeight="1">
      <c r="A507" s="372" t="s">
        <v>4324</v>
      </c>
      <c r="B507" s="413" t="s">
        <v>0</v>
      </c>
      <c r="C507" s="413" t="s">
        <v>824</v>
      </c>
      <c r="D507" s="413" t="s">
        <v>823</v>
      </c>
      <c r="E507" s="414" t="s">
        <v>768</v>
      </c>
      <c r="F507" s="415">
        <v>2</v>
      </c>
      <c r="G507" s="415">
        <f>[5]내역서!F507</f>
        <v>2</v>
      </c>
      <c r="H507" s="415">
        <f t="shared" si="821"/>
        <v>2</v>
      </c>
      <c r="I507" s="415">
        <f>내역서!F507</f>
        <v>0</v>
      </c>
      <c r="J507" s="416">
        <v>7897.3</v>
      </c>
      <c r="K507" s="417">
        <f t="shared" si="874"/>
        <v>0</v>
      </c>
      <c r="L507" s="416">
        <v>34643.800000000003</v>
      </c>
      <c r="M507" s="417">
        <f t="shared" si="875"/>
        <v>0</v>
      </c>
      <c r="N507" s="416">
        <v>6950.1</v>
      </c>
      <c r="O507" s="417">
        <f t="shared" si="876"/>
        <v>0</v>
      </c>
      <c r="P507" s="416">
        <f t="shared" si="825"/>
        <v>49491.200000000004</v>
      </c>
      <c r="Q507" s="417">
        <f t="shared" si="791"/>
        <v>0</v>
      </c>
      <c r="R507" s="417">
        <f t="shared" ref="R507" si="883">I507-I506</f>
        <v>0</v>
      </c>
      <c r="S507" s="417">
        <f t="shared" ref="S507:T507" si="884">P507-P506</f>
        <v>0</v>
      </c>
      <c r="T507" s="417">
        <f t="shared" si="884"/>
        <v>0</v>
      </c>
      <c r="U507" s="414"/>
      <c r="V507" s="619" t="str">
        <f t="shared" ref="V507" si="885">+IF(I507&lt;0,"ng","")</f>
        <v/>
      </c>
      <c r="W507" s="619"/>
    </row>
    <row r="508" spans="1:23" s="401" customFormat="1" ht="24" hidden="1" customHeight="1">
      <c r="A508" s="366" t="s">
        <v>4322</v>
      </c>
      <c r="B508" s="408" t="s">
        <v>0</v>
      </c>
      <c r="C508" s="408" t="s">
        <v>2337</v>
      </c>
      <c r="D508" s="408" t="s">
        <v>33</v>
      </c>
      <c r="E508" s="409" t="s">
        <v>1860</v>
      </c>
      <c r="F508" s="410">
        <v>9</v>
      </c>
      <c r="G508" s="410">
        <f>[5]내역서!F508</f>
        <v>9</v>
      </c>
      <c r="H508" s="410">
        <f>G508</f>
        <v>9</v>
      </c>
      <c r="I508" s="410">
        <f>내역서!F508</f>
        <v>0</v>
      </c>
      <c r="J508" s="411">
        <v>585.29999999999995</v>
      </c>
      <c r="K508" s="412">
        <f>INT($I508*J508)</f>
        <v>0</v>
      </c>
      <c r="L508" s="411">
        <v>29654.799999999999</v>
      </c>
      <c r="M508" s="412">
        <f>INT($I508*L508)</f>
        <v>0</v>
      </c>
      <c r="N508" s="411">
        <v>975.1</v>
      </c>
      <c r="O508" s="412">
        <f>INT($I508*N508)</f>
        <v>0</v>
      </c>
      <c r="P508" s="411">
        <f>+J508+L508+N508</f>
        <v>31215.199999999997</v>
      </c>
      <c r="Q508" s="412">
        <f>K508+M508+O508</f>
        <v>0</v>
      </c>
      <c r="R508" s="412"/>
      <c r="S508" s="412"/>
      <c r="T508" s="412"/>
      <c r="U508" s="409" t="s">
        <v>0</v>
      </c>
      <c r="V508" s="617" t="str">
        <f>+IF(I508&lt;0,"ng","")</f>
        <v/>
      </c>
      <c r="W508" s="617"/>
    </row>
    <row r="509" spans="1:23" ht="24" hidden="1" customHeight="1">
      <c r="A509" s="372" t="s">
        <v>4324</v>
      </c>
      <c r="B509" s="413" t="s">
        <v>0</v>
      </c>
      <c r="C509" s="413" t="s">
        <v>825</v>
      </c>
      <c r="D509" s="413" t="s">
        <v>33</v>
      </c>
      <c r="E509" s="414" t="s">
        <v>729</v>
      </c>
      <c r="F509" s="415">
        <v>9</v>
      </c>
      <c r="G509" s="415">
        <f>[5]내역서!F509</f>
        <v>9</v>
      </c>
      <c r="H509" s="415">
        <f t="shared" si="821"/>
        <v>9</v>
      </c>
      <c r="I509" s="415">
        <f>내역서!F509</f>
        <v>0</v>
      </c>
      <c r="J509" s="416">
        <v>585.29999999999995</v>
      </c>
      <c r="K509" s="417">
        <f t="shared" si="874"/>
        <v>0</v>
      </c>
      <c r="L509" s="416">
        <v>29654.799999999999</v>
      </c>
      <c r="M509" s="417">
        <f t="shared" si="875"/>
        <v>0</v>
      </c>
      <c r="N509" s="416">
        <v>975.1</v>
      </c>
      <c r="O509" s="417">
        <f t="shared" si="876"/>
        <v>0</v>
      </c>
      <c r="P509" s="416">
        <f t="shared" si="825"/>
        <v>31215.199999999997</v>
      </c>
      <c r="Q509" s="417">
        <f t="shared" si="791"/>
        <v>0</v>
      </c>
      <c r="R509" s="417">
        <f t="shared" ref="R509" si="886">I509-I508</f>
        <v>0</v>
      </c>
      <c r="S509" s="417">
        <f t="shared" ref="S509:T509" si="887">P509-P508</f>
        <v>0</v>
      </c>
      <c r="T509" s="417">
        <f t="shared" si="887"/>
        <v>0</v>
      </c>
      <c r="U509" s="414"/>
      <c r="V509" s="619" t="str">
        <f t="shared" ref="V509" si="888">+IF(I509&lt;0,"ng","")</f>
        <v/>
      </c>
      <c r="W509" s="619"/>
    </row>
    <row r="510" spans="1:23" s="401" customFormat="1" ht="24" hidden="1" customHeight="1">
      <c r="A510" s="366" t="s">
        <v>4407</v>
      </c>
      <c r="B510" s="408" t="s">
        <v>0</v>
      </c>
      <c r="C510" s="408" t="s">
        <v>2337</v>
      </c>
      <c r="D510" s="408" t="s">
        <v>34</v>
      </c>
      <c r="E510" s="409" t="s">
        <v>1860</v>
      </c>
      <c r="F510" s="410">
        <v>4</v>
      </c>
      <c r="G510" s="410">
        <f>[5]내역서!F510</f>
        <v>4</v>
      </c>
      <c r="H510" s="410">
        <f>G510</f>
        <v>4</v>
      </c>
      <c r="I510" s="410">
        <f>내역서!F510</f>
        <v>0</v>
      </c>
      <c r="J510" s="411">
        <v>3147.6</v>
      </c>
      <c r="K510" s="412">
        <f>INT($I510*J510)</f>
        <v>0</v>
      </c>
      <c r="L510" s="411">
        <v>29459.4</v>
      </c>
      <c r="M510" s="412">
        <f>INT($I510*L510)</f>
        <v>0</v>
      </c>
      <c r="N510" s="411">
        <v>4684</v>
      </c>
      <c r="O510" s="412">
        <f>INT($I510*N510)</f>
        <v>0</v>
      </c>
      <c r="P510" s="411">
        <f>+J510+L510+N510</f>
        <v>37291</v>
      </c>
      <c r="Q510" s="412">
        <f>K510+M510+O510</f>
        <v>0</v>
      </c>
      <c r="R510" s="412"/>
      <c r="S510" s="412"/>
      <c r="T510" s="412"/>
      <c r="U510" s="409" t="s">
        <v>0</v>
      </c>
      <c r="V510" s="617" t="str">
        <f>+IF(I510&lt;0,"ng","")</f>
        <v/>
      </c>
      <c r="W510" s="617"/>
    </row>
    <row r="511" spans="1:23" ht="24" hidden="1" customHeight="1">
      <c r="A511" s="372" t="s">
        <v>4324</v>
      </c>
      <c r="B511" s="413" t="s">
        <v>0</v>
      </c>
      <c r="C511" s="413" t="s">
        <v>825</v>
      </c>
      <c r="D511" s="413" t="s">
        <v>34</v>
      </c>
      <c r="E511" s="414" t="s">
        <v>729</v>
      </c>
      <c r="F511" s="415">
        <v>4</v>
      </c>
      <c r="G511" s="415">
        <f>[5]내역서!F511</f>
        <v>4</v>
      </c>
      <c r="H511" s="415">
        <f t="shared" si="821"/>
        <v>4</v>
      </c>
      <c r="I511" s="415">
        <f>내역서!F511</f>
        <v>0</v>
      </c>
      <c r="J511" s="416">
        <v>3147.6</v>
      </c>
      <c r="K511" s="417">
        <f t="shared" si="874"/>
        <v>0</v>
      </c>
      <c r="L511" s="416">
        <v>29459.4</v>
      </c>
      <c r="M511" s="417">
        <f t="shared" si="875"/>
        <v>0</v>
      </c>
      <c r="N511" s="416">
        <v>4684</v>
      </c>
      <c r="O511" s="417">
        <f t="shared" si="876"/>
        <v>0</v>
      </c>
      <c r="P511" s="416">
        <f t="shared" si="825"/>
        <v>37291</v>
      </c>
      <c r="Q511" s="417">
        <f t="shared" si="791"/>
        <v>0</v>
      </c>
      <c r="R511" s="417">
        <f t="shared" ref="R511" si="889">I511-I510</f>
        <v>0</v>
      </c>
      <c r="S511" s="417">
        <f t="shared" ref="S511:T511" si="890">P511-P510</f>
        <v>0</v>
      </c>
      <c r="T511" s="417">
        <f t="shared" si="890"/>
        <v>0</v>
      </c>
      <c r="U511" s="414"/>
      <c r="V511" s="619" t="str">
        <f t="shared" ref="V511" si="891">+IF(I511&lt;0,"ng","")</f>
        <v/>
      </c>
      <c r="W511" s="619"/>
    </row>
    <row r="512" spans="1:23" s="401" customFormat="1" ht="24" hidden="1" customHeight="1">
      <c r="A512" s="366" t="s">
        <v>2055</v>
      </c>
      <c r="B512" s="408" t="s">
        <v>0</v>
      </c>
      <c r="C512" s="408" t="s">
        <v>2338</v>
      </c>
      <c r="D512" s="408" t="s">
        <v>0</v>
      </c>
      <c r="E512" s="409" t="s">
        <v>22</v>
      </c>
      <c r="F512" s="410">
        <v>990</v>
      </c>
      <c r="G512" s="410">
        <f>[5]내역서!F512</f>
        <v>571.59</v>
      </c>
      <c r="H512" s="410">
        <f>G512</f>
        <v>571.59</v>
      </c>
      <c r="I512" s="410">
        <f>내역서!F512</f>
        <v>0</v>
      </c>
      <c r="J512" s="411">
        <v>0</v>
      </c>
      <c r="K512" s="412">
        <f>INT($I512*J512)</f>
        <v>0</v>
      </c>
      <c r="L512" s="411">
        <v>0</v>
      </c>
      <c r="M512" s="412">
        <f>INT($I512*L512)</f>
        <v>0</v>
      </c>
      <c r="N512" s="411">
        <v>12920.4</v>
      </c>
      <c r="O512" s="412">
        <f>INT($I512*N512)</f>
        <v>0</v>
      </c>
      <c r="P512" s="411">
        <f>+J512+L512+N512</f>
        <v>12920.4</v>
      </c>
      <c r="Q512" s="412">
        <f>K512+M512+O512</f>
        <v>0</v>
      </c>
      <c r="R512" s="412"/>
      <c r="S512" s="412"/>
      <c r="T512" s="412"/>
      <c r="U512" s="409" t="s">
        <v>0</v>
      </c>
      <c r="V512" s="617" t="str">
        <f>+IF(I512&lt;0,"ng","")</f>
        <v/>
      </c>
      <c r="W512" s="617"/>
    </row>
    <row r="513" spans="1:23" ht="24" hidden="1" customHeight="1">
      <c r="A513" s="372" t="s">
        <v>4408</v>
      </c>
      <c r="B513" s="413" t="s">
        <v>0</v>
      </c>
      <c r="C513" s="413" t="s">
        <v>826</v>
      </c>
      <c r="D513" s="413" t="s">
        <v>0</v>
      </c>
      <c r="E513" s="414" t="s">
        <v>22</v>
      </c>
      <c r="F513" s="415">
        <v>990</v>
      </c>
      <c r="G513" s="415">
        <f>[5]내역서!F513</f>
        <v>571.59</v>
      </c>
      <c r="H513" s="415">
        <f t="shared" si="821"/>
        <v>571.59</v>
      </c>
      <c r="I513" s="415">
        <f>내역서!F513</f>
        <v>0</v>
      </c>
      <c r="J513" s="416">
        <v>0</v>
      </c>
      <c r="K513" s="417">
        <f t="shared" si="874"/>
        <v>0</v>
      </c>
      <c r="L513" s="416">
        <v>0</v>
      </c>
      <c r="M513" s="417">
        <f t="shared" si="875"/>
        <v>0</v>
      </c>
      <c r="N513" s="416">
        <v>12920.4</v>
      </c>
      <c r="O513" s="417">
        <f t="shared" si="876"/>
        <v>0</v>
      </c>
      <c r="P513" s="416">
        <f t="shared" si="825"/>
        <v>12920.4</v>
      </c>
      <c r="Q513" s="417">
        <f t="shared" si="791"/>
        <v>0</v>
      </c>
      <c r="R513" s="417">
        <f t="shared" ref="R513" si="892">I513-I512</f>
        <v>0</v>
      </c>
      <c r="S513" s="417">
        <f t="shared" ref="S513:T513" si="893">P513-P512</f>
        <v>0</v>
      </c>
      <c r="T513" s="417">
        <f t="shared" si="893"/>
        <v>0</v>
      </c>
      <c r="U513" s="414"/>
      <c r="V513" s="619" t="str">
        <f t="shared" ref="V513" si="894">+IF(I513&lt;0,"ng","")</f>
        <v/>
      </c>
      <c r="W513" s="619"/>
    </row>
    <row r="514" spans="1:23" s="431" customFormat="1" ht="24" hidden="1" customHeight="1">
      <c r="A514" s="366" t="s">
        <v>2055</v>
      </c>
      <c r="B514" s="408" t="s">
        <v>0</v>
      </c>
      <c r="C514" s="408" t="s">
        <v>2339</v>
      </c>
      <c r="D514" s="408" t="s">
        <v>2340</v>
      </c>
      <c r="E514" s="409" t="s">
        <v>2341</v>
      </c>
      <c r="F514" s="410">
        <v>2</v>
      </c>
      <c r="G514" s="410">
        <f>[5]내역서!F514</f>
        <v>2</v>
      </c>
      <c r="H514" s="410">
        <f>G514</f>
        <v>2</v>
      </c>
      <c r="I514" s="410">
        <f>내역서!F514</f>
        <v>0</v>
      </c>
      <c r="J514" s="411">
        <v>0</v>
      </c>
      <c r="K514" s="412">
        <f>INT($I514*J514)</f>
        <v>0</v>
      </c>
      <c r="L514" s="411">
        <v>0</v>
      </c>
      <c r="M514" s="412">
        <f>INT($I514*L514)</f>
        <v>0</v>
      </c>
      <c r="N514" s="411">
        <v>494267.6</v>
      </c>
      <c r="O514" s="412">
        <f>INT($I514*N514)</f>
        <v>0</v>
      </c>
      <c r="P514" s="411">
        <f>+J514+L514+N514</f>
        <v>494267.6</v>
      </c>
      <c r="Q514" s="412">
        <f>K514+M514+O514</f>
        <v>0</v>
      </c>
      <c r="R514" s="412"/>
      <c r="S514" s="412"/>
      <c r="T514" s="412"/>
      <c r="U514" s="409" t="s">
        <v>0</v>
      </c>
      <c r="V514" s="617" t="str">
        <f>+IF(I514&lt;0,"ng","")</f>
        <v/>
      </c>
      <c r="W514" s="617"/>
    </row>
    <row r="515" spans="1:23" s="72" customFormat="1" ht="24" hidden="1" customHeight="1">
      <c r="A515" s="372" t="s">
        <v>4408</v>
      </c>
      <c r="B515" s="413" t="s">
        <v>0</v>
      </c>
      <c r="C515" s="413" t="s">
        <v>827</v>
      </c>
      <c r="D515" s="413" t="s">
        <v>828</v>
      </c>
      <c r="E515" s="414" t="s">
        <v>829</v>
      </c>
      <c r="F515" s="415">
        <v>2</v>
      </c>
      <c r="G515" s="415">
        <f>[5]내역서!F515</f>
        <v>2</v>
      </c>
      <c r="H515" s="415">
        <f t="shared" si="821"/>
        <v>2</v>
      </c>
      <c r="I515" s="415">
        <f>내역서!F515</f>
        <v>0</v>
      </c>
      <c r="J515" s="416">
        <v>0</v>
      </c>
      <c r="K515" s="417">
        <f t="shared" si="874"/>
        <v>0</v>
      </c>
      <c r="L515" s="416">
        <v>0</v>
      </c>
      <c r="M515" s="417">
        <f t="shared" si="875"/>
        <v>0</v>
      </c>
      <c r="N515" s="416">
        <v>494267.6</v>
      </c>
      <c r="O515" s="417">
        <f t="shared" si="876"/>
        <v>0</v>
      </c>
      <c r="P515" s="416">
        <f t="shared" si="825"/>
        <v>494267.6</v>
      </c>
      <c r="Q515" s="417">
        <f t="shared" si="791"/>
        <v>0</v>
      </c>
      <c r="R515" s="417">
        <f t="shared" ref="R515" si="895">I515-I514</f>
        <v>0</v>
      </c>
      <c r="S515" s="417">
        <f t="shared" ref="S515:T515" si="896">P515-P514</f>
        <v>0</v>
      </c>
      <c r="T515" s="417">
        <f t="shared" si="896"/>
        <v>0</v>
      </c>
      <c r="U515" s="414"/>
      <c r="V515" s="619" t="str">
        <f t="shared" ref="V515" si="897">+IF(I515&lt;0,"ng","")</f>
        <v/>
      </c>
      <c r="W515" s="619"/>
    </row>
    <row r="516" spans="1:23" s="431" customFormat="1" ht="24" hidden="1" customHeight="1">
      <c r="A516" s="366" t="s">
        <v>4409</v>
      </c>
      <c r="B516" s="408" t="s">
        <v>0</v>
      </c>
      <c r="C516" s="408" t="s">
        <v>2342</v>
      </c>
      <c r="D516" s="408" t="s">
        <v>2343</v>
      </c>
      <c r="E516" s="409" t="s">
        <v>22</v>
      </c>
      <c r="F516" s="410">
        <v>90</v>
      </c>
      <c r="G516" s="410">
        <f>[5]내역서!F516</f>
        <v>90</v>
      </c>
      <c r="H516" s="410">
        <f>G516</f>
        <v>90</v>
      </c>
      <c r="I516" s="410">
        <f>내역서!F516</f>
        <v>0</v>
      </c>
      <c r="J516" s="411">
        <v>327.10000000000002</v>
      </c>
      <c r="K516" s="412">
        <f>INT($I516*J516)</f>
        <v>0</v>
      </c>
      <c r="L516" s="411">
        <v>3093.7</v>
      </c>
      <c r="M516" s="412">
        <f>INT($I516*L516)</f>
        <v>0</v>
      </c>
      <c r="N516" s="411">
        <v>306.10000000000002</v>
      </c>
      <c r="O516" s="412">
        <f>INT($I516*N516)</f>
        <v>0</v>
      </c>
      <c r="P516" s="411">
        <f>+J516+L516+N516</f>
        <v>3726.8999999999996</v>
      </c>
      <c r="Q516" s="412">
        <f>K516+M516+O516</f>
        <v>0</v>
      </c>
      <c r="R516" s="412"/>
      <c r="S516" s="412"/>
      <c r="T516" s="412"/>
      <c r="U516" s="409" t="s">
        <v>0</v>
      </c>
      <c r="V516" s="617" t="str">
        <f>+IF(I516&lt;0,"ng","")</f>
        <v/>
      </c>
      <c r="W516" s="617"/>
    </row>
    <row r="517" spans="1:23" s="72" customFormat="1" ht="24" hidden="1" customHeight="1">
      <c r="A517" s="372" t="s">
        <v>4350</v>
      </c>
      <c r="B517" s="413" t="s">
        <v>0</v>
      </c>
      <c r="C517" s="413" t="s">
        <v>830</v>
      </c>
      <c r="D517" s="413" t="s">
        <v>831</v>
      </c>
      <c r="E517" s="414" t="s">
        <v>22</v>
      </c>
      <c r="F517" s="415">
        <v>90</v>
      </c>
      <c r="G517" s="415">
        <f>[5]내역서!F517</f>
        <v>90</v>
      </c>
      <c r="H517" s="415">
        <f t="shared" si="821"/>
        <v>90</v>
      </c>
      <c r="I517" s="415">
        <f>내역서!F517</f>
        <v>0</v>
      </c>
      <c r="J517" s="416">
        <v>327.10000000000002</v>
      </c>
      <c r="K517" s="417">
        <f t="shared" si="874"/>
        <v>0</v>
      </c>
      <c r="L517" s="416">
        <v>3093.7</v>
      </c>
      <c r="M517" s="417">
        <f t="shared" si="875"/>
        <v>0</v>
      </c>
      <c r="N517" s="416">
        <v>306.10000000000002</v>
      </c>
      <c r="O517" s="417">
        <f t="shared" si="876"/>
        <v>0</v>
      </c>
      <c r="P517" s="416">
        <f t="shared" si="825"/>
        <v>3726.8999999999996</v>
      </c>
      <c r="Q517" s="417">
        <f t="shared" si="791"/>
        <v>0</v>
      </c>
      <c r="R517" s="417">
        <f t="shared" ref="R517" si="898">I517-I516</f>
        <v>0</v>
      </c>
      <c r="S517" s="417">
        <f t="shared" ref="S517:T517" si="899">P517-P516</f>
        <v>0</v>
      </c>
      <c r="T517" s="417">
        <f t="shared" si="899"/>
        <v>0</v>
      </c>
      <c r="U517" s="414"/>
      <c r="V517" s="619" t="str">
        <f t="shared" ref="V517" si="900">+IF(I517&lt;0,"ng","")</f>
        <v/>
      </c>
      <c r="W517" s="619"/>
    </row>
    <row r="518" spans="1:23" s="431" customFormat="1" ht="24" hidden="1" customHeight="1">
      <c r="A518" s="366" t="s">
        <v>4410</v>
      </c>
      <c r="B518" s="408" t="s">
        <v>0</v>
      </c>
      <c r="C518" s="408" t="s">
        <v>2342</v>
      </c>
      <c r="D518" s="408" t="s">
        <v>2344</v>
      </c>
      <c r="E518" s="409" t="s">
        <v>22</v>
      </c>
      <c r="F518" s="410">
        <v>138</v>
      </c>
      <c r="G518" s="410">
        <f>[5]내역서!F518</f>
        <v>138</v>
      </c>
      <c r="H518" s="410">
        <f>G518</f>
        <v>138</v>
      </c>
      <c r="I518" s="410">
        <f>내역서!F518</f>
        <v>0</v>
      </c>
      <c r="J518" s="411">
        <v>450.7</v>
      </c>
      <c r="K518" s="412">
        <f>INT($I518*J518)</f>
        <v>0</v>
      </c>
      <c r="L518" s="411">
        <v>4269.2</v>
      </c>
      <c r="M518" s="412">
        <f>INT($I518*L518)</f>
        <v>0</v>
      </c>
      <c r="N518" s="411">
        <v>423.8</v>
      </c>
      <c r="O518" s="412">
        <f>INT($I518*N518)</f>
        <v>0</v>
      </c>
      <c r="P518" s="411">
        <f>+J518+L518+N518</f>
        <v>5143.7</v>
      </c>
      <c r="Q518" s="412">
        <f>K518+M518+O518</f>
        <v>0</v>
      </c>
      <c r="R518" s="412"/>
      <c r="S518" s="412"/>
      <c r="T518" s="412"/>
      <c r="U518" s="409" t="s">
        <v>0</v>
      </c>
      <c r="V518" s="617" t="str">
        <f>+IF(I518&lt;0,"ng","")</f>
        <v/>
      </c>
      <c r="W518" s="617"/>
    </row>
    <row r="519" spans="1:23" s="72" customFormat="1" ht="24" hidden="1" customHeight="1">
      <c r="A519" s="372" t="s">
        <v>2072</v>
      </c>
      <c r="B519" s="413" t="s">
        <v>0</v>
      </c>
      <c r="C519" s="413" t="s">
        <v>830</v>
      </c>
      <c r="D519" s="413" t="s">
        <v>832</v>
      </c>
      <c r="E519" s="414" t="s">
        <v>22</v>
      </c>
      <c r="F519" s="415">
        <v>138</v>
      </c>
      <c r="G519" s="415">
        <f>[5]내역서!F519</f>
        <v>138</v>
      </c>
      <c r="H519" s="415">
        <f t="shared" si="821"/>
        <v>138</v>
      </c>
      <c r="I519" s="415">
        <f>내역서!F519</f>
        <v>0</v>
      </c>
      <c r="J519" s="416">
        <v>450.7</v>
      </c>
      <c r="K519" s="417">
        <f t="shared" si="874"/>
        <v>0</v>
      </c>
      <c r="L519" s="416">
        <v>4269.2</v>
      </c>
      <c r="M519" s="417">
        <f t="shared" si="875"/>
        <v>0</v>
      </c>
      <c r="N519" s="416">
        <v>423.8</v>
      </c>
      <c r="O519" s="417">
        <f t="shared" si="876"/>
        <v>0</v>
      </c>
      <c r="P519" s="416">
        <f t="shared" si="825"/>
        <v>5143.7</v>
      </c>
      <c r="Q519" s="417">
        <f t="shared" ref="Q519:Q581" si="901">K519+M519+O519</f>
        <v>0</v>
      </c>
      <c r="R519" s="417">
        <f t="shared" ref="R519" si="902">I519-I518</f>
        <v>0</v>
      </c>
      <c r="S519" s="417">
        <f t="shared" ref="S519:T519" si="903">P519-P518</f>
        <v>0</v>
      </c>
      <c r="T519" s="417">
        <f t="shared" si="903"/>
        <v>0</v>
      </c>
      <c r="U519" s="414"/>
      <c r="V519" s="619" t="str">
        <f t="shared" ref="V519" si="904">+IF(I519&lt;0,"ng","")</f>
        <v/>
      </c>
      <c r="W519" s="619"/>
    </row>
    <row r="520" spans="1:23" s="401" customFormat="1" ht="24" hidden="1" customHeight="1">
      <c r="A520" s="366" t="s">
        <v>2055</v>
      </c>
      <c r="B520" s="408" t="s">
        <v>0</v>
      </c>
      <c r="C520" s="408" t="s">
        <v>2345</v>
      </c>
      <c r="D520" s="408" t="s">
        <v>2346</v>
      </c>
      <c r="E520" s="409" t="s">
        <v>1860</v>
      </c>
      <c r="F520" s="410">
        <v>67</v>
      </c>
      <c r="G520" s="410">
        <f>[5]내역서!F520</f>
        <v>67</v>
      </c>
      <c r="H520" s="410">
        <f>G520</f>
        <v>67</v>
      </c>
      <c r="I520" s="410">
        <f>내역서!F520</f>
        <v>0</v>
      </c>
      <c r="J520" s="411">
        <v>0</v>
      </c>
      <c r="K520" s="412">
        <f>INT($I520*J520)</f>
        <v>0</v>
      </c>
      <c r="L520" s="411">
        <v>7965</v>
      </c>
      <c r="M520" s="412">
        <f>INT($I520*L520)</f>
        <v>0</v>
      </c>
      <c r="N520" s="411">
        <v>0</v>
      </c>
      <c r="O520" s="412">
        <f>INT($I520*N520)</f>
        <v>0</v>
      </c>
      <c r="P520" s="411">
        <f>+J520+L520+N520</f>
        <v>7965</v>
      </c>
      <c r="Q520" s="412">
        <f>K520+M520+O520</f>
        <v>0</v>
      </c>
      <c r="R520" s="412"/>
      <c r="S520" s="412"/>
      <c r="T520" s="412"/>
      <c r="U520" s="409" t="s">
        <v>0</v>
      </c>
      <c r="V520" s="617" t="str">
        <f>+IF(I520&lt;0,"ng","")</f>
        <v/>
      </c>
      <c r="W520" s="617"/>
    </row>
    <row r="521" spans="1:23" ht="24" hidden="1" customHeight="1">
      <c r="A521" s="372" t="s">
        <v>2072</v>
      </c>
      <c r="B521" s="413" t="s">
        <v>0</v>
      </c>
      <c r="C521" s="413" t="s">
        <v>833</v>
      </c>
      <c r="D521" s="413" t="s">
        <v>834</v>
      </c>
      <c r="E521" s="414" t="s">
        <v>729</v>
      </c>
      <c r="F521" s="415">
        <v>67</v>
      </c>
      <c r="G521" s="415">
        <f>[5]내역서!F521</f>
        <v>67</v>
      </c>
      <c r="H521" s="415">
        <f t="shared" si="821"/>
        <v>67</v>
      </c>
      <c r="I521" s="415">
        <f>내역서!F521</f>
        <v>0</v>
      </c>
      <c r="J521" s="416">
        <v>0</v>
      </c>
      <c r="K521" s="417">
        <f t="shared" si="874"/>
        <v>0</v>
      </c>
      <c r="L521" s="416">
        <v>7965</v>
      </c>
      <c r="M521" s="417">
        <f t="shared" si="875"/>
        <v>0</v>
      </c>
      <c r="N521" s="416">
        <v>0</v>
      </c>
      <c r="O521" s="417">
        <f t="shared" si="876"/>
        <v>0</v>
      </c>
      <c r="P521" s="416">
        <f t="shared" si="825"/>
        <v>7965</v>
      </c>
      <c r="Q521" s="417">
        <f t="shared" si="901"/>
        <v>0</v>
      </c>
      <c r="R521" s="417">
        <f t="shared" ref="R521" si="905">I521-I520</f>
        <v>0</v>
      </c>
      <c r="S521" s="417">
        <f t="shared" ref="S521:T521" si="906">P521-P520</f>
        <v>0</v>
      </c>
      <c r="T521" s="417">
        <f t="shared" si="906"/>
        <v>0</v>
      </c>
      <c r="U521" s="414"/>
      <c r="V521" s="619" t="str">
        <f t="shared" ref="V521" si="907">+IF(I521&lt;0,"ng","")</f>
        <v/>
      </c>
      <c r="W521" s="619"/>
    </row>
    <row r="522" spans="1:23" s="401" customFormat="1" ht="24" hidden="1" customHeight="1">
      <c r="A522" s="366" t="s">
        <v>4411</v>
      </c>
      <c r="B522" s="408" t="s">
        <v>0</v>
      </c>
      <c r="C522" s="408" t="s">
        <v>2345</v>
      </c>
      <c r="D522" s="408" t="s">
        <v>2347</v>
      </c>
      <c r="E522" s="409" t="s">
        <v>1860</v>
      </c>
      <c r="F522" s="410">
        <v>18</v>
      </c>
      <c r="G522" s="410">
        <f>[5]내역서!F522</f>
        <v>18</v>
      </c>
      <c r="H522" s="410">
        <f>G522</f>
        <v>18</v>
      </c>
      <c r="I522" s="410">
        <f>내역서!F522</f>
        <v>0</v>
      </c>
      <c r="J522" s="411">
        <v>0</v>
      </c>
      <c r="K522" s="412">
        <f>INT($I522*J522)</f>
        <v>0</v>
      </c>
      <c r="L522" s="411">
        <v>9151.9</v>
      </c>
      <c r="M522" s="412">
        <f>INT($I522*L522)</f>
        <v>0</v>
      </c>
      <c r="N522" s="411">
        <v>0</v>
      </c>
      <c r="O522" s="412">
        <f>INT($I522*N522)</f>
        <v>0</v>
      </c>
      <c r="P522" s="411">
        <f>+J522+L522+N522</f>
        <v>9151.9</v>
      </c>
      <c r="Q522" s="412">
        <f>K522+M522+O522</f>
        <v>0</v>
      </c>
      <c r="R522" s="412"/>
      <c r="S522" s="412"/>
      <c r="T522" s="412"/>
      <c r="U522" s="409" t="s">
        <v>0</v>
      </c>
      <c r="V522" s="617" t="str">
        <f>+IF(I522&lt;0,"ng","")</f>
        <v/>
      </c>
      <c r="W522" s="617"/>
    </row>
    <row r="523" spans="1:23" ht="24" hidden="1" customHeight="1">
      <c r="A523" s="372" t="s">
        <v>2072</v>
      </c>
      <c r="B523" s="413" t="s">
        <v>0</v>
      </c>
      <c r="C523" s="413" t="s">
        <v>833</v>
      </c>
      <c r="D523" s="413" t="s">
        <v>835</v>
      </c>
      <c r="E523" s="414" t="s">
        <v>729</v>
      </c>
      <c r="F523" s="415">
        <v>18</v>
      </c>
      <c r="G523" s="415">
        <f>[5]내역서!F523</f>
        <v>18</v>
      </c>
      <c r="H523" s="415">
        <f t="shared" si="821"/>
        <v>18</v>
      </c>
      <c r="I523" s="415">
        <f>내역서!F523</f>
        <v>0</v>
      </c>
      <c r="J523" s="416">
        <v>0</v>
      </c>
      <c r="K523" s="417">
        <f t="shared" si="874"/>
        <v>0</v>
      </c>
      <c r="L523" s="416">
        <v>9151.9</v>
      </c>
      <c r="M523" s="417">
        <f t="shared" si="875"/>
        <v>0</v>
      </c>
      <c r="N523" s="416">
        <v>0</v>
      </c>
      <c r="O523" s="417">
        <f t="shared" si="876"/>
        <v>0</v>
      </c>
      <c r="P523" s="416">
        <f t="shared" si="825"/>
        <v>9151.9</v>
      </c>
      <c r="Q523" s="417">
        <f t="shared" si="901"/>
        <v>0</v>
      </c>
      <c r="R523" s="417">
        <f t="shared" ref="R523" si="908">I523-I522</f>
        <v>0</v>
      </c>
      <c r="S523" s="417">
        <f t="shared" ref="S523:T523" si="909">P523-P522</f>
        <v>0</v>
      </c>
      <c r="T523" s="417">
        <f t="shared" si="909"/>
        <v>0</v>
      </c>
      <c r="U523" s="414"/>
      <c r="V523" s="619" t="str">
        <f t="shared" ref="V523" si="910">+IF(I523&lt;0,"ng","")</f>
        <v/>
      </c>
      <c r="W523" s="619"/>
    </row>
    <row r="524" spans="1:23" s="401" customFormat="1" ht="24" hidden="1" customHeight="1">
      <c r="A524" s="366" t="s">
        <v>4396</v>
      </c>
      <c r="B524" s="408" t="s">
        <v>0</v>
      </c>
      <c r="C524" s="408" t="s">
        <v>2348</v>
      </c>
      <c r="D524" s="408" t="s">
        <v>2349</v>
      </c>
      <c r="E524" s="409" t="s">
        <v>1860</v>
      </c>
      <c r="F524" s="410">
        <v>95</v>
      </c>
      <c r="G524" s="410">
        <f>[5]내역서!F524</f>
        <v>95</v>
      </c>
      <c r="H524" s="410">
        <f>G524</f>
        <v>95</v>
      </c>
      <c r="I524" s="410">
        <f>내역서!F524</f>
        <v>0</v>
      </c>
      <c r="J524" s="411">
        <v>0</v>
      </c>
      <c r="K524" s="412">
        <f>INT($I524*J524)</f>
        <v>0</v>
      </c>
      <c r="L524" s="411">
        <v>8628.2000000000007</v>
      </c>
      <c r="M524" s="412">
        <f>INT($I524*L524)</f>
        <v>0</v>
      </c>
      <c r="N524" s="411">
        <v>0</v>
      </c>
      <c r="O524" s="412">
        <f>INT($I524*N524)</f>
        <v>0</v>
      </c>
      <c r="P524" s="411">
        <f>+J524+L524+N524</f>
        <v>8628.2000000000007</v>
      </c>
      <c r="Q524" s="412">
        <f>K524+M524+O524</f>
        <v>0</v>
      </c>
      <c r="R524" s="412"/>
      <c r="S524" s="412"/>
      <c r="T524" s="412"/>
      <c r="U524" s="409" t="s">
        <v>0</v>
      </c>
      <c r="V524" s="617" t="str">
        <f>+IF(I524&lt;0,"ng","")</f>
        <v/>
      </c>
      <c r="W524" s="617"/>
    </row>
    <row r="525" spans="1:23" ht="24" hidden="1" customHeight="1">
      <c r="A525" s="372" t="s">
        <v>2072</v>
      </c>
      <c r="B525" s="413" t="s">
        <v>0</v>
      </c>
      <c r="C525" s="413" t="s">
        <v>836</v>
      </c>
      <c r="D525" s="413" t="s">
        <v>837</v>
      </c>
      <c r="E525" s="414" t="s">
        <v>729</v>
      </c>
      <c r="F525" s="415">
        <v>95</v>
      </c>
      <c r="G525" s="415">
        <f>[5]내역서!F525</f>
        <v>95</v>
      </c>
      <c r="H525" s="415">
        <f t="shared" si="821"/>
        <v>95</v>
      </c>
      <c r="I525" s="415">
        <f>내역서!F525</f>
        <v>0</v>
      </c>
      <c r="J525" s="416">
        <v>0</v>
      </c>
      <c r="K525" s="417">
        <f t="shared" si="874"/>
        <v>0</v>
      </c>
      <c r="L525" s="416">
        <v>8628.2000000000007</v>
      </c>
      <c r="M525" s="417">
        <f t="shared" si="875"/>
        <v>0</v>
      </c>
      <c r="N525" s="416">
        <v>0</v>
      </c>
      <c r="O525" s="417">
        <f t="shared" si="876"/>
        <v>0</v>
      </c>
      <c r="P525" s="416">
        <f t="shared" si="825"/>
        <v>8628.2000000000007</v>
      </c>
      <c r="Q525" s="417">
        <f t="shared" si="901"/>
        <v>0</v>
      </c>
      <c r="R525" s="417">
        <f t="shared" ref="R525" si="911">I525-I524</f>
        <v>0</v>
      </c>
      <c r="S525" s="417">
        <f t="shared" ref="S525:T525" si="912">P525-P524</f>
        <v>0</v>
      </c>
      <c r="T525" s="417">
        <f t="shared" si="912"/>
        <v>0</v>
      </c>
      <c r="U525" s="414"/>
      <c r="V525" s="619" t="str">
        <f t="shared" ref="V525" si="913">+IF(I525&lt;0,"ng","")</f>
        <v/>
      </c>
      <c r="W525" s="619"/>
    </row>
    <row r="526" spans="1:23" s="401" customFormat="1" ht="24" hidden="1" customHeight="1">
      <c r="A526" s="366" t="s">
        <v>2055</v>
      </c>
      <c r="B526" s="408" t="s">
        <v>0</v>
      </c>
      <c r="C526" s="408" t="s">
        <v>2348</v>
      </c>
      <c r="D526" s="408" t="s">
        <v>2350</v>
      </c>
      <c r="E526" s="409" t="s">
        <v>1860</v>
      </c>
      <c r="F526" s="410">
        <v>24</v>
      </c>
      <c r="G526" s="410">
        <f>[5]내역서!F526</f>
        <v>24</v>
      </c>
      <c r="H526" s="410">
        <f>G526</f>
        <v>24</v>
      </c>
      <c r="I526" s="410">
        <f>내역서!F526</f>
        <v>0</v>
      </c>
      <c r="J526" s="411">
        <v>0</v>
      </c>
      <c r="K526" s="412">
        <f>INT($I526*J526)</f>
        <v>0</v>
      </c>
      <c r="L526" s="411">
        <v>9127.7999999999993</v>
      </c>
      <c r="M526" s="412">
        <f>INT($I526*L526)</f>
        <v>0</v>
      </c>
      <c r="N526" s="411">
        <v>0</v>
      </c>
      <c r="O526" s="412">
        <f>INT($I526*N526)</f>
        <v>0</v>
      </c>
      <c r="P526" s="411">
        <f>+J526+L526+N526</f>
        <v>9127.7999999999993</v>
      </c>
      <c r="Q526" s="412">
        <f>K526+M526+O526</f>
        <v>0</v>
      </c>
      <c r="R526" s="412"/>
      <c r="S526" s="412"/>
      <c r="T526" s="412"/>
      <c r="U526" s="409" t="s">
        <v>0</v>
      </c>
      <c r="V526" s="617" t="str">
        <f>+IF(I526&lt;0,"ng","")</f>
        <v/>
      </c>
      <c r="W526" s="617"/>
    </row>
    <row r="527" spans="1:23" ht="24" hidden="1" customHeight="1">
      <c r="A527" s="372" t="s">
        <v>4402</v>
      </c>
      <c r="B527" s="413" t="s">
        <v>0</v>
      </c>
      <c r="C527" s="413" t="s">
        <v>836</v>
      </c>
      <c r="D527" s="413" t="s">
        <v>838</v>
      </c>
      <c r="E527" s="414" t="s">
        <v>729</v>
      </c>
      <c r="F527" s="415">
        <v>24</v>
      </c>
      <c r="G527" s="415">
        <f>[5]내역서!F527</f>
        <v>24</v>
      </c>
      <c r="H527" s="415">
        <f t="shared" si="821"/>
        <v>24</v>
      </c>
      <c r="I527" s="415">
        <f>내역서!F527</f>
        <v>0</v>
      </c>
      <c r="J527" s="416">
        <v>0</v>
      </c>
      <c r="K527" s="417">
        <f t="shared" si="874"/>
        <v>0</v>
      </c>
      <c r="L527" s="416">
        <v>9127.7999999999993</v>
      </c>
      <c r="M527" s="417">
        <f t="shared" si="875"/>
        <v>0</v>
      </c>
      <c r="N527" s="416">
        <v>0</v>
      </c>
      <c r="O527" s="417">
        <f t="shared" si="876"/>
        <v>0</v>
      </c>
      <c r="P527" s="416">
        <f t="shared" si="825"/>
        <v>9127.7999999999993</v>
      </c>
      <c r="Q527" s="417">
        <f t="shared" si="901"/>
        <v>0</v>
      </c>
      <c r="R527" s="417">
        <f t="shared" ref="R527" si="914">I527-I526</f>
        <v>0</v>
      </c>
      <c r="S527" s="417">
        <f t="shared" ref="S527:T527" si="915">P527-P526</f>
        <v>0</v>
      </c>
      <c r="T527" s="417">
        <f t="shared" si="915"/>
        <v>0</v>
      </c>
      <c r="U527" s="414"/>
      <c r="V527" s="619" t="str">
        <f t="shared" ref="V527" si="916">+IF(I527&lt;0,"ng","")</f>
        <v/>
      </c>
      <c r="W527" s="619"/>
    </row>
    <row r="528" spans="1:23" s="431" customFormat="1" ht="24" hidden="1" customHeight="1">
      <c r="A528" s="366" t="s">
        <v>2055</v>
      </c>
      <c r="B528" s="408" t="s">
        <v>0</v>
      </c>
      <c r="C528" s="408" t="s">
        <v>2265</v>
      </c>
      <c r="D528" s="408" t="s">
        <v>2250</v>
      </c>
      <c r="E528" s="409" t="s">
        <v>1860</v>
      </c>
      <c r="F528" s="410">
        <v>5</v>
      </c>
      <c r="G528" s="410">
        <f>[5]내역서!F528</f>
        <v>5</v>
      </c>
      <c r="H528" s="410">
        <f>G528</f>
        <v>5</v>
      </c>
      <c r="I528" s="410">
        <f>내역서!F528</f>
        <v>0</v>
      </c>
      <c r="J528" s="411">
        <v>4337.7</v>
      </c>
      <c r="K528" s="412">
        <f>INT($I528*J528)</f>
        <v>0</v>
      </c>
      <c r="L528" s="411">
        <v>11016</v>
      </c>
      <c r="M528" s="412">
        <f>INT($I528*L528)</f>
        <v>0</v>
      </c>
      <c r="N528" s="411">
        <v>0</v>
      </c>
      <c r="O528" s="412">
        <f>INT($I528*N528)</f>
        <v>0</v>
      </c>
      <c r="P528" s="411">
        <f>+J528+L528+N528</f>
        <v>15353.7</v>
      </c>
      <c r="Q528" s="412">
        <f>K528+M528+O528</f>
        <v>0</v>
      </c>
      <c r="R528" s="412"/>
      <c r="S528" s="412"/>
      <c r="T528" s="412"/>
      <c r="U528" s="409" t="s">
        <v>0</v>
      </c>
      <c r="V528" s="617" t="str">
        <f>+IF(I528&lt;0,"ng","")</f>
        <v/>
      </c>
      <c r="W528" s="617"/>
    </row>
    <row r="529" spans="1:24" s="72" customFormat="1" ht="24" hidden="1" customHeight="1">
      <c r="A529" s="372" t="s">
        <v>2072</v>
      </c>
      <c r="B529" s="413" t="s">
        <v>0</v>
      </c>
      <c r="C529" s="413" t="s">
        <v>792</v>
      </c>
      <c r="D529" s="413" t="s">
        <v>780</v>
      </c>
      <c r="E529" s="414" t="s">
        <v>729</v>
      </c>
      <c r="F529" s="415">
        <v>5</v>
      </c>
      <c r="G529" s="415">
        <f>[5]내역서!F529</f>
        <v>5</v>
      </c>
      <c r="H529" s="415">
        <f t="shared" si="821"/>
        <v>5</v>
      </c>
      <c r="I529" s="415">
        <f>내역서!F529</f>
        <v>0</v>
      </c>
      <c r="J529" s="416">
        <v>4337.7</v>
      </c>
      <c r="K529" s="417">
        <f t="shared" si="874"/>
        <v>0</v>
      </c>
      <c r="L529" s="416">
        <v>11016</v>
      </c>
      <c r="M529" s="417">
        <f t="shared" si="875"/>
        <v>0</v>
      </c>
      <c r="N529" s="416">
        <v>0</v>
      </c>
      <c r="O529" s="417">
        <f t="shared" si="876"/>
        <v>0</v>
      </c>
      <c r="P529" s="416">
        <f t="shared" si="825"/>
        <v>15353.7</v>
      </c>
      <c r="Q529" s="417">
        <f t="shared" si="901"/>
        <v>0</v>
      </c>
      <c r="R529" s="417">
        <f t="shared" ref="R529" si="917">I529-I528</f>
        <v>0</v>
      </c>
      <c r="S529" s="417">
        <f t="shared" ref="S529:T529" si="918">P529-P528</f>
        <v>0</v>
      </c>
      <c r="T529" s="417">
        <f t="shared" si="918"/>
        <v>0</v>
      </c>
      <c r="U529" s="414"/>
      <c r="V529" s="619" t="str">
        <f t="shared" ref="V529" si="919">+IF(I529&lt;0,"ng","")</f>
        <v/>
      </c>
      <c r="W529" s="619"/>
    </row>
    <row r="530" spans="1:24" s="431" customFormat="1" ht="24" hidden="1" customHeight="1">
      <c r="A530" s="366" t="s">
        <v>2055</v>
      </c>
      <c r="B530" s="408" t="s">
        <v>0</v>
      </c>
      <c r="C530" s="408" t="s">
        <v>2265</v>
      </c>
      <c r="D530" s="408" t="s">
        <v>2259</v>
      </c>
      <c r="E530" s="409" t="s">
        <v>1860</v>
      </c>
      <c r="F530" s="410">
        <v>3</v>
      </c>
      <c r="G530" s="410">
        <f>[5]내역서!F530</f>
        <v>3</v>
      </c>
      <c r="H530" s="410">
        <f>G530</f>
        <v>3</v>
      </c>
      <c r="I530" s="410">
        <f>내역서!F530</f>
        <v>0</v>
      </c>
      <c r="J530" s="411">
        <v>7761.9</v>
      </c>
      <c r="K530" s="412">
        <f>INT($I530*J530)</f>
        <v>0</v>
      </c>
      <c r="L530" s="411">
        <v>16848.8</v>
      </c>
      <c r="M530" s="412">
        <f>INT($I530*L530)</f>
        <v>0</v>
      </c>
      <c r="N530" s="411">
        <v>0</v>
      </c>
      <c r="O530" s="412">
        <f>INT($I530*N530)</f>
        <v>0</v>
      </c>
      <c r="P530" s="411">
        <f>+J530+L530+N530</f>
        <v>24610.699999999997</v>
      </c>
      <c r="Q530" s="412">
        <f>K530+M530+O530</f>
        <v>0</v>
      </c>
      <c r="R530" s="412"/>
      <c r="S530" s="412"/>
      <c r="T530" s="412"/>
      <c r="U530" s="409" t="s">
        <v>0</v>
      </c>
      <c r="V530" s="617" t="str">
        <f>+IF(I530&lt;0,"ng","")</f>
        <v/>
      </c>
      <c r="W530" s="617"/>
    </row>
    <row r="531" spans="1:24" s="72" customFormat="1" ht="24" hidden="1" customHeight="1">
      <c r="A531" s="372" t="s">
        <v>2072</v>
      </c>
      <c r="B531" s="413" t="s">
        <v>0</v>
      </c>
      <c r="C531" s="413" t="s">
        <v>792</v>
      </c>
      <c r="D531" s="413" t="s">
        <v>786</v>
      </c>
      <c r="E531" s="414" t="s">
        <v>729</v>
      </c>
      <c r="F531" s="415">
        <v>3</v>
      </c>
      <c r="G531" s="415">
        <f>[5]내역서!F531</f>
        <v>3</v>
      </c>
      <c r="H531" s="415">
        <f t="shared" si="821"/>
        <v>3</v>
      </c>
      <c r="I531" s="415">
        <f>내역서!F531</f>
        <v>0</v>
      </c>
      <c r="J531" s="416">
        <v>7761.9</v>
      </c>
      <c r="K531" s="417">
        <f t="shared" si="874"/>
        <v>0</v>
      </c>
      <c r="L531" s="416">
        <v>16848.8</v>
      </c>
      <c r="M531" s="417">
        <f t="shared" si="875"/>
        <v>0</v>
      </c>
      <c r="N531" s="416">
        <v>0</v>
      </c>
      <c r="O531" s="417">
        <f t="shared" si="876"/>
        <v>0</v>
      </c>
      <c r="P531" s="416">
        <f t="shared" si="825"/>
        <v>24610.699999999997</v>
      </c>
      <c r="Q531" s="417">
        <f t="shared" si="901"/>
        <v>0</v>
      </c>
      <c r="R531" s="417">
        <f t="shared" ref="R531" si="920">I531-I530</f>
        <v>0</v>
      </c>
      <c r="S531" s="417">
        <f t="shared" ref="S531:T531" si="921">P531-P530</f>
        <v>0</v>
      </c>
      <c r="T531" s="417">
        <f t="shared" si="921"/>
        <v>0</v>
      </c>
      <c r="U531" s="414"/>
      <c r="V531" s="619" t="str">
        <f t="shared" ref="V531" si="922">+IF(I531&lt;0,"ng","")</f>
        <v/>
      </c>
      <c r="W531" s="619"/>
    </row>
    <row r="532" spans="1:24" s="401" customFormat="1" ht="24" hidden="1" customHeight="1">
      <c r="A532" s="366" t="s">
        <v>4331</v>
      </c>
      <c r="B532" s="408" t="s">
        <v>0</v>
      </c>
      <c r="C532" s="408" t="s">
        <v>2352</v>
      </c>
      <c r="D532" s="408" t="s">
        <v>2353</v>
      </c>
      <c r="E532" s="409" t="s">
        <v>1860</v>
      </c>
      <c r="F532" s="410">
        <v>6</v>
      </c>
      <c r="G532" s="410">
        <f>[5]내역서!F532</f>
        <v>6</v>
      </c>
      <c r="H532" s="410">
        <f>G532</f>
        <v>6</v>
      </c>
      <c r="I532" s="410">
        <f>내역서!F532</f>
        <v>0</v>
      </c>
      <c r="J532" s="411">
        <v>448.5</v>
      </c>
      <c r="K532" s="412">
        <f>INT($I532*J532)</f>
        <v>0</v>
      </c>
      <c r="L532" s="411">
        <v>5011.2</v>
      </c>
      <c r="M532" s="412">
        <f>INT($I532*L532)</f>
        <v>0</v>
      </c>
      <c r="N532" s="411">
        <v>151.19999999999999</v>
      </c>
      <c r="O532" s="412">
        <f>INT($I532*N532)</f>
        <v>0</v>
      </c>
      <c r="P532" s="411">
        <f>+J532+L532+N532</f>
        <v>5610.9</v>
      </c>
      <c r="Q532" s="412">
        <f>K532+M532+O532</f>
        <v>0</v>
      </c>
      <c r="R532" s="412"/>
      <c r="S532" s="412"/>
      <c r="T532" s="412"/>
      <c r="U532" s="409" t="s">
        <v>0</v>
      </c>
      <c r="V532" s="617" t="str">
        <f>+IF(I532&lt;0,"ng","")</f>
        <v/>
      </c>
      <c r="W532" s="617"/>
    </row>
    <row r="533" spans="1:24" ht="24" hidden="1" customHeight="1">
      <c r="A533" s="372" t="s">
        <v>4332</v>
      </c>
      <c r="B533" s="413" t="s">
        <v>0</v>
      </c>
      <c r="C533" s="413" t="s">
        <v>839</v>
      </c>
      <c r="D533" s="413" t="s">
        <v>840</v>
      </c>
      <c r="E533" s="414" t="s">
        <v>729</v>
      </c>
      <c r="F533" s="415">
        <v>6</v>
      </c>
      <c r="G533" s="415">
        <f>[5]내역서!F533</f>
        <v>6</v>
      </c>
      <c r="H533" s="415">
        <f t="shared" si="821"/>
        <v>6</v>
      </c>
      <c r="I533" s="415">
        <f>내역서!F533</f>
        <v>0</v>
      </c>
      <c r="J533" s="416">
        <v>448.5</v>
      </c>
      <c r="K533" s="417">
        <f t="shared" si="874"/>
        <v>0</v>
      </c>
      <c r="L533" s="416">
        <v>5011.2</v>
      </c>
      <c r="M533" s="417">
        <f t="shared" si="875"/>
        <v>0</v>
      </c>
      <c r="N533" s="416">
        <v>151.19999999999999</v>
      </c>
      <c r="O533" s="417">
        <f t="shared" si="876"/>
        <v>0</v>
      </c>
      <c r="P533" s="416">
        <f t="shared" si="825"/>
        <v>5610.9</v>
      </c>
      <c r="Q533" s="417">
        <f t="shared" si="901"/>
        <v>0</v>
      </c>
      <c r="R533" s="417">
        <f t="shared" ref="R533" si="923">I533-I532</f>
        <v>0</v>
      </c>
      <c r="S533" s="417">
        <f t="shared" ref="S533:T533" si="924">P533-P532</f>
        <v>0</v>
      </c>
      <c r="T533" s="417">
        <f t="shared" si="924"/>
        <v>0</v>
      </c>
      <c r="U533" s="414"/>
      <c r="V533" s="619" t="str">
        <f t="shared" ref="V533" si="925">+IF(I533&lt;0,"ng","")</f>
        <v/>
      </c>
      <c r="W533" s="619"/>
    </row>
    <row r="534" spans="1:24" s="401" customFormat="1" ht="24" hidden="1" customHeight="1">
      <c r="A534" s="366" t="s">
        <v>2055</v>
      </c>
      <c r="B534" s="408" t="s">
        <v>0</v>
      </c>
      <c r="C534" s="408" t="s">
        <v>2352</v>
      </c>
      <c r="D534" s="408" t="s">
        <v>2259</v>
      </c>
      <c r="E534" s="409" t="s">
        <v>1860</v>
      </c>
      <c r="F534" s="410">
        <v>9</v>
      </c>
      <c r="G534" s="410">
        <f>[5]내역서!F534</f>
        <v>9</v>
      </c>
      <c r="H534" s="410">
        <f>G534</f>
        <v>9</v>
      </c>
      <c r="I534" s="410">
        <f>내역서!F534</f>
        <v>0</v>
      </c>
      <c r="J534" s="411">
        <v>499.9</v>
      </c>
      <c r="K534" s="412">
        <f>INT($I534*J534)</f>
        <v>0</v>
      </c>
      <c r="L534" s="411">
        <v>5529.6</v>
      </c>
      <c r="M534" s="412">
        <f>INT($I534*L534)</f>
        <v>0</v>
      </c>
      <c r="N534" s="411">
        <v>159.4</v>
      </c>
      <c r="O534" s="412">
        <f>INT($I534*N534)</f>
        <v>0</v>
      </c>
      <c r="P534" s="411">
        <f>+J534+L534+N534</f>
        <v>6188.9</v>
      </c>
      <c r="Q534" s="412">
        <f>K534+M534+O534</f>
        <v>0</v>
      </c>
      <c r="R534" s="412"/>
      <c r="S534" s="412"/>
      <c r="T534" s="412"/>
      <c r="U534" s="409" t="s">
        <v>0</v>
      </c>
      <c r="V534" s="617" t="str">
        <f>+IF(I534&lt;0,"ng","")</f>
        <v/>
      </c>
      <c r="W534" s="617"/>
    </row>
    <row r="535" spans="1:24" ht="24" hidden="1" customHeight="1">
      <c r="A535" s="372" t="s">
        <v>2072</v>
      </c>
      <c r="B535" s="413" t="s">
        <v>0</v>
      </c>
      <c r="C535" s="413" t="s">
        <v>839</v>
      </c>
      <c r="D535" s="413" t="s">
        <v>786</v>
      </c>
      <c r="E535" s="414" t="s">
        <v>729</v>
      </c>
      <c r="F535" s="415">
        <v>9</v>
      </c>
      <c r="G535" s="415">
        <f>[5]내역서!F535</f>
        <v>9</v>
      </c>
      <c r="H535" s="415">
        <f t="shared" si="821"/>
        <v>9</v>
      </c>
      <c r="I535" s="415">
        <f>내역서!F535</f>
        <v>0</v>
      </c>
      <c r="J535" s="416">
        <v>499.9</v>
      </c>
      <c r="K535" s="417">
        <f t="shared" ref="K535:K541" si="926">INT($I535*J535)</f>
        <v>0</v>
      </c>
      <c r="L535" s="416">
        <v>5529.6</v>
      </c>
      <c r="M535" s="417">
        <f t="shared" ref="M535:M541" si="927">INT($I535*L535)</f>
        <v>0</v>
      </c>
      <c r="N535" s="416">
        <v>159.4</v>
      </c>
      <c r="O535" s="417">
        <f t="shared" ref="O535:O541" si="928">INT($I535*N535)</f>
        <v>0</v>
      </c>
      <c r="P535" s="416">
        <f t="shared" ref="P535:P541" si="929">+J535+L535+N535</f>
        <v>6188.9</v>
      </c>
      <c r="Q535" s="417">
        <f t="shared" si="901"/>
        <v>0</v>
      </c>
      <c r="R535" s="417">
        <f t="shared" ref="R535" si="930">I535-I534</f>
        <v>0</v>
      </c>
      <c r="S535" s="417">
        <f t="shared" ref="S535:T535" si="931">P535-P534</f>
        <v>0</v>
      </c>
      <c r="T535" s="417">
        <f t="shared" si="931"/>
        <v>0</v>
      </c>
      <c r="U535" s="414"/>
      <c r="V535" s="619" t="str">
        <f t="shared" ref="V535" si="932">+IF(I535&lt;0,"ng","")</f>
        <v/>
      </c>
      <c r="W535" s="619"/>
    </row>
    <row r="536" spans="1:24" s="431" customFormat="1" ht="24" hidden="1" customHeight="1">
      <c r="A536" s="366" t="s">
        <v>2055</v>
      </c>
      <c r="B536" s="408" t="s">
        <v>0</v>
      </c>
      <c r="C536" s="408" t="s">
        <v>2356</v>
      </c>
      <c r="D536" s="408" t="s">
        <v>2357</v>
      </c>
      <c r="E536" s="409" t="s">
        <v>1860</v>
      </c>
      <c r="F536" s="410">
        <v>2</v>
      </c>
      <c r="G536" s="410">
        <f>[5]내역서!F536</f>
        <v>2</v>
      </c>
      <c r="H536" s="410">
        <f>G536</f>
        <v>2</v>
      </c>
      <c r="I536" s="410">
        <f>내역서!F536</f>
        <v>0</v>
      </c>
      <c r="J536" s="411">
        <v>5502.4</v>
      </c>
      <c r="K536" s="412">
        <f>INT($I536*J536)</f>
        <v>0</v>
      </c>
      <c r="L536" s="411">
        <v>32356.799999999999</v>
      </c>
      <c r="M536" s="412">
        <f>INT($I536*L536)</f>
        <v>0</v>
      </c>
      <c r="N536" s="411">
        <v>4168.8999999999996</v>
      </c>
      <c r="O536" s="412">
        <f>INT($I536*N536)</f>
        <v>0</v>
      </c>
      <c r="P536" s="411">
        <f>+J536+L536+N536</f>
        <v>42028.1</v>
      </c>
      <c r="Q536" s="412">
        <f>K536+M536+O536</f>
        <v>0</v>
      </c>
      <c r="R536" s="412"/>
      <c r="S536" s="412"/>
      <c r="T536" s="412"/>
      <c r="U536" s="409" t="s">
        <v>0</v>
      </c>
      <c r="V536" s="617" t="str">
        <f>+IF(I536&lt;0,"ng","")</f>
        <v/>
      </c>
      <c r="W536" s="617"/>
    </row>
    <row r="537" spans="1:24" s="72" customFormat="1" ht="24" hidden="1" customHeight="1">
      <c r="A537" s="372" t="s">
        <v>2072</v>
      </c>
      <c r="B537" s="413" t="s">
        <v>0</v>
      </c>
      <c r="C537" s="413" t="s">
        <v>841</v>
      </c>
      <c r="D537" s="413" t="s">
        <v>842</v>
      </c>
      <c r="E537" s="414" t="s">
        <v>729</v>
      </c>
      <c r="F537" s="415">
        <v>2</v>
      </c>
      <c r="G537" s="415">
        <f>[5]내역서!F537</f>
        <v>2</v>
      </c>
      <c r="H537" s="415">
        <f t="shared" si="821"/>
        <v>2</v>
      </c>
      <c r="I537" s="415">
        <f>내역서!F537</f>
        <v>0</v>
      </c>
      <c r="J537" s="416">
        <v>5502.4</v>
      </c>
      <c r="K537" s="417">
        <f t="shared" si="926"/>
        <v>0</v>
      </c>
      <c r="L537" s="416">
        <v>32356.799999999999</v>
      </c>
      <c r="M537" s="417">
        <f t="shared" si="927"/>
        <v>0</v>
      </c>
      <c r="N537" s="416">
        <v>4168.8999999999996</v>
      </c>
      <c r="O537" s="417">
        <f t="shared" si="928"/>
        <v>0</v>
      </c>
      <c r="P537" s="416">
        <f t="shared" si="929"/>
        <v>42028.1</v>
      </c>
      <c r="Q537" s="417">
        <f t="shared" si="901"/>
        <v>0</v>
      </c>
      <c r="R537" s="417">
        <f t="shared" ref="R537" si="933">I537-I536</f>
        <v>0</v>
      </c>
      <c r="S537" s="417">
        <f t="shared" ref="S537:T537" si="934">P537-P536</f>
        <v>0</v>
      </c>
      <c r="T537" s="417">
        <f t="shared" si="934"/>
        <v>0</v>
      </c>
      <c r="U537" s="414"/>
      <c r="V537" s="619" t="str">
        <f t="shared" ref="V537" si="935">+IF(I537&lt;0,"ng","")</f>
        <v/>
      </c>
      <c r="W537" s="619"/>
    </row>
    <row r="538" spans="1:24" s="431" customFormat="1" ht="24" hidden="1" customHeight="1">
      <c r="A538" s="366" t="s">
        <v>2055</v>
      </c>
      <c r="B538" s="408" t="s">
        <v>0</v>
      </c>
      <c r="C538" s="408" t="s">
        <v>2358</v>
      </c>
      <c r="D538" s="408" t="s">
        <v>35</v>
      </c>
      <c r="E538" s="409" t="s">
        <v>1860</v>
      </c>
      <c r="F538" s="410">
        <v>2</v>
      </c>
      <c r="G538" s="410">
        <f>[5]내역서!F538</f>
        <v>2</v>
      </c>
      <c r="H538" s="410">
        <f>G538</f>
        <v>2</v>
      </c>
      <c r="I538" s="410">
        <f>내역서!F538</f>
        <v>0</v>
      </c>
      <c r="J538" s="411">
        <v>65226.2</v>
      </c>
      <c r="K538" s="412">
        <f>INT($I538*J538)</f>
        <v>0</v>
      </c>
      <c r="L538" s="411">
        <v>873600</v>
      </c>
      <c r="M538" s="412">
        <f>INT($I538*L538)</f>
        <v>0</v>
      </c>
      <c r="N538" s="411">
        <v>353205.4</v>
      </c>
      <c r="O538" s="412">
        <f>INT($I538*N538)</f>
        <v>0</v>
      </c>
      <c r="P538" s="411">
        <f>+J538+L538+N538</f>
        <v>1292031.6000000001</v>
      </c>
      <c r="Q538" s="412">
        <f>K538+M538+O538</f>
        <v>0</v>
      </c>
      <c r="R538" s="412"/>
      <c r="S538" s="412"/>
      <c r="T538" s="412"/>
      <c r="U538" s="409" t="s">
        <v>0</v>
      </c>
      <c r="V538" s="617" t="str">
        <f>+IF(I538&lt;0,"ng","")</f>
        <v/>
      </c>
      <c r="W538" s="617"/>
    </row>
    <row r="539" spans="1:24" s="72" customFormat="1" ht="24" hidden="1" customHeight="1">
      <c r="A539" s="372" t="s">
        <v>2072</v>
      </c>
      <c r="B539" s="413" t="s">
        <v>0</v>
      </c>
      <c r="C539" s="413" t="s">
        <v>843</v>
      </c>
      <c r="D539" s="413" t="s">
        <v>35</v>
      </c>
      <c r="E539" s="414" t="s">
        <v>729</v>
      </c>
      <c r="F539" s="415">
        <v>2</v>
      </c>
      <c r="G539" s="415">
        <f>[5]내역서!F539</f>
        <v>2</v>
      </c>
      <c r="H539" s="415">
        <f t="shared" si="821"/>
        <v>2</v>
      </c>
      <c r="I539" s="415">
        <f>내역서!F539</f>
        <v>0</v>
      </c>
      <c r="J539" s="416">
        <v>65226.2</v>
      </c>
      <c r="K539" s="417">
        <f t="shared" si="926"/>
        <v>0</v>
      </c>
      <c r="L539" s="416">
        <v>873600</v>
      </c>
      <c r="M539" s="417">
        <f t="shared" si="927"/>
        <v>0</v>
      </c>
      <c r="N539" s="416">
        <v>353205.4</v>
      </c>
      <c r="O539" s="417">
        <f t="shared" si="928"/>
        <v>0</v>
      </c>
      <c r="P539" s="416">
        <f t="shared" si="929"/>
        <v>1292031.6000000001</v>
      </c>
      <c r="Q539" s="417">
        <f t="shared" si="901"/>
        <v>0</v>
      </c>
      <c r="R539" s="417">
        <f t="shared" ref="R539" si="936">I539-I538</f>
        <v>0</v>
      </c>
      <c r="S539" s="417">
        <f t="shared" ref="S539:T539" si="937">P539-P538</f>
        <v>0</v>
      </c>
      <c r="T539" s="417">
        <f t="shared" si="937"/>
        <v>0</v>
      </c>
      <c r="U539" s="414"/>
      <c r="V539" s="619" t="str">
        <f t="shared" ref="V539" si="938">+IF(I539&lt;0,"ng","")</f>
        <v/>
      </c>
      <c r="W539" s="619"/>
    </row>
    <row r="540" spans="1:24" s="401" customFormat="1" ht="24" hidden="1" customHeight="1">
      <c r="A540" s="366" t="s">
        <v>2055</v>
      </c>
      <c r="B540" s="408" t="s">
        <v>0</v>
      </c>
      <c r="C540" s="408" t="s">
        <v>2359</v>
      </c>
      <c r="D540" s="408" t="s">
        <v>2360</v>
      </c>
      <c r="E540" s="409" t="s">
        <v>1860</v>
      </c>
      <c r="F540" s="410">
        <v>2</v>
      </c>
      <c r="G540" s="410">
        <f>[5]내역서!F540</f>
        <v>2</v>
      </c>
      <c r="H540" s="410">
        <f>G540</f>
        <v>2</v>
      </c>
      <c r="I540" s="410">
        <f>내역서!F540</f>
        <v>0</v>
      </c>
      <c r="J540" s="411">
        <v>239549.3</v>
      </c>
      <c r="K540" s="412">
        <f>INT($I540*J540)</f>
        <v>0</v>
      </c>
      <c r="L540" s="411">
        <v>133658.4</v>
      </c>
      <c r="M540" s="412">
        <f>INT($I540*L540)</f>
        <v>0</v>
      </c>
      <c r="N540" s="411">
        <v>0</v>
      </c>
      <c r="O540" s="412">
        <f>INT($I540*N540)</f>
        <v>0</v>
      </c>
      <c r="P540" s="411">
        <f>+J540+L540+N540</f>
        <v>373207.69999999995</v>
      </c>
      <c r="Q540" s="412">
        <f>K540+M540+O540</f>
        <v>0</v>
      </c>
      <c r="R540" s="412"/>
      <c r="S540" s="412"/>
      <c r="T540" s="412"/>
      <c r="U540" s="409" t="s">
        <v>0</v>
      </c>
      <c r="V540" s="617" t="str">
        <f>+IF(I540&lt;0,"ng","")</f>
        <v/>
      </c>
      <c r="W540" s="617"/>
    </row>
    <row r="541" spans="1:24" ht="24" hidden="1" customHeight="1">
      <c r="A541" s="372" t="s">
        <v>2072</v>
      </c>
      <c r="B541" s="413" t="s">
        <v>0</v>
      </c>
      <c r="C541" s="413" t="s">
        <v>844</v>
      </c>
      <c r="D541" s="413" t="s">
        <v>845</v>
      </c>
      <c r="E541" s="414" t="s">
        <v>729</v>
      </c>
      <c r="F541" s="415">
        <v>2</v>
      </c>
      <c r="G541" s="415">
        <f>[5]내역서!F541</f>
        <v>2</v>
      </c>
      <c r="H541" s="415">
        <f t="shared" si="821"/>
        <v>2</v>
      </c>
      <c r="I541" s="415">
        <f>내역서!F541</f>
        <v>0</v>
      </c>
      <c r="J541" s="416">
        <v>239549.3</v>
      </c>
      <c r="K541" s="417">
        <f t="shared" si="926"/>
        <v>0</v>
      </c>
      <c r="L541" s="416">
        <v>133658.4</v>
      </c>
      <c r="M541" s="417">
        <f t="shared" si="927"/>
        <v>0</v>
      </c>
      <c r="N541" s="416">
        <v>0</v>
      </c>
      <c r="O541" s="417">
        <f t="shared" si="928"/>
        <v>0</v>
      </c>
      <c r="P541" s="416">
        <f t="shared" si="929"/>
        <v>373207.69999999995</v>
      </c>
      <c r="Q541" s="417">
        <f t="shared" si="901"/>
        <v>0</v>
      </c>
      <c r="R541" s="417">
        <f t="shared" ref="R541" si="939">I541-I540</f>
        <v>0</v>
      </c>
      <c r="S541" s="417">
        <f t="shared" ref="S541:T541" si="940">P541-P540</f>
        <v>0</v>
      </c>
      <c r="T541" s="417">
        <f t="shared" si="940"/>
        <v>0</v>
      </c>
      <c r="U541" s="414"/>
      <c r="V541" s="619" t="str">
        <f t="shared" ref="V541" si="941">+IF(I541&lt;0,"ng","")</f>
        <v/>
      </c>
      <c r="W541" s="619"/>
    </row>
    <row r="542" spans="1:24" s="401" customFormat="1" ht="24" hidden="1" customHeight="1">
      <c r="A542" s="366" t="s">
        <v>4396</v>
      </c>
      <c r="B542" s="436" t="s">
        <v>2362</v>
      </c>
      <c r="C542" s="436" t="s">
        <v>2139</v>
      </c>
      <c r="D542" s="436" t="s">
        <v>0</v>
      </c>
      <c r="E542" s="437" t="s">
        <v>0</v>
      </c>
      <c r="F542" s="438">
        <v>0</v>
      </c>
      <c r="G542" s="438">
        <f>[5]내역서!F542</f>
        <v>0</v>
      </c>
      <c r="H542" s="438">
        <v>0</v>
      </c>
      <c r="I542" s="438">
        <f>내역서!F542</f>
        <v>0</v>
      </c>
      <c r="J542" s="439"/>
      <c r="K542" s="440">
        <f>K544+K596+K644</f>
        <v>0</v>
      </c>
      <c r="L542" s="439"/>
      <c r="M542" s="440">
        <f ca="1">M544+M596+M644</f>
        <v>0</v>
      </c>
      <c r="N542" s="439"/>
      <c r="O542" s="440">
        <f ca="1">O544+O596+O644</f>
        <v>0</v>
      </c>
      <c r="P542" s="438"/>
      <c r="Q542" s="440">
        <f ca="1">K542+M542+O542</f>
        <v>0</v>
      </c>
      <c r="R542" s="440"/>
      <c r="S542" s="440"/>
      <c r="T542" s="440"/>
      <c r="U542" s="441" t="s">
        <v>0</v>
      </c>
      <c r="V542" s="617" t="str">
        <f>+IF(I542&lt;0,"ng","")</f>
        <v/>
      </c>
      <c r="W542" s="617"/>
    </row>
    <row r="543" spans="1:24" ht="24" hidden="1" customHeight="1">
      <c r="A543" s="372" t="s">
        <v>2072</v>
      </c>
      <c r="B543" s="442" t="s">
        <v>4412</v>
      </c>
      <c r="C543" s="442" t="s">
        <v>686</v>
      </c>
      <c r="D543" s="442" t="s">
        <v>0</v>
      </c>
      <c r="E543" s="443" t="s">
        <v>0</v>
      </c>
      <c r="F543" s="444">
        <v>0</v>
      </c>
      <c r="G543" s="444">
        <f>[5]내역서!F543</f>
        <v>0</v>
      </c>
      <c r="H543" s="444">
        <v>0</v>
      </c>
      <c r="I543" s="444">
        <f>내역서!F543</f>
        <v>0</v>
      </c>
      <c r="J543" s="445"/>
      <c r="K543" s="446">
        <f>K545+K597+K645</f>
        <v>0</v>
      </c>
      <c r="L543" s="445"/>
      <c r="M543" s="446">
        <f ca="1">M545+M597+M645</f>
        <v>0</v>
      </c>
      <c r="N543" s="445"/>
      <c r="O543" s="446">
        <f ca="1">O545+O597+O645</f>
        <v>0</v>
      </c>
      <c r="P543" s="444"/>
      <c r="Q543" s="446">
        <f t="shared" ca="1" si="901"/>
        <v>0</v>
      </c>
      <c r="R543" s="446">
        <f t="shared" ref="R543" si="942">I543-I542</f>
        <v>0</v>
      </c>
      <c r="S543" s="446">
        <f t="shared" ref="S543:T543" si="943">P543-P542</f>
        <v>0</v>
      </c>
      <c r="T543" s="446">
        <f t="shared" ca="1" si="943"/>
        <v>0</v>
      </c>
      <c r="U543" s="447"/>
      <c r="V543" s="619" t="str">
        <f t="shared" ref="V543" si="944">+IF(I543&lt;0,"ng","")</f>
        <v/>
      </c>
      <c r="W543" s="619"/>
    </row>
    <row r="544" spans="1:24" s="390" customFormat="1" ht="24" hidden="1" customHeight="1">
      <c r="A544" s="366" t="s">
        <v>4396</v>
      </c>
      <c r="B544" s="448" t="s">
        <v>5</v>
      </c>
      <c r="C544" s="448" t="s">
        <v>2364</v>
      </c>
      <c r="D544" s="448" t="s">
        <v>0</v>
      </c>
      <c r="E544" s="449" t="s">
        <v>0</v>
      </c>
      <c r="F544" s="450">
        <v>0</v>
      </c>
      <c r="G544" s="450">
        <f>[5]내역서!F544</f>
        <v>0</v>
      </c>
      <c r="H544" s="450">
        <v>0</v>
      </c>
      <c r="I544" s="450">
        <f>내역서!F544</f>
        <v>0</v>
      </c>
      <c r="J544" s="451"/>
      <c r="K544" s="452">
        <f>SUMIF($A$546:A595,"당초",K546:K595)</f>
        <v>0</v>
      </c>
      <c r="L544" s="451"/>
      <c r="M544" s="452">
        <f>SUMIF($A$546:A595,"당초",M546:M595)</f>
        <v>0</v>
      </c>
      <c r="N544" s="451"/>
      <c r="O544" s="452">
        <f>SUMIF($A$546:A595,"당초",O546:O595)</f>
        <v>0</v>
      </c>
      <c r="P544" s="450"/>
      <c r="Q544" s="452">
        <f>K544+M544+O544</f>
        <v>0</v>
      </c>
      <c r="R544" s="452"/>
      <c r="S544" s="452"/>
      <c r="T544" s="452"/>
      <c r="U544" s="453" t="s">
        <v>0</v>
      </c>
      <c r="V544" s="617" t="str">
        <f>+IF(I544&lt;0,"ng","")</f>
        <v/>
      </c>
      <c r="W544" s="617"/>
      <c r="X544" s="646"/>
    </row>
    <row r="545" spans="1:24" s="69" customFormat="1" ht="24" hidden="1" customHeight="1">
      <c r="A545" s="372" t="s">
        <v>4402</v>
      </c>
      <c r="B545" s="454" t="s">
        <v>5</v>
      </c>
      <c r="C545" s="454" t="s">
        <v>846</v>
      </c>
      <c r="D545" s="454" t="s">
        <v>0</v>
      </c>
      <c r="E545" s="455" t="s">
        <v>0</v>
      </c>
      <c r="F545" s="456">
        <v>0</v>
      </c>
      <c r="G545" s="456">
        <f>[5]내역서!F545</f>
        <v>0</v>
      </c>
      <c r="H545" s="456">
        <v>0</v>
      </c>
      <c r="I545" s="456">
        <f>내역서!F545</f>
        <v>0</v>
      </c>
      <c r="J545" s="457"/>
      <c r="K545" s="458">
        <f>SUMIF($A$546:A595,"변경",K546:K595)</f>
        <v>0</v>
      </c>
      <c r="L545" s="457"/>
      <c r="M545" s="458">
        <f>SUMIF($A$546:A595,"변경",M546:M595)</f>
        <v>0</v>
      </c>
      <c r="N545" s="457"/>
      <c r="O545" s="458">
        <f>SUMIF($A$546:A595,"변경",O546:O595)</f>
        <v>0</v>
      </c>
      <c r="P545" s="456"/>
      <c r="Q545" s="458">
        <f t="shared" si="901"/>
        <v>0</v>
      </c>
      <c r="R545" s="458">
        <f t="shared" ref="R545" si="945">I545-I544</f>
        <v>0</v>
      </c>
      <c r="S545" s="458">
        <f t="shared" ref="S545:T545" si="946">P545-P544</f>
        <v>0</v>
      </c>
      <c r="T545" s="458">
        <f t="shared" si="946"/>
        <v>0</v>
      </c>
      <c r="U545" s="459"/>
      <c r="V545" s="619" t="str">
        <f t="shared" ref="V545" si="947">+IF(I545&lt;0,"ng","")</f>
        <v/>
      </c>
      <c r="W545" s="619"/>
      <c r="X545" s="71"/>
    </row>
    <row r="546" spans="1:24" s="401" customFormat="1" ht="24" hidden="1" customHeight="1">
      <c r="A546" s="366" t="s">
        <v>4396</v>
      </c>
      <c r="B546" s="408" t="s">
        <v>0</v>
      </c>
      <c r="C546" s="408" t="s">
        <v>2145</v>
      </c>
      <c r="D546" s="408" t="s">
        <v>2365</v>
      </c>
      <c r="E546" s="409" t="s">
        <v>615</v>
      </c>
      <c r="F546" s="410">
        <v>19.059999999999999</v>
      </c>
      <c r="G546" s="410">
        <f>[5]내역서!F546</f>
        <v>19.059999999999999</v>
      </c>
      <c r="H546" s="410">
        <f>G546</f>
        <v>19.059999999999999</v>
      </c>
      <c r="I546" s="410">
        <f>내역서!F546</f>
        <v>0</v>
      </c>
      <c r="J546" s="411">
        <v>3848.5</v>
      </c>
      <c r="K546" s="412">
        <f>INT($I546*J546)</f>
        <v>0</v>
      </c>
      <c r="L546" s="411">
        <v>16668.900000000001</v>
      </c>
      <c r="M546" s="412">
        <f>INT($I546*L546)</f>
        <v>0</v>
      </c>
      <c r="N546" s="411">
        <v>7734.8</v>
      </c>
      <c r="O546" s="412">
        <f>INT($I546*N546)</f>
        <v>0</v>
      </c>
      <c r="P546" s="411">
        <f>+J546+L546+N546</f>
        <v>28252.2</v>
      </c>
      <c r="Q546" s="412">
        <f>K546+M546+O546</f>
        <v>0</v>
      </c>
      <c r="R546" s="412"/>
      <c r="S546" s="412"/>
      <c r="T546" s="412"/>
      <c r="U546" s="409" t="s">
        <v>0</v>
      </c>
      <c r="V546" s="617" t="str">
        <f>+IF(I546&lt;0,"ng","")</f>
        <v/>
      </c>
      <c r="W546" s="617"/>
    </row>
    <row r="547" spans="1:24" ht="24" hidden="1" customHeight="1">
      <c r="A547" s="372" t="s">
        <v>4402</v>
      </c>
      <c r="B547" s="413" t="s">
        <v>0</v>
      </c>
      <c r="C547" s="413" t="s">
        <v>689</v>
      </c>
      <c r="D547" s="413" t="s">
        <v>847</v>
      </c>
      <c r="E547" s="414" t="s">
        <v>651</v>
      </c>
      <c r="F547" s="415">
        <v>19.059999999999999</v>
      </c>
      <c r="G547" s="415">
        <f>[5]내역서!F547</f>
        <v>19.059999999999999</v>
      </c>
      <c r="H547" s="415">
        <f t="shared" ref="H547:H595" si="948">G547</f>
        <v>19.059999999999999</v>
      </c>
      <c r="I547" s="415">
        <f>내역서!F547</f>
        <v>0</v>
      </c>
      <c r="J547" s="416">
        <v>3848.5</v>
      </c>
      <c r="K547" s="417">
        <f t="shared" ref="K547:K577" si="949">INT($I547*J547)</f>
        <v>0</v>
      </c>
      <c r="L547" s="416">
        <v>16668.900000000001</v>
      </c>
      <c r="M547" s="417">
        <f t="shared" ref="M547:M577" si="950">INT($I547*L547)</f>
        <v>0</v>
      </c>
      <c r="N547" s="416">
        <v>7734.8</v>
      </c>
      <c r="O547" s="417">
        <f t="shared" ref="O547:O577" si="951">INT($I547*N547)</f>
        <v>0</v>
      </c>
      <c r="P547" s="416">
        <f t="shared" ref="P547:P595" si="952">+J547+L547+N547</f>
        <v>28252.2</v>
      </c>
      <c r="Q547" s="417">
        <f t="shared" si="901"/>
        <v>0</v>
      </c>
      <c r="R547" s="417">
        <f t="shared" ref="R547" si="953">I547-I546</f>
        <v>0</v>
      </c>
      <c r="S547" s="417">
        <f t="shared" ref="S547:T547" si="954">P547-P546</f>
        <v>0</v>
      </c>
      <c r="T547" s="417">
        <f t="shared" si="954"/>
        <v>0</v>
      </c>
      <c r="U547" s="414"/>
      <c r="V547" s="619" t="str">
        <f t="shared" ref="V547" si="955">+IF(I547&lt;0,"ng","")</f>
        <v/>
      </c>
      <c r="W547" s="619"/>
    </row>
    <row r="548" spans="1:24" s="431" customFormat="1" ht="24" hidden="1" customHeight="1">
      <c r="A548" s="366" t="s">
        <v>2055</v>
      </c>
      <c r="B548" s="408" t="s">
        <v>0</v>
      </c>
      <c r="C548" s="408" t="s">
        <v>2147</v>
      </c>
      <c r="D548" s="408" t="s">
        <v>2366</v>
      </c>
      <c r="E548" s="409" t="s">
        <v>615</v>
      </c>
      <c r="F548" s="410">
        <v>144.38</v>
      </c>
      <c r="G548" s="410">
        <f>[5]내역서!F548</f>
        <v>144.38</v>
      </c>
      <c r="H548" s="410">
        <f>G548</f>
        <v>144.38</v>
      </c>
      <c r="I548" s="410">
        <f>내역서!F548</f>
        <v>0</v>
      </c>
      <c r="J548" s="411">
        <v>1670</v>
      </c>
      <c r="K548" s="412">
        <f>INT($I548*J548)</f>
        <v>0</v>
      </c>
      <c r="L548" s="411">
        <v>10937.1</v>
      </c>
      <c r="M548" s="412">
        <f>INT($I548*L548)</f>
        <v>0</v>
      </c>
      <c r="N548" s="411">
        <v>3243.3</v>
      </c>
      <c r="O548" s="412">
        <f>INT($I548*N548)</f>
        <v>0</v>
      </c>
      <c r="P548" s="411">
        <f>+J548+L548+N548</f>
        <v>15850.400000000001</v>
      </c>
      <c r="Q548" s="412">
        <f>K548+M548+O548</f>
        <v>0</v>
      </c>
      <c r="R548" s="412"/>
      <c r="S548" s="412"/>
      <c r="T548" s="412"/>
      <c r="U548" s="409" t="s">
        <v>0</v>
      </c>
      <c r="V548" s="617" t="str">
        <f>+IF(I548&lt;0,"ng","")</f>
        <v/>
      </c>
      <c r="W548" s="617"/>
    </row>
    <row r="549" spans="1:24" s="72" customFormat="1" ht="24" hidden="1" customHeight="1">
      <c r="A549" s="372" t="s">
        <v>4402</v>
      </c>
      <c r="B549" s="413" t="s">
        <v>0</v>
      </c>
      <c r="C549" s="413" t="s">
        <v>691</v>
      </c>
      <c r="D549" s="413" t="s">
        <v>848</v>
      </c>
      <c r="E549" s="414" t="s">
        <v>651</v>
      </c>
      <c r="F549" s="415">
        <v>144.38</v>
      </c>
      <c r="G549" s="415">
        <f>[5]내역서!F549</f>
        <v>144.38</v>
      </c>
      <c r="H549" s="415">
        <f t="shared" si="948"/>
        <v>144.38</v>
      </c>
      <c r="I549" s="415">
        <f>내역서!F549</f>
        <v>0</v>
      </c>
      <c r="J549" s="416">
        <v>1670</v>
      </c>
      <c r="K549" s="417">
        <f t="shared" si="949"/>
        <v>0</v>
      </c>
      <c r="L549" s="416">
        <v>10937.1</v>
      </c>
      <c r="M549" s="417">
        <f t="shared" si="950"/>
        <v>0</v>
      </c>
      <c r="N549" s="416">
        <v>3243.3</v>
      </c>
      <c r="O549" s="417">
        <f t="shared" si="951"/>
        <v>0</v>
      </c>
      <c r="P549" s="416">
        <f t="shared" si="952"/>
        <v>15850.400000000001</v>
      </c>
      <c r="Q549" s="417">
        <f t="shared" si="901"/>
        <v>0</v>
      </c>
      <c r="R549" s="417">
        <f t="shared" ref="R549" si="956">I549-I548</f>
        <v>0</v>
      </c>
      <c r="S549" s="417">
        <f t="shared" ref="S549:T549" si="957">P549-P548</f>
        <v>0</v>
      </c>
      <c r="T549" s="417">
        <f t="shared" si="957"/>
        <v>0</v>
      </c>
      <c r="U549" s="414"/>
      <c r="V549" s="619" t="str">
        <f t="shared" ref="V549" si="958">+IF(I549&lt;0,"ng","")</f>
        <v/>
      </c>
      <c r="W549" s="619"/>
    </row>
    <row r="550" spans="1:24" s="401" customFormat="1" ht="24" hidden="1" customHeight="1">
      <c r="A550" s="366" t="s">
        <v>4396</v>
      </c>
      <c r="B550" s="408" t="s">
        <v>0</v>
      </c>
      <c r="C550" s="408" t="s">
        <v>2149</v>
      </c>
      <c r="D550" s="408" t="s">
        <v>2150</v>
      </c>
      <c r="E550" s="409" t="s">
        <v>2104</v>
      </c>
      <c r="F550" s="410">
        <v>34.56</v>
      </c>
      <c r="G550" s="410">
        <f>[5]내역서!F550</f>
        <v>34.56</v>
      </c>
      <c r="H550" s="410">
        <f>G550</f>
        <v>34.56</v>
      </c>
      <c r="I550" s="410">
        <f>내역서!F550</f>
        <v>0</v>
      </c>
      <c r="J550" s="411">
        <v>11266.1</v>
      </c>
      <c r="K550" s="412">
        <f>INT($I550*J550)</f>
        <v>0</v>
      </c>
      <c r="L550" s="411">
        <v>26287.9</v>
      </c>
      <c r="M550" s="412">
        <f>INT($I550*L550)</f>
        <v>0</v>
      </c>
      <c r="N550" s="411">
        <v>0</v>
      </c>
      <c r="O550" s="412">
        <f>INT($I550*N550)</f>
        <v>0</v>
      </c>
      <c r="P550" s="411">
        <f>+J550+L550+N550</f>
        <v>37554</v>
      </c>
      <c r="Q550" s="412">
        <f>K550+M550+O550</f>
        <v>0</v>
      </c>
      <c r="R550" s="412"/>
      <c r="S550" s="412"/>
      <c r="T550" s="412"/>
      <c r="U550" s="409" t="s">
        <v>0</v>
      </c>
      <c r="V550" s="617" t="str">
        <f>+IF(I550&lt;0,"ng","")</f>
        <v/>
      </c>
      <c r="W550" s="617"/>
    </row>
    <row r="551" spans="1:24" ht="24" hidden="1" customHeight="1">
      <c r="A551" s="372" t="s">
        <v>2072</v>
      </c>
      <c r="B551" s="413" t="s">
        <v>0</v>
      </c>
      <c r="C551" s="413" t="s">
        <v>693</v>
      </c>
      <c r="D551" s="413" t="s">
        <v>694</v>
      </c>
      <c r="E551" s="414" t="s">
        <v>671</v>
      </c>
      <c r="F551" s="415">
        <v>34.56</v>
      </c>
      <c r="G551" s="415">
        <f>[5]내역서!F551</f>
        <v>34.56</v>
      </c>
      <c r="H551" s="415">
        <f t="shared" si="948"/>
        <v>34.56</v>
      </c>
      <c r="I551" s="415">
        <f>내역서!F551</f>
        <v>0</v>
      </c>
      <c r="J551" s="416">
        <v>11266.1</v>
      </c>
      <c r="K551" s="417">
        <f t="shared" si="949"/>
        <v>0</v>
      </c>
      <c r="L551" s="416">
        <v>26287.9</v>
      </c>
      <c r="M551" s="417">
        <f t="shared" si="950"/>
        <v>0</v>
      </c>
      <c r="N551" s="416">
        <v>0</v>
      </c>
      <c r="O551" s="417">
        <f t="shared" si="951"/>
        <v>0</v>
      </c>
      <c r="P551" s="416">
        <f t="shared" si="952"/>
        <v>37554</v>
      </c>
      <c r="Q551" s="417">
        <f t="shared" si="901"/>
        <v>0</v>
      </c>
      <c r="R551" s="417">
        <f t="shared" ref="R551" si="959">I551-I550</f>
        <v>0</v>
      </c>
      <c r="S551" s="417">
        <f t="shared" ref="S551:T551" si="960">P551-P550</f>
        <v>0</v>
      </c>
      <c r="T551" s="417">
        <f t="shared" si="960"/>
        <v>0</v>
      </c>
      <c r="U551" s="414"/>
      <c r="V551" s="619" t="str">
        <f t="shared" ref="V551" si="961">+IF(I551&lt;0,"ng","")</f>
        <v/>
      </c>
      <c r="W551" s="619"/>
    </row>
    <row r="552" spans="1:24" s="431" customFormat="1" ht="24" hidden="1" customHeight="1">
      <c r="A552" s="366" t="s">
        <v>2055</v>
      </c>
      <c r="B552" s="408" t="s">
        <v>0</v>
      </c>
      <c r="C552" s="408" t="s">
        <v>2149</v>
      </c>
      <c r="D552" s="408" t="s">
        <v>2151</v>
      </c>
      <c r="E552" s="409" t="s">
        <v>2104</v>
      </c>
      <c r="F552" s="410">
        <v>76.42</v>
      </c>
      <c r="G552" s="410">
        <f>[5]내역서!F552</f>
        <v>76.42</v>
      </c>
      <c r="H552" s="410">
        <f>G552</f>
        <v>76.42</v>
      </c>
      <c r="I552" s="410">
        <f>내역서!F552</f>
        <v>0</v>
      </c>
      <c r="J552" s="411">
        <v>12871.3</v>
      </c>
      <c r="K552" s="412">
        <f>INT($I552*J552)</f>
        <v>0</v>
      </c>
      <c r="L552" s="411">
        <v>30032.7</v>
      </c>
      <c r="M552" s="412">
        <f>INT($I552*L552)</f>
        <v>0</v>
      </c>
      <c r="N552" s="411">
        <v>0</v>
      </c>
      <c r="O552" s="412">
        <f>INT($I552*N552)</f>
        <v>0</v>
      </c>
      <c r="P552" s="411">
        <f>+J552+L552+N552</f>
        <v>42904</v>
      </c>
      <c r="Q552" s="412">
        <f>K552+M552+O552</f>
        <v>0</v>
      </c>
      <c r="R552" s="412"/>
      <c r="S552" s="412"/>
      <c r="T552" s="412"/>
      <c r="U552" s="409" t="s">
        <v>0</v>
      </c>
      <c r="V552" s="617" t="str">
        <f>+IF(I552&lt;0,"ng","")</f>
        <v/>
      </c>
      <c r="W552" s="617"/>
    </row>
    <row r="553" spans="1:24" s="72" customFormat="1" ht="24" hidden="1" customHeight="1">
      <c r="A553" s="372" t="s">
        <v>4402</v>
      </c>
      <c r="B553" s="413" t="s">
        <v>0</v>
      </c>
      <c r="C553" s="413" t="s">
        <v>693</v>
      </c>
      <c r="D553" s="413" t="s">
        <v>695</v>
      </c>
      <c r="E553" s="414" t="s">
        <v>671</v>
      </c>
      <c r="F553" s="415">
        <v>76.42</v>
      </c>
      <c r="G553" s="415">
        <f>[5]내역서!F553</f>
        <v>76.42</v>
      </c>
      <c r="H553" s="415">
        <f t="shared" si="948"/>
        <v>76.42</v>
      </c>
      <c r="I553" s="415">
        <f>내역서!F553</f>
        <v>0</v>
      </c>
      <c r="J553" s="416">
        <v>12871.3</v>
      </c>
      <c r="K553" s="417">
        <f t="shared" si="949"/>
        <v>0</v>
      </c>
      <c r="L553" s="416">
        <v>30032.7</v>
      </c>
      <c r="M553" s="417">
        <f t="shared" si="950"/>
        <v>0</v>
      </c>
      <c r="N553" s="416">
        <v>0</v>
      </c>
      <c r="O553" s="417">
        <f t="shared" si="951"/>
        <v>0</v>
      </c>
      <c r="P553" s="416">
        <f t="shared" si="952"/>
        <v>42904</v>
      </c>
      <c r="Q553" s="417">
        <f t="shared" si="901"/>
        <v>0</v>
      </c>
      <c r="R553" s="417">
        <f t="shared" ref="R553" si="962">I553-I552</f>
        <v>0</v>
      </c>
      <c r="S553" s="417">
        <f t="shared" ref="S553:T553" si="963">P553-P552</f>
        <v>0</v>
      </c>
      <c r="T553" s="417">
        <f t="shared" si="963"/>
        <v>0</v>
      </c>
      <c r="U553" s="414"/>
      <c r="V553" s="619" t="str">
        <f t="shared" ref="V553" si="964">+IF(I553&lt;0,"ng","")</f>
        <v/>
      </c>
      <c r="W553" s="619"/>
    </row>
    <row r="554" spans="1:24" s="401" customFormat="1" ht="24" hidden="1" customHeight="1">
      <c r="A554" s="366" t="s">
        <v>4396</v>
      </c>
      <c r="B554" s="408" t="s">
        <v>0</v>
      </c>
      <c r="C554" s="408" t="s">
        <v>2153</v>
      </c>
      <c r="D554" s="408" t="s">
        <v>2369</v>
      </c>
      <c r="E554" s="409" t="s">
        <v>2104</v>
      </c>
      <c r="F554" s="410">
        <v>447.8</v>
      </c>
      <c r="G554" s="410">
        <f>[5]내역서!F554</f>
        <v>447.8</v>
      </c>
      <c r="H554" s="410">
        <f>G554</f>
        <v>447.8</v>
      </c>
      <c r="I554" s="410">
        <f>내역서!F554</f>
        <v>0</v>
      </c>
      <c r="J554" s="411">
        <v>5473.6</v>
      </c>
      <c r="K554" s="412">
        <f>INT($I554*J554)</f>
        <v>0</v>
      </c>
      <c r="L554" s="411">
        <v>28736.6</v>
      </c>
      <c r="M554" s="412">
        <f>INT($I554*L554)</f>
        <v>0</v>
      </c>
      <c r="N554" s="411">
        <v>0</v>
      </c>
      <c r="O554" s="412">
        <f>INT($I554*N554)</f>
        <v>0</v>
      </c>
      <c r="P554" s="411">
        <f>+J554+L554+N554</f>
        <v>34210.199999999997</v>
      </c>
      <c r="Q554" s="412">
        <f>K554+M554+O554</f>
        <v>0</v>
      </c>
      <c r="R554" s="412"/>
      <c r="S554" s="412"/>
      <c r="T554" s="412"/>
      <c r="U554" s="409" t="s">
        <v>0</v>
      </c>
      <c r="V554" s="617" t="str">
        <f>+IF(I554&lt;0,"ng","")</f>
        <v/>
      </c>
      <c r="W554" s="617"/>
    </row>
    <row r="555" spans="1:24" ht="24" hidden="1" customHeight="1">
      <c r="A555" s="372" t="s">
        <v>4402</v>
      </c>
      <c r="B555" s="413" t="s">
        <v>0</v>
      </c>
      <c r="C555" s="413" t="s">
        <v>697</v>
      </c>
      <c r="D555" s="413" t="s">
        <v>849</v>
      </c>
      <c r="E555" s="414" t="s">
        <v>671</v>
      </c>
      <c r="F555" s="415">
        <v>447.8</v>
      </c>
      <c r="G555" s="415">
        <f>[5]내역서!F555</f>
        <v>447.8</v>
      </c>
      <c r="H555" s="415">
        <f t="shared" si="948"/>
        <v>447.8</v>
      </c>
      <c r="I555" s="415">
        <f>내역서!F555</f>
        <v>0</v>
      </c>
      <c r="J555" s="416">
        <v>5473.6</v>
      </c>
      <c r="K555" s="417">
        <f t="shared" si="949"/>
        <v>0</v>
      </c>
      <c r="L555" s="416">
        <v>28736.6</v>
      </c>
      <c r="M555" s="417">
        <f t="shared" si="950"/>
        <v>0</v>
      </c>
      <c r="N555" s="416">
        <v>0</v>
      </c>
      <c r="O555" s="417">
        <f t="shared" si="951"/>
        <v>0</v>
      </c>
      <c r="P555" s="416">
        <f t="shared" si="952"/>
        <v>34210.199999999997</v>
      </c>
      <c r="Q555" s="417">
        <f t="shared" si="901"/>
        <v>0</v>
      </c>
      <c r="R555" s="417">
        <f t="shared" ref="R555" si="965">I555-I554</f>
        <v>0</v>
      </c>
      <c r="S555" s="417">
        <f t="shared" ref="S555:T555" si="966">P555-P554</f>
        <v>0</v>
      </c>
      <c r="T555" s="417">
        <f t="shared" si="966"/>
        <v>0</v>
      </c>
      <c r="U555" s="414"/>
      <c r="V555" s="619" t="str">
        <f t="shared" ref="V555" si="967">+IF(I555&lt;0,"ng","")</f>
        <v/>
      </c>
      <c r="W555" s="619"/>
    </row>
    <row r="556" spans="1:24" s="401" customFormat="1" ht="24" hidden="1" customHeight="1">
      <c r="A556" s="366" t="s">
        <v>4396</v>
      </c>
      <c r="B556" s="408" t="s">
        <v>0</v>
      </c>
      <c r="C556" s="408" t="s">
        <v>2157</v>
      </c>
      <c r="D556" s="408" t="s">
        <v>2158</v>
      </c>
      <c r="E556" s="409" t="s">
        <v>2104</v>
      </c>
      <c r="F556" s="410">
        <v>365.4</v>
      </c>
      <c r="G556" s="410">
        <f>[5]내역서!F556</f>
        <v>365.4</v>
      </c>
      <c r="H556" s="410">
        <f>G556</f>
        <v>365.4</v>
      </c>
      <c r="I556" s="410">
        <f>내역서!F556</f>
        <v>0</v>
      </c>
      <c r="J556" s="411">
        <v>4369.7</v>
      </c>
      <c r="K556" s="412">
        <f>INT($I556*J556)</f>
        <v>0</v>
      </c>
      <c r="L556" s="411">
        <v>9580.7999999999993</v>
      </c>
      <c r="M556" s="412">
        <f>INT($I556*L556)</f>
        <v>0</v>
      </c>
      <c r="N556" s="411">
        <v>0</v>
      </c>
      <c r="O556" s="412">
        <f>INT($I556*N556)</f>
        <v>0</v>
      </c>
      <c r="P556" s="411">
        <f>+J556+L556+N556</f>
        <v>13950.5</v>
      </c>
      <c r="Q556" s="412">
        <f>K556+M556+O556</f>
        <v>0</v>
      </c>
      <c r="R556" s="412"/>
      <c r="S556" s="412"/>
      <c r="T556" s="412"/>
      <c r="U556" s="409" t="s">
        <v>0</v>
      </c>
      <c r="V556" s="617" t="str">
        <f>+IF(I556&lt;0,"ng","")</f>
        <v/>
      </c>
      <c r="W556" s="617"/>
    </row>
    <row r="557" spans="1:24" ht="24" hidden="1" customHeight="1">
      <c r="A557" s="372" t="s">
        <v>4332</v>
      </c>
      <c r="B557" s="413" t="s">
        <v>0</v>
      </c>
      <c r="C557" s="413" t="s">
        <v>700</v>
      </c>
      <c r="D557" s="413" t="s">
        <v>701</v>
      </c>
      <c r="E557" s="414" t="s">
        <v>671</v>
      </c>
      <c r="F557" s="415">
        <v>365.4</v>
      </c>
      <c r="G557" s="415">
        <f>[5]내역서!F557</f>
        <v>365.4</v>
      </c>
      <c r="H557" s="415">
        <f t="shared" si="948"/>
        <v>365.4</v>
      </c>
      <c r="I557" s="415">
        <f>내역서!F557</f>
        <v>0</v>
      </c>
      <c r="J557" s="416">
        <v>4369.7</v>
      </c>
      <c r="K557" s="417">
        <f t="shared" si="949"/>
        <v>0</v>
      </c>
      <c r="L557" s="416">
        <v>9580.7999999999993</v>
      </c>
      <c r="M557" s="417">
        <f t="shared" si="950"/>
        <v>0</v>
      </c>
      <c r="N557" s="416">
        <v>0</v>
      </c>
      <c r="O557" s="417">
        <f t="shared" si="951"/>
        <v>0</v>
      </c>
      <c r="P557" s="416">
        <f t="shared" si="952"/>
        <v>13950.5</v>
      </c>
      <c r="Q557" s="417">
        <f t="shared" si="901"/>
        <v>0</v>
      </c>
      <c r="R557" s="417">
        <f t="shared" ref="R557" si="968">I557-I556</f>
        <v>0</v>
      </c>
      <c r="S557" s="417">
        <f t="shared" ref="S557:T557" si="969">P557-P556</f>
        <v>0</v>
      </c>
      <c r="T557" s="417">
        <f t="shared" si="969"/>
        <v>0</v>
      </c>
      <c r="U557" s="414"/>
      <c r="V557" s="619" t="str">
        <f t="shared" ref="V557" si="970">+IF(I557&lt;0,"ng","")</f>
        <v/>
      </c>
      <c r="W557" s="619"/>
    </row>
    <row r="558" spans="1:24" s="431" customFormat="1" ht="24" hidden="1" customHeight="1">
      <c r="A558" s="366" t="s">
        <v>2055</v>
      </c>
      <c r="B558" s="408" t="s">
        <v>0</v>
      </c>
      <c r="C558" s="408" t="s">
        <v>2370</v>
      </c>
      <c r="D558" s="408" t="s">
        <v>2371</v>
      </c>
      <c r="E558" s="409" t="s">
        <v>2161</v>
      </c>
      <c r="F558" s="410">
        <v>236.88</v>
      </c>
      <c r="G558" s="410">
        <f>[5]내역서!F558</f>
        <v>236.88</v>
      </c>
      <c r="H558" s="410">
        <f>G558</f>
        <v>236.88</v>
      </c>
      <c r="I558" s="410">
        <f>내역서!F558</f>
        <v>0</v>
      </c>
      <c r="J558" s="411">
        <v>1526.5</v>
      </c>
      <c r="K558" s="412">
        <f>INT($I558*J558)</f>
        <v>0</v>
      </c>
      <c r="L558" s="411">
        <v>17549.2</v>
      </c>
      <c r="M558" s="412">
        <f>INT($I558*L558)</f>
        <v>0</v>
      </c>
      <c r="N558" s="411">
        <v>0</v>
      </c>
      <c r="O558" s="412">
        <f>INT($I558*N558)</f>
        <v>0</v>
      </c>
      <c r="P558" s="411">
        <f>+J558+L558+N558</f>
        <v>19075.7</v>
      </c>
      <c r="Q558" s="412">
        <f>K558+M558+O558</f>
        <v>0</v>
      </c>
      <c r="R558" s="412"/>
      <c r="S558" s="412"/>
      <c r="T558" s="412"/>
      <c r="U558" s="409" t="s">
        <v>0</v>
      </c>
      <c r="V558" s="617" t="str">
        <f>+IF(I558&lt;0,"ng","")</f>
        <v/>
      </c>
      <c r="W558" s="617"/>
    </row>
    <row r="559" spans="1:24" s="72" customFormat="1" ht="24" hidden="1" customHeight="1">
      <c r="A559" s="372" t="s">
        <v>2072</v>
      </c>
      <c r="B559" s="413" t="s">
        <v>0</v>
      </c>
      <c r="C559" s="413" t="s">
        <v>850</v>
      </c>
      <c r="D559" s="413" t="s">
        <v>851</v>
      </c>
      <c r="E559" s="414" t="s">
        <v>704</v>
      </c>
      <c r="F559" s="415">
        <v>236.88</v>
      </c>
      <c r="G559" s="415">
        <f>[5]내역서!F559</f>
        <v>236.88</v>
      </c>
      <c r="H559" s="415">
        <f t="shared" si="948"/>
        <v>236.88</v>
      </c>
      <c r="I559" s="415">
        <f>내역서!F559</f>
        <v>0</v>
      </c>
      <c r="J559" s="416">
        <v>1526.5</v>
      </c>
      <c r="K559" s="417">
        <f t="shared" si="949"/>
        <v>0</v>
      </c>
      <c r="L559" s="416">
        <v>17549.2</v>
      </c>
      <c r="M559" s="417">
        <f t="shared" si="950"/>
        <v>0</v>
      </c>
      <c r="N559" s="416">
        <v>0</v>
      </c>
      <c r="O559" s="417">
        <f t="shared" si="951"/>
        <v>0</v>
      </c>
      <c r="P559" s="416">
        <f t="shared" si="952"/>
        <v>19075.7</v>
      </c>
      <c r="Q559" s="417">
        <f t="shared" si="901"/>
        <v>0</v>
      </c>
      <c r="R559" s="417">
        <f t="shared" ref="R559" si="971">I559-I558</f>
        <v>0</v>
      </c>
      <c r="S559" s="417">
        <f t="shared" ref="S559:T559" si="972">P559-P558</f>
        <v>0</v>
      </c>
      <c r="T559" s="417">
        <f t="shared" si="972"/>
        <v>0</v>
      </c>
      <c r="U559" s="414"/>
      <c r="V559" s="619" t="str">
        <f t="shared" ref="V559" si="973">+IF(I559&lt;0,"ng","")</f>
        <v/>
      </c>
      <c r="W559" s="619"/>
    </row>
    <row r="560" spans="1:24" s="431" customFormat="1" ht="24" hidden="1" customHeight="1">
      <c r="A560" s="366" t="s">
        <v>4331</v>
      </c>
      <c r="B560" s="408" t="s">
        <v>0</v>
      </c>
      <c r="C560" s="408" t="s">
        <v>2370</v>
      </c>
      <c r="D560" s="408" t="s">
        <v>2373</v>
      </c>
      <c r="E560" s="409" t="s">
        <v>2104</v>
      </c>
      <c r="F560" s="410">
        <v>39.479999999999997</v>
      </c>
      <c r="G560" s="410">
        <f>[5]내역서!F560</f>
        <v>39.479999999999997</v>
      </c>
      <c r="H560" s="410">
        <f>G560</f>
        <v>39.479999999999997</v>
      </c>
      <c r="I560" s="410">
        <f>내역서!F560</f>
        <v>0</v>
      </c>
      <c r="J560" s="411">
        <v>932.2</v>
      </c>
      <c r="K560" s="412">
        <f>INT($I560*J560)</f>
        <v>0</v>
      </c>
      <c r="L560" s="411">
        <v>4552.3999999999996</v>
      </c>
      <c r="M560" s="412">
        <f>INT($I560*L560)</f>
        <v>0</v>
      </c>
      <c r="N560" s="411">
        <v>0</v>
      </c>
      <c r="O560" s="412">
        <f>INT($I560*N560)</f>
        <v>0</v>
      </c>
      <c r="P560" s="411">
        <f>+J560+L560+N560</f>
        <v>5484.5999999999995</v>
      </c>
      <c r="Q560" s="412">
        <f>K560+M560+O560</f>
        <v>0</v>
      </c>
      <c r="R560" s="412"/>
      <c r="S560" s="412"/>
      <c r="T560" s="412"/>
      <c r="U560" s="409" t="s">
        <v>0</v>
      </c>
      <c r="V560" s="617" t="str">
        <f>+IF(I560&lt;0,"ng","")</f>
        <v/>
      </c>
      <c r="W560" s="617"/>
    </row>
    <row r="561" spans="1:23" s="72" customFormat="1" ht="24" hidden="1" customHeight="1">
      <c r="A561" s="372" t="s">
        <v>2072</v>
      </c>
      <c r="B561" s="413" t="s">
        <v>0</v>
      </c>
      <c r="C561" s="413" t="s">
        <v>850</v>
      </c>
      <c r="D561" s="413" t="s">
        <v>852</v>
      </c>
      <c r="E561" s="414" t="s">
        <v>671</v>
      </c>
      <c r="F561" s="415">
        <v>39.479999999999997</v>
      </c>
      <c r="G561" s="415">
        <f>[5]내역서!F561</f>
        <v>39.479999999999997</v>
      </c>
      <c r="H561" s="415">
        <f t="shared" si="948"/>
        <v>39.479999999999997</v>
      </c>
      <c r="I561" s="415">
        <f>내역서!F561</f>
        <v>0</v>
      </c>
      <c r="J561" s="416">
        <v>932.2</v>
      </c>
      <c r="K561" s="417">
        <f t="shared" si="949"/>
        <v>0</v>
      </c>
      <c r="L561" s="416">
        <v>4552.3999999999996</v>
      </c>
      <c r="M561" s="417">
        <f t="shared" si="950"/>
        <v>0</v>
      </c>
      <c r="N561" s="416">
        <v>0</v>
      </c>
      <c r="O561" s="417">
        <f t="shared" si="951"/>
        <v>0</v>
      </c>
      <c r="P561" s="416">
        <f t="shared" si="952"/>
        <v>5484.5999999999995</v>
      </c>
      <c r="Q561" s="417">
        <f t="shared" si="901"/>
        <v>0</v>
      </c>
      <c r="R561" s="417">
        <f t="shared" ref="R561" si="974">I561-I560</f>
        <v>0</v>
      </c>
      <c r="S561" s="417">
        <f t="shared" ref="S561:T561" si="975">P561-P560</f>
        <v>0</v>
      </c>
      <c r="T561" s="417">
        <f t="shared" si="975"/>
        <v>0</v>
      </c>
      <c r="U561" s="414"/>
      <c r="V561" s="619" t="str">
        <f t="shared" ref="V561" si="976">+IF(I561&lt;0,"ng","")</f>
        <v/>
      </c>
      <c r="W561" s="619"/>
    </row>
    <row r="562" spans="1:23" s="401" customFormat="1" ht="24" hidden="1" customHeight="1">
      <c r="A562" s="366" t="s">
        <v>4331</v>
      </c>
      <c r="B562" s="408" t="s">
        <v>0</v>
      </c>
      <c r="C562" s="408" t="s">
        <v>2166</v>
      </c>
      <c r="D562" s="408" t="s">
        <v>2168</v>
      </c>
      <c r="E562" s="409" t="s">
        <v>2104</v>
      </c>
      <c r="F562" s="410">
        <v>70.900000000000006</v>
      </c>
      <c r="G562" s="410">
        <f>[5]내역서!F562</f>
        <v>70.900000000000006</v>
      </c>
      <c r="H562" s="410">
        <f>G562</f>
        <v>70.900000000000006</v>
      </c>
      <c r="I562" s="410">
        <f>내역서!F562</f>
        <v>0</v>
      </c>
      <c r="J562" s="411">
        <v>5685.2</v>
      </c>
      <c r="K562" s="412">
        <f>INT($I562*J562)</f>
        <v>0</v>
      </c>
      <c r="L562" s="411">
        <v>11223.2</v>
      </c>
      <c r="M562" s="412">
        <f>INT($I562*L562)</f>
        <v>0</v>
      </c>
      <c r="N562" s="411">
        <v>0</v>
      </c>
      <c r="O562" s="412">
        <f>INT($I562*N562)</f>
        <v>0</v>
      </c>
      <c r="P562" s="411">
        <f>+J562+L562+N562</f>
        <v>16908.400000000001</v>
      </c>
      <c r="Q562" s="412">
        <f>K562+M562+O562</f>
        <v>0</v>
      </c>
      <c r="R562" s="412"/>
      <c r="S562" s="412"/>
      <c r="T562" s="412"/>
      <c r="U562" s="409" t="s">
        <v>0</v>
      </c>
      <c r="V562" s="617" t="str">
        <f>+IF(I562&lt;0,"ng","")</f>
        <v/>
      </c>
      <c r="W562" s="617"/>
    </row>
    <row r="563" spans="1:23" ht="24" hidden="1" customHeight="1">
      <c r="A563" s="372" t="s">
        <v>4413</v>
      </c>
      <c r="B563" s="413" t="s">
        <v>0</v>
      </c>
      <c r="C563" s="413" t="s">
        <v>709</v>
      </c>
      <c r="D563" s="413" t="s">
        <v>711</v>
      </c>
      <c r="E563" s="414" t="s">
        <v>671</v>
      </c>
      <c r="F563" s="415">
        <v>70.900000000000006</v>
      </c>
      <c r="G563" s="415">
        <f>[5]내역서!F563</f>
        <v>70.900000000000006</v>
      </c>
      <c r="H563" s="415">
        <f t="shared" si="948"/>
        <v>70.900000000000006</v>
      </c>
      <c r="I563" s="415">
        <f>내역서!F563</f>
        <v>0</v>
      </c>
      <c r="J563" s="416">
        <v>5685.2</v>
      </c>
      <c r="K563" s="417">
        <f t="shared" si="949"/>
        <v>0</v>
      </c>
      <c r="L563" s="416">
        <v>11223.2</v>
      </c>
      <c r="M563" s="417">
        <f t="shared" si="950"/>
        <v>0</v>
      </c>
      <c r="N563" s="416">
        <v>0</v>
      </c>
      <c r="O563" s="417">
        <f t="shared" si="951"/>
        <v>0</v>
      </c>
      <c r="P563" s="416">
        <f t="shared" si="952"/>
        <v>16908.400000000001</v>
      </c>
      <c r="Q563" s="417">
        <f t="shared" si="901"/>
        <v>0</v>
      </c>
      <c r="R563" s="417">
        <f t="shared" ref="R563" si="977">I563-I562</f>
        <v>0</v>
      </c>
      <c r="S563" s="417">
        <f t="shared" ref="S563:T563" si="978">P563-P562</f>
        <v>0</v>
      </c>
      <c r="T563" s="417">
        <f t="shared" si="978"/>
        <v>0</v>
      </c>
      <c r="U563" s="414"/>
      <c r="V563" s="619" t="str">
        <f t="shared" ref="V563" si="979">+IF(I563&lt;0,"ng","")</f>
        <v/>
      </c>
      <c r="W563" s="619"/>
    </row>
    <row r="564" spans="1:23" s="431" customFormat="1" ht="24" hidden="1" customHeight="1">
      <c r="A564" s="366" t="s">
        <v>4331</v>
      </c>
      <c r="B564" s="408" t="s">
        <v>0</v>
      </c>
      <c r="C564" s="408" t="s">
        <v>2166</v>
      </c>
      <c r="D564" s="408" t="s">
        <v>2167</v>
      </c>
      <c r="E564" s="409" t="s">
        <v>2104</v>
      </c>
      <c r="F564" s="410">
        <v>198.4</v>
      </c>
      <c r="G564" s="410">
        <f>[5]내역서!F564</f>
        <v>198.4</v>
      </c>
      <c r="H564" s="410">
        <f>G564</f>
        <v>198.4</v>
      </c>
      <c r="I564" s="410">
        <f>내역서!F564</f>
        <v>0</v>
      </c>
      <c r="J564" s="411">
        <v>5808.6</v>
      </c>
      <c r="K564" s="412">
        <f>INT($I564*J564)</f>
        <v>0</v>
      </c>
      <c r="L564" s="411">
        <v>12348.8</v>
      </c>
      <c r="M564" s="412">
        <f>INT($I564*L564)</f>
        <v>0</v>
      </c>
      <c r="N564" s="411">
        <v>0</v>
      </c>
      <c r="O564" s="412">
        <f>INT($I564*N564)</f>
        <v>0</v>
      </c>
      <c r="P564" s="411">
        <f>+J564+L564+N564</f>
        <v>18157.400000000001</v>
      </c>
      <c r="Q564" s="412">
        <f>K564+M564+O564</f>
        <v>0</v>
      </c>
      <c r="R564" s="412"/>
      <c r="S564" s="412"/>
      <c r="T564" s="412"/>
      <c r="U564" s="409" t="s">
        <v>0</v>
      </c>
      <c r="V564" s="617" t="str">
        <f>+IF(I564&lt;0,"ng","")</f>
        <v/>
      </c>
      <c r="W564" s="617"/>
    </row>
    <row r="565" spans="1:23" s="72" customFormat="1" ht="24" hidden="1" customHeight="1">
      <c r="A565" s="372" t="s">
        <v>2072</v>
      </c>
      <c r="B565" s="413" t="s">
        <v>0</v>
      </c>
      <c r="C565" s="413" t="s">
        <v>709</v>
      </c>
      <c r="D565" s="413" t="s">
        <v>710</v>
      </c>
      <c r="E565" s="414" t="s">
        <v>671</v>
      </c>
      <c r="F565" s="415">
        <v>198.4</v>
      </c>
      <c r="G565" s="415">
        <f>[5]내역서!F565</f>
        <v>198.4</v>
      </c>
      <c r="H565" s="415">
        <f t="shared" si="948"/>
        <v>198.4</v>
      </c>
      <c r="I565" s="415">
        <f>내역서!F565</f>
        <v>0</v>
      </c>
      <c r="J565" s="416">
        <v>5808.6</v>
      </c>
      <c r="K565" s="417">
        <f t="shared" si="949"/>
        <v>0</v>
      </c>
      <c r="L565" s="416">
        <v>12348.8</v>
      </c>
      <c r="M565" s="417">
        <f t="shared" si="950"/>
        <v>0</v>
      </c>
      <c r="N565" s="416">
        <v>0</v>
      </c>
      <c r="O565" s="417">
        <f t="shared" si="951"/>
        <v>0</v>
      </c>
      <c r="P565" s="416">
        <f t="shared" si="952"/>
        <v>18157.400000000001</v>
      </c>
      <c r="Q565" s="417">
        <f t="shared" si="901"/>
        <v>0</v>
      </c>
      <c r="R565" s="417">
        <f t="shared" ref="R565" si="980">I565-I564</f>
        <v>0</v>
      </c>
      <c r="S565" s="417">
        <f t="shared" ref="S565:T565" si="981">P565-P564</f>
        <v>0</v>
      </c>
      <c r="T565" s="417">
        <f t="shared" si="981"/>
        <v>0</v>
      </c>
      <c r="U565" s="414"/>
      <c r="V565" s="619" t="str">
        <f t="shared" ref="V565" si="982">+IF(I565&lt;0,"ng","")</f>
        <v/>
      </c>
      <c r="W565" s="619"/>
    </row>
    <row r="566" spans="1:23" s="401" customFormat="1" ht="24" hidden="1" customHeight="1">
      <c r="A566" s="366" t="s">
        <v>2055</v>
      </c>
      <c r="B566" s="408" t="s">
        <v>0</v>
      </c>
      <c r="C566" s="408" t="s">
        <v>2375</v>
      </c>
      <c r="D566" s="408" t="s">
        <v>2376</v>
      </c>
      <c r="E566" s="409" t="s">
        <v>2104</v>
      </c>
      <c r="F566" s="410">
        <v>65.02</v>
      </c>
      <c r="G566" s="410">
        <f>[5]내역서!F566</f>
        <v>65.02</v>
      </c>
      <c r="H566" s="410">
        <f>G566</f>
        <v>65.02</v>
      </c>
      <c r="I566" s="410">
        <f>내역서!F566</f>
        <v>0</v>
      </c>
      <c r="J566" s="411">
        <v>3305.4</v>
      </c>
      <c r="K566" s="412">
        <f>INT($I566*J566)</f>
        <v>0</v>
      </c>
      <c r="L566" s="411">
        <v>9775.2000000000007</v>
      </c>
      <c r="M566" s="412">
        <f>INT($I566*L566)</f>
        <v>0</v>
      </c>
      <c r="N566" s="411">
        <v>0</v>
      </c>
      <c r="O566" s="412">
        <f>INT($I566*N566)</f>
        <v>0</v>
      </c>
      <c r="P566" s="411">
        <f>+J566+L566+N566</f>
        <v>13080.6</v>
      </c>
      <c r="Q566" s="412">
        <f>K566+M566+O566</f>
        <v>0</v>
      </c>
      <c r="R566" s="412"/>
      <c r="S566" s="412"/>
      <c r="T566" s="412"/>
      <c r="U566" s="409" t="s">
        <v>0</v>
      </c>
      <c r="V566" s="617" t="str">
        <f>+IF(I566&lt;0,"ng","")</f>
        <v/>
      </c>
      <c r="W566" s="617"/>
    </row>
    <row r="567" spans="1:23" ht="24" hidden="1" customHeight="1">
      <c r="A567" s="372" t="s">
        <v>2072</v>
      </c>
      <c r="B567" s="413" t="s">
        <v>0</v>
      </c>
      <c r="C567" s="413" t="s">
        <v>853</v>
      </c>
      <c r="D567" s="413" t="s">
        <v>854</v>
      </c>
      <c r="E567" s="414" t="s">
        <v>671</v>
      </c>
      <c r="F567" s="415">
        <v>65.02</v>
      </c>
      <c r="G567" s="415">
        <f>[5]내역서!F567</f>
        <v>65.02</v>
      </c>
      <c r="H567" s="415">
        <f t="shared" si="948"/>
        <v>65.02</v>
      </c>
      <c r="I567" s="415">
        <f>내역서!F567</f>
        <v>0</v>
      </c>
      <c r="J567" s="416">
        <v>3305.4</v>
      </c>
      <c r="K567" s="417">
        <f t="shared" si="949"/>
        <v>0</v>
      </c>
      <c r="L567" s="416">
        <v>9775.2000000000007</v>
      </c>
      <c r="M567" s="417">
        <f t="shared" si="950"/>
        <v>0</v>
      </c>
      <c r="N567" s="416">
        <v>0</v>
      </c>
      <c r="O567" s="417">
        <f t="shared" si="951"/>
        <v>0</v>
      </c>
      <c r="P567" s="416">
        <f t="shared" si="952"/>
        <v>13080.6</v>
      </c>
      <c r="Q567" s="417">
        <f t="shared" si="901"/>
        <v>0</v>
      </c>
      <c r="R567" s="417">
        <f t="shared" ref="R567" si="983">I567-I566</f>
        <v>0</v>
      </c>
      <c r="S567" s="417">
        <f t="shared" ref="S567:T567" si="984">P567-P566</f>
        <v>0</v>
      </c>
      <c r="T567" s="417">
        <f t="shared" si="984"/>
        <v>0</v>
      </c>
      <c r="U567" s="414"/>
      <c r="V567" s="619" t="str">
        <f t="shared" ref="V567" si="985">+IF(I567&lt;0,"ng","")</f>
        <v/>
      </c>
      <c r="W567" s="619"/>
    </row>
    <row r="568" spans="1:23" s="401" customFormat="1" ht="24" hidden="1" customHeight="1">
      <c r="A568" s="366" t="s">
        <v>2055</v>
      </c>
      <c r="B568" s="408" t="s">
        <v>0</v>
      </c>
      <c r="C568" s="408" t="s">
        <v>2375</v>
      </c>
      <c r="D568" s="408" t="s">
        <v>2377</v>
      </c>
      <c r="E568" s="409" t="s">
        <v>2104</v>
      </c>
      <c r="F568" s="410">
        <v>273.60000000000002</v>
      </c>
      <c r="G568" s="410">
        <f>[5]내역서!F568</f>
        <v>273.60000000000002</v>
      </c>
      <c r="H568" s="410">
        <f>G568</f>
        <v>273.60000000000002</v>
      </c>
      <c r="I568" s="410">
        <f>내역서!F568</f>
        <v>0</v>
      </c>
      <c r="J568" s="411">
        <v>4253.3</v>
      </c>
      <c r="K568" s="412">
        <f>INT($I568*J568)</f>
        <v>0</v>
      </c>
      <c r="L568" s="411">
        <v>12083.2</v>
      </c>
      <c r="M568" s="412">
        <f>INT($I568*L568)</f>
        <v>0</v>
      </c>
      <c r="N568" s="411">
        <v>0</v>
      </c>
      <c r="O568" s="412">
        <f>INT($I568*N568)</f>
        <v>0</v>
      </c>
      <c r="P568" s="411">
        <f>+J568+L568+N568</f>
        <v>16336.5</v>
      </c>
      <c r="Q568" s="412">
        <f>K568+M568+O568</f>
        <v>0</v>
      </c>
      <c r="R568" s="412"/>
      <c r="S568" s="412"/>
      <c r="T568" s="412"/>
      <c r="U568" s="409" t="s">
        <v>0</v>
      </c>
      <c r="V568" s="617" t="str">
        <f>+IF(I568&lt;0,"ng","")</f>
        <v/>
      </c>
      <c r="W568" s="617"/>
    </row>
    <row r="569" spans="1:23" ht="24" hidden="1" customHeight="1">
      <c r="A569" s="372" t="s">
        <v>2072</v>
      </c>
      <c r="B569" s="413" t="s">
        <v>0</v>
      </c>
      <c r="C569" s="413" t="s">
        <v>853</v>
      </c>
      <c r="D569" s="413" t="s">
        <v>855</v>
      </c>
      <c r="E569" s="414" t="s">
        <v>671</v>
      </c>
      <c r="F569" s="415">
        <v>273.60000000000002</v>
      </c>
      <c r="G569" s="415">
        <f>[5]내역서!F569</f>
        <v>273.60000000000002</v>
      </c>
      <c r="H569" s="415">
        <f t="shared" si="948"/>
        <v>273.60000000000002</v>
      </c>
      <c r="I569" s="415">
        <f>내역서!F569</f>
        <v>0</v>
      </c>
      <c r="J569" s="416">
        <v>4253.3</v>
      </c>
      <c r="K569" s="417">
        <f t="shared" si="949"/>
        <v>0</v>
      </c>
      <c r="L569" s="416">
        <v>12083.2</v>
      </c>
      <c r="M569" s="417">
        <f t="shared" si="950"/>
        <v>0</v>
      </c>
      <c r="N569" s="416">
        <v>0</v>
      </c>
      <c r="O569" s="417">
        <f t="shared" si="951"/>
        <v>0</v>
      </c>
      <c r="P569" s="416">
        <f t="shared" si="952"/>
        <v>16336.5</v>
      </c>
      <c r="Q569" s="417">
        <f t="shared" si="901"/>
        <v>0</v>
      </c>
      <c r="R569" s="417">
        <f t="shared" ref="R569" si="986">I569-I568</f>
        <v>0</v>
      </c>
      <c r="S569" s="417">
        <f t="shared" ref="S569:T569" si="987">P569-P568</f>
        <v>0</v>
      </c>
      <c r="T569" s="417">
        <f t="shared" si="987"/>
        <v>0</v>
      </c>
      <c r="U569" s="414"/>
      <c r="V569" s="619" t="str">
        <f t="shared" ref="V569" si="988">+IF(I569&lt;0,"ng","")</f>
        <v/>
      </c>
      <c r="W569" s="619"/>
    </row>
    <row r="570" spans="1:23" s="401" customFormat="1" ht="24" hidden="1" customHeight="1">
      <c r="A570" s="366" t="s">
        <v>2055</v>
      </c>
      <c r="B570" s="408" t="s">
        <v>0</v>
      </c>
      <c r="C570" s="408" t="s">
        <v>2171</v>
      </c>
      <c r="D570" s="408" t="s">
        <v>2172</v>
      </c>
      <c r="E570" s="409" t="s">
        <v>2104</v>
      </c>
      <c r="F570" s="410">
        <v>31.04</v>
      </c>
      <c r="G570" s="410">
        <f>[5]내역서!F570</f>
        <v>31.04</v>
      </c>
      <c r="H570" s="410">
        <f>G570</f>
        <v>31.04</v>
      </c>
      <c r="I570" s="410">
        <f>내역서!F570</f>
        <v>0</v>
      </c>
      <c r="J570" s="411">
        <v>1535.4</v>
      </c>
      <c r="K570" s="412">
        <f>INT($I570*J570)</f>
        <v>0</v>
      </c>
      <c r="L570" s="411">
        <v>24054.7</v>
      </c>
      <c r="M570" s="412">
        <f>INT($I570*L570)</f>
        <v>0</v>
      </c>
      <c r="N570" s="411">
        <v>0</v>
      </c>
      <c r="O570" s="412">
        <f>INT($I570*N570)</f>
        <v>0</v>
      </c>
      <c r="P570" s="411">
        <f>+J570+L570+N570</f>
        <v>25590.100000000002</v>
      </c>
      <c r="Q570" s="412">
        <f>K570+M570+O570</f>
        <v>0</v>
      </c>
      <c r="R570" s="412"/>
      <c r="S570" s="412"/>
      <c r="T570" s="412"/>
      <c r="U570" s="409" t="s">
        <v>0</v>
      </c>
      <c r="V570" s="617" t="str">
        <f>+IF(I570&lt;0,"ng","")</f>
        <v/>
      </c>
      <c r="W570" s="617"/>
    </row>
    <row r="571" spans="1:23" ht="24" hidden="1" customHeight="1">
      <c r="A571" s="372" t="s">
        <v>2072</v>
      </c>
      <c r="B571" s="413" t="s">
        <v>0</v>
      </c>
      <c r="C571" s="413" t="s">
        <v>714</v>
      </c>
      <c r="D571" s="413" t="s">
        <v>715</v>
      </c>
      <c r="E571" s="414" t="s">
        <v>671</v>
      </c>
      <c r="F571" s="415">
        <v>31.04</v>
      </c>
      <c r="G571" s="415">
        <f>[5]내역서!F571</f>
        <v>31.04</v>
      </c>
      <c r="H571" s="415">
        <f t="shared" si="948"/>
        <v>31.04</v>
      </c>
      <c r="I571" s="415">
        <f>내역서!F571</f>
        <v>0</v>
      </c>
      <c r="J571" s="416">
        <v>1535.4</v>
      </c>
      <c r="K571" s="417">
        <f t="shared" si="949"/>
        <v>0</v>
      </c>
      <c r="L571" s="416">
        <v>24054.7</v>
      </c>
      <c r="M571" s="417">
        <f t="shared" si="950"/>
        <v>0</v>
      </c>
      <c r="N571" s="416">
        <v>0</v>
      </c>
      <c r="O571" s="417">
        <f t="shared" si="951"/>
        <v>0</v>
      </c>
      <c r="P571" s="416">
        <f t="shared" si="952"/>
        <v>25590.100000000002</v>
      </c>
      <c r="Q571" s="417">
        <f t="shared" si="901"/>
        <v>0</v>
      </c>
      <c r="R571" s="417">
        <f t="shared" ref="R571" si="989">I571-I570</f>
        <v>0</v>
      </c>
      <c r="S571" s="417">
        <f t="shared" ref="S571:T571" si="990">P571-P570</f>
        <v>0</v>
      </c>
      <c r="T571" s="417">
        <f t="shared" si="990"/>
        <v>0</v>
      </c>
      <c r="U571" s="414"/>
      <c r="V571" s="619" t="str">
        <f t="shared" ref="V571" si="991">+IF(I571&lt;0,"ng","")</f>
        <v/>
      </c>
      <c r="W571" s="619"/>
    </row>
    <row r="572" spans="1:23" s="401" customFormat="1" ht="24" hidden="1" customHeight="1">
      <c r="A572" s="366" t="s">
        <v>2055</v>
      </c>
      <c r="B572" s="408" t="s">
        <v>0</v>
      </c>
      <c r="C572" s="408" t="s">
        <v>2169</v>
      </c>
      <c r="D572" s="408" t="s">
        <v>2170</v>
      </c>
      <c r="E572" s="409" t="s">
        <v>6</v>
      </c>
      <c r="F572" s="410">
        <v>38.799999999999997</v>
      </c>
      <c r="G572" s="410">
        <f>[5]내역서!F572</f>
        <v>38.799999999999997</v>
      </c>
      <c r="H572" s="410">
        <f>G572</f>
        <v>38.799999999999997</v>
      </c>
      <c r="I572" s="410">
        <f>내역서!F572</f>
        <v>0</v>
      </c>
      <c r="J572" s="411">
        <v>4941.1000000000004</v>
      </c>
      <c r="K572" s="412">
        <f>INT($I572*J572)</f>
        <v>0</v>
      </c>
      <c r="L572" s="411">
        <v>13594.4</v>
      </c>
      <c r="M572" s="412">
        <f>INT($I572*L572)</f>
        <v>0</v>
      </c>
      <c r="N572" s="411">
        <v>0</v>
      </c>
      <c r="O572" s="412">
        <f>INT($I572*N572)</f>
        <v>0</v>
      </c>
      <c r="P572" s="411">
        <f>+J572+L572+N572</f>
        <v>18535.5</v>
      </c>
      <c r="Q572" s="412">
        <f>K572+M572+O572</f>
        <v>0</v>
      </c>
      <c r="R572" s="412"/>
      <c r="S572" s="412"/>
      <c r="T572" s="412"/>
      <c r="U572" s="409" t="s">
        <v>0</v>
      </c>
      <c r="V572" s="617" t="str">
        <f>+IF(I572&lt;0,"ng","")</f>
        <v/>
      </c>
      <c r="W572" s="617"/>
    </row>
    <row r="573" spans="1:23" ht="24" hidden="1" customHeight="1">
      <c r="A573" s="372" t="s">
        <v>4332</v>
      </c>
      <c r="B573" s="413" t="s">
        <v>0</v>
      </c>
      <c r="C573" s="413" t="s">
        <v>712</v>
      </c>
      <c r="D573" s="413" t="s">
        <v>713</v>
      </c>
      <c r="E573" s="414" t="s">
        <v>6</v>
      </c>
      <c r="F573" s="415">
        <v>38.799999999999997</v>
      </c>
      <c r="G573" s="415">
        <f>[5]내역서!F573</f>
        <v>38.799999999999997</v>
      </c>
      <c r="H573" s="415">
        <f t="shared" si="948"/>
        <v>38.799999999999997</v>
      </c>
      <c r="I573" s="415">
        <f>내역서!F573</f>
        <v>0</v>
      </c>
      <c r="J573" s="416">
        <v>4941.1000000000004</v>
      </c>
      <c r="K573" s="417">
        <f t="shared" si="949"/>
        <v>0</v>
      </c>
      <c r="L573" s="416">
        <v>13594.4</v>
      </c>
      <c r="M573" s="417">
        <f t="shared" si="950"/>
        <v>0</v>
      </c>
      <c r="N573" s="416">
        <v>0</v>
      </c>
      <c r="O573" s="417">
        <f t="shared" si="951"/>
        <v>0</v>
      </c>
      <c r="P573" s="416">
        <f t="shared" si="952"/>
        <v>18535.5</v>
      </c>
      <c r="Q573" s="417">
        <f t="shared" si="901"/>
        <v>0</v>
      </c>
      <c r="R573" s="417">
        <f t="shared" ref="R573" si="992">I573-I572</f>
        <v>0</v>
      </c>
      <c r="S573" s="417">
        <f t="shared" ref="S573:T573" si="993">P573-P572</f>
        <v>0</v>
      </c>
      <c r="T573" s="417">
        <f t="shared" si="993"/>
        <v>0</v>
      </c>
      <c r="U573" s="414"/>
      <c r="V573" s="619" t="str">
        <f t="shared" ref="V573" si="994">+IF(I573&lt;0,"ng","")</f>
        <v/>
      </c>
      <c r="W573" s="619"/>
    </row>
    <row r="574" spans="1:23" s="401" customFormat="1" ht="24" hidden="1" customHeight="1">
      <c r="A574" s="366" t="s">
        <v>4331</v>
      </c>
      <c r="B574" s="408" t="s">
        <v>0</v>
      </c>
      <c r="C574" s="408" t="s">
        <v>1916</v>
      </c>
      <c r="D574" s="408" t="s">
        <v>36</v>
      </c>
      <c r="E574" s="409" t="s">
        <v>1860</v>
      </c>
      <c r="F574" s="410">
        <v>2</v>
      </c>
      <c r="G574" s="410">
        <f>[5]내역서!F574</f>
        <v>2</v>
      </c>
      <c r="H574" s="410">
        <f>G574</f>
        <v>2</v>
      </c>
      <c r="I574" s="410">
        <f>내역서!F574</f>
        <v>0</v>
      </c>
      <c r="J574" s="411">
        <v>1025008.3</v>
      </c>
      <c r="K574" s="412">
        <f>INT($I574*J574)</f>
        <v>0</v>
      </c>
      <c r="L574" s="411">
        <v>1093728.8</v>
      </c>
      <c r="M574" s="412">
        <f>INT($I574*L574)</f>
        <v>0</v>
      </c>
      <c r="N574" s="411">
        <v>0</v>
      </c>
      <c r="O574" s="412">
        <f>INT($I574*N574)</f>
        <v>0</v>
      </c>
      <c r="P574" s="411">
        <f>+J574+L574+N574</f>
        <v>2118737.1</v>
      </c>
      <c r="Q574" s="412">
        <f>K574+M574+O574</f>
        <v>0</v>
      </c>
      <c r="R574" s="412"/>
      <c r="S574" s="412"/>
      <c r="T574" s="412"/>
      <c r="U574" s="409" t="s">
        <v>0</v>
      </c>
      <c r="V574" s="617" t="str">
        <f>+IF(I574&lt;0,"ng","")</f>
        <v/>
      </c>
      <c r="W574" s="617"/>
    </row>
    <row r="575" spans="1:23" ht="24" hidden="1" customHeight="1">
      <c r="A575" s="372" t="s">
        <v>2072</v>
      </c>
      <c r="B575" s="413" t="s">
        <v>0</v>
      </c>
      <c r="C575" s="413" t="s">
        <v>856</v>
      </c>
      <c r="D575" s="413" t="s">
        <v>36</v>
      </c>
      <c r="E575" s="414" t="s">
        <v>729</v>
      </c>
      <c r="F575" s="415">
        <v>2</v>
      </c>
      <c r="G575" s="415">
        <f>[5]내역서!F575</f>
        <v>2</v>
      </c>
      <c r="H575" s="415">
        <f t="shared" si="948"/>
        <v>2</v>
      </c>
      <c r="I575" s="415">
        <f>내역서!F575</f>
        <v>0</v>
      </c>
      <c r="J575" s="416">
        <v>1025008.3</v>
      </c>
      <c r="K575" s="417">
        <f t="shared" si="949"/>
        <v>0</v>
      </c>
      <c r="L575" s="416">
        <v>1093728.8</v>
      </c>
      <c r="M575" s="417">
        <f t="shared" si="950"/>
        <v>0</v>
      </c>
      <c r="N575" s="416">
        <v>0</v>
      </c>
      <c r="O575" s="417">
        <f t="shared" si="951"/>
        <v>0</v>
      </c>
      <c r="P575" s="416">
        <f t="shared" si="952"/>
        <v>2118737.1</v>
      </c>
      <c r="Q575" s="417">
        <f t="shared" si="901"/>
        <v>0</v>
      </c>
      <c r="R575" s="417">
        <f t="shared" ref="R575" si="995">I575-I574</f>
        <v>0</v>
      </c>
      <c r="S575" s="417">
        <f t="shared" ref="S575:T575" si="996">P575-P574</f>
        <v>0</v>
      </c>
      <c r="T575" s="417">
        <f t="shared" si="996"/>
        <v>0</v>
      </c>
      <c r="U575" s="414"/>
      <c r="V575" s="619" t="str">
        <f t="shared" ref="V575" si="997">+IF(I575&lt;0,"ng","")</f>
        <v/>
      </c>
      <c r="W575" s="619"/>
    </row>
    <row r="576" spans="1:23" s="401" customFormat="1" ht="24" hidden="1" customHeight="1">
      <c r="A576" s="366" t="s">
        <v>2055</v>
      </c>
      <c r="B576" s="408" t="s">
        <v>0</v>
      </c>
      <c r="C576" s="408" t="s">
        <v>2380</v>
      </c>
      <c r="D576" s="408" t="s">
        <v>2381</v>
      </c>
      <c r="E576" s="409" t="s">
        <v>2382</v>
      </c>
      <c r="F576" s="410">
        <v>2</v>
      </c>
      <c r="G576" s="410">
        <f>[5]내역서!F576</f>
        <v>2</v>
      </c>
      <c r="H576" s="410">
        <f>G576</f>
        <v>2</v>
      </c>
      <c r="I576" s="410">
        <f>내역서!F576</f>
        <v>0</v>
      </c>
      <c r="J576" s="411">
        <v>0</v>
      </c>
      <c r="K576" s="412">
        <f>INT($I576*J576)</f>
        <v>0</v>
      </c>
      <c r="L576" s="411">
        <v>38376</v>
      </c>
      <c r="M576" s="412">
        <f>INT($I576*L576)</f>
        <v>0</v>
      </c>
      <c r="N576" s="411">
        <v>0</v>
      </c>
      <c r="O576" s="412">
        <f>INT($I576*N576)</f>
        <v>0</v>
      </c>
      <c r="P576" s="411">
        <f>+J576+L576+N576</f>
        <v>38376</v>
      </c>
      <c r="Q576" s="412">
        <f>K576+M576+O576</f>
        <v>0</v>
      </c>
      <c r="R576" s="412"/>
      <c r="S576" s="412"/>
      <c r="T576" s="412"/>
      <c r="U576" s="409" t="s">
        <v>0</v>
      </c>
      <c r="V576" s="617" t="str">
        <f>+IF(I576&lt;0,"ng","")</f>
        <v/>
      </c>
      <c r="W576" s="617"/>
    </row>
    <row r="577" spans="1:23" ht="24" hidden="1" customHeight="1">
      <c r="A577" s="372" t="s">
        <v>4332</v>
      </c>
      <c r="B577" s="413" t="s">
        <v>0</v>
      </c>
      <c r="C577" s="413" t="s">
        <v>857</v>
      </c>
      <c r="D577" s="413" t="s">
        <v>858</v>
      </c>
      <c r="E577" s="414" t="s">
        <v>859</v>
      </c>
      <c r="F577" s="415">
        <v>2</v>
      </c>
      <c r="G577" s="415">
        <f>[5]내역서!F577</f>
        <v>2</v>
      </c>
      <c r="H577" s="415">
        <f t="shared" si="948"/>
        <v>2</v>
      </c>
      <c r="I577" s="415">
        <f>내역서!F577</f>
        <v>0</v>
      </c>
      <c r="J577" s="416">
        <v>0</v>
      </c>
      <c r="K577" s="417">
        <f t="shared" si="949"/>
        <v>0</v>
      </c>
      <c r="L577" s="416">
        <v>38376</v>
      </c>
      <c r="M577" s="417">
        <f t="shared" si="950"/>
        <v>0</v>
      </c>
      <c r="N577" s="416">
        <v>0</v>
      </c>
      <c r="O577" s="417">
        <f t="shared" si="951"/>
        <v>0</v>
      </c>
      <c r="P577" s="416">
        <f t="shared" si="952"/>
        <v>38376</v>
      </c>
      <c r="Q577" s="417">
        <f t="shared" si="901"/>
        <v>0</v>
      </c>
      <c r="R577" s="417">
        <f t="shared" ref="R577" si="998">I577-I576</f>
        <v>0</v>
      </c>
      <c r="S577" s="417">
        <f t="shared" ref="S577:T577" si="999">P577-P576</f>
        <v>0</v>
      </c>
      <c r="T577" s="417">
        <f t="shared" si="999"/>
        <v>0</v>
      </c>
      <c r="U577" s="414"/>
      <c r="V577" s="619" t="str">
        <f t="shared" ref="V577" si="1000">+IF(I577&lt;0,"ng","")</f>
        <v/>
      </c>
      <c r="W577" s="619"/>
    </row>
    <row r="578" spans="1:23" s="401" customFormat="1" ht="24" hidden="1" customHeight="1">
      <c r="A578" s="366" t="s">
        <v>2523</v>
      </c>
      <c r="B578" s="408" t="s">
        <v>0</v>
      </c>
      <c r="C578" s="408" t="s">
        <v>1920</v>
      </c>
      <c r="D578" s="408" t="s">
        <v>37</v>
      </c>
      <c r="E578" s="409" t="s">
        <v>6</v>
      </c>
      <c r="F578" s="410">
        <v>12.4</v>
      </c>
      <c r="G578" s="410">
        <f>[5]내역서!F578</f>
        <v>12.4</v>
      </c>
      <c r="H578" s="410">
        <f>G578</f>
        <v>12.4</v>
      </c>
      <c r="I578" s="410">
        <f>내역서!F578</f>
        <v>0</v>
      </c>
      <c r="J578" s="411">
        <v>30865.7</v>
      </c>
      <c r="K578" s="412">
        <f>INT($I578*J578)</f>
        <v>0</v>
      </c>
      <c r="L578" s="411">
        <v>29660</v>
      </c>
      <c r="M578" s="412">
        <f>INT($I578*L578)</f>
        <v>0</v>
      </c>
      <c r="N578" s="411">
        <v>0</v>
      </c>
      <c r="O578" s="412">
        <f>INT($I578*N578)</f>
        <v>0</v>
      </c>
      <c r="P578" s="411">
        <f>+J578+L578+N578</f>
        <v>60525.7</v>
      </c>
      <c r="Q578" s="412">
        <f>K578+M578+O578</f>
        <v>0</v>
      </c>
      <c r="R578" s="412"/>
      <c r="S578" s="412"/>
      <c r="T578" s="412"/>
      <c r="U578" s="409" t="s">
        <v>0</v>
      </c>
      <c r="V578" s="617" t="str">
        <f>+IF(I578&lt;0,"ng","")</f>
        <v/>
      </c>
      <c r="W578" s="617"/>
    </row>
    <row r="579" spans="1:23" ht="24" hidden="1" customHeight="1">
      <c r="A579" s="372" t="s">
        <v>2481</v>
      </c>
      <c r="B579" s="413" t="s">
        <v>0</v>
      </c>
      <c r="C579" s="413" t="s">
        <v>735</v>
      </c>
      <c r="D579" s="413" t="s">
        <v>37</v>
      </c>
      <c r="E579" s="414" t="s">
        <v>6</v>
      </c>
      <c r="F579" s="415">
        <v>12.4</v>
      </c>
      <c r="G579" s="415">
        <f>[5]내역서!F579</f>
        <v>12.4</v>
      </c>
      <c r="H579" s="415">
        <f t="shared" si="948"/>
        <v>12.4</v>
      </c>
      <c r="I579" s="415">
        <f>내역서!F579</f>
        <v>0</v>
      </c>
      <c r="J579" s="416">
        <v>30865.7</v>
      </c>
      <c r="K579" s="417">
        <f t="shared" ref="K579:K595" si="1001">INT($I579*J579)</f>
        <v>0</v>
      </c>
      <c r="L579" s="416">
        <v>29660</v>
      </c>
      <c r="M579" s="417">
        <f t="shared" ref="M579:M595" si="1002">INT($I579*L579)</f>
        <v>0</v>
      </c>
      <c r="N579" s="416">
        <v>0</v>
      </c>
      <c r="O579" s="417">
        <f t="shared" ref="O579:O595" si="1003">INT($I579*N579)</f>
        <v>0</v>
      </c>
      <c r="P579" s="416">
        <f t="shared" si="952"/>
        <v>60525.7</v>
      </c>
      <c r="Q579" s="417">
        <f t="shared" si="901"/>
        <v>0</v>
      </c>
      <c r="R579" s="417">
        <f t="shared" ref="R579" si="1004">I579-I578</f>
        <v>0</v>
      </c>
      <c r="S579" s="417">
        <f t="shared" ref="S579:T579" si="1005">P579-P578</f>
        <v>0</v>
      </c>
      <c r="T579" s="417">
        <f t="shared" si="1005"/>
        <v>0</v>
      </c>
      <c r="U579" s="414"/>
      <c r="V579" s="619" t="str">
        <f t="shared" ref="V579" si="1006">+IF(I579&lt;0,"ng","")</f>
        <v/>
      </c>
      <c r="W579" s="619"/>
    </row>
    <row r="580" spans="1:23" s="401" customFormat="1" ht="24" hidden="1" customHeight="1">
      <c r="A580" s="366" t="s">
        <v>2523</v>
      </c>
      <c r="B580" s="408" t="s">
        <v>0</v>
      </c>
      <c r="C580" s="408" t="s">
        <v>2204</v>
      </c>
      <c r="D580" s="408" t="s">
        <v>2205</v>
      </c>
      <c r="E580" s="409" t="s">
        <v>6</v>
      </c>
      <c r="F580" s="410">
        <v>56.1</v>
      </c>
      <c r="G580" s="410">
        <f>[5]내역서!F580</f>
        <v>56.1</v>
      </c>
      <c r="H580" s="410">
        <f>G580</f>
        <v>56.1</v>
      </c>
      <c r="I580" s="410">
        <f>내역서!F580</f>
        <v>0</v>
      </c>
      <c r="J580" s="411">
        <v>1289.2</v>
      </c>
      <c r="K580" s="412">
        <f>INT($I580*J580)</f>
        <v>0</v>
      </c>
      <c r="L580" s="411">
        <v>1479.2</v>
      </c>
      <c r="M580" s="412">
        <f>INT($I580*L580)</f>
        <v>0</v>
      </c>
      <c r="N580" s="411">
        <v>0</v>
      </c>
      <c r="O580" s="412">
        <f>INT($I580*N580)</f>
        <v>0</v>
      </c>
      <c r="P580" s="411">
        <f>+J580+L580+N580</f>
        <v>2768.4</v>
      </c>
      <c r="Q580" s="412">
        <f>K580+M580+O580</f>
        <v>0</v>
      </c>
      <c r="R580" s="412"/>
      <c r="S580" s="412"/>
      <c r="T580" s="412"/>
      <c r="U580" s="409" t="s">
        <v>0</v>
      </c>
      <c r="V580" s="617" t="str">
        <f>+IF(I580&lt;0,"ng","")</f>
        <v/>
      </c>
      <c r="W580" s="617"/>
    </row>
    <row r="581" spans="1:23" ht="24" hidden="1" customHeight="1">
      <c r="A581" s="372" t="s">
        <v>2481</v>
      </c>
      <c r="B581" s="413" t="s">
        <v>0</v>
      </c>
      <c r="C581" s="413" t="s">
        <v>748</v>
      </c>
      <c r="D581" s="413" t="s">
        <v>749</v>
      </c>
      <c r="E581" s="414" t="s">
        <v>6</v>
      </c>
      <c r="F581" s="415">
        <v>56.1</v>
      </c>
      <c r="G581" s="415">
        <f>[5]내역서!F581</f>
        <v>56.1</v>
      </c>
      <c r="H581" s="415">
        <f t="shared" si="948"/>
        <v>56.1</v>
      </c>
      <c r="I581" s="415">
        <f>내역서!F581</f>
        <v>0</v>
      </c>
      <c r="J581" s="416">
        <v>1289.2</v>
      </c>
      <c r="K581" s="417">
        <f t="shared" si="1001"/>
        <v>0</v>
      </c>
      <c r="L581" s="416">
        <v>1479.2</v>
      </c>
      <c r="M581" s="417">
        <f t="shared" si="1002"/>
        <v>0</v>
      </c>
      <c r="N581" s="416">
        <v>0</v>
      </c>
      <c r="O581" s="417">
        <f t="shared" si="1003"/>
        <v>0</v>
      </c>
      <c r="P581" s="416">
        <f t="shared" si="952"/>
        <v>2768.4</v>
      </c>
      <c r="Q581" s="417">
        <f t="shared" si="901"/>
        <v>0</v>
      </c>
      <c r="R581" s="417">
        <f t="shared" ref="R581" si="1007">I581-I580</f>
        <v>0</v>
      </c>
      <c r="S581" s="417">
        <f t="shared" ref="S581:T581" si="1008">P581-P580</f>
        <v>0</v>
      </c>
      <c r="T581" s="417">
        <f t="shared" si="1008"/>
        <v>0</v>
      </c>
      <c r="U581" s="414"/>
      <c r="V581" s="619" t="str">
        <f t="shared" ref="V581" si="1009">+IF(I581&lt;0,"ng","")</f>
        <v/>
      </c>
      <c r="W581" s="619"/>
    </row>
    <row r="582" spans="1:23" s="401" customFormat="1" ht="24" hidden="1" customHeight="1">
      <c r="A582" s="366" t="s">
        <v>2523</v>
      </c>
      <c r="B582" s="408" t="s">
        <v>0</v>
      </c>
      <c r="C582" s="408" t="s">
        <v>2252</v>
      </c>
      <c r="D582" s="408" t="s">
        <v>38</v>
      </c>
      <c r="E582" s="409" t="s">
        <v>1860</v>
      </c>
      <c r="F582" s="410">
        <v>2</v>
      </c>
      <c r="G582" s="410">
        <f>[5]내역서!F582</f>
        <v>2</v>
      </c>
      <c r="H582" s="410">
        <f>G582</f>
        <v>2</v>
      </c>
      <c r="I582" s="410">
        <f>내역서!F582</f>
        <v>0</v>
      </c>
      <c r="J582" s="411">
        <v>138587.9</v>
      </c>
      <c r="K582" s="412">
        <f>INT($I582*J582)</f>
        <v>0</v>
      </c>
      <c r="L582" s="411">
        <v>73747.199999999997</v>
      </c>
      <c r="M582" s="412">
        <f>INT($I582*L582)</f>
        <v>0</v>
      </c>
      <c r="N582" s="411">
        <v>0</v>
      </c>
      <c r="O582" s="412">
        <f>INT($I582*N582)</f>
        <v>0</v>
      </c>
      <c r="P582" s="411">
        <f>+J582+L582+N582</f>
        <v>212335.09999999998</v>
      </c>
      <c r="Q582" s="412">
        <f>K582+M582+O582</f>
        <v>0</v>
      </c>
      <c r="R582" s="412"/>
      <c r="S582" s="412"/>
      <c r="T582" s="412"/>
      <c r="U582" s="409" t="s">
        <v>0</v>
      </c>
      <c r="V582" s="617" t="str">
        <f>+IF(I582&lt;0,"ng","")</f>
        <v/>
      </c>
      <c r="W582" s="617"/>
    </row>
    <row r="583" spans="1:23" ht="24" hidden="1" customHeight="1">
      <c r="A583" s="372" t="s">
        <v>2481</v>
      </c>
      <c r="B583" s="413" t="s">
        <v>0</v>
      </c>
      <c r="C583" s="413" t="s">
        <v>782</v>
      </c>
      <c r="D583" s="413" t="s">
        <v>38</v>
      </c>
      <c r="E583" s="414" t="s">
        <v>729</v>
      </c>
      <c r="F583" s="415">
        <v>2</v>
      </c>
      <c r="G583" s="415">
        <f>[5]내역서!F583</f>
        <v>2</v>
      </c>
      <c r="H583" s="415">
        <f t="shared" si="948"/>
        <v>2</v>
      </c>
      <c r="I583" s="415">
        <f>내역서!F583</f>
        <v>0</v>
      </c>
      <c r="J583" s="416">
        <v>138587.9</v>
      </c>
      <c r="K583" s="417">
        <f t="shared" si="1001"/>
        <v>0</v>
      </c>
      <c r="L583" s="416">
        <v>73747.199999999997</v>
      </c>
      <c r="M583" s="417">
        <f t="shared" si="1002"/>
        <v>0</v>
      </c>
      <c r="N583" s="416">
        <v>0</v>
      </c>
      <c r="O583" s="417">
        <f t="shared" si="1003"/>
        <v>0</v>
      </c>
      <c r="P583" s="416">
        <f t="shared" si="952"/>
        <v>212335.09999999998</v>
      </c>
      <c r="Q583" s="417">
        <f t="shared" ref="Q583:Q645" si="1010">K583+M583+O583</f>
        <v>0</v>
      </c>
      <c r="R583" s="417">
        <f t="shared" ref="R583" si="1011">I583-I582</f>
        <v>0</v>
      </c>
      <c r="S583" s="417">
        <f t="shared" ref="S583:T583" si="1012">P583-P582</f>
        <v>0</v>
      </c>
      <c r="T583" s="417">
        <f t="shared" si="1012"/>
        <v>0</v>
      </c>
      <c r="U583" s="414"/>
      <c r="V583" s="619" t="str">
        <f t="shared" ref="V583" si="1013">+IF(I583&lt;0,"ng","")</f>
        <v/>
      </c>
      <c r="W583" s="619"/>
    </row>
    <row r="584" spans="1:23" s="401" customFormat="1" ht="24" hidden="1" customHeight="1">
      <c r="A584" s="366" t="s">
        <v>2523</v>
      </c>
      <c r="B584" s="408" t="s">
        <v>0</v>
      </c>
      <c r="C584" s="408" t="s">
        <v>2384</v>
      </c>
      <c r="D584" s="408" t="s">
        <v>2385</v>
      </c>
      <c r="E584" s="409" t="s">
        <v>1860</v>
      </c>
      <c r="F584" s="410">
        <v>2</v>
      </c>
      <c r="G584" s="410">
        <f>[5]내역서!F584</f>
        <v>2</v>
      </c>
      <c r="H584" s="410">
        <f>G584</f>
        <v>2</v>
      </c>
      <c r="I584" s="410">
        <f>내역서!F584</f>
        <v>0</v>
      </c>
      <c r="J584" s="411">
        <v>771590.7</v>
      </c>
      <c r="K584" s="412">
        <f>INT($I584*J584)</f>
        <v>0</v>
      </c>
      <c r="L584" s="411">
        <v>355924.8</v>
      </c>
      <c r="M584" s="412">
        <f>INT($I584*L584)</f>
        <v>0</v>
      </c>
      <c r="N584" s="411">
        <v>0</v>
      </c>
      <c r="O584" s="412">
        <f>INT($I584*N584)</f>
        <v>0</v>
      </c>
      <c r="P584" s="411">
        <f>+J584+L584+N584</f>
        <v>1127515.5</v>
      </c>
      <c r="Q584" s="412">
        <f>K584+M584+O584</f>
        <v>0</v>
      </c>
      <c r="R584" s="412"/>
      <c r="S584" s="412"/>
      <c r="T584" s="412"/>
      <c r="U584" s="409" t="s">
        <v>0</v>
      </c>
      <c r="V584" s="617" t="str">
        <f>+IF(I584&lt;0,"ng","")</f>
        <v/>
      </c>
      <c r="W584" s="617"/>
    </row>
    <row r="585" spans="1:23" ht="24" hidden="1" customHeight="1">
      <c r="A585" s="372" t="s">
        <v>2481</v>
      </c>
      <c r="B585" s="413" t="s">
        <v>0</v>
      </c>
      <c r="C585" s="413" t="s">
        <v>860</v>
      </c>
      <c r="D585" s="413" t="s">
        <v>861</v>
      </c>
      <c r="E585" s="414" t="s">
        <v>729</v>
      </c>
      <c r="F585" s="415">
        <v>2</v>
      </c>
      <c r="G585" s="415">
        <f>[5]내역서!F585</f>
        <v>2</v>
      </c>
      <c r="H585" s="415">
        <f t="shared" si="948"/>
        <v>2</v>
      </c>
      <c r="I585" s="415">
        <f>내역서!F585</f>
        <v>0</v>
      </c>
      <c r="J585" s="416">
        <v>771590.7</v>
      </c>
      <c r="K585" s="417">
        <f t="shared" si="1001"/>
        <v>0</v>
      </c>
      <c r="L585" s="416">
        <v>355924.8</v>
      </c>
      <c r="M585" s="417">
        <f t="shared" si="1002"/>
        <v>0</v>
      </c>
      <c r="N585" s="416">
        <v>0</v>
      </c>
      <c r="O585" s="417">
        <f t="shared" si="1003"/>
        <v>0</v>
      </c>
      <c r="P585" s="416">
        <f t="shared" si="952"/>
        <v>1127515.5</v>
      </c>
      <c r="Q585" s="417">
        <f t="shared" si="1010"/>
        <v>0</v>
      </c>
      <c r="R585" s="417">
        <f t="shared" ref="R585" si="1014">I585-I584</f>
        <v>0</v>
      </c>
      <c r="S585" s="417">
        <f t="shared" ref="S585:T585" si="1015">P585-P584</f>
        <v>0</v>
      </c>
      <c r="T585" s="417">
        <f t="shared" si="1015"/>
        <v>0</v>
      </c>
      <c r="U585" s="414"/>
      <c r="V585" s="619" t="str">
        <f t="shared" ref="V585" si="1016">+IF(I585&lt;0,"ng","")</f>
        <v/>
      </c>
      <c r="W585" s="619"/>
    </row>
    <row r="586" spans="1:23" s="401" customFormat="1" ht="24" hidden="1" customHeight="1">
      <c r="A586" s="366" t="s">
        <v>2523</v>
      </c>
      <c r="B586" s="408" t="s">
        <v>0</v>
      </c>
      <c r="C586" s="408" t="s">
        <v>2217</v>
      </c>
      <c r="D586" s="408" t="s">
        <v>2</v>
      </c>
      <c r="E586" s="409" t="s">
        <v>2104</v>
      </c>
      <c r="F586" s="410">
        <v>455.58</v>
      </c>
      <c r="G586" s="410">
        <f>[5]내역서!F586</f>
        <v>455.58</v>
      </c>
      <c r="H586" s="410">
        <f>G586</f>
        <v>455.58</v>
      </c>
      <c r="I586" s="410">
        <f>내역서!F586</f>
        <v>0</v>
      </c>
      <c r="J586" s="411">
        <v>0</v>
      </c>
      <c r="K586" s="412">
        <f>INT($I586*J586)</f>
        <v>0</v>
      </c>
      <c r="L586" s="411">
        <v>497.6</v>
      </c>
      <c r="M586" s="412">
        <f>INT($I586*L586)</f>
        <v>0</v>
      </c>
      <c r="N586" s="411">
        <v>0</v>
      </c>
      <c r="O586" s="412">
        <f>INT($I586*N586)</f>
        <v>0</v>
      </c>
      <c r="P586" s="411">
        <f>+J586+L586+N586</f>
        <v>497.6</v>
      </c>
      <c r="Q586" s="412">
        <f>K586+M586+O586</f>
        <v>0</v>
      </c>
      <c r="R586" s="412"/>
      <c r="S586" s="412"/>
      <c r="T586" s="412"/>
      <c r="U586" s="409" t="s">
        <v>0</v>
      </c>
      <c r="V586" s="617" t="str">
        <f>+IF(I586&lt;0,"ng","")</f>
        <v/>
      </c>
      <c r="W586" s="617"/>
    </row>
    <row r="587" spans="1:23" ht="24" hidden="1" customHeight="1">
      <c r="A587" s="372" t="s">
        <v>4414</v>
      </c>
      <c r="B587" s="413" t="s">
        <v>0</v>
      </c>
      <c r="C587" s="413" t="s">
        <v>761</v>
      </c>
      <c r="D587" s="413" t="s">
        <v>2</v>
      </c>
      <c r="E587" s="414" t="s">
        <v>671</v>
      </c>
      <c r="F587" s="415">
        <v>455.58</v>
      </c>
      <c r="G587" s="415">
        <f>[5]내역서!F587</f>
        <v>455.58</v>
      </c>
      <c r="H587" s="415">
        <f t="shared" si="948"/>
        <v>455.58</v>
      </c>
      <c r="I587" s="415">
        <f>내역서!F587</f>
        <v>0</v>
      </c>
      <c r="J587" s="416">
        <v>0</v>
      </c>
      <c r="K587" s="417">
        <f t="shared" si="1001"/>
        <v>0</v>
      </c>
      <c r="L587" s="416">
        <v>497.6</v>
      </c>
      <c r="M587" s="417">
        <f t="shared" si="1002"/>
        <v>0</v>
      </c>
      <c r="N587" s="416">
        <v>0</v>
      </c>
      <c r="O587" s="417">
        <f t="shared" si="1003"/>
        <v>0</v>
      </c>
      <c r="P587" s="416">
        <f t="shared" si="952"/>
        <v>497.6</v>
      </c>
      <c r="Q587" s="417">
        <f t="shared" si="1010"/>
        <v>0</v>
      </c>
      <c r="R587" s="417">
        <f t="shared" ref="R587" si="1017">I587-I586</f>
        <v>0</v>
      </c>
      <c r="S587" s="417">
        <f t="shared" ref="S587:T587" si="1018">P587-P586</f>
        <v>0</v>
      </c>
      <c r="T587" s="417">
        <f t="shared" si="1018"/>
        <v>0</v>
      </c>
      <c r="U587" s="414"/>
      <c r="V587" s="619" t="str">
        <f t="shared" ref="V587" si="1019">+IF(I587&lt;0,"ng","")</f>
        <v/>
      </c>
      <c r="W587" s="619"/>
    </row>
    <row r="588" spans="1:23" s="401" customFormat="1" ht="24" hidden="1" customHeight="1">
      <c r="A588" s="366" t="s">
        <v>2523</v>
      </c>
      <c r="B588" s="408" t="s">
        <v>0</v>
      </c>
      <c r="C588" s="408" t="s">
        <v>2192</v>
      </c>
      <c r="D588" s="408" t="s">
        <v>2195</v>
      </c>
      <c r="E588" s="409" t="s">
        <v>2194</v>
      </c>
      <c r="F588" s="410">
        <v>114</v>
      </c>
      <c r="G588" s="410">
        <f>[5]내역서!F588</f>
        <v>114</v>
      </c>
      <c r="H588" s="410">
        <f>G588</f>
        <v>114</v>
      </c>
      <c r="I588" s="410">
        <f>내역서!F588</f>
        <v>0</v>
      </c>
      <c r="J588" s="411">
        <v>86.2</v>
      </c>
      <c r="K588" s="412">
        <f>INT($I588*J588)</f>
        <v>0</v>
      </c>
      <c r="L588" s="411">
        <v>0</v>
      </c>
      <c r="M588" s="412">
        <f>INT($I588*L588)</f>
        <v>0</v>
      </c>
      <c r="N588" s="411">
        <v>0</v>
      </c>
      <c r="O588" s="412">
        <f>INT($I588*N588)</f>
        <v>0</v>
      </c>
      <c r="P588" s="411">
        <f>+J588+L588+N588</f>
        <v>86.2</v>
      </c>
      <c r="Q588" s="412">
        <f>K588+M588+O588</f>
        <v>0</v>
      </c>
      <c r="R588" s="412"/>
      <c r="S588" s="412"/>
      <c r="T588" s="412"/>
      <c r="U588" s="409" t="s">
        <v>0</v>
      </c>
      <c r="V588" s="617" t="str">
        <f>+IF(I588&lt;0,"ng","")</f>
        <v/>
      </c>
      <c r="W588" s="617"/>
    </row>
    <row r="589" spans="1:23" ht="24" hidden="1" customHeight="1">
      <c r="A589" s="372" t="s">
        <v>2481</v>
      </c>
      <c r="B589" s="413" t="s">
        <v>0</v>
      </c>
      <c r="C589" s="413" t="s">
        <v>736</v>
      </c>
      <c r="D589" s="413" t="s">
        <v>739</v>
      </c>
      <c r="E589" s="414" t="s">
        <v>738</v>
      </c>
      <c r="F589" s="415">
        <v>114</v>
      </c>
      <c r="G589" s="415">
        <f>[5]내역서!F589</f>
        <v>114</v>
      </c>
      <c r="H589" s="415">
        <f t="shared" si="948"/>
        <v>114</v>
      </c>
      <c r="I589" s="415">
        <f>내역서!F589</f>
        <v>0</v>
      </c>
      <c r="J589" s="416">
        <v>86.2</v>
      </c>
      <c r="K589" s="417">
        <f t="shared" si="1001"/>
        <v>0</v>
      </c>
      <c r="L589" s="416">
        <v>0</v>
      </c>
      <c r="M589" s="417">
        <f t="shared" si="1002"/>
        <v>0</v>
      </c>
      <c r="N589" s="416">
        <v>0</v>
      </c>
      <c r="O589" s="417">
        <f t="shared" si="1003"/>
        <v>0</v>
      </c>
      <c r="P589" s="416">
        <f t="shared" si="952"/>
        <v>86.2</v>
      </c>
      <c r="Q589" s="417">
        <f t="shared" si="1010"/>
        <v>0</v>
      </c>
      <c r="R589" s="417">
        <f t="shared" ref="R589" si="1020">I589-I588</f>
        <v>0</v>
      </c>
      <c r="S589" s="417">
        <f t="shared" ref="S589:T589" si="1021">P589-P588</f>
        <v>0</v>
      </c>
      <c r="T589" s="417">
        <f t="shared" si="1021"/>
        <v>0</v>
      </c>
      <c r="U589" s="414"/>
      <c r="V589" s="619" t="str">
        <f t="shared" ref="V589" si="1022">+IF(I589&lt;0,"ng","")</f>
        <v/>
      </c>
      <c r="W589" s="619"/>
    </row>
    <row r="590" spans="1:23" s="401" customFormat="1" ht="24" hidden="1" customHeight="1">
      <c r="A590" s="366" t="s">
        <v>2523</v>
      </c>
      <c r="B590" s="408" t="s">
        <v>0</v>
      </c>
      <c r="C590" s="408" t="s">
        <v>2196</v>
      </c>
      <c r="D590" s="408" t="s">
        <v>2195</v>
      </c>
      <c r="E590" s="409" t="s">
        <v>2194</v>
      </c>
      <c r="F590" s="410">
        <v>480</v>
      </c>
      <c r="G590" s="410">
        <f>[5]내역서!F590</f>
        <v>480</v>
      </c>
      <c r="H590" s="410">
        <f>G590</f>
        <v>480</v>
      </c>
      <c r="I590" s="410">
        <f>내역서!F590</f>
        <v>0</v>
      </c>
      <c r="J590" s="411">
        <v>258.5</v>
      </c>
      <c r="K590" s="412">
        <f>INT($I590*J590)</f>
        <v>0</v>
      </c>
      <c r="L590" s="411">
        <v>0</v>
      </c>
      <c r="M590" s="412">
        <f>INT($I590*L590)</f>
        <v>0</v>
      </c>
      <c r="N590" s="411">
        <v>0</v>
      </c>
      <c r="O590" s="412">
        <f>INT($I590*N590)</f>
        <v>0</v>
      </c>
      <c r="P590" s="411">
        <f>+J590+L590+N590</f>
        <v>258.5</v>
      </c>
      <c r="Q590" s="412">
        <f>K590+M590+O590</f>
        <v>0</v>
      </c>
      <c r="R590" s="412"/>
      <c r="S590" s="412"/>
      <c r="T590" s="412"/>
      <c r="U590" s="409" t="s">
        <v>0</v>
      </c>
      <c r="V590" s="617" t="str">
        <f>+IF(I590&lt;0,"ng","")</f>
        <v/>
      </c>
      <c r="W590" s="617"/>
    </row>
    <row r="591" spans="1:23" ht="24" hidden="1" customHeight="1">
      <c r="A591" s="372" t="s">
        <v>2481</v>
      </c>
      <c r="B591" s="413" t="s">
        <v>0</v>
      </c>
      <c r="C591" s="413" t="s">
        <v>740</v>
      </c>
      <c r="D591" s="413" t="s">
        <v>739</v>
      </c>
      <c r="E591" s="414" t="s">
        <v>738</v>
      </c>
      <c r="F591" s="415">
        <v>480</v>
      </c>
      <c r="G591" s="415">
        <f>[5]내역서!F591</f>
        <v>480</v>
      </c>
      <c r="H591" s="415">
        <f t="shared" si="948"/>
        <v>480</v>
      </c>
      <c r="I591" s="415">
        <f>내역서!F591</f>
        <v>0</v>
      </c>
      <c r="J591" s="416">
        <v>258.5</v>
      </c>
      <c r="K591" s="417">
        <f t="shared" si="1001"/>
        <v>0</v>
      </c>
      <c r="L591" s="416">
        <v>0</v>
      </c>
      <c r="M591" s="417">
        <f t="shared" si="1002"/>
        <v>0</v>
      </c>
      <c r="N591" s="416">
        <v>0</v>
      </c>
      <c r="O591" s="417">
        <f t="shared" si="1003"/>
        <v>0</v>
      </c>
      <c r="P591" s="416">
        <f t="shared" si="952"/>
        <v>258.5</v>
      </c>
      <c r="Q591" s="417">
        <f t="shared" si="1010"/>
        <v>0</v>
      </c>
      <c r="R591" s="417">
        <f t="shared" ref="R591" si="1023">I591-I590</f>
        <v>0</v>
      </c>
      <c r="S591" s="417">
        <f t="shared" ref="S591:T591" si="1024">P591-P590</f>
        <v>0</v>
      </c>
      <c r="T591" s="417">
        <f t="shared" si="1024"/>
        <v>0</v>
      </c>
      <c r="U591" s="414"/>
      <c r="V591" s="619" t="str">
        <f t="shared" ref="V591" si="1025">+IF(I591&lt;0,"ng","")</f>
        <v/>
      </c>
      <c r="W591" s="619"/>
    </row>
    <row r="592" spans="1:23" s="401" customFormat="1" ht="24" hidden="1" customHeight="1">
      <c r="A592" s="366" t="s">
        <v>2055</v>
      </c>
      <c r="B592" s="408" t="s">
        <v>0</v>
      </c>
      <c r="C592" s="408" t="s">
        <v>2386</v>
      </c>
      <c r="D592" s="408" t="s">
        <v>2387</v>
      </c>
      <c r="E592" s="409" t="s">
        <v>20</v>
      </c>
      <c r="F592" s="410">
        <v>18.806000000000001</v>
      </c>
      <c r="G592" s="410">
        <f>[5]내역서!F592</f>
        <v>18.806000000000001</v>
      </c>
      <c r="H592" s="410">
        <f>G592</f>
        <v>18.806000000000001</v>
      </c>
      <c r="I592" s="410">
        <f>내역서!F592</f>
        <v>0</v>
      </c>
      <c r="J592" s="411">
        <v>66433.2</v>
      </c>
      <c r="K592" s="412">
        <f>INT($I592*J592)</f>
        <v>0</v>
      </c>
      <c r="L592" s="411">
        <v>537504.69999999995</v>
      </c>
      <c r="M592" s="412">
        <f>INT($I592*L592)</f>
        <v>0</v>
      </c>
      <c r="N592" s="411">
        <v>0</v>
      </c>
      <c r="O592" s="412">
        <f>INT($I592*N592)</f>
        <v>0</v>
      </c>
      <c r="P592" s="411">
        <f>+J592+L592+N592</f>
        <v>603937.89999999991</v>
      </c>
      <c r="Q592" s="412">
        <f>K592+M592+O592</f>
        <v>0</v>
      </c>
      <c r="R592" s="412"/>
      <c r="S592" s="412"/>
      <c r="T592" s="412"/>
      <c r="U592" s="409" t="s">
        <v>0</v>
      </c>
      <c r="V592" s="617" t="str">
        <f>+IF(I592&lt;0,"ng","")</f>
        <v/>
      </c>
      <c r="W592" s="617"/>
    </row>
    <row r="593" spans="1:23" ht="24" hidden="1" customHeight="1">
      <c r="A593" s="372" t="s">
        <v>2072</v>
      </c>
      <c r="B593" s="413" t="s">
        <v>0</v>
      </c>
      <c r="C593" s="413" t="s">
        <v>862</v>
      </c>
      <c r="D593" s="413" t="s">
        <v>863</v>
      </c>
      <c r="E593" s="414" t="s">
        <v>20</v>
      </c>
      <c r="F593" s="415">
        <v>18.806000000000001</v>
      </c>
      <c r="G593" s="415">
        <f>[5]내역서!F593</f>
        <v>18.806000000000001</v>
      </c>
      <c r="H593" s="415">
        <f t="shared" si="948"/>
        <v>18.806000000000001</v>
      </c>
      <c r="I593" s="415">
        <f>내역서!F593</f>
        <v>0</v>
      </c>
      <c r="J593" s="416">
        <v>66433.2</v>
      </c>
      <c r="K593" s="417">
        <f t="shared" si="1001"/>
        <v>0</v>
      </c>
      <c r="L593" s="416">
        <v>537504.69999999995</v>
      </c>
      <c r="M593" s="417">
        <f t="shared" si="1002"/>
        <v>0</v>
      </c>
      <c r="N593" s="416">
        <v>0</v>
      </c>
      <c r="O593" s="417">
        <f t="shared" si="1003"/>
        <v>0</v>
      </c>
      <c r="P593" s="416">
        <f t="shared" si="952"/>
        <v>603937.89999999991</v>
      </c>
      <c r="Q593" s="417">
        <f t="shared" si="1010"/>
        <v>0</v>
      </c>
      <c r="R593" s="417">
        <f t="shared" ref="R593" si="1026">I593-I592</f>
        <v>0</v>
      </c>
      <c r="S593" s="417">
        <f t="shared" ref="S593:T593" si="1027">P593-P592</f>
        <v>0</v>
      </c>
      <c r="T593" s="417">
        <f t="shared" si="1027"/>
        <v>0</v>
      </c>
      <c r="U593" s="414"/>
      <c r="V593" s="619" t="str">
        <f t="shared" ref="V593" si="1028">+IF(I593&lt;0,"ng","")</f>
        <v/>
      </c>
      <c r="W593" s="619"/>
    </row>
    <row r="594" spans="1:23" s="401" customFormat="1" ht="24" hidden="1" customHeight="1">
      <c r="A594" s="366" t="s">
        <v>2055</v>
      </c>
      <c r="B594" s="408" t="s">
        <v>0</v>
      </c>
      <c r="C594" s="408" t="s">
        <v>2388</v>
      </c>
      <c r="D594" s="408" t="s">
        <v>2389</v>
      </c>
      <c r="E594" s="409" t="s">
        <v>1860</v>
      </c>
      <c r="F594" s="410">
        <v>2</v>
      </c>
      <c r="G594" s="410">
        <f>[5]내역서!F594</f>
        <v>2</v>
      </c>
      <c r="H594" s="410">
        <f>G594</f>
        <v>2</v>
      </c>
      <c r="I594" s="410">
        <f>내역서!F594</f>
        <v>0</v>
      </c>
      <c r="J594" s="411">
        <v>921673.8</v>
      </c>
      <c r="K594" s="412">
        <f>INT($I594*J594)</f>
        <v>0</v>
      </c>
      <c r="L594" s="411">
        <v>212291.20000000001</v>
      </c>
      <c r="M594" s="412">
        <f>INT($I594*L594)</f>
        <v>0</v>
      </c>
      <c r="N594" s="411">
        <v>92280.6</v>
      </c>
      <c r="O594" s="412">
        <f>INT($I594*N594)</f>
        <v>0</v>
      </c>
      <c r="P594" s="411">
        <f>+J594+L594+N594</f>
        <v>1226245.6000000001</v>
      </c>
      <c r="Q594" s="412">
        <f>K594+M594+O594</f>
        <v>0</v>
      </c>
      <c r="R594" s="412"/>
      <c r="S594" s="412"/>
      <c r="T594" s="412"/>
      <c r="U594" s="409" t="s">
        <v>0</v>
      </c>
      <c r="V594" s="617" t="str">
        <f>+IF(I594&lt;0,"ng","")</f>
        <v/>
      </c>
      <c r="W594" s="617"/>
    </row>
    <row r="595" spans="1:23" ht="24" hidden="1" customHeight="1">
      <c r="A595" s="372" t="s">
        <v>2072</v>
      </c>
      <c r="B595" s="413" t="s">
        <v>0</v>
      </c>
      <c r="C595" s="413" t="s">
        <v>864</v>
      </c>
      <c r="D595" s="413" t="s">
        <v>865</v>
      </c>
      <c r="E595" s="414" t="s">
        <v>729</v>
      </c>
      <c r="F595" s="415">
        <v>2</v>
      </c>
      <c r="G595" s="415">
        <f>[5]내역서!F595</f>
        <v>2</v>
      </c>
      <c r="H595" s="415">
        <f t="shared" si="948"/>
        <v>2</v>
      </c>
      <c r="I595" s="415">
        <f>내역서!F595</f>
        <v>0</v>
      </c>
      <c r="J595" s="416">
        <v>921673.8</v>
      </c>
      <c r="K595" s="417">
        <f t="shared" si="1001"/>
        <v>0</v>
      </c>
      <c r="L595" s="416">
        <v>212291.20000000001</v>
      </c>
      <c r="M595" s="417">
        <f t="shared" si="1002"/>
        <v>0</v>
      </c>
      <c r="N595" s="416">
        <v>92280.6</v>
      </c>
      <c r="O595" s="417">
        <f t="shared" si="1003"/>
        <v>0</v>
      </c>
      <c r="P595" s="416">
        <f t="shared" si="952"/>
        <v>1226245.6000000001</v>
      </c>
      <c r="Q595" s="417">
        <f t="shared" si="1010"/>
        <v>0</v>
      </c>
      <c r="R595" s="417">
        <f t="shared" ref="R595" si="1029">I595-I594</f>
        <v>0</v>
      </c>
      <c r="S595" s="417">
        <f t="shared" ref="S595:T595" si="1030">P595-P594</f>
        <v>0</v>
      </c>
      <c r="T595" s="417">
        <f t="shared" si="1030"/>
        <v>0</v>
      </c>
      <c r="U595" s="414"/>
      <c r="V595" s="619" t="str">
        <f t="shared" ref="V595" si="1031">+IF(I595&lt;0,"ng","")</f>
        <v/>
      </c>
      <c r="W595" s="619"/>
    </row>
    <row r="596" spans="1:23" s="401" customFormat="1" ht="24" hidden="1" customHeight="1">
      <c r="A596" s="366" t="s">
        <v>4344</v>
      </c>
      <c r="B596" s="448" t="s">
        <v>21</v>
      </c>
      <c r="C596" s="448" t="s">
        <v>2390</v>
      </c>
      <c r="D596" s="448" t="s">
        <v>0</v>
      </c>
      <c r="E596" s="449" t="s">
        <v>0</v>
      </c>
      <c r="F596" s="450">
        <v>0</v>
      </c>
      <c r="G596" s="450">
        <f>[5]내역서!F596</f>
        <v>0</v>
      </c>
      <c r="H596" s="450">
        <v>0</v>
      </c>
      <c r="I596" s="450">
        <f>내역서!F596</f>
        <v>0</v>
      </c>
      <c r="J596" s="451"/>
      <c r="K596" s="452">
        <f>SUMIF($A$598:A643,"당초",K598:K643)</f>
        <v>0</v>
      </c>
      <c r="L596" s="451"/>
      <c r="M596" s="452">
        <f ca="1">SUMIF($A$598:C643,"당초",M598:M643)</f>
        <v>0</v>
      </c>
      <c r="N596" s="451"/>
      <c r="O596" s="452">
        <f ca="1">SUMIF($A$598:E643,"당초",O598:O643)</f>
        <v>0</v>
      </c>
      <c r="P596" s="450"/>
      <c r="Q596" s="452">
        <f ca="1">K596+M596+O596</f>
        <v>0</v>
      </c>
      <c r="R596" s="452"/>
      <c r="S596" s="452"/>
      <c r="T596" s="452"/>
      <c r="U596" s="453" t="s">
        <v>0</v>
      </c>
      <c r="V596" s="617" t="str">
        <f>+IF(I596&lt;0,"ng","")</f>
        <v/>
      </c>
      <c r="W596" s="617"/>
    </row>
    <row r="597" spans="1:23" ht="24" hidden="1" customHeight="1">
      <c r="A597" s="372" t="s">
        <v>4349</v>
      </c>
      <c r="B597" s="454" t="s">
        <v>21</v>
      </c>
      <c r="C597" s="454" t="s">
        <v>866</v>
      </c>
      <c r="D597" s="454" t="s">
        <v>0</v>
      </c>
      <c r="E597" s="455" t="s">
        <v>0</v>
      </c>
      <c r="F597" s="456">
        <v>0</v>
      </c>
      <c r="G597" s="456">
        <f>[5]내역서!F597</f>
        <v>0</v>
      </c>
      <c r="H597" s="456">
        <v>0</v>
      </c>
      <c r="I597" s="456">
        <f>내역서!F597</f>
        <v>0</v>
      </c>
      <c r="J597" s="457"/>
      <c r="K597" s="458">
        <f>SUMIF($A$598:A643,"변경",K598:K643)</f>
        <v>0</v>
      </c>
      <c r="L597" s="457"/>
      <c r="M597" s="458">
        <f ca="1">SUMIF($A$598:C643,"변경",M598:M643)</f>
        <v>0</v>
      </c>
      <c r="N597" s="457"/>
      <c r="O597" s="458">
        <f ca="1">SUMIF($A$598:E643,"변경",O598:O643)</f>
        <v>0</v>
      </c>
      <c r="P597" s="456"/>
      <c r="Q597" s="458">
        <f t="shared" ca="1" si="1010"/>
        <v>0</v>
      </c>
      <c r="R597" s="458">
        <f t="shared" ref="R597" si="1032">I597-I596</f>
        <v>0</v>
      </c>
      <c r="S597" s="458">
        <f t="shared" ref="S597:T597" si="1033">P597-P596</f>
        <v>0</v>
      </c>
      <c r="T597" s="458">
        <f t="shared" ca="1" si="1033"/>
        <v>0</v>
      </c>
      <c r="U597" s="459"/>
      <c r="V597" s="619" t="str">
        <f t="shared" ref="V597" si="1034">+IF(I597&lt;0,"ng","")</f>
        <v/>
      </c>
      <c r="W597" s="619"/>
    </row>
    <row r="598" spans="1:23" s="401" customFormat="1" ht="24" hidden="1" customHeight="1">
      <c r="A598" s="366" t="s">
        <v>4344</v>
      </c>
      <c r="B598" s="408" t="s">
        <v>0</v>
      </c>
      <c r="C598" s="408" t="s">
        <v>2145</v>
      </c>
      <c r="D598" s="408" t="s">
        <v>2365</v>
      </c>
      <c r="E598" s="409" t="s">
        <v>615</v>
      </c>
      <c r="F598" s="410">
        <v>11.86</v>
      </c>
      <c r="G598" s="410">
        <f>[5]내역서!F598</f>
        <v>11.86</v>
      </c>
      <c r="H598" s="410">
        <f>G598</f>
        <v>11.86</v>
      </c>
      <c r="I598" s="410">
        <f>내역서!F598</f>
        <v>0</v>
      </c>
      <c r="J598" s="411">
        <v>3848.5</v>
      </c>
      <c r="K598" s="412">
        <f>INT($I598*J598)</f>
        <v>0</v>
      </c>
      <c r="L598" s="411">
        <v>16668.900000000001</v>
      </c>
      <c r="M598" s="412">
        <f>INT($I598*L598)</f>
        <v>0</v>
      </c>
      <c r="N598" s="411">
        <v>7734.8</v>
      </c>
      <c r="O598" s="412">
        <f>INT($I598*N598)</f>
        <v>0</v>
      </c>
      <c r="P598" s="411">
        <f>+J598+L598+N598</f>
        <v>28252.2</v>
      </c>
      <c r="Q598" s="412">
        <f>K598+M598+O598</f>
        <v>0</v>
      </c>
      <c r="R598" s="412"/>
      <c r="S598" s="412"/>
      <c r="T598" s="412"/>
      <c r="U598" s="409" t="s">
        <v>0</v>
      </c>
      <c r="V598" s="617" t="str">
        <f>+IF(I598&lt;0,"ng","")</f>
        <v/>
      </c>
      <c r="W598" s="617"/>
    </row>
    <row r="599" spans="1:23" ht="24" hidden="1" customHeight="1">
      <c r="A599" s="372" t="s">
        <v>4349</v>
      </c>
      <c r="B599" s="413" t="s">
        <v>0</v>
      </c>
      <c r="C599" s="413" t="s">
        <v>689</v>
      </c>
      <c r="D599" s="413" t="s">
        <v>847</v>
      </c>
      <c r="E599" s="414" t="s">
        <v>651</v>
      </c>
      <c r="F599" s="415">
        <v>11.86</v>
      </c>
      <c r="G599" s="415">
        <f>[5]내역서!F599</f>
        <v>11.86</v>
      </c>
      <c r="H599" s="415">
        <f t="shared" ref="H599:H643" si="1035">G599</f>
        <v>11.86</v>
      </c>
      <c r="I599" s="415">
        <f>내역서!F599</f>
        <v>0</v>
      </c>
      <c r="J599" s="416">
        <v>3848.5</v>
      </c>
      <c r="K599" s="417">
        <f t="shared" ref="K599:K643" si="1036">INT($I599*J599)</f>
        <v>0</v>
      </c>
      <c r="L599" s="416">
        <v>16668.900000000001</v>
      </c>
      <c r="M599" s="417">
        <f t="shared" ref="M599:M643" si="1037">INT($I599*L599)</f>
        <v>0</v>
      </c>
      <c r="N599" s="416">
        <v>7734.8</v>
      </c>
      <c r="O599" s="417">
        <f t="shared" ref="O599:O643" si="1038">INT($I599*N599)</f>
        <v>0</v>
      </c>
      <c r="P599" s="416">
        <f t="shared" ref="P599:P643" si="1039">+J599+L599+N599</f>
        <v>28252.2</v>
      </c>
      <c r="Q599" s="417">
        <f t="shared" si="1010"/>
        <v>0</v>
      </c>
      <c r="R599" s="417">
        <f t="shared" ref="R599" si="1040">I599-I598</f>
        <v>0</v>
      </c>
      <c r="S599" s="417">
        <f t="shared" ref="S599:T599" si="1041">P599-P598</f>
        <v>0</v>
      </c>
      <c r="T599" s="417">
        <f t="shared" si="1041"/>
        <v>0</v>
      </c>
      <c r="U599" s="414"/>
      <c r="V599" s="619" t="str">
        <f t="shared" ref="V599" si="1042">+IF(I599&lt;0,"ng","")</f>
        <v/>
      </c>
      <c r="W599" s="619"/>
    </row>
    <row r="600" spans="1:23" s="401" customFormat="1" ht="24" hidden="1" customHeight="1">
      <c r="A600" s="366" t="s">
        <v>4344</v>
      </c>
      <c r="B600" s="408" t="s">
        <v>0</v>
      </c>
      <c r="C600" s="408" t="s">
        <v>2147</v>
      </c>
      <c r="D600" s="408" t="s">
        <v>2391</v>
      </c>
      <c r="E600" s="409" t="s">
        <v>615</v>
      </c>
      <c r="F600" s="410">
        <v>89.12</v>
      </c>
      <c r="G600" s="410">
        <f>[5]내역서!F600</f>
        <v>89.12</v>
      </c>
      <c r="H600" s="410">
        <f>G600</f>
        <v>89.12</v>
      </c>
      <c r="I600" s="410">
        <f>내역서!F600</f>
        <v>0</v>
      </c>
      <c r="J600" s="411">
        <v>2487.6</v>
      </c>
      <c r="K600" s="412">
        <f>INT($I600*J600)</f>
        <v>0</v>
      </c>
      <c r="L600" s="411">
        <v>13736.7</v>
      </c>
      <c r="M600" s="412">
        <f>INT($I600*L600)</f>
        <v>0</v>
      </c>
      <c r="N600" s="411">
        <v>4909.3</v>
      </c>
      <c r="O600" s="412">
        <f>INT($I600*N600)</f>
        <v>0</v>
      </c>
      <c r="P600" s="411">
        <f>+J600+L600+N600</f>
        <v>21133.600000000002</v>
      </c>
      <c r="Q600" s="412">
        <f>K600+M600+O600</f>
        <v>0</v>
      </c>
      <c r="R600" s="412"/>
      <c r="S600" s="412"/>
      <c r="T600" s="412"/>
      <c r="U600" s="409" t="s">
        <v>0</v>
      </c>
      <c r="V600" s="617" t="str">
        <f>+IF(I600&lt;0,"ng","")</f>
        <v/>
      </c>
      <c r="W600" s="617"/>
    </row>
    <row r="601" spans="1:23" ht="24" hidden="1" customHeight="1">
      <c r="A601" s="372" t="s">
        <v>4349</v>
      </c>
      <c r="B601" s="413" t="s">
        <v>0</v>
      </c>
      <c r="C601" s="413" t="s">
        <v>691</v>
      </c>
      <c r="D601" s="413" t="s">
        <v>867</v>
      </c>
      <c r="E601" s="414" t="s">
        <v>651</v>
      </c>
      <c r="F601" s="415">
        <v>89.12</v>
      </c>
      <c r="G601" s="415">
        <f>[5]내역서!F601</f>
        <v>89.12</v>
      </c>
      <c r="H601" s="415">
        <f t="shared" si="1035"/>
        <v>89.12</v>
      </c>
      <c r="I601" s="415">
        <f>내역서!F601</f>
        <v>0</v>
      </c>
      <c r="J601" s="416">
        <v>2487.6</v>
      </c>
      <c r="K601" s="417">
        <f t="shared" si="1036"/>
        <v>0</v>
      </c>
      <c r="L601" s="416">
        <v>13736.7</v>
      </c>
      <c r="M601" s="417">
        <f t="shared" si="1037"/>
        <v>0</v>
      </c>
      <c r="N601" s="416">
        <v>4909.3</v>
      </c>
      <c r="O601" s="417">
        <f t="shared" si="1038"/>
        <v>0</v>
      </c>
      <c r="P601" s="416">
        <f t="shared" si="1039"/>
        <v>21133.600000000002</v>
      </c>
      <c r="Q601" s="417">
        <f t="shared" si="1010"/>
        <v>0</v>
      </c>
      <c r="R601" s="417">
        <f t="shared" ref="R601" si="1043">I601-I600</f>
        <v>0</v>
      </c>
      <c r="S601" s="417">
        <f t="shared" ref="S601:T601" si="1044">P601-P600</f>
        <v>0</v>
      </c>
      <c r="T601" s="417">
        <f t="shared" si="1044"/>
        <v>0</v>
      </c>
      <c r="U601" s="414"/>
      <c r="V601" s="619" t="str">
        <f t="shared" ref="V601" si="1045">+IF(I601&lt;0,"ng","")</f>
        <v/>
      </c>
      <c r="W601" s="619"/>
    </row>
    <row r="602" spans="1:23" s="401" customFormat="1" ht="24" hidden="1" customHeight="1">
      <c r="A602" s="366" t="s">
        <v>4344</v>
      </c>
      <c r="B602" s="408" t="s">
        <v>0</v>
      </c>
      <c r="C602" s="408" t="s">
        <v>2149</v>
      </c>
      <c r="D602" s="408" t="s">
        <v>2150</v>
      </c>
      <c r="E602" s="409" t="s">
        <v>2104</v>
      </c>
      <c r="F602" s="410">
        <v>26.68</v>
      </c>
      <c r="G602" s="410">
        <f>[5]내역서!F602</f>
        <v>26.68</v>
      </c>
      <c r="H602" s="410">
        <f>G602</f>
        <v>26.68</v>
      </c>
      <c r="I602" s="410">
        <f>내역서!F602</f>
        <v>0</v>
      </c>
      <c r="J602" s="411">
        <v>11266.1</v>
      </c>
      <c r="K602" s="412">
        <f>INT($I602*J602)</f>
        <v>0</v>
      </c>
      <c r="L602" s="411">
        <v>26287.9</v>
      </c>
      <c r="M602" s="412">
        <f>INT($I602*L602)</f>
        <v>0</v>
      </c>
      <c r="N602" s="411">
        <v>0</v>
      </c>
      <c r="O602" s="412">
        <f>INT($I602*N602)</f>
        <v>0</v>
      </c>
      <c r="P602" s="411">
        <f>+J602+L602+N602</f>
        <v>37554</v>
      </c>
      <c r="Q602" s="412">
        <f>K602+M602+O602</f>
        <v>0</v>
      </c>
      <c r="R602" s="412"/>
      <c r="S602" s="412"/>
      <c r="T602" s="412"/>
      <c r="U602" s="409" t="s">
        <v>0</v>
      </c>
      <c r="V602" s="617" t="str">
        <f>+IF(I602&lt;0,"ng","")</f>
        <v/>
      </c>
      <c r="W602" s="617"/>
    </row>
    <row r="603" spans="1:23" ht="24" hidden="1" customHeight="1">
      <c r="A603" s="372" t="s">
        <v>4349</v>
      </c>
      <c r="B603" s="413" t="s">
        <v>0</v>
      </c>
      <c r="C603" s="413" t="s">
        <v>693</v>
      </c>
      <c r="D603" s="413" t="s">
        <v>694</v>
      </c>
      <c r="E603" s="414" t="s">
        <v>671</v>
      </c>
      <c r="F603" s="415">
        <v>26.68</v>
      </c>
      <c r="G603" s="415">
        <f>[5]내역서!F603</f>
        <v>26.68</v>
      </c>
      <c r="H603" s="415">
        <f t="shared" si="1035"/>
        <v>26.68</v>
      </c>
      <c r="I603" s="415">
        <f>내역서!F603</f>
        <v>0</v>
      </c>
      <c r="J603" s="416">
        <v>11266.1</v>
      </c>
      <c r="K603" s="417">
        <f t="shared" si="1036"/>
        <v>0</v>
      </c>
      <c r="L603" s="416">
        <v>26287.9</v>
      </c>
      <c r="M603" s="417">
        <f t="shared" si="1037"/>
        <v>0</v>
      </c>
      <c r="N603" s="416">
        <v>0</v>
      </c>
      <c r="O603" s="417">
        <f t="shared" si="1038"/>
        <v>0</v>
      </c>
      <c r="P603" s="416">
        <f t="shared" si="1039"/>
        <v>37554</v>
      </c>
      <c r="Q603" s="417">
        <f t="shared" si="1010"/>
        <v>0</v>
      </c>
      <c r="R603" s="417">
        <f t="shared" ref="R603" si="1046">I603-I602</f>
        <v>0</v>
      </c>
      <c r="S603" s="417">
        <f t="shared" ref="S603:T603" si="1047">P603-P602</f>
        <v>0</v>
      </c>
      <c r="T603" s="417">
        <f t="shared" si="1047"/>
        <v>0</v>
      </c>
      <c r="U603" s="414"/>
      <c r="V603" s="619" t="str">
        <f t="shared" ref="V603" si="1048">+IF(I603&lt;0,"ng","")</f>
        <v/>
      </c>
      <c r="W603" s="619"/>
    </row>
    <row r="604" spans="1:23" s="401" customFormat="1" ht="24" hidden="1" customHeight="1">
      <c r="A604" s="366" t="s">
        <v>4344</v>
      </c>
      <c r="B604" s="408" t="s">
        <v>0</v>
      </c>
      <c r="C604" s="408" t="s">
        <v>2149</v>
      </c>
      <c r="D604" s="408" t="s">
        <v>2151</v>
      </c>
      <c r="E604" s="409" t="s">
        <v>2104</v>
      </c>
      <c r="F604" s="410">
        <v>53.44</v>
      </c>
      <c r="G604" s="410">
        <f>[5]내역서!F604</f>
        <v>53.44</v>
      </c>
      <c r="H604" s="410">
        <f>G604</f>
        <v>53.44</v>
      </c>
      <c r="I604" s="410">
        <f>내역서!F604</f>
        <v>0</v>
      </c>
      <c r="J604" s="411">
        <v>12871.3</v>
      </c>
      <c r="K604" s="412">
        <f>INT($I604*J604)</f>
        <v>0</v>
      </c>
      <c r="L604" s="411">
        <v>30032.7</v>
      </c>
      <c r="M604" s="412">
        <f>INT($I604*L604)</f>
        <v>0</v>
      </c>
      <c r="N604" s="411">
        <v>0</v>
      </c>
      <c r="O604" s="412">
        <f>INT($I604*N604)</f>
        <v>0</v>
      </c>
      <c r="P604" s="411">
        <f>+J604+L604+N604</f>
        <v>42904</v>
      </c>
      <c r="Q604" s="412">
        <f>K604+M604+O604</f>
        <v>0</v>
      </c>
      <c r="R604" s="412"/>
      <c r="S604" s="412"/>
      <c r="T604" s="412"/>
      <c r="U604" s="409" t="s">
        <v>0</v>
      </c>
      <c r="V604" s="617" t="str">
        <f>+IF(I604&lt;0,"ng","")</f>
        <v/>
      </c>
      <c r="W604" s="617"/>
    </row>
    <row r="605" spans="1:23" ht="24" hidden="1" customHeight="1">
      <c r="A605" s="372" t="s">
        <v>4415</v>
      </c>
      <c r="B605" s="413" t="s">
        <v>0</v>
      </c>
      <c r="C605" s="413" t="s">
        <v>693</v>
      </c>
      <c r="D605" s="413" t="s">
        <v>695</v>
      </c>
      <c r="E605" s="414" t="s">
        <v>671</v>
      </c>
      <c r="F605" s="415">
        <v>53.44</v>
      </c>
      <c r="G605" s="415">
        <f>[5]내역서!F605</f>
        <v>53.44</v>
      </c>
      <c r="H605" s="415">
        <f t="shared" si="1035"/>
        <v>53.44</v>
      </c>
      <c r="I605" s="415">
        <f>내역서!F605</f>
        <v>0</v>
      </c>
      <c r="J605" s="416">
        <v>12871.3</v>
      </c>
      <c r="K605" s="417">
        <f t="shared" si="1036"/>
        <v>0</v>
      </c>
      <c r="L605" s="416">
        <v>30032.7</v>
      </c>
      <c r="M605" s="417">
        <f t="shared" si="1037"/>
        <v>0</v>
      </c>
      <c r="N605" s="416">
        <v>0</v>
      </c>
      <c r="O605" s="417">
        <f t="shared" si="1038"/>
        <v>0</v>
      </c>
      <c r="P605" s="416">
        <f t="shared" si="1039"/>
        <v>42904</v>
      </c>
      <c r="Q605" s="417">
        <f t="shared" si="1010"/>
        <v>0</v>
      </c>
      <c r="R605" s="417">
        <f t="shared" ref="R605" si="1049">I605-I604</f>
        <v>0</v>
      </c>
      <c r="S605" s="417">
        <f t="shared" ref="S605:T605" si="1050">P605-P604</f>
        <v>0</v>
      </c>
      <c r="T605" s="417">
        <f t="shared" si="1050"/>
        <v>0</v>
      </c>
      <c r="U605" s="414"/>
      <c r="V605" s="619" t="str">
        <f t="shared" ref="V605" si="1051">+IF(I605&lt;0,"ng","")</f>
        <v/>
      </c>
      <c r="W605" s="619"/>
    </row>
    <row r="606" spans="1:23" s="401" customFormat="1" ht="24" hidden="1" customHeight="1">
      <c r="A606" s="366" t="s">
        <v>4416</v>
      </c>
      <c r="B606" s="408" t="s">
        <v>0</v>
      </c>
      <c r="C606" s="408" t="s">
        <v>2153</v>
      </c>
      <c r="D606" s="408" t="s">
        <v>2369</v>
      </c>
      <c r="E606" s="409" t="s">
        <v>2104</v>
      </c>
      <c r="F606" s="410">
        <v>232.96</v>
      </c>
      <c r="G606" s="410">
        <f>[5]내역서!F606</f>
        <v>232.96</v>
      </c>
      <c r="H606" s="410">
        <f>G606</f>
        <v>232.96</v>
      </c>
      <c r="I606" s="410">
        <f>내역서!F606</f>
        <v>0</v>
      </c>
      <c r="J606" s="411">
        <v>5473.6</v>
      </c>
      <c r="K606" s="412">
        <f>INT($I606*J606)</f>
        <v>0</v>
      </c>
      <c r="L606" s="411">
        <v>28736.6</v>
      </c>
      <c r="M606" s="412">
        <f>INT($I606*L606)</f>
        <v>0</v>
      </c>
      <c r="N606" s="411">
        <v>0</v>
      </c>
      <c r="O606" s="412">
        <f>INT($I606*N606)</f>
        <v>0</v>
      </c>
      <c r="P606" s="411">
        <f>+J606+L606+N606</f>
        <v>34210.199999999997</v>
      </c>
      <c r="Q606" s="412">
        <f>K606+M606+O606</f>
        <v>0</v>
      </c>
      <c r="R606" s="412"/>
      <c r="S606" s="412"/>
      <c r="T606" s="412"/>
      <c r="U606" s="409" t="s">
        <v>0</v>
      </c>
      <c r="V606" s="617" t="str">
        <f>+IF(I606&lt;0,"ng","")</f>
        <v/>
      </c>
      <c r="W606" s="617"/>
    </row>
    <row r="607" spans="1:23" ht="24" hidden="1" customHeight="1">
      <c r="A607" s="372" t="s">
        <v>4415</v>
      </c>
      <c r="B607" s="413" t="s">
        <v>0</v>
      </c>
      <c r="C607" s="413" t="s">
        <v>697</v>
      </c>
      <c r="D607" s="413" t="s">
        <v>849</v>
      </c>
      <c r="E607" s="414" t="s">
        <v>671</v>
      </c>
      <c r="F607" s="415">
        <v>232.96</v>
      </c>
      <c r="G607" s="415">
        <f>[5]내역서!F607</f>
        <v>232.96</v>
      </c>
      <c r="H607" s="415">
        <f t="shared" si="1035"/>
        <v>232.96</v>
      </c>
      <c r="I607" s="415">
        <f>내역서!F607</f>
        <v>0</v>
      </c>
      <c r="J607" s="416">
        <v>5473.6</v>
      </c>
      <c r="K607" s="417">
        <f t="shared" si="1036"/>
        <v>0</v>
      </c>
      <c r="L607" s="416">
        <v>28736.6</v>
      </c>
      <c r="M607" s="417">
        <f t="shared" si="1037"/>
        <v>0</v>
      </c>
      <c r="N607" s="416">
        <v>0</v>
      </c>
      <c r="O607" s="417">
        <f t="shared" si="1038"/>
        <v>0</v>
      </c>
      <c r="P607" s="416">
        <f t="shared" si="1039"/>
        <v>34210.199999999997</v>
      </c>
      <c r="Q607" s="417">
        <f t="shared" si="1010"/>
        <v>0</v>
      </c>
      <c r="R607" s="417">
        <f t="shared" ref="R607" si="1052">I607-I606</f>
        <v>0</v>
      </c>
      <c r="S607" s="417">
        <f t="shared" ref="S607:T607" si="1053">P607-P606</f>
        <v>0</v>
      </c>
      <c r="T607" s="417">
        <f t="shared" si="1053"/>
        <v>0</v>
      </c>
      <c r="U607" s="414"/>
      <c r="V607" s="619" t="str">
        <f t="shared" ref="V607" si="1054">+IF(I607&lt;0,"ng","")</f>
        <v/>
      </c>
      <c r="W607" s="619"/>
    </row>
    <row r="608" spans="1:23" s="401" customFormat="1" ht="24" hidden="1" customHeight="1">
      <c r="A608" s="366" t="s">
        <v>4416</v>
      </c>
      <c r="B608" s="408" t="s">
        <v>0</v>
      </c>
      <c r="C608" s="408" t="s">
        <v>2157</v>
      </c>
      <c r="D608" s="408" t="s">
        <v>2158</v>
      </c>
      <c r="E608" s="409" t="s">
        <v>2104</v>
      </c>
      <c r="F608" s="410">
        <v>217.6</v>
      </c>
      <c r="G608" s="410">
        <f>[5]내역서!F608</f>
        <v>217.6</v>
      </c>
      <c r="H608" s="410">
        <f>G608</f>
        <v>217.6</v>
      </c>
      <c r="I608" s="410">
        <f>내역서!F608</f>
        <v>0</v>
      </c>
      <c r="J608" s="411">
        <v>4369.7</v>
      </c>
      <c r="K608" s="412">
        <f>INT($I608*J608)</f>
        <v>0</v>
      </c>
      <c r="L608" s="411">
        <v>9580.7999999999993</v>
      </c>
      <c r="M608" s="412">
        <f>INT($I608*L608)</f>
        <v>0</v>
      </c>
      <c r="N608" s="411">
        <v>0</v>
      </c>
      <c r="O608" s="412">
        <f>INT($I608*N608)</f>
        <v>0</v>
      </c>
      <c r="P608" s="411">
        <f>+J608+L608+N608</f>
        <v>13950.5</v>
      </c>
      <c r="Q608" s="412">
        <f>K608+M608+O608</f>
        <v>0</v>
      </c>
      <c r="R608" s="412"/>
      <c r="S608" s="412"/>
      <c r="T608" s="412"/>
      <c r="U608" s="409" t="s">
        <v>0</v>
      </c>
      <c r="V608" s="617" t="str">
        <f>+IF(I608&lt;0,"ng","")</f>
        <v/>
      </c>
      <c r="W608" s="617"/>
    </row>
    <row r="609" spans="1:24" ht="24" hidden="1" customHeight="1">
      <c r="A609" s="372" t="s">
        <v>4415</v>
      </c>
      <c r="B609" s="413" t="s">
        <v>0</v>
      </c>
      <c r="C609" s="413" t="s">
        <v>700</v>
      </c>
      <c r="D609" s="413" t="s">
        <v>701</v>
      </c>
      <c r="E609" s="414" t="s">
        <v>671</v>
      </c>
      <c r="F609" s="415">
        <v>217.6</v>
      </c>
      <c r="G609" s="415">
        <f>[5]내역서!F609</f>
        <v>217.6</v>
      </c>
      <c r="H609" s="415">
        <f t="shared" si="1035"/>
        <v>217.6</v>
      </c>
      <c r="I609" s="415">
        <f>내역서!F609</f>
        <v>0</v>
      </c>
      <c r="J609" s="416">
        <v>4369.7</v>
      </c>
      <c r="K609" s="417">
        <f t="shared" si="1036"/>
        <v>0</v>
      </c>
      <c r="L609" s="416">
        <v>9580.7999999999993</v>
      </c>
      <c r="M609" s="417">
        <f t="shared" si="1037"/>
        <v>0</v>
      </c>
      <c r="N609" s="416">
        <v>0</v>
      </c>
      <c r="O609" s="417">
        <f t="shared" si="1038"/>
        <v>0</v>
      </c>
      <c r="P609" s="416">
        <f t="shared" si="1039"/>
        <v>13950.5</v>
      </c>
      <c r="Q609" s="417">
        <f t="shared" si="1010"/>
        <v>0</v>
      </c>
      <c r="R609" s="417">
        <f t="shared" ref="R609" si="1055">I609-I608</f>
        <v>0</v>
      </c>
      <c r="S609" s="417">
        <f t="shared" ref="S609:T609" si="1056">P609-P608</f>
        <v>0</v>
      </c>
      <c r="T609" s="417">
        <f t="shared" si="1056"/>
        <v>0</v>
      </c>
      <c r="U609" s="414"/>
      <c r="V609" s="619" t="str">
        <f t="shared" ref="V609" si="1057">+IF(I609&lt;0,"ng","")</f>
        <v/>
      </c>
      <c r="W609" s="619"/>
    </row>
    <row r="610" spans="1:24" s="401" customFormat="1" ht="24" hidden="1" customHeight="1">
      <c r="A610" s="366" t="s">
        <v>4416</v>
      </c>
      <c r="B610" s="408" t="s">
        <v>0</v>
      </c>
      <c r="C610" s="408" t="s">
        <v>2370</v>
      </c>
      <c r="D610" s="408" t="s">
        <v>2371</v>
      </c>
      <c r="E610" s="409" t="s">
        <v>2161</v>
      </c>
      <c r="F610" s="410">
        <v>99.54</v>
      </c>
      <c r="G610" s="410">
        <f>[5]내역서!F610</f>
        <v>99.54</v>
      </c>
      <c r="H610" s="410">
        <f>G610</f>
        <v>99.54</v>
      </c>
      <c r="I610" s="410">
        <f>내역서!F610</f>
        <v>0</v>
      </c>
      <c r="J610" s="411">
        <v>1526.5</v>
      </c>
      <c r="K610" s="412">
        <f>INT($I610*J610)</f>
        <v>0</v>
      </c>
      <c r="L610" s="411">
        <v>17549.2</v>
      </c>
      <c r="M610" s="412">
        <f>INT($I610*L610)</f>
        <v>0</v>
      </c>
      <c r="N610" s="411">
        <v>0</v>
      </c>
      <c r="O610" s="412">
        <f>INT($I610*N610)</f>
        <v>0</v>
      </c>
      <c r="P610" s="411">
        <f>+J610+L610+N610</f>
        <v>19075.7</v>
      </c>
      <c r="Q610" s="412">
        <f>K610+M610+O610</f>
        <v>0</v>
      </c>
      <c r="R610" s="412"/>
      <c r="S610" s="412"/>
      <c r="T610" s="412"/>
      <c r="U610" s="409" t="s">
        <v>0</v>
      </c>
      <c r="V610" s="617" t="str">
        <f>+IF(I610&lt;0,"ng","")</f>
        <v/>
      </c>
      <c r="W610" s="617"/>
    </row>
    <row r="611" spans="1:24" ht="24" hidden="1" customHeight="1">
      <c r="A611" s="372" t="s">
        <v>4415</v>
      </c>
      <c r="B611" s="413" t="s">
        <v>0</v>
      </c>
      <c r="C611" s="413" t="s">
        <v>850</v>
      </c>
      <c r="D611" s="413" t="s">
        <v>851</v>
      </c>
      <c r="E611" s="414" t="s">
        <v>704</v>
      </c>
      <c r="F611" s="415">
        <v>99.54</v>
      </c>
      <c r="G611" s="415">
        <f>[5]내역서!F611</f>
        <v>99.54</v>
      </c>
      <c r="H611" s="415">
        <f t="shared" si="1035"/>
        <v>99.54</v>
      </c>
      <c r="I611" s="415">
        <f>내역서!F611</f>
        <v>0</v>
      </c>
      <c r="J611" s="416">
        <v>1526.5</v>
      </c>
      <c r="K611" s="417">
        <f t="shared" si="1036"/>
        <v>0</v>
      </c>
      <c r="L611" s="416">
        <v>17549.2</v>
      </c>
      <c r="M611" s="417">
        <f t="shared" si="1037"/>
        <v>0</v>
      </c>
      <c r="N611" s="416">
        <v>0</v>
      </c>
      <c r="O611" s="417">
        <f t="shared" si="1038"/>
        <v>0</v>
      </c>
      <c r="P611" s="416">
        <f t="shared" si="1039"/>
        <v>19075.7</v>
      </c>
      <c r="Q611" s="417">
        <f t="shared" si="1010"/>
        <v>0</v>
      </c>
      <c r="R611" s="417">
        <f t="shared" ref="R611" si="1058">I611-I610</f>
        <v>0</v>
      </c>
      <c r="S611" s="417">
        <f t="shared" ref="S611:T611" si="1059">P611-P610</f>
        <v>0</v>
      </c>
      <c r="T611" s="417">
        <f t="shared" si="1059"/>
        <v>0</v>
      </c>
      <c r="U611" s="414"/>
      <c r="V611" s="619" t="str">
        <f t="shared" ref="V611" si="1060">+IF(I611&lt;0,"ng","")</f>
        <v/>
      </c>
      <c r="W611" s="619"/>
    </row>
    <row r="612" spans="1:24" s="401" customFormat="1" ht="24" hidden="1" customHeight="1">
      <c r="A612" s="366" t="s">
        <v>4312</v>
      </c>
      <c r="B612" s="408" t="s">
        <v>0</v>
      </c>
      <c r="C612" s="408" t="s">
        <v>2370</v>
      </c>
      <c r="D612" s="408" t="s">
        <v>2373</v>
      </c>
      <c r="E612" s="409" t="s">
        <v>2104</v>
      </c>
      <c r="F612" s="410">
        <v>25.2</v>
      </c>
      <c r="G612" s="410">
        <f>[5]내역서!F612</f>
        <v>25.2</v>
      </c>
      <c r="H612" s="410">
        <f>G612</f>
        <v>25.2</v>
      </c>
      <c r="I612" s="410">
        <f>내역서!F612</f>
        <v>0</v>
      </c>
      <c r="J612" s="411">
        <v>932.2</v>
      </c>
      <c r="K612" s="412">
        <f>INT($I612*J612)</f>
        <v>0</v>
      </c>
      <c r="L612" s="411">
        <v>4552.3999999999996</v>
      </c>
      <c r="M612" s="412">
        <f>INT($I612*L612)</f>
        <v>0</v>
      </c>
      <c r="N612" s="411">
        <v>0</v>
      </c>
      <c r="O612" s="412">
        <f>INT($I612*N612)</f>
        <v>0</v>
      </c>
      <c r="P612" s="411">
        <f>+J612+L612+N612</f>
        <v>5484.5999999999995</v>
      </c>
      <c r="Q612" s="412">
        <f>K612+M612+O612</f>
        <v>0</v>
      </c>
      <c r="R612" s="412"/>
      <c r="S612" s="412"/>
      <c r="T612" s="412"/>
      <c r="U612" s="409" t="s">
        <v>0</v>
      </c>
      <c r="V612" s="617" t="str">
        <f>+IF(I612&lt;0,"ng","")</f>
        <v/>
      </c>
      <c r="W612" s="617"/>
    </row>
    <row r="613" spans="1:24" ht="24" hidden="1" customHeight="1">
      <c r="A613" s="372" t="s">
        <v>4415</v>
      </c>
      <c r="B613" s="413" t="s">
        <v>0</v>
      </c>
      <c r="C613" s="413" t="s">
        <v>850</v>
      </c>
      <c r="D613" s="413" t="s">
        <v>852</v>
      </c>
      <c r="E613" s="414" t="s">
        <v>671</v>
      </c>
      <c r="F613" s="415">
        <v>25.2</v>
      </c>
      <c r="G613" s="415">
        <f>[5]내역서!F613</f>
        <v>25.2</v>
      </c>
      <c r="H613" s="415">
        <f t="shared" si="1035"/>
        <v>25.2</v>
      </c>
      <c r="I613" s="415">
        <f>내역서!F613</f>
        <v>0</v>
      </c>
      <c r="J613" s="416">
        <v>932.2</v>
      </c>
      <c r="K613" s="417">
        <f t="shared" si="1036"/>
        <v>0</v>
      </c>
      <c r="L613" s="416">
        <v>4552.3999999999996</v>
      </c>
      <c r="M613" s="417">
        <f t="shared" si="1037"/>
        <v>0</v>
      </c>
      <c r="N613" s="416">
        <v>0</v>
      </c>
      <c r="O613" s="417">
        <f t="shared" si="1038"/>
        <v>0</v>
      </c>
      <c r="P613" s="416">
        <f t="shared" si="1039"/>
        <v>5484.5999999999995</v>
      </c>
      <c r="Q613" s="417">
        <f t="shared" si="1010"/>
        <v>0</v>
      </c>
      <c r="R613" s="417">
        <f t="shared" ref="R613" si="1061">I613-I612</f>
        <v>0</v>
      </c>
      <c r="S613" s="417">
        <f t="shared" ref="S613:T613" si="1062">P613-P612</f>
        <v>0</v>
      </c>
      <c r="T613" s="417">
        <f t="shared" si="1062"/>
        <v>0</v>
      </c>
      <c r="U613" s="414"/>
      <c r="V613" s="619" t="str">
        <f t="shared" ref="V613" si="1063">+IF(I613&lt;0,"ng","")</f>
        <v/>
      </c>
      <c r="W613" s="619"/>
    </row>
    <row r="614" spans="1:24" s="401" customFormat="1" ht="24" hidden="1" customHeight="1">
      <c r="A614" s="366" t="s">
        <v>4295</v>
      </c>
      <c r="B614" s="408" t="s">
        <v>0</v>
      </c>
      <c r="C614" s="408" t="s">
        <v>2166</v>
      </c>
      <c r="D614" s="408" t="s">
        <v>2168</v>
      </c>
      <c r="E614" s="409" t="s">
        <v>2104</v>
      </c>
      <c r="F614" s="410">
        <v>49.84</v>
      </c>
      <c r="G614" s="410">
        <f>[5]내역서!F614</f>
        <v>49.84</v>
      </c>
      <c r="H614" s="410">
        <f>G614</f>
        <v>49.84</v>
      </c>
      <c r="I614" s="410">
        <f>내역서!F614</f>
        <v>0</v>
      </c>
      <c r="J614" s="411">
        <v>5685.2</v>
      </c>
      <c r="K614" s="412">
        <f>INT($I614*J614)</f>
        <v>0</v>
      </c>
      <c r="L614" s="411">
        <v>11223.2</v>
      </c>
      <c r="M614" s="412">
        <f>INT($I614*L614)</f>
        <v>0</v>
      </c>
      <c r="N614" s="411">
        <v>0</v>
      </c>
      <c r="O614" s="412">
        <f>INT($I614*N614)</f>
        <v>0</v>
      </c>
      <c r="P614" s="411">
        <f>+J614+L614+N614</f>
        <v>16908.400000000001</v>
      </c>
      <c r="Q614" s="412">
        <f>K614+M614+O614</f>
        <v>0</v>
      </c>
      <c r="R614" s="412"/>
      <c r="S614" s="412"/>
      <c r="T614" s="412"/>
      <c r="U614" s="409" t="s">
        <v>0</v>
      </c>
      <c r="V614" s="617" t="str">
        <f>+IF(I614&lt;0,"ng","")</f>
        <v/>
      </c>
      <c r="W614" s="617"/>
    </row>
    <row r="615" spans="1:24" ht="24" hidden="1" customHeight="1">
      <c r="A615" s="372" t="s">
        <v>4415</v>
      </c>
      <c r="B615" s="413" t="s">
        <v>0</v>
      </c>
      <c r="C615" s="413" t="s">
        <v>709</v>
      </c>
      <c r="D615" s="413" t="s">
        <v>711</v>
      </c>
      <c r="E615" s="414" t="s">
        <v>671</v>
      </c>
      <c r="F615" s="415">
        <v>49.84</v>
      </c>
      <c r="G615" s="415">
        <f>[5]내역서!F615</f>
        <v>49.84</v>
      </c>
      <c r="H615" s="415">
        <f t="shared" si="1035"/>
        <v>49.84</v>
      </c>
      <c r="I615" s="415">
        <f>내역서!F615</f>
        <v>0</v>
      </c>
      <c r="J615" s="416">
        <v>5685.2</v>
      </c>
      <c r="K615" s="417">
        <f t="shared" si="1036"/>
        <v>0</v>
      </c>
      <c r="L615" s="416">
        <v>11223.2</v>
      </c>
      <c r="M615" s="417">
        <f t="shared" si="1037"/>
        <v>0</v>
      </c>
      <c r="N615" s="416">
        <v>0</v>
      </c>
      <c r="O615" s="417">
        <f t="shared" si="1038"/>
        <v>0</v>
      </c>
      <c r="P615" s="416">
        <f t="shared" si="1039"/>
        <v>16908.400000000001</v>
      </c>
      <c r="Q615" s="417">
        <f t="shared" si="1010"/>
        <v>0</v>
      </c>
      <c r="R615" s="417">
        <f t="shared" ref="R615" si="1064">I615-I614</f>
        <v>0</v>
      </c>
      <c r="S615" s="417">
        <f t="shared" ref="S615:T615" si="1065">P615-P614</f>
        <v>0</v>
      </c>
      <c r="T615" s="417">
        <f t="shared" si="1065"/>
        <v>0</v>
      </c>
      <c r="U615" s="414"/>
      <c r="V615" s="619" t="str">
        <f t="shared" ref="V615" si="1066">+IF(I615&lt;0,"ng","")</f>
        <v/>
      </c>
      <c r="W615" s="619"/>
    </row>
    <row r="616" spans="1:24" s="401" customFormat="1" ht="24" hidden="1" customHeight="1">
      <c r="A616" s="366" t="s">
        <v>4295</v>
      </c>
      <c r="B616" s="408" t="s">
        <v>0</v>
      </c>
      <c r="C616" s="408" t="s">
        <v>2166</v>
      </c>
      <c r="D616" s="408" t="s">
        <v>2167</v>
      </c>
      <c r="E616" s="409" t="s">
        <v>2104</v>
      </c>
      <c r="F616" s="410">
        <v>98.56</v>
      </c>
      <c r="G616" s="410">
        <f>[5]내역서!F616</f>
        <v>98.56</v>
      </c>
      <c r="H616" s="410">
        <f>G616</f>
        <v>98.56</v>
      </c>
      <c r="I616" s="410">
        <f>내역서!F616</f>
        <v>0</v>
      </c>
      <c r="J616" s="411">
        <v>5808.6</v>
      </c>
      <c r="K616" s="412">
        <f>INT($I616*J616)</f>
        <v>0</v>
      </c>
      <c r="L616" s="411">
        <v>12348.8</v>
      </c>
      <c r="M616" s="412">
        <f>INT($I616*L616)</f>
        <v>0</v>
      </c>
      <c r="N616" s="411">
        <v>0</v>
      </c>
      <c r="O616" s="412">
        <f>INT($I616*N616)</f>
        <v>0</v>
      </c>
      <c r="P616" s="411">
        <f>+J616+L616+N616</f>
        <v>18157.400000000001</v>
      </c>
      <c r="Q616" s="412">
        <f>K616+M616+O616</f>
        <v>0</v>
      </c>
      <c r="R616" s="412"/>
      <c r="S616" s="412"/>
      <c r="T616" s="412"/>
      <c r="U616" s="409" t="s">
        <v>0</v>
      </c>
      <c r="V616" s="617" t="str">
        <f>+IF(I616&lt;0,"ng","")</f>
        <v/>
      </c>
      <c r="W616" s="617"/>
    </row>
    <row r="617" spans="1:24" ht="24" hidden="1" customHeight="1">
      <c r="A617" s="372" t="s">
        <v>4415</v>
      </c>
      <c r="B617" s="413" t="s">
        <v>0</v>
      </c>
      <c r="C617" s="413" t="s">
        <v>709</v>
      </c>
      <c r="D617" s="413" t="s">
        <v>710</v>
      </c>
      <c r="E617" s="414" t="s">
        <v>671</v>
      </c>
      <c r="F617" s="415">
        <v>98.56</v>
      </c>
      <c r="G617" s="415">
        <f>[5]내역서!F617</f>
        <v>98.56</v>
      </c>
      <c r="H617" s="415">
        <f t="shared" si="1035"/>
        <v>98.56</v>
      </c>
      <c r="I617" s="415">
        <f>내역서!F617</f>
        <v>0</v>
      </c>
      <c r="J617" s="416">
        <v>5808.6</v>
      </c>
      <c r="K617" s="417">
        <f t="shared" si="1036"/>
        <v>0</v>
      </c>
      <c r="L617" s="416">
        <v>12348.8</v>
      </c>
      <c r="M617" s="417">
        <f t="shared" si="1037"/>
        <v>0</v>
      </c>
      <c r="N617" s="416">
        <v>0</v>
      </c>
      <c r="O617" s="417">
        <f t="shared" si="1038"/>
        <v>0</v>
      </c>
      <c r="P617" s="416">
        <f t="shared" si="1039"/>
        <v>18157.400000000001</v>
      </c>
      <c r="Q617" s="417">
        <f t="shared" si="1010"/>
        <v>0</v>
      </c>
      <c r="R617" s="417">
        <f t="shared" ref="R617" si="1067">I617-I616</f>
        <v>0</v>
      </c>
      <c r="S617" s="417">
        <f t="shared" ref="S617:T617" si="1068">P617-P616</f>
        <v>0</v>
      </c>
      <c r="T617" s="417">
        <f t="shared" si="1068"/>
        <v>0</v>
      </c>
      <c r="U617" s="414"/>
      <c r="V617" s="619" t="str">
        <f t="shared" ref="V617" si="1069">+IF(I617&lt;0,"ng","")</f>
        <v/>
      </c>
      <c r="W617" s="619"/>
    </row>
    <row r="618" spans="1:24" s="390" customFormat="1" ht="24" hidden="1" customHeight="1">
      <c r="A618" s="366" t="s">
        <v>4416</v>
      </c>
      <c r="B618" s="408" t="s">
        <v>0</v>
      </c>
      <c r="C618" s="408" t="s">
        <v>2375</v>
      </c>
      <c r="D618" s="408" t="s">
        <v>2376</v>
      </c>
      <c r="E618" s="409" t="s">
        <v>2104</v>
      </c>
      <c r="F618" s="410">
        <v>52.8</v>
      </c>
      <c r="G618" s="410">
        <f>[5]내역서!F618</f>
        <v>52.8</v>
      </c>
      <c r="H618" s="410">
        <f>G618</f>
        <v>52.8</v>
      </c>
      <c r="I618" s="410">
        <f>내역서!F618</f>
        <v>0</v>
      </c>
      <c r="J618" s="411">
        <v>3305.4</v>
      </c>
      <c r="K618" s="412">
        <f>INT($I618*J618)</f>
        <v>0</v>
      </c>
      <c r="L618" s="411">
        <v>9775.2000000000007</v>
      </c>
      <c r="M618" s="412">
        <f>INT($I618*L618)</f>
        <v>0</v>
      </c>
      <c r="N618" s="411">
        <v>0</v>
      </c>
      <c r="O618" s="412">
        <f>INT($I618*N618)</f>
        <v>0</v>
      </c>
      <c r="P618" s="411">
        <f>+J618+L618+N618</f>
        <v>13080.6</v>
      </c>
      <c r="Q618" s="412">
        <f>K618+M618+O618</f>
        <v>0</v>
      </c>
      <c r="R618" s="412"/>
      <c r="S618" s="412"/>
      <c r="T618" s="412"/>
      <c r="U618" s="409" t="s">
        <v>0</v>
      </c>
      <c r="V618" s="617" t="str">
        <f>+IF(I618&lt;0,"ng","")</f>
        <v/>
      </c>
      <c r="W618" s="617"/>
      <c r="X618" s="618"/>
    </row>
    <row r="619" spans="1:24" s="69" customFormat="1" ht="24" hidden="1" customHeight="1">
      <c r="A619" s="372" t="s">
        <v>4415</v>
      </c>
      <c r="B619" s="413" t="s">
        <v>0</v>
      </c>
      <c r="C619" s="413" t="s">
        <v>853</v>
      </c>
      <c r="D619" s="413" t="s">
        <v>854</v>
      </c>
      <c r="E619" s="414" t="s">
        <v>671</v>
      </c>
      <c r="F619" s="415">
        <v>52.8</v>
      </c>
      <c r="G619" s="415">
        <f>[5]내역서!F619</f>
        <v>52.8</v>
      </c>
      <c r="H619" s="415">
        <f t="shared" si="1035"/>
        <v>52.8</v>
      </c>
      <c r="I619" s="415">
        <f>내역서!F619</f>
        <v>0</v>
      </c>
      <c r="J619" s="416">
        <v>3305.4</v>
      </c>
      <c r="K619" s="417">
        <f t="shared" si="1036"/>
        <v>0</v>
      </c>
      <c r="L619" s="416">
        <v>9775.2000000000007</v>
      </c>
      <c r="M619" s="417">
        <f t="shared" si="1037"/>
        <v>0</v>
      </c>
      <c r="N619" s="416">
        <v>0</v>
      </c>
      <c r="O619" s="417">
        <f t="shared" si="1038"/>
        <v>0</v>
      </c>
      <c r="P619" s="416">
        <f t="shared" si="1039"/>
        <v>13080.6</v>
      </c>
      <c r="Q619" s="417">
        <f t="shared" si="1010"/>
        <v>0</v>
      </c>
      <c r="R619" s="417">
        <f t="shared" ref="R619" si="1070">I619-I618</f>
        <v>0</v>
      </c>
      <c r="S619" s="417">
        <f t="shared" ref="S619:T619" si="1071">P619-P618</f>
        <v>0</v>
      </c>
      <c r="T619" s="417">
        <f t="shared" si="1071"/>
        <v>0</v>
      </c>
      <c r="U619" s="414"/>
      <c r="V619" s="619" t="str">
        <f t="shared" ref="V619" si="1072">+IF(I619&lt;0,"ng","")</f>
        <v/>
      </c>
      <c r="W619" s="619"/>
      <c r="X619" s="74"/>
    </row>
    <row r="620" spans="1:24" s="401" customFormat="1" ht="24" hidden="1" customHeight="1">
      <c r="A620" s="366" t="s">
        <v>4318</v>
      </c>
      <c r="B620" s="408" t="s">
        <v>0</v>
      </c>
      <c r="C620" s="408" t="s">
        <v>2375</v>
      </c>
      <c r="D620" s="408" t="s">
        <v>2377</v>
      </c>
      <c r="E620" s="409" t="s">
        <v>2104</v>
      </c>
      <c r="F620" s="410">
        <v>155.19999999999999</v>
      </c>
      <c r="G620" s="410">
        <f>[5]내역서!F620</f>
        <v>155.19999999999999</v>
      </c>
      <c r="H620" s="410">
        <f>G620</f>
        <v>155.19999999999999</v>
      </c>
      <c r="I620" s="410">
        <f>내역서!F620</f>
        <v>0</v>
      </c>
      <c r="J620" s="411">
        <v>4253.3</v>
      </c>
      <c r="K620" s="412">
        <f>INT($I620*J620)</f>
        <v>0</v>
      </c>
      <c r="L620" s="411">
        <v>12083.2</v>
      </c>
      <c r="M620" s="412">
        <f>INT($I620*L620)</f>
        <v>0</v>
      </c>
      <c r="N620" s="411">
        <v>0</v>
      </c>
      <c r="O620" s="412">
        <f>INT($I620*N620)</f>
        <v>0</v>
      </c>
      <c r="P620" s="411">
        <f>+J620+L620+N620</f>
        <v>16336.5</v>
      </c>
      <c r="Q620" s="412">
        <f>K620+M620+O620</f>
        <v>0</v>
      </c>
      <c r="R620" s="412"/>
      <c r="S620" s="412"/>
      <c r="T620" s="412"/>
      <c r="U620" s="409" t="s">
        <v>0</v>
      </c>
      <c r="V620" s="617" t="str">
        <f>+IF(I620&lt;0,"ng","")</f>
        <v/>
      </c>
      <c r="W620" s="617"/>
    </row>
    <row r="621" spans="1:24" ht="24" hidden="1" customHeight="1">
      <c r="A621" s="372" t="s">
        <v>4417</v>
      </c>
      <c r="B621" s="413" t="s">
        <v>0</v>
      </c>
      <c r="C621" s="413" t="s">
        <v>853</v>
      </c>
      <c r="D621" s="413" t="s">
        <v>855</v>
      </c>
      <c r="E621" s="414" t="s">
        <v>671</v>
      </c>
      <c r="F621" s="415">
        <v>155.19999999999999</v>
      </c>
      <c r="G621" s="415">
        <f>[5]내역서!F621</f>
        <v>155.19999999999999</v>
      </c>
      <c r="H621" s="415">
        <f t="shared" si="1035"/>
        <v>155.19999999999999</v>
      </c>
      <c r="I621" s="415">
        <f>내역서!F621</f>
        <v>0</v>
      </c>
      <c r="J621" s="416">
        <v>4253.3</v>
      </c>
      <c r="K621" s="417">
        <f t="shared" si="1036"/>
        <v>0</v>
      </c>
      <c r="L621" s="416">
        <v>12083.2</v>
      </c>
      <c r="M621" s="417">
        <f t="shared" si="1037"/>
        <v>0</v>
      </c>
      <c r="N621" s="416">
        <v>0</v>
      </c>
      <c r="O621" s="417">
        <f t="shared" si="1038"/>
        <v>0</v>
      </c>
      <c r="P621" s="416">
        <f t="shared" si="1039"/>
        <v>16336.5</v>
      </c>
      <c r="Q621" s="417">
        <f t="shared" si="1010"/>
        <v>0</v>
      </c>
      <c r="R621" s="417">
        <f t="shared" ref="R621" si="1073">I621-I620</f>
        <v>0</v>
      </c>
      <c r="S621" s="417">
        <f t="shared" ref="S621:T621" si="1074">P621-P620</f>
        <v>0</v>
      </c>
      <c r="T621" s="417">
        <f t="shared" si="1074"/>
        <v>0</v>
      </c>
      <c r="U621" s="414"/>
      <c r="V621" s="619" t="str">
        <f t="shared" ref="V621" si="1075">+IF(I621&lt;0,"ng","")</f>
        <v/>
      </c>
      <c r="W621" s="619"/>
    </row>
    <row r="622" spans="1:24" s="401" customFormat="1" ht="24" hidden="1" customHeight="1">
      <c r="A622" s="366" t="s">
        <v>4318</v>
      </c>
      <c r="B622" s="408" t="s">
        <v>0</v>
      </c>
      <c r="C622" s="408" t="s">
        <v>2171</v>
      </c>
      <c r="D622" s="408" t="s">
        <v>2172</v>
      </c>
      <c r="E622" s="409" t="s">
        <v>2104</v>
      </c>
      <c r="F622" s="410">
        <v>25.6</v>
      </c>
      <c r="G622" s="410">
        <f>[5]내역서!F622</f>
        <v>25.6</v>
      </c>
      <c r="H622" s="410">
        <f>G622</f>
        <v>25.6</v>
      </c>
      <c r="I622" s="410">
        <f>내역서!F622</f>
        <v>0</v>
      </c>
      <c r="J622" s="411">
        <v>1535.4</v>
      </c>
      <c r="K622" s="412">
        <f>INT($I622*J622)</f>
        <v>0</v>
      </c>
      <c r="L622" s="411">
        <v>24054.7</v>
      </c>
      <c r="M622" s="412">
        <f>INT($I622*L622)</f>
        <v>0</v>
      </c>
      <c r="N622" s="411">
        <v>0</v>
      </c>
      <c r="O622" s="412">
        <f>INT($I622*N622)</f>
        <v>0</v>
      </c>
      <c r="P622" s="411">
        <f>+J622+L622+N622</f>
        <v>25590.100000000002</v>
      </c>
      <c r="Q622" s="412">
        <f>K622+M622+O622</f>
        <v>0</v>
      </c>
      <c r="R622" s="412"/>
      <c r="S622" s="412"/>
      <c r="T622" s="412"/>
      <c r="U622" s="409" t="s">
        <v>0</v>
      </c>
      <c r="V622" s="617" t="str">
        <f>+IF(I622&lt;0,"ng","")</f>
        <v/>
      </c>
      <c r="W622" s="617"/>
    </row>
    <row r="623" spans="1:24" ht="24" hidden="1" customHeight="1">
      <c r="A623" s="372" t="s">
        <v>4417</v>
      </c>
      <c r="B623" s="413" t="s">
        <v>0</v>
      </c>
      <c r="C623" s="413" t="s">
        <v>714</v>
      </c>
      <c r="D623" s="413" t="s">
        <v>715</v>
      </c>
      <c r="E623" s="414" t="s">
        <v>671</v>
      </c>
      <c r="F623" s="415">
        <v>25.6</v>
      </c>
      <c r="G623" s="415">
        <f>[5]내역서!F623</f>
        <v>25.6</v>
      </c>
      <c r="H623" s="415">
        <f t="shared" si="1035"/>
        <v>25.6</v>
      </c>
      <c r="I623" s="415">
        <f>내역서!F623</f>
        <v>0</v>
      </c>
      <c r="J623" s="416">
        <v>1535.4</v>
      </c>
      <c r="K623" s="417">
        <f t="shared" si="1036"/>
        <v>0</v>
      </c>
      <c r="L623" s="416">
        <v>24054.7</v>
      </c>
      <c r="M623" s="417">
        <f t="shared" si="1037"/>
        <v>0</v>
      </c>
      <c r="N623" s="416">
        <v>0</v>
      </c>
      <c r="O623" s="417">
        <f t="shared" si="1038"/>
        <v>0</v>
      </c>
      <c r="P623" s="416">
        <f t="shared" si="1039"/>
        <v>25590.100000000002</v>
      </c>
      <c r="Q623" s="417">
        <f t="shared" si="1010"/>
        <v>0</v>
      </c>
      <c r="R623" s="417">
        <f t="shared" ref="R623" si="1076">I623-I622</f>
        <v>0</v>
      </c>
      <c r="S623" s="417">
        <f t="shared" ref="S623:T623" si="1077">P623-P622</f>
        <v>0</v>
      </c>
      <c r="T623" s="417">
        <f t="shared" si="1077"/>
        <v>0</v>
      </c>
      <c r="U623" s="414"/>
      <c r="V623" s="619" t="str">
        <f t="shared" ref="V623" si="1078">+IF(I623&lt;0,"ng","")</f>
        <v/>
      </c>
      <c r="W623" s="619"/>
    </row>
    <row r="624" spans="1:24" s="401" customFormat="1" ht="24" hidden="1" customHeight="1">
      <c r="A624" s="366" t="s">
        <v>4418</v>
      </c>
      <c r="B624" s="408" t="s">
        <v>0</v>
      </c>
      <c r="C624" s="408" t="s">
        <v>2169</v>
      </c>
      <c r="D624" s="408" t="s">
        <v>2170</v>
      </c>
      <c r="E624" s="409" t="s">
        <v>6</v>
      </c>
      <c r="F624" s="410">
        <v>32</v>
      </c>
      <c r="G624" s="410">
        <f>[5]내역서!F624</f>
        <v>32</v>
      </c>
      <c r="H624" s="410">
        <f>G624</f>
        <v>32</v>
      </c>
      <c r="I624" s="410">
        <f>내역서!F624</f>
        <v>0</v>
      </c>
      <c r="J624" s="411">
        <v>4941.1000000000004</v>
      </c>
      <c r="K624" s="412">
        <f>INT($I624*J624)</f>
        <v>0</v>
      </c>
      <c r="L624" s="411">
        <v>13594.4</v>
      </c>
      <c r="M624" s="412">
        <f>INT($I624*L624)</f>
        <v>0</v>
      </c>
      <c r="N624" s="411">
        <v>0</v>
      </c>
      <c r="O624" s="412">
        <f>INT($I624*N624)</f>
        <v>0</v>
      </c>
      <c r="P624" s="411">
        <f>+J624+L624+N624</f>
        <v>18535.5</v>
      </c>
      <c r="Q624" s="412">
        <f>K624+M624+O624</f>
        <v>0</v>
      </c>
      <c r="R624" s="412"/>
      <c r="S624" s="412"/>
      <c r="T624" s="412"/>
      <c r="U624" s="409" t="s">
        <v>0</v>
      </c>
      <c r="V624" s="617" t="str">
        <f>+IF(I624&lt;0,"ng","")</f>
        <v/>
      </c>
      <c r="W624" s="617"/>
    </row>
    <row r="625" spans="1:24" ht="24" hidden="1" customHeight="1">
      <c r="A625" s="372" t="s">
        <v>4415</v>
      </c>
      <c r="B625" s="413" t="s">
        <v>0</v>
      </c>
      <c r="C625" s="413" t="s">
        <v>712</v>
      </c>
      <c r="D625" s="413" t="s">
        <v>713</v>
      </c>
      <c r="E625" s="414" t="s">
        <v>6</v>
      </c>
      <c r="F625" s="415">
        <v>32</v>
      </c>
      <c r="G625" s="415">
        <f>[5]내역서!F625</f>
        <v>32</v>
      </c>
      <c r="H625" s="415">
        <f t="shared" si="1035"/>
        <v>32</v>
      </c>
      <c r="I625" s="415">
        <f>내역서!F625</f>
        <v>0</v>
      </c>
      <c r="J625" s="416">
        <v>4941.1000000000004</v>
      </c>
      <c r="K625" s="417">
        <f t="shared" si="1036"/>
        <v>0</v>
      </c>
      <c r="L625" s="416">
        <v>13594.4</v>
      </c>
      <c r="M625" s="417">
        <f t="shared" si="1037"/>
        <v>0</v>
      </c>
      <c r="N625" s="416">
        <v>0</v>
      </c>
      <c r="O625" s="417">
        <f t="shared" si="1038"/>
        <v>0</v>
      </c>
      <c r="P625" s="416">
        <f t="shared" si="1039"/>
        <v>18535.5</v>
      </c>
      <c r="Q625" s="417">
        <f t="shared" si="1010"/>
        <v>0</v>
      </c>
      <c r="R625" s="417">
        <f t="shared" ref="R625" si="1079">I625-I624</f>
        <v>0</v>
      </c>
      <c r="S625" s="417">
        <f t="shared" ref="S625:T625" si="1080">P625-P624</f>
        <v>0</v>
      </c>
      <c r="T625" s="417">
        <f t="shared" si="1080"/>
        <v>0</v>
      </c>
      <c r="U625" s="414"/>
      <c r="V625" s="619" t="str">
        <f t="shared" ref="V625" si="1081">+IF(I625&lt;0,"ng","")</f>
        <v/>
      </c>
      <c r="W625" s="619"/>
    </row>
    <row r="626" spans="1:24" s="401" customFormat="1" ht="24" hidden="1" customHeight="1">
      <c r="A626" s="366" t="s">
        <v>4416</v>
      </c>
      <c r="B626" s="408" t="s">
        <v>0</v>
      </c>
      <c r="C626" s="408" t="s">
        <v>2392</v>
      </c>
      <c r="D626" s="408" t="s">
        <v>0</v>
      </c>
      <c r="E626" s="409" t="s">
        <v>2382</v>
      </c>
      <c r="F626" s="410">
        <v>2</v>
      </c>
      <c r="G626" s="410">
        <f>[5]내역서!F626</f>
        <v>2</v>
      </c>
      <c r="H626" s="410">
        <f>G626</f>
        <v>2</v>
      </c>
      <c r="I626" s="410">
        <f>내역서!F626</f>
        <v>0</v>
      </c>
      <c r="J626" s="411">
        <v>0</v>
      </c>
      <c r="K626" s="412">
        <f>INT($I626*J626)</f>
        <v>0</v>
      </c>
      <c r="L626" s="411">
        <v>38376</v>
      </c>
      <c r="M626" s="412">
        <f>INT($I626*L626)</f>
        <v>0</v>
      </c>
      <c r="N626" s="411">
        <v>0</v>
      </c>
      <c r="O626" s="412">
        <f>INT($I626*N626)</f>
        <v>0</v>
      </c>
      <c r="P626" s="411">
        <f>+J626+L626+N626</f>
        <v>38376</v>
      </c>
      <c r="Q626" s="412">
        <f>K626+M626+O626</f>
        <v>0</v>
      </c>
      <c r="R626" s="412"/>
      <c r="S626" s="412"/>
      <c r="T626" s="412"/>
      <c r="U626" s="409" t="s">
        <v>0</v>
      </c>
      <c r="V626" s="617" t="str">
        <f>+IF(I626&lt;0,"ng","")</f>
        <v/>
      </c>
      <c r="W626" s="617"/>
    </row>
    <row r="627" spans="1:24" ht="24" hidden="1" customHeight="1">
      <c r="A627" s="372" t="s">
        <v>2072</v>
      </c>
      <c r="B627" s="413" t="s">
        <v>0</v>
      </c>
      <c r="C627" s="413" t="s">
        <v>868</v>
      </c>
      <c r="D627" s="413" t="s">
        <v>0</v>
      </c>
      <c r="E627" s="414" t="s">
        <v>859</v>
      </c>
      <c r="F627" s="415">
        <v>2</v>
      </c>
      <c r="G627" s="415">
        <f>[5]내역서!F627</f>
        <v>2</v>
      </c>
      <c r="H627" s="415">
        <f t="shared" si="1035"/>
        <v>2</v>
      </c>
      <c r="I627" s="415">
        <f>내역서!F627</f>
        <v>0</v>
      </c>
      <c r="J627" s="416">
        <v>0</v>
      </c>
      <c r="K627" s="417">
        <f t="shared" si="1036"/>
        <v>0</v>
      </c>
      <c r="L627" s="416">
        <v>38376</v>
      </c>
      <c r="M627" s="417">
        <f t="shared" si="1037"/>
        <v>0</v>
      </c>
      <c r="N627" s="416">
        <v>0</v>
      </c>
      <c r="O627" s="417">
        <f t="shared" si="1038"/>
        <v>0</v>
      </c>
      <c r="P627" s="416">
        <f t="shared" si="1039"/>
        <v>38376</v>
      </c>
      <c r="Q627" s="417">
        <f t="shared" si="1010"/>
        <v>0</v>
      </c>
      <c r="R627" s="417">
        <f t="shared" ref="R627" si="1082">I627-I626</f>
        <v>0</v>
      </c>
      <c r="S627" s="417">
        <f t="shared" ref="S627:T627" si="1083">P627-P626</f>
        <v>0</v>
      </c>
      <c r="T627" s="417">
        <f t="shared" si="1083"/>
        <v>0</v>
      </c>
      <c r="U627" s="414"/>
      <c r="V627" s="619" t="str">
        <f t="shared" ref="V627" si="1084">+IF(I627&lt;0,"ng","")</f>
        <v/>
      </c>
      <c r="W627" s="619"/>
    </row>
    <row r="628" spans="1:24" s="401" customFormat="1" ht="24" hidden="1" customHeight="1">
      <c r="A628" s="366" t="s">
        <v>4416</v>
      </c>
      <c r="B628" s="408" t="s">
        <v>0</v>
      </c>
      <c r="C628" s="408" t="s">
        <v>1920</v>
      </c>
      <c r="D628" s="408" t="s">
        <v>37</v>
      </c>
      <c r="E628" s="409" t="s">
        <v>6</v>
      </c>
      <c r="F628" s="410">
        <v>8.1999999999999993</v>
      </c>
      <c r="G628" s="410">
        <f>[5]내역서!F628</f>
        <v>8.1999999999999993</v>
      </c>
      <c r="H628" s="410">
        <f>G628</f>
        <v>8.1999999999999993</v>
      </c>
      <c r="I628" s="410">
        <f>내역서!F628</f>
        <v>0</v>
      </c>
      <c r="J628" s="411">
        <v>30865.7</v>
      </c>
      <c r="K628" s="412">
        <f>INT($I628*J628)</f>
        <v>0</v>
      </c>
      <c r="L628" s="411">
        <v>29660</v>
      </c>
      <c r="M628" s="412">
        <f>INT($I628*L628)</f>
        <v>0</v>
      </c>
      <c r="N628" s="411">
        <v>0</v>
      </c>
      <c r="O628" s="412">
        <f>INT($I628*N628)</f>
        <v>0</v>
      </c>
      <c r="P628" s="411">
        <f>+J628+L628+N628</f>
        <v>60525.7</v>
      </c>
      <c r="Q628" s="412">
        <f>K628+M628+O628</f>
        <v>0</v>
      </c>
      <c r="R628" s="412"/>
      <c r="S628" s="412"/>
      <c r="T628" s="412"/>
      <c r="U628" s="409" t="s">
        <v>0</v>
      </c>
      <c r="V628" s="617" t="str">
        <f>+IF(I628&lt;0,"ng","")</f>
        <v/>
      </c>
      <c r="W628" s="617"/>
    </row>
    <row r="629" spans="1:24" ht="24" hidden="1" customHeight="1">
      <c r="A629" s="372" t="s">
        <v>4417</v>
      </c>
      <c r="B629" s="413" t="s">
        <v>0</v>
      </c>
      <c r="C629" s="413" t="s">
        <v>735</v>
      </c>
      <c r="D629" s="413" t="s">
        <v>37</v>
      </c>
      <c r="E629" s="414" t="s">
        <v>6</v>
      </c>
      <c r="F629" s="415">
        <v>8.1999999999999993</v>
      </c>
      <c r="G629" s="415">
        <f>[5]내역서!F629</f>
        <v>8.1999999999999993</v>
      </c>
      <c r="H629" s="415">
        <f t="shared" si="1035"/>
        <v>8.1999999999999993</v>
      </c>
      <c r="I629" s="415">
        <f>내역서!F629</f>
        <v>0</v>
      </c>
      <c r="J629" s="416">
        <v>30865.7</v>
      </c>
      <c r="K629" s="417">
        <f t="shared" si="1036"/>
        <v>0</v>
      </c>
      <c r="L629" s="416">
        <v>29660</v>
      </c>
      <c r="M629" s="417">
        <f t="shared" si="1037"/>
        <v>0</v>
      </c>
      <c r="N629" s="416">
        <v>0</v>
      </c>
      <c r="O629" s="417">
        <f t="shared" si="1038"/>
        <v>0</v>
      </c>
      <c r="P629" s="416">
        <f t="shared" si="1039"/>
        <v>60525.7</v>
      </c>
      <c r="Q629" s="417">
        <f t="shared" si="1010"/>
        <v>0</v>
      </c>
      <c r="R629" s="417">
        <f t="shared" ref="R629" si="1085">I629-I628</f>
        <v>0</v>
      </c>
      <c r="S629" s="417">
        <f t="shared" ref="S629:T629" si="1086">P629-P628</f>
        <v>0</v>
      </c>
      <c r="T629" s="417">
        <f t="shared" si="1086"/>
        <v>0</v>
      </c>
      <c r="U629" s="414"/>
      <c r="V629" s="619" t="str">
        <f t="shared" ref="V629" si="1087">+IF(I629&lt;0,"ng","")</f>
        <v/>
      </c>
      <c r="W629" s="619"/>
    </row>
    <row r="630" spans="1:24" s="401" customFormat="1" ht="24" hidden="1" customHeight="1">
      <c r="A630" s="366" t="s">
        <v>2055</v>
      </c>
      <c r="B630" s="408" t="s">
        <v>0</v>
      </c>
      <c r="C630" s="408" t="s">
        <v>2204</v>
      </c>
      <c r="D630" s="408" t="s">
        <v>2205</v>
      </c>
      <c r="E630" s="409" t="s">
        <v>6</v>
      </c>
      <c r="F630" s="410">
        <v>56.1</v>
      </c>
      <c r="G630" s="410">
        <f>[5]내역서!F630</f>
        <v>56.1</v>
      </c>
      <c r="H630" s="410">
        <f>G630</f>
        <v>56.1</v>
      </c>
      <c r="I630" s="410">
        <f>내역서!F630</f>
        <v>0</v>
      </c>
      <c r="J630" s="411">
        <v>1289.2</v>
      </c>
      <c r="K630" s="412">
        <f>INT($I630*J630)</f>
        <v>0</v>
      </c>
      <c r="L630" s="411">
        <v>1479.2</v>
      </c>
      <c r="M630" s="412">
        <f>INT($I630*L630)</f>
        <v>0</v>
      </c>
      <c r="N630" s="411">
        <v>0</v>
      </c>
      <c r="O630" s="412">
        <f>INT($I630*N630)</f>
        <v>0</v>
      </c>
      <c r="P630" s="411">
        <f>+J630+L630+N630</f>
        <v>2768.4</v>
      </c>
      <c r="Q630" s="412">
        <f>K630+M630+O630</f>
        <v>0</v>
      </c>
      <c r="R630" s="412"/>
      <c r="S630" s="412"/>
      <c r="T630" s="412"/>
      <c r="U630" s="409" t="s">
        <v>0</v>
      </c>
      <c r="V630" s="617" t="str">
        <f>+IF(I630&lt;0,"ng","")</f>
        <v/>
      </c>
      <c r="W630" s="617"/>
    </row>
    <row r="631" spans="1:24" ht="24" hidden="1" customHeight="1">
      <c r="A631" s="372" t="s">
        <v>4415</v>
      </c>
      <c r="B631" s="413" t="s">
        <v>0</v>
      </c>
      <c r="C631" s="413" t="s">
        <v>748</v>
      </c>
      <c r="D631" s="413" t="s">
        <v>749</v>
      </c>
      <c r="E631" s="414" t="s">
        <v>6</v>
      </c>
      <c r="F631" s="415">
        <v>56.1</v>
      </c>
      <c r="G631" s="415">
        <f>[5]내역서!F631</f>
        <v>56.1</v>
      </c>
      <c r="H631" s="415">
        <f t="shared" si="1035"/>
        <v>56.1</v>
      </c>
      <c r="I631" s="415">
        <f>내역서!F631</f>
        <v>0</v>
      </c>
      <c r="J631" s="416">
        <v>1289.2</v>
      </c>
      <c r="K631" s="417">
        <f t="shared" si="1036"/>
        <v>0</v>
      </c>
      <c r="L631" s="416">
        <v>1479.2</v>
      </c>
      <c r="M631" s="417">
        <f t="shared" si="1037"/>
        <v>0</v>
      </c>
      <c r="N631" s="416">
        <v>0</v>
      </c>
      <c r="O631" s="417">
        <f t="shared" si="1038"/>
        <v>0</v>
      </c>
      <c r="P631" s="416">
        <f t="shared" si="1039"/>
        <v>2768.4</v>
      </c>
      <c r="Q631" s="417">
        <f t="shared" si="1010"/>
        <v>0</v>
      </c>
      <c r="R631" s="417">
        <f t="shared" ref="R631" si="1088">I631-I630</f>
        <v>0</v>
      </c>
      <c r="S631" s="417">
        <f t="shared" ref="S631:T631" si="1089">P631-P630</f>
        <v>0</v>
      </c>
      <c r="T631" s="417">
        <f t="shared" si="1089"/>
        <v>0</v>
      </c>
      <c r="U631" s="414"/>
      <c r="V631" s="619" t="str">
        <f t="shared" ref="V631" si="1090">+IF(I631&lt;0,"ng","")</f>
        <v/>
      </c>
      <c r="W631" s="619"/>
    </row>
    <row r="632" spans="1:24" s="390" customFormat="1" ht="24" hidden="1" customHeight="1">
      <c r="A632" s="366" t="s">
        <v>2055</v>
      </c>
      <c r="B632" s="408" t="s">
        <v>0</v>
      </c>
      <c r="C632" s="408" t="s">
        <v>2252</v>
      </c>
      <c r="D632" s="408" t="s">
        <v>38</v>
      </c>
      <c r="E632" s="409" t="s">
        <v>1860</v>
      </c>
      <c r="F632" s="410">
        <v>2</v>
      </c>
      <c r="G632" s="410">
        <f>[5]내역서!F632</f>
        <v>2</v>
      </c>
      <c r="H632" s="410">
        <f>G632</f>
        <v>2</v>
      </c>
      <c r="I632" s="410">
        <f>내역서!F632</f>
        <v>0</v>
      </c>
      <c r="J632" s="411">
        <v>138587.9</v>
      </c>
      <c r="K632" s="412">
        <f>INT($I632*J632)</f>
        <v>0</v>
      </c>
      <c r="L632" s="411">
        <v>73747.199999999997</v>
      </c>
      <c r="M632" s="412">
        <f>INT($I632*L632)</f>
        <v>0</v>
      </c>
      <c r="N632" s="411">
        <v>0</v>
      </c>
      <c r="O632" s="412">
        <f>INT($I632*N632)</f>
        <v>0</v>
      </c>
      <c r="P632" s="411">
        <f>+J632+L632+N632</f>
        <v>212335.09999999998</v>
      </c>
      <c r="Q632" s="412">
        <f>K632+M632+O632</f>
        <v>0</v>
      </c>
      <c r="R632" s="412"/>
      <c r="S632" s="412"/>
      <c r="T632" s="412"/>
      <c r="U632" s="409" t="s">
        <v>0</v>
      </c>
      <c r="V632" s="617" t="str">
        <f>+IF(I632&lt;0,"ng","")</f>
        <v/>
      </c>
      <c r="W632" s="617"/>
      <c r="X632" s="618"/>
    </row>
    <row r="633" spans="1:24" s="69" customFormat="1" ht="24" hidden="1" customHeight="1">
      <c r="A633" s="372" t="s">
        <v>4415</v>
      </c>
      <c r="B633" s="413" t="s">
        <v>0</v>
      </c>
      <c r="C633" s="413" t="s">
        <v>782</v>
      </c>
      <c r="D633" s="413" t="s">
        <v>38</v>
      </c>
      <c r="E633" s="414" t="s">
        <v>729</v>
      </c>
      <c r="F633" s="415">
        <v>2</v>
      </c>
      <c r="G633" s="415">
        <f>[5]내역서!F633</f>
        <v>2</v>
      </c>
      <c r="H633" s="415">
        <f t="shared" si="1035"/>
        <v>2</v>
      </c>
      <c r="I633" s="415">
        <f>내역서!F633</f>
        <v>0</v>
      </c>
      <c r="J633" s="416">
        <v>138587.9</v>
      </c>
      <c r="K633" s="417">
        <f t="shared" si="1036"/>
        <v>0</v>
      </c>
      <c r="L633" s="416">
        <v>73747.199999999997</v>
      </c>
      <c r="M633" s="417">
        <f t="shared" si="1037"/>
        <v>0</v>
      </c>
      <c r="N633" s="416">
        <v>0</v>
      </c>
      <c r="O633" s="417">
        <f t="shared" si="1038"/>
        <v>0</v>
      </c>
      <c r="P633" s="416">
        <f t="shared" si="1039"/>
        <v>212335.09999999998</v>
      </c>
      <c r="Q633" s="417">
        <f t="shared" si="1010"/>
        <v>0</v>
      </c>
      <c r="R633" s="417">
        <f t="shared" ref="R633" si="1091">I633-I632</f>
        <v>0</v>
      </c>
      <c r="S633" s="417">
        <f t="shared" ref="S633:T633" si="1092">P633-P632</f>
        <v>0</v>
      </c>
      <c r="T633" s="417">
        <f t="shared" si="1092"/>
        <v>0</v>
      </c>
      <c r="U633" s="414"/>
      <c r="V633" s="619" t="str">
        <f t="shared" ref="V633" si="1093">+IF(I633&lt;0,"ng","")</f>
        <v/>
      </c>
      <c r="W633" s="619"/>
      <c r="X633" s="74"/>
    </row>
    <row r="634" spans="1:24" s="401" customFormat="1" ht="24" hidden="1" customHeight="1">
      <c r="A634" s="366" t="s">
        <v>4396</v>
      </c>
      <c r="B634" s="408" t="s">
        <v>0</v>
      </c>
      <c r="C634" s="408" t="s">
        <v>2384</v>
      </c>
      <c r="D634" s="408" t="s">
        <v>2393</v>
      </c>
      <c r="E634" s="409" t="s">
        <v>1860</v>
      </c>
      <c r="F634" s="410">
        <v>2</v>
      </c>
      <c r="G634" s="410">
        <f>[5]내역서!F634</f>
        <v>2</v>
      </c>
      <c r="H634" s="410">
        <f>G634</f>
        <v>2</v>
      </c>
      <c r="I634" s="410">
        <f>내역서!F634</f>
        <v>0</v>
      </c>
      <c r="J634" s="411">
        <v>785885.8</v>
      </c>
      <c r="K634" s="412">
        <f>INT($I634*J634)</f>
        <v>0</v>
      </c>
      <c r="L634" s="411">
        <v>359632.8</v>
      </c>
      <c r="M634" s="412">
        <f>INT($I634*L634)</f>
        <v>0</v>
      </c>
      <c r="N634" s="411">
        <v>0</v>
      </c>
      <c r="O634" s="412">
        <f>INT($I634*N634)</f>
        <v>0</v>
      </c>
      <c r="P634" s="411">
        <f>+J634+L634+N634</f>
        <v>1145518.6000000001</v>
      </c>
      <c r="Q634" s="412">
        <f>K634+M634+O634</f>
        <v>0</v>
      </c>
      <c r="R634" s="412"/>
      <c r="S634" s="412"/>
      <c r="T634" s="412"/>
      <c r="U634" s="409" t="s">
        <v>0</v>
      </c>
      <c r="V634" s="617" t="str">
        <f>+IF(I634&lt;0,"ng","")</f>
        <v/>
      </c>
      <c r="W634" s="617"/>
    </row>
    <row r="635" spans="1:24" ht="24" hidden="1" customHeight="1">
      <c r="A635" s="372" t="s">
        <v>4402</v>
      </c>
      <c r="B635" s="413" t="s">
        <v>0</v>
      </c>
      <c r="C635" s="413" t="s">
        <v>860</v>
      </c>
      <c r="D635" s="413" t="s">
        <v>869</v>
      </c>
      <c r="E635" s="414" t="s">
        <v>729</v>
      </c>
      <c r="F635" s="415">
        <v>2</v>
      </c>
      <c r="G635" s="415">
        <f>[5]내역서!F635</f>
        <v>2</v>
      </c>
      <c r="H635" s="415">
        <f t="shared" si="1035"/>
        <v>2</v>
      </c>
      <c r="I635" s="415">
        <f>내역서!F635</f>
        <v>0</v>
      </c>
      <c r="J635" s="416">
        <v>785885.8</v>
      </c>
      <c r="K635" s="417">
        <f t="shared" si="1036"/>
        <v>0</v>
      </c>
      <c r="L635" s="416">
        <v>359632.8</v>
      </c>
      <c r="M635" s="417">
        <f t="shared" si="1037"/>
        <v>0</v>
      </c>
      <c r="N635" s="416">
        <v>0</v>
      </c>
      <c r="O635" s="417">
        <f t="shared" si="1038"/>
        <v>0</v>
      </c>
      <c r="P635" s="416">
        <f t="shared" si="1039"/>
        <v>1145518.6000000001</v>
      </c>
      <c r="Q635" s="417">
        <f t="shared" si="1010"/>
        <v>0</v>
      </c>
      <c r="R635" s="417">
        <f t="shared" ref="R635" si="1094">I635-I634</f>
        <v>0</v>
      </c>
      <c r="S635" s="417">
        <f t="shared" ref="S635:T635" si="1095">P635-P634</f>
        <v>0</v>
      </c>
      <c r="T635" s="417">
        <f t="shared" si="1095"/>
        <v>0</v>
      </c>
      <c r="U635" s="414"/>
      <c r="V635" s="619" t="str">
        <f t="shared" ref="V635" si="1096">+IF(I635&lt;0,"ng","")</f>
        <v/>
      </c>
      <c r="W635" s="619"/>
    </row>
    <row r="636" spans="1:24" s="401" customFormat="1" ht="24" hidden="1" customHeight="1">
      <c r="A636" s="366" t="s">
        <v>4396</v>
      </c>
      <c r="B636" s="408" t="s">
        <v>0</v>
      </c>
      <c r="C636" s="408" t="s">
        <v>2217</v>
      </c>
      <c r="D636" s="408" t="s">
        <v>2</v>
      </c>
      <c r="E636" s="409" t="s">
        <v>2104</v>
      </c>
      <c r="F636" s="410">
        <v>280.56</v>
      </c>
      <c r="G636" s="410">
        <f>[5]내역서!F636</f>
        <v>280.56</v>
      </c>
      <c r="H636" s="410">
        <f>G636</f>
        <v>280.56</v>
      </c>
      <c r="I636" s="410">
        <f>내역서!F636</f>
        <v>0</v>
      </c>
      <c r="J636" s="411">
        <v>0</v>
      </c>
      <c r="K636" s="412">
        <f>INT($I636*J636)</f>
        <v>0</v>
      </c>
      <c r="L636" s="411">
        <v>497.6</v>
      </c>
      <c r="M636" s="412">
        <f>INT($I636*L636)</f>
        <v>0</v>
      </c>
      <c r="N636" s="411">
        <v>0</v>
      </c>
      <c r="O636" s="412">
        <f>INT($I636*N636)</f>
        <v>0</v>
      </c>
      <c r="P636" s="411">
        <f>+J636+L636+N636</f>
        <v>497.6</v>
      </c>
      <c r="Q636" s="412">
        <f>K636+M636+O636</f>
        <v>0</v>
      </c>
      <c r="R636" s="412"/>
      <c r="S636" s="412"/>
      <c r="T636" s="412"/>
      <c r="U636" s="409" t="s">
        <v>0</v>
      </c>
      <c r="V636" s="617" t="str">
        <f>+IF(I636&lt;0,"ng","")</f>
        <v/>
      </c>
      <c r="W636" s="617"/>
    </row>
    <row r="637" spans="1:24" ht="24" hidden="1" customHeight="1">
      <c r="A637" s="372" t="s">
        <v>2072</v>
      </c>
      <c r="B637" s="413" t="s">
        <v>0</v>
      </c>
      <c r="C637" s="413" t="s">
        <v>761</v>
      </c>
      <c r="D637" s="413" t="s">
        <v>2</v>
      </c>
      <c r="E637" s="414" t="s">
        <v>671</v>
      </c>
      <c r="F637" s="415">
        <v>280.56</v>
      </c>
      <c r="G637" s="415">
        <f>[5]내역서!F637</f>
        <v>280.56</v>
      </c>
      <c r="H637" s="415">
        <f t="shared" si="1035"/>
        <v>280.56</v>
      </c>
      <c r="I637" s="415">
        <f>내역서!F637</f>
        <v>0</v>
      </c>
      <c r="J637" s="416">
        <v>0</v>
      </c>
      <c r="K637" s="417">
        <f t="shared" si="1036"/>
        <v>0</v>
      </c>
      <c r="L637" s="416">
        <v>497.6</v>
      </c>
      <c r="M637" s="417">
        <f t="shared" si="1037"/>
        <v>0</v>
      </c>
      <c r="N637" s="416">
        <v>0</v>
      </c>
      <c r="O637" s="417">
        <f t="shared" si="1038"/>
        <v>0</v>
      </c>
      <c r="P637" s="416">
        <f t="shared" si="1039"/>
        <v>497.6</v>
      </c>
      <c r="Q637" s="417">
        <f t="shared" si="1010"/>
        <v>0</v>
      </c>
      <c r="R637" s="417">
        <f t="shared" ref="R637" si="1097">I637-I636</f>
        <v>0</v>
      </c>
      <c r="S637" s="417">
        <f t="shared" ref="S637:T637" si="1098">P637-P636</f>
        <v>0</v>
      </c>
      <c r="T637" s="417">
        <f t="shared" si="1098"/>
        <v>0</v>
      </c>
      <c r="U637" s="414"/>
      <c r="V637" s="619" t="str">
        <f t="shared" ref="V637" si="1099">+IF(I637&lt;0,"ng","")</f>
        <v/>
      </c>
      <c r="W637" s="619"/>
    </row>
    <row r="638" spans="1:24" s="390" customFormat="1" ht="24" hidden="1" customHeight="1">
      <c r="A638" s="366" t="s">
        <v>2055</v>
      </c>
      <c r="B638" s="408" t="s">
        <v>0</v>
      </c>
      <c r="C638" s="408" t="s">
        <v>2192</v>
      </c>
      <c r="D638" s="408" t="s">
        <v>2195</v>
      </c>
      <c r="E638" s="409" t="s">
        <v>2194</v>
      </c>
      <c r="F638" s="410">
        <v>80</v>
      </c>
      <c r="G638" s="410">
        <f>[5]내역서!F638</f>
        <v>80</v>
      </c>
      <c r="H638" s="410">
        <f>G638</f>
        <v>80</v>
      </c>
      <c r="I638" s="410">
        <f>내역서!F638</f>
        <v>0</v>
      </c>
      <c r="J638" s="411">
        <v>86.2</v>
      </c>
      <c r="K638" s="412">
        <f>INT($I638*J638)</f>
        <v>0</v>
      </c>
      <c r="L638" s="411">
        <v>0</v>
      </c>
      <c r="M638" s="412">
        <f>INT($I638*L638)</f>
        <v>0</v>
      </c>
      <c r="N638" s="411">
        <v>0</v>
      </c>
      <c r="O638" s="412">
        <f>INT($I638*N638)</f>
        <v>0</v>
      </c>
      <c r="P638" s="411">
        <f>+J638+L638+N638</f>
        <v>86.2</v>
      </c>
      <c r="Q638" s="412">
        <f>K638+M638+O638</f>
        <v>0</v>
      </c>
      <c r="R638" s="412"/>
      <c r="S638" s="412"/>
      <c r="T638" s="412"/>
      <c r="U638" s="409" t="s">
        <v>0</v>
      </c>
      <c r="V638" s="617" t="str">
        <f>+IF(I638&lt;0,"ng","")</f>
        <v/>
      </c>
      <c r="W638" s="617"/>
      <c r="X638" s="618"/>
    </row>
    <row r="639" spans="1:24" s="69" customFormat="1" ht="24" hidden="1" customHeight="1">
      <c r="A639" s="372" t="s">
        <v>2072</v>
      </c>
      <c r="B639" s="413" t="s">
        <v>0</v>
      </c>
      <c r="C639" s="413" t="s">
        <v>736</v>
      </c>
      <c r="D639" s="413" t="s">
        <v>739</v>
      </c>
      <c r="E639" s="414" t="s">
        <v>738</v>
      </c>
      <c r="F639" s="415">
        <v>80</v>
      </c>
      <c r="G639" s="415">
        <f>[5]내역서!F639</f>
        <v>80</v>
      </c>
      <c r="H639" s="415">
        <f t="shared" si="1035"/>
        <v>80</v>
      </c>
      <c r="I639" s="415">
        <f>내역서!F639</f>
        <v>0</v>
      </c>
      <c r="J639" s="416">
        <v>86.2</v>
      </c>
      <c r="K639" s="417">
        <f t="shared" si="1036"/>
        <v>0</v>
      </c>
      <c r="L639" s="416">
        <v>0</v>
      </c>
      <c r="M639" s="417">
        <f t="shared" si="1037"/>
        <v>0</v>
      </c>
      <c r="N639" s="416">
        <v>0</v>
      </c>
      <c r="O639" s="417">
        <f t="shared" si="1038"/>
        <v>0</v>
      </c>
      <c r="P639" s="416">
        <f t="shared" si="1039"/>
        <v>86.2</v>
      </c>
      <c r="Q639" s="417">
        <f t="shared" si="1010"/>
        <v>0</v>
      </c>
      <c r="R639" s="417">
        <f t="shared" ref="R639" si="1100">I639-I638</f>
        <v>0</v>
      </c>
      <c r="S639" s="417">
        <f t="shared" ref="S639:T639" si="1101">P639-P638</f>
        <v>0</v>
      </c>
      <c r="T639" s="417">
        <f t="shared" si="1101"/>
        <v>0</v>
      </c>
      <c r="U639" s="414"/>
      <c r="V639" s="619" t="str">
        <f t="shared" ref="V639" si="1102">+IF(I639&lt;0,"ng","")</f>
        <v/>
      </c>
      <c r="W639" s="619"/>
      <c r="X639" s="74"/>
    </row>
    <row r="640" spans="1:24" s="401" customFormat="1" ht="24" hidden="1" customHeight="1">
      <c r="A640" s="366" t="s">
        <v>4295</v>
      </c>
      <c r="B640" s="408" t="s">
        <v>0</v>
      </c>
      <c r="C640" s="408" t="s">
        <v>2196</v>
      </c>
      <c r="D640" s="408" t="s">
        <v>2195</v>
      </c>
      <c r="E640" s="409" t="s">
        <v>2194</v>
      </c>
      <c r="F640" s="410">
        <v>264</v>
      </c>
      <c r="G640" s="410">
        <f>[5]내역서!F640</f>
        <v>264</v>
      </c>
      <c r="H640" s="410">
        <f>G640</f>
        <v>264</v>
      </c>
      <c r="I640" s="410">
        <f>내역서!F640</f>
        <v>0</v>
      </c>
      <c r="J640" s="411">
        <v>258.5</v>
      </c>
      <c r="K640" s="412">
        <f>INT($I640*J640)</f>
        <v>0</v>
      </c>
      <c r="L640" s="411">
        <v>0</v>
      </c>
      <c r="M640" s="412">
        <f>INT($I640*L640)</f>
        <v>0</v>
      </c>
      <c r="N640" s="411">
        <v>0</v>
      </c>
      <c r="O640" s="412">
        <f>INT($I640*N640)</f>
        <v>0</v>
      </c>
      <c r="P640" s="411">
        <f>+J640+L640+N640</f>
        <v>258.5</v>
      </c>
      <c r="Q640" s="412">
        <f>K640+M640+O640</f>
        <v>0</v>
      </c>
      <c r="R640" s="412"/>
      <c r="S640" s="412"/>
      <c r="T640" s="412"/>
      <c r="U640" s="409" t="s">
        <v>0</v>
      </c>
      <c r="V640" s="617" t="str">
        <f>+IF(I640&lt;0,"ng","")</f>
        <v/>
      </c>
      <c r="W640" s="617"/>
    </row>
    <row r="641" spans="1:23" ht="24" hidden="1" customHeight="1">
      <c r="A641" s="372" t="s">
        <v>4415</v>
      </c>
      <c r="B641" s="413" t="s">
        <v>0</v>
      </c>
      <c r="C641" s="413" t="s">
        <v>740</v>
      </c>
      <c r="D641" s="413" t="s">
        <v>739</v>
      </c>
      <c r="E641" s="414" t="s">
        <v>738</v>
      </c>
      <c r="F641" s="415">
        <v>264</v>
      </c>
      <c r="G641" s="415">
        <f>[5]내역서!F641</f>
        <v>264</v>
      </c>
      <c r="H641" s="415">
        <f t="shared" si="1035"/>
        <v>264</v>
      </c>
      <c r="I641" s="415">
        <f>내역서!F641</f>
        <v>0</v>
      </c>
      <c r="J641" s="416">
        <v>258.5</v>
      </c>
      <c r="K641" s="417">
        <f t="shared" si="1036"/>
        <v>0</v>
      </c>
      <c r="L641" s="416">
        <v>0</v>
      </c>
      <c r="M641" s="417">
        <f t="shared" si="1037"/>
        <v>0</v>
      </c>
      <c r="N641" s="416">
        <v>0</v>
      </c>
      <c r="O641" s="417">
        <f t="shared" si="1038"/>
        <v>0</v>
      </c>
      <c r="P641" s="416">
        <f t="shared" si="1039"/>
        <v>258.5</v>
      </c>
      <c r="Q641" s="417">
        <f t="shared" si="1010"/>
        <v>0</v>
      </c>
      <c r="R641" s="417">
        <f t="shared" ref="R641" si="1103">I641-I640</f>
        <v>0</v>
      </c>
      <c r="S641" s="417">
        <f t="shared" ref="S641:T641" si="1104">P641-P640</f>
        <v>0</v>
      </c>
      <c r="T641" s="417">
        <f t="shared" si="1104"/>
        <v>0</v>
      </c>
      <c r="U641" s="414"/>
      <c r="V641" s="619" t="str">
        <f t="shared" ref="V641" si="1105">+IF(I641&lt;0,"ng","")</f>
        <v/>
      </c>
      <c r="W641" s="619"/>
    </row>
    <row r="642" spans="1:23" s="401" customFormat="1" ht="24" hidden="1" customHeight="1">
      <c r="A642" s="366" t="s">
        <v>2055</v>
      </c>
      <c r="B642" s="408" t="s">
        <v>0</v>
      </c>
      <c r="C642" s="408" t="s">
        <v>2386</v>
      </c>
      <c r="D642" s="408" t="s">
        <v>2387</v>
      </c>
      <c r="E642" s="409" t="s">
        <v>20</v>
      </c>
      <c r="F642" s="410">
        <v>9.5559999999999992</v>
      </c>
      <c r="G642" s="410">
        <f>[5]내역서!F642</f>
        <v>9.5559999999999992</v>
      </c>
      <c r="H642" s="410">
        <f>G642</f>
        <v>9.5559999999999992</v>
      </c>
      <c r="I642" s="410">
        <f>내역서!F642</f>
        <v>0</v>
      </c>
      <c r="J642" s="411">
        <v>66433.2</v>
      </c>
      <c r="K642" s="412">
        <f>INT($I642*J642)</f>
        <v>0</v>
      </c>
      <c r="L642" s="411">
        <v>537504.69999999995</v>
      </c>
      <c r="M642" s="412">
        <f>INT($I642*L642)</f>
        <v>0</v>
      </c>
      <c r="N642" s="411">
        <v>0</v>
      </c>
      <c r="O642" s="412">
        <f>INT($I642*N642)</f>
        <v>0</v>
      </c>
      <c r="P642" s="411">
        <f>+J642+L642+N642</f>
        <v>603937.89999999991</v>
      </c>
      <c r="Q642" s="412">
        <f>K642+M642+O642</f>
        <v>0</v>
      </c>
      <c r="R642" s="412"/>
      <c r="S642" s="412"/>
      <c r="T642" s="412"/>
      <c r="U642" s="409" t="s">
        <v>0</v>
      </c>
      <c r="V642" s="617" t="str">
        <f>+IF(I642&lt;0,"ng","")</f>
        <v/>
      </c>
      <c r="W642" s="617"/>
    </row>
    <row r="643" spans="1:23" ht="24" hidden="1" customHeight="1">
      <c r="A643" s="372" t="s">
        <v>4415</v>
      </c>
      <c r="B643" s="413" t="s">
        <v>0</v>
      </c>
      <c r="C643" s="413" t="s">
        <v>862</v>
      </c>
      <c r="D643" s="413" t="s">
        <v>863</v>
      </c>
      <c r="E643" s="414" t="s">
        <v>20</v>
      </c>
      <c r="F643" s="415">
        <v>9.5559999999999992</v>
      </c>
      <c r="G643" s="415">
        <f>[5]내역서!F643</f>
        <v>9.5559999999999992</v>
      </c>
      <c r="H643" s="415">
        <f t="shared" si="1035"/>
        <v>9.5559999999999992</v>
      </c>
      <c r="I643" s="415">
        <f>내역서!F643</f>
        <v>0</v>
      </c>
      <c r="J643" s="416">
        <v>66433.2</v>
      </c>
      <c r="K643" s="417">
        <f t="shared" si="1036"/>
        <v>0</v>
      </c>
      <c r="L643" s="416">
        <v>537504.69999999995</v>
      </c>
      <c r="M643" s="417">
        <f t="shared" si="1037"/>
        <v>0</v>
      </c>
      <c r="N643" s="416">
        <v>0</v>
      </c>
      <c r="O643" s="417">
        <f t="shared" si="1038"/>
        <v>0</v>
      </c>
      <c r="P643" s="416">
        <f t="shared" si="1039"/>
        <v>603937.89999999991</v>
      </c>
      <c r="Q643" s="417">
        <f t="shared" si="1010"/>
        <v>0</v>
      </c>
      <c r="R643" s="417">
        <f t="shared" ref="R643" si="1106">I643-I642</f>
        <v>0</v>
      </c>
      <c r="S643" s="417">
        <f t="shared" ref="S643:T643" si="1107">P643-P642</f>
        <v>0</v>
      </c>
      <c r="T643" s="417">
        <f t="shared" si="1107"/>
        <v>0</v>
      </c>
      <c r="U643" s="414"/>
      <c r="V643" s="619" t="str">
        <f t="shared" ref="V643" si="1108">+IF(I643&lt;0,"ng","")</f>
        <v/>
      </c>
      <c r="W643" s="619"/>
    </row>
    <row r="644" spans="1:23" s="401" customFormat="1" ht="24" hidden="1" customHeight="1">
      <c r="A644" s="366" t="s">
        <v>2055</v>
      </c>
      <c r="B644" s="448" t="s">
        <v>39</v>
      </c>
      <c r="C644" s="448" t="s">
        <v>2233</v>
      </c>
      <c r="D644" s="448" t="s">
        <v>0</v>
      </c>
      <c r="E644" s="449" t="s">
        <v>0</v>
      </c>
      <c r="F644" s="450">
        <v>0</v>
      </c>
      <c r="G644" s="450">
        <f>[5]내역서!F644</f>
        <v>0</v>
      </c>
      <c r="H644" s="450">
        <v>0</v>
      </c>
      <c r="I644" s="450">
        <f>내역서!F644</f>
        <v>0</v>
      </c>
      <c r="J644" s="451"/>
      <c r="K644" s="452">
        <f>SUMIF($A$646:$A$653,"당초",K646:K653)</f>
        <v>0</v>
      </c>
      <c r="L644" s="451"/>
      <c r="M644" s="452">
        <f>SUMIF($A$646:$A$653,"당초",M646:M653)</f>
        <v>0</v>
      </c>
      <c r="N644" s="451"/>
      <c r="O644" s="452">
        <f>SUMIF($A$646:$A$653,"당초",O646:O653)</f>
        <v>0</v>
      </c>
      <c r="P644" s="450"/>
      <c r="Q644" s="452">
        <f>K644+M644+O644</f>
        <v>0</v>
      </c>
      <c r="R644" s="452"/>
      <c r="S644" s="452"/>
      <c r="T644" s="452"/>
      <c r="U644" s="453" t="s">
        <v>0</v>
      </c>
      <c r="V644" s="617" t="str">
        <f>+IF(I644&lt;0,"ng","")</f>
        <v/>
      </c>
      <c r="W644" s="617"/>
    </row>
    <row r="645" spans="1:23" ht="24" hidden="1" customHeight="1">
      <c r="A645" s="372" t="s">
        <v>2072</v>
      </c>
      <c r="B645" s="454" t="s">
        <v>39</v>
      </c>
      <c r="C645" s="454" t="s">
        <v>766</v>
      </c>
      <c r="D645" s="454" t="s">
        <v>0</v>
      </c>
      <c r="E645" s="455" t="s">
        <v>0</v>
      </c>
      <c r="F645" s="456">
        <v>0</v>
      </c>
      <c r="G645" s="456">
        <f>[5]내역서!F645</f>
        <v>0</v>
      </c>
      <c r="H645" s="456">
        <v>0</v>
      </c>
      <c r="I645" s="456">
        <f>내역서!F645</f>
        <v>0</v>
      </c>
      <c r="J645" s="457"/>
      <c r="K645" s="458">
        <f>SUMIF($A$646:$A$653,"변경",K646:K653)</f>
        <v>0</v>
      </c>
      <c r="L645" s="457"/>
      <c r="M645" s="458">
        <f>SUMIF($A$646:$A$653,"변경",M646:M653)</f>
        <v>0</v>
      </c>
      <c r="N645" s="457"/>
      <c r="O645" s="458">
        <f>SUMIF($A$646:$A$653,"변경",O646:O653)</f>
        <v>0</v>
      </c>
      <c r="P645" s="456"/>
      <c r="Q645" s="458">
        <f t="shared" si="1010"/>
        <v>0</v>
      </c>
      <c r="R645" s="458">
        <f t="shared" ref="R645" si="1109">I645-I644</f>
        <v>0</v>
      </c>
      <c r="S645" s="458">
        <f t="shared" ref="S645:T645" si="1110">P645-P644</f>
        <v>0</v>
      </c>
      <c r="T645" s="458">
        <f t="shared" si="1110"/>
        <v>0</v>
      </c>
      <c r="U645" s="459"/>
      <c r="V645" s="619" t="str">
        <f t="shared" ref="V645" si="1111">+IF(I645&lt;0,"ng","")</f>
        <v/>
      </c>
      <c r="W645" s="619"/>
    </row>
    <row r="646" spans="1:23" s="401" customFormat="1" ht="24" hidden="1" customHeight="1">
      <c r="A646" s="366" t="s">
        <v>2055</v>
      </c>
      <c r="B646" s="408" t="s">
        <v>0</v>
      </c>
      <c r="C646" s="408" t="s">
        <v>2265</v>
      </c>
      <c r="D646" s="408" t="s">
        <v>2198</v>
      </c>
      <c r="E646" s="409" t="s">
        <v>1860</v>
      </c>
      <c r="F646" s="410">
        <v>12</v>
      </c>
      <c r="G646" s="410">
        <f>[5]내역서!F646</f>
        <v>12</v>
      </c>
      <c r="H646" s="410">
        <f t="shared" ref="H646:H653" si="1112">G646</f>
        <v>12</v>
      </c>
      <c r="I646" s="410">
        <f>내역서!F646</f>
        <v>0</v>
      </c>
      <c r="J646" s="411">
        <v>1800750.2</v>
      </c>
      <c r="K646" s="412">
        <f>INT($I646*J646)</f>
        <v>0</v>
      </c>
      <c r="L646" s="411">
        <v>159632</v>
      </c>
      <c r="M646" s="412">
        <f>INT($I646*L646)</f>
        <v>0</v>
      </c>
      <c r="N646" s="411">
        <v>0</v>
      </c>
      <c r="O646" s="412">
        <f>INT($I646*N646)</f>
        <v>0</v>
      </c>
      <c r="P646" s="411">
        <f>+J646+L646+N646</f>
        <v>1960382.2</v>
      </c>
      <c r="Q646" s="412">
        <f>K646+M646+O646</f>
        <v>0</v>
      </c>
      <c r="R646" s="412"/>
      <c r="S646" s="412"/>
      <c r="T646" s="412"/>
      <c r="U646" s="409" t="s">
        <v>0</v>
      </c>
      <c r="V646" s="617" t="str">
        <f>+IF(I646&lt;0,"ng","")</f>
        <v/>
      </c>
      <c r="W646" s="617"/>
    </row>
    <row r="647" spans="1:23" ht="24" hidden="1" customHeight="1">
      <c r="A647" s="372" t="s">
        <v>2072</v>
      </c>
      <c r="B647" s="413" t="s">
        <v>0</v>
      </c>
      <c r="C647" s="413" t="s">
        <v>792</v>
      </c>
      <c r="D647" s="413" t="s">
        <v>742</v>
      </c>
      <c r="E647" s="414" t="s">
        <v>729</v>
      </c>
      <c r="F647" s="415">
        <v>12</v>
      </c>
      <c r="G647" s="415">
        <f>[5]내역서!F647</f>
        <v>12</v>
      </c>
      <c r="H647" s="415">
        <f t="shared" si="1112"/>
        <v>12</v>
      </c>
      <c r="I647" s="415">
        <f>내역서!F647</f>
        <v>0</v>
      </c>
      <c r="J647" s="416">
        <v>1800750.2</v>
      </c>
      <c r="K647" s="417">
        <f t="shared" ref="K647:K653" si="1113">INT($I647*J647)</f>
        <v>0</v>
      </c>
      <c r="L647" s="416">
        <v>159632</v>
      </c>
      <c r="M647" s="417">
        <f t="shared" ref="M647:M653" si="1114">INT($I647*L647)</f>
        <v>0</v>
      </c>
      <c r="N647" s="416">
        <v>0</v>
      </c>
      <c r="O647" s="417">
        <f t="shared" ref="O647:O653" si="1115">INT($I647*N647)</f>
        <v>0</v>
      </c>
      <c r="P647" s="416">
        <f t="shared" ref="P647:P653" si="1116">+J647+L647+N647</f>
        <v>1960382.2</v>
      </c>
      <c r="Q647" s="417">
        <f t="shared" ref="Q647:Q709" si="1117">K647+M647+O647</f>
        <v>0</v>
      </c>
      <c r="R647" s="417">
        <f t="shared" ref="R647" si="1118">I647-I646</f>
        <v>0</v>
      </c>
      <c r="S647" s="417">
        <f t="shared" ref="S647:T647" si="1119">P647-P646</f>
        <v>0</v>
      </c>
      <c r="T647" s="417">
        <f t="shared" si="1119"/>
        <v>0</v>
      </c>
      <c r="U647" s="414"/>
      <c r="V647" s="619" t="str">
        <f t="shared" ref="V647" si="1120">+IF(I647&lt;0,"ng","")</f>
        <v/>
      </c>
      <c r="W647" s="619"/>
    </row>
    <row r="648" spans="1:23" s="401" customFormat="1" ht="24" hidden="1" customHeight="1">
      <c r="A648" s="366" t="s">
        <v>2055</v>
      </c>
      <c r="B648" s="408" t="s">
        <v>0</v>
      </c>
      <c r="C648" s="408" t="s">
        <v>2234</v>
      </c>
      <c r="D648" s="408" t="s">
        <v>2198</v>
      </c>
      <c r="E648" s="409" t="s">
        <v>2235</v>
      </c>
      <c r="F648" s="410">
        <v>8</v>
      </c>
      <c r="G648" s="410">
        <f>[5]내역서!F648</f>
        <v>8</v>
      </c>
      <c r="H648" s="410">
        <f t="shared" si="1112"/>
        <v>8</v>
      </c>
      <c r="I648" s="410">
        <f>내역서!F648</f>
        <v>0</v>
      </c>
      <c r="J648" s="411">
        <v>91268.1</v>
      </c>
      <c r="K648" s="412">
        <f>INT($I648*J648)</f>
        <v>0</v>
      </c>
      <c r="L648" s="411">
        <v>997668</v>
      </c>
      <c r="M648" s="412">
        <f>INT($I648*L648)</f>
        <v>0</v>
      </c>
      <c r="N648" s="411">
        <v>101041.3</v>
      </c>
      <c r="O648" s="412">
        <f>INT($I648*N648)</f>
        <v>0</v>
      </c>
      <c r="P648" s="411">
        <f>+J648+L648+N648</f>
        <v>1189977.4000000001</v>
      </c>
      <c r="Q648" s="412">
        <f>K648+M648+O648</f>
        <v>0</v>
      </c>
      <c r="R648" s="412"/>
      <c r="S648" s="412"/>
      <c r="T648" s="412"/>
      <c r="U648" s="409" t="s">
        <v>0</v>
      </c>
      <c r="V648" s="617" t="str">
        <f>+IF(I648&lt;0,"ng","")</f>
        <v/>
      </c>
      <c r="W648" s="617"/>
    </row>
    <row r="649" spans="1:23" ht="24" hidden="1" customHeight="1">
      <c r="A649" s="372" t="s">
        <v>2072</v>
      </c>
      <c r="B649" s="413" t="s">
        <v>0</v>
      </c>
      <c r="C649" s="413" t="s">
        <v>767</v>
      </c>
      <c r="D649" s="413" t="s">
        <v>742</v>
      </c>
      <c r="E649" s="414" t="s">
        <v>768</v>
      </c>
      <c r="F649" s="415">
        <v>8</v>
      </c>
      <c r="G649" s="415">
        <f>[5]내역서!F649</f>
        <v>8</v>
      </c>
      <c r="H649" s="415">
        <f t="shared" si="1112"/>
        <v>8</v>
      </c>
      <c r="I649" s="415">
        <f>내역서!F649</f>
        <v>0</v>
      </c>
      <c r="J649" s="416">
        <v>91268.1</v>
      </c>
      <c r="K649" s="417">
        <f t="shared" si="1113"/>
        <v>0</v>
      </c>
      <c r="L649" s="416">
        <v>997668</v>
      </c>
      <c r="M649" s="417">
        <f t="shared" si="1114"/>
        <v>0</v>
      </c>
      <c r="N649" s="416">
        <v>101041.3</v>
      </c>
      <c r="O649" s="417">
        <f t="shared" si="1115"/>
        <v>0</v>
      </c>
      <c r="P649" s="416">
        <f t="shared" si="1116"/>
        <v>1189977.4000000001</v>
      </c>
      <c r="Q649" s="417">
        <f t="shared" si="1117"/>
        <v>0</v>
      </c>
      <c r="R649" s="417">
        <f t="shared" ref="R649" si="1121">I649-I648</f>
        <v>0</v>
      </c>
      <c r="S649" s="417">
        <f t="shared" ref="S649:T649" si="1122">P649-P648</f>
        <v>0</v>
      </c>
      <c r="T649" s="417">
        <f t="shared" si="1122"/>
        <v>0</v>
      </c>
      <c r="U649" s="414"/>
      <c r="V649" s="619" t="str">
        <f t="shared" ref="V649" si="1123">+IF(I649&lt;0,"ng","")</f>
        <v/>
      </c>
      <c r="W649" s="619"/>
    </row>
    <row r="650" spans="1:23" s="401" customFormat="1" ht="24" hidden="1" customHeight="1">
      <c r="A650" s="366" t="s">
        <v>2055</v>
      </c>
      <c r="B650" s="408" t="s">
        <v>0</v>
      </c>
      <c r="C650" s="408" t="s">
        <v>2265</v>
      </c>
      <c r="D650" s="408" t="s">
        <v>2250</v>
      </c>
      <c r="E650" s="409" t="s">
        <v>1860</v>
      </c>
      <c r="F650" s="410">
        <v>2</v>
      </c>
      <c r="G650" s="410">
        <f>[5]내역서!F650</f>
        <v>2</v>
      </c>
      <c r="H650" s="410">
        <f t="shared" si="1112"/>
        <v>2</v>
      </c>
      <c r="I650" s="410">
        <f>내역서!F650</f>
        <v>0</v>
      </c>
      <c r="J650" s="411">
        <v>4337.7</v>
      </c>
      <c r="K650" s="412">
        <f>INT($I650*J650)</f>
        <v>0</v>
      </c>
      <c r="L650" s="411">
        <v>11016</v>
      </c>
      <c r="M650" s="412">
        <f>INT($I650*L650)</f>
        <v>0</v>
      </c>
      <c r="N650" s="411">
        <v>0</v>
      </c>
      <c r="O650" s="412">
        <f>INT($I650*N650)</f>
        <v>0</v>
      </c>
      <c r="P650" s="411">
        <f>+J650+L650+N650</f>
        <v>15353.7</v>
      </c>
      <c r="Q650" s="412">
        <f>K650+M650+O650</f>
        <v>0</v>
      </c>
      <c r="R650" s="412"/>
      <c r="S650" s="412"/>
      <c r="T650" s="412"/>
      <c r="U650" s="409" t="s">
        <v>0</v>
      </c>
      <c r="V650" s="617" t="str">
        <f>+IF(I650&lt;0,"ng","")</f>
        <v/>
      </c>
      <c r="W650" s="617"/>
    </row>
    <row r="651" spans="1:23" ht="24" hidden="1" customHeight="1">
      <c r="A651" s="372" t="s">
        <v>4402</v>
      </c>
      <c r="B651" s="413" t="s">
        <v>0</v>
      </c>
      <c r="C651" s="413" t="s">
        <v>792</v>
      </c>
      <c r="D651" s="413" t="s">
        <v>780</v>
      </c>
      <c r="E651" s="414" t="s">
        <v>729</v>
      </c>
      <c r="F651" s="415">
        <v>2</v>
      </c>
      <c r="G651" s="415">
        <f>[5]내역서!F651</f>
        <v>2</v>
      </c>
      <c r="H651" s="415">
        <f t="shared" si="1112"/>
        <v>2</v>
      </c>
      <c r="I651" s="415">
        <f>내역서!F651</f>
        <v>0</v>
      </c>
      <c r="J651" s="416">
        <v>4337.7</v>
      </c>
      <c r="K651" s="417">
        <f t="shared" si="1113"/>
        <v>0</v>
      </c>
      <c r="L651" s="416">
        <v>11016</v>
      </c>
      <c r="M651" s="417">
        <f t="shared" si="1114"/>
        <v>0</v>
      </c>
      <c r="N651" s="416">
        <v>0</v>
      </c>
      <c r="O651" s="417">
        <f t="shared" si="1115"/>
        <v>0</v>
      </c>
      <c r="P651" s="416">
        <f t="shared" si="1116"/>
        <v>15353.7</v>
      </c>
      <c r="Q651" s="417">
        <f t="shared" si="1117"/>
        <v>0</v>
      </c>
      <c r="R651" s="417">
        <f t="shared" ref="R651" si="1124">I651-I650</f>
        <v>0</v>
      </c>
      <c r="S651" s="417">
        <f t="shared" ref="S651:T651" si="1125">P651-P650</f>
        <v>0</v>
      </c>
      <c r="T651" s="417">
        <f t="shared" si="1125"/>
        <v>0</v>
      </c>
      <c r="U651" s="414"/>
      <c r="V651" s="619" t="str">
        <f t="shared" ref="V651" si="1126">+IF(I651&lt;0,"ng","")</f>
        <v/>
      </c>
      <c r="W651" s="619"/>
    </row>
    <row r="652" spans="1:23" s="401" customFormat="1" ht="24" hidden="1" customHeight="1">
      <c r="A652" s="366" t="s">
        <v>2055</v>
      </c>
      <c r="B652" s="408" t="s">
        <v>0</v>
      </c>
      <c r="C652" s="408" t="s">
        <v>2336</v>
      </c>
      <c r="D652" s="408" t="s">
        <v>2394</v>
      </c>
      <c r="E652" s="409" t="s">
        <v>2235</v>
      </c>
      <c r="F652" s="410">
        <v>2</v>
      </c>
      <c r="G652" s="410">
        <f>[5]내역서!F652</f>
        <v>2</v>
      </c>
      <c r="H652" s="410">
        <f t="shared" si="1112"/>
        <v>2</v>
      </c>
      <c r="I652" s="410">
        <f>내역서!F652</f>
        <v>0</v>
      </c>
      <c r="J652" s="411">
        <v>5472.6</v>
      </c>
      <c r="K652" s="412">
        <f>INT($I652*J652)</f>
        <v>0</v>
      </c>
      <c r="L652" s="411">
        <v>21298</v>
      </c>
      <c r="M652" s="412">
        <f>INT($I652*L652)</f>
        <v>0</v>
      </c>
      <c r="N652" s="411">
        <v>4549.3999999999996</v>
      </c>
      <c r="O652" s="412">
        <f>INT($I652*N652)</f>
        <v>0</v>
      </c>
      <c r="P652" s="411">
        <f>+J652+L652+N652</f>
        <v>31320</v>
      </c>
      <c r="Q652" s="412">
        <f>K652+M652+O652</f>
        <v>0</v>
      </c>
      <c r="R652" s="412"/>
      <c r="S652" s="412"/>
      <c r="T652" s="412"/>
      <c r="U652" s="409" t="s">
        <v>0</v>
      </c>
      <c r="V652" s="617" t="str">
        <f>+IF(I652&lt;0,"ng","")</f>
        <v/>
      </c>
      <c r="W652" s="617"/>
    </row>
    <row r="653" spans="1:23" ht="24" hidden="1" customHeight="1">
      <c r="A653" s="372" t="s">
        <v>2072</v>
      </c>
      <c r="B653" s="413" t="s">
        <v>0</v>
      </c>
      <c r="C653" s="413" t="s">
        <v>824</v>
      </c>
      <c r="D653" s="413" t="s">
        <v>870</v>
      </c>
      <c r="E653" s="414" t="s">
        <v>768</v>
      </c>
      <c r="F653" s="415">
        <v>2</v>
      </c>
      <c r="G653" s="415">
        <f>[5]내역서!F653</f>
        <v>2</v>
      </c>
      <c r="H653" s="415">
        <f t="shared" si="1112"/>
        <v>2</v>
      </c>
      <c r="I653" s="415">
        <f>내역서!F653</f>
        <v>0</v>
      </c>
      <c r="J653" s="416">
        <v>5472.6</v>
      </c>
      <c r="K653" s="417">
        <f t="shared" si="1113"/>
        <v>0</v>
      </c>
      <c r="L653" s="416">
        <v>21298</v>
      </c>
      <c r="M653" s="417">
        <f t="shared" si="1114"/>
        <v>0</v>
      </c>
      <c r="N653" s="416">
        <v>4549.3999999999996</v>
      </c>
      <c r="O653" s="417">
        <f t="shared" si="1115"/>
        <v>0</v>
      </c>
      <c r="P653" s="416">
        <f t="shared" si="1116"/>
        <v>31320</v>
      </c>
      <c r="Q653" s="417">
        <f t="shared" si="1117"/>
        <v>0</v>
      </c>
      <c r="R653" s="417">
        <f t="shared" ref="R653" si="1127">I653-I652</f>
        <v>0</v>
      </c>
      <c r="S653" s="417">
        <f t="shared" ref="S653:T653" si="1128">P653-P652</f>
        <v>0</v>
      </c>
      <c r="T653" s="417">
        <f t="shared" si="1128"/>
        <v>0</v>
      </c>
      <c r="U653" s="414"/>
      <c r="V653" s="619" t="str">
        <f t="shared" ref="V653" si="1129">+IF(I653&lt;0,"ng","")</f>
        <v/>
      </c>
      <c r="W653" s="619"/>
    </row>
    <row r="654" spans="1:23" s="401" customFormat="1" ht="24" customHeight="1">
      <c r="A654" s="366" t="s">
        <v>2055</v>
      </c>
      <c r="B654" s="395" t="s">
        <v>40</v>
      </c>
      <c r="C654" s="395" t="s">
        <v>2395</v>
      </c>
      <c r="D654" s="395" t="s">
        <v>0</v>
      </c>
      <c r="E654" s="396" t="s">
        <v>0</v>
      </c>
      <c r="F654" s="397">
        <v>0</v>
      </c>
      <c r="G654" s="397">
        <f>[5]내역서!F654</f>
        <v>0</v>
      </c>
      <c r="H654" s="397">
        <v>0</v>
      </c>
      <c r="I654" s="397">
        <f>내역서!F654</f>
        <v>0</v>
      </c>
      <c r="J654" s="398"/>
      <c r="K654" s="399">
        <f>K656+K682</f>
        <v>0</v>
      </c>
      <c r="L654" s="398"/>
      <c r="M654" s="399">
        <f>M656+M682</f>
        <v>0</v>
      </c>
      <c r="N654" s="398"/>
      <c r="O654" s="399">
        <f>O656+O682</f>
        <v>0</v>
      </c>
      <c r="P654" s="397"/>
      <c r="Q654" s="399">
        <f>K654+M654+O654</f>
        <v>0</v>
      </c>
      <c r="R654" s="399"/>
      <c r="S654" s="399"/>
      <c r="T654" s="399"/>
      <c r="U654" s="400" t="s">
        <v>0</v>
      </c>
      <c r="V654" s="617" t="str">
        <f>+IF(I654&lt;0,"ng","")</f>
        <v/>
      </c>
      <c r="W654" s="617"/>
    </row>
    <row r="655" spans="1:23" ht="24" customHeight="1">
      <c r="A655" s="372" t="s">
        <v>2072</v>
      </c>
      <c r="B655" s="402" t="s">
        <v>40</v>
      </c>
      <c r="C655" s="402" t="s">
        <v>871</v>
      </c>
      <c r="D655" s="402" t="s">
        <v>0</v>
      </c>
      <c r="E655" s="403" t="s">
        <v>0</v>
      </c>
      <c r="F655" s="404">
        <v>0</v>
      </c>
      <c r="G655" s="404">
        <f>[5]내역서!F655</f>
        <v>0</v>
      </c>
      <c r="H655" s="404">
        <v>0</v>
      </c>
      <c r="I655" s="404">
        <f>내역서!F655</f>
        <v>0</v>
      </c>
      <c r="J655" s="405"/>
      <c r="K655" s="406">
        <f>K657+K683</f>
        <v>0</v>
      </c>
      <c r="L655" s="405"/>
      <c r="M655" s="406">
        <f>M657+M683</f>
        <v>0</v>
      </c>
      <c r="N655" s="405"/>
      <c r="O655" s="406">
        <f>O657+O683</f>
        <v>0</v>
      </c>
      <c r="P655" s="404"/>
      <c r="Q655" s="406">
        <f t="shared" si="1117"/>
        <v>0</v>
      </c>
      <c r="R655" s="406">
        <f t="shared" ref="R655" si="1130">I655-I654</f>
        <v>0</v>
      </c>
      <c r="S655" s="406">
        <f t="shared" ref="S655:T655" si="1131">P655-P654</f>
        <v>0</v>
      </c>
      <c r="T655" s="406">
        <f t="shared" si="1131"/>
        <v>0</v>
      </c>
      <c r="U655" s="407"/>
      <c r="V655" s="619" t="str">
        <f t="shared" ref="V655" si="1132">+IF(I655&lt;0,"ng","")</f>
        <v/>
      </c>
      <c r="W655" s="619"/>
    </row>
    <row r="656" spans="1:23" s="401" customFormat="1" ht="24" customHeight="1">
      <c r="A656" s="366" t="s">
        <v>2055</v>
      </c>
      <c r="B656" s="436" t="s">
        <v>2396</v>
      </c>
      <c r="C656" s="436" t="s">
        <v>2325</v>
      </c>
      <c r="D656" s="436" t="s">
        <v>0</v>
      </c>
      <c r="E656" s="437" t="s">
        <v>0</v>
      </c>
      <c r="F656" s="438">
        <v>0</v>
      </c>
      <c r="G656" s="438">
        <f>[5]내역서!F656</f>
        <v>0</v>
      </c>
      <c r="H656" s="438">
        <v>0</v>
      </c>
      <c r="I656" s="438">
        <f>내역서!F656</f>
        <v>0</v>
      </c>
      <c r="J656" s="439"/>
      <c r="K656" s="440">
        <f>SUMIF($A$658:$A$681,"당초",K658:K681)</f>
        <v>0</v>
      </c>
      <c r="L656" s="439"/>
      <c r="M656" s="440">
        <f>SUMIF($A$658:$A$681,"당초",M658:M681)</f>
        <v>0</v>
      </c>
      <c r="N656" s="439"/>
      <c r="O656" s="440">
        <f>SUMIF($A$658:$A$681,"당초",O658:O681)</f>
        <v>0</v>
      </c>
      <c r="P656" s="438"/>
      <c r="Q656" s="440">
        <f>K656+M656+O656</f>
        <v>0</v>
      </c>
      <c r="R656" s="440"/>
      <c r="S656" s="440"/>
      <c r="T656" s="440"/>
      <c r="U656" s="441" t="s">
        <v>0</v>
      </c>
      <c r="V656" s="617" t="str">
        <f>+IF(I656&lt;0,"ng","")</f>
        <v/>
      </c>
      <c r="W656" s="617"/>
    </row>
    <row r="657" spans="1:23" ht="24" customHeight="1">
      <c r="A657" s="372" t="s">
        <v>4419</v>
      </c>
      <c r="B657" s="442" t="s">
        <v>4420</v>
      </c>
      <c r="C657" s="442" t="s">
        <v>817</v>
      </c>
      <c r="D657" s="442" t="s">
        <v>0</v>
      </c>
      <c r="E657" s="443" t="s">
        <v>0</v>
      </c>
      <c r="F657" s="444">
        <v>0</v>
      </c>
      <c r="G657" s="444">
        <f>[5]내역서!F657</f>
        <v>0</v>
      </c>
      <c r="H657" s="444">
        <v>0</v>
      </c>
      <c r="I657" s="444">
        <f>내역서!F657</f>
        <v>0</v>
      </c>
      <c r="J657" s="445"/>
      <c r="K657" s="446">
        <f>SUMIF($A$658:$A$681,"변경",K658:K681)</f>
        <v>0</v>
      </c>
      <c r="L657" s="445"/>
      <c r="M657" s="446">
        <f>SUMIF($A$658:$A$681,"변경",M658:M681)</f>
        <v>0</v>
      </c>
      <c r="N657" s="445"/>
      <c r="O657" s="446">
        <f>SUMIF($A$658:$A$681,"변경",O658:O681)</f>
        <v>0</v>
      </c>
      <c r="P657" s="444"/>
      <c r="Q657" s="446">
        <f t="shared" si="1117"/>
        <v>0</v>
      </c>
      <c r="R657" s="446">
        <f t="shared" ref="R657" si="1133">I657-I656</f>
        <v>0</v>
      </c>
      <c r="S657" s="446">
        <f t="shared" ref="S657:T657" si="1134">P657-P656</f>
        <v>0</v>
      </c>
      <c r="T657" s="446">
        <f t="shared" si="1134"/>
        <v>0</v>
      </c>
      <c r="U657" s="447"/>
      <c r="V657" s="619" t="str">
        <f t="shared" ref="V657" si="1135">+IF(I657&lt;0,"ng","")</f>
        <v/>
      </c>
      <c r="W657" s="619"/>
    </row>
    <row r="658" spans="1:23" s="401" customFormat="1" ht="24" customHeight="1">
      <c r="A658" s="366" t="s">
        <v>4421</v>
      </c>
      <c r="B658" s="408" t="s">
        <v>0</v>
      </c>
      <c r="C658" s="408" t="s">
        <v>2398</v>
      </c>
      <c r="D658" s="408" t="s">
        <v>2399</v>
      </c>
      <c r="E658" s="409" t="s">
        <v>1860</v>
      </c>
      <c r="F658" s="410">
        <v>17</v>
      </c>
      <c r="G658" s="410">
        <f>[5]내역서!F658</f>
        <v>17</v>
      </c>
      <c r="H658" s="410">
        <f>G658</f>
        <v>17</v>
      </c>
      <c r="I658" s="410">
        <f>내역서!F658</f>
        <v>0</v>
      </c>
      <c r="J658" s="411">
        <v>0</v>
      </c>
      <c r="K658" s="412">
        <f>INT($I658*J658)</f>
        <v>0</v>
      </c>
      <c r="L658" s="411">
        <v>28257.599999999999</v>
      </c>
      <c r="M658" s="412">
        <f>INT($I658*L658)</f>
        <v>0</v>
      </c>
      <c r="N658" s="411">
        <v>0</v>
      </c>
      <c r="O658" s="412">
        <f>INT($I658*N658)</f>
        <v>0</v>
      </c>
      <c r="P658" s="411">
        <f>+J658+L658+N658</f>
        <v>28257.599999999999</v>
      </c>
      <c r="Q658" s="412">
        <f>K658+M658+O658</f>
        <v>0</v>
      </c>
      <c r="R658" s="412"/>
      <c r="S658" s="412"/>
      <c r="T658" s="412"/>
      <c r="U658" s="409" t="s">
        <v>0</v>
      </c>
      <c r="V658" s="617" t="str">
        <f>+IF(I658&lt;0,"ng","")</f>
        <v/>
      </c>
      <c r="W658" s="617"/>
    </row>
    <row r="659" spans="1:23" ht="24" customHeight="1">
      <c r="A659" s="372" t="s">
        <v>4415</v>
      </c>
      <c r="B659" s="413" t="s">
        <v>0</v>
      </c>
      <c r="C659" s="413" t="s">
        <v>872</v>
      </c>
      <c r="D659" s="413" t="s">
        <v>873</v>
      </c>
      <c r="E659" s="414" t="s">
        <v>729</v>
      </c>
      <c r="F659" s="415">
        <v>17</v>
      </c>
      <c r="G659" s="415">
        <f>[5]내역서!F659</f>
        <v>17</v>
      </c>
      <c r="H659" s="415">
        <f t="shared" ref="H659:H681" si="1136">G659</f>
        <v>17</v>
      </c>
      <c r="I659" s="415">
        <f>내역서!F659</f>
        <v>0</v>
      </c>
      <c r="J659" s="416">
        <v>0</v>
      </c>
      <c r="K659" s="417">
        <f t="shared" ref="K659:K681" si="1137">INT($I659*J659)</f>
        <v>0</v>
      </c>
      <c r="L659" s="416">
        <v>28257.599999999999</v>
      </c>
      <c r="M659" s="417">
        <f t="shared" ref="M659:M681" si="1138">INT($I659*L659)</f>
        <v>0</v>
      </c>
      <c r="N659" s="416">
        <v>0</v>
      </c>
      <c r="O659" s="417">
        <f t="shared" ref="O659:O681" si="1139">INT($I659*N659)</f>
        <v>0</v>
      </c>
      <c r="P659" s="416">
        <f t="shared" ref="P659:P681" si="1140">+J659+L659+N659</f>
        <v>28257.599999999999</v>
      </c>
      <c r="Q659" s="417">
        <f t="shared" si="1117"/>
        <v>0</v>
      </c>
      <c r="R659" s="417">
        <f t="shared" ref="R659" si="1141">I659-I658</f>
        <v>0</v>
      </c>
      <c r="S659" s="417">
        <f t="shared" ref="S659:T659" si="1142">P659-P658</f>
        <v>0</v>
      </c>
      <c r="T659" s="417">
        <f t="shared" si="1142"/>
        <v>0</v>
      </c>
      <c r="U659" s="414"/>
      <c r="V659" s="619" t="str">
        <f t="shared" ref="V659" si="1143">+IF(I659&lt;0,"ng","")</f>
        <v/>
      </c>
      <c r="W659" s="619"/>
    </row>
    <row r="660" spans="1:23" s="431" customFormat="1" ht="24" customHeight="1">
      <c r="A660" s="366" t="s">
        <v>2055</v>
      </c>
      <c r="B660" s="408" t="s">
        <v>0</v>
      </c>
      <c r="C660" s="408" t="s">
        <v>2400</v>
      </c>
      <c r="D660" s="408" t="s">
        <v>2401</v>
      </c>
      <c r="E660" s="409" t="s">
        <v>22</v>
      </c>
      <c r="F660" s="410">
        <v>85</v>
      </c>
      <c r="G660" s="410">
        <f>[5]내역서!F660</f>
        <v>85</v>
      </c>
      <c r="H660" s="410">
        <f>G660</f>
        <v>85</v>
      </c>
      <c r="I660" s="410">
        <f>내역서!F660</f>
        <v>0</v>
      </c>
      <c r="J660" s="411">
        <v>3998</v>
      </c>
      <c r="K660" s="412">
        <f>INT($I660*J660)</f>
        <v>0</v>
      </c>
      <c r="L660" s="411">
        <v>22013.8</v>
      </c>
      <c r="M660" s="412">
        <f>INT($I660*L660)</f>
        <v>0</v>
      </c>
      <c r="N660" s="411">
        <v>4993</v>
      </c>
      <c r="O660" s="412">
        <f>INT($I660*N660)</f>
        <v>0</v>
      </c>
      <c r="P660" s="411">
        <f>+J660+L660+N660</f>
        <v>31004.799999999999</v>
      </c>
      <c r="Q660" s="412">
        <f>K660+M660+O660</f>
        <v>0</v>
      </c>
      <c r="R660" s="412"/>
      <c r="S660" s="412"/>
      <c r="T660" s="412"/>
      <c r="U660" s="409" t="s">
        <v>0</v>
      </c>
      <c r="V660" s="617" t="str">
        <f>+IF(I660&lt;0,"ng","")</f>
        <v/>
      </c>
      <c r="W660" s="617"/>
    </row>
    <row r="661" spans="1:23" s="72" customFormat="1" ht="24" customHeight="1">
      <c r="A661" s="372" t="s">
        <v>2072</v>
      </c>
      <c r="B661" s="413" t="s">
        <v>0</v>
      </c>
      <c r="C661" s="413" t="s">
        <v>874</v>
      </c>
      <c r="D661" s="413" t="s">
        <v>875</v>
      </c>
      <c r="E661" s="414" t="s">
        <v>22</v>
      </c>
      <c r="F661" s="415">
        <v>85</v>
      </c>
      <c r="G661" s="415">
        <f>[5]내역서!F661</f>
        <v>85</v>
      </c>
      <c r="H661" s="415">
        <f t="shared" si="1136"/>
        <v>85</v>
      </c>
      <c r="I661" s="415">
        <f>내역서!F661</f>
        <v>0</v>
      </c>
      <c r="J661" s="416">
        <v>3998</v>
      </c>
      <c r="K661" s="417">
        <f t="shared" si="1137"/>
        <v>0</v>
      </c>
      <c r="L661" s="416">
        <v>22013.8</v>
      </c>
      <c r="M661" s="417">
        <f t="shared" si="1138"/>
        <v>0</v>
      </c>
      <c r="N661" s="416">
        <v>4993</v>
      </c>
      <c r="O661" s="417">
        <f t="shared" si="1139"/>
        <v>0</v>
      </c>
      <c r="P661" s="416">
        <f t="shared" si="1140"/>
        <v>31004.799999999999</v>
      </c>
      <c r="Q661" s="417">
        <f t="shared" si="1117"/>
        <v>0</v>
      </c>
      <c r="R661" s="417">
        <f t="shared" ref="R661" si="1144">I661-I660</f>
        <v>0</v>
      </c>
      <c r="S661" s="417">
        <f t="shared" ref="S661:T661" si="1145">P661-P660</f>
        <v>0</v>
      </c>
      <c r="T661" s="417">
        <f t="shared" si="1145"/>
        <v>0</v>
      </c>
      <c r="U661" s="414"/>
      <c r="V661" s="619" t="str">
        <f t="shared" ref="V661" si="1146">+IF(I661&lt;0,"ng","")</f>
        <v/>
      </c>
      <c r="W661" s="619"/>
    </row>
    <row r="662" spans="1:23" s="401" customFormat="1" ht="24" customHeight="1">
      <c r="A662" s="366" t="s">
        <v>2055</v>
      </c>
      <c r="B662" s="408" t="s">
        <v>0</v>
      </c>
      <c r="C662" s="408" t="s">
        <v>2400</v>
      </c>
      <c r="D662" s="408" t="s">
        <v>2402</v>
      </c>
      <c r="E662" s="409" t="s">
        <v>22</v>
      </c>
      <c r="F662" s="410">
        <v>2.5</v>
      </c>
      <c r="G662" s="410">
        <f>[5]내역서!F662</f>
        <v>2.5</v>
      </c>
      <c r="H662" s="410">
        <f>G662</f>
        <v>2.5</v>
      </c>
      <c r="I662" s="410">
        <f>내역서!F662</f>
        <v>0</v>
      </c>
      <c r="J662" s="411">
        <v>4481.6000000000004</v>
      </c>
      <c r="K662" s="412">
        <f>INT($I662*J662)</f>
        <v>0</v>
      </c>
      <c r="L662" s="411">
        <v>26349.8</v>
      </c>
      <c r="M662" s="412">
        <f>INT($I662*L662)</f>
        <v>0</v>
      </c>
      <c r="N662" s="411">
        <v>5765.7</v>
      </c>
      <c r="O662" s="412">
        <f>INT($I662*N662)</f>
        <v>0</v>
      </c>
      <c r="P662" s="411">
        <f>+J662+L662+N662</f>
        <v>36597.1</v>
      </c>
      <c r="Q662" s="412">
        <f>K662+M662+O662</f>
        <v>0</v>
      </c>
      <c r="R662" s="412"/>
      <c r="S662" s="412"/>
      <c r="T662" s="412"/>
      <c r="U662" s="409" t="s">
        <v>0</v>
      </c>
      <c r="V662" s="617" t="str">
        <f>+IF(I662&lt;0,"ng","")</f>
        <v/>
      </c>
      <c r="W662" s="617"/>
    </row>
    <row r="663" spans="1:23" ht="24" customHeight="1">
      <c r="A663" s="372" t="s">
        <v>2072</v>
      </c>
      <c r="B663" s="413" t="s">
        <v>0</v>
      </c>
      <c r="C663" s="413" t="s">
        <v>874</v>
      </c>
      <c r="D663" s="413" t="s">
        <v>876</v>
      </c>
      <c r="E663" s="414" t="s">
        <v>22</v>
      </c>
      <c r="F663" s="415">
        <v>2.5</v>
      </c>
      <c r="G663" s="415">
        <f>[5]내역서!F663</f>
        <v>2.5</v>
      </c>
      <c r="H663" s="415">
        <f t="shared" si="1136"/>
        <v>2.5</v>
      </c>
      <c r="I663" s="415">
        <f>내역서!F663</f>
        <v>0</v>
      </c>
      <c r="J663" s="416">
        <v>4481.6000000000004</v>
      </c>
      <c r="K663" s="417">
        <f t="shared" si="1137"/>
        <v>0</v>
      </c>
      <c r="L663" s="416">
        <v>26349.8</v>
      </c>
      <c r="M663" s="417">
        <f t="shared" si="1138"/>
        <v>0</v>
      </c>
      <c r="N663" s="416">
        <v>5765.7</v>
      </c>
      <c r="O663" s="417">
        <f t="shared" si="1139"/>
        <v>0</v>
      </c>
      <c r="P663" s="416">
        <f t="shared" si="1140"/>
        <v>36597.1</v>
      </c>
      <c r="Q663" s="417">
        <f t="shared" si="1117"/>
        <v>0</v>
      </c>
      <c r="R663" s="417">
        <f t="shared" ref="R663" si="1147">I663-I662</f>
        <v>0</v>
      </c>
      <c r="S663" s="417">
        <f t="shared" ref="S663:T663" si="1148">P663-P662</f>
        <v>0</v>
      </c>
      <c r="T663" s="417">
        <f t="shared" si="1148"/>
        <v>0</v>
      </c>
      <c r="U663" s="414"/>
      <c r="V663" s="619" t="str">
        <f t="shared" ref="V663" si="1149">+IF(I663&lt;0,"ng","")</f>
        <v/>
      </c>
      <c r="W663" s="619"/>
    </row>
    <row r="664" spans="1:23" s="401" customFormat="1" ht="24" customHeight="1">
      <c r="A664" s="366" t="s">
        <v>2055</v>
      </c>
      <c r="B664" s="408" t="s">
        <v>0</v>
      </c>
      <c r="C664" s="408" t="s">
        <v>2400</v>
      </c>
      <c r="D664" s="408" t="s">
        <v>2403</v>
      </c>
      <c r="E664" s="409" t="s">
        <v>22</v>
      </c>
      <c r="F664" s="410">
        <v>105</v>
      </c>
      <c r="G664" s="410">
        <f>[5]내역서!F664</f>
        <v>105</v>
      </c>
      <c r="H664" s="410">
        <f>G664</f>
        <v>105</v>
      </c>
      <c r="I664" s="410">
        <f>내역서!F664</f>
        <v>0</v>
      </c>
      <c r="J664" s="411">
        <v>6205.4</v>
      </c>
      <c r="K664" s="412">
        <f>INT($I664*J664)</f>
        <v>0</v>
      </c>
      <c r="L664" s="411">
        <v>45417.4</v>
      </c>
      <c r="M664" s="412">
        <f>INT($I664*L664)</f>
        <v>0</v>
      </c>
      <c r="N664" s="411">
        <v>8934.2000000000007</v>
      </c>
      <c r="O664" s="412">
        <f>INT($I664*N664)</f>
        <v>0</v>
      </c>
      <c r="P664" s="411">
        <f>+J664+L664+N664</f>
        <v>60557</v>
      </c>
      <c r="Q664" s="412">
        <f>K664+M664+O664</f>
        <v>0</v>
      </c>
      <c r="R664" s="412"/>
      <c r="S664" s="412"/>
      <c r="T664" s="412"/>
      <c r="U664" s="409" t="s">
        <v>0</v>
      </c>
      <c r="V664" s="617" t="str">
        <f>+IF(I664&lt;0,"ng","")</f>
        <v/>
      </c>
      <c r="W664" s="617"/>
    </row>
    <row r="665" spans="1:23" ht="24" customHeight="1">
      <c r="A665" s="372" t="s">
        <v>2072</v>
      </c>
      <c r="B665" s="413" t="s">
        <v>0</v>
      </c>
      <c r="C665" s="413" t="s">
        <v>874</v>
      </c>
      <c r="D665" s="413" t="s">
        <v>877</v>
      </c>
      <c r="E665" s="414" t="s">
        <v>22</v>
      </c>
      <c r="F665" s="415">
        <v>105</v>
      </c>
      <c r="G665" s="415">
        <f>[5]내역서!F665</f>
        <v>105</v>
      </c>
      <c r="H665" s="415">
        <f t="shared" si="1136"/>
        <v>105</v>
      </c>
      <c r="I665" s="415">
        <f>내역서!F665</f>
        <v>0</v>
      </c>
      <c r="J665" s="416">
        <v>6205.4</v>
      </c>
      <c r="K665" s="417">
        <f t="shared" si="1137"/>
        <v>0</v>
      </c>
      <c r="L665" s="416">
        <v>45417.4</v>
      </c>
      <c r="M665" s="417">
        <f t="shared" si="1138"/>
        <v>0</v>
      </c>
      <c r="N665" s="416">
        <v>8934.2000000000007</v>
      </c>
      <c r="O665" s="417">
        <f t="shared" si="1139"/>
        <v>0</v>
      </c>
      <c r="P665" s="416">
        <f t="shared" si="1140"/>
        <v>60557</v>
      </c>
      <c r="Q665" s="417">
        <f t="shared" si="1117"/>
        <v>0</v>
      </c>
      <c r="R665" s="417">
        <f t="shared" ref="R665" si="1150">I665-I664</f>
        <v>0</v>
      </c>
      <c r="S665" s="417">
        <f t="shared" ref="S665:T665" si="1151">P665-P664</f>
        <v>0</v>
      </c>
      <c r="T665" s="417">
        <f t="shared" si="1151"/>
        <v>0</v>
      </c>
      <c r="U665" s="414"/>
      <c r="V665" s="619" t="str">
        <f t="shared" ref="V665" si="1152">+IF(I665&lt;0,"ng","")</f>
        <v/>
      </c>
      <c r="W665" s="619"/>
    </row>
    <row r="666" spans="1:23" s="401" customFormat="1" ht="24" customHeight="1">
      <c r="A666" s="366" t="s">
        <v>2055</v>
      </c>
      <c r="B666" s="408" t="s">
        <v>0</v>
      </c>
      <c r="C666" s="408" t="s">
        <v>2400</v>
      </c>
      <c r="D666" s="408" t="s">
        <v>2404</v>
      </c>
      <c r="E666" s="409" t="s">
        <v>22</v>
      </c>
      <c r="F666" s="410">
        <v>175</v>
      </c>
      <c r="G666" s="410">
        <f>[5]내역서!F666</f>
        <v>175</v>
      </c>
      <c r="H666" s="410">
        <f>G666</f>
        <v>175</v>
      </c>
      <c r="I666" s="410">
        <f>내역서!F666</f>
        <v>0</v>
      </c>
      <c r="J666" s="411">
        <v>7134.6</v>
      </c>
      <c r="K666" s="412">
        <f>INT($I666*J666)</f>
        <v>0</v>
      </c>
      <c r="L666" s="411">
        <v>56226.9</v>
      </c>
      <c r="M666" s="412">
        <f>INT($I666*L666)</f>
        <v>0</v>
      </c>
      <c r="N666" s="411">
        <v>10621.1</v>
      </c>
      <c r="O666" s="412">
        <f>INT($I666*N666)</f>
        <v>0</v>
      </c>
      <c r="P666" s="411">
        <f>+J666+L666+N666</f>
        <v>73982.600000000006</v>
      </c>
      <c r="Q666" s="412">
        <f>K666+M666+O666</f>
        <v>0</v>
      </c>
      <c r="R666" s="412"/>
      <c r="S666" s="412"/>
      <c r="T666" s="412"/>
      <c r="U666" s="409" t="s">
        <v>0</v>
      </c>
      <c r="V666" s="617" t="str">
        <f>+IF(I666&lt;0,"ng","")</f>
        <v/>
      </c>
      <c r="W666" s="617"/>
    </row>
    <row r="667" spans="1:23" ht="24" customHeight="1">
      <c r="A667" s="372" t="s">
        <v>2072</v>
      </c>
      <c r="B667" s="413" t="s">
        <v>0</v>
      </c>
      <c r="C667" s="413" t="s">
        <v>874</v>
      </c>
      <c r="D667" s="413" t="s">
        <v>878</v>
      </c>
      <c r="E667" s="414" t="s">
        <v>22</v>
      </c>
      <c r="F667" s="415">
        <v>175</v>
      </c>
      <c r="G667" s="415">
        <f>[5]내역서!F667</f>
        <v>175</v>
      </c>
      <c r="H667" s="415">
        <f t="shared" si="1136"/>
        <v>175</v>
      </c>
      <c r="I667" s="415">
        <f>내역서!F667</f>
        <v>0</v>
      </c>
      <c r="J667" s="416">
        <v>7134.6</v>
      </c>
      <c r="K667" s="417">
        <f t="shared" si="1137"/>
        <v>0</v>
      </c>
      <c r="L667" s="416">
        <v>56226.9</v>
      </c>
      <c r="M667" s="417">
        <f t="shared" si="1138"/>
        <v>0</v>
      </c>
      <c r="N667" s="416">
        <v>10621.1</v>
      </c>
      <c r="O667" s="417">
        <f t="shared" si="1139"/>
        <v>0</v>
      </c>
      <c r="P667" s="416">
        <f t="shared" si="1140"/>
        <v>73982.600000000006</v>
      </c>
      <c r="Q667" s="417">
        <f t="shared" si="1117"/>
        <v>0</v>
      </c>
      <c r="R667" s="417">
        <f t="shared" ref="R667" si="1153">I667-I666</f>
        <v>0</v>
      </c>
      <c r="S667" s="417">
        <f t="shared" ref="S667:T667" si="1154">P667-P666</f>
        <v>0</v>
      </c>
      <c r="T667" s="417">
        <f t="shared" si="1154"/>
        <v>0</v>
      </c>
      <c r="U667" s="414"/>
      <c r="V667" s="619" t="str">
        <f t="shared" ref="V667" si="1155">+IF(I667&lt;0,"ng","")</f>
        <v/>
      </c>
      <c r="W667" s="619"/>
    </row>
    <row r="668" spans="1:23" s="401" customFormat="1" ht="24" customHeight="1">
      <c r="A668" s="366" t="s">
        <v>2055</v>
      </c>
      <c r="B668" s="408" t="s">
        <v>0</v>
      </c>
      <c r="C668" s="408" t="s">
        <v>2400</v>
      </c>
      <c r="D668" s="408" t="s">
        <v>2406</v>
      </c>
      <c r="E668" s="409" t="s">
        <v>22</v>
      </c>
      <c r="F668" s="410">
        <v>2.5</v>
      </c>
      <c r="G668" s="410">
        <f>[5]내역서!F668</f>
        <v>2.5</v>
      </c>
      <c r="H668" s="410">
        <f>G668</f>
        <v>2.5</v>
      </c>
      <c r="I668" s="410">
        <f>내역서!F668</f>
        <v>0</v>
      </c>
      <c r="J668" s="411">
        <v>8509.4</v>
      </c>
      <c r="K668" s="412">
        <f>INT($I668*J668)</f>
        <v>0</v>
      </c>
      <c r="L668" s="411">
        <v>78820.899999999994</v>
      </c>
      <c r="M668" s="412">
        <f>INT($I668*L668)</f>
        <v>0</v>
      </c>
      <c r="N668" s="411">
        <v>13722.8</v>
      </c>
      <c r="O668" s="412">
        <f>INT($I668*N668)</f>
        <v>0</v>
      </c>
      <c r="P668" s="411">
        <f>+J668+L668+N668</f>
        <v>101053.09999999999</v>
      </c>
      <c r="Q668" s="412">
        <f>K668+M668+O668</f>
        <v>0</v>
      </c>
      <c r="R668" s="412"/>
      <c r="S668" s="412"/>
      <c r="T668" s="412"/>
      <c r="U668" s="409" t="s">
        <v>0</v>
      </c>
      <c r="V668" s="617" t="str">
        <f>+IF(I668&lt;0,"ng","")</f>
        <v/>
      </c>
      <c r="W668" s="617"/>
    </row>
    <row r="669" spans="1:23" ht="24" customHeight="1">
      <c r="A669" s="372" t="s">
        <v>2072</v>
      </c>
      <c r="B669" s="413" t="s">
        <v>0</v>
      </c>
      <c r="C669" s="413" t="s">
        <v>874</v>
      </c>
      <c r="D669" s="413" t="s">
        <v>879</v>
      </c>
      <c r="E669" s="414" t="s">
        <v>22</v>
      </c>
      <c r="F669" s="415">
        <v>2.5</v>
      </c>
      <c r="G669" s="415">
        <f>[5]내역서!F669</f>
        <v>2.5</v>
      </c>
      <c r="H669" s="415">
        <f t="shared" si="1136"/>
        <v>2.5</v>
      </c>
      <c r="I669" s="415">
        <f>내역서!F669</f>
        <v>0</v>
      </c>
      <c r="J669" s="416">
        <v>8509.4</v>
      </c>
      <c r="K669" s="417">
        <f t="shared" si="1137"/>
        <v>0</v>
      </c>
      <c r="L669" s="416">
        <v>78820.899999999994</v>
      </c>
      <c r="M669" s="417">
        <f t="shared" si="1138"/>
        <v>0</v>
      </c>
      <c r="N669" s="416">
        <v>13722.8</v>
      </c>
      <c r="O669" s="417">
        <f t="shared" si="1139"/>
        <v>0</v>
      </c>
      <c r="P669" s="416">
        <f t="shared" si="1140"/>
        <v>101053.09999999999</v>
      </c>
      <c r="Q669" s="417">
        <f t="shared" si="1117"/>
        <v>0</v>
      </c>
      <c r="R669" s="417">
        <f t="shared" ref="R669" si="1156">I669-I668</f>
        <v>0</v>
      </c>
      <c r="S669" s="417">
        <f t="shared" ref="S669:T669" si="1157">P669-P668</f>
        <v>0</v>
      </c>
      <c r="T669" s="417">
        <f t="shared" si="1157"/>
        <v>0</v>
      </c>
      <c r="U669" s="414"/>
      <c r="V669" s="619" t="str">
        <f t="shared" ref="V669" si="1158">+IF(I669&lt;0,"ng","")</f>
        <v/>
      </c>
      <c r="W669" s="619"/>
    </row>
    <row r="670" spans="1:23" s="401" customFormat="1" ht="24" customHeight="1">
      <c r="A670" s="366" t="s">
        <v>2055</v>
      </c>
      <c r="B670" s="408" t="s">
        <v>0</v>
      </c>
      <c r="C670" s="408" t="s">
        <v>2407</v>
      </c>
      <c r="D670" s="408" t="s">
        <v>2408</v>
      </c>
      <c r="E670" s="409" t="s">
        <v>6</v>
      </c>
      <c r="F670" s="410">
        <v>380</v>
      </c>
      <c r="G670" s="410">
        <f>[5]내역서!F670</f>
        <v>380</v>
      </c>
      <c r="H670" s="410">
        <f>G670</f>
        <v>380</v>
      </c>
      <c r="I670" s="410">
        <f>내역서!F670</f>
        <v>0</v>
      </c>
      <c r="J670" s="411">
        <v>0</v>
      </c>
      <c r="K670" s="412">
        <f>INT($I670*J670)</f>
        <v>0</v>
      </c>
      <c r="L670" s="411">
        <v>0</v>
      </c>
      <c r="M670" s="412">
        <f>INT($I670*L670)</f>
        <v>0</v>
      </c>
      <c r="N670" s="411">
        <v>2074.1999999999998</v>
      </c>
      <c r="O670" s="412">
        <f>INT($I670*N670)</f>
        <v>0</v>
      </c>
      <c r="P670" s="411">
        <f>+J670+L670+N670</f>
        <v>2074.1999999999998</v>
      </c>
      <c r="Q670" s="412">
        <f>K670+M670+O670</f>
        <v>0</v>
      </c>
      <c r="R670" s="412"/>
      <c r="S670" s="412"/>
      <c r="T670" s="412"/>
      <c r="U670" s="409" t="s">
        <v>0</v>
      </c>
      <c r="V670" s="617" t="str">
        <f>+IF(I670&lt;0,"ng","")</f>
        <v/>
      </c>
      <c r="W670" s="617"/>
    </row>
    <row r="671" spans="1:23" ht="24" customHeight="1">
      <c r="A671" s="372" t="s">
        <v>2072</v>
      </c>
      <c r="B671" s="413" t="s">
        <v>0</v>
      </c>
      <c r="C671" s="413" t="s">
        <v>880</v>
      </c>
      <c r="D671" s="413" t="s">
        <v>881</v>
      </c>
      <c r="E671" s="414" t="s">
        <v>6</v>
      </c>
      <c r="F671" s="415">
        <v>380</v>
      </c>
      <c r="G671" s="415">
        <f>[5]내역서!F671</f>
        <v>380</v>
      </c>
      <c r="H671" s="415">
        <f t="shared" si="1136"/>
        <v>380</v>
      </c>
      <c r="I671" s="415">
        <f>내역서!F671</f>
        <v>0</v>
      </c>
      <c r="J671" s="416">
        <v>0</v>
      </c>
      <c r="K671" s="417">
        <f t="shared" si="1137"/>
        <v>0</v>
      </c>
      <c r="L671" s="416">
        <v>0</v>
      </c>
      <c r="M671" s="417">
        <f t="shared" si="1138"/>
        <v>0</v>
      </c>
      <c r="N671" s="416">
        <v>2074.1999999999998</v>
      </c>
      <c r="O671" s="417">
        <f t="shared" si="1139"/>
        <v>0</v>
      </c>
      <c r="P671" s="416">
        <f t="shared" si="1140"/>
        <v>2074.1999999999998</v>
      </c>
      <c r="Q671" s="417">
        <f t="shared" si="1117"/>
        <v>0</v>
      </c>
      <c r="R671" s="417">
        <f t="shared" ref="R671" si="1159">I671-I670</f>
        <v>0</v>
      </c>
      <c r="S671" s="417">
        <f t="shared" ref="S671:T671" si="1160">P671-P670</f>
        <v>0</v>
      </c>
      <c r="T671" s="417">
        <f t="shared" si="1160"/>
        <v>0</v>
      </c>
      <c r="U671" s="414"/>
      <c r="V671" s="619" t="str">
        <f t="shared" ref="V671" si="1161">+IF(I671&lt;0,"ng","")</f>
        <v/>
      </c>
      <c r="W671" s="619"/>
    </row>
    <row r="672" spans="1:23" s="401" customFormat="1" ht="24" customHeight="1">
      <c r="A672" s="366" t="s">
        <v>2055</v>
      </c>
      <c r="B672" s="408" t="s">
        <v>0</v>
      </c>
      <c r="C672" s="408" t="s">
        <v>2409</v>
      </c>
      <c r="D672" s="408" t="s">
        <v>2410</v>
      </c>
      <c r="E672" s="409" t="s">
        <v>1860</v>
      </c>
      <c r="F672" s="410">
        <v>6</v>
      </c>
      <c r="G672" s="410">
        <f>[5]내역서!F672</f>
        <v>6</v>
      </c>
      <c r="H672" s="410">
        <f>G672</f>
        <v>6</v>
      </c>
      <c r="I672" s="410">
        <f>내역서!F672</f>
        <v>0</v>
      </c>
      <c r="J672" s="411">
        <v>4791.3</v>
      </c>
      <c r="K672" s="412">
        <f>INT($I672*J672)</f>
        <v>0</v>
      </c>
      <c r="L672" s="411">
        <v>20412.8</v>
      </c>
      <c r="M672" s="412">
        <f>INT($I672*L672)</f>
        <v>0</v>
      </c>
      <c r="N672" s="411">
        <v>0</v>
      </c>
      <c r="O672" s="412">
        <f>INT($I672*N672)</f>
        <v>0</v>
      </c>
      <c r="P672" s="411">
        <f>+J672+L672+N672</f>
        <v>25204.1</v>
      </c>
      <c r="Q672" s="412">
        <f>K672+M672+O672</f>
        <v>0</v>
      </c>
      <c r="R672" s="412"/>
      <c r="S672" s="412"/>
      <c r="T672" s="412"/>
      <c r="U672" s="409" t="s">
        <v>0</v>
      </c>
      <c r="V672" s="617" t="str">
        <f>+IF(I672&lt;0,"ng","")</f>
        <v/>
      </c>
      <c r="W672" s="617"/>
    </row>
    <row r="673" spans="1:23" ht="24" customHeight="1">
      <c r="A673" s="372" t="s">
        <v>2072</v>
      </c>
      <c r="B673" s="413" t="s">
        <v>0</v>
      </c>
      <c r="C673" s="413" t="s">
        <v>882</v>
      </c>
      <c r="D673" s="413" t="s">
        <v>883</v>
      </c>
      <c r="E673" s="414" t="s">
        <v>729</v>
      </c>
      <c r="F673" s="415">
        <v>6</v>
      </c>
      <c r="G673" s="415">
        <f>[5]내역서!F673</f>
        <v>6</v>
      </c>
      <c r="H673" s="415">
        <f t="shared" si="1136"/>
        <v>6</v>
      </c>
      <c r="I673" s="415">
        <f>내역서!F673</f>
        <v>0</v>
      </c>
      <c r="J673" s="416">
        <v>4791.3</v>
      </c>
      <c r="K673" s="417">
        <f t="shared" si="1137"/>
        <v>0</v>
      </c>
      <c r="L673" s="416">
        <v>20412.8</v>
      </c>
      <c r="M673" s="417">
        <f t="shared" si="1138"/>
        <v>0</v>
      </c>
      <c r="N673" s="416">
        <v>0</v>
      </c>
      <c r="O673" s="417">
        <f t="shared" si="1139"/>
        <v>0</v>
      </c>
      <c r="P673" s="416">
        <f t="shared" si="1140"/>
        <v>25204.1</v>
      </c>
      <c r="Q673" s="417">
        <f t="shared" si="1117"/>
        <v>0</v>
      </c>
      <c r="R673" s="417">
        <f t="shared" ref="R673" si="1162">I673-I672</f>
        <v>0</v>
      </c>
      <c r="S673" s="417">
        <f t="shared" ref="S673:T673" si="1163">P673-P672</f>
        <v>0</v>
      </c>
      <c r="T673" s="417">
        <f t="shared" si="1163"/>
        <v>0</v>
      </c>
      <c r="U673" s="414"/>
      <c r="V673" s="619" t="str">
        <f t="shared" ref="V673" si="1164">+IF(I673&lt;0,"ng","")</f>
        <v/>
      </c>
      <c r="W673" s="619"/>
    </row>
    <row r="674" spans="1:23" s="401" customFormat="1" ht="24" customHeight="1">
      <c r="A674" s="366" t="s">
        <v>2055</v>
      </c>
      <c r="B674" s="408" t="s">
        <v>0</v>
      </c>
      <c r="C674" s="408" t="s">
        <v>2409</v>
      </c>
      <c r="D674" s="408" t="s">
        <v>2411</v>
      </c>
      <c r="E674" s="409" t="s">
        <v>1860</v>
      </c>
      <c r="F674" s="410">
        <v>11</v>
      </c>
      <c r="G674" s="410">
        <f>[5]내역서!F674</f>
        <v>11</v>
      </c>
      <c r="H674" s="410">
        <f>G674</f>
        <v>11</v>
      </c>
      <c r="I674" s="410">
        <f>내역서!F674</f>
        <v>0</v>
      </c>
      <c r="J674" s="411">
        <v>5172.6000000000004</v>
      </c>
      <c r="K674" s="412">
        <f>INT($I674*J674)</f>
        <v>0</v>
      </c>
      <c r="L674" s="411">
        <v>23328.799999999999</v>
      </c>
      <c r="M674" s="412">
        <f>INT($I674*L674)</f>
        <v>0</v>
      </c>
      <c r="N674" s="411">
        <v>0</v>
      </c>
      <c r="O674" s="412">
        <f>INT($I674*N674)</f>
        <v>0</v>
      </c>
      <c r="P674" s="411">
        <f>+J674+L674+N674</f>
        <v>28501.4</v>
      </c>
      <c r="Q674" s="412">
        <f>K674+M674+O674</f>
        <v>0</v>
      </c>
      <c r="R674" s="412"/>
      <c r="S674" s="412"/>
      <c r="T674" s="412"/>
      <c r="U674" s="409" t="s">
        <v>0</v>
      </c>
      <c r="V674" s="617" t="str">
        <f>+IF(I674&lt;0,"ng","")</f>
        <v/>
      </c>
      <c r="W674" s="617"/>
    </row>
    <row r="675" spans="1:23" ht="24" customHeight="1">
      <c r="A675" s="372" t="s">
        <v>2072</v>
      </c>
      <c r="B675" s="413" t="s">
        <v>0</v>
      </c>
      <c r="C675" s="413" t="s">
        <v>882</v>
      </c>
      <c r="D675" s="413" t="s">
        <v>884</v>
      </c>
      <c r="E675" s="414" t="s">
        <v>729</v>
      </c>
      <c r="F675" s="415">
        <v>11</v>
      </c>
      <c r="G675" s="415">
        <f>[5]내역서!F675</f>
        <v>11</v>
      </c>
      <c r="H675" s="415">
        <f t="shared" si="1136"/>
        <v>11</v>
      </c>
      <c r="I675" s="415">
        <f>내역서!F675</f>
        <v>0</v>
      </c>
      <c r="J675" s="416">
        <v>5172.6000000000004</v>
      </c>
      <c r="K675" s="417">
        <f t="shared" si="1137"/>
        <v>0</v>
      </c>
      <c r="L675" s="416">
        <v>23328.799999999999</v>
      </c>
      <c r="M675" s="417">
        <f t="shared" si="1138"/>
        <v>0</v>
      </c>
      <c r="N675" s="416">
        <v>0</v>
      </c>
      <c r="O675" s="417">
        <f t="shared" si="1139"/>
        <v>0</v>
      </c>
      <c r="P675" s="416">
        <f t="shared" si="1140"/>
        <v>28501.4</v>
      </c>
      <c r="Q675" s="417">
        <f t="shared" si="1117"/>
        <v>0</v>
      </c>
      <c r="R675" s="417">
        <f t="shared" ref="R675" si="1165">I675-I674</f>
        <v>0</v>
      </c>
      <c r="S675" s="417">
        <f t="shared" ref="S675:T675" si="1166">P675-P674</f>
        <v>0</v>
      </c>
      <c r="T675" s="417">
        <f t="shared" si="1166"/>
        <v>0</v>
      </c>
      <c r="U675" s="414"/>
      <c r="V675" s="619" t="str">
        <f t="shared" ref="V675" si="1167">+IF(I675&lt;0,"ng","")</f>
        <v/>
      </c>
      <c r="W675" s="619"/>
    </row>
    <row r="676" spans="1:23" s="401" customFormat="1" ht="24" customHeight="1">
      <c r="A676" s="366" t="s">
        <v>4422</v>
      </c>
      <c r="B676" s="408" t="s">
        <v>0</v>
      </c>
      <c r="C676" s="408" t="s">
        <v>2412</v>
      </c>
      <c r="D676" s="408" t="s">
        <v>41</v>
      </c>
      <c r="E676" s="409" t="s">
        <v>1860</v>
      </c>
      <c r="F676" s="410">
        <v>8</v>
      </c>
      <c r="G676" s="410">
        <f>[5]내역서!F676</f>
        <v>8</v>
      </c>
      <c r="H676" s="410">
        <f>G676</f>
        <v>8</v>
      </c>
      <c r="I676" s="410">
        <f>내역서!F676</f>
        <v>0</v>
      </c>
      <c r="J676" s="411">
        <v>17724.8</v>
      </c>
      <c r="K676" s="412">
        <f>INT($I676*J676)</f>
        <v>0</v>
      </c>
      <c r="L676" s="411">
        <v>136478.39999999999</v>
      </c>
      <c r="M676" s="412">
        <f>INT($I676*L676)</f>
        <v>0</v>
      </c>
      <c r="N676" s="411">
        <v>0</v>
      </c>
      <c r="O676" s="412">
        <f>INT($I676*N676)</f>
        <v>0</v>
      </c>
      <c r="P676" s="411">
        <f>+J676+L676+N676</f>
        <v>154203.19999999998</v>
      </c>
      <c r="Q676" s="412">
        <f>K676+M676+O676</f>
        <v>0</v>
      </c>
      <c r="R676" s="412"/>
      <c r="S676" s="412"/>
      <c r="T676" s="412"/>
      <c r="U676" s="409" t="s">
        <v>0</v>
      </c>
      <c r="V676" s="617" t="str">
        <f>+IF(I676&lt;0,"ng","")</f>
        <v/>
      </c>
      <c r="W676" s="617"/>
    </row>
    <row r="677" spans="1:23" ht="24" customHeight="1">
      <c r="A677" s="372" t="s">
        <v>4415</v>
      </c>
      <c r="B677" s="413" t="s">
        <v>0</v>
      </c>
      <c r="C677" s="413" t="s">
        <v>885</v>
      </c>
      <c r="D677" s="413" t="s">
        <v>41</v>
      </c>
      <c r="E677" s="414" t="s">
        <v>729</v>
      </c>
      <c r="F677" s="415">
        <v>8</v>
      </c>
      <c r="G677" s="415">
        <f>[5]내역서!F677</f>
        <v>8</v>
      </c>
      <c r="H677" s="415">
        <f t="shared" si="1136"/>
        <v>8</v>
      </c>
      <c r="I677" s="415">
        <f>내역서!F677</f>
        <v>0</v>
      </c>
      <c r="J677" s="416">
        <v>17724.8</v>
      </c>
      <c r="K677" s="417">
        <f t="shared" si="1137"/>
        <v>0</v>
      </c>
      <c r="L677" s="416">
        <v>136478.39999999999</v>
      </c>
      <c r="M677" s="417">
        <f t="shared" si="1138"/>
        <v>0</v>
      </c>
      <c r="N677" s="416">
        <v>0</v>
      </c>
      <c r="O677" s="417">
        <f t="shared" si="1139"/>
        <v>0</v>
      </c>
      <c r="P677" s="416">
        <f t="shared" si="1140"/>
        <v>154203.19999999998</v>
      </c>
      <c r="Q677" s="417">
        <f t="shared" si="1117"/>
        <v>0</v>
      </c>
      <c r="R677" s="417">
        <f t="shared" ref="R677" si="1168">I677-I676</f>
        <v>0</v>
      </c>
      <c r="S677" s="417">
        <f t="shared" ref="S677:T677" si="1169">P677-P676</f>
        <v>0</v>
      </c>
      <c r="T677" s="417">
        <f t="shared" si="1169"/>
        <v>0</v>
      </c>
      <c r="U677" s="414"/>
      <c r="V677" s="619" t="str">
        <f t="shared" ref="V677" si="1170">+IF(I677&lt;0,"ng","")</f>
        <v/>
      </c>
      <c r="W677" s="619"/>
    </row>
    <row r="678" spans="1:23" s="401" customFormat="1" ht="24" customHeight="1">
      <c r="A678" s="366" t="s">
        <v>4422</v>
      </c>
      <c r="B678" s="408" t="s">
        <v>0</v>
      </c>
      <c r="C678" s="408" t="s">
        <v>2413</v>
      </c>
      <c r="D678" s="408" t="s">
        <v>42</v>
      </c>
      <c r="E678" s="409" t="s">
        <v>1860</v>
      </c>
      <c r="F678" s="410">
        <v>25</v>
      </c>
      <c r="G678" s="410">
        <f>[5]내역서!F678</f>
        <v>25</v>
      </c>
      <c r="H678" s="410">
        <f>G678</f>
        <v>25</v>
      </c>
      <c r="I678" s="410">
        <f>내역서!F678</f>
        <v>0</v>
      </c>
      <c r="J678" s="411">
        <v>42306.1</v>
      </c>
      <c r="K678" s="412">
        <f>INT($I678*J678)</f>
        <v>0</v>
      </c>
      <c r="L678" s="411">
        <v>23761.599999999999</v>
      </c>
      <c r="M678" s="412">
        <f>INT($I678*L678)</f>
        <v>0</v>
      </c>
      <c r="N678" s="411">
        <v>0</v>
      </c>
      <c r="O678" s="412">
        <f>INT($I678*N678)</f>
        <v>0</v>
      </c>
      <c r="P678" s="411">
        <f>+J678+L678+N678</f>
        <v>66067.7</v>
      </c>
      <c r="Q678" s="412">
        <f>K678+M678+O678</f>
        <v>0</v>
      </c>
      <c r="R678" s="412"/>
      <c r="S678" s="412"/>
      <c r="T678" s="412"/>
      <c r="U678" s="409" t="s">
        <v>0</v>
      </c>
      <c r="V678" s="617" t="str">
        <f>+IF(I678&lt;0,"ng","")</f>
        <v/>
      </c>
      <c r="W678" s="617"/>
    </row>
    <row r="679" spans="1:23" ht="24" customHeight="1">
      <c r="A679" s="372" t="s">
        <v>4423</v>
      </c>
      <c r="B679" s="413" t="s">
        <v>0</v>
      </c>
      <c r="C679" s="413" t="s">
        <v>886</v>
      </c>
      <c r="D679" s="413" t="s">
        <v>42</v>
      </c>
      <c r="E679" s="414" t="s">
        <v>729</v>
      </c>
      <c r="F679" s="415">
        <v>25</v>
      </c>
      <c r="G679" s="415">
        <f>[5]내역서!F679</f>
        <v>25</v>
      </c>
      <c r="H679" s="415">
        <f t="shared" si="1136"/>
        <v>25</v>
      </c>
      <c r="I679" s="415">
        <f>내역서!F679</f>
        <v>0</v>
      </c>
      <c r="J679" s="416">
        <v>42306.1</v>
      </c>
      <c r="K679" s="417">
        <f t="shared" si="1137"/>
        <v>0</v>
      </c>
      <c r="L679" s="416">
        <v>23761.599999999999</v>
      </c>
      <c r="M679" s="417">
        <f t="shared" si="1138"/>
        <v>0</v>
      </c>
      <c r="N679" s="416">
        <v>0</v>
      </c>
      <c r="O679" s="417">
        <f t="shared" si="1139"/>
        <v>0</v>
      </c>
      <c r="P679" s="416">
        <f t="shared" si="1140"/>
        <v>66067.7</v>
      </c>
      <c r="Q679" s="417">
        <f t="shared" si="1117"/>
        <v>0</v>
      </c>
      <c r="R679" s="417">
        <f t="shared" ref="R679" si="1171">I679-I678</f>
        <v>0</v>
      </c>
      <c r="S679" s="417">
        <f t="shared" ref="S679:T679" si="1172">P679-P678</f>
        <v>0</v>
      </c>
      <c r="T679" s="417">
        <f t="shared" si="1172"/>
        <v>0</v>
      </c>
      <c r="U679" s="414"/>
      <c r="V679" s="619" t="str">
        <f t="shared" ref="V679" si="1173">+IF(I679&lt;0,"ng","")</f>
        <v/>
      </c>
      <c r="W679" s="619"/>
    </row>
    <row r="680" spans="1:23" s="401" customFormat="1" ht="24" hidden="1" customHeight="1">
      <c r="A680" s="366" t="s">
        <v>4416</v>
      </c>
      <c r="B680" s="408" t="s">
        <v>0</v>
      </c>
      <c r="C680" s="408" t="s">
        <v>2414</v>
      </c>
      <c r="D680" s="408" t="s">
        <v>2415</v>
      </c>
      <c r="E680" s="409" t="s">
        <v>1860</v>
      </c>
      <c r="F680" s="410">
        <v>25</v>
      </c>
      <c r="G680" s="410">
        <f>[5]내역서!F680</f>
        <v>25</v>
      </c>
      <c r="H680" s="410">
        <f>G680</f>
        <v>25</v>
      </c>
      <c r="I680" s="410">
        <f>내역서!F680</f>
        <v>0</v>
      </c>
      <c r="J680" s="411">
        <v>77.099999999999994</v>
      </c>
      <c r="K680" s="412">
        <f>INT($I680*J680)</f>
        <v>0</v>
      </c>
      <c r="L680" s="411">
        <v>712.8</v>
      </c>
      <c r="M680" s="412">
        <f>INT($I680*L680)</f>
        <v>0</v>
      </c>
      <c r="N680" s="411">
        <v>0</v>
      </c>
      <c r="O680" s="412">
        <f>INT($I680*N680)</f>
        <v>0</v>
      </c>
      <c r="P680" s="411">
        <f>+J680+L680+N680</f>
        <v>789.9</v>
      </c>
      <c r="Q680" s="412">
        <f>K680+M680+O680</f>
        <v>0</v>
      </c>
      <c r="R680" s="412"/>
      <c r="S680" s="412"/>
      <c r="T680" s="412"/>
      <c r="U680" s="409" t="s">
        <v>0</v>
      </c>
      <c r="V680" s="617" t="str">
        <f>+IF(I680&lt;0,"ng","")</f>
        <v/>
      </c>
      <c r="W680" s="617"/>
    </row>
    <row r="681" spans="1:23" ht="24" hidden="1" customHeight="1">
      <c r="A681" s="372" t="s">
        <v>4415</v>
      </c>
      <c r="B681" s="413" t="s">
        <v>0</v>
      </c>
      <c r="C681" s="413" t="s">
        <v>887</v>
      </c>
      <c r="D681" s="413" t="s">
        <v>888</v>
      </c>
      <c r="E681" s="414" t="s">
        <v>729</v>
      </c>
      <c r="F681" s="415">
        <v>25</v>
      </c>
      <c r="G681" s="415">
        <f>[5]내역서!F681</f>
        <v>25</v>
      </c>
      <c r="H681" s="415">
        <f t="shared" si="1136"/>
        <v>25</v>
      </c>
      <c r="I681" s="415">
        <f>내역서!F681</f>
        <v>0</v>
      </c>
      <c r="J681" s="416">
        <v>77.099999999999994</v>
      </c>
      <c r="K681" s="417">
        <f t="shared" si="1137"/>
        <v>0</v>
      </c>
      <c r="L681" s="416">
        <v>712.8</v>
      </c>
      <c r="M681" s="417">
        <f t="shared" si="1138"/>
        <v>0</v>
      </c>
      <c r="N681" s="416">
        <v>0</v>
      </c>
      <c r="O681" s="417">
        <f t="shared" si="1139"/>
        <v>0</v>
      </c>
      <c r="P681" s="416">
        <f t="shared" si="1140"/>
        <v>789.9</v>
      </c>
      <c r="Q681" s="417">
        <f t="shared" si="1117"/>
        <v>0</v>
      </c>
      <c r="R681" s="417">
        <f t="shared" ref="R681" si="1174">I681-I680</f>
        <v>0</v>
      </c>
      <c r="S681" s="417">
        <f t="shared" ref="S681:T681" si="1175">P681-P680</f>
        <v>0</v>
      </c>
      <c r="T681" s="417">
        <f t="shared" si="1175"/>
        <v>0</v>
      </c>
      <c r="U681" s="414"/>
      <c r="V681" s="619" t="str">
        <f t="shared" ref="V681" si="1176">+IF(I681&lt;0,"ng","")</f>
        <v/>
      </c>
      <c r="W681" s="619"/>
    </row>
    <row r="682" spans="1:23" s="401" customFormat="1" ht="24" customHeight="1">
      <c r="A682" s="366" t="s">
        <v>2055</v>
      </c>
      <c r="B682" s="436" t="s">
        <v>2416</v>
      </c>
      <c r="C682" s="436" t="s">
        <v>2139</v>
      </c>
      <c r="D682" s="436" t="s">
        <v>0</v>
      </c>
      <c r="E682" s="437" t="s">
        <v>0</v>
      </c>
      <c r="F682" s="438">
        <v>0</v>
      </c>
      <c r="G682" s="438">
        <f>[5]내역서!F682</f>
        <v>0</v>
      </c>
      <c r="H682" s="438">
        <v>0</v>
      </c>
      <c r="I682" s="438">
        <f>내역서!F682</f>
        <v>0</v>
      </c>
      <c r="J682" s="439"/>
      <c r="K682" s="440">
        <f>SUMIF($A$684:$A$707,"당초",K684:K707)</f>
        <v>0</v>
      </c>
      <c r="L682" s="439"/>
      <c r="M682" s="440">
        <f>SUMIF($A$684:$A$707,"당초",M684:M707)</f>
        <v>0</v>
      </c>
      <c r="N682" s="439"/>
      <c r="O682" s="440">
        <f>SUMIF($A$684:$A$707,"당초",O684:O707)</f>
        <v>0</v>
      </c>
      <c r="P682" s="438"/>
      <c r="Q682" s="440">
        <f>K682+M682+O682</f>
        <v>0</v>
      </c>
      <c r="R682" s="440"/>
      <c r="S682" s="440"/>
      <c r="T682" s="440"/>
      <c r="U682" s="441" t="s">
        <v>0</v>
      </c>
      <c r="V682" s="617" t="str">
        <f>+IF(I682&lt;0,"ng","")</f>
        <v/>
      </c>
      <c r="W682" s="617"/>
    </row>
    <row r="683" spans="1:23" ht="24" customHeight="1">
      <c r="A683" s="372" t="s">
        <v>2072</v>
      </c>
      <c r="B683" s="442" t="s">
        <v>1789</v>
      </c>
      <c r="C683" s="442" t="s">
        <v>686</v>
      </c>
      <c r="D683" s="442" t="s">
        <v>0</v>
      </c>
      <c r="E683" s="443" t="s">
        <v>0</v>
      </c>
      <c r="F683" s="444">
        <v>0</v>
      </c>
      <c r="G683" s="444">
        <f>[5]내역서!F683</f>
        <v>0</v>
      </c>
      <c r="H683" s="444">
        <v>0</v>
      </c>
      <c r="I683" s="444">
        <f>내역서!F683</f>
        <v>0</v>
      </c>
      <c r="J683" s="445"/>
      <c r="K683" s="446">
        <f>SUMIF($A$684:$A$707,"변경",K684:K707)</f>
        <v>0</v>
      </c>
      <c r="L683" s="445"/>
      <c r="M683" s="446">
        <f>SUMIF($A$684:$A$707,"변경",M684:M707)</f>
        <v>0</v>
      </c>
      <c r="N683" s="445"/>
      <c r="O683" s="446">
        <f>SUMIF($A$684:$A$707,"변경",O684:O707)</f>
        <v>0</v>
      </c>
      <c r="P683" s="444"/>
      <c r="Q683" s="446">
        <f t="shared" si="1117"/>
        <v>0</v>
      </c>
      <c r="R683" s="446">
        <f t="shared" ref="R683" si="1177">I683-I682</f>
        <v>0</v>
      </c>
      <c r="S683" s="446">
        <f t="shared" ref="S683:T683" si="1178">P683-P682</f>
        <v>0</v>
      </c>
      <c r="T683" s="446">
        <f t="shared" si="1178"/>
        <v>0</v>
      </c>
      <c r="U683" s="447"/>
      <c r="V683" s="619" t="str">
        <f t="shared" ref="V683" si="1179">+IF(I683&lt;0,"ng","")</f>
        <v/>
      </c>
      <c r="W683" s="619"/>
    </row>
    <row r="684" spans="1:23" s="401" customFormat="1" ht="24" customHeight="1">
      <c r="A684" s="366" t="s">
        <v>4416</v>
      </c>
      <c r="B684" s="408" t="s">
        <v>0</v>
      </c>
      <c r="C684" s="408" t="s">
        <v>2417</v>
      </c>
      <c r="D684" s="408" t="s">
        <v>2418</v>
      </c>
      <c r="E684" s="409" t="s">
        <v>615</v>
      </c>
      <c r="F684" s="410">
        <v>0.6</v>
      </c>
      <c r="G684" s="410">
        <f>[5]내역서!F684</f>
        <v>0.6</v>
      </c>
      <c r="H684" s="410">
        <f>G684</f>
        <v>0.6</v>
      </c>
      <c r="I684" s="410">
        <f>내역서!F684</f>
        <v>0</v>
      </c>
      <c r="J684" s="411">
        <v>4290.1000000000004</v>
      </c>
      <c r="K684" s="412">
        <f>INT($I684*J684)</f>
        <v>0</v>
      </c>
      <c r="L684" s="411">
        <v>34510.199999999997</v>
      </c>
      <c r="M684" s="412">
        <f>INT($I684*L684)</f>
        <v>0</v>
      </c>
      <c r="N684" s="411">
        <v>4337</v>
      </c>
      <c r="O684" s="412">
        <f>INT($I684*N684)</f>
        <v>0</v>
      </c>
      <c r="P684" s="411">
        <f>+J684+L684+N684</f>
        <v>43137.299999999996</v>
      </c>
      <c r="Q684" s="412">
        <f>K684+M684+O684</f>
        <v>0</v>
      </c>
      <c r="R684" s="412"/>
      <c r="S684" s="412"/>
      <c r="T684" s="412"/>
      <c r="U684" s="409" t="s">
        <v>0</v>
      </c>
      <c r="V684" s="617" t="str">
        <f>+IF(I684&lt;0,"ng","")</f>
        <v/>
      </c>
      <c r="W684" s="617"/>
    </row>
    <row r="685" spans="1:23" ht="24" customHeight="1">
      <c r="A685" s="372" t="s">
        <v>4424</v>
      </c>
      <c r="B685" s="413" t="s">
        <v>0</v>
      </c>
      <c r="C685" s="413" t="s">
        <v>889</v>
      </c>
      <c r="D685" s="413" t="s">
        <v>890</v>
      </c>
      <c r="E685" s="414" t="s">
        <v>651</v>
      </c>
      <c r="F685" s="415">
        <v>0.6</v>
      </c>
      <c r="G685" s="415">
        <f>[5]내역서!F685</f>
        <v>0.6</v>
      </c>
      <c r="H685" s="415">
        <f t="shared" ref="H685:H707" si="1180">G685</f>
        <v>0.6</v>
      </c>
      <c r="I685" s="415">
        <f>내역서!F685</f>
        <v>0</v>
      </c>
      <c r="J685" s="416">
        <v>4290.1000000000004</v>
      </c>
      <c r="K685" s="417">
        <f t="shared" ref="K685:K707" si="1181">INT($I685*J685)</f>
        <v>0</v>
      </c>
      <c r="L685" s="416">
        <v>34510.199999999997</v>
      </c>
      <c r="M685" s="417">
        <f t="shared" ref="M685:M707" si="1182">INT($I685*L685)</f>
        <v>0</v>
      </c>
      <c r="N685" s="416">
        <v>4337</v>
      </c>
      <c r="O685" s="417">
        <f t="shared" ref="O685:O707" si="1183">INT($I685*N685)</f>
        <v>0</v>
      </c>
      <c r="P685" s="416">
        <f t="shared" ref="P685:P707" si="1184">+J685+L685+N685</f>
        <v>43137.299999999996</v>
      </c>
      <c r="Q685" s="417">
        <f t="shared" si="1117"/>
        <v>0</v>
      </c>
      <c r="R685" s="417">
        <f t="shared" ref="R685" si="1185">I685-I684</f>
        <v>0</v>
      </c>
      <c r="S685" s="417">
        <f t="shared" ref="S685:T685" si="1186">P685-P684</f>
        <v>0</v>
      </c>
      <c r="T685" s="417">
        <f t="shared" si="1186"/>
        <v>0</v>
      </c>
      <c r="U685" s="414"/>
      <c r="V685" s="619" t="str">
        <f t="shared" ref="V685" si="1187">+IF(I685&lt;0,"ng","")</f>
        <v/>
      </c>
      <c r="W685" s="619"/>
    </row>
    <row r="686" spans="1:23" s="401" customFormat="1" ht="24" customHeight="1">
      <c r="A686" s="366" t="s">
        <v>2055</v>
      </c>
      <c r="B686" s="408" t="s">
        <v>0</v>
      </c>
      <c r="C686" s="408" t="s">
        <v>2419</v>
      </c>
      <c r="D686" s="408" t="s">
        <v>2420</v>
      </c>
      <c r="E686" s="409" t="s">
        <v>2104</v>
      </c>
      <c r="F686" s="410">
        <v>4</v>
      </c>
      <c r="G686" s="410">
        <f>[5]내역서!F686</f>
        <v>4</v>
      </c>
      <c r="H686" s="410">
        <f>G686</f>
        <v>4</v>
      </c>
      <c r="I686" s="410">
        <f>내역서!F686</f>
        <v>0</v>
      </c>
      <c r="J686" s="411">
        <v>24297.5</v>
      </c>
      <c r="K686" s="412">
        <f>INT($I686*J686)</f>
        <v>0</v>
      </c>
      <c r="L686" s="411">
        <v>69167.199999999997</v>
      </c>
      <c r="M686" s="412">
        <f>INT($I686*L686)</f>
        <v>0</v>
      </c>
      <c r="N686" s="411">
        <v>0</v>
      </c>
      <c r="O686" s="412">
        <f>INT($I686*N686)</f>
        <v>0</v>
      </c>
      <c r="P686" s="411">
        <f>+J686+L686+N686</f>
        <v>93464.7</v>
      </c>
      <c r="Q686" s="412">
        <f>K686+M686+O686</f>
        <v>0</v>
      </c>
      <c r="R686" s="412"/>
      <c r="S686" s="412"/>
      <c r="T686" s="412"/>
      <c r="U686" s="409" t="s">
        <v>0</v>
      </c>
      <c r="V686" s="617" t="str">
        <f>+IF(I686&lt;0,"ng","")</f>
        <v/>
      </c>
      <c r="W686" s="617"/>
    </row>
    <row r="687" spans="1:23" ht="24" customHeight="1">
      <c r="A687" s="372" t="s">
        <v>2072</v>
      </c>
      <c r="B687" s="413" t="s">
        <v>0</v>
      </c>
      <c r="C687" s="413" t="s">
        <v>891</v>
      </c>
      <c r="D687" s="413" t="s">
        <v>892</v>
      </c>
      <c r="E687" s="414" t="s">
        <v>671</v>
      </c>
      <c r="F687" s="415">
        <v>4</v>
      </c>
      <c r="G687" s="415">
        <f>[5]내역서!F687</f>
        <v>4</v>
      </c>
      <c r="H687" s="415">
        <f t="shared" si="1180"/>
        <v>4</v>
      </c>
      <c r="I687" s="415">
        <f>내역서!F687</f>
        <v>0</v>
      </c>
      <c r="J687" s="416">
        <v>24297.5</v>
      </c>
      <c r="K687" s="417">
        <f t="shared" si="1181"/>
        <v>0</v>
      </c>
      <c r="L687" s="416">
        <v>69167.199999999997</v>
      </c>
      <c r="M687" s="417">
        <f t="shared" si="1182"/>
        <v>0</v>
      </c>
      <c r="N687" s="416">
        <v>0</v>
      </c>
      <c r="O687" s="417">
        <f t="shared" si="1183"/>
        <v>0</v>
      </c>
      <c r="P687" s="416">
        <f t="shared" si="1184"/>
        <v>93464.7</v>
      </c>
      <c r="Q687" s="417">
        <f t="shared" si="1117"/>
        <v>0</v>
      </c>
      <c r="R687" s="417">
        <f t="shared" ref="R687" si="1188">I687-I686</f>
        <v>0</v>
      </c>
      <c r="S687" s="417">
        <f t="shared" ref="S687:T687" si="1189">P687-P686</f>
        <v>0</v>
      </c>
      <c r="T687" s="417">
        <f t="shared" si="1189"/>
        <v>0</v>
      </c>
      <c r="U687" s="414"/>
      <c r="V687" s="619" t="str">
        <f t="shared" ref="V687" si="1190">+IF(I687&lt;0,"ng","")</f>
        <v/>
      </c>
      <c r="W687" s="619"/>
    </row>
    <row r="688" spans="1:23" s="401" customFormat="1" ht="24" customHeight="1">
      <c r="A688" s="366" t="s">
        <v>2055</v>
      </c>
      <c r="B688" s="408" t="s">
        <v>0</v>
      </c>
      <c r="C688" s="408" t="s">
        <v>2422</v>
      </c>
      <c r="D688" s="408" t="s">
        <v>2423</v>
      </c>
      <c r="E688" s="409" t="s">
        <v>2194</v>
      </c>
      <c r="F688" s="410">
        <v>4</v>
      </c>
      <c r="G688" s="410">
        <f>[5]내역서!F688</f>
        <v>4</v>
      </c>
      <c r="H688" s="410">
        <f>G688</f>
        <v>4</v>
      </c>
      <c r="I688" s="410">
        <f>내역서!F688</f>
        <v>0</v>
      </c>
      <c r="J688" s="411">
        <v>10802.6</v>
      </c>
      <c r="K688" s="412">
        <f>INT($I688*J688)</f>
        <v>0</v>
      </c>
      <c r="L688" s="411">
        <v>136814.39999999999</v>
      </c>
      <c r="M688" s="412">
        <f>INT($I688*L688)</f>
        <v>0</v>
      </c>
      <c r="N688" s="411">
        <v>31642.1</v>
      </c>
      <c r="O688" s="412">
        <f>INT($I688*N688)</f>
        <v>0</v>
      </c>
      <c r="P688" s="411">
        <f>+J688+L688+N688</f>
        <v>179259.1</v>
      </c>
      <c r="Q688" s="412">
        <f>K688+M688+O688</f>
        <v>0</v>
      </c>
      <c r="R688" s="412"/>
      <c r="S688" s="412"/>
      <c r="T688" s="412"/>
      <c r="U688" s="409" t="s">
        <v>0</v>
      </c>
      <c r="V688" s="617" t="str">
        <f>+IF(I688&lt;0,"ng","")</f>
        <v/>
      </c>
      <c r="W688" s="617"/>
    </row>
    <row r="689" spans="1:23" ht="24" customHeight="1">
      <c r="A689" s="372" t="s">
        <v>2072</v>
      </c>
      <c r="B689" s="413" t="s">
        <v>0</v>
      </c>
      <c r="C689" s="413" t="s">
        <v>893</v>
      </c>
      <c r="D689" s="413" t="s">
        <v>894</v>
      </c>
      <c r="E689" s="414" t="s">
        <v>738</v>
      </c>
      <c r="F689" s="415">
        <v>4</v>
      </c>
      <c r="G689" s="415">
        <f>[5]내역서!F689</f>
        <v>4</v>
      </c>
      <c r="H689" s="415">
        <f t="shared" si="1180"/>
        <v>4</v>
      </c>
      <c r="I689" s="415">
        <f>내역서!F689</f>
        <v>0</v>
      </c>
      <c r="J689" s="416">
        <v>10802.6</v>
      </c>
      <c r="K689" s="417">
        <f t="shared" si="1181"/>
        <v>0</v>
      </c>
      <c r="L689" s="416">
        <v>136814.39999999999</v>
      </c>
      <c r="M689" s="417">
        <f t="shared" si="1182"/>
        <v>0</v>
      </c>
      <c r="N689" s="416">
        <v>31642.1</v>
      </c>
      <c r="O689" s="417">
        <f t="shared" si="1183"/>
        <v>0</v>
      </c>
      <c r="P689" s="416">
        <f t="shared" si="1184"/>
        <v>179259.1</v>
      </c>
      <c r="Q689" s="417">
        <f t="shared" si="1117"/>
        <v>0</v>
      </c>
      <c r="R689" s="417">
        <f t="shared" ref="R689" si="1191">I689-I688</f>
        <v>0</v>
      </c>
      <c r="S689" s="417">
        <f t="shared" ref="S689:T689" si="1192">P689-P688</f>
        <v>0</v>
      </c>
      <c r="T689" s="417">
        <f t="shared" si="1192"/>
        <v>0</v>
      </c>
      <c r="U689" s="414"/>
      <c r="V689" s="619" t="str">
        <f t="shared" ref="V689" si="1193">+IF(I689&lt;0,"ng","")</f>
        <v/>
      </c>
      <c r="W689" s="619"/>
    </row>
    <row r="690" spans="1:23" s="401" customFormat="1" ht="24" customHeight="1">
      <c r="A690" s="366" t="s">
        <v>2055</v>
      </c>
      <c r="B690" s="408" t="s">
        <v>0</v>
      </c>
      <c r="C690" s="408" t="s">
        <v>2422</v>
      </c>
      <c r="D690" s="408" t="s">
        <v>2424</v>
      </c>
      <c r="E690" s="409" t="s">
        <v>2194</v>
      </c>
      <c r="F690" s="410">
        <v>1</v>
      </c>
      <c r="G690" s="410">
        <f>[5]내역서!F690</f>
        <v>1</v>
      </c>
      <c r="H690" s="410">
        <f>G690</f>
        <v>1</v>
      </c>
      <c r="I690" s="410">
        <f>내역서!F690</f>
        <v>0</v>
      </c>
      <c r="J690" s="411">
        <v>5532.8</v>
      </c>
      <c r="K690" s="412">
        <f>INT($I690*J690)</f>
        <v>0</v>
      </c>
      <c r="L690" s="411">
        <v>70883.199999999997</v>
      </c>
      <c r="M690" s="412">
        <f>INT($I690*L690)</f>
        <v>0</v>
      </c>
      <c r="N690" s="411">
        <v>16205.5</v>
      </c>
      <c r="O690" s="412">
        <f>INT($I690*N690)</f>
        <v>0</v>
      </c>
      <c r="P690" s="411">
        <f>+J690+L690+N690</f>
        <v>92621.5</v>
      </c>
      <c r="Q690" s="412">
        <f>K690+M690+O690</f>
        <v>0</v>
      </c>
      <c r="R690" s="412"/>
      <c r="S690" s="412"/>
      <c r="T690" s="412"/>
      <c r="U690" s="409" t="s">
        <v>0</v>
      </c>
      <c r="V690" s="617" t="str">
        <f>+IF(I690&lt;0,"ng","")</f>
        <v/>
      </c>
      <c r="W690" s="617"/>
    </row>
    <row r="691" spans="1:23" ht="24" customHeight="1">
      <c r="A691" s="372" t="s">
        <v>2072</v>
      </c>
      <c r="B691" s="413" t="s">
        <v>0</v>
      </c>
      <c r="C691" s="413" t="s">
        <v>893</v>
      </c>
      <c r="D691" s="413" t="s">
        <v>895</v>
      </c>
      <c r="E691" s="414" t="s">
        <v>738</v>
      </c>
      <c r="F691" s="415">
        <v>1</v>
      </c>
      <c r="G691" s="415">
        <f>[5]내역서!F691</f>
        <v>1</v>
      </c>
      <c r="H691" s="415">
        <f t="shared" si="1180"/>
        <v>1</v>
      </c>
      <c r="I691" s="415">
        <f>내역서!F691</f>
        <v>0</v>
      </c>
      <c r="J691" s="416">
        <v>5532.8</v>
      </c>
      <c r="K691" s="417">
        <f t="shared" si="1181"/>
        <v>0</v>
      </c>
      <c r="L691" s="416">
        <v>70883.199999999997</v>
      </c>
      <c r="M691" s="417">
        <f t="shared" si="1182"/>
        <v>0</v>
      </c>
      <c r="N691" s="416">
        <v>16205.5</v>
      </c>
      <c r="O691" s="417">
        <f t="shared" si="1183"/>
        <v>0</v>
      </c>
      <c r="P691" s="416">
        <f t="shared" si="1184"/>
        <v>92621.5</v>
      </c>
      <c r="Q691" s="417">
        <f t="shared" si="1117"/>
        <v>0</v>
      </c>
      <c r="R691" s="417">
        <f t="shared" ref="R691" si="1194">I691-I690</f>
        <v>0</v>
      </c>
      <c r="S691" s="417">
        <f t="shared" ref="S691:T691" si="1195">P691-P690</f>
        <v>0</v>
      </c>
      <c r="T691" s="417">
        <f t="shared" si="1195"/>
        <v>0</v>
      </c>
      <c r="U691" s="414"/>
      <c r="V691" s="619" t="str">
        <f t="shared" ref="V691" si="1196">+IF(I691&lt;0,"ng","")</f>
        <v/>
      </c>
      <c r="W691" s="619"/>
    </row>
    <row r="692" spans="1:23" s="401" customFormat="1" ht="24" customHeight="1">
      <c r="A692" s="366" t="s">
        <v>2055</v>
      </c>
      <c r="B692" s="408" t="s">
        <v>0</v>
      </c>
      <c r="C692" s="408" t="s">
        <v>2422</v>
      </c>
      <c r="D692" s="408" t="s">
        <v>2425</v>
      </c>
      <c r="E692" s="409" t="s">
        <v>2194</v>
      </c>
      <c r="F692" s="410">
        <v>5</v>
      </c>
      <c r="G692" s="410">
        <f>[5]내역서!F692</f>
        <v>5</v>
      </c>
      <c r="H692" s="410">
        <f>G692</f>
        <v>5</v>
      </c>
      <c r="I692" s="410">
        <f>내역서!F692</f>
        <v>0</v>
      </c>
      <c r="J692" s="411">
        <v>12699.8</v>
      </c>
      <c r="K692" s="412">
        <f>INT($I692*J692)</f>
        <v>0</v>
      </c>
      <c r="L692" s="411">
        <v>174481.6</v>
      </c>
      <c r="M692" s="412">
        <f>INT($I692*L692)</f>
        <v>0</v>
      </c>
      <c r="N692" s="411">
        <v>37198.9</v>
      </c>
      <c r="O692" s="412">
        <f>INT($I692*N692)</f>
        <v>0</v>
      </c>
      <c r="P692" s="411">
        <f>+J692+L692+N692</f>
        <v>224380.3</v>
      </c>
      <c r="Q692" s="412">
        <f>K692+M692+O692</f>
        <v>0</v>
      </c>
      <c r="R692" s="412"/>
      <c r="S692" s="412"/>
      <c r="T692" s="412"/>
      <c r="U692" s="409" t="s">
        <v>0</v>
      </c>
      <c r="V692" s="617" t="str">
        <f>+IF(I692&lt;0,"ng","")</f>
        <v/>
      </c>
      <c r="W692" s="617"/>
    </row>
    <row r="693" spans="1:23" ht="24" customHeight="1">
      <c r="A693" s="372" t="s">
        <v>4425</v>
      </c>
      <c r="B693" s="413" t="s">
        <v>0</v>
      </c>
      <c r="C693" s="413" t="s">
        <v>893</v>
      </c>
      <c r="D693" s="413" t="s">
        <v>896</v>
      </c>
      <c r="E693" s="414" t="s">
        <v>738</v>
      </c>
      <c r="F693" s="415">
        <v>5</v>
      </c>
      <c r="G693" s="415">
        <f>[5]내역서!F693</f>
        <v>5</v>
      </c>
      <c r="H693" s="415">
        <f t="shared" si="1180"/>
        <v>5</v>
      </c>
      <c r="I693" s="415">
        <f>내역서!F693</f>
        <v>0</v>
      </c>
      <c r="J693" s="416">
        <v>12699.8</v>
      </c>
      <c r="K693" s="417">
        <f t="shared" si="1181"/>
        <v>0</v>
      </c>
      <c r="L693" s="416">
        <v>174481.6</v>
      </c>
      <c r="M693" s="417">
        <f t="shared" si="1182"/>
        <v>0</v>
      </c>
      <c r="N693" s="416">
        <v>37198.9</v>
      </c>
      <c r="O693" s="417">
        <f t="shared" si="1183"/>
        <v>0</v>
      </c>
      <c r="P693" s="416">
        <f t="shared" si="1184"/>
        <v>224380.3</v>
      </c>
      <c r="Q693" s="417">
        <f t="shared" si="1117"/>
        <v>0</v>
      </c>
      <c r="R693" s="417">
        <f t="shared" ref="R693" si="1197">I693-I692</f>
        <v>0</v>
      </c>
      <c r="S693" s="417">
        <f t="shared" ref="S693:T693" si="1198">P693-P692</f>
        <v>0</v>
      </c>
      <c r="T693" s="417">
        <f t="shared" si="1198"/>
        <v>0</v>
      </c>
      <c r="U693" s="414"/>
      <c r="V693" s="619" t="str">
        <f t="shared" ref="V693" si="1199">+IF(I693&lt;0,"ng","")</f>
        <v/>
      </c>
      <c r="W693" s="619"/>
    </row>
    <row r="694" spans="1:23" s="401" customFormat="1" ht="24" customHeight="1">
      <c r="A694" s="366" t="s">
        <v>2055</v>
      </c>
      <c r="B694" s="408" t="s">
        <v>0</v>
      </c>
      <c r="C694" s="408" t="s">
        <v>2422</v>
      </c>
      <c r="D694" s="408" t="s">
        <v>2426</v>
      </c>
      <c r="E694" s="409" t="s">
        <v>2194</v>
      </c>
      <c r="F694" s="410">
        <v>10</v>
      </c>
      <c r="G694" s="410">
        <f>[5]내역서!F694</f>
        <v>10</v>
      </c>
      <c r="H694" s="410">
        <f>G694</f>
        <v>10</v>
      </c>
      <c r="I694" s="410">
        <f>내역서!F694</f>
        <v>0</v>
      </c>
      <c r="J694" s="411">
        <v>6469.3</v>
      </c>
      <c r="K694" s="412">
        <f>INT($I694*J694)</f>
        <v>0</v>
      </c>
      <c r="L694" s="411">
        <v>89122.4</v>
      </c>
      <c r="M694" s="412">
        <f>INT($I694*L694)</f>
        <v>0</v>
      </c>
      <c r="N694" s="411">
        <v>18949.5</v>
      </c>
      <c r="O694" s="412">
        <f>INT($I694*N694)</f>
        <v>0</v>
      </c>
      <c r="P694" s="411">
        <f>+J694+L694+N694</f>
        <v>114541.2</v>
      </c>
      <c r="Q694" s="412">
        <f>K694+M694+O694</f>
        <v>0</v>
      </c>
      <c r="R694" s="412"/>
      <c r="S694" s="412"/>
      <c r="T694" s="412"/>
      <c r="U694" s="409" t="s">
        <v>0</v>
      </c>
      <c r="V694" s="617" t="str">
        <f>+IF(I694&lt;0,"ng","")</f>
        <v/>
      </c>
      <c r="W694" s="617"/>
    </row>
    <row r="695" spans="1:23" ht="24" customHeight="1">
      <c r="A695" s="372" t="s">
        <v>2072</v>
      </c>
      <c r="B695" s="413" t="s">
        <v>0</v>
      </c>
      <c r="C695" s="413" t="s">
        <v>893</v>
      </c>
      <c r="D695" s="413" t="s">
        <v>897</v>
      </c>
      <c r="E695" s="414" t="s">
        <v>738</v>
      </c>
      <c r="F695" s="415">
        <v>10</v>
      </c>
      <c r="G695" s="415">
        <f>[5]내역서!F695</f>
        <v>10</v>
      </c>
      <c r="H695" s="415">
        <f t="shared" si="1180"/>
        <v>10</v>
      </c>
      <c r="I695" s="415">
        <f>내역서!F695</f>
        <v>0</v>
      </c>
      <c r="J695" s="416">
        <v>6469.3</v>
      </c>
      <c r="K695" s="417">
        <f t="shared" si="1181"/>
        <v>0</v>
      </c>
      <c r="L695" s="416">
        <v>89122.4</v>
      </c>
      <c r="M695" s="417">
        <f t="shared" si="1182"/>
        <v>0</v>
      </c>
      <c r="N695" s="416">
        <v>18949.5</v>
      </c>
      <c r="O695" s="417">
        <f t="shared" si="1183"/>
        <v>0</v>
      </c>
      <c r="P695" s="416">
        <f t="shared" si="1184"/>
        <v>114541.2</v>
      </c>
      <c r="Q695" s="417">
        <f t="shared" si="1117"/>
        <v>0</v>
      </c>
      <c r="R695" s="417">
        <f t="shared" ref="R695" si="1200">I695-I694</f>
        <v>0</v>
      </c>
      <c r="S695" s="417">
        <f t="shared" ref="S695:T695" si="1201">P695-P694</f>
        <v>0</v>
      </c>
      <c r="T695" s="417">
        <f t="shared" si="1201"/>
        <v>0</v>
      </c>
      <c r="U695" s="414"/>
      <c r="V695" s="619" t="str">
        <f t="shared" ref="V695" si="1202">+IF(I695&lt;0,"ng","")</f>
        <v/>
      </c>
      <c r="W695" s="619"/>
    </row>
    <row r="696" spans="1:23" s="401" customFormat="1" ht="24" customHeight="1">
      <c r="A696" s="366" t="s">
        <v>2055</v>
      </c>
      <c r="B696" s="408" t="s">
        <v>0</v>
      </c>
      <c r="C696" s="408" t="s">
        <v>2422</v>
      </c>
      <c r="D696" s="408" t="s">
        <v>2427</v>
      </c>
      <c r="E696" s="409" t="s">
        <v>2194</v>
      </c>
      <c r="F696" s="410">
        <v>1</v>
      </c>
      <c r="G696" s="410">
        <f>[5]내역서!F696</f>
        <v>1</v>
      </c>
      <c r="H696" s="410">
        <f>G696</f>
        <v>1</v>
      </c>
      <c r="I696" s="410">
        <f>내역서!F696</f>
        <v>0</v>
      </c>
      <c r="J696" s="411">
        <v>14529.1</v>
      </c>
      <c r="K696" s="412">
        <f>INT($I696*J696)</f>
        <v>0</v>
      </c>
      <c r="L696" s="411">
        <v>212954.4</v>
      </c>
      <c r="M696" s="412">
        <f>INT($I696*L696)</f>
        <v>0</v>
      </c>
      <c r="N696" s="411">
        <v>42558</v>
      </c>
      <c r="O696" s="412">
        <f>INT($I696*N696)</f>
        <v>0</v>
      </c>
      <c r="P696" s="411">
        <f>+J696+L696+N696</f>
        <v>270041.5</v>
      </c>
      <c r="Q696" s="412">
        <f>K696+M696+O696</f>
        <v>0</v>
      </c>
      <c r="R696" s="412"/>
      <c r="S696" s="412"/>
      <c r="T696" s="412"/>
      <c r="U696" s="409" t="s">
        <v>0</v>
      </c>
      <c r="V696" s="617" t="str">
        <f>+IF(I696&lt;0,"ng","")</f>
        <v/>
      </c>
      <c r="W696" s="617"/>
    </row>
    <row r="697" spans="1:23" ht="24" customHeight="1">
      <c r="A697" s="372" t="s">
        <v>4298</v>
      </c>
      <c r="B697" s="413" t="s">
        <v>0</v>
      </c>
      <c r="C697" s="413" t="s">
        <v>893</v>
      </c>
      <c r="D697" s="413" t="s">
        <v>898</v>
      </c>
      <c r="E697" s="414" t="s">
        <v>738</v>
      </c>
      <c r="F697" s="415">
        <v>1</v>
      </c>
      <c r="G697" s="415">
        <f>[5]내역서!F697</f>
        <v>1</v>
      </c>
      <c r="H697" s="415">
        <f t="shared" si="1180"/>
        <v>1</v>
      </c>
      <c r="I697" s="415">
        <f>내역서!F697</f>
        <v>0</v>
      </c>
      <c r="J697" s="416">
        <v>14529.1</v>
      </c>
      <c r="K697" s="417">
        <f t="shared" si="1181"/>
        <v>0</v>
      </c>
      <c r="L697" s="416">
        <v>212954.4</v>
      </c>
      <c r="M697" s="417">
        <f t="shared" si="1182"/>
        <v>0</v>
      </c>
      <c r="N697" s="416">
        <v>42558</v>
      </c>
      <c r="O697" s="417">
        <f t="shared" si="1183"/>
        <v>0</v>
      </c>
      <c r="P697" s="416">
        <f t="shared" si="1184"/>
        <v>270041.5</v>
      </c>
      <c r="Q697" s="417">
        <f t="shared" si="1117"/>
        <v>0</v>
      </c>
      <c r="R697" s="417">
        <f t="shared" ref="R697" si="1203">I697-I696</f>
        <v>0</v>
      </c>
      <c r="S697" s="417">
        <f t="shared" ref="S697:T697" si="1204">P697-P696</f>
        <v>0</v>
      </c>
      <c r="T697" s="417">
        <f t="shared" si="1204"/>
        <v>0</v>
      </c>
      <c r="U697" s="414"/>
      <c r="V697" s="619" t="str">
        <f t="shared" ref="V697" si="1205">+IF(I697&lt;0,"ng","")</f>
        <v/>
      </c>
      <c r="W697" s="619"/>
    </row>
    <row r="698" spans="1:23" s="401" customFormat="1" ht="24" customHeight="1">
      <c r="A698" s="366" t="s">
        <v>2055</v>
      </c>
      <c r="B698" s="408" t="s">
        <v>0</v>
      </c>
      <c r="C698" s="408" t="s">
        <v>2422</v>
      </c>
      <c r="D698" s="408" t="s">
        <v>2429</v>
      </c>
      <c r="E698" s="409" t="s">
        <v>2194</v>
      </c>
      <c r="F698" s="410">
        <v>1</v>
      </c>
      <c r="G698" s="410">
        <f>[5]내역서!F698</f>
        <v>1</v>
      </c>
      <c r="H698" s="410">
        <f>G698</f>
        <v>1</v>
      </c>
      <c r="I698" s="410">
        <f>내역서!F698</f>
        <v>0</v>
      </c>
      <c r="J698" s="411">
        <v>7428.9</v>
      </c>
      <c r="K698" s="412">
        <f>INT($I698*J698)</f>
        <v>0</v>
      </c>
      <c r="L698" s="411">
        <v>108550.39999999999</v>
      </c>
      <c r="M698" s="412">
        <f>INT($I698*L698)</f>
        <v>0</v>
      </c>
      <c r="N698" s="411">
        <v>21762.5</v>
      </c>
      <c r="O698" s="412">
        <f>INT($I698*N698)</f>
        <v>0</v>
      </c>
      <c r="P698" s="411">
        <f>+J698+L698+N698</f>
        <v>137741.79999999999</v>
      </c>
      <c r="Q698" s="412">
        <f>K698+M698+O698</f>
        <v>0</v>
      </c>
      <c r="R698" s="412"/>
      <c r="S698" s="412"/>
      <c r="T698" s="412"/>
      <c r="U698" s="409" t="s">
        <v>0</v>
      </c>
      <c r="V698" s="617" t="str">
        <f>+IF(I698&lt;0,"ng","")</f>
        <v/>
      </c>
      <c r="W698" s="617"/>
    </row>
    <row r="699" spans="1:23" ht="24" customHeight="1">
      <c r="A699" s="372" t="s">
        <v>4298</v>
      </c>
      <c r="B699" s="413" t="s">
        <v>0</v>
      </c>
      <c r="C699" s="413" t="s">
        <v>893</v>
      </c>
      <c r="D699" s="413" t="s">
        <v>899</v>
      </c>
      <c r="E699" s="414" t="s">
        <v>738</v>
      </c>
      <c r="F699" s="415">
        <v>1</v>
      </c>
      <c r="G699" s="415">
        <f>[5]내역서!F699</f>
        <v>1</v>
      </c>
      <c r="H699" s="415">
        <f t="shared" si="1180"/>
        <v>1</v>
      </c>
      <c r="I699" s="415">
        <f>내역서!F699</f>
        <v>0</v>
      </c>
      <c r="J699" s="416">
        <v>7428.9</v>
      </c>
      <c r="K699" s="417">
        <f t="shared" si="1181"/>
        <v>0</v>
      </c>
      <c r="L699" s="416">
        <v>108550.39999999999</v>
      </c>
      <c r="M699" s="417">
        <f t="shared" si="1182"/>
        <v>0</v>
      </c>
      <c r="N699" s="416">
        <v>21762.5</v>
      </c>
      <c r="O699" s="417">
        <f t="shared" si="1183"/>
        <v>0</v>
      </c>
      <c r="P699" s="416">
        <f t="shared" si="1184"/>
        <v>137741.79999999999</v>
      </c>
      <c r="Q699" s="417">
        <f t="shared" si="1117"/>
        <v>0</v>
      </c>
      <c r="R699" s="417">
        <f t="shared" ref="R699" si="1206">I699-I698</f>
        <v>0</v>
      </c>
      <c r="S699" s="417">
        <f t="shared" ref="S699:T699" si="1207">P699-P698</f>
        <v>0</v>
      </c>
      <c r="T699" s="417">
        <f t="shared" si="1207"/>
        <v>0</v>
      </c>
      <c r="U699" s="414"/>
      <c r="V699" s="619" t="str">
        <f t="shared" ref="V699" si="1208">+IF(I699&lt;0,"ng","")</f>
        <v/>
      </c>
      <c r="W699" s="619"/>
    </row>
    <row r="700" spans="1:23" s="401" customFormat="1" ht="24" customHeight="1">
      <c r="A700" s="366" t="s">
        <v>4426</v>
      </c>
      <c r="B700" s="408" t="s">
        <v>0</v>
      </c>
      <c r="C700" s="408" t="s">
        <v>2380</v>
      </c>
      <c r="D700" s="408" t="s">
        <v>2381</v>
      </c>
      <c r="E700" s="409" t="s">
        <v>2382</v>
      </c>
      <c r="F700" s="410">
        <v>10</v>
      </c>
      <c r="G700" s="410">
        <f>[5]내역서!F700</f>
        <v>10</v>
      </c>
      <c r="H700" s="410">
        <f>G700</f>
        <v>10</v>
      </c>
      <c r="I700" s="410">
        <f>내역서!F704</f>
        <v>0</v>
      </c>
      <c r="J700" s="411">
        <v>0</v>
      </c>
      <c r="K700" s="412">
        <f>INT($I700*J700)</f>
        <v>0</v>
      </c>
      <c r="L700" s="411">
        <v>38376</v>
      </c>
      <c r="M700" s="412">
        <f>INT($I700*L700)</f>
        <v>0</v>
      </c>
      <c r="N700" s="411">
        <v>0</v>
      </c>
      <c r="O700" s="412">
        <f>INT($I700*N700)</f>
        <v>0</v>
      </c>
      <c r="P700" s="411">
        <f>+J700+L700+N700</f>
        <v>38376</v>
      </c>
      <c r="Q700" s="412">
        <f>K700+M700+O700</f>
        <v>0</v>
      </c>
      <c r="R700" s="412"/>
      <c r="S700" s="412"/>
      <c r="T700" s="412"/>
      <c r="U700" s="409" t="s">
        <v>0</v>
      </c>
      <c r="V700" s="617" t="str">
        <f>+IF(I700&lt;0,"ng","")</f>
        <v/>
      </c>
      <c r="W700" s="617"/>
    </row>
    <row r="701" spans="1:23" ht="24" customHeight="1">
      <c r="A701" s="372" t="s">
        <v>4427</v>
      </c>
      <c r="B701" s="413" t="s">
        <v>0</v>
      </c>
      <c r="C701" s="413" t="s">
        <v>857</v>
      </c>
      <c r="D701" s="413" t="s">
        <v>858</v>
      </c>
      <c r="E701" s="414" t="s">
        <v>859</v>
      </c>
      <c r="F701" s="415">
        <v>10</v>
      </c>
      <c r="G701" s="415">
        <f>[5]내역서!F701</f>
        <v>10</v>
      </c>
      <c r="H701" s="415">
        <f t="shared" si="1180"/>
        <v>10</v>
      </c>
      <c r="I701" s="415">
        <f>내역서!F705</f>
        <v>0</v>
      </c>
      <c r="J701" s="416">
        <v>0</v>
      </c>
      <c r="K701" s="417">
        <f t="shared" si="1181"/>
        <v>0</v>
      </c>
      <c r="L701" s="416">
        <v>38376</v>
      </c>
      <c r="M701" s="417">
        <f t="shared" si="1182"/>
        <v>0</v>
      </c>
      <c r="N701" s="416">
        <v>0</v>
      </c>
      <c r="O701" s="417">
        <f t="shared" si="1183"/>
        <v>0</v>
      </c>
      <c r="P701" s="416">
        <f t="shared" si="1184"/>
        <v>38376</v>
      </c>
      <c r="Q701" s="417">
        <f t="shared" si="1117"/>
        <v>0</v>
      </c>
      <c r="R701" s="417">
        <f t="shared" ref="R701" si="1209">I701-I700</f>
        <v>0</v>
      </c>
      <c r="S701" s="417">
        <f t="shared" ref="S701:T701" si="1210">P701-P700</f>
        <v>0</v>
      </c>
      <c r="T701" s="417">
        <f t="shared" si="1210"/>
        <v>0</v>
      </c>
      <c r="U701" s="414"/>
      <c r="V701" s="619" t="str">
        <f t="shared" ref="V701" si="1211">+IF(I701&lt;0,"ng","")</f>
        <v/>
      </c>
      <c r="W701" s="619"/>
    </row>
    <row r="702" spans="1:23" s="401" customFormat="1" ht="24" customHeight="1">
      <c r="A702" s="366" t="s">
        <v>4428</v>
      </c>
      <c r="B702" s="408" t="s">
        <v>0</v>
      </c>
      <c r="C702" s="408" t="s">
        <v>2430</v>
      </c>
      <c r="D702" s="408" t="s">
        <v>43</v>
      </c>
      <c r="E702" s="409" t="s">
        <v>1860</v>
      </c>
      <c r="F702" s="410">
        <v>73</v>
      </c>
      <c r="G702" s="410">
        <f>[5]내역서!F702</f>
        <v>73</v>
      </c>
      <c r="H702" s="410">
        <f>G702</f>
        <v>73</v>
      </c>
      <c r="I702" s="410">
        <f>내역서!F706</f>
        <v>0</v>
      </c>
      <c r="J702" s="411">
        <v>3683.2</v>
      </c>
      <c r="K702" s="412">
        <f>INT($I702*J702)</f>
        <v>0</v>
      </c>
      <c r="L702" s="411">
        <v>3099.2</v>
      </c>
      <c r="M702" s="412">
        <f>INT($I702*L702)</f>
        <v>0</v>
      </c>
      <c r="N702" s="411">
        <v>0</v>
      </c>
      <c r="O702" s="412">
        <f>INT($I702*N702)</f>
        <v>0</v>
      </c>
      <c r="P702" s="411">
        <f>+J702+L702+N702</f>
        <v>6782.4</v>
      </c>
      <c r="Q702" s="412">
        <f>K702+M702+O702</f>
        <v>0</v>
      </c>
      <c r="R702" s="412"/>
      <c r="S702" s="412"/>
      <c r="T702" s="412"/>
      <c r="U702" s="409" t="s">
        <v>0</v>
      </c>
      <c r="V702" s="617" t="str">
        <f>+IF(I702&lt;0,"ng","")</f>
        <v/>
      </c>
      <c r="W702" s="617"/>
    </row>
    <row r="703" spans="1:23" ht="24" customHeight="1">
      <c r="A703" s="372" t="s">
        <v>4427</v>
      </c>
      <c r="B703" s="413" t="s">
        <v>0</v>
      </c>
      <c r="C703" s="413" t="s">
        <v>900</v>
      </c>
      <c r="D703" s="413" t="s">
        <v>43</v>
      </c>
      <c r="E703" s="414" t="s">
        <v>729</v>
      </c>
      <c r="F703" s="415">
        <v>73</v>
      </c>
      <c r="G703" s="415">
        <f>[5]내역서!F703</f>
        <v>73</v>
      </c>
      <c r="H703" s="415">
        <f t="shared" si="1180"/>
        <v>73</v>
      </c>
      <c r="I703" s="415">
        <f>내역서!F707</f>
        <v>0</v>
      </c>
      <c r="J703" s="416">
        <v>3683.2</v>
      </c>
      <c r="K703" s="417">
        <f t="shared" si="1181"/>
        <v>0</v>
      </c>
      <c r="L703" s="416">
        <v>3099.2</v>
      </c>
      <c r="M703" s="417">
        <f t="shared" si="1182"/>
        <v>0</v>
      </c>
      <c r="N703" s="416">
        <v>0</v>
      </c>
      <c r="O703" s="417">
        <f t="shared" si="1183"/>
        <v>0</v>
      </c>
      <c r="P703" s="416">
        <f t="shared" si="1184"/>
        <v>6782.4</v>
      </c>
      <c r="Q703" s="417">
        <f t="shared" si="1117"/>
        <v>0</v>
      </c>
      <c r="R703" s="417">
        <f t="shared" ref="R703" si="1212">I703-I702</f>
        <v>0</v>
      </c>
      <c r="S703" s="417">
        <f t="shared" ref="S703:T703" si="1213">P703-P702</f>
        <v>0</v>
      </c>
      <c r="T703" s="417">
        <f t="shared" si="1213"/>
        <v>0</v>
      </c>
      <c r="U703" s="414"/>
      <c r="V703" s="619" t="str">
        <f t="shared" ref="V703" si="1214">+IF(I703&lt;0,"ng","")</f>
        <v/>
      </c>
      <c r="W703" s="619"/>
    </row>
    <row r="704" spans="1:23" s="401" customFormat="1" ht="24" hidden="1" customHeight="1">
      <c r="A704" s="366" t="s">
        <v>4426</v>
      </c>
      <c r="B704" s="408" t="s">
        <v>0</v>
      </c>
      <c r="C704" s="408" t="s">
        <v>2431</v>
      </c>
      <c r="D704" s="408" t="s">
        <v>44</v>
      </c>
      <c r="E704" s="409" t="s">
        <v>1860</v>
      </c>
      <c r="F704" s="410">
        <v>3</v>
      </c>
      <c r="G704" s="410">
        <f>[5]내역서!F704</f>
        <v>3</v>
      </c>
      <c r="H704" s="410">
        <f>G704</f>
        <v>3</v>
      </c>
      <c r="I704" s="410">
        <f>내역서!F708</f>
        <v>0</v>
      </c>
      <c r="J704" s="411">
        <v>126727.9</v>
      </c>
      <c r="K704" s="412">
        <f>INT($I704*J704)</f>
        <v>0</v>
      </c>
      <c r="L704" s="411">
        <v>55472</v>
      </c>
      <c r="M704" s="412">
        <f>INT($I704*L704)</f>
        <v>0</v>
      </c>
      <c r="N704" s="411">
        <v>15968.5</v>
      </c>
      <c r="O704" s="412">
        <f>INT($I704*N704)</f>
        <v>0</v>
      </c>
      <c r="P704" s="411">
        <f>+J704+L704+N704</f>
        <v>198168.4</v>
      </c>
      <c r="Q704" s="412">
        <f>K704+M704+O704</f>
        <v>0</v>
      </c>
      <c r="R704" s="412"/>
      <c r="S704" s="412"/>
      <c r="T704" s="412"/>
      <c r="U704" s="409" t="s">
        <v>0</v>
      </c>
      <c r="V704" s="617" t="str">
        <f>+IF(I704&lt;0,"ng","")</f>
        <v/>
      </c>
      <c r="W704" s="617"/>
    </row>
    <row r="705" spans="1:23" ht="24" hidden="1" customHeight="1">
      <c r="A705" s="372" t="s">
        <v>4429</v>
      </c>
      <c r="B705" s="413" t="s">
        <v>0</v>
      </c>
      <c r="C705" s="413" t="s">
        <v>901</v>
      </c>
      <c r="D705" s="413" t="s">
        <v>44</v>
      </c>
      <c r="E705" s="414" t="s">
        <v>729</v>
      </c>
      <c r="F705" s="415">
        <v>3</v>
      </c>
      <c r="G705" s="415">
        <f>[5]내역서!F705</f>
        <v>3</v>
      </c>
      <c r="H705" s="415">
        <f t="shared" si="1180"/>
        <v>3</v>
      </c>
      <c r="I705" s="415">
        <f>내역서!F709</f>
        <v>0</v>
      </c>
      <c r="J705" s="416">
        <v>126727.9</v>
      </c>
      <c r="K705" s="417">
        <f t="shared" si="1181"/>
        <v>0</v>
      </c>
      <c r="L705" s="416">
        <v>55472</v>
      </c>
      <c r="M705" s="417">
        <f t="shared" si="1182"/>
        <v>0</v>
      </c>
      <c r="N705" s="416">
        <v>15968.5</v>
      </c>
      <c r="O705" s="417">
        <f t="shared" si="1183"/>
        <v>0</v>
      </c>
      <c r="P705" s="416">
        <f t="shared" si="1184"/>
        <v>198168.4</v>
      </c>
      <c r="Q705" s="417">
        <f t="shared" si="1117"/>
        <v>0</v>
      </c>
      <c r="R705" s="417">
        <f t="shared" ref="R705" si="1215">I705-I704</f>
        <v>0</v>
      </c>
      <c r="S705" s="417">
        <f t="shared" ref="S705:T705" si="1216">P705-P704</f>
        <v>0</v>
      </c>
      <c r="T705" s="417">
        <f t="shared" si="1216"/>
        <v>0</v>
      </c>
      <c r="U705" s="414"/>
      <c r="V705" s="619" t="str">
        <f t="shared" ref="V705" si="1217">+IF(I705&lt;0,"ng","")</f>
        <v/>
      </c>
      <c r="W705" s="619"/>
    </row>
    <row r="706" spans="1:23" s="401" customFormat="1" ht="24" hidden="1" customHeight="1">
      <c r="A706" s="366" t="s">
        <v>4426</v>
      </c>
      <c r="B706" s="408" t="s">
        <v>0</v>
      </c>
      <c r="C706" s="408" t="s">
        <v>2432</v>
      </c>
      <c r="D706" s="408" t="s">
        <v>45</v>
      </c>
      <c r="E706" s="409" t="s">
        <v>1860</v>
      </c>
      <c r="F706" s="410">
        <v>22</v>
      </c>
      <c r="G706" s="410">
        <f>[5]내역서!F706</f>
        <v>22</v>
      </c>
      <c r="H706" s="410">
        <f>G706</f>
        <v>22</v>
      </c>
      <c r="I706" s="410">
        <f>내역서!F710</f>
        <v>0</v>
      </c>
      <c r="J706" s="411">
        <v>33184.699999999997</v>
      </c>
      <c r="K706" s="412">
        <f>INT($I706*J706)</f>
        <v>0</v>
      </c>
      <c r="L706" s="411">
        <v>9524.7999999999993</v>
      </c>
      <c r="M706" s="412">
        <f>INT($I706*L706)</f>
        <v>0</v>
      </c>
      <c r="N706" s="411">
        <v>1896.6</v>
      </c>
      <c r="O706" s="412">
        <f>INT($I706*N706)</f>
        <v>0</v>
      </c>
      <c r="P706" s="411">
        <f>+J706+L706+N706</f>
        <v>44606.1</v>
      </c>
      <c r="Q706" s="412">
        <f>K706+M706+O706</f>
        <v>0</v>
      </c>
      <c r="R706" s="412"/>
      <c r="S706" s="412"/>
      <c r="T706" s="412"/>
      <c r="U706" s="409" t="s">
        <v>0</v>
      </c>
      <c r="V706" s="617" t="str">
        <f>+IF(I706&lt;0,"ng","")</f>
        <v/>
      </c>
      <c r="W706" s="617"/>
    </row>
    <row r="707" spans="1:23" ht="24" hidden="1" customHeight="1">
      <c r="A707" s="372" t="s">
        <v>4427</v>
      </c>
      <c r="B707" s="413" t="s">
        <v>0</v>
      </c>
      <c r="C707" s="413" t="s">
        <v>902</v>
      </c>
      <c r="D707" s="413" t="s">
        <v>45</v>
      </c>
      <c r="E707" s="414" t="s">
        <v>729</v>
      </c>
      <c r="F707" s="415">
        <v>22</v>
      </c>
      <c r="G707" s="415">
        <f>[5]내역서!F707</f>
        <v>22</v>
      </c>
      <c r="H707" s="415">
        <f t="shared" si="1180"/>
        <v>22</v>
      </c>
      <c r="I707" s="415">
        <f>내역서!F711</f>
        <v>0</v>
      </c>
      <c r="J707" s="416">
        <v>33184.699999999997</v>
      </c>
      <c r="K707" s="417">
        <f t="shared" si="1181"/>
        <v>0</v>
      </c>
      <c r="L707" s="416">
        <v>9524.7999999999993</v>
      </c>
      <c r="M707" s="417">
        <f t="shared" si="1182"/>
        <v>0</v>
      </c>
      <c r="N707" s="416">
        <v>1896.6</v>
      </c>
      <c r="O707" s="417">
        <f t="shared" si="1183"/>
        <v>0</v>
      </c>
      <c r="P707" s="416">
        <f t="shared" si="1184"/>
        <v>44606.1</v>
      </c>
      <c r="Q707" s="417">
        <f t="shared" si="1117"/>
        <v>0</v>
      </c>
      <c r="R707" s="417">
        <f t="shared" ref="R707" si="1218">I707-I706</f>
        <v>0</v>
      </c>
      <c r="S707" s="417">
        <f t="shared" ref="S707:T707" si="1219">P707-P706</f>
        <v>0</v>
      </c>
      <c r="T707" s="417">
        <f t="shared" si="1219"/>
        <v>0</v>
      </c>
      <c r="U707" s="414"/>
      <c r="V707" s="619" t="str">
        <f t="shared" ref="V707" si="1220">+IF(I707&lt;0,"ng","")</f>
        <v/>
      </c>
      <c r="W707" s="619"/>
    </row>
    <row r="708" spans="1:23" s="401" customFormat="1" ht="24" hidden="1" customHeight="1">
      <c r="A708" s="366" t="s">
        <v>2055</v>
      </c>
      <c r="B708" s="395" t="s">
        <v>46</v>
      </c>
      <c r="C708" s="395" t="s">
        <v>2433</v>
      </c>
      <c r="D708" s="395" t="s">
        <v>0</v>
      </c>
      <c r="E708" s="396" t="s">
        <v>0</v>
      </c>
      <c r="F708" s="397">
        <v>0</v>
      </c>
      <c r="G708" s="397">
        <f>[5]내역서!F708</f>
        <v>0</v>
      </c>
      <c r="H708" s="397">
        <v>0</v>
      </c>
      <c r="I708" s="397">
        <f>내역서!F712</f>
        <v>0</v>
      </c>
      <c r="J708" s="398"/>
      <c r="K708" s="399">
        <f>K710+K796+K840+K878+K918</f>
        <v>0</v>
      </c>
      <c r="L708" s="398"/>
      <c r="M708" s="399">
        <f>M710+M796+M840+M878+M918</f>
        <v>0</v>
      </c>
      <c r="N708" s="398"/>
      <c r="O708" s="399">
        <f>O710+O796+O840+O878+O918</f>
        <v>0</v>
      </c>
      <c r="P708" s="397"/>
      <c r="Q708" s="399">
        <f>K708+M708+O708</f>
        <v>0</v>
      </c>
      <c r="R708" s="399"/>
      <c r="S708" s="399"/>
      <c r="T708" s="399"/>
      <c r="U708" s="400" t="s">
        <v>0</v>
      </c>
      <c r="V708" s="617" t="str">
        <f>+IF(I708&lt;0,"ng","")</f>
        <v/>
      </c>
      <c r="W708" s="617"/>
    </row>
    <row r="709" spans="1:23" ht="24" hidden="1" customHeight="1">
      <c r="A709" s="372" t="s">
        <v>4430</v>
      </c>
      <c r="B709" s="402" t="s">
        <v>46</v>
      </c>
      <c r="C709" s="402" t="s">
        <v>903</v>
      </c>
      <c r="D709" s="402" t="s">
        <v>0</v>
      </c>
      <c r="E709" s="403" t="s">
        <v>0</v>
      </c>
      <c r="F709" s="404">
        <v>0</v>
      </c>
      <c r="G709" s="404">
        <f>[5]내역서!F709</f>
        <v>0</v>
      </c>
      <c r="H709" s="404">
        <v>0</v>
      </c>
      <c r="I709" s="404">
        <f>내역서!F713</f>
        <v>0</v>
      </c>
      <c r="J709" s="405"/>
      <c r="K709" s="406">
        <f>K711+K797+K841+K879+K919</f>
        <v>0</v>
      </c>
      <c r="L709" s="405"/>
      <c r="M709" s="406">
        <f>M711+M797+M841+M879+M919</f>
        <v>0</v>
      </c>
      <c r="N709" s="405"/>
      <c r="O709" s="406">
        <f>O711+O797+O841+O879+O919</f>
        <v>0</v>
      </c>
      <c r="P709" s="404"/>
      <c r="Q709" s="406">
        <f t="shared" si="1117"/>
        <v>0</v>
      </c>
      <c r="R709" s="406">
        <f t="shared" ref="R709" si="1221">I709-I708</f>
        <v>0</v>
      </c>
      <c r="S709" s="406">
        <f t="shared" ref="S709:T709" si="1222">P709-P708</f>
        <v>0</v>
      </c>
      <c r="T709" s="406">
        <f t="shared" si="1222"/>
        <v>0</v>
      </c>
      <c r="U709" s="407"/>
      <c r="V709" s="619" t="str">
        <f t="shared" ref="V709" si="1223">+IF(I709&lt;0,"ng","")</f>
        <v/>
      </c>
      <c r="W709" s="619"/>
    </row>
    <row r="710" spans="1:23" s="401" customFormat="1" ht="24" hidden="1" customHeight="1">
      <c r="A710" s="366" t="s">
        <v>4426</v>
      </c>
      <c r="B710" s="436" t="s">
        <v>2434</v>
      </c>
      <c r="C710" s="436" t="s">
        <v>2435</v>
      </c>
      <c r="D710" s="436" t="s">
        <v>0</v>
      </c>
      <c r="E710" s="437" t="s">
        <v>0</v>
      </c>
      <c r="F710" s="438">
        <v>0</v>
      </c>
      <c r="G710" s="438">
        <f>[5]내역서!F710</f>
        <v>0</v>
      </c>
      <c r="H710" s="438">
        <v>0</v>
      </c>
      <c r="I710" s="438">
        <f>내역서!F714</f>
        <v>0</v>
      </c>
      <c r="J710" s="439"/>
      <c r="K710" s="440">
        <f>SUMIF($A$712:$A$795,"당초",K712:K795)</f>
        <v>0</v>
      </c>
      <c r="L710" s="439"/>
      <c r="M710" s="440">
        <f>SUMIF($A$712:$A$795,"당초",M712:M795)</f>
        <v>0</v>
      </c>
      <c r="N710" s="439"/>
      <c r="O710" s="440">
        <f>SUMIF($A$712:$A$795,"당초",O712:O795)</f>
        <v>0</v>
      </c>
      <c r="P710" s="438"/>
      <c r="Q710" s="440">
        <f>K710+M710+O710</f>
        <v>0</v>
      </c>
      <c r="R710" s="440"/>
      <c r="S710" s="440"/>
      <c r="T710" s="440"/>
      <c r="U710" s="441" t="s">
        <v>0</v>
      </c>
      <c r="V710" s="617" t="str">
        <f>+IF(I710&lt;0,"ng","")</f>
        <v/>
      </c>
      <c r="W710" s="617"/>
    </row>
    <row r="711" spans="1:23" ht="24" hidden="1" customHeight="1">
      <c r="A711" s="372" t="s">
        <v>4431</v>
      </c>
      <c r="B711" s="442" t="s">
        <v>283</v>
      </c>
      <c r="C711" s="442" t="s">
        <v>904</v>
      </c>
      <c r="D711" s="442" t="s">
        <v>0</v>
      </c>
      <c r="E711" s="443" t="s">
        <v>0</v>
      </c>
      <c r="F711" s="444">
        <v>0</v>
      </c>
      <c r="G711" s="444">
        <f>[5]내역서!F711</f>
        <v>0</v>
      </c>
      <c r="H711" s="444">
        <v>0</v>
      </c>
      <c r="I711" s="444">
        <f>내역서!F715</f>
        <v>0</v>
      </c>
      <c r="J711" s="445"/>
      <c r="K711" s="446">
        <f>SUMIF($A$712:$A$795,"변경",K712:K795)</f>
        <v>0</v>
      </c>
      <c r="L711" s="445"/>
      <c r="M711" s="446">
        <f>SUMIF($A$712:$A$795,"변경",M712:M795)</f>
        <v>0</v>
      </c>
      <c r="N711" s="445"/>
      <c r="O711" s="446">
        <f>SUMIF($A$712:$A$795,"변경",O712:O795)</f>
        <v>0</v>
      </c>
      <c r="P711" s="444"/>
      <c r="Q711" s="446">
        <f t="shared" ref="Q711:Q773" si="1224">K711+M711+O711</f>
        <v>0</v>
      </c>
      <c r="R711" s="446">
        <f t="shared" ref="R711" si="1225">I711-I710</f>
        <v>0</v>
      </c>
      <c r="S711" s="446">
        <f t="shared" ref="S711:T711" si="1226">P711-P710</f>
        <v>0</v>
      </c>
      <c r="T711" s="446">
        <f t="shared" si="1226"/>
        <v>0</v>
      </c>
      <c r="U711" s="447"/>
      <c r="V711" s="619" t="str">
        <f t="shared" ref="V711" si="1227">+IF(I711&lt;0,"ng","")</f>
        <v/>
      </c>
      <c r="W711" s="619"/>
    </row>
    <row r="712" spans="1:23" s="401" customFormat="1" ht="24" hidden="1" customHeight="1">
      <c r="A712" s="366" t="s">
        <v>4432</v>
      </c>
      <c r="B712" s="408" t="s">
        <v>0</v>
      </c>
      <c r="C712" s="408" t="s">
        <v>2438</v>
      </c>
      <c r="D712" s="408" t="s">
        <v>2439</v>
      </c>
      <c r="E712" s="409" t="s">
        <v>2341</v>
      </c>
      <c r="F712" s="410">
        <v>2</v>
      </c>
      <c r="G712" s="410">
        <f>[5]내역서!F712</f>
        <v>3</v>
      </c>
      <c r="H712" s="410">
        <f>G712</f>
        <v>3</v>
      </c>
      <c r="I712" s="410">
        <f>내역서!F716</f>
        <v>0</v>
      </c>
      <c r="J712" s="411">
        <v>179351.5</v>
      </c>
      <c r="K712" s="412">
        <f>INT($I712*J712)</f>
        <v>0</v>
      </c>
      <c r="L712" s="411">
        <v>1143960.8</v>
      </c>
      <c r="M712" s="412">
        <f>INT($I712*L712)</f>
        <v>0</v>
      </c>
      <c r="N712" s="411">
        <v>627527</v>
      </c>
      <c r="O712" s="412">
        <f>INT($I712*N712)</f>
        <v>0</v>
      </c>
      <c r="P712" s="411">
        <f>+J712+L712+N712</f>
        <v>1950839.3</v>
      </c>
      <c r="Q712" s="412">
        <f>K712+M712+O712</f>
        <v>0</v>
      </c>
      <c r="R712" s="412"/>
      <c r="S712" s="412"/>
      <c r="T712" s="412"/>
      <c r="U712" s="409" t="s">
        <v>0</v>
      </c>
      <c r="V712" s="617" t="str">
        <f>+IF(I712&lt;0,"ng","")</f>
        <v/>
      </c>
      <c r="W712" s="617"/>
    </row>
    <row r="713" spans="1:23" ht="24" hidden="1" customHeight="1">
      <c r="A713" s="372" t="s">
        <v>4433</v>
      </c>
      <c r="B713" s="413" t="s">
        <v>0</v>
      </c>
      <c r="C713" s="413" t="s">
        <v>905</v>
      </c>
      <c r="D713" s="413" t="s">
        <v>906</v>
      </c>
      <c r="E713" s="414" t="s">
        <v>829</v>
      </c>
      <c r="F713" s="415">
        <v>2</v>
      </c>
      <c r="G713" s="415">
        <f>[5]내역서!F713</f>
        <v>3</v>
      </c>
      <c r="H713" s="415">
        <f>G713</f>
        <v>3</v>
      </c>
      <c r="I713" s="415">
        <f>내역서!F717</f>
        <v>0</v>
      </c>
      <c r="J713" s="416">
        <v>179351.5</v>
      </c>
      <c r="K713" s="417">
        <f>INT($I713*J713)</f>
        <v>0</v>
      </c>
      <c r="L713" s="416">
        <v>1143960.8</v>
      </c>
      <c r="M713" s="417">
        <f>INT($I713*L713)</f>
        <v>0</v>
      </c>
      <c r="N713" s="416">
        <v>627527</v>
      </c>
      <c r="O713" s="417">
        <f t="shared" ref="O713:O747" si="1228">INT($I713*N713)</f>
        <v>0</v>
      </c>
      <c r="P713" s="416">
        <f t="shared" ref="P713:P775" si="1229">+J713+L713+N713</f>
        <v>1950839.3</v>
      </c>
      <c r="Q713" s="417">
        <f t="shared" si="1224"/>
        <v>0</v>
      </c>
      <c r="R713" s="417">
        <f t="shared" ref="R713" si="1230">I713-I712</f>
        <v>0</v>
      </c>
      <c r="S713" s="417">
        <f t="shared" ref="S713:T713" si="1231">P713-P712</f>
        <v>0</v>
      </c>
      <c r="T713" s="417">
        <f t="shared" si="1231"/>
        <v>0</v>
      </c>
      <c r="U713" s="414"/>
      <c r="V713" s="619" t="str">
        <f t="shared" ref="V713" si="1232">+IF(I713&lt;0,"ng","")</f>
        <v/>
      </c>
      <c r="W713" s="619"/>
    </row>
    <row r="714" spans="1:23" s="401" customFormat="1" ht="24" hidden="1" customHeight="1">
      <c r="A714" s="366" t="s">
        <v>4434</v>
      </c>
      <c r="B714" s="408" t="s">
        <v>0</v>
      </c>
      <c r="C714" s="408" t="s">
        <v>2440</v>
      </c>
      <c r="D714" s="408" t="s">
        <v>2441</v>
      </c>
      <c r="E714" s="409" t="s">
        <v>2235</v>
      </c>
      <c r="F714" s="410">
        <v>124</v>
      </c>
      <c r="G714" s="410">
        <f>[5]내역서!F714</f>
        <v>129</v>
      </c>
      <c r="H714" s="410">
        <v>0</v>
      </c>
      <c r="I714" s="410">
        <f>내역서!F718</f>
        <v>0</v>
      </c>
      <c r="J714" s="411">
        <v>150557.9</v>
      </c>
      <c r="K714" s="412">
        <f>INT($I714*J714)</f>
        <v>0</v>
      </c>
      <c r="L714" s="411">
        <v>141278.39999999999</v>
      </c>
      <c r="M714" s="412">
        <f>INT($I714*L714)</f>
        <v>0</v>
      </c>
      <c r="N714" s="411">
        <v>138227.6</v>
      </c>
      <c r="O714" s="412">
        <f>INT($I714*N714)</f>
        <v>0</v>
      </c>
      <c r="P714" s="411">
        <f>+J714+L714+N714</f>
        <v>430063.9</v>
      </c>
      <c r="Q714" s="412">
        <f>K714+M714+O714</f>
        <v>0</v>
      </c>
      <c r="R714" s="412"/>
      <c r="S714" s="412"/>
      <c r="T714" s="412"/>
      <c r="U714" s="409" t="s">
        <v>0</v>
      </c>
      <c r="V714" s="617" t="str">
        <f>+IF(I714&lt;0,"ng","")</f>
        <v/>
      </c>
      <c r="W714" s="617"/>
    </row>
    <row r="715" spans="1:23" ht="24" hidden="1" customHeight="1">
      <c r="A715" s="372" t="s">
        <v>4430</v>
      </c>
      <c r="B715" s="413" t="s">
        <v>0</v>
      </c>
      <c r="C715" s="413" t="s">
        <v>907</v>
      </c>
      <c r="D715" s="413" t="s">
        <v>908</v>
      </c>
      <c r="E715" s="414" t="s">
        <v>768</v>
      </c>
      <c r="F715" s="415">
        <v>124</v>
      </c>
      <c r="G715" s="415">
        <f>[5]내역서!F715</f>
        <v>129</v>
      </c>
      <c r="H715" s="415">
        <v>0</v>
      </c>
      <c r="I715" s="415">
        <f>내역서!F719</f>
        <v>0</v>
      </c>
      <c r="J715" s="416">
        <v>150557.9</v>
      </c>
      <c r="K715" s="417">
        <f t="shared" ref="K715:K729" si="1233">INT($I715*J715)</f>
        <v>0</v>
      </c>
      <c r="L715" s="416">
        <v>141278.39999999999</v>
      </c>
      <c r="M715" s="417">
        <f t="shared" ref="M715:M729" si="1234">INT($I715*L715)</f>
        <v>0</v>
      </c>
      <c r="N715" s="416">
        <v>138227.6</v>
      </c>
      <c r="O715" s="417">
        <f t="shared" si="1228"/>
        <v>0</v>
      </c>
      <c r="P715" s="416">
        <f t="shared" si="1229"/>
        <v>430063.9</v>
      </c>
      <c r="Q715" s="417">
        <f t="shared" si="1224"/>
        <v>0</v>
      </c>
      <c r="R715" s="417">
        <f t="shared" ref="R715" si="1235">I715-I714</f>
        <v>0</v>
      </c>
      <c r="S715" s="417">
        <f t="shared" ref="S715:T715" si="1236">P715-P714</f>
        <v>0</v>
      </c>
      <c r="T715" s="417">
        <f t="shared" si="1236"/>
        <v>0</v>
      </c>
      <c r="U715" s="414"/>
      <c r="V715" s="619" t="str">
        <f t="shared" ref="V715" si="1237">+IF(I715&lt;0,"ng","")</f>
        <v/>
      </c>
      <c r="W715" s="619"/>
    </row>
    <row r="716" spans="1:23" s="401" customFormat="1" ht="24" hidden="1" customHeight="1">
      <c r="A716" s="366" t="s">
        <v>2055</v>
      </c>
      <c r="B716" s="408" t="s">
        <v>0</v>
      </c>
      <c r="C716" s="408" t="s">
        <v>2440</v>
      </c>
      <c r="D716" s="408" t="s">
        <v>2442</v>
      </c>
      <c r="E716" s="409" t="s">
        <v>2235</v>
      </c>
      <c r="F716" s="410">
        <v>127</v>
      </c>
      <c r="G716" s="410">
        <f>[5]내역서!F716</f>
        <v>219</v>
      </c>
      <c r="H716" s="410">
        <v>0</v>
      </c>
      <c r="I716" s="410">
        <f>내역서!F720</f>
        <v>0</v>
      </c>
      <c r="J716" s="411">
        <v>149087.70000000001</v>
      </c>
      <c r="K716" s="412">
        <f>INT($I716*J716)</f>
        <v>0</v>
      </c>
      <c r="L716" s="411">
        <v>139884</v>
      </c>
      <c r="M716" s="412">
        <f>INT($I716*L716)</f>
        <v>0</v>
      </c>
      <c r="N716" s="411">
        <v>136091.20000000001</v>
      </c>
      <c r="O716" s="412">
        <f>INT($I716*N716)</f>
        <v>0</v>
      </c>
      <c r="P716" s="411">
        <f>+J716+L716+N716</f>
        <v>425062.9</v>
      </c>
      <c r="Q716" s="412">
        <f>K716+M716+O716</f>
        <v>0</v>
      </c>
      <c r="R716" s="412"/>
      <c r="S716" s="412"/>
      <c r="T716" s="412"/>
      <c r="U716" s="409" t="s">
        <v>0</v>
      </c>
      <c r="V716" s="617" t="str">
        <f>+IF(I716&lt;0,"ng","")</f>
        <v/>
      </c>
      <c r="W716" s="617"/>
    </row>
    <row r="717" spans="1:23" ht="24" hidden="1" customHeight="1">
      <c r="A717" s="372" t="s">
        <v>4435</v>
      </c>
      <c r="B717" s="413" t="s">
        <v>0</v>
      </c>
      <c r="C717" s="413" t="s">
        <v>907</v>
      </c>
      <c r="D717" s="413" t="s">
        <v>909</v>
      </c>
      <c r="E717" s="414" t="s">
        <v>768</v>
      </c>
      <c r="F717" s="415">
        <v>127</v>
      </c>
      <c r="G717" s="415">
        <f>[5]내역서!F717</f>
        <v>219</v>
      </c>
      <c r="H717" s="415">
        <v>0</v>
      </c>
      <c r="I717" s="415">
        <f>내역서!F721</f>
        <v>0</v>
      </c>
      <c r="J717" s="416">
        <v>149087.70000000001</v>
      </c>
      <c r="K717" s="417">
        <f t="shared" si="1233"/>
        <v>0</v>
      </c>
      <c r="L717" s="416">
        <v>139884</v>
      </c>
      <c r="M717" s="417">
        <f t="shared" si="1234"/>
        <v>0</v>
      </c>
      <c r="N717" s="416">
        <v>136091.20000000001</v>
      </c>
      <c r="O717" s="417">
        <f t="shared" si="1228"/>
        <v>0</v>
      </c>
      <c r="P717" s="416">
        <f t="shared" si="1229"/>
        <v>425062.9</v>
      </c>
      <c r="Q717" s="417">
        <f t="shared" si="1224"/>
        <v>0</v>
      </c>
      <c r="R717" s="417">
        <f t="shared" ref="R717" si="1238">I717-I716</f>
        <v>0</v>
      </c>
      <c r="S717" s="417">
        <f t="shared" ref="S717:T717" si="1239">P717-P716</f>
        <v>0</v>
      </c>
      <c r="T717" s="417">
        <f t="shared" si="1239"/>
        <v>0</v>
      </c>
      <c r="U717" s="414"/>
      <c r="V717" s="619" t="str">
        <f t="shared" ref="V717" si="1240">+IF(I717&lt;0,"ng","")</f>
        <v/>
      </c>
      <c r="W717" s="619"/>
    </row>
    <row r="718" spans="1:23" s="401" customFormat="1" ht="24" hidden="1" customHeight="1">
      <c r="A718" s="366" t="s">
        <v>2055</v>
      </c>
      <c r="B718" s="408" t="s">
        <v>0</v>
      </c>
      <c r="C718" s="408" t="s">
        <v>2444</v>
      </c>
      <c r="D718" s="408" t="s">
        <v>47</v>
      </c>
      <c r="E718" s="409" t="s">
        <v>2235</v>
      </c>
      <c r="F718" s="410">
        <v>124</v>
      </c>
      <c r="G718" s="410">
        <f>[5]내역서!F718</f>
        <v>129</v>
      </c>
      <c r="H718" s="410">
        <v>0</v>
      </c>
      <c r="I718" s="410">
        <f>내역서!F722</f>
        <v>0</v>
      </c>
      <c r="J718" s="411">
        <v>11246.1</v>
      </c>
      <c r="K718" s="412">
        <f>INT($I718*J718)</f>
        <v>0</v>
      </c>
      <c r="L718" s="411">
        <v>27646.400000000001</v>
      </c>
      <c r="M718" s="412">
        <f>INT($I718*L718)</f>
        <v>0</v>
      </c>
      <c r="N718" s="411">
        <v>13489.1</v>
      </c>
      <c r="O718" s="412">
        <f>INT($I718*N718)</f>
        <v>0</v>
      </c>
      <c r="P718" s="411">
        <f>+J718+L718+N718</f>
        <v>52381.599999999999</v>
      </c>
      <c r="Q718" s="412">
        <f>K718+M718+O718</f>
        <v>0</v>
      </c>
      <c r="R718" s="412"/>
      <c r="S718" s="412"/>
      <c r="T718" s="412"/>
      <c r="U718" s="409" t="s">
        <v>0</v>
      </c>
      <c r="V718" s="617" t="str">
        <f>+IF(I718&lt;0,"ng","")</f>
        <v/>
      </c>
      <c r="W718" s="617"/>
    </row>
    <row r="719" spans="1:23" ht="24" hidden="1" customHeight="1">
      <c r="A719" s="372" t="s">
        <v>2072</v>
      </c>
      <c r="B719" s="413" t="s">
        <v>0</v>
      </c>
      <c r="C719" s="413" t="s">
        <v>910</v>
      </c>
      <c r="D719" s="413" t="s">
        <v>47</v>
      </c>
      <c r="E719" s="414" t="s">
        <v>768</v>
      </c>
      <c r="F719" s="415">
        <v>124</v>
      </c>
      <c r="G719" s="415">
        <f>[5]내역서!F719</f>
        <v>129</v>
      </c>
      <c r="H719" s="415">
        <v>0</v>
      </c>
      <c r="I719" s="415">
        <f>내역서!F723</f>
        <v>0</v>
      </c>
      <c r="J719" s="416">
        <v>11246.1</v>
      </c>
      <c r="K719" s="417">
        <f t="shared" si="1233"/>
        <v>0</v>
      </c>
      <c r="L719" s="416">
        <v>27646.400000000001</v>
      </c>
      <c r="M719" s="417">
        <f t="shared" si="1234"/>
        <v>0</v>
      </c>
      <c r="N719" s="416">
        <v>13489.1</v>
      </c>
      <c r="O719" s="417">
        <f t="shared" si="1228"/>
        <v>0</v>
      </c>
      <c r="P719" s="416">
        <f t="shared" si="1229"/>
        <v>52381.599999999999</v>
      </c>
      <c r="Q719" s="417">
        <f t="shared" si="1224"/>
        <v>0</v>
      </c>
      <c r="R719" s="417">
        <f t="shared" ref="R719" si="1241">I719-I718</f>
        <v>0</v>
      </c>
      <c r="S719" s="417">
        <f t="shared" ref="S719:T719" si="1242">P719-P718</f>
        <v>0</v>
      </c>
      <c r="T719" s="417">
        <f t="shared" si="1242"/>
        <v>0</v>
      </c>
      <c r="U719" s="414"/>
      <c r="V719" s="619" t="str">
        <f t="shared" ref="V719" si="1243">+IF(I719&lt;0,"ng","")</f>
        <v/>
      </c>
      <c r="W719" s="619"/>
    </row>
    <row r="720" spans="1:23" s="401" customFormat="1" ht="24" hidden="1" customHeight="1">
      <c r="A720" s="366" t="s">
        <v>4295</v>
      </c>
      <c r="B720" s="408" t="s">
        <v>0</v>
      </c>
      <c r="C720" s="408" t="s">
        <v>2444</v>
      </c>
      <c r="D720" s="408" t="s">
        <v>48</v>
      </c>
      <c r="E720" s="409" t="s">
        <v>2235</v>
      </c>
      <c r="F720" s="410">
        <v>127</v>
      </c>
      <c r="G720" s="410">
        <f>[5]내역서!F720</f>
        <v>219</v>
      </c>
      <c r="H720" s="410">
        <v>0</v>
      </c>
      <c r="I720" s="410">
        <f>내역서!F724</f>
        <v>0</v>
      </c>
      <c r="J720" s="411">
        <v>11183.9</v>
      </c>
      <c r="K720" s="412">
        <f>INT($I720*J720)</f>
        <v>0</v>
      </c>
      <c r="L720" s="411">
        <v>27492.799999999999</v>
      </c>
      <c r="M720" s="412">
        <f>INT($I720*L720)</f>
        <v>0</v>
      </c>
      <c r="N720" s="411">
        <v>13413.8</v>
      </c>
      <c r="O720" s="412">
        <f>INT($I720*N720)</f>
        <v>0</v>
      </c>
      <c r="P720" s="411">
        <f>+J720+L720+N720</f>
        <v>52090.5</v>
      </c>
      <c r="Q720" s="412">
        <f>K720+M720+O720</f>
        <v>0</v>
      </c>
      <c r="R720" s="412"/>
      <c r="S720" s="412"/>
      <c r="T720" s="412"/>
      <c r="U720" s="409" t="s">
        <v>0</v>
      </c>
      <c r="V720" s="617" t="str">
        <f>+IF(I720&lt;0,"ng","")</f>
        <v/>
      </c>
      <c r="W720" s="617"/>
    </row>
    <row r="721" spans="1:23" ht="24" hidden="1" customHeight="1">
      <c r="A721" s="372" t="s">
        <v>2072</v>
      </c>
      <c r="B721" s="413" t="s">
        <v>0</v>
      </c>
      <c r="C721" s="413" t="s">
        <v>910</v>
      </c>
      <c r="D721" s="413" t="s">
        <v>48</v>
      </c>
      <c r="E721" s="414" t="s">
        <v>768</v>
      </c>
      <c r="F721" s="415">
        <v>127</v>
      </c>
      <c r="G721" s="415">
        <f>[5]내역서!F721</f>
        <v>219</v>
      </c>
      <c r="H721" s="415">
        <v>0</v>
      </c>
      <c r="I721" s="415">
        <f>내역서!F725</f>
        <v>0</v>
      </c>
      <c r="J721" s="416">
        <v>11183.9</v>
      </c>
      <c r="K721" s="417">
        <f t="shared" si="1233"/>
        <v>0</v>
      </c>
      <c r="L721" s="416">
        <v>27492.799999999999</v>
      </c>
      <c r="M721" s="417">
        <f t="shared" si="1234"/>
        <v>0</v>
      </c>
      <c r="N721" s="416">
        <v>13413.8</v>
      </c>
      <c r="O721" s="417">
        <f t="shared" si="1228"/>
        <v>0</v>
      </c>
      <c r="P721" s="416">
        <f t="shared" si="1229"/>
        <v>52090.5</v>
      </c>
      <c r="Q721" s="417">
        <f t="shared" si="1224"/>
        <v>0</v>
      </c>
      <c r="R721" s="417">
        <f t="shared" ref="R721" si="1244">I721-I720</f>
        <v>0</v>
      </c>
      <c r="S721" s="417">
        <f t="shared" ref="S721:T721" si="1245">P721-P720</f>
        <v>0</v>
      </c>
      <c r="T721" s="417">
        <f t="shared" si="1245"/>
        <v>0</v>
      </c>
      <c r="U721" s="414"/>
      <c r="V721" s="619" t="str">
        <f t="shared" ref="V721" si="1246">+IF(I721&lt;0,"ng","")</f>
        <v/>
      </c>
      <c r="W721" s="619"/>
    </row>
    <row r="722" spans="1:23" s="401" customFormat="1" ht="24" hidden="1" customHeight="1">
      <c r="A722" s="366" t="s">
        <v>4436</v>
      </c>
      <c r="B722" s="408" t="s">
        <v>0</v>
      </c>
      <c r="C722" s="408" t="s">
        <v>2440</v>
      </c>
      <c r="D722" s="408" t="s">
        <v>2445</v>
      </c>
      <c r="E722" s="409" t="s">
        <v>2235</v>
      </c>
      <c r="F722" s="410">
        <v>124</v>
      </c>
      <c r="G722" s="410">
        <f>[5]내역서!F722</f>
        <v>49</v>
      </c>
      <c r="H722" s="410">
        <v>0</v>
      </c>
      <c r="I722" s="410">
        <f>내역서!F726</f>
        <v>0</v>
      </c>
      <c r="J722" s="411">
        <v>127131.3</v>
      </c>
      <c r="K722" s="412">
        <f>INT($I722*J722)</f>
        <v>0</v>
      </c>
      <c r="L722" s="411">
        <v>119203.2</v>
      </c>
      <c r="M722" s="412">
        <f>INT($I722*L722)</f>
        <v>0</v>
      </c>
      <c r="N722" s="411">
        <v>111783.1</v>
      </c>
      <c r="O722" s="412">
        <f>INT($I722*N722)</f>
        <v>0</v>
      </c>
      <c r="P722" s="411">
        <f>+J722+L722+N722</f>
        <v>358117.6</v>
      </c>
      <c r="Q722" s="412">
        <f>K722+M722+O722</f>
        <v>0</v>
      </c>
      <c r="R722" s="412"/>
      <c r="S722" s="412"/>
      <c r="T722" s="412"/>
      <c r="U722" s="409" t="s">
        <v>0</v>
      </c>
      <c r="V722" s="617" t="str">
        <f>+IF(I722&lt;0,"ng","")</f>
        <v/>
      </c>
      <c r="W722" s="617"/>
    </row>
    <row r="723" spans="1:23" ht="24" hidden="1" customHeight="1">
      <c r="A723" s="372" t="s">
        <v>2072</v>
      </c>
      <c r="B723" s="413" t="s">
        <v>0</v>
      </c>
      <c r="C723" s="413" t="s">
        <v>907</v>
      </c>
      <c r="D723" s="413" t="s">
        <v>911</v>
      </c>
      <c r="E723" s="414" t="s">
        <v>768</v>
      </c>
      <c r="F723" s="415">
        <v>124</v>
      </c>
      <c r="G723" s="415">
        <f>[5]내역서!F723</f>
        <v>49</v>
      </c>
      <c r="H723" s="415">
        <v>0</v>
      </c>
      <c r="I723" s="415">
        <f>내역서!F727</f>
        <v>0</v>
      </c>
      <c r="J723" s="416">
        <v>127131.3</v>
      </c>
      <c r="K723" s="417">
        <f t="shared" si="1233"/>
        <v>0</v>
      </c>
      <c r="L723" s="416">
        <v>119203.2</v>
      </c>
      <c r="M723" s="417">
        <f t="shared" si="1234"/>
        <v>0</v>
      </c>
      <c r="N723" s="416">
        <v>111783.1</v>
      </c>
      <c r="O723" s="417">
        <f t="shared" si="1228"/>
        <v>0</v>
      </c>
      <c r="P723" s="416">
        <f t="shared" si="1229"/>
        <v>358117.6</v>
      </c>
      <c r="Q723" s="417">
        <f t="shared" si="1224"/>
        <v>0</v>
      </c>
      <c r="R723" s="417">
        <f t="shared" ref="R723" si="1247">I723-I722</f>
        <v>0</v>
      </c>
      <c r="S723" s="417">
        <f t="shared" ref="S723:T723" si="1248">P723-P722</f>
        <v>0</v>
      </c>
      <c r="T723" s="417">
        <f t="shared" si="1248"/>
        <v>0</v>
      </c>
      <c r="U723" s="414"/>
      <c r="V723" s="619" t="str">
        <f t="shared" ref="V723" si="1249">+IF(I723&lt;0,"ng","")</f>
        <v/>
      </c>
      <c r="W723" s="619"/>
    </row>
    <row r="724" spans="1:23" s="401" customFormat="1" ht="24" hidden="1" customHeight="1">
      <c r="A724" s="366" t="s">
        <v>2055</v>
      </c>
      <c r="B724" s="408" t="s">
        <v>0</v>
      </c>
      <c r="C724" s="408" t="s">
        <v>2440</v>
      </c>
      <c r="D724" s="408" t="s">
        <v>2446</v>
      </c>
      <c r="E724" s="409" t="s">
        <v>2235</v>
      </c>
      <c r="F724" s="410">
        <v>197</v>
      </c>
      <c r="G724" s="410">
        <f>[5]내역서!F724</f>
        <v>0</v>
      </c>
      <c r="H724" s="410">
        <f>G724</f>
        <v>0</v>
      </c>
      <c r="I724" s="410">
        <f>내역서!F728</f>
        <v>0</v>
      </c>
      <c r="J724" s="411">
        <v>116287</v>
      </c>
      <c r="K724" s="412">
        <f>INT($I724*J724)</f>
        <v>0</v>
      </c>
      <c r="L724" s="411">
        <v>108979.2</v>
      </c>
      <c r="M724" s="412">
        <f>INT($I724*L724)</f>
        <v>0</v>
      </c>
      <c r="N724" s="411">
        <v>99382.6</v>
      </c>
      <c r="O724" s="412">
        <f>INT($I724*N724)</f>
        <v>0</v>
      </c>
      <c r="P724" s="411">
        <f>+J724+L724+N724</f>
        <v>324648.80000000005</v>
      </c>
      <c r="Q724" s="412">
        <f>K724+M724+O724</f>
        <v>0</v>
      </c>
      <c r="R724" s="412"/>
      <c r="S724" s="412"/>
      <c r="T724" s="412"/>
      <c r="U724" s="409" t="s">
        <v>0</v>
      </c>
      <c r="V724" s="617" t="str">
        <f>+IF(I724&lt;0,"ng","")</f>
        <v/>
      </c>
      <c r="W724" s="617"/>
    </row>
    <row r="725" spans="1:23" ht="24" hidden="1" customHeight="1">
      <c r="A725" s="372" t="s">
        <v>4435</v>
      </c>
      <c r="B725" s="413" t="s">
        <v>0</v>
      </c>
      <c r="C725" s="413" t="s">
        <v>907</v>
      </c>
      <c r="D725" s="413" t="s">
        <v>912</v>
      </c>
      <c r="E725" s="414" t="s">
        <v>768</v>
      </c>
      <c r="F725" s="415">
        <v>197</v>
      </c>
      <c r="G725" s="415">
        <f>[5]내역서!F725</f>
        <v>0</v>
      </c>
      <c r="H725" s="415">
        <f>G725</f>
        <v>0</v>
      </c>
      <c r="I725" s="415">
        <f>내역서!F729</f>
        <v>0</v>
      </c>
      <c r="J725" s="416">
        <v>116287</v>
      </c>
      <c r="K725" s="417">
        <f t="shared" si="1233"/>
        <v>0</v>
      </c>
      <c r="L725" s="416">
        <v>108979.2</v>
      </c>
      <c r="M725" s="417">
        <f t="shared" si="1234"/>
        <v>0</v>
      </c>
      <c r="N725" s="416">
        <v>99382.6</v>
      </c>
      <c r="O725" s="417">
        <f t="shared" si="1228"/>
        <v>0</v>
      </c>
      <c r="P725" s="416">
        <f t="shared" si="1229"/>
        <v>324648.80000000005</v>
      </c>
      <c r="Q725" s="417">
        <f t="shared" si="1224"/>
        <v>0</v>
      </c>
      <c r="R725" s="417">
        <f t="shared" ref="R725" si="1250">I725-I724</f>
        <v>0</v>
      </c>
      <c r="S725" s="417">
        <f t="shared" ref="S725:T725" si="1251">P725-P724</f>
        <v>0</v>
      </c>
      <c r="T725" s="417">
        <f t="shared" si="1251"/>
        <v>0</v>
      </c>
      <c r="U725" s="414"/>
      <c r="V725" s="619" t="str">
        <f t="shared" ref="V725" si="1252">+IF(I725&lt;0,"ng","")</f>
        <v/>
      </c>
      <c r="W725" s="619"/>
    </row>
    <row r="726" spans="1:23" s="460" customFormat="1" ht="24" hidden="1" customHeight="1">
      <c r="A726" s="366" t="s">
        <v>4437</v>
      </c>
      <c r="B726" s="408" t="s">
        <v>0</v>
      </c>
      <c r="C726" s="408" t="s">
        <v>2444</v>
      </c>
      <c r="D726" s="408" t="s">
        <v>49</v>
      </c>
      <c r="E726" s="409" t="s">
        <v>2235</v>
      </c>
      <c r="F726" s="410">
        <v>124</v>
      </c>
      <c r="G726" s="410">
        <f>[5]내역서!F726</f>
        <v>49</v>
      </c>
      <c r="H726" s="410">
        <f>G726</f>
        <v>49</v>
      </c>
      <c r="I726" s="410">
        <f>내역서!F730</f>
        <v>0</v>
      </c>
      <c r="J726" s="411">
        <v>10129.700000000001</v>
      </c>
      <c r="K726" s="412">
        <f>INT($I726*J726)</f>
        <v>0</v>
      </c>
      <c r="L726" s="411">
        <v>24900.799999999999</v>
      </c>
      <c r="M726" s="412">
        <f>INT($I726*L726)</f>
        <v>0</v>
      </c>
      <c r="N726" s="411">
        <v>12149.4</v>
      </c>
      <c r="O726" s="412">
        <f>INT($I726*N726)</f>
        <v>0</v>
      </c>
      <c r="P726" s="411">
        <f>+J726+L726+N726</f>
        <v>47179.9</v>
      </c>
      <c r="Q726" s="412">
        <f>K726+M726+O726</f>
        <v>0</v>
      </c>
      <c r="R726" s="412"/>
      <c r="S726" s="412"/>
      <c r="T726" s="412"/>
      <c r="U726" s="409" t="s">
        <v>0</v>
      </c>
      <c r="V726" s="617" t="str">
        <f>+IF(I726&lt;0,"ng","")</f>
        <v/>
      </c>
      <c r="W726" s="617"/>
    </row>
    <row r="727" spans="1:23" s="73" customFormat="1" ht="24" hidden="1" customHeight="1">
      <c r="A727" s="372" t="s">
        <v>4438</v>
      </c>
      <c r="B727" s="413" t="s">
        <v>0</v>
      </c>
      <c r="C727" s="413" t="s">
        <v>910</v>
      </c>
      <c r="D727" s="413" t="s">
        <v>49</v>
      </c>
      <c r="E727" s="414" t="s">
        <v>768</v>
      </c>
      <c r="F727" s="415">
        <v>124</v>
      </c>
      <c r="G727" s="415">
        <f>[5]내역서!F727</f>
        <v>49</v>
      </c>
      <c r="H727" s="415">
        <f>G727</f>
        <v>49</v>
      </c>
      <c r="I727" s="415">
        <f>내역서!F731</f>
        <v>0</v>
      </c>
      <c r="J727" s="416">
        <v>10129.700000000001</v>
      </c>
      <c r="K727" s="417">
        <f t="shared" si="1233"/>
        <v>0</v>
      </c>
      <c r="L727" s="416">
        <v>24900.799999999999</v>
      </c>
      <c r="M727" s="417">
        <f t="shared" si="1234"/>
        <v>0</v>
      </c>
      <c r="N727" s="416">
        <v>12149.4</v>
      </c>
      <c r="O727" s="417">
        <f t="shared" si="1228"/>
        <v>0</v>
      </c>
      <c r="P727" s="416">
        <f t="shared" si="1229"/>
        <v>47179.9</v>
      </c>
      <c r="Q727" s="417">
        <f t="shared" si="1224"/>
        <v>0</v>
      </c>
      <c r="R727" s="417">
        <f t="shared" ref="R727" si="1253">I727-I726</f>
        <v>0</v>
      </c>
      <c r="S727" s="417">
        <f t="shared" ref="S727:T727" si="1254">P727-P726</f>
        <v>0</v>
      </c>
      <c r="T727" s="417">
        <f t="shared" si="1254"/>
        <v>0</v>
      </c>
      <c r="U727" s="414"/>
      <c r="V727" s="619" t="str">
        <f t="shared" ref="V727" si="1255">+IF(I727&lt;0,"ng","")</f>
        <v/>
      </c>
      <c r="W727" s="619"/>
    </row>
    <row r="728" spans="1:23" s="401" customFormat="1" ht="24" hidden="1" customHeight="1">
      <c r="A728" s="366" t="s">
        <v>4439</v>
      </c>
      <c r="B728" s="408" t="s">
        <v>0</v>
      </c>
      <c r="C728" s="408" t="s">
        <v>2444</v>
      </c>
      <c r="D728" s="408" t="s">
        <v>50</v>
      </c>
      <c r="E728" s="409" t="s">
        <v>2235</v>
      </c>
      <c r="F728" s="410">
        <v>197</v>
      </c>
      <c r="G728" s="410">
        <f>[5]내역서!F728</f>
        <v>0</v>
      </c>
      <c r="H728" s="410">
        <v>197</v>
      </c>
      <c r="I728" s="410">
        <f>내역서!F732</f>
        <v>0</v>
      </c>
      <c r="J728" s="411">
        <v>9596.4</v>
      </c>
      <c r="K728" s="412">
        <f>INT($I728*J728)</f>
        <v>0</v>
      </c>
      <c r="L728" s="411">
        <v>23589.599999999999</v>
      </c>
      <c r="M728" s="412">
        <f>INT($I728*L728)</f>
        <v>0</v>
      </c>
      <c r="N728" s="411">
        <v>11509.7</v>
      </c>
      <c r="O728" s="412">
        <f>INT($I728*N728)</f>
        <v>0</v>
      </c>
      <c r="P728" s="411">
        <f>+J728+L728+N728</f>
        <v>44695.7</v>
      </c>
      <c r="Q728" s="412">
        <f>K728+M728+O728</f>
        <v>0</v>
      </c>
      <c r="R728" s="412"/>
      <c r="S728" s="412"/>
      <c r="T728" s="412"/>
      <c r="U728" s="409" t="s">
        <v>0</v>
      </c>
      <c r="V728" s="617" t="str">
        <f>+IF(I728&lt;0,"ng","")</f>
        <v/>
      </c>
      <c r="W728" s="617"/>
    </row>
    <row r="729" spans="1:23" ht="24" hidden="1" customHeight="1">
      <c r="A729" s="372" t="s">
        <v>4350</v>
      </c>
      <c r="B729" s="413" t="s">
        <v>0</v>
      </c>
      <c r="C729" s="413" t="s">
        <v>910</v>
      </c>
      <c r="D729" s="413" t="s">
        <v>50</v>
      </c>
      <c r="E729" s="414" t="s">
        <v>768</v>
      </c>
      <c r="F729" s="415">
        <v>197</v>
      </c>
      <c r="G729" s="415">
        <f>[5]내역서!F729</f>
        <v>0</v>
      </c>
      <c r="H729" s="415">
        <v>197</v>
      </c>
      <c r="I729" s="415">
        <f>내역서!F733</f>
        <v>0</v>
      </c>
      <c r="J729" s="416">
        <v>9596.4</v>
      </c>
      <c r="K729" s="417">
        <f t="shared" si="1233"/>
        <v>0</v>
      </c>
      <c r="L729" s="416">
        <v>23589.599999999999</v>
      </c>
      <c r="M729" s="417">
        <f t="shared" si="1234"/>
        <v>0</v>
      </c>
      <c r="N729" s="416">
        <v>11509.7</v>
      </c>
      <c r="O729" s="417">
        <f t="shared" si="1228"/>
        <v>0</v>
      </c>
      <c r="P729" s="416">
        <f t="shared" si="1229"/>
        <v>44695.7</v>
      </c>
      <c r="Q729" s="417">
        <f t="shared" si="1224"/>
        <v>0</v>
      </c>
      <c r="R729" s="417">
        <f t="shared" ref="R729" si="1256">I729-I728</f>
        <v>0</v>
      </c>
      <c r="S729" s="417">
        <f t="shared" ref="S729:T729" si="1257">P729-P728</f>
        <v>0</v>
      </c>
      <c r="T729" s="417">
        <f t="shared" si="1257"/>
        <v>0</v>
      </c>
      <c r="U729" s="414"/>
      <c r="V729" s="619" t="str">
        <f t="shared" ref="V729" si="1258">+IF(I729&lt;0,"ng","")</f>
        <v/>
      </c>
      <c r="W729" s="619"/>
    </row>
    <row r="730" spans="1:23" s="401" customFormat="1" ht="24" hidden="1" customHeight="1">
      <c r="A730" s="366" t="s">
        <v>4334</v>
      </c>
      <c r="B730" s="408" t="s">
        <v>0</v>
      </c>
      <c r="C730" s="408" t="s">
        <v>2448</v>
      </c>
      <c r="D730" s="408" t="s">
        <v>51</v>
      </c>
      <c r="E730" s="409" t="s">
        <v>1860</v>
      </c>
      <c r="F730" s="410">
        <v>1380</v>
      </c>
      <c r="G730" s="410">
        <f>[5]내역서!F730</f>
        <v>245</v>
      </c>
      <c r="H730" s="410">
        <v>32</v>
      </c>
      <c r="I730" s="410">
        <f>내역서!F734</f>
        <v>0</v>
      </c>
      <c r="J730" s="411">
        <v>12797.3</v>
      </c>
      <c r="K730" s="412">
        <f>INT($I730*J730)</f>
        <v>0</v>
      </c>
      <c r="L730" s="411">
        <v>8423.2000000000007</v>
      </c>
      <c r="M730" s="412">
        <f>INT($I730*L730)</f>
        <v>0</v>
      </c>
      <c r="N730" s="411">
        <v>455.5</v>
      </c>
      <c r="O730" s="412">
        <f>INT($I730*N730)</f>
        <v>0</v>
      </c>
      <c r="P730" s="411">
        <f>+J730+L730+N730</f>
        <v>21676</v>
      </c>
      <c r="Q730" s="412">
        <f>K730+M730+O730</f>
        <v>0</v>
      </c>
      <c r="R730" s="412"/>
      <c r="S730" s="412"/>
      <c r="T730" s="412"/>
      <c r="U730" s="409" t="s">
        <v>0</v>
      </c>
      <c r="V730" s="617" t="str">
        <f>+IF(I730&lt;0,"ng","")</f>
        <v/>
      </c>
      <c r="W730" s="617"/>
    </row>
    <row r="731" spans="1:23" ht="24" hidden="1" customHeight="1">
      <c r="A731" s="372" t="s">
        <v>4415</v>
      </c>
      <c r="B731" s="413" t="s">
        <v>0</v>
      </c>
      <c r="C731" s="413" t="s">
        <v>913</v>
      </c>
      <c r="D731" s="413" t="s">
        <v>51</v>
      </c>
      <c r="E731" s="414" t="s">
        <v>729</v>
      </c>
      <c r="F731" s="415">
        <v>1380</v>
      </c>
      <c r="G731" s="415">
        <f>[5]내역서!F731</f>
        <v>245</v>
      </c>
      <c r="H731" s="415">
        <v>32</v>
      </c>
      <c r="I731" s="415">
        <f>내역서!F735</f>
        <v>0</v>
      </c>
      <c r="J731" s="416">
        <v>12797.3</v>
      </c>
      <c r="K731" s="417">
        <f>INT($I731*J731)</f>
        <v>0</v>
      </c>
      <c r="L731" s="416">
        <v>8423.2000000000007</v>
      </c>
      <c r="M731" s="417">
        <f>INT($I731*L731)</f>
        <v>0</v>
      </c>
      <c r="N731" s="416">
        <v>455.5</v>
      </c>
      <c r="O731" s="417">
        <f t="shared" si="1228"/>
        <v>0</v>
      </c>
      <c r="P731" s="416">
        <f t="shared" si="1229"/>
        <v>21676</v>
      </c>
      <c r="Q731" s="417">
        <f t="shared" si="1224"/>
        <v>0</v>
      </c>
      <c r="R731" s="417">
        <f t="shared" ref="R731" si="1259">I731-I730</f>
        <v>0</v>
      </c>
      <c r="S731" s="417">
        <f t="shared" ref="S731:T731" si="1260">P731-P730</f>
        <v>0</v>
      </c>
      <c r="T731" s="417">
        <f t="shared" si="1260"/>
        <v>0</v>
      </c>
      <c r="U731" s="414"/>
      <c r="V731" s="619" t="str">
        <f t="shared" ref="V731" si="1261">+IF(I731&lt;0,"ng","")</f>
        <v/>
      </c>
      <c r="W731" s="619"/>
    </row>
    <row r="732" spans="1:23" s="401" customFormat="1" ht="24" hidden="1" customHeight="1">
      <c r="A732" s="366" t="s">
        <v>2055</v>
      </c>
      <c r="B732" s="408" t="s">
        <v>0</v>
      </c>
      <c r="C732" s="408" t="s">
        <v>2449</v>
      </c>
      <c r="D732" s="408" t="s">
        <v>2450</v>
      </c>
      <c r="E732" s="409" t="s">
        <v>2235</v>
      </c>
      <c r="F732" s="410">
        <v>20</v>
      </c>
      <c r="G732" s="410">
        <f>[5]내역서!F732</f>
        <v>16</v>
      </c>
      <c r="H732" s="410">
        <v>0</v>
      </c>
      <c r="I732" s="410">
        <f>내역서!F736</f>
        <v>0</v>
      </c>
      <c r="J732" s="411">
        <v>18828.5</v>
      </c>
      <c r="K732" s="412">
        <f>INT($I732*J732)</f>
        <v>0</v>
      </c>
      <c r="L732" s="411">
        <v>206630.39999999999</v>
      </c>
      <c r="M732" s="412">
        <f>INT($I732*L732)</f>
        <v>0</v>
      </c>
      <c r="N732" s="411">
        <v>36560</v>
      </c>
      <c r="O732" s="412">
        <f>INT($I732*N732)</f>
        <v>0</v>
      </c>
      <c r="P732" s="411">
        <f>+J732+L732+N732</f>
        <v>262018.9</v>
      </c>
      <c r="Q732" s="412">
        <f>K732+M732+O732</f>
        <v>0</v>
      </c>
      <c r="R732" s="412"/>
      <c r="S732" s="412"/>
      <c r="T732" s="412"/>
      <c r="U732" s="409" t="s">
        <v>0</v>
      </c>
      <c r="V732" s="617" t="str">
        <f>+IF(I732&lt;0,"ng","")</f>
        <v/>
      </c>
      <c r="W732" s="617"/>
    </row>
    <row r="733" spans="1:23" ht="24" hidden="1" customHeight="1">
      <c r="A733" s="372" t="s">
        <v>4435</v>
      </c>
      <c r="B733" s="413" t="s">
        <v>0</v>
      </c>
      <c r="C733" s="413" t="s">
        <v>914</v>
      </c>
      <c r="D733" s="413" t="s">
        <v>915</v>
      </c>
      <c r="E733" s="414" t="s">
        <v>768</v>
      </c>
      <c r="F733" s="415">
        <v>20</v>
      </c>
      <c r="G733" s="415">
        <f>[5]내역서!F733</f>
        <v>16</v>
      </c>
      <c r="H733" s="415">
        <v>0</v>
      </c>
      <c r="I733" s="415">
        <f>내역서!F737</f>
        <v>0</v>
      </c>
      <c r="J733" s="416">
        <v>18828.5</v>
      </c>
      <c r="K733" s="417">
        <f t="shared" ref="K733:K771" si="1262">INT($I733*J733)</f>
        <v>0</v>
      </c>
      <c r="L733" s="416">
        <v>206630.39999999999</v>
      </c>
      <c r="M733" s="417">
        <f t="shared" ref="M733:M739" si="1263">INT($I733*L733)</f>
        <v>0</v>
      </c>
      <c r="N733" s="416">
        <v>36560</v>
      </c>
      <c r="O733" s="417">
        <f t="shared" si="1228"/>
        <v>0</v>
      </c>
      <c r="P733" s="416">
        <f t="shared" si="1229"/>
        <v>262018.9</v>
      </c>
      <c r="Q733" s="417">
        <f t="shared" si="1224"/>
        <v>0</v>
      </c>
      <c r="R733" s="417">
        <f t="shared" ref="R733" si="1264">I733-I732</f>
        <v>0</v>
      </c>
      <c r="S733" s="417">
        <f t="shared" ref="S733:T733" si="1265">P733-P732</f>
        <v>0</v>
      </c>
      <c r="T733" s="417">
        <f t="shared" si="1265"/>
        <v>0</v>
      </c>
      <c r="U733" s="414"/>
      <c r="V733" s="619" t="str">
        <f t="shared" ref="V733" si="1266">+IF(I733&lt;0,"ng","")</f>
        <v/>
      </c>
      <c r="W733" s="619"/>
    </row>
    <row r="734" spans="1:23" s="401" customFormat="1" ht="24" hidden="1" customHeight="1">
      <c r="A734" s="366" t="s">
        <v>4440</v>
      </c>
      <c r="B734" s="408" t="s">
        <v>0</v>
      </c>
      <c r="C734" s="408" t="s">
        <v>2449</v>
      </c>
      <c r="D734" s="408" t="s">
        <v>52</v>
      </c>
      <c r="E734" s="409" t="s">
        <v>2235</v>
      </c>
      <c r="F734" s="410">
        <v>19</v>
      </c>
      <c r="G734" s="410">
        <f>[5]내역서!F734</f>
        <v>18</v>
      </c>
      <c r="H734" s="410">
        <v>0</v>
      </c>
      <c r="I734" s="410">
        <f>내역서!F738</f>
        <v>0</v>
      </c>
      <c r="J734" s="411">
        <v>21476.799999999999</v>
      </c>
      <c r="K734" s="412">
        <f>INT($I734*J734)</f>
        <v>0</v>
      </c>
      <c r="L734" s="411">
        <v>230004</v>
      </c>
      <c r="M734" s="412">
        <f>INT($I734*L734)</f>
        <v>0</v>
      </c>
      <c r="N734" s="411">
        <v>43502.1</v>
      </c>
      <c r="O734" s="412">
        <f>INT($I734*N734)</f>
        <v>0</v>
      </c>
      <c r="P734" s="411">
        <f>+J734+L734+N734</f>
        <v>294982.89999999997</v>
      </c>
      <c r="Q734" s="412">
        <f>K734+M734+O734</f>
        <v>0</v>
      </c>
      <c r="R734" s="412"/>
      <c r="S734" s="412"/>
      <c r="T734" s="412"/>
      <c r="U734" s="409" t="s">
        <v>0</v>
      </c>
      <c r="V734" s="617" t="str">
        <f>+IF(I734&lt;0,"ng","")</f>
        <v/>
      </c>
      <c r="W734" s="617"/>
    </row>
    <row r="735" spans="1:23" ht="24" hidden="1" customHeight="1">
      <c r="A735" s="372" t="s">
        <v>4435</v>
      </c>
      <c r="B735" s="413" t="s">
        <v>0</v>
      </c>
      <c r="C735" s="413" t="s">
        <v>914</v>
      </c>
      <c r="D735" s="413" t="s">
        <v>52</v>
      </c>
      <c r="E735" s="414" t="s">
        <v>768</v>
      </c>
      <c r="F735" s="415">
        <v>19</v>
      </c>
      <c r="G735" s="415">
        <f>[5]내역서!F735</f>
        <v>18</v>
      </c>
      <c r="H735" s="415">
        <v>0</v>
      </c>
      <c r="I735" s="415">
        <f>내역서!F739</f>
        <v>0</v>
      </c>
      <c r="J735" s="416">
        <v>21476.799999999999</v>
      </c>
      <c r="K735" s="417">
        <f t="shared" si="1262"/>
        <v>0</v>
      </c>
      <c r="L735" s="416">
        <v>230004</v>
      </c>
      <c r="M735" s="417">
        <f t="shared" si="1263"/>
        <v>0</v>
      </c>
      <c r="N735" s="416">
        <v>43502.1</v>
      </c>
      <c r="O735" s="417">
        <f t="shared" si="1228"/>
        <v>0</v>
      </c>
      <c r="P735" s="416">
        <f t="shared" si="1229"/>
        <v>294982.89999999997</v>
      </c>
      <c r="Q735" s="417">
        <f t="shared" si="1224"/>
        <v>0</v>
      </c>
      <c r="R735" s="417">
        <f t="shared" ref="R735" si="1267">I735-I734</f>
        <v>0</v>
      </c>
      <c r="S735" s="417">
        <f t="shared" ref="S735:T735" si="1268">P735-P734</f>
        <v>0</v>
      </c>
      <c r="T735" s="417">
        <f t="shared" si="1268"/>
        <v>0</v>
      </c>
      <c r="U735" s="414"/>
      <c r="V735" s="619" t="str">
        <f t="shared" ref="V735" si="1269">+IF(I735&lt;0,"ng","")</f>
        <v/>
      </c>
      <c r="W735" s="619"/>
    </row>
    <row r="736" spans="1:23" s="401" customFormat="1" ht="24" hidden="1" customHeight="1">
      <c r="A736" s="366" t="s">
        <v>4439</v>
      </c>
      <c r="B736" s="408" t="s">
        <v>0</v>
      </c>
      <c r="C736" s="408" t="s">
        <v>2449</v>
      </c>
      <c r="D736" s="408" t="s">
        <v>53</v>
      </c>
      <c r="E736" s="409" t="s">
        <v>2235</v>
      </c>
      <c r="F736" s="410">
        <v>79</v>
      </c>
      <c r="G736" s="410">
        <f>[5]내역서!F736</f>
        <v>86</v>
      </c>
      <c r="H736" s="410">
        <v>0</v>
      </c>
      <c r="I736" s="410">
        <f>내역서!F740</f>
        <v>0</v>
      </c>
      <c r="J736" s="411">
        <v>26175.599999999999</v>
      </c>
      <c r="K736" s="412">
        <f>INT($I736*J736)</f>
        <v>0</v>
      </c>
      <c r="L736" s="411">
        <v>272816.8</v>
      </c>
      <c r="M736" s="412">
        <f>INT($I736*L736)</f>
        <v>0</v>
      </c>
      <c r="N736" s="411">
        <v>55207.8</v>
      </c>
      <c r="O736" s="412">
        <f>INT($I736*N736)</f>
        <v>0</v>
      </c>
      <c r="P736" s="411">
        <f>+J736+L736+N736</f>
        <v>354200.19999999995</v>
      </c>
      <c r="Q736" s="412">
        <f>K736+M736+O736</f>
        <v>0</v>
      </c>
      <c r="R736" s="412"/>
      <c r="S736" s="412"/>
      <c r="T736" s="412"/>
      <c r="U736" s="409" t="s">
        <v>0</v>
      </c>
      <c r="V736" s="617" t="str">
        <f>+IF(I736&lt;0,"ng","")</f>
        <v/>
      </c>
      <c r="W736" s="617"/>
    </row>
    <row r="737" spans="1:23" ht="24" hidden="1" customHeight="1">
      <c r="A737" s="372" t="s">
        <v>4435</v>
      </c>
      <c r="B737" s="413" t="s">
        <v>0</v>
      </c>
      <c r="C737" s="413" t="s">
        <v>914</v>
      </c>
      <c r="D737" s="413" t="s">
        <v>53</v>
      </c>
      <c r="E737" s="414" t="s">
        <v>768</v>
      </c>
      <c r="F737" s="415">
        <v>79</v>
      </c>
      <c r="G737" s="415">
        <f>[5]내역서!F737</f>
        <v>86</v>
      </c>
      <c r="H737" s="415">
        <v>0</v>
      </c>
      <c r="I737" s="415">
        <f>내역서!F741</f>
        <v>0</v>
      </c>
      <c r="J737" s="416">
        <v>26175.599999999999</v>
      </c>
      <c r="K737" s="417">
        <f t="shared" si="1262"/>
        <v>0</v>
      </c>
      <c r="L737" s="416">
        <v>272816.8</v>
      </c>
      <c r="M737" s="417">
        <f t="shared" si="1263"/>
        <v>0</v>
      </c>
      <c r="N737" s="416">
        <v>55207.8</v>
      </c>
      <c r="O737" s="417">
        <f t="shared" si="1228"/>
        <v>0</v>
      </c>
      <c r="P737" s="416">
        <f t="shared" si="1229"/>
        <v>354200.19999999995</v>
      </c>
      <c r="Q737" s="417">
        <f t="shared" si="1224"/>
        <v>0</v>
      </c>
      <c r="R737" s="417">
        <f t="shared" ref="R737" si="1270">I737-I736</f>
        <v>0</v>
      </c>
      <c r="S737" s="417">
        <f t="shared" ref="S737:T737" si="1271">P737-P736</f>
        <v>0</v>
      </c>
      <c r="T737" s="417">
        <f t="shared" si="1271"/>
        <v>0</v>
      </c>
      <c r="U737" s="414"/>
      <c r="V737" s="619" t="str">
        <f t="shared" ref="V737" si="1272">+IF(I737&lt;0,"ng","")</f>
        <v/>
      </c>
      <c r="W737" s="619"/>
    </row>
    <row r="738" spans="1:23" s="401" customFormat="1" ht="24" hidden="1" customHeight="1">
      <c r="A738" s="366" t="s">
        <v>4439</v>
      </c>
      <c r="B738" s="408" t="s">
        <v>0</v>
      </c>
      <c r="C738" s="408" t="s">
        <v>2451</v>
      </c>
      <c r="D738" s="408" t="s">
        <v>54</v>
      </c>
      <c r="E738" s="409" t="s">
        <v>1860</v>
      </c>
      <c r="F738" s="410">
        <v>84</v>
      </c>
      <c r="G738" s="410">
        <f>[5]내역서!F738</f>
        <v>77</v>
      </c>
      <c r="H738" s="410">
        <v>55</v>
      </c>
      <c r="I738" s="410">
        <f>내역서!F742</f>
        <v>0</v>
      </c>
      <c r="J738" s="411">
        <v>2781.4</v>
      </c>
      <c r="K738" s="412">
        <f>INT($I738*J738)</f>
        <v>0</v>
      </c>
      <c r="L738" s="411">
        <v>0</v>
      </c>
      <c r="M738" s="412">
        <f>INT($I738*L738)</f>
        <v>0</v>
      </c>
      <c r="N738" s="411">
        <v>0</v>
      </c>
      <c r="O738" s="412">
        <f>INT($I738*N738)</f>
        <v>0</v>
      </c>
      <c r="P738" s="411">
        <f>+J738+L738+N738</f>
        <v>2781.4</v>
      </c>
      <c r="Q738" s="412">
        <f>K738+M738+O738</f>
        <v>0</v>
      </c>
      <c r="R738" s="412"/>
      <c r="S738" s="412"/>
      <c r="T738" s="412"/>
      <c r="U738" s="409" t="s">
        <v>0</v>
      </c>
      <c r="V738" s="617" t="str">
        <f>+IF(I738&lt;0,"ng","")</f>
        <v/>
      </c>
      <c r="W738" s="617"/>
    </row>
    <row r="739" spans="1:23" ht="24" hidden="1" customHeight="1">
      <c r="A739" s="372" t="s">
        <v>4415</v>
      </c>
      <c r="B739" s="413" t="s">
        <v>0</v>
      </c>
      <c r="C739" s="413" t="s">
        <v>916</v>
      </c>
      <c r="D739" s="413" t="s">
        <v>54</v>
      </c>
      <c r="E739" s="414" t="s">
        <v>729</v>
      </c>
      <c r="F739" s="415">
        <v>84</v>
      </c>
      <c r="G739" s="415">
        <f>[5]내역서!F739</f>
        <v>77</v>
      </c>
      <c r="H739" s="415">
        <v>55</v>
      </c>
      <c r="I739" s="415">
        <f>내역서!F743</f>
        <v>0</v>
      </c>
      <c r="J739" s="416">
        <v>2781.4</v>
      </c>
      <c r="K739" s="417">
        <f t="shared" si="1262"/>
        <v>0</v>
      </c>
      <c r="L739" s="416">
        <v>0</v>
      </c>
      <c r="M739" s="417">
        <f t="shared" si="1263"/>
        <v>0</v>
      </c>
      <c r="N739" s="416">
        <v>0</v>
      </c>
      <c r="O739" s="417">
        <f t="shared" si="1228"/>
        <v>0</v>
      </c>
      <c r="P739" s="416">
        <f t="shared" si="1229"/>
        <v>2781.4</v>
      </c>
      <c r="Q739" s="417">
        <f t="shared" si="1224"/>
        <v>0</v>
      </c>
      <c r="R739" s="417">
        <f t="shared" ref="R739" si="1273">I739-I738</f>
        <v>0</v>
      </c>
      <c r="S739" s="417">
        <f t="shared" ref="S739:T739" si="1274">P739-P738</f>
        <v>0</v>
      </c>
      <c r="T739" s="417">
        <f t="shared" si="1274"/>
        <v>0</v>
      </c>
      <c r="U739" s="414"/>
      <c r="V739" s="619" t="str">
        <f t="shared" ref="V739" si="1275">+IF(I739&lt;0,"ng","")</f>
        <v/>
      </c>
      <c r="W739" s="619"/>
    </row>
    <row r="740" spans="1:23" s="401" customFormat="1" ht="24" hidden="1" customHeight="1">
      <c r="A740" s="366" t="s">
        <v>4409</v>
      </c>
      <c r="B740" s="408" t="s">
        <v>0</v>
      </c>
      <c r="C740" s="408" t="s">
        <v>2453</v>
      </c>
      <c r="D740" s="408" t="s">
        <v>54</v>
      </c>
      <c r="E740" s="409" t="s">
        <v>1860</v>
      </c>
      <c r="F740" s="410">
        <v>19</v>
      </c>
      <c r="G740" s="410">
        <f>[5]내역서!F740</f>
        <v>14</v>
      </c>
      <c r="H740" s="410">
        <v>13</v>
      </c>
      <c r="I740" s="410">
        <f>내역서!F744</f>
        <v>0</v>
      </c>
      <c r="J740" s="411">
        <v>3997.2</v>
      </c>
      <c r="K740" s="412">
        <f>INT($I740*J740)</f>
        <v>0</v>
      </c>
      <c r="L740" s="411">
        <v>7473.6</v>
      </c>
      <c r="M740" s="412">
        <f>INT($I740*L740)</f>
        <v>0</v>
      </c>
      <c r="N740" s="411">
        <v>387.5</v>
      </c>
      <c r="O740" s="412">
        <f>INT($I740*N740)</f>
        <v>0</v>
      </c>
      <c r="P740" s="411">
        <f>+J740+L740+N740</f>
        <v>11858.3</v>
      </c>
      <c r="Q740" s="412">
        <f>K740+M740+O740</f>
        <v>0</v>
      </c>
      <c r="R740" s="412"/>
      <c r="S740" s="412"/>
      <c r="T740" s="412"/>
      <c r="U740" s="409" t="s">
        <v>0</v>
      </c>
      <c r="V740" s="617" t="str">
        <f>+IF(I740&lt;0,"ng","")</f>
        <v/>
      </c>
      <c r="W740" s="617"/>
    </row>
    <row r="741" spans="1:23" ht="24" hidden="1" customHeight="1">
      <c r="A741" s="372" t="s">
        <v>4441</v>
      </c>
      <c r="B741" s="413" t="s">
        <v>0</v>
      </c>
      <c r="C741" s="413" t="s">
        <v>917</v>
      </c>
      <c r="D741" s="413" t="s">
        <v>54</v>
      </c>
      <c r="E741" s="414" t="s">
        <v>729</v>
      </c>
      <c r="F741" s="415">
        <v>19</v>
      </c>
      <c r="G741" s="415">
        <f>[5]내역서!F741</f>
        <v>14</v>
      </c>
      <c r="H741" s="415">
        <v>13</v>
      </c>
      <c r="I741" s="415">
        <f>내역서!F745</f>
        <v>0</v>
      </c>
      <c r="J741" s="416">
        <v>3997.2</v>
      </c>
      <c r="K741" s="417">
        <f t="shared" si="1262"/>
        <v>0</v>
      </c>
      <c r="L741" s="416">
        <v>7473.6</v>
      </c>
      <c r="M741" s="417">
        <f>INT($I741*L741)</f>
        <v>0</v>
      </c>
      <c r="N741" s="416">
        <v>387.5</v>
      </c>
      <c r="O741" s="417">
        <f t="shared" si="1228"/>
        <v>0</v>
      </c>
      <c r="P741" s="416">
        <f t="shared" si="1229"/>
        <v>11858.3</v>
      </c>
      <c r="Q741" s="417">
        <f t="shared" si="1224"/>
        <v>0</v>
      </c>
      <c r="R741" s="417">
        <f t="shared" ref="R741" si="1276">I741-I740</f>
        <v>0</v>
      </c>
      <c r="S741" s="417">
        <f t="shared" ref="S741:T741" si="1277">P741-P740</f>
        <v>0</v>
      </c>
      <c r="T741" s="417">
        <f t="shared" si="1277"/>
        <v>0</v>
      </c>
      <c r="U741" s="414"/>
      <c r="V741" s="619" t="str">
        <f t="shared" ref="V741" si="1278">+IF(I741&lt;0,"ng","")</f>
        <v/>
      </c>
      <c r="W741" s="619"/>
    </row>
    <row r="742" spans="1:23" s="401" customFormat="1" ht="24" hidden="1" customHeight="1">
      <c r="A742" s="366" t="s">
        <v>4439</v>
      </c>
      <c r="B742" s="408" t="s">
        <v>0</v>
      </c>
      <c r="C742" s="408" t="s">
        <v>2454</v>
      </c>
      <c r="D742" s="408" t="s">
        <v>2450</v>
      </c>
      <c r="E742" s="409" t="s">
        <v>2235</v>
      </c>
      <c r="F742" s="410">
        <v>60</v>
      </c>
      <c r="G742" s="410">
        <f>[5]내역서!F742</f>
        <v>28</v>
      </c>
      <c r="H742" s="410">
        <v>60</v>
      </c>
      <c r="I742" s="410">
        <f>내역서!F746</f>
        <v>0</v>
      </c>
      <c r="J742" s="411">
        <v>16889.900000000001</v>
      </c>
      <c r="K742" s="412">
        <f>INT($I742*J742)</f>
        <v>0</v>
      </c>
      <c r="L742" s="411">
        <v>186981.6</v>
      </c>
      <c r="M742" s="412">
        <f>INT($I742*L742)</f>
        <v>0</v>
      </c>
      <c r="N742" s="411">
        <v>32248.2</v>
      </c>
      <c r="O742" s="412">
        <f>INT($I742*N742)</f>
        <v>0</v>
      </c>
      <c r="P742" s="411">
        <f>+J742+L742+N742</f>
        <v>236119.7</v>
      </c>
      <c r="Q742" s="412">
        <f>K742+M742+O742</f>
        <v>0</v>
      </c>
      <c r="R742" s="412"/>
      <c r="S742" s="412"/>
      <c r="T742" s="412"/>
      <c r="U742" s="409" t="s">
        <v>0</v>
      </c>
      <c r="V742" s="617" t="str">
        <f>+IF(I742&lt;0,"ng","")</f>
        <v/>
      </c>
      <c r="W742" s="617"/>
    </row>
    <row r="743" spans="1:23" ht="24" hidden="1" customHeight="1">
      <c r="A743" s="372" t="s">
        <v>4442</v>
      </c>
      <c r="B743" s="413" t="s">
        <v>0</v>
      </c>
      <c r="C743" s="413" t="s">
        <v>918</v>
      </c>
      <c r="D743" s="413" t="s">
        <v>915</v>
      </c>
      <c r="E743" s="414" t="s">
        <v>768</v>
      </c>
      <c r="F743" s="415">
        <v>60</v>
      </c>
      <c r="G743" s="415">
        <f>[5]내역서!F743</f>
        <v>28</v>
      </c>
      <c r="H743" s="415">
        <v>60</v>
      </c>
      <c r="I743" s="415">
        <f>내역서!F747</f>
        <v>0</v>
      </c>
      <c r="J743" s="416">
        <v>16889.900000000001</v>
      </c>
      <c r="K743" s="417">
        <f t="shared" si="1262"/>
        <v>0</v>
      </c>
      <c r="L743" s="416">
        <v>186981.6</v>
      </c>
      <c r="M743" s="417">
        <f t="shared" ref="M743:M747" si="1279">INT($I743*L743)</f>
        <v>0</v>
      </c>
      <c r="N743" s="416">
        <v>32248.2</v>
      </c>
      <c r="O743" s="417">
        <f t="shared" si="1228"/>
        <v>0</v>
      </c>
      <c r="P743" s="416">
        <f t="shared" si="1229"/>
        <v>236119.7</v>
      </c>
      <c r="Q743" s="417">
        <f t="shared" si="1224"/>
        <v>0</v>
      </c>
      <c r="R743" s="417">
        <f t="shared" ref="R743" si="1280">I743-I742</f>
        <v>0</v>
      </c>
      <c r="S743" s="417">
        <f t="shared" ref="S743:T743" si="1281">P743-P742</f>
        <v>0</v>
      </c>
      <c r="T743" s="417">
        <f t="shared" si="1281"/>
        <v>0</v>
      </c>
      <c r="U743" s="414"/>
      <c r="V743" s="619" t="str">
        <f t="shared" ref="V743" si="1282">+IF(I743&lt;0,"ng","")</f>
        <v/>
      </c>
      <c r="W743" s="619"/>
    </row>
    <row r="744" spans="1:23" s="401" customFormat="1" ht="24" hidden="1" customHeight="1">
      <c r="A744" s="366" t="s">
        <v>4443</v>
      </c>
      <c r="B744" s="408" t="s">
        <v>0</v>
      </c>
      <c r="C744" s="408" t="s">
        <v>2454</v>
      </c>
      <c r="D744" s="408" t="s">
        <v>53</v>
      </c>
      <c r="E744" s="409" t="s">
        <v>2235</v>
      </c>
      <c r="F744" s="410">
        <v>240</v>
      </c>
      <c r="G744" s="410">
        <f>[5]내역서!F744</f>
        <v>112</v>
      </c>
      <c r="H744" s="410">
        <v>240</v>
      </c>
      <c r="I744" s="410">
        <f>내역서!F748</f>
        <v>0</v>
      </c>
      <c r="J744" s="411">
        <v>22202.6</v>
      </c>
      <c r="K744" s="412">
        <f>INT($I744*J744)</f>
        <v>0</v>
      </c>
      <c r="L744" s="411">
        <v>227796</v>
      </c>
      <c r="M744" s="412">
        <f>INT($I744*L744)</f>
        <v>0</v>
      </c>
      <c r="N744" s="411">
        <v>47818.2</v>
      </c>
      <c r="O744" s="412">
        <f>INT($I744*N744)</f>
        <v>0</v>
      </c>
      <c r="P744" s="411">
        <f>+J744+L744+N744</f>
        <v>297816.8</v>
      </c>
      <c r="Q744" s="412">
        <f>K744+M744+O744</f>
        <v>0</v>
      </c>
      <c r="R744" s="412"/>
      <c r="S744" s="412"/>
      <c r="T744" s="412"/>
      <c r="U744" s="409" t="s">
        <v>0</v>
      </c>
      <c r="V744" s="617" t="str">
        <f>+IF(I744&lt;0,"ng","")</f>
        <v/>
      </c>
      <c r="W744" s="617"/>
    </row>
    <row r="745" spans="1:23" ht="24" hidden="1" customHeight="1">
      <c r="A745" s="372" t="s">
        <v>4444</v>
      </c>
      <c r="B745" s="413" t="s">
        <v>0</v>
      </c>
      <c r="C745" s="413" t="s">
        <v>918</v>
      </c>
      <c r="D745" s="413" t="s">
        <v>53</v>
      </c>
      <c r="E745" s="414" t="s">
        <v>768</v>
      </c>
      <c r="F745" s="415">
        <v>240</v>
      </c>
      <c r="G745" s="415">
        <f>[5]내역서!F745</f>
        <v>112</v>
      </c>
      <c r="H745" s="415">
        <v>240</v>
      </c>
      <c r="I745" s="415">
        <f>내역서!F749</f>
        <v>0</v>
      </c>
      <c r="J745" s="416">
        <v>22202.6</v>
      </c>
      <c r="K745" s="417">
        <f t="shared" si="1262"/>
        <v>0</v>
      </c>
      <c r="L745" s="416">
        <v>227796</v>
      </c>
      <c r="M745" s="417">
        <f t="shared" si="1279"/>
        <v>0</v>
      </c>
      <c r="N745" s="416">
        <v>47818.2</v>
      </c>
      <c r="O745" s="417">
        <f t="shared" si="1228"/>
        <v>0</v>
      </c>
      <c r="P745" s="416">
        <f t="shared" si="1229"/>
        <v>297816.8</v>
      </c>
      <c r="Q745" s="417">
        <f t="shared" si="1224"/>
        <v>0</v>
      </c>
      <c r="R745" s="417">
        <f t="shared" ref="R745" si="1283">I745-I744</f>
        <v>0</v>
      </c>
      <c r="S745" s="417">
        <f t="shared" ref="S745:T745" si="1284">P745-P744</f>
        <v>0</v>
      </c>
      <c r="T745" s="417">
        <f t="shared" si="1284"/>
        <v>0</v>
      </c>
      <c r="U745" s="414"/>
      <c r="V745" s="619" t="str">
        <f t="shared" ref="V745" si="1285">+IF(I745&lt;0,"ng","")</f>
        <v/>
      </c>
      <c r="W745" s="619"/>
    </row>
    <row r="746" spans="1:23" s="401" customFormat="1" ht="24" hidden="1" customHeight="1">
      <c r="A746" s="366" t="s">
        <v>4445</v>
      </c>
      <c r="B746" s="408" t="s">
        <v>0</v>
      </c>
      <c r="C746" s="408" t="s">
        <v>2455</v>
      </c>
      <c r="D746" s="408" t="s">
        <v>54</v>
      </c>
      <c r="E746" s="409" t="s">
        <v>1860</v>
      </c>
      <c r="F746" s="410">
        <v>120</v>
      </c>
      <c r="G746" s="410">
        <f>[5]내역서!F746</f>
        <v>56</v>
      </c>
      <c r="H746" s="410">
        <v>0</v>
      </c>
      <c r="I746" s="410">
        <f>내역서!F750</f>
        <v>0</v>
      </c>
      <c r="J746" s="411">
        <v>9376.7000000000007</v>
      </c>
      <c r="K746" s="412">
        <f>INT($I746*J746)</f>
        <v>0</v>
      </c>
      <c r="L746" s="411">
        <v>14947.2</v>
      </c>
      <c r="M746" s="412">
        <f>INT($I746*L746)</f>
        <v>0</v>
      </c>
      <c r="N746" s="411">
        <v>760.5</v>
      </c>
      <c r="O746" s="412">
        <f>INT($I746*N746)</f>
        <v>0</v>
      </c>
      <c r="P746" s="411">
        <f>+J746+L746+N746</f>
        <v>25084.400000000001</v>
      </c>
      <c r="Q746" s="412">
        <f>K746+M746+O746</f>
        <v>0</v>
      </c>
      <c r="R746" s="412"/>
      <c r="S746" s="412"/>
      <c r="T746" s="412"/>
      <c r="U746" s="409" t="s">
        <v>0</v>
      </c>
      <c r="V746" s="617" t="str">
        <f>+IF(I746&lt;0,"ng","")</f>
        <v/>
      </c>
      <c r="W746" s="617"/>
    </row>
    <row r="747" spans="1:23" ht="24" hidden="1" customHeight="1">
      <c r="A747" s="372" t="s">
        <v>4444</v>
      </c>
      <c r="B747" s="413" t="s">
        <v>0</v>
      </c>
      <c r="C747" s="413" t="s">
        <v>919</v>
      </c>
      <c r="D747" s="413" t="s">
        <v>54</v>
      </c>
      <c r="E747" s="414" t="s">
        <v>729</v>
      </c>
      <c r="F747" s="415">
        <v>120</v>
      </c>
      <c r="G747" s="415">
        <f>[5]내역서!F747</f>
        <v>56</v>
      </c>
      <c r="H747" s="415">
        <v>0</v>
      </c>
      <c r="I747" s="415">
        <f>내역서!F751</f>
        <v>0</v>
      </c>
      <c r="J747" s="416">
        <v>9376.7000000000007</v>
      </c>
      <c r="K747" s="417">
        <f t="shared" si="1262"/>
        <v>0</v>
      </c>
      <c r="L747" s="416">
        <v>14947.2</v>
      </c>
      <c r="M747" s="417">
        <f t="shared" si="1279"/>
        <v>0</v>
      </c>
      <c r="N747" s="416">
        <v>760.5</v>
      </c>
      <c r="O747" s="417">
        <f t="shared" si="1228"/>
        <v>0</v>
      </c>
      <c r="P747" s="416">
        <f t="shared" si="1229"/>
        <v>25084.400000000001</v>
      </c>
      <c r="Q747" s="417">
        <f t="shared" si="1224"/>
        <v>0</v>
      </c>
      <c r="R747" s="417">
        <f t="shared" ref="R747" si="1286">I747-I746</f>
        <v>0</v>
      </c>
      <c r="S747" s="417">
        <f t="shared" ref="S747:T747" si="1287">P747-P746</f>
        <v>0</v>
      </c>
      <c r="T747" s="417">
        <f t="shared" si="1287"/>
        <v>0</v>
      </c>
      <c r="U747" s="414"/>
      <c r="V747" s="619" t="str">
        <f t="shared" ref="V747" si="1288">+IF(I747&lt;0,"ng","")</f>
        <v/>
      </c>
      <c r="W747" s="619"/>
    </row>
    <row r="748" spans="1:23" s="401" customFormat="1" ht="24" hidden="1" customHeight="1">
      <c r="A748" s="366" t="s">
        <v>4439</v>
      </c>
      <c r="B748" s="408" t="s">
        <v>0</v>
      </c>
      <c r="C748" s="408" t="s">
        <v>2456</v>
      </c>
      <c r="D748" s="408" t="s">
        <v>54</v>
      </c>
      <c r="E748" s="409" t="s">
        <v>1860</v>
      </c>
      <c r="F748" s="410">
        <v>240</v>
      </c>
      <c r="G748" s="410">
        <f>[5]내역서!F748</f>
        <v>112</v>
      </c>
      <c r="H748" s="410">
        <v>104</v>
      </c>
      <c r="I748" s="410">
        <f>내역서!F752</f>
        <v>0</v>
      </c>
      <c r="J748" s="411">
        <v>12002.5</v>
      </c>
      <c r="K748" s="412">
        <f>INT($I748*J748)</f>
        <v>0</v>
      </c>
      <c r="L748" s="411">
        <v>14947.2</v>
      </c>
      <c r="M748" s="412">
        <f>INT($I748*L748)</f>
        <v>0</v>
      </c>
      <c r="N748" s="411">
        <v>741.2</v>
      </c>
      <c r="O748" s="412">
        <f>INT($I748*N748)</f>
        <v>0</v>
      </c>
      <c r="P748" s="411">
        <f>+J748+L748+N748</f>
        <v>27690.9</v>
      </c>
      <c r="Q748" s="412">
        <f>K748+M748+O748</f>
        <v>0</v>
      </c>
      <c r="R748" s="412"/>
      <c r="S748" s="412"/>
      <c r="T748" s="412"/>
      <c r="U748" s="409" t="s">
        <v>0</v>
      </c>
      <c r="V748" s="617" t="str">
        <f>+IF(I748&lt;0,"ng","")</f>
        <v/>
      </c>
      <c r="W748" s="617"/>
    </row>
    <row r="749" spans="1:23" ht="24" hidden="1" customHeight="1">
      <c r="A749" s="372" t="s">
        <v>4446</v>
      </c>
      <c r="B749" s="413" t="s">
        <v>0</v>
      </c>
      <c r="C749" s="413" t="s">
        <v>920</v>
      </c>
      <c r="D749" s="413" t="s">
        <v>54</v>
      </c>
      <c r="E749" s="414" t="s">
        <v>729</v>
      </c>
      <c r="F749" s="415">
        <v>240</v>
      </c>
      <c r="G749" s="415">
        <f>[5]내역서!F749</f>
        <v>112</v>
      </c>
      <c r="H749" s="415">
        <v>104</v>
      </c>
      <c r="I749" s="415">
        <f>내역서!F753</f>
        <v>0</v>
      </c>
      <c r="J749" s="416">
        <v>12002.5</v>
      </c>
      <c r="K749" s="417">
        <f t="shared" si="1262"/>
        <v>0</v>
      </c>
      <c r="L749" s="416">
        <v>14947.2</v>
      </c>
      <c r="M749" s="417">
        <f>INT($I749*L749)</f>
        <v>0</v>
      </c>
      <c r="N749" s="416">
        <v>741.2</v>
      </c>
      <c r="O749" s="417">
        <f>INT($I749*N749)</f>
        <v>0</v>
      </c>
      <c r="P749" s="416">
        <f t="shared" si="1229"/>
        <v>27690.9</v>
      </c>
      <c r="Q749" s="417">
        <f t="shared" si="1224"/>
        <v>0</v>
      </c>
      <c r="R749" s="417">
        <f t="shared" ref="R749" si="1289">I749-I748</f>
        <v>0</v>
      </c>
      <c r="S749" s="417">
        <f t="shared" ref="S749:T749" si="1290">P749-P748</f>
        <v>0</v>
      </c>
      <c r="T749" s="417">
        <f t="shared" si="1290"/>
        <v>0</v>
      </c>
      <c r="U749" s="414"/>
      <c r="V749" s="619" t="str">
        <f t="shared" ref="V749" si="1291">+IF(I749&lt;0,"ng","")</f>
        <v/>
      </c>
      <c r="W749" s="619"/>
    </row>
    <row r="750" spans="1:23" s="401" customFormat="1" ht="24" hidden="1" customHeight="1">
      <c r="A750" s="366" t="s">
        <v>4439</v>
      </c>
      <c r="B750" s="408" t="s">
        <v>0</v>
      </c>
      <c r="C750" s="408" t="s">
        <v>2457</v>
      </c>
      <c r="D750" s="408" t="s">
        <v>2450</v>
      </c>
      <c r="E750" s="409" t="s">
        <v>2235</v>
      </c>
      <c r="F750" s="410">
        <v>119</v>
      </c>
      <c r="G750" s="410">
        <f>[5]내역서!F750</f>
        <v>108</v>
      </c>
      <c r="H750" s="410">
        <v>89</v>
      </c>
      <c r="I750" s="410">
        <f>내역서!F754</f>
        <v>0</v>
      </c>
      <c r="J750" s="411">
        <v>16889.900000000001</v>
      </c>
      <c r="K750" s="412">
        <f>INT($I750*J750)</f>
        <v>0</v>
      </c>
      <c r="L750" s="411">
        <v>186981.6</v>
      </c>
      <c r="M750" s="412">
        <f>INT($I750*L750)</f>
        <v>0</v>
      </c>
      <c r="N750" s="411">
        <v>32248.2</v>
      </c>
      <c r="O750" s="412">
        <f>INT($I750*N750)</f>
        <v>0</v>
      </c>
      <c r="P750" s="411">
        <f>+J750+L750+N750</f>
        <v>236119.7</v>
      </c>
      <c r="Q750" s="412">
        <f>K750+M750+O750</f>
        <v>0</v>
      </c>
      <c r="R750" s="412"/>
      <c r="S750" s="412"/>
      <c r="T750" s="412"/>
      <c r="U750" s="409" t="s">
        <v>0</v>
      </c>
      <c r="V750" s="617" t="str">
        <f>+IF(I750&lt;0,"ng","")</f>
        <v/>
      </c>
      <c r="W750" s="617"/>
    </row>
    <row r="751" spans="1:23" ht="24" hidden="1" customHeight="1">
      <c r="A751" s="372" t="s">
        <v>4435</v>
      </c>
      <c r="B751" s="413" t="s">
        <v>0</v>
      </c>
      <c r="C751" s="413" t="s">
        <v>921</v>
      </c>
      <c r="D751" s="413" t="s">
        <v>915</v>
      </c>
      <c r="E751" s="414" t="s">
        <v>768</v>
      </c>
      <c r="F751" s="415">
        <v>119</v>
      </c>
      <c r="G751" s="415">
        <f>[5]내역서!F751</f>
        <v>108</v>
      </c>
      <c r="H751" s="415">
        <v>89</v>
      </c>
      <c r="I751" s="415">
        <f>내역서!F755</f>
        <v>0</v>
      </c>
      <c r="J751" s="416">
        <v>16889.900000000001</v>
      </c>
      <c r="K751" s="417">
        <f t="shared" si="1262"/>
        <v>0</v>
      </c>
      <c r="L751" s="416">
        <v>186981.6</v>
      </c>
      <c r="M751" s="417">
        <f t="shared" ref="M751:M763" si="1292">INT($I751*L751)</f>
        <v>0</v>
      </c>
      <c r="N751" s="416">
        <v>32248.2</v>
      </c>
      <c r="O751" s="417">
        <f t="shared" ref="O751:O767" si="1293">INT($I751*N751)</f>
        <v>0</v>
      </c>
      <c r="P751" s="416">
        <f t="shared" si="1229"/>
        <v>236119.7</v>
      </c>
      <c r="Q751" s="417">
        <f t="shared" si="1224"/>
        <v>0</v>
      </c>
      <c r="R751" s="417">
        <f t="shared" ref="R751" si="1294">I751-I750</f>
        <v>0</v>
      </c>
      <c r="S751" s="417">
        <f t="shared" ref="S751:T751" si="1295">P751-P750</f>
        <v>0</v>
      </c>
      <c r="T751" s="417">
        <f t="shared" si="1295"/>
        <v>0</v>
      </c>
      <c r="U751" s="414"/>
      <c r="V751" s="619" t="str">
        <f t="shared" ref="V751" si="1296">+IF(I751&lt;0,"ng","")</f>
        <v/>
      </c>
      <c r="W751" s="619"/>
    </row>
    <row r="752" spans="1:23" s="401" customFormat="1" ht="24" hidden="1" customHeight="1">
      <c r="A752" s="366" t="s">
        <v>4295</v>
      </c>
      <c r="B752" s="408" t="s">
        <v>0</v>
      </c>
      <c r="C752" s="408" t="s">
        <v>2457</v>
      </c>
      <c r="D752" s="408" t="s">
        <v>52</v>
      </c>
      <c r="E752" s="409" t="s">
        <v>2235</v>
      </c>
      <c r="F752" s="410">
        <v>69</v>
      </c>
      <c r="G752" s="410">
        <f>[5]내역서!F752</f>
        <v>58</v>
      </c>
      <c r="H752" s="410">
        <v>46</v>
      </c>
      <c r="I752" s="410">
        <f>내역서!F756</f>
        <v>0</v>
      </c>
      <c r="J752" s="411">
        <v>18958.2</v>
      </c>
      <c r="K752" s="412">
        <f>INT($I752*J752)</f>
        <v>0</v>
      </c>
      <c r="L752" s="411">
        <v>204486.39999999999</v>
      </c>
      <c r="M752" s="412">
        <f>INT($I752*L752)</f>
        <v>0</v>
      </c>
      <c r="N752" s="411">
        <v>37956.699999999997</v>
      </c>
      <c r="O752" s="412">
        <f>INT($I752*N752)</f>
        <v>0</v>
      </c>
      <c r="P752" s="411">
        <f>+J752+L752+N752</f>
        <v>261401.3</v>
      </c>
      <c r="Q752" s="412">
        <f>K752+M752+O752</f>
        <v>0</v>
      </c>
      <c r="R752" s="412"/>
      <c r="S752" s="412"/>
      <c r="T752" s="412"/>
      <c r="U752" s="409" t="s">
        <v>0</v>
      </c>
      <c r="V752" s="617" t="str">
        <f>+IF(I752&lt;0,"ng","")</f>
        <v/>
      </c>
      <c r="W752" s="617"/>
    </row>
    <row r="753" spans="1:23" ht="24" hidden="1" customHeight="1">
      <c r="A753" s="372" t="s">
        <v>4435</v>
      </c>
      <c r="B753" s="413" t="s">
        <v>0</v>
      </c>
      <c r="C753" s="413" t="s">
        <v>921</v>
      </c>
      <c r="D753" s="413" t="s">
        <v>52</v>
      </c>
      <c r="E753" s="414" t="s">
        <v>768</v>
      </c>
      <c r="F753" s="415">
        <v>69</v>
      </c>
      <c r="G753" s="415">
        <f>[5]내역서!F753</f>
        <v>58</v>
      </c>
      <c r="H753" s="415">
        <v>46</v>
      </c>
      <c r="I753" s="415">
        <f>내역서!F757</f>
        <v>0</v>
      </c>
      <c r="J753" s="416">
        <v>18958.2</v>
      </c>
      <c r="K753" s="417">
        <f t="shared" si="1262"/>
        <v>0</v>
      </c>
      <c r="L753" s="416">
        <v>204486.39999999999</v>
      </c>
      <c r="M753" s="417">
        <f t="shared" si="1292"/>
        <v>0</v>
      </c>
      <c r="N753" s="416">
        <v>37956.699999999997</v>
      </c>
      <c r="O753" s="417">
        <f t="shared" si="1293"/>
        <v>0</v>
      </c>
      <c r="P753" s="416">
        <f t="shared" si="1229"/>
        <v>261401.3</v>
      </c>
      <c r="Q753" s="417">
        <f t="shared" si="1224"/>
        <v>0</v>
      </c>
      <c r="R753" s="417">
        <f t="shared" ref="R753" si="1297">I753-I752</f>
        <v>0</v>
      </c>
      <c r="S753" s="417">
        <f t="shared" ref="S753:T753" si="1298">P753-P752</f>
        <v>0</v>
      </c>
      <c r="T753" s="417">
        <f t="shared" si="1298"/>
        <v>0</v>
      </c>
      <c r="U753" s="414"/>
      <c r="V753" s="619" t="str">
        <f t="shared" ref="V753" si="1299">+IF(I753&lt;0,"ng","")</f>
        <v/>
      </c>
      <c r="W753" s="619"/>
    </row>
    <row r="754" spans="1:23" s="401" customFormat="1" ht="24" hidden="1" customHeight="1">
      <c r="A754" s="366" t="s">
        <v>4443</v>
      </c>
      <c r="B754" s="408" t="s">
        <v>0</v>
      </c>
      <c r="C754" s="408" t="s">
        <v>2457</v>
      </c>
      <c r="D754" s="408" t="s">
        <v>53</v>
      </c>
      <c r="E754" s="409" t="s">
        <v>2235</v>
      </c>
      <c r="F754" s="410">
        <v>316</v>
      </c>
      <c r="G754" s="410">
        <f>[5]내역서!F754</f>
        <v>320</v>
      </c>
      <c r="H754" s="410">
        <v>216</v>
      </c>
      <c r="I754" s="410">
        <f>내역서!F758</f>
        <v>0</v>
      </c>
      <c r="J754" s="411">
        <v>22202.6</v>
      </c>
      <c r="K754" s="412">
        <f>INT($I754*J754)</f>
        <v>0</v>
      </c>
      <c r="L754" s="411">
        <v>227796</v>
      </c>
      <c r="M754" s="412">
        <f>INT($I754*L754)</f>
        <v>0</v>
      </c>
      <c r="N754" s="411">
        <v>47818.2</v>
      </c>
      <c r="O754" s="412">
        <f>INT($I754*N754)</f>
        <v>0</v>
      </c>
      <c r="P754" s="411">
        <f>+J754+L754+N754</f>
        <v>297816.8</v>
      </c>
      <c r="Q754" s="412">
        <f>K754+M754+O754</f>
        <v>0</v>
      </c>
      <c r="R754" s="412"/>
      <c r="S754" s="412"/>
      <c r="T754" s="412"/>
      <c r="U754" s="409" t="s">
        <v>0</v>
      </c>
      <c r="V754" s="617" t="str">
        <f>+IF(I754&lt;0,"ng","")</f>
        <v/>
      </c>
      <c r="W754" s="617"/>
    </row>
    <row r="755" spans="1:23" ht="24" hidden="1" customHeight="1">
      <c r="A755" s="372" t="s">
        <v>4444</v>
      </c>
      <c r="B755" s="413" t="s">
        <v>0</v>
      </c>
      <c r="C755" s="413" t="s">
        <v>921</v>
      </c>
      <c r="D755" s="413" t="s">
        <v>53</v>
      </c>
      <c r="E755" s="414" t="s">
        <v>768</v>
      </c>
      <c r="F755" s="415">
        <v>316</v>
      </c>
      <c r="G755" s="415">
        <f>[5]내역서!F755</f>
        <v>320</v>
      </c>
      <c r="H755" s="415">
        <v>216</v>
      </c>
      <c r="I755" s="415">
        <f>내역서!F759</f>
        <v>0</v>
      </c>
      <c r="J755" s="416">
        <v>22202.6</v>
      </c>
      <c r="K755" s="417">
        <f t="shared" si="1262"/>
        <v>0</v>
      </c>
      <c r="L755" s="416">
        <v>227796</v>
      </c>
      <c r="M755" s="417">
        <f t="shared" si="1292"/>
        <v>0</v>
      </c>
      <c r="N755" s="416">
        <v>47818.2</v>
      </c>
      <c r="O755" s="417">
        <f t="shared" si="1293"/>
        <v>0</v>
      </c>
      <c r="P755" s="416">
        <f t="shared" si="1229"/>
        <v>297816.8</v>
      </c>
      <c r="Q755" s="417">
        <f t="shared" si="1224"/>
        <v>0</v>
      </c>
      <c r="R755" s="417">
        <f t="shared" ref="R755" si="1300">I755-I754</f>
        <v>0</v>
      </c>
      <c r="S755" s="417">
        <f t="shared" ref="S755:T755" si="1301">P755-P754</f>
        <v>0</v>
      </c>
      <c r="T755" s="417">
        <f t="shared" si="1301"/>
        <v>0</v>
      </c>
      <c r="U755" s="414"/>
      <c r="V755" s="619" t="str">
        <f t="shared" ref="V755" si="1302">+IF(I755&lt;0,"ng","")</f>
        <v/>
      </c>
      <c r="W755" s="619"/>
    </row>
    <row r="756" spans="1:23" s="401" customFormat="1" ht="24" hidden="1" customHeight="1">
      <c r="A756" s="366" t="s">
        <v>4447</v>
      </c>
      <c r="B756" s="408" t="s">
        <v>0</v>
      </c>
      <c r="C756" s="408" t="s">
        <v>2458</v>
      </c>
      <c r="D756" s="408" t="s">
        <v>54</v>
      </c>
      <c r="E756" s="409" t="s">
        <v>1860</v>
      </c>
      <c r="F756" s="410">
        <v>504</v>
      </c>
      <c r="G756" s="410">
        <f>[5]내역서!F756</f>
        <v>202</v>
      </c>
      <c r="H756" s="410">
        <v>414</v>
      </c>
      <c r="I756" s="410">
        <f>내역서!F760</f>
        <v>0</v>
      </c>
      <c r="J756" s="411">
        <v>16155</v>
      </c>
      <c r="K756" s="412">
        <f>INT($I756*J756)</f>
        <v>0</v>
      </c>
      <c r="L756" s="411">
        <v>20867.2</v>
      </c>
      <c r="M756" s="412">
        <f>INT($I756*L756)</f>
        <v>0</v>
      </c>
      <c r="N756" s="411">
        <v>1071.2</v>
      </c>
      <c r="O756" s="412">
        <f>INT($I756*N756)</f>
        <v>0</v>
      </c>
      <c r="P756" s="411">
        <f>+J756+L756+N756</f>
        <v>38093.399999999994</v>
      </c>
      <c r="Q756" s="412">
        <f>K756+M756+O756</f>
        <v>0</v>
      </c>
      <c r="R756" s="412"/>
      <c r="S756" s="412"/>
      <c r="T756" s="412"/>
      <c r="U756" s="409" t="s">
        <v>0</v>
      </c>
      <c r="V756" s="617" t="str">
        <f>+IF(I756&lt;0,"ng","")</f>
        <v/>
      </c>
      <c r="W756" s="617"/>
    </row>
    <row r="757" spans="1:23" ht="24" hidden="1" customHeight="1">
      <c r="A757" s="372" t="s">
        <v>4448</v>
      </c>
      <c r="B757" s="413" t="s">
        <v>0</v>
      </c>
      <c r="C757" s="413" t="s">
        <v>922</v>
      </c>
      <c r="D757" s="413" t="s">
        <v>54</v>
      </c>
      <c r="E757" s="414" t="s">
        <v>729</v>
      </c>
      <c r="F757" s="415">
        <v>504</v>
      </c>
      <c r="G757" s="415">
        <f>[5]내역서!F757</f>
        <v>202</v>
      </c>
      <c r="H757" s="415">
        <v>414</v>
      </c>
      <c r="I757" s="415">
        <f>내역서!F761</f>
        <v>0</v>
      </c>
      <c r="J757" s="416">
        <v>16155</v>
      </c>
      <c r="K757" s="417">
        <f t="shared" si="1262"/>
        <v>0</v>
      </c>
      <c r="L757" s="416">
        <v>20867.2</v>
      </c>
      <c r="M757" s="417">
        <f t="shared" si="1292"/>
        <v>0</v>
      </c>
      <c r="N757" s="416">
        <v>1071.2</v>
      </c>
      <c r="O757" s="417">
        <f t="shared" si="1293"/>
        <v>0</v>
      </c>
      <c r="P757" s="416">
        <f t="shared" si="1229"/>
        <v>38093.399999999994</v>
      </c>
      <c r="Q757" s="417">
        <f t="shared" si="1224"/>
        <v>0</v>
      </c>
      <c r="R757" s="417">
        <f t="shared" ref="R757" si="1303">I757-I756</f>
        <v>0</v>
      </c>
      <c r="S757" s="417">
        <f t="shared" ref="S757:T757" si="1304">P757-P756</f>
        <v>0</v>
      </c>
      <c r="T757" s="417">
        <f t="shared" si="1304"/>
        <v>0</v>
      </c>
      <c r="U757" s="414"/>
      <c r="V757" s="619" t="str">
        <f t="shared" ref="V757" si="1305">+IF(I757&lt;0,"ng","")</f>
        <v/>
      </c>
      <c r="W757" s="619"/>
    </row>
    <row r="758" spans="1:23" s="401" customFormat="1" ht="24" hidden="1" customHeight="1">
      <c r="A758" s="366" t="s">
        <v>4449</v>
      </c>
      <c r="B758" s="408" t="s">
        <v>0</v>
      </c>
      <c r="C758" s="408" t="s">
        <v>2459</v>
      </c>
      <c r="D758" s="408" t="s">
        <v>2450</v>
      </c>
      <c r="E758" s="409" t="s">
        <v>2235</v>
      </c>
      <c r="F758" s="410">
        <v>120</v>
      </c>
      <c r="G758" s="410">
        <f>[5]내역서!F758</f>
        <v>56</v>
      </c>
      <c r="H758" s="410">
        <v>120</v>
      </c>
      <c r="I758" s="410">
        <f>내역서!F762</f>
        <v>0</v>
      </c>
      <c r="J758" s="411">
        <v>16889.900000000001</v>
      </c>
      <c r="K758" s="412">
        <f>INT($I758*J758)</f>
        <v>0</v>
      </c>
      <c r="L758" s="411">
        <v>186981.6</v>
      </c>
      <c r="M758" s="412">
        <f>INT($I758*L758)</f>
        <v>0</v>
      </c>
      <c r="N758" s="411">
        <v>32248.2</v>
      </c>
      <c r="O758" s="412">
        <f>INT($I758*N758)</f>
        <v>0</v>
      </c>
      <c r="P758" s="411">
        <f>+J758+L758+N758</f>
        <v>236119.7</v>
      </c>
      <c r="Q758" s="412">
        <f>K758+M758+O758</f>
        <v>0</v>
      </c>
      <c r="R758" s="412"/>
      <c r="S758" s="412"/>
      <c r="T758" s="412"/>
      <c r="U758" s="409" t="s">
        <v>0</v>
      </c>
      <c r="V758" s="617" t="str">
        <f>+IF(I758&lt;0,"ng","")</f>
        <v/>
      </c>
      <c r="W758" s="617"/>
    </row>
    <row r="759" spans="1:23" ht="24" hidden="1" customHeight="1">
      <c r="A759" s="372" t="s">
        <v>4448</v>
      </c>
      <c r="B759" s="413" t="s">
        <v>0</v>
      </c>
      <c r="C759" s="413" t="s">
        <v>923</v>
      </c>
      <c r="D759" s="413" t="s">
        <v>915</v>
      </c>
      <c r="E759" s="414" t="s">
        <v>768</v>
      </c>
      <c r="F759" s="415">
        <v>120</v>
      </c>
      <c r="G759" s="415">
        <f>[5]내역서!F759</f>
        <v>56</v>
      </c>
      <c r="H759" s="415">
        <v>120</v>
      </c>
      <c r="I759" s="415">
        <f>내역서!F763</f>
        <v>0</v>
      </c>
      <c r="J759" s="416">
        <v>16889.900000000001</v>
      </c>
      <c r="K759" s="417">
        <f t="shared" si="1262"/>
        <v>0</v>
      </c>
      <c r="L759" s="416">
        <v>186981.6</v>
      </c>
      <c r="M759" s="417">
        <f t="shared" si="1292"/>
        <v>0</v>
      </c>
      <c r="N759" s="416">
        <v>32248.2</v>
      </c>
      <c r="O759" s="417">
        <f t="shared" si="1293"/>
        <v>0</v>
      </c>
      <c r="P759" s="416">
        <f t="shared" si="1229"/>
        <v>236119.7</v>
      </c>
      <c r="Q759" s="417">
        <f t="shared" si="1224"/>
        <v>0</v>
      </c>
      <c r="R759" s="417">
        <f t="shared" ref="R759" si="1306">I759-I758</f>
        <v>0</v>
      </c>
      <c r="S759" s="417">
        <f t="shared" ref="S759:T759" si="1307">P759-P758</f>
        <v>0</v>
      </c>
      <c r="T759" s="417">
        <f t="shared" si="1307"/>
        <v>0</v>
      </c>
      <c r="U759" s="414"/>
      <c r="V759" s="619" t="str">
        <f t="shared" ref="V759" si="1308">+IF(I759&lt;0,"ng","")</f>
        <v/>
      </c>
      <c r="W759" s="619"/>
    </row>
    <row r="760" spans="1:23" s="401" customFormat="1" ht="24" hidden="1" customHeight="1">
      <c r="A760" s="366" t="s">
        <v>4295</v>
      </c>
      <c r="B760" s="408" t="s">
        <v>0</v>
      </c>
      <c r="C760" s="408" t="s">
        <v>2460</v>
      </c>
      <c r="D760" s="408" t="s">
        <v>2461</v>
      </c>
      <c r="E760" s="409" t="s">
        <v>1860</v>
      </c>
      <c r="F760" s="410">
        <v>525</v>
      </c>
      <c r="G760" s="410">
        <f>[5]내역서!F760</f>
        <v>521</v>
      </c>
      <c r="H760" s="410">
        <v>397</v>
      </c>
      <c r="I760" s="410">
        <f>내역서!F764</f>
        <v>0</v>
      </c>
      <c r="J760" s="411">
        <v>2613.9</v>
      </c>
      <c r="K760" s="412">
        <f>INT($I760*J760)</f>
        <v>0</v>
      </c>
      <c r="L760" s="411">
        <v>4960</v>
      </c>
      <c r="M760" s="412">
        <f>INT($I760*L760)</f>
        <v>0</v>
      </c>
      <c r="N760" s="411">
        <v>253.3</v>
      </c>
      <c r="O760" s="412">
        <f>INT($I760*N760)</f>
        <v>0</v>
      </c>
      <c r="P760" s="411">
        <f>+J760+L760+N760</f>
        <v>7827.2</v>
      </c>
      <c r="Q760" s="412">
        <f>K760+M760+O760</f>
        <v>0</v>
      </c>
      <c r="R760" s="412"/>
      <c r="S760" s="412"/>
      <c r="T760" s="412"/>
      <c r="U760" s="409" t="s">
        <v>0</v>
      </c>
      <c r="V760" s="617" t="str">
        <f>+IF(I760&lt;0,"ng","")</f>
        <v/>
      </c>
      <c r="W760" s="617"/>
    </row>
    <row r="761" spans="1:23" ht="24" hidden="1" customHeight="1">
      <c r="A761" s="372" t="s">
        <v>4450</v>
      </c>
      <c r="B761" s="413" t="s">
        <v>0</v>
      </c>
      <c r="C761" s="413" t="s">
        <v>924</v>
      </c>
      <c r="D761" s="413" t="s">
        <v>925</v>
      </c>
      <c r="E761" s="414" t="s">
        <v>729</v>
      </c>
      <c r="F761" s="415">
        <v>525</v>
      </c>
      <c r="G761" s="415">
        <f>[5]내역서!F761</f>
        <v>521</v>
      </c>
      <c r="H761" s="415">
        <v>397</v>
      </c>
      <c r="I761" s="415">
        <f>내역서!F765</f>
        <v>0</v>
      </c>
      <c r="J761" s="416">
        <v>2613.9</v>
      </c>
      <c r="K761" s="417">
        <f t="shared" si="1262"/>
        <v>0</v>
      </c>
      <c r="L761" s="416">
        <v>4960</v>
      </c>
      <c r="M761" s="417">
        <f t="shared" si="1292"/>
        <v>0</v>
      </c>
      <c r="N761" s="416">
        <v>253.3</v>
      </c>
      <c r="O761" s="417">
        <f t="shared" si="1293"/>
        <v>0</v>
      </c>
      <c r="P761" s="416">
        <f t="shared" si="1229"/>
        <v>7827.2</v>
      </c>
      <c r="Q761" s="417">
        <f t="shared" si="1224"/>
        <v>0</v>
      </c>
      <c r="R761" s="417">
        <f t="shared" ref="R761" si="1309">I761-I760</f>
        <v>0</v>
      </c>
      <c r="S761" s="417">
        <f t="shared" ref="S761:T761" si="1310">P761-P760</f>
        <v>0</v>
      </c>
      <c r="T761" s="417">
        <f t="shared" si="1310"/>
        <v>0</v>
      </c>
      <c r="U761" s="414"/>
      <c r="V761" s="619" t="str">
        <f t="shared" ref="V761" si="1311">+IF(I761&lt;0,"ng","")</f>
        <v/>
      </c>
      <c r="W761" s="619"/>
    </row>
    <row r="762" spans="1:23" s="401" customFormat="1" ht="24" hidden="1" customHeight="1">
      <c r="A762" s="366" t="s">
        <v>4449</v>
      </c>
      <c r="B762" s="408" t="s">
        <v>0</v>
      </c>
      <c r="C762" s="408" t="s">
        <v>2462</v>
      </c>
      <c r="D762" s="408" t="s">
        <v>2463</v>
      </c>
      <c r="E762" s="409" t="s">
        <v>1860</v>
      </c>
      <c r="F762" s="410">
        <v>564</v>
      </c>
      <c r="G762" s="410">
        <f>[5]내역서!F762</f>
        <v>230</v>
      </c>
      <c r="H762" s="410">
        <v>542</v>
      </c>
      <c r="I762" s="410">
        <f>내역서!F766</f>
        <v>0</v>
      </c>
      <c r="J762" s="411">
        <v>62706.6</v>
      </c>
      <c r="K762" s="412">
        <f>INT($I762*J762)</f>
        <v>0</v>
      </c>
      <c r="L762" s="411">
        <v>0</v>
      </c>
      <c r="M762" s="412">
        <f>INT($I762*L762)</f>
        <v>0</v>
      </c>
      <c r="N762" s="411">
        <v>0</v>
      </c>
      <c r="O762" s="412">
        <f>INT($I762*N762)</f>
        <v>0</v>
      </c>
      <c r="P762" s="411">
        <f>+J762+L762+N762</f>
        <v>62706.6</v>
      </c>
      <c r="Q762" s="412">
        <f>K762+M762+O762</f>
        <v>0</v>
      </c>
      <c r="R762" s="412"/>
      <c r="S762" s="412"/>
      <c r="T762" s="412"/>
      <c r="U762" s="409" t="s">
        <v>0</v>
      </c>
      <c r="V762" s="617" t="str">
        <f>+IF(I762&lt;0,"ng","")</f>
        <v/>
      </c>
      <c r="W762" s="617"/>
    </row>
    <row r="763" spans="1:23" ht="24" hidden="1" customHeight="1">
      <c r="A763" s="372" t="s">
        <v>4451</v>
      </c>
      <c r="B763" s="413" t="s">
        <v>0</v>
      </c>
      <c r="C763" s="413" t="s">
        <v>926</v>
      </c>
      <c r="D763" s="413" t="s">
        <v>927</v>
      </c>
      <c r="E763" s="414" t="s">
        <v>729</v>
      </c>
      <c r="F763" s="415">
        <v>564</v>
      </c>
      <c r="G763" s="415">
        <f>[5]내역서!F763</f>
        <v>230</v>
      </c>
      <c r="H763" s="415">
        <v>542</v>
      </c>
      <c r="I763" s="415">
        <f>내역서!F767</f>
        <v>0</v>
      </c>
      <c r="J763" s="416">
        <v>62706.6</v>
      </c>
      <c r="K763" s="417">
        <f t="shared" si="1262"/>
        <v>0</v>
      </c>
      <c r="L763" s="416">
        <v>0</v>
      </c>
      <c r="M763" s="417">
        <f t="shared" si="1292"/>
        <v>0</v>
      </c>
      <c r="N763" s="416">
        <v>0</v>
      </c>
      <c r="O763" s="417">
        <f t="shared" si="1293"/>
        <v>0</v>
      </c>
      <c r="P763" s="416">
        <f t="shared" si="1229"/>
        <v>62706.6</v>
      </c>
      <c r="Q763" s="417">
        <f t="shared" si="1224"/>
        <v>0</v>
      </c>
      <c r="R763" s="417">
        <f t="shared" ref="R763" si="1312">I763-I762</f>
        <v>0</v>
      </c>
      <c r="S763" s="417">
        <f t="shared" ref="S763:T763" si="1313">P763-P762</f>
        <v>0</v>
      </c>
      <c r="T763" s="417">
        <f t="shared" si="1313"/>
        <v>0</v>
      </c>
      <c r="U763" s="414"/>
      <c r="V763" s="619" t="str">
        <f t="shared" ref="V763" si="1314">+IF(I763&lt;0,"ng","")</f>
        <v/>
      </c>
      <c r="W763" s="619"/>
    </row>
    <row r="764" spans="1:23" s="401" customFormat="1" ht="24" hidden="1" customHeight="1">
      <c r="A764" s="366" t="s">
        <v>4452</v>
      </c>
      <c r="B764" s="408" t="s">
        <v>0</v>
      </c>
      <c r="C764" s="408" t="s">
        <v>2464</v>
      </c>
      <c r="D764" s="408" t="s">
        <v>2465</v>
      </c>
      <c r="E764" s="409" t="s">
        <v>2104</v>
      </c>
      <c r="F764" s="410">
        <v>2359.65</v>
      </c>
      <c r="G764" s="410">
        <f>[5]내역서!F764</f>
        <v>2499.0300000000002</v>
      </c>
      <c r="H764" s="410">
        <v>1610.65</v>
      </c>
      <c r="I764" s="410">
        <f>내역서!F768</f>
        <v>0</v>
      </c>
      <c r="J764" s="411">
        <v>47820.2</v>
      </c>
      <c r="K764" s="412">
        <f>INT($I764*J764)</f>
        <v>0</v>
      </c>
      <c r="L764" s="411">
        <v>31873.1</v>
      </c>
      <c r="M764" s="412">
        <f t="shared" ref="M764:M770" si="1315">INT($I764*L764)</f>
        <v>0</v>
      </c>
      <c r="N764" s="411">
        <v>6449.6</v>
      </c>
      <c r="O764" s="412">
        <f>INT($I764*N764)</f>
        <v>0</v>
      </c>
      <c r="P764" s="411">
        <f>+J764+L764+N764</f>
        <v>86142.9</v>
      </c>
      <c r="Q764" s="412">
        <f>K764+M764+O764</f>
        <v>0</v>
      </c>
      <c r="R764" s="412"/>
      <c r="S764" s="412"/>
      <c r="T764" s="412"/>
      <c r="U764" s="409" t="s">
        <v>0</v>
      </c>
      <c r="V764" s="617" t="str">
        <f>+IF(I764&lt;0,"ng","")</f>
        <v/>
      </c>
      <c r="W764" s="617"/>
    </row>
    <row r="765" spans="1:23" ht="24" hidden="1" customHeight="1">
      <c r="A765" s="372" t="s">
        <v>4450</v>
      </c>
      <c r="B765" s="413" t="s">
        <v>0</v>
      </c>
      <c r="C765" s="413" t="s">
        <v>928</v>
      </c>
      <c r="D765" s="413" t="s">
        <v>929</v>
      </c>
      <c r="E765" s="414" t="s">
        <v>671</v>
      </c>
      <c r="F765" s="415">
        <v>2359.65</v>
      </c>
      <c r="G765" s="415">
        <f>[5]내역서!F765</f>
        <v>2499.0300000000002</v>
      </c>
      <c r="H765" s="415">
        <v>1610.65</v>
      </c>
      <c r="I765" s="415">
        <f>내역서!F769</f>
        <v>0</v>
      </c>
      <c r="J765" s="416">
        <v>47820.2</v>
      </c>
      <c r="K765" s="417">
        <f t="shared" si="1262"/>
        <v>0</v>
      </c>
      <c r="L765" s="416">
        <v>31873.1</v>
      </c>
      <c r="M765" s="417">
        <f t="shared" si="1315"/>
        <v>0</v>
      </c>
      <c r="N765" s="416">
        <v>6449.6</v>
      </c>
      <c r="O765" s="417">
        <f t="shared" si="1293"/>
        <v>0</v>
      </c>
      <c r="P765" s="416">
        <f t="shared" si="1229"/>
        <v>86142.9</v>
      </c>
      <c r="Q765" s="417">
        <f t="shared" si="1224"/>
        <v>0</v>
      </c>
      <c r="R765" s="417">
        <f t="shared" ref="R765" si="1316">I765-I764</f>
        <v>0</v>
      </c>
      <c r="S765" s="417">
        <f t="shared" ref="S765:T765" si="1317">P765-P764</f>
        <v>0</v>
      </c>
      <c r="T765" s="417">
        <f t="shared" si="1317"/>
        <v>0</v>
      </c>
      <c r="U765" s="414"/>
      <c r="V765" s="619" t="str">
        <f t="shared" ref="V765" si="1318">+IF(I765&lt;0,"ng","")</f>
        <v/>
      </c>
      <c r="W765" s="619"/>
    </row>
    <row r="766" spans="1:23" s="401" customFormat="1" ht="24" hidden="1" customHeight="1">
      <c r="A766" s="366" t="s">
        <v>4447</v>
      </c>
      <c r="B766" s="408" t="s">
        <v>0</v>
      </c>
      <c r="C766" s="408" t="s">
        <v>2466</v>
      </c>
      <c r="D766" s="408" t="s">
        <v>2465</v>
      </c>
      <c r="E766" s="409" t="s">
        <v>2104</v>
      </c>
      <c r="F766" s="410">
        <v>708.29</v>
      </c>
      <c r="G766" s="410">
        <f>[5]내역서!F766</f>
        <v>726.53</v>
      </c>
      <c r="H766" s="410">
        <v>708.29</v>
      </c>
      <c r="I766" s="410">
        <f>내역서!F770</f>
        <v>0</v>
      </c>
      <c r="J766" s="411">
        <v>60423.199999999997</v>
      </c>
      <c r="K766" s="412">
        <f>INT($I766*J766)</f>
        <v>0</v>
      </c>
      <c r="L766" s="411">
        <v>31599</v>
      </c>
      <c r="M766" s="412">
        <f t="shared" si="1315"/>
        <v>0</v>
      </c>
      <c r="N766" s="411">
        <v>6723.8</v>
      </c>
      <c r="O766" s="412">
        <f>INT($I766*N766)</f>
        <v>0</v>
      </c>
      <c r="P766" s="411">
        <f>+J766+L766+N766</f>
        <v>98746</v>
      </c>
      <c r="Q766" s="412">
        <f>K766+M766+O766</f>
        <v>0</v>
      </c>
      <c r="R766" s="412"/>
      <c r="S766" s="412"/>
      <c r="T766" s="412"/>
      <c r="U766" s="409" t="s">
        <v>0</v>
      </c>
      <c r="V766" s="617" t="str">
        <f>+IF(I766&lt;0,"ng","")</f>
        <v/>
      </c>
      <c r="W766" s="617"/>
    </row>
    <row r="767" spans="1:23" ht="24" hidden="1" customHeight="1">
      <c r="A767" s="372" t="s">
        <v>4438</v>
      </c>
      <c r="B767" s="413" t="s">
        <v>0</v>
      </c>
      <c r="C767" s="413" t="s">
        <v>930</v>
      </c>
      <c r="D767" s="413" t="s">
        <v>929</v>
      </c>
      <c r="E767" s="414" t="s">
        <v>671</v>
      </c>
      <c r="F767" s="415">
        <v>708.29</v>
      </c>
      <c r="G767" s="415">
        <f>[5]내역서!F767</f>
        <v>726.53</v>
      </c>
      <c r="H767" s="415">
        <v>708.29</v>
      </c>
      <c r="I767" s="415">
        <f>내역서!F771</f>
        <v>0</v>
      </c>
      <c r="J767" s="416">
        <v>60423.199999999997</v>
      </c>
      <c r="K767" s="417">
        <f t="shared" si="1262"/>
        <v>0</v>
      </c>
      <c r="L767" s="416">
        <v>31599</v>
      </c>
      <c r="M767" s="417">
        <f t="shared" si="1315"/>
        <v>0</v>
      </c>
      <c r="N767" s="416">
        <v>6723.8</v>
      </c>
      <c r="O767" s="417">
        <f t="shared" si="1293"/>
        <v>0</v>
      </c>
      <c r="P767" s="416">
        <f t="shared" si="1229"/>
        <v>98746</v>
      </c>
      <c r="Q767" s="417">
        <f t="shared" si="1224"/>
        <v>0</v>
      </c>
      <c r="R767" s="417">
        <f t="shared" ref="R767" si="1319">I767-I766</f>
        <v>0</v>
      </c>
      <c r="S767" s="417">
        <f t="shared" ref="S767:T767" si="1320">P767-P766</f>
        <v>0</v>
      </c>
      <c r="T767" s="417">
        <f t="shared" si="1320"/>
        <v>0</v>
      </c>
      <c r="U767" s="414"/>
      <c r="V767" s="619" t="str">
        <f t="shared" ref="V767" si="1321">+IF(I767&lt;0,"ng","")</f>
        <v/>
      </c>
      <c r="W767" s="619"/>
    </row>
    <row r="768" spans="1:23" s="460" customFormat="1" ht="24" hidden="1" customHeight="1">
      <c r="A768" s="366" t="s">
        <v>4453</v>
      </c>
      <c r="B768" s="408" t="s">
        <v>0</v>
      </c>
      <c r="C768" s="408" t="s">
        <v>2467</v>
      </c>
      <c r="D768" s="408" t="s">
        <v>2450</v>
      </c>
      <c r="E768" s="409" t="s">
        <v>2235</v>
      </c>
      <c r="F768" s="410">
        <v>55</v>
      </c>
      <c r="G768" s="410">
        <f>[5]내역서!F768</f>
        <v>37</v>
      </c>
      <c r="H768" s="410">
        <v>46</v>
      </c>
      <c r="I768" s="410">
        <f>내역서!F772</f>
        <v>0</v>
      </c>
      <c r="J768" s="411">
        <v>16889.900000000001</v>
      </c>
      <c r="K768" s="412">
        <f>INT($I768*J768)</f>
        <v>0</v>
      </c>
      <c r="L768" s="411">
        <v>186981.6</v>
      </c>
      <c r="M768" s="412">
        <f t="shared" si="1315"/>
        <v>0</v>
      </c>
      <c r="N768" s="411">
        <v>32248.2</v>
      </c>
      <c r="O768" s="412">
        <f>INT($I768*N768)</f>
        <v>0</v>
      </c>
      <c r="P768" s="411">
        <f>+J768+L768+N768</f>
        <v>236119.7</v>
      </c>
      <c r="Q768" s="412">
        <f>K768+M768+O768</f>
        <v>0</v>
      </c>
      <c r="R768" s="412"/>
      <c r="S768" s="412"/>
      <c r="T768" s="412"/>
      <c r="U768" s="409" t="s">
        <v>0</v>
      </c>
      <c r="V768" s="617" t="str">
        <f>+IF(I768&lt;0,"ng","")</f>
        <v/>
      </c>
      <c r="W768" s="617"/>
    </row>
    <row r="769" spans="1:23" s="73" customFormat="1" ht="24" hidden="1" customHeight="1">
      <c r="A769" s="372" t="s">
        <v>4454</v>
      </c>
      <c r="B769" s="413" t="s">
        <v>0</v>
      </c>
      <c r="C769" s="413" t="s">
        <v>931</v>
      </c>
      <c r="D769" s="413" t="s">
        <v>915</v>
      </c>
      <c r="E769" s="414" t="s">
        <v>768</v>
      </c>
      <c r="F769" s="415">
        <v>55</v>
      </c>
      <c r="G769" s="415">
        <f>[5]내역서!F769</f>
        <v>37</v>
      </c>
      <c r="H769" s="415">
        <v>46</v>
      </c>
      <c r="I769" s="415">
        <f>내역서!F773</f>
        <v>0</v>
      </c>
      <c r="J769" s="416">
        <v>16889.900000000001</v>
      </c>
      <c r="K769" s="417">
        <f t="shared" si="1262"/>
        <v>0</v>
      </c>
      <c r="L769" s="416">
        <v>186981.6</v>
      </c>
      <c r="M769" s="417">
        <f t="shared" si="1315"/>
        <v>0</v>
      </c>
      <c r="N769" s="416">
        <v>32248.2</v>
      </c>
      <c r="O769" s="417">
        <f>INT($I769*N769)</f>
        <v>0</v>
      </c>
      <c r="P769" s="416">
        <f t="shared" si="1229"/>
        <v>236119.7</v>
      </c>
      <c r="Q769" s="417">
        <f t="shared" si="1224"/>
        <v>0</v>
      </c>
      <c r="R769" s="417">
        <f t="shared" ref="R769" si="1322">I769-I768</f>
        <v>0</v>
      </c>
      <c r="S769" s="417">
        <f t="shared" ref="S769:T769" si="1323">P769-P768</f>
        <v>0</v>
      </c>
      <c r="T769" s="417">
        <f t="shared" si="1323"/>
        <v>0</v>
      </c>
      <c r="U769" s="414"/>
      <c r="V769" s="619" t="str">
        <f t="shared" ref="V769" si="1324">+IF(I769&lt;0,"ng","")</f>
        <v/>
      </c>
      <c r="W769" s="619"/>
    </row>
    <row r="770" spans="1:23" s="401" customFormat="1" ht="24" hidden="1" customHeight="1">
      <c r="A770" s="366" t="s">
        <v>4455</v>
      </c>
      <c r="B770" s="408" t="s">
        <v>0</v>
      </c>
      <c r="C770" s="408" t="s">
        <v>2467</v>
      </c>
      <c r="D770" s="408" t="s">
        <v>52</v>
      </c>
      <c r="E770" s="409" t="s">
        <v>2235</v>
      </c>
      <c r="F770" s="410">
        <v>13</v>
      </c>
      <c r="G770" s="410">
        <f>[5]내역서!F770</f>
        <v>27</v>
      </c>
      <c r="H770" s="410">
        <v>3</v>
      </c>
      <c r="I770" s="410">
        <f>내역서!F774</f>
        <v>0</v>
      </c>
      <c r="J770" s="411">
        <v>18958.2</v>
      </c>
      <c r="K770" s="412">
        <f>INT($I770*J770)</f>
        <v>0</v>
      </c>
      <c r="L770" s="411">
        <v>204486.39999999999</v>
      </c>
      <c r="M770" s="412">
        <f t="shared" si="1315"/>
        <v>0</v>
      </c>
      <c r="N770" s="411">
        <v>37956.699999999997</v>
      </c>
      <c r="O770" s="412">
        <f>INT($I770*N770)</f>
        <v>0</v>
      </c>
      <c r="P770" s="411">
        <f>+J770+L770+N770</f>
        <v>261401.3</v>
      </c>
      <c r="Q770" s="412">
        <f>K770+M770+O770</f>
        <v>0</v>
      </c>
      <c r="R770" s="412"/>
      <c r="S770" s="412"/>
      <c r="T770" s="412"/>
      <c r="U770" s="409" t="s">
        <v>0</v>
      </c>
      <c r="V770" s="617" t="str">
        <f>+IF(I770&lt;0,"ng","")</f>
        <v/>
      </c>
      <c r="W770" s="617"/>
    </row>
    <row r="771" spans="1:23" ht="24" hidden="1" customHeight="1">
      <c r="A771" s="372" t="s">
        <v>4438</v>
      </c>
      <c r="B771" s="413" t="s">
        <v>0</v>
      </c>
      <c r="C771" s="413" t="s">
        <v>931</v>
      </c>
      <c r="D771" s="413" t="s">
        <v>52</v>
      </c>
      <c r="E771" s="414" t="s">
        <v>768</v>
      </c>
      <c r="F771" s="415">
        <v>13</v>
      </c>
      <c r="G771" s="415">
        <f>[5]내역서!F771</f>
        <v>27</v>
      </c>
      <c r="H771" s="415">
        <v>3</v>
      </c>
      <c r="I771" s="415">
        <f>내역서!F775</f>
        <v>0</v>
      </c>
      <c r="J771" s="416">
        <v>18958.2</v>
      </c>
      <c r="K771" s="417">
        <f t="shared" si="1262"/>
        <v>0</v>
      </c>
      <c r="L771" s="416">
        <v>204486.39999999999</v>
      </c>
      <c r="M771" s="417">
        <f t="shared" ref="M771:M795" si="1325">INT($I771*L771)</f>
        <v>0</v>
      </c>
      <c r="N771" s="416">
        <v>37956.699999999997</v>
      </c>
      <c r="O771" s="417">
        <f t="shared" ref="O771:O795" si="1326">INT($I771*N771)</f>
        <v>0</v>
      </c>
      <c r="P771" s="416">
        <f t="shared" si="1229"/>
        <v>261401.3</v>
      </c>
      <c r="Q771" s="417">
        <f t="shared" si="1224"/>
        <v>0</v>
      </c>
      <c r="R771" s="417">
        <f t="shared" ref="R771" si="1327">I771-I770</f>
        <v>0</v>
      </c>
      <c r="S771" s="417">
        <f t="shared" ref="S771:T771" si="1328">P771-P770</f>
        <v>0</v>
      </c>
      <c r="T771" s="417">
        <f t="shared" si="1328"/>
        <v>0</v>
      </c>
      <c r="U771" s="414"/>
      <c r="V771" s="619" t="str">
        <f t="shared" ref="V771" si="1329">+IF(I771&lt;0,"ng","")</f>
        <v/>
      </c>
      <c r="W771" s="619"/>
    </row>
    <row r="772" spans="1:23" s="401" customFormat="1" ht="24" hidden="1" customHeight="1">
      <c r="A772" s="366" t="s">
        <v>4440</v>
      </c>
      <c r="B772" s="408" t="s">
        <v>0</v>
      </c>
      <c r="C772" s="408" t="s">
        <v>2467</v>
      </c>
      <c r="D772" s="408" t="s">
        <v>53</v>
      </c>
      <c r="E772" s="409" t="s">
        <v>2235</v>
      </c>
      <c r="F772" s="410">
        <v>112</v>
      </c>
      <c r="G772" s="410">
        <f>[5]내역서!F772</f>
        <v>70</v>
      </c>
      <c r="H772" s="410">
        <v>101</v>
      </c>
      <c r="I772" s="410">
        <f>내역서!F776</f>
        <v>0</v>
      </c>
      <c r="J772" s="411">
        <v>22202.6</v>
      </c>
      <c r="K772" s="412">
        <f>INT($I772*J772)</f>
        <v>0</v>
      </c>
      <c r="L772" s="411">
        <v>227796</v>
      </c>
      <c r="M772" s="412">
        <f>INT($I772*L772)</f>
        <v>0</v>
      </c>
      <c r="N772" s="411">
        <v>47818.2</v>
      </c>
      <c r="O772" s="412">
        <f>INT($I772*N772)</f>
        <v>0</v>
      </c>
      <c r="P772" s="411">
        <f>+J772+L772+N772</f>
        <v>297816.8</v>
      </c>
      <c r="Q772" s="412">
        <f>K772+M772+O772</f>
        <v>0</v>
      </c>
      <c r="R772" s="412"/>
      <c r="S772" s="412"/>
      <c r="T772" s="412"/>
      <c r="U772" s="409" t="s">
        <v>0</v>
      </c>
      <c r="V772" s="617" t="str">
        <f>+IF(I772&lt;0,"ng","")</f>
        <v/>
      </c>
      <c r="W772" s="617"/>
    </row>
    <row r="773" spans="1:23" ht="24" hidden="1" customHeight="1">
      <c r="A773" s="372" t="s">
        <v>4438</v>
      </c>
      <c r="B773" s="413" t="s">
        <v>0</v>
      </c>
      <c r="C773" s="413" t="s">
        <v>931</v>
      </c>
      <c r="D773" s="413" t="s">
        <v>53</v>
      </c>
      <c r="E773" s="414" t="s">
        <v>768</v>
      </c>
      <c r="F773" s="415">
        <v>112</v>
      </c>
      <c r="G773" s="415">
        <f>[5]내역서!F773</f>
        <v>70</v>
      </c>
      <c r="H773" s="415">
        <v>101</v>
      </c>
      <c r="I773" s="415">
        <f>내역서!F777</f>
        <v>0</v>
      </c>
      <c r="J773" s="416">
        <v>22202.6</v>
      </c>
      <c r="K773" s="417">
        <f>INT($I773*J773)</f>
        <v>0</v>
      </c>
      <c r="L773" s="416">
        <v>227796</v>
      </c>
      <c r="M773" s="417">
        <f t="shared" si="1325"/>
        <v>0</v>
      </c>
      <c r="N773" s="416">
        <v>47818.2</v>
      </c>
      <c r="O773" s="417">
        <f t="shared" si="1326"/>
        <v>0</v>
      </c>
      <c r="P773" s="416">
        <f t="shared" si="1229"/>
        <v>297816.8</v>
      </c>
      <c r="Q773" s="417">
        <f t="shared" si="1224"/>
        <v>0</v>
      </c>
      <c r="R773" s="417">
        <f t="shared" ref="R773" si="1330">I773-I772</f>
        <v>0</v>
      </c>
      <c r="S773" s="417">
        <f t="shared" ref="S773:T773" si="1331">P773-P772</f>
        <v>0</v>
      </c>
      <c r="T773" s="417">
        <f t="shared" si="1331"/>
        <v>0</v>
      </c>
      <c r="U773" s="414"/>
      <c r="V773" s="619" t="str">
        <f t="shared" ref="V773" si="1332">+IF(I773&lt;0,"ng","")</f>
        <v/>
      </c>
      <c r="W773" s="619"/>
    </row>
    <row r="774" spans="1:23" s="401" customFormat="1" ht="24" hidden="1" customHeight="1">
      <c r="A774" s="366" t="s">
        <v>4440</v>
      </c>
      <c r="B774" s="408" t="s">
        <v>0</v>
      </c>
      <c r="C774" s="408" t="s">
        <v>2468</v>
      </c>
      <c r="D774" s="408" t="s">
        <v>55</v>
      </c>
      <c r="E774" s="409" t="s">
        <v>56</v>
      </c>
      <c r="F774" s="410">
        <v>92.451999999999998</v>
      </c>
      <c r="G774" s="410">
        <f>[5]내역서!F774</f>
        <v>28.12</v>
      </c>
      <c r="H774" s="410">
        <v>85.69</v>
      </c>
      <c r="I774" s="410">
        <f>내역서!F778</f>
        <v>0</v>
      </c>
      <c r="J774" s="411">
        <v>1188669</v>
      </c>
      <c r="K774" s="412">
        <f>INT($I774*J774)</f>
        <v>0</v>
      </c>
      <c r="L774" s="411">
        <v>0</v>
      </c>
      <c r="M774" s="412">
        <f>INT($I774*L774)</f>
        <v>0</v>
      </c>
      <c r="N774" s="411">
        <v>0</v>
      </c>
      <c r="O774" s="412">
        <f>INT($I774*N774)</f>
        <v>0</v>
      </c>
      <c r="P774" s="411">
        <f>+J774+L774+N774</f>
        <v>1188669</v>
      </c>
      <c r="Q774" s="412">
        <f>K774+M774+O774</f>
        <v>0</v>
      </c>
      <c r="R774" s="412"/>
      <c r="S774" s="412"/>
      <c r="T774" s="412"/>
      <c r="U774" s="409" t="s">
        <v>0</v>
      </c>
      <c r="V774" s="617" t="str">
        <f>+IF(I774&lt;0,"ng","")</f>
        <v/>
      </c>
      <c r="W774" s="617"/>
    </row>
    <row r="775" spans="1:23" ht="24" hidden="1" customHeight="1">
      <c r="A775" s="372" t="s">
        <v>4438</v>
      </c>
      <c r="B775" s="413" t="s">
        <v>0</v>
      </c>
      <c r="C775" s="413" t="s">
        <v>932</v>
      </c>
      <c r="D775" s="413" t="s">
        <v>55</v>
      </c>
      <c r="E775" s="414" t="s">
        <v>56</v>
      </c>
      <c r="F775" s="415">
        <v>92.451999999999998</v>
      </c>
      <c r="G775" s="415">
        <f>[5]내역서!F775</f>
        <v>28.120000000000005</v>
      </c>
      <c r="H775" s="415">
        <v>85.69</v>
      </c>
      <c r="I775" s="415">
        <f>내역서!F779</f>
        <v>0</v>
      </c>
      <c r="J775" s="416">
        <v>1188669</v>
      </c>
      <c r="K775" s="417">
        <f>INT($I775*J775)</f>
        <v>0</v>
      </c>
      <c r="L775" s="416">
        <v>0</v>
      </c>
      <c r="M775" s="417">
        <f t="shared" si="1325"/>
        <v>0</v>
      </c>
      <c r="N775" s="416">
        <v>0</v>
      </c>
      <c r="O775" s="417">
        <f t="shared" si="1326"/>
        <v>0</v>
      </c>
      <c r="P775" s="416">
        <f t="shared" si="1229"/>
        <v>1188669</v>
      </c>
      <c r="Q775" s="417">
        <f t="shared" ref="Q775:Q851" si="1333">K775+M775+O775</f>
        <v>0</v>
      </c>
      <c r="R775" s="417">
        <f t="shared" ref="R775" si="1334">I775-I774</f>
        <v>0</v>
      </c>
      <c r="S775" s="417">
        <f t="shared" ref="S775:T775" si="1335">P775-P774</f>
        <v>0</v>
      </c>
      <c r="T775" s="417">
        <f t="shared" si="1335"/>
        <v>0</v>
      </c>
      <c r="U775" s="414"/>
      <c r="V775" s="619" t="str">
        <f t="shared" ref="V775" si="1336">+IF(I775&lt;0,"ng","")</f>
        <v/>
      </c>
      <c r="W775" s="619"/>
    </row>
    <row r="776" spans="1:23" s="401" customFormat="1" ht="24" hidden="1" customHeight="1">
      <c r="A776" s="366" t="s">
        <v>4456</v>
      </c>
      <c r="B776" s="408" t="s">
        <v>0</v>
      </c>
      <c r="C776" s="408" t="s">
        <v>2469</v>
      </c>
      <c r="D776" s="408" t="s">
        <v>2470</v>
      </c>
      <c r="E776" s="409" t="s">
        <v>56</v>
      </c>
      <c r="F776" s="410">
        <v>1192.364</v>
      </c>
      <c r="G776" s="410">
        <f>[5]내역서!F776</f>
        <v>938.52599999999995</v>
      </c>
      <c r="H776" s="410">
        <v>803.39200000000005</v>
      </c>
      <c r="I776" s="410">
        <f>내역서!F780</f>
        <v>0</v>
      </c>
      <c r="J776" s="411">
        <v>594334.5</v>
      </c>
      <c r="K776" s="412">
        <f>INT($I776*J776)</f>
        <v>0</v>
      </c>
      <c r="L776" s="411">
        <v>0</v>
      </c>
      <c r="M776" s="412">
        <f>INT($I776*L776)</f>
        <v>0</v>
      </c>
      <c r="N776" s="411">
        <v>0</v>
      </c>
      <c r="O776" s="412">
        <f>INT($I776*N776)</f>
        <v>0</v>
      </c>
      <c r="P776" s="411">
        <f>+J776+L776+N776</f>
        <v>594334.5</v>
      </c>
      <c r="Q776" s="412">
        <f>K776+M776+O776</f>
        <v>0</v>
      </c>
      <c r="R776" s="412"/>
      <c r="S776" s="412"/>
      <c r="T776" s="412"/>
      <c r="U776" s="409" t="s">
        <v>0</v>
      </c>
      <c r="V776" s="617" t="str">
        <f>+IF(I776&lt;0,"ng","")</f>
        <v/>
      </c>
      <c r="W776" s="617"/>
    </row>
    <row r="777" spans="1:23" ht="24" hidden="1" customHeight="1">
      <c r="A777" s="372" t="s">
        <v>4457</v>
      </c>
      <c r="B777" s="413" t="s">
        <v>0</v>
      </c>
      <c r="C777" s="413" t="s">
        <v>933</v>
      </c>
      <c r="D777" s="413" t="s">
        <v>934</v>
      </c>
      <c r="E777" s="414" t="s">
        <v>56</v>
      </c>
      <c r="F777" s="415">
        <v>1192.364</v>
      </c>
      <c r="G777" s="415">
        <f>[5]내역서!F777</f>
        <v>938.52600000000007</v>
      </c>
      <c r="H777" s="415">
        <v>803.39200000000005</v>
      </c>
      <c r="I777" s="415">
        <f>내역서!F781</f>
        <v>0</v>
      </c>
      <c r="J777" s="416">
        <v>594334.5</v>
      </c>
      <c r="K777" s="417">
        <f t="shared" ref="K777:K795" si="1337">INT($I777*J777)</f>
        <v>0</v>
      </c>
      <c r="L777" s="416">
        <v>0</v>
      </c>
      <c r="M777" s="417">
        <f t="shared" si="1325"/>
        <v>0</v>
      </c>
      <c r="N777" s="416">
        <v>0</v>
      </c>
      <c r="O777" s="417">
        <f t="shared" si="1326"/>
        <v>0</v>
      </c>
      <c r="P777" s="416">
        <f t="shared" ref="P777:Q793" si="1338">+J777+L777+N777</f>
        <v>594334.5</v>
      </c>
      <c r="Q777" s="417">
        <f t="shared" si="1333"/>
        <v>0</v>
      </c>
      <c r="R777" s="417">
        <f t="shared" ref="R777" si="1339">I777-I776</f>
        <v>0</v>
      </c>
      <c r="S777" s="417">
        <f t="shared" ref="S777:T777" si="1340">P777-P776</f>
        <v>0</v>
      </c>
      <c r="T777" s="417">
        <f t="shared" si="1340"/>
        <v>0</v>
      </c>
      <c r="U777" s="414"/>
      <c r="V777" s="619" t="str">
        <f t="shared" ref="V777" si="1341">+IF(I777&lt;0,"ng","")</f>
        <v/>
      </c>
      <c r="W777" s="619"/>
    </row>
    <row r="778" spans="1:23" s="431" customFormat="1" ht="24" hidden="1" customHeight="1">
      <c r="A778" s="366" t="s">
        <v>4447</v>
      </c>
      <c r="B778" s="408" t="s">
        <v>0</v>
      </c>
      <c r="C778" s="408" t="s">
        <v>2469</v>
      </c>
      <c r="D778" s="408" t="s">
        <v>2471</v>
      </c>
      <c r="E778" s="409" t="s">
        <v>56</v>
      </c>
      <c r="F778" s="410">
        <v>114.70699999999999</v>
      </c>
      <c r="G778" s="410">
        <f>[5]내역서!F778</f>
        <v>111.735</v>
      </c>
      <c r="H778" s="410">
        <v>114.70699999999999</v>
      </c>
      <c r="I778" s="410">
        <f>내역서!F782</f>
        <v>0</v>
      </c>
      <c r="J778" s="411">
        <v>891501.8</v>
      </c>
      <c r="K778" s="412">
        <f>INT($I778*J778)</f>
        <v>0</v>
      </c>
      <c r="L778" s="411">
        <v>0</v>
      </c>
      <c r="M778" s="412">
        <f>INT($I778*L778)</f>
        <v>0</v>
      </c>
      <c r="N778" s="411">
        <v>0</v>
      </c>
      <c r="O778" s="412">
        <f>INT($I778*N778)</f>
        <v>0</v>
      </c>
      <c r="P778" s="411">
        <f>+J778+L778+N778</f>
        <v>891501.8</v>
      </c>
      <c r="Q778" s="412">
        <f>K778+M778+O778</f>
        <v>0</v>
      </c>
      <c r="R778" s="412"/>
      <c r="S778" s="412"/>
      <c r="T778" s="412"/>
      <c r="U778" s="409" t="s">
        <v>0</v>
      </c>
      <c r="V778" s="617" t="str">
        <f>+IF(I778&lt;0,"ng","")</f>
        <v/>
      </c>
      <c r="W778" s="617"/>
    </row>
    <row r="779" spans="1:23" s="72" customFormat="1" ht="24" hidden="1" customHeight="1">
      <c r="A779" s="372" t="s">
        <v>4450</v>
      </c>
      <c r="B779" s="413" t="s">
        <v>0</v>
      </c>
      <c r="C779" s="413" t="s">
        <v>933</v>
      </c>
      <c r="D779" s="413" t="s">
        <v>935</v>
      </c>
      <c r="E779" s="414" t="s">
        <v>56</v>
      </c>
      <c r="F779" s="415">
        <v>114.70699999999999</v>
      </c>
      <c r="G779" s="415">
        <f>[5]내역서!F779</f>
        <v>111.735</v>
      </c>
      <c r="H779" s="415">
        <v>114.70699999999999</v>
      </c>
      <c r="I779" s="415">
        <f>내역서!F783</f>
        <v>0</v>
      </c>
      <c r="J779" s="416">
        <v>891501.8</v>
      </c>
      <c r="K779" s="417">
        <f t="shared" si="1337"/>
        <v>0</v>
      </c>
      <c r="L779" s="416">
        <v>0</v>
      </c>
      <c r="M779" s="417">
        <f t="shared" si="1325"/>
        <v>0</v>
      </c>
      <c r="N779" s="416">
        <v>0</v>
      </c>
      <c r="O779" s="417">
        <f t="shared" si="1326"/>
        <v>0</v>
      </c>
      <c r="P779" s="416">
        <f t="shared" si="1338"/>
        <v>891501.8</v>
      </c>
      <c r="Q779" s="417">
        <f t="shared" si="1333"/>
        <v>0</v>
      </c>
      <c r="R779" s="417">
        <f t="shared" ref="R779" si="1342">I779-I778</f>
        <v>0</v>
      </c>
      <c r="S779" s="417">
        <f t="shared" ref="S779:T779" si="1343">P779-P778</f>
        <v>0</v>
      </c>
      <c r="T779" s="417">
        <f t="shared" si="1343"/>
        <v>0</v>
      </c>
      <c r="U779" s="414"/>
      <c r="V779" s="619" t="str">
        <f t="shared" ref="V779" si="1344">+IF(I779&lt;0,"ng","")</f>
        <v/>
      </c>
      <c r="W779" s="619"/>
    </row>
    <row r="780" spans="1:23" s="401" customFormat="1" ht="24" hidden="1" customHeight="1">
      <c r="A780" s="366" t="s">
        <v>4384</v>
      </c>
      <c r="B780" s="408" t="s">
        <v>0</v>
      </c>
      <c r="C780" s="408" t="s">
        <v>2472</v>
      </c>
      <c r="D780" s="408" t="s">
        <v>2473</v>
      </c>
      <c r="E780" s="409" t="s">
        <v>56</v>
      </c>
      <c r="F780" s="410">
        <v>1399.5229999999999</v>
      </c>
      <c r="G780" s="410">
        <f>[5]내역서!F780</f>
        <v>1078.3810000000001</v>
      </c>
      <c r="H780" s="410">
        <v>1010.551</v>
      </c>
      <c r="I780" s="410">
        <f>내역서!F784</f>
        <v>0</v>
      </c>
      <c r="J780" s="411">
        <v>0</v>
      </c>
      <c r="K780" s="412">
        <f>INT($I780*J780)</f>
        <v>0</v>
      </c>
      <c r="L780" s="411">
        <v>0</v>
      </c>
      <c r="M780" s="412">
        <f>INT($I780*L780)</f>
        <v>0</v>
      </c>
      <c r="N780" s="411">
        <v>9147.6</v>
      </c>
      <c r="O780" s="412">
        <f>INT($I780*N780)</f>
        <v>0</v>
      </c>
      <c r="P780" s="411">
        <f>+J780+L780+N780</f>
        <v>9147.6</v>
      </c>
      <c r="Q780" s="412">
        <f>K780+M780+O780</f>
        <v>0</v>
      </c>
      <c r="R780" s="412"/>
      <c r="S780" s="412"/>
      <c r="T780" s="412"/>
      <c r="U780" s="409" t="s">
        <v>0</v>
      </c>
      <c r="V780" s="617" t="str">
        <f>+IF(I780&lt;0,"ng","")</f>
        <v/>
      </c>
      <c r="W780" s="617"/>
    </row>
    <row r="781" spans="1:23" ht="24" hidden="1" customHeight="1">
      <c r="A781" s="372" t="s">
        <v>4458</v>
      </c>
      <c r="B781" s="413" t="s">
        <v>0</v>
      </c>
      <c r="C781" s="413" t="s">
        <v>936</v>
      </c>
      <c r="D781" s="413" t="s">
        <v>937</v>
      </c>
      <c r="E781" s="414" t="s">
        <v>56</v>
      </c>
      <c r="F781" s="415">
        <v>1399.5229999999999</v>
      </c>
      <c r="G781" s="415">
        <f>[5]내역서!F781</f>
        <v>1078.3809999999999</v>
      </c>
      <c r="H781" s="415">
        <v>1010.5509999999999</v>
      </c>
      <c r="I781" s="415">
        <f>내역서!F785</f>
        <v>0</v>
      </c>
      <c r="J781" s="416">
        <v>0</v>
      </c>
      <c r="K781" s="417">
        <f t="shared" si="1337"/>
        <v>0</v>
      </c>
      <c r="L781" s="416">
        <v>0</v>
      </c>
      <c r="M781" s="417">
        <f t="shared" si="1325"/>
        <v>0</v>
      </c>
      <c r="N781" s="416">
        <v>9147.6</v>
      </c>
      <c r="O781" s="417">
        <f t="shared" si="1326"/>
        <v>0</v>
      </c>
      <c r="P781" s="416">
        <f t="shared" si="1338"/>
        <v>9147.6</v>
      </c>
      <c r="Q781" s="417">
        <f t="shared" si="1333"/>
        <v>0</v>
      </c>
      <c r="R781" s="417">
        <f t="shared" ref="R781" si="1345">I781-I780</f>
        <v>0</v>
      </c>
      <c r="S781" s="417">
        <f t="shared" ref="S781:T781" si="1346">P781-P780</f>
        <v>0</v>
      </c>
      <c r="T781" s="417">
        <f t="shared" si="1346"/>
        <v>0</v>
      </c>
      <c r="U781" s="414"/>
      <c r="V781" s="619" t="str">
        <f t="shared" ref="V781" si="1347">+IF(I781&lt;0,"ng","")</f>
        <v/>
      </c>
      <c r="W781" s="619"/>
    </row>
    <row r="782" spans="1:23" s="401" customFormat="1" ht="24" hidden="1" customHeight="1">
      <c r="A782" s="366" t="s">
        <v>4426</v>
      </c>
      <c r="B782" s="408" t="s">
        <v>0</v>
      </c>
      <c r="C782" s="408" t="s">
        <v>630</v>
      </c>
      <c r="D782" s="408" t="s">
        <v>631</v>
      </c>
      <c r="E782" s="409" t="s">
        <v>615</v>
      </c>
      <c r="F782" s="410">
        <v>0</v>
      </c>
      <c r="G782" s="410">
        <f>[5]내역서!F782</f>
        <v>1421</v>
      </c>
      <c r="H782" s="410">
        <v>0</v>
      </c>
      <c r="I782" s="410">
        <f>내역서!F786</f>
        <v>0</v>
      </c>
      <c r="J782" s="411">
        <v>371.9</v>
      </c>
      <c r="K782" s="412">
        <f>INT($I782*J782)</f>
        <v>0</v>
      </c>
      <c r="L782" s="411">
        <v>616.20000000000005</v>
      </c>
      <c r="M782" s="412">
        <f>INT($I782*L782)</f>
        <v>0</v>
      </c>
      <c r="N782" s="411">
        <v>352</v>
      </c>
      <c r="O782" s="412">
        <f>INT($I782*N782)</f>
        <v>0</v>
      </c>
      <c r="P782" s="411">
        <f>+J782+L782+N782</f>
        <v>1340.1</v>
      </c>
      <c r="Q782" s="412">
        <f>K782+M782+O782</f>
        <v>0</v>
      </c>
      <c r="R782" s="412"/>
      <c r="S782" s="412"/>
      <c r="T782" s="412"/>
      <c r="U782" s="628" t="s">
        <v>2136</v>
      </c>
      <c r="V782" s="617" t="str">
        <f>+IF(I782&lt;0,"ng","")</f>
        <v/>
      </c>
      <c r="W782" s="617"/>
    </row>
    <row r="783" spans="1:23" ht="24" hidden="1" customHeight="1">
      <c r="A783" s="372" t="s">
        <v>4435</v>
      </c>
      <c r="B783" s="413" t="s">
        <v>0</v>
      </c>
      <c r="C783" s="413" t="s">
        <v>630</v>
      </c>
      <c r="D783" s="413" t="s">
        <v>631</v>
      </c>
      <c r="E783" s="414" t="s">
        <v>615</v>
      </c>
      <c r="F783" s="415">
        <v>0</v>
      </c>
      <c r="G783" s="415">
        <f>[5]내역서!F783</f>
        <v>1421</v>
      </c>
      <c r="H783" s="415">
        <v>0</v>
      </c>
      <c r="I783" s="415">
        <f>내역서!F787</f>
        <v>0</v>
      </c>
      <c r="J783" s="416">
        <v>371.9</v>
      </c>
      <c r="K783" s="417">
        <f t="shared" si="1337"/>
        <v>0</v>
      </c>
      <c r="L783" s="416">
        <v>616.20000000000005</v>
      </c>
      <c r="M783" s="417">
        <f t="shared" si="1325"/>
        <v>0</v>
      </c>
      <c r="N783" s="416">
        <v>352</v>
      </c>
      <c r="O783" s="417">
        <f t="shared" si="1326"/>
        <v>0</v>
      </c>
      <c r="P783" s="416">
        <f t="shared" ref="P783" si="1348">+J783+L783+N783</f>
        <v>1340.1</v>
      </c>
      <c r="Q783" s="417">
        <f t="shared" ref="Q783" si="1349">K783+M783+O783</f>
        <v>0</v>
      </c>
      <c r="R783" s="417">
        <f t="shared" ref="R783" si="1350">I783-I782</f>
        <v>0</v>
      </c>
      <c r="S783" s="417">
        <f t="shared" ref="S783:T783" si="1351">P783-P782</f>
        <v>0</v>
      </c>
      <c r="T783" s="417">
        <f t="shared" si="1351"/>
        <v>0</v>
      </c>
      <c r="U783" s="629" t="s">
        <v>4459</v>
      </c>
      <c r="V783" s="619" t="str">
        <f t="shared" ref="V783" si="1352">+IF(I783&lt;0,"ng","")</f>
        <v/>
      </c>
      <c r="W783" s="619"/>
    </row>
    <row r="784" spans="1:23" s="401" customFormat="1" ht="24" hidden="1" customHeight="1">
      <c r="A784" s="366" t="s">
        <v>4460</v>
      </c>
      <c r="B784" s="408" t="s">
        <v>0</v>
      </c>
      <c r="C784" s="418" t="s">
        <v>2100</v>
      </c>
      <c r="D784" s="418" t="s">
        <v>2474</v>
      </c>
      <c r="E784" s="419" t="s">
        <v>615</v>
      </c>
      <c r="F784" s="411">
        <v>0</v>
      </c>
      <c r="G784" s="411">
        <f>[5]내역서!F784</f>
        <v>1397</v>
      </c>
      <c r="H784" s="411"/>
      <c r="I784" s="411">
        <f>내역서!F788</f>
        <v>0</v>
      </c>
      <c r="J784" s="411">
        <v>370</v>
      </c>
      <c r="K784" s="412">
        <f>INT($I784*J784)</f>
        <v>0</v>
      </c>
      <c r="L784" s="411">
        <v>294</v>
      </c>
      <c r="M784" s="412">
        <f>INT($I784*L784)</f>
        <v>0</v>
      </c>
      <c r="N784" s="411">
        <v>229</v>
      </c>
      <c r="O784" s="412">
        <f>INT($I784*N784)</f>
        <v>0</v>
      </c>
      <c r="P784" s="420">
        <f>+J784+L784+N784</f>
        <v>893</v>
      </c>
      <c r="Q784" s="412">
        <f>+K784+M784+O784</f>
        <v>0</v>
      </c>
      <c r="R784" s="412"/>
      <c r="S784" s="412"/>
      <c r="T784" s="412"/>
      <c r="U784" s="419" t="s">
        <v>2081</v>
      </c>
      <c r="V784" s="617" t="str">
        <f>+IF(I784&lt;0,"ng","")</f>
        <v/>
      </c>
      <c r="W784" s="617"/>
    </row>
    <row r="785" spans="1:23" ht="24" hidden="1" customHeight="1">
      <c r="A785" s="372" t="s">
        <v>4431</v>
      </c>
      <c r="B785" s="413"/>
      <c r="C785" s="421" t="s">
        <v>667</v>
      </c>
      <c r="D785" s="421" t="s">
        <v>4461</v>
      </c>
      <c r="E785" s="422" t="s">
        <v>651</v>
      </c>
      <c r="F785" s="416">
        <v>0</v>
      </c>
      <c r="G785" s="416">
        <f>[5]내역서!F785</f>
        <v>1397</v>
      </c>
      <c r="H785" s="416"/>
      <c r="I785" s="416">
        <f>내역서!F789</f>
        <v>0</v>
      </c>
      <c r="J785" s="416">
        <v>370</v>
      </c>
      <c r="K785" s="417">
        <f t="shared" si="1337"/>
        <v>0</v>
      </c>
      <c r="L785" s="416">
        <v>294</v>
      </c>
      <c r="M785" s="417">
        <f t="shared" si="1325"/>
        <v>0</v>
      </c>
      <c r="N785" s="416">
        <v>229</v>
      </c>
      <c r="O785" s="417">
        <f t="shared" si="1326"/>
        <v>0</v>
      </c>
      <c r="P785" s="423">
        <f t="shared" si="1338"/>
        <v>893</v>
      </c>
      <c r="Q785" s="417">
        <f t="shared" si="1338"/>
        <v>0</v>
      </c>
      <c r="R785" s="417">
        <f t="shared" ref="R785" si="1353">I785-I784</f>
        <v>0</v>
      </c>
      <c r="S785" s="417">
        <f t="shared" ref="S785:T785" si="1354">P785-P784</f>
        <v>0</v>
      </c>
      <c r="T785" s="417">
        <f t="shared" si="1354"/>
        <v>0</v>
      </c>
      <c r="U785" s="422" t="s">
        <v>4462</v>
      </c>
      <c r="V785" s="619" t="str">
        <f t="shared" ref="V785" si="1355">+IF(I785&lt;0,"ng","")</f>
        <v/>
      </c>
      <c r="W785" s="619"/>
    </row>
    <row r="786" spans="1:23" s="401" customFormat="1" ht="24" hidden="1" customHeight="1">
      <c r="A786" s="366" t="s">
        <v>4434</v>
      </c>
      <c r="B786" s="408" t="s">
        <v>0</v>
      </c>
      <c r="C786" s="461" t="s">
        <v>2476</v>
      </c>
      <c r="D786" s="461" t="s">
        <v>622</v>
      </c>
      <c r="E786" s="419" t="s">
        <v>22</v>
      </c>
      <c r="F786" s="411">
        <v>0</v>
      </c>
      <c r="G786" s="411">
        <f>[5]내역서!F786</f>
        <v>86</v>
      </c>
      <c r="H786" s="411"/>
      <c r="I786" s="411">
        <f>내역서!F790</f>
        <v>0</v>
      </c>
      <c r="J786" s="411">
        <v>366</v>
      </c>
      <c r="K786" s="412">
        <f>INT($I786*J786)</f>
        <v>0</v>
      </c>
      <c r="L786" s="411">
        <v>8400</v>
      </c>
      <c r="M786" s="412">
        <f>INT($I786*L786)</f>
        <v>0</v>
      </c>
      <c r="N786" s="411">
        <v>474</v>
      </c>
      <c r="O786" s="412">
        <f>INT($I786*N786)</f>
        <v>0</v>
      </c>
      <c r="P786" s="420">
        <f>+J786+L786+N786</f>
        <v>9240</v>
      </c>
      <c r="Q786" s="412">
        <f>+K786+M786+O786</f>
        <v>0</v>
      </c>
      <c r="R786" s="412"/>
      <c r="S786" s="412"/>
      <c r="T786" s="412"/>
      <c r="U786" s="419" t="s">
        <v>2081</v>
      </c>
      <c r="V786" s="617" t="str">
        <f>+IF(I786&lt;0,"ng","")</f>
        <v/>
      </c>
      <c r="W786" s="617"/>
    </row>
    <row r="787" spans="1:23" ht="24" hidden="1" customHeight="1">
      <c r="A787" s="372" t="s">
        <v>4458</v>
      </c>
      <c r="B787" s="413"/>
      <c r="C787" s="463" t="s">
        <v>938</v>
      </c>
      <c r="D787" s="463" t="s">
        <v>622</v>
      </c>
      <c r="E787" s="422" t="s">
        <v>22</v>
      </c>
      <c r="F787" s="416">
        <v>0</v>
      </c>
      <c r="G787" s="416">
        <f>[5]내역서!F787</f>
        <v>86</v>
      </c>
      <c r="H787" s="416"/>
      <c r="I787" s="416">
        <f>내역서!F791</f>
        <v>0</v>
      </c>
      <c r="J787" s="416">
        <v>366</v>
      </c>
      <c r="K787" s="417">
        <f t="shared" si="1337"/>
        <v>0</v>
      </c>
      <c r="L787" s="416">
        <v>8400</v>
      </c>
      <c r="M787" s="417">
        <f t="shared" si="1325"/>
        <v>0</v>
      </c>
      <c r="N787" s="416">
        <v>474</v>
      </c>
      <c r="O787" s="417">
        <f t="shared" si="1326"/>
        <v>0</v>
      </c>
      <c r="P787" s="423">
        <f t="shared" si="1338"/>
        <v>9240</v>
      </c>
      <c r="Q787" s="417">
        <f t="shared" si="1338"/>
        <v>0</v>
      </c>
      <c r="R787" s="417">
        <f t="shared" ref="R787" si="1356">I787-I786</f>
        <v>0</v>
      </c>
      <c r="S787" s="417">
        <f t="shared" ref="S787:T787" si="1357">P787-P786</f>
        <v>0</v>
      </c>
      <c r="T787" s="417">
        <f t="shared" si="1357"/>
        <v>0</v>
      </c>
      <c r="U787" s="422" t="s">
        <v>4463</v>
      </c>
      <c r="V787" s="619" t="str">
        <f t="shared" ref="V787" si="1358">+IF(I787&lt;0,"ng","")</f>
        <v/>
      </c>
      <c r="W787" s="619"/>
    </row>
    <row r="788" spans="1:23" s="401" customFormat="1" ht="24" hidden="1" customHeight="1">
      <c r="A788" s="366" t="s">
        <v>4464</v>
      </c>
      <c r="B788" s="408" t="s">
        <v>0</v>
      </c>
      <c r="C788" s="461" t="s">
        <v>2478</v>
      </c>
      <c r="D788" s="461" t="s">
        <v>622</v>
      </c>
      <c r="E788" s="419" t="s">
        <v>22</v>
      </c>
      <c r="F788" s="411">
        <v>0</v>
      </c>
      <c r="G788" s="411">
        <f>[5]내역서!F788</f>
        <v>48</v>
      </c>
      <c r="H788" s="411"/>
      <c r="I788" s="411">
        <f>내역서!F792</f>
        <v>0</v>
      </c>
      <c r="J788" s="411">
        <v>96799</v>
      </c>
      <c r="K788" s="412">
        <f>INT($I788*J788)</f>
        <v>0</v>
      </c>
      <c r="L788" s="411"/>
      <c r="M788" s="412">
        <f>INT($I788*L788)</f>
        <v>0</v>
      </c>
      <c r="N788" s="411"/>
      <c r="O788" s="412">
        <f>INT($I788*N788)</f>
        <v>0</v>
      </c>
      <c r="P788" s="420">
        <f>+J788+L788+N788</f>
        <v>96799</v>
      </c>
      <c r="Q788" s="412">
        <f>+K788+M788+O788</f>
        <v>0</v>
      </c>
      <c r="R788" s="412"/>
      <c r="S788" s="412"/>
      <c r="T788" s="412"/>
      <c r="U788" s="419" t="s">
        <v>2081</v>
      </c>
      <c r="V788" s="617" t="str">
        <f>+IF(I788&lt;0,"ng","")</f>
        <v/>
      </c>
      <c r="W788" s="617"/>
    </row>
    <row r="789" spans="1:23" ht="24" hidden="1" customHeight="1">
      <c r="A789" s="372" t="s">
        <v>4465</v>
      </c>
      <c r="B789" s="413"/>
      <c r="C789" s="463" t="s">
        <v>939</v>
      </c>
      <c r="D789" s="463" t="s">
        <v>622</v>
      </c>
      <c r="E789" s="422" t="s">
        <v>22</v>
      </c>
      <c r="F789" s="416">
        <v>0</v>
      </c>
      <c r="G789" s="416">
        <f>[5]내역서!F789</f>
        <v>48</v>
      </c>
      <c r="H789" s="416"/>
      <c r="I789" s="416">
        <f>내역서!F793</f>
        <v>0</v>
      </c>
      <c r="J789" s="416">
        <v>96799</v>
      </c>
      <c r="K789" s="417">
        <f t="shared" si="1337"/>
        <v>0</v>
      </c>
      <c r="L789" s="416"/>
      <c r="M789" s="417">
        <f t="shared" si="1325"/>
        <v>0</v>
      </c>
      <c r="N789" s="416"/>
      <c r="O789" s="417">
        <f t="shared" si="1326"/>
        <v>0</v>
      </c>
      <c r="P789" s="423">
        <f t="shared" si="1338"/>
        <v>96799</v>
      </c>
      <c r="Q789" s="417">
        <f t="shared" si="1338"/>
        <v>0</v>
      </c>
      <c r="R789" s="417">
        <f t="shared" ref="R789" si="1359">I789-I788</f>
        <v>0</v>
      </c>
      <c r="S789" s="417">
        <f t="shared" ref="S789:T789" si="1360">P789-P788</f>
        <v>0</v>
      </c>
      <c r="T789" s="417">
        <f t="shared" si="1360"/>
        <v>0</v>
      </c>
      <c r="U789" s="422" t="s">
        <v>4463</v>
      </c>
      <c r="V789" s="619" t="str">
        <f t="shared" ref="V789" si="1361">+IF(I789&lt;0,"ng","")</f>
        <v/>
      </c>
      <c r="W789" s="619"/>
    </row>
    <row r="790" spans="1:23" s="401" customFormat="1" ht="24" hidden="1" customHeight="1">
      <c r="A790" s="366" t="s">
        <v>4434</v>
      </c>
      <c r="B790" s="408" t="s">
        <v>0</v>
      </c>
      <c r="C790" s="461" t="s">
        <v>2480</v>
      </c>
      <c r="D790" s="461" t="s">
        <v>622</v>
      </c>
      <c r="E790" s="419" t="s">
        <v>18</v>
      </c>
      <c r="F790" s="411">
        <v>0</v>
      </c>
      <c r="G790" s="411">
        <f>[5]내역서!F790</f>
        <v>16</v>
      </c>
      <c r="H790" s="411"/>
      <c r="I790" s="411">
        <f>내역서!F794</f>
        <v>0</v>
      </c>
      <c r="J790" s="411">
        <v>61201</v>
      </c>
      <c r="K790" s="412">
        <f>INT($I790*J790)</f>
        <v>0</v>
      </c>
      <c r="L790" s="411"/>
      <c r="M790" s="412">
        <f>INT($I790*L790)</f>
        <v>0</v>
      </c>
      <c r="N790" s="411"/>
      <c r="O790" s="412">
        <f>INT($I790*N790)</f>
        <v>0</v>
      </c>
      <c r="P790" s="420">
        <f>+J790+L790+N790</f>
        <v>61201</v>
      </c>
      <c r="Q790" s="412">
        <f>+K790+M790+O790</f>
        <v>0</v>
      </c>
      <c r="R790" s="412"/>
      <c r="S790" s="412"/>
      <c r="T790" s="412"/>
      <c r="U790" s="419" t="s">
        <v>2081</v>
      </c>
      <c r="V790" s="617" t="str">
        <f>+IF(I790&lt;0,"ng","")</f>
        <v/>
      </c>
      <c r="W790" s="617"/>
    </row>
    <row r="791" spans="1:23" ht="24" hidden="1" customHeight="1">
      <c r="A791" s="372" t="s">
        <v>4458</v>
      </c>
      <c r="B791" s="413"/>
      <c r="C791" s="463" t="s">
        <v>4466</v>
      </c>
      <c r="D791" s="463" t="s">
        <v>622</v>
      </c>
      <c r="E791" s="422" t="s">
        <v>18</v>
      </c>
      <c r="F791" s="416">
        <v>0</v>
      </c>
      <c r="G791" s="416">
        <f>[5]내역서!F791</f>
        <v>16</v>
      </c>
      <c r="H791" s="416"/>
      <c r="I791" s="416">
        <f>내역서!F795</f>
        <v>0</v>
      </c>
      <c r="J791" s="416">
        <v>61201</v>
      </c>
      <c r="K791" s="417">
        <f t="shared" si="1337"/>
        <v>0</v>
      </c>
      <c r="L791" s="416"/>
      <c r="M791" s="417">
        <f t="shared" si="1325"/>
        <v>0</v>
      </c>
      <c r="N791" s="416"/>
      <c r="O791" s="417">
        <f t="shared" si="1326"/>
        <v>0</v>
      </c>
      <c r="P791" s="423">
        <f t="shared" si="1338"/>
        <v>61201</v>
      </c>
      <c r="Q791" s="417">
        <f t="shared" si="1338"/>
        <v>0</v>
      </c>
      <c r="R791" s="417">
        <f t="shared" ref="R791" si="1362">I791-I790</f>
        <v>0</v>
      </c>
      <c r="S791" s="417">
        <f t="shared" ref="S791:T791" si="1363">P791-P790</f>
        <v>0</v>
      </c>
      <c r="T791" s="417">
        <f t="shared" si="1363"/>
        <v>0</v>
      </c>
      <c r="U791" s="422" t="s">
        <v>4467</v>
      </c>
      <c r="V791" s="619" t="str">
        <f t="shared" ref="V791" si="1364">+IF(I791&lt;0,"ng","")</f>
        <v/>
      </c>
      <c r="W791" s="619"/>
    </row>
    <row r="792" spans="1:23" s="401" customFormat="1" ht="24" hidden="1" customHeight="1">
      <c r="A792" s="366" t="s">
        <v>4426</v>
      </c>
      <c r="B792" s="408" t="s">
        <v>0</v>
      </c>
      <c r="C792" s="461" t="s">
        <v>2483</v>
      </c>
      <c r="D792" s="461" t="s">
        <v>2484</v>
      </c>
      <c r="E792" s="419" t="s">
        <v>18</v>
      </c>
      <c r="F792" s="411">
        <v>0</v>
      </c>
      <c r="G792" s="411">
        <f>[5]내역서!F792</f>
        <v>2</v>
      </c>
      <c r="H792" s="411"/>
      <c r="I792" s="411">
        <f>내역서!F796</f>
        <v>0</v>
      </c>
      <c r="J792" s="411">
        <v>182376</v>
      </c>
      <c r="K792" s="412">
        <f>INT($I792*J792)</f>
        <v>0</v>
      </c>
      <c r="L792" s="411"/>
      <c r="M792" s="412">
        <f>INT($I792*L792)</f>
        <v>0</v>
      </c>
      <c r="N792" s="411"/>
      <c r="O792" s="412">
        <f>INT($I792*N792)</f>
        <v>0</v>
      </c>
      <c r="P792" s="420">
        <f>+J792+L792+N792</f>
        <v>182376</v>
      </c>
      <c r="Q792" s="412">
        <f>+K792+M792+O792</f>
        <v>0</v>
      </c>
      <c r="R792" s="412"/>
      <c r="S792" s="412"/>
      <c r="T792" s="412"/>
      <c r="U792" s="419" t="s">
        <v>2081</v>
      </c>
      <c r="V792" s="617" t="str">
        <f>+IF(I792&lt;0,"ng","")</f>
        <v/>
      </c>
      <c r="W792" s="617"/>
    </row>
    <row r="793" spans="1:23" ht="24" hidden="1" customHeight="1">
      <c r="A793" s="372" t="s">
        <v>4468</v>
      </c>
      <c r="B793" s="413"/>
      <c r="C793" s="463" t="s">
        <v>940</v>
      </c>
      <c r="D793" s="463" t="s">
        <v>941</v>
      </c>
      <c r="E793" s="422" t="s">
        <v>18</v>
      </c>
      <c r="F793" s="416">
        <v>0</v>
      </c>
      <c r="G793" s="416">
        <f>[5]내역서!F793</f>
        <v>2</v>
      </c>
      <c r="H793" s="416"/>
      <c r="I793" s="416">
        <f>내역서!F797</f>
        <v>0</v>
      </c>
      <c r="J793" s="416">
        <v>182376</v>
      </c>
      <c r="K793" s="417">
        <f t="shared" si="1337"/>
        <v>0</v>
      </c>
      <c r="L793" s="416"/>
      <c r="M793" s="417">
        <f t="shared" si="1325"/>
        <v>0</v>
      </c>
      <c r="N793" s="416"/>
      <c r="O793" s="417">
        <f t="shared" si="1326"/>
        <v>0</v>
      </c>
      <c r="P793" s="423">
        <f t="shared" si="1338"/>
        <v>182376</v>
      </c>
      <c r="Q793" s="417">
        <f t="shared" si="1338"/>
        <v>0</v>
      </c>
      <c r="R793" s="417">
        <f t="shared" ref="R793" si="1365">I793-I792</f>
        <v>0</v>
      </c>
      <c r="S793" s="417">
        <f t="shared" ref="S793:T793" si="1366">P793-P792</f>
        <v>0</v>
      </c>
      <c r="T793" s="417">
        <f t="shared" si="1366"/>
        <v>0</v>
      </c>
      <c r="U793" s="422" t="s">
        <v>4469</v>
      </c>
      <c r="V793" s="619" t="str">
        <f t="shared" ref="V793" si="1367">+IF(I793&lt;0,"ng","")</f>
        <v/>
      </c>
      <c r="W793" s="619"/>
    </row>
    <row r="794" spans="1:23" s="401" customFormat="1" ht="24" hidden="1" customHeight="1">
      <c r="A794" s="366" t="s">
        <v>4426</v>
      </c>
      <c r="B794" s="408" t="s">
        <v>0</v>
      </c>
      <c r="C794" s="461" t="s">
        <v>2485</v>
      </c>
      <c r="D794" s="461" t="s">
        <v>2484</v>
      </c>
      <c r="E794" s="419" t="s">
        <v>18</v>
      </c>
      <c r="F794" s="411">
        <v>0</v>
      </c>
      <c r="G794" s="411">
        <f>[5]내역서!F794</f>
        <v>2</v>
      </c>
      <c r="H794" s="411"/>
      <c r="I794" s="411">
        <f>내역서!F798</f>
        <v>0</v>
      </c>
      <c r="J794" s="411">
        <v>301383</v>
      </c>
      <c r="K794" s="412">
        <f>INT($I794*J794)</f>
        <v>0</v>
      </c>
      <c r="L794" s="411"/>
      <c r="M794" s="412">
        <f>INT($I794*L794)</f>
        <v>0</v>
      </c>
      <c r="N794" s="411"/>
      <c r="O794" s="412">
        <f>INT($I794*N794)</f>
        <v>0</v>
      </c>
      <c r="P794" s="420">
        <f>+J794+L794+N794</f>
        <v>301383</v>
      </c>
      <c r="Q794" s="412">
        <f>+K794+M794+O794</f>
        <v>0</v>
      </c>
      <c r="R794" s="412"/>
      <c r="S794" s="412"/>
      <c r="T794" s="412"/>
      <c r="U794" s="419" t="s">
        <v>2081</v>
      </c>
      <c r="V794" s="617" t="str">
        <f>+IF(I794&lt;0,"ng","")</f>
        <v/>
      </c>
      <c r="W794" s="617"/>
    </row>
    <row r="795" spans="1:23" ht="24" hidden="1" customHeight="1">
      <c r="A795" s="372" t="s">
        <v>4470</v>
      </c>
      <c r="B795" s="424"/>
      <c r="C795" s="463" t="s">
        <v>942</v>
      </c>
      <c r="D795" s="463" t="s">
        <v>941</v>
      </c>
      <c r="E795" s="422" t="s">
        <v>18</v>
      </c>
      <c r="F795" s="416">
        <v>0</v>
      </c>
      <c r="G795" s="416">
        <f>[5]내역서!F795</f>
        <v>2</v>
      </c>
      <c r="H795" s="416"/>
      <c r="I795" s="416">
        <f>내역서!F799</f>
        <v>0</v>
      </c>
      <c r="J795" s="416">
        <v>301383</v>
      </c>
      <c r="K795" s="417">
        <f t="shared" si="1337"/>
        <v>0</v>
      </c>
      <c r="L795" s="416"/>
      <c r="M795" s="417">
        <f t="shared" si="1325"/>
        <v>0</v>
      </c>
      <c r="N795" s="416"/>
      <c r="O795" s="417">
        <f t="shared" si="1326"/>
        <v>0</v>
      </c>
      <c r="P795" s="423">
        <f t="shared" ref="P795:Q795" si="1368">+J795+L795+N795</f>
        <v>301383</v>
      </c>
      <c r="Q795" s="417">
        <f t="shared" si="1368"/>
        <v>0</v>
      </c>
      <c r="R795" s="417">
        <f t="shared" ref="R795" si="1369">I795-I794</f>
        <v>0</v>
      </c>
      <c r="S795" s="417">
        <f t="shared" ref="S795:T795" si="1370">P795-P794</f>
        <v>0</v>
      </c>
      <c r="T795" s="417">
        <f t="shared" si="1370"/>
        <v>0</v>
      </c>
      <c r="U795" s="422" t="s">
        <v>4471</v>
      </c>
      <c r="V795" s="619" t="str">
        <f t="shared" ref="V795" si="1371">+IF(I795&lt;0,"ng","")</f>
        <v/>
      </c>
      <c r="W795" s="619"/>
    </row>
    <row r="796" spans="1:23" s="401" customFormat="1" ht="24" hidden="1" customHeight="1">
      <c r="A796" s="366" t="s">
        <v>4426</v>
      </c>
      <c r="B796" s="467" t="s">
        <v>2486</v>
      </c>
      <c r="C796" s="436" t="s">
        <v>2487</v>
      </c>
      <c r="D796" s="436" t="s">
        <v>0</v>
      </c>
      <c r="E796" s="437" t="s">
        <v>0</v>
      </c>
      <c r="F796" s="438">
        <v>0</v>
      </c>
      <c r="G796" s="438">
        <f>[5]내역서!F796</f>
        <v>0</v>
      </c>
      <c r="H796" s="438">
        <v>0</v>
      </c>
      <c r="I796" s="438">
        <f>내역서!F800</f>
        <v>0</v>
      </c>
      <c r="J796" s="439"/>
      <c r="K796" s="440">
        <f>SUMIF($A$798:$A$839,"당초",K798:K839)</f>
        <v>0</v>
      </c>
      <c r="L796" s="439"/>
      <c r="M796" s="440">
        <f>SUMIF($A$798:$A$839,"당초",M798:M839)</f>
        <v>0</v>
      </c>
      <c r="N796" s="439"/>
      <c r="O796" s="440">
        <f>SUMIF($A$798:$A$839,"당초",O798:O839)</f>
        <v>0</v>
      </c>
      <c r="P796" s="438"/>
      <c r="Q796" s="440">
        <f>K796+M796+O796</f>
        <v>0</v>
      </c>
      <c r="R796" s="440"/>
      <c r="S796" s="440"/>
      <c r="T796" s="440"/>
      <c r="U796" s="441" t="s">
        <v>0</v>
      </c>
      <c r="V796" s="617" t="str">
        <f>+IF(I796&lt;0,"ng","")</f>
        <v/>
      </c>
      <c r="W796" s="617"/>
    </row>
    <row r="797" spans="1:23" ht="24" hidden="1" customHeight="1">
      <c r="A797" s="372" t="s">
        <v>4433</v>
      </c>
      <c r="B797" s="442" t="s">
        <v>4472</v>
      </c>
      <c r="C797" s="442" t="s">
        <v>943</v>
      </c>
      <c r="D797" s="442" t="s">
        <v>0</v>
      </c>
      <c r="E797" s="443" t="s">
        <v>0</v>
      </c>
      <c r="F797" s="444">
        <v>0</v>
      </c>
      <c r="G797" s="444">
        <f>[5]내역서!F797</f>
        <v>0</v>
      </c>
      <c r="H797" s="444">
        <v>0</v>
      </c>
      <c r="I797" s="444">
        <f>내역서!F801</f>
        <v>0</v>
      </c>
      <c r="J797" s="445"/>
      <c r="K797" s="446">
        <f>SUMIF($A$798:$A$839,"변경",K798:K839)</f>
        <v>0</v>
      </c>
      <c r="L797" s="445"/>
      <c r="M797" s="446">
        <f>SUMIF($A$798:$A$839,"변경",M798:M839)</f>
        <v>0</v>
      </c>
      <c r="N797" s="445"/>
      <c r="O797" s="446">
        <f>SUMIF($A$798:$A$839,"변경",O798:O839)</f>
        <v>0</v>
      </c>
      <c r="P797" s="444"/>
      <c r="Q797" s="446">
        <f t="shared" si="1333"/>
        <v>0</v>
      </c>
      <c r="R797" s="446">
        <f t="shared" ref="R797" si="1372">I797-I796</f>
        <v>0</v>
      </c>
      <c r="S797" s="446">
        <f t="shared" ref="S797:T797" si="1373">P797-P796</f>
        <v>0</v>
      </c>
      <c r="T797" s="446">
        <f t="shared" si="1373"/>
        <v>0</v>
      </c>
      <c r="U797" s="447"/>
      <c r="V797" s="619" t="str">
        <f t="shared" ref="V797" si="1374">+IF(I797&lt;0,"ng","")</f>
        <v/>
      </c>
      <c r="W797" s="619"/>
    </row>
    <row r="798" spans="1:23" s="401" customFormat="1" ht="24" hidden="1" customHeight="1">
      <c r="A798" s="366" t="s">
        <v>4426</v>
      </c>
      <c r="B798" s="408" t="s">
        <v>0</v>
      </c>
      <c r="C798" s="408" t="s">
        <v>2438</v>
      </c>
      <c r="D798" s="408" t="s">
        <v>2439</v>
      </c>
      <c r="E798" s="409" t="s">
        <v>2341</v>
      </c>
      <c r="F798" s="410">
        <v>6</v>
      </c>
      <c r="G798" s="410">
        <f>[5]내역서!F798</f>
        <v>4</v>
      </c>
      <c r="H798" s="410">
        <v>6</v>
      </c>
      <c r="I798" s="410">
        <f>내역서!F802</f>
        <v>0</v>
      </c>
      <c r="J798" s="411">
        <v>179351.5</v>
      </c>
      <c r="K798" s="412">
        <f>INT($I798*J798)</f>
        <v>0</v>
      </c>
      <c r="L798" s="411">
        <v>1143960.8</v>
      </c>
      <c r="M798" s="412">
        <f>INT($I798*L798)</f>
        <v>0</v>
      </c>
      <c r="N798" s="411">
        <v>627527</v>
      </c>
      <c r="O798" s="412">
        <f>INT($I798*N798)</f>
        <v>0</v>
      </c>
      <c r="P798" s="411">
        <f>+J798+L798+N798</f>
        <v>1950839.3</v>
      </c>
      <c r="Q798" s="412">
        <f>K798+M798+O798</f>
        <v>0</v>
      </c>
      <c r="R798" s="412"/>
      <c r="S798" s="412"/>
      <c r="T798" s="412"/>
      <c r="U798" s="409" t="s">
        <v>0</v>
      </c>
      <c r="V798" s="617" t="str">
        <f>+IF(I798&lt;0,"ng","")</f>
        <v/>
      </c>
      <c r="W798" s="617"/>
    </row>
    <row r="799" spans="1:23" ht="24" hidden="1" customHeight="1">
      <c r="A799" s="372" t="s">
        <v>2072</v>
      </c>
      <c r="B799" s="413" t="s">
        <v>0</v>
      </c>
      <c r="C799" s="413" t="s">
        <v>905</v>
      </c>
      <c r="D799" s="413" t="s">
        <v>906</v>
      </c>
      <c r="E799" s="414" t="s">
        <v>829</v>
      </c>
      <c r="F799" s="415">
        <v>6</v>
      </c>
      <c r="G799" s="415">
        <f>[5]내역서!F799</f>
        <v>4</v>
      </c>
      <c r="H799" s="415">
        <v>6</v>
      </c>
      <c r="I799" s="415">
        <f>내역서!F803</f>
        <v>0</v>
      </c>
      <c r="J799" s="416">
        <v>179351.5</v>
      </c>
      <c r="K799" s="417">
        <f t="shared" ref="K799:K839" si="1375">INT($I799*J799)</f>
        <v>0</v>
      </c>
      <c r="L799" s="416">
        <v>1143960.8</v>
      </c>
      <c r="M799" s="417">
        <f t="shared" ref="M799:M839" si="1376">INT($I799*L799)</f>
        <v>0</v>
      </c>
      <c r="N799" s="416">
        <v>627527</v>
      </c>
      <c r="O799" s="417">
        <f t="shared" ref="O799:O839" si="1377">INT($I799*N799)</f>
        <v>0</v>
      </c>
      <c r="P799" s="416">
        <f t="shared" ref="P799:P839" si="1378">+J799+L799+N799</f>
        <v>1950839.3</v>
      </c>
      <c r="Q799" s="417">
        <f t="shared" si="1333"/>
        <v>0</v>
      </c>
      <c r="R799" s="417">
        <f t="shared" ref="R799" si="1379">I799-I798</f>
        <v>0</v>
      </c>
      <c r="S799" s="417">
        <f t="shared" ref="S799:T799" si="1380">P799-P798</f>
        <v>0</v>
      </c>
      <c r="T799" s="417">
        <f t="shared" si="1380"/>
        <v>0</v>
      </c>
      <c r="U799" s="414"/>
      <c r="V799" s="619" t="str">
        <f t="shared" ref="V799" si="1381">+IF(I799&lt;0,"ng","")</f>
        <v/>
      </c>
      <c r="W799" s="619"/>
    </row>
    <row r="800" spans="1:23" s="401" customFormat="1" ht="24" hidden="1" customHeight="1">
      <c r="A800" s="366" t="s">
        <v>4473</v>
      </c>
      <c r="B800" s="408" t="s">
        <v>0</v>
      </c>
      <c r="C800" s="408" t="s">
        <v>2490</v>
      </c>
      <c r="D800" s="408" t="s">
        <v>2491</v>
      </c>
      <c r="E800" s="409" t="s">
        <v>2235</v>
      </c>
      <c r="F800" s="410">
        <v>158</v>
      </c>
      <c r="G800" s="410">
        <f>[5]내역서!F800</f>
        <v>34</v>
      </c>
      <c r="H800" s="410">
        <v>158</v>
      </c>
      <c r="I800" s="410">
        <f>내역서!F804</f>
        <v>0</v>
      </c>
      <c r="J800" s="411">
        <v>142175.70000000001</v>
      </c>
      <c r="K800" s="412">
        <f>INT($I800*J800)</f>
        <v>0</v>
      </c>
      <c r="L800" s="411">
        <v>128962.4</v>
      </c>
      <c r="M800" s="412">
        <f>INT($I800*L800)</f>
        <v>0</v>
      </c>
      <c r="N800" s="411">
        <v>117298.3</v>
      </c>
      <c r="O800" s="412">
        <f>INT($I800*N800)</f>
        <v>0</v>
      </c>
      <c r="P800" s="411">
        <f>+J800+L800+N800</f>
        <v>388436.39999999997</v>
      </c>
      <c r="Q800" s="412">
        <f>K800+M800+O800</f>
        <v>0</v>
      </c>
      <c r="R800" s="412"/>
      <c r="S800" s="412"/>
      <c r="T800" s="412"/>
      <c r="U800" s="409" t="s">
        <v>0</v>
      </c>
      <c r="V800" s="617" t="str">
        <f>+IF(I800&lt;0,"ng","")</f>
        <v/>
      </c>
      <c r="W800" s="617"/>
    </row>
    <row r="801" spans="1:23" ht="24" hidden="1" customHeight="1">
      <c r="A801" s="372" t="s">
        <v>4474</v>
      </c>
      <c r="B801" s="413" t="s">
        <v>0</v>
      </c>
      <c r="C801" s="413" t="s">
        <v>944</v>
      </c>
      <c r="D801" s="413" t="s">
        <v>945</v>
      </c>
      <c r="E801" s="414" t="s">
        <v>768</v>
      </c>
      <c r="F801" s="415">
        <v>158</v>
      </c>
      <c r="G801" s="415">
        <f>[5]내역서!F801</f>
        <v>34</v>
      </c>
      <c r="H801" s="415">
        <v>158</v>
      </c>
      <c r="I801" s="415">
        <f>내역서!F805</f>
        <v>0</v>
      </c>
      <c r="J801" s="416">
        <v>142175.70000000001</v>
      </c>
      <c r="K801" s="417">
        <f t="shared" si="1375"/>
        <v>0</v>
      </c>
      <c r="L801" s="416">
        <v>128962.4</v>
      </c>
      <c r="M801" s="417">
        <f t="shared" si="1376"/>
        <v>0</v>
      </c>
      <c r="N801" s="416">
        <v>117298.3</v>
      </c>
      <c r="O801" s="417">
        <f t="shared" si="1377"/>
        <v>0</v>
      </c>
      <c r="P801" s="416">
        <f t="shared" si="1378"/>
        <v>388436.39999999997</v>
      </c>
      <c r="Q801" s="417">
        <f t="shared" si="1333"/>
        <v>0</v>
      </c>
      <c r="R801" s="417">
        <f t="shared" ref="R801" si="1382">I801-I800</f>
        <v>0</v>
      </c>
      <c r="S801" s="417">
        <f t="shared" ref="S801:T801" si="1383">P801-P800</f>
        <v>0</v>
      </c>
      <c r="T801" s="417">
        <f t="shared" si="1383"/>
        <v>0</v>
      </c>
      <c r="U801" s="414"/>
      <c r="V801" s="619" t="str">
        <f t="shared" ref="V801" si="1384">+IF(I801&lt;0,"ng","")</f>
        <v/>
      </c>
      <c r="W801" s="619"/>
    </row>
    <row r="802" spans="1:23" s="401" customFormat="1" ht="24" hidden="1" customHeight="1">
      <c r="A802" s="366" t="s">
        <v>4473</v>
      </c>
      <c r="B802" s="408" t="s">
        <v>0</v>
      </c>
      <c r="C802" s="408" t="s">
        <v>2490</v>
      </c>
      <c r="D802" s="408" t="s">
        <v>2493</v>
      </c>
      <c r="E802" s="409" t="s">
        <v>2235</v>
      </c>
      <c r="F802" s="410">
        <v>394</v>
      </c>
      <c r="G802" s="410">
        <f>[5]내역서!F802</f>
        <v>16</v>
      </c>
      <c r="H802" s="410">
        <v>394</v>
      </c>
      <c r="I802" s="410">
        <f>내역서!F806</f>
        <v>0</v>
      </c>
      <c r="J802" s="411">
        <v>157253.70000000001</v>
      </c>
      <c r="K802" s="412">
        <f>INT($I802*J802)</f>
        <v>0</v>
      </c>
      <c r="L802" s="411">
        <v>142672</v>
      </c>
      <c r="M802" s="412">
        <f>INT($I802*L802)</f>
        <v>0</v>
      </c>
      <c r="N802" s="411">
        <v>131475.9</v>
      </c>
      <c r="O802" s="412">
        <f>INT($I802*N802)</f>
        <v>0</v>
      </c>
      <c r="P802" s="411">
        <f>+J802+L802+N802</f>
        <v>431401.6</v>
      </c>
      <c r="Q802" s="412">
        <f>K802+M802+O802</f>
        <v>0</v>
      </c>
      <c r="R802" s="412"/>
      <c r="S802" s="412"/>
      <c r="T802" s="412"/>
      <c r="U802" s="409" t="s">
        <v>0</v>
      </c>
      <c r="V802" s="617" t="str">
        <f>+IF(I802&lt;0,"ng","")</f>
        <v/>
      </c>
      <c r="W802" s="617"/>
    </row>
    <row r="803" spans="1:23" ht="24" hidden="1" customHeight="1">
      <c r="A803" s="372" t="s">
        <v>4402</v>
      </c>
      <c r="B803" s="413" t="s">
        <v>0</v>
      </c>
      <c r="C803" s="413" t="s">
        <v>944</v>
      </c>
      <c r="D803" s="413" t="s">
        <v>946</v>
      </c>
      <c r="E803" s="414" t="s">
        <v>768</v>
      </c>
      <c r="F803" s="415">
        <v>394</v>
      </c>
      <c r="G803" s="415">
        <f>[5]내역서!F803</f>
        <v>16</v>
      </c>
      <c r="H803" s="415">
        <v>394</v>
      </c>
      <c r="I803" s="415">
        <f>내역서!F807</f>
        <v>0</v>
      </c>
      <c r="J803" s="416">
        <v>157253.70000000001</v>
      </c>
      <c r="K803" s="417">
        <f t="shared" si="1375"/>
        <v>0</v>
      </c>
      <c r="L803" s="416">
        <v>142672</v>
      </c>
      <c r="M803" s="417">
        <f t="shared" si="1376"/>
        <v>0</v>
      </c>
      <c r="N803" s="416">
        <v>131475.9</v>
      </c>
      <c r="O803" s="417">
        <f t="shared" si="1377"/>
        <v>0</v>
      </c>
      <c r="P803" s="416">
        <f t="shared" si="1378"/>
        <v>431401.6</v>
      </c>
      <c r="Q803" s="417">
        <f t="shared" si="1333"/>
        <v>0</v>
      </c>
      <c r="R803" s="417">
        <f t="shared" ref="R803" si="1385">I803-I802</f>
        <v>0</v>
      </c>
      <c r="S803" s="417">
        <f t="shared" ref="S803:T803" si="1386">P803-P802</f>
        <v>0</v>
      </c>
      <c r="T803" s="417">
        <f t="shared" si="1386"/>
        <v>0</v>
      </c>
      <c r="U803" s="414"/>
      <c r="V803" s="619" t="str">
        <f t="shared" ref="V803" si="1387">+IF(I803&lt;0,"ng","")</f>
        <v/>
      </c>
      <c r="W803" s="619"/>
    </row>
    <row r="804" spans="1:23" s="401" customFormat="1" ht="24" hidden="1" customHeight="1">
      <c r="A804" s="366" t="s">
        <v>4396</v>
      </c>
      <c r="B804" s="408" t="s">
        <v>0</v>
      </c>
      <c r="C804" s="408" t="s">
        <v>2490</v>
      </c>
      <c r="D804" s="408" t="s">
        <v>2494</v>
      </c>
      <c r="E804" s="409" t="s">
        <v>2235</v>
      </c>
      <c r="F804" s="410">
        <v>10</v>
      </c>
      <c r="G804" s="410">
        <f>[5]내역서!F804</f>
        <v>10</v>
      </c>
      <c r="H804" s="410">
        <v>10</v>
      </c>
      <c r="I804" s="410">
        <f>내역서!F808</f>
        <v>0</v>
      </c>
      <c r="J804" s="411">
        <v>141146.5</v>
      </c>
      <c r="K804" s="412">
        <f>INT($I804*J804)</f>
        <v>0</v>
      </c>
      <c r="L804" s="411">
        <v>128032.8</v>
      </c>
      <c r="M804" s="412">
        <f>INT($I804*L804)</f>
        <v>0</v>
      </c>
      <c r="N804" s="411">
        <v>116638.6</v>
      </c>
      <c r="O804" s="412">
        <f>INT($I804*N804)</f>
        <v>0</v>
      </c>
      <c r="P804" s="411">
        <f>+J804+L804+N804</f>
        <v>385817.9</v>
      </c>
      <c r="Q804" s="412">
        <f>K804+M804+O804</f>
        <v>0</v>
      </c>
      <c r="R804" s="412"/>
      <c r="S804" s="412"/>
      <c r="T804" s="412"/>
      <c r="U804" s="409" t="s">
        <v>0</v>
      </c>
      <c r="V804" s="617" t="str">
        <f>+IF(I804&lt;0,"ng","")</f>
        <v/>
      </c>
      <c r="W804" s="617"/>
    </row>
    <row r="805" spans="1:23" ht="24" hidden="1" customHeight="1">
      <c r="A805" s="372" t="s">
        <v>4475</v>
      </c>
      <c r="B805" s="413" t="s">
        <v>0</v>
      </c>
      <c r="C805" s="413" t="s">
        <v>944</v>
      </c>
      <c r="D805" s="413" t="s">
        <v>947</v>
      </c>
      <c r="E805" s="414" t="s">
        <v>768</v>
      </c>
      <c r="F805" s="415">
        <v>10</v>
      </c>
      <c r="G805" s="415">
        <f>[5]내역서!F805</f>
        <v>10</v>
      </c>
      <c r="H805" s="415">
        <v>10</v>
      </c>
      <c r="I805" s="415">
        <f>내역서!F809</f>
        <v>0</v>
      </c>
      <c r="J805" s="416">
        <v>141146.5</v>
      </c>
      <c r="K805" s="417">
        <f t="shared" si="1375"/>
        <v>0</v>
      </c>
      <c r="L805" s="416">
        <v>128032.8</v>
      </c>
      <c r="M805" s="417">
        <f t="shared" si="1376"/>
        <v>0</v>
      </c>
      <c r="N805" s="416">
        <v>116638.6</v>
      </c>
      <c r="O805" s="417">
        <f t="shared" si="1377"/>
        <v>0</v>
      </c>
      <c r="P805" s="416">
        <f t="shared" si="1378"/>
        <v>385817.9</v>
      </c>
      <c r="Q805" s="417">
        <f t="shared" si="1333"/>
        <v>0</v>
      </c>
      <c r="R805" s="417">
        <f t="shared" ref="R805" si="1388">I805-I804</f>
        <v>0</v>
      </c>
      <c r="S805" s="417">
        <f t="shared" ref="S805:T805" si="1389">P805-P804</f>
        <v>0</v>
      </c>
      <c r="T805" s="417">
        <f t="shared" si="1389"/>
        <v>0</v>
      </c>
      <c r="U805" s="414"/>
      <c r="V805" s="619" t="str">
        <f t="shared" ref="V805" si="1390">+IF(I805&lt;0,"ng","")</f>
        <v/>
      </c>
      <c r="W805" s="619"/>
    </row>
    <row r="806" spans="1:23" s="401" customFormat="1" ht="24" hidden="1" customHeight="1">
      <c r="A806" s="366" t="s">
        <v>4396</v>
      </c>
      <c r="B806" s="408" t="s">
        <v>0</v>
      </c>
      <c r="C806" s="408" t="s">
        <v>2490</v>
      </c>
      <c r="D806" s="408" t="s">
        <v>2495</v>
      </c>
      <c r="E806" s="409" t="s">
        <v>2235</v>
      </c>
      <c r="F806" s="410">
        <v>4</v>
      </c>
      <c r="G806" s="410">
        <f>[5]내역서!F806</f>
        <v>4</v>
      </c>
      <c r="H806" s="410">
        <v>4</v>
      </c>
      <c r="I806" s="410">
        <f>내역서!F810</f>
        <v>0</v>
      </c>
      <c r="J806" s="411">
        <v>138345.5</v>
      </c>
      <c r="K806" s="412">
        <f>INT($I806*J806)</f>
        <v>0</v>
      </c>
      <c r="L806" s="411">
        <v>125477.6</v>
      </c>
      <c r="M806" s="412">
        <f>INT($I806*L806)</f>
        <v>0</v>
      </c>
      <c r="N806" s="411">
        <v>113554.4</v>
      </c>
      <c r="O806" s="412">
        <f>INT($I806*N806)</f>
        <v>0</v>
      </c>
      <c r="P806" s="411">
        <f>+J806+L806+N806</f>
        <v>377377.5</v>
      </c>
      <c r="Q806" s="412">
        <f>K806+M806+O806</f>
        <v>0</v>
      </c>
      <c r="R806" s="412"/>
      <c r="S806" s="412"/>
      <c r="T806" s="412"/>
      <c r="U806" s="409" t="s">
        <v>0</v>
      </c>
      <c r="V806" s="617" t="str">
        <f>+IF(I806&lt;0,"ng","")</f>
        <v/>
      </c>
      <c r="W806" s="617"/>
    </row>
    <row r="807" spans="1:23" ht="24" hidden="1" customHeight="1">
      <c r="A807" s="372" t="s">
        <v>4298</v>
      </c>
      <c r="B807" s="413" t="s">
        <v>0</v>
      </c>
      <c r="C807" s="413" t="s">
        <v>944</v>
      </c>
      <c r="D807" s="413" t="s">
        <v>948</v>
      </c>
      <c r="E807" s="414" t="s">
        <v>768</v>
      </c>
      <c r="F807" s="415">
        <v>4</v>
      </c>
      <c r="G807" s="415">
        <f>[5]내역서!F807</f>
        <v>4</v>
      </c>
      <c r="H807" s="415">
        <v>4</v>
      </c>
      <c r="I807" s="415">
        <f>내역서!F811</f>
        <v>0</v>
      </c>
      <c r="J807" s="416">
        <v>138345.5</v>
      </c>
      <c r="K807" s="417">
        <f t="shared" si="1375"/>
        <v>0</v>
      </c>
      <c r="L807" s="416">
        <v>125477.6</v>
      </c>
      <c r="M807" s="417">
        <f t="shared" si="1376"/>
        <v>0</v>
      </c>
      <c r="N807" s="416">
        <v>113554.4</v>
      </c>
      <c r="O807" s="417">
        <f t="shared" si="1377"/>
        <v>0</v>
      </c>
      <c r="P807" s="416">
        <f t="shared" si="1378"/>
        <v>377377.5</v>
      </c>
      <c r="Q807" s="417">
        <f t="shared" si="1333"/>
        <v>0</v>
      </c>
      <c r="R807" s="417">
        <f t="shared" ref="R807" si="1391">I807-I806</f>
        <v>0</v>
      </c>
      <c r="S807" s="417">
        <f t="shared" ref="S807:T807" si="1392">P807-P806</f>
        <v>0</v>
      </c>
      <c r="T807" s="417">
        <f t="shared" si="1392"/>
        <v>0</v>
      </c>
      <c r="U807" s="414"/>
      <c r="V807" s="619" t="str">
        <f t="shared" ref="V807" si="1393">+IF(I807&lt;0,"ng","")</f>
        <v/>
      </c>
      <c r="W807" s="619"/>
    </row>
    <row r="808" spans="1:23" s="401" customFormat="1" ht="24" hidden="1" customHeight="1">
      <c r="A808" s="366" t="s">
        <v>4476</v>
      </c>
      <c r="B808" s="408" t="s">
        <v>0</v>
      </c>
      <c r="C808" s="408" t="s">
        <v>2444</v>
      </c>
      <c r="D808" s="408" t="s">
        <v>57</v>
      </c>
      <c r="E808" s="409" t="s">
        <v>2235</v>
      </c>
      <c r="F808" s="410">
        <v>158</v>
      </c>
      <c r="G808" s="410">
        <f>[5]내역서!F808</f>
        <v>34</v>
      </c>
      <c r="H808" s="410">
        <v>158</v>
      </c>
      <c r="I808" s="410">
        <f>내역서!F812</f>
        <v>0</v>
      </c>
      <c r="J808" s="411">
        <v>17309.900000000001</v>
      </c>
      <c r="K808" s="412">
        <f>INT($I808*J808)</f>
        <v>0</v>
      </c>
      <c r="L808" s="411">
        <v>29405.599999999999</v>
      </c>
      <c r="M808" s="412">
        <f>INT($I808*L808)</f>
        <v>0</v>
      </c>
      <c r="N808" s="411">
        <v>16685.400000000001</v>
      </c>
      <c r="O808" s="412">
        <f>INT($I808*N808)</f>
        <v>0</v>
      </c>
      <c r="P808" s="411">
        <f>+J808+L808+N808</f>
        <v>63400.9</v>
      </c>
      <c r="Q808" s="412">
        <f>K808+M808+O808</f>
        <v>0</v>
      </c>
      <c r="R808" s="412"/>
      <c r="S808" s="412"/>
      <c r="T808" s="412"/>
      <c r="U808" s="409" t="s">
        <v>0</v>
      </c>
      <c r="V808" s="617" t="str">
        <f>+IF(I808&lt;0,"ng","")</f>
        <v/>
      </c>
      <c r="W808" s="617"/>
    </row>
    <row r="809" spans="1:23" ht="24" hidden="1" customHeight="1">
      <c r="A809" s="372" t="s">
        <v>4298</v>
      </c>
      <c r="B809" s="413" t="s">
        <v>0</v>
      </c>
      <c r="C809" s="413" t="s">
        <v>910</v>
      </c>
      <c r="D809" s="413" t="s">
        <v>57</v>
      </c>
      <c r="E809" s="414" t="s">
        <v>768</v>
      </c>
      <c r="F809" s="415">
        <v>158</v>
      </c>
      <c r="G809" s="415">
        <f>[5]내역서!F809</f>
        <v>34</v>
      </c>
      <c r="H809" s="415">
        <v>158</v>
      </c>
      <c r="I809" s="415">
        <f>내역서!F813</f>
        <v>0</v>
      </c>
      <c r="J809" s="416">
        <v>17309.900000000001</v>
      </c>
      <c r="K809" s="417">
        <f t="shared" si="1375"/>
        <v>0</v>
      </c>
      <c r="L809" s="416">
        <v>29405.599999999999</v>
      </c>
      <c r="M809" s="417">
        <f t="shared" si="1376"/>
        <v>0</v>
      </c>
      <c r="N809" s="416">
        <v>16685.400000000001</v>
      </c>
      <c r="O809" s="417">
        <f t="shared" si="1377"/>
        <v>0</v>
      </c>
      <c r="P809" s="416">
        <f t="shared" si="1378"/>
        <v>63400.9</v>
      </c>
      <c r="Q809" s="417">
        <f t="shared" si="1333"/>
        <v>0</v>
      </c>
      <c r="R809" s="417">
        <f t="shared" ref="R809" si="1394">I809-I808</f>
        <v>0</v>
      </c>
      <c r="S809" s="417">
        <f t="shared" ref="S809:T809" si="1395">P809-P808</f>
        <v>0</v>
      </c>
      <c r="T809" s="417">
        <f t="shared" si="1395"/>
        <v>0</v>
      </c>
      <c r="U809" s="414"/>
      <c r="V809" s="619" t="str">
        <f t="shared" ref="V809" si="1396">+IF(I809&lt;0,"ng","")</f>
        <v/>
      </c>
      <c r="W809" s="619"/>
    </row>
    <row r="810" spans="1:23" s="401" customFormat="1" ht="24" hidden="1" customHeight="1">
      <c r="A810" s="366" t="s">
        <v>4295</v>
      </c>
      <c r="B810" s="408" t="s">
        <v>0</v>
      </c>
      <c r="C810" s="408" t="s">
        <v>2444</v>
      </c>
      <c r="D810" s="408" t="s">
        <v>58</v>
      </c>
      <c r="E810" s="409" t="s">
        <v>2235</v>
      </c>
      <c r="F810" s="410">
        <v>394</v>
      </c>
      <c r="G810" s="410">
        <f>[5]내역서!F810</f>
        <v>16</v>
      </c>
      <c r="H810" s="410">
        <v>394</v>
      </c>
      <c r="I810" s="410">
        <f>내역서!F814</f>
        <v>0</v>
      </c>
      <c r="J810" s="411">
        <v>19654.099999999999</v>
      </c>
      <c r="K810" s="412">
        <f>INT($I810*J810)</f>
        <v>0</v>
      </c>
      <c r="L810" s="411">
        <v>33388</v>
      </c>
      <c r="M810" s="412">
        <f>INT($I810*L810)</f>
        <v>0</v>
      </c>
      <c r="N810" s="411">
        <v>18945.599999999999</v>
      </c>
      <c r="O810" s="412">
        <f>INT($I810*N810)</f>
        <v>0</v>
      </c>
      <c r="P810" s="411">
        <f>+J810+L810+N810</f>
        <v>71987.7</v>
      </c>
      <c r="Q810" s="412">
        <f>K810+M810+O810</f>
        <v>0</v>
      </c>
      <c r="R810" s="412"/>
      <c r="S810" s="412"/>
      <c r="T810" s="412"/>
      <c r="U810" s="409" t="s">
        <v>0</v>
      </c>
      <c r="V810" s="617" t="str">
        <f>+IF(I810&lt;0,"ng","")</f>
        <v/>
      </c>
      <c r="W810" s="617"/>
    </row>
    <row r="811" spans="1:23" ht="24" hidden="1" customHeight="1">
      <c r="A811" s="372" t="s">
        <v>4298</v>
      </c>
      <c r="B811" s="413" t="s">
        <v>0</v>
      </c>
      <c r="C811" s="413" t="s">
        <v>910</v>
      </c>
      <c r="D811" s="413" t="s">
        <v>58</v>
      </c>
      <c r="E811" s="414" t="s">
        <v>768</v>
      </c>
      <c r="F811" s="415">
        <v>394</v>
      </c>
      <c r="G811" s="415">
        <f>[5]내역서!F811</f>
        <v>16</v>
      </c>
      <c r="H811" s="415">
        <v>394</v>
      </c>
      <c r="I811" s="415">
        <f>내역서!F815</f>
        <v>0</v>
      </c>
      <c r="J811" s="416">
        <v>19654.099999999999</v>
      </c>
      <c r="K811" s="417">
        <f t="shared" si="1375"/>
        <v>0</v>
      </c>
      <c r="L811" s="416">
        <v>33388</v>
      </c>
      <c r="M811" s="417">
        <f t="shared" si="1376"/>
        <v>0</v>
      </c>
      <c r="N811" s="416">
        <v>18945.599999999999</v>
      </c>
      <c r="O811" s="417">
        <f t="shared" si="1377"/>
        <v>0</v>
      </c>
      <c r="P811" s="416">
        <f t="shared" si="1378"/>
        <v>71987.7</v>
      </c>
      <c r="Q811" s="417">
        <f t="shared" si="1333"/>
        <v>0</v>
      </c>
      <c r="R811" s="417">
        <f t="shared" ref="R811" si="1397">I811-I810</f>
        <v>0</v>
      </c>
      <c r="S811" s="417">
        <f t="shared" ref="S811:T811" si="1398">P811-P810</f>
        <v>0</v>
      </c>
      <c r="T811" s="417">
        <f t="shared" si="1398"/>
        <v>0</v>
      </c>
      <c r="U811" s="414"/>
      <c r="V811" s="619" t="str">
        <f t="shared" ref="V811" si="1399">+IF(I811&lt;0,"ng","")</f>
        <v/>
      </c>
      <c r="W811" s="619"/>
    </row>
    <row r="812" spans="1:23" s="401" customFormat="1" ht="24" hidden="1" customHeight="1">
      <c r="A812" s="366" t="s">
        <v>4416</v>
      </c>
      <c r="B812" s="408" t="s">
        <v>0</v>
      </c>
      <c r="C812" s="408" t="s">
        <v>2444</v>
      </c>
      <c r="D812" s="408" t="s">
        <v>59</v>
      </c>
      <c r="E812" s="409" t="s">
        <v>2235</v>
      </c>
      <c r="F812" s="410">
        <v>10</v>
      </c>
      <c r="G812" s="410">
        <f>[5]내역서!F812</f>
        <v>10</v>
      </c>
      <c r="H812" s="410">
        <v>10</v>
      </c>
      <c r="I812" s="410">
        <f>내역서!F816</f>
        <v>0</v>
      </c>
      <c r="J812" s="411">
        <v>17952</v>
      </c>
      <c r="K812" s="412">
        <f>INT($I812*J812)</f>
        <v>0</v>
      </c>
      <c r="L812" s="411">
        <v>30496.799999999999</v>
      </c>
      <c r="M812" s="412">
        <f>INT($I812*L812)</f>
        <v>0</v>
      </c>
      <c r="N812" s="411">
        <v>17305.3</v>
      </c>
      <c r="O812" s="412">
        <f>INT($I812*N812)</f>
        <v>0</v>
      </c>
      <c r="P812" s="411">
        <f>+J812+L812+N812</f>
        <v>65754.100000000006</v>
      </c>
      <c r="Q812" s="412">
        <f>K812+M812+O812</f>
        <v>0</v>
      </c>
      <c r="R812" s="412"/>
      <c r="S812" s="412"/>
      <c r="T812" s="412"/>
      <c r="U812" s="409" t="s">
        <v>0</v>
      </c>
      <c r="V812" s="617" t="str">
        <f>+IF(I812&lt;0,"ng","")</f>
        <v/>
      </c>
      <c r="W812" s="617"/>
    </row>
    <row r="813" spans="1:23" ht="24" hidden="1" customHeight="1">
      <c r="A813" s="372" t="s">
        <v>4477</v>
      </c>
      <c r="B813" s="413" t="s">
        <v>0</v>
      </c>
      <c r="C813" s="413" t="s">
        <v>910</v>
      </c>
      <c r="D813" s="413" t="s">
        <v>59</v>
      </c>
      <c r="E813" s="414" t="s">
        <v>768</v>
      </c>
      <c r="F813" s="415">
        <v>10</v>
      </c>
      <c r="G813" s="415">
        <f>[5]내역서!F813</f>
        <v>10</v>
      </c>
      <c r="H813" s="415">
        <v>10</v>
      </c>
      <c r="I813" s="415">
        <f>내역서!F817</f>
        <v>0</v>
      </c>
      <c r="J813" s="416">
        <v>17952</v>
      </c>
      <c r="K813" s="417">
        <f t="shared" si="1375"/>
        <v>0</v>
      </c>
      <c r="L813" s="416">
        <v>30496.799999999999</v>
      </c>
      <c r="M813" s="417">
        <f t="shared" si="1376"/>
        <v>0</v>
      </c>
      <c r="N813" s="416">
        <v>17305.3</v>
      </c>
      <c r="O813" s="417">
        <f t="shared" si="1377"/>
        <v>0</v>
      </c>
      <c r="P813" s="416">
        <f t="shared" si="1378"/>
        <v>65754.100000000006</v>
      </c>
      <c r="Q813" s="417">
        <f t="shared" si="1333"/>
        <v>0</v>
      </c>
      <c r="R813" s="417">
        <f t="shared" ref="R813" si="1400">I813-I812</f>
        <v>0</v>
      </c>
      <c r="S813" s="417">
        <f t="shared" ref="S813:T813" si="1401">P813-P812</f>
        <v>0</v>
      </c>
      <c r="T813" s="417">
        <f t="shared" si="1401"/>
        <v>0</v>
      </c>
      <c r="U813" s="414"/>
      <c r="V813" s="619" t="str">
        <f t="shared" ref="V813" si="1402">+IF(I813&lt;0,"ng","")</f>
        <v/>
      </c>
      <c r="W813" s="619"/>
    </row>
    <row r="814" spans="1:23" s="401" customFormat="1" ht="24" hidden="1" customHeight="1">
      <c r="A814" s="366" t="s">
        <v>4410</v>
      </c>
      <c r="B814" s="408" t="s">
        <v>0</v>
      </c>
      <c r="C814" s="408" t="s">
        <v>2444</v>
      </c>
      <c r="D814" s="408" t="s">
        <v>60</v>
      </c>
      <c r="E814" s="409" t="s">
        <v>2235</v>
      </c>
      <c r="F814" s="410">
        <v>4</v>
      </c>
      <c r="G814" s="410">
        <f>[5]내역서!F814</f>
        <v>4</v>
      </c>
      <c r="H814" s="410">
        <v>4</v>
      </c>
      <c r="I814" s="410">
        <f>내역서!F818</f>
        <v>0</v>
      </c>
      <c r="J814" s="411">
        <v>17732.400000000001</v>
      </c>
      <c r="K814" s="412">
        <f>INT($I814*J814)</f>
        <v>0</v>
      </c>
      <c r="L814" s="411">
        <v>30124</v>
      </c>
      <c r="M814" s="412">
        <f>INT($I814*L814)</f>
        <v>0</v>
      </c>
      <c r="N814" s="411">
        <v>17093.2</v>
      </c>
      <c r="O814" s="412">
        <f>INT($I814*N814)</f>
        <v>0</v>
      </c>
      <c r="P814" s="411">
        <f>+J814+L814+N814</f>
        <v>64949.600000000006</v>
      </c>
      <c r="Q814" s="412">
        <f>K814+M814+O814</f>
        <v>0</v>
      </c>
      <c r="R814" s="412"/>
      <c r="S814" s="412"/>
      <c r="T814" s="412"/>
      <c r="U814" s="409" t="s">
        <v>0</v>
      </c>
      <c r="V814" s="617" t="str">
        <f>+IF(I814&lt;0,"ng","")</f>
        <v/>
      </c>
      <c r="W814" s="617"/>
    </row>
    <row r="815" spans="1:23" ht="24" hidden="1" customHeight="1">
      <c r="A815" s="372" t="s">
        <v>4478</v>
      </c>
      <c r="B815" s="413" t="s">
        <v>0</v>
      </c>
      <c r="C815" s="413" t="s">
        <v>910</v>
      </c>
      <c r="D815" s="413" t="s">
        <v>60</v>
      </c>
      <c r="E815" s="414" t="s">
        <v>768</v>
      </c>
      <c r="F815" s="415">
        <v>4</v>
      </c>
      <c r="G815" s="415">
        <f>[5]내역서!F815</f>
        <v>4</v>
      </c>
      <c r="H815" s="415">
        <v>4</v>
      </c>
      <c r="I815" s="415">
        <f>내역서!F819</f>
        <v>0</v>
      </c>
      <c r="J815" s="416">
        <v>17732.400000000001</v>
      </c>
      <c r="K815" s="417">
        <f t="shared" si="1375"/>
        <v>0</v>
      </c>
      <c r="L815" s="416">
        <v>30124</v>
      </c>
      <c r="M815" s="417">
        <f t="shared" si="1376"/>
        <v>0</v>
      </c>
      <c r="N815" s="416">
        <v>17093.2</v>
      </c>
      <c r="O815" s="417">
        <f t="shared" si="1377"/>
        <v>0</v>
      </c>
      <c r="P815" s="416">
        <f t="shared" si="1378"/>
        <v>64949.600000000006</v>
      </c>
      <c r="Q815" s="417">
        <f t="shared" si="1333"/>
        <v>0</v>
      </c>
      <c r="R815" s="417">
        <f t="shared" ref="R815" si="1403">I815-I814</f>
        <v>0</v>
      </c>
      <c r="S815" s="417">
        <f t="shared" ref="S815:T815" si="1404">P815-P814</f>
        <v>0</v>
      </c>
      <c r="T815" s="417">
        <f t="shared" si="1404"/>
        <v>0</v>
      </c>
      <c r="U815" s="414"/>
      <c r="V815" s="619" t="str">
        <f t="shared" ref="V815" si="1405">+IF(I815&lt;0,"ng","")</f>
        <v/>
      </c>
      <c r="W815" s="619"/>
    </row>
    <row r="816" spans="1:23" s="401" customFormat="1" ht="24" hidden="1" customHeight="1">
      <c r="A816" s="366" t="s">
        <v>4416</v>
      </c>
      <c r="B816" s="408" t="s">
        <v>0</v>
      </c>
      <c r="C816" s="408" t="s">
        <v>2466</v>
      </c>
      <c r="D816" s="408" t="s">
        <v>2496</v>
      </c>
      <c r="E816" s="409" t="s">
        <v>2104</v>
      </c>
      <c r="F816" s="410">
        <v>11032.36</v>
      </c>
      <c r="G816" s="410">
        <f>[5]내역서!F816</f>
        <v>776.95999999999901</v>
      </c>
      <c r="H816" s="410">
        <v>11032.36</v>
      </c>
      <c r="I816" s="410">
        <f>내역서!F820</f>
        <v>0</v>
      </c>
      <c r="J816" s="411">
        <v>28829.3</v>
      </c>
      <c r="K816" s="412">
        <f>INT($I816*J816)</f>
        <v>0</v>
      </c>
      <c r="L816" s="411">
        <v>31599</v>
      </c>
      <c r="M816" s="412">
        <f>INT($I816*L816)</f>
        <v>0</v>
      </c>
      <c r="N816" s="411">
        <v>5402.8</v>
      </c>
      <c r="O816" s="412">
        <f>INT($I816*N816)</f>
        <v>0</v>
      </c>
      <c r="P816" s="411">
        <f>+J816+L816+N816</f>
        <v>65831.100000000006</v>
      </c>
      <c r="Q816" s="412">
        <f>K816+M816+O816</f>
        <v>0</v>
      </c>
      <c r="R816" s="412"/>
      <c r="S816" s="412"/>
      <c r="T816" s="412"/>
      <c r="U816" s="409" t="s">
        <v>0</v>
      </c>
      <c r="V816" s="617" t="str">
        <f>+IF(I816&lt;0,"ng","")</f>
        <v/>
      </c>
      <c r="W816" s="617"/>
    </row>
    <row r="817" spans="1:23" ht="24" hidden="1" customHeight="1">
      <c r="A817" s="372" t="s">
        <v>4415</v>
      </c>
      <c r="B817" s="413" t="s">
        <v>0</v>
      </c>
      <c r="C817" s="413" t="s">
        <v>930</v>
      </c>
      <c r="D817" s="413" t="s">
        <v>949</v>
      </c>
      <c r="E817" s="414" t="s">
        <v>671</v>
      </c>
      <c r="F817" s="415">
        <v>11032.36</v>
      </c>
      <c r="G817" s="415">
        <f>[5]내역서!F817</f>
        <v>776.95999999999913</v>
      </c>
      <c r="H817" s="415">
        <v>11032.36</v>
      </c>
      <c r="I817" s="415">
        <f>내역서!F821</f>
        <v>0</v>
      </c>
      <c r="J817" s="416">
        <v>28829.3</v>
      </c>
      <c r="K817" s="417">
        <f t="shared" si="1375"/>
        <v>0</v>
      </c>
      <c r="L817" s="416">
        <v>31599</v>
      </c>
      <c r="M817" s="417">
        <f t="shared" si="1376"/>
        <v>0</v>
      </c>
      <c r="N817" s="416">
        <v>5402.8</v>
      </c>
      <c r="O817" s="417">
        <f t="shared" si="1377"/>
        <v>0</v>
      </c>
      <c r="P817" s="416">
        <f t="shared" si="1378"/>
        <v>65831.100000000006</v>
      </c>
      <c r="Q817" s="417">
        <f t="shared" si="1333"/>
        <v>0</v>
      </c>
      <c r="R817" s="417">
        <f t="shared" ref="R817" si="1406">I817-I816</f>
        <v>0</v>
      </c>
      <c r="S817" s="417">
        <f t="shared" ref="S817:T817" si="1407">P817-P816</f>
        <v>0</v>
      </c>
      <c r="T817" s="417">
        <f t="shared" si="1407"/>
        <v>0</v>
      </c>
      <c r="U817" s="414"/>
      <c r="V817" s="619" t="str">
        <f t="shared" ref="V817" si="1408">+IF(I817&lt;0,"ng","")</f>
        <v/>
      </c>
      <c r="W817" s="619"/>
    </row>
    <row r="818" spans="1:23" s="401" customFormat="1" ht="24" hidden="1" customHeight="1">
      <c r="A818" s="366" t="s">
        <v>4410</v>
      </c>
      <c r="B818" s="408" t="s">
        <v>0</v>
      </c>
      <c r="C818" s="408" t="s">
        <v>2449</v>
      </c>
      <c r="D818" s="408" t="s">
        <v>2450</v>
      </c>
      <c r="E818" s="409" t="s">
        <v>2235</v>
      </c>
      <c r="F818" s="410">
        <v>37</v>
      </c>
      <c r="G818" s="410">
        <f>[5]내역서!F818</f>
        <v>16</v>
      </c>
      <c r="H818" s="410">
        <v>37</v>
      </c>
      <c r="I818" s="410">
        <f>내역서!F822</f>
        <v>0</v>
      </c>
      <c r="J818" s="411">
        <v>18828.5</v>
      </c>
      <c r="K818" s="412">
        <f>INT($I818*J818)</f>
        <v>0</v>
      </c>
      <c r="L818" s="411">
        <v>206630.39999999999</v>
      </c>
      <c r="M818" s="412">
        <f>INT($I818*L818)</f>
        <v>0</v>
      </c>
      <c r="N818" s="411">
        <v>36560</v>
      </c>
      <c r="O818" s="412">
        <f>INT($I818*N818)</f>
        <v>0</v>
      </c>
      <c r="P818" s="411">
        <f>+J818+L818+N818</f>
        <v>262018.9</v>
      </c>
      <c r="Q818" s="412">
        <f>K818+M818+O818</f>
        <v>0</v>
      </c>
      <c r="R818" s="412"/>
      <c r="S818" s="412"/>
      <c r="T818" s="412"/>
      <c r="U818" s="409" t="s">
        <v>0</v>
      </c>
      <c r="V818" s="617" t="str">
        <f>+IF(I818&lt;0,"ng","")</f>
        <v/>
      </c>
      <c r="W818" s="617"/>
    </row>
    <row r="819" spans="1:23" ht="24" hidden="1" customHeight="1">
      <c r="A819" s="372" t="s">
        <v>2072</v>
      </c>
      <c r="B819" s="413" t="s">
        <v>0</v>
      </c>
      <c r="C819" s="413" t="s">
        <v>914</v>
      </c>
      <c r="D819" s="413" t="s">
        <v>915</v>
      </c>
      <c r="E819" s="414" t="s">
        <v>768</v>
      </c>
      <c r="F819" s="415">
        <v>37</v>
      </c>
      <c r="G819" s="415">
        <f>[5]내역서!F819</f>
        <v>16</v>
      </c>
      <c r="H819" s="415">
        <v>37</v>
      </c>
      <c r="I819" s="415">
        <f>내역서!F823</f>
        <v>0</v>
      </c>
      <c r="J819" s="416">
        <v>18828.5</v>
      </c>
      <c r="K819" s="417">
        <f t="shared" si="1375"/>
        <v>0</v>
      </c>
      <c r="L819" s="416">
        <v>206630.39999999999</v>
      </c>
      <c r="M819" s="417">
        <f t="shared" si="1376"/>
        <v>0</v>
      </c>
      <c r="N819" s="416">
        <v>36560</v>
      </c>
      <c r="O819" s="417">
        <f t="shared" si="1377"/>
        <v>0</v>
      </c>
      <c r="P819" s="416">
        <f t="shared" si="1378"/>
        <v>262018.9</v>
      </c>
      <c r="Q819" s="417">
        <f t="shared" si="1333"/>
        <v>0</v>
      </c>
      <c r="R819" s="417">
        <f t="shared" ref="R819" si="1409">I819-I818</f>
        <v>0</v>
      </c>
      <c r="S819" s="417">
        <f t="shared" ref="S819:T819" si="1410">P819-P818</f>
        <v>0</v>
      </c>
      <c r="T819" s="417">
        <f t="shared" si="1410"/>
        <v>0</v>
      </c>
      <c r="U819" s="414"/>
      <c r="V819" s="619" t="str">
        <f t="shared" ref="V819" si="1411">+IF(I819&lt;0,"ng","")</f>
        <v/>
      </c>
      <c r="W819" s="619"/>
    </row>
    <row r="820" spans="1:23" s="401" customFormat="1" ht="24" hidden="1" customHeight="1">
      <c r="A820" s="366" t="s">
        <v>4479</v>
      </c>
      <c r="B820" s="408" t="s">
        <v>0</v>
      </c>
      <c r="C820" s="408" t="s">
        <v>2449</v>
      </c>
      <c r="D820" s="408" t="s">
        <v>52</v>
      </c>
      <c r="E820" s="409" t="s">
        <v>2235</v>
      </c>
      <c r="F820" s="410">
        <v>2</v>
      </c>
      <c r="G820" s="410">
        <f>[5]내역서!F820</f>
        <v>2</v>
      </c>
      <c r="H820" s="410">
        <v>2</v>
      </c>
      <c r="I820" s="410">
        <f>내역서!F824</f>
        <v>0</v>
      </c>
      <c r="J820" s="411">
        <v>21476.799999999999</v>
      </c>
      <c r="K820" s="412">
        <f>INT($I820*J820)</f>
        <v>0</v>
      </c>
      <c r="L820" s="411">
        <v>230004</v>
      </c>
      <c r="M820" s="412">
        <f>INT($I820*L820)</f>
        <v>0</v>
      </c>
      <c r="N820" s="411">
        <v>43502.1</v>
      </c>
      <c r="O820" s="412">
        <f>INT($I820*N820)</f>
        <v>0</v>
      </c>
      <c r="P820" s="411">
        <f>+J820+L820+N820</f>
        <v>294982.89999999997</v>
      </c>
      <c r="Q820" s="412">
        <f>K820+M820+O820</f>
        <v>0</v>
      </c>
      <c r="R820" s="412"/>
      <c r="S820" s="412"/>
      <c r="T820" s="412"/>
      <c r="U820" s="409" t="s">
        <v>0</v>
      </c>
      <c r="V820" s="617" t="str">
        <f>+IF(I820&lt;0,"ng","")</f>
        <v/>
      </c>
      <c r="W820" s="617"/>
    </row>
    <row r="821" spans="1:23" ht="24" hidden="1" customHeight="1">
      <c r="A821" s="372" t="s">
        <v>4415</v>
      </c>
      <c r="B821" s="413" t="s">
        <v>0</v>
      </c>
      <c r="C821" s="413" t="s">
        <v>914</v>
      </c>
      <c r="D821" s="413" t="s">
        <v>52</v>
      </c>
      <c r="E821" s="414" t="s">
        <v>768</v>
      </c>
      <c r="F821" s="415">
        <v>2</v>
      </c>
      <c r="G821" s="415">
        <f>[5]내역서!F821</f>
        <v>2</v>
      </c>
      <c r="H821" s="415">
        <v>2</v>
      </c>
      <c r="I821" s="415">
        <f>내역서!F825</f>
        <v>0</v>
      </c>
      <c r="J821" s="416">
        <v>21476.799999999999</v>
      </c>
      <c r="K821" s="417">
        <f t="shared" si="1375"/>
        <v>0</v>
      </c>
      <c r="L821" s="416">
        <v>230004</v>
      </c>
      <c r="M821" s="417">
        <f t="shared" si="1376"/>
        <v>0</v>
      </c>
      <c r="N821" s="416">
        <v>43502.1</v>
      </c>
      <c r="O821" s="417">
        <f t="shared" si="1377"/>
        <v>0</v>
      </c>
      <c r="P821" s="416">
        <f t="shared" si="1378"/>
        <v>294982.89999999997</v>
      </c>
      <c r="Q821" s="417">
        <f t="shared" si="1333"/>
        <v>0</v>
      </c>
      <c r="R821" s="417">
        <f t="shared" ref="R821" si="1412">I821-I820</f>
        <v>0</v>
      </c>
      <c r="S821" s="417">
        <f t="shared" ref="S821:T821" si="1413">P821-P820</f>
        <v>0</v>
      </c>
      <c r="T821" s="417">
        <f t="shared" si="1413"/>
        <v>0</v>
      </c>
      <c r="U821" s="414"/>
      <c r="V821" s="619" t="str">
        <f t="shared" ref="V821" si="1414">+IF(I821&lt;0,"ng","")</f>
        <v/>
      </c>
      <c r="W821" s="619"/>
    </row>
    <row r="822" spans="1:23" s="401" customFormat="1" ht="24" hidden="1" customHeight="1">
      <c r="A822" s="366" t="s">
        <v>4416</v>
      </c>
      <c r="B822" s="408" t="s">
        <v>0</v>
      </c>
      <c r="C822" s="408" t="s">
        <v>2449</v>
      </c>
      <c r="D822" s="408" t="s">
        <v>53</v>
      </c>
      <c r="E822" s="409" t="s">
        <v>2235</v>
      </c>
      <c r="F822" s="410">
        <v>398</v>
      </c>
      <c r="G822" s="410">
        <f>[5]내역서!F822</f>
        <v>22</v>
      </c>
      <c r="H822" s="410">
        <v>398</v>
      </c>
      <c r="I822" s="410">
        <f>내역서!F826</f>
        <v>0</v>
      </c>
      <c r="J822" s="411">
        <v>26175.599999999999</v>
      </c>
      <c r="K822" s="412">
        <f>INT($I822*J822)</f>
        <v>0</v>
      </c>
      <c r="L822" s="411">
        <v>272816.8</v>
      </c>
      <c r="M822" s="412">
        <f>INT($I822*L822)</f>
        <v>0</v>
      </c>
      <c r="N822" s="411">
        <v>55207.8</v>
      </c>
      <c r="O822" s="412">
        <f>INT($I822*N822)</f>
        <v>0</v>
      </c>
      <c r="P822" s="411">
        <f>+J822+L822+N822</f>
        <v>354200.19999999995</v>
      </c>
      <c r="Q822" s="412">
        <f>K822+M822+O822</f>
        <v>0</v>
      </c>
      <c r="R822" s="412"/>
      <c r="S822" s="412"/>
      <c r="T822" s="412"/>
      <c r="U822" s="409" t="s">
        <v>0</v>
      </c>
      <c r="V822" s="617" t="str">
        <f>+IF(I822&lt;0,"ng","")</f>
        <v/>
      </c>
      <c r="W822" s="617"/>
    </row>
    <row r="823" spans="1:23" ht="24" hidden="1" customHeight="1">
      <c r="A823" s="372" t="s">
        <v>4298</v>
      </c>
      <c r="B823" s="413" t="s">
        <v>0</v>
      </c>
      <c r="C823" s="413" t="s">
        <v>914</v>
      </c>
      <c r="D823" s="413" t="s">
        <v>53</v>
      </c>
      <c r="E823" s="414" t="s">
        <v>768</v>
      </c>
      <c r="F823" s="415">
        <v>398</v>
      </c>
      <c r="G823" s="415">
        <f>[5]내역서!F823</f>
        <v>22</v>
      </c>
      <c r="H823" s="415">
        <v>398</v>
      </c>
      <c r="I823" s="415">
        <f>내역서!F827</f>
        <v>0</v>
      </c>
      <c r="J823" s="416">
        <v>26175.599999999999</v>
      </c>
      <c r="K823" s="417">
        <f t="shared" si="1375"/>
        <v>0</v>
      </c>
      <c r="L823" s="416">
        <v>272816.8</v>
      </c>
      <c r="M823" s="417">
        <f t="shared" si="1376"/>
        <v>0</v>
      </c>
      <c r="N823" s="416">
        <v>55207.8</v>
      </c>
      <c r="O823" s="417">
        <f t="shared" si="1377"/>
        <v>0</v>
      </c>
      <c r="P823" s="416">
        <f t="shared" si="1378"/>
        <v>354200.19999999995</v>
      </c>
      <c r="Q823" s="417">
        <f t="shared" si="1333"/>
        <v>0</v>
      </c>
      <c r="R823" s="417">
        <f t="shared" ref="R823" si="1415">I823-I822</f>
        <v>0</v>
      </c>
      <c r="S823" s="417">
        <f t="shared" ref="S823:T823" si="1416">P823-P822</f>
        <v>0</v>
      </c>
      <c r="T823" s="417">
        <f t="shared" si="1416"/>
        <v>0</v>
      </c>
      <c r="U823" s="414"/>
      <c r="V823" s="619" t="str">
        <f t="shared" ref="V823" si="1417">+IF(I823&lt;0,"ng","")</f>
        <v/>
      </c>
      <c r="W823" s="619"/>
    </row>
    <row r="824" spans="1:23" s="401" customFormat="1" ht="24" hidden="1" customHeight="1">
      <c r="A824" s="366" t="s">
        <v>4480</v>
      </c>
      <c r="B824" s="408" t="s">
        <v>0</v>
      </c>
      <c r="C824" s="408" t="s">
        <v>2451</v>
      </c>
      <c r="D824" s="408" t="s">
        <v>54</v>
      </c>
      <c r="E824" s="409" t="s">
        <v>1860</v>
      </c>
      <c r="F824" s="410">
        <v>906</v>
      </c>
      <c r="G824" s="410">
        <f>[5]내역서!F824</f>
        <v>34</v>
      </c>
      <c r="H824" s="410">
        <v>906</v>
      </c>
      <c r="I824" s="410">
        <f>내역서!F828</f>
        <v>0</v>
      </c>
      <c r="J824" s="411">
        <v>2781.4</v>
      </c>
      <c r="K824" s="412">
        <f>INT($I824*J824)</f>
        <v>0</v>
      </c>
      <c r="L824" s="411">
        <v>0</v>
      </c>
      <c r="M824" s="412">
        <f>INT($I824*L824)</f>
        <v>0</v>
      </c>
      <c r="N824" s="411">
        <v>0</v>
      </c>
      <c r="O824" s="412">
        <f>INT($I824*N824)</f>
        <v>0</v>
      </c>
      <c r="P824" s="411">
        <f>+J824+L824+N824</f>
        <v>2781.4</v>
      </c>
      <c r="Q824" s="412">
        <f>K824+M824+O824</f>
        <v>0</v>
      </c>
      <c r="R824" s="412"/>
      <c r="S824" s="412"/>
      <c r="T824" s="412"/>
      <c r="U824" s="409" t="s">
        <v>0</v>
      </c>
      <c r="V824" s="617" t="str">
        <f>+IF(I824&lt;0,"ng","")</f>
        <v/>
      </c>
      <c r="W824" s="617"/>
    </row>
    <row r="825" spans="1:23" ht="24" hidden="1" customHeight="1">
      <c r="A825" s="372" t="s">
        <v>4481</v>
      </c>
      <c r="B825" s="413" t="s">
        <v>0</v>
      </c>
      <c r="C825" s="413" t="s">
        <v>916</v>
      </c>
      <c r="D825" s="413" t="s">
        <v>54</v>
      </c>
      <c r="E825" s="414" t="s">
        <v>729</v>
      </c>
      <c r="F825" s="415">
        <v>906</v>
      </c>
      <c r="G825" s="415">
        <f>[5]내역서!F825</f>
        <v>34</v>
      </c>
      <c r="H825" s="415">
        <v>906</v>
      </c>
      <c r="I825" s="415">
        <f>내역서!F829</f>
        <v>0</v>
      </c>
      <c r="J825" s="416">
        <v>2781.4</v>
      </c>
      <c r="K825" s="417">
        <f t="shared" si="1375"/>
        <v>0</v>
      </c>
      <c r="L825" s="416">
        <v>0</v>
      </c>
      <c r="M825" s="417">
        <f t="shared" si="1376"/>
        <v>0</v>
      </c>
      <c r="N825" s="416">
        <v>0</v>
      </c>
      <c r="O825" s="417">
        <f t="shared" si="1377"/>
        <v>0</v>
      </c>
      <c r="P825" s="416">
        <f t="shared" si="1378"/>
        <v>2781.4</v>
      </c>
      <c r="Q825" s="417">
        <f t="shared" si="1333"/>
        <v>0</v>
      </c>
      <c r="R825" s="417">
        <f t="shared" ref="R825" si="1418">I825-I824</f>
        <v>0</v>
      </c>
      <c r="S825" s="417">
        <f t="shared" ref="S825:T825" si="1419">P825-P824</f>
        <v>0</v>
      </c>
      <c r="T825" s="417">
        <f t="shared" si="1419"/>
        <v>0</v>
      </c>
      <c r="U825" s="414"/>
      <c r="V825" s="619" t="str">
        <f t="shared" ref="V825" si="1420">+IF(I825&lt;0,"ng","")</f>
        <v/>
      </c>
      <c r="W825" s="619"/>
    </row>
    <row r="826" spans="1:23" s="460" customFormat="1" ht="24" hidden="1" customHeight="1">
      <c r="A826" s="366" t="s">
        <v>4482</v>
      </c>
      <c r="B826" s="408" t="s">
        <v>0</v>
      </c>
      <c r="C826" s="408" t="s">
        <v>2454</v>
      </c>
      <c r="D826" s="408" t="s">
        <v>2450</v>
      </c>
      <c r="E826" s="409" t="s">
        <v>2235</v>
      </c>
      <c r="F826" s="410">
        <v>523</v>
      </c>
      <c r="G826" s="410">
        <f>[5]내역서!F826</f>
        <v>35</v>
      </c>
      <c r="H826" s="410">
        <v>523</v>
      </c>
      <c r="I826" s="410">
        <f>내역서!F830</f>
        <v>0</v>
      </c>
      <c r="J826" s="411">
        <v>16889.900000000001</v>
      </c>
      <c r="K826" s="412">
        <f>INT($I826*J826)</f>
        <v>0</v>
      </c>
      <c r="L826" s="411">
        <v>186981.6</v>
      </c>
      <c r="M826" s="412">
        <f>INT($I826*L826)</f>
        <v>0</v>
      </c>
      <c r="N826" s="411">
        <v>32248.2</v>
      </c>
      <c r="O826" s="412">
        <f>INT($I826*N826)</f>
        <v>0</v>
      </c>
      <c r="P826" s="411">
        <f>+J826+L826+N826</f>
        <v>236119.7</v>
      </c>
      <c r="Q826" s="412">
        <f>K826+M826+O826</f>
        <v>0</v>
      </c>
      <c r="R826" s="412"/>
      <c r="S826" s="412"/>
      <c r="T826" s="412"/>
      <c r="U826" s="409" t="s">
        <v>0</v>
      </c>
      <c r="V826" s="617" t="str">
        <f>+IF(I826&lt;0,"ng","")</f>
        <v/>
      </c>
      <c r="W826" s="617"/>
    </row>
    <row r="827" spans="1:23" s="73" customFormat="1" ht="24" hidden="1" customHeight="1">
      <c r="A827" s="372" t="s">
        <v>4415</v>
      </c>
      <c r="B827" s="413" t="s">
        <v>0</v>
      </c>
      <c r="C827" s="413" t="s">
        <v>918</v>
      </c>
      <c r="D827" s="413" t="s">
        <v>915</v>
      </c>
      <c r="E827" s="414" t="s">
        <v>768</v>
      </c>
      <c r="F827" s="415">
        <v>523</v>
      </c>
      <c r="G827" s="415">
        <f>[5]내역서!F827</f>
        <v>35</v>
      </c>
      <c r="H827" s="415">
        <v>523</v>
      </c>
      <c r="I827" s="415">
        <f>내역서!F831</f>
        <v>0</v>
      </c>
      <c r="J827" s="416">
        <v>16889.900000000001</v>
      </c>
      <c r="K827" s="417">
        <f t="shared" si="1375"/>
        <v>0</v>
      </c>
      <c r="L827" s="416">
        <v>186981.6</v>
      </c>
      <c r="M827" s="417">
        <f t="shared" si="1376"/>
        <v>0</v>
      </c>
      <c r="N827" s="416">
        <v>32248.2</v>
      </c>
      <c r="O827" s="417">
        <f t="shared" si="1377"/>
        <v>0</v>
      </c>
      <c r="P827" s="416">
        <f t="shared" si="1378"/>
        <v>236119.7</v>
      </c>
      <c r="Q827" s="417">
        <f t="shared" si="1333"/>
        <v>0</v>
      </c>
      <c r="R827" s="417">
        <f t="shared" ref="R827" si="1421">I827-I826</f>
        <v>0</v>
      </c>
      <c r="S827" s="417">
        <f t="shared" ref="S827:T827" si="1422">P827-P826</f>
        <v>0</v>
      </c>
      <c r="T827" s="417">
        <f t="shared" si="1422"/>
        <v>0</v>
      </c>
      <c r="U827" s="414"/>
      <c r="V827" s="619" t="str">
        <f t="shared" ref="V827" si="1423">+IF(I827&lt;0,"ng","")</f>
        <v/>
      </c>
      <c r="W827" s="619"/>
    </row>
    <row r="828" spans="1:23" s="401" customFormat="1" ht="24" hidden="1" customHeight="1">
      <c r="A828" s="366" t="s">
        <v>4416</v>
      </c>
      <c r="B828" s="408" t="s">
        <v>0</v>
      </c>
      <c r="C828" s="408" t="s">
        <v>2456</v>
      </c>
      <c r="D828" s="408" t="s">
        <v>54</v>
      </c>
      <c r="E828" s="409" t="s">
        <v>1860</v>
      </c>
      <c r="F828" s="410">
        <v>523</v>
      </c>
      <c r="G828" s="410">
        <f>[5]내역서!F828</f>
        <v>35</v>
      </c>
      <c r="H828" s="410">
        <v>523</v>
      </c>
      <c r="I828" s="410">
        <f>내역서!F832</f>
        <v>0</v>
      </c>
      <c r="J828" s="411">
        <v>12002.5</v>
      </c>
      <c r="K828" s="412">
        <f>INT($I828*J828)</f>
        <v>0</v>
      </c>
      <c r="L828" s="411">
        <v>14947.2</v>
      </c>
      <c r="M828" s="412">
        <f>INT($I828*L828)</f>
        <v>0</v>
      </c>
      <c r="N828" s="411">
        <v>741.2</v>
      </c>
      <c r="O828" s="412">
        <f>INT($I828*N828)</f>
        <v>0</v>
      </c>
      <c r="P828" s="411">
        <f>+J828+L828+N828</f>
        <v>27690.9</v>
      </c>
      <c r="Q828" s="412">
        <f>K828+M828+O828</f>
        <v>0</v>
      </c>
      <c r="R828" s="412"/>
      <c r="S828" s="412"/>
      <c r="T828" s="412"/>
      <c r="U828" s="409" t="s">
        <v>0</v>
      </c>
      <c r="V828" s="617" t="str">
        <f>+IF(I828&lt;0,"ng","")</f>
        <v/>
      </c>
      <c r="W828" s="617"/>
    </row>
    <row r="829" spans="1:23" ht="24" hidden="1" customHeight="1">
      <c r="A829" s="372" t="s">
        <v>2072</v>
      </c>
      <c r="B829" s="413" t="s">
        <v>0</v>
      </c>
      <c r="C829" s="413" t="s">
        <v>920</v>
      </c>
      <c r="D829" s="413" t="s">
        <v>54</v>
      </c>
      <c r="E829" s="414" t="s">
        <v>729</v>
      </c>
      <c r="F829" s="415">
        <v>523</v>
      </c>
      <c r="G829" s="415">
        <f>[5]내역서!F829</f>
        <v>35</v>
      </c>
      <c r="H829" s="415">
        <v>523</v>
      </c>
      <c r="I829" s="415">
        <f>내역서!F833</f>
        <v>0</v>
      </c>
      <c r="J829" s="416">
        <v>12002.5</v>
      </c>
      <c r="K829" s="417">
        <f t="shared" si="1375"/>
        <v>0</v>
      </c>
      <c r="L829" s="416">
        <v>14947.2</v>
      </c>
      <c r="M829" s="417">
        <f t="shared" si="1376"/>
        <v>0</v>
      </c>
      <c r="N829" s="416">
        <v>741.2</v>
      </c>
      <c r="O829" s="417">
        <f t="shared" si="1377"/>
        <v>0</v>
      </c>
      <c r="P829" s="416">
        <f t="shared" si="1378"/>
        <v>27690.9</v>
      </c>
      <c r="Q829" s="417">
        <f t="shared" si="1333"/>
        <v>0</v>
      </c>
      <c r="R829" s="417">
        <f t="shared" ref="R829" si="1424">I829-I828</f>
        <v>0</v>
      </c>
      <c r="S829" s="417">
        <f t="shared" ref="S829:T829" si="1425">P829-P828</f>
        <v>0</v>
      </c>
      <c r="T829" s="417">
        <f t="shared" si="1425"/>
        <v>0</v>
      </c>
      <c r="U829" s="414"/>
      <c r="V829" s="619" t="str">
        <f t="shared" ref="V829" si="1426">+IF(I829&lt;0,"ng","")</f>
        <v/>
      </c>
      <c r="W829" s="619"/>
    </row>
    <row r="830" spans="1:23" s="401" customFormat="1" ht="24" hidden="1" customHeight="1">
      <c r="A830" s="366" t="s">
        <v>4483</v>
      </c>
      <c r="B830" s="408" t="s">
        <v>0</v>
      </c>
      <c r="C830" s="408" t="s">
        <v>2455</v>
      </c>
      <c r="D830" s="408" t="s">
        <v>54</v>
      </c>
      <c r="E830" s="409" t="s">
        <v>1860</v>
      </c>
      <c r="F830" s="410">
        <v>568</v>
      </c>
      <c r="G830" s="410">
        <f>[5]내역서!F830</f>
        <v>35</v>
      </c>
      <c r="H830" s="410">
        <v>568</v>
      </c>
      <c r="I830" s="410">
        <f>내역서!F834</f>
        <v>0</v>
      </c>
      <c r="J830" s="411">
        <v>9376.7000000000007</v>
      </c>
      <c r="K830" s="412">
        <f>INT($I830*J830)</f>
        <v>0</v>
      </c>
      <c r="L830" s="411">
        <v>14947.2</v>
      </c>
      <c r="M830" s="412">
        <f>INT($I830*L830)</f>
        <v>0</v>
      </c>
      <c r="N830" s="411">
        <v>760.5</v>
      </c>
      <c r="O830" s="412">
        <f>INT($I830*N830)</f>
        <v>0</v>
      </c>
      <c r="P830" s="411">
        <f>+J830+L830+N830</f>
        <v>25084.400000000001</v>
      </c>
      <c r="Q830" s="412">
        <f>K830+M830+O830</f>
        <v>0</v>
      </c>
      <c r="R830" s="412"/>
      <c r="S830" s="412"/>
      <c r="T830" s="412"/>
      <c r="U830" s="409" t="s">
        <v>0</v>
      </c>
      <c r="V830" s="617" t="str">
        <f>+IF(I830&lt;0,"ng","")</f>
        <v/>
      </c>
      <c r="W830" s="617"/>
    </row>
    <row r="831" spans="1:23" ht="24" hidden="1" customHeight="1">
      <c r="A831" s="372" t="s">
        <v>2072</v>
      </c>
      <c r="B831" s="413" t="s">
        <v>0</v>
      </c>
      <c r="C831" s="413" t="s">
        <v>919</v>
      </c>
      <c r="D831" s="413" t="s">
        <v>54</v>
      </c>
      <c r="E831" s="414" t="s">
        <v>729</v>
      </c>
      <c r="F831" s="415">
        <v>568</v>
      </c>
      <c r="G831" s="415">
        <f>[5]내역서!F831</f>
        <v>35</v>
      </c>
      <c r="H831" s="415">
        <v>568</v>
      </c>
      <c r="I831" s="415">
        <f>내역서!F835</f>
        <v>0</v>
      </c>
      <c r="J831" s="416">
        <v>9376.7000000000007</v>
      </c>
      <c r="K831" s="417">
        <f t="shared" si="1375"/>
        <v>0</v>
      </c>
      <c r="L831" s="416">
        <v>14947.2</v>
      </c>
      <c r="M831" s="417">
        <f t="shared" si="1376"/>
        <v>0</v>
      </c>
      <c r="N831" s="416">
        <v>760.5</v>
      </c>
      <c r="O831" s="417">
        <f t="shared" si="1377"/>
        <v>0</v>
      </c>
      <c r="P831" s="416">
        <f t="shared" si="1378"/>
        <v>25084.400000000001</v>
      </c>
      <c r="Q831" s="417">
        <f t="shared" si="1333"/>
        <v>0</v>
      </c>
      <c r="R831" s="417">
        <f t="shared" ref="R831" si="1427">I831-I830</f>
        <v>0</v>
      </c>
      <c r="S831" s="417">
        <f t="shared" ref="S831:T831" si="1428">P831-P830</f>
        <v>0</v>
      </c>
      <c r="T831" s="417">
        <f t="shared" si="1428"/>
        <v>0</v>
      </c>
      <c r="U831" s="414"/>
      <c r="V831" s="619" t="str">
        <f t="shared" ref="V831" si="1429">+IF(I831&lt;0,"ng","")</f>
        <v/>
      </c>
      <c r="W831" s="619"/>
    </row>
    <row r="832" spans="1:23" s="401" customFormat="1" ht="24" hidden="1" customHeight="1">
      <c r="A832" s="366" t="s">
        <v>2055</v>
      </c>
      <c r="B832" s="408" t="s">
        <v>0</v>
      </c>
      <c r="C832" s="408" t="s">
        <v>2462</v>
      </c>
      <c r="D832" s="408" t="s">
        <v>2498</v>
      </c>
      <c r="E832" s="409" t="s">
        <v>1860</v>
      </c>
      <c r="F832" s="410">
        <v>523</v>
      </c>
      <c r="G832" s="410">
        <f>[5]내역서!F832</f>
        <v>35</v>
      </c>
      <c r="H832" s="410">
        <v>523</v>
      </c>
      <c r="I832" s="410">
        <f>내역서!F836</f>
        <v>0</v>
      </c>
      <c r="J832" s="411">
        <v>11369.9</v>
      </c>
      <c r="K832" s="412">
        <f>INT($I832*J832)</f>
        <v>0</v>
      </c>
      <c r="L832" s="411">
        <v>0</v>
      </c>
      <c r="M832" s="412">
        <f>INT($I832*L832)</f>
        <v>0</v>
      </c>
      <c r="N832" s="411">
        <v>0</v>
      </c>
      <c r="O832" s="412">
        <f>INT($I832*N832)</f>
        <v>0</v>
      </c>
      <c r="P832" s="411">
        <f>+J832+L832+N832</f>
        <v>11369.9</v>
      </c>
      <c r="Q832" s="412">
        <f>K832+M832+O832</f>
        <v>0</v>
      </c>
      <c r="R832" s="412"/>
      <c r="S832" s="412"/>
      <c r="T832" s="412"/>
      <c r="U832" s="409" t="s">
        <v>0</v>
      </c>
      <c r="V832" s="617" t="str">
        <f>+IF(I832&lt;0,"ng","")</f>
        <v/>
      </c>
      <c r="W832" s="617"/>
    </row>
    <row r="833" spans="1:23" ht="24" hidden="1" customHeight="1">
      <c r="A833" s="372" t="s">
        <v>2072</v>
      </c>
      <c r="B833" s="413" t="s">
        <v>0</v>
      </c>
      <c r="C833" s="413" t="s">
        <v>926</v>
      </c>
      <c r="D833" s="413" t="s">
        <v>950</v>
      </c>
      <c r="E833" s="414" t="s">
        <v>729</v>
      </c>
      <c r="F833" s="415">
        <v>523</v>
      </c>
      <c r="G833" s="415">
        <f>[5]내역서!F833</f>
        <v>35</v>
      </c>
      <c r="H833" s="415">
        <v>523</v>
      </c>
      <c r="I833" s="415">
        <f>내역서!F837</f>
        <v>0</v>
      </c>
      <c r="J833" s="416">
        <v>11369.9</v>
      </c>
      <c r="K833" s="417">
        <f t="shared" si="1375"/>
        <v>0</v>
      </c>
      <c r="L833" s="416">
        <v>0</v>
      </c>
      <c r="M833" s="417">
        <f t="shared" si="1376"/>
        <v>0</v>
      </c>
      <c r="N833" s="416">
        <v>0</v>
      </c>
      <c r="O833" s="417">
        <f t="shared" si="1377"/>
        <v>0</v>
      </c>
      <c r="P833" s="416">
        <f t="shared" si="1378"/>
        <v>11369.9</v>
      </c>
      <c r="Q833" s="417">
        <f t="shared" si="1333"/>
        <v>0</v>
      </c>
      <c r="R833" s="417">
        <f t="shared" ref="R833" si="1430">I833-I832</f>
        <v>0</v>
      </c>
      <c r="S833" s="417">
        <f t="shared" ref="S833:T833" si="1431">P833-P832</f>
        <v>0</v>
      </c>
      <c r="T833" s="417">
        <f t="shared" si="1431"/>
        <v>0</v>
      </c>
      <c r="U833" s="414"/>
      <c r="V833" s="619" t="str">
        <f t="shared" ref="V833" si="1432">+IF(I833&lt;0,"ng","")</f>
        <v/>
      </c>
      <c r="W833" s="619"/>
    </row>
    <row r="834" spans="1:23" s="401" customFormat="1" ht="24" hidden="1" customHeight="1">
      <c r="A834" s="366" t="s">
        <v>4416</v>
      </c>
      <c r="B834" s="408" t="s">
        <v>0</v>
      </c>
      <c r="C834" s="408" t="s">
        <v>2460</v>
      </c>
      <c r="D834" s="408" t="s">
        <v>2461</v>
      </c>
      <c r="E834" s="409" t="s">
        <v>1860</v>
      </c>
      <c r="F834" s="410">
        <v>1046</v>
      </c>
      <c r="G834" s="410">
        <f>[5]내역서!F834</f>
        <v>70</v>
      </c>
      <c r="H834" s="410">
        <v>1046</v>
      </c>
      <c r="I834" s="410">
        <f>내역서!F838</f>
        <v>0</v>
      </c>
      <c r="J834" s="411">
        <v>2613.9</v>
      </c>
      <c r="K834" s="412">
        <f>INT($I834*J834)</f>
        <v>0</v>
      </c>
      <c r="L834" s="411">
        <v>4960</v>
      </c>
      <c r="M834" s="412">
        <f>INT($I834*L834)</f>
        <v>0</v>
      </c>
      <c r="N834" s="411">
        <v>253.3</v>
      </c>
      <c r="O834" s="412">
        <f>INT($I834*N834)</f>
        <v>0</v>
      </c>
      <c r="P834" s="411">
        <f>+J834+L834+N834</f>
        <v>7827.2</v>
      </c>
      <c r="Q834" s="412">
        <f>K834+M834+O834</f>
        <v>0</v>
      </c>
      <c r="R834" s="412"/>
      <c r="S834" s="412"/>
      <c r="T834" s="412"/>
      <c r="U834" s="409" t="s">
        <v>0</v>
      </c>
      <c r="V834" s="617" t="str">
        <f>+IF(I834&lt;0,"ng","")</f>
        <v/>
      </c>
      <c r="W834" s="617"/>
    </row>
    <row r="835" spans="1:23" ht="24" hidden="1" customHeight="1">
      <c r="A835" s="372" t="s">
        <v>4441</v>
      </c>
      <c r="B835" s="413" t="s">
        <v>0</v>
      </c>
      <c r="C835" s="413" t="s">
        <v>924</v>
      </c>
      <c r="D835" s="413" t="s">
        <v>925</v>
      </c>
      <c r="E835" s="414" t="s">
        <v>729</v>
      </c>
      <c r="F835" s="415">
        <v>1046</v>
      </c>
      <c r="G835" s="415">
        <f>[5]내역서!F835</f>
        <v>70</v>
      </c>
      <c r="H835" s="415">
        <v>1046</v>
      </c>
      <c r="I835" s="415">
        <f>내역서!F839</f>
        <v>0</v>
      </c>
      <c r="J835" s="416">
        <v>2613.9</v>
      </c>
      <c r="K835" s="417">
        <f t="shared" si="1375"/>
        <v>0</v>
      </c>
      <c r="L835" s="416">
        <v>4960</v>
      </c>
      <c r="M835" s="417">
        <f t="shared" si="1376"/>
        <v>0</v>
      </c>
      <c r="N835" s="416">
        <v>253.3</v>
      </c>
      <c r="O835" s="417">
        <f t="shared" si="1377"/>
        <v>0</v>
      </c>
      <c r="P835" s="416">
        <f t="shared" si="1378"/>
        <v>7827.2</v>
      </c>
      <c r="Q835" s="417">
        <f t="shared" si="1333"/>
        <v>0</v>
      </c>
      <c r="R835" s="417">
        <f t="shared" ref="R835" si="1433">I835-I834</f>
        <v>0</v>
      </c>
      <c r="S835" s="417">
        <f t="shared" ref="S835:T835" si="1434">P835-P834</f>
        <v>0</v>
      </c>
      <c r="T835" s="417">
        <f t="shared" si="1434"/>
        <v>0</v>
      </c>
      <c r="U835" s="414"/>
      <c r="V835" s="619" t="str">
        <f t="shared" ref="V835" si="1435">+IF(I835&lt;0,"ng","")</f>
        <v/>
      </c>
      <c r="W835" s="619"/>
    </row>
    <row r="836" spans="1:23" s="401" customFormat="1" ht="24" hidden="1" customHeight="1">
      <c r="A836" s="366" t="s">
        <v>4416</v>
      </c>
      <c r="B836" s="408" t="s">
        <v>0</v>
      </c>
      <c r="C836" s="408" t="s">
        <v>2469</v>
      </c>
      <c r="D836" s="408" t="s">
        <v>2499</v>
      </c>
      <c r="E836" s="409" t="s">
        <v>56</v>
      </c>
      <c r="F836" s="410">
        <v>1261.8150000000001</v>
      </c>
      <c r="G836" s="410">
        <f>[5]내역서!F836</f>
        <v>102.1</v>
      </c>
      <c r="H836" s="410">
        <v>1261.8150000000001</v>
      </c>
      <c r="I836" s="410">
        <f>내역서!F840</f>
        <v>0</v>
      </c>
      <c r="J836" s="411">
        <v>178300.4</v>
      </c>
      <c r="K836" s="412">
        <f>INT($I836*J836)</f>
        <v>0</v>
      </c>
      <c r="L836" s="411">
        <v>0</v>
      </c>
      <c r="M836" s="412">
        <f>INT($I836*L836)</f>
        <v>0</v>
      </c>
      <c r="N836" s="411">
        <v>0</v>
      </c>
      <c r="O836" s="412">
        <f>INT($I836*N836)</f>
        <v>0</v>
      </c>
      <c r="P836" s="411">
        <f>+J836+L836+N836</f>
        <v>178300.4</v>
      </c>
      <c r="Q836" s="412">
        <f>K836+M836+O836</f>
        <v>0</v>
      </c>
      <c r="R836" s="412"/>
      <c r="S836" s="412"/>
      <c r="T836" s="412"/>
      <c r="U836" s="409" t="s">
        <v>0</v>
      </c>
      <c r="V836" s="617" t="str">
        <f>+IF(I836&lt;0,"ng","")</f>
        <v/>
      </c>
      <c r="W836" s="617"/>
    </row>
    <row r="837" spans="1:23" ht="24" hidden="1" customHeight="1">
      <c r="A837" s="372" t="s">
        <v>4415</v>
      </c>
      <c r="B837" s="413" t="s">
        <v>0</v>
      </c>
      <c r="C837" s="413" t="s">
        <v>933</v>
      </c>
      <c r="D837" s="413" t="s">
        <v>951</v>
      </c>
      <c r="E837" s="414" t="s">
        <v>56</v>
      </c>
      <c r="F837" s="415">
        <v>1261.8150000000001</v>
      </c>
      <c r="G837" s="415">
        <f>[5]내역서!F837</f>
        <v>102.10000000000002</v>
      </c>
      <c r="H837" s="415">
        <v>1261.8150000000001</v>
      </c>
      <c r="I837" s="415">
        <f>내역서!F841</f>
        <v>0</v>
      </c>
      <c r="J837" s="416">
        <v>178300.4</v>
      </c>
      <c r="K837" s="417">
        <f t="shared" si="1375"/>
        <v>0</v>
      </c>
      <c r="L837" s="416">
        <v>0</v>
      </c>
      <c r="M837" s="417">
        <f t="shared" si="1376"/>
        <v>0</v>
      </c>
      <c r="N837" s="416">
        <v>0</v>
      </c>
      <c r="O837" s="417">
        <f t="shared" si="1377"/>
        <v>0</v>
      </c>
      <c r="P837" s="416">
        <f t="shared" si="1378"/>
        <v>178300.4</v>
      </c>
      <c r="Q837" s="417">
        <f t="shared" si="1333"/>
        <v>0</v>
      </c>
      <c r="R837" s="417">
        <f t="shared" ref="R837" si="1436">I837-I836</f>
        <v>0</v>
      </c>
      <c r="S837" s="417">
        <f t="shared" ref="S837:T837" si="1437">P837-P836</f>
        <v>0</v>
      </c>
      <c r="T837" s="417">
        <f t="shared" si="1437"/>
        <v>0</v>
      </c>
      <c r="U837" s="414"/>
      <c r="V837" s="619" t="str">
        <f t="shared" ref="V837" si="1438">+IF(I837&lt;0,"ng","")</f>
        <v/>
      </c>
      <c r="W837" s="619"/>
    </row>
    <row r="838" spans="1:23" s="401" customFormat="1" ht="24" hidden="1" customHeight="1">
      <c r="A838" s="366" t="s">
        <v>4416</v>
      </c>
      <c r="B838" s="408" t="s">
        <v>0</v>
      </c>
      <c r="C838" s="408" t="s">
        <v>2472</v>
      </c>
      <c r="D838" s="408" t="s">
        <v>2473</v>
      </c>
      <c r="E838" s="409" t="s">
        <v>56</v>
      </c>
      <c r="F838" s="410">
        <v>1261.8150000000001</v>
      </c>
      <c r="G838" s="410">
        <f>[5]내역서!F838</f>
        <v>102.1</v>
      </c>
      <c r="H838" s="410">
        <v>1261.8150000000001</v>
      </c>
      <c r="I838" s="410">
        <f>내역서!F842</f>
        <v>0</v>
      </c>
      <c r="J838" s="411">
        <v>0</v>
      </c>
      <c r="K838" s="412">
        <f>INT($I838*J838)</f>
        <v>0</v>
      </c>
      <c r="L838" s="411">
        <v>0</v>
      </c>
      <c r="M838" s="412">
        <f>INT($I838*L838)</f>
        <v>0</v>
      </c>
      <c r="N838" s="411">
        <v>9147.6</v>
      </c>
      <c r="O838" s="412">
        <f>INT($I838*N838)</f>
        <v>0</v>
      </c>
      <c r="P838" s="411">
        <f>+J838+L838+N838</f>
        <v>9147.6</v>
      </c>
      <c r="Q838" s="412">
        <f>K838+M838+O838</f>
        <v>0</v>
      </c>
      <c r="R838" s="412"/>
      <c r="S838" s="412"/>
      <c r="T838" s="412"/>
      <c r="U838" s="409" t="s">
        <v>0</v>
      </c>
      <c r="V838" s="617" t="str">
        <f>+IF(I838&lt;0,"ng","")</f>
        <v/>
      </c>
      <c r="W838" s="617"/>
    </row>
    <row r="839" spans="1:23" ht="24" hidden="1" customHeight="1">
      <c r="A839" s="372" t="s">
        <v>4415</v>
      </c>
      <c r="B839" s="413" t="s">
        <v>0</v>
      </c>
      <c r="C839" s="413" t="s">
        <v>936</v>
      </c>
      <c r="D839" s="413" t="s">
        <v>937</v>
      </c>
      <c r="E839" s="414" t="s">
        <v>56</v>
      </c>
      <c r="F839" s="415">
        <v>1261.8150000000001</v>
      </c>
      <c r="G839" s="415">
        <f>[5]내역서!F839</f>
        <v>102.10000000000002</v>
      </c>
      <c r="H839" s="415">
        <v>1261.8150000000001</v>
      </c>
      <c r="I839" s="415">
        <f>내역서!F843</f>
        <v>0</v>
      </c>
      <c r="J839" s="416">
        <v>0</v>
      </c>
      <c r="K839" s="417">
        <f t="shared" si="1375"/>
        <v>0</v>
      </c>
      <c r="L839" s="416">
        <v>0</v>
      </c>
      <c r="M839" s="417">
        <f t="shared" si="1376"/>
        <v>0</v>
      </c>
      <c r="N839" s="416">
        <v>9147.6</v>
      </c>
      <c r="O839" s="417">
        <f t="shared" si="1377"/>
        <v>0</v>
      </c>
      <c r="P839" s="416">
        <f t="shared" si="1378"/>
        <v>9147.6</v>
      </c>
      <c r="Q839" s="417">
        <f t="shared" si="1333"/>
        <v>0</v>
      </c>
      <c r="R839" s="417">
        <f t="shared" ref="R839" si="1439">I839-I838</f>
        <v>0</v>
      </c>
      <c r="S839" s="417">
        <f t="shared" ref="S839:T839" si="1440">P839-P838</f>
        <v>0</v>
      </c>
      <c r="T839" s="417">
        <f t="shared" si="1440"/>
        <v>0</v>
      </c>
      <c r="U839" s="414"/>
      <c r="V839" s="619" t="str">
        <f t="shared" ref="V839" si="1441">+IF(I839&lt;0,"ng","")</f>
        <v/>
      </c>
      <c r="W839" s="619"/>
    </row>
    <row r="840" spans="1:23" s="401" customFormat="1" ht="24" hidden="1" customHeight="1">
      <c r="A840" s="366" t="s">
        <v>4416</v>
      </c>
      <c r="B840" s="436" t="s">
        <v>2500</v>
      </c>
      <c r="C840" s="436" t="s">
        <v>2501</v>
      </c>
      <c r="D840" s="436" t="s">
        <v>0</v>
      </c>
      <c r="E840" s="437" t="s">
        <v>0</v>
      </c>
      <c r="F840" s="438">
        <v>0</v>
      </c>
      <c r="G840" s="438">
        <f>[5]내역서!F840</f>
        <v>0</v>
      </c>
      <c r="H840" s="438">
        <v>0</v>
      </c>
      <c r="I840" s="438">
        <f>내역서!F844</f>
        <v>0</v>
      </c>
      <c r="J840" s="439"/>
      <c r="K840" s="440">
        <f>SUMIF($A$842:$A$877,"당초",K842:K877)</f>
        <v>0</v>
      </c>
      <c r="L840" s="439"/>
      <c r="M840" s="440">
        <f>SUMIF($A$842:$A$877,"당초",M842:M877)</f>
        <v>0</v>
      </c>
      <c r="N840" s="439"/>
      <c r="O840" s="440">
        <f>SUMIF($A$842:$A$877,"당초",O842:O877)</f>
        <v>0</v>
      </c>
      <c r="P840" s="438"/>
      <c r="Q840" s="440">
        <f>K840+M840+O840</f>
        <v>0</v>
      </c>
      <c r="R840" s="440"/>
      <c r="S840" s="440"/>
      <c r="T840" s="440"/>
      <c r="U840" s="441" t="s">
        <v>0</v>
      </c>
      <c r="V840" s="617" t="str">
        <f>+IF(I840&lt;0,"ng","")</f>
        <v/>
      </c>
      <c r="W840" s="617"/>
    </row>
    <row r="841" spans="1:23" ht="24" hidden="1" customHeight="1">
      <c r="A841" s="372" t="s">
        <v>4415</v>
      </c>
      <c r="B841" s="442" t="s">
        <v>4484</v>
      </c>
      <c r="C841" s="442" t="s">
        <v>952</v>
      </c>
      <c r="D841" s="442" t="s">
        <v>0</v>
      </c>
      <c r="E841" s="443" t="s">
        <v>0</v>
      </c>
      <c r="F841" s="444">
        <v>0</v>
      </c>
      <c r="G841" s="444">
        <f>[5]내역서!F841</f>
        <v>0</v>
      </c>
      <c r="H841" s="444">
        <v>0</v>
      </c>
      <c r="I841" s="444">
        <f>내역서!F845</f>
        <v>0</v>
      </c>
      <c r="J841" s="445"/>
      <c r="K841" s="446">
        <f>SUMIF($A$842:$A$877,"변경",K842:K877)</f>
        <v>0</v>
      </c>
      <c r="L841" s="445"/>
      <c r="M841" s="446">
        <f>SUMIF($A$842:$A$877,"변경",M842:M877)</f>
        <v>0</v>
      </c>
      <c r="N841" s="445"/>
      <c r="O841" s="446">
        <f>SUMIF($A$842:$A$877,"변경",O842:O877)</f>
        <v>0</v>
      </c>
      <c r="P841" s="444"/>
      <c r="Q841" s="446">
        <f t="shared" si="1333"/>
        <v>0</v>
      </c>
      <c r="R841" s="446">
        <f t="shared" ref="R841" si="1442">I841-I840</f>
        <v>0</v>
      </c>
      <c r="S841" s="446">
        <f t="shared" ref="S841:T841" si="1443">P841-P840</f>
        <v>0</v>
      </c>
      <c r="T841" s="446">
        <f t="shared" si="1443"/>
        <v>0</v>
      </c>
      <c r="U841" s="447"/>
      <c r="V841" s="619" t="str">
        <f t="shared" ref="V841" si="1444">+IF(I841&lt;0,"ng","")</f>
        <v/>
      </c>
      <c r="W841" s="619"/>
    </row>
    <row r="842" spans="1:23" s="401" customFormat="1" ht="24" hidden="1" customHeight="1">
      <c r="A842" s="366" t="s">
        <v>4416</v>
      </c>
      <c r="B842" s="408" t="s">
        <v>0</v>
      </c>
      <c r="C842" s="408" t="s">
        <v>2503</v>
      </c>
      <c r="D842" s="408" t="s">
        <v>2504</v>
      </c>
      <c r="E842" s="409" t="s">
        <v>6</v>
      </c>
      <c r="F842" s="410">
        <v>121</v>
      </c>
      <c r="G842" s="410">
        <f>[5]내역서!F842</f>
        <v>121</v>
      </c>
      <c r="H842" s="410">
        <v>121</v>
      </c>
      <c r="I842" s="410">
        <f>내역서!F846</f>
        <v>0</v>
      </c>
      <c r="J842" s="411">
        <v>0</v>
      </c>
      <c r="K842" s="412">
        <f>INT($I842*J842)</f>
        <v>0</v>
      </c>
      <c r="L842" s="411">
        <v>0</v>
      </c>
      <c r="M842" s="412">
        <f>INT($I842*L842)</f>
        <v>0</v>
      </c>
      <c r="N842" s="411">
        <v>95192.6</v>
      </c>
      <c r="O842" s="412">
        <f>INT($I842*N842)</f>
        <v>0</v>
      </c>
      <c r="P842" s="411">
        <f>+J842+L842+N842</f>
        <v>95192.6</v>
      </c>
      <c r="Q842" s="412">
        <f>K842+M842+O842</f>
        <v>0</v>
      </c>
      <c r="R842" s="412"/>
      <c r="S842" s="412"/>
      <c r="T842" s="412"/>
      <c r="U842" s="409" t="s">
        <v>0</v>
      </c>
      <c r="V842" s="617" t="str">
        <f>+IF(I842&lt;0,"ng","")</f>
        <v/>
      </c>
      <c r="W842" s="617"/>
    </row>
    <row r="843" spans="1:23" ht="24" hidden="1" customHeight="1">
      <c r="A843" s="372" t="s">
        <v>4415</v>
      </c>
      <c r="B843" s="413" t="s">
        <v>0</v>
      </c>
      <c r="C843" s="413" t="s">
        <v>953</v>
      </c>
      <c r="D843" s="413" t="s">
        <v>954</v>
      </c>
      <c r="E843" s="414" t="s">
        <v>6</v>
      </c>
      <c r="F843" s="415">
        <v>121</v>
      </c>
      <c r="G843" s="415">
        <f>[5]내역서!F843</f>
        <v>121</v>
      </c>
      <c r="H843" s="415">
        <v>121</v>
      </c>
      <c r="I843" s="415">
        <f>내역서!F847</f>
        <v>0</v>
      </c>
      <c r="J843" s="416">
        <v>0</v>
      </c>
      <c r="K843" s="417">
        <f t="shared" ref="K843:K877" si="1445">INT($I843*J843)</f>
        <v>0</v>
      </c>
      <c r="L843" s="416">
        <v>0</v>
      </c>
      <c r="M843" s="417">
        <f t="shared" ref="M843:M877" si="1446">INT($I843*L843)</f>
        <v>0</v>
      </c>
      <c r="N843" s="416">
        <v>95192.6</v>
      </c>
      <c r="O843" s="417">
        <f t="shared" ref="O843:O877" si="1447">INT($I843*N843)</f>
        <v>0</v>
      </c>
      <c r="P843" s="416">
        <f t="shared" ref="P843:P877" si="1448">+J843+L843+N843</f>
        <v>95192.6</v>
      </c>
      <c r="Q843" s="417">
        <f t="shared" si="1333"/>
        <v>0</v>
      </c>
      <c r="R843" s="417">
        <f t="shared" ref="R843" si="1449">I843-I842</f>
        <v>0</v>
      </c>
      <c r="S843" s="417">
        <f t="shared" ref="S843:T843" si="1450">P843-P842</f>
        <v>0</v>
      </c>
      <c r="T843" s="417">
        <f t="shared" si="1450"/>
        <v>0</v>
      </c>
      <c r="U843" s="414"/>
      <c r="V843" s="619" t="str">
        <f t="shared" ref="V843" si="1451">+IF(I843&lt;0,"ng","")</f>
        <v/>
      </c>
      <c r="W843" s="619"/>
    </row>
    <row r="844" spans="1:23" s="431" customFormat="1" ht="24" hidden="1" customHeight="1">
      <c r="A844" s="366" t="s">
        <v>4416</v>
      </c>
      <c r="B844" s="408" t="s">
        <v>0</v>
      </c>
      <c r="C844" s="408" t="s">
        <v>2503</v>
      </c>
      <c r="D844" s="408" t="s">
        <v>2505</v>
      </c>
      <c r="E844" s="409" t="s">
        <v>6</v>
      </c>
      <c r="F844" s="410">
        <v>163</v>
      </c>
      <c r="G844" s="410">
        <f>[5]내역서!F844</f>
        <v>163</v>
      </c>
      <c r="H844" s="410">
        <v>163</v>
      </c>
      <c r="I844" s="410">
        <f>내역서!F848</f>
        <v>0</v>
      </c>
      <c r="J844" s="411">
        <v>0</v>
      </c>
      <c r="K844" s="412">
        <f>INT($I844*J844)</f>
        <v>0</v>
      </c>
      <c r="L844" s="411">
        <v>0</v>
      </c>
      <c r="M844" s="412">
        <f>INT($I844*L844)</f>
        <v>0</v>
      </c>
      <c r="N844" s="411">
        <v>156877.70000000001</v>
      </c>
      <c r="O844" s="412">
        <f>INT($I844*N844)</f>
        <v>0</v>
      </c>
      <c r="P844" s="411">
        <f>+J844+L844+N844</f>
        <v>156877.70000000001</v>
      </c>
      <c r="Q844" s="412">
        <f>K844+M844+O844</f>
        <v>0</v>
      </c>
      <c r="R844" s="412"/>
      <c r="S844" s="412"/>
      <c r="T844" s="412"/>
      <c r="U844" s="409" t="s">
        <v>0</v>
      </c>
      <c r="V844" s="617" t="str">
        <f>+IF(I844&lt;0,"ng","")</f>
        <v/>
      </c>
      <c r="W844" s="617"/>
    </row>
    <row r="845" spans="1:23" s="72" customFormat="1" ht="24" hidden="1" customHeight="1">
      <c r="A845" s="372" t="s">
        <v>4415</v>
      </c>
      <c r="B845" s="413" t="s">
        <v>0</v>
      </c>
      <c r="C845" s="413" t="s">
        <v>953</v>
      </c>
      <c r="D845" s="413" t="s">
        <v>955</v>
      </c>
      <c r="E845" s="414" t="s">
        <v>6</v>
      </c>
      <c r="F845" s="415">
        <v>163</v>
      </c>
      <c r="G845" s="415">
        <f>[5]내역서!F845</f>
        <v>163</v>
      </c>
      <c r="H845" s="415">
        <v>163</v>
      </c>
      <c r="I845" s="415">
        <f>내역서!F849</f>
        <v>0</v>
      </c>
      <c r="J845" s="416">
        <v>0</v>
      </c>
      <c r="K845" s="417">
        <f t="shared" si="1445"/>
        <v>0</v>
      </c>
      <c r="L845" s="416">
        <v>0</v>
      </c>
      <c r="M845" s="417">
        <f t="shared" si="1446"/>
        <v>0</v>
      </c>
      <c r="N845" s="416">
        <v>156877.70000000001</v>
      </c>
      <c r="O845" s="417">
        <f t="shared" si="1447"/>
        <v>0</v>
      </c>
      <c r="P845" s="416">
        <f t="shared" si="1448"/>
        <v>156877.70000000001</v>
      </c>
      <c r="Q845" s="417">
        <f t="shared" si="1333"/>
        <v>0</v>
      </c>
      <c r="R845" s="417">
        <f t="shared" ref="R845" si="1452">I845-I844</f>
        <v>0</v>
      </c>
      <c r="S845" s="417">
        <f t="shared" ref="S845:T845" si="1453">P845-P844</f>
        <v>0</v>
      </c>
      <c r="T845" s="417">
        <f t="shared" si="1453"/>
        <v>0</v>
      </c>
      <c r="U845" s="414"/>
      <c r="V845" s="619" t="str">
        <f t="shared" ref="V845" si="1454">+IF(I845&lt;0,"ng","")</f>
        <v/>
      </c>
      <c r="W845" s="619"/>
    </row>
    <row r="846" spans="1:23" s="401" customFormat="1" ht="24" hidden="1" customHeight="1">
      <c r="A846" s="366" t="s">
        <v>4416</v>
      </c>
      <c r="B846" s="408" t="s">
        <v>0</v>
      </c>
      <c r="C846" s="408" t="s">
        <v>2506</v>
      </c>
      <c r="D846" s="408" t="s">
        <v>61</v>
      </c>
      <c r="E846" s="409" t="s">
        <v>22</v>
      </c>
      <c r="F846" s="410">
        <v>94.9</v>
      </c>
      <c r="G846" s="410">
        <f>[5]내역서!F846</f>
        <v>0</v>
      </c>
      <c r="H846" s="410">
        <v>94.9</v>
      </c>
      <c r="I846" s="410">
        <f>내역서!F850</f>
        <v>0</v>
      </c>
      <c r="J846" s="411">
        <v>0</v>
      </c>
      <c r="K846" s="412">
        <f>INT($I846*J846)</f>
        <v>0</v>
      </c>
      <c r="L846" s="411">
        <v>0</v>
      </c>
      <c r="M846" s="412">
        <f>INT($I846*L846)</f>
        <v>0</v>
      </c>
      <c r="N846" s="411">
        <v>630085.1</v>
      </c>
      <c r="O846" s="412">
        <f>INT($I846*N846)</f>
        <v>0</v>
      </c>
      <c r="P846" s="411">
        <f>+J846+L846+N846</f>
        <v>630085.1</v>
      </c>
      <c r="Q846" s="412">
        <f>K846+M846+O846</f>
        <v>0</v>
      </c>
      <c r="R846" s="412"/>
      <c r="S846" s="412"/>
      <c r="T846" s="412"/>
      <c r="U846" s="409" t="s">
        <v>0</v>
      </c>
      <c r="V846" s="617" t="str">
        <f>+IF(I846&lt;0,"ng","")</f>
        <v/>
      </c>
      <c r="W846" s="617"/>
    </row>
    <row r="847" spans="1:23" ht="24" hidden="1" customHeight="1">
      <c r="A847" s="372" t="s">
        <v>4415</v>
      </c>
      <c r="B847" s="413" t="s">
        <v>0</v>
      </c>
      <c r="C847" s="413" t="s">
        <v>956</v>
      </c>
      <c r="D847" s="413" t="s">
        <v>61</v>
      </c>
      <c r="E847" s="414" t="s">
        <v>22</v>
      </c>
      <c r="F847" s="415">
        <v>94.9</v>
      </c>
      <c r="G847" s="415">
        <f>[5]내역서!F847</f>
        <v>0</v>
      </c>
      <c r="H847" s="415">
        <v>94.9</v>
      </c>
      <c r="I847" s="415">
        <f>내역서!F851</f>
        <v>0</v>
      </c>
      <c r="J847" s="416">
        <v>0</v>
      </c>
      <c r="K847" s="417">
        <f t="shared" si="1445"/>
        <v>0</v>
      </c>
      <c r="L847" s="416">
        <v>0</v>
      </c>
      <c r="M847" s="417">
        <f t="shared" si="1446"/>
        <v>0</v>
      </c>
      <c r="N847" s="416">
        <v>630085.1</v>
      </c>
      <c r="O847" s="417">
        <f t="shared" si="1447"/>
        <v>0</v>
      </c>
      <c r="P847" s="416">
        <f t="shared" si="1448"/>
        <v>630085.1</v>
      </c>
      <c r="Q847" s="417">
        <f t="shared" si="1333"/>
        <v>0</v>
      </c>
      <c r="R847" s="417">
        <f t="shared" ref="R847" si="1455">I847-I846</f>
        <v>0</v>
      </c>
      <c r="S847" s="417">
        <f t="shared" ref="S847:T847" si="1456">P847-P846</f>
        <v>0</v>
      </c>
      <c r="T847" s="417">
        <f t="shared" si="1456"/>
        <v>0</v>
      </c>
      <c r="U847" s="414"/>
      <c r="V847" s="619" t="str">
        <f t="shared" ref="V847" si="1457">+IF(I847&lt;0,"ng","")</f>
        <v/>
      </c>
      <c r="W847" s="619"/>
    </row>
    <row r="848" spans="1:23" s="401" customFormat="1" ht="24" hidden="1" customHeight="1">
      <c r="A848" s="366" t="s">
        <v>4416</v>
      </c>
      <c r="B848" s="408" t="s">
        <v>0</v>
      </c>
      <c r="C848" s="408" t="s">
        <v>2506</v>
      </c>
      <c r="D848" s="408" t="s">
        <v>62</v>
      </c>
      <c r="E848" s="409" t="s">
        <v>22</v>
      </c>
      <c r="F848" s="410">
        <v>63.5</v>
      </c>
      <c r="G848" s="410">
        <f>[5]내역서!F848</f>
        <v>0</v>
      </c>
      <c r="H848" s="410">
        <v>63.5</v>
      </c>
      <c r="I848" s="410">
        <f>내역서!F852</f>
        <v>0</v>
      </c>
      <c r="J848" s="411">
        <v>0</v>
      </c>
      <c r="K848" s="412">
        <f>INT($I848*J848)</f>
        <v>0</v>
      </c>
      <c r="L848" s="411">
        <v>0</v>
      </c>
      <c r="M848" s="412">
        <f>INT($I848*L848)</f>
        <v>0</v>
      </c>
      <c r="N848" s="411">
        <v>630085.1</v>
      </c>
      <c r="O848" s="412">
        <f>INT($I848*N848)</f>
        <v>0</v>
      </c>
      <c r="P848" s="411">
        <f>+J848+L848+N848</f>
        <v>630085.1</v>
      </c>
      <c r="Q848" s="412">
        <f>K848+M848+O848</f>
        <v>0</v>
      </c>
      <c r="R848" s="412"/>
      <c r="S848" s="412"/>
      <c r="T848" s="412"/>
      <c r="U848" s="409" t="s">
        <v>0</v>
      </c>
      <c r="V848" s="617" t="str">
        <f>+IF(I848&lt;0,"ng","")</f>
        <v/>
      </c>
      <c r="W848" s="617"/>
    </row>
    <row r="849" spans="1:23" ht="24" hidden="1" customHeight="1">
      <c r="A849" s="372" t="s">
        <v>4415</v>
      </c>
      <c r="B849" s="413" t="s">
        <v>0</v>
      </c>
      <c r="C849" s="413" t="s">
        <v>956</v>
      </c>
      <c r="D849" s="413" t="s">
        <v>62</v>
      </c>
      <c r="E849" s="414" t="s">
        <v>22</v>
      </c>
      <c r="F849" s="415">
        <v>63.5</v>
      </c>
      <c r="G849" s="415">
        <f>[5]내역서!F849</f>
        <v>0</v>
      </c>
      <c r="H849" s="415">
        <v>63.5</v>
      </c>
      <c r="I849" s="415">
        <f>내역서!F853</f>
        <v>0</v>
      </c>
      <c r="J849" s="416">
        <v>0</v>
      </c>
      <c r="K849" s="417">
        <f t="shared" si="1445"/>
        <v>0</v>
      </c>
      <c r="L849" s="416">
        <v>0</v>
      </c>
      <c r="M849" s="417">
        <f t="shared" si="1446"/>
        <v>0</v>
      </c>
      <c r="N849" s="416">
        <v>630085.1</v>
      </c>
      <c r="O849" s="417">
        <f t="shared" si="1447"/>
        <v>0</v>
      </c>
      <c r="P849" s="416">
        <f t="shared" si="1448"/>
        <v>630085.1</v>
      </c>
      <c r="Q849" s="417">
        <f t="shared" si="1333"/>
        <v>0</v>
      </c>
      <c r="R849" s="417">
        <f t="shared" ref="R849" si="1458">I849-I848</f>
        <v>0</v>
      </c>
      <c r="S849" s="417">
        <f t="shared" ref="S849:T849" si="1459">P849-P848</f>
        <v>0</v>
      </c>
      <c r="T849" s="417">
        <f t="shared" si="1459"/>
        <v>0</v>
      </c>
      <c r="U849" s="414"/>
      <c r="V849" s="619" t="str">
        <f t="shared" ref="V849" si="1460">+IF(I849&lt;0,"ng","")</f>
        <v/>
      </c>
      <c r="W849" s="619"/>
    </row>
    <row r="850" spans="1:23" s="431" customFormat="1" ht="24" hidden="1" customHeight="1">
      <c r="A850" s="366" t="s">
        <v>4416</v>
      </c>
      <c r="B850" s="408" t="s">
        <v>0</v>
      </c>
      <c r="C850" s="408" t="s">
        <v>2506</v>
      </c>
      <c r="D850" s="408" t="s">
        <v>63</v>
      </c>
      <c r="E850" s="409" t="s">
        <v>22</v>
      </c>
      <c r="F850" s="410">
        <v>147.4</v>
      </c>
      <c r="G850" s="410">
        <f>[5]내역서!F850</f>
        <v>0</v>
      </c>
      <c r="H850" s="410">
        <v>147.4</v>
      </c>
      <c r="I850" s="410">
        <f>내역서!F854</f>
        <v>0</v>
      </c>
      <c r="J850" s="411">
        <v>0</v>
      </c>
      <c r="K850" s="412">
        <f>INT($I850*J850)</f>
        <v>0</v>
      </c>
      <c r="L850" s="411">
        <v>0</v>
      </c>
      <c r="M850" s="412">
        <f>INT($I850*L850)</f>
        <v>0</v>
      </c>
      <c r="N850" s="411">
        <v>662387.6</v>
      </c>
      <c r="O850" s="412">
        <f>INT($I850*N850)</f>
        <v>0</v>
      </c>
      <c r="P850" s="411">
        <f>+J850+L850+N850</f>
        <v>662387.6</v>
      </c>
      <c r="Q850" s="412">
        <f>K850+M850+O850</f>
        <v>0</v>
      </c>
      <c r="R850" s="412"/>
      <c r="S850" s="412"/>
      <c r="T850" s="412"/>
      <c r="U850" s="409" t="s">
        <v>0</v>
      </c>
      <c r="V850" s="617" t="str">
        <f>+IF(I850&lt;0,"ng","")</f>
        <v/>
      </c>
      <c r="W850" s="617"/>
    </row>
    <row r="851" spans="1:23" s="72" customFormat="1" ht="24" hidden="1" customHeight="1">
      <c r="A851" s="372" t="s">
        <v>4415</v>
      </c>
      <c r="B851" s="413" t="s">
        <v>0</v>
      </c>
      <c r="C851" s="413" t="s">
        <v>956</v>
      </c>
      <c r="D851" s="413" t="s">
        <v>63</v>
      </c>
      <c r="E851" s="414" t="s">
        <v>22</v>
      </c>
      <c r="F851" s="415">
        <v>147.4</v>
      </c>
      <c r="G851" s="415">
        <f>[5]내역서!F851</f>
        <v>0</v>
      </c>
      <c r="H851" s="415">
        <v>147.4</v>
      </c>
      <c r="I851" s="415">
        <f>내역서!F855</f>
        <v>0</v>
      </c>
      <c r="J851" s="416">
        <v>0</v>
      </c>
      <c r="K851" s="417">
        <f t="shared" si="1445"/>
        <v>0</v>
      </c>
      <c r="L851" s="416">
        <v>0</v>
      </c>
      <c r="M851" s="417">
        <f t="shared" si="1446"/>
        <v>0</v>
      </c>
      <c r="N851" s="416">
        <v>662387.6</v>
      </c>
      <c r="O851" s="417">
        <f t="shared" si="1447"/>
        <v>0</v>
      </c>
      <c r="P851" s="416">
        <f t="shared" si="1448"/>
        <v>662387.6</v>
      </c>
      <c r="Q851" s="417">
        <f t="shared" si="1333"/>
        <v>0</v>
      </c>
      <c r="R851" s="417">
        <f t="shared" ref="R851" si="1461">I851-I850</f>
        <v>0</v>
      </c>
      <c r="S851" s="417">
        <f t="shared" ref="S851:T851" si="1462">P851-P850</f>
        <v>0</v>
      </c>
      <c r="T851" s="417">
        <f t="shared" si="1462"/>
        <v>0</v>
      </c>
      <c r="U851" s="414"/>
      <c r="V851" s="619" t="str">
        <f t="shared" ref="V851" si="1463">+IF(I851&lt;0,"ng","")</f>
        <v/>
      </c>
      <c r="W851" s="619"/>
    </row>
    <row r="852" spans="1:23" s="371" customFormat="1" ht="24" hidden="1" customHeight="1">
      <c r="A852" s="366" t="s">
        <v>4416</v>
      </c>
      <c r="B852" s="418" t="s">
        <v>0</v>
      </c>
      <c r="C852" s="647" t="str">
        <f>[5]내역서!C852</f>
        <v>조절식간이흙막이공</v>
      </c>
      <c r="D852" s="647" t="str">
        <f>[5]내역서!D852</f>
        <v>(H=3.05.m , B=3.5m)</v>
      </c>
      <c r="E852" s="648" t="str">
        <f>[5]내역서!E852</f>
        <v>m</v>
      </c>
      <c r="F852" s="411">
        <v>0</v>
      </c>
      <c r="G852" s="411">
        <f>[5]내역서!F852</f>
        <v>6.17</v>
      </c>
      <c r="H852" s="411">
        <v>0</v>
      </c>
      <c r="I852" s="410">
        <f>내역서!F856</f>
        <v>0</v>
      </c>
      <c r="J852" s="411">
        <f>[5]내역서!G852</f>
        <v>242963</v>
      </c>
      <c r="K852" s="412">
        <f>INT($I852*J852)</f>
        <v>0</v>
      </c>
      <c r="L852" s="411">
        <f>[5]내역서!I852</f>
        <v>119379</v>
      </c>
      <c r="M852" s="412">
        <f>INT($I852*L852)</f>
        <v>0</v>
      </c>
      <c r="N852" s="411">
        <f>[5]내역서!K852</f>
        <v>27599</v>
      </c>
      <c r="O852" s="412">
        <f>INT($I852*N852)</f>
        <v>0</v>
      </c>
      <c r="P852" s="412">
        <f>+J852+L852+N852</f>
        <v>389941</v>
      </c>
      <c r="Q852" s="412">
        <f>K852+M852+O852</f>
        <v>0</v>
      </c>
      <c r="R852" s="412"/>
      <c r="S852" s="412"/>
      <c r="T852" s="412"/>
      <c r="U852" s="649" t="s">
        <v>0</v>
      </c>
      <c r="V852" s="617" t="str">
        <f>+IF(I852&lt;0,"ng","")</f>
        <v/>
      </c>
      <c r="W852" s="617"/>
    </row>
    <row r="853" spans="1:23" s="75" customFormat="1" ht="24" hidden="1" customHeight="1">
      <c r="A853" s="372" t="s">
        <v>2072</v>
      </c>
      <c r="B853" s="421" t="s">
        <v>0</v>
      </c>
      <c r="C853" s="650" t="str">
        <f>[5]내역서!C853</f>
        <v>조절식간이흙막이공</v>
      </c>
      <c r="D853" s="650" t="str">
        <f>[5]내역서!D853</f>
        <v>(H=3.05.m , B=3.5m)</v>
      </c>
      <c r="E853" s="651" t="str">
        <f>[5]내역서!E853</f>
        <v>m</v>
      </c>
      <c r="F853" s="416">
        <v>0</v>
      </c>
      <c r="G853" s="416">
        <f>[5]내역서!F853</f>
        <v>6.17</v>
      </c>
      <c r="H853" s="416">
        <v>0</v>
      </c>
      <c r="I853" s="415">
        <f>내역서!F857</f>
        <v>0</v>
      </c>
      <c r="J853" s="416">
        <f>[5]내역서!G853</f>
        <v>242963</v>
      </c>
      <c r="K853" s="417">
        <f t="shared" si="1445"/>
        <v>0</v>
      </c>
      <c r="L853" s="416">
        <f>[5]내역서!I853</f>
        <v>119379</v>
      </c>
      <c r="M853" s="417">
        <f t="shared" si="1446"/>
        <v>0</v>
      </c>
      <c r="N853" s="416">
        <f>[5]내역서!K853</f>
        <v>27599</v>
      </c>
      <c r="O853" s="417">
        <f t="shared" si="1447"/>
        <v>0</v>
      </c>
      <c r="P853" s="417">
        <f t="shared" si="1448"/>
        <v>389941</v>
      </c>
      <c r="Q853" s="417">
        <f t="shared" ref="Q853" si="1464">K853+M853+O853</f>
        <v>0</v>
      </c>
      <c r="R853" s="417">
        <f t="shared" ref="R853" si="1465">I853-I852</f>
        <v>0</v>
      </c>
      <c r="S853" s="417">
        <f t="shared" ref="S853:T853" si="1466">P853-P852</f>
        <v>0</v>
      </c>
      <c r="T853" s="417">
        <f t="shared" si="1466"/>
        <v>0</v>
      </c>
      <c r="U853" s="652"/>
      <c r="V853" s="619" t="str">
        <f t="shared" ref="V853" si="1467">+IF(I853&lt;0,"ng","")</f>
        <v/>
      </c>
      <c r="W853" s="619"/>
    </row>
    <row r="854" spans="1:23" s="371" customFormat="1" ht="24" hidden="1" customHeight="1">
      <c r="A854" s="366" t="s">
        <v>2055</v>
      </c>
      <c r="B854" s="418" t="s">
        <v>0</v>
      </c>
      <c r="C854" s="647" t="str">
        <f>[5]내역서!C854</f>
        <v>조절식간이흙막이공</v>
      </c>
      <c r="D854" s="647" t="str">
        <f>[5]내역서!D854</f>
        <v>(H=3.34m , B=3.5m)</v>
      </c>
      <c r="E854" s="648" t="str">
        <f>[5]내역서!E854</f>
        <v>m</v>
      </c>
      <c r="F854" s="411">
        <v>0</v>
      </c>
      <c r="G854" s="411">
        <f>[5]내역서!F854</f>
        <v>17.86</v>
      </c>
      <c r="H854" s="411">
        <v>0</v>
      </c>
      <c r="I854" s="410">
        <f>내역서!F858</f>
        <v>0</v>
      </c>
      <c r="J854" s="411">
        <f>[5]내역서!G854</f>
        <v>247538</v>
      </c>
      <c r="K854" s="412">
        <f>INT($I854*J854)</f>
        <v>0</v>
      </c>
      <c r="L854" s="411">
        <f>[5]내역서!I854</f>
        <v>119379</v>
      </c>
      <c r="M854" s="412">
        <f>INT($I854*L854)</f>
        <v>0</v>
      </c>
      <c r="N854" s="411">
        <f>[5]내역서!K854</f>
        <v>27599</v>
      </c>
      <c r="O854" s="412">
        <f>INT($I854*N854)</f>
        <v>0</v>
      </c>
      <c r="P854" s="412">
        <f>+J854+L854+N854</f>
        <v>394516</v>
      </c>
      <c r="Q854" s="412">
        <f>K854+M854+O854</f>
        <v>0</v>
      </c>
      <c r="R854" s="412"/>
      <c r="S854" s="412"/>
      <c r="T854" s="412"/>
      <c r="U854" s="649" t="s">
        <v>0</v>
      </c>
      <c r="V854" s="617" t="str">
        <f>+IF(I854&lt;0,"ng","")</f>
        <v/>
      </c>
      <c r="W854" s="617"/>
    </row>
    <row r="855" spans="1:23" s="75" customFormat="1" ht="24" hidden="1" customHeight="1">
      <c r="A855" s="372" t="s">
        <v>4402</v>
      </c>
      <c r="B855" s="421" t="s">
        <v>0</v>
      </c>
      <c r="C855" s="650" t="str">
        <f>[5]내역서!C855</f>
        <v>조절식간이흙막이공</v>
      </c>
      <c r="D855" s="650" t="str">
        <f>[5]내역서!D855</f>
        <v>(H=3.34m , B=3.5m)</v>
      </c>
      <c r="E855" s="651" t="str">
        <f>[5]내역서!E855</f>
        <v>m</v>
      </c>
      <c r="F855" s="416">
        <v>0</v>
      </c>
      <c r="G855" s="416">
        <f>[5]내역서!F855</f>
        <v>17.86</v>
      </c>
      <c r="H855" s="416">
        <v>0</v>
      </c>
      <c r="I855" s="415">
        <f>내역서!F859</f>
        <v>0</v>
      </c>
      <c r="J855" s="416">
        <f>[5]내역서!G855</f>
        <v>247538</v>
      </c>
      <c r="K855" s="417">
        <f t="shared" ref="K855:K873" si="1468">INT($I855*J855)</f>
        <v>0</v>
      </c>
      <c r="L855" s="416">
        <f>[5]내역서!I855</f>
        <v>119379</v>
      </c>
      <c r="M855" s="417">
        <f t="shared" ref="M855:M873" si="1469">INT($I855*L855)</f>
        <v>0</v>
      </c>
      <c r="N855" s="416">
        <f>[5]내역서!K855</f>
        <v>27599</v>
      </c>
      <c r="O855" s="417">
        <f t="shared" ref="O855:O873" si="1470">INT($I855*N855)</f>
        <v>0</v>
      </c>
      <c r="P855" s="417">
        <f t="shared" ref="P855:P873" si="1471">+J855+L855+N855</f>
        <v>394516</v>
      </c>
      <c r="Q855" s="417">
        <f t="shared" ref="Q855:Q873" si="1472">K855+M855+O855</f>
        <v>0</v>
      </c>
      <c r="R855" s="417">
        <f t="shared" ref="R855" si="1473">I855-I854</f>
        <v>0</v>
      </c>
      <c r="S855" s="417">
        <f t="shared" ref="S855:T855" si="1474">P855-P854</f>
        <v>0</v>
      </c>
      <c r="T855" s="417">
        <f t="shared" si="1474"/>
        <v>0</v>
      </c>
      <c r="U855" s="652"/>
      <c r="V855" s="619" t="str">
        <f t="shared" ref="V855" si="1475">+IF(I855&lt;0,"ng","")</f>
        <v/>
      </c>
      <c r="W855" s="619"/>
    </row>
    <row r="856" spans="1:23" s="371" customFormat="1" ht="24" hidden="1" customHeight="1">
      <c r="A856" s="366" t="s">
        <v>4396</v>
      </c>
      <c r="B856" s="418" t="s">
        <v>0</v>
      </c>
      <c r="C856" s="647" t="str">
        <f>[5]내역서!C856</f>
        <v>조절식간이흙막이공</v>
      </c>
      <c r="D856" s="647" t="str">
        <f>[5]내역서!D856</f>
        <v>(H=3.65m , B=3.5m)</v>
      </c>
      <c r="E856" s="648" t="str">
        <f>[5]내역서!E856</f>
        <v>m</v>
      </c>
      <c r="F856" s="411">
        <v>0</v>
      </c>
      <c r="G856" s="411">
        <f>[5]내역서!F856</f>
        <v>66.2</v>
      </c>
      <c r="H856" s="411">
        <v>0</v>
      </c>
      <c r="I856" s="410">
        <f>내역서!F860</f>
        <v>0</v>
      </c>
      <c r="J856" s="411">
        <f>[5]내역서!G856</f>
        <v>252429</v>
      </c>
      <c r="K856" s="412">
        <f>INT($I856*J856)</f>
        <v>0</v>
      </c>
      <c r="L856" s="411">
        <f>[5]내역서!I856</f>
        <v>119379</v>
      </c>
      <c r="M856" s="412">
        <f>INT($I856*L856)</f>
        <v>0</v>
      </c>
      <c r="N856" s="411">
        <f>[5]내역서!K856</f>
        <v>27599</v>
      </c>
      <c r="O856" s="412">
        <f>INT($I856*N856)</f>
        <v>0</v>
      </c>
      <c r="P856" s="412">
        <f>+J856+L856+N856</f>
        <v>399407</v>
      </c>
      <c r="Q856" s="412">
        <f>K856+M856+O856</f>
        <v>0</v>
      </c>
      <c r="R856" s="412"/>
      <c r="S856" s="412"/>
      <c r="T856" s="412"/>
      <c r="U856" s="649" t="s">
        <v>0</v>
      </c>
      <c r="V856" s="617" t="str">
        <f>+IF(I856&lt;0,"ng","")</f>
        <v/>
      </c>
      <c r="W856" s="617"/>
    </row>
    <row r="857" spans="1:23" s="75" customFormat="1" ht="24" hidden="1" customHeight="1">
      <c r="A857" s="372" t="s">
        <v>4402</v>
      </c>
      <c r="B857" s="421" t="s">
        <v>0</v>
      </c>
      <c r="C857" s="650" t="str">
        <f>[5]내역서!C857</f>
        <v>조절식간이흙막이공</v>
      </c>
      <c r="D857" s="650" t="str">
        <f>[5]내역서!D857</f>
        <v>(H=3.65m , B=3.5m)</v>
      </c>
      <c r="E857" s="651" t="str">
        <f>[5]내역서!E857</f>
        <v>m</v>
      </c>
      <c r="F857" s="416">
        <v>0</v>
      </c>
      <c r="G857" s="416">
        <f>[5]내역서!F857</f>
        <v>66.2</v>
      </c>
      <c r="H857" s="416">
        <v>0</v>
      </c>
      <c r="I857" s="415">
        <f>내역서!F861</f>
        <v>0</v>
      </c>
      <c r="J857" s="416">
        <f>[5]내역서!G857</f>
        <v>252429</v>
      </c>
      <c r="K857" s="417">
        <f t="shared" si="1468"/>
        <v>0</v>
      </c>
      <c r="L857" s="416">
        <f>[5]내역서!I857</f>
        <v>119379</v>
      </c>
      <c r="M857" s="417">
        <f t="shared" si="1469"/>
        <v>0</v>
      </c>
      <c r="N857" s="416">
        <f>[5]내역서!K857</f>
        <v>27599</v>
      </c>
      <c r="O857" s="417">
        <f t="shared" si="1470"/>
        <v>0</v>
      </c>
      <c r="P857" s="417">
        <f t="shared" si="1471"/>
        <v>399407</v>
      </c>
      <c r="Q857" s="417">
        <f t="shared" si="1472"/>
        <v>0</v>
      </c>
      <c r="R857" s="417">
        <f t="shared" ref="R857" si="1476">I857-I856</f>
        <v>0</v>
      </c>
      <c r="S857" s="417">
        <f t="shared" ref="S857:T857" si="1477">P857-P856</f>
        <v>0</v>
      </c>
      <c r="T857" s="417">
        <f t="shared" si="1477"/>
        <v>0</v>
      </c>
      <c r="U857" s="652"/>
      <c r="V857" s="619" t="str">
        <f t="shared" ref="V857" si="1478">+IF(I857&lt;0,"ng","")</f>
        <v/>
      </c>
      <c r="W857" s="619"/>
    </row>
    <row r="858" spans="1:23" s="371" customFormat="1" ht="24" hidden="1" customHeight="1">
      <c r="A858" s="366" t="s">
        <v>4396</v>
      </c>
      <c r="B858" s="418" t="s">
        <v>0</v>
      </c>
      <c r="C858" s="647" t="str">
        <f>[5]내역서!C858</f>
        <v>조절식간이흙막이공</v>
      </c>
      <c r="D858" s="647" t="str">
        <f>[5]내역서!D858</f>
        <v>(H=3.73m , B=3.5m)</v>
      </c>
      <c r="E858" s="648" t="str">
        <f>[5]내역서!E858</f>
        <v>m</v>
      </c>
      <c r="F858" s="411">
        <v>0</v>
      </c>
      <c r="G858" s="411">
        <f>[5]내역서!F858</f>
        <v>2.66</v>
      </c>
      <c r="H858" s="411">
        <v>0</v>
      </c>
      <c r="I858" s="410">
        <f>내역서!F862</f>
        <v>0</v>
      </c>
      <c r="J858" s="411">
        <f>[5]내역서!G858</f>
        <v>343497</v>
      </c>
      <c r="K858" s="412">
        <f>INT($I858*J858)</f>
        <v>0</v>
      </c>
      <c r="L858" s="411">
        <f>[5]내역서!I858</f>
        <v>120406</v>
      </c>
      <c r="M858" s="412">
        <f>INT($I858*L858)</f>
        <v>0</v>
      </c>
      <c r="N858" s="411">
        <f>[5]내역서!K858</f>
        <v>28120</v>
      </c>
      <c r="O858" s="412">
        <f>INT($I858*N858)</f>
        <v>0</v>
      </c>
      <c r="P858" s="412">
        <f>+J858+L858+N858</f>
        <v>492023</v>
      </c>
      <c r="Q858" s="412">
        <f>K858+M858+O858</f>
        <v>0</v>
      </c>
      <c r="R858" s="412"/>
      <c r="S858" s="412"/>
      <c r="T858" s="412"/>
      <c r="U858" s="649" t="s">
        <v>0</v>
      </c>
      <c r="V858" s="617" t="str">
        <f>+IF(I858&lt;0,"ng","")</f>
        <v/>
      </c>
      <c r="W858" s="617"/>
    </row>
    <row r="859" spans="1:23" s="75" customFormat="1" ht="24" hidden="1" customHeight="1">
      <c r="A859" s="372" t="s">
        <v>2072</v>
      </c>
      <c r="B859" s="421" t="s">
        <v>0</v>
      </c>
      <c r="C859" s="650" t="str">
        <f>[5]내역서!C859</f>
        <v>조절식간이흙막이공</v>
      </c>
      <c r="D859" s="650" t="str">
        <f>[5]내역서!D859</f>
        <v>(H=3.73m , B=3.5m)</v>
      </c>
      <c r="E859" s="651" t="str">
        <f>[5]내역서!E859</f>
        <v>m</v>
      </c>
      <c r="F859" s="416">
        <v>0</v>
      </c>
      <c r="G859" s="416">
        <f>[5]내역서!F859</f>
        <v>2.66</v>
      </c>
      <c r="H859" s="416">
        <v>0</v>
      </c>
      <c r="I859" s="415">
        <f>내역서!F863</f>
        <v>0</v>
      </c>
      <c r="J859" s="416">
        <f>[5]내역서!G859</f>
        <v>343497</v>
      </c>
      <c r="K859" s="417">
        <f t="shared" si="1468"/>
        <v>0</v>
      </c>
      <c r="L859" s="416">
        <f>[5]내역서!I859</f>
        <v>120406</v>
      </c>
      <c r="M859" s="417">
        <f t="shared" si="1469"/>
        <v>0</v>
      </c>
      <c r="N859" s="416">
        <f>[5]내역서!K859</f>
        <v>28120</v>
      </c>
      <c r="O859" s="417">
        <f t="shared" si="1470"/>
        <v>0</v>
      </c>
      <c r="P859" s="417">
        <f t="shared" si="1471"/>
        <v>492023</v>
      </c>
      <c r="Q859" s="417">
        <f t="shared" si="1472"/>
        <v>0</v>
      </c>
      <c r="R859" s="417">
        <f t="shared" ref="R859" si="1479">I859-I858</f>
        <v>0</v>
      </c>
      <c r="S859" s="417">
        <f t="shared" ref="S859:T859" si="1480">P859-P858</f>
        <v>0</v>
      </c>
      <c r="T859" s="417">
        <f t="shared" si="1480"/>
        <v>0</v>
      </c>
      <c r="U859" s="652"/>
      <c r="V859" s="619" t="str">
        <f t="shared" ref="V859" si="1481">+IF(I859&lt;0,"ng","")</f>
        <v/>
      </c>
      <c r="W859" s="619"/>
    </row>
    <row r="860" spans="1:23" s="371" customFormat="1" ht="24" hidden="1" customHeight="1">
      <c r="A860" s="366" t="s">
        <v>4480</v>
      </c>
      <c r="B860" s="418" t="s">
        <v>0</v>
      </c>
      <c r="C860" s="647" t="str">
        <f>[5]내역서!C860</f>
        <v>조절식간이흙막이공</v>
      </c>
      <c r="D860" s="647" t="str">
        <f>[5]내역서!D860</f>
        <v>(H=4.11m , B=3.5m)</v>
      </c>
      <c r="E860" s="648" t="str">
        <f>[5]내역서!E860</f>
        <v>m</v>
      </c>
      <c r="F860" s="411">
        <v>0</v>
      </c>
      <c r="G860" s="411">
        <f>[5]내역서!F860</f>
        <v>17.45</v>
      </c>
      <c r="H860" s="411">
        <v>0</v>
      </c>
      <c r="I860" s="410">
        <f>내역서!F864</f>
        <v>0</v>
      </c>
      <c r="J860" s="411">
        <f>[5]내역서!G860</f>
        <v>418456</v>
      </c>
      <c r="K860" s="412">
        <f>INT($I860*J860)</f>
        <v>0</v>
      </c>
      <c r="L860" s="411">
        <f>[5]내역서!I860</f>
        <v>180540</v>
      </c>
      <c r="M860" s="412">
        <f>INT($I860*L860)</f>
        <v>0</v>
      </c>
      <c r="N860" s="411">
        <f>[5]내역서!K860</f>
        <v>44962</v>
      </c>
      <c r="O860" s="412">
        <f>INT($I860*N860)</f>
        <v>0</v>
      </c>
      <c r="P860" s="412">
        <f>+J860+L860+N860</f>
        <v>643958</v>
      </c>
      <c r="Q860" s="412">
        <f>K860+M860+O860</f>
        <v>0</v>
      </c>
      <c r="R860" s="412"/>
      <c r="S860" s="412"/>
      <c r="T860" s="412"/>
      <c r="U860" s="649" t="s">
        <v>0</v>
      </c>
      <c r="V860" s="617" t="str">
        <f>+IF(I860&lt;0,"ng","")</f>
        <v/>
      </c>
      <c r="W860" s="617"/>
    </row>
    <row r="861" spans="1:23" s="75" customFormat="1" ht="24" hidden="1" customHeight="1">
      <c r="A861" s="372" t="s">
        <v>4485</v>
      </c>
      <c r="B861" s="421" t="s">
        <v>0</v>
      </c>
      <c r="C861" s="650" t="str">
        <f>[5]내역서!C861</f>
        <v>조절식간이흙막이공</v>
      </c>
      <c r="D861" s="650" t="str">
        <f>[5]내역서!D861</f>
        <v>(H=4.11m , B=3.5m)</v>
      </c>
      <c r="E861" s="651" t="str">
        <f>[5]내역서!E861</f>
        <v>m</v>
      </c>
      <c r="F861" s="416">
        <v>0</v>
      </c>
      <c r="G861" s="416">
        <f>[5]내역서!F861</f>
        <v>17.45</v>
      </c>
      <c r="H861" s="416">
        <v>0</v>
      </c>
      <c r="I861" s="415">
        <f>내역서!F865</f>
        <v>0</v>
      </c>
      <c r="J861" s="416">
        <f>[5]내역서!G861</f>
        <v>418456</v>
      </c>
      <c r="K861" s="417">
        <f t="shared" si="1468"/>
        <v>0</v>
      </c>
      <c r="L861" s="416">
        <f>[5]내역서!I861</f>
        <v>180540</v>
      </c>
      <c r="M861" s="417">
        <f t="shared" si="1469"/>
        <v>0</v>
      </c>
      <c r="N861" s="416">
        <f>[5]내역서!K861</f>
        <v>44962</v>
      </c>
      <c r="O861" s="417">
        <f t="shared" si="1470"/>
        <v>0</v>
      </c>
      <c r="P861" s="417">
        <f t="shared" si="1471"/>
        <v>643958</v>
      </c>
      <c r="Q861" s="417">
        <f t="shared" si="1472"/>
        <v>0</v>
      </c>
      <c r="R861" s="417">
        <f t="shared" ref="R861" si="1482">I861-I860</f>
        <v>0</v>
      </c>
      <c r="S861" s="417">
        <f t="shared" ref="S861:T861" si="1483">P861-P860</f>
        <v>0</v>
      </c>
      <c r="T861" s="417">
        <f t="shared" si="1483"/>
        <v>0</v>
      </c>
      <c r="U861" s="652"/>
      <c r="V861" s="619" t="str">
        <f t="shared" ref="V861" si="1484">+IF(I861&lt;0,"ng","")</f>
        <v/>
      </c>
      <c r="W861" s="619"/>
    </row>
    <row r="862" spans="1:23" s="371" customFormat="1" ht="24" hidden="1" customHeight="1">
      <c r="A862" s="366" t="s">
        <v>4486</v>
      </c>
      <c r="B862" s="418" t="s">
        <v>0</v>
      </c>
      <c r="C862" s="647" t="str">
        <f>[5]내역서!C862</f>
        <v>조절식간이흙막이공</v>
      </c>
      <c r="D862" s="647" t="str">
        <f>[5]내역서!D862</f>
        <v>(H=4.35m , B=3.5m)</v>
      </c>
      <c r="E862" s="648" t="str">
        <f>[5]내역서!E862</f>
        <v>m</v>
      </c>
      <c r="F862" s="411">
        <v>0</v>
      </c>
      <c r="G862" s="411">
        <f>[5]내역서!F862</f>
        <v>5.64</v>
      </c>
      <c r="H862" s="411">
        <v>0</v>
      </c>
      <c r="I862" s="410">
        <f>내역서!F866</f>
        <v>0</v>
      </c>
      <c r="J862" s="411">
        <f>[5]내역서!G862</f>
        <v>424022</v>
      </c>
      <c r="K862" s="412">
        <f>INT($I862*J862)</f>
        <v>0</v>
      </c>
      <c r="L862" s="411">
        <f>[5]내역서!I862</f>
        <v>180540</v>
      </c>
      <c r="M862" s="412">
        <f>INT($I862*L862)</f>
        <v>0</v>
      </c>
      <c r="N862" s="411">
        <f>[5]내역서!K862</f>
        <v>44962</v>
      </c>
      <c r="O862" s="412">
        <f>INT($I862*N862)</f>
        <v>0</v>
      </c>
      <c r="P862" s="412">
        <f>+J862+L862+N862</f>
        <v>649524</v>
      </c>
      <c r="Q862" s="412">
        <f>K862+M862+O862</f>
        <v>0</v>
      </c>
      <c r="R862" s="412"/>
      <c r="S862" s="412"/>
      <c r="T862" s="412"/>
      <c r="U862" s="649" t="s">
        <v>0</v>
      </c>
      <c r="V862" s="617" t="str">
        <f>+IF(I862&lt;0,"ng","")</f>
        <v/>
      </c>
      <c r="W862" s="617"/>
    </row>
    <row r="863" spans="1:23" s="75" customFormat="1" ht="24" hidden="1" customHeight="1">
      <c r="A863" s="372" t="s">
        <v>4487</v>
      </c>
      <c r="B863" s="421" t="s">
        <v>0</v>
      </c>
      <c r="C863" s="650" t="str">
        <f>[5]내역서!C863</f>
        <v>조절식간이흙막이공</v>
      </c>
      <c r="D863" s="650" t="str">
        <f>[5]내역서!D863</f>
        <v>(H=4.35m , B=3.5m)</v>
      </c>
      <c r="E863" s="651" t="str">
        <f>[5]내역서!E863</f>
        <v>m</v>
      </c>
      <c r="F863" s="416">
        <v>0</v>
      </c>
      <c r="G863" s="416">
        <f>[5]내역서!F863</f>
        <v>5.64</v>
      </c>
      <c r="H863" s="416">
        <v>0</v>
      </c>
      <c r="I863" s="415">
        <f>내역서!F867</f>
        <v>0</v>
      </c>
      <c r="J863" s="416">
        <f>[5]내역서!G863</f>
        <v>424022</v>
      </c>
      <c r="K863" s="417">
        <f t="shared" si="1468"/>
        <v>0</v>
      </c>
      <c r="L863" s="416">
        <f>[5]내역서!I863</f>
        <v>180540</v>
      </c>
      <c r="M863" s="417">
        <f t="shared" si="1469"/>
        <v>0</v>
      </c>
      <c r="N863" s="416">
        <f>[5]내역서!K863</f>
        <v>44962</v>
      </c>
      <c r="O863" s="417">
        <f t="shared" si="1470"/>
        <v>0</v>
      </c>
      <c r="P863" s="417">
        <f t="shared" si="1471"/>
        <v>649524</v>
      </c>
      <c r="Q863" s="417">
        <f t="shared" si="1472"/>
        <v>0</v>
      </c>
      <c r="R863" s="417">
        <f t="shared" ref="R863" si="1485">I863-I862</f>
        <v>0</v>
      </c>
      <c r="S863" s="417">
        <f t="shared" ref="S863:T863" si="1486">P863-P862</f>
        <v>0</v>
      </c>
      <c r="T863" s="417">
        <f t="shared" si="1486"/>
        <v>0</v>
      </c>
      <c r="U863" s="652"/>
      <c r="V863" s="619" t="str">
        <f t="shared" ref="V863" si="1487">+IF(I863&lt;0,"ng","")</f>
        <v/>
      </c>
      <c r="W863" s="619"/>
    </row>
    <row r="864" spans="1:23" s="371" customFormat="1" ht="24" hidden="1" customHeight="1">
      <c r="A864" s="366" t="s">
        <v>4486</v>
      </c>
      <c r="B864" s="418" t="s">
        <v>0</v>
      </c>
      <c r="C864" s="647" t="str">
        <f>[5]내역서!C864</f>
        <v>조절식간이흙막이공</v>
      </c>
      <c r="D864" s="647" t="str">
        <f>[5]내역서!D864</f>
        <v>(H=4.40m , B=3.5m)</v>
      </c>
      <c r="E864" s="648" t="str">
        <f>[5]내역서!E864</f>
        <v>m</v>
      </c>
      <c r="F864" s="411">
        <v>0</v>
      </c>
      <c r="G864" s="411">
        <f>[5]내역서!F864</f>
        <v>83.5</v>
      </c>
      <c r="H864" s="411">
        <v>0</v>
      </c>
      <c r="I864" s="410">
        <f>내역서!F868</f>
        <v>0</v>
      </c>
      <c r="J864" s="411">
        <f>[5]내역서!G864</f>
        <v>425181</v>
      </c>
      <c r="K864" s="412">
        <f>INT($I864*J864)</f>
        <v>0</v>
      </c>
      <c r="L864" s="411">
        <f>[5]내역서!I864</f>
        <v>180540</v>
      </c>
      <c r="M864" s="412">
        <f>INT($I864*L864)</f>
        <v>0</v>
      </c>
      <c r="N864" s="411">
        <f>[5]내역서!K864</f>
        <v>44962</v>
      </c>
      <c r="O864" s="412">
        <f>INT($I864*N864)</f>
        <v>0</v>
      </c>
      <c r="P864" s="412">
        <f>+J864+L864+N864</f>
        <v>650683</v>
      </c>
      <c r="Q864" s="412">
        <f>K864+M864+O864</f>
        <v>0</v>
      </c>
      <c r="R864" s="412"/>
      <c r="S864" s="412"/>
      <c r="T864" s="412"/>
      <c r="U864" s="649" t="s">
        <v>0</v>
      </c>
      <c r="V864" s="617" t="str">
        <f>+IF(I864&lt;0,"ng","")</f>
        <v/>
      </c>
      <c r="W864" s="617"/>
    </row>
    <row r="865" spans="1:23" s="75" customFormat="1" ht="24" hidden="1" customHeight="1">
      <c r="A865" s="372" t="s">
        <v>4488</v>
      </c>
      <c r="B865" s="421" t="s">
        <v>0</v>
      </c>
      <c r="C865" s="650" t="str">
        <f>[5]내역서!C865</f>
        <v>조절식간이흙막이공</v>
      </c>
      <c r="D865" s="650" t="str">
        <f>[5]내역서!D865</f>
        <v>(H=4.40m , B=3.5m)</v>
      </c>
      <c r="E865" s="651" t="str">
        <f>[5]내역서!E865</f>
        <v>m</v>
      </c>
      <c r="F865" s="416">
        <v>0</v>
      </c>
      <c r="G865" s="416">
        <f>[5]내역서!F865</f>
        <v>83.5</v>
      </c>
      <c r="H865" s="416">
        <v>0</v>
      </c>
      <c r="I865" s="415">
        <f>내역서!F869</f>
        <v>0</v>
      </c>
      <c r="J865" s="416">
        <f>[5]내역서!G865</f>
        <v>425181</v>
      </c>
      <c r="K865" s="417">
        <f t="shared" si="1468"/>
        <v>0</v>
      </c>
      <c r="L865" s="416">
        <f>[5]내역서!I865</f>
        <v>180540</v>
      </c>
      <c r="M865" s="417">
        <f t="shared" si="1469"/>
        <v>0</v>
      </c>
      <c r="N865" s="416">
        <f>[5]내역서!K865</f>
        <v>44962</v>
      </c>
      <c r="O865" s="417">
        <f t="shared" si="1470"/>
        <v>0</v>
      </c>
      <c r="P865" s="417">
        <f t="shared" si="1471"/>
        <v>650683</v>
      </c>
      <c r="Q865" s="417">
        <f t="shared" si="1472"/>
        <v>0</v>
      </c>
      <c r="R865" s="417">
        <f t="shared" ref="R865" si="1488">I865-I864</f>
        <v>0</v>
      </c>
      <c r="S865" s="417">
        <f t="shared" ref="S865:T865" si="1489">P865-P864</f>
        <v>0</v>
      </c>
      <c r="T865" s="417">
        <f t="shared" si="1489"/>
        <v>0</v>
      </c>
      <c r="U865" s="652"/>
      <c r="V865" s="619" t="str">
        <f t="shared" ref="V865" si="1490">+IF(I865&lt;0,"ng","")</f>
        <v/>
      </c>
      <c r="W865" s="619"/>
    </row>
    <row r="866" spans="1:23" s="371" customFormat="1" ht="24" hidden="1" customHeight="1">
      <c r="A866" s="366" t="s">
        <v>4486</v>
      </c>
      <c r="B866" s="418" t="s">
        <v>0</v>
      </c>
      <c r="C866" s="647" t="str">
        <f>[5]내역서!C866</f>
        <v>조절식간이흙막이공</v>
      </c>
      <c r="D866" s="647" t="str">
        <f>[5]내역서!D866</f>
        <v>(H=4.40m , B=5.25m)</v>
      </c>
      <c r="E866" s="648" t="str">
        <f>[5]내역서!E866</f>
        <v>m</v>
      </c>
      <c r="F866" s="411">
        <v>0</v>
      </c>
      <c r="G866" s="411">
        <f>[5]내역서!F866</f>
        <v>20</v>
      </c>
      <c r="H866" s="411">
        <v>0</v>
      </c>
      <c r="I866" s="410">
        <f>내역서!F870</f>
        <v>0</v>
      </c>
      <c r="J866" s="411">
        <f>[5]내역서!G866</f>
        <v>506954</v>
      </c>
      <c r="K866" s="412">
        <f>INT($I866*J866)</f>
        <v>0</v>
      </c>
      <c r="L866" s="411">
        <f>[5]내역서!I866</f>
        <v>181205</v>
      </c>
      <c r="M866" s="412">
        <f>INT($I866*L866)</f>
        <v>0</v>
      </c>
      <c r="N866" s="411">
        <f>[5]내역서!K866</f>
        <v>45299</v>
      </c>
      <c r="O866" s="412">
        <f>INT($I866*N866)</f>
        <v>0</v>
      </c>
      <c r="P866" s="412">
        <f>+J866+L866+N866</f>
        <v>733458</v>
      </c>
      <c r="Q866" s="412">
        <f>K866+M866+O866</f>
        <v>0</v>
      </c>
      <c r="R866" s="412"/>
      <c r="S866" s="412"/>
      <c r="T866" s="412"/>
      <c r="U866" s="649" t="s">
        <v>0</v>
      </c>
      <c r="V866" s="617" t="str">
        <f>+IF(I866&lt;0,"ng","")</f>
        <v/>
      </c>
      <c r="W866" s="617"/>
    </row>
    <row r="867" spans="1:23" s="75" customFormat="1" ht="24" hidden="1" customHeight="1">
      <c r="A867" s="372" t="s">
        <v>4489</v>
      </c>
      <c r="B867" s="421" t="s">
        <v>0</v>
      </c>
      <c r="C867" s="650" t="str">
        <f>[5]내역서!C867</f>
        <v>조절식간이흙막이공</v>
      </c>
      <c r="D867" s="650" t="str">
        <f>[5]내역서!D867</f>
        <v>(H=4.40m , B=5.25m)</v>
      </c>
      <c r="E867" s="651" t="str">
        <f>[5]내역서!E867</f>
        <v>m</v>
      </c>
      <c r="F867" s="416">
        <v>0</v>
      </c>
      <c r="G867" s="416">
        <f>[5]내역서!F867</f>
        <v>20</v>
      </c>
      <c r="H867" s="416">
        <v>0</v>
      </c>
      <c r="I867" s="415">
        <f>내역서!F871</f>
        <v>0</v>
      </c>
      <c r="J867" s="416">
        <f>[5]내역서!G867</f>
        <v>506954</v>
      </c>
      <c r="K867" s="417">
        <f t="shared" si="1468"/>
        <v>0</v>
      </c>
      <c r="L867" s="416">
        <f>[5]내역서!I867</f>
        <v>181205</v>
      </c>
      <c r="M867" s="417">
        <f t="shared" si="1469"/>
        <v>0</v>
      </c>
      <c r="N867" s="416">
        <f>[5]내역서!K867</f>
        <v>45299</v>
      </c>
      <c r="O867" s="417">
        <f t="shared" si="1470"/>
        <v>0</v>
      </c>
      <c r="P867" s="417">
        <f t="shared" si="1471"/>
        <v>733458</v>
      </c>
      <c r="Q867" s="417">
        <f t="shared" si="1472"/>
        <v>0</v>
      </c>
      <c r="R867" s="417">
        <f t="shared" ref="R867" si="1491">I867-I866</f>
        <v>0</v>
      </c>
      <c r="S867" s="417">
        <f t="shared" ref="S867:T867" si="1492">P867-P866</f>
        <v>0</v>
      </c>
      <c r="T867" s="417">
        <f t="shared" si="1492"/>
        <v>0</v>
      </c>
      <c r="U867" s="652"/>
      <c r="V867" s="619" t="str">
        <f t="shared" ref="V867" si="1493">+IF(I867&lt;0,"ng","")</f>
        <v/>
      </c>
      <c r="W867" s="619"/>
    </row>
    <row r="868" spans="1:23" s="371" customFormat="1" ht="24" hidden="1" customHeight="1">
      <c r="A868" s="366" t="s">
        <v>4486</v>
      </c>
      <c r="B868" s="418" t="s">
        <v>0</v>
      </c>
      <c r="C868" s="647" t="str">
        <f>[5]내역서!C868</f>
        <v>조절식간이흙막이공</v>
      </c>
      <c r="D868" s="647" t="str">
        <f>[5]내역서!D868</f>
        <v>(H=5.10m , B=7.0m)</v>
      </c>
      <c r="E868" s="648" t="str">
        <f>[5]내역서!E868</f>
        <v>m</v>
      </c>
      <c r="F868" s="411">
        <v>0</v>
      </c>
      <c r="G868" s="411">
        <f>[5]내역서!F868</f>
        <v>10</v>
      </c>
      <c r="H868" s="411">
        <v>0</v>
      </c>
      <c r="I868" s="410">
        <f>내역서!F872</f>
        <v>0</v>
      </c>
      <c r="J868" s="411">
        <f>[5]내역서!G868</f>
        <v>824844</v>
      </c>
      <c r="K868" s="412">
        <f>INT($I868*J868)</f>
        <v>0</v>
      </c>
      <c r="L868" s="411">
        <f>[5]내역서!I868</f>
        <v>262280</v>
      </c>
      <c r="M868" s="412">
        <f>INT($I868*L868)</f>
        <v>0</v>
      </c>
      <c r="N868" s="411">
        <f>[5]내역서!K868</f>
        <v>66593</v>
      </c>
      <c r="O868" s="412">
        <f>INT($I868*N868)</f>
        <v>0</v>
      </c>
      <c r="P868" s="412">
        <f>+J868+L868+N868</f>
        <v>1153717</v>
      </c>
      <c r="Q868" s="412">
        <f>K868+M868+O868</f>
        <v>0</v>
      </c>
      <c r="R868" s="412"/>
      <c r="S868" s="412"/>
      <c r="T868" s="412"/>
      <c r="U868" s="649" t="s">
        <v>0</v>
      </c>
      <c r="V868" s="617" t="str">
        <f>+IF(I868&lt;0,"ng","")</f>
        <v/>
      </c>
      <c r="W868" s="617"/>
    </row>
    <row r="869" spans="1:23" s="75" customFormat="1" ht="24" hidden="1" customHeight="1">
      <c r="A869" s="372" t="s">
        <v>4489</v>
      </c>
      <c r="B869" s="421" t="s">
        <v>0</v>
      </c>
      <c r="C869" s="650" t="str">
        <f>[5]내역서!C869</f>
        <v>조절식간이흙막이공</v>
      </c>
      <c r="D869" s="650" t="str">
        <f>[5]내역서!D869</f>
        <v>(H=5.10m , B=7.0m)</v>
      </c>
      <c r="E869" s="651" t="str">
        <f>[5]내역서!E869</f>
        <v>m</v>
      </c>
      <c r="F869" s="416">
        <v>0</v>
      </c>
      <c r="G869" s="416">
        <f>[5]내역서!F869</f>
        <v>10</v>
      </c>
      <c r="H869" s="416">
        <v>0</v>
      </c>
      <c r="I869" s="415">
        <f>내역서!F873</f>
        <v>0</v>
      </c>
      <c r="J869" s="416">
        <f>[5]내역서!G869</f>
        <v>824844</v>
      </c>
      <c r="K869" s="417">
        <f t="shared" si="1468"/>
        <v>0</v>
      </c>
      <c r="L869" s="416">
        <f>[5]내역서!I869</f>
        <v>262280</v>
      </c>
      <c r="M869" s="417">
        <f t="shared" si="1469"/>
        <v>0</v>
      </c>
      <c r="N869" s="416">
        <f>[5]내역서!K869</f>
        <v>66593</v>
      </c>
      <c r="O869" s="417">
        <f t="shared" si="1470"/>
        <v>0</v>
      </c>
      <c r="P869" s="417">
        <f t="shared" si="1471"/>
        <v>1153717</v>
      </c>
      <c r="Q869" s="417">
        <f t="shared" si="1472"/>
        <v>0</v>
      </c>
      <c r="R869" s="417">
        <f t="shared" ref="R869" si="1494">I869-I868</f>
        <v>0</v>
      </c>
      <c r="S869" s="417">
        <f t="shared" ref="S869:T869" si="1495">P869-P868</f>
        <v>0</v>
      </c>
      <c r="T869" s="417">
        <f t="shared" si="1495"/>
        <v>0</v>
      </c>
      <c r="U869" s="652"/>
      <c r="V869" s="619" t="str">
        <f t="shared" ref="V869" si="1496">+IF(I869&lt;0,"ng","")</f>
        <v/>
      </c>
      <c r="W869" s="619"/>
    </row>
    <row r="870" spans="1:23" s="371" customFormat="1" ht="24" hidden="1" customHeight="1">
      <c r="A870" s="366" t="s">
        <v>4486</v>
      </c>
      <c r="B870" s="418" t="s">
        <v>0</v>
      </c>
      <c r="C870" s="647" t="str">
        <f>[5]내역서!C870</f>
        <v>조절식간이흙막이공</v>
      </c>
      <c r="D870" s="647" t="str">
        <f>[5]내역서!D870</f>
        <v>(H=5.70m , B=3.5m)</v>
      </c>
      <c r="E870" s="648" t="str">
        <f>[5]내역서!E870</f>
        <v>m</v>
      </c>
      <c r="F870" s="411">
        <v>0</v>
      </c>
      <c r="G870" s="411">
        <f>[5]내역서!F870</f>
        <v>39.42</v>
      </c>
      <c r="H870" s="411">
        <v>0</v>
      </c>
      <c r="I870" s="410">
        <f>내역서!F874</f>
        <v>0</v>
      </c>
      <c r="J870" s="411">
        <f>[5]내역서!G870</f>
        <v>639634</v>
      </c>
      <c r="K870" s="412">
        <f>INT($I870*J870)</f>
        <v>0</v>
      </c>
      <c r="L870" s="411">
        <f>[5]내역서!I870</f>
        <v>262626</v>
      </c>
      <c r="M870" s="412">
        <f>INT($I870*L870)</f>
        <v>0</v>
      </c>
      <c r="N870" s="411">
        <f>[5]내역서!K870</f>
        <v>66768</v>
      </c>
      <c r="O870" s="412">
        <f>INT($I870*N870)</f>
        <v>0</v>
      </c>
      <c r="P870" s="412">
        <f>+J870+L870+N870</f>
        <v>969028</v>
      </c>
      <c r="Q870" s="412">
        <f>K870+M870+O870</f>
        <v>0</v>
      </c>
      <c r="R870" s="412"/>
      <c r="S870" s="412"/>
      <c r="T870" s="412"/>
      <c r="U870" s="649" t="s">
        <v>0</v>
      </c>
      <c r="V870" s="617" t="str">
        <f>+IF(I870&lt;0,"ng","")</f>
        <v/>
      </c>
      <c r="W870" s="617"/>
    </row>
    <row r="871" spans="1:23" s="75" customFormat="1" ht="24" hidden="1" customHeight="1">
      <c r="A871" s="372" t="s">
        <v>4488</v>
      </c>
      <c r="B871" s="421" t="s">
        <v>0</v>
      </c>
      <c r="C871" s="650" t="str">
        <f>[5]내역서!C871</f>
        <v>조절식간이흙막이공</v>
      </c>
      <c r="D871" s="650" t="str">
        <f>[5]내역서!D871</f>
        <v>(H=5.70m , B=3.5m)</v>
      </c>
      <c r="E871" s="651" t="str">
        <f>[5]내역서!E871</f>
        <v>m</v>
      </c>
      <c r="F871" s="416">
        <v>0</v>
      </c>
      <c r="G871" s="416">
        <f>[5]내역서!F871</f>
        <v>39.42</v>
      </c>
      <c r="H871" s="416">
        <v>0</v>
      </c>
      <c r="I871" s="415">
        <f>내역서!F875</f>
        <v>0</v>
      </c>
      <c r="J871" s="416">
        <f>[5]내역서!G871</f>
        <v>639634</v>
      </c>
      <c r="K871" s="417">
        <f t="shared" si="1468"/>
        <v>0</v>
      </c>
      <c r="L871" s="416">
        <f>[5]내역서!I871</f>
        <v>262626</v>
      </c>
      <c r="M871" s="417">
        <f t="shared" si="1469"/>
        <v>0</v>
      </c>
      <c r="N871" s="416">
        <f>[5]내역서!K871</f>
        <v>66768</v>
      </c>
      <c r="O871" s="417">
        <f t="shared" si="1470"/>
        <v>0</v>
      </c>
      <c r="P871" s="417">
        <f t="shared" si="1471"/>
        <v>969028</v>
      </c>
      <c r="Q871" s="417">
        <f t="shared" si="1472"/>
        <v>0</v>
      </c>
      <c r="R871" s="417">
        <f t="shared" ref="R871" si="1497">I871-I870</f>
        <v>0</v>
      </c>
      <c r="S871" s="417">
        <f t="shared" ref="S871:T871" si="1498">P871-P870</f>
        <v>0</v>
      </c>
      <c r="T871" s="417">
        <f t="shared" si="1498"/>
        <v>0</v>
      </c>
      <c r="U871" s="652"/>
      <c r="V871" s="619" t="str">
        <f t="shared" ref="V871" si="1499">+IF(I871&lt;0,"ng","")</f>
        <v/>
      </c>
      <c r="W871" s="619"/>
    </row>
    <row r="872" spans="1:23" s="371" customFormat="1" ht="24" hidden="1" customHeight="1">
      <c r="A872" s="366" t="s">
        <v>4486</v>
      </c>
      <c r="B872" s="418" t="s">
        <v>0</v>
      </c>
      <c r="C872" s="647" t="str">
        <f>[5]내역서!C872</f>
        <v>조절식간이흙막이공</v>
      </c>
      <c r="D872" s="647" t="str">
        <f>[5]내역서!D872</f>
        <v>(H=6.0m , B=3.5m)</v>
      </c>
      <c r="E872" s="648" t="str">
        <f>[5]내역서!E872</f>
        <v>m</v>
      </c>
      <c r="F872" s="411">
        <v>0</v>
      </c>
      <c r="G872" s="411">
        <f>[5]내역서!F872</f>
        <v>44.9</v>
      </c>
      <c r="H872" s="411">
        <v>0</v>
      </c>
      <c r="I872" s="410">
        <f>내역서!F876</f>
        <v>0</v>
      </c>
      <c r="J872" s="411">
        <f>[5]내역서!G872</f>
        <v>648070</v>
      </c>
      <c r="K872" s="412">
        <f>INT($I872*J872)</f>
        <v>0</v>
      </c>
      <c r="L872" s="411">
        <f>[5]내역서!I872</f>
        <v>262626</v>
      </c>
      <c r="M872" s="412">
        <f>INT($I872*L872)</f>
        <v>0</v>
      </c>
      <c r="N872" s="411">
        <f>[5]내역서!K872</f>
        <v>66768</v>
      </c>
      <c r="O872" s="412">
        <f>INT($I872*N872)</f>
        <v>0</v>
      </c>
      <c r="P872" s="412">
        <f>+J872+L872+N872</f>
        <v>977464</v>
      </c>
      <c r="Q872" s="412">
        <f>K872+M872+O872</f>
        <v>0</v>
      </c>
      <c r="R872" s="412"/>
      <c r="S872" s="412"/>
      <c r="T872" s="412"/>
      <c r="U872" s="649" t="s">
        <v>0</v>
      </c>
      <c r="V872" s="617" t="str">
        <f>+IF(I872&lt;0,"ng","")</f>
        <v/>
      </c>
      <c r="W872" s="617"/>
    </row>
    <row r="873" spans="1:23" s="75" customFormat="1" ht="24" hidden="1" customHeight="1">
      <c r="A873" s="372" t="s">
        <v>4488</v>
      </c>
      <c r="B873" s="421" t="s">
        <v>0</v>
      </c>
      <c r="C873" s="650" t="str">
        <f>[5]내역서!C873</f>
        <v>조절식간이흙막이공</v>
      </c>
      <c r="D873" s="650" t="str">
        <f>[5]내역서!D873</f>
        <v>(H=6.0m , B=3.5m)</v>
      </c>
      <c r="E873" s="651" t="str">
        <f>[5]내역서!E873</f>
        <v>m</v>
      </c>
      <c r="F873" s="416">
        <v>0</v>
      </c>
      <c r="G873" s="416">
        <f>[5]내역서!F873</f>
        <v>44.9</v>
      </c>
      <c r="H873" s="416">
        <v>0</v>
      </c>
      <c r="I873" s="415">
        <f>내역서!F877</f>
        <v>0</v>
      </c>
      <c r="J873" s="416">
        <f>[5]내역서!G873</f>
        <v>648070</v>
      </c>
      <c r="K873" s="417">
        <f t="shared" si="1468"/>
        <v>0</v>
      </c>
      <c r="L873" s="416">
        <f>[5]내역서!I873</f>
        <v>262626</v>
      </c>
      <c r="M873" s="417">
        <f t="shared" si="1469"/>
        <v>0</v>
      </c>
      <c r="N873" s="416">
        <f>[5]내역서!K873</f>
        <v>66768</v>
      </c>
      <c r="O873" s="417">
        <f t="shared" si="1470"/>
        <v>0</v>
      </c>
      <c r="P873" s="417">
        <f t="shared" si="1471"/>
        <v>977464</v>
      </c>
      <c r="Q873" s="417">
        <f t="shared" si="1472"/>
        <v>0</v>
      </c>
      <c r="R873" s="417">
        <f t="shared" ref="R873" si="1500">I873-I872</f>
        <v>0</v>
      </c>
      <c r="S873" s="417">
        <f t="shared" ref="S873:T873" si="1501">P873-P872</f>
        <v>0</v>
      </c>
      <c r="T873" s="417">
        <f t="shared" si="1501"/>
        <v>0</v>
      </c>
      <c r="U873" s="652"/>
      <c r="V873" s="619" t="str">
        <f t="shared" ref="V873" si="1502">+IF(I873&lt;0,"ng","")</f>
        <v/>
      </c>
      <c r="W873" s="619"/>
    </row>
    <row r="874" spans="1:23" s="401" customFormat="1" ht="24" hidden="1" customHeight="1">
      <c r="A874" s="366" t="s">
        <v>4407</v>
      </c>
      <c r="B874" s="408" t="s">
        <v>0</v>
      </c>
      <c r="C874" s="408" t="s">
        <v>2506</v>
      </c>
      <c r="D874" s="408" t="s">
        <v>64</v>
      </c>
      <c r="E874" s="409" t="s">
        <v>22</v>
      </c>
      <c r="F874" s="410">
        <v>73.400000000000006</v>
      </c>
      <c r="G874" s="410">
        <f>[5]내역서!F874</f>
        <v>73.400000000000006</v>
      </c>
      <c r="H874" s="410">
        <v>73.400000000000006</v>
      </c>
      <c r="I874" s="410">
        <f>내역서!F878</f>
        <v>0</v>
      </c>
      <c r="J874" s="411">
        <v>0</v>
      </c>
      <c r="K874" s="412">
        <f>INT($I874*J874)</f>
        <v>0</v>
      </c>
      <c r="L874" s="411">
        <v>0</v>
      </c>
      <c r="M874" s="412">
        <f>INT($I874*L874)</f>
        <v>0</v>
      </c>
      <c r="N874" s="411">
        <v>779112.3</v>
      </c>
      <c r="O874" s="412">
        <f>INT($I874*N874)</f>
        <v>0</v>
      </c>
      <c r="P874" s="411">
        <f>+J874+L874+N874</f>
        <v>779112.3</v>
      </c>
      <c r="Q874" s="412">
        <f>K874+M874+O874</f>
        <v>0</v>
      </c>
      <c r="R874" s="412"/>
      <c r="S874" s="412"/>
      <c r="T874" s="412"/>
      <c r="U874" s="409" t="s">
        <v>0</v>
      </c>
      <c r="V874" s="617" t="str">
        <f>+IF(I874&lt;0,"ng","")</f>
        <v/>
      </c>
      <c r="W874" s="617"/>
    </row>
    <row r="875" spans="1:23" ht="24" hidden="1" customHeight="1">
      <c r="A875" s="372" t="s">
        <v>4489</v>
      </c>
      <c r="B875" s="413" t="s">
        <v>0</v>
      </c>
      <c r="C875" s="413" t="s">
        <v>956</v>
      </c>
      <c r="D875" s="413" t="s">
        <v>64</v>
      </c>
      <c r="E875" s="414" t="s">
        <v>22</v>
      </c>
      <c r="F875" s="415">
        <v>73.400000000000006</v>
      </c>
      <c r="G875" s="415">
        <f>[5]내역서!F875</f>
        <v>73.400000000000006</v>
      </c>
      <c r="H875" s="415">
        <v>73.400000000000006</v>
      </c>
      <c r="I875" s="415">
        <f>내역서!F879</f>
        <v>0</v>
      </c>
      <c r="J875" s="416">
        <v>0</v>
      </c>
      <c r="K875" s="417">
        <f t="shared" si="1445"/>
        <v>0</v>
      </c>
      <c r="L875" s="416">
        <v>0</v>
      </c>
      <c r="M875" s="417">
        <f t="shared" si="1446"/>
        <v>0</v>
      </c>
      <c r="N875" s="416">
        <v>779112.3</v>
      </c>
      <c r="O875" s="417">
        <f t="shared" si="1447"/>
        <v>0</v>
      </c>
      <c r="P875" s="416">
        <f t="shared" si="1448"/>
        <v>779112.3</v>
      </c>
      <c r="Q875" s="417">
        <f t="shared" ref="Q875:Q939" si="1503">K875+M875+O875</f>
        <v>0</v>
      </c>
      <c r="R875" s="417">
        <f t="shared" ref="R875" si="1504">I875-I874</f>
        <v>0</v>
      </c>
      <c r="S875" s="417">
        <f t="shared" ref="S875:T875" si="1505">P875-P874</f>
        <v>0</v>
      </c>
      <c r="T875" s="417">
        <f t="shared" si="1505"/>
        <v>0</v>
      </c>
      <c r="U875" s="414"/>
      <c r="V875" s="619" t="str">
        <f t="shared" ref="V875" si="1506">+IF(I875&lt;0,"ng","")</f>
        <v/>
      </c>
      <c r="W875" s="619"/>
    </row>
    <row r="876" spans="1:23" s="401" customFormat="1" ht="24" hidden="1" customHeight="1">
      <c r="A876" s="366" t="s">
        <v>4486</v>
      </c>
      <c r="B876" s="408" t="s">
        <v>0</v>
      </c>
      <c r="C876" s="408" t="s">
        <v>2506</v>
      </c>
      <c r="D876" s="408" t="s">
        <v>65</v>
      </c>
      <c r="E876" s="409" t="s">
        <v>22</v>
      </c>
      <c r="F876" s="410">
        <v>6.7</v>
      </c>
      <c r="G876" s="410">
        <f>[5]내역서!F876</f>
        <v>6.7</v>
      </c>
      <c r="H876" s="410">
        <v>6.7</v>
      </c>
      <c r="I876" s="410">
        <f>내역서!F880</f>
        <v>0</v>
      </c>
      <c r="J876" s="411">
        <v>0</v>
      </c>
      <c r="K876" s="412">
        <f>INT($I876*J876)</f>
        <v>0</v>
      </c>
      <c r="L876" s="411">
        <v>0</v>
      </c>
      <c r="M876" s="412">
        <f>INT($I876*L876)</f>
        <v>0</v>
      </c>
      <c r="N876" s="411">
        <v>790990.4</v>
      </c>
      <c r="O876" s="412">
        <f>INT($I876*N876)</f>
        <v>0</v>
      </c>
      <c r="P876" s="411">
        <f>+J876+L876+N876</f>
        <v>790990.4</v>
      </c>
      <c r="Q876" s="412">
        <f>K876+M876+O876</f>
        <v>0</v>
      </c>
      <c r="R876" s="412"/>
      <c r="S876" s="412"/>
      <c r="T876" s="412"/>
      <c r="U876" s="409" t="s">
        <v>0</v>
      </c>
      <c r="V876" s="617" t="str">
        <f>+IF(I876&lt;0,"ng","")</f>
        <v/>
      </c>
      <c r="W876" s="617"/>
    </row>
    <row r="877" spans="1:23" ht="24" hidden="1" customHeight="1">
      <c r="A877" s="372" t="s">
        <v>4340</v>
      </c>
      <c r="B877" s="413" t="s">
        <v>0</v>
      </c>
      <c r="C877" s="413" t="s">
        <v>956</v>
      </c>
      <c r="D877" s="413" t="s">
        <v>65</v>
      </c>
      <c r="E877" s="414" t="s">
        <v>22</v>
      </c>
      <c r="F877" s="415">
        <v>6.7</v>
      </c>
      <c r="G877" s="415">
        <f>[5]내역서!F877</f>
        <v>6.7</v>
      </c>
      <c r="H877" s="415">
        <v>6.7</v>
      </c>
      <c r="I877" s="415">
        <f>내역서!F881</f>
        <v>0</v>
      </c>
      <c r="J877" s="416">
        <v>0</v>
      </c>
      <c r="K877" s="417">
        <f t="shared" si="1445"/>
        <v>0</v>
      </c>
      <c r="L877" s="416">
        <v>0</v>
      </c>
      <c r="M877" s="417">
        <f t="shared" si="1446"/>
        <v>0</v>
      </c>
      <c r="N877" s="416">
        <v>790990.4</v>
      </c>
      <c r="O877" s="417">
        <f t="shared" si="1447"/>
        <v>0</v>
      </c>
      <c r="P877" s="416">
        <f t="shared" si="1448"/>
        <v>790990.4</v>
      </c>
      <c r="Q877" s="417">
        <f t="shared" si="1503"/>
        <v>0</v>
      </c>
      <c r="R877" s="417">
        <f t="shared" ref="R877" si="1507">I877-I876</f>
        <v>0</v>
      </c>
      <c r="S877" s="417">
        <f t="shared" ref="S877:T877" si="1508">P877-P876</f>
        <v>0</v>
      </c>
      <c r="T877" s="417">
        <f t="shared" si="1508"/>
        <v>0</v>
      </c>
      <c r="U877" s="414"/>
      <c r="V877" s="619" t="str">
        <f t="shared" ref="V877" si="1509">+IF(I877&lt;0,"ng","")</f>
        <v/>
      </c>
      <c r="W877" s="619"/>
    </row>
    <row r="878" spans="1:23" s="401" customFormat="1" ht="24" hidden="1" customHeight="1">
      <c r="A878" s="366" t="s">
        <v>4407</v>
      </c>
      <c r="B878" s="436" t="s">
        <v>2519</v>
      </c>
      <c r="C878" s="436" t="s">
        <v>2520</v>
      </c>
      <c r="D878" s="436" t="s">
        <v>0</v>
      </c>
      <c r="E878" s="437" t="s">
        <v>0</v>
      </c>
      <c r="F878" s="438">
        <v>0</v>
      </c>
      <c r="G878" s="438">
        <f>[5]내역서!F878</f>
        <v>0</v>
      </c>
      <c r="H878" s="438">
        <v>0</v>
      </c>
      <c r="I878" s="438">
        <f>내역서!F882</f>
        <v>0</v>
      </c>
      <c r="J878" s="439"/>
      <c r="K878" s="440">
        <f>SUMIF($A$880:$A$917,"당초",K880:K917)</f>
        <v>0</v>
      </c>
      <c r="L878" s="439"/>
      <c r="M878" s="440">
        <f>SUMIF($A$880:$A$917,"당초",M880:M917)</f>
        <v>0</v>
      </c>
      <c r="N878" s="439"/>
      <c r="O878" s="440">
        <f>SUMIF($A$880:$A$917,"당초",O880:O917)</f>
        <v>0</v>
      </c>
      <c r="P878" s="438"/>
      <c r="Q878" s="440">
        <f>K878+M878+O878</f>
        <v>0</v>
      </c>
      <c r="R878" s="440"/>
      <c r="S878" s="440"/>
      <c r="T878" s="440"/>
      <c r="U878" s="441" t="s">
        <v>0</v>
      </c>
      <c r="V878" s="617" t="str">
        <f>+IF(I878&lt;0,"ng","")</f>
        <v/>
      </c>
      <c r="W878" s="617"/>
    </row>
    <row r="879" spans="1:23" ht="24" hidden="1" customHeight="1">
      <c r="A879" s="372" t="s">
        <v>4490</v>
      </c>
      <c r="B879" s="442" t="s">
        <v>4491</v>
      </c>
      <c r="C879" s="442" t="s">
        <v>957</v>
      </c>
      <c r="D879" s="442" t="s">
        <v>0</v>
      </c>
      <c r="E879" s="443" t="s">
        <v>0</v>
      </c>
      <c r="F879" s="444">
        <v>0</v>
      </c>
      <c r="G879" s="444">
        <f>[5]내역서!F879</f>
        <v>0</v>
      </c>
      <c r="H879" s="444">
        <v>0</v>
      </c>
      <c r="I879" s="444">
        <f>내역서!F883</f>
        <v>0</v>
      </c>
      <c r="J879" s="445"/>
      <c r="K879" s="446">
        <f>SUMIF($A$880:$A$917,"변경",K880:K917)</f>
        <v>0</v>
      </c>
      <c r="L879" s="445"/>
      <c r="M879" s="446">
        <f>SUMIF($A$880:$A$917,"변경",M880:M917)</f>
        <v>0</v>
      </c>
      <c r="N879" s="445"/>
      <c r="O879" s="446">
        <f>SUMIF($A$880:$A$917,"변경",O880:O917)</f>
        <v>0</v>
      </c>
      <c r="P879" s="444"/>
      <c r="Q879" s="446">
        <f t="shared" si="1503"/>
        <v>0</v>
      </c>
      <c r="R879" s="446">
        <f t="shared" ref="R879" si="1510">I879-I878</f>
        <v>0</v>
      </c>
      <c r="S879" s="446">
        <f t="shared" ref="S879:T879" si="1511">P879-P878</f>
        <v>0</v>
      </c>
      <c r="T879" s="446">
        <f t="shared" si="1511"/>
        <v>0</v>
      </c>
      <c r="U879" s="447"/>
      <c r="V879" s="619" t="str">
        <f t="shared" ref="V879" si="1512">+IF(I879&lt;0,"ng","")</f>
        <v/>
      </c>
      <c r="W879" s="619"/>
    </row>
    <row r="880" spans="1:23" s="401" customFormat="1" ht="24" hidden="1" customHeight="1">
      <c r="A880" s="366" t="s">
        <v>4492</v>
      </c>
      <c r="B880" s="408" t="s">
        <v>0</v>
      </c>
      <c r="C880" s="408" t="s">
        <v>2438</v>
      </c>
      <c r="D880" s="408" t="s">
        <v>2439</v>
      </c>
      <c r="E880" s="409" t="s">
        <v>2341</v>
      </c>
      <c r="F880" s="410">
        <v>2</v>
      </c>
      <c r="G880" s="410">
        <f>[5]내역서!F880</f>
        <v>2</v>
      </c>
      <c r="H880" s="410">
        <v>2</v>
      </c>
      <c r="I880" s="410">
        <f>내역서!F884</f>
        <v>0</v>
      </c>
      <c r="J880" s="411">
        <v>179351.5</v>
      </c>
      <c r="K880" s="412">
        <f>INT($I880*J880)</f>
        <v>0</v>
      </c>
      <c r="L880" s="411">
        <v>1143960.8</v>
      </c>
      <c r="M880" s="412">
        <f>INT($I880*L880)</f>
        <v>0</v>
      </c>
      <c r="N880" s="411">
        <v>627527</v>
      </c>
      <c r="O880" s="412">
        <f>INT($I880*N880)</f>
        <v>0</v>
      </c>
      <c r="P880" s="411">
        <f>+J880+L880+N880</f>
        <v>1950839.3</v>
      </c>
      <c r="Q880" s="412">
        <f>K880+M880+O880</f>
        <v>0</v>
      </c>
      <c r="R880" s="412"/>
      <c r="S880" s="412"/>
      <c r="T880" s="412"/>
      <c r="U880" s="409" t="s">
        <v>0</v>
      </c>
      <c r="V880" s="617" t="str">
        <f>+IF(I880&lt;0,"ng","")</f>
        <v/>
      </c>
      <c r="W880" s="617"/>
    </row>
    <row r="881" spans="1:23" ht="24" hidden="1" customHeight="1">
      <c r="A881" s="372" t="s">
        <v>4477</v>
      </c>
      <c r="B881" s="413" t="s">
        <v>0</v>
      </c>
      <c r="C881" s="413" t="s">
        <v>905</v>
      </c>
      <c r="D881" s="413" t="s">
        <v>906</v>
      </c>
      <c r="E881" s="414" t="s">
        <v>829</v>
      </c>
      <c r="F881" s="415">
        <v>2</v>
      </c>
      <c r="G881" s="415">
        <f>[5]내역서!F881</f>
        <v>2</v>
      </c>
      <c r="H881" s="415">
        <v>2</v>
      </c>
      <c r="I881" s="415">
        <f>내역서!F885</f>
        <v>0</v>
      </c>
      <c r="J881" s="416">
        <v>179351.5</v>
      </c>
      <c r="K881" s="417">
        <f t="shared" ref="K881:K917" si="1513">INT($I881*J881)</f>
        <v>0</v>
      </c>
      <c r="L881" s="416">
        <v>1143960.8</v>
      </c>
      <c r="M881" s="417">
        <f t="shared" ref="M881:M917" si="1514">INT($I881*L881)</f>
        <v>0</v>
      </c>
      <c r="N881" s="416">
        <v>627527</v>
      </c>
      <c r="O881" s="417">
        <f t="shared" ref="O881:O917" si="1515">INT($I881*N881)</f>
        <v>0</v>
      </c>
      <c r="P881" s="416">
        <f t="shared" ref="P881:P917" si="1516">+J881+L881+N881</f>
        <v>1950839.3</v>
      </c>
      <c r="Q881" s="417">
        <f t="shared" si="1503"/>
        <v>0</v>
      </c>
      <c r="R881" s="417">
        <f t="shared" ref="R881" si="1517">I881-I880</f>
        <v>0</v>
      </c>
      <c r="S881" s="417">
        <f t="shared" ref="S881:T881" si="1518">P881-P880</f>
        <v>0</v>
      </c>
      <c r="T881" s="417">
        <f t="shared" si="1518"/>
        <v>0</v>
      </c>
      <c r="U881" s="414"/>
      <c r="V881" s="619" t="str">
        <f t="shared" ref="V881" si="1519">+IF(I881&lt;0,"ng","")</f>
        <v/>
      </c>
      <c r="W881" s="619"/>
    </row>
    <row r="882" spans="1:23" s="401" customFormat="1" ht="24" hidden="1" customHeight="1">
      <c r="A882" s="366" t="s">
        <v>4492</v>
      </c>
      <c r="B882" s="408" t="s">
        <v>0</v>
      </c>
      <c r="C882" s="408" t="s">
        <v>2440</v>
      </c>
      <c r="D882" s="408" t="s">
        <v>2522</v>
      </c>
      <c r="E882" s="409" t="s">
        <v>2235</v>
      </c>
      <c r="F882" s="410">
        <v>32</v>
      </c>
      <c r="G882" s="410">
        <f>[5]내역서!F882</f>
        <v>32</v>
      </c>
      <c r="H882" s="410">
        <v>32</v>
      </c>
      <c r="I882" s="410">
        <f>내역서!F886</f>
        <v>0</v>
      </c>
      <c r="J882" s="411">
        <v>159936</v>
      </c>
      <c r="K882" s="412">
        <f>INT($I882*J882)</f>
        <v>0</v>
      </c>
      <c r="L882" s="411">
        <v>150108</v>
      </c>
      <c r="M882" s="412">
        <f>INT($I882*L882)</f>
        <v>0</v>
      </c>
      <c r="N882" s="411">
        <v>148487.70000000001</v>
      </c>
      <c r="O882" s="412">
        <f>INT($I882*N882)</f>
        <v>0</v>
      </c>
      <c r="P882" s="411">
        <f>+J882+L882+N882</f>
        <v>458531.7</v>
      </c>
      <c r="Q882" s="412">
        <f>K882+M882+O882</f>
        <v>0</v>
      </c>
      <c r="R882" s="412"/>
      <c r="S882" s="412"/>
      <c r="T882" s="412"/>
      <c r="U882" s="409" t="s">
        <v>0</v>
      </c>
      <c r="V882" s="617" t="str">
        <f>+IF(I882&lt;0,"ng","")</f>
        <v/>
      </c>
      <c r="W882" s="617"/>
    </row>
    <row r="883" spans="1:23" ht="24" hidden="1" customHeight="1">
      <c r="A883" s="372" t="s">
        <v>4493</v>
      </c>
      <c r="B883" s="413" t="s">
        <v>0</v>
      </c>
      <c r="C883" s="413" t="s">
        <v>907</v>
      </c>
      <c r="D883" s="413" t="s">
        <v>958</v>
      </c>
      <c r="E883" s="414" t="s">
        <v>768</v>
      </c>
      <c r="F883" s="415">
        <v>32</v>
      </c>
      <c r="G883" s="415">
        <f>[5]내역서!F883</f>
        <v>32</v>
      </c>
      <c r="H883" s="415">
        <v>32</v>
      </c>
      <c r="I883" s="415">
        <f>내역서!F887</f>
        <v>0</v>
      </c>
      <c r="J883" s="416">
        <v>159936</v>
      </c>
      <c r="K883" s="417">
        <f t="shared" si="1513"/>
        <v>0</v>
      </c>
      <c r="L883" s="416">
        <v>150108</v>
      </c>
      <c r="M883" s="417">
        <f t="shared" si="1514"/>
        <v>0</v>
      </c>
      <c r="N883" s="416">
        <v>148487.70000000001</v>
      </c>
      <c r="O883" s="417">
        <f t="shared" si="1515"/>
        <v>0</v>
      </c>
      <c r="P883" s="416">
        <f t="shared" si="1516"/>
        <v>458531.7</v>
      </c>
      <c r="Q883" s="417">
        <f t="shared" si="1503"/>
        <v>0</v>
      </c>
      <c r="R883" s="417">
        <f t="shared" ref="R883" si="1520">I883-I882</f>
        <v>0</v>
      </c>
      <c r="S883" s="417">
        <f t="shared" ref="S883:T883" si="1521">P883-P882</f>
        <v>0</v>
      </c>
      <c r="T883" s="417">
        <f t="shared" si="1521"/>
        <v>0</v>
      </c>
      <c r="U883" s="414"/>
      <c r="V883" s="619" t="str">
        <f t="shared" ref="V883" si="1522">+IF(I883&lt;0,"ng","")</f>
        <v/>
      </c>
      <c r="W883" s="619"/>
    </row>
    <row r="884" spans="1:23" s="401" customFormat="1" ht="24" hidden="1" customHeight="1">
      <c r="A884" s="366" t="s">
        <v>4410</v>
      </c>
      <c r="B884" s="408" t="s">
        <v>0</v>
      </c>
      <c r="C884" s="408" t="s">
        <v>2444</v>
      </c>
      <c r="D884" s="408" t="s">
        <v>66</v>
      </c>
      <c r="E884" s="409" t="s">
        <v>2235</v>
      </c>
      <c r="F884" s="410">
        <v>32</v>
      </c>
      <c r="G884" s="410">
        <f>[5]내역서!F884</f>
        <v>32</v>
      </c>
      <c r="H884" s="410">
        <v>32</v>
      </c>
      <c r="I884" s="410">
        <f>내역서!F888</f>
        <v>0</v>
      </c>
      <c r="J884" s="411">
        <v>11705.8</v>
      </c>
      <c r="K884" s="412">
        <f>INT($I884*J884)</f>
        <v>0</v>
      </c>
      <c r="L884" s="411">
        <v>28776</v>
      </c>
      <c r="M884" s="412">
        <f>INT($I884*L884)</f>
        <v>0</v>
      </c>
      <c r="N884" s="411">
        <v>14040.3</v>
      </c>
      <c r="O884" s="412">
        <f>INT($I884*N884)</f>
        <v>0</v>
      </c>
      <c r="P884" s="411">
        <f>+J884+L884+N884</f>
        <v>54522.100000000006</v>
      </c>
      <c r="Q884" s="412">
        <f>K884+M884+O884</f>
        <v>0</v>
      </c>
      <c r="R884" s="412"/>
      <c r="S884" s="412"/>
      <c r="T884" s="412"/>
      <c r="U884" s="409" t="s">
        <v>0</v>
      </c>
      <c r="V884" s="617" t="str">
        <f>+IF(I884&lt;0,"ng","")</f>
        <v/>
      </c>
      <c r="W884" s="617"/>
    </row>
    <row r="885" spans="1:23" ht="24" hidden="1" customHeight="1">
      <c r="A885" s="372" t="s">
        <v>4477</v>
      </c>
      <c r="B885" s="413" t="s">
        <v>0</v>
      </c>
      <c r="C885" s="413" t="s">
        <v>910</v>
      </c>
      <c r="D885" s="413" t="s">
        <v>66</v>
      </c>
      <c r="E885" s="414" t="s">
        <v>768</v>
      </c>
      <c r="F885" s="415">
        <v>32</v>
      </c>
      <c r="G885" s="415">
        <f>[5]내역서!F885</f>
        <v>32</v>
      </c>
      <c r="H885" s="415">
        <v>32</v>
      </c>
      <c r="I885" s="415">
        <f>내역서!F889</f>
        <v>0</v>
      </c>
      <c r="J885" s="416">
        <v>11705.8</v>
      </c>
      <c r="K885" s="417">
        <f t="shared" si="1513"/>
        <v>0</v>
      </c>
      <c r="L885" s="416">
        <v>28776</v>
      </c>
      <c r="M885" s="417">
        <f t="shared" si="1514"/>
        <v>0</v>
      </c>
      <c r="N885" s="416">
        <v>14040.3</v>
      </c>
      <c r="O885" s="417">
        <f t="shared" si="1515"/>
        <v>0</v>
      </c>
      <c r="P885" s="416">
        <f t="shared" si="1516"/>
        <v>54522.100000000006</v>
      </c>
      <c r="Q885" s="417">
        <f t="shared" si="1503"/>
        <v>0</v>
      </c>
      <c r="R885" s="417">
        <f t="shared" ref="R885" si="1523">I885-I884</f>
        <v>0</v>
      </c>
      <c r="S885" s="417">
        <f t="shared" ref="S885:T885" si="1524">P885-P884</f>
        <v>0</v>
      </c>
      <c r="T885" s="417">
        <f t="shared" si="1524"/>
        <v>0</v>
      </c>
      <c r="U885" s="414"/>
      <c r="V885" s="619" t="str">
        <f t="shared" ref="V885" si="1525">+IF(I885&lt;0,"ng","")</f>
        <v/>
      </c>
      <c r="W885" s="619"/>
    </row>
    <row r="886" spans="1:23" s="401" customFormat="1" ht="24" hidden="1" customHeight="1">
      <c r="A886" s="366" t="s">
        <v>4494</v>
      </c>
      <c r="B886" s="408" t="s">
        <v>0</v>
      </c>
      <c r="C886" s="408" t="s">
        <v>2466</v>
      </c>
      <c r="D886" s="408" t="s">
        <v>2496</v>
      </c>
      <c r="E886" s="409" t="s">
        <v>2104</v>
      </c>
      <c r="F886" s="410">
        <v>417.6</v>
      </c>
      <c r="G886" s="410">
        <f>[5]내역서!F886</f>
        <v>417.6</v>
      </c>
      <c r="H886" s="410">
        <v>417.6</v>
      </c>
      <c r="I886" s="410">
        <f>내역서!F890</f>
        <v>0</v>
      </c>
      <c r="J886" s="411">
        <v>28829.3</v>
      </c>
      <c r="K886" s="412">
        <f>INT($I886*J886)</f>
        <v>0</v>
      </c>
      <c r="L886" s="411">
        <v>31599</v>
      </c>
      <c r="M886" s="412">
        <f>INT($I886*L886)</f>
        <v>0</v>
      </c>
      <c r="N886" s="411">
        <v>5402.8</v>
      </c>
      <c r="O886" s="412">
        <f>INT($I886*N886)</f>
        <v>0</v>
      </c>
      <c r="P886" s="411">
        <f>+J886+L886+N886</f>
        <v>65831.100000000006</v>
      </c>
      <c r="Q886" s="412">
        <f>K886+M886+O886</f>
        <v>0</v>
      </c>
      <c r="R886" s="412"/>
      <c r="S886" s="412"/>
      <c r="T886" s="412"/>
      <c r="U886" s="409" t="s">
        <v>0</v>
      </c>
      <c r="V886" s="617" t="str">
        <f>+IF(I886&lt;0,"ng","")</f>
        <v/>
      </c>
      <c r="W886" s="617"/>
    </row>
    <row r="887" spans="1:23" ht="24" hidden="1" customHeight="1">
      <c r="A887" s="372" t="s">
        <v>4489</v>
      </c>
      <c r="B887" s="413" t="s">
        <v>0</v>
      </c>
      <c r="C887" s="413" t="s">
        <v>930</v>
      </c>
      <c r="D887" s="413" t="s">
        <v>949</v>
      </c>
      <c r="E887" s="414" t="s">
        <v>671</v>
      </c>
      <c r="F887" s="415">
        <v>417.6</v>
      </c>
      <c r="G887" s="415">
        <f>[5]내역서!F887</f>
        <v>417.6</v>
      </c>
      <c r="H887" s="415">
        <v>417.6</v>
      </c>
      <c r="I887" s="415">
        <f>내역서!F891</f>
        <v>0</v>
      </c>
      <c r="J887" s="416">
        <v>28829.3</v>
      </c>
      <c r="K887" s="417">
        <f t="shared" si="1513"/>
        <v>0</v>
      </c>
      <c r="L887" s="416">
        <v>31599</v>
      </c>
      <c r="M887" s="417">
        <f t="shared" si="1514"/>
        <v>0</v>
      </c>
      <c r="N887" s="416">
        <v>5402.8</v>
      </c>
      <c r="O887" s="417">
        <f t="shared" si="1515"/>
        <v>0</v>
      </c>
      <c r="P887" s="416">
        <f t="shared" si="1516"/>
        <v>65831.100000000006</v>
      </c>
      <c r="Q887" s="417">
        <f t="shared" si="1503"/>
        <v>0</v>
      </c>
      <c r="R887" s="417">
        <f t="shared" ref="R887" si="1526">I887-I886</f>
        <v>0</v>
      </c>
      <c r="S887" s="417">
        <f t="shared" ref="S887:T887" si="1527">P887-P886</f>
        <v>0</v>
      </c>
      <c r="T887" s="417">
        <f t="shared" si="1527"/>
        <v>0</v>
      </c>
      <c r="U887" s="414"/>
      <c r="V887" s="619" t="str">
        <f t="shared" ref="V887" si="1528">+IF(I887&lt;0,"ng","")</f>
        <v/>
      </c>
      <c r="W887" s="619"/>
    </row>
    <row r="888" spans="1:23" s="401" customFormat="1" ht="24" hidden="1" customHeight="1">
      <c r="A888" s="366" t="s">
        <v>4486</v>
      </c>
      <c r="B888" s="408" t="s">
        <v>0</v>
      </c>
      <c r="C888" s="408" t="s">
        <v>2449</v>
      </c>
      <c r="D888" s="408" t="s">
        <v>2450</v>
      </c>
      <c r="E888" s="409" t="s">
        <v>2235</v>
      </c>
      <c r="F888" s="410">
        <v>12</v>
      </c>
      <c r="G888" s="410">
        <f>[5]내역서!F888</f>
        <v>12</v>
      </c>
      <c r="H888" s="410">
        <v>12</v>
      </c>
      <c r="I888" s="410">
        <f>내역서!F892</f>
        <v>0</v>
      </c>
      <c r="J888" s="411">
        <v>18828.5</v>
      </c>
      <c r="K888" s="412">
        <f>INT($I888*J888)</f>
        <v>0</v>
      </c>
      <c r="L888" s="411">
        <v>206630.39999999999</v>
      </c>
      <c r="M888" s="412">
        <f>INT($I888*L888)</f>
        <v>0</v>
      </c>
      <c r="N888" s="411">
        <v>36560</v>
      </c>
      <c r="O888" s="412">
        <f>INT($I888*N888)</f>
        <v>0</v>
      </c>
      <c r="P888" s="411">
        <f>+J888+L888+N888</f>
        <v>262018.9</v>
      </c>
      <c r="Q888" s="412">
        <f>K888+M888+O888</f>
        <v>0</v>
      </c>
      <c r="R888" s="412"/>
      <c r="S888" s="412"/>
      <c r="T888" s="412"/>
      <c r="U888" s="409" t="s">
        <v>0</v>
      </c>
      <c r="V888" s="617" t="str">
        <f>+IF(I888&lt;0,"ng","")</f>
        <v/>
      </c>
      <c r="W888" s="617"/>
    </row>
    <row r="889" spans="1:23" ht="24" hidden="1" customHeight="1">
      <c r="A889" s="372" t="s">
        <v>4495</v>
      </c>
      <c r="B889" s="413" t="s">
        <v>0</v>
      </c>
      <c r="C889" s="413" t="s">
        <v>914</v>
      </c>
      <c r="D889" s="413" t="s">
        <v>915</v>
      </c>
      <c r="E889" s="414" t="s">
        <v>768</v>
      </c>
      <c r="F889" s="415">
        <v>12</v>
      </c>
      <c r="G889" s="415">
        <f>[5]내역서!F889</f>
        <v>12</v>
      </c>
      <c r="H889" s="415">
        <v>12</v>
      </c>
      <c r="I889" s="415">
        <f>내역서!F893</f>
        <v>0</v>
      </c>
      <c r="J889" s="416">
        <v>18828.5</v>
      </c>
      <c r="K889" s="417">
        <f t="shared" si="1513"/>
        <v>0</v>
      </c>
      <c r="L889" s="416">
        <v>206630.39999999999</v>
      </c>
      <c r="M889" s="417">
        <f t="shared" si="1514"/>
        <v>0</v>
      </c>
      <c r="N889" s="416">
        <v>36560</v>
      </c>
      <c r="O889" s="417">
        <f t="shared" si="1515"/>
        <v>0</v>
      </c>
      <c r="P889" s="416">
        <f t="shared" si="1516"/>
        <v>262018.9</v>
      </c>
      <c r="Q889" s="417">
        <f t="shared" si="1503"/>
        <v>0</v>
      </c>
      <c r="R889" s="417">
        <f t="shared" ref="R889" si="1529">I889-I888</f>
        <v>0</v>
      </c>
      <c r="S889" s="417">
        <f t="shared" ref="S889:T889" si="1530">P889-P888</f>
        <v>0</v>
      </c>
      <c r="T889" s="417">
        <f t="shared" si="1530"/>
        <v>0</v>
      </c>
      <c r="U889" s="414"/>
      <c r="V889" s="619" t="str">
        <f t="shared" ref="V889" si="1531">+IF(I889&lt;0,"ng","")</f>
        <v/>
      </c>
      <c r="W889" s="619"/>
    </row>
    <row r="890" spans="1:23" s="401" customFormat="1" ht="24" hidden="1" customHeight="1">
      <c r="A890" s="366" t="s">
        <v>4486</v>
      </c>
      <c r="B890" s="408" t="s">
        <v>0</v>
      </c>
      <c r="C890" s="408" t="s">
        <v>2449</v>
      </c>
      <c r="D890" s="408" t="s">
        <v>52</v>
      </c>
      <c r="E890" s="409" t="s">
        <v>2235</v>
      </c>
      <c r="F890" s="410">
        <v>12</v>
      </c>
      <c r="G890" s="410">
        <f>[5]내역서!F890</f>
        <v>12</v>
      </c>
      <c r="H890" s="410">
        <v>12</v>
      </c>
      <c r="I890" s="410">
        <f>내역서!F894</f>
        <v>0</v>
      </c>
      <c r="J890" s="411">
        <v>21476.799999999999</v>
      </c>
      <c r="K890" s="412">
        <f>INT($I890*J890)</f>
        <v>0</v>
      </c>
      <c r="L890" s="411">
        <v>230004</v>
      </c>
      <c r="M890" s="412">
        <f>INT($I890*L890)</f>
        <v>0</v>
      </c>
      <c r="N890" s="411">
        <v>43502.1</v>
      </c>
      <c r="O890" s="412">
        <f>INT($I890*N890)</f>
        <v>0</v>
      </c>
      <c r="P890" s="411">
        <f>+J890+L890+N890</f>
        <v>294982.89999999997</v>
      </c>
      <c r="Q890" s="412">
        <f>K890+M890+O890</f>
        <v>0</v>
      </c>
      <c r="R890" s="412"/>
      <c r="S890" s="412"/>
      <c r="T890" s="412"/>
      <c r="U890" s="409" t="s">
        <v>0</v>
      </c>
      <c r="V890" s="617" t="str">
        <f>+IF(I890&lt;0,"ng","")</f>
        <v/>
      </c>
      <c r="W890" s="617"/>
    </row>
    <row r="891" spans="1:23" ht="24" hidden="1" customHeight="1">
      <c r="A891" s="372" t="s">
        <v>4488</v>
      </c>
      <c r="B891" s="413" t="s">
        <v>0</v>
      </c>
      <c r="C891" s="413" t="s">
        <v>914</v>
      </c>
      <c r="D891" s="413" t="s">
        <v>52</v>
      </c>
      <c r="E891" s="414" t="s">
        <v>768</v>
      </c>
      <c r="F891" s="415">
        <v>12</v>
      </c>
      <c r="G891" s="415">
        <f>[5]내역서!F891</f>
        <v>12</v>
      </c>
      <c r="H891" s="415">
        <v>12</v>
      </c>
      <c r="I891" s="415">
        <f>내역서!F895</f>
        <v>0</v>
      </c>
      <c r="J891" s="416">
        <v>21476.799999999999</v>
      </c>
      <c r="K891" s="417">
        <f t="shared" si="1513"/>
        <v>0</v>
      </c>
      <c r="L891" s="416">
        <v>230004</v>
      </c>
      <c r="M891" s="417">
        <f t="shared" si="1514"/>
        <v>0</v>
      </c>
      <c r="N891" s="416">
        <v>43502.1</v>
      </c>
      <c r="O891" s="417">
        <f t="shared" si="1515"/>
        <v>0</v>
      </c>
      <c r="P891" s="416">
        <f t="shared" si="1516"/>
        <v>294982.89999999997</v>
      </c>
      <c r="Q891" s="417">
        <f t="shared" si="1503"/>
        <v>0</v>
      </c>
      <c r="R891" s="417">
        <f t="shared" ref="R891" si="1532">I891-I890</f>
        <v>0</v>
      </c>
      <c r="S891" s="417">
        <f t="shared" ref="S891:T891" si="1533">P891-P890</f>
        <v>0</v>
      </c>
      <c r="T891" s="417">
        <f t="shared" si="1533"/>
        <v>0</v>
      </c>
      <c r="U891" s="414"/>
      <c r="V891" s="619" t="str">
        <f t="shared" ref="V891" si="1534">+IF(I891&lt;0,"ng","")</f>
        <v/>
      </c>
      <c r="W891" s="619"/>
    </row>
    <row r="892" spans="1:23" s="401" customFormat="1" ht="24" hidden="1" customHeight="1">
      <c r="A892" s="366" t="s">
        <v>4410</v>
      </c>
      <c r="B892" s="408" t="s">
        <v>0</v>
      </c>
      <c r="C892" s="408" t="s">
        <v>2449</v>
      </c>
      <c r="D892" s="408" t="s">
        <v>53</v>
      </c>
      <c r="E892" s="409" t="s">
        <v>2235</v>
      </c>
      <c r="F892" s="410">
        <v>12</v>
      </c>
      <c r="G892" s="410">
        <f>[5]내역서!F892</f>
        <v>12</v>
      </c>
      <c r="H892" s="410">
        <v>12</v>
      </c>
      <c r="I892" s="410">
        <f>내역서!F896</f>
        <v>0</v>
      </c>
      <c r="J892" s="411">
        <v>26175.599999999999</v>
      </c>
      <c r="K892" s="412">
        <f>INT($I892*J892)</f>
        <v>0</v>
      </c>
      <c r="L892" s="411">
        <v>272816.8</v>
      </c>
      <c r="M892" s="412">
        <f>INT($I892*L892)</f>
        <v>0</v>
      </c>
      <c r="N892" s="411">
        <v>55207.8</v>
      </c>
      <c r="O892" s="412">
        <f>INT($I892*N892)</f>
        <v>0</v>
      </c>
      <c r="P892" s="411">
        <f>+J892+L892+N892</f>
        <v>354200.19999999995</v>
      </c>
      <c r="Q892" s="412">
        <f>K892+M892+O892</f>
        <v>0</v>
      </c>
      <c r="R892" s="412"/>
      <c r="S892" s="412"/>
      <c r="T892" s="412"/>
      <c r="U892" s="409" t="s">
        <v>0</v>
      </c>
      <c r="V892" s="617" t="str">
        <f>+IF(I892&lt;0,"ng","")</f>
        <v/>
      </c>
      <c r="W892" s="617"/>
    </row>
    <row r="893" spans="1:23" ht="24" hidden="1" customHeight="1">
      <c r="A893" s="372" t="s">
        <v>4489</v>
      </c>
      <c r="B893" s="413" t="s">
        <v>0</v>
      </c>
      <c r="C893" s="413" t="s">
        <v>914</v>
      </c>
      <c r="D893" s="413" t="s">
        <v>53</v>
      </c>
      <c r="E893" s="414" t="s">
        <v>768</v>
      </c>
      <c r="F893" s="415">
        <v>12</v>
      </c>
      <c r="G893" s="415">
        <f>[5]내역서!F893</f>
        <v>12</v>
      </c>
      <c r="H893" s="415">
        <v>12</v>
      </c>
      <c r="I893" s="415">
        <f>내역서!F897</f>
        <v>0</v>
      </c>
      <c r="J893" s="416">
        <v>26175.599999999999</v>
      </c>
      <c r="K893" s="417">
        <f t="shared" si="1513"/>
        <v>0</v>
      </c>
      <c r="L893" s="416">
        <v>272816.8</v>
      </c>
      <c r="M893" s="417">
        <f t="shared" si="1514"/>
        <v>0</v>
      </c>
      <c r="N893" s="416">
        <v>55207.8</v>
      </c>
      <c r="O893" s="417">
        <f t="shared" si="1515"/>
        <v>0</v>
      </c>
      <c r="P893" s="416">
        <f t="shared" si="1516"/>
        <v>354200.19999999995</v>
      </c>
      <c r="Q893" s="417">
        <f t="shared" si="1503"/>
        <v>0</v>
      </c>
      <c r="R893" s="417">
        <f t="shared" ref="R893" si="1535">I893-I892</f>
        <v>0</v>
      </c>
      <c r="S893" s="417">
        <f t="shared" ref="S893:T893" si="1536">P893-P892</f>
        <v>0</v>
      </c>
      <c r="T893" s="417">
        <f t="shared" si="1536"/>
        <v>0</v>
      </c>
      <c r="U893" s="414"/>
      <c r="V893" s="619" t="str">
        <f t="shared" ref="V893" si="1537">+IF(I893&lt;0,"ng","")</f>
        <v/>
      </c>
      <c r="W893" s="619"/>
    </row>
    <row r="894" spans="1:23" s="401" customFormat="1" ht="24" hidden="1" customHeight="1">
      <c r="A894" s="366" t="s">
        <v>4486</v>
      </c>
      <c r="B894" s="408" t="s">
        <v>0</v>
      </c>
      <c r="C894" s="408" t="s">
        <v>2451</v>
      </c>
      <c r="D894" s="408" t="s">
        <v>54</v>
      </c>
      <c r="E894" s="409" t="s">
        <v>1860</v>
      </c>
      <c r="F894" s="410">
        <v>12</v>
      </c>
      <c r="G894" s="410">
        <f>[5]내역서!F894</f>
        <v>12</v>
      </c>
      <c r="H894" s="410">
        <v>12</v>
      </c>
      <c r="I894" s="410">
        <f>내역서!F898</f>
        <v>0</v>
      </c>
      <c r="J894" s="411">
        <v>2781.4</v>
      </c>
      <c r="K894" s="412">
        <f>INT($I894*J894)</f>
        <v>0</v>
      </c>
      <c r="L894" s="411">
        <v>0</v>
      </c>
      <c r="M894" s="412">
        <f>INT($I894*L894)</f>
        <v>0</v>
      </c>
      <c r="N894" s="411">
        <v>0</v>
      </c>
      <c r="O894" s="412">
        <f>INT($I894*N894)</f>
        <v>0</v>
      </c>
      <c r="P894" s="411">
        <f>+J894+L894+N894</f>
        <v>2781.4</v>
      </c>
      <c r="Q894" s="412">
        <f>K894+M894+O894</f>
        <v>0</v>
      </c>
      <c r="R894" s="412"/>
      <c r="S894" s="412"/>
      <c r="T894" s="412"/>
      <c r="U894" s="409" t="s">
        <v>0</v>
      </c>
      <c r="V894" s="617" t="str">
        <f>+IF(I894&lt;0,"ng","")</f>
        <v/>
      </c>
      <c r="W894" s="617"/>
    </row>
    <row r="895" spans="1:23" ht="24" hidden="1" customHeight="1">
      <c r="A895" s="372" t="s">
        <v>4489</v>
      </c>
      <c r="B895" s="413" t="s">
        <v>0</v>
      </c>
      <c r="C895" s="413" t="s">
        <v>916</v>
      </c>
      <c r="D895" s="413" t="s">
        <v>54</v>
      </c>
      <c r="E895" s="414" t="s">
        <v>729</v>
      </c>
      <c r="F895" s="415">
        <v>12</v>
      </c>
      <c r="G895" s="415">
        <f>[5]내역서!F895</f>
        <v>12</v>
      </c>
      <c r="H895" s="415">
        <v>12</v>
      </c>
      <c r="I895" s="415">
        <f>내역서!F899</f>
        <v>0</v>
      </c>
      <c r="J895" s="416">
        <v>2781.4</v>
      </c>
      <c r="K895" s="417">
        <f t="shared" si="1513"/>
        <v>0</v>
      </c>
      <c r="L895" s="416">
        <v>0</v>
      </c>
      <c r="M895" s="417">
        <f t="shared" si="1514"/>
        <v>0</v>
      </c>
      <c r="N895" s="416">
        <v>0</v>
      </c>
      <c r="O895" s="417">
        <f t="shared" si="1515"/>
        <v>0</v>
      </c>
      <c r="P895" s="416">
        <f t="shared" si="1516"/>
        <v>2781.4</v>
      </c>
      <c r="Q895" s="417">
        <f t="shared" si="1503"/>
        <v>0</v>
      </c>
      <c r="R895" s="417">
        <f t="shared" ref="R895" si="1538">I895-I894</f>
        <v>0</v>
      </c>
      <c r="S895" s="417">
        <f t="shared" ref="S895:T895" si="1539">P895-P894</f>
        <v>0</v>
      </c>
      <c r="T895" s="417">
        <f t="shared" si="1539"/>
        <v>0</v>
      </c>
      <c r="U895" s="414"/>
      <c r="V895" s="619" t="str">
        <f t="shared" ref="V895" si="1540">+IF(I895&lt;0,"ng","")</f>
        <v/>
      </c>
      <c r="W895" s="619"/>
    </row>
    <row r="896" spans="1:23" s="401" customFormat="1" ht="24" hidden="1" customHeight="1">
      <c r="A896" s="366" t="s">
        <v>4496</v>
      </c>
      <c r="B896" s="408" t="s">
        <v>0</v>
      </c>
      <c r="C896" s="408" t="s">
        <v>2453</v>
      </c>
      <c r="D896" s="408" t="s">
        <v>54</v>
      </c>
      <c r="E896" s="409" t="s">
        <v>1860</v>
      </c>
      <c r="F896" s="410">
        <v>24</v>
      </c>
      <c r="G896" s="410">
        <f>[5]내역서!F896</f>
        <v>24</v>
      </c>
      <c r="H896" s="410">
        <v>24</v>
      </c>
      <c r="I896" s="410">
        <f>내역서!F900</f>
        <v>0</v>
      </c>
      <c r="J896" s="411">
        <v>3997.2</v>
      </c>
      <c r="K896" s="412">
        <f>INT($I896*J896)</f>
        <v>0</v>
      </c>
      <c r="L896" s="411">
        <v>7473.6</v>
      </c>
      <c r="M896" s="412">
        <f>INT($I896*L896)</f>
        <v>0</v>
      </c>
      <c r="N896" s="411">
        <v>387.5</v>
      </c>
      <c r="O896" s="412">
        <f>INT($I896*N896)</f>
        <v>0</v>
      </c>
      <c r="P896" s="411">
        <f>+J896+L896+N896</f>
        <v>11858.3</v>
      </c>
      <c r="Q896" s="412">
        <f>K896+M896+O896</f>
        <v>0</v>
      </c>
      <c r="R896" s="412"/>
      <c r="S896" s="412"/>
      <c r="T896" s="412"/>
      <c r="U896" s="409" t="s">
        <v>0</v>
      </c>
      <c r="V896" s="617" t="str">
        <f>+IF(I896&lt;0,"ng","")</f>
        <v/>
      </c>
      <c r="W896" s="617"/>
    </row>
    <row r="897" spans="1:23" ht="24" hidden="1" customHeight="1">
      <c r="A897" s="372" t="s">
        <v>4497</v>
      </c>
      <c r="B897" s="413" t="s">
        <v>0</v>
      </c>
      <c r="C897" s="413" t="s">
        <v>917</v>
      </c>
      <c r="D897" s="413" t="s">
        <v>54</v>
      </c>
      <c r="E897" s="414" t="s">
        <v>729</v>
      </c>
      <c r="F897" s="415">
        <v>24</v>
      </c>
      <c r="G897" s="415">
        <f>[5]내역서!F897</f>
        <v>24</v>
      </c>
      <c r="H897" s="415">
        <v>24</v>
      </c>
      <c r="I897" s="415">
        <f>내역서!F901</f>
        <v>0</v>
      </c>
      <c r="J897" s="416">
        <v>3997.2</v>
      </c>
      <c r="K897" s="417">
        <f t="shared" si="1513"/>
        <v>0</v>
      </c>
      <c r="L897" s="416">
        <v>7473.6</v>
      </c>
      <c r="M897" s="417">
        <f t="shared" si="1514"/>
        <v>0</v>
      </c>
      <c r="N897" s="416">
        <v>387.5</v>
      </c>
      <c r="O897" s="417">
        <f t="shared" si="1515"/>
        <v>0</v>
      </c>
      <c r="P897" s="416">
        <f t="shared" si="1516"/>
        <v>11858.3</v>
      </c>
      <c r="Q897" s="417">
        <f t="shared" si="1503"/>
        <v>0</v>
      </c>
      <c r="R897" s="417">
        <f t="shared" ref="R897" si="1541">I897-I896</f>
        <v>0</v>
      </c>
      <c r="S897" s="417">
        <f t="shared" ref="S897:T897" si="1542">P897-P896</f>
        <v>0</v>
      </c>
      <c r="T897" s="417">
        <f t="shared" si="1542"/>
        <v>0</v>
      </c>
      <c r="U897" s="414"/>
      <c r="V897" s="619" t="str">
        <f t="shared" ref="V897" si="1543">+IF(I897&lt;0,"ng","")</f>
        <v/>
      </c>
      <c r="W897" s="619"/>
    </row>
    <row r="898" spans="1:23" s="401" customFormat="1" ht="24" hidden="1" customHeight="1">
      <c r="A898" s="366" t="s">
        <v>4479</v>
      </c>
      <c r="B898" s="408" t="s">
        <v>0</v>
      </c>
      <c r="C898" s="408" t="s">
        <v>2460</v>
      </c>
      <c r="D898" s="408" t="s">
        <v>2461</v>
      </c>
      <c r="E898" s="409" t="s">
        <v>1860</v>
      </c>
      <c r="F898" s="410">
        <v>84</v>
      </c>
      <c r="G898" s="410">
        <f>[5]내역서!F898</f>
        <v>84</v>
      </c>
      <c r="H898" s="410">
        <v>84</v>
      </c>
      <c r="I898" s="410">
        <f>내역서!F902</f>
        <v>0</v>
      </c>
      <c r="J898" s="411">
        <v>2613.9</v>
      </c>
      <c r="K898" s="412">
        <f>INT($I898*J898)</f>
        <v>0</v>
      </c>
      <c r="L898" s="411">
        <v>4960</v>
      </c>
      <c r="M898" s="412">
        <f>INT($I898*L898)</f>
        <v>0</v>
      </c>
      <c r="N898" s="411">
        <v>253.3</v>
      </c>
      <c r="O898" s="412">
        <f>INT($I898*N898)</f>
        <v>0</v>
      </c>
      <c r="P898" s="411">
        <f>+J898+L898+N898</f>
        <v>7827.2</v>
      </c>
      <c r="Q898" s="412">
        <f>K898+M898+O898</f>
        <v>0</v>
      </c>
      <c r="R898" s="412"/>
      <c r="S898" s="412"/>
      <c r="T898" s="412"/>
      <c r="U898" s="409" t="s">
        <v>0</v>
      </c>
      <c r="V898" s="617" t="str">
        <f>+IF(I898&lt;0,"ng","")</f>
        <v/>
      </c>
      <c r="W898" s="617"/>
    </row>
    <row r="899" spans="1:23" ht="24" hidden="1" customHeight="1">
      <c r="A899" s="372" t="s">
        <v>4488</v>
      </c>
      <c r="B899" s="413" t="s">
        <v>0</v>
      </c>
      <c r="C899" s="413" t="s">
        <v>924</v>
      </c>
      <c r="D899" s="413" t="s">
        <v>925</v>
      </c>
      <c r="E899" s="414" t="s">
        <v>729</v>
      </c>
      <c r="F899" s="415">
        <v>84</v>
      </c>
      <c r="G899" s="415">
        <f>[5]내역서!F899</f>
        <v>84</v>
      </c>
      <c r="H899" s="415">
        <v>84</v>
      </c>
      <c r="I899" s="415">
        <f>내역서!F903</f>
        <v>0</v>
      </c>
      <c r="J899" s="416">
        <v>2613.9</v>
      </c>
      <c r="K899" s="417">
        <f t="shared" si="1513"/>
        <v>0</v>
      </c>
      <c r="L899" s="416">
        <v>4960</v>
      </c>
      <c r="M899" s="417">
        <f t="shared" si="1514"/>
        <v>0</v>
      </c>
      <c r="N899" s="416">
        <v>253.3</v>
      </c>
      <c r="O899" s="417">
        <f t="shared" si="1515"/>
        <v>0</v>
      </c>
      <c r="P899" s="416">
        <f t="shared" si="1516"/>
        <v>7827.2</v>
      </c>
      <c r="Q899" s="417">
        <f t="shared" si="1503"/>
        <v>0</v>
      </c>
      <c r="R899" s="417">
        <f t="shared" ref="R899" si="1544">I899-I898</f>
        <v>0</v>
      </c>
      <c r="S899" s="417">
        <f t="shared" ref="S899:T899" si="1545">P899-P898</f>
        <v>0</v>
      </c>
      <c r="T899" s="417">
        <f t="shared" si="1545"/>
        <v>0</v>
      </c>
      <c r="U899" s="414"/>
      <c r="V899" s="619" t="str">
        <f t="shared" ref="V899" si="1546">+IF(I899&lt;0,"ng","")</f>
        <v/>
      </c>
      <c r="W899" s="619"/>
    </row>
    <row r="900" spans="1:23" s="401" customFormat="1" ht="24" hidden="1" customHeight="1">
      <c r="A900" s="366" t="s">
        <v>4486</v>
      </c>
      <c r="B900" s="408" t="s">
        <v>0</v>
      </c>
      <c r="C900" s="408" t="s">
        <v>2454</v>
      </c>
      <c r="D900" s="408" t="s">
        <v>52</v>
      </c>
      <c r="E900" s="409" t="s">
        <v>2235</v>
      </c>
      <c r="F900" s="410">
        <v>18</v>
      </c>
      <c r="G900" s="410">
        <f>[5]내역서!F900</f>
        <v>18</v>
      </c>
      <c r="H900" s="410">
        <v>18</v>
      </c>
      <c r="I900" s="410">
        <f>내역서!F904</f>
        <v>0</v>
      </c>
      <c r="J900" s="411">
        <v>18958.2</v>
      </c>
      <c r="K900" s="412">
        <f>INT($I900*J900)</f>
        <v>0</v>
      </c>
      <c r="L900" s="411">
        <v>204486.39999999999</v>
      </c>
      <c r="M900" s="412">
        <f>INT($I900*L900)</f>
        <v>0</v>
      </c>
      <c r="N900" s="411">
        <v>37956.699999999997</v>
      </c>
      <c r="O900" s="412">
        <f>INT($I900*N900)</f>
        <v>0</v>
      </c>
      <c r="P900" s="411">
        <f>+J900+L900+N900</f>
        <v>261401.3</v>
      </c>
      <c r="Q900" s="412">
        <f>K900+M900+O900</f>
        <v>0</v>
      </c>
      <c r="R900" s="412"/>
      <c r="S900" s="412"/>
      <c r="T900" s="412"/>
      <c r="U900" s="409" t="s">
        <v>0</v>
      </c>
      <c r="V900" s="617" t="str">
        <f>+IF(I900&lt;0,"ng","")</f>
        <v/>
      </c>
      <c r="W900" s="617"/>
    </row>
    <row r="901" spans="1:23" ht="24" hidden="1" customHeight="1">
      <c r="A901" s="372" t="s">
        <v>4488</v>
      </c>
      <c r="B901" s="413" t="s">
        <v>0</v>
      </c>
      <c r="C901" s="413" t="s">
        <v>918</v>
      </c>
      <c r="D901" s="413" t="s">
        <v>52</v>
      </c>
      <c r="E901" s="414" t="s">
        <v>768</v>
      </c>
      <c r="F901" s="415">
        <v>18</v>
      </c>
      <c r="G901" s="415">
        <f>[5]내역서!F901</f>
        <v>18</v>
      </c>
      <c r="H901" s="415">
        <v>18</v>
      </c>
      <c r="I901" s="415">
        <f>내역서!F905</f>
        <v>0</v>
      </c>
      <c r="J901" s="416">
        <v>18958.2</v>
      </c>
      <c r="K901" s="417">
        <f t="shared" si="1513"/>
        <v>0</v>
      </c>
      <c r="L901" s="416">
        <v>204486.39999999999</v>
      </c>
      <c r="M901" s="417">
        <f t="shared" si="1514"/>
        <v>0</v>
      </c>
      <c r="N901" s="416">
        <v>37956.699999999997</v>
      </c>
      <c r="O901" s="417">
        <f t="shared" si="1515"/>
        <v>0</v>
      </c>
      <c r="P901" s="416">
        <f t="shared" si="1516"/>
        <v>261401.3</v>
      </c>
      <c r="Q901" s="417">
        <f t="shared" si="1503"/>
        <v>0</v>
      </c>
      <c r="R901" s="417">
        <f t="shared" ref="R901" si="1547">I901-I900</f>
        <v>0</v>
      </c>
      <c r="S901" s="417">
        <f t="shared" ref="S901:T901" si="1548">P901-P900</f>
        <v>0</v>
      </c>
      <c r="T901" s="417">
        <f t="shared" si="1548"/>
        <v>0</v>
      </c>
      <c r="U901" s="414"/>
      <c r="V901" s="619" t="str">
        <f t="shared" ref="V901" si="1549">+IF(I901&lt;0,"ng","")</f>
        <v/>
      </c>
      <c r="W901" s="619"/>
    </row>
    <row r="902" spans="1:23" s="401" customFormat="1" ht="24" hidden="1" customHeight="1">
      <c r="A902" s="366" t="s">
        <v>4407</v>
      </c>
      <c r="B902" s="408" t="s">
        <v>0</v>
      </c>
      <c r="C902" s="408" t="s">
        <v>2456</v>
      </c>
      <c r="D902" s="408" t="s">
        <v>54</v>
      </c>
      <c r="E902" s="409" t="s">
        <v>1860</v>
      </c>
      <c r="F902" s="410">
        <v>18</v>
      </c>
      <c r="G902" s="410">
        <f>[5]내역서!F902</f>
        <v>18</v>
      </c>
      <c r="H902" s="410">
        <v>18</v>
      </c>
      <c r="I902" s="410">
        <f>내역서!F906</f>
        <v>0</v>
      </c>
      <c r="J902" s="411">
        <v>12002.5</v>
      </c>
      <c r="K902" s="412">
        <f>INT($I902*J902)</f>
        <v>0</v>
      </c>
      <c r="L902" s="411">
        <v>14947.2</v>
      </c>
      <c r="M902" s="412">
        <f>INT($I902*L902)</f>
        <v>0</v>
      </c>
      <c r="N902" s="411">
        <v>741.2</v>
      </c>
      <c r="O902" s="412">
        <f>INT($I902*N902)</f>
        <v>0</v>
      </c>
      <c r="P902" s="411">
        <f>+J902+L902+N902</f>
        <v>27690.9</v>
      </c>
      <c r="Q902" s="412">
        <f>K902+M902+O902</f>
        <v>0</v>
      </c>
      <c r="R902" s="412"/>
      <c r="S902" s="412"/>
      <c r="T902" s="412"/>
      <c r="U902" s="409" t="s">
        <v>0</v>
      </c>
      <c r="V902" s="617" t="str">
        <f>+IF(I902&lt;0,"ng","")</f>
        <v/>
      </c>
      <c r="W902" s="617"/>
    </row>
    <row r="903" spans="1:23" ht="24" hidden="1" customHeight="1">
      <c r="A903" s="372" t="s">
        <v>4498</v>
      </c>
      <c r="B903" s="413" t="s">
        <v>0</v>
      </c>
      <c r="C903" s="413" t="s">
        <v>920</v>
      </c>
      <c r="D903" s="413" t="s">
        <v>54</v>
      </c>
      <c r="E903" s="414" t="s">
        <v>729</v>
      </c>
      <c r="F903" s="415">
        <v>18</v>
      </c>
      <c r="G903" s="415">
        <f>[5]내역서!F903</f>
        <v>18</v>
      </c>
      <c r="H903" s="415">
        <v>18</v>
      </c>
      <c r="I903" s="415">
        <f>내역서!F907</f>
        <v>0</v>
      </c>
      <c r="J903" s="416">
        <v>12002.5</v>
      </c>
      <c r="K903" s="417">
        <f t="shared" si="1513"/>
        <v>0</v>
      </c>
      <c r="L903" s="416">
        <v>14947.2</v>
      </c>
      <c r="M903" s="417">
        <f t="shared" si="1514"/>
        <v>0</v>
      </c>
      <c r="N903" s="416">
        <v>741.2</v>
      </c>
      <c r="O903" s="417">
        <f t="shared" si="1515"/>
        <v>0</v>
      </c>
      <c r="P903" s="416">
        <f t="shared" si="1516"/>
        <v>27690.9</v>
      </c>
      <c r="Q903" s="417">
        <f t="shared" si="1503"/>
        <v>0</v>
      </c>
      <c r="R903" s="417">
        <f t="shared" ref="R903" si="1550">I903-I902</f>
        <v>0</v>
      </c>
      <c r="S903" s="417">
        <f t="shared" ref="S903:T903" si="1551">P903-P902</f>
        <v>0</v>
      </c>
      <c r="T903" s="417">
        <f t="shared" si="1551"/>
        <v>0</v>
      </c>
      <c r="U903" s="414"/>
      <c r="V903" s="619" t="str">
        <f t="shared" ref="V903" si="1552">+IF(I903&lt;0,"ng","")</f>
        <v/>
      </c>
      <c r="W903" s="619"/>
    </row>
    <row r="904" spans="1:23" s="401" customFormat="1" ht="24" hidden="1" customHeight="1">
      <c r="A904" s="366" t="s">
        <v>4499</v>
      </c>
      <c r="B904" s="408" t="s">
        <v>0</v>
      </c>
      <c r="C904" s="408" t="s">
        <v>2455</v>
      </c>
      <c r="D904" s="408" t="s">
        <v>54</v>
      </c>
      <c r="E904" s="409" t="s">
        <v>1860</v>
      </c>
      <c r="F904" s="410">
        <v>36</v>
      </c>
      <c r="G904" s="410">
        <f>[5]내역서!F904</f>
        <v>36</v>
      </c>
      <c r="H904" s="410">
        <v>36</v>
      </c>
      <c r="I904" s="410">
        <f>내역서!F908</f>
        <v>0</v>
      </c>
      <c r="J904" s="411">
        <v>9376.7000000000007</v>
      </c>
      <c r="K904" s="412">
        <f>INT($I904*J904)</f>
        <v>0</v>
      </c>
      <c r="L904" s="411">
        <v>14947.2</v>
      </c>
      <c r="M904" s="412">
        <f>INT($I904*L904)</f>
        <v>0</v>
      </c>
      <c r="N904" s="411">
        <v>760.5</v>
      </c>
      <c r="O904" s="412">
        <f>INT($I904*N904)</f>
        <v>0</v>
      </c>
      <c r="P904" s="411">
        <f>+J904+L904+N904</f>
        <v>25084.400000000001</v>
      </c>
      <c r="Q904" s="412">
        <f>K904+M904+O904</f>
        <v>0</v>
      </c>
      <c r="R904" s="412"/>
      <c r="S904" s="412"/>
      <c r="T904" s="412"/>
      <c r="U904" s="409" t="s">
        <v>0</v>
      </c>
      <c r="V904" s="617" t="str">
        <f>+IF(I904&lt;0,"ng","")</f>
        <v/>
      </c>
      <c r="W904" s="617"/>
    </row>
    <row r="905" spans="1:23" ht="24" hidden="1" customHeight="1">
      <c r="A905" s="372" t="s">
        <v>4488</v>
      </c>
      <c r="B905" s="413" t="s">
        <v>0</v>
      </c>
      <c r="C905" s="413" t="s">
        <v>919</v>
      </c>
      <c r="D905" s="413" t="s">
        <v>54</v>
      </c>
      <c r="E905" s="414" t="s">
        <v>729</v>
      </c>
      <c r="F905" s="415">
        <v>36</v>
      </c>
      <c r="G905" s="415">
        <f>[5]내역서!F905</f>
        <v>36</v>
      </c>
      <c r="H905" s="415">
        <v>36</v>
      </c>
      <c r="I905" s="415">
        <f>내역서!F909</f>
        <v>0</v>
      </c>
      <c r="J905" s="416">
        <v>9376.7000000000007</v>
      </c>
      <c r="K905" s="417">
        <f t="shared" si="1513"/>
        <v>0</v>
      </c>
      <c r="L905" s="416">
        <v>14947.2</v>
      </c>
      <c r="M905" s="417">
        <f t="shared" si="1514"/>
        <v>0</v>
      </c>
      <c r="N905" s="416">
        <v>760.5</v>
      </c>
      <c r="O905" s="417">
        <f t="shared" si="1515"/>
        <v>0</v>
      </c>
      <c r="P905" s="416">
        <f t="shared" si="1516"/>
        <v>25084.400000000001</v>
      </c>
      <c r="Q905" s="417">
        <f t="shared" si="1503"/>
        <v>0</v>
      </c>
      <c r="R905" s="417">
        <f t="shared" ref="R905" si="1553">I905-I904</f>
        <v>0</v>
      </c>
      <c r="S905" s="417">
        <f t="shared" ref="S905:T905" si="1554">P905-P904</f>
        <v>0</v>
      </c>
      <c r="T905" s="417">
        <f t="shared" si="1554"/>
        <v>0</v>
      </c>
      <c r="U905" s="414"/>
      <c r="V905" s="619" t="str">
        <f t="shared" ref="V905" si="1555">+IF(I905&lt;0,"ng","")</f>
        <v/>
      </c>
      <c r="W905" s="619"/>
    </row>
    <row r="906" spans="1:23" s="401" customFormat="1" ht="24" hidden="1" customHeight="1">
      <c r="A906" s="366" t="s">
        <v>2055</v>
      </c>
      <c r="B906" s="408" t="s">
        <v>0</v>
      </c>
      <c r="C906" s="408" t="s">
        <v>2457</v>
      </c>
      <c r="D906" s="408" t="s">
        <v>2450</v>
      </c>
      <c r="E906" s="409" t="s">
        <v>2235</v>
      </c>
      <c r="F906" s="410">
        <v>48</v>
      </c>
      <c r="G906" s="410">
        <f>[5]내역서!F906</f>
        <v>48</v>
      </c>
      <c r="H906" s="410">
        <v>48</v>
      </c>
      <c r="I906" s="410">
        <f>내역서!F910</f>
        <v>0</v>
      </c>
      <c r="J906" s="411">
        <v>16889.900000000001</v>
      </c>
      <c r="K906" s="412">
        <f>INT($I906*J906)</f>
        <v>0</v>
      </c>
      <c r="L906" s="411">
        <v>186981.6</v>
      </c>
      <c r="M906" s="412">
        <f>INT($I906*L906)</f>
        <v>0</v>
      </c>
      <c r="N906" s="411">
        <v>32248.2</v>
      </c>
      <c r="O906" s="412">
        <f>INT($I906*N906)</f>
        <v>0</v>
      </c>
      <c r="P906" s="411">
        <f>+J906+L906+N906</f>
        <v>236119.7</v>
      </c>
      <c r="Q906" s="412">
        <f>K906+M906+O906</f>
        <v>0</v>
      </c>
      <c r="R906" s="412"/>
      <c r="S906" s="412"/>
      <c r="T906" s="412"/>
      <c r="U906" s="409" t="s">
        <v>0</v>
      </c>
      <c r="V906" s="617" t="str">
        <f>+IF(I906&lt;0,"ng","")</f>
        <v/>
      </c>
      <c r="W906" s="617"/>
    </row>
    <row r="907" spans="1:23" ht="24" hidden="1" customHeight="1">
      <c r="A907" s="372" t="s">
        <v>4500</v>
      </c>
      <c r="B907" s="413" t="s">
        <v>0</v>
      </c>
      <c r="C907" s="413" t="s">
        <v>921</v>
      </c>
      <c r="D907" s="413" t="s">
        <v>915</v>
      </c>
      <c r="E907" s="414" t="s">
        <v>768</v>
      </c>
      <c r="F907" s="415">
        <v>48</v>
      </c>
      <c r="G907" s="415">
        <f>[5]내역서!F907</f>
        <v>48</v>
      </c>
      <c r="H907" s="415">
        <v>48</v>
      </c>
      <c r="I907" s="415">
        <f>내역서!F911</f>
        <v>0</v>
      </c>
      <c r="J907" s="416">
        <v>16889.900000000001</v>
      </c>
      <c r="K907" s="417">
        <f t="shared" si="1513"/>
        <v>0</v>
      </c>
      <c r="L907" s="416">
        <v>186981.6</v>
      </c>
      <c r="M907" s="417">
        <f t="shared" si="1514"/>
        <v>0</v>
      </c>
      <c r="N907" s="416">
        <v>32248.2</v>
      </c>
      <c r="O907" s="417">
        <f t="shared" si="1515"/>
        <v>0</v>
      </c>
      <c r="P907" s="416">
        <f t="shared" si="1516"/>
        <v>236119.7</v>
      </c>
      <c r="Q907" s="417">
        <f t="shared" si="1503"/>
        <v>0</v>
      </c>
      <c r="R907" s="417">
        <f t="shared" ref="R907" si="1556">I907-I906</f>
        <v>0</v>
      </c>
      <c r="S907" s="417">
        <f t="shared" ref="S907:T907" si="1557">P907-P906</f>
        <v>0</v>
      </c>
      <c r="T907" s="417">
        <f t="shared" si="1557"/>
        <v>0</v>
      </c>
      <c r="U907" s="414"/>
      <c r="V907" s="619" t="str">
        <f t="shared" ref="V907" si="1558">+IF(I907&lt;0,"ng","")</f>
        <v/>
      </c>
      <c r="W907" s="619"/>
    </row>
    <row r="908" spans="1:23" s="401" customFormat="1" ht="24" hidden="1" customHeight="1">
      <c r="A908" s="366" t="s">
        <v>2055</v>
      </c>
      <c r="B908" s="408" t="s">
        <v>0</v>
      </c>
      <c r="C908" s="408" t="s">
        <v>2453</v>
      </c>
      <c r="D908" s="408" t="s">
        <v>54</v>
      </c>
      <c r="E908" s="409" t="s">
        <v>1860</v>
      </c>
      <c r="F908" s="410">
        <v>48</v>
      </c>
      <c r="G908" s="410">
        <f>[5]내역서!F908</f>
        <v>48</v>
      </c>
      <c r="H908" s="410">
        <v>48</v>
      </c>
      <c r="I908" s="410">
        <f>내역서!F912</f>
        <v>0</v>
      </c>
      <c r="J908" s="411">
        <v>3997.2</v>
      </c>
      <c r="K908" s="412">
        <f>INT($I908*J908)</f>
        <v>0</v>
      </c>
      <c r="L908" s="411">
        <v>7473.6</v>
      </c>
      <c r="M908" s="412">
        <f>INT($I908*L908)</f>
        <v>0</v>
      </c>
      <c r="N908" s="411">
        <v>387.5</v>
      </c>
      <c r="O908" s="412">
        <f>INT($I908*N908)</f>
        <v>0</v>
      </c>
      <c r="P908" s="411">
        <f>+J908+L908+N908</f>
        <v>11858.3</v>
      </c>
      <c r="Q908" s="412">
        <f>K908+M908+O908</f>
        <v>0</v>
      </c>
      <c r="R908" s="412"/>
      <c r="S908" s="412"/>
      <c r="T908" s="412"/>
      <c r="U908" s="409" t="s">
        <v>0</v>
      </c>
      <c r="V908" s="617" t="str">
        <f>+IF(I908&lt;0,"ng","")</f>
        <v/>
      </c>
      <c r="W908" s="617"/>
    </row>
    <row r="909" spans="1:23" ht="24" hidden="1" customHeight="1">
      <c r="A909" s="372" t="s">
        <v>4501</v>
      </c>
      <c r="B909" s="413" t="s">
        <v>0</v>
      </c>
      <c r="C909" s="413" t="s">
        <v>917</v>
      </c>
      <c r="D909" s="413" t="s">
        <v>54</v>
      </c>
      <c r="E909" s="414" t="s">
        <v>729</v>
      </c>
      <c r="F909" s="415">
        <v>48</v>
      </c>
      <c r="G909" s="415">
        <f>[5]내역서!F909</f>
        <v>48</v>
      </c>
      <c r="H909" s="415">
        <v>48</v>
      </c>
      <c r="I909" s="415">
        <f>내역서!F913</f>
        <v>0</v>
      </c>
      <c r="J909" s="416">
        <v>3997.2</v>
      </c>
      <c r="K909" s="417">
        <f t="shared" si="1513"/>
        <v>0</v>
      </c>
      <c r="L909" s="416">
        <v>7473.6</v>
      </c>
      <c r="M909" s="417">
        <f t="shared" si="1514"/>
        <v>0</v>
      </c>
      <c r="N909" s="416">
        <v>387.5</v>
      </c>
      <c r="O909" s="417">
        <f t="shared" si="1515"/>
        <v>0</v>
      </c>
      <c r="P909" s="416">
        <f t="shared" si="1516"/>
        <v>11858.3</v>
      </c>
      <c r="Q909" s="417">
        <f t="shared" si="1503"/>
        <v>0</v>
      </c>
      <c r="R909" s="417">
        <f t="shared" ref="R909" si="1559">I909-I908</f>
        <v>0</v>
      </c>
      <c r="S909" s="417">
        <f t="shared" ref="S909:T909" si="1560">P909-P908</f>
        <v>0</v>
      </c>
      <c r="T909" s="417">
        <f t="shared" si="1560"/>
        <v>0</v>
      </c>
      <c r="U909" s="414"/>
      <c r="V909" s="619" t="str">
        <f t="shared" ref="V909" si="1561">+IF(I909&lt;0,"ng","")</f>
        <v/>
      </c>
      <c r="W909" s="619"/>
    </row>
    <row r="910" spans="1:23" s="460" customFormat="1" ht="24" hidden="1" customHeight="1">
      <c r="A910" s="366" t="s">
        <v>4502</v>
      </c>
      <c r="B910" s="408" t="s">
        <v>0</v>
      </c>
      <c r="C910" s="408" t="s">
        <v>2462</v>
      </c>
      <c r="D910" s="408" t="s">
        <v>2498</v>
      </c>
      <c r="E910" s="409" t="s">
        <v>1860</v>
      </c>
      <c r="F910" s="410">
        <v>48</v>
      </c>
      <c r="G910" s="410">
        <f>[5]내역서!F910</f>
        <v>48</v>
      </c>
      <c r="H910" s="410">
        <v>48</v>
      </c>
      <c r="I910" s="410">
        <f>내역서!F914</f>
        <v>0</v>
      </c>
      <c r="J910" s="411">
        <v>11369.9</v>
      </c>
      <c r="K910" s="412">
        <f>INT($I910*J910)</f>
        <v>0</v>
      </c>
      <c r="L910" s="411">
        <v>0</v>
      </c>
      <c r="M910" s="412">
        <f>INT($I910*L910)</f>
        <v>0</v>
      </c>
      <c r="N910" s="411">
        <v>0</v>
      </c>
      <c r="O910" s="412">
        <f>INT($I910*N910)</f>
        <v>0</v>
      </c>
      <c r="P910" s="411">
        <f>+J910+L910+N910</f>
        <v>11369.9</v>
      </c>
      <c r="Q910" s="412">
        <f>K910+M910+O910</f>
        <v>0</v>
      </c>
      <c r="R910" s="412"/>
      <c r="S910" s="412"/>
      <c r="T910" s="412"/>
      <c r="U910" s="409" t="s">
        <v>0</v>
      </c>
      <c r="V910" s="617" t="str">
        <f>+IF(I910&lt;0,"ng","")</f>
        <v/>
      </c>
      <c r="W910" s="617"/>
    </row>
    <row r="911" spans="1:23" s="73" customFormat="1" ht="24" hidden="1" customHeight="1">
      <c r="A911" s="372" t="s">
        <v>2072</v>
      </c>
      <c r="B911" s="413" t="s">
        <v>0</v>
      </c>
      <c r="C911" s="413" t="s">
        <v>926</v>
      </c>
      <c r="D911" s="413" t="s">
        <v>950</v>
      </c>
      <c r="E911" s="414" t="s">
        <v>729</v>
      </c>
      <c r="F911" s="415">
        <v>48</v>
      </c>
      <c r="G911" s="415">
        <f>[5]내역서!F911</f>
        <v>48</v>
      </c>
      <c r="H911" s="415">
        <v>48</v>
      </c>
      <c r="I911" s="415">
        <f>내역서!F915</f>
        <v>0</v>
      </c>
      <c r="J911" s="416">
        <v>11369.9</v>
      </c>
      <c r="K911" s="417">
        <f t="shared" si="1513"/>
        <v>0</v>
      </c>
      <c r="L911" s="416">
        <v>0</v>
      </c>
      <c r="M911" s="417">
        <f t="shared" si="1514"/>
        <v>0</v>
      </c>
      <c r="N911" s="416">
        <v>0</v>
      </c>
      <c r="O911" s="417">
        <f t="shared" si="1515"/>
        <v>0</v>
      </c>
      <c r="P911" s="416">
        <f t="shared" si="1516"/>
        <v>11369.9</v>
      </c>
      <c r="Q911" s="417">
        <f t="shared" si="1503"/>
        <v>0</v>
      </c>
      <c r="R911" s="417">
        <f t="shared" ref="R911" si="1562">I911-I910</f>
        <v>0</v>
      </c>
      <c r="S911" s="417">
        <f t="shared" ref="S911:T911" si="1563">P911-P910</f>
        <v>0</v>
      </c>
      <c r="T911" s="417">
        <f t="shared" si="1563"/>
        <v>0</v>
      </c>
      <c r="U911" s="414"/>
      <c r="V911" s="619" t="str">
        <f t="shared" ref="V911" si="1564">+IF(I911&lt;0,"ng","")</f>
        <v/>
      </c>
      <c r="W911" s="619"/>
    </row>
    <row r="912" spans="1:23" s="401" customFormat="1" ht="24" hidden="1" customHeight="1">
      <c r="A912" s="366" t="s">
        <v>4407</v>
      </c>
      <c r="B912" s="408" t="s">
        <v>0</v>
      </c>
      <c r="C912" s="408" t="s">
        <v>2458</v>
      </c>
      <c r="D912" s="408" t="s">
        <v>54</v>
      </c>
      <c r="E912" s="409" t="s">
        <v>1860</v>
      </c>
      <c r="F912" s="410">
        <v>96</v>
      </c>
      <c r="G912" s="410">
        <f>[5]내역서!F912</f>
        <v>96</v>
      </c>
      <c r="H912" s="410">
        <v>96</v>
      </c>
      <c r="I912" s="410">
        <f>내역서!F916</f>
        <v>0</v>
      </c>
      <c r="J912" s="411">
        <v>16155</v>
      </c>
      <c r="K912" s="412">
        <f>INT($I912*J912)</f>
        <v>0</v>
      </c>
      <c r="L912" s="411">
        <v>20867.2</v>
      </c>
      <c r="M912" s="412">
        <f>INT($I912*L912)</f>
        <v>0</v>
      </c>
      <c r="N912" s="411">
        <v>1071.2</v>
      </c>
      <c r="O912" s="412">
        <f>INT($I912*N912)</f>
        <v>0</v>
      </c>
      <c r="P912" s="411">
        <f>+J912+L912+N912</f>
        <v>38093.399999999994</v>
      </c>
      <c r="Q912" s="412">
        <f>K912+M912+O912</f>
        <v>0</v>
      </c>
      <c r="R912" s="412"/>
      <c r="S912" s="412"/>
      <c r="T912" s="412"/>
      <c r="U912" s="409" t="s">
        <v>0</v>
      </c>
      <c r="V912" s="617" t="str">
        <f>+IF(I912&lt;0,"ng","")</f>
        <v/>
      </c>
      <c r="W912" s="617"/>
    </row>
    <row r="913" spans="1:23" ht="24" hidden="1" customHeight="1">
      <c r="A913" s="372" t="s">
        <v>2072</v>
      </c>
      <c r="B913" s="413" t="s">
        <v>0</v>
      </c>
      <c r="C913" s="413" t="s">
        <v>922</v>
      </c>
      <c r="D913" s="413" t="s">
        <v>54</v>
      </c>
      <c r="E913" s="414" t="s">
        <v>729</v>
      </c>
      <c r="F913" s="415">
        <v>96</v>
      </c>
      <c r="G913" s="415">
        <f>[5]내역서!F913</f>
        <v>96</v>
      </c>
      <c r="H913" s="415">
        <v>96</v>
      </c>
      <c r="I913" s="415">
        <f>내역서!F917</f>
        <v>0</v>
      </c>
      <c r="J913" s="416">
        <v>16155</v>
      </c>
      <c r="K913" s="417">
        <f t="shared" si="1513"/>
        <v>0</v>
      </c>
      <c r="L913" s="416">
        <v>20867.2</v>
      </c>
      <c r="M913" s="417">
        <f t="shared" si="1514"/>
        <v>0</v>
      </c>
      <c r="N913" s="416">
        <v>1071.2</v>
      </c>
      <c r="O913" s="417">
        <f t="shared" si="1515"/>
        <v>0</v>
      </c>
      <c r="P913" s="416">
        <f t="shared" si="1516"/>
        <v>38093.399999999994</v>
      </c>
      <c r="Q913" s="417">
        <f t="shared" si="1503"/>
        <v>0</v>
      </c>
      <c r="R913" s="417">
        <f t="shared" ref="R913" si="1565">I913-I912</f>
        <v>0</v>
      </c>
      <c r="S913" s="417">
        <f t="shared" ref="S913:T913" si="1566">P913-P912</f>
        <v>0</v>
      </c>
      <c r="T913" s="417">
        <f t="shared" si="1566"/>
        <v>0</v>
      </c>
      <c r="U913" s="414"/>
      <c r="V913" s="619" t="str">
        <f t="shared" ref="V913" si="1567">+IF(I913&lt;0,"ng","")</f>
        <v/>
      </c>
      <c r="W913" s="619"/>
    </row>
    <row r="914" spans="1:23" s="401" customFormat="1" ht="24" hidden="1" customHeight="1">
      <c r="A914" s="366" t="s">
        <v>2055</v>
      </c>
      <c r="B914" s="408" t="s">
        <v>0</v>
      </c>
      <c r="C914" s="408" t="s">
        <v>2469</v>
      </c>
      <c r="D914" s="408" t="s">
        <v>2499</v>
      </c>
      <c r="E914" s="409" t="s">
        <v>56</v>
      </c>
      <c r="F914" s="410">
        <v>79.313999999999993</v>
      </c>
      <c r="G914" s="410">
        <f>[5]내역서!F914</f>
        <v>79.313999999999993</v>
      </c>
      <c r="H914" s="410">
        <v>79.313999999999993</v>
      </c>
      <c r="I914" s="410">
        <f>내역서!F918</f>
        <v>0</v>
      </c>
      <c r="J914" s="411">
        <v>178300.4</v>
      </c>
      <c r="K914" s="412">
        <f>INT($I914*J914)</f>
        <v>0</v>
      </c>
      <c r="L914" s="411">
        <v>0</v>
      </c>
      <c r="M914" s="412">
        <f>INT($I914*L914)</f>
        <v>0</v>
      </c>
      <c r="N914" s="411">
        <v>0</v>
      </c>
      <c r="O914" s="412">
        <f>INT($I914*N914)</f>
        <v>0</v>
      </c>
      <c r="P914" s="411">
        <f>+J914+L914+N914</f>
        <v>178300.4</v>
      </c>
      <c r="Q914" s="412">
        <f>K914+M914+O914</f>
        <v>0</v>
      </c>
      <c r="R914" s="412"/>
      <c r="S914" s="412"/>
      <c r="T914" s="412"/>
      <c r="U914" s="409" t="s">
        <v>0</v>
      </c>
      <c r="V914" s="617" t="str">
        <f>+IF(I914&lt;0,"ng","")</f>
        <v/>
      </c>
      <c r="W914" s="617"/>
    </row>
    <row r="915" spans="1:23" ht="24" hidden="1" customHeight="1">
      <c r="A915" s="372" t="s">
        <v>4489</v>
      </c>
      <c r="B915" s="413" t="s">
        <v>0</v>
      </c>
      <c r="C915" s="413" t="s">
        <v>933</v>
      </c>
      <c r="D915" s="413" t="s">
        <v>951</v>
      </c>
      <c r="E915" s="414" t="s">
        <v>56</v>
      </c>
      <c r="F915" s="415">
        <v>79.313999999999993</v>
      </c>
      <c r="G915" s="415">
        <f>[5]내역서!F915</f>
        <v>79.313999999999993</v>
      </c>
      <c r="H915" s="415">
        <v>79.313999999999993</v>
      </c>
      <c r="I915" s="415">
        <f>내역서!F919</f>
        <v>0</v>
      </c>
      <c r="J915" s="416">
        <v>178300.4</v>
      </c>
      <c r="K915" s="417">
        <f t="shared" si="1513"/>
        <v>0</v>
      </c>
      <c r="L915" s="416">
        <v>0</v>
      </c>
      <c r="M915" s="417">
        <f t="shared" si="1514"/>
        <v>0</v>
      </c>
      <c r="N915" s="416">
        <v>0</v>
      </c>
      <c r="O915" s="417">
        <f t="shared" si="1515"/>
        <v>0</v>
      </c>
      <c r="P915" s="416">
        <f t="shared" si="1516"/>
        <v>178300.4</v>
      </c>
      <c r="Q915" s="417">
        <f t="shared" si="1503"/>
        <v>0</v>
      </c>
      <c r="R915" s="417">
        <f t="shared" ref="R915" si="1568">I915-I914</f>
        <v>0</v>
      </c>
      <c r="S915" s="417">
        <f t="shared" ref="S915:T915" si="1569">P915-P914</f>
        <v>0</v>
      </c>
      <c r="T915" s="417">
        <f t="shared" si="1569"/>
        <v>0</v>
      </c>
      <c r="U915" s="414"/>
      <c r="V915" s="619" t="str">
        <f t="shared" ref="V915" si="1570">+IF(I915&lt;0,"ng","")</f>
        <v/>
      </c>
      <c r="W915" s="619"/>
    </row>
    <row r="916" spans="1:23" s="401" customFormat="1" ht="24" hidden="1" customHeight="1">
      <c r="A916" s="366" t="s">
        <v>4407</v>
      </c>
      <c r="B916" s="408" t="s">
        <v>0</v>
      </c>
      <c r="C916" s="408" t="s">
        <v>2472</v>
      </c>
      <c r="D916" s="408" t="s">
        <v>2473</v>
      </c>
      <c r="E916" s="409" t="s">
        <v>56</v>
      </c>
      <c r="F916" s="410">
        <v>79.313999999999993</v>
      </c>
      <c r="G916" s="410">
        <f>[5]내역서!F916</f>
        <v>79.313999999999993</v>
      </c>
      <c r="H916" s="410">
        <v>79.313999999999993</v>
      </c>
      <c r="I916" s="410">
        <f>내역서!F920</f>
        <v>0</v>
      </c>
      <c r="J916" s="411">
        <v>0</v>
      </c>
      <c r="K916" s="412">
        <f>INT($I916*J916)</f>
        <v>0</v>
      </c>
      <c r="L916" s="411">
        <v>0</v>
      </c>
      <c r="M916" s="412">
        <f>INT($I916*L916)</f>
        <v>0</v>
      </c>
      <c r="N916" s="411">
        <v>9147.6</v>
      </c>
      <c r="O916" s="412">
        <f>INT($I916*N916)</f>
        <v>0</v>
      </c>
      <c r="P916" s="411">
        <f>+J916+L916+N916</f>
        <v>9147.6</v>
      </c>
      <c r="Q916" s="412">
        <f>K916+M916+O916</f>
        <v>0</v>
      </c>
      <c r="R916" s="412"/>
      <c r="S916" s="412"/>
      <c r="T916" s="412"/>
      <c r="U916" s="409" t="s">
        <v>0</v>
      </c>
      <c r="V916" s="617" t="str">
        <f>+IF(I916&lt;0,"ng","")</f>
        <v/>
      </c>
      <c r="W916" s="617"/>
    </row>
    <row r="917" spans="1:23" ht="24" hidden="1" customHeight="1">
      <c r="A917" s="372" t="s">
        <v>4415</v>
      </c>
      <c r="B917" s="413" t="s">
        <v>0</v>
      </c>
      <c r="C917" s="413" t="s">
        <v>936</v>
      </c>
      <c r="D917" s="413" t="s">
        <v>937</v>
      </c>
      <c r="E917" s="414" t="s">
        <v>56</v>
      </c>
      <c r="F917" s="415">
        <v>79.313999999999993</v>
      </c>
      <c r="G917" s="415">
        <f>[5]내역서!F917</f>
        <v>79.313999999999993</v>
      </c>
      <c r="H917" s="415">
        <v>79.313999999999993</v>
      </c>
      <c r="I917" s="415">
        <f>내역서!F921</f>
        <v>0</v>
      </c>
      <c r="J917" s="416">
        <v>0</v>
      </c>
      <c r="K917" s="417">
        <f t="shared" si="1513"/>
        <v>0</v>
      </c>
      <c r="L917" s="416">
        <v>0</v>
      </c>
      <c r="M917" s="417">
        <f t="shared" si="1514"/>
        <v>0</v>
      </c>
      <c r="N917" s="416">
        <v>9147.6</v>
      </c>
      <c r="O917" s="417">
        <f t="shared" si="1515"/>
        <v>0</v>
      </c>
      <c r="P917" s="416">
        <f t="shared" si="1516"/>
        <v>9147.6</v>
      </c>
      <c r="Q917" s="417">
        <f t="shared" si="1503"/>
        <v>0</v>
      </c>
      <c r="R917" s="417">
        <f t="shared" ref="R917" si="1571">I917-I916</f>
        <v>0</v>
      </c>
      <c r="S917" s="417">
        <f t="shared" ref="S917:T917" si="1572">P917-P916</f>
        <v>0</v>
      </c>
      <c r="T917" s="417">
        <f t="shared" si="1572"/>
        <v>0</v>
      </c>
      <c r="U917" s="414"/>
      <c r="V917" s="619" t="str">
        <f t="shared" ref="V917" si="1573">+IF(I917&lt;0,"ng","")</f>
        <v/>
      </c>
      <c r="W917" s="619"/>
    </row>
    <row r="918" spans="1:23" s="401" customFormat="1" ht="24" hidden="1" customHeight="1">
      <c r="A918" s="366" t="s">
        <v>4416</v>
      </c>
      <c r="B918" s="436" t="s">
        <v>2524</v>
      </c>
      <c r="C918" s="436" t="s">
        <v>2525</v>
      </c>
      <c r="D918" s="436" t="s">
        <v>0</v>
      </c>
      <c r="E918" s="437" t="s">
        <v>0</v>
      </c>
      <c r="F918" s="438">
        <v>0</v>
      </c>
      <c r="G918" s="438">
        <f>[5]내역서!F918</f>
        <v>0</v>
      </c>
      <c r="H918" s="438">
        <v>0</v>
      </c>
      <c r="I918" s="438">
        <f>내역서!F922</f>
        <v>0</v>
      </c>
      <c r="J918" s="439"/>
      <c r="K918" s="440">
        <f>SUMIF($A$920:$A$931,"당초",K920:K931)</f>
        <v>0</v>
      </c>
      <c r="L918" s="439"/>
      <c r="M918" s="440">
        <f>SUMIF($A$920:$A$931,"당초",M920:M931)</f>
        <v>0</v>
      </c>
      <c r="N918" s="439"/>
      <c r="O918" s="440">
        <f>SUMIF($A$920:$A$931,"당초",O920:O931)</f>
        <v>0</v>
      </c>
      <c r="P918" s="438"/>
      <c r="Q918" s="440">
        <f>K918+M918+O918</f>
        <v>0</v>
      </c>
      <c r="R918" s="440"/>
      <c r="S918" s="440"/>
      <c r="T918" s="440"/>
      <c r="U918" s="441" t="s">
        <v>0</v>
      </c>
      <c r="V918" s="617" t="str">
        <f>+IF(I918&lt;0,"ng","")</f>
        <v/>
      </c>
      <c r="W918" s="617"/>
    </row>
    <row r="919" spans="1:23" ht="24" hidden="1" customHeight="1">
      <c r="A919" s="372" t="s">
        <v>4415</v>
      </c>
      <c r="B919" s="442" t="s">
        <v>4503</v>
      </c>
      <c r="C919" s="442" t="s">
        <v>959</v>
      </c>
      <c r="D919" s="442" t="s">
        <v>0</v>
      </c>
      <c r="E919" s="443" t="s">
        <v>0</v>
      </c>
      <c r="F919" s="444">
        <v>0</v>
      </c>
      <c r="G919" s="444">
        <f>[5]내역서!F919</f>
        <v>0</v>
      </c>
      <c r="H919" s="444">
        <v>0</v>
      </c>
      <c r="I919" s="444">
        <f>내역서!F923</f>
        <v>0</v>
      </c>
      <c r="J919" s="445"/>
      <c r="K919" s="446">
        <f>SUMIF($A$920:$A$931,"변경",K920:K931)</f>
        <v>0</v>
      </c>
      <c r="L919" s="445"/>
      <c r="M919" s="446">
        <f>SUMIF($A$920:$A$931,"변경",M920:M931)</f>
        <v>0</v>
      </c>
      <c r="N919" s="445"/>
      <c r="O919" s="446">
        <f>SUMIF($A$920:$A$931,"변경",O920:O931)</f>
        <v>0</v>
      </c>
      <c r="P919" s="444"/>
      <c r="Q919" s="446">
        <f t="shared" si="1503"/>
        <v>0</v>
      </c>
      <c r="R919" s="446">
        <f t="shared" ref="R919" si="1574">I919-I918</f>
        <v>0</v>
      </c>
      <c r="S919" s="446">
        <f t="shared" ref="S919:T919" si="1575">P919-P918</f>
        <v>0</v>
      </c>
      <c r="T919" s="446">
        <f t="shared" si="1575"/>
        <v>0</v>
      </c>
      <c r="U919" s="447"/>
      <c r="V919" s="619" t="str">
        <f t="shared" ref="V919" si="1576">+IF(I919&lt;0,"ng","")</f>
        <v/>
      </c>
      <c r="W919" s="619"/>
    </row>
    <row r="920" spans="1:23" s="401" customFormat="1" ht="24" hidden="1" customHeight="1">
      <c r="A920" s="366" t="s">
        <v>4416</v>
      </c>
      <c r="B920" s="408" t="s">
        <v>0</v>
      </c>
      <c r="C920" s="408" t="s">
        <v>2527</v>
      </c>
      <c r="D920" s="408" t="s">
        <v>2528</v>
      </c>
      <c r="E920" s="409" t="s">
        <v>22</v>
      </c>
      <c r="F920" s="410">
        <v>148.5</v>
      </c>
      <c r="G920" s="410">
        <f>[5]내역서!F920</f>
        <v>303.39999999999998</v>
      </c>
      <c r="H920" s="410">
        <v>99</v>
      </c>
      <c r="I920" s="410">
        <f>내역서!F924</f>
        <v>0</v>
      </c>
      <c r="J920" s="411">
        <v>12447.3</v>
      </c>
      <c r="K920" s="412">
        <f>INT($I920*J920)</f>
        <v>0</v>
      </c>
      <c r="L920" s="411">
        <v>26784</v>
      </c>
      <c r="M920" s="412">
        <f>INT($I920*L920)</f>
        <v>0</v>
      </c>
      <c r="N920" s="411">
        <v>3335.2</v>
      </c>
      <c r="O920" s="412">
        <f>INT($I920*N920)</f>
        <v>0</v>
      </c>
      <c r="P920" s="411">
        <f>+J920+L920+N920</f>
        <v>42566.5</v>
      </c>
      <c r="Q920" s="412">
        <f>K920+M920+O920</f>
        <v>0</v>
      </c>
      <c r="R920" s="412"/>
      <c r="S920" s="412"/>
      <c r="T920" s="412"/>
      <c r="U920" s="409" t="s">
        <v>0</v>
      </c>
      <c r="V920" s="617" t="str">
        <f>+IF(I920&lt;0,"ng","")</f>
        <v/>
      </c>
      <c r="W920" s="617"/>
    </row>
    <row r="921" spans="1:23" ht="24" hidden="1" customHeight="1">
      <c r="A921" s="372" t="s">
        <v>4415</v>
      </c>
      <c r="B921" s="413" t="s">
        <v>0</v>
      </c>
      <c r="C921" s="413" t="s">
        <v>960</v>
      </c>
      <c r="D921" s="413" t="s">
        <v>961</v>
      </c>
      <c r="E921" s="414" t="s">
        <v>22</v>
      </c>
      <c r="F921" s="415">
        <v>148.5</v>
      </c>
      <c r="G921" s="415">
        <f>[5]내역서!F921</f>
        <v>303.39999999999998</v>
      </c>
      <c r="H921" s="415">
        <v>99</v>
      </c>
      <c r="I921" s="415">
        <f>내역서!F925</f>
        <v>0</v>
      </c>
      <c r="J921" s="416">
        <v>12447.3</v>
      </c>
      <c r="K921" s="417">
        <f>INT($I921*J921)</f>
        <v>0</v>
      </c>
      <c r="L921" s="416">
        <v>26784</v>
      </c>
      <c r="M921" s="417">
        <f t="shared" ref="M921:M925" si="1577">INT($I921*L921)</f>
        <v>0</v>
      </c>
      <c r="N921" s="416">
        <v>3335.2</v>
      </c>
      <c r="O921" s="417">
        <f>INT($I921*N921)</f>
        <v>0</v>
      </c>
      <c r="P921" s="416">
        <f t="shared" ref="P921:Q931" si="1578">+J921+L921+N921</f>
        <v>42566.5</v>
      </c>
      <c r="Q921" s="417">
        <f t="shared" si="1503"/>
        <v>0</v>
      </c>
      <c r="R921" s="417">
        <f t="shared" ref="R921" si="1579">I921-I920</f>
        <v>0</v>
      </c>
      <c r="S921" s="417">
        <f t="shared" ref="S921:T921" si="1580">P921-P920</f>
        <v>0</v>
      </c>
      <c r="T921" s="417">
        <f t="shared" si="1580"/>
        <v>0</v>
      </c>
      <c r="U921" s="414"/>
      <c r="V921" s="619" t="str">
        <f t="shared" ref="V921" si="1581">+IF(I921&lt;0,"ng","")</f>
        <v/>
      </c>
      <c r="W921" s="619"/>
    </row>
    <row r="922" spans="1:23" s="401" customFormat="1" ht="24" hidden="1" customHeight="1">
      <c r="A922" s="366" t="s">
        <v>4416</v>
      </c>
      <c r="B922" s="408" t="s">
        <v>0</v>
      </c>
      <c r="C922" s="408" t="s">
        <v>2529</v>
      </c>
      <c r="D922" s="408" t="s">
        <v>2530</v>
      </c>
      <c r="E922" s="409" t="s">
        <v>2531</v>
      </c>
      <c r="F922" s="410">
        <v>15</v>
      </c>
      <c r="G922" s="410">
        <f>[5]내역서!F922</f>
        <v>5</v>
      </c>
      <c r="H922" s="410">
        <v>10</v>
      </c>
      <c r="I922" s="410">
        <f>내역서!F926</f>
        <v>0</v>
      </c>
      <c r="J922" s="411">
        <v>279214.8</v>
      </c>
      <c r="K922" s="412">
        <f>INT($I922*J922)</f>
        <v>0</v>
      </c>
      <c r="L922" s="411">
        <v>13004</v>
      </c>
      <c r="M922" s="412">
        <f>INT($I922*L922)</f>
        <v>0</v>
      </c>
      <c r="N922" s="411">
        <v>0</v>
      </c>
      <c r="O922" s="412">
        <f>INT($I922*N922)</f>
        <v>0</v>
      </c>
      <c r="P922" s="411">
        <f>+J922+L922+N922</f>
        <v>292218.8</v>
      </c>
      <c r="Q922" s="412">
        <f>K922+M922+O922</f>
        <v>0</v>
      </c>
      <c r="R922" s="412"/>
      <c r="S922" s="412"/>
      <c r="T922" s="412"/>
      <c r="U922" s="409" t="s">
        <v>0</v>
      </c>
      <c r="V922" s="617" t="str">
        <f>+IF(I922&lt;0,"ng","")</f>
        <v/>
      </c>
      <c r="W922" s="617"/>
    </row>
    <row r="923" spans="1:23" ht="24" hidden="1" customHeight="1">
      <c r="A923" s="372" t="s">
        <v>4415</v>
      </c>
      <c r="B923" s="413" t="s">
        <v>0</v>
      </c>
      <c r="C923" s="413" t="s">
        <v>962</v>
      </c>
      <c r="D923" s="413" t="s">
        <v>963</v>
      </c>
      <c r="E923" s="414" t="s">
        <v>964</v>
      </c>
      <c r="F923" s="415">
        <v>15</v>
      </c>
      <c r="G923" s="415">
        <f>[5]내역서!F923</f>
        <v>5</v>
      </c>
      <c r="H923" s="415">
        <v>10</v>
      </c>
      <c r="I923" s="415">
        <f>내역서!F927</f>
        <v>0</v>
      </c>
      <c r="J923" s="416">
        <v>279214.8</v>
      </c>
      <c r="K923" s="417">
        <f t="shared" ref="K923:K931" si="1582">INT($I923*J923)</f>
        <v>0</v>
      </c>
      <c r="L923" s="416">
        <v>13004</v>
      </c>
      <c r="M923" s="417">
        <f t="shared" si="1577"/>
        <v>0</v>
      </c>
      <c r="N923" s="416">
        <v>0</v>
      </c>
      <c r="O923" s="417">
        <f t="shared" ref="O923:O931" si="1583">INT($I923*N923)</f>
        <v>0</v>
      </c>
      <c r="P923" s="416">
        <f t="shared" si="1578"/>
        <v>292218.8</v>
      </c>
      <c r="Q923" s="417">
        <f t="shared" si="1503"/>
        <v>0</v>
      </c>
      <c r="R923" s="417">
        <f t="shared" ref="R923" si="1584">I923-I922</f>
        <v>0</v>
      </c>
      <c r="S923" s="417">
        <f t="shared" ref="S923:T923" si="1585">P923-P922</f>
        <v>0</v>
      </c>
      <c r="T923" s="417">
        <f t="shared" si="1585"/>
        <v>0</v>
      </c>
      <c r="U923" s="414"/>
      <c r="V923" s="619" t="str">
        <f t="shared" ref="V923" si="1586">+IF(I923&lt;0,"ng","")</f>
        <v/>
      </c>
      <c r="W923" s="619"/>
    </row>
    <row r="924" spans="1:23" s="401" customFormat="1" ht="24" hidden="1" customHeight="1">
      <c r="A924" s="366" t="s">
        <v>4416</v>
      </c>
      <c r="B924" s="632" t="s">
        <v>0</v>
      </c>
      <c r="C924" s="418" t="s">
        <v>2532</v>
      </c>
      <c r="D924" s="418" t="s">
        <v>2530</v>
      </c>
      <c r="E924" s="419" t="s">
        <v>2531</v>
      </c>
      <c r="F924" s="411">
        <v>0</v>
      </c>
      <c r="G924" s="411">
        <f>[5]내역서!F924</f>
        <v>26</v>
      </c>
      <c r="H924" s="411"/>
      <c r="I924" s="411">
        <f>내역서!F928</f>
        <v>0</v>
      </c>
      <c r="J924" s="411">
        <v>203660</v>
      </c>
      <c r="K924" s="412">
        <f>INT($I924*J924)</f>
        <v>0</v>
      </c>
      <c r="L924" s="411"/>
      <c r="M924" s="412">
        <f>INT($I924*L924)</f>
        <v>0</v>
      </c>
      <c r="N924" s="411"/>
      <c r="O924" s="412">
        <f>INT($I924*N924)</f>
        <v>0</v>
      </c>
      <c r="P924" s="412">
        <f>+J924+L924+N924</f>
        <v>203660</v>
      </c>
      <c r="Q924" s="412">
        <f>+K924+M924+O924</f>
        <v>0</v>
      </c>
      <c r="R924" s="412"/>
      <c r="S924" s="412"/>
      <c r="T924" s="412"/>
      <c r="U924" s="419" t="s">
        <v>2081</v>
      </c>
      <c r="V924" s="617" t="str">
        <f>+IF(I924&lt;0,"ng","")</f>
        <v/>
      </c>
      <c r="W924" s="617"/>
    </row>
    <row r="925" spans="1:23" ht="24" hidden="1" customHeight="1">
      <c r="A925" s="372" t="s">
        <v>4415</v>
      </c>
      <c r="B925" s="634" t="s">
        <v>0</v>
      </c>
      <c r="C925" s="421" t="s">
        <v>965</v>
      </c>
      <c r="D925" s="421" t="s">
        <v>4504</v>
      </c>
      <c r="E925" s="422" t="s">
        <v>4505</v>
      </c>
      <c r="F925" s="416">
        <v>0</v>
      </c>
      <c r="G925" s="416">
        <f>[5]내역서!F925</f>
        <v>26</v>
      </c>
      <c r="H925" s="416"/>
      <c r="I925" s="416">
        <f>내역서!F929</f>
        <v>0</v>
      </c>
      <c r="J925" s="416">
        <v>203660</v>
      </c>
      <c r="K925" s="417">
        <f t="shared" si="1582"/>
        <v>0</v>
      </c>
      <c r="L925" s="416"/>
      <c r="M925" s="417">
        <f t="shared" si="1577"/>
        <v>0</v>
      </c>
      <c r="N925" s="416"/>
      <c r="O925" s="417">
        <f t="shared" si="1583"/>
        <v>0</v>
      </c>
      <c r="P925" s="417">
        <f t="shared" si="1578"/>
        <v>203660</v>
      </c>
      <c r="Q925" s="417">
        <f t="shared" si="1578"/>
        <v>0</v>
      </c>
      <c r="R925" s="417">
        <f t="shared" ref="R925" si="1587">I925-I924</f>
        <v>0</v>
      </c>
      <c r="S925" s="417">
        <f t="shared" ref="S925:T925" si="1588">P925-P924</f>
        <v>0</v>
      </c>
      <c r="T925" s="417">
        <f t="shared" si="1588"/>
        <v>0</v>
      </c>
      <c r="U925" s="422" t="s">
        <v>4506</v>
      </c>
      <c r="V925" s="619" t="str">
        <f t="shared" ref="V925" si="1589">+IF(I925&lt;0,"ng","")</f>
        <v/>
      </c>
      <c r="W925" s="619"/>
    </row>
    <row r="926" spans="1:23" s="401" customFormat="1" ht="24" hidden="1" customHeight="1">
      <c r="A926" s="366" t="s">
        <v>4416</v>
      </c>
      <c r="B926" s="408" t="s">
        <v>0</v>
      </c>
      <c r="C926" s="408" t="s">
        <v>2535</v>
      </c>
      <c r="D926" s="408" t="s">
        <v>2536</v>
      </c>
      <c r="E926" s="409" t="s">
        <v>615</v>
      </c>
      <c r="F926" s="410">
        <v>7.72</v>
      </c>
      <c r="G926" s="410">
        <f>[5]내역서!F926</f>
        <v>10.19</v>
      </c>
      <c r="H926" s="410">
        <v>5.14</v>
      </c>
      <c r="I926" s="410">
        <f>내역서!F930</f>
        <v>0</v>
      </c>
      <c r="J926" s="411">
        <v>0</v>
      </c>
      <c r="K926" s="412">
        <f>INT($I926*J926)</f>
        <v>0</v>
      </c>
      <c r="L926" s="411">
        <v>291573.59999999998</v>
      </c>
      <c r="M926" s="412">
        <f t="shared" ref="M926:M931" si="1590">INT($I926*L926)</f>
        <v>0</v>
      </c>
      <c r="N926" s="411">
        <v>26802</v>
      </c>
      <c r="O926" s="412">
        <f>INT($I926*N926)</f>
        <v>0</v>
      </c>
      <c r="P926" s="411">
        <f>+J926+L926+N926</f>
        <v>318375.59999999998</v>
      </c>
      <c r="Q926" s="412">
        <f>K926+M926+O926</f>
        <v>0</v>
      </c>
      <c r="R926" s="412"/>
      <c r="S926" s="412"/>
      <c r="T926" s="412"/>
      <c r="U926" s="409" t="s">
        <v>0</v>
      </c>
      <c r="V926" s="617" t="str">
        <f>+IF(I926&lt;0,"ng","")</f>
        <v/>
      </c>
      <c r="W926" s="617"/>
    </row>
    <row r="927" spans="1:23" ht="24" hidden="1" customHeight="1">
      <c r="A927" s="372" t="s">
        <v>4415</v>
      </c>
      <c r="B927" s="413" t="s">
        <v>0</v>
      </c>
      <c r="C927" s="413" t="s">
        <v>968</v>
      </c>
      <c r="D927" s="413" t="s">
        <v>969</v>
      </c>
      <c r="E927" s="414" t="s">
        <v>651</v>
      </c>
      <c r="F927" s="415">
        <v>7.72</v>
      </c>
      <c r="G927" s="415">
        <f>[5]내역서!F927</f>
        <v>10.19</v>
      </c>
      <c r="H927" s="415">
        <v>5.14</v>
      </c>
      <c r="I927" s="415">
        <f>내역서!F931</f>
        <v>0</v>
      </c>
      <c r="J927" s="416">
        <v>0</v>
      </c>
      <c r="K927" s="417">
        <f t="shared" si="1582"/>
        <v>0</v>
      </c>
      <c r="L927" s="416">
        <v>291573.59999999998</v>
      </c>
      <c r="M927" s="417">
        <f t="shared" si="1590"/>
        <v>0</v>
      </c>
      <c r="N927" s="416">
        <v>26802</v>
      </c>
      <c r="O927" s="417">
        <f t="shared" si="1583"/>
        <v>0</v>
      </c>
      <c r="P927" s="416">
        <f t="shared" si="1578"/>
        <v>318375.59999999998</v>
      </c>
      <c r="Q927" s="417">
        <f t="shared" si="1503"/>
        <v>0</v>
      </c>
      <c r="R927" s="417">
        <f t="shared" ref="R927" si="1591">I927-I926</f>
        <v>0</v>
      </c>
      <c r="S927" s="417">
        <f t="shared" ref="S927:T927" si="1592">P927-P926</f>
        <v>0</v>
      </c>
      <c r="T927" s="417">
        <f t="shared" si="1592"/>
        <v>0</v>
      </c>
      <c r="U927" s="414"/>
      <c r="V927" s="619" t="str">
        <f t="shared" ref="V927" si="1593">+IF(I927&lt;0,"ng","")</f>
        <v/>
      </c>
      <c r="W927" s="619"/>
    </row>
    <row r="928" spans="1:23" s="401" customFormat="1" ht="24" hidden="1" customHeight="1">
      <c r="A928" s="366" t="s">
        <v>4416</v>
      </c>
      <c r="B928" s="408" t="s">
        <v>0</v>
      </c>
      <c r="C928" s="408" t="s">
        <v>2538</v>
      </c>
      <c r="D928" s="408" t="s">
        <v>2536</v>
      </c>
      <c r="E928" s="409" t="s">
        <v>1860</v>
      </c>
      <c r="F928" s="410">
        <v>15</v>
      </c>
      <c r="G928" s="410">
        <f>[5]내역서!F928</f>
        <v>31</v>
      </c>
      <c r="H928" s="410">
        <v>10</v>
      </c>
      <c r="I928" s="410">
        <f>내역서!F932</f>
        <v>0</v>
      </c>
      <c r="J928" s="411">
        <v>47452.6</v>
      </c>
      <c r="K928" s="412">
        <f>INT($I928*J928)</f>
        <v>0</v>
      </c>
      <c r="L928" s="411">
        <v>67360</v>
      </c>
      <c r="M928" s="412">
        <f t="shared" si="1590"/>
        <v>0</v>
      </c>
      <c r="N928" s="411">
        <v>1416.9</v>
      </c>
      <c r="O928" s="412">
        <f>INT($I928*N928)</f>
        <v>0</v>
      </c>
      <c r="P928" s="411">
        <f>+J928+L928+N928</f>
        <v>116229.5</v>
      </c>
      <c r="Q928" s="412">
        <f>K928+M928+O928</f>
        <v>0</v>
      </c>
      <c r="R928" s="412"/>
      <c r="S928" s="412"/>
      <c r="T928" s="412"/>
      <c r="U928" s="409" t="s">
        <v>0</v>
      </c>
      <c r="V928" s="617" t="str">
        <f>+IF(I928&lt;0,"ng","")</f>
        <v/>
      </c>
      <c r="W928" s="617"/>
    </row>
    <row r="929" spans="1:23" ht="24" hidden="1" customHeight="1">
      <c r="A929" s="372" t="s">
        <v>4415</v>
      </c>
      <c r="B929" s="413" t="s">
        <v>0</v>
      </c>
      <c r="C929" s="413" t="s">
        <v>970</v>
      </c>
      <c r="D929" s="413" t="s">
        <v>969</v>
      </c>
      <c r="E929" s="414" t="s">
        <v>729</v>
      </c>
      <c r="F929" s="415">
        <v>15</v>
      </c>
      <c r="G929" s="415">
        <f>[5]내역서!F929</f>
        <v>31</v>
      </c>
      <c r="H929" s="415">
        <v>10</v>
      </c>
      <c r="I929" s="415">
        <f>내역서!F933</f>
        <v>0</v>
      </c>
      <c r="J929" s="416">
        <v>47452.6</v>
      </c>
      <c r="K929" s="417">
        <f t="shared" si="1582"/>
        <v>0</v>
      </c>
      <c r="L929" s="416">
        <v>67360</v>
      </c>
      <c r="M929" s="417">
        <f t="shared" si="1590"/>
        <v>0</v>
      </c>
      <c r="N929" s="416">
        <v>1416.9</v>
      </c>
      <c r="O929" s="417">
        <f t="shared" si="1583"/>
        <v>0</v>
      </c>
      <c r="P929" s="416">
        <f t="shared" si="1578"/>
        <v>116229.5</v>
      </c>
      <c r="Q929" s="417">
        <f t="shared" si="1503"/>
        <v>0</v>
      </c>
      <c r="R929" s="417">
        <f t="shared" ref="R929" si="1594">I929-I928</f>
        <v>0</v>
      </c>
      <c r="S929" s="417">
        <f t="shared" ref="S929:T929" si="1595">P929-P928</f>
        <v>0</v>
      </c>
      <c r="T929" s="417">
        <f t="shared" si="1595"/>
        <v>0</v>
      </c>
      <c r="U929" s="414"/>
      <c r="V929" s="619" t="str">
        <f t="shared" ref="V929" si="1596">+IF(I929&lt;0,"ng","")</f>
        <v/>
      </c>
      <c r="W929" s="619"/>
    </row>
    <row r="930" spans="1:23" s="401" customFormat="1" ht="24" hidden="1" customHeight="1">
      <c r="A930" s="366" t="s">
        <v>4416</v>
      </c>
      <c r="B930" s="408" t="s">
        <v>0</v>
      </c>
      <c r="C930" s="408" t="s">
        <v>2438</v>
      </c>
      <c r="D930" s="408" t="s">
        <v>2536</v>
      </c>
      <c r="E930" s="409" t="s">
        <v>2341</v>
      </c>
      <c r="F930" s="410">
        <v>1</v>
      </c>
      <c r="G930" s="410">
        <f>[5]내역서!F930</f>
        <v>4</v>
      </c>
      <c r="H930" s="410">
        <v>0</v>
      </c>
      <c r="I930" s="410">
        <f>내역서!F934</f>
        <v>0</v>
      </c>
      <c r="J930" s="411">
        <v>108454.5</v>
      </c>
      <c r="K930" s="412">
        <f>INT($I930*J930)</f>
        <v>0</v>
      </c>
      <c r="L930" s="411">
        <v>760100</v>
      </c>
      <c r="M930" s="412">
        <f t="shared" si="1590"/>
        <v>0</v>
      </c>
      <c r="N930" s="411">
        <v>92004.7</v>
      </c>
      <c r="O930" s="412">
        <f>INT($I930*N930)</f>
        <v>0</v>
      </c>
      <c r="P930" s="411">
        <f>+J930+L930+N930</f>
        <v>960559.2</v>
      </c>
      <c r="Q930" s="412">
        <f>K930+M930+O930</f>
        <v>0</v>
      </c>
      <c r="R930" s="412"/>
      <c r="S930" s="412"/>
      <c r="T930" s="412"/>
      <c r="U930" s="409" t="s">
        <v>0</v>
      </c>
      <c r="V930" s="617" t="str">
        <f>+IF(I930&lt;0,"ng","")</f>
        <v/>
      </c>
      <c r="W930" s="617"/>
    </row>
    <row r="931" spans="1:23" ht="24" hidden="1" customHeight="1">
      <c r="A931" s="372" t="s">
        <v>4415</v>
      </c>
      <c r="B931" s="413" t="s">
        <v>0</v>
      </c>
      <c r="C931" s="413" t="s">
        <v>905</v>
      </c>
      <c r="D931" s="413" t="s">
        <v>969</v>
      </c>
      <c r="E931" s="414" t="s">
        <v>829</v>
      </c>
      <c r="F931" s="415">
        <v>1</v>
      </c>
      <c r="G931" s="415">
        <f>[5]내역서!F931</f>
        <v>4</v>
      </c>
      <c r="H931" s="415">
        <v>0</v>
      </c>
      <c r="I931" s="415">
        <f>내역서!F935</f>
        <v>0</v>
      </c>
      <c r="J931" s="416">
        <v>108454.5</v>
      </c>
      <c r="K931" s="417">
        <f t="shared" si="1582"/>
        <v>0</v>
      </c>
      <c r="L931" s="416">
        <v>760100</v>
      </c>
      <c r="M931" s="417">
        <f t="shared" si="1590"/>
        <v>0</v>
      </c>
      <c r="N931" s="416">
        <v>92004.7</v>
      </c>
      <c r="O931" s="417">
        <f t="shared" si="1583"/>
        <v>0</v>
      </c>
      <c r="P931" s="416">
        <f t="shared" si="1578"/>
        <v>960559.2</v>
      </c>
      <c r="Q931" s="417">
        <f t="shared" si="1503"/>
        <v>0</v>
      </c>
      <c r="R931" s="417">
        <f t="shared" ref="R931" si="1597">I931-I930</f>
        <v>0</v>
      </c>
      <c r="S931" s="417">
        <f t="shared" ref="S931:T931" si="1598">P931-P930</f>
        <v>0</v>
      </c>
      <c r="T931" s="417">
        <f t="shared" si="1598"/>
        <v>0</v>
      </c>
      <c r="U931" s="414"/>
      <c r="V931" s="619" t="str">
        <f t="shared" ref="V931" si="1599">+IF(I931&lt;0,"ng","")</f>
        <v/>
      </c>
      <c r="W931" s="619"/>
    </row>
    <row r="932" spans="1:23" s="401" customFormat="1" ht="24" hidden="1" customHeight="1">
      <c r="A932" s="366" t="s">
        <v>4416</v>
      </c>
      <c r="B932" s="395" t="s">
        <v>67</v>
      </c>
      <c r="C932" s="395" t="s">
        <v>2539</v>
      </c>
      <c r="D932" s="395" t="s">
        <v>0</v>
      </c>
      <c r="E932" s="396" t="s">
        <v>0</v>
      </c>
      <c r="F932" s="397">
        <v>0</v>
      </c>
      <c r="G932" s="397">
        <f>[5]내역서!F932</f>
        <v>0</v>
      </c>
      <c r="H932" s="397">
        <v>0</v>
      </c>
      <c r="I932" s="397">
        <f>내역서!F936</f>
        <v>0</v>
      </c>
      <c r="J932" s="398"/>
      <c r="K932" s="399">
        <f>K934+K946+K950+K960+K964+K968+K978+K984+K988+K998+K1002+K1006+K1012+K1026+K1030+K1036+K1042+K1046+K1056+K1060</f>
        <v>0</v>
      </c>
      <c r="L932" s="398"/>
      <c r="M932" s="399">
        <f>M934+M946+M950+M960+M964+M968+M978+M984+M988+M998+M1002+M1006+M1012+M1026+M1030+M1036+M1042+M1046+M1056+M1060</f>
        <v>0</v>
      </c>
      <c r="N932" s="398"/>
      <c r="O932" s="399">
        <f>O934+O946+O950+O960+O964+O968+O978+O984+O988+O998+O1002+O1006+O1012+O1026+O1030+O1036+O1042+O1046+O1056+O1060</f>
        <v>0</v>
      </c>
      <c r="P932" s="397"/>
      <c r="Q932" s="399">
        <f>K932+M932+O932</f>
        <v>0</v>
      </c>
      <c r="R932" s="399"/>
      <c r="S932" s="399"/>
      <c r="T932" s="399"/>
      <c r="U932" s="400" t="s">
        <v>0</v>
      </c>
      <c r="V932" s="617" t="str">
        <f>+IF(I932&lt;0,"ng","")</f>
        <v/>
      </c>
      <c r="W932" s="617"/>
    </row>
    <row r="933" spans="1:23" ht="24" hidden="1" customHeight="1">
      <c r="A933" s="372" t="s">
        <v>4415</v>
      </c>
      <c r="B933" s="402" t="s">
        <v>67</v>
      </c>
      <c r="C933" s="402" t="s">
        <v>971</v>
      </c>
      <c r="D933" s="402" t="s">
        <v>0</v>
      </c>
      <c r="E933" s="403" t="s">
        <v>0</v>
      </c>
      <c r="F933" s="404">
        <v>0</v>
      </c>
      <c r="G933" s="404">
        <f>[5]내역서!F933</f>
        <v>0</v>
      </c>
      <c r="H933" s="404">
        <v>0</v>
      </c>
      <c r="I933" s="404">
        <f>내역서!F937</f>
        <v>0</v>
      </c>
      <c r="J933" s="405"/>
      <c r="K933" s="406">
        <f>K935+K947+K951+K961+K965+K969+K979+K985+K989+K999+K1003+K1007+K1013+K1027+K1031+K1037+K1043+K1047+K1057+K1061</f>
        <v>0</v>
      </c>
      <c r="L933" s="405"/>
      <c r="M933" s="406">
        <f>M935+M947+M951+M961+M965+M969+M979+M985+M989+M999+M1003+M1007+M1013+M1027+M1031+M1037+M1043+M1047+M1057+M1061</f>
        <v>0</v>
      </c>
      <c r="N933" s="405"/>
      <c r="O933" s="406">
        <f>O935+O947+O951+O961+O965+O969+O979+O985+O989+O999+O1003+O1007+O1013+O1027+O1031+O1037+O1043+O1047+O1057+O1061</f>
        <v>0</v>
      </c>
      <c r="P933" s="404"/>
      <c r="Q933" s="406">
        <f t="shared" si="1503"/>
        <v>0</v>
      </c>
      <c r="R933" s="406">
        <f t="shared" ref="R933" si="1600">I933-I932</f>
        <v>0</v>
      </c>
      <c r="S933" s="406">
        <f t="shared" ref="S933:T933" si="1601">P933-P932</f>
        <v>0</v>
      </c>
      <c r="T933" s="406">
        <f t="shared" si="1601"/>
        <v>0</v>
      </c>
      <c r="U933" s="407"/>
      <c r="V933" s="619" t="str">
        <f t="shared" ref="V933" si="1602">+IF(I933&lt;0,"ng","")</f>
        <v/>
      </c>
      <c r="W933" s="619"/>
    </row>
    <row r="934" spans="1:23" s="401" customFormat="1" ht="24" hidden="1" customHeight="1">
      <c r="A934" s="366" t="s">
        <v>4416</v>
      </c>
      <c r="B934" s="436" t="s">
        <v>2540</v>
      </c>
      <c r="C934" s="436" t="s">
        <v>2541</v>
      </c>
      <c r="D934" s="436" t="s">
        <v>0</v>
      </c>
      <c r="E934" s="437" t="s">
        <v>0</v>
      </c>
      <c r="F934" s="438">
        <v>0</v>
      </c>
      <c r="G934" s="438">
        <f>[5]내역서!F934</f>
        <v>0</v>
      </c>
      <c r="H934" s="438">
        <v>0</v>
      </c>
      <c r="I934" s="438">
        <f>내역서!F938</f>
        <v>0</v>
      </c>
      <c r="J934" s="439"/>
      <c r="K934" s="440">
        <f>SUMIF($A$936:$A$945,"당초",K936:K945)</f>
        <v>0</v>
      </c>
      <c r="L934" s="439"/>
      <c r="M934" s="440">
        <f>SUMIF($A$936:$A$945,"당초",M936:M945)</f>
        <v>0</v>
      </c>
      <c r="N934" s="439"/>
      <c r="O934" s="440">
        <f>SUMIF($A$936:$A$945,"당초",O936:O945)</f>
        <v>0</v>
      </c>
      <c r="P934" s="438"/>
      <c r="Q934" s="440">
        <f>K934+M934+O934</f>
        <v>0</v>
      </c>
      <c r="R934" s="440"/>
      <c r="S934" s="440"/>
      <c r="T934" s="440"/>
      <c r="U934" s="441" t="s">
        <v>0</v>
      </c>
      <c r="V934" s="617" t="str">
        <f>+IF(I934&lt;0,"ng","")</f>
        <v/>
      </c>
      <c r="W934" s="617"/>
    </row>
    <row r="935" spans="1:23" ht="24" hidden="1" customHeight="1">
      <c r="A935" s="372" t="s">
        <v>4415</v>
      </c>
      <c r="B935" s="442" t="s">
        <v>4507</v>
      </c>
      <c r="C935" s="442" t="s">
        <v>972</v>
      </c>
      <c r="D935" s="442" t="s">
        <v>0</v>
      </c>
      <c r="E935" s="443" t="s">
        <v>0</v>
      </c>
      <c r="F935" s="444">
        <v>0</v>
      </c>
      <c r="G935" s="444">
        <f>[5]내역서!F935</f>
        <v>0</v>
      </c>
      <c r="H935" s="444">
        <v>0</v>
      </c>
      <c r="I935" s="444">
        <f>내역서!F939</f>
        <v>0</v>
      </c>
      <c r="J935" s="445"/>
      <c r="K935" s="446">
        <f>SUMIF($A$936:$A$945,"변경",K936:K945)</f>
        <v>0</v>
      </c>
      <c r="L935" s="445"/>
      <c r="M935" s="446">
        <f>SUMIF($A$936:$A$945,"변경",M936:M945)</f>
        <v>0</v>
      </c>
      <c r="N935" s="445"/>
      <c r="O935" s="446">
        <f>SUMIF($A$936:$A$945,"변경",O936:O945)</f>
        <v>0</v>
      </c>
      <c r="P935" s="444"/>
      <c r="Q935" s="446">
        <f t="shared" si="1503"/>
        <v>0</v>
      </c>
      <c r="R935" s="446">
        <f t="shared" ref="R935" si="1603">I935-I934</f>
        <v>0</v>
      </c>
      <c r="S935" s="446">
        <f t="shared" ref="S935:T935" si="1604">P935-P934</f>
        <v>0</v>
      </c>
      <c r="T935" s="446">
        <f t="shared" si="1604"/>
        <v>0</v>
      </c>
      <c r="U935" s="447"/>
      <c r="V935" s="619" t="str">
        <f t="shared" ref="V935" si="1605">+IF(I935&lt;0,"ng","")</f>
        <v/>
      </c>
      <c r="W935" s="619"/>
    </row>
    <row r="936" spans="1:23" s="401" customFormat="1" ht="24" hidden="1" customHeight="1">
      <c r="A936" s="366" t="s">
        <v>4416</v>
      </c>
      <c r="B936" s="408" t="s">
        <v>0</v>
      </c>
      <c r="C936" s="408" t="s">
        <v>2542</v>
      </c>
      <c r="D936" s="408" t="s">
        <v>2543</v>
      </c>
      <c r="E936" s="409" t="s">
        <v>2104</v>
      </c>
      <c r="F936" s="410">
        <v>1160</v>
      </c>
      <c r="G936" s="410">
        <f>[5]내역서!F936</f>
        <v>1160</v>
      </c>
      <c r="H936" s="410">
        <v>1160</v>
      </c>
      <c r="I936" s="410">
        <f>내역서!F940</f>
        <v>0</v>
      </c>
      <c r="J936" s="411">
        <v>267.8</v>
      </c>
      <c r="K936" s="412">
        <f>INT($I936*J936)</f>
        <v>0</v>
      </c>
      <c r="L936" s="411">
        <v>842.4</v>
      </c>
      <c r="M936" s="412">
        <f>INT($I936*L936)</f>
        <v>0</v>
      </c>
      <c r="N936" s="411">
        <v>278.39999999999998</v>
      </c>
      <c r="O936" s="412">
        <f>INT($I936*N936)</f>
        <v>0</v>
      </c>
      <c r="P936" s="411">
        <f>+J936+L936+N936</f>
        <v>1388.6</v>
      </c>
      <c r="Q936" s="412">
        <f>K936+M936+O936</f>
        <v>0</v>
      </c>
      <c r="R936" s="412"/>
      <c r="S936" s="412"/>
      <c r="T936" s="412"/>
      <c r="U936" s="409" t="s">
        <v>0</v>
      </c>
      <c r="V936" s="617" t="str">
        <f>+IF(I936&lt;0,"ng","")</f>
        <v/>
      </c>
      <c r="W936" s="617"/>
    </row>
    <row r="937" spans="1:23" ht="24" hidden="1" customHeight="1">
      <c r="A937" s="372" t="s">
        <v>4415</v>
      </c>
      <c r="B937" s="413" t="s">
        <v>0</v>
      </c>
      <c r="C937" s="413" t="s">
        <v>973</v>
      </c>
      <c r="D937" s="413" t="s">
        <v>974</v>
      </c>
      <c r="E937" s="414" t="s">
        <v>671</v>
      </c>
      <c r="F937" s="415">
        <v>1160</v>
      </c>
      <c r="G937" s="415">
        <f>[5]내역서!F937</f>
        <v>1160</v>
      </c>
      <c r="H937" s="415">
        <v>1160</v>
      </c>
      <c r="I937" s="415">
        <f>내역서!F941</f>
        <v>0</v>
      </c>
      <c r="J937" s="416">
        <v>267.8</v>
      </c>
      <c r="K937" s="417">
        <f t="shared" ref="K937:K945" si="1606">INT($I937*J937)</f>
        <v>0</v>
      </c>
      <c r="L937" s="416">
        <v>842.4</v>
      </c>
      <c r="M937" s="417">
        <f t="shared" ref="M937:M945" si="1607">INT($I937*L937)</f>
        <v>0</v>
      </c>
      <c r="N937" s="416">
        <v>278.39999999999998</v>
      </c>
      <c r="O937" s="417">
        <f t="shared" ref="O937:O945" si="1608">INT($I937*N937)</f>
        <v>0</v>
      </c>
      <c r="P937" s="416">
        <f t="shared" ref="P937:P945" si="1609">+J937+L937+N937</f>
        <v>1388.6</v>
      </c>
      <c r="Q937" s="417">
        <f t="shared" si="1503"/>
        <v>0</v>
      </c>
      <c r="R937" s="417">
        <f t="shared" ref="R937" si="1610">I937-I936</f>
        <v>0</v>
      </c>
      <c r="S937" s="417">
        <f t="shared" ref="S937:T937" si="1611">P937-P936</f>
        <v>0</v>
      </c>
      <c r="T937" s="417">
        <f t="shared" si="1611"/>
        <v>0</v>
      </c>
      <c r="U937" s="414"/>
      <c r="V937" s="619" t="str">
        <f t="shared" ref="V937" si="1612">+IF(I937&lt;0,"ng","")</f>
        <v/>
      </c>
      <c r="W937" s="619"/>
    </row>
    <row r="938" spans="1:23" s="460" customFormat="1" ht="24" hidden="1" customHeight="1">
      <c r="A938" s="366" t="s">
        <v>4416</v>
      </c>
      <c r="B938" s="408" t="s">
        <v>0</v>
      </c>
      <c r="C938" s="408" t="s">
        <v>2544</v>
      </c>
      <c r="D938" s="408" t="s">
        <v>2545</v>
      </c>
      <c r="E938" s="409" t="s">
        <v>2104</v>
      </c>
      <c r="F938" s="410">
        <v>1160</v>
      </c>
      <c r="G938" s="410">
        <f>[5]내역서!F938</f>
        <v>1160</v>
      </c>
      <c r="H938" s="410">
        <v>1160</v>
      </c>
      <c r="I938" s="410">
        <f>내역서!F942</f>
        <v>0</v>
      </c>
      <c r="J938" s="411">
        <v>785.3</v>
      </c>
      <c r="K938" s="412">
        <f>INT($I938*J938)</f>
        <v>0</v>
      </c>
      <c r="L938" s="411">
        <v>4019.2</v>
      </c>
      <c r="M938" s="412">
        <f>INT($I938*L938)</f>
        <v>0</v>
      </c>
      <c r="N938" s="411">
        <v>386.9</v>
      </c>
      <c r="O938" s="412">
        <f>INT($I938*N938)</f>
        <v>0</v>
      </c>
      <c r="P938" s="411">
        <f>+J938+L938+N938</f>
        <v>5191.3999999999996</v>
      </c>
      <c r="Q938" s="412">
        <f>K938+M938+O938</f>
        <v>0</v>
      </c>
      <c r="R938" s="412"/>
      <c r="S938" s="412"/>
      <c r="T938" s="412"/>
      <c r="U938" s="409" t="s">
        <v>0</v>
      </c>
      <c r="V938" s="617" t="str">
        <f>+IF(I938&lt;0,"ng","")</f>
        <v/>
      </c>
      <c r="W938" s="617"/>
    </row>
    <row r="939" spans="1:23" s="73" customFormat="1" ht="24" hidden="1" customHeight="1">
      <c r="A939" s="372" t="s">
        <v>4415</v>
      </c>
      <c r="B939" s="413" t="s">
        <v>0</v>
      </c>
      <c r="C939" s="413" t="s">
        <v>975</v>
      </c>
      <c r="D939" s="413" t="s">
        <v>976</v>
      </c>
      <c r="E939" s="414" t="s">
        <v>671</v>
      </c>
      <c r="F939" s="415">
        <v>1160</v>
      </c>
      <c r="G939" s="415">
        <f>[5]내역서!F939</f>
        <v>1160</v>
      </c>
      <c r="H939" s="415">
        <v>1160</v>
      </c>
      <c r="I939" s="415">
        <f>내역서!F943</f>
        <v>0</v>
      </c>
      <c r="J939" s="416">
        <v>785.3</v>
      </c>
      <c r="K939" s="417">
        <f t="shared" si="1606"/>
        <v>0</v>
      </c>
      <c r="L939" s="416">
        <v>4019.2</v>
      </c>
      <c r="M939" s="417">
        <f t="shared" si="1607"/>
        <v>0</v>
      </c>
      <c r="N939" s="416">
        <v>386.9</v>
      </c>
      <c r="O939" s="417">
        <f t="shared" si="1608"/>
        <v>0</v>
      </c>
      <c r="P939" s="416">
        <f t="shared" si="1609"/>
        <v>5191.3999999999996</v>
      </c>
      <c r="Q939" s="417">
        <f t="shared" si="1503"/>
        <v>0</v>
      </c>
      <c r="R939" s="417">
        <f t="shared" ref="R939" si="1613">I939-I938</f>
        <v>0</v>
      </c>
      <c r="S939" s="417">
        <f t="shared" ref="S939:T939" si="1614">P939-P938</f>
        <v>0</v>
      </c>
      <c r="T939" s="417">
        <f t="shared" si="1614"/>
        <v>0</v>
      </c>
      <c r="U939" s="414"/>
      <c r="V939" s="619" t="str">
        <f t="shared" ref="V939" si="1615">+IF(I939&lt;0,"ng","")</f>
        <v/>
      </c>
      <c r="W939" s="619"/>
    </row>
    <row r="940" spans="1:23" s="401" customFormat="1" ht="24" hidden="1" customHeight="1">
      <c r="A940" s="366" t="s">
        <v>4416</v>
      </c>
      <c r="B940" s="408" t="s">
        <v>0</v>
      </c>
      <c r="C940" s="408" t="s">
        <v>2546</v>
      </c>
      <c r="D940" s="408" t="s">
        <v>2</v>
      </c>
      <c r="E940" s="409" t="s">
        <v>2104</v>
      </c>
      <c r="F940" s="410">
        <v>1160</v>
      </c>
      <c r="G940" s="410">
        <f>[5]내역서!F940</f>
        <v>1160</v>
      </c>
      <c r="H940" s="410">
        <v>1160</v>
      </c>
      <c r="I940" s="410">
        <f>내역서!F944</f>
        <v>0</v>
      </c>
      <c r="J940" s="411">
        <v>1</v>
      </c>
      <c r="K940" s="412">
        <f>INT($I940*J940)</f>
        <v>0</v>
      </c>
      <c r="L940" s="411">
        <v>61.9</v>
      </c>
      <c r="M940" s="412">
        <f>INT($I940*L940)</f>
        <v>0</v>
      </c>
      <c r="N940" s="411">
        <v>0</v>
      </c>
      <c r="O940" s="412">
        <f>INT($I940*N940)</f>
        <v>0</v>
      </c>
      <c r="P940" s="411">
        <f>+J940+L940+N940</f>
        <v>62.9</v>
      </c>
      <c r="Q940" s="412">
        <f>K940+M940+O940</f>
        <v>0</v>
      </c>
      <c r="R940" s="412"/>
      <c r="S940" s="412"/>
      <c r="T940" s="412"/>
      <c r="U940" s="409" t="s">
        <v>0</v>
      </c>
      <c r="V940" s="617" t="str">
        <f>+IF(I940&lt;0,"ng","")</f>
        <v/>
      </c>
      <c r="W940" s="617"/>
    </row>
    <row r="941" spans="1:23" ht="24" hidden="1" customHeight="1">
      <c r="A941" s="372" t="s">
        <v>4415</v>
      </c>
      <c r="B941" s="413" t="s">
        <v>0</v>
      </c>
      <c r="C941" s="413" t="s">
        <v>977</v>
      </c>
      <c r="D941" s="413" t="s">
        <v>2</v>
      </c>
      <c r="E941" s="414" t="s">
        <v>671</v>
      </c>
      <c r="F941" s="415">
        <v>1160</v>
      </c>
      <c r="G941" s="415">
        <f>[5]내역서!F941</f>
        <v>1160</v>
      </c>
      <c r="H941" s="415">
        <v>1160</v>
      </c>
      <c r="I941" s="415">
        <f>내역서!F945</f>
        <v>0</v>
      </c>
      <c r="J941" s="416">
        <v>1</v>
      </c>
      <c r="K941" s="417">
        <f t="shared" si="1606"/>
        <v>0</v>
      </c>
      <c r="L941" s="416">
        <v>61.9</v>
      </c>
      <c r="M941" s="417">
        <f t="shared" si="1607"/>
        <v>0</v>
      </c>
      <c r="N941" s="416">
        <v>0</v>
      </c>
      <c r="O941" s="417">
        <f t="shared" si="1608"/>
        <v>0</v>
      </c>
      <c r="P941" s="416">
        <f t="shared" si="1609"/>
        <v>62.9</v>
      </c>
      <c r="Q941" s="417">
        <f t="shared" ref="Q941:Q1003" si="1616">K941+M941+O941</f>
        <v>0</v>
      </c>
      <c r="R941" s="417">
        <f t="shared" ref="R941" si="1617">I941-I940</f>
        <v>0</v>
      </c>
      <c r="S941" s="417">
        <f t="shared" ref="S941:T941" si="1618">P941-P940</f>
        <v>0</v>
      </c>
      <c r="T941" s="417">
        <f t="shared" si="1618"/>
        <v>0</v>
      </c>
      <c r="U941" s="414"/>
      <c r="V941" s="619" t="str">
        <f t="shared" ref="V941" si="1619">+IF(I941&lt;0,"ng","")</f>
        <v/>
      </c>
      <c r="W941" s="619"/>
    </row>
    <row r="942" spans="1:23" s="401" customFormat="1" ht="24" hidden="1" customHeight="1">
      <c r="A942" s="366" t="s">
        <v>4416</v>
      </c>
      <c r="B942" s="408" t="s">
        <v>0</v>
      </c>
      <c r="C942" s="408" t="s">
        <v>2547</v>
      </c>
      <c r="D942" s="408" t="s">
        <v>68</v>
      </c>
      <c r="E942" s="409" t="s">
        <v>2104</v>
      </c>
      <c r="F942" s="410">
        <v>1160</v>
      </c>
      <c r="G942" s="410">
        <f>[5]내역서!F942</f>
        <v>1160</v>
      </c>
      <c r="H942" s="410">
        <v>1160</v>
      </c>
      <c r="I942" s="410">
        <f>내역서!F946</f>
        <v>0</v>
      </c>
      <c r="J942" s="411">
        <v>1</v>
      </c>
      <c r="K942" s="412">
        <f>INT($I942*J942)</f>
        <v>0</v>
      </c>
      <c r="L942" s="411">
        <v>61.9</v>
      </c>
      <c r="M942" s="412">
        <f>INT($I942*L942)</f>
        <v>0</v>
      </c>
      <c r="N942" s="411">
        <v>0</v>
      </c>
      <c r="O942" s="412">
        <f>INT($I942*N942)</f>
        <v>0</v>
      </c>
      <c r="P942" s="411">
        <f>+J942+L942+N942</f>
        <v>62.9</v>
      </c>
      <c r="Q942" s="412">
        <f>K942+M942+O942</f>
        <v>0</v>
      </c>
      <c r="R942" s="412"/>
      <c r="S942" s="412"/>
      <c r="T942" s="412"/>
      <c r="U942" s="409" t="s">
        <v>0</v>
      </c>
      <c r="V942" s="617" t="str">
        <f>+IF(I942&lt;0,"ng","")</f>
        <v/>
      </c>
      <c r="W942" s="617"/>
    </row>
    <row r="943" spans="1:23" ht="24" hidden="1" customHeight="1">
      <c r="A943" s="372" t="s">
        <v>4415</v>
      </c>
      <c r="B943" s="413" t="s">
        <v>0</v>
      </c>
      <c r="C943" s="413" t="s">
        <v>978</v>
      </c>
      <c r="D943" s="413" t="s">
        <v>68</v>
      </c>
      <c r="E943" s="414" t="s">
        <v>671</v>
      </c>
      <c r="F943" s="415">
        <v>1160</v>
      </c>
      <c r="G943" s="415">
        <f>[5]내역서!F943</f>
        <v>1160</v>
      </c>
      <c r="H943" s="415">
        <v>1160</v>
      </c>
      <c r="I943" s="415">
        <f>내역서!F947</f>
        <v>0</v>
      </c>
      <c r="J943" s="416">
        <v>1</v>
      </c>
      <c r="K943" s="417">
        <f t="shared" si="1606"/>
        <v>0</v>
      </c>
      <c r="L943" s="416">
        <v>61.9</v>
      </c>
      <c r="M943" s="417">
        <f t="shared" si="1607"/>
        <v>0</v>
      </c>
      <c r="N943" s="416">
        <v>0</v>
      </c>
      <c r="O943" s="417">
        <f t="shared" si="1608"/>
        <v>0</v>
      </c>
      <c r="P943" s="416">
        <f t="shared" si="1609"/>
        <v>62.9</v>
      </c>
      <c r="Q943" s="417">
        <f t="shared" si="1616"/>
        <v>0</v>
      </c>
      <c r="R943" s="417">
        <f t="shared" ref="R943" si="1620">I943-I942</f>
        <v>0</v>
      </c>
      <c r="S943" s="417">
        <f t="shared" ref="S943:T943" si="1621">P943-P942</f>
        <v>0</v>
      </c>
      <c r="T943" s="417">
        <f t="shared" si="1621"/>
        <v>0</v>
      </c>
      <c r="U943" s="414"/>
      <c r="V943" s="619" t="str">
        <f t="shared" ref="V943" si="1622">+IF(I943&lt;0,"ng","")</f>
        <v/>
      </c>
      <c r="W943" s="619"/>
    </row>
    <row r="944" spans="1:23" s="401" customFormat="1" ht="24" hidden="1" customHeight="1">
      <c r="A944" s="366" t="s">
        <v>4416</v>
      </c>
      <c r="B944" s="408" t="s">
        <v>0</v>
      </c>
      <c r="C944" s="408" t="s">
        <v>2548</v>
      </c>
      <c r="D944" s="408" t="s">
        <v>2549</v>
      </c>
      <c r="E944" s="409" t="s">
        <v>615</v>
      </c>
      <c r="F944" s="410">
        <v>580</v>
      </c>
      <c r="G944" s="410">
        <f>[5]내역서!F944</f>
        <v>580</v>
      </c>
      <c r="H944" s="410">
        <v>580</v>
      </c>
      <c r="I944" s="410">
        <f>내역서!F948</f>
        <v>0</v>
      </c>
      <c r="J944" s="411">
        <v>2079.1</v>
      </c>
      <c r="K944" s="412">
        <f>INT($I944*J944)</f>
        <v>0</v>
      </c>
      <c r="L944" s="411">
        <v>7674.4</v>
      </c>
      <c r="M944" s="412">
        <f>INT($I944*L944)</f>
        <v>0</v>
      </c>
      <c r="N944" s="411">
        <v>1721.5</v>
      </c>
      <c r="O944" s="412">
        <f>INT($I944*N944)</f>
        <v>0</v>
      </c>
      <c r="P944" s="411">
        <f>+J944+L944+N944</f>
        <v>11475</v>
      </c>
      <c r="Q944" s="412">
        <f>K944+M944+O944</f>
        <v>0</v>
      </c>
      <c r="R944" s="412"/>
      <c r="S944" s="412"/>
      <c r="T944" s="412"/>
      <c r="U944" s="409" t="s">
        <v>0</v>
      </c>
      <c r="V944" s="617" t="str">
        <f>+IF(I944&lt;0,"ng","")</f>
        <v/>
      </c>
      <c r="W944" s="617"/>
    </row>
    <row r="945" spans="1:23" ht="24" hidden="1" customHeight="1">
      <c r="A945" s="372" t="s">
        <v>4415</v>
      </c>
      <c r="B945" s="413" t="s">
        <v>0</v>
      </c>
      <c r="C945" s="413" t="s">
        <v>979</v>
      </c>
      <c r="D945" s="413" t="s">
        <v>980</v>
      </c>
      <c r="E945" s="414" t="s">
        <v>651</v>
      </c>
      <c r="F945" s="415">
        <v>580</v>
      </c>
      <c r="G945" s="415">
        <f>[5]내역서!F945</f>
        <v>580</v>
      </c>
      <c r="H945" s="415">
        <v>580</v>
      </c>
      <c r="I945" s="415">
        <f>내역서!F949</f>
        <v>0</v>
      </c>
      <c r="J945" s="416">
        <v>2079.1</v>
      </c>
      <c r="K945" s="417">
        <f t="shared" si="1606"/>
        <v>0</v>
      </c>
      <c r="L945" s="416">
        <v>7674.4</v>
      </c>
      <c r="M945" s="417">
        <f t="shared" si="1607"/>
        <v>0</v>
      </c>
      <c r="N945" s="416">
        <v>1721.5</v>
      </c>
      <c r="O945" s="417">
        <f t="shared" si="1608"/>
        <v>0</v>
      </c>
      <c r="P945" s="416">
        <f t="shared" si="1609"/>
        <v>11475</v>
      </c>
      <c r="Q945" s="417">
        <f t="shared" si="1616"/>
        <v>0</v>
      </c>
      <c r="R945" s="417">
        <f t="shared" ref="R945" si="1623">I945-I944</f>
        <v>0</v>
      </c>
      <c r="S945" s="417">
        <f t="shared" ref="S945:T945" si="1624">P945-P944</f>
        <v>0</v>
      </c>
      <c r="T945" s="417">
        <f t="shared" si="1624"/>
        <v>0</v>
      </c>
      <c r="U945" s="414"/>
      <c r="V945" s="619" t="str">
        <f t="shared" ref="V945" si="1625">+IF(I945&lt;0,"ng","")</f>
        <v/>
      </c>
      <c r="W945" s="619"/>
    </row>
    <row r="946" spans="1:23" s="401" customFormat="1" ht="24" hidden="1" customHeight="1">
      <c r="A946" s="366" t="s">
        <v>4416</v>
      </c>
      <c r="B946" s="436" t="s">
        <v>2550</v>
      </c>
      <c r="C946" s="436" t="s">
        <v>2551</v>
      </c>
      <c r="D946" s="436" t="s">
        <v>0</v>
      </c>
      <c r="E946" s="437" t="s">
        <v>0</v>
      </c>
      <c r="F946" s="438">
        <v>0</v>
      </c>
      <c r="G946" s="438">
        <f>[5]내역서!F946</f>
        <v>0</v>
      </c>
      <c r="H946" s="438">
        <v>0</v>
      </c>
      <c r="I946" s="438">
        <f>내역서!F950</f>
        <v>0</v>
      </c>
      <c r="J946" s="439"/>
      <c r="K946" s="440">
        <f>K948</f>
        <v>0</v>
      </c>
      <c r="L946" s="439"/>
      <c r="M946" s="440">
        <f>M948</f>
        <v>0</v>
      </c>
      <c r="N946" s="439"/>
      <c r="O946" s="440">
        <f>O948</f>
        <v>0</v>
      </c>
      <c r="P946" s="438"/>
      <c r="Q946" s="440">
        <f>K946+M946+O946</f>
        <v>0</v>
      </c>
      <c r="R946" s="440"/>
      <c r="S946" s="440"/>
      <c r="T946" s="440"/>
      <c r="U946" s="441" t="s">
        <v>0</v>
      </c>
      <c r="V946" s="617" t="str">
        <f>+IF(I946&lt;0,"ng","")</f>
        <v/>
      </c>
      <c r="W946" s="617"/>
    </row>
    <row r="947" spans="1:23" ht="24" hidden="1" customHeight="1">
      <c r="A947" s="372" t="s">
        <v>4415</v>
      </c>
      <c r="B947" s="442" t="s">
        <v>4508</v>
      </c>
      <c r="C947" s="442" t="s">
        <v>981</v>
      </c>
      <c r="D947" s="442" t="s">
        <v>0</v>
      </c>
      <c r="E947" s="443" t="s">
        <v>0</v>
      </c>
      <c r="F947" s="444">
        <v>0</v>
      </c>
      <c r="G947" s="444">
        <f>[5]내역서!F947</f>
        <v>0</v>
      </c>
      <c r="H947" s="444">
        <v>0</v>
      </c>
      <c r="I947" s="444">
        <f>내역서!F951</f>
        <v>0</v>
      </c>
      <c r="J947" s="445"/>
      <c r="K947" s="446">
        <f>K949</f>
        <v>0</v>
      </c>
      <c r="L947" s="445"/>
      <c r="M947" s="446">
        <f>M949</f>
        <v>0</v>
      </c>
      <c r="N947" s="445"/>
      <c r="O947" s="446">
        <f>O949</f>
        <v>0</v>
      </c>
      <c r="P947" s="444"/>
      <c r="Q947" s="446">
        <f t="shared" si="1616"/>
        <v>0</v>
      </c>
      <c r="R947" s="446">
        <f t="shared" ref="R947" si="1626">I947-I946</f>
        <v>0</v>
      </c>
      <c r="S947" s="446">
        <f t="shared" ref="S947:T947" si="1627">P947-P946</f>
        <v>0</v>
      </c>
      <c r="T947" s="446">
        <f t="shared" si="1627"/>
        <v>0</v>
      </c>
      <c r="U947" s="447"/>
      <c r="V947" s="619" t="str">
        <f t="shared" ref="V947" si="1628">+IF(I947&lt;0,"ng","")</f>
        <v/>
      </c>
      <c r="W947" s="619"/>
    </row>
    <row r="948" spans="1:23" s="401" customFormat="1" ht="24" hidden="1" customHeight="1">
      <c r="A948" s="366" t="s">
        <v>4416</v>
      </c>
      <c r="B948" s="408" t="s">
        <v>0</v>
      </c>
      <c r="C948" s="408" t="s">
        <v>2551</v>
      </c>
      <c r="D948" s="408" t="s">
        <v>2553</v>
      </c>
      <c r="E948" s="409" t="s">
        <v>2104</v>
      </c>
      <c r="F948" s="410">
        <v>3211</v>
      </c>
      <c r="G948" s="410">
        <f>[5]내역서!F948</f>
        <v>2532</v>
      </c>
      <c r="H948" s="410">
        <v>3211</v>
      </c>
      <c r="I948" s="410">
        <f>내역서!F952</f>
        <v>0</v>
      </c>
      <c r="J948" s="411">
        <v>819.7</v>
      </c>
      <c r="K948" s="412">
        <f>INT($I948*J948)</f>
        <v>0</v>
      </c>
      <c r="L948" s="411">
        <v>854.4</v>
      </c>
      <c r="M948" s="412">
        <f>INT($I948*L948)</f>
        <v>0</v>
      </c>
      <c r="N948" s="411">
        <v>643</v>
      </c>
      <c r="O948" s="412">
        <f>INT($I948*N948)</f>
        <v>0</v>
      </c>
      <c r="P948" s="411">
        <f>+J948+L948+N948</f>
        <v>2317.1</v>
      </c>
      <c r="Q948" s="412">
        <f>K948+M948+O948</f>
        <v>0</v>
      </c>
      <c r="R948" s="412"/>
      <c r="S948" s="412"/>
      <c r="T948" s="412"/>
      <c r="U948" s="409" t="s">
        <v>0</v>
      </c>
      <c r="V948" s="617" t="str">
        <f>+IF(I948&lt;0,"ng","")</f>
        <v/>
      </c>
      <c r="W948" s="617"/>
    </row>
    <row r="949" spans="1:23" ht="24" hidden="1" customHeight="1">
      <c r="A949" s="372" t="s">
        <v>4415</v>
      </c>
      <c r="B949" s="413" t="s">
        <v>0</v>
      </c>
      <c r="C949" s="413" t="s">
        <v>982</v>
      </c>
      <c r="D949" s="413" t="s">
        <v>983</v>
      </c>
      <c r="E949" s="414" t="s">
        <v>671</v>
      </c>
      <c r="F949" s="415">
        <v>3211</v>
      </c>
      <c r="G949" s="415">
        <f>[5]내역서!F949</f>
        <v>2532</v>
      </c>
      <c r="H949" s="415">
        <v>3211</v>
      </c>
      <c r="I949" s="415">
        <f>내역서!F953</f>
        <v>0</v>
      </c>
      <c r="J949" s="416">
        <v>819.7</v>
      </c>
      <c r="K949" s="417">
        <f>INT($I949*J949)</f>
        <v>0</v>
      </c>
      <c r="L949" s="416">
        <v>854.4</v>
      </c>
      <c r="M949" s="417">
        <f>INT($I949*L949)</f>
        <v>0</v>
      </c>
      <c r="N949" s="416">
        <v>643</v>
      </c>
      <c r="O949" s="417">
        <f>INT($I949*N949)</f>
        <v>0</v>
      </c>
      <c r="P949" s="416">
        <f>+J949+L949+N949</f>
        <v>2317.1</v>
      </c>
      <c r="Q949" s="417">
        <f t="shared" si="1616"/>
        <v>0</v>
      </c>
      <c r="R949" s="417">
        <f t="shared" ref="R949" si="1629">I949-I948</f>
        <v>0</v>
      </c>
      <c r="S949" s="417">
        <f t="shared" ref="S949:T949" si="1630">P949-P948</f>
        <v>0</v>
      </c>
      <c r="T949" s="417">
        <f t="shared" si="1630"/>
        <v>0</v>
      </c>
      <c r="U949" s="414"/>
      <c r="V949" s="619" t="str">
        <f t="shared" ref="V949" si="1631">+IF(I949&lt;0,"ng","")</f>
        <v/>
      </c>
      <c r="W949" s="619"/>
    </row>
    <row r="950" spans="1:23" s="401" customFormat="1" ht="24" hidden="1" customHeight="1">
      <c r="A950" s="366" t="s">
        <v>4295</v>
      </c>
      <c r="B950" s="436" t="s">
        <v>2554</v>
      </c>
      <c r="C950" s="436" t="s">
        <v>2555</v>
      </c>
      <c r="D950" s="436" t="s">
        <v>0</v>
      </c>
      <c r="E950" s="437" t="s">
        <v>0</v>
      </c>
      <c r="F950" s="438">
        <v>0</v>
      </c>
      <c r="G950" s="438">
        <f>[5]내역서!F950</f>
        <v>0</v>
      </c>
      <c r="H950" s="438">
        <v>0</v>
      </c>
      <c r="I950" s="438">
        <f>내역서!F954</f>
        <v>0</v>
      </c>
      <c r="J950" s="439"/>
      <c r="K950" s="440">
        <f>SUMIF($A$952:$A$959,"당초",K952:K959)</f>
        <v>0</v>
      </c>
      <c r="L950" s="439"/>
      <c r="M950" s="440">
        <f>SUMIF($A$952:$A$959,"당초",M952:M959)</f>
        <v>0</v>
      </c>
      <c r="N950" s="439"/>
      <c r="O950" s="440">
        <f>SUMIF($A$952:$A$959,"당초",O952:O959)</f>
        <v>0</v>
      </c>
      <c r="P950" s="438"/>
      <c r="Q950" s="440">
        <f>K950+M950+O950</f>
        <v>0</v>
      </c>
      <c r="R950" s="440"/>
      <c r="S950" s="440"/>
      <c r="T950" s="440"/>
      <c r="U950" s="441" t="s">
        <v>0</v>
      </c>
      <c r="V950" s="617" t="str">
        <f>+IF(I950&lt;0,"ng","")</f>
        <v/>
      </c>
      <c r="W950" s="617"/>
    </row>
    <row r="951" spans="1:23" ht="24" hidden="1" customHeight="1">
      <c r="A951" s="372" t="s">
        <v>4415</v>
      </c>
      <c r="B951" s="442" t="s">
        <v>4509</v>
      </c>
      <c r="C951" s="442" t="s">
        <v>984</v>
      </c>
      <c r="D951" s="442" t="s">
        <v>0</v>
      </c>
      <c r="E951" s="443" t="s">
        <v>0</v>
      </c>
      <c r="F951" s="444">
        <v>0</v>
      </c>
      <c r="G951" s="444">
        <f>[5]내역서!F951</f>
        <v>0</v>
      </c>
      <c r="H951" s="444">
        <v>0</v>
      </c>
      <c r="I951" s="444">
        <f>내역서!F955</f>
        <v>0</v>
      </c>
      <c r="J951" s="445"/>
      <c r="K951" s="446">
        <f>SUMIF($A$952:$A$959,"변경",K952:K959)</f>
        <v>0</v>
      </c>
      <c r="L951" s="445"/>
      <c r="M951" s="446">
        <f>SUMIF($A$952:$A$959,"변경",M952:M959)</f>
        <v>0</v>
      </c>
      <c r="N951" s="445"/>
      <c r="O951" s="446">
        <f>SUMIF($A$952:$A$959,"변경",O952:O959)</f>
        <v>0</v>
      </c>
      <c r="P951" s="444"/>
      <c r="Q951" s="446">
        <f t="shared" si="1616"/>
        <v>0</v>
      </c>
      <c r="R951" s="446">
        <f t="shared" ref="R951" si="1632">I951-I950</f>
        <v>0</v>
      </c>
      <c r="S951" s="446">
        <f t="shared" ref="S951:T951" si="1633">P951-P950</f>
        <v>0</v>
      </c>
      <c r="T951" s="446">
        <f t="shared" si="1633"/>
        <v>0</v>
      </c>
      <c r="U951" s="447"/>
      <c r="V951" s="619" t="str">
        <f t="shared" ref="V951" si="1634">+IF(I951&lt;0,"ng","")</f>
        <v/>
      </c>
      <c r="W951" s="619"/>
    </row>
    <row r="952" spans="1:23" s="401" customFormat="1" ht="24" hidden="1" customHeight="1">
      <c r="A952" s="366" t="s">
        <v>4416</v>
      </c>
      <c r="B952" s="408" t="s">
        <v>0</v>
      </c>
      <c r="C952" s="408" t="s">
        <v>2557</v>
      </c>
      <c r="D952" s="408" t="s">
        <v>69</v>
      </c>
      <c r="E952" s="409" t="s">
        <v>2104</v>
      </c>
      <c r="F952" s="410">
        <v>2468</v>
      </c>
      <c r="G952" s="410">
        <f>[5]내역서!F952</f>
        <v>1952</v>
      </c>
      <c r="H952" s="410">
        <v>2468</v>
      </c>
      <c r="I952" s="410">
        <f>내역서!F956</f>
        <v>0</v>
      </c>
      <c r="J952" s="411">
        <v>410.8</v>
      </c>
      <c r="K952" s="412">
        <f>INT($I952*J952)</f>
        <v>0</v>
      </c>
      <c r="L952" s="411">
        <v>1006</v>
      </c>
      <c r="M952" s="412">
        <f>INT($I952*L952)</f>
        <v>0</v>
      </c>
      <c r="N952" s="411">
        <v>481.6</v>
      </c>
      <c r="O952" s="412">
        <f>INT($I952*N952)</f>
        <v>0</v>
      </c>
      <c r="P952" s="411">
        <f>+J952+L952+N952</f>
        <v>1898.4</v>
      </c>
      <c r="Q952" s="412">
        <f>K952+M952+O952</f>
        <v>0</v>
      </c>
      <c r="R952" s="412"/>
      <c r="S952" s="412"/>
      <c r="T952" s="412"/>
      <c r="U952" s="409" t="s">
        <v>0</v>
      </c>
      <c r="V952" s="617" t="str">
        <f>+IF(I952&lt;0,"ng","")</f>
        <v/>
      </c>
      <c r="W952" s="617"/>
    </row>
    <row r="953" spans="1:23" ht="24" hidden="1" customHeight="1">
      <c r="A953" s="372" t="s">
        <v>4415</v>
      </c>
      <c r="B953" s="413" t="s">
        <v>0</v>
      </c>
      <c r="C953" s="413" t="s">
        <v>985</v>
      </c>
      <c r="D953" s="413" t="s">
        <v>69</v>
      </c>
      <c r="E953" s="414" t="s">
        <v>671</v>
      </c>
      <c r="F953" s="415">
        <v>2468</v>
      </c>
      <c r="G953" s="415">
        <f>[5]내역서!F953</f>
        <v>1952</v>
      </c>
      <c r="H953" s="415">
        <v>2468</v>
      </c>
      <c r="I953" s="415">
        <f>내역서!F957</f>
        <v>0</v>
      </c>
      <c r="J953" s="416">
        <v>410.8</v>
      </c>
      <c r="K953" s="417">
        <f t="shared" ref="K953:K959" si="1635">INT($I953*J953)</f>
        <v>0</v>
      </c>
      <c r="L953" s="416">
        <v>1006</v>
      </c>
      <c r="M953" s="417">
        <f t="shared" ref="M953:M959" si="1636">INT($I953*L953)</f>
        <v>0</v>
      </c>
      <c r="N953" s="416">
        <v>481.6</v>
      </c>
      <c r="O953" s="417">
        <f t="shared" ref="O953:O959" si="1637">INT($I953*N953)</f>
        <v>0</v>
      </c>
      <c r="P953" s="416">
        <f t="shared" ref="P953:P959" si="1638">+J953+L953+N953</f>
        <v>1898.4</v>
      </c>
      <c r="Q953" s="417">
        <f t="shared" si="1616"/>
        <v>0</v>
      </c>
      <c r="R953" s="417">
        <f t="shared" ref="R953" si="1639">I953-I952</f>
        <v>0</v>
      </c>
      <c r="S953" s="417">
        <f t="shared" ref="S953:T953" si="1640">P953-P952</f>
        <v>0</v>
      </c>
      <c r="T953" s="417">
        <f t="shared" si="1640"/>
        <v>0</v>
      </c>
      <c r="U953" s="414"/>
      <c r="V953" s="619" t="str">
        <f t="shared" ref="V953" si="1641">+IF(I953&lt;0,"ng","")</f>
        <v/>
      </c>
      <c r="W953" s="619"/>
    </row>
    <row r="954" spans="1:23" s="401" customFormat="1" ht="24" hidden="1" customHeight="1">
      <c r="A954" s="366" t="s">
        <v>4416</v>
      </c>
      <c r="B954" s="408" t="s">
        <v>0</v>
      </c>
      <c r="C954" s="408" t="s">
        <v>2546</v>
      </c>
      <c r="D954" s="408" t="s">
        <v>2</v>
      </c>
      <c r="E954" s="409" t="s">
        <v>2104</v>
      </c>
      <c r="F954" s="410">
        <v>1234</v>
      </c>
      <c r="G954" s="410">
        <f>[5]내역서!F954</f>
        <v>976</v>
      </c>
      <c r="H954" s="410">
        <v>1234</v>
      </c>
      <c r="I954" s="410">
        <f>내역서!F958</f>
        <v>0</v>
      </c>
      <c r="J954" s="411">
        <v>1</v>
      </c>
      <c r="K954" s="412">
        <f>INT($I954*J954)</f>
        <v>0</v>
      </c>
      <c r="L954" s="411">
        <v>61.9</v>
      </c>
      <c r="M954" s="412">
        <f>INT($I954*L954)</f>
        <v>0</v>
      </c>
      <c r="N954" s="411">
        <v>0</v>
      </c>
      <c r="O954" s="412">
        <f>INT($I954*N954)</f>
        <v>0</v>
      </c>
      <c r="P954" s="411">
        <f>+J954+L954+N954</f>
        <v>62.9</v>
      </c>
      <c r="Q954" s="412">
        <f>K954+M954+O954</f>
        <v>0</v>
      </c>
      <c r="R954" s="412"/>
      <c r="S954" s="412"/>
      <c r="T954" s="412"/>
      <c r="U954" s="409" t="s">
        <v>0</v>
      </c>
      <c r="V954" s="617" t="str">
        <f>+IF(I954&lt;0,"ng","")</f>
        <v/>
      </c>
      <c r="W954" s="617"/>
    </row>
    <row r="955" spans="1:23" ht="24" hidden="1" customHeight="1">
      <c r="A955" s="372" t="s">
        <v>4415</v>
      </c>
      <c r="B955" s="413" t="s">
        <v>0</v>
      </c>
      <c r="C955" s="413" t="s">
        <v>977</v>
      </c>
      <c r="D955" s="413" t="s">
        <v>2</v>
      </c>
      <c r="E955" s="414" t="s">
        <v>671</v>
      </c>
      <c r="F955" s="415">
        <v>1234</v>
      </c>
      <c r="G955" s="415">
        <f>[5]내역서!F955</f>
        <v>976</v>
      </c>
      <c r="H955" s="415">
        <v>1234</v>
      </c>
      <c r="I955" s="415">
        <f>내역서!F959</f>
        <v>0</v>
      </c>
      <c r="J955" s="416">
        <v>1</v>
      </c>
      <c r="K955" s="417">
        <f t="shared" si="1635"/>
        <v>0</v>
      </c>
      <c r="L955" s="416">
        <v>61.9</v>
      </c>
      <c r="M955" s="417">
        <f t="shared" si="1636"/>
        <v>0</v>
      </c>
      <c r="N955" s="416">
        <v>0</v>
      </c>
      <c r="O955" s="417">
        <f t="shared" si="1637"/>
        <v>0</v>
      </c>
      <c r="P955" s="416">
        <f t="shared" si="1638"/>
        <v>62.9</v>
      </c>
      <c r="Q955" s="417">
        <f t="shared" si="1616"/>
        <v>0</v>
      </c>
      <c r="R955" s="417">
        <f t="shared" ref="R955" si="1642">I955-I954</f>
        <v>0</v>
      </c>
      <c r="S955" s="417">
        <f t="shared" ref="S955:T955" si="1643">P955-P954</f>
        <v>0</v>
      </c>
      <c r="T955" s="417">
        <f t="shared" si="1643"/>
        <v>0</v>
      </c>
      <c r="U955" s="414"/>
      <c r="V955" s="619" t="str">
        <f t="shared" ref="V955" si="1644">+IF(I955&lt;0,"ng","")</f>
        <v/>
      </c>
      <c r="W955" s="619"/>
    </row>
    <row r="956" spans="1:23" s="401" customFormat="1" ht="24" hidden="1" customHeight="1">
      <c r="A956" s="366" t="s">
        <v>4416</v>
      </c>
      <c r="B956" s="408" t="s">
        <v>0</v>
      </c>
      <c r="C956" s="408" t="s">
        <v>2547</v>
      </c>
      <c r="D956" s="408" t="s">
        <v>68</v>
      </c>
      <c r="E956" s="409" t="s">
        <v>2104</v>
      </c>
      <c r="F956" s="410">
        <v>2468</v>
      </c>
      <c r="G956" s="410">
        <f>[5]내역서!F956</f>
        <v>1952</v>
      </c>
      <c r="H956" s="410">
        <v>2468</v>
      </c>
      <c r="I956" s="410">
        <f>내역서!F960</f>
        <v>0</v>
      </c>
      <c r="J956" s="411">
        <v>1</v>
      </c>
      <c r="K956" s="412">
        <f>INT($I956*J956)</f>
        <v>0</v>
      </c>
      <c r="L956" s="411">
        <v>61.9</v>
      </c>
      <c r="M956" s="412">
        <f>INT($I956*L956)</f>
        <v>0</v>
      </c>
      <c r="N956" s="411">
        <v>0</v>
      </c>
      <c r="O956" s="412">
        <f>INT($I956*N956)</f>
        <v>0</v>
      </c>
      <c r="P956" s="411">
        <f>+J956+L956+N956</f>
        <v>62.9</v>
      </c>
      <c r="Q956" s="412">
        <f>K956+M956+O956</f>
        <v>0</v>
      </c>
      <c r="R956" s="412"/>
      <c r="S956" s="412"/>
      <c r="T956" s="412"/>
      <c r="U956" s="409" t="s">
        <v>0</v>
      </c>
      <c r="V956" s="617" t="str">
        <f>+IF(I956&lt;0,"ng","")</f>
        <v/>
      </c>
      <c r="W956" s="617"/>
    </row>
    <row r="957" spans="1:23" ht="24" hidden="1" customHeight="1">
      <c r="A957" s="372" t="s">
        <v>4415</v>
      </c>
      <c r="B957" s="413" t="s">
        <v>0</v>
      </c>
      <c r="C957" s="413" t="s">
        <v>978</v>
      </c>
      <c r="D957" s="413" t="s">
        <v>68</v>
      </c>
      <c r="E957" s="414" t="s">
        <v>671</v>
      </c>
      <c r="F957" s="415">
        <v>2468</v>
      </c>
      <c r="G957" s="415">
        <f>[5]내역서!F957</f>
        <v>1952</v>
      </c>
      <c r="H957" s="415">
        <v>2468</v>
      </c>
      <c r="I957" s="415">
        <f>내역서!F961</f>
        <v>0</v>
      </c>
      <c r="J957" s="416">
        <v>1</v>
      </c>
      <c r="K957" s="417">
        <f t="shared" si="1635"/>
        <v>0</v>
      </c>
      <c r="L957" s="416">
        <v>61.9</v>
      </c>
      <c r="M957" s="417">
        <f t="shared" si="1636"/>
        <v>0</v>
      </c>
      <c r="N957" s="416">
        <v>0</v>
      </c>
      <c r="O957" s="417">
        <f t="shared" si="1637"/>
        <v>0</v>
      </c>
      <c r="P957" s="416">
        <f t="shared" si="1638"/>
        <v>62.9</v>
      </c>
      <c r="Q957" s="417">
        <f t="shared" si="1616"/>
        <v>0</v>
      </c>
      <c r="R957" s="417">
        <f t="shared" ref="R957" si="1645">I957-I956</f>
        <v>0</v>
      </c>
      <c r="S957" s="417">
        <f t="shared" ref="S957:T957" si="1646">P957-P956</f>
        <v>0</v>
      </c>
      <c r="T957" s="417">
        <f t="shared" si="1646"/>
        <v>0</v>
      </c>
      <c r="U957" s="414"/>
      <c r="V957" s="619" t="str">
        <f t="shared" ref="V957" si="1647">+IF(I957&lt;0,"ng","")</f>
        <v/>
      </c>
      <c r="W957" s="619"/>
    </row>
    <row r="958" spans="1:23" s="401" customFormat="1" ht="24" hidden="1" customHeight="1">
      <c r="A958" s="366" t="s">
        <v>4416</v>
      </c>
      <c r="B958" s="408" t="s">
        <v>0</v>
      </c>
      <c r="C958" s="408" t="s">
        <v>2548</v>
      </c>
      <c r="D958" s="408" t="s">
        <v>2549</v>
      </c>
      <c r="E958" s="409" t="s">
        <v>615</v>
      </c>
      <c r="F958" s="410">
        <v>617</v>
      </c>
      <c r="G958" s="410">
        <f>[5]내역서!F958</f>
        <v>488</v>
      </c>
      <c r="H958" s="410">
        <v>617</v>
      </c>
      <c r="I958" s="410">
        <f>내역서!F962</f>
        <v>0</v>
      </c>
      <c r="J958" s="411">
        <v>2079.1</v>
      </c>
      <c r="K958" s="412">
        <f>INT($I958*J958)</f>
        <v>0</v>
      </c>
      <c r="L958" s="411">
        <v>7674.4</v>
      </c>
      <c r="M958" s="412">
        <f>INT($I958*L958)</f>
        <v>0</v>
      </c>
      <c r="N958" s="411">
        <v>1721.5</v>
      </c>
      <c r="O958" s="412">
        <f>INT($I958*N958)</f>
        <v>0</v>
      </c>
      <c r="P958" s="411">
        <f>+J958+L958+N958</f>
        <v>11475</v>
      </c>
      <c r="Q958" s="412">
        <f>K958+M958+O958</f>
        <v>0</v>
      </c>
      <c r="R958" s="412"/>
      <c r="S958" s="412"/>
      <c r="T958" s="412"/>
      <c r="U958" s="409" t="s">
        <v>0</v>
      </c>
      <c r="V958" s="617" t="str">
        <f>+IF(I958&lt;0,"ng","")</f>
        <v/>
      </c>
      <c r="W958" s="617"/>
    </row>
    <row r="959" spans="1:23" ht="24" hidden="1" customHeight="1">
      <c r="A959" s="372" t="s">
        <v>4415</v>
      </c>
      <c r="B959" s="413" t="s">
        <v>0</v>
      </c>
      <c r="C959" s="413" t="s">
        <v>979</v>
      </c>
      <c r="D959" s="413" t="s">
        <v>980</v>
      </c>
      <c r="E959" s="414" t="s">
        <v>651</v>
      </c>
      <c r="F959" s="415">
        <v>617</v>
      </c>
      <c r="G959" s="415">
        <f>[5]내역서!F959</f>
        <v>488</v>
      </c>
      <c r="H959" s="415">
        <v>617</v>
      </c>
      <c r="I959" s="415">
        <f>내역서!F963</f>
        <v>0</v>
      </c>
      <c r="J959" s="416">
        <v>2079.1</v>
      </c>
      <c r="K959" s="417">
        <f t="shared" si="1635"/>
        <v>0</v>
      </c>
      <c r="L959" s="416">
        <v>7674.4</v>
      </c>
      <c r="M959" s="417">
        <f t="shared" si="1636"/>
        <v>0</v>
      </c>
      <c r="N959" s="416">
        <v>1721.5</v>
      </c>
      <c r="O959" s="417">
        <f t="shared" si="1637"/>
        <v>0</v>
      </c>
      <c r="P959" s="416">
        <f t="shared" si="1638"/>
        <v>11475</v>
      </c>
      <c r="Q959" s="417">
        <f t="shared" si="1616"/>
        <v>0</v>
      </c>
      <c r="R959" s="417">
        <f t="shared" ref="R959" si="1648">I959-I958</f>
        <v>0</v>
      </c>
      <c r="S959" s="417">
        <f t="shared" ref="S959:T959" si="1649">P959-P958</f>
        <v>0</v>
      </c>
      <c r="T959" s="417">
        <f t="shared" si="1649"/>
        <v>0</v>
      </c>
      <c r="U959" s="414"/>
      <c r="V959" s="619" t="str">
        <f t="shared" ref="V959" si="1650">+IF(I959&lt;0,"ng","")</f>
        <v/>
      </c>
      <c r="W959" s="619"/>
    </row>
    <row r="960" spans="1:23" s="401" customFormat="1" ht="24" hidden="1" customHeight="1">
      <c r="A960" s="366" t="s">
        <v>4428</v>
      </c>
      <c r="B960" s="436" t="s">
        <v>2558</v>
      </c>
      <c r="C960" s="436" t="s">
        <v>2559</v>
      </c>
      <c r="D960" s="436" t="s">
        <v>0</v>
      </c>
      <c r="E960" s="437" t="s">
        <v>0</v>
      </c>
      <c r="F960" s="438">
        <v>0</v>
      </c>
      <c r="G960" s="438">
        <f>[5]내역서!F960</f>
        <v>0</v>
      </c>
      <c r="H960" s="438">
        <v>0</v>
      </c>
      <c r="I960" s="438">
        <f>내역서!F964</f>
        <v>0</v>
      </c>
      <c r="J960" s="439"/>
      <c r="K960" s="440">
        <f>K962</f>
        <v>0</v>
      </c>
      <c r="L960" s="439"/>
      <c r="M960" s="440">
        <f>M962</f>
        <v>0</v>
      </c>
      <c r="N960" s="439"/>
      <c r="O960" s="440">
        <f>O962</f>
        <v>0</v>
      </c>
      <c r="P960" s="438"/>
      <c r="Q960" s="440">
        <f>K960+M960+O960</f>
        <v>0</v>
      </c>
      <c r="R960" s="440"/>
      <c r="S960" s="440"/>
      <c r="T960" s="440"/>
      <c r="U960" s="441" t="s">
        <v>0</v>
      </c>
      <c r="V960" s="617" t="str">
        <f>+IF(I960&lt;0,"ng","")</f>
        <v/>
      </c>
      <c r="W960" s="617"/>
    </row>
    <row r="961" spans="1:23" ht="24" hidden="1" customHeight="1">
      <c r="A961" s="372" t="s">
        <v>4415</v>
      </c>
      <c r="B961" s="442" t="s">
        <v>4510</v>
      </c>
      <c r="C961" s="442" t="s">
        <v>986</v>
      </c>
      <c r="D961" s="442" t="s">
        <v>0</v>
      </c>
      <c r="E961" s="443" t="s">
        <v>0</v>
      </c>
      <c r="F961" s="444">
        <v>0</v>
      </c>
      <c r="G961" s="444">
        <f>[5]내역서!F961</f>
        <v>0</v>
      </c>
      <c r="H961" s="444">
        <v>0</v>
      </c>
      <c r="I961" s="444">
        <f>내역서!F965</f>
        <v>0</v>
      </c>
      <c r="J961" s="445"/>
      <c r="K961" s="446">
        <f>K963</f>
        <v>0</v>
      </c>
      <c r="L961" s="445"/>
      <c r="M961" s="446">
        <f>M963</f>
        <v>0</v>
      </c>
      <c r="N961" s="445"/>
      <c r="O961" s="446">
        <f>O963</f>
        <v>0</v>
      </c>
      <c r="P961" s="444"/>
      <c r="Q961" s="446">
        <f t="shared" si="1616"/>
        <v>0</v>
      </c>
      <c r="R961" s="446">
        <f t="shared" ref="R961" si="1651">I961-I960</f>
        <v>0</v>
      </c>
      <c r="S961" s="446">
        <f t="shared" ref="S961:T961" si="1652">P961-P960</f>
        <v>0</v>
      </c>
      <c r="T961" s="446">
        <f t="shared" si="1652"/>
        <v>0</v>
      </c>
      <c r="U961" s="447"/>
      <c r="V961" s="619" t="str">
        <f t="shared" ref="V961" si="1653">+IF(I961&lt;0,"ng","")</f>
        <v/>
      </c>
      <c r="W961" s="619"/>
    </row>
    <row r="962" spans="1:23" s="460" customFormat="1" ht="24" hidden="1" customHeight="1">
      <c r="A962" s="366" t="s">
        <v>4416</v>
      </c>
      <c r="B962" s="408" t="s">
        <v>0</v>
      </c>
      <c r="C962" s="408" t="s">
        <v>2560</v>
      </c>
      <c r="D962" s="408" t="s">
        <v>2561</v>
      </c>
      <c r="E962" s="409" t="s">
        <v>2104</v>
      </c>
      <c r="F962" s="410">
        <v>135.75</v>
      </c>
      <c r="G962" s="410">
        <f>[5]내역서!F962</f>
        <v>135.75</v>
      </c>
      <c r="H962" s="410">
        <v>135.75</v>
      </c>
      <c r="I962" s="410">
        <f>내역서!F966</f>
        <v>0</v>
      </c>
      <c r="J962" s="411">
        <v>7040.1</v>
      </c>
      <c r="K962" s="412">
        <f>INT($I962*J962)</f>
        <v>0</v>
      </c>
      <c r="L962" s="411">
        <v>3009.6</v>
      </c>
      <c r="M962" s="412">
        <f>INT($I962*L962)</f>
        <v>0</v>
      </c>
      <c r="N962" s="411">
        <v>69.5</v>
      </c>
      <c r="O962" s="412">
        <f>INT($I962*N962)</f>
        <v>0</v>
      </c>
      <c r="P962" s="411">
        <f>+J962+L962+N962</f>
        <v>10119.200000000001</v>
      </c>
      <c r="Q962" s="412">
        <f>K962+M962+O962</f>
        <v>0</v>
      </c>
      <c r="R962" s="412"/>
      <c r="S962" s="412"/>
      <c r="T962" s="412"/>
      <c r="U962" s="409" t="s">
        <v>0</v>
      </c>
      <c r="V962" s="617" t="str">
        <f>+IF(I962&lt;0,"ng","")</f>
        <v/>
      </c>
      <c r="W962" s="617"/>
    </row>
    <row r="963" spans="1:23" s="73" customFormat="1" ht="24" hidden="1" customHeight="1">
      <c r="A963" s="372" t="s">
        <v>4415</v>
      </c>
      <c r="B963" s="413" t="s">
        <v>0</v>
      </c>
      <c r="C963" s="413" t="s">
        <v>987</v>
      </c>
      <c r="D963" s="413" t="s">
        <v>988</v>
      </c>
      <c r="E963" s="414" t="s">
        <v>671</v>
      </c>
      <c r="F963" s="415">
        <v>135.75</v>
      </c>
      <c r="G963" s="415">
        <f>[5]내역서!F963</f>
        <v>135.75</v>
      </c>
      <c r="H963" s="415">
        <v>135.75</v>
      </c>
      <c r="I963" s="415">
        <f>내역서!F967</f>
        <v>0</v>
      </c>
      <c r="J963" s="416">
        <v>7040.1</v>
      </c>
      <c r="K963" s="417">
        <f>INT($I963*J963)</f>
        <v>0</v>
      </c>
      <c r="L963" s="416">
        <v>3009.6</v>
      </c>
      <c r="M963" s="417">
        <f>INT($I963*L963)</f>
        <v>0</v>
      </c>
      <c r="N963" s="416">
        <v>69.5</v>
      </c>
      <c r="O963" s="417">
        <f>INT($I963*N963)</f>
        <v>0</v>
      </c>
      <c r="P963" s="416">
        <f>+J963+L963+N963</f>
        <v>10119.200000000001</v>
      </c>
      <c r="Q963" s="417">
        <f t="shared" si="1616"/>
        <v>0</v>
      </c>
      <c r="R963" s="417">
        <f t="shared" ref="R963" si="1654">I963-I962</f>
        <v>0</v>
      </c>
      <c r="S963" s="417">
        <f t="shared" ref="S963:T963" si="1655">P963-P962</f>
        <v>0</v>
      </c>
      <c r="T963" s="417">
        <f t="shared" si="1655"/>
        <v>0</v>
      </c>
      <c r="U963" s="414"/>
      <c r="V963" s="619" t="str">
        <f t="shared" ref="V963" si="1656">+IF(I963&lt;0,"ng","")</f>
        <v/>
      </c>
      <c r="W963" s="619"/>
    </row>
    <row r="964" spans="1:23" s="401" customFormat="1" ht="24" hidden="1" customHeight="1">
      <c r="A964" s="366" t="s">
        <v>4416</v>
      </c>
      <c r="B964" s="436" t="s">
        <v>2562</v>
      </c>
      <c r="C964" s="436" t="s">
        <v>2563</v>
      </c>
      <c r="D964" s="436" t="s">
        <v>0</v>
      </c>
      <c r="E964" s="437" t="s">
        <v>0</v>
      </c>
      <c r="F964" s="438">
        <v>0</v>
      </c>
      <c r="G964" s="438">
        <f>[5]내역서!F964</f>
        <v>0</v>
      </c>
      <c r="H964" s="438">
        <v>0</v>
      </c>
      <c r="I964" s="438">
        <f>내역서!F968</f>
        <v>0</v>
      </c>
      <c r="J964" s="439"/>
      <c r="K964" s="440">
        <f>K966</f>
        <v>0</v>
      </c>
      <c r="L964" s="439"/>
      <c r="M964" s="440">
        <f>M966</f>
        <v>0</v>
      </c>
      <c r="N964" s="439"/>
      <c r="O964" s="440">
        <f>O966</f>
        <v>0</v>
      </c>
      <c r="P964" s="438"/>
      <c r="Q964" s="440">
        <f>K964+M964+O964</f>
        <v>0</v>
      </c>
      <c r="R964" s="440"/>
      <c r="S964" s="440"/>
      <c r="T964" s="440"/>
      <c r="U964" s="441" t="s">
        <v>0</v>
      </c>
      <c r="V964" s="617" t="str">
        <f>+IF(I964&lt;0,"ng","")</f>
        <v/>
      </c>
      <c r="W964" s="617"/>
    </row>
    <row r="965" spans="1:23" ht="24" hidden="1" customHeight="1">
      <c r="A965" s="372" t="s">
        <v>4415</v>
      </c>
      <c r="B965" s="442" t="s">
        <v>4511</v>
      </c>
      <c r="C965" s="442" t="s">
        <v>989</v>
      </c>
      <c r="D965" s="442" t="s">
        <v>0</v>
      </c>
      <c r="E965" s="443" t="s">
        <v>0</v>
      </c>
      <c r="F965" s="444">
        <v>0</v>
      </c>
      <c r="G965" s="444">
        <f>[5]내역서!F965</f>
        <v>0</v>
      </c>
      <c r="H965" s="444">
        <v>0</v>
      </c>
      <c r="I965" s="444">
        <f>내역서!F969</f>
        <v>0</v>
      </c>
      <c r="J965" s="445"/>
      <c r="K965" s="446">
        <f>K967</f>
        <v>0</v>
      </c>
      <c r="L965" s="445"/>
      <c r="M965" s="446">
        <f>M967</f>
        <v>0</v>
      </c>
      <c r="N965" s="445"/>
      <c r="O965" s="446">
        <f>O967</f>
        <v>0</v>
      </c>
      <c r="P965" s="444"/>
      <c r="Q965" s="446">
        <f t="shared" si="1616"/>
        <v>0</v>
      </c>
      <c r="R965" s="446">
        <f t="shared" ref="R965" si="1657">I965-I964</f>
        <v>0</v>
      </c>
      <c r="S965" s="446">
        <f t="shared" ref="S965:T965" si="1658">P965-P964</f>
        <v>0</v>
      </c>
      <c r="T965" s="446">
        <f t="shared" si="1658"/>
        <v>0</v>
      </c>
      <c r="U965" s="447"/>
      <c r="V965" s="619" t="str">
        <f t="shared" ref="V965" si="1659">+IF(I965&lt;0,"ng","")</f>
        <v/>
      </c>
      <c r="W965" s="619"/>
    </row>
    <row r="966" spans="1:23" s="401" customFormat="1" ht="24" hidden="1" customHeight="1">
      <c r="A966" s="366" t="s">
        <v>4416</v>
      </c>
      <c r="B966" s="408" t="s">
        <v>0</v>
      </c>
      <c r="C966" s="408" t="s">
        <v>2565</v>
      </c>
      <c r="D966" s="408" t="s">
        <v>2566</v>
      </c>
      <c r="E966" s="409" t="s">
        <v>22</v>
      </c>
      <c r="F966" s="410">
        <v>276</v>
      </c>
      <c r="G966" s="410">
        <f>[5]내역서!F966</f>
        <v>276</v>
      </c>
      <c r="H966" s="410">
        <v>276</v>
      </c>
      <c r="I966" s="410">
        <f>내역서!F970</f>
        <v>0</v>
      </c>
      <c r="J966" s="411">
        <v>14563.4</v>
      </c>
      <c r="K966" s="412">
        <f>INT($I966*J966)</f>
        <v>0</v>
      </c>
      <c r="L966" s="411">
        <v>43463.199999999997</v>
      </c>
      <c r="M966" s="412">
        <f>INT($I966*L966)</f>
        <v>0</v>
      </c>
      <c r="N966" s="411">
        <v>4576.7</v>
      </c>
      <c r="O966" s="412">
        <f>INT($I966*N966)</f>
        <v>0</v>
      </c>
      <c r="P966" s="411">
        <f>+J966+L966+N966</f>
        <v>62603.299999999996</v>
      </c>
      <c r="Q966" s="412">
        <f>K966+M966+O966</f>
        <v>0</v>
      </c>
      <c r="R966" s="412"/>
      <c r="S966" s="412"/>
      <c r="T966" s="412"/>
      <c r="U966" s="409" t="s">
        <v>0</v>
      </c>
      <c r="V966" s="617" t="str">
        <f>+IF(I966&lt;0,"ng","")</f>
        <v/>
      </c>
      <c r="W966" s="617"/>
    </row>
    <row r="967" spans="1:23" ht="24" hidden="1" customHeight="1">
      <c r="A967" s="372" t="s">
        <v>4415</v>
      </c>
      <c r="B967" s="413" t="s">
        <v>0</v>
      </c>
      <c r="C967" s="413" t="s">
        <v>990</v>
      </c>
      <c r="D967" s="413" t="s">
        <v>991</v>
      </c>
      <c r="E967" s="414" t="s">
        <v>22</v>
      </c>
      <c r="F967" s="415">
        <v>276</v>
      </c>
      <c r="G967" s="415">
        <f>[5]내역서!F967</f>
        <v>276</v>
      </c>
      <c r="H967" s="415">
        <v>276</v>
      </c>
      <c r="I967" s="415">
        <f>내역서!F971</f>
        <v>0</v>
      </c>
      <c r="J967" s="416">
        <v>14563.4</v>
      </c>
      <c r="K967" s="417">
        <f>INT($I967*J967)</f>
        <v>0</v>
      </c>
      <c r="L967" s="416">
        <v>43463.199999999997</v>
      </c>
      <c r="M967" s="417">
        <f>INT($I967*L967)</f>
        <v>0</v>
      </c>
      <c r="N967" s="416">
        <v>4576.7</v>
      </c>
      <c r="O967" s="417">
        <f>INT($I967*N967)</f>
        <v>0</v>
      </c>
      <c r="P967" s="416">
        <f>+J967+L967+N967</f>
        <v>62603.299999999996</v>
      </c>
      <c r="Q967" s="417">
        <f t="shared" si="1616"/>
        <v>0</v>
      </c>
      <c r="R967" s="417">
        <f t="shared" ref="R967" si="1660">I967-I966</f>
        <v>0</v>
      </c>
      <c r="S967" s="417">
        <f t="shared" ref="S967:T967" si="1661">P967-P966</f>
        <v>0</v>
      </c>
      <c r="T967" s="417">
        <f t="shared" si="1661"/>
        <v>0</v>
      </c>
      <c r="U967" s="414"/>
      <c r="V967" s="619" t="str">
        <f t="shared" ref="V967" si="1662">+IF(I967&lt;0,"ng","")</f>
        <v/>
      </c>
      <c r="W967" s="619"/>
    </row>
    <row r="968" spans="1:23" s="431" customFormat="1" ht="24" hidden="1" customHeight="1">
      <c r="A968" s="366" t="s">
        <v>4512</v>
      </c>
      <c r="B968" s="436" t="s">
        <v>2567</v>
      </c>
      <c r="C968" s="436" t="s">
        <v>2568</v>
      </c>
      <c r="D968" s="436" t="s">
        <v>0</v>
      </c>
      <c r="E968" s="437" t="s">
        <v>0</v>
      </c>
      <c r="F968" s="438">
        <v>0</v>
      </c>
      <c r="G968" s="438">
        <f>[5]내역서!F968</f>
        <v>0</v>
      </c>
      <c r="H968" s="438">
        <v>0</v>
      </c>
      <c r="I968" s="438">
        <f>내역서!F972</f>
        <v>0</v>
      </c>
      <c r="J968" s="439"/>
      <c r="K968" s="440">
        <f>SUMIF($A$970:$A$977,"당초",K970:K977)</f>
        <v>0</v>
      </c>
      <c r="L968" s="439"/>
      <c r="M968" s="440">
        <f>SUMIF($A$970:$A$977,"당초",M970:M977)</f>
        <v>0</v>
      </c>
      <c r="N968" s="439"/>
      <c r="O968" s="440">
        <f>SUMIF($A$970:$A$977,"당초",O970:O977)</f>
        <v>0</v>
      </c>
      <c r="P968" s="438"/>
      <c r="Q968" s="440">
        <f>K968+M968+O968</f>
        <v>0</v>
      </c>
      <c r="R968" s="440"/>
      <c r="S968" s="440"/>
      <c r="T968" s="440"/>
      <c r="U968" s="441" t="s">
        <v>0</v>
      </c>
      <c r="V968" s="617" t="str">
        <f>+IF(I968&lt;0,"ng","")</f>
        <v/>
      </c>
      <c r="W968" s="617"/>
    </row>
    <row r="969" spans="1:23" s="72" customFormat="1" ht="24" hidden="1" customHeight="1">
      <c r="A969" s="372" t="s">
        <v>4477</v>
      </c>
      <c r="B969" s="442" t="s">
        <v>4513</v>
      </c>
      <c r="C969" s="442" t="s">
        <v>992</v>
      </c>
      <c r="D969" s="442" t="s">
        <v>0</v>
      </c>
      <c r="E969" s="443" t="s">
        <v>0</v>
      </c>
      <c r="F969" s="444">
        <v>0</v>
      </c>
      <c r="G969" s="444">
        <f>[5]내역서!F969</f>
        <v>0</v>
      </c>
      <c r="H969" s="444">
        <v>0</v>
      </c>
      <c r="I969" s="444">
        <f>내역서!F973</f>
        <v>0</v>
      </c>
      <c r="J969" s="445"/>
      <c r="K969" s="446">
        <f>SUMIF($A$970:$A$977,"변경",K970:K977)</f>
        <v>0</v>
      </c>
      <c r="L969" s="445"/>
      <c r="M969" s="446">
        <f>SUMIF($A$970:$A$977,"변경",M970:M977)</f>
        <v>0</v>
      </c>
      <c r="N969" s="445"/>
      <c r="O969" s="446">
        <f>SUMIF($A$970:$A$977,"변경",O970:O977)</f>
        <v>0</v>
      </c>
      <c r="P969" s="444"/>
      <c r="Q969" s="446">
        <f t="shared" si="1616"/>
        <v>0</v>
      </c>
      <c r="R969" s="446">
        <f t="shared" ref="R969" si="1663">I969-I968</f>
        <v>0</v>
      </c>
      <c r="S969" s="446">
        <f t="shared" ref="S969:T969" si="1664">P969-P968</f>
        <v>0</v>
      </c>
      <c r="T969" s="446">
        <f t="shared" si="1664"/>
        <v>0</v>
      </c>
      <c r="U969" s="447"/>
      <c r="V969" s="619" t="str">
        <f t="shared" ref="V969" si="1665">+IF(I969&lt;0,"ng","")</f>
        <v/>
      </c>
      <c r="W969" s="619"/>
    </row>
    <row r="970" spans="1:23" s="401" customFormat="1" ht="24" hidden="1" customHeight="1">
      <c r="A970" s="366" t="s">
        <v>4416</v>
      </c>
      <c r="B970" s="408" t="s">
        <v>0</v>
      </c>
      <c r="C970" s="408" t="s">
        <v>2570</v>
      </c>
      <c r="D970" s="408" t="s">
        <v>2571</v>
      </c>
      <c r="E970" s="409" t="s">
        <v>615</v>
      </c>
      <c r="F970" s="410">
        <v>44</v>
      </c>
      <c r="G970" s="410">
        <f>[5]내역서!F970</f>
        <v>44</v>
      </c>
      <c r="H970" s="410">
        <v>0</v>
      </c>
      <c r="I970" s="410">
        <f>내역서!F974</f>
        <v>0</v>
      </c>
      <c r="J970" s="411">
        <v>1497.9</v>
      </c>
      <c r="K970" s="412">
        <f>INT($I970*J970)</f>
        <v>0</v>
      </c>
      <c r="L970" s="411">
        <v>5272</v>
      </c>
      <c r="M970" s="412">
        <f>INT($I970*L970)</f>
        <v>0</v>
      </c>
      <c r="N970" s="411">
        <v>1699</v>
      </c>
      <c r="O970" s="412">
        <f>INT($I970*N970)</f>
        <v>0</v>
      </c>
      <c r="P970" s="411">
        <f>+J970+L970+N970</f>
        <v>8468.9</v>
      </c>
      <c r="Q970" s="412">
        <f>K970+M970+O970</f>
        <v>0</v>
      </c>
      <c r="R970" s="412"/>
      <c r="S970" s="412"/>
      <c r="T970" s="412"/>
      <c r="U970" s="409" t="s">
        <v>0</v>
      </c>
      <c r="V970" s="617" t="str">
        <f>+IF(I970&lt;0,"ng","")</f>
        <v/>
      </c>
      <c r="W970" s="617"/>
    </row>
    <row r="971" spans="1:23" ht="24" hidden="1" customHeight="1">
      <c r="A971" s="372" t="s">
        <v>4477</v>
      </c>
      <c r="B971" s="413" t="s">
        <v>0</v>
      </c>
      <c r="C971" s="413" t="s">
        <v>993</v>
      </c>
      <c r="D971" s="413" t="s">
        <v>994</v>
      </c>
      <c r="E971" s="414" t="s">
        <v>651</v>
      </c>
      <c r="F971" s="415">
        <v>44</v>
      </c>
      <c r="G971" s="415">
        <f>[5]내역서!F971</f>
        <v>44</v>
      </c>
      <c r="H971" s="415">
        <v>0</v>
      </c>
      <c r="I971" s="415">
        <f>내역서!F975</f>
        <v>0</v>
      </c>
      <c r="J971" s="416">
        <v>1497.9</v>
      </c>
      <c r="K971" s="417">
        <f t="shared" ref="K971:K977" si="1666">INT($I971*J971)</f>
        <v>0</v>
      </c>
      <c r="L971" s="416">
        <v>5272</v>
      </c>
      <c r="M971" s="417">
        <f t="shared" ref="M971:M977" si="1667">INT($I971*L971)</f>
        <v>0</v>
      </c>
      <c r="N971" s="416">
        <v>1699</v>
      </c>
      <c r="O971" s="417">
        <f t="shared" ref="O971:O977" si="1668">INT($I971*N971)</f>
        <v>0</v>
      </c>
      <c r="P971" s="416">
        <f t="shared" ref="P971:P977" si="1669">+J971+L971+N971</f>
        <v>8468.9</v>
      </c>
      <c r="Q971" s="417">
        <f t="shared" si="1616"/>
        <v>0</v>
      </c>
      <c r="R971" s="417">
        <f t="shared" ref="R971" si="1670">I971-I970</f>
        <v>0</v>
      </c>
      <c r="S971" s="417">
        <f t="shared" ref="S971:T971" si="1671">P971-P970</f>
        <v>0</v>
      </c>
      <c r="T971" s="417">
        <f t="shared" si="1671"/>
        <v>0</v>
      </c>
      <c r="U971" s="414"/>
      <c r="V971" s="619" t="str">
        <f t="shared" ref="V971" si="1672">+IF(I971&lt;0,"ng","")</f>
        <v/>
      </c>
      <c r="W971" s="619"/>
    </row>
    <row r="972" spans="1:23" s="401" customFormat="1" ht="24" hidden="1" customHeight="1">
      <c r="A972" s="366" t="s">
        <v>4514</v>
      </c>
      <c r="B972" s="408" t="s">
        <v>0</v>
      </c>
      <c r="C972" s="408" t="s">
        <v>2572</v>
      </c>
      <c r="D972" s="408" t="s">
        <v>2573</v>
      </c>
      <c r="E972" s="409" t="s">
        <v>615</v>
      </c>
      <c r="F972" s="410">
        <v>44</v>
      </c>
      <c r="G972" s="410">
        <f>[5]내역서!F972</f>
        <v>44</v>
      </c>
      <c r="H972" s="410">
        <v>44</v>
      </c>
      <c r="I972" s="410">
        <f>내역서!F976</f>
        <v>0</v>
      </c>
      <c r="J972" s="411">
        <v>630.4</v>
      </c>
      <c r="K972" s="412">
        <f>INT($I972*J972)</f>
        <v>0</v>
      </c>
      <c r="L972" s="411">
        <v>2494.4</v>
      </c>
      <c r="M972" s="412">
        <f>INT($I972*L972)</f>
        <v>0</v>
      </c>
      <c r="N972" s="411">
        <v>547.20000000000005</v>
      </c>
      <c r="O972" s="412">
        <f>INT($I972*N972)</f>
        <v>0</v>
      </c>
      <c r="P972" s="411">
        <f>+J972+L972+N972</f>
        <v>3672</v>
      </c>
      <c r="Q972" s="412">
        <f>K972+M972+O972</f>
        <v>0</v>
      </c>
      <c r="R972" s="412"/>
      <c r="S972" s="412"/>
      <c r="T972" s="412"/>
      <c r="U972" s="409" t="s">
        <v>0</v>
      </c>
      <c r="V972" s="617" t="str">
        <f>+IF(I972&lt;0,"ng","")</f>
        <v/>
      </c>
      <c r="W972" s="617"/>
    </row>
    <row r="973" spans="1:23" ht="24" hidden="1" customHeight="1">
      <c r="A973" s="372" t="s">
        <v>4415</v>
      </c>
      <c r="B973" s="413" t="s">
        <v>0</v>
      </c>
      <c r="C973" s="413" t="s">
        <v>995</v>
      </c>
      <c r="D973" s="413" t="s">
        <v>996</v>
      </c>
      <c r="E973" s="414" t="s">
        <v>651</v>
      </c>
      <c r="F973" s="415">
        <v>44</v>
      </c>
      <c r="G973" s="415">
        <f>[5]내역서!F973</f>
        <v>44</v>
      </c>
      <c r="H973" s="415">
        <v>44</v>
      </c>
      <c r="I973" s="415">
        <f>내역서!F977</f>
        <v>0</v>
      </c>
      <c r="J973" s="416">
        <v>630.4</v>
      </c>
      <c r="K973" s="417">
        <f t="shared" si="1666"/>
        <v>0</v>
      </c>
      <c r="L973" s="416">
        <v>2494.4</v>
      </c>
      <c r="M973" s="417">
        <f t="shared" si="1667"/>
        <v>0</v>
      </c>
      <c r="N973" s="416">
        <v>547.20000000000005</v>
      </c>
      <c r="O973" s="417">
        <f t="shared" si="1668"/>
        <v>0</v>
      </c>
      <c r="P973" s="416">
        <f t="shared" si="1669"/>
        <v>3672</v>
      </c>
      <c r="Q973" s="417">
        <f t="shared" si="1616"/>
        <v>0</v>
      </c>
      <c r="R973" s="417">
        <f t="shared" ref="R973" si="1673">I973-I972</f>
        <v>0</v>
      </c>
      <c r="S973" s="417">
        <f t="shared" ref="S973:T973" si="1674">P973-P972</f>
        <v>0</v>
      </c>
      <c r="T973" s="417">
        <f t="shared" si="1674"/>
        <v>0</v>
      </c>
      <c r="U973" s="414"/>
      <c r="V973" s="619" t="str">
        <f t="shared" ref="V973" si="1675">+IF(I973&lt;0,"ng","")</f>
        <v/>
      </c>
      <c r="W973" s="619"/>
    </row>
    <row r="974" spans="1:23" s="401" customFormat="1" ht="24" hidden="1" customHeight="1">
      <c r="A974" s="366" t="s">
        <v>4416</v>
      </c>
      <c r="B974" s="408" t="s">
        <v>0</v>
      </c>
      <c r="C974" s="408" t="s">
        <v>2574</v>
      </c>
      <c r="D974" s="408" t="s">
        <v>0</v>
      </c>
      <c r="E974" s="409" t="s">
        <v>615</v>
      </c>
      <c r="F974" s="410">
        <v>24</v>
      </c>
      <c r="G974" s="410">
        <f>[5]내역서!F974</f>
        <v>24</v>
      </c>
      <c r="H974" s="410">
        <v>0</v>
      </c>
      <c r="I974" s="410">
        <f>내역서!F978</f>
        <v>0</v>
      </c>
      <c r="J974" s="411">
        <v>37199</v>
      </c>
      <c r="K974" s="412">
        <f>INT($I974*J974)</f>
        <v>0</v>
      </c>
      <c r="L974" s="411">
        <v>31429.599999999999</v>
      </c>
      <c r="M974" s="412">
        <f>INT($I974*L974)</f>
        <v>0</v>
      </c>
      <c r="N974" s="411">
        <v>6992.3</v>
      </c>
      <c r="O974" s="412">
        <f>INT($I974*N974)</f>
        <v>0</v>
      </c>
      <c r="P974" s="411">
        <f>+J974+L974+N974</f>
        <v>75620.900000000009</v>
      </c>
      <c r="Q974" s="412">
        <f>K974+M974+O974</f>
        <v>0</v>
      </c>
      <c r="R974" s="412"/>
      <c r="S974" s="412"/>
      <c r="T974" s="412"/>
      <c r="U974" s="409" t="s">
        <v>0</v>
      </c>
      <c r="V974" s="617" t="str">
        <f>+IF(I974&lt;0,"ng","")</f>
        <v/>
      </c>
      <c r="W974" s="617"/>
    </row>
    <row r="975" spans="1:23" ht="24" hidden="1" customHeight="1">
      <c r="A975" s="372" t="s">
        <v>4515</v>
      </c>
      <c r="B975" s="413" t="s">
        <v>0</v>
      </c>
      <c r="C975" s="413" t="s">
        <v>997</v>
      </c>
      <c r="D975" s="413" t="s">
        <v>0</v>
      </c>
      <c r="E975" s="414" t="s">
        <v>651</v>
      </c>
      <c r="F975" s="415">
        <v>24</v>
      </c>
      <c r="G975" s="415">
        <f>[5]내역서!F975</f>
        <v>24</v>
      </c>
      <c r="H975" s="415">
        <v>0</v>
      </c>
      <c r="I975" s="415">
        <f>내역서!F979</f>
        <v>0</v>
      </c>
      <c r="J975" s="416">
        <v>37199</v>
      </c>
      <c r="K975" s="417">
        <f t="shared" si="1666"/>
        <v>0</v>
      </c>
      <c r="L975" s="416">
        <v>31429.599999999999</v>
      </c>
      <c r="M975" s="417">
        <f t="shared" si="1667"/>
        <v>0</v>
      </c>
      <c r="N975" s="416">
        <v>6992.3</v>
      </c>
      <c r="O975" s="417">
        <f t="shared" si="1668"/>
        <v>0</v>
      </c>
      <c r="P975" s="416">
        <f t="shared" si="1669"/>
        <v>75620.900000000009</v>
      </c>
      <c r="Q975" s="417">
        <f t="shared" si="1616"/>
        <v>0</v>
      </c>
      <c r="R975" s="417">
        <f t="shared" ref="R975" si="1676">I975-I974</f>
        <v>0</v>
      </c>
      <c r="S975" s="417">
        <f t="shared" ref="S975:T975" si="1677">P975-P974</f>
        <v>0</v>
      </c>
      <c r="T975" s="417">
        <f t="shared" si="1677"/>
        <v>0</v>
      </c>
      <c r="U975" s="414"/>
      <c r="V975" s="619" t="str">
        <f t="shared" ref="V975" si="1678">+IF(I975&lt;0,"ng","")</f>
        <v/>
      </c>
      <c r="W975" s="619"/>
    </row>
    <row r="976" spans="1:23" s="401" customFormat="1" ht="24" hidden="1" customHeight="1">
      <c r="A976" s="366" t="s">
        <v>4516</v>
      </c>
      <c r="B976" s="408" t="s">
        <v>0</v>
      </c>
      <c r="C976" s="408" t="s">
        <v>2575</v>
      </c>
      <c r="D976" s="408" t="s">
        <v>2576</v>
      </c>
      <c r="E976" s="409" t="s">
        <v>2104</v>
      </c>
      <c r="F976" s="410">
        <v>98</v>
      </c>
      <c r="G976" s="410">
        <f>[5]내역서!F976</f>
        <v>98</v>
      </c>
      <c r="H976" s="410">
        <v>0</v>
      </c>
      <c r="I976" s="410">
        <f>내역서!F980</f>
        <v>0</v>
      </c>
      <c r="J976" s="411">
        <v>0</v>
      </c>
      <c r="K976" s="412">
        <f>INT($I976*J976)</f>
        <v>0</v>
      </c>
      <c r="L976" s="411">
        <v>577.29999999999995</v>
      </c>
      <c r="M976" s="412">
        <f>INT($I976*L976)</f>
        <v>0</v>
      </c>
      <c r="N976" s="411">
        <v>0</v>
      </c>
      <c r="O976" s="412">
        <f>INT($I976*N976)</f>
        <v>0</v>
      </c>
      <c r="P976" s="411">
        <f>+J976+L976+N976</f>
        <v>577.29999999999995</v>
      </c>
      <c r="Q976" s="412">
        <f>K976+M976+O976</f>
        <v>0</v>
      </c>
      <c r="R976" s="412"/>
      <c r="S976" s="412"/>
      <c r="T976" s="412"/>
      <c r="U976" s="409" t="s">
        <v>0</v>
      </c>
      <c r="V976" s="617" t="str">
        <f>+IF(I976&lt;0,"ng","")</f>
        <v/>
      </c>
      <c r="W976" s="617"/>
    </row>
    <row r="977" spans="1:23" ht="24" hidden="1" customHeight="1">
      <c r="A977" s="372" t="s">
        <v>4517</v>
      </c>
      <c r="B977" s="413" t="s">
        <v>0</v>
      </c>
      <c r="C977" s="413" t="s">
        <v>998</v>
      </c>
      <c r="D977" s="413" t="s">
        <v>999</v>
      </c>
      <c r="E977" s="414" t="s">
        <v>671</v>
      </c>
      <c r="F977" s="415">
        <v>98</v>
      </c>
      <c r="G977" s="415">
        <f>[5]내역서!F977</f>
        <v>98</v>
      </c>
      <c r="H977" s="415">
        <v>0</v>
      </c>
      <c r="I977" s="415">
        <f>내역서!F981</f>
        <v>0</v>
      </c>
      <c r="J977" s="416">
        <v>0</v>
      </c>
      <c r="K977" s="417">
        <f t="shared" si="1666"/>
        <v>0</v>
      </c>
      <c r="L977" s="416">
        <v>577.29999999999995</v>
      </c>
      <c r="M977" s="417">
        <f t="shared" si="1667"/>
        <v>0</v>
      </c>
      <c r="N977" s="416">
        <v>0</v>
      </c>
      <c r="O977" s="417">
        <f t="shared" si="1668"/>
        <v>0</v>
      </c>
      <c r="P977" s="416">
        <f t="shared" si="1669"/>
        <v>577.29999999999995</v>
      </c>
      <c r="Q977" s="417">
        <f t="shared" si="1616"/>
        <v>0</v>
      </c>
      <c r="R977" s="417">
        <f t="shared" ref="R977" si="1679">I977-I976</f>
        <v>0</v>
      </c>
      <c r="S977" s="417">
        <f t="shared" ref="S977:T977" si="1680">P977-P976</f>
        <v>0</v>
      </c>
      <c r="T977" s="417">
        <f t="shared" si="1680"/>
        <v>0</v>
      </c>
      <c r="U977" s="414"/>
      <c r="V977" s="619" t="str">
        <f t="shared" ref="V977" si="1681">+IF(I977&lt;0,"ng","")</f>
        <v/>
      </c>
      <c r="W977" s="619"/>
    </row>
    <row r="978" spans="1:23" s="401" customFormat="1" ht="24" hidden="1" customHeight="1">
      <c r="A978" s="366" t="s">
        <v>4410</v>
      </c>
      <c r="B978" s="436" t="s">
        <v>2577</v>
      </c>
      <c r="C978" s="436" t="s">
        <v>2578</v>
      </c>
      <c r="D978" s="436" t="s">
        <v>0</v>
      </c>
      <c r="E978" s="437" t="s">
        <v>0</v>
      </c>
      <c r="F978" s="438">
        <v>0</v>
      </c>
      <c r="G978" s="438">
        <f>[5]내역서!F978</f>
        <v>0</v>
      </c>
      <c r="H978" s="438">
        <v>0</v>
      </c>
      <c r="I978" s="438">
        <f>내역서!F982</f>
        <v>0</v>
      </c>
      <c r="J978" s="439"/>
      <c r="K978" s="440">
        <f>K980+K982</f>
        <v>0</v>
      </c>
      <c r="L978" s="439"/>
      <c r="M978" s="440">
        <f>M980+M982</f>
        <v>0</v>
      </c>
      <c r="N978" s="439"/>
      <c r="O978" s="440">
        <f>O980+O982</f>
        <v>0</v>
      </c>
      <c r="P978" s="438"/>
      <c r="Q978" s="440">
        <f>K978+M978+O978</f>
        <v>0</v>
      </c>
      <c r="R978" s="440"/>
      <c r="S978" s="440"/>
      <c r="T978" s="440"/>
      <c r="U978" s="441" t="s">
        <v>0</v>
      </c>
      <c r="V978" s="617" t="str">
        <f>+IF(I978&lt;0,"ng","")</f>
        <v/>
      </c>
      <c r="W978" s="617"/>
    </row>
    <row r="979" spans="1:23" ht="24" hidden="1" customHeight="1">
      <c r="A979" s="372" t="s">
        <v>4415</v>
      </c>
      <c r="B979" s="442" t="s">
        <v>4518</v>
      </c>
      <c r="C979" s="442" t="s">
        <v>1000</v>
      </c>
      <c r="D979" s="442" t="s">
        <v>0</v>
      </c>
      <c r="E979" s="443" t="s">
        <v>0</v>
      </c>
      <c r="F979" s="444">
        <v>0</v>
      </c>
      <c r="G979" s="444">
        <f>[5]내역서!F979</f>
        <v>0</v>
      </c>
      <c r="H979" s="444">
        <v>0</v>
      </c>
      <c r="I979" s="444">
        <f>내역서!F983</f>
        <v>0</v>
      </c>
      <c r="J979" s="445"/>
      <c r="K979" s="446">
        <f>K981+K983</f>
        <v>0</v>
      </c>
      <c r="L979" s="445"/>
      <c r="M979" s="446">
        <f>M981+M983</f>
        <v>0</v>
      </c>
      <c r="N979" s="445"/>
      <c r="O979" s="446">
        <f>O981+O983</f>
        <v>0</v>
      </c>
      <c r="P979" s="444"/>
      <c r="Q979" s="446">
        <f t="shared" si="1616"/>
        <v>0</v>
      </c>
      <c r="R979" s="446">
        <f t="shared" ref="R979" si="1682">I979-I978</f>
        <v>0</v>
      </c>
      <c r="S979" s="446">
        <f t="shared" ref="S979:T979" si="1683">P979-P978</f>
        <v>0</v>
      </c>
      <c r="T979" s="446">
        <f t="shared" si="1683"/>
        <v>0</v>
      </c>
      <c r="U979" s="447"/>
      <c r="V979" s="619" t="str">
        <f t="shared" ref="V979" si="1684">+IF(I979&lt;0,"ng","")</f>
        <v/>
      </c>
      <c r="W979" s="619"/>
    </row>
    <row r="980" spans="1:23" s="401" customFormat="1" ht="24" hidden="1" customHeight="1">
      <c r="A980" s="366" t="s">
        <v>4416</v>
      </c>
      <c r="B980" s="408" t="s">
        <v>0</v>
      </c>
      <c r="C980" s="408" t="s">
        <v>2570</v>
      </c>
      <c r="D980" s="408" t="s">
        <v>2571</v>
      </c>
      <c r="E980" s="409" t="s">
        <v>615</v>
      </c>
      <c r="F980" s="410">
        <v>192</v>
      </c>
      <c r="G980" s="410">
        <f>[5]내역서!F980</f>
        <v>192</v>
      </c>
      <c r="H980" s="410">
        <v>13</v>
      </c>
      <c r="I980" s="410">
        <f>내역서!F984</f>
        <v>0</v>
      </c>
      <c r="J980" s="411">
        <v>1497.9</v>
      </c>
      <c r="K980" s="412">
        <f>INT($I980*J980)</f>
        <v>0</v>
      </c>
      <c r="L980" s="411">
        <v>5272</v>
      </c>
      <c r="M980" s="412">
        <f>INT($I980*L980)</f>
        <v>0</v>
      </c>
      <c r="N980" s="411">
        <v>1699</v>
      </c>
      <c r="O980" s="412">
        <f>INT($I980*N980)</f>
        <v>0</v>
      </c>
      <c r="P980" s="411">
        <f>+J980+L980+N980</f>
        <v>8468.9</v>
      </c>
      <c r="Q980" s="412">
        <f>K980+M980+O980</f>
        <v>0</v>
      </c>
      <c r="R980" s="412"/>
      <c r="S980" s="412"/>
      <c r="T980" s="412"/>
      <c r="U980" s="409" t="s">
        <v>0</v>
      </c>
      <c r="V980" s="617" t="str">
        <f>+IF(I980&lt;0,"ng","")</f>
        <v/>
      </c>
      <c r="W980" s="617"/>
    </row>
    <row r="981" spans="1:23" ht="24" hidden="1" customHeight="1">
      <c r="A981" s="372" t="s">
        <v>4415</v>
      </c>
      <c r="B981" s="413" t="s">
        <v>0</v>
      </c>
      <c r="C981" s="413" t="s">
        <v>993</v>
      </c>
      <c r="D981" s="413" t="s">
        <v>994</v>
      </c>
      <c r="E981" s="414" t="s">
        <v>651</v>
      </c>
      <c r="F981" s="415">
        <v>192</v>
      </c>
      <c r="G981" s="415">
        <f>[5]내역서!F981</f>
        <v>192</v>
      </c>
      <c r="H981" s="415">
        <v>13</v>
      </c>
      <c r="I981" s="415">
        <f>내역서!F985</f>
        <v>0</v>
      </c>
      <c r="J981" s="416">
        <v>1497.9</v>
      </c>
      <c r="K981" s="417">
        <f>INT($I981*J981)</f>
        <v>0</v>
      </c>
      <c r="L981" s="416">
        <v>5272</v>
      </c>
      <c r="M981" s="417">
        <f>INT($I981*L981)</f>
        <v>0</v>
      </c>
      <c r="N981" s="416">
        <v>1699</v>
      </c>
      <c r="O981" s="417">
        <f>INT($I981*N981)</f>
        <v>0</v>
      </c>
      <c r="P981" s="416">
        <f t="shared" ref="P981:P983" si="1685">+J981+L981+N981</f>
        <v>8468.9</v>
      </c>
      <c r="Q981" s="417">
        <f t="shared" si="1616"/>
        <v>0</v>
      </c>
      <c r="R981" s="417">
        <f t="shared" ref="R981" si="1686">I981-I980</f>
        <v>0</v>
      </c>
      <c r="S981" s="417">
        <f t="shared" ref="S981:T981" si="1687">P981-P980</f>
        <v>0</v>
      </c>
      <c r="T981" s="417">
        <f t="shared" si="1687"/>
        <v>0</v>
      </c>
      <c r="U981" s="414"/>
      <c r="V981" s="619" t="str">
        <f t="shared" ref="V981" si="1688">+IF(I981&lt;0,"ng","")</f>
        <v/>
      </c>
      <c r="W981" s="619"/>
    </row>
    <row r="982" spans="1:23" s="401" customFormat="1" ht="24" hidden="1" customHeight="1">
      <c r="A982" s="366" t="s">
        <v>4416</v>
      </c>
      <c r="B982" s="408" t="s">
        <v>0</v>
      </c>
      <c r="C982" s="408" t="s">
        <v>2572</v>
      </c>
      <c r="D982" s="408" t="s">
        <v>2573</v>
      </c>
      <c r="E982" s="409" t="s">
        <v>615</v>
      </c>
      <c r="F982" s="410">
        <v>192</v>
      </c>
      <c r="G982" s="410">
        <f>[5]내역서!F982</f>
        <v>192</v>
      </c>
      <c r="H982" s="410">
        <v>192</v>
      </c>
      <c r="I982" s="410">
        <f>내역서!F986</f>
        <v>0</v>
      </c>
      <c r="J982" s="411">
        <v>630.4</v>
      </c>
      <c r="K982" s="412">
        <f>INT($I982*J982)</f>
        <v>0</v>
      </c>
      <c r="L982" s="411">
        <v>2494.4</v>
      </c>
      <c r="M982" s="412">
        <f>INT($I982*L982)</f>
        <v>0</v>
      </c>
      <c r="N982" s="411">
        <v>547.20000000000005</v>
      </c>
      <c r="O982" s="412">
        <f>INT($I982*N982)</f>
        <v>0</v>
      </c>
      <c r="P982" s="411">
        <f>+J982+L982+N982</f>
        <v>3672</v>
      </c>
      <c r="Q982" s="412">
        <f>K982+M982+O982</f>
        <v>0</v>
      </c>
      <c r="R982" s="412"/>
      <c r="S982" s="412"/>
      <c r="T982" s="412"/>
      <c r="U982" s="409" t="s">
        <v>0</v>
      </c>
      <c r="V982" s="617" t="str">
        <f>+IF(I982&lt;0,"ng","")</f>
        <v/>
      </c>
      <c r="W982" s="617"/>
    </row>
    <row r="983" spans="1:23" ht="24" hidden="1" customHeight="1">
      <c r="A983" s="372" t="s">
        <v>4415</v>
      </c>
      <c r="B983" s="413" t="s">
        <v>0</v>
      </c>
      <c r="C983" s="413" t="s">
        <v>995</v>
      </c>
      <c r="D983" s="413" t="s">
        <v>996</v>
      </c>
      <c r="E983" s="414" t="s">
        <v>651</v>
      </c>
      <c r="F983" s="415">
        <v>192</v>
      </c>
      <c r="G983" s="415">
        <f>[5]내역서!F983</f>
        <v>192</v>
      </c>
      <c r="H983" s="415">
        <v>192</v>
      </c>
      <c r="I983" s="415">
        <f>내역서!F987</f>
        <v>0</v>
      </c>
      <c r="J983" s="416">
        <v>630.4</v>
      </c>
      <c r="K983" s="417">
        <f>INT($I983*J983)</f>
        <v>0</v>
      </c>
      <c r="L983" s="416">
        <v>2494.4</v>
      </c>
      <c r="M983" s="417">
        <f>INT($I983*L983)</f>
        <v>0</v>
      </c>
      <c r="N983" s="416">
        <v>547.20000000000005</v>
      </c>
      <c r="O983" s="417">
        <f>INT($I983*N983)</f>
        <v>0</v>
      </c>
      <c r="P983" s="416">
        <f t="shared" si="1685"/>
        <v>3672</v>
      </c>
      <c r="Q983" s="417">
        <f t="shared" si="1616"/>
        <v>0</v>
      </c>
      <c r="R983" s="417">
        <f t="shared" ref="R983" si="1689">I983-I982</f>
        <v>0</v>
      </c>
      <c r="S983" s="417">
        <f t="shared" ref="S983:T983" si="1690">P983-P982</f>
        <v>0</v>
      </c>
      <c r="T983" s="417">
        <f t="shared" si="1690"/>
        <v>0</v>
      </c>
      <c r="U983" s="414"/>
      <c r="V983" s="619" t="str">
        <f t="shared" ref="V983" si="1691">+IF(I983&lt;0,"ng","")</f>
        <v/>
      </c>
      <c r="W983" s="619"/>
    </row>
    <row r="984" spans="1:23" s="401" customFormat="1" ht="24" hidden="1" customHeight="1">
      <c r="A984" s="366" t="s">
        <v>4318</v>
      </c>
      <c r="B984" s="436" t="s">
        <v>2580</v>
      </c>
      <c r="C984" s="436" t="s">
        <v>2581</v>
      </c>
      <c r="D984" s="436" t="s">
        <v>0</v>
      </c>
      <c r="E984" s="437" t="s">
        <v>0</v>
      </c>
      <c r="F984" s="438">
        <v>0</v>
      </c>
      <c r="G984" s="438">
        <f>[5]내역서!F984</f>
        <v>0</v>
      </c>
      <c r="H984" s="438">
        <v>0</v>
      </c>
      <c r="I984" s="438">
        <f>내역서!F988</f>
        <v>0</v>
      </c>
      <c r="J984" s="439"/>
      <c r="K984" s="440">
        <f>K986</f>
        <v>0</v>
      </c>
      <c r="L984" s="439"/>
      <c r="M984" s="440">
        <f>M986</f>
        <v>0</v>
      </c>
      <c r="N984" s="439"/>
      <c r="O984" s="440">
        <f>O986</f>
        <v>0</v>
      </c>
      <c r="P984" s="438"/>
      <c r="Q984" s="440">
        <f>K984+M984+O984</f>
        <v>0</v>
      </c>
      <c r="R984" s="440"/>
      <c r="S984" s="440"/>
      <c r="T984" s="440"/>
      <c r="U984" s="441" t="s">
        <v>0</v>
      </c>
      <c r="V984" s="617" t="str">
        <f>+IF(I984&lt;0,"ng","")</f>
        <v/>
      </c>
      <c r="W984" s="617"/>
    </row>
    <row r="985" spans="1:23" ht="24" hidden="1" customHeight="1">
      <c r="A985" s="372" t="s">
        <v>4415</v>
      </c>
      <c r="B985" s="442" t="s">
        <v>4519</v>
      </c>
      <c r="C985" s="442" t="s">
        <v>1001</v>
      </c>
      <c r="D985" s="442" t="s">
        <v>0</v>
      </c>
      <c r="E985" s="443" t="s">
        <v>0</v>
      </c>
      <c r="F985" s="444">
        <v>0</v>
      </c>
      <c r="G985" s="444">
        <f>[5]내역서!F985</f>
        <v>0</v>
      </c>
      <c r="H985" s="444">
        <v>0</v>
      </c>
      <c r="I985" s="444">
        <f>내역서!F989</f>
        <v>0</v>
      </c>
      <c r="J985" s="445"/>
      <c r="K985" s="446">
        <f>K987</f>
        <v>0</v>
      </c>
      <c r="L985" s="445"/>
      <c r="M985" s="446">
        <f>M987</f>
        <v>0</v>
      </c>
      <c r="N985" s="445"/>
      <c r="O985" s="446">
        <f>O987</f>
        <v>0</v>
      </c>
      <c r="P985" s="444"/>
      <c r="Q985" s="446">
        <f t="shared" si="1616"/>
        <v>0</v>
      </c>
      <c r="R985" s="446">
        <f t="shared" ref="R985" si="1692">I985-I984</f>
        <v>0</v>
      </c>
      <c r="S985" s="446">
        <f t="shared" ref="S985:T985" si="1693">P985-P984</f>
        <v>0</v>
      </c>
      <c r="T985" s="446">
        <f t="shared" si="1693"/>
        <v>0</v>
      </c>
      <c r="U985" s="447"/>
      <c r="V985" s="619" t="str">
        <f t="shared" ref="V985" si="1694">+IF(I985&lt;0,"ng","")</f>
        <v/>
      </c>
      <c r="W985" s="619"/>
    </row>
    <row r="986" spans="1:23" s="401" customFormat="1" ht="24" hidden="1" customHeight="1">
      <c r="A986" s="366" t="s">
        <v>4410</v>
      </c>
      <c r="B986" s="408" t="s">
        <v>0</v>
      </c>
      <c r="C986" s="408" t="s">
        <v>2583</v>
      </c>
      <c r="D986" s="408" t="s">
        <v>2584</v>
      </c>
      <c r="E986" s="409" t="s">
        <v>2585</v>
      </c>
      <c r="F986" s="410">
        <v>47</v>
      </c>
      <c r="G986" s="410">
        <f>[5]내역서!F986</f>
        <v>47</v>
      </c>
      <c r="H986" s="410">
        <v>47</v>
      </c>
      <c r="I986" s="410">
        <f>내역서!F990</f>
        <v>0</v>
      </c>
      <c r="J986" s="411">
        <v>96762</v>
      </c>
      <c r="K986" s="412">
        <f>INT($I986*J986)</f>
        <v>0</v>
      </c>
      <c r="L986" s="411">
        <v>0</v>
      </c>
      <c r="M986" s="412">
        <f>INT($I986*L986)</f>
        <v>0</v>
      </c>
      <c r="N986" s="411">
        <v>22491.7</v>
      </c>
      <c r="O986" s="412">
        <f>INT($I986*N986)</f>
        <v>0</v>
      </c>
      <c r="P986" s="411">
        <f>+J986+L986+N986</f>
        <v>119253.7</v>
      </c>
      <c r="Q986" s="412">
        <f>K986+M986+O986</f>
        <v>0</v>
      </c>
      <c r="R986" s="412"/>
      <c r="S986" s="412"/>
      <c r="T986" s="412"/>
      <c r="U986" s="409" t="s">
        <v>0</v>
      </c>
      <c r="V986" s="617" t="str">
        <f>+IF(I986&lt;0,"ng","")</f>
        <v/>
      </c>
      <c r="W986" s="617"/>
    </row>
    <row r="987" spans="1:23" ht="24" hidden="1" customHeight="1">
      <c r="A987" s="372" t="s">
        <v>4415</v>
      </c>
      <c r="B987" s="413" t="s">
        <v>0</v>
      </c>
      <c r="C987" s="413" t="s">
        <v>1002</v>
      </c>
      <c r="D987" s="413" t="s">
        <v>1003</v>
      </c>
      <c r="E987" s="414" t="s">
        <v>1004</v>
      </c>
      <c r="F987" s="415">
        <v>47</v>
      </c>
      <c r="G987" s="415">
        <f>[5]내역서!F987</f>
        <v>47</v>
      </c>
      <c r="H987" s="415">
        <v>47</v>
      </c>
      <c r="I987" s="415">
        <f>내역서!F991</f>
        <v>0</v>
      </c>
      <c r="J987" s="416">
        <v>96762</v>
      </c>
      <c r="K987" s="417">
        <f>INT($I987*J987)</f>
        <v>0</v>
      </c>
      <c r="L987" s="416">
        <v>0</v>
      </c>
      <c r="M987" s="417">
        <f>INT($I987*L987)</f>
        <v>0</v>
      </c>
      <c r="N987" s="416">
        <v>22491.7</v>
      </c>
      <c r="O987" s="417">
        <f>INT($I987*N987)</f>
        <v>0</v>
      </c>
      <c r="P987" s="416">
        <f>+J987+L987+N987</f>
        <v>119253.7</v>
      </c>
      <c r="Q987" s="417">
        <f t="shared" si="1616"/>
        <v>0</v>
      </c>
      <c r="R987" s="417">
        <f t="shared" ref="R987" si="1695">I987-I986</f>
        <v>0</v>
      </c>
      <c r="S987" s="417">
        <f t="shared" ref="S987:T987" si="1696">P987-P986</f>
        <v>0</v>
      </c>
      <c r="T987" s="417">
        <f t="shared" si="1696"/>
        <v>0</v>
      </c>
      <c r="U987" s="414"/>
      <c r="V987" s="619" t="str">
        <f t="shared" ref="V987" si="1697">+IF(I987&lt;0,"ng","")</f>
        <v/>
      </c>
      <c r="W987" s="619"/>
    </row>
    <row r="988" spans="1:23" s="401" customFormat="1" ht="24" hidden="1" customHeight="1">
      <c r="A988" s="366" t="s">
        <v>4410</v>
      </c>
      <c r="B988" s="436" t="s">
        <v>2586</v>
      </c>
      <c r="C988" s="436" t="s">
        <v>2587</v>
      </c>
      <c r="D988" s="436" t="s">
        <v>0</v>
      </c>
      <c r="E988" s="437" t="s">
        <v>0</v>
      </c>
      <c r="F988" s="438">
        <v>0</v>
      </c>
      <c r="G988" s="438">
        <f>[5]내역서!F988</f>
        <v>0</v>
      </c>
      <c r="H988" s="438">
        <v>0</v>
      </c>
      <c r="I988" s="438">
        <f>내역서!F992</f>
        <v>0</v>
      </c>
      <c r="J988" s="439"/>
      <c r="K988" s="440">
        <f>SUMIF($A$990:$A$997,"당초",K990:K997)</f>
        <v>0</v>
      </c>
      <c r="L988" s="439"/>
      <c r="M988" s="440">
        <f>SUMIF($A$990:$A$997,"당초",M990:M997)</f>
        <v>0</v>
      </c>
      <c r="N988" s="439"/>
      <c r="O988" s="440">
        <f>SUMIF($A$990:$A$997,"당초",O990:O997)</f>
        <v>0</v>
      </c>
      <c r="P988" s="438"/>
      <c r="Q988" s="440">
        <f>K988+M988+O988</f>
        <v>0</v>
      </c>
      <c r="R988" s="440"/>
      <c r="S988" s="440"/>
      <c r="T988" s="440"/>
      <c r="U988" s="441" t="s">
        <v>0</v>
      </c>
      <c r="V988" s="617" t="str">
        <f>+IF(I988&lt;0,"ng","")</f>
        <v/>
      </c>
      <c r="W988" s="617"/>
    </row>
    <row r="989" spans="1:23" ht="24" hidden="1" customHeight="1">
      <c r="A989" s="372" t="s">
        <v>4415</v>
      </c>
      <c r="B989" s="442" t="s">
        <v>4520</v>
      </c>
      <c r="C989" s="442" t="s">
        <v>1005</v>
      </c>
      <c r="D989" s="442" t="s">
        <v>0</v>
      </c>
      <c r="E989" s="443" t="s">
        <v>0</v>
      </c>
      <c r="F989" s="444">
        <v>0</v>
      </c>
      <c r="G989" s="444">
        <f>[5]내역서!F989</f>
        <v>0</v>
      </c>
      <c r="H989" s="444">
        <v>0</v>
      </c>
      <c r="I989" s="444">
        <f>내역서!F993</f>
        <v>0</v>
      </c>
      <c r="J989" s="445"/>
      <c r="K989" s="446">
        <f>SUMIF($A$990:$A$997,"변경",K990:K997)</f>
        <v>0</v>
      </c>
      <c r="L989" s="445"/>
      <c r="M989" s="446">
        <f>SUMIF($A$990:$A$997,"변경",M990:M997)</f>
        <v>0</v>
      </c>
      <c r="N989" s="445"/>
      <c r="O989" s="446">
        <f>SUMIF($A$990:$A$997,"변경",O990:O997)</f>
        <v>0</v>
      </c>
      <c r="P989" s="444"/>
      <c r="Q989" s="446">
        <f t="shared" si="1616"/>
        <v>0</v>
      </c>
      <c r="R989" s="446">
        <f t="shared" ref="R989" si="1698">I989-I988</f>
        <v>0</v>
      </c>
      <c r="S989" s="446">
        <f t="shared" ref="S989:T989" si="1699">P989-P988</f>
        <v>0</v>
      </c>
      <c r="T989" s="446">
        <f t="shared" si="1699"/>
        <v>0</v>
      </c>
      <c r="U989" s="447"/>
      <c r="V989" s="619" t="str">
        <f t="shared" ref="V989" si="1700">+IF(I989&lt;0,"ng","")</f>
        <v/>
      </c>
      <c r="W989" s="619"/>
    </row>
    <row r="990" spans="1:23" s="401" customFormat="1" ht="24" hidden="1" customHeight="1">
      <c r="A990" s="366" t="s">
        <v>4295</v>
      </c>
      <c r="B990" s="408" t="s">
        <v>0</v>
      </c>
      <c r="C990" s="408" t="s">
        <v>2590</v>
      </c>
      <c r="D990" s="408" t="s">
        <v>2591</v>
      </c>
      <c r="E990" s="409" t="s">
        <v>1860</v>
      </c>
      <c r="F990" s="410">
        <v>4</v>
      </c>
      <c r="G990" s="410">
        <f>[5]내역서!F990</f>
        <v>4</v>
      </c>
      <c r="H990" s="410">
        <v>4</v>
      </c>
      <c r="I990" s="410">
        <f>내역서!F994</f>
        <v>0</v>
      </c>
      <c r="J990" s="411">
        <v>482.6</v>
      </c>
      <c r="K990" s="412">
        <f>INT($I990*J990)</f>
        <v>0</v>
      </c>
      <c r="L990" s="411">
        <v>4483.6000000000004</v>
      </c>
      <c r="M990" s="412">
        <f>INT($I990*L990)</f>
        <v>0</v>
      </c>
      <c r="N990" s="411">
        <v>0</v>
      </c>
      <c r="O990" s="412">
        <f>INT($I990*N990)</f>
        <v>0</v>
      </c>
      <c r="P990" s="411">
        <f>+J990+L990+N990</f>
        <v>4966.2000000000007</v>
      </c>
      <c r="Q990" s="412">
        <f>K990+M990+O990</f>
        <v>0</v>
      </c>
      <c r="R990" s="412"/>
      <c r="S990" s="412"/>
      <c r="T990" s="412"/>
      <c r="U990" s="409" t="s">
        <v>0</v>
      </c>
      <c r="V990" s="617" t="str">
        <f>+IF(I990&lt;0,"ng","")</f>
        <v/>
      </c>
      <c r="W990" s="617"/>
    </row>
    <row r="991" spans="1:23" ht="24" hidden="1" customHeight="1">
      <c r="A991" s="372" t="s">
        <v>4415</v>
      </c>
      <c r="B991" s="413" t="s">
        <v>0</v>
      </c>
      <c r="C991" s="413" t="s">
        <v>1006</v>
      </c>
      <c r="D991" s="413" t="s">
        <v>1007</v>
      </c>
      <c r="E991" s="414" t="s">
        <v>729</v>
      </c>
      <c r="F991" s="415">
        <v>4</v>
      </c>
      <c r="G991" s="415">
        <f>[5]내역서!F991</f>
        <v>4</v>
      </c>
      <c r="H991" s="415">
        <v>4</v>
      </c>
      <c r="I991" s="415">
        <f>내역서!F995</f>
        <v>0</v>
      </c>
      <c r="J991" s="416">
        <v>482.6</v>
      </c>
      <c r="K991" s="417">
        <f t="shared" ref="K991:K997" si="1701">INT($I991*J991)</f>
        <v>0</v>
      </c>
      <c r="L991" s="416">
        <v>4483.6000000000004</v>
      </c>
      <c r="M991" s="417">
        <f t="shared" ref="M991:M997" si="1702">INT($I991*L991)</f>
        <v>0</v>
      </c>
      <c r="N991" s="416">
        <v>0</v>
      </c>
      <c r="O991" s="417">
        <f t="shared" ref="O991:O997" si="1703">INT($I991*N991)</f>
        <v>0</v>
      </c>
      <c r="P991" s="416">
        <f t="shared" ref="P991:P997" si="1704">+J991+L991+N991</f>
        <v>4966.2000000000007</v>
      </c>
      <c r="Q991" s="417">
        <f t="shared" si="1616"/>
        <v>0</v>
      </c>
      <c r="R991" s="417">
        <f t="shared" ref="R991" si="1705">I991-I990</f>
        <v>0</v>
      </c>
      <c r="S991" s="417">
        <f t="shared" ref="S991:T991" si="1706">P991-P990</f>
        <v>0</v>
      </c>
      <c r="T991" s="417">
        <f t="shared" si="1706"/>
        <v>0</v>
      </c>
      <c r="U991" s="414"/>
      <c r="V991" s="619" t="str">
        <f t="shared" ref="V991" si="1707">+IF(I991&lt;0,"ng","")</f>
        <v/>
      </c>
      <c r="W991" s="619"/>
    </row>
    <row r="992" spans="1:23" s="401" customFormat="1" ht="24" hidden="1" customHeight="1">
      <c r="A992" s="366" t="s">
        <v>4416</v>
      </c>
      <c r="B992" s="408" t="s">
        <v>0</v>
      </c>
      <c r="C992" s="408" t="s">
        <v>2590</v>
      </c>
      <c r="D992" s="408" t="s">
        <v>2592</v>
      </c>
      <c r="E992" s="409" t="s">
        <v>1860</v>
      </c>
      <c r="F992" s="410">
        <v>1</v>
      </c>
      <c r="G992" s="410">
        <f>[5]내역서!F992</f>
        <v>1</v>
      </c>
      <c r="H992" s="410">
        <v>1</v>
      </c>
      <c r="I992" s="410">
        <f>내역서!F996</f>
        <v>0</v>
      </c>
      <c r="J992" s="411">
        <v>627.20000000000005</v>
      </c>
      <c r="K992" s="412">
        <f>INT($I992*J992)</f>
        <v>0</v>
      </c>
      <c r="L992" s="411">
        <v>5810.6</v>
      </c>
      <c r="M992" s="412">
        <f>INT($I992*L992)</f>
        <v>0</v>
      </c>
      <c r="N992" s="411">
        <v>0</v>
      </c>
      <c r="O992" s="412">
        <f>INT($I992*N992)</f>
        <v>0</v>
      </c>
      <c r="P992" s="411">
        <f>+J992+L992+N992</f>
        <v>6437.8</v>
      </c>
      <c r="Q992" s="412">
        <f>K992+M992+O992</f>
        <v>0</v>
      </c>
      <c r="R992" s="412"/>
      <c r="S992" s="412"/>
      <c r="T992" s="412"/>
      <c r="U992" s="409" t="s">
        <v>0</v>
      </c>
      <c r="V992" s="617" t="str">
        <f>+IF(I992&lt;0,"ng","")</f>
        <v/>
      </c>
      <c r="W992" s="617"/>
    </row>
    <row r="993" spans="1:24" ht="24" hidden="1" customHeight="1">
      <c r="A993" s="372" t="s">
        <v>4415</v>
      </c>
      <c r="B993" s="413" t="s">
        <v>0</v>
      </c>
      <c r="C993" s="413" t="s">
        <v>1006</v>
      </c>
      <c r="D993" s="413" t="s">
        <v>1008</v>
      </c>
      <c r="E993" s="414" t="s">
        <v>729</v>
      </c>
      <c r="F993" s="415">
        <v>1</v>
      </c>
      <c r="G993" s="415">
        <f>[5]내역서!F993</f>
        <v>1</v>
      </c>
      <c r="H993" s="415">
        <v>1</v>
      </c>
      <c r="I993" s="415">
        <f>내역서!F997</f>
        <v>0</v>
      </c>
      <c r="J993" s="416">
        <v>627.20000000000005</v>
      </c>
      <c r="K993" s="417">
        <f t="shared" si="1701"/>
        <v>0</v>
      </c>
      <c r="L993" s="416">
        <v>5810.6</v>
      </c>
      <c r="M993" s="417">
        <f t="shared" si="1702"/>
        <v>0</v>
      </c>
      <c r="N993" s="416">
        <v>0</v>
      </c>
      <c r="O993" s="417">
        <f t="shared" si="1703"/>
        <v>0</v>
      </c>
      <c r="P993" s="416">
        <f t="shared" si="1704"/>
        <v>6437.8</v>
      </c>
      <c r="Q993" s="417">
        <f t="shared" si="1616"/>
        <v>0</v>
      </c>
      <c r="R993" s="417">
        <f t="shared" ref="R993" si="1708">I993-I992</f>
        <v>0</v>
      </c>
      <c r="S993" s="417">
        <f t="shared" ref="S993:T993" si="1709">P993-P992</f>
        <v>0</v>
      </c>
      <c r="T993" s="417">
        <f t="shared" si="1709"/>
        <v>0</v>
      </c>
      <c r="U993" s="414"/>
      <c r="V993" s="619" t="str">
        <f t="shared" ref="V993" si="1710">+IF(I993&lt;0,"ng","")</f>
        <v/>
      </c>
      <c r="W993" s="619"/>
    </row>
    <row r="994" spans="1:24" s="390" customFormat="1" ht="24" hidden="1" customHeight="1">
      <c r="A994" s="366" t="s">
        <v>4416</v>
      </c>
      <c r="B994" s="408" t="s">
        <v>0</v>
      </c>
      <c r="C994" s="408" t="s">
        <v>2590</v>
      </c>
      <c r="D994" s="408" t="s">
        <v>2593</v>
      </c>
      <c r="E994" s="409" t="s">
        <v>1860</v>
      </c>
      <c r="F994" s="410">
        <v>1</v>
      </c>
      <c r="G994" s="410">
        <f>[5]내역서!F994</f>
        <v>1</v>
      </c>
      <c r="H994" s="410">
        <v>1</v>
      </c>
      <c r="I994" s="410">
        <f>내역서!F998</f>
        <v>0</v>
      </c>
      <c r="J994" s="411">
        <v>1352</v>
      </c>
      <c r="K994" s="412">
        <f>INT($I994*J994)</f>
        <v>0</v>
      </c>
      <c r="L994" s="411">
        <v>12456.6</v>
      </c>
      <c r="M994" s="412">
        <f>INT($I994*L994)</f>
        <v>0</v>
      </c>
      <c r="N994" s="411">
        <v>0</v>
      </c>
      <c r="O994" s="412">
        <f>INT($I994*N994)</f>
        <v>0</v>
      </c>
      <c r="P994" s="411">
        <f>+J994+L994+N994</f>
        <v>13808.6</v>
      </c>
      <c r="Q994" s="412">
        <f>K994+M994+O994</f>
        <v>0</v>
      </c>
      <c r="R994" s="412"/>
      <c r="S994" s="412"/>
      <c r="T994" s="412"/>
      <c r="U994" s="409" t="s">
        <v>0</v>
      </c>
      <c r="V994" s="617" t="str">
        <f>+IF(I994&lt;0,"ng","")</f>
        <v/>
      </c>
      <c r="W994" s="617"/>
      <c r="X994" s="646"/>
    </row>
    <row r="995" spans="1:24" s="69" customFormat="1" ht="24" hidden="1" customHeight="1">
      <c r="A995" s="372" t="s">
        <v>2072</v>
      </c>
      <c r="B995" s="413" t="s">
        <v>0</v>
      </c>
      <c r="C995" s="413" t="s">
        <v>1006</v>
      </c>
      <c r="D995" s="413" t="s">
        <v>1009</v>
      </c>
      <c r="E995" s="414" t="s">
        <v>729</v>
      </c>
      <c r="F995" s="415">
        <v>1</v>
      </c>
      <c r="G995" s="415">
        <f>[5]내역서!F995</f>
        <v>1</v>
      </c>
      <c r="H995" s="415">
        <v>1</v>
      </c>
      <c r="I995" s="415">
        <f>내역서!F999</f>
        <v>0</v>
      </c>
      <c r="J995" s="416">
        <v>1352</v>
      </c>
      <c r="K995" s="417">
        <f t="shared" si="1701"/>
        <v>0</v>
      </c>
      <c r="L995" s="416">
        <v>12456.6</v>
      </c>
      <c r="M995" s="417">
        <f t="shared" si="1702"/>
        <v>0</v>
      </c>
      <c r="N995" s="416">
        <v>0</v>
      </c>
      <c r="O995" s="417">
        <f t="shared" si="1703"/>
        <v>0</v>
      </c>
      <c r="P995" s="416">
        <f t="shared" si="1704"/>
        <v>13808.6</v>
      </c>
      <c r="Q995" s="417">
        <f t="shared" si="1616"/>
        <v>0</v>
      </c>
      <c r="R995" s="417">
        <f t="shared" ref="R995" si="1711">I995-I994</f>
        <v>0</v>
      </c>
      <c r="S995" s="417">
        <f t="shared" ref="S995:T995" si="1712">P995-P994</f>
        <v>0</v>
      </c>
      <c r="T995" s="417">
        <f t="shared" si="1712"/>
        <v>0</v>
      </c>
      <c r="U995" s="414"/>
      <c r="V995" s="619" t="str">
        <f t="shared" ref="V995" si="1713">+IF(I995&lt;0,"ng","")</f>
        <v/>
      </c>
      <c r="W995" s="619"/>
      <c r="X995" s="71"/>
    </row>
    <row r="996" spans="1:24" s="401" customFormat="1" ht="24" hidden="1" customHeight="1">
      <c r="A996" s="366" t="s">
        <v>2523</v>
      </c>
      <c r="B996" s="408" t="s">
        <v>0</v>
      </c>
      <c r="C996" s="408" t="s">
        <v>2594</v>
      </c>
      <c r="D996" s="408" t="s">
        <v>2584</v>
      </c>
      <c r="E996" s="409" t="s">
        <v>2585</v>
      </c>
      <c r="F996" s="410">
        <v>9</v>
      </c>
      <c r="G996" s="410">
        <f>[5]내역서!F996</f>
        <v>9</v>
      </c>
      <c r="H996" s="410">
        <v>9</v>
      </c>
      <c r="I996" s="410">
        <f>내역서!F1000</f>
        <v>0</v>
      </c>
      <c r="J996" s="411">
        <v>32253.4</v>
      </c>
      <c r="K996" s="412">
        <f>INT($I996*J996)</f>
        <v>0</v>
      </c>
      <c r="L996" s="411">
        <v>0</v>
      </c>
      <c r="M996" s="412">
        <f>INT($I996*L996)</f>
        <v>0</v>
      </c>
      <c r="N996" s="411">
        <v>7497.3</v>
      </c>
      <c r="O996" s="412">
        <f>INT($I996*N996)</f>
        <v>0</v>
      </c>
      <c r="P996" s="411">
        <f>+J996+L996+N996</f>
        <v>39750.700000000004</v>
      </c>
      <c r="Q996" s="412">
        <f>K996+M996+O996</f>
        <v>0</v>
      </c>
      <c r="R996" s="412"/>
      <c r="S996" s="412"/>
      <c r="T996" s="412"/>
      <c r="U996" s="409" t="s">
        <v>0</v>
      </c>
      <c r="V996" s="617" t="str">
        <f>+IF(I996&lt;0,"ng","")</f>
        <v/>
      </c>
      <c r="W996" s="617"/>
    </row>
    <row r="997" spans="1:24" ht="24" hidden="1" customHeight="1">
      <c r="A997" s="372" t="s">
        <v>2481</v>
      </c>
      <c r="B997" s="413" t="s">
        <v>0</v>
      </c>
      <c r="C997" s="413" t="s">
        <v>1010</v>
      </c>
      <c r="D997" s="413" t="s">
        <v>1003</v>
      </c>
      <c r="E997" s="414" t="s">
        <v>1004</v>
      </c>
      <c r="F997" s="415">
        <v>9</v>
      </c>
      <c r="G997" s="415">
        <f>[5]내역서!F997</f>
        <v>9</v>
      </c>
      <c r="H997" s="415">
        <v>9</v>
      </c>
      <c r="I997" s="415">
        <f>내역서!F1001</f>
        <v>0</v>
      </c>
      <c r="J997" s="416">
        <v>32253.4</v>
      </c>
      <c r="K997" s="417">
        <f t="shared" si="1701"/>
        <v>0</v>
      </c>
      <c r="L997" s="416">
        <v>0</v>
      </c>
      <c r="M997" s="417">
        <f t="shared" si="1702"/>
        <v>0</v>
      </c>
      <c r="N997" s="416">
        <v>7497.3</v>
      </c>
      <c r="O997" s="417">
        <f t="shared" si="1703"/>
        <v>0</v>
      </c>
      <c r="P997" s="416">
        <f t="shared" si="1704"/>
        <v>39750.700000000004</v>
      </c>
      <c r="Q997" s="417">
        <f t="shared" si="1616"/>
        <v>0</v>
      </c>
      <c r="R997" s="417">
        <f t="shared" ref="R997" si="1714">I997-I996</f>
        <v>0</v>
      </c>
      <c r="S997" s="417">
        <f t="shared" ref="S997:T997" si="1715">P997-P996</f>
        <v>0</v>
      </c>
      <c r="T997" s="417">
        <f t="shared" si="1715"/>
        <v>0</v>
      </c>
      <c r="U997" s="414"/>
      <c r="V997" s="619" t="str">
        <f t="shared" ref="V997" si="1716">+IF(I997&lt;0,"ng","")</f>
        <v/>
      </c>
      <c r="W997" s="619"/>
    </row>
    <row r="998" spans="1:24" s="401" customFormat="1" ht="24" hidden="1" customHeight="1">
      <c r="A998" s="366" t="s">
        <v>2523</v>
      </c>
      <c r="B998" s="436" t="s">
        <v>2595</v>
      </c>
      <c r="C998" s="436" t="s">
        <v>2596</v>
      </c>
      <c r="D998" s="436" t="s">
        <v>0</v>
      </c>
      <c r="E998" s="437" t="s">
        <v>0</v>
      </c>
      <c r="F998" s="438">
        <v>0</v>
      </c>
      <c r="G998" s="438">
        <f>[5]내역서!F998</f>
        <v>0</v>
      </c>
      <c r="H998" s="438">
        <v>0</v>
      </c>
      <c r="I998" s="438">
        <f>내역서!F1002</f>
        <v>0</v>
      </c>
      <c r="J998" s="439"/>
      <c r="K998" s="440">
        <f>K1000</f>
        <v>0</v>
      </c>
      <c r="L998" s="439"/>
      <c r="M998" s="440">
        <f>M1000</f>
        <v>0</v>
      </c>
      <c r="N998" s="439"/>
      <c r="O998" s="440">
        <f>O1000</f>
        <v>0</v>
      </c>
      <c r="P998" s="438"/>
      <c r="Q998" s="440">
        <f>K998+M998+O998</f>
        <v>0</v>
      </c>
      <c r="R998" s="440"/>
      <c r="S998" s="440"/>
      <c r="T998" s="440"/>
      <c r="U998" s="441" t="s">
        <v>0</v>
      </c>
      <c r="V998" s="617" t="str">
        <f>+IF(I998&lt;0,"ng","")</f>
        <v/>
      </c>
      <c r="W998" s="617"/>
    </row>
    <row r="999" spans="1:24" ht="24" hidden="1" customHeight="1">
      <c r="A999" s="372" t="s">
        <v>2481</v>
      </c>
      <c r="B999" s="442" t="s">
        <v>4521</v>
      </c>
      <c r="C999" s="442" t="s">
        <v>1011</v>
      </c>
      <c r="D999" s="442" t="s">
        <v>0</v>
      </c>
      <c r="E999" s="443" t="s">
        <v>0</v>
      </c>
      <c r="F999" s="444">
        <v>0</v>
      </c>
      <c r="G999" s="444">
        <f>[5]내역서!F999</f>
        <v>0</v>
      </c>
      <c r="H999" s="444">
        <v>0</v>
      </c>
      <c r="I999" s="444">
        <f>내역서!F1003</f>
        <v>0</v>
      </c>
      <c r="J999" s="445"/>
      <c r="K999" s="446">
        <f>K1001</f>
        <v>0</v>
      </c>
      <c r="L999" s="445"/>
      <c r="M999" s="446">
        <f>M1001</f>
        <v>0</v>
      </c>
      <c r="N999" s="445"/>
      <c r="O999" s="446">
        <f>O1001</f>
        <v>0</v>
      </c>
      <c r="P999" s="444"/>
      <c r="Q999" s="446">
        <f t="shared" si="1616"/>
        <v>0</v>
      </c>
      <c r="R999" s="446">
        <f t="shared" ref="R999" si="1717">I999-I998</f>
        <v>0</v>
      </c>
      <c r="S999" s="446">
        <f t="shared" ref="S999:T999" si="1718">P999-P998</f>
        <v>0</v>
      </c>
      <c r="T999" s="446">
        <f t="shared" si="1718"/>
        <v>0</v>
      </c>
      <c r="U999" s="447"/>
      <c r="V999" s="619" t="str">
        <f t="shared" ref="V999" si="1719">+IF(I999&lt;0,"ng","")</f>
        <v/>
      </c>
      <c r="W999" s="619"/>
    </row>
    <row r="1000" spans="1:24" s="401" customFormat="1" ht="24" hidden="1" customHeight="1">
      <c r="A1000" s="366" t="s">
        <v>2523</v>
      </c>
      <c r="B1000" s="408" t="s">
        <v>0</v>
      </c>
      <c r="C1000" s="408" t="s">
        <v>2597</v>
      </c>
      <c r="D1000" s="408" t="s">
        <v>0</v>
      </c>
      <c r="E1000" s="409" t="s">
        <v>22</v>
      </c>
      <c r="F1000" s="410">
        <v>64</v>
      </c>
      <c r="G1000" s="410">
        <f>[5]내역서!F1000</f>
        <v>64</v>
      </c>
      <c r="H1000" s="410">
        <v>64</v>
      </c>
      <c r="I1000" s="410">
        <f>내역서!F1004</f>
        <v>0</v>
      </c>
      <c r="J1000" s="411">
        <v>43570.9</v>
      </c>
      <c r="K1000" s="412">
        <f>INT($I1000*J1000)</f>
        <v>0</v>
      </c>
      <c r="L1000" s="411">
        <v>1106.4000000000001</v>
      </c>
      <c r="M1000" s="412">
        <f>INT($I1000*L1000)</f>
        <v>0</v>
      </c>
      <c r="N1000" s="411">
        <v>162.30000000000001</v>
      </c>
      <c r="O1000" s="412">
        <f>INT($I1000*N1000)</f>
        <v>0</v>
      </c>
      <c r="P1000" s="411">
        <f>+J1000+L1000+N1000</f>
        <v>44839.600000000006</v>
      </c>
      <c r="Q1000" s="412">
        <f>K1000+M1000+O1000</f>
        <v>0</v>
      </c>
      <c r="R1000" s="412"/>
      <c r="S1000" s="412"/>
      <c r="T1000" s="412"/>
      <c r="U1000" s="409" t="s">
        <v>0</v>
      </c>
      <c r="V1000" s="617" t="str">
        <f>+IF(I1000&lt;0,"ng","")</f>
        <v/>
      </c>
      <c r="W1000" s="617"/>
    </row>
    <row r="1001" spans="1:24" ht="24" hidden="1" customHeight="1">
      <c r="A1001" s="372" t="s">
        <v>2481</v>
      </c>
      <c r="B1001" s="413" t="s">
        <v>0</v>
      </c>
      <c r="C1001" s="413" t="s">
        <v>1012</v>
      </c>
      <c r="D1001" s="413" t="s">
        <v>0</v>
      </c>
      <c r="E1001" s="414" t="s">
        <v>22</v>
      </c>
      <c r="F1001" s="415">
        <v>64</v>
      </c>
      <c r="G1001" s="415">
        <f>[5]내역서!F1001</f>
        <v>64</v>
      </c>
      <c r="H1001" s="415">
        <v>64</v>
      </c>
      <c r="I1001" s="415">
        <f>내역서!F1005</f>
        <v>0</v>
      </c>
      <c r="J1001" s="416">
        <v>43570.9</v>
      </c>
      <c r="K1001" s="417">
        <f>INT($I1001*J1001)</f>
        <v>0</v>
      </c>
      <c r="L1001" s="416">
        <v>1106.4000000000001</v>
      </c>
      <c r="M1001" s="417">
        <f>INT($I1001*L1001)</f>
        <v>0</v>
      </c>
      <c r="N1001" s="416">
        <v>162.30000000000001</v>
      </c>
      <c r="O1001" s="417">
        <f>INT($I1001*N1001)</f>
        <v>0</v>
      </c>
      <c r="P1001" s="416">
        <f>+J1001+L1001+N1001</f>
        <v>44839.600000000006</v>
      </c>
      <c r="Q1001" s="417">
        <f t="shared" si="1616"/>
        <v>0</v>
      </c>
      <c r="R1001" s="417">
        <f t="shared" ref="R1001" si="1720">I1001-I1000</f>
        <v>0</v>
      </c>
      <c r="S1001" s="417">
        <f t="shared" ref="S1001:T1001" si="1721">P1001-P1000</f>
        <v>0</v>
      </c>
      <c r="T1001" s="417">
        <f t="shared" si="1721"/>
        <v>0</v>
      </c>
      <c r="U1001" s="414"/>
      <c r="V1001" s="619" t="str">
        <f t="shared" ref="V1001" si="1722">+IF(I1001&lt;0,"ng","")</f>
        <v/>
      </c>
      <c r="W1001" s="619"/>
    </row>
    <row r="1002" spans="1:24" s="401" customFormat="1" ht="24" hidden="1" customHeight="1">
      <c r="A1002" s="366" t="s">
        <v>2523</v>
      </c>
      <c r="B1002" s="436" t="s">
        <v>2598</v>
      </c>
      <c r="C1002" s="436" t="s">
        <v>2599</v>
      </c>
      <c r="D1002" s="436" t="s">
        <v>0</v>
      </c>
      <c r="E1002" s="437" t="s">
        <v>0</v>
      </c>
      <c r="F1002" s="438">
        <v>0</v>
      </c>
      <c r="G1002" s="438">
        <f>[5]내역서!F1002</f>
        <v>0</v>
      </c>
      <c r="H1002" s="438">
        <v>0</v>
      </c>
      <c r="I1002" s="438">
        <f>내역서!F1006</f>
        <v>0</v>
      </c>
      <c r="J1002" s="439"/>
      <c r="K1002" s="440">
        <f>K1004</f>
        <v>0</v>
      </c>
      <c r="L1002" s="439"/>
      <c r="M1002" s="440">
        <f>M1004</f>
        <v>0</v>
      </c>
      <c r="N1002" s="439"/>
      <c r="O1002" s="440">
        <f>O1004</f>
        <v>0</v>
      </c>
      <c r="P1002" s="438"/>
      <c r="Q1002" s="440">
        <f>K1002+M1002+O1002</f>
        <v>0</v>
      </c>
      <c r="R1002" s="440"/>
      <c r="S1002" s="440"/>
      <c r="T1002" s="440"/>
      <c r="U1002" s="441" t="s">
        <v>0</v>
      </c>
      <c r="V1002" s="617" t="str">
        <f>+IF(I1002&lt;0,"ng","")</f>
        <v/>
      </c>
      <c r="W1002" s="617"/>
    </row>
    <row r="1003" spans="1:24" ht="24" hidden="1" customHeight="1">
      <c r="A1003" s="372" t="s">
        <v>2481</v>
      </c>
      <c r="B1003" s="442" t="s">
        <v>4522</v>
      </c>
      <c r="C1003" s="442" t="s">
        <v>1013</v>
      </c>
      <c r="D1003" s="442" t="s">
        <v>0</v>
      </c>
      <c r="E1003" s="443" t="s">
        <v>0</v>
      </c>
      <c r="F1003" s="444">
        <v>0</v>
      </c>
      <c r="G1003" s="444">
        <f>[5]내역서!F1003</f>
        <v>0</v>
      </c>
      <c r="H1003" s="444">
        <v>0</v>
      </c>
      <c r="I1003" s="444">
        <f>내역서!F1007</f>
        <v>0</v>
      </c>
      <c r="J1003" s="445"/>
      <c r="K1003" s="446">
        <f>K1005</f>
        <v>0</v>
      </c>
      <c r="L1003" s="445"/>
      <c r="M1003" s="446">
        <f>M1005</f>
        <v>0</v>
      </c>
      <c r="N1003" s="445"/>
      <c r="O1003" s="446">
        <f>O1005</f>
        <v>0</v>
      </c>
      <c r="P1003" s="444"/>
      <c r="Q1003" s="446">
        <f t="shared" si="1616"/>
        <v>0</v>
      </c>
      <c r="R1003" s="446">
        <f t="shared" ref="R1003" si="1723">I1003-I1002</f>
        <v>0</v>
      </c>
      <c r="S1003" s="446">
        <f t="shared" ref="S1003:T1003" si="1724">P1003-P1002</f>
        <v>0</v>
      </c>
      <c r="T1003" s="446">
        <f t="shared" si="1724"/>
        <v>0</v>
      </c>
      <c r="U1003" s="447"/>
      <c r="V1003" s="619" t="str">
        <f t="shared" ref="V1003" si="1725">+IF(I1003&lt;0,"ng","")</f>
        <v/>
      </c>
      <c r="W1003" s="619"/>
    </row>
    <row r="1004" spans="1:24" s="401" customFormat="1" ht="24" hidden="1" customHeight="1">
      <c r="A1004" s="366" t="s">
        <v>2523</v>
      </c>
      <c r="B1004" s="408" t="s">
        <v>0</v>
      </c>
      <c r="C1004" s="408" t="s">
        <v>2601</v>
      </c>
      <c r="D1004" s="408" t="s">
        <v>2602</v>
      </c>
      <c r="E1004" s="409" t="s">
        <v>1860</v>
      </c>
      <c r="F1004" s="410">
        <v>1</v>
      </c>
      <c r="G1004" s="410">
        <f>[5]내역서!F1004</f>
        <v>1</v>
      </c>
      <c r="H1004" s="410">
        <v>0</v>
      </c>
      <c r="I1004" s="410">
        <f>내역서!F1008</f>
        <v>0</v>
      </c>
      <c r="J1004" s="411">
        <v>0</v>
      </c>
      <c r="K1004" s="412">
        <f>INT($I1004*J1004)</f>
        <v>0</v>
      </c>
      <c r="L1004" s="411">
        <v>0</v>
      </c>
      <c r="M1004" s="412">
        <f>INT($I1004*L1004)</f>
        <v>0</v>
      </c>
      <c r="N1004" s="411">
        <v>20165245</v>
      </c>
      <c r="O1004" s="412">
        <f>INT($I1004*N1004)</f>
        <v>0</v>
      </c>
      <c r="P1004" s="411">
        <f>+J1004+L1004+N1004</f>
        <v>20165245</v>
      </c>
      <c r="Q1004" s="412">
        <f>K1004+M1004+O1004</f>
        <v>0</v>
      </c>
      <c r="R1004" s="412"/>
      <c r="S1004" s="412"/>
      <c r="T1004" s="412"/>
      <c r="U1004" s="409" t="s">
        <v>0</v>
      </c>
      <c r="V1004" s="617" t="str">
        <f>+IF(I1004&lt;0,"ng","")</f>
        <v/>
      </c>
      <c r="W1004" s="617"/>
    </row>
    <row r="1005" spans="1:24" ht="24" hidden="1" customHeight="1">
      <c r="A1005" s="372" t="s">
        <v>2481</v>
      </c>
      <c r="B1005" s="413" t="s">
        <v>0</v>
      </c>
      <c r="C1005" s="413" t="s">
        <v>1014</v>
      </c>
      <c r="D1005" s="413" t="s">
        <v>1015</v>
      </c>
      <c r="E1005" s="414" t="s">
        <v>729</v>
      </c>
      <c r="F1005" s="415">
        <v>1</v>
      </c>
      <c r="G1005" s="415">
        <f>[5]내역서!F1005</f>
        <v>1</v>
      </c>
      <c r="H1005" s="415">
        <v>0</v>
      </c>
      <c r="I1005" s="415">
        <f>내역서!F1009</f>
        <v>0</v>
      </c>
      <c r="J1005" s="416">
        <v>0</v>
      </c>
      <c r="K1005" s="417">
        <f>INT($I1005*J1005)</f>
        <v>0</v>
      </c>
      <c r="L1005" s="416">
        <v>0</v>
      </c>
      <c r="M1005" s="417">
        <f>INT($I1005*L1005)</f>
        <v>0</v>
      </c>
      <c r="N1005" s="416">
        <v>20165245</v>
      </c>
      <c r="O1005" s="417">
        <f>INT($I1005*N1005)</f>
        <v>0</v>
      </c>
      <c r="P1005" s="416">
        <f>+J1005+L1005+N1005</f>
        <v>20165245</v>
      </c>
      <c r="Q1005" s="417">
        <f t="shared" ref="Q1005:Q1091" si="1726">K1005+M1005+O1005</f>
        <v>0</v>
      </c>
      <c r="R1005" s="417">
        <f t="shared" ref="R1005" si="1727">I1005-I1004</f>
        <v>0</v>
      </c>
      <c r="S1005" s="417">
        <f t="shared" ref="S1005:T1005" si="1728">P1005-P1004</f>
        <v>0</v>
      </c>
      <c r="T1005" s="417">
        <f t="shared" si="1728"/>
        <v>0</v>
      </c>
      <c r="U1005" s="414"/>
      <c r="V1005" s="619" t="str">
        <f t="shared" ref="V1005" si="1729">+IF(I1005&lt;0,"ng","")</f>
        <v/>
      </c>
      <c r="W1005" s="619"/>
    </row>
    <row r="1006" spans="1:24" s="401" customFormat="1" ht="24" hidden="1" customHeight="1">
      <c r="A1006" s="366" t="s">
        <v>2523</v>
      </c>
      <c r="B1006" s="436" t="s">
        <v>2603</v>
      </c>
      <c r="C1006" s="436" t="s">
        <v>2604</v>
      </c>
      <c r="D1006" s="436" t="s">
        <v>0</v>
      </c>
      <c r="E1006" s="437" t="s">
        <v>0</v>
      </c>
      <c r="F1006" s="438">
        <v>0</v>
      </c>
      <c r="G1006" s="438">
        <f>[5]내역서!F1006</f>
        <v>0</v>
      </c>
      <c r="H1006" s="438">
        <v>0</v>
      </c>
      <c r="I1006" s="438">
        <f>내역서!F1010</f>
        <v>0</v>
      </c>
      <c r="J1006" s="439"/>
      <c r="K1006" s="440">
        <f>K1008+K1010</f>
        <v>0</v>
      </c>
      <c r="L1006" s="439"/>
      <c r="M1006" s="440">
        <f>M1008+M1010</f>
        <v>0</v>
      </c>
      <c r="N1006" s="439"/>
      <c r="O1006" s="440">
        <f>O1008+O1010</f>
        <v>0</v>
      </c>
      <c r="P1006" s="438"/>
      <c r="Q1006" s="440">
        <f>K1006+M1006+O1006</f>
        <v>0</v>
      </c>
      <c r="R1006" s="440"/>
      <c r="S1006" s="440"/>
      <c r="T1006" s="440"/>
      <c r="U1006" s="441" t="s">
        <v>0</v>
      </c>
      <c r="V1006" s="617" t="str">
        <f>+IF(I1006&lt;0,"ng","")</f>
        <v/>
      </c>
      <c r="W1006" s="617"/>
    </row>
    <row r="1007" spans="1:24" ht="24" hidden="1" customHeight="1">
      <c r="A1007" s="372" t="s">
        <v>2481</v>
      </c>
      <c r="B1007" s="442" t="s">
        <v>4523</v>
      </c>
      <c r="C1007" s="442" t="s">
        <v>1016</v>
      </c>
      <c r="D1007" s="442" t="s">
        <v>0</v>
      </c>
      <c r="E1007" s="443" t="s">
        <v>0</v>
      </c>
      <c r="F1007" s="444">
        <v>0</v>
      </c>
      <c r="G1007" s="444">
        <f>[5]내역서!F1007</f>
        <v>0</v>
      </c>
      <c r="H1007" s="444">
        <v>0</v>
      </c>
      <c r="I1007" s="444">
        <f>내역서!F1011</f>
        <v>0</v>
      </c>
      <c r="J1007" s="445"/>
      <c r="K1007" s="446">
        <f>K1009+K1011</f>
        <v>0</v>
      </c>
      <c r="L1007" s="445"/>
      <c r="M1007" s="446">
        <f>M1009+M1011</f>
        <v>0</v>
      </c>
      <c r="N1007" s="445"/>
      <c r="O1007" s="446">
        <f>O1009+O1011</f>
        <v>0</v>
      </c>
      <c r="P1007" s="444"/>
      <c r="Q1007" s="446">
        <f t="shared" si="1726"/>
        <v>0</v>
      </c>
      <c r="R1007" s="446">
        <f t="shared" ref="R1007" si="1730">I1007-I1006</f>
        <v>0</v>
      </c>
      <c r="S1007" s="446">
        <f t="shared" ref="S1007:T1007" si="1731">P1007-P1006</f>
        <v>0</v>
      </c>
      <c r="T1007" s="446">
        <f t="shared" si="1731"/>
        <v>0</v>
      </c>
      <c r="U1007" s="447"/>
      <c r="V1007" s="619" t="str">
        <f t="shared" ref="V1007" si="1732">+IF(I1007&lt;0,"ng","")</f>
        <v/>
      </c>
      <c r="W1007" s="619"/>
    </row>
    <row r="1008" spans="1:24" s="401" customFormat="1" ht="24" hidden="1" customHeight="1">
      <c r="A1008" s="366" t="s">
        <v>2523</v>
      </c>
      <c r="B1008" s="408" t="s">
        <v>0</v>
      </c>
      <c r="C1008" s="408" t="s">
        <v>2417</v>
      </c>
      <c r="D1008" s="408" t="s">
        <v>2605</v>
      </c>
      <c r="E1008" s="409" t="s">
        <v>615</v>
      </c>
      <c r="F1008" s="410">
        <v>70.89</v>
      </c>
      <c r="G1008" s="410">
        <f>[5]내역서!F1008</f>
        <v>70.89</v>
      </c>
      <c r="H1008" s="410">
        <v>70.89</v>
      </c>
      <c r="I1008" s="410">
        <f>내역서!F1012</f>
        <v>0</v>
      </c>
      <c r="J1008" s="411">
        <v>2250.3000000000002</v>
      </c>
      <c r="K1008" s="412">
        <f>INT($I1008*J1008)</f>
        <v>0</v>
      </c>
      <c r="L1008" s="411">
        <v>18934.099999999999</v>
      </c>
      <c r="M1008" s="412">
        <f>INT($I1008*L1008)</f>
        <v>0</v>
      </c>
      <c r="N1008" s="411">
        <v>2483.6</v>
      </c>
      <c r="O1008" s="412">
        <f>INT($I1008*N1008)</f>
        <v>0</v>
      </c>
      <c r="P1008" s="411">
        <f>+J1008+L1008+N1008</f>
        <v>23667.999999999996</v>
      </c>
      <c r="Q1008" s="412">
        <f>K1008+M1008+O1008</f>
        <v>0</v>
      </c>
      <c r="R1008" s="412"/>
      <c r="S1008" s="412"/>
      <c r="T1008" s="412"/>
      <c r="U1008" s="409" t="s">
        <v>0</v>
      </c>
      <c r="V1008" s="617" t="str">
        <f>+IF(I1008&lt;0,"ng","")</f>
        <v/>
      </c>
      <c r="W1008" s="617"/>
    </row>
    <row r="1009" spans="1:23" ht="24" hidden="1" customHeight="1">
      <c r="A1009" s="372" t="s">
        <v>2481</v>
      </c>
      <c r="B1009" s="413" t="s">
        <v>0</v>
      </c>
      <c r="C1009" s="413" t="s">
        <v>889</v>
      </c>
      <c r="D1009" s="413" t="s">
        <v>1017</v>
      </c>
      <c r="E1009" s="414" t="s">
        <v>651</v>
      </c>
      <c r="F1009" s="415">
        <v>70.89</v>
      </c>
      <c r="G1009" s="415">
        <f>[5]내역서!F1009</f>
        <v>70.89</v>
      </c>
      <c r="H1009" s="415">
        <v>70.89</v>
      </c>
      <c r="I1009" s="415">
        <f>내역서!F1013</f>
        <v>0</v>
      </c>
      <c r="J1009" s="416">
        <v>2250.3000000000002</v>
      </c>
      <c r="K1009" s="417">
        <f>INT($I1009*J1009)</f>
        <v>0</v>
      </c>
      <c r="L1009" s="416">
        <v>18934.099999999999</v>
      </c>
      <c r="M1009" s="417">
        <f>INT($I1009*L1009)</f>
        <v>0</v>
      </c>
      <c r="N1009" s="416">
        <v>2483.6</v>
      </c>
      <c r="O1009" s="417">
        <f>INT($I1009*N1009)</f>
        <v>0</v>
      </c>
      <c r="P1009" s="416">
        <f t="shared" ref="P1009:P1011" si="1733">+J1009+L1009+N1009</f>
        <v>23667.999999999996</v>
      </c>
      <c r="Q1009" s="417">
        <f t="shared" si="1726"/>
        <v>0</v>
      </c>
      <c r="R1009" s="417">
        <f t="shared" ref="R1009" si="1734">I1009-I1008</f>
        <v>0</v>
      </c>
      <c r="S1009" s="417">
        <f t="shared" ref="S1009:T1009" si="1735">P1009-P1008</f>
        <v>0</v>
      </c>
      <c r="T1009" s="417">
        <f t="shared" si="1735"/>
        <v>0</v>
      </c>
      <c r="U1009" s="414"/>
      <c r="V1009" s="619" t="str">
        <f t="shared" ref="V1009" si="1736">+IF(I1009&lt;0,"ng","")</f>
        <v/>
      </c>
      <c r="W1009" s="619"/>
    </row>
    <row r="1010" spans="1:23" s="401" customFormat="1" ht="24" hidden="1" customHeight="1">
      <c r="A1010" s="366" t="s">
        <v>2523</v>
      </c>
      <c r="B1010" s="408" t="s">
        <v>0</v>
      </c>
      <c r="C1010" s="408" t="s">
        <v>2149</v>
      </c>
      <c r="D1010" s="408" t="s">
        <v>2150</v>
      </c>
      <c r="E1010" s="409" t="s">
        <v>2104</v>
      </c>
      <c r="F1010" s="410">
        <v>141.66999999999999</v>
      </c>
      <c r="G1010" s="410">
        <f>[5]내역서!F1010</f>
        <v>141.66999999999999</v>
      </c>
      <c r="H1010" s="410">
        <v>141.66999999999999</v>
      </c>
      <c r="I1010" s="410">
        <f>내역서!F1014</f>
        <v>0</v>
      </c>
      <c r="J1010" s="411">
        <v>11266.1</v>
      </c>
      <c r="K1010" s="412">
        <f>INT($I1010*J1010)</f>
        <v>0</v>
      </c>
      <c r="L1010" s="411">
        <v>26287.9</v>
      </c>
      <c r="M1010" s="412">
        <f>INT($I1010*L1010)</f>
        <v>0</v>
      </c>
      <c r="N1010" s="411">
        <v>0</v>
      </c>
      <c r="O1010" s="412">
        <f>INT($I1010*N1010)</f>
        <v>0</v>
      </c>
      <c r="P1010" s="411">
        <f>+J1010+L1010+N1010</f>
        <v>37554</v>
      </c>
      <c r="Q1010" s="412">
        <f>K1010+M1010+O1010</f>
        <v>0</v>
      </c>
      <c r="R1010" s="412"/>
      <c r="S1010" s="412"/>
      <c r="T1010" s="412"/>
      <c r="U1010" s="409" t="s">
        <v>0</v>
      </c>
      <c r="V1010" s="617" t="str">
        <f>+IF(I1010&lt;0,"ng","")</f>
        <v/>
      </c>
      <c r="W1010" s="617"/>
    </row>
    <row r="1011" spans="1:23" ht="24" hidden="1" customHeight="1">
      <c r="A1011" s="372" t="s">
        <v>2481</v>
      </c>
      <c r="B1011" s="413" t="s">
        <v>0</v>
      </c>
      <c r="C1011" s="413" t="s">
        <v>693</v>
      </c>
      <c r="D1011" s="413" t="s">
        <v>694</v>
      </c>
      <c r="E1011" s="414" t="s">
        <v>671</v>
      </c>
      <c r="F1011" s="415">
        <v>141.66999999999999</v>
      </c>
      <c r="G1011" s="415">
        <f>[5]내역서!F1011</f>
        <v>141.66999999999999</v>
      </c>
      <c r="H1011" s="415">
        <v>141.66999999999999</v>
      </c>
      <c r="I1011" s="415">
        <f>내역서!F1015</f>
        <v>0</v>
      </c>
      <c r="J1011" s="416">
        <v>11266.1</v>
      </c>
      <c r="K1011" s="417">
        <f>INT($I1011*J1011)</f>
        <v>0</v>
      </c>
      <c r="L1011" s="416">
        <v>26287.9</v>
      </c>
      <c r="M1011" s="417">
        <f>INT($I1011*L1011)</f>
        <v>0</v>
      </c>
      <c r="N1011" s="416">
        <v>0</v>
      </c>
      <c r="O1011" s="417">
        <f>INT($I1011*N1011)</f>
        <v>0</v>
      </c>
      <c r="P1011" s="416">
        <f t="shared" si="1733"/>
        <v>37554</v>
      </c>
      <c r="Q1011" s="417">
        <f t="shared" si="1726"/>
        <v>0</v>
      </c>
      <c r="R1011" s="417">
        <f t="shared" ref="R1011" si="1737">I1011-I1010</f>
        <v>0</v>
      </c>
      <c r="S1011" s="417">
        <f t="shared" ref="S1011:T1011" si="1738">P1011-P1010</f>
        <v>0</v>
      </c>
      <c r="T1011" s="417">
        <f t="shared" si="1738"/>
        <v>0</v>
      </c>
      <c r="U1011" s="414"/>
      <c r="V1011" s="619" t="str">
        <f t="shared" ref="V1011" si="1739">+IF(I1011&lt;0,"ng","")</f>
        <v/>
      </c>
      <c r="W1011" s="619"/>
    </row>
    <row r="1012" spans="1:23" s="401" customFormat="1" ht="24" hidden="1" customHeight="1">
      <c r="A1012" s="366" t="s">
        <v>2523</v>
      </c>
      <c r="B1012" s="436" t="s">
        <v>2607</v>
      </c>
      <c r="C1012" s="436" t="s">
        <v>2608</v>
      </c>
      <c r="D1012" s="436" t="s">
        <v>0</v>
      </c>
      <c r="E1012" s="437" t="s">
        <v>0</v>
      </c>
      <c r="F1012" s="438">
        <v>0</v>
      </c>
      <c r="G1012" s="438">
        <f>[5]내역서!F1012</f>
        <v>0</v>
      </c>
      <c r="H1012" s="438">
        <v>0</v>
      </c>
      <c r="I1012" s="438">
        <f>내역서!F1016</f>
        <v>0</v>
      </c>
      <c r="J1012" s="439"/>
      <c r="K1012" s="440">
        <f>SUMIF($A$1014:$A$1025,"당초",K1014:K1025)</f>
        <v>0</v>
      </c>
      <c r="L1012" s="439"/>
      <c r="M1012" s="440">
        <f>SUMIF($A$1014:$A$1025,"당초",M1014:M1025)</f>
        <v>0</v>
      </c>
      <c r="N1012" s="439"/>
      <c r="O1012" s="440">
        <f>SUMIF($A$1014:$A$1025,"당초",O1014:O1025)</f>
        <v>0</v>
      </c>
      <c r="P1012" s="438"/>
      <c r="Q1012" s="440">
        <f>K1012+M1012+O1012</f>
        <v>0</v>
      </c>
      <c r="R1012" s="440"/>
      <c r="S1012" s="440"/>
      <c r="T1012" s="440"/>
      <c r="U1012" s="441" t="s">
        <v>0</v>
      </c>
      <c r="V1012" s="617" t="str">
        <f>+IF(I1012&lt;0,"ng","")</f>
        <v/>
      </c>
      <c r="W1012" s="617"/>
    </row>
    <row r="1013" spans="1:23" ht="24" hidden="1" customHeight="1">
      <c r="A1013" s="372" t="s">
        <v>4524</v>
      </c>
      <c r="B1013" s="442" t="s">
        <v>4525</v>
      </c>
      <c r="C1013" s="442" t="s">
        <v>1018</v>
      </c>
      <c r="D1013" s="442" t="s">
        <v>0</v>
      </c>
      <c r="E1013" s="443" t="s">
        <v>0</v>
      </c>
      <c r="F1013" s="444">
        <v>0</v>
      </c>
      <c r="G1013" s="444">
        <f>[5]내역서!F1013</f>
        <v>0</v>
      </c>
      <c r="H1013" s="444">
        <v>0</v>
      </c>
      <c r="I1013" s="444">
        <f>내역서!F1017</f>
        <v>0</v>
      </c>
      <c r="J1013" s="445"/>
      <c r="K1013" s="446">
        <f>SUMIF($A$1014:$A$1025,"변경",K1014:K1025)</f>
        <v>0</v>
      </c>
      <c r="L1013" s="445"/>
      <c r="M1013" s="446">
        <f>SUMIF($A$1014:$A$1025,"변경",M1014:M1025)</f>
        <v>0</v>
      </c>
      <c r="N1013" s="445"/>
      <c r="O1013" s="446">
        <f>SUMIF($A$1014:$A$1025,"변경",O1014:O1025)</f>
        <v>0</v>
      </c>
      <c r="P1013" s="444"/>
      <c r="Q1013" s="446">
        <f t="shared" si="1726"/>
        <v>0</v>
      </c>
      <c r="R1013" s="446">
        <f t="shared" ref="R1013" si="1740">I1013-I1012</f>
        <v>0</v>
      </c>
      <c r="S1013" s="446">
        <f t="shared" ref="S1013:T1013" si="1741">P1013-P1012</f>
        <v>0</v>
      </c>
      <c r="T1013" s="446">
        <f t="shared" si="1741"/>
        <v>0</v>
      </c>
      <c r="U1013" s="447"/>
      <c r="V1013" s="619" t="str">
        <f t="shared" ref="V1013" si="1742">+IF(I1013&lt;0,"ng","")</f>
        <v/>
      </c>
      <c r="W1013" s="619"/>
    </row>
    <row r="1014" spans="1:23" s="401" customFormat="1" ht="24" hidden="1" customHeight="1">
      <c r="A1014" s="366" t="s">
        <v>2523</v>
      </c>
      <c r="B1014" s="408" t="s">
        <v>0</v>
      </c>
      <c r="C1014" s="408" t="s">
        <v>2611</v>
      </c>
      <c r="D1014" s="408" t="s">
        <v>70</v>
      </c>
      <c r="E1014" s="409" t="s">
        <v>6</v>
      </c>
      <c r="F1014" s="410">
        <v>8</v>
      </c>
      <c r="G1014" s="410">
        <f>[5]내역서!F1014</f>
        <v>8</v>
      </c>
      <c r="H1014" s="410">
        <v>8</v>
      </c>
      <c r="I1014" s="410">
        <f>내역서!F1018</f>
        <v>0</v>
      </c>
      <c r="J1014" s="411">
        <v>30955</v>
      </c>
      <c r="K1014" s="412">
        <f>INT($I1014*J1014)</f>
        <v>0</v>
      </c>
      <c r="L1014" s="411">
        <v>5628</v>
      </c>
      <c r="M1014" s="412">
        <f>INT($I1014*L1014)</f>
        <v>0</v>
      </c>
      <c r="N1014" s="411">
        <v>2218</v>
      </c>
      <c r="O1014" s="412">
        <f>INT($I1014*N1014)</f>
        <v>0</v>
      </c>
      <c r="P1014" s="411">
        <f>+J1014+L1014+N1014</f>
        <v>38801</v>
      </c>
      <c r="Q1014" s="412">
        <f>K1014+M1014+O1014</f>
        <v>0</v>
      </c>
      <c r="R1014" s="412"/>
      <c r="S1014" s="412"/>
      <c r="T1014" s="412"/>
      <c r="U1014" s="409" t="s">
        <v>0</v>
      </c>
      <c r="V1014" s="617" t="str">
        <f>+IF(I1014&lt;0,"ng","")</f>
        <v/>
      </c>
      <c r="W1014" s="617"/>
    </row>
    <row r="1015" spans="1:23" ht="24" hidden="1" customHeight="1">
      <c r="A1015" s="372" t="s">
        <v>2481</v>
      </c>
      <c r="B1015" s="413" t="s">
        <v>0</v>
      </c>
      <c r="C1015" s="413" t="s">
        <v>1019</v>
      </c>
      <c r="D1015" s="413" t="s">
        <v>70</v>
      </c>
      <c r="E1015" s="414" t="s">
        <v>6</v>
      </c>
      <c r="F1015" s="415">
        <v>8</v>
      </c>
      <c r="G1015" s="415">
        <f>[5]내역서!F1015</f>
        <v>8</v>
      </c>
      <c r="H1015" s="415">
        <v>8</v>
      </c>
      <c r="I1015" s="415">
        <f>내역서!F1019</f>
        <v>0</v>
      </c>
      <c r="J1015" s="416">
        <v>30955</v>
      </c>
      <c r="K1015" s="417">
        <f t="shared" ref="K1015:K1025" si="1743">INT($I1015*J1015)</f>
        <v>0</v>
      </c>
      <c r="L1015" s="416">
        <v>5628</v>
      </c>
      <c r="M1015" s="417">
        <f t="shared" ref="M1015:M1025" si="1744">INT($I1015*L1015)</f>
        <v>0</v>
      </c>
      <c r="N1015" s="416">
        <v>2218</v>
      </c>
      <c r="O1015" s="417">
        <f t="shared" ref="O1015:O1025" si="1745">INT($I1015*N1015)</f>
        <v>0</v>
      </c>
      <c r="P1015" s="416">
        <f t="shared" ref="P1015:P1025" si="1746">+J1015+L1015+N1015</f>
        <v>38801</v>
      </c>
      <c r="Q1015" s="417">
        <f t="shared" si="1726"/>
        <v>0</v>
      </c>
      <c r="R1015" s="417">
        <f t="shared" ref="R1015" si="1747">I1015-I1014</f>
        <v>0</v>
      </c>
      <c r="S1015" s="417">
        <f t="shared" ref="S1015:T1015" si="1748">P1015-P1014</f>
        <v>0</v>
      </c>
      <c r="T1015" s="417">
        <f t="shared" si="1748"/>
        <v>0</v>
      </c>
      <c r="U1015" s="414"/>
      <c r="V1015" s="619" t="str">
        <f t="shared" ref="V1015" si="1749">+IF(I1015&lt;0,"ng","")</f>
        <v/>
      </c>
      <c r="W1015" s="619"/>
    </row>
    <row r="1016" spans="1:23" s="401" customFormat="1" ht="24" hidden="1" customHeight="1">
      <c r="A1016" s="366" t="s">
        <v>2523</v>
      </c>
      <c r="B1016" s="408" t="s">
        <v>0</v>
      </c>
      <c r="C1016" s="408" t="s">
        <v>2611</v>
      </c>
      <c r="D1016" s="408" t="s">
        <v>71</v>
      </c>
      <c r="E1016" s="409" t="s">
        <v>6</v>
      </c>
      <c r="F1016" s="410">
        <v>8</v>
      </c>
      <c r="G1016" s="410">
        <f>[5]내역서!F1016</f>
        <v>8</v>
      </c>
      <c r="H1016" s="410">
        <v>8</v>
      </c>
      <c r="I1016" s="410">
        <f>내역서!F1020</f>
        <v>0</v>
      </c>
      <c r="J1016" s="411">
        <v>31064</v>
      </c>
      <c r="K1016" s="412">
        <f>INT($I1016*J1016)</f>
        <v>0</v>
      </c>
      <c r="L1016" s="411">
        <v>5628</v>
      </c>
      <c r="M1016" s="412">
        <f>INT($I1016*L1016)</f>
        <v>0</v>
      </c>
      <c r="N1016" s="411">
        <v>2218</v>
      </c>
      <c r="O1016" s="412">
        <f>INT($I1016*N1016)</f>
        <v>0</v>
      </c>
      <c r="P1016" s="411">
        <f>+J1016+L1016+N1016</f>
        <v>38910</v>
      </c>
      <c r="Q1016" s="412">
        <f>K1016+M1016+O1016</f>
        <v>0</v>
      </c>
      <c r="R1016" s="412"/>
      <c r="S1016" s="412"/>
      <c r="T1016" s="412"/>
      <c r="U1016" s="409" t="s">
        <v>0</v>
      </c>
      <c r="V1016" s="617" t="str">
        <f>+IF(I1016&lt;0,"ng","")</f>
        <v/>
      </c>
      <c r="W1016" s="617"/>
    </row>
    <row r="1017" spans="1:23" ht="24" hidden="1" customHeight="1">
      <c r="A1017" s="372" t="s">
        <v>4526</v>
      </c>
      <c r="B1017" s="413" t="s">
        <v>0</v>
      </c>
      <c r="C1017" s="413" t="s">
        <v>1019</v>
      </c>
      <c r="D1017" s="413" t="s">
        <v>71</v>
      </c>
      <c r="E1017" s="414" t="s">
        <v>6</v>
      </c>
      <c r="F1017" s="415">
        <v>8</v>
      </c>
      <c r="G1017" s="415">
        <f>[5]내역서!F1017</f>
        <v>8</v>
      </c>
      <c r="H1017" s="415">
        <v>8</v>
      </c>
      <c r="I1017" s="415">
        <f>내역서!F1021</f>
        <v>0</v>
      </c>
      <c r="J1017" s="416">
        <v>31064</v>
      </c>
      <c r="K1017" s="417">
        <f t="shared" si="1743"/>
        <v>0</v>
      </c>
      <c r="L1017" s="416">
        <v>5628</v>
      </c>
      <c r="M1017" s="417">
        <f t="shared" si="1744"/>
        <v>0</v>
      </c>
      <c r="N1017" s="416">
        <v>2218</v>
      </c>
      <c r="O1017" s="417">
        <f t="shared" si="1745"/>
        <v>0</v>
      </c>
      <c r="P1017" s="416">
        <f t="shared" si="1746"/>
        <v>38910</v>
      </c>
      <c r="Q1017" s="417">
        <f t="shared" si="1726"/>
        <v>0</v>
      </c>
      <c r="R1017" s="417">
        <f t="shared" ref="R1017" si="1750">I1017-I1016</f>
        <v>0</v>
      </c>
      <c r="S1017" s="417">
        <f t="shared" ref="S1017:T1017" si="1751">P1017-P1016</f>
        <v>0</v>
      </c>
      <c r="T1017" s="417">
        <f t="shared" si="1751"/>
        <v>0</v>
      </c>
      <c r="U1017" s="414"/>
      <c r="V1017" s="619" t="str">
        <f t="shared" ref="V1017" si="1752">+IF(I1017&lt;0,"ng","")</f>
        <v/>
      </c>
      <c r="W1017" s="619"/>
    </row>
    <row r="1018" spans="1:23" s="401" customFormat="1" ht="24" hidden="1" customHeight="1">
      <c r="A1018" s="366" t="s">
        <v>2523</v>
      </c>
      <c r="B1018" s="408" t="s">
        <v>0</v>
      </c>
      <c r="C1018" s="408" t="s">
        <v>2611</v>
      </c>
      <c r="D1018" s="408" t="s">
        <v>72</v>
      </c>
      <c r="E1018" s="409" t="s">
        <v>6</v>
      </c>
      <c r="F1018" s="410">
        <v>12</v>
      </c>
      <c r="G1018" s="410">
        <f>[5]내역서!F1018</f>
        <v>12</v>
      </c>
      <c r="H1018" s="410">
        <v>12</v>
      </c>
      <c r="I1018" s="410">
        <f>내역서!F1022</f>
        <v>0</v>
      </c>
      <c r="J1018" s="411">
        <v>32995</v>
      </c>
      <c r="K1018" s="412">
        <f>INT($I1018*J1018)</f>
        <v>0</v>
      </c>
      <c r="L1018" s="411">
        <v>5628</v>
      </c>
      <c r="M1018" s="412">
        <f>INT($I1018*L1018)</f>
        <v>0</v>
      </c>
      <c r="N1018" s="411">
        <v>2218</v>
      </c>
      <c r="O1018" s="412">
        <f>INT($I1018*N1018)</f>
        <v>0</v>
      </c>
      <c r="P1018" s="411">
        <f>+J1018+L1018+N1018</f>
        <v>40841</v>
      </c>
      <c r="Q1018" s="412">
        <f>K1018+M1018+O1018</f>
        <v>0</v>
      </c>
      <c r="R1018" s="412"/>
      <c r="S1018" s="412"/>
      <c r="T1018" s="412"/>
      <c r="U1018" s="409" t="s">
        <v>0</v>
      </c>
      <c r="V1018" s="617" t="str">
        <f>+IF(I1018&lt;0,"ng","")</f>
        <v/>
      </c>
      <c r="W1018" s="617"/>
    </row>
    <row r="1019" spans="1:23" ht="24" hidden="1" customHeight="1">
      <c r="A1019" s="372" t="s">
        <v>2481</v>
      </c>
      <c r="B1019" s="413" t="s">
        <v>0</v>
      </c>
      <c r="C1019" s="413" t="s">
        <v>1019</v>
      </c>
      <c r="D1019" s="413" t="s">
        <v>72</v>
      </c>
      <c r="E1019" s="414" t="s">
        <v>6</v>
      </c>
      <c r="F1019" s="415">
        <v>12</v>
      </c>
      <c r="G1019" s="415">
        <f>[5]내역서!F1019</f>
        <v>12</v>
      </c>
      <c r="H1019" s="415">
        <v>12</v>
      </c>
      <c r="I1019" s="415">
        <f>내역서!F1023</f>
        <v>0</v>
      </c>
      <c r="J1019" s="416">
        <v>32995</v>
      </c>
      <c r="K1019" s="417">
        <f t="shared" si="1743"/>
        <v>0</v>
      </c>
      <c r="L1019" s="416">
        <v>5628</v>
      </c>
      <c r="M1019" s="417">
        <f t="shared" si="1744"/>
        <v>0</v>
      </c>
      <c r="N1019" s="416">
        <v>2218</v>
      </c>
      <c r="O1019" s="417">
        <f t="shared" si="1745"/>
        <v>0</v>
      </c>
      <c r="P1019" s="416">
        <f t="shared" si="1746"/>
        <v>40841</v>
      </c>
      <c r="Q1019" s="417">
        <f t="shared" si="1726"/>
        <v>0</v>
      </c>
      <c r="R1019" s="417">
        <f t="shared" ref="R1019" si="1753">I1019-I1018</f>
        <v>0</v>
      </c>
      <c r="S1019" s="417">
        <f t="shared" ref="S1019:T1019" si="1754">P1019-P1018</f>
        <v>0</v>
      </c>
      <c r="T1019" s="417">
        <f t="shared" si="1754"/>
        <v>0</v>
      </c>
      <c r="U1019" s="414"/>
      <c r="V1019" s="619" t="str">
        <f t="shared" ref="V1019" si="1755">+IF(I1019&lt;0,"ng","")</f>
        <v/>
      </c>
      <c r="W1019" s="619"/>
    </row>
    <row r="1020" spans="1:23" s="401" customFormat="1" ht="24" hidden="1" customHeight="1">
      <c r="A1020" s="366" t="s">
        <v>2523</v>
      </c>
      <c r="B1020" s="408" t="s">
        <v>0</v>
      </c>
      <c r="C1020" s="408" t="s">
        <v>2611</v>
      </c>
      <c r="D1020" s="408" t="s">
        <v>2612</v>
      </c>
      <c r="E1020" s="409" t="s">
        <v>6</v>
      </c>
      <c r="F1020" s="410">
        <v>20</v>
      </c>
      <c r="G1020" s="410">
        <f>[5]내역서!F1020</f>
        <v>20</v>
      </c>
      <c r="H1020" s="410">
        <v>20</v>
      </c>
      <c r="I1020" s="410">
        <f>내역서!F1024</f>
        <v>0</v>
      </c>
      <c r="J1020" s="411">
        <v>55055</v>
      </c>
      <c r="K1020" s="412">
        <f>INT($I1020*J1020)</f>
        <v>0</v>
      </c>
      <c r="L1020" s="411">
        <v>6126</v>
      </c>
      <c r="M1020" s="412">
        <f>INT($I1020*L1020)</f>
        <v>0</v>
      </c>
      <c r="N1020" s="411">
        <v>2218</v>
      </c>
      <c r="O1020" s="412">
        <f>INT($I1020*N1020)</f>
        <v>0</v>
      </c>
      <c r="P1020" s="411">
        <f>+J1020+L1020+N1020</f>
        <v>63399</v>
      </c>
      <c r="Q1020" s="412">
        <f>K1020+M1020+O1020</f>
        <v>0</v>
      </c>
      <c r="R1020" s="412"/>
      <c r="S1020" s="412"/>
      <c r="T1020" s="412"/>
      <c r="U1020" s="409" t="s">
        <v>0</v>
      </c>
      <c r="V1020" s="617" t="str">
        <f>+IF(I1020&lt;0,"ng","")</f>
        <v/>
      </c>
      <c r="W1020" s="617"/>
    </row>
    <row r="1021" spans="1:23" ht="24" hidden="1" customHeight="1">
      <c r="A1021" s="372" t="s">
        <v>2481</v>
      </c>
      <c r="B1021" s="413" t="s">
        <v>0</v>
      </c>
      <c r="C1021" s="413" t="s">
        <v>1019</v>
      </c>
      <c r="D1021" s="413" t="s">
        <v>1020</v>
      </c>
      <c r="E1021" s="414" t="s">
        <v>6</v>
      </c>
      <c r="F1021" s="415">
        <v>20</v>
      </c>
      <c r="G1021" s="415">
        <f>[5]내역서!F1021</f>
        <v>20</v>
      </c>
      <c r="H1021" s="415">
        <v>20</v>
      </c>
      <c r="I1021" s="415">
        <f>내역서!F1025</f>
        <v>0</v>
      </c>
      <c r="J1021" s="416">
        <v>55055</v>
      </c>
      <c r="K1021" s="417">
        <f t="shared" si="1743"/>
        <v>0</v>
      </c>
      <c r="L1021" s="416">
        <v>6126</v>
      </c>
      <c r="M1021" s="417">
        <f t="shared" si="1744"/>
        <v>0</v>
      </c>
      <c r="N1021" s="416">
        <v>2218</v>
      </c>
      <c r="O1021" s="417">
        <f t="shared" si="1745"/>
        <v>0</v>
      </c>
      <c r="P1021" s="416">
        <f t="shared" si="1746"/>
        <v>63399</v>
      </c>
      <c r="Q1021" s="417">
        <f t="shared" si="1726"/>
        <v>0</v>
      </c>
      <c r="R1021" s="417">
        <f t="shared" ref="R1021" si="1756">I1021-I1020</f>
        <v>0</v>
      </c>
      <c r="S1021" s="417">
        <f t="shared" ref="S1021:T1021" si="1757">P1021-P1020</f>
        <v>0</v>
      </c>
      <c r="T1021" s="417">
        <f t="shared" si="1757"/>
        <v>0</v>
      </c>
      <c r="U1021" s="414"/>
      <c r="V1021" s="619" t="str">
        <f t="shared" ref="V1021" si="1758">+IF(I1021&lt;0,"ng","")</f>
        <v/>
      </c>
      <c r="W1021" s="619"/>
    </row>
    <row r="1022" spans="1:23" s="401" customFormat="1" ht="24" hidden="1" customHeight="1">
      <c r="A1022" s="366" t="s">
        <v>2523</v>
      </c>
      <c r="B1022" s="408" t="s">
        <v>0</v>
      </c>
      <c r="C1022" s="408" t="s">
        <v>2613</v>
      </c>
      <c r="D1022" s="408" t="s">
        <v>2614</v>
      </c>
      <c r="E1022" s="409" t="s">
        <v>6</v>
      </c>
      <c r="F1022" s="410">
        <v>8</v>
      </c>
      <c r="G1022" s="410">
        <f>[5]내역서!F1022</f>
        <v>8</v>
      </c>
      <c r="H1022" s="410">
        <v>8</v>
      </c>
      <c r="I1022" s="410">
        <f>내역서!F1026</f>
        <v>0</v>
      </c>
      <c r="J1022" s="411">
        <v>63775</v>
      </c>
      <c r="K1022" s="412">
        <f>INT($I1022*J1022)</f>
        <v>0</v>
      </c>
      <c r="L1022" s="411">
        <v>6375</v>
      </c>
      <c r="M1022" s="412">
        <f>INT($I1022*L1022)</f>
        <v>0</v>
      </c>
      <c r="N1022" s="411">
        <v>2218</v>
      </c>
      <c r="O1022" s="412">
        <f>INT($I1022*N1022)</f>
        <v>0</v>
      </c>
      <c r="P1022" s="411">
        <f>+J1022+L1022+N1022</f>
        <v>72368</v>
      </c>
      <c r="Q1022" s="412">
        <f>K1022+M1022+O1022</f>
        <v>0</v>
      </c>
      <c r="R1022" s="412"/>
      <c r="S1022" s="412"/>
      <c r="T1022" s="412"/>
      <c r="U1022" s="409" t="s">
        <v>0</v>
      </c>
      <c r="V1022" s="617" t="str">
        <f>+IF(I1022&lt;0,"ng","")</f>
        <v/>
      </c>
      <c r="W1022" s="617"/>
    </row>
    <row r="1023" spans="1:23" ht="24" hidden="1" customHeight="1">
      <c r="A1023" s="372" t="s">
        <v>2481</v>
      </c>
      <c r="B1023" s="413" t="s">
        <v>0</v>
      </c>
      <c r="C1023" s="413" t="s">
        <v>1021</v>
      </c>
      <c r="D1023" s="413" t="s">
        <v>1022</v>
      </c>
      <c r="E1023" s="414" t="s">
        <v>6</v>
      </c>
      <c r="F1023" s="415">
        <v>8</v>
      </c>
      <c r="G1023" s="415">
        <f>[5]내역서!F1023</f>
        <v>8</v>
      </c>
      <c r="H1023" s="415">
        <v>8</v>
      </c>
      <c r="I1023" s="415">
        <f>내역서!F1027</f>
        <v>0</v>
      </c>
      <c r="J1023" s="416">
        <v>63775</v>
      </c>
      <c r="K1023" s="417">
        <f t="shared" si="1743"/>
        <v>0</v>
      </c>
      <c r="L1023" s="416">
        <v>6375</v>
      </c>
      <c r="M1023" s="417">
        <f t="shared" si="1744"/>
        <v>0</v>
      </c>
      <c r="N1023" s="416">
        <v>2218</v>
      </c>
      <c r="O1023" s="417">
        <f t="shared" si="1745"/>
        <v>0</v>
      </c>
      <c r="P1023" s="416">
        <f t="shared" si="1746"/>
        <v>72368</v>
      </c>
      <c r="Q1023" s="417">
        <f t="shared" si="1726"/>
        <v>0</v>
      </c>
      <c r="R1023" s="417">
        <f t="shared" ref="R1023" si="1759">I1023-I1022</f>
        <v>0</v>
      </c>
      <c r="S1023" s="417">
        <f t="shared" ref="S1023:T1023" si="1760">P1023-P1022</f>
        <v>0</v>
      </c>
      <c r="T1023" s="417">
        <f t="shared" si="1760"/>
        <v>0</v>
      </c>
      <c r="U1023" s="414"/>
      <c r="V1023" s="619" t="str">
        <f t="shared" ref="V1023" si="1761">+IF(I1023&lt;0,"ng","")</f>
        <v/>
      </c>
      <c r="W1023" s="619"/>
    </row>
    <row r="1024" spans="1:23" s="401" customFormat="1" ht="24" hidden="1" customHeight="1">
      <c r="A1024" s="366" t="s">
        <v>2523</v>
      </c>
      <c r="B1024" s="408" t="s">
        <v>0</v>
      </c>
      <c r="C1024" s="408" t="s">
        <v>2613</v>
      </c>
      <c r="D1024" s="408" t="s">
        <v>2615</v>
      </c>
      <c r="E1024" s="409" t="s">
        <v>6</v>
      </c>
      <c r="F1024" s="410">
        <v>16</v>
      </c>
      <c r="G1024" s="410">
        <f>[5]내역서!F1024</f>
        <v>16</v>
      </c>
      <c r="H1024" s="410">
        <v>16</v>
      </c>
      <c r="I1024" s="410">
        <f>내역서!F1028</f>
        <v>0</v>
      </c>
      <c r="J1024" s="411">
        <v>64016</v>
      </c>
      <c r="K1024" s="412">
        <f>INT($I1024*J1024)</f>
        <v>0</v>
      </c>
      <c r="L1024" s="411">
        <v>6375</v>
      </c>
      <c r="M1024" s="412">
        <f>INT($I1024*L1024)</f>
        <v>0</v>
      </c>
      <c r="N1024" s="411">
        <v>2218</v>
      </c>
      <c r="O1024" s="412">
        <f>INT($I1024*N1024)</f>
        <v>0</v>
      </c>
      <c r="P1024" s="411">
        <f>+J1024+L1024+N1024</f>
        <v>72609</v>
      </c>
      <c r="Q1024" s="412">
        <f>K1024+M1024+O1024</f>
        <v>0</v>
      </c>
      <c r="R1024" s="412"/>
      <c r="S1024" s="412"/>
      <c r="T1024" s="412"/>
      <c r="U1024" s="409" t="s">
        <v>0</v>
      </c>
      <c r="V1024" s="617" t="str">
        <f>+IF(I1024&lt;0,"ng","")</f>
        <v/>
      </c>
      <c r="W1024" s="617"/>
    </row>
    <row r="1025" spans="1:23" ht="24" hidden="1" customHeight="1">
      <c r="A1025" s="372" t="s">
        <v>2481</v>
      </c>
      <c r="B1025" s="413" t="s">
        <v>0</v>
      </c>
      <c r="C1025" s="413" t="s">
        <v>1021</v>
      </c>
      <c r="D1025" s="413" t="s">
        <v>1023</v>
      </c>
      <c r="E1025" s="414" t="s">
        <v>6</v>
      </c>
      <c r="F1025" s="415">
        <v>16</v>
      </c>
      <c r="G1025" s="415">
        <f>[5]내역서!F1025</f>
        <v>16</v>
      </c>
      <c r="H1025" s="415">
        <v>16</v>
      </c>
      <c r="I1025" s="415">
        <f>내역서!F1029</f>
        <v>0</v>
      </c>
      <c r="J1025" s="416">
        <v>64016</v>
      </c>
      <c r="K1025" s="417">
        <f t="shared" si="1743"/>
        <v>0</v>
      </c>
      <c r="L1025" s="416">
        <v>6375</v>
      </c>
      <c r="M1025" s="417">
        <f t="shared" si="1744"/>
        <v>0</v>
      </c>
      <c r="N1025" s="416">
        <v>2218</v>
      </c>
      <c r="O1025" s="417">
        <f t="shared" si="1745"/>
        <v>0</v>
      </c>
      <c r="P1025" s="416">
        <f t="shared" si="1746"/>
        <v>72609</v>
      </c>
      <c r="Q1025" s="417">
        <f t="shared" si="1726"/>
        <v>0</v>
      </c>
      <c r="R1025" s="417">
        <f t="shared" ref="R1025" si="1762">I1025-I1024</f>
        <v>0</v>
      </c>
      <c r="S1025" s="417">
        <f t="shared" ref="S1025:T1025" si="1763">P1025-P1024</f>
        <v>0</v>
      </c>
      <c r="T1025" s="417">
        <f t="shared" si="1763"/>
        <v>0</v>
      </c>
      <c r="U1025" s="414"/>
      <c r="V1025" s="619" t="str">
        <f t="shared" ref="V1025" si="1764">+IF(I1025&lt;0,"ng","")</f>
        <v/>
      </c>
      <c r="W1025" s="619"/>
    </row>
    <row r="1026" spans="1:23" s="401" customFormat="1" ht="24" hidden="1" customHeight="1">
      <c r="A1026" s="366" t="s">
        <v>2523</v>
      </c>
      <c r="B1026" s="436" t="s">
        <v>2616</v>
      </c>
      <c r="C1026" s="436" t="s">
        <v>2617</v>
      </c>
      <c r="D1026" s="436" t="s">
        <v>0</v>
      </c>
      <c r="E1026" s="437" t="s">
        <v>0</v>
      </c>
      <c r="F1026" s="438">
        <v>0</v>
      </c>
      <c r="G1026" s="438">
        <f>[5]내역서!F1026</f>
        <v>0</v>
      </c>
      <c r="H1026" s="438">
        <v>0</v>
      </c>
      <c r="I1026" s="438">
        <f>내역서!F1030</f>
        <v>0</v>
      </c>
      <c r="J1026" s="439"/>
      <c r="K1026" s="440">
        <f>K1028</f>
        <v>0</v>
      </c>
      <c r="L1026" s="439"/>
      <c r="M1026" s="440">
        <f>M1028</f>
        <v>0</v>
      </c>
      <c r="N1026" s="439"/>
      <c r="O1026" s="440">
        <f>O1028</f>
        <v>0</v>
      </c>
      <c r="P1026" s="438"/>
      <c r="Q1026" s="440">
        <f>K1026+M1026+O1026</f>
        <v>0</v>
      </c>
      <c r="R1026" s="440"/>
      <c r="S1026" s="440"/>
      <c r="T1026" s="440"/>
      <c r="U1026" s="441" t="s">
        <v>0</v>
      </c>
      <c r="V1026" s="617" t="str">
        <f>+IF(I1026&lt;0,"ng","")</f>
        <v/>
      </c>
      <c r="W1026" s="617"/>
    </row>
    <row r="1027" spans="1:23" ht="24" hidden="1" customHeight="1">
      <c r="A1027" s="372" t="s">
        <v>2481</v>
      </c>
      <c r="B1027" s="442" t="s">
        <v>4527</v>
      </c>
      <c r="C1027" s="442" t="s">
        <v>1024</v>
      </c>
      <c r="D1027" s="442" t="s">
        <v>0</v>
      </c>
      <c r="E1027" s="443" t="s">
        <v>0</v>
      </c>
      <c r="F1027" s="444">
        <v>0</v>
      </c>
      <c r="G1027" s="444">
        <f>[5]내역서!F1027</f>
        <v>0</v>
      </c>
      <c r="H1027" s="444">
        <v>0</v>
      </c>
      <c r="I1027" s="444">
        <f>내역서!F1031</f>
        <v>0</v>
      </c>
      <c r="J1027" s="445"/>
      <c r="K1027" s="446">
        <f>K1029</f>
        <v>0</v>
      </c>
      <c r="L1027" s="445"/>
      <c r="M1027" s="446">
        <f>M1029</f>
        <v>0</v>
      </c>
      <c r="N1027" s="445"/>
      <c r="O1027" s="446">
        <f>O1029</f>
        <v>0</v>
      </c>
      <c r="P1027" s="444"/>
      <c r="Q1027" s="446">
        <f t="shared" si="1726"/>
        <v>0</v>
      </c>
      <c r="R1027" s="446">
        <f t="shared" ref="R1027" si="1765">I1027-I1026</f>
        <v>0</v>
      </c>
      <c r="S1027" s="446">
        <f t="shared" ref="S1027:T1027" si="1766">P1027-P1026</f>
        <v>0</v>
      </c>
      <c r="T1027" s="446">
        <f t="shared" si="1766"/>
        <v>0</v>
      </c>
      <c r="U1027" s="447"/>
      <c r="V1027" s="619" t="str">
        <f t="shared" ref="V1027" si="1767">+IF(I1027&lt;0,"ng","")</f>
        <v/>
      </c>
      <c r="W1027" s="619"/>
    </row>
    <row r="1028" spans="1:23" s="401" customFormat="1" ht="24" hidden="1" customHeight="1">
      <c r="A1028" s="366" t="s">
        <v>2523</v>
      </c>
      <c r="B1028" s="408" t="s">
        <v>0</v>
      </c>
      <c r="C1028" s="408" t="s">
        <v>2618</v>
      </c>
      <c r="D1028" s="408" t="s">
        <v>2619</v>
      </c>
      <c r="E1028" s="409" t="s">
        <v>6</v>
      </c>
      <c r="F1028" s="410">
        <v>2102</v>
      </c>
      <c r="G1028" s="410">
        <f>[5]내역서!F1028</f>
        <v>2102</v>
      </c>
      <c r="H1028" s="410">
        <v>2102</v>
      </c>
      <c r="I1028" s="410">
        <f>내역서!F1032</f>
        <v>0</v>
      </c>
      <c r="J1028" s="411">
        <v>147.5</v>
      </c>
      <c r="K1028" s="412">
        <f>INT($I1028*J1028)</f>
        <v>0</v>
      </c>
      <c r="L1028" s="411">
        <v>237.6</v>
      </c>
      <c r="M1028" s="412">
        <f>INT($I1028*L1028)</f>
        <v>0</v>
      </c>
      <c r="N1028" s="411">
        <v>0</v>
      </c>
      <c r="O1028" s="412">
        <f>INT($I1028*N1028)</f>
        <v>0</v>
      </c>
      <c r="P1028" s="411">
        <f>+J1028+L1028+N1028</f>
        <v>385.1</v>
      </c>
      <c r="Q1028" s="412">
        <f>K1028+M1028+O1028</f>
        <v>0</v>
      </c>
      <c r="R1028" s="412"/>
      <c r="S1028" s="412"/>
      <c r="T1028" s="412"/>
      <c r="U1028" s="409" t="s">
        <v>0</v>
      </c>
      <c r="V1028" s="617" t="str">
        <f>+IF(I1028&lt;0,"ng","")</f>
        <v/>
      </c>
      <c r="W1028" s="617"/>
    </row>
    <row r="1029" spans="1:23" ht="24" hidden="1" customHeight="1">
      <c r="A1029" s="372" t="s">
        <v>2481</v>
      </c>
      <c r="B1029" s="413" t="s">
        <v>0</v>
      </c>
      <c r="C1029" s="413" t="s">
        <v>1025</v>
      </c>
      <c r="D1029" s="413" t="s">
        <v>1026</v>
      </c>
      <c r="E1029" s="414" t="s">
        <v>6</v>
      </c>
      <c r="F1029" s="415">
        <v>2102</v>
      </c>
      <c r="G1029" s="415">
        <f>[5]내역서!F1029</f>
        <v>2102</v>
      </c>
      <c r="H1029" s="415">
        <v>2102</v>
      </c>
      <c r="I1029" s="415">
        <f>내역서!F1033</f>
        <v>0</v>
      </c>
      <c r="J1029" s="416">
        <v>147.5</v>
      </c>
      <c r="K1029" s="417">
        <f>INT($I1029*J1029)</f>
        <v>0</v>
      </c>
      <c r="L1029" s="416">
        <v>237.6</v>
      </c>
      <c r="M1029" s="417">
        <f>INT($I1029*L1029)</f>
        <v>0</v>
      </c>
      <c r="N1029" s="416">
        <v>0</v>
      </c>
      <c r="O1029" s="417">
        <f>INT($I1029*N1029)</f>
        <v>0</v>
      </c>
      <c r="P1029" s="416">
        <f>+J1029+L1029+N1029</f>
        <v>385.1</v>
      </c>
      <c r="Q1029" s="417">
        <f t="shared" si="1726"/>
        <v>0</v>
      </c>
      <c r="R1029" s="417">
        <f t="shared" ref="R1029" si="1768">I1029-I1028</f>
        <v>0</v>
      </c>
      <c r="S1029" s="417">
        <f t="shared" ref="S1029:T1029" si="1769">P1029-P1028</f>
        <v>0</v>
      </c>
      <c r="T1029" s="417">
        <f t="shared" si="1769"/>
        <v>0</v>
      </c>
      <c r="U1029" s="414"/>
      <c r="V1029" s="619" t="str">
        <f t="shared" ref="V1029" si="1770">+IF(I1029&lt;0,"ng","")</f>
        <v/>
      </c>
      <c r="W1029" s="619"/>
    </row>
    <row r="1030" spans="1:23" s="401" customFormat="1" ht="24" hidden="1" customHeight="1">
      <c r="A1030" s="366" t="s">
        <v>2523</v>
      </c>
      <c r="B1030" s="436" t="s">
        <v>2620</v>
      </c>
      <c r="C1030" s="436" t="s">
        <v>2621</v>
      </c>
      <c r="D1030" s="436" t="s">
        <v>0</v>
      </c>
      <c r="E1030" s="437" t="s">
        <v>0</v>
      </c>
      <c r="F1030" s="438">
        <v>0</v>
      </c>
      <c r="G1030" s="438">
        <f>[5]내역서!F1030</f>
        <v>0</v>
      </c>
      <c r="H1030" s="438">
        <v>0</v>
      </c>
      <c r="I1030" s="438">
        <f>내역서!F1034</f>
        <v>0</v>
      </c>
      <c r="J1030" s="439"/>
      <c r="K1030" s="440">
        <f>K1032+K1034</f>
        <v>0</v>
      </c>
      <c r="L1030" s="439"/>
      <c r="M1030" s="440">
        <f>M1032+M1034</f>
        <v>0</v>
      </c>
      <c r="N1030" s="439"/>
      <c r="O1030" s="440">
        <f>O1032+O1034</f>
        <v>0</v>
      </c>
      <c r="P1030" s="438"/>
      <c r="Q1030" s="440">
        <f>K1030+M1030+O1030</f>
        <v>0</v>
      </c>
      <c r="R1030" s="440"/>
      <c r="S1030" s="440"/>
      <c r="T1030" s="440"/>
      <c r="U1030" s="441" t="s">
        <v>0</v>
      </c>
      <c r="V1030" s="617" t="str">
        <f>+IF(I1030&lt;0,"ng","")</f>
        <v/>
      </c>
      <c r="W1030" s="617"/>
    </row>
    <row r="1031" spans="1:23" ht="24" hidden="1" customHeight="1">
      <c r="A1031" s="372" t="s">
        <v>2481</v>
      </c>
      <c r="B1031" s="442" t="s">
        <v>4528</v>
      </c>
      <c r="C1031" s="442" t="s">
        <v>1027</v>
      </c>
      <c r="D1031" s="442" t="s">
        <v>0</v>
      </c>
      <c r="E1031" s="443" t="s">
        <v>0</v>
      </c>
      <c r="F1031" s="444">
        <v>0</v>
      </c>
      <c r="G1031" s="444">
        <f>[5]내역서!F1031</f>
        <v>0</v>
      </c>
      <c r="H1031" s="444">
        <v>0</v>
      </c>
      <c r="I1031" s="444">
        <f>내역서!F1035</f>
        <v>0</v>
      </c>
      <c r="J1031" s="445"/>
      <c r="K1031" s="446">
        <f>K1033+K1035</f>
        <v>0</v>
      </c>
      <c r="L1031" s="445"/>
      <c r="M1031" s="446">
        <f>M1033+M1035</f>
        <v>0</v>
      </c>
      <c r="N1031" s="445"/>
      <c r="O1031" s="446">
        <f>O1033+O1035</f>
        <v>0</v>
      </c>
      <c r="P1031" s="444"/>
      <c r="Q1031" s="446">
        <f t="shared" si="1726"/>
        <v>0</v>
      </c>
      <c r="R1031" s="446">
        <f t="shared" ref="R1031" si="1771">I1031-I1030</f>
        <v>0</v>
      </c>
      <c r="S1031" s="446">
        <f t="shared" ref="S1031:T1031" si="1772">P1031-P1030</f>
        <v>0</v>
      </c>
      <c r="T1031" s="446">
        <f t="shared" si="1772"/>
        <v>0</v>
      </c>
      <c r="U1031" s="447"/>
      <c r="V1031" s="619" t="str">
        <f t="shared" ref="V1031" si="1773">+IF(I1031&lt;0,"ng","")</f>
        <v/>
      </c>
      <c r="W1031" s="619"/>
    </row>
    <row r="1032" spans="1:23" s="401" customFormat="1" ht="24" hidden="1" customHeight="1">
      <c r="A1032" s="366" t="s">
        <v>2523</v>
      </c>
      <c r="B1032" s="408" t="s">
        <v>0</v>
      </c>
      <c r="C1032" s="408" t="s">
        <v>2622</v>
      </c>
      <c r="D1032" s="408" t="s">
        <v>2623</v>
      </c>
      <c r="E1032" s="409" t="s">
        <v>2624</v>
      </c>
      <c r="F1032" s="410">
        <v>134</v>
      </c>
      <c r="G1032" s="410">
        <f>[5]내역서!F1032</f>
        <v>134</v>
      </c>
      <c r="H1032" s="410">
        <v>134</v>
      </c>
      <c r="I1032" s="410">
        <f>내역서!F1036</f>
        <v>0</v>
      </c>
      <c r="J1032" s="411">
        <v>0</v>
      </c>
      <c r="K1032" s="412">
        <f>INT($I1032*J1032)</f>
        <v>0</v>
      </c>
      <c r="L1032" s="411">
        <v>0</v>
      </c>
      <c r="M1032" s="412">
        <f>INT($I1032*L1032)</f>
        <v>0</v>
      </c>
      <c r="N1032" s="411">
        <v>960</v>
      </c>
      <c r="O1032" s="412">
        <f>INT($I1032*N1032)</f>
        <v>0</v>
      </c>
      <c r="P1032" s="411">
        <f>+J1032+L1032+N1032</f>
        <v>960</v>
      </c>
      <c r="Q1032" s="412">
        <f>K1032+M1032+O1032</f>
        <v>0</v>
      </c>
      <c r="R1032" s="412"/>
      <c r="S1032" s="412"/>
      <c r="T1032" s="412"/>
      <c r="U1032" s="409" t="s">
        <v>0</v>
      </c>
      <c r="V1032" s="617" t="str">
        <f>+IF(I1032&lt;0,"ng","")</f>
        <v/>
      </c>
      <c r="W1032" s="617"/>
    </row>
    <row r="1033" spans="1:23" ht="24" hidden="1" customHeight="1">
      <c r="A1033" s="372" t="s">
        <v>2481</v>
      </c>
      <c r="B1033" s="413" t="s">
        <v>0</v>
      </c>
      <c r="C1033" s="413" t="s">
        <v>1028</v>
      </c>
      <c r="D1033" s="413" t="s">
        <v>1029</v>
      </c>
      <c r="E1033" s="414" t="s">
        <v>1030</v>
      </c>
      <c r="F1033" s="415">
        <v>134</v>
      </c>
      <c r="G1033" s="415">
        <f>[5]내역서!F1033</f>
        <v>134</v>
      </c>
      <c r="H1033" s="415">
        <v>134</v>
      </c>
      <c r="I1033" s="415">
        <f>내역서!F1037</f>
        <v>0</v>
      </c>
      <c r="J1033" s="416">
        <v>0</v>
      </c>
      <c r="K1033" s="417">
        <f>INT($I1033*J1033)</f>
        <v>0</v>
      </c>
      <c r="L1033" s="416">
        <v>0</v>
      </c>
      <c r="M1033" s="417">
        <f>INT($I1033*L1033)</f>
        <v>0</v>
      </c>
      <c r="N1033" s="416">
        <v>960</v>
      </c>
      <c r="O1033" s="417">
        <f>INT($I1033*N1033)</f>
        <v>0</v>
      </c>
      <c r="P1033" s="416">
        <f t="shared" ref="P1033:P1035" si="1774">+J1033+L1033+N1033</f>
        <v>960</v>
      </c>
      <c r="Q1033" s="417">
        <f t="shared" si="1726"/>
        <v>0</v>
      </c>
      <c r="R1033" s="417">
        <f t="shared" ref="R1033" si="1775">I1033-I1032</f>
        <v>0</v>
      </c>
      <c r="S1033" s="417">
        <f t="shared" ref="S1033:T1033" si="1776">P1033-P1032</f>
        <v>0</v>
      </c>
      <c r="T1033" s="417">
        <f t="shared" si="1776"/>
        <v>0</v>
      </c>
      <c r="U1033" s="414"/>
      <c r="V1033" s="619" t="str">
        <f t="shared" ref="V1033" si="1777">+IF(I1033&lt;0,"ng","")</f>
        <v/>
      </c>
      <c r="W1033" s="619"/>
    </row>
    <row r="1034" spans="1:23" s="401" customFormat="1" ht="24" hidden="1" customHeight="1">
      <c r="A1034" s="366" t="s">
        <v>2523</v>
      </c>
      <c r="B1034" s="408" t="s">
        <v>0</v>
      </c>
      <c r="C1034" s="408" t="s">
        <v>2625</v>
      </c>
      <c r="D1034" s="408" t="s">
        <v>0</v>
      </c>
      <c r="E1034" s="409" t="s">
        <v>2624</v>
      </c>
      <c r="F1034" s="410">
        <v>1072</v>
      </c>
      <c r="G1034" s="410">
        <f>[5]내역서!F1034</f>
        <v>1072</v>
      </c>
      <c r="H1034" s="410">
        <v>1072</v>
      </c>
      <c r="I1034" s="410">
        <f>내역서!F1038</f>
        <v>0</v>
      </c>
      <c r="J1034" s="411">
        <v>0</v>
      </c>
      <c r="K1034" s="412">
        <f>INT($I1034*J1034)</f>
        <v>0</v>
      </c>
      <c r="L1034" s="411">
        <v>0</v>
      </c>
      <c r="M1034" s="412">
        <f>INT($I1034*L1034)</f>
        <v>0</v>
      </c>
      <c r="N1034" s="411">
        <v>5940</v>
      </c>
      <c r="O1034" s="412">
        <f>INT($I1034*N1034)</f>
        <v>0</v>
      </c>
      <c r="P1034" s="411">
        <f>+J1034+L1034+N1034</f>
        <v>5940</v>
      </c>
      <c r="Q1034" s="412">
        <f>K1034+M1034+O1034</f>
        <v>0</v>
      </c>
      <c r="R1034" s="412"/>
      <c r="S1034" s="412"/>
      <c r="T1034" s="412"/>
      <c r="U1034" s="409" t="s">
        <v>0</v>
      </c>
      <c r="V1034" s="617" t="str">
        <f>+IF(I1034&lt;0,"ng","")</f>
        <v/>
      </c>
      <c r="W1034" s="617"/>
    </row>
    <row r="1035" spans="1:23" ht="24" hidden="1" customHeight="1">
      <c r="A1035" s="372" t="s">
        <v>2481</v>
      </c>
      <c r="B1035" s="413" t="s">
        <v>0</v>
      </c>
      <c r="C1035" s="413" t="s">
        <v>1031</v>
      </c>
      <c r="D1035" s="413" t="s">
        <v>0</v>
      </c>
      <c r="E1035" s="414" t="s">
        <v>1030</v>
      </c>
      <c r="F1035" s="415">
        <v>1072</v>
      </c>
      <c r="G1035" s="415">
        <f>[5]내역서!F1035</f>
        <v>1072</v>
      </c>
      <c r="H1035" s="415">
        <v>1072</v>
      </c>
      <c r="I1035" s="415">
        <f>내역서!F1039</f>
        <v>0</v>
      </c>
      <c r="J1035" s="416">
        <v>0</v>
      </c>
      <c r="K1035" s="417">
        <f>INT($I1035*J1035)</f>
        <v>0</v>
      </c>
      <c r="L1035" s="416">
        <v>0</v>
      </c>
      <c r="M1035" s="417">
        <f>INT($I1035*L1035)</f>
        <v>0</v>
      </c>
      <c r="N1035" s="416">
        <v>5940</v>
      </c>
      <c r="O1035" s="417">
        <f>INT($I1035*N1035)</f>
        <v>0</v>
      </c>
      <c r="P1035" s="416">
        <f t="shared" si="1774"/>
        <v>5940</v>
      </c>
      <c r="Q1035" s="417">
        <f t="shared" si="1726"/>
        <v>0</v>
      </c>
      <c r="R1035" s="417">
        <f t="shared" ref="R1035" si="1778">I1035-I1034</f>
        <v>0</v>
      </c>
      <c r="S1035" s="417">
        <f t="shared" ref="S1035:T1035" si="1779">P1035-P1034</f>
        <v>0</v>
      </c>
      <c r="T1035" s="417">
        <f t="shared" si="1779"/>
        <v>0</v>
      </c>
      <c r="U1035" s="414"/>
      <c r="V1035" s="619" t="str">
        <f t="shared" ref="V1035" si="1780">+IF(I1035&lt;0,"ng","")</f>
        <v/>
      </c>
      <c r="W1035" s="619"/>
    </row>
    <row r="1036" spans="1:23" s="401" customFormat="1" ht="24" hidden="1" customHeight="1">
      <c r="A1036" s="366" t="s">
        <v>2523</v>
      </c>
      <c r="B1036" s="436" t="s">
        <v>2626</v>
      </c>
      <c r="C1036" s="436" t="s">
        <v>2627</v>
      </c>
      <c r="D1036" s="436" t="s">
        <v>0</v>
      </c>
      <c r="E1036" s="437" t="s">
        <v>0</v>
      </c>
      <c r="F1036" s="438">
        <v>0</v>
      </c>
      <c r="G1036" s="438">
        <f>[5]내역서!F1036</f>
        <v>0</v>
      </c>
      <c r="H1036" s="438">
        <v>0</v>
      </c>
      <c r="I1036" s="438">
        <f>내역서!F1040</f>
        <v>0</v>
      </c>
      <c r="J1036" s="439"/>
      <c r="K1036" s="440">
        <f>K1038+K1040</f>
        <v>0</v>
      </c>
      <c r="L1036" s="439"/>
      <c r="M1036" s="440">
        <f>M1038+M1040</f>
        <v>0</v>
      </c>
      <c r="N1036" s="439"/>
      <c r="O1036" s="440">
        <f>O1038+O1040</f>
        <v>0</v>
      </c>
      <c r="P1036" s="438"/>
      <c r="Q1036" s="440">
        <f>K1036+M1036+O1036</f>
        <v>0</v>
      </c>
      <c r="R1036" s="440"/>
      <c r="S1036" s="440"/>
      <c r="T1036" s="440"/>
      <c r="U1036" s="441" t="s">
        <v>0</v>
      </c>
      <c r="V1036" s="617" t="str">
        <f>+IF(I1036&lt;0,"ng","")</f>
        <v/>
      </c>
      <c r="W1036" s="617"/>
    </row>
    <row r="1037" spans="1:23" ht="24" hidden="1" customHeight="1">
      <c r="A1037" s="372" t="s">
        <v>2481</v>
      </c>
      <c r="B1037" s="442" t="s">
        <v>4529</v>
      </c>
      <c r="C1037" s="442" t="s">
        <v>1032</v>
      </c>
      <c r="D1037" s="442" t="s">
        <v>0</v>
      </c>
      <c r="E1037" s="443" t="s">
        <v>0</v>
      </c>
      <c r="F1037" s="444">
        <v>0</v>
      </c>
      <c r="G1037" s="444">
        <f>[5]내역서!F1037</f>
        <v>0</v>
      </c>
      <c r="H1037" s="444">
        <v>0</v>
      </c>
      <c r="I1037" s="444">
        <f>내역서!F1041</f>
        <v>0</v>
      </c>
      <c r="J1037" s="445"/>
      <c r="K1037" s="446">
        <f>K1039+K1041</f>
        <v>0</v>
      </c>
      <c r="L1037" s="445"/>
      <c r="M1037" s="446">
        <f>M1039+M1041</f>
        <v>0</v>
      </c>
      <c r="N1037" s="445"/>
      <c r="O1037" s="446">
        <f>O1039+O1041</f>
        <v>0</v>
      </c>
      <c r="P1037" s="444"/>
      <c r="Q1037" s="446">
        <f t="shared" si="1726"/>
        <v>0</v>
      </c>
      <c r="R1037" s="446">
        <f t="shared" ref="R1037" si="1781">I1037-I1036</f>
        <v>0</v>
      </c>
      <c r="S1037" s="446">
        <f t="shared" ref="S1037:T1037" si="1782">P1037-P1036</f>
        <v>0</v>
      </c>
      <c r="T1037" s="446">
        <f t="shared" si="1782"/>
        <v>0</v>
      </c>
      <c r="U1037" s="447"/>
      <c r="V1037" s="619" t="str">
        <f t="shared" ref="V1037" si="1783">+IF(I1037&lt;0,"ng","")</f>
        <v/>
      </c>
      <c r="W1037" s="619"/>
    </row>
    <row r="1038" spans="1:23" s="401" customFormat="1" ht="24" hidden="1" customHeight="1">
      <c r="A1038" s="366" t="s">
        <v>2523</v>
      </c>
      <c r="B1038" s="408" t="s">
        <v>0</v>
      </c>
      <c r="C1038" s="408" t="s">
        <v>2629</v>
      </c>
      <c r="D1038" s="408" t="s">
        <v>0</v>
      </c>
      <c r="E1038" s="409" t="s">
        <v>308</v>
      </c>
      <c r="F1038" s="410">
        <v>1</v>
      </c>
      <c r="G1038" s="410">
        <f>[5]내역서!F1038</f>
        <v>1</v>
      </c>
      <c r="H1038" s="410">
        <v>0.28000000000000003</v>
      </c>
      <c r="I1038" s="410">
        <f>내역서!F1042</f>
        <v>0</v>
      </c>
      <c r="J1038" s="411">
        <v>0</v>
      </c>
      <c r="K1038" s="412">
        <f>INT($I1038*J1038)</f>
        <v>0</v>
      </c>
      <c r="L1038" s="411">
        <v>0</v>
      </c>
      <c r="M1038" s="412">
        <f>INT($I1038*L1038)</f>
        <v>0</v>
      </c>
      <c r="N1038" s="411">
        <v>213000000</v>
      </c>
      <c r="O1038" s="412">
        <f>INT($I1038*N1038)</f>
        <v>0</v>
      </c>
      <c r="P1038" s="411">
        <f>+J1038+L1038+N1038</f>
        <v>213000000</v>
      </c>
      <c r="Q1038" s="412">
        <f>K1038+M1038+O1038</f>
        <v>0</v>
      </c>
      <c r="R1038" s="412"/>
      <c r="S1038" s="412"/>
      <c r="T1038" s="412"/>
      <c r="U1038" s="409" t="s">
        <v>0</v>
      </c>
      <c r="V1038" s="617" t="str">
        <f>+IF(I1038&lt;0,"ng","")</f>
        <v/>
      </c>
      <c r="W1038" s="617"/>
    </row>
    <row r="1039" spans="1:23" ht="24" hidden="1" customHeight="1">
      <c r="A1039" s="372" t="s">
        <v>2481</v>
      </c>
      <c r="B1039" s="413" t="s">
        <v>0</v>
      </c>
      <c r="C1039" s="413" t="s">
        <v>1033</v>
      </c>
      <c r="D1039" s="413" t="s">
        <v>0</v>
      </c>
      <c r="E1039" s="414" t="s">
        <v>1034</v>
      </c>
      <c r="F1039" s="415">
        <v>1</v>
      </c>
      <c r="G1039" s="415">
        <f>[5]내역서!F1039</f>
        <v>1</v>
      </c>
      <c r="H1039" s="415">
        <v>0.28000000000000003</v>
      </c>
      <c r="I1039" s="415">
        <f>내역서!F1043</f>
        <v>0</v>
      </c>
      <c r="J1039" s="416">
        <v>0</v>
      </c>
      <c r="K1039" s="417">
        <f>INT($I1039*J1039)</f>
        <v>0</v>
      </c>
      <c r="L1039" s="416">
        <v>0</v>
      </c>
      <c r="M1039" s="417">
        <f>INT($I1039*L1039)</f>
        <v>0</v>
      </c>
      <c r="N1039" s="416">
        <v>213000000</v>
      </c>
      <c r="O1039" s="417">
        <f>INT($I1039*N1039)</f>
        <v>0</v>
      </c>
      <c r="P1039" s="416">
        <f t="shared" ref="P1039:P1041" si="1784">+J1039+L1039+N1039</f>
        <v>213000000</v>
      </c>
      <c r="Q1039" s="417">
        <f t="shared" si="1726"/>
        <v>0</v>
      </c>
      <c r="R1039" s="417">
        <f t="shared" ref="R1039" si="1785">I1039-I1038</f>
        <v>0</v>
      </c>
      <c r="S1039" s="417">
        <f t="shared" ref="S1039:T1039" si="1786">P1039-P1038</f>
        <v>0</v>
      </c>
      <c r="T1039" s="417">
        <f t="shared" si="1786"/>
        <v>0</v>
      </c>
      <c r="U1039" s="414"/>
      <c r="V1039" s="619" t="str">
        <f t="shared" ref="V1039" si="1787">+IF(I1039&lt;0,"ng","")</f>
        <v/>
      </c>
      <c r="W1039" s="619"/>
    </row>
    <row r="1040" spans="1:23" s="401" customFormat="1" ht="24" hidden="1" customHeight="1">
      <c r="A1040" s="366" t="s">
        <v>2523</v>
      </c>
      <c r="B1040" s="408" t="s">
        <v>0</v>
      </c>
      <c r="C1040" s="408" t="s">
        <v>2630</v>
      </c>
      <c r="D1040" s="408" t="s">
        <v>0</v>
      </c>
      <c r="E1040" s="409" t="s">
        <v>2341</v>
      </c>
      <c r="F1040" s="410">
        <v>6</v>
      </c>
      <c r="G1040" s="410">
        <f>[5]내역서!F1040</f>
        <v>6</v>
      </c>
      <c r="H1040" s="410">
        <v>5.16</v>
      </c>
      <c r="I1040" s="410">
        <f>내역서!F1044</f>
        <v>0</v>
      </c>
      <c r="J1040" s="411">
        <v>0</v>
      </c>
      <c r="K1040" s="412">
        <f>INT($I1040*J1040)</f>
        <v>0</v>
      </c>
      <c r="L1040" s="411">
        <v>0</v>
      </c>
      <c r="M1040" s="412">
        <f>INT($I1040*L1040)</f>
        <v>0</v>
      </c>
      <c r="N1040" s="411">
        <v>1000000</v>
      </c>
      <c r="O1040" s="412">
        <f>INT($I1040*N1040)</f>
        <v>0</v>
      </c>
      <c r="P1040" s="411">
        <f>+J1040+L1040+N1040</f>
        <v>1000000</v>
      </c>
      <c r="Q1040" s="412">
        <f>K1040+M1040+O1040</f>
        <v>0</v>
      </c>
      <c r="R1040" s="412"/>
      <c r="S1040" s="412"/>
      <c r="T1040" s="412"/>
      <c r="U1040" s="409" t="s">
        <v>0</v>
      </c>
      <c r="V1040" s="617" t="str">
        <f>+IF(I1040&lt;0,"ng","")</f>
        <v/>
      </c>
      <c r="W1040" s="617"/>
    </row>
    <row r="1041" spans="1:23" ht="24" hidden="1" customHeight="1">
      <c r="A1041" s="372" t="s">
        <v>2481</v>
      </c>
      <c r="B1041" s="413" t="s">
        <v>0</v>
      </c>
      <c r="C1041" s="413" t="s">
        <v>1035</v>
      </c>
      <c r="D1041" s="413" t="s">
        <v>0</v>
      </c>
      <c r="E1041" s="414" t="s">
        <v>829</v>
      </c>
      <c r="F1041" s="415">
        <v>6</v>
      </c>
      <c r="G1041" s="415">
        <f>[5]내역서!F1041</f>
        <v>6</v>
      </c>
      <c r="H1041" s="415">
        <v>5.16</v>
      </c>
      <c r="I1041" s="415">
        <f>내역서!F1045</f>
        <v>0</v>
      </c>
      <c r="J1041" s="416">
        <v>0</v>
      </c>
      <c r="K1041" s="417">
        <f>INT($I1041*J1041)</f>
        <v>0</v>
      </c>
      <c r="L1041" s="416">
        <v>0</v>
      </c>
      <c r="M1041" s="417">
        <f>INT($I1041*L1041)</f>
        <v>0</v>
      </c>
      <c r="N1041" s="416">
        <v>1000000</v>
      </c>
      <c r="O1041" s="417">
        <f>INT($I1041*N1041)</f>
        <v>0</v>
      </c>
      <c r="P1041" s="416">
        <f t="shared" si="1784"/>
        <v>1000000</v>
      </c>
      <c r="Q1041" s="417">
        <f t="shared" si="1726"/>
        <v>0</v>
      </c>
      <c r="R1041" s="417">
        <f t="shared" ref="R1041" si="1788">I1041-I1040</f>
        <v>0</v>
      </c>
      <c r="S1041" s="417">
        <f t="shared" ref="S1041:T1041" si="1789">P1041-P1040</f>
        <v>0</v>
      </c>
      <c r="T1041" s="417">
        <f t="shared" si="1789"/>
        <v>0</v>
      </c>
      <c r="U1041" s="414"/>
      <c r="V1041" s="619" t="str">
        <f t="shared" ref="V1041" si="1790">+IF(I1041&lt;0,"ng","")</f>
        <v/>
      </c>
      <c r="W1041" s="619"/>
    </row>
    <row r="1042" spans="1:23" s="401" customFormat="1" ht="24" hidden="1" customHeight="1">
      <c r="A1042" s="366" t="s">
        <v>2523</v>
      </c>
      <c r="B1042" s="436" t="s">
        <v>2631</v>
      </c>
      <c r="C1042" s="436" t="s">
        <v>2632</v>
      </c>
      <c r="D1042" s="436" t="s">
        <v>0</v>
      </c>
      <c r="E1042" s="437" t="s">
        <v>0</v>
      </c>
      <c r="F1042" s="438">
        <v>0</v>
      </c>
      <c r="G1042" s="438">
        <f>[5]내역서!F1042</f>
        <v>0</v>
      </c>
      <c r="H1042" s="438">
        <v>0</v>
      </c>
      <c r="I1042" s="438">
        <f>내역서!F1046</f>
        <v>0</v>
      </c>
      <c r="J1042" s="439"/>
      <c r="K1042" s="440">
        <f>K1044</f>
        <v>0</v>
      </c>
      <c r="L1042" s="439"/>
      <c r="M1042" s="440">
        <f>M1044</f>
        <v>0</v>
      </c>
      <c r="N1042" s="439"/>
      <c r="O1042" s="440">
        <f>O1044</f>
        <v>0</v>
      </c>
      <c r="P1042" s="438"/>
      <c r="Q1042" s="440">
        <f>K1042+M1042+O1042</f>
        <v>0</v>
      </c>
      <c r="R1042" s="440"/>
      <c r="S1042" s="440"/>
      <c r="T1042" s="440"/>
      <c r="U1042" s="441" t="s">
        <v>0</v>
      </c>
      <c r="V1042" s="617" t="str">
        <f>+IF(I1042&lt;0,"ng","")</f>
        <v/>
      </c>
      <c r="W1042" s="617"/>
    </row>
    <row r="1043" spans="1:23" ht="24" hidden="1" customHeight="1">
      <c r="A1043" s="372" t="s">
        <v>4530</v>
      </c>
      <c r="B1043" s="442" t="s">
        <v>4531</v>
      </c>
      <c r="C1043" s="442" t="s">
        <v>1036</v>
      </c>
      <c r="D1043" s="442" t="s">
        <v>0</v>
      </c>
      <c r="E1043" s="443" t="s">
        <v>0</v>
      </c>
      <c r="F1043" s="444">
        <v>0</v>
      </c>
      <c r="G1043" s="444">
        <f>[5]내역서!F1043</f>
        <v>0</v>
      </c>
      <c r="H1043" s="444">
        <v>0</v>
      </c>
      <c r="I1043" s="444">
        <f>내역서!F1047</f>
        <v>0</v>
      </c>
      <c r="J1043" s="445"/>
      <c r="K1043" s="446">
        <f>K1045</f>
        <v>0</v>
      </c>
      <c r="L1043" s="445"/>
      <c r="M1043" s="446">
        <f>M1045</f>
        <v>0</v>
      </c>
      <c r="N1043" s="445"/>
      <c r="O1043" s="446">
        <f>O1045</f>
        <v>0</v>
      </c>
      <c r="P1043" s="444"/>
      <c r="Q1043" s="446">
        <f t="shared" si="1726"/>
        <v>0</v>
      </c>
      <c r="R1043" s="446">
        <f t="shared" ref="R1043" si="1791">I1043-I1042</f>
        <v>0</v>
      </c>
      <c r="S1043" s="446">
        <f t="shared" ref="S1043:T1043" si="1792">P1043-P1042</f>
        <v>0</v>
      </c>
      <c r="T1043" s="446">
        <f t="shared" si="1792"/>
        <v>0</v>
      </c>
      <c r="U1043" s="447"/>
      <c r="V1043" s="619" t="str">
        <f t="shared" ref="V1043" si="1793">+IF(I1043&lt;0,"ng","")</f>
        <v/>
      </c>
      <c r="W1043" s="619"/>
    </row>
    <row r="1044" spans="1:23" s="401" customFormat="1" ht="24" hidden="1" customHeight="1">
      <c r="A1044" s="366" t="s">
        <v>2523</v>
      </c>
      <c r="B1044" s="408" t="s">
        <v>0</v>
      </c>
      <c r="C1044" s="408" t="s">
        <v>2633</v>
      </c>
      <c r="D1044" s="408" t="s">
        <v>0</v>
      </c>
      <c r="E1044" s="409" t="s">
        <v>308</v>
      </c>
      <c r="F1044" s="410">
        <v>1</v>
      </c>
      <c r="G1044" s="410">
        <f>[5]내역서!F1044</f>
        <v>1</v>
      </c>
      <c r="H1044" s="410">
        <v>1</v>
      </c>
      <c r="I1044" s="410">
        <f>내역서!F1048</f>
        <v>0</v>
      </c>
      <c r="J1044" s="411">
        <v>0</v>
      </c>
      <c r="K1044" s="412">
        <f>INT($I1044*J1044)</f>
        <v>0</v>
      </c>
      <c r="L1044" s="411">
        <v>6525571.2000000002</v>
      </c>
      <c r="M1044" s="412">
        <f>INT($I1044*L1044)</f>
        <v>0</v>
      </c>
      <c r="N1044" s="411">
        <v>1057939.8</v>
      </c>
      <c r="O1044" s="412">
        <f>INT($I1044*N1044)</f>
        <v>0</v>
      </c>
      <c r="P1044" s="411">
        <f>+J1044+L1044+N1044</f>
        <v>7583511</v>
      </c>
      <c r="Q1044" s="412">
        <f>K1044+M1044+O1044</f>
        <v>0</v>
      </c>
      <c r="R1044" s="412"/>
      <c r="S1044" s="412"/>
      <c r="T1044" s="412"/>
      <c r="U1044" s="409" t="s">
        <v>0</v>
      </c>
      <c r="V1044" s="617" t="str">
        <f>+IF(I1044&lt;0,"ng","")</f>
        <v/>
      </c>
      <c r="W1044" s="617"/>
    </row>
    <row r="1045" spans="1:23" ht="24" hidden="1" customHeight="1">
      <c r="A1045" s="372" t="s">
        <v>2481</v>
      </c>
      <c r="B1045" s="413" t="s">
        <v>0</v>
      </c>
      <c r="C1045" s="413" t="s">
        <v>1037</v>
      </c>
      <c r="D1045" s="413" t="s">
        <v>0</v>
      </c>
      <c r="E1045" s="414" t="s">
        <v>1034</v>
      </c>
      <c r="F1045" s="415">
        <v>1</v>
      </c>
      <c r="G1045" s="415">
        <f>[5]내역서!F1045</f>
        <v>1</v>
      </c>
      <c r="H1045" s="415">
        <v>1</v>
      </c>
      <c r="I1045" s="415">
        <f>내역서!F1049</f>
        <v>0</v>
      </c>
      <c r="J1045" s="416">
        <v>0</v>
      </c>
      <c r="K1045" s="417">
        <f>INT($I1045*J1045)</f>
        <v>0</v>
      </c>
      <c r="L1045" s="416">
        <v>6525571.2000000002</v>
      </c>
      <c r="M1045" s="417">
        <f>INT($I1045*L1045)</f>
        <v>0</v>
      </c>
      <c r="N1045" s="416">
        <v>1057939.8</v>
      </c>
      <c r="O1045" s="417">
        <f>INT($I1045*N1045)</f>
        <v>0</v>
      </c>
      <c r="P1045" s="416">
        <f>+J1045+L1045+N1045</f>
        <v>7583511</v>
      </c>
      <c r="Q1045" s="417">
        <f t="shared" si="1726"/>
        <v>0</v>
      </c>
      <c r="R1045" s="417">
        <f t="shared" ref="R1045" si="1794">I1045-I1044</f>
        <v>0</v>
      </c>
      <c r="S1045" s="417">
        <f t="shared" ref="S1045:T1045" si="1795">P1045-P1044</f>
        <v>0</v>
      </c>
      <c r="T1045" s="417">
        <f t="shared" si="1795"/>
        <v>0</v>
      </c>
      <c r="U1045" s="414"/>
      <c r="V1045" s="619" t="str">
        <f t="shared" ref="V1045" si="1796">+IF(I1045&lt;0,"ng","")</f>
        <v/>
      </c>
      <c r="W1045" s="619"/>
    </row>
    <row r="1046" spans="1:23" s="401" customFormat="1" ht="24" hidden="1" customHeight="1">
      <c r="A1046" s="366" t="s">
        <v>2523</v>
      </c>
      <c r="B1046" s="436" t="s">
        <v>2634</v>
      </c>
      <c r="C1046" s="436" t="s">
        <v>2635</v>
      </c>
      <c r="D1046" s="436" t="s">
        <v>0</v>
      </c>
      <c r="E1046" s="437" t="s">
        <v>0</v>
      </c>
      <c r="F1046" s="438">
        <v>0</v>
      </c>
      <c r="G1046" s="438">
        <f>[5]내역서!F1046</f>
        <v>0</v>
      </c>
      <c r="H1046" s="438">
        <v>0</v>
      </c>
      <c r="I1046" s="438">
        <f>내역서!F1050</f>
        <v>0</v>
      </c>
      <c r="J1046" s="439"/>
      <c r="K1046" s="440">
        <f>SUMIF($A$1048:$A$1055,"당초",K1048:K1055)</f>
        <v>0</v>
      </c>
      <c r="L1046" s="439"/>
      <c r="M1046" s="440">
        <f>SUMIF($A$1048:$A$1055,"당초",M1048:M1055)</f>
        <v>0</v>
      </c>
      <c r="N1046" s="439"/>
      <c r="O1046" s="440">
        <f>SUMIF($A$1048:$A$1055,"당초",O1048:O1055)</f>
        <v>0</v>
      </c>
      <c r="P1046" s="438"/>
      <c r="Q1046" s="440">
        <f>K1046+M1046+O1046</f>
        <v>0</v>
      </c>
      <c r="R1046" s="440"/>
      <c r="S1046" s="440"/>
      <c r="T1046" s="440"/>
      <c r="U1046" s="441" t="s">
        <v>0</v>
      </c>
      <c r="V1046" s="617" t="str">
        <f>+IF(I1046&lt;0,"ng","")</f>
        <v/>
      </c>
      <c r="W1046" s="617"/>
    </row>
    <row r="1047" spans="1:23" ht="24" hidden="1" customHeight="1">
      <c r="A1047" s="372" t="s">
        <v>2481</v>
      </c>
      <c r="B1047" s="442" t="s">
        <v>4532</v>
      </c>
      <c r="C1047" s="442" t="s">
        <v>1038</v>
      </c>
      <c r="D1047" s="442" t="s">
        <v>0</v>
      </c>
      <c r="E1047" s="443" t="s">
        <v>0</v>
      </c>
      <c r="F1047" s="444">
        <v>0</v>
      </c>
      <c r="G1047" s="444">
        <f>[5]내역서!F1047</f>
        <v>0</v>
      </c>
      <c r="H1047" s="444">
        <v>0</v>
      </c>
      <c r="I1047" s="444">
        <f>내역서!F1051</f>
        <v>0</v>
      </c>
      <c r="J1047" s="445"/>
      <c r="K1047" s="446">
        <f>SUMIF($A$1048:$A$1055,"변경",K1048:K1055)</f>
        <v>0</v>
      </c>
      <c r="L1047" s="445"/>
      <c r="M1047" s="446">
        <f>SUMIF($A$1048:$A$1055,"변경",M1048:M1055)</f>
        <v>0</v>
      </c>
      <c r="N1047" s="445"/>
      <c r="O1047" s="446">
        <f>SUMIF($A$1048:$A$1055,"변경",O1048:O1055)</f>
        <v>0</v>
      </c>
      <c r="P1047" s="444"/>
      <c r="Q1047" s="446">
        <f t="shared" si="1726"/>
        <v>0</v>
      </c>
      <c r="R1047" s="446">
        <f t="shared" ref="R1047" si="1797">I1047-I1046</f>
        <v>0</v>
      </c>
      <c r="S1047" s="446">
        <f t="shared" ref="S1047:T1047" si="1798">P1047-P1046</f>
        <v>0</v>
      </c>
      <c r="T1047" s="446">
        <f t="shared" si="1798"/>
        <v>0</v>
      </c>
      <c r="U1047" s="447"/>
      <c r="V1047" s="619" t="str">
        <f t="shared" ref="V1047" si="1799">+IF(I1047&lt;0,"ng","")</f>
        <v/>
      </c>
      <c r="W1047" s="619"/>
    </row>
    <row r="1048" spans="1:23" s="401" customFormat="1" ht="24" hidden="1" customHeight="1">
      <c r="A1048" s="366" t="s">
        <v>2523</v>
      </c>
      <c r="B1048" s="408" t="s">
        <v>0</v>
      </c>
      <c r="C1048" s="408" t="s">
        <v>2636</v>
      </c>
      <c r="D1048" s="408" t="s">
        <v>2637</v>
      </c>
      <c r="E1048" s="409" t="s">
        <v>1860</v>
      </c>
      <c r="F1048" s="410">
        <v>1</v>
      </c>
      <c r="G1048" s="410">
        <f>[5]내역서!F1048</f>
        <v>1</v>
      </c>
      <c r="H1048" s="410">
        <v>1</v>
      </c>
      <c r="I1048" s="410">
        <f>내역서!F1052</f>
        <v>0</v>
      </c>
      <c r="J1048" s="411">
        <v>53278.8</v>
      </c>
      <c r="K1048" s="412">
        <f>INT($I1048*J1048)</f>
        <v>0</v>
      </c>
      <c r="L1048" s="411">
        <v>93890.4</v>
      </c>
      <c r="M1048" s="412">
        <f>INT($I1048*L1048)</f>
        <v>0</v>
      </c>
      <c r="N1048" s="411">
        <v>450.6</v>
      </c>
      <c r="O1048" s="412">
        <f>INT($I1048*N1048)</f>
        <v>0</v>
      </c>
      <c r="P1048" s="411">
        <f>+J1048+L1048+N1048</f>
        <v>147619.80000000002</v>
      </c>
      <c r="Q1048" s="412">
        <f>K1048+M1048+O1048</f>
        <v>0</v>
      </c>
      <c r="R1048" s="412"/>
      <c r="S1048" s="412"/>
      <c r="T1048" s="412"/>
      <c r="U1048" s="409" t="s">
        <v>0</v>
      </c>
      <c r="V1048" s="617" t="str">
        <f>+IF(I1048&lt;0,"ng","")</f>
        <v/>
      </c>
      <c r="W1048" s="617"/>
    </row>
    <row r="1049" spans="1:23" ht="24" hidden="1" customHeight="1">
      <c r="A1049" s="372" t="s">
        <v>4533</v>
      </c>
      <c r="B1049" s="413" t="s">
        <v>0</v>
      </c>
      <c r="C1049" s="413" t="s">
        <v>1039</v>
      </c>
      <c r="D1049" s="413" t="s">
        <v>1040</v>
      </c>
      <c r="E1049" s="414" t="s">
        <v>729</v>
      </c>
      <c r="F1049" s="415">
        <v>1</v>
      </c>
      <c r="G1049" s="415">
        <f>[5]내역서!F1049</f>
        <v>1</v>
      </c>
      <c r="H1049" s="415">
        <v>1</v>
      </c>
      <c r="I1049" s="415">
        <f>내역서!F1053</f>
        <v>0</v>
      </c>
      <c r="J1049" s="416">
        <v>53278.8</v>
      </c>
      <c r="K1049" s="417">
        <f t="shared" ref="K1049:K1055" si="1800">INT($I1049*J1049)</f>
        <v>0</v>
      </c>
      <c r="L1049" s="416">
        <v>93890.4</v>
      </c>
      <c r="M1049" s="417">
        <f t="shared" ref="M1049:M1055" si="1801">INT($I1049*L1049)</f>
        <v>0</v>
      </c>
      <c r="N1049" s="416">
        <v>450.6</v>
      </c>
      <c r="O1049" s="417">
        <f t="shared" ref="O1049:O1055" si="1802">INT($I1049*N1049)</f>
        <v>0</v>
      </c>
      <c r="P1049" s="416">
        <f t="shared" ref="P1049:P1055" si="1803">+J1049+L1049+N1049</f>
        <v>147619.80000000002</v>
      </c>
      <c r="Q1049" s="417">
        <f t="shared" si="1726"/>
        <v>0</v>
      </c>
      <c r="R1049" s="417">
        <f t="shared" ref="R1049" si="1804">I1049-I1048</f>
        <v>0</v>
      </c>
      <c r="S1049" s="417">
        <f t="shared" ref="S1049:T1049" si="1805">P1049-P1048</f>
        <v>0</v>
      </c>
      <c r="T1049" s="417">
        <f t="shared" si="1805"/>
        <v>0</v>
      </c>
      <c r="U1049" s="414"/>
      <c r="V1049" s="619" t="str">
        <f t="shared" ref="V1049" si="1806">+IF(I1049&lt;0,"ng","")</f>
        <v/>
      </c>
      <c r="W1049" s="619"/>
    </row>
    <row r="1050" spans="1:23" s="401" customFormat="1" ht="24" hidden="1" customHeight="1">
      <c r="A1050" s="366" t="s">
        <v>4534</v>
      </c>
      <c r="B1050" s="408" t="s">
        <v>0</v>
      </c>
      <c r="C1050" s="408" t="s">
        <v>2636</v>
      </c>
      <c r="D1050" s="408" t="s">
        <v>2638</v>
      </c>
      <c r="E1050" s="409" t="s">
        <v>1860</v>
      </c>
      <c r="F1050" s="410">
        <v>3</v>
      </c>
      <c r="G1050" s="410">
        <f>[5]내역서!F1050</f>
        <v>3</v>
      </c>
      <c r="H1050" s="410">
        <v>3</v>
      </c>
      <c r="I1050" s="410">
        <f>내역서!F1054</f>
        <v>0</v>
      </c>
      <c r="J1050" s="411">
        <v>57240.4</v>
      </c>
      <c r="K1050" s="412">
        <f>INT($I1050*J1050)</f>
        <v>0</v>
      </c>
      <c r="L1050" s="411">
        <v>134476.79999999999</v>
      </c>
      <c r="M1050" s="412">
        <f>INT($I1050*L1050)</f>
        <v>0</v>
      </c>
      <c r="N1050" s="411">
        <v>475.1</v>
      </c>
      <c r="O1050" s="412">
        <f>INT($I1050*N1050)</f>
        <v>0</v>
      </c>
      <c r="P1050" s="411">
        <f>+J1050+L1050+N1050</f>
        <v>192192.3</v>
      </c>
      <c r="Q1050" s="412">
        <f>K1050+M1050+O1050</f>
        <v>0</v>
      </c>
      <c r="R1050" s="412"/>
      <c r="S1050" s="412"/>
      <c r="T1050" s="412"/>
      <c r="U1050" s="409" t="s">
        <v>0</v>
      </c>
      <c r="V1050" s="617" t="str">
        <f>+IF(I1050&lt;0,"ng","")</f>
        <v/>
      </c>
      <c r="W1050" s="617"/>
    </row>
    <row r="1051" spans="1:23" ht="24" hidden="1" customHeight="1">
      <c r="A1051" s="372" t="s">
        <v>4533</v>
      </c>
      <c r="B1051" s="413" t="s">
        <v>0</v>
      </c>
      <c r="C1051" s="413" t="s">
        <v>1039</v>
      </c>
      <c r="D1051" s="413" t="s">
        <v>1041</v>
      </c>
      <c r="E1051" s="414" t="s">
        <v>729</v>
      </c>
      <c r="F1051" s="415">
        <v>3</v>
      </c>
      <c r="G1051" s="415">
        <f>[5]내역서!F1051</f>
        <v>3</v>
      </c>
      <c r="H1051" s="415">
        <v>3</v>
      </c>
      <c r="I1051" s="415">
        <f>내역서!F1055</f>
        <v>0</v>
      </c>
      <c r="J1051" s="416">
        <v>57240.4</v>
      </c>
      <c r="K1051" s="417">
        <f t="shared" si="1800"/>
        <v>0</v>
      </c>
      <c r="L1051" s="416">
        <v>134476.79999999999</v>
      </c>
      <c r="M1051" s="417">
        <f t="shared" si="1801"/>
        <v>0</v>
      </c>
      <c r="N1051" s="416">
        <v>475.1</v>
      </c>
      <c r="O1051" s="417">
        <f t="shared" si="1802"/>
        <v>0</v>
      </c>
      <c r="P1051" s="416">
        <f t="shared" si="1803"/>
        <v>192192.3</v>
      </c>
      <c r="Q1051" s="417">
        <f t="shared" si="1726"/>
        <v>0</v>
      </c>
      <c r="R1051" s="417">
        <f t="shared" ref="R1051" si="1807">I1051-I1050</f>
        <v>0</v>
      </c>
      <c r="S1051" s="417">
        <f t="shared" ref="S1051:T1051" si="1808">P1051-P1050</f>
        <v>0</v>
      </c>
      <c r="T1051" s="417">
        <f t="shared" si="1808"/>
        <v>0</v>
      </c>
      <c r="U1051" s="414"/>
      <c r="V1051" s="619" t="str">
        <f t="shared" ref="V1051" si="1809">+IF(I1051&lt;0,"ng","")</f>
        <v/>
      </c>
      <c r="W1051" s="619"/>
    </row>
    <row r="1052" spans="1:23" s="401" customFormat="1" ht="24" hidden="1" customHeight="1">
      <c r="A1052" s="366" t="s">
        <v>4535</v>
      </c>
      <c r="B1052" s="408" t="s">
        <v>0</v>
      </c>
      <c r="C1052" s="408" t="s">
        <v>2639</v>
      </c>
      <c r="D1052" s="408" t="s">
        <v>73</v>
      </c>
      <c r="E1052" s="409" t="s">
        <v>1860</v>
      </c>
      <c r="F1052" s="410">
        <v>1</v>
      </c>
      <c r="G1052" s="410">
        <f>[5]내역서!F1052</f>
        <v>1</v>
      </c>
      <c r="H1052" s="410">
        <v>1</v>
      </c>
      <c r="I1052" s="410">
        <f>내역서!F1056</f>
        <v>0</v>
      </c>
      <c r="J1052" s="411">
        <v>5927.1</v>
      </c>
      <c r="K1052" s="412">
        <f>INT($I1052*J1052)</f>
        <v>0</v>
      </c>
      <c r="L1052" s="411">
        <v>60345.599999999999</v>
      </c>
      <c r="M1052" s="412">
        <f>INT($I1052*L1052)</f>
        <v>0</v>
      </c>
      <c r="N1052" s="411">
        <v>0</v>
      </c>
      <c r="O1052" s="412">
        <f>INT($I1052*N1052)</f>
        <v>0</v>
      </c>
      <c r="P1052" s="411">
        <f>+J1052+L1052+N1052</f>
        <v>66272.7</v>
      </c>
      <c r="Q1052" s="412">
        <f>K1052+M1052+O1052</f>
        <v>0</v>
      </c>
      <c r="R1052" s="412"/>
      <c r="S1052" s="412"/>
      <c r="T1052" s="412"/>
      <c r="U1052" s="409" t="s">
        <v>0</v>
      </c>
      <c r="V1052" s="617" t="str">
        <f>+IF(I1052&lt;0,"ng","")</f>
        <v/>
      </c>
      <c r="W1052" s="617"/>
    </row>
    <row r="1053" spans="1:23" ht="24" hidden="1" customHeight="1">
      <c r="A1053" s="372" t="s">
        <v>4533</v>
      </c>
      <c r="B1053" s="413" t="s">
        <v>0</v>
      </c>
      <c r="C1053" s="413" t="s">
        <v>1042</v>
      </c>
      <c r="D1053" s="413" t="s">
        <v>73</v>
      </c>
      <c r="E1053" s="414" t="s">
        <v>729</v>
      </c>
      <c r="F1053" s="415">
        <v>1</v>
      </c>
      <c r="G1053" s="415">
        <f>[5]내역서!F1053</f>
        <v>1</v>
      </c>
      <c r="H1053" s="415">
        <v>1</v>
      </c>
      <c r="I1053" s="415">
        <f>내역서!F1057</f>
        <v>0</v>
      </c>
      <c r="J1053" s="416">
        <v>5927.1</v>
      </c>
      <c r="K1053" s="417">
        <f t="shared" si="1800"/>
        <v>0</v>
      </c>
      <c r="L1053" s="416">
        <v>60345.599999999999</v>
      </c>
      <c r="M1053" s="417">
        <f t="shared" si="1801"/>
        <v>0</v>
      </c>
      <c r="N1053" s="416">
        <v>0</v>
      </c>
      <c r="O1053" s="417">
        <f t="shared" si="1802"/>
        <v>0</v>
      </c>
      <c r="P1053" s="416">
        <f t="shared" si="1803"/>
        <v>66272.7</v>
      </c>
      <c r="Q1053" s="417">
        <f t="shared" si="1726"/>
        <v>0</v>
      </c>
      <c r="R1053" s="417">
        <f t="shared" ref="R1053" si="1810">I1053-I1052</f>
        <v>0</v>
      </c>
      <c r="S1053" s="417">
        <f t="shared" ref="S1053:T1053" si="1811">P1053-P1052</f>
        <v>0</v>
      </c>
      <c r="T1053" s="417">
        <f t="shared" si="1811"/>
        <v>0</v>
      </c>
      <c r="U1053" s="414"/>
      <c r="V1053" s="619" t="str">
        <f t="shared" ref="V1053" si="1812">+IF(I1053&lt;0,"ng","")</f>
        <v/>
      </c>
      <c r="W1053" s="619"/>
    </row>
    <row r="1054" spans="1:23" s="401" customFormat="1" ht="24" hidden="1" customHeight="1">
      <c r="A1054" s="366" t="s">
        <v>4534</v>
      </c>
      <c r="B1054" s="408" t="s">
        <v>0</v>
      </c>
      <c r="C1054" s="408" t="s">
        <v>2639</v>
      </c>
      <c r="D1054" s="408" t="s">
        <v>74</v>
      </c>
      <c r="E1054" s="409" t="s">
        <v>1860</v>
      </c>
      <c r="F1054" s="410">
        <v>3</v>
      </c>
      <c r="G1054" s="410">
        <f>[5]내역서!F1054</f>
        <v>3</v>
      </c>
      <c r="H1054" s="410">
        <v>3</v>
      </c>
      <c r="I1054" s="410">
        <f>내역서!F1058</f>
        <v>0</v>
      </c>
      <c r="J1054" s="411">
        <v>8786.2999999999993</v>
      </c>
      <c r="K1054" s="412">
        <f>INT($I1054*J1054)</f>
        <v>0</v>
      </c>
      <c r="L1054" s="411">
        <v>89451.199999999997</v>
      </c>
      <c r="M1054" s="412">
        <f>INT($I1054*L1054)</f>
        <v>0</v>
      </c>
      <c r="N1054" s="411">
        <v>0</v>
      </c>
      <c r="O1054" s="412">
        <f>INT($I1054*N1054)</f>
        <v>0</v>
      </c>
      <c r="P1054" s="411">
        <f>+J1054+L1054+N1054</f>
        <v>98237.5</v>
      </c>
      <c r="Q1054" s="412">
        <f>K1054+M1054+O1054</f>
        <v>0</v>
      </c>
      <c r="R1054" s="412"/>
      <c r="S1054" s="412"/>
      <c r="T1054" s="412"/>
      <c r="U1054" s="409" t="s">
        <v>0</v>
      </c>
      <c r="V1054" s="617" t="str">
        <f>+IF(I1054&lt;0,"ng","")</f>
        <v/>
      </c>
      <c r="W1054" s="617"/>
    </row>
    <row r="1055" spans="1:23" ht="24" hidden="1" customHeight="1">
      <c r="A1055" s="372" t="s">
        <v>4533</v>
      </c>
      <c r="B1055" s="413" t="s">
        <v>0</v>
      </c>
      <c r="C1055" s="413" t="s">
        <v>1042</v>
      </c>
      <c r="D1055" s="413" t="s">
        <v>74</v>
      </c>
      <c r="E1055" s="414" t="s">
        <v>729</v>
      </c>
      <c r="F1055" s="415">
        <v>3</v>
      </c>
      <c r="G1055" s="415">
        <f>[5]내역서!F1055</f>
        <v>3</v>
      </c>
      <c r="H1055" s="415">
        <v>3</v>
      </c>
      <c r="I1055" s="415">
        <f>내역서!F1059</f>
        <v>0</v>
      </c>
      <c r="J1055" s="416">
        <v>8786.2999999999993</v>
      </c>
      <c r="K1055" s="417">
        <f t="shared" si="1800"/>
        <v>0</v>
      </c>
      <c r="L1055" s="416">
        <v>89451.199999999997</v>
      </c>
      <c r="M1055" s="417">
        <f t="shared" si="1801"/>
        <v>0</v>
      </c>
      <c r="N1055" s="416">
        <v>0</v>
      </c>
      <c r="O1055" s="417">
        <f t="shared" si="1802"/>
        <v>0</v>
      </c>
      <c r="P1055" s="416">
        <f t="shared" si="1803"/>
        <v>98237.5</v>
      </c>
      <c r="Q1055" s="417">
        <f t="shared" si="1726"/>
        <v>0</v>
      </c>
      <c r="R1055" s="417">
        <f t="shared" ref="R1055" si="1813">I1055-I1054</f>
        <v>0</v>
      </c>
      <c r="S1055" s="417">
        <f t="shared" ref="S1055:T1055" si="1814">P1055-P1054</f>
        <v>0</v>
      </c>
      <c r="T1055" s="417">
        <f t="shared" si="1814"/>
        <v>0</v>
      </c>
      <c r="U1055" s="414"/>
      <c r="V1055" s="619" t="str">
        <f t="shared" ref="V1055" si="1815">+IF(I1055&lt;0,"ng","")</f>
        <v/>
      </c>
      <c r="W1055" s="619"/>
    </row>
    <row r="1056" spans="1:23" s="401" customFormat="1" ht="24" hidden="1" customHeight="1">
      <c r="A1056" s="366" t="s">
        <v>4534</v>
      </c>
      <c r="B1056" s="436" t="s">
        <v>2640</v>
      </c>
      <c r="C1056" s="436" t="s">
        <v>627</v>
      </c>
      <c r="D1056" s="436" t="s">
        <v>0</v>
      </c>
      <c r="E1056" s="437" t="s">
        <v>0</v>
      </c>
      <c r="F1056" s="438">
        <v>0</v>
      </c>
      <c r="G1056" s="438">
        <f>[5]내역서!F1056</f>
        <v>0</v>
      </c>
      <c r="H1056" s="438">
        <v>0</v>
      </c>
      <c r="I1056" s="438">
        <f>내역서!F1060</f>
        <v>0</v>
      </c>
      <c r="J1056" s="439"/>
      <c r="K1056" s="440">
        <f>K1058</f>
        <v>0</v>
      </c>
      <c r="L1056" s="439"/>
      <c r="M1056" s="440">
        <f>M1058</f>
        <v>0</v>
      </c>
      <c r="N1056" s="439"/>
      <c r="O1056" s="440">
        <f>O1058</f>
        <v>0</v>
      </c>
      <c r="P1056" s="438"/>
      <c r="Q1056" s="440">
        <f>K1056+M1056+O1056</f>
        <v>0</v>
      </c>
      <c r="R1056" s="440"/>
      <c r="S1056" s="440"/>
      <c r="T1056" s="440"/>
      <c r="U1056" s="441" t="s">
        <v>0</v>
      </c>
      <c r="V1056" s="617" t="str">
        <f>+IF(I1056&lt;0,"ng","")</f>
        <v/>
      </c>
      <c r="W1056" s="617"/>
    </row>
    <row r="1057" spans="1:23" ht="24" hidden="1" customHeight="1">
      <c r="A1057" s="372" t="s">
        <v>2072</v>
      </c>
      <c r="B1057" s="442" t="s">
        <v>4536</v>
      </c>
      <c r="C1057" s="442" t="s">
        <v>627</v>
      </c>
      <c r="D1057" s="442" t="s">
        <v>0</v>
      </c>
      <c r="E1057" s="443" t="s">
        <v>0</v>
      </c>
      <c r="F1057" s="444">
        <v>0</v>
      </c>
      <c r="G1057" s="444">
        <f>[5]내역서!F1057</f>
        <v>0</v>
      </c>
      <c r="H1057" s="444">
        <v>0</v>
      </c>
      <c r="I1057" s="444">
        <f>내역서!F1061</f>
        <v>0</v>
      </c>
      <c r="J1057" s="445"/>
      <c r="K1057" s="446">
        <f>K1059</f>
        <v>0</v>
      </c>
      <c r="L1057" s="445"/>
      <c r="M1057" s="446">
        <f>M1059</f>
        <v>0</v>
      </c>
      <c r="N1057" s="445"/>
      <c r="O1057" s="446">
        <f>O1059</f>
        <v>0</v>
      </c>
      <c r="P1057" s="444"/>
      <c r="Q1057" s="446">
        <f t="shared" si="1726"/>
        <v>0</v>
      </c>
      <c r="R1057" s="446">
        <f t="shared" ref="R1057" si="1816">I1057-I1056</f>
        <v>0</v>
      </c>
      <c r="S1057" s="446">
        <f t="shared" ref="S1057:T1057" si="1817">P1057-P1056</f>
        <v>0</v>
      </c>
      <c r="T1057" s="446">
        <f t="shared" si="1817"/>
        <v>0</v>
      </c>
      <c r="U1057" s="447"/>
      <c r="V1057" s="619" t="str">
        <f t="shared" ref="V1057" si="1818">+IF(I1057&lt;0,"ng","")</f>
        <v/>
      </c>
      <c r="W1057" s="619"/>
    </row>
    <row r="1058" spans="1:23" s="401" customFormat="1" ht="24" hidden="1" customHeight="1">
      <c r="A1058" s="366" t="s">
        <v>4534</v>
      </c>
      <c r="B1058" s="408" t="s">
        <v>0</v>
      </c>
      <c r="C1058" s="653" t="s">
        <v>627</v>
      </c>
      <c r="D1058" s="408" t="s">
        <v>628</v>
      </c>
      <c r="E1058" s="409" t="s">
        <v>22</v>
      </c>
      <c r="F1058" s="410"/>
      <c r="G1058" s="410">
        <f>[5]내역서!F1058</f>
        <v>176</v>
      </c>
      <c r="H1058" s="410">
        <v>0</v>
      </c>
      <c r="I1058" s="410">
        <f>내역서!F1062</f>
        <v>0</v>
      </c>
      <c r="J1058" s="411">
        <v>0</v>
      </c>
      <c r="K1058" s="412">
        <f>INT($I1058*J1058)</f>
        <v>0</v>
      </c>
      <c r="L1058" s="411">
        <v>29294</v>
      </c>
      <c r="M1058" s="412">
        <f>INT($I1058*L1058)</f>
        <v>0</v>
      </c>
      <c r="N1058" s="411">
        <v>1542</v>
      </c>
      <c r="O1058" s="412">
        <f>INT($I1058*N1058)</f>
        <v>0</v>
      </c>
      <c r="P1058" s="411">
        <f>+J1058+L1058+N1058</f>
        <v>30836</v>
      </c>
      <c r="Q1058" s="412">
        <f>K1058+M1058+O1058</f>
        <v>0</v>
      </c>
      <c r="R1058" s="412"/>
      <c r="S1058" s="412"/>
      <c r="T1058" s="412"/>
      <c r="U1058" s="628" t="s">
        <v>2641</v>
      </c>
      <c r="V1058" s="617" t="str">
        <f>+IF(I1058&lt;0,"ng","")</f>
        <v/>
      </c>
      <c r="W1058" s="617"/>
    </row>
    <row r="1059" spans="1:23" ht="24" hidden="1" customHeight="1">
      <c r="A1059" s="372" t="s">
        <v>4533</v>
      </c>
      <c r="B1059" s="413" t="s">
        <v>0</v>
      </c>
      <c r="C1059" s="654" t="s">
        <v>4537</v>
      </c>
      <c r="D1059" s="413" t="s">
        <v>628</v>
      </c>
      <c r="E1059" s="414" t="s">
        <v>4538</v>
      </c>
      <c r="F1059" s="415"/>
      <c r="G1059" s="415">
        <f>[5]내역서!F1059</f>
        <v>176</v>
      </c>
      <c r="H1059" s="415">
        <v>0</v>
      </c>
      <c r="I1059" s="415">
        <f>내역서!F1063</f>
        <v>0</v>
      </c>
      <c r="J1059" s="416">
        <v>0</v>
      </c>
      <c r="K1059" s="417">
        <f>INT($I1059*J1059)</f>
        <v>0</v>
      </c>
      <c r="L1059" s="416">
        <v>29294</v>
      </c>
      <c r="M1059" s="417">
        <f>INT($I1059*L1059)</f>
        <v>0</v>
      </c>
      <c r="N1059" s="416">
        <v>1542</v>
      </c>
      <c r="O1059" s="417">
        <f>INT($I1059*N1059)</f>
        <v>0</v>
      </c>
      <c r="P1059" s="416">
        <f>+J1059+L1059+N1059</f>
        <v>30836</v>
      </c>
      <c r="Q1059" s="417">
        <f t="shared" si="1726"/>
        <v>0</v>
      </c>
      <c r="R1059" s="417">
        <f t="shared" ref="R1059" si="1819">I1059-I1058</f>
        <v>0</v>
      </c>
      <c r="S1059" s="417">
        <f t="shared" ref="S1059:T1059" si="1820">P1059-P1058</f>
        <v>0</v>
      </c>
      <c r="T1059" s="417">
        <f t="shared" si="1820"/>
        <v>0</v>
      </c>
      <c r="U1059" s="629" t="s">
        <v>4539</v>
      </c>
      <c r="V1059" s="619" t="str">
        <f t="shared" ref="V1059" si="1821">+IF(I1059&lt;0,"ng","")</f>
        <v/>
      </c>
      <c r="W1059" s="619"/>
    </row>
    <row r="1060" spans="1:23" s="401" customFormat="1" ht="24" hidden="1" customHeight="1">
      <c r="A1060" s="366" t="s">
        <v>4534</v>
      </c>
      <c r="B1060" s="436" t="s">
        <v>2644</v>
      </c>
      <c r="C1060" s="655" t="s">
        <v>2645</v>
      </c>
      <c r="D1060" s="436" t="s">
        <v>0</v>
      </c>
      <c r="E1060" s="437" t="s">
        <v>0</v>
      </c>
      <c r="F1060" s="438">
        <v>0</v>
      </c>
      <c r="G1060" s="438">
        <f>[5]내역서!F1060</f>
        <v>0</v>
      </c>
      <c r="H1060" s="438">
        <v>0</v>
      </c>
      <c r="I1060" s="438">
        <f>내역서!F1064</f>
        <v>0</v>
      </c>
      <c r="J1060" s="439"/>
      <c r="K1060" s="440">
        <f>SUMIF($A$1062:$A$1081,$A1062,K$1062:K$1081)</f>
        <v>0</v>
      </c>
      <c r="L1060" s="439"/>
      <c r="M1060" s="440">
        <f>SUMIF($A$1062:$A$1081,$A1062,M$1062:M$1081)</f>
        <v>0</v>
      </c>
      <c r="N1060" s="439"/>
      <c r="O1060" s="440">
        <f>SUMIF($A$1062:$A$1081,$A1062,O$1062:O$1081)</f>
        <v>0</v>
      </c>
      <c r="P1060" s="438"/>
      <c r="Q1060" s="440">
        <f>K1060+M1060+O1060</f>
        <v>0</v>
      </c>
      <c r="R1060" s="440"/>
      <c r="S1060" s="440"/>
      <c r="T1060" s="440"/>
      <c r="U1060" s="441" t="s">
        <v>0</v>
      </c>
      <c r="V1060" s="617" t="str">
        <f>+IF(I1060&lt;0,"ng","")</f>
        <v/>
      </c>
      <c r="W1060" s="617"/>
    </row>
    <row r="1061" spans="1:23" ht="24" hidden="1" customHeight="1">
      <c r="A1061" s="372" t="s">
        <v>3365</v>
      </c>
      <c r="B1061" s="442" t="s">
        <v>2644</v>
      </c>
      <c r="C1061" s="656" t="s">
        <v>4540</v>
      </c>
      <c r="D1061" s="442" t="s">
        <v>0</v>
      </c>
      <c r="E1061" s="443" t="s">
        <v>0</v>
      </c>
      <c r="F1061" s="444">
        <v>0</v>
      </c>
      <c r="G1061" s="444">
        <f>[5]내역서!F1061</f>
        <v>0</v>
      </c>
      <c r="H1061" s="444">
        <v>0</v>
      </c>
      <c r="I1061" s="444">
        <f>내역서!F1065</f>
        <v>0</v>
      </c>
      <c r="J1061" s="445"/>
      <c r="K1061" s="446">
        <f>SUMIF($A$1062:$A$1081,$A1063,K$1062:K$1081)</f>
        <v>0</v>
      </c>
      <c r="L1061" s="445"/>
      <c r="M1061" s="446">
        <f>SUMIF($A$1062:$A$1081,$A1063,M$1062:M$1081)</f>
        <v>0</v>
      </c>
      <c r="N1061" s="445"/>
      <c r="O1061" s="446">
        <f>SUMIF($A$1062:$A$1081,$A1063,O$1062:O$1081)</f>
        <v>0</v>
      </c>
      <c r="P1061" s="444"/>
      <c r="Q1061" s="446">
        <f t="shared" ref="Q1061:Q1081" si="1822">K1061+M1061+O1061</f>
        <v>0</v>
      </c>
      <c r="R1061" s="446">
        <f t="shared" ref="R1061" si="1823">I1061-I1060</f>
        <v>0</v>
      </c>
      <c r="S1061" s="446">
        <f t="shared" ref="S1061:T1061" si="1824">P1061-P1060</f>
        <v>0</v>
      </c>
      <c r="T1061" s="446">
        <f t="shared" si="1824"/>
        <v>0</v>
      </c>
      <c r="U1061" s="447"/>
      <c r="V1061" s="619" t="str">
        <f t="shared" ref="V1061" si="1825">+IF(I1061&lt;0,"ng","")</f>
        <v/>
      </c>
      <c r="W1061" s="619"/>
    </row>
    <row r="1062" spans="1:23" s="401" customFormat="1" ht="24" hidden="1" customHeight="1">
      <c r="A1062" s="366" t="s">
        <v>4447</v>
      </c>
      <c r="B1062" s="408" t="s">
        <v>0</v>
      </c>
      <c r="C1062" s="653" t="s">
        <v>2647</v>
      </c>
      <c r="D1062" s="408" t="s">
        <v>0</v>
      </c>
      <c r="E1062" s="409" t="s">
        <v>22</v>
      </c>
      <c r="F1062" s="410"/>
      <c r="G1062" s="410">
        <f>[5]내역서!F1062</f>
        <v>56.81</v>
      </c>
      <c r="H1062" s="410">
        <v>56</v>
      </c>
      <c r="I1062" s="410">
        <f>내역서!F1066</f>
        <v>0</v>
      </c>
      <c r="J1062" s="411">
        <f>[5]내역서!G1062</f>
        <v>601.6</v>
      </c>
      <c r="K1062" s="412">
        <f>INT($I1062*J1062)</f>
        <v>0</v>
      </c>
      <c r="L1062" s="411">
        <f>[5]내역서!I1062</f>
        <v>911.2</v>
      </c>
      <c r="M1062" s="412">
        <f>INT($I1062*L1062)</f>
        <v>0</v>
      </c>
      <c r="N1062" s="411">
        <f>[5]내역서!K1062</f>
        <v>45.4</v>
      </c>
      <c r="O1062" s="412">
        <f>INT($I1062*N1062)</f>
        <v>0</v>
      </c>
      <c r="P1062" s="411">
        <f>+J1062+L1062+N1062</f>
        <v>1558.2000000000003</v>
      </c>
      <c r="Q1062" s="412">
        <f>K1062+M1062+O1062</f>
        <v>0</v>
      </c>
      <c r="R1062" s="412"/>
      <c r="S1062" s="412"/>
      <c r="T1062" s="412"/>
      <c r="U1062" s="628" t="s">
        <v>0</v>
      </c>
      <c r="V1062" s="617" t="str">
        <f>+IF(I1062&lt;0,"ng","")</f>
        <v/>
      </c>
      <c r="W1062" s="617"/>
    </row>
    <row r="1063" spans="1:23" ht="24" hidden="1" customHeight="1">
      <c r="A1063" s="372" t="s">
        <v>4450</v>
      </c>
      <c r="B1063" s="413" t="s">
        <v>0</v>
      </c>
      <c r="C1063" s="654" t="str">
        <f>[5]내역서!C1063</f>
        <v>포장절단/아스팔트</v>
      </c>
      <c r="D1063" s="413" t="str">
        <f>[5]내역서!D1063</f>
        <v/>
      </c>
      <c r="E1063" s="414" t="str">
        <f>[5]내역서!E1063</f>
        <v>m</v>
      </c>
      <c r="F1063" s="415"/>
      <c r="G1063" s="415">
        <f>[5]내역서!F1063</f>
        <v>56.81</v>
      </c>
      <c r="H1063" s="415">
        <v>56</v>
      </c>
      <c r="I1063" s="415">
        <f>내역서!F1067</f>
        <v>0</v>
      </c>
      <c r="J1063" s="416">
        <f>[5]내역서!G1063</f>
        <v>601.6</v>
      </c>
      <c r="K1063" s="417">
        <f t="shared" ref="K1063:K1081" si="1826">INT($I1063*J1063)</f>
        <v>0</v>
      </c>
      <c r="L1063" s="416">
        <f>[5]내역서!I1063</f>
        <v>911.2</v>
      </c>
      <c r="M1063" s="417">
        <f t="shared" ref="M1063:M1081" si="1827">INT($I1063*L1063)</f>
        <v>0</v>
      </c>
      <c r="N1063" s="416">
        <f>[5]내역서!K1063</f>
        <v>45.4</v>
      </c>
      <c r="O1063" s="417">
        <f t="shared" ref="O1063:O1081" si="1828">INT($I1063*N1063)</f>
        <v>0</v>
      </c>
      <c r="P1063" s="416">
        <f t="shared" ref="P1063:P1081" si="1829">+J1063+L1063+N1063</f>
        <v>1558.2000000000003</v>
      </c>
      <c r="Q1063" s="417">
        <f t="shared" si="1822"/>
        <v>0</v>
      </c>
      <c r="R1063" s="417">
        <f t="shared" ref="R1063" si="1830">I1063-I1062</f>
        <v>0</v>
      </c>
      <c r="S1063" s="417">
        <f t="shared" ref="S1063:T1063" si="1831">P1063-P1062</f>
        <v>0</v>
      </c>
      <c r="T1063" s="417">
        <f t="shared" si="1831"/>
        <v>0</v>
      </c>
      <c r="U1063" s="629"/>
      <c r="V1063" s="619" t="str">
        <f t="shared" ref="V1063" si="1832">+IF(I1063&lt;0,"ng","")</f>
        <v/>
      </c>
      <c r="W1063" s="619"/>
    </row>
    <row r="1064" spans="1:23" s="401" customFormat="1" ht="24" hidden="1" customHeight="1">
      <c r="A1064" s="366" t="s">
        <v>4541</v>
      </c>
      <c r="B1064" s="408" t="s">
        <v>0</v>
      </c>
      <c r="C1064" s="653" t="s">
        <v>2648</v>
      </c>
      <c r="D1064" s="408" t="s">
        <v>2649</v>
      </c>
      <c r="E1064" s="409" t="s">
        <v>2650</v>
      </c>
      <c r="F1064" s="410"/>
      <c r="G1064" s="410">
        <f>[5]내역서!F1064</f>
        <v>9.7590000000000003</v>
      </c>
      <c r="H1064" s="410">
        <v>9</v>
      </c>
      <c r="I1064" s="410">
        <f>내역서!F1068</f>
        <v>0</v>
      </c>
      <c r="J1064" s="411">
        <f>[5]내역서!G1064</f>
        <v>1626.6</v>
      </c>
      <c r="K1064" s="412">
        <f>INT($I1064*J1064)</f>
        <v>0</v>
      </c>
      <c r="L1064" s="411">
        <f>[5]내역서!I1064</f>
        <v>3320</v>
      </c>
      <c r="M1064" s="412">
        <f>INT($I1064*L1064)</f>
        <v>0</v>
      </c>
      <c r="N1064" s="411">
        <f>[5]내역서!K1064</f>
        <v>1849.5</v>
      </c>
      <c r="O1064" s="412">
        <f>INT($I1064*N1064)</f>
        <v>0</v>
      </c>
      <c r="P1064" s="411">
        <f>+J1064+L1064+N1064</f>
        <v>6796.1</v>
      </c>
      <c r="Q1064" s="412">
        <f>K1064+M1064+O1064</f>
        <v>0</v>
      </c>
      <c r="R1064" s="412"/>
      <c r="S1064" s="412"/>
      <c r="T1064" s="412"/>
      <c r="U1064" s="628" t="s">
        <v>0</v>
      </c>
      <c r="V1064" s="617" t="str">
        <f>+IF(I1064&lt;0,"ng","")</f>
        <v/>
      </c>
      <c r="W1064" s="617"/>
    </row>
    <row r="1065" spans="1:23" ht="24" hidden="1" customHeight="1">
      <c r="A1065" s="372" t="s">
        <v>4542</v>
      </c>
      <c r="B1065" s="413" t="s">
        <v>0</v>
      </c>
      <c r="C1065" s="654" t="str">
        <f>[5]내역서!C1065</f>
        <v>아스팔트포장깨기</v>
      </c>
      <c r="D1065" s="413" t="str">
        <f>[5]내역서!D1065</f>
        <v>T=30cm미만</v>
      </c>
      <c r="E1065" s="414" t="str">
        <f>[5]내역서!E1065</f>
        <v>m3</v>
      </c>
      <c r="F1065" s="415"/>
      <c r="G1065" s="415">
        <f>[5]내역서!F1065</f>
        <v>9.7590000000000003</v>
      </c>
      <c r="H1065" s="415">
        <v>9</v>
      </c>
      <c r="I1065" s="415">
        <f>내역서!F1069</f>
        <v>0</v>
      </c>
      <c r="J1065" s="416">
        <f>[5]내역서!G1065</f>
        <v>1626.6</v>
      </c>
      <c r="K1065" s="417">
        <f t="shared" si="1826"/>
        <v>0</v>
      </c>
      <c r="L1065" s="416">
        <f>[5]내역서!I1065</f>
        <v>3320</v>
      </c>
      <c r="M1065" s="417">
        <f t="shared" si="1827"/>
        <v>0</v>
      </c>
      <c r="N1065" s="416">
        <f>[5]내역서!K1065</f>
        <v>1849.5</v>
      </c>
      <c r="O1065" s="417">
        <f t="shared" si="1828"/>
        <v>0</v>
      </c>
      <c r="P1065" s="416">
        <f t="shared" si="1829"/>
        <v>6796.1</v>
      </c>
      <c r="Q1065" s="417">
        <f t="shared" si="1822"/>
        <v>0</v>
      </c>
      <c r="R1065" s="417">
        <f t="shared" ref="R1065" si="1833">I1065-I1064</f>
        <v>0</v>
      </c>
      <c r="S1065" s="417">
        <f t="shared" ref="S1065:T1065" si="1834">P1065-P1064</f>
        <v>0</v>
      </c>
      <c r="T1065" s="417">
        <f t="shared" si="1834"/>
        <v>0</v>
      </c>
      <c r="U1065" s="629"/>
      <c r="V1065" s="619" t="str">
        <f t="shared" ref="V1065" si="1835">+IF(I1065&lt;0,"ng","")</f>
        <v/>
      </c>
      <c r="W1065" s="619"/>
    </row>
    <row r="1066" spans="1:23" s="401" customFormat="1" ht="24" hidden="1" customHeight="1">
      <c r="A1066" s="366" t="s">
        <v>4447</v>
      </c>
      <c r="B1066" s="408" t="s">
        <v>0</v>
      </c>
      <c r="C1066" s="653" t="s">
        <v>2651</v>
      </c>
      <c r="D1066" s="408" t="s">
        <v>2652</v>
      </c>
      <c r="E1066" s="409" t="s">
        <v>2650</v>
      </c>
      <c r="F1066" s="410"/>
      <c r="G1066" s="410">
        <f>[5]내역서!F1066</f>
        <v>42.289000000000001</v>
      </c>
      <c r="H1066" s="410">
        <v>0</v>
      </c>
      <c r="I1066" s="410">
        <f>내역서!F1070</f>
        <v>0</v>
      </c>
      <c r="J1066" s="411">
        <f>[5]내역서!G1066</f>
        <v>441</v>
      </c>
      <c r="K1066" s="412">
        <f>INT($I1066*J1066)</f>
        <v>0</v>
      </c>
      <c r="L1066" s="411">
        <f>[5]내역서!I1066</f>
        <v>3583</v>
      </c>
      <c r="M1066" s="412">
        <f>INT($I1066*L1066)</f>
        <v>0</v>
      </c>
      <c r="N1066" s="411">
        <f>[5]내역서!K1066</f>
        <v>494</v>
      </c>
      <c r="O1066" s="412">
        <f>INT($I1066*N1066)</f>
        <v>0</v>
      </c>
      <c r="P1066" s="411">
        <f>+J1066+L1066+N1066</f>
        <v>4518</v>
      </c>
      <c r="Q1066" s="412">
        <f>K1066+M1066+O1066</f>
        <v>0</v>
      </c>
      <c r="R1066" s="412"/>
      <c r="S1066" s="412"/>
      <c r="T1066" s="412"/>
      <c r="U1066" s="628" t="s">
        <v>2653</v>
      </c>
      <c r="V1066" s="617" t="str">
        <f>+IF(I1066&lt;0,"ng","")</f>
        <v/>
      </c>
      <c r="W1066" s="617"/>
    </row>
    <row r="1067" spans="1:23" ht="24" hidden="1" customHeight="1">
      <c r="A1067" s="372" t="s">
        <v>4450</v>
      </c>
      <c r="B1067" s="413" t="s">
        <v>0</v>
      </c>
      <c r="C1067" s="654" t="str">
        <f>[5]내역서!C1067</f>
        <v>보조기층걷어내기</v>
      </c>
      <c r="D1067" s="413" t="str">
        <f>[5]내역서!D1067</f>
        <v>소규모장비</v>
      </c>
      <c r="E1067" s="414" t="str">
        <f>[5]내역서!E1067</f>
        <v>m3</v>
      </c>
      <c r="F1067" s="415"/>
      <c r="G1067" s="415">
        <f>[5]내역서!F1067</f>
        <v>42.289000000000001</v>
      </c>
      <c r="H1067" s="415">
        <v>0</v>
      </c>
      <c r="I1067" s="415">
        <f>내역서!F1071</f>
        <v>0</v>
      </c>
      <c r="J1067" s="416">
        <f>[5]내역서!G1067</f>
        <v>441</v>
      </c>
      <c r="K1067" s="417">
        <f t="shared" si="1826"/>
        <v>0</v>
      </c>
      <c r="L1067" s="416">
        <f>[5]내역서!I1067</f>
        <v>3583</v>
      </c>
      <c r="M1067" s="417">
        <f t="shared" si="1827"/>
        <v>0</v>
      </c>
      <c r="N1067" s="416">
        <f>[5]내역서!K1067</f>
        <v>494</v>
      </c>
      <c r="O1067" s="417">
        <f t="shared" si="1828"/>
        <v>0</v>
      </c>
      <c r="P1067" s="416">
        <f t="shared" si="1829"/>
        <v>4518</v>
      </c>
      <c r="Q1067" s="417">
        <f t="shared" si="1822"/>
        <v>0</v>
      </c>
      <c r="R1067" s="417">
        <f t="shared" ref="R1067" si="1836">I1067-I1066</f>
        <v>0</v>
      </c>
      <c r="S1067" s="417">
        <f t="shared" ref="S1067:T1067" si="1837">P1067-P1066</f>
        <v>0</v>
      </c>
      <c r="T1067" s="417">
        <f t="shared" si="1837"/>
        <v>0</v>
      </c>
      <c r="U1067" s="629" t="s">
        <v>2653</v>
      </c>
      <c r="V1067" s="619" t="str">
        <f t="shared" ref="V1067" si="1838">+IF(I1067&lt;0,"ng","")</f>
        <v/>
      </c>
      <c r="W1067" s="619"/>
    </row>
    <row r="1068" spans="1:23" s="401" customFormat="1" ht="24" hidden="1" customHeight="1">
      <c r="A1068" s="366" t="s">
        <v>4326</v>
      </c>
      <c r="B1068" s="408" t="s">
        <v>0</v>
      </c>
      <c r="C1068" s="653" t="s">
        <v>2655</v>
      </c>
      <c r="D1068" s="408" t="s">
        <v>2656</v>
      </c>
      <c r="E1068" s="409" t="s">
        <v>2650</v>
      </c>
      <c r="F1068" s="410"/>
      <c r="G1068" s="410">
        <f>[5]내역서!F1068</f>
        <v>80.311499999999995</v>
      </c>
      <c r="H1068" s="410">
        <v>0</v>
      </c>
      <c r="I1068" s="410">
        <f>내역서!F1072</f>
        <v>0</v>
      </c>
      <c r="J1068" s="411">
        <f>[5]내역서!G1068</f>
        <v>666</v>
      </c>
      <c r="K1068" s="412">
        <f>INT($I1068*J1068)</f>
        <v>0</v>
      </c>
      <c r="L1068" s="411">
        <f>[5]내역서!I1068</f>
        <v>7536</v>
      </c>
      <c r="M1068" s="412">
        <f>INT($I1068*L1068)</f>
        <v>0</v>
      </c>
      <c r="N1068" s="411">
        <f>[5]내역서!K1068</f>
        <v>896</v>
      </c>
      <c r="O1068" s="412">
        <f>INT($I1068*N1068)</f>
        <v>0</v>
      </c>
      <c r="P1068" s="411">
        <f>+J1068+L1068+N1068</f>
        <v>9098</v>
      </c>
      <c r="Q1068" s="412">
        <f>K1068+M1068+O1068</f>
        <v>0</v>
      </c>
      <c r="R1068" s="412"/>
      <c r="S1068" s="412"/>
      <c r="T1068" s="412"/>
      <c r="U1068" s="628" t="s">
        <v>2653</v>
      </c>
      <c r="V1068" s="617" t="str">
        <f>+IF(I1068&lt;0,"ng","")</f>
        <v/>
      </c>
      <c r="W1068" s="617"/>
    </row>
    <row r="1069" spans="1:23" ht="24" hidden="1" customHeight="1">
      <c r="A1069" s="372" t="s">
        <v>4543</v>
      </c>
      <c r="B1069" s="413" t="s">
        <v>0</v>
      </c>
      <c r="C1069" s="654" t="str">
        <f>[5]내역서!C1069</f>
        <v>관로터파기(토사,보통)</v>
      </c>
      <c r="D1069" s="413" t="str">
        <f>[5]내역서!D1069</f>
        <v>지하장애물약간</v>
      </c>
      <c r="E1069" s="414" t="str">
        <f>[5]내역서!E1069</f>
        <v>m3</v>
      </c>
      <c r="F1069" s="415"/>
      <c r="G1069" s="415">
        <f>[5]내역서!F1069</f>
        <v>80.311499999999995</v>
      </c>
      <c r="H1069" s="415">
        <v>0</v>
      </c>
      <c r="I1069" s="415">
        <f>내역서!F1073</f>
        <v>0</v>
      </c>
      <c r="J1069" s="416">
        <f>[5]내역서!G1069</f>
        <v>666</v>
      </c>
      <c r="K1069" s="417">
        <f t="shared" si="1826"/>
        <v>0</v>
      </c>
      <c r="L1069" s="416">
        <f>[5]내역서!I1069</f>
        <v>7536</v>
      </c>
      <c r="M1069" s="417">
        <f t="shared" si="1827"/>
        <v>0</v>
      </c>
      <c r="N1069" s="416">
        <f>[5]내역서!K1069</f>
        <v>896</v>
      </c>
      <c r="O1069" s="417">
        <f t="shared" si="1828"/>
        <v>0</v>
      </c>
      <c r="P1069" s="416">
        <f t="shared" si="1829"/>
        <v>9098</v>
      </c>
      <c r="Q1069" s="417">
        <f t="shared" si="1822"/>
        <v>0</v>
      </c>
      <c r="R1069" s="417">
        <f t="shared" ref="R1069" si="1839">I1069-I1068</f>
        <v>0</v>
      </c>
      <c r="S1069" s="417">
        <f t="shared" ref="S1069:T1069" si="1840">P1069-P1068</f>
        <v>0</v>
      </c>
      <c r="T1069" s="417">
        <f t="shared" si="1840"/>
        <v>0</v>
      </c>
      <c r="U1069" s="629" t="s">
        <v>2653</v>
      </c>
      <c r="V1069" s="619" t="str">
        <f t="shared" ref="V1069" si="1841">+IF(I1069&lt;0,"ng","")</f>
        <v/>
      </c>
      <c r="W1069" s="619"/>
    </row>
    <row r="1070" spans="1:23" s="401" customFormat="1" ht="24" hidden="1" customHeight="1">
      <c r="A1070" s="366" t="s">
        <v>4544</v>
      </c>
      <c r="B1070" s="408" t="s">
        <v>0</v>
      </c>
      <c r="C1070" s="653" t="s">
        <v>2657</v>
      </c>
      <c r="D1070" s="408" t="s">
        <v>2658</v>
      </c>
      <c r="E1070" s="409" t="s">
        <v>22</v>
      </c>
      <c r="F1070" s="410"/>
      <c r="G1070" s="410">
        <f>[5]내역서!F1070</f>
        <v>8</v>
      </c>
      <c r="H1070" s="410">
        <v>0</v>
      </c>
      <c r="I1070" s="410">
        <f>내역서!F1074</f>
        <v>0</v>
      </c>
      <c r="J1070" s="411">
        <f>[5]내역서!G1070</f>
        <v>39016</v>
      </c>
      <c r="K1070" s="412">
        <f>INT($I1070*J1070)</f>
        <v>0</v>
      </c>
      <c r="L1070" s="411">
        <f>[5]내역서!I1070</f>
        <v>54550</v>
      </c>
      <c r="M1070" s="412">
        <f>INT($I1070*L1070)</f>
        <v>0</v>
      </c>
      <c r="N1070" s="411">
        <f>[5]내역서!K1070</f>
        <v>1942</v>
      </c>
      <c r="O1070" s="412">
        <f>INT($I1070*N1070)</f>
        <v>0</v>
      </c>
      <c r="P1070" s="411">
        <f>+J1070+L1070+N1070</f>
        <v>95508</v>
      </c>
      <c r="Q1070" s="412">
        <f>K1070+M1070+O1070</f>
        <v>0</v>
      </c>
      <c r="R1070" s="412"/>
      <c r="S1070" s="412"/>
      <c r="T1070" s="412"/>
      <c r="U1070" s="628" t="s">
        <v>2653</v>
      </c>
      <c r="V1070" s="617" t="str">
        <f>+IF(I1070&lt;0,"ng","")</f>
        <v/>
      </c>
      <c r="W1070" s="617"/>
    </row>
    <row r="1071" spans="1:23" ht="24" hidden="1" customHeight="1">
      <c r="A1071" s="372" t="s">
        <v>4545</v>
      </c>
      <c r="B1071" s="413" t="s">
        <v>0</v>
      </c>
      <c r="C1071" s="654" t="str">
        <f>[5]내역서!C1071</f>
        <v>조절식간이흙막이</v>
      </c>
      <c r="D1071" s="413" t="str">
        <f>[5]내역서!D1071</f>
        <v>H=2.60m, B=2.50m</v>
      </c>
      <c r="E1071" s="414" t="str">
        <f>[5]내역서!E1071</f>
        <v>m</v>
      </c>
      <c r="F1071" s="415"/>
      <c r="G1071" s="415">
        <f>[5]내역서!F1071</f>
        <v>8</v>
      </c>
      <c r="H1071" s="415">
        <v>0</v>
      </c>
      <c r="I1071" s="415">
        <f>내역서!F1075</f>
        <v>0</v>
      </c>
      <c r="J1071" s="416">
        <f>[5]내역서!G1071</f>
        <v>39016</v>
      </c>
      <c r="K1071" s="417">
        <f t="shared" si="1826"/>
        <v>0</v>
      </c>
      <c r="L1071" s="416">
        <f>[5]내역서!I1071</f>
        <v>54550</v>
      </c>
      <c r="M1071" s="417">
        <f t="shared" si="1827"/>
        <v>0</v>
      </c>
      <c r="N1071" s="416">
        <f>[5]내역서!K1071</f>
        <v>1942</v>
      </c>
      <c r="O1071" s="417">
        <f t="shared" si="1828"/>
        <v>0</v>
      </c>
      <c r="P1071" s="416">
        <f t="shared" si="1829"/>
        <v>95508</v>
      </c>
      <c r="Q1071" s="417">
        <f t="shared" si="1822"/>
        <v>0</v>
      </c>
      <c r="R1071" s="417">
        <f t="shared" ref="R1071" si="1842">I1071-I1070</f>
        <v>0</v>
      </c>
      <c r="S1071" s="417">
        <f t="shared" ref="S1071:T1071" si="1843">P1071-P1070</f>
        <v>0</v>
      </c>
      <c r="T1071" s="417">
        <f t="shared" si="1843"/>
        <v>0</v>
      </c>
      <c r="U1071" s="629" t="s">
        <v>2653</v>
      </c>
      <c r="V1071" s="619" t="str">
        <f t="shared" ref="V1071" si="1844">+IF(I1071&lt;0,"ng","")</f>
        <v/>
      </c>
      <c r="W1071" s="619"/>
    </row>
    <row r="1072" spans="1:23" s="401" customFormat="1" ht="24" hidden="1" customHeight="1">
      <c r="A1072" s="366" t="s">
        <v>4326</v>
      </c>
      <c r="B1072" s="408" t="s">
        <v>0</v>
      </c>
      <c r="C1072" s="653" t="s">
        <v>2659</v>
      </c>
      <c r="D1072" s="408" t="s">
        <v>2660</v>
      </c>
      <c r="E1072" s="409" t="s">
        <v>2650</v>
      </c>
      <c r="F1072" s="410"/>
      <c r="G1072" s="410">
        <f>[5]내역서!F1072</f>
        <v>80.311499999999995</v>
      </c>
      <c r="H1072" s="410">
        <v>0</v>
      </c>
      <c r="I1072" s="410">
        <f>내역서!F1076</f>
        <v>0</v>
      </c>
      <c r="J1072" s="411">
        <f>[5]내역서!G1072</f>
        <v>132</v>
      </c>
      <c r="K1072" s="412">
        <f>INT($I1072*J1072)</f>
        <v>0</v>
      </c>
      <c r="L1072" s="411">
        <f>[5]내역서!I1072</f>
        <v>5229</v>
      </c>
      <c r="M1072" s="412">
        <f>INT($I1072*L1072)</f>
        <v>0</v>
      </c>
      <c r="N1072" s="411">
        <f>[5]내역서!K1072</f>
        <v>179</v>
      </c>
      <c r="O1072" s="412">
        <f>INT($I1072*N1072)</f>
        <v>0</v>
      </c>
      <c r="P1072" s="411">
        <f>+J1072+L1072+N1072</f>
        <v>5540</v>
      </c>
      <c r="Q1072" s="412">
        <f>K1072+M1072+O1072</f>
        <v>0</v>
      </c>
      <c r="R1072" s="412"/>
      <c r="S1072" s="412"/>
      <c r="T1072" s="412"/>
      <c r="U1072" s="628" t="s">
        <v>2653</v>
      </c>
      <c r="V1072" s="617" t="str">
        <f>+IF(I1072&lt;0,"ng","")</f>
        <v/>
      </c>
      <c r="W1072" s="617"/>
    </row>
    <row r="1073" spans="1:23" ht="24" hidden="1" customHeight="1">
      <c r="A1073" s="372" t="s">
        <v>4542</v>
      </c>
      <c r="B1073" s="413" t="s">
        <v>0</v>
      </c>
      <c r="C1073" s="654" t="str">
        <f>[5]내역서!C1073</f>
        <v>되메우기</v>
      </c>
      <c r="D1073" s="413" t="str">
        <f>[5]내역서!D1073</f>
        <v>기계70%,인력30%</v>
      </c>
      <c r="E1073" s="414" t="str">
        <f>[5]내역서!E1073</f>
        <v>m3</v>
      </c>
      <c r="F1073" s="415"/>
      <c r="G1073" s="415">
        <f>[5]내역서!F1073</f>
        <v>80.311499999999995</v>
      </c>
      <c r="H1073" s="415">
        <v>0</v>
      </c>
      <c r="I1073" s="415">
        <f>내역서!F1077</f>
        <v>0</v>
      </c>
      <c r="J1073" s="416">
        <f>[5]내역서!G1073</f>
        <v>132</v>
      </c>
      <c r="K1073" s="417">
        <f t="shared" si="1826"/>
        <v>0</v>
      </c>
      <c r="L1073" s="416">
        <f>[5]내역서!I1073</f>
        <v>5229</v>
      </c>
      <c r="M1073" s="417">
        <f t="shared" si="1827"/>
        <v>0</v>
      </c>
      <c r="N1073" s="416">
        <f>[5]내역서!K1073</f>
        <v>179</v>
      </c>
      <c r="O1073" s="417">
        <f t="shared" si="1828"/>
        <v>0</v>
      </c>
      <c r="P1073" s="416">
        <f t="shared" si="1829"/>
        <v>5540</v>
      </c>
      <c r="Q1073" s="417">
        <f t="shared" si="1822"/>
        <v>0</v>
      </c>
      <c r="R1073" s="417">
        <f t="shared" ref="R1073" si="1845">I1073-I1072</f>
        <v>0</v>
      </c>
      <c r="S1073" s="417">
        <f t="shared" ref="S1073:T1073" si="1846">P1073-P1072</f>
        <v>0</v>
      </c>
      <c r="T1073" s="417">
        <f t="shared" si="1846"/>
        <v>0</v>
      </c>
      <c r="U1073" s="629" t="s">
        <v>2653</v>
      </c>
      <c r="V1073" s="619" t="str">
        <f t="shared" ref="V1073" si="1847">+IF(I1073&lt;0,"ng","")</f>
        <v/>
      </c>
      <c r="W1073" s="619"/>
    </row>
    <row r="1074" spans="1:23" s="401" customFormat="1" ht="24" hidden="1" customHeight="1">
      <c r="A1074" s="366" t="s">
        <v>4534</v>
      </c>
      <c r="B1074" s="408" t="s">
        <v>0</v>
      </c>
      <c r="C1074" s="653" t="s">
        <v>2548</v>
      </c>
      <c r="D1074" s="408" t="s">
        <v>2661</v>
      </c>
      <c r="E1074" s="409" t="s">
        <v>2650</v>
      </c>
      <c r="F1074" s="410"/>
      <c r="G1074" s="410">
        <f>[5]내역서!F1074</f>
        <v>42.289000000000001</v>
      </c>
      <c r="H1074" s="410">
        <v>42</v>
      </c>
      <c r="I1074" s="410">
        <f>내역서!F1078</f>
        <v>0</v>
      </c>
      <c r="J1074" s="411">
        <f>[5]내역서!G1074</f>
        <v>2079.1</v>
      </c>
      <c r="K1074" s="412">
        <f>INT($I1074*J1074)</f>
        <v>0</v>
      </c>
      <c r="L1074" s="411">
        <f>[5]내역서!I1074</f>
        <v>7674.4</v>
      </c>
      <c r="M1074" s="412">
        <f>INT($I1074*L1074)</f>
        <v>0</v>
      </c>
      <c r="N1074" s="411">
        <f>[5]내역서!K1074</f>
        <v>1721.5</v>
      </c>
      <c r="O1074" s="412">
        <f>INT($I1074*N1074)</f>
        <v>0</v>
      </c>
      <c r="P1074" s="411">
        <f>+J1074+L1074+N1074</f>
        <v>11475</v>
      </c>
      <c r="Q1074" s="412">
        <f>K1074+M1074+O1074</f>
        <v>0</v>
      </c>
      <c r="R1074" s="412"/>
      <c r="S1074" s="412"/>
      <c r="T1074" s="412"/>
      <c r="U1074" s="628" t="s">
        <v>0</v>
      </c>
      <c r="V1074" s="617" t="str">
        <f>+IF(I1074&lt;0,"ng","")</f>
        <v/>
      </c>
      <c r="W1074" s="617"/>
    </row>
    <row r="1075" spans="1:23" ht="24" hidden="1" customHeight="1">
      <c r="A1075" s="372" t="s">
        <v>4533</v>
      </c>
      <c r="B1075" s="413" t="s">
        <v>0</v>
      </c>
      <c r="C1075" s="654" t="str">
        <f>[5]내역서!C1075</f>
        <v>보조기층포설및다짐</v>
      </c>
      <c r="D1075" s="413" t="str">
        <f>[5]내역서!D1075</f>
        <v>소규모 포설</v>
      </c>
      <c r="E1075" s="414" t="str">
        <f>[5]내역서!E1075</f>
        <v>m3</v>
      </c>
      <c r="F1075" s="415"/>
      <c r="G1075" s="415">
        <f>[5]내역서!F1075</f>
        <v>42.289000000000001</v>
      </c>
      <c r="H1075" s="415">
        <v>42</v>
      </c>
      <c r="I1075" s="415">
        <f>내역서!F1079</f>
        <v>0</v>
      </c>
      <c r="J1075" s="416">
        <f>[5]내역서!G1075</f>
        <v>2079.1</v>
      </c>
      <c r="K1075" s="417">
        <f t="shared" si="1826"/>
        <v>0</v>
      </c>
      <c r="L1075" s="416">
        <f>[5]내역서!I1075</f>
        <v>7674.4</v>
      </c>
      <c r="M1075" s="417">
        <f t="shared" si="1827"/>
        <v>0</v>
      </c>
      <c r="N1075" s="416">
        <f>[5]내역서!K1075</f>
        <v>1721.5</v>
      </c>
      <c r="O1075" s="417">
        <f t="shared" si="1828"/>
        <v>0</v>
      </c>
      <c r="P1075" s="416">
        <f t="shared" si="1829"/>
        <v>11475</v>
      </c>
      <c r="Q1075" s="417">
        <f t="shared" si="1822"/>
        <v>0</v>
      </c>
      <c r="R1075" s="417">
        <f t="shared" ref="R1075" si="1848">I1075-I1074</f>
        <v>0</v>
      </c>
      <c r="S1075" s="417">
        <f t="shared" ref="S1075:T1075" si="1849">P1075-P1074</f>
        <v>0</v>
      </c>
      <c r="T1075" s="417">
        <f t="shared" si="1849"/>
        <v>0</v>
      </c>
      <c r="U1075" s="629"/>
      <c r="V1075" s="619" t="str">
        <f t="shared" ref="V1075" si="1850">+IF(I1075&lt;0,"ng","")</f>
        <v/>
      </c>
      <c r="W1075" s="619"/>
    </row>
    <row r="1076" spans="1:23" s="401" customFormat="1" ht="24" hidden="1" customHeight="1">
      <c r="A1076" s="366" t="s">
        <v>4534</v>
      </c>
      <c r="B1076" s="408" t="s">
        <v>0</v>
      </c>
      <c r="C1076" s="653" t="s">
        <v>2542</v>
      </c>
      <c r="D1076" s="408" t="s">
        <v>2543</v>
      </c>
      <c r="E1076" s="409" t="s">
        <v>102</v>
      </c>
      <c r="F1076" s="410"/>
      <c r="G1076" s="410">
        <f>[5]내역서!F1076</f>
        <v>9.7590000000000003</v>
      </c>
      <c r="H1076" s="410">
        <v>9</v>
      </c>
      <c r="I1076" s="410">
        <f>내역서!F1080</f>
        <v>0</v>
      </c>
      <c r="J1076" s="411">
        <f>[5]내역서!G1076</f>
        <v>267.8</v>
      </c>
      <c r="K1076" s="412">
        <f>INT($I1076*J1076)</f>
        <v>0</v>
      </c>
      <c r="L1076" s="411">
        <f>[5]내역서!I1076</f>
        <v>842.4</v>
      </c>
      <c r="M1076" s="412">
        <f>INT($I1076*L1076)</f>
        <v>0</v>
      </c>
      <c r="N1076" s="411">
        <f>[5]내역서!K1076</f>
        <v>278.39999999999998</v>
      </c>
      <c r="O1076" s="412">
        <f>INT($I1076*N1076)</f>
        <v>0</v>
      </c>
      <c r="P1076" s="411">
        <f>+J1076+L1076+N1076</f>
        <v>1388.6</v>
      </c>
      <c r="Q1076" s="412">
        <f>K1076+M1076+O1076</f>
        <v>0</v>
      </c>
      <c r="R1076" s="412"/>
      <c r="S1076" s="412"/>
      <c r="T1076" s="412"/>
      <c r="U1076" s="628" t="s">
        <v>0</v>
      </c>
      <c r="V1076" s="617" t="str">
        <f>+IF(I1076&lt;0,"ng","")</f>
        <v/>
      </c>
      <c r="W1076" s="617"/>
    </row>
    <row r="1077" spans="1:23" ht="24" hidden="1" customHeight="1">
      <c r="A1077" s="372" t="s">
        <v>4490</v>
      </c>
      <c r="B1077" s="413" t="s">
        <v>0</v>
      </c>
      <c r="C1077" s="654" t="str">
        <f>[5]내역서!C1077</f>
        <v>표층아스콘포설및다짐</v>
      </c>
      <c r="D1077" s="413" t="str">
        <f>[5]내역서!D1077</f>
        <v>(기계시공,폭2m이상3m미만,대형장비)</v>
      </c>
      <c r="E1077" s="414" t="str">
        <f>[5]내역서!E1077</f>
        <v>m2</v>
      </c>
      <c r="F1077" s="415"/>
      <c r="G1077" s="415">
        <f>[5]내역서!F1077</f>
        <v>9.7589999999999986</v>
      </c>
      <c r="H1077" s="415">
        <v>9</v>
      </c>
      <c r="I1077" s="415">
        <f>내역서!F1081</f>
        <v>0</v>
      </c>
      <c r="J1077" s="416">
        <f>[5]내역서!G1077</f>
        <v>267.8</v>
      </c>
      <c r="K1077" s="417">
        <f t="shared" si="1826"/>
        <v>0</v>
      </c>
      <c r="L1077" s="416">
        <f>[5]내역서!I1077</f>
        <v>842.4</v>
      </c>
      <c r="M1077" s="417">
        <f t="shared" si="1827"/>
        <v>0</v>
      </c>
      <c r="N1077" s="416">
        <f>[5]내역서!K1077</f>
        <v>278.39999999999998</v>
      </c>
      <c r="O1077" s="417">
        <f t="shared" si="1828"/>
        <v>0</v>
      </c>
      <c r="P1077" s="416">
        <f t="shared" si="1829"/>
        <v>1388.6</v>
      </c>
      <c r="Q1077" s="417">
        <f t="shared" si="1822"/>
        <v>0</v>
      </c>
      <c r="R1077" s="417">
        <f t="shared" ref="R1077" si="1851">I1077-I1076</f>
        <v>0</v>
      </c>
      <c r="S1077" s="417">
        <f t="shared" ref="S1077:T1077" si="1852">P1077-P1076</f>
        <v>0</v>
      </c>
      <c r="T1077" s="417">
        <f t="shared" si="1852"/>
        <v>0</v>
      </c>
      <c r="U1077" s="629"/>
      <c r="V1077" s="619" t="str">
        <f t="shared" ref="V1077" si="1853">+IF(I1077&lt;0,"ng","")</f>
        <v/>
      </c>
      <c r="W1077" s="619"/>
    </row>
    <row r="1078" spans="1:23" s="401" customFormat="1" ht="24" hidden="1" customHeight="1">
      <c r="A1078" s="366" t="s">
        <v>4546</v>
      </c>
      <c r="B1078" s="408" t="s">
        <v>0</v>
      </c>
      <c r="C1078" s="653" t="s">
        <v>2662</v>
      </c>
      <c r="D1078" s="408" t="s">
        <v>2663</v>
      </c>
      <c r="E1078" s="409" t="s">
        <v>2650</v>
      </c>
      <c r="F1078" s="410"/>
      <c r="G1078" s="410">
        <f>[5]내역서!F1078</f>
        <v>9.7590000000000003</v>
      </c>
      <c r="H1078" s="410">
        <v>9</v>
      </c>
      <c r="I1078" s="410">
        <f>내역서!F1082</f>
        <v>0</v>
      </c>
      <c r="J1078" s="411">
        <f>[5]내역서!G1078</f>
        <v>1139</v>
      </c>
      <c r="K1078" s="412">
        <f>INT($I1078*J1078)</f>
        <v>0</v>
      </c>
      <c r="L1078" s="411">
        <f>[5]내역서!I1078</f>
        <v>1382</v>
      </c>
      <c r="M1078" s="412">
        <f>INT($I1078*L1078)</f>
        <v>0</v>
      </c>
      <c r="N1078" s="411">
        <f>[5]내역서!K1078</f>
        <v>987.8</v>
      </c>
      <c r="O1078" s="412">
        <f>INT($I1078*N1078)</f>
        <v>0</v>
      </c>
      <c r="P1078" s="411">
        <f>+J1078+L1078+N1078</f>
        <v>3508.8</v>
      </c>
      <c r="Q1078" s="412">
        <f>K1078+M1078+O1078</f>
        <v>0</v>
      </c>
      <c r="R1078" s="412"/>
      <c r="S1078" s="412"/>
      <c r="T1078" s="412"/>
      <c r="U1078" s="628" t="s">
        <v>0</v>
      </c>
      <c r="V1078" s="617" t="str">
        <f>+IF(I1078&lt;0,"ng","")</f>
        <v/>
      </c>
      <c r="W1078" s="617"/>
    </row>
    <row r="1079" spans="1:23" ht="24" hidden="1" customHeight="1">
      <c r="A1079" s="372" t="s">
        <v>4488</v>
      </c>
      <c r="B1079" s="413" t="s">
        <v>0</v>
      </c>
      <c r="C1079" s="654" t="str">
        <f>[5]내역서!C1079</f>
        <v>폐기물상차</v>
      </c>
      <c r="D1079" s="413" t="str">
        <f>[5]내역서!D1079</f>
        <v>굴삭기 0.6㎥</v>
      </c>
      <c r="E1079" s="414" t="str">
        <f>[5]내역서!E1079</f>
        <v>m3</v>
      </c>
      <c r="F1079" s="415"/>
      <c r="G1079" s="415">
        <f>[5]내역서!F1079</f>
        <v>9.7590000000000003</v>
      </c>
      <c r="H1079" s="415">
        <v>9</v>
      </c>
      <c r="I1079" s="415">
        <f>내역서!F1083</f>
        <v>0</v>
      </c>
      <c r="J1079" s="416">
        <f>[5]내역서!G1079</f>
        <v>1139</v>
      </c>
      <c r="K1079" s="417">
        <f t="shared" si="1826"/>
        <v>0</v>
      </c>
      <c r="L1079" s="416">
        <f>[5]내역서!I1079</f>
        <v>1382</v>
      </c>
      <c r="M1079" s="417">
        <f t="shared" si="1827"/>
        <v>0</v>
      </c>
      <c r="N1079" s="416">
        <f>[5]내역서!K1079</f>
        <v>987.8</v>
      </c>
      <c r="O1079" s="417">
        <f t="shared" si="1828"/>
        <v>0</v>
      </c>
      <c r="P1079" s="416">
        <f t="shared" si="1829"/>
        <v>3508.8</v>
      </c>
      <c r="Q1079" s="417">
        <f t="shared" si="1822"/>
        <v>0</v>
      </c>
      <c r="R1079" s="417">
        <f t="shared" ref="R1079" si="1854">I1079-I1078</f>
        <v>0</v>
      </c>
      <c r="S1079" s="417">
        <f t="shared" ref="S1079:T1079" si="1855">P1079-P1078</f>
        <v>0</v>
      </c>
      <c r="T1079" s="417">
        <f t="shared" si="1855"/>
        <v>0</v>
      </c>
      <c r="U1079" s="629"/>
      <c r="V1079" s="619" t="str">
        <f t="shared" ref="V1079" si="1856">+IF(I1079&lt;0,"ng","")</f>
        <v/>
      </c>
      <c r="W1079" s="619"/>
    </row>
    <row r="1080" spans="1:23" s="401" customFormat="1" ht="24" hidden="1" customHeight="1">
      <c r="A1080" s="366" t="s">
        <v>4547</v>
      </c>
      <c r="B1080" s="408" t="s">
        <v>0</v>
      </c>
      <c r="C1080" s="653" t="s">
        <v>2664</v>
      </c>
      <c r="D1080" s="408" t="s">
        <v>2665</v>
      </c>
      <c r="E1080" s="409" t="s">
        <v>2650</v>
      </c>
      <c r="F1080" s="410"/>
      <c r="G1080" s="410">
        <f>[5]내역서!F1080</f>
        <v>9.7590000000000003</v>
      </c>
      <c r="H1080" s="410">
        <v>9</v>
      </c>
      <c r="I1080" s="410">
        <f>내역서!F1084</f>
        <v>0</v>
      </c>
      <c r="J1080" s="411">
        <f>[5]내역서!G1080</f>
        <v>1633</v>
      </c>
      <c r="K1080" s="412">
        <f>INT($I1080*J1080)</f>
        <v>0</v>
      </c>
      <c r="L1080" s="411">
        <f>[5]내역서!I1080</f>
        <v>5946</v>
      </c>
      <c r="M1080" s="412">
        <f>INT($I1080*L1080)</f>
        <v>0</v>
      </c>
      <c r="N1080" s="411">
        <f>[5]내역서!K1080</f>
        <v>2156</v>
      </c>
      <c r="O1080" s="412">
        <f>INT($I1080*N1080)</f>
        <v>0</v>
      </c>
      <c r="P1080" s="411">
        <f>+J1080+L1080+N1080</f>
        <v>9735</v>
      </c>
      <c r="Q1080" s="412">
        <f>K1080+M1080+O1080</f>
        <v>0</v>
      </c>
      <c r="R1080" s="412"/>
      <c r="S1080" s="412"/>
      <c r="T1080" s="412"/>
      <c r="U1080" s="628" t="s">
        <v>0</v>
      </c>
      <c r="V1080" s="617" t="str">
        <f>+IF(I1080&lt;0,"ng","")</f>
        <v/>
      </c>
      <c r="W1080" s="617"/>
    </row>
    <row r="1081" spans="1:23" ht="24" hidden="1" customHeight="1">
      <c r="A1081" s="372" t="s">
        <v>4548</v>
      </c>
      <c r="B1081" s="413" t="s">
        <v>0</v>
      </c>
      <c r="C1081" s="654" t="str">
        <f>[5]내역서!C1081</f>
        <v>폐기물소운반(폐아스콘)</v>
      </c>
      <c r="D1081" s="413" t="str">
        <f>[5]내역서!D1081</f>
        <v>덤프 15ton, L=5KM</v>
      </c>
      <c r="E1081" s="414" t="str">
        <f>[5]내역서!E1081</f>
        <v>m3</v>
      </c>
      <c r="F1081" s="415"/>
      <c r="G1081" s="415">
        <f>[5]내역서!F1081</f>
        <v>9.7590000000000003</v>
      </c>
      <c r="H1081" s="415">
        <v>9</v>
      </c>
      <c r="I1081" s="415">
        <f>내역서!F1085</f>
        <v>0</v>
      </c>
      <c r="J1081" s="416">
        <f>[5]내역서!G1081</f>
        <v>1633</v>
      </c>
      <c r="K1081" s="417">
        <f t="shared" si="1826"/>
        <v>0</v>
      </c>
      <c r="L1081" s="416">
        <f>[5]내역서!I1081</f>
        <v>5946</v>
      </c>
      <c r="M1081" s="417">
        <f t="shared" si="1827"/>
        <v>0</v>
      </c>
      <c r="N1081" s="416">
        <f>[5]내역서!K1081</f>
        <v>2156</v>
      </c>
      <c r="O1081" s="417">
        <f t="shared" si="1828"/>
        <v>0</v>
      </c>
      <c r="P1081" s="416">
        <f t="shared" si="1829"/>
        <v>9735</v>
      </c>
      <c r="Q1081" s="417">
        <f t="shared" si="1822"/>
        <v>0</v>
      </c>
      <c r="R1081" s="417">
        <f t="shared" ref="R1081" si="1857">I1081-I1080</f>
        <v>0</v>
      </c>
      <c r="S1081" s="417">
        <f t="shared" ref="S1081:T1081" si="1858">P1081-P1080</f>
        <v>0</v>
      </c>
      <c r="T1081" s="417">
        <f t="shared" si="1858"/>
        <v>0</v>
      </c>
      <c r="U1081" s="629"/>
      <c r="V1081" s="619" t="str">
        <f t="shared" ref="V1081" si="1859">+IF(I1081&lt;0,"ng","")</f>
        <v/>
      </c>
      <c r="W1081" s="619"/>
    </row>
    <row r="1082" spans="1:23" s="401" customFormat="1" ht="24" hidden="1" customHeight="1">
      <c r="A1082" s="366" t="s">
        <v>4546</v>
      </c>
      <c r="B1082" s="395" t="s">
        <v>75</v>
      </c>
      <c r="C1082" s="395" t="s">
        <v>2666</v>
      </c>
      <c r="D1082" s="395" t="s">
        <v>0</v>
      </c>
      <c r="E1082" s="396" t="s">
        <v>0</v>
      </c>
      <c r="F1082" s="397">
        <v>0</v>
      </c>
      <c r="G1082" s="397">
        <f>[5]내역서!F1082</f>
        <v>0</v>
      </c>
      <c r="H1082" s="397">
        <v>0</v>
      </c>
      <c r="I1082" s="397">
        <f>내역서!F1086</f>
        <v>0</v>
      </c>
      <c r="J1082" s="398"/>
      <c r="K1082" s="399">
        <f>K1084+K1090+K1098+K1104+K1110+K1114</f>
        <v>0</v>
      </c>
      <c r="L1082" s="398"/>
      <c r="M1082" s="399">
        <f>M1084+M1090+M1098+M1104+M1110+M1114</f>
        <v>0</v>
      </c>
      <c r="N1082" s="398"/>
      <c r="O1082" s="399">
        <f>O1084+O1090+O1098+O1104+O1110+O1114</f>
        <v>0</v>
      </c>
      <c r="P1082" s="397"/>
      <c r="Q1082" s="399">
        <f>K1082+M1082+O1082</f>
        <v>0</v>
      </c>
      <c r="R1082" s="399"/>
      <c r="S1082" s="399"/>
      <c r="T1082" s="399"/>
      <c r="U1082" s="400" t="s">
        <v>0</v>
      </c>
      <c r="V1082" s="617" t="str">
        <f>+IF(I1082&lt;0,"ng","")</f>
        <v/>
      </c>
      <c r="W1082" s="617"/>
    </row>
    <row r="1083" spans="1:23" ht="24" hidden="1" customHeight="1">
      <c r="A1083" s="372" t="s">
        <v>4488</v>
      </c>
      <c r="B1083" s="402" t="s">
        <v>75</v>
      </c>
      <c r="C1083" s="402" t="s">
        <v>1043</v>
      </c>
      <c r="D1083" s="402" t="s">
        <v>0</v>
      </c>
      <c r="E1083" s="403" t="s">
        <v>0</v>
      </c>
      <c r="F1083" s="404">
        <v>0</v>
      </c>
      <c r="G1083" s="404">
        <f>[5]내역서!F1083</f>
        <v>0</v>
      </c>
      <c r="H1083" s="404">
        <v>0</v>
      </c>
      <c r="I1083" s="404">
        <f>내역서!F1087</f>
        <v>0</v>
      </c>
      <c r="J1083" s="405"/>
      <c r="K1083" s="406">
        <f>K1085+K1091+K1099+K1105+K1111+K1115</f>
        <v>0</v>
      </c>
      <c r="L1083" s="405"/>
      <c r="M1083" s="406">
        <f>M1085+M1091+M1099+M1105+M1111+M1115</f>
        <v>0</v>
      </c>
      <c r="N1083" s="405"/>
      <c r="O1083" s="406">
        <f>O1085+O1091+O1099+O1105+O1111+O1115</f>
        <v>0</v>
      </c>
      <c r="P1083" s="404"/>
      <c r="Q1083" s="406">
        <f t="shared" si="1726"/>
        <v>0</v>
      </c>
      <c r="R1083" s="406">
        <f t="shared" ref="R1083" si="1860">I1083-I1082</f>
        <v>0</v>
      </c>
      <c r="S1083" s="406">
        <f t="shared" ref="S1083:T1083" si="1861">P1083-P1082</f>
        <v>0</v>
      </c>
      <c r="T1083" s="406">
        <f t="shared" si="1861"/>
        <v>0</v>
      </c>
      <c r="U1083" s="407"/>
      <c r="V1083" s="619" t="str">
        <f t="shared" ref="V1083" si="1862">+IF(I1083&lt;0,"ng","")</f>
        <v/>
      </c>
      <c r="W1083" s="619"/>
    </row>
    <row r="1084" spans="1:23" s="401" customFormat="1" ht="24" hidden="1" customHeight="1">
      <c r="A1084" s="366" t="s">
        <v>4492</v>
      </c>
      <c r="B1084" s="436" t="s">
        <v>2667</v>
      </c>
      <c r="C1084" s="436" t="s">
        <v>2668</v>
      </c>
      <c r="D1084" s="436" t="s">
        <v>0</v>
      </c>
      <c r="E1084" s="437" t="s">
        <v>0</v>
      </c>
      <c r="F1084" s="438">
        <v>0</v>
      </c>
      <c r="G1084" s="438">
        <f>[5]내역서!F1084</f>
        <v>0</v>
      </c>
      <c r="H1084" s="438">
        <v>0</v>
      </c>
      <c r="I1084" s="438">
        <f>내역서!F1088</f>
        <v>0</v>
      </c>
      <c r="J1084" s="439"/>
      <c r="K1084" s="440">
        <f>K1086+K1088</f>
        <v>0</v>
      </c>
      <c r="L1084" s="439"/>
      <c r="M1084" s="440">
        <f>M1086+M1088</f>
        <v>0</v>
      </c>
      <c r="N1084" s="439"/>
      <c r="O1084" s="440">
        <f>O1086+O1088</f>
        <v>0</v>
      </c>
      <c r="P1084" s="438"/>
      <c r="Q1084" s="440">
        <f>K1084+M1084+O1084</f>
        <v>0</v>
      </c>
      <c r="R1084" s="440"/>
      <c r="S1084" s="440"/>
      <c r="T1084" s="440"/>
      <c r="U1084" s="441" t="s">
        <v>0</v>
      </c>
      <c r="V1084" s="617" t="str">
        <f>+IF(I1084&lt;0,"ng","")</f>
        <v/>
      </c>
      <c r="W1084" s="617"/>
    </row>
    <row r="1085" spans="1:23" ht="24" hidden="1" customHeight="1">
      <c r="A1085" s="372" t="s">
        <v>4488</v>
      </c>
      <c r="B1085" s="442" t="s">
        <v>4549</v>
      </c>
      <c r="C1085" s="442" t="s">
        <v>1044</v>
      </c>
      <c r="D1085" s="442" t="s">
        <v>0</v>
      </c>
      <c r="E1085" s="443" t="s">
        <v>0</v>
      </c>
      <c r="F1085" s="444">
        <v>0</v>
      </c>
      <c r="G1085" s="444">
        <f>[5]내역서!F1085</f>
        <v>0</v>
      </c>
      <c r="H1085" s="444">
        <v>0</v>
      </c>
      <c r="I1085" s="444">
        <f>내역서!F1089</f>
        <v>0</v>
      </c>
      <c r="J1085" s="445"/>
      <c r="K1085" s="446">
        <f>K1087+K1089</f>
        <v>0</v>
      </c>
      <c r="L1085" s="445"/>
      <c r="M1085" s="446">
        <f>M1087+M1089</f>
        <v>0</v>
      </c>
      <c r="N1085" s="445"/>
      <c r="O1085" s="446">
        <f>O1087+O1089</f>
        <v>0</v>
      </c>
      <c r="P1085" s="444"/>
      <c r="Q1085" s="446">
        <f t="shared" si="1726"/>
        <v>0</v>
      </c>
      <c r="R1085" s="446">
        <f t="shared" ref="R1085" si="1863">I1085-I1084</f>
        <v>0</v>
      </c>
      <c r="S1085" s="446">
        <f t="shared" ref="S1085:T1085" si="1864">P1085-P1084</f>
        <v>0</v>
      </c>
      <c r="T1085" s="446">
        <f t="shared" si="1864"/>
        <v>0</v>
      </c>
      <c r="U1085" s="447"/>
      <c r="V1085" s="619" t="str">
        <f t="shared" ref="V1085" si="1865">+IF(I1085&lt;0,"ng","")</f>
        <v/>
      </c>
      <c r="W1085" s="619"/>
    </row>
    <row r="1086" spans="1:23" s="401" customFormat="1" ht="24" hidden="1" customHeight="1">
      <c r="A1086" s="366" t="s">
        <v>4486</v>
      </c>
      <c r="B1086" s="408" t="s">
        <v>0</v>
      </c>
      <c r="C1086" s="408" t="s">
        <v>2669</v>
      </c>
      <c r="D1086" s="408" t="s">
        <v>2649</v>
      </c>
      <c r="E1086" s="409" t="s">
        <v>615</v>
      </c>
      <c r="F1086" s="410">
        <v>32.61</v>
      </c>
      <c r="G1086" s="410">
        <f>[5]내역서!F1086</f>
        <v>32.61</v>
      </c>
      <c r="H1086" s="410">
        <v>0</v>
      </c>
      <c r="I1086" s="410">
        <f>내역서!F1090</f>
        <v>0</v>
      </c>
      <c r="J1086" s="411">
        <v>6857.4</v>
      </c>
      <c r="K1086" s="412">
        <f>INT($I1086*J1086)</f>
        <v>0</v>
      </c>
      <c r="L1086" s="411">
        <v>10120.6</v>
      </c>
      <c r="M1086" s="412">
        <f>INT($I1086*L1086)</f>
        <v>0</v>
      </c>
      <c r="N1086" s="411">
        <v>8973</v>
      </c>
      <c r="O1086" s="412">
        <f>INT($I1086*N1086)</f>
        <v>0</v>
      </c>
      <c r="P1086" s="411">
        <f>+J1086+L1086+N1086</f>
        <v>25951</v>
      </c>
      <c r="Q1086" s="412">
        <f>K1086+M1086+O1086</f>
        <v>0</v>
      </c>
      <c r="R1086" s="412"/>
      <c r="S1086" s="412"/>
      <c r="T1086" s="412"/>
      <c r="U1086" s="409" t="s">
        <v>0</v>
      </c>
      <c r="V1086" s="617" t="str">
        <f>+IF(I1086&lt;0,"ng","")</f>
        <v/>
      </c>
      <c r="W1086" s="617"/>
    </row>
    <row r="1087" spans="1:23" ht="24" hidden="1" customHeight="1">
      <c r="A1087" s="372" t="s">
        <v>4340</v>
      </c>
      <c r="B1087" s="413" t="s">
        <v>0</v>
      </c>
      <c r="C1087" s="413" t="s">
        <v>1045</v>
      </c>
      <c r="D1087" s="413" t="s">
        <v>1046</v>
      </c>
      <c r="E1087" s="414" t="s">
        <v>651</v>
      </c>
      <c r="F1087" s="415">
        <v>32.61</v>
      </c>
      <c r="G1087" s="415">
        <f>[5]내역서!F1087</f>
        <v>32.61</v>
      </c>
      <c r="H1087" s="415">
        <v>0</v>
      </c>
      <c r="I1087" s="415">
        <f>내역서!F1091</f>
        <v>0</v>
      </c>
      <c r="J1087" s="416">
        <v>6857.4</v>
      </c>
      <c r="K1087" s="417">
        <f>INT($I1087*J1087)</f>
        <v>0</v>
      </c>
      <c r="L1087" s="416">
        <v>10120.6</v>
      </c>
      <c r="M1087" s="417">
        <f>INT($I1087*L1087)</f>
        <v>0</v>
      </c>
      <c r="N1087" s="416">
        <v>8973</v>
      </c>
      <c r="O1087" s="417">
        <f>INT($I1087*N1087)</f>
        <v>0</v>
      </c>
      <c r="P1087" s="416">
        <f t="shared" ref="P1087:P1089" si="1866">+J1087+L1087+N1087</f>
        <v>25951</v>
      </c>
      <c r="Q1087" s="417">
        <f t="shared" si="1726"/>
        <v>0</v>
      </c>
      <c r="R1087" s="417">
        <f t="shared" ref="R1087" si="1867">I1087-I1086</f>
        <v>0</v>
      </c>
      <c r="S1087" s="417">
        <f t="shared" ref="S1087:T1087" si="1868">P1087-P1086</f>
        <v>0</v>
      </c>
      <c r="T1087" s="417">
        <f t="shared" si="1868"/>
        <v>0</v>
      </c>
      <c r="U1087" s="414"/>
      <c r="V1087" s="619" t="str">
        <f t="shared" ref="V1087" si="1869">+IF(I1087&lt;0,"ng","")</f>
        <v/>
      </c>
      <c r="W1087" s="619"/>
    </row>
    <row r="1088" spans="1:23" s="401" customFormat="1" ht="24" hidden="1" customHeight="1">
      <c r="A1088" s="366" t="s">
        <v>4486</v>
      </c>
      <c r="B1088" s="408" t="s">
        <v>0</v>
      </c>
      <c r="C1088" s="408" t="s">
        <v>2670</v>
      </c>
      <c r="D1088" s="408" t="s">
        <v>2671</v>
      </c>
      <c r="E1088" s="409" t="s">
        <v>615</v>
      </c>
      <c r="F1088" s="410">
        <v>32.61</v>
      </c>
      <c r="G1088" s="410">
        <f>[5]내역서!F1088</f>
        <v>32.61</v>
      </c>
      <c r="H1088" s="410">
        <v>0</v>
      </c>
      <c r="I1088" s="410">
        <f>내역서!F1092</f>
        <v>0</v>
      </c>
      <c r="J1088" s="411">
        <v>0</v>
      </c>
      <c r="K1088" s="412">
        <f>INT($I1088*J1088)</f>
        <v>0</v>
      </c>
      <c r="L1088" s="411">
        <v>0</v>
      </c>
      <c r="M1088" s="412">
        <f>INT($I1088*L1088)</f>
        <v>0</v>
      </c>
      <c r="N1088" s="411">
        <v>3644.4</v>
      </c>
      <c r="O1088" s="412">
        <f>INT($I1088*N1088)</f>
        <v>0</v>
      </c>
      <c r="P1088" s="411">
        <f>+J1088+L1088+N1088</f>
        <v>3644.4</v>
      </c>
      <c r="Q1088" s="412">
        <f>K1088+M1088+O1088</f>
        <v>0</v>
      </c>
      <c r="R1088" s="412"/>
      <c r="S1088" s="412"/>
      <c r="T1088" s="412"/>
      <c r="U1088" s="409" t="s">
        <v>0</v>
      </c>
      <c r="V1088" s="617" t="str">
        <f>+IF(I1088&lt;0,"ng","")</f>
        <v/>
      </c>
      <c r="W1088" s="617"/>
    </row>
    <row r="1089" spans="1:23" ht="24" hidden="1" customHeight="1">
      <c r="A1089" s="372" t="s">
        <v>4488</v>
      </c>
      <c r="B1089" s="413" t="s">
        <v>0</v>
      </c>
      <c r="C1089" s="413" t="s">
        <v>1047</v>
      </c>
      <c r="D1089" s="413" t="s">
        <v>1048</v>
      </c>
      <c r="E1089" s="414" t="s">
        <v>651</v>
      </c>
      <c r="F1089" s="415">
        <v>32.61</v>
      </c>
      <c r="G1089" s="415">
        <f>[5]내역서!F1089</f>
        <v>32.61</v>
      </c>
      <c r="H1089" s="415">
        <v>0</v>
      </c>
      <c r="I1089" s="415">
        <f>내역서!F1093</f>
        <v>0</v>
      </c>
      <c r="J1089" s="416">
        <v>0</v>
      </c>
      <c r="K1089" s="417">
        <f>INT($I1089*J1089)</f>
        <v>0</v>
      </c>
      <c r="L1089" s="416">
        <v>0</v>
      </c>
      <c r="M1089" s="417">
        <f>INT($I1089*L1089)</f>
        <v>0</v>
      </c>
      <c r="N1089" s="416">
        <v>3644.4</v>
      </c>
      <c r="O1089" s="417">
        <f>INT($I1089*N1089)</f>
        <v>0</v>
      </c>
      <c r="P1089" s="416">
        <f t="shared" si="1866"/>
        <v>3644.4</v>
      </c>
      <c r="Q1089" s="417">
        <f t="shared" si="1726"/>
        <v>0</v>
      </c>
      <c r="R1089" s="417">
        <f t="shared" ref="R1089" si="1870">I1089-I1088</f>
        <v>0</v>
      </c>
      <c r="S1089" s="417">
        <f t="shared" ref="S1089:T1089" si="1871">P1089-P1088</f>
        <v>0</v>
      </c>
      <c r="T1089" s="417">
        <f t="shared" si="1871"/>
        <v>0</v>
      </c>
      <c r="U1089" s="414"/>
      <c r="V1089" s="619" t="str">
        <f t="shared" ref="V1089" si="1872">+IF(I1089&lt;0,"ng","")</f>
        <v/>
      </c>
      <c r="W1089" s="619"/>
    </row>
    <row r="1090" spans="1:23" s="401" customFormat="1" ht="24" hidden="1" customHeight="1">
      <c r="A1090" s="366" t="s">
        <v>4496</v>
      </c>
      <c r="B1090" s="436" t="s">
        <v>2672</v>
      </c>
      <c r="C1090" s="436" t="s">
        <v>2673</v>
      </c>
      <c r="D1090" s="436" t="s">
        <v>0</v>
      </c>
      <c r="E1090" s="437" t="s">
        <v>0</v>
      </c>
      <c r="F1090" s="438">
        <v>0</v>
      </c>
      <c r="G1090" s="438">
        <f>[5]내역서!F1090</f>
        <v>0</v>
      </c>
      <c r="H1090" s="438">
        <v>0</v>
      </c>
      <c r="I1090" s="438">
        <f>내역서!F1094</f>
        <v>0</v>
      </c>
      <c r="J1090" s="439"/>
      <c r="K1090" s="440">
        <f>K1092+K1094+K1096</f>
        <v>0</v>
      </c>
      <c r="L1090" s="439"/>
      <c r="M1090" s="440">
        <f>M1092+M1094+M1096</f>
        <v>0</v>
      </c>
      <c r="N1090" s="439"/>
      <c r="O1090" s="440">
        <f>O1092+O1094+O1096</f>
        <v>0</v>
      </c>
      <c r="P1090" s="438"/>
      <c r="Q1090" s="440">
        <f>K1090+M1090+O1090</f>
        <v>0</v>
      </c>
      <c r="R1090" s="440"/>
      <c r="S1090" s="440"/>
      <c r="T1090" s="440"/>
      <c r="U1090" s="441" t="s">
        <v>0</v>
      </c>
      <c r="V1090" s="617" t="str">
        <f>+IF(I1090&lt;0,"ng","")</f>
        <v/>
      </c>
      <c r="W1090" s="617"/>
    </row>
    <row r="1091" spans="1:23" ht="24" hidden="1" customHeight="1">
      <c r="A1091" s="372" t="s">
        <v>4550</v>
      </c>
      <c r="B1091" s="442" t="s">
        <v>4551</v>
      </c>
      <c r="C1091" s="442" t="s">
        <v>1049</v>
      </c>
      <c r="D1091" s="442" t="s">
        <v>0</v>
      </c>
      <c r="E1091" s="443" t="s">
        <v>0</v>
      </c>
      <c r="F1091" s="444">
        <v>0</v>
      </c>
      <c r="G1091" s="444">
        <f>[5]내역서!F1091</f>
        <v>0</v>
      </c>
      <c r="H1091" s="444">
        <v>0</v>
      </c>
      <c r="I1091" s="444">
        <f>내역서!F1095</f>
        <v>0</v>
      </c>
      <c r="J1091" s="445"/>
      <c r="K1091" s="446">
        <f>K1093+K1095+K1097</f>
        <v>0</v>
      </c>
      <c r="L1091" s="445"/>
      <c r="M1091" s="446">
        <f>M1093+M1095+M1097</f>
        <v>0</v>
      </c>
      <c r="N1091" s="445"/>
      <c r="O1091" s="446">
        <f>O1093+O1095+O1097</f>
        <v>0</v>
      </c>
      <c r="P1091" s="444"/>
      <c r="Q1091" s="446">
        <f t="shared" si="1726"/>
        <v>0</v>
      </c>
      <c r="R1091" s="446">
        <f t="shared" ref="R1091" si="1873">I1091-I1090</f>
        <v>0</v>
      </c>
      <c r="S1091" s="446">
        <f t="shared" ref="S1091:T1091" si="1874">P1091-P1090</f>
        <v>0</v>
      </c>
      <c r="T1091" s="446">
        <f t="shared" si="1874"/>
        <v>0</v>
      </c>
      <c r="U1091" s="447"/>
      <c r="V1091" s="619" t="str">
        <f t="shared" ref="V1091" si="1875">+IF(I1091&lt;0,"ng","")</f>
        <v/>
      </c>
      <c r="W1091" s="619"/>
    </row>
    <row r="1092" spans="1:23" s="401" customFormat="1" ht="24" hidden="1" customHeight="1">
      <c r="A1092" s="366" t="s">
        <v>4486</v>
      </c>
      <c r="B1092" s="408" t="s">
        <v>0</v>
      </c>
      <c r="C1092" s="408" t="s">
        <v>2675</v>
      </c>
      <c r="D1092" s="408" t="s">
        <v>0</v>
      </c>
      <c r="E1092" s="409" t="s">
        <v>6</v>
      </c>
      <c r="F1092" s="410">
        <v>1035</v>
      </c>
      <c r="G1092" s="410">
        <f>[5]내역서!F1092</f>
        <v>785</v>
      </c>
      <c r="H1092" s="410">
        <v>0</v>
      </c>
      <c r="I1092" s="410">
        <f>내역서!F1096</f>
        <v>0</v>
      </c>
      <c r="J1092" s="411">
        <v>601.6</v>
      </c>
      <c r="K1092" s="412">
        <f>INT($I1092*J1092)</f>
        <v>0</v>
      </c>
      <c r="L1092" s="411">
        <v>911.2</v>
      </c>
      <c r="M1092" s="412">
        <f>INT($I1092*L1092)</f>
        <v>0</v>
      </c>
      <c r="N1092" s="411">
        <v>45.4</v>
      </c>
      <c r="O1092" s="412">
        <f>INT($I1092*N1092)</f>
        <v>0</v>
      </c>
      <c r="P1092" s="411">
        <f>+J1092+L1092+N1092</f>
        <v>1558.2000000000003</v>
      </c>
      <c r="Q1092" s="412">
        <f>K1092+M1092+O1092</f>
        <v>0</v>
      </c>
      <c r="R1092" s="412"/>
      <c r="S1092" s="412"/>
      <c r="T1092" s="412"/>
      <c r="U1092" s="409" t="s">
        <v>0</v>
      </c>
      <c r="V1092" s="617" t="str">
        <f>+IF(I1092&lt;0,"ng","")</f>
        <v/>
      </c>
      <c r="W1092" s="617"/>
    </row>
    <row r="1093" spans="1:23" ht="24" hidden="1" customHeight="1">
      <c r="A1093" s="372" t="s">
        <v>4550</v>
      </c>
      <c r="B1093" s="413" t="s">
        <v>0</v>
      </c>
      <c r="C1093" s="413" t="s">
        <v>1050</v>
      </c>
      <c r="D1093" s="413" t="s">
        <v>0</v>
      </c>
      <c r="E1093" s="414" t="s">
        <v>6</v>
      </c>
      <c r="F1093" s="415">
        <v>1035</v>
      </c>
      <c r="G1093" s="415">
        <f>[5]내역서!F1093</f>
        <v>785</v>
      </c>
      <c r="H1093" s="415">
        <v>0</v>
      </c>
      <c r="I1093" s="415">
        <f>내역서!F1097</f>
        <v>0</v>
      </c>
      <c r="J1093" s="416">
        <v>601.6</v>
      </c>
      <c r="K1093" s="417">
        <f t="shared" ref="K1093:K1097" si="1876">INT($I1093*J1093)</f>
        <v>0</v>
      </c>
      <c r="L1093" s="416">
        <v>911.2</v>
      </c>
      <c r="M1093" s="417">
        <f t="shared" ref="M1093:M1097" si="1877">INT($I1093*L1093)</f>
        <v>0</v>
      </c>
      <c r="N1093" s="416">
        <v>45.4</v>
      </c>
      <c r="O1093" s="417">
        <f t="shared" ref="O1093:O1097" si="1878">INT($I1093*N1093)</f>
        <v>0</v>
      </c>
      <c r="P1093" s="416">
        <f t="shared" ref="P1093:P1097" si="1879">+J1093+L1093+N1093</f>
        <v>1558.2000000000003</v>
      </c>
      <c r="Q1093" s="417">
        <f t="shared" ref="Q1093:Q1157" si="1880">K1093+M1093+O1093</f>
        <v>0</v>
      </c>
      <c r="R1093" s="417">
        <f t="shared" ref="R1093" si="1881">I1093-I1092</f>
        <v>0</v>
      </c>
      <c r="S1093" s="417">
        <f t="shared" ref="S1093:T1093" si="1882">P1093-P1092</f>
        <v>0</v>
      </c>
      <c r="T1093" s="417">
        <f t="shared" si="1882"/>
        <v>0</v>
      </c>
      <c r="U1093" s="414"/>
      <c r="V1093" s="619" t="str">
        <f t="shared" ref="V1093" si="1883">+IF(I1093&lt;0,"ng","")</f>
        <v/>
      </c>
      <c r="W1093" s="619"/>
    </row>
    <row r="1094" spans="1:23" s="401" customFormat="1" ht="24" hidden="1" customHeight="1">
      <c r="A1094" s="366" t="s">
        <v>4547</v>
      </c>
      <c r="B1094" s="408" t="s">
        <v>0</v>
      </c>
      <c r="C1094" s="408" t="s">
        <v>2676</v>
      </c>
      <c r="D1094" s="408" t="s">
        <v>2677</v>
      </c>
      <c r="E1094" s="409" t="s">
        <v>615</v>
      </c>
      <c r="F1094" s="410">
        <v>210.88</v>
      </c>
      <c r="G1094" s="410">
        <f>[5]내역서!F1094</f>
        <v>178.63</v>
      </c>
      <c r="H1094" s="410">
        <v>0</v>
      </c>
      <c r="I1094" s="410">
        <f>내역서!F1098</f>
        <v>0</v>
      </c>
      <c r="J1094" s="411">
        <v>1626.6</v>
      </c>
      <c r="K1094" s="412">
        <f>INT($I1094*J1094)</f>
        <v>0</v>
      </c>
      <c r="L1094" s="411">
        <v>3320</v>
      </c>
      <c r="M1094" s="412">
        <f>INT($I1094*L1094)</f>
        <v>0</v>
      </c>
      <c r="N1094" s="411">
        <v>1849.5</v>
      </c>
      <c r="O1094" s="412">
        <f>INT($I1094*N1094)</f>
        <v>0</v>
      </c>
      <c r="P1094" s="411">
        <f>+J1094+L1094+N1094</f>
        <v>6796.1</v>
      </c>
      <c r="Q1094" s="412">
        <f>K1094+M1094+O1094</f>
        <v>0</v>
      </c>
      <c r="R1094" s="412"/>
      <c r="S1094" s="412"/>
      <c r="T1094" s="412"/>
      <c r="U1094" s="409" t="s">
        <v>0</v>
      </c>
      <c r="V1094" s="617" t="str">
        <f>+IF(I1094&lt;0,"ng","")</f>
        <v/>
      </c>
      <c r="W1094" s="617"/>
    </row>
    <row r="1095" spans="1:23" ht="24" hidden="1" customHeight="1">
      <c r="A1095" s="372" t="s">
        <v>4488</v>
      </c>
      <c r="B1095" s="413" t="s">
        <v>0</v>
      </c>
      <c r="C1095" s="413" t="s">
        <v>1051</v>
      </c>
      <c r="D1095" s="413" t="s">
        <v>1052</v>
      </c>
      <c r="E1095" s="414" t="s">
        <v>651</v>
      </c>
      <c r="F1095" s="415">
        <v>210.88</v>
      </c>
      <c r="G1095" s="415">
        <f>[5]내역서!F1095</f>
        <v>178.63</v>
      </c>
      <c r="H1095" s="415">
        <v>0</v>
      </c>
      <c r="I1095" s="415">
        <f>내역서!F1099</f>
        <v>0</v>
      </c>
      <c r="J1095" s="416">
        <v>1626.6</v>
      </c>
      <c r="K1095" s="417">
        <f t="shared" si="1876"/>
        <v>0</v>
      </c>
      <c r="L1095" s="416">
        <v>3320</v>
      </c>
      <c r="M1095" s="417">
        <f t="shared" si="1877"/>
        <v>0</v>
      </c>
      <c r="N1095" s="416">
        <v>1849.5</v>
      </c>
      <c r="O1095" s="417">
        <f t="shared" si="1878"/>
        <v>0</v>
      </c>
      <c r="P1095" s="416">
        <f t="shared" si="1879"/>
        <v>6796.1</v>
      </c>
      <c r="Q1095" s="417">
        <f t="shared" si="1880"/>
        <v>0</v>
      </c>
      <c r="R1095" s="417">
        <f t="shared" ref="R1095" si="1884">I1095-I1094</f>
        <v>0</v>
      </c>
      <c r="S1095" s="417">
        <f t="shared" ref="S1095:T1095" si="1885">P1095-P1094</f>
        <v>0</v>
      </c>
      <c r="T1095" s="417">
        <f t="shared" si="1885"/>
        <v>0</v>
      </c>
      <c r="U1095" s="414"/>
      <c r="V1095" s="619" t="str">
        <f t="shared" ref="V1095" si="1886">+IF(I1095&lt;0,"ng","")</f>
        <v/>
      </c>
      <c r="W1095" s="619"/>
    </row>
    <row r="1096" spans="1:23" s="401" customFormat="1" ht="24" hidden="1" customHeight="1">
      <c r="A1096" s="366" t="s">
        <v>4496</v>
      </c>
      <c r="B1096" s="408" t="s">
        <v>0</v>
      </c>
      <c r="C1096" s="408" t="s">
        <v>2670</v>
      </c>
      <c r="D1096" s="408" t="s">
        <v>2671</v>
      </c>
      <c r="E1096" s="409" t="s">
        <v>615</v>
      </c>
      <c r="F1096" s="410">
        <v>210.88</v>
      </c>
      <c r="G1096" s="410">
        <f>[5]내역서!F1096</f>
        <v>210.88</v>
      </c>
      <c r="H1096" s="410">
        <v>0</v>
      </c>
      <c r="I1096" s="410">
        <f>내역서!F1100</f>
        <v>0</v>
      </c>
      <c r="J1096" s="411">
        <v>0</v>
      </c>
      <c r="K1096" s="412">
        <f>INT($I1096*J1096)</f>
        <v>0</v>
      </c>
      <c r="L1096" s="411">
        <v>0</v>
      </c>
      <c r="M1096" s="412">
        <f>INT($I1096*L1096)</f>
        <v>0</v>
      </c>
      <c r="N1096" s="411">
        <v>3644.4</v>
      </c>
      <c r="O1096" s="412">
        <f>INT($I1096*N1096)</f>
        <v>0</v>
      </c>
      <c r="P1096" s="411">
        <f>+J1096+L1096+N1096</f>
        <v>3644.4</v>
      </c>
      <c r="Q1096" s="412">
        <f>K1096+M1096+O1096</f>
        <v>0</v>
      </c>
      <c r="R1096" s="412"/>
      <c r="S1096" s="412"/>
      <c r="T1096" s="412"/>
      <c r="U1096" s="409" t="s">
        <v>0</v>
      </c>
      <c r="V1096" s="617" t="str">
        <f>+IF(I1096&lt;0,"ng","")</f>
        <v/>
      </c>
      <c r="W1096" s="617"/>
    </row>
    <row r="1097" spans="1:23" ht="24" hidden="1" customHeight="1">
      <c r="A1097" s="372" t="s">
        <v>4298</v>
      </c>
      <c r="B1097" s="413" t="s">
        <v>0</v>
      </c>
      <c r="C1097" s="413" t="s">
        <v>1047</v>
      </c>
      <c r="D1097" s="413" t="s">
        <v>1048</v>
      </c>
      <c r="E1097" s="414" t="s">
        <v>651</v>
      </c>
      <c r="F1097" s="415">
        <v>210.88</v>
      </c>
      <c r="G1097" s="415">
        <f>[5]내역서!F1097</f>
        <v>210.88</v>
      </c>
      <c r="H1097" s="415">
        <v>0</v>
      </c>
      <c r="I1097" s="415">
        <f>내역서!F1101</f>
        <v>0</v>
      </c>
      <c r="J1097" s="416">
        <v>0</v>
      </c>
      <c r="K1097" s="417">
        <f t="shared" si="1876"/>
        <v>0</v>
      </c>
      <c r="L1097" s="416">
        <v>0</v>
      </c>
      <c r="M1097" s="417">
        <f t="shared" si="1877"/>
        <v>0</v>
      </c>
      <c r="N1097" s="416">
        <v>3644.4</v>
      </c>
      <c r="O1097" s="417">
        <f t="shared" si="1878"/>
        <v>0</v>
      </c>
      <c r="P1097" s="416">
        <f t="shared" si="1879"/>
        <v>3644.4</v>
      </c>
      <c r="Q1097" s="417">
        <f t="shared" si="1880"/>
        <v>0</v>
      </c>
      <c r="R1097" s="417">
        <f t="shared" ref="R1097" si="1887">I1097-I1096</f>
        <v>0</v>
      </c>
      <c r="S1097" s="417">
        <f t="shared" ref="S1097:T1097" si="1888">P1097-P1096</f>
        <v>0</v>
      </c>
      <c r="T1097" s="417">
        <f t="shared" si="1888"/>
        <v>0</v>
      </c>
      <c r="U1097" s="414"/>
      <c r="V1097" s="619" t="str">
        <f t="shared" ref="V1097" si="1889">+IF(I1097&lt;0,"ng","")</f>
        <v/>
      </c>
      <c r="W1097" s="619"/>
    </row>
    <row r="1098" spans="1:23" s="401" customFormat="1" ht="24" hidden="1" customHeight="1">
      <c r="A1098" s="366" t="s">
        <v>4486</v>
      </c>
      <c r="B1098" s="436" t="s">
        <v>2678</v>
      </c>
      <c r="C1098" s="436" t="s">
        <v>2679</v>
      </c>
      <c r="D1098" s="436" t="s">
        <v>0</v>
      </c>
      <c r="E1098" s="437" t="s">
        <v>0</v>
      </c>
      <c r="F1098" s="438">
        <v>0</v>
      </c>
      <c r="G1098" s="438">
        <f>[5]내역서!F1098</f>
        <v>0</v>
      </c>
      <c r="H1098" s="438">
        <v>0</v>
      </c>
      <c r="I1098" s="438">
        <f>내역서!F1102</f>
        <v>0</v>
      </c>
      <c r="J1098" s="439"/>
      <c r="K1098" s="440">
        <f>K1100+K1102</f>
        <v>0</v>
      </c>
      <c r="L1098" s="439"/>
      <c r="M1098" s="440">
        <f>M1100+M1102</f>
        <v>0</v>
      </c>
      <c r="N1098" s="439"/>
      <c r="O1098" s="440">
        <f>O1100+O1102</f>
        <v>0</v>
      </c>
      <c r="P1098" s="438"/>
      <c r="Q1098" s="440">
        <f>K1098+M1098+O1098</f>
        <v>0</v>
      </c>
      <c r="R1098" s="440"/>
      <c r="S1098" s="440"/>
      <c r="T1098" s="440"/>
      <c r="U1098" s="441" t="s">
        <v>0</v>
      </c>
      <c r="V1098" s="617" t="str">
        <f>+IF(I1098&lt;0,"ng","")</f>
        <v/>
      </c>
      <c r="W1098" s="617"/>
    </row>
    <row r="1099" spans="1:23" ht="24" hidden="1" customHeight="1">
      <c r="A1099" s="372" t="s">
        <v>4488</v>
      </c>
      <c r="B1099" s="442" t="s">
        <v>4552</v>
      </c>
      <c r="C1099" s="442" t="s">
        <v>1053</v>
      </c>
      <c r="D1099" s="442" t="s">
        <v>0</v>
      </c>
      <c r="E1099" s="443" t="s">
        <v>0</v>
      </c>
      <c r="F1099" s="444">
        <v>0</v>
      </c>
      <c r="G1099" s="444">
        <f>[5]내역서!F1099</f>
        <v>0</v>
      </c>
      <c r="H1099" s="444">
        <v>0</v>
      </c>
      <c r="I1099" s="444">
        <f>내역서!F1103</f>
        <v>0</v>
      </c>
      <c r="J1099" s="445"/>
      <c r="K1099" s="446">
        <f>K1101+K1103</f>
        <v>0</v>
      </c>
      <c r="L1099" s="445"/>
      <c r="M1099" s="446">
        <f>M1101+M1103</f>
        <v>0</v>
      </c>
      <c r="N1099" s="445"/>
      <c r="O1099" s="446">
        <f>O1101+O1103</f>
        <v>0</v>
      </c>
      <c r="P1099" s="444"/>
      <c r="Q1099" s="446">
        <f t="shared" si="1880"/>
        <v>0</v>
      </c>
      <c r="R1099" s="446">
        <f t="shared" ref="R1099" si="1890">I1099-I1098</f>
        <v>0</v>
      </c>
      <c r="S1099" s="446">
        <f t="shared" ref="S1099:T1099" si="1891">P1099-P1098</f>
        <v>0</v>
      </c>
      <c r="T1099" s="446">
        <f t="shared" si="1891"/>
        <v>0</v>
      </c>
      <c r="U1099" s="447"/>
      <c r="V1099" s="619" t="str">
        <f t="shared" ref="V1099" si="1892">+IF(I1099&lt;0,"ng","")</f>
        <v/>
      </c>
      <c r="W1099" s="619"/>
    </row>
    <row r="1100" spans="1:23" s="401" customFormat="1" ht="24" hidden="1" customHeight="1">
      <c r="A1100" s="366" t="s">
        <v>4547</v>
      </c>
      <c r="B1100" s="408" t="s">
        <v>0</v>
      </c>
      <c r="C1100" s="408" t="s">
        <v>2669</v>
      </c>
      <c r="D1100" s="408" t="s">
        <v>2649</v>
      </c>
      <c r="E1100" s="409" t="s">
        <v>615</v>
      </c>
      <c r="F1100" s="410">
        <v>36.71</v>
      </c>
      <c r="G1100" s="410">
        <f>[5]내역서!F1100</f>
        <v>36.71</v>
      </c>
      <c r="H1100" s="410">
        <v>0</v>
      </c>
      <c r="I1100" s="410">
        <f>내역서!F1104</f>
        <v>0</v>
      </c>
      <c r="J1100" s="411">
        <v>6857.4</v>
      </c>
      <c r="K1100" s="412">
        <f>INT($I1100*J1100)</f>
        <v>0</v>
      </c>
      <c r="L1100" s="411">
        <v>10120.6</v>
      </c>
      <c r="M1100" s="412">
        <f>INT($I1100*L1100)</f>
        <v>0</v>
      </c>
      <c r="N1100" s="411">
        <v>8973</v>
      </c>
      <c r="O1100" s="412">
        <f>INT($I1100*N1100)</f>
        <v>0</v>
      </c>
      <c r="P1100" s="411">
        <f>+J1100+L1100+N1100</f>
        <v>25951</v>
      </c>
      <c r="Q1100" s="412">
        <f>K1100+M1100+O1100</f>
        <v>0</v>
      </c>
      <c r="R1100" s="412"/>
      <c r="S1100" s="412"/>
      <c r="T1100" s="412"/>
      <c r="U1100" s="409" t="s">
        <v>0</v>
      </c>
      <c r="V1100" s="617" t="str">
        <f>+IF(I1100&lt;0,"ng","")</f>
        <v/>
      </c>
      <c r="W1100" s="617"/>
    </row>
    <row r="1101" spans="1:23" ht="24" hidden="1" customHeight="1">
      <c r="A1101" s="372" t="s">
        <v>4553</v>
      </c>
      <c r="B1101" s="413" t="s">
        <v>0</v>
      </c>
      <c r="C1101" s="413" t="s">
        <v>1045</v>
      </c>
      <c r="D1101" s="413" t="s">
        <v>1046</v>
      </c>
      <c r="E1101" s="414" t="s">
        <v>651</v>
      </c>
      <c r="F1101" s="415">
        <v>36.71</v>
      </c>
      <c r="G1101" s="415">
        <f>[5]내역서!F1101</f>
        <v>36.71</v>
      </c>
      <c r="H1101" s="415">
        <v>0</v>
      </c>
      <c r="I1101" s="415">
        <f>내역서!F1105</f>
        <v>0</v>
      </c>
      <c r="J1101" s="416">
        <v>6857.4</v>
      </c>
      <c r="K1101" s="417">
        <f>INT($I1101*J1101)</f>
        <v>0</v>
      </c>
      <c r="L1101" s="416">
        <v>10120.6</v>
      </c>
      <c r="M1101" s="417">
        <f>INT($I1101*L1101)</f>
        <v>0</v>
      </c>
      <c r="N1101" s="416">
        <v>8973</v>
      </c>
      <c r="O1101" s="417">
        <f>INT($I1101*N1101)</f>
        <v>0</v>
      </c>
      <c r="P1101" s="416">
        <f t="shared" ref="P1101:P1103" si="1893">+J1101+L1101+N1101</f>
        <v>25951</v>
      </c>
      <c r="Q1101" s="417">
        <f t="shared" si="1880"/>
        <v>0</v>
      </c>
      <c r="R1101" s="417">
        <f t="shared" ref="R1101" si="1894">I1101-I1100</f>
        <v>0</v>
      </c>
      <c r="S1101" s="417">
        <f t="shared" ref="S1101:T1101" si="1895">P1101-P1100</f>
        <v>0</v>
      </c>
      <c r="T1101" s="417">
        <f t="shared" si="1895"/>
        <v>0</v>
      </c>
      <c r="U1101" s="414"/>
      <c r="V1101" s="619" t="str">
        <f t="shared" ref="V1101" si="1896">+IF(I1101&lt;0,"ng","")</f>
        <v/>
      </c>
      <c r="W1101" s="619"/>
    </row>
    <row r="1102" spans="1:23" s="401" customFormat="1" ht="24" hidden="1" customHeight="1">
      <c r="A1102" s="366" t="s">
        <v>4486</v>
      </c>
      <c r="B1102" s="408" t="s">
        <v>0</v>
      </c>
      <c r="C1102" s="408" t="s">
        <v>2670</v>
      </c>
      <c r="D1102" s="408" t="s">
        <v>2671</v>
      </c>
      <c r="E1102" s="409" t="s">
        <v>615</v>
      </c>
      <c r="F1102" s="410">
        <v>36.71</v>
      </c>
      <c r="G1102" s="410">
        <f>[5]내역서!F1102</f>
        <v>36.71</v>
      </c>
      <c r="H1102" s="410">
        <v>0</v>
      </c>
      <c r="I1102" s="410">
        <f>내역서!F1106</f>
        <v>0</v>
      </c>
      <c r="J1102" s="411">
        <v>0</v>
      </c>
      <c r="K1102" s="412">
        <f>INT($I1102*J1102)</f>
        <v>0</v>
      </c>
      <c r="L1102" s="411">
        <v>0</v>
      </c>
      <c r="M1102" s="412">
        <f>INT($I1102*L1102)</f>
        <v>0</v>
      </c>
      <c r="N1102" s="411">
        <v>3644.4</v>
      </c>
      <c r="O1102" s="412">
        <f>INT($I1102*N1102)</f>
        <v>0</v>
      </c>
      <c r="P1102" s="411">
        <f>+J1102+L1102+N1102</f>
        <v>3644.4</v>
      </c>
      <c r="Q1102" s="412">
        <f>K1102+M1102+O1102</f>
        <v>0</v>
      </c>
      <c r="R1102" s="412"/>
      <c r="S1102" s="412"/>
      <c r="T1102" s="412"/>
      <c r="U1102" s="409" t="s">
        <v>0</v>
      </c>
      <c r="V1102" s="617" t="str">
        <f>+IF(I1102&lt;0,"ng","")</f>
        <v/>
      </c>
      <c r="W1102" s="617"/>
    </row>
    <row r="1103" spans="1:23" ht="24" hidden="1" customHeight="1">
      <c r="A1103" s="372" t="s">
        <v>4488</v>
      </c>
      <c r="B1103" s="413" t="s">
        <v>0</v>
      </c>
      <c r="C1103" s="413" t="s">
        <v>1047</v>
      </c>
      <c r="D1103" s="413" t="s">
        <v>1048</v>
      </c>
      <c r="E1103" s="414" t="s">
        <v>651</v>
      </c>
      <c r="F1103" s="415">
        <v>36.71</v>
      </c>
      <c r="G1103" s="415">
        <f>[5]내역서!F1103</f>
        <v>36.71</v>
      </c>
      <c r="H1103" s="415">
        <v>0</v>
      </c>
      <c r="I1103" s="415">
        <f>내역서!F1107</f>
        <v>0</v>
      </c>
      <c r="J1103" s="416">
        <v>0</v>
      </c>
      <c r="K1103" s="417">
        <f>INT($I1103*J1103)</f>
        <v>0</v>
      </c>
      <c r="L1103" s="416">
        <v>0</v>
      </c>
      <c r="M1103" s="417">
        <f>INT($I1103*L1103)</f>
        <v>0</v>
      </c>
      <c r="N1103" s="416">
        <v>3644.4</v>
      </c>
      <c r="O1103" s="417">
        <f>INT($I1103*N1103)</f>
        <v>0</v>
      </c>
      <c r="P1103" s="416">
        <f t="shared" si="1893"/>
        <v>3644.4</v>
      </c>
      <c r="Q1103" s="417">
        <f t="shared" si="1880"/>
        <v>0</v>
      </c>
      <c r="R1103" s="417">
        <f t="shared" ref="R1103" si="1897">I1103-I1102</f>
        <v>0</v>
      </c>
      <c r="S1103" s="417">
        <f t="shared" ref="S1103:T1103" si="1898">P1103-P1102</f>
        <v>0</v>
      </c>
      <c r="T1103" s="417">
        <f t="shared" si="1898"/>
        <v>0</v>
      </c>
      <c r="U1103" s="414"/>
      <c r="V1103" s="619" t="str">
        <f t="shared" ref="V1103" si="1899">+IF(I1103&lt;0,"ng","")</f>
        <v/>
      </c>
      <c r="W1103" s="619"/>
    </row>
    <row r="1104" spans="1:23" s="401" customFormat="1" ht="24" hidden="1" customHeight="1">
      <c r="A1104" s="366" t="s">
        <v>4554</v>
      </c>
      <c r="B1104" s="436" t="s">
        <v>2680</v>
      </c>
      <c r="C1104" s="436" t="s">
        <v>2681</v>
      </c>
      <c r="D1104" s="436" t="s">
        <v>0</v>
      </c>
      <c r="E1104" s="437" t="s">
        <v>0</v>
      </c>
      <c r="F1104" s="438">
        <v>0</v>
      </c>
      <c r="G1104" s="438">
        <f>[5]내역서!F1104</f>
        <v>0</v>
      </c>
      <c r="H1104" s="438">
        <v>0</v>
      </c>
      <c r="I1104" s="438">
        <f>내역서!F1108</f>
        <v>0</v>
      </c>
      <c r="J1104" s="439"/>
      <c r="K1104" s="440">
        <f>K1106+K1108</f>
        <v>0</v>
      </c>
      <c r="L1104" s="439"/>
      <c r="M1104" s="440">
        <f>M1106+M1108</f>
        <v>0</v>
      </c>
      <c r="N1104" s="439"/>
      <c r="O1104" s="440">
        <f>O1106+O1108</f>
        <v>0</v>
      </c>
      <c r="P1104" s="438"/>
      <c r="Q1104" s="440">
        <f>K1104+M1104+O1104</f>
        <v>0</v>
      </c>
      <c r="R1104" s="440"/>
      <c r="S1104" s="440"/>
      <c r="T1104" s="440"/>
      <c r="U1104" s="441" t="s">
        <v>0</v>
      </c>
      <c r="V1104" s="617" t="str">
        <f>+IF(I1104&lt;0,"ng","")</f>
        <v/>
      </c>
      <c r="W1104" s="617"/>
    </row>
    <row r="1105" spans="1:23" ht="24" hidden="1" customHeight="1">
      <c r="A1105" s="372" t="s">
        <v>4490</v>
      </c>
      <c r="B1105" s="442" t="s">
        <v>4555</v>
      </c>
      <c r="C1105" s="442" t="s">
        <v>1054</v>
      </c>
      <c r="D1105" s="442" t="s">
        <v>0</v>
      </c>
      <c r="E1105" s="443" t="s">
        <v>0</v>
      </c>
      <c r="F1105" s="444">
        <v>0</v>
      </c>
      <c r="G1105" s="444">
        <f>[5]내역서!F1105</f>
        <v>0</v>
      </c>
      <c r="H1105" s="444">
        <v>0</v>
      </c>
      <c r="I1105" s="444">
        <f>내역서!F1109</f>
        <v>0</v>
      </c>
      <c r="J1105" s="445"/>
      <c r="K1105" s="446">
        <f>K1107+K1109</f>
        <v>0</v>
      </c>
      <c r="L1105" s="445"/>
      <c r="M1105" s="446">
        <f>M1107+M1109</f>
        <v>0</v>
      </c>
      <c r="N1105" s="445"/>
      <c r="O1105" s="446">
        <f>O1107+O1109</f>
        <v>0</v>
      </c>
      <c r="P1105" s="444"/>
      <c r="Q1105" s="446">
        <f t="shared" si="1880"/>
        <v>0</v>
      </c>
      <c r="R1105" s="446">
        <f t="shared" ref="R1105" si="1900">I1105-I1104</f>
        <v>0</v>
      </c>
      <c r="S1105" s="446">
        <f t="shared" ref="S1105:T1105" si="1901">P1105-P1104</f>
        <v>0</v>
      </c>
      <c r="T1105" s="446">
        <f t="shared" si="1901"/>
        <v>0</v>
      </c>
      <c r="U1105" s="447"/>
      <c r="V1105" s="619" t="str">
        <f t="shared" ref="V1105" si="1902">+IF(I1105&lt;0,"ng","")</f>
        <v/>
      </c>
      <c r="W1105" s="619"/>
    </row>
    <row r="1106" spans="1:23" s="401" customFormat="1" ht="24" hidden="1" customHeight="1">
      <c r="A1106" s="366" t="s">
        <v>4486</v>
      </c>
      <c r="B1106" s="408" t="s">
        <v>0</v>
      </c>
      <c r="C1106" s="408" t="s">
        <v>2683</v>
      </c>
      <c r="D1106" s="408" t="s">
        <v>2649</v>
      </c>
      <c r="E1106" s="409" t="s">
        <v>615</v>
      </c>
      <c r="F1106" s="410">
        <v>25.92</v>
      </c>
      <c r="G1106" s="410">
        <f>[5]내역서!F1106</f>
        <v>25.92</v>
      </c>
      <c r="H1106" s="410">
        <v>0</v>
      </c>
      <c r="I1106" s="410">
        <f>내역서!F1110</f>
        <v>0</v>
      </c>
      <c r="J1106" s="411">
        <v>12069.4</v>
      </c>
      <c r="K1106" s="412">
        <f>INT($I1106*J1106)</f>
        <v>0</v>
      </c>
      <c r="L1106" s="411">
        <v>36500</v>
      </c>
      <c r="M1106" s="412">
        <f>INT($I1106*L1106)</f>
        <v>0</v>
      </c>
      <c r="N1106" s="411">
        <v>12629.9</v>
      </c>
      <c r="O1106" s="412">
        <f>INT($I1106*N1106)</f>
        <v>0</v>
      </c>
      <c r="P1106" s="411">
        <f>+J1106+L1106+N1106</f>
        <v>61199.3</v>
      </c>
      <c r="Q1106" s="412">
        <f>K1106+M1106+O1106</f>
        <v>0</v>
      </c>
      <c r="R1106" s="412"/>
      <c r="S1106" s="412"/>
      <c r="T1106" s="412"/>
      <c r="U1106" s="409" t="s">
        <v>0</v>
      </c>
      <c r="V1106" s="617" t="str">
        <f>+IF(I1106&lt;0,"ng","")</f>
        <v/>
      </c>
      <c r="W1106" s="617"/>
    </row>
    <row r="1107" spans="1:23" ht="24" hidden="1" customHeight="1">
      <c r="A1107" s="372" t="s">
        <v>4553</v>
      </c>
      <c r="B1107" s="413" t="s">
        <v>0</v>
      </c>
      <c r="C1107" s="413" t="s">
        <v>1055</v>
      </c>
      <c r="D1107" s="413" t="s">
        <v>1046</v>
      </c>
      <c r="E1107" s="414" t="s">
        <v>651</v>
      </c>
      <c r="F1107" s="415">
        <v>25.92</v>
      </c>
      <c r="G1107" s="415">
        <f>[5]내역서!F1107</f>
        <v>25.92</v>
      </c>
      <c r="H1107" s="415">
        <v>0</v>
      </c>
      <c r="I1107" s="415">
        <f>내역서!F1111</f>
        <v>0</v>
      </c>
      <c r="J1107" s="416">
        <v>12069.4</v>
      </c>
      <c r="K1107" s="417">
        <f>INT($I1107*J1107)</f>
        <v>0</v>
      </c>
      <c r="L1107" s="416">
        <v>36500</v>
      </c>
      <c r="M1107" s="417">
        <f>INT($I1107*L1107)</f>
        <v>0</v>
      </c>
      <c r="N1107" s="416">
        <v>12629.9</v>
      </c>
      <c r="O1107" s="417">
        <f>INT($I1107*N1107)</f>
        <v>0</v>
      </c>
      <c r="P1107" s="416">
        <f t="shared" ref="P1107:P1109" si="1903">+J1107+L1107+N1107</f>
        <v>61199.3</v>
      </c>
      <c r="Q1107" s="417">
        <f t="shared" si="1880"/>
        <v>0</v>
      </c>
      <c r="R1107" s="417">
        <f t="shared" ref="R1107" si="1904">I1107-I1106</f>
        <v>0</v>
      </c>
      <c r="S1107" s="417">
        <f t="shared" ref="S1107:T1107" si="1905">P1107-P1106</f>
        <v>0</v>
      </c>
      <c r="T1107" s="417">
        <f t="shared" si="1905"/>
        <v>0</v>
      </c>
      <c r="U1107" s="414"/>
      <c r="V1107" s="619" t="str">
        <f t="shared" ref="V1107" si="1906">+IF(I1107&lt;0,"ng","")</f>
        <v/>
      </c>
      <c r="W1107" s="619"/>
    </row>
    <row r="1108" spans="1:23" s="401" customFormat="1" ht="24" hidden="1" customHeight="1">
      <c r="A1108" s="366" t="s">
        <v>4492</v>
      </c>
      <c r="B1108" s="408" t="s">
        <v>0</v>
      </c>
      <c r="C1108" s="408" t="s">
        <v>2670</v>
      </c>
      <c r="D1108" s="408" t="s">
        <v>2671</v>
      </c>
      <c r="E1108" s="409" t="s">
        <v>615</v>
      </c>
      <c r="F1108" s="410">
        <v>25.92</v>
      </c>
      <c r="G1108" s="410">
        <f>[5]내역서!F1108</f>
        <v>25.92</v>
      </c>
      <c r="H1108" s="410">
        <v>0</v>
      </c>
      <c r="I1108" s="410">
        <f>내역서!F1112</f>
        <v>0</v>
      </c>
      <c r="J1108" s="411">
        <v>0</v>
      </c>
      <c r="K1108" s="412">
        <f>INT($I1108*J1108)</f>
        <v>0</v>
      </c>
      <c r="L1108" s="411">
        <v>0</v>
      </c>
      <c r="M1108" s="412">
        <f>INT($I1108*L1108)</f>
        <v>0</v>
      </c>
      <c r="N1108" s="411">
        <v>3644.4</v>
      </c>
      <c r="O1108" s="412">
        <f>INT($I1108*N1108)</f>
        <v>0</v>
      </c>
      <c r="P1108" s="411">
        <f>+J1108+L1108+N1108</f>
        <v>3644.4</v>
      </c>
      <c r="Q1108" s="412">
        <f>K1108+M1108+O1108</f>
        <v>0</v>
      </c>
      <c r="R1108" s="412"/>
      <c r="S1108" s="412"/>
      <c r="T1108" s="412"/>
      <c r="U1108" s="409" t="s">
        <v>0</v>
      </c>
      <c r="V1108" s="617" t="str">
        <f>+IF(I1108&lt;0,"ng","")</f>
        <v/>
      </c>
      <c r="W1108" s="617"/>
    </row>
    <row r="1109" spans="1:23" ht="24" hidden="1" customHeight="1">
      <c r="A1109" s="372" t="s">
        <v>4488</v>
      </c>
      <c r="B1109" s="413" t="s">
        <v>0</v>
      </c>
      <c r="C1109" s="413" t="s">
        <v>1047</v>
      </c>
      <c r="D1109" s="413" t="s">
        <v>1048</v>
      </c>
      <c r="E1109" s="414" t="s">
        <v>651</v>
      </c>
      <c r="F1109" s="415">
        <v>25.92</v>
      </c>
      <c r="G1109" s="415">
        <f>[5]내역서!F1109</f>
        <v>25.92</v>
      </c>
      <c r="H1109" s="415">
        <v>0</v>
      </c>
      <c r="I1109" s="415">
        <f>내역서!F1113</f>
        <v>0</v>
      </c>
      <c r="J1109" s="416">
        <v>0</v>
      </c>
      <c r="K1109" s="417">
        <f>INT($I1109*J1109)</f>
        <v>0</v>
      </c>
      <c r="L1109" s="416">
        <v>0</v>
      </c>
      <c r="M1109" s="417">
        <f>INT($I1109*L1109)</f>
        <v>0</v>
      </c>
      <c r="N1109" s="416">
        <v>3644.4</v>
      </c>
      <c r="O1109" s="417">
        <f>INT($I1109*N1109)</f>
        <v>0</v>
      </c>
      <c r="P1109" s="416">
        <f t="shared" si="1903"/>
        <v>3644.4</v>
      </c>
      <c r="Q1109" s="417">
        <f t="shared" si="1880"/>
        <v>0</v>
      </c>
      <c r="R1109" s="417">
        <f t="shared" ref="R1109" si="1907">I1109-I1108</f>
        <v>0</v>
      </c>
      <c r="S1109" s="417">
        <f t="shared" ref="S1109:T1109" si="1908">P1109-P1108</f>
        <v>0</v>
      </c>
      <c r="T1109" s="417">
        <f t="shared" si="1908"/>
        <v>0</v>
      </c>
      <c r="U1109" s="414"/>
      <c r="V1109" s="619" t="str">
        <f t="shared" ref="V1109" si="1909">+IF(I1109&lt;0,"ng","")</f>
        <v/>
      </c>
      <c r="W1109" s="619"/>
    </row>
    <row r="1110" spans="1:23" s="401" customFormat="1" ht="24" hidden="1" customHeight="1">
      <c r="A1110" s="366" t="s">
        <v>4486</v>
      </c>
      <c r="B1110" s="436" t="s">
        <v>2684</v>
      </c>
      <c r="C1110" s="436" t="s">
        <v>2685</v>
      </c>
      <c r="D1110" s="436" t="s">
        <v>0</v>
      </c>
      <c r="E1110" s="437" t="s">
        <v>0</v>
      </c>
      <c r="F1110" s="438">
        <v>0</v>
      </c>
      <c r="G1110" s="438">
        <f>[5]내역서!F1110</f>
        <v>0</v>
      </c>
      <c r="H1110" s="438">
        <v>0</v>
      </c>
      <c r="I1110" s="438">
        <f>내역서!F1114</f>
        <v>0</v>
      </c>
      <c r="J1110" s="439"/>
      <c r="K1110" s="440">
        <f>K1112</f>
        <v>0</v>
      </c>
      <c r="L1110" s="439"/>
      <c r="M1110" s="440">
        <f>M1112</f>
        <v>0</v>
      </c>
      <c r="N1110" s="439"/>
      <c r="O1110" s="440">
        <f>O1112</f>
        <v>0</v>
      </c>
      <c r="P1110" s="438"/>
      <c r="Q1110" s="440">
        <f>K1110+M1110+O1110</f>
        <v>0</v>
      </c>
      <c r="R1110" s="440"/>
      <c r="S1110" s="440"/>
      <c r="T1110" s="440"/>
      <c r="U1110" s="441" t="s">
        <v>0</v>
      </c>
      <c r="V1110" s="617" t="str">
        <f>+IF(I1110&lt;0,"ng","")</f>
        <v/>
      </c>
      <c r="W1110" s="617"/>
    </row>
    <row r="1111" spans="1:23" ht="24" hidden="1" customHeight="1">
      <c r="A1111" s="372" t="s">
        <v>4488</v>
      </c>
      <c r="B1111" s="442" t="s">
        <v>4556</v>
      </c>
      <c r="C1111" s="442" t="s">
        <v>1056</v>
      </c>
      <c r="D1111" s="442" t="s">
        <v>0</v>
      </c>
      <c r="E1111" s="443" t="s">
        <v>0</v>
      </c>
      <c r="F1111" s="444">
        <v>0</v>
      </c>
      <c r="G1111" s="444">
        <f>[5]내역서!F1111</f>
        <v>0</v>
      </c>
      <c r="H1111" s="444">
        <v>0</v>
      </c>
      <c r="I1111" s="444">
        <f>내역서!F1115</f>
        <v>0</v>
      </c>
      <c r="J1111" s="445"/>
      <c r="K1111" s="446">
        <f>K1113</f>
        <v>0</v>
      </c>
      <c r="L1111" s="445"/>
      <c r="M1111" s="446">
        <f>M1113</f>
        <v>0</v>
      </c>
      <c r="N1111" s="445"/>
      <c r="O1111" s="446">
        <f>O1113</f>
        <v>0</v>
      </c>
      <c r="P1111" s="444"/>
      <c r="Q1111" s="446">
        <f t="shared" si="1880"/>
        <v>0</v>
      </c>
      <c r="R1111" s="446">
        <f t="shared" ref="R1111" si="1910">I1111-I1110</f>
        <v>0</v>
      </c>
      <c r="S1111" s="446">
        <f t="shared" ref="S1111:T1111" si="1911">P1111-P1110</f>
        <v>0</v>
      </c>
      <c r="T1111" s="446">
        <f t="shared" si="1911"/>
        <v>0</v>
      </c>
      <c r="U1111" s="447"/>
      <c r="V1111" s="619" t="str">
        <f t="shared" ref="V1111" si="1912">+IF(I1111&lt;0,"ng","")</f>
        <v/>
      </c>
      <c r="W1111" s="619"/>
    </row>
    <row r="1112" spans="1:23" s="431" customFormat="1" ht="24" hidden="1" customHeight="1">
      <c r="A1112" s="366" t="s">
        <v>4486</v>
      </c>
      <c r="B1112" s="408" t="s">
        <v>0</v>
      </c>
      <c r="C1112" s="408" t="s">
        <v>2686</v>
      </c>
      <c r="D1112" s="408" t="s">
        <v>0</v>
      </c>
      <c r="E1112" s="409" t="s">
        <v>22</v>
      </c>
      <c r="F1112" s="410">
        <v>62</v>
      </c>
      <c r="G1112" s="410">
        <f>[5]내역서!F1112</f>
        <v>62</v>
      </c>
      <c r="H1112" s="410">
        <v>0</v>
      </c>
      <c r="I1112" s="410">
        <f>내역서!F1116</f>
        <v>0</v>
      </c>
      <c r="J1112" s="411">
        <v>2276.5</v>
      </c>
      <c r="K1112" s="412">
        <f>INT($I1112*J1112)</f>
        <v>0</v>
      </c>
      <c r="L1112" s="411">
        <v>12757.6</v>
      </c>
      <c r="M1112" s="412">
        <f>INT($I1112*L1112)</f>
        <v>0</v>
      </c>
      <c r="N1112" s="411">
        <v>0</v>
      </c>
      <c r="O1112" s="412">
        <f>INT($I1112*N1112)</f>
        <v>0</v>
      </c>
      <c r="P1112" s="411">
        <f>+J1112+L1112+N1112</f>
        <v>15034.1</v>
      </c>
      <c r="Q1112" s="412">
        <f>K1112+M1112+O1112</f>
        <v>0</v>
      </c>
      <c r="R1112" s="412"/>
      <c r="S1112" s="412"/>
      <c r="T1112" s="412"/>
      <c r="U1112" s="409" t="s">
        <v>0</v>
      </c>
      <c r="V1112" s="617" t="str">
        <f>+IF(I1112&lt;0,"ng","")</f>
        <v/>
      </c>
      <c r="W1112" s="617"/>
    </row>
    <row r="1113" spans="1:23" s="72" customFormat="1" ht="24" hidden="1" customHeight="1">
      <c r="A1113" s="372" t="s">
        <v>4553</v>
      </c>
      <c r="B1113" s="413" t="s">
        <v>0</v>
      </c>
      <c r="C1113" s="413" t="s">
        <v>1057</v>
      </c>
      <c r="D1113" s="413" t="s">
        <v>0</v>
      </c>
      <c r="E1113" s="414" t="s">
        <v>22</v>
      </c>
      <c r="F1113" s="415">
        <v>62</v>
      </c>
      <c r="G1113" s="415">
        <f>[5]내역서!F1113</f>
        <v>62</v>
      </c>
      <c r="H1113" s="415">
        <v>0</v>
      </c>
      <c r="I1113" s="415">
        <f>내역서!F1117</f>
        <v>0</v>
      </c>
      <c r="J1113" s="416">
        <v>2276.5</v>
      </c>
      <c r="K1113" s="417">
        <f>INT($I1113*J1113)</f>
        <v>0</v>
      </c>
      <c r="L1113" s="416">
        <v>12757.6</v>
      </c>
      <c r="M1113" s="417">
        <f>INT($I1113*L1113)</f>
        <v>0</v>
      </c>
      <c r="N1113" s="416">
        <v>0</v>
      </c>
      <c r="O1113" s="417">
        <f>INT($I1113*N1113)</f>
        <v>0</v>
      </c>
      <c r="P1113" s="416">
        <f>+J1113+L1113+N1113</f>
        <v>15034.1</v>
      </c>
      <c r="Q1113" s="417">
        <f t="shared" si="1880"/>
        <v>0</v>
      </c>
      <c r="R1113" s="417">
        <f t="shared" ref="R1113" si="1913">I1113-I1112</f>
        <v>0</v>
      </c>
      <c r="S1113" s="417">
        <f t="shared" ref="S1113:T1113" si="1914">P1113-P1112</f>
        <v>0</v>
      </c>
      <c r="T1113" s="417">
        <f t="shared" si="1914"/>
        <v>0</v>
      </c>
      <c r="U1113" s="414"/>
      <c r="V1113" s="619" t="str">
        <f t="shared" ref="V1113" si="1915">+IF(I1113&lt;0,"ng","")</f>
        <v/>
      </c>
      <c r="W1113" s="619"/>
    </row>
    <row r="1114" spans="1:23" s="401" customFormat="1" ht="24" hidden="1" customHeight="1">
      <c r="A1114" s="366" t="s">
        <v>4486</v>
      </c>
      <c r="B1114" s="436" t="s">
        <v>2687</v>
      </c>
      <c r="C1114" s="436" t="s">
        <v>2688</v>
      </c>
      <c r="D1114" s="436" t="s">
        <v>0</v>
      </c>
      <c r="E1114" s="437" t="s">
        <v>0</v>
      </c>
      <c r="F1114" s="438">
        <v>0</v>
      </c>
      <c r="G1114" s="438">
        <f>[5]내역서!F1114</f>
        <v>0</v>
      </c>
      <c r="H1114" s="438">
        <v>0</v>
      </c>
      <c r="I1114" s="438">
        <f>내역서!F1118</f>
        <v>0</v>
      </c>
      <c r="J1114" s="439"/>
      <c r="K1114" s="440">
        <f>K1116+K1118</f>
        <v>0</v>
      </c>
      <c r="L1114" s="439"/>
      <c r="M1114" s="440">
        <f>M1116+M1118</f>
        <v>0</v>
      </c>
      <c r="N1114" s="439"/>
      <c r="O1114" s="440">
        <f>O1116+O1118</f>
        <v>0</v>
      </c>
      <c r="P1114" s="438"/>
      <c r="Q1114" s="440">
        <f>K1114+M1114+O1114</f>
        <v>0</v>
      </c>
      <c r="R1114" s="440"/>
      <c r="S1114" s="440"/>
      <c r="T1114" s="440"/>
      <c r="U1114" s="441" t="s">
        <v>0</v>
      </c>
      <c r="V1114" s="617" t="str">
        <f>+IF(I1114&lt;0,"ng","")</f>
        <v/>
      </c>
      <c r="W1114" s="617"/>
    </row>
    <row r="1115" spans="1:23" ht="24" hidden="1" customHeight="1">
      <c r="A1115" s="372" t="s">
        <v>4489</v>
      </c>
      <c r="B1115" s="442" t="s">
        <v>4557</v>
      </c>
      <c r="C1115" s="442" t="s">
        <v>1058</v>
      </c>
      <c r="D1115" s="442" t="s">
        <v>0</v>
      </c>
      <c r="E1115" s="443" t="s">
        <v>0</v>
      </c>
      <c r="F1115" s="444">
        <v>0</v>
      </c>
      <c r="G1115" s="444">
        <f>[5]내역서!F1115</f>
        <v>0</v>
      </c>
      <c r="H1115" s="444">
        <v>0</v>
      </c>
      <c r="I1115" s="444">
        <f>내역서!F1119</f>
        <v>0</v>
      </c>
      <c r="J1115" s="445"/>
      <c r="K1115" s="446">
        <f>K1117+K1119</f>
        <v>0</v>
      </c>
      <c r="L1115" s="445"/>
      <c r="M1115" s="446">
        <f>M1117+M1119</f>
        <v>0</v>
      </c>
      <c r="N1115" s="445"/>
      <c r="O1115" s="446">
        <f>O1117+O1119</f>
        <v>0</v>
      </c>
      <c r="P1115" s="444"/>
      <c r="Q1115" s="446">
        <f t="shared" si="1880"/>
        <v>0</v>
      </c>
      <c r="R1115" s="446">
        <f t="shared" ref="R1115" si="1916">I1115-I1114</f>
        <v>0</v>
      </c>
      <c r="S1115" s="446">
        <f t="shared" ref="S1115:T1115" si="1917">P1115-P1114</f>
        <v>0</v>
      </c>
      <c r="T1115" s="446">
        <f t="shared" si="1917"/>
        <v>0</v>
      </c>
      <c r="U1115" s="447"/>
      <c r="V1115" s="619" t="str">
        <f t="shared" ref="V1115" si="1918">+IF(I1115&lt;0,"ng","")</f>
        <v/>
      </c>
      <c r="W1115" s="619"/>
    </row>
    <row r="1116" spans="1:23" s="401" customFormat="1" ht="24" hidden="1" customHeight="1">
      <c r="A1116" s="366" t="s">
        <v>4496</v>
      </c>
      <c r="B1116" s="408" t="s">
        <v>0</v>
      </c>
      <c r="C1116" s="408" t="s">
        <v>2689</v>
      </c>
      <c r="D1116" s="408" t="s">
        <v>2690</v>
      </c>
      <c r="E1116" s="409" t="s">
        <v>6</v>
      </c>
      <c r="F1116" s="410">
        <v>96.3</v>
      </c>
      <c r="G1116" s="410">
        <f>[5]내역서!F1116</f>
        <v>96.3</v>
      </c>
      <c r="H1116" s="410">
        <v>0</v>
      </c>
      <c r="I1116" s="410">
        <f>내역서!F1120</f>
        <v>0</v>
      </c>
      <c r="J1116" s="411">
        <v>0</v>
      </c>
      <c r="K1116" s="412">
        <f>INT($I1116*J1116)</f>
        <v>0</v>
      </c>
      <c r="L1116" s="411">
        <v>3594.5</v>
      </c>
      <c r="M1116" s="412">
        <f>INT($I1116*L1116)</f>
        <v>0</v>
      </c>
      <c r="N1116" s="411">
        <v>0</v>
      </c>
      <c r="O1116" s="412">
        <f>INT($I1116*N1116)</f>
        <v>0</v>
      </c>
      <c r="P1116" s="411">
        <f>+J1116+L1116+N1116</f>
        <v>3594.5</v>
      </c>
      <c r="Q1116" s="412">
        <f>K1116+M1116+O1116</f>
        <v>0</v>
      </c>
      <c r="R1116" s="412"/>
      <c r="S1116" s="412"/>
      <c r="T1116" s="412"/>
      <c r="U1116" s="409" t="s">
        <v>0</v>
      </c>
      <c r="V1116" s="617" t="str">
        <f>+IF(I1116&lt;0,"ng","")</f>
        <v/>
      </c>
      <c r="W1116" s="617"/>
    </row>
    <row r="1117" spans="1:23" ht="24" hidden="1" customHeight="1">
      <c r="A1117" s="372" t="s">
        <v>4493</v>
      </c>
      <c r="B1117" s="413" t="s">
        <v>0</v>
      </c>
      <c r="C1117" s="413" t="s">
        <v>1059</v>
      </c>
      <c r="D1117" s="413" t="s">
        <v>1060</v>
      </c>
      <c r="E1117" s="414" t="s">
        <v>6</v>
      </c>
      <c r="F1117" s="415">
        <v>96.3</v>
      </c>
      <c r="G1117" s="415">
        <f>[5]내역서!F1117</f>
        <v>96.3</v>
      </c>
      <c r="H1117" s="415">
        <v>0</v>
      </c>
      <c r="I1117" s="415">
        <f>내역서!F1121</f>
        <v>0</v>
      </c>
      <c r="J1117" s="416">
        <v>0</v>
      </c>
      <c r="K1117" s="417">
        <f>INT($I1117*J1117)</f>
        <v>0</v>
      </c>
      <c r="L1117" s="416">
        <v>3594.5</v>
      </c>
      <c r="M1117" s="417">
        <f>INT($I1117*L1117)</f>
        <v>0</v>
      </c>
      <c r="N1117" s="416">
        <v>0</v>
      </c>
      <c r="O1117" s="417">
        <f>INT($I1117*N1117)</f>
        <v>0</v>
      </c>
      <c r="P1117" s="416">
        <f t="shared" ref="P1117:P1119" si="1919">+J1117+L1117+N1117</f>
        <v>3594.5</v>
      </c>
      <c r="Q1117" s="417">
        <f t="shared" si="1880"/>
        <v>0</v>
      </c>
      <c r="R1117" s="417">
        <f t="shared" ref="R1117" si="1920">I1117-I1116</f>
        <v>0</v>
      </c>
      <c r="S1117" s="417">
        <f t="shared" ref="S1117:T1117" si="1921">P1117-P1116</f>
        <v>0</v>
      </c>
      <c r="T1117" s="417">
        <f t="shared" si="1921"/>
        <v>0</v>
      </c>
      <c r="U1117" s="414"/>
      <c r="V1117" s="619" t="str">
        <f t="shared" ref="V1117" si="1922">+IF(I1117&lt;0,"ng","")</f>
        <v/>
      </c>
      <c r="W1117" s="619"/>
    </row>
    <row r="1118" spans="1:23" s="431" customFormat="1" ht="24" hidden="1" customHeight="1">
      <c r="A1118" s="366" t="s">
        <v>4486</v>
      </c>
      <c r="B1118" s="408" t="s">
        <v>0</v>
      </c>
      <c r="C1118" s="408" t="s">
        <v>2691</v>
      </c>
      <c r="D1118" s="408" t="s">
        <v>0</v>
      </c>
      <c r="E1118" s="409" t="s">
        <v>1860</v>
      </c>
      <c r="F1118" s="410">
        <v>28</v>
      </c>
      <c r="G1118" s="410">
        <f>[5]내역서!F1118</f>
        <v>28</v>
      </c>
      <c r="H1118" s="410">
        <v>0</v>
      </c>
      <c r="I1118" s="410">
        <f>내역서!F1122</f>
        <v>0</v>
      </c>
      <c r="J1118" s="411">
        <v>0</v>
      </c>
      <c r="K1118" s="412">
        <f>INT($I1118*J1118)</f>
        <v>0</v>
      </c>
      <c r="L1118" s="411">
        <v>12792</v>
      </c>
      <c r="M1118" s="412">
        <f>INT($I1118*L1118)</f>
        <v>0</v>
      </c>
      <c r="N1118" s="411">
        <v>0</v>
      </c>
      <c r="O1118" s="412">
        <f>INT($I1118*N1118)</f>
        <v>0</v>
      </c>
      <c r="P1118" s="411">
        <f>+J1118+L1118+N1118</f>
        <v>12792</v>
      </c>
      <c r="Q1118" s="412">
        <f>K1118+M1118+O1118</f>
        <v>0</v>
      </c>
      <c r="R1118" s="412"/>
      <c r="S1118" s="412"/>
      <c r="T1118" s="412"/>
      <c r="U1118" s="409" t="s">
        <v>0</v>
      </c>
      <c r="V1118" s="617" t="str">
        <f>+IF(I1118&lt;0,"ng","")</f>
        <v/>
      </c>
      <c r="W1118" s="617"/>
    </row>
    <row r="1119" spans="1:23" s="72" customFormat="1" ht="24" hidden="1" customHeight="1">
      <c r="A1119" s="372" t="s">
        <v>4489</v>
      </c>
      <c r="B1119" s="413" t="s">
        <v>0</v>
      </c>
      <c r="C1119" s="413" t="s">
        <v>1061</v>
      </c>
      <c r="D1119" s="413" t="s">
        <v>0</v>
      </c>
      <c r="E1119" s="414" t="s">
        <v>729</v>
      </c>
      <c r="F1119" s="415">
        <v>28</v>
      </c>
      <c r="G1119" s="415">
        <f>[5]내역서!F1119</f>
        <v>28</v>
      </c>
      <c r="H1119" s="415">
        <v>0</v>
      </c>
      <c r="I1119" s="415">
        <f>내역서!F1123</f>
        <v>0</v>
      </c>
      <c r="J1119" s="416">
        <v>0</v>
      </c>
      <c r="K1119" s="417">
        <f>INT($I1119*J1119)</f>
        <v>0</v>
      </c>
      <c r="L1119" s="416">
        <v>12792</v>
      </c>
      <c r="M1119" s="417">
        <f>INT($I1119*L1119)</f>
        <v>0</v>
      </c>
      <c r="N1119" s="416">
        <v>0</v>
      </c>
      <c r="O1119" s="417">
        <f>INT($I1119*N1119)</f>
        <v>0</v>
      </c>
      <c r="P1119" s="416">
        <f t="shared" si="1919"/>
        <v>12792</v>
      </c>
      <c r="Q1119" s="417">
        <f t="shared" si="1880"/>
        <v>0</v>
      </c>
      <c r="R1119" s="417">
        <f t="shared" ref="R1119" si="1923">I1119-I1118</f>
        <v>0</v>
      </c>
      <c r="S1119" s="417">
        <f t="shared" ref="S1119:T1119" si="1924">P1119-P1118</f>
        <v>0</v>
      </c>
      <c r="T1119" s="417">
        <f t="shared" si="1924"/>
        <v>0</v>
      </c>
      <c r="U1119" s="414"/>
      <c r="V1119" s="619" t="str">
        <f t="shared" ref="V1119" si="1925">+IF(I1119&lt;0,"ng","")</f>
        <v/>
      </c>
      <c r="W1119" s="619"/>
    </row>
    <row r="1120" spans="1:23" s="431" customFormat="1" ht="24" customHeight="1">
      <c r="A1120" s="366" t="s">
        <v>4558</v>
      </c>
      <c r="B1120" s="395" t="s">
        <v>76</v>
      </c>
      <c r="C1120" s="395" t="s">
        <v>2692</v>
      </c>
      <c r="D1120" s="395" t="s">
        <v>0</v>
      </c>
      <c r="E1120" s="396" t="s">
        <v>0</v>
      </c>
      <c r="F1120" s="397">
        <v>0</v>
      </c>
      <c r="G1120" s="397">
        <f>[5]내역서!F1120</f>
        <v>0</v>
      </c>
      <c r="H1120" s="397">
        <v>0</v>
      </c>
      <c r="I1120" s="397">
        <f>내역서!F1124</f>
        <v>0</v>
      </c>
      <c r="J1120" s="398"/>
      <c r="K1120" s="399">
        <f ca="1">K1122+K1192</f>
        <v>0</v>
      </c>
      <c r="L1120" s="398"/>
      <c r="M1120" s="399">
        <f ca="1">M1122+M1192</f>
        <v>0</v>
      </c>
      <c r="N1120" s="398"/>
      <c r="O1120" s="399">
        <f ca="1">O1122+O1192</f>
        <v>0</v>
      </c>
      <c r="P1120" s="397"/>
      <c r="Q1120" s="399">
        <f ca="1">K1120+M1120+O1120</f>
        <v>0</v>
      </c>
      <c r="R1120" s="399"/>
      <c r="S1120" s="399"/>
      <c r="T1120" s="399"/>
      <c r="U1120" s="400" t="s">
        <v>0</v>
      </c>
      <c r="V1120" s="617" t="str">
        <f>+IF(I1120&lt;0,"ng","")</f>
        <v/>
      </c>
      <c r="W1120" s="617"/>
    </row>
    <row r="1121" spans="1:23" s="72" customFormat="1" ht="24" customHeight="1">
      <c r="A1121" s="372" t="s">
        <v>4488</v>
      </c>
      <c r="B1121" s="402" t="s">
        <v>76</v>
      </c>
      <c r="C1121" s="402" t="s">
        <v>1062</v>
      </c>
      <c r="D1121" s="402" t="s">
        <v>0</v>
      </c>
      <c r="E1121" s="403" t="s">
        <v>0</v>
      </c>
      <c r="F1121" s="404">
        <v>0</v>
      </c>
      <c r="G1121" s="404">
        <f>[5]내역서!F1121</f>
        <v>0</v>
      </c>
      <c r="H1121" s="404">
        <v>0</v>
      </c>
      <c r="I1121" s="404">
        <f>내역서!F1125</f>
        <v>0</v>
      </c>
      <c r="J1121" s="405"/>
      <c r="K1121" s="406">
        <f>K1123+K1193</f>
        <v>0</v>
      </c>
      <c r="L1121" s="405"/>
      <c r="M1121" s="406">
        <f>M1123+M1193</f>
        <v>0</v>
      </c>
      <c r="N1121" s="405"/>
      <c r="O1121" s="406">
        <f>O1123+O1193</f>
        <v>0</v>
      </c>
      <c r="P1121" s="404"/>
      <c r="Q1121" s="406">
        <f t="shared" si="1880"/>
        <v>0</v>
      </c>
      <c r="R1121" s="406">
        <f t="shared" ref="R1121" si="1926">I1121-I1120</f>
        <v>0</v>
      </c>
      <c r="S1121" s="406">
        <f t="shared" ref="S1121:T1121" si="1927">P1121-P1120</f>
        <v>0</v>
      </c>
      <c r="T1121" s="406">
        <f t="shared" ca="1" si="1927"/>
        <v>0</v>
      </c>
      <c r="U1121" s="407"/>
      <c r="V1121" s="619" t="str">
        <f t="shared" ref="V1121" si="1928">+IF(I1121&lt;0,"ng","")</f>
        <v/>
      </c>
      <c r="W1121" s="619"/>
    </row>
    <row r="1122" spans="1:23" s="401" customFormat="1" ht="24" customHeight="1">
      <c r="A1122" s="366" t="s">
        <v>4492</v>
      </c>
      <c r="B1122" s="436" t="s">
        <v>2693</v>
      </c>
      <c r="C1122" s="436" t="s">
        <v>2694</v>
      </c>
      <c r="D1122" s="436" t="s">
        <v>0</v>
      </c>
      <c r="E1122" s="437" t="s">
        <v>0</v>
      </c>
      <c r="F1122" s="438">
        <v>0</v>
      </c>
      <c r="G1122" s="438">
        <f>[5]내역서!F1122</f>
        <v>0</v>
      </c>
      <c r="H1122" s="438">
        <v>0</v>
      </c>
      <c r="I1122" s="438">
        <f>내역서!F1126</f>
        <v>0</v>
      </c>
      <c r="J1122" s="439"/>
      <c r="K1122" s="440">
        <f ca="1">SUMIF($A$1124:$A$1191,"당초",K1124:K1190)</f>
        <v>0</v>
      </c>
      <c r="L1122" s="439"/>
      <c r="M1122" s="440">
        <f ca="1">SUMIF($A$1124:$A$1191,"당초",M1124:M1190)</f>
        <v>0</v>
      </c>
      <c r="N1122" s="439"/>
      <c r="O1122" s="440">
        <f ca="1">SUMIF($A$1124:$A$1191,"당초",O1124:O1190)</f>
        <v>0</v>
      </c>
      <c r="P1122" s="438"/>
      <c r="Q1122" s="440">
        <f ca="1">K1122+M1122+O1122</f>
        <v>0</v>
      </c>
      <c r="R1122" s="440"/>
      <c r="S1122" s="440"/>
      <c r="T1122" s="440"/>
      <c r="U1122" s="441" t="s">
        <v>0</v>
      </c>
      <c r="V1122" s="617" t="str">
        <f>+IF(I1122&lt;0,"ng","")</f>
        <v/>
      </c>
      <c r="W1122" s="617"/>
    </row>
    <row r="1123" spans="1:23" ht="24" customHeight="1">
      <c r="A1123" s="372" t="s">
        <v>4533</v>
      </c>
      <c r="B1123" s="442" t="s">
        <v>4559</v>
      </c>
      <c r="C1123" s="442" t="s">
        <v>1063</v>
      </c>
      <c r="D1123" s="442" t="s">
        <v>0</v>
      </c>
      <c r="E1123" s="443" t="s">
        <v>0</v>
      </c>
      <c r="F1123" s="444">
        <v>0</v>
      </c>
      <c r="G1123" s="444">
        <f>[5]내역서!F1123</f>
        <v>0</v>
      </c>
      <c r="H1123" s="444">
        <v>0</v>
      </c>
      <c r="I1123" s="444">
        <f>내역서!F1127</f>
        <v>0</v>
      </c>
      <c r="J1123" s="445"/>
      <c r="K1123" s="446">
        <f>SUMIF($A$1124:$A$1191,"변경",K1124:K1191)</f>
        <v>0</v>
      </c>
      <c r="L1123" s="445"/>
      <c r="M1123" s="446">
        <f>SUMIF($A$1124:$A$1191,"변경",M1124:M1191)</f>
        <v>0</v>
      </c>
      <c r="N1123" s="445"/>
      <c r="O1123" s="446">
        <f>SUMIF($A$1124:$A$1191,"변경",O1124:O1191)</f>
        <v>0</v>
      </c>
      <c r="P1123" s="444"/>
      <c r="Q1123" s="446">
        <f t="shared" si="1880"/>
        <v>0</v>
      </c>
      <c r="R1123" s="446">
        <f t="shared" ref="R1123" si="1929">I1123-I1122</f>
        <v>0</v>
      </c>
      <c r="S1123" s="446">
        <f t="shared" ref="S1123:T1123" si="1930">P1123-P1122</f>
        <v>0</v>
      </c>
      <c r="T1123" s="446">
        <f t="shared" ca="1" si="1930"/>
        <v>0</v>
      </c>
      <c r="U1123" s="447"/>
      <c r="V1123" s="619" t="str">
        <f t="shared" ref="V1123" si="1931">+IF(I1123&lt;0,"ng","")</f>
        <v/>
      </c>
      <c r="W1123" s="619"/>
    </row>
    <row r="1124" spans="1:23" s="401" customFormat="1" ht="24" hidden="1" customHeight="1">
      <c r="A1124" s="366" t="s">
        <v>4494</v>
      </c>
      <c r="B1124" s="408" t="s">
        <v>0</v>
      </c>
      <c r="C1124" s="408" t="s">
        <v>2696</v>
      </c>
      <c r="D1124" s="408" t="s">
        <v>2697</v>
      </c>
      <c r="E1124" s="409" t="s">
        <v>307</v>
      </c>
      <c r="F1124" s="410">
        <v>248</v>
      </c>
      <c r="G1124" s="410">
        <f>[5]내역서!F1124</f>
        <v>329</v>
      </c>
      <c r="H1124" s="410">
        <v>167</v>
      </c>
      <c r="I1124" s="410">
        <f>내역서!F1128</f>
        <v>0</v>
      </c>
      <c r="J1124" s="411">
        <v>4823.6000000000004</v>
      </c>
      <c r="K1124" s="412">
        <f>INT($I1124*J1124)</f>
        <v>0</v>
      </c>
      <c r="L1124" s="411">
        <v>0</v>
      </c>
      <c r="M1124" s="412">
        <f>INT($I1124*L1124)</f>
        <v>0</v>
      </c>
      <c r="N1124" s="411">
        <v>0</v>
      </c>
      <c r="O1124" s="412">
        <f>INT($I1124*N1124)</f>
        <v>0</v>
      </c>
      <c r="P1124" s="411">
        <f>+J1124+L1124+N1124</f>
        <v>4823.6000000000004</v>
      </c>
      <c r="Q1124" s="412">
        <f>K1124+M1124+O1124</f>
        <v>0</v>
      </c>
      <c r="R1124" s="412"/>
      <c r="S1124" s="412"/>
      <c r="T1124" s="412"/>
      <c r="U1124" s="409" t="s">
        <v>0</v>
      </c>
      <c r="V1124" s="617" t="str">
        <f>+IF(I1124&lt;0,"ng","")</f>
        <v/>
      </c>
      <c r="W1124" s="617"/>
    </row>
    <row r="1125" spans="1:23" ht="24" hidden="1" customHeight="1">
      <c r="A1125" s="372" t="s">
        <v>4490</v>
      </c>
      <c r="B1125" s="413" t="s">
        <v>0</v>
      </c>
      <c r="C1125" s="413" t="s">
        <v>1064</v>
      </c>
      <c r="D1125" s="413" t="s">
        <v>1065</v>
      </c>
      <c r="E1125" s="414" t="s">
        <v>775</v>
      </c>
      <c r="F1125" s="415">
        <v>248</v>
      </c>
      <c r="G1125" s="415">
        <f>[5]내역서!F1125</f>
        <v>329</v>
      </c>
      <c r="H1125" s="415">
        <v>167</v>
      </c>
      <c r="I1125" s="415">
        <f>내역서!F1129</f>
        <v>0</v>
      </c>
      <c r="J1125" s="416">
        <v>4823.6000000000004</v>
      </c>
      <c r="K1125" s="417">
        <f t="shared" ref="K1125:K1157" si="1932">INT($I1125*J1125)</f>
        <v>0</v>
      </c>
      <c r="L1125" s="416">
        <v>0</v>
      </c>
      <c r="M1125" s="417">
        <f t="shared" ref="M1125:M1157" si="1933">INT($I1125*L1125)</f>
        <v>0</v>
      </c>
      <c r="N1125" s="416">
        <v>0</v>
      </c>
      <c r="O1125" s="417">
        <f t="shared" ref="O1125:O1157" si="1934">INT($I1125*N1125)</f>
        <v>0</v>
      </c>
      <c r="P1125" s="416">
        <f t="shared" ref="P1125:P1189" si="1935">+J1125+L1125+N1125</f>
        <v>4823.6000000000004</v>
      </c>
      <c r="Q1125" s="417">
        <f t="shared" si="1880"/>
        <v>0</v>
      </c>
      <c r="R1125" s="417">
        <f t="shared" ref="R1125" si="1936">I1125-I1124</f>
        <v>0</v>
      </c>
      <c r="S1125" s="417">
        <f t="shared" ref="S1125:T1125" si="1937">P1125-P1124</f>
        <v>0</v>
      </c>
      <c r="T1125" s="417">
        <f t="shared" si="1937"/>
        <v>0</v>
      </c>
      <c r="U1125" s="414"/>
      <c r="V1125" s="619" t="str">
        <f t="shared" ref="V1125" si="1938">+IF(I1125&lt;0,"ng","")</f>
        <v/>
      </c>
      <c r="W1125" s="619"/>
    </row>
    <row r="1126" spans="1:23" s="657" customFormat="1" ht="24" customHeight="1">
      <c r="A1126" s="366" t="s">
        <v>4407</v>
      </c>
      <c r="B1126" s="418" t="s">
        <v>0</v>
      </c>
      <c r="C1126" s="418" t="s">
        <v>2698</v>
      </c>
      <c r="D1126" s="418" t="s">
        <v>2699</v>
      </c>
      <c r="E1126" s="419" t="s">
        <v>615</v>
      </c>
      <c r="F1126" s="411">
        <v>4822.37</v>
      </c>
      <c r="G1126" s="411">
        <f>[5]내역서!F1126</f>
        <v>4151.09</v>
      </c>
      <c r="H1126" s="411">
        <v>3779.09</v>
      </c>
      <c r="I1126" s="411">
        <f>내역서!F1130</f>
        <v>0</v>
      </c>
      <c r="J1126" s="411">
        <v>31008.799999999999</v>
      </c>
      <c r="K1126" s="412">
        <f>INT($I1126*J1126)</f>
        <v>0</v>
      </c>
      <c r="L1126" s="411">
        <v>0</v>
      </c>
      <c r="M1126" s="412">
        <f>INT($I1126*L1126)</f>
        <v>0</v>
      </c>
      <c r="N1126" s="411">
        <v>0</v>
      </c>
      <c r="O1126" s="412">
        <f>INT($I1126*N1126)</f>
        <v>0</v>
      </c>
      <c r="P1126" s="411">
        <f>+J1126+L1126+N1126</f>
        <v>31008.799999999999</v>
      </c>
      <c r="Q1126" s="412">
        <f>K1126+M1126+O1126</f>
        <v>0</v>
      </c>
      <c r="R1126" s="412"/>
      <c r="S1126" s="412"/>
      <c r="T1126" s="412"/>
      <c r="U1126" s="419" t="s">
        <v>0</v>
      </c>
      <c r="V1126" s="617" t="str">
        <f>+IF(I1126&lt;0,"ng","")</f>
        <v/>
      </c>
      <c r="W1126" s="617"/>
    </row>
    <row r="1127" spans="1:23" s="172" customFormat="1" ht="24" customHeight="1">
      <c r="A1127" s="372" t="s">
        <v>4553</v>
      </c>
      <c r="B1127" s="421" t="s">
        <v>0</v>
      </c>
      <c r="C1127" s="421" t="s">
        <v>1066</v>
      </c>
      <c r="D1127" s="421" t="s">
        <v>1067</v>
      </c>
      <c r="E1127" s="422" t="s">
        <v>651</v>
      </c>
      <c r="F1127" s="416">
        <v>4822.37</v>
      </c>
      <c r="G1127" s="416">
        <f>[5]내역서!F1127</f>
        <v>4151.09</v>
      </c>
      <c r="H1127" s="416">
        <v>3779.09</v>
      </c>
      <c r="I1127" s="416">
        <f>내역서!F1131</f>
        <v>0</v>
      </c>
      <c r="J1127" s="416">
        <v>31008.799999999999</v>
      </c>
      <c r="K1127" s="417">
        <f t="shared" si="1932"/>
        <v>0</v>
      </c>
      <c r="L1127" s="416">
        <v>0</v>
      </c>
      <c r="M1127" s="417">
        <f t="shared" si="1933"/>
        <v>0</v>
      </c>
      <c r="N1127" s="416">
        <v>0</v>
      </c>
      <c r="O1127" s="417">
        <f t="shared" si="1934"/>
        <v>0</v>
      </c>
      <c r="P1127" s="416">
        <f t="shared" si="1935"/>
        <v>31008.799999999999</v>
      </c>
      <c r="Q1127" s="417">
        <f t="shared" si="1880"/>
        <v>0</v>
      </c>
      <c r="R1127" s="417">
        <f t="shared" ref="R1127" si="1939">I1127-I1126</f>
        <v>0</v>
      </c>
      <c r="S1127" s="417">
        <f t="shared" ref="S1127:T1127" si="1940">P1127-P1126</f>
        <v>0</v>
      </c>
      <c r="T1127" s="417">
        <f t="shared" si="1940"/>
        <v>0</v>
      </c>
      <c r="U1127" s="422"/>
      <c r="V1127" s="619" t="str">
        <f t="shared" ref="V1127" si="1941">+IF(I1127&lt;0,"ng","")</f>
        <v/>
      </c>
      <c r="W1127" s="619"/>
    </row>
    <row r="1128" spans="1:23" s="401" customFormat="1" ht="24" hidden="1" customHeight="1">
      <c r="A1128" s="366" t="s">
        <v>4295</v>
      </c>
      <c r="B1128" s="408" t="s">
        <v>0</v>
      </c>
      <c r="C1128" s="408" t="s">
        <v>2700</v>
      </c>
      <c r="D1128" s="408" t="s">
        <v>2701</v>
      </c>
      <c r="E1128" s="409" t="s">
        <v>615</v>
      </c>
      <c r="F1128" s="410">
        <v>40.799999999999997</v>
      </c>
      <c r="G1128" s="410">
        <f>[5]내역서!F1128</f>
        <v>40.799999999999997</v>
      </c>
      <c r="H1128" s="410">
        <v>40.799999999999997</v>
      </c>
      <c r="I1128" s="410">
        <f>내역서!F1132</f>
        <v>0</v>
      </c>
      <c r="J1128" s="411">
        <v>24118</v>
      </c>
      <c r="K1128" s="412">
        <f>INT($I1128*J1128)</f>
        <v>0</v>
      </c>
      <c r="L1128" s="411">
        <v>0</v>
      </c>
      <c r="M1128" s="412">
        <f>INT($I1128*L1128)</f>
        <v>0</v>
      </c>
      <c r="N1128" s="411">
        <v>0</v>
      </c>
      <c r="O1128" s="412">
        <f>INT($I1128*N1128)</f>
        <v>0</v>
      </c>
      <c r="P1128" s="411">
        <f>+J1128+L1128+N1128</f>
        <v>24118</v>
      </c>
      <c r="Q1128" s="412">
        <f>K1128+M1128+O1128</f>
        <v>0</v>
      </c>
      <c r="R1128" s="412"/>
      <c r="S1128" s="412"/>
      <c r="T1128" s="412"/>
      <c r="U1128" s="409" t="s">
        <v>0</v>
      </c>
      <c r="V1128" s="617" t="str">
        <f>+IF(I1128&lt;0,"ng","")</f>
        <v/>
      </c>
      <c r="W1128" s="617"/>
    </row>
    <row r="1129" spans="1:23" ht="24" hidden="1" customHeight="1">
      <c r="A1129" s="372" t="s">
        <v>4488</v>
      </c>
      <c r="B1129" s="413" t="s">
        <v>0</v>
      </c>
      <c r="C1129" s="413" t="s">
        <v>1068</v>
      </c>
      <c r="D1129" s="413" t="s">
        <v>1069</v>
      </c>
      <c r="E1129" s="414" t="s">
        <v>651</v>
      </c>
      <c r="F1129" s="415">
        <v>40.799999999999997</v>
      </c>
      <c r="G1129" s="415">
        <f>[5]내역서!F1129</f>
        <v>40.799999999999997</v>
      </c>
      <c r="H1129" s="415">
        <v>40.799999999999997</v>
      </c>
      <c r="I1129" s="415">
        <f>내역서!F1133</f>
        <v>0</v>
      </c>
      <c r="J1129" s="416">
        <v>24118</v>
      </c>
      <c r="K1129" s="417">
        <f t="shared" si="1932"/>
        <v>0</v>
      </c>
      <c r="L1129" s="416">
        <v>0</v>
      </c>
      <c r="M1129" s="417">
        <f t="shared" si="1933"/>
        <v>0</v>
      </c>
      <c r="N1129" s="416">
        <v>0</v>
      </c>
      <c r="O1129" s="417">
        <f t="shared" si="1934"/>
        <v>0</v>
      </c>
      <c r="P1129" s="416">
        <f t="shared" si="1935"/>
        <v>24118</v>
      </c>
      <c r="Q1129" s="417">
        <f t="shared" si="1880"/>
        <v>0</v>
      </c>
      <c r="R1129" s="417">
        <f t="shared" ref="R1129" si="1942">I1129-I1128</f>
        <v>0</v>
      </c>
      <c r="S1129" s="417">
        <f t="shared" ref="S1129:T1129" si="1943">P1129-P1128</f>
        <v>0</v>
      </c>
      <c r="T1129" s="417">
        <f t="shared" si="1943"/>
        <v>0</v>
      </c>
      <c r="U1129" s="414"/>
      <c r="V1129" s="619" t="str">
        <f t="shared" ref="V1129" si="1944">+IF(I1129&lt;0,"ng","")</f>
        <v/>
      </c>
      <c r="W1129" s="619"/>
    </row>
    <row r="1130" spans="1:23" s="401" customFormat="1" ht="24" hidden="1" customHeight="1">
      <c r="A1130" s="366" t="s">
        <v>4560</v>
      </c>
      <c r="B1130" s="408" t="s">
        <v>0</v>
      </c>
      <c r="C1130" s="408" t="s">
        <v>2702</v>
      </c>
      <c r="D1130" s="408" t="s">
        <v>77</v>
      </c>
      <c r="E1130" s="409" t="s">
        <v>2703</v>
      </c>
      <c r="F1130" s="410">
        <v>9</v>
      </c>
      <c r="G1130" s="410">
        <f>[5]내역서!F1130</f>
        <v>9</v>
      </c>
      <c r="H1130" s="410">
        <v>9</v>
      </c>
      <c r="I1130" s="410">
        <f>내역서!F1134</f>
        <v>0</v>
      </c>
      <c r="J1130" s="411">
        <v>115421.5</v>
      </c>
      <c r="K1130" s="412">
        <f>INT($I1130*J1130)</f>
        <v>0</v>
      </c>
      <c r="L1130" s="411">
        <v>0</v>
      </c>
      <c r="M1130" s="412">
        <f>INT($I1130*L1130)</f>
        <v>0</v>
      </c>
      <c r="N1130" s="411">
        <v>0</v>
      </c>
      <c r="O1130" s="412">
        <f>INT($I1130*N1130)</f>
        <v>0</v>
      </c>
      <c r="P1130" s="411">
        <f>+J1130+L1130+N1130</f>
        <v>115421.5</v>
      </c>
      <c r="Q1130" s="412">
        <f>K1130+M1130+O1130</f>
        <v>0</v>
      </c>
      <c r="R1130" s="412"/>
      <c r="S1130" s="412"/>
      <c r="T1130" s="412"/>
      <c r="U1130" s="409" t="s">
        <v>0</v>
      </c>
      <c r="V1130" s="617" t="str">
        <f>+IF(I1130&lt;0,"ng","")</f>
        <v/>
      </c>
      <c r="W1130" s="617"/>
    </row>
    <row r="1131" spans="1:23" ht="24" hidden="1" customHeight="1">
      <c r="A1131" s="372" t="s">
        <v>4493</v>
      </c>
      <c r="B1131" s="413" t="s">
        <v>0</v>
      </c>
      <c r="C1131" s="413" t="s">
        <v>1070</v>
      </c>
      <c r="D1131" s="413" t="s">
        <v>77</v>
      </c>
      <c r="E1131" s="414" t="s">
        <v>1071</v>
      </c>
      <c r="F1131" s="415">
        <v>9</v>
      </c>
      <c r="G1131" s="415">
        <f>[5]내역서!F1131</f>
        <v>9</v>
      </c>
      <c r="H1131" s="415">
        <v>9</v>
      </c>
      <c r="I1131" s="415">
        <f>내역서!F1135</f>
        <v>0</v>
      </c>
      <c r="J1131" s="416">
        <v>115421.5</v>
      </c>
      <c r="K1131" s="417">
        <f t="shared" si="1932"/>
        <v>0</v>
      </c>
      <c r="L1131" s="416">
        <v>0</v>
      </c>
      <c r="M1131" s="417">
        <f t="shared" si="1933"/>
        <v>0</v>
      </c>
      <c r="N1131" s="416">
        <v>0</v>
      </c>
      <c r="O1131" s="417">
        <f t="shared" si="1934"/>
        <v>0</v>
      </c>
      <c r="P1131" s="416">
        <f t="shared" si="1935"/>
        <v>115421.5</v>
      </c>
      <c r="Q1131" s="417">
        <f t="shared" si="1880"/>
        <v>0</v>
      </c>
      <c r="R1131" s="417">
        <f t="shared" ref="R1131" si="1945">I1131-I1130</f>
        <v>0</v>
      </c>
      <c r="S1131" s="417">
        <f t="shared" ref="S1131:T1131" si="1946">P1131-P1130</f>
        <v>0</v>
      </c>
      <c r="T1131" s="417">
        <f t="shared" si="1946"/>
        <v>0</v>
      </c>
      <c r="U1131" s="414"/>
      <c r="V1131" s="619" t="str">
        <f t="shared" ref="V1131" si="1947">+IF(I1131&lt;0,"ng","")</f>
        <v/>
      </c>
      <c r="W1131" s="619"/>
    </row>
    <row r="1132" spans="1:23" s="401" customFormat="1" ht="24" hidden="1" customHeight="1">
      <c r="A1132" s="366" t="s">
        <v>4486</v>
      </c>
      <c r="B1132" s="408" t="s">
        <v>0</v>
      </c>
      <c r="C1132" s="408" t="s">
        <v>2702</v>
      </c>
      <c r="D1132" s="408" t="s">
        <v>78</v>
      </c>
      <c r="E1132" s="409" t="s">
        <v>2703</v>
      </c>
      <c r="F1132" s="410">
        <v>14</v>
      </c>
      <c r="G1132" s="410">
        <f>[5]내역서!F1132</f>
        <v>14</v>
      </c>
      <c r="H1132" s="410">
        <v>14</v>
      </c>
      <c r="I1132" s="410">
        <f>내역서!F1136</f>
        <v>0</v>
      </c>
      <c r="J1132" s="411">
        <v>115421.5</v>
      </c>
      <c r="K1132" s="412">
        <f>INT($I1132*J1132)</f>
        <v>0</v>
      </c>
      <c r="L1132" s="411">
        <v>0</v>
      </c>
      <c r="M1132" s="412">
        <f>INT($I1132*L1132)</f>
        <v>0</v>
      </c>
      <c r="N1132" s="411">
        <v>0</v>
      </c>
      <c r="O1132" s="412">
        <f>INT($I1132*N1132)</f>
        <v>0</v>
      </c>
      <c r="P1132" s="411">
        <f>+J1132+L1132+N1132</f>
        <v>115421.5</v>
      </c>
      <c r="Q1132" s="412">
        <f>K1132+M1132+O1132</f>
        <v>0</v>
      </c>
      <c r="R1132" s="412"/>
      <c r="S1132" s="412"/>
      <c r="T1132" s="412"/>
      <c r="U1132" s="409" t="s">
        <v>0</v>
      </c>
      <c r="V1132" s="617" t="str">
        <f>+IF(I1132&lt;0,"ng","")</f>
        <v/>
      </c>
      <c r="W1132" s="617"/>
    </row>
    <row r="1133" spans="1:23" ht="24" hidden="1" customHeight="1">
      <c r="A1133" s="372" t="s">
        <v>4553</v>
      </c>
      <c r="B1133" s="413" t="s">
        <v>0</v>
      </c>
      <c r="C1133" s="413" t="s">
        <v>1070</v>
      </c>
      <c r="D1133" s="413" t="s">
        <v>78</v>
      </c>
      <c r="E1133" s="414" t="s">
        <v>1071</v>
      </c>
      <c r="F1133" s="415">
        <v>14</v>
      </c>
      <c r="G1133" s="415">
        <f>[5]내역서!F1133</f>
        <v>14</v>
      </c>
      <c r="H1133" s="415">
        <v>14</v>
      </c>
      <c r="I1133" s="415">
        <f>내역서!F1137</f>
        <v>0</v>
      </c>
      <c r="J1133" s="416">
        <v>115421.5</v>
      </c>
      <c r="K1133" s="417">
        <f t="shared" si="1932"/>
        <v>0</v>
      </c>
      <c r="L1133" s="416">
        <v>0</v>
      </c>
      <c r="M1133" s="417">
        <f t="shared" si="1933"/>
        <v>0</v>
      </c>
      <c r="N1133" s="416">
        <v>0</v>
      </c>
      <c r="O1133" s="417">
        <f t="shared" si="1934"/>
        <v>0</v>
      </c>
      <c r="P1133" s="416">
        <f t="shared" si="1935"/>
        <v>115421.5</v>
      </c>
      <c r="Q1133" s="417">
        <f t="shared" si="1880"/>
        <v>0</v>
      </c>
      <c r="R1133" s="417">
        <f t="shared" ref="R1133" si="1948">I1133-I1132</f>
        <v>0</v>
      </c>
      <c r="S1133" s="417">
        <f t="shared" ref="S1133:T1133" si="1949">P1133-P1132</f>
        <v>0</v>
      </c>
      <c r="T1133" s="417">
        <f t="shared" si="1949"/>
        <v>0</v>
      </c>
      <c r="U1133" s="414"/>
      <c r="V1133" s="619" t="str">
        <f t="shared" ref="V1133" si="1950">+IF(I1133&lt;0,"ng","")</f>
        <v/>
      </c>
      <c r="W1133" s="619"/>
    </row>
    <row r="1134" spans="1:23" s="401" customFormat="1" ht="24" hidden="1" customHeight="1">
      <c r="A1134" s="366" t="s">
        <v>4546</v>
      </c>
      <c r="B1134" s="408" t="s">
        <v>0</v>
      </c>
      <c r="C1134" s="408" t="s">
        <v>2704</v>
      </c>
      <c r="D1134" s="408" t="s">
        <v>2705</v>
      </c>
      <c r="E1134" s="409" t="s">
        <v>615</v>
      </c>
      <c r="F1134" s="410"/>
      <c r="G1134" s="410">
        <f>[5]내역서!F1134</f>
        <v>524.16</v>
      </c>
      <c r="H1134" s="410">
        <v>0</v>
      </c>
      <c r="I1134" s="410">
        <f>내역서!F1138</f>
        <v>0</v>
      </c>
      <c r="J1134" s="411">
        <v>242440</v>
      </c>
      <c r="K1134" s="412">
        <f>INT($I1134*J1134)</f>
        <v>0</v>
      </c>
      <c r="L1134" s="411">
        <v>0</v>
      </c>
      <c r="M1134" s="412">
        <f>INT($I1134*L1134)</f>
        <v>0</v>
      </c>
      <c r="N1134" s="411">
        <v>135704</v>
      </c>
      <c r="O1134" s="412">
        <f>INT($I1134*N1134)</f>
        <v>0</v>
      </c>
      <c r="P1134" s="411">
        <f>+J1134+L1134+N1134</f>
        <v>378144</v>
      </c>
      <c r="Q1134" s="412">
        <f>K1134+M1134+O1134</f>
        <v>0</v>
      </c>
      <c r="R1134" s="412"/>
      <c r="S1134" s="412"/>
      <c r="T1134" s="412"/>
      <c r="U1134" s="628" t="s">
        <v>2081</v>
      </c>
      <c r="V1134" s="617" t="str">
        <f>+IF(I1134&lt;0,"ng","")</f>
        <v/>
      </c>
      <c r="W1134" s="617"/>
    </row>
    <row r="1135" spans="1:23" ht="24" hidden="1" customHeight="1">
      <c r="A1135" s="372" t="s">
        <v>4488</v>
      </c>
      <c r="B1135" s="413" t="s">
        <v>0</v>
      </c>
      <c r="C1135" s="413" t="s">
        <v>4561</v>
      </c>
      <c r="D1135" s="413" t="s">
        <v>4562</v>
      </c>
      <c r="E1135" s="414" t="s">
        <v>615</v>
      </c>
      <c r="F1135" s="415"/>
      <c r="G1135" s="415">
        <f>[5]내역서!F1135</f>
        <v>524.16</v>
      </c>
      <c r="H1135" s="415">
        <v>0</v>
      </c>
      <c r="I1135" s="415">
        <f>내역서!F1139</f>
        <v>0</v>
      </c>
      <c r="J1135" s="416">
        <v>242440</v>
      </c>
      <c r="K1135" s="417">
        <f t="shared" ref="K1135" si="1951">INT($I1135*J1135)</f>
        <v>0</v>
      </c>
      <c r="L1135" s="416">
        <v>0</v>
      </c>
      <c r="M1135" s="417">
        <f t="shared" ref="M1135" si="1952">INT($I1135*L1135)</f>
        <v>0</v>
      </c>
      <c r="N1135" s="416">
        <v>135704</v>
      </c>
      <c r="O1135" s="417">
        <f t="shared" ref="O1135" si="1953">INT($I1135*N1135)</f>
        <v>0</v>
      </c>
      <c r="P1135" s="416">
        <f t="shared" ref="P1135" si="1954">+J1135+L1135+N1135</f>
        <v>378144</v>
      </c>
      <c r="Q1135" s="417">
        <f t="shared" ref="Q1135" si="1955">K1135+M1135+O1135</f>
        <v>0</v>
      </c>
      <c r="R1135" s="417">
        <f t="shared" ref="R1135" si="1956">I1135-I1134</f>
        <v>0</v>
      </c>
      <c r="S1135" s="417">
        <f t="shared" ref="S1135:T1135" si="1957">P1135-P1134</f>
        <v>0</v>
      </c>
      <c r="T1135" s="417">
        <f t="shared" si="1957"/>
        <v>0</v>
      </c>
      <c r="U1135" s="629" t="s">
        <v>4563</v>
      </c>
      <c r="V1135" s="619" t="str">
        <f t="shared" ref="V1135" si="1958">+IF(I1135&lt;0,"ng","")</f>
        <v/>
      </c>
      <c r="W1135" s="619"/>
    </row>
    <row r="1136" spans="1:23" s="431" customFormat="1" ht="24" hidden="1" customHeight="1">
      <c r="A1136" s="366" t="s">
        <v>2055</v>
      </c>
      <c r="B1136" s="408" t="s">
        <v>0</v>
      </c>
      <c r="C1136" s="408" t="s">
        <v>2710</v>
      </c>
      <c r="D1136" s="408" t="s">
        <v>2711</v>
      </c>
      <c r="E1136" s="409" t="s">
        <v>2235</v>
      </c>
      <c r="F1136" s="410">
        <v>2</v>
      </c>
      <c r="G1136" s="410">
        <f>[5]내역서!F1136</f>
        <v>4</v>
      </c>
      <c r="H1136" s="410">
        <v>4</v>
      </c>
      <c r="I1136" s="410">
        <f>내역서!F1140</f>
        <v>0</v>
      </c>
      <c r="J1136" s="411">
        <v>318468.59999999998</v>
      </c>
      <c r="K1136" s="412">
        <f>INT($I1136*J1136)</f>
        <v>0</v>
      </c>
      <c r="L1136" s="411">
        <v>0</v>
      </c>
      <c r="M1136" s="412">
        <f>INT($I1136*L1136)</f>
        <v>0</v>
      </c>
      <c r="N1136" s="411">
        <v>0</v>
      </c>
      <c r="O1136" s="412">
        <f>INT($I1136*N1136)</f>
        <v>0</v>
      </c>
      <c r="P1136" s="411">
        <f>+J1136+L1136+N1136</f>
        <v>318468.59999999998</v>
      </c>
      <c r="Q1136" s="412">
        <f>K1136+M1136+O1136</f>
        <v>0</v>
      </c>
      <c r="R1136" s="412"/>
      <c r="S1136" s="412"/>
      <c r="T1136" s="412"/>
      <c r="U1136" s="409" t="s">
        <v>0</v>
      </c>
      <c r="V1136" s="617" t="str">
        <f>+IF(I1136&lt;0,"ng","")</f>
        <v/>
      </c>
      <c r="W1136" s="617"/>
    </row>
    <row r="1137" spans="1:23" s="72" customFormat="1" ht="24" hidden="1" customHeight="1">
      <c r="A1137" s="372" t="s">
        <v>4553</v>
      </c>
      <c r="B1137" s="413" t="s">
        <v>0</v>
      </c>
      <c r="C1137" s="413" t="s">
        <v>1072</v>
      </c>
      <c r="D1137" s="413" t="s">
        <v>1073</v>
      </c>
      <c r="E1137" s="414" t="s">
        <v>768</v>
      </c>
      <c r="F1137" s="415">
        <v>2</v>
      </c>
      <c r="G1137" s="415">
        <f>[5]내역서!F1137</f>
        <v>4</v>
      </c>
      <c r="H1137" s="415">
        <v>4</v>
      </c>
      <c r="I1137" s="415">
        <f>내역서!F1141</f>
        <v>0</v>
      </c>
      <c r="J1137" s="416">
        <v>318468.59999999998</v>
      </c>
      <c r="K1137" s="417">
        <f t="shared" si="1932"/>
        <v>0</v>
      </c>
      <c r="L1137" s="416">
        <v>0</v>
      </c>
      <c r="M1137" s="417">
        <f t="shared" si="1933"/>
        <v>0</v>
      </c>
      <c r="N1137" s="416">
        <v>0</v>
      </c>
      <c r="O1137" s="417">
        <f t="shared" si="1934"/>
        <v>0</v>
      </c>
      <c r="P1137" s="416">
        <f t="shared" si="1935"/>
        <v>318468.59999999998</v>
      </c>
      <c r="Q1137" s="417">
        <f t="shared" si="1880"/>
        <v>0</v>
      </c>
      <c r="R1137" s="417">
        <f t="shared" ref="R1137" si="1959">I1137-I1136</f>
        <v>0</v>
      </c>
      <c r="S1137" s="417">
        <f t="shared" ref="S1137:T1137" si="1960">P1137-P1136</f>
        <v>0</v>
      </c>
      <c r="T1137" s="417">
        <f t="shared" si="1960"/>
        <v>0</v>
      </c>
      <c r="U1137" s="414"/>
      <c r="V1137" s="619" t="str">
        <f t="shared" ref="V1137" si="1961">+IF(I1137&lt;0,"ng","")</f>
        <v/>
      </c>
      <c r="W1137" s="619"/>
    </row>
    <row r="1138" spans="1:23" s="401" customFormat="1" ht="24" hidden="1" customHeight="1">
      <c r="A1138" s="366" t="s">
        <v>4486</v>
      </c>
      <c r="B1138" s="408" t="s">
        <v>0</v>
      </c>
      <c r="C1138" s="408" t="s">
        <v>2712</v>
      </c>
      <c r="D1138" s="408" t="s">
        <v>2713</v>
      </c>
      <c r="E1138" s="409" t="s">
        <v>2382</v>
      </c>
      <c r="F1138" s="410">
        <v>8</v>
      </c>
      <c r="G1138" s="410">
        <f>[5]내역서!F1138</f>
        <v>14</v>
      </c>
      <c r="H1138" s="410">
        <v>14</v>
      </c>
      <c r="I1138" s="410">
        <f>내역서!F1142</f>
        <v>0</v>
      </c>
      <c r="J1138" s="411">
        <v>26684.799999999999</v>
      </c>
      <c r="K1138" s="412">
        <f>INT($I1138*J1138)</f>
        <v>0</v>
      </c>
      <c r="L1138" s="411">
        <v>0</v>
      </c>
      <c r="M1138" s="412">
        <f>INT($I1138*L1138)</f>
        <v>0</v>
      </c>
      <c r="N1138" s="411">
        <v>0</v>
      </c>
      <c r="O1138" s="412">
        <f>INT($I1138*N1138)</f>
        <v>0</v>
      </c>
      <c r="P1138" s="411">
        <f>+J1138+L1138+N1138</f>
        <v>26684.799999999999</v>
      </c>
      <c r="Q1138" s="412">
        <f>K1138+M1138+O1138</f>
        <v>0</v>
      </c>
      <c r="R1138" s="412"/>
      <c r="S1138" s="412"/>
      <c r="T1138" s="412"/>
      <c r="U1138" s="409" t="s">
        <v>0</v>
      </c>
      <c r="V1138" s="617" t="str">
        <f>+IF(I1138&lt;0,"ng","")</f>
        <v/>
      </c>
      <c r="W1138" s="617"/>
    </row>
    <row r="1139" spans="1:23" ht="24" hidden="1" customHeight="1">
      <c r="A1139" s="372" t="s">
        <v>4497</v>
      </c>
      <c r="B1139" s="413" t="s">
        <v>0</v>
      </c>
      <c r="C1139" s="413" t="s">
        <v>1074</v>
      </c>
      <c r="D1139" s="413" t="s">
        <v>1075</v>
      </c>
      <c r="E1139" s="414" t="s">
        <v>859</v>
      </c>
      <c r="F1139" s="415">
        <v>8</v>
      </c>
      <c r="G1139" s="415">
        <f>[5]내역서!F1139</f>
        <v>14</v>
      </c>
      <c r="H1139" s="415">
        <v>14</v>
      </c>
      <c r="I1139" s="415">
        <f>내역서!F1143</f>
        <v>0</v>
      </c>
      <c r="J1139" s="416">
        <v>26684.799999999999</v>
      </c>
      <c r="K1139" s="417">
        <f t="shared" si="1932"/>
        <v>0</v>
      </c>
      <c r="L1139" s="416">
        <v>0</v>
      </c>
      <c r="M1139" s="417">
        <f t="shared" si="1933"/>
        <v>0</v>
      </c>
      <c r="N1139" s="416">
        <v>0</v>
      </c>
      <c r="O1139" s="417">
        <f t="shared" si="1934"/>
        <v>0</v>
      </c>
      <c r="P1139" s="416">
        <f t="shared" si="1935"/>
        <v>26684.799999999999</v>
      </c>
      <c r="Q1139" s="417">
        <f t="shared" si="1880"/>
        <v>0</v>
      </c>
      <c r="R1139" s="417">
        <f t="shared" ref="R1139" si="1962">I1139-I1138</f>
        <v>0</v>
      </c>
      <c r="S1139" s="417">
        <f t="shared" ref="S1139:T1139" si="1963">P1139-P1138</f>
        <v>0</v>
      </c>
      <c r="T1139" s="417">
        <f t="shared" si="1963"/>
        <v>0</v>
      </c>
      <c r="U1139" s="414"/>
      <c r="V1139" s="619" t="str">
        <f t="shared" ref="V1139" si="1964">+IF(I1139&lt;0,"ng","")</f>
        <v/>
      </c>
      <c r="W1139" s="619"/>
    </row>
    <row r="1140" spans="1:23" s="401" customFormat="1" ht="24" hidden="1" customHeight="1">
      <c r="A1140" s="366" t="s">
        <v>4486</v>
      </c>
      <c r="B1140" s="408" t="s">
        <v>0</v>
      </c>
      <c r="C1140" s="408" t="s">
        <v>2714</v>
      </c>
      <c r="D1140" s="408" t="s">
        <v>2715</v>
      </c>
      <c r="E1140" s="409" t="s">
        <v>1917</v>
      </c>
      <c r="F1140" s="410">
        <v>383.916</v>
      </c>
      <c r="G1140" s="410">
        <f>[5]내역서!F1140</f>
        <v>449.15199999999999</v>
      </c>
      <c r="H1140" s="410">
        <f>G1140</f>
        <v>449.15199999999999</v>
      </c>
      <c r="I1140" s="410">
        <f>내역서!F1144</f>
        <v>0</v>
      </c>
      <c r="J1140" s="411">
        <v>2302.1999999999998</v>
      </c>
      <c r="K1140" s="412">
        <f>INT($I1140*J1140)</f>
        <v>0</v>
      </c>
      <c r="L1140" s="411">
        <v>0</v>
      </c>
      <c r="M1140" s="412">
        <f>INT($I1140*L1140)</f>
        <v>0</v>
      </c>
      <c r="N1140" s="411">
        <v>0</v>
      </c>
      <c r="O1140" s="412">
        <f>INT($I1140*N1140)</f>
        <v>0</v>
      </c>
      <c r="P1140" s="411">
        <f>+J1140+L1140+N1140</f>
        <v>2302.1999999999998</v>
      </c>
      <c r="Q1140" s="412">
        <f>K1140+M1140+O1140</f>
        <v>0</v>
      </c>
      <c r="R1140" s="412"/>
      <c r="S1140" s="412"/>
      <c r="T1140" s="412"/>
      <c r="U1140" s="409" t="s">
        <v>0</v>
      </c>
      <c r="V1140" s="617" t="str">
        <f>+IF(I1140&lt;0,"ng","")</f>
        <v/>
      </c>
      <c r="W1140" s="617"/>
    </row>
    <row r="1141" spans="1:23" ht="24" hidden="1" customHeight="1">
      <c r="A1141" s="372" t="s">
        <v>4488</v>
      </c>
      <c r="B1141" s="413" t="s">
        <v>0</v>
      </c>
      <c r="C1141" s="413" t="s">
        <v>1076</v>
      </c>
      <c r="D1141" s="413" t="s">
        <v>1077</v>
      </c>
      <c r="E1141" s="414" t="s">
        <v>1078</v>
      </c>
      <c r="F1141" s="415">
        <v>383.916</v>
      </c>
      <c r="G1141" s="415">
        <f>[5]내역서!F1141</f>
        <v>449.15199999999999</v>
      </c>
      <c r="H1141" s="415">
        <f>G1141</f>
        <v>449.15199999999999</v>
      </c>
      <c r="I1141" s="415">
        <f>내역서!F1145</f>
        <v>0</v>
      </c>
      <c r="J1141" s="416">
        <v>2302.1999999999998</v>
      </c>
      <c r="K1141" s="417">
        <f t="shared" si="1932"/>
        <v>0</v>
      </c>
      <c r="L1141" s="416">
        <v>0</v>
      </c>
      <c r="M1141" s="417">
        <f t="shared" si="1933"/>
        <v>0</v>
      </c>
      <c r="N1141" s="416">
        <v>0</v>
      </c>
      <c r="O1141" s="417">
        <f t="shared" si="1934"/>
        <v>0</v>
      </c>
      <c r="P1141" s="416">
        <f t="shared" si="1935"/>
        <v>2302.1999999999998</v>
      </c>
      <c r="Q1141" s="417">
        <f t="shared" si="1880"/>
        <v>0</v>
      </c>
      <c r="R1141" s="417">
        <f t="shared" ref="R1141" si="1965">I1141-I1140</f>
        <v>0</v>
      </c>
      <c r="S1141" s="417">
        <f t="shared" ref="S1141:T1141" si="1966">P1141-P1140</f>
        <v>0</v>
      </c>
      <c r="T1141" s="417">
        <f t="shared" si="1966"/>
        <v>0</v>
      </c>
      <c r="U1141" s="414"/>
      <c r="V1141" s="619" t="str">
        <f t="shared" ref="V1141" si="1967">+IF(I1141&lt;0,"ng","")</f>
        <v/>
      </c>
      <c r="W1141" s="619"/>
    </row>
    <row r="1142" spans="1:23" s="401" customFormat="1" ht="24" hidden="1" customHeight="1">
      <c r="A1142" s="366" t="s">
        <v>4295</v>
      </c>
      <c r="B1142" s="408" t="s">
        <v>0</v>
      </c>
      <c r="C1142" s="408" t="s">
        <v>2716</v>
      </c>
      <c r="D1142" s="408" t="s">
        <v>79</v>
      </c>
      <c r="E1142" s="409" t="s">
        <v>2235</v>
      </c>
      <c r="F1142" s="410">
        <v>15</v>
      </c>
      <c r="G1142" s="410">
        <f>[5]내역서!F1142</f>
        <v>15</v>
      </c>
      <c r="H1142" s="410">
        <v>15</v>
      </c>
      <c r="I1142" s="410">
        <f>내역서!F1146</f>
        <v>0</v>
      </c>
      <c r="J1142" s="411">
        <v>53482.400000000001</v>
      </c>
      <c r="K1142" s="412">
        <f>INT($I1142*J1142)</f>
        <v>0</v>
      </c>
      <c r="L1142" s="411">
        <v>0</v>
      </c>
      <c r="M1142" s="412">
        <f>INT($I1142*L1142)</f>
        <v>0</v>
      </c>
      <c r="N1142" s="411">
        <v>0</v>
      </c>
      <c r="O1142" s="412">
        <f>INT($I1142*N1142)</f>
        <v>0</v>
      </c>
      <c r="P1142" s="411">
        <f>+J1142+L1142+N1142</f>
        <v>53482.400000000001</v>
      </c>
      <c r="Q1142" s="412">
        <f>K1142+M1142+O1142</f>
        <v>0</v>
      </c>
      <c r="R1142" s="412"/>
      <c r="S1142" s="412"/>
      <c r="T1142" s="412"/>
      <c r="U1142" s="409" t="s">
        <v>0</v>
      </c>
      <c r="V1142" s="617" t="str">
        <f>+IF(I1142&lt;0,"ng","")</f>
        <v/>
      </c>
      <c r="W1142" s="617"/>
    </row>
    <row r="1143" spans="1:23" ht="24" hidden="1" customHeight="1">
      <c r="A1143" s="372" t="s">
        <v>4489</v>
      </c>
      <c r="B1143" s="413" t="s">
        <v>0</v>
      </c>
      <c r="C1143" s="413" t="s">
        <v>1079</v>
      </c>
      <c r="D1143" s="413" t="s">
        <v>79</v>
      </c>
      <c r="E1143" s="414" t="s">
        <v>768</v>
      </c>
      <c r="F1143" s="415">
        <v>15</v>
      </c>
      <c r="G1143" s="415">
        <f>[5]내역서!F1143</f>
        <v>15</v>
      </c>
      <c r="H1143" s="415">
        <v>15</v>
      </c>
      <c r="I1143" s="415">
        <f>내역서!F1147</f>
        <v>0</v>
      </c>
      <c r="J1143" s="416">
        <v>53482.400000000001</v>
      </c>
      <c r="K1143" s="417">
        <f t="shared" si="1932"/>
        <v>0</v>
      </c>
      <c r="L1143" s="416">
        <v>0</v>
      </c>
      <c r="M1143" s="417">
        <f t="shared" si="1933"/>
        <v>0</v>
      </c>
      <c r="N1143" s="416">
        <v>0</v>
      </c>
      <c r="O1143" s="417">
        <f t="shared" si="1934"/>
        <v>0</v>
      </c>
      <c r="P1143" s="416">
        <f t="shared" si="1935"/>
        <v>53482.400000000001</v>
      </c>
      <c r="Q1143" s="417">
        <f t="shared" si="1880"/>
        <v>0</v>
      </c>
      <c r="R1143" s="417">
        <f t="shared" ref="R1143" si="1968">I1143-I1142</f>
        <v>0</v>
      </c>
      <c r="S1143" s="417">
        <f t="shared" ref="S1143:T1143" si="1969">P1143-P1142</f>
        <v>0</v>
      </c>
      <c r="T1143" s="417">
        <f t="shared" si="1969"/>
        <v>0</v>
      </c>
      <c r="U1143" s="414"/>
      <c r="V1143" s="619" t="str">
        <f t="shared" ref="V1143" si="1970">+IF(I1143&lt;0,"ng","")</f>
        <v/>
      </c>
      <c r="W1143" s="619"/>
    </row>
    <row r="1144" spans="1:23" s="401" customFormat="1" ht="24" hidden="1" customHeight="1">
      <c r="A1144" s="366" t="s">
        <v>4440</v>
      </c>
      <c r="B1144" s="408" t="s">
        <v>0</v>
      </c>
      <c r="C1144" s="408" t="s">
        <v>2716</v>
      </c>
      <c r="D1144" s="408" t="s">
        <v>80</v>
      </c>
      <c r="E1144" s="409" t="s">
        <v>2235</v>
      </c>
      <c r="F1144" s="410">
        <v>23</v>
      </c>
      <c r="G1144" s="410">
        <f>[5]내역서!F1144</f>
        <v>23</v>
      </c>
      <c r="H1144" s="410">
        <v>23</v>
      </c>
      <c r="I1144" s="410">
        <f>내역서!F1148</f>
        <v>0</v>
      </c>
      <c r="J1144" s="411">
        <v>83140.600000000006</v>
      </c>
      <c r="K1144" s="412">
        <f>INT($I1144*J1144)</f>
        <v>0</v>
      </c>
      <c r="L1144" s="411">
        <v>0</v>
      </c>
      <c r="M1144" s="412">
        <f>INT($I1144*L1144)</f>
        <v>0</v>
      </c>
      <c r="N1144" s="411">
        <v>0</v>
      </c>
      <c r="O1144" s="412">
        <f>INT($I1144*N1144)</f>
        <v>0</v>
      </c>
      <c r="P1144" s="411">
        <f>+J1144+L1144+N1144</f>
        <v>83140.600000000006</v>
      </c>
      <c r="Q1144" s="412">
        <f>K1144+M1144+O1144</f>
        <v>0</v>
      </c>
      <c r="R1144" s="412"/>
      <c r="S1144" s="412"/>
      <c r="T1144" s="412"/>
      <c r="U1144" s="409" t="s">
        <v>0</v>
      </c>
      <c r="V1144" s="617" t="str">
        <f>+IF(I1144&lt;0,"ng","")</f>
        <v/>
      </c>
      <c r="W1144" s="617"/>
    </row>
    <row r="1145" spans="1:23" ht="24" hidden="1" customHeight="1">
      <c r="A1145" s="372" t="s">
        <v>4340</v>
      </c>
      <c r="B1145" s="413" t="s">
        <v>0</v>
      </c>
      <c r="C1145" s="413" t="s">
        <v>1079</v>
      </c>
      <c r="D1145" s="413" t="s">
        <v>80</v>
      </c>
      <c r="E1145" s="414" t="s">
        <v>768</v>
      </c>
      <c r="F1145" s="415">
        <v>23</v>
      </c>
      <c r="G1145" s="415">
        <f>[5]내역서!F1145</f>
        <v>23</v>
      </c>
      <c r="H1145" s="415">
        <v>23</v>
      </c>
      <c r="I1145" s="415">
        <f>내역서!F1149</f>
        <v>0</v>
      </c>
      <c r="J1145" s="416">
        <v>83140.600000000006</v>
      </c>
      <c r="K1145" s="417">
        <f t="shared" si="1932"/>
        <v>0</v>
      </c>
      <c r="L1145" s="416">
        <v>0</v>
      </c>
      <c r="M1145" s="417">
        <f t="shared" si="1933"/>
        <v>0</v>
      </c>
      <c r="N1145" s="416">
        <v>0</v>
      </c>
      <c r="O1145" s="417">
        <f t="shared" si="1934"/>
        <v>0</v>
      </c>
      <c r="P1145" s="416">
        <f t="shared" si="1935"/>
        <v>83140.600000000006</v>
      </c>
      <c r="Q1145" s="417">
        <f t="shared" si="1880"/>
        <v>0</v>
      </c>
      <c r="R1145" s="417">
        <f t="shared" ref="R1145" si="1971">I1145-I1144</f>
        <v>0</v>
      </c>
      <c r="S1145" s="417">
        <f t="shared" ref="S1145:T1145" si="1972">P1145-P1144</f>
        <v>0</v>
      </c>
      <c r="T1145" s="417">
        <f t="shared" si="1972"/>
        <v>0</v>
      </c>
      <c r="U1145" s="414"/>
      <c r="V1145" s="619" t="str">
        <f t="shared" ref="V1145" si="1973">+IF(I1145&lt;0,"ng","")</f>
        <v/>
      </c>
      <c r="W1145" s="619"/>
    </row>
    <row r="1146" spans="1:23" s="431" customFormat="1" ht="24" hidden="1" customHeight="1">
      <c r="A1146" s="366" t="s">
        <v>4407</v>
      </c>
      <c r="B1146" s="408" t="s">
        <v>0</v>
      </c>
      <c r="C1146" s="408" t="s">
        <v>2717</v>
      </c>
      <c r="D1146" s="408" t="s">
        <v>2718</v>
      </c>
      <c r="E1146" s="409" t="s">
        <v>2194</v>
      </c>
      <c r="F1146" s="410">
        <v>2</v>
      </c>
      <c r="G1146" s="410">
        <f>[5]내역서!F1146</f>
        <v>2</v>
      </c>
      <c r="H1146" s="410">
        <v>2</v>
      </c>
      <c r="I1146" s="410">
        <f>내역서!F1150</f>
        <v>0</v>
      </c>
      <c r="J1146" s="411">
        <v>83380</v>
      </c>
      <c r="K1146" s="412">
        <f>INT($I1146*J1146)</f>
        <v>0</v>
      </c>
      <c r="L1146" s="411">
        <v>0</v>
      </c>
      <c r="M1146" s="412">
        <f>INT($I1146*L1146)</f>
        <v>0</v>
      </c>
      <c r="N1146" s="411">
        <v>0</v>
      </c>
      <c r="O1146" s="412">
        <f>INT($I1146*N1146)</f>
        <v>0</v>
      </c>
      <c r="P1146" s="411">
        <f>+J1146+L1146+N1146</f>
        <v>83380</v>
      </c>
      <c r="Q1146" s="412">
        <f>K1146+M1146+O1146</f>
        <v>0</v>
      </c>
      <c r="R1146" s="412"/>
      <c r="S1146" s="412"/>
      <c r="T1146" s="412"/>
      <c r="U1146" s="409" t="s">
        <v>0</v>
      </c>
      <c r="V1146" s="617" t="str">
        <f>+IF(I1146&lt;0,"ng","")</f>
        <v/>
      </c>
      <c r="W1146" s="617"/>
    </row>
    <row r="1147" spans="1:23" s="72" customFormat="1" ht="24" hidden="1" customHeight="1">
      <c r="A1147" s="372" t="s">
        <v>4340</v>
      </c>
      <c r="B1147" s="413" t="s">
        <v>0</v>
      </c>
      <c r="C1147" s="413" t="s">
        <v>1080</v>
      </c>
      <c r="D1147" s="413" t="s">
        <v>1081</v>
      </c>
      <c r="E1147" s="414" t="s">
        <v>738</v>
      </c>
      <c r="F1147" s="415">
        <v>2</v>
      </c>
      <c r="G1147" s="415">
        <f>[5]내역서!F1147</f>
        <v>2</v>
      </c>
      <c r="H1147" s="415">
        <v>2</v>
      </c>
      <c r="I1147" s="415">
        <f>내역서!F1151</f>
        <v>0</v>
      </c>
      <c r="J1147" s="416">
        <v>83380</v>
      </c>
      <c r="K1147" s="417">
        <f t="shared" si="1932"/>
        <v>0</v>
      </c>
      <c r="L1147" s="416">
        <v>0</v>
      </c>
      <c r="M1147" s="417">
        <f t="shared" si="1933"/>
        <v>0</v>
      </c>
      <c r="N1147" s="416">
        <v>0</v>
      </c>
      <c r="O1147" s="417">
        <f t="shared" si="1934"/>
        <v>0</v>
      </c>
      <c r="P1147" s="416">
        <f t="shared" si="1935"/>
        <v>83380</v>
      </c>
      <c r="Q1147" s="417">
        <f t="shared" si="1880"/>
        <v>0</v>
      </c>
      <c r="R1147" s="417">
        <f t="shared" ref="R1147" si="1974">I1147-I1146</f>
        <v>0</v>
      </c>
      <c r="S1147" s="417">
        <f t="shared" ref="S1147:T1147" si="1975">P1147-P1146</f>
        <v>0</v>
      </c>
      <c r="T1147" s="417">
        <f t="shared" si="1975"/>
        <v>0</v>
      </c>
      <c r="U1147" s="414"/>
      <c r="V1147" s="619" t="str">
        <f t="shared" ref="V1147" si="1976">+IF(I1147&lt;0,"ng","")</f>
        <v/>
      </c>
      <c r="W1147" s="619"/>
    </row>
    <row r="1148" spans="1:23" s="431" customFormat="1" ht="24" hidden="1" customHeight="1">
      <c r="A1148" s="366" t="s">
        <v>4440</v>
      </c>
      <c r="B1148" s="408" t="s">
        <v>0</v>
      </c>
      <c r="C1148" s="408" t="s">
        <v>2717</v>
      </c>
      <c r="D1148" s="408" t="s">
        <v>2720</v>
      </c>
      <c r="E1148" s="409" t="s">
        <v>2194</v>
      </c>
      <c r="F1148" s="410">
        <v>1</v>
      </c>
      <c r="G1148" s="410">
        <f>[5]내역서!F1148</f>
        <v>1</v>
      </c>
      <c r="H1148" s="410">
        <v>1</v>
      </c>
      <c r="I1148" s="410">
        <f>내역서!F1152</f>
        <v>0</v>
      </c>
      <c r="J1148" s="411">
        <v>83833.100000000006</v>
      </c>
      <c r="K1148" s="412">
        <f>INT($I1148*J1148)</f>
        <v>0</v>
      </c>
      <c r="L1148" s="411">
        <v>0</v>
      </c>
      <c r="M1148" s="412">
        <f>INT($I1148*L1148)</f>
        <v>0</v>
      </c>
      <c r="N1148" s="411">
        <v>0</v>
      </c>
      <c r="O1148" s="412">
        <f>INT($I1148*N1148)</f>
        <v>0</v>
      </c>
      <c r="P1148" s="411">
        <f>+J1148+L1148+N1148</f>
        <v>83833.100000000006</v>
      </c>
      <c r="Q1148" s="412">
        <f>K1148+M1148+O1148</f>
        <v>0</v>
      </c>
      <c r="R1148" s="412"/>
      <c r="S1148" s="412"/>
      <c r="T1148" s="412"/>
      <c r="U1148" s="409" t="s">
        <v>0</v>
      </c>
      <c r="V1148" s="617" t="str">
        <f>+IF(I1148&lt;0,"ng","")</f>
        <v/>
      </c>
      <c r="W1148" s="617"/>
    </row>
    <row r="1149" spans="1:23" s="72" customFormat="1" ht="24" hidden="1" customHeight="1">
      <c r="A1149" s="372" t="s">
        <v>4488</v>
      </c>
      <c r="B1149" s="413" t="s">
        <v>0</v>
      </c>
      <c r="C1149" s="413" t="s">
        <v>1080</v>
      </c>
      <c r="D1149" s="413" t="s">
        <v>1082</v>
      </c>
      <c r="E1149" s="414" t="s">
        <v>738</v>
      </c>
      <c r="F1149" s="415">
        <v>1</v>
      </c>
      <c r="G1149" s="415">
        <f>[5]내역서!F1149</f>
        <v>1</v>
      </c>
      <c r="H1149" s="415">
        <v>1</v>
      </c>
      <c r="I1149" s="415">
        <f>내역서!F1153</f>
        <v>0</v>
      </c>
      <c r="J1149" s="416">
        <v>83833.100000000006</v>
      </c>
      <c r="K1149" s="417">
        <f t="shared" si="1932"/>
        <v>0</v>
      </c>
      <c r="L1149" s="416">
        <v>0</v>
      </c>
      <c r="M1149" s="417">
        <f t="shared" si="1933"/>
        <v>0</v>
      </c>
      <c r="N1149" s="416">
        <v>0</v>
      </c>
      <c r="O1149" s="417">
        <f t="shared" si="1934"/>
        <v>0</v>
      </c>
      <c r="P1149" s="416">
        <f t="shared" si="1935"/>
        <v>83833.100000000006</v>
      </c>
      <c r="Q1149" s="417">
        <f t="shared" si="1880"/>
        <v>0</v>
      </c>
      <c r="R1149" s="417">
        <f t="shared" ref="R1149" si="1977">I1149-I1148</f>
        <v>0</v>
      </c>
      <c r="S1149" s="417">
        <f t="shared" ref="S1149:T1149" si="1978">P1149-P1148</f>
        <v>0</v>
      </c>
      <c r="T1149" s="417">
        <f t="shared" si="1978"/>
        <v>0</v>
      </c>
      <c r="U1149" s="414"/>
      <c r="V1149" s="619" t="str">
        <f t="shared" ref="V1149" si="1979">+IF(I1149&lt;0,"ng","")</f>
        <v/>
      </c>
      <c r="W1149" s="619"/>
    </row>
    <row r="1150" spans="1:23" s="431" customFormat="1" ht="24" hidden="1" customHeight="1">
      <c r="A1150" s="366" t="s">
        <v>4476</v>
      </c>
      <c r="B1150" s="408" t="s">
        <v>0</v>
      </c>
      <c r="C1150" s="408" t="s">
        <v>2721</v>
      </c>
      <c r="D1150" s="408" t="s">
        <v>2722</v>
      </c>
      <c r="E1150" s="409" t="s">
        <v>2194</v>
      </c>
      <c r="F1150" s="410">
        <v>42</v>
      </c>
      <c r="G1150" s="410">
        <f>[5]내역서!F1150</f>
        <v>42</v>
      </c>
      <c r="H1150" s="410">
        <v>42</v>
      </c>
      <c r="I1150" s="410">
        <f>내역서!F1154</f>
        <v>0</v>
      </c>
      <c r="J1150" s="411">
        <v>47979.199999999997</v>
      </c>
      <c r="K1150" s="412">
        <f>INT($I1150*J1150)</f>
        <v>0</v>
      </c>
      <c r="L1150" s="411">
        <v>0</v>
      </c>
      <c r="M1150" s="412">
        <f>INT($I1150*L1150)</f>
        <v>0</v>
      </c>
      <c r="N1150" s="411">
        <v>0</v>
      </c>
      <c r="O1150" s="412">
        <f>INT($I1150*N1150)</f>
        <v>0</v>
      </c>
      <c r="P1150" s="411">
        <f>+J1150+L1150+N1150</f>
        <v>47979.199999999997</v>
      </c>
      <c r="Q1150" s="412">
        <f>K1150+M1150+O1150</f>
        <v>0</v>
      </c>
      <c r="R1150" s="412"/>
      <c r="S1150" s="412"/>
      <c r="T1150" s="412"/>
      <c r="U1150" s="409" t="s">
        <v>0</v>
      </c>
      <c r="V1150" s="617" t="str">
        <f>+IF(I1150&lt;0,"ng","")</f>
        <v/>
      </c>
      <c r="W1150" s="617"/>
    </row>
    <row r="1151" spans="1:23" s="72" customFormat="1" ht="24" hidden="1" customHeight="1">
      <c r="A1151" s="372" t="s">
        <v>4490</v>
      </c>
      <c r="B1151" s="413" t="s">
        <v>0</v>
      </c>
      <c r="C1151" s="413" t="s">
        <v>1083</v>
      </c>
      <c r="D1151" s="413" t="s">
        <v>1084</v>
      </c>
      <c r="E1151" s="414" t="s">
        <v>738</v>
      </c>
      <c r="F1151" s="415">
        <v>42</v>
      </c>
      <c r="G1151" s="415">
        <f>[5]내역서!F1151</f>
        <v>42</v>
      </c>
      <c r="H1151" s="415">
        <v>42</v>
      </c>
      <c r="I1151" s="415">
        <f>내역서!F1155</f>
        <v>0</v>
      </c>
      <c r="J1151" s="416">
        <v>47979.199999999997</v>
      </c>
      <c r="K1151" s="417">
        <f t="shared" si="1932"/>
        <v>0</v>
      </c>
      <c r="L1151" s="416">
        <v>0</v>
      </c>
      <c r="M1151" s="417">
        <f t="shared" si="1933"/>
        <v>0</v>
      </c>
      <c r="N1151" s="416">
        <v>0</v>
      </c>
      <c r="O1151" s="417">
        <f t="shared" si="1934"/>
        <v>0</v>
      </c>
      <c r="P1151" s="416">
        <f t="shared" si="1935"/>
        <v>47979.199999999997</v>
      </c>
      <c r="Q1151" s="417">
        <f t="shared" si="1880"/>
        <v>0</v>
      </c>
      <c r="R1151" s="417">
        <f t="shared" ref="R1151" si="1980">I1151-I1150</f>
        <v>0</v>
      </c>
      <c r="S1151" s="417">
        <f t="shared" ref="S1151:T1151" si="1981">P1151-P1150</f>
        <v>0</v>
      </c>
      <c r="T1151" s="417">
        <f t="shared" si="1981"/>
        <v>0</v>
      </c>
      <c r="U1151" s="414"/>
      <c r="V1151" s="619" t="str">
        <f t="shared" ref="V1151" si="1982">+IF(I1151&lt;0,"ng","")</f>
        <v/>
      </c>
      <c r="W1151" s="619"/>
    </row>
    <row r="1152" spans="1:23" s="401" customFormat="1" ht="24" hidden="1" customHeight="1">
      <c r="A1152" s="366" t="s">
        <v>4546</v>
      </c>
      <c r="B1152" s="408" t="s">
        <v>0</v>
      </c>
      <c r="C1152" s="408" t="s">
        <v>2721</v>
      </c>
      <c r="D1152" s="408" t="s">
        <v>2723</v>
      </c>
      <c r="E1152" s="409" t="s">
        <v>2194</v>
      </c>
      <c r="F1152" s="410">
        <v>1</v>
      </c>
      <c r="G1152" s="410">
        <f>[5]내역서!F1152</f>
        <v>1</v>
      </c>
      <c r="H1152" s="410">
        <v>1</v>
      </c>
      <c r="I1152" s="410">
        <f>내역서!F1156</f>
        <v>0</v>
      </c>
      <c r="J1152" s="411">
        <v>36441.4</v>
      </c>
      <c r="K1152" s="412">
        <f>INT($I1152*J1152)</f>
        <v>0</v>
      </c>
      <c r="L1152" s="411">
        <v>0</v>
      </c>
      <c r="M1152" s="412">
        <f>INT($I1152*L1152)</f>
        <v>0</v>
      </c>
      <c r="N1152" s="411">
        <v>0</v>
      </c>
      <c r="O1152" s="412">
        <f>INT($I1152*N1152)</f>
        <v>0</v>
      </c>
      <c r="P1152" s="411">
        <f>+J1152+L1152+N1152</f>
        <v>36441.4</v>
      </c>
      <c r="Q1152" s="412">
        <f>K1152+M1152+O1152</f>
        <v>0</v>
      </c>
      <c r="R1152" s="412"/>
      <c r="S1152" s="412"/>
      <c r="T1152" s="412"/>
      <c r="U1152" s="409" t="s">
        <v>0</v>
      </c>
      <c r="V1152" s="617" t="str">
        <f>+IF(I1152&lt;0,"ng","")</f>
        <v/>
      </c>
      <c r="W1152" s="617"/>
    </row>
    <row r="1153" spans="1:23" ht="24" hidden="1" customHeight="1">
      <c r="A1153" s="372" t="s">
        <v>4493</v>
      </c>
      <c r="B1153" s="413" t="s">
        <v>0</v>
      </c>
      <c r="C1153" s="413" t="s">
        <v>1083</v>
      </c>
      <c r="D1153" s="413" t="s">
        <v>1085</v>
      </c>
      <c r="E1153" s="414" t="s">
        <v>738</v>
      </c>
      <c r="F1153" s="415">
        <v>1</v>
      </c>
      <c r="G1153" s="415">
        <f>[5]내역서!F1153</f>
        <v>1</v>
      </c>
      <c r="H1153" s="415">
        <v>1</v>
      </c>
      <c r="I1153" s="415">
        <f>내역서!F1157</f>
        <v>0</v>
      </c>
      <c r="J1153" s="416">
        <v>36441.4</v>
      </c>
      <c r="K1153" s="417">
        <f t="shared" si="1932"/>
        <v>0</v>
      </c>
      <c r="L1153" s="416">
        <v>0</v>
      </c>
      <c r="M1153" s="417">
        <f t="shared" si="1933"/>
        <v>0</v>
      </c>
      <c r="N1153" s="416">
        <v>0</v>
      </c>
      <c r="O1153" s="417">
        <f t="shared" si="1934"/>
        <v>0</v>
      </c>
      <c r="P1153" s="416">
        <f t="shared" si="1935"/>
        <v>36441.4</v>
      </c>
      <c r="Q1153" s="417">
        <f t="shared" si="1880"/>
        <v>0</v>
      </c>
      <c r="R1153" s="417">
        <f t="shared" ref="R1153" si="1983">I1153-I1152</f>
        <v>0</v>
      </c>
      <c r="S1153" s="417">
        <f t="shared" ref="S1153:T1153" si="1984">P1153-P1152</f>
        <v>0</v>
      </c>
      <c r="T1153" s="417">
        <f t="shared" si="1984"/>
        <v>0</v>
      </c>
      <c r="U1153" s="414"/>
      <c r="V1153" s="619" t="str">
        <f t="shared" ref="V1153" si="1985">+IF(I1153&lt;0,"ng","")</f>
        <v/>
      </c>
      <c r="W1153" s="619"/>
    </row>
    <row r="1154" spans="1:23" s="401" customFormat="1" ht="24" hidden="1" customHeight="1">
      <c r="A1154" s="366" t="s">
        <v>2055</v>
      </c>
      <c r="B1154" s="408" t="s">
        <v>0</v>
      </c>
      <c r="C1154" s="408" t="s">
        <v>2721</v>
      </c>
      <c r="D1154" s="408" t="s">
        <v>2724</v>
      </c>
      <c r="E1154" s="409" t="s">
        <v>2194</v>
      </c>
      <c r="F1154" s="410">
        <v>8</v>
      </c>
      <c r="G1154" s="410">
        <f>[5]내역서!F1154</f>
        <v>8</v>
      </c>
      <c r="H1154" s="410">
        <v>8</v>
      </c>
      <c r="I1154" s="410">
        <f>내역서!F1158</f>
        <v>0</v>
      </c>
      <c r="J1154" s="411">
        <v>69511.3</v>
      </c>
      <c r="K1154" s="412">
        <f>INT($I1154*J1154)</f>
        <v>0</v>
      </c>
      <c r="L1154" s="411">
        <v>0</v>
      </c>
      <c r="M1154" s="412">
        <f>INT($I1154*L1154)</f>
        <v>0</v>
      </c>
      <c r="N1154" s="411">
        <v>0</v>
      </c>
      <c r="O1154" s="412">
        <f>INT($I1154*N1154)</f>
        <v>0</v>
      </c>
      <c r="P1154" s="411">
        <f>+J1154+L1154+N1154</f>
        <v>69511.3</v>
      </c>
      <c r="Q1154" s="412">
        <f>K1154+M1154+O1154</f>
        <v>0</v>
      </c>
      <c r="R1154" s="412"/>
      <c r="S1154" s="412"/>
      <c r="T1154" s="412"/>
      <c r="U1154" s="409" t="s">
        <v>0</v>
      </c>
      <c r="V1154" s="617" t="str">
        <f>+IF(I1154&lt;0,"ng","")</f>
        <v/>
      </c>
      <c r="W1154" s="617"/>
    </row>
    <row r="1155" spans="1:23" ht="24" hidden="1" customHeight="1">
      <c r="A1155" s="372" t="s">
        <v>2072</v>
      </c>
      <c r="B1155" s="413" t="s">
        <v>0</v>
      </c>
      <c r="C1155" s="413" t="s">
        <v>1083</v>
      </c>
      <c r="D1155" s="413" t="s">
        <v>1086</v>
      </c>
      <c r="E1155" s="414" t="s">
        <v>738</v>
      </c>
      <c r="F1155" s="415">
        <v>8</v>
      </c>
      <c r="G1155" s="415">
        <f>[5]내역서!F1155</f>
        <v>8</v>
      </c>
      <c r="H1155" s="415">
        <v>8</v>
      </c>
      <c r="I1155" s="415">
        <f>내역서!F1159</f>
        <v>0</v>
      </c>
      <c r="J1155" s="416">
        <v>69511.3</v>
      </c>
      <c r="K1155" s="417">
        <f t="shared" si="1932"/>
        <v>0</v>
      </c>
      <c r="L1155" s="416">
        <v>0</v>
      </c>
      <c r="M1155" s="417">
        <f t="shared" si="1933"/>
        <v>0</v>
      </c>
      <c r="N1155" s="416">
        <v>0</v>
      </c>
      <c r="O1155" s="417">
        <f t="shared" si="1934"/>
        <v>0</v>
      </c>
      <c r="P1155" s="416">
        <f t="shared" si="1935"/>
        <v>69511.3</v>
      </c>
      <c r="Q1155" s="417">
        <f t="shared" si="1880"/>
        <v>0</v>
      </c>
      <c r="R1155" s="417">
        <f t="shared" ref="R1155" si="1986">I1155-I1154</f>
        <v>0</v>
      </c>
      <c r="S1155" s="417">
        <f t="shared" ref="S1155:T1155" si="1987">P1155-P1154</f>
        <v>0</v>
      </c>
      <c r="T1155" s="417">
        <f t="shared" si="1987"/>
        <v>0</v>
      </c>
      <c r="U1155" s="414"/>
      <c r="V1155" s="619" t="str">
        <f t="shared" ref="V1155" si="1988">+IF(I1155&lt;0,"ng","")</f>
        <v/>
      </c>
      <c r="W1155" s="619"/>
    </row>
    <row r="1156" spans="1:23" s="401" customFormat="1" ht="24" hidden="1" customHeight="1">
      <c r="A1156" s="366" t="s">
        <v>4564</v>
      </c>
      <c r="B1156" s="408" t="s">
        <v>0</v>
      </c>
      <c r="C1156" s="408" t="s">
        <v>2725</v>
      </c>
      <c r="D1156" s="408" t="s">
        <v>2350</v>
      </c>
      <c r="E1156" s="409" t="s">
        <v>2194</v>
      </c>
      <c r="F1156" s="410">
        <v>2</v>
      </c>
      <c r="G1156" s="410">
        <f>[5]내역서!F1156</f>
        <v>2</v>
      </c>
      <c r="H1156" s="410">
        <v>2</v>
      </c>
      <c r="I1156" s="410">
        <f>내역서!F1160</f>
        <v>0</v>
      </c>
      <c r="J1156" s="411">
        <v>47353.9</v>
      </c>
      <c r="K1156" s="412">
        <f>INT($I1156*J1156)</f>
        <v>0</v>
      </c>
      <c r="L1156" s="411">
        <v>0</v>
      </c>
      <c r="M1156" s="412">
        <f>INT($I1156*L1156)</f>
        <v>0</v>
      </c>
      <c r="N1156" s="411">
        <v>0</v>
      </c>
      <c r="O1156" s="412">
        <f>INT($I1156*N1156)</f>
        <v>0</v>
      </c>
      <c r="P1156" s="411">
        <f>+J1156+L1156+N1156</f>
        <v>47353.9</v>
      </c>
      <c r="Q1156" s="412">
        <f>K1156+M1156+O1156</f>
        <v>0</v>
      </c>
      <c r="R1156" s="412"/>
      <c r="S1156" s="412"/>
      <c r="T1156" s="412"/>
      <c r="U1156" s="409" t="s">
        <v>0</v>
      </c>
      <c r="V1156" s="617" t="str">
        <f>+IF(I1156&lt;0,"ng","")</f>
        <v/>
      </c>
      <c r="W1156" s="617"/>
    </row>
    <row r="1157" spans="1:23" ht="24" hidden="1" customHeight="1">
      <c r="A1157" s="372" t="s">
        <v>2072</v>
      </c>
      <c r="B1157" s="413" t="s">
        <v>0</v>
      </c>
      <c r="C1157" s="413" t="s">
        <v>1087</v>
      </c>
      <c r="D1157" s="413" t="s">
        <v>838</v>
      </c>
      <c r="E1157" s="414" t="s">
        <v>738</v>
      </c>
      <c r="F1157" s="415">
        <v>2</v>
      </c>
      <c r="G1157" s="415">
        <f>[5]내역서!F1157</f>
        <v>2</v>
      </c>
      <c r="H1157" s="415">
        <v>2</v>
      </c>
      <c r="I1157" s="415">
        <f>내역서!F1161</f>
        <v>0</v>
      </c>
      <c r="J1157" s="416">
        <v>47353.9</v>
      </c>
      <c r="K1157" s="417">
        <f t="shared" si="1932"/>
        <v>0</v>
      </c>
      <c r="L1157" s="416">
        <v>0</v>
      </c>
      <c r="M1157" s="417">
        <f t="shared" si="1933"/>
        <v>0</v>
      </c>
      <c r="N1157" s="416">
        <v>0</v>
      </c>
      <c r="O1157" s="417">
        <f t="shared" si="1934"/>
        <v>0</v>
      </c>
      <c r="P1157" s="416">
        <f t="shared" si="1935"/>
        <v>47353.9</v>
      </c>
      <c r="Q1157" s="417">
        <f t="shared" si="1880"/>
        <v>0</v>
      </c>
      <c r="R1157" s="417">
        <f t="shared" ref="R1157" si="1989">I1157-I1156</f>
        <v>0</v>
      </c>
      <c r="S1157" s="417">
        <f t="shared" ref="S1157:T1157" si="1990">P1157-P1156</f>
        <v>0</v>
      </c>
      <c r="T1157" s="417">
        <f t="shared" si="1990"/>
        <v>0</v>
      </c>
      <c r="U1157" s="414"/>
      <c r="V1157" s="619" t="str">
        <f t="shared" ref="V1157" si="1991">+IF(I1157&lt;0,"ng","")</f>
        <v/>
      </c>
      <c r="W1157" s="619"/>
    </row>
    <row r="1158" spans="1:23" s="401" customFormat="1" ht="24" hidden="1" customHeight="1">
      <c r="A1158" s="366" t="s">
        <v>2055</v>
      </c>
      <c r="B1158" s="408" t="s">
        <v>0</v>
      </c>
      <c r="C1158" s="408" t="s">
        <v>2726</v>
      </c>
      <c r="D1158" s="408" t="s">
        <v>81</v>
      </c>
      <c r="E1158" s="409" t="s">
        <v>18</v>
      </c>
      <c r="F1158" s="410">
        <v>5</v>
      </c>
      <c r="G1158" s="410">
        <f>[5]내역서!F1158</f>
        <v>5</v>
      </c>
      <c r="H1158" s="410">
        <v>5</v>
      </c>
      <c r="I1158" s="410">
        <f>내역서!F1162</f>
        <v>0</v>
      </c>
      <c r="J1158" s="411">
        <v>8659.2000000000007</v>
      </c>
      <c r="K1158" s="412">
        <f>INT($I1158*J1158)</f>
        <v>0</v>
      </c>
      <c r="L1158" s="411">
        <v>0</v>
      </c>
      <c r="M1158" s="412">
        <f>INT($I1158*L1158)</f>
        <v>0</v>
      </c>
      <c r="N1158" s="411">
        <v>0</v>
      </c>
      <c r="O1158" s="412">
        <f>INT($I1158*N1158)</f>
        <v>0</v>
      </c>
      <c r="P1158" s="411">
        <f>+J1158+L1158+N1158</f>
        <v>8659.2000000000007</v>
      </c>
      <c r="Q1158" s="412">
        <f>K1158+M1158+O1158</f>
        <v>0</v>
      </c>
      <c r="R1158" s="412"/>
      <c r="S1158" s="412"/>
      <c r="T1158" s="412"/>
      <c r="U1158" s="409" t="s">
        <v>0</v>
      </c>
      <c r="V1158" s="617" t="str">
        <f>+IF(I1158&lt;0,"ng","")</f>
        <v/>
      </c>
      <c r="W1158" s="617"/>
    </row>
    <row r="1159" spans="1:23" ht="24" hidden="1" customHeight="1">
      <c r="A1159" s="372" t="s">
        <v>4298</v>
      </c>
      <c r="B1159" s="413" t="s">
        <v>0</v>
      </c>
      <c r="C1159" s="413" t="s">
        <v>1088</v>
      </c>
      <c r="D1159" s="413" t="s">
        <v>81</v>
      </c>
      <c r="E1159" s="414" t="s">
        <v>18</v>
      </c>
      <c r="F1159" s="415">
        <v>5</v>
      </c>
      <c r="G1159" s="415">
        <f>[5]내역서!F1159</f>
        <v>5</v>
      </c>
      <c r="H1159" s="415">
        <v>5</v>
      </c>
      <c r="I1159" s="415">
        <f>내역서!F1163</f>
        <v>0</v>
      </c>
      <c r="J1159" s="416">
        <v>8659.2000000000007</v>
      </c>
      <c r="K1159" s="417">
        <f t="shared" ref="K1159:K1187" si="1992">INT($I1159*J1159)</f>
        <v>0</v>
      </c>
      <c r="L1159" s="416">
        <v>0</v>
      </c>
      <c r="M1159" s="417">
        <f t="shared" ref="M1159:M1189" si="1993">INT($I1159*L1159)</f>
        <v>0</v>
      </c>
      <c r="N1159" s="416">
        <v>0</v>
      </c>
      <c r="O1159" s="417">
        <f t="shared" ref="O1159:O1189" si="1994">INT($I1159*N1159)</f>
        <v>0</v>
      </c>
      <c r="P1159" s="416">
        <f t="shared" si="1935"/>
        <v>8659.2000000000007</v>
      </c>
      <c r="Q1159" s="417">
        <f t="shared" ref="Q1159:Q1223" si="1995">K1159+M1159+O1159</f>
        <v>0</v>
      </c>
      <c r="R1159" s="417">
        <f t="shared" ref="R1159" si="1996">I1159-I1158</f>
        <v>0</v>
      </c>
      <c r="S1159" s="417">
        <f t="shared" ref="S1159:T1159" si="1997">P1159-P1158</f>
        <v>0</v>
      </c>
      <c r="T1159" s="417">
        <f t="shared" si="1997"/>
        <v>0</v>
      </c>
      <c r="U1159" s="414"/>
      <c r="V1159" s="619" t="str">
        <f t="shared" ref="V1159" si="1998">+IF(I1159&lt;0,"ng","")</f>
        <v/>
      </c>
      <c r="W1159" s="619"/>
    </row>
    <row r="1160" spans="1:23" s="431" customFormat="1" ht="24" hidden="1" customHeight="1">
      <c r="A1160" s="366" t="s">
        <v>4496</v>
      </c>
      <c r="B1160" s="408" t="s">
        <v>0</v>
      </c>
      <c r="C1160" s="408" t="s">
        <v>2726</v>
      </c>
      <c r="D1160" s="408" t="s">
        <v>82</v>
      </c>
      <c r="E1160" s="409" t="s">
        <v>18</v>
      </c>
      <c r="F1160" s="410">
        <v>1</v>
      </c>
      <c r="G1160" s="410">
        <f>[5]내역서!F1160</f>
        <v>1</v>
      </c>
      <c r="H1160" s="410">
        <v>1</v>
      </c>
      <c r="I1160" s="410">
        <f>내역서!F1164</f>
        <v>0</v>
      </c>
      <c r="J1160" s="411">
        <v>18184.099999999999</v>
      </c>
      <c r="K1160" s="412">
        <f>INT($I1160*J1160)</f>
        <v>0</v>
      </c>
      <c r="L1160" s="411">
        <v>0</v>
      </c>
      <c r="M1160" s="412">
        <f>INT($I1160*L1160)</f>
        <v>0</v>
      </c>
      <c r="N1160" s="411">
        <v>0</v>
      </c>
      <c r="O1160" s="412">
        <f>INT($I1160*N1160)</f>
        <v>0</v>
      </c>
      <c r="P1160" s="411">
        <f>+J1160+L1160+N1160</f>
        <v>18184.099999999999</v>
      </c>
      <c r="Q1160" s="412">
        <f>K1160+M1160+O1160</f>
        <v>0</v>
      </c>
      <c r="R1160" s="412"/>
      <c r="S1160" s="412"/>
      <c r="T1160" s="412"/>
      <c r="U1160" s="409" t="s">
        <v>0</v>
      </c>
      <c r="V1160" s="617" t="str">
        <f>+IF(I1160&lt;0,"ng","")</f>
        <v/>
      </c>
      <c r="W1160" s="617"/>
    </row>
    <row r="1161" spans="1:23" s="72" customFormat="1" ht="24" hidden="1" customHeight="1">
      <c r="A1161" s="372" t="s">
        <v>4490</v>
      </c>
      <c r="B1161" s="413" t="s">
        <v>0</v>
      </c>
      <c r="C1161" s="413" t="s">
        <v>1088</v>
      </c>
      <c r="D1161" s="413" t="s">
        <v>82</v>
      </c>
      <c r="E1161" s="414" t="s">
        <v>18</v>
      </c>
      <c r="F1161" s="415">
        <v>1</v>
      </c>
      <c r="G1161" s="415">
        <f>[5]내역서!F1161</f>
        <v>1</v>
      </c>
      <c r="H1161" s="415">
        <v>1</v>
      </c>
      <c r="I1161" s="415">
        <f>내역서!F1165</f>
        <v>0</v>
      </c>
      <c r="J1161" s="416">
        <v>18184.099999999999</v>
      </c>
      <c r="K1161" s="417">
        <f t="shared" si="1992"/>
        <v>0</v>
      </c>
      <c r="L1161" s="416">
        <v>0</v>
      </c>
      <c r="M1161" s="417">
        <f t="shared" si="1993"/>
        <v>0</v>
      </c>
      <c r="N1161" s="416">
        <v>0</v>
      </c>
      <c r="O1161" s="417">
        <f t="shared" si="1994"/>
        <v>0</v>
      </c>
      <c r="P1161" s="416">
        <f t="shared" si="1935"/>
        <v>18184.099999999999</v>
      </c>
      <c r="Q1161" s="417">
        <f t="shared" si="1995"/>
        <v>0</v>
      </c>
      <c r="R1161" s="417">
        <f t="shared" ref="R1161" si="1999">I1161-I1160</f>
        <v>0</v>
      </c>
      <c r="S1161" s="417">
        <f t="shared" ref="S1161:T1161" si="2000">P1161-P1160</f>
        <v>0</v>
      </c>
      <c r="T1161" s="417">
        <f t="shared" si="2000"/>
        <v>0</v>
      </c>
      <c r="U1161" s="414"/>
      <c r="V1161" s="619" t="str">
        <f t="shared" ref="V1161" si="2001">+IF(I1161&lt;0,"ng","")</f>
        <v/>
      </c>
      <c r="W1161" s="619"/>
    </row>
    <row r="1162" spans="1:23" s="431" customFormat="1" ht="24" hidden="1" customHeight="1">
      <c r="A1162" s="366" t="s">
        <v>4547</v>
      </c>
      <c r="B1162" s="408" t="s">
        <v>0</v>
      </c>
      <c r="C1162" s="408" t="s">
        <v>2726</v>
      </c>
      <c r="D1162" s="408" t="s">
        <v>83</v>
      </c>
      <c r="E1162" s="409" t="s">
        <v>18</v>
      </c>
      <c r="F1162" s="410">
        <v>1</v>
      </c>
      <c r="G1162" s="410">
        <f>[5]내역서!F1162</f>
        <v>1</v>
      </c>
      <c r="H1162" s="410">
        <v>1</v>
      </c>
      <c r="I1162" s="410">
        <f>내역서!F1166</f>
        <v>0</v>
      </c>
      <c r="J1162" s="411">
        <v>22513.3</v>
      </c>
      <c r="K1162" s="412">
        <f>INT($I1162*J1162)</f>
        <v>0</v>
      </c>
      <c r="L1162" s="411">
        <v>0</v>
      </c>
      <c r="M1162" s="412">
        <f>INT($I1162*L1162)</f>
        <v>0</v>
      </c>
      <c r="N1162" s="411">
        <v>0</v>
      </c>
      <c r="O1162" s="412">
        <f>INT($I1162*N1162)</f>
        <v>0</v>
      </c>
      <c r="P1162" s="411">
        <f>+J1162+L1162+N1162</f>
        <v>22513.3</v>
      </c>
      <c r="Q1162" s="412">
        <f>K1162+M1162+O1162</f>
        <v>0</v>
      </c>
      <c r="R1162" s="412"/>
      <c r="S1162" s="412"/>
      <c r="T1162" s="412"/>
      <c r="U1162" s="409" t="s">
        <v>0</v>
      </c>
      <c r="V1162" s="617" t="str">
        <f>+IF(I1162&lt;0,"ng","")</f>
        <v/>
      </c>
      <c r="W1162" s="617"/>
    </row>
    <row r="1163" spans="1:23" s="72" customFormat="1" ht="24" hidden="1" customHeight="1">
      <c r="A1163" s="372" t="s">
        <v>4550</v>
      </c>
      <c r="B1163" s="413" t="s">
        <v>0</v>
      </c>
      <c r="C1163" s="413" t="s">
        <v>1088</v>
      </c>
      <c r="D1163" s="413" t="s">
        <v>83</v>
      </c>
      <c r="E1163" s="414" t="s">
        <v>18</v>
      </c>
      <c r="F1163" s="415">
        <v>1</v>
      </c>
      <c r="G1163" s="415">
        <f>[5]내역서!F1163</f>
        <v>1</v>
      </c>
      <c r="H1163" s="415">
        <v>1</v>
      </c>
      <c r="I1163" s="415">
        <f>내역서!F1167</f>
        <v>0</v>
      </c>
      <c r="J1163" s="416">
        <v>22513.3</v>
      </c>
      <c r="K1163" s="417">
        <f t="shared" si="1992"/>
        <v>0</v>
      </c>
      <c r="L1163" s="416">
        <v>0</v>
      </c>
      <c r="M1163" s="417">
        <f t="shared" si="1993"/>
        <v>0</v>
      </c>
      <c r="N1163" s="416">
        <v>0</v>
      </c>
      <c r="O1163" s="417">
        <f t="shared" si="1994"/>
        <v>0</v>
      </c>
      <c r="P1163" s="416">
        <f t="shared" si="1935"/>
        <v>22513.3</v>
      </c>
      <c r="Q1163" s="417">
        <f t="shared" si="1995"/>
        <v>0</v>
      </c>
      <c r="R1163" s="417">
        <f t="shared" ref="R1163" si="2002">I1163-I1162</f>
        <v>0</v>
      </c>
      <c r="S1163" s="417">
        <f t="shared" ref="S1163:T1163" si="2003">P1163-P1162</f>
        <v>0</v>
      </c>
      <c r="T1163" s="417">
        <f t="shared" si="2003"/>
        <v>0</v>
      </c>
      <c r="U1163" s="414"/>
      <c r="V1163" s="619" t="str">
        <f t="shared" ref="V1163" si="2004">+IF(I1163&lt;0,"ng","")</f>
        <v/>
      </c>
      <c r="W1163" s="619"/>
    </row>
    <row r="1164" spans="1:23" s="401" customFormat="1" ht="24" hidden="1" customHeight="1">
      <c r="A1164" s="366" t="s">
        <v>4486</v>
      </c>
      <c r="B1164" s="408" t="s">
        <v>0</v>
      </c>
      <c r="C1164" s="408" t="s">
        <v>2726</v>
      </c>
      <c r="D1164" s="408" t="s">
        <v>84</v>
      </c>
      <c r="E1164" s="409" t="s">
        <v>18</v>
      </c>
      <c r="F1164" s="410">
        <v>2</v>
      </c>
      <c r="G1164" s="410">
        <f>[5]내역서!F1164</f>
        <v>2</v>
      </c>
      <c r="H1164" s="410">
        <v>2</v>
      </c>
      <c r="I1164" s="410">
        <f>내역서!F1168</f>
        <v>0</v>
      </c>
      <c r="J1164" s="411">
        <v>25977.599999999999</v>
      </c>
      <c r="K1164" s="412">
        <f>INT($I1164*J1164)</f>
        <v>0</v>
      </c>
      <c r="L1164" s="411">
        <v>0</v>
      </c>
      <c r="M1164" s="412">
        <f>INT($I1164*L1164)</f>
        <v>0</v>
      </c>
      <c r="N1164" s="411">
        <v>0</v>
      </c>
      <c r="O1164" s="412">
        <f>INT($I1164*N1164)</f>
        <v>0</v>
      </c>
      <c r="P1164" s="411">
        <f>+J1164+L1164+N1164</f>
        <v>25977.599999999999</v>
      </c>
      <c r="Q1164" s="412">
        <f>K1164+M1164+O1164</f>
        <v>0</v>
      </c>
      <c r="R1164" s="412"/>
      <c r="S1164" s="412"/>
      <c r="T1164" s="412"/>
      <c r="U1164" s="409" t="s">
        <v>0</v>
      </c>
      <c r="V1164" s="617" t="str">
        <f>+IF(I1164&lt;0,"ng","")</f>
        <v/>
      </c>
      <c r="W1164" s="617"/>
    </row>
    <row r="1165" spans="1:23" ht="24" hidden="1" customHeight="1">
      <c r="A1165" s="372" t="s">
        <v>4488</v>
      </c>
      <c r="B1165" s="413" t="s">
        <v>0</v>
      </c>
      <c r="C1165" s="413" t="s">
        <v>1088</v>
      </c>
      <c r="D1165" s="413" t="s">
        <v>84</v>
      </c>
      <c r="E1165" s="414" t="s">
        <v>18</v>
      </c>
      <c r="F1165" s="415">
        <v>2</v>
      </c>
      <c r="G1165" s="415">
        <f>[5]내역서!F1165</f>
        <v>2</v>
      </c>
      <c r="H1165" s="415">
        <v>2</v>
      </c>
      <c r="I1165" s="415">
        <f>내역서!F1169</f>
        <v>0</v>
      </c>
      <c r="J1165" s="416">
        <v>25977.599999999999</v>
      </c>
      <c r="K1165" s="417">
        <f t="shared" si="1992"/>
        <v>0</v>
      </c>
      <c r="L1165" s="416">
        <v>0</v>
      </c>
      <c r="M1165" s="417">
        <f t="shared" si="1993"/>
        <v>0</v>
      </c>
      <c r="N1165" s="416">
        <v>0</v>
      </c>
      <c r="O1165" s="417">
        <f t="shared" si="1994"/>
        <v>0</v>
      </c>
      <c r="P1165" s="416">
        <f t="shared" si="1935"/>
        <v>25977.599999999999</v>
      </c>
      <c r="Q1165" s="417">
        <f t="shared" si="1995"/>
        <v>0</v>
      </c>
      <c r="R1165" s="417">
        <f t="shared" ref="R1165" si="2005">I1165-I1164</f>
        <v>0</v>
      </c>
      <c r="S1165" s="417">
        <f t="shared" ref="S1165:T1165" si="2006">P1165-P1164</f>
        <v>0</v>
      </c>
      <c r="T1165" s="417">
        <f t="shared" si="2006"/>
        <v>0</v>
      </c>
      <c r="U1165" s="414"/>
      <c r="V1165" s="619" t="str">
        <f t="shared" ref="V1165" si="2007">+IF(I1165&lt;0,"ng","")</f>
        <v/>
      </c>
      <c r="W1165" s="619"/>
    </row>
    <row r="1166" spans="1:23" s="401" customFormat="1" ht="24" hidden="1" customHeight="1">
      <c r="A1166" s="366" t="s">
        <v>4486</v>
      </c>
      <c r="B1166" s="408" t="s">
        <v>0</v>
      </c>
      <c r="C1166" s="408" t="s">
        <v>2726</v>
      </c>
      <c r="D1166" s="408" t="s">
        <v>85</v>
      </c>
      <c r="E1166" s="409" t="s">
        <v>18</v>
      </c>
      <c r="F1166" s="410">
        <v>1</v>
      </c>
      <c r="G1166" s="410">
        <f>[5]내역서!F1166</f>
        <v>1</v>
      </c>
      <c r="H1166" s="410">
        <v>1</v>
      </c>
      <c r="I1166" s="410">
        <f>내역서!F1170</f>
        <v>0</v>
      </c>
      <c r="J1166" s="411">
        <v>36368.199999999997</v>
      </c>
      <c r="K1166" s="412">
        <f>INT($I1166*J1166)</f>
        <v>0</v>
      </c>
      <c r="L1166" s="411">
        <v>0</v>
      </c>
      <c r="M1166" s="412">
        <f>INT($I1166*L1166)</f>
        <v>0</v>
      </c>
      <c r="N1166" s="411">
        <v>0</v>
      </c>
      <c r="O1166" s="412">
        <f>INT($I1166*N1166)</f>
        <v>0</v>
      </c>
      <c r="P1166" s="411">
        <f>+J1166+L1166+N1166</f>
        <v>36368.199999999997</v>
      </c>
      <c r="Q1166" s="412">
        <f>K1166+M1166+O1166</f>
        <v>0</v>
      </c>
      <c r="R1166" s="412"/>
      <c r="S1166" s="412"/>
      <c r="T1166" s="412"/>
      <c r="U1166" s="409" t="s">
        <v>0</v>
      </c>
      <c r="V1166" s="617" t="str">
        <f>+IF(I1166&lt;0,"ng","")</f>
        <v/>
      </c>
      <c r="W1166" s="617"/>
    </row>
    <row r="1167" spans="1:23" ht="24" hidden="1" customHeight="1">
      <c r="A1167" s="372" t="s">
        <v>4565</v>
      </c>
      <c r="B1167" s="413" t="s">
        <v>0</v>
      </c>
      <c r="C1167" s="413" t="s">
        <v>1088</v>
      </c>
      <c r="D1167" s="413" t="s">
        <v>85</v>
      </c>
      <c r="E1167" s="414" t="s">
        <v>18</v>
      </c>
      <c r="F1167" s="415">
        <v>1</v>
      </c>
      <c r="G1167" s="415">
        <f>[5]내역서!F1167</f>
        <v>1</v>
      </c>
      <c r="H1167" s="415">
        <v>1</v>
      </c>
      <c r="I1167" s="415">
        <f>내역서!F1171</f>
        <v>0</v>
      </c>
      <c r="J1167" s="416">
        <v>36368.199999999997</v>
      </c>
      <c r="K1167" s="417">
        <f t="shared" si="1992"/>
        <v>0</v>
      </c>
      <c r="L1167" s="416">
        <v>0</v>
      </c>
      <c r="M1167" s="417">
        <f t="shared" si="1993"/>
        <v>0</v>
      </c>
      <c r="N1167" s="416">
        <v>0</v>
      </c>
      <c r="O1167" s="417">
        <f t="shared" si="1994"/>
        <v>0</v>
      </c>
      <c r="P1167" s="416">
        <f t="shared" si="1935"/>
        <v>36368.199999999997</v>
      </c>
      <c r="Q1167" s="417">
        <f t="shared" si="1995"/>
        <v>0</v>
      </c>
      <c r="R1167" s="417">
        <f t="shared" ref="R1167" si="2008">I1167-I1166</f>
        <v>0</v>
      </c>
      <c r="S1167" s="417">
        <f t="shared" ref="S1167:T1167" si="2009">P1167-P1166</f>
        <v>0</v>
      </c>
      <c r="T1167" s="417">
        <f t="shared" si="2009"/>
        <v>0</v>
      </c>
      <c r="U1167" s="414"/>
      <c r="V1167" s="619" t="str">
        <f t="shared" ref="V1167" si="2010">+IF(I1167&lt;0,"ng","")</f>
        <v/>
      </c>
      <c r="W1167" s="619"/>
    </row>
    <row r="1168" spans="1:23" s="431" customFormat="1" ht="24" hidden="1" customHeight="1">
      <c r="A1168" s="366" t="s">
        <v>4486</v>
      </c>
      <c r="B1168" s="408" t="s">
        <v>0</v>
      </c>
      <c r="C1168" s="408" t="s">
        <v>2726</v>
      </c>
      <c r="D1168" s="408" t="s">
        <v>86</v>
      </c>
      <c r="E1168" s="409" t="s">
        <v>18</v>
      </c>
      <c r="F1168" s="410">
        <v>2</v>
      </c>
      <c r="G1168" s="410">
        <f>[5]내역서!F1168</f>
        <v>2</v>
      </c>
      <c r="H1168" s="410">
        <v>2</v>
      </c>
      <c r="I1168" s="410">
        <f>내역서!F1172</f>
        <v>0</v>
      </c>
      <c r="J1168" s="411">
        <v>37233.800000000003</v>
      </c>
      <c r="K1168" s="412">
        <f>INT($I1168*J1168)</f>
        <v>0</v>
      </c>
      <c r="L1168" s="411">
        <v>0</v>
      </c>
      <c r="M1168" s="412">
        <f>INT($I1168*L1168)</f>
        <v>0</v>
      </c>
      <c r="N1168" s="411">
        <v>0</v>
      </c>
      <c r="O1168" s="412">
        <f>INT($I1168*N1168)</f>
        <v>0</v>
      </c>
      <c r="P1168" s="411">
        <f>+J1168+L1168+N1168</f>
        <v>37233.800000000003</v>
      </c>
      <c r="Q1168" s="412">
        <f>K1168+M1168+O1168</f>
        <v>0</v>
      </c>
      <c r="R1168" s="412"/>
      <c r="S1168" s="412"/>
      <c r="T1168" s="412"/>
      <c r="U1168" s="409" t="s">
        <v>0</v>
      </c>
      <c r="V1168" s="617" t="str">
        <f>+IF(I1168&lt;0,"ng","")</f>
        <v/>
      </c>
      <c r="W1168" s="617"/>
    </row>
    <row r="1169" spans="1:24" s="72" customFormat="1" ht="24" hidden="1" customHeight="1">
      <c r="A1169" s="372" t="s">
        <v>4489</v>
      </c>
      <c r="B1169" s="413" t="s">
        <v>0</v>
      </c>
      <c r="C1169" s="413" t="s">
        <v>1088</v>
      </c>
      <c r="D1169" s="413" t="s">
        <v>86</v>
      </c>
      <c r="E1169" s="414" t="s">
        <v>18</v>
      </c>
      <c r="F1169" s="415">
        <v>2</v>
      </c>
      <c r="G1169" s="415">
        <f>[5]내역서!F1169</f>
        <v>2</v>
      </c>
      <c r="H1169" s="415">
        <v>2</v>
      </c>
      <c r="I1169" s="415">
        <f>내역서!F1173</f>
        <v>0</v>
      </c>
      <c r="J1169" s="416">
        <v>37233.800000000003</v>
      </c>
      <c r="K1169" s="417">
        <f t="shared" si="1992"/>
        <v>0</v>
      </c>
      <c r="L1169" s="416">
        <v>0</v>
      </c>
      <c r="M1169" s="417">
        <f t="shared" si="1993"/>
        <v>0</v>
      </c>
      <c r="N1169" s="416">
        <v>0</v>
      </c>
      <c r="O1169" s="417">
        <f t="shared" si="1994"/>
        <v>0</v>
      </c>
      <c r="P1169" s="416">
        <f t="shared" si="1935"/>
        <v>37233.800000000003</v>
      </c>
      <c r="Q1169" s="417">
        <f t="shared" si="1995"/>
        <v>0</v>
      </c>
      <c r="R1169" s="417">
        <f t="shared" ref="R1169" si="2011">I1169-I1168</f>
        <v>0</v>
      </c>
      <c r="S1169" s="417">
        <f t="shared" ref="S1169:T1169" si="2012">P1169-P1168</f>
        <v>0</v>
      </c>
      <c r="T1169" s="417">
        <f t="shared" si="2012"/>
        <v>0</v>
      </c>
      <c r="U1169" s="414"/>
      <c r="V1169" s="619" t="str">
        <f t="shared" ref="V1169" si="2013">+IF(I1169&lt;0,"ng","")</f>
        <v/>
      </c>
      <c r="W1169" s="619"/>
    </row>
    <row r="1170" spans="1:24" s="431" customFormat="1" ht="24" hidden="1" customHeight="1">
      <c r="A1170" s="366" t="s">
        <v>4407</v>
      </c>
      <c r="B1170" s="408" t="s">
        <v>0</v>
      </c>
      <c r="C1170" s="408" t="s">
        <v>2726</v>
      </c>
      <c r="D1170" s="408" t="s">
        <v>87</v>
      </c>
      <c r="E1170" s="409" t="s">
        <v>18</v>
      </c>
      <c r="F1170" s="410">
        <v>1</v>
      </c>
      <c r="G1170" s="410">
        <f>[5]내역서!F1170</f>
        <v>1</v>
      </c>
      <c r="H1170" s="410">
        <v>1</v>
      </c>
      <c r="I1170" s="410">
        <f>내역서!F1174</f>
        <v>0</v>
      </c>
      <c r="J1170" s="411">
        <v>38100.300000000003</v>
      </c>
      <c r="K1170" s="412">
        <f>INT($I1170*J1170)</f>
        <v>0</v>
      </c>
      <c r="L1170" s="411">
        <v>0</v>
      </c>
      <c r="M1170" s="412">
        <f>INT($I1170*L1170)</f>
        <v>0</v>
      </c>
      <c r="N1170" s="411">
        <v>0</v>
      </c>
      <c r="O1170" s="412">
        <f>INT($I1170*N1170)</f>
        <v>0</v>
      </c>
      <c r="P1170" s="411">
        <f>+J1170+L1170+N1170</f>
        <v>38100.300000000003</v>
      </c>
      <c r="Q1170" s="412">
        <f>K1170+M1170+O1170</f>
        <v>0</v>
      </c>
      <c r="R1170" s="412"/>
      <c r="S1170" s="412"/>
      <c r="T1170" s="412"/>
      <c r="U1170" s="409" t="s">
        <v>0</v>
      </c>
      <c r="V1170" s="617" t="str">
        <f>+IF(I1170&lt;0,"ng","")</f>
        <v/>
      </c>
      <c r="W1170" s="617"/>
    </row>
    <row r="1171" spans="1:24" s="72" customFormat="1" ht="24" hidden="1" customHeight="1">
      <c r="A1171" s="372" t="s">
        <v>4489</v>
      </c>
      <c r="B1171" s="413" t="s">
        <v>0</v>
      </c>
      <c r="C1171" s="413" t="s">
        <v>1088</v>
      </c>
      <c r="D1171" s="413" t="s">
        <v>87</v>
      </c>
      <c r="E1171" s="414" t="s">
        <v>18</v>
      </c>
      <c r="F1171" s="415">
        <v>1</v>
      </c>
      <c r="G1171" s="415">
        <f>[5]내역서!F1171</f>
        <v>1</v>
      </c>
      <c r="H1171" s="415">
        <v>1</v>
      </c>
      <c r="I1171" s="415">
        <f>내역서!F1175</f>
        <v>0</v>
      </c>
      <c r="J1171" s="416">
        <v>38100.300000000003</v>
      </c>
      <c r="K1171" s="417">
        <f t="shared" si="1992"/>
        <v>0</v>
      </c>
      <c r="L1171" s="416">
        <v>0</v>
      </c>
      <c r="M1171" s="417">
        <f t="shared" si="1993"/>
        <v>0</v>
      </c>
      <c r="N1171" s="416">
        <v>0</v>
      </c>
      <c r="O1171" s="417">
        <f t="shared" si="1994"/>
        <v>0</v>
      </c>
      <c r="P1171" s="416">
        <f t="shared" si="1935"/>
        <v>38100.300000000003</v>
      </c>
      <c r="Q1171" s="417">
        <f t="shared" si="1995"/>
        <v>0</v>
      </c>
      <c r="R1171" s="417">
        <f t="shared" ref="R1171" si="2014">I1171-I1170</f>
        <v>0</v>
      </c>
      <c r="S1171" s="417">
        <f t="shared" ref="S1171:T1171" si="2015">P1171-P1170</f>
        <v>0</v>
      </c>
      <c r="T1171" s="417">
        <f t="shared" si="2015"/>
        <v>0</v>
      </c>
      <c r="U1171" s="414"/>
      <c r="V1171" s="619" t="str">
        <f t="shared" ref="V1171" si="2016">+IF(I1171&lt;0,"ng","")</f>
        <v/>
      </c>
      <c r="W1171" s="619"/>
    </row>
    <row r="1172" spans="1:24" s="401" customFormat="1" ht="24" hidden="1" customHeight="1">
      <c r="A1172" s="366" t="s">
        <v>4407</v>
      </c>
      <c r="B1172" s="408" t="s">
        <v>0</v>
      </c>
      <c r="C1172" s="408" t="s">
        <v>2726</v>
      </c>
      <c r="D1172" s="408" t="s">
        <v>88</v>
      </c>
      <c r="E1172" s="409" t="s">
        <v>18</v>
      </c>
      <c r="F1172" s="410">
        <v>2</v>
      </c>
      <c r="G1172" s="410">
        <f>[5]내역서!F1172</f>
        <v>2</v>
      </c>
      <c r="H1172" s="410">
        <v>2</v>
      </c>
      <c r="I1172" s="410">
        <f>내역서!F1176</f>
        <v>0</v>
      </c>
      <c r="J1172" s="411">
        <v>43296</v>
      </c>
      <c r="K1172" s="412">
        <f>INT($I1172*J1172)</f>
        <v>0</v>
      </c>
      <c r="L1172" s="411">
        <v>0</v>
      </c>
      <c r="M1172" s="412">
        <f>INT($I1172*L1172)</f>
        <v>0</v>
      </c>
      <c r="N1172" s="411">
        <v>0</v>
      </c>
      <c r="O1172" s="412">
        <f>INT($I1172*N1172)</f>
        <v>0</v>
      </c>
      <c r="P1172" s="411">
        <f>+J1172+L1172+N1172</f>
        <v>43296</v>
      </c>
      <c r="Q1172" s="412">
        <f>K1172+M1172+O1172</f>
        <v>0</v>
      </c>
      <c r="R1172" s="412"/>
      <c r="S1172" s="412"/>
      <c r="T1172" s="412"/>
      <c r="U1172" s="409" t="s">
        <v>0</v>
      </c>
      <c r="V1172" s="617" t="str">
        <f>+IF(I1172&lt;0,"ng","")</f>
        <v/>
      </c>
      <c r="W1172" s="617"/>
    </row>
    <row r="1173" spans="1:24" ht="24" hidden="1" customHeight="1">
      <c r="A1173" s="372" t="s">
        <v>4488</v>
      </c>
      <c r="B1173" s="413" t="s">
        <v>0</v>
      </c>
      <c r="C1173" s="413" t="s">
        <v>1088</v>
      </c>
      <c r="D1173" s="413" t="s">
        <v>88</v>
      </c>
      <c r="E1173" s="414" t="s">
        <v>18</v>
      </c>
      <c r="F1173" s="415">
        <v>2</v>
      </c>
      <c r="G1173" s="415">
        <f>[5]내역서!F1173</f>
        <v>2</v>
      </c>
      <c r="H1173" s="415">
        <v>2</v>
      </c>
      <c r="I1173" s="415">
        <f>내역서!F1177</f>
        <v>0</v>
      </c>
      <c r="J1173" s="416">
        <v>43296</v>
      </c>
      <c r="K1173" s="417">
        <f t="shared" si="1992"/>
        <v>0</v>
      </c>
      <c r="L1173" s="416">
        <v>0</v>
      </c>
      <c r="M1173" s="417">
        <f t="shared" si="1993"/>
        <v>0</v>
      </c>
      <c r="N1173" s="416">
        <v>0</v>
      </c>
      <c r="O1173" s="417">
        <f t="shared" si="1994"/>
        <v>0</v>
      </c>
      <c r="P1173" s="416">
        <f t="shared" si="1935"/>
        <v>43296</v>
      </c>
      <c r="Q1173" s="417">
        <f t="shared" si="1995"/>
        <v>0</v>
      </c>
      <c r="R1173" s="417">
        <f t="shared" ref="R1173" si="2017">I1173-I1172</f>
        <v>0</v>
      </c>
      <c r="S1173" s="417">
        <f t="shared" ref="S1173:T1173" si="2018">P1173-P1172</f>
        <v>0</v>
      </c>
      <c r="T1173" s="417">
        <f t="shared" si="2018"/>
        <v>0</v>
      </c>
      <c r="U1173" s="414"/>
      <c r="V1173" s="619" t="str">
        <f t="shared" ref="V1173" si="2019">+IF(I1173&lt;0,"ng","")</f>
        <v/>
      </c>
      <c r="W1173" s="619"/>
    </row>
    <row r="1174" spans="1:24" s="401" customFormat="1" ht="24" hidden="1" customHeight="1">
      <c r="A1174" s="366" t="s">
        <v>4486</v>
      </c>
      <c r="B1174" s="408" t="s">
        <v>0</v>
      </c>
      <c r="C1174" s="408" t="s">
        <v>2726</v>
      </c>
      <c r="D1174" s="408" t="s">
        <v>89</v>
      </c>
      <c r="E1174" s="409" t="s">
        <v>18</v>
      </c>
      <c r="F1174" s="410">
        <v>2</v>
      </c>
      <c r="G1174" s="410">
        <f>[5]내역서!F1174</f>
        <v>2</v>
      </c>
      <c r="H1174" s="410">
        <v>2</v>
      </c>
      <c r="I1174" s="410">
        <f>내역서!F1178</f>
        <v>0</v>
      </c>
      <c r="J1174" s="411">
        <v>44161.7</v>
      </c>
      <c r="K1174" s="412">
        <f>INT($I1174*J1174)</f>
        <v>0</v>
      </c>
      <c r="L1174" s="411">
        <v>0</v>
      </c>
      <c r="M1174" s="412">
        <f>INT($I1174*L1174)</f>
        <v>0</v>
      </c>
      <c r="N1174" s="411">
        <v>0</v>
      </c>
      <c r="O1174" s="412">
        <f>INT($I1174*N1174)</f>
        <v>0</v>
      </c>
      <c r="P1174" s="411">
        <f>+J1174+L1174+N1174</f>
        <v>44161.7</v>
      </c>
      <c r="Q1174" s="412">
        <f>K1174+M1174+O1174</f>
        <v>0</v>
      </c>
      <c r="R1174" s="412"/>
      <c r="S1174" s="412"/>
      <c r="T1174" s="412"/>
      <c r="U1174" s="409" t="s">
        <v>0</v>
      </c>
      <c r="V1174" s="617" t="str">
        <f>+IF(I1174&lt;0,"ng","")</f>
        <v/>
      </c>
      <c r="W1174" s="617"/>
    </row>
    <row r="1175" spans="1:24" ht="24" hidden="1" customHeight="1">
      <c r="A1175" s="372" t="s">
        <v>4566</v>
      </c>
      <c r="B1175" s="413" t="s">
        <v>0</v>
      </c>
      <c r="C1175" s="413" t="s">
        <v>1088</v>
      </c>
      <c r="D1175" s="413" t="s">
        <v>89</v>
      </c>
      <c r="E1175" s="414" t="s">
        <v>18</v>
      </c>
      <c r="F1175" s="415">
        <v>2</v>
      </c>
      <c r="G1175" s="415">
        <f>[5]내역서!F1175</f>
        <v>2</v>
      </c>
      <c r="H1175" s="415">
        <v>2</v>
      </c>
      <c r="I1175" s="415">
        <f>내역서!F1179</f>
        <v>0</v>
      </c>
      <c r="J1175" s="416">
        <v>44161.7</v>
      </c>
      <c r="K1175" s="417">
        <f t="shared" si="1992"/>
        <v>0</v>
      </c>
      <c r="L1175" s="416">
        <v>0</v>
      </c>
      <c r="M1175" s="417">
        <f t="shared" si="1993"/>
        <v>0</v>
      </c>
      <c r="N1175" s="416">
        <v>0</v>
      </c>
      <c r="O1175" s="417">
        <f t="shared" si="1994"/>
        <v>0</v>
      </c>
      <c r="P1175" s="416">
        <f t="shared" si="1935"/>
        <v>44161.7</v>
      </c>
      <c r="Q1175" s="417">
        <f t="shared" si="1995"/>
        <v>0</v>
      </c>
      <c r="R1175" s="417">
        <f t="shared" ref="R1175" si="2020">I1175-I1174</f>
        <v>0</v>
      </c>
      <c r="S1175" s="417">
        <f t="shared" ref="S1175:T1175" si="2021">P1175-P1174</f>
        <v>0</v>
      </c>
      <c r="T1175" s="417">
        <f t="shared" si="2021"/>
        <v>0</v>
      </c>
      <c r="U1175" s="414"/>
      <c r="V1175" s="619" t="str">
        <f t="shared" ref="V1175" si="2022">+IF(I1175&lt;0,"ng","")</f>
        <v/>
      </c>
      <c r="W1175" s="619"/>
    </row>
    <row r="1176" spans="1:24" s="390" customFormat="1" ht="24" hidden="1" customHeight="1">
      <c r="A1176" s="366" t="s">
        <v>4407</v>
      </c>
      <c r="B1176" s="408" t="s">
        <v>0</v>
      </c>
      <c r="C1176" s="408" t="s">
        <v>2726</v>
      </c>
      <c r="D1176" s="408" t="s">
        <v>90</v>
      </c>
      <c r="E1176" s="409" t="s">
        <v>18</v>
      </c>
      <c r="F1176" s="410">
        <v>2</v>
      </c>
      <c r="G1176" s="410">
        <f>[5]내역서!F1176</f>
        <v>2</v>
      </c>
      <c r="H1176" s="410">
        <v>2</v>
      </c>
      <c r="I1176" s="410">
        <f>내역서!F1180</f>
        <v>0</v>
      </c>
      <c r="J1176" s="411">
        <v>47625.2</v>
      </c>
      <c r="K1176" s="412">
        <f>INT($I1176*J1176)</f>
        <v>0</v>
      </c>
      <c r="L1176" s="411">
        <v>0</v>
      </c>
      <c r="M1176" s="412">
        <f>INT($I1176*L1176)</f>
        <v>0</v>
      </c>
      <c r="N1176" s="411">
        <v>0</v>
      </c>
      <c r="O1176" s="412">
        <f>INT($I1176*N1176)</f>
        <v>0</v>
      </c>
      <c r="P1176" s="411">
        <f>+J1176+L1176+N1176</f>
        <v>47625.2</v>
      </c>
      <c r="Q1176" s="412">
        <f>K1176+M1176+O1176</f>
        <v>0</v>
      </c>
      <c r="R1176" s="412"/>
      <c r="S1176" s="412"/>
      <c r="T1176" s="412"/>
      <c r="U1176" s="409" t="s">
        <v>0</v>
      </c>
      <c r="V1176" s="617" t="str">
        <f>+IF(I1176&lt;0,"ng","")</f>
        <v/>
      </c>
      <c r="W1176" s="617"/>
      <c r="X1176" s="646"/>
    </row>
    <row r="1177" spans="1:24" s="69" customFormat="1" ht="24" hidden="1" customHeight="1">
      <c r="A1177" s="372" t="s">
        <v>4566</v>
      </c>
      <c r="B1177" s="413" t="s">
        <v>0</v>
      </c>
      <c r="C1177" s="413" t="s">
        <v>1088</v>
      </c>
      <c r="D1177" s="413" t="s">
        <v>90</v>
      </c>
      <c r="E1177" s="414" t="s">
        <v>18</v>
      </c>
      <c r="F1177" s="415">
        <v>2</v>
      </c>
      <c r="G1177" s="415">
        <f>[5]내역서!F1177</f>
        <v>2</v>
      </c>
      <c r="H1177" s="415">
        <v>2</v>
      </c>
      <c r="I1177" s="415">
        <f>내역서!F1181</f>
        <v>0</v>
      </c>
      <c r="J1177" s="416">
        <v>47625.2</v>
      </c>
      <c r="K1177" s="417">
        <f t="shared" si="1992"/>
        <v>0</v>
      </c>
      <c r="L1177" s="416">
        <v>0</v>
      </c>
      <c r="M1177" s="417">
        <f t="shared" si="1993"/>
        <v>0</v>
      </c>
      <c r="N1177" s="416">
        <v>0</v>
      </c>
      <c r="O1177" s="417">
        <f t="shared" si="1994"/>
        <v>0</v>
      </c>
      <c r="P1177" s="416">
        <f t="shared" si="1935"/>
        <v>47625.2</v>
      </c>
      <c r="Q1177" s="417">
        <f t="shared" si="1995"/>
        <v>0</v>
      </c>
      <c r="R1177" s="417">
        <f t="shared" ref="R1177" si="2023">I1177-I1176</f>
        <v>0</v>
      </c>
      <c r="S1177" s="417">
        <f t="shared" ref="S1177:T1177" si="2024">P1177-P1176</f>
        <v>0</v>
      </c>
      <c r="T1177" s="417">
        <f t="shared" si="2024"/>
        <v>0</v>
      </c>
      <c r="U1177" s="414"/>
      <c r="V1177" s="619" t="str">
        <f t="shared" ref="V1177" si="2025">+IF(I1177&lt;0,"ng","")</f>
        <v/>
      </c>
      <c r="W1177" s="619"/>
      <c r="X1177" s="71"/>
    </row>
    <row r="1178" spans="1:24" s="401" customFormat="1" ht="24" hidden="1" customHeight="1">
      <c r="A1178" s="366" t="s">
        <v>4567</v>
      </c>
      <c r="B1178" s="408" t="s">
        <v>0</v>
      </c>
      <c r="C1178" s="408" t="s">
        <v>2726</v>
      </c>
      <c r="D1178" s="408" t="s">
        <v>91</v>
      </c>
      <c r="E1178" s="409" t="s">
        <v>18</v>
      </c>
      <c r="F1178" s="410">
        <v>5</v>
      </c>
      <c r="G1178" s="410">
        <f>[5]내역서!F1178</f>
        <v>5</v>
      </c>
      <c r="H1178" s="410">
        <v>5</v>
      </c>
      <c r="I1178" s="410">
        <f>내역서!F1182</f>
        <v>0</v>
      </c>
      <c r="J1178" s="411">
        <v>13409.6</v>
      </c>
      <c r="K1178" s="412">
        <f>INT($I1178*J1178)</f>
        <v>0</v>
      </c>
      <c r="L1178" s="411">
        <v>0</v>
      </c>
      <c r="M1178" s="412">
        <f>INT($I1178*L1178)</f>
        <v>0</v>
      </c>
      <c r="N1178" s="411">
        <v>0</v>
      </c>
      <c r="O1178" s="412">
        <f>INT($I1178*N1178)</f>
        <v>0</v>
      </c>
      <c r="P1178" s="411">
        <f>+J1178+L1178+N1178</f>
        <v>13409.6</v>
      </c>
      <c r="Q1178" s="412">
        <f>K1178+M1178+O1178</f>
        <v>0</v>
      </c>
      <c r="R1178" s="412"/>
      <c r="S1178" s="412"/>
      <c r="T1178" s="412"/>
      <c r="U1178" s="409" t="s">
        <v>0</v>
      </c>
      <c r="V1178" s="617" t="str">
        <f>+IF(I1178&lt;0,"ng","")</f>
        <v/>
      </c>
      <c r="W1178" s="617"/>
    </row>
    <row r="1179" spans="1:24" ht="24" hidden="1" customHeight="1">
      <c r="A1179" s="372" t="s">
        <v>4566</v>
      </c>
      <c r="B1179" s="413" t="s">
        <v>0</v>
      </c>
      <c r="C1179" s="413" t="s">
        <v>1088</v>
      </c>
      <c r="D1179" s="413" t="s">
        <v>91</v>
      </c>
      <c r="E1179" s="414" t="s">
        <v>18</v>
      </c>
      <c r="F1179" s="415">
        <v>5</v>
      </c>
      <c r="G1179" s="415">
        <f>[5]내역서!F1179</f>
        <v>5</v>
      </c>
      <c r="H1179" s="415">
        <v>5</v>
      </c>
      <c r="I1179" s="415">
        <f>내역서!F1183</f>
        <v>0</v>
      </c>
      <c r="J1179" s="416">
        <v>13409.6</v>
      </c>
      <c r="K1179" s="417">
        <f t="shared" si="1992"/>
        <v>0</v>
      </c>
      <c r="L1179" s="416">
        <v>0</v>
      </c>
      <c r="M1179" s="417">
        <f t="shared" si="1993"/>
        <v>0</v>
      </c>
      <c r="N1179" s="416">
        <v>0</v>
      </c>
      <c r="O1179" s="417">
        <f t="shared" si="1994"/>
        <v>0</v>
      </c>
      <c r="P1179" s="416">
        <f t="shared" si="1935"/>
        <v>13409.6</v>
      </c>
      <c r="Q1179" s="417">
        <f t="shared" si="1995"/>
        <v>0</v>
      </c>
      <c r="R1179" s="417">
        <f t="shared" ref="R1179" si="2026">I1179-I1178</f>
        <v>0</v>
      </c>
      <c r="S1179" s="417">
        <f t="shared" ref="S1179:T1179" si="2027">P1179-P1178</f>
        <v>0</v>
      </c>
      <c r="T1179" s="417">
        <f t="shared" si="2027"/>
        <v>0</v>
      </c>
      <c r="U1179" s="414"/>
      <c r="V1179" s="619" t="str">
        <f t="shared" ref="V1179" si="2028">+IF(I1179&lt;0,"ng","")</f>
        <v/>
      </c>
      <c r="W1179" s="619"/>
    </row>
    <row r="1180" spans="1:24" s="431" customFormat="1" ht="24" hidden="1" customHeight="1">
      <c r="A1180" s="366" t="s">
        <v>4567</v>
      </c>
      <c r="B1180" s="408" t="s">
        <v>0</v>
      </c>
      <c r="C1180" s="408" t="s">
        <v>2727</v>
      </c>
      <c r="D1180" s="408" t="s">
        <v>2728</v>
      </c>
      <c r="E1180" s="409" t="s">
        <v>2194</v>
      </c>
      <c r="F1180" s="410">
        <v>2</v>
      </c>
      <c r="G1180" s="410">
        <f>[5]내역서!F1180</f>
        <v>2</v>
      </c>
      <c r="H1180" s="410">
        <v>2</v>
      </c>
      <c r="I1180" s="410">
        <f>내역서!F1184</f>
        <v>0</v>
      </c>
      <c r="J1180" s="411">
        <v>213615.9</v>
      </c>
      <c r="K1180" s="412">
        <f>INT($I1180*J1180)</f>
        <v>0</v>
      </c>
      <c r="L1180" s="411">
        <v>0</v>
      </c>
      <c r="M1180" s="412">
        <f>INT($I1180*L1180)</f>
        <v>0</v>
      </c>
      <c r="N1180" s="411">
        <v>0</v>
      </c>
      <c r="O1180" s="412">
        <f>INT($I1180*N1180)</f>
        <v>0</v>
      </c>
      <c r="P1180" s="411">
        <f>+J1180+L1180+N1180</f>
        <v>213615.9</v>
      </c>
      <c r="Q1180" s="412">
        <f>K1180+M1180+O1180</f>
        <v>0</v>
      </c>
      <c r="R1180" s="412"/>
      <c r="S1180" s="412"/>
      <c r="T1180" s="412"/>
      <c r="U1180" s="409" t="s">
        <v>0</v>
      </c>
      <c r="V1180" s="617" t="str">
        <f>+IF(I1180&lt;0,"ng","")</f>
        <v/>
      </c>
      <c r="W1180" s="617"/>
    </row>
    <row r="1181" spans="1:24" s="72" customFormat="1" ht="24" hidden="1" customHeight="1">
      <c r="A1181" s="372" t="s">
        <v>4566</v>
      </c>
      <c r="B1181" s="413" t="s">
        <v>0</v>
      </c>
      <c r="C1181" s="413" t="s">
        <v>1089</v>
      </c>
      <c r="D1181" s="413" t="s">
        <v>1090</v>
      </c>
      <c r="E1181" s="414" t="s">
        <v>738</v>
      </c>
      <c r="F1181" s="415">
        <v>2</v>
      </c>
      <c r="G1181" s="415">
        <f>[5]내역서!F1181</f>
        <v>2</v>
      </c>
      <c r="H1181" s="415">
        <v>2</v>
      </c>
      <c r="I1181" s="415">
        <f>내역서!F1185</f>
        <v>0</v>
      </c>
      <c r="J1181" s="416">
        <v>213615.9</v>
      </c>
      <c r="K1181" s="417">
        <f t="shared" si="1992"/>
        <v>0</v>
      </c>
      <c r="L1181" s="416">
        <v>0</v>
      </c>
      <c r="M1181" s="417">
        <f t="shared" si="1993"/>
        <v>0</v>
      </c>
      <c r="N1181" s="416">
        <v>0</v>
      </c>
      <c r="O1181" s="417">
        <f t="shared" si="1994"/>
        <v>0</v>
      </c>
      <c r="P1181" s="416">
        <f t="shared" si="1935"/>
        <v>213615.9</v>
      </c>
      <c r="Q1181" s="417">
        <f t="shared" si="1995"/>
        <v>0</v>
      </c>
      <c r="R1181" s="417">
        <f t="shared" ref="R1181" si="2029">I1181-I1180</f>
        <v>0</v>
      </c>
      <c r="S1181" s="417">
        <f t="shared" ref="S1181:T1181" si="2030">P1181-P1180</f>
        <v>0</v>
      </c>
      <c r="T1181" s="417">
        <f t="shared" si="2030"/>
        <v>0</v>
      </c>
      <c r="U1181" s="414"/>
      <c r="V1181" s="619" t="str">
        <f t="shared" ref="V1181" si="2031">+IF(I1181&lt;0,"ng","")</f>
        <v/>
      </c>
      <c r="W1181" s="619"/>
    </row>
    <row r="1182" spans="1:24" s="401" customFormat="1" ht="24" hidden="1" customHeight="1">
      <c r="A1182" s="366" t="s">
        <v>4567</v>
      </c>
      <c r="B1182" s="408" t="s">
        <v>0</v>
      </c>
      <c r="C1182" s="408" t="s">
        <v>2729</v>
      </c>
      <c r="D1182" s="408" t="s">
        <v>2250</v>
      </c>
      <c r="E1182" s="409" t="s">
        <v>2194</v>
      </c>
      <c r="F1182" s="410">
        <v>2</v>
      </c>
      <c r="G1182" s="410">
        <f>[5]내역서!F1182</f>
        <v>2</v>
      </c>
      <c r="H1182" s="410">
        <v>2</v>
      </c>
      <c r="I1182" s="410">
        <f>내역서!F1186</f>
        <v>0</v>
      </c>
      <c r="J1182" s="411">
        <v>306728.3</v>
      </c>
      <c r="K1182" s="412">
        <f>INT($I1182*J1182)</f>
        <v>0</v>
      </c>
      <c r="L1182" s="411">
        <v>0</v>
      </c>
      <c r="M1182" s="412">
        <f>INT($I1182*L1182)</f>
        <v>0</v>
      </c>
      <c r="N1182" s="411">
        <v>0</v>
      </c>
      <c r="O1182" s="412">
        <f>INT($I1182*N1182)</f>
        <v>0</v>
      </c>
      <c r="P1182" s="411">
        <f>+J1182+L1182+N1182</f>
        <v>306728.3</v>
      </c>
      <c r="Q1182" s="412">
        <f>K1182+M1182+O1182</f>
        <v>0</v>
      </c>
      <c r="R1182" s="412"/>
      <c r="S1182" s="412"/>
      <c r="T1182" s="412"/>
      <c r="U1182" s="409" t="s">
        <v>0</v>
      </c>
      <c r="V1182" s="617" t="str">
        <f>+IF(I1182&lt;0,"ng","")</f>
        <v/>
      </c>
      <c r="W1182" s="617"/>
    </row>
    <row r="1183" spans="1:24" ht="24" hidden="1" customHeight="1">
      <c r="A1183" s="372" t="s">
        <v>4298</v>
      </c>
      <c r="B1183" s="413" t="s">
        <v>0</v>
      </c>
      <c r="C1183" s="413" t="s">
        <v>1091</v>
      </c>
      <c r="D1183" s="413" t="s">
        <v>780</v>
      </c>
      <c r="E1183" s="414" t="s">
        <v>738</v>
      </c>
      <c r="F1183" s="415">
        <v>2</v>
      </c>
      <c r="G1183" s="415">
        <f>[5]내역서!F1183</f>
        <v>2</v>
      </c>
      <c r="H1183" s="415">
        <v>2</v>
      </c>
      <c r="I1183" s="415">
        <f>내역서!F1187</f>
        <v>0</v>
      </c>
      <c r="J1183" s="416">
        <v>306728.3</v>
      </c>
      <c r="K1183" s="417">
        <f t="shared" si="1992"/>
        <v>0</v>
      </c>
      <c r="L1183" s="416">
        <v>0</v>
      </c>
      <c r="M1183" s="417">
        <f t="shared" si="1993"/>
        <v>0</v>
      </c>
      <c r="N1183" s="416">
        <v>0</v>
      </c>
      <c r="O1183" s="417">
        <f t="shared" si="1994"/>
        <v>0</v>
      </c>
      <c r="P1183" s="416">
        <f t="shared" si="1935"/>
        <v>306728.3</v>
      </c>
      <c r="Q1183" s="417">
        <f t="shared" si="1995"/>
        <v>0</v>
      </c>
      <c r="R1183" s="417">
        <f t="shared" ref="R1183" si="2032">I1183-I1182</f>
        <v>0</v>
      </c>
      <c r="S1183" s="417">
        <f t="shared" ref="S1183:T1183" si="2033">P1183-P1182</f>
        <v>0</v>
      </c>
      <c r="T1183" s="417">
        <f t="shared" si="2033"/>
        <v>0</v>
      </c>
      <c r="U1183" s="414"/>
      <c r="V1183" s="619" t="str">
        <f t="shared" ref="V1183" si="2034">+IF(I1183&lt;0,"ng","")</f>
        <v/>
      </c>
      <c r="W1183" s="619"/>
    </row>
    <row r="1184" spans="1:24" s="431" customFormat="1" ht="24" hidden="1" customHeight="1">
      <c r="A1184" s="366" t="s">
        <v>4407</v>
      </c>
      <c r="B1184" s="408" t="s">
        <v>0</v>
      </c>
      <c r="C1184" s="408" t="s">
        <v>2730</v>
      </c>
      <c r="D1184" s="408" t="s">
        <v>92</v>
      </c>
      <c r="E1184" s="409" t="s">
        <v>2235</v>
      </c>
      <c r="F1184" s="410">
        <v>17</v>
      </c>
      <c r="G1184" s="410">
        <f>[5]내역서!F1184</f>
        <v>17</v>
      </c>
      <c r="H1184" s="410">
        <v>17</v>
      </c>
      <c r="I1184" s="410">
        <f>내역서!F1188</f>
        <v>0</v>
      </c>
      <c r="J1184" s="411">
        <v>49801.8</v>
      </c>
      <c r="K1184" s="412">
        <f>INT($I1184*J1184)</f>
        <v>0</v>
      </c>
      <c r="L1184" s="411">
        <v>0</v>
      </c>
      <c r="M1184" s="412">
        <f>INT($I1184*L1184)</f>
        <v>0</v>
      </c>
      <c r="N1184" s="411">
        <v>0</v>
      </c>
      <c r="O1184" s="412">
        <f>INT($I1184*N1184)</f>
        <v>0</v>
      </c>
      <c r="P1184" s="411">
        <f>+J1184+L1184+N1184</f>
        <v>49801.8</v>
      </c>
      <c r="Q1184" s="412">
        <f>K1184+M1184+O1184</f>
        <v>0</v>
      </c>
      <c r="R1184" s="412"/>
      <c r="S1184" s="412"/>
      <c r="T1184" s="412"/>
      <c r="U1184" s="409" t="s">
        <v>0</v>
      </c>
      <c r="V1184" s="617" t="str">
        <f>+IF(I1184&lt;0,"ng","")</f>
        <v/>
      </c>
      <c r="W1184" s="617"/>
    </row>
    <row r="1185" spans="1:23" s="72" customFormat="1" ht="24" hidden="1" customHeight="1">
      <c r="A1185" s="372" t="s">
        <v>4565</v>
      </c>
      <c r="B1185" s="413" t="s">
        <v>0</v>
      </c>
      <c r="C1185" s="413" t="s">
        <v>1092</v>
      </c>
      <c r="D1185" s="413" t="s">
        <v>92</v>
      </c>
      <c r="E1185" s="414" t="s">
        <v>768</v>
      </c>
      <c r="F1185" s="415">
        <v>17</v>
      </c>
      <c r="G1185" s="415">
        <f>[5]내역서!F1185</f>
        <v>17</v>
      </c>
      <c r="H1185" s="415">
        <v>17</v>
      </c>
      <c r="I1185" s="415">
        <f>내역서!F1189</f>
        <v>0</v>
      </c>
      <c r="J1185" s="416">
        <v>49801.8</v>
      </c>
      <c r="K1185" s="417">
        <f t="shared" si="1992"/>
        <v>0</v>
      </c>
      <c r="L1185" s="416">
        <v>0</v>
      </c>
      <c r="M1185" s="417">
        <f t="shared" si="1993"/>
        <v>0</v>
      </c>
      <c r="N1185" s="416">
        <v>0</v>
      </c>
      <c r="O1185" s="417">
        <f t="shared" si="1994"/>
        <v>0</v>
      </c>
      <c r="P1185" s="416">
        <f t="shared" si="1935"/>
        <v>49801.8</v>
      </c>
      <c r="Q1185" s="417">
        <f t="shared" si="1995"/>
        <v>0</v>
      </c>
      <c r="R1185" s="417">
        <f t="shared" ref="R1185" si="2035">I1185-I1184</f>
        <v>0</v>
      </c>
      <c r="S1185" s="417">
        <f t="shared" ref="S1185:T1185" si="2036">P1185-P1184</f>
        <v>0</v>
      </c>
      <c r="T1185" s="417">
        <f t="shared" si="2036"/>
        <v>0</v>
      </c>
      <c r="U1185" s="414"/>
      <c r="V1185" s="619" t="str">
        <f t="shared" ref="V1185" si="2037">+IF(I1185&lt;0,"ng","")</f>
        <v/>
      </c>
      <c r="W1185" s="619"/>
    </row>
    <row r="1186" spans="1:23" s="401" customFormat="1" ht="24" hidden="1" customHeight="1">
      <c r="A1186" s="366" t="s">
        <v>2523</v>
      </c>
      <c r="B1186" s="408" t="s">
        <v>0</v>
      </c>
      <c r="C1186" s="408" t="s">
        <v>2732</v>
      </c>
      <c r="D1186" s="408" t="s">
        <v>2733</v>
      </c>
      <c r="E1186" s="409" t="s">
        <v>2382</v>
      </c>
      <c r="F1186" s="410">
        <v>17</v>
      </c>
      <c r="G1186" s="410">
        <f>[5]내역서!F1186</f>
        <v>17</v>
      </c>
      <c r="H1186" s="410">
        <v>17</v>
      </c>
      <c r="I1186" s="410">
        <f>내역서!F1190</f>
        <v>0</v>
      </c>
      <c r="J1186" s="411">
        <v>25410</v>
      </c>
      <c r="K1186" s="412">
        <f>INT($I1186*J1186)</f>
        <v>0</v>
      </c>
      <c r="L1186" s="411">
        <v>0</v>
      </c>
      <c r="M1186" s="412">
        <f>INT($I1186*L1186)</f>
        <v>0</v>
      </c>
      <c r="N1186" s="411">
        <v>0</v>
      </c>
      <c r="O1186" s="412">
        <f>INT($I1186*N1186)</f>
        <v>0</v>
      </c>
      <c r="P1186" s="411">
        <f>+J1186+L1186+N1186</f>
        <v>25410</v>
      </c>
      <c r="Q1186" s="412">
        <f>K1186+M1186+O1186</f>
        <v>0</v>
      </c>
      <c r="R1186" s="412"/>
      <c r="S1186" s="412"/>
      <c r="T1186" s="412"/>
      <c r="U1186" s="409" t="s">
        <v>0</v>
      </c>
      <c r="V1186" s="617" t="str">
        <f>+IF(I1186&lt;0,"ng","")</f>
        <v/>
      </c>
      <c r="W1186" s="617"/>
    </row>
    <row r="1187" spans="1:23" ht="24" hidden="1" customHeight="1">
      <c r="A1187" s="372" t="s">
        <v>2481</v>
      </c>
      <c r="B1187" s="413" t="s">
        <v>0</v>
      </c>
      <c r="C1187" s="413" t="s">
        <v>1093</v>
      </c>
      <c r="D1187" s="413" t="s">
        <v>1094</v>
      </c>
      <c r="E1187" s="414" t="s">
        <v>859</v>
      </c>
      <c r="F1187" s="415">
        <v>17</v>
      </c>
      <c r="G1187" s="415">
        <f>[5]내역서!F1187</f>
        <v>17</v>
      </c>
      <c r="H1187" s="415">
        <v>17</v>
      </c>
      <c r="I1187" s="415">
        <f>내역서!F1191</f>
        <v>0</v>
      </c>
      <c r="J1187" s="416">
        <v>25410</v>
      </c>
      <c r="K1187" s="417">
        <f t="shared" si="1992"/>
        <v>0</v>
      </c>
      <c r="L1187" s="416">
        <v>0</v>
      </c>
      <c r="M1187" s="417">
        <f t="shared" si="1993"/>
        <v>0</v>
      </c>
      <c r="N1187" s="416">
        <v>0</v>
      </c>
      <c r="O1187" s="417">
        <f t="shared" si="1994"/>
        <v>0</v>
      </c>
      <c r="P1187" s="416">
        <f t="shared" si="1935"/>
        <v>25410</v>
      </c>
      <c r="Q1187" s="417">
        <f t="shared" si="1995"/>
        <v>0</v>
      </c>
      <c r="R1187" s="417">
        <f t="shared" ref="R1187" si="2038">I1187-I1186</f>
        <v>0</v>
      </c>
      <c r="S1187" s="417">
        <f t="shared" ref="S1187:T1187" si="2039">P1187-P1186</f>
        <v>0</v>
      </c>
      <c r="T1187" s="417">
        <f t="shared" si="2039"/>
        <v>0</v>
      </c>
      <c r="U1187" s="414"/>
      <c r="V1187" s="619" t="str">
        <f t="shared" ref="V1187" si="2040">+IF(I1187&lt;0,"ng","")</f>
        <v/>
      </c>
      <c r="W1187" s="619"/>
    </row>
    <row r="1188" spans="1:23" s="401" customFormat="1" ht="24" hidden="1" customHeight="1">
      <c r="A1188" s="366" t="s">
        <v>4568</v>
      </c>
      <c r="B1188" s="408" t="s">
        <v>0</v>
      </c>
      <c r="C1188" s="408" t="s">
        <v>2734</v>
      </c>
      <c r="D1188" s="408" t="s">
        <v>93</v>
      </c>
      <c r="E1188" s="409" t="s">
        <v>56</v>
      </c>
      <c r="F1188" s="410">
        <v>1.24</v>
      </c>
      <c r="G1188" s="410">
        <f>[5]내역서!F1188</f>
        <v>1.24</v>
      </c>
      <c r="H1188" s="410">
        <v>1.24</v>
      </c>
      <c r="I1188" s="410">
        <f>내역서!F1192</f>
        <v>0</v>
      </c>
      <c r="J1188" s="411">
        <v>-2099826</v>
      </c>
      <c r="K1188" s="412">
        <f>ROUNDDOWN($I1188*J1188,0)</f>
        <v>0</v>
      </c>
      <c r="L1188" s="411">
        <v>0</v>
      </c>
      <c r="M1188" s="412">
        <f>INT($I1188*L1188)</f>
        <v>0</v>
      </c>
      <c r="N1188" s="411">
        <v>0</v>
      </c>
      <c r="O1188" s="412">
        <f>INT($I1188*N1188)</f>
        <v>0</v>
      </c>
      <c r="P1188" s="411">
        <f>+J1188+L1188+N1188</f>
        <v>-2099826</v>
      </c>
      <c r="Q1188" s="412">
        <f>K1188+M1188+O1188</f>
        <v>0</v>
      </c>
      <c r="R1188" s="412"/>
      <c r="S1188" s="412"/>
      <c r="T1188" s="412"/>
      <c r="U1188" s="409" t="s">
        <v>0</v>
      </c>
      <c r="V1188" s="617" t="str">
        <f>+IF(I1188&lt;0,"ng","")</f>
        <v/>
      </c>
      <c r="W1188" s="617"/>
    </row>
    <row r="1189" spans="1:23" ht="24" hidden="1" customHeight="1">
      <c r="A1189" s="372" t="s">
        <v>2481</v>
      </c>
      <c r="B1189" s="413" t="s">
        <v>0</v>
      </c>
      <c r="C1189" s="413" t="s">
        <v>1095</v>
      </c>
      <c r="D1189" s="413" t="s">
        <v>93</v>
      </c>
      <c r="E1189" s="414" t="s">
        <v>56</v>
      </c>
      <c r="F1189" s="415">
        <v>1.24</v>
      </c>
      <c r="G1189" s="415">
        <f>[5]내역서!F1189</f>
        <v>1.24</v>
      </c>
      <c r="H1189" s="415">
        <v>1.24</v>
      </c>
      <c r="I1189" s="415">
        <f>내역서!F1193</f>
        <v>0</v>
      </c>
      <c r="J1189" s="416">
        <v>-2099826</v>
      </c>
      <c r="K1189" s="417">
        <f>ROUNDDOWN($I1189*J1189,0)</f>
        <v>0</v>
      </c>
      <c r="L1189" s="416">
        <v>0</v>
      </c>
      <c r="M1189" s="417">
        <f t="shared" si="1993"/>
        <v>0</v>
      </c>
      <c r="N1189" s="416">
        <v>0</v>
      </c>
      <c r="O1189" s="417">
        <f t="shared" si="1994"/>
        <v>0</v>
      </c>
      <c r="P1189" s="416">
        <f t="shared" si="1935"/>
        <v>-2099826</v>
      </c>
      <c r="Q1189" s="417">
        <f t="shared" si="1995"/>
        <v>0</v>
      </c>
      <c r="R1189" s="417">
        <f t="shared" ref="R1189" si="2041">I1189-I1188</f>
        <v>0</v>
      </c>
      <c r="S1189" s="417">
        <f t="shared" ref="S1189:T1189" si="2042">P1189-P1188</f>
        <v>0</v>
      </c>
      <c r="T1189" s="417">
        <f t="shared" si="2042"/>
        <v>0</v>
      </c>
      <c r="U1189" s="414"/>
      <c r="V1189" s="619" t="str">
        <f t="shared" ref="V1189" si="2043">+IF(I1189&lt;0,"ng","")</f>
        <v/>
      </c>
      <c r="W1189" s="619"/>
    </row>
    <row r="1190" spans="1:23" s="401" customFormat="1" ht="24" hidden="1" customHeight="1">
      <c r="A1190" s="366" t="s">
        <v>2523</v>
      </c>
      <c r="B1190" s="408" t="s">
        <v>0</v>
      </c>
      <c r="C1190" s="408" t="s">
        <v>2735</v>
      </c>
      <c r="D1190" s="408" t="s">
        <v>2736</v>
      </c>
      <c r="E1190" s="409" t="s">
        <v>2650</v>
      </c>
      <c r="F1190" s="410"/>
      <c r="G1190" s="410">
        <f>[5]내역서!F1190</f>
        <v>10.15</v>
      </c>
      <c r="H1190" s="410">
        <v>0</v>
      </c>
      <c r="I1190" s="410">
        <f>내역서!F1194</f>
        <v>0</v>
      </c>
      <c r="J1190" s="411">
        <f>[5]내역서!G1190</f>
        <v>17917</v>
      </c>
      <c r="K1190" s="412">
        <f>ROUNDDOWN($I1190*J1190,0)</f>
        <v>0</v>
      </c>
      <c r="L1190" s="411">
        <v>0</v>
      </c>
      <c r="M1190" s="412">
        <f>INT($I1190*L1190)</f>
        <v>0</v>
      </c>
      <c r="N1190" s="411">
        <v>0</v>
      </c>
      <c r="O1190" s="412">
        <f>INT($I1190*N1190)</f>
        <v>0</v>
      </c>
      <c r="P1190" s="411">
        <f>+J1190+L1190+N1190</f>
        <v>17917</v>
      </c>
      <c r="Q1190" s="412">
        <f>K1190+M1190+O1190</f>
        <v>0</v>
      </c>
      <c r="R1190" s="412"/>
      <c r="S1190" s="412"/>
      <c r="T1190" s="412"/>
      <c r="U1190" s="628" t="s">
        <v>2081</v>
      </c>
      <c r="V1190" s="617" t="str">
        <f>+IF(I1190&lt;0,"ng","")</f>
        <v/>
      </c>
      <c r="W1190" s="617"/>
    </row>
    <row r="1191" spans="1:23" ht="24" hidden="1" customHeight="1">
      <c r="A1191" s="372" t="s">
        <v>2481</v>
      </c>
      <c r="B1191" s="413" t="s">
        <v>0</v>
      </c>
      <c r="C1191" s="413" t="str">
        <f>[5]내역서!C1191</f>
        <v>혼합골재</v>
      </c>
      <c r="D1191" s="413" t="str">
        <f>[5]내역서!D1191</f>
        <v>40mm이하 보조기층</v>
      </c>
      <c r="E1191" s="414" t="str">
        <f>[5]내역서!E1191</f>
        <v>m3</v>
      </c>
      <c r="F1191" s="415"/>
      <c r="G1191" s="415">
        <f>[5]내역서!F1191</f>
        <v>10.15</v>
      </c>
      <c r="H1191" s="415">
        <v>0</v>
      </c>
      <c r="I1191" s="415">
        <f>내역서!F1195</f>
        <v>0</v>
      </c>
      <c r="J1191" s="416">
        <f>[5]내역서!G1191</f>
        <v>17917</v>
      </c>
      <c r="K1191" s="417">
        <f>ROUNDDOWN($I1191*J1191,0)</f>
        <v>0</v>
      </c>
      <c r="L1191" s="416">
        <v>0</v>
      </c>
      <c r="M1191" s="417">
        <f t="shared" ref="M1191" si="2044">INT($I1191*L1191)</f>
        <v>0</v>
      </c>
      <c r="N1191" s="416">
        <v>0</v>
      </c>
      <c r="O1191" s="417">
        <f t="shared" ref="O1191" si="2045">INT($I1191*N1191)</f>
        <v>0</v>
      </c>
      <c r="P1191" s="416">
        <f t="shared" ref="P1191" si="2046">+J1191+L1191+N1191</f>
        <v>17917</v>
      </c>
      <c r="Q1191" s="417">
        <f t="shared" ref="Q1191" si="2047">K1191+M1191+O1191</f>
        <v>0</v>
      </c>
      <c r="R1191" s="417">
        <f t="shared" ref="R1191" si="2048">I1191-I1190</f>
        <v>0</v>
      </c>
      <c r="S1191" s="417">
        <f t="shared" ref="S1191:T1191" si="2049">P1191-P1190</f>
        <v>0</v>
      </c>
      <c r="T1191" s="417">
        <f t="shared" si="2049"/>
        <v>0</v>
      </c>
      <c r="U1191" s="629" t="s">
        <v>4569</v>
      </c>
      <c r="V1191" s="619" t="str">
        <f t="shared" ref="V1191" si="2050">+IF(I1191&lt;0,"ng","")</f>
        <v/>
      </c>
      <c r="W1191" s="619"/>
    </row>
    <row r="1192" spans="1:23" s="431" customFormat="1" ht="24" hidden="1" customHeight="1">
      <c r="A1192" s="366" t="s">
        <v>2523</v>
      </c>
      <c r="B1192" s="436" t="s">
        <v>2737</v>
      </c>
      <c r="C1192" s="436" t="s">
        <v>2738</v>
      </c>
      <c r="D1192" s="436" t="s">
        <v>0</v>
      </c>
      <c r="E1192" s="437" t="s">
        <v>0</v>
      </c>
      <c r="F1192" s="438">
        <v>0</v>
      </c>
      <c r="G1192" s="438">
        <f>[5]내역서!F1192</f>
        <v>0</v>
      </c>
      <c r="H1192" s="438">
        <v>0</v>
      </c>
      <c r="I1192" s="438">
        <f>내역서!F1196</f>
        <v>0</v>
      </c>
      <c r="J1192" s="439"/>
      <c r="K1192" s="440">
        <f>SUMIF($A$1194:$A$1215,"당초",K1194:K1215)</f>
        <v>0</v>
      </c>
      <c r="L1192" s="439"/>
      <c r="M1192" s="440">
        <f>SUMIF($A$1194:$A$1215,"당초",M1194:M1215)</f>
        <v>0</v>
      </c>
      <c r="N1192" s="439"/>
      <c r="O1192" s="440">
        <f>SUMIF($A$1194:$A$1215,"당초",O1194:O1215)</f>
        <v>0</v>
      </c>
      <c r="P1192" s="438"/>
      <c r="Q1192" s="440">
        <f>K1192+M1192+O1192</f>
        <v>0</v>
      </c>
      <c r="R1192" s="440"/>
      <c r="S1192" s="440"/>
      <c r="T1192" s="440"/>
      <c r="U1192" s="441" t="s">
        <v>0</v>
      </c>
      <c r="V1192" s="617" t="str">
        <f>+IF(I1192&lt;0,"ng","")</f>
        <v/>
      </c>
      <c r="W1192" s="617"/>
    </row>
    <row r="1193" spans="1:23" s="72" customFormat="1" ht="24" hidden="1" customHeight="1">
      <c r="A1193" s="372" t="s">
        <v>2481</v>
      </c>
      <c r="B1193" s="442" t="s">
        <v>4570</v>
      </c>
      <c r="C1193" s="442" t="s">
        <v>1096</v>
      </c>
      <c r="D1193" s="442" t="s">
        <v>0</v>
      </c>
      <c r="E1193" s="443" t="s">
        <v>0</v>
      </c>
      <c r="F1193" s="444">
        <v>0</v>
      </c>
      <c r="G1193" s="444">
        <f>[5]내역서!F1193</f>
        <v>0</v>
      </c>
      <c r="H1193" s="444">
        <v>0</v>
      </c>
      <c r="I1193" s="444">
        <f>내역서!F1197</f>
        <v>0</v>
      </c>
      <c r="J1193" s="445"/>
      <c r="K1193" s="446">
        <f>SUMIF($A$1194:$A$1215,"변경",K1194:K1215)</f>
        <v>0</v>
      </c>
      <c r="L1193" s="445"/>
      <c r="M1193" s="446">
        <f>SUMIF($A$1194:$A$1215,"변경",M1194:M1215)</f>
        <v>0</v>
      </c>
      <c r="N1193" s="445"/>
      <c r="O1193" s="446">
        <f>SUMIF($A$1194:$A$1215,"변경",O1194:O1215)</f>
        <v>0</v>
      </c>
      <c r="P1193" s="444"/>
      <c r="Q1193" s="446">
        <f t="shared" si="1995"/>
        <v>0</v>
      </c>
      <c r="R1193" s="446">
        <f t="shared" ref="R1193" si="2051">I1193-I1192</f>
        <v>0</v>
      </c>
      <c r="S1193" s="446">
        <f t="shared" ref="S1193:T1193" si="2052">P1193-P1192</f>
        <v>0</v>
      </c>
      <c r="T1193" s="446">
        <f t="shared" si="2052"/>
        <v>0</v>
      </c>
      <c r="U1193" s="447"/>
      <c r="V1193" s="619" t="str">
        <f t="shared" ref="V1193" si="2053">+IF(I1193&lt;0,"ng","")</f>
        <v/>
      </c>
      <c r="W1193" s="619"/>
    </row>
    <row r="1194" spans="1:23" s="431" customFormat="1" ht="24" hidden="1" customHeight="1">
      <c r="A1194" s="366" t="s">
        <v>2523</v>
      </c>
      <c r="B1194" s="408" t="s">
        <v>0</v>
      </c>
      <c r="C1194" s="408" t="s">
        <v>2740</v>
      </c>
      <c r="D1194" s="408" t="s">
        <v>2741</v>
      </c>
      <c r="E1194" s="409" t="s">
        <v>56</v>
      </c>
      <c r="F1194" s="410">
        <v>1920.048</v>
      </c>
      <c r="G1194" s="410">
        <f>[5]내역서!F1194</f>
        <v>1920.048</v>
      </c>
      <c r="H1194" s="410">
        <v>1920.048</v>
      </c>
      <c r="I1194" s="410">
        <f>내역서!F1198</f>
        <v>0</v>
      </c>
      <c r="J1194" s="411">
        <v>0</v>
      </c>
      <c r="K1194" s="412">
        <f>INT($I1194*J1194)</f>
        <v>0</v>
      </c>
      <c r="L1194" s="411">
        <v>0</v>
      </c>
      <c r="M1194" s="412">
        <f>INT($I1194*L1194)</f>
        <v>0</v>
      </c>
      <c r="N1194" s="411">
        <v>9455.1</v>
      </c>
      <c r="O1194" s="412">
        <f>INT($I1194*N1194)</f>
        <v>0</v>
      </c>
      <c r="P1194" s="411">
        <f>+J1194+L1194+N1194</f>
        <v>9455.1</v>
      </c>
      <c r="Q1194" s="412">
        <f>K1194+M1194+O1194</f>
        <v>0</v>
      </c>
      <c r="R1194" s="412"/>
      <c r="S1194" s="412"/>
      <c r="T1194" s="412"/>
      <c r="U1194" s="409" t="s">
        <v>0</v>
      </c>
      <c r="V1194" s="617" t="str">
        <f>+IF(I1194&lt;0,"ng","")</f>
        <v/>
      </c>
      <c r="W1194" s="617"/>
    </row>
    <row r="1195" spans="1:23" s="72" customFormat="1" ht="24" hidden="1" customHeight="1">
      <c r="A1195" s="372" t="s">
        <v>2481</v>
      </c>
      <c r="B1195" s="413" t="s">
        <v>0</v>
      </c>
      <c r="C1195" s="413" t="s">
        <v>1097</v>
      </c>
      <c r="D1195" s="413" t="s">
        <v>1098</v>
      </c>
      <c r="E1195" s="414" t="s">
        <v>56</v>
      </c>
      <c r="F1195" s="415">
        <v>1920.048</v>
      </c>
      <c r="G1195" s="415">
        <f>[5]내역서!F1195</f>
        <v>1920.048</v>
      </c>
      <c r="H1195" s="415">
        <v>1920.048</v>
      </c>
      <c r="I1195" s="415">
        <f>내역서!F1199</f>
        <v>0</v>
      </c>
      <c r="J1195" s="416">
        <v>0</v>
      </c>
      <c r="K1195" s="417">
        <f t="shared" ref="K1195:K1215" si="2054">INT($I1195*J1195)</f>
        <v>0</v>
      </c>
      <c r="L1195" s="416">
        <v>0</v>
      </c>
      <c r="M1195" s="417">
        <f t="shared" ref="M1195:M1215" si="2055">INT($I1195*L1195)</f>
        <v>0</v>
      </c>
      <c r="N1195" s="416">
        <v>9455.1</v>
      </c>
      <c r="O1195" s="417">
        <f t="shared" ref="O1195:O1215" si="2056">INT($I1195*N1195)</f>
        <v>0</v>
      </c>
      <c r="P1195" s="416">
        <f t="shared" ref="P1195:P1215" si="2057">+J1195+L1195+N1195</f>
        <v>9455.1</v>
      </c>
      <c r="Q1195" s="417">
        <f t="shared" si="1995"/>
        <v>0</v>
      </c>
      <c r="R1195" s="417">
        <f t="shared" ref="R1195" si="2058">I1195-I1194</f>
        <v>0</v>
      </c>
      <c r="S1195" s="417">
        <f t="shared" ref="S1195:T1195" si="2059">P1195-P1194</f>
        <v>0</v>
      </c>
      <c r="T1195" s="417">
        <f t="shared" si="2059"/>
        <v>0</v>
      </c>
      <c r="U1195" s="414"/>
      <c r="V1195" s="619" t="str">
        <f t="shared" ref="V1195" si="2060">+IF(I1195&lt;0,"ng","")</f>
        <v/>
      </c>
      <c r="W1195" s="619"/>
    </row>
    <row r="1196" spans="1:23" s="401" customFormat="1" ht="24" hidden="1" customHeight="1">
      <c r="A1196" s="366" t="s">
        <v>2523</v>
      </c>
      <c r="B1196" s="408" t="s">
        <v>0</v>
      </c>
      <c r="C1196" s="408" t="s">
        <v>2740</v>
      </c>
      <c r="D1196" s="408" t="s">
        <v>2742</v>
      </c>
      <c r="E1196" s="409" t="s">
        <v>56</v>
      </c>
      <c r="F1196" s="410">
        <v>1864.124</v>
      </c>
      <c r="G1196" s="410">
        <f>[5]내역서!F1196</f>
        <v>1864.124</v>
      </c>
      <c r="H1196" s="410">
        <v>1864.124</v>
      </c>
      <c r="I1196" s="410">
        <f>내역서!F1200</f>
        <v>0</v>
      </c>
      <c r="J1196" s="411">
        <v>0</v>
      </c>
      <c r="K1196" s="412">
        <f>INT($I1196*J1196)</f>
        <v>0</v>
      </c>
      <c r="L1196" s="411">
        <v>0</v>
      </c>
      <c r="M1196" s="412">
        <f>INT($I1196*L1196)</f>
        <v>0</v>
      </c>
      <c r="N1196" s="411">
        <v>9147.6</v>
      </c>
      <c r="O1196" s="412">
        <f>INT($I1196*N1196)</f>
        <v>0</v>
      </c>
      <c r="P1196" s="411">
        <f>+J1196+L1196+N1196</f>
        <v>9147.6</v>
      </c>
      <c r="Q1196" s="412">
        <f>K1196+M1196+O1196</f>
        <v>0</v>
      </c>
      <c r="R1196" s="412"/>
      <c r="S1196" s="412"/>
      <c r="T1196" s="412"/>
      <c r="U1196" s="409" t="s">
        <v>0</v>
      </c>
      <c r="V1196" s="617" t="str">
        <f>+IF(I1196&lt;0,"ng","")</f>
        <v/>
      </c>
      <c r="W1196" s="617"/>
    </row>
    <row r="1197" spans="1:23" ht="24" hidden="1" customHeight="1">
      <c r="A1197" s="372" t="s">
        <v>2481</v>
      </c>
      <c r="B1197" s="413" t="s">
        <v>0</v>
      </c>
      <c r="C1197" s="413" t="s">
        <v>1097</v>
      </c>
      <c r="D1197" s="413" t="s">
        <v>1099</v>
      </c>
      <c r="E1197" s="414" t="s">
        <v>56</v>
      </c>
      <c r="F1197" s="415">
        <v>1864.124</v>
      </c>
      <c r="G1197" s="415">
        <f>[5]내역서!F1197</f>
        <v>1864.124</v>
      </c>
      <c r="H1197" s="415">
        <v>1864.124</v>
      </c>
      <c r="I1197" s="415">
        <f>내역서!F1201</f>
        <v>0</v>
      </c>
      <c r="J1197" s="416">
        <v>0</v>
      </c>
      <c r="K1197" s="417">
        <f t="shared" si="2054"/>
        <v>0</v>
      </c>
      <c r="L1197" s="416">
        <v>0</v>
      </c>
      <c r="M1197" s="417">
        <f t="shared" si="2055"/>
        <v>0</v>
      </c>
      <c r="N1197" s="416">
        <v>9147.6</v>
      </c>
      <c r="O1197" s="417">
        <f t="shared" si="2056"/>
        <v>0</v>
      </c>
      <c r="P1197" s="416">
        <f t="shared" si="2057"/>
        <v>9147.6</v>
      </c>
      <c r="Q1197" s="417">
        <f t="shared" si="1995"/>
        <v>0</v>
      </c>
      <c r="R1197" s="417">
        <f t="shared" ref="R1197" si="2061">I1197-I1196</f>
        <v>0</v>
      </c>
      <c r="S1197" s="417">
        <f t="shared" ref="S1197:T1197" si="2062">P1197-P1196</f>
        <v>0</v>
      </c>
      <c r="T1197" s="417">
        <f t="shared" si="2062"/>
        <v>0</v>
      </c>
      <c r="U1197" s="414"/>
      <c r="V1197" s="619" t="str">
        <f t="shared" ref="V1197" si="2063">+IF(I1197&lt;0,"ng","")</f>
        <v/>
      </c>
      <c r="W1197" s="619"/>
    </row>
    <row r="1198" spans="1:23" s="431" customFormat="1" ht="24" hidden="1" customHeight="1">
      <c r="A1198" s="366" t="s">
        <v>2523</v>
      </c>
      <c r="B1198" s="408" t="s">
        <v>0</v>
      </c>
      <c r="C1198" s="408" t="s">
        <v>2743</v>
      </c>
      <c r="D1198" s="408" t="s">
        <v>2744</v>
      </c>
      <c r="E1198" s="409" t="s">
        <v>56</v>
      </c>
      <c r="F1198" s="410">
        <v>0.82399999999999995</v>
      </c>
      <c r="G1198" s="410">
        <f>[5]내역서!F1198</f>
        <v>0.82399999999999995</v>
      </c>
      <c r="H1198" s="410">
        <v>0.82399999999999995</v>
      </c>
      <c r="I1198" s="410">
        <f>내역서!F1202</f>
        <v>0</v>
      </c>
      <c r="J1198" s="411">
        <v>0</v>
      </c>
      <c r="K1198" s="412">
        <f>INT($I1198*J1198)</f>
        <v>0</v>
      </c>
      <c r="L1198" s="411">
        <v>0</v>
      </c>
      <c r="M1198" s="412">
        <f>INT($I1198*L1198)</f>
        <v>0</v>
      </c>
      <c r="N1198" s="411">
        <v>9147.6</v>
      </c>
      <c r="O1198" s="412">
        <f>INT($I1198*N1198)</f>
        <v>0</v>
      </c>
      <c r="P1198" s="411">
        <f>+J1198+L1198+N1198</f>
        <v>9147.6</v>
      </c>
      <c r="Q1198" s="412">
        <f>K1198+M1198+O1198</f>
        <v>0</v>
      </c>
      <c r="R1198" s="412"/>
      <c r="S1198" s="412"/>
      <c r="T1198" s="412"/>
      <c r="U1198" s="409" t="s">
        <v>0</v>
      </c>
      <c r="V1198" s="617" t="str">
        <f>+IF(I1198&lt;0,"ng","")</f>
        <v/>
      </c>
      <c r="W1198" s="617"/>
    </row>
    <row r="1199" spans="1:23" s="72" customFormat="1" ht="24" hidden="1" customHeight="1">
      <c r="A1199" s="372" t="s">
        <v>2481</v>
      </c>
      <c r="B1199" s="413" t="s">
        <v>0</v>
      </c>
      <c r="C1199" s="413" t="s">
        <v>1100</v>
      </c>
      <c r="D1199" s="413" t="s">
        <v>1101</v>
      </c>
      <c r="E1199" s="414" t="s">
        <v>56</v>
      </c>
      <c r="F1199" s="415">
        <v>0.82399999999999995</v>
      </c>
      <c r="G1199" s="415">
        <f>[5]내역서!F1199</f>
        <v>0.82399999999999995</v>
      </c>
      <c r="H1199" s="415">
        <v>0.82399999999999995</v>
      </c>
      <c r="I1199" s="415">
        <f>내역서!F1203</f>
        <v>0</v>
      </c>
      <c r="J1199" s="416">
        <v>0</v>
      </c>
      <c r="K1199" s="417">
        <f t="shared" si="2054"/>
        <v>0</v>
      </c>
      <c r="L1199" s="416">
        <v>0</v>
      </c>
      <c r="M1199" s="417">
        <f t="shared" si="2055"/>
        <v>0</v>
      </c>
      <c r="N1199" s="416">
        <v>9147.6</v>
      </c>
      <c r="O1199" s="417">
        <f t="shared" si="2056"/>
        <v>0</v>
      </c>
      <c r="P1199" s="416">
        <f t="shared" si="2057"/>
        <v>9147.6</v>
      </c>
      <c r="Q1199" s="417">
        <f t="shared" si="1995"/>
        <v>0</v>
      </c>
      <c r="R1199" s="417">
        <f t="shared" ref="R1199" si="2064">I1199-I1198</f>
        <v>0</v>
      </c>
      <c r="S1199" s="417">
        <f t="shared" ref="S1199:T1199" si="2065">P1199-P1198</f>
        <v>0</v>
      </c>
      <c r="T1199" s="417">
        <f t="shared" si="2065"/>
        <v>0</v>
      </c>
      <c r="U1199" s="414"/>
      <c r="V1199" s="619" t="str">
        <f t="shared" ref="V1199" si="2066">+IF(I1199&lt;0,"ng","")</f>
        <v/>
      </c>
      <c r="W1199" s="619"/>
    </row>
    <row r="1200" spans="1:23" s="401" customFormat="1" ht="24" hidden="1" customHeight="1">
      <c r="A1200" s="366" t="s">
        <v>2523</v>
      </c>
      <c r="B1200" s="408" t="s">
        <v>0</v>
      </c>
      <c r="C1200" s="408" t="s">
        <v>2745</v>
      </c>
      <c r="D1200" s="408" t="s">
        <v>2746</v>
      </c>
      <c r="E1200" s="409" t="s">
        <v>307</v>
      </c>
      <c r="F1200" s="410">
        <v>256</v>
      </c>
      <c r="G1200" s="410">
        <f>[5]내역서!F1200</f>
        <v>337</v>
      </c>
      <c r="H1200" s="410">
        <v>175</v>
      </c>
      <c r="I1200" s="410">
        <f>내역서!F1204</f>
        <v>0</v>
      </c>
      <c r="J1200" s="411">
        <v>0</v>
      </c>
      <c r="K1200" s="412">
        <f>INT($I1200*J1200)</f>
        <v>0</v>
      </c>
      <c r="L1200" s="411">
        <v>0</v>
      </c>
      <c r="M1200" s="412">
        <f>INT($I1200*L1200)</f>
        <v>0</v>
      </c>
      <c r="N1200" s="411">
        <v>299.8</v>
      </c>
      <c r="O1200" s="412">
        <f>INT($I1200*N1200)</f>
        <v>0</v>
      </c>
      <c r="P1200" s="411">
        <f>+J1200+L1200+N1200</f>
        <v>299.8</v>
      </c>
      <c r="Q1200" s="412">
        <f>K1200+M1200+O1200</f>
        <v>0</v>
      </c>
      <c r="R1200" s="412"/>
      <c r="S1200" s="412"/>
      <c r="T1200" s="412"/>
      <c r="U1200" s="409" t="s">
        <v>0</v>
      </c>
      <c r="V1200" s="617" t="str">
        <f>+IF(I1200&lt;0,"ng","")</f>
        <v/>
      </c>
      <c r="W1200" s="617"/>
    </row>
    <row r="1201" spans="1:23" ht="24" hidden="1" customHeight="1">
      <c r="A1201" s="372" t="s">
        <v>2481</v>
      </c>
      <c r="B1201" s="413" t="s">
        <v>0</v>
      </c>
      <c r="C1201" s="413" t="s">
        <v>1102</v>
      </c>
      <c r="D1201" s="413" t="s">
        <v>1103</v>
      </c>
      <c r="E1201" s="414" t="s">
        <v>775</v>
      </c>
      <c r="F1201" s="415">
        <v>256</v>
      </c>
      <c r="G1201" s="415">
        <f>[5]내역서!F1201</f>
        <v>337</v>
      </c>
      <c r="H1201" s="415">
        <v>175</v>
      </c>
      <c r="I1201" s="415">
        <f>내역서!F1205</f>
        <v>0</v>
      </c>
      <c r="J1201" s="416">
        <v>0</v>
      </c>
      <c r="K1201" s="417">
        <f t="shared" si="2054"/>
        <v>0</v>
      </c>
      <c r="L1201" s="416">
        <v>0</v>
      </c>
      <c r="M1201" s="417">
        <f t="shared" si="2055"/>
        <v>0</v>
      </c>
      <c r="N1201" s="416">
        <v>299.8</v>
      </c>
      <c r="O1201" s="417">
        <f t="shared" si="2056"/>
        <v>0</v>
      </c>
      <c r="P1201" s="416">
        <f t="shared" si="2057"/>
        <v>299.8</v>
      </c>
      <c r="Q1201" s="417">
        <f t="shared" si="1995"/>
        <v>0</v>
      </c>
      <c r="R1201" s="417">
        <f t="shared" ref="R1201" si="2067">I1201-I1200</f>
        <v>0</v>
      </c>
      <c r="S1201" s="417">
        <f t="shared" ref="S1201:T1201" si="2068">P1201-P1200</f>
        <v>0</v>
      </c>
      <c r="T1201" s="417">
        <f t="shared" si="2068"/>
        <v>0</v>
      </c>
      <c r="U1201" s="414"/>
      <c r="V1201" s="619" t="str">
        <f t="shared" ref="V1201" si="2069">+IF(I1201&lt;0,"ng","")</f>
        <v/>
      </c>
      <c r="W1201" s="619"/>
    </row>
    <row r="1202" spans="1:23" s="401" customFormat="1" ht="24" hidden="1" customHeight="1">
      <c r="A1202" s="366" t="s">
        <v>2523</v>
      </c>
      <c r="B1202" s="408" t="s">
        <v>0</v>
      </c>
      <c r="C1202" s="408" t="s">
        <v>2747</v>
      </c>
      <c r="D1202" s="408" t="s">
        <v>2748</v>
      </c>
      <c r="E1202" s="409" t="s">
        <v>2235</v>
      </c>
      <c r="F1202" s="410">
        <v>2</v>
      </c>
      <c r="G1202" s="410">
        <f>[5]내역서!F1202</f>
        <v>4</v>
      </c>
      <c r="H1202" s="410">
        <f>G1202</f>
        <v>4</v>
      </c>
      <c r="I1202" s="410">
        <f>내역서!F1206</f>
        <v>0</v>
      </c>
      <c r="J1202" s="411">
        <v>0</v>
      </c>
      <c r="K1202" s="412">
        <f>INT($I1202*J1202)</f>
        <v>0</v>
      </c>
      <c r="L1202" s="411">
        <v>0</v>
      </c>
      <c r="M1202" s="412">
        <f>INT($I1202*L1202)</f>
        <v>0</v>
      </c>
      <c r="N1202" s="411">
        <v>5517.9</v>
      </c>
      <c r="O1202" s="412">
        <f>INT($I1202*N1202)</f>
        <v>0</v>
      </c>
      <c r="P1202" s="411">
        <f>+J1202+L1202+N1202</f>
        <v>5517.9</v>
      </c>
      <c r="Q1202" s="412">
        <f>K1202+M1202+O1202</f>
        <v>0</v>
      </c>
      <c r="R1202" s="412"/>
      <c r="S1202" s="412"/>
      <c r="T1202" s="412"/>
      <c r="U1202" s="409" t="s">
        <v>0</v>
      </c>
      <c r="V1202" s="617" t="str">
        <f>+IF(I1202&lt;0,"ng","")</f>
        <v/>
      </c>
      <c r="W1202" s="617"/>
    </row>
    <row r="1203" spans="1:23" ht="24" hidden="1" customHeight="1">
      <c r="A1203" s="372" t="s">
        <v>2481</v>
      </c>
      <c r="B1203" s="413" t="s">
        <v>0</v>
      </c>
      <c r="C1203" s="413" t="s">
        <v>1104</v>
      </c>
      <c r="D1203" s="413" t="s">
        <v>1105</v>
      </c>
      <c r="E1203" s="414" t="s">
        <v>768</v>
      </c>
      <c r="F1203" s="415">
        <v>2</v>
      </c>
      <c r="G1203" s="415">
        <f>[5]내역서!F1203</f>
        <v>4</v>
      </c>
      <c r="H1203" s="415">
        <f>G1203</f>
        <v>4</v>
      </c>
      <c r="I1203" s="415">
        <f>내역서!F1207</f>
        <v>0</v>
      </c>
      <c r="J1203" s="416">
        <v>0</v>
      </c>
      <c r="K1203" s="417">
        <f t="shared" si="2054"/>
        <v>0</v>
      </c>
      <c r="L1203" s="416">
        <v>0</v>
      </c>
      <c r="M1203" s="417">
        <f t="shared" si="2055"/>
        <v>0</v>
      </c>
      <c r="N1203" s="416">
        <v>5517.9</v>
      </c>
      <c r="O1203" s="417">
        <f t="shared" si="2056"/>
        <v>0</v>
      </c>
      <c r="P1203" s="416">
        <f t="shared" si="2057"/>
        <v>5517.9</v>
      </c>
      <c r="Q1203" s="417">
        <f t="shared" si="1995"/>
        <v>0</v>
      </c>
      <c r="R1203" s="417">
        <f t="shared" ref="R1203" si="2070">I1203-I1202</f>
        <v>0</v>
      </c>
      <c r="S1203" s="417">
        <f t="shared" ref="S1203:T1203" si="2071">P1203-P1202</f>
        <v>0</v>
      </c>
      <c r="T1203" s="417">
        <f t="shared" si="2071"/>
        <v>0</v>
      </c>
      <c r="U1203" s="414"/>
      <c r="V1203" s="619" t="str">
        <f t="shared" ref="V1203" si="2072">+IF(I1203&lt;0,"ng","")</f>
        <v/>
      </c>
      <c r="W1203" s="619"/>
    </row>
    <row r="1204" spans="1:23" s="401" customFormat="1" ht="24" hidden="1" customHeight="1">
      <c r="A1204" s="366" t="s">
        <v>2523</v>
      </c>
      <c r="B1204" s="408" t="s">
        <v>0</v>
      </c>
      <c r="C1204" s="408" t="s">
        <v>2749</v>
      </c>
      <c r="D1204" s="408" t="s">
        <v>2750</v>
      </c>
      <c r="E1204" s="409" t="s">
        <v>56</v>
      </c>
      <c r="F1204" s="410">
        <v>0.5</v>
      </c>
      <c r="G1204" s="410">
        <f>[5]내역서!F1204</f>
        <v>0.5</v>
      </c>
      <c r="H1204" s="410">
        <v>0.5</v>
      </c>
      <c r="I1204" s="410">
        <f>내역서!F1208</f>
        <v>0</v>
      </c>
      <c r="J1204" s="411">
        <v>0</v>
      </c>
      <c r="K1204" s="412">
        <f>INT($I1204*J1204)</f>
        <v>0</v>
      </c>
      <c r="L1204" s="411">
        <v>0</v>
      </c>
      <c r="M1204" s="412">
        <f>INT($I1204*L1204)</f>
        <v>0</v>
      </c>
      <c r="N1204" s="411">
        <v>5310</v>
      </c>
      <c r="O1204" s="412">
        <f>INT($I1204*N1204)</f>
        <v>0</v>
      </c>
      <c r="P1204" s="411">
        <f>+J1204+L1204+N1204</f>
        <v>5310</v>
      </c>
      <c r="Q1204" s="412">
        <f>K1204+M1204+O1204</f>
        <v>0</v>
      </c>
      <c r="R1204" s="412"/>
      <c r="S1204" s="412"/>
      <c r="T1204" s="412"/>
      <c r="U1204" s="409" t="s">
        <v>0</v>
      </c>
      <c r="V1204" s="617" t="str">
        <f>+IF(I1204&lt;0,"ng","")</f>
        <v/>
      </c>
      <c r="W1204" s="617"/>
    </row>
    <row r="1205" spans="1:23" ht="24" hidden="1" customHeight="1">
      <c r="A1205" s="372" t="s">
        <v>2481</v>
      </c>
      <c r="B1205" s="413" t="s">
        <v>0</v>
      </c>
      <c r="C1205" s="413" t="s">
        <v>1106</v>
      </c>
      <c r="D1205" s="413" t="s">
        <v>1107</v>
      </c>
      <c r="E1205" s="414" t="s">
        <v>56</v>
      </c>
      <c r="F1205" s="415">
        <v>0.5</v>
      </c>
      <c r="G1205" s="415">
        <f>[5]내역서!F1205</f>
        <v>0.5</v>
      </c>
      <c r="H1205" s="415">
        <v>0.5</v>
      </c>
      <c r="I1205" s="415">
        <f>내역서!F1209</f>
        <v>0</v>
      </c>
      <c r="J1205" s="416">
        <v>0</v>
      </c>
      <c r="K1205" s="417">
        <f t="shared" si="2054"/>
        <v>0</v>
      </c>
      <c r="L1205" s="416">
        <v>0</v>
      </c>
      <c r="M1205" s="417">
        <f t="shared" si="2055"/>
        <v>0</v>
      </c>
      <c r="N1205" s="416">
        <v>5310</v>
      </c>
      <c r="O1205" s="417">
        <f t="shared" si="2056"/>
        <v>0</v>
      </c>
      <c r="P1205" s="416">
        <f t="shared" si="2057"/>
        <v>5310</v>
      </c>
      <c r="Q1205" s="417">
        <f t="shared" si="1995"/>
        <v>0</v>
      </c>
      <c r="R1205" s="417">
        <f t="shared" ref="R1205" si="2073">I1205-I1204</f>
        <v>0</v>
      </c>
      <c r="S1205" s="417">
        <f t="shared" ref="S1205:T1205" si="2074">P1205-P1204</f>
        <v>0</v>
      </c>
      <c r="T1205" s="417">
        <f t="shared" si="2074"/>
        <v>0</v>
      </c>
      <c r="U1205" s="414"/>
      <c r="V1205" s="619" t="str">
        <f t="shared" ref="V1205" si="2075">+IF(I1205&lt;0,"ng","")</f>
        <v/>
      </c>
      <c r="W1205" s="619"/>
    </row>
    <row r="1206" spans="1:23" s="401" customFormat="1" ht="24" hidden="1" customHeight="1">
      <c r="A1206" s="366" t="s">
        <v>2523</v>
      </c>
      <c r="B1206" s="408" t="s">
        <v>0</v>
      </c>
      <c r="C1206" s="408" t="s">
        <v>2751</v>
      </c>
      <c r="D1206" s="408" t="s">
        <v>2289</v>
      </c>
      <c r="E1206" s="409" t="s">
        <v>2235</v>
      </c>
      <c r="F1206" s="410">
        <v>32</v>
      </c>
      <c r="G1206" s="410">
        <f>[5]내역서!F1206</f>
        <v>32</v>
      </c>
      <c r="H1206" s="410">
        <v>32</v>
      </c>
      <c r="I1206" s="410">
        <f>내역서!F1210</f>
        <v>0</v>
      </c>
      <c r="J1206" s="411">
        <v>0</v>
      </c>
      <c r="K1206" s="412">
        <f>INT($I1206*J1206)</f>
        <v>0</v>
      </c>
      <c r="L1206" s="411">
        <v>0</v>
      </c>
      <c r="M1206" s="412">
        <f>INT($I1206*L1206)</f>
        <v>0</v>
      </c>
      <c r="N1206" s="411">
        <v>6403.4</v>
      </c>
      <c r="O1206" s="412">
        <f>INT($I1206*N1206)</f>
        <v>0</v>
      </c>
      <c r="P1206" s="411">
        <f>+J1206+L1206+N1206</f>
        <v>6403.4</v>
      </c>
      <c r="Q1206" s="412">
        <f>K1206+M1206+O1206</f>
        <v>0</v>
      </c>
      <c r="R1206" s="412"/>
      <c r="S1206" s="412"/>
      <c r="T1206" s="412"/>
      <c r="U1206" s="409" t="s">
        <v>0</v>
      </c>
      <c r="V1206" s="617" t="str">
        <f>+IF(I1206&lt;0,"ng","")</f>
        <v/>
      </c>
      <c r="W1206" s="617"/>
    </row>
    <row r="1207" spans="1:23" ht="24" hidden="1" customHeight="1">
      <c r="A1207" s="372" t="s">
        <v>2481</v>
      </c>
      <c r="B1207" s="413" t="s">
        <v>0</v>
      </c>
      <c r="C1207" s="413" t="s">
        <v>1108</v>
      </c>
      <c r="D1207" s="413" t="s">
        <v>798</v>
      </c>
      <c r="E1207" s="414" t="s">
        <v>768</v>
      </c>
      <c r="F1207" s="415">
        <v>32</v>
      </c>
      <c r="G1207" s="415">
        <f>[5]내역서!F1207</f>
        <v>32</v>
      </c>
      <c r="H1207" s="415">
        <v>32</v>
      </c>
      <c r="I1207" s="415">
        <f>내역서!F1211</f>
        <v>0</v>
      </c>
      <c r="J1207" s="416">
        <v>0</v>
      </c>
      <c r="K1207" s="417">
        <f t="shared" si="2054"/>
        <v>0</v>
      </c>
      <c r="L1207" s="416">
        <v>0</v>
      </c>
      <c r="M1207" s="417">
        <f t="shared" si="2055"/>
        <v>0</v>
      </c>
      <c r="N1207" s="416">
        <v>6403.4</v>
      </c>
      <c r="O1207" s="417">
        <f t="shared" si="2056"/>
        <v>0</v>
      </c>
      <c r="P1207" s="416">
        <f t="shared" si="2057"/>
        <v>6403.4</v>
      </c>
      <c r="Q1207" s="417">
        <f t="shared" si="1995"/>
        <v>0</v>
      </c>
      <c r="R1207" s="417">
        <f t="shared" ref="R1207" si="2076">I1207-I1206</f>
        <v>0</v>
      </c>
      <c r="S1207" s="417">
        <f t="shared" ref="S1207:T1207" si="2077">P1207-P1206</f>
        <v>0</v>
      </c>
      <c r="T1207" s="417">
        <f t="shared" si="2077"/>
        <v>0</v>
      </c>
      <c r="U1207" s="414"/>
      <c r="V1207" s="619" t="str">
        <f t="shared" ref="V1207" si="2078">+IF(I1207&lt;0,"ng","")</f>
        <v/>
      </c>
      <c r="W1207" s="619"/>
    </row>
    <row r="1208" spans="1:23" s="401" customFormat="1" ht="24" hidden="1" customHeight="1">
      <c r="A1208" s="366" t="s">
        <v>2523</v>
      </c>
      <c r="B1208" s="408" t="s">
        <v>0</v>
      </c>
      <c r="C1208" s="408" t="s">
        <v>2751</v>
      </c>
      <c r="D1208" s="408" t="s">
        <v>2294</v>
      </c>
      <c r="E1208" s="409" t="s">
        <v>2235</v>
      </c>
      <c r="F1208" s="410">
        <v>66</v>
      </c>
      <c r="G1208" s="410">
        <f>[5]내역서!F1208</f>
        <v>5</v>
      </c>
      <c r="H1208" s="410">
        <v>66</v>
      </c>
      <c r="I1208" s="410">
        <f>내역서!F1212</f>
        <v>0</v>
      </c>
      <c r="J1208" s="411">
        <v>0</v>
      </c>
      <c r="K1208" s="412">
        <f>INT($I1208*J1208)</f>
        <v>0</v>
      </c>
      <c r="L1208" s="411">
        <v>0</v>
      </c>
      <c r="M1208" s="412">
        <f>INT($I1208*L1208)</f>
        <v>0</v>
      </c>
      <c r="N1208" s="411">
        <v>1015.6</v>
      </c>
      <c r="O1208" s="412">
        <f>INT($I1208*N1208)</f>
        <v>0</v>
      </c>
      <c r="P1208" s="411">
        <f>+J1208+L1208+N1208</f>
        <v>1015.6</v>
      </c>
      <c r="Q1208" s="412">
        <f>K1208+M1208+O1208</f>
        <v>0</v>
      </c>
      <c r="R1208" s="412"/>
      <c r="S1208" s="412"/>
      <c r="T1208" s="412"/>
      <c r="U1208" s="409" t="s">
        <v>0</v>
      </c>
      <c r="V1208" s="617" t="str">
        <f>+IF(I1208&lt;0,"ng","")</f>
        <v/>
      </c>
      <c r="W1208" s="617"/>
    </row>
    <row r="1209" spans="1:23" ht="24" hidden="1" customHeight="1">
      <c r="A1209" s="372" t="s">
        <v>2481</v>
      </c>
      <c r="B1209" s="413" t="s">
        <v>0</v>
      </c>
      <c r="C1209" s="413" t="s">
        <v>1108</v>
      </c>
      <c r="D1209" s="413" t="s">
        <v>800</v>
      </c>
      <c r="E1209" s="414" t="s">
        <v>768</v>
      </c>
      <c r="F1209" s="415">
        <v>66</v>
      </c>
      <c r="G1209" s="415">
        <f>[5]내역서!F1209</f>
        <v>5</v>
      </c>
      <c r="H1209" s="415">
        <v>66</v>
      </c>
      <c r="I1209" s="415">
        <f>내역서!F1213</f>
        <v>0</v>
      </c>
      <c r="J1209" s="416">
        <v>0</v>
      </c>
      <c r="K1209" s="417">
        <f t="shared" si="2054"/>
        <v>0</v>
      </c>
      <c r="L1209" s="416">
        <v>0</v>
      </c>
      <c r="M1209" s="417">
        <f t="shared" si="2055"/>
        <v>0</v>
      </c>
      <c r="N1209" s="416">
        <v>1015.6</v>
      </c>
      <c r="O1209" s="417">
        <f t="shared" si="2056"/>
        <v>0</v>
      </c>
      <c r="P1209" s="416">
        <f t="shared" si="2057"/>
        <v>1015.6</v>
      </c>
      <c r="Q1209" s="417">
        <f t="shared" si="1995"/>
        <v>0</v>
      </c>
      <c r="R1209" s="417">
        <f t="shared" ref="R1209" si="2079">I1209-I1208</f>
        <v>0</v>
      </c>
      <c r="S1209" s="417">
        <f t="shared" ref="S1209:T1209" si="2080">P1209-P1208</f>
        <v>0</v>
      </c>
      <c r="T1209" s="417">
        <f t="shared" si="2080"/>
        <v>0</v>
      </c>
      <c r="U1209" s="414"/>
      <c r="V1209" s="619" t="str">
        <f t="shared" ref="V1209" si="2081">+IF(I1209&lt;0,"ng","")</f>
        <v/>
      </c>
      <c r="W1209" s="619"/>
    </row>
    <row r="1210" spans="1:23" s="401" customFormat="1" ht="24" hidden="1" customHeight="1">
      <c r="A1210" s="366" t="s">
        <v>2523</v>
      </c>
      <c r="B1210" s="408" t="s">
        <v>0</v>
      </c>
      <c r="C1210" s="408" t="s">
        <v>2752</v>
      </c>
      <c r="D1210" s="408" t="s">
        <v>0</v>
      </c>
      <c r="E1210" s="409" t="s">
        <v>20</v>
      </c>
      <c r="F1210" s="410">
        <v>36</v>
      </c>
      <c r="G1210" s="410">
        <f>[5]내역서!F1210</f>
        <v>36</v>
      </c>
      <c r="H1210" s="410">
        <v>36</v>
      </c>
      <c r="I1210" s="410">
        <f>내역서!F1214</f>
        <v>0</v>
      </c>
      <c r="J1210" s="411">
        <v>0</v>
      </c>
      <c r="K1210" s="412">
        <f>INT($I1210*J1210)</f>
        <v>0</v>
      </c>
      <c r="L1210" s="411">
        <v>0</v>
      </c>
      <c r="M1210" s="412">
        <f>INT($I1210*L1210)</f>
        <v>0</v>
      </c>
      <c r="N1210" s="411">
        <v>1198.2</v>
      </c>
      <c r="O1210" s="412">
        <f>INT($I1210*N1210)</f>
        <v>0</v>
      </c>
      <c r="P1210" s="411">
        <f>+J1210+L1210+N1210</f>
        <v>1198.2</v>
      </c>
      <c r="Q1210" s="412">
        <f>K1210+M1210+O1210</f>
        <v>0</v>
      </c>
      <c r="R1210" s="412"/>
      <c r="S1210" s="412"/>
      <c r="T1210" s="412"/>
      <c r="U1210" s="409" t="s">
        <v>0</v>
      </c>
      <c r="V1210" s="617" t="str">
        <f>+IF(I1210&lt;0,"ng","")</f>
        <v/>
      </c>
      <c r="W1210" s="617"/>
    </row>
    <row r="1211" spans="1:23" ht="24" hidden="1" customHeight="1">
      <c r="A1211" s="372" t="s">
        <v>2481</v>
      </c>
      <c r="B1211" s="413" t="s">
        <v>0</v>
      </c>
      <c r="C1211" s="413" t="s">
        <v>1109</v>
      </c>
      <c r="D1211" s="413" t="s">
        <v>0</v>
      </c>
      <c r="E1211" s="414" t="s">
        <v>20</v>
      </c>
      <c r="F1211" s="415">
        <v>36</v>
      </c>
      <c r="G1211" s="415">
        <f>[5]내역서!F1211</f>
        <v>36</v>
      </c>
      <c r="H1211" s="415">
        <v>36</v>
      </c>
      <c r="I1211" s="415">
        <f>내역서!F1215</f>
        <v>0</v>
      </c>
      <c r="J1211" s="416">
        <v>0</v>
      </c>
      <c r="K1211" s="417">
        <f t="shared" si="2054"/>
        <v>0</v>
      </c>
      <c r="L1211" s="416">
        <v>0</v>
      </c>
      <c r="M1211" s="417">
        <f t="shared" si="2055"/>
        <v>0</v>
      </c>
      <c r="N1211" s="416">
        <v>1198.2</v>
      </c>
      <c r="O1211" s="417">
        <f t="shared" si="2056"/>
        <v>0</v>
      </c>
      <c r="P1211" s="416">
        <f t="shared" si="2057"/>
        <v>1198.2</v>
      </c>
      <c r="Q1211" s="417">
        <f t="shared" si="1995"/>
        <v>0</v>
      </c>
      <c r="R1211" s="417">
        <f t="shared" ref="R1211" si="2082">I1211-I1210</f>
        <v>0</v>
      </c>
      <c r="S1211" s="417">
        <f t="shared" ref="S1211:T1211" si="2083">P1211-P1210</f>
        <v>0</v>
      </c>
      <c r="T1211" s="417">
        <f t="shared" si="2083"/>
        <v>0</v>
      </c>
      <c r="U1211" s="414"/>
      <c r="V1211" s="619" t="str">
        <f t="shared" ref="V1211" si="2084">+IF(I1211&lt;0,"ng","")</f>
        <v/>
      </c>
      <c r="W1211" s="619"/>
    </row>
    <row r="1212" spans="1:23" s="401" customFormat="1" ht="24" hidden="1" customHeight="1">
      <c r="A1212" s="366" t="s">
        <v>2523</v>
      </c>
      <c r="B1212" s="408" t="s">
        <v>0</v>
      </c>
      <c r="C1212" s="408" t="s">
        <v>2753</v>
      </c>
      <c r="D1212" s="408" t="s">
        <v>2754</v>
      </c>
      <c r="E1212" s="409" t="s">
        <v>56</v>
      </c>
      <c r="F1212" s="410">
        <v>1864.9480000000001</v>
      </c>
      <c r="G1212" s="410">
        <f>[5]내역서!F1212</f>
        <v>1864.9480000000001</v>
      </c>
      <c r="H1212" s="410">
        <v>1864.9480000000001</v>
      </c>
      <c r="I1212" s="410">
        <f>내역서!F1216</f>
        <v>0</v>
      </c>
      <c r="J1212" s="411">
        <v>2020.1</v>
      </c>
      <c r="K1212" s="412">
        <f>INT($I1212*J1212)</f>
        <v>0</v>
      </c>
      <c r="L1212" s="411">
        <v>5846.4</v>
      </c>
      <c r="M1212" s="412">
        <f>INT($I1212*L1212)</f>
        <v>0</v>
      </c>
      <c r="N1212" s="411">
        <v>1870.3</v>
      </c>
      <c r="O1212" s="412">
        <f>INT($I1212*N1212)</f>
        <v>0</v>
      </c>
      <c r="P1212" s="411">
        <f>+J1212+L1212+N1212</f>
        <v>9736.7999999999993</v>
      </c>
      <c r="Q1212" s="412">
        <f>K1212+M1212+O1212</f>
        <v>0</v>
      </c>
      <c r="R1212" s="412"/>
      <c r="S1212" s="412"/>
      <c r="T1212" s="412"/>
      <c r="U1212" s="409" t="s">
        <v>0</v>
      </c>
      <c r="V1212" s="617" t="str">
        <f>+IF(I1212&lt;0,"ng","")</f>
        <v/>
      </c>
      <c r="W1212" s="617"/>
    </row>
    <row r="1213" spans="1:23" ht="24" hidden="1" customHeight="1">
      <c r="A1213" s="372" t="s">
        <v>2481</v>
      </c>
      <c r="B1213" s="413" t="s">
        <v>0</v>
      </c>
      <c r="C1213" s="413" t="s">
        <v>1110</v>
      </c>
      <c r="D1213" s="413" t="s">
        <v>1111</v>
      </c>
      <c r="E1213" s="414" t="s">
        <v>56</v>
      </c>
      <c r="F1213" s="415">
        <v>1864.9480000000001</v>
      </c>
      <c r="G1213" s="415">
        <f>[5]내역서!F1213</f>
        <v>1864.9480000000001</v>
      </c>
      <c r="H1213" s="415">
        <v>1864.9480000000001</v>
      </c>
      <c r="I1213" s="415">
        <f>내역서!F1217</f>
        <v>0</v>
      </c>
      <c r="J1213" s="416">
        <v>2020.1</v>
      </c>
      <c r="K1213" s="417">
        <f t="shared" si="2054"/>
        <v>0</v>
      </c>
      <c r="L1213" s="416">
        <v>5846.4</v>
      </c>
      <c r="M1213" s="417">
        <f t="shared" si="2055"/>
        <v>0</v>
      </c>
      <c r="N1213" s="416">
        <v>1870.3</v>
      </c>
      <c r="O1213" s="417">
        <f t="shared" si="2056"/>
        <v>0</v>
      </c>
      <c r="P1213" s="416">
        <f t="shared" si="2057"/>
        <v>9736.7999999999993</v>
      </c>
      <c r="Q1213" s="417">
        <f t="shared" si="1995"/>
        <v>0</v>
      </c>
      <c r="R1213" s="417">
        <f t="shared" ref="R1213" si="2085">I1213-I1212</f>
        <v>0</v>
      </c>
      <c r="S1213" s="417">
        <f t="shared" ref="S1213:T1213" si="2086">P1213-P1212</f>
        <v>0</v>
      </c>
      <c r="T1213" s="417">
        <f t="shared" si="2086"/>
        <v>0</v>
      </c>
      <c r="U1213" s="414"/>
      <c r="V1213" s="619" t="str">
        <f t="shared" ref="V1213" si="2087">+IF(I1213&lt;0,"ng","")</f>
        <v/>
      </c>
      <c r="W1213" s="619"/>
    </row>
    <row r="1214" spans="1:23" s="401" customFormat="1" ht="24" hidden="1" customHeight="1">
      <c r="A1214" s="366" t="s">
        <v>2523</v>
      </c>
      <c r="B1214" s="408" t="s">
        <v>0</v>
      </c>
      <c r="C1214" s="408" t="s">
        <v>2755</v>
      </c>
      <c r="D1214" s="408" t="s">
        <v>2754</v>
      </c>
      <c r="E1214" s="409" t="s">
        <v>307</v>
      </c>
      <c r="F1214" s="410">
        <v>256</v>
      </c>
      <c r="G1214" s="410">
        <f>[5]내역서!F1214</f>
        <v>337</v>
      </c>
      <c r="H1214" s="410">
        <v>175</v>
      </c>
      <c r="I1214" s="410">
        <f>내역서!F1218</f>
        <v>0</v>
      </c>
      <c r="J1214" s="411">
        <v>93.6</v>
      </c>
      <c r="K1214" s="412">
        <f>INT($I1214*J1214)</f>
        <v>0</v>
      </c>
      <c r="L1214" s="411">
        <v>672.8</v>
      </c>
      <c r="M1214" s="412">
        <f>INT($I1214*L1214)</f>
        <v>0</v>
      </c>
      <c r="N1214" s="411">
        <v>109.6</v>
      </c>
      <c r="O1214" s="412">
        <f>INT($I1214*N1214)</f>
        <v>0</v>
      </c>
      <c r="P1214" s="411">
        <f>+J1214+L1214+N1214</f>
        <v>876</v>
      </c>
      <c r="Q1214" s="412">
        <f>K1214+M1214+O1214</f>
        <v>0</v>
      </c>
      <c r="R1214" s="412"/>
      <c r="S1214" s="412"/>
      <c r="T1214" s="412"/>
      <c r="U1214" s="409" t="s">
        <v>0</v>
      </c>
      <c r="V1214" s="617" t="str">
        <f>+IF(I1214&lt;0,"ng","")</f>
        <v/>
      </c>
      <c r="W1214" s="617"/>
    </row>
    <row r="1215" spans="1:23" ht="24" hidden="1" customHeight="1">
      <c r="A1215" s="372" t="s">
        <v>2481</v>
      </c>
      <c r="B1215" s="413" t="s">
        <v>0</v>
      </c>
      <c r="C1215" s="413" t="s">
        <v>1112</v>
      </c>
      <c r="D1215" s="413" t="s">
        <v>1111</v>
      </c>
      <c r="E1215" s="414" t="s">
        <v>775</v>
      </c>
      <c r="F1215" s="415">
        <v>256</v>
      </c>
      <c r="G1215" s="415">
        <f>[5]내역서!F1215</f>
        <v>337</v>
      </c>
      <c r="H1215" s="415">
        <v>175</v>
      </c>
      <c r="I1215" s="415">
        <f>내역서!F1219</f>
        <v>0</v>
      </c>
      <c r="J1215" s="416">
        <v>93.6</v>
      </c>
      <c r="K1215" s="417">
        <f t="shared" si="2054"/>
        <v>0</v>
      </c>
      <c r="L1215" s="416">
        <v>672.8</v>
      </c>
      <c r="M1215" s="417">
        <f t="shared" si="2055"/>
        <v>0</v>
      </c>
      <c r="N1215" s="416">
        <v>109.6</v>
      </c>
      <c r="O1215" s="417">
        <f t="shared" si="2056"/>
        <v>0</v>
      </c>
      <c r="P1215" s="416">
        <f t="shared" si="2057"/>
        <v>876</v>
      </c>
      <c r="Q1215" s="417">
        <f t="shared" si="1995"/>
        <v>0</v>
      </c>
      <c r="R1215" s="417">
        <f t="shared" ref="R1215" si="2088">I1215-I1214</f>
        <v>0</v>
      </c>
      <c r="S1215" s="417">
        <f t="shared" ref="S1215:T1215" si="2089">P1215-P1214</f>
        <v>0</v>
      </c>
      <c r="T1215" s="417">
        <f t="shared" si="2089"/>
        <v>0</v>
      </c>
      <c r="U1215" s="414"/>
      <c r="V1215" s="619" t="str">
        <f t="shared" ref="V1215" si="2090">+IF(I1215&lt;0,"ng","")</f>
        <v/>
      </c>
      <c r="W1215" s="619"/>
    </row>
    <row r="1216" spans="1:23" s="401" customFormat="1" ht="24" hidden="1" customHeight="1">
      <c r="A1216" s="366" t="s">
        <v>2523</v>
      </c>
      <c r="B1216" s="470" t="s">
        <v>0</v>
      </c>
      <c r="C1216" s="470" t="s">
        <v>2756</v>
      </c>
      <c r="D1216" s="470" t="s">
        <v>0</v>
      </c>
      <c r="E1216" s="400" t="s">
        <v>0</v>
      </c>
      <c r="F1216" s="397">
        <v>0</v>
      </c>
      <c r="G1216" s="397">
        <f>[5]내역서!F1216</f>
        <v>0</v>
      </c>
      <c r="H1216" s="397">
        <v>0</v>
      </c>
      <c r="I1216" s="397">
        <f>내역서!F1220</f>
        <v>0</v>
      </c>
      <c r="J1216" s="398"/>
      <c r="K1216" s="399">
        <f>SUMIF($A$1218:$A$1233,"당초",K1218:K1233)</f>
        <v>0</v>
      </c>
      <c r="L1216" s="398"/>
      <c r="M1216" s="399">
        <f>SUMIF($A$1218:$A$1233,"당초",M1218:M1233)</f>
        <v>0</v>
      </c>
      <c r="N1216" s="398"/>
      <c r="O1216" s="399">
        <f>SUMIF($A$1218:$A$1233,"당초",O1218:O1233)</f>
        <v>0</v>
      </c>
      <c r="P1216" s="397"/>
      <c r="Q1216" s="399">
        <f>K1216+M1216+O1216</f>
        <v>0</v>
      </c>
      <c r="R1216" s="399"/>
      <c r="S1216" s="399"/>
      <c r="T1216" s="399"/>
      <c r="U1216" s="400" t="s">
        <v>0</v>
      </c>
      <c r="V1216" s="617" t="str">
        <f>+IF(I1216&lt;0,"ng","")</f>
        <v/>
      </c>
      <c r="W1216" s="617"/>
    </row>
    <row r="1217" spans="1:23" ht="24" hidden="1" customHeight="1">
      <c r="A1217" s="372" t="s">
        <v>2481</v>
      </c>
      <c r="B1217" s="471" t="s">
        <v>0</v>
      </c>
      <c r="C1217" s="471" t="s">
        <v>1113</v>
      </c>
      <c r="D1217" s="471" t="s">
        <v>0</v>
      </c>
      <c r="E1217" s="407" t="s">
        <v>0</v>
      </c>
      <c r="F1217" s="404">
        <v>0</v>
      </c>
      <c r="G1217" s="404">
        <f>[5]내역서!F1217</f>
        <v>0</v>
      </c>
      <c r="H1217" s="404">
        <v>0</v>
      </c>
      <c r="I1217" s="404">
        <f>내역서!F1221</f>
        <v>0</v>
      </c>
      <c r="J1217" s="405"/>
      <c r="K1217" s="406">
        <f>SUMIF($A$1218:$A$1233,"변경",K1218:K1233)</f>
        <v>0</v>
      </c>
      <c r="L1217" s="405"/>
      <c r="M1217" s="406">
        <f>SUMIF($A$1218:$A$1233,"변경",M1218:M1233)</f>
        <v>0</v>
      </c>
      <c r="N1217" s="405"/>
      <c r="O1217" s="406">
        <f>SUMIF($A$1218:$A$1233,"변경",O1218:O1233)</f>
        <v>0</v>
      </c>
      <c r="P1217" s="404"/>
      <c r="Q1217" s="406">
        <f t="shared" si="1995"/>
        <v>0</v>
      </c>
      <c r="R1217" s="406">
        <f t="shared" ref="R1217" si="2091">I1217-I1216</f>
        <v>0</v>
      </c>
      <c r="S1217" s="406">
        <f t="shared" ref="S1217:T1217" si="2092">P1217-P1216</f>
        <v>0</v>
      </c>
      <c r="T1217" s="406">
        <f t="shared" si="2092"/>
        <v>0</v>
      </c>
      <c r="U1217" s="407"/>
      <c r="V1217" s="619" t="str">
        <f t="shared" ref="V1217" si="2093">+IF(I1217&lt;0,"ng","")</f>
        <v/>
      </c>
      <c r="W1217" s="619"/>
    </row>
    <row r="1218" spans="1:23" s="401" customFormat="1" ht="24" hidden="1" customHeight="1">
      <c r="A1218" s="366" t="s">
        <v>2523</v>
      </c>
      <c r="B1218" s="408" t="s">
        <v>0</v>
      </c>
      <c r="C1218" s="408" t="s">
        <v>2757</v>
      </c>
      <c r="D1218" s="408" t="s">
        <v>2758</v>
      </c>
      <c r="E1218" s="409" t="s">
        <v>2104</v>
      </c>
      <c r="F1218" s="410">
        <v>350</v>
      </c>
      <c r="G1218" s="410">
        <f>[5]내역서!F1218</f>
        <v>350</v>
      </c>
      <c r="H1218" s="410">
        <v>0</v>
      </c>
      <c r="I1218" s="410">
        <f>내역서!F1222</f>
        <v>0</v>
      </c>
      <c r="J1218" s="411">
        <v>0</v>
      </c>
      <c r="K1218" s="412">
        <f>INT($I1218*J1218)</f>
        <v>0</v>
      </c>
      <c r="L1218" s="411">
        <v>0</v>
      </c>
      <c r="M1218" s="412">
        <f>INT($I1218*L1218)</f>
        <v>0</v>
      </c>
      <c r="N1218" s="411">
        <v>137017.4</v>
      </c>
      <c r="O1218" s="412">
        <f>INT($I1218*N1218)</f>
        <v>0</v>
      </c>
      <c r="P1218" s="411">
        <f>+J1218+L1218+N1218</f>
        <v>137017.4</v>
      </c>
      <c r="Q1218" s="412">
        <f>K1218+M1218+O1218</f>
        <v>0</v>
      </c>
      <c r="R1218" s="412"/>
      <c r="S1218" s="412"/>
      <c r="T1218" s="412"/>
      <c r="U1218" s="409" t="s">
        <v>0</v>
      </c>
      <c r="V1218" s="617" t="str">
        <f>+IF(I1218&lt;0,"ng","")</f>
        <v/>
      </c>
      <c r="W1218" s="617"/>
    </row>
    <row r="1219" spans="1:23" ht="24" hidden="1" customHeight="1">
      <c r="A1219" s="372" t="s">
        <v>2481</v>
      </c>
      <c r="B1219" s="413" t="s">
        <v>0</v>
      </c>
      <c r="C1219" s="413" t="s">
        <v>1114</v>
      </c>
      <c r="D1219" s="413" t="s">
        <v>1115</v>
      </c>
      <c r="E1219" s="414" t="s">
        <v>671</v>
      </c>
      <c r="F1219" s="415">
        <v>350</v>
      </c>
      <c r="G1219" s="415">
        <f>[5]내역서!F1219</f>
        <v>350</v>
      </c>
      <c r="H1219" s="415">
        <v>0</v>
      </c>
      <c r="I1219" s="415">
        <f>내역서!F1223</f>
        <v>0</v>
      </c>
      <c r="J1219" s="416">
        <v>0</v>
      </c>
      <c r="K1219" s="417">
        <f t="shared" ref="K1219:K1233" si="2094">INT($I1219*J1219)</f>
        <v>0</v>
      </c>
      <c r="L1219" s="416">
        <v>0</v>
      </c>
      <c r="M1219" s="417">
        <f t="shared" ref="M1219:M1233" si="2095">INT($I1219*L1219)</f>
        <v>0</v>
      </c>
      <c r="N1219" s="416">
        <v>137017.4</v>
      </c>
      <c r="O1219" s="417">
        <f t="shared" ref="O1219:O1233" si="2096">INT($I1219*N1219)</f>
        <v>0</v>
      </c>
      <c r="P1219" s="416">
        <f t="shared" ref="P1219:P1275" si="2097">+J1219+L1219+N1219</f>
        <v>137017.4</v>
      </c>
      <c r="Q1219" s="417">
        <f t="shared" si="1995"/>
        <v>0</v>
      </c>
      <c r="R1219" s="417">
        <f t="shared" ref="R1219" si="2098">I1219-I1218</f>
        <v>0</v>
      </c>
      <c r="S1219" s="417">
        <f t="shared" ref="S1219:T1219" si="2099">P1219-P1218</f>
        <v>0</v>
      </c>
      <c r="T1219" s="417">
        <f t="shared" si="2099"/>
        <v>0</v>
      </c>
      <c r="U1219" s="414"/>
      <c r="V1219" s="619" t="str">
        <f t="shared" ref="V1219" si="2100">+IF(I1219&lt;0,"ng","")</f>
        <v/>
      </c>
      <c r="W1219" s="619"/>
    </row>
    <row r="1220" spans="1:23" s="401" customFormat="1" ht="24" hidden="1" customHeight="1">
      <c r="A1220" s="366" t="s">
        <v>2523</v>
      </c>
      <c r="B1220" s="408" t="s">
        <v>0</v>
      </c>
      <c r="C1220" s="408" t="s">
        <v>2759</v>
      </c>
      <c r="D1220" s="408" t="s">
        <v>2758</v>
      </c>
      <c r="E1220" s="409" t="s">
        <v>2104</v>
      </c>
      <c r="F1220" s="410">
        <v>100</v>
      </c>
      <c r="G1220" s="410">
        <f>[5]내역서!F1220</f>
        <v>100</v>
      </c>
      <c r="H1220" s="410">
        <v>0</v>
      </c>
      <c r="I1220" s="410">
        <f>내역서!F1224</f>
        <v>0</v>
      </c>
      <c r="J1220" s="411">
        <v>0</v>
      </c>
      <c r="K1220" s="412">
        <f>INT($I1220*J1220)</f>
        <v>0</v>
      </c>
      <c r="L1220" s="411">
        <v>0</v>
      </c>
      <c r="M1220" s="412">
        <f>INT($I1220*L1220)</f>
        <v>0</v>
      </c>
      <c r="N1220" s="411">
        <v>107399.7</v>
      </c>
      <c r="O1220" s="412">
        <f>INT($I1220*N1220)</f>
        <v>0</v>
      </c>
      <c r="P1220" s="411">
        <f>+J1220+L1220+N1220</f>
        <v>107399.7</v>
      </c>
      <c r="Q1220" s="412">
        <f>K1220+M1220+O1220</f>
        <v>0</v>
      </c>
      <c r="R1220" s="412"/>
      <c r="S1220" s="412"/>
      <c r="T1220" s="412"/>
      <c r="U1220" s="409" t="s">
        <v>0</v>
      </c>
      <c r="V1220" s="617" t="str">
        <f>+IF(I1220&lt;0,"ng","")</f>
        <v/>
      </c>
      <c r="W1220" s="617"/>
    </row>
    <row r="1221" spans="1:23" ht="24" hidden="1" customHeight="1">
      <c r="A1221" s="372" t="s">
        <v>2481</v>
      </c>
      <c r="B1221" s="413" t="s">
        <v>0</v>
      </c>
      <c r="C1221" s="413" t="s">
        <v>1116</v>
      </c>
      <c r="D1221" s="413" t="s">
        <v>1115</v>
      </c>
      <c r="E1221" s="414" t="s">
        <v>671</v>
      </c>
      <c r="F1221" s="415">
        <v>100</v>
      </c>
      <c r="G1221" s="415">
        <f>[5]내역서!F1221</f>
        <v>100</v>
      </c>
      <c r="H1221" s="415">
        <v>0</v>
      </c>
      <c r="I1221" s="415">
        <f>내역서!F1225</f>
        <v>0</v>
      </c>
      <c r="J1221" s="416">
        <v>0</v>
      </c>
      <c r="K1221" s="417">
        <f t="shared" si="2094"/>
        <v>0</v>
      </c>
      <c r="L1221" s="416">
        <v>0</v>
      </c>
      <c r="M1221" s="417">
        <f t="shared" si="2095"/>
        <v>0</v>
      </c>
      <c r="N1221" s="416">
        <v>107399.7</v>
      </c>
      <c r="O1221" s="417">
        <f t="shared" si="2096"/>
        <v>0</v>
      </c>
      <c r="P1221" s="416">
        <f t="shared" si="2097"/>
        <v>107399.7</v>
      </c>
      <c r="Q1221" s="417">
        <f t="shared" si="1995"/>
        <v>0</v>
      </c>
      <c r="R1221" s="417">
        <f t="shared" ref="R1221" si="2101">I1221-I1220</f>
        <v>0</v>
      </c>
      <c r="S1221" s="417">
        <f t="shared" ref="S1221:T1221" si="2102">P1221-P1220</f>
        <v>0</v>
      </c>
      <c r="T1221" s="417">
        <f t="shared" si="2102"/>
        <v>0</v>
      </c>
      <c r="U1221" s="414"/>
      <c r="V1221" s="619" t="str">
        <f t="shared" ref="V1221" si="2103">+IF(I1221&lt;0,"ng","")</f>
        <v/>
      </c>
      <c r="W1221" s="619"/>
    </row>
    <row r="1222" spans="1:23" s="401" customFormat="1" ht="24" hidden="1" customHeight="1">
      <c r="A1222" s="366" t="s">
        <v>2523</v>
      </c>
      <c r="B1222" s="408" t="s">
        <v>0</v>
      </c>
      <c r="C1222" s="408" t="s">
        <v>2760</v>
      </c>
      <c r="D1222" s="408" t="s">
        <v>2758</v>
      </c>
      <c r="E1222" s="409" t="s">
        <v>2104</v>
      </c>
      <c r="F1222" s="410">
        <v>180</v>
      </c>
      <c r="G1222" s="410">
        <f>[5]내역서!F1222</f>
        <v>180</v>
      </c>
      <c r="H1222" s="410">
        <v>0</v>
      </c>
      <c r="I1222" s="410">
        <f>내역서!F1226</f>
        <v>0</v>
      </c>
      <c r="J1222" s="411">
        <v>0</v>
      </c>
      <c r="K1222" s="412">
        <f>INT($I1222*J1222)</f>
        <v>0</v>
      </c>
      <c r="L1222" s="411">
        <v>0</v>
      </c>
      <c r="M1222" s="412">
        <f>INT($I1222*L1222)</f>
        <v>0</v>
      </c>
      <c r="N1222" s="411">
        <v>137017.4</v>
      </c>
      <c r="O1222" s="412">
        <f>INT($I1222*N1222)</f>
        <v>0</v>
      </c>
      <c r="P1222" s="411">
        <f>+J1222+L1222+N1222</f>
        <v>137017.4</v>
      </c>
      <c r="Q1222" s="412">
        <f>K1222+M1222+O1222</f>
        <v>0</v>
      </c>
      <c r="R1222" s="412"/>
      <c r="S1222" s="412"/>
      <c r="T1222" s="412"/>
      <c r="U1222" s="409" t="s">
        <v>0</v>
      </c>
      <c r="V1222" s="617" t="str">
        <f>+IF(I1222&lt;0,"ng","")</f>
        <v/>
      </c>
      <c r="W1222" s="617"/>
    </row>
    <row r="1223" spans="1:23" ht="24" hidden="1" customHeight="1">
      <c r="A1223" s="372" t="s">
        <v>2481</v>
      </c>
      <c r="B1223" s="413" t="s">
        <v>0</v>
      </c>
      <c r="C1223" s="413" t="s">
        <v>1117</v>
      </c>
      <c r="D1223" s="413" t="s">
        <v>1115</v>
      </c>
      <c r="E1223" s="414" t="s">
        <v>671</v>
      </c>
      <c r="F1223" s="415">
        <v>180</v>
      </c>
      <c r="G1223" s="415">
        <f>[5]내역서!F1223</f>
        <v>180</v>
      </c>
      <c r="H1223" s="415">
        <v>0</v>
      </c>
      <c r="I1223" s="415">
        <f>내역서!F1227</f>
        <v>0</v>
      </c>
      <c r="J1223" s="416">
        <v>0</v>
      </c>
      <c r="K1223" s="417">
        <f t="shared" si="2094"/>
        <v>0</v>
      </c>
      <c r="L1223" s="416">
        <v>0</v>
      </c>
      <c r="M1223" s="417">
        <f t="shared" si="2095"/>
        <v>0</v>
      </c>
      <c r="N1223" s="416">
        <v>137017.4</v>
      </c>
      <c r="O1223" s="417">
        <f t="shared" si="2096"/>
        <v>0</v>
      </c>
      <c r="P1223" s="416">
        <f t="shared" si="2097"/>
        <v>137017.4</v>
      </c>
      <c r="Q1223" s="417">
        <f t="shared" si="1995"/>
        <v>0</v>
      </c>
      <c r="R1223" s="417">
        <f t="shared" ref="R1223" si="2104">I1223-I1222</f>
        <v>0</v>
      </c>
      <c r="S1223" s="417">
        <f t="shared" ref="S1223:T1223" si="2105">P1223-P1222</f>
        <v>0</v>
      </c>
      <c r="T1223" s="417">
        <f t="shared" si="2105"/>
        <v>0</v>
      </c>
      <c r="U1223" s="414"/>
      <c r="V1223" s="619" t="str">
        <f t="shared" ref="V1223" si="2106">+IF(I1223&lt;0,"ng","")</f>
        <v/>
      </c>
      <c r="W1223" s="619"/>
    </row>
    <row r="1224" spans="1:23" s="401" customFormat="1" ht="24" hidden="1" customHeight="1">
      <c r="A1224" s="366" t="s">
        <v>2523</v>
      </c>
      <c r="B1224" s="408" t="s">
        <v>0</v>
      </c>
      <c r="C1224" s="408" t="s">
        <v>2761</v>
      </c>
      <c r="D1224" s="408" t="s">
        <v>2758</v>
      </c>
      <c r="E1224" s="409" t="s">
        <v>2104</v>
      </c>
      <c r="F1224" s="410">
        <v>20</v>
      </c>
      <c r="G1224" s="410">
        <f>[5]내역서!F1224</f>
        <v>20</v>
      </c>
      <c r="H1224" s="410">
        <v>0</v>
      </c>
      <c r="I1224" s="410">
        <f>내역서!F1228</f>
        <v>0</v>
      </c>
      <c r="J1224" s="411">
        <v>0</v>
      </c>
      <c r="K1224" s="412">
        <f>INT($I1224*J1224)</f>
        <v>0</v>
      </c>
      <c r="L1224" s="411">
        <v>0</v>
      </c>
      <c r="M1224" s="412">
        <f>INT($I1224*L1224)</f>
        <v>0</v>
      </c>
      <c r="N1224" s="411">
        <v>137017.4</v>
      </c>
      <c r="O1224" s="412">
        <f>INT($I1224*N1224)</f>
        <v>0</v>
      </c>
      <c r="P1224" s="411">
        <f>+J1224+L1224+N1224</f>
        <v>137017.4</v>
      </c>
      <c r="Q1224" s="412">
        <f>K1224+M1224+O1224</f>
        <v>0</v>
      </c>
      <c r="R1224" s="412"/>
      <c r="S1224" s="412"/>
      <c r="T1224" s="412"/>
      <c r="U1224" s="409" t="s">
        <v>0</v>
      </c>
      <c r="V1224" s="617" t="str">
        <f>+IF(I1224&lt;0,"ng","")</f>
        <v/>
      </c>
      <c r="W1224" s="617"/>
    </row>
    <row r="1225" spans="1:23" ht="24" hidden="1" customHeight="1">
      <c r="A1225" s="372" t="s">
        <v>2481</v>
      </c>
      <c r="B1225" s="413" t="s">
        <v>0</v>
      </c>
      <c r="C1225" s="413" t="s">
        <v>1118</v>
      </c>
      <c r="D1225" s="413" t="s">
        <v>1115</v>
      </c>
      <c r="E1225" s="414" t="s">
        <v>671</v>
      </c>
      <c r="F1225" s="415">
        <v>20</v>
      </c>
      <c r="G1225" s="415">
        <f>[5]내역서!F1225</f>
        <v>20</v>
      </c>
      <c r="H1225" s="415">
        <v>0</v>
      </c>
      <c r="I1225" s="415">
        <f>내역서!F1229</f>
        <v>0</v>
      </c>
      <c r="J1225" s="416">
        <v>0</v>
      </c>
      <c r="K1225" s="417">
        <f t="shared" si="2094"/>
        <v>0</v>
      </c>
      <c r="L1225" s="416">
        <v>0</v>
      </c>
      <c r="M1225" s="417">
        <f t="shared" si="2095"/>
        <v>0</v>
      </c>
      <c r="N1225" s="416">
        <v>137017.4</v>
      </c>
      <c r="O1225" s="417">
        <f t="shared" si="2096"/>
        <v>0</v>
      </c>
      <c r="P1225" s="416">
        <f t="shared" si="2097"/>
        <v>137017.4</v>
      </c>
      <c r="Q1225" s="417">
        <f t="shared" ref="Q1225:Q1289" si="2107">K1225+M1225+O1225</f>
        <v>0</v>
      </c>
      <c r="R1225" s="417">
        <f t="shared" ref="R1225" si="2108">I1225-I1224</f>
        <v>0</v>
      </c>
      <c r="S1225" s="417">
        <f t="shared" ref="S1225:T1225" si="2109">P1225-P1224</f>
        <v>0</v>
      </c>
      <c r="T1225" s="417">
        <f t="shared" si="2109"/>
        <v>0</v>
      </c>
      <c r="U1225" s="414"/>
      <c r="V1225" s="619" t="str">
        <f t="shared" ref="V1225" si="2110">+IF(I1225&lt;0,"ng","")</f>
        <v/>
      </c>
      <c r="W1225" s="619"/>
    </row>
    <row r="1226" spans="1:23" s="401" customFormat="1" ht="24" hidden="1" customHeight="1">
      <c r="A1226" s="366" t="s">
        <v>2523</v>
      </c>
      <c r="B1226" s="408" t="s">
        <v>0</v>
      </c>
      <c r="C1226" s="408" t="s">
        <v>2762</v>
      </c>
      <c r="D1226" s="408" t="s">
        <v>2763</v>
      </c>
      <c r="E1226" s="409" t="s">
        <v>308</v>
      </c>
      <c r="F1226" s="410">
        <v>1</v>
      </c>
      <c r="G1226" s="410">
        <f>[5]내역서!F1226</f>
        <v>1</v>
      </c>
      <c r="H1226" s="410">
        <v>0</v>
      </c>
      <c r="I1226" s="410">
        <f>내역서!F1230</f>
        <v>0</v>
      </c>
      <c r="J1226" s="411">
        <v>0</v>
      </c>
      <c r="K1226" s="412">
        <f>INT($I1226*J1226)</f>
        <v>0</v>
      </c>
      <c r="L1226" s="411">
        <v>0</v>
      </c>
      <c r="M1226" s="412">
        <f>INT($I1226*L1226)</f>
        <v>0</v>
      </c>
      <c r="N1226" s="411">
        <v>2107032.1</v>
      </c>
      <c r="O1226" s="412">
        <f>INT($I1226*N1226)</f>
        <v>0</v>
      </c>
      <c r="P1226" s="411">
        <f>+J1226+L1226+N1226</f>
        <v>2107032.1</v>
      </c>
      <c r="Q1226" s="412">
        <f>K1226+M1226+O1226</f>
        <v>0</v>
      </c>
      <c r="R1226" s="412"/>
      <c r="S1226" s="412"/>
      <c r="T1226" s="412"/>
      <c r="U1226" s="409" t="s">
        <v>0</v>
      </c>
      <c r="V1226" s="617" t="str">
        <f>+IF(I1226&lt;0,"ng","")</f>
        <v/>
      </c>
      <c r="W1226" s="617"/>
    </row>
    <row r="1227" spans="1:23" ht="24" hidden="1" customHeight="1">
      <c r="A1227" s="372" t="s">
        <v>2481</v>
      </c>
      <c r="B1227" s="413" t="s">
        <v>0</v>
      </c>
      <c r="C1227" s="413" t="s">
        <v>1119</v>
      </c>
      <c r="D1227" s="413" t="s">
        <v>1120</v>
      </c>
      <c r="E1227" s="414" t="s">
        <v>1034</v>
      </c>
      <c r="F1227" s="415">
        <v>1</v>
      </c>
      <c r="G1227" s="415">
        <f>[5]내역서!F1227</f>
        <v>1</v>
      </c>
      <c r="H1227" s="415">
        <v>0</v>
      </c>
      <c r="I1227" s="415">
        <f>내역서!F1231</f>
        <v>0</v>
      </c>
      <c r="J1227" s="416">
        <v>0</v>
      </c>
      <c r="K1227" s="417">
        <f t="shared" si="2094"/>
        <v>0</v>
      </c>
      <c r="L1227" s="416">
        <v>0</v>
      </c>
      <c r="M1227" s="417">
        <f t="shared" si="2095"/>
        <v>0</v>
      </c>
      <c r="N1227" s="416">
        <v>2107032.1</v>
      </c>
      <c r="O1227" s="417">
        <f t="shared" si="2096"/>
        <v>0</v>
      </c>
      <c r="P1227" s="416">
        <f t="shared" si="2097"/>
        <v>2107032.1</v>
      </c>
      <c r="Q1227" s="417">
        <f t="shared" si="2107"/>
        <v>0</v>
      </c>
      <c r="R1227" s="417">
        <f t="shared" ref="R1227" si="2111">I1227-I1226</f>
        <v>0</v>
      </c>
      <c r="S1227" s="417">
        <f t="shared" ref="S1227:T1227" si="2112">P1227-P1226</f>
        <v>0</v>
      </c>
      <c r="T1227" s="417">
        <f t="shared" si="2112"/>
        <v>0</v>
      </c>
      <c r="U1227" s="414"/>
      <c r="V1227" s="619" t="str">
        <f t="shared" ref="V1227" si="2113">+IF(I1227&lt;0,"ng","")</f>
        <v/>
      </c>
      <c r="W1227" s="619"/>
    </row>
    <row r="1228" spans="1:23" s="401" customFormat="1" ht="24" hidden="1" customHeight="1">
      <c r="A1228" s="366" t="s">
        <v>2523</v>
      </c>
      <c r="B1228" s="408" t="s">
        <v>0</v>
      </c>
      <c r="C1228" s="408" t="s">
        <v>2765</v>
      </c>
      <c r="D1228" s="408" t="s">
        <v>2602</v>
      </c>
      <c r="E1228" s="409" t="s">
        <v>308</v>
      </c>
      <c r="F1228" s="410">
        <v>1</v>
      </c>
      <c r="G1228" s="410">
        <f>[5]내역서!F1228</f>
        <v>1</v>
      </c>
      <c r="H1228" s="410">
        <v>0</v>
      </c>
      <c r="I1228" s="410">
        <f>내역서!F1232</f>
        <v>0</v>
      </c>
      <c r="J1228" s="411">
        <v>0</v>
      </c>
      <c r="K1228" s="412">
        <f>INT($I1228*J1228)</f>
        <v>0</v>
      </c>
      <c r="L1228" s="411">
        <v>0</v>
      </c>
      <c r="M1228" s="412">
        <f>INT($I1228*L1228)</f>
        <v>0</v>
      </c>
      <c r="N1228" s="411">
        <v>3194634.1</v>
      </c>
      <c r="O1228" s="412">
        <f>INT($I1228*N1228)</f>
        <v>0</v>
      </c>
      <c r="P1228" s="411">
        <f>+J1228+L1228+N1228</f>
        <v>3194634.1</v>
      </c>
      <c r="Q1228" s="412">
        <f>K1228+M1228+O1228</f>
        <v>0</v>
      </c>
      <c r="R1228" s="412"/>
      <c r="S1228" s="412"/>
      <c r="T1228" s="412"/>
      <c r="U1228" s="409" t="s">
        <v>0</v>
      </c>
      <c r="V1228" s="617" t="str">
        <f>+IF(I1228&lt;0,"ng","")</f>
        <v/>
      </c>
      <c r="W1228" s="617"/>
    </row>
    <row r="1229" spans="1:23" ht="24" hidden="1" customHeight="1">
      <c r="A1229" s="372" t="s">
        <v>2481</v>
      </c>
      <c r="B1229" s="413" t="s">
        <v>0</v>
      </c>
      <c r="C1229" s="413" t="s">
        <v>1121</v>
      </c>
      <c r="D1229" s="413" t="s">
        <v>1015</v>
      </c>
      <c r="E1229" s="414" t="s">
        <v>1034</v>
      </c>
      <c r="F1229" s="415">
        <v>1</v>
      </c>
      <c r="G1229" s="415">
        <f>[5]내역서!F1229</f>
        <v>1</v>
      </c>
      <c r="H1229" s="415">
        <v>0</v>
      </c>
      <c r="I1229" s="415">
        <f>내역서!F1233</f>
        <v>0</v>
      </c>
      <c r="J1229" s="416">
        <v>0</v>
      </c>
      <c r="K1229" s="417">
        <f t="shared" si="2094"/>
        <v>0</v>
      </c>
      <c r="L1229" s="416">
        <v>0</v>
      </c>
      <c r="M1229" s="417">
        <f t="shared" si="2095"/>
        <v>0</v>
      </c>
      <c r="N1229" s="416">
        <v>3194634.1</v>
      </c>
      <c r="O1229" s="417">
        <f t="shared" si="2096"/>
        <v>0</v>
      </c>
      <c r="P1229" s="416">
        <f t="shared" si="2097"/>
        <v>3194634.1</v>
      </c>
      <c r="Q1229" s="417">
        <f t="shared" si="2107"/>
        <v>0</v>
      </c>
      <c r="R1229" s="417">
        <f t="shared" ref="R1229" si="2114">I1229-I1228</f>
        <v>0</v>
      </c>
      <c r="S1229" s="417">
        <f t="shared" ref="S1229:T1229" si="2115">P1229-P1228</f>
        <v>0</v>
      </c>
      <c r="T1229" s="417">
        <f t="shared" si="2115"/>
        <v>0</v>
      </c>
      <c r="U1229" s="414"/>
      <c r="V1229" s="619" t="str">
        <f t="shared" ref="V1229" si="2116">+IF(I1229&lt;0,"ng","")</f>
        <v/>
      </c>
      <c r="W1229" s="619"/>
    </row>
    <row r="1230" spans="1:23" s="401" customFormat="1" ht="24" hidden="1" customHeight="1">
      <c r="A1230" s="366" t="s">
        <v>2523</v>
      </c>
      <c r="B1230" s="408" t="s">
        <v>0</v>
      </c>
      <c r="C1230" s="408" t="s">
        <v>2766</v>
      </c>
      <c r="D1230" s="408" t="s">
        <v>0</v>
      </c>
      <c r="E1230" s="409" t="s">
        <v>308</v>
      </c>
      <c r="F1230" s="410">
        <v>1</v>
      </c>
      <c r="G1230" s="410">
        <f>[5]내역서!F1230</f>
        <v>1</v>
      </c>
      <c r="H1230" s="410">
        <v>0</v>
      </c>
      <c r="I1230" s="410">
        <f>내역서!F1234</f>
        <v>0</v>
      </c>
      <c r="J1230" s="411">
        <v>0</v>
      </c>
      <c r="K1230" s="412">
        <f>INT($I1230*J1230)</f>
        <v>0</v>
      </c>
      <c r="L1230" s="411">
        <v>0</v>
      </c>
      <c r="M1230" s="412">
        <f>INT($I1230*L1230)</f>
        <v>0</v>
      </c>
      <c r="N1230" s="411">
        <v>18375560</v>
      </c>
      <c r="O1230" s="412">
        <f>INT($I1230*N1230)</f>
        <v>0</v>
      </c>
      <c r="P1230" s="411">
        <f>+J1230+L1230+N1230</f>
        <v>18375560</v>
      </c>
      <c r="Q1230" s="412">
        <f>K1230+M1230+O1230</f>
        <v>0</v>
      </c>
      <c r="R1230" s="412"/>
      <c r="S1230" s="412"/>
      <c r="T1230" s="412"/>
      <c r="U1230" s="633" t="s">
        <v>2767</v>
      </c>
      <c r="V1230" s="617" t="str">
        <f>+IF(I1230&lt;0,"ng","")</f>
        <v/>
      </c>
      <c r="W1230" s="617"/>
    </row>
    <row r="1231" spans="1:23" ht="24" hidden="1" customHeight="1">
      <c r="A1231" s="372" t="s">
        <v>2481</v>
      </c>
      <c r="B1231" s="413" t="s">
        <v>0</v>
      </c>
      <c r="C1231" s="413" t="s">
        <v>1122</v>
      </c>
      <c r="D1231" s="413" t="s">
        <v>0</v>
      </c>
      <c r="E1231" s="414" t="s">
        <v>1034</v>
      </c>
      <c r="F1231" s="415">
        <v>1</v>
      </c>
      <c r="G1231" s="415">
        <f>[5]내역서!F1231</f>
        <v>1</v>
      </c>
      <c r="H1231" s="415">
        <v>0</v>
      </c>
      <c r="I1231" s="415">
        <f>내역서!F1235</f>
        <v>0</v>
      </c>
      <c r="J1231" s="416">
        <v>0</v>
      </c>
      <c r="K1231" s="417">
        <f t="shared" si="2094"/>
        <v>0</v>
      </c>
      <c r="L1231" s="416">
        <v>0</v>
      </c>
      <c r="M1231" s="417">
        <f t="shared" si="2095"/>
        <v>0</v>
      </c>
      <c r="N1231" s="416">
        <v>18375560</v>
      </c>
      <c r="O1231" s="417">
        <f t="shared" si="2096"/>
        <v>0</v>
      </c>
      <c r="P1231" s="416">
        <f t="shared" si="2097"/>
        <v>18375560</v>
      </c>
      <c r="Q1231" s="417">
        <f t="shared" si="2107"/>
        <v>0</v>
      </c>
      <c r="R1231" s="417">
        <f t="shared" ref="R1231" si="2117">I1231-I1230</f>
        <v>0</v>
      </c>
      <c r="S1231" s="417">
        <f t="shared" ref="S1231:T1231" si="2118">P1231-P1230</f>
        <v>0</v>
      </c>
      <c r="T1231" s="417">
        <f t="shared" si="2118"/>
        <v>0</v>
      </c>
      <c r="U1231" s="635" t="s">
        <v>4571</v>
      </c>
      <c r="V1231" s="619" t="str">
        <f t="shared" ref="V1231" si="2119">+IF(I1231&lt;0,"ng","")</f>
        <v/>
      </c>
      <c r="W1231" s="619"/>
    </row>
    <row r="1232" spans="1:23" s="401" customFormat="1" ht="24" hidden="1" customHeight="1">
      <c r="A1232" s="366" t="s">
        <v>2523</v>
      </c>
      <c r="B1232" s="408" t="s">
        <v>0</v>
      </c>
      <c r="C1232" s="408" t="s">
        <v>2769</v>
      </c>
      <c r="D1232" s="408" t="s">
        <v>2770</v>
      </c>
      <c r="E1232" s="409" t="s">
        <v>308</v>
      </c>
      <c r="F1232" s="410">
        <v>1</v>
      </c>
      <c r="G1232" s="410">
        <f>[5]내역서!F1232</f>
        <v>1</v>
      </c>
      <c r="H1232" s="410">
        <v>0</v>
      </c>
      <c r="I1232" s="410">
        <f>내역서!F1236</f>
        <v>0</v>
      </c>
      <c r="J1232" s="411">
        <v>0</v>
      </c>
      <c r="K1232" s="412">
        <f>INT($I1232*J1232)</f>
        <v>0</v>
      </c>
      <c r="L1232" s="411">
        <v>0</v>
      </c>
      <c r="M1232" s="412">
        <f>INT($I1232*L1232)</f>
        <v>0</v>
      </c>
      <c r="N1232" s="411">
        <v>31653118.399999999</v>
      </c>
      <c r="O1232" s="412">
        <f>INT($I1232*N1232)</f>
        <v>0</v>
      </c>
      <c r="P1232" s="411">
        <f>+J1232+L1232+N1232</f>
        <v>31653118.399999999</v>
      </c>
      <c r="Q1232" s="412">
        <f>K1232+M1232+O1232</f>
        <v>0</v>
      </c>
      <c r="R1232" s="412"/>
      <c r="S1232" s="412"/>
      <c r="T1232" s="412"/>
      <c r="U1232" s="409" t="s">
        <v>0</v>
      </c>
      <c r="V1232" s="617" t="str">
        <f>+IF(I1232&lt;0,"ng","")</f>
        <v/>
      </c>
      <c r="W1232" s="617"/>
    </row>
    <row r="1233" spans="1:23" ht="24" hidden="1" customHeight="1">
      <c r="A1233" s="372" t="s">
        <v>2481</v>
      </c>
      <c r="B1233" s="413" t="s">
        <v>0</v>
      </c>
      <c r="C1233" s="413" t="s">
        <v>1123</v>
      </c>
      <c r="D1233" s="413" t="s">
        <v>1124</v>
      </c>
      <c r="E1233" s="414" t="s">
        <v>1034</v>
      </c>
      <c r="F1233" s="415">
        <v>1</v>
      </c>
      <c r="G1233" s="415">
        <f>[5]내역서!F1233</f>
        <v>1</v>
      </c>
      <c r="H1233" s="415">
        <v>0</v>
      </c>
      <c r="I1233" s="415">
        <f>내역서!F1237</f>
        <v>0</v>
      </c>
      <c r="J1233" s="416">
        <v>0</v>
      </c>
      <c r="K1233" s="417">
        <f t="shared" si="2094"/>
        <v>0</v>
      </c>
      <c r="L1233" s="416">
        <v>0</v>
      </c>
      <c r="M1233" s="417">
        <f t="shared" si="2095"/>
        <v>0</v>
      </c>
      <c r="N1233" s="416">
        <v>31653118.399999999</v>
      </c>
      <c r="O1233" s="417">
        <f t="shared" si="2096"/>
        <v>0</v>
      </c>
      <c r="P1233" s="416">
        <f t="shared" si="2097"/>
        <v>31653118.399999999</v>
      </c>
      <c r="Q1233" s="417">
        <f t="shared" si="2107"/>
        <v>0</v>
      </c>
      <c r="R1233" s="417">
        <f t="shared" ref="R1233" si="2120">I1233-I1232</f>
        <v>0</v>
      </c>
      <c r="S1233" s="417">
        <f t="shared" ref="S1233:T1233" si="2121">P1233-P1232</f>
        <v>0</v>
      </c>
      <c r="T1233" s="417">
        <f t="shared" si="2121"/>
        <v>0</v>
      </c>
      <c r="U1233" s="414"/>
      <c r="V1233" s="619" t="str">
        <f t="shared" ref="V1233" si="2122">+IF(I1233&lt;0,"ng","")</f>
        <v/>
      </c>
      <c r="W1233" s="619"/>
    </row>
    <row r="1234" spans="1:23" s="401" customFormat="1" ht="24" hidden="1" customHeight="1">
      <c r="A1234" s="366" t="s">
        <v>2523</v>
      </c>
      <c r="B1234" s="470" t="s">
        <v>0</v>
      </c>
      <c r="C1234" s="470" t="s">
        <v>2771</v>
      </c>
      <c r="D1234" s="470" t="s">
        <v>0</v>
      </c>
      <c r="E1234" s="400" t="s">
        <v>0</v>
      </c>
      <c r="F1234" s="397">
        <v>0</v>
      </c>
      <c r="G1234" s="397">
        <f>[5]내역서!F1234</f>
        <v>0</v>
      </c>
      <c r="H1234" s="397">
        <v>0</v>
      </c>
      <c r="I1234" s="397">
        <f>내역서!F1238</f>
        <v>0</v>
      </c>
      <c r="J1234" s="398">
        <v>0</v>
      </c>
      <c r="K1234" s="399">
        <f>SUMIF($A$1236:$A$1243,"당초",K1236:K1243)</f>
        <v>0</v>
      </c>
      <c r="L1234" s="398">
        <v>0</v>
      </c>
      <c r="M1234" s="399">
        <f>SUMIF($A$1236:$A$1243,"당초",M1236:M1243)</f>
        <v>0</v>
      </c>
      <c r="N1234" s="398">
        <v>0</v>
      </c>
      <c r="O1234" s="399">
        <f>SUMIF($A$1236:$A$1243,"당초",O1236:O1243)</f>
        <v>0</v>
      </c>
      <c r="P1234" s="397">
        <f>+J1234+L1234+N1234</f>
        <v>0</v>
      </c>
      <c r="Q1234" s="399">
        <f>K1234+M1234+O1234</f>
        <v>0</v>
      </c>
      <c r="R1234" s="399"/>
      <c r="S1234" s="399"/>
      <c r="T1234" s="399"/>
      <c r="U1234" s="400" t="s">
        <v>0</v>
      </c>
      <c r="V1234" s="617" t="str">
        <f>+IF(I1234&lt;0,"ng","")</f>
        <v/>
      </c>
      <c r="W1234" s="617"/>
    </row>
    <row r="1235" spans="1:23" ht="24" hidden="1" customHeight="1">
      <c r="A1235" s="372" t="s">
        <v>4572</v>
      </c>
      <c r="B1235" s="471" t="s">
        <v>0</v>
      </c>
      <c r="C1235" s="471" t="s">
        <v>1125</v>
      </c>
      <c r="D1235" s="471" t="s">
        <v>0</v>
      </c>
      <c r="E1235" s="407" t="s">
        <v>0</v>
      </c>
      <c r="F1235" s="404">
        <v>0</v>
      </c>
      <c r="G1235" s="404">
        <f>[5]내역서!F1235</f>
        <v>0</v>
      </c>
      <c r="H1235" s="404">
        <v>0</v>
      </c>
      <c r="I1235" s="404">
        <f>내역서!F1239</f>
        <v>0</v>
      </c>
      <c r="J1235" s="405">
        <v>0</v>
      </c>
      <c r="K1235" s="406">
        <f>SUMIF($A$1236:$A$1243,"변경",K1236:K1243)</f>
        <v>0</v>
      </c>
      <c r="L1235" s="405">
        <v>0</v>
      </c>
      <c r="M1235" s="406">
        <f>SUMIF($A$1236:$A$1243,"변경",M1236:M1243)</f>
        <v>0</v>
      </c>
      <c r="N1235" s="405">
        <v>0</v>
      </c>
      <c r="O1235" s="406">
        <f>SUMIF($A$1236:$A$1243,"변경",O1236:O1243)</f>
        <v>0</v>
      </c>
      <c r="P1235" s="404">
        <f t="shared" si="2097"/>
        <v>0</v>
      </c>
      <c r="Q1235" s="406">
        <f t="shared" si="2107"/>
        <v>0</v>
      </c>
      <c r="R1235" s="406">
        <f t="shared" ref="R1235" si="2123">I1235-I1234</f>
        <v>0</v>
      </c>
      <c r="S1235" s="406">
        <f t="shared" ref="S1235:T1235" si="2124">P1235-P1234</f>
        <v>0</v>
      </c>
      <c r="T1235" s="406">
        <f t="shared" si="2124"/>
        <v>0</v>
      </c>
      <c r="U1235" s="407"/>
      <c r="V1235" s="619" t="str">
        <f t="shared" ref="V1235" si="2125">+IF(I1235&lt;0,"ng","")</f>
        <v/>
      </c>
      <c r="W1235" s="619"/>
    </row>
    <row r="1236" spans="1:23" s="401" customFormat="1" ht="24" hidden="1" customHeight="1">
      <c r="A1236" s="366" t="s">
        <v>4295</v>
      </c>
      <c r="B1236" s="408" t="s">
        <v>0</v>
      </c>
      <c r="C1236" s="408" t="s">
        <v>2772</v>
      </c>
      <c r="D1236" s="408" t="s">
        <v>0</v>
      </c>
      <c r="E1236" s="409" t="s">
        <v>0</v>
      </c>
      <c r="F1236" s="410">
        <v>0</v>
      </c>
      <c r="G1236" s="410">
        <f>[5]내역서!F1236</f>
        <v>0</v>
      </c>
      <c r="H1236" s="410">
        <v>0</v>
      </c>
      <c r="I1236" s="410">
        <f>내역서!F1240</f>
        <v>0</v>
      </c>
      <c r="J1236" s="411">
        <v>0</v>
      </c>
      <c r="K1236" s="412">
        <f>INT($I1236*J1236)</f>
        <v>0</v>
      </c>
      <c r="L1236" s="411">
        <v>0</v>
      </c>
      <c r="M1236" s="412">
        <f>INT($I1236*L1236)</f>
        <v>0</v>
      </c>
      <c r="N1236" s="411">
        <v>0</v>
      </c>
      <c r="O1236" s="412">
        <f>INT($I1236*N1236)</f>
        <v>0</v>
      </c>
      <c r="P1236" s="411">
        <f>+J1236+L1236+N1236</f>
        <v>0</v>
      </c>
      <c r="Q1236" s="412">
        <f>K1236+M1236+O1236</f>
        <v>0</v>
      </c>
      <c r="R1236" s="412"/>
      <c r="S1236" s="412"/>
      <c r="T1236" s="412"/>
      <c r="U1236" s="409" t="s">
        <v>0</v>
      </c>
      <c r="V1236" s="617" t="str">
        <f>+IF(I1236&lt;0,"ng","")</f>
        <v/>
      </c>
      <c r="W1236" s="617"/>
    </row>
    <row r="1237" spans="1:23" ht="24" hidden="1" customHeight="1">
      <c r="A1237" s="372" t="s">
        <v>4298</v>
      </c>
      <c r="B1237" s="413" t="s">
        <v>0</v>
      </c>
      <c r="C1237" s="413" t="s">
        <v>1126</v>
      </c>
      <c r="D1237" s="413" t="s">
        <v>0</v>
      </c>
      <c r="E1237" s="414" t="s">
        <v>0</v>
      </c>
      <c r="F1237" s="415">
        <v>0</v>
      </c>
      <c r="G1237" s="415">
        <f>[5]내역서!F1237</f>
        <v>0</v>
      </c>
      <c r="H1237" s="415">
        <v>0</v>
      </c>
      <c r="I1237" s="415">
        <f>내역서!F1241</f>
        <v>0</v>
      </c>
      <c r="J1237" s="416">
        <v>0</v>
      </c>
      <c r="K1237" s="417">
        <f t="shared" ref="K1237:K1243" si="2126">INT($I1237*J1237)</f>
        <v>0</v>
      </c>
      <c r="L1237" s="416">
        <v>0</v>
      </c>
      <c r="M1237" s="417">
        <f t="shared" ref="M1237:M1243" si="2127">INT($I1237*L1237)</f>
        <v>0</v>
      </c>
      <c r="N1237" s="416">
        <v>0</v>
      </c>
      <c r="O1237" s="417">
        <f t="shared" ref="O1237:O1243" si="2128">INT($I1237*N1237)</f>
        <v>0</v>
      </c>
      <c r="P1237" s="416">
        <f t="shared" si="2097"/>
        <v>0</v>
      </c>
      <c r="Q1237" s="417">
        <f t="shared" si="2107"/>
        <v>0</v>
      </c>
      <c r="R1237" s="417">
        <f t="shared" ref="R1237" si="2129">I1237-I1236</f>
        <v>0</v>
      </c>
      <c r="S1237" s="417">
        <f t="shared" ref="S1237:T1237" si="2130">P1237-P1236</f>
        <v>0</v>
      </c>
      <c r="T1237" s="417">
        <f t="shared" si="2130"/>
        <v>0</v>
      </c>
      <c r="U1237" s="414"/>
      <c r="V1237" s="619" t="str">
        <f t="shared" ref="V1237" si="2131">+IF(I1237&lt;0,"ng","")</f>
        <v/>
      </c>
      <c r="W1237" s="619"/>
    </row>
    <row r="1238" spans="1:23" s="401" customFormat="1" ht="24" hidden="1" customHeight="1">
      <c r="A1238" s="366" t="s">
        <v>2523</v>
      </c>
      <c r="B1238" s="408" t="s">
        <v>0</v>
      </c>
      <c r="C1238" s="408" t="s">
        <v>2773</v>
      </c>
      <c r="D1238" s="408" t="s">
        <v>2774</v>
      </c>
      <c r="E1238" s="409" t="s">
        <v>2775</v>
      </c>
      <c r="F1238" s="410">
        <v>1408</v>
      </c>
      <c r="G1238" s="410">
        <f>[5]내역서!F1238</f>
        <v>1408</v>
      </c>
      <c r="H1238" s="410">
        <v>1196</v>
      </c>
      <c r="I1238" s="410">
        <f>내역서!F1242</f>
        <v>0</v>
      </c>
      <c r="J1238" s="411">
        <v>0</v>
      </c>
      <c r="K1238" s="412">
        <f>INT($I1238*J1238)</f>
        <v>0</v>
      </c>
      <c r="L1238" s="411">
        <v>0</v>
      </c>
      <c r="M1238" s="412">
        <f>INT($I1238*L1238)</f>
        <v>0</v>
      </c>
      <c r="N1238" s="411">
        <v>125519.6</v>
      </c>
      <c r="O1238" s="412">
        <f>INT($I1238*N1238)</f>
        <v>0</v>
      </c>
      <c r="P1238" s="411">
        <f>+J1238+L1238+N1238</f>
        <v>125519.6</v>
      </c>
      <c r="Q1238" s="412">
        <f>K1238+M1238+O1238</f>
        <v>0</v>
      </c>
      <c r="R1238" s="412"/>
      <c r="S1238" s="412"/>
      <c r="T1238" s="412"/>
      <c r="U1238" s="409" t="s">
        <v>0</v>
      </c>
      <c r="V1238" s="617" t="str">
        <f>+IF(I1238&lt;0,"ng","")</f>
        <v/>
      </c>
      <c r="W1238" s="617"/>
    </row>
    <row r="1239" spans="1:23" ht="24" hidden="1" customHeight="1">
      <c r="A1239" s="372" t="s">
        <v>4298</v>
      </c>
      <c r="B1239" s="413" t="s">
        <v>0</v>
      </c>
      <c r="C1239" s="413" t="s">
        <v>1127</v>
      </c>
      <c r="D1239" s="413" t="s">
        <v>1128</v>
      </c>
      <c r="E1239" s="414" t="s">
        <v>1129</v>
      </c>
      <c r="F1239" s="415">
        <v>1408</v>
      </c>
      <c r="G1239" s="415">
        <f>[5]내역서!F1239</f>
        <v>1408</v>
      </c>
      <c r="H1239" s="415">
        <v>1196</v>
      </c>
      <c r="I1239" s="415">
        <f>내역서!F1243</f>
        <v>0</v>
      </c>
      <c r="J1239" s="416">
        <v>0</v>
      </c>
      <c r="K1239" s="417">
        <f t="shared" si="2126"/>
        <v>0</v>
      </c>
      <c r="L1239" s="416">
        <v>0</v>
      </c>
      <c r="M1239" s="417">
        <f t="shared" si="2127"/>
        <v>0</v>
      </c>
      <c r="N1239" s="416">
        <v>125519.6</v>
      </c>
      <c r="O1239" s="417">
        <f t="shared" si="2128"/>
        <v>0</v>
      </c>
      <c r="P1239" s="416">
        <f t="shared" si="2097"/>
        <v>125519.6</v>
      </c>
      <c r="Q1239" s="417">
        <f t="shared" si="2107"/>
        <v>0</v>
      </c>
      <c r="R1239" s="417">
        <f t="shared" ref="R1239" si="2132">I1239-I1238</f>
        <v>0</v>
      </c>
      <c r="S1239" s="417">
        <f t="shared" ref="S1239:T1239" si="2133">P1239-P1238</f>
        <v>0</v>
      </c>
      <c r="T1239" s="417">
        <f t="shared" si="2133"/>
        <v>0</v>
      </c>
      <c r="U1239" s="414"/>
      <c r="V1239" s="619" t="str">
        <f t="shared" ref="V1239" si="2134">+IF(I1239&lt;0,"ng","")</f>
        <v/>
      </c>
      <c r="W1239" s="619"/>
    </row>
    <row r="1240" spans="1:23" s="401" customFormat="1" ht="24" hidden="1" customHeight="1">
      <c r="A1240" s="366" t="s">
        <v>2523</v>
      </c>
      <c r="B1240" s="408" t="s">
        <v>0</v>
      </c>
      <c r="C1240" s="408" t="s">
        <v>2776</v>
      </c>
      <c r="D1240" s="408" t="s">
        <v>0</v>
      </c>
      <c r="E1240" s="409" t="s">
        <v>0</v>
      </c>
      <c r="F1240" s="410">
        <v>0</v>
      </c>
      <c r="G1240" s="410">
        <f>[5]내역서!F1240</f>
        <v>0</v>
      </c>
      <c r="H1240" s="410">
        <v>0</v>
      </c>
      <c r="I1240" s="410">
        <f>내역서!F1244</f>
        <v>0</v>
      </c>
      <c r="J1240" s="411">
        <v>0</v>
      </c>
      <c r="K1240" s="412">
        <f>INT($I1240*J1240)</f>
        <v>0</v>
      </c>
      <c r="L1240" s="411">
        <v>0</v>
      </c>
      <c r="M1240" s="412">
        <f>INT($I1240*L1240)</f>
        <v>0</v>
      </c>
      <c r="N1240" s="411">
        <v>0</v>
      </c>
      <c r="O1240" s="412">
        <f>INT($I1240*N1240)</f>
        <v>0</v>
      </c>
      <c r="P1240" s="411">
        <f>+J1240+L1240+N1240</f>
        <v>0</v>
      </c>
      <c r="Q1240" s="412">
        <f>K1240+M1240+O1240</f>
        <v>0</v>
      </c>
      <c r="R1240" s="412"/>
      <c r="S1240" s="412"/>
      <c r="T1240" s="412"/>
      <c r="U1240" s="409" t="s">
        <v>0</v>
      </c>
      <c r="V1240" s="617" t="str">
        <f>+IF(I1240&lt;0,"ng","")</f>
        <v/>
      </c>
      <c r="W1240" s="617"/>
    </row>
    <row r="1241" spans="1:23" ht="24" hidden="1" customHeight="1">
      <c r="A1241" s="372" t="s">
        <v>2481</v>
      </c>
      <c r="B1241" s="413" t="s">
        <v>0</v>
      </c>
      <c r="C1241" s="413" t="s">
        <v>1130</v>
      </c>
      <c r="D1241" s="413" t="s">
        <v>0</v>
      </c>
      <c r="E1241" s="414" t="s">
        <v>0</v>
      </c>
      <c r="F1241" s="415">
        <v>0</v>
      </c>
      <c r="G1241" s="415">
        <f>[5]내역서!F1241</f>
        <v>0</v>
      </c>
      <c r="H1241" s="415">
        <v>0</v>
      </c>
      <c r="I1241" s="415">
        <f>내역서!F1245</f>
        <v>0</v>
      </c>
      <c r="J1241" s="416">
        <v>0</v>
      </c>
      <c r="K1241" s="417">
        <f t="shared" si="2126"/>
        <v>0</v>
      </c>
      <c r="L1241" s="416">
        <v>0</v>
      </c>
      <c r="M1241" s="417">
        <f t="shared" si="2127"/>
        <v>0</v>
      </c>
      <c r="N1241" s="416">
        <v>0</v>
      </c>
      <c r="O1241" s="417">
        <f t="shared" si="2128"/>
        <v>0</v>
      </c>
      <c r="P1241" s="416">
        <f t="shared" si="2097"/>
        <v>0</v>
      </c>
      <c r="Q1241" s="417">
        <f t="shared" si="2107"/>
        <v>0</v>
      </c>
      <c r="R1241" s="417">
        <f t="shared" ref="R1241" si="2135">I1241-I1240</f>
        <v>0</v>
      </c>
      <c r="S1241" s="417">
        <f t="shared" ref="S1241:T1241" si="2136">P1241-P1240</f>
        <v>0</v>
      </c>
      <c r="T1241" s="417">
        <f t="shared" si="2136"/>
        <v>0</v>
      </c>
      <c r="U1241" s="414"/>
      <c r="V1241" s="619" t="str">
        <f t="shared" ref="V1241" si="2137">+IF(I1241&lt;0,"ng","")</f>
        <v/>
      </c>
      <c r="W1241" s="619"/>
    </row>
    <row r="1242" spans="1:23" s="401" customFormat="1" ht="24" hidden="1" customHeight="1">
      <c r="A1242" s="366" t="s">
        <v>2523</v>
      </c>
      <c r="B1242" s="408" t="s">
        <v>0</v>
      </c>
      <c r="C1242" s="408" t="s">
        <v>2776</v>
      </c>
      <c r="D1242" s="408" t="s">
        <v>0</v>
      </c>
      <c r="E1242" s="409" t="s">
        <v>308</v>
      </c>
      <c r="F1242" s="410">
        <v>1</v>
      </c>
      <c r="G1242" s="410">
        <f>[5]내역서!F1242</f>
        <v>1</v>
      </c>
      <c r="H1242" s="410">
        <v>1</v>
      </c>
      <c r="I1242" s="410">
        <f>내역서!F1246</f>
        <v>0</v>
      </c>
      <c r="J1242" s="411">
        <v>0</v>
      </c>
      <c r="K1242" s="412">
        <f>INT($I1242*J1242)</f>
        <v>0</v>
      </c>
      <c r="L1242" s="411">
        <v>0</v>
      </c>
      <c r="M1242" s="412">
        <f>INT($I1242*L1242)</f>
        <v>0</v>
      </c>
      <c r="N1242" s="411">
        <v>392161764.19999999</v>
      </c>
      <c r="O1242" s="412">
        <f>INT($I1242*N1242)</f>
        <v>0</v>
      </c>
      <c r="P1242" s="411">
        <f>+J1242+L1242+N1242</f>
        <v>392161764.19999999</v>
      </c>
      <c r="Q1242" s="412">
        <f>K1242+M1242+O1242</f>
        <v>0</v>
      </c>
      <c r="R1242" s="412"/>
      <c r="S1242" s="412"/>
      <c r="T1242" s="412"/>
      <c r="U1242" s="409" t="s">
        <v>0</v>
      </c>
      <c r="V1242" s="617" t="str">
        <f>+IF(I1242&lt;0,"ng","")</f>
        <v/>
      </c>
      <c r="W1242" s="617"/>
    </row>
    <row r="1243" spans="1:23" ht="24" hidden="1" customHeight="1">
      <c r="A1243" s="372" t="s">
        <v>2481</v>
      </c>
      <c r="B1243" s="413" t="s">
        <v>0</v>
      </c>
      <c r="C1243" s="413" t="s">
        <v>1130</v>
      </c>
      <c r="D1243" s="413" t="s">
        <v>0</v>
      </c>
      <c r="E1243" s="414" t="s">
        <v>1034</v>
      </c>
      <c r="F1243" s="415">
        <v>1</v>
      </c>
      <c r="G1243" s="415">
        <f>[5]내역서!F1243</f>
        <v>1</v>
      </c>
      <c r="H1243" s="415">
        <v>1</v>
      </c>
      <c r="I1243" s="415">
        <f>내역서!F1247</f>
        <v>0</v>
      </c>
      <c r="J1243" s="416">
        <v>0</v>
      </c>
      <c r="K1243" s="417">
        <f t="shared" si="2126"/>
        <v>0</v>
      </c>
      <c r="L1243" s="416">
        <v>0</v>
      </c>
      <c r="M1243" s="417">
        <f t="shared" si="2127"/>
        <v>0</v>
      </c>
      <c r="N1243" s="416">
        <v>392161764.19999999</v>
      </c>
      <c r="O1243" s="417">
        <f t="shared" si="2128"/>
        <v>0</v>
      </c>
      <c r="P1243" s="416">
        <f t="shared" si="2097"/>
        <v>392161764.19999999</v>
      </c>
      <c r="Q1243" s="417">
        <f t="shared" si="2107"/>
        <v>0</v>
      </c>
      <c r="R1243" s="417">
        <f t="shared" ref="R1243" si="2138">I1243-I1242</f>
        <v>0</v>
      </c>
      <c r="S1243" s="417">
        <f t="shared" ref="S1243:T1243" si="2139">P1243-P1242</f>
        <v>0</v>
      </c>
      <c r="T1243" s="417">
        <f t="shared" si="2139"/>
        <v>0</v>
      </c>
      <c r="U1243" s="414"/>
      <c r="V1243" s="619" t="str">
        <f t="shared" ref="V1243" si="2140">+IF(I1243&lt;0,"ng","")</f>
        <v/>
      </c>
      <c r="W1243" s="619"/>
    </row>
    <row r="1244" spans="1:23" s="401" customFormat="1" ht="24" hidden="1" customHeight="1">
      <c r="A1244" s="366" t="s">
        <v>2523</v>
      </c>
      <c r="B1244" s="470" t="s">
        <v>0</v>
      </c>
      <c r="C1244" s="470" t="s">
        <v>2778</v>
      </c>
      <c r="D1244" s="470" t="s">
        <v>0</v>
      </c>
      <c r="E1244" s="400" t="s">
        <v>0</v>
      </c>
      <c r="F1244" s="397">
        <v>0</v>
      </c>
      <c r="G1244" s="397">
        <f>[5]내역서!F1244</f>
        <v>0</v>
      </c>
      <c r="H1244" s="397">
        <v>0</v>
      </c>
      <c r="I1244" s="397">
        <f>내역서!F1248</f>
        <v>0</v>
      </c>
      <c r="J1244" s="398">
        <v>0</v>
      </c>
      <c r="K1244" s="399">
        <f>SUMIF($A$1246:$A$1261,"당초",K1246:K1261)</f>
        <v>0</v>
      </c>
      <c r="L1244" s="398">
        <v>0</v>
      </c>
      <c r="M1244" s="399">
        <f>SUMIF($A$1246:$A$1261,"당초",M1246:M1261)</f>
        <v>0</v>
      </c>
      <c r="N1244" s="398">
        <v>0</v>
      </c>
      <c r="O1244" s="399">
        <f>SUMIF($A$1246:$A$1261,"당초",O1246:O1261)</f>
        <v>0</v>
      </c>
      <c r="P1244" s="397">
        <f>+J1244+L1244+N1244</f>
        <v>0</v>
      </c>
      <c r="Q1244" s="399">
        <f>K1244+M1244+O1244</f>
        <v>0</v>
      </c>
      <c r="R1244" s="399"/>
      <c r="S1244" s="399"/>
      <c r="T1244" s="399"/>
      <c r="U1244" s="400" t="s">
        <v>0</v>
      </c>
      <c r="V1244" s="617" t="str">
        <f>+IF(I1244&lt;0,"ng","")</f>
        <v/>
      </c>
      <c r="W1244" s="617"/>
    </row>
    <row r="1245" spans="1:23" ht="24" hidden="1" customHeight="1">
      <c r="A1245" s="372" t="s">
        <v>2481</v>
      </c>
      <c r="B1245" s="471" t="s">
        <v>0</v>
      </c>
      <c r="C1245" s="471" t="s">
        <v>1131</v>
      </c>
      <c r="D1245" s="471" t="s">
        <v>0</v>
      </c>
      <c r="E1245" s="407" t="s">
        <v>0</v>
      </c>
      <c r="F1245" s="404">
        <v>0</v>
      </c>
      <c r="G1245" s="404">
        <f>[5]내역서!F1245</f>
        <v>0</v>
      </c>
      <c r="H1245" s="404">
        <v>0</v>
      </c>
      <c r="I1245" s="404">
        <f>내역서!F1249</f>
        <v>0</v>
      </c>
      <c r="J1245" s="405">
        <v>0</v>
      </c>
      <c r="K1245" s="406">
        <f>SUMIF($A$1246:$A$1261,"변경",K1246:K1261)</f>
        <v>0</v>
      </c>
      <c r="L1245" s="405">
        <v>0</v>
      </c>
      <c r="M1245" s="406">
        <f>SUMIF($A$1246:$A$1261,"변경",M1246:M1261)</f>
        <v>0</v>
      </c>
      <c r="N1245" s="405">
        <v>0</v>
      </c>
      <c r="O1245" s="406">
        <f>SUMIF($A$1246:$A$1261,"변경",O1246:O1261)</f>
        <v>0</v>
      </c>
      <c r="P1245" s="404">
        <f t="shared" si="2097"/>
        <v>0</v>
      </c>
      <c r="Q1245" s="406">
        <f t="shared" si="2107"/>
        <v>0</v>
      </c>
      <c r="R1245" s="406">
        <f t="shared" ref="R1245" si="2141">I1245-I1244</f>
        <v>0</v>
      </c>
      <c r="S1245" s="406">
        <f t="shared" ref="S1245:T1245" si="2142">P1245-P1244</f>
        <v>0</v>
      </c>
      <c r="T1245" s="406">
        <f t="shared" si="2142"/>
        <v>0</v>
      </c>
      <c r="U1245" s="407"/>
      <c r="V1245" s="619" t="str">
        <f t="shared" ref="V1245" si="2143">+IF(I1245&lt;0,"ng","")</f>
        <v/>
      </c>
      <c r="W1245" s="619"/>
    </row>
    <row r="1246" spans="1:23" s="401" customFormat="1" ht="24" hidden="1" customHeight="1">
      <c r="A1246" s="366" t="s">
        <v>4573</v>
      </c>
      <c r="B1246" s="408" t="s">
        <v>0</v>
      </c>
      <c r="C1246" s="408" t="s">
        <v>2780</v>
      </c>
      <c r="D1246" s="408" t="s">
        <v>0</v>
      </c>
      <c r="E1246" s="409" t="s">
        <v>0</v>
      </c>
      <c r="F1246" s="410">
        <v>0</v>
      </c>
      <c r="G1246" s="410">
        <f>[5]내역서!F1246</f>
        <v>0</v>
      </c>
      <c r="H1246" s="410">
        <v>0</v>
      </c>
      <c r="I1246" s="410">
        <f>내역서!F1250</f>
        <v>0</v>
      </c>
      <c r="J1246" s="411">
        <v>0</v>
      </c>
      <c r="K1246" s="412">
        <f>INT($I1246*J1246)</f>
        <v>0</v>
      </c>
      <c r="L1246" s="411">
        <v>0</v>
      </c>
      <c r="M1246" s="412">
        <f>INT($I1246*L1246)</f>
        <v>0</v>
      </c>
      <c r="N1246" s="411">
        <v>0</v>
      </c>
      <c r="O1246" s="412">
        <f t="shared" ref="O1246:O1261" si="2144">INT($I1246*N1246)</f>
        <v>0</v>
      </c>
      <c r="P1246" s="411">
        <f>+J1246+L1246+N1246</f>
        <v>0</v>
      </c>
      <c r="Q1246" s="412">
        <f>K1246+M1246+O1246</f>
        <v>0</v>
      </c>
      <c r="R1246" s="412"/>
      <c r="S1246" s="412"/>
      <c r="T1246" s="412"/>
      <c r="U1246" s="409" t="s">
        <v>0</v>
      </c>
      <c r="V1246" s="617" t="str">
        <f>+IF(I1246&lt;0,"ng","")</f>
        <v/>
      </c>
      <c r="W1246" s="617"/>
    </row>
    <row r="1247" spans="1:23" ht="24" hidden="1" customHeight="1">
      <c r="A1247" s="372" t="s">
        <v>2481</v>
      </c>
      <c r="B1247" s="413" t="s">
        <v>0</v>
      </c>
      <c r="C1247" s="413" t="s">
        <v>1132</v>
      </c>
      <c r="D1247" s="413" t="s">
        <v>0</v>
      </c>
      <c r="E1247" s="414" t="s">
        <v>0</v>
      </c>
      <c r="F1247" s="415">
        <v>0</v>
      </c>
      <c r="G1247" s="415">
        <f>[5]내역서!F1247</f>
        <v>0</v>
      </c>
      <c r="H1247" s="415">
        <v>0</v>
      </c>
      <c r="I1247" s="415">
        <f>내역서!F1251</f>
        <v>0</v>
      </c>
      <c r="J1247" s="416">
        <v>0</v>
      </c>
      <c r="K1247" s="417">
        <f t="shared" ref="K1247:K1261" si="2145">INT($I1247*J1247)</f>
        <v>0</v>
      </c>
      <c r="L1247" s="416">
        <v>0</v>
      </c>
      <c r="M1247" s="417">
        <f t="shared" ref="M1247:M1261" si="2146">INT($I1247*L1247)</f>
        <v>0</v>
      </c>
      <c r="N1247" s="416">
        <v>0</v>
      </c>
      <c r="O1247" s="417">
        <f t="shared" si="2144"/>
        <v>0</v>
      </c>
      <c r="P1247" s="416">
        <f t="shared" si="2097"/>
        <v>0</v>
      </c>
      <c r="Q1247" s="417">
        <f t="shared" si="2107"/>
        <v>0</v>
      </c>
      <c r="R1247" s="417">
        <f t="shared" ref="R1247" si="2147">I1247-I1246</f>
        <v>0</v>
      </c>
      <c r="S1247" s="417">
        <f t="shared" ref="S1247:T1247" si="2148">P1247-P1246</f>
        <v>0</v>
      </c>
      <c r="T1247" s="417">
        <f t="shared" si="2148"/>
        <v>0</v>
      </c>
      <c r="U1247" s="414"/>
      <c r="V1247" s="619" t="str">
        <f t="shared" ref="V1247" si="2149">+IF(I1247&lt;0,"ng","")</f>
        <v/>
      </c>
      <c r="W1247" s="619"/>
    </row>
    <row r="1248" spans="1:23" s="401" customFormat="1" ht="24" hidden="1" customHeight="1">
      <c r="A1248" s="366" t="s">
        <v>2523</v>
      </c>
      <c r="B1248" s="408" t="s">
        <v>0</v>
      </c>
      <c r="C1248" s="408" t="s">
        <v>2780</v>
      </c>
      <c r="D1248" s="408" t="s">
        <v>0</v>
      </c>
      <c r="E1248" s="409" t="s">
        <v>308</v>
      </c>
      <c r="F1248" s="410">
        <v>1</v>
      </c>
      <c r="G1248" s="410">
        <f>[5]내역서!F1248</f>
        <v>1</v>
      </c>
      <c r="H1248" s="410">
        <v>0.94399999999999995</v>
      </c>
      <c r="I1248" s="410">
        <f>내역서!F1252</f>
        <v>0</v>
      </c>
      <c r="J1248" s="411">
        <v>0</v>
      </c>
      <c r="K1248" s="412">
        <f>INT($I1248*J1248)</f>
        <v>0</v>
      </c>
      <c r="L1248" s="411">
        <v>0</v>
      </c>
      <c r="M1248" s="412">
        <f>INT($I1248*L1248)</f>
        <v>0</v>
      </c>
      <c r="N1248" s="411">
        <v>44738862</v>
      </c>
      <c r="O1248" s="412">
        <f t="shared" si="2144"/>
        <v>0</v>
      </c>
      <c r="P1248" s="411">
        <f>+J1248+L1248+N1248</f>
        <v>44738862</v>
      </c>
      <c r="Q1248" s="412">
        <f>K1248+M1248+O1248</f>
        <v>0</v>
      </c>
      <c r="R1248" s="412"/>
      <c r="S1248" s="412"/>
      <c r="T1248" s="412"/>
      <c r="U1248" s="409" t="s">
        <v>0</v>
      </c>
      <c r="V1248" s="617" t="str">
        <f>+IF(I1248&lt;0,"ng","")</f>
        <v/>
      </c>
      <c r="W1248" s="617"/>
    </row>
    <row r="1249" spans="1:24" ht="24" hidden="1" customHeight="1">
      <c r="A1249" s="372" t="s">
        <v>4574</v>
      </c>
      <c r="B1249" s="413" t="s">
        <v>0</v>
      </c>
      <c r="C1249" s="413" t="s">
        <v>1132</v>
      </c>
      <c r="D1249" s="413" t="s">
        <v>0</v>
      </c>
      <c r="E1249" s="414" t="s">
        <v>1034</v>
      </c>
      <c r="F1249" s="415">
        <v>1</v>
      </c>
      <c r="G1249" s="415">
        <f>[5]내역서!F1249</f>
        <v>1</v>
      </c>
      <c r="H1249" s="415">
        <v>0.94399999999999995</v>
      </c>
      <c r="I1249" s="415">
        <f>내역서!F1253</f>
        <v>0</v>
      </c>
      <c r="J1249" s="416">
        <v>0</v>
      </c>
      <c r="K1249" s="417">
        <f t="shared" si="2145"/>
        <v>0</v>
      </c>
      <c r="L1249" s="416">
        <v>0</v>
      </c>
      <c r="M1249" s="417">
        <f t="shared" si="2146"/>
        <v>0</v>
      </c>
      <c r="N1249" s="416">
        <v>44738862</v>
      </c>
      <c r="O1249" s="417">
        <f t="shared" si="2144"/>
        <v>0</v>
      </c>
      <c r="P1249" s="416">
        <f t="shared" si="2097"/>
        <v>44738862</v>
      </c>
      <c r="Q1249" s="417">
        <f t="shared" si="2107"/>
        <v>0</v>
      </c>
      <c r="R1249" s="417">
        <f t="shared" ref="R1249" si="2150">I1249-I1248</f>
        <v>0</v>
      </c>
      <c r="S1249" s="417">
        <f t="shared" ref="S1249:T1249" si="2151">P1249-P1248</f>
        <v>0</v>
      </c>
      <c r="T1249" s="417">
        <f t="shared" si="2151"/>
        <v>0</v>
      </c>
      <c r="U1249" s="414"/>
      <c r="V1249" s="619" t="str">
        <f t="shared" ref="V1249" si="2152">+IF(I1249&lt;0,"ng","")</f>
        <v/>
      </c>
      <c r="W1249" s="619"/>
    </row>
    <row r="1250" spans="1:24" s="401" customFormat="1" ht="24" hidden="1" customHeight="1">
      <c r="A1250" s="366" t="s">
        <v>2523</v>
      </c>
      <c r="B1250" s="408" t="s">
        <v>0</v>
      </c>
      <c r="C1250" s="408" t="s">
        <v>2781</v>
      </c>
      <c r="D1250" s="408" t="s">
        <v>0</v>
      </c>
      <c r="E1250" s="409" t="s">
        <v>0</v>
      </c>
      <c r="F1250" s="410">
        <v>0</v>
      </c>
      <c r="G1250" s="410">
        <f>[5]내역서!F1250</f>
        <v>0</v>
      </c>
      <c r="H1250" s="410">
        <v>0</v>
      </c>
      <c r="I1250" s="410">
        <f>내역서!F1254</f>
        <v>0</v>
      </c>
      <c r="J1250" s="411">
        <v>0</v>
      </c>
      <c r="K1250" s="412">
        <f>INT($I1250*J1250)</f>
        <v>0</v>
      </c>
      <c r="L1250" s="411">
        <v>0</v>
      </c>
      <c r="M1250" s="412">
        <f>INT($I1250*L1250)</f>
        <v>0</v>
      </c>
      <c r="N1250" s="411">
        <v>0</v>
      </c>
      <c r="O1250" s="412">
        <f t="shared" si="2144"/>
        <v>0</v>
      </c>
      <c r="P1250" s="411">
        <f>+J1250+L1250+N1250</f>
        <v>0</v>
      </c>
      <c r="Q1250" s="412">
        <f>K1250+M1250+O1250</f>
        <v>0</v>
      </c>
      <c r="R1250" s="412"/>
      <c r="S1250" s="412"/>
      <c r="T1250" s="412"/>
      <c r="U1250" s="409" t="s">
        <v>0</v>
      </c>
      <c r="V1250" s="617" t="str">
        <f>+IF(I1250&lt;0,"ng","")</f>
        <v/>
      </c>
      <c r="W1250" s="617"/>
    </row>
    <row r="1251" spans="1:24" ht="24" hidden="1" customHeight="1">
      <c r="A1251" s="372" t="s">
        <v>2481</v>
      </c>
      <c r="B1251" s="413" t="s">
        <v>0</v>
      </c>
      <c r="C1251" s="413" t="s">
        <v>1133</v>
      </c>
      <c r="D1251" s="413" t="s">
        <v>0</v>
      </c>
      <c r="E1251" s="414" t="s">
        <v>0</v>
      </c>
      <c r="F1251" s="415">
        <v>0</v>
      </c>
      <c r="G1251" s="415">
        <f>[5]내역서!F1251</f>
        <v>0</v>
      </c>
      <c r="H1251" s="415">
        <v>0</v>
      </c>
      <c r="I1251" s="415">
        <f>내역서!F1255</f>
        <v>0</v>
      </c>
      <c r="J1251" s="416">
        <v>0</v>
      </c>
      <c r="K1251" s="417">
        <f t="shared" si="2145"/>
        <v>0</v>
      </c>
      <c r="L1251" s="416">
        <v>0</v>
      </c>
      <c r="M1251" s="417">
        <f t="shared" si="2146"/>
        <v>0</v>
      </c>
      <c r="N1251" s="416">
        <v>0</v>
      </c>
      <c r="O1251" s="417">
        <f t="shared" si="2144"/>
        <v>0</v>
      </c>
      <c r="P1251" s="416">
        <f t="shared" si="2097"/>
        <v>0</v>
      </c>
      <c r="Q1251" s="417">
        <f t="shared" si="2107"/>
        <v>0</v>
      </c>
      <c r="R1251" s="417">
        <f t="shared" ref="R1251" si="2153">I1251-I1250</f>
        <v>0</v>
      </c>
      <c r="S1251" s="417">
        <f t="shared" ref="S1251:T1251" si="2154">P1251-P1250</f>
        <v>0</v>
      </c>
      <c r="T1251" s="417">
        <f t="shared" si="2154"/>
        <v>0</v>
      </c>
      <c r="U1251" s="414"/>
      <c r="V1251" s="619" t="str">
        <f t="shared" ref="V1251" si="2155">+IF(I1251&lt;0,"ng","")</f>
        <v/>
      </c>
      <c r="W1251" s="619"/>
    </row>
    <row r="1252" spans="1:24" s="390" customFormat="1" ht="24" hidden="1" customHeight="1">
      <c r="A1252" s="366" t="s">
        <v>2523</v>
      </c>
      <c r="B1252" s="408" t="s">
        <v>0</v>
      </c>
      <c r="C1252" s="408" t="s">
        <v>2783</v>
      </c>
      <c r="D1252" s="408" t="s">
        <v>0</v>
      </c>
      <c r="E1252" s="409" t="s">
        <v>308</v>
      </c>
      <c r="F1252" s="410">
        <v>1</v>
      </c>
      <c r="G1252" s="410">
        <f>[5]내역서!F1252</f>
        <v>1</v>
      </c>
      <c r="H1252" s="410">
        <v>0.82499999999999996</v>
      </c>
      <c r="I1252" s="410">
        <f>내역서!F1256</f>
        <v>0</v>
      </c>
      <c r="J1252" s="411">
        <v>0</v>
      </c>
      <c r="K1252" s="412">
        <f>INT($I1252*J1252)</f>
        <v>0</v>
      </c>
      <c r="L1252" s="411">
        <v>0</v>
      </c>
      <c r="M1252" s="412">
        <f>INT($I1252*L1252)</f>
        <v>0</v>
      </c>
      <c r="N1252" s="411">
        <v>186660782</v>
      </c>
      <c r="O1252" s="412">
        <f t="shared" si="2144"/>
        <v>0</v>
      </c>
      <c r="P1252" s="411">
        <f>+J1252+L1252+N1252</f>
        <v>186660782</v>
      </c>
      <c r="Q1252" s="412">
        <f>K1252+M1252+O1252</f>
        <v>0</v>
      </c>
      <c r="R1252" s="412"/>
      <c r="S1252" s="412"/>
      <c r="T1252" s="412"/>
      <c r="U1252" s="409" t="s">
        <v>0</v>
      </c>
      <c r="V1252" s="617" t="str">
        <f>+IF(I1252&lt;0,"ng","")</f>
        <v/>
      </c>
      <c r="W1252" s="617"/>
      <c r="X1252" s="618"/>
    </row>
    <row r="1253" spans="1:24" s="69" customFormat="1" ht="24" hidden="1" customHeight="1">
      <c r="A1253" s="372" t="s">
        <v>4574</v>
      </c>
      <c r="B1253" s="413" t="s">
        <v>0</v>
      </c>
      <c r="C1253" s="413" t="s">
        <v>1134</v>
      </c>
      <c r="D1253" s="413" t="s">
        <v>0</v>
      </c>
      <c r="E1253" s="414" t="s">
        <v>1034</v>
      </c>
      <c r="F1253" s="415">
        <v>1</v>
      </c>
      <c r="G1253" s="415">
        <f>[5]내역서!F1253</f>
        <v>1</v>
      </c>
      <c r="H1253" s="415">
        <v>0.82499999999999996</v>
      </c>
      <c r="I1253" s="415">
        <f>내역서!F1257</f>
        <v>0</v>
      </c>
      <c r="J1253" s="416">
        <v>0</v>
      </c>
      <c r="K1253" s="417">
        <f t="shared" si="2145"/>
        <v>0</v>
      </c>
      <c r="L1253" s="416">
        <v>0</v>
      </c>
      <c r="M1253" s="417">
        <f t="shared" si="2146"/>
        <v>0</v>
      </c>
      <c r="N1253" s="416">
        <v>186660782</v>
      </c>
      <c r="O1253" s="417">
        <f t="shared" si="2144"/>
        <v>0</v>
      </c>
      <c r="P1253" s="416">
        <f t="shared" si="2097"/>
        <v>186660782</v>
      </c>
      <c r="Q1253" s="417">
        <f t="shared" si="2107"/>
        <v>0</v>
      </c>
      <c r="R1253" s="417">
        <f t="shared" ref="R1253" si="2156">I1253-I1252</f>
        <v>0</v>
      </c>
      <c r="S1253" s="417">
        <f t="shared" ref="S1253:T1253" si="2157">P1253-P1252</f>
        <v>0</v>
      </c>
      <c r="T1253" s="417">
        <f t="shared" si="2157"/>
        <v>0</v>
      </c>
      <c r="U1253" s="414"/>
      <c r="V1253" s="619" t="str">
        <f t="shared" ref="V1253" si="2158">+IF(I1253&lt;0,"ng","")</f>
        <v/>
      </c>
      <c r="W1253" s="619"/>
      <c r="X1253" s="74"/>
    </row>
    <row r="1254" spans="1:24" s="401" customFormat="1" ht="24" hidden="1" customHeight="1">
      <c r="A1254" s="366" t="s">
        <v>2523</v>
      </c>
      <c r="B1254" s="408" t="s">
        <v>0</v>
      </c>
      <c r="C1254" s="408" t="s">
        <v>2784</v>
      </c>
      <c r="D1254" s="408" t="s">
        <v>0</v>
      </c>
      <c r="E1254" s="409" t="s">
        <v>308</v>
      </c>
      <c r="F1254" s="410">
        <v>1</v>
      </c>
      <c r="G1254" s="410">
        <f>[5]내역서!F1254</f>
        <v>1</v>
      </c>
      <c r="H1254" s="410">
        <v>0.87804884000000005</v>
      </c>
      <c r="I1254" s="410">
        <f>내역서!F1258</f>
        <v>0</v>
      </c>
      <c r="J1254" s="411">
        <v>0</v>
      </c>
      <c r="K1254" s="412">
        <f>INT($I1254*J1254)</f>
        <v>0</v>
      </c>
      <c r="L1254" s="411">
        <v>0</v>
      </c>
      <c r="M1254" s="412">
        <f>INT($I1254*L1254)</f>
        <v>0</v>
      </c>
      <c r="N1254" s="411">
        <v>1866608</v>
      </c>
      <c r="O1254" s="412">
        <f t="shared" si="2144"/>
        <v>0</v>
      </c>
      <c r="P1254" s="411">
        <f>+J1254+L1254+N1254</f>
        <v>1866608</v>
      </c>
      <c r="Q1254" s="412">
        <f>K1254+M1254+O1254</f>
        <v>0</v>
      </c>
      <c r="R1254" s="412"/>
      <c r="S1254" s="412"/>
      <c r="T1254" s="412"/>
      <c r="U1254" s="409" t="s">
        <v>0</v>
      </c>
      <c r="V1254" s="617" t="str">
        <f>+IF(I1254&lt;0,"ng","")</f>
        <v/>
      </c>
      <c r="W1254" s="617"/>
    </row>
    <row r="1255" spans="1:24" ht="24" hidden="1" customHeight="1">
      <c r="A1255" s="372" t="s">
        <v>2481</v>
      </c>
      <c r="B1255" s="413" t="s">
        <v>0</v>
      </c>
      <c r="C1255" s="413" t="s">
        <v>1135</v>
      </c>
      <c r="D1255" s="413" t="s">
        <v>0</v>
      </c>
      <c r="E1255" s="414" t="s">
        <v>1034</v>
      </c>
      <c r="F1255" s="415">
        <v>1</v>
      </c>
      <c r="G1255" s="415">
        <f>[5]내역서!F1255</f>
        <v>1</v>
      </c>
      <c r="H1255" s="415">
        <v>0.87804883999999994</v>
      </c>
      <c r="I1255" s="415">
        <f>내역서!F1259</f>
        <v>0</v>
      </c>
      <c r="J1255" s="416">
        <v>0</v>
      </c>
      <c r="K1255" s="417">
        <f t="shared" si="2145"/>
        <v>0</v>
      </c>
      <c r="L1255" s="416">
        <v>0</v>
      </c>
      <c r="M1255" s="417">
        <f t="shared" si="2146"/>
        <v>0</v>
      </c>
      <c r="N1255" s="416">
        <v>1866608</v>
      </c>
      <c r="O1255" s="417">
        <f t="shared" si="2144"/>
        <v>0</v>
      </c>
      <c r="P1255" s="416">
        <f t="shared" si="2097"/>
        <v>1866608</v>
      </c>
      <c r="Q1255" s="417">
        <f t="shared" si="2107"/>
        <v>0</v>
      </c>
      <c r="R1255" s="417">
        <f t="shared" ref="R1255" si="2159">I1255-I1254</f>
        <v>0</v>
      </c>
      <c r="S1255" s="417">
        <f t="shared" ref="S1255:T1255" si="2160">P1255-P1254</f>
        <v>0</v>
      </c>
      <c r="T1255" s="417">
        <f t="shared" si="2160"/>
        <v>0</v>
      </c>
      <c r="U1255" s="414"/>
      <c r="V1255" s="619" t="str">
        <f t="shared" ref="V1255" si="2161">+IF(I1255&lt;0,"ng","")</f>
        <v/>
      </c>
      <c r="W1255" s="619"/>
    </row>
    <row r="1256" spans="1:24" s="401" customFormat="1" ht="24" hidden="1" customHeight="1">
      <c r="A1256" s="366" t="s">
        <v>2523</v>
      </c>
      <c r="B1256" s="408" t="s">
        <v>0</v>
      </c>
      <c r="C1256" s="408" t="s">
        <v>2785</v>
      </c>
      <c r="D1256" s="408" t="s">
        <v>0</v>
      </c>
      <c r="E1256" s="409" t="s">
        <v>308</v>
      </c>
      <c r="F1256" s="410">
        <v>1</v>
      </c>
      <c r="G1256" s="410">
        <f>[5]내역서!F1256</f>
        <v>1</v>
      </c>
      <c r="H1256" s="410">
        <v>1</v>
      </c>
      <c r="I1256" s="410">
        <f>내역서!F1260</f>
        <v>0</v>
      </c>
      <c r="J1256" s="411">
        <v>0</v>
      </c>
      <c r="K1256" s="412">
        <f>INT($I1256*J1256)</f>
        <v>0</v>
      </c>
      <c r="L1256" s="411">
        <v>0</v>
      </c>
      <c r="M1256" s="412">
        <f>INT($I1256*L1256)</f>
        <v>0</v>
      </c>
      <c r="N1256" s="411">
        <v>1866608</v>
      </c>
      <c r="O1256" s="412">
        <f t="shared" si="2144"/>
        <v>0</v>
      </c>
      <c r="P1256" s="411">
        <f>+J1256+L1256+N1256</f>
        <v>1866608</v>
      </c>
      <c r="Q1256" s="412">
        <f>K1256+M1256+O1256</f>
        <v>0</v>
      </c>
      <c r="R1256" s="412"/>
      <c r="S1256" s="412"/>
      <c r="T1256" s="412"/>
      <c r="U1256" s="409" t="s">
        <v>0</v>
      </c>
      <c r="V1256" s="617" t="str">
        <f>+IF(I1256&lt;0,"ng","")</f>
        <v/>
      </c>
      <c r="W1256" s="617"/>
    </row>
    <row r="1257" spans="1:24" ht="24" hidden="1" customHeight="1">
      <c r="A1257" s="372" t="s">
        <v>2072</v>
      </c>
      <c r="B1257" s="413" t="s">
        <v>0</v>
      </c>
      <c r="C1257" s="413" t="s">
        <v>1136</v>
      </c>
      <c r="D1257" s="413" t="s">
        <v>0</v>
      </c>
      <c r="E1257" s="414" t="s">
        <v>1034</v>
      </c>
      <c r="F1257" s="415">
        <v>1</v>
      </c>
      <c r="G1257" s="415">
        <f>[5]내역서!F1257</f>
        <v>1</v>
      </c>
      <c r="H1257" s="415">
        <v>1</v>
      </c>
      <c r="I1257" s="415">
        <f>내역서!F1261</f>
        <v>0</v>
      </c>
      <c r="J1257" s="416">
        <v>0</v>
      </c>
      <c r="K1257" s="417">
        <f t="shared" si="2145"/>
        <v>0</v>
      </c>
      <c r="L1257" s="416">
        <v>0</v>
      </c>
      <c r="M1257" s="417">
        <f t="shared" si="2146"/>
        <v>0</v>
      </c>
      <c r="N1257" s="416">
        <v>1866608</v>
      </c>
      <c r="O1257" s="417">
        <f t="shared" si="2144"/>
        <v>0</v>
      </c>
      <c r="P1257" s="416">
        <f t="shared" si="2097"/>
        <v>1866608</v>
      </c>
      <c r="Q1257" s="417">
        <f t="shared" si="2107"/>
        <v>0</v>
      </c>
      <c r="R1257" s="417">
        <f t="shared" ref="R1257" si="2162">I1257-I1256</f>
        <v>0</v>
      </c>
      <c r="S1257" s="417">
        <f t="shared" ref="S1257:T1257" si="2163">P1257-P1256</f>
        <v>0</v>
      </c>
      <c r="T1257" s="417">
        <f t="shared" si="2163"/>
        <v>0</v>
      </c>
      <c r="U1257" s="414"/>
      <c r="V1257" s="619" t="str">
        <f t="shared" ref="V1257" si="2164">+IF(I1257&lt;0,"ng","")</f>
        <v/>
      </c>
      <c r="W1257" s="619"/>
    </row>
    <row r="1258" spans="1:24" s="401" customFormat="1" ht="24" hidden="1" customHeight="1">
      <c r="A1258" s="366" t="s">
        <v>2523</v>
      </c>
      <c r="B1258" s="408" t="s">
        <v>0</v>
      </c>
      <c r="C1258" s="408" t="s">
        <v>2788</v>
      </c>
      <c r="D1258" s="408" t="s">
        <v>0</v>
      </c>
      <c r="E1258" s="409" t="s">
        <v>308</v>
      </c>
      <c r="F1258" s="410">
        <v>1</v>
      </c>
      <c r="G1258" s="410">
        <f>[5]내역서!F1258</f>
        <v>1</v>
      </c>
      <c r="H1258" s="410">
        <v>1</v>
      </c>
      <c r="I1258" s="410">
        <f>내역서!F1262</f>
        <v>0</v>
      </c>
      <c r="J1258" s="411">
        <v>0</v>
      </c>
      <c r="K1258" s="412">
        <f>INT($I1258*J1258)</f>
        <v>0</v>
      </c>
      <c r="L1258" s="411">
        <v>0</v>
      </c>
      <c r="M1258" s="412">
        <f>INT($I1258*L1258)</f>
        <v>0</v>
      </c>
      <c r="N1258" s="411">
        <v>374131</v>
      </c>
      <c r="O1258" s="412">
        <f t="shared" si="2144"/>
        <v>0</v>
      </c>
      <c r="P1258" s="411">
        <f>+J1258+L1258+N1258</f>
        <v>374131</v>
      </c>
      <c r="Q1258" s="412">
        <f>K1258+M1258+O1258</f>
        <v>0</v>
      </c>
      <c r="R1258" s="412"/>
      <c r="S1258" s="412"/>
      <c r="T1258" s="412"/>
      <c r="U1258" s="409" t="s">
        <v>0</v>
      </c>
      <c r="V1258" s="617" t="str">
        <f>+IF(I1258&lt;0,"ng","")</f>
        <v/>
      </c>
      <c r="W1258" s="617"/>
    </row>
    <row r="1259" spans="1:24" ht="24" hidden="1" customHeight="1">
      <c r="A1259" s="372" t="s">
        <v>2481</v>
      </c>
      <c r="B1259" s="413" t="s">
        <v>0</v>
      </c>
      <c r="C1259" s="413" t="s">
        <v>1137</v>
      </c>
      <c r="D1259" s="413" t="s">
        <v>0</v>
      </c>
      <c r="E1259" s="414" t="s">
        <v>1034</v>
      </c>
      <c r="F1259" s="415">
        <v>1</v>
      </c>
      <c r="G1259" s="415">
        <f>[5]내역서!F1259</f>
        <v>1</v>
      </c>
      <c r="H1259" s="415">
        <v>1</v>
      </c>
      <c r="I1259" s="415">
        <f>내역서!F1263</f>
        <v>0</v>
      </c>
      <c r="J1259" s="416">
        <v>0</v>
      </c>
      <c r="K1259" s="417">
        <f t="shared" si="2145"/>
        <v>0</v>
      </c>
      <c r="L1259" s="416">
        <v>0</v>
      </c>
      <c r="M1259" s="417">
        <f t="shared" si="2146"/>
        <v>0</v>
      </c>
      <c r="N1259" s="416">
        <v>374131</v>
      </c>
      <c r="O1259" s="417">
        <f t="shared" si="2144"/>
        <v>0</v>
      </c>
      <c r="P1259" s="416">
        <f t="shared" si="2097"/>
        <v>374131</v>
      </c>
      <c r="Q1259" s="417">
        <f t="shared" si="2107"/>
        <v>0</v>
      </c>
      <c r="R1259" s="417">
        <f t="shared" ref="R1259" si="2165">I1259-I1258</f>
        <v>0</v>
      </c>
      <c r="S1259" s="417">
        <f t="shared" ref="S1259:T1259" si="2166">P1259-P1258</f>
        <v>0</v>
      </c>
      <c r="T1259" s="417">
        <f t="shared" si="2166"/>
        <v>0</v>
      </c>
      <c r="U1259" s="414"/>
      <c r="V1259" s="619" t="str">
        <f t="shared" ref="V1259" si="2167">+IF(I1259&lt;0,"ng","")</f>
        <v/>
      </c>
      <c r="W1259" s="619"/>
    </row>
    <row r="1260" spans="1:24" s="401" customFormat="1" ht="24" hidden="1" customHeight="1">
      <c r="A1260" s="366" t="s">
        <v>2523</v>
      </c>
      <c r="B1260" s="408" t="s">
        <v>0</v>
      </c>
      <c r="C1260" s="408" t="s">
        <v>2789</v>
      </c>
      <c r="D1260" s="408" t="s">
        <v>0</v>
      </c>
      <c r="E1260" s="409" t="s">
        <v>308</v>
      </c>
      <c r="F1260" s="410">
        <v>1</v>
      </c>
      <c r="G1260" s="410">
        <f>[5]내역서!F1260</f>
        <v>1</v>
      </c>
      <c r="H1260" s="410">
        <v>0.87</v>
      </c>
      <c r="I1260" s="410">
        <f>내역서!F1264</f>
        <v>0</v>
      </c>
      <c r="J1260" s="411">
        <v>0</v>
      </c>
      <c r="K1260" s="412">
        <f>INT($I1260*J1260)</f>
        <v>0</v>
      </c>
      <c r="L1260" s="411">
        <v>0</v>
      </c>
      <c r="M1260" s="412">
        <f>INT($I1260*L1260)</f>
        <v>0</v>
      </c>
      <c r="N1260" s="411">
        <v>1907681</v>
      </c>
      <c r="O1260" s="412">
        <f t="shared" si="2144"/>
        <v>0</v>
      </c>
      <c r="P1260" s="411">
        <f>+J1260+L1260+N1260</f>
        <v>1907681</v>
      </c>
      <c r="Q1260" s="412">
        <f>K1260+M1260+O1260</f>
        <v>0</v>
      </c>
      <c r="R1260" s="412"/>
      <c r="S1260" s="412"/>
      <c r="T1260" s="412"/>
      <c r="U1260" s="409" t="s">
        <v>0</v>
      </c>
      <c r="V1260" s="617" t="str">
        <f>+IF(I1260&lt;0,"ng","")</f>
        <v/>
      </c>
      <c r="W1260" s="617"/>
    </row>
    <row r="1261" spans="1:24" ht="24" hidden="1" customHeight="1">
      <c r="A1261" s="372" t="s">
        <v>2481</v>
      </c>
      <c r="B1261" s="413" t="s">
        <v>0</v>
      </c>
      <c r="C1261" s="413" t="s">
        <v>1138</v>
      </c>
      <c r="D1261" s="413" t="s">
        <v>0</v>
      </c>
      <c r="E1261" s="414" t="s">
        <v>1034</v>
      </c>
      <c r="F1261" s="415">
        <v>1</v>
      </c>
      <c r="G1261" s="415">
        <f>[5]내역서!F1261</f>
        <v>1</v>
      </c>
      <c r="H1261" s="415">
        <v>0.87</v>
      </c>
      <c r="I1261" s="415">
        <f>내역서!F1265</f>
        <v>0</v>
      </c>
      <c r="J1261" s="416">
        <v>0</v>
      </c>
      <c r="K1261" s="417">
        <f t="shared" si="2145"/>
        <v>0</v>
      </c>
      <c r="L1261" s="416">
        <v>0</v>
      </c>
      <c r="M1261" s="417">
        <f t="shared" si="2146"/>
        <v>0</v>
      </c>
      <c r="N1261" s="416">
        <v>1907681</v>
      </c>
      <c r="O1261" s="417">
        <f t="shared" si="2144"/>
        <v>0</v>
      </c>
      <c r="P1261" s="416">
        <f t="shared" si="2097"/>
        <v>1907681</v>
      </c>
      <c r="Q1261" s="417">
        <f t="shared" si="2107"/>
        <v>0</v>
      </c>
      <c r="R1261" s="417">
        <f t="shared" ref="R1261" si="2168">I1261-I1260</f>
        <v>0</v>
      </c>
      <c r="S1261" s="417">
        <f t="shared" ref="S1261:T1261" si="2169">P1261-P1260</f>
        <v>0</v>
      </c>
      <c r="T1261" s="417">
        <f t="shared" si="2169"/>
        <v>0</v>
      </c>
      <c r="U1261" s="414"/>
      <c r="V1261" s="619" t="str">
        <f t="shared" ref="V1261" si="2170">+IF(I1261&lt;0,"ng","")</f>
        <v/>
      </c>
      <c r="W1261" s="619"/>
    </row>
    <row r="1262" spans="1:24" s="401" customFormat="1" ht="24" hidden="1" customHeight="1">
      <c r="A1262" s="366" t="s">
        <v>2523</v>
      </c>
      <c r="B1262" s="470" t="s">
        <v>0</v>
      </c>
      <c r="C1262" s="470" t="s">
        <v>2790</v>
      </c>
      <c r="D1262" s="470" t="s">
        <v>0</v>
      </c>
      <c r="E1262" s="400" t="s">
        <v>0</v>
      </c>
      <c r="F1262" s="397">
        <v>0</v>
      </c>
      <c r="G1262" s="397">
        <f>[5]내역서!F1262</f>
        <v>0</v>
      </c>
      <c r="H1262" s="397">
        <v>0</v>
      </c>
      <c r="I1262" s="397">
        <f>내역서!F1266</f>
        <v>0</v>
      </c>
      <c r="J1262" s="398">
        <v>0</v>
      </c>
      <c r="K1262" s="399">
        <f>SUMIF($A$1264:$A$1275,"당초",K1264:K1275)</f>
        <v>0</v>
      </c>
      <c r="L1262" s="398">
        <v>0</v>
      </c>
      <c r="M1262" s="399">
        <f>SUMIF($A$1264:$A$1275,"당초",M1264:M1275)</f>
        <v>0</v>
      </c>
      <c r="N1262" s="398">
        <v>0</v>
      </c>
      <c r="O1262" s="399">
        <f>SUMIF($A$1264:$A$1275,"당초",O1264:O1275)</f>
        <v>0</v>
      </c>
      <c r="P1262" s="397">
        <f>+J1262+L1262+N1262</f>
        <v>0</v>
      </c>
      <c r="Q1262" s="399">
        <f>SUMIF($A$1265:$A$1275,"변경",Q1264:Q1274)</f>
        <v>0</v>
      </c>
      <c r="R1262" s="399"/>
      <c r="S1262" s="399"/>
      <c r="T1262" s="399"/>
      <c r="U1262" s="400" t="s">
        <v>0</v>
      </c>
      <c r="V1262" s="617" t="str">
        <f>+IF(I1262&lt;0,"ng","")</f>
        <v/>
      </c>
      <c r="W1262" s="617"/>
    </row>
    <row r="1263" spans="1:24" ht="24" hidden="1" customHeight="1">
      <c r="A1263" s="372" t="s">
        <v>2481</v>
      </c>
      <c r="B1263" s="471" t="s">
        <v>0</v>
      </c>
      <c r="C1263" s="471" t="s">
        <v>1139</v>
      </c>
      <c r="D1263" s="471" t="s">
        <v>0</v>
      </c>
      <c r="E1263" s="407" t="s">
        <v>0</v>
      </c>
      <c r="F1263" s="404">
        <v>0</v>
      </c>
      <c r="G1263" s="404">
        <f>[5]내역서!F1263</f>
        <v>0</v>
      </c>
      <c r="H1263" s="404">
        <v>0</v>
      </c>
      <c r="I1263" s="404">
        <f>내역서!F1267</f>
        <v>0</v>
      </c>
      <c r="J1263" s="405">
        <v>0</v>
      </c>
      <c r="K1263" s="406">
        <f>SUMIF($A$1264:$A$1275,"변경",K1264:K1275)</f>
        <v>0</v>
      </c>
      <c r="L1263" s="405">
        <v>0</v>
      </c>
      <c r="M1263" s="406">
        <f>SUMIF($A$1264:$A$1275,"변경",M1264:M1275)</f>
        <v>0</v>
      </c>
      <c r="N1263" s="405">
        <v>0</v>
      </c>
      <c r="O1263" s="406">
        <f>SUMIF($A$1264:$A$1275,"변경",O1264:O1275)</f>
        <v>0</v>
      </c>
      <c r="P1263" s="404">
        <f t="shared" si="2097"/>
        <v>0</v>
      </c>
      <c r="Q1263" s="406">
        <f>SUMIF($A$1265:$A$1275,"변경",Q1265:Q1275)</f>
        <v>0</v>
      </c>
      <c r="R1263" s="406">
        <f t="shared" ref="R1263" si="2171">I1263-I1262</f>
        <v>0</v>
      </c>
      <c r="S1263" s="406">
        <f t="shared" ref="S1263:T1263" si="2172">P1263-P1262</f>
        <v>0</v>
      </c>
      <c r="T1263" s="406">
        <f t="shared" si="2172"/>
        <v>0</v>
      </c>
      <c r="U1263" s="407"/>
      <c r="V1263" s="619" t="str">
        <f t="shared" ref="V1263" si="2173">+IF(I1263&lt;0,"ng","")</f>
        <v/>
      </c>
      <c r="W1263" s="619"/>
    </row>
    <row r="1264" spans="1:24" s="401" customFormat="1" ht="24" hidden="1" customHeight="1">
      <c r="A1264" s="366" t="s">
        <v>2523</v>
      </c>
      <c r="B1264" s="408" t="s">
        <v>0</v>
      </c>
      <c r="C1264" s="408" t="s">
        <v>2791</v>
      </c>
      <c r="D1264" s="408" t="s">
        <v>0</v>
      </c>
      <c r="E1264" s="409" t="s">
        <v>308</v>
      </c>
      <c r="F1264" s="410">
        <v>1</v>
      </c>
      <c r="G1264" s="410">
        <f>[5]내역서!F1264</f>
        <v>1</v>
      </c>
      <c r="H1264" s="410">
        <v>0</v>
      </c>
      <c r="I1264" s="410">
        <f>내역서!F1268</f>
        <v>0</v>
      </c>
      <c r="J1264" s="411">
        <v>0</v>
      </c>
      <c r="K1264" s="412">
        <f>INT($I1264*J1264)</f>
        <v>0</v>
      </c>
      <c r="L1264" s="411">
        <v>0</v>
      </c>
      <c r="M1264" s="412">
        <f>INT($I1264*L1264)</f>
        <v>0</v>
      </c>
      <c r="N1264" s="411">
        <v>8161978</v>
      </c>
      <c r="O1264" s="412">
        <f>INT($I1264*N1264)</f>
        <v>0</v>
      </c>
      <c r="P1264" s="411">
        <f>+J1264+L1264+N1264</f>
        <v>8161978</v>
      </c>
      <c r="Q1264" s="412">
        <f>K1264+M1264+O1264</f>
        <v>0</v>
      </c>
      <c r="R1264" s="412"/>
      <c r="S1264" s="412"/>
      <c r="T1264" s="412"/>
      <c r="U1264" s="409" t="s">
        <v>0</v>
      </c>
      <c r="V1264" s="617" t="str">
        <f>+IF(I1264&lt;0,"ng","")</f>
        <v/>
      </c>
      <c r="W1264" s="617"/>
    </row>
    <row r="1265" spans="1:24" ht="24" hidden="1" customHeight="1">
      <c r="A1265" s="372" t="s">
        <v>2481</v>
      </c>
      <c r="B1265" s="413" t="s">
        <v>0</v>
      </c>
      <c r="C1265" s="413" t="s">
        <v>1140</v>
      </c>
      <c r="D1265" s="413" t="s">
        <v>0</v>
      </c>
      <c r="E1265" s="414" t="s">
        <v>1034</v>
      </c>
      <c r="F1265" s="415">
        <v>1</v>
      </c>
      <c r="G1265" s="415">
        <f>[5]내역서!F1265</f>
        <v>1</v>
      </c>
      <c r="H1265" s="415">
        <v>0</v>
      </c>
      <c r="I1265" s="415">
        <f>내역서!F1269</f>
        <v>0</v>
      </c>
      <c r="J1265" s="416">
        <v>0</v>
      </c>
      <c r="K1265" s="417">
        <f t="shared" ref="K1265:K1275" si="2174">INT($I1265*J1265)</f>
        <v>0</v>
      </c>
      <c r="L1265" s="416">
        <v>0</v>
      </c>
      <c r="M1265" s="417">
        <f t="shared" ref="M1265:M1275" si="2175">INT($I1265*L1265)</f>
        <v>0</v>
      </c>
      <c r="N1265" s="416">
        <v>8161978</v>
      </c>
      <c r="O1265" s="417">
        <f t="shared" ref="O1265:O1275" si="2176">INT($I1265*N1265)</f>
        <v>0</v>
      </c>
      <c r="P1265" s="416">
        <f t="shared" si="2097"/>
        <v>8161978</v>
      </c>
      <c r="Q1265" s="417">
        <f t="shared" si="2107"/>
        <v>0</v>
      </c>
      <c r="R1265" s="417">
        <f t="shared" ref="R1265" si="2177">I1265-I1264</f>
        <v>0</v>
      </c>
      <c r="S1265" s="417">
        <f t="shared" ref="S1265:T1265" si="2178">P1265-P1264</f>
        <v>0</v>
      </c>
      <c r="T1265" s="417">
        <f t="shared" si="2178"/>
        <v>0</v>
      </c>
      <c r="U1265" s="414"/>
      <c r="V1265" s="619" t="str">
        <f t="shared" ref="V1265" si="2179">+IF(I1265&lt;0,"ng","")</f>
        <v/>
      </c>
      <c r="W1265" s="619"/>
    </row>
    <row r="1266" spans="1:24" s="390" customFormat="1" ht="24" hidden="1" customHeight="1">
      <c r="A1266" s="366" t="s">
        <v>2523</v>
      </c>
      <c r="B1266" s="408" t="s">
        <v>0</v>
      </c>
      <c r="C1266" s="408" t="s">
        <v>2794</v>
      </c>
      <c r="D1266" s="408" t="s">
        <v>0</v>
      </c>
      <c r="E1266" s="409" t="s">
        <v>308</v>
      </c>
      <c r="F1266" s="410">
        <v>1</v>
      </c>
      <c r="G1266" s="410">
        <f>[5]내역서!F1266</f>
        <v>1</v>
      </c>
      <c r="H1266" s="410">
        <v>0</v>
      </c>
      <c r="I1266" s="410">
        <f>내역서!F1270</f>
        <v>0</v>
      </c>
      <c r="J1266" s="411">
        <v>0</v>
      </c>
      <c r="K1266" s="412">
        <f>INT($I1266*J1266)</f>
        <v>0</v>
      </c>
      <c r="L1266" s="411">
        <v>0</v>
      </c>
      <c r="M1266" s="412">
        <f>INT($I1266*L1266)</f>
        <v>0</v>
      </c>
      <c r="N1266" s="411">
        <v>1050000</v>
      </c>
      <c r="O1266" s="412">
        <f>INT($I1266*N1266)</f>
        <v>0</v>
      </c>
      <c r="P1266" s="411">
        <f>+J1266+L1266+N1266</f>
        <v>1050000</v>
      </c>
      <c r="Q1266" s="412">
        <f>K1266+M1266+O1266</f>
        <v>0</v>
      </c>
      <c r="R1266" s="412"/>
      <c r="S1266" s="412"/>
      <c r="T1266" s="412"/>
      <c r="U1266" s="409" t="s">
        <v>0</v>
      </c>
      <c r="V1266" s="617" t="str">
        <f>+IF(I1266&lt;0,"ng","")</f>
        <v/>
      </c>
      <c r="W1266" s="617"/>
      <c r="X1266" s="618"/>
    </row>
    <row r="1267" spans="1:24" s="69" customFormat="1" ht="24" hidden="1" customHeight="1">
      <c r="A1267" s="372" t="s">
        <v>2481</v>
      </c>
      <c r="B1267" s="413" t="s">
        <v>0</v>
      </c>
      <c r="C1267" s="413" t="s">
        <v>1141</v>
      </c>
      <c r="D1267" s="413" t="s">
        <v>0</v>
      </c>
      <c r="E1267" s="414" t="s">
        <v>1034</v>
      </c>
      <c r="F1267" s="415">
        <v>1</v>
      </c>
      <c r="G1267" s="415">
        <f>[5]내역서!F1267</f>
        <v>1</v>
      </c>
      <c r="H1267" s="415">
        <v>0</v>
      </c>
      <c r="I1267" s="415">
        <f>내역서!F1271</f>
        <v>0</v>
      </c>
      <c r="J1267" s="416">
        <v>0</v>
      </c>
      <c r="K1267" s="417">
        <f t="shared" si="2174"/>
        <v>0</v>
      </c>
      <c r="L1267" s="416">
        <v>0</v>
      </c>
      <c r="M1267" s="417">
        <f t="shared" si="2175"/>
        <v>0</v>
      </c>
      <c r="N1267" s="416">
        <v>1050000</v>
      </c>
      <c r="O1267" s="417">
        <f t="shared" si="2176"/>
        <v>0</v>
      </c>
      <c r="P1267" s="416">
        <f t="shared" si="2097"/>
        <v>1050000</v>
      </c>
      <c r="Q1267" s="417">
        <f t="shared" si="2107"/>
        <v>0</v>
      </c>
      <c r="R1267" s="417">
        <f t="shared" ref="R1267" si="2180">I1267-I1266</f>
        <v>0</v>
      </c>
      <c r="S1267" s="417">
        <f t="shared" ref="S1267:T1267" si="2181">P1267-P1266</f>
        <v>0</v>
      </c>
      <c r="T1267" s="417">
        <f t="shared" si="2181"/>
        <v>0</v>
      </c>
      <c r="U1267" s="414"/>
      <c r="V1267" s="619" t="str">
        <f t="shared" ref="V1267" si="2182">+IF(I1267&lt;0,"ng","")</f>
        <v/>
      </c>
      <c r="W1267" s="619"/>
      <c r="X1267" s="74"/>
    </row>
    <row r="1268" spans="1:24" s="401" customFormat="1" ht="24" hidden="1" customHeight="1">
      <c r="A1268" s="366" t="s">
        <v>4295</v>
      </c>
      <c r="B1268" s="408" t="s">
        <v>0</v>
      </c>
      <c r="C1268" s="408" t="s">
        <v>2795</v>
      </c>
      <c r="D1268" s="408" t="s">
        <v>0</v>
      </c>
      <c r="E1268" s="409" t="s">
        <v>308</v>
      </c>
      <c r="F1268" s="410">
        <v>1</v>
      </c>
      <c r="G1268" s="410">
        <f>[5]내역서!F1268</f>
        <v>1</v>
      </c>
      <c r="H1268" s="410">
        <v>0.9</v>
      </c>
      <c r="I1268" s="410">
        <f>내역서!F1272</f>
        <v>0</v>
      </c>
      <c r="J1268" s="411">
        <v>0</v>
      </c>
      <c r="K1268" s="412">
        <f>INT($I1268*J1268)</f>
        <v>0</v>
      </c>
      <c r="L1268" s="411">
        <v>0</v>
      </c>
      <c r="M1268" s="412">
        <f>INT($I1268*L1268)</f>
        <v>0</v>
      </c>
      <c r="N1268" s="411">
        <v>29763040</v>
      </c>
      <c r="O1268" s="412">
        <f>INT($I1268*N1268)</f>
        <v>0</v>
      </c>
      <c r="P1268" s="411">
        <f>+J1268+L1268+N1268</f>
        <v>29763040</v>
      </c>
      <c r="Q1268" s="412">
        <f>K1268+M1268+O1268</f>
        <v>0</v>
      </c>
      <c r="R1268" s="412"/>
      <c r="S1268" s="412"/>
      <c r="T1268" s="412"/>
      <c r="U1268" s="409" t="s">
        <v>0</v>
      </c>
      <c r="V1268" s="617" t="str">
        <f>+IF(I1268&lt;0,"ng","")</f>
        <v/>
      </c>
      <c r="W1268" s="617"/>
    </row>
    <row r="1269" spans="1:24" ht="24" hidden="1" customHeight="1">
      <c r="A1269" s="372" t="s">
        <v>2481</v>
      </c>
      <c r="B1269" s="413" t="s">
        <v>0</v>
      </c>
      <c r="C1269" s="413" t="s">
        <v>1142</v>
      </c>
      <c r="D1269" s="413" t="s">
        <v>0</v>
      </c>
      <c r="E1269" s="414" t="s">
        <v>1034</v>
      </c>
      <c r="F1269" s="415">
        <v>1</v>
      </c>
      <c r="G1269" s="415">
        <f>[5]내역서!F1269</f>
        <v>1</v>
      </c>
      <c r="H1269" s="415">
        <v>0.9</v>
      </c>
      <c r="I1269" s="415">
        <f>내역서!F1273</f>
        <v>0</v>
      </c>
      <c r="J1269" s="416">
        <v>0</v>
      </c>
      <c r="K1269" s="417">
        <f t="shared" si="2174"/>
        <v>0</v>
      </c>
      <c r="L1269" s="416">
        <v>0</v>
      </c>
      <c r="M1269" s="417">
        <f t="shared" si="2175"/>
        <v>0</v>
      </c>
      <c r="N1269" s="416">
        <v>29763040</v>
      </c>
      <c r="O1269" s="417">
        <f t="shared" si="2176"/>
        <v>0</v>
      </c>
      <c r="P1269" s="416">
        <f t="shared" si="2097"/>
        <v>29763040</v>
      </c>
      <c r="Q1269" s="417">
        <f t="shared" si="2107"/>
        <v>0</v>
      </c>
      <c r="R1269" s="417">
        <f t="shared" ref="R1269" si="2183">I1269-I1268</f>
        <v>0</v>
      </c>
      <c r="S1269" s="417">
        <f t="shared" ref="S1269:T1269" si="2184">P1269-P1268</f>
        <v>0</v>
      </c>
      <c r="T1269" s="417">
        <f t="shared" si="2184"/>
        <v>0</v>
      </c>
      <c r="U1269" s="414"/>
      <c r="V1269" s="619" t="str">
        <f t="shared" ref="V1269" si="2185">+IF(I1269&lt;0,"ng","")</f>
        <v/>
      </c>
      <c r="W1269" s="619"/>
    </row>
    <row r="1270" spans="1:24" s="401" customFormat="1" ht="24" hidden="1" customHeight="1">
      <c r="A1270" s="366" t="s">
        <v>2523</v>
      </c>
      <c r="B1270" s="408" t="s">
        <v>0</v>
      </c>
      <c r="C1270" s="408" t="s">
        <v>2796</v>
      </c>
      <c r="D1270" s="408" t="s">
        <v>0</v>
      </c>
      <c r="E1270" s="409" t="s">
        <v>308</v>
      </c>
      <c r="F1270" s="410">
        <v>1</v>
      </c>
      <c r="G1270" s="410">
        <f>[5]내역서!F1270</f>
        <v>1</v>
      </c>
      <c r="H1270" s="410">
        <v>0</v>
      </c>
      <c r="I1270" s="410">
        <f>내역서!F1274</f>
        <v>0</v>
      </c>
      <c r="J1270" s="411">
        <v>0</v>
      </c>
      <c r="K1270" s="412">
        <f>INT($I1270*J1270)</f>
        <v>0</v>
      </c>
      <c r="L1270" s="411">
        <v>0</v>
      </c>
      <c r="M1270" s="412">
        <f>INT($I1270*L1270)</f>
        <v>0</v>
      </c>
      <c r="N1270" s="411">
        <v>63220000</v>
      </c>
      <c r="O1270" s="412">
        <f>INT($I1270*N1270)</f>
        <v>0</v>
      </c>
      <c r="P1270" s="411">
        <f>+J1270+L1270+N1270</f>
        <v>63220000</v>
      </c>
      <c r="Q1270" s="412">
        <f>K1270+M1270+O1270</f>
        <v>0</v>
      </c>
      <c r="R1270" s="412"/>
      <c r="S1270" s="412"/>
      <c r="T1270" s="412"/>
      <c r="U1270" s="409" t="s">
        <v>0</v>
      </c>
      <c r="V1270" s="617" t="str">
        <f>+IF(I1270&lt;0,"ng","")</f>
        <v/>
      </c>
      <c r="W1270" s="617"/>
    </row>
    <row r="1271" spans="1:24" ht="24" hidden="1" customHeight="1">
      <c r="A1271" s="372" t="s">
        <v>2481</v>
      </c>
      <c r="B1271" s="413" t="s">
        <v>0</v>
      </c>
      <c r="C1271" s="413" t="s">
        <v>1143</v>
      </c>
      <c r="D1271" s="413" t="s">
        <v>0</v>
      </c>
      <c r="E1271" s="414" t="s">
        <v>1034</v>
      </c>
      <c r="F1271" s="415">
        <v>1</v>
      </c>
      <c r="G1271" s="415">
        <f>[5]내역서!F1271</f>
        <v>1</v>
      </c>
      <c r="H1271" s="415">
        <v>0</v>
      </c>
      <c r="I1271" s="415">
        <f>내역서!F1275</f>
        <v>0</v>
      </c>
      <c r="J1271" s="416">
        <v>0</v>
      </c>
      <c r="K1271" s="417">
        <f t="shared" si="2174"/>
        <v>0</v>
      </c>
      <c r="L1271" s="416">
        <v>0</v>
      </c>
      <c r="M1271" s="417">
        <f t="shared" si="2175"/>
        <v>0</v>
      </c>
      <c r="N1271" s="416">
        <v>63220000</v>
      </c>
      <c r="O1271" s="417">
        <f t="shared" si="2176"/>
        <v>0</v>
      </c>
      <c r="P1271" s="416">
        <f t="shared" si="2097"/>
        <v>63220000</v>
      </c>
      <c r="Q1271" s="417">
        <f t="shared" si="2107"/>
        <v>0</v>
      </c>
      <c r="R1271" s="417">
        <f t="shared" ref="R1271" si="2186">I1271-I1270</f>
        <v>0</v>
      </c>
      <c r="S1271" s="417">
        <f t="shared" ref="S1271:T1271" si="2187">P1271-P1270</f>
        <v>0</v>
      </c>
      <c r="T1271" s="417">
        <f t="shared" si="2187"/>
        <v>0</v>
      </c>
      <c r="U1271" s="414"/>
      <c r="V1271" s="619" t="str">
        <f t="shared" ref="V1271" si="2188">+IF(I1271&lt;0,"ng","")</f>
        <v/>
      </c>
      <c r="W1271" s="619"/>
    </row>
    <row r="1272" spans="1:24" s="401" customFormat="1" ht="24" hidden="1" customHeight="1">
      <c r="A1272" s="366" t="s">
        <v>4295</v>
      </c>
      <c r="B1272" s="408" t="s">
        <v>0</v>
      </c>
      <c r="C1272" s="632" t="s">
        <v>621</v>
      </c>
      <c r="D1272" s="633" t="s">
        <v>2797</v>
      </c>
      <c r="E1272" s="633" t="s">
        <v>308</v>
      </c>
      <c r="F1272" s="410">
        <v>0</v>
      </c>
      <c r="G1272" s="410">
        <f>[5]내역서!F1272</f>
        <v>1</v>
      </c>
      <c r="H1272" s="410">
        <v>1</v>
      </c>
      <c r="I1272" s="410">
        <f>내역서!F1276</f>
        <v>0</v>
      </c>
      <c r="J1272" s="411">
        <v>0</v>
      </c>
      <c r="K1272" s="412">
        <f>INT($I1272*J1272)</f>
        <v>0</v>
      </c>
      <c r="L1272" s="411">
        <v>0</v>
      </c>
      <c r="M1272" s="412">
        <f>INT($I1272*L1272)</f>
        <v>0</v>
      </c>
      <c r="N1272" s="411">
        <v>25623916</v>
      </c>
      <c r="O1272" s="412">
        <f>INT($I1272*N1272)</f>
        <v>0</v>
      </c>
      <c r="P1272" s="411">
        <f>+J1272+L1272+N1272</f>
        <v>25623916</v>
      </c>
      <c r="Q1272" s="412">
        <f>K1272+M1272+O1272</f>
        <v>0</v>
      </c>
      <c r="R1272" s="412"/>
      <c r="S1272" s="412"/>
      <c r="T1272" s="412"/>
      <c r="U1272" s="628" t="s">
        <v>2081</v>
      </c>
      <c r="V1272" s="617" t="str">
        <f>+IF(I1272&lt;0,"ng","")</f>
        <v/>
      </c>
      <c r="W1272" s="617"/>
    </row>
    <row r="1273" spans="1:24" ht="24" hidden="1" customHeight="1">
      <c r="A1273" s="372" t="s">
        <v>2481</v>
      </c>
      <c r="B1273" s="413" t="s">
        <v>0</v>
      </c>
      <c r="C1273" s="634" t="s">
        <v>621</v>
      </c>
      <c r="D1273" s="635" t="s">
        <v>4575</v>
      </c>
      <c r="E1273" s="635" t="s">
        <v>4576</v>
      </c>
      <c r="F1273" s="415">
        <v>0</v>
      </c>
      <c r="G1273" s="415">
        <f>[5]내역서!F1273</f>
        <v>1</v>
      </c>
      <c r="H1273" s="415">
        <v>1</v>
      </c>
      <c r="I1273" s="415">
        <f>내역서!F1277</f>
        <v>0</v>
      </c>
      <c r="J1273" s="416">
        <v>0</v>
      </c>
      <c r="K1273" s="417">
        <f t="shared" si="2174"/>
        <v>0</v>
      </c>
      <c r="L1273" s="416">
        <v>0</v>
      </c>
      <c r="M1273" s="417">
        <f t="shared" si="2175"/>
        <v>0</v>
      </c>
      <c r="N1273" s="416">
        <v>25623916</v>
      </c>
      <c r="O1273" s="417">
        <f t="shared" si="2176"/>
        <v>0</v>
      </c>
      <c r="P1273" s="416">
        <f t="shared" si="2097"/>
        <v>25623916</v>
      </c>
      <c r="Q1273" s="417">
        <f t="shared" si="2107"/>
        <v>0</v>
      </c>
      <c r="R1273" s="417">
        <f t="shared" ref="R1273" si="2189">I1273-I1272</f>
        <v>0</v>
      </c>
      <c r="S1273" s="417">
        <f t="shared" ref="S1273:T1273" si="2190">P1273-P1272</f>
        <v>0</v>
      </c>
      <c r="T1273" s="417">
        <f t="shared" si="2190"/>
        <v>0</v>
      </c>
      <c r="U1273" s="629" t="s">
        <v>4302</v>
      </c>
      <c r="V1273" s="619" t="str">
        <f t="shared" ref="V1273" si="2191">+IF(I1273&lt;0,"ng","")</f>
        <v/>
      </c>
      <c r="W1273" s="619"/>
    </row>
    <row r="1274" spans="1:24" s="401" customFormat="1" ht="24" hidden="1" customHeight="1">
      <c r="A1274" s="366" t="s">
        <v>4577</v>
      </c>
      <c r="B1274" s="408" t="s">
        <v>0</v>
      </c>
      <c r="C1274" s="632" t="s">
        <v>2802</v>
      </c>
      <c r="D1274" s="633" t="s">
        <v>0</v>
      </c>
      <c r="E1274" s="633" t="s">
        <v>308</v>
      </c>
      <c r="F1274" s="410">
        <v>0</v>
      </c>
      <c r="G1274" s="410">
        <f>[5]내역서!F1274</f>
        <v>1</v>
      </c>
      <c r="H1274" s="410">
        <v>1</v>
      </c>
      <c r="I1274" s="410">
        <f>내역서!F1278</f>
        <v>0</v>
      </c>
      <c r="J1274" s="411">
        <v>0</v>
      </c>
      <c r="K1274" s="412">
        <f>INT($I1274*J1274)</f>
        <v>0</v>
      </c>
      <c r="L1274" s="411">
        <v>0</v>
      </c>
      <c r="M1274" s="412">
        <f>INT($I1274*L1274)</f>
        <v>0</v>
      </c>
      <c r="N1274" s="411">
        <v>3772000</v>
      </c>
      <c r="O1274" s="412">
        <f>INT($I1274*N1274)</f>
        <v>0</v>
      </c>
      <c r="P1274" s="411">
        <f>+J1274+L1274+N1274</f>
        <v>3772000</v>
      </c>
      <c r="Q1274" s="412">
        <f>K1274+M1274+O1274</f>
        <v>0</v>
      </c>
      <c r="R1274" s="412"/>
      <c r="S1274" s="412"/>
      <c r="T1274" s="412"/>
      <c r="U1274" s="628" t="s">
        <v>2081</v>
      </c>
      <c r="V1274" s="617" t="str">
        <f>+IF(I1274&lt;0,"ng","")</f>
        <v/>
      </c>
      <c r="W1274" s="617"/>
    </row>
    <row r="1275" spans="1:24" ht="24" hidden="1" customHeight="1">
      <c r="A1275" s="372" t="s">
        <v>2481</v>
      </c>
      <c r="B1275" s="413" t="s">
        <v>0</v>
      </c>
      <c r="C1275" s="634" t="s">
        <v>4578</v>
      </c>
      <c r="D1275" s="635"/>
      <c r="E1275" s="635" t="s">
        <v>4579</v>
      </c>
      <c r="F1275" s="415">
        <v>0</v>
      </c>
      <c r="G1275" s="415">
        <f>[5]내역서!F1275</f>
        <v>1</v>
      </c>
      <c r="H1275" s="415">
        <v>1</v>
      </c>
      <c r="I1275" s="415">
        <f>내역서!F1279</f>
        <v>0</v>
      </c>
      <c r="J1275" s="416">
        <v>0</v>
      </c>
      <c r="K1275" s="417">
        <f t="shared" si="2174"/>
        <v>0</v>
      </c>
      <c r="L1275" s="416">
        <v>0</v>
      </c>
      <c r="M1275" s="417">
        <f t="shared" si="2175"/>
        <v>0</v>
      </c>
      <c r="N1275" s="416">
        <v>3772000</v>
      </c>
      <c r="O1275" s="417">
        <f t="shared" si="2176"/>
        <v>0</v>
      </c>
      <c r="P1275" s="416">
        <f t="shared" si="2097"/>
        <v>3772000</v>
      </c>
      <c r="Q1275" s="417">
        <f t="shared" si="2107"/>
        <v>0</v>
      </c>
      <c r="R1275" s="417">
        <f t="shared" ref="R1275" si="2192">I1275-I1274</f>
        <v>0</v>
      </c>
      <c r="S1275" s="417">
        <f t="shared" ref="S1275:T1275" si="2193">P1275-P1274</f>
        <v>0</v>
      </c>
      <c r="T1275" s="417">
        <f t="shared" si="2193"/>
        <v>0</v>
      </c>
      <c r="U1275" s="629" t="s">
        <v>4569</v>
      </c>
      <c r="V1275" s="619" t="str">
        <f t="shared" ref="V1275" si="2194">+IF(I1275&lt;0,"ng","")</f>
        <v/>
      </c>
      <c r="W1275" s="619"/>
    </row>
    <row r="1276" spans="1:24" s="477" customFormat="1" ht="24" hidden="1" customHeight="1">
      <c r="A1276" s="366" t="s">
        <v>2523</v>
      </c>
      <c r="B1276" s="472" t="s">
        <v>2056</v>
      </c>
      <c r="C1276" s="472" t="s">
        <v>2057</v>
      </c>
      <c r="D1276" s="472" t="s">
        <v>0</v>
      </c>
      <c r="E1276" s="473" t="s">
        <v>0</v>
      </c>
      <c r="F1276" s="474">
        <v>0</v>
      </c>
      <c r="G1276" s="474">
        <f>[5]내역서!F1276</f>
        <v>0</v>
      </c>
      <c r="H1276" s="474">
        <v>0</v>
      </c>
      <c r="I1276" s="474">
        <f>내역서!F1280</f>
        <v>0</v>
      </c>
      <c r="J1276" s="474">
        <v>0</v>
      </c>
      <c r="K1276" s="474">
        <f>K1278+K1558+K1812+K2014</f>
        <v>0</v>
      </c>
      <c r="L1276" s="474">
        <v>0</v>
      </c>
      <c r="M1276" s="474">
        <f>M1278+M1558+M1812+M2014</f>
        <v>0</v>
      </c>
      <c r="N1276" s="474">
        <v>0</v>
      </c>
      <c r="O1276" s="474">
        <f>O1278+O1558+O1812+O2014</f>
        <v>0</v>
      </c>
      <c r="P1276" s="475">
        <v>0</v>
      </c>
      <c r="Q1276" s="474">
        <f>K1276+M1276+O1276</f>
        <v>0</v>
      </c>
      <c r="R1276" s="474"/>
      <c r="S1276" s="474"/>
      <c r="T1276" s="474"/>
      <c r="U1276" s="476" t="s">
        <v>0</v>
      </c>
      <c r="V1276" s="617" t="str">
        <f>+IF(I1276&lt;0,"ng","")</f>
        <v/>
      </c>
      <c r="W1276" s="617"/>
    </row>
    <row r="1277" spans="1:24" s="76" customFormat="1" ht="24" hidden="1" customHeight="1">
      <c r="A1277" s="372" t="s">
        <v>2481</v>
      </c>
      <c r="B1277" s="391" t="s">
        <v>4580</v>
      </c>
      <c r="C1277" s="391" t="s">
        <v>4581</v>
      </c>
      <c r="D1277" s="391" t="s">
        <v>0</v>
      </c>
      <c r="E1277" s="392" t="s">
        <v>0</v>
      </c>
      <c r="F1277" s="393">
        <v>0</v>
      </c>
      <c r="G1277" s="393">
        <f>[5]내역서!F1277</f>
        <v>0</v>
      </c>
      <c r="H1277" s="393">
        <v>0</v>
      </c>
      <c r="I1277" s="393">
        <f>내역서!F1281</f>
        <v>0</v>
      </c>
      <c r="J1277" s="393">
        <v>0</v>
      </c>
      <c r="K1277" s="393">
        <f>K1279+K1559+K1813+K2015</f>
        <v>0</v>
      </c>
      <c r="L1277" s="393">
        <v>0</v>
      </c>
      <c r="M1277" s="393">
        <f>M1279+M1559+M1813+M2015</f>
        <v>0</v>
      </c>
      <c r="N1277" s="393">
        <v>0</v>
      </c>
      <c r="O1277" s="393">
        <f>O1279+O1559+O1813+O2015</f>
        <v>0</v>
      </c>
      <c r="P1277" s="394">
        <v>0</v>
      </c>
      <c r="Q1277" s="393">
        <f t="shared" si="2107"/>
        <v>0</v>
      </c>
      <c r="R1277" s="393">
        <f t="shared" ref="R1277" si="2195">I1277-I1276</f>
        <v>0</v>
      </c>
      <c r="S1277" s="393">
        <f t="shared" ref="S1277:T1277" si="2196">P1277-P1276</f>
        <v>0</v>
      </c>
      <c r="T1277" s="393">
        <f t="shared" si="2196"/>
        <v>0</v>
      </c>
      <c r="U1277" s="478"/>
      <c r="V1277" s="619" t="str">
        <f t="shared" ref="V1277" si="2197">+IF(I1277&lt;0,"ng","")</f>
        <v/>
      </c>
      <c r="W1277" s="619"/>
    </row>
    <row r="1278" spans="1:24" s="371" customFormat="1" ht="24" hidden="1" customHeight="1">
      <c r="A1278" s="366" t="s">
        <v>2523</v>
      </c>
      <c r="B1278" s="395" t="s">
        <v>1</v>
      </c>
      <c r="C1278" s="395" t="s">
        <v>2806</v>
      </c>
      <c r="D1278" s="395" t="s">
        <v>0</v>
      </c>
      <c r="E1278" s="396" t="s">
        <v>0</v>
      </c>
      <c r="F1278" s="397">
        <v>0</v>
      </c>
      <c r="G1278" s="397">
        <f>[5]내역서!F1278</f>
        <v>0</v>
      </c>
      <c r="H1278" s="397">
        <v>0</v>
      </c>
      <c r="I1278" s="397">
        <f>내역서!F1282</f>
        <v>0</v>
      </c>
      <c r="J1278" s="398">
        <v>0</v>
      </c>
      <c r="K1278" s="397">
        <f>K1280+K1306+K1318+K1360+K1376+K1392+K1418+K1432+K1462+K1470+K1512+K1522+K1540+K1546+K1554</f>
        <v>0</v>
      </c>
      <c r="L1278" s="398">
        <v>0</v>
      </c>
      <c r="M1278" s="397">
        <f>M1280+M1306+M1318+M1360+M1376+M1392+M1418+M1432+M1462+M1470+M1512+M1522+M1540+M1546+M1554</f>
        <v>0</v>
      </c>
      <c r="N1278" s="398">
        <v>0</v>
      </c>
      <c r="O1278" s="397">
        <f>O1280+O1306+O1318+O1360+O1376+O1392+O1418+O1432+O1462+O1470+O1512+O1522+O1540+O1546+O1554</f>
        <v>0</v>
      </c>
      <c r="P1278" s="399">
        <v>0</v>
      </c>
      <c r="Q1278" s="397">
        <f>K1278+M1278+O1278</f>
        <v>0</v>
      </c>
      <c r="R1278" s="397"/>
      <c r="S1278" s="397"/>
      <c r="T1278" s="397"/>
      <c r="U1278" s="479" t="s">
        <v>0</v>
      </c>
      <c r="V1278" s="617" t="str">
        <f>+IF(I1278&lt;0,"ng","")</f>
        <v/>
      </c>
      <c r="W1278" s="617"/>
    </row>
    <row r="1279" spans="1:24" s="75" customFormat="1" ht="24" hidden="1" customHeight="1">
      <c r="A1279" s="372" t="s">
        <v>2481</v>
      </c>
      <c r="B1279" s="402" t="s">
        <v>4582</v>
      </c>
      <c r="C1279" s="402" t="s">
        <v>4583</v>
      </c>
      <c r="D1279" s="402" t="s">
        <v>0</v>
      </c>
      <c r="E1279" s="403" t="s">
        <v>0</v>
      </c>
      <c r="F1279" s="404">
        <v>0</v>
      </c>
      <c r="G1279" s="404">
        <f>[5]내역서!F1279</f>
        <v>0</v>
      </c>
      <c r="H1279" s="404">
        <v>0</v>
      </c>
      <c r="I1279" s="404">
        <f>내역서!F1283</f>
        <v>0</v>
      </c>
      <c r="J1279" s="405">
        <v>0</v>
      </c>
      <c r="K1279" s="404">
        <f>K1281+K1307+K1319+K1361+K1377+K1393+K1419+K1433+K1463+K1471+K1513+K1523+K1541+K1547+K1555</f>
        <v>0</v>
      </c>
      <c r="L1279" s="405">
        <v>0</v>
      </c>
      <c r="M1279" s="404">
        <f>M1281+M1307+M1319+M1361+M1377+M1393+M1419+M1433+M1463+M1471+M1513+M1523+M1541+M1547+M1555</f>
        <v>0</v>
      </c>
      <c r="N1279" s="405">
        <v>0</v>
      </c>
      <c r="O1279" s="404">
        <f>O1281+O1307+O1319+O1361+O1377+O1393+O1419+O1433+O1463+O1471+O1513+O1523+O1541+O1547+O1555</f>
        <v>0</v>
      </c>
      <c r="P1279" s="406">
        <v>0</v>
      </c>
      <c r="Q1279" s="404">
        <f t="shared" si="2107"/>
        <v>0</v>
      </c>
      <c r="R1279" s="404">
        <f t="shared" ref="R1279" si="2198">I1279-I1278</f>
        <v>0</v>
      </c>
      <c r="S1279" s="404">
        <f t="shared" ref="S1279:T1279" si="2199">P1279-P1278</f>
        <v>0</v>
      </c>
      <c r="T1279" s="404">
        <f t="shared" si="2199"/>
        <v>0</v>
      </c>
      <c r="U1279" s="480"/>
      <c r="V1279" s="619" t="str">
        <f t="shared" ref="V1279" si="2200">+IF(I1279&lt;0,"ng","")</f>
        <v/>
      </c>
      <c r="W1279" s="619"/>
    </row>
    <row r="1280" spans="1:24" s="371" customFormat="1" ht="24" hidden="1" customHeight="1">
      <c r="A1280" s="366" t="s">
        <v>2523</v>
      </c>
      <c r="B1280" s="436" t="s">
        <v>2809</v>
      </c>
      <c r="C1280" s="436" t="s">
        <v>2810</v>
      </c>
      <c r="D1280" s="436" t="s">
        <v>0</v>
      </c>
      <c r="E1280" s="437" t="s">
        <v>0</v>
      </c>
      <c r="F1280" s="438">
        <v>0</v>
      </c>
      <c r="G1280" s="438">
        <f>[5]내역서!F1280</f>
        <v>0</v>
      </c>
      <c r="H1280" s="438">
        <v>0</v>
      </c>
      <c r="I1280" s="438">
        <f>내역서!F1284</f>
        <v>0</v>
      </c>
      <c r="J1280" s="439">
        <v>0</v>
      </c>
      <c r="K1280" s="438">
        <f>SUMIF($A$1282:$A$1305,"당초",K$1282:K$1305)</f>
        <v>0</v>
      </c>
      <c r="L1280" s="439">
        <v>0</v>
      </c>
      <c r="M1280" s="438">
        <f>SUMIF($A$1282:$A$1305,"당초",M$1282:M$1305)</f>
        <v>0</v>
      </c>
      <c r="N1280" s="439">
        <v>0</v>
      </c>
      <c r="O1280" s="438">
        <f>SUMIF($A$1282:$A$1305,"당초",O$1282:O$1305)</f>
        <v>0</v>
      </c>
      <c r="P1280" s="440">
        <v>0</v>
      </c>
      <c r="Q1280" s="438">
        <f>K1280+M1280+O1280</f>
        <v>0</v>
      </c>
      <c r="R1280" s="438"/>
      <c r="S1280" s="438"/>
      <c r="T1280" s="438"/>
      <c r="U1280" s="481" t="s">
        <v>0</v>
      </c>
      <c r="V1280" s="617" t="str">
        <f>+IF(I1280&lt;0,"ng","")</f>
        <v/>
      </c>
      <c r="W1280" s="617"/>
    </row>
    <row r="1281" spans="1:23" s="75" customFormat="1" ht="24" hidden="1" customHeight="1">
      <c r="A1281" s="372" t="s">
        <v>2481</v>
      </c>
      <c r="B1281" s="442" t="s">
        <v>4584</v>
      </c>
      <c r="C1281" s="442" t="s">
        <v>1145</v>
      </c>
      <c r="D1281" s="442" t="s">
        <v>0</v>
      </c>
      <c r="E1281" s="443" t="s">
        <v>0</v>
      </c>
      <c r="F1281" s="444">
        <v>0</v>
      </c>
      <c r="G1281" s="444">
        <f>[5]내역서!F1281</f>
        <v>0</v>
      </c>
      <c r="H1281" s="444">
        <v>0</v>
      </c>
      <c r="I1281" s="444">
        <f>내역서!F1285</f>
        <v>0</v>
      </c>
      <c r="J1281" s="445">
        <v>0</v>
      </c>
      <c r="K1281" s="444">
        <f>SUMIF($A$1282:$A$1305,"변경",K$1282:K$1305)</f>
        <v>0</v>
      </c>
      <c r="L1281" s="445">
        <v>0</v>
      </c>
      <c r="M1281" s="444">
        <f>SUMIF($A$1282:$A$1305,"변경",M$1282:M$1305)</f>
        <v>0</v>
      </c>
      <c r="N1281" s="445">
        <v>0</v>
      </c>
      <c r="O1281" s="444">
        <f>SUMIF($A$1282:$A$1305,"변경",O$1282:O$1305)</f>
        <v>0</v>
      </c>
      <c r="P1281" s="446">
        <v>0</v>
      </c>
      <c r="Q1281" s="444">
        <f t="shared" si="2107"/>
        <v>0</v>
      </c>
      <c r="R1281" s="444">
        <f t="shared" ref="R1281" si="2201">I1281-I1280</f>
        <v>0</v>
      </c>
      <c r="S1281" s="444">
        <f t="shared" ref="S1281:T1281" si="2202">P1281-P1280</f>
        <v>0</v>
      </c>
      <c r="T1281" s="444">
        <f t="shared" si="2202"/>
        <v>0</v>
      </c>
      <c r="U1281" s="482"/>
      <c r="V1281" s="619" t="str">
        <f t="shared" ref="V1281" si="2203">+IF(I1281&lt;0,"ng","")</f>
        <v/>
      </c>
      <c r="W1281" s="619"/>
    </row>
    <row r="1282" spans="1:23" s="371" customFormat="1" ht="24" hidden="1" customHeight="1">
      <c r="A1282" s="366" t="s">
        <v>2523</v>
      </c>
      <c r="B1282" s="418" t="s">
        <v>0</v>
      </c>
      <c r="C1282" s="418" t="s">
        <v>2811</v>
      </c>
      <c r="D1282" s="418" t="s">
        <v>2812</v>
      </c>
      <c r="E1282" s="419" t="s">
        <v>307</v>
      </c>
      <c r="F1282" s="411">
        <v>20</v>
      </c>
      <c r="G1282" s="411">
        <f>[5]내역서!F1282</f>
        <v>20</v>
      </c>
      <c r="H1282" s="411">
        <v>20</v>
      </c>
      <c r="I1282" s="411">
        <f>내역서!F1286</f>
        <v>0</v>
      </c>
      <c r="J1282" s="411">
        <v>29839.3</v>
      </c>
      <c r="K1282" s="412">
        <f>INT($I1282*J1282)</f>
        <v>0</v>
      </c>
      <c r="L1282" s="411">
        <v>119352.9</v>
      </c>
      <c r="M1282" s="412">
        <f>INT($I1282*L1282)</f>
        <v>0</v>
      </c>
      <c r="N1282" s="411">
        <v>0</v>
      </c>
      <c r="O1282" s="412">
        <f>INT($I1282*N1282)</f>
        <v>0</v>
      </c>
      <c r="P1282" s="412">
        <f>+J1282+L1282+N1282</f>
        <v>149192.19999999998</v>
      </c>
      <c r="Q1282" s="412">
        <f>K1282+M1282+O1282</f>
        <v>0</v>
      </c>
      <c r="R1282" s="412"/>
      <c r="S1282" s="412"/>
      <c r="T1282" s="412"/>
      <c r="U1282" s="483" t="s">
        <v>0</v>
      </c>
      <c r="V1282" s="617" t="str">
        <f>+IF(I1282&lt;0,"ng","")</f>
        <v/>
      </c>
      <c r="W1282" s="617"/>
    </row>
    <row r="1283" spans="1:23" s="75" customFormat="1" ht="24" hidden="1" customHeight="1">
      <c r="A1283" s="372" t="s">
        <v>2481</v>
      </c>
      <c r="B1283" s="421" t="s">
        <v>0</v>
      </c>
      <c r="C1283" s="421" t="s">
        <v>1146</v>
      </c>
      <c r="D1283" s="421" t="s">
        <v>1147</v>
      </c>
      <c r="E1283" s="422" t="s">
        <v>775</v>
      </c>
      <c r="F1283" s="416">
        <v>20</v>
      </c>
      <c r="G1283" s="416">
        <f>[5]내역서!F1283</f>
        <v>20</v>
      </c>
      <c r="H1283" s="416">
        <v>20</v>
      </c>
      <c r="I1283" s="416">
        <f>내역서!F1287</f>
        <v>0</v>
      </c>
      <c r="J1283" s="416">
        <v>29839.3</v>
      </c>
      <c r="K1283" s="417">
        <f t="shared" ref="K1283:K1305" si="2204">INT($I1283*J1283)</f>
        <v>0</v>
      </c>
      <c r="L1283" s="416">
        <v>119352.9</v>
      </c>
      <c r="M1283" s="417">
        <f t="shared" ref="M1283:M1305" si="2205">INT($I1283*L1283)</f>
        <v>0</v>
      </c>
      <c r="N1283" s="416">
        <v>0</v>
      </c>
      <c r="O1283" s="417">
        <f t="shared" ref="O1283:O1305" si="2206">INT($I1283*N1283)</f>
        <v>0</v>
      </c>
      <c r="P1283" s="417">
        <f t="shared" ref="P1283:P1305" si="2207">+J1283+L1283+N1283</f>
        <v>149192.19999999998</v>
      </c>
      <c r="Q1283" s="417">
        <f t="shared" si="2107"/>
        <v>0</v>
      </c>
      <c r="R1283" s="417">
        <f t="shared" ref="R1283" si="2208">I1283-I1282</f>
        <v>0</v>
      </c>
      <c r="S1283" s="417">
        <f t="shared" ref="S1283:T1283" si="2209">P1283-P1282</f>
        <v>0</v>
      </c>
      <c r="T1283" s="417">
        <f t="shared" si="2209"/>
        <v>0</v>
      </c>
      <c r="U1283" s="484"/>
      <c r="V1283" s="619" t="str">
        <f t="shared" ref="V1283" si="2210">+IF(I1283&lt;0,"ng","")</f>
        <v/>
      </c>
      <c r="W1283" s="619"/>
    </row>
    <row r="1284" spans="1:23" s="371" customFormat="1" ht="24" hidden="1" customHeight="1">
      <c r="A1284" s="366" t="s">
        <v>2523</v>
      </c>
      <c r="B1284" s="418" t="s">
        <v>0</v>
      </c>
      <c r="C1284" s="418" t="s">
        <v>2815</v>
      </c>
      <c r="D1284" s="418" t="s">
        <v>2816</v>
      </c>
      <c r="E1284" s="419" t="s">
        <v>307</v>
      </c>
      <c r="F1284" s="411">
        <v>4</v>
      </c>
      <c r="G1284" s="411">
        <f>[5]내역서!F1284</f>
        <v>4</v>
      </c>
      <c r="H1284" s="411">
        <v>4</v>
      </c>
      <c r="I1284" s="411">
        <f>내역서!F1288</f>
        <v>0</v>
      </c>
      <c r="J1284" s="411">
        <v>62835.7</v>
      </c>
      <c r="K1284" s="412">
        <f>INT($I1284*J1284)</f>
        <v>0</v>
      </c>
      <c r="L1284" s="411">
        <v>183639.2</v>
      </c>
      <c r="M1284" s="412">
        <f>INT($I1284*L1284)</f>
        <v>0</v>
      </c>
      <c r="N1284" s="411">
        <v>0</v>
      </c>
      <c r="O1284" s="412">
        <f>INT($I1284*N1284)</f>
        <v>0</v>
      </c>
      <c r="P1284" s="412">
        <f>+J1284+L1284+N1284</f>
        <v>246474.90000000002</v>
      </c>
      <c r="Q1284" s="412">
        <f>K1284+M1284+O1284</f>
        <v>0</v>
      </c>
      <c r="R1284" s="412"/>
      <c r="S1284" s="412"/>
      <c r="T1284" s="412"/>
      <c r="U1284" s="483" t="s">
        <v>0</v>
      </c>
      <c r="V1284" s="617" t="str">
        <f>+IF(I1284&lt;0,"ng","")</f>
        <v/>
      </c>
      <c r="W1284" s="617"/>
    </row>
    <row r="1285" spans="1:23" s="75" customFormat="1" ht="24" hidden="1" customHeight="1">
      <c r="A1285" s="372" t="s">
        <v>2481</v>
      </c>
      <c r="B1285" s="421" t="s">
        <v>0</v>
      </c>
      <c r="C1285" s="421" t="s">
        <v>1148</v>
      </c>
      <c r="D1285" s="421" t="s">
        <v>1149</v>
      </c>
      <c r="E1285" s="422" t="s">
        <v>775</v>
      </c>
      <c r="F1285" s="416">
        <v>4</v>
      </c>
      <c r="G1285" s="416">
        <f>[5]내역서!F1285</f>
        <v>4</v>
      </c>
      <c r="H1285" s="416">
        <v>4</v>
      </c>
      <c r="I1285" s="416">
        <f>내역서!F1289</f>
        <v>0</v>
      </c>
      <c r="J1285" s="416">
        <v>62835.7</v>
      </c>
      <c r="K1285" s="417">
        <f t="shared" si="2204"/>
        <v>0</v>
      </c>
      <c r="L1285" s="416">
        <v>183639.2</v>
      </c>
      <c r="M1285" s="417">
        <f t="shared" si="2205"/>
        <v>0</v>
      </c>
      <c r="N1285" s="416">
        <v>0</v>
      </c>
      <c r="O1285" s="417">
        <f t="shared" si="2206"/>
        <v>0</v>
      </c>
      <c r="P1285" s="417">
        <f t="shared" si="2207"/>
        <v>246474.90000000002</v>
      </c>
      <c r="Q1285" s="417">
        <f t="shared" si="2107"/>
        <v>0</v>
      </c>
      <c r="R1285" s="417">
        <f t="shared" ref="R1285" si="2211">I1285-I1284</f>
        <v>0</v>
      </c>
      <c r="S1285" s="417">
        <f t="shared" ref="S1285:T1285" si="2212">P1285-P1284</f>
        <v>0</v>
      </c>
      <c r="T1285" s="417">
        <f t="shared" si="2212"/>
        <v>0</v>
      </c>
      <c r="U1285" s="484"/>
      <c r="V1285" s="619" t="str">
        <f t="shared" ref="V1285" si="2213">+IF(I1285&lt;0,"ng","")</f>
        <v/>
      </c>
      <c r="W1285" s="619"/>
    </row>
    <row r="1286" spans="1:23" s="371" customFormat="1" ht="24" hidden="1" customHeight="1">
      <c r="A1286" s="366" t="s">
        <v>2523</v>
      </c>
      <c r="B1286" s="418" t="s">
        <v>0</v>
      </c>
      <c r="C1286" s="418" t="s">
        <v>2815</v>
      </c>
      <c r="D1286" s="418" t="s">
        <v>2818</v>
      </c>
      <c r="E1286" s="419" t="s">
        <v>307</v>
      </c>
      <c r="F1286" s="411">
        <v>4</v>
      </c>
      <c r="G1286" s="411">
        <f>[5]내역서!F1286</f>
        <v>4</v>
      </c>
      <c r="H1286" s="411">
        <v>4</v>
      </c>
      <c r="I1286" s="411">
        <f>내역서!F1290</f>
        <v>0</v>
      </c>
      <c r="J1286" s="411">
        <v>75224.7</v>
      </c>
      <c r="K1286" s="412">
        <f>INT($I1286*J1286)</f>
        <v>0</v>
      </c>
      <c r="L1286" s="411">
        <v>229094.39999999999</v>
      </c>
      <c r="M1286" s="412">
        <f>INT($I1286*L1286)</f>
        <v>0</v>
      </c>
      <c r="N1286" s="411">
        <v>0</v>
      </c>
      <c r="O1286" s="412">
        <f>INT($I1286*N1286)</f>
        <v>0</v>
      </c>
      <c r="P1286" s="412">
        <f>+J1286+L1286+N1286</f>
        <v>304319.09999999998</v>
      </c>
      <c r="Q1286" s="412">
        <f>K1286+M1286+O1286</f>
        <v>0</v>
      </c>
      <c r="R1286" s="412"/>
      <c r="S1286" s="412"/>
      <c r="T1286" s="412"/>
      <c r="U1286" s="483" t="s">
        <v>0</v>
      </c>
      <c r="V1286" s="617" t="str">
        <f>+IF(I1286&lt;0,"ng","")</f>
        <v/>
      </c>
      <c r="W1286" s="617"/>
    </row>
    <row r="1287" spans="1:23" s="75" customFormat="1" ht="24" hidden="1" customHeight="1">
      <c r="A1287" s="372" t="s">
        <v>2481</v>
      </c>
      <c r="B1287" s="421" t="s">
        <v>0</v>
      </c>
      <c r="C1287" s="421" t="s">
        <v>1148</v>
      </c>
      <c r="D1287" s="421" t="s">
        <v>1150</v>
      </c>
      <c r="E1287" s="422" t="s">
        <v>775</v>
      </c>
      <c r="F1287" s="416">
        <v>4</v>
      </c>
      <c r="G1287" s="416">
        <f>[5]내역서!F1287</f>
        <v>4</v>
      </c>
      <c r="H1287" s="416">
        <v>4</v>
      </c>
      <c r="I1287" s="416">
        <f>내역서!F1291</f>
        <v>0</v>
      </c>
      <c r="J1287" s="416">
        <v>75224.7</v>
      </c>
      <c r="K1287" s="417">
        <f t="shared" si="2204"/>
        <v>0</v>
      </c>
      <c r="L1287" s="416">
        <v>229094.39999999999</v>
      </c>
      <c r="M1287" s="417">
        <f t="shared" si="2205"/>
        <v>0</v>
      </c>
      <c r="N1287" s="416">
        <v>0</v>
      </c>
      <c r="O1287" s="417">
        <f t="shared" si="2206"/>
        <v>0</v>
      </c>
      <c r="P1287" s="417">
        <f t="shared" si="2207"/>
        <v>304319.09999999998</v>
      </c>
      <c r="Q1287" s="417">
        <f t="shared" si="2107"/>
        <v>0</v>
      </c>
      <c r="R1287" s="417">
        <f t="shared" ref="R1287" si="2214">I1287-I1286</f>
        <v>0</v>
      </c>
      <c r="S1287" s="417">
        <f t="shared" ref="S1287:T1287" si="2215">P1287-P1286</f>
        <v>0</v>
      </c>
      <c r="T1287" s="417">
        <f t="shared" si="2215"/>
        <v>0</v>
      </c>
      <c r="U1287" s="484"/>
      <c r="V1287" s="619" t="str">
        <f t="shared" ref="V1287" si="2216">+IF(I1287&lt;0,"ng","")</f>
        <v/>
      </c>
      <c r="W1287" s="619"/>
    </row>
    <row r="1288" spans="1:23" s="371" customFormat="1" ht="24" hidden="1" customHeight="1">
      <c r="A1288" s="366" t="s">
        <v>2523</v>
      </c>
      <c r="B1288" s="418" t="s">
        <v>0</v>
      </c>
      <c r="C1288" s="418" t="s">
        <v>2819</v>
      </c>
      <c r="D1288" s="418" t="s">
        <v>2820</v>
      </c>
      <c r="E1288" s="419" t="s">
        <v>16</v>
      </c>
      <c r="F1288" s="411">
        <v>2559</v>
      </c>
      <c r="G1288" s="411">
        <f>[5]내역서!F1288</f>
        <v>2559</v>
      </c>
      <c r="H1288" s="411">
        <v>2559</v>
      </c>
      <c r="I1288" s="411">
        <f>내역서!F1292</f>
        <v>0</v>
      </c>
      <c r="J1288" s="411">
        <v>4864</v>
      </c>
      <c r="K1288" s="412">
        <f>INT($I1288*J1288)</f>
        <v>0</v>
      </c>
      <c r="L1288" s="411">
        <v>9354.4</v>
      </c>
      <c r="M1288" s="412">
        <f>INT($I1288*L1288)</f>
        <v>0</v>
      </c>
      <c r="N1288" s="411">
        <v>0</v>
      </c>
      <c r="O1288" s="412">
        <f>INT($I1288*N1288)</f>
        <v>0</v>
      </c>
      <c r="P1288" s="412">
        <f>+J1288+L1288+N1288</f>
        <v>14218.4</v>
      </c>
      <c r="Q1288" s="412">
        <f>K1288+M1288+O1288</f>
        <v>0</v>
      </c>
      <c r="R1288" s="412"/>
      <c r="S1288" s="412"/>
      <c r="T1288" s="412"/>
      <c r="U1288" s="483" t="s">
        <v>0</v>
      </c>
      <c r="V1288" s="617" t="str">
        <f>+IF(I1288&lt;0,"ng","")</f>
        <v/>
      </c>
      <c r="W1288" s="617"/>
    </row>
    <row r="1289" spans="1:23" s="75" customFormat="1" ht="24" hidden="1" customHeight="1">
      <c r="A1289" s="372" t="s">
        <v>2481</v>
      </c>
      <c r="B1289" s="421" t="s">
        <v>0</v>
      </c>
      <c r="C1289" s="421" t="s">
        <v>1151</v>
      </c>
      <c r="D1289" s="421" t="s">
        <v>1152</v>
      </c>
      <c r="E1289" s="422" t="s">
        <v>16</v>
      </c>
      <c r="F1289" s="416">
        <v>2559</v>
      </c>
      <c r="G1289" s="416">
        <f>[5]내역서!F1289</f>
        <v>2559</v>
      </c>
      <c r="H1289" s="416">
        <v>2559</v>
      </c>
      <c r="I1289" s="416">
        <f>내역서!F1293</f>
        <v>0</v>
      </c>
      <c r="J1289" s="416">
        <v>4864</v>
      </c>
      <c r="K1289" s="417">
        <f t="shared" si="2204"/>
        <v>0</v>
      </c>
      <c r="L1289" s="416">
        <v>9354.4</v>
      </c>
      <c r="M1289" s="417">
        <f t="shared" si="2205"/>
        <v>0</v>
      </c>
      <c r="N1289" s="416">
        <v>0</v>
      </c>
      <c r="O1289" s="417">
        <f t="shared" si="2206"/>
        <v>0</v>
      </c>
      <c r="P1289" s="417">
        <f t="shared" si="2207"/>
        <v>14218.4</v>
      </c>
      <c r="Q1289" s="417">
        <f t="shared" si="2107"/>
        <v>0</v>
      </c>
      <c r="R1289" s="417">
        <f t="shared" ref="R1289" si="2217">I1289-I1288</f>
        <v>0</v>
      </c>
      <c r="S1289" s="417">
        <f t="shared" ref="S1289:T1289" si="2218">P1289-P1288</f>
        <v>0</v>
      </c>
      <c r="T1289" s="417">
        <f t="shared" si="2218"/>
        <v>0</v>
      </c>
      <c r="U1289" s="484"/>
      <c r="V1289" s="619" t="str">
        <f t="shared" ref="V1289" si="2219">+IF(I1289&lt;0,"ng","")</f>
        <v/>
      </c>
      <c r="W1289" s="619"/>
    </row>
    <row r="1290" spans="1:23" s="371" customFormat="1" ht="24" hidden="1" customHeight="1">
      <c r="A1290" s="366" t="s">
        <v>2523</v>
      </c>
      <c r="B1290" s="418" t="s">
        <v>0</v>
      </c>
      <c r="C1290" s="418" t="s">
        <v>2822</v>
      </c>
      <c r="D1290" s="418" t="s">
        <v>2820</v>
      </c>
      <c r="E1290" s="419" t="s">
        <v>16</v>
      </c>
      <c r="F1290" s="411"/>
      <c r="G1290" s="411">
        <f>[5]내역서!F1290</f>
        <v>376</v>
      </c>
      <c r="H1290" s="411">
        <f>G1290</f>
        <v>376</v>
      </c>
      <c r="I1290" s="411">
        <f>내역서!F1294</f>
        <v>0</v>
      </c>
      <c r="J1290" s="411">
        <v>4864</v>
      </c>
      <c r="K1290" s="412">
        <f>INT($I1290*J1290)</f>
        <v>0</v>
      </c>
      <c r="L1290" s="411">
        <v>9354.4</v>
      </c>
      <c r="M1290" s="412">
        <f>INT($I1290*L1290)</f>
        <v>0</v>
      </c>
      <c r="N1290" s="411">
        <v>0</v>
      </c>
      <c r="O1290" s="412">
        <f>INT($I1290*N1290)</f>
        <v>0</v>
      </c>
      <c r="P1290" s="412">
        <f>+J1290+L1290+N1290</f>
        <v>14218.4</v>
      </c>
      <c r="Q1290" s="412">
        <f>K1290+M1290+O1290</f>
        <v>0</v>
      </c>
      <c r="R1290" s="412"/>
      <c r="S1290" s="412"/>
      <c r="T1290" s="412"/>
      <c r="U1290" s="649" t="s">
        <v>2136</v>
      </c>
      <c r="V1290" s="617" t="str">
        <f>+IF(I1290&lt;0,"ng","")</f>
        <v/>
      </c>
      <c r="W1290" s="617"/>
    </row>
    <row r="1291" spans="1:23" s="75" customFormat="1" ht="24" hidden="1" customHeight="1">
      <c r="A1291" s="372" t="s">
        <v>2481</v>
      </c>
      <c r="B1291" s="421" t="s">
        <v>0</v>
      </c>
      <c r="C1291" s="421" t="s">
        <v>2822</v>
      </c>
      <c r="D1291" s="421" t="s">
        <v>2820</v>
      </c>
      <c r="E1291" s="422" t="s">
        <v>16</v>
      </c>
      <c r="F1291" s="416"/>
      <c r="G1291" s="416">
        <f>[5]내역서!F1291</f>
        <v>376</v>
      </c>
      <c r="H1291" s="416">
        <f>G1291</f>
        <v>376</v>
      </c>
      <c r="I1291" s="416">
        <f>내역서!F1295</f>
        <v>0</v>
      </c>
      <c r="J1291" s="416">
        <v>4864</v>
      </c>
      <c r="K1291" s="417">
        <f t="shared" ref="K1291" si="2220">INT($I1291*J1291)</f>
        <v>0</v>
      </c>
      <c r="L1291" s="416">
        <v>9354.4</v>
      </c>
      <c r="M1291" s="417">
        <f t="shared" ref="M1291" si="2221">INT($I1291*L1291)</f>
        <v>0</v>
      </c>
      <c r="N1291" s="416">
        <v>0</v>
      </c>
      <c r="O1291" s="417">
        <f t="shared" ref="O1291" si="2222">INT($I1291*N1291)</f>
        <v>0</v>
      </c>
      <c r="P1291" s="417">
        <f t="shared" ref="P1291" si="2223">+J1291+L1291+N1291</f>
        <v>14218.4</v>
      </c>
      <c r="Q1291" s="417">
        <f t="shared" ref="Q1291" si="2224">K1291+M1291+O1291</f>
        <v>0</v>
      </c>
      <c r="R1291" s="417">
        <f t="shared" ref="R1291" si="2225">I1291-I1290</f>
        <v>0</v>
      </c>
      <c r="S1291" s="417">
        <f t="shared" ref="S1291:T1291" si="2226">P1291-P1290</f>
        <v>0</v>
      </c>
      <c r="T1291" s="417">
        <f t="shared" si="2226"/>
        <v>0</v>
      </c>
      <c r="U1291" s="652" t="s">
        <v>4585</v>
      </c>
      <c r="V1291" s="619" t="str">
        <f t="shared" ref="V1291" si="2227">+IF(I1291&lt;0,"ng","")</f>
        <v/>
      </c>
      <c r="W1291" s="619"/>
    </row>
    <row r="1292" spans="1:23" s="371" customFormat="1" ht="24" hidden="1" customHeight="1">
      <c r="A1292" s="366" t="s">
        <v>2523</v>
      </c>
      <c r="B1292" s="418" t="s">
        <v>0</v>
      </c>
      <c r="C1292" s="418" t="s">
        <v>2822</v>
      </c>
      <c r="D1292" s="418" t="s">
        <v>2828</v>
      </c>
      <c r="E1292" s="419" t="s">
        <v>16</v>
      </c>
      <c r="F1292" s="411"/>
      <c r="G1292" s="411">
        <f>[5]내역서!F1292</f>
        <v>907</v>
      </c>
      <c r="H1292" s="411">
        <f>G1292</f>
        <v>907</v>
      </c>
      <c r="I1292" s="411">
        <f>내역서!F1296</f>
        <v>0</v>
      </c>
      <c r="J1292" s="411">
        <v>5089.3999999999996</v>
      </c>
      <c r="K1292" s="412">
        <f>INT($I1292*J1292)</f>
        <v>0</v>
      </c>
      <c r="L1292" s="411">
        <v>11405.6</v>
      </c>
      <c r="M1292" s="412">
        <f>INT($I1292*L1292)</f>
        <v>0</v>
      </c>
      <c r="N1292" s="411">
        <v>0</v>
      </c>
      <c r="O1292" s="412">
        <f>INT($I1292*N1292)</f>
        <v>0</v>
      </c>
      <c r="P1292" s="412">
        <f>+J1292+L1292+N1292</f>
        <v>16495</v>
      </c>
      <c r="Q1292" s="412">
        <f>K1292+M1292+O1292</f>
        <v>0</v>
      </c>
      <c r="R1292" s="412"/>
      <c r="S1292" s="412"/>
      <c r="T1292" s="412"/>
      <c r="U1292" s="649" t="s">
        <v>2136</v>
      </c>
      <c r="V1292" s="617" t="str">
        <f>+IF(I1292&lt;0,"ng","")</f>
        <v/>
      </c>
      <c r="W1292" s="617"/>
    </row>
    <row r="1293" spans="1:23" s="75" customFormat="1" ht="24" hidden="1" customHeight="1">
      <c r="A1293" s="372" t="s">
        <v>2481</v>
      </c>
      <c r="B1293" s="421" t="s">
        <v>0</v>
      </c>
      <c r="C1293" s="421" t="s">
        <v>2822</v>
      </c>
      <c r="D1293" s="421" t="s">
        <v>2828</v>
      </c>
      <c r="E1293" s="422" t="s">
        <v>16</v>
      </c>
      <c r="F1293" s="416"/>
      <c r="G1293" s="416">
        <f>[5]내역서!F1293</f>
        <v>907</v>
      </c>
      <c r="H1293" s="416">
        <f>G1293</f>
        <v>907</v>
      </c>
      <c r="I1293" s="416">
        <f>내역서!F1297</f>
        <v>0</v>
      </c>
      <c r="J1293" s="416">
        <v>5089.3999999999996</v>
      </c>
      <c r="K1293" s="417">
        <f t="shared" ref="K1293" si="2228">INT($I1293*J1293)</f>
        <v>0</v>
      </c>
      <c r="L1293" s="416">
        <v>11405.6</v>
      </c>
      <c r="M1293" s="417">
        <f t="shared" ref="M1293" si="2229">INT($I1293*L1293)</f>
        <v>0</v>
      </c>
      <c r="N1293" s="416">
        <v>0</v>
      </c>
      <c r="O1293" s="417">
        <f t="shared" ref="O1293" si="2230">INT($I1293*N1293)</f>
        <v>0</v>
      </c>
      <c r="P1293" s="417">
        <f t="shared" ref="P1293" si="2231">+J1293+L1293+N1293</f>
        <v>16495</v>
      </c>
      <c r="Q1293" s="417">
        <f t="shared" ref="Q1293" si="2232">K1293+M1293+O1293</f>
        <v>0</v>
      </c>
      <c r="R1293" s="417">
        <f t="shared" ref="R1293" si="2233">I1293-I1292</f>
        <v>0</v>
      </c>
      <c r="S1293" s="417">
        <f t="shared" ref="S1293:T1293" si="2234">P1293-P1292</f>
        <v>0</v>
      </c>
      <c r="T1293" s="417">
        <f t="shared" si="2234"/>
        <v>0</v>
      </c>
      <c r="U1293" s="652" t="s">
        <v>4585</v>
      </c>
      <c r="V1293" s="619" t="str">
        <f t="shared" ref="V1293" si="2235">+IF(I1293&lt;0,"ng","")</f>
        <v/>
      </c>
      <c r="W1293" s="619"/>
    </row>
    <row r="1294" spans="1:23" s="371" customFormat="1" ht="24" hidden="1" customHeight="1">
      <c r="A1294" s="366" t="s">
        <v>2523</v>
      </c>
      <c r="B1294" s="418" t="s">
        <v>0</v>
      </c>
      <c r="C1294" s="418" t="s">
        <v>2159</v>
      </c>
      <c r="D1294" s="418" t="s">
        <v>2829</v>
      </c>
      <c r="E1294" s="419" t="s">
        <v>2830</v>
      </c>
      <c r="F1294" s="411">
        <v>13509</v>
      </c>
      <c r="G1294" s="411">
        <f>[5]내역서!F1294</f>
        <v>10241</v>
      </c>
      <c r="H1294" s="411">
        <v>13509</v>
      </c>
      <c r="I1294" s="411">
        <f>내역서!F1298</f>
        <v>0</v>
      </c>
      <c r="J1294" s="411">
        <v>4685</v>
      </c>
      <c r="K1294" s="412">
        <f>INT($I1294*J1294)</f>
        <v>0</v>
      </c>
      <c r="L1294" s="411">
        <v>17067.7</v>
      </c>
      <c r="M1294" s="412">
        <f>INT($I1294*L1294)</f>
        <v>0</v>
      </c>
      <c r="N1294" s="411">
        <v>710.9</v>
      </c>
      <c r="O1294" s="412">
        <f>INT($I1294*N1294)</f>
        <v>0</v>
      </c>
      <c r="P1294" s="412">
        <f>+J1294+L1294+N1294</f>
        <v>22463.600000000002</v>
      </c>
      <c r="Q1294" s="412">
        <f>K1294+M1294+O1294</f>
        <v>0</v>
      </c>
      <c r="R1294" s="412"/>
      <c r="S1294" s="412"/>
      <c r="T1294" s="412"/>
      <c r="U1294" s="483" t="s">
        <v>0</v>
      </c>
      <c r="V1294" s="617" t="str">
        <f>+IF(I1294&lt;0,"ng","")</f>
        <v/>
      </c>
      <c r="W1294" s="617"/>
    </row>
    <row r="1295" spans="1:23" s="75" customFormat="1" ht="24" hidden="1" customHeight="1">
      <c r="A1295" s="372" t="s">
        <v>2481</v>
      </c>
      <c r="B1295" s="421" t="s">
        <v>0</v>
      </c>
      <c r="C1295" s="421" t="s">
        <v>702</v>
      </c>
      <c r="D1295" s="421" t="s">
        <v>1153</v>
      </c>
      <c r="E1295" s="422" t="s">
        <v>1154</v>
      </c>
      <c r="F1295" s="416">
        <v>13509</v>
      </c>
      <c r="G1295" s="416">
        <f>[5]내역서!F1295</f>
        <v>10241</v>
      </c>
      <c r="H1295" s="416">
        <v>13509</v>
      </c>
      <c r="I1295" s="416">
        <f>내역서!F1299</f>
        <v>0</v>
      </c>
      <c r="J1295" s="416">
        <v>4685</v>
      </c>
      <c r="K1295" s="417">
        <f t="shared" si="2204"/>
        <v>0</v>
      </c>
      <c r="L1295" s="416">
        <v>17067.7</v>
      </c>
      <c r="M1295" s="417">
        <f t="shared" si="2205"/>
        <v>0</v>
      </c>
      <c r="N1295" s="416">
        <v>710.9</v>
      </c>
      <c r="O1295" s="417">
        <f t="shared" si="2206"/>
        <v>0</v>
      </c>
      <c r="P1295" s="417">
        <f t="shared" si="2207"/>
        <v>22463.600000000002</v>
      </c>
      <c r="Q1295" s="417">
        <f t="shared" ref="Q1295:Q1363" si="2236">K1295+M1295+O1295</f>
        <v>0</v>
      </c>
      <c r="R1295" s="417">
        <f t="shared" ref="R1295" si="2237">I1295-I1294</f>
        <v>0</v>
      </c>
      <c r="S1295" s="417">
        <f t="shared" ref="S1295:T1295" si="2238">P1295-P1294</f>
        <v>0</v>
      </c>
      <c r="T1295" s="417">
        <f t="shared" si="2238"/>
        <v>0</v>
      </c>
      <c r="U1295" s="484"/>
      <c r="V1295" s="619" t="str">
        <f t="shared" ref="V1295" si="2239">+IF(I1295&lt;0,"ng","")</f>
        <v/>
      </c>
      <c r="W1295" s="619"/>
    </row>
    <row r="1296" spans="1:23" s="371" customFormat="1" ht="24" hidden="1" customHeight="1">
      <c r="A1296" s="366" t="s">
        <v>2055</v>
      </c>
      <c r="B1296" s="418" t="s">
        <v>0</v>
      </c>
      <c r="C1296" s="647" t="str">
        <f>[5]내역서!C1296</f>
        <v>시스템동바리</v>
      </c>
      <c r="D1296" s="647" t="str">
        <f>[5]내역서!D1296</f>
        <v>10-20m이하, 0.6-1.2m</v>
      </c>
      <c r="E1296" s="648" t="str">
        <f>[5]내역서!E1296</f>
        <v>공M3</v>
      </c>
      <c r="F1296" s="411"/>
      <c r="G1296" s="411">
        <f>[5]내역서!F1296</f>
        <v>16774</v>
      </c>
      <c r="H1296" s="411">
        <v>0</v>
      </c>
      <c r="I1296" s="411">
        <f>내역서!F1300</f>
        <v>0</v>
      </c>
      <c r="J1296" s="411">
        <f>[5]내역서!G1296</f>
        <v>4761.7</v>
      </c>
      <c r="K1296" s="412">
        <f>INT($I1296*J1296)</f>
        <v>0</v>
      </c>
      <c r="L1296" s="411">
        <f>[5]내역서!I1296</f>
        <v>19590.099999999999</v>
      </c>
      <c r="M1296" s="412">
        <f>INT($I1296*L1296)</f>
        <v>0</v>
      </c>
      <c r="N1296" s="411">
        <f>[5]내역서!K1296</f>
        <v>986.1</v>
      </c>
      <c r="O1296" s="412">
        <f>INT($I1296*N1296)</f>
        <v>0</v>
      </c>
      <c r="P1296" s="412">
        <f>+J1296+L1296+N1296</f>
        <v>25337.899999999998</v>
      </c>
      <c r="Q1296" s="412">
        <f>K1296+M1296+O1296</f>
        <v>0</v>
      </c>
      <c r="R1296" s="412"/>
      <c r="S1296" s="412"/>
      <c r="T1296" s="412"/>
      <c r="U1296" s="649" t="s">
        <v>2136</v>
      </c>
      <c r="V1296" s="617" t="str">
        <f>+IF(I1296&lt;0,"ng","")</f>
        <v/>
      </c>
      <c r="W1296" s="617"/>
    </row>
    <row r="1297" spans="1:23" s="75" customFormat="1" ht="24" hidden="1" customHeight="1">
      <c r="A1297" s="372" t="s">
        <v>2481</v>
      </c>
      <c r="B1297" s="421" t="s">
        <v>0</v>
      </c>
      <c r="C1297" s="650" t="str">
        <f>[5]내역서!C1297</f>
        <v>시스템동바리</v>
      </c>
      <c r="D1297" s="650" t="str">
        <f>[5]내역서!D1297</f>
        <v>10-20m이하, 0.6-1.2m</v>
      </c>
      <c r="E1297" s="651" t="str">
        <f>[5]내역서!E1297</f>
        <v>공M3</v>
      </c>
      <c r="F1297" s="416"/>
      <c r="G1297" s="416">
        <f>[5]내역서!F1297</f>
        <v>16774</v>
      </c>
      <c r="H1297" s="416">
        <v>0</v>
      </c>
      <c r="I1297" s="416">
        <f>내역서!F1301</f>
        <v>0</v>
      </c>
      <c r="J1297" s="416">
        <f>[5]내역서!G1297</f>
        <v>4761.7</v>
      </c>
      <c r="K1297" s="417">
        <f t="shared" si="2204"/>
        <v>0</v>
      </c>
      <c r="L1297" s="416">
        <f>[5]내역서!I1297</f>
        <v>19590.099999999999</v>
      </c>
      <c r="M1297" s="417">
        <f t="shared" si="2205"/>
        <v>0</v>
      </c>
      <c r="N1297" s="416">
        <f>[5]내역서!K1297</f>
        <v>986.1</v>
      </c>
      <c r="O1297" s="417">
        <f t="shared" si="2206"/>
        <v>0</v>
      </c>
      <c r="P1297" s="417">
        <f t="shared" si="2207"/>
        <v>25337.899999999998</v>
      </c>
      <c r="Q1297" s="417">
        <f t="shared" si="2236"/>
        <v>0</v>
      </c>
      <c r="R1297" s="417">
        <f t="shared" ref="R1297" si="2240">I1297-I1296</f>
        <v>0</v>
      </c>
      <c r="S1297" s="417">
        <f t="shared" ref="S1297:T1297" si="2241">P1297-P1296</f>
        <v>0</v>
      </c>
      <c r="T1297" s="417">
        <f t="shared" si="2241"/>
        <v>0</v>
      </c>
      <c r="U1297" s="652" t="s">
        <v>4585</v>
      </c>
      <c r="V1297" s="619" t="str">
        <f t="shared" ref="V1297" si="2242">+IF(I1297&lt;0,"ng","")</f>
        <v/>
      </c>
      <c r="W1297" s="619"/>
    </row>
    <row r="1298" spans="1:23" s="371" customFormat="1" ht="24" hidden="1" customHeight="1">
      <c r="A1298" s="366" t="s">
        <v>2523</v>
      </c>
      <c r="B1298" s="418" t="s">
        <v>0</v>
      </c>
      <c r="C1298" s="418" t="s">
        <v>2832</v>
      </c>
      <c r="D1298" s="418" t="s">
        <v>2833</v>
      </c>
      <c r="E1298" s="419" t="s">
        <v>1860</v>
      </c>
      <c r="F1298" s="411">
        <v>4</v>
      </c>
      <c r="G1298" s="411">
        <f>[5]내역서!F1298</f>
        <v>4</v>
      </c>
      <c r="H1298" s="411">
        <v>4</v>
      </c>
      <c r="I1298" s="411">
        <f>내역서!F1302</f>
        <v>0</v>
      </c>
      <c r="J1298" s="411">
        <v>18200.900000000001</v>
      </c>
      <c r="K1298" s="412">
        <f>INT($I1298*J1298)</f>
        <v>0</v>
      </c>
      <c r="L1298" s="411">
        <v>110408.8</v>
      </c>
      <c r="M1298" s="412">
        <f>INT($I1298*L1298)</f>
        <v>0</v>
      </c>
      <c r="N1298" s="411">
        <v>0</v>
      </c>
      <c r="O1298" s="412">
        <f>INT($I1298*N1298)</f>
        <v>0</v>
      </c>
      <c r="P1298" s="412">
        <f>+J1298+L1298+N1298</f>
        <v>128609.70000000001</v>
      </c>
      <c r="Q1298" s="412">
        <f>K1298+M1298+O1298</f>
        <v>0</v>
      </c>
      <c r="R1298" s="412"/>
      <c r="S1298" s="412"/>
      <c r="T1298" s="412"/>
      <c r="U1298" s="483" t="s">
        <v>0</v>
      </c>
      <c r="V1298" s="617" t="str">
        <f>+IF(I1298&lt;0,"ng","")</f>
        <v/>
      </c>
      <c r="W1298" s="617"/>
    </row>
    <row r="1299" spans="1:23" s="75" customFormat="1" ht="24" hidden="1" customHeight="1">
      <c r="A1299" s="372" t="s">
        <v>2481</v>
      </c>
      <c r="B1299" s="421" t="s">
        <v>0</v>
      </c>
      <c r="C1299" s="421" t="s">
        <v>1155</v>
      </c>
      <c r="D1299" s="421" t="s">
        <v>1156</v>
      </c>
      <c r="E1299" s="422" t="s">
        <v>729</v>
      </c>
      <c r="F1299" s="416">
        <v>4</v>
      </c>
      <c r="G1299" s="416">
        <f>[5]내역서!F1299</f>
        <v>4</v>
      </c>
      <c r="H1299" s="416">
        <v>4</v>
      </c>
      <c r="I1299" s="416">
        <f>내역서!F1303</f>
        <v>0</v>
      </c>
      <c r="J1299" s="416">
        <v>18200.900000000001</v>
      </c>
      <c r="K1299" s="417">
        <f t="shared" si="2204"/>
        <v>0</v>
      </c>
      <c r="L1299" s="416">
        <v>110408.8</v>
      </c>
      <c r="M1299" s="417">
        <f t="shared" si="2205"/>
        <v>0</v>
      </c>
      <c r="N1299" s="416">
        <v>0</v>
      </c>
      <c r="O1299" s="417">
        <f t="shared" si="2206"/>
        <v>0</v>
      </c>
      <c r="P1299" s="417">
        <f t="shared" si="2207"/>
        <v>128609.70000000001</v>
      </c>
      <c r="Q1299" s="417">
        <f t="shared" si="2236"/>
        <v>0</v>
      </c>
      <c r="R1299" s="417">
        <f t="shared" ref="R1299" si="2243">I1299-I1298</f>
        <v>0</v>
      </c>
      <c r="S1299" s="417">
        <f t="shared" ref="S1299:T1299" si="2244">P1299-P1298</f>
        <v>0</v>
      </c>
      <c r="T1299" s="417">
        <f t="shared" si="2244"/>
        <v>0</v>
      </c>
      <c r="U1299" s="484"/>
      <c r="V1299" s="619" t="str">
        <f t="shared" ref="V1299" si="2245">+IF(I1299&lt;0,"ng","")</f>
        <v/>
      </c>
      <c r="W1299" s="619"/>
    </row>
    <row r="1300" spans="1:23" s="371" customFormat="1" ht="24" hidden="1" customHeight="1">
      <c r="A1300" s="366" t="s">
        <v>2523</v>
      </c>
      <c r="B1300" s="418" t="s">
        <v>0</v>
      </c>
      <c r="C1300" s="418" t="s">
        <v>2832</v>
      </c>
      <c r="D1300" s="418" t="s">
        <v>2834</v>
      </c>
      <c r="E1300" s="419" t="s">
        <v>1860</v>
      </c>
      <c r="F1300" s="411">
        <v>24</v>
      </c>
      <c r="G1300" s="411">
        <f>[5]내역서!F1300</f>
        <v>24</v>
      </c>
      <c r="H1300" s="411">
        <v>24</v>
      </c>
      <c r="I1300" s="411">
        <f>내역서!F1304</f>
        <v>0</v>
      </c>
      <c r="J1300" s="411">
        <v>11110.3</v>
      </c>
      <c r="K1300" s="412">
        <f>INT($I1300*J1300)</f>
        <v>0</v>
      </c>
      <c r="L1300" s="411">
        <v>64114.400000000001</v>
      </c>
      <c r="M1300" s="412">
        <f>INT($I1300*L1300)</f>
        <v>0</v>
      </c>
      <c r="N1300" s="411">
        <v>0</v>
      </c>
      <c r="O1300" s="412">
        <f>INT($I1300*N1300)</f>
        <v>0</v>
      </c>
      <c r="P1300" s="412">
        <f>+J1300+L1300+N1300</f>
        <v>75224.7</v>
      </c>
      <c r="Q1300" s="412">
        <f>K1300+M1300+O1300</f>
        <v>0</v>
      </c>
      <c r="R1300" s="412"/>
      <c r="S1300" s="412"/>
      <c r="T1300" s="412"/>
      <c r="U1300" s="483" t="s">
        <v>0</v>
      </c>
      <c r="V1300" s="617" t="str">
        <f>+IF(I1300&lt;0,"ng","")</f>
        <v/>
      </c>
      <c r="W1300" s="617"/>
    </row>
    <row r="1301" spans="1:23" s="75" customFormat="1" ht="24" hidden="1" customHeight="1">
      <c r="A1301" s="372" t="s">
        <v>2481</v>
      </c>
      <c r="B1301" s="421" t="s">
        <v>0</v>
      </c>
      <c r="C1301" s="421" t="s">
        <v>1155</v>
      </c>
      <c r="D1301" s="421" t="s">
        <v>1157</v>
      </c>
      <c r="E1301" s="422" t="s">
        <v>729</v>
      </c>
      <c r="F1301" s="416">
        <v>24</v>
      </c>
      <c r="G1301" s="416">
        <f>[5]내역서!F1301</f>
        <v>24</v>
      </c>
      <c r="H1301" s="416">
        <v>24</v>
      </c>
      <c r="I1301" s="416">
        <f>내역서!F1305</f>
        <v>0</v>
      </c>
      <c r="J1301" s="416">
        <v>11110.3</v>
      </c>
      <c r="K1301" s="417">
        <f t="shared" si="2204"/>
        <v>0</v>
      </c>
      <c r="L1301" s="416">
        <v>64114.400000000001</v>
      </c>
      <c r="M1301" s="417">
        <f t="shared" si="2205"/>
        <v>0</v>
      </c>
      <c r="N1301" s="416">
        <v>0</v>
      </c>
      <c r="O1301" s="417">
        <f t="shared" si="2206"/>
        <v>0</v>
      </c>
      <c r="P1301" s="417">
        <f t="shared" si="2207"/>
        <v>75224.7</v>
      </c>
      <c r="Q1301" s="417">
        <f t="shared" si="2236"/>
        <v>0</v>
      </c>
      <c r="R1301" s="417">
        <f t="shared" ref="R1301" si="2246">I1301-I1300</f>
        <v>0</v>
      </c>
      <c r="S1301" s="417">
        <f t="shared" ref="S1301:T1301" si="2247">P1301-P1300</f>
        <v>0</v>
      </c>
      <c r="T1301" s="417">
        <f t="shared" si="2247"/>
        <v>0</v>
      </c>
      <c r="U1301" s="484"/>
      <c r="V1301" s="619" t="str">
        <f t="shared" ref="V1301" si="2248">+IF(I1301&lt;0,"ng","")</f>
        <v/>
      </c>
      <c r="W1301" s="619"/>
    </row>
    <row r="1302" spans="1:23" s="371" customFormat="1" ht="24" hidden="1" customHeight="1">
      <c r="A1302" s="366" t="s">
        <v>2523</v>
      </c>
      <c r="B1302" s="418" t="s">
        <v>0</v>
      </c>
      <c r="C1302" s="418" t="s">
        <v>2836</v>
      </c>
      <c r="D1302" s="418" t="s">
        <v>2837</v>
      </c>
      <c r="E1302" s="419" t="s">
        <v>16</v>
      </c>
      <c r="F1302" s="411">
        <v>1798</v>
      </c>
      <c r="G1302" s="411">
        <f>[5]내역서!F1302</f>
        <v>1798</v>
      </c>
      <c r="H1302" s="411">
        <v>1798</v>
      </c>
      <c r="I1302" s="411">
        <f>내역서!F1306</f>
        <v>0</v>
      </c>
      <c r="J1302" s="411">
        <v>125.7</v>
      </c>
      <c r="K1302" s="412">
        <f>INT($I1302*J1302)</f>
        <v>0</v>
      </c>
      <c r="L1302" s="411">
        <v>12380.8</v>
      </c>
      <c r="M1302" s="412">
        <f>INT($I1302*L1302)</f>
        <v>0</v>
      </c>
      <c r="N1302" s="411">
        <v>0</v>
      </c>
      <c r="O1302" s="412">
        <f>INT($I1302*N1302)</f>
        <v>0</v>
      </c>
      <c r="P1302" s="412">
        <f>+J1302+L1302+N1302</f>
        <v>12506.5</v>
      </c>
      <c r="Q1302" s="412">
        <f>K1302+M1302+O1302</f>
        <v>0</v>
      </c>
      <c r="R1302" s="412"/>
      <c r="S1302" s="412"/>
      <c r="T1302" s="412"/>
      <c r="U1302" s="483" t="s">
        <v>0</v>
      </c>
      <c r="V1302" s="617" t="str">
        <f>+IF(I1302&lt;0,"ng","")</f>
        <v/>
      </c>
      <c r="W1302" s="617"/>
    </row>
    <row r="1303" spans="1:23" s="75" customFormat="1" ht="24" hidden="1" customHeight="1">
      <c r="A1303" s="372" t="s">
        <v>2481</v>
      </c>
      <c r="B1303" s="421" t="s">
        <v>0</v>
      </c>
      <c r="C1303" s="421" t="s">
        <v>1158</v>
      </c>
      <c r="D1303" s="421" t="s">
        <v>1159</v>
      </c>
      <c r="E1303" s="422" t="s">
        <v>16</v>
      </c>
      <c r="F1303" s="416">
        <v>1798</v>
      </c>
      <c r="G1303" s="416">
        <f>[5]내역서!F1303</f>
        <v>1798</v>
      </c>
      <c r="H1303" s="416">
        <v>1798</v>
      </c>
      <c r="I1303" s="416">
        <f>내역서!F1307</f>
        <v>0</v>
      </c>
      <c r="J1303" s="416">
        <v>125.7</v>
      </c>
      <c r="K1303" s="417">
        <f t="shared" si="2204"/>
        <v>0</v>
      </c>
      <c r="L1303" s="416">
        <v>12380.8</v>
      </c>
      <c r="M1303" s="417">
        <f t="shared" si="2205"/>
        <v>0</v>
      </c>
      <c r="N1303" s="416">
        <v>0</v>
      </c>
      <c r="O1303" s="417">
        <f t="shared" si="2206"/>
        <v>0</v>
      </c>
      <c r="P1303" s="417">
        <f t="shared" si="2207"/>
        <v>12506.5</v>
      </c>
      <c r="Q1303" s="417">
        <f t="shared" si="2236"/>
        <v>0</v>
      </c>
      <c r="R1303" s="417">
        <f t="shared" ref="R1303" si="2249">I1303-I1302</f>
        <v>0</v>
      </c>
      <c r="S1303" s="417">
        <f t="shared" ref="S1303:T1303" si="2250">P1303-P1302</f>
        <v>0</v>
      </c>
      <c r="T1303" s="417">
        <f t="shared" si="2250"/>
        <v>0</v>
      </c>
      <c r="U1303" s="484"/>
      <c r="V1303" s="619" t="str">
        <f t="shared" ref="V1303" si="2251">+IF(I1303&lt;0,"ng","")</f>
        <v/>
      </c>
      <c r="W1303" s="619"/>
    </row>
    <row r="1304" spans="1:23" s="371" customFormat="1" ht="24" hidden="1" customHeight="1">
      <c r="A1304" s="366" t="s">
        <v>2523</v>
      </c>
      <c r="B1304" s="418" t="s">
        <v>0</v>
      </c>
      <c r="C1304" s="418" t="s">
        <v>2217</v>
      </c>
      <c r="D1304" s="418" t="s">
        <v>2839</v>
      </c>
      <c r="E1304" s="419" t="s">
        <v>16</v>
      </c>
      <c r="F1304" s="411">
        <v>1798</v>
      </c>
      <c r="G1304" s="411">
        <f>[5]내역서!F1304</f>
        <v>3132</v>
      </c>
      <c r="H1304" s="411">
        <v>1798</v>
      </c>
      <c r="I1304" s="411">
        <f>내역서!F1308</f>
        <v>0</v>
      </c>
      <c r="J1304" s="411">
        <v>0</v>
      </c>
      <c r="K1304" s="412">
        <f>INT($I1304*J1304)</f>
        <v>0</v>
      </c>
      <c r="L1304" s="411">
        <v>497.6</v>
      </c>
      <c r="M1304" s="412">
        <f>INT($I1304*L1304)</f>
        <v>0</v>
      </c>
      <c r="N1304" s="411">
        <v>0</v>
      </c>
      <c r="O1304" s="412">
        <f>INT($I1304*N1304)</f>
        <v>0</v>
      </c>
      <c r="P1304" s="412">
        <f>+J1304+L1304+N1304</f>
        <v>497.6</v>
      </c>
      <c r="Q1304" s="412">
        <f>K1304+M1304+O1304</f>
        <v>0</v>
      </c>
      <c r="R1304" s="412"/>
      <c r="S1304" s="412"/>
      <c r="T1304" s="412"/>
      <c r="U1304" s="483" t="s">
        <v>0</v>
      </c>
      <c r="V1304" s="617" t="str">
        <f>+IF(I1304&lt;0,"ng","")</f>
        <v/>
      </c>
      <c r="W1304" s="617"/>
    </row>
    <row r="1305" spans="1:23" s="75" customFormat="1" ht="24" hidden="1" customHeight="1">
      <c r="A1305" s="372" t="s">
        <v>2481</v>
      </c>
      <c r="B1305" s="421" t="s">
        <v>0</v>
      </c>
      <c r="C1305" s="421" t="s">
        <v>761</v>
      </c>
      <c r="D1305" s="421" t="s">
        <v>1160</v>
      </c>
      <c r="E1305" s="422" t="s">
        <v>16</v>
      </c>
      <c r="F1305" s="416">
        <v>1798</v>
      </c>
      <c r="G1305" s="416">
        <f>[5]내역서!F1305</f>
        <v>3132</v>
      </c>
      <c r="H1305" s="416">
        <v>1798</v>
      </c>
      <c r="I1305" s="416">
        <f>내역서!F1309</f>
        <v>0</v>
      </c>
      <c r="J1305" s="416">
        <v>0</v>
      </c>
      <c r="K1305" s="417">
        <f t="shared" si="2204"/>
        <v>0</v>
      </c>
      <c r="L1305" s="416">
        <v>497.6</v>
      </c>
      <c r="M1305" s="417">
        <f t="shared" si="2205"/>
        <v>0</v>
      </c>
      <c r="N1305" s="416">
        <v>0</v>
      </c>
      <c r="O1305" s="417">
        <f t="shared" si="2206"/>
        <v>0</v>
      </c>
      <c r="P1305" s="417">
        <f t="shared" si="2207"/>
        <v>497.6</v>
      </c>
      <c r="Q1305" s="417">
        <f t="shared" si="2236"/>
        <v>0</v>
      </c>
      <c r="R1305" s="417">
        <f t="shared" ref="R1305" si="2252">I1305-I1304</f>
        <v>0</v>
      </c>
      <c r="S1305" s="417">
        <f t="shared" ref="S1305:T1305" si="2253">P1305-P1304</f>
        <v>0</v>
      </c>
      <c r="T1305" s="417">
        <f t="shared" si="2253"/>
        <v>0</v>
      </c>
      <c r="U1305" s="484"/>
      <c r="V1305" s="619" t="str">
        <f t="shared" ref="V1305" si="2254">+IF(I1305&lt;0,"ng","")</f>
        <v/>
      </c>
      <c r="W1305" s="619"/>
    </row>
    <row r="1306" spans="1:23" s="371" customFormat="1" ht="24" hidden="1" customHeight="1">
      <c r="A1306" s="366" t="s">
        <v>4586</v>
      </c>
      <c r="B1306" s="436" t="s">
        <v>2842</v>
      </c>
      <c r="C1306" s="436" t="s">
        <v>2843</v>
      </c>
      <c r="D1306" s="436" t="s">
        <v>0</v>
      </c>
      <c r="E1306" s="437" t="s">
        <v>0</v>
      </c>
      <c r="F1306" s="438">
        <v>0</v>
      </c>
      <c r="G1306" s="438">
        <f>[5]내역서!F1306</f>
        <v>0</v>
      </c>
      <c r="H1306" s="438">
        <v>0</v>
      </c>
      <c r="I1306" s="438">
        <f>내역서!F1310</f>
        <v>0</v>
      </c>
      <c r="J1306" s="439">
        <v>0</v>
      </c>
      <c r="K1306" s="438">
        <f>SUMIF($A$1308:$A$1317,$A1308,K$1308:K$1317)</f>
        <v>0</v>
      </c>
      <c r="L1306" s="439">
        <v>0</v>
      </c>
      <c r="M1306" s="438">
        <f>SUMIF($A$1308:$A$1317,$A1308,M$1308:M$1317)</f>
        <v>0</v>
      </c>
      <c r="N1306" s="439">
        <v>0</v>
      </c>
      <c r="O1306" s="438">
        <f>SUMIF($A$1308:$A$1317,$A1308,O$1308:O$1317)</f>
        <v>0</v>
      </c>
      <c r="P1306" s="440">
        <v>0</v>
      </c>
      <c r="Q1306" s="438">
        <f>K1306+M1306+O1306</f>
        <v>0</v>
      </c>
      <c r="R1306" s="438"/>
      <c r="S1306" s="438"/>
      <c r="T1306" s="438"/>
      <c r="U1306" s="481" t="s">
        <v>0</v>
      </c>
      <c r="V1306" s="617" t="str">
        <f>+IF(I1306&lt;0,"ng","")</f>
        <v/>
      </c>
      <c r="W1306" s="617"/>
    </row>
    <row r="1307" spans="1:23" s="75" customFormat="1" ht="24" hidden="1" customHeight="1">
      <c r="A1307" s="372" t="s">
        <v>2481</v>
      </c>
      <c r="B1307" s="442" t="s">
        <v>4587</v>
      </c>
      <c r="C1307" s="442" t="s">
        <v>1161</v>
      </c>
      <c r="D1307" s="442" t="s">
        <v>0</v>
      </c>
      <c r="E1307" s="443" t="s">
        <v>0</v>
      </c>
      <c r="F1307" s="444">
        <v>0</v>
      </c>
      <c r="G1307" s="444">
        <f>[5]내역서!F1307</f>
        <v>0</v>
      </c>
      <c r="H1307" s="444">
        <v>0</v>
      </c>
      <c r="I1307" s="444">
        <f>내역서!F1311</f>
        <v>0</v>
      </c>
      <c r="J1307" s="445">
        <v>0</v>
      </c>
      <c r="K1307" s="444">
        <f>SUMIF($A$1308:$A$1317,$A1309,K$1308:K$1317)</f>
        <v>0</v>
      </c>
      <c r="L1307" s="445">
        <v>0</v>
      </c>
      <c r="M1307" s="444">
        <f>SUMIF($A$1308:$A$1317,$A1309,M$1308:M$1317)</f>
        <v>0</v>
      </c>
      <c r="N1307" s="445">
        <v>0</v>
      </c>
      <c r="O1307" s="444">
        <f>SUMIF($A$1308:$A$1317,$A1309,O$1308:O$1317)</f>
        <v>0</v>
      </c>
      <c r="P1307" s="446">
        <v>0</v>
      </c>
      <c r="Q1307" s="444">
        <f t="shared" si="2236"/>
        <v>0</v>
      </c>
      <c r="R1307" s="444">
        <f t="shared" ref="R1307" si="2255">I1307-I1306</f>
        <v>0</v>
      </c>
      <c r="S1307" s="444">
        <f t="shared" ref="S1307:T1307" si="2256">P1307-P1306</f>
        <v>0</v>
      </c>
      <c r="T1307" s="444">
        <f t="shared" si="2256"/>
        <v>0</v>
      </c>
      <c r="U1307" s="482"/>
      <c r="V1307" s="619" t="str">
        <f t="shared" ref="V1307" si="2257">+IF(I1307&lt;0,"ng","")</f>
        <v/>
      </c>
      <c r="W1307" s="619"/>
    </row>
    <row r="1308" spans="1:23" s="371" customFormat="1" ht="24" hidden="1" customHeight="1">
      <c r="A1308" s="366" t="s">
        <v>2523</v>
      </c>
      <c r="B1308" s="418" t="s">
        <v>0</v>
      </c>
      <c r="C1308" s="418" t="s">
        <v>2844</v>
      </c>
      <c r="D1308" s="418" t="s">
        <v>2845</v>
      </c>
      <c r="E1308" s="419" t="s">
        <v>94</v>
      </c>
      <c r="F1308" s="411">
        <v>221</v>
      </c>
      <c r="G1308" s="411">
        <f>[5]내역서!F1308</f>
        <v>221</v>
      </c>
      <c r="H1308" s="411">
        <v>221</v>
      </c>
      <c r="I1308" s="411">
        <f>내역서!F1312</f>
        <v>0</v>
      </c>
      <c r="J1308" s="411">
        <v>1371.9</v>
      </c>
      <c r="K1308" s="412">
        <f>INT($I1308*J1308)</f>
        <v>0</v>
      </c>
      <c r="L1308" s="411">
        <v>10005.9</v>
      </c>
      <c r="M1308" s="412">
        <f>INT($I1308*L1308)</f>
        <v>0</v>
      </c>
      <c r="N1308" s="411">
        <v>3337</v>
      </c>
      <c r="O1308" s="412">
        <f>INT($I1308*N1308)</f>
        <v>0</v>
      </c>
      <c r="P1308" s="412">
        <f>+J1308+L1308+N1308</f>
        <v>14714.8</v>
      </c>
      <c r="Q1308" s="412">
        <f>K1308+M1308+O1308</f>
        <v>0</v>
      </c>
      <c r="R1308" s="412"/>
      <c r="S1308" s="412"/>
      <c r="T1308" s="412"/>
      <c r="U1308" s="483" t="s">
        <v>0</v>
      </c>
      <c r="V1308" s="617" t="str">
        <f>+IF(I1308&lt;0,"ng","")</f>
        <v/>
      </c>
      <c r="W1308" s="617"/>
    </row>
    <row r="1309" spans="1:23" s="75" customFormat="1" ht="24" hidden="1" customHeight="1">
      <c r="A1309" s="372" t="s">
        <v>2481</v>
      </c>
      <c r="B1309" s="421" t="s">
        <v>0</v>
      </c>
      <c r="C1309" s="421" t="s">
        <v>1162</v>
      </c>
      <c r="D1309" s="421" t="s">
        <v>1163</v>
      </c>
      <c r="E1309" s="422" t="s">
        <v>94</v>
      </c>
      <c r="F1309" s="416">
        <v>221</v>
      </c>
      <c r="G1309" s="416">
        <f>[5]내역서!F1309</f>
        <v>221</v>
      </c>
      <c r="H1309" s="416">
        <v>221</v>
      </c>
      <c r="I1309" s="416">
        <f>내역서!F1313</f>
        <v>0</v>
      </c>
      <c r="J1309" s="416">
        <v>1371.9</v>
      </c>
      <c r="K1309" s="417">
        <f t="shared" ref="K1309:K1317" si="2258">INT($I1309*J1309)</f>
        <v>0</v>
      </c>
      <c r="L1309" s="416">
        <v>10005.9</v>
      </c>
      <c r="M1309" s="417">
        <f t="shared" ref="M1309:M1317" si="2259">INT($I1309*L1309)</f>
        <v>0</v>
      </c>
      <c r="N1309" s="416">
        <v>3337</v>
      </c>
      <c r="O1309" s="417">
        <f t="shared" ref="O1309:O1317" si="2260">INT($I1309*N1309)</f>
        <v>0</v>
      </c>
      <c r="P1309" s="417">
        <f t="shared" ref="P1309:P1317" si="2261">+J1309+L1309+N1309</f>
        <v>14714.8</v>
      </c>
      <c r="Q1309" s="417">
        <f t="shared" si="2236"/>
        <v>0</v>
      </c>
      <c r="R1309" s="417">
        <f t="shared" ref="R1309" si="2262">I1309-I1308</f>
        <v>0</v>
      </c>
      <c r="S1309" s="417">
        <f t="shared" ref="S1309:T1309" si="2263">P1309-P1308</f>
        <v>0</v>
      </c>
      <c r="T1309" s="417">
        <f t="shared" si="2263"/>
        <v>0</v>
      </c>
      <c r="U1309" s="484"/>
      <c r="V1309" s="619" t="str">
        <f t="shared" ref="V1309" si="2264">+IF(I1309&lt;0,"ng","")</f>
        <v/>
      </c>
      <c r="W1309" s="619"/>
    </row>
    <row r="1310" spans="1:23" s="371" customFormat="1" ht="24" hidden="1" customHeight="1">
      <c r="A1310" s="366" t="s">
        <v>2523</v>
      </c>
      <c r="B1310" s="418" t="s">
        <v>0</v>
      </c>
      <c r="C1310" s="418" t="s">
        <v>2846</v>
      </c>
      <c r="D1310" s="418" t="s">
        <v>2847</v>
      </c>
      <c r="E1310" s="419" t="s">
        <v>94</v>
      </c>
      <c r="F1310" s="411">
        <v>1214</v>
      </c>
      <c r="G1310" s="411">
        <f>[5]내역서!F1310</f>
        <v>1408</v>
      </c>
      <c r="H1310" s="411">
        <v>1214</v>
      </c>
      <c r="I1310" s="411">
        <f>내역서!F1314</f>
        <v>0</v>
      </c>
      <c r="J1310" s="411">
        <v>1172.5</v>
      </c>
      <c r="K1310" s="412">
        <f>INT($I1310*J1310)</f>
        <v>0</v>
      </c>
      <c r="L1310" s="411">
        <v>8983</v>
      </c>
      <c r="M1310" s="412">
        <f>INT($I1310*L1310)</f>
        <v>0</v>
      </c>
      <c r="N1310" s="411">
        <v>2863.4</v>
      </c>
      <c r="O1310" s="412">
        <f>INT($I1310*N1310)</f>
        <v>0</v>
      </c>
      <c r="P1310" s="412">
        <f>+J1310+L1310+N1310</f>
        <v>13018.9</v>
      </c>
      <c r="Q1310" s="412">
        <f>K1310+M1310+O1310</f>
        <v>0</v>
      </c>
      <c r="R1310" s="412"/>
      <c r="S1310" s="412"/>
      <c r="T1310" s="412"/>
      <c r="U1310" s="483" t="s">
        <v>0</v>
      </c>
      <c r="V1310" s="617" t="str">
        <f>+IF(I1310&lt;0,"ng","")</f>
        <v/>
      </c>
      <c r="W1310" s="617"/>
    </row>
    <row r="1311" spans="1:23" s="75" customFormat="1" ht="24" hidden="1" customHeight="1">
      <c r="A1311" s="372" t="s">
        <v>2481</v>
      </c>
      <c r="B1311" s="421" t="s">
        <v>0</v>
      </c>
      <c r="C1311" s="421" t="s">
        <v>1164</v>
      </c>
      <c r="D1311" s="421" t="s">
        <v>1165</v>
      </c>
      <c r="E1311" s="422" t="s">
        <v>94</v>
      </c>
      <c r="F1311" s="416">
        <v>1214</v>
      </c>
      <c r="G1311" s="416">
        <f>[5]내역서!F1311</f>
        <v>1408</v>
      </c>
      <c r="H1311" s="416">
        <v>1214</v>
      </c>
      <c r="I1311" s="416">
        <f>내역서!F1315</f>
        <v>0</v>
      </c>
      <c r="J1311" s="416">
        <v>1172.5</v>
      </c>
      <c r="K1311" s="417">
        <f t="shared" si="2258"/>
        <v>0</v>
      </c>
      <c r="L1311" s="416">
        <v>8983</v>
      </c>
      <c r="M1311" s="417">
        <f t="shared" si="2259"/>
        <v>0</v>
      </c>
      <c r="N1311" s="416">
        <v>2863.4</v>
      </c>
      <c r="O1311" s="417">
        <f t="shared" si="2260"/>
        <v>0</v>
      </c>
      <c r="P1311" s="417">
        <f t="shared" si="2261"/>
        <v>13018.9</v>
      </c>
      <c r="Q1311" s="417">
        <f t="shared" si="2236"/>
        <v>0</v>
      </c>
      <c r="R1311" s="417">
        <f t="shared" ref="R1311" si="2265">I1311-I1310</f>
        <v>0</v>
      </c>
      <c r="S1311" s="417">
        <f t="shared" ref="S1311:T1311" si="2266">P1311-P1310</f>
        <v>0</v>
      </c>
      <c r="T1311" s="417">
        <f t="shared" si="2266"/>
        <v>0</v>
      </c>
      <c r="U1311" s="484"/>
      <c r="V1311" s="619" t="str">
        <f t="shared" ref="V1311" si="2267">+IF(I1311&lt;0,"ng","")</f>
        <v/>
      </c>
      <c r="W1311" s="619"/>
    </row>
    <row r="1312" spans="1:23" s="371" customFormat="1" ht="24" hidden="1" customHeight="1">
      <c r="A1312" s="366" t="s">
        <v>4301</v>
      </c>
      <c r="B1312" s="418" t="s">
        <v>0</v>
      </c>
      <c r="C1312" s="418" t="s">
        <v>2149</v>
      </c>
      <c r="D1312" s="418" t="s">
        <v>2849</v>
      </c>
      <c r="E1312" s="419" t="s">
        <v>94</v>
      </c>
      <c r="F1312" s="411">
        <v>5182</v>
      </c>
      <c r="G1312" s="411">
        <f>[5]내역서!F1312</f>
        <v>5128</v>
      </c>
      <c r="H1312" s="411">
        <v>5182</v>
      </c>
      <c r="I1312" s="411">
        <f>내역서!F1316</f>
        <v>0</v>
      </c>
      <c r="J1312" s="411">
        <v>14418.7</v>
      </c>
      <c r="K1312" s="412">
        <f>INT($I1312*J1312)</f>
        <v>0</v>
      </c>
      <c r="L1312" s="411">
        <v>24550.2</v>
      </c>
      <c r="M1312" s="412">
        <f>INT($I1312*L1312)</f>
        <v>0</v>
      </c>
      <c r="N1312" s="411">
        <v>0</v>
      </c>
      <c r="O1312" s="412">
        <f>INT($I1312*N1312)</f>
        <v>0</v>
      </c>
      <c r="P1312" s="412">
        <f>+J1312+L1312+N1312</f>
        <v>38968.9</v>
      </c>
      <c r="Q1312" s="412">
        <f>K1312+M1312+O1312</f>
        <v>0</v>
      </c>
      <c r="R1312" s="412"/>
      <c r="S1312" s="412"/>
      <c r="T1312" s="412"/>
      <c r="U1312" s="483" t="s">
        <v>0</v>
      </c>
      <c r="V1312" s="617" t="str">
        <f>+IF(I1312&lt;0,"ng","")</f>
        <v/>
      </c>
      <c r="W1312" s="617"/>
    </row>
    <row r="1313" spans="1:23" s="75" customFormat="1" ht="24" hidden="1" customHeight="1">
      <c r="A1313" s="372" t="s">
        <v>2072</v>
      </c>
      <c r="B1313" s="421" t="s">
        <v>0</v>
      </c>
      <c r="C1313" s="421" t="s">
        <v>693</v>
      </c>
      <c r="D1313" s="421" t="s">
        <v>1166</v>
      </c>
      <c r="E1313" s="422" t="s">
        <v>94</v>
      </c>
      <c r="F1313" s="416">
        <v>5182</v>
      </c>
      <c r="G1313" s="416">
        <f>[5]내역서!F1313</f>
        <v>5128</v>
      </c>
      <c r="H1313" s="416">
        <v>5182</v>
      </c>
      <c r="I1313" s="416">
        <f>내역서!F1317</f>
        <v>0</v>
      </c>
      <c r="J1313" s="416">
        <v>14418.7</v>
      </c>
      <c r="K1313" s="417">
        <f t="shared" si="2258"/>
        <v>0</v>
      </c>
      <c r="L1313" s="416">
        <v>24550.2</v>
      </c>
      <c r="M1313" s="417">
        <f t="shared" si="2259"/>
        <v>0</v>
      </c>
      <c r="N1313" s="416">
        <v>0</v>
      </c>
      <c r="O1313" s="417">
        <f t="shared" si="2260"/>
        <v>0</v>
      </c>
      <c r="P1313" s="417">
        <f t="shared" si="2261"/>
        <v>38968.9</v>
      </c>
      <c r="Q1313" s="417">
        <f t="shared" si="2236"/>
        <v>0</v>
      </c>
      <c r="R1313" s="417">
        <f t="shared" ref="R1313" si="2268">I1313-I1312</f>
        <v>0</v>
      </c>
      <c r="S1313" s="417">
        <f t="shared" ref="S1313:T1313" si="2269">P1313-P1312</f>
        <v>0</v>
      </c>
      <c r="T1313" s="417">
        <f t="shared" si="2269"/>
        <v>0</v>
      </c>
      <c r="U1313" s="484"/>
      <c r="V1313" s="619" t="str">
        <f t="shared" ref="V1313" si="2270">+IF(I1313&lt;0,"ng","")</f>
        <v/>
      </c>
      <c r="W1313" s="619"/>
    </row>
    <row r="1314" spans="1:23" s="371" customFormat="1" ht="24" hidden="1" customHeight="1">
      <c r="A1314" s="366" t="s">
        <v>4301</v>
      </c>
      <c r="B1314" s="418" t="s">
        <v>0</v>
      </c>
      <c r="C1314" s="418" t="s">
        <v>2153</v>
      </c>
      <c r="D1314" s="418" t="s">
        <v>2849</v>
      </c>
      <c r="E1314" s="419" t="s">
        <v>16</v>
      </c>
      <c r="F1314" s="411">
        <v>2698</v>
      </c>
      <c r="G1314" s="411">
        <f>[5]내역서!F1314</f>
        <v>4754</v>
      </c>
      <c r="H1314" s="411">
        <v>2698</v>
      </c>
      <c r="I1314" s="411">
        <f>내역서!F1318</f>
        <v>0</v>
      </c>
      <c r="J1314" s="411">
        <v>5448.7</v>
      </c>
      <c r="K1314" s="412">
        <f>INT($I1314*J1314)</f>
        <v>0</v>
      </c>
      <c r="L1314" s="411">
        <v>28600</v>
      </c>
      <c r="M1314" s="412">
        <f>INT($I1314*L1314)</f>
        <v>0</v>
      </c>
      <c r="N1314" s="411">
        <v>0</v>
      </c>
      <c r="O1314" s="412">
        <f>INT($I1314*N1314)</f>
        <v>0</v>
      </c>
      <c r="P1314" s="412">
        <f>+J1314+L1314+N1314</f>
        <v>34048.699999999997</v>
      </c>
      <c r="Q1314" s="412">
        <f>K1314+M1314+O1314</f>
        <v>0</v>
      </c>
      <c r="R1314" s="412"/>
      <c r="S1314" s="412"/>
      <c r="T1314" s="412"/>
      <c r="U1314" s="483" t="s">
        <v>0</v>
      </c>
      <c r="V1314" s="617" t="str">
        <f>+IF(I1314&lt;0,"ng","")</f>
        <v/>
      </c>
      <c r="W1314" s="617"/>
    </row>
    <row r="1315" spans="1:23" s="75" customFormat="1" ht="24" hidden="1" customHeight="1">
      <c r="A1315" s="372" t="s">
        <v>4588</v>
      </c>
      <c r="B1315" s="421" t="s">
        <v>0</v>
      </c>
      <c r="C1315" s="421" t="s">
        <v>697</v>
      </c>
      <c r="D1315" s="421" t="s">
        <v>1166</v>
      </c>
      <c r="E1315" s="422" t="s">
        <v>16</v>
      </c>
      <c r="F1315" s="416">
        <v>2698</v>
      </c>
      <c r="G1315" s="416">
        <f>[5]내역서!F1315</f>
        <v>4754</v>
      </c>
      <c r="H1315" s="416">
        <v>2698</v>
      </c>
      <c r="I1315" s="416">
        <f>내역서!F1319</f>
        <v>0</v>
      </c>
      <c r="J1315" s="416">
        <v>5448.7</v>
      </c>
      <c r="K1315" s="417">
        <f t="shared" si="2258"/>
        <v>0</v>
      </c>
      <c r="L1315" s="416">
        <v>28600</v>
      </c>
      <c r="M1315" s="417">
        <f t="shared" si="2259"/>
        <v>0</v>
      </c>
      <c r="N1315" s="416">
        <v>0</v>
      </c>
      <c r="O1315" s="417">
        <f t="shared" si="2260"/>
        <v>0</v>
      </c>
      <c r="P1315" s="417">
        <f t="shared" si="2261"/>
        <v>34048.699999999997</v>
      </c>
      <c r="Q1315" s="417">
        <f t="shared" si="2236"/>
        <v>0</v>
      </c>
      <c r="R1315" s="417">
        <f t="shared" ref="R1315" si="2271">I1315-I1314</f>
        <v>0</v>
      </c>
      <c r="S1315" s="417">
        <f t="shared" ref="S1315:T1315" si="2272">P1315-P1314</f>
        <v>0</v>
      </c>
      <c r="T1315" s="417">
        <f t="shared" si="2272"/>
        <v>0</v>
      </c>
      <c r="U1315" s="484"/>
      <c r="V1315" s="619" t="str">
        <f t="shared" ref="V1315" si="2273">+IF(I1315&lt;0,"ng","")</f>
        <v/>
      </c>
      <c r="W1315" s="619"/>
    </row>
    <row r="1316" spans="1:23" s="371" customFormat="1" ht="24" hidden="1" customHeight="1">
      <c r="A1316" s="366" t="s">
        <v>4589</v>
      </c>
      <c r="B1316" s="418" t="s">
        <v>0</v>
      </c>
      <c r="C1316" s="418" t="s">
        <v>2386</v>
      </c>
      <c r="D1316" s="418" t="s">
        <v>95</v>
      </c>
      <c r="E1316" s="419" t="s">
        <v>56</v>
      </c>
      <c r="F1316" s="411">
        <v>221.28399999999999</v>
      </c>
      <c r="G1316" s="411">
        <f>[5]내역서!F1316</f>
        <v>237.333</v>
      </c>
      <c r="H1316" s="411">
        <v>221.28399999999999</v>
      </c>
      <c r="I1316" s="411">
        <f>내역서!F1320</f>
        <v>0</v>
      </c>
      <c r="J1316" s="411">
        <v>65384.3</v>
      </c>
      <c r="K1316" s="412">
        <f>INT($I1316*J1316)</f>
        <v>0</v>
      </c>
      <c r="L1316" s="411">
        <v>529017.19999999995</v>
      </c>
      <c r="M1316" s="412">
        <f>INT($I1316*L1316)</f>
        <v>0</v>
      </c>
      <c r="N1316" s="411">
        <v>0</v>
      </c>
      <c r="O1316" s="412">
        <f>INT($I1316*N1316)</f>
        <v>0</v>
      </c>
      <c r="P1316" s="412">
        <f>+J1316+L1316+N1316</f>
        <v>594401.5</v>
      </c>
      <c r="Q1316" s="412">
        <f>K1316+M1316+O1316</f>
        <v>0</v>
      </c>
      <c r="R1316" s="412"/>
      <c r="S1316" s="412"/>
      <c r="T1316" s="412"/>
      <c r="U1316" s="483" t="s">
        <v>0</v>
      </c>
      <c r="V1316" s="617" t="str">
        <f>+IF(I1316&lt;0,"ng","")</f>
        <v/>
      </c>
      <c r="W1316" s="617"/>
    </row>
    <row r="1317" spans="1:23" s="75" customFormat="1" ht="24" hidden="1" customHeight="1">
      <c r="A1317" s="372" t="s">
        <v>4590</v>
      </c>
      <c r="B1317" s="421" t="s">
        <v>0</v>
      </c>
      <c r="C1317" s="421" t="s">
        <v>862</v>
      </c>
      <c r="D1317" s="421" t="s">
        <v>95</v>
      </c>
      <c r="E1317" s="422" t="s">
        <v>56</v>
      </c>
      <c r="F1317" s="416">
        <v>221.28399999999999</v>
      </c>
      <c r="G1317" s="416">
        <f>[5]내역서!F1317</f>
        <v>237.33299999999997</v>
      </c>
      <c r="H1317" s="416">
        <v>221.28399999999999</v>
      </c>
      <c r="I1317" s="416">
        <f>내역서!F1321</f>
        <v>0</v>
      </c>
      <c r="J1317" s="416">
        <v>65384.3</v>
      </c>
      <c r="K1317" s="417">
        <f t="shared" si="2258"/>
        <v>0</v>
      </c>
      <c r="L1317" s="416">
        <v>529017.19999999995</v>
      </c>
      <c r="M1317" s="417">
        <f t="shared" si="2259"/>
        <v>0</v>
      </c>
      <c r="N1317" s="416">
        <v>0</v>
      </c>
      <c r="O1317" s="417">
        <f t="shared" si="2260"/>
        <v>0</v>
      </c>
      <c r="P1317" s="417">
        <f t="shared" si="2261"/>
        <v>594401.5</v>
      </c>
      <c r="Q1317" s="417">
        <f t="shared" si="2236"/>
        <v>0</v>
      </c>
      <c r="R1317" s="417">
        <f t="shared" ref="R1317" si="2274">I1317-I1316</f>
        <v>0</v>
      </c>
      <c r="S1317" s="417">
        <f t="shared" ref="S1317:T1317" si="2275">P1317-P1316</f>
        <v>0</v>
      </c>
      <c r="T1317" s="417">
        <f t="shared" si="2275"/>
        <v>0</v>
      </c>
      <c r="U1317" s="484"/>
      <c r="V1317" s="619" t="str">
        <f t="shared" ref="V1317" si="2276">+IF(I1317&lt;0,"ng","")</f>
        <v/>
      </c>
      <c r="W1317" s="619"/>
    </row>
    <row r="1318" spans="1:23" s="485" customFormat="1" ht="24" hidden="1" customHeight="1">
      <c r="A1318" s="366" t="s">
        <v>4591</v>
      </c>
      <c r="B1318" s="436" t="s">
        <v>2851</v>
      </c>
      <c r="C1318" s="436" t="s">
        <v>2852</v>
      </c>
      <c r="D1318" s="436" t="s">
        <v>0</v>
      </c>
      <c r="E1318" s="437" t="s">
        <v>0</v>
      </c>
      <c r="F1318" s="438">
        <v>0</v>
      </c>
      <c r="G1318" s="438">
        <f>[5]내역서!F1318</f>
        <v>0</v>
      </c>
      <c r="H1318" s="438">
        <v>0</v>
      </c>
      <c r="I1318" s="438">
        <f>내역서!F1322</f>
        <v>0</v>
      </c>
      <c r="J1318" s="439">
        <v>0</v>
      </c>
      <c r="K1318" s="438">
        <f>SUMIF($A$1320:$A$1359,$A1320,K$1320:K$1359)</f>
        <v>0</v>
      </c>
      <c r="L1318" s="439">
        <v>0</v>
      </c>
      <c r="M1318" s="438">
        <f>SUMIF($A$1320:$A$1359,$A1320,M$1320:M$1359)</f>
        <v>0</v>
      </c>
      <c r="N1318" s="439">
        <v>0</v>
      </c>
      <c r="O1318" s="438">
        <f>SUMIF($A$1320:$A$1359,$A1320,O$1320:O$1359)</f>
        <v>0</v>
      </c>
      <c r="P1318" s="440">
        <v>0</v>
      </c>
      <c r="Q1318" s="438">
        <f>K1318+M1318+O1318</f>
        <v>0</v>
      </c>
      <c r="R1318" s="438"/>
      <c r="S1318" s="438"/>
      <c r="T1318" s="438"/>
      <c r="U1318" s="481" t="s">
        <v>0</v>
      </c>
      <c r="V1318" s="617" t="str">
        <f>+IF(I1318&lt;0,"ng","")</f>
        <v/>
      </c>
      <c r="W1318" s="617"/>
    </row>
    <row r="1319" spans="1:23" s="77" customFormat="1" ht="24" hidden="1" customHeight="1">
      <c r="A1319" s="372" t="s">
        <v>4470</v>
      </c>
      <c r="B1319" s="442" t="s">
        <v>4592</v>
      </c>
      <c r="C1319" s="442" t="s">
        <v>1167</v>
      </c>
      <c r="D1319" s="442" t="s">
        <v>0</v>
      </c>
      <c r="E1319" s="443" t="s">
        <v>0</v>
      </c>
      <c r="F1319" s="444">
        <v>0</v>
      </c>
      <c r="G1319" s="444">
        <f>[5]내역서!F1319</f>
        <v>0</v>
      </c>
      <c r="H1319" s="444">
        <v>0</v>
      </c>
      <c r="I1319" s="444">
        <f>내역서!F1323</f>
        <v>0</v>
      </c>
      <c r="J1319" s="445">
        <v>0</v>
      </c>
      <c r="K1319" s="444">
        <f>SUMIF($A$1320:$A$1359,$A1321,K$1320:K$1359)</f>
        <v>0</v>
      </c>
      <c r="L1319" s="445">
        <v>0</v>
      </c>
      <c r="M1319" s="444">
        <f>SUMIF($A$1320:$A$1359,$A1321,M$1320:M$1359)</f>
        <v>0</v>
      </c>
      <c r="N1319" s="445">
        <v>0</v>
      </c>
      <c r="O1319" s="444">
        <f>SUMIF($A$1320:$A$1359,$A1321,O$1320:O$1359)</f>
        <v>0</v>
      </c>
      <c r="P1319" s="446">
        <v>0</v>
      </c>
      <c r="Q1319" s="444">
        <f t="shared" si="2236"/>
        <v>0</v>
      </c>
      <c r="R1319" s="444">
        <f t="shared" ref="R1319" si="2277">I1319-I1318</f>
        <v>0</v>
      </c>
      <c r="S1319" s="444">
        <f t="shared" ref="S1319:T1319" si="2278">P1319-P1318</f>
        <v>0</v>
      </c>
      <c r="T1319" s="444">
        <f t="shared" si="2278"/>
        <v>0</v>
      </c>
      <c r="U1319" s="482"/>
      <c r="V1319" s="619" t="str">
        <f t="shared" ref="V1319" si="2279">+IF(I1319&lt;0,"ng","")</f>
        <v/>
      </c>
      <c r="W1319" s="619"/>
    </row>
    <row r="1320" spans="1:23" s="371" customFormat="1" ht="24" hidden="1" customHeight="1">
      <c r="A1320" s="366" t="s">
        <v>4589</v>
      </c>
      <c r="B1320" s="418" t="s">
        <v>0</v>
      </c>
      <c r="C1320" s="418" t="s">
        <v>2854</v>
      </c>
      <c r="D1320" s="418" t="s">
        <v>2855</v>
      </c>
      <c r="E1320" s="419" t="s">
        <v>56</v>
      </c>
      <c r="F1320" s="411">
        <v>3.2589999999999999</v>
      </c>
      <c r="G1320" s="411">
        <f>[5]내역서!F1320</f>
        <v>3.2589999999999999</v>
      </c>
      <c r="H1320" s="411">
        <v>3.2589999999999999</v>
      </c>
      <c r="I1320" s="411">
        <f>내역서!F1324</f>
        <v>0</v>
      </c>
      <c r="J1320" s="411">
        <v>1271359.1000000001</v>
      </c>
      <c r="K1320" s="412">
        <f>INT($I1320*J1320)</f>
        <v>0</v>
      </c>
      <c r="L1320" s="411">
        <v>0</v>
      </c>
      <c r="M1320" s="412">
        <f>INT($I1320*L1320)</f>
        <v>0</v>
      </c>
      <c r="N1320" s="411">
        <v>0</v>
      </c>
      <c r="O1320" s="412">
        <f>INT($I1320*N1320)</f>
        <v>0</v>
      </c>
      <c r="P1320" s="412">
        <f>+J1320+L1320+N1320</f>
        <v>1271359.1000000001</v>
      </c>
      <c r="Q1320" s="412">
        <f>K1320+M1320+O1320</f>
        <v>0</v>
      </c>
      <c r="R1320" s="412"/>
      <c r="S1320" s="412"/>
      <c r="T1320" s="412"/>
      <c r="U1320" s="483" t="s">
        <v>0</v>
      </c>
      <c r="V1320" s="617" t="str">
        <f>+IF(I1320&lt;0,"ng","")</f>
        <v/>
      </c>
      <c r="W1320" s="617"/>
    </row>
    <row r="1321" spans="1:23" s="75" customFormat="1" ht="24" hidden="1" customHeight="1">
      <c r="A1321" s="372" t="s">
        <v>4588</v>
      </c>
      <c r="B1321" s="421" t="s">
        <v>0</v>
      </c>
      <c r="C1321" s="421" t="s">
        <v>1168</v>
      </c>
      <c r="D1321" s="421" t="s">
        <v>1169</v>
      </c>
      <c r="E1321" s="422" t="s">
        <v>56</v>
      </c>
      <c r="F1321" s="416">
        <v>3.2589999999999999</v>
      </c>
      <c r="G1321" s="416">
        <f>[5]내역서!F1321</f>
        <v>3.2589999999999999</v>
      </c>
      <c r="H1321" s="416">
        <v>3.2589999999999999</v>
      </c>
      <c r="I1321" s="416">
        <f>내역서!F1325</f>
        <v>0</v>
      </c>
      <c r="J1321" s="416">
        <v>1271359.1000000001</v>
      </c>
      <c r="K1321" s="417">
        <f t="shared" ref="K1321:K1359" si="2280">INT($I1321*J1321)</f>
        <v>0</v>
      </c>
      <c r="L1321" s="416">
        <v>0</v>
      </c>
      <c r="M1321" s="417">
        <f t="shared" ref="M1321:M1359" si="2281">INT($I1321*L1321)</f>
        <v>0</v>
      </c>
      <c r="N1321" s="416">
        <v>0</v>
      </c>
      <c r="O1321" s="417">
        <f t="shared" ref="O1321:O1359" si="2282">INT($I1321*N1321)</f>
        <v>0</v>
      </c>
      <c r="P1321" s="417">
        <f t="shared" ref="P1321:P1359" si="2283">+J1321+L1321+N1321</f>
        <v>1271359.1000000001</v>
      </c>
      <c r="Q1321" s="417">
        <f t="shared" si="2236"/>
        <v>0</v>
      </c>
      <c r="R1321" s="417">
        <f t="shared" ref="R1321" si="2284">I1321-I1320</f>
        <v>0</v>
      </c>
      <c r="S1321" s="417">
        <f t="shared" ref="S1321:T1321" si="2285">P1321-P1320</f>
        <v>0</v>
      </c>
      <c r="T1321" s="417">
        <f t="shared" si="2285"/>
        <v>0</v>
      </c>
      <c r="U1321" s="484"/>
      <c r="V1321" s="619" t="str">
        <f t="shared" ref="V1321" si="2286">+IF(I1321&lt;0,"ng","")</f>
        <v/>
      </c>
      <c r="W1321" s="619"/>
    </row>
    <row r="1322" spans="1:23" s="371" customFormat="1" ht="24" hidden="1" customHeight="1">
      <c r="A1322" s="366" t="s">
        <v>2055</v>
      </c>
      <c r="B1322" s="418" t="s">
        <v>0</v>
      </c>
      <c r="C1322" s="418" t="s">
        <v>2854</v>
      </c>
      <c r="D1322" s="418" t="s">
        <v>2856</v>
      </c>
      <c r="E1322" s="419" t="s">
        <v>56</v>
      </c>
      <c r="F1322" s="411">
        <v>9.4779999999999998</v>
      </c>
      <c r="G1322" s="411">
        <f>[5]내역서!F1322</f>
        <v>9.4779999999999998</v>
      </c>
      <c r="H1322" s="411">
        <v>9.4779999999999998</v>
      </c>
      <c r="I1322" s="411">
        <f>내역서!F1326</f>
        <v>0</v>
      </c>
      <c r="J1322" s="411">
        <v>1271359.1000000001</v>
      </c>
      <c r="K1322" s="412">
        <f>INT($I1322*J1322)</f>
        <v>0</v>
      </c>
      <c r="L1322" s="411">
        <v>0</v>
      </c>
      <c r="M1322" s="412">
        <f>INT($I1322*L1322)</f>
        <v>0</v>
      </c>
      <c r="N1322" s="411">
        <v>0</v>
      </c>
      <c r="O1322" s="412">
        <f>INT($I1322*N1322)</f>
        <v>0</v>
      </c>
      <c r="P1322" s="412">
        <f>+J1322+L1322+N1322</f>
        <v>1271359.1000000001</v>
      </c>
      <c r="Q1322" s="412">
        <f>K1322+M1322+O1322</f>
        <v>0</v>
      </c>
      <c r="R1322" s="412"/>
      <c r="S1322" s="412"/>
      <c r="T1322" s="412"/>
      <c r="U1322" s="483" t="s">
        <v>0</v>
      </c>
      <c r="V1322" s="617" t="str">
        <f>+IF(I1322&lt;0,"ng","")</f>
        <v/>
      </c>
      <c r="W1322" s="617"/>
    </row>
    <row r="1323" spans="1:23" s="75" customFormat="1" ht="24" hidden="1" customHeight="1">
      <c r="A1323" s="372" t="s">
        <v>4298</v>
      </c>
      <c r="B1323" s="421" t="s">
        <v>0</v>
      </c>
      <c r="C1323" s="421" t="s">
        <v>1168</v>
      </c>
      <c r="D1323" s="421" t="s">
        <v>1170</v>
      </c>
      <c r="E1323" s="422" t="s">
        <v>56</v>
      </c>
      <c r="F1323" s="416">
        <v>9.4779999999999998</v>
      </c>
      <c r="G1323" s="416">
        <f>[5]내역서!F1323</f>
        <v>9.4779999999999998</v>
      </c>
      <c r="H1323" s="416">
        <v>9.4779999999999998</v>
      </c>
      <c r="I1323" s="416">
        <f>내역서!F1327</f>
        <v>0</v>
      </c>
      <c r="J1323" s="416">
        <v>1271359.1000000001</v>
      </c>
      <c r="K1323" s="417">
        <f t="shared" si="2280"/>
        <v>0</v>
      </c>
      <c r="L1323" s="416">
        <v>0</v>
      </c>
      <c r="M1323" s="417">
        <f t="shared" si="2281"/>
        <v>0</v>
      </c>
      <c r="N1323" s="416">
        <v>0</v>
      </c>
      <c r="O1323" s="417">
        <f t="shared" si="2282"/>
        <v>0</v>
      </c>
      <c r="P1323" s="417">
        <f t="shared" si="2283"/>
        <v>1271359.1000000001</v>
      </c>
      <c r="Q1323" s="417">
        <f t="shared" si="2236"/>
        <v>0</v>
      </c>
      <c r="R1323" s="417">
        <f t="shared" ref="R1323" si="2287">I1323-I1322</f>
        <v>0</v>
      </c>
      <c r="S1323" s="417">
        <f t="shared" ref="S1323:T1323" si="2288">P1323-P1322</f>
        <v>0</v>
      </c>
      <c r="T1323" s="417">
        <f t="shared" si="2288"/>
        <v>0</v>
      </c>
      <c r="U1323" s="484"/>
      <c r="V1323" s="619" t="str">
        <f t="shared" ref="V1323" si="2289">+IF(I1323&lt;0,"ng","")</f>
        <v/>
      </c>
      <c r="W1323" s="619"/>
    </row>
    <row r="1324" spans="1:23" s="371" customFormat="1" ht="24" hidden="1" customHeight="1">
      <c r="A1324" s="366" t="s">
        <v>4591</v>
      </c>
      <c r="B1324" s="418" t="s">
        <v>0</v>
      </c>
      <c r="C1324" s="418" t="s">
        <v>2858</v>
      </c>
      <c r="D1324" s="418" t="s">
        <v>2859</v>
      </c>
      <c r="E1324" s="419" t="s">
        <v>96</v>
      </c>
      <c r="F1324" s="411">
        <v>966</v>
      </c>
      <c r="G1324" s="411">
        <f>[5]내역서!F1324</f>
        <v>966</v>
      </c>
      <c r="H1324" s="411">
        <v>966</v>
      </c>
      <c r="I1324" s="411">
        <f>내역서!F1328</f>
        <v>0</v>
      </c>
      <c r="J1324" s="411">
        <v>1056.9000000000001</v>
      </c>
      <c r="K1324" s="412">
        <f>INT($I1324*J1324)</f>
        <v>0</v>
      </c>
      <c r="L1324" s="411">
        <v>0</v>
      </c>
      <c r="M1324" s="412">
        <f>INT($I1324*L1324)</f>
        <v>0</v>
      </c>
      <c r="N1324" s="411">
        <v>0</v>
      </c>
      <c r="O1324" s="412">
        <f>INT($I1324*N1324)</f>
        <v>0</v>
      </c>
      <c r="P1324" s="412">
        <f>+J1324+L1324+N1324</f>
        <v>1056.9000000000001</v>
      </c>
      <c r="Q1324" s="412">
        <f>K1324+M1324+O1324</f>
        <v>0</v>
      </c>
      <c r="R1324" s="412"/>
      <c r="S1324" s="412"/>
      <c r="T1324" s="412"/>
      <c r="U1324" s="483" t="s">
        <v>0</v>
      </c>
      <c r="V1324" s="617" t="str">
        <f>+IF(I1324&lt;0,"ng","")</f>
        <v/>
      </c>
      <c r="W1324" s="617"/>
    </row>
    <row r="1325" spans="1:23" s="75" customFormat="1" ht="24" hidden="1" customHeight="1">
      <c r="A1325" s="372" t="s">
        <v>4298</v>
      </c>
      <c r="B1325" s="421" t="s">
        <v>0</v>
      </c>
      <c r="C1325" s="421" t="s">
        <v>1171</v>
      </c>
      <c r="D1325" s="421" t="s">
        <v>1172</v>
      </c>
      <c r="E1325" s="422" t="s">
        <v>96</v>
      </c>
      <c r="F1325" s="416">
        <v>966</v>
      </c>
      <c r="G1325" s="416">
        <f>[5]내역서!F1325</f>
        <v>966</v>
      </c>
      <c r="H1325" s="416">
        <v>966</v>
      </c>
      <c r="I1325" s="416">
        <f>내역서!F1329</f>
        <v>0</v>
      </c>
      <c r="J1325" s="416">
        <v>1056.9000000000001</v>
      </c>
      <c r="K1325" s="417">
        <f t="shared" si="2280"/>
        <v>0</v>
      </c>
      <c r="L1325" s="416">
        <v>0</v>
      </c>
      <c r="M1325" s="417">
        <f t="shared" si="2281"/>
        <v>0</v>
      </c>
      <c r="N1325" s="416">
        <v>0</v>
      </c>
      <c r="O1325" s="417">
        <f t="shared" si="2282"/>
        <v>0</v>
      </c>
      <c r="P1325" s="417">
        <f t="shared" si="2283"/>
        <v>1056.9000000000001</v>
      </c>
      <c r="Q1325" s="417">
        <f t="shared" si="2236"/>
        <v>0</v>
      </c>
      <c r="R1325" s="417">
        <f t="shared" ref="R1325" si="2290">I1325-I1324</f>
        <v>0</v>
      </c>
      <c r="S1325" s="417">
        <f t="shared" ref="S1325:T1325" si="2291">P1325-P1324</f>
        <v>0</v>
      </c>
      <c r="T1325" s="417">
        <f t="shared" si="2291"/>
        <v>0</v>
      </c>
      <c r="U1325" s="484"/>
      <c r="V1325" s="619" t="str">
        <f t="shared" ref="V1325" si="2292">+IF(I1325&lt;0,"ng","")</f>
        <v/>
      </c>
      <c r="W1325" s="619"/>
    </row>
    <row r="1326" spans="1:23" s="371" customFormat="1" ht="24" hidden="1" customHeight="1">
      <c r="A1326" s="366" t="s">
        <v>4593</v>
      </c>
      <c r="B1326" s="418" t="s">
        <v>0</v>
      </c>
      <c r="C1326" s="658" t="s">
        <v>4594</v>
      </c>
      <c r="D1326" s="418" t="s">
        <v>2863</v>
      </c>
      <c r="E1326" s="419" t="s">
        <v>56</v>
      </c>
      <c r="F1326" s="411"/>
      <c r="G1326" s="429">
        <f>[5]내역서!F1326</f>
        <v>0.24045</v>
      </c>
      <c r="H1326" s="411"/>
      <c r="I1326" s="429">
        <f>내역서!F1330</f>
        <v>0</v>
      </c>
      <c r="J1326" s="411">
        <v>1273050</v>
      </c>
      <c r="K1326" s="412">
        <f>INT($I1326*J1326)</f>
        <v>0</v>
      </c>
      <c r="L1326" s="411">
        <v>0</v>
      </c>
      <c r="M1326" s="412">
        <f>INT($I1326*L1326)</f>
        <v>0</v>
      </c>
      <c r="N1326" s="411">
        <v>0</v>
      </c>
      <c r="O1326" s="412">
        <f>INT($I1326*N1326)</f>
        <v>0</v>
      </c>
      <c r="P1326" s="412">
        <f>+J1326+L1326+N1326</f>
        <v>1273050</v>
      </c>
      <c r="Q1326" s="412">
        <f>K1326+M1326+O1326</f>
        <v>0</v>
      </c>
      <c r="R1326" s="412"/>
      <c r="S1326" s="412"/>
      <c r="T1326" s="412"/>
      <c r="U1326" s="649" t="s">
        <v>2081</v>
      </c>
      <c r="V1326" s="617" t="str">
        <f>+IF(I1326&lt;0,"ng","")</f>
        <v/>
      </c>
      <c r="W1326" s="617"/>
    </row>
    <row r="1327" spans="1:23" s="75" customFormat="1" ht="24" hidden="1" customHeight="1">
      <c r="A1327" s="372" t="s">
        <v>4590</v>
      </c>
      <c r="B1327" s="421" t="s">
        <v>0</v>
      </c>
      <c r="C1327" s="659" t="s">
        <v>4595</v>
      </c>
      <c r="D1327" s="421" t="s">
        <v>2863</v>
      </c>
      <c r="E1327" s="422" t="s">
        <v>56</v>
      </c>
      <c r="F1327" s="416"/>
      <c r="G1327" s="430">
        <f>[5]내역서!F1327</f>
        <v>0.24045</v>
      </c>
      <c r="H1327" s="416"/>
      <c r="I1327" s="430">
        <f>내역서!F1331</f>
        <v>0</v>
      </c>
      <c r="J1327" s="416">
        <v>1273050</v>
      </c>
      <c r="K1327" s="417">
        <f t="shared" ref="K1327" si="2293">INT($I1327*J1327)</f>
        <v>0</v>
      </c>
      <c r="L1327" s="416">
        <v>0</v>
      </c>
      <c r="M1327" s="417">
        <f t="shared" ref="M1327" si="2294">INT($I1327*L1327)</f>
        <v>0</v>
      </c>
      <c r="N1327" s="416">
        <v>0</v>
      </c>
      <c r="O1327" s="417">
        <f t="shared" ref="O1327" si="2295">INT($I1327*N1327)</f>
        <v>0</v>
      </c>
      <c r="P1327" s="417">
        <f t="shared" ref="P1327" si="2296">+J1327+L1327+N1327</f>
        <v>1273050</v>
      </c>
      <c r="Q1327" s="417">
        <f t="shared" ref="Q1327" si="2297">K1327+M1327+O1327</f>
        <v>0</v>
      </c>
      <c r="R1327" s="417">
        <f t="shared" ref="R1327" si="2298">I1327-I1326</f>
        <v>0</v>
      </c>
      <c r="S1327" s="417">
        <f t="shared" ref="S1327:T1327" si="2299">P1327-P1326</f>
        <v>0</v>
      </c>
      <c r="T1327" s="417">
        <f t="shared" si="2299"/>
        <v>0</v>
      </c>
      <c r="U1327" s="652" t="s">
        <v>4596</v>
      </c>
      <c r="V1327" s="619" t="str">
        <f t="shared" ref="V1327" si="2300">+IF(I1327&lt;0,"ng","")</f>
        <v/>
      </c>
      <c r="W1327" s="619"/>
    </row>
    <row r="1328" spans="1:23" s="371" customFormat="1" ht="24" hidden="1" customHeight="1">
      <c r="A1328" s="366" t="s">
        <v>4597</v>
      </c>
      <c r="B1328" s="418" t="s">
        <v>0</v>
      </c>
      <c r="C1328" s="658" t="s">
        <v>4594</v>
      </c>
      <c r="D1328" s="418" t="s">
        <v>2866</v>
      </c>
      <c r="E1328" s="419" t="s">
        <v>56</v>
      </c>
      <c r="F1328" s="411"/>
      <c r="G1328" s="429">
        <f>[5]내역서!F1328</f>
        <v>9.9750000000000005E-2</v>
      </c>
      <c r="H1328" s="411"/>
      <c r="I1328" s="429">
        <f>내역서!F1332</f>
        <v>0</v>
      </c>
      <c r="J1328" s="411">
        <v>1186785</v>
      </c>
      <c r="K1328" s="412">
        <f>INT($I1328*J1328)</f>
        <v>0</v>
      </c>
      <c r="L1328" s="411">
        <v>0</v>
      </c>
      <c r="M1328" s="412">
        <f>INT($I1328*L1328)</f>
        <v>0</v>
      </c>
      <c r="N1328" s="411">
        <v>0</v>
      </c>
      <c r="O1328" s="412">
        <f>INT($I1328*N1328)</f>
        <v>0</v>
      </c>
      <c r="P1328" s="412">
        <f>+J1328+L1328+N1328</f>
        <v>1186785</v>
      </c>
      <c r="Q1328" s="412">
        <f>K1328+M1328+O1328</f>
        <v>0</v>
      </c>
      <c r="R1328" s="412"/>
      <c r="S1328" s="412"/>
      <c r="T1328" s="412"/>
      <c r="U1328" s="649" t="s">
        <v>2081</v>
      </c>
      <c r="V1328" s="617" t="str">
        <f>+IF(I1328&lt;0,"ng","")</f>
        <v/>
      </c>
      <c r="W1328" s="617"/>
    </row>
    <row r="1329" spans="1:23" s="75" customFormat="1" ht="24" hidden="1" customHeight="1">
      <c r="A1329" s="372" t="s">
        <v>4598</v>
      </c>
      <c r="B1329" s="421" t="s">
        <v>0</v>
      </c>
      <c r="C1329" s="659" t="s">
        <v>4599</v>
      </c>
      <c r="D1329" s="421" t="s">
        <v>2866</v>
      </c>
      <c r="E1329" s="422" t="s">
        <v>56</v>
      </c>
      <c r="F1329" s="416"/>
      <c r="G1329" s="430">
        <f>[5]내역서!F1329</f>
        <v>9.9750000000000005E-2</v>
      </c>
      <c r="H1329" s="416"/>
      <c r="I1329" s="430">
        <f>내역서!F1333</f>
        <v>0</v>
      </c>
      <c r="J1329" s="416">
        <v>1186785</v>
      </c>
      <c r="K1329" s="417">
        <f t="shared" ref="K1329" si="2301">INT($I1329*J1329)</f>
        <v>0</v>
      </c>
      <c r="L1329" s="416">
        <v>0</v>
      </c>
      <c r="M1329" s="417">
        <f t="shared" ref="M1329" si="2302">INT($I1329*L1329)</f>
        <v>0</v>
      </c>
      <c r="N1329" s="416">
        <v>0</v>
      </c>
      <c r="O1329" s="417">
        <f t="shared" ref="O1329" si="2303">INT($I1329*N1329)</f>
        <v>0</v>
      </c>
      <c r="P1329" s="417">
        <f t="shared" ref="P1329" si="2304">+J1329+L1329+N1329</f>
        <v>1186785</v>
      </c>
      <c r="Q1329" s="417">
        <f t="shared" ref="Q1329" si="2305">K1329+M1329+O1329</f>
        <v>0</v>
      </c>
      <c r="R1329" s="417">
        <f t="shared" ref="R1329" si="2306">I1329-I1328</f>
        <v>0</v>
      </c>
      <c r="S1329" s="417">
        <f t="shared" ref="S1329:T1329" si="2307">P1329-P1328</f>
        <v>0</v>
      </c>
      <c r="T1329" s="417">
        <f t="shared" si="2307"/>
        <v>0</v>
      </c>
      <c r="U1329" s="652" t="s">
        <v>4600</v>
      </c>
      <c r="V1329" s="619" t="str">
        <f t="shared" ref="V1329" si="2308">+IF(I1329&lt;0,"ng","")</f>
        <v/>
      </c>
      <c r="W1329" s="619"/>
    </row>
    <row r="1330" spans="1:23" s="485" customFormat="1" ht="24" hidden="1" customHeight="1">
      <c r="A1330" s="366" t="s">
        <v>2055</v>
      </c>
      <c r="B1330" s="418" t="s">
        <v>0</v>
      </c>
      <c r="C1330" s="418" t="s">
        <v>2869</v>
      </c>
      <c r="D1330" s="418" t="s">
        <v>2870</v>
      </c>
      <c r="E1330" s="419" t="s">
        <v>56</v>
      </c>
      <c r="F1330" s="411">
        <v>1.194</v>
      </c>
      <c r="G1330" s="411">
        <f>[5]내역서!F1330</f>
        <v>1.194</v>
      </c>
      <c r="H1330" s="411">
        <v>1.194</v>
      </c>
      <c r="I1330" s="411">
        <f>내역서!F1334</f>
        <v>0</v>
      </c>
      <c r="J1330" s="411">
        <v>1067999.3</v>
      </c>
      <c r="K1330" s="412">
        <f>INT($I1330*J1330)</f>
        <v>0</v>
      </c>
      <c r="L1330" s="411">
        <v>0</v>
      </c>
      <c r="M1330" s="412">
        <f>INT($I1330*L1330)</f>
        <v>0</v>
      </c>
      <c r="N1330" s="411">
        <v>0</v>
      </c>
      <c r="O1330" s="412">
        <f>INT($I1330*N1330)</f>
        <v>0</v>
      </c>
      <c r="P1330" s="412">
        <f>+J1330+L1330+N1330</f>
        <v>1067999.3</v>
      </c>
      <c r="Q1330" s="412">
        <f>K1330+M1330+O1330</f>
        <v>0</v>
      </c>
      <c r="R1330" s="412"/>
      <c r="S1330" s="412"/>
      <c r="T1330" s="412"/>
      <c r="U1330" s="483" t="s">
        <v>0</v>
      </c>
      <c r="V1330" s="617" t="str">
        <f>+IF(I1330&lt;0,"ng","")</f>
        <v/>
      </c>
      <c r="W1330" s="617"/>
    </row>
    <row r="1331" spans="1:23" s="77" customFormat="1" ht="24" hidden="1" customHeight="1">
      <c r="A1331" s="372" t="s">
        <v>4601</v>
      </c>
      <c r="B1331" s="421" t="s">
        <v>0</v>
      </c>
      <c r="C1331" s="421" t="s">
        <v>1173</v>
      </c>
      <c r="D1331" s="421" t="s">
        <v>1174</v>
      </c>
      <c r="E1331" s="422" t="s">
        <v>56</v>
      </c>
      <c r="F1331" s="416">
        <v>1.194</v>
      </c>
      <c r="G1331" s="416">
        <f>[5]내역서!F1331</f>
        <v>1.194</v>
      </c>
      <c r="H1331" s="416">
        <v>1.194</v>
      </c>
      <c r="I1331" s="416">
        <f>내역서!F1335</f>
        <v>0</v>
      </c>
      <c r="J1331" s="416">
        <v>1067999.3</v>
      </c>
      <c r="K1331" s="417">
        <f t="shared" si="2280"/>
        <v>0</v>
      </c>
      <c r="L1331" s="416">
        <v>0</v>
      </c>
      <c r="M1331" s="417">
        <f t="shared" si="2281"/>
        <v>0</v>
      </c>
      <c r="N1331" s="416">
        <v>0</v>
      </c>
      <c r="O1331" s="417">
        <f t="shared" si="2282"/>
        <v>0</v>
      </c>
      <c r="P1331" s="417">
        <f t="shared" si="2283"/>
        <v>1067999.3</v>
      </c>
      <c r="Q1331" s="417">
        <f t="shared" si="2236"/>
        <v>0</v>
      </c>
      <c r="R1331" s="417">
        <f t="shared" ref="R1331" si="2309">I1331-I1330</f>
        <v>0</v>
      </c>
      <c r="S1331" s="417">
        <f t="shared" ref="S1331:T1331" si="2310">P1331-P1330</f>
        <v>0</v>
      </c>
      <c r="T1331" s="417">
        <f t="shared" si="2310"/>
        <v>0</v>
      </c>
      <c r="U1331" s="484"/>
      <c r="V1331" s="619" t="str">
        <f t="shared" ref="V1331" si="2311">+IF(I1331&lt;0,"ng","")</f>
        <v/>
      </c>
      <c r="W1331" s="619"/>
    </row>
    <row r="1332" spans="1:23" s="371" customFormat="1" ht="24" hidden="1" customHeight="1">
      <c r="A1332" s="366" t="s">
        <v>4602</v>
      </c>
      <c r="B1332" s="418" t="s">
        <v>0</v>
      </c>
      <c r="C1332" s="418" t="s">
        <v>2869</v>
      </c>
      <c r="D1332" s="418" t="s">
        <v>2872</v>
      </c>
      <c r="E1332" s="419" t="s">
        <v>56</v>
      </c>
      <c r="F1332" s="411">
        <v>1.0109999999999999</v>
      </c>
      <c r="G1332" s="411">
        <f>[5]내역서!F1332</f>
        <v>1.0109999999999999</v>
      </c>
      <c r="H1332" s="411">
        <v>1.0109999999999999</v>
      </c>
      <c r="I1332" s="411">
        <f>내역서!F1336</f>
        <v>0</v>
      </c>
      <c r="J1332" s="411">
        <v>1065343.8</v>
      </c>
      <c r="K1332" s="412">
        <f>INT($I1332*J1332)</f>
        <v>0</v>
      </c>
      <c r="L1332" s="411">
        <v>0</v>
      </c>
      <c r="M1332" s="412">
        <f>INT($I1332*L1332)</f>
        <v>0</v>
      </c>
      <c r="N1332" s="411">
        <v>0</v>
      </c>
      <c r="O1332" s="412">
        <f>INT($I1332*N1332)</f>
        <v>0</v>
      </c>
      <c r="P1332" s="412">
        <f>+J1332+L1332+N1332</f>
        <v>1065343.8</v>
      </c>
      <c r="Q1332" s="412">
        <f>K1332+M1332+O1332</f>
        <v>0</v>
      </c>
      <c r="R1332" s="412"/>
      <c r="S1332" s="412"/>
      <c r="T1332" s="412"/>
      <c r="U1332" s="483" t="s">
        <v>0</v>
      </c>
      <c r="V1332" s="617" t="str">
        <f>+IF(I1332&lt;0,"ng","")</f>
        <v/>
      </c>
      <c r="W1332" s="617"/>
    </row>
    <row r="1333" spans="1:23" s="75" customFormat="1" ht="24" hidden="1" customHeight="1">
      <c r="A1333" s="372" t="s">
        <v>4598</v>
      </c>
      <c r="B1333" s="421" t="s">
        <v>0</v>
      </c>
      <c r="C1333" s="421" t="s">
        <v>1173</v>
      </c>
      <c r="D1333" s="421" t="s">
        <v>1175</v>
      </c>
      <c r="E1333" s="422" t="s">
        <v>56</v>
      </c>
      <c r="F1333" s="416">
        <v>1.0109999999999999</v>
      </c>
      <c r="G1333" s="416">
        <f>[5]내역서!F1333</f>
        <v>1.0109999999999999</v>
      </c>
      <c r="H1333" s="416">
        <v>1.0109999999999999</v>
      </c>
      <c r="I1333" s="416">
        <f>내역서!F1337</f>
        <v>0</v>
      </c>
      <c r="J1333" s="416">
        <v>1065343.8</v>
      </c>
      <c r="K1333" s="417">
        <f t="shared" si="2280"/>
        <v>0</v>
      </c>
      <c r="L1333" s="416">
        <v>0</v>
      </c>
      <c r="M1333" s="417">
        <f t="shared" si="2281"/>
        <v>0</v>
      </c>
      <c r="N1333" s="416">
        <v>0</v>
      </c>
      <c r="O1333" s="417">
        <f t="shared" si="2282"/>
        <v>0</v>
      </c>
      <c r="P1333" s="417">
        <f t="shared" si="2283"/>
        <v>1065343.8</v>
      </c>
      <c r="Q1333" s="417">
        <f t="shared" si="2236"/>
        <v>0</v>
      </c>
      <c r="R1333" s="417">
        <f t="shared" ref="R1333" si="2312">I1333-I1332</f>
        <v>0</v>
      </c>
      <c r="S1333" s="417">
        <f t="shared" ref="S1333:T1333" si="2313">P1333-P1332</f>
        <v>0</v>
      </c>
      <c r="T1333" s="417">
        <f t="shared" si="2313"/>
        <v>0</v>
      </c>
      <c r="U1333" s="484"/>
      <c r="V1333" s="619" t="str">
        <f t="shared" ref="V1333" si="2314">+IF(I1333&lt;0,"ng","")</f>
        <v/>
      </c>
      <c r="W1333" s="619"/>
    </row>
    <row r="1334" spans="1:23" s="371" customFormat="1" ht="24" hidden="1" customHeight="1">
      <c r="A1334" s="366" t="s">
        <v>4603</v>
      </c>
      <c r="B1334" s="418" t="s">
        <v>0</v>
      </c>
      <c r="C1334" s="418" t="s">
        <v>2869</v>
      </c>
      <c r="D1334" s="418" t="s">
        <v>2874</v>
      </c>
      <c r="E1334" s="419" t="s">
        <v>56</v>
      </c>
      <c r="F1334" s="411">
        <v>6.1139999999999999</v>
      </c>
      <c r="G1334" s="411">
        <f>[5]내역서!F1334</f>
        <v>6.1139999999999999</v>
      </c>
      <c r="H1334" s="411">
        <v>6.1139999999999999</v>
      </c>
      <c r="I1334" s="411">
        <f>내역서!F1338</f>
        <v>0</v>
      </c>
      <c r="J1334" s="411">
        <v>1065343.8</v>
      </c>
      <c r="K1334" s="412">
        <f>INT($I1334*J1334)</f>
        <v>0</v>
      </c>
      <c r="L1334" s="411">
        <v>0</v>
      </c>
      <c r="M1334" s="412">
        <f>INT($I1334*L1334)</f>
        <v>0</v>
      </c>
      <c r="N1334" s="411">
        <v>0</v>
      </c>
      <c r="O1334" s="412">
        <f>INT($I1334*N1334)</f>
        <v>0</v>
      </c>
      <c r="P1334" s="412">
        <f>+J1334+L1334+N1334</f>
        <v>1065343.8</v>
      </c>
      <c r="Q1334" s="412">
        <f>K1334+M1334+O1334</f>
        <v>0</v>
      </c>
      <c r="R1334" s="412"/>
      <c r="S1334" s="412"/>
      <c r="T1334" s="412"/>
      <c r="U1334" s="483" t="s">
        <v>0</v>
      </c>
      <c r="V1334" s="617" t="str">
        <f>+IF(I1334&lt;0,"ng","")</f>
        <v/>
      </c>
      <c r="W1334" s="617"/>
    </row>
    <row r="1335" spans="1:23" s="75" customFormat="1" ht="24" hidden="1" customHeight="1">
      <c r="A1335" s="372" t="s">
        <v>2219</v>
      </c>
      <c r="B1335" s="421" t="s">
        <v>0</v>
      </c>
      <c r="C1335" s="421" t="s">
        <v>1173</v>
      </c>
      <c r="D1335" s="421" t="s">
        <v>1176</v>
      </c>
      <c r="E1335" s="422" t="s">
        <v>56</v>
      </c>
      <c r="F1335" s="416">
        <v>6.1139999999999999</v>
      </c>
      <c r="G1335" s="416">
        <f>[5]내역서!F1335</f>
        <v>6.1139999999999999</v>
      </c>
      <c r="H1335" s="416">
        <v>6.1139999999999999</v>
      </c>
      <c r="I1335" s="416">
        <f>내역서!F1339</f>
        <v>0</v>
      </c>
      <c r="J1335" s="416">
        <v>1065343.8</v>
      </c>
      <c r="K1335" s="417">
        <f t="shared" si="2280"/>
        <v>0</v>
      </c>
      <c r="L1335" s="416">
        <v>0</v>
      </c>
      <c r="M1335" s="417">
        <f t="shared" si="2281"/>
        <v>0</v>
      </c>
      <c r="N1335" s="416">
        <v>0</v>
      </c>
      <c r="O1335" s="417">
        <f t="shared" si="2282"/>
        <v>0</v>
      </c>
      <c r="P1335" s="417">
        <f t="shared" si="2283"/>
        <v>1065343.8</v>
      </c>
      <c r="Q1335" s="417">
        <f t="shared" si="2236"/>
        <v>0</v>
      </c>
      <c r="R1335" s="417">
        <f t="shared" ref="R1335" si="2315">I1335-I1334</f>
        <v>0</v>
      </c>
      <c r="S1335" s="417">
        <f t="shared" ref="S1335:T1335" si="2316">P1335-P1334</f>
        <v>0</v>
      </c>
      <c r="T1335" s="417">
        <f t="shared" si="2316"/>
        <v>0</v>
      </c>
      <c r="U1335" s="484"/>
      <c r="V1335" s="619" t="str">
        <f t="shared" ref="V1335" si="2317">+IF(I1335&lt;0,"ng","")</f>
        <v/>
      </c>
      <c r="W1335" s="619"/>
    </row>
    <row r="1336" spans="1:23" s="371" customFormat="1" ht="24" hidden="1" customHeight="1">
      <c r="A1336" s="366" t="s">
        <v>4604</v>
      </c>
      <c r="B1336" s="418" t="s">
        <v>0</v>
      </c>
      <c r="C1336" s="418" t="s">
        <v>2869</v>
      </c>
      <c r="D1336" s="418" t="s">
        <v>2876</v>
      </c>
      <c r="E1336" s="419" t="s">
        <v>56</v>
      </c>
      <c r="F1336" s="411">
        <v>1.431</v>
      </c>
      <c r="G1336" s="411">
        <f>[5]내역서!F1336</f>
        <v>1.431</v>
      </c>
      <c r="H1336" s="411">
        <v>1.431</v>
      </c>
      <c r="I1336" s="411">
        <f>내역서!F1340</f>
        <v>0</v>
      </c>
      <c r="J1336" s="411">
        <v>1162490.8</v>
      </c>
      <c r="K1336" s="412">
        <f>INT($I1336*J1336)</f>
        <v>0</v>
      </c>
      <c r="L1336" s="411">
        <v>0</v>
      </c>
      <c r="M1336" s="412">
        <f>INT($I1336*L1336)</f>
        <v>0</v>
      </c>
      <c r="N1336" s="411">
        <v>0</v>
      </c>
      <c r="O1336" s="412">
        <f>INT($I1336*N1336)</f>
        <v>0</v>
      </c>
      <c r="P1336" s="412">
        <f>+J1336+L1336+N1336</f>
        <v>1162490.8</v>
      </c>
      <c r="Q1336" s="412">
        <f>K1336+M1336+O1336</f>
        <v>0</v>
      </c>
      <c r="R1336" s="412"/>
      <c r="S1336" s="412"/>
      <c r="T1336" s="412"/>
      <c r="U1336" s="483" t="s">
        <v>0</v>
      </c>
      <c r="V1336" s="617" t="str">
        <f>+IF(I1336&lt;0,"ng","")</f>
        <v/>
      </c>
      <c r="W1336" s="617"/>
    </row>
    <row r="1337" spans="1:23" s="75" customFormat="1" ht="24" hidden="1" customHeight="1">
      <c r="A1337" s="372" t="s">
        <v>4367</v>
      </c>
      <c r="B1337" s="421" t="s">
        <v>0</v>
      </c>
      <c r="C1337" s="421" t="s">
        <v>1173</v>
      </c>
      <c r="D1337" s="421" t="s">
        <v>1177</v>
      </c>
      <c r="E1337" s="422" t="s">
        <v>56</v>
      </c>
      <c r="F1337" s="416">
        <v>1.431</v>
      </c>
      <c r="G1337" s="416">
        <f>[5]내역서!F1337</f>
        <v>1.431</v>
      </c>
      <c r="H1337" s="416">
        <v>1.431</v>
      </c>
      <c r="I1337" s="416">
        <f>내역서!F1341</f>
        <v>0</v>
      </c>
      <c r="J1337" s="416">
        <v>1162490.8</v>
      </c>
      <c r="K1337" s="417">
        <f t="shared" si="2280"/>
        <v>0</v>
      </c>
      <c r="L1337" s="416">
        <v>0</v>
      </c>
      <c r="M1337" s="417">
        <f t="shared" si="2281"/>
        <v>0</v>
      </c>
      <c r="N1337" s="416">
        <v>0</v>
      </c>
      <c r="O1337" s="417">
        <f t="shared" si="2282"/>
        <v>0</v>
      </c>
      <c r="P1337" s="417">
        <f t="shared" si="2283"/>
        <v>1162490.8</v>
      </c>
      <c r="Q1337" s="417">
        <f t="shared" si="2236"/>
        <v>0</v>
      </c>
      <c r="R1337" s="417">
        <f t="shared" ref="R1337" si="2318">I1337-I1336</f>
        <v>0</v>
      </c>
      <c r="S1337" s="417">
        <f t="shared" ref="S1337:T1337" si="2319">P1337-P1336</f>
        <v>0</v>
      </c>
      <c r="T1337" s="417">
        <f t="shared" si="2319"/>
        <v>0</v>
      </c>
      <c r="U1337" s="484"/>
      <c r="V1337" s="619" t="str">
        <f t="shared" ref="V1337" si="2320">+IF(I1337&lt;0,"ng","")</f>
        <v/>
      </c>
      <c r="W1337" s="619"/>
    </row>
    <row r="1338" spans="1:23" s="485" customFormat="1" ht="24" hidden="1" customHeight="1">
      <c r="A1338" s="366" t="s">
        <v>4605</v>
      </c>
      <c r="B1338" s="418" t="s">
        <v>0</v>
      </c>
      <c r="C1338" s="418" t="s">
        <v>2869</v>
      </c>
      <c r="D1338" s="418" t="s">
        <v>2878</v>
      </c>
      <c r="E1338" s="419" t="s">
        <v>56</v>
      </c>
      <c r="F1338" s="411">
        <v>1.6359999999999999</v>
      </c>
      <c r="G1338" s="411">
        <f>[5]내역서!F1338</f>
        <v>1.6359999999999999</v>
      </c>
      <c r="H1338" s="411">
        <v>1.6359999999999999</v>
      </c>
      <c r="I1338" s="411">
        <f>내역서!F1342</f>
        <v>0</v>
      </c>
      <c r="J1338" s="411">
        <v>1065343.8</v>
      </c>
      <c r="K1338" s="412">
        <f>INT($I1338*J1338)</f>
        <v>0</v>
      </c>
      <c r="L1338" s="411">
        <v>0</v>
      </c>
      <c r="M1338" s="412">
        <f>INT($I1338*L1338)</f>
        <v>0</v>
      </c>
      <c r="N1338" s="411">
        <v>0</v>
      </c>
      <c r="O1338" s="412">
        <f>INT($I1338*N1338)</f>
        <v>0</v>
      </c>
      <c r="P1338" s="412">
        <f>+J1338+L1338+N1338</f>
        <v>1065343.8</v>
      </c>
      <c r="Q1338" s="412">
        <f>K1338+M1338+O1338</f>
        <v>0</v>
      </c>
      <c r="R1338" s="412"/>
      <c r="S1338" s="412"/>
      <c r="T1338" s="412"/>
      <c r="U1338" s="483" t="s">
        <v>0</v>
      </c>
      <c r="V1338" s="617" t="str">
        <f>+IF(I1338&lt;0,"ng","")</f>
        <v/>
      </c>
      <c r="W1338" s="617"/>
    </row>
    <row r="1339" spans="1:23" s="77" customFormat="1" ht="24" hidden="1" customHeight="1">
      <c r="A1339" s="372" t="s">
        <v>2219</v>
      </c>
      <c r="B1339" s="421" t="s">
        <v>0</v>
      </c>
      <c r="C1339" s="421" t="s">
        <v>1173</v>
      </c>
      <c r="D1339" s="421" t="s">
        <v>1178</v>
      </c>
      <c r="E1339" s="422" t="s">
        <v>56</v>
      </c>
      <c r="F1339" s="416">
        <v>1.6359999999999999</v>
      </c>
      <c r="G1339" s="416">
        <f>[5]내역서!F1339</f>
        <v>1.6359999999999999</v>
      </c>
      <c r="H1339" s="416">
        <v>1.6359999999999999</v>
      </c>
      <c r="I1339" s="416">
        <f>내역서!F1343</f>
        <v>0</v>
      </c>
      <c r="J1339" s="416">
        <v>1065343.8</v>
      </c>
      <c r="K1339" s="417">
        <f t="shared" si="2280"/>
        <v>0</v>
      </c>
      <c r="L1339" s="416">
        <v>0</v>
      </c>
      <c r="M1339" s="417">
        <f t="shared" si="2281"/>
        <v>0</v>
      </c>
      <c r="N1339" s="416">
        <v>0</v>
      </c>
      <c r="O1339" s="417">
        <f t="shared" si="2282"/>
        <v>0</v>
      </c>
      <c r="P1339" s="417">
        <f t="shared" si="2283"/>
        <v>1065343.8</v>
      </c>
      <c r="Q1339" s="417">
        <f t="shared" si="2236"/>
        <v>0</v>
      </c>
      <c r="R1339" s="417">
        <f t="shared" ref="R1339" si="2321">I1339-I1338</f>
        <v>0</v>
      </c>
      <c r="S1339" s="417">
        <f t="shared" ref="S1339:T1339" si="2322">P1339-P1338</f>
        <v>0</v>
      </c>
      <c r="T1339" s="417">
        <f t="shared" si="2322"/>
        <v>0</v>
      </c>
      <c r="U1339" s="484"/>
      <c r="V1339" s="619" t="str">
        <f t="shared" ref="V1339" si="2323">+IF(I1339&lt;0,"ng","")</f>
        <v/>
      </c>
      <c r="W1339" s="619"/>
    </row>
    <row r="1340" spans="1:23" s="371" customFormat="1" ht="24" hidden="1" customHeight="1">
      <c r="A1340" s="366" t="s">
        <v>4603</v>
      </c>
      <c r="B1340" s="418" t="s">
        <v>0</v>
      </c>
      <c r="C1340" s="418" t="s">
        <v>2881</v>
      </c>
      <c r="D1340" s="418" t="s">
        <v>2882</v>
      </c>
      <c r="E1340" s="419" t="s">
        <v>56</v>
      </c>
      <c r="F1340" s="411">
        <v>23.510999999999999</v>
      </c>
      <c r="G1340" s="411">
        <f>[5]내역서!F1340</f>
        <v>23.835000000000001</v>
      </c>
      <c r="H1340" s="411">
        <v>23.510999999999999</v>
      </c>
      <c r="I1340" s="411">
        <f>내역서!F1344</f>
        <v>0</v>
      </c>
      <c r="J1340" s="411">
        <v>211760.8</v>
      </c>
      <c r="K1340" s="412">
        <f>INT($I1340*J1340)</f>
        <v>0</v>
      </c>
      <c r="L1340" s="411">
        <v>264228.8</v>
      </c>
      <c r="M1340" s="412">
        <f>INT($I1340*L1340)</f>
        <v>0</v>
      </c>
      <c r="N1340" s="411">
        <v>0</v>
      </c>
      <c r="O1340" s="412">
        <f>INT($I1340*N1340)</f>
        <v>0</v>
      </c>
      <c r="P1340" s="412">
        <f>+J1340+L1340+N1340</f>
        <v>475989.6</v>
      </c>
      <c r="Q1340" s="412">
        <f>K1340+M1340+O1340</f>
        <v>0</v>
      </c>
      <c r="R1340" s="412"/>
      <c r="S1340" s="412"/>
      <c r="T1340" s="412"/>
      <c r="U1340" s="483" t="s">
        <v>0</v>
      </c>
      <c r="V1340" s="617" t="str">
        <f>+IF(I1340&lt;0,"ng","")</f>
        <v/>
      </c>
      <c r="W1340" s="617"/>
    </row>
    <row r="1341" spans="1:23" s="75" customFormat="1" ht="24" hidden="1" customHeight="1">
      <c r="A1341" s="372" t="s">
        <v>4606</v>
      </c>
      <c r="B1341" s="421" t="s">
        <v>0</v>
      </c>
      <c r="C1341" s="421" t="s">
        <v>1179</v>
      </c>
      <c r="D1341" s="421" t="s">
        <v>1180</v>
      </c>
      <c r="E1341" s="422" t="s">
        <v>56</v>
      </c>
      <c r="F1341" s="416">
        <v>23.510999999999999</v>
      </c>
      <c r="G1341" s="416">
        <f>[5]내역서!F1341</f>
        <v>23.835000000000001</v>
      </c>
      <c r="H1341" s="416">
        <v>23.510999999999999</v>
      </c>
      <c r="I1341" s="416">
        <f>내역서!F1345</f>
        <v>0</v>
      </c>
      <c r="J1341" s="416">
        <v>211760.8</v>
      </c>
      <c r="K1341" s="417">
        <f t="shared" si="2280"/>
        <v>0</v>
      </c>
      <c r="L1341" s="416">
        <v>264228.8</v>
      </c>
      <c r="M1341" s="417">
        <f t="shared" si="2281"/>
        <v>0</v>
      </c>
      <c r="N1341" s="416">
        <v>0</v>
      </c>
      <c r="O1341" s="417">
        <f t="shared" si="2282"/>
        <v>0</v>
      </c>
      <c r="P1341" s="417">
        <f t="shared" si="2283"/>
        <v>475989.6</v>
      </c>
      <c r="Q1341" s="417">
        <f t="shared" si="2236"/>
        <v>0</v>
      </c>
      <c r="R1341" s="417">
        <f t="shared" ref="R1341" si="2324">I1341-I1340</f>
        <v>0</v>
      </c>
      <c r="S1341" s="417">
        <f t="shared" ref="S1341:T1341" si="2325">P1341-P1340</f>
        <v>0</v>
      </c>
      <c r="T1341" s="417">
        <f t="shared" si="2325"/>
        <v>0</v>
      </c>
      <c r="U1341" s="484"/>
      <c r="V1341" s="619" t="str">
        <f t="shared" ref="V1341" si="2326">+IF(I1341&lt;0,"ng","")</f>
        <v/>
      </c>
      <c r="W1341" s="619"/>
    </row>
    <row r="1342" spans="1:23" s="371" customFormat="1" ht="24" hidden="1" customHeight="1">
      <c r="A1342" s="366" t="s">
        <v>4602</v>
      </c>
      <c r="B1342" s="418" t="s">
        <v>0</v>
      </c>
      <c r="C1342" s="418" t="s">
        <v>2884</v>
      </c>
      <c r="D1342" s="418" t="s">
        <v>2885</v>
      </c>
      <c r="E1342" s="419" t="s">
        <v>56</v>
      </c>
      <c r="F1342" s="411">
        <v>23.510999999999999</v>
      </c>
      <c r="G1342" s="411">
        <f>[5]내역서!F1342</f>
        <v>23.835000000000001</v>
      </c>
      <c r="H1342" s="411">
        <v>23.510999999999999</v>
      </c>
      <c r="I1342" s="411">
        <f>내역서!F1346</f>
        <v>0</v>
      </c>
      <c r="J1342" s="411">
        <v>3462.6</v>
      </c>
      <c r="K1342" s="412">
        <f>INT($I1342*J1342)</f>
        <v>0</v>
      </c>
      <c r="L1342" s="411">
        <v>169635.6</v>
      </c>
      <c r="M1342" s="412">
        <f>INT($I1342*L1342)</f>
        <v>0</v>
      </c>
      <c r="N1342" s="411">
        <v>0</v>
      </c>
      <c r="O1342" s="412">
        <f>INT($I1342*N1342)</f>
        <v>0</v>
      </c>
      <c r="P1342" s="412">
        <f>+J1342+L1342+N1342</f>
        <v>173098.2</v>
      </c>
      <c r="Q1342" s="412">
        <f>K1342+M1342+O1342</f>
        <v>0</v>
      </c>
      <c r="R1342" s="412"/>
      <c r="S1342" s="412"/>
      <c r="T1342" s="412"/>
      <c r="U1342" s="483" t="s">
        <v>0</v>
      </c>
      <c r="V1342" s="617" t="str">
        <f>+IF(I1342&lt;0,"ng","")</f>
        <v/>
      </c>
      <c r="W1342" s="617"/>
    </row>
    <row r="1343" spans="1:23" s="75" customFormat="1" ht="24" hidden="1" customHeight="1">
      <c r="A1343" s="372" t="s">
        <v>4598</v>
      </c>
      <c r="B1343" s="421" t="s">
        <v>0</v>
      </c>
      <c r="C1343" s="421" t="s">
        <v>1181</v>
      </c>
      <c r="D1343" s="421" t="s">
        <v>1182</v>
      </c>
      <c r="E1343" s="422" t="s">
        <v>56</v>
      </c>
      <c r="F1343" s="416">
        <v>23.510999999999999</v>
      </c>
      <c r="G1343" s="416">
        <f>[5]내역서!F1343</f>
        <v>23.835000000000001</v>
      </c>
      <c r="H1343" s="416">
        <v>23.510999999999999</v>
      </c>
      <c r="I1343" s="416">
        <f>내역서!F1347</f>
        <v>0</v>
      </c>
      <c r="J1343" s="416">
        <v>3462.6</v>
      </c>
      <c r="K1343" s="417">
        <f t="shared" si="2280"/>
        <v>0</v>
      </c>
      <c r="L1343" s="416">
        <v>169635.6</v>
      </c>
      <c r="M1343" s="417">
        <f t="shared" si="2281"/>
        <v>0</v>
      </c>
      <c r="N1343" s="416">
        <v>0</v>
      </c>
      <c r="O1343" s="417">
        <f t="shared" si="2282"/>
        <v>0</v>
      </c>
      <c r="P1343" s="417">
        <f t="shared" si="2283"/>
        <v>173098.2</v>
      </c>
      <c r="Q1343" s="417">
        <f t="shared" si="2236"/>
        <v>0</v>
      </c>
      <c r="R1343" s="417">
        <f t="shared" ref="R1343" si="2327">I1343-I1342</f>
        <v>0</v>
      </c>
      <c r="S1343" s="417">
        <f t="shared" ref="S1343:T1343" si="2328">P1343-P1342</f>
        <v>0</v>
      </c>
      <c r="T1343" s="417">
        <f t="shared" si="2328"/>
        <v>0</v>
      </c>
      <c r="U1343" s="484"/>
      <c r="V1343" s="619" t="str">
        <f t="shared" ref="V1343" si="2329">+IF(I1343&lt;0,"ng","")</f>
        <v/>
      </c>
      <c r="W1343" s="619"/>
    </row>
    <row r="1344" spans="1:23" s="371" customFormat="1" ht="24" hidden="1" customHeight="1">
      <c r="A1344" s="366" t="s">
        <v>4301</v>
      </c>
      <c r="B1344" s="418" t="s">
        <v>0</v>
      </c>
      <c r="C1344" s="418" t="s">
        <v>2887</v>
      </c>
      <c r="D1344" s="418" t="s">
        <v>2888</v>
      </c>
      <c r="E1344" s="419" t="s">
        <v>56</v>
      </c>
      <c r="F1344" s="411">
        <v>23.510999999999999</v>
      </c>
      <c r="G1344" s="411">
        <f>[5]내역서!F1344</f>
        <v>23.510999999999999</v>
      </c>
      <c r="H1344" s="411">
        <v>23.510999999999999</v>
      </c>
      <c r="I1344" s="411">
        <f>내역서!F1348</f>
        <v>0</v>
      </c>
      <c r="J1344" s="411">
        <v>12007.7</v>
      </c>
      <c r="K1344" s="412">
        <f>INT($I1344*J1344)</f>
        <v>0</v>
      </c>
      <c r="L1344" s="411">
        <v>110172</v>
      </c>
      <c r="M1344" s="412">
        <f>INT($I1344*L1344)</f>
        <v>0</v>
      </c>
      <c r="N1344" s="411">
        <v>0</v>
      </c>
      <c r="O1344" s="412">
        <f>INT($I1344*N1344)</f>
        <v>0</v>
      </c>
      <c r="P1344" s="412">
        <f>+J1344+L1344+N1344</f>
        <v>122179.7</v>
      </c>
      <c r="Q1344" s="412">
        <f>K1344+M1344+O1344</f>
        <v>0</v>
      </c>
      <c r="R1344" s="412"/>
      <c r="S1344" s="412"/>
      <c r="T1344" s="412"/>
      <c r="U1344" s="483" t="s">
        <v>0</v>
      </c>
      <c r="V1344" s="617" t="str">
        <f>+IF(I1344&lt;0,"ng","")</f>
        <v/>
      </c>
      <c r="W1344" s="617"/>
    </row>
    <row r="1345" spans="1:23" s="75" customFormat="1" ht="24" hidden="1" customHeight="1">
      <c r="A1345" s="372" t="s">
        <v>2219</v>
      </c>
      <c r="B1345" s="421" t="s">
        <v>0</v>
      </c>
      <c r="C1345" s="421" t="s">
        <v>1183</v>
      </c>
      <c r="D1345" s="421" t="s">
        <v>1184</v>
      </c>
      <c r="E1345" s="422" t="s">
        <v>56</v>
      </c>
      <c r="F1345" s="416">
        <v>23.510999999999999</v>
      </c>
      <c r="G1345" s="416">
        <f>[5]내역서!F1345</f>
        <v>23.510999999999999</v>
      </c>
      <c r="H1345" s="416">
        <v>23.510999999999999</v>
      </c>
      <c r="I1345" s="416">
        <f>내역서!F1349</f>
        <v>0</v>
      </c>
      <c r="J1345" s="416">
        <v>12007.7</v>
      </c>
      <c r="K1345" s="417">
        <f t="shared" si="2280"/>
        <v>0</v>
      </c>
      <c r="L1345" s="416">
        <v>110172</v>
      </c>
      <c r="M1345" s="417">
        <f t="shared" si="2281"/>
        <v>0</v>
      </c>
      <c r="N1345" s="416">
        <v>0</v>
      </c>
      <c r="O1345" s="417">
        <f t="shared" si="2282"/>
        <v>0</v>
      </c>
      <c r="P1345" s="417">
        <f t="shared" si="2283"/>
        <v>122179.7</v>
      </c>
      <c r="Q1345" s="417">
        <f t="shared" si="2236"/>
        <v>0</v>
      </c>
      <c r="R1345" s="417">
        <f t="shared" ref="R1345" si="2330">I1345-I1344</f>
        <v>0</v>
      </c>
      <c r="S1345" s="417">
        <f t="shared" ref="S1345:T1345" si="2331">P1345-P1344</f>
        <v>0</v>
      </c>
      <c r="T1345" s="417">
        <f t="shared" si="2331"/>
        <v>0</v>
      </c>
      <c r="U1345" s="484"/>
      <c r="V1345" s="619" t="str">
        <f t="shared" ref="V1345" si="2332">+IF(I1345&lt;0,"ng","")</f>
        <v/>
      </c>
      <c r="W1345" s="619"/>
    </row>
    <row r="1346" spans="1:23" s="371" customFormat="1" ht="24" hidden="1" customHeight="1">
      <c r="A1346" s="366" t="s">
        <v>4607</v>
      </c>
      <c r="B1346" s="418" t="s">
        <v>0</v>
      </c>
      <c r="C1346" s="418" t="s">
        <v>2890</v>
      </c>
      <c r="D1346" s="418" t="s">
        <v>2891</v>
      </c>
      <c r="E1346" s="419" t="s">
        <v>2382</v>
      </c>
      <c r="F1346" s="411">
        <v>1453</v>
      </c>
      <c r="G1346" s="411">
        <f>[5]내역서!F1346</f>
        <v>1453</v>
      </c>
      <c r="H1346" s="411">
        <v>1453</v>
      </c>
      <c r="I1346" s="411">
        <f>내역서!F1350</f>
        <v>0</v>
      </c>
      <c r="J1346" s="411">
        <v>1375.6</v>
      </c>
      <c r="K1346" s="412">
        <f>INT($I1346*J1346)</f>
        <v>0</v>
      </c>
      <c r="L1346" s="411">
        <v>0</v>
      </c>
      <c r="M1346" s="412">
        <f>INT($I1346*L1346)</f>
        <v>0</v>
      </c>
      <c r="N1346" s="411">
        <v>0</v>
      </c>
      <c r="O1346" s="412">
        <f>INT($I1346*N1346)</f>
        <v>0</v>
      </c>
      <c r="P1346" s="412">
        <f>+J1346+L1346+N1346</f>
        <v>1375.6</v>
      </c>
      <c r="Q1346" s="412">
        <f>K1346+M1346+O1346</f>
        <v>0</v>
      </c>
      <c r="R1346" s="412"/>
      <c r="S1346" s="412"/>
      <c r="T1346" s="412"/>
      <c r="U1346" s="483" t="s">
        <v>0</v>
      </c>
      <c r="V1346" s="617" t="str">
        <f>+IF(I1346&lt;0,"ng","")</f>
        <v/>
      </c>
      <c r="W1346" s="617"/>
    </row>
    <row r="1347" spans="1:23" s="75" customFormat="1" ht="24" hidden="1" customHeight="1">
      <c r="A1347" s="372" t="s">
        <v>2219</v>
      </c>
      <c r="B1347" s="421" t="s">
        <v>0</v>
      </c>
      <c r="C1347" s="421" t="s">
        <v>1185</v>
      </c>
      <c r="D1347" s="421" t="s">
        <v>1186</v>
      </c>
      <c r="E1347" s="422" t="s">
        <v>859</v>
      </c>
      <c r="F1347" s="416">
        <v>1453</v>
      </c>
      <c r="G1347" s="416">
        <f>[5]내역서!F1347</f>
        <v>1453</v>
      </c>
      <c r="H1347" s="416">
        <v>1453</v>
      </c>
      <c r="I1347" s="416">
        <f>내역서!F1351</f>
        <v>0</v>
      </c>
      <c r="J1347" s="416">
        <v>1375.6</v>
      </c>
      <c r="K1347" s="417">
        <f t="shared" si="2280"/>
        <v>0</v>
      </c>
      <c r="L1347" s="416">
        <v>0</v>
      </c>
      <c r="M1347" s="417">
        <f t="shared" si="2281"/>
        <v>0</v>
      </c>
      <c r="N1347" s="416">
        <v>0</v>
      </c>
      <c r="O1347" s="417">
        <f t="shared" si="2282"/>
        <v>0</v>
      </c>
      <c r="P1347" s="417">
        <f t="shared" si="2283"/>
        <v>1375.6</v>
      </c>
      <c r="Q1347" s="417">
        <f t="shared" si="2236"/>
        <v>0</v>
      </c>
      <c r="R1347" s="417">
        <f t="shared" ref="R1347" si="2333">I1347-I1346</f>
        <v>0</v>
      </c>
      <c r="S1347" s="417">
        <f t="shared" ref="S1347:T1347" si="2334">P1347-P1346</f>
        <v>0</v>
      </c>
      <c r="T1347" s="417">
        <f t="shared" si="2334"/>
        <v>0</v>
      </c>
      <c r="U1347" s="484"/>
      <c r="V1347" s="619" t="str">
        <f t="shared" ref="V1347" si="2335">+IF(I1347&lt;0,"ng","")</f>
        <v/>
      </c>
      <c r="W1347" s="619"/>
    </row>
    <row r="1348" spans="1:23" s="371" customFormat="1" ht="24" hidden="1" customHeight="1">
      <c r="A1348" s="366" t="s">
        <v>4381</v>
      </c>
      <c r="B1348" s="418" t="s">
        <v>0</v>
      </c>
      <c r="C1348" s="418" t="s">
        <v>2892</v>
      </c>
      <c r="D1348" s="418" t="s">
        <v>2893</v>
      </c>
      <c r="E1348" s="419" t="s">
        <v>2194</v>
      </c>
      <c r="F1348" s="411">
        <v>59</v>
      </c>
      <c r="G1348" s="411">
        <f>[5]내역서!F1348</f>
        <v>59</v>
      </c>
      <c r="H1348" s="411">
        <v>59</v>
      </c>
      <c r="I1348" s="411">
        <f>내역서!F1352</f>
        <v>0</v>
      </c>
      <c r="J1348" s="411">
        <v>852.8</v>
      </c>
      <c r="K1348" s="412">
        <f>INT($I1348*J1348)</f>
        <v>0</v>
      </c>
      <c r="L1348" s="411">
        <v>0</v>
      </c>
      <c r="M1348" s="412">
        <f>INT($I1348*L1348)</f>
        <v>0</v>
      </c>
      <c r="N1348" s="411">
        <v>0</v>
      </c>
      <c r="O1348" s="412">
        <f>INT($I1348*N1348)</f>
        <v>0</v>
      </c>
      <c r="P1348" s="412">
        <f>+J1348+L1348+N1348</f>
        <v>852.8</v>
      </c>
      <c r="Q1348" s="412">
        <f>K1348+M1348+O1348</f>
        <v>0</v>
      </c>
      <c r="R1348" s="412"/>
      <c r="S1348" s="412"/>
      <c r="T1348" s="412"/>
      <c r="U1348" s="483" t="s">
        <v>0</v>
      </c>
      <c r="V1348" s="617" t="str">
        <f>+IF(I1348&lt;0,"ng","")</f>
        <v/>
      </c>
      <c r="W1348" s="617"/>
    </row>
    <row r="1349" spans="1:23" s="75" customFormat="1" ht="24" hidden="1" customHeight="1">
      <c r="A1349" s="372" t="s">
        <v>4606</v>
      </c>
      <c r="B1349" s="421" t="s">
        <v>0</v>
      </c>
      <c r="C1349" s="421" t="s">
        <v>1187</v>
      </c>
      <c r="D1349" s="421" t="s">
        <v>1188</v>
      </c>
      <c r="E1349" s="422" t="s">
        <v>738</v>
      </c>
      <c r="F1349" s="416">
        <v>59</v>
      </c>
      <c r="G1349" s="416">
        <f>[5]내역서!F1349</f>
        <v>59</v>
      </c>
      <c r="H1349" s="416">
        <v>59</v>
      </c>
      <c r="I1349" s="416">
        <f>내역서!F1353</f>
        <v>0</v>
      </c>
      <c r="J1349" s="416">
        <v>852.8</v>
      </c>
      <c r="K1349" s="417">
        <f t="shared" si="2280"/>
        <v>0</v>
      </c>
      <c r="L1349" s="416">
        <v>0</v>
      </c>
      <c r="M1349" s="417">
        <f t="shared" si="2281"/>
        <v>0</v>
      </c>
      <c r="N1349" s="416">
        <v>0</v>
      </c>
      <c r="O1349" s="417">
        <f t="shared" si="2282"/>
        <v>0</v>
      </c>
      <c r="P1349" s="417">
        <f t="shared" si="2283"/>
        <v>852.8</v>
      </c>
      <c r="Q1349" s="417">
        <f t="shared" si="2236"/>
        <v>0</v>
      </c>
      <c r="R1349" s="417">
        <f t="shared" ref="R1349" si="2336">I1349-I1348</f>
        <v>0</v>
      </c>
      <c r="S1349" s="417">
        <f t="shared" ref="S1349:T1349" si="2337">P1349-P1348</f>
        <v>0</v>
      </c>
      <c r="T1349" s="417">
        <f t="shared" si="2337"/>
        <v>0</v>
      </c>
      <c r="U1349" s="484"/>
      <c r="V1349" s="619" t="str">
        <f t="shared" ref="V1349" si="2338">+IF(I1349&lt;0,"ng","")</f>
        <v/>
      </c>
      <c r="W1349" s="619"/>
    </row>
    <row r="1350" spans="1:23" s="371" customFormat="1" ht="24" hidden="1" customHeight="1">
      <c r="A1350" s="366" t="s">
        <v>4301</v>
      </c>
      <c r="B1350" s="418" t="s">
        <v>0</v>
      </c>
      <c r="C1350" s="418" t="s">
        <v>2894</v>
      </c>
      <c r="D1350" s="418" t="s">
        <v>2895</v>
      </c>
      <c r="E1350" s="419" t="s">
        <v>1860</v>
      </c>
      <c r="F1350" s="411">
        <v>56</v>
      </c>
      <c r="G1350" s="411">
        <f>[5]내역서!F1350</f>
        <v>56</v>
      </c>
      <c r="H1350" s="411">
        <v>56</v>
      </c>
      <c r="I1350" s="411">
        <f>내역서!F1354</f>
        <v>0</v>
      </c>
      <c r="J1350" s="411">
        <v>269.2</v>
      </c>
      <c r="K1350" s="412">
        <f>INT($I1350*J1350)</f>
        <v>0</v>
      </c>
      <c r="L1350" s="411">
        <v>13156.5</v>
      </c>
      <c r="M1350" s="412">
        <f>INT($I1350*L1350)</f>
        <v>0</v>
      </c>
      <c r="N1350" s="411">
        <v>0</v>
      </c>
      <c r="O1350" s="412">
        <f>INT($I1350*N1350)</f>
        <v>0</v>
      </c>
      <c r="P1350" s="412">
        <f>+J1350+L1350+N1350</f>
        <v>13425.7</v>
      </c>
      <c r="Q1350" s="412">
        <f>K1350+M1350+O1350</f>
        <v>0</v>
      </c>
      <c r="R1350" s="412"/>
      <c r="S1350" s="412"/>
      <c r="T1350" s="412"/>
      <c r="U1350" s="483" t="s">
        <v>0</v>
      </c>
      <c r="V1350" s="617" t="str">
        <f>+IF(I1350&lt;0,"ng","")</f>
        <v/>
      </c>
      <c r="W1350" s="617"/>
    </row>
    <row r="1351" spans="1:23" s="75" customFormat="1" ht="24" hidden="1" customHeight="1">
      <c r="A1351" s="372" t="s">
        <v>4606</v>
      </c>
      <c r="B1351" s="421" t="s">
        <v>0</v>
      </c>
      <c r="C1351" s="421" t="s">
        <v>1189</v>
      </c>
      <c r="D1351" s="421" t="s">
        <v>1190</v>
      </c>
      <c r="E1351" s="422" t="s">
        <v>729</v>
      </c>
      <c r="F1351" s="416">
        <v>56</v>
      </c>
      <c r="G1351" s="416">
        <f>[5]내역서!F1351</f>
        <v>56</v>
      </c>
      <c r="H1351" s="416">
        <v>56</v>
      </c>
      <c r="I1351" s="416">
        <f>내역서!F1355</f>
        <v>0</v>
      </c>
      <c r="J1351" s="416">
        <v>269.2</v>
      </c>
      <c r="K1351" s="417">
        <f t="shared" si="2280"/>
        <v>0</v>
      </c>
      <c r="L1351" s="416">
        <v>13156.5</v>
      </c>
      <c r="M1351" s="417">
        <f t="shared" si="2281"/>
        <v>0</v>
      </c>
      <c r="N1351" s="416">
        <v>0</v>
      </c>
      <c r="O1351" s="417">
        <f t="shared" si="2282"/>
        <v>0</v>
      </c>
      <c r="P1351" s="417">
        <f t="shared" si="2283"/>
        <v>13425.7</v>
      </c>
      <c r="Q1351" s="417">
        <f t="shared" si="2236"/>
        <v>0</v>
      </c>
      <c r="R1351" s="417">
        <f t="shared" ref="R1351" si="2339">I1351-I1350</f>
        <v>0</v>
      </c>
      <c r="S1351" s="417">
        <f t="shared" ref="S1351:T1351" si="2340">P1351-P1350</f>
        <v>0</v>
      </c>
      <c r="T1351" s="417">
        <f t="shared" si="2340"/>
        <v>0</v>
      </c>
      <c r="U1351" s="484"/>
      <c r="V1351" s="619" t="str">
        <f t="shared" ref="V1351" si="2341">+IF(I1351&lt;0,"ng","")</f>
        <v/>
      </c>
      <c r="W1351" s="619"/>
    </row>
    <row r="1352" spans="1:23" s="371" customFormat="1" ht="24" hidden="1" customHeight="1">
      <c r="A1352" s="366" t="s">
        <v>4381</v>
      </c>
      <c r="B1352" s="418" t="s">
        <v>0</v>
      </c>
      <c r="C1352" s="418" t="s">
        <v>2898</v>
      </c>
      <c r="D1352" s="418" t="s">
        <v>2899</v>
      </c>
      <c r="E1352" s="419" t="s">
        <v>97</v>
      </c>
      <c r="F1352" s="411">
        <v>50</v>
      </c>
      <c r="G1352" s="411">
        <f>[5]내역서!F1352</f>
        <v>50</v>
      </c>
      <c r="H1352" s="411">
        <v>50</v>
      </c>
      <c r="I1352" s="411">
        <f>내역서!F1356</f>
        <v>0</v>
      </c>
      <c r="J1352" s="411">
        <v>4608.3</v>
      </c>
      <c r="K1352" s="412">
        <f>INT($I1352*J1352)</f>
        <v>0</v>
      </c>
      <c r="L1352" s="411">
        <v>0</v>
      </c>
      <c r="M1352" s="412">
        <f>INT($I1352*L1352)</f>
        <v>0</v>
      </c>
      <c r="N1352" s="411">
        <v>0</v>
      </c>
      <c r="O1352" s="412">
        <f>INT($I1352*N1352)</f>
        <v>0</v>
      </c>
      <c r="P1352" s="412">
        <f>+J1352+L1352+N1352</f>
        <v>4608.3</v>
      </c>
      <c r="Q1352" s="412">
        <f>K1352+M1352+O1352</f>
        <v>0</v>
      </c>
      <c r="R1352" s="412"/>
      <c r="S1352" s="412"/>
      <c r="T1352" s="412"/>
      <c r="U1352" s="483" t="s">
        <v>0</v>
      </c>
      <c r="V1352" s="617" t="str">
        <f>+IF(I1352&lt;0,"ng","")</f>
        <v/>
      </c>
      <c r="W1352" s="617"/>
    </row>
    <row r="1353" spans="1:23" s="75" customFormat="1" ht="24" hidden="1" customHeight="1">
      <c r="A1353" s="372" t="s">
        <v>4606</v>
      </c>
      <c r="B1353" s="421" t="s">
        <v>0</v>
      </c>
      <c r="C1353" s="421" t="s">
        <v>1191</v>
      </c>
      <c r="D1353" s="421" t="s">
        <v>1192</v>
      </c>
      <c r="E1353" s="422" t="s">
        <v>97</v>
      </c>
      <c r="F1353" s="416">
        <v>50</v>
      </c>
      <c r="G1353" s="416">
        <f>[5]내역서!F1353</f>
        <v>50</v>
      </c>
      <c r="H1353" s="416">
        <v>50</v>
      </c>
      <c r="I1353" s="416">
        <f>내역서!F1357</f>
        <v>0</v>
      </c>
      <c r="J1353" s="416">
        <v>4608.3</v>
      </c>
      <c r="K1353" s="417">
        <f t="shared" si="2280"/>
        <v>0</v>
      </c>
      <c r="L1353" s="416">
        <v>0</v>
      </c>
      <c r="M1353" s="417">
        <f t="shared" si="2281"/>
        <v>0</v>
      </c>
      <c r="N1353" s="416">
        <v>0</v>
      </c>
      <c r="O1353" s="417">
        <f t="shared" si="2282"/>
        <v>0</v>
      </c>
      <c r="P1353" s="417">
        <f t="shared" si="2283"/>
        <v>4608.3</v>
      </c>
      <c r="Q1353" s="417">
        <f t="shared" si="2236"/>
        <v>0</v>
      </c>
      <c r="R1353" s="417">
        <f t="shared" ref="R1353" si="2342">I1353-I1352</f>
        <v>0</v>
      </c>
      <c r="S1353" s="417">
        <f t="shared" ref="S1353:T1353" si="2343">P1353-P1352</f>
        <v>0</v>
      </c>
      <c r="T1353" s="417">
        <f t="shared" si="2343"/>
        <v>0</v>
      </c>
      <c r="U1353" s="484"/>
      <c r="V1353" s="619" t="str">
        <f t="shared" ref="V1353" si="2344">+IF(I1353&lt;0,"ng","")</f>
        <v/>
      </c>
      <c r="W1353" s="619"/>
    </row>
    <row r="1354" spans="1:23" s="371" customFormat="1" ht="24" hidden="1" customHeight="1">
      <c r="A1354" s="366" t="s">
        <v>4381</v>
      </c>
      <c r="B1354" s="418" t="s">
        <v>0</v>
      </c>
      <c r="C1354" s="418" t="s">
        <v>2898</v>
      </c>
      <c r="D1354" s="418" t="s">
        <v>2901</v>
      </c>
      <c r="E1354" s="419" t="s">
        <v>97</v>
      </c>
      <c r="F1354" s="411">
        <v>59</v>
      </c>
      <c r="G1354" s="411">
        <f>[5]내역서!F1354</f>
        <v>84.2</v>
      </c>
      <c r="H1354" s="411">
        <v>59</v>
      </c>
      <c r="I1354" s="411">
        <f>내역서!F1358</f>
        <v>0</v>
      </c>
      <c r="J1354" s="411">
        <v>3445.5</v>
      </c>
      <c r="K1354" s="412">
        <f>INT($I1354*J1354)</f>
        <v>0</v>
      </c>
      <c r="L1354" s="411">
        <v>0</v>
      </c>
      <c r="M1354" s="412">
        <f>INT($I1354*L1354)</f>
        <v>0</v>
      </c>
      <c r="N1354" s="411">
        <v>0</v>
      </c>
      <c r="O1354" s="412">
        <f>INT($I1354*N1354)</f>
        <v>0</v>
      </c>
      <c r="P1354" s="412">
        <f>+J1354+L1354+N1354</f>
        <v>3445.5</v>
      </c>
      <c r="Q1354" s="412">
        <f>K1354+M1354+O1354</f>
        <v>0</v>
      </c>
      <c r="R1354" s="412"/>
      <c r="S1354" s="412"/>
      <c r="T1354" s="412"/>
      <c r="U1354" s="483" t="s">
        <v>0</v>
      </c>
      <c r="V1354" s="617" t="str">
        <f>+IF(I1354&lt;0,"ng","")</f>
        <v/>
      </c>
      <c r="W1354" s="617"/>
    </row>
    <row r="1355" spans="1:23" s="75" customFormat="1" ht="24" hidden="1" customHeight="1">
      <c r="A1355" s="372" t="s">
        <v>2072</v>
      </c>
      <c r="B1355" s="421" t="s">
        <v>0</v>
      </c>
      <c r="C1355" s="421" t="s">
        <v>1191</v>
      </c>
      <c r="D1355" s="421" t="s">
        <v>1193</v>
      </c>
      <c r="E1355" s="422" t="s">
        <v>97</v>
      </c>
      <c r="F1355" s="416">
        <v>59</v>
      </c>
      <c r="G1355" s="416">
        <f>[5]내역서!F1355</f>
        <v>84.2</v>
      </c>
      <c r="H1355" s="416">
        <v>59</v>
      </c>
      <c r="I1355" s="416">
        <f>내역서!F1359</f>
        <v>0</v>
      </c>
      <c r="J1355" s="416">
        <v>3445.5</v>
      </c>
      <c r="K1355" s="417">
        <f t="shared" si="2280"/>
        <v>0</v>
      </c>
      <c r="L1355" s="416">
        <v>0</v>
      </c>
      <c r="M1355" s="417">
        <f t="shared" si="2281"/>
        <v>0</v>
      </c>
      <c r="N1355" s="416">
        <v>0</v>
      </c>
      <c r="O1355" s="417">
        <f t="shared" si="2282"/>
        <v>0</v>
      </c>
      <c r="P1355" s="417">
        <f t="shared" si="2283"/>
        <v>3445.5</v>
      </c>
      <c r="Q1355" s="417">
        <f t="shared" si="2236"/>
        <v>0</v>
      </c>
      <c r="R1355" s="417">
        <f t="shared" ref="R1355" si="2345">I1355-I1354</f>
        <v>0</v>
      </c>
      <c r="S1355" s="417">
        <f t="shared" ref="S1355:T1355" si="2346">P1355-P1354</f>
        <v>0</v>
      </c>
      <c r="T1355" s="417">
        <f t="shared" si="2346"/>
        <v>0</v>
      </c>
      <c r="U1355" s="484"/>
      <c r="V1355" s="619" t="str">
        <f t="shared" ref="V1355" si="2347">+IF(I1355&lt;0,"ng","")</f>
        <v/>
      </c>
      <c r="W1355" s="619"/>
    </row>
    <row r="1356" spans="1:23" s="371" customFormat="1" ht="24" hidden="1" customHeight="1">
      <c r="A1356" s="366" t="s">
        <v>4301</v>
      </c>
      <c r="B1356" s="418" t="s">
        <v>0</v>
      </c>
      <c r="C1356" s="418" t="s">
        <v>2904</v>
      </c>
      <c r="D1356" s="418" t="s">
        <v>2905</v>
      </c>
      <c r="E1356" s="419" t="s">
        <v>2194</v>
      </c>
      <c r="F1356" s="411">
        <v>56</v>
      </c>
      <c r="G1356" s="411">
        <f>[5]내역서!F1356</f>
        <v>80</v>
      </c>
      <c r="H1356" s="411">
        <v>56</v>
      </c>
      <c r="I1356" s="411">
        <f>내역서!F1360</f>
        <v>0</v>
      </c>
      <c r="J1356" s="411">
        <v>1136.5999999999999</v>
      </c>
      <c r="K1356" s="412">
        <f>INT($I1356*J1356)</f>
        <v>0</v>
      </c>
      <c r="L1356" s="411">
        <v>11573.6</v>
      </c>
      <c r="M1356" s="412">
        <f>INT($I1356*L1356)</f>
        <v>0</v>
      </c>
      <c r="N1356" s="411">
        <v>0</v>
      </c>
      <c r="O1356" s="412">
        <f>INT($I1356*N1356)</f>
        <v>0</v>
      </c>
      <c r="P1356" s="412">
        <f>+J1356+L1356+N1356</f>
        <v>12710.2</v>
      </c>
      <c r="Q1356" s="412">
        <f>K1356+M1356+O1356</f>
        <v>0</v>
      </c>
      <c r="R1356" s="412"/>
      <c r="S1356" s="412"/>
      <c r="T1356" s="412"/>
      <c r="U1356" s="483" t="s">
        <v>0</v>
      </c>
      <c r="V1356" s="617" t="str">
        <f>+IF(I1356&lt;0,"ng","")</f>
        <v/>
      </c>
      <c r="W1356" s="617"/>
    </row>
    <row r="1357" spans="1:23" s="75" customFormat="1" ht="24" hidden="1" customHeight="1">
      <c r="A1357" s="372" t="s">
        <v>4606</v>
      </c>
      <c r="B1357" s="421" t="s">
        <v>0</v>
      </c>
      <c r="C1357" s="421" t="s">
        <v>1194</v>
      </c>
      <c r="D1357" s="421" t="s">
        <v>1195</v>
      </c>
      <c r="E1357" s="422" t="s">
        <v>738</v>
      </c>
      <c r="F1357" s="416">
        <v>56</v>
      </c>
      <c r="G1357" s="416">
        <f>[5]내역서!F1357</f>
        <v>80</v>
      </c>
      <c r="H1357" s="416">
        <v>56</v>
      </c>
      <c r="I1357" s="416">
        <f>내역서!F1361</f>
        <v>0</v>
      </c>
      <c r="J1357" s="416">
        <v>1136.5999999999999</v>
      </c>
      <c r="K1357" s="417">
        <f t="shared" si="2280"/>
        <v>0</v>
      </c>
      <c r="L1357" s="416">
        <v>11573.6</v>
      </c>
      <c r="M1357" s="417">
        <f t="shared" si="2281"/>
        <v>0</v>
      </c>
      <c r="N1357" s="416">
        <v>0</v>
      </c>
      <c r="O1357" s="417">
        <f t="shared" si="2282"/>
        <v>0</v>
      </c>
      <c r="P1357" s="417">
        <f t="shared" si="2283"/>
        <v>12710.2</v>
      </c>
      <c r="Q1357" s="417">
        <f t="shared" si="2236"/>
        <v>0</v>
      </c>
      <c r="R1357" s="417">
        <f t="shared" ref="R1357" si="2348">I1357-I1356</f>
        <v>0</v>
      </c>
      <c r="S1357" s="417">
        <f t="shared" ref="S1357:T1357" si="2349">P1357-P1356</f>
        <v>0</v>
      </c>
      <c r="T1357" s="417">
        <f t="shared" si="2349"/>
        <v>0</v>
      </c>
      <c r="U1357" s="484"/>
      <c r="V1357" s="619" t="str">
        <f t="shared" ref="V1357" si="2350">+IF(I1357&lt;0,"ng","")</f>
        <v/>
      </c>
      <c r="W1357" s="619"/>
    </row>
    <row r="1358" spans="1:23" s="485" customFormat="1" ht="24" hidden="1" customHeight="1">
      <c r="A1358" s="366" t="s">
        <v>4301</v>
      </c>
      <c r="B1358" s="418" t="s">
        <v>0</v>
      </c>
      <c r="C1358" s="418" t="s">
        <v>2907</v>
      </c>
      <c r="D1358" s="418" t="s">
        <v>2908</v>
      </c>
      <c r="E1358" s="419" t="s">
        <v>2194</v>
      </c>
      <c r="F1358" s="411">
        <v>48</v>
      </c>
      <c r="G1358" s="411">
        <f>[5]내역서!F1358</f>
        <v>48</v>
      </c>
      <c r="H1358" s="411">
        <v>48</v>
      </c>
      <c r="I1358" s="411">
        <f>내역서!F1362</f>
        <v>0</v>
      </c>
      <c r="J1358" s="411">
        <v>1789.1</v>
      </c>
      <c r="K1358" s="412">
        <f>INT($I1358*J1358)</f>
        <v>0</v>
      </c>
      <c r="L1358" s="411">
        <v>18217.599999999999</v>
      </c>
      <c r="M1358" s="412">
        <f>INT($I1358*L1358)</f>
        <v>0</v>
      </c>
      <c r="N1358" s="411">
        <v>0</v>
      </c>
      <c r="O1358" s="412">
        <f>INT($I1358*N1358)</f>
        <v>0</v>
      </c>
      <c r="P1358" s="412">
        <f>+J1358+L1358+N1358</f>
        <v>20006.699999999997</v>
      </c>
      <c r="Q1358" s="412">
        <f>K1358+M1358+O1358</f>
        <v>0</v>
      </c>
      <c r="R1358" s="412"/>
      <c r="S1358" s="412"/>
      <c r="T1358" s="412"/>
      <c r="U1358" s="483" t="s">
        <v>0</v>
      </c>
      <c r="V1358" s="617" t="str">
        <f>+IF(I1358&lt;0,"ng","")</f>
        <v/>
      </c>
      <c r="W1358" s="617"/>
    </row>
    <row r="1359" spans="1:23" s="77" customFormat="1" ht="24" hidden="1" customHeight="1">
      <c r="A1359" s="372" t="s">
        <v>4608</v>
      </c>
      <c r="B1359" s="421" t="s">
        <v>0</v>
      </c>
      <c r="C1359" s="421" t="s">
        <v>1196</v>
      </c>
      <c r="D1359" s="421" t="s">
        <v>1197</v>
      </c>
      <c r="E1359" s="422" t="s">
        <v>738</v>
      </c>
      <c r="F1359" s="416">
        <v>48</v>
      </c>
      <c r="G1359" s="416">
        <f>[5]내역서!F1359</f>
        <v>48</v>
      </c>
      <c r="H1359" s="416">
        <v>48</v>
      </c>
      <c r="I1359" s="416">
        <f>내역서!F1363</f>
        <v>0</v>
      </c>
      <c r="J1359" s="416">
        <v>1789.1</v>
      </c>
      <c r="K1359" s="417">
        <f t="shared" si="2280"/>
        <v>0</v>
      </c>
      <c r="L1359" s="416">
        <v>18217.599999999999</v>
      </c>
      <c r="M1359" s="417">
        <f t="shared" si="2281"/>
        <v>0</v>
      </c>
      <c r="N1359" s="416">
        <v>0</v>
      </c>
      <c r="O1359" s="417">
        <f t="shared" si="2282"/>
        <v>0</v>
      </c>
      <c r="P1359" s="417">
        <f t="shared" si="2283"/>
        <v>20006.699999999997</v>
      </c>
      <c r="Q1359" s="417">
        <f t="shared" si="2236"/>
        <v>0</v>
      </c>
      <c r="R1359" s="417">
        <f t="shared" ref="R1359" si="2351">I1359-I1358</f>
        <v>0</v>
      </c>
      <c r="S1359" s="417">
        <f t="shared" ref="S1359:T1359" si="2352">P1359-P1358</f>
        <v>0</v>
      </c>
      <c r="T1359" s="417">
        <f t="shared" si="2352"/>
        <v>0</v>
      </c>
      <c r="U1359" s="484"/>
      <c r="V1359" s="619" t="str">
        <f t="shared" ref="V1359" si="2353">+IF(I1359&lt;0,"ng","")</f>
        <v/>
      </c>
      <c r="W1359" s="619"/>
    </row>
    <row r="1360" spans="1:23" s="371" customFormat="1" ht="24" hidden="1" customHeight="1">
      <c r="A1360" s="366" t="s">
        <v>4351</v>
      </c>
      <c r="B1360" s="436" t="s">
        <v>2909</v>
      </c>
      <c r="C1360" s="436" t="s">
        <v>2910</v>
      </c>
      <c r="D1360" s="436" t="s">
        <v>0</v>
      </c>
      <c r="E1360" s="437" t="s">
        <v>0</v>
      </c>
      <c r="F1360" s="438">
        <v>0</v>
      </c>
      <c r="G1360" s="438">
        <f>[5]내역서!F1360</f>
        <v>0</v>
      </c>
      <c r="H1360" s="438">
        <v>0</v>
      </c>
      <c r="I1360" s="438">
        <f>내역서!F1364</f>
        <v>0</v>
      </c>
      <c r="J1360" s="439">
        <v>0</v>
      </c>
      <c r="K1360" s="438">
        <f>SUMIF($A$1362:$A$1375,$A1362,K$1362:K$1375)</f>
        <v>0</v>
      </c>
      <c r="L1360" s="439">
        <v>0</v>
      </c>
      <c r="M1360" s="438">
        <f>SUMIF($A$1362:$A$1375,$A1362,M$1362:M$1375)</f>
        <v>0</v>
      </c>
      <c r="N1360" s="439">
        <v>0</v>
      </c>
      <c r="O1360" s="438">
        <f>SUMIF($A$1362:$A$1375,$A1362,O$1362:O$1375)</f>
        <v>0</v>
      </c>
      <c r="P1360" s="440">
        <v>0</v>
      </c>
      <c r="Q1360" s="438">
        <f>K1360+M1360+O1360</f>
        <v>0</v>
      </c>
      <c r="R1360" s="438"/>
      <c r="S1360" s="438"/>
      <c r="T1360" s="438"/>
      <c r="U1360" s="481" t="s">
        <v>0</v>
      </c>
      <c r="V1360" s="617" t="str">
        <f>+IF(I1360&lt;0,"ng","")</f>
        <v/>
      </c>
      <c r="W1360" s="617"/>
    </row>
    <row r="1361" spans="1:23" s="75" customFormat="1" ht="24" hidden="1" customHeight="1">
      <c r="A1361" s="372" t="s">
        <v>4298</v>
      </c>
      <c r="B1361" s="442" t="s">
        <v>4609</v>
      </c>
      <c r="C1361" s="442" t="s">
        <v>1198</v>
      </c>
      <c r="D1361" s="442" t="s">
        <v>0</v>
      </c>
      <c r="E1361" s="443" t="s">
        <v>0</v>
      </c>
      <c r="F1361" s="444">
        <v>0</v>
      </c>
      <c r="G1361" s="444">
        <f>[5]내역서!F1361</f>
        <v>0</v>
      </c>
      <c r="H1361" s="444">
        <v>0</v>
      </c>
      <c r="I1361" s="444">
        <f>내역서!F1365</f>
        <v>0</v>
      </c>
      <c r="J1361" s="445">
        <v>0</v>
      </c>
      <c r="K1361" s="444">
        <f>SUMIF($A$1362:$A$1375,$A1363,K$1362:K$1375)</f>
        <v>0</v>
      </c>
      <c r="L1361" s="445">
        <v>0</v>
      </c>
      <c r="M1361" s="444">
        <f>SUMIF($A$1362:$A$1375,$A1363,M$1362:M$1375)</f>
        <v>0</v>
      </c>
      <c r="N1361" s="445">
        <v>0</v>
      </c>
      <c r="O1361" s="444">
        <f>SUMIF($A$1362:$A$1375,$A1363,O$1362:O$1375)</f>
        <v>0</v>
      </c>
      <c r="P1361" s="446">
        <v>0</v>
      </c>
      <c r="Q1361" s="444">
        <f t="shared" si="2236"/>
        <v>0</v>
      </c>
      <c r="R1361" s="444">
        <f t="shared" ref="R1361" si="2354">I1361-I1360</f>
        <v>0</v>
      </c>
      <c r="S1361" s="444">
        <f t="shared" ref="S1361:T1361" si="2355">P1361-P1360</f>
        <v>0</v>
      </c>
      <c r="T1361" s="444">
        <f t="shared" si="2355"/>
        <v>0</v>
      </c>
      <c r="U1361" s="482"/>
      <c r="V1361" s="619" t="str">
        <f t="shared" ref="V1361" si="2356">+IF(I1361&lt;0,"ng","")</f>
        <v/>
      </c>
      <c r="W1361" s="619"/>
    </row>
    <row r="1362" spans="1:23" s="371" customFormat="1" ht="24" hidden="1" customHeight="1">
      <c r="A1362" s="366" t="s">
        <v>4610</v>
      </c>
      <c r="B1362" s="418" t="s">
        <v>0</v>
      </c>
      <c r="C1362" s="418" t="s">
        <v>2912</v>
      </c>
      <c r="D1362" s="418" t="s">
        <v>2913</v>
      </c>
      <c r="E1362" s="419" t="s">
        <v>2624</v>
      </c>
      <c r="F1362" s="411">
        <v>21822</v>
      </c>
      <c r="G1362" s="411">
        <f>[5]내역서!F1362</f>
        <v>21822</v>
      </c>
      <c r="H1362" s="411">
        <v>21822</v>
      </c>
      <c r="I1362" s="411">
        <f>내역서!F1366</f>
        <v>0</v>
      </c>
      <c r="J1362" s="411">
        <v>327.39999999999998</v>
      </c>
      <c r="K1362" s="412">
        <f>INT($I1362*J1362)</f>
        <v>0</v>
      </c>
      <c r="L1362" s="411">
        <v>0</v>
      </c>
      <c r="M1362" s="412">
        <f>INT($I1362*L1362)</f>
        <v>0</v>
      </c>
      <c r="N1362" s="411">
        <v>0</v>
      </c>
      <c r="O1362" s="412">
        <f>INT($I1362*N1362)</f>
        <v>0</v>
      </c>
      <c r="P1362" s="412">
        <f>+J1362+L1362+N1362</f>
        <v>327.39999999999998</v>
      </c>
      <c r="Q1362" s="412">
        <f>K1362+M1362+O1362</f>
        <v>0</v>
      </c>
      <c r="R1362" s="412"/>
      <c r="S1362" s="412"/>
      <c r="T1362" s="412"/>
      <c r="U1362" s="483" t="s">
        <v>0</v>
      </c>
      <c r="V1362" s="617" t="str">
        <f>+IF(I1362&lt;0,"ng","")</f>
        <v/>
      </c>
      <c r="W1362" s="617"/>
    </row>
    <row r="1363" spans="1:23" s="75" customFormat="1" ht="24" hidden="1" customHeight="1">
      <c r="A1363" s="372" t="s">
        <v>4367</v>
      </c>
      <c r="B1363" s="421" t="s">
        <v>0</v>
      </c>
      <c r="C1363" s="421" t="s">
        <v>1199</v>
      </c>
      <c r="D1363" s="421" t="s">
        <v>1200</v>
      </c>
      <c r="E1363" s="422" t="s">
        <v>1030</v>
      </c>
      <c r="F1363" s="416">
        <v>21822</v>
      </c>
      <c r="G1363" s="416">
        <f>[5]내역서!F1363</f>
        <v>21822</v>
      </c>
      <c r="H1363" s="416">
        <v>21822</v>
      </c>
      <c r="I1363" s="416">
        <f>내역서!F1367</f>
        <v>0</v>
      </c>
      <c r="J1363" s="416">
        <v>327.39999999999998</v>
      </c>
      <c r="K1363" s="417">
        <f t="shared" ref="K1363:K1375" si="2357">INT($I1363*J1363)</f>
        <v>0</v>
      </c>
      <c r="L1363" s="416">
        <v>0</v>
      </c>
      <c r="M1363" s="417">
        <f t="shared" ref="M1363:M1375" si="2358">INT($I1363*L1363)</f>
        <v>0</v>
      </c>
      <c r="N1363" s="416">
        <v>0</v>
      </c>
      <c r="O1363" s="417">
        <f t="shared" ref="O1363:O1375" si="2359">INT($I1363*N1363)</f>
        <v>0</v>
      </c>
      <c r="P1363" s="417">
        <f t="shared" ref="P1363:P1375" si="2360">+J1363+L1363+N1363</f>
        <v>327.39999999999998</v>
      </c>
      <c r="Q1363" s="417">
        <f t="shared" si="2236"/>
        <v>0</v>
      </c>
      <c r="R1363" s="417">
        <f t="shared" ref="R1363" si="2361">I1363-I1362</f>
        <v>0</v>
      </c>
      <c r="S1363" s="417">
        <f t="shared" ref="S1363:T1363" si="2362">P1363-P1362</f>
        <v>0</v>
      </c>
      <c r="T1363" s="417">
        <f t="shared" si="2362"/>
        <v>0</v>
      </c>
      <c r="U1363" s="484"/>
      <c r="V1363" s="619" t="str">
        <f t="shared" ref="V1363" si="2363">+IF(I1363&lt;0,"ng","")</f>
        <v/>
      </c>
      <c r="W1363" s="619"/>
    </row>
    <row r="1364" spans="1:23" s="371" customFormat="1" ht="24" hidden="1" customHeight="1">
      <c r="A1364" s="366" t="s">
        <v>4611</v>
      </c>
      <c r="B1364" s="418" t="s">
        <v>0</v>
      </c>
      <c r="C1364" s="418" t="s">
        <v>2914</v>
      </c>
      <c r="D1364" s="418" t="s">
        <v>2915</v>
      </c>
      <c r="E1364" s="419" t="s">
        <v>2624</v>
      </c>
      <c r="F1364" s="411">
        <v>12746</v>
      </c>
      <c r="G1364" s="411">
        <f>[5]내역서!F1364</f>
        <v>12746</v>
      </c>
      <c r="H1364" s="411">
        <v>12746</v>
      </c>
      <c r="I1364" s="411">
        <f>내역서!F1368</f>
        <v>0</v>
      </c>
      <c r="J1364" s="411">
        <v>51.7</v>
      </c>
      <c r="K1364" s="412">
        <f>INT($I1364*J1364)</f>
        <v>0</v>
      </c>
      <c r="L1364" s="411">
        <v>0</v>
      </c>
      <c r="M1364" s="412">
        <f>INT($I1364*L1364)</f>
        <v>0</v>
      </c>
      <c r="N1364" s="411">
        <v>0</v>
      </c>
      <c r="O1364" s="412">
        <f>INT($I1364*N1364)</f>
        <v>0</v>
      </c>
      <c r="P1364" s="412">
        <f>+J1364+L1364+N1364</f>
        <v>51.7</v>
      </c>
      <c r="Q1364" s="412">
        <f>K1364+M1364+O1364</f>
        <v>0</v>
      </c>
      <c r="R1364" s="412"/>
      <c r="S1364" s="412"/>
      <c r="T1364" s="412"/>
      <c r="U1364" s="483" t="s">
        <v>0</v>
      </c>
      <c r="V1364" s="617" t="str">
        <f>+IF(I1364&lt;0,"ng","")</f>
        <v/>
      </c>
      <c r="W1364" s="617"/>
    </row>
    <row r="1365" spans="1:23" s="75" customFormat="1" ht="24" hidden="1" customHeight="1">
      <c r="A1365" s="372" t="s">
        <v>2219</v>
      </c>
      <c r="B1365" s="421" t="s">
        <v>0</v>
      </c>
      <c r="C1365" s="421" t="s">
        <v>1201</v>
      </c>
      <c r="D1365" s="421" t="s">
        <v>1202</v>
      </c>
      <c r="E1365" s="422" t="s">
        <v>1030</v>
      </c>
      <c r="F1365" s="416">
        <v>12746</v>
      </c>
      <c r="G1365" s="416">
        <f>[5]내역서!F1365</f>
        <v>12746</v>
      </c>
      <c r="H1365" s="416">
        <v>12746</v>
      </c>
      <c r="I1365" s="416">
        <f>내역서!F1369</f>
        <v>0</v>
      </c>
      <c r="J1365" s="416">
        <v>51.7</v>
      </c>
      <c r="K1365" s="417">
        <f t="shared" si="2357"/>
        <v>0</v>
      </c>
      <c r="L1365" s="416">
        <v>0</v>
      </c>
      <c r="M1365" s="417">
        <f t="shared" si="2358"/>
        <v>0</v>
      </c>
      <c r="N1365" s="416">
        <v>0</v>
      </c>
      <c r="O1365" s="417">
        <f t="shared" si="2359"/>
        <v>0</v>
      </c>
      <c r="P1365" s="417">
        <f t="shared" si="2360"/>
        <v>51.7</v>
      </c>
      <c r="Q1365" s="417">
        <f t="shared" ref="Q1365:Q1427" si="2364">K1365+M1365+O1365</f>
        <v>0</v>
      </c>
      <c r="R1365" s="417">
        <f t="shared" ref="R1365" si="2365">I1365-I1364</f>
        <v>0</v>
      </c>
      <c r="S1365" s="417">
        <f t="shared" ref="S1365:T1365" si="2366">P1365-P1364</f>
        <v>0</v>
      </c>
      <c r="T1365" s="417">
        <f t="shared" si="2366"/>
        <v>0</v>
      </c>
      <c r="U1365" s="484"/>
      <c r="V1365" s="619" t="str">
        <f t="shared" ref="V1365" si="2367">+IF(I1365&lt;0,"ng","")</f>
        <v/>
      </c>
      <c r="W1365" s="619"/>
    </row>
    <row r="1366" spans="1:23" s="371" customFormat="1" ht="24" hidden="1" customHeight="1">
      <c r="A1366" s="366" t="s">
        <v>4607</v>
      </c>
      <c r="B1366" s="418" t="s">
        <v>0</v>
      </c>
      <c r="C1366" s="418" t="s">
        <v>2916</v>
      </c>
      <c r="D1366" s="418" t="s">
        <v>2917</v>
      </c>
      <c r="E1366" s="419" t="s">
        <v>16</v>
      </c>
      <c r="F1366" s="411">
        <v>162</v>
      </c>
      <c r="G1366" s="411">
        <f>[5]내역서!F1366</f>
        <v>162</v>
      </c>
      <c r="H1366" s="411">
        <v>162</v>
      </c>
      <c r="I1366" s="411">
        <f>내역서!F1370</f>
        <v>0</v>
      </c>
      <c r="J1366" s="411">
        <v>469.6</v>
      </c>
      <c r="K1366" s="412">
        <f>INT($I1366*J1366)</f>
        <v>0</v>
      </c>
      <c r="L1366" s="411">
        <v>22984.9</v>
      </c>
      <c r="M1366" s="412">
        <f>INT($I1366*L1366)</f>
        <v>0</v>
      </c>
      <c r="N1366" s="411">
        <v>0</v>
      </c>
      <c r="O1366" s="412">
        <f>INT($I1366*N1366)</f>
        <v>0</v>
      </c>
      <c r="P1366" s="412">
        <f>+J1366+L1366+N1366</f>
        <v>23454.5</v>
      </c>
      <c r="Q1366" s="412">
        <f>K1366+M1366+O1366</f>
        <v>0</v>
      </c>
      <c r="R1366" s="412"/>
      <c r="S1366" s="412"/>
      <c r="T1366" s="412"/>
      <c r="U1366" s="483" t="s">
        <v>0</v>
      </c>
      <c r="V1366" s="617" t="str">
        <f>+IF(I1366&lt;0,"ng","")</f>
        <v/>
      </c>
      <c r="W1366" s="617"/>
    </row>
    <row r="1367" spans="1:23" s="75" customFormat="1" ht="24" hidden="1" customHeight="1">
      <c r="A1367" s="372" t="s">
        <v>4606</v>
      </c>
      <c r="B1367" s="421" t="s">
        <v>0</v>
      </c>
      <c r="C1367" s="421" t="s">
        <v>1203</v>
      </c>
      <c r="D1367" s="421" t="s">
        <v>1204</v>
      </c>
      <c r="E1367" s="422" t="s">
        <v>16</v>
      </c>
      <c r="F1367" s="416">
        <v>162</v>
      </c>
      <c r="G1367" s="416">
        <f>[5]내역서!F1367</f>
        <v>162</v>
      </c>
      <c r="H1367" s="416">
        <v>162</v>
      </c>
      <c r="I1367" s="416">
        <f>내역서!F1371</f>
        <v>0</v>
      </c>
      <c r="J1367" s="416">
        <v>469.6</v>
      </c>
      <c r="K1367" s="417">
        <f t="shared" si="2357"/>
        <v>0</v>
      </c>
      <c r="L1367" s="416">
        <v>22984.9</v>
      </c>
      <c r="M1367" s="417">
        <f t="shared" si="2358"/>
        <v>0</v>
      </c>
      <c r="N1367" s="416">
        <v>0</v>
      </c>
      <c r="O1367" s="417">
        <f t="shared" si="2359"/>
        <v>0</v>
      </c>
      <c r="P1367" s="417">
        <f t="shared" si="2360"/>
        <v>23454.5</v>
      </c>
      <c r="Q1367" s="417">
        <f t="shared" si="2364"/>
        <v>0</v>
      </c>
      <c r="R1367" s="417">
        <f t="shared" ref="R1367" si="2368">I1367-I1366</f>
        <v>0</v>
      </c>
      <c r="S1367" s="417">
        <f t="shared" ref="S1367:T1367" si="2369">P1367-P1366</f>
        <v>0</v>
      </c>
      <c r="T1367" s="417">
        <f t="shared" si="2369"/>
        <v>0</v>
      </c>
      <c r="U1367" s="484"/>
      <c r="V1367" s="619" t="str">
        <f t="shared" ref="V1367" si="2370">+IF(I1367&lt;0,"ng","")</f>
        <v/>
      </c>
      <c r="W1367" s="619"/>
    </row>
    <row r="1368" spans="1:23" s="371" customFormat="1" ht="24" hidden="1" customHeight="1">
      <c r="A1368" s="366" t="s">
        <v>4381</v>
      </c>
      <c r="B1368" s="418" t="s">
        <v>0</v>
      </c>
      <c r="C1368" s="418" t="s">
        <v>2920</v>
      </c>
      <c r="D1368" s="418" t="s">
        <v>2917</v>
      </c>
      <c r="E1368" s="419" t="s">
        <v>16</v>
      </c>
      <c r="F1368" s="411">
        <v>101</v>
      </c>
      <c r="G1368" s="411">
        <f>[5]내역서!F1368</f>
        <v>101</v>
      </c>
      <c r="H1368" s="411">
        <v>101</v>
      </c>
      <c r="I1368" s="411">
        <f>내역서!F1372</f>
        <v>0</v>
      </c>
      <c r="J1368" s="411">
        <v>1584.3</v>
      </c>
      <c r="K1368" s="412">
        <f>INT($I1368*J1368)</f>
        <v>0</v>
      </c>
      <c r="L1368" s="411">
        <v>77599.600000000006</v>
      </c>
      <c r="M1368" s="412">
        <f>INT($I1368*L1368)</f>
        <v>0</v>
      </c>
      <c r="N1368" s="411">
        <v>0</v>
      </c>
      <c r="O1368" s="412">
        <f>INT($I1368*N1368)</f>
        <v>0</v>
      </c>
      <c r="P1368" s="412">
        <f>+J1368+L1368+N1368</f>
        <v>79183.900000000009</v>
      </c>
      <c r="Q1368" s="412">
        <f>K1368+M1368+O1368</f>
        <v>0</v>
      </c>
      <c r="R1368" s="412"/>
      <c r="S1368" s="412"/>
      <c r="T1368" s="412"/>
      <c r="U1368" s="483" t="s">
        <v>0</v>
      </c>
      <c r="V1368" s="617" t="str">
        <f>+IF(I1368&lt;0,"ng","")</f>
        <v/>
      </c>
      <c r="W1368" s="617"/>
    </row>
    <row r="1369" spans="1:23" s="75" customFormat="1" ht="24" hidden="1" customHeight="1">
      <c r="A1369" s="372" t="s">
        <v>4394</v>
      </c>
      <c r="B1369" s="421" t="s">
        <v>0</v>
      </c>
      <c r="C1369" s="421" t="s">
        <v>1205</v>
      </c>
      <c r="D1369" s="421" t="s">
        <v>1204</v>
      </c>
      <c r="E1369" s="422" t="s">
        <v>16</v>
      </c>
      <c r="F1369" s="416">
        <v>101</v>
      </c>
      <c r="G1369" s="416">
        <f>[5]내역서!F1369</f>
        <v>101</v>
      </c>
      <c r="H1369" s="416">
        <v>101</v>
      </c>
      <c r="I1369" s="416">
        <f>내역서!F1373</f>
        <v>0</v>
      </c>
      <c r="J1369" s="416">
        <v>1584.3</v>
      </c>
      <c r="K1369" s="417">
        <f t="shared" si="2357"/>
        <v>0</v>
      </c>
      <c r="L1369" s="416">
        <v>77599.600000000006</v>
      </c>
      <c r="M1369" s="417">
        <f t="shared" si="2358"/>
        <v>0</v>
      </c>
      <c r="N1369" s="416">
        <v>0</v>
      </c>
      <c r="O1369" s="417">
        <f t="shared" si="2359"/>
        <v>0</v>
      </c>
      <c r="P1369" s="417">
        <f t="shared" si="2360"/>
        <v>79183.900000000009</v>
      </c>
      <c r="Q1369" s="417">
        <f t="shared" si="2364"/>
        <v>0</v>
      </c>
      <c r="R1369" s="417">
        <f t="shared" ref="R1369" si="2371">I1369-I1368</f>
        <v>0</v>
      </c>
      <c r="S1369" s="417">
        <f t="shared" ref="S1369:T1369" si="2372">P1369-P1368</f>
        <v>0</v>
      </c>
      <c r="T1369" s="417">
        <f t="shared" si="2372"/>
        <v>0</v>
      </c>
      <c r="U1369" s="484"/>
      <c r="V1369" s="619" t="str">
        <f t="shared" ref="V1369" si="2373">+IF(I1369&lt;0,"ng","")</f>
        <v/>
      </c>
      <c r="W1369" s="619"/>
    </row>
    <row r="1370" spans="1:23" s="371" customFormat="1" ht="24" hidden="1" customHeight="1">
      <c r="A1370" s="366" t="s">
        <v>4381</v>
      </c>
      <c r="B1370" s="418" t="s">
        <v>0</v>
      </c>
      <c r="C1370" s="418" t="s">
        <v>2920</v>
      </c>
      <c r="D1370" s="418" t="s">
        <v>2922</v>
      </c>
      <c r="E1370" s="419" t="s">
        <v>16</v>
      </c>
      <c r="F1370" s="411">
        <v>41</v>
      </c>
      <c r="G1370" s="411">
        <f>[5]내역서!F1370</f>
        <v>41</v>
      </c>
      <c r="H1370" s="411">
        <v>41</v>
      </c>
      <c r="I1370" s="411">
        <f>내역서!F1374</f>
        <v>0</v>
      </c>
      <c r="J1370" s="411">
        <v>2071.8000000000002</v>
      </c>
      <c r="K1370" s="412">
        <f>INT($I1370*J1370)</f>
        <v>0</v>
      </c>
      <c r="L1370" s="411">
        <v>101476.7</v>
      </c>
      <c r="M1370" s="412">
        <f>INT($I1370*L1370)</f>
        <v>0</v>
      </c>
      <c r="N1370" s="411">
        <v>0</v>
      </c>
      <c r="O1370" s="412">
        <f>INT($I1370*N1370)</f>
        <v>0</v>
      </c>
      <c r="P1370" s="412">
        <f>+J1370+L1370+N1370</f>
        <v>103548.5</v>
      </c>
      <c r="Q1370" s="412">
        <f>K1370+M1370+O1370</f>
        <v>0</v>
      </c>
      <c r="R1370" s="412"/>
      <c r="S1370" s="412"/>
      <c r="T1370" s="412"/>
      <c r="U1370" s="483" t="s">
        <v>0</v>
      </c>
      <c r="V1370" s="617" t="str">
        <f>+IF(I1370&lt;0,"ng","")</f>
        <v/>
      </c>
      <c r="W1370" s="617"/>
    </row>
    <row r="1371" spans="1:23" s="75" customFormat="1" ht="24" hidden="1" customHeight="1">
      <c r="A1371" s="372" t="s">
        <v>4612</v>
      </c>
      <c r="B1371" s="421" t="s">
        <v>0</v>
      </c>
      <c r="C1371" s="421" t="s">
        <v>1205</v>
      </c>
      <c r="D1371" s="421" t="s">
        <v>1206</v>
      </c>
      <c r="E1371" s="422" t="s">
        <v>16</v>
      </c>
      <c r="F1371" s="416">
        <v>41</v>
      </c>
      <c r="G1371" s="416">
        <f>[5]내역서!F1371</f>
        <v>41</v>
      </c>
      <c r="H1371" s="416">
        <v>41</v>
      </c>
      <c r="I1371" s="416">
        <f>내역서!F1375</f>
        <v>0</v>
      </c>
      <c r="J1371" s="416">
        <v>2071.8000000000002</v>
      </c>
      <c r="K1371" s="417">
        <f t="shared" si="2357"/>
        <v>0</v>
      </c>
      <c r="L1371" s="416">
        <v>101476.7</v>
      </c>
      <c r="M1371" s="417">
        <f t="shared" si="2358"/>
        <v>0</v>
      </c>
      <c r="N1371" s="416">
        <v>0</v>
      </c>
      <c r="O1371" s="417">
        <f t="shared" si="2359"/>
        <v>0</v>
      </c>
      <c r="P1371" s="417">
        <f t="shared" si="2360"/>
        <v>103548.5</v>
      </c>
      <c r="Q1371" s="417">
        <f t="shared" si="2364"/>
        <v>0</v>
      </c>
      <c r="R1371" s="417">
        <f t="shared" ref="R1371" si="2374">I1371-I1370</f>
        <v>0</v>
      </c>
      <c r="S1371" s="417">
        <f t="shared" ref="S1371:T1371" si="2375">P1371-P1370</f>
        <v>0</v>
      </c>
      <c r="T1371" s="417">
        <f t="shared" si="2375"/>
        <v>0</v>
      </c>
      <c r="U1371" s="484"/>
      <c r="V1371" s="619" t="str">
        <f t="shared" ref="V1371" si="2376">+IF(I1371&lt;0,"ng","")</f>
        <v/>
      </c>
      <c r="W1371" s="619"/>
    </row>
    <row r="1372" spans="1:23" s="371" customFormat="1" ht="24" hidden="1" customHeight="1">
      <c r="A1372" s="366" t="s">
        <v>4351</v>
      </c>
      <c r="B1372" s="418" t="s">
        <v>0</v>
      </c>
      <c r="C1372" s="418" t="s">
        <v>2924</v>
      </c>
      <c r="D1372" s="418" t="s">
        <v>2925</v>
      </c>
      <c r="E1372" s="419" t="s">
        <v>2926</v>
      </c>
      <c r="F1372" s="411">
        <v>21.186</v>
      </c>
      <c r="G1372" s="411">
        <f>[5]내역서!F1372</f>
        <v>21.186</v>
      </c>
      <c r="H1372" s="411">
        <v>21.186</v>
      </c>
      <c r="I1372" s="411">
        <f>내역서!F1376</f>
        <v>0</v>
      </c>
      <c r="J1372" s="411">
        <v>0</v>
      </c>
      <c r="K1372" s="412">
        <f>INT($I1372*J1372)</f>
        <v>0</v>
      </c>
      <c r="L1372" s="411">
        <v>28453.4</v>
      </c>
      <c r="M1372" s="412">
        <f>INT($I1372*L1372)</f>
        <v>0</v>
      </c>
      <c r="N1372" s="411">
        <v>0</v>
      </c>
      <c r="O1372" s="412">
        <f>INT($I1372*N1372)</f>
        <v>0</v>
      </c>
      <c r="P1372" s="412">
        <f>+J1372+L1372+N1372</f>
        <v>28453.4</v>
      </c>
      <c r="Q1372" s="412">
        <f>K1372+M1372+O1372</f>
        <v>0</v>
      </c>
      <c r="R1372" s="412"/>
      <c r="S1372" s="412"/>
      <c r="T1372" s="412"/>
      <c r="U1372" s="483" t="s">
        <v>0</v>
      </c>
      <c r="V1372" s="617" t="str">
        <f>+IF(I1372&lt;0,"ng","")</f>
        <v/>
      </c>
      <c r="W1372" s="617"/>
    </row>
    <row r="1373" spans="1:23" s="75" customFormat="1" ht="24" hidden="1" customHeight="1">
      <c r="A1373" s="372" t="s">
        <v>4608</v>
      </c>
      <c r="B1373" s="421" t="s">
        <v>0</v>
      </c>
      <c r="C1373" s="421" t="s">
        <v>1207</v>
      </c>
      <c r="D1373" s="421" t="s">
        <v>1208</v>
      </c>
      <c r="E1373" s="422" t="s">
        <v>1209</v>
      </c>
      <c r="F1373" s="416">
        <v>21.186</v>
      </c>
      <c r="G1373" s="416">
        <f>[5]내역서!F1373</f>
        <v>21.186</v>
      </c>
      <c r="H1373" s="416">
        <v>21.186</v>
      </c>
      <c r="I1373" s="416">
        <f>내역서!F1377</f>
        <v>0</v>
      </c>
      <c r="J1373" s="416">
        <v>0</v>
      </c>
      <c r="K1373" s="417">
        <f t="shared" si="2357"/>
        <v>0</v>
      </c>
      <c r="L1373" s="416">
        <v>28453.4</v>
      </c>
      <c r="M1373" s="417">
        <f t="shared" si="2358"/>
        <v>0</v>
      </c>
      <c r="N1373" s="416">
        <v>0</v>
      </c>
      <c r="O1373" s="417">
        <f t="shared" si="2359"/>
        <v>0</v>
      </c>
      <c r="P1373" s="417">
        <f t="shared" si="2360"/>
        <v>28453.4</v>
      </c>
      <c r="Q1373" s="417">
        <f t="shared" si="2364"/>
        <v>0</v>
      </c>
      <c r="R1373" s="417">
        <f t="shared" ref="R1373" si="2377">I1373-I1372</f>
        <v>0</v>
      </c>
      <c r="S1373" s="417">
        <f t="shared" ref="S1373:T1373" si="2378">P1373-P1372</f>
        <v>0</v>
      </c>
      <c r="T1373" s="417">
        <f t="shared" si="2378"/>
        <v>0</v>
      </c>
      <c r="U1373" s="484"/>
      <c r="V1373" s="619" t="str">
        <f t="shared" ref="V1373" si="2379">+IF(I1373&lt;0,"ng","")</f>
        <v/>
      </c>
      <c r="W1373" s="619"/>
    </row>
    <row r="1374" spans="1:23" s="371" customFormat="1" ht="24" hidden="1" customHeight="1">
      <c r="A1374" s="366" t="s">
        <v>2055</v>
      </c>
      <c r="B1374" s="418" t="s">
        <v>0</v>
      </c>
      <c r="C1374" s="418" t="s">
        <v>2924</v>
      </c>
      <c r="D1374" s="418" t="s">
        <v>2927</v>
      </c>
      <c r="E1374" s="419" t="s">
        <v>2926</v>
      </c>
      <c r="F1374" s="411">
        <v>12.138999999999999</v>
      </c>
      <c r="G1374" s="411">
        <f>[5]내역서!F1374</f>
        <v>12.138999999999999</v>
      </c>
      <c r="H1374" s="411">
        <v>12.138999999999999</v>
      </c>
      <c r="I1374" s="411">
        <f>내역서!F1378</f>
        <v>0</v>
      </c>
      <c r="J1374" s="411">
        <v>0</v>
      </c>
      <c r="K1374" s="412">
        <f>INT($I1374*J1374)</f>
        <v>0</v>
      </c>
      <c r="L1374" s="411">
        <v>35890.1</v>
      </c>
      <c r="M1374" s="412">
        <f>INT($I1374*L1374)</f>
        <v>0</v>
      </c>
      <c r="N1374" s="411">
        <v>0</v>
      </c>
      <c r="O1374" s="412">
        <f>INT($I1374*N1374)</f>
        <v>0</v>
      </c>
      <c r="P1374" s="412">
        <f>+J1374+L1374+N1374</f>
        <v>35890.1</v>
      </c>
      <c r="Q1374" s="412">
        <f>K1374+M1374+O1374</f>
        <v>0</v>
      </c>
      <c r="R1374" s="412"/>
      <c r="S1374" s="412"/>
      <c r="T1374" s="412"/>
      <c r="U1374" s="483" t="s">
        <v>0</v>
      </c>
      <c r="V1374" s="617" t="str">
        <f>+IF(I1374&lt;0,"ng","")</f>
        <v/>
      </c>
      <c r="W1374" s="617"/>
    </row>
    <row r="1375" spans="1:23" s="75" customFormat="1" ht="24" hidden="1" customHeight="1">
      <c r="A1375" s="372" t="s">
        <v>4606</v>
      </c>
      <c r="B1375" s="421" t="s">
        <v>0</v>
      </c>
      <c r="C1375" s="421" t="s">
        <v>1207</v>
      </c>
      <c r="D1375" s="421" t="s">
        <v>1210</v>
      </c>
      <c r="E1375" s="422" t="s">
        <v>1209</v>
      </c>
      <c r="F1375" s="416">
        <v>12.138999999999999</v>
      </c>
      <c r="G1375" s="416">
        <f>[5]내역서!F1375</f>
        <v>12.138999999999999</v>
      </c>
      <c r="H1375" s="416">
        <v>12.138999999999999</v>
      </c>
      <c r="I1375" s="416">
        <f>내역서!F1379</f>
        <v>0</v>
      </c>
      <c r="J1375" s="416">
        <v>0</v>
      </c>
      <c r="K1375" s="417">
        <f t="shared" si="2357"/>
        <v>0</v>
      </c>
      <c r="L1375" s="416">
        <v>35890.1</v>
      </c>
      <c r="M1375" s="417">
        <f t="shared" si="2358"/>
        <v>0</v>
      </c>
      <c r="N1375" s="416">
        <v>0</v>
      </c>
      <c r="O1375" s="417">
        <f t="shared" si="2359"/>
        <v>0</v>
      </c>
      <c r="P1375" s="417">
        <f t="shared" si="2360"/>
        <v>35890.1</v>
      </c>
      <c r="Q1375" s="417">
        <f t="shared" si="2364"/>
        <v>0</v>
      </c>
      <c r="R1375" s="417">
        <f t="shared" ref="R1375" si="2380">I1375-I1374</f>
        <v>0</v>
      </c>
      <c r="S1375" s="417">
        <f t="shared" ref="S1375:T1375" si="2381">P1375-P1374</f>
        <v>0</v>
      </c>
      <c r="T1375" s="417">
        <f t="shared" si="2381"/>
        <v>0</v>
      </c>
      <c r="U1375" s="484"/>
      <c r="V1375" s="619" t="str">
        <f t="shared" ref="V1375" si="2382">+IF(I1375&lt;0,"ng","")</f>
        <v/>
      </c>
      <c r="W1375" s="619"/>
    </row>
    <row r="1376" spans="1:23" s="485" customFormat="1" ht="24" hidden="1" customHeight="1">
      <c r="A1376" s="366" t="s">
        <v>4613</v>
      </c>
      <c r="B1376" s="436" t="s">
        <v>2928</v>
      </c>
      <c r="C1376" s="436" t="s">
        <v>2929</v>
      </c>
      <c r="D1376" s="436" t="s">
        <v>0</v>
      </c>
      <c r="E1376" s="437" t="s">
        <v>0</v>
      </c>
      <c r="F1376" s="438">
        <v>0</v>
      </c>
      <c r="G1376" s="438">
        <f>[5]내역서!F1376</f>
        <v>0</v>
      </c>
      <c r="H1376" s="438">
        <v>0</v>
      </c>
      <c r="I1376" s="438">
        <f>내역서!F1380</f>
        <v>0</v>
      </c>
      <c r="J1376" s="439">
        <v>0</v>
      </c>
      <c r="K1376" s="438">
        <f>SUMIF($A$1378:$A$1391,$A1378,K$1378:K$1391)</f>
        <v>0</v>
      </c>
      <c r="L1376" s="439">
        <v>0</v>
      </c>
      <c r="M1376" s="438">
        <f>SUMIF($A$1378:$A$1391,$A1378,M$1378:M$1391)</f>
        <v>0</v>
      </c>
      <c r="N1376" s="439">
        <v>0</v>
      </c>
      <c r="O1376" s="438">
        <f>SUMIF($A$1378:$A$1391,$A1378,O$1378:O$1391)</f>
        <v>0</v>
      </c>
      <c r="P1376" s="440">
        <v>0</v>
      </c>
      <c r="Q1376" s="438">
        <f>K1376+M1376+O1376</f>
        <v>0</v>
      </c>
      <c r="R1376" s="438"/>
      <c r="S1376" s="438"/>
      <c r="T1376" s="438"/>
      <c r="U1376" s="481" t="s">
        <v>0</v>
      </c>
      <c r="V1376" s="617" t="str">
        <f>+IF(I1376&lt;0,"ng","")</f>
        <v/>
      </c>
      <c r="W1376" s="617"/>
    </row>
    <row r="1377" spans="1:23" s="77" customFormat="1" ht="24" hidden="1" customHeight="1">
      <c r="A1377" s="372" t="s">
        <v>4614</v>
      </c>
      <c r="B1377" s="442" t="s">
        <v>4615</v>
      </c>
      <c r="C1377" s="442" t="s">
        <v>1211</v>
      </c>
      <c r="D1377" s="442" t="s">
        <v>0</v>
      </c>
      <c r="E1377" s="443" t="s">
        <v>0</v>
      </c>
      <c r="F1377" s="444">
        <v>0</v>
      </c>
      <c r="G1377" s="444">
        <f>[5]내역서!F1377</f>
        <v>0</v>
      </c>
      <c r="H1377" s="444">
        <v>0</v>
      </c>
      <c r="I1377" s="444">
        <f>내역서!F1381</f>
        <v>0</v>
      </c>
      <c r="J1377" s="445">
        <v>0</v>
      </c>
      <c r="K1377" s="444">
        <f>SUMIF($A$1378:$A$1391,$A1379,K$1378:K$1391)</f>
        <v>0</v>
      </c>
      <c r="L1377" s="445">
        <v>0</v>
      </c>
      <c r="M1377" s="444">
        <f>SUMIF($A$1378:$A$1391,$A1379,M$1378:M$1391)</f>
        <v>0</v>
      </c>
      <c r="N1377" s="445">
        <v>0</v>
      </c>
      <c r="O1377" s="444">
        <f>SUMIF($A$1378:$A$1391,$A1379,O$1378:O$1391)</f>
        <v>0</v>
      </c>
      <c r="P1377" s="446">
        <v>0</v>
      </c>
      <c r="Q1377" s="444">
        <f t="shared" si="2364"/>
        <v>0</v>
      </c>
      <c r="R1377" s="444">
        <f t="shared" ref="R1377" si="2383">I1377-I1376</f>
        <v>0</v>
      </c>
      <c r="S1377" s="444">
        <f t="shared" ref="S1377:T1377" si="2384">P1377-P1376</f>
        <v>0</v>
      </c>
      <c r="T1377" s="444">
        <f t="shared" si="2384"/>
        <v>0</v>
      </c>
      <c r="U1377" s="482"/>
      <c r="V1377" s="619" t="str">
        <f t="shared" ref="V1377" si="2385">+IF(I1377&lt;0,"ng","")</f>
        <v/>
      </c>
      <c r="W1377" s="619"/>
    </row>
    <row r="1378" spans="1:23" s="371" customFormat="1" ht="24" hidden="1" customHeight="1">
      <c r="A1378" s="366" t="s">
        <v>4295</v>
      </c>
      <c r="B1378" s="418" t="s">
        <v>0</v>
      </c>
      <c r="C1378" s="418" t="s">
        <v>2931</v>
      </c>
      <c r="D1378" s="418" t="s">
        <v>2932</v>
      </c>
      <c r="E1378" s="419" t="s">
        <v>16</v>
      </c>
      <c r="F1378" s="411">
        <v>2202</v>
      </c>
      <c r="G1378" s="411">
        <f>[5]내역서!F1378</f>
        <v>2202</v>
      </c>
      <c r="H1378" s="411">
        <v>2202</v>
      </c>
      <c r="I1378" s="411">
        <f>내역서!F1382</f>
        <v>0</v>
      </c>
      <c r="J1378" s="411">
        <v>12409.4</v>
      </c>
      <c r="K1378" s="412">
        <f>INT($I1378*J1378)</f>
        <v>0</v>
      </c>
      <c r="L1378" s="411">
        <v>6814.4</v>
      </c>
      <c r="M1378" s="412">
        <f>INT($I1378*L1378)</f>
        <v>0</v>
      </c>
      <c r="N1378" s="411">
        <v>0</v>
      </c>
      <c r="O1378" s="412">
        <f>INT($I1378*N1378)</f>
        <v>0</v>
      </c>
      <c r="P1378" s="412">
        <f>+J1378+L1378+N1378</f>
        <v>19223.8</v>
      </c>
      <c r="Q1378" s="412">
        <f>K1378+M1378+O1378</f>
        <v>0</v>
      </c>
      <c r="R1378" s="412"/>
      <c r="S1378" s="412"/>
      <c r="T1378" s="412"/>
      <c r="U1378" s="483" t="s">
        <v>0</v>
      </c>
      <c r="V1378" s="617" t="str">
        <f>+IF(I1378&lt;0,"ng","")</f>
        <v/>
      </c>
      <c r="W1378" s="617"/>
    </row>
    <row r="1379" spans="1:23" s="75" customFormat="1" ht="24" hidden="1" customHeight="1">
      <c r="A1379" s="372" t="s">
        <v>4606</v>
      </c>
      <c r="B1379" s="421" t="s">
        <v>0</v>
      </c>
      <c r="C1379" s="421" t="s">
        <v>1212</v>
      </c>
      <c r="D1379" s="421" t="s">
        <v>1213</v>
      </c>
      <c r="E1379" s="422" t="s">
        <v>16</v>
      </c>
      <c r="F1379" s="416">
        <v>2202</v>
      </c>
      <c r="G1379" s="416">
        <f>[5]내역서!F1379</f>
        <v>2202</v>
      </c>
      <c r="H1379" s="416">
        <v>2202</v>
      </c>
      <c r="I1379" s="416">
        <f>내역서!F1383</f>
        <v>0</v>
      </c>
      <c r="J1379" s="416">
        <v>12409.4</v>
      </c>
      <c r="K1379" s="417">
        <f t="shared" ref="K1379:K1391" si="2386">INT($I1379*J1379)</f>
        <v>0</v>
      </c>
      <c r="L1379" s="416">
        <v>6814.4</v>
      </c>
      <c r="M1379" s="417">
        <f t="shared" ref="M1379:M1391" si="2387">INT($I1379*L1379)</f>
        <v>0</v>
      </c>
      <c r="N1379" s="416">
        <v>0</v>
      </c>
      <c r="O1379" s="417">
        <f t="shared" ref="O1379:O1391" si="2388">INT($I1379*N1379)</f>
        <v>0</v>
      </c>
      <c r="P1379" s="417">
        <f t="shared" ref="P1379:P1391" si="2389">+J1379+L1379+N1379</f>
        <v>19223.8</v>
      </c>
      <c r="Q1379" s="417">
        <f t="shared" si="2364"/>
        <v>0</v>
      </c>
      <c r="R1379" s="417">
        <f t="shared" ref="R1379" si="2390">I1379-I1378</f>
        <v>0</v>
      </c>
      <c r="S1379" s="417">
        <f t="shared" ref="S1379:T1379" si="2391">P1379-P1378</f>
        <v>0</v>
      </c>
      <c r="T1379" s="417">
        <f t="shared" si="2391"/>
        <v>0</v>
      </c>
      <c r="U1379" s="484"/>
      <c r="V1379" s="619" t="str">
        <f t="shared" ref="V1379" si="2392">+IF(I1379&lt;0,"ng","")</f>
        <v/>
      </c>
      <c r="W1379" s="619"/>
    </row>
    <row r="1380" spans="1:23" s="371" customFormat="1" ht="24" hidden="1" customHeight="1">
      <c r="A1380" s="366" t="s">
        <v>2055</v>
      </c>
      <c r="B1380" s="418" t="s">
        <v>0</v>
      </c>
      <c r="C1380" s="418" t="s">
        <v>2931</v>
      </c>
      <c r="D1380" s="418" t="s">
        <v>2933</v>
      </c>
      <c r="E1380" s="419" t="s">
        <v>16</v>
      </c>
      <c r="F1380" s="411">
        <v>203</v>
      </c>
      <c r="G1380" s="411">
        <f>[5]내역서!F1380</f>
        <v>203</v>
      </c>
      <c r="H1380" s="411">
        <v>203</v>
      </c>
      <c r="I1380" s="411">
        <f>내역서!F1384</f>
        <v>0</v>
      </c>
      <c r="J1380" s="411">
        <v>12613.9</v>
      </c>
      <c r="K1380" s="412">
        <f>INT($I1380*J1380)</f>
        <v>0</v>
      </c>
      <c r="L1380" s="411">
        <v>9481.6</v>
      </c>
      <c r="M1380" s="412">
        <f>INT($I1380*L1380)</f>
        <v>0</v>
      </c>
      <c r="N1380" s="411">
        <v>0</v>
      </c>
      <c r="O1380" s="412">
        <f>INT($I1380*N1380)</f>
        <v>0</v>
      </c>
      <c r="P1380" s="412">
        <f>+J1380+L1380+N1380</f>
        <v>22095.5</v>
      </c>
      <c r="Q1380" s="412">
        <f>K1380+M1380+O1380</f>
        <v>0</v>
      </c>
      <c r="R1380" s="412"/>
      <c r="S1380" s="412"/>
      <c r="T1380" s="412"/>
      <c r="U1380" s="483" t="s">
        <v>0</v>
      </c>
      <c r="V1380" s="617" t="str">
        <f>+IF(I1380&lt;0,"ng","")</f>
        <v/>
      </c>
      <c r="W1380" s="617"/>
    </row>
    <row r="1381" spans="1:23" s="75" customFormat="1" ht="24" hidden="1" customHeight="1">
      <c r="A1381" s="372" t="s">
        <v>2219</v>
      </c>
      <c r="B1381" s="421" t="s">
        <v>0</v>
      </c>
      <c r="C1381" s="421" t="s">
        <v>1212</v>
      </c>
      <c r="D1381" s="421" t="s">
        <v>1214</v>
      </c>
      <c r="E1381" s="422" t="s">
        <v>16</v>
      </c>
      <c r="F1381" s="416">
        <v>203</v>
      </c>
      <c r="G1381" s="416">
        <f>[5]내역서!F1381</f>
        <v>203</v>
      </c>
      <c r="H1381" s="416">
        <v>203</v>
      </c>
      <c r="I1381" s="416">
        <f>내역서!F1385</f>
        <v>0</v>
      </c>
      <c r="J1381" s="416">
        <v>12613.9</v>
      </c>
      <c r="K1381" s="417">
        <f t="shared" si="2386"/>
        <v>0</v>
      </c>
      <c r="L1381" s="416">
        <v>9481.6</v>
      </c>
      <c r="M1381" s="417">
        <f t="shared" si="2387"/>
        <v>0</v>
      </c>
      <c r="N1381" s="416">
        <v>0</v>
      </c>
      <c r="O1381" s="417">
        <f t="shared" si="2388"/>
        <v>0</v>
      </c>
      <c r="P1381" s="417">
        <f t="shared" si="2389"/>
        <v>22095.5</v>
      </c>
      <c r="Q1381" s="417">
        <f t="shared" si="2364"/>
        <v>0</v>
      </c>
      <c r="R1381" s="417">
        <f t="shared" ref="R1381" si="2393">I1381-I1380</f>
        <v>0</v>
      </c>
      <c r="S1381" s="417">
        <f t="shared" ref="S1381:T1381" si="2394">P1381-P1380</f>
        <v>0</v>
      </c>
      <c r="T1381" s="417">
        <f t="shared" si="2394"/>
        <v>0</v>
      </c>
      <c r="U1381" s="484"/>
      <c r="V1381" s="619" t="str">
        <f t="shared" ref="V1381" si="2395">+IF(I1381&lt;0,"ng","")</f>
        <v/>
      </c>
      <c r="W1381" s="619"/>
    </row>
    <row r="1382" spans="1:23" s="371" customFormat="1" ht="24" hidden="1" customHeight="1">
      <c r="A1382" s="366" t="s">
        <v>4616</v>
      </c>
      <c r="B1382" s="418" t="s">
        <v>0</v>
      </c>
      <c r="C1382" s="418" t="s">
        <v>2934</v>
      </c>
      <c r="D1382" s="418" t="s">
        <v>2935</v>
      </c>
      <c r="E1382" s="419" t="s">
        <v>16</v>
      </c>
      <c r="F1382" s="411">
        <v>986</v>
      </c>
      <c r="G1382" s="411">
        <f>[5]내역서!F1382</f>
        <v>986</v>
      </c>
      <c r="H1382" s="411">
        <v>986</v>
      </c>
      <c r="I1382" s="411">
        <f>내역서!F1386</f>
        <v>0</v>
      </c>
      <c r="J1382" s="411">
        <v>3460.5</v>
      </c>
      <c r="K1382" s="412">
        <f>INT($I1382*J1382)</f>
        <v>0</v>
      </c>
      <c r="L1382" s="411">
        <v>12224</v>
      </c>
      <c r="M1382" s="412">
        <f>INT($I1382*L1382)</f>
        <v>0</v>
      </c>
      <c r="N1382" s="411">
        <v>0</v>
      </c>
      <c r="O1382" s="412">
        <f>INT($I1382*N1382)</f>
        <v>0</v>
      </c>
      <c r="P1382" s="412">
        <f>+J1382+L1382+N1382</f>
        <v>15684.5</v>
      </c>
      <c r="Q1382" s="412">
        <f>K1382+M1382+O1382</f>
        <v>0</v>
      </c>
      <c r="R1382" s="412"/>
      <c r="S1382" s="412"/>
      <c r="T1382" s="412"/>
      <c r="U1382" s="483" t="s">
        <v>0</v>
      </c>
      <c r="V1382" s="617" t="str">
        <f>+IF(I1382&lt;0,"ng","")</f>
        <v/>
      </c>
      <c r="W1382" s="617"/>
    </row>
    <row r="1383" spans="1:23" s="75" customFormat="1" ht="24" hidden="1" customHeight="1">
      <c r="A1383" s="372" t="s">
        <v>4606</v>
      </c>
      <c r="B1383" s="421" t="s">
        <v>0</v>
      </c>
      <c r="C1383" s="421" t="s">
        <v>1215</v>
      </c>
      <c r="D1383" s="421" t="s">
        <v>1216</v>
      </c>
      <c r="E1383" s="422" t="s">
        <v>16</v>
      </c>
      <c r="F1383" s="416">
        <v>986</v>
      </c>
      <c r="G1383" s="416">
        <f>[5]내역서!F1383</f>
        <v>986</v>
      </c>
      <c r="H1383" s="416">
        <v>986</v>
      </c>
      <c r="I1383" s="416">
        <f>내역서!F1387</f>
        <v>0</v>
      </c>
      <c r="J1383" s="416">
        <v>3460.5</v>
      </c>
      <c r="K1383" s="417">
        <f t="shared" si="2386"/>
        <v>0</v>
      </c>
      <c r="L1383" s="416">
        <v>12224</v>
      </c>
      <c r="M1383" s="417">
        <f t="shared" si="2387"/>
        <v>0</v>
      </c>
      <c r="N1383" s="416">
        <v>0</v>
      </c>
      <c r="O1383" s="417">
        <f t="shared" si="2388"/>
        <v>0</v>
      </c>
      <c r="P1383" s="417">
        <f t="shared" si="2389"/>
        <v>15684.5</v>
      </c>
      <c r="Q1383" s="417">
        <f t="shared" si="2364"/>
        <v>0</v>
      </c>
      <c r="R1383" s="417">
        <f t="shared" ref="R1383" si="2396">I1383-I1382</f>
        <v>0</v>
      </c>
      <c r="S1383" s="417">
        <f t="shared" ref="S1383:T1383" si="2397">P1383-P1382</f>
        <v>0</v>
      </c>
      <c r="T1383" s="417">
        <f t="shared" si="2397"/>
        <v>0</v>
      </c>
      <c r="U1383" s="484"/>
      <c r="V1383" s="619" t="str">
        <f t="shared" ref="V1383" si="2398">+IF(I1383&lt;0,"ng","")</f>
        <v/>
      </c>
      <c r="W1383" s="619"/>
    </row>
    <row r="1384" spans="1:23" s="371" customFormat="1" ht="24" hidden="1" customHeight="1">
      <c r="A1384" s="366" t="s">
        <v>4616</v>
      </c>
      <c r="B1384" s="418" t="s">
        <v>0</v>
      </c>
      <c r="C1384" s="418" t="s">
        <v>2936</v>
      </c>
      <c r="D1384" s="418" t="s">
        <v>2937</v>
      </c>
      <c r="E1384" s="419" t="s">
        <v>16</v>
      </c>
      <c r="F1384" s="411">
        <v>986</v>
      </c>
      <c r="G1384" s="411">
        <f>[5]내역서!F1384</f>
        <v>986</v>
      </c>
      <c r="H1384" s="411">
        <v>986</v>
      </c>
      <c r="I1384" s="411">
        <f>내역서!F1388</f>
        <v>0</v>
      </c>
      <c r="J1384" s="411">
        <v>972.4</v>
      </c>
      <c r="K1384" s="412">
        <f>INT($I1384*J1384)</f>
        <v>0</v>
      </c>
      <c r="L1384" s="411">
        <v>10421.6</v>
      </c>
      <c r="M1384" s="412">
        <f>INT($I1384*L1384)</f>
        <v>0</v>
      </c>
      <c r="N1384" s="411">
        <v>0</v>
      </c>
      <c r="O1384" s="412">
        <f>INT($I1384*N1384)</f>
        <v>0</v>
      </c>
      <c r="P1384" s="412">
        <f>+J1384+L1384+N1384</f>
        <v>11394</v>
      </c>
      <c r="Q1384" s="412">
        <f>K1384+M1384+O1384</f>
        <v>0</v>
      </c>
      <c r="R1384" s="412"/>
      <c r="S1384" s="412"/>
      <c r="T1384" s="412"/>
      <c r="U1384" s="483" t="s">
        <v>0</v>
      </c>
      <c r="V1384" s="617" t="str">
        <f>+IF(I1384&lt;0,"ng","")</f>
        <v/>
      </c>
      <c r="W1384" s="617"/>
    </row>
    <row r="1385" spans="1:23" s="75" customFormat="1" ht="24" hidden="1" customHeight="1">
      <c r="A1385" s="372" t="s">
        <v>4617</v>
      </c>
      <c r="B1385" s="421" t="s">
        <v>0</v>
      </c>
      <c r="C1385" s="421" t="s">
        <v>1217</v>
      </c>
      <c r="D1385" s="421" t="s">
        <v>1218</v>
      </c>
      <c r="E1385" s="422" t="s">
        <v>16</v>
      </c>
      <c r="F1385" s="416">
        <v>986</v>
      </c>
      <c r="G1385" s="416">
        <f>[5]내역서!F1385</f>
        <v>986</v>
      </c>
      <c r="H1385" s="416">
        <v>986</v>
      </c>
      <c r="I1385" s="416">
        <f>내역서!F1389</f>
        <v>0</v>
      </c>
      <c r="J1385" s="416">
        <v>972.4</v>
      </c>
      <c r="K1385" s="417">
        <f t="shared" si="2386"/>
        <v>0</v>
      </c>
      <c r="L1385" s="416">
        <v>10421.6</v>
      </c>
      <c r="M1385" s="417">
        <f t="shared" si="2387"/>
        <v>0</v>
      </c>
      <c r="N1385" s="416">
        <v>0</v>
      </c>
      <c r="O1385" s="417">
        <f t="shared" si="2388"/>
        <v>0</v>
      </c>
      <c r="P1385" s="417">
        <f t="shared" si="2389"/>
        <v>11394</v>
      </c>
      <c r="Q1385" s="417">
        <f t="shared" si="2364"/>
        <v>0</v>
      </c>
      <c r="R1385" s="417">
        <f t="shared" ref="R1385" si="2399">I1385-I1384</f>
        <v>0</v>
      </c>
      <c r="S1385" s="417">
        <f t="shared" ref="S1385:T1385" si="2400">P1385-P1384</f>
        <v>0</v>
      </c>
      <c r="T1385" s="417">
        <f t="shared" si="2400"/>
        <v>0</v>
      </c>
      <c r="U1385" s="484"/>
      <c r="V1385" s="619" t="str">
        <f t="shared" ref="V1385" si="2401">+IF(I1385&lt;0,"ng","")</f>
        <v/>
      </c>
      <c r="W1385" s="619"/>
    </row>
    <row r="1386" spans="1:23" s="371" customFormat="1" ht="24" hidden="1" customHeight="1">
      <c r="A1386" s="366" t="s">
        <v>4616</v>
      </c>
      <c r="B1386" s="418" t="s">
        <v>0</v>
      </c>
      <c r="C1386" s="418" t="s">
        <v>2938</v>
      </c>
      <c r="D1386" s="418" t="s">
        <v>2939</v>
      </c>
      <c r="E1386" s="419" t="s">
        <v>6</v>
      </c>
      <c r="F1386" s="411">
        <v>1482</v>
      </c>
      <c r="G1386" s="411">
        <f>[5]내역서!F1386</f>
        <v>1482</v>
      </c>
      <c r="H1386" s="411">
        <v>1482</v>
      </c>
      <c r="I1386" s="411">
        <f>내역서!F1390</f>
        <v>0</v>
      </c>
      <c r="J1386" s="411">
        <v>1945.3</v>
      </c>
      <c r="K1386" s="412">
        <f>INT($I1386*J1386)</f>
        <v>0</v>
      </c>
      <c r="L1386" s="411">
        <v>4288.8</v>
      </c>
      <c r="M1386" s="412">
        <f>INT($I1386*L1386)</f>
        <v>0</v>
      </c>
      <c r="N1386" s="411">
        <v>71.099999999999994</v>
      </c>
      <c r="O1386" s="412">
        <f>INT($I1386*N1386)</f>
        <v>0</v>
      </c>
      <c r="P1386" s="412">
        <f>+J1386+L1386+N1386</f>
        <v>6305.2000000000007</v>
      </c>
      <c r="Q1386" s="412">
        <f>K1386+M1386+O1386</f>
        <v>0</v>
      </c>
      <c r="R1386" s="412"/>
      <c r="S1386" s="412"/>
      <c r="T1386" s="412"/>
      <c r="U1386" s="483" t="s">
        <v>0</v>
      </c>
      <c r="V1386" s="617" t="str">
        <f>+IF(I1386&lt;0,"ng","")</f>
        <v/>
      </c>
      <c r="W1386" s="617"/>
    </row>
    <row r="1387" spans="1:23" s="75" customFormat="1" ht="24" hidden="1" customHeight="1">
      <c r="A1387" s="372" t="s">
        <v>4618</v>
      </c>
      <c r="B1387" s="421" t="s">
        <v>0</v>
      </c>
      <c r="C1387" s="421" t="s">
        <v>1219</v>
      </c>
      <c r="D1387" s="421" t="s">
        <v>1220</v>
      </c>
      <c r="E1387" s="422" t="s">
        <v>6</v>
      </c>
      <c r="F1387" s="416">
        <v>1482</v>
      </c>
      <c r="G1387" s="416">
        <f>[5]내역서!F1387</f>
        <v>1482</v>
      </c>
      <c r="H1387" s="416">
        <v>1482</v>
      </c>
      <c r="I1387" s="416">
        <f>내역서!F1391</f>
        <v>0</v>
      </c>
      <c r="J1387" s="416">
        <v>1945.3</v>
      </c>
      <c r="K1387" s="417">
        <f t="shared" si="2386"/>
        <v>0</v>
      </c>
      <c r="L1387" s="416">
        <v>4288.8</v>
      </c>
      <c r="M1387" s="417">
        <f t="shared" si="2387"/>
        <v>0</v>
      </c>
      <c r="N1387" s="416">
        <v>71.099999999999994</v>
      </c>
      <c r="O1387" s="417">
        <f t="shared" si="2388"/>
        <v>0</v>
      </c>
      <c r="P1387" s="417">
        <f t="shared" si="2389"/>
        <v>6305.2000000000007</v>
      </c>
      <c r="Q1387" s="417">
        <f t="shared" si="2364"/>
        <v>0</v>
      </c>
      <c r="R1387" s="417">
        <f t="shared" ref="R1387" si="2402">I1387-I1386</f>
        <v>0</v>
      </c>
      <c r="S1387" s="417">
        <f t="shared" ref="S1387:T1387" si="2403">P1387-P1386</f>
        <v>0</v>
      </c>
      <c r="T1387" s="417">
        <f t="shared" si="2403"/>
        <v>0</v>
      </c>
      <c r="U1387" s="484"/>
      <c r="V1387" s="619" t="str">
        <f t="shared" ref="V1387" si="2404">+IF(I1387&lt;0,"ng","")</f>
        <v/>
      </c>
      <c r="W1387" s="619"/>
    </row>
    <row r="1388" spans="1:23" s="371" customFormat="1" ht="24" hidden="1" customHeight="1">
      <c r="A1388" s="366" t="s">
        <v>4619</v>
      </c>
      <c r="B1388" s="418" t="s">
        <v>0</v>
      </c>
      <c r="C1388" s="418" t="s">
        <v>2940</v>
      </c>
      <c r="D1388" s="418" t="s">
        <v>2941</v>
      </c>
      <c r="E1388" s="419" t="s">
        <v>6</v>
      </c>
      <c r="F1388" s="411">
        <v>4285</v>
      </c>
      <c r="G1388" s="411">
        <f>[5]내역서!F1388</f>
        <v>4285</v>
      </c>
      <c r="H1388" s="411">
        <v>4285</v>
      </c>
      <c r="I1388" s="411">
        <f>내역서!F1392</f>
        <v>0</v>
      </c>
      <c r="J1388" s="411">
        <v>325.39999999999998</v>
      </c>
      <c r="K1388" s="412">
        <f>INT($I1388*J1388)</f>
        <v>0</v>
      </c>
      <c r="L1388" s="411">
        <v>2512</v>
      </c>
      <c r="M1388" s="412">
        <f>INT($I1388*L1388)</f>
        <v>0</v>
      </c>
      <c r="N1388" s="411">
        <v>0</v>
      </c>
      <c r="O1388" s="412">
        <f>INT($I1388*N1388)</f>
        <v>0</v>
      </c>
      <c r="P1388" s="412">
        <f>+J1388+L1388+N1388</f>
        <v>2837.4</v>
      </c>
      <c r="Q1388" s="412">
        <f>K1388+M1388+O1388</f>
        <v>0</v>
      </c>
      <c r="R1388" s="412"/>
      <c r="S1388" s="412"/>
      <c r="T1388" s="412"/>
      <c r="U1388" s="483" t="s">
        <v>0</v>
      </c>
      <c r="V1388" s="617" t="str">
        <f>+IF(I1388&lt;0,"ng","")</f>
        <v/>
      </c>
      <c r="W1388" s="617"/>
    </row>
    <row r="1389" spans="1:23" s="75" customFormat="1" ht="24" hidden="1" customHeight="1">
      <c r="A1389" s="372" t="s">
        <v>4402</v>
      </c>
      <c r="B1389" s="421" t="s">
        <v>0</v>
      </c>
      <c r="C1389" s="421" t="s">
        <v>1221</v>
      </c>
      <c r="D1389" s="421" t="s">
        <v>1222</v>
      </c>
      <c r="E1389" s="422" t="s">
        <v>6</v>
      </c>
      <c r="F1389" s="416">
        <v>4285</v>
      </c>
      <c r="G1389" s="416">
        <f>[5]내역서!F1389</f>
        <v>4285</v>
      </c>
      <c r="H1389" s="416">
        <v>4285</v>
      </c>
      <c r="I1389" s="416">
        <f>내역서!F1393</f>
        <v>0</v>
      </c>
      <c r="J1389" s="416">
        <v>325.39999999999998</v>
      </c>
      <c r="K1389" s="417">
        <f t="shared" si="2386"/>
        <v>0</v>
      </c>
      <c r="L1389" s="416">
        <v>2512</v>
      </c>
      <c r="M1389" s="417">
        <f t="shared" si="2387"/>
        <v>0</v>
      </c>
      <c r="N1389" s="416">
        <v>0</v>
      </c>
      <c r="O1389" s="417">
        <f t="shared" si="2388"/>
        <v>0</v>
      </c>
      <c r="P1389" s="417">
        <f t="shared" si="2389"/>
        <v>2837.4</v>
      </c>
      <c r="Q1389" s="417">
        <f t="shared" si="2364"/>
        <v>0</v>
      </c>
      <c r="R1389" s="417">
        <f t="shared" ref="R1389" si="2405">I1389-I1388</f>
        <v>0</v>
      </c>
      <c r="S1389" s="417">
        <f t="shared" ref="S1389:T1389" si="2406">P1389-P1388</f>
        <v>0</v>
      </c>
      <c r="T1389" s="417">
        <f t="shared" si="2406"/>
        <v>0</v>
      </c>
      <c r="U1389" s="484"/>
      <c r="V1389" s="619" t="str">
        <f t="shared" ref="V1389" si="2407">+IF(I1389&lt;0,"ng","")</f>
        <v/>
      </c>
      <c r="W1389" s="619"/>
    </row>
    <row r="1390" spans="1:23" s="371" customFormat="1" ht="24" hidden="1" customHeight="1">
      <c r="A1390" s="366" t="s">
        <v>4602</v>
      </c>
      <c r="B1390" s="418" t="s">
        <v>0</v>
      </c>
      <c r="C1390" s="418" t="s">
        <v>2942</v>
      </c>
      <c r="D1390" s="418" t="s">
        <v>98</v>
      </c>
      <c r="E1390" s="419" t="s">
        <v>22</v>
      </c>
      <c r="F1390" s="411">
        <v>2488</v>
      </c>
      <c r="G1390" s="411">
        <f>[5]내역서!F1390</f>
        <v>2488</v>
      </c>
      <c r="H1390" s="411">
        <v>2488</v>
      </c>
      <c r="I1390" s="411">
        <f>내역서!F1394</f>
        <v>0</v>
      </c>
      <c r="J1390" s="411">
        <v>863.2</v>
      </c>
      <c r="K1390" s="412">
        <f>INT($I1390*J1390)</f>
        <v>0</v>
      </c>
      <c r="L1390" s="411">
        <v>2797.6</v>
      </c>
      <c r="M1390" s="412">
        <f>INT($I1390*L1390)</f>
        <v>0</v>
      </c>
      <c r="N1390" s="411">
        <v>0</v>
      </c>
      <c r="O1390" s="412">
        <f>INT($I1390*N1390)</f>
        <v>0</v>
      </c>
      <c r="P1390" s="412">
        <f>+J1390+L1390+N1390</f>
        <v>3660.8</v>
      </c>
      <c r="Q1390" s="412">
        <f>K1390+M1390+O1390</f>
        <v>0</v>
      </c>
      <c r="R1390" s="412"/>
      <c r="S1390" s="412"/>
      <c r="T1390" s="412"/>
      <c r="U1390" s="483" t="s">
        <v>0</v>
      </c>
      <c r="V1390" s="617" t="str">
        <f>+IF(I1390&lt;0,"ng","")</f>
        <v/>
      </c>
      <c r="W1390" s="617"/>
    </row>
    <row r="1391" spans="1:23" s="75" customFormat="1" ht="24" hidden="1" customHeight="1">
      <c r="A1391" s="372" t="s">
        <v>4373</v>
      </c>
      <c r="B1391" s="421" t="s">
        <v>0</v>
      </c>
      <c r="C1391" s="421" t="s">
        <v>1223</v>
      </c>
      <c r="D1391" s="421" t="s">
        <v>98</v>
      </c>
      <c r="E1391" s="422" t="s">
        <v>22</v>
      </c>
      <c r="F1391" s="416">
        <v>2488</v>
      </c>
      <c r="G1391" s="416">
        <f>[5]내역서!F1391</f>
        <v>2488</v>
      </c>
      <c r="H1391" s="416">
        <v>2488</v>
      </c>
      <c r="I1391" s="416">
        <f>내역서!F1395</f>
        <v>0</v>
      </c>
      <c r="J1391" s="416">
        <v>863.2</v>
      </c>
      <c r="K1391" s="417">
        <f t="shared" si="2386"/>
        <v>0</v>
      </c>
      <c r="L1391" s="416">
        <v>2797.6</v>
      </c>
      <c r="M1391" s="417">
        <f t="shared" si="2387"/>
        <v>0</v>
      </c>
      <c r="N1391" s="416">
        <v>0</v>
      </c>
      <c r="O1391" s="417">
        <f t="shared" si="2388"/>
        <v>0</v>
      </c>
      <c r="P1391" s="417">
        <f t="shared" si="2389"/>
        <v>3660.8</v>
      </c>
      <c r="Q1391" s="417">
        <f t="shared" si="2364"/>
        <v>0</v>
      </c>
      <c r="R1391" s="417">
        <f t="shared" ref="R1391" si="2408">I1391-I1390</f>
        <v>0</v>
      </c>
      <c r="S1391" s="417">
        <f t="shared" ref="S1391:T1391" si="2409">P1391-P1390</f>
        <v>0</v>
      </c>
      <c r="T1391" s="417">
        <f t="shared" si="2409"/>
        <v>0</v>
      </c>
      <c r="U1391" s="484"/>
      <c r="V1391" s="619" t="str">
        <f t="shared" ref="V1391" si="2410">+IF(I1391&lt;0,"ng","")</f>
        <v/>
      </c>
      <c r="W1391" s="619"/>
    </row>
    <row r="1392" spans="1:23" s="371" customFormat="1" ht="24" hidden="1" customHeight="1">
      <c r="A1392" s="366" t="s">
        <v>4602</v>
      </c>
      <c r="B1392" s="436" t="s">
        <v>2943</v>
      </c>
      <c r="C1392" s="436" t="s">
        <v>2944</v>
      </c>
      <c r="D1392" s="436" t="s">
        <v>0</v>
      </c>
      <c r="E1392" s="437" t="s">
        <v>0</v>
      </c>
      <c r="F1392" s="438">
        <v>0</v>
      </c>
      <c r="G1392" s="438">
        <f>[5]내역서!F1392</f>
        <v>0</v>
      </c>
      <c r="H1392" s="438">
        <v>0</v>
      </c>
      <c r="I1392" s="438">
        <f>내역서!F1396</f>
        <v>0</v>
      </c>
      <c r="J1392" s="439">
        <v>0</v>
      </c>
      <c r="K1392" s="438">
        <f>SUMIF($A$1394:$A$1417,$A1394,K$1394:K$1417)</f>
        <v>0</v>
      </c>
      <c r="L1392" s="439">
        <v>0</v>
      </c>
      <c r="M1392" s="438">
        <f>SUMIF($A$1394:$A$1417,$A1394,M$1394:M$1417)</f>
        <v>0</v>
      </c>
      <c r="N1392" s="439">
        <v>0</v>
      </c>
      <c r="O1392" s="438">
        <f>SUMIF($A$1394:$A$1417,$A1394,O$1394:O$1417)</f>
        <v>0</v>
      </c>
      <c r="P1392" s="440">
        <v>0</v>
      </c>
      <c r="Q1392" s="438">
        <f>K1392+M1392+O1392</f>
        <v>0</v>
      </c>
      <c r="R1392" s="438"/>
      <c r="S1392" s="438"/>
      <c r="T1392" s="438"/>
      <c r="U1392" s="481" t="s">
        <v>0</v>
      </c>
      <c r="V1392" s="617" t="str">
        <f>+IF(I1392&lt;0,"ng","")</f>
        <v/>
      </c>
      <c r="W1392" s="617"/>
    </row>
    <row r="1393" spans="1:23" s="75" customFormat="1" ht="24" hidden="1" customHeight="1">
      <c r="A1393" s="372" t="s">
        <v>4425</v>
      </c>
      <c r="B1393" s="442" t="s">
        <v>4620</v>
      </c>
      <c r="C1393" s="442" t="s">
        <v>1224</v>
      </c>
      <c r="D1393" s="442" t="s">
        <v>0</v>
      </c>
      <c r="E1393" s="443" t="s">
        <v>0</v>
      </c>
      <c r="F1393" s="444">
        <v>0</v>
      </c>
      <c r="G1393" s="444">
        <f>[5]내역서!F1393</f>
        <v>0</v>
      </c>
      <c r="H1393" s="444">
        <v>0</v>
      </c>
      <c r="I1393" s="444">
        <f>내역서!F1397</f>
        <v>0</v>
      </c>
      <c r="J1393" s="445">
        <v>0</v>
      </c>
      <c r="K1393" s="444">
        <f>SUMIF($A$1394:$A$1417,$A1395,K$1394:K$1417)</f>
        <v>0</v>
      </c>
      <c r="L1393" s="445">
        <v>0</v>
      </c>
      <c r="M1393" s="444">
        <f>SUMIF($A$1394:$A$1417,$A1395,M$1394:M$1417)</f>
        <v>0</v>
      </c>
      <c r="N1393" s="445">
        <v>0</v>
      </c>
      <c r="O1393" s="444">
        <f>SUMIF($A$1394:$A$1417,$A1395,O$1394:O$1417)</f>
        <v>0</v>
      </c>
      <c r="P1393" s="446">
        <v>0</v>
      </c>
      <c r="Q1393" s="444">
        <f t="shared" si="2364"/>
        <v>0</v>
      </c>
      <c r="R1393" s="444">
        <f t="shared" ref="R1393" si="2411">I1393-I1392</f>
        <v>0</v>
      </c>
      <c r="S1393" s="444">
        <f t="shared" ref="S1393:T1393" si="2412">P1393-P1392</f>
        <v>0</v>
      </c>
      <c r="T1393" s="444">
        <f t="shared" si="2412"/>
        <v>0</v>
      </c>
      <c r="U1393" s="482"/>
      <c r="V1393" s="619" t="str">
        <f t="shared" ref="V1393" si="2413">+IF(I1393&lt;0,"ng","")</f>
        <v/>
      </c>
      <c r="W1393" s="619"/>
    </row>
    <row r="1394" spans="1:23" s="485" customFormat="1" ht="24" hidden="1" customHeight="1">
      <c r="A1394" s="366" t="s">
        <v>4381</v>
      </c>
      <c r="B1394" s="418" t="s">
        <v>0</v>
      </c>
      <c r="C1394" s="418" t="s">
        <v>2945</v>
      </c>
      <c r="D1394" s="418" t="s">
        <v>2946</v>
      </c>
      <c r="E1394" s="419" t="s">
        <v>16</v>
      </c>
      <c r="F1394" s="411">
        <v>1325</v>
      </c>
      <c r="G1394" s="411">
        <f>[5]내역서!F1394</f>
        <v>1325</v>
      </c>
      <c r="H1394" s="411">
        <v>1325</v>
      </c>
      <c r="I1394" s="411">
        <f>내역서!F1398</f>
        <v>0</v>
      </c>
      <c r="J1394" s="411">
        <v>85071.9</v>
      </c>
      <c r="K1394" s="412">
        <f>INT($I1394*J1394)</f>
        <v>0</v>
      </c>
      <c r="L1394" s="411">
        <v>51200</v>
      </c>
      <c r="M1394" s="412">
        <f>INT($I1394*L1394)</f>
        <v>0</v>
      </c>
      <c r="N1394" s="411">
        <v>5851.6</v>
      </c>
      <c r="O1394" s="412">
        <f>INT($I1394*N1394)</f>
        <v>0</v>
      </c>
      <c r="P1394" s="412">
        <f>+J1394+L1394+N1394</f>
        <v>142123.5</v>
      </c>
      <c r="Q1394" s="412">
        <f>K1394+M1394+O1394</f>
        <v>0</v>
      </c>
      <c r="R1394" s="412"/>
      <c r="S1394" s="412"/>
      <c r="T1394" s="412"/>
      <c r="U1394" s="483" t="s">
        <v>0</v>
      </c>
      <c r="V1394" s="617" t="str">
        <f>+IF(I1394&lt;0,"ng","")</f>
        <v/>
      </c>
      <c r="W1394" s="617"/>
    </row>
    <row r="1395" spans="1:23" s="77" customFormat="1" ht="24" hidden="1" customHeight="1">
      <c r="A1395" s="372" t="s">
        <v>4621</v>
      </c>
      <c r="B1395" s="421" t="s">
        <v>0</v>
      </c>
      <c r="C1395" s="421" t="s">
        <v>1225</v>
      </c>
      <c r="D1395" s="421" t="s">
        <v>1226</v>
      </c>
      <c r="E1395" s="422" t="s">
        <v>16</v>
      </c>
      <c r="F1395" s="416">
        <v>1325</v>
      </c>
      <c r="G1395" s="416">
        <f>[5]내역서!F1395</f>
        <v>1325</v>
      </c>
      <c r="H1395" s="416">
        <v>1325</v>
      </c>
      <c r="I1395" s="416">
        <f>내역서!F1399</f>
        <v>0</v>
      </c>
      <c r="J1395" s="416">
        <v>85071.9</v>
      </c>
      <c r="K1395" s="417">
        <f t="shared" ref="K1395:K1417" si="2414">INT($I1395*J1395)</f>
        <v>0</v>
      </c>
      <c r="L1395" s="416">
        <v>51200</v>
      </c>
      <c r="M1395" s="417">
        <f t="shared" ref="M1395:M1417" si="2415">INT($I1395*L1395)</f>
        <v>0</v>
      </c>
      <c r="N1395" s="416">
        <v>5851.6</v>
      </c>
      <c r="O1395" s="417">
        <f t="shared" ref="O1395:O1417" si="2416">INT($I1395*N1395)</f>
        <v>0</v>
      </c>
      <c r="P1395" s="417">
        <f t="shared" ref="P1395:P1417" si="2417">+J1395+L1395+N1395</f>
        <v>142123.5</v>
      </c>
      <c r="Q1395" s="417">
        <f t="shared" si="2364"/>
        <v>0</v>
      </c>
      <c r="R1395" s="417">
        <f t="shared" ref="R1395" si="2418">I1395-I1394</f>
        <v>0</v>
      </c>
      <c r="S1395" s="417">
        <f t="shared" ref="S1395:T1395" si="2419">P1395-P1394</f>
        <v>0</v>
      </c>
      <c r="T1395" s="417">
        <f t="shared" si="2419"/>
        <v>0</v>
      </c>
      <c r="U1395" s="484"/>
      <c r="V1395" s="619" t="str">
        <f t="shared" ref="V1395" si="2420">+IF(I1395&lt;0,"ng","")</f>
        <v/>
      </c>
      <c r="W1395" s="619"/>
    </row>
    <row r="1396" spans="1:23" s="371" customFormat="1" ht="24" hidden="1" customHeight="1">
      <c r="A1396" s="366" t="s">
        <v>4622</v>
      </c>
      <c r="B1396" s="418" t="s">
        <v>0</v>
      </c>
      <c r="C1396" s="418" t="s">
        <v>2947</v>
      </c>
      <c r="D1396" s="418" t="s">
        <v>2948</v>
      </c>
      <c r="E1396" s="419" t="s">
        <v>16</v>
      </c>
      <c r="F1396" s="411">
        <v>417</v>
      </c>
      <c r="G1396" s="411">
        <f>[5]내역서!F1396</f>
        <v>417</v>
      </c>
      <c r="H1396" s="411">
        <v>417</v>
      </c>
      <c r="I1396" s="411">
        <f>내역서!F1400</f>
        <v>0</v>
      </c>
      <c r="J1396" s="411">
        <v>102496.1</v>
      </c>
      <c r="K1396" s="412">
        <f>INT($I1396*J1396)</f>
        <v>0</v>
      </c>
      <c r="L1396" s="411">
        <v>47200</v>
      </c>
      <c r="M1396" s="412">
        <f>INT($I1396*L1396)</f>
        <v>0</v>
      </c>
      <c r="N1396" s="411">
        <v>5347.7</v>
      </c>
      <c r="O1396" s="412">
        <f>INT($I1396*N1396)</f>
        <v>0</v>
      </c>
      <c r="P1396" s="412">
        <f>+J1396+L1396+N1396</f>
        <v>155043.80000000002</v>
      </c>
      <c r="Q1396" s="412">
        <f>K1396+M1396+O1396</f>
        <v>0</v>
      </c>
      <c r="R1396" s="412"/>
      <c r="S1396" s="412"/>
      <c r="T1396" s="412"/>
      <c r="U1396" s="483" t="s">
        <v>0</v>
      </c>
      <c r="V1396" s="617" t="str">
        <f>+IF(I1396&lt;0,"ng","")</f>
        <v/>
      </c>
      <c r="W1396" s="617"/>
    </row>
    <row r="1397" spans="1:23" s="75" customFormat="1" ht="24" hidden="1" customHeight="1">
      <c r="A1397" s="372" t="s">
        <v>2219</v>
      </c>
      <c r="B1397" s="421" t="s">
        <v>0</v>
      </c>
      <c r="C1397" s="421" t="s">
        <v>1227</v>
      </c>
      <c r="D1397" s="421" t="s">
        <v>1228</v>
      </c>
      <c r="E1397" s="422" t="s">
        <v>16</v>
      </c>
      <c r="F1397" s="416">
        <v>417</v>
      </c>
      <c r="G1397" s="416">
        <f>[5]내역서!F1397</f>
        <v>417</v>
      </c>
      <c r="H1397" s="416">
        <v>417</v>
      </c>
      <c r="I1397" s="416">
        <f>내역서!F1401</f>
        <v>0</v>
      </c>
      <c r="J1397" s="416">
        <v>102496.1</v>
      </c>
      <c r="K1397" s="417">
        <f t="shared" si="2414"/>
        <v>0</v>
      </c>
      <c r="L1397" s="416">
        <v>47200</v>
      </c>
      <c r="M1397" s="417">
        <f t="shared" si="2415"/>
        <v>0</v>
      </c>
      <c r="N1397" s="416">
        <v>5347.7</v>
      </c>
      <c r="O1397" s="417">
        <f t="shared" si="2416"/>
        <v>0</v>
      </c>
      <c r="P1397" s="417">
        <f t="shared" si="2417"/>
        <v>155043.80000000002</v>
      </c>
      <c r="Q1397" s="417">
        <f t="shared" si="2364"/>
        <v>0</v>
      </c>
      <c r="R1397" s="417">
        <f t="shared" ref="R1397" si="2421">I1397-I1396</f>
        <v>0</v>
      </c>
      <c r="S1397" s="417">
        <f t="shared" ref="S1397:T1397" si="2422">P1397-P1396</f>
        <v>0</v>
      </c>
      <c r="T1397" s="417">
        <f t="shared" si="2422"/>
        <v>0</v>
      </c>
      <c r="U1397" s="484"/>
      <c r="V1397" s="619" t="str">
        <f t="shared" ref="V1397" si="2423">+IF(I1397&lt;0,"ng","")</f>
        <v/>
      </c>
      <c r="W1397" s="619"/>
    </row>
    <row r="1398" spans="1:23" s="371" customFormat="1" ht="24" hidden="1" customHeight="1">
      <c r="A1398" s="366" t="s">
        <v>4591</v>
      </c>
      <c r="B1398" s="418" t="s">
        <v>0</v>
      </c>
      <c r="C1398" s="418" t="s">
        <v>2950</v>
      </c>
      <c r="D1398" s="418" t="s">
        <v>99</v>
      </c>
      <c r="E1398" s="419" t="s">
        <v>6</v>
      </c>
      <c r="F1398" s="411">
        <v>665</v>
      </c>
      <c r="G1398" s="411">
        <f>[5]내역서!F1398</f>
        <v>665</v>
      </c>
      <c r="H1398" s="411">
        <v>665</v>
      </c>
      <c r="I1398" s="411">
        <f>내역서!F1402</f>
        <v>0</v>
      </c>
      <c r="J1398" s="411">
        <v>15886.3</v>
      </c>
      <c r="K1398" s="412">
        <f>INT($I1398*J1398)</f>
        <v>0</v>
      </c>
      <c r="L1398" s="411">
        <v>11200</v>
      </c>
      <c r="M1398" s="412">
        <f>INT($I1398*L1398)</f>
        <v>0</v>
      </c>
      <c r="N1398" s="411">
        <v>907.8</v>
      </c>
      <c r="O1398" s="412">
        <f>INT($I1398*N1398)</f>
        <v>0</v>
      </c>
      <c r="P1398" s="412">
        <f>+J1398+L1398+N1398</f>
        <v>27994.1</v>
      </c>
      <c r="Q1398" s="412">
        <f>K1398+M1398+O1398</f>
        <v>0</v>
      </c>
      <c r="R1398" s="412"/>
      <c r="S1398" s="412"/>
      <c r="T1398" s="412"/>
      <c r="U1398" s="483" t="s">
        <v>0</v>
      </c>
      <c r="V1398" s="617" t="str">
        <f>+IF(I1398&lt;0,"ng","")</f>
        <v/>
      </c>
      <c r="W1398" s="617"/>
    </row>
    <row r="1399" spans="1:23" s="75" customFormat="1" ht="24" hidden="1" customHeight="1">
      <c r="A1399" s="372" t="s">
        <v>4623</v>
      </c>
      <c r="B1399" s="421" t="s">
        <v>0</v>
      </c>
      <c r="C1399" s="421" t="s">
        <v>1229</v>
      </c>
      <c r="D1399" s="421" t="s">
        <v>99</v>
      </c>
      <c r="E1399" s="422" t="s">
        <v>6</v>
      </c>
      <c r="F1399" s="416">
        <v>665</v>
      </c>
      <c r="G1399" s="416">
        <f>[5]내역서!F1399</f>
        <v>665</v>
      </c>
      <c r="H1399" s="416">
        <v>665</v>
      </c>
      <c r="I1399" s="416">
        <f>내역서!F1403</f>
        <v>0</v>
      </c>
      <c r="J1399" s="416">
        <v>15886.3</v>
      </c>
      <c r="K1399" s="417">
        <f t="shared" si="2414"/>
        <v>0</v>
      </c>
      <c r="L1399" s="416">
        <v>11200</v>
      </c>
      <c r="M1399" s="417">
        <f t="shared" si="2415"/>
        <v>0</v>
      </c>
      <c r="N1399" s="416">
        <v>907.8</v>
      </c>
      <c r="O1399" s="417">
        <f t="shared" si="2416"/>
        <v>0</v>
      </c>
      <c r="P1399" s="417">
        <f t="shared" si="2417"/>
        <v>27994.1</v>
      </c>
      <c r="Q1399" s="417">
        <f t="shared" si="2364"/>
        <v>0</v>
      </c>
      <c r="R1399" s="417">
        <f t="shared" ref="R1399" si="2424">I1399-I1398</f>
        <v>0</v>
      </c>
      <c r="S1399" s="417">
        <f t="shared" ref="S1399:T1399" si="2425">P1399-P1398</f>
        <v>0</v>
      </c>
      <c r="T1399" s="417">
        <f t="shared" si="2425"/>
        <v>0</v>
      </c>
      <c r="U1399" s="484"/>
      <c r="V1399" s="619" t="str">
        <f t="shared" ref="V1399" si="2426">+IF(I1399&lt;0,"ng","")</f>
        <v/>
      </c>
      <c r="W1399" s="619"/>
    </row>
    <row r="1400" spans="1:23" s="371" customFormat="1" ht="24" hidden="1" customHeight="1">
      <c r="A1400" s="366" t="s">
        <v>4295</v>
      </c>
      <c r="B1400" s="418" t="s">
        <v>0</v>
      </c>
      <c r="C1400" s="418" t="s">
        <v>100</v>
      </c>
      <c r="D1400" s="418" t="s">
        <v>2953</v>
      </c>
      <c r="E1400" s="419" t="s">
        <v>6</v>
      </c>
      <c r="F1400" s="411">
        <v>40.200000000000003</v>
      </c>
      <c r="G1400" s="411">
        <f>[5]내역서!F1400</f>
        <v>40.200000000000003</v>
      </c>
      <c r="H1400" s="411">
        <v>40.200000000000003</v>
      </c>
      <c r="I1400" s="411">
        <f>내역서!F1404</f>
        <v>0</v>
      </c>
      <c r="J1400" s="411">
        <v>28244</v>
      </c>
      <c r="K1400" s="412">
        <f>INT($I1400*J1400)</f>
        <v>0</v>
      </c>
      <c r="L1400" s="411">
        <v>31371.200000000001</v>
      </c>
      <c r="M1400" s="412">
        <f>INT($I1400*L1400)</f>
        <v>0</v>
      </c>
      <c r="N1400" s="411">
        <v>0</v>
      </c>
      <c r="O1400" s="412">
        <f>INT($I1400*N1400)</f>
        <v>0</v>
      </c>
      <c r="P1400" s="412">
        <f>+J1400+L1400+N1400</f>
        <v>59615.199999999997</v>
      </c>
      <c r="Q1400" s="412">
        <f>K1400+M1400+O1400</f>
        <v>0</v>
      </c>
      <c r="R1400" s="412"/>
      <c r="S1400" s="412"/>
      <c r="T1400" s="412"/>
      <c r="U1400" s="483" t="s">
        <v>0</v>
      </c>
      <c r="V1400" s="617" t="str">
        <f>+IF(I1400&lt;0,"ng","")</f>
        <v/>
      </c>
      <c r="W1400" s="617"/>
    </row>
    <row r="1401" spans="1:23" s="75" customFormat="1" ht="24" hidden="1" customHeight="1">
      <c r="A1401" s="372" t="s">
        <v>4624</v>
      </c>
      <c r="B1401" s="421" t="s">
        <v>0</v>
      </c>
      <c r="C1401" s="421" t="s">
        <v>100</v>
      </c>
      <c r="D1401" s="421" t="s">
        <v>1230</v>
      </c>
      <c r="E1401" s="422" t="s">
        <v>6</v>
      </c>
      <c r="F1401" s="416">
        <v>40.200000000000003</v>
      </c>
      <c r="G1401" s="416">
        <f>[5]내역서!F1401</f>
        <v>40.200000000000003</v>
      </c>
      <c r="H1401" s="416">
        <v>40.200000000000003</v>
      </c>
      <c r="I1401" s="416">
        <f>내역서!F1405</f>
        <v>0</v>
      </c>
      <c r="J1401" s="416">
        <v>28244</v>
      </c>
      <c r="K1401" s="417">
        <f t="shared" si="2414"/>
        <v>0</v>
      </c>
      <c r="L1401" s="416">
        <v>31371.200000000001</v>
      </c>
      <c r="M1401" s="417">
        <f t="shared" si="2415"/>
        <v>0</v>
      </c>
      <c r="N1401" s="416">
        <v>0</v>
      </c>
      <c r="O1401" s="417">
        <f t="shared" si="2416"/>
        <v>0</v>
      </c>
      <c r="P1401" s="417">
        <f t="shared" si="2417"/>
        <v>59615.199999999997</v>
      </c>
      <c r="Q1401" s="417">
        <f t="shared" si="2364"/>
        <v>0</v>
      </c>
      <c r="R1401" s="417">
        <f t="shared" ref="R1401" si="2427">I1401-I1400</f>
        <v>0</v>
      </c>
      <c r="S1401" s="417">
        <f t="shared" ref="S1401:T1401" si="2428">P1401-P1400</f>
        <v>0</v>
      </c>
      <c r="T1401" s="417">
        <f t="shared" si="2428"/>
        <v>0</v>
      </c>
      <c r="U1401" s="484"/>
      <c r="V1401" s="619" t="str">
        <f t="shared" ref="V1401" si="2429">+IF(I1401&lt;0,"ng","")</f>
        <v/>
      </c>
      <c r="W1401" s="619"/>
    </row>
    <row r="1402" spans="1:23" s="485" customFormat="1" ht="24" hidden="1" customHeight="1">
      <c r="A1402" s="366" t="s">
        <v>4308</v>
      </c>
      <c r="B1402" s="418" t="s">
        <v>0</v>
      </c>
      <c r="C1402" s="418" t="s">
        <v>100</v>
      </c>
      <c r="D1402" s="418" t="s">
        <v>2955</v>
      </c>
      <c r="E1402" s="419" t="s">
        <v>6</v>
      </c>
      <c r="F1402" s="411">
        <v>40.200000000000003</v>
      </c>
      <c r="G1402" s="411">
        <f>[5]내역서!F1402</f>
        <v>40.200000000000003</v>
      </c>
      <c r="H1402" s="411">
        <v>40.200000000000003</v>
      </c>
      <c r="I1402" s="411">
        <f>내역서!F1406</f>
        <v>0</v>
      </c>
      <c r="J1402" s="411">
        <v>34912.9</v>
      </c>
      <c r="K1402" s="412">
        <f>INT($I1402*J1402)</f>
        <v>0</v>
      </c>
      <c r="L1402" s="411">
        <v>32048.799999999999</v>
      </c>
      <c r="M1402" s="412">
        <f>INT($I1402*L1402)</f>
        <v>0</v>
      </c>
      <c r="N1402" s="411">
        <v>0</v>
      </c>
      <c r="O1402" s="412">
        <f>INT($I1402*N1402)</f>
        <v>0</v>
      </c>
      <c r="P1402" s="412">
        <f>+J1402+L1402+N1402</f>
        <v>66961.7</v>
      </c>
      <c r="Q1402" s="412">
        <f>K1402+M1402+O1402</f>
        <v>0</v>
      </c>
      <c r="R1402" s="412"/>
      <c r="S1402" s="412"/>
      <c r="T1402" s="412"/>
      <c r="U1402" s="483" t="s">
        <v>0</v>
      </c>
      <c r="V1402" s="617" t="str">
        <f>+IF(I1402&lt;0,"ng","")</f>
        <v/>
      </c>
      <c r="W1402" s="617"/>
    </row>
    <row r="1403" spans="1:23" s="77" customFormat="1" ht="24" hidden="1" customHeight="1">
      <c r="A1403" s="372" t="s">
        <v>4625</v>
      </c>
      <c r="B1403" s="421" t="s">
        <v>0</v>
      </c>
      <c r="C1403" s="421" t="s">
        <v>100</v>
      </c>
      <c r="D1403" s="421" t="s">
        <v>1231</v>
      </c>
      <c r="E1403" s="422" t="s">
        <v>6</v>
      </c>
      <c r="F1403" s="416">
        <v>40.200000000000003</v>
      </c>
      <c r="G1403" s="416">
        <f>[5]내역서!F1403</f>
        <v>40.200000000000003</v>
      </c>
      <c r="H1403" s="416">
        <v>40.200000000000003</v>
      </c>
      <c r="I1403" s="416">
        <f>내역서!F1407</f>
        <v>0</v>
      </c>
      <c r="J1403" s="416">
        <v>34912.9</v>
      </c>
      <c r="K1403" s="417">
        <f t="shared" si="2414"/>
        <v>0</v>
      </c>
      <c r="L1403" s="416">
        <v>32048.799999999999</v>
      </c>
      <c r="M1403" s="417">
        <f t="shared" si="2415"/>
        <v>0</v>
      </c>
      <c r="N1403" s="416">
        <v>0</v>
      </c>
      <c r="O1403" s="417">
        <f t="shared" si="2416"/>
        <v>0</v>
      </c>
      <c r="P1403" s="417">
        <f t="shared" si="2417"/>
        <v>66961.7</v>
      </c>
      <c r="Q1403" s="417">
        <f t="shared" si="2364"/>
        <v>0</v>
      </c>
      <c r="R1403" s="417">
        <f t="shared" ref="R1403" si="2430">I1403-I1402</f>
        <v>0</v>
      </c>
      <c r="S1403" s="417">
        <f t="shared" ref="S1403:T1403" si="2431">P1403-P1402</f>
        <v>0</v>
      </c>
      <c r="T1403" s="417">
        <f t="shared" si="2431"/>
        <v>0</v>
      </c>
      <c r="U1403" s="484"/>
      <c r="V1403" s="619" t="str">
        <f t="shared" ref="V1403" si="2432">+IF(I1403&lt;0,"ng","")</f>
        <v/>
      </c>
      <c r="W1403" s="619"/>
    </row>
    <row r="1404" spans="1:23" s="371" customFormat="1" ht="24" hidden="1" customHeight="1">
      <c r="A1404" s="366" t="s">
        <v>4626</v>
      </c>
      <c r="B1404" s="418" t="s">
        <v>0</v>
      </c>
      <c r="C1404" s="418" t="s">
        <v>100</v>
      </c>
      <c r="D1404" s="418" t="s">
        <v>2957</v>
      </c>
      <c r="E1404" s="419" t="s">
        <v>6</v>
      </c>
      <c r="F1404" s="411">
        <v>40.200000000000003</v>
      </c>
      <c r="G1404" s="411">
        <f>[5]내역서!F1404</f>
        <v>40.200000000000003</v>
      </c>
      <c r="H1404" s="411">
        <v>40.200000000000003</v>
      </c>
      <c r="I1404" s="411">
        <f>내역서!F1408</f>
        <v>0</v>
      </c>
      <c r="J1404" s="411">
        <v>117243.7</v>
      </c>
      <c r="K1404" s="412">
        <f>INT($I1404*J1404)</f>
        <v>0</v>
      </c>
      <c r="L1404" s="411">
        <v>42088.800000000003</v>
      </c>
      <c r="M1404" s="412">
        <f>INT($I1404*L1404)</f>
        <v>0</v>
      </c>
      <c r="N1404" s="411">
        <v>0</v>
      </c>
      <c r="O1404" s="412">
        <f>INT($I1404*N1404)</f>
        <v>0</v>
      </c>
      <c r="P1404" s="412">
        <f>+J1404+L1404+N1404</f>
        <v>159332.5</v>
      </c>
      <c r="Q1404" s="412">
        <f>K1404+M1404+O1404</f>
        <v>0</v>
      </c>
      <c r="R1404" s="412"/>
      <c r="S1404" s="412"/>
      <c r="T1404" s="412"/>
      <c r="U1404" s="483" t="s">
        <v>0</v>
      </c>
      <c r="V1404" s="617" t="str">
        <f>+IF(I1404&lt;0,"ng","")</f>
        <v/>
      </c>
      <c r="W1404" s="617"/>
    </row>
    <row r="1405" spans="1:23" s="75" customFormat="1" ht="24" hidden="1" customHeight="1">
      <c r="A1405" s="372" t="s">
        <v>2949</v>
      </c>
      <c r="B1405" s="421" t="s">
        <v>0</v>
      </c>
      <c r="C1405" s="421" t="s">
        <v>100</v>
      </c>
      <c r="D1405" s="421" t="s">
        <v>1232</v>
      </c>
      <c r="E1405" s="422" t="s">
        <v>6</v>
      </c>
      <c r="F1405" s="416">
        <v>40.200000000000003</v>
      </c>
      <c r="G1405" s="416">
        <f>[5]내역서!F1405</f>
        <v>40.200000000000003</v>
      </c>
      <c r="H1405" s="416">
        <v>40.200000000000003</v>
      </c>
      <c r="I1405" s="416">
        <f>내역서!F1409</f>
        <v>0</v>
      </c>
      <c r="J1405" s="416">
        <v>117243.7</v>
      </c>
      <c r="K1405" s="417">
        <f t="shared" si="2414"/>
        <v>0</v>
      </c>
      <c r="L1405" s="416">
        <v>42088.800000000003</v>
      </c>
      <c r="M1405" s="417">
        <f t="shared" si="2415"/>
        <v>0</v>
      </c>
      <c r="N1405" s="416">
        <v>0</v>
      </c>
      <c r="O1405" s="417">
        <f t="shared" si="2416"/>
        <v>0</v>
      </c>
      <c r="P1405" s="417">
        <f t="shared" si="2417"/>
        <v>159332.5</v>
      </c>
      <c r="Q1405" s="417">
        <f t="shared" si="2364"/>
        <v>0</v>
      </c>
      <c r="R1405" s="417">
        <f t="shared" ref="R1405" si="2433">I1405-I1404</f>
        <v>0</v>
      </c>
      <c r="S1405" s="417">
        <f t="shared" ref="S1405:T1405" si="2434">P1405-P1404</f>
        <v>0</v>
      </c>
      <c r="T1405" s="417">
        <f t="shared" si="2434"/>
        <v>0</v>
      </c>
      <c r="U1405" s="484"/>
      <c r="V1405" s="619" t="str">
        <f t="shared" ref="V1405" si="2435">+IF(I1405&lt;0,"ng","")</f>
        <v/>
      </c>
      <c r="W1405" s="619"/>
    </row>
    <row r="1406" spans="1:23" s="371" customFormat="1" ht="24" hidden="1" customHeight="1">
      <c r="A1406" s="366" t="s">
        <v>4602</v>
      </c>
      <c r="B1406" s="418" t="s">
        <v>0</v>
      </c>
      <c r="C1406" s="418" t="s">
        <v>100</v>
      </c>
      <c r="D1406" s="418" t="s">
        <v>2959</v>
      </c>
      <c r="E1406" s="419" t="s">
        <v>6</v>
      </c>
      <c r="F1406" s="411">
        <v>68.400000000000006</v>
      </c>
      <c r="G1406" s="411">
        <f>[5]내역서!F1406</f>
        <v>68.400000000000006</v>
      </c>
      <c r="H1406" s="411">
        <v>68.400000000000006</v>
      </c>
      <c r="I1406" s="411">
        <f>내역서!F1410</f>
        <v>0</v>
      </c>
      <c r="J1406" s="411">
        <v>35055.9</v>
      </c>
      <c r="K1406" s="412">
        <f>INT($I1406*J1406)</f>
        <v>0</v>
      </c>
      <c r="L1406" s="411">
        <v>32048.799999999999</v>
      </c>
      <c r="M1406" s="412">
        <f>INT($I1406*L1406)</f>
        <v>0</v>
      </c>
      <c r="N1406" s="411">
        <v>0</v>
      </c>
      <c r="O1406" s="412">
        <f>INT($I1406*N1406)</f>
        <v>0</v>
      </c>
      <c r="P1406" s="412">
        <f>+J1406+L1406+N1406</f>
        <v>67104.7</v>
      </c>
      <c r="Q1406" s="412">
        <f>K1406+M1406+O1406</f>
        <v>0</v>
      </c>
      <c r="R1406" s="412"/>
      <c r="S1406" s="412"/>
      <c r="T1406" s="412"/>
      <c r="U1406" s="483" t="s">
        <v>0</v>
      </c>
      <c r="V1406" s="617" t="str">
        <f>+IF(I1406&lt;0,"ng","")</f>
        <v/>
      </c>
      <c r="W1406" s="617"/>
    </row>
    <row r="1407" spans="1:23" s="75" customFormat="1" ht="24" hidden="1" customHeight="1">
      <c r="A1407" s="372" t="s">
        <v>4627</v>
      </c>
      <c r="B1407" s="421" t="s">
        <v>0</v>
      </c>
      <c r="C1407" s="421" t="s">
        <v>100</v>
      </c>
      <c r="D1407" s="421" t="s">
        <v>1233</v>
      </c>
      <c r="E1407" s="422" t="s">
        <v>6</v>
      </c>
      <c r="F1407" s="416">
        <v>68.400000000000006</v>
      </c>
      <c r="G1407" s="416">
        <f>[5]내역서!F1407</f>
        <v>68.400000000000006</v>
      </c>
      <c r="H1407" s="416">
        <v>68.400000000000006</v>
      </c>
      <c r="I1407" s="416">
        <f>내역서!F1411</f>
        <v>0</v>
      </c>
      <c r="J1407" s="416">
        <v>35055.9</v>
      </c>
      <c r="K1407" s="417">
        <f t="shared" si="2414"/>
        <v>0</v>
      </c>
      <c r="L1407" s="416">
        <v>32048.799999999999</v>
      </c>
      <c r="M1407" s="417">
        <f t="shared" si="2415"/>
        <v>0</v>
      </c>
      <c r="N1407" s="416">
        <v>0</v>
      </c>
      <c r="O1407" s="417">
        <f t="shared" si="2416"/>
        <v>0</v>
      </c>
      <c r="P1407" s="417">
        <f t="shared" si="2417"/>
        <v>67104.7</v>
      </c>
      <c r="Q1407" s="417">
        <f t="shared" si="2364"/>
        <v>0</v>
      </c>
      <c r="R1407" s="417">
        <f t="shared" ref="R1407" si="2436">I1407-I1406</f>
        <v>0</v>
      </c>
      <c r="S1407" s="417">
        <f t="shared" ref="S1407:T1407" si="2437">P1407-P1406</f>
        <v>0</v>
      </c>
      <c r="T1407" s="417">
        <f t="shared" si="2437"/>
        <v>0</v>
      </c>
      <c r="U1407" s="484"/>
      <c r="V1407" s="619" t="str">
        <f t="shared" ref="V1407" si="2438">+IF(I1407&lt;0,"ng","")</f>
        <v/>
      </c>
      <c r="W1407" s="619"/>
    </row>
    <row r="1408" spans="1:23" s="485" customFormat="1" ht="24" hidden="1" customHeight="1">
      <c r="A1408" s="366" t="s">
        <v>4628</v>
      </c>
      <c r="B1408" s="418" t="s">
        <v>0</v>
      </c>
      <c r="C1408" s="418" t="s">
        <v>100</v>
      </c>
      <c r="D1408" s="418" t="s">
        <v>2960</v>
      </c>
      <c r="E1408" s="419" t="s">
        <v>6</v>
      </c>
      <c r="F1408" s="411">
        <v>17</v>
      </c>
      <c r="G1408" s="411">
        <f>[5]내역서!F1408</f>
        <v>17</v>
      </c>
      <c r="H1408" s="411">
        <v>17</v>
      </c>
      <c r="I1408" s="411">
        <f>내역서!F1412</f>
        <v>0</v>
      </c>
      <c r="J1408" s="411">
        <v>39499.1</v>
      </c>
      <c r="K1408" s="412">
        <f>INT($I1408*J1408)</f>
        <v>0</v>
      </c>
      <c r="L1408" s="411">
        <v>31749.599999999999</v>
      </c>
      <c r="M1408" s="412">
        <f>INT($I1408*L1408)</f>
        <v>0</v>
      </c>
      <c r="N1408" s="411">
        <v>0</v>
      </c>
      <c r="O1408" s="412">
        <f>INT($I1408*N1408)</f>
        <v>0</v>
      </c>
      <c r="P1408" s="412">
        <f>+J1408+L1408+N1408</f>
        <v>71248.7</v>
      </c>
      <c r="Q1408" s="412">
        <f>K1408+M1408+O1408</f>
        <v>0</v>
      </c>
      <c r="R1408" s="412"/>
      <c r="S1408" s="412"/>
      <c r="T1408" s="412"/>
      <c r="U1408" s="483" t="s">
        <v>0</v>
      </c>
      <c r="V1408" s="617" t="str">
        <f>+IF(I1408&lt;0,"ng","")</f>
        <v/>
      </c>
      <c r="W1408" s="617"/>
    </row>
    <row r="1409" spans="1:23" s="77" customFormat="1" ht="24" hidden="1" customHeight="1">
      <c r="A1409" s="372" t="s">
        <v>4298</v>
      </c>
      <c r="B1409" s="421" t="s">
        <v>0</v>
      </c>
      <c r="C1409" s="421" t="s">
        <v>100</v>
      </c>
      <c r="D1409" s="421" t="s">
        <v>1234</v>
      </c>
      <c r="E1409" s="422" t="s">
        <v>6</v>
      </c>
      <c r="F1409" s="416">
        <v>17</v>
      </c>
      <c r="G1409" s="416">
        <f>[5]내역서!F1409</f>
        <v>17</v>
      </c>
      <c r="H1409" s="416">
        <v>17</v>
      </c>
      <c r="I1409" s="416">
        <f>내역서!F1413</f>
        <v>0</v>
      </c>
      <c r="J1409" s="416">
        <v>39499.1</v>
      </c>
      <c r="K1409" s="417">
        <f t="shared" si="2414"/>
        <v>0</v>
      </c>
      <c r="L1409" s="416">
        <v>31749.599999999999</v>
      </c>
      <c r="M1409" s="417">
        <f t="shared" si="2415"/>
        <v>0</v>
      </c>
      <c r="N1409" s="416">
        <v>0</v>
      </c>
      <c r="O1409" s="417">
        <f t="shared" si="2416"/>
        <v>0</v>
      </c>
      <c r="P1409" s="417">
        <f t="shared" si="2417"/>
        <v>71248.7</v>
      </c>
      <c r="Q1409" s="417">
        <f t="shared" si="2364"/>
        <v>0</v>
      </c>
      <c r="R1409" s="417">
        <f t="shared" ref="R1409" si="2439">I1409-I1408</f>
        <v>0</v>
      </c>
      <c r="S1409" s="417">
        <f t="shared" ref="S1409:T1409" si="2440">P1409-P1408</f>
        <v>0</v>
      </c>
      <c r="T1409" s="417">
        <f t="shared" si="2440"/>
        <v>0</v>
      </c>
      <c r="U1409" s="484"/>
      <c r="V1409" s="619" t="str">
        <f t="shared" ref="V1409" si="2441">+IF(I1409&lt;0,"ng","")</f>
        <v/>
      </c>
      <c r="W1409" s="619"/>
    </row>
    <row r="1410" spans="1:23" s="477" customFormat="1" ht="24" hidden="1" customHeight="1">
      <c r="A1410" s="366" t="s">
        <v>4629</v>
      </c>
      <c r="B1410" s="418" t="s">
        <v>0</v>
      </c>
      <c r="C1410" s="418" t="s">
        <v>2961</v>
      </c>
      <c r="D1410" s="418" t="s">
        <v>101</v>
      </c>
      <c r="E1410" s="419" t="s">
        <v>6</v>
      </c>
      <c r="F1410" s="411">
        <v>5</v>
      </c>
      <c r="G1410" s="411">
        <f>[5]내역서!F1410</f>
        <v>5</v>
      </c>
      <c r="H1410" s="411">
        <v>5</v>
      </c>
      <c r="I1410" s="411">
        <f>내역서!F1414</f>
        <v>0</v>
      </c>
      <c r="J1410" s="411">
        <v>30005.4</v>
      </c>
      <c r="K1410" s="412">
        <f>INT($I1410*J1410)</f>
        <v>0</v>
      </c>
      <c r="L1410" s="411">
        <v>6301.6</v>
      </c>
      <c r="M1410" s="412">
        <f>INT($I1410*L1410)</f>
        <v>0</v>
      </c>
      <c r="N1410" s="411">
        <v>0</v>
      </c>
      <c r="O1410" s="412">
        <f>INT($I1410*N1410)</f>
        <v>0</v>
      </c>
      <c r="P1410" s="412">
        <f>+J1410+L1410+N1410</f>
        <v>36307</v>
      </c>
      <c r="Q1410" s="412">
        <f>K1410+M1410+O1410</f>
        <v>0</v>
      </c>
      <c r="R1410" s="412"/>
      <c r="S1410" s="412"/>
      <c r="T1410" s="412"/>
      <c r="U1410" s="483" t="s">
        <v>0</v>
      </c>
      <c r="V1410" s="617" t="str">
        <f>+IF(I1410&lt;0,"ng","")</f>
        <v/>
      </c>
      <c r="W1410" s="617"/>
    </row>
    <row r="1411" spans="1:23" s="76" customFormat="1" ht="24" hidden="1" customHeight="1">
      <c r="A1411" s="372" t="s">
        <v>2219</v>
      </c>
      <c r="B1411" s="421" t="s">
        <v>0</v>
      </c>
      <c r="C1411" s="421" t="s">
        <v>1235</v>
      </c>
      <c r="D1411" s="421" t="s">
        <v>101</v>
      </c>
      <c r="E1411" s="422" t="s">
        <v>6</v>
      </c>
      <c r="F1411" s="416">
        <v>5</v>
      </c>
      <c r="G1411" s="416">
        <f>[5]내역서!F1411</f>
        <v>5</v>
      </c>
      <c r="H1411" s="416">
        <v>5</v>
      </c>
      <c r="I1411" s="416">
        <f>내역서!F1415</f>
        <v>0</v>
      </c>
      <c r="J1411" s="416">
        <v>30005.4</v>
      </c>
      <c r="K1411" s="417">
        <f t="shared" si="2414"/>
        <v>0</v>
      </c>
      <c r="L1411" s="416">
        <v>6301.6</v>
      </c>
      <c r="M1411" s="417">
        <f t="shared" si="2415"/>
        <v>0</v>
      </c>
      <c r="N1411" s="416">
        <v>0</v>
      </c>
      <c r="O1411" s="417">
        <f t="shared" si="2416"/>
        <v>0</v>
      </c>
      <c r="P1411" s="417">
        <f t="shared" si="2417"/>
        <v>36307</v>
      </c>
      <c r="Q1411" s="417">
        <f t="shared" si="2364"/>
        <v>0</v>
      </c>
      <c r="R1411" s="417">
        <f t="shared" ref="R1411" si="2442">I1411-I1410</f>
        <v>0</v>
      </c>
      <c r="S1411" s="417">
        <f t="shared" ref="S1411:T1411" si="2443">P1411-P1410</f>
        <v>0</v>
      </c>
      <c r="T1411" s="417">
        <f t="shared" si="2443"/>
        <v>0</v>
      </c>
      <c r="U1411" s="484"/>
      <c r="V1411" s="619" t="str">
        <f t="shared" ref="V1411" si="2444">+IF(I1411&lt;0,"ng","")</f>
        <v/>
      </c>
      <c r="W1411" s="619"/>
    </row>
    <row r="1412" spans="1:23" s="371" customFormat="1" ht="24" hidden="1" customHeight="1">
      <c r="A1412" s="366" t="s">
        <v>4589</v>
      </c>
      <c r="B1412" s="418" t="s">
        <v>0</v>
      </c>
      <c r="C1412" s="418" t="s">
        <v>2963</v>
      </c>
      <c r="D1412" s="418" t="s">
        <v>101</v>
      </c>
      <c r="E1412" s="419" t="s">
        <v>1860</v>
      </c>
      <c r="F1412" s="411">
        <v>1</v>
      </c>
      <c r="G1412" s="411">
        <f>[5]내역서!F1412</f>
        <v>1</v>
      </c>
      <c r="H1412" s="411">
        <v>1</v>
      </c>
      <c r="I1412" s="411">
        <f>내역서!F1416</f>
        <v>0</v>
      </c>
      <c r="J1412" s="411">
        <v>307554.8</v>
      </c>
      <c r="K1412" s="412">
        <f>INT($I1412*J1412)</f>
        <v>0</v>
      </c>
      <c r="L1412" s="411">
        <v>56139.199999999997</v>
      </c>
      <c r="M1412" s="412">
        <f>INT($I1412*L1412)</f>
        <v>0</v>
      </c>
      <c r="N1412" s="411">
        <v>0</v>
      </c>
      <c r="O1412" s="412">
        <f>INT($I1412*N1412)</f>
        <v>0</v>
      </c>
      <c r="P1412" s="412">
        <f>+J1412+L1412+N1412</f>
        <v>363694</v>
      </c>
      <c r="Q1412" s="412">
        <f>K1412+M1412+O1412</f>
        <v>0</v>
      </c>
      <c r="R1412" s="412"/>
      <c r="S1412" s="412"/>
      <c r="T1412" s="412"/>
      <c r="U1412" s="483" t="s">
        <v>0</v>
      </c>
      <c r="V1412" s="617" t="str">
        <f>+IF(I1412&lt;0,"ng","")</f>
        <v/>
      </c>
      <c r="W1412" s="617"/>
    </row>
    <row r="1413" spans="1:23" s="75" customFormat="1" ht="24" hidden="1" customHeight="1">
      <c r="A1413" s="372" t="s">
        <v>4470</v>
      </c>
      <c r="B1413" s="421" t="s">
        <v>0</v>
      </c>
      <c r="C1413" s="421" t="s">
        <v>1236</v>
      </c>
      <c r="D1413" s="421" t="s">
        <v>101</v>
      </c>
      <c r="E1413" s="422" t="s">
        <v>729</v>
      </c>
      <c r="F1413" s="416">
        <v>1</v>
      </c>
      <c r="G1413" s="416">
        <f>[5]내역서!F1413</f>
        <v>1</v>
      </c>
      <c r="H1413" s="416">
        <v>1</v>
      </c>
      <c r="I1413" s="416">
        <f>내역서!F1417</f>
        <v>0</v>
      </c>
      <c r="J1413" s="416">
        <v>307554.8</v>
      </c>
      <c r="K1413" s="417">
        <f t="shared" si="2414"/>
        <v>0</v>
      </c>
      <c r="L1413" s="416">
        <v>56139.199999999997</v>
      </c>
      <c r="M1413" s="417">
        <f t="shared" si="2415"/>
        <v>0</v>
      </c>
      <c r="N1413" s="416">
        <v>0</v>
      </c>
      <c r="O1413" s="417">
        <f t="shared" si="2416"/>
        <v>0</v>
      </c>
      <c r="P1413" s="417">
        <f t="shared" si="2417"/>
        <v>363694</v>
      </c>
      <c r="Q1413" s="417">
        <f t="shared" si="2364"/>
        <v>0</v>
      </c>
      <c r="R1413" s="417">
        <f t="shared" ref="R1413" si="2445">I1413-I1412</f>
        <v>0</v>
      </c>
      <c r="S1413" s="417">
        <f t="shared" ref="S1413:T1413" si="2446">P1413-P1412</f>
        <v>0</v>
      </c>
      <c r="T1413" s="417">
        <f t="shared" si="2446"/>
        <v>0</v>
      </c>
      <c r="U1413" s="484"/>
      <c r="V1413" s="619" t="str">
        <f t="shared" ref="V1413" si="2447">+IF(I1413&lt;0,"ng","")</f>
        <v/>
      </c>
      <c r="W1413" s="619"/>
    </row>
    <row r="1414" spans="1:23" s="371" customFormat="1" ht="24" hidden="1" customHeight="1">
      <c r="A1414" s="366" t="s">
        <v>4630</v>
      </c>
      <c r="B1414" s="418" t="s">
        <v>0</v>
      </c>
      <c r="C1414" s="418" t="s">
        <v>2964</v>
      </c>
      <c r="D1414" s="418" t="s">
        <v>2965</v>
      </c>
      <c r="E1414" s="419" t="s">
        <v>16</v>
      </c>
      <c r="F1414" s="411">
        <v>63</v>
      </c>
      <c r="G1414" s="411">
        <f>[5]내역서!F1414</f>
        <v>63</v>
      </c>
      <c r="H1414" s="411">
        <v>63</v>
      </c>
      <c r="I1414" s="411">
        <f>내역서!F1418</f>
        <v>0</v>
      </c>
      <c r="J1414" s="411">
        <v>142123.5</v>
      </c>
      <c r="K1414" s="412">
        <f>INT($I1414*J1414)</f>
        <v>0</v>
      </c>
      <c r="L1414" s="411">
        <v>0</v>
      </c>
      <c r="M1414" s="412">
        <f>INT($I1414*L1414)</f>
        <v>0</v>
      </c>
      <c r="N1414" s="411">
        <v>0</v>
      </c>
      <c r="O1414" s="412">
        <f>INT($I1414*N1414)</f>
        <v>0</v>
      </c>
      <c r="P1414" s="412">
        <f>+J1414+L1414+N1414</f>
        <v>142123.5</v>
      </c>
      <c r="Q1414" s="412">
        <f>K1414+M1414+O1414</f>
        <v>0</v>
      </c>
      <c r="R1414" s="412"/>
      <c r="S1414" s="412"/>
      <c r="T1414" s="412"/>
      <c r="U1414" s="483" t="s">
        <v>0</v>
      </c>
      <c r="V1414" s="617" t="str">
        <f>+IF(I1414&lt;0,"ng","")</f>
        <v/>
      </c>
      <c r="W1414" s="617"/>
    </row>
    <row r="1415" spans="1:23" s="75" customFormat="1" ht="24" hidden="1" customHeight="1">
      <c r="A1415" s="372" t="s">
        <v>4625</v>
      </c>
      <c r="B1415" s="421" t="s">
        <v>0</v>
      </c>
      <c r="C1415" s="421" t="s">
        <v>1237</v>
      </c>
      <c r="D1415" s="421" t="s">
        <v>1238</v>
      </c>
      <c r="E1415" s="422" t="s">
        <v>16</v>
      </c>
      <c r="F1415" s="416">
        <v>63</v>
      </c>
      <c r="G1415" s="416">
        <f>[5]내역서!F1415</f>
        <v>63</v>
      </c>
      <c r="H1415" s="416">
        <v>63</v>
      </c>
      <c r="I1415" s="416">
        <f>내역서!F1419</f>
        <v>0</v>
      </c>
      <c r="J1415" s="416">
        <v>142123.5</v>
      </c>
      <c r="K1415" s="417">
        <f t="shared" si="2414"/>
        <v>0</v>
      </c>
      <c r="L1415" s="416">
        <v>0</v>
      </c>
      <c r="M1415" s="417">
        <f t="shared" si="2415"/>
        <v>0</v>
      </c>
      <c r="N1415" s="416">
        <v>0</v>
      </c>
      <c r="O1415" s="417">
        <f t="shared" si="2416"/>
        <v>0</v>
      </c>
      <c r="P1415" s="417">
        <f t="shared" si="2417"/>
        <v>142123.5</v>
      </c>
      <c r="Q1415" s="417">
        <f t="shared" si="2364"/>
        <v>0</v>
      </c>
      <c r="R1415" s="417">
        <f t="shared" ref="R1415" si="2448">I1415-I1414</f>
        <v>0</v>
      </c>
      <c r="S1415" s="417">
        <f t="shared" ref="S1415:T1415" si="2449">P1415-P1414</f>
        <v>0</v>
      </c>
      <c r="T1415" s="417">
        <f t="shared" si="2449"/>
        <v>0</v>
      </c>
      <c r="U1415" s="484"/>
      <c r="V1415" s="619" t="str">
        <f t="shared" ref="V1415" si="2450">+IF(I1415&lt;0,"ng","")</f>
        <v/>
      </c>
      <c r="W1415" s="619"/>
    </row>
    <row r="1416" spans="1:23" s="371" customFormat="1" ht="24" hidden="1" customHeight="1">
      <c r="A1416" s="366" t="s">
        <v>4630</v>
      </c>
      <c r="B1416" s="418" t="s">
        <v>0</v>
      </c>
      <c r="C1416" s="418" t="s">
        <v>2966</v>
      </c>
      <c r="D1416" s="418" t="s">
        <v>2967</v>
      </c>
      <c r="E1416" s="419" t="s">
        <v>6</v>
      </c>
      <c r="F1416" s="411">
        <v>40.200000000000003</v>
      </c>
      <c r="G1416" s="411">
        <f>[5]내역서!F1416</f>
        <v>40.200000000000003</v>
      </c>
      <c r="H1416" s="411">
        <v>40.200000000000003</v>
      </c>
      <c r="I1416" s="411">
        <f>내역서!F1420</f>
        <v>0</v>
      </c>
      <c r="J1416" s="411">
        <v>28955</v>
      </c>
      <c r="K1416" s="412">
        <f>INT($I1416*J1416)</f>
        <v>0</v>
      </c>
      <c r="L1416" s="411">
        <v>83009.600000000006</v>
      </c>
      <c r="M1416" s="412">
        <f>INT($I1416*L1416)</f>
        <v>0</v>
      </c>
      <c r="N1416" s="411">
        <v>198.4</v>
      </c>
      <c r="O1416" s="412">
        <f>INT($I1416*N1416)</f>
        <v>0</v>
      </c>
      <c r="P1416" s="412">
        <f>+J1416+L1416+N1416</f>
        <v>112163</v>
      </c>
      <c r="Q1416" s="412">
        <f>K1416+M1416+O1416</f>
        <v>0</v>
      </c>
      <c r="R1416" s="412"/>
      <c r="S1416" s="412"/>
      <c r="T1416" s="412"/>
      <c r="U1416" s="483" t="s">
        <v>0</v>
      </c>
      <c r="V1416" s="617" t="str">
        <f>+IF(I1416&lt;0,"ng","")</f>
        <v/>
      </c>
      <c r="W1416" s="617"/>
    </row>
    <row r="1417" spans="1:23" s="75" customFormat="1" ht="24" hidden="1" customHeight="1">
      <c r="A1417" s="372" t="s">
        <v>4631</v>
      </c>
      <c r="B1417" s="421" t="s">
        <v>0</v>
      </c>
      <c r="C1417" s="421" t="s">
        <v>1239</v>
      </c>
      <c r="D1417" s="421" t="s">
        <v>1240</v>
      </c>
      <c r="E1417" s="422" t="s">
        <v>6</v>
      </c>
      <c r="F1417" s="416">
        <v>40.200000000000003</v>
      </c>
      <c r="G1417" s="416">
        <f>[5]내역서!F1417</f>
        <v>40.200000000000003</v>
      </c>
      <c r="H1417" s="416">
        <v>40.200000000000003</v>
      </c>
      <c r="I1417" s="416">
        <f>내역서!F1421</f>
        <v>0</v>
      </c>
      <c r="J1417" s="416">
        <v>28955</v>
      </c>
      <c r="K1417" s="417">
        <f t="shared" si="2414"/>
        <v>0</v>
      </c>
      <c r="L1417" s="416">
        <v>83009.600000000006</v>
      </c>
      <c r="M1417" s="417">
        <f t="shared" si="2415"/>
        <v>0</v>
      </c>
      <c r="N1417" s="416">
        <v>198.4</v>
      </c>
      <c r="O1417" s="417">
        <f t="shared" si="2416"/>
        <v>0</v>
      </c>
      <c r="P1417" s="417">
        <f t="shared" si="2417"/>
        <v>112163</v>
      </c>
      <c r="Q1417" s="417">
        <f t="shared" si="2364"/>
        <v>0</v>
      </c>
      <c r="R1417" s="417">
        <f t="shared" ref="R1417" si="2451">I1417-I1416</f>
        <v>0</v>
      </c>
      <c r="S1417" s="417">
        <f t="shared" ref="S1417:T1417" si="2452">P1417-P1416</f>
        <v>0</v>
      </c>
      <c r="T1417" s="417">
        <f t="shared" si="2452"/>
        <v>0</v>
      </c>
      <c r="U1417" s="484"/>
      <c r="V1417" s="619" t="str">
        <f t="shared" ref="V1417" si="2453">+IF(I1417&lt;0,"ng","")</f>
        <v/>
      </c>
      <c r="W1417" s="619"/>
    </row>
    <row r="1418" spans="1:23" s="371" customFormat="1" ht="24" hidden="1" customHeight="1">
      <c r="A1418" s="366" t="s">
        <v>4632</v>
      </c>
      <c r="B1418" s="436" t="s">
        <v>2968</v>
      </c>
      <c r="C1418" s="436" t="s">
        <v>2969</v>
      </c>
      <c r="D1418" s="436" t="s">
        <v>0</v>
      </c>
      <c r="E1418" s="437" t="s">
        <v>0</v>
      </c>
      <c r="F1418" s="438">
        <v>0</v>
      </c>
      <c r="G1418" s="438">
        <f>[5]내역서!F1418</f>
        <v>0</v>
      </c>
      <c r="H1418" s="438">
        <v>0</v>
      </c>
      <c r="I1418" s="438">
        <f>내역서!F1422</f>
        <v>0</v>
      </c>
      <c r="J1418" s="439">
        <v>0</v>
      </c>
      <c r="K1418" s="438">
        <f>SUMIF($A$1420:$A$1431,$A1420,K$1420:K$1431)</f>
        <v>0</v>
      </c>
      <c r="L1418" s="439">
        <v>0</v>
      </c>
      <c r="M1418" s="438">
        <f>SUMIF($A$1420:$A$1431,$A1420,M$1420:M$1431)</f>
        <v>0</v>
      </c>
      <c r="N1418" s="439">
        <v>0</v>
      </c>
      <c r="O1418" s="438">
        <f>SUMIF($A$1420:$A$1431,$A1420,O$1420:O$1431)</f>
        <v>0</v>
      </c>
      <c r="P1418" s="440">
        <v>0</v>
      </c>
      <c r="Q1418" s="438">
        <f>K1418+M1418+O1418</f>
        <v>0</v>
      </c>
      <c r="R1418" s="438"/>
      <c r="S1418" s="438"/>
      <c r="T1418" s="438"/>
      <c r="U1418" s="481" t="s">
        <v>0</v>
      </c>
      <c r="V1418" s="617" t="str">
        <f>+IF(I1418&lt;0,"ng","")</f>
        <v/>
      </c>
      <c r="W1418" s="617"/>
    </row>
    <row r="1419" spans="1:23" s="75" customFormat="1" ht="24" hidden="1" customHeight="1">
      <c r="A1419" s="372" t="s">
        <v>4608</v>
      </c>
      <c r="B1419" s="442" t="s">
        <v>4633</v>
      </c>
      <c r="C1419" s="442" t="s">
        <v>1241</v>
      </c>
      <c r="D1419" s="442" t="s">
        <v>0</v>
      </c>
      <c r="E1419" s="443" t="s">
        <v>0</v>
      </c>
      <c r="F1419" s="444">
        <v>0</v>
      </c>
      <c r="G1419" s="444">
        <f>[5]내역서!F1419</f>
        <v>0</v>
      </c>
      <c r="H1419" s="444">
        <v>0</v>
      </c>
      <c r="I1419" s="444">
        <f>내역서!F1423</f>
        <v>0</v>
      </c>
      <c r="J1419" s="445">
        <v>0</v>
      </c>
      <c r="K1419" s="444">
        <f>SUMIF($A$1420:$A$1431,$A1421,K$1420:K$1431)</f>
        <v>0</v>
      </c>
      <c r="L1419" s="445">
        <v>0</v>
      </c>
      <c r="M1419" s="444">
        <f>SUMIF($A$1420:$A$1431,$A1421,M$1420:M$1431)</f>
        <v>0</v>
      </c>
      <c r="N1419" s="445">
        <v>0</v>
      </c>
      <c r="O1419" s="444">
        <f>SUMIF($A$1420:$A$1431,$A1421,O$1420:O$1431)</f>
        <v>0</v>
      </c>
      <c r="P1419" s="446">
        <v>0</v>
      </c>
      <c r="Q1419" s="444">
        <f t="shared" si="2364"/>
        <v>0</v>
      </c>
      <c r="R1419" s="444">
        <f t="shared" ref="R1419" si="2454">I1419-I1418</f>
        <v>0</v>
      </c>
      <c r="S1419" s="444">
        <f t="shared" ref="S1419:T1419" si="2455">P1419-P1418</f>
        <v>0</v>
      </c>
      <c r="T1419" s="444">
        <f t="shared" si="2455"/>
        <v>0</v>
      </c>
      <c r="U1419" s="482"/>
      <c r="V1419" s="619" t="str">
        <f t="shared" ref="V1419" si="2456">+IF(I1419&lt;0,"ng","")</f>
        <v/>
      </c>
      <c r="W1419" s="619"/>
    </row>
    <row r="1420" spans="1:23" s="371" customFormat="1" ht="24" hidden="1" customHeight="1">
      <c r="A1420" s="366" t="s">
        <v>4634</v>
      </c>
      <c r="B1420" s="418" t="s">
        <v>0</v>
      </c>
      <c r="C1420" s="418" t="s">
        <v>2972</v>
      </c>
      <c r="D1420" s="418" t="s">
        <v>2973</v>
      </c>
      <c r="E1420" s="419" t="s">
        <v>102</v>
      </c>
      <c r="F1420" s="411">
        <v>2907</v>
      </c>
      <c r="G1420" s="411">
        <f>[5]내역서!F1420</f>
        <v>2907</v>
      </c>
      <c r="H1420" s="411">
        <v>2907</v>
      </c>
      <c r="I1420" s="411">
        <f>내역서!F1424</f>
        <v>0</v>
      </c>
      <c r="J1420" s="411">
        <v>182.5</v>
      </c>
      <c r="K1420" s="412">
        <f>INT($I1420*J1420)</f>
        <v>0</v>
      </c>
      <c r="L1420" s="411">
        <v>5874.4</v>
      </c>
      <c r="M1420" s="412">
        <f>INT($I1420*L1420)</f>
        <v>0</v>
      </c>
      <c r="N1420" s="411">
        <v>0</v>
      </c>
      <c r="O1420" s="412">
        <f>INT($I1420*N1420)</f>
        <v>0</v>
      </c>
      <c r="P1420" s="412">
        <f>+J1420+L1420+N1420</f>
        <v>6056.9</v>
      </c>
      <c r="Q1420" s="412">
        <f>K1420+M1420+O1420</f>
        <v>0</v>
      </c>
      <c r="R1420" s="412"/>
      <c r="S1420" s="412"/>
      <c r="T1420" s="412"/>
      <c r="U1420" s="483" t="s">
        <v>0</v>
      </c>
      <c r="V1420" s="617" t="str">
        <f>+IF(I1420&lt;0,"ng","")</f>
        <v/>
      </c>
      <c r="W1420" s="617"/>
    </row>
    <row r="1421" spans="1:23" s="75" customFormat="1" ht="24" hidden="1" customHeight="1">
      <c r="A1421" s="372" t="s">
        <v>4625</v>
      </c>
      <c r="B1421" s="421" t="s">
        <v>0</v>
      </c>
      <c r="C1421" s="421" t="s">
        <v>1242</v>
      </c>
      <c r="D1421" s="421" t="s">
        <v>1243</v>
      </c>
      <c r="E1421" s="422" t="s">
        <v>102</v>
      </c>
      <c r="F1421" s="416">
        <v>2907</v>
      </c>
      <c r="G1421" s="416">
        <f>[5]내역서!F1421</f>
        <v>2907</v>
      </c>
      <c r="H1421" s="416">
        <v>2907</v>
      </c>
      <c r="I1421" s="416">
        <f>내역서!F1425</f>
        <v>0</v>
      </c>
      <c r="J1421" s="416">
        <v>182.5</v>
      </c>
      <c r="K1421" s="417">
        <f t="shared" ref="K1421:K1431" si="2457">INT($I1421*J1421)</f>
        <v>0</v>
      </c>
      <c r="L1421" s="416">
        <v>5874.4</v>
      </c>
      <c r="M1421" s="417">
        <f t="shared" ref="M1421:M1431" si="2458">INT($I1421*L1421)</f>
        <v>0</v>
      </c>
      <c r="N1421" s="416">
        <v>0</v>
      </c>
      <c r="O1421" s="417">
        <f t="shared" ref="O1421:O1431" si="2459">INT($I1421*N1421)</f>
        <v>0</v>
      </c>
      <c r="P1421" s="417">
        <f t="shared" ref="P1421:P1431" si="2460">+J1421+L1421+N1421</f>
        <v>6056.9</v>
      </c>
      <c r="Q1421" s="417">
        <f t="shared" si="2364"/>
        <v>0</v>
      </c>
      <c r="R1421" s="417">
        <f t="shared" ref="R1421" si="2461">I1421-I1420</f>
        <v>0</v>
      </c>
      <c r="S1421" s="417">
        <f t="shared" ref="S1421:T1421" si="2462">P1421-P1420</f>
        <v>0</v>
      </c>
      <c r="T1421" s="417">
        <f t="shared" si="2462"/>
        <v>0</v>
      </c>
      <c r="U1421" s="484"/>
      <c r="V1421" s="619" t="str">
        <f t="shared" ref="V1421" si="2463">+IF(I1421&lt;0,"ng","")</f>
        <v/>
      </c>
      <c r="W1421" s="619"/>
    </row>
    <row r="1422" spans="1:23" s="485" customFormat="1" ht="24" hidden="1" customHeight="1">
      <c r="A1422" s="366" t="s">
        <v>4301</v>
      </c>
      <c r="B1422" s="418" t="s">
        <v>0</v>
      </c>
      <c r="C1422" s="418" t="s">
        <v>2972</v>
      </c>
      <c r="D1422" s="418" t="s">
        <v>2974</v>
      </c>
      <c r="E1422" s="419" t="s">
        <v>102</v>
      </c>
      <c r="F1422" s="411">
        <v>4456</v>
      </c>
      <c r="G1422" s="411">
        <f>[5]내역서!F1422</f>
        <v>4456</v>
      </c>
      <c r="H1422" s="411">
        <v>4456</v>
      </c>
      <c r="I1422" s="411">
        <f>내역서!F1426</f>
        <v>0</v>
      </c>
      <c r="J1422" s="411">
        <v>218.4</v>
      </c>
      <c r="K1422" s="412">
        <f>INT($I1422*J1422)</f>
        <v>0</v>
      </c>
      <c r="L1422" s="411">
        <v>7049.8</v>
      </c>
      <c r="M1422" s="412">
        <f>INT($I1422*L1422)</f>
        <v>0</v>
      </c>
      <c r="N1422" s="411">
        <v>0</v>
      </c>
      <c r="O1422" s="412">
        <f>INT($I1422*N1422)</f>
        <v>0</v>
      </c>
      <c r="P1422" s="412">
        <f>+J1422+L1422+N1422</f>
        <v>7268.2</v>
      </c>
      <c r="Q1422" s="412">
        <f>K1422+M1422+O1422</f>
        <v>0</v>
      </c>
      <c r="R1422" s="412"/>
      <c r="S1422" s="412"/>
      <c r="T1422" s="412"/>
      <c r="U1422" s="483" t="s">
        <v>0</v>
      </c>
      <c r="V1422" s="617" t="str">
        <f>+IF(I1422&lt;0,"ng","")</f>
        <v/>
      </c>
      <c r="W1422" s="617"/>
    </row>
    <row r="1423" spans="1:23" s="77" customFormat="1" ht="24" hidden="1" customHeight="1">
      <c r="A1423" s="372" t="s">
        <v>4624</v>
      </c>
      <c r="B1423" s="421" t="s">
        <v>0</v>
      </c>
      <c r="C1423" s="421" t="s">
        <v>1242</v>
      </c>
      <c r="D1423" s="421" t="s">
        <v>1244</v>
      </c>
      <c r="E1423" s="422" t="s">
        <v>102</v>
      </c>
      <c r="F1423" s="416">
        <v>4456</v>
      </c>
      <c r="G1423" s="416">
        <f>[5]내역서!F1423</f>
        <v>4456</v>
      </c>
      <c r="H1423" s="416">
        <v>4456</v>
      </c>
      <c r="I1423" s="416">
        <f>내역서!F1427</f>
        <v>0</v>
      </c>
      <c r="J1423" s="416">
        <v>218.4</v>
      </c>
      <c r="K1423" s="417">
        <f t="shared" si="2457"/>
        <v>0</v>
      </c>
      <c r="L1423" s="416">
        <v>7049.8</v>
      </c>
      <c r="M1423" s="417">
        <f t="shared" si="2458"/>
        <v>0</v>
      </c>
      <c r="N1423" s="416">
        <v>0</v>
      </c>
      <c r="O1423" s="417">
        <f t="shared" si="2459"/>
        <v>0</v>
      </c>
      <c r="P1423" s="417">
        <f t="shared" si="2460"/>
        <v>7268.2</v>
      </c>
      <c r="Q1423" s="417">
        <f t="shared" si="2364"/>
        <v>0</v>
      </c>
      <c r="R1423" s="417">
        <f t="shared" ref="R1423" si="2464">I1423-I1422</f>
        <v>0</v>
      </c>
      <c r="S1423" s="417">
        <f t="shared" ref="S1423:T1423" si="2465">P1423-P1422</f>
        <v>0</v>
      </c>
      <c r="T1423" s="417">
        <f t="shared" si="2465"/>
        <v>0</v>
      </c>
      <c r="U1423" s="484"/>
      <c r="V1423" s="619" t="str">
        <f t="shared" ref="V1423" si="2466">+IF(I1423&lt;0,"ng","")</f>
        <v/>
      </c>
      <c r="W1423" s="619"/>
    </row>
    <row r="1424" spans="1:23" s="371" customFormat="1" ht="24" hidden="1" customHeight="1">
      <c r="A1424" s="366" t="s">
        <v>4602</v>
      </c>
      <c r="B1424" s="418" t="s">
        <v>0</v>
      </c>
      <c r="C1424" s="418" t="s">
        <v>2976</v>
      </c>
      <c r="D1424" s="418" t="s">
        <v>2977</v>
      </c>
      <c r="E1424" s="419" t="s">
        <v>2104</v>
      </c>
      <c r="F1424" s="411">
        <v>253</v>
      </c>
      <c r="G1424" s="411">
        <f>[5]내역서!F1424</f>
        <v>253</v>
      </c>
      <c r="H1424" s="411">
        <v>253</v>
      </c>
      <c r="I1424" s="411">
        <f>내역서!F1428</f>
        <v>0</v>
      </c>
      <c r="J1424" s="411">
        <v>522.5</v>
      </c>
      <c r="K1424" s="412">
        <f>INT($I1424*J1424)</f>
        <v>0</v>
      </c>
      <c r="L1424" s="411">
        <v>25572.1</v>
      </c>
      <c r="M1424" s="412">
        <f>INT($I1424*L1424)</f>
        <v>0</v>
      </c>
      <c r="N1424" s="411">
        <v>0</v>
      </c>
      <c r="O1424" s="412">
        <f>INT($I1424*N1424)</f>
        <v>0</v>
      </c>
      <c r="P1424" s="412">
        <f>+J1424+L1424+N1424</f>
        <v>26094.6</v>
      </c>
      <c r="Q1424" s="412">
        <f>K1424+M1424+O1424</f>
        <v>0</v>
      </c>
      <c r="R1424" s="412"/>
      <c r="S1424" s="412"/>
      <c r="T1424" s="412"/>
      <c r="U1424" s="483" t="s">
        <v>0</v>
      </c>
      <c r="V1424" s="617" t="str">
        <f>+IF(I1424&lt;0,"ng","")</f>
        <v/>
      </c>
      <c r="W1424" s="617"/>
    </row>
    <row r="1425" spans="1:23" s="75" customFormat="1" ht="24" hidden="1" customHeight="1">
      <c r="A1425" s="372" t="s">
        <v>4624</v>
      </c>
      <c r="B1425" s="421" t="s">
        <v>0</v>
      </c>
      <c r="C1425" s="421" t="s">
        <v>1245</v>
      </c>
      <c r="D1425" s="421" t="s">
        <v>1246</v>
      </c>
      <c r="E1425" s="422" t="s">
        <v>671</v>
      </c>
      <c r="F1425" s="416">
        <v>253</v>
      </c>
      <c r="G1425" s="416">
        <f>[5]내역서!F1425</f>
        <v>253</v>
      </c>
      <c r="H1425" s="416">
        <v>253</v>
      </c>
      <c r="I1425" s="416">
        <f>내역서!F1429</f>
        <v>0</v>
      </c>
      <c r="J1425" s="416">
        <v>522.5</v>
      </c>
      <c r="K1425" s="417">
        <f t="shared" si="2457"/>
        <v>0</v>
      </c>
      <c r="L1425" s="416">
        <v>25572.1</v>
      </c>
      <c r="M1425" s="417">
        <f t="shared" si="2458"/>
        <v>0</v>
      </c>
      <c r="N1425" s="416">
        <v>0</v>
      </c>
      <c r="O1425" s="417">
        <f t="shared" si="2459"/>
        <v>0</v>
      </c>
      <c r="P1425" s="417">
        <f t="shared" si="2460"/>
        <v>26094.6</v>
      </c>
      <c r="Q1425" s="417">
        <f t="shared" si="2364"/>
        <v>0</v>
      </c>
      <c r="R1425" s="417">
        <f t="shared" ref="R1425" si="2467">I1425-I1424</f>
        <v>0</v>
      </c>
      <c r="S1425" s="417">
        <f t="shared" ref="S1425:T1425" si="2468">P1425-P1424</f>
        <v>0</v>
      </c>
      <c r="T1425" s="417">
        <f t="shared" si="2468"/>
        <v>0</v>
      </c>
      <c r="U1425" s="484"/>
      <c r="V1425" s="619" t="str">
        <f t="shared" ref="V1425" si="2469">+IF(I1425&lt;0,"ng","")</f>
        <v/>
      </c>
      <c r="W1425" s="619"/>
    </row>
    <row r="1426" spans="1:23" s="371" customFormat="1" ht="24" hidden="1" customHeight="1">
      <c r="A1426" s="366" t="s">
        <v>4602</v>
      </c>
      <c r="B1426" s="418" t="s">
        <v>0</v>
      </c>
      <c r="C1426" s="418" t="s">
        <v>2978</v>
      </c>
      <c r="D1426" s="418" t="s">
        <v>0</v>
      </c>
      <c r="E1426" s="419" t="s">
        <v>16</v>
      </c>
      <c r="F1426" s="411">
        <v>7</v>
      </c>
      <c r="G1426" s="411">
        <f>[5]내역서!F1426</f>
        <v>7</v>
      </c>
      <c r="H1426" s="411">
        <v>7</v>
      </c>
      <c r="I1426" s="411">
        <f>내역서!F1430</f>
        <v>0</v>
      </c>
      <c r="J1426" s="411">
        <v>0</v>
      </c>
      <c r="K1426" s="412">
        <f>INT($I1426*J1426)</f>
        <v>0</v>
      </c>
      <c r="L1426" s="411">
        <v>7153.6</v>
      </c>
      <c r="M1426" s="412">
        <f>INT($I1426*L1426)</f>
        <v>0</v>
      </c>
      <c r="N1426" s="411">
        <v>0</v>
      </c>
      <c r="O1426" s="412">
        <f>INT($I1426*N1426)</f>
        <v>0</v>
      </c>
      <c r="P1426" s="412">
        <f>+J1426+L1426+N1426</f>
        <v>7153.6</v>
      </c>
      <c r="Q1426" s="412">
        <f>K1426+M1426+O1426</f>
        <v>0</v>
      </c>
      <c r="R1426" s="412"/>
      <c r="S1426" s="412"/>
      <c r="T1426" s="412"/>
      <c r="U1426" s="483" t="s">
        <v>0</v>
      </c>
      <c r="V1426" s="617" t="str">
        <f>+IF(I1426&lt;0,"ng","")</f>
        <v/>
      </c>
      <c r="W1426" s="617"/>
    </row>
    <row r="1427" spans="1:23" s="75" customFormat="1" ht="24" hidden="1" customHeight="1">
      <c r="A1427" s="372" t="s">
        <v>4367</v>
      </c>
      <c r="B1427" s="421" t="s">
        <v>0</v>
      </c>
      <c r="C1427" s="421" t="s">
        <v>1247</v>
      </c>
      <c r="D1427" s="421" t="s">
        <v>0</v>
      </c>
      <c r="E1427" s="422" t="s">
        <v>16</v>
      </c>
      <c r="F1427" s="416">
        <v>7</v>
      </c>
      <c r="G1427" s="416">
        <f>[5]내역서!F1427</f>
        <v>7</v>
      </c>
      <c r="H1427" s="416">
        <v>7</v>
      </c>
      <c r="I1427" s="416">
        <f>내역서!F1431</f>
        <v>0</v>
      </c>
      <c r="J1427" s="416">
        <v>0</v>
      </c>
      <c r="K1427" s="417">
        <f t="shared" si="2457"/>
        <v>0</v>
      </c>
      <c r="L1427" s="416">
        <v>7153.6</v>
      </c>
      <c r="M1427" s="417">
        <f t="shared" si="2458"/>
        <v>0</v>
      </c>
      <c r="N1427" s="416">
        <v>0</v>
      </c>
      <c r="O1427" s="417">
        <f t="shared" si="2459"/>
        <v>0</v>
      </c>
      <c r="P1427" s="417">
        <f t="shared" si="2460"/>
        <v>7153.6</v>
      </c>
      <c r="Q1427" s="417">
        <f t="shared" si="2364"/>
        <v>0</v>
      </c>
      <c r="R1427" s="417">
        <f t="shared" ref="R1427" si="2470">I1427-I1426</f>
        <v>0</v>
      </c>
      <c r="S1427" s="417">
        <f t="shared" ref="S1427:T1427" si="2471">P1427-P1426</f>
        <v>0</v>
      </c>
      <c r="T1427" s="417">
        <f t="shared" si="2471"/>
        <v>0</v>
      </c>
      <c r="U1427" s="484"/>
      <c r="V1427" s="619" t="str">
        <f t="shared" ref="V1427" si="2472">+IF(I1427&lt;0,"ng","")</f>
        <v/>
      </c>
      <c r="W1427" s="619"/>
    </row>
    <row r="1428" spans="1:23" s="485" customFormat="1" ht="24" hidden="1" customHeight="1">
      <c r="A1428" s="366" t="s">
        <v>4301</v>
      </c>
      <c r="B1428" s="418" t="s">
        <v>0</v>
      </c>
      <c r="C1428" s="418" t="s">
        <v>2979</v>
      </c>
      <c r="D1428" s="418" t="s">
        <v>0</v>
      </c>
      <c r="E1428" s="419" t="s">
        <v>16</v>
      </c>
      <c r="F1428" s="411">
        <v>6394</v>
      </c>
      <c r="G1428" s="411">
        <f>[5]내역서!F1428</f>
        <v>6222</v>
      </c>
      <c r="H1428" s="411">
        <v>6394</v>
      </c>
      <c r="I1428" s="411">
        <f>내역서!F1432</f>
        <v>0</v>
      </c>
      <c r="J1428" s="411">
        <v>36.4</v>
      </c>
      <c r="K1428" s="412">
        <f>INT($I1428*J1428)</f>
        <v>0</v>
      </c>
      <c r="L1428" s="411">
        <v>341.6</v>
      </c>
      <c r="M1428" s="412">
        <f>INT($I1428*L1428)</f>
        <v>0</v>
      </c>
      <c r="N1428" s="411">
        <v>24.3</v>
      </c>
      <c r="O1428" s="412">
        <f>INT($I1428*N1428)</f>
        <v>0</v>
      </c>
      <c r="P1428" s="412">
        <f>+J1428+L1428+N1428</f>
        <v>402.3</v>
      </c>
      <c r="Q1428" s="412">
        <f>K1428+M1428+O1428</f>
        <v>0</v>
      </c>
      <c r="R1428" s="412"/>
      <c r="S1428" s="412"/>
      <c r="T1428" s="412"/>
      <c r="U1428" s="483" t="s">
        <v>0</v>
      </c>
      <c r="V1428" s="617" t="str">
        <f>+IF(I1428&lt;0,"ng","")</f>
        <v/>
      </c>
      <c r="W1428" s="617"/>
    </row>
    <row r="1429" spans="1:23" s="77" customFormat="1" ht="24" hidden="1" customHeight="1">
      <c r="A1429" s="372" t="s">
        <v>4624</v>
      </c>
      <c r="B1429" s="421" t="s">
        <v>0</v>
      </c>
      <c r="C1429" s="421" t="s">
        <v>1248</v>
      </c>
      <c r="D1429" s="421" t="s">
        <v>0</v>
      </c>
      <c r="E1429" s="422" t="s">
        <v>16</v>
      </c>
      <c r="F1429" s="416">
        <v>6394</v>
      </c>
      <c r="G1429" s="416">
        <f>[5]내역서!F1429</f>
        <v>6222</v>
      </c>
      <c r="H1429" s="416">
        <v>6394</v>
      </c>
      <c r="I1429" s="416">
        <f>내역서!F1433</f>
        <v>0</v>
      </c>
      <c r="J1429" s="416">
        <v>36.4</v>
      </c>
      <c r="K1429" s="417">
        <f t="shared" si="2457"/>
        <v>0</v>
      </c>
      <c r="L1429" s="416">
        <v>341.6</v>
      </c>
      <c r="M1429" s="417">
        <f t="shared" si="2458"/>
        <v>0</v>
      </c>
      <c r="N1429" s="416">
        <v>24.3</v>
      </c>
      <c r="O1429" s="417">
        <f t="shared" si="2459"/>
        <v>0</v>
      </c>
      <c r="P1429" s="417">
        <f t="shared" si="2460"/>
        <v>402.3</v>
      </c>
      <c r="Q1429" s="417">
        <f t="shared" ref="Q1429:Q1493" si="2473">K1429+M1429+O1429</f>
        <v>0</v>
      </c>
      <c r="R1429" s="417">
        <f t="shared" ref="R1429" si="2474">I1429-I1428</f>
        <v>0</v>
      </c>
      <c r="S1429" s="417">
        <f t="shared" ref="S1429:T1429" si="2475">P1429-P1428</f>
        <v>0</v>
      </c>
      <c r="T1429" s="417">
        <f t="shared" si="2475"/>
        <v>0</v>
      </c>
      <c r="U1429" s="484"/>
      <c r="V1429" s="619" t="str">
        <f t="shared" ref="V1429" si="2476">+IF(I1429&lt;0,"ng","")</f>
        <v/>
      </c>
      <c r="W1429" s="619"/>
    </row>
    <row r="1430" spans="1:23" s="371" customFormat="1" ht="24" hidden="1" customHeight="1">
      <c r="A1430" s="366" t="s">
        <v>4635</v>
      </c>
      <c r="B1430" s="418" t="s">
        <v>0</v>
      </c>
      <c r="C1430" s="418" t="s">
        <v>2981</v>
      </c>
      <c r="D1430" s="418" t="s">
        <v>0</v>
      </c>
      <c r="E1430" s="419" t="s">
        <v>6</v>
      </c>
      <c r="F1430" s="411">
        <v>1236</v>
      </c>
      <c r="G1430" s="411">
        <f>[5]내역서!F1430</f>
        <v>1236</v>
      </c>
      <c r="H1430" s="411">
        <v>1236</v>
      </c>
      <c r="I1430" s="411">
        <f>내역서!F1434</f>
        <v>0</v>
      </c>
      <c r="J1430" s="411">
        <v>307.5</v>
      </c>
      <c r="K1430" s="412">
        <f>INT($I1430*J1430)</f>
        <v>0</v>
      </c>
      <c r="L1430" s="411">
        <v>3132.8</v>
      </c>
      <c r="M1430" s="412">
        <f>INT($I1430*L1430)</f>
        <v>0</v>
      </c>
      <c r="N1430" s="411">
        <v>0</v>
      </c>
      <c r="O1430" s="412">
        <f>INT($I1430*N1430)</f>
        <v>0</v>
      </c>
      <c r="P1430" s="412">
        <f>+J1430+L1430+N1430</f>
        <v>3440.3</v>
      </c>
      <c r="Q1430" s="412">
        <f>K1430+M1430+O1430</f>
        <v>0</v>
      </c>
      <c r="R1430" s="412"/>
      <c r="S1430" s="412"/>
      <c r="T1430" s="412"/>
      <c r="U1430" s="483" t="s">
        <v>0</v>
      </c>
      <c r="V1430" s="617" t="str">
        <f>+IF(I1430&lt;0,"ng","")</f>
        <v/>
      </c>
      <c r="W1430" s="617"/>
    </row>
    <row r="1431" spans="1:23" s="75" customFormat="1" ht="24" hidden="1" customHeight="1">
      <c r="A1431" s="372" t="s">
        <v>4298</v>
      </c>
      <c r="B1431" s="421" t="s">
        <v>0</v>
      </c>
      <c r="C1431" s="421" t="s">
        <v>1249</v>
      </c>
      <c r="D1431" s="421" t="s">
        <v>0</v>
      </c>
      <c r="E1431" s="422" t="s">
        <v>6</v>
      </c>
      <c r="F1431" s="416">
        <v>1236</v>
      </c>
      <c r="G1431" s="416">
        <f>[5]내역서!F1431</f>
        <v>1236</v>
      </c>
      <c r="H1431" s="416">
        <v>1236</v>
      </c>
      <c r="I1431" s="416">
        <f>내역서!F1435</f>
        <v>0</v>
      </c>
      <c r="J1431" s="416">
        <v>307.5</v>
      </c>
      <c r="K1431" s="417">
        <f t="shared" si="2457"/>
        <v>0</v>
      </c>
      <c r="L1431" s="416">
        <v>3132.8</v>
      </c>
      <c r="M1431" s="417">
        <f t="shared" si="2458"/>
        <v>0</v>
      </c>
      <c r="N1431" s="416">
        <v>0</v>
      </c>
      <c r="O1431" s="417">
        <f t="shared" si="2459"/>
        <v>0</v>
      </c>
      <c r="P1431" s="417">
        <f t="shared" si="2460"/>
        <v>3440.3</v>
      </c>
      <c r="Q1431" s="417">
        <f t="shared" si="2473"/>
        <v>0</v>
      </c>
      <c r="R1431" s="417">
        <f t="shared" ref="R1431" si="2477">I1431-I1430</f>
        <v>0</v>
      </c>
      <c r="S1431" s="417">
        <f t="shared" ref="S1431:T1431" si="2478">P1431-P1430</f>
        <v>0</v>
      </c>
      <c r="T1431" s="417">
        <f t="shared" si="2478"/>
        <v>0</v>
      </c>
      <c r="U1431" s="484"/>
      <c r="V1431" s="619" t="str">
        <f t="shared" ref="V1431" si="2479">+IF(I1431&lt;0,"ng","")</f>
        <v/>
      </c>
      <c r="W1431" s="619"/>
    </row>
    <row r="1432" spans="1:23" s="371" customFormat="1" ht="24" hidden="1" customHeight="1">
      <c r="A1432" s="366" t="s">
        <v>4636</v>
      </c>
      <c r="B1432" s="436" t="s">
        <v>2982</v>
      </c>
      <c r="C1432" s="436" t="s">
        <v>2983</v>
      </c>
      <c r="D1432" s="436" t="s">
        <v>0</v>
      </c>
      <c r="E1432" s="437" t="s">
        <v>0</v>
      </c>
      <c r="F1432" s="438">
        <v>0</v>
      </c>
      <c r="G1432" s="438">
        <f>[5]내역서!F1432</f>
        <v>0</v>
      </c>
      <c r="H1432" s="438">
        <v>0</v>
      </c>
      <c r="I1432" s="438">
        <f>내역서!F1436</f>
        <v>0</v>
      </c>
      <c r="J1432" s="439">
        <v>0</v>
      </c>
      <c r="K1432" s="438">
        <f>SUMIF($A$1434:$A$1461,$A1434,K$1434:K$1461)</f>
        <v>0</v>
      </c>
      <c r="L1432" s="439">
        <v>0</v>
      </c>
      <c r="M1432" s="438">
        <f>SUMIF($A$1434:$A$1461,$A1434,M$1434:M$1461)</f>
        <v>0</v>
      </c>
      <c r="N1432" s="439">
        <v>0</v>
      </c>
      <c r="O1432" s="438">
        <f>SUMIF($A$1434:$A$1461,$A1434,O$1434:O$1461)</f>
        <v>0</v>
      </c>
      <c r="P1432" s="440">
        <v>0</v>
      </c>
      <c r="Q1432" s="438">
        <f>K1432+M1432+O1432</f>
        <v>0</v>
      </c>
      <c r="R1432" s="438"/>
      <c r="S1432" s="438"/>
      <c r="T1432" s="438"/>
      <c r="U1432" s="481" t="s">
        <v>0</v>
      </c>
      <c r="V1432" s="617" t="str">
        <f>+IF(I1432&lt;0,"ng","")</f>
        <v/>
      </c>
      <c r="W1432" s="617"/>
    </row>
    <row r="1433" spans="1:23" s="75" customFormat="1" ht="24" hidden="1" customHeight="1">
      <c r="A1433" s="372" t="s">
        <v>4367</v>
      </c>
      <c r="B1433" s="442" t="s">
        <v>4637</v>
      </c>
      <c r="C1433" s="442" t="s">
        <v>1250</v>
      </c>
      <c r="D1433" s="442" t="s">
        <v>0</v>
      </c>
      <c r="E1433" s="443" t="s">
        <v>0</v>
      </c>
      <c r="F1433" s="444">
        <v>0</v>
      </c>
      <c r="G1433" s="444">
        <f>[5]내역서!F1433</f>
        <v>0</v>
      </c>
      <c r="H1433" s="444">
        <v>0</v>
      </c>
      <c r="I1433" s="444">
        <f>내역서!F1437</f>
        <v>0</v>
      </c>
      <c r="J1433" s="445">
        <v>0</v>
      </c>
      <c r="K1433" s="444">
        <f>SUMIF($A$1434:$A$1461,$A1435,K$1434:K$1461)</f>
        <v>0</v>
      </c>
      <c r="L1433" s="445">
        <v>0</v>
      </c>
      <c r="M1433" s="444">
        <f>SUMIF($A$1434:$A$1461,$A1435,M$1434:M$1461)</f>
        <v>0</v>
      </c>
      <c r="N1433" s="445">
        <v>0</v>
      </c>
      <c r="O1433" s="444">
        <f>SUMIF($A$1434:$A$1461,$A1435,O$1434:O$1461)</f>
        <v>0</v>
      </c>
      <c r="P1433" s="446">
        <v>0</v>
      </c>
      <c r="Q1433" s="444">
        <f t="shared" si="2473"/>
        <v>0</v>
      </c>
      <c r="R1433" s="444">
        <f t="shared" ref="R1433" si="2480">I1433-I1432</f>
        <v>0</v>
      </c>
      <c r="S1433" s="444">
        <f t="shared" ref="S1433:T1433" si="2481">P1433-P1432</f>
        <v>0</v>
      </c>
      <c r="T1433" s="444">
        <f t="shared" si="2481"/>
        <v>0</v>
      </c>
      <c r="U1433" s="482"/>
      <c r="V1433" s="619" t="str">
        <f t="shared" ref="V1433" si="2482">+IF(I1433&lt;0,"ng","")</f>
        <v/>
      </c>
      <c r="W1433" s="619"/>
    </row>
    <row r="1434" spans="1:23" s="371" customFormat="1" ht="24" hidden="1" customHeight="1">
      <c r="A1434" s="366" t="s">
        <v>4638</v>
      </c>
      <c r="B1434" s="418" t="s">
        <v>0</v>
      </c>
      <c r="C1434" s="418" t="s">
        <v>2985</v>
      </c>
      <c r="D1434" s="418" t="s">
        <v>103</v>
      </c>
      <c r="E1434" s="419" t="s">
        <v>18</v>
      </c>
      <c r="F1434" s="411">
        <v>1</v>
      </c>
      <c r="G1434" s="411">
        <f>[5]내역서!F1434</f>
        <v>1</v>
      </c>
      <c r="H1434" s="411">
        <v>1</v>
      </c>
      <c r="I1434" s="411">
        <f>내역서!F1438</f>
        <v>0</v>
      </c>
      <c r="J1434" s="411">
        <v>7579918.2999999998</v>
      </c>
      <c r="K1434" s="412">
        <f>INT($I1434*J1434)</f>
        <v>0</v>
      </c>
      <c r="L1434" s="411">
        <v>0</v>
      </c>
      <c r="M1434" s="412">
        <f>INT($I1434*L1434)</f>
        <v>0</v>
      </c>
      <c r="N1434" s="411">
        <v>0</v>
      </c>
      <c r="O1434" s="412">
        <f>INT($I1434*N1434)</f>
        <v>0</v>
      </c>
      <c r="P1434" s="412">
        <f>+J1434+L1434+N1434</f>
        <v>7579918.2999999998</v>
      </c>
      <c r="Q1434" s="412">
        <f>K1434+M1434+O1434</f>
        <v>0</v>
      </c>
      <c r="R1434" s="412"/>
      <c r="S1434" s="412"/>
      <c r="T1434" s="412"/>
      <c r="U1434" s="483" t="s">
        <v>0</v>
      </c>
      <c r="V1434" s="617" t="str">
        <f>+IF(I1434&lt;0,"ng","")</f>
        <v/>
      </c>
      <c r="W1434" s="617"/>
    </row>
    <row r="1435" spans="1:23" s="75" customFormat="1" ht="24" hidden="1" customHeight="1">
      <c r="A1435" s="372" t="s">
        <v>4588</v>
      </c>
      <c r="B1435" s="421" t="s">
        <v>0</v>
      </c>
      <c r="C1435" s="421" t="s">
        <v>1251</v>
      </c>
      <c r="D1435" s="421" t="s">
        <v>103</v>
      </c>
      <c r="E1435" s="422" t="s">
        <v>18</v>
      </c>
      <c r="F1435" s="416">
        <v>1</v>
      </c>
      <c r="G1435" s="416">
        <f>[5]내역서!F1435</f>
        <v>1</v>
      </c>
      <c r="H1435" s="416">
        <v>1</v>
      </c>
      <c r="I1435" s="416">
        <f>내역서!F1439</f>
        <v>0</v>
      </c>
      <c r="J1435" s="416">
        <v>7579918.2999999998</v>
      </c>
      <c r="K1435" s="417">
        <f t="shared" ref="K1435:K1461" si="2483">INT($I1435*J1435)</f>
        <v>0</v>
      </c>
      <c r="L1435" s="416">
        <v>0</v>
      </c>
      <c r="M1435" s="417">
        <f t="shared" ref="M1435:M1461" si="2484">INT($I1435*L1435)</f>
        <v>0</v>
      </c>
      <c r="N1435" s="416">
        <v>0</v>
      </c>
      <c r="O1435" s="417">
        <f t="shared" ref="O1435:O1461" si="2485">INT($I1435*N1435)</f>
        <v>0</v>
      </c>
      <c r="P1435" s="417">
        <f t="shared" ref="P1435:P1461" si="2486">+J1435+L1435+N1435</f>
        <v>7579918.2999999998</v>
      </c>
      <c r="Q1435" s="417">
        <f t="shared" si="2473"/>
        <v>0</v>
      </c>
      <c r="R1435" s="417">
        <f t="shared" ref="R1435" si="2487">I1435-I1434</f>
        <v>0</v>
      </c>
      <c r="S1435" s="417">
        <f t="shared" ref="S1435:T1435" si="2488">P1435-P1434</f>
        <v>0</v>
      </c>
      <c r="T1435" s="417">
        <f t="shared" si="2488"/>
        <v>0</v>
      </c>
      <c r="U1435" s="484"/>
      <c r="V1435" s="619" t="str">
        <f t="shared" ref="V1435" si="2489">+IF(I1435&lt;0,"ng","")</f>
        <v/>
      </c>
      <c r="W1435" s="619"/>
    </row>
    <row r="1436" spans="1:23" s="371" customFormat="1" ht="24" hidden="1" customHeight="1">
      <c r="A1436" s="366" t="s">
        <v>4635</v>
      </c>
      <c r="B1436" s="418" t="s">
        <v>0</v>
      </c>
      <c r="C1436" s="418" t="s">
        <v>2986</v>
      </c>
      <c r="D1436" s="418" t="s">
        <v>104</v>
      </c>
      <c r="E1436" s="419" t="s">
        <v>18</v>
      </c>
      <c r="F1436" s="411">
        <v>2</v>
      </c>
      <c r="G1436" s="411">
        <f>[5]내역서!F1436</f>
        <v>2</v>
      </c>
      <c r="H1436" s="411">
        <v>2</v>
      </c>
      <c r="I1436" s="411">
        <f>내역서!F1440</f>
        <v>0</v>
      </c>
      <c r="J1436" s="411">
        <v>1943904.5</v>
      </c>
      <c r="K1436" s="412">
        <f>INT($I1436*J1436)</f>
        <v>0</v>
      </c>
      <c r="L1436" s="411">
        <v>0</v>
      </c>
      <c r="M1436" s="412">
        <f>INT($I1436*L1436)</f>
        <v>0</v>
      </c>
      <c r="N1436" s="411">
        <v>0</v>
      </c>
      <c r="O1436" s="412">
        <f>INT($I1436*N1436)</f>
        <v>0</v>
      </c>
      <c r="P1436" s="412">
        <f>+J1436+L1436+N1436</f>
        <v>1943904.5</v>
      </c>
      <c r="Q1436" s="412">
        <f>K1436+M1436+O1436</f>
        <v>0</v>
      </c>
      <c r="R1436" s="412"/>
      <c r="S1436" s="412"/>
      <c r="T1436" s="412"/>
      <c r="U1436" s="483" t="s">
        <v>0</v>
      </c>
      <c r="V1436" s="617" t="str">
        <f>+IF(I1436&lt;0,"ng","")</f>
        <v/>
      </c>
      <c r="W1436" s="617"/>
    </row>
    <row r="1437" spans="1:23" s="75" customFormat="1" ht="24" hidden="1" customHeight="1">
      <c r="A1437" s="372" t="s">
        <v>4639</v>
      </c>
      <c r="B1437" s="421" t="s">
        <v>0</v>
      </c>
      <c r="C1437" s="421" t="s">
        <v>1252</v>
      </c>
      <c r="D1437" s="421" t="s">
        <v>104</v>
      </c>
      <c r="E1437" s="422" t="s">
        <v>18</v>
      </c>
      <c r="F1437" s="416">
        <v>2</v>
      </c>
      <c r="G1437" s="416">
        <f>[5]내역서!F1437</f>
        <v>2</v>
      </c>
      <c r="H1437" s="416">
        <v>2</v>
      </c>
      <c r="I1437" s="416">
        <f>내역서!F1441</f>
        <v>0</v>
      </c>
      <c r="J1437" s="416">
        <v>1943904.5</v>
      </c>
      <c r="K1437" s="417">
        <f t="shared" si="2483"/>
        <v>0</v>
      </c>
      <c r="L1437" s="416">
        <v>0</v>
      </c>
      <c r="M1437" s="417">
        <f t="shared" si="2484"/>
        <v>0</v>
      </c>
      <c r="N1437" s="416">
        <v>0</v>
      </c>
      <c r="O1437" s="417">
        <f t="shared" si="2485"/>
        <v>0</v>
      </c>
      <c r="P1437" s="417">
        <f t="shared" si="2486"/>
        <v>1943904.5</v>
      </c>
      <c r="Q1437" s="417">
        <f t="shared" si="2473"/>
        <v>0</v>
      </c>
      <c r="R1437" s="417">
        <f t="shared" ref="R1437" si="2490">I1437-I1436</f>
        <v>0</v>
      </c>
      <c r="S1437" s="417">
        <f t="shared" ref="S1437:T1437" si="2491">P1437-P1436</f>
        <v>0</v>
      </c>
      <c r="T1437" s="417">
        <f t="shared" si="2491"/>
        <v>0</v>
      </c>
      <c r="U1437" s="484"/>
      <c r="V1437" s="619" t="str">
        <f t="shared" ref="V1437" si="2492">+IF(I1437&lt;0,"ng","")</f>
        <v/>
      </c>
      <c r="W1437" s="619"/>
    </row>
    <row r="1438" spans="1:23" s="371" customFormat="1" ht="24" hidden="1" customHeight="1">
      <c r="A1438" s="366" t="s">
        <v>4482</v>
      </c>
      <c r="B1438" s="418" t="s">
        <v>0</v>
      </c>
      <c r="C1438" s="418" t="s">
        <v>2987</v>
      </c>
      <c r="D1438" s="418" t="s">
        <v>105</v>
      </c>
      <c r="E1438" s="419" t="s">
        <v>18</v>
      </c>
      <c r="F1438" s="411">
        <v>7</v>
      </c>
      <c r="G1438" s="411">
        <f>[5]내역서!F1438</f>
        <v>7</v>
      </c>
      <c r="H1438" s="411">
        <v>7</v>
      </c>
      <c r="I1438" s="411">
        <f>내역서!F1442</f>
        <v>0</v>
      </c>
      <c r="J1438" s="411">
        <v>323092.90000000002</v>
      </c>
      <c r="K1438" s="412">
        <f>INT($I1438*J1438)</f>
        <v>0</v>
      </c>
      <c r="L1438" s="411">
        <v>158457.60000000001</v>
      </c>
      <c r="M1438" s="412">
        <f>INT($I1438*L1438)</f>
        <v>0</v>
      </c>
      <c r="N1438" s="411">
        <v>0</v>
      </c>
      <c r="O1438" s="412">
        <f>INT($I1438*N1438)</f>
        <v>0</v>
      </c>
      <c r="P1438" s="412">
        <f>+J1438+L1438+N1438</f>
        <v>481550.5</v>
      </c>
      <c r="Q1438" s="412">
        <f>K1438+M1438+O1438</f>
        <v>0</v>
      </c>
      <c r="R1438" s="412"/>
      <c r="S1438" s="412"/>
      <c r="T1438" s="412"/>
      <c r="U1438" s="483" t="s">
        <v>0</v>
      </c>
      <c r="V1438" s="617" t="str">
        <f>+IF(I1438&lt;0,"ng","")</f>
        <v/>
      </c>
      <c r="W1438" s="617"/>
    </row>
    <row r="1439" spans="1:23" s="75" customFormat="1" ht="24" hidden="1" customHeight="1">
      <c r="A1439" s="372" t="s">
        <v>4608</v>
      </c>
      <c r="B1439" s="421" t="s">
        <v>0</v>
      </c>
      <c r="C1439" s="421" t="s">
        <v>1253</v>
      </c>
      <c r="D1439" s="421" t="s">
        <v>105</v>
      </c>
      <c r="E1439" s="422" t="s">
        <v>18</v>
      </c>
      <c r="F1439" s="416">
        <v>7</v>
      </c>
      <c r="G1439" s="416">
        <f>[5]내역서!F1439</f>
        <v>7</v>
      </c>
      <c r="H1439" s="416">
        <v>7</v>
      </c>
      <c r="I1439" s="416">
        <f>내역서!F1443</f>
        <v>0</v>
      </c>
      <c r="J1439" s="416">
        <v>323092.90000000002</v>
      </c>
      <c r="K1439" s="417">
        <f t="shared" si="2483"/>
        <v>0</v>
      </c>
      <c r="L1439" s="416">
        <v>158457.60000000001</v>
      </c>
      <c r="M1439" s="417">
        <f t="shared" si="2484"/>
        <v>0</v>
      </c>
      <c r="N1439" s="416">
        <v>0</v>
      </c>
      <c r="O1439" s="417">
        <f t="shared" si="2485"/>
        <v>0</v>
      </c>
      <c r="P1439" s="417">
        <f t="shared" si="2486"/>
        <v>481550.5</v>
      </c>
      <c r="Q1439" s="417">
        <f t="shared" si="2473"/>
        <v>0</v>
      </c>
      <c r="R1439" s="417">
        <f t="shared" ref="R1439" si="2493">I1439-I1438</f>
        <v>0</v>
      </c>
      <c r="S1439" s="417">
        <f t="shared" ref="S1439:T1439" si="2494">P1439-P1438</f>
        <v>0</v>
      </c>
      <c r="T1439" s="417">
        <f t="shared" si="2494"/>
        <v>0</v>
      </c>
      <c r="U1439" s="484"/>
      <c r="V1439" s="619" t="str">
        <f t="shared" ref="V1439" si="2495">+IF(I1439&lt;0,"ng","")</f>
        <v/>
      </c>
      <c r="W1439" s="619"/>
    </row>
    <row r="1440" spans="1:23" s="371" customFormat="1" ht="24" hidden="1" customHeight="1">
      <c r="A1440" s="366" t="s">
        <v>4589</v>
      </c>
      <c r="B1440" s="418" t="s">
        <v>0</v>
      </c>
      <c r="C1440" s="418" t="s">
        <v>2988</v>
      </c>
      <c r="D1440" s="418" t="s">
        <v>106</v>
      </c>
      <c r="E1440" s="419" t="s">
        <v>18</v>
      </c>
      <c r="F1440" s="411">
        <v>5</v>
      </c>
      <c r="G1440" s="411">
        <f>[5]내역서!F1440</f>
        <v>5</v>
      </c>
      <c r="H1440" s="411">
        <v>5</v>
      </c>
      <c r="I1440" s="411">
        <f>내역서!F1444</f>
        <v>0</v>
      </c>
      <c r="J1440" s="411">
        <v>168185.4</v>
      </c>
      <c r="K1440" s="412">
        <f>INT($I1440*J1440)</f>
        <v>0</v>
      </c>
      <c r="L1440" s="411">
        <v>83008.800000000003</v>
      </c>
      <c r="M1440" s="412">
        <f>INT($I1440*L1440)</f>
        <v>0</v>
      </c>
      <c r="N1440" s="411">
        <v>0</v>
      </c>
      <c r="O1440" s="412">
        <f>INT($I1440*N1440)</f>
        <v>0</v>
      </c>
      <c r="P1440" s="412">
        <f>+J1440+L1440+N1440</f>
        <v>251194.2</v>
      </c>
      <c r="Q1440" s="412">
        <f>K1440+M1440+O1440</f>
        <v>0</v>
      </c>
      <c r="R1440" s="412"/>
      <c r="S1440" s="412"/>
      <c r="T1440" s="412"/>
      <c r="U1440" s="483" t="s">
        <v>0</v>
      </c>
      <c r="V1440" s="617" t="str">
        <f>+IF(I1440&lt;0,"ng","")</f>
        <v/>
      </c>
      <c r="W1440" s="617"/>
    </row>
    <row r="1441" spans="1:23" s="75" customFormat="1" ht="24" hidden="1" customHeight="1">
      <c r="A1441" s="372" t="s">
        <v>4608</v>
      </c>
      <c r="B1441" s="421" t="s">
        <v>0</v>
      </c>
      <c r="C1441" s="421" t="s">
        <v>1254</v>
      </c>
      <c r="D1441" s="421" t="s">
        <v>106</v>
      </c>
      <c r="E1441" s="422" t="s">
        <v>18</v>
      </c>
      <c r="F1441" s="416">
        <v>5</v>
      </c>
      <c r="G1441" s="416">
        <f>[5]내역서!F1441</f>
        <v>5</v>
      </c>
      <c r="H1441" s="416">
        <v>5</v>
      </c>
      <c r="I1441" s="416">
        <f>내역서!F1445</f>
        <v>0</v>
      </c>
      <c r="J1441" s="416">
        <v>168185.4</v>
      </c>
      <c r="K1441" s="417">
        <f t="shared" si="2483"/>
        <v>0</v>
      </c>
      <c r="L1441" s="416">
        <v>83008.800000000003</v>
      </c>
      <c r="M1441" s="417">
        <f t="shared" si="2484"/>
        <v>0</v>
      </c>
      <c r="N1441" s="416">
        <v>0</v>
      </c>
      <c r="O1441" s="417">
        <f t="shared" si="2485"/>
        <v>0</v>
      </c>
      <c r="P1441" s="417">
        <f t="shared" si="2486"/>
        <v>251194.2</v>
      </c>
      <c r="Q1441" s="417">
        <f t="shared" si="2473"/>
        <v>0</v>
      </c>
      <c r="R1441" s="417">
        <f t="shared" ref="R1441" si="2496">I1441-I1440</f>
        <v>0</v>
      </c>
      <c r="S1441" s="417">
        <f t="shared" ref="S1441:T1441" si="2497">P1441-P1440</f>
        <v>0</v>
      </c>
      <c r="T1441" s="417">
        <f t="shared" si="2497"/>
        <v>0</v>
      </c>
      <c r="U1441" s="484"/>
      <c r="V1441" s="619" t="str">
        <f t="shared" ref="V1441" si="2498">+IF(I1441&lt;0,"ng","")</f>
        <v/>
      </c>
      <c r="W1441" s="619"/>
    </row>
    <row r="1442" spans="1:23" s="371" customFormat="1" ht="24" hidden="1" customHeight="1">
      <c r="A1442" s="366" t="s">
        <v>4602</v>
      </c>
      <c r="B1442" s="418" t="s">
        <v>0</v>
      </c>
      <c r="C1442" s="418" t="s">
        <v>2989</v>
      </c>
      <c r="D1442" s="418" t="s">
        <v>2990</v>
      </c>
      <c r="E1442" s="419" t="s">
        <v>2194</v>
      </c>
      <c r="F1442" s="411">
        <v>1</v>
      </c>
      <c r="G1442" s="411">
        <f>[5]내역서!F1442</f>
        <v>1</v>
      </c>
      <c r="H1442" s="411">
        <v>1</v>
      </c>
      <c r="I1442" s="411">
        <f>내역서!F1446</f>
        <v>0</v>
      </c>
      <c r="J1442" s="411">
        <v>234780.3</v>
      </c>
      <c r="K1442" s="412">
        <f>INT($I1442*J1442)</f>
        <v>0</v>
      </c>
      <c r="L1442" s="411">
        <v>0</v>
      </c>
      <c r="M1442" s="412">
        <f>INT($I1442*L1442)</f>
        <v>0</v>
      </c>
      <c r="N1442" s="411">
        <v>0</v>
      </c>
      <c r="O1442" s="412">
        <f>INT($I1442*N1442)</f>
        <v>0</v>
      </c>
      <c r="P1442" s="412">
        <f>+J1442+L1442+N1442</f>
        <v>234780.3</v>
      </c>
      <c r="Q1442" s="412">
        <f>K1442+M1442+O1442</f>
        <v>0</v>
      </c>
      <c r="R1442" s="412"/>
      <c r="S1442" s="412"/>
      <c r="T1442" s="412"/>
      <c r="U1442" s="483" t="s">
        <v>0</v>
      </c>
      <c r="V1442" s="617" t="str">
        <f>+IF(I1442&lt;0,"ng","")</f>
        <v/>
      </c>
      <c r="W1442" s="617"/>
    </row>
    <row r="1443" spans="1:23" s="75" customFormat="1" ht="24" hidden="1" customHeight="1">
      <c r="A1443" s="372" t="s">
        <v>2219</v>
      </c>
      <c r="B1443" s="421" t="s">
        <v>0</v>
      </c>
      <c r="C1443" s="421" t="s">
        <v>1255</v>
      </c>
      <c r="D1443" s="421" t="s">
        <v>1256</v>
      </c>
      <c r="E1443" s="422" t="s">
        <v>738</v>
      </c>
      <c r="F1443" s="416">
        <v>1</v>
      </c>
      <c r="G1443" s="416">
        <f>[5]내역서!F1443</f>
        <v>1</v>
      </c>
      <c r="H1443" s="416">
        <v>1</v>
      </c>
      <c r="I1443" s="416">
        <f>내역서!F1447</f>
        <v>0</v>
      </c>
      <c r="J1443" s="416">
        <v>234780.3</v>
      </c>
      <c r="K1443" s="417">
        <f t="shared" si="2483"/>
        <v>0</v>
      </c>
      <c r="L1443" s="416">
        <v>0</v>
      </c>
      <c r="M1443" s="417">
        <f t="shared" si="2484"/>
        <v>0</v>
      </c>
      <c r="N1443" s="416">
        <v>0</v>
      </c>
      <c r="O1443" s="417">
        <f t="shared" si="2485"/>
        <v>0</v>
      </c>
      <c r="P1443" s="417">
        <f t="shared" si="2486"/>
        <v>234780.3</v>
      </c>
      <c r="Q1443" s="417">
        <f t="shared" si="2473"/>
        <v>0</v>
      </c>
      <c r="R1443" s="417">
        <f t="shared" ref="R1443" si="2499">I1443-I1442</f>
        <v>0</v>
      </c>
      <c r="S1443" s="417">
        <f t="shared" ref="S1443:T1443" si="2500">P1443-P1442</f>
        <v>0</v>
      </c>
      <c r="T1443" s="417">
        <f t="shared" si="2500"/>
        <v>0</v>
      </c>
      <c r="U1443" s="484"/>
      <c r="V1443" s="619" t="str">
        <f t="shared" ref="V1443" si="2501">+IF(I1443&lt;0,"ng","")</f>
        <v/>
      </c>
      <c r="W1443" s="619"/>
    </row>
    <row r="1444" spans="1:23" s="371" customFormat="1" ht="24" hidden="1" customHeight="1">
      <c r="A1444" s="366" t="s">
        <v>4616</v>
      </c>
      <c r="B1444" s="418" t="s">
        <v>0</v>
      </c>
      <c r="C1444" s="418" t="s">
        <v>2991</v>
      </c>
      <c r="D1444" s="418" t="s">
        <v>2992</v>
      </c>
      <c r="E1444" s="419" t="s">
        <v>2194</v>
      </c>
      <c r="F1444" s="411">
        <v>1</v>
      </c>
      <c r="G1444" s="411">
        <f>[5]내역서!F1444</f>
        <v>1</v>
      </c>
      <c r="H1444" s="411">
        <v>1</v>
      </c>
      <c r="I1444" s="411">
        <f>내역서!F1448</f>
        <v>0</v>
      </c>
      <c r="J1444" s="411">
        <v>129203.2</v>
      </c>
      <c r="K1444" s="412">
        <f>INT($I1444*J1444)</f>
        <v>0</v>
      </c>
      <c r="L1444" s="411">
        <v>0</v>
      </c>
      <c r="M1444" s="412">
        <f>INT($I1444*L1444)</f>
        <v>0</v>
      </c>
      <c r="N1444" s="411">
        <v>0</v>
      </c>
      <c r="O1444" s="412">
        <f>INT($I1444*N1444)</f>
        <v>0</v>
      </c>
      <c r="P1444" s="412">
        <f>+J1444+L1444+N1444</f>
        <v>129203.2</v>
      </c>
      <c r="Q1444" s="412">
        <f>K1444+M1444+O1444</f>
        <v>0</v>
      </c>
      <c r="R1444" s="412"/>
      <c r="S1444" s="412"/>
      <c r="T1444" s="412"/>
      <c r="U1444" s="483" t="s">
        <v>0</v>
      </c>
      <c r="V1444" s="617" t="str">
        <f>+IF(I1444&lt;0,"ng","")</f>
        <v/>
      </c>
      <c r="W1444" s="617"/>
    </row>
    <row r="1445" spans="1:23" s="75" customFormat="1" ht="24" hidden="1" customHeight="1">
      <c r="A1445" s="372" t="s">
        <v>4640</v>
      </c>
      <c r="B1445" s="421" t="s">
        <v>0</v>
      </c>
      <c r="C1445" s="421" t="s">
        <v>1257</v>
      </c>
      <c r="D1445" s="421" t="s">
        <v>1258</v>
      </c>
      <c r="E1445" s="422" t="s">
        <v>738</v>
      </c>
      <c r="F1445" s="416">
        <v>1</v>
      </c>
      <c r="G1445" s="416">
        <f>[5]내역서!F1445</f>
        <v>1</v>
      </c>
      <c r="H1445" s="416">
        <v>1</v>
      </c>
      <c r="I1445" s="416">
        <f>내역서!F1449</f>
        <v>0</v>
      </c>
      <c r="J1445" s="416">
        <v>129203.2</v>
      </c>
      <c r="K1445" s="417">
        <f t="shared" si="2483"/>
        <v>0</v>
      </c>
      <c r="L1445" s="416">
        <v>0</v>
      </c>
      <c r="M1445" s="417">
        <f t="shared" si="2484"/>
        <v>0</v>
      </c>
      <c r="N1445" s="416">
        <v>0</v>
      </c>
      <c r="O1445" s="417">
        <f t="shared" si="2485"/>
        <v>0</v>
      </c>
      <c r="P1445" s="417">
        <f t="shared" si="2486"/>
        <v>129203.2</v>
      </c>
      <c r="Q1445" s="417">
        <f t="shared" si="2473"/>
        <v>0</v>
      </c>
      <c r="R1445" s="417">
        <f t="shared" ref="R1445" si="2502">I1445-I1444</f>
        <v>0</v>
      </c>
      <c r="S1445" s="417">
        <f t="shared" ref="S1445:T1445" si="2503">P1445-P1444</f>
        <v>0</v>
      </c>
      <c r="T1445" s="417">
        <f t="shared" si="2503"/>
        <v>0</v>
      </c>
      <c r="U1445" s="484"/>
      <c r="V1445" s="619" t="str">
        <f t="shared" ref="V1445" si="2504">+IF(I1445&lt;0,"ng","")</f>
        <v/>
      </c>
      <c r="W1445" s="619"/>
    </row>
    <row r="1446" spans="1:23" s="371" customFormat="1" ht="24" hidden="1" customHeight="1">
      <c r="A1446" s="366" t="s">
        <v>4641</v>
      </c>
      <c r="B1446" s="418" t="s">
        <v>0</v>
      </c>
      <c r="C1446" s="418" t="s">
        <v>2993</v>
      </c>
      <c r="D1446" s="418" t="s">
        <v>107</v>
      </c>
      <c r="E1446" s="419" t="s">
        <v>1860</v>
      </c>
      <c r="F1446" s="411">
        <v>19</v>
      </c>
      <c r="G1446" s="411">
        <f>[5]내역서!F1446</f>
        <v>19</v>
      </c>
      <c r="H1446" s="411">
        <v>19</v>
      </c>
      <c r="I1446" s="411">
        <f>내역서!F1450</f>
        <v>0</v>
      </c>
      <c r="J1446" s="411">
        <v>47279.6</v>
      </c>
      <c r="K1446" s="412">
        <f>INT($I1446*J1446)</f>
        <v>0</v>
      </c>
      <c r="L1446" s="411">
        <v>14812</v>
      </c>
      <c r="M1446" s="412">
        <f>INT($I1446*L1446)</f>
        <v>0</v>
      </c>
      <c r="N1446" s="411">
        <v>0</v>
      </c>
      <c r="O1446" s="412">
        <f>INT($I1446*N1446)</f>
        <v>0</v>
      </c>
      <c r="P1446" s="412">
        <f>+J1446+L1446+N1446</f>
        <v>62091.6</v>
      </c>
      <c r="Q1446" s="412">
        <f>K1446+M1446+O1446</f>
        <v>0</v>
      </c>
      <c r="R1446" s="412"/>
      <c r="S1446" s="412"/>
      <c r="T1446" s="412"/>
      <c r="U1446" s="483" t="s">
        <v>0</v>
      </c>
      <c r="V1446" s="617" t="str">
        <f>+IF(I1446&lt;0,"ng","")</f>
        <v/>
      </c>
      <c r="W1446" s="617"/>
    </row>
    <row r="1447" spans="1:23" s="75" customFormat="1" ht="24" hidden="1" customHeight="1">
      <c r="A1447" s="372" t="s">
        <v>4642</v>
      </c>
      <c r="B1447" s="421" t="s">
        <v>0</v>
      </c>
      <c r="C1447" s="421" t="s">
        <v>1259</v>
      </c>
      <c r="D1447" s="421" t="s">
        <v>107</v>
      </c>
      <c r="E1447" s="422" t="s">
        <v>729</v>
      </c>
      <c r="F1447" s="416">
        <v>19</v>
      </c>
      <c r="G1447" s="416">
        <f>[5]내역서!F1447</f>
        <v>19</v>
      </c>
      <c r="H1447" s="416">
        <v>19</v>
      </c>
      <c r="I1447" s="416">
        <f>내역서!F1451</f>
        <v>0</v>
      </c>
      <c r="J1447" s="416">
        <v>47279.6</v>
      </c>
      <c r="K1447" s="417">
        <f t="shared" si="2483"/>
        <v>0</v>
      </c>
      <c r="L1447" s="416">
        <v>14812</v>
      </c>
      <c r="M1447" s="417">
        <f t="shared" si="2484"/>
        <v>0</v>
      </c>
      <c r="N1447" s="416">
        <v>0</v>
      </c>
      <c r="O1447" s="417">
        <f t="shared" si="2485"/>
        <v>0</v>
      </c>
      <c r="P1447" s="417">
        <f t="shared" si="2486"/>
        <v>62091.6</v>
      </c>
      <c r="Q1447" s="417">
        <f t="shared" si="2473"/>
        <v>0</v>
      </c>
      <c r="R1447" s="417">
        <f t="shared" ref="R1447" si="2505">I1447-I1446</f>
        <v>0</v>
      </c>
      <c r="S1447" s="417">
        <f t="shared" ref="S1447:T1447" si="2506">P1447-P1446</f>
        <v>0</v>
      </c>
      <c r="T1447" s="417">
        <f t="shared" si="2506"/>
        <v>0</v>
      </c>
      <c r="U1447" s="484"/>
      <c r="V1447" s="619" t="str">
        <f t="shared" ref="V1447" si="2507">+IF(I1447&lt;0,"ng","")</f>
        <v/>
      </c>
      <c r="W1447" s="619"/>
    </row>
    <row r="1448" spans="1:23" s="371" customFormat="1" ht="24" hidden="1" customHeight="1">
      <c r="A1448" s="366" t="s">
        <v>4641</v>
      </c>
      <c r="B1448" s="418" t="s">
        <v>0</v>
      </c>
      <c r="C1448" s="418" t="s">
        <v>2994</v>
      </c>
      <c r="D1448" s="418" t="s">
        <v>2995</v>
      </c>
      <c r="E1448" s="419" t="s">
        <v>2382</v>
      </c>
      <c r="F1448" s="411">
        <v>7</v>
      </c>
      <c r="G1448" s="411">
        <f>[5]내역서!F1448</f>
        <v>7</v>
      </c>
      <c r="H1448" s="411">
        <v>7</v>
      </c>
      <c r="I1448" s="411">
        <f>내역서!F1452</f>
        <v>0</v>
      </c>
      <c r="J1448" s="411">
        <v>10336.299999999999</v>
      </c>
      <c r="K1448" s="412">
        <f>INT($I1448*J1448)</f>
        <v>0</v>
      </c>
      <c r="L1448" s="411">
        <v>0</v>
      </c>
      <c r="M1448" s="412">
        <f>INT($I1448*L1448)</f>
        <v>0</v>
      </c>
      <c r="N1448" s="411">
        <v>0</v>
      </c>
      <c r="O1448" s="412">
        <f>INT($I1448*N1448)</f>
        <v>0</v>
      </c>
      <c r="P1448" s="412">
        <f>+J1448+L1448+N1448</f>
        <v>10336.299999999999</v>
      </c>
      <c r="Q1448" s="412">
        <f>K1448+M1448+O1448</f>
        <v>0</v>
      </c>
      <c r="R1448" s="412"/>
      <c r="S1448" s="412"/>
      <c r="T1448" s="412"/>
      <c r="U1448" s="483" t="s">
        <v>0</v>
      </c>
      <c r="V1448" s="617" t="str">
        <f>+IF(I1448&lt;0,"ng","")</f>
        <v/>
      </c>
      <c r="W1448" s="617"/>
    </row>
    <row r="1449" spans="1:23" s="75" customFormat="1" ht="24" hidden="1" customHeight="1">
      <c r="A1449" s="372" t="s">
        <v>4614</v>
      </c>
      <c r="B1449" s="421" t="s">
        <v>0</v>
      </c>
      <c r="C1449" s="421" t="s">
        <v>1260</v>
      </c>
      <c r="D1449" s="421" t="s">
        <v>1261</v>
      </c>
      <c r="E1449" s="422" t="s">
        <v>859</v>
      </c>
      <c r="F1449" s="416">
        <v>7</v>
      </c>
      <c r="G1449" s="416">
        <f>[5]내역서!F1449</f>
        <v>7</v>
      </c>
      <c r="H1449" s="416">
        <v>7</v>
      </c>
      <c r="I1449" s="416">
        <f>내역서!F1453</f>
        <v>0</v>
      </c>
      <c r="J1449" s="416">
        <v>10336.299999999999</v>
      </c>
      <c r="K1449" s="417">
        <f t="shared" si="2483"/>
        <v>0</v>
      </c>
      <c r="L1449" s="416">
        <v>0</v>
      </c>
      <c r="M1449" s="417">
        <f t="shared" si="2484"/>
        <v>0</v>
      </c>
      <c r="N1449" s="416">
        <v>0</v>
      </c>
      <c r="O1449" s="417">
        <f t="shared" si="2485"/>
        <v>0</v>
      </c>
      <c r="P1449" s="417">
        <f t="shared" si="2486"/>
        <v>10336.299999999999</v>
      </c>
      <c r="Q1449" s="417">
        <f t="shared" si="2473"/>
        <v>0</v>
      </c>
      <c r="R1449" s="417">
        <f t="shared" ref="R1449" si="2508">I1449-I1448</f>
        <v>0</v>
      </c>
      <c r="S1449" s="417">
        <f t="shared" ref="S1449:T1449" si="2509">P1449-P1448</f>
        <v>0</v>
      </c>
      <c r="T1449" s="417">
        <f t="shared" si="2509"/>
        <v>0</v>
      </c>
      <c r="U1449" s="484"/>
      <c r="V1449" s="619" t="str">
        <f t="shared" ref="V1449" si="2510">+IF(I1449&lt;0,"ng","")</f>
        <v/>
      </c>
      <c r="W1449" s="619"/>
    </row>
    <row r="1450" spans="1:23" s="371" customFormat="1" ht="24" hidden="1" customHeight="1">
      <c r="A1450" s="366" t="s">
        <v>4295</v>
      </c>
      <c r="B1450" s="418" t="s">
        <v>0</v>
      </c>
      <c r="C1450" s="418" t="s">
        <v>2994</v>
      </c>
      <c r="D1450" s="418" t="s">
        <v>2996</v>
      </c>
      <c r="E1450" s="419" t="s">
        <v>2382</v>
      </c>
      <c r="F1450" s="411">
        <v>12</v>
      </c>
      <c r="G1450" s="411">
        <f>[5]내역서!F1450</f>
        <v>12</v>
      </c>
      <c r="H1450" s="411">
        <v>12</v>
      </c>
      <c r="I1450" s="411">
        <f>내역서!F1454</f>
        <v>0</v>
      </c>
      <c r="J1450" s="411">
        <v>12920.4</v>
      </c>
      <c r="K1450" s="412">
        <f>INT($I1450*J1450)</f>
        <v>0</v>
      </c>
      <c r="L1450" s="411">
        <v>0</v>
      </c>
      <c r="M1450" s="412">
        <f>INT($I1450*L1450)</f>
        <v>0</v>
      </c>
      <c r="N1450" s="411">
        <v>0</v>
      </c>
      <c r="O1450" s="412">
        <f>INT($I1450*N1450)</f>
        <v>0</v>
      </c>
      <c r="P1450" s="412">
        <f>+J1450+L1450+N1450</f>
        <v>12920.4</v>
      </c>
      <c r="Q1450" s="412">
        <f>K1450+M1450+O1450</f>
        <v>0</v>
      </c>
      <c r="R1450" s="412"/>
      <c r="S1450" s="412"/>
      <c r="T1450" s="412"/>
      <c r="U1450" s="483" t="s">
        <v>0</v>
      </c>
      <c r="V1450" s="617" t="str">
        <f>+IF(I1450&lt;0,"ng","")</f>
        <v/>
      </c>
      <c r="W1450" s="617"/>
    </row>
    <row r="1451" spans="1:23" s="75" customFormat="1" ht="24" hidden="1" customHeight="1">
      <c r="A1451" s="372" t="s">
        <v>4643</v>
      </c>
      <c r="B1451" s="421" t="s">
        <v>0</v>
      </c>
      <c r="C1451" s="421" t="s">
        <v>1260</v>
      </c>
      <c r="D1451" s="421" t="s">
        <v>1262</v>
      </c>
      <c r="E1451" s="422" t="s">
        <v>859</v>
      </c>
      <c r="F1451" s="416">
        <v>12</v>
      </c>
      <c r="G1451" s="416">
        <f>[5]내역서!F1451</f>
        <v>12</v>
      </c>
      <c r="H1451" s="416">
        <v>12</v>
      </c>
      <c r="I1451" s="416">
        <f>내역서!F1455</f>
        <v>0</v>
      </c>
      <c r="J1451" s="416">
        <v>12920.4</v>
      </c>
      <c r="K1451" s="417">
        <f t="shared" si="2483"/>
        <v>0</v>
      </c>
      <c r="L1451" s="416">
        <v>0</v>
      </c>
      <c r="M1451" s="417">
        <f t="shared" si="2484"/>
        <v>0</v>
      </c>
      <c r="N1451" s="416">
        <v>0</v>
      </c>
      <c r="O1451" s="417">
        <f t="shared" si="2485"/>
        <v>0</v>
      </c>
      <c r="P1451" s="417">
        <f t="shared" si="2486"/>
        <v>12920.4</v>
      </c>
      <c r="Q1451" s="417">
        <f t="shared" si="2473"/>
        <v>0</v>
      </c>
      <c r="R1451" s="417">
        <f t="shared" ref="R1451" si="2511">I1451-I1450</f>
        <v>0</v>
      </c>
      <c r="S1451" s="417">
        <f t="shared" ref="S1451:T1451" si="2512">P1451-P1450</f>
        <v>0</v>
      </c>
      <c r="T1451" s="417">
        <f t="shared" si="2512"/>
        <v>0</v>
      </c>
      <c r="U1451" s="484"/>
      <c r="V1451" s="619" t="str">
        <f t="shared" ref="V1451" si="2513">+IF(I1451&lt;0,"ng","")</f>
        <v/>
      </c>
      <c r="W1451" s="619"/>
    </row>
    <row r="1452" spans="1:23" s="371" customFormat="1" ht="24" hidden="1" customHeight="1">
      <c r="A1452" s="366" t="s">
        <v>4295</v>
      </c>
      <c r="B1452" s="418" t="s">
        <v>0</v>
      </c>
      <c r="C1452" s="418" t="s">
        <v>2997</v>
      </c>
      <c r="D1452" s="418" t="s">
        <v>2998</v>
      </c>
      <c r="E1452" s="419" t="s">
        <v>1860</v>
      </c>
      <c r="F1452" s="411">
        <v>19</v>
      </c>
      <c r="G1452" s="411">
        <f>[5]내역서!F1452</f>
        <v>19</v>
      </c>
      <c r="H1452" s="411">
        <v>19</v>
      </c>
      <c r="I1452" s="411">
        <f>내역서!F1456</f>
        <v>0</v>
      </c>
      <c r="J1452" s="411">
        <v>422.6</v>
      </c>
      <c r="K1452" s="412">
        <f>INT($I1452*J1452)</f>
        <v>0</v>
      </c>
      <c r="L1452" s="411">
        <v>4308</v>
      </c>
      <c r="M1452" s="412">
        <f>INT($I1452*L1452)</f>
        <v>0</v>
      </c>
      <c r="N1452" s="411">
        <v>0</v>
      </c>
      <c r="O1452" s="412">
        <f>INT($I1452*N1452)</f>
        <v>0</v>
      </c>
      <c r="P1452" s="412">
        <f>+J1452+L1452+N1452</f>
        <v>4730.6000000000004</v>
      </c>
      <c r="Q1452" s="412">
        <f>K1452+M1452+O1452</f>
        <v>0</v>
      </c>
      <c r="R1452" s="412"/>
      <c r="S1452" s="412"/>
      <c r="T1452" s="412"/>
      <c r="U1452" s="483" t="s">
        <v>0</v>
      </c>
      <c r="V1452" s="617" t="str">
        <f>+IF(I1452&lt;0,"ng","")</f>
        <v/>
      </c>
      <c r="W1452" s="617"/>
    </row>
    <row r="1453" spans="1:23" s="75" customFormat="1" ht="24" hidden="1" customHeight="1">
      <c r="A1453" s="372" t="s">
        <v>4614</v>
      </c>
      <c r="B1453" s="421" t="s">
        <v>0</v>
      </c>
      <c r="C1453" s="421" t="s">
        <v>1263</v>
      </c>
      <c r="D1453" s="421" t="s">
        <v>1264</v>
      </c>
      <c r="E1453" s="422" t="s">
        <v>729</v>
      </c>
      <c r="F1453" s="416">
        <v>19</v>
      </c>
      <c r="G1453" s="416">
        <f>[5]내역서!F1453</f>
        <v>19</v>
      </c>
      <c r="H1453" s="416">
        <v>19</v>
      </c>
      <c r="I1453" s="416">
        <f>내역서!F1457</f>
        <v>0</v>
      </c>
      <c r="J1453" s="416">
        <v>422.6</v>
      </c>
      <c r="K1453" s="417">
        <f t="shared" si="2483"/>
        <v>0</v>
      </c>
      <c r="L1453" s="416">
        <v>4308</v>
      </c>
      <c r="M1453" s="417">
        <f t="shared" si="2484"/>
        <v>0</v>
      </c>
      <c r="N1453" s="416">
        <v>0</v>
      </c>
      <c r="O1453" s="417">
        <f t="shared" si="2485"/>
        <v>0</v>
      </c>
      <c r="P1453" s="417">
        <f t="shared" si="2486"/>
        <v>4730.6000000000004</v>
      </c>
      <c r="Q1453" s="417">
        <f t="shared" si="2473"/>
        <v>0</v>
      </c>
      <c r="R1453" s="417">
        <f t="shared" ref="R1453" si="2514">I1453-I1452</f>
        <v>0</v>
      </c>
      <c r="S1453" s="417">
        <f t="shared" ref="S1453:T1453" si="2515">P1453-P1452</f>
        <v>0</v>
      </c>
      <c r="T1453" s="417">
        <f t="shared" si="2515"/>
        <v>0</v>
      </c>
      <c r="U1453" s="484"/>
      <c r="V1453" s="619" t="str">
        <f t="shared" ref="V1453" si="2516">+IF(I1453&lt;0,"ng","")</f>
        <v/>
      </c>
      <c r="W1453" s="619"/>
    </row>
    <row r="1454" spans="1:23" s="371" customFormat="1" ht="24" hidden="1" customHeight="1">
      <c r="A1454" s="366" t="s">
        <v>4644</v>
      </c>
      <c r="B1454" s="418" t="s">
        <v>0</v>
      </c>
      <c r="C1454" s="418" t="s">
        <v>2999</v>
      </c>
      <c r="D1454" s="418" t="s">
        <v>3000</v>
      </c>
      <c r="E1454" s="419" t="s">
        <v>2382</v>
      </c>
      <c r="F1454" s="411">
        <v>1</v>
      </c>
      <c r="G1454" s="411">
        <f>[5]내역서!F1454</f>
        <v>1</v>
      </c>
      <c r="H1454" s="411">
        <v>1</v>
      </c>
      <c r="I1454" s="411">
        <f>내역서!F1458</f>
        <v>0</v>
      </c>
      <c r="J1454" s="411">
        <v>79174.899999999994</v>
      </c>
      <c r="K1454" s="412">
        <f>INT($I1454*J1454)</f>
        <v>0</v>
      </c>
      <c r="L1454" s="411">
        <v>0</v>
      </c>
      <c r="M1454" s="412">
        <f>INT($I1454*L1454)</f>
        <v>0</v>
      </c>
      <c r="N1454" s="411">
        <v>0</v>
      </c>
      <c r="O1454" s="412">
        <f>INT($I1454*N1454)</f>
        <v>0</v>
      </c>
      <c r="P1454" s="412">
        <f>+J1454+L1454+N1454</f>
        <v>79174.899999999994</v>
      </c>
      <c r="Q1454" s="412">
        <f>K1454+M1454+O1454</f>
        <v>0</v>
      </c>
      <c r="R1454" s="412"/>
      <c r="S1454" s="412"/>
      <c r="T1454" s="412"/>
      <c r="U1454" s="483" t="s">
        <v>0</v>
      </c>
      <c r="V1454" s="617" t="str">
        <f>+IF(I1454&lt;0,"ng","")</f>
        <v/>
      </c>
      <c r="W1454" s="617"/>
    </row>
    <row r="1455" spans="1:23" s="75" customFormat="1" ht="24" hidden="1" customHeight="1">
      <c r="A1455" s="372" t="s">
        <v>2072</v>
      </c>
      <c r="B1455" s="421" t="s">
        <v>0</v>
      </c>
      <c r="C1455" s="421" t="s">
        <v>1265</v>
      </c>
      <c r="D1455" s="421" t="s">
        <v>1266</v>
      </c>
      <c r="E1455" s="422" t="s">
        <v>859</v>
      </c>
      <c r="F1455" s="416">
        <v>1</v>
      </c>
      <c r="G1455" s="416">
        <f>[5]내역서!F1455</f>
        <v>1</v>
      </c>
      <c r="H1455" s="416">
        <v>1</v>
      </c>
      <c r="I1455" s="416">
        <f>내역서!F1459</f>
        <v>0</v>
      </c>
      <c r="J1455" s="416">
        <v>79174.899999999994</v>
      </c>
      <c r="K1455" s="417">
        <f t="shared" si="2483"/>
        <v>0</v>
      </c>
      <c r="L1455" s="416">
        <v>0</v>
      </c>
      <c r="M1455" s="417">
        <f t="shared" si="2484"/>
        <v>0</v>
      </c>
      <c r="N1455" s="416">
        <v>0</v>
      </c>
      <c r="O1455" s="417">
        <f t="shared" si="2485"/>
        <v>0</v>
      </c>
      <c r="P1455" s="417">
        <f t="shared" si="2486"/>
        <v>79174.899999999994</v>
      </c>
      <c r="Q1455" s="417">
        <f t="shared" si="2473"/>
        <v>0</v>
      </c>
      <c r="R1455" s="417">
        <f t="shared" ref="R1455" si="2517">I1455-I1454</f>
        <v>0</v>
      </c>
      <c r="S1455" s="417">
        <f t="shared" ref="S1455:T1455" si="2518">P1455-P1454</f>
        <v>0</v>
      </c>
      <c r="T1455" s="417">
        <f t="shared" si="2518"/>
        <v>0</v>
      </c>
      <c r="U1455" s="484"/>
      <c r="V1455" s="619" t="str">
        <f t="shared" ref="V1455" si="2519">+IF(I1455&lt;0,"ng","")</f>
        <v/>
      </c>
      <c r="W1455" s="619"/>
    </row>
    <row r="1456" spans="1:23" s="371" customFormat="1" ht="24" hidden="1" customHeight="1">
      <c r="A1456" s="366" t="s">
        <v>4616</v>
      </c>
      <c r="B1456" s="418" t="s">
        <v>0</v>
      </c>
      <c r="C1456" s="418" t="s">
        <v>3001</v>
      </c>
      <c r="D1456" s="418" t="s">
        <v>3002</v>
      </c>
      <c r="E1456" s="419" t="s">
        <v>1860</v>
      </c>
      <c r="F1456" s="411">
        <v>1</v>
      </c>
      <c r="G1456" s="411">
        <f>[5]내역서!F1456</f>
        <v>1</v>
      </c>
      <c r="H1456" s="411">
        <v>1</v>
      </c>
      <c r="I1456" s="411">
        <f>내역서!F1460</f>
        <v>0</v>
      </c>
      <c r="J1456" s="411">
        <v>2252.5</v>
      </c>
      <c r="K1456" s="412">
        <f>INT($I1456*J1456)</f>
        <v>0</v>
      </c>
      <c r="L1456" s="411">
        <v>22934.400000000001</v>
      </c>
      <c r="M1456" s="412">
        <f>INT($I1456*L1456)</f>
        <v>0</v>
      </c>
      <c r="N1456" s="411">
        <v>0</v>
      </c>
      <c r="O1456" s="412">
        <f>INT($I1456*N1456)</f>
        <v>0</v>
      </c>
      <c r="P1456" s="412">
        <f>+J1456+L1456+N1456</f>
        <v>25186.9</v>
      </c>
      <c r="Q1456" s="412">
        <f>K1456+M1456+O1456</f>
        <v>0</v>
      </c>
      <c r="R1456" s="412"/>
      <c r="S1456" s="412"/>
      <c r="T1456" s="412"/>
      <c r="U1456" s="483" t="s">
        <v>0</v>
      </c>
      <c r="V1456" s="617" t="str">
        <f>+IF(I1456&lt;0,"ng","")</f>
        <v/>
      </c>
      <c r="W1456" s="617"/>
    </row>
    <row r="1457" spans="1:23" s="75" customFormat="1" ht="24" hidden="1" customHeight="1">
      <c r="A1457" s="372" t="s">
        <v>4614</v>
      </c>
      <c r="B1457" s="421" t="s">
        <v>0</v>
      </c>
      <c r="C1457" s="421" t="s">
        <v>1267</v>
      </c>
      <c r="D1457" s="421" t="s">
        <v>1268</v>
      </c>
      <c r="E1457" s="422" t="s">
        <v>729</v>
      </c>
      <c r="F1457" s="416">
        <v>1</v>
      </c>
      <c r="G1457" s="416">
        <f>[5]내역서!F1457</f>
        <v>1</v>
      </c>
      <c r="H1457" s="416">
        <v>1</v>
      </c>
      <c r="I1457" s="416">
        <f>내역서!F1461</f>
        <v>0</v>
      </c>
      <c r="J1457" s="416">
        <v>2252.5</v>
      </c>
      <c r="K1457" s="417">
        <f t="shared" si="2483"/>
        <v>0</v>
      </c>
      <c r="L1457" s="416">
        <v>22934.400000000001</v>
      </c>
      <c r="M1457" s="417">
        <f t="shared" si="2484"/>
        <v>0</v>
      </c>
      <c r="N1457" s="416">
        <v>0</v>
      </c>
      <c r="O1457" s="417">
        <f t="shared" si="2485"/>
        <v>0</v>
      </c>
      <c r="P1457" s="417">
        <f t="shared" si="2486"/>
        <v>25186.9</v>
      </c>
      <c r="Q1457" s="417">
        <f t="shared" si="2473"/>
        <v>0</v>
      </c>
      <c r="R1457" s="417">
        <f t="shared" ref="R1457" si="2520">I1457-I1456</f>
        <v>0</v>
      </c>
      <c r="S1457" s="417">
        <f t="shared" ref="S1457:T1457" si="2521">P1457-P1456</f>
        <v>0</v>
      </c>
      <c r="T1457" s="417">
        <f t="shared" si="2521"/>
        <v>0</v>
      </c>
      <c r="U1457" s="484"/>
      <c r="V1457" s="619" t="str">
        <f t="shared" ref="V1457" si="2522">+IF(I1457&lt;0,"ng","")</f>
        <v/>
      </c>
      <c r="W1457" s="619"/>
    </row>
    <row r="1458" spans="1:23" s="371" customFormat="1" ht="24" hidden="1" customHeight="1">
      <c r="A1458" s="366" t="s">
        <v>4616</v>
      </c>
      <c r="B1458" s="418" t="s">
        <v>0</v>
      </c>
      <c r="C1458" s="418" t="s">
        <v>3003</v>
      </c>
      <c r="D1458" s="418" t="s">
        <v>3004</v>
      </c>
      <c r="E1458" s="419" t="s">
        <v>2382</v>
      </c>
      <c r="F1458" s="411">
        <v>19</v>
      </c>
      <c r="G1458" s="411">
        <f>[5]내역서!F1458</f>
        <v>19</v>
      </c>
      <c r="H1458" s="411">
        <v>19</v>
      </c>
      <c r="I1458" s="411">
        <f>내역서!F1462</f>
        <v>0</v>
      </c>
      <c r="J1458" s="411">
        <v>43067.8</v>
      </c>
      <c r="K1458" s="412">
        <f>INT($I1458*J1458)</f>
        <v>0</v>
      </c>
      <c r="L1458" s="411">
        <v>0</v>
      </c>
      <c r="M1458" s="412">
        <f>INT($I1458*L1458)</f>
        <v>0</v>
      </c>
      <c r="N1458" s="411">
        <v>0</v>
      </c>
      <c r="O1458" s="412">
        <f>INT($I1458*N1458)</f>
        <v>0</v>
      </c>
      <c r="P1458" s="412">
        <f>+J1458+L1458+N1458</f>
        <v>43067.8</v>
      </c>
      <c r="Q1458" s="412">
        <f>K1458+M1458+O1458</f>
        <v>0</v>
      </c>
      <c r="R1458" s="412"/>
      <c r="S1458" s="412"/>
      <c r="T1458" s="412"/>
      <c r="U1458" s="483" t="s">
        <v>0</v>
      </c>
      <c r="V1458" s="617" t="str">
        <f>+IF(I1458&lt;0,"ng","")</f>
        <v/>
      </c>
      <c r="W1458" s="617"/>
    </row>
    <row r="1459" spans="1:23" s="75" customFormat="1" ht="24" hidden="1" customHeight="1">
      <c r="A1459" s="372" t="s">
        <v>4645</v>
      </c>
      <c r="B1459" s="421" t="s">
        <v>0</v>
      </c>
      <c r="C1459" s="421" t="s">
        <v>1269</v>
      </c>
      <c r="D1459" s="421" t="s">
        <v>1270</v>
      </c>
      <c r="E1459" s="422" t="s">
        <v>859</v>
      </c>
      <c r="F1459" s="416">
        <v>19</v>
      </c>
      <c r="G1459" s="416">
        <f>[5]내역서!F1459</f>
        <v>19</v>
      </c>
      <c r="H1459" s="416">
        <v>19</v>
      </c>
      <c r="I1459" s="416">
        <f>내역서!F1463</f>
        <v>0</v>
      </c>
      <c r="J1459" s="416">
        <v>43067.8</v>
      </c>
      <c r="K1459" s="417">
        <f t="shared" si="2483"/>
        <v>0</v>
      </c>
      <c r="L1459" s="416">
        <v>0</v>
      </c>
      <c r="M1459" s="417">
        <f t="shared" si="2484"/>
        <v>0</v>
      </c>
      <c r="N1459" s="416">
        <v>0</v>
      </c>
      <c r="O1459" s="417">
        <f t="shared" si="2485"/>
        <v>0</v>
      </c>
      <c r="P1459" s="417">
        <f t="shared" si="2486"/>
        <v>43067.8</v>
      </c>
      <c r="Q1459" s="417">
        <f t="shared" si="2473"/>
        <v>0</v>
      </c>
      <c r="R1459" s="417">
        <f t="shared" ref="R1459" si="2523">I1459-I1458</f>
        <v>0</v>
      </c>
      <c r="S1459" s="417">
        <f t="shared" ref="S1459:T1459" si="2524">P1459-P1458</f>
        <v>0</v>
      </c>
      <c r="T1459" s="417">
        <f t="shared" si="2524"/>
        <v>0</v>
      </c>
      <c r="U1459" s="484"/>
      <c r="V1459" s="619" t="str">
        <f t="shared" ref="V1459" si="2525">+IF(I1459&lt;0,"ng","")</f>
        <v/>
      </c>
      <c r="W1459" s="619"/>
    </row>
    <row r="1460" spans="1:23" s="371" customFormat="1" ht="24" hidden="1" customHeight="1">
      <c r="A1460" s="366" t="s">
        <v>4646</v>
      </c>
      <c r="B1460" s="418" t="s">
        <v>0</v>
      </c>
      <c r="C1460" s="418" t="s">
        <v>3005</v>
      </c>
      <c r="D1460" s="418" t="s">
        <v>3006</v>
      </c>
      <c r="E1460" s="419" t="s">
        <v>2194</v>
      </c>
      <c r="F1460" s="411">
        <v>19</v>
      </c>
      <c r="G1460" s="411">
        <f>[5]내역서!F1460</f>
        <v>19</v>
      </c>
      <c r="H1460" s="411">
        <v>19</v>
      </c>
      <c r="I1460" s="411">
        <f>내역서!F1464</f>
        <v>0</v>
      </c>
      <c r="J1460" s="411">
        <v>1550.5</v>
      </c>
      <c r="K1460" s="412">
        <f>INT($I1460*J1460)</f>
        <v>0</v>
      </c>
      <c r="L1460" s="411">
        <v>0</v>
      </c>
      <c r="M1460" s="412">
        <f>INT($I1460*L1460)</f>
        <v>0</v>
      </c>
      <c r="N1460" s="411">
        <v>0</v>
      </c>
      <c r="O1460" s="412">
        <f>INT($I1460*N1460)</f>
        <v>0</v>
      </c>
      <c r="P1460" s="412">
        <f>+J1460+L1460+N1460</f>
        <v>1550.5</v>
      </c>
      <c r="Q1460" s="412">
        <f>K1460+M1460+O1460</f>
        <v>0</v>
      </c>
      <c r="R1460" s="412"/>
      <c r="S1460" s="412"/>
      <c r="T1460" s="412"/>
      <c r="U1460" s="483" t="s">
        <v>0</v>
      </c>
      <c r="V1460" s="617" t="str">
        <f>+IF(I1460&lt;0,"ng","")</f>
        <v/>
      </c>
      <c r="W1460" s="617"/>
    </row>
    <row r="1461" spans="1:23" s="75" customFormat="1" ht="24" hidden="1" customHeight="1">
      <c r="A1461" s="372" t="s">
        <v>2072</v>
      </c>
      <c r="B1461" s="421" t="s">
        <v>0</v>
      </c>
      <c r="C1461" s="421" t="s">
        <v>1271</v>
      </c>
      <c r="D1461" s="421" t="s">
        <v>1272</v>
      </c>
      <c r="E1461" s="422" t="s">
        <v>738</v>
      </c>
      <c r="F1461" s="416">
        <v>19</v>
      </c>
      <c r="G1461" s="416">
        <f>[5]내역서!F1461</f>
        <v>19</v>
      </c>
      <c r="H1461" s="416">
        <v>19</v>
      </c>
      <c r="I1461" s="416">
        <f>내역서!F1465</f>
        <v>0</v>
      </c>
      <c r="J1461" s="416">
        <v>1550.5</v>
      </c>
      <c r="K1461" s="417">
        <f t="shared" si="2483"/>
        <v>0</v>
      </c>
      <c r="L1461" s="416">
        <v>0</v>
      </c>
      <c r="M1461" s="417">
        <f t="shared" si="2484"/>
        <v>0</v>
      </c>
      <c r="N1461" s="416">
        <v>0</v>
      </c>
      <c r="O1461" s="417">
        <f t="shared" si="2485"/>
        <v>0</v>
      </c>
      <c r="P1461" s="417">
        <f t="shared" si="2486"/>
        <v>1550.5</v>
      </c>
      <c r="Q1461" s="417">
        <f t="shared" si="2473"/>
        <v>0</v>
      </c>
      <c r="R1461" s="417">
        <f t="shared" ref="R1461" si="2526">I1461-I1460</f>
        <v>0</v>
      </c>
      <c r="S1461" s="417">
        <f t="shared" ref="S1461:T1461" si="2527">P1461-P1460</f>
        <v>0</v>
      </c>
      <c r="T1461" s="417">
        <f t="shared" si="2527"/>
        <v>0</v>
      </c>
      <c r="U1461" s="484"/>
      <c r="V1461" s="619" t="str">
        <f t="shared" ref="V1461" si="2528">+IF(I1461&lt;0,"ng","")</f>
        <v/>
      </c>
      <c r="W1461" s="619"/>
    </row>
    <row r="1462" spans="1:23" s="371" customFormat="1" ht="24" hidden="1" customHeight="1">
      <c r="A1462" s="366" t="s">
        <v>2055</v>
      </c>
      <c r="B1462" s="436" t="s">
        <v>3007</v>
      </c>
      <c r="C1462" s="436" t="s">
        <v>3008</v>
      </c>
      <c r="D1462" s="436" t="s">
        <v>0</v>
      </c>
      <c r="E1462" s="437" t="s">
        <v>0</v>
      </c>
      <c r="F1462" s="438">
        <v>0</v>
      </c>
      <c r="G1462" s="438">
        <f>[5]내역서!F1462</f>
        <v>0</v>
      </c>
      <c r="H1462" s="438">
        <v>0</v>
      </c>
      <c r="I1462" s="438">
        <f>내역서!F1466</f>
        <v>0</v>
      </c>
      <c r="J1462" s="439">
        <v>0</v>
      </c>
      <c r="K1462" s="438">
        <f>SUMIF($A$1464:$A$1469,$A1464,K$1464:K$1469)</f>
        <v>0</v>
      </c>
      <c r="L1462" s="439">
        <v>0</v>
      </c>
      <c r="M1462" s="438">
        <f>SUMIF($A$1464:$A$1469,$A1464,M$1464:M$1469)</f>
        <v>0</v>
      </c>
      <c r="N1462" s="439">
        <v>0</v>
      </c>
      <c r="O1462" s="438">
        <f>SUMIF($A$1464:$A$1469,$A1464,O$1464:O$1469)</f>
        <v>0</v>
      </c>
      <c r="P1462" s="440">
        <v>0</v>
      </c>
      <c r="Q1462" s="438">
        <f>K1462+M1462+O1462</f>
        <v>0</v>
      </c>
      <c r="R1462" s="438"/>
      <c r="S1462" s="438"/>
      <c r="T1462" s="438"/>
      <c r="U1462" s="481" t="s">
        <v>0</v>
      </c>
      <c r="V1462" s="617" t="str">
        <f>+IF(I1462&lt;0,"ng","")</f>
        <v/>
      </c>
      <c r="W1462" s="617"/>
    </row>
    <row r="1463" spans="1:23" s="75" customFormat="1" ht="24" hidden="1" customHeight="1">
      <c r="A1463" s="372" t="s">
        <v>4614</v>
      </c>
      <c r="B1463" s="442" t="s">
        <v>1811</v>
      </c>
      <c r="C1463" s="442" t="s">
        <v>1273</v>
      </c>
      <c r="D1463" s="442" t="s">
        <v>0</v>
      </c>
      <c r="E1463" s="443" t="s">
        <v>0</v>
      </c>
      <c r="F1463" s="444">
        <v>0</v>
      </c>
      <c r="G1463" s="444">
        <f>[5]내역서!F1463</f>
        <v>0</v>
      </c>
      <c r="H1463" s="444">
        <v>0</v>
      </c>
      <c r="I1463" s="444">
        <f>내역서!F1467</f>
        <v>0</v>
      </c>
      <c r="J1463" s="445">
        <v>0</v>
      </c>
      <c r="K1463" s="444">
        <f>SUMIF($A$1464:$A$1469,$A1465,K$1464:K$1469)</f>
        <v>0</v>
      </c>
      <c r="L1463" s="445">
        <v>0</v>
      </c>
      <c r="M1463" s="444">
        <f>SUMIF($A$1464:$A$1469,$A1465,M$1464:M$1469)</f>
        <v>0</v>
      </c>
      <c r="N1463" s="445">
        <v>0</v>
      </c>
      <c r="O1463" s="444">
        <f>SUMIF($A$1464:$A$1469,$A1465,O$1464:O$1469)</f>
        <v>0</v>
      </c>
      <c r="P1463" s="446">
        <v>0</v>
      </c>
      <c r="Q1463" s="444">
        <f t="shared" si="2473"/>
        <v>0</v>
      </c>
      <c r="R1463" s="444">
        <f t="shared" ref="R1463" si="2529">I1463-I1462</f>
        <v>0</v>
      </c>
      <c r="S1463" s="444">
        <f t="shared" ref="S1463:T1463" si="2530">P1463-P1462</f>
        <v>0</v>
      </c>
      <c r="T1463" s="444">
        <f t="shared" si="2530"/>
        <v>0</v>
      </c>
      <c r="U1463" s="482"/>
      <c r="V1463" s="619" t="str">
        <f t="shared" ref="V1463" si="2531">+IF(I1463&lt;0,"ng","")</f>
        <v/>
      </c>
      <c r="W1463" s="619"/>
    </row>
    <row r="1464" spans="1:23" s="371" customFormat="1" ht="24" hidden="1" customHeight="1">
      <c r="A1464" s="366" t="s">
        <v>4616</v>
      </c>
      <c r="B1464" s="418" t="s">
        <v>0</v>
      </c>
      <c r="C1464" s="418" t="s">
        <v>3009</v>
      </c>
      <c r="D1464" s="418" t="s">
        <v>3010</v>
      </c>
      <c r="E1464" s="419" t="s">
        <v>16</v>
      </c>
      <c r="F1464" s="411">
        <v>612</v>
      </c>
      <c r="G1464" s="411">
        <f>[5]내역서!F1464</f>
        <v>597</v>
      </c>
      <c r="H1464" s="411">
        <v>612</v>
      </c>
      <c r="I1464" s="411">
        <f>내역서!F1468</f>
        <v>0</v>
      </c>
      <c r="J1464" s="411">
        <v>36891.9</v>
      </c>
      <c r="K1464" s="412">
        <f>INT($I1464*J1464)</f>
        <v>0</v>
      </c>
      <c r="L1464" s="411">
        <v>0</v>
      </c>
      <c r="M1464" s="412">
        <f>INT($I1464*L1464)</f>
        <v>0</v>
      </c>
      <c r="N1464" s="411">
        <v>0</v>
      </c>
      <c r="O1464" s="412">
        <f>INT($I1464*N1464)</f>
        <v>0</v>
      </c>
      <c r="P1464" s="412">
        <f>+J1464+L1464+N1464</f>
        <v>36891.9</v>
      </c>
      <c r="Q1464" s="412">
        <f>K1464+M1464+O1464</f>
        <v>0</v>
      </c>
      <c r="R1464" s="412"/>
      <c r="S1464" s="412"/>
      <c r="T1464" s="412"/>
      <c r="U1464" s="483" t="s">
        <v>0</v>
      </c>
      <c r="V1464" s="617" t="str">
        <f>+IF(I1464&lt;0,"ng","")</f>
        <v/>
      </c>
      <c r="W1464" s="617"/>
    </row>
    <row r="1465" spans="1:23" s="75" customFormat="1" ht="24" hidden="1" customHeight="1">
      <c r="A1465" s="372" t="s">
        <v>4298</v>
      </c>
      <c r="B1465" s="421" t="s">
        <v>0</v>
      </c>
      <c r="C1465" s="421" t="s">
        <v>1274</v>
      </c>
      <c r="D1465" s="421" t="s">
        <v>1275</v>
      </c>
      <c r="E1465" s="422" t="s">
        <v>16</v>
      </c>
      <c r="F1465" s="416">
        <v>612</v>
      </c>
      <c r="G1465" s="416">
        <f>[5]내역서!F1465</f>
        <v>597</v>
      </c>
      <c r="H1465" s="416">
        <v>612</v>
      </c>
      <c r="I1465" s="416">
        <f>내역서!F1469</f>
        <v>0</v>
      </c>
      <c r="J1465" s="416">
        <v>36891.9</v>
      </c>
      <c r="K1465" s="417">
        <f>INT($I1465*J1465)</f>
        <v>0</v>
      </c>
      <c r="L1465" s="416">
        <v>0</v>
      </c>
      <c r="M1465" s="417">
        <f>INT($I1465*L1465)</f>
        <v>0</v>
      </c>
      <c r="N1465" s="416">
        <v>0</v>
      </c>
      <c r="O1465" s="417">
        <f>INT($I1465*N1465)</f>
        <v>0</v>
      </c>
      <c r="P1465" s="417">
        <f t="shared" ref="P1465:P1469" si="2532">+J1465+L1465+N1465</f>
        <v>36891.9</v>
      </c>
      <c r="Q1465" s="417">
        <f t="shared" si="2473"/>
        <v>0</v>
      </c>
      <c r="R1465" s="417">
        <f t="shared" ref="R1465" si="2533">I1465-I1464</f>
        <v>0</v>
      </c>
      <c r="S1465" s="417">
        <f t="shared" ref="S1465:T1465" si="2534">P1465-P1464</f>
        <v>0</v>
      </c>
      <c r="T1465" s="417">
        <f t="shared" si="2534"/>
        <v>0</v>
      </c>
      <c r="U1465" s="484"/>
      <c r="V1465" s="619" t="str">
        <f t="shared" ref="V1465" si="2535">+IF(I1465&lt;0,"ng","")</f>
        <v/>
      </c>
      <c r="W1465" s="619"/>
    </row>
    <row r="1466" spans="1:23" s="371" customFormat="1" ht="24" hidden="1" customHeight="1">
      <c r="A1466" s="366" t="s">
        <v>4616</v>
      </c>
      <c r="B1466" s="418" t="s">
        <v>0</v>
      </c>
      <c r="C1466" s="647" t="str">
        <f>[5]내역서!C1466</f>
        <v>복층유리</v>
      </c>
      <c r="D1466" s="647" t="str">
        <f>[5]내역서!D1466</f>
        <v>로이복층유리, 칼라, 24mm</v>
      </c>
      <c r="E1466" s="648" t="str">
        <f>[5]내역서!E1466</f>
        <v>M2</v>
      </c>
      <c r="F1466" s="411"/>
      <c r="G1466" s="411">
        <f>[5]내역서!F1466</f>
        <v>15</v>
      </c>
      <c r="H1466" s="411">
        <v>0</v>
      </c>
      <c r="I1466" s="411">
        <f>내역서!F1470</f>
        <v>0</v>
      </c>
      <c r="J1466" s="411">
        <f>[5]내역서!G1466</f>
        <v>84776</v>
      </c>
      <c r="K1466" s="412">
        <f>INT($I1466*J1466)</f>
        <v>0</v>
      </c>
      <c r="L1466" s="411">
        <f>[5]내역서!I1466</f>
        <v>0</v>
      </c>
      <c r="M1466" s="412">
        <f>INT($I1466*L1466)</f>
        <v>0</v>
      </c>
      <c r="N1466" s="411">
        <f>[5]내역서!K1466</f>
        <v>0</v>
      </c>
      <c r="O1466" s="412">
        <f>INT($I1466*N1466)</f>
        <v>0</v>
      </c>
      <c r="P1466" s="412">
        <f>+J1466+L1466+N1466</f>
        <v>84776</v>
      </c>
      <c r="Q1466" s="412">
        <f>K1466+M1466+O1466</f>
        <v>0</v>
      </c>
      <c r="R1466" s="412"/>
      <c r="S1466" s="412"/>
      <c r="T1466" s="412"/>
      <c r="U1466" s="649" t="s">
        <v>2081</v>
      </c>
      <c r="V1466" s="617" t="str">
        <f>+IF(I1466&lt;0,"ng","")</f>
        <v/>
      </c>
      <c r="W1466" s="617"/>
    </row>
    <row r="1467" spans="1:23" s="75" customFormat="1" ht="24" hidden="1" customHeight="1">
      <c r="A1467" s="372" t="s">
        <v>4647</v>
      </c>
      <c r="B1467" s="421" t="s">
        <v>0</v>
      </c>
      <c r="C1467" s="650" t="str">
        <f>[5]내역서!C1467</f>
        <v>복층유리</v>
      </c>
      <c r="D1467" s="650" t="str">
        <f>[5]내역서!D1467</f>
        <v>로이복층유리, 칼라, 24mm</v>
      </c>
      <c r="E1467" s="651" t="str">
        <f>[5]내역서!E1467</f>
        <v>M2</v>
      </c>
      <c r="F1467" s="416"/>
      <c r="G1467" s="416">
        <f>[5]내역서!F1467</f>
        <v>15</v>
      </c>
      <c r="H1467" s="416">
        <v>0</v>
      </c>
      <c r="I1467" s="416">
        <f>내역서!F1471</f>
        <v>0</v>
      </c>
      <c r="J1467" s="416">
        <f>[5]내역서!G1467</f>
        <v>84776</v>
      </c>
      <c r="K1467" s="417">
        <f t="shared" ref="K1467" si="2536">INT($I1467*J1467)</f>
        <v>0</v>
      </c>
      <c r="L1467" s="416">
        <f>[5]내역서!I1467</f>
        <v>0</v>
      </c>
      <c r="M1467" s="417">
        <f t="shared" ref="M1467" si="2537">INT($I1467*L1467)</f>
        <v>0</v>
      </c>
      <c r="N1467" s="416">
        <f>[5]내역서!K1467</f>
        <v>0</v>
      </c>
      <c r="O1467" s="417">
        <f t="shared" ref="O1467" si="2538">INT($I1467*N1467)</f>
        <v>0</v>
      </c>
      <c r="P1467" s="417">
        <f t="shared" si="2532"/>
        <v>84776</v>
      </c>
      <c r="Q1467" s="417">
        <f t="shared" ref="Q1467" si="2539">K1467+M1467+O1467</f>
        <v>0</v>
      </c>
      <c r="R1467" s="417">
        <f t="shared" ref="R1467" si="2540">I1467-I1466</f>
        <v>0</v>
      </c>
      <c r="S1467" s="417">
        <f t="shared" ref="S1467:T1467" si="2541">P1467-P1466</f>
        <v>0</v>
      </c>
      <c r="T1467" s="417">
        <f t="shared" si="2541"/>
        <v>0</v>
      </c>
      <c r="U1467" s="652" t="s">
        <v>4648</v>
      </c>
      <c r="V1467" s="619" t="str">
        <f t="shared" ref="V1467" si="2542">+IF(I1467&lt;0,"ng","")</f>
        <v/>
      </c>
      <c r="W1467" s="619"/>
    </row>
    <row r="1468" spans="1:23" s="371" customFormat="1" ht="24" hidden="1" customHeight="1">
      <c r="A1468" s="366" t="s">
        <v>4301</v>
      </c>
      <c r="B1468" s="418" t="s">
        <v>0</v>
      </c>
      <c r="C1468" s="418" t="s">
        <v>3012</v>
      </c>
      <c r="D1468" s="418" t="s">
        <v>3013</v>
      </c>
      <c r="E1468" s="419" t="s">
        <v>16</v>
      </c>
      <c r="F1468" s="411">
        <v>612</v>
      </c>
      <c r="G1468" s="411">
        <f>[5]내역서!F1468</f>
        <v>612</v>
      </c>
      <c r="H1468" s="411">
        <v>612</v>
      </c>
      <c r="I1468" s="411">
        <f>내역서!F1472</f>
        <v>0</v>
      </c>
      <c r="J1468" s="411">
        <v>757.8</v>
      </c>
      <c r="K1468" s="412">
        <f>INT($I1468*J1468)</f>
        <v>0</v>
      </c>
      <c r="L1468" s="411">
        <v>24476.400000000001</v>
      </c>
      <c r="M1468" s="412">
        <f>INT($I1468*L1468)</f>
        <v>0</v>
      </c>
      <c r="N1468" s="411">
        <v>0</v>
      </c>
      <c r="O1468" s="412">
        <f>INT($I1468*N1468)</f>
        <v>0</v>
      </c>
      <c r="P1468" s="412">
        <f>+J1468+L1468+N1468</f>
        <v>25234.2</v>
      </c>
      <c r="Q1468" s="412">
        <f>K1468+M1468+O1468</f>
        <v>0</v>
      </c>
      <c r="R1468" s="412"/>
      <c r="S1468" s="412"/>
      <c r="T1468" s="412"/>
      <c r="U1468" s="483" t="s">
        <v>0</v>
      </c>
      <c r="V1468" s="617" t="str">
        <f>+IF(I1468&lt;0,"ng","")</f>
        <v/>
      </c>
      <c r="W1468" s="617"/>
    </row>
    <row r="1469" spans="1:23" s="75" customFormat="1" ht="24" hidden="1" customHeight="1">
      <c r="A1469" s="372" t="s">
        <v>4608</v>
      </c>
      <c r="B1469" s="421" t="s">
        <v>0</v>
      </c>
      <c r="C1469" s="421" t="s">
        <v>1276</v>
      </c>
      <c r="D1469" s="421" t="s">
        <v>1277</v>
      </c>
      <c r="E1469" s="422" t="s">
        <v>16</v>
      </c>
      <c r="F1469" s="416">
        <v>612</v>
      </c>
      <c r="G1469" s="416">
        <f>[5]내역서!F1469</f>
        <v>612</v>
      </c>
      <c r="H1469" s="416">
        <v>612</v>
      </c>
      <c r="I1469" s="416">
        <f>내역서!F1473</f>
        <v>0</v>
      </c>
      <c r="J1469" s="416">
        <v>757.8</v>
      </c>
      <c r="K1469" s="417">
        <f>INT($I1469*J1469)</f>
        <v>0</v>
      </c>
      <c r="L1469" s="416">
        <v>24476.400000000001</v>
      </c>
      <c r="M1469" s="417">
        <f>INT($I1469*L1469)</f>
        <v>0</v>
      </c>
      <c r="N1469" s="416">
        <v>0</v>
      </c>
      <c r="O1469" s="417">
        <f>INT($I1469*N1469)</f>
        <v>0</v>
      </c>
      <c r="P1469" s="417">
        <f t="shared" si="2532"/>
        <v>25234.2</v>
      </c>
      <c r="Q1469" s="417">
        <f t="shared" si="2473"/>
        <v>0</v>
      </c>
      <c r="R1469" s="417">
        <f t="shared" ref="R1469" si="2543">I1469-I1468</f>
        <v>0</v>
      </c>
      <c r="S1469" s="417">
        <f t="shared" ref="S1469:T1469" si="2544">P1469-P1468</f>
        <v>0</v>
      </c>
      <c r="T1469" s="417">
        <f t="shared" si="2544"/>
        <v>0</v>
      </c>
      <c r="U1469" s="484"/>
      <c r="V1469" s="619" t="str">
        <f t="shared" ref="V1469" si="2545">+IF(I1469&lt;0,"ng","")</f>
        <v/>
      </c>
      <c r="W1469" s="619"/>
    </row>
    <row r="1470" spans="1:23" s="371" customFormat="1" ht="24" hidden="1" customHeight="1">
      <c r="A1470" s="366" t="s">
        <v>4649</v>
      </c>
      <c r="B1470" s="436" t="s">
        <v>3014</v>
      </c>
      <c r="C1470" s="436" t="s">
        <v>3015</v>
      </c>
      <c r="D1470" s="436" t="s">
        <v>0</v>
      </c>
      <c r="E1470" s="437" t="s">
        <v>0</v>
      </c>
      <c r="F1470" s="438">
        <v>0</v>
      </c>
      <c r="G1470" s="438">
        <f>[5]내역서!F1470</f>
        <v>0</v>
      </c>
      <c r="H1470" s="438">
        <v>0</v>
      </c>
      <c r="I1470" s="438">
        <f>내역서!F1474</f>
        <v>0</v>
      </c>
      <c r="J1470" s="439">
        <v>0</v>
      </c>
      <c r="K1470" s="438">
        <f>SUMIF($A$1472:$A$1511,$A1472,K$1472:K$1511)</f>
        <v>0</v>
      </c>
      <c r="L1470" s="439">
        <v>0</v>
      </c>
      <c r="M1470" s="438">
        <f>SUMIF($A$1472:$A$1511,$A1472,M$1472:M$1511)</f>
        <v>0</v>
      </c>
      <c r="N1470" s="439">
        <v>0</v>
      </c>
      <c r="O1470" s="438">
        <f>SUMIF($A$1472:$A$1511,$A1472,O$1472:O$1511)</f>
        <v>0</v>
      </c>
      <c r="P1470" s="440">
        <v>0</v>
      </c>
      <c r="Q1470" s="438">
        <f>K1470+M1470+O1470</f>
        <v>0</v>
      </c>
      <c r="R1470" s="438"/>
      <c r="S1470" s="438"/>
      <c r="T1470" s="438"/>
      <c r="U1470" s="481" t="s">
        <v>0</v>
      </c>
      <c r="V1470" s="617" t="str">
        <f>+IF(I1470&lt;0,"ng","")</f>
        <v/>
      </c>
      <c r="W1470" s="617"/>
    </row>
    <row r="1471" spans="1:23" s="75" customFormat="1" ht="24" hidden="1" customHeight="1">
      <c r="A1471" s="372" t="s">
        <v>4606</v>
      </c>
      <c r="B1471" s="442" t="s">
        <v>4650</v>
      </c>
      <c r="C1471" s="442" t="s">
        <v>1278</v>
      </c>
      <c r="D1471" s="442" t="s">
        <v>0</v>
      </c>
      <c r="E1471" s="443" t="s">
        <v>0</v>
      </c>
      <c r="F1471" s="444">
        <v>0</v>
      </c>
      <c r="G1471" s="444">
        <f>[5]내역서!F1471</f>
        <v>0</v>
      </c>
      <c r="H1471" s="444">
        <v>0</v>
      </c>
      <c r="I1471" s="444">
        <f>내역서!F1475</f>
        <v>0</v>
      </c>
      <c r="J1471" s="445">
        <v>0</v>
      </c>
      <c r="K1471" s="444">
        <f>SUMIF($A$1472:$A$1511,$A1473,K$1472:K$1511)</f>
        <v>0</v>
      </c>
      <c r="L1471" s="445">
        <v>0</v>
      </c>
      <c r="M1471" s="444">
        <f>SUMIF($A$1472:$A$1511,$A1473,M$1472:M$1511)</f>
        <v>0</v>
      </c>
      <c r="N1471" s="445">
        <v>0</v>
      </c>
      <c r="O1471" s="444">
        <f>SUMIF($A$1472:$A$1511,$A1473,O$1472:O$1511)</f>
        <v>0</v>
      </c>
      <c r="P1471" s="446">
        <v>0</v>
      </c>
      <c r="Q1471" s="444">
        <f t="shared" si="2473"/>
        <v>0</v>
      </c>
      <c r="R1471" s="444">
        <f t="shared" ref="R1471" si="2546">I1471-I1470</f>
        <v>0</v>
      </c>
      <c r="S1471" s="444">
        <f t="shared" ref="S1471:T1471" si="2547">P1471-P1470</f>
        <v>0</v>
      </c>
      <c r="T1471" s="444">
        <f t="shared" si="2547"/>
        <v>0</v>
      </c>
      <c r="U1471" s="482"/>
      <c r="V1471" s="619" t="str">
        <f t="shared" ref="V1471" si="2548">+IF(I1471&lt;0,"ng","")</f>
        <v/>
      </c>
      <c r="W1471" s="619"/>
    </row>
    <row r="1472" spans="1:23" s="371" customFormat="1" ht="24" hidden="1" customHeight="1">
      <c r="A1472" s="366" t="s">
        <v>4381</v>
      </c>
      <c r="B1472" s="418" t="s">
        <v>0</v>
      </c>
      <c r="C1472" s="418" t="s">
        <v>3018</v>
      </c>
      <c r="D1472" s="418" t="s">
        <v>108</v>
      </c>
      <c r="E1472" s="419" t="s">
        <v>16</v>
      </c>
      <c r="F1472" s="411">
        <v>65.099999999999994</v>
      </c>
      <c r="G1472" s="411">
        <f>[5]내역서!F1472</f>
        <v>65.099999999999994</v>
      </c>
      <c r="H1472" s="411">
        <v>65.099999999999994</v>
      </c>
      <c r="I1472" s="411">
        <f>내역서!F1476</f>
        <v>0</v>
      </c>
      <c r="J1472" s="411">
        <v>74981.5</v>
      </c>
      <c r="K1472" s="412">
        <f>INT($I1472*J1472)</f>
        <v>0</v>
      </c>
      <c r="L1472" s="411">
        <v>37104</v>
      </c>
      <c r="M1472" s="412">
        <f>INT($I1472*L1472)</f>
        <v>0</v>
      </c>
      <c r="N1472" s="411">
        <v>0</v>
      </c>
      <c r="O1472" s="412">
        <f>INT($I1472*N1472)</f>
        <v>0</v>
      </c>
      <c r="P1472" s="412">
        <f>+J1472+L1472+N1472</f>
        <v>112085.5</v>
      </c>
      <c r="Q1472" s="412">
        <f>K1472+M1472+O1472</f>
        <v>0</v>
      </c>
      <c r="R1472" s="412"/>
      <c r="S1472" s="412"/>
      <c r="T1472" s="412"/>
      <c r="U1472" s="483" t="s">
        <v>0</v>
      </c>
      <c r="V1472" s="617" t="str">
        <f>+IF(I1472&lt;0,"ng","")</f>
        <v/>
      </c>
      <c r="W1472" s="617"/>
    </row>
    <row r="1473" spans="1:23" s="75" customFormat="1" ht="24" hidden="1" customHeight="1">
      <c r="A1473" s="372" t="s">
        <v>2219</v>
      </c>
      <c r="B1473" s="421" t="s">
        <v>0</v>
      </c>
      <c r="C1473" s="421" t="s">
        <v>1279</v>
      </c>
      <c r="D1473" s="421" t="s">
        <v>108</v>
      </c>
      <c r="E1473" s="422" t="s">
        <v>16</v>
      </c>
      <c r="F1473" s="416">
        <v>65.099999999999994</v>
      </c>
      <c r="G1473" s="416">
        <f>[5]내역서!F1473</f>
        <v>65.099999999999994</v>
      </c>
      <c r="H1473" s="416">
        <v>65.099999999999994</v>
      </c>
      <c r="I1473" s="416">
        <f>내역서!F1477</f>
        <v>0</v>
      </c>
      <c r="J1473" s="416">
        <v>74981.5</v>
      </c>
      <c r="K1473" s="417">
        <f t="shared" ref="K1473:K1511" si="2549">INT($I1473*J1473)</f>
        <v>0</v>
      </c>
      <c r="L1473" s="416">
        <v>37104</v>
      </c>
      <c r="M1473" s="417">
        <f t="shared" ref="M1473:M1511" si="2550">INT($I1473*L1473)</f>
        <v>0</v>
      </c>
      <c r="N1473" s="416">
        <v>0</v>
      </c>
      <c r="O1473" s="417">
        <f t="shared" ref="O1473:O1511" si="2551">INT($I1473*N1473)</f>
        <v>0</v>
      </c>
      <c r="P1473" s="417">
        <f t="shared" ref="P1473:P1511" si="2552">+J1473+L1473+N1473</f>
        <v>112085.5</v>
      </c>
      <c r="Q1473" s="417">
        <f t="shared" si="2473"/>
        <v>0</v>
      </c>
      <c r="R1473" s="417">
        <f t="shared" ref="R1473" si="2553">I1473-I1472</f>
        <v>0</v>
      </c>
      <c r="S1473" s="417">
        <f t="shared" ref="S1473:T1473" si="2554">P1473-P1472</f>
        <v>0</v>
      </c>
      <c r="T1473" s="417">
        <f t="shared" si="2554"/>
        <v>0</v>
      </c>
      <c r="U1473" s="484"/>
      <c r="V1473" s="619" t="str">
        <f t="shared" ref="V1473" si="2555">+IF(I1473&lt;0,"ng","")</f>
        <v/>
      </c>
      <c r="W1473" s="619"/>
    </row>
    <row r="1474" spans="1:23" s="485" customFormat="1" ht="24" hidden="1" customHeight="1">
      <c r="A1474" s="366" t="s">
        <v>4604</v>
      </c>
      <c r="B1474" s="418" t="s">
        <v>0</v>
      </c>
      <c r="C1474" s="418" t="s">
        <v>3019</v>
      </c>
      <c r="D1474" s="418" t="s">
        <v>109</v>
      </c>
      <c r="E1474" s="419" t="s">
        <v>16</v>
      </c>
      <c r="F1474" s="411">
        <v>124.8</v>
      </c>
      <c r="G1474" s="411">
        <f>[5]내역서!F1474</f>
        <v>124.8</v>
      </c>
      <c r="H1474" s="411">
        <v>124.8</v>
      </c>
      <c r="I1474" s="411">
        <f>내역서!F1478</f>
        <v>0</v>
      </c>
      <c r="J1474" s="411">
        <v>75974.600000000006</v>
      </c>
      <c r="K1474" s="412">
        <f>INT($I1474*J1474)</f>
        <v>0</v>
      </c>
      <c r="L1474" s="411">
        <v>50000</v>
      </c>
      <c r="M1474" s="412">
        <f>INT($I1474*L1474)</f>
        <v>0</v>
      </c>
      <c r="N1474" s="411">
        <v>1359.5</v>
      </c>
      <c r="O1474" s="412">
        <f>INT($I1474*N1474)</f>
        <v>0</v>
      </c>
      <c r="P1474" s="412">
        <f>+J1474+L1474+N1474</f>
        <v>127334.1</v>
      </c>
      <c r="Q1474" s="412">
        <f>K1474+M1474+O1474</f>
        <v>0</v>
      </c>
      <c r="R1474" s="412"/>
      <c r="S1474" s="412"/>
      <c r="T1474" s="412"/>
      <c r="U1474" s="483" t="s">
        <v>0</v>
      </c>
      <c r="V1474" s="617" t="str">
        <f>+IF(I1474&lt;0,"ng","")</f>
        <v/>
      </c>
      <c r="W1474" s="617"/>
    </row>
    <row r="1475" spans="1:23" s="77" customFormat="1" ht="24" hidden="1" customHeight="1">
      <c r="A1475" s="372" t="s">
        <v>4359</v>
      </c>
      <c r="B1475" s="421" t="s">
        <v>0</v>
      </c>
      <c r="C1475" s="421" t="s">
        <v>1280</v>
      </c>
      <c r="D1475" s="421" t="s">
        <v>109</v>
      </c>
      <c r="E1475" s="422" t="s">
        <v>16</v>
      </c>
      <c r="F1475" s="416">
        <v>124.8</v>
      </c>
      <c r="G1475" s="416">
        <f>[5]내역서!F1475</f>
        <v>124.8</v>
      </c>
      <c r="H1475" s="416">
        <v>124.8</v>
      </c>
      <c r="I1475" s="416">
        <f>내역서!F1479</f>
        <v>0</v>
      </c>
      <c r="J1475" s="416">
        <v>75974.600000000006</v>
      </c>
      <c r="K1475" s="417">
        <f t="shared" si="2549"/>
        <v>0</v>
      </c>
      <c r="L1475" s="416">
        <v>50000</v>
      </c>
      <c r="M1475" s="417">
        <f t="shared" si="2550"/>
        <v>0</v>
      </c>
      <c r="N1475" s="416">
        <v>1359.5</v>
      </c>
      <c r="O1475" s="417">
        <f t="shared" si="2551"/>
        <v>0</v>
      </c>
      <c r="P1475" s="417">
        <f t="shared" si="2552"/>
        <v>127334.1</v>
      </c>
      <c r="Q1475" s="417">
        <f t="shared" si="2473"/>
        <v>0</v>
      </c>
      <c r="R1475" s="417">
        <f t="shared" ref="R1475" si="2556">I1475-I1474</f>
        <v>0</v>
      </c>
      <c r="S1475" s="417">
        <f t="shared" ref="S1475:T1475" si="2557">P1475-P1474</f>
        <v>0</v>
      </c>
      <c r="T1475" s="417">
        <f t="shared" si="2557"/>
        <v>0</v>
      </c>
      <c r="U1475" s="484"/>
      <c r="V1475" s="619" t="str">
        <f t="shared" ref="V1475" si="2558">+IF(I1475&lt;0,"ng","")</f>
        <v/>
      </c>
      <c r="W1475" s="619"/>
    </row>
    <row r="1476" spans="1:23" s="371" customFormat="1" ht="24" hidden="1" customHeight="1">
      <c r="A1476" s="366" t="s">
        <v>4651</v>
      </c>
      <c r="B1476" s="418" t="s">
        <v>0</v>
      </c>
      <c r="C1476" s="418" t="s">
        <v>3020</v>
      </c>
      <c r="D1476" s="418" t="s">
        <v>109</v>
      </c>
      <c r="E1476" s="419" t="s">
        <v>16</v>
      </c>
      <c r="F1476" s="411">
        <v>378.8</v>
      </c>
      <c r="G1476" s="411">
        <f>[5]내역서!F1476</f>
        <v>378.8</v>
      </c>
      <c r="H1476" s="411">
        <v>378.8</v>
      </c>
      <c r="I1476" s="411">
        <f>내역서!F1480</f>
        <v>0</v>
      </c>
      <c r="J1476" s="411">
        <v>68792.7</v>
      </c>
      <c r="K1476" s="412">
        <f>INT($I1476*J1476)</f>
        <v>0</v>
      </c>
      <c r="L1476" s="411">
        <v>36480</v>
      </c>
      <c r="M1476" s="412">
        <f>INT($I1476*L1476)</f>
        <v>0</v>
      </c>
      <c r="N1476" s="411">
        <v>1345.8</v>
      </c>
      <c r="O1476" s="412">
        <f>INT($I1476*N1476)</f>
        <v>0</v>
      </c>
      <c r="P1476" s="412">
        <f>+J1476+L1476+N1476</f>
        <v>106618.5</v>
      </c>
      <c r="Q1476" s="412">
        <f>K1476+M1476+O1476</f>
        <v>0</v>
      </c>
      <c r="R1476" s="412"/>
      <c r="S1476" s="412"/>
      <c r="T1476" s="412"/>
      <c r="U1476" s="483" t="s">
        <v>0</v>
      </c>
      <c r="V1476" s="617" t="str">
        <f>+IF(I1476&lt;0,"ng","")</f>
        <v/>
      </c>
      <c r="W1476" s="617"/>
    </row>
    <row r="1477" spans="1:23" s="75" customFormat="1" ht="24" hidden="1" customHeight="1">
      <c r="A1477" s="372" t="s">
        <v>2219</v>
      </c>
      <c r="B1477" s="421" t="s">
        <v>0</v>
      </c>
      <c r="C1477" s="421" t="s">
        <v>1281</v>
      </c>
      <c r="D1477" s="421" t="s">
        <v>109</v>
      </c>
      <c r="E1477" s="422" t="s">
        <v>16</v>
      </c>
      <c r="F1477" s="416">
        <v>378.8</v>
      </c>
      <c r="G1477" s="416">
        <f>[5]내역서!F1477</f>
        <v>378.8</v>
      </c>
      <c r="H1477" s="416">
        <v>378.8</v>
      </c>
      <c r="I1477" s="416">
        <f>내역서!F1481</f>
        <v>0</v>
      </c>
      <c r="J1477" s="416">
        <v>68792.7</v>
      </c>
      <c r="K1477" s="417">
        <f t="shared" si="2549"/>
        <v>0</v>
      </c>
      <c r="L1477" s="416">
        <v>36480</v>
      </c>
      <c r="M1477" s="417">
        <f t="shared" si="2550"/>
        <v>0</v>
      </c>
      <c r="N1477" s="416">
        <v>1345.8</v>
      </c>
      <c r="O1477" s="417">
        <f t="shared" si="2551"/>
        <v>0</v>
      </c>
      <c r="P1477" s="417">
        <f t="shared" si="2552"/>
        <v>106618.5</v>
      </c>
      <c r="Q1477" s="417">
        <f t="shared" si="2473"/>
        <v>0</v>
      </c>
      <c r="R1477" s="417">
        <f t="shared" ref="R1477" si="2559">I1477-I1476</f>
        <v>0</v>
      </c>
      <c r="S1477" s="417">
        <f t="shared" ref="S1477:T1477" si="2560">P1477-P1476</f>
        <v>0</v>
      </c>
      <c r="T1477" s="417">
        <f t="shared" si="2560"/>
        <v>0</v>
      </c>
      <c r="U1477" s="484"/>
      <c r="V1477" s="619" t="str">
        <f t="shared" ref="V1477" si="2561">+IF(I1477&lt;0,"ng","")</f>
        <v/>
      </c>
      <c r="W1477" s="619"/>
    </row>
    <row r="1478" spans="1:23" s="371" customFormat="1" ht="24" hidden="1" customHeight="1">
      <c r="A1478" s="366" t="s">
        <v>4652</v>
      </c>
      <c r="B1478" s="418" t="s">
        <v>0</v>
      </c>
      <c r="C1478" s="418" t="s">
        <v>3018</v>
      </c>
      <c r="D1478" s="418" t="s">
        <v>3022</v>
      </c>
      <c r="E1478" s="419" t="s">
        <v>22</v>
      </c>
      <c r="F1478" s="411">
        <v>15</v>
      </c>
      <c r="G1478" s="411">
        <f>[5]내역서!F1478</f>
        <v>15</v>
      </c>
      <c r="H1478" s="411">
        <v>15</v>
      </c>
      <c r="I1478" s="411">
        <f>내역서!F1482</f>
        <v>0</v>
      </c>
      <c r="J1478" s="411">
        <v>32969</v>
      </c>
      <c r="K1478" s="412">
        <f>INT($I1478*J1478)</f>
        <v>0</v>
      </c>
      <c r="L1478" s="411">
        <v>10879.2</v>
      </c>
      <c r="M1478" s="412">
        <f>INT($I1478*L1478)</f>
        <v>0</v>
      </c>
      <c r="N1478" s="411">
        <v>0</v>
      </c>
      <c r="O1478" s="412">
        <f>INT($I1478*N1478)</f>
        <v>0</v>
      </c>
      <c r="P1478" s="412">
        <f>+J1478+L1478+N1478</f>
        <v>43848.2</v>
      </c>
      <c r="Q1478" s="412">
        <f>K1478+M1478+O1478</f>
        <v>0</v>
      </c>
      <c r="R1478" s="412"/>
      <c r="S1478" s="412"/>
      <c r="T1478" s="412"/>
      <c r="U1478" s="483" t="s">
        <v>0</v>
      </c>
      <c r="V1478" s="617" t="str">
        <f>+IF(I1478&lt;0,"ng","")</f>
        <v/>
      </c>
      <c r="W1478" s="617"/>
    </row>
    <row r="1479" spans="1:23" s="75" customFormat="1" ht="24" hidden="1" customHeight="1">
      <c r="A1479" s="372" t="s">
        <v>4653</v>
      </c>
      <c r="B1479" s="421" t="s">
        <v>0</v>
      </c>
      <c r="C1479" s="421" t="s">
        <v>1279</v>
      </c>
      <c r="D1479" s="421" t="s">
        <v>1282</v>
      </c>
      <c r="E1479" s="422" t="s">
        <v>22</v>
      </c>
      <c r="F1479" s="416">
        <v>15</v>
      </c>
      <c r="G1479" s="416">
        <f>[5]내역서!F1479</f>
        <v>15</v>
      </c>
      <c r="H1479" s="416">
        <v>15</v>
      </c>
      <c r="I1479" s="416">
        <f>내역서!F1483</f>
        <v>0</v>
      </c>
      <c r="J1479" s="416">
        <v>32969</v>
      </c>
      <c r="K1479" s="417">
        <f t="shared" si="2549"/>
        <v>0</v>
      </c>
      <c r="L1479" s="416">
        <v>10879.2</v>
      </c>
      <c r="M1479" s="417">
        <f t="shared" si="2550"/>
        <v>0</v>
      </c>
      <c r="N1479" s="416">
        <v>0</v>
      </c>
      <c r="O1479" s="417">
        <f t="shared" si="2551"/>
        <v>0</v>
      </c>
      <c r="P1479" s="417">
        <f t="shared" si="2552"/>
        <v>43848.2</v>
      </c>
      <c r="Q1479" s="417">
        <f t="shared" si="2473"/>
        <v>0</v>
      </c>
      <c r="R1479" s="417">
        <f t="shared" ref="R1479" si="2562">I1479-I1478</f>
        <v>0</v>
      </c>
      <c r="S1479" s="417">
        <f t="shared" ref="S1479:T1479" si="2563">P1479-P1478</f>
        <v>0</v>
      </c>
      <c r="T1479" s="417">
        <f t="shared" si="2563"/>
        <v>0</v>
      </c>
      <c r="U1479" s="484"/>
      <c r="V1479" s="619" t="str">
        <f t="shared" ref="V1479" si="2564">+IF(I1479&lt;0,"ng","")</f>
        <v/>
      </c>
      <c r="W1479" s="619"/>
    </row>
    <row r="1480" spans="1:23" s="371" customFormat="1" ht="24" hidden="1" customHeight="1">
      <c r="A1480" s="366" t="s">
        <v>4308</v>
      </c>
      <c r="B1480" s="418" t="s">
        <v>0</v>
      </c>
      <c r="C1480" s="418" t="s">
        <v>3018</v>
      </c>
      <c r="D1480" s="418" t="s">
        <v>3024</v>
      </c>
      <c r="E1480" s="419" t="s">
        <v>22</v>
      </c>
      <c r="F1480" s="411">
        <v>347.1</v>
      </c>
      <c r="G1480" s="411">
        <f>[5]내역서!F1480</f>
        <v>347.1</v>
      </c>
      <c r="H1480" s="411">
        <v>347.1</v>
      </c>
      <c r="I1480" s="411">
        <f>내역서!F1484</f>
        <v>0</v>
      </c>
      <c r="J1480" s="411">
        <v>35097.5</v>
      </c>
      <c r="K1480" s="412">
        <f>INT($I1480*J1480)</f>
        <v>0</v>
      </c>
      <c r="L1480" s="411">
        <v>10701.6</v>
      </c>
      <c r="M1480" s="412">
        <f>INT($I1480*L1480)</f>
        <v>0</v>
      </c>
      <c r="N1480" s="411">
        <v>0</v>
      </c>
      <c r="O1480" s="412">
        <f>INT($I1480*N1480)</f>
        <v>0</v>
      </c>
      <c r="P1480" s="412">
        <f>+J1480+L1480+N1480</f>
        <v>45799.1</v>
      </c>
      <c r="Q1480" s="412">
        <f>K1480+M1480+O1480</f>
        <v>0</v>
      </c>
      <c r="R1480" s="412"/>
      <c r="S1480" s="412"/>
      <c r="T1480" s="412"/>
      <c r="U1480" s="483" t="s">
        <v>0</v>
      </c>
      <c r="V1480" s="617" t="str">
        <f>+IF(I1480&lt;0,"ng","")</f>
        <v/>
      </c>
      <c r="W1480" s="617"/>
    </row>
    <row r="1481" spans="1:23" s="75" customFormat="1" ht="24" hidden="1" customHeight="1">
      <c r="A1481" s="372" t="s">
        <v>4654</v>
      </c>
      <c r="B1481" s="421" t="s">
        <v>0</v>
      </c>
      <c r="C1481" s="421" t="s">
        <v>1279</v>
      </c>
      <c r="D1481" s="421" t="s">
        <v>1283</v>
      </c>
      <c r="E1481" s="422" t="s">
        <v>22</v>
      </c>
      <c r="F1481" s="416">
        <v>347.1</v>
      </c>
      <c r="G1481" s="416">
        <f>[5]내역서!F1481</f>
        <v>347.1</v>
      </c>
      <c r="H1481" s="416">
        <v>347.1</v>
      </c>
      <c r="I1481" s="416">
        <f>내역서!F1485</f>
        <v>0</v>
      </c>
      <c r="J1481" s="416">
        <v>35097.5</v>
      </c>
      <c r="K1481" s="417">
        <f t="shared" si="2549"/>
        <v>0</v>
      </c>
      <c r="L1481" s="416">
        <v>10701.6</v>
      </c>
      <c r="M1481" s="417">
        <f t="shared" si="2550"/>
        <v>0</v>
      </c>
      <c r="N1481" s="416">
        <v>0</v>
      </c>
      <c r="O1481" s="417">
        <f t="shared" si="2551"/>
        <v>0</v>
      </c>
      <c r="P1481" s="417">
        <f t="shared" si="2552"/>
        <v>45799.1</v>
      </c>
      <c r="Q1481" s="417">
        <f t="shared" si="2473"/>
        <v>0</v>
      </c>
      <c r="R1481" s="417">
        <f t="shared" ref="R1481" si="2565">I1481-I1480</f>
        <v>0</v>
      </c>
      <c r="S1481" s="417">
        <f t="shared" ref="S1481:T1481" si="2566">P1481-P1480</f>
        <v>0</v>
      </c>
      <c r="T1481" s="417">
        <f t="shared" si="2566"/>
        <v>0</v>
      </c>
      <c r="U1481" s="484"/>
      <c r="V1481" s="619" t="str">
        <f t="shared" ref="V1481" si="2567">+IF(I1481&lt;0,"ng","")</f>
        <v/>
      </c>
      <c r="W1481" s="619"/>
    </row>
    <row r="1482" spans="1:23" s="371" customFormat="1" ht="24" hidden="1" customHeight="1">
      <c r="A1482" s="366" t="s">
        <v>4655</v>
      </c>
      <c r="B1482" s="418" t="s">
        <v>0</v>
      </c>
      <c r="C1482" s="418" t="s">
        <v>3018</v>
      </c>
      <c r="D1482" s="418" t="s">
        <v>3025</v>
      </c>
      <c r="E1482" s="419" t="s">
        <v>6</v>
      </c>
      <c r="F1482" s="411">
        <v>76.400000000000006</v>
      </c>
      <c r="G1482" s="411">
        <f>[5]내역서!F1482</f>
        <v>76.400000000000006</v>
      </c>
      <c r="H1482" s="411">
        <v>76.400000000000006</v>
      </c>
      <c r="I1482" s="411">
        <f>내역서!F1486</f>
        <v>0</v>
      </c>
      <c r="J1482" s="411">
        <v>38191</v>
      </c>
      <c r="K1482" s="412">
        <f>INT($I1482*J1482)</f>
        <v>0</v>
      </c>
      <c r="L1482" s="411">
        <v>10335.200000000001</v>
      </c>
      <c r="M1482" s="412">
        <f>INT($I1482*L1482)</f>
        <v>0</v>
      </c>
      <c r="N1482" s="411">
        <v>0</v>
      </c>
      <c r="O1482" s="412">
        <f>INT($I1482*N1482)</f>
        <v>0</v>
      </c>
      <c r="P1482" s="412">
        <f>+J1482+L1482+N1482</f>
        <v>48526.2</v>
      </c>
      <c r="Q1482" s="412">
        <f>K1482+M1482+O1482</f>
        <v>0</v>
      </c>
      <c r="R1482" s="412"/>
      <c r="S1482" s="412"/>
      <c r="T1482" s="412"/>
      <c r="U1482" s="483" t="s">
        <v>0</v>
      </c>
      <c r="V1482" s="617" t="str">
        <f>+IF(I1482&lt;0,"ng","")</f>
        <v/>
      </c>
      <c r="W1482" s="617"/>
    </row>
    <row r="1483" spans="1:23" s="75" customFormat="1" ht="24" hidden="1" customHeight="1">
      <c r="A1483" s="372" t="s">
        <v>2481</v>
      </c>
      <c r="B1483" s="421" t="s">
        <v>0</v>
      </c>
      <c r="C1483" s="421" t="s">
        <v>1279</v>
      </c>
      <c r="D1483" s="421" t="s">
        <v>1284</v>
      </c>
      <c r="E1483" s="422" t="s">
        <v>6</v>
      </c>
      <c r="F1483" s="416">
        <v>76.400000000000006</v>
      </c>
      <c r="G1483" s="416">
        <f>[5]내역서!F1483</f>
        <v>76.400000000000006</v>
      </c>
      <c r="H1483" s="416">
        <v>76.400000000000006</v>
      </c>
      <c r="I1483" s="416">
        <f>내역서!F1487</f>
        <v>0</v>
      </c>
      <c r="J1483" s="416">
        <v>38191</v>
      </c>
      <c r="K1483" s="417">
        <f t="shared" si="2549"/>
        <v>0</v>
      </c>
      <c r="L1483" s="416">
        <v>10335.200000000001</v>
      </c>
      <c r="M1483" s="417">
        <f t="shared" si="2550"/>
        <v>0</v>
      </c>
      <c r="N1483" s="416">
        <v>0</v>
      </c>
      <c r="O1483" s="417">
        <f t="shared" si="2551"/>
        <v>0</v>
      </c>
      <c r="P1483" s="417">
        <f t="shared" si="2552"/>
        <v>48526.2</v>
      </c>
      <c r="Q1483" s="417">
        <f t="shared" si="2473"/>
        <v>0</v>
      </c>
      <c r="R1483" s="417">
        <f t="shared" ref="R1483" si="2568">I1483-I1482</f>
        <v>0</v>
      </c>
      <c r="S1483" s="417">
        <f t="shared" ref="S1483:T1483" si="2569">P1483-P1482</f>
        <v>0</v>
      </c>
      <c r="T1483" s="417">
        <f t="shared" si="2569"/>
        <v>0</v>
      </c>
      <c r="U1483" s="484"/>
      <c r="V1483" s="619" t="str">
        <f t="shared" ref="V1483" si="2570">+IF(I1483&lt;0,"ng","")</f>
        <v/>
      </c>
      <c r="W1483" s="619"/>
    </row>
    <row r="1484" spans="1:23" s="371" customFormat="1" ht="24" hidden="1" customHeight="1">
      <c r="A1484" s="366" t="s">
        <v>2523</v>
      </c>
      <c r="B1484" s="418" t="s">
        <v>0</v>
      </c>
      <c r="C1484" s="418" t="s">
        <v>3018</v>
      </c>
      <c r="D1484" s="418" t="s">
        <v>3026</v>
      </c>
      <c r="E1484" s="419" t="s">
        <v>6</v>
      </c>
      <c r="F1484" s="411">
        <v>61.8</v>
      </c>
      <c r="G1484" s="411">
        <f>[5]내역서!F1484</f>
        <v>61.8</v>
      </c>
      <c r="H1484" s="411">
        <v>61.8</v>
      </c>
      <c r="I1484" s="411">
        <f>내역서!F1488</f>
        <v>0</v>
      </c>
      <c r="J1484" s="411">
        <v>49536.1</v>
      </c>
      <c r="K1484" s="412">
        <f>INT($I1484*J1484)</f>
        <v>0</v>
      </c>
      <c r="L1484" s="411">
        <v>10372</v>
      </c>
      <c r="M1484" s="412">
        <f>INT($I1484*L1484)</f>
        <v>0</v>
      </c>
      <c r="N1484" s="411">
        <v>0</v>
      </c>
      <c r="O1484" s="412">
        <f>INT($I1484*N1484)</f>
        <v>0</v>
      </c>
      <c r="P1484" s="412">
        <f>+J1484+L1484+N1484</f>
        <v>59908.1</v>
      </c>
      <c r="Q1484" s="412">
        <f>K1484+M1484+O1484</f>
        <v>0</v>
      </c>
      <c r="R1484" s="412"/>
      <c r="S1484" s="412"/>
      <c r="T1484" s="412"/>
      <c r="U1484" s="483" t="s">
        <v>0</v>
      </c>
      <c r="V1484" s="617" t="str">
        <f>+IF(I1484&lt;0,"ng","")</f>
        <v/>
      </c>
      <c r="W1484" s="617"/>
    </row>
    <row r="1485" spans="1:23" s="75" customFormat="1" ht="24" hidden="1" customHeight="1">
      <c r="A1485" s="372" t="s">
        <v>4656</v>
      </c>
      <c r="B1485" s="421" t="s">
        <v>0</v>
      </c>
      <c r="C1485" s="421" t="s">
        <v>1279</v>
      </c>
      <c r="D1485" s="421" t="s">
        <v>1285</v>
      </c>
      <c r="E1485" s="422" t="s">
        <v>6</v>
      </c>
      <c r="F1485" s="416">
        <v>61.8</v>
      </c>
      <c r="G1485" s="416">
        <f>[5]내역서!F1485</f>
        <v>61.8</v>
      </c>
      <c r="H1485" s="416">
        <v>61.8</v>
      </c>
      <c r="I1485" s="416">
        <f>내역서!F1489</f>
        <v>0</v>
      </c>
      <c r="J1485" s="416">
        <v>49536.1</v>
      </c>
      <c r="K1485" s="417">
        <f t="shared" si="2549"/>
        <v>0</v>
      </c>
      <c r="L1485" s="416">
        <v>10372</v>
      </c>
      <c r="M1485" s="417">
        <f t="shared" si="2550"/>
        <v>0</v>
      </c>
      <c r="N1485" s="416">
        <v>0</v>
      </c>
      <c r="O1485" s="417">
        <f t="shared" si="2551"/>
        <v>0</v>
      </c>
      <c r="P1485" s="417">
        <f t="shared" si="2552"/>
        <v>59908.1</v>
      </c>
      <c r="Q1485" s="417">
        <f t="shared" si="2473"/>
        <v>0</v>
      </c>
      <c r="R1485" s="417">
        <f t="shared" ref="R1485" si="2571">I1485-I1484</f>
        <v>0</v>
      </c>
      <c r="S1485" s="417">
        <f t="shared" ref="S1485:T1485" si="2572">P1485-P1484</f>
        <v>0</v>
      </c>
      <c r="T1485" s="417">
        <f t="shared" si="2572"/>
        <v>0</v>
      </c>
      <c r="U1485" s="484"/>
      <c r="V1485" s="619" t="str">
        <f t="shared" ref="V1485" si="2573">+IF(I1485&lt;0,"ng","")</f>
        <v/>
      </c>
      <c r="W1485" s="619"/>
    </row>
    <row r="1486" spans="1:23" s="371" customFormat="1" ht="24" hidden="1" customHeight="1">
      <c r="A1486" s="366" t="s">
        <v>4657</v>
      </c>
      <c r="B1486" s="418" t="s">
        <v>0</v>
      </c>
      <c r="C1486" s="418" t="s">
        <v>3028</v>
      </c>
      <c r="D1486" s="418" t="s">
        <v>3029</v>
      </c>
      <c r="E1486" s="419" t="s">
        <v>16</v>
      </c>
      <c r="F1486" s="411">
        <v>6.2</v>
      </c>
      <c r="G1486" s="411">
        <f>[5]내역서!F1486</f>
        <v>6.2</v>
      </c>
      <c r="H1486" s="411">
        <v>6.2</v>
      </c>
      <c r="I1486" s="411">
        <f>내역서!F1490</f>
        <v>0</v>
      </c>
      <c r="J1486" s="411">
        <v>32387</v>
      </c>
      <c r="K1486" s="412">
        <f>INT($I1486*J1486)</f>
        <v>0</v>
      </c>
      <c r="L1486" s="411">
        <v>0</v>
      </c>
      <c r="M1486" s="412">
        <f>INT($I1486*L1486)</f>
        <v>0</v>
      </c>
      <c r="N1486" s="411">
        <v>0</v>
      </c>
      <c r="O1486" s="412">
        <f>INT($I1486*N1486)</f>
        <v>0</v>
      </c>
      <c r="P1486" s="412">
        <f>+J1486+L1486+N1486</f>
        <v>32387</v>
      </c>
      <c r="Q1486" s="412">
        <f>K1486+M1486+O1486</f>
        <v>0</v>
      </c>
      <c r="R1486" s="412"/>
      <c r="S1486" s="412"/>
      <c r="T1486" s="412"/>
      <c r="U1486" s="483" t="s">
        <v>0</v>
      </c>
      <c r="V1486" s="617" t="str">
        <f>+IF(I1486&lt;0,"ng","")</f>
        <v/>
      </c>
      <c r="W1486" s="617"/>
    </row>
    <row r="1487" spans="1:23" s="75" customFormat="1" ht="24" hidden="1" customHeight="1">
      <c r="A1487" s="372" t="s">
        <v>4470</v>
      </c>
      <c r="B1487" s="421" t="s">
        <v>0</v>
      </c>
      <c r="C1487" s="421" t="s">
        <v>1286</v>
      </c>
      <c r="D1487" s="421" t="s">
        <v>1287</v>
      </c>
      <c r="E1487" s="422" t="s">
        <v>16</v>
      </c>
      <c r="F1487" s="416">
        <v>6.2</v>
      </c>
      <c r="G1487" s="416">
        <f>[5]내역서!F1487</f>
        <v>6.2</v>
      </c>
      <c r="H1487" s="416">
        <v>6.2</v>
      </c>
      <c r="I1487" s="416">
        <f>내역서!F1491</f>
        <v>0</v>
      </c>
      <c r="J1487" s="416">
        <v>32387</v>
      </c>
      <c r="K1487" s="417">
        <f t="shared" si="2549"/>
        <v>0</v>
      </c>
      <c r="L1487" s="416">
        <v>0</v>
      </c>
      <c r="M1487" s="417">
        <f t="shared" si="2550"/>
        <v>0</v>
      </c>
      <c r="N1487" s="416">
        <v>0</v>
      </c>
      <c r="O1487" s="417">
        <f t="shared" si="2551"/>
        <v>0</v>
      </c>
      <c r="P1487" s="417">
        <f t="shared" si="2552"/>
        <v>32387</v>
      </c>
      <c r="Q1487" s="417">
        <f t="shared" si="2473"/>
        <v>0</v>
      </c>
      <c r="R1487" s="417">
        <f t="shared" ref="R1487" si="2574">I1487-I1486</f>
        <v>0</v>
      </c>
      <c r="S1487" s="417">
        <f t="shared" ref="S1487:T1487" si="2575">P1487-P1486</f>
        <v>0</v>
      </c>
      <c r="T1487" s="417">
        <f t="shared" si="2575"/>
        <v>0</v>
      </c>
      <c r="U1487" s="484"/>
      <c r="V1487" s="619" t="str">
        <f t="shared" ref="V1487" si="2576">+IF(I1487&lt;0,"ng","")</f>
        <v/>
      </c>
      <c r="W1487" s="619"/>
    </row>
    <row r="1488" spans="1:23" s="371" customFormat="1" ht="24" hidden="1" customHeight="1">
      <c r="A1488" s="366" t="s">
        <v>4658</v>
      </c>
      <c r="B1488" s="418" t="s">
        <v>0</v>
      </c>
      <c r="C1488" s="418" t="s">
        <v>3030</v>
      </c>
      <c r="D1488" s="418" t="s">
        <v>3031</v>
      </c>
      <c r="E1488" s="419" t="s">
        <v>16</v>
      </c>
      <c r="F1488" s="411">
        <v>6.2</v>
      </c>
      <c r="G1488" s="411">
        <f>[5]내역서!F1488</f>
        <v>6.2</v>
      </c>
      <c r="H1488" s="411">
        <v>6.2</v>
      </c>
      <c r="I1488" s="411">
        <f>내역서!F1492</f>
        <v>0</v>
      </c>
      <c r="J1488" s="411">
        <v>1142.2</v>
      </c>
      <c r="K1488" s="412">
        <f>INT($I1488*J1488)</f>
        <v>0</v>
      </c>
      <c r="L1488" s="411">
        <v>13916</v>
      </c>
      <c r="M1488" s="412">
        <f>INT($I1488*L1488)</f>
        <v>0</v>
      </c>
      <c r="N1488" s="411">
        <v>2844.2</v>
      </c>
      <c r="O1488" s="412">
        <f>INT($I1488*N1488)</f>
        <v>0</v>
      </c>
      <c r="P1488" s="412">
        <f>+J1488+L1488+N1488</f>
        <v>17902.400000000001</v>
      </c>
      <c r="Q1488" s="412">
        <f>K1488+M1488+O1488</f>
        <v>0</v>
      </c>
      <c r="R1488" s="412"/>
      <c r="S1488" s="412"/>
      <c r="T1488" s="412"/>
      <c r="U1488" s="483" t="s">
        <v>0</v>
      </c>
      <c r="V1488" s="617" t="str">
        <f>+IF(I1488&lt;0,"ng","")</f>
        <v/>
      </c>
      <c r="W1488" s="617"/>
    </row>
    <row r="1489" spans="1:23" s="75" customFormat="1" ht="24" hidden="1" customHeight="1">
      <c r="A1489" s="372" t="s">
        <v>2072</v>
      </c>
      <c r="B1489" s="421" t="s">
        <v>0</v>
      </c>
      <c r="C1489" s="421" t="s">
        <v>1288</v>
      </c>
      <c r="D1489" s="421" t="s">
        <v>1289</v>
      </c>
      <c r="E1489" s="422" t="s">
        <v>16</v>
      </c>
      <c r="F1489" s="416">
        <v>6.2</v>
      </c>
      <c r="G1489" s="416">
        <f>[5]내역서!F1489</f>
        <v>6.2</v>
      </c>
      <c r="H1489" s="416">
        <v>6.2</v>
      </c>
      <c r="I1489" s="416">
        <f>내역서!F1493</f>
        <v>0</v>
      </c>
      <c r="J1489" s="416">
        <v>1142.2</v>
      </c>
      <c r="K1489" s="417">
        <f t="shared" si="2549"/>
        <v>0</v>
      </c>
      <c r="L1489" s="416">
        <v>13916</v>
      </c>
      <c r="M1489" s="417">
        <f t="shared" si="2550"/>
        <v>0</v>
      </c>
      <c r="N1489" s="416">
        <v>2844.2</v>
      </c>
      <c r="O1489" s="417">
        <f t="shared" si="2551"/>
        <v>0</v>
      </c>
      <c r="P1489" s="417">
        <f t="shared" si="2552"/>
        <v>17902.400000000001</v>
      </c>
      <c r="Q1489" s="417">
        <f t="shared" si="2473"/>
        <v>0</v>
      </c>
      <c r="R1489" s="417">
        <f t="shared" ref="R1489" si="2577">I1489-I1488</f>
        <v>0</v>
      </c>
      <c r="S1489" s="417">
        <f t="shared" ref="S1489:T1489" si="2578">P1489-P1488</f>
        <v>0</v>
      </c>
      <c r="T1489" s="417">
        <f t="shared" si="2578"/>
        <v>0</v>
      </c>
      <c r="U1489" s="484"/>
      <c r="V1489" s="619" t="str">
        <f t="shared" ref="V1489" si="2579">+IF(I1489&lt;0,"ng","")</f>
        <v/>
      </c>
      <c r="W1489" s="619"/>
    </row>
    <row r="1490" spans="1:23" s="485" customFormat="1" ht="24" hidden="1" customHeight="1">
      <c r="A1490" s="366" t="s">
        <v>4659</v>
      </c>
      <c r="B1490" s="418" t="s">
        <v>0</v>
      </c>
      <c r="C1490" s="418" t="s">
        <v>3032</v>
      </c>
      <c r="D1490" s="418" t="s">
        <v>3033</v>
      </c>
      <c r="E1490" s="419" t="s">
        <v>16</v>
      </c>
      <c r="F1490" s="411">
        <v>162</v>
      </c>
      <c r="G1490" s="411">
        <f>[5]내역서!F1490</f>
        <v>162</v>
      </c>
      <c r="H1490" s="411">
        <v>162</v>
      </c>
      <c r="I1490" s="411">
        <f>내역서!F1494</f>
        <v>0</v>
      </c>
      <c r="J1490" s="411">
        <v>9379.6</v>
      </c>
      <c r="K1490" s="412">
        <f>INT($I1490*J1490)</f>
        <v>0</v>
      </c>
      <c r="L1490" s="411">
        <v>9943.2000000000007</v>
      </c>
      <c r="M1490" s="412">
        <f>INT($I1490*L1490)</f>
        <v>0</v>
      </c>
      <c r="N1490" s="411">
        <v>0</v>
      </c>
      <c r="O1490" s="412">
        <f>INT($I1490*N1490)</f>
        <v>0</v>
      </c>
      <c r="P1490" s="412">
        <f>+J1490+L1490+N1490</f>
        <v>19322.800000000003</v>
      </c>
      <c r="Q1490" s="412">
        <f>K1490+M1490+O1490</f>
        <v>0</v>
      </c>
      <c r="R1490" s="412"/>
      <c r="S1490" s="412"/>
      <c r="T1490" s="412"/>
      <c r="U1490" s="483" t="s">
        <v>0</v>
      </c>
      <c r="V1490" s="617" t="str">
        <f>+IF(I1490&lt;0,"ng","")</f>
        <v/>
      </c>
      <c r="W1490" s="617"/>
    </row>
    <row r="1491" spans="1:23" s="77" customFormat="1" ht="24" hidden="1" customHeight="1">
      <c r="A1491" s="372" t="s">
        <v>4660</v>
      </c>
      <c r="B1491" s="421" t="s">
        <v>0</v>
      </c>
      <c r="C1491" s="421" t="s">
        <v>1290</v>
      </c>
      <c r="D1491" s="421" t="s">
        <v>1291</v>
      </c>
      <c r="E1491" s="422" t="s">
        <v>16</v>
      </c>
      <c r="F1491" s="416">
        <v>162</v>
      </c>
      <c r="G1491" s="416">
        <f>[5]내역서!F1491</f>
        <v>162</v>
      </c>
      <c r="H1491" s="416">
        <v>162</v>
      </c>
      <c r="I1491" s="416">
        <f>내역서!F1495</f>
        <v>0</v>
      </c>
      <c r="J1491" s="416">
        <v>9379.6</v>
      </c>
      <c r="K1491" s="417">
        <f t="shared" si="2549"/>
        <v>0</v>
      </c>
      <c r="L1491" s="416">
        <v>9943.2000000000007</v>
      </c>
      <c r="M1491" s="417">
        <f t="shared" si="2550"/>
        <v>0</v>
      </c>
      <c r="N1491" s="416">
        <v>0</v>
      </c>
      <c r="O1491" s="417">
        <f t="shared" si="2551"/>
        <v>0</v>
      </c>
      <c r="P1491" s="417">
        <f t="shared" si="2552"/>
        <v>19322.800000000003</v>
      </c>
      <c r="Q1491" s="417">
        <f t="shared" si="2473"/>
        <v>0</v>
      </c>
      <c r="R1491" s="417">
        <f t="shared" ref="R1491" si="2580">I1491-I1490</f>
        <v>0</v>
      </c>
      <c r="S1491" s="417">
        <f t="shared" ref="S1491:T1491" si="2581">P1491-P1490</f>
        <v>0</v>
      </c>
      <c r="T1491" s="417">
        <f t="shared" si="2581"/>
        <v>0</v>
      </c>
      <c r="U1491" s="484"/>
      <c r="V1491" s="619" t="str">
        <f t="shared" ref="V1491" si="2582">+IF(I1491&lt;0,"ng","")</f>
        <v/>
      </c>
      <c r="W1491" s="619"/>
    </row>
    <row r="1492" spans="1:23" s="371" customFormat="1" ht="24" hidden="1" customHeight="1">
      <c r="A1492" s="366" t="s">
        <v>4381</v>
      </c>
      <c r="B1492" s="418" t="s">
        <v>0</v>
      </c>
      <c r="C1492" s="418" t="s">
        <v>3036</v>
      </c>
      <c r="D1492" s="418" t="s">
        <v>3037</v>
      </c>
      <c r="E1492" s="419" t="s">
        <v>16</v>
      </c>
      <c r="F1492" s="411">
        <v>1635</v>
      </c>
      <c r="G1492" s="411">
        <f>[5]내역서!F1492</f>
        <v>0</v>
      </c>
      <c r="H1492" s="411">
        <v>1635</v>
      </c>
      <c r="I1492" s="411">
        <f>내역서!F1496</f>
        <v>0</v>
      </c>
      <c r="J1492" s="411">
        <v>16632.8</v>
      </c>
      <c r="K1492" s="412">
        <f>INT($I1492*J1492)</f>
        <v>0</v>
      </c>
      <c r="L1492" s="411">
        <v>11747.2</v>
      </c>
      <c r="M1492" s="412">
        <f>INT($I1492*L1492)</f>
        <v>0</v>
      </c>
      <c r="N1492" s="411">
        <v>0</v>
      </c>
      <c r="O1492" s="412">
        <f>INT($I1492*N1492)</f>
        <v>0</v>
      </c>
      <c r="P1492" s="412">
        <f>+J1492+L1492+N1492</f>
        <v>28380</v>
      </c>
      <c r="Q1492" s="412">
        <f>K1492+M1492+O1492</f>
        <v>0</v>
      </c>
      <c r="R1492" s="412"/>
      <c r="S1492" s="412"/>
      <c r="T1492" s="412"/>
      <c r="U1492" s="483" t="s">
        <v>0</v>
      </c>
      <c r="V1492" s="617" t="str">
        <f>+IF(I1492&lt;0,"ng","")</f>
        <v/>
      </c>
      <c r="W1492" s="617"/>
    </row>
    <row r="1493" spans="1:23" s="75" customFormat="1" ht="24" hidden="1" customHeight="1">
      <c r="A1493" s="372" t="s">
        <v>4660</v>
      </c>
      <c r="B1493" s="421" t="s">
        <v>0</v>
      </c>
      <c r="C1493" s="421" t="s">
        <v>1292</v>
      </c>
      <c r="D1493" s="421" t="s">
        <v>1293</v>
      </c>
      <c r="E1493" s="422" t="s">
        <v>16</v>
      </c>
      <c r="F1493" s="416">
        <v>1635</v>
      </c>
      <c r="G1493" s="416">
        <f>[5]내역서!F1493</f>
        <v>0</v>
      </c>
      <c r="H1493" s="416">
        <v>1635</v>
      </c>
      <c r="I1493" s="416">
        <f>내역서!F1497</f>
        <v>0</v>
      </c>
      <c r="J1493" s="416">
        <v>16632.8</v>
      </c>
      <c r="K1493" s="417">
        <f t="shared" si="2549"/>
        <v>0</v>
      </c>
      <c r="L1493" s="416">
        <v>11747.2</v>
      </c>
      <c r="M1493" s="417">
        <f t="shared" si="2550"/>
        <v>0</v>
      </c>
      <c r="N1493" s="416">
        <v>0</v>
      </c>
      <c r="O1493" s="417">
        <f t="shared" si="2551"/>
        <v>0</v>
      </c>
      <c r="P1493" s="417">
        <f t="shared" si="2552"/>
        <v>28380</v>
      </c>
      <c r="Q1493" s="417">
        <f t="shared" si="2473"/>
        <v>0</v>
      </c>
      <c r="R1493" s="417">
        <f t="shared" ref="R1493" si="2583">I1493-I1492</f>
        <v>0</v>
      </c>
      <c r="S1493" s="417">
        <f t="shared" ref="S1493:T1493" si="2584">P1493-P1492</f>
        <v>0</v>
      </c>
      <c r="T1493" s="417">
        <f t="shared" si="2584"/>
        <v>0</v>
      </c>
      <c r="U1493" s="484"/>
      <c r="V1493" s="619" t="str">
        <f t="shared" ref="V1493" si="2585">+IF(I1493&lt;0,"ng","")</f>
        <v/>
      </c>
      <c r="W1493" s="619"/>
    </row>
    <row r="1494" spans="1:23" s="371" customFormat="1" ht="24" hidden="1" customHeight="1">
      <c r="A1494" s="366" t="s">
        <v>4661</v>
      </c>
      <c r="B1494" s="418" t="s">
        <v>0</v>
      </c>
      <c r="C1494" s="647" t="str">
        <f>[5]내역서!C1494</f>
        <v>PF보드 심재 준불연 단열재</v>
      </c>
      <c r="D1494" s="647" t="str">
        <f>[5]내역서!D1494</f>
        <v>50mm</v>
      </c>
      <c r="E1494" s="648" t="str">
        <f>[5]내역서!E1494</f>
        <v>M2</v>
      </c>
      <c r="F1494" s="411"/>
      <c r="G1494" s="411">
        <f>[5]내역서!F1494</f>
        <v>1323</v>
      </c>
      <c r="H1494" s="411">
        <v>0</v>
      </c>
      <c r="I1494" s="411">
        <f>내역서!F1498</f>
        <v>0</v>
      </c>
      <c r="J1494" s="411">
        <f>[5]내역서!G1494</f>
        <v>16332</v>
      </c>
      <c r="K1494" s="412">
        <f>INT($I1494*J1494)</f>
        <v>0</v>
      </c>
      <c r="L1494" s="411">
        <f>[5]내역서!I1494</f>
        <v>13529</v>
      </c>
      <c r="M1494" s="412">
        <f>INT($I1494*L1494)</f>
        <v>0</v>
      </c>
      <c r="N1494" s="411">
        <f>[5]내역서!K1494</f>
        <v>0</v>
      </c>
      <c r="O1494" s="412">
        <f>INT($I1494*N1494)</f>
        <v>0</v>
      </c>
      <c r="P1494" s="412">
        <f>+J1494+L1494+N1494</f>
        <v>29861</v>
      </c>
      <c r="Q1494" s="412">
        <f>K1494+M1494+O1494</f>
        <v>0</v>
      </c>
      <c r="R1494" s="412"/>
      <c r="S1494" s="412"/>
      <c r="T1494" s="412"/>
      <c r="U1494" s="649" t="s">
        <v>2081</v>
      </c>
      <c r="V1494" s="617" t="str">
        <f>+IF(I1494&lt;0,"ng","")</f>
        <v/>
      </c>
      <c r="W1494" s="617"/>
    </row>
    <row r="1495" spans="1:23" s="75" customFormat="1" ht="24" hidden="1" customHeight="1">
      <c r="A1495" s="372" t="s">
        <v>4662</v>
      </c>
      <c r="B1495" s="421" t="s">
        <v>0</v>
      </c>
      <c r="C1495" s="650" t="str">
        <f>[5]내역서!C1495</f>
        <v>PF보드 심재 준불연 단열재</v>
      </c>
      <c r="D1495" s="650" t="str">
        <f>[5]내역서!D1495</f>
        <v>50mm</v>
      </c>
      <c r="E1495" s="651" t="str">
        <f>[5]내역서!E1495</f>
        <v>M2</v>
      </c>
      <c r="F1495" s="416"/>
      <c r="G1495" s="416">
        <f>[5]내역서!F1495</f>
        <v>1323</v>
      </c>
      <c r="H1495" s="416">
        <v>0</v>
      </c>
      <c r="I1495" s="416">
        <f>내역서!F1499</f>
        <v>0</v>
      </c>
      <c r="J1495" s="416">
        <f>[5]내역서!G1495</f>
        <v>16332</v>
      </c>
      <c r="K1495" s="417">
        <f t="shared" si="2549"/>
        <v>0</v>
      </c>
      <c r="L1495" s="416">
        <f>[5]내역서!I1495</f>
        <v>13529</v>
      </c>
      <c r="M1495" s="417">
        <f t="shared" si="2550"/>
        <v>0</v>
      </c>
      <c r="N1495" s="416">
        <f>[5]내역서!K1495</f>
        <v>0</v>
      </c>
      <c r="O1495" s="417">
        <f t="shared" si="2551"/>
        <v>0</v>
      </c>
      <c r="P1495" s="417">
        <f t="shared" si="2552"/>
        <v>29861</v>
      </c>
      <c r="Q1495" s="417">
        <f t="shared" ref="Q1495" si="2586">K1495+M1495+O1495</f>
        <v>0</v>
      </c>
      <c r="R1495" s="417">
        <f t="shared" ref="R1495" si="2587">I1495-I1494</f>
        <v>0</v>
      </c>
      <c r="S1495" s="417">
        <f t="shared" ref="S1495:T1495" si="2588">P1495-P1494</f>
        <v>0</v>
      </c>
      <c r="T1495" s="417">
        <f t="shared" si="2588"/>
        <v>0</v>
      </c>
      <c r="U1495" s="652" t="s">
        <v>4663</v>
      </c>
      <c r="V1495" s="619" t="str">
        <f t="shared" ref="V1495" si="2589">+IF(I1495&lt;0,"ng","")</f>
        <v/>
      </c>
      <c r="W1495" s="619"/>
    </row>
    <row r="1496" spans="1:23" s="371" customFormat="1" ht="24" hidden="1" customHeight="1">
      <c r="A1496" s="366" t="s">
        <v>4376</v>
      </c>
      <c r="B1496" s="418" t="s">
        <v>0</v>
      </c>
      <c r="C1496" s="647" t="str">
        <f>[5]내역서!C1496</f>
        <v>PF보드 심재 준불연 단열재</v>
      </c>
      <c r="D1496" s="647" t="str">
        <f>[5]내역서!D1496</f>
        <v>60mm</v>
      </c>
      <c r="E1496" s="648" t="str">
        <f>[5]내역서!E1496</f>
        <v>M2</v>
      </c>
      <c r="F1496" s="411"/>
      <c r="G1496" s="411">
        <f>[5]내역서!F1496</f>
        <v>113</v>
      </c>
      <c r="H1496" s="411">
        <v>0</v>
      </c>
      <c r="I1496" s="411">
        <f>내역서!F1500</f>
        <v>0</v>
      </c>
      <c r="J1496" s="411">
        <f>[5]내역서!G1496</f>
        <v>19444</v>
      </c>
      <c r="K1496" s="412">
        <f>INT($I1496*J1496)</f>
        <v>0</v>
      </c>
      <c r="L1496" s="411">
        <f>[5]내역서!I1496</f>
        <v>15140</v>
      </c>
      <c r="M1496" s="412">
        <f>INT($I1496*L1496)</f>
        <v>0</v>
      </c>
      <c r="N1496" s="411">
        <f>[5]내역서!K1496</f>
        <v>0</v>
      </c>
      <c r="O1496" s="412">
        <f>INT($I1496*N1496)</f>
        <v>0</v>
      </c>
      <c r="P1496" s="412">
        <f>+J1496+L1496+N1496</f>
        <v>34584</v>
      </c>
      <c r="Q1496" s="412">
        <f>K1496+M1496+O1496</f>
        <v>0</v>
      </c>
      <c r="R1496" s="412"/>
      <c r="S1496" s="412"/>
      <c r="T1496" s="412"/>
      <c r="U1496" s="649" t="s">
        <v>2081</v>
      </c>
      <c r="V1496" s="617" t="str">
        <f>+IF(I1496&lt;0,"ng","")</f>
        <v/>
      </c>
      <c r="W1496" s="617"/>
    </row>
    <row r="1497" spans="1:23" s="75" customFormat="1" ht="24" hidden="1" customHeight="1">
      <c r="A1497" s="372" t="s">
        <v>4664</v>
      </c>
      <c r="B1497" s="421" t="s">
        <v>0</v>
      </c>
      <c r="C1497" s="650" t="str">
        <f>[5]내역서!C1497</f>
        <v>PF보드 심재 준불연 단열재</v>
      </c>
      <c r="D1497" s="650" t="str">
        <f>[5]내역서!D1497</f>
        <v>60mm</v>
      </c>
      <c r="E1497" s="651" t="str">
        <f>[5]내역서!E1497</f>
        <v>M2</v>
      </c>
      <c r="F1497" s="416"/>
      <c r="G1497" s="416">
        <f>[5]내역서!F1497</f>
        <v>113</v>
      </c>
      <c r="H1497" s="416">
        <v>0</v>
      </c>
      <c r="I1497" s="416">
        <f>내역서!F1501</f>
        <v>0</v>
      </c>
      <c r="J1497" s="416">
        <f>[5]내역서!G1497</f>
        <v>19444</v>
      </c>
      <c r="K1497" s="417">
        <f t="shared" ref="K1497" si="2590">INT($I1497*J1497)</f>
        <v>0</v>
      </c>
      <c r="L1497" s="416">
        <f>[5]내역서!I1497</f>
        <v>15140</v>
      </c>
      <c r="M1497" s="417">
        <f t="shared" ref="M1497" si="2591">INT($I1497*L1497)</f>
        <v>0</v>
      </c>
      <c r="N1497" s="416">
        <f>[5]내역서!K1497</f>
        <v>0</v>
      </c>
      <c r="O1497" s="417">
        <f t="shared" ref="O1497" si="2592">INT($I1497*N1497)</f>
        <v>0</v>
      </c>
      <c r="P1497" s="417">
        <f t="shared" ref="P1497" si="2593">+J1497+L1497+N1497</f>
        <v>34584</v>
      </c>
      <c r="Q1497" s="417">
        <f t="shared" ref="Q1497" si="2594">K1497+M1497+O1497</f>
        <v>0</v>
      </c>
      <c r="R1497" s="417">
        <f t="shared" ref="R1497" si="2595">I1497-I1496</f>
        <v>0</v>
      </c>
      <c r="S1497" s="417">
        <f t="shared" ref="S1497:T1497" si="2596">P1497-P1496</f>
        <v>0</v>
      </c>
      <c r="T1497" s="417">
        <f t="shared" si="2596"/>
        <v>0</v>
      </c>
      <c r="U1497" s="652" t="s">
        <v>4665</v>
      </c>
      <c r="V1497" s="619" t="str">
        <f t="shared" ref="V1497" si="2597">+IF(I1497&lt;0,"ng","")</f>
        <v/>
      </c>
      <c r="W1497" s="619"/>
    </row>
    <row r="1498" spans="1:23" s="371" customFormat="1" ht="24" hidden="1" customHeight="1">
      <c r="A1498" s="366" t="s">
        <v>4301</v>
      </c>
      <c r="B1498" s="418" t="s">
        <v>0</v>
      </c>
      <c r="C1498" s="647" t="str">
        <f>[5]내역서!C1498</f>
        <v>PF보드 심재 준불연 단열재</v>
      </c>
      <c r="D1498" s="647" t="str">
        <f>[5]내역서!D1498</f>
        <v>90mm</v>
      </c>
      <c r="E1498" s="648" t="str">
        <f>[5]내역서!E1498</f>
        <v>M2</v>
      </c>
      <c r="F1498" s="411"/>
      <c r="G1498" s="411">
        <f>[5]내역서!F1498</f>
        <v>79</v>
      </c>
      <c r="H1498" s="411">
        <v>0</v>
      </c>
      <c r="I1498" s="411">
        <f>내역서!F1502</f>
        <v>0</v>
      </c>
      <c r="J1498" s="411">
        <f>[5]내역서!G1498</f>
        <v>28780</v>
      </c>
      <c r="K1498" s="412">
        <f>INT($I1498*J1498)</f>
        <v>0</v>
      </c>
      <c r="L1498" s="411">
        <f>[5]내역서!I1498</f>
        <v>15140</v>
      </c>
      <c r="M1498" s="412">
        <f>INT($I1498*L1498)</f>
        <v>0</v>
      </c>
      <c r="N1498" s="411">
        <f>[5]내역서!K1498</f>
        <v>0</v>
      </c>
      <c r="O1498" s="412">
        <f>INT($I1498*N1498)</f>
        <v>0</v>
      </c>
      <c r="P1498" s="412">
        <f>+J1498+L1498+N1498</f>
        <v>43920</v>
      </c>
      <c r="Q1498" s="412">
        <f>K1498+M1498+O1498</f>
        <v>0</v>
      </c>
      <c r="R1498" s="412"/>
      <c r="S1498" s="412"/>
      <c r="T1498" s="412"/>
      <c r="U1498" s="649" t="s">
        <v>2081</v>
      </c>
      <c r="V1498" s="617" t="str">
        <f>+IF(I1498&lt;0,"ng","")</f>
        <v/>
      </c>
      <c r="W1498" s="617"/>
    </row>
    <row r="1499" spans="1:23" s="75" customFormat="1" ht="24" hidden="1" customHeight="1">
      <c r="A1499" s="372" t="s">
        <v>4608</v>
      </c>
      <c r="B1499" s="421" t="s">
        <v>0</v>
      </c>
      <c r="C1499" s="650" t="str">
        <f>[5]내역서!C1499</f>
        <v>PF보드 심재 준불연 단열재</v>
      </c>
      <c r="D1499" s="650" t="str">
        <f>[5]내역서!D1499</f>
        <v>90mm</v>
      </c>
      <c r="E1499" s="651" t="str">
        <f>[5]내역서!E1499</f>
        <v>M2</v>
      </c>
      <c r="F1499" s="416"/>
      <c r="G1499" s="416">
        <f>[5]내역서!F1499</f>
        <v>79</v>
      </c>
      <c r="H1499" s="416">
        <v>0</v>
      </c>
      <c r="I1499" s="416">
        <f>내역서!F1503</f>
        <v>0</v>
      </c>
      <c r="J1499" s="416">
        <f>[5]내역서!G1499</f>
        <v>28780</v>
      </c>
      <c r="K1499" s="417">
        <f t="shared" ref="K1499" si="2598">INT($I1499*J1499)</f>
        <v>0</v>
      </c>
      <c r="L1499" s="416">
        <f>[5]내역서!I1499</f>
        <v>15140</v>
      </c>
      <c r="M1499" s="417">
        <f t="shared" ref="M1499" si="2599">INT($I1499*L1499)</f>
        <v>0</v>
      </c>
      <c r="N1499" s="416">
        <f>[5]내역서!K1499</f>
        <v>0</v>
      </c>
      <c r="O1499" s="417">
        <f t="shared" ref="O1499" si="2600">INT($I1499*N1499)</f>
        <v>0</v>
      </c>
      <c r="P1499" s="417">
        <f t="shared" ref="P1499" si="2601">+J1499+L1499+N1499</f>
        <v>43920</v>
      </c>
      <c r="Q1499" s="417">
        <f t="shared" ref="Q1499" si="2602">K1499+M1499+O1499</f>
        <v>0</v>
      </c>
      <c r="R1499" s="417">
        <f t="shared" ref="R1499" si="2603">I1499-I1498</f>
        <v>0</v>
      </c>
      <c r="S1499" s="417">
        <f t="shared" ref="S1499:T1499" si="2604">P1499-P1498</f>
        <v>0</v>
      </c>
      <c r="T1499" s="417">
        <f t="shared" si="2604"/>
        <v>0</v>
      </c>
      <c r="U1499" s="652" t="s">
        <v>4666</v>
      </c>
      <c r="V1499" s="619" t="str">
        <f t="shared" ref="V1499" si="2605">+IF(I1499&lt;0,"ng","")</f>
        <v/>
      </c>
      <c r="W1499" s="619"/>
    </row>
    <row r="1500" spans="1:23" s="371" customFormat="1" ht="24" hidden="1" customHeight="1">
      <c r="A1500" s="366" t="s">
        <v>4667</v>
      </c>
      <c r="B1500" s="418" t="s">
        <v>0</v>
      </c>
      <c r="C1500" s="647" t="str">
        <f>[5]내역서!C1500</f>
        <v>난연단열재 설치(슬래브 위 깔기 - 바닥)</v>
      </c>
      <c r="D1500" s="647" t="str">
        <f>[5]내역서!D1500</f>
        <v>압출,220mm</v>
      </c>
      <c r="E1500" s="648" t="str">
        <f>[5]내역서!E1500</f>
        <v>M2</v>
      </c>
      <c r="F1500" s="411"/>
      <c r="G1500" s="411">
        <f>[5]내역서!F1500</f>
        <v>2202</v>
      </c>
      <c r="H1500" s="411">
        <v>0</v>
      </c>
      <c r="I1500" s="411">
        <f>내역서!F1504</f>
        <v>0</v>
      </c>
      <c r="J1500" s="411">
        <f>[5]내역서!G1500</f>
        <v>33846</v>
      </c>
      <c r="K1500" s="412">
        <f>INT($I1500*J1500)</f>
        <v>0</v>
      </c>
      <c r="L1500" s="411">
        <f>[5]내역서!I1500</f>
        <v>3740</v>
      </c>
      <c r="M1500" s="412">
        <f>INT($I1500*L1500)</f>
        <v>0</v>
      </c>
      <c r="N1500" s="411">
        <f>[5]내역서!K1500</f>
        <v>0</v>
      </c>
      <c r="O1500" s="412">
        <f>INT($I1500*N1500)</f>
        <v>0</v>
      </c>
      <c r="P1500" s="412">
        <f>+J1500+L1500+N1500</f>
        <v>37586</v>
      </c>
      <c r="Q1500" s="412">
        <f>K1500+M1500+O1500</f>
        <v>0</v>
      </c>
      <c r="R1500" s="412"/>
      <c r="S1500" s="412"/>
      <c r="T1500" s="412"/>
      <c r="U1500" s="649" t="s">
        <v>2081</v>
      </c>
      <c r="V1500" s="617" t="str">
        <f>+IF(I1500&lt;0,"ng","")</f>
        <v/>
      </c>
      <c r="W1500" s="617"/>
    </row>
    <row r="1501" spans="1:23" s="75" customFormat="1" ht="24" hidden="1" customHeight="1">
      <c r="A1501" s="372" t="s">
        <v>4606</v>
      </c>
      <c r="B1501" s="421" t="s">
        <v>0</v>
      </c>
      <c r="C1501" s="650" t="str">
        <f>[5]내역서!C1501</f>
        <v>난연단열재 설치(슬래브 위 깔기 - 바닥)</v>
      </c>
      <c r="D1501" s="650" t="str">
        <f>[5]내역서!D1501</f>
        <v>압출,220mm</v>
      </c>
      <c r="E1501" s="651" t="str">
        <f>[5]내역서!E1501</f>
        <v>M2</v>
      </c>
      <c r="F1501" s="416"/>
      <c r="G1501" s="416">
        <f>[5]내역서!F1501</f>
        <v>2202</v>
      </c>
      <c r="H1501" s="416">
        <v>0</v>
      </c>
      <c r="I1501" s="416">
        <f>내역서!F1505</f>
        <v>0</v>
      </c>
      <c r="J1501" s="416">
        <f>[5]내역서!G1501</f>
        <v>33846</v>
      </c>
      <c r="K1501" s="417">
        <f t="shared" ref="K1501" si="2606">INT($I1501*J1501)</f>
        <v>0</v>
      </c>
      <c r="L1501" s="416">
        <f>[5]내역서!I1501</f>
        <v>3740</v>
      </c>
      <c r="M1501" s="417">
        <f t="shared" ref="M1501" si="2607">INT($I1501*L1501)</f>
        <v>0</v>
      </c>
      <c r="N1501" s="416">
        <f>[5]내역서!K1501</f>
        <v>0</v>
      </c>
      <c r="O1501" s="417">
        <f t="shared" ref="O1501" si="2608">INT($I1501*N1501)</f>
        <v>0</v>
      </c>
      <c r="P1501" s="417">
        <f t="shared" ref="P1501" si="2609">+J1501+L1501+N1501</f>
        <v>37586</v>
      </c>
      <c r="Q1501" s="417">
        <f t="shared" ref="Q1501" si="2610">K1501+M1501+O1501</f>
        <v>0</v>
      </c>
      <c r="R1501" s="417">
        <f t="shared" ref="R1501" si="2611">I1501-I1500</f>
        <v>0</v>
      </c>
      <c r="S1501" s="417">
        <f t="shared" ref="S1501:T1501" si="2612">P1501-P1500</f>
        <v>0</v>
      </c>
      <c r="T1501" s="417">
        <f t="shared" si="2612"/>
        <v>0</v>
      </c>
      <c r="U1501" s="652" t="s">
        <v>4668</v>
      </c>
      <c r="V1501" s="619" t="str">
        <f t="shared" ref="V1501" si="2613">+IF(I1501&lt;0,"ng","")</f>
        <v/>
      </c>
      <c r="W1501" s="619"/>
    </row>
    <row r="1502" spans="1:23" s="371" customFormat="1" ht="24" hidden="1" customHeight="1">
      <c r="A1502" s="366" t="s">
        <v>4381</v>
      </c>
      <c r="B1502" s="418" t="s">
        <v>0</v>
      </c>
      <c r="C1502" s="647" t="str">
        <f>[5]내역서!C1502</f>
        <v>준불f연단열재 설치(슬래브 위 깔기 - 바닥)</v>
      </c>
      <c r="D1502" s="647" t="str">
        <f>[5]내역서!D1502</f>
        <v>PF보드 100mm</v>
      </c>
      <c r="E1502" s="648" t="str">
        <f>[5]내역서!E1502</f>
        <v>M2</v>
      </c>
      <c r="F1502" s="411"/>
      <c r="G1502" s="411">
        <f>[5]내역서!F1502</f>
        <v>985</v>
      </c>
      <c r="H1502" s="411">
        <v>0</v>
      </c>
      <c r="I1502" s="411">
        <f>내역서!F1506</f>
        <v>0</v>
      </c>
      <c r="J1502" s="411">
        <f>[5]내역서!G1502</f>
        <v>30606</v>
      </c>
      <c r="K1502" s="412">
        <f>INT($I1502*J1502)</f>
        <v>0</v>
      </c>
      <c r="L1502" s="411">
        <f>[5]내역서!I1502</f>
        <v>2890</v>
      </c>
      <c r="M1502" s="412">
        <f>INT($I1502*L1502)</f>
        <v>0</v>
      </c>
      <c r="N1502" s="411">
        <f>[5]내역서!K1502</f>
        <v>0</v>
      </c>
      <c r="O1502" s="412">
        <f>INT($I1502*N1502)</f>
        <v>0</v>
      </c>
      <c r="P1502" s="412">
        <f>+J1502+L1502+N1502</f>
        <v>33496</v>
      </c>
      <c r="Q1502" s="412">
        <f>K1502+M1502+O1502</f>
        <v>0</v>
      </c>
      <c r="R1502" s="412"/>
      <c r="S1502" s="412"/>
      <c r="T1502" s="412"/>
      <c r="U1502" s="649" t="s">
        <v>2081</v>
      </c>
      <c r="V1502" s="617" t="str">
        <f>+IF(I1502&lt;0,"ng","")</f>
        <v/>
      </c>
      <c r="W1502" s="617"/>
    </row>
    <row r="1503" spans="1:23" s="75" customFormat="1" ht="24" hidden="1" customHeight="1">
      <c r="A1503" s="372" t="s">
        <v>2219</v>
      </c>
      <c r="B1503" s="421" t="s">
        <v>0</v>
      </c>
      <c r="C1503" s="650" t="str">
        <f>[5]내역서!C1503</f>
        <v>준불f연단열재 설치(슬래브 위 깔기 - 바닥)</v>
      </c>
      <c r="D1503" s="650" t="str">
        <f>[5]내역서!D1503</f>
        <v>PF보드 100mm</v>
      </c>
      <c r="E1503" s="651" t="str">
        <f>[5]내역서!E1503</f>
        <v>M2</v>
      </c>
      <c r="F1503" s="416"/>
      <c r="G1503" s="416">
        <f>[5]내역서!F1503</f>
        <v>985</v>
      </c>
      <c r="H1503" s="416">
        <v>0</v>
      </c>
      <c r="I1503" s="416">
        <f>내역서!F1507</f>
        <v>0</v>
      </c>
      <c r="J1503" s="416">
        <f>[5]내역서!G1503</f>
        <v>30606</v>
      </c>
      <c r="K1503" s="417">
        <f t="shared" ref="K1503" si="2614">INT($I1503*J1503)</f>
        <v>0</v>
      </c>
      <c r="L1503" s="416">
        <f>[5]내역서!I1503</f>
        <v>2890</v>
      </c>
      <c r="M1503" s="417">
        <f t="shared" ref="M1503" si="2615">INT($I1503*L1503)</f>
        <v>0</v>
      </c>
      <c r="N1503" s="416">
        <f>[5]내역서!K1503</f>
        <v>0</v>
      </c>
      <c r="O1503" s="417">
        <f t="shared" ref="O1503" si="2616">INT($I1503*N1503)</f>
        <v>0</v>
      </c>
      <c r="P1503" s="417">
        <f t="shared" ref="P1503" si="2617">+J1503+L1503+N1503</f>
        <v>33496</v>
      </c>
      <c r="Q1503" s="417">
        <f t="shared" ref="Q1503" si="2618">K1503+M1503+O1503</f>
        <v>0</v>
      </c>
      <c r="R1503" s="417">
        <f t="shared" ref="R1503" si="2619">I1503-I1502</f>
        <v>0</v>
      </c>
      <c r="S1503" s="417">
        <f t="shared" ref="S1503:T1503" si="2620">P1503-P1502</f>
        <v>0</v>
      </c>
      <c r="T1503" s="417">
        <f t="shared" si="2620"/>
        <v>0</v>
      </c>
      <c r="U1503" s="652" t="s">
        <v>623</v>
      </c>
      <c r="V1503" s="619" t="str">
        <f t="shared" ref="V1503" si="2621">+IF(I1503&lt;0,"ng","")</f>
        <v/>
      </c>
      <c r="W1503" s="619"/>
    </row>
    <row r="1504" spans="1:23" s="371" customFormat="1" ht="24" hidden="1" customHeight="1">
      <c r="A1504" s="366" t="s">
        <v>4634</v>
      </c>
      <c r="B1504" s="418" t="s">
        <v>0</v>
      </c>
      <c r="C1504" s="647" t="str">
        <f>[5]내역서!C1504</f>
        <v>준불연단열재 설치(슬래브 위 깔기 - 바닥)</v>
      </c>
      <c r="D1504" s="647" t="str">
        <f>[5]내역서!D1504</f>
        <v>우레탄 보드 110mm</v>
      </c>
      <c r="E1504" s="648" t="str">
        <f>[5]내역서!E1504</f>
        <v>M2</v>
      </c>
      <c r="F1504" s="411"/>
      <c r="G1504" s="411">
        <f>[5]내역서!F1504</f>
        <v>66</v>
      </c>
      <c r="H1504" s="411">
        <v>0</v>
      </c>
      <c r="I1504" s="411">
        <f>내역서!F1508</f>
        <v>0</v>
      </c>
      <c r="J1504" s="411">
        <f>[5]내역서!G1504</f>
        <v>42488</v>
      </c>
      <c r="K1504" s="412">
        <f>INT($I1504*J1504)</f>
        <v>0</v>
      </c>
      <c r="L1504" s="411">
        <f>[5]내역서!I1504</f>
        <v>3347</v>
      </c>
      <c r="M1504" s="412">
        <f>INT($I1504*L1504)</f>
        <v>0</v>
      </c>
      <c r="N1504" s="411">
        <f>[5]내역서!K1504</f>
        <v>0</v>
      </c>
      <c r="O1504" s="412">
        <f>INT($I1504*N1504)</f>
        <v>0</v>
      </c>
      <c r="P1504" s="412">
        <f>+J1504+L1504+N1504</f>
        <v>45835</v>
      </c>
      <c r="Q1504" s="412">
        <f>K1504+M1504+O1504</f>
        <v>0</v>
      </c>
      <c r="R1504" s="412"/>
      <c r="S1504" s="412"/>
      <c r="T1504" s="412"/>
      <c r="U1504" s="649" t="s">
        <v>2081</v>
      </c>
      <c r="V1504" s="617" t="str">
        <f>+IF(I1504&lt;0,"ng","")</f>
        <v/>
      </c>
      <c r="W1504" s="617"/>
    </row>
    <row r="1505" spans="1:23" s="75" customFormat="1" ht="24" hidden="1" customHeight="1">
      <c r="A1505" s="372" t="s">
        <v>4588</v>
      </c>
      <c r="B1505" s="421" t="s">
        <v>0</v>
      </c>
      <c r="C1505" s="650" t="str">
        <f>[5]내역서!C1505</f>
        <v>준불연단열재 설치(슬래브 위 깔기 - 바닥)</v>
      </c>
      <c r="D1505" s="650" t="str">
        <f>[5]내역서!D1505</f>
        <v>우레탄 보드 110mm</v>
      </c>
      <c r="E1505" s="651" t="str">
        <f>[5]내역서!E1505</f>
        <v>M2</v>
      </c>
      <c r="F1505" s="416"/>
      <c r="G1505" s="416">
        <f>[5]내역서!F1505</f>
        <v>66</v>
      </c>
      <c r="H1505" s="416">
        <v>0</v>
      </c>
      <c r="I1505" s="416">
        <f>내역서!F1509</f>
        <v>0</v>
      </c>
      <c r="J1505" s="416">
        <f>[5]내역서!G1505</f>
        <v>42488</v>
      </c>
      <c r="K1505" s="417">
        <f t="shared" ref="K1505" si="2622">INT($I1505*J1505)</f>
        <v>0</v>
      </c>
      <c r="L1505" s="416">
        <f>[5]내역서!I1505</f>
        <v>3347</v>
      </c>
      <c r="M1505" s="417">
        <f t="shared" ref="M1505" si="2623">INT($I1505*L1505)</f>
        <v>0</v>
      </c>
      <c r="N1505" s="416">
        <f>[5]내역서!K1505</f>
        <v>0</v>
      </c>
      <c r="O1505" s="417">
        <f t="shared" ref="O1505" si="2624">INT($I1505*N1505)</f>
        <v>0</v>
      </c>
      <c r="P1505" s="417">
        <f t="shared" ref="P1505" si="2625">+J1505+L1505+N1505</f>
        <v>45835</v>
      </c>
      <c r="Q1505" s="417">
        <f t="shared" ref="Q1505" si="2626">K1505+M1505+O1505</f>
        <v>0</v>
      </c>
      <c r="R1505" s="417">
        <f t="shared" ref="R1505" si="2627">I1505-I1504</f>
        <v>0</v>
      </c>
      <c r="S1505" s="417">
        <f t="shared" ref="S1505:T1505" si="2628">P1505-P1504</f>
        <v>0</v>
      </c>
      <c r="T1505" s="417">
        <f t="shared" si="2628"/>
        <v>0</v>
      </c>
      <c r="U1505" s="652" t="s">
        <v>4665</v>
      </c>
      <c r="V1505" s="619" t="str">
        <f t="shared" ref="V1505" si="2629">+IF(I1505&lt;0,"ng","")</f>
        <v/>
      </c>
      <c r="W1505" s="619"/>
    </row>
    <row r="1506" spans="1:23" s="371" customFormat="1" ht="24" hidden="1" customHeight="1">
      <c r="A1506" s="366" t="s">
        <v>4636</v>
      </c>
      <c r="B1506" s="418" t="s">
        <v>0</v>
      </c>
      <c r="C1506" s="647" t="str">
        <f>[5]내역서!C1506</f>
        <v>석고보드(벽체틀설치)</v>
      </c>
      <c r="D1506" s="647" t="str">
        <f>[5]내역서!D1506</f>
        <v>목조 벽체틀, 틀간격 450~600m</v>
      </c>
      <c r="E1506" s="648" t="str">
        <f>[5]내역서!E1506</f>
        <v>M2</v>
      </c>
      <c r="F1506" s="411"/>
      <c r="G1506" s="411">
        <f>[5]내역서!F1506</f>
        <v>113</v>
      </c>
      <c r="H1506" s="411">
        <v>0</v>
      </c>
      <c r="I1506" s="411">
        <f>내역서!F1510</f>
        <v>0</v>
      </c>
      <c r="J1506" s="411">
        <f>[5]내역서!G1506</f>
        <v>0</v>
      </c>
      <c r="K1506" s="412">
        <f>INT($I1506*J1506)</f>
        <v>0</v>
      </c>
      <c r="L1506" s="411">
        <f>[5]내역서!I1506</f>
        <v>9123</v>
      </c>
      <c r="M1506" s="412">
        <f>INT($I1506*L1506)</f>
        <v>0</v>
      </c>
      <c r="N1506" s="411">
        <f>[5]내역서!K1506</f>
        <v>182</v>
      </c>
      <c r="O1506" s="412">
        <f>INT($I1506*N1506)</f>
        <v>0</v>
      </c>
      <c r="P1506" s="412">
        <f>+J1506+L1506+N1506</f>
        <v>9305</v>
      </c>
      <c r="Q1506" s="412">
        <f>K1506+M1506+O1506</f>
        <v>0</v>
      </c>
      <c r="R1506" s="412"/>
      <c r="S1506" s="412"/>
      <c r="T1506" s="412"/>
      <c r="U1506" s="649" t="s">
        <v>2081</v>
      </c>
      <c r="V1506" s="617" t="str">
        <f>+IF(I1506&lt;0,"ng","")</f>
        <v/>
      </c>
      <c r="W1506" s="617"/>
    </row>
    <row r="1507" spans="1:23" s="75" customFormat="1" ht="24" hidden="1" customHeight="1">
      <c r="A1507" s="372" t="s">
        <v>4669</v>
      </c>
      <c r="B1507" s="421" t="s">
        <v>0</v>
      </c>
      <c r="C1507" s="650" t="str">
        <f>[5]내역서!C1507</f>
        <v>석고보드(벽체틀설치)</v>
      </c>
      <c r="D1507" s="650" t="str">
        <f>[5]내역서!D1507</f>
        <v>목조 벽체틀, 틀간격 450~600m</v>
      </c>
      <c r="E1507" s="651" t="str">
        <f>[5]내역서!E1507</f>
        <v>M2</v>
      </c>
      <c r="F1507" s="416"/>
      <c r="G1507" s="416">
        <f>[5]내역서!F1507</f>
        <v>113</v>
      </c>
      <c r="H1507" s="416">
        <v>0</v>
      </c>
      <c r="I1507" s="416">
        <f>내역서!F1511</f>
        <v>0</v>
      </c>
      <c r="J1507" s="416">
        <f>[5]내역서!G1507</f>
        <v>0</v>
      </c>
      <c r="K1507" s="417">
        <f t="shared" ref="K1507" si="2630">INT($I1507*J1507)</f>
        <v>0</v>
      </c>
      <c r="L1507" s="416">
        <f>[5]내역서!I1507</f>
        <v>9123</v>
      </c>
      <c r="M1507" s="417">
        <f t="shared" ref="M1507" si="2631">INT($I1507*L1507)</f>
        <v>0</v>
      </c>
      <c r="N1507" s="416">
        <f>[5]내역서!K1507</f>
        <v>182</v>
      </c>
      <c r="O1507" s="417">
        <f t="shared" ref="O1507" si="2632">INT($I1507*N1507)</f>
        <v>0</v>
      </c>
      <c r="P1507" s="417">
        <f t="shared" ref="P1507" si="2633">+J1507+L1507+N1507</f>
        <v>9305</v>
      </c>
      <c r="Q1507" s="417">
        <f t="shared" ref="Q1507" si="2634">K1507+M1507+O1507</f>
        <v>0</v>
      </c>
      <c r="R1507" s="417">
        <f t="shared" ref="R1507" si="2635">I1507-I1506</f>
        <v>0</v>
      </c>
      <c r="S1507" s="417">
        <f t="shared" ref="S1507:T1507" si="2636">P1507-P1506</f>
        <v>0</v>
      </c>
      <c r="T1507" s="417">
        <f t="shared" si="2636"/>
        <v>0</v>
      </c>
      <c r="U1507" s="652" t="s">
        <v>623</v>
      </c>
      <c r="V1507" s="619" t="str">
        <f t="shared" ref="V1507" si="2637">+IF(I1507&lt;0,"ng","")</f>
        <v/>
      </c>
      <c r="W1507" s="619"/>
    </row>
    <row r="1508" spans="1:23" s="371" customFormat="1" ht="24" hidden="1" customHeight="1">
      <c r="A1508" s="366" t="s">
        <v>4658</v>
      </c>
      <c r="B1508" s="418" t="s">
        <v>0</v>
      </c>
      <c r="C1508" s="647" t="str">
        <f>[5]내역서!C1508</f>
        <v>석고판 설치</v>
      </c>
      <c r="D1508" s="647" t="str">
        <f>[5]내역서!D1508</f>
        <v>T9.5 석고보드 1P</v>
      </c>
      <c r="E1508" s="648" t="str">
        <f>[5]내역서!E1508</f>
        <v>M2</v>
      </c>
      <c r="F1508" s="411"/>
      <c r="G1508" s="411">
        <f>[5]내역서!F1508</f>
        <v>113</v>
      </c>
      <c r="H1508" s="411">
        <v>0</v>
      </c>
      <c r="I1508" s="411">
        <f>내역서!F1512</f>
        <v>0</v>
      </c>
      <c r="J1508" s="411">
        <f>[5]내역서!G1508</f>
        <v>2872</v>
      </c>
      <c r="K1508" s="412">
        <f>INT($I1508*J1508)</f>
        <v>0</v>
      </c>
      <c r="L1508" s="411">
        <f>[5]내역서!I1508</f>
        <v>14130</v>
      </c>
      <c r="M1508" s="412">
        <f>INT($I1508*L1508)</f>
        <v>0</v>
      </c>
      <c r="N1508" s="411">
        <f>[5]내역서!K1508</f>
        <v>141</v>
      </c>
      <c r="O1508" s="412">
        <f>INT($I1508*N1508)</f>
        <v>0</v>
      </c>
      <c r="P1508" s="412">
        <f>+J1508+L1508+N1508</f>
        <v>17143</v>
      </c>
      <c r="Q1508" s="412">
        <f>K1508+M1508+O1508</f>
        <v>0</v>
      </c>
      <c r="R1508" s="412"/>
      <c r="S1508" s="412"/>
      <c r="T1508" s="412"/>
      <c r="U1508" s="649" t="s">
        <v>2081</v>
      </c>
      <c r="V1508" s="617" t="str">
        <f>+IF(I1508&lt;0,"ng","")</f>
        <v/>
      </c>
      <c r="W1508" s="617"/>
    </row>
    <row r="1509" spans="1:23" s="75" customFormat="1" ht="24" hidden="1" customHeight="1">
      <c r="A1509" s="372" t="s">
        <v>4606</v>
      </c>
      <c r="B1509" s="421" t="s">
        <v>0</v>
      </c>
      <c r="C1509" s="650" t="str">
        <f>[5]내역서!C1509</f>
        <v>석고판 설치</v>
      </c>
      <c r="D1509" s="650" t="str">
        <f>[5]내역서!D1509</f>
        <v>T9.5 석고보드 1P</v>
      </c>
      <c r="E1509" s="651" t="str">
        <f>[5]내역서!E1509</f>
        <v>M2</v>
      </c>
      <c r="F1509" s="416"/>
      <c r="G1509" s="416">
        <f>[5]내역서!F1509</f>
        <v>113</v>
      </c>
      <c r="H1509" s="416">
        <v>0</v>
      </c>
      <c r="I1509" s="416">
        <f>내역서!F1513</f>
        <v>0</v>
      </c>
      <c r="J1509" s="416">
        <f>[5]내역서!G1509</f>
        <v>2872</v>
      </c>
      <c r="K1509" s="417">
        <f t="shared" ref="K1509" si="2638">INT($I1509*J1509)</f>
        <v>0</v>
      </c>
      <c r="L1509" s="416">
        <f>[5]내역서!I1509</f>
        <v>14130</v>
      </c>
      <c r="M1509" s="417">
        <f t="shared" ref="M1509" si="2639">INT($I1509*L1509)</f>
        <v>0</v>
      </c>
      <c r="N1509" s="416">
        <f>[5]내역서!K1509</f>
        <v>141</v>
      </c>
      <c r="O1509" s="417">
        <f t="shared" ref="O1509" si="2640">INT($I1509*N1509)</f>
        <v>0</v>
      </c>
      <c r="P1509" s="417">
        <f t="shared" ref="P1509" si="2641">+J1509+L1509+N1509</f>
        <v>17143</v>
      </c>
      <c r="Q1509" s="417">
        <f t="shared" ref="Q1509" si="2642">K1509+M1509+O1509</f>
        <v>0</v>
      </c>
      <c r="R1509" s="417">
        <f t="shared" ref="R1509" si="2643">I1509-I1508</f>
        <v>0</v>
      </c>
      <c r="S1509" s="417">
        <f t="shared" ref="S1509:T1509" si="2644">P1509-P1508</f>
        <v>0</v>
      </c>
      <c r="T1509" s="417">
        <f t="shared" si="2644"/>
        <v>0</v>
      </c>
      <c r="U1509" s="652" t="s">
        <v>4670</v>
      </c>
      <c r="V1509" s="619" t="str">
        <f t="shared" ref="V1509" si="2645">+IF(I1509&lt;0,"ng","")</f>
        <v/>
      </c>
      <c r="W1509" s="619"/>
    </row>
    <row r="1510" spans="1:23" s="371" customFormat="1" ht="24" hidden="1" customHeight="1">
      <c r="A1510" s="366" t="s">
        <v>4671</v>
      </c>
      <c r="B1510" s="418" t="s">
        <v>0</v>
      </c>
      <c r="C1510" s="418" t="s">
        <v>3045</v>
      </c>
      <c r="D1510" s="418" t="s">
        <v>3055</v>
      </c>
      <c r="E1510" s="419" t="s">
        <v>16</v>
      </c>
      <c r="F1510" s="411">
        <v>3188</v>
      </c>
      <c r="G1510" s="411">
        <f>[5]내역서!F1510</f>
        <v>0</v>
      </c>
      <c r="H1510" s="411">
        <v>3188</v>
      </c>
      <c r="I1510" s="411">
        <f>내역서!F1514</f>
        <v>0</v>
      </c>
      <c r="J1510" s="411">
        <v>33292</v>
      </c>
      <c r="K1510" s="412">
        <f>INT($I1510*J1510)</f>
        <v>0</v>
      </c>
      <c r="L1510" s="411">
        <v>2388.8000000000002</v>
      </c>
      <c r="M1510" s="412">
        <f>INT($I1510*L1510)</f>
        <v>0</v>
      </c>
      <c r="N1510" s="411">
        <v>0</v>
      </c>
      <c r="O1510" s="412">
        <f>INT($I1510*N1510)</f>
        <v>0</v>
      </c>
      <c r="P1510" s="412">
        <f>+J1510+L1510+N1510</f>
        <v>35680.800000000003</v>
      </c>
      <c r="Q1510" s="412">
        <f>K1510+M1510+O1510</f>
        <v>0</v>
      </c>
      <c r="R1510" s="412"/>
      <c r="S1510" s="412"/>
      <c r="T1510" s="412"/>
      <c r="U1510" s="483" t="s">
        <v>0</v>
      </c>
      <c r="V1510" s="617" t="str">
        <f>+IF(I1510&lt;0,"ng","")</f>
        <v/>
      </c>
      <c r="W1510" s="617"/>
    </row>
    <row r="1511" spans="1:23" s="75" customFormat="1" ht="24" hidden="1" customHeight="1">
      <c r="A1511" s="372" t="s">
        <v>4672</v>
      </c>
      <c r="B1511" s="421" t="s">
        <v>0</v>
      </c>
      <c r="C1511" s="421" t="s">
        <v>1294</v>
      </c>
      <c r="D1511" s="421" t="s">
        <v>1295</v>
      </c>
      <c r="E1511" s="422" t="s">
        <v>16</v>
      </c>
      <c r="F1511" s="416">
        <v>3188</v>
      </c>
      <c r="G1511" s="416">
        <f>[5]내역서!F1511</f>
        <v>0</v>
      </c>
      <c r="H1511" s="416">
        <v>3188</v>
      </c>
      <c r="I1511" s="416">
        <f>내역서!F1515</f>
        <v>0</v>
      </c>
      <c r="J1511" s="416">
        <v>33292</v>
      </c>
      <c r="K1511" s="417">
        <f t="shared" si="2549"/>
        <v>0</v>
      </c>
      <c r="L1511" s="416">
        <v>2388.8000000000002</v>
      </c>
      <c r="M1511" s="417">
        <f t="shared" si="2550"/>
        <v>0</v>
      </c>
      <c r="N1511" s="416">
        <v>0</v>
      </c>
      <c r="O1511" s="417">
        <f t="shared" si="2551"/>
        <v>0</v>
      </c>
      <c r="P1511" s="417">
        <f t="shared" si="2552"/>
        <v>35680.800000000003</v>
      </c>
      <c r="Q1511" s="417">
        <f t="shared" ref="Q1511:Q1579" si="2646">K1511+M1511+O1511</f>
        <v>0</v>
      </c>
      <c r="R1511" s="417">
        <f t="shared" ref="R1511" si="2647">I1511-I1510</f>
        <v>0</v>
      </c>
      <c r="S1511" s="417">
        <f t="shared" ref="S1511:T1511" si="2648">P1511-P1510</f>
        <v>0</v>
      </c>
      <c r="T1511" s="417">
        <f t="shared" si="2648"/>
        <v>0</v>
      </c>
      <c r="U1511" s="484"/>
      <c r="V1511" s="619" t="str">
        <f t="shared" ref="V1511" si="2649">+IF(I1511&lt;0,"ng","")</f>
        <v/>
      </c>
      <c r="W1511" s="619"/>
    </row>
    <row r="1512" spans="1:23" s="371" customFormat="1" ht="24" hidden="1" customHeight="1">
      <c r="A1512" s="366" t="s">
        <v>2055</v>
      </c>
      <c r="B1512" s="436" t="s">
        <v>3056</v>
      </c>
      <c r="C1512" s="436" t="s">
        <v>3057</v>
      </c>
      <c r="D1512" s="436" t="s">
        <v>0</v>
      </c>
      <c r="E1512" s="437" t="s">
        <v>0</v>
      </c>
      <c r="F1512" s="438">
        <v>0</v>
      </c>
      <c r="G1512" s="438">
        <f>[5]내역서!F1512</f>
        <v>0</v>
      </c>
      <c r="H1512" s="438">
        <v>0</v>
      </c>
      <c r="I1512" s="438">
        <f>내역서!F1516</f>
        <v>0</v>
      </c>
      <c r="J1512" s="439">
        <v>0</v>
      </c>
      <c r="K1512" s="438">
        <f>SUMIF($A$1514:$A$1521,$A1514,K$1514:K$1521)</f>
        <v>0</v>
      </c>
      <c r="L1512" s="439">
        <v>0</v>
      </c>
      <c r="M1512" s="438">
        <f>SUMIF($A$1514:$A$1521,$A1514,M$1514:M$1521)</f>
        <v>0</v>
      </c>
      <c r="N1512" s="439">
        <v>0</v>
      </c>
      <c r="O1512" s="438">
        <f>SUMIF($A$1514:$A$1521,$A1514,O$1514:O$1521)</f>
        <v>0</v>
      </c>
      <c r="P1512" s="440">
        <v>0</v>
      </c>
      <c r="Q1512" s="438">
        <f>K1512+M1512+O1512</f>
        <v>0</v>
      </c>
      <c r="R1512" s="438"/>
      <c r="S1512" s="438"/>
      <c r="T1512" s="438"/>
      <c r="U1512" s="481" t="s">
        <v>0</v>
      </c>
      <c r="V1512" s="617" t="str">
        <f>+IF(I1512&lt;0,"ng","")</f>
        <v/>
      </c>
      <c r="W1512" s="617"/>
    </row>
    <row r="1513" spans="1:23" s="75" customFormat="1" ht="24" hidden="1" customHeight="1">
      <c r="A1513" s="372" t="s">
        <v>4673</v>
      </c>
      <c r="B1513" s="442" t="s">
        <v>4674</v>
      </c>
      <c r="C1513" s="442" t="s">
        <v>1296</v>
      </c>
      <c r="D1513" s="442" t="s">
        <v>0</v>
      </c>
      <c r="E1513" s="443" t="s">
        <v>0</v>
      </c>
      <c r="F1513" s="444">
        <v>0</v>
      </c>
      <c r="G1513" s="444">
        <f>[5]내역서!F1513</f>
        <v>0</v>
      </c>
      <c r="H1513" s="444">
        <v>0</v>
      </c>
      <c r="I1513" s="444">
        <f>내역서!F1517</f>
        <v>0</v>
      </c>
      <c r="J1513" s="445">
        <v>0</v>
      </c>
      <c r="K1513" s="444">
        <f>SUMIF($A$1514:$A$1521,$A1515,K$1514:K$1521)</f>
        <v>0</v>
      </c>
      <c r="L1513" s="445">
        <v>0</v>
      </c>
      <c r="M1513" s="444">
        <f>SUMIF($A$1514:$A$1521,$A1515,M$1514:M$1521)</f>
        <v>0</v>
      </c>
      <c r="N1513" s="445">
        <v>0</v>
      </c>
      <c r="O1513" s="444">
        <f>SUMIF($A$1514:$A$1521,$A1515,O$1514:O$1521)</f>
        <v>0</v>
      </c>
      <c r="P1513" s="446">
        <v>0</v>
      </c>
      <c r="Q1513" s="444">
        <f t="shared" si="2646"/>
        <v>0</v>
      </c>
      <c r="R1513" s="444">
        <f t="shared" ref="R1513" si="2650">I1513-I1512</f>
        <v>0</v>
      </c>
      <c r="S1513" s="444">
        <f t="shared" ref="S1513:T1513" si="2651">P1513-P1512</f>
        <v>0</v>
      </c>
      <c r="T1513" s="444">
        <f t="shared" si="2651"/>
        <v>0</v>
      </c>
      <c r="U1513" s="482"/>
      <c r="V1513" s="619" t="str">
        <f t="shared" ref="V1513" si="2652">+IF(I1513&lt;0,"ng","")</f>
        <v/>
      </c>
      <c r="W1513" s="619"/>
    </row>
    <row r="1514" spans="1:23" s="371" customFormat="1" ht="24" hidden="1" customHeight="1">
      <c r="A1514" s="366" t="s">
        <v>2055</v>
      </c>
      <c r="B1514" s="418" t="s">
        <v>0</v>
      </c>
      <c r="C1514" s="418" t="s">
        <v>3059</v>
      </c>
      <c r="D1514" s="418" t="s">
        <v>110</v>
      </c>
      <c r="E1514" s="419" t="s">
        <v>6</v>
      </c>
      <c r="F1514" s="411">
        <v>95</v>
      </c>
      <c r="G1514" s="411">
        <f>[5]내역서!F1514</f>
        <v>95</v>
      </c>
      <c r="H1514" s="411">
        <v>95</v>
      </c>
      <c r="I1514" s="411">
        <f>내역서!F1518</f>
        <v>0</v>
      </c>
      <c r="J1514" s="411">
        <v>47485.2</v>
      </c>
      <c r="K1514" s="412">
        <f>INT($I1514*J1514)</f>
        <v>0</v>
      </c>
      <c r="L1514" s="411">
        <v>29102.5</v>
      </c>
      <c r="M1514" s="412">
        <f>INT($I1514*L1514)</f>
        <v>0</v>
      </c>
      <c r="N1514" s="411">
        <v>0</v>
      </c>
      <c r="O1514" s="412">
        <f>INT($I1514*N1514)</f>
        <v>0</v>
      </c>
      <c r="P1514" s="412">
        <f>+J1514+L1514+N1514</f>
        <v>76587.7</v>
      </c>
      <c r="Q1514" s="412">
        <f>K1514+M1514+O1514</f>
        <v>0</v>
      </c>
      <c r="R1514" s="412"/>
      <c r="S1514" s="412"/>
      <c r="T1514" s="412"/>
      <c r="U1514" s="483" t="s">
        <v>0</v>
      </c>
      <c r="V1514" s="617" t="str">
        <f>+IF(I1514&lt;0,"ng","")</f>
        <v/>
      </c>
      <c r="W1514" s="617"/>
    </row>
    <row r="1515" spans="1:23" s="75" customFormat="1" ht="24" hidden="1" customHeight="1">
      <c r="A1515" s="372" t="s">
        <v>4656</v>
      </c>
      <c r="B1515" s="421" t="s">
        <v>0</v>
      </c>
      <c r="C1515" s="421" t="s">
        <v>1297</v>
      </c>
      <c r="D1515" s="421" t="s">
        <v>110</v>
      </c>
      <c r="E1515" s="422" t="s">
        <v>6</v>
      </c>
      <c r="F1515" s="416">
        <v>95</v>
      </c>
      <c r="G1515" s="416">
        <f>[5]내역서!F1515</f>
        <v>95</v>
      </c>
      <c r="H1515" s="416">
        <v>95</v>
      </c>
      <c r="I1515" s="416">
        <f>내역서!F1519</f>
        <v>0</v>
      </c>
      <c r="J1515" s="416">
        <v>47485.2</v>
      </c>
      <c r="K1515" s="417">
        <f t="shared" ref="K1515:K1521" si="2653">INT($I1515*J1515)</f>
        <v>0</v>
      </c>
      <c r="L1515" s="416">
        <v>29102.5</v>
      </c>
      <c r="M1515" s="417">
        <f t="shared" ref="M1515:M1521" si="2654">INT($I1515*L1515)</f>
        <v>0</v>
      </c>
      <c r="N1515" s="416">
        <v>0</v>
      </c>
      <c r="O1515" s="417">
        <f t="shared" ref="O1515:O1521" si="2655">INT($I1515*N1515)</f>
        <v>0</v>
      </c>
      <c r="P1515" s="417">
        <f t="shared" ref="P1515:P1521" si="2656">+J1515+L1515+N1515</f>
        <v>76587.7</v>
      </c>
      <c r="Q1515" s="417">
        <f t="shared" si="2646"/>
        <v>0</v>
      </c>
      <c r="R1515" s="417">
        <f t="shared" ref="R1515" si="2657">I1515-I1514</f>
        <v>0</v>
      </c>
      <c r="S1515" s="417">
        <f t="shared" ref="S1515:T1515" si="2658">P1515-P1514</f>
        <v>0</v>
      </c>
      <c r="T1515" s="417">
        <f t="shared" si="2658"/>
        <v>0</v>
      </c>
      <c r="U1515" s="484"/>
      <c r="V1515" s="619" t="str">
        <f t="shared" ref="V1515" si="2659">+IF(I1515&lt;0,"ng","")</f>
        <v/>
      </c>
      <c r="W1515" s="619"/>
    </row>
    <row r="1516" spans="1:23" s="371" customFormat="1" ht="24" hidden="1" customHeight="1">
      <c r="A1516" s="366" t="s">
        <v>4671</v>
      </c>
      <c r="B1516" s="418" t="s">
        <v>0</v>
      </c>
      <c r="C1516" s="418" t="s">
        <v>3060</v>
      </c>
      <c r="D1516" s="418" t="s">
        <v>111</v>
      </c>
      <c r="E1516" s="419" t="s">
        <v>18</v>
      </c>
      <c r="F1516" s="411">
        <v>17</v>
      </c>
      <c r="G1516" s="411">
        <f>[5]내역서!F1516</f>
        <v>17</v>
      </c>
      <c r="H1516" s="411">
        <v>17</v>
      </c>
      <c r="I1516" s="411">
        <f>내역서!F1520</f>
        <v>0</v>
      </c>
      <c r="J1516" s="411">
        <v>22121.8</v>
      </c>
      <c r="K1516" s="412">
        <f>INT($I1516*J1516)</f>
        <v>0</v>
      </c>
      <c r="L1516" s="411">
        <v>21142.400000000001</v>
      </c>
      <c r="M1516" s="412">
        <f>INT($I1516*L1516)</f>
        <v>0</v>
      </c>
      <c r="N1516" s="411">
        <v>0</v>
      </c>
      <c r="O1516" s="412">
        <f>INT($I1516*N1516)</f>
        <v>0</v>
      </c>
      <c r="P1516" s="412">
        <f>+J1516+L1516+N1516</f>
        <v>43264.2</v>
      </c>
      <c r="Q1516" s="412">
        <f>K1516+M1516+O1516</f>
        <v>0</v>
      </c>
      <c r="R1516" s="412"/>
      <c r="S1516" s="412"/>
      <c r="T1516" s="412"/>
      <c r="U1516" s="483" t="s">
        <v>0</v>
      </c>
      <c r="V1516" s="617" t="str">
        <f>+IF(I1516&lt;0,"ng","")</f>
        <v/>
      </c>
      <c r="W1516" s="617"/>
    </row>
    <row r="1517" spans="1:23" s="75" customFormat="1" ht="24" hidden="1" customHeight="1">
      <c r="A1517" s="372" t="s">
        <v>4675</v>
      </c>
      <c r="B1517" s="421" t="s">
        <v>0</v>
      </c>
      <c r="C1517" s="421" t="s">
        <v>1298</v>
      </c>
      <c r="D1517" s="421" t="s">
        <v>111</v>
      </c>
      <c r="E1517" s="422" t="s">
        <v>18</v>
      </c>
      <c r="F1517" s="416">
        <v>17</v>
      </c>
      <c r="G1517" s="416">
        <f>[5]내역서!F1517</f>
        <v>17</v>
      </c>
      <c r="H1517" s="416">
        <v>17</v>
      </c>
      <c r="I1517" s="416">
        <f>내역서!F1521</f>
        <v>0</v>
      </c>
      <c r="J1517" s="416">
        <v>22121.8</v>
      </c>
      <c r="K1517" s="417">
        <f t="shared" si="2653"/>
        <v>0</v>
      </c>
      <c r="L1517" s="416">
        <v>21142.400000000001</v>
      </c>
      <c r="M1517" s="417">
        <f t="shared" si="2654"/>
        <v>0</v>
      </c>
      <c r="N1517" s="416">
        <v>0</v>
      </c>
      <c r="O1517" s="417">
        <f t="shared" si="2655"/>
        <v>0</v>
      </c>
      <c r="P1517" s="417">
        <f t="shared" si="2656"/>
        <v>43264.2</v>
      </c>
      <c r="Q1517" s="417">
        <f t="shared" si="2646"/>
        <v>0</v>
      </c>
      <c r="R1517" s="417">
        <f t="shared" ref="R1517" si="2660">I1517-I1516</f>
        <v>0</v>
      </c>
      <c r="S1517" s="417">
        <f t="shared" ref="S1517:T1517" si="2661">P1517-P1516</f>
        <v>0</v>
      </c>
      <c r="T1517" s="417">
        <f t="shared" si="2661"/>
        <v>0</v>
      </c>
      <c r="U1517" s="484"/>
      <c r="V1517" s="619" t="str">
        <f t="shared" ref="V1517" si="2662">+IF(I1517&lt;0,"ng","")</f>
        <v/>
      </c>
      <c r="W1517" s="619"/>
    </row>
    <row r="1518" spans="1:23" s="371" customFormat="1" ht="24" hidden="1" customHeight="1">
      <c r="A1518" s="366" t="s">
        <v>4676</v>
      </c>
      <c r="B1518" s="418" t="s">
        <v>0</v>
      </c>
      <c r="C1518" s="418" t="s">
        <v>3061</v>
      </c>
      <c r="D1518" s="418" t="s">
        <v>3062</v>
      </c>
      <c r="E1518" s="419" t="s">
        <v>1860</v>
      </c>
      <c r="F1518" s="411">
        <v>17</v>
      </c>
      <c r="G1518" s="411">
        <f>[5]내역서!F1518</f>
        <v>17</v>
      </c>
      <c r="H1518" s="411">
        <v>17</v>
      </c>
      <c r="I1518" s="411">
        <f>내역서!F1522</f>
        <v>0</v>
      </c>
      <c r="J1518" s="411">
        <v>48165.1</v>
      </c>
      <c r="K1518" s="412">
        <f>INT($I1518*J1518)</f>
        <v>0</v>
      </c>
      <c r="L1518" s="411">
        <v>29520.2</v>
      </c>
      <c r="M1518" s="412">
        <f>INT($I1518*L1518)</f>
        <v>0</v>
      </c>
      <c r="N1518" s="411">
        <v>0</v>
      </c>
      <c r="O1518" s="412">
        <f>INT($I1518*N1518)</f>
        <v>0</v>
      </c>
      <c r="P1518" s="412">
        <f>+J1518+L1518+N1518</f>
        <v>77685.3</v>
      </c>
      <c r="Q1518" s="412">
        <f>K1518+M1518+O1518</f>
        <v>0</v>
      </c>
      <c r="R1518" s="412"/>
      <c r="S1518" s="412"/>
      <c r="T1518" s="412"/>
      <c r="U1518" s="483" t="s">
        <v>0</v>
      </c>
      <c r="V1518" s="617" t="str">
        <f>+IF(I1518&lt;0,"ng","")</f>
        <v/>
      </c>
      <c r="W1518" s="617"/>
    </row>
    <row r="1519" spans="1:23" s="75" customFormat="1" ht="24" hidden="1" customHeight="1">
      <c r="A1519" s="372" t="s">
        <v>4677</v>
      </c>
      <c r="B1519" s="421" t="s">
        <v>0</v>
      </c>
      <c r="C1519" s="421" t="s">
        <v>1299</v>
      </c>
      <c r="D1519" s="421" t="s">
        <v>1300</v>
      </c>
      <c r="E1519" s="422" t="s">
        <v>729</v>
      </c>
      <c r="F1519" s="416">
        <v>17</v>
      </c>
      <c r="G1519" s="416">
        <f>[5]내역서!F1519</f>
        <v>17</v>
      </c>
      <c r="H1519" s="416">
        <v>17</v>
      </c>
      <c r="I1519" s="416">
        <f>내역서!F1523</f>
        <v>0</v>
      </c>
      <c r="J1519" s="416">
        <v>48165.1</v>
      </c>
      <c r="K1519" s="417">
        <f t="shared" si="2653"/>
        <v>0</v>
      </c>
      <c r="L1519" s="416">
        <v>29520.2</v>
      </c>
      <c r="M1519" s="417">
        <f t="shared" si="2654"/>
        <v>0</v>
      </c>
      <c r="N1519" s="416">
        <v>0</v>
      </c>
      <c r="O1519" s="417">
        <f t="shared" si="2655"/>
        <v>0</v>
      </c>
      <c r="P1519" s="417">
        <f t="shared" si="2656"/>
        <v>77685.3</v>
      </c>
      <c r="Q1519" s="417">
        <f t="shared" si="2646"/>
        <v>0</v>
      </c>
      <c r="R1519" s="417">
        <f t="shared" ref="R1519" si="2663">I1519-I1518</f>
        <v>0</v>
      </c>
      <c r="S1519" s="417">
        <f t="shared" ref="S1519:T1519" si="2664">P1519-P1518</f>
        <v>0</v>
      </c>
      <c r="T1519" s="417">
        <f t="shared" si="2664"/>
        <v>0</v>
      </c>
      <c r="U1519" s="484"/>
      <c r="V1519" s="619" t="str">
        <f t="shared" ref="V1519" si="2665">+IF(I1519&lt;0,"ng","")</f>
        <v/>
      </c>
      <c r="W1519" s="619"/>
    </row>
    <row r="1520" spans="1:23" s="485" customFormat="1" ht="24" hidden="1" customHeight="1">
      <c r="A1520" s="366" t="s">
        <v>4678</v>
      </c>
      <c r="B1520" s="418" t="s">
        <v>0</v>
      </c>
      <c r="C1520" s="418" t="s">
        <v>3063</v>
      </c>
      <c r="D1520" s="418" t="s">
        <v>112</v>
      </c>
      <c r="E1520" s="419" t="s">
        <v>18</v>
      </c>
      <c r="F1520" s="411">
        <v>17</v>
      </c>
      <c r="G1520" s="411">
        <f>[5]내역서!F1520</f>
        <v>17</v>
      </c>
      <c r="H1520" s="411">
        <v>17</v>
      </c>
      <c r="I1520" s="411">
        <f>내역서!F1524</f>
        <v>0</v>
      </c>
      <c r="J1520" s="411">
        <v>8613.6</v>
      </c>
      <c r="K1520" s="412">
        <f>INT($I1520*J1520)</f>
        <v>0</v>
      </c>
      <c r="L1520" s="411">
        <v>0</v>
      </c>
      <c r="M1520" s="412">
        <f>INT($I1520*L1520)</f>
        <v>0</v>
      </c>
      <c r="N1520" s="411">
        <v>0</v>
      </c>
      <c r="O1520" s="412">
        <f>INT($I1520*N1520)</f>
        <v>0</v>
      </c>
      <c r="P1520" s="412">
        <f>+J1520+L1520+N1520</f>
        <v>8613.6</v>
      </c>
      <c r="Q1520" s="412">
        <f>K1520+M1520+O1520</f>
        <v>0</v>
      </c>
      <c r="R1520" s="412"/>
      <c r="S1520" s="412"/>
      <c r="T1520" s="412"/>
      <c r="U1520" s="483" t="s">
        <v>0</v>
      </c>
      <c r="V1520" s="617" t="str">
        <f>+IF(I1520&lt;0,"ng","")</f>
        <v/>
      </c>
      <c r="W1520" s="617"/>
    </row>
    <row r="1521" spans="1:23" s="77" customFormat="1" ht="24" hidden="1" customHeight="1">
      <c r="A1521" s="372" t="s">
        <v>2072</v>
      </c>
      <c r="B1521" s="421" t="s">
        <v>0</v>
      </c>
      <c r="C1521" s="421" t="s">
        <v>1301</v>
      </c>
      <c r="D1521" s="421" t="s">
        <v>112</v>
      </c>
      <c r="E1521" s="422" t="s">
        <v>18</v>
      </c>
      <c r="F1521" s="416">
        <v>17</v>
      </c>
      <c r="G1521" s="416">
        <f>[5]내역서!F1521</f>
        <v>17</v>
      </c>
      <c r="H1521" s="416">
        <v>17</v>
      </c>
      <c r="I1521" s="416">
        <f>내역서!F1525</f>
        <v>0</v>
      </c>
      <c r="J1521" s="416">
        <v>8613.6</v>
      </c>
      <c r="K1521" s="417">
        <f t="shared" si="2653"/>
        <v>0</v>
      </c>
      <c r="L1521" s="416">
        <v>0</v>
      </c>
      <c r="M1521" s="417">
        <f t="shared" si="2654"/>
        <v>0</v>
      </c>
      <c r="N1521" s="416">
        <v>0</v>
      </c>
      <c r="O1521" s="417">
        <f t="shared" si="2655"/>
        <v>0</v>
      </c>
      <c r="P1521" s="417">
        <f t="shared" si="2656"/>
        <v>8613.6</v>
      </c>
      <c r="Q1521" s="417">
        <f t="shared" si="2646"/>
        <v>0</v>
      </c>
      <c r="R1521" s="417">
        <f t="shared" ref="R1521" si="2666">I1521-I1520</f>
        <v>0</v>
      </c>
      <c r="S1521" s="417">
        <f t="shared" ref="S1521:T1521" si="2667">P1521-P1520</f>
        <v>0</v>
      </c>
      <c r="T1521" s="417">
        <f t="shared" si="2667"/>
        <v>0</v>
      </c>
      <c r="U1521" s="484"/>
      <c r="V1521" s="619" t="str">
        <f t="shared" ref="V1521" si="2668">+IF(I1521&lt;0,"ng","")</f>
        <v/>
      </c>
      <c r="W1521" s="619"/>
    </row>
    <row r="1522" spans="1:23" s="371" customFormat="1" ht="24" hidden="1" customHeight="1">
      <c r="A1522" s="366" t="s">
        <v>4679</v>
      </c>
      <c r="B1522" s="436" t="s">
        <v>3065</v>
      </c>
      <c r="C1522" s="436" t="s">
        <v>3066</v>
      </c>
      <c r="D1522" s="436" t="s">
        <v>0</v>
      </c>
      <c r="E1522" s="437" t="s">
        <v>0</v>
      </c>
      <c r="F1522" s="438">
        <v>0</v>
      </c>
      <c r="G1522" s="438">
        <f>[5]내역서!F1522</f>
        <v>0</v>
      </c>
      <c r="H1522" s="438">
        <v>0</v>
      </c>
      <c r="I1522" s="438">
        <f>내역서!F1526</f>
        <v>0</v>
      </c>
      <c r="J1522" s="439">
        <v>0</v>
      </c>
      <c r="K1522" s="438">
        <f>SUMIF($A$1524:$A$1539,$A1524,K$1524:K$1539)</f>
        <v>0</v>
      </c>
      <c r="L1522" s="439">
        <v>0</v>
      </c>
      <c r="M1522" s="438">
        <f>SUMIF($A$1524:$A$1539,$A1524,M$1524:M$1539)</f>
        <v>0</v>
      </c>
      <c r="N1522" s="439">
        <v>0</v>
      </c>
      <c r="O1522" s="438">
        <f>SUMIF($A$1524:$A$1539,$A1524,O$1524:O$1539)</f>
        <v>0</v>
      </c>
      <c r="P1522" s="440">
        <v>0</v>
      </c>
      <c r="Q1522" s="438">
        <f>K1522+M1522+O1522</f>
        <v>0</v>
      </c>
      <c r="R1522" s="438"/>
      <c r="S1522" s="438"/>
      <c r="T1522" s="438"/>
      <c r="U1522" s="481" t="s">
        <v>0</v>
      </c>
      <c r="V1522" s="617" t="str">
        <f>+IF(I1522&lt;0,"ng","")</f>
        <v/>
      </c>
      <c r="W1522" s="617"/>
    </row>
    <row r="1523" spans="1:23" s="75" customFormat="1" ht="24" hidden="1" customHeight="1">
      <c r="A1523" s="372" t="s">
        <v>4680</v>
      </c>
      <c r="B1523" s="442" t="s">
        <v>4681</v>
      </c>
      <c r="C1523" s="442" t="s">
        <v>1302</v>
      </c>
      <c r="D1523" s="442" t="s">
        <v>0</v>
      </c>
      <c r="E1523" s="443" t="s">
        <v>0</v>
      </c>
      <c r="F1523" s="444">
        <v>0</v>
      </c>
      <c r="G1523" s="444">
        <f>[5]내역서!F1523</f>
        <v>0</v>
      </c>
      <c r="H1523" s="444">
        <v>0</v>
      </c>
      <c r="I1523" s="444">
        <f>내역서!F1527</f>
        <v>0</v>
      </c>
      <c r="J1523" s="445">
        <v>0</v>
      </c>
      <c r="K1523" s="444">
        <f>SUMIF($A$1524:$A$1539,$A1525,K$1524:K$1539)</f>
        <v>0</v>
      </c>
      <c r="L1523" s="445">
        <v>0</v>
      </c>
      <c r="M1523" s="444">
        <f>SUMIF($A$1524:$A$1539,$A1525,M$1524:M$1539)</f>
        <v>0</v>
      </c>
      <c r="N1523" s="445">
        <v>0</v>
      </c>
      <c r="O1523" s="444">
        <f>SUMIF($A$1524:$A$1539,$A1525,O$1524:O$1539)</f>
        <v>0</v>
      </c>
      <c r="P1523" s="446">
        <v>0</v>
      </c>
      <c r="Q1523" s="444">
        <f t="shared" si="2646"/>
        <v>0</v>
      </c>
      <c r="R1523" s="444">
        <f t="shared" ref="R1523" si="2669">I1523-I1522</f>
        <v>0</v>
      </c>
      <c r="S1523" s="444">
        <f t="shared" ref="S1523:T1523" si="2670">P1523-P1522</f>
        <v>0</v>
      </c>
      <c r="T1523" s="444">
        <f t="shared" si="2670"/>
        <v>0</v>
      </c>
      <c r="U1523" s="482"/>
      <c r="V1523" s="619" t="str">
        <f t="shared" ref="V1523" si="2671">+IF(I1523&lt;0,"ng","")</f>
        <v/>
      </c>
      <c r="W1523" s="619"/>
    </row>
    <row r="1524" spans="1:23" s="371" customFormat="1" ht="24" hidden="1" customHeight="1">
      <c r="A1524" s="366" t="s">
        <v>4401</v>
      </c>
      <c r="B1524" s="418" t="s">
        <v>0</v>
      </c>
      <c r="C1524" s="418" t="s">
        <v>3067</v>
      </c>
      <c r="D1524" s="418" t="s">
        <v>3068</v>
      </c>
      <c r="E1524" s="419" t="s">
        <v>16</v>
      </c>
      <c r="F1524" s="411">
        <v>778</v>
      </c>
      <c r="G1524" s="411">
        <f>[5]내역서!F1524</f>
        <v>778</v>
      </c>
      <c r="H1524" s="411">
        <v>778</v>
      </c>
      <c r="I1524" s="411">
        <f>내역서!F1528</f>
        <v>0</v>
      </c>
      <c r="J1524" s="411">
        <v>738.1</v>
      </c>
      <c r="K1524" s="412">
        <f>INT($I1524*J1524)</f>
        <v>0</v>
      </c>
      <c r="L1524" s="411">
        <v>649.6</v>
      </c>
      <c r="M1524" s="412">
        <f>INT($I1524*L1524)</f>
        <v>0</v>
      </c>
      <c r="N1524" s="411">
        <v>0</v>
      </c>
      <c r="O1524" s="412">
        <f>INT($I1524*N1524)</f>
        <v>0</v>
      </c>
      <c r="P1524" s="412">
        <f>+J1524+L1524+N1524</f>
        <v>1387.7</v>
      </c>
      <c r="Q1524" s="412">
        <f>K1524+M1524+O1524</f>
        <v>0</v>
      </c>
      <c r="R1524" s="412"/>
      <c r="S1524" s="412"/>
      <c r="T1524" s="412"/>
      <c r="U1524" s="483" t="s">
        <v>0</v>
      </c>
      <c r="V1524" s="617" t="str">
        <f>+IF(I1524&lt;0,"ng","")</f>
        <v/>
      </c>
      <c r="W1524" s="617"/>
    </row>
    <row r="1525" spans="1:23" s="75" customFormat="1" ht="24" hidden="1" customHeight="1">
      <c r="A1525" s="372" t="s">
        <v>4402</v>
      </c>
      <c r="B1525" s="421" t="s">
        <v>0</v>
      </c>
      <c r="C1525" s="421" t="s">
        <v>1303</v>
      </c>
      <c r="D1525" s="421" t="s">
        <v>1304</v>
      </c>
      <c r="E1525" s="422" t="s">
        <v>16</v>
      </c>
      <c r="F1525" s="416">
        <v>778</v>
      </c>
      <c r="G1525" s="416">
        <f>[5]내역서!F1525</f>
        <v>778</v>
      </c>
      <c r="H1525" s="416">
        <v>778</v>
      </c>
      <c r="I1525" s="416">
        <f>내역서!F1529</f>
        <v>0</v>
      </c>
      <c r="J1525" s="416">
        <v>738.1</v>
      </c>
      <c r="K1525" s="417">
        <f t="shared" ref="K1525:K1539" si="2672">INT($I1525*J1525)</f>
        <v>0</v>
      </c>
      <c r="L1525" s="416">
        <v>649.6</v>
      </c>
      <c r="M1525" s="417">
        <f t="shared" ref="M1525:M1539" si="2673">INT($I1525*L1525)</f>
        <v>0</v>
      </c>
      <c r="N1525" s="416">
        <v>0</v>
      </c>
      <c r="O1525" s="417">
        <f t="shared" ref="O1525:O1539" si="2674">INT($I1525*N1525)</f>
        <v>0</v>
      </c>
      <c r="P1525" s="417">
        <f t="shared" ref="P1525:P1539" si="2675">+J1525+L1525+N1525</f>
        <v>1387.7</v>
      </c>
      <c r="Q1525" s="417">
        <f t="shared" si="2646"/>
        <v>0</v>
      </c>
      <c r="R1525" s="417">
        <f t="shared" ref="R1525" si="2676">I1525-I1524</f>
        <v>0</v>
      </c>
      <c r="S1525" s="417">
        <f t="shared" ref="S1525:T1525" si="2677">P1525-P1524</f>
        <v>0</v>
      </c>
      <c r="T1525" s="417">
        <f t="shared" si="2677"/>
        <v>0</v>
      </c>
      <c r="U1525" s="484"/>
      <c r="V1525" s="619" t="str">
        <f t="shared" ref="V1525" si="2678">+IF(I1525&lt;0,"ng","")</f>
        <v/>
      </c>
      <c r="W1525" s="619"/>
    </row>
    <row r="1526" spans="1:23" s="371" customFormat="1" ht="24" hidden="1" customHeight="1">
      <c r="A1526" s="366" t="s">
        <v>4301</v>
      </c>
      <c r="B1526" s="418" t="s">
        <v>0</v>
      </c>
      <c r="C1526" s="418" t="s">
        <v>3069</v>
      </c>
      <c r="D1526" s="418" t="s">
        <v>3070</v>
      </c>
      <c r="E1526" s="419" t="s">
        <v>16</v>
      </c>
      <c r="F1526" s="411">
        <v>778</v>
      </c>
      <c r="G1526" s="411">
        <f>[5]내역서!F1526</f>
        <v>778</v>
      </c>
      <c r="H1526" s="411">
        <v>778</v>
      </c>
      <c r="I1526" s="411">
        <f>내역서!F1530</f>
        <v>0</v>
      </c>
      <c r="J1526" s="411">
        <v>1320.2</v>
      </c>
      <c r="K1526" s="412">
        <f>INT($I1526*J1526)</f>
        <v>0</v>
      </c>
      <c r="L1526" s="411">
        <v>1299.2</v>
      </c>
      <c r="M1526" s="412">
        <f>INT($I1526*L1526)</f>
        <v>0</v>
      </c>
      <c r="N1526" s="411">
        <v>0</v>
      </c>
      <c r="O1526" s="412">
        <f>INT($I1526*N1526)</f>
        <v>0</v>
      </c>
      <c r="P1526" s="412">
        <f>+J1526+L1526+N1526</f>
        <v>2619.4</v>
      </c>
      <c r="Q1526" s="412">
        <f>K1526+M1526+O1526</f>
        <v>0</v>
      </c>
      <c r="R1526" s="412"/>
      <c r="S1526" s="412"/>
      <c r="T1526" s="412"/>
      <c r="U1526" s="483" t="s">
        <v>0</v>
      </c>
      <c r="V1526" s="617" t="str">
        <f>+IF(I1526&lt;0,"ng","")</f>
        <v/>
      </c>
      <c r="W1526" s="617"/>
    </row>
    <row r="1527" spans="1:23" s="75" customFormat="1" ht="24" hidden="1" customHeight="1">
      <c r="A1527" s="372" t="s">
        <v>4631</v>
      </c>
      <c r="B1527" s="421" t="s">
        <v>0</v>
      </c>
      <c r="C1527" s="421" t="s">
        <v>1305</v>
      </c>
      <c r="D1527" s="421" t="s">
        <v>1306</v>
      </c>
      <c r="E1527" s="422" t="s">
        <v>16</v>
      </c>
      <c r="F1527" s="416">
        <v>778</v>
      </c>
      <c r="G1527" s="416">
        <f>[5]내역서!F1527</f>
        <v>778</v>
      </c>
      <c r="H1527" s="416">
        <v>778</v>
      </c>
      <c r="I1527" s="416">
        <f>내역서!F1531</f>
        <v>0</v>
      </c>
      <c r="J1527" s="416">
        <v>1320.2</v>
      </c>
      <c r="K1527" s="417">
        <f t="shared" si="2672"/>
        <v>0</v>
      </c>
      <c r="L1527" s="416">
        <v>1299.2</v>
      </c>
      <c r="M1527" s="417">
        <f t="shared" si="2673"/>
        <v>0</v>
      </c>
      <c r="N1527" s="416">
        <v>0</v>
      </c>
      <c r="O1527" s="417">
        <f t="shared" si="2674"/>
        <v>0</v>
      </c>
      <c r="P1527" s="417">
        <f t="shared" si="2675"/>
        <v>2619.4</v>
      </c>
      <c r="Q1527" s="417">
        <f t="shared" si="2646"/>
        <v>0</v>
      </c>
      <c r="R1527" s="417">
        <f t="shared" ref="R1527" si="2679">I1527-I1526</f>
        <v>0</v>
      </c>
      <c r="S1527" s="417">
        <f t="shared" ref="S1527:T1527" si="2680">P1527-P1526</f>
        <v>0</v>
      </c>
      <c r="T1527" s="417">
        <f t="shared" si="2680"/>
        <v>0</v>
      </c>
      <c r="U1527" s="484"/>
      <c r="V1527" s="619" t="str">
        <f t="shared" ref="V1527" si="2681">+IF(I1527&lt;0,"ng","")</f>
        <v/>
      </c>
      <c r="W1527" s="619"/>
    </row>
    <row r="1528" spans="1:23" s="371" customFormat="1" ht="24" hidden="1" customHeight="1">
      <c r="A1528" s="366" t="s">
        <v>4593</v>
      </c>
      <c r="B1528" s="418" t="s">
        <v>0</v>
      </c>
      <c r="C1528" s="418" t="s">
        <v>3073</v>
      </c>
      <c r="D1528" s="418" t="s">
        <v>3074</v>
      </c>
      <c r="E1528" s="419" t="s">
        <v>16</v>
      </c>
      <c r="F1528" s="411">
        <v>61</v>
      </c>
      <c r="G1528" s="411">
        <f>[5]내역서!F1528</f>
        <v>61</v>
      </c>
      <c r="H1528" s="411">
        <v>61</v>
      </c>
      <c r="I1528" s="411">
        <f>내역서!F1532</f>
        <v>0</v>
      </c>
      <c r="J1528" s="411">
        <v>2773.2</v>
      </c>
      <c r="K1528" s="412">
        <f>INT($I1528*J1528)</f>
        <v>0</v>
      </c>
      <c r="L1528" s="411">
        <v>13595.2</v>
      </c>
      <c r="M1528" s="412">
        <f>INT($I1528*L1528)</f>
        <v>0</v>
      </c>
      <c r="N1528" s="411">
        <v>0</v>
      </c>
      <c r="O1528" s="412">
        <f>INT($I1528*N1528)</f>
        <v>0</v>
      </c>
      <c r="P1528" s="412">
        <f>+J1528+L1528+N1528</f>
        <v>16368.400000000001</v>
      </c>
      <c r="Q1528" s="412">
        <f>K1528+M1528+O1528</f>
        <v>0</v>
      </c>
      <c r="R1528" s="412"/>
      <c r="S1528" s="412"/>
      <c r="T1528" s="412"/>
      <c r="U1528" s="483" t="s">
        <v>0</v>
      </c>
      <c r="V1528" s="617" t="str">
        <f>+IF(I1528&lt;0,"ng","")</f>
        <v/>
      </c>
      <c r="W1528" s="617"/>
    </row>
    <row r="1529" spans="1:23" s="75" customFormat="1" ht="24" hidden="1" customHeight="1">
      <c r="A1529" s="372" t="s">
        <v>4682</v>
      </c>
      <c r="B1529" s="421" t="s">
        <v>0</v>
      </c>
      <c r="C1529" s="421" t="s">
        <v>1307</v>
      </c>
      <c r="D1529" s="421" t="s">
        <v>1308</v>
      </c>
      <c r="E1529" s="422" t="s">
        <v>16</v>
      </c>
      <c r="F1529" s="416">
        <v>61</v>
      </c>
      <c r="G1529" s="416">
        <f>[5]내역서!F1529</f>
        <v>61</v>
      </c>
      <c r="H1529" s="416">
        <v>61</v>
      </c>
      <c r="I1529" s="416">
        <f>내역서!F1533</f>
        <v>0</v>
      </c>
      <c r="J1529" s="416">
        <v>2773.2</v>
      </c>
      <c r="K1529" s="417">
        <f t="shared" si="2672"/>
        <v>0</v>
      </c>
      <c r="L1529" s="416">
        <v>13595.2</v>
      </c>
      <c r="M1529" s="417">
        <f t="shared" si="2673"/>
        <v>0</v>
      </c>
      <c r="N1529" s="416">
        <v>0</v>
      </c>
      <c r="O1529" s="417">
        <f t="shared" si="2674"/>
        <v>0</v>
      </c>
      <c r="P1529" s="417">
        <f t="shared" si="2675"/>
        <v>16368.400000000001</v>
      </c>
      <c r="Q1529" s="417">
        <f t="shared" si="2646"/>
        <v>0</v>
      </c>
      <c r="R1529" s="417">
        <f t="shared" ref="R1529" si="2682">I1529-I1528</f>
        <v>0</v>
      </c>
      <c r="S1529" s="417">
        <f t="shared" ref="S1529:T1529" si="2683">P1529-P1528</f>
        <v>0</v>
      </c>
      <c r="T1529" s="417">
        <f t="shared" si="2683"/>
        <v>0</v>
      </c>
      <c r="U1529" s="484"/>
      <c r="V1529" s="619" t="str">
        <f t="shared" ref="V1529" si="2684">+IF(I1529&lt;0,"ng","")</f>
        <v/>
      </c>
      <c r="W1529" s="619"/>
    </row>
    <row r="1530" spans="1:23" s="371" customFormat="1" ht="24" hidden="1" customHeight="1">
      <c r="A1530" s="366" t="s">
        <v>4683</v>
      </c>
      <c r="B1530" s="418" t="s">
        <v>0</v>
      </c>
      <c r="C1530" s="418" t="s">
        <v>3075</v>
      </c>
      <c r="D1530" s="418" t="s">
        <v>3076</v>
      </c>
      <c r="E1530" s="419" t="s">
        <v>16</v>
      </c>
      <c r="F1530" s="411">
        <v>3248</v>
      </c>
      <c r="G1530" s="411">
        <f>[5]내역서!F1530</f>
        <v>3248</v>
      </c>
      <c r="H1530" s="411">
        <v>3248</v>
      </c>
      <c r="I1530" s="411">
        <f>내역서!F1534</f>
        <v>0</v>
      </c>
      <c r="J1530" s="411">
        <v>2178</v>
      </c>
      <c r="K1530" s="412">
        <f>INT($I1530*J1530)</f>
        <v>0</v>
      </c>
      <c r="L1530" s="411">
        <v>6148.8</v>
      </c>
      <c r="M1530" s="412">
        <f>INT($I1530*L1530)</f>
        <v>0</v>
      </c>
      <c r="N1530" s="411">
        <v>0</v>
      </c>
      <c r="O1530" s="412">
        <f>INT($I1530*N1530)</f>
        <v>0</v>
      </c>
      <c r="P1530" s="412">
        <f>+J1530+L1530+N1530</f>
        <v>8326.7999999999993</v>
      </c>
      <c r="Q1530" s="412">
        <f>K1530+M1530+O1530</f>
        <v>0</v>
      </c>
      <c r="R1530" s="412"/>
      <c r="S1530" s="412"/>
      <c r="T1530" s="412"/>
      <c r="U1530" s="483" t="s">
        <v>0</v>
      </c>
      <c r="V1530" s="617" t="str">
        <f>+IF(I1530&lt;0,"ng","")</f>
        <v/>
      </c>
      <c r="W1530" s="617"/>
    </row>
    <row r="1531" spans="1:23" s="75" customFormat="1" ht="24" hidden="1" customHeight="1">
      <c r="A1531" s="372" t="s">
        <v>4608</v>
      </c>
      <c r="B1531" s="421" t="s">
        <v>0</v>
      </c>
      <c r="C1531" s="421" t="s">
        <v>1309</v>
      </c>
      <c r="D1531" s="421" t="s">
        <v>1310</v>
      </c>
      <c r="E1531" s="422" t="s">
        <v>16</v>
      </c>
      <c r="F1531" s="416">
        <v>3248</v>
      </c>
      <c r="G1531" s="416">
        <f>[5]내역서!F1531</f>
        <v>3248</v>
      </c>
      <c r="H1531" s="416">
        <v>3248</v>
      </c>
      <c r="I1531" s="416">
        <f>내역서!F1535</f>
        <v>0</v>
      </c>
      <c r="J1531" s="416">
        <v>2178</v>
      </c>
      <c r="K1531" s="417">
        <f t="shared" si="2672"/>
        <v>0</v>
      </c>
      <c r="L1531" s="416">
        <v>6148.8</v>
      </c>
      <c r="M1531" s="417">
        <f t="shared" si="2673"/>
        <v>0</v>
      </c>
      <c r="N1531" s="416">
        <v>0</v>
      </c>
      <c r="O1531" s="417">
        <f t="shared" si="2674"/>
        <v>0</v>
      </c>
      <c r="P1531" s="417">
        <f t="shared" si="2675"/>
        <v>8326.7999999999993</v>
      </c>
      <c r="Q1531" s="417">
        <f t="shared" si="2646"/>
        <v>0</v>
      </c>
      <c r="R1531" s="417">
        <f t="shared" ref="R1531" si="2685">I1531-I1530</f>
        <v>0</v>
      </c>
      <c r="S1531" s="417">
        <f t="shared" ref="S1531:T1531" si="2686">P1531-P1530</f>
        <v>0</v>
      </c>
      <c r="T1531" s="417">
        <f t="shared" si="2686"/>
        <v>0</v>
      </c>
      <c r="U1531" s="484"/>
      <c r="V1531" s="619" t="str">
        <f t="shared" ref="V1531" si="2687">+IF(I1531&lt;0,"ng","")</f>
        <v/>
      </c>
      <c r="W1531" s="619"/>
    </row>
    <row r="1532" spans="1:23" s="371" customFormat="1" ht="24" hidden="1" customHeight="1">
      <c r="A1532" s="366" t="s">
        <v>4652</v>
      </c>
      <c r="B1532" s="418" t="s">
        <v>0</v>
      </c>
      <c r="C1532" s="418" t="s">
        <v>3075</v>
      </c>
      <c r="D1532" s="418" t="s">
        <v>3077</v>
      </c>
      <c r="E1532" s="419" t="s">
        <v>16</v>
      </c>
      <c r="F1532" s="411">
        <v>50.3</v>
      </c>
      <c r="G1532" s="411">
        <f>[5]내역서!F1532</f>
        <v>50.3</v>
      </c>
      <c r="H1532" s="411">
        <v>50.3</v>
      </c>
      <c r="I1532" s="411">
        <f>내역서!F1536</f>
        <v>0</v>
      </c>
      <c r="J1532" s="411">
        <v>2178</v>
      </c>
      <c r="K1532" s="412">
        <f>INT($I1532*J1532)</f>
        <v>0</v>
      </c>
      <c r="L1532" s="411">
        <v>6148.8</v>
      </c>
      <c r="M1532" s="412">
        <f>INT($I1532*L1532)</f>
        <v>0</v>
      </c>
      <c r="N1532" s="411">
        <v>0</v>
      </c>
      <c r="O1532" s="412">
        <f>INT($I1532*N1532)</f>
        <v>0</v>
      </c>
      <c r="P1532" s="412">
        <f>+J1532+L1532+N1532</f>
        <v>8326.7999999999993</v>
      </c>
      <c r="Q1532" s="412">
        <f>K1532+M1532+O1532</f>
        <v>0</v>
      </c>
      <c r="R1532" s="412"/>
      <c r="S1532" s="412"/>
      <c r="T1532" s="412"/>
      <c r="U1532" s="483" t="s">
        <v>0</v>
      </c>
      <c r="V1532" s="617" t="str">
        <f>+IF(I1532&lt;0,"ng","")</f>
        <v/>
      </c>
      <c r="W1532" s="617"/>
    </row>
    <row r="1533" spans="1:23" s="75" customFormat="1" ht="24" hidden="1" customHeight="1">
      <c r="A1533" s="372" t="s">
        <v>4414</v>
      </c>
      <c r="B1533" s="421" t="s">
        <v>0</v>
      </c>
      <c r="C1533" s="421" t="s">
        <v>1309</v>
      </c>
      <c r="D1533" s="421" t="s">
        <v>1311</v>
      </c>
      <c r="E1533" s="422" t="s">
        <v>16</v>
      </c>
      <c r="F1533" s="416">
        <v>50.3</v>
      </c>
      <c r="G1533" s="416">
        <f>[5]내역서!F1533</f>
        <v>50.3</v>
      </c>
      <c r="H1533" s="416">
        <v>50.3</v>
      </c>
      <c r="I1533" s="416">
        <f>내역서!F1537</f>
        <v>0</v>
      </c>
      <c r="J1533" s="416">
        <v>2178</v>
      </c>
      <c r="K1533" s="417">
        <f t="shared" si="2672"/>
        <v>0</v>
      </c>
      <c r="L1533" s="416">
        <v>6148.8</v>
      </c>
      <c r="M1533" s="417">
        <f t="shared" si="2673"/>
        <v>0</v>
      </c>
      <c r="N1533" s="416">
        <v>0</v>
      </c>
      <c r="O1533" s="417">
        <f t="shared" si="2674"/>
        <v>0</v>
      </c>
      <c r="P1533" s="417">
        <f t="shared" si="2675"/>
        <v>8326.7999999999993</v>
      </c>
      <c r="Q1533" s="417">
        <f t="shared" si="2646"/>
        <v>0</v>
      </c>
      <c r="R1533" s="417">
        <f t="shared" ref="R1533" si="2688">I1533-I1532</f>
        <v>0</v>
      </c>
      <c r="S1533" s="417">
        <f t="shared" ref="S1533:T1533" si="2689">P1533-P1532</f>
        <v>0</v>
      </c>
      <c r="T1533" s="417">
        <f t="shared" si="2689"/>
        <v>0</v>
      </c>
      <c r="U1533" s="484"/>
      <c r="V1533" s="619" t="str">
        <f t="shared" ref="V1533" si="2690">+IF(I1533&lt;0,"ng","")</f>
        <v/>
      </c>
      <c r="W1533" s="619"/>
    </row>
    <row r="1534" spans="1:23" s="485" customFormat="1" ht="24" hidden="1" customHeight="1">
      <c r="A1534" s="366" t="s">
        <v>4635</v>
      </c>
      <c r="B1534" s="418" t="s">
        <v>0</v>
      </c>
      <c r="C1534" s="418" t="s">
        <v>3075</v>
      </c>
      <c r="D1534" s="418" t="s">
        <v>3078</v>
      </c>
      <c r="E1534" s="419" t="s">
        <v>16</v>
      </c>
      <c r="F1534" s="411">
        <v>4456</v>
      </c>
      <c r="G1534" s="411">
        <f>[5]내역서!F1534</f>
        <v>4456</v>
      </c>
      <c r="H1534" s="411">
        <v>4456</v>
      </c>
      <c r="I1534" s="411">
        <f>내역서!F1538</f>
        <v>0</v>
      </c>
      <c r="J1534" s="411">
        <v>2324.8000000000002</v>
      </c>
      <c r="K1534" s="412">
        <f>INT($I1534*J1534)</f>
        <v>0</v>
      </c>
      <c r="L1534" s="411">
        <v>7356</v>
      </c>
      <c r="M1534" s="412">
        <f>INT($I1534*L1534)</f>
        <v>0</v>
      </c>
      <c r="N1534" s="411">
        <v>0</v>
      </c>
      <c r="O1534" s="412">
        <f>INT($I1534*N1534)</f>
        <v>0</v>
      </c>
      <c r="P1534" s="412">
        <f>+J1534+L1534+N1534</f>
        <v>9680.7999999999993</v>
      </c>
      <c r="Q1534" s="412">
        <f>K1534+M1534+O1534</f>
        <v>0</v>
      </c>
      <c r="R1534" s="412"/>
      <c r="S1534" s="412"/>
      <c r="T1534" s="412"/>
      <c r="U1534" s="483" t="s">
        <v>0</v>
      </c>
      <c r="V1534" s="617" t="str">
        <f>+IF(I1534&lt;0,"ng","")</f>
        <v/>
      </c>
      <c r="W1534" s="617"/>
    </row>
    <row r="1535" spans="1:23" s="77" customFormat="1" ht="24" hidden="1" customHeight="1">
      <c r="A1535" s="372" t="s">
        <v>4402</v>
      </c>
      <c r="B1535" s="421" t="s">
        <v>0</v>
      </c>
      <c r="C1535" s="421" t="s">
        <v>1309</v>
      </c>
      <c r="D1535" s="421" t="s">
        <v>1312</v>
      </c>
      <c r="E1535" s="422" t="s">
        <v>16</v>
      </c>
      <c r="F1535" s="416">
        <v>4456</v>
      </c>
      <c r="G1535" s="416">
        <f>[5]내역서!F1535</f>
        <v>4456</v>
      </c>
      <c r="H1535" s="416">
        <v>4456</v>
      </c>
      <c r="I1535" s="416">
        <f>내역서!F1539</f>
        <v>0</v>
      </c>
      <c r="J1535" s="416">
        <v>2324.8000000000002</v>
      </c>
      <c r="K1535" s="417">
        <f t="shared" si="2672"/>
        <v>0</v>
      </c>
      <c r="L1535" s="416">
        <v>7356</v>
      </c>
      <c r="M1535" s="417">
        <f t="shared" si="2673"/>
        <v>0</v>
      </c>
      <c r="N1535" s="416">
        <v>0</v>
      </c>
      <c r="O1535" s="417">
        <f t="shared" si="2674"/>
        <v>0</v>
      </c>
      <c r="P1535" s="417">
        <f t="shared" si="2675"/>
        <v>9680.7999999999993</v>
      </c>
      <c r="Q1535" s="417">
        <f t="shared" si="2646"/>
        <v>0</v>
      </c>
      <c r="R1535" s="417">
        <f t="shared" ref="R1535" si="2691">I1535-I1534</f>
        <v>0</v>
      </c>
      <c r="S1535" s="417">
        <f t="shared" ref="S1535:T1535" si="2692">P1535-P1534</f>
        <v>0</v>
      </c>
      <c r="T1535" s="417">
        <f t="shared" si="2692"/>
        <v>0</v>
      </c>
      <c r="U1535" s="484"/>
      <c r="V1535" s="619" t="str">
        <f t="shared" ref="V1535" si="2693">+IF(I1535&lt;0,"ng","")</f>
        <v/>
      </c>
      <c r="W1535" s="619"/>
    </row>
    <row r="1536" spans="1:23" s="371" customFormat="1" ht="24" hidden="1" customHeight="1">
      <c r="A1536" s="366" t="s">
        <v>4684</v>
      </c>
      <c r="B1536" s="418" t="s">
        <v>0</v>
      </c>
      <c r="C1536" s="647" t="str">
        <f>[5]내역서!C1536</f>
        <v>석고보드면 바탕만들기</v>
      </c>
      <c r="D1536" s="647" t="str">
        <f>[5]내역서!D1536</f>
        <v>줄퍼티</v>
      </c>
      <c r="E1536" s="648" t="str">
        <f>[5]내역서!E1536</f>
        <v>M2</v>
      </c>
      <c r="F1536" s="411"/>
      <c r="G1536" s="411">
        <f>[5]내역서!F1536</f>
        <v>113</v>
      </c>
      <c r="H1536" s="411">
        <v>0</v>
      </c>
      <c r="I1536" s="411">
        <f>내역서!F1540</f>
        <v>0</v>
      </c>
      <c r="J1536" s="411">
        <f>[5]내역서!G1536</f>
        <v>0</v>
      </c>
      <c r="K1536" s="412">
        <f>INT($I1536*J1536)</f>
        <v>0</v>
      </c>
      <c r="L1536" s="411">
        <f>[5]내역서!I1536</f>
        <v>9965</v>
      </c>
      <c r="M1536" s="412">
        <f>INT($I1536*L1536)</f>
        <v>0</v>
      </c>
      <c r="N1536" s="411">
        <f>[5]내역서!K1536</f>
        <v>399</v>
      </c>
      <c r="O1536" s="412">
        <f>INT($I1536*N1536)</f>
        <v>0</v>
      </c>
      <c r="P1536" s="412">
        <f>+J1536+L1536+N1536</f>
        <v>10364</v>
      </c>
      <c r="Q1536" s="412">
        <f>K1536+M1536+O1536</f>
        <v>0</v>
      </c>
      <c r="R1536" s="412"/>
      <c r="S1536" s="412"/>
      <c r="T1536" s="412"/>
      <c r="U1536" s="649" t="s">
        <v>2081</v>
      </c>
      <c r="V1536" s="617" t="str">
        <f>+IF(I1536&lt;0,"ng","")</f>
        <v/>
      </c>
      <c r="W1536" s="617"/>
    </row>
    <row r="1537" spans="1:23" s="75" customFormat="1" ht="24" hidden="1" customHeight="1">
      <c r="A1537" s="372" t="s">
        <v>2219</v>
      </c>
      <c r="B1537" s="421" t="s">
        <v>0</v>
      </c>
      <c r="C1537" s="650" t="str">
        <f>[5]내역서!C1537</f>
        <v>석고보드면 바탕만들기</v>
      </c>
      <c r="D1537" s="650" t="str">
        <f>[5]내역서!D1537</f>
        <v>줄퍼티</v>
      </c>
      <c r="E1537" s="651" t="str">
        <f>[5]내역서!E1537</f>
        <v>M2</v>
      </c>
      <c r="F1537" s="416"/>
      <c r="G1537" s="416">
        <f>[5]내역서!F1537</f>
        <v>113</v>
      </c>
      <c r="H1537" s="416">
        <v>0</v>
      </c>
      <c r="I1537" s="416">
        <f>내역서!F1541</f>
        <v>0</v>
      </c>
      <c r="J1537" s="416">
        <f>[5]내역서!G1537</f>
        <v>0</v>
      </c>
      <c r="K1537" s="417">
        <f t="shared" si="2672"/>
        <v>0</v>
      </c>
      <c r="L1537" s="416">
        <f>[5]내역서!I1537</f>
        <v>9965</v>
      </c>
      <c r="M1537" s="417">
        <f t="shared" si="2673"/>
        <v>0</v>
      </c>
      <c r="N1537" s="416">
        <f>[5]내역서!K1537</f>
        <v>399</v>
      </c>
      <c r="O1537" s="417">
        <f t="shared" si="2674"/>
        <v>0</v>
      </c>
      <c r="P1537" s="417">
        <f t="shared" si="2675"/>
        <v>10364</v>
      </c>
      <c r="Q1537" s="417">
        <f t="shared" si="2646"/>
        <v>0</v>
      </c>
      <c r="R1537" s="417">
        <f t="shared" ref="R1537" si="2694">I1537-I1536</f>
        <v>0</v>
      </c>
      <c r="S1537" s="417">
        <f t="shared" ref="S1537:T1537" si="2695">P1537-P1536</f>
        <v>0</v>
      </c>
      <c r="T1537" s="417">
        <f t="shared" si="2695"/>
        <v>0</v>
      </c>
      <c r="U1537" s="652" t="s">
        <v>4685</v>
      </c>
      <c r="V1537" s="619" t="str">
        <f t="shared" ref="V1537" si="2696">+IF(I1537&lt;0,"ng","")</f>
        <v/>
      </c>
      <c r="W1537" s="619"/>
    </row>
    <row r="1538" spans="1:23" s="371" customFormat="1" ht="24" hidden="1" customHeight="1">
      <c r="A1538" s="366" t="s">
        <v>4686</v>
      </c>
      <c r="B1538" s="418" t="s">
        <v>0</v>
      </c>
      <c r="C1538" s="418" t="s">
        <v>3081</v>
      </c>
      <c r="D1538" s="418" t="s">
        <v>113</v>
      </c>
      <c r="E1538" s="419" t="s">
        <v>16</v>
      </c>
      <c r="F1538" s="411">
        <v>1984</v>
      </c>
      <c r="G1538" s="411">
        <f>[5]내역서!F1538</f>
        <v>1812</v>
      </c>
      <c r="H1538" s="411">
        <v>1984</v>
      </c>
      <c r="I1538" s="411">
        <f>내역서!F1542</f>
        <v>0</v>
      </c>
      <c r="J1538" s="411">
        <v>9768.1</v>
      </c>
      <c r="K1538" s="412">
        <f>INT($I1538*J1538)</f>
        <v>0</v>
      </c>
      <c r="L1538" s="411">
        <v>9684.7999999999993</v>
      </c>
      <c r="M1538" s="412">
        <f>INT($I1538*L1538)</f>
        <v>0</v>
      </c>
      <c r="N1538" s="411">
        <v>0</v>
      </c>
      <c r="O1538" s="412">
        <f>INT($I1538*N1538)</f>
        <v>0</v>
      </c>
      <c r="P1538" s="412">
        <f>+J1538+L1538+N1538</f>
        <v>19452.900000000001</v>
      </c>
      <c r="Q1538" s="412">
        <f>K1538+M1538+O1538</f>
        <v>0</v>
      </c>
      <c r="R1538" s="412"/>
      <c r="S1538" s="412"/>
      <c r="T1538" s="412"/>
      <c r="U1538" s="483" t="s">
        <v>0</v>
      </c>
      <c r="V1538" s="617" t="str">
        <f>+IF(I1538&lt;0,"ng","")</f>
        <v/>
      </c>
      <c r="W1538" s="617"/>
    </row>
    <row r="1539" spans="1:23" s="75" customFormat="1" ht="24" hidden="1" customHeight="1">
      <c r="A1539" s="372" t="s">
        <v>4588</v>
      </c>
      <c r="B1539" s="421" t="s">
        <v>0</v>
      </c>
      <c r="C1539" s="421" t="s">
        <v>1313</v>
      </c>
      <c r="D1539" s="421" t="s">
        <v>113</v>
      </c>
      <c r="E1539" s="422" t="s">
        <v>16</v>
      </c>
      <c r="F1539" s="416">
        <v>1984</v>
      </c>
      <c r="G1539" s="416">
        <f>[5]내역서!F1539</f>
        <v>1812</v>
      </c>
      <c r="H1539" s="416">
        <v>1984</v>
      </c>
      <c r="I1539" s="416">
        <f>내역서!F1543</f>
        <v>0</v>
      </c>
      <c r="J1539" s="416">
        <v>9768.1</v>
      </c>
      <c r="K1539" s="417">
        <f t="shared" si="2672"/>
        <v>0</v>
      </c>
      <c r="L1539" s="416">
        <v>9684.7999999999993</v>
      </c>
      <c r="M1539" s="417">
        <f t="shared" si="2673"/>
        <v>0</v>
      </c>
      <c r="N1539" s="416">
        <v>0</v>
      </c>
      <c r="O1539" s="417">
        <f t="shared" si="2674"/>
        <v>0</v>
      </c>
      <c r="P1539" s="417">
        <f t="shared" si="2675"/>
        <v>19452.900000000001</v>
      </c>
      <c r="Q1539" s="417">
        <f t="shared" si="2646"/>
        <v>0</v>
      </c>
      <c r="R1539" s="417">
        <f t="shared" ref="R1539" si="2697">I1539-I1538</f>
        <v>0</v>
      </c>
      <c r="S1539" s="417">
        <f t="shared" ref="S1539:T1539" si="2698">P1539-P1538</f>
        <v>0</v>
      </c>
      <c r="T1539" s="417">
        <f t="shared" si="2698"/>
        <v>0</v>
      </c>
      <c r="U1539" s="484"/>
      <c r="V1539" s="619" t="str">
        <f t="shared" ref="V1539" si="2699">+IF(I1539&lt;0,"ng","")</f>
        <v/>
      </c>
      <c r="W1539" s="619"/>
    </row>
    <row r="1540" spans="1:23" s="371" customFormat="1" ht="24" hidden="1" customHeight="1">
      <c r="A1540" s="366" t="s">
        <v>4294</v>
      </c>
      <c r="B1540" s="436" t="s">
        <v>3082</v>
      </c>
      <c r="C1540" s="436" t="s">
        <v>3083</v>
      </c>
      <c r="D1540" s="436" t="s">
        <v>0</v>
      </c>
      <c r="E1540" s="437" t="s">
        <v>0</v>
      </c>
      <c r="F1540" s="438">
        <v>0</v>
      </c>
      <c r="G1540" s="438">
        <f>[5]내역서!F1540</f>
        <v>0</v>
      </c>
      <c r="H1540" s="438">
        <v>0</v>
      </c>
      <c r="I1540" s="438">
        <f>내역서!F1544</f>
        <v>0</v>
      </c>
      <c r="J1540" s="439">
        <v>0</v>
      </c>
      <c r="K1540" s="438">
        <f>K1542+K1544</f>
        <v>0</v>
      </c>
      <c r="L1540" s="439">
        <v>0</v>
      </c>
      <c r="M1540" s="438">
        <f>M1542+M1544</f>
        <v>0</v>
      </c>
      <c r="N1540" s="439">
        <v>0</v>
      </c>
      <c r="O1540" s="438">
        <f>O1542+O1544</f>
        <v>0</v>
      </c>
      <c r="P1540" s="440">
        <v>0</v>
      </c>
      <c r="Q1540" s="438">
        <f>K1540+M1540+O1540</f>
        <v>0</v>
      </c>
      <c r="R1540" s="438"/>
      <c r="S1540" s="438"/>
      <c r="T1540" s="438"/>
      <c r="U1540" s="481" t="s">
        <v>0</v>
      </c>
      <c r="V1540" s="617" t="str">
        <f>+IF(I1540&lt;0,"ng","")</f>
        <v/>
      </c>
      <c r="W1540" s="617"/>
    </row>
    <row r="1541" spans="1:23" s="75" customFormat="1" ht="24" hidden="1" customHeight="1">
      <c r="A1541" s="372" t="s">
        <v>4393</v>
      </c>
      <c r="B1541" s="442" t="s">
        <v>4687</v>
      </c>
      <c r="C1541" s="442" t="s">
        <v>1314</v>
      </c>
      <c r="D1541" s="442" t="s">
        <v>0</v>
      </c>
      <c r="E1541" s="443" t="s">
        <v>0</v>
      </c>
      <c r="F1541" s="444">
        <v>0</v>
      </c>
      <c r="G1541" s="444">
        <f>[5]내역서!F1541</f>
        <v>0</v>
      </c>
      <c r="H1541" s="444">
        <v>0</v>
      </c>
      <c r="I1541" s="444">
        <f>내역서!F1545</f>
        <v>0</v>
      </c>
      <c r="J1541" s="445">
        <v>0</v>
      </c>
      <c r="K1541" s="444">
        <f>K1543+K1545</f>
        <v>0</v>
      </c>
      <c r="L1541" s="445">
        <v>0</v>
      </c>
      <c r="M1541" s="444">
        <f>M1543+M1545</f>
        <v>0</v>
      </c>
      <c r="N1541" s="445">
        <v>0</v>
      </c>
      <c r="O1541" s="444">
        <f>O1543+O1545</f>
        <v>0</v>
      </c>
      <c r="P1541" s="446">
        <v>0</v>
      </c>
      <c r="Q1541" s="444">
        <f t="shared" si="2646"/>
        <v>0</v>
      </c>
      <c r="R1541" s="444">
        <f t="shared" ref="R1541" si="2700">I1541-I1540</f>
        <v>0</v>
      </c>
      <c r="S1541" s="444">
        <f t="shared" ref="S1541:T1541" si="2701">P1541-P1540</f>
        <v>0</v>
      </c>
      <c r="T1541" s="444">
        <f t="shared" si="2701"/>
        <v>0</v>
      </c>
      <c r="U1541" s="482"/>
      <c r="V1541" s="619" t="str">
        <f t="shared" ref="V1541" si="2702">+IF(I1541&lt;0,"ng","")</f>
        <v/>
      </c>
      <c r="W1541" s="619"/>
    </row>
    <row r="1542" spans="1:23" s="485" customFormat="1" ht="24" hidden="1" customHeight="1">
      <c r="A1542" s="366" t="s">
        <v>4688</v>
      </c>
      <c r="B1542" s="418" t="s">
        <v>0</v>
      </c>
      <c r="C1542" s="418" t="s">
        <v>3084</v>
      </c>
      <c r="D1542" s="418" t="s">
        <v>3085</v>
      </c>
      <c r="E1542" s="419" t="s">
        <v>94</v>
      </c>
      <c r="F1542" s="411">
        <v>78</v>
      </c>
      <c r="G1542" s="411">
        <f>[5]내역서!F1542</f>
        <v>78</v>
      </c>
      <c r="H1542" s="411">
        <v>78</v>
      </c>
      <c r="I1542" s="411">
        <f>내역서!F1546</f>
        <v>0</v>
      </c>
      <c r="J1542" s="411">
        <v>31008.799999999999</v>
      </c>
      <c r="K1542" s="412">
        <f>INT($I1542*J1542)</f>
        <v>0</v>
      </c>
      <c r="L1542" s="411">
        <v>0</v>
      </c>
      <c r="M1542" s="412">
        <f>INT($I1542*L1542)</f>
        <v>0</v>
      </c>
      <c r="N1542" s="411">
        <v>0</v>
      </c>
      <c r="O1542" s="412">
        <f>INT($I1542*N1542)</f>
        <v>0</v>
      </c>
      <c r="P1542" s="412">
        <f>+J1542+L1542+N1542</f>
        <v>31008.799999999999</v>
      </c>
      <c r="Q1542" s="412">
        <f>K1542+M1542+O1542</f>
        <v>0</v>
      </c>
      <c r="R1542" s="412"/>
      <c r="S1542" s="412"/>
      <c r="T1542" s="412"/>
      <c r="U1542" s="483" t="s">
        <v>0</v>
      </c>
      <c r="V1542" s="617" t="str">
        <f>+IF(I1542&lt;0,"ng","")</f>
        <v/>
      </c>
      <c r="W1542" s="617"/>
    </row>
    <row r="1543" spans="1:23" s="77" customFormat="1" ht="24" hidden="1" customHeight="1">
      <c r="A1543" s="372" t="s">
        <v>4359</v>
      </c>
      <c r="B1543" s="421" t="s">
        <v>0</v>
      </c>
      <c r="C1543" s="421" t="s">
        <v>1315</v>
      </c>
      <c r="D1543" s="421" t="s">
        <v>1316</v>
      </c>
      <c r="E1543" s="422" t="s">
        <v>94</v>
      </c>
      <c r="F1543" s="416">
        <v>78</v>
      </c>
      <c r="G1543" s="416">
        <f>[5]내역서!F1543</f>
        <v>78</v>
      </c>
      <c r="H1543" s="416">
        <v>78</v>
      </c>
      <c r="I1543" s="416">
        <f>내역서!F1547</f>
        <v>0</v>
      </c>
      <c r="J1543" s="416">
        <v>31008.799999999999</v>
      </c>
      <c r="K1543" s="417">
        <f>INT($I1543*J1543)</f>
        <v>0</v>
      </c>
      <c r="L1543" s="416">
        <v>0</v>
      </c>
      <c r="M1543" s="417">
        <f>INT($I1543*L1543)</f>
        <v>0</v>
      </c>
      <c r="N1543" s="416">
        <v>0</v>
      </c>
      <c r="O1543" s="417">
        <f>INT($I1543*N1543)</f>
        <v>0</v>
      </c>
      <c r="P1543" s="417">
        <f t="shared" ref="P1543:P1545" si="2703">+J1543+L1543+N1543</f>
        <v>31008.799999999999</v>
      </c>
      <c r="Q1543" s="417">
        <f t="shared" si="2646"/>
        <v>0</v>
      </c>
      <c r="R1543" s="417">
        <f t="shared" ref="R1543" si="2704">I1543-I1542</f>
        <v>0</v>
      </c>
      <c r="S1543" s="417">
        <f t="shared" ref="S1543:T1543" si="2705">P1543-P1542</f>
        <v>0</v>
      </c>
      <c r="T1543" s="417">
        <f t="shared" si="2705"/>
        <v>0</v>
      </c>
      <c r="U1543" s="484"/>
      <c r="V1543" s="619" t="str">
        <f t="shared" ref="V1543" si="2706">+IF(I1543&lt;0,"ng","")</f>
        <v/>
      </c>
      <c r="W1543" s="619"/>
    </row>
    <row r="1544" spans="1:23" s="477" customFormat="1" ht="24" hidden="1" customHeight="1">
      <c r="A1544" s="366" t="s">
        <v>4689</v>
      </c>
      <c r="B1544" s="418" t="s">
        <v>0</v>
      </c>
      <c r="C1544" s="418" t="s">
        <v>2696</v>
      </c>
      <c r="D1544" s="418" t="s">
        <v>3086</v>
      </c>
      <c r="E1544" s="419" t="s">
        <v>3087</v>
      </c>
      <c r="F1544" s="411">
        <v>910</v>
      </c>
      <c r="G1544" s="411">
        <f>[5]내역서!F1544</f>
        <v>910</v>
      </c>
      <c r="H1544" s="411">
        <v>910</v>
      </c>
      <c r="I1544" s="411">
        <f>내역서!F1548</f>
        <v>0</v>
      </c>
      <c r="J1544" s="411">
        <v>4823.6000000000004</v>
      </c>
      <c r="K1544" s="412">
        <f>INT($I1544*J1544)</f>
        <v>0</v>
      </c>
      <c r="L1544" s="411">
        <v>0</v>
      </c>
      <c r="M1544" s="412">
        <f>INT($I1544*L1544)</f>
        <v>0</v>
      </c>
      <c r="N1544" s="411">
        <v>0</v>
      </c>
      <c r="O1544" s="412">
        <f>INT($I1544*N1544)</f>
        <v>0</v>
      </c>
      <c r="P1544" s="412">
        <f>+J1544+L1544+N1544</f>
        <v>4823.6000000000004</v>
      </c>
      <c r="Q1544" s="412">
        <f>K1544+M1544+O1544</f>
        <v>0</v>
      </c>
      <c r="R1544" s="412"/>
      <c r="S1544" s="412"/>
      <c r="T1544" s="412"/>
      <c r="U1544" s="483" t="s">
        <v>0</v>
      </c>
      <c r="V1544" s="617" t="str">
        <f>+IF(I1544&lt;0,"ng","")</f>
        <v/>
      </c>
      <c r="W1544" s="617"/>
    </row>
    <row r="1545" spans="1:23" s="76" customFormat="1" ht="24" hidden="1" customHeight="1">
      <c r="A1545" s="372" t="s">
        <v>2072</v>
      </c>
      <c r="B1545" s="421" t="s">
        <v>0</v>
      </c>
      <c r="C1545" s="421" t="s">
        <v>1064</v>
      </c>
      <c r="D1545" s="421" t="s">
        <v>1317</v>
      </c>
      <c r="E1545" s="422" t="s">
        <v>1318</v>
      </c>
      <c r="F1545" s="416">
        <v>910</v>
      </c>
      <c r="G1545" s="416">
        <f>[5]내역서!F1545</f>
        <v>910</v>
      </c>
      <c r="H1545" s="416">
        <v>910</v>
      </c>
      <c r="I1545" s="416">
        <f>내역서!F1549</f>
        <v>0</v>
      </c>
      <c r="J1545" s="416">
        <v>4823.6000000000004</v>
      </c>
      <c r="K1545" s="417">
        <f>INT($I1545*J1545)</f>
        <v>0</v>
      </c>
      <c r="L1545" s="416">
        <v>0</v>
      </c>
      <c r="M1545" s="417">
        <f>INT($I1545*L1545)</f>
        <v>0</v>
      </c>
      <c r="N1545" s="416">
        <v>0</v>
      </c>
      <c r="O1545" s="417">
        <f>INT($I1545*N1545)</f>
        <v>0</v>
      </c>
      <c r="P1545" s="417">
        <f t="shared" si="2703"/>
        <v>4823.6000000000004</v>
      </c>
      <c r="Q1545" s="417">
        <f t="shared" si="2646"/>
        <v>0</v>
      </c>
      <c r="R1545" s="417">
        <f t="shared" ref="R1545" si="2707">I1545-I1544</f>
        <v>0</v>
      </c>
      <c r="S1545" s="417">
        <f t="shared" ref="S1545:T1545" si="2708">P1545-P1544</f>
        <v>0</v>
      </c>
      <c r="T1545" s="417">
        <f t="shared" si="2708"/>
        <v>0</v>
      </c>
      <c r="U1545" s="484"/>
      <c r="V1545" s="619" t="str">
        <f t="shared" ref="V1545" si="2709">+IF(I1545&lt;0,"ng","")</f>
        <v/>
      </c>
      <c r="W1545" s="619"/>
    </row>
    <row r="1546" spans="1:23" s="371" customFormat="1" ht="24" hidden="1" customHeight="1">
      <c r="A1546" s="366" t="s">
        <v>4593</v>
      </c>
      <c r="B1546" s="436" t="s">
        <v>3088</v>
      </c>
      <c r="C1546" s="436" t="s">
        <v>2738</v>
      </c>
      <c r="D1546" s="436" t="s">
        <v>0</v>
      </c>
      <c r="E1546" s="437" t="s">
        <v>0</v>
      </c>
      <c r="F1546" s="438">
        <v>0</v>
      </c>
      <c r="G1546" s="438">
        <f>[5]내역서!F1546</f>
        <v>0</v>
      </c>
      <c r="H1546" s="438">
        <v>0</v>
      </c>
      <c r="I1546" s="438">
        <f>내역서!F1550</f>
        <v>0</v>
      </c>
      <c r="J1546" s="439">
        <v>0</v>
      </c>
      <c r="K1546" s="438">
        <f>K1550+K1552+K1548</f>
        <v>0</v>
      </c>
      <c r="L1546" s="439">
        <v>0</v>
      </c>
      <c r="M1546" s="438">
        <f>M1550+M1552+M1548</f>
        <v>0</v>
      </c>
      <c r="N1546" s="439">
        <v>0</v>
      </c>
      <c r="O1546" s="438">
        <f>O1550+O1552+O1548</f>
        <v>0</v>
      </c>
      <c r="P1546" s="440">
        <v>0</v>
      </c>
      <c r="Q1546" s="438">
        <f>K1546+M1546+O1546</f>
        <v>0</v>
      </c>
      <c r="R1546" s="438"/>
      <c r="S1546" s="438"/>
      <c r="T1546" s="438"/>
      <c r="U1546" s="481" t="s">
        <v>0</v>
      </c>
      <c r="V1546" s="617" t="str">
        <f>+IF(I1546&lt;0,"ng","")</f>
        <v/>
      </c>
      <c r="W1546" s="617"/>
    </row>
    <row r="1547" spans="1:23" s="75" customFormat="1" ht="24" hidden="1" customHeight="1">
      <c r="A1547" s="372" t="s">
        <v>4590</v>
      </c>
      <c r="B1547" s="442" t="s">
        <v>4690</v>
      </c>
      <c r="C1547" s="442" t="s">
        <v>1096</v>
      </c>
      <c r="D1547" s="442" t="s">
        <v>0</v>
      </c>
      <c r="E1547" s="443" t="s">
        <v>0</v>
      </c>
      <c r="F1547" s="444">
        <v>0</v>
      </c>
      <c r="G1547" s="444">
        <f>[5]내역서!F1547</f>
        <v>0</v>
      </c>
      <c r="H1547" s="444">
        <v>0</v>
      </c>
      <c r="I1547" s="444">
        <f>내역서!F1551</f>
        <v>0</v>
      </c>
      <c r="J1547" s="445">
        <v>0</v>
      </c>
      <c r="K1547" s="444">
        <f>K1551+K1553+K1549</f>
        <v>0</v>
      </c>
      <c r="L1547" s="445">
        <v>0</v>
      </c>
      <c r="M1547" s="444">
        <f>M1551+M1553+M1549</f>
        <v>0</v>
      </c>
      <c r="N1547" s="445">
        <v>0</v>
      </c>
      <c r="O1547" s="444">
        <f>O1551+O1553+O1549</f>
        <v>0</v>
      </c>
      <c r="P1547" s="446">
        <v>0</v>
      </c>
      <c r="Q1547" s="444">
        <f t="shared" si="2646"/>
        <v>0</v>
      </c>
      <c r="R1547" s="444">
        <f t="shared" ref="R1547" si="2710">I1547-I1546</f>
        <v>0</v>
      </c>
      <c r="S1547" s="444">
        <f t="shared" ref="S1547:T1547" si="2711">P1547-P1546</f>
        <v>0</v>
      </c>
      <c r="T1547" s="444">
        <f t="shared" si="2711"/>
        <v>0</v>
      </c>
      <c r="U1547" s="482"/>
      <c r="V1547" s="619" t="str">
        <f t="shared" ref="V1547" si="2712">+IF(I1547&lt;0,"ng","")</f>
        <v/>
      </c>
      <c r="W1547" s="619"/>
    </row>
    <row r="1548" spans="1:23" s="371" customFormat="1" ht="24" hidden="1" customHeight="1">
      <c r="A1548" s="366" t="s">
        <v>4691</v>
      </c>
      <c r="B1548" s="418" t="s">
        <v>0</v>
      </c>
      <c r="C1548" s="647" t="str">
        <f>[5]내역서!C1548</f>
        <v>PF보드 심재 준불연 단열재</v>
      </c>
      <c r="D1548" s="647" t="str">
        <f>[5]내역서!D1548</f>
        <v>L=290km</v>
      </c>
      <c r="E1548" s="648" t="str">
        <f>[5]내역서!E1548</f>
        <v>회</v>
      </c>
      <c r="F1548" s="411"/>
      <c r="G1548" s="411">
        <f>[5]내역서!F1548</f>
        <v>4</v>
      </c>
      <c r="H1548" s="411">
        <v>0</v>
      </c>
      <c r="I1548" s="411">
        <f>내역서!F1552</f>
        <v>0</v>
      </c>
      <c r="J1548" s="411">
        <f>[5]내역서!G1548</f>
        <v>0</v>
      </c>
      <c r="K1548" s="412">
        <f>INT($I1548*J1548)</f>
        <v>0</v>
      </c>
      <c r="L1548" s="411">
        <f>[5]내역서!I1548</f>
        <v>0</v>
      </c>
      <c r="M1548" s="412">
        <f>INT($I1548*L1548)</f>
        <v>0</v>
      </c>
      <c r="N1548" s="411">
        <f>[5]내역서!K1548</f>
        <v>612950</v>
      </c>
      <c r="O1548" s="412">
        <f>INT($I1548*N1548)</f>
        <v>0</v>
      </c>
      <c r="P1548" s="412">
        <f>+J1548+L1548+N1548</f>
        <v>612950</v>
      </c>
      <c r="Q1548" s="412">
        <f>K1548+M1548+O1548</f>
        <v>0</v>
      </c>
      <c r="R1548" s="412"/>
      <c r="S1548" s="412"/>
      <c r="T1548" s="412"/>
      <c r="U1548" s="649" t="s">
        <v>2081</v>
      </c>
      <c r="V1548" s="617" t="str">
        <f>+IF(I1548&lt;0,"ng","")</f>
        <v/>
      </c>
      <c r="W1548" s="617"/>
    </row>
    <row r="1549" spans="1:23" s="75" customFormat="1" ht="24" hidden="1" customHeight="1">
      <c r="A1549" s="372" t="s">
        <v>2072</v>
      </c>
      <c r="B1549" s="421" t="s">
        <v>0</v>
      </c>
      <c r="C1549" s="650" t="str">
        <f>[5]내역서!C1549</f>
        <v>PF보드 심재 준불연 단열재</v>
      </c>
      <c r="D1549" s="650" t="str">
        <f>[5]내역서!D1549</f>
        <v>L=290km</v>
      </c>
      <c r="E1549" s="651" t="str">
        <f>[5]내역서!E1549</f>
        <v>회</v>
      </c>
      <c r="F1549" s="416"/>
      <c r="G1549" s="416">
        <f>[5]내역서!F1549</f>
        <v>4</v>
      </c>
      <c r="H1549" s="416">
        <v>0</v>
      </c>
      <c r="I1549" s="416">
        <f>내역서!F1553</f>
        <v>0</v>
      </c>
      <c r="J1549" s="416">
        <f>[5]내역서!G1549</f>
        <v>0</v>
      </c>
      <c r="K1549" s="417">
        <f t="shared" ref="K1549" si="2713">INT($I1549*J1549)</f>
        <v>0</v>
      </c>
      <c r="L1549" s="416">
        <f>[5]내역서!I1549</f>
        <v>0</v>
      </c>
      <c r="M1549" s="417">
        <f t="shared" ref="M1549" si="2714">INT($I1549*L1549)</f>
        <v>0</v>
      </c>
      <c r="N1549" s="416">
        <f>[5]내역서!K1549</f>
        <v>612950</v>
      </c>
      <c r="O1549" s="417">
        <f t="shared" ref="O1549" si="2715">INT($I1549*N1549)</f>
        <v>0</v>
      </c>
      <c r="P1549" s="417">
        <f t="shared" ref="P1549" si="2716">+J1549+L1549+N1549</f>
        <v>612950</v>
      </c>
      <c r="Q1549" s="417">
        <f t="shared" ref="Q1549" si="2717">K1549+M1549+O1549</f>
        <v>0</v>
      </c>
      <c r="R1549" s="417">
        <f t="shared" ref="R1549" si="2718">I1549-I1548</f>
        <v>0</v>
      </c>
      <c r="S1549" s="417">
        <f t="shared" ref="S1549:T1549" si="2719">P1549-P1548</f>
        <v>0</v>
      </c>
      <c r="T1549" s="417">
        <f t="shared" si="2719"/>
        <v>0</v>
      </c>
      <c r="U1549" s="652" t="s">
        <v>4692</v>
      </c>
      <c r="V1549" s="619" t="str">
        <f t="shared" ref="V1549" si="2720">+IF(I1549&lt;0,"ng","")</f>
        <v/>
      </c>
      <c r="W1549" s="619"/>
    </row>
    <row r="1550" spans="1:23" s="371" customFormat="1" ht="24" hidden="1" customHeight="1">
      <c r="A1550" s="366" t="s">
        <v>4593</v>
      </c>
      <c r="B1550" s="418" t="s">
        <v>0</v>
      </c>
      <c r="C1550" s="418" t="s">
        <v>3090</v>
      </c>
      <c r="D1550" s="418" t="s">
        <v>3091</v>
      </c>
      <c r="E1550" s="419" t="s">
        <v>56</v>
      </c>
      <c r="F1550" s="411">
        <v>20.443999999999999</v>
      </c>
      <c r="G1550" s="411">
        <f>[5]내역서!F1550</f>
        <v>20.443999999999999</v>
      </c>
      <c r="H1550" s="411">
        <v>20.443999999999999</v>
      </c>
      <c r="I1550" s="411">
        <f>내역서!F1554</f>
        <v>0</v>
      </c>
      <c r="J1550" s="411">
        <v>0</v>
      </c>
      <c r="K1550" s="412">
        <f>INT($I1550*J1550)</f>
        <v>0</v>
      </c>
      <c r="L1550" s="411">
        <v>0</v>
      </c>
      <c r="M1550" s="412">
        <f>INT($I1550*L1550)</f>
        <v>0</v>
      </c>
      <c r="N1550" s="411">
        <v>13535.4</v>
      </c>
      <c r="O1550" s="412">
        <f>INT($I1550*N1550)</f>
        <v>0</v>
      </c>
      <c r="P1550" s="412">
        <f>+J1550+L1550+N1550</f>
        <v>13535.4</v>
      </c>
      <c r="Q1550" s="412">
        <f>K1550+M1550+O1550</f>
        <v>0</v>
      </c>
      <c r="R1550" s="412"/>
      <c r="S1550" s="412"/>
      <c r="T1550" s="412"/>
      <c r="U1550" s="483" t="s">
        <v>0</v>
      </c>
      <c r="V1550" s="617" t="str">
        <f>+IF(I1550&lt;0,"ng","")</f>
        <v/>
      </c>
      <c r="W1550" s="617"/>
    </row>
    <row r="1551" spans="1:23" s="75" customFormat="1" ht="24" hidden="1" customHeight="1">
      <c r="A1551" s="372" t="s">
        <v>4588</v>
      </c>
      <c r="B1551" s="421" t="s">
        <v>0</v>
      </c>
      <c r="C1551" s="421" t="s">
        <v>1319</v>
      </c>
      <c r="D1551" s="421" t="s">
        <v>1320</v>
      </c>
      <c r="E1551" s="422" t="s">
        <v>56</v>
      </c>
      <c r="F1551" s="416">
        <v>20.443999999999999</v>
      </c>
      <c r="G1551" s="416">
        <f>[5]내역서!F1551</f>
        <v>20.443999999999999</v>
      </c>
      <c r="H1551" s="416">
        <v>20.443999999999999</v>
      </c>
      <c r="I1551" s="416">
        <f>내역서!F1555</f>
        <v>0</v>
      </c>
      <c r="J1551" s="416">
        <v>0</v>
      </c>
      <c r="K1551" s="417">
        <f>INT($I1551*J1551)</f>
        <v>0</v>
      </c>
      <c r="L1551" s="416">
        <v>0</v>
      </c>
      <c r="M1551" s="417">
        <f>INT($I1551*L1551)</f>
        <v>0</v>
      </c>
      <c r="N1551" s="416">
        <v>13535.4</v>
      </c>
      <c r="O1551" s="417">
        <f>INT($I1551*N1551)</f>
        <v>0</v>
      </c>
      <c r="P1551" s="417">
        <f t="shared" ref="P1551:P1553" si="2721">+J1551+L1551+N1551</f>
        <v>13535.4</v>
      </c>
      <c r="Q1551" s="417">
        <f t="shared" si="2646"/>
        <v>0</v>
      </c>
      <c r="R1551" s="417">
        <f t="shared" ref="R1551" si="2722">I1551-I1550</f>
        <v>0</v>
      </c>
      <c r="S1551" s="417">
        <f t="shared" ref="S1551:T1551" si="2723">P1551-P1550</f>
        <v>0</v>
      </c>
      <c r="T1551" s="417">
        <f t="shared" si="2723"/>
        <v>0</v>
      </c>
      <c r="U1551" s="484"/>
      <c r="V1551" s="619" t="str">
        <f t="shared" ref="V1551" si="2724">+IF(I1551&lt;0,"ng","")</f>
        <v/>
      </c>
      <c r="W1551" s="619"/>
    </row>
    <row r="1552" spans="1:23" s="371" customFormat="1" ht="24" hidden="1" customHeight="1">
      <c r="A1552" s="366" t="s">
        <v>4573</v>
      </c>
      <c r="B1552" s="418" t="s">
        <v>0</v>
      </c>
      <c r="C1552" s="418" t="s">
        <v>3090</v>
      </c>
      <c r="D1552" s="418" t="s">
        <v>3092</v>
      </c>
      <c r="E1552" s="419" t="s">
        <v>56</v>
      </c>
      <c r="F1552" s="411">
        <v>227.82300000000001</v>
      </c>
      <c r="G1552" s="486">
        <f>[5]내역서!F1552</f>
        <v>244.45299</v>
      </c>
      <c r="H1552" s="411">
        <v>227.82300000000001</v>
      </c>
      <c r="I1552" s="486">
        <f>내역서!F1556</f>
        <v>0</v>
      </c>
      <c r="J1552" s="411">
        <v>0</v>
      </c>
      <c r="K1552" s="412">
        <f>INT($I1552*J1552)</f>
        <v>0</v>
      </c>
      <c r="L1552" s="411">
        <v>0</v>
      </c>
      <c r="M1552" s="412">
        <f>INT($I1552*L1552)</f>
        <v>0</v>
      </c>
      <c r="N1552" s="411">
        <v>13535.4</v>
      </c>
      <c r="O1552" s="412">
        <f>INT($I1552*N1552)</f>
        <v>0</v>
      </c>
      <c r="P1552" s="412">
        <f>+J1552+L1552+N1552</f>
        <v>13535.4</v>
      </c>
      <c r="Q1552" s="412">
        <f>K1552+M1552+O1552</f>
        <v>0</v>
      </c>
      <c r="R1552" s="412"/>
      <c r="S1552" s="412"/>
      <c r="T1552" s="412"/>
      <c r="U1552" s="483" t="s">
        <v>0</v>
      </c>
      <c r="V1552" s="617" t="str">
        <f>+IF(I1552&lt;0,"ng","")</f>
        <v/>
      </c>
      <c r="W1552" s="617"/>
    </row>
    <row r="1553" spans="1:23" s="75" customFormat="1" ht="24" hidden="1" customHeight="1">
      <c r="A1553" s="372" t="s">
        <v>4590</v>
      </c>
      <c r="B1553" s="421" t="s">
        <v>0</v>
      </c>
      <c r="C1553" s="421" t="s">
        <v>1319</v>
      </c>
      <c r="D1553" s="421" t="s">
        <v>1321</v>
      </c>
      <c r="E1553" s="422" t="s">
        <v>56</v>
      </c>
      <c r="F1553" s="416">
        <v>227.82300000000001</v>
      </c>
      <c r="G1553" s="487">
        <f>[5]내역서!F1553</f>
        <v>244.45298999999997</v>
      </c>
      <c r="H1553" s="416">
        <v>227.82300000000001</v>
      </c>
      <c r="I1553" s="487">
        <f>내역서!F1557</f>
        <v>0</v>
      </c>
      <c r="J1553" s="416">
        <v>0</v>
      </c>
      <c r="K1553" s="417">
        <f>INT($I1553*J1553)</f>
        <v>0</v>
      </c>
      <c r="L1553" s="416">
        <v>0</v>
      </c>
      <c r="M1553" s="417">
        <f>INT($I1553*L1553)</f>
        <v>0</v>
      </c>
      <c r="N1553" s="416">
        <v>13535.4</v>
      </c>
      <c r="O1553" s="417">
        <f>INT($I1553*N1553)</f>
        <v>0</v>
      </c>
      <c r="P1553" s="417">
        <f t="shared" si="2721"/>
        <v>13535.4</v>
      </c>
      <c r="Q1553" s="417">
        <f t="shared" si="2646"/>
        <v>0</v>
      </c>
      <c r="R1553" s="417">
        <f t="shared" ref="R1553" si="2725">I1553-I1552</f>
        <v>0</v>
      </c>
      <c r="S1553" s="417">
        <f t="shared" ref="S1553:T1553" si="2726">P1553-P1552</f>
        <v>0</v>
      </c>
      <c r="T1553" s="417">
        <f t="shared" si="2726"/>
        <v>0</v>
      </c>
      <c r="U1553" s="484"/>
      <c r="V1553" s="619" t="str">
        <f t="shared" ref="V1553" si="2727">+IF(I1553&lt;0,"ng","")</f>
        <v/>
      </c>
      <c r="W1553" s="619"/>
    </row>
    <row r="1554" spans="1:23" s="485" customFormat="1" ht="24" hidden="1" customHeight="1">
      <c r="A1554" s="366" t="s">
        <v>4652</v>
      </c>
      <c r="B1554" s="436" t="s">
        <v>3094</v>
      </c>
      <c r="C1554" s="436" t="s">
        <v>3095</v>
      </c>
      <c r="D1554" s="436" t="s">
        <v>0</v>
      </c>
      <c r="E1554" s="437" t="s">
        <v>0</v>
      </c>
      <c r="F1554" s="438">
        <v>0</v>
      </c>
      <c r="G1554" s="438">
        <f>[5]내역서!F1554</f>
        <v>0</v>
      </c>
      <c r="H1554" s="438">
        <v>0</v>
      </c>
      <c r="I1554" s="438">
        <f>내역서!F1558</f>
        <v>0</v>
      </c>
      <c r="J1554" s="439">
        <v>0</v>
      </c>
      <c r="K1554" s="438">
        <f>K1556</f>
        <v>0</v>
      </c>
      <c r="L1554" s="439">
        <v>0</v>
      </c>
      <c r="M1554" s="438">
        <f>M1556</f>
        <v>0</v>
      </c>
      <c r="N1554" s="439">
        <v>0</v>
      </c>
      <c r="O1554" s="438">
        <f>O1556</f>
        <v>0</v>
      </c>
      <c r="P1554" s="440">
        <v>0</v>
      </c>
      <c r="Q1554" s="438">
        <f>K1554+M1554+O1554</f>
        <v>0</v>
      </c>
      <c r="R1554" s="438"/>
      <c r="S1554" s="438"/>
      <c r="T1554" s="438"/>
      <c r="U1554" s="481" t="s">
        <v>0</v>
      </c>
      <c r="V1554" s="617" t="str">
        <f>+IF(I1554&lt;0,"ng","")</f>
        <v/>
      </c>
      <c r="W1554" s="617"/>
    </row>
    <row r="1555" spans="1:23" s="77" customFormat="1" ht="24" hidden="1" customHeight="1">
      <c r="A1555" s="372" t="s">
        <v>4574</v>
      </c>
      <c r="B1555" s="442" t="s">
        <v>4693</v>
      </c>
      <c r="C1555" s="442" t="s">
        <v>1322</v>
      </c>
      <c r="D1555" s="442" t="s">
        <v>0</v>
      </c>
      <c r="E1555" s="443" t="s">
        <v>0</v>
      </c>
      <c r="F1555" s="444">
        <v>0</v>
      </c>
      <c r="G1555" s="444">
        <f>[5]내역서!F1555</f>
        <v>0</v>
      </c>
      <c r="H1555" s="444">
        <v>0</v>
      </c>
      <c r="I1555" s="444">
        <f>내역서!F1559</f>
        <v>0</v>
      </c>
      <c r="J1555" s="445">
        <v>0</v>
      </c>
      <c r="K1555" s="444">
        <f>K1557</f>
        <v>0</v>
      </c>
      <c r="L1555" s="445">
        <v>0</v>
      </c>
      <c r="M1555" s="444">
        <f>M1557</f>
        <v>0</v>
      </c>
      <c r="N1555" s="445">
        <v>0</v>
      </c>
      <c r="O1555" s="444">
        <f>O1557</f>
        <v>0</v>
      </c>
      <c r="P1555" s="446">
        <v>0</v>
      </c>
      <c r="Q1555" s="444">
        <f t="shared" si="2646"/>
        <v>0</v>
      </c>
      <c r="R1555" s="444">
        <f t="shared" ref="R1555" si="2728">I1555-I1554</f>
        <v>0</v>
      </c>
      <c r="S1555" s="444">
        <f t="shared" ref="S1555:T1555" si="2729">P1555-P1554</f>
        <v>0</v>
      </c>
      <c r="T1555" s="444">
        <f t="shared" si="2729"/>
        <v>0</v>
      </c>
      <c r="U1555" s="482"/>
      <c r="V1555" s="619" t="str">
        <f t="shared" ref="V1555" si="2730">+IF(I1555&lt;0,"ng","")</f>
        <v/>
      </c>
      <c r="W1555" s="619"/>
    </row>
    <row r="1556" spans="1:23" s="371" customFormat="1" ht="24" hidden="1" customHeight="1">
      <c r="A1556" s="366" t="s">
        <v>4573</v>
      </c>
      <c r="B1556" s="418" t="s">
        <v>0</v>
      </c>
      <c r="C1556" s="418" t="s">
        <v>3096</v>
      </c>
      <c r="D1556" s="418" t="s">
        <v>3097</v>
      </c>
      <c r="E1556" s="419" t="s">
        <v>56</v>
      </c>
      <c r="F1556" s="411">
        <v>5.7990000000000004</v>
      </c>
      <c r="G1556" s="411">
        <f>[5]내역서!F1556</f>
        <v>5.7990000000000004</v>
      </c>
      <c r="H1556" s="411">
        <v>5.7990000000000004</v>
      </c>
      <c r="I1556" s="411">
        <f>내역서!F1560</f>
        <v>0</v>
      </c>
      <c r="J1556" s="411">
        <v>-444908</v>
      </c>
      <c r="K1556" s="412">
        <f>ROUNDDOWN($I1556*J1556,0)</f>
        <v>0</v>
      </c>
      <c r="L1556" s="411">
        <v>0</v>
      </c>
      <c r="M1556" s="412">
        <f>ROUNDDOWN($I1556*L1556,0)</f>
        <v>0</v>
      </c>
      <c r="N1556" s="411">
        <v>0</v>
      </c>
      <c r="O1556" s="412">
        <f>ROUNDDOWN($I1556*N1556,0)</f>
        <v>0</v>
      </c>
      <c r="P1556" s="412">
        <f>+J1556+L1556+N1556</f>
        <v>-444908</v>
      </c>
      <c r="Q1556" s="412">
        <f>K1556+M1556+O1556</f>
        <v>0</v>
      </c>
      <c r="R1556" s="412"/>
      <c r="S1556" s="412"/>
      <c r="T1556" s="412"/>
      <c r="U1556" s="483" t="s">
        <v>0</v>
      </c>
      <c r="V1556" s="617" t="str">
        <f>+IF(I1556&lt;0,"ng","")</f>
        <v/>
      </c>
      <c r="W1556" s="617"/>
    </row>
    <row r="1557" spans="1:23" s="75" customFormat="1" ht="24" hidden="1" customHeight="1">
      <c r="A1557" s="372" t="s">
        <v>2219</v>
      </c>
      <c r="B1557" s="421" t="s">
        <v>0</v>
      </c>
      <c r="C1557" s="421" t="s">
        <v>1323</v>
      </c>
      <c r="D1557" s="421" t="s">
        <v>1324</v>
      </c>
      <c r="E1557" s="422" t="s">
        <v>56</v>
      </c>
      <c r="F1557" s="416">
        <v>5.7990000000000004</v>
      </c>
      <c r="G1557" s="416">
        <f>[5]내역서!F1557</f>
        <v>5.7990000000000004</v>
      </c>
      <c r="H1557" s="416">
        <v>5.7990000000000004</v>
      </c>
      <c r="I1557" s="416">
        <f>내역서!F1561</f>
        <v>0</v>
      </c>
      <c r="J1557" s="416">
        <v>-444908</v>
      </c>
      <c r="K1557" s="417">
        <f>ROUNDDOWN($I1557*J1557,0)</f>
        <v>0</v>
      </c>
      <c r="L1557" s="416">
        <v>0</v>
      </c>
      <c r="M1557" s="417">
        <f>ROUNDDOWN($I1557*L1557,0)</f>
        <v>0</v>
      </c>
      <c r="N1557" s="416">
        <v>0</v>
      </c>
      <c r="O1557" s="417">
        <f>ROUNDDOWN($I1557*N1557,0)</f>
        <v>0</v>
      </c>
      <c r="P1557" s="417">
        <f>+J1557+L1557+N1557</f>
        <v>-444908</v>
      </c>
      <c r="Q1557" s="417">
        <f t="shared" si="2646"/>
        <v>0</v>
      </c>
      <c r="R1557" s="417">
        <f t="shared" ref="R1557" si="2731">I1557-I1556</f>
        <v>0</v>
      </c>
      <c r="S1557" s="417">
        <f t="shared" ref="S1557:T1557" si="2732">P1557-P1556</f>
        <v>0</v>
      </c>
      <c r="T1557" s="417">
        <f t="shared" si="2732"/>
        <v>0</v>
      </c>
      <c r="U1557" s="484"/>
      <c r="V1557" s="619" t="str">
        <f t="shared" ref="V1557" si="2733">+IF(I1557&lt;0,"ng","")</f>
        <v/>
      </c>
      <c r="W1557" s="619"/>
    </row>
    <row r="1558" spans="1:23" s="371" customFormat="1" ht="24" hidden="1" customHeight="1">
      <c r="A1558" s="366" t="s">
        <v>4301</v>
      </c>
      <c r="B1558" s="395" t="s">
        <v>4</v>
      </c>
      <c r="C1558" s="395" t="s">
        <v>3098</v>
      </c>
      <c r="D1558" s="395" t="s">
        <v>0</v>
      </c>
      <c r="E1558" s="396" t="s">
        <v>0</v>
      </c>
      <c r="F1558" s="397">
        <v>0</v>
      </c>
      <c r="G1558" s="397">
        <f>[5]내역서!F1558</f>
        <v>0</v>
      </c>
      <c r="H1558" s="397">
        <v>0</v>
      </c>
      <c r="I1558" s="397">
        <f>내역서!F1562</f>
        <v>0</v>
      </c>
      <c r="J1558" s="398">
        <v>0</v>
      </c>
      <c r="K1558" s="397">
        <f>K1560+K1584+K1596+K1638+K1654+K1670+K1688+K1702+K1720+K1732+K1764+K1774+K1794+K1800+K1808</f>
        <v>0</v>
      </c>
      <c r="L1558" s="398">
        <v>0</v>
      </c>
      <c r="M1558" s="397">
        <f>M1560+M1584+M1596+M1638+M1654+M1670+M1688+M1702+M1720+M1732+M1764+M1774+M1794+M1800+M1808</f>
        <v>0</v>
      </c>
      <c r="N1558" s="398">
        <v>0</v>
      </c>
      <c r="O1558" s="397">
        <f>O1560+O1584+O1596+O1638+O1654+O1670+O1688+O1702+O1720+O1732+O1764+O1774+O1794+O1800+O1808</f>
        <v>0</v>
      </c>
      <c r="P1558" s="399">
        <v>0</v>
      </c>
      <c r="Q1558" s="397">
        <f>K1558+M1558+O1558</f>
        <v>0</v>
      </c>
      <c r="R1558" s="397"/>
      <c r="S1558" s="397"/>
      <c r="T1558" s="397"/>
      <c r="U1558" s="479" t="s">
        <v>0</v>
      </c>
      <c r="V1558" s="617" t="str">
        <f>+IF(I1558&lt;0,"ng","")</f>
        <v/>
      </c>
      <c r="W1558" s="617"/>
    </row>
    <row r="1559" spans="1:23" s="75" customFormat="1" ht="24" hidden="1" customHeight="1">
      <c r="A1559" s="372" t="s">
        <v>2219</v>
      </c>
      <c r="B1559" s="402" t="s">
        <v>4694</v>
      </c>
      <c r="C1559" s="402" t="s">
        <v>4695</v>
      </c>
      <c r="D1559" s="402" t="s">
        <v>0</v>
      </c>
      <c r="E1559" s="403" t="s">
        <v>0</v>
      </c>
      <c r="F1559" s="404">
        <v>0</v>
      </c>
      <c r="G1559" s="404">
        <f>[5]내역서!F1559</f>
        <v>0</v>
      </c>
      <c r="H1559" s="404">
        <v>0</v>
      </c>
      <c r="I1559" s="404">
        <f>내역서!F1563</f>
        <v>0</v>
      </c>
      <c r="J1559" s="405">
        <v>0</v>
      </c>
      <c r="K1559" s="404">
        <f>K1561+K1585+K1597+K1639+K1655+K1671+K1689+K1703+K1721+K1733+K1765+K1775+K1795+K1801+K1809</f>
        <v>0</v>
      </c>
      <c r="L1559" s="405">
        <v>0</v>
      </c>
      <c r="M1559" s="404">
        <f>M1561+M1585+M1597+M1639+M1655+M1671+M1689+M1703+M1721+M1733+M1765+M1775+M1795+M1801+M1809</f>
        <v>0</v>
      </c>
      <c r="N1559" s="405">
        <v>0</v>
      </c>
      <c r="O1559" s="404">
        <f>O1561+O1585+O1597+O1639+O1655+O1671+O1689+O1703+O1721+O1733+O1765+O1775+O1795+O1801+O1809</f>
        <v>0</v>
      </c>
      <c r="P1559" s="406">
        <v>0</v>
      </c>
      <c r="Q1559" s="404">
        <f t="shared" si="2646"/>
        <v>0</v>
      </c>
      <c r="R1559" s="404">
        <f t="shared" ref="R1559" si="2734">I1559-I1558</f>
        <v>0</v>
      </c>
      <c r="S1559" s="404">
        <f t="shared" ref="S1559:T1559" si="2735">P1559-P1558</f>
        <v>0</v>
      </c>
      <c r="T1559" s="404">
        <f t="shared" si="2735"/>
        <v>0</v>
      </c>
      <c r="U1559" s="480"/>
      <c r="V1559" s="619" t="str">
        <f t="shared" ref="V1559" si="2736">+IF(I1559&lt;0,"ng","")</f>
        <v/>
      </c>
      <c r="W1559" s="619"/>
    </row>
    <row r="1560" spans="1:23" s="371" customFormat="1" ht="24" hidden="1" customHeight="1">
      <c r="A1560" s="366" t="s">
        <v>4593</v>
      </c>
      <c r="B1560" s="436" t="s">
        <v>2141</v>
      </c>
      <c r="C1560" s="436" t="s">
        <v>2810</v>
      </c>
      <c r="D1560" s="436" t="s">
        <v>0</v>
      </c>
      <c r="E1560" s="437" t="s">
        <v>0</v>
      </c>
      <c r="F1560" s="438">
        <v>0</v>
      </c>
      <c r="G1560" s="438">
        <f>[5]내역서!F1560</f>
        <v>0</v>
      </c>
      <c r="H1560" s="438">
        <v>0</v>
      </c>
      <c r="I1560" s="438">
        <f>내역서!F1564</f>
        <v>0</v>
      </c>
      <c r="J1560" s="439">
        <v>0</v>
      </c>
      <c r="K1560" s="438">
        <f>SUMIF($A$1562:$A$1583,$A1562,K$1562:K$1583)</f>
        <v>0</v>
      </c>
      <c r="L1560" s="439">
        <v>0</v>
      </c>
      <c r="M1560" s="438">
        <f>SUMIF($A$1562:$A$1583,$A1562,M$1562:M$1583)</f>
        <v>0</v>
      </c>
      <c r="N1560" s="439">
        <v>0</v>
      </c>
      <c r="O1560" s="438">
        <f>SUMIF($A$1562:$A$1583,$A1562,O$1562:O$1583)</f>
        <v>0</v>
      </c>
      <c r="P1560" s="440">
        <v>0</v>
      </c>
      <c r="Q1560" s="438">
        <f>K1560+M1560+O1560</f>
        <v>0</v>
      </c>
      <c r="R1560" s="438"/>
      <c r="S1560" s="438"/>
      <c r="T1560" s="438"/>
      <c r="U1560" s="481" t="s">
        <v>0</v>
      </c>
      <c r="V1560" s="617" t="str">
        <f>+IF(I1560&lt;0,"ng","")</f>
        <v/>
      </c>
      <c r="W1560" s="617"/>
    </row>
    <row r="1561" spans="1:23" s="75" customFormat="1" ht="24" hidden="1" customHeight="1">
      <c r="A1561" s="372" t="s">
        <v>4656</v>
      </c>
      <c r="B1561" s="442" t="s">
        <v>4696</v>
      </c>
      <c r="C1561" s="442" t="s">
        <v>1145</v>
      </c>
      <c r="D1561" s="442" t="s">
        <v>0</v>
      </c>
      <c r="E1561" s="443" t="s">
        <v>0</v>
      </c>
      <c r="F1561" s="444">
        <v>0</v>
      </c>
      <c r="G1561" s="444">
        <f>[5]내역서!F1561</f>
        <v>0</v>
      </c>
      <c r="H1561" s="444">
        <v>0</v>
      </c>
      <c r="I1561" s="444">
        <f>내역서!F1565</f>
        <v>0</v>
      </c>
      <c r="J1561" s="445">
        <v>0</v>
      </c>
      <c r="K1561" s="444">
        <f>SUMIF($A$1562:$A$1583,$A1563,K$1562:K$1583)</f>
        <v>0</v>
      </c>
      <c r="L1561" s="445">
        <v>0</v>
      </c>
      <c r="M1561" s="444">
        <f>SUMIF($A$1562:$A$1583,$A1563,M$1562:M$1583)</f>
        <v>0</v>
      </c>
      <c r="N1561" s="445">
        <v>0</v>
      </c>
      <c r="O1561" s="444">
        <f>SUMIF($A$1562:$A$1583,$A1563,O$1562:O$1583)</f>
        <v>0</v>
      </c>
      <c r="P1561" s="446">
        <v>0</v>
      </c>
      <c r="Q1561" s="444">
        <f t="shared" si="2646"/>
        <v>0</v>
      </c>
      <c r="R1561" s="444">
        <f t="shared" ref="R1561" si="2737">I1561-I1560</f>
        <v>0</v>
      </c>
      <c r="S1561" s="444">
        <f t="shared" ref="S1561:T1561" si="2738">P1561-P1560</f>
        <v>0</v>
      </c>
      <c r="T1561" s="444">
        <f t="shared" si="2738"/>
        <v>0</v>
      </c>
      <c r="U1561" s="482"/>
      <c r="V1561" s="619" t="str">
        <f t="shared" ref="V1561" si="2739">+IF(I1561&lt;0,"ng","")</f>
        <v/>
      </c>
      <c r="W1561" s="619"/>
    </row>
    <row r="1562" spans="1:23" s="371" customFormat="1" ht="24" hidden="1" customHeight="1">
      <c r="A1562" s="366" t="s">
        <v>4636</v>
      </c>
      <c r="B1562" s="418" t="s">
        <v>0</v>
      </c>
      <c r="C1562" s="418" t="s">
        <v>2811</v>
      </c>
      <c r="D1562" s="418" t="s">
        <v>2812</v>
      </c>
      <c r="E1562" s="419" t="s">
        <v>307</v>
      </c>
      <c r="F1562" s="411">
        <v>2</v>
      </c>
      <c r="G1562" s="411">
        <f>[5]내역서!F1562</f>
        <v>2</v>
      </c>
      <c r="H1562" s="411">
        <v>2</v>
      </c>
      <c r="I1562" s="411">
        <f>내역서!F1566</f>
        <v>0</v>
      </c>
      <c r="J1562" s="411">
        <v>29839.3</v>
      </c>
      <c r="K1562" s="412">
        <f>INT($I1562*J1562)</f>
        <v>0</v>
      </c>
      <c r="L1562" s="411">
        <v>119352.9</v>
      </c>
      <c r="M1562" s="412">
        <f>INT($I1562*L1562)</f>
        <v>0</v>
      </c>
      <c r="N1562" s="411">
        <v>0</v>
      </c>
      <c r="O1562" s="412">
        <f>INT($I1562*N1562)</f>
        <v>0</v>
      </c>
      <c r="P1562" s="412">
        <f>+J1562+L1562+N1562</f>
        <v>149192.19999999998</v>
      </c>
      <c r="Q1562" s="412">
        <f>K1562+M1562+O1562</f>
        <v>0</v>
      </c>
      <c r="R1562" s="412"/>
      <c r="S1562" s="412"/>
      <c r="T1562" s="412"/>
      <c r="U1562" s="483" t="s">
        <v>0</v>
      </c>
      <c r="V1562" s="617" t="str">
        <f>+IF(I1562&lt;0,"ng","")</f>
        <v/>
      </c>
      <c r="W1562" s="617"/>
    </row>
    <row r="1563" spans="1:23" s="75" customFormat="1" ht="24" hidden="1" customHeight="1">
      <c r="A1563" s="372" t="s">
        <v>2219</v>
      </c>
      <c r="B1563" s="421" t="s">
        <v>0</v>
      </c>
      <c r="C1563" s="421" t="s">
        <v>1146</v>
      </c>
      <c r="D1563" s="421" t="s">
        <v>1147</v>
      </c>
      <c r="E1563" s="422" t="s">
        <v>775</v>
      </c>
      <c r="F1563" s="416">
        <v>2</v>
      </c>
      <c r="G1563" s="416">
        <f>[5]내역서!F1563</f>
        <v>2</v>
      </c>
      <c r="H1563" s="416">
        <v>2</v>
      </c>
      <c r="I1563" s="416">
        <f>내역서!F1567</f>
        <v>0</v>
      </c>
      <c r="J1563" s="416">
        <v>29839.3</v>
      </c>
      <c r="K1563" s="417">
        <f t="shared" ref="K1563:K1583" si="2740">INT($I1563*J1563)</f>
        <v>0</v>
      </c>
      <c r="L1563" s="416">
        <v>119352.9</v>
      </c>
      <c r="M1563" s="417">
        <f t="shared" ref="M1563:M1583" si="2741">INT($I1563*L1563)</f>
        <v>0</v>
      </c>
      <c r="N1563" s="416">
        <v>0</v>
      </c>
      <c r="O1563" s="417">
        <f t="shared" ref="O1563:O1583" si="2742">INT($I1563*N1563)</f>
        <v>0</v>
      </c>
      <c r="P1563" s="417">
        <f t="shared" ref="P1563:P1583" si="2743">+J1563+L1563+N1563</f>
        <v>149192.19999999998</v>
      </c>
      <c r="Q1563" s="417">
        <f t="shared" si="2646"/>
        <v>0</v>
      </c>
      <c r="R1563" s="417">
        <f t="shared" ref="R1563" si="2744">I1563-I1562</f>
        <v>0</v>
      </c>
      <c r="S1563" s="417">
        <f t="shared" ref="S1563:T1563" si="2745">P1563-P1562</f>
        <v>0</v>
      </c>
      <c r="T1563" s="417">
        <f t="shared" si="2745"/>
        <v>0</v>
      </c>
      <c r="U1563" s="484"/>
      <c r="V1563" s="619" t="str">
        <f t="shared" ref="V1563" si="2746">+IF(I1563&lt;0,"ng","")</f>
        <v/>
      </c>
      <c r="W1563" s="619"/>
    </row>
    <row r="1564" spans="1:23" s="371" customFormat="1" ht="24" hidden="1" customHeight="1">
      <c r="A1564" s="366" t="s">
        <v>4573</v>
      </c>
      <c r="B1564" s="418" t="s">
        <v>0</v>
      </c>
      <c r="C1564" s="418" t="s">
        <v>2815</v>
      </c>
      <c r="D1564" s="418" t="s">
        <v>2818</v>
      </c>
      <c r="E1564" s="419" t="s">
        <v>307</v>
      </c>
      <c r="F1564" s="411">
        <v>6</v>
      </c>
      <c r="G1564" s="411">
        <f>[5]내역서!F1564</f>
        <v>6</v>
      </c>
      <c r="H1564" s="411">
        <v>6</v>
      </c>
      <c r="I1564" s="411">
        <f>내역서!F1568</f>
        <v>0</v>
      </c>
      <c r="J1564" s="411">
        <v>75224.7</v>
      </c>
      <c r="K1564" s="412">
        <f>INT($I1564*J1564)</f>
        <v>0</v>
      </c>
      <c r="L1564" s="411">
        <v>229094.39999999999</v>
      </c>
      <c r="M1564" s="412">
        <f>INT($I1564*L1564)</f>
        <v>0</v>
      </c>
      <c r="N1564" s="411">
        <v>0</v>
      </c>
      <c r="O1564" s="412">
        <f>INT($I1564*N1564)</f>
        <v>0</v>
      </c>
      <c r="P1564" s="412">
        <f>+J1564+L1564+N1564</f>
        <v>304319.09999999998</v>
      </c>
      <c r="Q1564" s="412">
        <f>K1564+M1564+O1564</f>
        <v>0</v>
      </c>
      <c r="R1564" s="412"/>
      <c r="S1564" s="412"/>
      <c r="T1564" s="412"/>
      <c r="U1564" s="483" t="s">
        <v>0</v>
      </c>
      <c r="V1564" s="617" t="str">
        <f>+IF(I1564&lt;0,"ng","")</f>
        <v/>
      </c>
      <c r="W1564" s="617"/>
    </row>
    <row r="1565" spans="1:23" s="75" customFormat="1" ht="24" hidden="1" customHeight="1">
      <c r="A1565" s="372" t="s">
        <v>4624</v>
      </c>
      <c r="B1565" s="421" t="s">
        <v>0</v>
      </c>
      <c r="C1565" s="421" t="s">
        <v>1148</v>
      </c>
      <c r="D1565" s="421" t="s">
        <v>1150</v>
      </c>
      <c r="E1565" s="422" t="s">
        <v>775</v>
      </c>
      <c r="F1565" s="416">
        <v>6</v>
      </c>
      <c r="G1565" s="416">
        <f>[5]내역서!F1565</f>
        <v>6</v>
      </c>
      <c r="H1565" s="416">
        <v>6</v>
      </c>
      <c r="I1565" s="416">
        <f>내역서!F1569</f>
        <v>0</v>
      </c>
      <c r="J1565" s="416">
        <v>75224.7</v>
      </c>
      <c r="K1565" s="417">
        <f t="shared" si="2740"/>
        <v>0</v>
      </c>
      <c r="L1565" s="416">
        <v>229094.39999999999</v>
      </c>
      <c r="M1565" s="417">
        <f t="shared" si="2741"/>
        <v>0</v>
      </c>
      <c r="N1565" s="416">
        <v>0</v>
      </c>
      <c r="O1565" s="417">
        <f t="shared" si="2742"/>
        <v>0</v>
      </c>
      <c r="P1565" s="417">
        <f t="shared" si="2743"/>
        <v>304319.09999999998</v>
      </c>
      <c r="Q1565" s="417">
        <f t="shared" si="2646"/>
        <v>0</v>
      </c>
      <c r="R1565" s="417">
        <f t="shared" ref="R1565" si="2747">I1565-I1564</f>
        <v>0</v>
      </c>
      <c r="S1565" s="417">
        <f t="shared" ref="S1565:T1565" si="2748">P1565-P1564</f>
        <v>0</v>
      </c>
      <c r="T1565" s="417">
        <f t="shared" si="2748"/>
        <v>0</v>
      </c>
      <c r="U1565" s="484"/>
      <c r="V1565" s="619" t="str">
        <f t="shared" ref="V1565" si="2749">+IF(I1565&lt;0,"ng","")</f>
        <v/>
      </c>
      <c r="W1565" s="619"/>
    </row>
    <row r="1566" spans="1:23" s="371" customFormat="1" ht="24" hidden="1" customHeight="1">
      <c r="A1566" s="366" t="s">
        <v>4573</v>
      </c>
      <c r="B1566" s="418" t="s">
        <v>0</v>
      </c>
      <c r="C1566" s="418" t="s">
        <v>2819</v>
      </c>
      <c r="D1566" s="418" t="s">
        <v>2820</v>
      </c>
      <c r="E1566" s="419" t="s">
        <v>16</v>
      </c>
      <c r="F1566" s="411">
        <v>1544</v>
      </c>
      <c r="G1566" s="411">
        <f>[5]내역서!F1566</f>
        <v>1544</v>
      </c>
      <c r="H1566" s="411">
        <v>1544</v>
      </c>
      <c r="I1566" s="411">
        <f>내역서!F1570</f>
        <v>0</v>
      </c>
      <c r="J1566" s="411">
        <v>4864</v>
      </c>
      <c r="K1566" s="412">
        <f>INT($I1566*J1566)</f>
        <v>0</v>
      </c>
      <c r="L1566" s="411">
        <v>9354.4</v>
      </c>
      <c r="M1566" s="412">
        <f>INT($I1566*L1566)</f>
        <v>0</v>
      </c>
      <c r="N1566" s="411">
        <v>0</v>
      </c>
      <c r="O1566" s="412">
        <f>INT($I1566*N1566)</f>
        <v>0</v>
      </c>
      <c r="P1566" s="412">
        <f>+J1566+L1566+N1566</f>
        <v>14218.4</v>
      </c>
      <c r="Q1566" s="412">
        <f>K1566+M1566+O1566</f>
        <v>0</v>
      </c>
      <c r="R1566" s="412"/>
      <c r="S1566" s="412"/>
      <c r="T1566" s="412"/>
      <c r="U1566" s="483" t="s">
        <v>0</v>
      </c>
      <c r="V1566" s="617" t="str">
        <f>+IF(I1566&lt;0,"ng","")</f>
        <v/>
      </c>
      <c r="W1566" s="617"/>
    </row>
    <row r="1567" spans="1:23" s="75" customFormat="1" ht="24" hidden="1" customHeight="1">
      <c r="A1567" s="372" t="s">
        <v>4372</v>
      </c>
      <c r="B1567" s="421" t="s">
        <v>0</v>
      </c>
      <c r="C1567" s="421" t="s">
        <v>1151</v>
      </c>
      <c r="D1567" s="421" t="s">
        <v>1152</v>
      </c>
      <c r="E1567" s="422" t="s">
        <v>16</v>
      </c>
      <c r="F1567" s="416">
        <v>1544</v>
      </c>
      <c r="G1567" s="416">
        <f>[5]내역서!F1567</f>
        <v>1544</v>
      </c>
      <c r="H1567" s="416">
        <v>1544</v>
      </c>
      <c r="I1567" s="416">
        <f>내역서!F1571</f>
        <v>0</v>
      </c>
      <c r="J1567" s="416">
        <v>4864</v>
      </c>
      <c r="K1567" s="417">
        <f t="shared" si="2740"/>
        <v>0</v>
      </c>
      <c r="L1567" s="416">
        <v>9354.4</v>
      </c>
      <c r="M1567" s="417">
        <f t="shared" si="2741"/>
        <v>0</v>
      </c>
      <c r="N1567" s="416">
        <v>0</v>
      </c>
      <c r="O1567" s="417">
        <f t="shared" si="2742"/>
        <v>0</v>
      </c>
      <c r="P1567" s="417">
        <f t="shared" si="2743"/>
        <v>14218.4</v>
      </c>
      <c r="Q1567" s="417">
        <f t="shared" si="2646"/>
        <v>0</v>
      </c>
      <c r="R1567" s="417">
        <f t="shared" ref="R1567" si="2750">I1567-I1566</f>
        <v>0</v>
      </c>
      <c r="S1567" s="417">
        <f t="shared" ref="S1567:T1567" si="2751">P1567-P1566</f>
        <v>0</v>
      </c>
      <c r="T1567" s="417">
        <f t="shared" si="2751"/>
        <v>0</v>
      </c>
      <c r="U1567" s="484"/>
      <c r="V1567" s="619" t="str">
        <f t="shared" ref="V1567" si="2752">+IF(I1567&lt;0,"ng","")</f>
        <v/>
      </c>
      <c r="W1567" s="619"/>
    </row>
    <row r="1568" spans="1:23" s="371" customFormat="1" ht="24" hidden="1" customHeight="1">
      <c r="A1568" s="366" t="s">
        <v>4697</v>
      </c>
      <c r="B1568" s="418" t="s">
        <v>0</v>
      </c>
      <c r="C1568" s="418" t="s">
        <v>2819</v>
      </c>
      <c r="D1568" s="418" t="s">
        <v>2828</v>
      </c>
      <c r="E1568" s="419" t="s">
        <v>16</v>
      </c>
      <c r="F1568" s="411">
        <v>787</v>
      </c>
      <c r="G1568" s="411">
        <f>[5]내역서!F1568</f>
        <v>787</v>
      </c>
      <c r="H1568" s="411">
        <v>787</v>
      </c>
      <c r="I1568" s="411">
        <f>내역서!F1572</f>
        <v>0</v>
      </c>
      <c r="J1568" s="411">
        <v>5089.3999999999996</v>
      </c>
      <c r="K1568" s="412">
        <f>INT($I1568*J1568)</f>
        <v>0</v>
      </c>
      <c r="L1568" s="411">
        <v>11405.6</v>
      </c>
      <c r="M1568" s="412">
        <f>INT($I1568*L1568)</f>
        <v>0</v>
      </c>
      <c r="N1568" s="411">
        <v>0</v>
      </c>
      <c r="O1568" s="412">
        <f>INT($I1568*N1568)</f>
        <v>0</v>
      </c>
      <c r="P1568" s="412">
        <f>+J1568+L1568+N1568</f>
        <v>16495</v>
      </c>
      <c r="Q1568" s="412">
        <f>K1568+M1568+O1568</f>
        <v>0</v>
      </c>
      <c r="R1568" s="412"/>
      <c r="S1568" s="412"/>
      <c r="T1568" s="412"/>
      <c r="U1568" s="483" t="s">
        <v>0</v>
      </c>
      <c r="V1568" s="617" t="str">
        <f>+IF(I1568&lt;0,"ng","")</f>
        <v/>
      </c>
      <c r="W1568" s="617"/>
    </row>
    <row r="1569" spans="1:23" s="75" customFormat="1" ht="24" hidden="1" customHeight="1">
      <c r="A1569" s="372" t="s">
        <v>2072</v>
      </c>
      <c r="B1569" s="421" t="s">
        <v>0</v>
      </c>
      <c r="C1569" s="421" t="s">
        <v>1151</v>
      </c>
      <c r="D1569" s="421" t="s">
        <v>1325</v>
      </c>
      <c r="E1569" s="422" t="s">
        <v>16</v>
      </c>
      <c r="F1569" s="416">
        <v>787</v>
      </c>
      <c r="G1569" s="416">
        <f>[5]내역서!F1569</f>
        <v>787</v>
      </c>
      <c r="H1569" s="416">
        <v>787</v>
      </c>
      <c r="I1569" s="416">
        <f>내역서!F1573</f>
        <v>0</v>
      </c>
      <c r="J1569" s="416">
        <v>5089.3999999999996</v>
      </c>
      <c r="K1569" s="417">
        <f t="shared" si="2740"/>
        <v>0</v>
      </c>
      <c r="L1569" s="416">
        <v>11405.6</v>
      </c>
      <c r="M1569" s="417">
        <f t="shared" si="2741"/>
        <v>0</v>
      </c>
      <c r="N1569" s="416">
        <v>0</v>
      </c>
      <c r="O1569" s="417">
        <f t="shared" si="2742"/>
        <v>0</v>
      </c>
      <c r="P1569" s="417">
        <f t="shared" si="2743"/>
        <v>16495</v>
      </c>
      <c r="Q1569" s="417">
        <f t="shared" si="2646"/>
        <v>0</v>
      </c>
      <c r="R1569" s="417">
        <f t="shared" ref="R1569" si="2753">I1569-I1568</f>
        <v>0</v>
      </c>
      <c r="S1569" s="417">
        <f t="shared" ref="S1569:T1569" si="2754">P1569-P1568</f>
        <v>0</v>
      </c>
      <c r="T1569" s="417">
        <f t="shared" si="2754"/>
        <v>0</v>
      </c>
      <c r="U1569" s="484"/>
      <c r="V1569" s="619" t="str">
        <f t="shared" ref="V1569" si="2755">+IF(I1569&lt;0,"ng","")</f>
        <v/>
      </c>
      <c r="W1569" s="619"/>
    </row>
    <row r="1570" spans="1:23" s="371" customFormat="1" ht="24" hidden="1" customHeight="1">
      <c r="A1570" s="366" t="s">
        <v>4381</v>
      </c>
      <c r="B1570" s="418" t="s">
        <v>0</v>
      </c>
      <c r="C1570" s="418" t="s">
        <v>2822</v>
      </c>
      <c r="D1570" s="418" t="s">
        <v>2828</v>
      </c>
      <c r="E1570" s="419" t="s">
        <v>16</v>
      </c>
      <c r="F1570" s="411"/>
      <c r="G1570" s="411">
        <f>[5]내역서!F1570</f>
        <v>239</v>
      </c>
      <c r="H1570" s="411"/>
      <c r="I1570" s="411">
        <f>내역서!F1574</f>
        <v>0</v>
      </c>
      <c r="J1570" s="411">
        <v>5089.3999999999996</v>
      </c>
      <c r="K1570" s="412">
        <f>INT($I1570*J1570)</f>
        <v>0</v>
      </c>
      <c r="L1570" s="411">
        <v>11405.6</v>
      </c>
      <c r="M1570" s="412">
        <f>INT($I1570*L1570)</f>
        <v>0</v>
      </c>
      <c r="N1570" s="411">
        <v>0</v>
      </c>
      <c r="O1570" s="412">
        <f>INT($I1570*N1570)</f>
        <v>0</v>
      </c>
      <c r="P1570" s="412">
        <f>+J1570+L1570+N1570</f>
        <v>16495</v>
      </c>
      <c r="Q1570" s="412">
        <f>K1570+M1570+O1570</f>
        <v>0</v>
      </c>
      <c r="R1570" s="412"/>
      <c r="S1570" s="412"/>
      <c r="T1570" s="412"/>
      <c r="U1570" s="649" t="s">
        <v>2136</v>
      </c>
      <c r="V1570" s="617" t="str">
        <f>+IF(I1570&lt;0,"ng","")</f>
        <v/>
      </c>
      <c r="W1570" s="617"/>
    </row>
    <row r="1571" spans="1:23" s="75" customFormat="1" ht="24" hidden="1" customHeight="1">
      <c r="A1571" s="372" t="s">
        <v>4372</v>
      </c>
      <c r="B1571" s="421" t="s">
        <v>0</v>
      </c>
      <c r="C1571" s="421" t="s">
        <v>2822</v>
      </c>
      <c r="D1571" s="421" t="s">
        <v>2828</v>
      </c>
      <c r="E1571" s="422" t="s">
        <v>16</v>
      </c>
      <c r="F1571" s="416"/>
      <c r="G1571" s="416">
        <f>[5]내역서!F1571</f>
        <v>239</v>
      </c>
      <c r="H1571" s="416"/>
      <c r="I1571" s="416">
        <f>내역서!F1575</f>
        <v>0</v>
      </c>
      <c r="J1571" s="416">
        <v>5089.3999999999996</v>
      </c>
      <c r="K1571" s="417">
        <f t="shared" ref="K1571" si="2756">INT($I1571*J1571)</f>
        <v>0</v>
      </c>
      <c r="L1571" s="416">
        <v>11405.6</v>
      </c>
      <c r="M1571" s="417">
        <f t="shared" ref="M1571" si="2757">INT($I1571*L1571)</f>
        <v>0</v>
      </c>
      <c r="N1571" s="416">
        <v>0</v>
      </c>
      <c r="O1571" s="417">
        <f t="shared" ref="O1571" si="2758">INT($I1571*N1571)</f>
        <v>0</v>
      </c>
      <c r="P1571" s="417">
        <f t="shared" ref="P1571" si="2759">+J1571+L1571+N1571</f>
        <v>16495</v>
      </c>
      <c r="Q1571" s="417">
        <f t="shared" ref="Q1571" si="2760">K1571+M1571+O1571</f>
        <v>0</v>
      </c>
      <c r="R1571" s="417">
        <f t="shared" ref="R1571" si="2761">I1571-I1570</f>
        <v>0</v>
      </c>
      <c r="S1571" s="417">
        <f t="shared" ref="S1571:T1571" si="2762">P1571-P1570</f>
        <v>0</v>
      </c>
      <c r="T1571" s="417">
        <f t="shared" si="2762"/>
        <v>0</v>
      </c>
      <c r="U1571" s="652" t="s">
        <v>632</v>
      </c>
      <c r="V1571" s="619" t="str">
        <f t="shared" ref="V1571" si="2763">+IF(I1571&lt;0,"ng","")</f>
        <v/>
      </c>
      <c r="W1571" s="619"/>
    </row>
    <row r="1572" spans="1:23" s="371" customFormat="1" ht="24" hidden="1" customHeight="1">
      <c r="A1572" s="366" t="s">
        <v>4697</v>
      </c>
      <c r="B1572" s="418" t="s">
        <v>0</v>
      </c>
      <c r="C1572" s="418" t="s">
        <v>2159</v>
      </c>
      <c r="D1572" s="418" t="s">
        <v>2829</v>
      </c>
      <c r="E1572" s="419" t="s">
        <v>2830</v>
      </c>
      <c r="F1572" s="411">
        <v>968</v>
      </c>
      <c r="G1572" s="411">
        <f>[5]내역서!F1572</f>
        <v>968</v>
      </c>
      <c r="H1572" s="411">
        <v>968</v>
      </c>
      <c r="I1572" s="411">
        <f>내역서!F1576</f>
        <v>0</v>
      </c>
      <c r="J1572" s="411">
        <v>4685</v>
      </c>
      <c r="K1572" s="412">
        <f>INT($I1572*J1572)</f>
        <v>0</v>
      </c>
      <c r="L1572" s="411">
        <v>17067.7</v>
      </c>
      <c r="M1572" s="412">
        <f>INT($I1572*L1572)</f>
        <v>0</v>
      </c>
      <c r="N1572" s="411">
        <v>710.9</v>
      </c>
      <c r="O1572" s="412">
        <f>INT($I1572*N1572)</f>
        <v>0</v>
      </c>
      <c r="P1572" s="412">
        <f>+J1572+L1572+N1572</f>
        <v>22463.600000000002</v>
      </c>
      <c r="Q1572" s="412">
        <f>K1572+M1572+O1572</f>
        <v>0</v>
      </c>
      <c r="R1572" s="412"/>
      <c r="S1572" s="412"/>
      <c r="T1572" s="412"/>
      <c r="U1572" s="483" t="s">
        <v>0</v>
      </c>
      <c r="V1572" s="617" t="str">
        <f>+IF(I1572&lt;0,"ng","")</f>
        <v/>
      </c>
      <c r="W1572" s="617"/>
    </row>
    <row r="1573" spans="1:23" s="75" customFormat="1" ht="24" hidden="1" customHeight="1">
      <c r="A1573" s="372" t="s">
        <v>4606</v>
      </c>
      <c r="B1573" s="421" t="s">
        <v>0</v>
      </c>
      <c r="C1573" s="421" t="s">
        <v>702</v>
      </c>
      <c r="D1573" s="421" t="s">
        <v>1153</v>
      </c>
      <c r="E1573" s="422" t="s">
        <v>1154</v>
      </c>
      <c r="F1573" s="416">
        <v>968</v>
      </c>
      <c r="G1573" s="416">
        <f>[5]내역서!F1573</f>
        <v>968</v>
      </c>
      <c r="H1573" s="416">
        <v>968</v>
      </c>
      <c r="I1573" s="416">
        <f>내역서!F1577</f>
        <v>0</v>
      </c>
      <c r="J1573" s="416">
        <v>4685</v>
      </c>
      <c r="K1573" s="417">
        <f t="shared" si="2740"/>
        <v>0</v>
      </c>
      <c r="L1573" s="416">
        <v>17067.7</v>
      </c>
      <c r="M1573" s="417">
        <f t="shared" si="2741"/>
        <v>0</v>
      </c>
      <c r="N1573" s="416">
        <v>710.9</v>
      </c>
      <c r="O1573" s="417">
        <f t="shared" si="2742"/>
        <v>0</v>
      </c>
      <c r="P1573" s="417">
        <f t="shared" si="2743"/>
        <v>22463.600000000002</v>
      </c>
      <c r="Q1573" s="417">
        <f t="shared" si="2646"/>
        <v>0</v>
      </c>
      <c r="R1573" s="417">
        <f t="shared" ref="R1573" si="2764">I1573-I1572</f>
        <v>0</v>
      </c>
      <c r="S1573" s="417">
        <f t="shared" ref="S1573:T1573" si="2765">P1573-P1572</f>
        <v>0</v>
      </c>
      <c r="T1573" s="417">
        <f t="shared" si="2765"/>
        <v>0</v>
      </c>
      <c r="U1573" s="484"/>
      <c r="V1573" s="619" t="str">
        <f t="shared" ref="V1573" si="2766">+IF(I1573&lt;0,"ng","")</f>
        <v/>
      </c>
      <c r="W1573" s="619"/>
    </row>
    <row r="1574" spans="1:23" s="371" customFormat="1" ht="24" hidden="1" customHeight="1">
      <c r="A1574" s="366" t="s">
        <v>4301</v>
      </c>
      <c r="B1574" s="418" t="s">
        <v>0</v>
      </c>
      <c r="C1574" s="418" t="s">
        <v>2159</v>
      </c>
      <c r="D1574" s="418" t="s">
        <v>2831</v>
      </c>
      <c r="E1574" s="419" t="s">
        <v>2830</v>
      </c>
      <c r="F1574" s="411">
        <v>7787</v>
      </c>
      <c r="G1574" s="411">
        <f>[5]내역서!F1574</f>
        <v>7787</v>
      </c>
      <c r="H1574" s="411">
        <v>7787</v>
      </c>
      <c r="I1574" s="411">
        <f>내역서!F1578</f>
        <v>0</v>
      </c>
      <c r="J1574" s="411">
        <v>4761.7</v>
      </c>
      <c r="K1574" s="412">
        <f>INT($I1574*J1574)</f>
        <v>0</v>
      </c>
      <c r="L1574" s="411">
        <v>19590.099999999999</v>
      </c>
      <c r="M1574" s="412">
        <f>INT($I1574*L1574)</f>
        <v>0</v>
      </c>
      <c r="N1574" s="411">
        <v>986.1</v>
      </c>
      <c r="O1574" s="412">
        <f>INT($I1574*N1574)</f>
        <v>0</v>
      </c>
      <c r="P1574" s="412">
        <f>+J1574+L1574+N1574</f>
        <v>25337.899999999998</v>
      </c>
      <c r="Q1574" s="412">
        <f>K1574+M1574+O1574</f>
        <v>0</v>
      </c>
      <c r="R1574" s="412"/>
      <c r="S1574" s="412"/>
      <c r="T1574" s="412"/>
      <c r="U1574" s="483" t="s">
        <v>0</v>
      </c>
      <c r="V1574" s="617" t="str">
        <f>+IF(I1574&lt;0,"ng","")</f>
        <v/>
      </c>
      <c r="W1574" s="617"/>
    </row>
    <row r="1575" spans="1:23" s="75" customFormat="1" ht="24" hidden="1" customHeight="1">
      <c r="A1575" s="372" t="s">
        <v>4698</v>
      </c>
      <c r="B1575" s="421" t="s">
        <v>0</v>
      </c>
      <c r="C1575" s="421" t="s">
        <v>702</v>
      </c>
      <c r="D1575" s="421" t="s">
        <v>1326</v>
      </c>
      <c r="E1575" s="422" t="s">
        <v>1154</v>
      </c>
      <c r="F1575" s="416">
        <v>7787</v>
      </c>
      <c r="G1575" s="416">
        <f>[5]내역서!F1575</f>
        <v>7787</v>
      </c>
      <c r="H1575" s="416">
        <v>7787</v>
      </c>
      <c r="I1575" s="416">
        <f>내역서!F1579</f>
        <v>0</v>
      </c>
      <c r="J1575" s="416">
        <v>4761.7</v>
      </c>
      <c r="K1575" s="417">
        <f t="shared" si="2740"/>
        <v>0</v>
      </c>
      <c r="L1575" s="416">
        <v>19590.099999999999</v>
      </c>
      <c r="M1575" s="417">
        <f t="shared" si="2741"/>
        <v>0</v>
      </c>
      <c r="N1575" s="416">
        <v>986.1</v>
      </c>
      <c r="O1575" s="417">
        <f t="shared" si="2742"/>
        <v>0</v>
      </c>
      <c r="P1575" s="417">
        <f t="shared" si="2743"/>
        <v>25337.899999999998</v>
      </c>
      <c r="Q1575" s="417">
        <f t="shared" si="2646"/>
        <v>0</v>
      </c>
      <c r="R1575" s="417">
        <f t="shared" ref="R1575" si="2767">I1575-I1574</f>
        <v>0</v>
      </c>
      <c r="S1575" s="417">
        <f t="shared" ref="S1575:T1575" si="2768">P1575-P1574</f>
        <v>0</v>
      </c>
      <c r="T1575" s="417">
        <f t="shared" si="2768"/>
        <v>0</v>
      </c>
      <c r="U1575" s="484"/>
      <c r="V1575" s="619" t="str">
        <f t="shared" ref="V1575" si="2769">+IF(I1575&lt;0,"ng","")</f>
        <v/>
      </c>
      <c r="W1575" s="619"/>
    </row>
    <row r="1576" spans="1:23" s="371" customFormat="1" ht="24" hidden="1" customHeight="1">
      <c r="A1576" s="366" t="s">
        <v>4381</v>
      </c>
      <c r="B1576" s="418" t="s">
        <v>0</v>
      </c>
      <c r="C1576" s="418" t="s">
        <v>2832</v>
      </c>
      <c r="D1576" s="418" t="s">
        <v>2833</v>
      </c>
      <c r="E1576" s="419" t="s">
        <v>1860</v>
      </c>
      <c r="F1576" s="411">
        <v>6</v>
      </c>
      <c r="G1576" s="411">
        <f>[5]내역서!F1576</f>
        <v>6</v>
      </c>
      <c r="H1576" s="411">
        <v>6</v>
      </c>
      <c r="I1576" s="411">
        <f>내역서!F1580</f>
        <v>0</v>
      </c>
      <c r="J1576" s="411">
        <v>18200.900000000001</v>
      </c>
      <c r="K1576" s="412">
        <f>INT($I1576*J1576)</f>
        <v>0</v>
      </c>
      <c r="L1576" s="411">
        <v>110408.8</v>
      </c>
      <c r="M1576" s="412">
        <f>INT($I1576*L1576)</f>
        <v>0</v>
      </c>
      <c r="N1576" s="411">
        <v>0</v>
      </c>
      <c r="O1576" s="412">
        <f>INT($I1576*N1576)</f>
        <v>0</v>
      </c>
      <c r="P1576" s="412">
        <f>+J1576+L1576+N1576</f>
        <v>128609.70000000001</v>
      </c>
      <c r="Q1576" s="412">
        <f>K1576+M1576+O1576</f>
        <v>0</v>
      </c>
      <c r="R1576" s="412"/>
      <c r="S1576" s="412"/>
      <c r="T1576" s="412"/>
      <c r="U1576" s="483" t="s">
        <v>0</v>
      </c>
      <c r="V1576" s="617" t="str">
        <f>+IF(I1576&lt;0,"ng","")</f>
        <v/>
      </c>
      <c r="W1576" s="617"/>
    </row>
    <row r="1577" spans="1:23" s="75" customFormat="1" ht="24" hidden="1" customHeight="1">
      <c r="A1577" s="372" t="s">
        <v>4393</v>
      </c>
      <c r="B1577" s="421" t="s">
        <v>0</v>
      </c>
      <c r="C1577" s="421" t="s">
        <v>1155</v>
      </c>
      <c r="D1577" s="421" t="s">
        <v>1156</v>
      </c>
      <c r="E1577" s="422" t="s">
        <v>729</v>
      </c>
      <c r="F1577" s="416">
        <v>6</v>
      </c>
      <c r="G1577" s="416">
        <f>[5]내역서!F1577</f>
        <v>6</v>
      </c>
      <c r="H1577" s="416">
        <v>6</v>
      </c>
      <c r="I1577" s="416">
        <f>내역서!F1581</f>
        <v>0</v>
      </c>
      <c r="J1577" s="416">
        <v>18200.900000000001</v>
      </c>
      <c r="K1577" s="417">
        <f t="shared" si="2740"/>
        <v>0</v>
      </c>
      <c r="L1577" s="416">
        <v>110408.8</v>
      </c>
      <c r="M1577" s="417">
        <f t="shared" si="2741"/>
        <v>0</v>
      </c>
      <c r="N1577" s="416">
        <v>0</v>
      </c>
      <c r="O1577" s="417">
        <f t="shared" si="2742"/>
        <v>0</v>
      </c>
      <c r="P1577" s="417">
        <f t="shared" si="2743"/>
        <v>128609.70000000001</v>
      </c>
      <c r="Q1577" s="417">
        <f t="shared" si="2646"/>
        <v>0</v>
      </c>
      <c r="R1577" s="417">
        <f t="shared" ref="R1577" si="2770">I1577-I1576</f>
        <v>0</v>
      </c>
      <c r="S1577" s="417">
        <f t="shared" ref="S1577:T1577" si="2771">P1577-P1576</f>
        <v>0</v>
      </c>
      <c r="T1577" s="417">
        <f t="shared" si="2771"/>
        <v>0</v>
      </c>
      <c r="U1577" s="484"/>
      <c r="V1577" s="619" t="str">
        <f t="shared" ref="V1577" si="2772">+IF(I1577&lt;0,"ng","")</f>
        <v/>
      </c>
      <c r="W1577" s="619"/>
    </row>
    <row r="1578" spans="1:23" s="371" customFormat="1" ht="24" hidden="1" customHeight="1">
      <c r="A1578" s="366" t="s">
        <v>4697</v>
      </c>
      <c r="B1578" s="418" t="s">
        <v>0</v>
      </c>
      <c r="C1578" s="418" t="s">
        <v>2832</v>
      </c>
      <c r="D1578" s="418" t="s">
        <v>2834</v>
      </c>
      <c r="E1578" s="419" t="s">
        <v>1860</v>
      </c>
      <c r="F1578" s="411">
        <v>14</v>
      </c>
      <c r="G1578" s="411">
        <f>[5]내역서!F1578</f>
        <v>14</v>
      </c>
      <c r="H1578" s="411">
        <v>14</v>
      </c>
      <c r="I1578" s="411">
        <f>내역서!F1582</f>
        <v>0</v>
      </c>
      <c r="J1578" s="411">
        <v>11110.3</v>
      </c>
      <c r="K1578" s="412">
        <f>INT($I1578*J1578)</f>
        <v>0</v>
      </c>
      <c r="L1578" s="411">
        <v>64114.400000000001</v>
      </c>
      <c r="M1578" s="412">
        <f>INT($I1578*L1578)</f>
        <v>0</v>
      </c>
      <c r="N1578" s="411">
        <v>0</v>
      </c>
      <c r="O1578" s="412">
        <f>INT($I1578*N1578)</f>
        <v>0</v>
      </c>
      <c r="P1578" s="412">
        <f>+J1578+L1578+N1578</f>
        <v>75224.7</v>
      </c>
      <c r="Q1578" s="412">
        <f>K1578+M1578+O1578</f>
        <v>0</v>
      </c>
      <c r="R1578" s="412"/>
      <c r="S1578" s="412"/>
      <c r="T1578" s="412"/>
      <c r="U1578" s="483" t="s">
        <v>0</v>
      </c>
      <c r="V1578" s="617" t="str">
        <f>+IF(I1578&lt;0,"ng","")</f>
        <v/>
      </c>
      <c r="W1578" s="617"/>
    </row>
    <row r="1579" spans="1:23" s="75" customFormat="1" ht="24" hidden="1" customHeight="1">
      <c r="A1579" s="372" t="s">
        <v>4699</v>
      </c>
      <c r="B1579" s="421" t="s">
        <v>0</v>
      </c>
      <c r="C1579" s="421" t="s">
        <v>1155</v>
      </c>
      <c r="D1579" s="421" t="s">
        <v>1157</v>
      </c>
      <c r="E1579" s="422" t="s">
        <v>729</v>
      </c>
      <c r="F1579" s="416">
        <v>14</v>
      </c>
      <c r="G1579" s="416">
        <f>[5]내역서!F1579</f>
        <v>14</v>
      </c>
      <c r="H1579" s="416">
        <v>14</v>
      </c>
      <c r="I1579" s="416">
        <f>내역서!F1583</f>
        <v>0</v>
      </c>
      <c r="J1579" s="416">
        <v>11110.3</v>
      </c>
      <c r="K1579" s="417">
        <f t="shared" si="2740"/>
        <v>0</v>
      </c>
      <c r="L1579" s="416">
        <v>64114.400000000001</v>
      </c>
      <c r="M1579" s="417">
        <f t="shared" si="2741"/>
        <v>0</v>
      </c>
      <c r="N1579" s="416">
        <v>0</v>
      </c>
      <c r="O1579" s="417">
        <f t="shared" si="2742"/>
        <v>0</v>
      </c>
      <c r="P1579" s="417">
        <f t="shared" si="2743"/>
        <v>75224.7</v>
      </c>
      <c r="Q1579" s="417">
        <f t="shared" si="2646"/>
        <v>0</v>
      </c>
      <c r="R1579" s="417">
        <f t="shared" ref="R1579" si="2773">I1579-I1578</f>
        <v>0</v>
      </c>
      <c r="S1579" s="417">
        <f t="shared" ref="S1579:T1579" si="2774">P1579-P1578</f>
        <v>0</v>
      </c>
      <c r="T1579" s="417">
        <f t="shared" si="2774"/>
        <v>0</v>
      </c>
      <c r="U1579" s="484"/>
      <c r="V1579" s="619" t="str">
        <f t="shared" ref="V1579" si="2775">+IF(I1579&lt;0,"ng","")</f>
        <v/>
      </c>
      <c r="W1579" s="619"/>
    </row>
    <row r="1580" spans="1:23" s="371" customFormat="1" ht="24" hidden="1" customHeight="1">
      <c r="A1580" s="366" t="s">
        <v>4689</v>
      </c>
      <c r="B1580" s="418" t="s">
        <v>0</v>
      </c>
      <c r="C1580" s="418" t="s">
        <v>2836</v>
      </c>
      <c r="D1580" s="418" t="s">
        <v>2837</v>
      </c>
      <c r="E1580" s="419" t="s">
        <v>16</v>
      </c>
      <c r="F1580" s="411">
        <v>842</v>
      </c>
      <c r="G1580" s="411">
        <f>[5]내역서!F1580</f>
        <v>842</v>
      </c>
      <c r="H1580" s="411">
        <v>842</v>
      </c>
      <c r="I1580" s="411">
        <f>내역서!F1584</f>
        <v>0</v>
      </c>
      <c r="J1580" s="411">
        <v>125.7</v>
      </c>
      <c r="K1580" s="412">
        <f>INT($I1580*J1580)</f>
        <v>0</v>
      </c>
      <c r="L1580" s="411">
        <v>12380.8</v>
      </c>
      <c r="M1580" s="412">
        <f>INT($I1580*L1580)</f>
        <v>0</v>
      </c>
      <c r="N1580" s="411">
        <v>0</v>
      </c>
      <c r="O1580" s="412">
        <f>INT($I1580*N1580)</f>
        <v>0</v>
      </c>
      <c r="P1580" s="412">
        <f>+J1580+L1580+N1580</f>
        <v>12506.5</v>
      </c>
      <c r="Q1580" s="412">
        <f>K1580+M1580+O1580</f>
        <v>0</v>
      </c>
      <c r="R1580" s="412"/>
      <c r="S1580" s="412"/>
      <c r="T1580" s="412"/>
      <c r="U1580" s="483" t="s">
        <v>0</v>
      </c>
      <c r="V1580" s="617" t="str">
        <f>+IF(I1580&lt;0,"ng","")</f>
        <v/>
      </c>
      <c r="W1580" s="617"/>
    </row>
    <row r="1581" spans="1:23" s="75" customFormat="1" ht="24" hidden="1" customHeight="1">
      <c r="A1581" s="372" t="s">
        <v>4359</v>
      </c>
      <c r="B1581" s="421" t="s">
        <v>0</v>
      </c>
      <c r="C1581" s="421" t="s">
        <v>1158</v>
      </c>
      <c r="D1581" s="421" t="s">
        <v>1159</v>
      </c>
      <c r="E1581" s="422" t="s">
        <v>16</v>
      </c>
      <c r="F1581" s="416">
        <v>842</v>
      </c>
      <c r="G1581" s="416">
        <f>[5]내역서!F1581</f>
        <v>842</v>
      </c>
      <c r="H1581" s="416">
        <v>842</v>
      </c>
      <c r="I1581" s="416">
        <f>내역서!F1585</f>
        <v>0</v>
      </c>
      <c r="J1581" s="416">
        <v>125.7</v>
      </c>
      <c r="K1581" s="417">
        <f t="shared" si="2740"/>
        <v>0</v>
      </c>
      <c r="L1581" s="416">
        <v>12380.8</v>
      </c>
      <c r="M1581" s="417">
        <f t="shared" si="2741"/>
        <v>0</v>
      </c>
      <c r="N1581" s="416">
        <v>0</v>
      </c>
      <c r="O1581" s="417">
        <f t="shared" si="2742"/>
        <v>0</v>
      </c>
      <c r="P1581" s="417">
        <f t="shared" si="2743"/>
        <v>12506.5</v>
      </c>
      <c r="Q1581" s="417">
        <f t="shared" ref="Q1581:Q1647" si="2776">K1581+M1581+O1581</f>
        <v>0</v>
      </c>
      <c r="R1581" s="417">
        <f t="shared" ref="R1581" si="2777">I1581-I1580</f>
        <v>0</v>
      </c>
      <c r="S1581" s="417">
        <f t="shared" ref="S1581:T1581" si="2778">P1581-P1580</f>
        <v>0</v>
      </c>
      <c r="T1581" s="417">
        <f t="shared" si="2778"/>
        <v>0</v>
      </c>
      <c r="U1581" s="484"/>
      <c r="V1581" s="619" t="str">
        <f t="shared" ref="V1581" si="2779">+IF(I1581&lt;0,"ng","")</f>
        <v/>
      </c>
      <c r="W1581" s="619"/>
    </row>
    <row r="1582" spans="1:23" s="485" customFormat="1" ht="24" hidden="1" customHeight="1">
      <c r="A1582" s="366" t="s">
        <v>2055</v>
      </c>
      <c r="B1582" s="418" t="s">
        <v>0</v>
      </c>
      <c r="C1582" s="418" t="s">
        <v>2217</v>
      </c>
      <c r="D1582" s="418" t="s">
        <v>2839</v>
      </c>
      <c r="E1582" s="419" t="s">
        <v>16</v>
      </c>
      <c r="F1582" s="411">
        <v>842</v>
      </c>
      <c r="G1582" s="411">
        <f>[5]내역서!F1582</f>
        <v>842</v>
      </c>
      <c r="H1582" s="411">
        <v>842</v>
      </c>
      <c r="I1582" s="411">
        <f>내역서!F1586</f>
        <v>0</v>
      </c>
      <c r="J1582" s="411">
        <v>0</v>
      </c>
      <c r="K1582" s="412">
        <f>INT($I1582*J1582)</f>
        <v>0</v>
      </c>
      <c r="L1582" s="411">
        <v>497.6</v>
      </c>
      <c r="M1582" s="412">
        <f>INT($I1582*L1582)</f>
        <v>0</v>
      </c>
      <c r="N1582" s="411">
        <v>0</v>
      </c>
      <c r="O1582" s="412">
        <f>INT($I1582*N1582)</f>
        <v>0</v>
      </c>
      <c r="P1582" s="412">
        <f>+J1582+L1582+N1582</f>
        <v>497.6</v>
      </c>
      <c r="Q1582" s="412">
        <f>K1582+M1582+O1582</f>
        <v>0</v>
      </c>
      <c r="R1582" s="412"/>
      <c r="S1582" s="412"/>
      <c r="T1582" s="412"/>
      <c r="U1582" s="483" t="s">
        <v>0</v>
      </c>
      <c r="V1582" s="617" t="str">
        <f>+IF(I1582&lt;0,"ng","")</f>
        <v/>
      </c>
      <c r="W1582" s="617"/>
    </row>
    <row r="1583" spans="1:23" s="77" customFormat="1" ht="24" hidden="1" customHeight="1">
      <c r="A1583" s="372" t="s">
        <v>4298</v>
      </c>
      <c r="B1583" s="421" t="s">
        <v>0</v>
      </c>
      <c r="C1583" s="421" t="s">
        <v>761</v>
      </c>
      <c r="D1583" s="421" t="s">
        <v>1160</v>
      </c>
      <c r="E1583" s="422" t="s">
        <v>16</v>
      </c>
      <c r="F1583" s="416">
        <v>842</v>
      </c>
      <c r="G1583" s="416">
        <f>[5]내역서!F1583</f>
        <v>842</v>
      </c>
      <c r="H1583" s="416">
        <v>842</v>
      </c>
      <c r="I1583" s="416">
        <f>내역서!F1587</f>
        <v>0</v>
      </c>
      <c r="J1583" s="416">
        <v>0</v>
      </c>
      <c r="K1583" s="417">
        <f t="shared" si="2740"/>
        <v>0</v>
      </c>
      <c r="L1583" s="416">
        <v>497.6</v>
      </c>
      <c r="M1583" s="417">
        <f t="shared" si="2741"/>
        <v>0</v>
      </c>
      <c r="N1583" s="416">
        <v>0</v>
      </c>
      <c r="O1583" s="417">
        <f t="shared" si="2742"/>
        <v>0</v>
      </c>
      <c r="P1583" s="417">
        <f t="shared" si="2743"/>
        <v>497.6</v>
      </c>
      <c r="Q1583" s="417">
        <f t="shared" si="2776"/>
        <v>0</v>
      </c>
      <c r="R1583" s="417">
        <f t="shared" ref="R1583" si="2780">I1583-I1582</f>
        <v>0</v>
      </c>
      <c r="S1583" s="417">
        <f t="shared" ref="S1583:T1583" si="2781">P1583-P1582</f>
        <v>0</v>
      </c>
      <c r="T1583" s="417">
        <f t="shared" si="2781"/>
        <v>0</v>
      </c>
      <c r="U1583" s="484"/>
      <c r="V1583" s="619" t="str">
        <f t="shared" ref="V1583" si="2782">+IF(I1583&lt;0,"ng","")</f>
        <v/>
      </c>
      <c r="W1583" s="619"/>
    </row>
    <row r="1584" spans="1:23" s="371" customFormat="1" ht="24" hidden="1" customHeight="1">
      <c r="A1584" s="366" t="s">
        <v>4611</v>
      </c>
      <c r="B1584" s="436" t="s">
        <v>2237</v>
      </c>
      <c r="C1584" s="436" t="s">
        <v>2843</v>
      </c>
      <c r="D1584" s="436" t="s">
        <v>0</v>
      </c>
      <c r="E1584" s="437" t="s">
        <v>0</v>
      </c>
      <c r="F1584" s="438">
        <v>0</v>
      </c>
      <c r="G1584" s="438">
        <f>[5]내역서!F1584</f>
        <v>0</v>
      </c>
      <c r="H1584" s="438">
        <v>0</v>
      </c>
      <c r="I1584" s="438">
        <f>내역서!F1588</f>
        <v>0</v>
      </c>
      <c r="J1584" s="439">
        <v>0</v>
      </c>
      <c r="K1584" s="438">
        <f>SUMIF($A$1586:$A$1595,$A1586,K$1586:K$1595)</f>
        <v>0</v>
      </c>
      <c r="L1584" s="439">
        <v>0</v>
      </c>
      <c r="M1584" s="438">
        <f>SUMIF($A$1586:$A$1595,$A1586,M$1586:M$1595)</f>
        <v>0</v>
      </c>
      <c r="N1584" s="439">
        <v>0</v>
      </c>
      <c r="O1584" s="438">
        <f>SUMIF($A$1586:$A$1595,$A1586,O$1586:O$1595)</f>
        <v>0</v>
      </c>
      <c r="P1584" s="440">
        <v>0</v>
      </c>
      <c r="Q1584" s="438">
        <f>K1584+M1584+O1584</f>
        <v>0</v>
      </c>
      <c r="R1584" s="438"/>
      <c r="S1584" s="438"/>
      <c r="T1584" s="438"/>
      <c r="U1584" s="481" t="s">
        <v>0</v>
      </c>
      <c r="V1584" s="617" t="str">
        <f>+IF(I1584&lt;0,"ng","")</f>
        <v/>
      </c>
      <c r="W1584" s="617"/>
    </row>
    <row r="1585" spans="1:23" s="75" customFormat="1" ht="24" hidden="1" customHeight="1">
      <c r="A1585" s="372" t="s">
        <v>2949</v>
      </c>
      <c r="B1585" s="442" t="s">
        <v>4700</v>
      </c>
      <c r="C1585" s="442" t="s">
        <v>1161</v>
      </c>
      <c r="D1585" s="442" t="s">
        <v>0</v>
      </c>
      <c r="E1585" s="443" t="s">
        <v>0</v>
      </c>
      <c r="F1585" s="444">
        <v>0</v>
      </c>
      <c r="G1585" s="444">
        <f>[5]내역서!F1585</f>
        <v>0</v>
      </c>
      <c r="H1585" s="444">
        <v>0</v>
      </c>
      <c r="I1585" s="444">
        <f>내역서!F1589</f>
        <v>0</v>
      </c>
      <c r="J1585" s="445">
        <v>0</v>
      </c>
      <c r="K1585" s="444">
        <f>SUMIF($A$1586:$A$1595,$A1587,K$1586:K$1595)</f>
        <v>0</v>
      </c>
      <c r="L1585" s="445">
        <v>0</v>
      </c>
      <c r="M1585" s="444">
        <f>SUMIF($A$1586:$A$1595,$A1587,M$1586:M$1595)</f>
        <v>0</v>
      </c>
      <c r="N1585" s="445">
        <v>0</v>
      </c>
      <c r="O1585" s="444">
        <f>SUMIF($A$1586:$A$1595,$A1587,O$1586:O$1595)</f>
        <v>0</v>
      </c>
      <c r="P1585" s="446">
        <v>0</v>
      </c>
      <c r="Q1585" s="444">
        <f t="shared" si="2776"/>
        <v>0</v>
      </c>
      <c r="R1585" s="444">
        <f t="shared" ref="R1585" si="2783">I1585-I1584</f>
        <v>0</v>
      </c>
      <c r="S1585" s="444">
        <f t="shared" ref="S1585:T1585" si="2784">P1585-P1584</f>
        <v>0</v>
      </c>
      <c r="T1585" s="444">
        <f t="shared" si="2784"/>
        <v>0</v>
      </c>
      <c r="U1585" s="482"/>
      <c r="V1585" s="619" t="str">
        <f t="shared" ref="V1585" si="2785">+IF(I1585&lt;0,"ng","")</f>
        <v/>
      </c>
      <c r="W1585" s="619"/>
    </row>
    <row r="1586" spans="1:23" s="371" customFormat="1" ht="24" hidden="1" customHeight="1">
      <c r="A1586" s="366" t="s">
        <v>4381</v>
      </c>
      <c r="B1586" s="418" t="s">
        <v>0</v>
      </c>
      <c r="C1586" s="418" t="s">
        <v>2844</v>
      </c>
      <c r="D1586" s="418" t="s">
        <v>3111</v>
      </c>
      <c r="E1586" s="419" t="s">
        <v>94</v>
      </c>
      <c r="F1586" s="411">
        <v>47</v>
      </c>
      <c r="G1586" s="411">
        <f>[5]내역서!F1586</f>
        <v>47</v>
      </c>
      <c r="H1586" s="411">
        <v>47</v>
      </c>
      <c r="I1586" s="411">
        <f>내역서!F1590</f>
        <v>0</v>
      </c>
      <c r="J1586" s="411">
        <v>2821.6</v>
      </c>
      <c r="K1586" s="412">
        <f>INT($I1586*J1586)</f>
        <v>0</v>
      </c>
      <c r="L1586" s="411">
        <v>13369.8</v>
      </c>
      <c r="M1586" s="412">
        <f>INT($I1586*L1586)</f>
        <v>0</v>
      </c>
      <c r="N1586" s="411">
        <v>6861.4</v>
      </c>
      <c r="O1586" s="412">
        <f>INT($I1586*N1586)</f>
        <v>0</v>
      </c>
      <c r="P1586" s="412">
        <f>+J1586+L1586+N1586</f>
        <v>23052.799999999999</v>
      </c>
      <c r="Q1586" s="412">
        <f>K1586+M1586+O1586</f>
        <v>0</v>
      </c>
      <c r="R1586" s="412"/>
      <c r="S1586" s="412"/>
      <c r="T1586" s="412"/>
      <c r="U1586" s="483" t="s">
        <v>0</v>
      </c>
      <c r="V1586" s="617" t="str">
        <f>+IF(I1586&lt;0,"ng","")</f>
        <v/>
      </c>
      <c r="W1586" s="617"/>
    </row>
    <row r="1587" spans="1:23" s="75" customFormat="1" ht="24" hidden="1" customHeight="1">
      <c r="A1587" s="372" t="s">
        <v>4606</v>
      </c>
      <c r="B1587" s="421" t="s">
        <v>0</v>
      </c>
      <c r="C1587" s="421" t="s">
        <v>1162</v>
      </c>
      <c r="D1587" s="421" t="s">
        <v>1327</v>
      </c>
      <c r="E1587" s="422" t="s">
        <v>94</v>
      </c>
      <c r="F1587" s="416">
        <v>47</v>
      </c>
      <c r="G1587" s="416">
        <f>[5]내역서!F1587</f>
        <v>47</v>
      </c>
      <c r="H1587" s="416">
        <v>47</v>
      </c>
      <c r="I1587" s="416">
        <f>내역서!F1591</f>
        <v>0</v>
      </c>
      <c r="J1587" s="416">
        <v>2821.6</v>
      </c>
      <c r="K1587" s="417">
        <f t="shared" ref="K1587:K1595" si="2786">INT($I1587*J1587)</f>
        <v>0</v>
      </c>
      <c r="L1587" s="416">
        <v>13369.8</v>
      </c>
      <c r="M1587" s="417">
        <f t="shared" ref="M1587:M1595" si="2787">INT($I1587*L1587)</f>
        <v>0</v>
      </c>
      <c r="N1587" s="416">
        <v>6861.4</v>
      </c>
      <c r="O1587" s="417">
        <f t="shared" ref="O1587:O1595" si="2788">INT($I1587*N1587)</f>
        <v>0</v>
      </c>
      <c r="P1587" s="417">
        <f t="shared" ref="P1587:P1595" si="2789">+J1587+L1587+N1587</f>
        <v>23052.799999999999</v>
      </c>
      <c r="Q1587" s="417">
        <f t="shared" si="2776"/>
        <v>0</v>
      </c>
      <c r="R1587" s="417">
        <f t="shared" ref="R1587" si="2790">I1587-I1586</f>
        <v>0</v>
      </c>
      <c r="S1587" s="417">
        <f t="shared" ref="S1587:T1587" si="2791">P1587-P1586</f>
        <v>0</v>
      </c>
      <c r="T1587" s="417">
        <f t="shared" si="2791"/>
        <v>0</v>
      </c>
      <c r="U1587" s="484"/>
      <c r="V1587" s="619" t="str">
        <f t="shared" ref="V1587" si="2792">+IF(I1587&lt;0,"ng","")</f>
        <v/>
      </c>
      <c r="W1587" s="619"/>
    </row>
    <row r="1588" spans="1:23" s="371" customFormat="1" ht="24" hidden="1" customHeight="1">
      <c r="A1588" s="366" t="s">
        <v>4701</v>
      </c>
      <c r="B1588" s="418" t="s">
        <v>0</v>
      </c>
      <c r="C1588" s="418" t="s">
        <v>2846</v>
      </c>
      <c r="D1588" s="418" t="s">
        <v>2847</v>
      </c>
      <c r="E1588" s="419" t="s">
        <v>94</v>
      </c>
      <c r="F1588" s="411">
        <v>609</v>
      </c>
      <c r="G1588" s="411">
        <f>[5]내역서!F1588</f>
        <v>653</v>
      </c>
      <c r="H1588" s="411">
        <v>609</v>
      </c>
      <c r="I1588" s="411">
        <f>내역서!F1592</f>
        <v>0</v>
      </c>
      <c r="J1588" s="411">
        <v>1172.5</v>
      </c>
      <c r="K1588" s="412">
        <f>INT($I1588*J1588)</f>
        <v>0</v>
      </c>
      <c r="L1588" s="411">
        <v>8983</v>
      </c>
      <c r="M1588" s="412">
        <f>INT($I1588*L1588)</f>
        <v>0</v>
      </c>
      <c r="N1588" s="411">
        <v>2863.4</v>
      </c>
      <c r="O1588" s="412">
        <f>INT($I1588*N1588)</f>
        <v>0</v>
      </c>
      <c r="P1588" s="412">
        <f>+J1588+L1588+N1588</f>
        <v>13018.9</v>
      </c>
      <c r="Q1588" s="412">
        <f>K1588+M1588+O1588</f>
        <v>0</v>
      </c>
      <c r="R1588" s="412"/>
      <c r="S1588" s="412"/>
      <c r="T1588" s="412"/>
      <c r="U1588" s="483" t="s">
        <v>0</v>
      </c>
      <c r="V1588" s="617" t="str">
        <f>+IF(I1588&lt;0,"ng","")</f>
        <v/>
      </c>
      <c r="W1588" s="617"/>
    </row>
    <row r="1589" spans="1:23" s="75" customFormat="1" ht="24" hidden="1" customHeight="1">
      <c r="A1589" s="372" t="s">
        <v>4470</v>
      </c>
      <c r="B1589" s="421" t="s">
        <v>0</v>
      </c>
      <c r="C1589" s="421" t="s">
        <v>1164</v>
      </c>
      <c r="D1589" s="421" t="s">
        <v>1165</v>
      </c>
      <c r="E1589" s="422" t="s">
        <v>94</v>
      </c>
      <c r="F1589" s="416">
        <v>609</v>
      </c>
      <c r="G1589" s="416">
        <f>[5]내역서!F1589</f>
        <v>653</v>
      </c>
      <c r="H1589" s="416">
        <v>609</v>
      </c>
      <c r="I1589" s="416">
        <f>내역서!F1593</f>
        <v>0</v>
      </c>
      <c r="J1589" s="416">
        <v>1172.5</v>
      </c>
      <c r="K1589" s="417">
        <f t="shared" si="2786"/>
        <v>0</v>
      </c>
      <c r="L1589" s="416">
        <v>8983</v>
      </c>
      <c r="M1589" s="417">
        <f t="shared" si="2787"/>
        <v>0</v>
      </c>
      <c r="N1589" s="416">
        <v>2863.4</v>
      </c>
      <c r="O1589" s="417">
        <f t="shared" si="2788"/>
        <v>0</v>
      </c>
      <c r="P1589" s="417">
        <f t="shared" si="2789"/>
        <v>13018.9</v>
      </c>
      <c r="Q1589" s="417">
        <f t="shared" si="2776"/>
        <v>0</v>
      </c>
      <c r="R1589" s="417">
        <f t="shared" ref="R1589" si="2793">I1589-I1588</f>
        <v>0</v>
      </c>
      <c r="S1589" s="417">
        <f t="shared" ref="S1589:T1589" si="2794">P1589-P1588</f>
        <v>0</v>
      </c>
      <c r="T1589" s="417">
        <f t="shared" si="2794"/>
        <v>0</v>
      </c>
      <c r="U1589" s="484"/>
      <c r="V1589" s="619" t="str">
        <f t="shared" ref="V1589" si="2795">+IF(I1589&lt;0,"ng","")</f>
        <v/>
      </c>
      <c r="W1589" s="619"/>
    </row>
    <row r="1590" spans="1:23" s="371" customFormat="1" ht="24" hidden="1" customHeight="1">
      <c r="A1590" s="366" t="s">
        <v>4702</v>
      </c>
      <c r="B1590" s="418" t="s">
        <v>0</v>
      </c>
      <c r="C1590" s="418" t="s">
        <v>2149</v>
      </c>
      <c r="D1590" s="418" t="s">
        <v>2849</v>
      </c>
      <c r="E1590" s="419" t="s">
        <v>94</v>
      </c>
      <c r="F1590" s="411">
        <v>1584</v>
      </c>
      <c r="G1590" s="411">
        <f>[5]내역서!F1590</f>
        <v>1605</v>
      </c>
      <c r="H1590" s="411">
        <v>1584</v>
      </c>
      <c r="I1590" s="411">
        <f>내역서!F1594</f>
        <v>0</v>
      </c>
      <c r="J1590" s="411">
        <v>14418.7</v>
      </c>
      <c r="K1590" s="412">
        <f>INT($I1590*J1590)</f>
        <v>0</v>
      </c>
      <c r="L1590" s="411">
        <v>24550.2</v>
      </c>
      <c r="M1590" s="412">
        <f>INT($I1590*L1590)</f>
        <v>0</v>
      </c>
      <c r="N1590" s="411">
        <v>0</v>
      </c>
      <c r="O1590" s="412">
        <f>INT($I1590*N1590)</f>
        <v>0</v>
      </c>
      <c r="P1590" s="412">
        <f>+J1590+L1590+N1590</f>
        <v>38968.9</v>
      </c>
      <c r="Q1590" s="412">
        <f>K1590+M1590+O1590</f>
        <v>0</v>
      </c>
      <c r="R1590" s="412"/>
      <c r="S1590" s="412"/>
      <c r="T1590" s="412"/>
      <c r="U1590" s="483" t="s">
        <v>0</v>
      </c>
      <c r="V1590" s="617" t="str">
        <f>+IF(I1590&lt;0,"ng","")</f>
        <v/>
      </c>
      <c r="W1590" s="617"/>
    </row>
    <row r="1591" spans="1:23" s="75" customFormat="1" ht="24" hidden="1" customHeight="1">
      <c r="A1591" s="372" t="s">
        <v>4470</v>
      </c>
      <c r="B1591" s="421" t="s">
        <v>0</v>
      </c>
      <c r="C1591" s="421" t="s">
        <v>693</v>
      </c>
      <c r="D1591" s="421" t="s">
        <v>1166</v>
      </c>
      <c r="E1591" s="422" t="s">
        <v>94</v>
      </c>
      <c r="F1591" s="416">
        <v>1584</v>
      </c>
      <c r="G1591" s="416">
        <f>[5]내역서!F1591</f>
        <v>1605</v>
      </c>
      <c r="H1591" s="416">
        <v>1584</v>
      </c>
      <c r="I1591" s="416">
        <f>내역서!F1595</f>
        <v>0</v>
      </c>
      <c r="J1591" s="416">
        <v>14418.7</v>
      </c>
      <c r="K1591" s="417">
        <f t="shared" si="2786"/>
        <v>0</v>
      </c>
      <c r="L1591" s="416">
        <v>24550.2</v>
      </c>
      <c r="M1591" s="417">
        <f t="shared" si="2787"/>
        <v>0</v>
      </c>
      <c r="N1591" s="416">
        <v>0</v>
      </c>
      <c r="O1591" s="417">
        <f t="shared" si="2788"/>
        <v>0</v>
      </c>
      <c r="P1591" s="417">
        <f t="shared" si="2789"/>
        <v>38968.9</v>
      </c>
      <c r="Q1591" s="417">
        <f t="shared" si="2776"/>
        <v>0</v>
      </c>
      <c r="R1591" s="417">
        <f t="shared" ref="R1591" si="2796">I1591-I1590</f>
        <v>0</v>
      </c>
      <c r="S1591" s="417">
        <f t="shared" ref="S1591:T1591" si="2797">P1591-P1590</f>
        <v>0</v>
      </c>
      <c r="T1591" s="417">
        <f t="shared" si="2797"/>
        <v>0</v>
      </c>
      <c r="U1591" s="484"/>
      <c r="V1591" s="619" t="str">
        <f t="shared" ref="V1591" si="2798">+IF(I1591&lt;0,"ng","")</f>
        <v/>
      </c>
      <c r="W1591" s="619"/>
    </row>
    <row r="1592" spans="1:23" s="371" customFormat="1" ht="24" hidden="1" customHeight="1">
      <c r="A1592" s="366" t="s">
        <v>4634</v>
      </c>
      <c r="B1592" s="418" t="s">
        <v>0</v>
      </c>
      <c r="C1592" s="418" t="s">
        <v>2153</v>
      </c>
      <c r="D1592" s="418" t="s">
        <v>2849</v>
      </c>
      <c r="E1592" s="419" t="s">
        <v>16</v>
      </c>
      <c r="F1592" s="411">
        <v>2834</v>
      </c>
      <c r="G1592" s="411">
        <f>[5]내역서!F1592</f>
        <v>3249</v>
      </c>
      <c r="H1592" s="411">
        <v>2834</v>
      </c>
      <c r="I1592" s="411">
        <f>내역서!F1596</f>
        <v>0</v>
      </c>
      <c r="J1592" s="411">
        <v>5448.7</v>
      </c>
      <c r="K1592" s="412">
        <f>INT($I1592*J1592)</f>
        <v>0</v>
      </c>
      <c r="L1592" s="411">
        <v>28600</v>
      </c>
      <c r="M1592" s="412">
        <f>INT($I1592*L1592)</f>
        <v>0</v>
      </c>
      <c r="N1592" s="411">
        <v>0</v>
      </c>
      <c r="O1592" s="412">
        <f>INT($I1592*N1592)</f>
        <v>0</v>
      </c>
      <c r="P1592" s="412">
        <f>+J1592+L1592+N1592</f>
        <v>34048.699999999997</v>
      </c>
      <c r="Q1592" s="412">
        <f>K1592+M1592+O1592</f>
        <v>0</v>
      </c>
      <c r="R1592" s="412"/>
      <c r="S1592" s="412"/>
      <c r="T1592" s="412"/>
      <c r="U1592" s="483" t="s">
        <v>0</v>
      </c>
      <c r="V1592" s="617" t="str">
        <f>+IF(I1592&lt;0,"ng","")</f>
        <v/>
      </c>
      <c r="W1592" s="617"/>
    </row>
    <row r="1593" spans="1:23" s="75" customFormat="1" ht="24" hidden="1" customHeight="1">
      <c r="A1593" s="372" t="s">
        <v>4367</v>
      </c>
      <c r="B1593" s="421" t="s">
        <v>0</v>
      </c>
      <c r="C1593" s="421" t="s">
        <v>697</v>
      </c>
      <c r="D1593" s="421" t="s">
        <v>1166</v>
      </c>
      <c r="E1593" s="422" t="s">
        <v>16</v>
      </c>
      <c r="F1593" s="416">
        <v>2834</v>
      </c>
      <c r="G1593" s="416">
        <f>[5]내역서!F1593</f>
        <v>3249</v>
      </c>
      <c r="H1593" s="416">
        <v>2834</v>
      </c>
      <c r="I1593" s="416">
        <f>내역서!F1597</f>
        <v>0</v>
      </c>
      <c r="J1593" s="416">
        <v>5448.7</v>
      </c>
      <c r="K1593" s="417">
        <f t="shared" si="2786"/>
        <v>0</v>
      </c>
      <c r="L1593" s="416">
        <v>28600</v>
      </c>
      <c r="M1593" s="417">
        <f t="shared" si="2787"/>
        <v>0</v>
      </c>
      <c r="N1593" s="416">
        <v>0</v>
      </c>
      <c r="O1593" s="417">
        <f t="shared" si="2788"/>
        <v>0</v>
      </c>
      <c r="P1593" s="417">
        <f t="shared" si="2789"/>
        <v>34048.699999999997</v>
      </c>
      <c r="Q1593" s="417">
        <f t="shared" si="2776"/>
        <v>0</v>
      </c>
      <c r="R1593" s="417">
        <f t="shared" ref="R1593" si="2799">I1593-I1592</f>
        <v>0</v>
      </c>
      <c r="S1593" s="417">
        <f t="shared" ref="S1593:T1593" si="2800">P1593-P1592</f>
        <v>0</v>
      </c>
      <c r="T1593" s="417">
        <f t="shared" si="2800"/>
        <v>0</v>
      </c>
      <c r="U1593" s="484"/>
      <c r="V1593" s="619" t="str">
        <f t="shared" ref="V1593" si="2801">+IF(I1593&lt;0,"ng","")</f>
        <v/>
      </c>
      <c r="W1593" s="619"/>
    </row>
    <row r="1594" spans="1:23" s="371" customFormat="1" ht="24" hidden="1" customHeight="1">
      <c r="A1594" s="366" t="s">
        <v>4634</v>
      </c>
      <c r="B1594" s="418" t="s">
        <v>0</v>
      </c>
      <c r="C1594" s="418" t="s">
        <v>2386</v>
      </c>
      <c r="D1594" s="418" t="s">
        <v>95</v>
      </c>
      <c r="E1594" s="419" t="s">
        <v>56</v>
      </c>
      <c r="F1594" s="411">
        <v>100.876</v>
      </c>
      <c r="G1594" s="411">
        <f>[5]내역서!F1594</f>
        <v>111.73</v>
      </c>
      <c r="H1594" s="411">
        <v>100.876</v>
      </c>
      <c r="I1594" s="411">
        <f>내역서!F1598</f>
        <v>0</v>
      </c>
      <c r="J1594" s="411">
        <v>65384.3</v>
      </c>
      <c r="K1594" s="412">
        <f>INT($I1594*J1594)</f>
        <v>0</v>
      </c>
      <c r="L1594" s="411">
        <v>529017.19999999995</v>
      </c>
      <c r="M1594" s="412">
        <f>INT($I1594*L1594)</f>
        <v>0</v>
      </c>
      <c r="N1594" s="411">
        <v>0</v>
      </c>
      <c r="O1594" s="412">
        <f>INT($I1594*N1594)</f>
        <v>0</v>
      </c>
      <c r="P1594" s="412">
        <f>+J1594+L1594+N1594</f>
        <v>594401.5</v>
      </c>
      <c r="Q1594" s="412">
        <f>K1594+M1594+O1594</f>
        <v>0</v>
      </c>
      <c r="R1594" s="412"/>
      <c r="S1594" s="412"/>
      <c r="T1594" s="412"/>
      <c r="U1594" s="483" t="s">
        <v>0</v>
      </c>
      <c r="V1594" s="617" t="str">
        <f>+IF(I1594&lt;0,"ng","")</f>
        <v/>
      </c>
      <c r="W1594" s="617"/>
    </row>
    <row r="1595" spans="1:23" s="75" customFormat="1" ht="24" hidden="1" customHeight="1">
      <c r="A1595" s="372" t="s">
        <v>2219</v>
      </c>
      <c r="B1595" s="421" t="s">
        <v>0</v>
      </c>
      <c r="C1595" s="421" t="s">
        <v>862</v>
      </c>
      <c r="D1595" s="421" t="s">
        <v>95</v>
      </c>
      <c r="E1595" s="422" t="s">
        <v>56</v>
      </c>
      <c r="F1595" s="416">
        <v>100.876</v>
      </c>
      <c r="G1595" s="416">
        <f>[5]내역서!F1595</f>
        <v>111.72999999999999</v>
      </c>
      <c r="H1595" s="416">
        <v>100.876</v>
      </c>
      <c r="I1595" s="416">
        <f>내역서!F1599</f>
        <v>0</v>
      </c>
      <c r="J1595" s="416">
        <v>65384.3</v>
      </c>
      <c r="K1595" s="417">
        <f t="shared" si="2786"/>
        <v>0</v>
      </c>
      <c r="L1595" s="416">
        <v>529017.19999999995</v>
      </c>
      <c r="M1595" s="417">
        <f t="shared" si="2787"/>
        <v>0</v>
      </c>
      <c r="N1595" s="416">
        <v>0</v>
      </c>
      <c r="O1595" s="417">
        <f t="shared" si="2788"/>
        <v>0</v>
      </c>
      <c r="P1595" s="417">
        <f t="shared" si="2789"/>
        <v>594401.5</v>
      </c>
      <c r="Q1595" s="417">
        <f t="shared" si="2776"/>
        <v>0</v>
      </c>
      <c r="R1595" s="417">
        <f t="shared" ref="R1595" si="2802">I1595-I1594</f>
        <v>0</v>
      </c>
      <c r="S1595" s="417">
        <f t="shared" ref="S1595:T1595" si="2803">P1595-P1594</f>
        <v>0</v>
      </c>
      <c r="T1595" s="417">
        <f t="shared" si="2803"/>
        <v>0</v>
      </c>
      <c r="U1595" s="484"/>
      <c r="V1595" s="619" t="str">
        <f t="shared" ref="V1595" si="2804">+IF(I1595&lt;0,"ng","")</f>
        <v/>
      </c>
      <c r="W1595" s="619"/>
    </row>
    <row r="1596" spans="1:23" s="485" customFormat="1" ht="24" hidden="1" customHeight="1">
      <c r="A1596" s="366" t="s">
        <v>4381</v>
      </c>
      <c r="B1596" s="436" t="s">
        <v>2267</v>
      </c>
      <c r="C1596" s="436" t="s">
        <v>2852</v>
      </c>
      <c r="D1596" s="436" t="s">
        <v>0</v>
      </c>
      <c r="E1596" s="437" t="s">
        <v>0</v>
      </c>
      <c r="F1596" s="438">
        <v>0</v>
      </c>
      <c r="G1596" s="438">
        <f>[5]내역서!F1596</f>
        <v>0</v>
      </c>
      <c r="H1596" s="438">
        <v>0</v>
      </c>
      <c r="I1596" s="438">
        <f>내역서!F1600</f>
        <v>0</v>
      </c>
      <c r="J1596" s="439">
        <v>0</v>
      </c>
      <c r="K1596" s="438">
        <f>SUMIF($A$1598:$A$1637,$A1598,K$1598:K$1637)</f>
        <v>0</v>
      </c>
      <c r="L1596" s="439">
        <v>0</v>
      </c>
      <c r="M1596" s="438">
        <f>SUMIF($A$1598:$A$1637,$A1598,M$1598:M$1637)</f>
        <v>0</v>
      </c>
      <c r="N1596" s="439">
        <v>0</v>
      </c>
      <c r="O1596" s="438">
        <f>SUMIF($A$1598:$A$1637,$A1598,O$1598:O$1637)</f>
        <v>0</v>
      </c>
      <c r="P1596" s="440">
        <v>0</v>
      </c>
      <c r="Q1596" s="438">
        <f>K1596+M1596+O1596</f>
        <v>0</v>
      </c>
      <c r="R1596" s="438"/>
      <c r="S1596" s="438"/>
      <c r="T1596" s="438"/>
      <c r="U1596" s="481" t="s">
        <v>0</v>
      </c>
      <c r="V1596" s="617" t="str">
        <f>+IF(I1596&lt;0,"ng","")</f>
        <v/>
      </c>
      <c r="W1596" s="617"/>
    </row>
    <row r="1597" spans="1:23" s="77" customFormat="1" ht="24" hidden="1" customHeight="1">
      <c r="A1597" s="372" t="s">
        <v>2219</v>
      </c>
      <c r="B1597" s="442" t="s">
        <v>4703</v>
      </c>
      <c r="C1597" s="442" t="s">
        <v>1167</v>
      </c>
      <c r="D1597" s="442" t="s">
        <v>0</v>
      </c>
      <c r="E1597" s="443" t="s">
        <v>0</v>
      </c>
      <c r="F1597" s="444">
        <v>0</v>
      </c>
      <c r="G1597" s="444">
        <f>[5]내역서!F1597</f>
        <v>0</v>
      </c>
      <c r="H1597" s="444">
        <v>0</v>
      </c>
      <c r="I1597" s="444">
        <f>내역서!F1601</f>
        <v>0</v>
      </c>
      <c r="J1597" s="445">
        <v>0</v>
      </c>
      <c r="K1597" s="444">
        <f>SUMIF($A$1598:$A$1637,$A1599,K$1598:K$1637)</f>
        <v>0</v>
      </c>
      <c r="L1597" s="445">
        <v>0</v>
      </c>
      <c r="M1597" s="444">
        <f>SUMIF($A$1598:$A$1637,$A1599,M$1598:M$1637)</f>
        <v>0</v>
      </c>
      <c r="N1597" s="445">
        <v>0</v>
      </c>
      <c r="O1597" s="444">
        <f>SUMIF($A$1598:$A$1637,$A1599,O$1598:O$1637)</f>
        <v>0</v>
      </c>
      <c r="P1597" s="446">
        <v>0</v>
      </c>
      <c r="Q1597" s="444">
        <f t="shared" si="2776"/>
        <v>0</v>
      </c>
      <c r="R1597" s="444">
        <f t="shared" ref="R1597" si="2805">I1597-I1596</f>
        <v>0</v>
      </c>
      <c r="S1597" s="444">
        <f t="shared" ref="S1597:T1597" si="2806">P1597-P1596</f>
        <v>0</v>
      </c>
      <c r="T1597" s="444">
        <f t="shared" si="2806"/>
        <v>0</v>
      </c>
      <c r="U1597" s="482"/>
      <c r="V1597" s="619" t="str">
        <f t="shared" ref="V1597" si="2807">+IF(I1597&lt;0,"ng","")</f>
        <v/>
      </c>
      <c r="W1597" s="619"/>
    </row>
    <row r="1598" spans="1:23" s="371" customFormat="1" ht="24" hidden="1" customHeight="1">
      <c r="A1598" s="366" t="s">
        <v>4381</v>
      </c>
      <c r="B1598" s="418" t="s">
        <v>0</v>
      </c>
      <c r="C1598" s="418" t="s">
        <v>2854</v>
      </c>
      <c r="D1598" s="418" t="s">
        <v>2855</v>
      </c>
      <c r="E1598" s="419" t="s">
        <v>56</v>
      </c>
      <c r="F1598" s="411">
        <v>4.758</v>
      </c>
      <c r="G1598" s="411">
        <f>[5]내역서!F1598</f>
        <v>4.758</v>
      </c>
      <c r="H1598" s="411">
        <v>4.758</v>
      </c>
      <c r="I1598" s="411">
        <f>내역서!F1602</f>
        <v>0</v>
      </c>
      <c r="J1598" s="411">
        <v>1271359.1000000001</v>
      </c>
      <c r="K1598" s="412">
        <f>INT($I1598*J1598)</f>
        <v>0</v>
      </c>
      <c r="L1598" s="411">
        <v>0</v>
      </c>
      <c r="M1598" s="412">
        <f>INT($I1598*L1598)</f>
        <v>0</v>
      </c>
      <c r="N1598" s="411">
        <v>0</v>
      </c>
      <c r="O1598" s="412">
        <f>INT($I1598*N1598)</f>
        <v>0</v>
      </c>
      <c r="P1598" s="412">
        <f>+J1598+L1598+N1598</f>
        <v>1271359.1000000001</v>
      </c>
      <c r="Q1598" s="412">
        <f>K1598+M1598+O1598</f>
        <v>0</v>
      </c>
      <c r="R1598" s="412"/>
      <c r="S1598" s="412"/>
      <c r="T1598" s="412"/>
      <c r="U1598" s="483" t="s">
        <v>0</v>
      </c>
      <c r="V1598" s="617" t="str">
        <f>+IF(I1598&lt;0,"ng","")</f>
        <v/>
      </c>
      <c r="W1598" s="617"/>
    </row>
    <row r="1599" spans="1:23" s="75" customFormat="1" ht="24" hidden="1" customHeight="1">
      <c r="A1599" s="372" t="s">
        <v>4643</v>
      </c>
      <c r="B1599" s="421" t="s">
        <v>0</v>
      </c>
      <c r="C1599" s="421" t="s">
        <v>1168</v>
      </c>
      <c r="D1599" s="421" t="s">
        <v>1169</v>
      </c>
      <c r="E1599" s="422" t="s">
        <v>56</v>
      </c>
      <c r="F1599" s="416">
        <v>4.758</v>
      </c>
      <c r="G1599" s="416">
        <f>[5]내역서!F1599</f>
        <v>4.758</v>
      </c>
      <c r="H1599" s="416">
        <v>4.758</v>
      </c>
      <c r="I1599" s="416">
        <f>내역서!F1603</f>
        <v>0</v>
      </c>
      <c r="J1599" s="416">
        <v>1271359.1000000001</v>
      </c>
      <c r="K1599" s="417">
        <f t="shared" ref="K1599:K1637" si="2808">INT($I1599*J1599)</f>
        <v>0</v>
      </c>
      <c r="L1599" s="416">
        <v>0</v>
      </c>
      <c r="M1599" s="417">
        <f t="shared" ref="M1599:M1637" si="2809">INT($I1599*L1599)</f>
        <v>0</v>
      </c>
      <c r="N1599" s="416">
        <v>0</v>
      </c>
      <c r="O1599" s="417">
        <f t="shared" ref="O1599:O1637" si="2810">INT($I1599*N1599)</f>
        <v>0</v>
      </c>
      <c r="P1599" s="417">
        <f t="shared" ref="P1599:P1637" si="2811">+J1599+L1599+N1599</f>
        <v>1271359.1000000001</v>
      </c>
      <c r="Q1599" s="417">
        <f t="shared" si="2776"/>
        <v>0</v>
      </c>
      <c r="R1599" s="417">
        <f t="shared" ref="R1599" si="2812">I1599-I1598</f>
        <v>0</v>
      </c>
      <c r="S1599" s="417">
        <f t="shared" ref="S1599:T1599" si="2813">P1599-P1598</f>
        <v>0</v>
      </c>
      <c r="T1599" s="417">
        <f t="shared" si="2813"/>
        <v>0</v>
      </c>
      <c r="U1599" s="484"/>
      <c r="V1599" s="619" t="str">
        <f t="shared" ref="V1599" si="2814">+IF(I1599&lt;0,"ng","")</f>
        <v/>
      </c>
      <c r="W1599" s="619"/>
    </row>
    <row r="1600" spans="1:23" s="371" customFormat="1" ht="24" hidden="1" customHeight="1">
      <c r="A1600" s="366" t="s">
        <v>4602</v>
      </c>
      <c r="B1600" s="418" t="s">
        <v>0</v>
      </c>
      <c r="C1600" s="418" t="s">
        <v>2854</v>
      </c>
      <c r="D1600" s="418" t="s">
        <v>2856</v>
      </c>
      <c r="E1600" s="419" t="s">
        <v>56</v>
      </c>
      <c r="F1600" s="411">
        <v>13.531000000000001</v>
      </c>
      <c r="G1600" s="411">
        <f>[5]내역서!F1600</f>
        <v>13.531000000000001</v>
      </c>
      <c r="H1600" s="411">
        <v>13.531000000000001</v>
      </c>
      <c r="I1600" s="411">
        <f>내역서!F1604</f>
        <v>0</v>
      </c>
      <c r="J1600" s="411">
        <v>1271359.1000000001</v>
      </c>
      <c r="K1600" s="412">
        <f>INT($I1600*J1600)</f>
        <v>0</v>
      </c>
      <c r="L1600" s="411">
        <v>0</v>
      </c>
      <c r="M1600" s="412">
        <f>INT($I1600*L1600)</f>
        <v>0</v>
      </c>
      <c r="N1600" s="411">
        <v>0</v>
      </c>
      <c r="O1600" s="412">
        <f>INT($I1600*N1600)</f>
        <v>0</v>
      </c>
      <c r="P1600" s="412">
        <f>+J1600+L1600+N1600</f>
        <v>1271359.1000000001</v>
      </c>
      <c r="Q1600" s="412">
        <f>K1600+M1600+O1600</f>
        <v>0</v>
      </c>
      <c r="R1600" s="412"/>
      <c r="S1600" s="412"/>
      <c r="T1600" s="412"/>
      <c r="U1600" s="483" t="s">
        <v>0</v>
      </c>
      <c r="V1600" s="617" t="str">
        <f>+IF(I1600&lt;0,"ng","")</f>
        <v/>
      </c>
      <c r="W1600" s="617"/>
    </row>
    <row r="1601" spans="1:23" s="75" customFormat="1" ht="24" hidden="1" customHeight="1">
      <c r="A1601" s="372" t="s">
        <v>4643</v>
      </c>
      <c r="B1601" s="421" t="s">
        <v>0</v>
      </c>
      <c r="C1601" s="421" t="s">
        <v>1168</v>
      </c>
      <c r="D1601" s="421" t="s">
        <v>1170</v>
      </c>
      <c r="E1601" s="422" t="s">
        <v>56</v>
      </c>
      <c r="F1601" s="416">
        <v>13.531000000000001</v>
      </c>
      <c r="G1601" s="416">
        <f>[5]내역서!F1601</f>
        <v>13.531000000000001</v>
      </c>
      <c r="H1601" s="416">
        <v>13.531000000000001</v>
      </c>
      <c r="I1601" s="416">
        <f>내역서!F1605</f>
        <v>0</v>
      </c>
      <c r="J1601" s="416">
        <v>1271359.1000000001</v>
      </c>
      <c r="K1601" s="417">
        <f t="shared" si="2808"/>
        <v>0</v>
      </c>
      <c r="L1601" s="416">
        <v>0</v>
      </c>
      <c r="M1601" s="417">
        <f t="shared" si="2809"/>
        <v>0</v>
      </c>
      <c r="N1601" s="416">
        <v>0</v>
      </c>
      <c r="O1601" s="417">
        <f t="shared" si="2810"/>
        <v>0</v>
      </c>
      <c r="P1601" s="417">
        <f t="shared" si="2811"/>
        <v>1271359.1000000001</v>
      </c>
      <c r="Q1601" s="417">
        <f t="shared" si="2776"/>
        <v>0</v>
      </c>
      <c r="R1601" s="417">
        <f t="shared" ref="R1601" si="2815">I1601-I1600</f>
        <v>0</v>
      </c>
      <c r="S1601" s="417">
        <f t="shared" ref="S1601:T1601" si="2816">P1601-P1600</f>
        <v>0</v>
      </c>
      <c r="T1601" s="417">
        <f t="shared" si="2816"/>
        <v>0</v>
      </c>
      <c r="U1601" s="484"/>
      <c r="V1601" s="619" t="str">
        <f t="shared" ref="V1601" si="2817">+IF(I1601&lt;0,"ng","")</f>
        <v/>
      </c>
      <c r="W1601" s="619"/>
    </row>
    <row r="1602" spans="1:23" s="371" customFormat="1" ht="24" hidden="1" customHeight="1">
      <c r="A1602" s="366" t="s">
        <v>4301</v>
      </c>
      <c r="B1602" s="418" t="s">
        <v>0</v>
      </c>
      <c r="C1602" s="418" t="s">
        <v>2858</v>
      </c>
      <c r="D1602" s="418" t="s">
        <v>2859</v>
      </c>
      <c r="E1602" s="419" t="s">
        <v>96</v>
      </c>
      <c r="F1602" s="411">
        <v>1496</v>
      </c>
      <c r="G1602" s="411">
        <f>[5]내역서!F1602</f>
        <v>1496</v>
      </c>
      <c r="H1602" s="411">
        <v>1496</v>
      </c>
      <c r="I1602" s="411">
        <f>내역서!F1606</f>
        <v>0</v>
      </c>
      <c r="J1602" s="411">
        <v>1056.9000000000001</v>
      </c>
      <c r="K1602" s="412">
        <f>INT($I1602*J1602)</f>
        <v>0</v>
      </c>
      <c r="L1602" s="411">
        <v>0</v>
      </c>
      <c r="M1602" s="412">
        <f>INT($I1602*L1602)</f>
        <v>0</v>
      </c>
      <c r="N1602" s="411">
        <v>0</v>
      </c>
      <c r="O1602" s="412">
        <f>INT($I1602*N1602)</f>
        <v>0</v>
      </c>
      <c r="P1602" s="412">
        <f>+J1602+L1602+N1602</f>
        <v>1056.9000000000001</v>
      </c>
      <c r="Q1602" s="412">
        <f>K1602+M1602+O1602</f>
        <v>0</v>
      </c>
      <c r="R1602" s="412"/>
      <c r="S1602" s="412"/>
      <c r="T1602" s="412"/>
      <c r="U1602" s="483" t="s">
        <v>0</v>
      </c>
      <c r="V1602" s="617" t="str">
        <f>+IF(I1602&lt;0,"ng","")</f>
        <v/>
      </c>
      <c r="W1602" s="617"/>
    </row>
    <row r="1603" spans="1:23" s="75" customFormat="1" ht="24" hidden="1" customHeight="1">
      <c r="A1603" s="372" t="s">
        <v>4643</v>
      </c>
      <c r="B1603" s="421" t="s">
        <v>0</v>
      </c>
      <c r="C1603" s="421" t="s">
        <v>1171</v>
      </c>
      <c r="D1603" s="421" t="s">
        <v>1172</v>
      </c>
      <c r="E1603" s="422" t="s">
        <v>96</v>
      </c>
      <c r="F1603" s="416">
        <v>1496</v>
      </c>
      <c r="G1603" s="416">
        <f>[5]내역서!F1603</f>
        <v>1496</v>
      </c>
      <c r="H1603" s="416">
        <v>1496</v>
      </c>
      <c r="I1603" s="416">
        <f>내역서!F1607</f>
        <v>0</v>
      </c>
      <c r="J1603" s="416">
        <v>1056.9000000000001</v>
      </c>
      <c r="K1603" s="417">
        <f t="shared" si="2808"/>
        <v>0</v>
      </c>
      <c r="L1603" s="416">
        <v>0</v>
      </c>
      <c r="M1603" s="417">
        <f t="shared" si="2809"/>
        <v>0</v>
      </c>
      <c r="N1603" s="416">
        <v>0</v>
      </c>
      <c r="O1603" s="417">
        <f t="shared" si="2810"/>
        <v>0</v>
      </c>
      <c r="P1603" s="417">
        <f t="shared" si="2811"/>
        <v>1056.9000000000001</v>
      </c>
      <c r="Q1603" s="417">
        <f t="shared" si="2776"/>
        <v>0</v>
      </c>
      <c r="R1603" s="417">
        <f t="shared" ref="R1603" si="2818">I1603-I1602</f>
        <v>0</v>
      </c>
      <c r="S1603" s="417">
        <f t="shared" ref="S1603:T1603" si="2819">P1603-P1602</f>
        <v>0</v>
      </c>
      <c r="T1603" s="417">
        <f t="shared" si="2819"/>
        <v>0</v>
      </c>
      <c r="U1603" s="484"/>
      <c r="V1603" s="619" t="str">
        <f t="shared" ref="V1603" si="2820">+IF(I1603&lt;0,"ng","")</f>
        <v/>
      </c>
      <c r="W1603" s="619"/>
    </row>
    <row r="1604" spans="1:23" s="371" customFormat="1" ht="24" hidden="1" customHeight="1">
      <c r="A1604" s="366" t="s">
        <v>4629</v>
      </c>
      <c r="B1604" s="418" t="s">
        <v>0</v>
      </c>
      <c r="C1604" s="658" t="s">
        <v>4594</v>
      </c>
      <c r="D1604" s="418" t="s">
        <v>2863</v>
      </c>
      <c r="E1604" s="419" t="s">
        <v>56</v>
      </c>
      <c r="F1604" s="411"/>
      <c r="G1604" s="411">
        <f>[5]내역서!F1604</f>
        <v>0.112</v>
      </c>
      <c r="H1604" s="411"/>
      <c r="I1604" s="411">
        <f>내역서!F1608</f>
        <v>0</v>
      </c>
      <c r="J1604" s="411">
        <v>1273050</v>
      </c>
      <c r="K1604" s="412">
        <f>INT($I1604*J1604)</f>
        <v>0</v>
      </c>
      <c r="L1604" s="411">
        <v>0</v>
      </c>
      <c r="M1604" s="412">
        <f>INT($I1604*L1604)</f>
        <v>0</v>
      </c>
      <c r="N1604" s="411">
        <v>0</v>
      </c>
      <c r="O1604" s="412">
        <f>INT($I1604*N1604)</f>
        <v>0</v>
      </c>
      <c r="P1604" s="412">
        <f>+J1604+L1604+N1604</f>
        <v>1273050</v>
      </c>
      <c r="Q1604" s="412">
        <f>K1604+M1604+O1604</f>
        <v>0</v>
      </c>
      <c r="R1604" s="412"/>
      <c r="S1604" s="412"/>
      <c r="T1604" s="412"/>
      <c r="U1604" s="483" t="s">
        <v>0</v>
      </c>
      <c r="V1604" s="617" t="str">
        <f>+IF(I1604&lt;0,"ng","")</f>
        <v/>
      </c>
      <c r="W1604" s="617"/>
    </row>
    <row r="1605" spans="1:23" s="75" customFormat="1" ht="24" hidden="1" customHeight="1">
      <c r="A1605" s="372" t="s">
        <v>4608</v>
      </c>
      <c r="B1605" s="421" t="s">
        <v>0</v>
      </c>
      <c r="C1605" s="659" t="s">
        <v>4704</v>
      </c>
      <c r="D1605" s="421" t="s">
        <v>2863</v>
      </c>
      <c r="E1605" s="422" t="s">
        <v>56</v>
      </c>
      <c r="F1605" s="416"/>
      <c r="G1605" s="416">
        <f>[5]내역서!F1605</f>
        <v>0.112</v>
      </c>
      <c r="H1605" s="416"/>
      <c r="I1605" s="416">
        <f>내역서!F1609</f>
        <v>0</v>
      </c>
      <c r="J1605" s="416">
        <v>1273050</v>
      </c>
      <c r="K1605" s="417">
        <f t="shared" ref="K1605" si="2821">INT($I1605*J1605)</f>
        <v>0</v>
      </c>
      <c r="L1605" s="416">
        <v>0</v>
      </c>
      <c r="M1605" s="417">
        <f t="shared" ref="M1605" si="2822">INT($I1605*L1605)</f>
        <v>0</v>
      </c>
      <c r="N1605" s="416">
        <v>0</v>
      </c>
      <c r="O1605" s="417">
        <f t="shared" ref="O1605" si="2823">INT($I1605*N1605)</f>
        <v>0</v>
      </c>
      <c r="P1605" s="417">
        <f t="shared" ref="P1605" si="2824">+J1605+L1605+N1605</f>
        <v>1273050</v>
      </c>
      <c r="Q1605" s="417">
        <f t="shared" ref="Q1605" si="2825">K1605+M1605+O1605</f>
        <v>0</v>
      </c>
      <c r="R1605" s="417">
        <f t="shared" ref="R1605" si="2826">I1605-I1604</f>
        <v>0</v>
      </c>
      <c r="S1605" s="417">
        <f t="shared" ref="S1605:T1605" si="2827">P1605-P1604</f>
        <v>0</v>
      </c>
      <c r="T1605" s="417">
        <f t="shared" si="2827"/>
        <v>0</v>
      </c>
      <c r="U1605" s="484"/>
      <c r="V1605" s="619" t="str">
        <f t="shared" ref="V1605" si="2828">+IF(I1605&lt;0,"ng","")</f>
        <v/>
      </c>
      <c r="W1605" s="619"/>
    </row>
    <row r="1606" spans="1:23" s="371" customFormat="1" ht="24" hidden="1" customHeight="1">
      <c r="A1606" s="366" t="s">
        <v>4652</v>
      </c>
      <c r="B1606" s="418" t="s">
        <v>0</v>
      </c>
      <c r="C1606" s="658" t="s">
        <v>4594</v>
      </c>
      <c r="D1606" s="418" t="s">
        <v>2866</v>
      </c>
      <c r="E1606" s="419" t="s">
        <v>56</v>
      </c>
      <c r="F1606" s="411"/>
      <c r="G1606" s="411">
        <f>[5]내역서!F1606</f>
        <v>5.6000000000000001E-2</v>
      </c>
      <c r="H1606" s="411"/>
      <c r="I1606" s="411">
        <f>내역서!F1610</f>
        <v>0</v>
      </c>
      <c r="J1606" s="411">
        <v>1186785</v>
      </c>
      <c r="K1606" s="412">
        <f>INT($I1606*J1606)</f>
        <v>0</v>
      </c>
      <c r="L1606" s="411">
        <v>0</v>
      </c>
      <c r="M1606" s="412">
        <f>INT($I1606*L1606)</f>
        <v>0</v>
      </c>
      <c r="N1606" s="411">
        <v>0</v>
      </c>
      <c r="O1606" s="412">
        <f>INT($I1606*N1606)</f>
        <v>0</v>
      </c>
      <c r="P1606" s="412">
        <f>+J1606+L1606+N1606</f>
        <v>1186785</v>
      </c>
      <c r="Q1606" s="412">
        <f>K1606+M1606+O1606</f>
        <v>0</v>
      </c>
      <c r="R1606" s="412"/>
      <c r="S1606" s="412"/>
      <c r="T1606" s="412"/>
      <c r="U1606" s="483" t="s">
        <v>0</v>
      </c>
      <c r="V1606" s="617" t="str">
        <f>+IF(I1606&lt;0,"ng","")</f>
        <v/>
      </c>
      <c r="W1606" s="617"/>
    </row>
    <row r="1607" spans="1:23" s="75" customFormat="1" ht="24" hidden="1" customHeight="1">
      <c r="A1607" s="372" t="s">
        <v>4699</v>
      </c>
      <c r="B1607" s="421" t="s">
        <v>0</v>
      </c>
      <c r="C1607" s="659" t="s">
        <v>4705</v>
      </c>
      <c r="D1607" s="421" t="s">
        <v>2866</v>
      </c>
      <c r="E1607" s="422" t="s">
        <v>56</v>
      </c>
      <c r="F1607" s="416"/>
      <c r="G1607" s="416">
        <f>[5]내역서!F1607</f>
        <v>5.6000000000000001E-2</v>
      </c>
      <c r="H1607" s="416"/>
      <c r="I1607" s="416">
        <f>내역서!F1611</f>
        <v>0</v>
      </c>
      <c r="J1607" s="416">
        <v>1186785</v>
      </c>
      <c r="K1607" s="417">
        <f t="shared" ref="K1607" si="2829">INT($I1607*J1607)</f>
        <v>0</v>
      </c>
      <c r="L1607" s="416">
        <v>0</v>
      </c>
      <c r="M1607" s="417">
        <f t="shared" ref="M1607" si="2830">INT($I1607*L1607)</f>
        <v>0</v>
      </c>
      <c r="N1607" s="416">
        <v>0</v>
      </c>
      <c r="O1607" s="417">
        <f t="shared" ref="O1607" si="2831">INT($I1607*N1607)</f>
        <v>0</v>
      </c>
      <c r="P1607" s="417">
        <f t="shared" ref="P1607" si="2832">+J1607+L1607+N1607</f>
        <v>1186785</v>
      </c>
      <c r="Q1607" s="417">
        <f t="shared" ref="Q1607" si="2833">K1607+M1607+O1607</f>
        <v>0</v>
      </c>
      <c r="R1607" s="417">
        <f t="shared" ref="R1607" si="2834">I1607-I1606</f>
        <v>0</v>
      </c>
      <c r="S1607" s="417">
        <f t="shared" ref="S1607:T1607" si="2835">P1607-P1606</f>
        <v>0</v>
      </c>
      <c r="T1607" s="417">
        <f t="shared" si="2835"/>
        <v>0</v>
      </c>
      <c r="U1607" s="484"/>
      <c r="V1607" s="619" t="str">
        <f t="shared" ref="V1607" si="2836">+IF(I1607&lt;0,"ng","")</f>
        <v/>
      </c>
      <c r="W1607" s="619"/>
    </row>
    <row r="1608" spans="1:23" s="371" customFormat="1" ht="24" hidden="1" customHeight="1">
      <c r="A1608" s="366" t="s">
        <v>4706</v>
      </c>
      <c r="B1608" s="418" t="s">
        <v>0</v>
      </c>
      <c r="C1608" s="418" t="s">
        <v>2869</v>
      </c>
      <c r="D1608" s="418" t="s">
        <v>2870</v>
      </c>
      <c r="E1608" s="419" t="s">
        <v>56</v>
      </c>
      <c r="F1608" s="411">
        <v>1.99</v>
      </c>
      <c r="G1608" s="411">
        <f>[5]내역서!F1608</f>
        <v>1.99</v>
      </c>
      <c r="H1608" s="411">
        <v>1.99</v>
      </c>
      <c r="I1608" s="411">
        <f>내역서!F1612</f>
        <v>0</v>
      </c>
      <c r="J1608" s="411">
        <v>1067999.3</v>
      </c>
      <c r="K1608" s="412">
        <f>INT($I1608*J1608)</f>
        <v>0</v>
      </c>
      <c r="L1608" s="411">
        <v>0</v>
      </c>
      <c r="M1608" s="412">
        <f>INT($I1608*L1608)</f>
        <v>0</v>
      </c>
      <c r="N1608" s="411">
        <v>0</v>
      </c>
      <c r="O1608" s="412">
        <f>INT($I1608*N1608)</f>
        <v>0</v>
      </c>
      <c r="P1608" s="412">
        <f>+J1608+L1608+N1608</f>
        <v>1067999.3</v>
      </c>
      <c r="Q1608" s="412">
        <f>K1608+M1608+O1608</f>
        <v>0</v>
      </c>
      <c r="R1608" s="412"/>
      <c r="S1608" s="412"/>
      <c r="T1608" s="412"/>
      <c r="U1608" s="483" t="s">
        <v>0</v>
      </c>
      <c r="V1608" s="617" t="str">
        <f>+IF(I1608&lt;0,"ng","")</f>
        <v/>
      </c>
      <c r="W1608" s="617"/>
    </row>
    <row r="1609" spans="1:23" s="75" customFormat="1" ht="24" hidden="1" customHeight="1">
      <c r="A1609" s="372" t="s">
        <v>2072</v>
      </c>
      <c r="B1609" s="421" t="s">
        <v>0</v>
      </c>
      <c r="C1609" s="421" t="s">
        <v>1173</v>
      </c>
      <c r="D1609" s="421" t="s">
        <v>1174</v>
      </c>
      <c r="E1609" s="422" t="s">
        <v>56</v>
      </c>
      <c r="F1609" s="416">
        <v>1.99</v>
      </c>
      <c r="G1609" s="416">
        <f>[5]내역서!F1609</f>
        <v>1.99</v>
      </c>
      <c r="H1609" s="416">
        <v>1.99</v>
      </c>
      <c r="I1609" s="416">
        <f>내역서!F1613</f>
        <v>0</v>
      </c>
      <c r="J1609" s="416">
        <v>1067999.3</v>
      </c>
      <c r="K1609" s="417">
        <f t="shared" si="2808"/>
        <v>0</v>
      </c>
      <c r="L1609" s="416">
        <v>0</v>
      </c>
      <c r="M1609" s="417">
        <f t="shared" si="2809"/>
        <v>0</v>
      </c>
      <c r="N1609" s="416">
        <v>0</v>
      </c>
      <c r="O1609" s="417">
        <f t="shared" si="2810"/>
        <v>0</v>
      </c>
      <c r="P1609" s="417">
        <f t="shared" si="2811"/>
        <v>1067999.3</v>
      </c>
      <c r="Q1609" s="417">
        <f t="shared" si="2776"/>
        <v>0</v>
      </c>
      <c r="R1609" s="417">
        <f t="shared" ref="R1609" si="2837">I1609-I1608</f>
        <v>0</v>
      </c>
      <c r="S1609" s="417">
        <f t="shared" ref="S1609:T1609" si="2838">P1609-P1608</f>
        <v>0</v>
      </c>
      <c r="T1609" s="417">
        <f t="shared" si="2838"/>
        <v>0</v>
      </c>
      <c r="U1609" s="484"/>
      <c r="V1609" s="619" t="str">
        <f t="shared" ref="V1609" si="2839">+IF(I1609&lt;0,"ng","")</f>
        <v/>
      </c>
      <c r="W1609" s="619"/>
    </row>
    <row r="1610" spans="1:23" s="485" customFormat="1" ht="24" hidden="1" customHeight="1">
      <c r="A1610" s="366" t="s">
        <v>4706</v>
      </c>
      <c r="B1610" s="418" t="s">
        <v>0</v>
      </c>
      <c r="C1610" s="418" t="s">
        <v>2869</v>
      </c>
      <c r="D1610" s="418" t="s">
        <v>2872</v>
      </c>
      <c r="E1610" s="419" t="s">
        <v>56</v>
      </c>
      <c r="F1610" s="411">
        <v>1.6180000000000001</v>
      </c>
      <c r="G1610" s="411">
        <f>[5]내역서!F1610</f>
        <v>1.6180000000000001</v>
      </c>
      <c r="H1610" s="411">
        <v>1.6180000000000001</v>
      </c>
      <c r="I1610" s="411">
        <f>내역서!F1614</f>
        <v>0</v>
      </c>
      <c r="J1610" s="411">
        <v>1065343.8</v>
      </c>
      <c r="K1610" s="412">
        <f>INT($I1610*J1610)</f>
        <v>0</v>
      </c>
      <c r="L1610" s="411">
        <v>0</v>
      </c>
      <c r="M1610" s="412">
        <f>INT($I1610*L1610)</f>
        <v>0</v>
      </c>
      <c r="N1610" s="411">
        <v>0</v>
      </c>
      <c r="O1610" s="412">
        <f>INT($I1610*N1610)</f>
        <v>0</v>
      </c>
      <c r="P1610" s="412">
        <f>+J1610+L1610+N1610</f>
        <v>1065343.8</v>
      </c>
      <c r="Q1610" s="412">
        <f>K1610+M1610+O1610</f>
        <v>0</v>
      </c>
      <c r="R1610" s="412"/>
      <c r="S1610" s="412"/>
      <c r="T1610" s="412"/>
      <c r="U1610" s="483" t="s">
        <v>0</v>
      </c>
      <c r="V1610" s="617" t="str">
        <f>+IF(I1610&lt;0,"ng","")</f>
        <v/>
      </c>
      <c r="W1610" s="617"/>
    </row>
    <row r="1611" spans="1:23" s="77" customFormat="1" ht="24" hidden="1" customHeight="1">
      <c r="A1611" s="372" t="s">
        <v>4367</v>
      </c>
      <c r="B1611" s="421" t="s">
        <v>0</v>
      </c>
      <c r="C1611" s="421" t="s">
        <v>1173</v>
      </c>
      <c r="D1611" s="421" t="s">
        <v>1175</v>
      </c>
      <c r="E1611" s="422" t="s">
        <v>56</v>
      </c>
      <c r="F1611" s="416">
        <v>1.6180000000000001</v>
      </c>
      <c r="G1611" s="416">
        <f>[5]내역서!F1611</f>
        <v>1.6180000000000001</v>
      </c>
      <c r="H1611" s="416">
        <v>1.6180000000000001</v>
      </c>
      <c r="I1611" s="416">
        <f>내역서!F1615</f>
        <v>0</v>
      </c>
      <c r="J1611" s="416">
        <v>1065343.8</v>
      </c>
      <c r="K1611" s="417">
        <f t="shared" si="2808"/>
        <v>0</v>
      </c>
      <c r="L1611" s="416">
        <v>0</v>
      </c>
      <c r="M1611" s="417">
        <f t="shared" si="2809"/>
        <v>0</v>
      </c>
      <c r="N1611" s="416">
        <v>0</v>
      </c>
      <c r="O1611" s="417">
        <f t="shared" si="2810"/>
        <v>0</v>
      </c>
      <c r="P1611" s="417">
        <f t="shared" si="2811"/>
        <v>1065343.8</v>
      </c>
      <c r="Q1611" s="417">
        <f t="shared" si="2776"/>
        <v>0</v>
      </c>
      <c r="R1611" s="417">
        <f t="shared" ref="R1611" si="2840">I1611-I1610</f>
        <v>0</v>
      </c>
      <c r="S1611" s="417">
        <f t="shared" ref="S1611:T1611" si="2841">P1611-P1610</f>
        <v>0</v>
      </c>
      <c r="T1611" s="417">
        <f t="shared" si="2841"/>
        <v>0</v>
      </c>
      <c r="U1611" s="484"/>
      <c r="V1611" s="619" t="str">
        <f t="shared" ref="V1611" si="2842">+IF(I1611&lt;0,"ng","")</f>
        <v/>
      </c>
      <c r="W1611" s="619"/>
    </row>
    <row r="1612" spans="1:23" s="371" customFormat="1" ht="24" hidden="1" customHeight="1">
      <c r="A1612" s="366" t="s">
        <v>4610</v>
      </c>
      <c r="B1612" s="418" t="s">
        <v>0</v>
      </c>
      <c r="C1612" s="418" t="s">
        <v>2869</v>
      </c>
      <c r="D1612" s="418" t="s">
        <v>2874</v>
      </c>
      <c r="E1612" s="419" t="s">
        <v>56</v>
      </c>
      <c r="F1612" s="411">
        <v>9.1639999999999997</v>
      </c>
      <c r="G1612" s="411">
        <f>[5]내역서!F1612</f>
        <v>9.1639999999999997</v>
      </c>
      <c r="H1612" s="411">
        <v>9.1639999999999997</v>
      </c>
      <c r="I1612" s="411">
        <f>내역서!F1616</f>
        <v>0</v>
      </c>
      <c r="J1612" s="411">
        <v>1065343.8</v>
      </c>
      <c r="K1612" s="412">
        <f>INT($I1612*J1612)</f>
        <v>0</v>
      </c>
      <c r="L1612" s="411">
        <v>0</v>
      </c>
      <c r="M1612" s="412">
        <f>INT($I1612*L1612)</f>
        <v>0</v>
      </c>
      <c r="N1612" s="411">
        <v>0</v>
      </c>
      <c r="O1612" s="412">
        <f>INT($I1612*N1612)</f>
        <v>0</v>
      </c>
      <c r="P1612" s="412">
        <f>+J1612+L1612+N1612</f>
        <v>1065343.8</v>
      </c>
      <c r="Q1612" s="412">
        <f>K1612+M1612+O1612</f>
        <v>0</v>
      </c>
      <c r="R1612" s="412"/>
      <c r="S1612" s="412"/>
      <c r="T1612" s="412"/>
      <c r="U1612" s="483" t="s">
        <v>0</v>
      </c>
      <c r="V1612" s="617" t="str">
        <f>+IF(I1612&lt;0,"ng","")</f>
        <v/>
      </c>
      <c r="W1612" s="617"/>
    </row>
    <row r="1613" spans="1:23" s="75" customFormat="1" ht="24" hidden="1" customHeight="1">
      <c r="A1613" s="372" t="s">
        <v>4643</v>
      </c>
      <c r="B1613" s="421" t="s">
        <v>0</v>
      </c>
      <c r="C1613" s="421" t="s">
        <v>1173</v>
      </c>
      <c r="D1613" s="421" t="s">
        <v>1176</v>
      </c>
      <c r="E1613" s="422" t="s">
        <v>56</v>
      </c>
      <c r="F1613" s="416">
        <v>9.1639999999999997</v>
      </c>
      <c r="G1613" s="416">
        <f>[5]내역서!F1613</f>
        <v>9.1639999999999997</v>
      </c>
      <c r="H1613" s="416">
        <v>9.1639999999999997</v>
      </c>
      <c r="I1613" s="416">
        <f>내역서!F1617</f>
        <v>0</v>
      </c>
      <c r="J1613" s="416">
        <v>1065343.8</v>
      </c>
      <c r="K1613" s="417">
        <f t="shared" si="2808"/>
        <v>0</v>
      </c>
      <c r="L1613" s="416">
        <v>0</v>
      </c>
      <c r="M1613" s="417">
        <f t="shared" si="2809"/>
        <v>0</v>
      </c>
      <c r="N1613" s="416">
        <v>0</v>
      </c>
      <c r="O1613" s="417">
        <f t="shared" si="2810"/>
        <v>0</v>
      </c>
      <c r="P1613" s="417">
        <f t="shared" si="2811"/>
        <v>1065343.8</v>
      </c>
      <c r="Q1613" s="417">
        <f t="shared" si="2776"/>
        <v>0</v>
      </c>
      <c r="R1613" s="417">
        <f t="shared" ref="R1613" si="2843">I1613-I1612</f>
        <v>0</v>
      </c>
      <c r="S1613" s="417">
        <f t="shared" ref="S1613:T1613" si="2844">P1613-P1612</f>
        <v>0</v>
      </c>
      <c r="T1613" s="417">
        <f t="shared" si="2844"/>
        <v>0</v>
      </c>
      <c r="U1613" s="484"/>
      <c r="V1613" s="619" t="str">
        <f t="shared" ref="V1613" si="2845">+IF(I1613&lt;0,"ng","")</f>
        <v/>
      </c>
      <c r="W1613" s="619"/>
    </row>
    <row r="1614" spans="1:23" s="371" customFormat="1" ht="24" hidden="1" customHeight="1">
      <c r="A1614" s="366" t="s">
        <v>4629</v>
      </c>
      <c r="B1614" s="418" t="s">
        <v>0</v>
      </c>
      <c r="C1614" s="418" t="s">
        <v>2869</v>
      </c>
      <c r="D1614" s="418" t="s">
        <v>2876</v>
      </c>
      <c r="E1614" s="419" t="s">
        <v>56</v>
      </c>
      <c r="F1614" s="411">
        <v>2.113</v>
      </c>
      <c r="G1614" s="411">
        <f>[5]내역서!F1614</f>
        <v>2.113</v>
      </c>
      <c r="H1614" s="411">
        <v>2.113</v>
      </c>
      <c r="I1614" s="411">
        <f>내역서!F1618</f>
        <v>0</v>
      </c>
      <c r="J1614" s="411">
        <v>1162490.8</v>
      </c>
      <c r="K1614" s="412">
        <f>INT($I1614*J1614)</f>
        <v>0</v>
      </c>
      <c r="L1614" s="411">
        <v>0</v>
      </c>
      <c r="M1614" s="412">
        <f>INT($I1614*L1614)</f>
        <v>0</v>
      </c>
      <c r="N1614" s="411">
        <v>0</v>
      </c>
      <c r="O1614" s="412">
        <f>INT($I1614*N1614)</f>
        <v>0</v>
      </c>
      <c r="P1614" s="412">
        <f>+J1614+L1614+N1614</f>
        <v>1162490.8</v>
      </c>
      <c r="Q1614" s="412">
        <f>K1614+M1614+O1614</f>
        <v>0</v>
      </c>
      <c r="R1614" s="412"/>
      <c r="S1614" s="412"/>
      <c r="T1614" s="412"/>
      <c r="U1614" s="483" t="s">
        <v>0</v>
      </c>
      <c r="V1614" s="617" t="str">
        <f>+IF(I1614&lt;0,"ng","")</f>
        <v/>
      </c>
      <c r="W1614" s="617"/>
    </row>
    <row r="1615" spans="1:23" s="75" customFormat="1" ht="24" hidden="1" customHeight="1">
      <c r="A1615" s="372" t="s">
        <v>4608</v>
      </c>
      <c r="B1615" s="421" t="s">
        <v>0</v>
      </c>
      <c r="C1615" s="421" t="s">
        <v>1173</v>
      </c>
      <c r="D1615" s="421" t="s">
        <v>1177</v>
      </c>
      <c r="E1615" s="422" t="s">
        <v>56</v>
      </c>
      <c r="F1615" s="416">
        <v>2.113</v>
      </c>
      <c r="G1615" s="416">
        <f>[5]내역서!F1615</f>
        <v>2.113</v>
      </c>
      <c r="H1615" s="416">
        <v>2.113</v>
      </c>
      <c r="I1615" s="416">
        <f>내역서!F1619</f>
        <v>0</v>
      </c>
      <c r="J1615" s="416">
        <v>1162490.8</v>
      </c>
      <c r="K1615" s="417">
        <f t="shared" si="2808"/>
        <v>0</v>
      </c>
      <c r="L1615" s="416">
        <v>0</v>
      </c>
      <c r="M1615" s="417">
        <f t="shared" si="2809"/>
        <v>0</v>
      </c>
      <c r="N1615" s="416">
        <v>0</v>
      </c>
      <c r="O1615" s="417">
        <f t="shared" si="2810"/>
        <v>0</v>
      </c>
      <c r="P1615" s="417">
        <f t="shared" si="2811"/>
        <v>1162490.8</v>
      </c>
      <c r="Q1615" s="417">
        <f t="shared" si="2776"/>
        <v>0</v>
      </c>
      <c r="R1615" s="417">
        <f t="shared" ref="R1615" si="2846">I1615-I1614</f>
        <v>0</v>
      </c>
      <c r="S1615" s="417">
        <f t="shared" ref="S1615:T1615" si="2847">P1615-P1614</f>
        <v>0</v>
      </c>
      <c r="T1615" s="417">
        <f t="shared" si="2847"/>
        <v>0</v>
      </c>
      <c r="U1615" s="484"/>
      <c r="V1615" s="619" t="str">
        <f t="shared" ref="V1615" si="2848">+IF(I1615&lt;0,"ng","")</f>
        <v/>
      </c>
      <c r="W1615" s="619"/>
    </row>
    <row r="1616" spans="1:23" s="371" customFormat="1" ht="24" hidden="1" customHeight="1">
      <c r="A1616" s="366" t="s">
        <v>4706</v>
      </c>
      <c r="B1616" s="418" t="s">
        <v>0</v>
      </c>
      <c r="C1616" s="418" t="s">
        <v>2869</v>
      </c>
      <c r="D1616" s="418" t="s">
        <v>2878</v>
      </c>
      <c r="E1616" s="419" t="s">
        <v>56</v>
      </c>
      <c r="F1616" s="411">
        <v>2.415</v>
      </c>
      <c r="G1616" s="411">
        <f>[5]내역서!F1616</f>
        <v>2.415</v>
      </c>
      <c r="H1616" s="411">
        <v>2.415</v>
      </c>
      <c r="I1616" s="411">
        <f>내역서!F1620</f>
        <v>0</v>
      </c>
      <c r="J1616" s="411">
        <v>1065343.8</v>
      </c>
      <c r="K1616" s="412">
        <f>INT($I1616*J1616)</f>
        <v>0</v>
      </c>
      <c r="L1616" s="411">
        <v>0</v>
      </c>
      <c r="M1616" s="412">
        <f>INT($I1616*L1616)</f>
        <v>0</v>
      </c>
      <c r="N1616" s="411">
        <v>0</v>
      </c>
      <c r="O1616" s="412">
        <f>INT($I1616*N1616)</f>
        <v>0</v>
      </c>
      <c r="P1616" s="412">
        <f>+J1616+L1616+N1616</f>
        <v>1065343.8</v>
      </c>
      <c r="Q1616" s="412">
        <f>K1616+M1616+O1616</f>
        <v>0</v>
      </c>
      <c r="R1616" s="412"/>
      <c r="S1616" s="412"/>
      <c r="T1616" s="412"/>
      <c r="U1616" s="483" t="s">
        <v>0</v>
      </c>
      <c r="V1616" s="617" t="str">
        <f>+IF(I1616&lt;0,"ng","")</f>
        <v/>
      </c>
      <c r="W1616" s="617"/>
    </row>
    <row r="1617" spans="1:23" s="75" customFormat="1" ht="24" hidden="1" customHeight="1">
      <c r="A1617" s="372" t="s">
        <v>4707</v>
      </c>
      <c r="B1617" s="421" t="s">
        <v>0</v>
      </c>
      <c r="C1617" s="421" t="s">
        <v>1173</v>
      </c>
      <c r="D1617" s="421" t="s">
        <v>1178</v>
      </c>
      <c r="E1617" s="422" t="s">
        <v>56</v>
      </c>
      <c r="F1617" s="416">
        <v>2.415</v>
      </c>
      <c r="G1617" s="416">
        <f>[5]내역서!F1617</f>
        <v>2.415</v>
      </c>
      <c r="H1617" s="416">
        <v>2.415</v>
      </c>
      <c r="I1617" s="416">
        <f>내역서!F1621</f>
        <v>0</v>
      </c>
      <c r="J1617" s="416">
        <v>1065343.8</v>
      </c>
      <c r="K1617" s="417">
        <f t="shared" si="2808"/>
        <v>0</v>
      </c>
      <c r="L1617" s="416">
        <v>0</v>
      </c>
      <c r="M1617" s="417">
        <f t="shared" si="2809"/>
        <v>0</v>
      </c>
      <c r="N1617" s="416">
        <v>0</v>
      </c>
      <c r="O1617" s="417">
        <f t="shared" si="2810"/>
        <v>0</v>
      </c>
      <c r="P1617" s="417">
        <f t="shared" si="2811"/>
        <v>1065343.8</v>
      </c>
      <c r="Q1617" s="417">
        <f t="shared" si="2776"/>
        <v>0</v>
      </c>
      <c r="R1617" s="417">
        <f t="shared" ref="R1617" si="2849">I1617-I1616</f>
        <v>0</v>
      </c>
      <c r="S1617" s="417">
        <f t="shared" ref="S1617:T1617" si="2850">P1617-P1616</f>
        <v>0</v>
      </c>
      <c r="T1617" s="417">
        <f t="shared" si="2850"/>
        <v>0</v>
      </c>
      <c r="U1617" s="484"/>
      <c r="V1617" s="619" t="str">
        <f t="shared" ref="V1617" si="2851">+IF(I1617&lt;0,"ng","")</f>
        <v/>
      </c>
      <c r="W1617" s="619"/>
    </row>
    <row r="1618" spans="1:23" s="371" customFormat="1" ht="24" hidden="1" customHeight="1">
      <c r="A1618" s="366" t="s">
        <v>4589</v>
      </c>
      <c r="B1618" s="418" t="s">
        <v>0</v>
      </c>
      <c r="C1618" s="418" t="s">
        <v>2881</v>
      </c>
      <c r="D1618" s="418" t="s">
        <v>2882</v>
      </c>
      <c r="E1618" s="419" t="s">
        <v>56</v>
      </c>
      <c r="F1618" s="411">
        <v>34.713999999999999</v>
      </c>
      <c r="G1618" s="411">
        <f>[5]내역서!F1618</f>
        <v>34.874000000000002</v>
      </c>
      <c r="H1618" s="411">
        <v>34.713999999999999</v>
      </c>
      <c r="I1618" s="411">
        <f>내역서!F1622</f>
        <v>0</v>
      </c>
      <c r="J1618" s="411">
        <v>211760.8</v>
      </c>
      <c r="K1618" s="412">
        <f>INT($I1618*J1618)</f>
        <v>0</v>
      </c>
      <c r="L1618" s="411">
        <v>264228.8</v>
      </c>
      <c r="M1618" s="412">
        <f>INT($I1618*L1618)</f>
        <v>0</v>
      </c>
      <c r="N1618" s="411">
        <v>0</v>
      </c>
      <c r="O1618" s="412">
        <f>INT($I1618*N1618)</f>
        <v>0</v>
      </c>
      <c r="P1618" s="412">
        <f>+J1618+L1618+N1618</f>
        <v>475989.6</v>
      </c>
      <c r="Q1618" s="412">
        <f>K1618+M1618+O1618</f>
        <v>0</v>
      </c>
      <c r="R1618" s="412"/>
      <c r="S1618" s="412"/>
      <c r="T1618" s="412"/>
      <c r="U1618" s="483" t="s">
        <v>0</v>
      </c>
      <c r="V1618" s="617" t="str">
        <f>+IF(I1618&lt;0,"ng","")</f>
        <v/>
      </c>
      <c r="W1618" s="617"/>
    </row>
    <row r="1619" spans="1:23" s="75" customFormat="1" ht="24" hidden="1" customHeight="1">
      <c r="A1619" s="372" t="s">
        <v>2072</v>
      </c>
      <c r="B1619" s="421" t="s">
        <v>0</v>
      </c>
      <c r="C1619" s="421" t="s">
        <v>1179</v>
      </c>
      <c r="D1619" s="421" t="s">
        <v>1180</v>
      </c>
      <c r="E1619" s="422" t="s">
        <v>56</v>
      </c>
      <c r="F1619" s="416">
        <v>34.713999999999999</v>
      </c>
      <c r="G1619" s="416">
        <f>[5]내역서!F1619</f>
        <v>34.873999999999995</v>
      </c>
      <c r="H1619" s="416">
        <v>34.713999999999999</v>
      </c>
      <c r="I1619" s="416">
        <f>내역서!F1623</f>
        <v>0</v>
      </c>
      <c r="J1619" s="416">
        <v>211760.8</v>
      </c>
      <c r="K1619" s="417">
        <f t="shared" si="2808"/>
        <v>0</v>
      </c>
      <c r="L1619" s="416">
        <v>264228.8</v>
      </c>
      <c r="M1619" s="417">
        <f t="shared" si="2809"/>
        <v>0</v>
      </c>
      <c r="N1619" s="416">
        <v>0</v>
      </c>
      <c r="O1619" s="417">
        <f t="shared" si="2810"/>
        <v>0</v>
      </c>
      <c r="P1619" s="417">
        <f t="shared" si="2811"/>
        <v>475989.6</v>
      </c>
      <c r="Q1619" s="417">
        <f t="shared" si="2776"/>
        <v>0</v>
      </c>
      <c r="R1619" s="417">
        <f t="shared" ref="R1619" si="2852">I1619-I1618</f>
        <v>0</v>
      </c>
      <c r="S1619" s="417">
        <f t="shared" ref="S1619:T1619" si="2853">P1619-P1618</f>
        <v>0</v>
      </c>
      <c r="T1619" s="417">
        <f t="shared" si="2853"/>
        <v>0</v>
      </c>
      <c r="U1619" s="484"/>
      <c r="V1619" s="619" t="str">
        <f t="shared" ref="V1619" si="2854">+IF(I1619&lt;0,"ng","")</f>
        <v/>
      </c>
      <c r="W1619" s="619"/>
    </row>
    <row r="1620" spans="1:23" s="371" customFormat="1" ht="24" hidden="1" customHeight="1">
      <c r="A1620" s="366" t="s">
        <v>4652</v>
      </c>
      <c r="B1620" s="418" t="s">
        <v>0</v>
      </c>
      <c r="C1620" s="418" t="s">
        <v>2884</v>
      </c>
      <c r="D1620" s="418" t="s">
        <v>2885</v>
      </c>
      <c r="E1620" s="419" t="s">
        <v>56</v>
      </c>
      <c r="F1620" s="411">
        <v>34.713999999999999</v>
      </c>
      <c r="G1620" s="411">
        <f>[5]내역서!F1620</f>
        <v>34.874000000000002</v>
      </c>
      <c r="H1620" s="411">
        <v>34.713999999999999</v>
      </c>
      <c r="I1620" s="411">
        <f>내역서!F1624</f>
        <v>0</v>
      </c>
      <c r="J1620" s="411">
        <v>3462.6</v>
      </c>
      <c r="K1620" s="412">
        <f>INT($I1620*J1620)</f>
        <v>0</v>
      </c>
      <c r="L1620" s="411">
        <v>169635.6</v>
      </c>
      <c r="M1620" s="412">
        <f>INT($I1620*L1620)</f>
        <v>0</v>
      </c>
      <c r="N1620" s="411">
        <v>0</v>
      </c>
      <c r="O1620" s="412">
        <f>INT($I1620*N1620)</f>
        <v>0</v>
      </c>
      <c r="P1620" s="412">
        <f>+J1620+L1620+N1620</f>
        <v>173098.2</v>
      </c>
      <c r="Q1620" s="412">
        <f>K1620+M1620+O1620</f>
        <v>0</v>
      </c>
      <c r="R1620" s="412"/>
      <c r="S1620" s="412"/>
      <c r="T1620" s="412"/>
      <c r="U1620" s="483" t="s">
        <v>0</v>
      </c>
      <c r="V1620" s="617" t="str">
        <f>+IF(I1620&lt;0,"ng","")</f>
        <v/>
      </c>
      <c r="W1620" s="617"/>
    </row>
    <row r="1621" spans="1:23" s="75" customFormat="1" ht="24" hidden="1" customHeight="1">
      <c r="A1621" s="372" t="s">
        <v>4614</v>
      </c>
      <c r="B1621" s="421" t="s">
        <v>0</v>
      </c>
      <c r="C1621" s="421" t="s">
        <v>1181</v>
      </c>
      <c r="D1621" s="421" t="s">
        <v>1182</v>
      </c>
      <c r="E1621" s="422" t="s">
        <v>56</v>
      </c>
      <c r="F1621" s="416">
        <v>34.713999999999999</v>
      </c>
      <c r="G1621" s="416">
        <f>[5]내역서!F1621</f>
        <v>34.873999999999995</v>
      </c>
      <c r="H1621" s="416">
        <v>34.713999999999999</v>
      </c>
      <c r="I1621" s="416">
        <f>내역서!F1625</f>
        <v>0</v>
      </c>
      <c r="J1621" s="416">
        <v>3462.6</v>
      </c>
      <c r="K1621" s="417">
        <f t="shared" si="2808"/>
        <v>0</v>
      </c>
      <c r="L1621" s="416">
        <v>169635.6</v>
      </c>
      <c r="M1621" s="417">
        <f t="shared" si="2809"/>
        <v>0</v>
      </c>
      <c r="N1621" s="416">
        <v>0</v>
      </c>
      <c r="O1621" s="417">
        <f t="shared" si="2810"/>
        <v>0</v>
      </c>
      <c r="P1621" s="417">
        <f t="shared" si="2811"/>
        <v>173098.2</v>
      </c>
      <c r="Q1621" s="417">
        <f t="shared" si="2776"/>
        <v>0</v>
      </c>
      <c r="R1621" s="417">
        <f t="shared" ref="R1621" si="2855">I1621-I1620</f>
        <v>0</v>
      </c>
      <c r="S1621" s="417">
        <f t="shared" ref="S1621:T1621" si="2856">P1621-P1620</f>
        <v>0</v>
      </c>
      <c r="T1621" s="417">
        <f t="shared" si="2856"/>
        <v>0</v>
      </c>
      <c r="U1621" s="484"/>
      <c r="V1621" s="619" t="str">
        <f t="shared" ref="V1621" si="2857">+IF(I1621&lt;0,"ng","")</f>
        <v/>
      </c>
      <c r="W1621" s="619"/>
    </row>
    <row r="1622" spans="1:23" s="371" customFormat="1" ht="24" hidden="1" customHeight="1">
      <c r="A1622" s="366" t="s">
        <v>4616</v>
      </c>
      <c r="B1622" s="418" t="s">
        <v>0</v>
      </c>
      <c r="C1622" s="418" t="s">
        <v>2887</v>
      </c>
      <c r="D1622" s="418" t="s">
        <v>2888</v>
      </c>
      <c r="E1622" s="419" t="s">
        <v>56</v>
      </c>
      <c r="F1622" s="411">
        <v>34.713999999999999</v>
      </c>
      <c r="G1622" s="411">
        <f>[5]내역서!F1622</f>
        <v>34.713999999999999</v>
      </c>
      <c r="H1622" s="411">
        <v>34.713999999999999</v>
      </c>
      <c r="I1622" s="411">
        <f>내역서!F1626</f>
        <v>0</v>
      </c>
      <c r="J1622" s="411">
        <v>12007.7</v>
      </c>
      <c r="K1622" s="412">
        <f>INT($I1622*J1622)</f>
        <v>0</v>
      </c>
      <c r="L1622" s="411">
        <v>110172</v>
      </c>
      <c r="M1622" s="412">
        <f>INT($I1622*L1622)</f>
        <v>0</v>
      </c>
      <c r="N1622" s="411">
        <v>0</v>
      </c>
      <c r="O1622" s="412">
        <f>INT($I1622*N1622)</f>
        <v>0</v>
      </c>
      <c r="P1622" s="412">
        <f>+J1622+L1622+N1622</f>
        <v>122179.7</v>
      </c>
      <c r="Q1622" s="412">
        <f>K1622+M1622+O1622</f>
        <v>0</v>
      </c>
      <c r="R1622" s="412"/>
      <c r="S1622" s="412"/>
      <c r="T1622" s="412"/>
      <c r="U1622" s="483" t="s">
        <v>0</v>
      </c>
      <c r="V1622" s="617" t="str">
        <f>+IF(I1622&lt;0,"ng","")</f>
        <v/>
      </c>
      <c r="W1622" s="617"/>
    </row>
    <row r="1623" spans="1:23" s="75" customFormat="1" ht="24" hidden="1" customHeight="1">
      <c r="A1623" s="372" t="s">
        <v>2072</v>
      </c>
      <c r="B1623" s="421" t="s">
        <v>0</v>
      </c>
      <c r="C1623" s="421" t="s">
        <v>1183</v>
      </c>
      <c r="D1623" s="421" t="s">
        <v>1184</v>
      </c>
      <c r="E1623" s="422" t="s">
        <v>56</v>
      </c>
      <c r="F1623" s="416">
        <v>34.713999999999999</v>
      </c>
      <c r="G1623" s="416">
        <f>[5]내역서!F1623</f>
        <v>34.713999999999999</v>
      </c>
      <c r="H1623" s="416">
        <v>34.713999999999999</v>
      </c>
      <c r="I1623" s="416">
        <f>내역서!F1627</f>
        <v>0</v>
      </c>
      <c r="J1623" s="416">
        <v>12007.7</v>
      </c>
      <c r="K1623" s="417">
        <f t="shared" si="2808"/>
        <v>0</v>
      </c>
      <c r="L1623" s="416">
        <v>110172</v>
      </c>
      <c r="M1623" s="417">
        <f t="shared" si="2809"/>
        <v>0</v>
      </c>
      <c r="N1623" s="416">
        <v>0</v>
      </c>
      <c r="O1623" s="417">
        <f t="shared" si="2810"/>
        <v>0</v>
      </c>
      <c r="P1623" s="417">
        <f t="shared" si="2811"/>
        <v>122179.7</v>
      </c>
      <c r="Q1623" s="417">
        <f t="shared" si="2776"/>
        <v>0</v>
      </c>
      <c r="R1623" s="417">
        <f t="shared" ref="R1623" si="2858">I1623-I1622</f>
        <v>0</v>
      </c>
      <c r="S1623" s="417">
        <f t="shared" ref="S1623:T1623" si="2859">P1623-P1622</f>
        <v>0</v>
      </c>
      <c r="T1623" s="417">
        <f t="shared" si="2859"/>
        <v>0</v>
      </c>
      <c r="U1623" s="484"/>
      <c r="V1623" s="619" t="str">
        <f t="shared" ref="V1623" si="2860">+IF(I1623&lt;0,"ng","")</f>
        <v/>
      </c>
      <c r="W1623" s="619"/>
    </row>
    <row r="1624" spans="1:23" s="371" customFormat="1" ht="24" hidden="1" customHeight="1">
      <c r="A1624" s="366" t="s">
        <v>4616</v>
      </c>
      <c r="B1624" s="418" t="s">
        <v>0</v>
      </c>
      <c r="C1624" s="418" t="s">
        <v>2890</v>
      </c>
      <c r="D1624" s="418" t="s">
        <v>2891</v>
      </c>
      <c r="E1624" s="419" t="s">
        <v>2382</v>
      </c>
      <c r="F1624" s="411">
        <v>2145</v>
      </c>
      <c r="G1624" s="411">
        <f>[5]내역서!F1624</f>
        <v>2145</v>
      </c>
      <c r="H1624" s="411">
        <v>2145</v>
      </c>
      <c r="I1624" s="411">
        <f>내역서!F1628</f>
        <v>0</v>
      </c>
      <c r="J1624" s="411">
        <v>1375.6</v>
      </c>
      <c r="K1624" s="412">
        <f>INT($I1624*J1624)</f>
        <v>0</v>
      </c>
      <c r="L1624" s="411">
        <v>0</v>
      </c>
      <c r="M1624" s="412">
        <f>INT($I1624*L1624)</f>
        <v>0</v>
      </c>
      <c r="N1624" s="411">
        <v>0</v>
      </c>
      <c r="O1624" s="412">
        <f>INT($I1624*N1624)</f>
        <v>0</v>
      </c>
      <c r="P1624" s="412">
        <f>+J1624+L1624+N1624</f>
        <v>1375.6</v>
      </c>
      <c r="Q1624" s="412">
        <f>K1624+M1624+O1624</f>
        <v>0</v>
      </c>
      <c r="R1624" s="412"/>
      <c r="S1624" s="412"/>
      <c r="T1624" s="412"/>
      <c r="U1624" s="483" t="s">
        <v>0</v>
      </c>
      <c r="V1624" s="617" t="str">
        <f>+IF(I1624&lt;0,"ng","")</f>
        <v/>
      </c>
      <c r="W1624" s="617"/>
    </row>
    <row r="1625" spans="1:23" s="75" customFormat="1" ht="24" hidden="1" customHeight="1">
      <c r="A1625" s="372" t="s">
        <v>4298</v>
      </c>
      <c r="B1625" s="421" t="s">
        <v>0</v>
      </c>
      <c r="C1625" s="421" t="s">
        <v>1185</v>
      </c>
      <c r="D1625" s="421" t="s">
        <v>1186</v>
      </c>
      <c r="E1625" s="422" t="s">
        <v>859</v>
      </c>
      <c r="F1625" s="416">
        <v>2145</v>
      </c>
      <c r="G1625" s="416">
        <f>[5]내역서!F1625</f>
        <v>2145</v>
      </c>
      <c r="H1625" s="416">
        <v>2145</v>
      </c>
      <c r="I1625" s="416">
        <f>내역서!F1629</f>
        <v>0</v>
      </c>
      <c r="J1625" s="416">
        <v>1375.6</v>
      </c>
      <c r="K1625" s="417">
        <f t="shared" si="2808"/>
        <v>0</v>
      </c>
      <c r="L1625" s="416">
        <v>0</v>
      </c>
      <c r="M1625" s="417">
        <f t="shared" si="2809"/>
        <v>0</v>
      </c>
      <c r="N1625" s="416">
        <v>0</v>
      </c>
      <c r="O1625" s="417">
        <f t="shared" si="2810"/>
        <v>0</v>
      </c>
      <c r="P1625" s="417">
        <f t="shared" si="2811"/>
        <v>1375.6</v>
      </c>
      <c r="Q1625" s="417">
        <f t="shared" si="2776"/>
        <v>0</v>
      </c>
      <c r="R1625" s="417">
        <f t="shared" ref="R1625" si="2861">I1625-I1624</f>
        <v>0</v>
      </c>
      <c r="S1625" s="417">
        <f t="shared" ref="S1625:T1625" si="2862">P1625-P1624</f>
        <v>0</v>
      </c>
      <c r="T1625" s="417">
        <f t="shared" si="2862"/>
        <v>0</v>
      </c>
      <c r="U1625" s="484"/>
      <c r="V1625" s="619" t="str">
        <f t="shared" ref="V1625" si="2863">+IF(I1625&lt;0,"ng","")</f>
        <v/>
      </c>
      <c r="W1625" s="619"/>
    </row>
    <row r="1626" spans="1:23" s="485" customFormat="1" ht="24" hidden="1" customHeight="1">
      <c r="A1626" s="366" t="s">
        <v>4616</v>
      </c>
      <c r="B1626" s="418" t="s">
        <v>0</v>
      </c>
      <c r="C1626" s="418" t="s">
        <v>2892</v>
      </c>
      <c r="D1626" s="418" t="s">
        <v>2893</v>
      </c>
      <c r="E1626" s="419" t="s">
        <v>2194</v>
      </c>
      <c r="F1626" s="411">
        <v>84</v>
      </c>
      <c r="G1626" s="411">
        <f>[5]내역서!F1626</f>
        <v>84</v>
      </c>
      <c r="H1626" s="411">
        <v>84</v>
      </c>
      <c r="I1626" s="411">
        <f>내역서!F1630</f>
        <v>0</v>
      </c>
      <c r="J1626" s="411">
        <v>852.8</v>
      </c>
      <c r="K1626" s="412">
        <f>INT($I1626*J1626)</f>
        <v>0</v>
      </c>
      <c r="L1626" s="411">
        <v>0</v>
      </c>
      <c r="M1626" s="412">
        <f>INT($I1626*L1626)</f>
        <v>0</v>
      </c>
      <c r="N1626" s="411">
        <v>0</v>
      </c>
      <c r="O1626" s="412">
        <f>INT($I1626*N1626)</f>
        <v>0</v>
      </c>
      <c r="P1626" s="412">
        <f>+J1626+L1626+N1626</f>
        <v>852.8</v>
      </c>
      <c r="Q1626" s="412">
        <f>K1626+M1626+O1626</f>
        <v>0</v>
      </c>
      <c r="R1626" s="412"/>
      <c r="S1626" s="412"/>
      <c r="T1626" s="412"/>
      <c r="U1626" s="483" t="s">
        <v>0</v>
      </c>
      <c r="V1626" s="617" t="str">
        <f>+IF(I1626&lt;0,"ng","")</f>
        <v/>
      </c>
      <c r="W1626" s="617"/>
    </row>
    <row r="1627" spans="1:23" s="77" customFormat="1" ht="24" hidden="1" customHeight="1">
      <c r="A1627" s="372" t="s">
        <v>4298</v>
      </c>
      <c r="B1627" s="421" t="s">
        <v>0</v>
      </c>
      <c r="C1627" s="421" t="s">
        <v>1187</v>
      </c>
      <c r="D1627" s="421" t="s">
        <v>1188</v>
      </c>
      <c r="E1627" s="422" t="s">
        <v>738</v>
      </c>
      <c r="F1627" s="416">
        <v>84</v>
      </c>
      <c r="G1627" s="416">
        <f>[5]내역서!F1627</f>
        <v>84</v>
      </c>
      <c r="H1627" s="416">
        <v>84</v>
      </c>
      <c r="I1627" s="416">
        <f>내역서!F1631</f>
        <v>0</v>
      </c>
      <c r="J1627" s="416">
        <v>852.8</v>
      </c>
      <c r="K1627" s="417">
        <f t="shared" si="2808"/>
        <v>0</v>
      </c>
      <c r="L1627" s="416">
        <v>0</v>
      </c>
      <c r="M1627" s="417">
        <f t="shared" si="2809"/>
        <v>0</v>
      </c>
      <c r="N1627" s="416">
        <v>0</v>
      </c>
      <c r="O1627" s="417">
        <f t="shared" si="2810"/>
        <v>0</v>
      </c>
      <c r="P1627" s="417">
        <f t="shared" si="2811"/>
        <v>852.8</v>
      </c>
      <c r="Q1627" s="417">
        <f t="shared" si="2776"/>
        <v>0</v>
      </c>
      <c r="R1627" s="417">
        <f t="shared" ref="R1627" si="2864">I1627-I1626</f>
        <v>0</v>
      </c>
      <c r="S1627" s="417">
        <f t="shared" ref="S1627:T1627" si="2865">P1627-P1626</f>
        <v>0</v>
      </c>
      <c r="T1627" s="417">
        <f t="shared" si="2865"/>
        <v>0</v>
      </c>
      <c r="U1627" s="484"/>
      <c r="V1627" s="619" t="str">
        <f t="shared" ref="V1627" si="2866">+IF(I1627&lt;0,"ng","")</f>
        <v/>
      </c>
      <c r="W1627" s="619"/>
    </row>
    <row r="1628" spans="1:23" s="371" customFormat="1" ht="24" hidden="1" customHeight="1">
      <c r="A1628" s="366" t="s">
        <v>4636</v>
      </c>
      <c r="B1628" s="418" t="s">
        <v>0</v>
      </c>
      <c r="C1628" s="418" t="s">
        <v>2894</v>
      </c>
      <c r="D1628" s="418" t="s">
        <v>2895</v>
      </c>
      <c r="E1628" s="419" t="s">
        <v>1860</v>
      </c>
      <c r="F1628" s="411">
        <v>80</v>
      </c>
      <c r="G1628" s="411">
        <f>[5]내역서!F1628</f>
        <v>80</v>
      </c>
      <c r="H1628" s="411">
        <v>80</v>
      </c>
      <c r="I1628" s="411">
        <f>내역서!F1632</f>
        <v>0</v>
      </c>
      <c r="J1628" s="411">
        <v>269.2</v>
      </c>
      <c r="K1628" s="412">
        <f>INT($I1628*J1628)</f>
        <v>0</v>
      </c>
      <c r="L1628" s="411">
        <v>13156.5</v>
      </c>
      <c r="M1628" s="412">
        <f>INT($I1628*L1628)</f>
        <v>0</v>
      </c>
      <c r="N1628" s="411">
        <v>0</v>
      </c>
      <c r="O1628" s="412">
        <f>INT($I1628*N1628)</f>
        <v>0</v>
      </c>
      <c r="P1628" s="412">
        <f>+J1628+L1628+N1628</f>
        <v>13425.7</v>
      </c>
      <c r="Q1628" s="412">
        <f>K1628+M1628+O1628</f>
        <v>0</v>
      </c>
      <c r="R1628" s="412"/>
      <c r="S1628" s="412"/>
      <c r="T1628" s="412"/>
      <c r="U1628" s="483" t="s">
        <v>0</v>
      </c>
      <c r="V1628" s="617" t="str">
        <f>+IF(I1628&lt;0,"ng","")</f>
        <v/>
      </c>
      <c r="W1628" s="617"/>
    </row>
    <row r="1629" spans="1:23" s="75" customFormat="1" ht="24" hidden="1" customHeight="1">
      <c r="A1629" s="372" t="s">
        <v>4588</v>
      </c>
      <c r="B1629" s="421" t="s">
        <v>0</v>
      </c>
      <c r="C1629" s="421" t="s">
        <v>1189</v>
      </c>
      <c r="D1629" s="421" t="s">
        <v>1190</v>
      </c>
      <c r="E1629" s="422" t="s">
        <v>729</v>
      </c>
      <c r="F1629" s="416">
        <v>80</v>
      </c>
      <c r="G1629" s="416">
        <f>[5]내역서!F1629</f>
        <v>80</v>
      </c>
      <c r="H1629" s="416">
        <v>80</v>
      </c>
      <c r="I1629" s="416">
        <f>내역서!F1633</f>
        <v>0</v>
      </c>
      <c r="J1629" s="416">
        <v>269.2</v>
      </c>
      <c r="K1629" s="417">
        <f t="shared" si="2808"/>
        <v>0</v>
      </c>
      <c r="L1629" s="416">
        <v>13156.5</v>
      </c>
      <c r="M1629" s="417">
        <f t="shared" si="2809"/>
        <v>0</v>
      </c>
      <c r="N1629" s="416">
        <v>0</v>
      </c>
      <c r="O1629" s="417">
        <f t="shared" si="2810"/>
        <v>0</v>
      </c>
      <c r="P1629" s="417">
        <f t="shared" si="2811"/>
        <v>13425.7</v>
      </c>
      <c r="Q1629" s="417">
        <f t="shared" si="2776"/>
        <v>0</v>
      </c>
      <c r="R1629" s="417">
        <f t="shared" ref="R1629" si="2867">I1629-I1628</f>
        <v>0</v>
      </c>
      <c r="S1629" s="417">
        <f t="shared" ref="S1629:T1629" si="2868">P1629-P1628</f>
        <v>0</v>
      </c>
      <c r="T1629" s="417">
        <f t="shared" si="2868"/>
        <v>0</v>
      </c>
      <c r="U1629" s="484"/>
      <c r="V1629" s="619" t="str">
        <f t="shared" ref="V1629" si="2869">+IF(I1629&lt;0,"ng","")</f>
        <v/>
      </c>
      <c r="W1629" s="619"/>
    </row>
    <row r="1630" spans="1:23" s="371" customFormat="1" ht="24" hidden="1" customHeight="1">
      <c r="A1630" s="366" t="s">
        <v>4602</v>
      </c>
      <c r="B1630" s="418" t="s">
        <v>0</v>
      </c>
      <c r="C1630" s="418" t="s">
        <v>2898</v>
      </c>
      <c r="D1630" s="418" t="s">
        <v>2899</v>
      </c>
      <c r="E1630" s="419" t="s">
        <v>97</v>
      </c>
      <c r="F1630" s="411">
        <v>76</v>
      </c>
      <c r="G1630" s="411">
        <f>[5]내역서!F1630</f>
        <v>76</v>
      </c>
      <c r="H1630" s="411">
        <v>76</v>
      </c>
      <c r="I1630" s="411">
        <f>내역서!F1634</f>
        <v>0</v>
      </c>
      <c r="J1630" s="411">
        <v>4608.3</v>
      </c>
      <c r="K1630" s="412">
        <f>INT($I1630*J1630)</f>
        <v>0</v>
      </c>
      <c r="L1630" s="411">
        <v>0</v>
      </c>
      <c r="M1630" s="412">
        <f>INT($I1630*L1630)</f>
        <v>0</v>
      </c>
      <c r="N1630" s="411">
        <v>0</v>
      </c>
      <c r="O1630" s="412">
        <f>INT($I1630*N1630)</f>
        <v>0</v>
      </c>
      <c r="P1630" s="412">
        <f>+J1630+L1630+N1630</f>
        <v>4608.3</v>
      </c>
      <c r="Q1630" s="412">
        <f>K1630+M1630+O1630</f>
        <v>0</v>
      </c>
      <c r="R1630" s="412"/>
      <c r="S1630" s="412"/>
      <c r="T1630" s="412"/>
      <c r="U1630" s="483" t="s">
        <v>0</v>
      </c>
      <c r="V1630" s="617" t="str">
        <f>+IF(I1630&lt;0,"ng","")</f>
        <v/>
      </c>
      <c r="W1630" s="617"/>
    </row>
    <row r="1631" spans="1:23" s="75" customFormat="1" ht="24" hidden="1" customHeight="1">
      <c r="A1631" s="372" t="s">
        <v>4606</v>
      </c>
      <c r="B1631" s="421" t="s">
        <v>0</v>
      </c>
      <c r="C1631" s="421" t="s">
        <v>1191</v>
      </c>
      <c r="D1631" s="421" t="s">
        <v>1192</v>
      </c>
      <c r="E1631" s="422" t="s">
        <v>97</v>
      </c>
      <c r="F1631" s="416">
        <v>76</v>
      </c>
      <c r="G1631" s="416">
        <f>[5]내역서!F1631</f>
        <v>76</v>
      </c>
      <c r="H1631" s="416">
        <v>76</v>
      </c>
      <c r="I1631" s="416">
        <f>내역서!F1635</f>
        <v>0</v>
      </c>
      <c r="J1631" s="416">
        <v>4608.3</v>
      </c>
      <c r="K1631" s="417">
        <f t="shared" si="2808"/>
        <v>0</v>
      </c>
      <c r="L1631" s="416">
        <v>0</v>
      </c>
      <c r="M1631" s="417">
        <f t="shared" si="2809"/>
        <v>0</v>
      </c>
      <c r="N1631" s="416">
        <v>0</v>
      </c>
      <c r="O1631" s="417">
        <f t="shared" si="2810"/>
        <v>0</v>
      </c>
      <c r="P1631" s="417">
        <f t="shared" si="2811"/>
        <v>4608.3</v>
      </c>
      <c r="Q1631" s="417">
        <f t="shared" si="2776"/>
        <v>0</v>
      </c>
      <c r="R1631" s="417">
        <f t="shared" ref="R1631" si="2870">I1631-I1630</f>
        <v>0</v>
      </c>
      <c r="S1631" s="417">
        <f t="shared" ref="S1631:T1631" si="2871">P1631-P1630</f>
        <v>0</v>
      </c>
      <c r="T1631" s="417">
        <f t="shared" si="2871"/>
        <v>0</v>
      </c>
      <c r="U1631" s="484"/>
      <c r="V1631" s="619" t="str">
        <f t="shared" ref="V1631" si="2872">+IF(I1631&lt;0,"ng","")</f>
        <v/>
      </c>
      <c r="W1631" s="619"/>
    </row>
    <row r="1632" spans="1:23" s="371" customFormat="1" ht="24" hidden="1" customHeight="1">
      <c r="A1632" s="366" t="s">
        <v>4589</v>
      </c>
      <c r="B1632" s="418" t="s">
        <v>0</v>
      </c>
      <c r="C1632" s="418" t="s">
        <v>2898</v>
      </c>
      <c r="D1632" s="418" t="s">
        <v>2901</v>
      </c>
      <c r="E1632" s="419" t="s">
        <v>97</v>
      </c>
      <c r="F1632" s="411">
        <v>84</v>
      </c>
      <c r="G1632" s="411">
        <f>[5]내역서!F1632</f>
        <v>84.17</v>
      </c>
      <c r="H1632" s="411">
        <v>84</v>
      </c>
      <c r="I1632" s="411">
        <f>내역서!F1636</f>
        <v>0</v>
      </c>
      <c r="J1632" s="411">
        <v>3445.5</v>
      </c>
      <c r="K1632" s="412">
        <f>INT($I1632*J1632)</f>
        <v>0</v>
      </c>
      <c r="L1632" s="411">
        <v>0</v>
      </c>
      <c r="M1632" s="412">
        <f>INT($I1632*L1632)</f>
        <v>0</v>
      </c>
      <c r="N1632" s="411">
        <v>0</v>
      </c>
      <c r="O1632" s="412">
        <f>INT($I1632*N1632)</f>
        <v>0</v>
      </c>
      <c r="P1632" s="412">
        <f>+J1632+L1632+N1632</f>
        <v>3445.5</v>
      </c>
      <c r="Q1632" s="412">
        <f>K1632+M1632+O1632</f>
        <v>0</v>
      </c>
      <c r="R1632" s="412"/>
      <c r="S1632" s="412"/>
      <c r="T1632" s="412"/>
      <c r="U1632" s="483" t="s">
        <v>0</v>
      </c>
      <c r="V1632" s="617" t="str">
        <f>+IF(I1632&lt;0,"ng","")</f>
        <v/>
      </c>
      <c r="W1632" s="617"/>
    </row>
    <row r="1633" spans="1:23" s="75" customFormat="1" ht="24" hidden="1" customHeight="1">
      <c r="A1633" s="372" t="s">
        <v>4298</v>
      </c>
      <c r="B1633" s="421" t="s">
        <v>0</v>
      </c>
      <c r="C1633" s="421" t="s">
        <v>1191</v>
      </c>
      <c r="D1633" s="421" t="s">
        <v>1193</v>
      </c>
      <c r="E1633" s="422" t="s">
        <v>97</v>
      </c>
      <c r="F1633" s="416">
        <v>84</v>
      </c>
      <c r="G1633" s="416">
        <f>[5]내역서!F1633</f>
        <v>84.17</v>
      </c>
      <c r="H1633" s="416">
        <v>84</v>
      </c>
      <c r="I1633" s="416">
        <f>내역서!F1637</f>
        <v>0</v>
      </c>
      <c r="J1633" s="416">
        <v>3445.5</v>
      </c>
      <c r="K1633" s="417">
        <f t="shared" si="2808"/>
        <v>0</v>
      </c>
      <c r="L1633" s="416">
        <v>0</v>
      </c>
      <c r="M1633" s="417">
        <f t="shared" si="2809"/>
        <v>0</v>
      </c>
      <c r="N1633" s="416">
        <v>0</v>
      </c>
      <c r="O1633" s="417">
        <f t="shared" si="2810"/>
        <v>0</v>
      </c>
      <c r="P1633" s="417">
        <f t="shared" si="2811"/>
        <v>3445.5</v>
      </c>
      <c r="Q1633" s="417">
        <f t="shared" si="2776"/>
        <v>0</v>
      </c>
      <c r="R1633" s="417">
        <f t="shared" ref="R1633" si="2873">I1633-I1632</f>
        <v>0</v>
      </c>
      <c r="S1633" s="417">
        <f t="shared" ref="S1633:T1633" si="2874">P1633-P1632</f>
        <v>0</v>
      </c>
      <c r="T1633" s="417">
        <f t="shared" si="2874"/>
        <v>0</v>
      </c>
      <c r="U1633" s="484"/>
      <c r="V1633" s="619" t="str">
        <f t="shared" ref="V1633" si="2875">+IF(I1633&lt;0,"ng","")</f>
        <v/>
      </c>
      <c r="W1633" s="619"/>
    </row>
    <row r="1634" spans="1:23" s="371" customFormat="1" ht="24" hidden="1" customHeight="1">
      <c r="A1634" s="366" t="s">
        <v>4589</v>
      </c>
      <c r="B1634" s="418" t="s">
        <v>0</v>
      </c>
      <c r="C1634" s="418" t="s">
        <v>2904</v>
      </c>
      <c r="D1634" s="418" t="s">
        <v>2905</v>
      </c>
      <c r="E1634" s="419" t="s">
        <v>2194</v>
      </c>
      <c r="F1634" s="411">
        <v>80</v>
      </c>
      <c r="G1634" s="411">
        <f>[5]내역서!F1634</f>
        <v>80.16</v>
      </c>
      <c r="H1634" s="411">
        <v>80</v>
      </c>
      <c r="I1634" s="411">
        <f>내역서!F1638</f>
        <v>0</v>
      </c>
      <c r="J1634" s="411">
        <v>1136.5999999999999</v>
      </c>
      <c r="K1634" s="412">
        <f>INT($I1634*J1634)</f>
        <v>0</v>
      </c>
      <c r="L1634" s="411">
        <v>11573.6</v>
      </c>
      <c r="M1634" s="412">
        <f>INT($I1634*L1634)</f>
        <v>0</v>
      </c>
      <c r="N1634" s="411">
        <v>0</v>
      </c>
      <c r="O1634" s="412">
        <f>INT($I1634*N1634)</f>
        <v>0</v>
      </c>
      <c r="P1634" s="412">
        <f>+J1634+L1634+N1634</f>
        <v>12710.2</v>
      </c>
      <c r="Q1634" s="412">
        <f>K1634+M1634+O1634</f>
        <v>0</v>
      </c>
      <c r="R1634" s="412"/>
      <c r="S1634" s="412"/>
      <c r="T1634" s="412"/>
      <c r="U1634" s="483" t="s">
        <v>0</v>
      </c>
      <c r="V1634" s="617" t="str">
        <f>+IF(I1634&lt;0,"ng","")</f>
        <v/>
      </c>
      <c r="W1634" s="617"/>
    </row>
    <row r="1635" spans="1:23" s="75" customFormat="1" ht="24" hidden="1" customHeight="1">
      <c r="A1635" s="372" t="s">
        <v>4402</v>
      </c>
      <c r="B1635" s="421" t="s">
        <v>0</v>
      </c>
      <c r="C1635" s="421" t="s">
        <v>1194</v>
      </c>
      <c r="D1635" s="421" t="s">
        <v>1195</v>
      </c>
      <c r="E1635" s="422" t="s">
        <v>738</v>
      </c>
      <c r="F1635" s="416">
        <v>80</v>
      </c>
      <c r="G1635" s="416">
        <f>[5]내역서!F1635</f>
        <v>80.16</v>
      </c>
      <c r="H1635" s="416">
        <v>80</v>
      </c>
      <c r="I1635" s="416">
        <f>내역서!F1639</f>
        <v>0</v>
      </c>
      <c r="J1635" s="416">
        <v>1136.5999999999999</v>
      </c>
      <c r="K1635" s="417">
        <f t="shared" si="2808"/>
        <v>0</v>
      </c>
      <c r="L1635" s="416">
        <v>11573.6</v>
      </c>
      <c r="M1635" s="417">
        <f t="shared" si="2809"/>
        <v>0</v>
      </c>
      <c r="N1635" s="416">
        <v>0</v>
      </c>
      <c r="O1635" s="417">
        <f t="shared" si="2810"/>
        <v>0</v>
      </c>
      <c r="P1635" s="417">
        <f t="shared" si="2811"/>
        <v>12710.2</v>
      </c>
      <c r="Q1635" s="417">
        <f t="shared" si="2776"/>
        <v>0</v>
      </c>
      <c r="R1635" s="417">
        <f t="shared" ref="R1635" si="2876">I1635-I1634</f>
        <v>0</v>
      </c>
      <c r="S1635" s="417">
        <f t="shared" ref="S1635:T1635" si="2877">P1635-P1634</f>
        <v>0</v>
      </c>
      <c r="T1635" s="417">
        <f t="shared" si="2877"/>
        <v>0</v>
      </c>
      <c r="U1635" s="484"/>
      <c r="V1635" s="619" t="str">
        <f t="shared" ref="V1635" si="2878">+IF(I1635&lt;0,"ng","")</f>
        <v/>
      </c>
      <c r="W1635" s="619"/>
    </row>
    <row r="1636" spans="1:23" s="371" customFormat="1" ht="24" hidden="1" customHeight="1">
      <c r="A1636" s="366" t="s">
        <v>4396</v>
      </c>
      <c r="B1636" s="418" t="s">
        <v>0</v>
      </c>
      <c r="C1636" s="418" t="s">
        <v>2907</v>
      </c>
      <c r="D1636" s="418" t="s">
        <v>2908</v>
      </c>
      <c r="E1636" s="419" t="s">
        <v>2194</v>
      </c>
      <c r="F1636" s="411">
        <v>72</v>
      </c>
      <c r="G1636" s="411">
        <f>[5]내역서!F1636</f>
        <v>72</v>
      </c>
      <c r="H1636" s="411">
        <v>72</v>
      </c>
      <c r="I1636" s="411">
        <f>내역서!F1640</f>
        <v>0</v>
      </c>
      <c r="J1636" s="411">
        <v>1789.1</v>
      </c>
      <c r="K1636" s="412">
        <f>INT($I1636*J1636)</f>
        <v>0</v>
      </c>
      <c r="L1636" s="411">
        <v>18217.599999999999</v>
      </c>
      <c r="M1636" s="412">
        <f>INT($I1636*L1636)</f>
        <v>0</v>
      </c>
      <c r="N1636" s="411">
        <v>0</v>
      </c>
      <c r="O1636" s="412">
        <f>INT($I1636*N1636)</f>
        <v>0</v>
      </c>
      <c r="P1636" s="412">
        <f>+J1636+L1636+N1636</f>
        <v>20006.699999999997</v>
      </c>
      <c r="Q1636" s="412">
        <f>K1636+M1636+O1636</f>
        <v>0</v>
      </c>
      <c r="R1636" s="412"/>
      <c r="S1636" s="412"/>
      <c r="T1636" s="412"/>
      <c r="U1636" s="483" t="s">
        <v>0</v>
      </c>
      <c r="V1636" s="617" t="str">
        <f>+IF(I1636&lt;0,"ng","")</f>
        <v/>
      </c>
      <c r="W1636" s="617"/>
    </row>
    <row r="1637" spans="1:23" s="75" customFormat="1" ht="24" hidden="1" customHeight="1">
      <c r="A1637" s="372" t="s">
        <v>4708</v>
      </c>
      <c r="B1637" s="421" t="s">
        <v>0</v>
      </c>
      <c r="C1637" s="421" t="s">
        <v>1196</v>
      </c>
      <c r="D1637" s="421" t="s">
        <v>1197</v>
      </c>
      <c r="E1637" s="422" t="s">
        <v>738</v>
      </c>
      <c r="F1637" s="416">
        <v>72</v>
      </c>
      <c r="G1637" s="416">
        <f>[5]내역서!F1637</f>
        <v>72</v>
      </c>
      <c r="H1637" s="416">
        <v>72</v>
      </c>
      <c r="I1637" s="416">
        <f>내역서!F1641</f>
        <v>0</v>
      </c>
      <c r="J1637" s="416">
        <v>1789.1</v>
      </c>
      <c r="K1637" s="417">
        <f t="shared" si="2808"/>
        <v>0</v>
      </c>
      <c r="L1637" s="416">
        <v>18217.599999999999</v>
      </c>
      <c r="M1637" s="417">
        <f t="shared" si="2809"/>
        <v>0</v>
      </c>
      <c r="N1637" s="416">
        <v>0</v>
      </c>
      <c r="O1637" s="417">
        <f t="shared" si="2810"/>
        <v>0</v>
      </c>
      <c r="P1637" s="417">
        <f t="shared" si="2811"/>
        <v>20006.699999999997</v>
      </c>
      <c r="Q1637" s="417">
        <f t="shared" si="2776"/>
        <v>0</v>
      </c>
      <c r="R1637" s="417">
        <f t="shared" ref="R1637" si="2879">I1637-I1636</f>
        <v>0</v>
      </c>
      <c r="S1637" s="417">
        <f t="shared" ref="S1637:T1637" si="2880">P1637-P1636</f>
        <v>0</v>
      </c>
      <c r="T1637" s="417">
        <f t="shared" si="2880"/>
        <v>0</v>
      </c>
      <c r="U1637" s="484"/>
      <c r="V1637" s="619" t="str">
        <f t="shared" ref="V1637" si="2881">+IF(I1637&lt;0,"ng","")</f>
        <v/>
      </c>
      <c r="W1637" s="619"/>
    </row>
    <row r="1638" spans="1:23" s="485" customFormat="1" ht="24" hidden="1" customHeight="1">
      <c r="A1638" s="366" t="s">
        <v>4589</v>
      </c>
      <c r="B1638" s="436" t="s">
        <v>2316</v>
      </c>
      <c r="C1638" s="436" t="s">
        <v>2910</v>
      </c>
      <c r="D1638" s="436" t="s">
        <v>0</v>
      </c>
      <c r="E1638" s="437" t="s">
        <v>0</v>
      </c>
      <c r="F1638" s="438">
        <v>0</v>
      </c>
      <c r="G1638" s="438">
        <f>[5]내역서!F1638</f>
        <v>0</v>
      </c>
      <c r="H1638" s="438">
        <v>0</v>
      </c>
      <c r="I1638" s="438">
        <f>내역서!F1642</f>
        <v>0</v>
      </c>
      <c r="J1638" s="439">
        <v>0</v>
      </c>
      <c r="K1638" s="438">
        <f>SUMIF($A$1640:$A$1653,$A1640,K$1640:K$1653)</f>
        <v>0</v>
      </c>
      <c r="L1638" s="439">
        <v>0</v>
      </c>
      <c r="M1638" s="438">
        <f>SUMIF($A$1640:$A$1653,$A1640,M$1640:M$1653)</f>
        <v>0</v>
      </c>
      <c r="N1638" s="439">
        <v>0</v>
      </c>
      <c r="O1638" s="438">
        <f>SUMIF($A$1640:$A$1653,$A1640,O$1640:O$1653)</f>
        <v>0</v>
      </c>
      <c r="P1638" s="440">
        <v>0</v>
      </c>
      <c r="Q1638" s="438">
        <f>K1638+M1638+O1638</f>
        <v>0</v>
      </c>
      <c r="R1638" s="438"/>
      <c r="S1638" s="438"/>
      <c r="T1638" s="438"/>
      <c r="U1638" s="481" t="s">
        <v>0</v>
      </c>
      <c r="V1638" s="617" t="str">
        <f>+IF(I1638&lt;0,"ng","")</f>
        <v/>
      </c>
      <c r="W1638" s="617"/>
    </row>
    <row r="1639" spans="1:23" s="77" customFormat="1" ht="24" hidden="1" customHeight="1">
      <c r="A1639" s="372" t="s">
        <v>4402</v>
      </c>
      <c r="B1639" s="442" t="s">
        <v>4709</v>
      </c>
      <c r="C1639" s="442" t="s">
        <v>1198</v>
      </c>
      <c r="D1639" s="442" t="s">
        <v>0</v>
      </c>
      <c r="E1639" s="443" t="s">
        <v>0</v>
      </c>
      <c r="F1639" s="444">
        <v>0</v>
      </c>
      <c r="G1639" s="444">
        <f>[5]내역서!F1639</f>
        <v>0</v>
      </c>
      <c r="H1639" s="444">
        <v>0</v>
      </c>
      <c r="I1639" s="444">
        <f>내역서!F1643</f>
        <v>0</v>
      </c>
      <c r="J1639" s="445">
        <v>0</v>
      </c>
      <c r="K1639" s="444">
        <f>SUMIF($A$1640:$A$1653,$A1641,K$1640:K$1653)</f>
        <v>0</v>
      </c>
      <c r="L1639" s="445">
        <v>0</v>
      </c>
      <c r="M1639" s="444">
        <f>SUMIF($A$1640:$A$1653,$A1641,M$1640:M$1653)</f>
        <v>0</v>
      </c>
      <c r="N1639" s="445">
        <v>0</v>
      </c>
      <c r="O1639" s="444">
        <f>SUMIF($A$1640:$A$1653,$A1641,O$1640:O$1653)</f>
        <v>0</v>
      </c>
      <c r="P1639" s="446">
        <v>0</v>
      </c>
      <c r="Q1639" s="444">
        <f t="shared" si="2776"/>
        <v>0</v>
      </c>
      <c r="R1639" s="444">
        <f t="shared" ref="R1639" si="2882">I1639-I1638</f>
        <v>0</v>
      </c>
      <c r="S1639" s="444">
        <f t="shared" ref="S1639:T1639" si="2883">P1639-P1638</f>
        <v>0</v>
      </c>
      <c r="T1639" s="444">
        <f t="shared" si="2883"/>
        <v>0</v>
      </c>
      <c r="U1639" s="482"/>
      <c r="V1639" s="619" t="str">
        <f t="shared" ref="V1639" si="2884">+IF(I1639&lt;0,"ng","")</f>
        <v/>
      </c>
      <c r="W1639" s="619"/>
    </row>
    <row r="1640" spans="1:23" s="485" customFormat="1" ht="24" hidden="1" customHeight="1">
      <c r="A1640" s="366" t="s">
        <v>4602</v>
      </c>
      <c r="B1640" s="418" t="s">
        <v>0</v>
      </c>
      <c r="C1640" s="418" t="s">
        <v>2912</v>
      </c>
      <c r="D1640" s="418" t="s">
        <v>2913</v>
      </c>
      <c r="E1640" s="419" t="s">
        <v>2624</v>
      </c>
      <c r="F1640" s="411">
        <v>9701</v>
      </c>
      <c r="G1640" s="411">
        <f>[5]내역서!F1640</f>
        <v>9701</v>
      </c>
      <c r="H1640" s="411">
        <v>9701</v>
      </c>
      <c r="I1640" s="411">
        <f>내역서!F1644</f>
        <v>0</v>
      </c>
      <c r="J1640" s="411">
        <v>327.39999999999998</v>
      </c>
      <c r="K1640" s="412">
        <f>INT($I1640*J1640)</f>
        <v>0</v>
      </c>
      <c r="L1640" s="411">
        <v>0</v>
      </c>
      <c r="M1640" s="412">
        <f>INT($I1640*L1640)</f>
        <v>0</v>
      </c>
      <c r="N1640" s="411">
        <v>0</v>
      </c>
      <c r="O1640" s="412">
        <f>INT($I1640*N1640)</f>
        <v>0</v>
      </c>
      <c r="P1640" s="412">
        <f>+J1640+L1640+N1640</f>
        <v>327.39999999999998</v>
      </c>
      <c r="Q1640" s="412">
        <f>K1640+M1640+O1640</f>
        <v>0</v>
      </c>
      <c r="R1640" s="412"/>
      <c r="S1640" s="412"/>
      <c r="T1640" s="412"/>
      <c r="U1640" s="483" t="s">
        <v>0</v>
      </c>
      <c r="V1640" s="617" t="str">
        <f>+IF(I1640&lt;0,"ng","")</f>
        <v/>
      </c>
      <c r="W1640" s="617"/>
    </row>
    <row r="1641" spans="1:23" s="77" customFormat="1" ht="24" hidden="1" customHeight="1">
      <c r="A1641" s="372" t="s">
        <v>4710</v>
      </c>
      <c r="B1641" s="421" t="s">
        <v>0</v>
      </c>
      <c r="C1641" s="421" t="s">
        <v>1199</v>
      </c>
      <c r="D1641" s="421" t="s">
        <v>1200</v>
      </c>
      <c r="E1641" s="422" t="s">
        <v>1030</v>
      </c>
      <c r="F1641" s="416">
        <v>9701</v>
      </c>
      <c r="G1641" s="416">
        <f>[5]내역서!F1641</f>
        <v>9701</v>
      </c>
      <c r="H1641" s="416">
        <v>9701</v>
      </c>
      <c r="I1641" s="416">
        <f>내역서!F1645</f>
        <v>0</v>
      </c>
      <c r="J1641" s="416">
        <v>327.39999999999998</v>
      </c>
      <c r="K1641" s="417">
        <f t="shared" ref="K1641:K1653" si="2885">INT($I1641*J1641)</f>
        <v>0</v>
      </c>
      <c r="L1641" s="416">
        <v>0</v>
      </c>
      <c r="M1641" s="417">
        <f t="shared" ref="M1641:M1653" si="2886">INT($I1641*L1641)</f>
        <v>0</v>
      </c>
      <c r="N1641" s="416">
        <v>0</v>
      </c>
      <c r="O1641" s="417">
        <f t="shared" ref="O1641:O1653" si="2887">INT($I1641*N1641)</f>
        <v>0</v>
      </c>
      <c r="P1641" s="417">
        <f t="shared" ref="P1641:P1653" si="2888">+J1641+L1641+N1641</f>
        <v>327.39999999999998</v>
      </c>
      <c r="Q1641" s="417">
        <f t="shared" si="2776"/>
        <v>0</v>
      </c>
      <c r="R1641" s="417">
        <f t="shared" ref="R1641" si="2889">I1641-I1640</f>
        <v>0</v>
      </c>
      <c r="S1641" s="417">
        <f t="shared" ref="S1641:T1641" si="2890">P1641-P1640</f>
        <v>0</v>
      </c>
      <c r="T1641" s="417">
        <f t="shared" si="2890"/>
        <v>0</v>
      </c>
      <c r="U1641" s="484"/>
      <c r="V1641" s="619" t="str">
        <f t="shared" ref="V1641" si="2891">+IF(I1641&lt;0,"ng","")</f>
        <v/>
      </c>
      <c r="W1641" s="619"/>
    </row>
    <row r="1642" spans="1:23" s="371" customFormat="1" ht="24" hidden="1" customHeight="1">
      <c r="A1642" s="366" t="s">
        <v>4604</v>
      </c>
      <c r="B1642" s="418" t="s">
        <v>0</v>
      </c>
      <c r="C1642" s="418" t="s">
        <v>2914</v>
      </c>
      <c r="D1642" s="418" t="s">
        <v>2915</v>
      </c>
      <c r="E1642" s="419" t="s">
        <v>2624</v>
      </c>
      <c r="F1642" s="411">
        <v>5939</v>
      </c>
      <c r="G1642" s="411">
        <f>[5]내역서!F1642</f>
        <v>5939</v>
      </c>
      <c r="H1642" s="411">
        <v>5939</v>
      </c>
      <c r="I1642" s="411">
        <f>내역서!F1646</f>
        <v>0</v>
      </c>
      <c r="J1642" s="411">
        <v>51.7</v>
      </c>
      <c r="K1642" s="412">
        <f>INT($I1642*J1642)</f>
        <v>0</v>
      </c>
      <c r="L1642" s="411">
        <v>0</v>
      </c>
      <c r="M1642" s="412">
        <f>INT($I1642*L1642)</f>
        <v>0</v>
      </c>
      <c r="N1642" s="411">
        <v>0</v>
      </c>
      <c r="O1642" s="412">
        <f>INT($I1642*N1642)</f>
        <v>0</v>
      </c>
      <c r="P1642" s="412">
        <f>+J1642+L1642+N1642</f>
        <v>51.7</v>
      </c>
      <c r="Q1642" s="412">
        <f>K1642+M1642+O1642</f>
        <v>0</v>
      </c>
      <c r="R1642" s="412"/>
      <c r="S1642" s="412"/>
      <c r="T1642" s="412"/>
      <c r="U1642" s="483" t="s">
        <v>0</v>
      </c>
      <c r="V1642" s="617" t="str">
        <f>+IF(I1642&lt;0,"ng","")</f>
        <v/>
      </c>
      <c r="W1642" s="617"/>
    </row>
    <row r="1643" spans="1:23" s="75" customFormat="1" ht="24" hidden="1" customHeight="1">
      <c r="A1643" s="372" t="s">
        <v>4298</v>
      </c>
      <c r="B1643" s="421" t="s">
        <v>0</v>
      </c>
      <c r="C1643" s="421" t="s">
        <v>1201</v>
      </c>
      <c r="D1643" s="421" t="s">
        <v>1202</v>
      </c>
      <c r="E1643" s="422" t="s">
        <v>1030</v>
      </c>
      <c r="F1643" s="416">
        <v>5939</v>
      </c>
      <c r="G1643" s="416">
        <f>[5]내역서!F1643</f>
        <v>5939</v>
      </c>
      <c r="H1643" s="416">
        <v>5939</v>
      </c>
      <c r="I1643" s="416">
        <f>내역서!F1647</f>
        <v>0</v>
      </c>
      <c r="J1643" s="416">
        <v>51.7</v>
      </c>
      <c r="K1643" s="417">
        <f t="shared" si="2885"/>
        <v>0</v>
      </c>
      <c r="L1643" s="416">
        <v>0</v>
      </c>
      <c r="M1643" s="417">
        <f t="shared" si="2886"/>
        <v>0</v>
      </c>
      <c r="N1643" s="416">
        <v>0</v>
      </c>
      <c r="O1643" s="417">
        <f t="shared" si="2887"/>
        <v>0</v>
      </c>
      <c r="P1643" s="417">
        <f t="shared" si="2888"/>
        <v>51.7</v>
      </c>
      <c r="Q1643" s="417">
        <f t="shared" si="2776"/>
        <v>0</v>
      </c>
      <c r="R1643" s="417">
        <f t="shared" ref="R1643" si="2892">I1643-I1642</f>
        <v>0</v>
      </c>
      <c r="S1643" s="417">
        <f t="shared" ref="S1643:T1643" si="2893">P1643-P1642</f>
        <v>0</v>
      </c>
      <c r="T1643" s="417">
        <f t="shared" si="2893"/>
        <v>0</v>
      </c>
      <c r="U1643" s="484"/>
      <c r="V1643" s="619" t="str">
        <f t="shared" ref="V1643" si="2894">+IF(I1643&lt;0,"ng","")</f>
        <v/>
      </c>
      <c r="W1643" s="619"/>
    </row>
    <row r="1644" spans="1:23" s="485" customFormat="1" ht="24" hidden="1" customHeight="1">
      <c r="A1644" s="366" t="s">
        <v>4604</v>
      </c>
      <c r="B1644" s="418" t="s">
        <v>0</v>
      </c>
      <c r="C1644" s="418" t="s">
        <v>2916</v>
      </c>
      <c r="D1644" s="418" t="s">
        <v>2917</v>
      </c>
      <c r="E1644" s="419" t="s">
        <v>16</v>
      </c>
      <c r="F1644" s="411">
        <v>75.400000000000006</v>
      </c>
      <c r="G1644" s="411">
        <f>[5]내역서!F1644</f>
        <v>75.400000000000006</v>
      </c>
      <c r="H1644" s="411">
        <v>75.400000000000006</v>
      </c>
      <c r="I1644" s="411">
        <f>내역서!F1648</f>
        <v>0</v>
      </c>
      <c r="J1644" s="411">
        <v>469.6</v>
      </c>
      <c r="K1644" s="412">
        <f>INT($I1644*J1644)</f>
        <v>0</v>
      </c>
      <c r="L1644" s="411">
        <v>22984.9</v>
      </c>
      <c r="M1644" s="412">
        <f>INT($I1644*L1644)</f>
        <v>0</v>
      </c>
      <c r="N1644" s="411">
        <v>0</v>
      </c>
      <c r="O1644" s="412">
        <f>INT($I1644*N1644)</f>
        <v>0</v>
      </c>
      <c r="P1644" s="412">
        <f>+J1644+L1644+N1644</f>
        <v>23454.5</v>
      </c>
      <c r="Q1644" s="412">
        <f>K1644+M1644+O1644</f>
        <v>0</v>
      </c>
      <c r="R1644" s="412"/>
      <c r="S1644" s="412"/>
      <c r="T1644" s="412"/>
      <c r="U1644" s="483" t="s">
        <v>0</v>
      </c>
      <c r="V1644" s="617" t="str">
        <f>+IF(I1644&lt;0,"ng","")</f>
        <v/>
      </c>
      <c r="W1644" s="617"/>
    </row>
    <row r="1645" spans="1:23" s="77" customFormat="1" ht="24" hidden="1" customHeight="1">
      <c r="A1645" s="372" t="s">
        <v>4711</v>
      </c>
      <c r="B1645" s="421" t="s">
        <v>0</v>
      </c>
      <c r="C1645" s="421" t="s">
        <v>1203</v>
      </c>
      <c r="D1645" s="421" t="s">
        <v>1204</v>
      </c>
      <c r="E1645" s="422" t="s">
        <v>16</v>
      </c>
      <c r="F1645" s="416">
        <v>75.400000000000006</v>
      </c>
      <c r="G1645" s="416">
        <f>[5]내역서!F1645</f>
        <v>75.400000000000006</v>
      </c>
      <c r="H1645" s="416">
        <v>75.400000000000006</v>
      </c>
      <c r="I1645" s="416">
        <f>내역서!F1649</f>
        <v>0</v>
      </c>
      <c r="J1645" s="416">
        <v>469.6</v>
      </c>
      <c r="K1645" s="417">
        <f t="shared" si="2885"/>
        <v>0</v>
      </c>
      <c r="L1645" s="416">
        <v>22984.9</v>
      </c>
      <c r="M1645" s="417">
        <f t="shared" si="2886"/>
        <v>0</v>
      </c>
      <c r="N1645" s="416">
        <v>0</v>
      </c>
      <c r="O1645" s="417">
        <f t="shared" si="2887"/>
        <v>0</v>
      </c>
      <c r="P1645" s="417">
        <f t="shared" si="2888"/>
        <v>23454.5</v>
      </c>
      <c r="Q1645" s="417">
        <f t="shared" si="2776"/>
        <v>0</v>
      </c>
      <c r="R1645" s="417">
        <f t="shared" ref="R1645" si="2895">I1645-I1644</f>
        <v>0</v>
      </c>
      <c r="S1645" s="417">
        <f t="shared" ref="S1645:T1645" si="2896">P1645-P1644</f>
        <v>0</v>
      </c>
      <c r="T1645" s="417">
        <f t="shared" si="2896"/>
        <v>0</v>
      </c>
      <c r="U1645" s="484"/>
      <c r="V1645" s="619" t="str">
        <f t="shared" ref="V1645" si="2897">+IF(I1645&lt;0,"ng","")</f>
        <v/>
      </c>
      <c r="W1645" s="619"/>
    </row>
    <row r="1646" spans="1:23" s="371" customFormat="1" ht="24" hidden="1" customHeight="1">
      <c r="A1646" s="366" t="s">
        <v>4396</v>
      </c>
      <c r="B1646" s="418" t="s">
        <v>0</v>
      </c>
      <c r="C1646" s="418" t="s">
        <v>2920</v>
      </c>
      <c r="D1646" s="418" t="s">
        <v>2917</v>
      </c>
      <c r="E1646" s="419" t="s">
        <v>16</v>
      </c>
      <c r="F1646" s="411">
        <v>53</v>
      </c>
      <c r="G1646" s="411">
        <f>[5]내역서!F1646</f>
        <v>53</v>
      </c>
      <c r="H1646" s="411">
        <v>53</v>
      </c>
      <c r="I1646" s="411">
        <f>내역서!F1650</f>
        <v>0</v>
      </c>
      <c r="J1646" s="411">
        <v>1584.3</v>
      </c>
      <c r="K1646" s="412">
        <f>INT($I1646*J1646)</f>
        <v>0</v>
      </c>
      <c r="L1646" s="411">
        <v>77599.600000000006</v>
      </c>
      <c r="M1646" s="412">
        <f>INT($I1646*L1646)</f>
        <v>0</v>
      </c>
      <c r="N1646" s="411">
        <v>0</v>
      </c>
      <c r="O1646" s="412">
        <f>INT($I1646*N1646)</f>
        <v>0</v>
      </c>
      <c r="P1646" s="412">
        <f>+J1646+L1646+N1646</f>
        <v>79183.900000000009</v>
      </c>
      <c r="Q1646" s="412">
        <f>K1646+M1646+O1646</f>
        <v>0</v>
      </c>
      <c r="R1646" s="412"/>
      <c r="S1646" s="412"/>
      <c r="T1646" s="412"/>
      <c r="U1646" s="483" t="s">
        <v>0</v>
      </c>
      <c r="V1646" s="617" t="str">
        <f>+IF(I1646&lt;0,"ng","")</f>
        <v/>
      </c>
      <c r="W1646" s="617"/>
    </row>
    <row r="1647" spans="1:23" s="75" customFormat="1" ht="24" hidden="1" customHeight="1">
      <c r="A1647" s="372" t="s">
        <v>4298</v>
      </c>
      <c r="B1647" s="421" t="s">
        <v>0</v>
      </c>
      <c r="C1647" s="421" t="s">
        <v>1205</v>
      </c>
      <c r="D1647" s="421" t="s">
        <v>1204</v>
      </c>
      <c r="E1647" s="422" t="s">
        <v>16</v>
      </c>
      <c r="F1647" s="416">
        <v>53</v>
      </c>
      <c r="G1647" s="416">
        <f>[5]내역서!F1647</f>
        <v>53</v>
      </c>
      <c r="H1647" s="416">
        <v>53</v>
      </c>
      <c r="I1647" s="416">
        <f>내역서!F1651</f>
        <v>0</v>
      </c>
      <c r="J1647" s="416">
        <v>1584.3</v>
      </c>
      <c r="K1647" s="417">
        <f t="shared" si="2885"/>
        <v>0</v>
      </c>
      <c r="L1647" s="416">
        <v>77599.600000000006</v>
      </c>
      <c r="M1647" s="417">
        <f t="shared" si="2886"/>
        <v>0</v>
      </c>
      <c r="N1647" s="416">
        <v>0</v>
      </c>
      <c r="O1647" s="417">
        <f t="shared" si="2887"/>
        <v>0</v>
      </c>
      <c r="P1647" s="417">
        <f t="shared" si="2888"/>
        <v>79183.900000000009</v>
      </c>
      <c r="Q1647" s="417">
        <f t="shared" si="2776"/>
        <v>0</v>
      </c>
      <c r="R1647" s="417">
        <f t="shared" ref="R1647" si="2898">I1647-I1646</f>
        <v>0</v>
      </c>
      <c r="S1647" s="417">
        <f t="shared" ref="S1647:T1647" si="2899">P1647-P1646</f>
        <v>0</v>
      </c>
      <c r="T1647" s="417">
        <f t="shared" si="2899"/>
        <v>0</v>
      </c>
      <c r="U1647" s="484"/>
      <c r="V1647" s="619" t="str">
        <f t="shared" ref="V1647" si="2900">+IF(I1647&lt;0,"ng","")</f>
        <v/>
      </c>
      <c r="W1647" s="619"/>
    </row>
    <row r="1648" spans="1:23" s="371" customFormat="1" ht="24" hidden="1" customHeight="1">
      <c r="A1648" s="366" t="s">
        <v>4396</v>
      </c>
      <c r="B1648" s="418" t="s">
        <v>0</v>
      </c>
      <c r="C1648" s="418" t="s">
        <v>2920</v>
      </c>
      <c r="D1648" s="418" t="s">
        <v>2922</v>
      </c>
      <c r="E1648" s="419" t="s">
        <v>16</v>
      </c>
      <c r="F1648" s="411">
        <v>10.3</v>
      </c>
      <c r="G1648" s="411">
        <f>[5]내역서!F1648</f>
        <v>10.3</v>
      </c>
      <c r="H1648" s="411">
        <v>10.3</v>
      </c>
      <c r="I1648" s="411">
        <f>내역서!F1652</f>
        <v>0</v>
      </c>
      <c r="J1648" s="411">
        <v>2071.8000000000002</v>
      </c>
      <c r="K1648" s="412">
        <f>INT($I1648*J1648)</f>
        <v>0</v>
      </c>
      <c r="L1648" s="411">
        <v>101476.7</v>
      </c>
      <c r="M1648" s="412">
        <f>INT($I1648*L1648)</f>
        <v>0</v>
      </c>
      <c r="N1648" s="411">
        <v>0</v>
      </c>
      <c r="O1648" s="412">
        <f>INT($I1648*N1648)</f>
        <v>0</v>
      </c>
      <c r="P1648" s="412">
        <f>+J1648+L1648+N1648</f>
        <v>103548.5</v>
      </c>
      <c r="Q1648" s="412">
        <f>K1648+M1648+O1648</f>
        <v>0</v>
      </c>
      <c r="R1648" s="412"/>
      <c r="S1648" s="412"/>
      <c r="T1648" s="412"/>
      <c r="U1648" s="483" t="s">
        <v>0</v>
      </c>
      <c r="V1648" s="617" t="str">
        <f>+IF(I1648&lt;0,"ng","")</f>
        <v/>
      </c>
      <c r="W1648" s="617"/>
    </row>
    <row r="1649" spans="1:23" s="75" customFormat="1" ht="24" hidden="1" customHeight="1">
      <c r="A1649" s="372" t="s">
        <v>4402</v>
      </c>
      <c r="B1649" s="421" t="s">
        <v>0</v>
      </c>
      <c r="C1649" s="421" t="s">
        <v>1205</v>
      </c>
      <c r="D1649" s="421" t="s">
        <v>1206</v>
      </c>
      <c r="E1649" s="422" t="s">
        <v>16</v>
      </c>
      <c r="F1649" s="416">
        <v>10.3</v>
      </c>
      <c r="G1649" s="416">
        <f>[5]내역서!F1649</f>
        <v>10.3</v>
      </c>
      <c r="H1649" s="416">
        <v>10.3</v>
      </c>
      <c r="I1649" s="416">
        <f>내역서!F1653</f>
        <v>0</v>
      </c>
      <c r="J1649" s="416">
        <v>2071.8000000000002</v>
      </c>
      <c r="K1649" s="417">
        <f t="shared" si="2885"/>
        <v>0</v>
      </c>
      <c r="L1649" s="416">
        <v>101476.7</v>
      </c>
      <c r="M1649" s="417">
        <f t="shared" si="2886"/>
        <v>0</v>
      </c>
      <c r="N1649" s="416">
        <v>0</v>
      </c>
      <c r="O1649" s="417">
        <f t="shared" si="2887"/>
        <v>0</v>
      </c>
      <c r="P1649" s="417">
        <f t="shared" si="2888"/>
        <v>103548.5</v>
      </c>
      <c r="Q1649" s="417">
        <f t="shared" ref="Q1649:Q1711" si="2901">K1649+M1649+O1649</f>
        <v>0</v>
      </c>
      <c r="R1649" s="417">
        <f t="shared" ref="R1649" si="2902">I1649-I1648</f>
        <v>0</v>
      </c>
      <c r="S1649" s="417">
        <f t="shared" ref="S1649:T1649" si="2903">P1649-P1648</f>
        <v>0</v>
      </c>
      <c r="T1649" s="417">
        <f t="shared" si="2903"/>
        <v>0</v>
      </c>
      <c r="U1649" s="484"/>
      <c r="V1649" s="619" t="str">
        <f t="shared" ref="V1649" si="2904">+IF(I1649&lt;0,"ng","")</f>
        <v/>
      </c>
      <c r="W1649" s="619"/>
    </row>
    <row r="1650" spans="1:23" s="371" customFormat="1" ht="24" hidden="1" customHeight="1">
      <c r="A1650" s="366" t="s">
        <v>4396</v>
      </c>
      <c r="B1650" s="418" t="s">
        <v>0</v>
      </c>
      <c r="C1650" s="418" t="s">
        <v>2924</v>
      </c>
      <c r="D1650" s="418" t="s">
        <v>2925</v>
      </c>
      <c r="E1650" s="419" t="s">
        <v>2926</v>
      </c>
      <c r="F1650" s="411">
        <v>9.4179999999999993</v>
      </c>
      <c r="G1650" s="411">
        <f>[5]내역서!F1650</f>
        <v>9.4179999999999993</v>
      </c>
      <c r="H1650" s="411">
        <v>9.4179999999999993</v>
      </c>
      <c r="I1650" s="411">
        <f>내역서!F1654</f>
        <v>0</v>
      </c>
      <c r="J1650" s="411">
        <v>0</v>
      </c>
      <c r="K1650" s="412">
        <f>INT($I1650*J1650)</f>
        <v>0</v>
      </c>
      <c r="L1650" s="411">
        <v>28453.4</v>
      </c>
      <c r="M1650" s="412">
        <f>INT($I1650*L1650)</f>
        <v>0</v>
      </c>
      <c r="N1650" s="411">
        <v>0</v>
      </c>
      <c r="O1650" s="412">
        <f>INT($I1650*N1650)</f>
        <v>0</v>
      </c>
      <c r="P1650" s="412">
        <f>+J1650+L1650+N1650</f>
        <v>28453.4</v>
      </c>
      <c r="Q1650" s="412">
        <f>K1650+M1650+O1650</f>
        <v>0</v>
      </c>
      <c r="R1650" s="412"/>
      <c r="S1650" s="412"/>
      <c r="T1650" s="412"/>
      <c r="U1650" s="483" t="s">
        <v>0</v>
      </c>
      <c r="V1650" s="617" t="str">
        <f>+IF(I1650&lt;0,"ng","")</f>
        <v/>
      </c>
      <c r="W1650" s="617"/>
    </row>
    <row r="1651" spans="1:23" s="75" customFormat="1" ht="24" hidden="1" customHeight="1">
      <c r="A1651" s="372" t="s">
        <v>4367</v>
      </c>
      <c r="B1651" s="421" t="s">
        <v>0</v>
      </c>
      <c r="C1651" s="421" t="s">
        <v>1207</v>
      </c>
      <c r="D1651" s="421" t="s">
        <v>1208</v>
      </c>
      <c r="E1651" s="422" t="s">
        <v>1209</v>
      </c>
      <c r="F1651" s="416">
        <v>9.4179999999999993</v>
      </c>
      <c r="G1651" s="416">
        <f>[5]내역서!F1651</f>
        <v>9.4179999999999993</v>
      </c>
      <c r="H1651" s="416">
        <v>9.4179999999999993</v>
      </c>
      <c r="I1651" s="416">
        <f>내역서!F1655</f>
        <v>0</v>
      </c>
      <c r="J1651" s="416">
        <v>0</v>
      </c>
      <c r="K1651" s="417">
        <f t="shared" si="2885"/>
        <v>0</v>
      </c>
      <c r="L1651" s="416">
        <v>28453.4</v>
      </c>
      <c r="M1651" s="417">
        <f t="shared" si="2886"/>
        <v>0</v>
      </c>
      <c r="N1651" s="416">
        <v>0</v>
      </c>
      <c r="O1651" s="417">
        <f t="shared" si="2887"/>
        <v>0</v>
      </c>
      <c r="P1651" s="417">
        <f t="shared" si="2888"/>
        <v>28453.4</v>
      </c>
      <c r="Q1651" s="417">
        <f t="shared" si="2901"/>
        <v>0</v>
      </c>
      <c r="R1651" s="417">
        <f t="shared" ref="R1651" si="2905">I1651-I1650</f>
        <v>0</v>
      </c>
      <c r="S1651" s="417">
        <f t="shared" ref="S1651:T1651" si="2906">P1651-P1650</f>
        <v>0</v>
      </c>
      <c r="T1651" s="417">
        <f t="shared" si="2906"/>
        <v>0</v>
      </c>
      <c r="U1651" s="484"/>
      <c r="V1651" s="619" t="str">
        <f t="shared" ref="V1651" si="2907">+IF(I1651&lt;0,"ng","")</f>
        <v/>
      </c>
      <c r="W1651" s="619"/>
    </row>
    <row r="1652" spans="1:23" s="371" customFormat="1" ht="24" hidden="1" customHeight="1">
      <c r="A1652" s="366" t="s">
        <v>4301</v>
      </c>
      <c r="B1652" s="418" t="s">
        <v>0</v>
      </c>
      <c r="C1652" s="418" t="s">
        <v>2924</v>
      </c>
      <c r="D1652" s="418" t="s">
        <v>2927</v>
      </c>
      <c r="E1652" s="419" t="s">
        <v>2926</v>
      </c>
      <c r="F1652" s="411">
        <v>5.657</v>
      </c>
      <c r="G1652" s="411">
        <f>[5]내역서!F1652</f>
        <v>5.657</v>
      </c>
      <c r="H1652" s="411">
        <v>5.657</v>
      </c>
      <c r="I1652" s="411">
        <f>내역서!F1656</f>
        <v>0</v>
      </c>
      <c r="J1652" s="411">
        <v>0</v>
      </c>
      <c r="K1652" s="412">
        <f>INT($I1652*J1652)</f>
        <v>0</v>
      </c>
      <c r="L1652" s="411">
        <v>35890.1</v>
      </c>
      <c r="M1652" s="412">
        <f>INT($I1652*L1652)</f>
        <v>0</v>
      </c>
      <c r="N1652" s="411">
        <v>0</v>
      </c>
      <c r="O1652" s="412">
        <f>INT($I1652*N1652)</f>
        <v>0</v>
      </c>
      <c r="P1652" s="412">
        <f>+J1652+L1652+N1652</f>
        <v>35890.1</v>
      </c>
      <c r="Q1652" s="412">
        <f>K1652+M1652+O1652</f>
        <v>0</v>
      </c>
      <c r="R1652" s="412"/>
      <c r="S1652" s="412"/>
      <c r="T1652" s="412"/>
      <c r="U1652" s="483" t="s">
        <v>0</v>
      </c>
      <c r="V1652" s="617" t="str">
        <f>+IF(I1652&lt;0,"ng","")</f>
        <v/>
      </c>
      <c r="W1652" s="617"/>
    </row>
    <row r="1653" spans="1:23" s="75" customFormat="1" ht="24" hidden="1" customHeight="1">
      <c r="A1653" s="372" t="s">
        <v>4712</v>
      </c>
      <c r="B1653" s="421" t="s">
        <v>0</v>
      </c>
      <c r="C1653" s="421" t="s">
        <v>1207</v>
      </c>
      <c r="D1653" s="421" t="s">
        <v>1210</v>
      </c>
      <c r="E1653" s="422" t="s">
        <v>1209</v>
      </c>
      <c r="F1653" s="416">
        <v>5.657</v>
      </c>
      <c r="G1653" s="416">
        <f>[5]내역서!F1653</f>
        <v>5.657</v>
      </c>
      <c r="H1653" s="416">
        <v>5.657</v>
      </c>
      <c r="I1653" s="416">
        <f>내역서!F1657</f>
        <v>0</v>
      </c>
      <c r="J1653" s="416">
        <v>0</v>
      </c>
      <c r="K1653" s="417">
        <f t="shared" si="2885"/>
        <v>0</v>
      </c>
      <c r="L1653" s="416">
        <v>35890.1</v>
      </c>
      <c r="M1653" s="417">
        <f t="shared" si="2886"/>
        <v>0</v>
      </c>
      <c r="N1653" s="416">
        <v>0</v>
      </c>
      <c r="O1653" s="417">
        <f t="shared" si="2887"/>
        <v>0</v>
      </c>
      <c r="P1653" s="417">
        <f t="shared" si="2888"/>
        <v>35890.1</v>
      </c>
      <c r="Q1653" s="417">
        <f t="shared" si="2901"/>
        <v>0</v>
      </c>
      <c r="R1653" s="417">
        <f t="shared" ref="R1653" si="2908">I1653-I1652</f>
        <v>0</v>
      </c>
      <c r="S1653" s="417">
        <f t="shared" ref="S1653:T1653" si="2909">P1653-P1652</f>
        <v>0</v>
      </c>
      <c r="T1653" s="417">
        <f t="shared" si="2909"/>
        <v>0</v>
      </c>
      <c r="U1653" s="484"/>
      <c r="V1653" s="619" t="str">
        <f t="shared" ref="V1653" si="2910">+IF(I1653&lt;0,"ng","")</f>
        <v/>
      </c>
      <c r="W1653" s="619"/>
    </row>
    <row r="1654" spans="1:23" s="485" customFormat="1" ht="24" hidden="1" customHeight="1">
      <c r="A1654" s="366" t="s">
        <v>2606</v>
      </c>
      <c r="B1654" s="436" t="s">
        <v>3129</v>
      </c>
      <c r="C1654" s="436" t="s">
        <v>2929</v>
      </c>
      <c r="D1654" s="436" t="s">
        <v>0</v>
      </c>
      <c r="E1654" s="437" t="s">
        <v>0</v>
      </c>
      <c r="F1654" s="438">
        <v>0</v>
      </c>
      <c r="G1654" s="438">
        <f>[5]내역서!F1654</f>
        <v>0</v>
      </c>
      <c r="H1654" s="438">
        <v>0</v>
      </c>
      <c r="I1654" s="438">
        <f>내역서!F1658</f>
        <v>0</v>
      </c>
      <c r="J1654" s="439">
        <v>0</v>
      </c>
      <c r="K1654" s="438">
        <f>SUMIF($A$1656:$A$1669,$A1656,K$1656:K$1669)</f>
        <v>0</v>
      </c>
      <c r="L1654" s="439">
        <v>0</v>
      </c>
      <c r="M1654" s="438">
        <f>SUMIF($A$1656:$A$1669,$A1656,M$1656:M$1669)</f>
        <v>0</v>
      </c>
      <c r="N1654" s="439">
        <v>0</v>
      </c>
      <c r="O1654" s="438">
        <f>SUMIF($A$1656:$A$1669,$A1656,O$1656:O$1669)</f>
        <v>0</v>
      </c>
      <c r="P1654" s="440">
        <v>0</v>
      </c>
      <c r="Q1654" s="438">
        <f>K1654+M1654+O1654</f>
        <v>0</v>
      </c>
      <c r="R1654" s="438"/>
      <c r="S1654" s="438"/>
      <c r="T1654" s="438"/>
      <c r="U1654" s="481" t="s">
        <v>0</v>
      </c>
      <c r="V1654" s="617" t="str">
        <f>+IF(I1654&lt;0,"ng","")</f>
        <v/>
      </c>
      <c r="W1654" s="617"/>
    </row>
    <row r="1655" spans="1:23" s="77" customFormat="1" ht="24" hidden="1" customHeight="1">
      <c r="A1655" s="372" t="s">
        <v>4402</v>
      </c>
      <c r="B1655" s="442" t="s">
        <v>4713</v>
      </c>
      <c r="C1655" s="442" t="s">
        <v>1211</v>
      </c>
      <c r="D1655" s="442" t="s">
        <v>0</v>
      </c>
      <c r="E1655" s="443" t="s">
        <v>0</v>
      </c>
      <c r="F1655" s="444">
        <v>0</v>
      </c>
      <c r="G1655" s="444">
        <f>[5]내역서!F1655</f>
        <v>0</v>
      </c>
      <c r="H1655" s="444">
        <v>0</v>
      </c>
      <c r="I1655" s="444">
        <f>내역서!F1659</f>
        <v>0</v>
      </c>
      <c r="J1655" s="445">
        <v>0</v>
      </c>
      <c r="K1655" s="444">
        <f>SUMIF($A$1656:$A$1669,$A1657,K$1656:K$1669)</f>
        <v>0</v>
      </c>
      <c r="L1655" s="445">
        <v>0</v>
      </c>
      <c r="M1655" s="444">
        <f>SUMIF($A$1656:$A$1669,$A1657,M$1656:M$1669)</f>
        <v>0</v>
      </c>
      <c r="N1655" s="445">
        <v>0</v>
      </c>
      <c r="O1655" s="444">
        <f>SUMIF($A$1656:$A$1669,$A1657,O$1656:O$1669)</f>
        <v>0</v>
      </c>
      <c r="P1655" s="446">
        <v>0</v>
      </c>
      <c r="Q1655" s="444">
        <f t="shared" si="2901"/>
        <v>0</v>
      </c>
      <c r="R1655" s="444">
        <f t="shared" ref="R1655" si="2911">I1655-I1654</f>
        <v>0</v>
      </c>
      <c r="S1655" s="444">
        <f t="shared" ref="S1655:T1655" si="2912">P1655-P1654</f>
        <v>0</v>
      </c>
      <c r="T1655" s="444">
        <f t="shared" si="2912"/>
        <v>0</v>
      </c>
      <c r="U1655" s="482"/>
      <c r="V1655" s="619" t="str">
        <f t="shared" ref="V1655" si="2913">+IF(I1655&lt;0,"ng","")</f>
        <v/>
      </c>
      <c r="W1655" s="619"/>
    </row>
    <row r="1656" spans="1:23" s="371" customFormat="1" ht="24" hidden="1" customHeight="1">
      <c r="A1656" s="366" t="s">
        <v>4714</v>
      </c>
      <c r="B1656" s="418" t="s">
        <v>0</v>
      </c>
      <c r="C1656" s="418" t="s">
        <v>2931</v>
      </c>
      <c r="D1656" s="418" t="s">
        <v>2932</v>
      </c>
      <c r="E1656" s="419" t="s">
        <v>16</v>
      </c>
      <c r="F1656" s="411">
        <v>465</v>
      </c>
      <c r="G1656" s="411">
        <f>[5]내역서!F1656</f>
        <v>465</v>
      </c>
      <c r="H1656" s="411">
        <v>465</v>
      </c>
      <c r="I1656" s="411">
        <f>내역서!F1660</f>
        <v>0</v>
      </c>
      <c r="J1656" s="411">
        <v>12409.4</v>
      </c>
      <c r="K1656" s="412">
        <f>INT($I1656*J1656)</f>
        <v>0</v>
      </c>
      <c r="L1656" s="411">
        <v>6814.4</v>
      </c>
      <c r="M1656" s="412">
        <f>INT($I1656*L1656)</f>
        <v>0</v>
      </c>
      <c r="N1656" s="411">
        <v>0</v>
      </c>
      <c r="O1656" s="412">
        <f>INT($I1656*N1656)</f>
        <v>0</v>
      </c>
      <c r="P1656" s="412">
        <f>+J1656+L1656+N1656</f>
        <v>19223.8</v>
      </c>
      <c r="Q1656" s="412">
        <f>K1656+M1656+O1656</f>
        <v>0</v>
      </c>
      <c r="R1656" s="412"/>
      <c r="S1656" s="412"/>
      <c r="T1656" s="412"/>
      <c r="U1656" s="483" t="s">
        <v>0</v>
      </c>
      <c r="V1656" s="617" t="str">
        <f>+IF(I1656&lt;0,"ng","")</f>
        <v/>
      </c>
      <c r="W1656" s="617"/>
    </row>
    <row r="1657" spans="1:23" s="75" customFormat="1" ht="24" hidden="1" customHeight="1">
      <c r="A1657" s="372" t="s">
        <v>4588</v>
      </c>
      <c r="B1657" s="421" t="s">
        <v>0</v>
      </c>
      <c r="C1657" s="421" t="s">
        <v>1212</v>
      </c>
      <c r="D1657" s="421" t="s">
        <v>1213</v>
      </c>
      <c r="E1657" s="422" t="s">
        <v>16</v>
      </c>
      <c r="F1657" s="416">
        <v>465</v>
      </c>
      <c r="G1657" s="416">
        <f>[5]내역서!F1657</f>
        <v>465</v>
      </c>
      <c r="H1657" s="416">
        <v>465</v>
      </c>
      <c r="I1657" s="416">
        <f>내역서!F1661</f>
        <v>0</v>
      </c>
      <c r="J1657" s="416">
        <v>12409.4</v>
      </c>
      <c r="K1657" s="417">
        <f t="shared" ref="K1657:K1669" si="2914">INT($I1657*J1657)</f>
        <v>0</v>
      </c>
      <c r="L1657" s="416">
        <v>6814.4</v>
      </c>
      <c r="M1657" s="417">
        <f t="shared" ref="M1657:M1669" si="2915">INT($I1657*L1657)</f>
        <v>0</v>
      </c>
      <c r="N1657" s="416">
        <v>0</v>
      </c>
      <c r="O1657" s="417">
        <f t="shared" ref="O1657:O1669" si="2916">INT($I1657*N1657)</f>
        <v>0</v>
      </c>
      <c r="P1657" s="417">
        <f t="shared" ref="P1657:P1669" si="2917">+J1657+L1657+N1657</f>
        <v>19223.8</v>
      </c>
      <c r="Q1657" s="417">
        <f t="shared" si="2901"/>
        <v>0</v>
      </c>
      <c r="R1657" s="417">
        <f t="shared" ref="R1657" si="2918">I1657-I1656</f>
        <v>0</v>
      </c>
      <c r="S1657" s="417">
        <f t="shared" ref="S1657:T1657" si="2919">P1657-P1656</f>
        <v>0</v>
      </c>
      <c r="T1657" s="417">
        <f t="shared" si="2919"/>
        <v>0</v>
      </c>
      <c r="U1657" s="484"/>
      <c r="V1657" s="619" t="str">
        <f t="shared" ref="V1657" si="2920">+IF(I1657&lt;0,"ng","")</f>
        <v/>
      </c>
      <c r="W1657" s="619"/>
    </row>
    <row r="1658" spans="1:23" s="371" customFormat="1" ht="24" hidden="1" customHeight="1">
      <c r="A1658" s="366" t="s">
        <v>4396</v>
      </c>
      <c r="B1658" s="418" t="s">
        <v>0</v>
      </c>
      <c r="C1658" s="418" t="s">
        <v>2931</v>
      </c>
      <c r="D1658" s="418" t="s">
        <v>2933</v>
      </c>
      <c r="E1658" s="419" t="s">
        <v>16</v>
      </c>
      <c r="F1658" s="411">
        <v>75.400000000000006</v>
      </c>
      <c r="G1658" s="411">
        <f>[5]내역서!F1658</f>
        <v>75.400000000000006</v>
      </c>
      <c r="H1658" s="411">
        <v>75.400000000000006</v>
      </c>
      <c r="I1658" s="411">
        <f>내역서!F1662</f>
        <v>0</v>
      </c>
      <c r="J1658" s="411">
        <v>12613.9</v>
      </c>
      <c r="K1658" s="412">
        <f>INT($I1658*J1658)</f>
        <v>0</v>
      </c>
      <c r="L1658" s="411">
        <v>9481.6</v>
      </c>
      <c r="M1658" s="412">
        <f>INT($I1658*L1658)</f>
        <v>0</v>
      </c>
      <c r="N1658" s="411">
        <v>0</v>
      </c>
      <c r="O1658" s="412">
        <f>INT($I1658*N1658)</f>
        <v>0</v>
      </c>
      <c r="P1658" s="412">
        <f>+J1658+L1658+N1658</f>
        <v>22095.5</v>
      </c>
      <c r="Q1658" s="412">
        <f>K1658+M1658+O1658</f>
        <v>0</v>
      </c>
      <c r="R1658" s="412"/>
      <c r="S1658" s="412"/>
      <c r="T1658" s="412"/>
      <c r="U1658" s="483" t="s">
        <v>0</v>
      </c>
      <c r="V1658" s="617" t="str">
        <f>+IF(I1658&lt;0,"ng","")</f>
        <v/>
      </c>
      <c r="W1658" s="617"/>
    </row>
    <row r="1659" spans="1:23" s="75" customFormat="1" ht="24" hidden="1" customHeight="1">
      <c r="A1659" s="372" t="s">
        <v>4715</v>
      </c>
      <c r="B1659" s="421" t="s">
        <v>0</v>
      </c>
      <c r="C1659" s="421" t="s">
        <v>1212</v>
      </c>
      <c r="D1659" s="421" t="s">
        <v>1214</v>
      </c>
      <c r="E1659" s="422" t="s">
        <v>16</v>
      </c>
      <c r="F1659" s="416">
        <v>75.400000000000006</v>
      </c>
      <c r="G1659" s="416">
        <f>[5]내역서!F1659</f>
        <v>75.400000000000006</v>
      </c>
      <c r="H1659" s="416">
        <v>75.400000000000006</v>
      </c>
      <c r="I1659" s="416">
        <f>내역서!F1663</f>
        <v>0</v>
      </c>
      <c r="J1659" s="416">
        <v>12613.9</v>
      </c>
      <c r="K1659" s="417">
        <f t="shared" si="2914"/>
        <v>0</v>
      </c>
      <c r="L1659" s="416">
        <v>9481.6</v>
      </c>
      <c r="M1659" s="417">
        <f t="shared" si="2915"/>
        <v>0</v>
      </c>
      <c r="N1659" s="416">
        <v>0</v>
      </c>
      <c r="O1659" s="417">
        <f t="shared" si="2916"/>
        <v>0</v>
      </c>
      <c r="P1659" s="417">
        <f t="shared" si="2917"/>
        <v>22095.5</v>
      </c>
      <c r="Q1659" s="417">
        <f t="shared" si="2901"/>
        <v>0</v>
      </c>
      <c r="R1659" s="417">
        <f t="shared" ref="R1659" si="2921">I1659-I1658</f>
        <v>0</v>
      </c>
      <c r="S1659" s="417">
        <f t="shared" ref="S1659:T1659" si="2922">P1659-P1658</f>
        <v>0</v>
      </c>
      <c r="T1659" s="417">
        <f t="shared" si="2922"/>
        <v>0</v>
      </c>
      <c r="U1659" s="484"/>
      <c r="V1659" s="619" t="str">
        <f t="shared" ref="V1659" si="2923">+IF(I1659&lt;0,"ng","")</f>
        <v/>
      </c>
      <c r="W1659" s="619"/>
    </row>
    <row r="1660" spans="1:23" s="485" customFormat="1" ht="24" hidden="1" customHeight="1">
      <c r="A1660" s="366" t="s">
        <v>4611</v>
      </c>
      <c r="B1660" s="418" t="s">
        <v>0</v>
      </c>
      <c r="C1660" s="418" t="s">
        <v>2934</v>
      </c>
      <c r="D1660" s="418" t="s">
        <v>2935</v>
      </c>
      <c r="E1660" s="419" t="s">
        <v>16</v>
      </c>
      <c r="F1660" s="411">
        <v>388</v>
      </c>
      <c r="G1660" s="411">
        <f>[5]내역서!F1660</f>
        <v>388</v>
      </c>
      <c r="H1660" s="411">
        <v>388</v>
      </c>
      <c r="I1660" s="411">
        <f>내역서!F1664</f>
        <v>0</v>
      </c>
      <c r="J1660" s="411">
        <v>3460.5</v>
      </c>
      <c r="K1660" s="412">
        <f>INT($I1660*J1660)</f>
        <v>0</v>
      </c>
      <c r="L1660" s="411">
        <v>12224</v>
      </c>
      <c r="M1660" s="412">
        <f>INT($I1660*L1660)</f>
        <v>0</v>
      </c>
      <c r="N1660" s="411">
        <v>0</v>
      </c>
      <c r="O1660" s="412">
        <f>INT($I1660*N1660)</f>
        <v>0</v>
      </c>
      <c r="P1660" s="412">
        <f>+J1660+L1660+N1660</f>
        <v>15684.5</v>
      </c>
      <c r="Q1660" s="412">
        <f>K1660+M1660+O1660</f>
        <v>0</v>
      </c>
      <c r="R1660" s="412"/>
      <c r="S1660" s="412"/>
      <c r="T1660" s="412"/>
      <c r="U1660" s="483" t="s">
        <v>0</v>
      </c>
      <c r="V1660" s="617" t="str">
        <f>+IF(I1660&lt;0,"ng","")</f>
        <v/>
      </c>
      <c r="W1660" s="617"/>
    </row>
    <row r="1661" spans="1:23" s="77" customFormat="1" ht="24" hidden="1" customHeight="1">
      <c r="A1661" s="372" t="s">
        <v>4588</v>
      </c>
      <c r="B1661" s="421" t="s">
        <v>0</v>
      </c>
      <c r="C1661" s="421" t="s">
        <v>1215</v>
      </c>
      <c r="D1661" s="421" t="s">
        <v>1216</v>
      </c>
      <c r="E1661" s="422" t="s">
        <v>16</v>
      </c>
      <c r="F1661" s="416">
        <v>388</v>
      </c>
      <c r="G1661" s="416">
        <f>[5]내역서!F1661</f>
        <v>388</v>
      </c>
      <c r="H1661" s="416">
        <v>388</v>
      </c>
      <c r="I1661" s="416">
        <f>내역서!F1665</f>
        <v>0</v>
      </c>
      <c r="J1661" s="416">
        <v>3460.5</v>
      </c>
      <c r="K1661" s="417">
        <f t="shared" si="2914"/>
        <v>0</v>
      </c>
      <c r="L1661" s="416">
        <v>12224</v>
      </c>
      <c r="M1661" s="417">
        <f t="shared" si="2915"/>
        <v>0</v>
      </c>
      <c r="N1661" s="416">
        <v>0</v>
      </c>
      <c r="O1661" s="417">
        <f t="shared" si="2916"/>
        <v>0</v>
      </c>
      <c r="P1661" s="417">
        <f t="shared" si="2917"/>
        <v>15684.5</v>
      </c>
      <c r="Q1661" s="417">
        <f t="shared" si="2901"/>
        <v>0</v>
      </c>
      <c r="R1661" s="417">
        <f t="shared" ref="R1661" si="2924">I1661-I1660</f>
        <v>0</v>
      </c>
      <c r="S1661" s="417">
        <f t="shared" ref="S1661:T1661" si="2925">P1661-P1660</f>
        <v>0</v>
      </c>
      <c r="T1661" s="417">
        <f t="shared" si="2925"/>
        <v>0</v>
      </c>
      <c r="U1661" s="484"/>
      <c r="V1661" s="619" t="str">
        <f t="shared" ref="V1661" si="2926">+IF(I1661&lt;0,"ng","")</f>
        <v/>
      </c>
      <c r="W1661" s="619"/>
    </row>
    <row r="1662" spans="1:23" s="371" customFormat="1" ht="24" hidden="1" customHeight="1">
      <c r="A1662" s="366" t="s">
        <v>4326</v>
      </c>
      <c r="B1662" s="418" t="s">
        <v>0</v>
      </c>
      <c r="C1662" s="418" t="s">
        <v>2936</v>
      </c>
      <c r="D1662" s="418" t="s">
        <v>2937</v>
      </c>
      <c r="E1662" s="419" t="s">
        <v>16</v>
      </c>
      <c r="F1662" s="411">
        <v>388</v>
      </c>
      <c r="G1662" s="411">
        <f>[5]내역서!F1662</f>
        <v>388</v>
      </c>
      <c r="H1662" s="411">
        <v>388</v>
      </c>
      <c r="I1662" s="411">
        <f>내역서!F1666</f>
        <v>0</v>
      </c>
      <c r="J1662" s="411">
        <v>972.4</v>
      </c>
      <c r="K1662" s="412">
        <f>INT($I1662*J1662)</f>
        <v>0</v>
      </c>
      <c r="L1662" s="411">
        <v>10421.6</v>
      </c>
      <c r="M1662" s="412">
        <f>INT($I1662*L1662)</f>
        <v>0</v>
      </c>
      <c r="N1662" s="411">
        <v>0</v>
      </c>
      <c r="O1662" s="412">
        <f>INT($I1662*N1662)</f>
        <v>0</v>
      </c>
      <c r="P1662" s="412">
        <f>+J1662+L1662+N1662</f>
        <v>11394</v>
      </c>
      <c r="Q1662" s="412">
        <f>K1662+M1662+O1662</f>
        <v>0</v>
      </c>
      <c r="R1662" s="412"/>
      <c r="S1662" s="412"/>
      <c r="T1662" s="412"/>
      <c r="U1662" s="483" t="s">
        <v>0</v>
      </c>
      <c r="V1662" s="617" t="str">
        <f>+IF(I1662&lt;0,"ng","")</f>
        <v/>
      </c>
      <c r="W1662" s="617"/>
    </row>
    <row r="1663" spans="1:23" s="75" customFormat="1" ht="24" hidden="1" customHeight="1">
      <c r="A1663" s="372" t="s">
        <v>4716</v>
      </c>
      <c r="B1663" s="421" t="s">
        <v>0</v>
      </c>
      <c r="C1663" s="421" t="s">
        <v>1217</v>
      </c>
      <c r="D1663" s="421" t="s">
        <v>1218</v>
      </c>
      <c r="E1663" s="422" t="s">
        <v>16</v>
      </c>
      <c r="F1663" s="416">
        <v>388</v>
      </c>
      <c r="G1663" s="416">
        <f>[5]내역서!F1663</f>
        <v>388</v>
      </c>
      <c r="H1663" s="416">
        <v>388</v>
      </c>
      <c r="I1663" s="416">
        <f>내역서!F1667</f>
        <v>0</v>
      </c>
      <c r="J1663" s="416">
        <v>972.4</v>
      </c>
      <c r="K1663" s="417">
        <f t="shared" si="2914"/>
        <v>0</v>
      </c>
      <c r="L1663" s="416">
        <v>10421.6</v>
      </c>
      <c r="M1663" s="417">
        <f t="shared" si="2915"/>
        <v>0</v>
      </c>
      <c r="N1663" s="416">
        <v>0</v>
      </c>
      <c r="O1663" s="417">
        <f t="shared" si="2916"/>
        <v>0</v>
      </c>
      <c r="P1663" s="417">
        <f t="shared" si="2917"/>
        <v>11394</v>
      </c>
      <c r="Q1663" s="417">
        <f t="shared" si="2901"/>
        <v>0</v>
      </c>
      <c r="R1663" s="417">
        <f t="shared" ref="R1663" si="2927">I1663-I1662</f>
        <v>0</v>
      </c>
      <c r="S1663" s="417">
        <f t="shared" ref="S1663:T1663" si="2928">P1663-P1662</f>
        <v>0</v>
      </c>
      <c r="T1663" s="417">
        <f t="shared" si="2928"/>
        <v>0</v>
      </c>
      <c r="U1663" s="484"/>
      <c r="V1663" s="619" t="str">
        <f t="shared" ref="V1663" si="2929">+IF(I1663&lt;0,"ng","")</f>
        <v/>
      </c>
      <c r="W1663" s="619"/>
    </row>
    <row r="1664" spans="1:23" s="371" customFormat="1" ht="24" hidden="1" customHeight="1">
      <c r="A1664" s="366" t="s">
        <v>4589</v>
      </c>
      <c r="B1664" s="418" t="s">
        <v>0</v>
      </c>
      <c r="C1664" s="418" t="s">
        <v>2938</v>
      </c>
      <c r="D1664" s="418" t="s">
        <v>2939</v>
      </c>
      <c r="E1664" s="419" t="s">
        <v>6</v>
      </c>
      <c r="F1664" s="411">
        <v>558</v>
      </c>
      <c r="G1664" s="411">
        <f>[5]내역서!F1664</f>
        <v>558</v>
      </c>
      <c r="H1664" s="411">
        <v>558</v>
      </c>
      <c r="I1664" s="411">
        <f>내역서!F1668</f>
        <v>0</v>
      </c>
      <c r="J1664" s="411">
        <v>1945.3</v>
      </c>
      <c r="K1664" s="412">
        <f>INT($I1664*J1664)</f>
        <v>0</v>
      </c>
      <c r="L1664" s="411">
        <v>4288.8</v>
      </c>
      <c r="M1664" s="412">
        <f>INT($I1664*L1664)</f>
        <v>0</v>
      </c>
      <c r="N1664" s="411">
        <v>71.099999999999994</v>
      </c>
      <c r="O1664" s="412">
        <f>INT($I1664*N1664)</f>
        <v>0</v>
      </c>
      <c r="P1664" s="412">
        <f>+J1664+L1664+N1664</f>
        <v>6305.2000000000007</v>
      </c>
      <c r="Q1664" s="412">
        <f>K1664+M1664+O1664</f>
        <v>0</v>
      </c>
      <c r="R1664" s="412"/>
      <c r="S1664" s="412"/>
      <c r="T1664" s="412"/>
      <c r="U1664" s="483" t="s">
        <v>0</v>
      </c>
      <c r="V1664" s="617" t="str">
        <f>+IF(I1664&lt;0,"ng","")</f>
        <v/>
      </c>
      <c r="W1664" s="617"/>
    </row>
    <row r="1665" spans="1:23" s="75" customFormat="1" ht="24" hidden="1" customHeight="1">
      <c r="A1665" s="372" t="s">
        <v>4430</v>
      </c>
      <c r="B1665" s="421" t="s">
        <v>0</v>
      </c>
      <c r="C1665" s="421" t="s">
        <v>1219</v>
      </c>
      <c r="D1665" s="421" t="s">
        <v>1220</v>
      </c>
      <c r="E1665" s="422" t="s">
        <v>6</v>
      </c>
      <c r="F1665" s="416">
        <v>558</v>
      </c>
      <c r="G1665" s="416">
        <f>[5]내역서!F1665</f>
        <v>558</v>
      </c>
      <c r="H1665" s="416">
        <v>558</v>
      </c>
      <c r="I1665" s="416">
        <f>내역서!F1669</f>
        <v>0</v>
      </c>
      <c r="J1665" s="416">
        <v>1945.3</v>
      </c>
      <c r="K1665" s="417">
        <f t="shared" si="2914"/>
        <v>0</v>
      </c>
      <c r="L1665" s="416">
        <v>4288.8</v>
      </c>
      <c r="M1665" s="417">
        <f t="shared" si="2915"/>
        <v>0</v>
      </c>
      <c r="N1665" s="416">
        <v>71.099999999999994</v>
      </c>
      <c r="O1665" s="417">
        <f t="shared" si="2916"/>
        <v>0</v>
      </c>
      <c r="P1665" s="417">
        <f t="shared" si="2917"/>
        <v>6305.2000000000007</v>
      </c>
      <c r="Q1665" s="417">
        <f t="shared" si="2901"/>
        <v>0</v>
      </c>
      <c r="R1665" s="417">
        <f t="shared" ref="R1665" si="2930">I1665-I1664</f>
        <v>0</v>
      </c>
      <c r="S1665" s="417">
        <f t="shared" ref="S1665:T1665" si="2931">P1665-P1664</f>
        <v>0</v>
      </c>
      <c r="T1665" s="417">
        <f t="shared" si="2931"/>
        <v>0</v>
      </c>
      <c r="U1665" s="484"/>
      <c r="V1665" s="619" t="str">
        <f t="shared" ref="V1665" si="2932">+IF(I1665&lt;0,"ng","")</f>
        <v/>
      </c>
      <c r="W1665" s="619"/>
    </row>
    <row r="1666" spans="1:23" s="371" customFormat="1" ht="24" hidden="1" customHeight="1">
      <c r="A1666" s="366" t="s">
        <v>4717</v>
      </c>
      <c r="B1666" s="418" t="s">
        <v>0</v>
      </c>
      <c r="C1666" s="418" t="s">
        <v>2940</v>
      </c>
      <c r="D1666" s="418" t="s">
        <v>2941</v>
      </c>
      <c r="E1666" s="419" t="s">
        <v>6</v>
      </c>
      <c r="F1666" s="411">
        <v>2238</v>
      </c>
      <c r="G1666" s="411">
        <f>[5]내역서!F1666</f>
        <v>2238</v>
      </c>
      <c r="H1666" s="411">
        <v>2238</v>
      </c>
      <c r="I1666" s="411">
        <f>내역서!F1670</f>
        <v>0</v>
      </c>
      <c r="J1666" s="411">
        <v>325.39999999999998</v>
      </c>
      <c r="K1666" s="412">
        <f>INT($I1666*J1666)</f>
        <v>0</v>
      </c>
      <c r="L1666" s="411">
        <v>2512</v>
      </c>
      <c r="M1666" s="412">
        <f>INT($I1666*L1666)</f>
        <v>0</v>
      </c>
      <c r="N1666" s="411">
        <v>0</v>
      </c>
      <c r="O1666" s="412">
        <f>INT($I1666*N1666)</f>
        <v>0</v>
      </c>
      <c r="P1666" s="412">
        <f>+J1666+L1666+N1666</f>
        <v>2837.4</v>
      </c>
      <c r="Q1666" s="412">
        <f>K1666+M1666+O1666</f>
        <v>0</v>
      </c>
      <c r="R1666" s="412"/>
      <c r="S1666" s="412"/>
      <c r="T1666" s="412"/>
      <c r="U1666" s="483" t="s">
        <v>0</v>
      </c>
      <c r="V1666" s="617" t="str">
        <f>+IF(I1666&lt;0,"ng","")</f>
        <v/>
      </c>
      <c r="W1666" s="617"/>
    </row>
    <row r="1667" spans="1:23" s="75" customFormat="1" ht="24" hidden="1" customHeight="1">
      <c r="A1667" s="372" t="s">
        <v>4590</v>
      </c>
      <c r="B1667" s="421" t="s">
        <v>0</v>
      </c>
      <c r="C1667" s="421" t="s">
        <v>1221</v>
      </c>
      <c r="D1667" s="421" t="s">
        <v>1222</v>
      </c>
      <c r="E1667" s="422" t="s">
        <v>6</v>
      </c>
      <c r="F1667" s="416">
        <v>2238</v>
      </c>
      <c r="G1667" s="416">
        <f>[5]내역서!F1667</f>
        <v>2238</v>
      </c>
      <c r="H1667" s="416">
        <v>2238</v>
      </c>
      <c r="I1667" s="416">
        <f>내역서!F1671</f>
        <v>0</v>
      </c>
      <c r="J1667" s="416">
        <v>325.39999999999998</v>
      </c>
      <c r="K1667" s="417">
        <f t="shared" si="2914"/>
        <v>0</v>
      </c>
      <c r="L1667" s="416">
        <v>2512</v>
      </c>
      <c r="M1667" s="417">
        <f t="shared" si="2915"/>
        <v>0</v>
      </c>
      <c r="N1667" s="416">
        <v>0</v>
      </c>
      <c r="O1667" s="417">
        <f t="shared" si="2916"/>
        <v>0</v>
      </c>
      <c r="P1667" s="417">
        <f t="shared" si="2917"/>
        <v>2837.4</v>
      </c>
      <c r="Q1667" s="417">
        <f t="shared" si="2901"/>
        <v>0</v>
      </c>
      <c r="R1667" s="417">
        <f t="shared" ref="R1667" si="2933">I1667-I1666</f>
        <v>0</v>
      </c>
      <c r="S1667" s="417">
        <f t="shared" ref="S1667:T1667" si="2934">P1667-P1666</f>
        <v>0</v>
      </c>
      <c r="T1667" s="417">
        <f t="shared" si="2934"/>
        <v>0</v>
      </c>
      <c r="U1667" s="484"/>
      <c r="V1667" s="619" t="str">
        <f t="shared" ref="V1667" si="2935">+IF(I1667&lt;0,"ng","")</f>
        <v/>
      </c>
      <c r="W1667" s="619"/>
    </row>
    <row r="1668" spans="1:23" s="371" customFormat="1" ht="24" hidden="1" customHeight="1">
      <c r="A1668" s="366" t="s">
        <v>4718</v>
      </c>
      <c r="B1668" s="418" t="s">
        <v>0</v>
      </c>
      <c r="C1668" s="418" t="s">
        <v>2942</v>
      </c>
      <c r="D1668" s="418" t="s">
        <v>98</v>
      </c>
      <c r="E1668" s="419" t="s">
        <v>22</v>
      </c>
      <c r="F1668" s="411">
        <v>1317</v>
      </c>
      <c r="G1668" s="411">
        <f>[5]내역서!F1668</f>
        <v>1317</v>
      </c>
      <c r="H1668" s="411">
        <v>1317</v>
      </c>
      <c r="I1668" s="411">
        <f>내역서!F1672</f>
        <v>0</v>
      </c>
      <c r="J1668" s="411">
        <v>863.2</v>
      </c>
      <c r="K1668" s="412">
        <f>INT($I1668*J1668)</f>
        <v>0</v>
      </c>
      <c r="L1668" s="411">
        <v>2797.6</v>
      </c>
      <c r="M1668" s="412">
        <f>INT($I1668*L1668)</f>
        <v>0</v>
      </c>
      <c r="N1668" s="411">
        <v>0</v>
      </c>
      <c r="O1668" s="412">
        <f>INT($I1668*N1668)</f>
        <v>0</v>
      </c>
      <c r="P1668" s="412">
        <f>+J1668+L1668+N1668</f>
        <v>3660.8</v>
      </c>
      <c r="Q1668" s="412">
        <f>K1668+M1668+O1668</f>
        <v>0</v>
      </c>
      <c r="R1668" s="412"/>
      <c r="S1668" s="412"/>
      <c r="T1668" s="412"/>
      <c r="U1668" s="483" t="s">
        <v>0</v>
      </c>
      <c r="V1668" s="617" t="str">
        <f>+IF(I1668&lt;0,"ng","")</f>
        <v/>
      </c>
      <c r="W1668" s="617"/>
    </row>
    <row r="1669" spans="1:23" s="75" customFormat="1" ht="24" hidden="1" customHeight="1">
      <c r="A1669" s="372" t="s">
        <v>4430</v>
      </c>
      <c r="B1669" s="421" t="s">
        <v>0</v>
      </c>
      <c r="C1669" s="421" t="s">
        <v>1223</v>
      </c>
      <c r="D1669" s="421" t="s">
        <v>98</v>
      </c>
      <c r="E1669" s="422" t="s">
        <v>22</v>
      </c>
      <c r="F1669" s="416">
        <v>1317</v>
      </c>
      <c r="G1669" s="416">
        <f>[5]내역서!F1669</f>
        <v>1317</v>
      </c>
      <c r="H1669" s="416">
        <v>1317</v>
      </c>
      <c r="I1669" s="416">
        <f>내역서!F1673</f>
        <v>0</v>
      </c>
      <c r="J1669" s="416">
        <v>863.2</v>
      </c>
      <c r="K1669" s="417">
        <f t="shared" si="2914"/>
        <v>0</v>
      </c>
      <c r="L1669" s="416">
        <v>2797.6</v>
      </c>
      <c r="M1669" s="417">
        <f t="shared" si="2915"/>
        <v>0</v>
      </c>
      <c r="N1669" s="416">
        <v>0</v>
      </c>
      <c r="O1669" s="417">
        <f t="shared" si="2916"/>
        <v>0</v>
      </c>
      <c r="P1669" s="417">
        <f t="shared" si="2917"/>
        <v>3660.8</v>
      </c>
      <c r="Q1669" s="417">
        <f t="shared" si="2901"/>
        <v>0</v>
      </c>
      <c r="R1669" s="417">
        <f t="shared" ref="R1669" si="2936">I1669-I1668</f>
        <v>0</v>
      </c>
      <c r="S1669" s="417">
        <f t="shared" ref="S1669:T1669" si="2937">P1669-P1668</f>
        <v>0</v>
      </c>
      <c r="T1669" s="417">
        <f t="shared" si="2937"/>
        <v>0</v>
      </c>
      <c r="U1669" s="484"/>
      <c r="V1669" s="619" t="str">
        <f t="shared" ref="V1669" si="2938">+IF(I1669&lt;0,"ng","")</f>
        <v/>
      </c>
      <c r="W1669" s="619"/>
    </row>
    <row r="1670" spans="1:23" s="371" customFormat="1" ht="24" hidden="1" customHeight="1">
      <c r="A1670" s="366" t="s">
        <v>4719</v>
      </c>
      <c r="B1670" s="436" t="s">
        <v>3132</v>
      </c>
      <c r="C1670" s="436" t="s">
        <v>2944</v>
      </c>
      <c r="D1670" s="436" t="s">
        <v>0</v>
      </c>
      <c r="E1670" s="437" t="s">
        <v>0</v>
      </c>
      <c r="F1670" s="438">
        <v>0</v>
      </c>
      <c r="G1670" s="438">
        <f>[5]내역서!F1670</f>
        <v>0</v>
      </c>
      <c r="H1670" s="438">
        <v>0</v>
      </c>
      <c r="I1670" s="438">
        <f>내역서!F1674</f>
        <v>0</v>
      </c>
      <c r="J1670" s="439">
        <v>0</v>
      </c>
      <c r="K1670" s="438">
        <f>SUMIF($A$1672:$A$1687,$A1672,K$1672:K$1687)</f>
        <v>0</v>
      </c>
      <c r="L1670" s="439">
        <v>0</v>
      </c>
      <c r="M1670" s="438">
        <f>SUMIF($A$1672:$A$1687,$A1672,M$1672:M$1687)</f>
        <v>0</v>
      </c>
      <c r="N1670" s="439">
        <v>0</v>
      </c>
      <c r="O1670" s="438">
        <f>SUMIF($A$1672:$A$1687,$A1672,O$1672:O$1687)</f>
        <v>0</v>
      </c>
      <c r="P1670" s="440">
        <v>0</v>
      </c>
      <c r="Q1670" s="438">
        <f>K1670+M1670+O1670</f>
        <v>0</v>
      </c>
      <c r="R1670" s="438"/>
      <c r="S1670" s="438"/>
      <c r="T1670" s="438"/>
      <c r="U1670" s="481" t="s">
        <v>0</v>
      </c>
      <c r="V1670" s="617" t="str">
        <f>+IF(I1670&lt;0,"ng","")</f>
        <v/>
      </c>
      <c r="W1670" s="617"/>
    </row>
    <row r="1671" spans="1:23" s="75" customFormat="1" ht="24" hidden="1" customHeight="1">
      <c r="A1671" s="372" t="s">
        <v>4414</v>
      </c>
      <c r="B1671" s="442" t="s">
        <v>4720</v>
      </c>
      <c r="C1671" s="442" t="s">
        <v>1224</v>
      </c>
      <c r="D1671" s="442" t="s">
        <v>0</v>
      </c>
      <c r="E1671" s="443" t="s">
        <v>0</v>
      </c>
      <c r="F1671" s="444">
        <v>0</v>
      </c>
      <c r="G1671" s="444">
        <f>[5]내역서!F1671</f>
        <v>0</v>
      </c>
      <c r="H1671" s="444">
        <v>0</v>
      </c>
      <c r="I1671" s="444">
        <f>내역서!F1675</f>
        <v>0</v>
      </c>
      <c r="J1671" s="445">
        <v>0</v>
      </c>
      <c r="K1671" s="444">
        <f>SUMIF($A$1672:$A$1687,$A1673,K$1672:K$1687)</f>
        <v>0</v>
      </c>
      <c r="L1671" s="445">
        <v>0</v>
      </c>
      <c r="M1671" s="444">
        <f>SUMIF($A$1672:$A$1687,$A1673,M$1672:M$1687)</f>
        <v>0</v>
      </c>
      <c r="N1671" s="445">
        <v>0</v>
      </c>
      <c r="O1671" s="444">
        <f>SUMIF($A$1672:$A$1687,$A1673,O$1672:O$1687)</f>
        <v>0</v>
      </c>
      <c r="P1671" s="446">
        <v>0</v>
      </c>
      <c r="Q1671" s="444">
        <f t="shared" si="2901"/>
        <v>0</v>
      </c>
      <c r="R1671" s="444">
        <f t="shared" ref="R1671" si="2939">I1671-I1670</f>
        <v>0</v>
      </c>
      <c r="S1671" s="444">
        <f t="shared" ref="S1671:T1671" si="2940">P1671-P1670</f>
        <v>0</v>
      </c>
      <c r="T1671" s="444">
        <f t="shared" si="2940"/>
        <v>0</v>
      </c>
      <c r="U1671" s="482"/>
      <c r="V1671" s="619" t="str">
        <f t="shared" ref="V1671" si="2941">+IF(I1671&lt;0,"ng","")</f>
        <v/>
      </c>
      <c r="W1671" s="619"/>
    </row>
    <row r="1672" spans="1:23" s="371" customFormat="1" ht="24" hidden="1" customHeight="1">
      <c r="A1672" s="366" t="s">
        <v>4721</v>
      </c>
      <c r="B1672" s="418" t="s">
        <v>0</v>
      </c>
      <c r="C1672" s="418" t="s">
        <v>3134</v>
      </c>
      <c r="D1672" s="418" t="s">
        <v>3135</v>
      </c>
      <c r="E1672" s="419" t="s">
        <v>16</v>
      </c>
      <c r="F1672" s="411">
        <v>54.4</v>
      </c>
      <c r="G1672" s="411">
        <f>[5]내역서!F1672</f>
        <v>54.4</v>
      </c>
      <c r="H1672" s="411">
        <v>54.4</v>
      </c>
      <c r="I1672" s="411">
        <f>내역서!F1676</f>
        <v>0</v>
      </c>
      <c r="J1672" s="411">
        <v>81126.7</v>
      </c>
      <c r="K1672" s="412">
        <f>INT($I1672*J1672)</f>
        <v>0</v>
      </c>
      <c r="L1672" s="411">
        <v>34828</v>
      </c>
      <c r="M1672" s="412">
        <f>INT($I1672*L1672)</f>
        <v>0</v>
      </c>
      <c r="N1672" s="411">
        <v>0</v>
      </c>
      <c r="O1672" s="412">
        <f>INT($I1672*N1672)</f>
        <v>0</v>
      </c>
      <c r="P1672" s="412">
        <f>+J1672+L1672+N1672</f>
        <v>115954.7</v>
      </c>
      <c r="Q1672" s="412">
        <f>K1672+M1672+O1672</f>
        <v>0</v>
      </c>
      <c r="R1672" s="412"/>
      <c r="S1672" s="412"/>
      <c r="T1672" s="412"/>
      <c r="U1672" s="483" t="s">
        <v>0</v>
      </c>
      <c r="V1672" s="617" t="str">
        <f>+IF(I1672&lt;0,"ng","")</f>
        <v/>
      </c>
      <c r="W1672" s="617"/>
    </row>
    <row r="1673" spans="1:23" s="75" customFormat="1" ht="24" hidden="1" customHeight="1">
      <c r="A1673" s="372" t="s">
        <v>4608</v>
      </c>
      <c r="B1673" s="421" t="s">
        <v>0</v>
      </c>
      <c r="C1673" s="421" t="s">
        <v>1328</v>
      </c>
      <c r="D1673" s="421" t="s">
        <v>1329</v>
      </c>
      <c r="E1673" s="422" t="s">
        <v>16</v>
      </c>
      <c r="F1673" s="416">
        <v>54.4</v>
      </c>
      <c r="G1673" s="416">
        <f>[5]내역서!F1673</f>
        <v>54.4</v>
      </c>
      <c r="H1673" s="416">
        <v>54.4</v>
      </c>
      <c r="I1673" s="416">
        <f>내역서!F1677</f>
        <v>0</v>
      </c>
      <c r="J1673" s="416">
        <v>81126.7</v>
      </c>
      <c r="K1673" s="417">
        <f t="shared" ref="K1673:K1687" si="2942">INT($I1673*J1673)</f>
        <v>0</v>
      </c>
      <c r="L1673" s="416">
        <v>34828</v>
      </c>
      <c r="M1673" s="417">
        <f t="shared" ref="M1673:M1687" si="2943">INT($I1673*L1673)</f>
        <v>0</v>
      </c>
      <c r="N1673" s="416">
        <v>0</v>
      </c>
      <c r="O1673" s="417">
        <f t="shared" ref="O1673:O1687" si="2944">INT($I1673*N1673)</f>
        <v>0</v>
      </c>
      <c r="P1673" s="417">
        <f t="shared" ref="P1673:P1687" si="2945">+J1673+L1673+N1673</f>
        <v>115954.7</v>
      </c>
      <c r="Q1673" s="417">
        <f t="shared" si="2901"/>
        <v>0</v>
      </c>
      <c r="R1673" s="417">
        <f t="shared" ref="R1673" si="2946">I1673-I1672</f>
        <v>0</v>
      </c>
      <c r="S1673" s="417">
        <f t="shared" ref="S1673:T1673" si="2947">P1673-P1672</f>
        <v>0</v>
      </c>
      <c r="T1673" s="417">
        <f t="shared" si="2947"/>
        <v>0</v>
      </c>
      <c r="U1673" s="484"/>
      <c r="V1673" s="619" t="str">
        <f t="shared" ref="V1673" si="2948">+IF(I1673&lt;0,"ng","")</f>
        <v/>
      </c>
      <c r="W1673" s="619"/>
    </row>
    <row r="1674" spans="1:23" s="371" customFormat="1" ht="24" hidden="1" customHeight="1">
      <c r="A1674" s="366" t="s">
        <v>4634</v>
      </c>
      <c r="B1674" s="418" t="s">
        <v>0</v>
      </c>
      <c r="C1674" s="418" t="s">
        <v>2945</v>
      </c>
      <c r="D1674" s="418" t="s">
        <v>2946</v>
      </c>
      <c r="E1674" s="419" t="s">
        <v>16</v>
      </c>
      <c r="F1674" s="411">
        <v>780</v>
      </c>
      <c r="G1674" s="411">
        <f>[5]내역서!F1674</f>
        <v>780</v>
      </c>
      <c r="H1674" s="411">
        <v>780</v>
      </c>
      <c r="I1674" s="411">
        <f>내역서!F1678</f>
        <v>0</v>
      </c>
      <c r="J1674" s="411">
        <v>85071.9</v>
      </c>
      <c r="K1674" s="412">
        <f>INT($I1674*J1674)</f>
        <v>0</v>
      </c>
      <c r="L1674" s="411">
        <v>51200</v>
      </c>
      <c r="M1674" s="412">
        <f>INT($I1674*L1674)</f>
        <v>0</v>
      </c>
      <c r="N1674" s="411">
        <v>5851.6</v>
      </c>
      <c r="O1674" s="412">
        <f>INT($I1674*N1674)</f>
        <v>0</v>
      </c>
      <c r="P1674" s="412">
        <f>+J1674+L1674+N1674</f>
        <v>142123.5</v>
      </c>
      <c r="Q1674" s="412">
        <f>K1674+M1674+O1674</f>
        <v>0</v>
      </c>
      <c r="R1674" s="412"/>
      <c r="S1674" s="412"/>
      <c r="T1674" s="412"/>
      <c r="U1674" s="483" t="s">
        <v>0</v>
      </c>
      <c r="V1674" s="617" t="str">
        <f>+IF(I1674&lt;0,"ng","")</f>
        <v/>
      </c>
      <c r="W1674" s="617"/>
    </row>
    <row r="1675" spans="1:23" s="75" customFormat="1" ht="24" hidden="1" customHeight="1">
      <c r="A1675" s="372" t="s">
        <v>4722</v>
      </c>
      <c r="B1675" s="421" t="s">
        <v>0</v>
      </c>
      <c r="C1675" s="421" t="s">
        <v>1225</v>
      </c>
      <c r="D1675" s="421" t="s">
        <v>1226</v>
      </c>
      <c r="E1675" s="422" t="s">
        <v>16</v>
      </c>
      <c r="F1675" s="416">
        <v>780</v>
      </c>
      <c r="G1675" s="416">
        <f>[5]내역서!F1675</f>
        <v>780</v>
      </c>
      <c r="H1675" s="416">
        <v>780</v>
      </c>
      <c r="I1675" s="416">
        <f>내역서!F1679</f>
        <v>0</v>
      </c>
      <c r="J1675" s="416">
        <v>85071.9</v>
      </c>
      <c r="K1675" s="417">
        <f t="shared" si="2942"/>
        <v>0</v>
      </c>
      <c r="L1675" s="416">
        <v>51200</v>
      </c>
      <c r="M1675" s="417">
        <f t="shared" si="2943"/>
        <v>0</v>
      </c>
      <c r="N1675" s="416">
        <v>5851.6</v>
      </c>
      <c r="O1675" s="417">
        <f t="shared" si="2944"/>
        <v>0</v>
      </c>
      <c r="P1675" s="417">
        <f t="shared" si="2945"/>
        <v>142123.5</v>
      </c>
      <c r="Q1675" s="417">
        <f t="shared" si="2901"/>
        <v>0</v>
      </c>
      <c r="R1675" s="417">
        <f t="shared" ref="R1675" si="2949">I1675-I1674</f>
        <v>0</v>
      </c>
      <c r="S1675" s="417">
        <f t="shared" ref="S1675:T1675" si="2950">P1675-P1674</f>
        <v>0</v>
      </c>
      <c r="T1675" s="417">
        <f t="shared" si="2950"/>
        <v>0</v>
      </c>
      <c r="U1675" s="484"/>
      <c r="V1675" s="619" t="str">
        <f t="shared" ref="V1675" si="2951">+IF(I1675&lt;0,"ng","")</f>
        <v/>
      </c>
      <c r="W1675" s="619"/>
    </row>
    <row r="1676" spans="1:23" s="371" customFormat="1" ht="24" hidden="1" customHeight="1">
      <c r="A1676" s="366" t="s">
        <v>4723</v>
      </c>
      <c r="B1676" s="418" t="s">
        <v>0</v>
      </c>
      <c r="C1676" s="418" t="s">
        <v>2950</v>
      </c>
      <c r="D1676" s="418" t="s">
        <v>99</v>
      </c>
      <c r="E1676" s="419" t="s">
        <v>6</v>
      </c>
      <c r="F1676" s="411">
        <v>413</v>
      </c>
      <c r="G1676" s="411">
        <f>[5]내역서!F1676</f>
        <v>413</v>
      </c>
      <c r="H1676" s="411">
        <v>413</v>
      </c>
      <c r="I1676" s="411">
        <f>내역서!F1680</f>
        <v>0</v>
      </c>
      <c r="J1676" s="411">
        <v>15886.3</v>
      </c>
      <c r="K1676" s="412">
        <f>INT($I1676*J1676)</f>
        <v>0</v>
      </c>
      <c r="L1676" s="411">
        <v>11200</v>
      </c>
      <c r="M1676" s="412">
        <f>INT($I1676*L1676)</f>
        <v>0</v>
      </c>
      <c r="N1676" s="411">
        <v>907.8</v>
      </c>
      <c r="O1676" s="412">
        <f>INT($I1676*N1676)</f>
        <v>0</v>
      </c>
      <c r="P1676" s="412">
        <f>+J1676+L1676+N1676</f>
        <v>27994.1</v>
      </c>
      <c r="Q1676" s="412">
        <f>K1676+M1676+O1676</f>
        <v>0</v>
      </c>
      <c r="R1676" s="412"/>
      <c r="S1676" s="412"/>
      <c r="T1676" s="412"/>
      <c r="U1676" s="483" t="s">
        <v>0</v>
      </c>
      <c r="V1676" s="617" t="str">
        <f>+IF(I1676&lt;0,"ng","")</f>
        <v/>
      </c>
      <c r="W1676" s="617"/>
    </row>
    <row r="1677" spans="1:23" s="75" customFormat="1" ht="24" hidden="1" customHeight="1">
      <c r="A1677" s="372" t="s">
        <v>4430</v>
      </c>
      <c r="B1677" s="421" t="s">
        <v>0</v>
      </c>
      <c r="C1677" s="421" t="s">
        <v>1229</v>
      </c>
      <c r="D1677" s="421" t="s">
        <v>99</v>
      </c>
      <c r="E1677" s="422" t="s">
        <v>6</v>
      </c>
      <c r="F1677" s="416">
        <v>413</v>
      </c>
      <c r="G1677" s="416">
        <f>[5]내역서!F1677</f>
        <v>413</v>
      </c>
      <c r="H1677" s="416">
        <v>413</v>
      </c>
      <c r="I1677" s="416">
        <f>내역서!F1681</f>
        <v>0</v>
      </c>
      <c r="J1677" s="416">
        <v>15886.3</v>
      </c>
      <c r="K1677" s="417">
        <f t="shared" si="2942"/>
        <v>0</v>
      </c>
      <c r="L1677" s="416">
        <v>11200</v>
      </c>
      <c r="M1677" s="417">
        <f t="shared" si="2943"/>
        <v>0</v>
      </c>
      <c r="N1677" s="416">
        <v>907.8</v>
      </c>
      <c r="O1677" s="417">
        <f t="shared" si="2944"/>
        <v>0</v>
      </c>
      <c r="P1677" s="417">
        <f t="shared" si="2945"/>
        <v>27994.1</v>
      </c>
      <c r="Q1677" s="417">
        <f t="shared" si="2901"/>
        <v>0</v>
      </c>
      <c r="R1677" s="417">
        <f t="shared" ref="R1677" si="2952">I1677-I1676</f>
        <v>0</v>
      </c>
      <c r="S1677" s="417">
        <f t="shared" ref="S1677:T1677" si="2953">P1677-P1676</f>
        <v>0</v>
      </c>
      <c r="T1677" s="417">
        <f t="shared" si="2953"/>
        <v>0</v>
      </c>
      <c r="U1677" s="484"/>
      <c r="V1677" s="619" t="str">
        <f t="shared" ref="V1677" si="2954">+IF(I1677&lt;0,"ng","")</f>
        <v/>
      </c>
      <c r="W1677" s="619"/>
    </row>
    <row r="1678" spans="1:23" s="371" customFormat="1" ht="24" hidden="1" customHeight="1">
      <c r="A1678" s="366" t="s">
        <v>4326</v>
      </c>
      <c r="B1678" s="418" t="s">
        <v>0</v>
      </c>
      <c r="C1678" s="418" t="s">
        <v>2950</v>
      </c>
      <c r="D1678" s="418" t="s">
        <v>114</v>
      </c>
      <c r="E1678" s="419" t="s">
        <v>6</v>
      </c>
      <c r="F1678" s="411">
        <v>34</v>
      </c>
      <c r="G1678" s="411">
        <f>[5]내역서!F1678</f>
        <v>34</v>
      </c>
      <c r="H1678" s="411">
        <v>34</v>
      </c>
      <c r="I1678" s="411">
        <f>내역서!F1682</f>
        <v>0</v>
      </c>
      <c r="J1678" s="411">
        <v>25637.200000000001</v>
      </c>
      <c r="K1678" s="412">
        <f>INT($I1678*J1678)</f>
        <v>0</v>
      </c>
      <c r="L1678" s="411">
        <v>11200</v>
      </c>
      <c r="M1678" s="412">
        <f>INT($I1678*L1678)</f>
        <v>0</v>
      </c>
      <c r="N1678" s="411">
        <v>890.2</v>
      </c>
      <c r="O1678" s="412">
        <f>INT($I1678*N1678)</f>
        <v>0</v>
      </c>
      <c r="P1678" s="412">
        <f>+J1678+L1678+N1678</f>
        <v>37727.399999999994</v>
      </c>
      <c r="Q1678" s="412">
        <f>K1678+M1678+O1678</f>
        <v>0</v>
      </c>
      <c r="R1678" s="412"/>
      <c r="S1678" s="412"/>
      <c r="T1678" s="412"/>
      <c r="U1678" s="483" t="s">
        <v>0</v>
      </c>
      <c r="V1678" s="617" t="str">
        <f>+IF(I1678&lt;0,"ng","")</f>
        <v/>
      </c>
      <c r="W1678" s="617"/>
    </row>
    <row r="1679" spans="1:23" s="75" customFormat="1" ht="24" hidden="1" customHeight="1">
      <c r="A1679" s="372" t="s">
        <v>4699</v>
      </c>
      <c r="B1679" s="421" t="s">
        <v>0</v>
      </c>
      <c r="C1679" s="421" t="s">
        <v>1229</v>
      </c>
      <c r="D1679" s="421" t="s">
        <v>114</v>
      </c>
      <c r="E1679" s="422" t="s">
        <v>6</v>
      </c>
      <c r="F1679" s="416">
        <v>34</v>
      </c>
      <c r="G1679" s="416">
        <f>[5]내역서!F1679</f>
        <v>34</v>
      </c>
      <c r="H1679" s="416">
        <v>34</v>
      </c>
      <c r="I1679" s="416">
        <f>내역서!F1683</f>
        <v>0</v>
      </c>
      <c r="J1679" s="416">
        <v>25637.200000000001</v>
      </c>
      <c r="K1679" s="417">
        <f t="shared" si="2942"/>
        <v>0</v>
      </c>
      <c r="L1679" s="416">
        <v>11200</v>
      </c>
      <c r="M1679" s="417">
        <f t="shared" si="2943"/>
        <v>0</v>
      </c>
      <c r="N1679" s="416">
        <v>890.2</v>
      </c>
      <c r="O1679" s="417">
        <f t="shared" si="2944"/>
        <v>0</v>
      </c>
      <c r="P1679" s="417">
        <f t="shared" si="2945"/>
        <v>37727.399999999994</v>
      </c>
      <c r="Q1679" s="417">
        <f t="shared" si="2901"/>
        <v>0</v>
      </c>
      <c r="R1679" s="417">
        <f t="shared" ref="R1679" si="2955">I1679-I1678</f>
        <v>0</v>
      </c>
      <c r="S1679" s="417">
        <f t="shared" ref="S1679:T1679" si="2956">P1679-P1678</f>
        <v>0</v>
      </c>
      <c r="T1679" s="417">
        <f t="shared" si="2956"/>
        <v>0</v>
      </c>
      <c r="U1679" s="484"/>
      <c r="V1679" s="619" t="str">
        <f t="shared" ref="V1679" si="2957">+IF(I1679&lt;0,"ng","")</f>
        <v/>
      </c>
      <c r="W1679" s="619"/>
    </row>
    <row r="1680" spans="1:23" s="371" customFormat="1" ht="24" hidden="1" customHeight="1">
      <c r="A1680" s="366" t="s">
        <v>4589</v>
      </c>
      <c r="B1680" s="418" t="s">
        <v>0</v>
      </c>
      <c r="C1680" s="418" t="s">
        <v>3136</v>
      </c>
      <c r="D1680" s="418" t="s">
        <v>115</v>
      </c>
      <c r="E1680" s="419" t="s">
        <v>6</v>
      </c>
      <c r="F1680" s="411">
        <v>67</v>
      </c>
      <c r="G1680" s="411">
        <f>[5]내역서!F1680</f>
        <v>67</v>
      </c>
      <c r="H1680" s="411">
        <v>67</v>
      </c>
      <c r="I1680" s="411">
        <f>내역서!F1684</f>
        <v>0</v>
      </c>
      <c r="J1680" s="411">
        <v>55047.3</v>
      </c>
      <c r="K1680" s="412">
        <f>INT($I1680*J1680)</f>
        <v>0</v>
      </c>
      <c r="L1680" s="411">
        <v>34800</v>
      </c>
      <c r="M1680" s="412">
        <f>INT($I1680*L1680)</f>
        <v>0</v>
      </c>
      <c r="N1680" s="411">
        <v>3609.7</v>
      </c>
      <c r="O1680" s="412">
        <f>INT($I1680*N1680)</f>
        <v>0</v>
      </c>
      <c r="P1680" s="412">
        <f>+J1680+L1680+N1680</f>
        <v>93457</v>
      </c>
      <c r="Q1680" s="412">
        <f>K1680+M1680+O1680</f>
        <v>0</v>
      </c>
      <c r="R1680" s="412"/>
      <c r="S1680" s="412"/>
      <c r="T1680" s="412"/>
      <c r="U1680" s="483" t="s">
        <v>0</v>
      </c>
      <c r="V1680" s="617" t="str">
        <f>+IF(I1680&lt;0,"ng","")</f>
        <v/>
      </c>
      <c r="W1680" s="617"/>
    </row>
    <row r="1681" spans="1:23" s="75" customFormat="1" ht="24" hidden="1" customHeight="1">
      <c r="A1681" s="372" t="s">
        <v>4601</v>
      </c>
      <c r="B1681" s="421" t="s">
        <v>0</v>
      </c>
      <c r="C1681" s="421" t="s">
        <v>1330</v>
      </c>
      <c r="D1681" s="421" t="s">
        <v>115</v>
      </c>
      <c r="E1681" s="422" t="s">
        <v>6</v>
      </c>
      <c r="F1681" s="416">
        <v>67</v>
      </c>
      <c r="G1681" s="416">
        <f>[5]내역서!F1681</f>
        <v>67</v>
      </c>
      <c r="H1681" s="416">
        <v>67</v>
      </c>
      <c r="I1681" s="416">
        <f>내역서!F1685</f>
        <v>0</v>
      </c>
      <c r="J1681" s="416">
        <v>55047.3</v>
      </c>
      <c r="K1681" s="417">
        <f t="shared" si="2942"/>
        <v>0</v>
      </c>
      <c r="L1681" s="416">
        <v>34800</v>
      </c>
      <c r="M1681" s="417">
        <f t="shared" si="2943"/>
        <v>0</v>
      </c>
      <c r="N1681" s="416">
        <v>3609.7</v>
      </c>
      <c r="O1681" s="417">
        <f t="shared" si="2944"/>
        <v>0</v>
      </c>
      <c r="P1681" s="417">
        <f t="shared" si="2945"/>
        <v>93457</v>
      </c>
      <c r="Q1681" s="417">
        <f t="shared" si="2901"/>
        <v>0</v>
      </c>
      <c r="R1681" s="417">
        <f t="shared" ref="R1681" si="2958">I1681-I1680</f>
        <v>0</v>
      </c>
      <c r="S1681" s="417">
        <f t="shared" ref="S1681:T1681" si="2959">P1681-P1680</f>
        <v>0</v>
      </c>
      <c r="T1681" s="417">
        <f t="shared" si="2959"/>
        <v>0</v>
      </c>
      <c r="U1681" s="484"/>
      <c r="V1681" s="619" t="str">
        <f t="shared" ref="V1681" si="2960">+IF(I1681&lt;0,"ng","")</f>
        <v/>
      </c>
      <c r="W1681" s="619"/>
    </row>
    <row r="1682" spans="1:23" s="371" customFormat="1" ht="24" hidden="1" customHeight="1">
      <c r="A1682" s="366" t="s">
        <v>4724</v>
      </c>
      <c r="B1682" s="418" t="s">
        <v>0</v>
      </c>
      <c r="C1682" s="418" t="s">
        <v>2964</v>
      </c>
      <c r="D1682" s="418" t="s">
        <v>2965</v>
      </c>
      <c r="E1682" s="419" t="s">
        <v>16</v>
      </c>
      <c r="F1682" s="411">
        <v>206</v>
      </c>
      <c r="G1682" s="411">
        <f>[5]내역서!F1682</f>
        <v>206</v>
      </c>
      <c r="H1682" s="411">
        <v>206</v>
      </c>
      <c r="I1682" s="411">
        <f>내역서!F1686</f>
        <v>0</v>
      </c>
      <c r="J1682" s="411">
        <v>142123.5</v>
      </c>
      <c r="K1682" s="412">
        <f>INT($I1682*J1682)</f>
        <v>0</v>
      </c>
      <c r="L1682" s="411">
        <v>0</v>
      </c>
      <c r="M1682" s="412">
        <f>INT($I1682*L1682)</f>
        <v>0</v>
      </c>
      <c r="N1682" s="411">
        <v>0</v>
      </c>
      <c r="O1682" s="412">
        <f>INT($I1682*N1682)</f>
        <v>0</v>
      </c>
      <c r="P1682" s="412">
        <f>+J1682+L1682+N1682</f>
        <v>142123.5</v>
      </c>
      <c r="Q1682" s="412">
        <f>K1682+M1682+O1682</f>
        <v>0</v>
      </c>
      <c r="R1682" s="412"/>
      <c r="S1682" s="412"/>
      <c r="T1682" s="412"/>
      <c r="U1682" s="483" t="s">
        <v>0</v>
      </c>
      <c r="V1682" s="617" t="str">
        <f>+IF(I1682&lt;0,"ng","")</f>
        <v/>
      </c>
      <c r="W1682" s="617"/>
    </row>
    <row r="1683" spans="1:23" s="75" customFormat="1" ht="24" hidden="1" customHeight="1">
      <c r="A1683" s="372" t="s">
        <v>4606</v>
      </c>
      <c r="B1683" s="421" t="s">
        <v>0</v>
      </c>
      <c r="C1683" s="421" t="s">
        <v>1237</v>
      </c>
      <c r="D1683" s="421" t="s">
        <v>1238</v>
      </c>
      <c r="E1683" s="422" t="s">
        <v>16</v>
      </c>
      <c r="F1683" s="416">
        <v>206</v>
      </c>
      <c r="G1683" s="416">
        <f>[5]내역서!F1683</f>
        <v>206</v>
      </c>
      <c r="H1683" s="416">
        <v>206</v>
      </c>
      <c r="I1683" s="416">
        <f>내역서!F1687</f>
        <v>0</v>
      </c>
      <c r="J1683" s="416">
        <v>142123.5</v>
      </c>
      <c r="K1683" s="417">
        <f t="shared" si="2942"/>
        <v>0</v>
      </c>
      <c r="L1683" s="416">
        <v>0</v>
      </c>
      <c r="M1683" s="417">
        <f t="shared" si="2943"/>
        <v>0</v>
      </c>
      <c r="N1683" s="416">
        <v>0</v>
      </c>
      <c r="O1683" s="417">
        <f t="shared" si="2944"/>
        <v>0</v>
      </c>
      <c r="P1683" s="417">
        <f t="shared" si="2945"/>
        <v>142123.5</v>
      </c>
      <c r="Q1683" s="417">
        <f t="shared" si="2901"/>
        <v>0</v>
      </c>
      <c r="R1683" s="417">
        <f t="shared" ref="R1683" si="2961">I1683-I1682</f>
        <v>0</v>
      </c>
      <c r="S1683" s="417">
        <f t="shared" ref="S1683:T1683" si="2962">P1683-P1682</f>
        <v>0</v>
      </c>
      <c r="T1683" s="417">
        <f t="shared" si="2962"/>
        <v>0</v>
      </c>
      <c r="U1683" s="484"/>
      <c r="V1683" s="619" t="str">
        <f t="shared" ref="V1683" si="2963">+IF(I1683&lt;0,"ng","")</f>
        <v/>
      </c>
      <c r="W1683" s="619"/>
    </row>
    <row r="1684" spans="1:23" s="371" customFormat="1" ht="24" hidden="1" customHeight="1">
      <c r="A1684" s="366" t="s">
        <v>2055</v>
      </c>
      <c r="B1684" s="418" t="s">
        <v>0</v>
      </c>
      <c r="C1684" s="418" t="s">
        <v>3137</v>
      </c>
      <c r="D1684" s="418" t="s">
        <v>101</v>
      </c>
      <c r="E1684" s="419" t="s">
        <v>1860</v>
      </c>
      <c r="F1684" s="411">
        <v>1</v>
      </c>
      <c r="G1684" s="411">
        <f>[5]내역서!F1684</f>
        <v>1</v>
      </c>
      <c r="H1684" s="411">
        <v>1</v>
      </c>
      <c r="I1684" s="411">
        <f>내역서!F1688</f>
        <v>0</v>
      </c>
      <c r="J1684" s="411">
        <v>438593.3</v>
      </c>
      <c r="K1684" s="412">
        <f>INT($I1684*J1684)</f>
        <v>0</v>
      </c>
      <c r="L1684" s="411">
        <v>82788.800000000003</v>
      </c>
      <c r="M1684" s="412">
        <f>INT($I1684*L1684)</f>
        <v>0</v>
      </c>
      <c r="N1684" s="411">
        <v>0</v>
      </c>
      <c r="O1684" s="412">
        <f>INT($I1684*N1684)</f>
        <v>0</v>
      </c>
      <c r="P1684" s="412">
        <f>+J1684+L1684+N1684</f>
        <v>521382.1</v>
      </c>
      <c r="Q1684" s="412">
        <f>K1684+M1684+O1684</f>
        <v>0</v>
      </c>
      <c r="R1684" s="412"/>
      <c r="S1684" s="412"/>
      <c r="T1684" s="412"/>
      <c r="U1684" s="483" t="s">
        <v>0</v>
      </c>
      <c r="V1684" s="617" t="str">
        <f>+IF(I1684&lt;0,"ng","")</f>
        <v/>
      </c>
      <c r="W1684" s="617"/>
    </row>
    <row r="1685" spans="1:23" s="75" customFormat="1" ht="24" hidden="1" customHeight="1">
      <c r="A1685" s="372" t="s">
        <v>4725</v>
      </c>
      <c r="B1685" s="421" t="s">
        <v>0</v>
      </c>
      <c r="C1685" s="421" t="s">
        <v>1331</v>
      </c>
      <c r="D1685" s="421" t="s">
        <v>101</v>
      </c>
      <c r="E1685" s="422" t="s">
        <v>729</v>
      </c>
      <c r="F1685" s="416">
        <v>1</v>
      </c>
      <c r="G1685" s="416">
        <f>[5]내역서!F1685</f>
        <v>1</v>
      </c>
      <c r="H1685" s="416">
        <v>1</v>
      </c>
      <c r="I1685" s="416">
        <f>내역서!F1689</f>
        <v>0</v>
      </c>
      <c r="J1685" s="416">
        <v>438593.3</v>
      </c>
      <c r="K1685" s="417">
        <f t="shared" si="2942"/>
        <v>0</v>
      </c>
      <c r="L1685" s="416">
        <v>82788.800000000003</v>
      </c>
      <c r="M1685" s="417">
        <f t="shared" si="2943"/>
        <v>0</v>
      </c>
      <c r="N1685" s="416">
        <v>0</v>
      </c>
      <c r="O1685" s="417">
        <f t="shared" si="2944"/>
        <v>0</v>
      </c>
      <c r="P1685" s="417">
        <f t="shared" si="2945"/>
        <v>521382.1</v>
      </c>
      <c r="Q1685" s="417">
        <f t="shared" si="2901"/>
        <v>0</v>
      </c>
      <c r="R1685" s="417">
        <f t="shared" ref="R1685" si="2964">I1685-I1684</f>
        <v>0</v>
      </c>
      <c r="S1685" s="417">
        <f t="shared" ref="S1685:T1685" si="2965">P1685-P1684</f>
        <v>0</v>
      </c>
      <c r="T1685" s="417">
        <f t="shared" si="2965"/>
        <v>0</v>
      </c>
      <c r="U1685" s="484"/>
      <c r="V1685" s="619" t="str">
        <f t="shared" ref="V1685" si="2966">+IF(I1685&lt;0,"ng","")</f>
        <v/>
      </c>
      <c r="W1685" s="619"/>
    </row>
    <row r="1686" spans="1:23" s="371" customFormat="1" ht="24" hidden="1" customHeight="1">
      <c r="A1686" s="366" t="s">
        <v>4610</v>
      </c>
      <c r="B1686" s="418" t="s">
        <v>0</v>
      </c>
      <c r="C1686" s="418" t="s">
        <v>3138</v>
      </c>
      <c r="D1686" s="418" t="s">
        <v>101</v>
      </c>
      <c r="E1686" s="419" t="s">
        <v>1860</v>
      </c>
      <c r="F1686" s="411">
        <v>1</v>
      </c>
      <c r="G1686" s="411">
        <f>[5]내역서!F1686</f>
        <v>1</v>
      </c>
      <c r="H1686" s="411">
        <v>1</v>
      </c>
      <c r="I1686" s="411">
        <f>내역서!F1690</f>
        <v>0</v>
      </c>
      <c r="J1686" s="411">
        <v>288163.90000000002</v>
      </c>
      <c r="K1686" s="412">
        <f>INT($I1686*J1686)</f>
        <v>0</v>
      </c>
      <c r="L1686" s="411">
        <v>51500</v>
      </c>
      <c r="M1686" s="412">
        <f>INT($I1686*L1686)</f>
        <v>0</v>
      </c>
      <c r="N1686" s="411">
        <v>0</v>
      </c>
      <c r="O1686" s="412">
        <f>INT($I1686*N1686)</f>
        <v>0</v>
      </c>
      <c r="P1686" s="412">
        <f>+J1686+L1686+N1686</f>
        <v>339663.9</v>
      </c>
      <c r="Q1686" s="412">
        <f>K1686+M1686+O1686</f>
        <v>0</v>
      </c>
      <c r="R1686" s="412"/>
      <c r="S1686" s="412"/>
      <c r="T1686" s="412"/>
      <c r="U1686" s="483" t="s">
        <v>0</v>
      </c>
      <c r="V1686" s="617" t="str">
        <f>+IF(I1686&lt;0,"ng","")</f>
        <v/>
      </c>
      <c r="W1686" s="617"/>
    </row>
    <row r="1687" spans="1:23" s="75" customFormat="1" ht="24" hidden="1" customHeight="1">
      <c r="A1687" s="372" t="s">
        <v>4699</v>
      </c>
      <c r="B1687" s="421" t="s">
        <v>0</v>
      </c>
      <c r="C1687" s="421" t="s">
        <v>1332</v>
      </c>
      <c r="D1687" s="421" t="s">
        <v>101</v>
      </c>
      <c r="E1687" s="422" t="s">
        <v>729</v>
      </c>
      <c r="F1687" s="416">
        <v>1</v>
      </c>
      <c r="G1687" s="416">
        <f>[5]내역서!F1687</f>
        <v>1</v>
      </c>
      <c r="H1687" s="416">
        <v>1</v>
      </c>
      <c r="I1687" s="416">
        <f>내역서!F1691</f>
        <v>0</v>
      </c>
      <c r="J1687" s="416">
        <v>288163.90000000002</v>
      </c>
      <c r="K1687" s="417">
        <f t="shared" si="2942"/>
        <v>0</v>
      </c>
      <c r="L1687" s="416">
        <v>51500</v>
      </c>
      <c r="M1687" s="417">
        <f t="shared" si="2943"/>
        <v>0</v>
      </c>
      <c r="N1687" s="416">
        <v>0</v>
      </c>
      <c r="O1687" s="417">
        <f t="shared" si="2944"/>
        <v>0</v>
      </c>
      <c r="P1687" s="417">
        <f t="shared" si="2945"/>
        <v>339663.9</v>
      </c>
      <c r="Q1687" s="417">
        <f t="shared" si="2901"/>
        <v>0</v>
      </c>
      <c r="R1687" s="417">
        <f t="shared" ref="R1687" si="2967">I1687-I1686</f>
        <v>0</v>
      </c>
      <c r="S1687" s="417">
        <f t="shared" ref="S1687:T1687" si="2968">P1687-P1686</f>
        <v>0</v>
      </c>
      <c r="T1687" s="417">
        <f t="shared" si="2968"/>
        <v>0</v>
      </c>
      <c r="U1687" s="484"/>
      <c r="V1687" s="619" t="str">
        <f t="shared" ref="V1687" si="2969">+IF(I1687&lt;0,"ng","")</f>
        <v/>
      </c>
      <c r="W1687" s="619"/>
    </row>
    <row r="1688" spans="1:23" s="371" customFormat="1" ht="24" hidden="1" customHeight="1">
      <c r="A1688" s="366" t="s">
        <v>4610</v>
      </c>
      <c r="B1688" s="436" t="s">
        <v>3139</v>
      </c>
      <c r="C1688" s="436" t="s">
        <v>2969</v>
      </c>
      <c r="D1688" s="436" t="s">
        <v>0</v>
      </c>
      <c r="E1688" s="437" t="s">
        <v>0</v>
      </c>
      <c r="F1688" s="438">
        <v>0</v>
      </c>
      <c r="G1688" s="438">
        <f>[5]내역서!F1688</f>
        <v>0</v>
      </c>
      <c r="H1688" s="438">
        <v>0</v>
      </c>
      <c r="I1688" s="438">
        <f>내역서!F1692</f>
        <v>0</v>
      </c>
      <c r="J1688" s="439">
        <v>0</v>
      </c>
      <c r="K1688" s="438">
        <f>SUMIF($A$1690:$A$1701,$A1690,K$1690:K$1701)</f>
        <v>0</v>
      </c>
      <c r="L1688" s="439">
        <v>0</v>
      </c>
      <c r="M1688" s="438">
        <f>SUMIF($A$1690:$A$1701,$A1690,M$1690:M$1701)</f>
        <v>0</v>
      </c>
      <c r="N1688" s="439">
        <v>0</v>
      </c>
      <c r="O1688" s="438">
        <f>SUMIF($A$1690:$A$1701,$A1690,O$1690:O$1701)</f>
        <v>0</v>
      </c>
      <c r="P1688" s="440">
        <v>0</v>
      </c>
      <c r="Q1688" s="438">
        <f>K1688+M1688+O1688</f>
        <v>0</v>
      </c>
      <c r="R1688" s="438"/>
      <c r="S1688" s="438"/>
      <c r="T1688" s="438"/>
      <c r="U1688" s="481" t="s">
        <v>0</v>
      </c>
      <c r="V1688" s="617" t="str">
        <f>+IF(I1688&lt;0,"ng","")</f>
        <v/>
      </c>
      <c r="W1688" s="617"/>
    </row>
    <row r="1689" spans="1:23" s="75" customFormat="1" ht="24" hidden="1" customHeight="1">
      <c r="A1689" s="372" t="s">
        <v>4606</v>
      </c>
      <c r="B1689" s="442" t="s">
        <v>4726</v>
      </c>
      <c r="C1689" s="442" t="s">
        <v>1241</v>
      </c>
      <c r="D1689" s="442" t="s">
        <v>0</v>
      </c>
      <c r="E1689" s="443" t="s">
        <v>0</v>
      </c>
      <c r="F1689" s="444">
        <v>0</v>
      </c>
      <c r="G1689" s="444">
        <f>[5]내역서!F1689</f>
        <v>0</v>
      </c>
      <c r="H1689" s="444">
        <v>0</v>
      </c>
      <c r="I1689" s="444">
        <f>내역서!F1693</f>
        <v>0</v>
      </c>
      <c r="J1689" s="445">
        <v>0</v>
      </c>
      <c r="K1689" s="444">
        <f>SUMIF($A$1690:$A$1701,$A1691,K$1690:K$1701)</f>
        <v>0</v>
      </c>
      <c r="L1689" s="445">
        <v>0</v>
      </c>
      <c r="M1689" s="444">
        <f>SUMIF($A$1690:$A$1701,$A1691,M$1690:M$1701)</f>
        <v>0</v>
      </c>
      <c r="N1689" s="445">
        <v>0</v>
      </c>
      <c r="O1689" s="444">
        <f>SUMIF($A$1690:$A$1701,$A1691,O$1690:O$1701)</f>
        <v>0</v>
      </c>
      <c r="P1689" s="446">
        <v>0</v>
      </c>
      <c r="Q1689" s="444">
        <f t="shared" si="2901"/>
        <v>0</v>
      </c>
      <c r="R1689" s="444">
        <f t="shared" ref="R1689" si="2970">I1689-I1688</f>
        <v>0</v>
      </c>
      <c r="S1689" s="444">
        <f t="shared" ref="S1689:T1689" si="2971">P1689-P1688</f>
        <v>0</v>
      </c>
      <c r="T1689" s="444">
        <f t="shared" si="2971"/>
        <v>0</v>
      </c>
      <c r="U1689" s="482"/>
      <c r="V1689" s="619" t="str">
        <f t="shared" ref="V1689" si="2972">+IF(I1689&lt;0,"ng","")</f>
        <v/>
      </c>
      <c r="W1689" s="619"/>
    </row>
    <row r="1690" spans="1:23" s="371" customFormat="1" ht="24" hidden="1" customHeight="1">
      <c r="A1690" s="366" t="s">
        <v>4611</v>
      </c>
      <c r="B1690" s="418" t="s">
        <v>0</v>
      </c>
      <c r="C1690" s="418" t="s">
        <v>2972</v>
      </c>
      <c r="D1690" s="418" t="s">
        <v>2973</v>
      </c>
      <c r="E1690" s="419" t="s">
        <v>102</v>
      </c>
      <c r="F1690" s="411">
        <v>1628</v>
      </c>
      <c r="G1690" s="411">
        <f>[5]내역서!F1690</f>
        <v>1628</v>
      </c>
      <c r="H1690" s="411">
        <v>1628</v>
      </c>
      <c r="I1690" s="411">
        <f>내역서!F1694</f>
        <v>0</v>
      </c>
      <c r="J1690" s="411">
        <v>182.5</v>
      </c>
      <c r="K1690" s="412">
        <f>INT($I1690*J1690)</f>
        <v>0</v>
      </c>
      <c r="L1690" s="411">
        <v>5874.4</v>
      </c>
      <c r="M1690" s="412">
        <f>INT($I1690*L1690)</f>
        <v>0</v>
      </c>
      <c r="N1690" s="411">
        <v>0</v>
      </c>
      <c r="O1690" s="412">
        <f>INT($I1690*N1690)</f>
        <v>0</v>
      </c>
      <c r="P1690" s="412">
        <f>+J1690+L1690+N1690</f>
        <v>6056.9</v>
      </c>
      <c r="Q1690" s="412">
        <f>K1690+M1690+O1690</f>
        <v>0</v>
      </c>
      <c r="R1690" s="412"/>
      <c r="S1690" s="412"/>
      <c r="T1690" s="412"/>
      <c r="U1690" s="483" t="s">
        <v>0</v>
      </c>
      <c r="V1690" s="617" t="str">
        <f>+IF(I1690&lt;0,"ng","")</f>
        <v/>
      </c>
      <c r="W1690" s="617"/>
    </row>
    <row r="1691" spans="1:23" s="75" customFormat="1" ht="24" hidden="1" customHeight="1">
      <c r="A1691" s="372" t="s">
        <v>4727</v>
      </c>
      <c r="B1691" s="421" t="s">
        <v>0</v>
      </c>
      <c r="C1691" s="421" t="s">
        <v>1242</v>
      </c>
      <c r="D1691" s="421" t="s">
        <v>1243</v>
      </c>
      <c r="E1691" s="422" t="s">
        <v>102</v>
      </c>
      <c r="F1691" s="416">
        <v>1628</v>
      </c>
      <c r="G1691" s="416">
        <f>[5]내역서!F1691</f>
        <v>1628</v>
      </c>
      <c r="H1691" s="416">
        <v>1628</v>
      </c>
      <c r="I1691" s="416">
        <f>내역서!F1695</f>
        <v>0</v>
      </c>
      <c r="J1691" s="416">
        <v>182.5</v>
      </c>
      <c r="K1691" s="417">
        <f t="shared" ref="K1691:K1701" si="2973">INT($I1691*J1691)</f>
        <v>0</v>
      </c>
      <c r="L1691" s="416">
        <v>5874.4</v>
      </c>
      <c r="M1691" s="417">
        <f t="shared" ref="M1691:M1701" si="2974">INT($I1691*L1691)</f>
        <v>0</v>
      </c>
      <c r="N1691" s="416">
        <v>0</v>
      </c>
      <c r="O1691" s="417">
        <f t="shared" ref="O1691:O1701" si="2975">INT($I1691*N1691)</f>
        <v>0</v>
      </c>
      <c r="P1691" s="417">
        <f t="shared" ref="P1691:P1701" si="2976">+J1691+L1691+N1691</f>
        <v>6056.9</v>
      </c>
      <c r="Q1691" s="417">
        <f t="shared" si="2901"/>
        <v>0</v>
      </c>
      <c r="R1691" s="417">
        <f t="shared" ref="R1691" si="2977">I1691-I1690</f>
        <v>0</v>
      </c>
      <c r="S1691" s="417">
        <f t="shared" ref="S1691:T1691" si="2978">P1691-P1690</f>
        <v>0</v>
      </c>
      <c r="T1691" s="417">
        <f t="shared" si="2978"/>
        <v>0</v>
      </c>
      <c r="U1691" s="484"/>
      <c r="V1691" s="619" t="str">
        <f t="shared" ref="V1691" si="2979">+IF(I1691&lt;0,"ng","")</f>
        <v/>
      </c>
      <c r="W1691" s="619"/>
    </row>
    <row r="1692" spans="1:23" s="371" customFormat="1" ht="24" hidden="1" customHeight="1">
      <c r="A1692" s="366" t="s">
        <v>4381</v>
      </c>
      <c r="B1692" s="418" t="s">
        <v>0</v>
      </c>
      <c r="C1692" s="418" t="s">
        <v>2972</v>
      </c>
      <c r="D1692" s="418" t="s">
        <v>2974</v>
      </c>
      <c r="E1692" s="419" t="s">
        <v>102</v>
      </c>
      <c r="F1692" s="411">
        <v>1200</v>
      </c>
      <c r="G1692" s="411">
        <f>[5]내역서!F1692</f>
        <v>1200</v>
      </c>
      <c r="H1692" s="411">
        <v>1200</v>
      </c>
      <c r="I1692" s="411">
        <f>내역서!F1696</f>
        <v>0</v>
      </c>
      <c r="J1692" s="411">
        <v>218.4</v>
      </c>
      <c r="K1692" s="412">
        <f>INT($I1692*J1692)</f>
        <v>0</v>
      </c>
      <c r="L1692" s="411">
        <v>7049.8</v>
      </c>
      <c r="M1692" s="412">
        <f>INT($I1692*L1692)</f>
        <v>0</v>
      </c>
      <c r="N1692" s="411">
        <v>0</v>
      </c>
      <c r="O1692" s="412">
        <f>INT($I1692*N1692)</f>
        <v>0</v>
      </c>
      <c r="P1692" s="412">
        <f>+J1692+L1692+N1692</f>
        <v>7268.2</v>
      </c>
      <c r="Q1692" s="412">
        <f>K1692+M1692+O1692</f>
        <v>0</v>
      </c>
      <c r="R1692" s="412"/>
      <c r="S1692" s="412"/>
      <c r="T1692" s="412"/>
      <c r="U1692" s="483" t="s">
        <v>0</v>
      </c>
      <c r="V1692" s="617" t="str">
        <f>+IF(I1692&lt;0,"ng","")</f>
        <v/>
      </c>
      <c r="W1692" s="617"/>
    </row>
    <row r="1693" spans="1:23" s="75" customFormat="1" ht="24" hidden="1" customHeight="1">
      <c r="A1693" s="372" t="s">
        <v>4699</v>
      </c>
      <c r="B1693" s="421" t="s">
        <v>0</v>
      </c>
      <c r="C1693" s="421" t="s">
        <v>1242</v>
      </c>
      <c r="D1693" s="421" t="s">
        <v>1244</v>
      </c>
      <c r="E1693" s="422" t="s">
        <v>102</v>
      </c>
      <c r="F1693" s="416">
        <v>1200</v>
      </c>
      <c r="G1693" s="416">
        <f>[5]내역서!F1693</f>
        <v>1200</v>
      </c>
      <c r="H1693" s="416">
        <v>1200</v>
      </c>
      <c r="I1693" s="416">
        <f>내역서!F1697</f>
        <v>0</v>
      </c>
      <c r="J1693" s="416">
        <v>218.4</v>
      </c>
      <c r="K1693" s="417">
        <f t="shared" si="2973"/>
        <v>0</v>
      </c>
      <c r="L1693" s="416">
        <v>7049.8</v>
      </c>
      <c r="M1693" s="417">
        <f t="shared" si="2974"/>
        <v>0</v>
      </c>
      <c r="N1693" s="416">
        <v>0</v>
      </c>
      <c r="O1693" s="417">
        <f t="shared" si="2975"/>
        <v>0</v>
      </c>
      <c r="P1693" s="417">
        <f t="shared" si="2976"/>
        <v>7268.2</v>
      </c>
      <c r="Q1693" s="417">
        <f t="shared" si="2901"/>
        <v>0</v>
      </c>
      <c r="R1693" s="417">
        <f t="shared" ref="R1693" si="2980">I1693-I1692</f>
        <v>0</v>
      </c>
      <c r="S1693" s="417">
        <f t="shared" ref="S1693:T1693" si="2981">P1693-P1692</f>
        <v>0</v>
      </c>
      <c r="T1693" s="417">
        <f t="shared" si="2981"/>
        <v>0</v>
      </c>
      <c r="U1693" s="484"/>
      <c r="V1693" s="619" t="str">
        <f t="shared" ref="V1693" si="2982">+IF(I1693&lt;0,"ng","")</f>
        <v/>
      </c>
      <c r="W1693" s="619"/>
    </row>
    <row r="1694" spans="1:23" s="371" customFormat="1" ht="24" hidden="1" customHeight="1">
      <c r="A1694" s="366" t="s">
        <v>4728</v>
      </c>
      <c r="B1694" s="418" t="s">
        <v>0</v>
      </c>
      <c r="C1694" s="418" t="s">
        <v>2976</v>
      </c>
      <c r="D1694" s="418" t="s">
        <v>2977</v>
      </c>
      <c r="E1694" s="419" t="s">
        <v>2104</v>
      </c>
      <c r="F1694" s="411">
        <v>101</v>
      </c>
      <c r="G1694" s="411">
        <f>[5]내역서!F1694</f>
        <v>101</v>
      </c>
      <c r="H1694" s="411">
        <v>101</v>
      </c>
      <c r="I1694" s="411">
        <f>내역서!F1698</f>
        <v>0</v>
      </c>
      <c r="J1694" s="411">
        <v>522.5</v>
      </c>
      <c r="K1694" s="412">
        <f>INT($I1694*J1694)</f>
        <v>0</v>
      </c>
      <c r="L1694" s="411">
        <v>25572.1</v>
      </c>
      <c r="M1694" s="412">
        <f>INT($I1694*L1694)</f>
        <v>0</v>
      </c>
      <c r="N1694" s="411">
        <v>0</v>
      </c>
      <c r="O1694" s="412">
        <f>INT($I1694*N1694)</f>
        <v>0</v>
      </c>
      <c r="P1694" s="412">
        <f>+J1694+L1694+N1694</f>
        <v>26094.6</v>
      </c>
      <c r="Q1694" s="412">
        <f>K1694+M1694+O1694</f>
        <v>0</v>
      </c>
      <c r="R1694" s="412"/>
      <c r="S1694" s="412"/>
      <c r="T1694" s="412"/>
      <c r="U1694" s="483" t="s">
        <v>0</v>
      </c>
      <c r="V1694" s="617" t="str">
        <f>+IF(I1694&lt;0,"ng","")</f>
        <v/>
      </c>
      <c r="W1694" s="617"/>
    </row>
    <row r="1695" spans="1:23" s="75" customFormat="1" ht="24" hidden="1" customHeight="1">
      <c r="A1695" s="372" t="s">
        <v>4715</v>
      </c>
      <c r="B1695" s="421" t="s">
        <v>0</v>
      </c>
      <c r="C1695" s="421" t="s">
        <v>1245</v>
      </c>
      <c r="D1695" s="421" t="s">
        <v>1246</v>
      </c>
      <c r="E1695" s="422" t="s">
        <v>671</v>
      </c>
      <c r="F1695" s="416">
        <v>101</v>
      </c>
      <c r="G1695" s="416">
        <f>[5]내역서!F1695</f>
        <v>101</v>
      </c>
      <c r="H1695" s="416">
        <v>101</v>
      </c>
      <c r="I1695" s="416">
        <f>내역서!F1699</f>
        <v>0</v>
      </c>
      <c r="J1695" s="416">
        <v>522.5</v>
      </c>
      <c r="K1695" s="417">
        <f t="shared" si="2973"/>
        <v>0</v>
      </c>
      <c r="L1695" s="416">
        <v>25572.1</v>
      </c>
      <c r="M1695" s="417">
        <f t="shared" si="2974"/>
        <v>0</v>
      </c>
      <c r="N1695" s="416">
        <v>0</v>
      </c>
      <c r="O1695" s="417">
        <f t="shared" si="2975"/>
        <v>0</v>
      </c>
      <c r="P1695" s="417">
        <f t="shared" si="2976"/>
        <v>26094.6</v>
      </c>
      <c r="Q1695" s="417">
        <f t="shared" si="2901"/>
        <v>0</v>
      </c>
      <c r="R1695" s="417">
        <f t="shared" ref="R1695" si="2983">I1695-I1694</f>
        <v>0</v>
      </c>
      <c r="S1695" s="417">
        <f t="shared" ref="S1695:T1695" si="2984">P1695-P1694</f>
        <v>0</v>
      </c>
      <c r="T1695" s="417">
        <f t="shared" si="2984"/>
        <v>0</v>
      </c>
      <c r="U1695" s="484"/>
      <c r="V1695" s="619" t="str">
        <f t="shared" ref="V1695" si="2985">+IF(I1695&lt;0,"ng","")</f>
        <v/>
      </c>
      <c r="W1695" s="619"/>
    </row>
    <row r="1696" spans="1:23" s="371" customFormat="1" ht="24" hidden="1" customHeight="1">
      <c r="A1696" s="366" t="s">
        <v>4611</v>
      </c>
      <c r="B1696" s="418" t="s">
        <v>0</v>
      </c>
      <c r="C1696" s="418" t="s">
        <v>2978</v>
      </c>
      <c r="D1696" s="418" t="s">
        <v>0</v>
      </c>
      <c r="E1696" s="419" t="s">
        <v>16</v>
      </c>
      <c r="F1696" s="411">
        <v>12.6</v>
      </c>
      <c r="G1696" s="411">
        <f>[5]내역서!F1696</f>
        <v>12.6</v>
      </c>
      <c r="H1696" s="411">
        <v>12.6</v>
      </c>
      <c r="I1696" s="411">
        <f>내역서!F1700</f>
        <v>0</v>
      </c>
      <c r="J1696" s="411">
        <v>0</v>
      </c>
      <c r="K1696" s="412">
        <f>INT($I1696*J1696)</f>
        <v>0</v>
      </c>
      <c r="L1696" s="411">
        <v>7153.6</v>
      </c>
      <c r="M1696" s="412">
        <f>INT($I1696*L1696)</f>
        <v>0</v>
      </c>
      <c r="N1696" s="411">
        <v>0</v>
      </c>
      <c r="O1696" s="412">
        <f>INT($I1696*N1696)</f>
        <v>0</v>
      </c>
      <c r="P1696" s="412">
        <f>+J1696+L1696+N1696</f>
        <v>7153.6</v>
      </c>
      <c r="Q1696" s="412">
        <f>K1696+M1696+O1696</f>
        <v>0</v>
      </c>
      <c r="R1696" s="412"/>
      <c r="S1696" s="412"/>
      <c r="T1696" s="412"/>
      <c r="U1696" s="483" t="s">
        <v>0</v>
      </c>
      <c r="V1696" s="617" t="str">
        <f>+IF(I1696&lt;0,"ng","")</f>
        <v/>
      </c>
      <c r="W1696" s="617"/>
    </row>
    <row r="1697" spans="1:23" s="75" customFormat="1" ht="24" hidden="1" customHeight="1">
      <c r="A1697" s="372" t="s">
        <v>4656</v>
      </c>
      <c r="B1697" s="421" t="s">
        <v>0</v>
      </c>
      <c r="C1697" s="421" t="s">
        <v>1247</v>
      </c>
      <c r="D1697" s="421" t="s">
        <v>0</v>
      </c>
      <c r="E1697" s="422" t="s">
        <v>16</v>
      </c>
      <c r="F1697" s="416">
        <v>12.6</v>
      </c>
      <c r="G1697" s="416">
        <f>[5]내역서!F1697</f>
        <v>12.6</v>
      </c>
      <c r="H1697" s="416">
        <v>12.6</v>
      </c>
      <c r="I1697" s="416">
        <f>내역서!F1701</f>
        <v>0</v>
      </c>
      <c r="J1697" s="416">
        <v>0</v>
      </c>
      <c r="K1697" s="417">
        <f t="shared" si="2973"/>
        <v>0</v>
      </c>
      <c r="L1697" s="416">
        <v>7153.6</v>
      </c>
      <c r="M1697" s="417">
        <f t="shared" si="2974"/>
        <v>0</v>
      </c>
      <c r="N1697" s="416">
        <v>0</v>
      </c>
      <c r="O1697" s="417">
        <f t="shared" si="2975"/>
        <v>0</v>
      </c>
      <c r="P1697" s="417">
        <f t="shared" si="2976"/>
        <v>7153.6</v>
      </c>
      <c r="Q1697" s="417">
        <f t="shared" si="2901"/>
        <v>0</v>
      </c>
      <c r="R1697" s="417">
        <f t="shared" ref="R1697" si="2986">I1697-I1696</f>
        <v>0</v>
      </c>
      <c r="S1697" s="417">
        <f t="shared" ref="S1697:T1697" si="2987">P1697-P1696</f>
        <v>0</v>
      </c>
      <c r="T1697" s="417">
        <f t="shared" si="2987"/>
        <v>0</v>
      </c>
      <c r="U1697" s="484"/>
      <c r="V1697" s="619" t="str">
        <f t="shared" ref="V1697" si="2988">+IF(I1697&lt;0,"ng","")</f>
        <v/>
      </c>
      <c r="W1697" s="619"/>
    </row>
    <row r="1698" spans="1:23" s="371" customFormat="1" ht="24" hidden="1" customHeight="1">
      <c r="A1698" s="366" t="s">
        <v>4611</v>
      </c>
      <c r="B1698" s="418" t="s">
        <v>0</v>
      </c>
      <c r="C1698" s="418" t="s">
        <v>2979</v>
      </c>
      <c r="D1698" s="418" t="s">
        <v>0</v>
      </c>
      <c r="E1698" s="419" t="s">
        <v>16</v>
      </c>
      <c r="F1698" s="411">
        <v>1785</v>
      </c>
      <c r="G1698" s="411">
        <f>[5]내역서!F1698</f>
        <v>1785</v>
      </c>
      <c r="H1698" s="411">
        <v>1785</v>
      </c>
      <c r="I1698" s="411">
        <f>내역서!F1702</f>
        <v>0</v>
      </c>
      <c r="J1698" s="411">
        <v>36.4</v>
      </c>
      <c r="K1698" s="412">
        <f>INT($I1698*J1698)</f>
        <v>0</v>
      </c>
      <c r="L1698" s="411">
        <v>341.6</v>
      </c>
      <c r="M1698" s="412">
        <f>INT($I1698*L1698)</f>
        <v>0</v>
      </c>
      <c r="N1698" s="411">
        <v>24.3</v>
      </c>
      <c r="O1698" s="412">
        <f>INT($I1698*N1698)</f>
        <v>0</v>
      </c>
      <c r="P1698" s="412">
        <f>+J1698+L1698+N1698</f>
        <v>402.3</v>
      </c>
      <c r="Q1698" s="412">
        <f>K1698+M1698+O1698</f>
        <v>0</v>
      </c>
      <c r="R1698" s="412"/>
      <c r="S1698" s="412"/>
      <c r="T1698" s="412"/>
      <c r="U1698" s="483" t="s">
        <v>0</v>
      </c>
      <c r="V1698" s="617" t="str">
        <f>+IF(I1698&lt;0,"ng","")</f>
        <v/>
      </c>
      <c r="W1698" s="617"/>
    </row>
    <row r="1699" spans="1:23" s="75" customFormat="1" ht="24" hidden="1" customHeight="1">
      <c r="A1699" s="372" t="s">
        <v>4367</v>
      </c>
      <c r="B1699" s="421" t="s">
        <v>0</v>
      </c>
      <c r="C1699" s="421" t="s">
        <v>1248</v>
      </c>
      <c r="D1699" s="421" t="s">
        <v>0</v>
      </c>
      <c r="E1699" s="422" t="s">
        <v>16</v>
      </c>
      <c r="F1699" s="416">
        <v>1785</v>
      </c>
      <c r="G1699" s="416">
        <f>[5]내역서!F1699</f>
        <v>1785</v>
      </c>
      <c r="H1699" s="416">
        <v>1785</v>
      </c>
      <c r="I1699" s="416">
        <f>내역서!F1703</f>
        <v>0</v>
      </c>
      <c r="J1699" s="416">
        <v>36.4</v>
      </c>
      <c r="K1699" s="417">
        <f t="shared" si="2973"/>
        <v>0</v>
      </c>
      <c r="L1699" s="416">
        <v>341.6</v>
      </c>
      <c r="M1699" s="417">
        <f t="shared" si="2974"/>
        <v>0</v>
      </c>
      <c r="N1699" s="416">
        <v>24.3</v>
      </c>
      <c r="O1699" s="417">
        <f t="shared" si="2975"/>
        <v>0</v>
      </c>
      <c r="P1699" s="417">
        <f t="shared" si="2976"/>
        <v>402.3</v>
      </c>
      <c r="Q1699" s="417">
        <f t="shared" si="2901"/>
        <v>0</v>
      </c>
      <c r="R1699" s="417">
        <f t="shared" ref="R1699" si="2989">I1699-I1698</f>
        <v>0</v>
      </c>
      <c r="S1699" s="417">
        <f t="shared" ref="S1699:T1699" si="2990">P1699-P1698</f>
        <v>0</v>
      </c>
      <c r="T1699" s="417">
        <f t="shared" si="2990"/>
        <v>0</v>
      </c>
      <c r="U1699" s="484"/>
      <c r="V1699" s="619" t="str">
        <f t="shared" ref="V1699" si="2991">+IF(I1699&lt;0,"ng","")</f>
        <v/>
      </c>
      <c r="W1699" s="619"/>
    </row>
    <row r="1700" spans="1:23" s="371" customFormat="1" ht="24" hidden="1" customHeight="1">
      <c r="A1700" s="366" t="s">
        <v>4610</v>
      </c>
      <c r="B1700" s="418" t="s">
        <v>0</v>
      </c>
      <c r="C1700" s="418" t="s">
        <v>2981</v>
      </c>
      <c r="D1700" s="418" t="s">
        <v>0</v>
      </c>
      <c r="E1700" s="419" t="s">
        <v>6</v>
      </c>
      <c r="F1700" s="411">
        <v>643</v>
      </c>
      <c r="G1700" s="411">
        <f>[5]내역서!F1700</f>
        <v>643</v>
      </c>
      <c r="H1700" s="411">
        <v>643</v>
      </c>
      <c r="I1700" s="411">
        <f>내역서!F1704</f>
        <v>0</v>
      </c>
      <c r="J1700" s="411">
        <v>307.5</v>
      </c>
      <c r="K1700" s="412">
        <f>INT($I1700*J1700)</f>
        <v>0</v>
      </c>
      <c r="L1700" s="411">
        <v>3132.8</v>
      </c>
      <c r="M1700" s="412">
        <f>INT($I1700*L1700)</f>
        <v>0</v>
      </c>
      <c r="N1700" s="411">
        <v>0</v>
      </c>
      <c r="O1700" s="412">
        <f>INT($I1700*N1700)</f>
        <v>0</v>
      </c>
      <c r="P1700" s="412">
        <f>+J1700+L1700+N1700</f>
        <v>3440.3</v>
      </c>
      <c r="Q1700" s="412">
        <f>K1700+M1700+O1700</f>
        <v>0</v>
      </c>
      <c r="R1700" s="412"/>
      <c r="S1700" s="412"/>
      <c r="T1700" s="412"/>
      <c r="U1700" s="483" t="s">
        <v>0</v>
      </c>
      <c r="V1700" s="617" t="str">
        <f>+IF(I1700&lt;0,"ng","")</f>
        <v/>
      </c>
      <c r="W1700" s="617"/>
    </row>
    <row r="1701" spans="1:23" s="75" customFormat="1" ht="24" hidden="1" customHeight="1">
      <c r="A1701" s="372" t="s">
        <v>2949</v>
      </c>
      <c r="B1701" s="421" t="s">
        <v>0</v>
      </c>
      <c r="C1701" s="421" t="s">
        <v>1249</v>
      </c>
      <c r="D1701" s="421" t="s">
        <v>0</v>
      </c>
      <c r="E1701" s="422" t="s">
        <v>6</v>
      </c>
      <c r="F1701" s="416">
        <v>643</v>
      </c>
      <c r="G1701" s="416">
        <f>[5]내역서!F1701</f>
        <v>643</v>
      </c>
      <c r="H1701" s="416">
        <v>643</v>
      </c>
      <c r="I1701" s="416">
        <f>내역서!F1705</f>
        <v>0</v>
      </c>
      <c r="J1701" s="416">
        <v>307.5</v>
      </c>
      <c r="K1701" s="417">
        <f t="shared" si="2973"/>
        <v>0</v>
      </c>
      <c r="L1701" s="416">
        <v>3132.8</v>
      </c>
      <c r="M1701" s="417">
        <f t="shared" si="2974"/>
        <v>0</v>
      </c>
      <c r="N1701" s="416">
        <v>0</v>
      </c>
      <c r="O1701" s="417">
        <f t="shared" si="2975"/>
        <v>0</v>
      </c>
      <c r="P1701" s="417">
        <f t="shared" si="2976"/>
        <v>3440.3</v>
      </c>
      <c r="Q1701" s="417">
        <f t="shared" si="2901"/>
        <v>0</v>
      </c>
      <c r="R1701" s="417">
        <f t="shared" ref="R1701" si="2992">I1701-I1700</f>
        <v>0</v>
      </c>
      <c r="S1701" s="417">
        <f t="shared" ref="S1701:T1701" si="2993">P1701-P1700</f>
        <v>0</v>
      </c>
      <c r="T1701" s="417">
        <f t="shared" si="2993"/>
        <v>0</v>
      </c>
      <c r="U1701" s="484"/>
      <c r="V1701" s="619" t="str">
        <f t="shared" ref="V1701" si="2994">+IF(I1701&lt;0,"ng","")</f>
        <v/>
      </c>
      <c r="W1701" s="619"/>
    </row>
    <row r="1702" spans="1:23" s="371" customFormat="1" ht="24" hidden="1" customHeight="1">
      <c r="A1702" s="366" t="s">
        <v>4381</v>
      </c>
      <c r="B1702" s="436" t="s">
        <v>3141</v>
      </c>
      <c r="C1702" s="436" t="s">
        <v>2983</v>
      </c>
      <c r="D1702" s="436" t="s">
        <v>0</v>
      </c>
      <c r="E1702" s="437" t="s">
        <v>0</v>
      </c>
      <c r="F1702" s="438">
        <v>0</v>
      </c>
      <c r="G1702" s="438">
        <f>[5]내역서!F1702</f>
        <v>0</v>
      </c>
      <c r="H1702" s="438">
        <v>0</v>
      </c>
      <c r="I1702" s="438">
        <f>내역서!F1706</f>
        <v>0</v>
      </c>
      <c r="J1702" s="439">
        <v>0</v>
      </c>
      <c r="K1702" s="438">
        <f>SUMIF($A$1704:$A$1719,$A1704,K$1704:K$1719)</f>
        <v>0</v>
      </c>
      <c r="L1702" s="439">
        <v>0</v>
      </c>
      <c r="M1702" s="438">
        <f>SUMIF($A$1704:$A$1719,$A1704,M$1704:M$1719)</f>
        <v>0</v>
      </c>
      <c r="N1702" s="439">
        <v>0</v>
      </c>
      <c r="O1702" s="438">
        <f>SUMIF($A$1704:$A$1719,$A1704,O$1704:O$1719)</f>
        <v>0</v>
      </c>
      <c r="P1702" s="440">
        <v>0</v>
      </c>
      <c r="Q1702" s="438">
        <f>K1702+M1702+O1702</f>
        <v>0</v>
      </c>
      <c r="R1702" s="438"/>
      <c r="S1702" s="438"/>
      <c r="T1702" s="438"/>
      <c r="U1702" s="481" t="s">
        <v>0</v>
      </c>
      <c r="V1702" s="617" t="str">
        <f>+IF(I1702&lt;0,"ng","")</f>
        <v/>
      </c>
      <c r="W1702" s="617"/>
    </row>
    <row r="1703" spans="1:23" s="75" customFormat="1" ht="24" hidden="1" customHeight="1">
      <c r="A1703" s="372" t="s">
        <v>4729</v>
      </c>
      <c r="B1703" s="442" t="s">
        <v>4730</v>
      </c>
      <c r="C1703" s="442" t="s">
        <v>1250</v>
      </c>
      <c r="D1703" s="442" t="s">
        <v>0</v>
      </c>
      <c r="E1703" s="443" t="s">
        <v>0</v>
      </c>
      <c r="F1703" s="444">
        <v>0</v>
      </c>
      <c r="G1703" s="444">
        <f>[5]내역서!F1703</f>
        <v>0</v>
      </c>
      <c r="H1703" s="444">
        <v>0</v>
      </c>
      <c r="I1703" s="444">
        <f>내역서!F1707</f>
        <v>0</v>
      </c>
      <c r="J1703" s="445">
        <v>0</v>
      </c>
      <c r="K1703" s="444">
        <f>SUMIF($A$1704:$A$1719,$A1705,K$1704:K$1719)</f>
        <v>0</v>
      </c>
      <c r="L1703" s="445">
        <v>0</v>
      </c>
      <c r="M1703" s="444">
        <f>SUMIF($A$1704:$A$1719,$A1705,M$1704:M$1719)</f>
        <v>0</v>
      </c>
      <c r="N1703" s="445">
        <v>0</v>
      </c>
      <c r="O1703" s="444">
        <f>SUMIF($A$1704:$A$1719,$A1705,O$1704:O$1719)</f>
        <v>0</v>
      </c>
      <c r="P1703" s="446">
        <v>0</v>
      </c>
      <c r="Q1703" s="444">
        <f t="shared" si="2901"/>
        <v>0</v>
      </c>
      <c r="R1703" s="444">
        <f t="shared" ref="R1703" si="2995">I1703-I1702</f>
        <v>0</v>
      </c>
      <c r="S1703" s="444">
        <f t="shared" ref="S1703:T1703" si="2996">P1703-P1702</f>
        <v>0</v>
      </c>
      <c r="T1703" s="444">
        <f t="shared" si="2996"/>
        <v>0</v>
      </c>
      <c r="U1703" s="482"/>
      <c r="V1703" s="619" t="str">
        <f t="shared" ref="V1703" si="2997">+IF(I1703&lt;0,"ng","")</f>
        <v/>
      </c>
      <c r="W1703" s="619"/>
    </row>
    <row r="1704" spans="1:23" s="371" customFormat="1" ht="24" hidden="1" customHeight="1">
      <c r="A1704" s="366" t="s">
        <v>4602</v>
      </c>
      <c r="B1704" s="418" t="s">
        <v>0</v>
      </c>
      <c r="C1704" s="418" t="s">
        <v>2985</v>
      </c>
      <c r="D1704" s="418" t="s">
        <v>103</v>
      </c>
      <c r="E1704" s="419" t="s">
        <v>18</v>
      </c>
      <c r="F1704" s="411">
        <v>1</v>
      </c>
      <c r="G1704" s="411">
        <f>[5]내역서!F1704</f>
        <v>1</v>
      </c>
      <c r="H1704" s="411">
        <v>1</v>
      </c>
      <c r="I1704" s="411">
        <f>내역서!F1708</f>
        <v>0</v>
      </c>
      <c r="J1704" s="411">
        <v>7579918.2999999998</v>
      </c>
      <c r="K1704" s="412">
        <f>INT($I1704*J1704)</f>
        <v>0</v>
      </c>
      <c r="L1704" s="411">
        <v>0</v>
      </c>
      <c r="M1704" s="412">
        <f>INT($I1704*L1704)</f>
        <v>0</v>
      </c>
      <c r="N1704" s="411">
        <v>0</v>
      </c>
      <c r="O1704" s="412">
        <f>INT($I1704*N1704)</f>
        <v>0</v>
      </c>
      <c r="P1704" s="412">
        <f>+J1704+L1704+N1704</f>
        <v>7579918.2999999998</v>
      </c>
      <c r="Q1704" s="412">
        <f>K1704+M1704+O1704</f>
        <v>0</v>
      </c>
      <c r="R1704" s="412"/>
      <c r="S1704" s="412"/>
      <c r="T1704" s="412"/>
      <c r="U1704" s="483" t="s">
        <v>0</v>
      </c>
      <c r="V1704" s="617" t="str">
        <f>+IF(I1704&lt;0,"ng","")</f>
        <v/>
      </c>
      <c r="W1704" s="617"/>
    </row>
    <row r="1705" spans="1:23" s="75" customFormat="1" ht="24" hidden="1" customHeight="1">
      <c r="A1705" s="372" t="s">
        <v>4606</v>
      </c>
      <c r="B1705" s="421" t="s">
        <v>0</v>
      </c>
      <c r="C1705" s="421" t="s">
        <v>1251</v>
      </c>
      <c r="D1705" s="421" t="s">
        <v>103</v>
      </c>
      <c r="E1705" s="422" t="s">
        <v>18</v>
      </c>
      <c r="F1705" s="416">
        <v>1</v>
      </c>
      <c r="G1705" s="416">
        <f>[5]내역서!F1705</f>
        <v>1</v>
      </c>
      <c r="H1705" s="416">
        <v>1</v>
      </c>
      <c r="I1705" s="416">
        <f>내역서!F1709</f>
        <v>0</v>
      </c>
      <c r="J1705" s="416">
        <v>7579918.2999999998</v>
      </c>
      <c r="K1705" s="417">
        <f t="shared" ref="K1705:K1719" si="2998">INT($I1705*J1705)</f>
        <v>0</v>
      </c>
      <c r="L1705" s="416">
        <v>0</v>
      </c>
      <c r="M1705" s="417">
        <f t="shared" ref="M1705:M1719" si="2999">INT($I1705*L1705)</f>
        <v>0</v>
      </c>
      <c r="N1705" s="416">
        <v>0</v>
      </c>
      <c r="O1705" s="417">
        <f t="shared" ref="O1705:O1719" si="3000">INT($I1705*N1705)</f>
        <v>0</v>
      </c>
      <c r="P1705" s="417">
        <f t="shared" ref="P1705:P1719" si="3001">+J1705+L1705+N1705</f>
        <v>7579918.2999999998</v>
      </c>
      <c r="Q1705" s="417">
        <f t="shared" si="2901"/>
        <v>0</v>
      </c>
      <c r="R1705" s="417">
        <f t="shared" ref="R1705" si="3002">I1705-I1704</f>
        <v>0</v>
      </c>
      <c r="S1705" s="417">
        <f t="shared" ref="S1705:T1705" si="3003">P1705-P1704</f>
        <v>0</v>
      </c>
      <c r="T1705" s="417">
        <f t="shared" si="3003"/>
        <v>0</v>
      </c>
      <c r="U1705" s="484"/>
      <c r="V1705" s="619" t="str">
        <f t="shared" ref="V1705" si="3004">+IF(I1705&lt;0,"ng","")</f>
        <v/>
      </c>
      <c r="W1705" s="619"/>
    </row>
    <row r="1706" spans="1:23" s="371" customFormat="1" ht="24" hidden="1" customHeight="1">
      <c r="A1706" s="366" t="s">
        <v>4610</v>
      </c>
      <c r="B1706" s="418" t="s">
        <v>0</v>
      </c>
      <c r="C1706" s="418" t="s">
        <v>3142</v>
      </c>
      <c r="D1706" s="418" t="s">
        <v>116</v>
      </c>
      <c r="E1706" s="419" t="s">
        <v>18</v>
      </c>
      <c r="F1706" s="411">
        <v>1</v>
      </c>
      <c r="G1706" s="411">
        <f>[5]내역서!F1706</f>
        <v>1</v>
      </c>
      <c r="H1706" s="411">
        <v>1</v>
      </c>
      <c r="I1706" s="411">
        <f>내역서!F1710</f>
        <v>0</v>
      </c>
      <c r="J1706" s="411">
        <v>5803374.9000000004</v>
      </c>
      <c r="K1706" s="412">
        <f>INT($I1706*J1706)</f>
        <v>0</v>
      </c>
      <c r="L1706" s="411">
        <v>0</v>
      </c>
      <c r="M1706" s="412">
        <f>INT($I1706*L1706)</f>
        <v>0</v>
      </c>
      <c r="N1706" s="411">
        <v>0</v>
      </c>
      <c r="O1706" s="412">
        <f>INT($I1706*N1706)</f>
        <v>0</v>
      </c>
      <c r="P1706" s="412">
        <f>+J1706+L1706+N1706</f>
        <v>5803374.9000000004</v>
      </c>
      <c r="Q1706" s="412">
        <f>K1706+M1706+O1706</f>
        <v>0</v>
      </c>
      <c r="R1706" s="412"/>
      <c r="S1706" s="412"/>
      <c r="T1706" s="412"/>
      <c r="U1706" s="483" t="s">
        <v>0</v>
      </c>
      <c r="V1706" s="617" t="str">
        <f>+IF(I1706&lt;0,"ng","")</f>
        <v/>
      </c>
      <c r="W1706" s="617"/>
    </row>
    <row r="1707" spans="1:23" s="75" customFormat="1" ht="24" hidden="1" customHeight="1">
      <c r="A1707" s="372" t="s">
        <v>4367</v>
      </c>
      <c r="B1707" s="421" t="s">
        <v>0</v>
      </c>
      <c r="C1707" s="421" t="s">
        <v>1333</v>
      </c>
      <c r="D1707" s="421" t="s">
        <v>116</v>
      </c>
      <c r="E1707" s="422" t="s">
        <v>18</v>
      </c>
      <c r="F1707" s="416">
        <v>1</v>
      </c>
      <c r="G1707" s="416">
        <f>[5]내역서!F1707</f>
        <v>1</v>
      </c>
      <c r="H1707" s="416">
        <v>1</v>
      </c>
      <c r="I1707" s="416">
        <f>내역서!F1711</f>
        <v>0</v>
      </c>
      <c r="J1707" s="416">
        <v>5803374.9000000004</v>
      </c>
      <c r="K1707" s="417">
        <f t="shared" si="2998"/>
        <v>0</v>
      </c>
      <c r="L1707" s="416">
        <v>0</v>
      </c>
      <c r="M1707" s="417">
        <f t="shared" si="2999"/>
        <v>0</v>
      </c>
      <c r="N1707" s="416">
        <v>0</v>
      </c>
      <c r="O1707" s="417">
        <f t="shared" si="3000"/>
        <v>0</v>
      </c>
      <c r="P1707" s="417">
        <f t="shared" si="3001"/>
        <v>5803374.9000000004</v>
      </c>
      <c r="Q1707" s="417">
        <f t="shared" si="2901"/>
        <v>0</v>
      </c>
      <c r="R1707" s="417">
        <f t="shared" ref="R1707" si="3005">I1707-I1706</f>
        <v>0</v>
      </c>
      <c r="S1707" s="417">
        <f t="shared" ref="S1707:T1707" si="3006">P1707-P1706</f>
        <v>0</v>
      </c>
      <c r="T1707" s="417">
        <f t="shared" si="3006"/>
        <v>0</v>
      </c>
      <c r="U1707" s="484"/>
      <c r="V1707" s="619" t="str">
        <f t="shared" ref="V1707" si="3007">+IF(I1707&lt;0,"ng","")</f>
        <v/>
      </c>
      <c r="W1707" s="619"/>
    </row>
    <row r="1708" spans="1:23" s="485" customFormat="1" ht="24" hidden="1" customHeight="1">
      <c r="A1708" s="366" t="s">
        <v>4610</v>
      </c>
      <c r="B1708" s="418" t="s">
        <v>0</v>
      </c>
      <c r="C1708" s="418" t="s">
        <v>2987</v>
      </c>
      <c r="D1708" s="418" t="s">
        <v>106</v>
      </c>
      <c r="E1708" s="419" t="s">
        <v>18</v>
      </c>
      <c r="F1708" s="411">
        <v>3</v>
      </c>
      <c r="G1708" s="411">
        <f>[5]내역서!F1708</f>
        <v>3</v>
      </c>
      <c r="H1708" s="411">
        <v>3</v>
      </c>
      <c r="I1708" s="411">
        <f>내역서!F1712</f>
        <v>0</v>
      </c>
      <c r="J1708" s="411">
        <v>168185.4</v>
      </c>
      <c r="K1708" s="412">
        <f>INT($I1708*J1708)</f>
        <v>0</v>
      </c>
      <c r="L1708" s="411">
        <v>83008.800000000003</v>
      </c>
      <c r="M1708" s="412">
        <f>INT($I1708*L1708)</f>
        <v>0</v>
      </c>
      <c r="N1708" s="411">
        <v>0</v>
      </c>
      <c r="O1708" s="412">
        <f>INT($I1708*N1708)</f>
        <v>0</v>
      </c>
      <c r="P1708" s="412">
        <f>+J1708+L1708+N1708</f>
        <v>251194.2</v>
      </c>
      <c r="Q1708" s="412">
        <f>K1708+M1708+O1708</f>
        <v>0</v>
      </c>
      <c r="R1708" s="412"/>
      <c r="S1708" s="412"/>
      <c r="T1708" s="412"/>
      <c r="U1708" s="483" t="s">
        <v>0</v>
      </c>
      <c r="V1708" s="617" t="str">
        <f>+IF(I1708&lt;0,"ng","")</f>
        <v/>
      </c>
      <c r="W1708" s="617"/>
    </row>
    <row r="1709" spans="1:23" s="77" customFormat="1" ht="24" hidden="1" customHeight="1">
      <c r="A1709" s="372" t="s">
        <v>4731</v>
      </c>
      <c r="B1709" s="421" t="s">
        <v>0</v>
      </c>
      <c r="C1709" s="421" t="s">
        <v>1253</v>
      </c>
      <c r="D1709" s="421" t="s">
        <v>106</v>
      </c>
      <c r="E1709" s="422" t="s">
        <v>18</v>
      </c>
      <c r="F1709" s="416">
        <v>3</v>
      </c>
      <c r="G1709" s="416">
        <f>[5]내역서!F1709</f>
        <v>3</v>
      </c>
      <c r="H1709" s="416">
        <v>3</v>
      </c>
      <c r="I1709" s="416">
        <f>내역서!F1713</f>
        <v>0</v>
      </c>
      <c r="J1709" s="416">
        <v>168185.4</v>
      </c>
      <c r="K1709" s="417">
        <f t="shared" si="2998"/>
        <v>0</v>
      </c>
      <c r="L1709" s="416">
        <v>83008.800000000003</v>
      </c>
      <c r="M1709" s="417">
        <f t="shared" si="2999"/>
        <v>0</v>
      </c>
      <c r="N1709" s="416">
        <v>0</v>
      </c>
      <c r="O1709" s="417">
        <f t="shared" si="3000"/>
        <v>0</v>
      </c>
      <c r="P1709" s="417">
        <f t="shared" si="3001"/>
        <v>251194.2</v>
      </c>
      <c r="Q1709" s="417">
        <f t="shared" si="2901"/>
        <v>0</v>
      </c>
      <c r="R1709" s="417">
        <f t="shared" ref="R1709" si="3008">I1709-I1708</f>
        <v>0</v>
      </c>
      <c r="S1709" s="417">
        <f t="shared" ref="S1709:T1709" si="3009">P1709-P1708</f>
        <v>0</v>
      </c>
      <c r="T1709" s="417">
        <f t="shared" si="3009"/>
        <v>0</v>
      </c>
      <c r="U1709" s="484"/>
      <c r="V1709" s="619" t="str">
        <f t="shared" ref="V1709" si="3010">+IF(I1709&lt;0,"ng","")</f>
        <v/>
      </c>
      <c r="W1709" s="619"/>
    </row>
    <row r="1710" spans="1:23" s="371" customFormat="1" ht="24" hidden="1" customHeight="1">
      <c r="A1710" s="366" t="s">
        <v>4732</v>
      </c>
      <c r="B1710" s="418" t="s">
        <v>0</v>
      </c>
      <c r="C1710" s="418" t="s">
        <v>2993</v>
      </c>
      <c r="D1710" s="418" t="s">
        <v>107</v>
      </c>
      <c r="E1710" s="419" t="s">
        <v>1860</v>
      </c>
      <c r="F1710" s="411">
        <v>3</v>
      </c>
      <c r="G1710" s="411">
        <f>[5]내역서!F1710</f>
        <v>3</v>
      </c>
      <c r="H1710" s="411">
        <v>3</v>
      </c>
      <c r="I1710" s="411">
        <f>내역서!F1714</f>
        <v>0</v>
      </c>
      <c r="J1710" s="411">
        <v>47279.6</v>
      </c>
      <c r="K1710" s="412">
        <f>INT($I1710*J1710)</f>
        <v>0</v>
      </c>
      <c r="L1710" s="411">
        <v>14812</v>
      </c>
      <c r="M1710" s="412">
        <f>INT($I1710*L1710)</f>
        <v>0</v>
      </c>
      <c r="N1710" s="411">
        <v>0</v>
      </c>
      <c r="O1710" s="412">
        <f>INT($I1710*N1710)</f>
        <v>0</v>
      </c>
      <c r="P1710" s="412">
        <f>+J1710+L1710+N1710</f>
        <v>62091.6</v>
      </c>
      <c r="Q1710" s="412">
        <f>K1710+M1710+O1710</f>
        <v>0</v>
      </c>
      <c r="R1710" s="412"/>
      <c r="S1710" s="412"/>
      <c r="T1710" s="412"/>
      <c r="U1710" s="483" t="s">
        <v>0</v>
      </c>
      <c r="V1710" s="617" t="str">
        <f>+IF(I1710&lt;0,"ng","")</f>
        <v/>
      </c>
      <c r="W1710" s="617"/>
    </row>
    <row r="1711" spans="1:23" s="75" customFormat="1" ht="24" hidden="1" customHeight="1">
      <c r="A1711" s="372" t="s">
        <v>4699</v>
      </c>
      <c r="B1711" s="421" t="s">
        <v>0</v>
      </c>
      <c r="C1711" s="421" t="s">
        <v>1259</v>
      </c>
      <c r="D1711" s="421" t="s">
        <v>107</v>
      </c>
      <c r="E1711" s="422" t="s">
        <v>729</v>
      </c>
      <c r="F1711" s="416">
        <v>3</v>
      </c>
      <c r="G1711" s="416">
        <f>[5]내역서!F1711</f>
        <v>3</v>
      </c>
      <c r="H1711" s="416">
        <v>3</v>
      </c>
      <c r="I1711" s="416">
        <f>내역서!F1715</f>
        <v>0</v>
      </c>
      <c r="J1711" s="416">
        <v>47279.6</v>
      </c>
      <c r="K1711" s="417">
        <f t="shared" si="2998"/>
        <v>0</v>
      </c>
      <c r="L1711" s="416">
        <v>14812</v>
      </c>
      <c r="M1711" s="417">
        <f t="shared" si="2999"/>
        <v>0</v>
      </c>
      <c r="N1711" s="416">
        <v>0</v>
      </c>
      <c r="O1711" s="417">
        <f t="shared" si="3000"/>
        <v>0</v>
      </c>
      <c r="P1711" s="417">
        <f t="shared" si="3001"/>
        <v>62091.6</v>
      </c>
      <c r="Q1711" s="417">
        <f t="shared" si="2901"/>
        <v>0</v>
      </c>
      <c r="R1711" s="417">
        <f t="shared" ref="R1711" si="3011">I1711-I1710</f>
        <v>0</v>
      </c>
      <c r="S1711" s="417">
        <f t="shared" ref="S1711:T1711" si="3012">P1711-P1710</f>
        <v>0</v>
      </c>
      <c r="T1711" s="417">
        <f t="shared" si="3012"/>
        <v>0</v>
      </c>
      <c r="U1711" s="484"/>
      <c r="V1711" s="619" t="str">
        <f t="shared" ref="V1711" si="3013">+IF(I1711&lt;0,"ng","")</f>
        <v/>
      </c>
      <c r="W1711" s="619"/>
    </row>
    <row r="1712" spans="1:23" s="371" customFormat="1" ht="24" hidden="1" customHeight="1">
      <c r="A1712" s="366" t="s">
        <v>4733</v>
      </c>
      <c r="B1712" s="418" t="s">
        <v>0</v>
      </c>
      <c r="C1712" s="418" t="s">
        <v>2994</v>
      </c>
      <c r="D1712" s="418" t="s">
        <v>2996</v>
      </c>
      <c r="E1712" s="419" t="s">
        <v>2382</v>
      </c>
      <c r="F1712" s="411">
        <v>3</v>
      </c>
      <c r="G1712" s="411">
        <f>[5]내역서!F1712</f>
        <v>3</v>
      </c>
      <c r="H1712" s="411">
        <v>3</v>
      </c>
      <c r="I1712" s="411">
        <f>내역서!F1716</f>
        <v>0</v>
      </c>
      <c r="J1712" s="411">
        <v>12920.4</v>
      </c>
      <c r="K1712" s="412">
        <f>INT($I1712*J1712)</f>
        <v>0</v>
      </c>
      <c r="L1712" s="411">
        <v>0</v>
      </c>
      <c r="M1712" s="412">
        <f>INT($I1712*L1712)</f>
        <v>0</v>
      </c>
      <c r="N1712" s="411">
        <v>0</v>
      </c>
      <c r="O1712" s="412">
        <f>INT($I1712*N1712)</f>
        <v>0</v>
      </c>
      <c r="P1712" s="412">
        <f>+J1712+L1712+N1712</f>
        <v>12920.4</v>
      </c>
      <c r="Q1712" s="412">
        <f>K1712+M1712+O1712</f>
        <v>0</v>
      </c>
      <c r="R1712" s="412"/>
      <c r="S1712" s="412"/>
      <c r="T1712" s="412"/>
      <c r="U1712" s="483" t="s">
        <v>0</v>
      </c>
      <c r="V1712" s="617" t="str">
        <f>+IF(I1712&lt;0,"ng","")</f>
        <v/>
      </c>
      <c r="W1712" s="617"/>
    </row>
    <row r="1713" spans="1:23" s="75" customFormat="1" ht="24" hidden="1" customHeight="1">
      <c r="A1713" s="372" t="s">
        <v>4606</v>
      </c>
      <c r="B1713" s="421" t="s">
        <v>0</v>
      </c>
      <c r="C1713" s="421" t="s">
        <v>1260</v>
      </c>
      <c r="D1713" s="421" t="s">
        <v>1262</v>
      </c>
      <c r="E1713" s="422" t="s">
        <v>859</v>
      </c>
      <c r="F1713" s="416">
        <v>3</v>
      </c>
      <c r="G1713" s="416">
        <f>[5]내역서!F1713</f>
        <v>3</v>
      </c>
      <c r="H1713" s="416">
        <v>3</v>
      </c>
      <c r="I1713" s="416">
        <f>내역서!F1717</f>
        <v>0</v>
      </c>
      <c r="J1713" s="416">
        <v>12920.4</v>
      </c>
      <c r="K1713" s="417">
        <f t="shared" si="2998"/>
        <v>0</v>
      </c>
      <c r="L1713" s="416">
        <v>0</v>
      </c>
      <c r="M1713" s="417">
        <f t="shared" si="2999"/>
        <v>0</v>
      </c>
      <c r="N1713" s="416">
        <v>0</v>
      </c>
      <c r="O1713" s="417">
        <f t="shared" si="3000"/>
        <v>0</v>
      </c>
      <c r="P1713" s="417">
        <f t="shared" si="3001"/>
        <v>12920.4</v>
      </c>
      <c r="Q1713" s="417">
        <f t="shared" ref="Q1713:Q1793" si="3014">K1713+M1713+O1713</f>
        <v>0</v>
      </c>
      <c r="R1713" s="417">
        <f t="shared" ref="R1713" si="3015">I1713-I1712</f>
        <v>0</v>
      </c>
      <c r="S1713" s="417">
        <f t="shared" ref="S1713:T1713" si="3016">P1713-P1712</f>
        <v>0</v>
      </c>
      <c r="T1713" s="417">
        <f t="shared" si="3016"/>
        <v>0</v>
      </c>
      <c r="U1713" s="484"/>
      <c r="V1713" s="619" t="str">
        <f t="shared" ref="V1713" si="3017">+IF(I1713&lt;0,"ng","")</f>
        <v/>
      </c>
      <c r="W1713" s="619"/>
    </row>
    <row r="1714" spans="1:23" s="371" customFormat="1" ht="24" hidden="1" customHeight="1">
      <c r="A1714" s="366" t="s">
        <v>4610</v>
      </c>
      <c r="B1714" s="418" t="s">
        <v>0</v>
      </c>
      <c r="C1714" s="418" t="s">
        <v>2997</v>
      </c>
      <c r="D1714" s="418" t="s">
        <v>2998</v>
      </c>
      <c r="E1714" s="419" t="s">
        <v>1860</v>
      </c>
      <c r="F1714" s="411">
        <v>3</v>
      </c>
      <c r="G1714" s="411">
        <f>[5]내역서!F1714</f>
        <v>3</v>
      </c>
      <c r="H1714" s="411">
        <v>3</v>
      </c>
      <c r="I1714" s="411">
        <f>내역서!F1718</f>
        <v>0</v>
      </c>
      <c r="J1714" s="411">
        <v>422.6</v>
      </c>
      <c r="K1714" s="412">
        <f>INT($I1714*J1714)</f>
        <v>0</v>
      </c>
      <c r="L1714" s="411">
        <v>4308</v>
      </c>
      <c r="M1714" s="412">
        <f>INT($I1714*L1714)</f>
        <v>0</v>
      </c>
      <c r="N1714" s="411">
        <v>0</v>
      </c>
      <c r="O1714" s="412">
        <f>INT($I1714*N1714)</f>
        <v>0</v>
      </c>
      <c r="P1714" s="412">
        <f>+J1714+L1714+N1714</f>
        <v>4730.6000000000004</v>
      </c>
      <c r="Q1714" s="412">
        <f>K1714+M1714+O1714</f>
        <v>0</v>
      </c>
      <c r="R1714" s="412"/>
      <c r="S1714" s="412"/>
      <c r="T1714" s="412"/>
      <c r="U1714" s="483" t="s">
        <v>0</v>
      </c>
      <c r="V1714" s="617" t="str">
        <f>+IF(I1714&lt;0,"ng","")</f>
        <v/>
      </c>
      <c r="W1714" s="617"/>
    </row>
    <row r="1715" spans="1:23" s="75" customFormat="1" ht="24" hidden="1" customHeight="1">
      <c r="A1715" s="372" t="s">
        <v>4656</v>
      </c>
      <c r="B1715" s="421" t="s">
        <v>0</v>
      </c>
      <c r="C1715" s="421" t="s">
        <v>1263</v>
      </c>
      <c r="D1715" s="421" t="s">
        <v>1264</v>
      </c>
      <c r="E1715" s="422" t="s">
        <v>729</v>
      </c>
      <c r="F1715" s="416">
        <v>3</v>
      </c>
      <c r="G1715" s="416">
        <f>[5]내역서!F1715</f>
        <v>3</v>
      </c>
      <c r="H1715" s="416">
        <v>3</v>
      </c>
      <c r="I1715" s="416">
        <f>내역서!F1719</f>
        <v>0</v>
      </c>
      <c r="J1715" s="416">
        <v>422.6</v>
      </c>
      <c r="K1715" s="417">
        <f t="shared" si="2998"/>
        <v>0</v>
      </c>
      <c r="L1715" s="416">
        <v>4308</v>
      </c>
      <c r="M1715" s="417">
        <f t="shared" si="2999"/>
        <v>0</v>
      </c>
      <c r="N1715" s="416">
        <v>0</v>
      </c>
      <c r="O1715" s="417">
        <f t="shared" si="3000"/>
        <v>0</v>
      </c>
      <c r="P1715" s="417">
        <f t="shared" si="3001"/>
        <v>4730.6000000000004</v>
      </c>
      <c r="Q1715" s="417">
        <f t="shared" si="3014"/>
        <v>0</v>
      </c>
      <c r="R1715" s="417">
        <f t="shared" ref="R1715" si="3018">I1715-I1714</f>
        <v>0</v>
      </c>
      <c r="S1715" s="417">
        <f t="shared" ref="S1715:T1715" si="3019">P1715-P1714</f>
        <v>0</v>
      </c>
      <c r="T1715" s="417">
        <f t="shared" si="3019"/>
        <v>0</v>
      </c>
      <c r="U1715" s="484"/>
      <c r="V1715" s="619" t="str">
        <f t="shared" ref="V1715" si="3020">+IF(I1715&lt;0,"ng","")</f>
        <v/>
      </c>
      <c r="W1715" s="619"/>
    </row>
    <row r="1716" spans="1:23" s="371" customFormat="1" ht="24" hidden="1" customHeight="1">
      <c r="A1716" s="366" t="s">
        <v>4728</v>
      </c>
      <c r="B1716" s="418" t="s">
        <v>0</v>
      </c>
      <c r="C1716" s="418" t="s">
        <v>3003</v>
      </c>
      <c r="D1716" s="418" t="s">
        <v>3004</v>
      </c>
      <c r="E1716" s="419" t="s">
        <v>2382</v>
      </c>
      <c r="F1716" s="411">
        <v>3</v>
      </c>
      <c r="G1716" s="411">
        <f>[5]내역서!F1716</f>
        <v>3</v>
      </c>
      <c r="H1716" s="411">
        <v>3</v>
      </c>
      <c r="I1716" s="411">
        <f>내역서!F1720</f>
        <v>0</v>
      </c>
      <c r="J1716" s="411">
        <v>43067.8</v>
      </c>
      <c r="K1716" s="412">
        <f>INT($I1716*J1716)</f>
        <v>0</v>
      </c>
      <c r="L1716" s="411">
        <v>0</v>
      </c>
      <c r="M1716" s="412">
        <f>INT($I1716*L1716)</f>
        <v>0</v>
      </c>
      <c r="N1716" s="411">
        <v>0</v>
      </c>
      <c r="O1716" s="412">
        <f>INT($I1716*N1716)</f>
        <v>0</v>
      </c>
      <c r="P1716" s="412">
        <f>+J1716+L1716+N1716</f>
        <v>43067.8</v>
      </c>
      <c r="Q1716" s="412">
        <f>K1716+M1716+O1716</f>
        <v>0</v>
      </c>
      <c r="R1716" s="412"/>
      <c r="S1716" s="412"/>
      <c r="T1716" s="412"/>
      <c r="U1716" s="483" t="s">
        <v>0</v>
      </c>
      <c r="V1716" s="617" t="str">
        <f>+IF(I1716&lt;0,"ng","")</f>
        <v/>
      </c>
      <c r="W1716" s="617"/>
    </row>
    <row r="1717" spans="1:23" s="75" customFormat="1" ht="24" hidden="1" customHeight="1">
      <c r="A1717" s="372" t="s">
        <v>4715</v>
      </c>
      <c r="B1717" s="421" t="s">
        <v>0</v>
      </c>
      <c r="C1717" s="421" t="s">
        <v>1269</v>
      </c>
      <c r="D1717" s="421" t="s">
        <v>1270</v>
      </c>
      <c r="E1717" s="422" t="s">
        <v>859</v>
      </c>
      <c r="F1717" s="416">
        <v>3</v>
      </c>
      <c r="G1717" s="416">
        <f>[5]내역서!F1717</f>
        <v>3</v>
      </c>
      <c r="H1717" s="416">
        <v>3</v>
      </c>
      <c r="I1717" s="416">
        <f>내역서!F1721</f>
        <v>0</v>
      </c>
      <c r="J1717" s="416">
        <v>43067.8</v>
      </c>
      <c r="K1717" s="417">
        <f t="shared" si="2998"/>
        <v>0</v>
      </c>
      <c r="L1717" s="416">
        <v>0</v>
      </c>
      <c r="M1717" s="417">
        <f t="shared" si="2999"/>
        <v>0</v>
      </c>
      <c r="N1717" s="416">
        <v>0</v>
      </c>
      <c r="O1717" s="417">
        <f t="shared" si="3000"/>
        <v>0</v>
      </c>
      <c r="P1717" s="417">
        <f t="shared" si="3001"/>
        <v>43067.8</v>
      </c>
      <c r="Q1717" s="417">
        <f t="shared" si="3014"/>
        <v>0</v>
      </c>
      <c r="R1717" s="417">
        <f t="shared" ref="R1717" si="3021">I1717-I1716</f>
        <v>0</v>
      </c>
      <c r="S1717" s="417">
        <f t="shared" ref="S1717:T1717" si="3022">P1717-P1716</f>
        <v>0</v>
      </c>
      <c r="T1717" s="417">
        <f t="shared" si="3022"/>
        <v>0</v>
      </c>
      <c r="U1717" s="484"/>
      <c r="V1717" s="619" t="str">
        <f t="shared" ref="V1717" si="3023">+IF(I1717&lt;0,"ng","")</f>
        <v/>
      </c>
      <c r="W1717" s="619"/>
    </row>
    <row r="1718" spans="1:23" s="371" customFormat="1" ht="24" hidden="1" customHeight="1">
      <c r="A1718" s="366" t="s">
        <v>4734</v>
      </c>
      <c r="B1718" s="418" t="s">
        <v>0</v>
      </c>
      <c r="C1718" s="418" t="s">
        <v>3005</v>
      </c>
      <c r="D1718" s="418" t="s">
        <v>3006</v>
      </c>
      <c r="E1718" s="419" t="s">
        <v>2194</v>
      </c>
      <c r="F1718" s="411">
        <v>3</v>
      </c>
      <c r="G1718" s="411">
        <f>[5]내역서!F1718</f>
        <v>3</v>
      </c>
      <c r="H1718" s="411">
        <v>3</v>
      </c>
      <c r="I1718" s="411">
        <f>내역서!F1722</f>
        <v>0</v>
      </c>
      <c r="J1718" s="411">
        <v>900</v>
      </c>
      <c r="K1718" s="412">
        <f>INT($I1718*J1718)</f>
        <v>0</v>
      </c>
      <c r="L1718" s="411">
        <v>0</v>
      </c>
      <c r="M1718" s="412">
        <f>INT($I1718*L1718)</f>
        <v>0</v>
      </c>
      <c r="N1718" s="411">
        <v>0</v>
      </c>
      <c r="O1718" s="412">
        <f>INT($I1718*N1718)</f>
        <v>0</v>
      </c>
      <c r="P1718" s="412">
        <f>+J1718+L1718+N1718</f>
        <v>900</v>
      </c>
      <c r="Q1718" s="412">
        <f>K1718+M1718+O1718</f>
        <v>0</v>
      </c>
      <c r="R1718" s="412"/>
      <c r="S1718" s="412"/>
      <c r="T1718" s="412"/>
      <c r="U1718" s="483" t="s">
        <v>0</v>
      </c>
      <c r="V1718" s="617" t="str">
        <f>+IF(I1718&lt;0,"ng","")</f>
        <v/>
      </c>
      <c r="W1718" s="617"/>
    </row>
    <row r="1719" spans="1:23" s="75" customFormat="1" ht="24" hidden="1" customHeight="1">
      <c r="A1719" s="372" t="s">
        <v>4715</v>
      </c>
      <c r="B1719" s="421" t="s">
        <v>0</v>
      </c>
      <c r="C1719" s="421" t="s">
        <v>1271</v>
      </c>
      <c r="D1719" s="421" t="s">
        <v>1272</v>
      </c>
      <c r="E1719" s="422" t="s">
        <v>738</v>
      </c>
      <c r="F1719" s="416">
        <v>3</v>
      </c>
      <c r="G1719" s="416">
        <f>[5]내역서!F1719</f>
        <v>3</v>
      </c>
      <c r="H1719" s="416">
        <v>3</v>
      </c>
      <c r="I1719" s="416">
        <f>내역서!F1723</f>
        <v>0</v>
      </c>
      <c r="J1719" s="416">
        <v>900</v>
      </c>
      <c r="K1719" s="417">
        <f t="shared" si="2998"/>
        <v>0</v>
      </c>
      <c r="L1719" s="416">
        <v>0</v>
      </c>
      <c r="M1719" s="417">
        <f t="shared" si="2999"/>
        <v>0</v>
      </c>
      <c r="N1719" s="416">
        <v>0</v>
      </c>
      <c r="O1719" s="417">
        <f t="shared" si="3000"/>
        <v>0</v>
      </c>
      <c r="P1719" s="417">
        <f t="shared" si="3001"/>
        <v>900</v>
      </c>
      <c r="Q1719" s="417">
        <f t="shared" si="3014"/>
        <v>0</v>
      </c>
      <c r="R1719" s="417">
        <f t="shared" ref="R1719" si="3024">I1719-I1718</f>
        <v>0</v>
      </c>
      <c r="S1719" s="417">
        <f t="shared" ref="S1719:T1719" si="3025">P1719-P1718</f>
        <v>0</v>
      </c>
      <c r="T1719" s="417">
        <f t="shared" si="3025"/>
        <v>0</v>
      </c>
      <c r="U1719" s="484"/>
      <c r="V1719" s="619" t="str">
        <f t="shared" ref="V1719" si="3026">+IF(I1719&lt;0,"ng","")</f>
        <v/>
      </c>
      <c r="W1719" s="619"/>
    </row>
    <row r="1720" spans="1:23" s="371" customFormat="1" ht="24" hidden="1" customHeight="1">
      <c r="A1720" s="366" t="s">
        <v>4295</v>
      </c>
      <c r="B1720" s="436" t="s">
        <v>3143</v>
      </c>
      <c r="C1720" s="436" t="s">
        <v>3008</v>
      </c>
      <c r="D1720" s="436" t="s">
        <v>0</v>
      </c>
      <c r="E1720" s="437" t="s">
        <v>0</v>
      </c>
      <c r="F1720" s="438">
        <v>0</v>
      </c>
      <c r="G1720" s="438">
        <f>[5]내역서!F1720</f>
        <v>0</v>
      </c>
      <c r="H1720" s="438">
        <v>0</v>
      </c>
      <c r="I1720" s="438">
        <f>내역서!F1724</f>
        <v>0</v>
      </c>
      <c r="J1720" s="439">
        <v>0</v>
      </c>
      <c r="K1720" s="438">
        <f>SUMIF($A$1722:$A$1731,$A1722,K$1722:K$1731)</f>
        <v>0</v>
      </c>
      <c r="L1720" s="439">
        <v>0</v>
      </c>
      <c r="M1720" s="438">
        <f>SUMIF($A$1722:$A$1731,$A1722,M$1722:M$1731)</f>
        <v>0</v>
      </c>
      <c r="N1720" s="439">
        <v>0</v>
      </c>
      <c r="O1720" s="438">
        <f>SUMIF($A$1722:$A$1731,$A1722,O$1722:O$1731)</f>
        <v>0</v>
      </c>
      <c r="P1720" s="440">
        <v>0</v>
      </c>
      <c r="Q1720" s="438">
        <f>K1720+M1720+O1720</f>
        <v>0</v>
      </c>
      <c r="R1720" s="438"/>
      <c r="S1720" s="438"/>
      <c r="T1720" s="438"/>
      <c r="U1720" s="481" t="s">
        <v>0</v>
      </c>
      <c r="V1720" s="617" t="str">
        <f>+IF(I1720&lt;0,"ng","")</f>
        <v/>
      </c>
      <c r="W1720" s="617"/>
    </row>
    <row r="1721" spans="1:23" s="75" customFormat="1" ht="24" hidden="1" customHeight="1">
      <c r="A1721" s="372" t="s">
        <v>4715</v>
      </c>
      <c r="B1721" s="442" t="s">
        <v>4735</v>
      </c>
      <c r="C1721" s="442" t="s">
        <v>1273</v>
      </c>
      <c r="D1721" s="442" t="s">
        <v>0</v>
      </c>
      <c r="E1721" s="443" t="s">
        <v>0</v>
      </c>
      <c r="F1721" s="444">
        <v>0</v>
      </c>
      <c r="G1721" s="444">
        <f>[5]내역서!F1721</f>
        <v>0</v>
      </c>
      <c r="H1721" s="444">
        <v>0</v>
      </c>
      <c r="I1721" s="444">
        <f>내역서!F1725</f>
        <v>0</v>
      </c>
      <c r="J1721" s="445">
        <v>0</v>
      </c>
      <c r="K1721" s="444">
        <f>SUMIF($A$1722:$A$1731,$A1723,K$1722:K$1731)</f>
        <v>0</v>
      </c>
      <c r="L1721" s="445">
        <v>0</v>
      </c>
      <c r="M1721" s="444">
        <f>SUMIF($A$1722:$A$1731,$A1723,M$1722:M$1731)</f>
        <v>0</v>
      </c>
      <c r="N1721" s="445">
        <v>0</v>
      </c>
      <c r="O1721" s="444">
        <f>SUMIF($A$1722:$A$1731,$A1723,O$1722:O$1731)</f>
        <v>0</v>
      </c>
      <c r="P1721" s="446">
        <v>0</v>
      </c>
      <c r="Q1721" s="444">
        <f t="shared" si="3014"/>
        <v>0</v>
      </c>
      <c r="R1721" s="444">
        <f t="shared" ref="R1721" si="3027">I1721-I1720</f>
        <v>0</v>
      </c>
      <c r="S1721" s="444">
        <f t="shared" ref="S1721:T1721" si="3028">P1721-P1720</f>
        <v>0</v>
      </c>
      <c r="T1721" s="444">
        <f t="shared" si="3028"/>
        <v>0</v>
      </c>
      <c r="U1721" s="482"/>
      <c r="V1721" s="619" t="str">
        <f t="shared" ref="V1721" si="3029">+IF(I1721&lt;0,"ng","")</f>
        <v/>
      </c>
      <c r="W1721" s="619"/>
    </row>
    <row r="1722" spans="1:23" s="371" customFormat="1" ht="24" hidden="1" customHeight="1">
      <c r="A1722" s="366" t="s">
        <v>4593</v>
      </c>
      <c r="B1722" s="418" t="s">
        <v>0</v>
      </c>
      <c r="C1722" s="418" t="s">
        <v>3145</v>
      </c>
      <c r="D1722" s="418" t="s">
        <v>3146</v>
      </c>
      <c r="E1722" s="419" t="s">
        <v>16</v>
      </c>
      <c r="F1722" s="411">
        <v>46</v>
      </c>
      <c r="G1722" s="411">
        <f>[5]내역서!F1722</f>
        <v>0</v>
      </c>
      <c r="H1722" s="411">
        <v>46</v>
      </c>
      <c r="I1722" s="411">
        <f>내역서!F1726</f>
        <v>0</v>
      </c>
      <c r="J1722" s="411">
        <v>8457.7000000000007</v>
      </c>
      <c r="K1722" s="412">
        <f>INT($I1722*J1722)</f>
        <v>0</v>
      </c>
      <c r="L1722" s="411">
        <v>0</v>
      </c>
      <c r="M1722" s="412">
        <f>INT($I1722*L1722)</f>
        <v>0</v>
      </c>
      <c r="N1722" s="411">
        <v>0</v>
      </c>
      <c r="O1722" s="412">
        <f>INT($I1722*N1722)</f>
        <v>0</v>
      </c>
      <c r="P1722" s="412">
        <f>+J1722+L1722+N1722</f>
        <v>8457.7000000000007</v>
      </c>
      <c r="Q1722" s="412">
        <f>K1722+M1722+O1722</f>
        <v>0</v>
      </c>
      <c r="R1722" s="412"/>
      <c r="S1722" s="412"/>
      <c r="T1722" s="412"/>
      <c r="U1722" s="483" t="s">
        <v>0</v>
      </c>
      <c r="V1722" s="617" t="str">
        <f>+IF(I1722&lt;0,"ng","")</f>
        <v/>
      </c>
      <c r="W1722" s="617"/>
    </row>
    <row r="1723" spans="1:23" s="75" customFormat="1" ht="24" hidden="1" customHeight="1">
      <c r="A1723" s="372" t="s">
        <v>4627</v>
      </c>
      <c r="B1723" s="421" t="s">
        <v>0</v>
      </c>
      <c r="C1723" s="421" t="s">
        <v>1334</v>
      </c>
      <c r="D1723" s="421" t="s">
        <v>1335</v>
      </c>
      <c r="E1723" s="422" t="s">
        <v>16</v>
      </c>
      <c r="F1723" s="416">
        <v>46</v>
      </c>
      <c r="G1723" s="416">
        <f>[5]내역서!F1723</f>
        <v>0</v>
      </c>
      <c r="H1723" s="416">
        <v>46</v>
      </c>
      <c r="I1723" s="416">
        <f>내역서!F1727</f>
        <v>0</v>
      </c>
      <c r="J1723" s="416">
        <v>8457.7000000000007</v>
      </c>
      <c r="K1723" s="417">
        <f t="shared" ref="K1723:K1731" si="3030">INT($I1723*J1723)</f>
        <v>0</v>
      </c>
      <c r="L1723" s="416">
        <v>0</v>
      </c>
      <c r="M1723" s="417">
        <f t="shared" ref="M1723:M1731" si="3031">INT($I1723*L1723)</f>
        <v>0</v>
      </c>
      <c r="N1723" s="416">
        <v>0</v>
      </c>
      <c r="O1723" s="417">
        <f t="shared" ref="O1723:O1731" si="3032">INT($I1723*N1723)</f>
        <v>0</v>
      </c>
      <c r="P1723" s="417">
        <f t="shared" ref="P1723:P1731" si="3033">+J1723+L1723+N1723</f>
        <v>8457.7000000000007</v>
      </c>
      <c r="Q1723" s="417">
        <f t="shared" si="3014"/>
        <v>0</v>
      </c>
      <c r="R1723" s="417">
        <f t="shared" ref="R1723" si="3034">I1723-I1722</f>
        <v>0</v>
      </c>
      <c r="S1723" s="417">
        <f t="shared" ref="S1723:T1723" si="3035">P1723-P1722</f>
        <v>0</v>
      </c>
      <c r="T1723" s="417">
        <f t="shared" si="3035"/>
        <v>0</v>
      </c>
      <c r="U1723" s="484"/>
      <c r="V1723" s="619" t="str">
        <f t="shared" ref="V1723" si="3036">+IF(I1723&lt;0,"ng","")</f>
        <v/>
      </c>
      <c r="W1723" s="619"/>
    </row>
    <row r="1724" spans="1:23" s="371" customFormat="1" ht="24" hidden="1" customHeight="1">
      <c r="A1724" s="366" t="s">
        <v>4611</v>
      </c>
      <c r="B1724" s="418" t="s">
        <v>0</v>
      </c>
      <c r="C1724" s="418" t="s">
        <v>3009</v>
      </c>
      <c r="D1724" s="418" t="s">
        <v>3010</v>
      </c>
      <c r="E1724" s="419" t="s">
        <v>16</v>
      </c>
      <c r="F1724" s="411">
        <v>326</v>
      </c>
      <c r="G1724" s="411">
        <f>[5]내역서!F1724</f>
        <v>335</v>
      </c>
      <c r="H1724" s="411">
        <v>326</v>
      </c>
      <c r="I1724" s="411">
        <f>내역서!F1728</f>
        <v>0</v>
      </c>
      <c r="J1724" s="411">
        <v>36891.9</v>
      </c>
      <c r="K1724" s="412">
        <f>INT($I1724*J1724)</f>
        <v>0</v>
      </c>
      <c r="L1724" s="411">
        <v>0</v>
      </c>
      <c r="M1724" s="412">
        <f>INT($I1724*L1724)</f>
        <v>0</v>
      </c>
      <c r="N1724" s="411">
        <v>0</v>
      </c>
      <c r="O1724" s="412">
        <f>INT($I1724*N1724)</f>
        <v>0</v>
      </c>
      <c r="P1724" s="412">
        <f>+J1724+L1724+N1724</f>
        <v>36891.9</v>
      </c>
      <c r="Q1724" s="412">
        <f>K1724+M1724+O1724</f>
        <v>0</v>
      </c>
      <c r="R1724" s="412"/>
      <c r="S1724" s="412"/>
      <c r="T1724" s="412"/>
      <c r="U1724" s="483" t="s">
        <v>0</v>
      </c>
      <c r="V1724" s="617" t="str">
        <f>+IF(I1724&lt;0,"ng","")</f>
        <v/>
      </c>
      <c r="W1724" s="617"/>
    </row>
    <row r="1725" spans="1:23" s="75" customFormat="1" ht="24" hidden="1" customHeight="1">
      <c r="A1725" s="372" t="s">
        <v>2072</v>
      </c>
      <c r="B1725" s="421" t="s">
        <v>0</v>
      </c>
      <c r="C1725" s="421" t="s">
        <v>1274</v>
      </c>
      <c r="D1725" s="421" t="s">
        <v>1275</v>
      </c>
      <c r="E1725" s="422" t="s">
        <v>16</v>
      </c>
      <c r="F1725" s="416">
        <v>326</v>
      </c>
      <c r="G1725" s="416">
        <f>[5]내역서!F1725</f>
        <v>335</v>
      </c>
      <c r="H1725" s="416">
        <v>326</v>
      </c>
      <c r="I1725" s="416">
        <f>내역서!F1729</f>
        <v>0</v>
      </c>
      <c r="J1725" s="416">
        <v>36891.9</v>
      </c>
      <c r="K1725" s="417">
        <f t="shared" si="3030"/>
        <v>0</v>
      </c>
      <c r="L1725" s="416">
        <v>0</v>
      </c>
      <c r="M1725" s="417">
        <f t="shared" si="3031"/>
        <v>0</v>
      </c>
      <c r="N1725" s="416">
        <v>0</v>
      </c>
      <c r="O1725" s="417">
        <f t="shared" si="3032"/>
        <v>0</v>
      </c>
      <c r="P1725" s="417">
        <f t="shared" si="3033"/>
        <v>36891.9</v>
      </c>
      <c r="Q1725" s="417">
        <f t="shared" si="3014"/>
        <v>0</v>
      </c>
      <c r="R1725" s="417">
        <f t="shared" ref="R1725" si="3037">I1725-I1724</f>
        <v>0</v>
      </c>
      <c r="S1725" s="417">
        <f t="shared" ref="S1725:T1725" si="3038">P1725-P1724</f>
        <v>0</v>
      </c>
      <c r="T1725" s="417">
        <f t="shared" si="3038"/>
        <v>0</v>
      </c>
      <c r="U1725" s="484"/>
      <c r="V1725" s="619" t="str">
        <f t="shared" ref="V1725" si="3039">+IF(I1725&lt;0,"ng","")</f>
        <v/>
      </c>
      <c r="W1725" s="619"/>
    </row>
    <row r="1726" spans="1:23" s="371" customFormat="1" ht="24" hidden="1" customHeight="1">
      <c r="A1726" s="366" t="s">
        <v>4736</v>
      </c>
      <c r="B1726" s="418" t="s">
        <v>0</v>
      </c>
      <c r="C1726" s="647" t="str">
        <f>[5]내역서!C1726</f>
        <v>복층유리</v>
      </c>
      <c r="D1726" s="647" t="str">
        <f>[5]내역서!D1726</f>
        <v>로이복층유리, 칼라, 24mm</v>
      </c>
      <c r="E1726" s="648" t="str">
        <f>[5]내역서!E1726</f>
        <v>M2</v>
      </c>
      <c r="F1726" s="411"/>
      <c r="G1726" s="411">
        <f>[5]내역서!F1726</f>
        <v>37</v>
      </c>
      <c r="H1726" s="411">
        <v>0</v>
      </c>
      <c r="I1726" s="411">
        <f>내역서!F1730</f>
        <v>0</v>
      </c>
      <c r="J1726" s="411">
        <f>[5]내역서!G1726</f>
        <v>84776</v>
      </c>
      <c r="K1726" s="412">
        <f>INT($I1726*J1726)</f>
        <v>0</v>
      </c>
      <c r="L1726" s="411">
        <f>[5]내역서!I1726</f>
        <v>0</v>
      </c>
      <c r="M1726" s="412">
        <f>INT($I1726*L1726)</f>
        <v>0</v>
      </c>
      <c r="N1726" s="411">
        <f>[5]내역서!K1726</f>
        <v>0</v>
      </c>
      <c r="O1726" s="412">
        <f>INT($I1726*N1726)</f>
        <v>0</v>
      </c>
      <c r="P1726" s="412">
        <f>+J1726+L1726+N1726</f>
        <v>84776</v>
      </c>
      <c r="Q1726" s="412">
        <f>K1726+M1726+O1726</f>
        <v>0</v>
      </c>
      <c r="R1726" s="412"/>
      <c r="S1726" s="412"/>
      <c r="T1726" s="412"/>
      <c r="U1726" s="649" t="s">
        <v>2081</v>
      </c>
      <c r="V1726" s="617" t="str">
        <f>+IF(I1726&lt;0,"ng","")</f>
        <v/>
      </c>
      <c r="W1726" s="617"/>
    </row>
    <row r="1727" spans="1:23" s="75" customFormat="1" ht="24" hidden="1" customHeight="1">
      <c r="A1727" s="372" t="s">
        <v>4737</v>
      </c>
      <c r="B1727" s="421" t="s">
        <v>0</v>
      </c>
      <c r="C1727" s="650" t="str">
        <f>[5]내역서!C1727</f>
        <v>복층유리</v>
      </c>
      <c r="D1727" s="650" t="str">
        <f>[5]내역서!D1727</f>
        <v>로이복층유리, 칼라, 24mm</v>
      </c>
      <c r="E1727" s="651" t="str">
        <f>[5]내역서!E1727</f>
        <v>M2</v>
      </c>
      <c r="F1727" s="416"/>
      <c r="G1727" s="416">
        <f>[5]내역서!F1727</f>
        <v>37</v>
      </c>
      <c r="H1727" s="416">
        <v>0</v>
      </c>
      <c r="I1727" s="416">
        <f>내역서!F1731</f>
        <v>0</v>
      </c>
      <c r="J1727" s="416">
        <f>[5]내역서!G1727</f>
        <v>84776</v>
      </c>
      <c r="K1727" s="417">
        <f t="shared" si="3030"/>
        <v>0</v>
      </c>
      <c r="L1727" s="416">
        <f>[5]내역서!I1727</f>
        <v>0</v>
      </c>
      <c r="M1727" s="417">
        <f t="shared" si="3031"/>
        <v>0</v>
      </c>
      <c r="N1727" s="416">
        <f>[5]내역서!K1727</f>
        <v>0</v>
      </c>
      <c r="O1727" s="417">
        <f t="shared" si="3032"/>
        <v>0</v>
      </c>
      <c r="P1727" s="417">
        <f t="shared" si="3033"/>
        <v>84776</v>
      </c>
      <c r="Q1727" s="417">
        <f t="shared" ref="Q1727" si="3040">K1727+M1727+O1727</f>
        <v>0</v>
      </c>
      <c r="R1727" s="417">
        <f t="shared" ref="R1727" si="3041">I1727-I1726</f>
        <v>0</v>
      </c>
      <c r="S1727" s="417">
        <f t="shared" ref="S1727:T1727" si="3042">P1727-P1726</f>
        <v>0</v>
      </c>
      <c r="T1727" s="417">
        <f t="shared" si="3042"/>
        <v>0</v>
      </c>
      <c r="U1727" s="652" t="s">
        <v>4738</v>
      </c>
      <c r="V1727" s="619" t="str">
        <f t="shared" ref="V1727" si="3043">+IF(I1727&lt;0,"ng","")</f>
        <v/>
      </c>
      <c r="W1727" s="619"/>
    </row>
    <row r="1728" spans="1:23" s="371" customFormat="1" ht="24" hidden="1" customHeight="1">
      <c r="A1728" s="366" t="s">
        <v>4739</v>
      </c>
      <c r="B1728" s="418" t="s">
        <v>0</v>
      </c>
      <c r="C1728" s="418" t="s">
        <v>3148</v>
      </c>
      <c r="D1728" s="418" t="s">
        <v>3149</v>
      </c>
      <c r="E1728" s="419" t="s">
        <v>16</v>
      </c>
      <c r="F1728" s="411">
        <v>46</v>
      </c>
      <c r="G1728" s="411">
        <f>[5]내역서!F1728</f>
        <v>0</v>
      </c>
      <c r="H1728" s="411">
        <v>46</v>
      </c>
      <c r="I1728" s="411">
        <f>내역서!F1732</f>
        <v>0</v>
      </c>
      <c r="J1728" s="411">
        <v>0</v>
      </c>
      <c r="K1728" s="412">
        <f>INT($I1728*J1728)</f>
        <v>0</v>
      </c>
      <c r="L1728" s="411">
        <v>20036</v>
      </c>
      <c r="M1728" s="412">
        <f>INT($I1728*L1728)</f>
        <v>0</v>
      </c>
      <c r="N1728" s="411">
        <v>0</v>
      </c>
      <c r="O1728" s="412">
        <f>INT($I1728*N1728)</f>
        <v>0</v>
      </c>
      <c r="P1728" s="412">
        <f>+J1728+L1728+N1728</f>
        <v>20036</v>
      </c>
      <c r="Q1728" s="412">
        <f>K1728+M1728+O1728</f>
        <v>0</v>
      </c>
      <c r="R1728" s="412"/>
      <c r="S1728" s="412"/>
      <c r="T1728" s="412"/>
      <c r="U1728" s="483" t="s">
        <v>0</v>
      </c>
      <c r="V1728" s="617" t="str">
        <f>+IF(I1728&lt;0,"ng","")</f>
        <v/>
      </c>
      <c r="W1728" s="617"/>
    </row>
    <row r="1729" spans="1:23" s="75" customFormat="1" ht="24" hidden="1" customHeight="1">
      <c r="A1729" s="372" t="s">
        <v>4715</v>
      </c>
      <c r="B1729" s="421" t="s">
        <v>0</v>
      </c>
      <c r="C1729" s="421" t="s">
        <v>1336</v>
      </c>
      <c r="D1729" s="421" t="s">
        <v>1337</v>
      </c>
      <c r="E1729" s="422" t="s">
        <v>16</v>
      </c>
      <c r="F1729" s="416">
        <v>46</v>
      </c>
      <c r="G1729" s="416">
        <f>[5]내역서!F1729</f>
        <v>0</v>
      </c>
      <c r="H1729" s="416">
        <v>46</v>
      </c>
      <c r="I1729" s="416">
        <f>내역서!F1733</f>
        <v>0</v>
      </c>
      <c r="J1729" s="416">
        <v>0</v>
      </c>
      <c r="K1729" s="417">
        <f t="shared" si="3030"/>
        <v>0</v>
      </c>
      <c r="L1729" s="416">
        <v>20036</v>
      </c>
      <c r="M1729" s="417">
        <f t="shared" si="3031"/>
        <v>0</v>
      </c>
      <c r="N1729" s="416">
        <v>0</v>
      </c>
      <c r="O1729" s="417">
        <f t="shared" si="3032"/>
        <v>0</v>
      </c>
      <c r="P1729" s="417">
        <f t="shared" si="3033"/>
        <v>20036</v>
      </c>
      <c r="Q1729" s="417">
        <f t="shared" si="3014"/>
        <v>0</v>
      </c>
      <c r="R1729" s="417">
        <f t="shared" ref="R1729" si="3044">I1729-I1728</f>
        <v>0</v>
      </c>
      <c r="S1729" s="417">
        <f t="shared" ref="S1729:T1729" si="3045">P1729-P1728</f>
        <v>0</v>
      </c>
      <c r="T1729" s="417">
        <f t="shared" si="3045"/>
        <v>0</v>
      </c>
      <c r="U1729" s="484"/>
      <c r="V1729" s="619" t="str">
        <f t="shared" ref="V1729" si="3046">+IF(I1729&lt;0,"ng","")</f>
        <v/>
      </c>
      <c r="W1729" s="619"/>
    </row>
    <row r="1730" spans="1:23" s="371" customFormat="1" ht="24" hidden="1" customHeight="1">
      <c r="A1730" s="366" t="s">
        <v>3732</v>
      </c>
      <c r="B1730" s="418" t="s">
        <v>0</v>
      </c>
      <c r="C1730" s="418" t="s">
        <v>3012</v>
      </c>
      <c r="D1730" s="418" t="s">
        <v>3013</v>
      </c>
      <c r="E1730" s="419" t="s">
        <v>16</v>
      </c>
      <c r="F1730" s="411">
        <v>326</v>
      </c>
      <c r="G1730" s="411">
        <f>[5]내역서!F1730</f>
        <v>372</v>
      </c>
      <c r="H1730" s="411">
        <v>326</v>
      </c>
      <c r="I1730" s="411">
        <f>내역서!F1734</f>
        <v>0</v>
      </c>
      <c r="J1730" s="411">
        <v>757.8</v>
      </c>
      <c r="K1730" s="412">
        <f>INT($I1730*J1730)</f>
        <v>0</v>
      </c>
      <c r="L1730" s="411">
        <v>24476.400000000001</v>
      </c>
      <c r="M1730" s="412">
        <f>INT($I1730*L1730)</f>
        <v>0</v>
      </c>
      <c r="N1730" s="411">
        <v>0</v>
      </c>
      <c r="O1730" s="412">
        <f>INT($I1730*N1730)</f>
        <v>0</v>
      </c>
      <c r="P1730" s="412">
        <f>+J1730+L1730+N1730</f>
        <v>25234.2</v>
      </c>
      <c r="Q1730" s="412">
        <f>K1730+M1730+O1730</f>
        <v>0</v>
      </c>
      <c r="R1730" s="412"/>
      <c r="S1730" s="412"/>
      <c r="T1730" s="412"/>
      <c r="U1730" s="483" t="s">
        <v>0</v>
      </c>
      <c r="V1730" s="617" t="str">
        <f>+IF(I1730&lt;0,"ng","")</f>
        <v/>
      </c>
      <c r="W1730" s="617"/>
    </row>
    <row r="1731" spans="1:23" s="75" customFormat="1" ht="24" hidden="1" customHeight="1">
      <c r="A1731" s="372" t="s">
        <v>4740</v>
      </c>
      <c r="B1731" s="421" t="s">
        <v>0</v>
      </c>
      <c r="C1731" s="421" t="s">
        <v>1276</v>
      </c>
      <c r="D1731" s="421" t="s">
        <v>1277</v>
      </c>
      <c r="E1731" s="422" t="s">
        <v>16</v>
      </c>
      <c r="F1731" s="416">
        <v>326</v>
      </c>
      <c r="G1731" s="416">
        <f>[5]내역서!F1731</f>
        <v>372</v>
      </c>
      <c r="H1731" s="416">
        <v>326</v>
      </c>
      <c r="I1731" s="416">
        <f>내역서!F1735</f>
        <v>0</v>
      </c>
      <c r="J1731" s="416">
        <v>757.8</v>
      </c>
      <c r="K1731" s="417">
        <f t="shared" si="3030"/>
        <v>0</v>
      </c>
      <c r="L1731" s="416">
        <v>24476.400000000001</v>
      </c>
      <c r="M1731" s="417">
        <f t="shared" si="3031"/>
        <v>0</v>
      </c>
      <c r="N1731" s="416">
        <v>0</v>
      </c>
      <c r="O1731" s="417">
        <f t="shared" si="3032"/>
        <v>0</v>
      </c>
      <c r="P1731" s="417">
        <f t="shared" si="3033"/>
        <v>25234.2</v>
      </c>
      <c r="Q1731" s="417">
        <f t="shared" si="3014"/>
        <v>0</v>
      </c>
      <c r="R1731" s="417">
        <f t="shared" ref="R1731" si="3047">I1731-I1730</f>
        <v>0</v>
      </c>
      <c r="S1731" s="417">
        <f t="shared" ref="S1731:T1731" si="3048">P1731-P1730</f>
        <v>0</v>
      </c>
      <c r="T1731" s="417">
        <f t="shared" si="3048"/>
        <v>0</v>
      </c>
      <c r="U1731" s="484"/>
      <c r="V1731" s="619" t="str">
        <f t="shared" ref="V1731" si="3049">+IF(I1731&lt;0,"ng","")</f>
        <v/>
      </c>
      <c r="W1731" s="619"/>
    </row>
    <row r="1732" spans="1:23" s="485" customFormat="1" ht="24" hidden="1" customHeight="1">
      <c r="A1732" s="366" t="s">
        <v>4636</v>
      </c>
      <c r="B1732" s="436" t="s">
        <v>3150</v>
      </c>
      <c r="C1732" s="436" t="s">
        <v>3015</v>
      </c>
      <c r="D1732" s="436" t="s">
        <v>0</v>
      </c>
      <c r="E1732" s="437" t="s">
        <v>0</v>
      </c>
      <c r="F1732" s="438">
        <v>0</v>
      </c>
      <c r="G1732" s="438">
        <f>[5]내역서!F1732</f>
        <v>0</v>
      </c>
      <c r="H1732" s="438">
        <v>0</v>
      </c>
      <c r="I1732" s="438">
        <f>내역서!F1736</f>
        <v>0</v>
      </c>
      <c r="J1732" s="439">
        <v>0</v>
      </c>
      <c r="K1732" s="438">
        <f>SUMIF($A$1734:$A$1763,$A1734,K$1734:K$1763)</f>
        <v>0</v>
      </c>
      <c r="L1732" s="439">
        <v>0</v>
      </c>
      <c r="M1732" s="438">
        <f>SUMIF($A$1734:$A$1763,$A1734,M$1734:M$1763)</f>
        <v>0</v>
      </c>
      <c r="N1732" s="439">
        <v>0</v>
      </c>
      <c r="O1732" s="438">
        <f>SUMIF($A$1734:$A$1763,$A1734,O$1734:O$1763)</f>
        <v>0</v>
      </c>
      <c r="P1732" s="440">
        <v>0</v>
      </c>
      <c r="Q1732" s="438">
        <f>K1732+M1732+O1732</f>
        <v>0</v>
      </c>
      <c r="R1732" s="438"/>
      <c r="S1732" s="438"/>
      <c r="T1732" s="438"/>
      <c r="U1732" s="481" t="s">
        <v>0</v>
      </c>
      <c r="V1732" s="617" t="str">
        <f>+IF(I1732&lt;0,"ng","")</f>
        <v/>
      </c>
      <c r="W1732" s="617"/>
    </row>
    <row r="1733" spans="1:23" s="77" customFormat="1" ht="24" hidden="1" customHeight="1">
      <c r="A1733" s="372" t="s">
        <v>4606</v>
      </c>
      <c r="B1733" s="442" t="s">
        <v>4741</v>
      </c>
      <c r="C1733" s="442" t="s">
        <v>1278</v>
      </c>
      <c r="D1733" s="442" t="s">
        <v>0</v>
      </c>
      <c r="E1733" s="443" t="s">
        <v>0</v>
      </c>
      <c r="F1733" s="444">
        <v>0</v>
      </c>
      <c r="G1733" s="444">
        <f>[5]내역서!F1733</f>
        <v>0</v>
      </c>
      <c r="H1733" s="444">
        <v>0</v>
      </c>
      <c r="I1733" s="444">
        <f>내역서!F1737</f>
        <v>0</v>
      </c>
      <c r="J1733" s="445">
        <v>0</v>
      </c>
      <c r="K1733" s="444">
        <f>SUMIF($A$1734:$A$1763,$A1735,K$1734:K$1763)</f>
        <v>0</v>
      </c>
      <c r="L1733" s="445">
        <v>0</v>
      </c>
      <c r="M1733" s="444">
        <f>SUMIF($A$1734:$A$1763,$A1735,M$1734:M$1763)</f>
        <v>0</v>
      </c>
      <c r="N1733" s="445">
        <v>0</v>
      </c>
      <c r="O1733" s="444">
        <f>SUMIF($A$1734:$A$1763,$A1735,O$1734:O$1763)</f>
        <v>0</v>
      </c>
      <c r="P1733" s="446">
        <v>0</v>
      </c>
      <c r="Q1733" s="444">
        <f t="shared" si="3014"/>
        <v>0</v>
      </c>
      <c r="R1733" s="444">
        <f t="shared" ref="R1733" si="3050">I1733-I1732</f>
        <v>0</v>
      </c>
      <c r="S1733" s="444">
        <f t="shared" ref="S1733:T1733" si="3051">P1733-P1732</f>
        <v>0</v>
      </c>
      <c r="T1733" s="444">
        <f t="shared" si="3051"/>
        <v>0</v>
      </c>
      <c r="U1733" s="482"/>
      <c r="V1733" s="619" t="str">
        <f t="shared" ref="V1733" si="3052">+IF(I1733&lt;0,"ng","")</f>
        <v/>
      </c>
      <c r="W1733" s="619"/>
    </row>
    <row r="1734" spans="1:23" s="371" customFormat="1" ht="24" hidden="1" customHeight="1">
      <c r="A1734" s="366" t="s">
        <v>4739</v>
      </c>
      <c r="B1734" s="418" t="s">
        <v>0</v>
      </c>
      <c r="C1734" s="418" t="s">
        <v>3152</v>
      </c>
      <c r="D1734" s="418" t="s">
        <v>0</v>
      </c>
      <c r="E1734" s="419" t="s">
        <v>16</v>
      </c>
      <c r="F1734" s="411">
        <v>32</v>
      </c>
      <c r="G1734" s="411">
        <f>[5]내역서!F1734</f>
        <v>32</v>
      </c>
      <c r="H1734" s="411">
        <v>32</v>
      </c>
      <c r="I1734" s="411">
        <f>내역서!F1738</f>
        <v>0</v>
      </c>
      <c r="J1734" s="411">
        <v>148469</v>
      </c>
      <c r="K1734" s="412">
        <f>INT($I1734*J1734)</f>
        <v>0</v>
      </c>
      <c r="L1734" s="411">
        <v>72800</v>
      </c>
      <c r="M1734" s="412">
        <f>INT($I1734*L1734)</f>
        <v>0</v>
      </c>
      <c r="N1734" s="411">
        <v>2683.2</v>
      </c>
      <c r="O1734" s="412">
        <f>INT($I1734*N1734)</f>
        <v>0</v>
      </c>
      <c r="P1734" s="412">
        <f>+J1734+L1734+N1734</f>
        <v>223952.2</v>
      </c>
      <c r="Q1734" s="412">
        <f>K1734+M1734+O1734</f>
        <v>0</v>
      </c>
      <c r="R1734" s="412"/>
      <c r="S1734" s="412"/>
      <c r="T1734" s="412"/>
      <c r="U1734" s="483" t="s">
        <v>0</v>
      </c>
      <c r="V1734" s="617" t="str">
        <f>+IF(I1734&lt;0,"ng","")</f>
        <v/>
      </c>
      <c r="W1734" s="617"/>
    </row>
    <row r="1735" spans="1:23" s="75" customFormat="1" ht="24" hidden="1" customHeight="1">
      <c r="A1735" s="372" t="s">
        <v>2072</v>
      </c>
      <c r="B1735" s="421" t="s">
        <v>0</v>
      </c>
      <c r="C1735" s="421" t="s">
        <v>1338</v>
      </c>
      <c r="D1735" s="421" t="s">
        <v>0</v>
      </c>
      <c r="E1735" s="422" t="s">
        <v>16</v>
      </c>
      <c r="F1735" s="416">
        <v>32</v>
      </c>
      <c r="G1735" s="416">
        <f>[5]내역서!F1735</f>
        <v>32</v>
      </c>
      <c r="H1735" s="416">
        <v>32</v>
      </c>
      <c r="I1735" s="416">
        <f>내역서!F1739</f>
        <v>0</v>
      </c>
      <c r="J1735" s="416">
        <v>148469</v>
      </c>
      <c r="K1735" s="417">
        <f t="shared" ref="K1735:K1763" si="3053">INT($I1735*J1735)</f>
        <v>0</v>
      </c>
      <c r="L1735" s="416">
        <v>72800</v>
      </c>
      <c r="M1735" s="417">
        <f t="shared" ref="M1735:M1763" si="3054">INT($I1735*L1735)</f>
        <v>0</v>
      </c>
      <c r="N1735" s="416">
        <v>2683.2</v>
      </c>
      <c r="O1735" s="417">
        <f t="shared" ref="O1735:O1763" si="3055">INT($I1735*N1735)</f>
        <v>0</v>
      </c>
      <c r="P1735" s="417">
        <f t="shared" ref="P1735:P1763" si="3056">+J1735+L1735+N1735</f>
        <v>223952.2</v>
      </c>
      <c r="Q1735" s="417">
        <f t="shared" si="3014"/>
        <v>0</v>
      </c>
      <c r="R1735" s="417">
        <f t="shared" ref="R1735" si="3057">I1735-I1734</f>
        <v>0</v>
      </c>
      <c r="S1735" s="417">
        <f t="shared" ref="S1735:T1735" si="3058">P1735-P1734</f>
        <v>0</v>
      </c>
      <c r="T1735" s="417">
        <f t="shared" si="3058"/>
        <v>0</v>
      </c>
      <c r="U1735" s="484"/>
      <c r="V1735" s="619" t="str">
        <f t="shared" ref="V1735" si="3059">+IF(I1735&lt;0,"ng","")</f>
        <v/>
      </c>
      <c r="W1735" s="619"/>
    </row>
    <row r="1736" spans="1:23" s="371" customFormat="1" ht="24" hidden="1" customHeight="1">
      <c r="A1736" s="366" t="s">
        <v>4611</v>
      </c>
      <c r="B1736" s="418" t="s">
        <v>0</v>
      </c>
      <c r="C1736" s="418" t="s">
        <v>3020</v>
      </c>
      <c r="D1736" s="418" t="s">
        <v>109</v>
      </c>
      <c r="E1736" s="419" t="s">
        <v>16</v>
      </c>
      <c r="F1736" s="411">
        <v>622.5</v>
      </c>
      <c r="G1736" s="411">
        <f>[5]내역서!F1736</f>
        <v>622.5</v>
      </c>
      <c r="H1736" s="411">
        <v>622.5</v>
      </c>
      <c r="I1736" s="411">
        <f>내역서!F1740</f>
        <v>0</v>
      </c>
      <c r="J1736" s="411">
        <v>68792.7</v>
      </c>
      <c r="K1736" s="412">
        <f>INT($I1736*J1736)</f>
        <v>0</v>
      </c>
      <c r="L1736" s="411">
        <v>36480</v>
      </c>
      <c r="M1736" s="412">
        <f>INT($I1736*L1736)</f>
        <v>0</v>
      </c>
      <c r="N1736" s="411">
        <v>1345.8</v>
      </c>
      <c r="O1736" s="412">
        <f>INT($I1736*N1736)</f>
        <v>0</v>
      </c>
      <c r="P1736" s="412">
        <f>+J1736+L1736+N1736</f>
        <v>106618.5</v>
      </c>
      <c r="Q1736" s="412">
        <f>K1736+M1736+O1736</f>
        <v>0</v>
      </c>
      <c r="R1736" s="412"/>
      <c r="S1736" s="412"/>
      <c r="T1736" s="412"/>
      <c r="U1736" s="483" t="s">
        <v>0</v>
      </c>
      <c r="V1736" s="617" t="str">
        <f>+IF(I1736&lt;0,"ng","")</f>
        <v/>
      </c>
      <c r="W1736" s="617"/>
    </row>
    <row r="1737" spans="1:23" s="75" customFormat="1" ht="24" hidden="1" customHeight="1">
      <c r="A1737" s="372" t="s">
        <v>2072</v>
      </c>
      <c r="B1737" s="421" t="s">
        <v>0</v>
      </c>
      <c r="C1737" s="421" t="s">
        <v>1281</v>
      </c>
      <c r="D1737" s="421" t="s">
        <v>109</v>
      </c>
      <c r="E1737" s="422" t="s">
        <v>16</v>
      </c>
      <c r="F1737" s="416">
        <v>622.5</v>
      </c>
      <c r="G1737" s="416">
        <f>[5]내역서!F1737</f>
        <v>622.5</v>
      </c>
      <c r="H1737" s="416">
        <v>622.5</v>
      </c>
      <c r="I1737" s="416">
        <f>내역서!F1741</f>
        <v>0</v>
      </c>
      <c r="J1737" s="416">
        <v>68792.7</v>
      </c>
      <c r="K1737" s="417">
        <f t="shared" si="3053"/>
        <v>0</v>
      </c>
      <c r="L1737" s="416">
        <v>36480</v>
      </c>
      <c r="M1737" s="417">
        <f t="shared" si="3054"/>
        <v>0</v>
      </c>
      <c r="N1737" s="416">
        <v>1345.8</v>
      </c>
      <c r="O1737" s="417">
        <f t="shared" si="3055"/>
        <v>0</v>
      </c>
      <c r="P1737" s="417">
        <f t="shared" si="3056"/>
        <v>106618.5</v>
      </c>
      <c r="Q1737" s="417">
        <f t="shared" si="3014"/>
        <v>0</v>
      </c>
      <c r="R1737" s="417">
        <f t="shared" ref="R1737" si="3060">I1737-I1736</f>
        <v>0</v>
      </c>
      <c r="S1737" s="417">
        <f t="shared" ref="S1737:T1737" si="3061">P1737-P1736</f>
        <v>0</v>
      </c>
      <c r="T1737" s="417">
        <f t="shared" si="3061"/>
        <v>0</v>
      </c>
      <c r="U1737" s="484"/>
      <c r="V1737" s="619" t="str">
        <f t="shared" ref="V1737" si="3062">+IF(I1737&lt;0,"ng","")</f>
        <v/>
      </c>
      <c r="W1737" s="619"/>
    </row>
    <row r="1738" spans="1:23" s="371" customFormat="1" ht="24" hidden="1" customHeight="1">
      <c r="A1738" s="366" t="s">
        <v>4602</v>
      </c>
      <c r="B1738" s="418" t="s">
        <v>0</v>
      </c>
      <c r="C1738" s="418" t="s">
        <v>3018</v>
      </c>
      <c r="D1738" s="418" t="s">
        <v>3022</v>
      </c>
      <c r="E1738" s="419" t="s">
        <v>22</v>
      </c>
      <c r="F1738" s="411">
        <v>25.3</v>
      </c>
      <c r="G1738" s="411">
        <f>[5]내역서!F1738</f>
        <v>25.3</v>
      </c>
      <c r="H1738" s="411">
        <v>25.3</v>
      </c>
      <c r="I1738" s="411">
        <f>내역서!F1742</f>
        <v>0</v>
      </c>
      <c r="J1738" s="411">
        <v>32969</v>
      </c>
      <c r="K1738" s="412">
        <f>INT($I1738*J1738)</f>
        <v>0</v>
      </c>
      <c r="L1738" s="411">
        <v>10879.2</v>
      </c>
      <c r="M1738" s="412">
        <f>INT($I1738*L1738)</f>
        <v>0</v>
      </c>
      <c r="N1738" s="411">
        <v>0</v>
      </c>
      <c r="O1738" s="412">
        <f>INT($I1738*N1738)</f>
        <v>0</v>
      </c>
      <c r="P1738" s="412">
        <f>+J1738+L1738+N1738</f>
        <v>43848.2</v>
      </c>
      <c r="Q1738" s="412">
        <f>K1738+M1738+O1738</f>
        <v>0</v>
      </c>
      <c r="R1738" s="412"/>
      <c r="S1738" s="412"/>
      <c r="T1738" s="412"/>
      <c r="U1738" s="483" t="s">
        <v>0</v>
      </c>
      <c r="V1738" s="617" t="str">
        <f>+IF(I1738&lt;0,"ng","")</f>
        <v/>
      </c>
      <c r="W1738" s="617"/>
    </row>
    <row r="1739" spans="1:23" s="75" customFormat="1" ht="24" hidden="1" customHeight="1">
      <c r="A1739" s="372" t="s">
        <v>4656</v>
      </c>
      <c r="B1739" s="421" t="s">
        <v>0</v>
      </c>
      <c r="C1739" s="421" t="s">
        <v>1279</v>
      </c>
      <c r="D1739" s="421" t="s">
        <v>1282</v>
      </c>
      <c r="E1739" s="422" t="s">
        <v>22</v>
      </c>
      <c r="F1739" s="416">
        <v>25.3</v>
      </c>
      <c r="G1739" s="416">
        <f>[5]내역서!F1739</f>
        <v>25.3</v>
      </c>
      <c r="H1739" s="416">
        <v>25.3</v>
      </c>
      <c r="I1739" s="416">
        <f>내역서!F1743</f>
        <v>0</v>
      </c>
      <c r="J1739" s="416">
        <v>32969</v>
      </c>
      <c r="K1739" s="417">
        <f t="shared" si="3053"/>
        <v>0</v>
      </c>
      <c r="L1739" s="416">
        <v>10879.2</v>
      </c>
      <c r="M1739" s="417">
        <f t="shared" si="3054"/>
        <v>0</v>
      </c>
      <c r="N1739" s="416">
        <v>0</v>
      </c>
      <c r="O1739" s="417">
        <f t="shared" si="3055"/>
        <v>0</v>
      </c>
      <c r="P1739" s="417">
        <f t="shared" si="3056"/>
        <v>43848.2</v>
      </c>
      <c r="Q1739" s="417">
        <f t="shared" si="3014"/>
        <v>0</v>
      </c>
      <c r="R1739" s="417">
        <f t="shared" ref="R1739" si="3063">I1739-I1738</f>
        <v>0</v>
      </c>
      <c r="S1739" s="417">
        <f t="shared" ref="S1739:T1739" si="3064">P1739-P1738</f>
        <v>0</v>
      </c>
      <c r="T1739" s="417">
        <f t="shared" si="3064"/>
        <v>0</v>
      </c>
      <c r="U1739" s="484"/>
      <c r="V1739" s="619" t="str">
        <f t="shared" ref="V1739" si="3065">+IF(I1739&lt;0,"ng","")</f>
        <v/>
      </c>
      <c r="W1739" s="619"/>
    </row>
    <row r="1740" spans="1:23" s="371" customFormat="1" ht="24" hidden="1" customHeight="1">
      <c r="A1740" s="366" t="s">
        <v>4739</v>
      </c>
      <c r="B1740" s="418" t="s">
        <v>0</v>
      </c>
      <c r="C1740" s="418" t="s">
        <v>3018</v>
      </c>
      <c r="D1740" s="418" t="s">
        <v>3024</v>
      </c>
      <c r="E1740" s="419" t="s">
        <v>22</v>
      </c>
      <c r="F1740" s="411">
        <v>174.8</v>
      </c>
      <c r="G1740" s="411">
        <f>[5]내역서!F1740</f>
        <v>174.8</v>
      </c>
      <c r="H1740" s="411">
        <v>174.8</v>
      </c>
      <c r="I1740" s="411">
        <f>내역서!F1744</f>
        <v>0</v>
      </c>
      <c r="J1740" s="411">
        <v>35097.5</v>
      </c>
      <c r="K1740" s="412">
        <f>INT($I1740*J1740)</f>
        <v>0</v>
      </c>
      <c r="L1740" s="411">
        <v>10701.6</v>
      </c>
      <c r="M1740" s="412">
        <f>INT($I1740*L1740)</f>
        <v>0</v>
      </c>
      <c r="N1740" s="411">
        <v>0</v>
      </c>
      <c r="O1740" s="412">
        <f>INT($I1740*N1740)</f>
        <v>0</v>
      </c>
      <c r="P1740" s="412">
        <f>+J1740+L1740+N1740</f>
        <v>45799.1</v>
      </c>
      <c r="Q1740" s="412">
        <f>K1740+M1740+O1740</f>
        <v>0</v>
      </c>
      <c r="R1740" s="412"/>
      <c r="S1740" s="412"/>
      <c r="T1740" s="412"/>
      <c r="U1740" s="483" t="s">
        <v>0</v>
      </c>
      <c r="V1740" s="617" t="str">
        <f>+IF(I1740&lt;0,"ng","")</f>
        <v/>
      </c>
      <c r="W1740" s="617"/>
    </row>
    <row r="1741" spans="1:23" s="75" customFormat="1" ht="24" hidden="1" customHeight="1">
      <c r="A1741" s="372" t="s">
        <v>4740</v>
      </c>
      <c r="B1741" s="421" t="s">
        <v>0</v>
      </c>
      <c r="C1741" s="421" t="s">
        <v>1279</v>
      </c>
      <c r="D1741" s="421" t="s">
        <v>1283</v>
      </c>
      <c r="E1741" s="422" t="s">
        <v>22</v>
      </c>
      <c r="F1741" s="416">
        <v>174.8</v>
      </c>
      <c r="G1741" s="416">
        <f>[5]내역서!F1741</f>
        <v>174.8</v>
      </c>
      <c r="H1741" s="416">
        <v>174.8</v>
      </c>
      <c r="I1741" s="416">
        <f>내역서!F1745</f>
        <v>0</v>
      </c>
      <c r="J1741" s="416">
        <v>35097.5</v>
      </c>
      <c r="K1741" s="417">
        <f t="shared" si="3053"/>
        <v>0</v>
      </c>
      <c r="L1741" s="416">
        <v>10701.6</v>
      </c>
      <c r="M1741" s="417">
        <f t="shared" si="3054"/>
        <v>0</v>
      </c>
      <c r="N1741" s="416">
        <v>0</v>
      </c>
      <c r="O1741" s="417">
        <f t="shared" si="3055"/>
        <v>0</v>
      </c>
      <c r="P1741" s="417">
        <f t="shared" si="3056"/>
        <v>45799.1</v>
      </c>
      <c r="Q1741" s="417">
        <f t="shared" si="3014"/>
        <v>0</v>
      </c>
      <c r="R1741" s="417">
        <f t="shared" ref="R1741" si="3066">I1741-I1740</f>
        <v>0</v>
      </c>
      <c r="S1741" s="417">
        <f t="shared" ref="S1741:T1741" si="3067">P1741-P1740</f>
        <v>0</v>
      </c>
      <c r="T1741" s="417">
        <f t="shared" si="3067"/>
        <v>0</v>
      </c>
      <c r="U1741" s="484"/>
      <c r="V1741" s="619" t="str">
        <f t="shared" ref="V1741" si="3068">+IF(I1741&lt;0,"ng","")</f>
        <v/>
      </c>
      <c r="W1741" s="619"/>
    </row>
    <row r="1742" spans="1:23" s="371" customFormat="1" ht="24" hidden="1" customHeight="1">
      <c r="A1742" s="366" t="s">
        <v>4611</v>
      </c>
      <c r="B1742" s="418" t="s">
        <v>0</v>
      </c>
      <c r="C1742" s="418" t="s">
        <v>3018</v>
      </c>
      <c r="D1742" s="418" t="s">
        <v>3026</v>
      </c>
      <c r="E1742" s="419" t="s">
        <v>6</v>
      </c>
      <c r="F1742" s="411">
        <v>27.2</v>
      </c>
      <c r="G1742" s="411">
        <f>[5]내역서!F1742</f>
        <v>27.2</v>
      </c>
      <c r="H1742" s="411">
        <v>27.2</v>
      </c>
      <c r="I1742" s="411">
        <f>내역서!F1746</f>
        <v>0</v>
      </c>
      <c r="J1742" s="411">
        <v>49536.1</v>
      </c>
      <c r="K1742" s="412">
        <f>INT($I1742*J1742)</f>
        <v>0</v>
      </c>
      <c r="L1742" s="411">
        <v>10372</v>
      </c>
      <c r="M1742" s="412">
        <f>INT($I1742*L1742)</f>
        <v>0</v>
      </c>
      <c r="N1742" s="411">
        <v>0</v>
      </c>
      <c r="O1742" s="412">
        <f>INT($I1742*N1742)</f>
        <v>0</v>
      </c>
      <c r="P1742" s="412">
        <f>+J1742+L1742+N1742</f>
        <v>59908.1</v>
      </c>
      <c r="Q1742" s="412">
        <f>K1742+M1742+O1742</f>
        <v>0</v>
      </c>
      <c r="R1742" s="412"/>
      <c r="S1742" s="412"/>
      <c r="T1742" s="412"/>
      <c r="U1742" s="483" t="s">
        <v>0</v>
      </c>
      <c r="V1742" s="617" t="str">
        <f>+IF(I1742&lt;0,"ng","")</f>
        <v/>
      </c>
      <c r="W1742" s="617"/>
    </row>
    <row r="1743" spans="1:23" s="75" customFormat="1" ht="24" hidden="1" customHeight="1">
      <c r="A1743" s="372" t="s">
        <v>4742</v>
      </c>
      <c r="B1743" s="421" t="s">
        <v>0</v>
      </c>
      <c r="C1743" s="421" t="s">
        <v>1279</v>
      </c>
      <c r="D1743" s="421" t="s">
        <v>1285</v>
      </c>
      <c r="E1743" s="422" t="s">
        <v>6</v>
      </c>
      <c r="F1743" s="416">
        <v>27.2</v>
      </c>
      <c r="G1743" s="416">
        <f>[5]내역서!F1743</f>
        <v>27.2</v>
      </c>
      <c r="H1743" s="416">
        <v>27.2</v>
      </c>
      <c r="I1743" s="416">
        <f>내역서!F1747</f>
        <v>0</v>
      </c>
      <c r="J1743" s="416">
        <v>49536.1</v>
      </c>
      <c r="K1743" s="417">
        <f t="shared" si="3053"/>
        <v>0</v>
      </c>
      <c r="L1743" s="416">
        <v>10372</v>
      </c>
      <c r="M1743" s="417">
        <f t="shared" si="3054"/>
        <v>0</v>
      </c>
      <c r="N1743" s="416">
        <v>0</v>
      </c>
      <c r="O1743" s="417">
        <f t="shared" si="3055"/>
        <v>0</v>
      </c>
      <c r="P1743" s="417">
        <f t="shared" si="3056"/>
        <v>59908.1</v>
      </c>
      <c r="Q1743" s="417">
        <f t="shared" si="3014"/>
        <v>0</v>
      </c>
      <c r="R1743" s="417">
        <f t="shared" ref="R1743" si="3069">I1743-I1742</f>
        <v>0</v>
      </c>
      <c r="S1743" s="417">
        <f t="shared" ref="S1743:T1743" si="3070">P1743-P1742</f>
        <v>0</v>
      </c>
      <c r="T1743" s="417">
        <f t="shared" si="3070"/>
        <v>0</v>
      </c>
      <c r="U1743" s="484"/>
      <c r="V1743" s="619" t="str">
        <f t="shared" ref="V1743" si="3071">+IF(I1743&lt;0,"ng","")</f>
        <v/>
      </c>
      <c r="W1743" s="619"/>
    </row>
    <row r="1744" spans="1:23" s="371" customFormat="1" ht="24" hidden="1" customHeight="1">
      <c r="A1744" s="366" t="s">
        <v>4743</v>
      </c>
      <c r="B1744" s="418" t="s">
        <v>0</v>
      </c>
      <c r="C1744" s="418" t="s">
        <v>3036</v>
      </c>
      <c r="D1744" s="418" t="s">
        <v>3154</v>
      </c>
      <c r="E1744" s="419" t="s">
        <v>16</v>
      </c>
      <c r="F1744" s="411">
        <v>75.400000000000006</v>
      </c>
      <c r="G1744" s="411">
        <f>[5]내역서!F1744</f>
        <v>75.400000000000006</v>
      </c>
      <c r="H1744" s="411">
        <v>75.400000000000006</v>
      </c>
      <c r="I1744" s="411">
        <f>내역서!F1748</f>
        <v>0</v>
      </c>
      <c r="J1744" s="411">
        <v>7495.8</v>
      </c>
      <c r="K1744" s="412">
        <f>INT($I1744*J1744)</f>
        <v>0</v>
      </c>
      <c r="L1744" s="411">
        <v>9943.2000000000007</v>
      </c>
      <c r="M1744" s="412">
        <f>INT($I1744*L1744)</f>
        <v>0</v>
      </c>
      <c r="N1744" s="411">
        <v>0</v>
      </c>
      <c r="O1744" s="412">
        <f>INT($I1744*N1744)</f>
        <v>0</v>
      </c>
      <c r="P1744" s="412">
        <f>+J1744+L1744+N1744</f>
        <v>17439</v>
      </c>
      <c r="Q1744" s="412">
        <f>K1744+M1744+O1744</f>
        <v>0</v>
      </c>
      <c r="R1744" s="412"/>
      <c r="S1744" s="412"/>
      <c r="T1744" s="412"/>
      <c r="U1744" s="483" t="s">
        <v>0</v>
      </c>
      <c r="V1744" s="617" t="str">
        <f>+IF(I1744&lt;0,"ng","")</f>
        <v/>
      </c>
      <c r="W1744" s="617"/>
    </row>
    <row r="1745" spans="1:23" s="75" customFormat="1" ht="24" hidden="1" customHeight="1">
      <c r="A1745" s="372" t="s">
        <v>4715</v>
      </c>
      <c r="B1745" s="421" t="s">
        <v>0</v>
      </c>
      <c r="C1745" s="421" t="s">
        <v>1292</v>
      </c>
      <c r="D1745" s="421" t="s">
        <v>1339</v>
      </c>
      <c r="E1745" s="422" t="s">
        <v>16</v>
      </c>
      <c r="F1745" s="416">
        <v>75.400000000000006</v>
      </c>
      <c r="G1745" s="416">
        <f>[5]내역서!F1745</f>
        <v>75.400000000000006</v>
      </c>
      <c r="H1745" s="416">
        <v>75.400000000000006</v>
      </c>
      <c r="I1745" s="416">
        <f>내역서!F1749</f>
        <v>0</v>
      </c>
      <c r="J1745" s="416">
        <v>7495.8</v>
      </c>
      <c r="K1745" s="417">
        <f t="shared" si="3053"/>
        <v>0</v>
      </c>
      <c r="L1745" s="416">
        <v>9943.2000000000007</v>
      </c>
      <c r="M1745" s="417">
        <f t="shared" si="3054"/>
        <v>0</v>
      </c>
      <c r="N1745" s="416">
        <v>0</v>
      </c>
      <c r="O1745" s="417">
        <f t="shared" si="3055"/>
        <v>0</v>
      </c>
      <c r="P1745" s="417">
        <f t="shared" si="3056"/>
        <v>17439</v>
      </c>
      <c r="Q1745" s="417">
        <f t="shared" si="3014"/>
        <v>0</v>
      </c>
      <c r="R1745" s="417">
        <f t="shared" ref="R1745" si="3072">I1745-I1744</f>
        <v>0</v>
      </c>
      <c r="S1745" s="417">
        <f t="shared" ref="S1745:T1745" si="3073">P1745-P1744</f>
        <v>0</v>
      </c>
      <c r="T1745" s="417">
        <f t="shared" si="3073"/>
        <v>0</v>
      </c>
      <c r="U1745" s="484"/>
      <c r="V1745" s="619" t="str">
        <f t="shared" ref="V1745" si="3074">+IF(I1745&lt;0,"ng","")</f>
        <v/>
      </c>
      <c r="W1745" s="619"/>
    </row>
    <row r="1746" spans="1:23" s="371" customFormat="1" ht="24" hidden="1" customHeight="1">
      <c r="A1746" s="366" t="s">
        <v>4683</v>
      </c>
      <c r="B1746" s="418" t="s">
        <v>0</v>
      </c>
      <c r="C1746" s="418" t="s">
        <v>3036</v>
      </c>
      <c r="D1746" s="418" t="s">
        <v>3037</v>
      </c>
      <c r="E1746" s="419" t="s">
        <v>16</v>
      </c>
      <c r="F1746" s="411">
        <v>1385</v>
      </c>
      <c r="G1746" s="411">
        <f>[5]내역서!F1746</f>
        <v>0</v>
      </c>
      <c r="H1746" s="411">
        <v>1385</v>
      </c>
      <c r="I1746" s="411">
        <f>내역서!F1750</f>
        <v>0</v>
      </c>
      <c r="J1746" s="411">
        <v>16632.8</v>
      </c>
      <c r="K1746" s="412">
        <f>INT($I1746*J1746)</f>
        <v>0</v>
      </c>
      <c r="L1746" s="411">
        <v>11747.2</v>
      </c>
      <c r="M1746" s="412">
        <f>INT($I1746*L1746)</f>
        <v>0</v>
      </c>
      <c r="N1746" s="411">
        <v>0</v>
      </c>
      <c r="O1746" s="412">
        <f>INT($I1746*N1746)</f>
        <v>0</v>
      </c>
      <c r="P1746" s="412">
        <f>+J1746+L1746+N1746</f>
        <v>28380</v>
      </c>
      <c r="Q1746" s="412">
        <f>K1746+M1746+O1746</f>
        <v>0</v>
      </c>
      <c r="R1746" s="412"/>
      <c r="S1746" s="412"/>
      <c r="T1746" s="412"/>
      <c r="U1746" s="483" t="s">
        <v>0</v>
      </c>
      <c r="V1746" s="617" t="str">
        <f>+IF(I1746&lt;0,"ng","")</f>
        <v/>
      </c>
      <c r="W1746" s="617"/>
    </row>
    <row r="1747" spans="1:23" s="75" customFormat="1" ht="24" hidden="1" customHeight="1">
      <c r="A1747" s="372" t="s">
        <v>4715</v>
      </c>
      <c r="B1747" s="421" t="s">
        <v>0</v>
      </c>
      <c r="C1747" s="421" t="s">
        <v>1292</v>
      </c>
      <c r="D1747" s="421" t="s">
        <v>1293</v>
      </c>
      <c r="E1747" s="422" t="s">
        <v>16</v>
      </c>
      <c r="F1747" s="416">
        <v>1385</v>
      </c>
      <c r="G1747" s="416">
        <f>[5]내역서!F1747</f>
        <v>0</v>
      </c>
      <c r="H1747" s="416">
        <v>1385</v>
      </c>
      <c r="I1747" s="416">
        <f>내역서!F1751</f>
        <v>0</v>
      </c>
      <c r="J1747" s="416">
        <v>16632.8</v>
      </c>
      <c r="K1747" s="417">
        <f t="shared" si="3053"/>
        <v>0</v>
      </c>
      <c r="L1747" s="416">
        <v>11747.2</v>
      </c>
      <c r="M1747" s="417">
        <f t="shared" si="3054"/>
        <v>0</v>
      </c>
      <c r="N1747" s="416">
        <v>0</v>
      </c>
      <c r="O1747" s="417">
        <f t="shared" si="3055"/>
        <v>0</v>
      </c>
      <c r="P1747" s="417">
        <f t="shared" si="3056"/>
        <v>28380</v>
      </c>
      <c r="Q1747" s="417">
        <f t="shared" si="3014"/>
        <v>0</v>
      </c>
      <c r="R1747" s="417">
        <f t="shared" ref="R1747" si="3075">I1747-I1746</f>
        <v>0</v>
      </c>
      <c r="S1747" s="417">
        <f t="shared" ref="S1747:T1747" si="3076">P1747-P1746</f>
        <v>0</v>
      </c>
      <c r="T1747" s="417">
        <f t="shared" si="3076"/>
        <v>0</v>
      </c>
      <c r="U1747" s="484"/>
      <c r="V1747" s="619" t="str">
        <f t="shared" ref="V1747" si="3077">+IF(I1747&lt;0,"ng","")</f>
        <v/>
      </c>
      <c r="W1747" s="619"/>
    </row>
    <row r="1748" spans="1:23" s="371" customFormat="1" ht="24" hidden="1" customHeight="1">
      <c r="A1748" s="366" t="s">
        <v>4655</v>
      </c>
      <c r="B1748" s="418" t="s">
        <v>0</v>
      </c>
      <c r="C1748" s="647" t="str">
        <f>[5]내역서!C1748</f>
        <v>PF보드 심재 준불연 단열재</v>
      </c>
      <c r="D1748" s="647" t="str">
        <f>[5]내역서!D1748</f>
        <v>50mm</v>
      </c>
      <c r="E1748" s="648" t="str">
        <f>[5]내역서!E1748</f>
        <v>M2</v>
      </c>
      <c r="F1748" s="411"/>
      <c r="G1748" s="411">
        <f>[5]내역서!F1748</f>
        <v>1329</v>
      </c>
      <c r="H1748" s="411">
        <v>0</v>
      </c>
      <c r="I1748" s="411">
        <f>내역서!F1752</f>
        <v>0</v>
      </c>
      <c r="J1748" s="411">
        <f>[5]내역서!G1748</f>
        <v>16332</v>
      </c>
      <c r="K1748" s="412">
        <f>INT($I1748*J1748)</f>
        <v>0</v>
      </c>
      <c r="L1748" s="411">
        <f>[5]내역서!I1748</f>
        <v>13529</v>
      </c>
      <c r="M1748" s="412">
        <f>INT($I1748*L1748)</f>
        <v>0</v>
      </c>
      <c r="N1748" s="411">
        <f>[5]내역서!K1748</f>
        <v>0</v>
      </c>
      <c r="O1748" s="412">
        <f>INT($I1748*N1748)</f>
        <v>0</v>
      </c>
      <c r="P1748" s="412">
        <f>+J1748+L1748+N1748</f>
        <v>29861</v>
      </c>
      <c r="Q1748" s="412">
        <f>K1748+M1748+O1748</f>
        <v>0</v>
      </c>
      <c r="R1748" s="412"/>
      <c r="S1748" s="412"/>
      <c r="T1748" s="412"/>
      <c r="U1748" s="649" t="s">
        <v>2081</v>
      </c>
      <c r="V1748" s="617" t="str">
        <f>+IF(I1748&lt;0,"ng","")</f>
        <v/>
      </c>
      <c r="W1748" s="617"/>
    </row>
    <row r="1749" spans="1:23" s="75" customFormat="1" ht="24" hidden="1" customHeight="1">
      <c r="A1749" s="372" t="s">
        <v>4715</v>
      </c>
      <c r="B1749" s="421" t="s">
        <v>0</v>
      </c>
      <c r="C1749" s="650" t="str">
        <f>[5]내역서!C1749</f>
        <v>PF보드 심재 준불연 단열재</v>
      </c>
      <c r="D1749" s="650" t="str">
        <f>[5]내역서!D1749</f>
        <v>50mm</v>
      </c>
      <c r="E1749" s="651" t="str">
        <f>[5]내역서!E1749</f>
        <v>M2</v>
      </c>
      <c r="F1749" s="416"/>
      <c r="G1749" s="416">
        <f>[5]내역서!F1749</f>
        <v>1329</v>
      </c>
      <c r="H1749" s="416">
        <v>0</v>
      </c>
      <c r="I1749" s="416">
        <f>내역서!F1753</f>
        <v>0</v>
      </c>
      <c r="J1749" s="416">
        <f>[5]내역서!G1749</f>
        <v>16332</v>
      </c>
      <c r="K1749" s="417">
        <f t="shared" si="3053"/>
        <v>0</v>
      </c>
      <c r="L1749" s="416">
        <f>[5]내역서!I1749</f>
        <v>13529</v>
      </c>
      <c r="M1749" s="417">
        <f t="shared" si="3054"/>
        <v>0</v>
      </c>
      <c r="N1749" s="416">
        <f>[5]내역서!K1749</f>
        <v>0</v>
      </c>
      <c r="O1749" s="417">
        <f t="shared" si="3055"/>
        <v>0</v>
      </c>
      <c r="P1749" s="417">
        <f t="shared" si="3056"/>
        <v>29861</v>
      </c>
      <c r="Q1749" s="417">
        <f t="shared" si="3014"/>
        <v>0</v>
      </c>
      <c r="R1749" s="417">
        <f t="shared" ref="R1749" si="3078">I1749-I1748</f>
        <v>0</v>
      </c>
      <c r="S1749" s="417">
        <f t="shared" ref="S1749:T1749" si="3079">P1749-P1748</f>
        <v>0</v>
      </c>
      <c r="T1749" s="417">
        <f t="shared" si="3079"/>
        <v>0</v>
      </c>
      <c r="U1749" s="652" t="s">
        <v>4665</v>
      </c>
      <c r="V1749" s="619" t="str">
        <f t="shared" ref="V1749" si="3080">+IF(I1749&lt;0,"ng","")</f>
        <v/>
      </c>
      <c r="W1749" s="619"/>
    </row>
    <row r="1750" spans="1:23" s="371" customFormat="1" ht="24" hidden="1" customHeight="1">
      <c r="A1750" s="366" t="s">
        <v>4744</v>
      </c>
      <c r="B1750" s="418" t="s">
        <v>0</v>
      </c>
      <c r="C1750" s="647" t="str">
        <f>[5]내역서!C1750</f>
        <v>PF보드 심재 준불연 단열재</v>
      </c>
      <c r="D1750" s="647" t="str">
        <f>[5]내역서!D1750</f>
        <v>60mm</v>
      </c>
      <c r="E1750" s="648" t="str">
        <f>[5]내역서!E1750</f>
        <v>M2</v>
      </c>
      <c r="F1750" s="411"/>
      <c r="G1750" s="411">
        <f>[5]내역서!F1750</f>
        <v>91</v>
      </c>
      <c r="H1750" s="411">
        <v>0</v>
      </c>
      <c r="I1750" s="411">
        <f>내역서!F1754</f>
        <v>0</v>
      </c>
      <c r="J1750" s="411">
        <f>[5]내역서!G1750</f>
        <v>19444</v>
      </c>
      <c r="K1750" s="412">
        <f>INT($I1750*J1750)</f>
        <v>0</v>
      </c>
      <c r="L1750" s="411">
        <f>[5]내역서!I1750</f>
        <v>15140</v>
      </c>
      <c r="M1750" s="412">
        <f>INT($I1750*L1750)</f>
        <v>0</v>
      </c>
      <c r="N1750" s="411">
        <f>[5]내역서!K1750</f>
        <v>0</v>
      </c>
      <c r="O1750" s="412">
        <f>INT($I1750*N1750)</f>
        <v>0</v>
      </c>
      <c r="P1750" s="412">
        <f>+J1750+L1750+N1750</f>
        <v>34584</v>
      </c>
      <c r="Q1750" s="412">
        <f>K1750+M1750+O1750</f>
        <v>0</v>
      </c>
      <c r="R1750" s="412"/>
      <c r="S1750" s="412"/>
      <c r="T1750" s="412"/>
      <c r="U1750" s="649" t="s">
        <v>2081</v>
      </c>
      <c r="V1750" s="617" t="str">
        <f>+IF(I1750&lt;0,"ng","")</f>
        <v/>
      </c>
      <c r="W1750" s="617"/>
    </row>
    <row r="1751" spans="1:23" s="75" customFormat="1" ht="24" hidden="1" customHeight="1">
      <c r="A1751" s="372" t="s">
        <v>4606</v>
      </c>
      <c r="B1751" s="421" t="s">
        <v>0</v>
      </c>
      <c r="C1751" s="650" t="str">
        <f>[5]내역서!C1751</f>
        <v>PF보드 심재 준불연 단열재</v>
      </c>
      <c r="D1751" s="650" t="str">
        <f>[5]내역서!D1751</f>
        <v>60mm</v>
      </c>
      <c r="E1751" s="651" t="str">
        <f>[5]내역서!E1751</f>
        <v>M2</v>
      </c>
      <c r="F1751" s="416"/>
      <c r="G1751" s="416">
        <f>[5]내역서!F1751</f>
        <v>91</v>
      </c>
      <c r="H1751" s="416">
        <v>0</v>
      </c>
      <c r="I1751" s="416">
        <f>내역서!F1755</f>
        <v>0</v>
      </c>
      <c r="J1751" s="416">
        <f>[5]내역서!G1751</f>
        <v>19444</v>
      </c>
      <c r="K1751" s="417">
        <f t="shared" ref="K1751:K1761" si="3081">INT($I1751*J1751)</f>
        <v>0</v>
      </c>
      <c r="L1751" s="416">
        <f>[5]내역서!I1751</f>
        <v>15140</v>
      </c>
      <c r="M1751" s="417">
        <f t="shared" ref="M1751:M1761" si="3082">INT($I1751*L1751)</f>
        <v>0</v>
      </c>
      <c r="N1751" s="416">
        <f>[5]내역서!K1751</f>
        <v>0</v>
      </c>
      <c r="O1751" s="417">
        <f t="shared" ref="O1751:O1761" si="3083">INT($I1751*N1751)</f>
        <v>0</v>
      </c>
      <c r="P1751" s="417">
        <f t="shared" ref="P1751:P1761" si="3084">+J1751+L1751+N1751</f>
        <v>34584</v>
      </c>
      <c r="Q1751" s="417">
        <f t="shared" ref="Q1751:Q1761" si="3085">K1751+M1751+O1751</f>
        <v>0</v>
      </c>
      <c r="R1751" s="417">
        <f t="shared" ref="R1751" si="3086">I1751-I1750</f>
        <v>0</v>
      </c>
      <c r="S1751" s="417">
        <f t="shared" ref="S1751:T1751" si="3087">P1751-P1750</f>
        <v>0</v>
      </c>
      <c r="T1751" s="417">
        <f t="shared" si="3087"/>
        <v>0</v>
      </c>
      <c r="U1751" s="652" t="s">
        <v>4668</v>
      </c>
      <c r="V1751" s="619" t="str">
        <f t="shared" ref="V1751" si="3088">+IF(I1751&lt;0,"ng","")</f>
        <v/>
      </c>
      <c r="W1751" s="619"/>
    </row>
    <row r="1752" spans="1:23" s="371" customFormat="1" ht="24" hidden="1" customHeight="1">
      <c r="A1752" s="366" t="s">
        <v>4381</v>
      </c>
      <c r="B1752" s="418" t="s">
        <v>0</v>
      </c>
      <c r="C1752" s="647" t="str">
        <f>[5]내역서!C1752</f>
        <v>PF보드 심재 준불연 단열재</v>
      </c>
      <c r="D1752" s="647" t="str">
        <f>[5]내역서!D1752</f>
        <v>90mm</v>
      </c>
      <c r="E1752" s="648" t="str">
        <f>[5]내역서!E1752</f>
        <v>M2</v>
      </c>
      <c r="F1752" s="411"/>
      <c r="G1752" s="411">
        <f>[5]내역서!F1752</f>
        <v>182</v>
      </c>
      <c r="H1752" s="411">
        <v>0</v>
      </c>
      <c r="I1752" s="411">
        <f>내역서!F1756</f>
        <v>0</v>
      </c>
      <c r="J1752" s="411">
        <f>[5]내역서!G1752</f>
        <v>28780</v>
      </c>
      <c r="K1752" s="412">
        <f>INT($I1752*J1752)</f>
        <v>0</v>
      </c>
      <c r="L1752" s="411">
        <f>[5]내역서!I1752</f>
        <v>15140</v>
      </c>
      <c r="M1752" s="412">
        <f>INT($I1752*L1752)</f>
        <v>0</v>
      </c>
      <c r="N1752" s="411">
        <f>[5]내역서!K1752</f>
        <v>0</v>
      </c>
      <c r="O1752" s="412">
        <f>INT($I1752*N1752)</f>
        <v>0</v>
      </c>
      <c r="P1752" s="412">
        <f>+J1752+L1752+N1752</f>
        <v>43920</v>
      </c>
      <c r="Q1752" s="412">
        <f>K1752+M1752+O1752</f>
        <v>0</v>
      </c>
      <c r="R1752" s="412"/>
      <c r="S1752" s="412"/>
      <c r="T1752" s="412"/>
      <c r="U1752" s="649" t="s">
        <v>2081</v>
      </c>
      <c r="V1752" s="617" t="str">
        <f>+IF(I1752&lt;0,"ng","")</f>
        <v/>
      </c>
      <c r="W1752" s="617"/>
    </row>
    <row r="1753" spans="1:23" s="75" customFormat="1" ht="24" hidden="1" customHeight="1">
      <c r="A1753" s="372" t="s">
        <v>4745</v>
      </c>
      <c r="B1753" s="421" t="s">
        <v>0</v>
      </c>
      <c r="C1753" s="650" t="str">
        <f>[5]내역서!C1753</f>
        <v>PF보드 심재 준불연 단열재</v>
      </c>
      <c r="D1753" s="650" t="str">
        <f>[5]내역서!D1753</f>
        <v>90mm</v>
      </c>
      <c r="E1753" s="651" t="str">
        <f>[5]내역서!E1753</f>
        <v>M2</v>
      </c>
      <c r="F1753" s="416"/>
      <c r="G1753" s="416">
        <f>[5]내역서!F1753</f>
        <v>182</v>
      </c>
      <c r="H1753" s="416">
        <v>0</v>
      </c>
      <c r="I1753" s="416">
        <f>내역서!F1757</f>
        <v>0</v>
      </c>
      <c r="J1753" s="416">
        <f>[5]내역서!G1753</f>
        <v>28780</v>
      </c>
      <c r="K1753" s="417">
        <f t="shared" si="3081"/>
        <v>0</v>
      </c>
      <c r="L1753" s="416">
        <f>[5]내역서!I1753</f>
        <v>15140</v>
      </c>
      <c r="M1753" s="417">
        <f t="shared" si="3082"/>
        <v>0</v>
      </c>
      <c r="N1753" s="416">
        <f>[5]내역서!K1753</f>
        <v>0</v>
      </c>
      <c r="O1753" s="417">
        <f t="shared" si="3083"/>
        <v>0</v>
      </c>
      <c r="P1753" s="417">
        <f t="shared" si="3084"/>
        <v>43920</v>
      </c>
      <c r="Q1753" s="417">
        <f t="shared" si="3085"/>
        <v>0</v>
      </c>
      <c r="R1753" s="417">
        <f t="shared" ref="R1753" si="3089">I1753-I1752</f>
        <v>0</v>
      </c>
      <c r="S1753" s="417">
        <f t="shared" ref="S1753:T1753" si="3090">P1753-P1752</f>
        <v>0</v>
      </c>
      <c r="T1753" s="417">
        <f t="shared" si="3090"/>
        <v>0</v>
      </c>
      <c r="U1753" s="652" t="s">
        <v>4746</v>
      </c>
      <c r="V1753" s="619" t="str">
        <f t="shared" ref="V1753" si="3091">+IF(I1753&lt;0,"ng","")</f>
        <v/>
      </c>
      <c r="W1753" s="619"/>
    </row>
    <row r="1754" spans="1:23" s="371" customFormat="1" ht="24" hidden="1" customHeight="1">
      <c r="A1754" s="366" t="s">
        <v>4381</v>
      </c>
      <c r="B1754" s="418" t="s">
        <v>0</v>
      </c>
      <c r="C1754" s="647" t="str">
        <f>[5]내역서!C1754</f>
        <v>난연단열재 설치(슬래브 위 깔기 - 바닥)</v>
      </c>
      <c r="D1754" s="647" t="str">
        <f>[5]내역서!D1754</f>
        <v>압출,220mm</v>
      </c>
      <c r="E1754" s="648" t="str">
        <f>[5]내역서!E1754</f>
        <v>M2</v>
      </c>
      <c r="F1754" s="411"/>
      <c r="G1754" s="411">
        <f>[5]내역서!F1754</f>
        <v>464</v>
      </c>
      <c r="H1754" s="411">
        <v>0</v>
      </c>
      <c r="I1754" s="411">
        <f>내역서!F1758</f>
        <v>0</v>
      </c>
      <c r="J1754" s="411">
        <f>[5]내역서!G1754</f>
        <v>33846</v>
      </c>
      <c r="K1754" s="412">
        <f>INT($I1754*J1754)</f>
        <v>0</v>
      </c>
      <c r="L1754" s="411">
        <f>[5]내역서!I1754</f>
        <v>3740</v>
      </c>
      <c r="M1754" s="412">
        <f>INT($I1754*L1754)</f>
        <v>0</v>
      </c>
      <c r="N1754" s="411">
        <f>[5]내역서!K1754</f>
        <v>0</v>
      </c>
      <c r="O1754" s="412">
        <f>INT($I1754*N1754)</f>
        <v>0</v>
      </c>
      <c r="P1754" s="412">
        <f>+J1754+L1754+N1754</f>
        <v>37586</v>
      </c>
      <c r="Q1754" s="412">
        <f>K1754+M1754+O1754</f>
        <v>0</v>
      </c>
      <c r="R1754" s="412"/>
      <c r="S1754" s="412"/>
      <c r="T1754" s="412"/>
      <c r="U1754" s="649" t="s">
        <v>2081</v>
      </c>
      <c r="V1754" s="617" t="str">
        <f>+IF(I1754&lt;0,"ng","")</f>
        <v/>
      </c>
      <c r="W1754" s="617"/>
    </row>
    <row r="1755" spans="1:23" s="75" customFormat="1" ht="24" hidden="1" customHeight="1">
      <c r="A1755" s="372" t="s">
        <v>2219</v>
      </c>
      <c r="B1755" s="421" t="s">
        <v>0</v>
      </c>
      <c r="C1755" s="650" t="str">
        <f>[5]내역서!C1755</f>
        <v>난연단열재 설치(슬래브 위 깔기 - 바닥)</v>
      </c>
      <c r="D1755" s="650" t="str">
        <f>[5]내역서!D1755</f>
        <v>압출,220mm</v>
      </c>
      <c r="E1755" s="651" t="str">
        <f>[5]내역서!E1755</f>
        <v>M2</v>
      </c>
      <c r="F1755" s="416"/>
      <c r="G1755" s="416">
        <f>[5]내역서!F1755</f>
        <v>464</v>
      </c>
      <c r="H1755" s="416">
        <v>0</v>
      </c>
      <c r="I1755" s="416">
        <f>내역서!F1759</f>
        <v>0</v>
      </c>
      <c r="J1755" s="416">
        <f>[5]내역서!G1755</f>
        <v>33846</v>
      </c>
      <c r="K1755" s="417">
        <f t="shared" si="3081"/>
        <v>0</v>
      </c>
      <c r="L1755" s="416">
        <f>[5]내역서!I1755</f>
        <v>3740</v>
      </c>
      <c r="M1755" s="417">
        <f t="shared" si="3082"/>
        <v>0</v>
      </c>
      <c r="N1755" s="416">
        <f>[5]내역서!K1755</f>
        <v>0</v>
      </c>
      <c r="O1755" s="417">
        <f t="shared" si="3083"/>
        <v>0</v>
      </c>
      <c r="P1755" s="417">
        <f t="shared" si="3084"/>
        <v>37586</v>
      </c>
      <c r="Q1755" s="417">
        <f t="shared" si="3085"/>
        <v>0</v>
      </c>
      <c r="R1755" s="417">
        <f t="shared" ref="R1755" si="3092">I1755-I1754</f>
        <v>0</v>
      </c>
      <c r="S1755" s="417">
        <f t="shared" ref="S1755:T1755" si="3093">P1755-P1754</f>
        <v>0</v>
      </c>
      <c r="T1755" s="417">
        <f t="shared" si="3093"/>
        <v>0</v>
      </c>
      <c r="U1755" s="652" t="s">
        <v>4302</v>
      </c>
      <c r="V1755" s="619" t="str">
        <f t="shared" ref="V1755" si="3094">+IF(I1755&lt;0,"ng","")</f>
        <v/>
      </c>
      <c r="W1755" s="619"/>
    </row>
    <row r="1756" spans="1:23" s="371" customFormat="1" ht="24" hidden="1" customHeight="1">
      <c r="A1756" s="366" t="s">
        <v>4611</v>
      </c>
      <c r="B1756" s="418" t="s">
        <v>0</v>
      </c>
      <c r="C1756" s="647" t="str">
        <f>[5]내역서!C1756</f>
        <v>준불연단열재 설치(슬래브 위 깔기 - 바닥)</v>
      </c>
      <c r="D1756" s="647" t="str">
        <f>[5]내역서!D1756</f>
        <v>PF보드 100mm</v>
      </c>
      <c r="E1756" s="648" t="str">
        <f>[5]내역서!E1756</f>
        <v>M2</v>
      </c>
      <c r="F1756" s="411"/>
      <c r="G1756" s="411">
        <f>[5]내역서!F1756</f>
        <v>387</v>
      </c>
      <c r="H1756" s="411">
        <v>0</v>
      </c>
      <c r="I1756" s="411">
        <f>내역서!F1760</f>
        <v>0</v>
      </c>
      <c r="J1756" s="411">
        <f>[5]내역서!G1756</f>
        <v>30606</v>
      </c>
      <c r="K1756" s="412">
        <f>INT($I1756*J1756)</f>
        <v>0</v>
      </c>
      <c r="L1756" s="411">
        <f>[5]내역서!I1756</f>
        <v>2890</v>
      </c>
      <c r="M1756" s="412">
        <f>INT($I1756*L1756)</f>
        <v>0</v>
      </c>
      <c r="N1756" s="411">
        <f>[5]내역서!K1756</f>
        <v>0</v>
      </c>
      <c r="O1756" s="412">
        <f>INT($I1756*N1756)</f>
        <v>0</v>
      </c>
      <c r="P1756" s="412">
        <f>+J1756+L1756+N1756</f>
        <v>33496</v>
      </c>
      <c r="Q1756" s="412">
        <f>K1756+M1756+O1756</f>
        <v>0</v>
      </c>
      <c r="R1756" s="412"/>
      <c r="S1756" s="412"/>
      <c r="T1756" s="412"/>
      <c r="U1756" s="649" t="s">
        <v>2081</v>
      </c>
      <c r="V1756" s="617" t="str">
        <f>+IF(I1756&lt;0,"ng","")</f>
        <v/>
      </c>
      <c r="W1756" s="617"/>
    </row>
    <row r="1757" spans="1:23" s="75" customFormat="1" ht="24" hidden="1" customHeight="1">
      <c r="A1757" s="372" t="s">
        <v>4747</v>
      </c>
      <c r="B1757" s="421" t="s">
        <v>0</v>
      </c>
      <c r="C1757" s="650" t="str">
        <f>[5]내역서!C1757</f>
        <v>준불연단열재 설치(슬래브 위 깔기 - 바닥)</v>
      </c>
      <c r="D1757" s="650" t="str">
        <f>[5]내역서!D1757</f>
        <v>PF보드 100mm</v>
      </c>
      <c r="E1757" s="651" t="str">
        <f>[5]내역서!E1757</f>
        <v>M2</v>
      </c>
      <c r="F1757" s="416"/>
      <c r="G1757" s="416">
        <f>[5]내역서!F1757</f>
        <v>387</v>
      </c>
      <c r="H1757" s="416">
        <v>0</v>
      </c>
      <c r="I1757" s="416">
        <f>내역서!F1761</f>
        <v>0</v>
      </c>
      <c r="J1757" s="416">
        <f>[5]내역서!G1757</f>
        <v>30606</v>
      </c>
      <c r="K1757" s="417">
        <f t="shared" si="3081"/>
        <v>0</v>
      </c>
      <c r="L1757" s="416">
        <f>[5]내역서!I1757</f>
        <v>2890</v>
      </c>
      <c r="M1757" s="417">
        <f t="shared" si="3082"/>
        <v>0</v>
      </c>
      <c r="N1757" s="416">
        <f>[5]내역서!K1757</f>
        <v>0</v>
      </c>
      <c r="O1757" s="417">
        <f t="shared" si="3083"/>
        <v>0</v>
      </c>
      <c r="P1757" s="417">
        <f t="shared" si="3084"/>
        <v>33496</v>
      </c>
      <c r="Q1757" s="417">
        <f t="shared" si="3085"/>
        <v>0</v>
      </c>
      <c r="R1757" s="417">
        <f t="shared" ref="R1757" si="3095">I1757-I1756</f>
        <v>0</v>
      </c>
      <c r="S1757" s="417">
        <f t="shared" ref="S1757:T1757" si="3096">P1757-P1756</f>
        <v>0</v>
      </c>
      <c r="T1757" s="417">
        <f t="shared" si="3096"/>
        <v>0</v>
      </c>
      <c r="U1757" s="652" t="s">
        <v>4596</v>
      </c>
      <c r="V1757" s="619" t="str">
        <f t="shared" ref="V1757" si="3097">+IF(I1757&lt;0,"ng","")</f>
        <v/>
      </c>
      <c r="W1757" s="619"/>
    </row>
    <row r="1758" spans="1:23" s="371" customFormat="1" ht="24" hidden="1" customHeight="1">
      <c r="A1758" s="366" t="s">
        <v>4301</v>
      </c>
      <c r="B1758" s="418" t="s">
        <v>0</v>
      </c>
      <c r="C1758" s="647" t="str">
        <f>[5]내역서!C1758</f>
        <v>석고보드(벽체틀설치)</v>
      </c>
      <c r="D1758" s="647" t="str">
        <f>[5]내역서!D1758</f>
        <v>목조 벽체틀, 틀간격 450~600m</v>
      </c>
      <c r="E1758" s="648" t="str">
        <f>[5]내역서!E1758</f>
        <v>M2</v>
      </c>
      <c r="F1758" s="411"/>
      <c r="G1758" s="411">
        <f>[5]내역서!F1758</f>
        <v>91</v>
      </c>
      <c r="H1758" s="411">
        <v>0</v>
      </c>
      <c r="I1758" s="411">
        <f>내역서!F1762</f>
        <v>0</v>
      </c>
      <c r="J1758" s="411">
        <f>[5]내역서!G1758</f>
        <v>0</v>
      </c>
      <c r="K1758" s="412">
        <f>INT($I1758*J1758)</f>
        <v>0</v>
      </c>
      <c r="L1758" s="411">
        <f>[5]내역서!I1758</f>
        <v>9123</v>
      </c>
      <c r="M1758" s="412">
        <f>INT($I1758*L1758)</f>
        <v>0</v>
      </c>
      <c r="N1758" s="411">
        <f>[5]내역서!K1758</f>
        <v>182</v>
      </c>
      <c r="O1758" s="412">
        <f>INT($I1758*N1758)</f>
        <v>0</v>
      </c>
      <c r="P1758" s="412">
        <f>+J1758+L1758+N1758</f>
        <v>9305</v>
      </c>
      <c r="Q1758" s="412">
        <f>K1758+M1758+O1758</f>
        <v>0</v>
      </c>
      <c r="R1758" s="412"/>
      <c r="S1758" s="412"/>
      <c r="T1758" s="412"/>
      <c r="U1758" s="649" t="s">
        <v>2081</v>
      </c>
      <c r="V1758" s="617" t="str">
        <f>+IF(I1758&lt;0,"ng","")</f>
        <v/>
      </c>
      <c r="W1758" s="617"/>
    </row>
    <row r="1759" spans="1:23" s="75" customFormat="1" ht="24" hidden="1" customHeight="1">
      <c r="A1759" s="372" t="s">
        <v>4606</v>
      </c>
      <c r="B1759" s="421" t="s">
        <v>0</v>
      </c>
      <c r="C1759" s="650" t="str">
        <f>[5]내역서!C1759</f>
        <v>석고보드(벽체틀설치)</v>
      </c>
      <c r="D1759" s="650" t="str">
        <f>[5]내역서!D1759</f>
        <v>목조 벽체틀, 틀간격 450~600m</v>
      </c>
      <c r="E1759" s="651" t="str">
        <f>[5]내역서!E1759</f>
        <v>M2</v>
      </c>
      <c r="F1759" s="416"/>
      <c r="G1759" s="416">
        <f>[5]내역서!F1759</f>
        <v>91</v>
      </c>
      <c r="H1759" s="416">
        <v>0</v>
      </c>
      <c r="I1759" s="416">
        <f>내역서!F1763</f>
        <v>0</v>
      </c>
      <c r="J1759" s="416">
        <f>[5]내역서!G1759</f>
        <v>0</v>
      </c>
      <c r="K1759" s="417">
        <f t="shared" si="3081"/>
        <v>0</v>
      </c>
      <c r="L1759" s="416">
        <f>[5]내역서!I1759</f>
        <v>9123</v>
      </c>
      <c r="M1759" s="417">
        <f t="shared" si="3082"/>
        <v>0</v>
      </c>
      <c r="N1759" s="416">
        <f>[5]내역서!K1759</f>
        <v>182</v>
      </c>
      <c r="O1759" s="417">
        <f t="shared" si="3083"/>
        <v>0</v>
      </c>
      <c r="P1759" s="417">
        <f t="shared" si="3084"/>
        <v>9305</v>
      </c>
      <c r="Q1759" s="417">
        <f t="shared" si="3085"/>
        <v>0</v>
      </c>
      <c r="R1759" s="417">
        <f t="shared" ref="R1759" si="3098">I1759-I1758</f>
        <v>0</v>
      </c>
      <c r="S1759" s="417">
        <f t="shared" ref="S1759:T1759" si="3099">P1759-P1758</f>
        <v>0</v>
      </c>
      <c r="T1759" s="417">
        <f t="shared" si="3099"/>
        <v>0</v>
      </c>
      <c r="U1759" s="652" t="s">
        <v>4748</v>
      </c>
      <c r="V1759" s="619" t="str">
        <f t="shared" ref="V1759" si="3100">+IF(I1759&lt;0,"ng","")</f>
        <v/>
      </c>
      <c r="W1759" s="619"/>
    </row>
    <row r="1760" spans="1:23" s="371" customFormat="1" ht="24" hidden="1" customHeight="1">
      <c r="A1760" s="366" t="s">
        <v>4589</v>
      </c>
      <c r="B1760" s="418" t="s">
        <v>0</v>
      </c>
      <c r="C1760" s="647" t="str">
        <f>[5]내역서!C1760</f>
        <v>석고판 설치</v>
      </c>
      <c r="D1760" s="647" t="str">
        <f>[5]내역서!D1760</f>
        <v>T9.5 석고보드 1P</v>
      </c>
      <c r="E1760" s="648" t="str">
        <f>[5]내역서!E1760</f>
        <v>M2</v>
      </c>
      <c r="F1760" s="411"/>
      <c r="G1760" s="411">
        <f>[5]내역서!F1760</f>
        <v>91</v>
      </c>
      <c r="H1760" s="411">
        <v>0</v>
      </c>
      <c r="I1760" s="411">
        <f>내역서!F1764</f>
        <v>0</v>
      </c>
      <c r="J1760" s="411">
        <f>[5]내역서!G1760</f>
        <v>2872</v>
      </c>
      <c r="K1760" s="412">
        <f>INT($I1760*J1760)</f>
        <v>0</v>
      </c>
      <c r="L1760" s="411">
        <f>[5]내역서!I1760</f>
        <v>14130</v>
      </c>
      <c r="M1760" s="412">
        <f>INT($I1760*L1760)</f>
        <v>0</v>
      </c>
      <c r="N1760" s="411">
        <f>[5]내역서!K1760</f>
        <v>141</v>
      </c>
      <c r="O1760" s="412">
        <f>INT($I1760*N1760)</f>
        <v>0</v>
      </c>
      <c r="P1760" s="412">
        <f>+J1760+L1760+N1760</f>
        <v>17143</v>
      </c>
      <c r="Q1760" s="412">
        <f>K1760+M1760+O1760</f>
        <v>0</v>
      </c>
      <c r="R1760" s="412"/>
      <c r="S1760" s="412"/>
      <c r="T1760" s="412"/>
      <c r="U1760" s="649" t="s">
        <v>2081</v>
      </c>
      <c r="V1760" s="617" t="str">
        <f>+IF(I1760&lt;0,"ng","")</f>
        <v/>
      </c>
      <c r="W1760" s="617"/>
    </row>
    <row r="1761" spans="1:23" s="75" customFormat="1" ht="24" hidden="1" customHeight="1">
      <c r="A1761" s="372" t="s">
        <v>4470</v>
      </c>
      <c r="B1761" s="421" t="s">
        <v>0</v>
      </c>
      <c r="C1761" s="650" t="str">
        <f>[5]내역서!C1761</f>
        <v>석고판 설치</v>
      </c>
      <c r="D1761" s="650" t="str">
        <f>[5]내역서!D1761</f>
        <v>T9.5 석고보드 1P</v>
      </c>
      <c r="E1761" s="651" t="str">
        <f>[5]내역서!E1761</f>
        <v>M2</v>
      </c>
      <c r="F1761" s="416"/>
      <c r="G1761" s="416">
        <f>[5]내역서!F1761</f>
        <v>91</v>
      </c>
      <c r="H1761" s="416">
        <v>0</v>
      </c>
      <c r="I1761" s="416">
        <f>내역서!F1765</f>
        <v>0</v>
      </c>
      <c r="J1761" s="416">
        <f>[5]내역서!G1761</f>
        <v>2872</v>
      </c>
      <c r="K1761" s="417">
        <f t="shared" si="3081"/>
        <v>0</v>
      </c>
      <c r="L1761" s="416">
        <f>[5]내역서!I1761</f>
        <v>14130</v>
      </c>
      <c r="M1761" s="417">
        <f t="shared" si="3082"/>
        <v>0</v>
      </c>
      <c r="N1761" s="416">
        <f>[5]내역서!K1761</f>
        <v>141</v>
      </c>
      <c r="O1761" s="417">
        <f t="shared" si="3083"/>
        <v>0</v>
      </c>
      <c r="P1761" s="417">
        <f t="shared" si="3084"/>
        <v>17143</v>
      </c>
      <c r="Q1761" s="417">
        <f t="shared" si="3085"/>
        <v>0</v>
      </c>
      <c r="R1761" s="417">
        <f t="shared" ref="R1761" si="3101">I1761-I1760</f>
        <v>0</v>
      </c>
      <c r="S1761" s="417">
        <f t="shared" ref="S1761:T1761" si="3102">P1761-P1760</f>
        <v>0</v>
      </c>
      <c r="T1761" s="417">
        <f t="shared" si="3102"/>
        <v>0</v>
      </c>
      <c r="U1761" s="652" t="s">
        <v>4746</v>
      </c>
      <c r="V1761" s="619" t="str">
        <f t="shared" ref="V1761" si="3103">+IF(I1761&lt;0,"ng","")</f>
        <v/>
      </c>
      <c r="W1761" s="619"/>
    </row>
    <row r="1762" spans="1:23" s="485" customFormat="1" ht="24" hidden="1" customHeight="1">
      <c r="A1762" s="366" t="s">
        <v>4589</v>
      </c>
      <c r="B1762" s="418" t="s">
        <v>0</v>
      </c>
      <c r="C1762" s="418" t="s">
        <v>3045</v>
      </c>
      <c r="D1762" s="418" t="s">
        <v>3055</v>
      </c>
      <c r="E1762" s="419" t="s">
        <v>16</v>
      </c>
      <c r="F1762" s="411">
        <v>852</v>
      </c>
      <c r="G1762" s="411">
        <f>[5]내역서!F1762</f>
        <v>0</v>
      </c>
      <c r="H1762" s="411">
        <v>852</v>
      </c>
      <c r="I1762" s="411">
        <f>내역서!F1766</f>
        <v>0</v>
      </c>
      <c r="J1762" s="411">
        <v>33292</v>
      </c>
      <c r="K1762" s="412">
        <f>INT($I1762*J1762)</f>
        <v>0</v>
      </c>
      <c r="L1762" s="411">
        <v>2388.8000000000002</v>
      </c>
      <c r="M1762" s="412">
        <f>INT($I1762*L1762)</f>
        <v>0</v>
      </c>
      <c r="N1762" s="411">
        <v>0</v>
      </c>
      <c r="O1762" s="412">
        <f>INT($I1762*N1762)</f>
        <v>0</v>
      </c>
      <c r="P1762" s="412">
        <f>+J1762+L1762+N1762</f>
        <v>35680.800000000003</v>
      </c>
      <c r="Q1762" s="412">
        <f>K1762+M1762+O1762</f>
        <v>0</v>
      </c>
      <c r="R1762" s="412"/>
      <c r="S1762" s="412"/>
      <c r="T1762" s="412"/>
      <c r="U1762" s="483" t="s">
        <v>0</v>
      </c>
      <c r="V1762" s="617" t="str">
        <f>+IF(I1762&lt;0,"ng","")</f>
        <v/>
      </c>
      <c r="W1762" s="617"/>
    </row>
    <row r="1763" spans="1:23" s="77" customFormat="1" ht="24" hidden="1" customHeight="1">
      <c r="A1763" s="372" t="s">
        <v>4606</v>
      </c>
      <c r="B1763" s="421" t="s">
        <v>0</v>
      </c>
      <c r="C1763" s="421" t="s">
        <v>1294</v>
      </c>
      <c r="D1763" s="421" t="s">
        <v>1295</v>
      </c>
      <c r="E1763" s="422" t="s">
        <v>16</v>
      </c>
      <c r="F1763" s="416">
        <v>852</v>
      </c>
      <c r="G1763" s="416">
        <f>[5]내역서!F1763</f>
        <v>0</v>
      </c>
      <c r="H1763" s="416">
        <v>852</v>
      </c>
      <c r="I1763" s="416">
        <f>내역서!F1767</f>
        <v>0</v>
      </c>
      <c r="J1763" s="416">
        <v>33292</v>
      </c>
      <c r="K1763" s="417">
        <f t="shared" si="3053"/>
        <v>0</v>
      </c>
      <c r="L1763" s="416">
        <v>2388.8000000000002</v>
      </c>
      <c r="M1763" s="417">
        <f t="shared" si="3054"/>
        <v>0</v>
      </c>
      <c r="N1763" s="416">
        <v>0</v>
      </c>
      <c r="O1763" s="417">
        <f t="shared" si="3055"/>
        <v>0</v>
      </c>
      <c r="P1763" s="417">
        <f t="shared" si="3056"/>
        <v>35680.800000000003</v>
      </c>
      <c r="Q1763" s="417">
        <f t="shared" si="3014"/>
        <v>0</v>
      </c>
      <c r="R1763" s="417">
        <f t="shared" ref="R1763" si="3104">I1763-I1762</f>
        <v>0</v>
      </c>
      <c r="S1763" s="417">
        <f t="shared" ref="S1763:T1763" si="3105">P1763-P1762</f>
        <v>0</v>
      </c>
      <c r="T1763" s="417">
        <f t="shared" si="3105"/>
        <v>0</v>
      </c>
      <c r="U1763" s="484"/>
      <c r="V1763" s="619" t="str">
        <f t="shared" ref="V1763" si="3106">+IF(I1763&lt;0,"ng","")</f>
        <v/>
      </c>
      <c r="W1763" s="619"/>
    </row>
    <row r="1764" spans="1:23" s="371" customFormat="1" ht="24" hidden="1" customHeight="1">
      <c r="A1764" s="366" t="s">
        <v>4589</v>
      </c>
      <c r="B1764" s="436" t="s">
        <v>3161</v>
      </c>
      <c r="C1764" s="436" t="s">
        <v>3057</v>
      </c>
      <c r="D1764" s="436" t="s">
        <v>0</v>
      </c>
      <c r="E1764" s="437" t="s">
        <v>0</v>
      </c>
      <c r="F1764" s="438">
        <v>0</v>
      </c>
      <c r="G1764" s="438">
        <f>[5]내역서!F1764</f>
        <v>0</v>
      </c>
      <c r="H1764" s="438">
        <v>0</v>
      </c>
      <c r="I1764" s="438">
        <f>내역서!F1768</f>
        <v>0</v>
      </c>
      <c r="J1764" s="439">
        <v>0</v>
      </c>
      <c r="K1764" s="438">
        <f>SUMIF($A$1766:$A$1773,$A1766,K$1766:K$1773)</f>
        <v>0</v>
      </c>
      <c r="L1764" s="439">
        <v>0</v>
      </c>
      <c r="M1764" s="438">
        <f>SUMIF($A$1766:$A$1773,$A1766,M$1766:M$1773)</f>
        <v>0</v>
      </c>
      <c r="N1764" s="439">
        <v>0</v>
      </c>
      <c r="O1764" s="438">
        <f>SUMIF($A$1766:$A$1773,$A1766,O$1766:O$1773)</f>
        <v>0</v>
      </c>
      <c r="P1764" s="440">
        <v>0</v>
      </c>
      <c r="Q1764" s="438">
        <f>K1764+M1764+O1764</f>
        <v>0</v>
      </c>
      <c r="R1764" s="438"/>
      <c r="S1764" s="438"/>
      <c r="T1764" s="438"/>
      <c r="U1764" s="481" t="s">
        <v>0</v>
      </c>
      <c r="V1764" s="617" t="str">
        <f>+IF(I1764&lt;0,"ng","")</f>
        <v/>
      </c>
      <c r="W1764" s="617"/>
    </row>
    <row r="1765" spans="1:23" s="75" customFormat="1" ht="24" hidden="1" customHeight="1">
      <c r="A1765" s="372" t="s">
        <v>4470</v>
      </c>
      <c r="B1765" s="442" t="s">
        <v>4749</v>
      </c>
      <c r="C1765" s="442" t="s">
        <v>1296</v>
      </c>
      <c r="D1765" s="442" t="s">
        <v>0</v>
      </c>
      <c r="E1765" s="443" t="s">
        <v>0</v>
      </c>
      <c r="F1765" s="444">
        <v>0</v>
      </c>
      <c r="G1765" s="444">
        <f>[5]내역서!F1765</f>
        <v>0</v>
      </c>
      <c r="H1765" s="444">
        <v>0</v>
      </c>
      <c r="I1765" s="444">
        <f>내역서!F1769</f>
        <v>0</v>
      </c>
      <c r="J1765" s="445">
        <v>0</v>
      </c>
      <c r="K1765" s="444">
        <f>SUMIF($A$1766:$A$1773,$A1767,K$1766:K$1773)</f>
        <v>0</v>
      </c>
      <c r="L1765" s="445">
        <v>0</v>
      </c>
      <c r="M1765" s="444">
        <f>SUMIF($A$1766:$A$1773,$A1767,M$1766:M$1773)</f>
        <v>0</v>
      </c>
      <c r="N1765" s="445">
        <v>0</v>
      </c>
      <c r="O1765" s="444">
        <f>SUMIF($A$1766:$A$1773,$A1767,O$1766:O$1773)</f>
        <v>0</v>
      </c>
      <c r="P1765" s="446">
        <v>0</v>
      </c>
      <c r="Q1765" s="444">
        <f t="shared" si="3014"/>
        <v>0</v>
      </c>
      <c r="R1765" s="444">
        <f t="shared" ref="R1765" si="3107">I1765-I1764</f>
        <v>0</v>
      </c>
      <c r="S1765" s="444">
        <f t="shared" ref="S1765:T1765" si="3108">P1765-P1764</f>
        <v>0</v>
      </c>
      <c r="T1765" s="444">
        <f t="shared" si="3108"/>
        <v>0</v>
      </c>
      <c r="U1765" s="482"/>
      <c r="V1765" s="619" t="str">
        <f t="shared" ref="V1765" si="3109">+IF(I1765&lt;0,"ng","")</f>
        <v/>
      </c>
      <c r="W1765" s="619"/>
    </row>
    <row r="1766" spans="1:23" s="371" customFormat="1" ht="24" hidden="1" customHeight="1">
      <c r="A1766" s="366" t="s">
        <v>4589</v>
      </c>
      <c r="B1766" s="418" t="s">
        <v>0</v>
      </c>
      <c r="C1766" s="418" t="s">
        <v>3059</v>
      </c>
      <c r="D1766" s="418" t="s">
        <v>110</v>
      </c>
      <c r="E1766" s="419" t="s">
        <v>6</v>
      </c>
      <c r="F1766" s="411">
        <v>180</v>
      </c>
      <c r="G1766" s="411">
        <f>[5]내역서!F1766</f>
        <v>180</v>
      </c>
      <c r="H1766" s="411">
        <v>180</v>
      </c>
      <c r="I1766" s="411">
        <f>내역서!F1770</f>
        <v>0</v>
      </c>
      <c r="J1766" s="411">
        <v>47485.2</v>
      </c>
      <c r="K1766" s="412">
        <f>INT($I1766*J1766)</f>
        <v>0</v>
      </c>
      <c r="L1766" s="411">
        <v>29102.5</v>
      </c>
      <c r="M1766" s="412">
        <f>INT($I1766*L1766)</f>
        <v>0</v>
      </c>
      <c r="N1766" s="411">
        <v>0</v>
      </c>
      <c r="O1766" s="412">
        <f>INT($I1766*N1766)</f>
        <v>0</v>
      </c>
      <c r="P1766" s="412">
        <f>+J1766+L1766+N1766</f>
        <v>76587.7</v>
      </c>
      <c r="Q1766" s="412">
        <f>K1766+M1766+O1766</f>
        <v>0</v>
      </c>
      <c r="R1766" s="412"/>
      <c r="S1766" s="412"/>
      <c r="T1766" s="412"/>
      <c r="U1766" s="483" t="s">
        <v>0</v>
      </c>
      <c r="V1766" s="617" t="str">
        <f>+IF(I1766&lt;0,"ng","")</f>
        <v/>
      </c>
      <c r="W1766" s="617"/>
    </row>
    <row r="1767" spans="1:23" s="75" customFormat="1" ht="24" hidden="1" customHeight="1">
      <c r="A1767" s="372" t="s">
        <v>4654</v>
      </c>
      <c r="B1767" s="421" t="s">
        <v>0</v>
      </c>
      <c r="C1767" s="421" t="s">
        <v>1297</v>
      </c>
      <c r="D1767" s="421" t="s">
        <v>110</v>
      </c>
      <c r="E1767" s="422" t="s">
        <v>6</v>
      </c>
      <c r="F1767" s="416">
        <v>180</v>
      </c>
      <c r="G1767" s="416">
        <f>[5]내역서!F1767</f>
        <v>180</v>
      </c>
      <c r="H1767" s="416">
        <v>180</v>
      </c>
      <c r="I1767" s="416">
        <f>내역서!F1771</f>
        <v>0</v>
      </c>
      <c r="J1767" s="416">
        <v>47485.2</v>
      </c>
      <c r="K1767" s="417">
        <f t="shared" ref="K1767:K1773" si="3110">INT($I1767*J1767)</f>
        <v>0</v>
      </c>
      <c r="L1767" s="416">
        <v>29102.5</v>
      </c>
      <c r="M1767" s="417">
        <f t="shared" ref="M1767:M1773" si="3111">INT($I1767*L1767)</f>
        <v>0</v>
      </c>
      <c r="N1767" s="416">
        <v>0</v>
      </c>
      <c r="O1767" s="417">
        <f t="shared" ref="O1767:O1773" si="3112">INT($I1767*N1767)</f>
        <v>0</v>
      </c>
      <c r="P1767" s="417">
        <f t="shared" ref="P1767:P1773" si="3113">+J1767+L1767+N1767</f>
        <v>76587.7</v>
      </c>
      <c r="Q1767" s="417">
        <f t="shared" si="3014"/>
        <v>0</v>
      </c>
      <c r="R1767" s="417">
        <f t="shared" ref="R1767" si="3114">I1767-I1766</f>
        <v>0</v>
      </c>
      <c r="S1767" s="417">
        <f t="shared" ref="S1767:T1767" si="3115">P1767-P1766</f>
        <v>0</v>
      </c>
      <c r="T1767" s="417">
        <f t="shared" si="3115"/>
        <v>0</v>
      </c>
      <c r="U1767" s="484"/>
      <c r="V1767" s="619" t="str">
        <f t="shared" ref="V1767" si="3116">+IF(I1767&lt;0,"ng","")</f>
        <v/>
      </c>
      <c r="W1767" s="619"/>
    </row>
    <row r="1768" spans="1:23" s="371" customFormat="1" ht="24" hidden="1" customHeight="1">
      <c r="A1768" s="366" t="s">
        <v>4750</v>
      </c>
      <c r="B1768" s="418" t="s">
        <v>0</v>
      </c>
      <c r="C1768" s="418" t="s">
        <v>3060</v>
      </c>
      <c r="D1768" s="418" t="s">
        <v>111</v>
      </c>
      <c r="E1768" s="419" t="s">
        <v>18</v>
      </c>
      <c r="F1768" s="411">
        <v>17</v>
      </c>
      <c r="G1768" s="411">
        <f>[5]내역서!F1768</f>
        <v>17</v>
      </c>
      <c r="H1768" s="411">
        <v>17</v>
      </c>
      <c r="I1768" s="411">
        <f>내역서!F1772</f>
        <v>0</v>
      </c>
      <c r="J1768" s="411">
        <v>22121.8</v>
      </c>
      <c r="K1768" s="412">
        <f>INT($I1768*J1768)</f>
        <v>0</v>
      </c>
      <c r="L1768" s="411">
        <v>21142.400000000001</v>
      </c>
      <c r="M1768" s="412">
        <f>INT($I1768*L1768)</f>
        <v>0</v>
      </c>
      <c r="N1768" s="411">
        <v>0</v>
      </c>
      <c r="O1768" s="412">
        <f>INT($I1768*N1768)</f>
        <v>0</v>
      </c>
      <c r="P1768" s="412">
        <f>+J1768+L1768+N1768</f>
        <v>43264.2</v>
      </c>
      <c r="Q1768" s="412">
        <f>K1768+M1768+O1768</f>
        <v>0</v>
      </c>
      <c r="R1768" s="412"/>
      <c r="S1768" s="412"/>
      <c r="T1768" s="412"/>
      <c r="U1768" s="483" t="s">
        <v>0</v>
      </c>
      <c r="V1768" s="617" t="str">
        <f>+IF(I1768&lt;0,"ng","")</f>
        <v/>
      </c>
      <c r="W1768" s="617"/>
    </row>
    <row r="1769" spans="1:23" s="75" customFormat="1" ht="24" hidden="1" customHeight="1">
      <c r="A1769" s="372" t="s">
        <v>4367</v>
      </c>
      <c r="B1769" s="421" t="s">
        <v>0</v>
      </c>
      <c r="C1769" s="421" t="s">
        <v>1298</v>
      </c>
      <c r="D1769" s="421" t="s">
        <v>111</v>
      </c>
      <c r="E1769" s="422" t="s">
        <v>18</v>
      </c>
      <c r="F1769" s="416">
        <v>17</v>
      </c>
      <c r="G1769" s="416">
        <f>[5]내역서!F1769</f>
        <v>17</v>
      </c>
      <c r="H1769" s="416">
        <v>17</v>
      </c>
      <c r="I1769" s="416">
        <f>내역서!F1773</f>
        <v>0</v>
      </c>
      <c r="J1769" s="416">
        <v>22121.8</v>
      </c>
      <c r="K1769" s="417">
        <f t="shared" si="3110"/>
        <v>0</v>
      </c>
      <c r="L1769" s="416">
        <v>21142.400000000001</v>
      </c>
      <c r="M1769" s="417">
        <f t="shared" si="3111"/>
        <v>0</v>
      </c>
      <c r="N1769" s="416">
        <v>0</v>
      </c>
      <c r="O1769" s="417">
        <f t="shared" si="3112"/>
        <v>0</v>
      </c>
      <c r="P1769" s="417">
        <f t="shared" si="3113"/>
        <v>43264.2</v>
      </c>
      <c r="Q1769" s="417">
        <f t="shared" si="3014"/>
        <v>0</v>
      </c>
      <c r="R1769" s="417">
        <f t="shared" ref="R1769" si="3117">I1769-I1768</f>
        <v>0</v>
      </c>
      <c r="S1769" s="417">
        <f t="shared" ref="S1769:T1769" si="3118">P1769-P1768</f>
        <v>0</v>
      </c>
      <c r="T1769" s="417">
        <f t="shared" si="3118"/>
        <v>0</v>
      </c>
      <c r="U1769" s="484"/>
      <c r="V1769" s="619" t="str">
        <f t="shared" ref="V1769" si="3119">+IF(I1769&lt;0,"ng","")</f>
        <v/>
      </c>
      <c r="W1769" s="619"/>
    </row>
    <row r="1770" spans="1:23" s="371" customFormat="1" ht="24" hidden="1" customHeight="1">
      <c r="A1770" s="366" t="s">
        <v>4655</v>
      </c>
      <c r="B1770" s="418" t="s">
        <v>0</v>
      </c>
      <c r="C1770" s="418" t="s">
        <v>3061</v>
      </c>
      <c r="D1770" s="418" t="s">
        <v>3062</v>
      </c>
      <c r="E1770" s="419" t="s">
        <v>1860</v>
      </c>
      <c r="F1770" s="411">
        <v>17</v>
      </c>
      <c r="G1770" s="411">
        <f>[5]내역서!F1770</f>
        <v>17</v>
      </c>
      <c r="H1770" s="411">
        <v>17</v>
      </c>
      <c r="I1770" s="411">
        <f>내역서!F1774</f>
        <v>0</v>
      </c>
      <c r="J1770" s="411">
        <v>48165.1</v>
      </c>
      <c r="K1770" s="412">
        <f>INT($I1770*J1770)</f>
        <v>0</v>
      </c>
      <c r="L1770" s="411">
        <v>29520.2</v>
      </c>
      <c r="M1770" s="412">
        <f>INT($I1770*L1770)</f>
        <v>0</v>
      </c>
      <c r="N1770" s="411">
        <v>0</v>
      </c>
      <c r="O1770" s="412">
        <f>INT($I1770*N1770)</f>
        <v>0</v>
      </c>
      <c r="P1770" s="412">
        <f>+J1770+L1770+N1770</f>
        <v>77685.3</v>
      </c>
      <c r="Q1770" s="412">
        <f>K1770+M1770+O1770</f>
        <v>0</v>
      </c>
      <c r="R1770" s="412"/>
      <c r="S1770" s="412"/>
      <c r="T1770" s="412"/>
      <c r="U1770" s="483" t="s">
        <v>0</v>
      </c>
      <c r="V1770" s="617" t="str">
        <f>+IF(I1770&lt;0,"ng","")</f>
        <v/>
      </c>
      <c r="W1770" s="617"/>
    </row>
    <row r="1771" spans="1:23" s="75" customFormat="1" ht="24" hidden="1" customHeight="1">
      <c r="A1771" s="372" t="s">
        <v>4470</v>
      </c>
      <c r="B1771" s="421" t="s">
        <v>0</v>
      </c>
      <c r="C1771" s="421" t="s">
        <v>1299</v>
      </c>
      <c r="D1771" s="421" t="s">
        <v>1300</v>
      </c>
      <c r="E1771" s="422" t="s">
        <v>729</v>
      </c>
      <c r="F1771" s="416">
        <v>17</v>
      </c>
      <c r="G1771" s="416">
        <f>[5]내역서!F1771</f>
        <v>17</v>
      </c>
      <c r="H1771" s="416">
        <v>17</v>
      </c>
      <c r="I1771" s="416">
        <f>내역서!F1775</f>
        <v>0</v>
      </c>
      <c r="J1771" s="416">
        <v>48165.1</v>
      </c>
      <c r="K1771" s="417">
        <f t="shared" si="3110"/>
        <v>0</v>
      </c>
      <c r="L1771" s="416">
        <v>29520.2</v>
      </c>
      <c r="M1771" s="417">
        <f t="shared" si="3111"/>
        <v>0</v>
      </c>
      <c r="N1771" s="416">
        <v>0</v>
      </c>
      <c r="O1771" s="417">
        <f t="shared" si="3112"/>
        <v>0</v>
      </c>
      <c r="P1771" s="417">
        <f t="shared" si="3113"/>
        <v>77685.3</v>
      </c>
      <c r="Q1771" s="417">
        <f t="shared" si="3014"/>
        <v>0</v>
      </c>
      <c r="R1771" s="417">
        <f t="shared" ref="R1771" si="3120">I1771-I1770</f>
        <v>0</v>
      </c>
      <c r="S1771" s="417">
        <f t="shared" ref="S1771:T1771" si="3121">P1771-P1770</f>
        <v>0</v>
      </c>
      <c r="T1771" s="417">
        <f t="shared" si="3121"/>
        <v>0</v>
      </c>
      <c r="U1771" s="484"/>
      <c r="V1771" s="619" t="str">
        <f t="shared" ref="V1771" si="3122">+IF(I1771&lt;0,"ng","")</f>
        <v/>
      </c>
      <c r="W1771" s="619"/>
    </row>
    <row r="1772" spans="1:23" s="371" customFormat="1" ht="24" hidden="1" customHeight="1">
      <c r="A1772" s="366" t="s">
        <v>4634</v>
      </c>
      <c r="B1772" s="418" t="s">
        <v>0</v>
      </c>
      <c r="C1772" s="418" t="s">
        <v>3063</v>
      </c>
      <c r="D1772" s="418" t="s">
        <v>112</v>
      </c>
      <c r="E1772" s="419" t="s">
        <v>18</v>
      </c>
      <c r="F1772" s="411">
        <v>17</v>
      </c>
      <c r="G1772" s="411">
        <f>[5]내역서!F1772</f>
        <v>17</v>
      </c>
      <c r="H1772" s="411">
        <v>17</v>
      </c>
      <c r="I1772" s="411">
        <f>내역서!F1776</f>
        <v>0</v>
      </c>
      <c r="J1772" s="411">
        <v>8613.6</v>
      </c>
      <c r="K1772" s="412">
        <f>INT($I1772*J1772)</f>
        <v>0</v>
      </c>
      <c r="L1772" s="411">
        <v>0</v>
      </c>
      <c r="M1772" s="412">
        <f>INT($I1772*L1772)</f>
        <v>0</v>
      </c>
      <c r="N1772" s="411">
        <v>0</v>
      </c>
      <c r="O1772" s="412">
        <f>INT($I1772*N1772)</f>
        <v>0</v>
      </c>
      <c r="P1772" s="412">
        <f>+J1772+L1772+N1772</f>
        <v>8613.6</v>
      </c>
      <c r="Q1772" s="412">
        <f>K1772+M1772+O1772</f>
        <v>0</v>
      </c>
      <c r="R1772" s="412"/>
      <c r="S1772" s="412"/>
      <c r="T1772" s="412"/>
      <c r="U1772" s="483" t="s">
        <v>0</v>
      </c>
      <c r="V1772" s="617" t="str">
        <f>+IF(I1772&lt;0,"ng","")</f>
        <v/>
      </c>
      <c r="W1772" s="617"/>
    </row>
    <row r="1773" spans="1:23" s="75" customFormat="1" ht="24" hidden="1" customHeight="1">
      <c r="A1773" s="372" t="s">
        <v>4654</v>
      </c>
      <c r="B1773" s="421" t="s">
        <v>0</v>
      </c>
      <c r="C1773" s="421" t="s">
        <v>1301</v>
      </c>
      <c r="D1773" s="421" t="s">
        <v>112</v>
      </c>
      <c r="E1773" s="422" t="s">
        <v>18</v>
      </c>
      <c r="F1773" s="416">
        <v>17</v>
      </c>
      <c r="G1773" s="416">
        <f>[5]내역서!F1773</f>
        <v>17</v>
      </c>
      <c r="H1773" s="416">
        <v>17</v>
      </c>
      <c r="I1773" s="416">
        <f>내역서!F1777</f>
        <v>0</v>
      </c>
      <c r="J1773" s="416">
        <v>8613.6</v>
      </c>
      <c r="K1773" s="417">
        <f t="shared" si="3110"/>
        <v>0</v>
      </c>
      <c r="L1773" s="416">
        <v>0</v>
      </c>
      <c r="M1773" s="417">
        <f t="shared" si="3111"/>
        <v>0</v>
      </c>
      <c r="N1773" s="416">
        <v>0</v>
      </c>
      <c r="O1773" s="417">
        <f t="shared" si="3112"/>
        <v>0</v>
      </c>
      <c r="P1773" s="417">
        <f t="shared" si="3113"/>
        <v>8613.6</v>
      </c>
      <c r="Q1773" s="417">
        <f t="shared" si="3014"/>
        <v>0</v>
      </c>
      <c r="R1773" s="417">
        <f t="shared" ref="R1773" si="3123">I1773-I1772</f>
        <v>0</v>
      </c>
      <c r="S1773" s="417">
        <f t="shared" ref="S1773:T1773" si="3124">P1773-P1772</f>
        <v>0</v>
      </c>
      <c r="T1773" s="417">
        <f t="shared" si="3124"/>
        <v>0</v>
      </c>
      <c r="U1773" s="484"/>
      <c r="V1773" s="619" t="str">
        <f t="shared" ref="V1773" si="3125">+IF(I1773&lt;0,"ng","")</f>
        <v/>
      </c>
      <c r="W1773" s="619"/>
    </row>
    <row r="1774" spans="1:23" s="371" customFormat="1" ht="24" hidden="1" customHeight="1">
      <c r="A1774" s="366" t="s">
        <v>4629</v>
      </c>
      <c r="B1774" s="436" t="s">
        <v>3165</v>
      </c>
      <c r="C1774" s="436" t="s">
        <v>3066</v>
      </c>
      <c r="D1774" s="436" t="s">
        <v>0</v>
      </c>
      <c r="E1774" s="437" t="s">
        <v>0</v>
      </c>
      <c r="F1774" s="438">
        <v>0</v>
      </c>
      <c r="G1774" s="438">
        <f>[5]내역서!F1774</f>
        <v>0</v>
      </c>
      <c r="H1774" s="438">
        <v>0</v>
      </c>
      <c r="I1774" s="438">
        <f>내역서!F1778</f>
        <v>0</v>
      </c>
      <c r="J1774" s="439">
        <v>0</v>
      </c>
      <c r="K1774" s="438">
        <f>SUMIF($A$1776:$A$1793,$A1776,K$1776:K$1793)</f>
        <v>0</v>
      </c>
      <c r="L1774" s="439">
        <v>0</v>
      </c>
      <c r="M1774" s="438">
        <f>SUMIF($A$1776:$A$1793,$A1776,M$1776:M$1793)</f>
        <v>0</v>
      </c>
      <c r="N1774" s="439">
        <v>0</v>
      </c>
      <c r="O1774" s="438">
        <f>SUMIF($A$1776:$A$1793,$A1776,O$1776:O$1793)</f>
        <v>0</v>
      </c>
      <c r="P1774" s="440">
        <v>0</v>
      </c>
      <c r="Q1774" s="438">
        <f>K1774+M1774+O1774</f>
        <v>0</v>
      </c>
      <c r="R1774" s="438"/>
      <c r="S1774" s="438"/>
      <c r="T1774" s="438"/>
      <c r="U1774" s="481" t="s">
        <v>0</v>
      </c>
      <c r="V1774" s="617" t="str">
        <f>+IF(I1774&lt;0,"ng","")</f>
        <v/>
      </c>
      <c r="W1774" s="617"/>
    </row>
    <row r="1775" spans="1:23" s="75" customFormat="1" ht="24" hidden="1" customHeight="1">
      <c r="A1775" s="372" t="s">
        <v>4608</v>
      </c>
      <c r="B1775" s="442" t="s">
        <v>4751</v>
      </c>
      <c r="C1775" s="442" t="s">
        <v>1302</v>
      </c>
      <c r="D1775" s="442" t="s">
        <v>0</v>
      </c>
      <c r="E1775" s="443" t="s">
        <v>0</v>
      </c>
      <c r="F1775" s="444">
        <v>0</v>
      </c>
      <c r="G1775" s="444">
        <f>[5]내역서!F1775</f>
        <v>0</v>
      </c>
      <c r="H1775" s="444">
        <v>0</v>
      </c>
      <c r="I1775" s="444">
        <f>내역서!F1779</f>
        <v>0</v>
      </c>
      <c r="J1775" s="445">
        <v>0</v>
      </c>
      <c r="K1775" s="444">
        <f>SUMIF($A$1776:$A$1793,$A1777,K$1776:K$1793)</f>
        <v>0</v>
      </c>
      <c r="L1775" s="445">
        <v>0</v>
      </c>
      <c r="M1775" s="444">
        <f>SUMIF($A$1776:$A$1793,$A1777,M$1776:M$1793)</f>
        <v>0</v>
      </c>
      <c r="N1775" s="445">
        <v>0</v>
      </c>
      <c r="O1775" s="444">
        <f>SUMIF($A$1776:$A$1793,$A1777,O$1776:O$1793)</f>
        <v>0</v>
      </c>
      <c r="P1775" s="446">
        <v>0</v>
      </c>
      <c r="Q1775" s="444">
        <f t="shared" si="3014"/>
        <v>0</v>
      </c>
      <c r="R1775" s="444">
        <f t="shared" ref="R1775" si="3126">I1775-I1774</f>
        <v>0</v>
      </c>
      <c r="S1775" s="444">
        <f t="shared" ref="S1775:T1775" si="3127">P1775-P1774</f>
        <v>0</v>
      </c>
      <c r="T1775" s="444">
        <f t="shared" si="3127"/>
        <v>0</v>
      </c>
      <c r="U1775" s="482"/>
      <c r="V1775" s="619" t="str">
        <f t="shared" ref="V1775" si="3128">+IF(I1775&lt;0,"ng","")</f>
        <v/>
      </c>
      <c r="W1775" s="619"/>
    </row>
    <row r="1776" spans="1:23" s="371" customFormat="1" ht="24" hidden="1" customHeight="1">
      <c r="A1776" s="366" t="s">
        <v>4728</v>
      </c>
      <c r="B1776" s="418" t="s">
        <v>0</v>
      </c>
      <c r="C1776" s="418" t="s">
        <v>3067</v>
      </c>
      <c r="D1776" s="418" t="s">
        <v>3068</v>
      </c>
      <c r="E1776" s="419" t="s">
        <v>16</v>
      </c>
      <c r="F1776" s="411">
        <v>1146</v>
      </c>
      <c r="G1776" s="411">
        <f>[5]내역서!F1776</f>
        <v>1146</v>
      </c>
      <c r="H1776" s="411">
        <v>1146</v>
      </c>
      <c r="I1776" s="411">
        <f>내역서!F1780</f>
        <v>0</v>
      </c>
      <c r="J1776" s="411">
        <v>738.1</v>
      </c>
      <c r="K1776" s="412">
        <f>INT($I1776*J1776)</f>
        <v>0</v>
      </c>
      <c r="L1776" s="411">
        <v>649.6</v>
      </c>
      <c r="M1776" s="412">
        <f>INT($I1776*L1776)</f>
        <v>0</v>
      </c>
      <c r="N1776" s="411">
        <v>0</v>
      </c>
      <c r="O1776" s="412">
        <f>INT($I1776*N1776)</f>
        <v>0</v>
      </c>
      <c r="P1776" s="412">
        <f>+J1776+L1776+N1776</f>
        <v>1387.7</v>
      </c>
      <c r="Q1776" s="412">
        <f>K1776+M1776+O1776</f>
        <v>0</v>
      </c>
      <c r="R1776" s="412"/>
      <c r="S1776" s="412"/>
      <c r="T1776" s="412"/>
      <c r="U1776" s="483" t="s">
        <v>0</v>
      </c>
      <c r="V1776" s="617" t="str">
        <f>+IF(I1776&lt;0,"ng","")</f>
        <v/>
      </c>
      <c r="W1776" s="617"/>
    </row>
    <row r="1777" spans="1:23" s="75" customFormat="1" ht="24" hidden="1" customHeight="1">
      <c r="A1777" s="372" t="s">
        <v>4606</v>
      </c>
      <c r="B1777" s="421" t="s">
        <v>0</v>
      </c>
      <c r="C1777" s="421" t="s">
        <v>1303</v>
      </c>
      <c r="D1777" s="421" t="s">
        <v>1304</v>
      </c>
      <c r="E1777" s="422" t="s">
        <v>16</v>
      </c>
      <c r="F1777" s="416">
        <v>1146</v>
      </c>
      <c r="G1777" s="416">
        <f>[5]내역서!F1777</f>
        <v>1146</v>
      </c>
      <c r="H1777" s="416">
        <v>1146</v>
      </c>
      <c r="I1777" s="416">
        <f>내역서!F1781</f>
        <v>0</v>
      </c>
      <c r="J1777" s="416">
        <v>738.1</v>
      </c>
      <c r="K1777" s="417">
        <f t="shared" ref="K1777:K1793" si="3129">INT($I1777*J1777)</f>
        <v>0</v>
      </c>
      <c r="L1777" s="416">
        <v>649.6</v>
      </c>
      <c r="M1777" s="417">
        <f t="shared" ref="M1777:M1793" si="3130">INT($I1777*L1777)</f>
        <v>0</v>
      </c>
      <c r="N1777" s="416">
        <v>0</v>
      </c>
      <c r="O1777" s="417">
        <f t="shared" ref="O1777:O1793" si="3131">INT($I1777*N1777)</f>
        <v>0</v>
      </c>
      <c r="P1777" s="417">
        <f t="shared" ref="P1777:P1793" si="3132">+J1777+L1777+N1777</f>
        <v>1387.7</v>
      </c>
      <c r="Q1777" s="417">
        <f t="shared" si="3014"/>
        <v>0</v>
      </c>
      <c r="R1777" s="417">
        <f t="shared" ref="R1777" si="3133">I1777-I1776</f>
        <v>0</v>
      </c>
      <c r="S1777" s="417">
        <f t="shared" ref="S1777:T1777" si="3134">P1777-P1776</f>
        <v>0</v>
      </c>
      <c r="T1777" s="417">
        <f t="shared" si="3134"/>
        <v>0</v>
      </c>
      <c r="U1777" s="484"/>
      <c r="V1777" s="619" t="str">
        <f t="shared" ref="V1777" si="3135">+IF(I1777&lt;0,"ng","")</f>
        <v/>
      </c>
      <c r="W1777" s="619"/>
    </row>
    <row r="1778" spans="1:23" s="485" customFormat="1" ht="24" hidden="1" customHeight="1">
      <c r="A1778" s="366" t="s">
        <v>4602</v>
      </c>
      <c r="B1778" s="418" t="s">
        <v>0</v>
      </c>
      <c r="C1778" s="418" t="s">
        <v>3069</v>
      </c>
      <c r="D1778" s="418" t="s">
        <v>3070</v>
      </c>
      <c r="E1778" s="419" t="s">
        <v>16</v>
      </c>
      <c r="F1778" s="411">
        <v>1146</v>
      </c>
      <c r="G1778" s="411">
        <f>[5]내역서!F1778</f>
        <v>1146</v>
      </c>
      <c r="H1778" s="411">
        <v>1146</v>
      </c>
      <c r="I1778" s="411">
        <f>내역서!F1782</f>
        <v>0</v>
      </c>
      <c r="J1778" s="411">
        <v>1320.2</v>
      </c>
      <c r="K1778" s="412">
        <f>INT($I1778*J1778)</f>
        <v>0</v>
      </c>
      <c r="L1778" s="411">
        <v>1299.2</v>
      </c>
      <c r="M1778" s="412">
        <f>INT($I1778*L1778)</f>
        <v>0</v>
      </c>
      <c r="N1778" s="411">
        <v>0</v>
      </c>
      <c r="O1778" s="412">
        <f>INT($I1778*N1778)</f>
        <v>0</v>
      </c>
      <c r="P1778" s="412">
        <f>+J1778+L1778+N1778</f>
        <v>2619.4</v>
      </c>
      <c r="Q1778" s="412">
        <f>K1778+M1778+O1778</f>
        <v>0</v>
      </c>
      <c r="R1778" s="412"/>
      <c r="S1778" s="412"/>
      <c r="T1778" s="412"/>
      <c r="U1778" s="483" t="s">
        <v>0</v>
      </c>
      <c r="V1778" s="617" t="str">
        <f>+IF(I1778&lt;0,"ng","")</f>
        <v/>
      </c>
      <c r="W1778" s="617"/>
    </row>
    <row r="1779" spans="1:23" s="77" customFormat="1" ht="24" hidden="1" customHeight="1">
      <c r="A1779" s="372" t="s">
        <v>4715</v>
      </c>
      <c r="B1779" s="421" t="s">
        <v>0</v>
      </c>
      <c r="C1779" s="421" t="s">
        <v>1305</v>
      </c>
      <c r="D1779" s="421" t="s">
        <v>1306</v>
      </c>
      <c r="E1779" s="422" t="s">
        <v>16</v>
      </c>
      <c r="F1779" s="416">
        <v>1146</v>
      </c>
      <c r="G1779" s="416">
        <f>[5]내역서!F1779</f>
        <v>1146</v>
      </c>
      <c r="H1779" s="416">
        <v>1146</v>
      </c>
      <c r="I1779" s="416">
        <f>내역서!F1783</f>
        <v>0</v>
      </c>
      <c r="J1779" s="416">
        <v>1320.2</v>
      </c>
      <c r="K1779" s="417">
        <f t="shared" si="3129"/>
        <v>0</v>
      </c>
      <c r="L1779" s="416">
        <v>1299.2</v>
      </c>
      <c r="M1779" s="417">
        <f t="shared" si="3130"/>
        <v>0</v>
      </c>
      <c r="N1779" s="416">
        <v>0</v>
      </c>
      <c r="O1779" s="417">
        <f t="shared" si="3131"/>
        <v>0</v>
      </c>
      <c r="P1779" s="417">
        <f t="shared" si="3132"/>
        <v>2619.4</v>
      </c>
      <c r="Q1779" s="417">
        <f t="shared" si="3014"/>
        <v>0</v>
      </c>
      <c r="R1779" s="417">
        <f t="shared" ref="R1779" si="3136">I1779-I1778</f>
        <v>0</v>
      </c>
      <c r="S1779" s="417">
        <f t="shared" ref="S1779:T1779" si="3137">P1779-P1778</f>
        <v>0</v>
      </c>
      <c r="T1779" s="417">
        <f t="shared" si="3137"/>
        <v>0</v>
      </c>
      <c r="U1779" s="484"/>
      <c r="V1779" s="619" t="str">
        <f t="shared" ref="V1779" si="3138">+IF(I1779&lt;0,"ng","")</f>
        <v/>
      </c>
      <c r="W1779" s="619"/>
    </row>
    <row r="1780" spans="1:23" s="371" customFormat="1" ht="24" hidden="1" customHeight="1">
      <c r="A1780" s="366" t="s">
        <v>4728</v>
      </c>
      <c r="B1780" s="418" t="s">
        <v>0</v>
      </c>
      <c r="C1780" s="418" t="s">
        <v>3073</v>
      </c>
      <c r="D1780" s="418" t="s">
        <v>3074</v>
      </c>
      <c r="E1780" s="419" t="s">
        <v>16</v>
      </c>
      <c r="F1780" s="411">
        <v>20</v>
      </c>
      <c r="G1780" s="411">
        <f>[5]내역서!F1780</f>
        <v>20</v>
      </c>
      <c r="H1780" s="411">
        <v>20</v>
      </c>
      <c r="I1780" s="411">
        <f>내역서!F1784</f>
        <v>0</v>
      </c>
      <c r="J1780" s="411">
        <v>2773.2</v>
      </c>
      <c r="K1780" s="412">
        <f>INT($I1780*J1780)</f>
        <v>0</v>
      </c>
      <c r="L1780" s="411">
        <v>13595.2</v>
      </c>
      <c r="M1780" s="412">
        <f>INT($I1780*L1780)</f>
        <v>0</v>
      </c>
      <c r="N1780" s="411">
        <v>0</v>
      </c>
      <c r="O1780" s="412">
        <f>INT($I1780*N1780)</f>
        <v>0</v>
      </c>
      <c r="P1780" s="412">
        <f>+J1780+L1780+N1780</f>
        <v>16368.400000000001</v>
      </c>
      <c r="Q1780" s="412">
        <f>K1780+M1780+O1780</f>
        <v>0</v>
      </c>
      <c r="R1780" s="412"/>
      <c r="S1780" s="412"/>
      <c r="T1780" s="412"/>
      <c r="U1780" s="483" t="s">
        <v>0</v>
      </c>
      <c r="V1780" s="617" t="str">
        <f>+IF(I1780&lt;0,"ng","")</f>
        <v/>
      </c>
      <c r="W1780" s="617"/>
    </row>
    <row r="1781" spans="1:23" s="75" customFormat="1" ht="24" hidden="1" customHeight="1">
      <c r="A1781" s="372" t="s">
        <v>2219</v>
      </c>
      <c r="B1781" s="421" t="s">
        <v>0</v>
      </c>
      <c r="C1781" s="421" t="s">
        <v>1307</v>
      </c>
      <c r="D1781" s="421" t="s">
        <v>1308</v>
      </c>
      <c r="E1781" s="422" t="s">
        <v>16</v>
      </c>
      <c r="F1781" s="416">
        <v>20</v>
      </c>
      <c r="G1781" s="416">
        <f>[5]내역서!F1781</f>
        <v>20</v>
      </c>
      <c r="H1781" s="416">
        <v>20</v>
      </c>
      <c r="I1781" s="416">
        <f>내역서!F1785</f>
        <v>0</v>
      </c>
      <c r="J1781" s="416">
        <v>2773.2</v>
      </c>
      <c r="K1781" s="417">
        <f t="shared" si="3129"/>
        <v>0</v>
      </c>
      <c r="L1781" s="416">
        <v>13595.2</v>
      </c>
      <c r="M1781" s="417">
        <f t="shared" si="3130"/>
        <v>0</v>
      </c>
      <c r="N1781" s="416">
        <v>0</v>
      </c>
      <c r="O1781" s="417">
        <f t="shared" si="3131"/>
        <v>0</v>
      </c>
      <c r="P1781" s="417">
        <f t="shared" si="3132"/>
        <v>16368.400000000001</v>
      </c>
      <c r="Q1781" s="417">
        <f t="shared" si="3014"/>
        <v>0</v>
      </c>
      <c r="R1781" s="417">
        <f t="shared" ref="R1781" si="3139">I1781-I1780</f>
        <v>0</v>
      </c>
      <c r="S1781" s="417">
        <f t="shared" ref="S1781:T1781" si="3140">P1781-P1780</f>
        <v>0</v>
      </c>
      <c r="T1781" s="417">
        <f t="shared" si="3140"/>
        <v>0</v>
      </c>
      <c r="U1781" s="484"/>
      <c r="V1781" s="619" t="str">
        <f t="shared" ref="V1781" si="3141">+IF(I1781&lt;0,"ng","")</f>
        <v/>
      </c>
      <c r="W1781" s="619"/>
    </row>
    <row r="1782" spans="1:23" s="371" customFormat="1" ht="24" hidden="1" customHeight="1">
      <c r="A1782" s="366" t="s">
        <v>3732</v>
      </c>
      <c r="B1782" s="418" t="s">
        <v>0</v>
      </c>
      <c r="C1782" s="418" t="s">
        <v>3075</v>
      </c>
      <c r="D1782" s="418" t="s">
        <v>3076</v>
      </c>
      <c r="E1782" s="419" t="s">
        <v>16</v>
      </c>
      <c r="F1782" s="411">
        <v>1879</v>
      </c>
      <c r="G1782" s="411">
        <f>[5]내역서!F1782</f>
        <v>1879</v>
      </c>
      <c r="H1782" s="411">
        <v>1879</v>
      </c>
      <c r="I1782" s="411">
        <f>내역서!F1786</f>
        <v>0</v>
      </c>
      <c r="J1782" s="411">
        <v>2178</v>
      </c>
      <c r="K1782" s="412">
        <f>INT($I1782*J1782)</f>
        <v>0</v>
      </c>
      <c r="L1782" s="411">
        <v>6148.8</v>
      </c>
      <c r="M1782" s="412">
        <f>INT($I1782*L1782)</f>
        <v>0</v>
      </c>
      <c r="N1782" s="411">
        <v>0</v>
      </c>
      <c r="O1782" s="412">
        <f>INT($I1782*N1782)</f>
        <v>0</v>
      </c>
      <c r="P1782" s="412">
        <f>+J1782+L1782+N1782</f>
        <v>8326.7999999999993</v>
      </c>
      <c r="Q1782" s="412">
        <f>K1782+M1782+O1782</f>
        <v>0</v>
      </c>
      <c r="R1782" s="412"/>
      <c r="S1782" s="412"/>
      <c r="T1782" s="412"/>
      <c r="U1782" s="483" t="s">
        <v>0</v>
      </c>
      <c r="V1782" s="617" t="str">
        <f>+IF(I1782&lt;0,"ng","")</f>
        <v/>
      </c>
      <c r="W1782" s="617"/>
    </row>
    <row r="1783" spans="1:23" s="75" customFormat="1" ht="24" hidden="1" customHeight="1">
      <c r="A1783" s="372" t="s">
        <v>4752</v>
      </c>
      <c r="B1783" s="421" t="s">
        <v>0</v>
      </c>
      <c r="C1783" s="421" t="s">
        <v>1309</v>
      </c>
      <c r="D1783" s="421" t="s">
        <v>1310</v>
      </c>
      <c r="E1783" s="422" t="s">
        <v>16</v>
      </c>
      <c r="F1783" s="416">
        <v>1879</v>
      </c>
      <c r="G1783" s="416">
        <f>[5]내역서!F1783</f>
        <v>1879</v>
      </c>
      <c r="H1783" s="416">
        <v>1879</v>
      </c>
      <c r="I1783" s="416">
        <f>내역서!F1787</f>
        <v>0</v>
      </c>
      <c r="J1783" s="416">
        <v>2178</v>
      </c>
      <c r="K1783" s="417">
        <f t="shared" si="3129"/>
        <v>0</v>
      </c>
      <c r="L1783" s="416">
        <v>6148.8</v>
      </c>
      <c r="M1783" s="417">
        <f t="shared" si="3130"/>
        <v>0</v>
      </c>
      <c r="N1783" s="416">
        <v>0</v>
      </c>
      <c r="O1783" s="417">
        <f t="shared" si="3131"/>
        <v>0</v>
      </c>
      <c r="P1783" s="417">
        <f t="shared" si="3132"/>
        <v>8326.7999999999993</v>
      </c>
      <c r="Q1783" s="417">
        <f t="shared" si="3014"/>
        <v>0</v>
      </c>
      <c r="R1783" s="417">
        <f t="shared" ref="R1783" si="3142">I1783-I1782</f>
        <v>0</v>
      </c>
      <c r="S1783" s="417">
        <f t="shared" ref="S1783:T1783" si="3143">P1783-P1782</f>
        <v>0</v>
      </c>
      <c r="T1783" s="417">
        <f t="shared" si="3143"/>
        <v>0</v>
      </c>
      <c r="U1783" s="484"/>
      <c r="V1783" s="619" t="str">
        <f t="shared" ref="V1783" si="3144">+IF(I1783&lt;0,"ng","")</f>
        <v/>
      </c>
      <c r="W1783" s="619"/>
    </row>
    <row r="1784" spans="1:23" s="485" customFormat="1" ht="24" hidden="1" customHeight="1">
      <c r="A1784" s="366" t="s">
        <v>4743</v>
      </c>
      <c r="B1784" s="418" t="s">
        <v>0</v>
      </c>
      <c r="C1784" s="418" t="s">
        <v>3075</v>
      </c>
      <c r="D1784" s="418" t="s">
        <v>3077</v>
      </c>
      <c r="E1784" s="419" t="s">
        <v>16</v>
      </c>
      <c r="F1784" s="411">
        <v>16.399999999999999</v>
      </c>
      <c r="G1784" s="411">
        <f>[5]내역서!F1784</f>
        <v>16.399999999999999</v>
      </c>
      <c r="H1784" s="411">
        <v>16.399999999999999</v>
      </c>
      <c r="I1784" s="411">
        <f>내역서!F1788</f>
        <v>0</v>
      </c>
      <c r="J1784" s="411">
        <v>2178</v>
      </c>
      <c r="K1784" s="412">
        <f>INT($I1784*J1784)</f>
        <v>0</v>
      </c>
      <c r="L1784" s="411">
        <v>6148.8</v>
      </c>
      <c r="M1784" s="412">
        <f>INT($I1784*L1784)</f>
        <v>0</v>
      </c>
      <c r="N1784" s="411">
        <v>0</v>
      </c>
      <c r="O1784" s="412">
        <f>INT($I1784*N1784)</f>
        <v>0</v>
      </c>
      <c r="P1784" s="412">
        <f>+J1784+L1784+N1784</f>
        <v>8326.7999999999993</v>
      </c>
      <c r="Q1784" s="412">
        <f>K1784+M1784+O1784</f>
        <v>0</v>
      </c>
      <c r="R1784" s="412"/>
      <c r="S1784" s="412"/>
      <c r="T1784" s="412"/>
      <c r="U1784" s="483" t="s">
        <v>0</v>
      </c>
      <c r="V1784" s="617" t="str">
        <f>+IF(I1784&lt;0,"ng","")</f>
        <v/>
      </c>
      <c r="W1784" s="617"/>
    </row>
    <row r="1785" spans="1:23" s="77" customFormat="1" ht="24" hidden="1" customHeight="1">
      <c r="A1785" s="372" t="s">
        <v>2219</v>
      </c>
      <c r="B1785" s="421" t="s">
        <v>0</v>
      </c>
      <c r="C1785" s="421" t="s">
        <v>1309</v>
      </c>
      <c r="D1785" s="421" t="s">
        <v>1311</v>
      </c>
      <c r="E1785" s="422" t="s">
        <v>16</v>
      </c>
      <c r="F1785" s="416">
        <v>16.399999999999999</v>
      </c>
      <c r="G1785" s="416">
        <f>[5]내역서!F1785</f>
        <v>16.399999999999999</v>
      </c>
      <c r="H1785" s="416">
        <v>16.399999999999999</v>
      </c>
      <c r="I1785" s="416">
        <f>내역서!F1789</f>
        <v>0</v>
      </c>
      <c r="J1785" s="416">
        <v>2178</v>
      </c>
      <c r="K1785" s="417">
        <f t="shared" si="3129"/>
        <v>0</v>
      </c>
      <c r="L1785" s="416">
        <v>6148.8</v>
      </c>
      <c r="M1785" s="417">
        <f t="shared" si="3130"/>
        <v>0</v>
      </c>
      <c r="N1785" s="416">
        <v>0</v>
      </c>
      <c r="O1785" s="417">
        <f t="shared" si="3131"/>
        <v>0</v>
      </c>
      <c r="P1785" s="417">
        <f t="shared" si="3132"/>
        <v>8326.7999999999993</v>
      </c>
      <c r="Q1785" s="417">
        <f t="shared" si="3014"/>
        <v>0</v>
      </c>
      <c r="R1785" s="417">
        <f t="shared" ref="R1785" si="3145">I1785-I1784</f>
        <v>0</v>
      </c>
      <c r="S1785" s="417">
        <f t="shared" ref="S1785:T1785" si="3146">P1785-P1784</f>
        <v>0</v>
      </c>
      <c r="T1785" s="417">
        <f t="shared" si="3146"/>
        <v>0</v>
      </c>
      <c r="U1785" s="484"/>
      <c r="V1785" s="619" t="str">
        <f t="shared" ref="V1785" si="3147">+IF(I1785&lt;0,"ng","")</f>
        <v/>
      </c>
      <c r="W1785" s="619"/>
    </row>
    <row r="1786" spans="1:23" s="371" customFormat="1" ht="24" hidden="1" customHeight="1">
      <c r="A1786" s="366" t="s">
        <v>4753</v>
      </c>
      <c r="B1786" s="418" t="s">
        <v>0</v>
      </c>
      <c r="C1786" s="418" t="s">
        <v>3075</v>
      </c>
      <c r="D1786" s="418" t="s">
        <v>3078</v>
      </c>
      <c r="E1786" s="419" t="s">
        <v>16</v>
      </c>
      <c r="F1786" s="411">
        <v>1200</v>
      </c>
      <c r="G1786" s="411">
        <f>[5]내역서!F1786</f>
        <v>1200</v>
      </c>
      <c r="H1786" s="411">
        <v>1200</v>
      </c>
      <c r="I1786" s="411">
        <f>내역서!F1790</f>
        <v>0</v>
      </c>
      <c r="J1786" s="411">
        <v>2324.8000000000002</v>
      </c>
      <c r="K1786" s="412">
        <f>INT($I1786*J1786)</f>
        <v>0</v>
      </c>
      <c r="L1786" s="411">
        <v>7356</v>
      </c>
      <c r="M1786" s="412">
        <f>INT($I1786*L1786)</f>
        <v>0</v>
      </c>
      <c r="N1786" s="411">
        <v>0</v>
      </c>
      <c r="O1786" s="412">
        <f>INT($I1786*N1786)</f>
        <v>0</v>
      </c>
      <c r="P1786" s="412">
        <f>+J1786+L1786+N1786</f>
        <v>9680.7999999999993</v>
      </c>
      <c r="Q1786" s="412">
        <f>K1786+M1786+O1786</f>
        <v>0</v>
      </c>
      <c r="R1786" s="412"/>
      <c r="S1786" s="412"/>
      <c r="T1786" s="412"/>
      <c r="U1786" s="483" t="s">
        <v>0</v>
      </c>
      <c r="V1786" s="617" t="str">
        <f>+IF(I1786&lt;0,"ng","")</f>
        <v/>
      </c>
      <c r="W1786" s="617"/>
    </row>
    <row r="1787" spans="1:23" s="75" customFormat="1" ht="24" hidden="1" customHeight="1">
      <c r="A1787" s="372" t="s">
        <v>4715</v>
      </c>
      <c r="B1787" s="421" t="s">
        <v>0</v>
      </c>
      <c r="C1787" s="421" t="s">
        <v>1309</v>
      </c>
      <c r="D1787" s="421" t="s">
        <v>1312</v>
      </c>
      <c r="E1787" s="422" t="s">
        <v>16</v>
      </c>
      <c r="F1787" s="416">
        <v>1200</v>
      </c>
      <c r="G1787" s="416">
        <f>[5]내역서!F1787</f>
        <v>1200</v>
      </c>
      <c r="H1787" s="416">
        <v>1200</v>
      </c>
      <c r="I1787" s="416">
        <f>내역서!F1791</f>
        <v>0</v>
      </c>
      <c r="J1787" s="416">
        <v>2324.8000000000002</v>
      </c>
      <c r="K1787" s="417">
        <f t="shared" si="3129"/>
        <v>0</v>
      </c>
      <c r="L1787" s="416">
        <v>7356</v>
      </c>
      <c r="M1787" s="417">
        <f t="shared" si="3130"/>
        <v>0</v>
      </c>
      <c r="N1787" s="416">
        <v>0</v>
      </c>
      <c r="O1787" s="417">
        <f t="shared" si="3131"/>
        <v>0</v>
      </c>
      <c r="P1787" s="417">
        <f t="shared" si="3132"/>
        <v>9680.7999999999993</v>
      </c>
      <c r="Q1787" s="417">
        <f t="shared" si="3014"/>
        <v>0</v>
      </c>
      <c r="R1787" s="417">
        <f t="shared" ref="R1787" si="3148">I1787-I1786</f>
        <v>0</v>
      </c>
      <c r="S1787" s="417">
        <f t="shared" ref="S1787:T1787" si="3149">P1787-P1786</f>
        <v>0</v>
      </c>
      <c r="T1787" s="417">
        <f t="shared" si="3149"/>
        <v>0</v>
      </c>
      <c r="U1787" s="484"/>
      <c r="V1787" s="619" t="str">
        <f t="shared" ref="V1787" si="3150">+IF(I1787&lt;0,"ng","")</f>
        <v/>
      </c>
      <c r="W1787" s="619"/>
    </row>
    <row r="1788" spans="1:23" s="371" customFormat="1" ht="24" hidden="1" customHeight="1">
      <c r="A1788" s="366" t="s">
        <v>4728</v>
      </c>
      <c r="B1788" s="418" t="s">
        <v>0</v>
      </c>
      <c r="C1788" s="418" t="s">
        <v>3075</v>
      </c>
      <c r="D1788" s="418" t="s">
        <v>3168</v>
      </c>
      <c r="E1788" s="419" t="s">
        <v>16</v>
      </c>
      <c r="F1788" s="411">
        <v>5</v>
      </c>
      <c r="G1788" s="411">
        <f>[5]내역서!F1788</f>
        <v>5</v>
      </c>
      <c r="H1788" s="411">
        <v>5</v>
      </c>
      <c r="I1788" s="411">
        <f>내역서!F1792</f>
        <v>0</v>
      </c>
      <c r="J1788" s="411">
        <v>2324.8000000000002</v>
      </c>
      <c r="K1788" s="412">
        <f>INT($I1788*J1788)</f>
        <v>0</v>
      </c>
      <c r="L1788" s="411">
        <v>7356</v>
      </c>
      <c r="M1788" s="412">
        <f>INT($I1788*L1788)</f>
        <v>0</v>
      </c>
      <c r="N1788" s="411">
        <v>0</v>
      </c>
      <c r="O1788" s="412">
        <f>INT($I1788*N1788)</f>
        <v>0</v>
      </c>
      <c r="P1788" s="412">
        <f>+J1788+L1788+N1788</f>
        <v>9680.7999999999993</v>
      </c>
      <c r="Q1788" s="412">
        <f>K1788+M1788+O1788</f>
        <v>0</v>
      </c>
      <c r="R1788" s="412"/>
      <c r="S1788" s="412"/>
      <c r="T1788" s="412"/>
      <c r="U1788" s="483" t="s">
        <v>0</v>
      </c>
      <c r="V1788" s="617" t="str">
        <f>+IF(I1788&lt;0,"ng","")</f>
        <v/>
      </c>
      <c r="W1788" s="617"/>
    </row>
    <row r="1789" spans="1:23" s="75" customFormat="1" ht="24" hidden="1" customHeight="1">
      <c r="A1789" s="372" t="s">
        <v>4754</v>
      </c>
      <c r="B1789" s="421" t="s">
        <v>0</v>
      </c>
      <c r="C1789" s="421" t="s">
        <v>1309</v>
      </c>
      <c r="D1789" s="421" t="s">
        <v>1340</v>
      </c>
      <c r="E1789" s="422" t="s">
        <v>16</v>
      </c>
      <c r="F1789" s="416">
        <v>5</v>
      </c>
      <c r="G1789" s="416">
        <f>[5]내역서!F1789</f>
        <v>5</v>
      </c>
      <c r="H1789" s="416">
        <v>5</v>
      </c>
      <c r="I1789" s="416">
        <f>내역서!F1793</f>
        <v>0</v>
      </c>
      <c r="J1789" s="416">
        <v>2324.8000000000002</v>
      </c>
      <c r="K1789" s="417">
        <f t="shared" si="3129"/>
        <v>0</v>
      </c>
      <c r="L1789" s="416">
        <v>7356</v>
      </c>
      <c r="M1789" s="417">
        <f t="shared" si="3130"/>
        <v>0</v>
      </c>
      <c r="N1789" s="416">
        <v>0</v>
      </c>
      <c r="O1789" s="417">
        <f t="shared" si="3131"/>
        <v>0</v>
      </c>
      <c r="P1789" s="417">
        <f t="shared" si="3132"/>
        <v>9680.7999999999993</v>
      </c>
      <c r="Q1789" s="417">
        <f t="shared" si="3014"/>
        <v>0</v>
      </c>
      <c r="R1789" s="417">
        <f t="shared" ref="R1789" si="3151">I1789-I1788</f>
        <v>0</v>
      </c>
      <c r="S1789" s="417">
        <f t="shared" ref="S1789:T1789" si="3152">P1789-P1788</f>
        <v>0</v>
      </c>
      <c r="T1789" s="417">
        <f t="shared" si="3152"/>
        <v>0</v>
      </c>
      <c r="U1789" s="484"/>
      <c r="V1789" s="619" t="str">
        <f t="shared" ref="V1789" si="3153">+IF(I1789&lt;0,"ng","")</f>
        <v/>
      </c>
      <c r="W1789" s="619"/>
    </row>
    <row r="1790" spans="1:23" s="371" customFormat="1" ht="24" hidden="1" customHeight="1">
      <c r="A1790" s="366" t="s">
        <v>4436</v>
      </c>
      <c r="B1790" s="418" t="s">
        <v>0</v>
      </c>
      <c r="C1790" s="647" t="str">
        <f>[5]내역서!C1790</f>
        <v>석고보드면 바탕만들기</v>
      </c>
      <c r="D1790" s="647" t="str">
        <f>[5]내역서!D1790</f>
        <v>줄퍼티</v>
      </c>
      <c r="E1790" s="648" t="str">
        <f>[5]내역서!E1790</f>
        <v>M2</v>
      </c>
      <c r="F1790" s="411"/>
      <c r="G1790" s="411">
        <f>[5]내역서!F1790</f>
        <v>91</v>
      </c>
      <c r="H1790" s="411">
        <v>0</v>
      </c>
      <c r="I1790" s="411">
        <f>내역서!F1794</f>
        <v>0</v>
      </c>
      <c r="J1790" s="411">
        <f>[5]내역서!G1790</f>
        <v>0</v>
      </c>
      <c r="K1790" s="412">
        <f>INT($I1790*J1790)</f>
        <v>0</v>
      </c>
      <c r="L1790" s="411">
        <f>[5]내역서!I1790</f>
        <v>9965</v>
      </c>
      <c r="M1790" s="412">
        <f>INT($I1790*L1790)</f>
        <v>0</v>
      </c>
      <c r="N1790" s="411">
        <f>[5]내역서!K1790</f>
        <v>399</v>
      </c>
      <c r="O1790" s="412">
        <f>INT($I1790*N1790)</f>
        <v>0</v>
      </c>
      <c r="P1790" s="412">
        <f>+J1790+L1790+N1790</f>
        <v>10364</v>
      </c>
      <c r="Q1790" s="412">
        <f>K1790+M1790+O1790</f>
        <v>0</v>
      </c>
      <c r="R1790" s="412"/>
      <c r="S1790" s="412"/>
      <c r="T1790" s="412"/>
      <c r="U1790" s="649" t="s">
        <v>2081</v>
      </c>
      <c r="V1790" s="617" t="str">
        <f>+IF(I1790&lt;0,"ng","")</f>
        <v/>
      </c>
      <c r="W1790" s="617"/>
    </row>
    <row r="1791" spans="1:23" s="75" customFormat="1" ht="24" hidden="1" customHeight="1">
      <c r="A1791" s="372" t="s">
        <v>4624</v>
      </c>
      <c r="B1791" s="421" t="s">
        <v>0</v>
      </c>
      <c r="C1791" s="650" t="str">
        <f>[5]내역서!C1791</f>
        <v>석고보드면 바탕만들기</v>
      </c>
      <c r="D1791" s="650" t="str">
        <f>[5]내역서!D1791</f>
        <v>줄퍼티</v>
      </c>
      <c r="E1791" s="651" t="str">
        <f>[5]내역서!E1791</f>
        <v>M2</v>
      </c>
      <c r="F1791" s="416"/>
      <c r="G1791" s="416">
        <f>[5]내역서!F1791</f>
        <v>91</v>
      </c>
      <c r="H1791" s="416">
        <v>0</v>
      </c>
      <c r="I1791" s="416">
        <f>내역서!F1795</f>
        <v>0</v>
      </c>
      <c r="J1791" s="416">
        <f>[5]내역서!G1791</f>
        <v>0</v>
      </c>
      <c r="K1791" s="417">
        <f t="shared" si="3129"/>
        <v>0</v>
      </c>
      <c r="L1791" s="416">
        <f>[5]내역서!I1791</f>
        <v>9965</v>
      </c>
      <c r="M1791" s="417">
        <f t="shared" si="3130"/>
        <v>0</v>
      </c>
      <c r="N1791" s="416">
        <f>[5]내역서!K1791</f>
        <v>399</v>
      </c>
      <c r="O1791" s="417">
        <f t="shared" si="3131"/>
        <v>0</v>
      </c>
      <c r="P1791" s="417">
        <f t="shared" si="3132"/>
        <v>10364</v>
      </c>
      <c r="Q1791" s="417">
        <f t="shared" si="3014"/>
        <v>0</v>
      </c>
      <c r="R1791" s="417">
        <f t="shared" ref="R1791" si="3154">I1791-I1790</f>
        <v>0</v>
      </c>
      <c r="S1791" s="417">
        <f t="shared" ref="S1791:T1791" si="3155">P1791-P1790</f>
        <v>0</v>
      </c>
      <c r="T1791" s="417">
        <f t="shared" si="3155"/>
        <v>0</v>
      </c>
      <c r="U1791" s="652" t="s">
        <v>4648</v>
      </c>
      <c r="V1791" s="619" t="str">
        <f t="shared" ref="V1791" si="3156">+IF(I1791&lt;0,"ng","")</f>
        <v/>
      </c>
      <c r="W1791" s="619"/>
    </row>
    <row r="1792" spans="1:23" s="371" customFormat="1" ht="24" hidden="1" customHeight="1">
      <c r="A1792" s="366" t="s">
        <v>4301</v>
      </c>
      <c r="B1792" s="418" t="s">
        <v>0</v>
      </c>
      <c r="C1792" s="418" t="s">
        <v>3081</v>
      </c>
      <c r="D1792" s="418" t="s">
        <v>113</v>
      </c>
      <c r="E1792" s="419" t="s">
        <v>16</v>
      </c>
      <c r="F1792" s="411">
        <v>851</v>
      </c>
      <c r="G1792" s="411">
        <f>[5]내역서!F1792</f>
        <v>851</v>
      </c>
      <c r="H1792" s="411">
        <v>851</v>
      </c>
      <c r="I1792" s="411">
        <f>내역서!F1796</f>
        <v>0</v>
      </c>
      <c r="J1792" s="411">
        <v>9768.1</v>
      </c>
      <c r="K1792" s="412">
        <f>INT($I1792*J1792)</f>
        <v>0</v>
      </c>
      <c r="L1792" s="411">
        <v>9684.7999999999993</v>
      </c>
      <c r="M1792" s="412">
        <f>INT($I1792*L1792)</f>
        <v>0</v>
      </c>
      <c r="N1792" s="411">
        <v>0</v>
      </c>
      <c r="O1792" s="412">
        <f>INT($I1792*N1792)</f>
        <v>0</v>
      </c>
      <c r="P1792" s="412">
        <f>+J1792+L1792+N1792</f>
        <v>19452.900000000001</v>
      </c>
      <c r="Q1792" s="412">
        <f>K1792+M1792+O1792</f>
        <v>0</v>
      </c>
      <c r="R1792" s="412"/>
      <c r="S1792" s="412"/>
      <c r="T1792" s="412"/>
      <c r="U1792" s="483" t="s">
        <v>0</v>
      </c>
      <c r="V1792" s="617" t="str">
        <f>+IF(I1792&lt;0,"ng","")</f>
        <v/>
      </c>
      <c r="W1792" s="617"/>
    </row>
    <row r="1793" spans="1:23" s="75" customFormat="1" ht="24" hidden="1" customHeight="1">
      <c r="A1793" s="372" t="s">
        <v>4617</v>
      </c>
      <c r="B1793" s="421" t="s">
        <v>0</v>
      </c>
      <c r="C1793" s="421" t="s">
        <v>1313</v>
      </c>
      <c r="D1793" s="421" t="s">
        <v>113</v>
      </c>
      <c r="E1793" s="422" t="s">
        <v>16</v>
      </c>
      <c r="F1793" s="416">
        <v>851</v>
      </c>
      <c r="G1793" s="416">
        <f>[5]내역서!F1793</f>
        <v>851</v>
      </c>
      <c r="H1793" s="416">
        <v>851</v>
      </c>
      <c r="I1793" s="416">
        <f>내역서!F1797</f>
        <v>0</v>
      </c>
      <c r="J1793" s="416">
        <v>9768.1</v>
      </c>
      <c r="K1793" s="417">
        <f t="shared" si="3129"/>
        <v>0</v>
      </c>
      <c r="L1793" s="416">
        <v>9684.7999999999993</v>
      </c>
      <c r="M1793" s="417">
        <f t="shared" si="3130"/>
        <v>0</v>
      </c>
      <c r="N1793" s="416">
        <v>0</v>
      </c>
      <c r="O1793" s="417">
        <f t="shared" si="3131"/>
        <v>0</v>
      </c>
      <c r="P1793" s="417">
        <f t="shared" si="3132"/>
        <v>19452.900000000001</v>
      </c>
      <c r="Q1793" s="417">
        <f t="shared" si="3014"/>
        <v>0</v>
      </c>
      <c r="R1793" s="417">
        <f t="shared" ref="R1793" si="3157">I1793-I1792</f>
        <v>0</v>
      </c>
      <c r="S1793" s="417">
        <f t="shared" ref="S1793:T1793" si="3158">P1793-P1792</f>
        <v>0</v>
      </c>
      <c r="T1793" s="417">
        <f t="shared" si="3158"/>
        <v>0</v>
      </c>
      <c r="U1793" s="484"/>
      <c r="V1793" s="619" t="str">
        <f t="shared" ref="V1793" si="3159">+IF(I1793&lt;0,"ng","")</f>
        <v/>
      </c>
      <c r="W1793" s="619"/>
    </row>
    <row r="1794" spans="1:23" s="371" customFormat="1" ht="24" hidden="1" customHeight="1">
      <c r="A1794" s="366" t="s">
        <v>4634</v>
      </c>
      <c r="B1794" s="436" t="s">
        <v>3169</v>
      </c>
      <c r="C1794" s="436" t="s">
        <v>3083</v>
      </c>
      <c r="D1794" s="436" t="s">
        <v>0</v>
      </c>
      <c r="E1794" s="437" t="s">
        <v>0</v>
      </c>
      <c r="F1794" s="438">
        <v>0</v>
      </c>
      <c r="G1794" s="438">
        <f>[5]내역서!F1794</f>
        <v>0</v>
      </c>
      <c r="H1794" s="438">
        <v>0</v>
      </c>
      <c r="I1794" s="438">
        <f>내역서!F1798</f>
        <v>0</v>
      </c>
      <c r="J1794" s="439">
        <v>0</v>
      </c>
      <c r="K1794" s="438">
        <f>K1796+K1798</f>
        <v>0</v>
      </c>
      <c r="L1794" s="439">
        <v>0</v>
      </c>
      <c r="M1794" s="438">
        <f>M1796+M1798</f>
        <v>0</v>
      </c>
      <c r="N1794" s="439">
        <v>0</v>
      </c>
      <c r="O1794" s="438">
        <f>O1796+O1798</f>
        <v>0</v>
      </c>
      <c r="P1794" s="440">
        <v>0</v>
      </c>
      <c r="Q1794" s="438">
        <f>K1794+M1794+O1794</f>
        <v>0</v>
      </c>
      <c r="R1794" s="438"/>
      <c r="S1794" s="438"/>
      <c r="T1794" s="438"/>
      <c r="U1794" s="481" t="s">
        <v>0</v>
      </c>
      <c r="V1794" s="617" t="str">
        <f>+IF(I1794&lt;0,"ng","")</f>
        <v/>
      </c>
      <c r="W1794" s="617"/>
    </row>
    <row r="1795" spans="1:23" s="75" customFormat="1" ht="24" hidden="1" customHeight="1">
      <c r="A1795" s="372" t="s">
        <v>4373</v>
      </c>
      <c r="B1795" s="442" t="s">
        <v>4755</v>
      </c>
      <c r="C1795" s="442" t="s">
        <v>1314</v>
      </c>
      <c r="D1795" s="442" t="s">
        <v>0</v>
      </c>
      <c r="E1795" s="443" t="s">
        <v>0</v>
      </c>
      <c r="F1795" s="444">
        <v>0</v>
      </c>
      <c r="G1795" s="444">
        <f>[5]내역서!F1795</f>
        <v>0</v>
      </c>
      <c r="H1795" s="444">
        <v>0</v>
      </c>
      <c r="I1795" s="444">
        <f>내역서!F1799</f>
        <v>0</v>
      </c>
      <c r="J1795" s="445">
        <v>0</v>
      </c>
      <c r="K1795" s="444">
        <f>K1797+K1799</f>
        <v>0</v>
      </c>
      <c r="L1795" s="445">
        <v>0</v>
      </c>
      <c r="M1795" s="444">
        <f>M1797+M1799</f>
        <v>0</v>
      </c>
      <c r="N1795" s="445">
        <v>0</v>
      </c>
      <c r="O1795" s="444">
        <f>O1797+O1799</f>
        <v>0</v>
      </c>
      <c r="P1795" s="446">
        <v>0</v>
      </c>
      <c r="Q1795" s="444">
        <f t="shared" ref="Q1795:Q1859" si="3160">K1795+M1795+O1795</f>
        <v>0</v>
      </c>
      <c r="R1795" s="444">
        <f t="shared" ref="R1795" si="3161">I1795-I1794</f>
        <v>0</v>
      </c>
      <c r="S1795" s="444">
        <f t="shared" ref="S1795:T1795" si="3162">P1795-P1794</f>
        <v>0</v>
      </c>
      <c r="T1795" s="444">
        <f t="shared" si="3162"/>
        <v>0</v>
      </c>
      <c r="U1795" s="482"/>
      <c r="V1795" s="619" t="str">
        <f t="shared" ref="V1795" si="3163">+IF(I1795&lt;0,"ng","")</f>
        <v/>
      </c>
      <c r="W1795" s="619"/>
    </row>
    <row r="1796" spans="1:23" s="371" customFormat="1" ht="24" hidden="1" customHeight="1">
      <c r="A1796" s="366" t="s">
        <v>4756</v>
      </c>
      <c r="B1796" s="418" t="s">
        <v>0</v>
      </c>
      <c r="C1796" s="418" t="s">
        <v>3084</v>
      </c>
      <c r="D1796" s="418" t="s">
        <v>3085</v>
      </c>
      <c r="E1796" s="419" t="s">
        <v>94</v>
      </c>
      <c r="F1796" s="411">
        <v>32</v>
      </c>
      <c r="G1796" s="411">
        <f>[5]내역서!F1796</f>
        <v>32</v>
      </c>
      <c r="H1796" s="411">
        <v>32</v>
      </c>
      <c r="I1796" s="411">
        <f>내역서!F1800</f>
        <v>0</v>
      </c>
      <c r="J1796" s="411">
        <v>31008.799999999999</v>
      </c>
      <c r="K1796" s="412">
        <f>INT($I1796*J1796)</f>
        <v>0</v>
      </c>
      <c r="L1796" s="411">
        <v>0</v>
      </c>
      <c r="M1796" s="412">
        <f>INT($I1796*L1796)</f>
        <v>0</v>
      </c>
      <c r="N1796" s="411">
        <v>0</v>
      </c>
      <c r="O1796" s="412">
        <f>INT($I1796*N1796)</f>
        <v>0</v>
      </c>
      <c r="P1796" s="412">
        <f>+J1796+L1796+N1796</f>
        <v>31008.799999999999</v>
      </c>
      <c r="Q1796" s="412">
        <f>K1796+M1796+O1796</f>
        <v>0</v>
      </c>
      <c r="R1796" s="412"/>
      <c r="S1796" s="412"/>
      <c r="T1796" s="412"/>
      <c r="U1796" s="483" t="s">
        <v>0</v>
      </c>
      <c r="V1796" s="617" t="str">
        <f>+IF(I1796&lt;0,"ng","")</f>
        <v/>
      </c>
      <c r="W1796" s="617"/>
    </row>
    <row r="1797" spans="1:23" s="75" customFormat="1" ht="24" hidden="1" customHeight="1">
      <c r="A1797" s="372" t="s">
        <v>4757</v>
      </c>
      <c r="B1797" s="421" t="s">
        <v>0</v>
      </c>
      <c r="C1797" s="421" t="s">
        <v>1315</v>
      </c>
      <c r="D1797" s="421" t="s">
        <v>1316</v>
      </c>
      <c r="E1797" s="422" t="s">
        <v>94</v>
      </c>
      <c r="F1797" s="416">
        <v>32</v>
      </c>
      <c r="G1797" s="416">
        <f>[5]내역서!F1797</f>
        <v>32</v>
      </c>
      <c r="H1797" s="416">
        <v>32</v>
      </c>
      <c r="I1797" s="416">
        <f>내역서!F1801</f>
        <v>0</v>
      </c>
      <c r="J1797" s="416">
        <v>31008.799999999999</v>
      </c>
      <c r="K1797" s="417">
        <f>INT($I1797*J1797)</f>
        <v>0</v>
      </c>
      <c r="L1797" s="416">
        <v>0</v>
      </c>
      <c r="M1797" s="417">
        <f>INT($I1797*L1797)</f>
        <v>0</v>
      </c>
      <c r="N1797" s="416">
        <v>0</v>
      </c>
      <c r="O1797" s="417">
        <f>INT($I1797*N1797)</f>
        <v>0</v>
      </c>
      <c r="P1797" s="417">
        <f t="shared" ref="P1797:P1799" si="3164">+J1797+L1797+N1797</f>
        <v>31008.799999999999</v>
      </c>
      <c r="Q1797" s="417">
        <f t="shared" si="3160"/>
        <v>0</v>
      </c>
      <c r="R1797" s="417">
        <f t="shared" ref="R1797" si="3165">I1797-I1796</f>
        <v>0</v>
      </c>
      <c r="S1797" s="417">
        <f t="shared" ref="S1797:T1797" si="3166">P1797-P1796</f>
        <v>0</v>
      </c>
      <c r="T1797" s="417">
        <f t="shared" si="3166"/>
        <v>0</v>
      </c>
      <c r="U1797" s="484"/>
      <c r="V1797" s="619" t="str">
        <f t="shared" ref="V1797" si="3167">+IF(I1797&lt;0,"ng","")</f>
        <v/>
      </c>
      <c r="W1797" s="619"/>
    </row>
    <row r="1798" spans="1:23" s="371" customFormat="1" ht="24" hidden="1" customHeight="1">
      <c r="A1798" s="366" t="s">
        <v>4719</v>
      </c>
      <c r="B1798" s="418" t="s">
        <v>0</v>
      </c>
      <c r="C1798" s="418" t="s">
        <v>2696</v>
      </c>
      <c r="D1798" s="418" t="s">
        <v>3086</v>
      </c>
      <c r="E1798" s="419" t="s">
        <v>3087</v>
      </c>
      <c r="F1798" s="411">
        <v>374</v>
      </c>
      <c r="G1798" s="411">
        <f>[5]내역서!F1798</f>
        <v>374</v>
      </c>
      <c r="H1798" s="411">
        <v>374</v>
      </c>
      <c r="I1798" s="411">
        <f>내역서!F1802</f>
        <v>0</v>
      </c>
      <c r="J1798" s="411">
        <v>4823.6000000000004</v>
      </c>
      <c r="K1798" s="412">
        <f>INT($I1798*J1798)</f>
        <v>0</v>
      </c>
      <c r="L1798" s="411">
        <v>0</v>
      </c>
      <c r="M1798" s="412">
        <f>INT($I1798*L1798)</f>
        <v>0</v>
      </c>
      <c r="N1798" s="411">
        <v>0</v>
      </c>
      <c r="O1798" s="412">
        <f>INT($I1798*N1798)</f>
        <v>0</v>
      </c>
      <c r="P1798" s="412">
        <f>+J1798+L1798+N1798</f>
        <v>4823.6000000000004</v>
      </c>
      <c r="Q1798" s="412">
        <f>K1798+M1798+O1798</f>
        <v>0</v>
      </c>
      <c r="R1798" s="412"/>
      <c r="S1798" s="412"/>
      <c r="T1798" s="412"/>
      <c r="U1798" s="483" t="s">
        <v>0</v>
      </c>
      <c r="V1798" s="617" t="str">
        <f>+IF(I1798&lt;0,"ng","")</f>
        <v/>
      </c>
      <c r="W1798" s="617"/>
    </row>
    <row r="1799" spans="1:23" s="75" customFormat="1" ht="24" hidden="1" customHeight="1">
      <c r="A1799" s="372" t="s">
        <v>4757</v>
      </c>
      <c r="B1799" s="421" t="s">
        <v>0</v>
      </c>
      <c r="C1799" s="421" t="s">
        <v>1064</v>
      </c>
      <c r="D1799" s="421" t="s">
        <v>1317</v>
      </c>
      <c r="E1799" s="422" t="s">
        <v>1318</v>
      </c>
      <c r="F1799" s="416">
        <v>374</v>
      </c>
      <c r="G1799" s="416">
        <f>[5]내역서!F1799</f>
        <v>374</v>
      </c>
      <c r="H1799" s="416">
        <v>374</v>
      </c>
      <c r="I1799" s="416">
        <f>내역서!F1803</f>
        <v>0</v>
      </c>
      <c r="J1799" s="416">
        <v>4823.6000000000004</v>
      </c>
      <c r="K1799" s="417">
        <f>INT($I1799*J1799)</f>
        <v>0</v>
      </c>
      <c r="L1799" s="416">
        <v>0</v>
      </c>
      <c r="M1799" s="417">
        <f>INT($I1799*L1799)</f>
        <v>0</v>
      </c>
      <c r="N1799" s="416">
        <v>0</v>
      </c>
      <c r="O1799" s="417">
        <f>INT($I1799*N1799)</f>
        <v>0</v>
      </c>
      <c r="P1799" s="417">
        <f t="shared" si="3164"/>
        <v>4823.6000000000004</v>
      </c>
      <c r="Q1799" s="417">
        <f t="shared" si="3160"/>
        <v>0</v>
      </c>
      <c r="R1799" s="417">
        <f t="shared" ref="R1799" si="3168">I1799-I1798</f>
        <v>0</v>
      </c>
      <c r="S1799" s="417">
        <f t="shared" ref="S1799:T1799" si="3169">P1799-P1798</f>
        <v>0</v>
      </c>
      <c r="T1799" s="417">
        <f t="shared" si="3169"/>
        <v>0</v>
      </c>
      <c r="U1799" s="484"/>
      <c r="V1799" s="619" t="str">
        <f t="shared" ref="V1799" si="3170">+IF(I1799&lt;0,"ng","")</f>
        <v/>
      </c>
      <c r="W1799" s="619"/>
    </row>
    <row r="1800" spans="1:23" s="371" customFormat="1" ht="24" hidden="1" customHeight="1">
      <c r="A1800" s="366" t="s">
        <v>4756</v>
      </c>
      <c r="B1800" s="436" t="s">
        <v>3171</v>
      </c>
      <c r="C1800" s="436" t="s">
        <v>2738</v>
      </c>
      <c r="D1800" s="436" t="s">
        <v>0</v>
      </c>
      <c r="E1800" s="437" t="s">
        <v>0</v>
      </c>
      <c r="F1800" s="438">
        <v>0</v>
      </c>
      <c r="G1800" s="438">
        <f>[5]내역서!F1800</f>
        <v>0</v>
      </c>
      <c r="H1800" s="438">
        <v>0</v>
      </c>
      <c r="I1800" s="438">
        <f>내역서!F1804</f>
        <v>0</v>
      </c>
      <c r="J1800" s="439">
        <v>0</v>
      </c>
      <c r="K1800" s="438">
        <f>K1804+K1806+K1802</f>
        <v>0</v>
      </c>
      <c r="L1800" s="439">
        <v>0</v>
      </c>
      <c r="M1800" s="438">
        <f>M1804+M1806+M1802</f>
        <v>0</v>
      </c>
      <c r="N1800" s="439">
        <v>0</v>
      </c>
      <c r="O1800" s="438">
        <f>O1804+O1806+O1802</f>
        <v>0</v>
      </c>
      <c r="P1800" s="440">
        <v>0</v>
      </c>
      <c r="Q1800" s="438">
        <f>K1800+M1800+O1800</f>
        <v>0</v>
      </c>
      <c r="R1800" s="438"/>
      <c r="S1800" s="438"/>
      <c r="T1800" s="438"/>
      <c r="U1800" s="481" t="s">
        <v>0</v>
      </c>
      <c r="V1800" s="617" t="str">
        <f>+IF(I1800&lt;0,"ng","")</f>
        <v/>
      </c>
      <c r="W1800" s="617"/>
    </row>
    <row r="1801" spans="1:23" s="75" customFormat="1" ht="24" hidden="1" customHeight="1">
      <c r="A1801" s="372" t="s">
        <v>4617</v>
      </c>
      <c r="B1801" s="442" t="s">
        <v>4758</v>
      </c>
      <c r="C1801" s="442" t="s">
        <v>1096</v>
      </c>
      <c r="D1801" s="442" t="s">
        <v>0</v>
      </c>
      <c r="E1801" s="443" t="s">
        <v>0</v>
      </c>
      <c r="F1801" s="444">
        <v>0</v>
      </c>
      <c r="G1801" s="444">
        <f>[5]내역서!F1801</f>
        <v>0</v>
      </c>
      <c r="H1801" s="444">
        <v>0</v>
      </c>
      <c r="I1801" s="444">
        <f>내역서!F1805</f>
        <v>0</v>
      </c>
      <c r="J1801" s="445">
        <v>0</v>
      </c>
      <c r="K1801" s="444">
        <f>K1805+K1807+K1803</f>
        <v>0</v>
      </c>
      <c r="L1801" s="445">
        <v>0</v>
      </c>
      <c r="M1801" s="444">
        <f>M1805+M1807+M1803</f>
        <v>0</v>
      </c>
      <c r="N1801" s="445">
        <v>0</v>
      </c>
      <c r="O1801" s="444">
        <f>O1805+O1807+O1803</f>
        <v>0</v>
      </c>
      <c r="P1801" s="446">
        <v>0</v>
      </c>
      <c r="Q1801" s="444">
        <f t="shared" si="3160"/>
        <v>0</v>
      </c>
      <c r="R1801" s="444">
        <f t="shared" ref="R1801" si="3171">I1801-I1800</f>
        <v>0</v>
      </c>
      <c r="S1801" s="444">
        <f t="shared" ref="S1801:T1801" si="3172">P1801-P1800</f>
        <v>0</v>
      </c>
      <c r="T1801" s="444">
        <f t="shared" si="3172"/>
        <v>0</v>
      </c>
      <c r="U1801" s="482"/>
      <c r="V1801" s="619" t="str">
        <f t="shared" ref="V1801" si="3173">+IF(I1801&lt;0,"ng","")</f>
        <v/>
      </c>
      <c r="W1801" s="619"/>
    </row>
    <row r="1802" spans="1:23" s="371" customFormat="1" ht="24" hidden="1" customHeight="1">
      <c r="A1802" s="366" t="s">
        <v>4652</v>
      </c>
      <c r="B1802" s="418" t="s">
        <v>0</v>
      </c>
      <c r="C1802" s="647" t="str">
        <f>[5]내역서!C1802</f>
        <v>PF보드 심재 준불연 단열재</v>
      </c>
      <c r="D1802" s="647" t="str">
        <f>[5]내역서!D1802</f>
        <v>L=290km</v>
      </c>
      <c r="E1802" s="648" t="str">
        <f>[5]내역서!E1802</f>
        <v>회</v>
      </c>
      <c r="F1802" s="411"/>
      <c r="G1802" s="411">
        <f>[5]내역서!F1802</f>
        <v>4</v>
      </c>
      <c r="H1802" s="411">
        <v>0</v>
      </c>
      <c r="I1802" s="411">
        <f>내역서!F1806</f>
        <v>0</v>
      </c>
      <c r="J1802" s="411">
        <f>[5]내역서!G1802</f>
        <v>0</v>
      </c>
      <c r="K1802" s="412">
        <f>INT($I1802*J1802)</f>
        <v>0</v>
      </c>
      <c r="L1802" s="411">
        <f>[5]내역서!I1802</f>
        <v>0</v>
      </c>
      <c r="M1802" s="412">
        <f>INT($I1802*L1802)</f>
        <v>0</v>
      </c>
      <c r="N1802" s="411">
        <f>[5]내역서!K1802</f>
        <v>612950</v>
      </c>
      <c r="O1802" s="412">
        <f>INT($I1802*N1802)</f>
        <v>0</v>
      </c>
      <c r="P1802" s="412">
        <f>+J1802+L1802+N1802</f>
        <v>612950</v>
      </c>
      <c r="Q1802" s="412">
        <f>K1802+M1802+O1802</f>
        <v>0</v>
      </c>
      <c r="R1802" s="412"/>
      <c r="S1802" s="412"/>
      <c r="T1802" s="412"/>
      <c r="U1802" s="649" t="s">
        <v>2081</v>
      </c>
      <c r="V1802" s="617" t="str">
        <f>+IF(I1802&lt;0,"ng","")</f>
        <v/>
      </c>
      <c r="W1802" s="617"/>
    </row>
    <row r="1803" spans="1:23" s="75" customFormat="1" ht="24" hidden="1" customHeight="1">
      <c r="A1803" s="372" t="s">
        <v>4367</v>
      </c>
      <c r="B1803" s="421" t="s">
        <v>0</v>
      </c>
      <c r="C1803" s="650" t="str">
        <f>[5]내역서!C1803</f>
        <v>PF보드 심재 준불연 단열재</v>
      </c>
      <c r="D1803" s="650" t="str">
        <f>[5]내역서!D1803</f>
        <v>L=290km</v>
      </c>
      <c r="E1803" s="651" t="str">
        <f>[5]내역서!E1803</f>
        <v>회</v>
      </c>
      <c r="F1803" s="416"/>
      <c r="G1803" s="416">
        <f>[5]내역서!F1803</f>
        <v>4</v>
      </c>
      <c r="H1803" s="416">
        <v>0</v>
      </c>
      <c r="I1803" s="416">
        <f>내역서!F1807</f>
        <v>0</v>
      </c>
      <c r="J1803" s="416">
        <f>[5]내역서!G1803</f>
        <v>0</v>
      </c>
      <c r="K1803" s="417">
        <f t="shared" ref="K1803" si="3174">INT($I1803*J1803)</f>
        <v>0</v>
      </c>
      <c r="L1803" s="416">
        <f>[5]내역서!I1803</f>
        <v>0</v>
      </c>
      <c r="M1803" s="417">
        <f t="shared" ref="M1803" si="3175">INT($I1803*L1803)</f>
        <v>0</v>
      </c>
      <c r="N1803" s="416">
        <f>[5]내역서!K1803</f>
        <v>612950</v>
      </c>
      <c r="O1803" s="417">
        <f t="shared" ref="O1803" si="3176">INT($I1803*N1803)</f>
        <v>0</v>
      </c>
      <c r="P1803" s="417">
        <f t="shared" ref="P1803" si="3177">+J1803+L1803+N1803</f>
        <v>612950</v>
      </c>
      <c r="Q1803" s="417">
        <f t="shared" si="3160"/>
        <v>0</v>
      </c>
      <c r="R1803" s="417">
        <f t="shared" ref="R1803" si="3178">I1803-I1802</f>
        <v>0</v>
      </c>
      <c r="S1803" s="417">
        <f t="shared" ref="S1803:T1803" si="3179">P1803-P1802</f>
        <v>0</v>
      </c>
      <c r="T1803" s="417">
        <f t="shared" si="3179"/>
        <v>0</v>
      </c>
      <c r="U1803" s="652" t="s">
        <v>4759</v>
      </c>
      <c r="V1803" s="619" t="str">
        <f t="shared" ref="V1803" si="3180">+IF(I1803&lt;0,"ng","")</f>
        <v/>
      </c>
      <c r="W1803" s="619"/>
    </row>
    <row r="1804" spans="1:23" s="371" customFormat="1" ht="24" hidden="1" customHeight="1">
      <c r="A1804" s="366" t="s">
        <v>4652</v>
      </c>
      <c r="B1804" s="418" t="s">
        <v>0</v>
      </c>
      <c r="C1804" s="418" t="s">
        <v>3090</v>
      </c>
      <c r="D1804" s="418" t="s">
        <v>3091</v>
      </c>
      <c r="E1804" s="419" t="s">
        <v>56</v>
      </c>
      <c r="F1804" s="411">
        <v>34.713999999999999</v>
      </c>
      <c r="G1804" s="411">
        <f>[5]내역서!F1804</f>
        <v>34.713999999999999</v>
      </c>
      <c r="H1804" s="411">
        <v>34.713999999999999</v>
      </c>
      <c r="I1804" s="411">
        <f>내역서!F1808</f>
        <v>0</v>
      </c>
      <c r="J1804" s="411">
        <v>0</v>
      </c>
      <c r="K1804" s="412">
        <f>INT($I1804*J1804)</f>
        <v>0</v>
      </c>
      <c r="L1804" s="411">
        <v>0</v>
      </c>
      <c r="M1804" s="412">
        <f>INT($I1804*L1804)</f>
        <v>0</v>
      </c>
      <c r="N1804" s="411">
        <v>13535.4</v>
      </c>
      <c r="O1804" s="412">
        <f>INT($I1804*N1804)</f>
        <v>0</v>
      </c>
      <c r="P1804" s="412">
        <f>+J1804+L1804+N1804</f>
        <v>13535.4</v>
      </c>
      <c r="Q1804" s="412">
        <f>K1804+M1804+O1804</f>
        <v>0</v>
      </c>
      <c r="R1804" s="412"/>
      <c r="S1804" s="412"/>
      <c r="T1804" s="412"/>
      <c r="U1804" s="483" t="s">
        <v>0</v>
      </c>
      <c r="V1804" s="617" t="str">
        <f>+IF(I1804&lt;0,"ng","")</f>
        <v/>
      </c>
      <c r="W1804" s="617"/>
    </row>
    <row r="1805" spans="1:23" s="75" customFormat="1" ht="24" hidden="1" customHeight="1">
      <c r="A1805" s="372" t="s">
        <v>4643</v>
      </c>
      <c r="B1805" s="421" t="s">
        <v>0</v>
      </c>
      <c r="C1805" s="421" t="s">
        <v>1319</v>
      </c>
      <c r="D1805" s="421" t="s">
        <v>1320</v>
      </c>
      <c r="E1805" s="422" t="s">
        <v>56</v>
      </c>
      <c r="F1805" s="416">
        <v>34.713999999999999</v>
      </c>
      <c r="G1805" s="416">
        <f>[5]내역서!F1805</f>
        <v>34.713999999999999</v>
      </c>
      <c r="H1805" s="416">
        <v>34.713999999999999</v>
      </c>
      <c r="I1805" s="416">
        <f>내역서!F1809</f>
        <v>0</v>
      </c>
      <c r="J1805" s="416">
        <v>0</v>
      </c>
      <c r="K1805" s="417">
        <f>INT($I1805*J1805)</f>
        <v>0</v>
      </c>
      <c r="L1805" s="416">
        <v>0</v>
      </c>
      <c r="M1805" s="417">
        <f>INT($I1805*L1805)</f>
        <v>0</v>
      </c>
      <c r="N1805" s="416">
        <v>13535.4</v>
      </c>
      <c r="O1805" s="417">
        <f>INT($I1805*N1805)</f>
        <v>0</v>
      </c>
      <c r="P1805" s="417">
        <f t="shared" ref="P1805:P1807" si="3181">+J1805+L1805+N1805</f>
        <v>13535.4</v>
      </c>
      <c r="Q1805" s="417">
        <f t="shared" si="3160"/>
        <v>0</v>
      </c>
      <c r="R1805" s="417">
        <f t="shared" ref="R1805" si="3182">I1805-I1804</f>
        <v>0</v>
      </c>
      <c r="S1805" s="417">
        <f t="shared" ref="S1805:T1805" si="3183">P1805-P1804</f>
        <v>0</v>
      </c>
      <c r="T1805" s="417">
        <f t="shared" si="3183"/>
        <v>0</v>
      </c>
      <c r="U1805" s="484"/>
      <c r="V1805" s="619" t="str">
        <f t="shared" ref="V1805" si="3184">+IF(I1805&lt;0,"ng","")</f>
        <v/>
      </c>
      <c r="W1805" s="619"/>
    </row>
    <row r="1806" spans="1:23" s="371" customFormat="1" ht="24" hidden="1" customHeight="1">
      <c r="A1806" s="366" t="s">
        <v>4635</v>
      </c>
      <c r="B1806" s="418" t="s">
        <v>0</v>
      </c>
      <c r="C1806" s="418" t="s">
        <v>3090</v>
      </c>
      <c r="D1806" s="418" t="s">
        <v>3092</v>
      </c>
      <c r="E1806" s="419" t="s">
        <v>56</v>
      </c>
      <c r="F1806" s="411">
        <v>103.902</v>
      </c>
      <c r="G1806" s="411">
        <f>[5]내역서!F1806</f>
        <v>115.0819</v>
      </c>
      <c r="H1806" s="411">
        <v>103.902</v>
      </c>
      <c r="I1806" s="411">
        <f>내역서!F1810</f>
        <v>0</v>
      </c>
      <c r="J1806" s="411">
        <v>0</v>
      </c>
      <c r="K1806" s="412">
        <f>INT($I1806*J1806)</f>
        <v>0</v>
      </c>
      <c r="L1806" s="411">
        <v>0</v>
      </c>
      <c r="M1806" s="412">
        <f>INT($I1806*L1806)</f>
        <v>0</v>
      </c>
      <c r="N1806" s="411">
        <v>13535.4</v>
      </c>
      <c r="O1806" s="412">
        <f>INT($I1806*N1806)</f>
        <v>0</v>
      </c>
      <c r="P1806" s="412">
        <f>+J1806+L1806+N1806</f>
        <v>13535.4</v>
      </c>
      <c r="Q1806" s="412">
        <f>K1806+M1806+O1806</f>
        <v>0</v>
      </c>
      <c r="R1806" s="412"/>
      <c r="S1806" s="412"/>
      <c r="T1806" s="412"/>
      <c r="U1806" s="483" t="s">
        <v>0</v>
      </c>
      <c r="V1806" s="617" t="str">
        <f>+IF(I1806&lt;0,"ng","")</f>
        <v/>
      </c>
      <c r="W1806" s="617"/>
    </row>
    <row r="1807" spans="1:23" s="75" customFormat="1" ht="24" hidden="1" customHeight="1">
      <c r="A1807" s="372" t="s">
        <v>4470</v>
      </c>
      <c r="B1807" s="421" t="s">
        <v>0</v>
      </c>
      <c r="C1807" s="421" t="s">
        <v>1319</v>
      </c>
      <c r="D1807" s="421" t="s">
        <v>1321</v>
      </c>
      <c r="E1807" s="422" t="s">
        <v>56</v>
      </c>
      <c r="F1807" s="416">
        <v>103.902</v>
      </c>
      <c r="G1807" s="416">
        <f>[5]내역서!F1807</f>
        <v>115.08189999999999</v>
      </c>
      <c r="H1807" s="416">
        <v>103.902</v>
      </c>
      <c r="I1807" s="416">
        <f>내역서!F1811</f>
        <v>0</v>
      </c>
      <c r="J1807" s="416">
        <v>0</v>
      </c>
      <c r="K1807" s="417">
        <f>INT($I1807*J1807)</f>
        <v>0</v>
      </c>
      <c r="L1807" s="416">
        <v>0</v>
      </c>
      <c r="M1807" s="417">
        <f>INT($I1807*L1807)</f>
        <v>0</v>
      </c>
      <c r="N1807" s="416">
        <v>13535.4</v>
      </c>
      <c r="O1807" s="417">
        <f>INT($I1807*N1807)</f>
        <v>0</v>
      </c>
      <c r="P1807" s="417">
        <f t="shared" si="3181"/>
        <v>13535.4</v>
      </c>
      <c r="Q1807" s="417">
        <f t="shared" si="3160"/>
        <v>0</v>
      </c>
      <c r="R1807" s="417">
        <f t="shared" ref="R1807" si="3185">I1807-I1806</f>
        <v>0</v>
      </c>
      <c r="S1807" s="417">
        <f t="shared" ref="S1807:T1807" si="3186">P1807-P1806</f>
        <v>0</v>
      </c>
      <c r="T1807" s="417">
        <f t="shared" si="3186"/>
        <v>0</v>
      </c>
      <c r="U1807" s="484"/>
      <c r="V1807" s="619" t="str">
        <f t="shared" ref="V1807" si="3187">+IF(I1807&lt;0,"ng","")</f>
        <v/>
      </c>
      <c r="W1807" s="619"/>
    </row>
    <row r="1808" spans="1:23" s="371" customFormat="1" ht="24" hidden="1" customHeight="1">
      <c r="A1808" s="366" t="s">
        <v>4760</v>
      </c>
      <c r="B1808" s="436" t="s">
        <v>3173</v>
      </c>
      <c r="C1808" s="436" t="s">
        <v>3095</v>
      </c>
      <c r="D1808" s="436" t="s">
        <v>0</v>
      </c>
      <c r="E1808" s="437" t="s">
        <v>0</v>
      </c>
      <c r="F1808" s="438">
        <v>0</v>
      </c>
      <c r="G1808" s="438">
        <f>[5]내역서!F1808</f>
        <v>0</v>
      </c>
      <c r="H1808" s="438">
        <v>0</v>
      </c>
      <c r="I1808" s="438">
        <f>내역서!F1812</f>
        <v>0</v>
      </c>
      <c r="J1808" s="439">
        <v>0</v>
      </c>
      <c r="K1808" s="438">
        <f>K1810</f>
        <v>0</v>
      </c>
      <c r="L1808" s="439">
        <v>0</v>
      </c>
      <c r="M1808" s="438">
        <f>M1810</f>
        <v>0</v>
      </c>
      <c r="N1808" s="439">
        <v>0</v>
      </c>
      <c r="O1808" s="438">
        <f>O1810</f>
        <v>0</v>
      </c>
      <c r="P1808" s="440">
        <v>0</v>
      </c>
      <c r="Q1808" s="438">
        <f>K1808+M1808+O1808</f>
        <v>0</v>
      </c>
      <c r="R1808" s="438"/>
      <c r="S1808" s="438"/>
      <c r="T1808" s="438"/>
      <c r="U1808" s="481" t="s">
        <v>0</v>
      </c>
      <c r="V1808" s="617" t="str">
        <f>+IF(I1808&lt;0,"ng","")</f>
        <v/>
      </c>
      <c r="W1808" s="617"/>
    </row>
    <row r="1809" spans="1:23" s="75" customFormat="1" ht="24" hidden="1" customHeight="1">
      <c r="A1809" s="372" t="s">
        <v>4624</v>
      </c>
      <c r="B1809" s="442" t="s">
        <v>4761</v>
      </c>
      <c r="C1809" s="442" t="s">
        <v>1322</v>
      </c>
      <c r="D1809" s="442" t="s">
        <v>0</v>
      </c>
      <c r="E1809" s="443" t="s">
        <v>0</v>
      </c>
      <c r="F1809" s="444">
        <v>0</v>
      </c>
      <c r="G1809" s="444">
        <f>[5]내역서!F1809</f>
        <v>0</v>
      </c>
      <c r="H1809" s="444">
        <v>0</v>
      </c>
      <c r="I1809" s="444">
        <f>내역서!F1813</f>
        <v>0</v>
      </c>
      <c r="J1809" s="445">
        <v>0</v>
      </c>
      <c r="K1809" s="444">
        <f>K1811</f>
        <v>0</v>
      </c>
      <c r="L1809" s="445">
        <v>0</v>
      </c>
      <c r="M1809" s="444">
        <f>M1811</f>
        <v>0</v>
      </c>
      <c r="N1809" s="445">
        <v>0</v>
      </c>
      <c r="O1809" s="444">
        <f>O1811</f>
        <v>0</v>
      </c>
      <c r="P1809" s="446">
        <v>0</v>
      </c>
      <c r="Q1809" s="444">
        <f t="shared" si="3160"/>
        <v>0</v>
      </c>
      <c r="R1809" s="444">
        <f t="shared" ref="R1809" si="3188">I1809-I1808</f>
        <v>0</v>
      </c>
      <c r="S1809" s="444">
        <f t="shared" ref="S1809:T1809" si="3189">P1809-P1808</f>
        <v>0</v>
      </c>
      <c r="T1809" s="444">
        <f t="shared" si="3189"/>
        <v>0</v>
      </c>
      <c r="U1809" s="482"/>
      <c r="V1809" s="619" t="str">
        <f t="shared" ref="V1809" si="3190">+IF(I1809&lt;0,"ng","")</f>
        <v/>
      </c>
      <c r="W1809" s="619"/>
    </row>
    <row r="1810" spans="1:23" s="371" customFormat="1" ht="24" hidden="1" customHeight="1">
      <c r="A1810" s="366" t="s">
        <v>4589</v>
      </c>
      <c r="B1810" s="418" t="s">
        <v>0</v>
      </c>
      <c r="C1810" s="418" t="s">
        <v>3096</v>
      </c>
      <c r="D1810" s="418" t="s">
        <v>3097</v>
      </c>
      <c r="E1810" s="419" t="s">
        <v>56</v>
      </c>
      <c r="F1810" s="411">
        <v>3.819</v>
      </c>
      <c r="G1810" s="411">
        <f>[5]내역서!F1810</f>
        <v>3.819</v>
      </c>
      <c r="H1810" s="411">
        <v>3.819</v>
      </c>
      <c r="I1810" s="411">
        <f>내역서!F1814</f>
        <v>0</v>
      </c>
      <c r="J1810" s="411">
        <v>-444908</v>
      </c>
      <c r="K1810" s="412">
        <f>ROUNDDOWN($I1810*J1810,0)</f>
        <v>0</v>
      </c>
      <c r="L1810" s="411">
        <v>0</v>
      </c>
      <c r="M1810" s="412">
        <f>ROUNDDOWN($I1810*L1810,0)</f>
        <v>0</v>
      </c>
      <c r="N1810" s="411">
        <v>0</v>
      </c>
      <c r="O1810" s="412">
        <f>ROUNDDOWN($I1810*N1810,0)</f>
        <v>0</v>
      </c>
      <c r="P1810" s="412">
        <f>+J1810+L1810+N1810</f>
        <v>-444908</v>
      </c>
      <c r="Q1810" s="412">
        <f>K1810+M1810+O1810</f>
        <v>0</v>
      </c>
      <c r="R1810" s="412"/>
      <c r="S1810" s="412"/>
      <c r="T1810" s="412"/>
      <c r="U1810" s="483" t="s">
        <v>0</v>
      </c>
      <c r="V1810" s="617" t="str">
        <f>+IF(I1810&lt;0,"ng","")</f>
        <v/>
      </c>
      <c r="W1810" s="617"/>
    </row>
    <row r="1811" spans="1:23" s="75" customFormat="1" ht="24" hidden="1" customHeight="1">
      <c r="A1811" s="372" t="s">
        <v>4762</v>
      </c>
      <c r="B1811" s="421" t="s">
        <v>0</v>
      </c>
      <c r="C1811" s="421" t="s">
        <v>1323</v>
      </c>
      <c r="D1811" s="421" t="s">
        <v>1324</v>
      </c>
      <c r="E1811" s="422" t="s">
        <v>56</v>
      </c>
      <c r="F1811" s="416">
        <v>3.819</v>
      </c>
      <c r="G1811" s="416">
        <f>[5]내역서!F1811</f>
        <v>3.819</v>
      </c>
      <c r="H1811" s="416">
        <v>3.819</v>
      </c>
      <c r="I1811" s="416">
        <f>내역서!F1815</f>
        <v>0</v>
      </c>
      <c r="J1811" s="416">
        <v>-444908</v>
      </c>
      <c r="K1811" s="417">
        <f>ROUNDDOWN($I1811*J1811,0)</f>
        <v>0</v>
      </c>
      <c r="L1811" s="416">
        <v>0</v>
      </c>
      <c r="M1811" s="417">
        <f>ROUNDDOWN($I1811*L1811,0)</f>
        <v>0</v>
      </c>
      <c r="N1811" s="416">
        <v>0</v>
      </c>
      <c r="O1811" s="417">
        <f>ROUNDDOWN($I1811*N1811,0)</f>
        <v>0</v>
      </c>
      <c r="P1811" s="417">
        <f>+J1811+L1811+N1811</f>
        <v>-444908</v>
      </c>
      <c r="Q1811" s="417">
        <f t="shared" si="3160"/>
        <v>0</v>
      </c>
      <c r="R1811" s="417">
        <f t="shared" ref="R1811" si="3191">I1811-I1810</f>
        <v>0</v>
      </c>
      <c r="S1811" s="417">
        <f t="shared" ref="S1811:T1811" si="3192">P1811-P1810</f>
        <v>0</v>
      </c>
      <c r="T1811" s="417">
        <f t="shared" si="3192"/>
        <v>0</v>
      </c>
      <c r="U1811" s="484"/>
      <c r="V1811" s="619" t="str">
        <f t="shared" ref="V1811" si="3193">+IF(I1811&lt;0,"ng","")</f>
        <v/>
      </c>
      <c r="W1811" s="619"/>
    </row>
    <row r="1812" spans="1:23" s="371" customFormat="1" ht="24" hidden="1" customHeight="1">
      <c r="A1812" s="366" t="s">
        <v>4589</v>
      </c>
      <c r="B1812" s="395" t="s">
        <v>32</v>
      </c>
      <c r="C1812" s="395" t="s">
        <v>3175</v>
      </c>
      <c r="D1812" s="395" t="s">
        <v>0</v>
      </c>
      <c r="E1812" s="396" t="s">
        <v>0</v>
      </c>
      <c r="F1812" s="397">
        <v>0</v>
      </c>
      <c r="G1812" s="397">
        <f>[5]내역서!F1812</f>
        <v>0</v>
      </c>
      <c r="H1812" s="397">
        <v>0</v>
      </c>
      <c r="I1812" s="397">
        <f>내역서!F1816</f>
        <v>0</v>
      </c>
      <c r="J1812" s="398">
        <v>0</v>
      </c>
      <c r="K1812" s="397">
        <f>K1814+K1828+K1842+K1858+K1870+K1880+K1894+K1908+K1928+K1936+K1968+K1978+K1998+K2004+K2010</f>
        <v>0</v>
      </c>
      <c r="L1812" s="398">
        <v>0</v>
      </c>
      <c r="M1812" s="397">
        <f>M1814+M1828+M1842+M1858+M1870+M1880+M1894+M1908+M1928+M1936+M1968+M1978+M1998+M2004+M2010</f>
        <v>0</v>
      </c>
      <c r="N1812" s="398">
        <v>0</v>
      </c>
      <c r="O1812" s="397">
        <f>O1814+O1828+O1842+O1858+O1870+O1880+O1894+O1908+O1928+O1936+O1968+O1978+O1998+O2004+O2010</f>
        <v>0</v>
      </c>
      <c r="P1812" s="399">
        <v>0</v>
      </c>
      <c r="Q1812" s="397">
        <f>K1812+M1812+O1812</f>
        <v>0</v>
      </c>
      <c r="R1812" s="397"/>
      <c r="S1812" s="397"/>
      <c r="T1812" s="397"/>
      <c r="U1812" s="479" t="s">
        <v>0</v>
      </c>
      <c r="V1812" s="617" t="str">
        <f>+IF(I1812&lt;0,"ng","")</f>
        <v/>
      </c>
      <c r="W1812" s="617"/>
    </row>
    <row r="1813" spans="1:23" s="75" customFormat="1" ht="24" hidden="1" customHeight="1">
      <c r="A1813" s="372" t="s">
        <v>4367</v>
      </c>
      <c r="B1813" s="402" t="s">
        <v>4763</v>
      </c>
      <c r="C1813" s="402" t="s">
        <v>4764</v>
      </c>
      <c r="D1813" s="402" t="s">
        <v>0</v>
      </c>
      <c r="E1813" s="403" t="s">
        <v>0</v>
      </c>
      <c r="F1813" s="404">
        <v>0</v>
      </c>
      <c r="G1813" s="404">
        <f>[5]내역서!F1813</f>
        <v>0</v>
      </c>
      <c r="H1813" s="404">
        <v>0</v>
      </c>
      <c r="I1813" s="404">
        <f>내역서!F1817</f>
        <v>0</v>
      </c>
      <c r="J1813" s="405">
        <v>0</v>
      </c>
      <c r="K1813" s="404">
        <f>K1815+K1829+K1843+K1859+K1871+K1881+K1895+K1909+K1929+K1937+K1969+K1979+K1999+K2005+K2011</f>
        <v>0</v>
      </c>
      <c r="L1813" s="405">
        <v>0</v>
      </c>
      <c r="M1813" s="404">
        <f>M1815+M1829+M1843+M1859+M1871+M1881+M1895+M1909+M1929+M1937+M1969+M1979+M1999+M2005+M2011</f>
        <v>0</v>
      </c>
      <c r="N1813" s="405">
        <v>0</v>
      </c>
      <c r="O1813" s="404">
        <f>O1815+O1829+O1843+O1859+O1871+O1881+O1895+O1909+O1929+O1937+O1969+O1979+O1999+O2005+O2011</f>
        <v>0</v>
      </c>
      <c r="P1813" s="406">
        <v>0</v>
      </c>
      <c r="Q1813" s="404">
        <f t="shared" si="3160"/>
        <v>0</v>
      </c>
      <c r="R1813" s="404">
        <f t="shared" ref="R1813" si="3194">I1813-I1812</f>
        <v>0</v>
      </c>
      <c r="S1813" s="404">
        <f t="shared" ref="S1813:T1813" si="3195">P1813-P1812</f>
        <v>0</v>
      </c>
      <c r="T1813" s="404">
        <f t="shared" si="3195"/>
        <v>0</v>
      </c>
      <c r="U1813" s="480"/>
      <c r="V1813" s="619" t="str">
        <f t="shared" ref="V1813" si="3196">+IF(I1813&lt;0,"ng","")</f>
        <v/>
      </c>
      <c r="W1813" s="619"/>
    </row>
    <row r="1814" spans="1:23" s="371" customFormat="1" ht="24" hidden="1" customHeight="1">
      <c r="A1814" s="366" t="s">
        <v>4295</v>
      </c>
      <c r="B1814" s="436" t="s">
        <v>2324</v>
      </c>
      <c r="C1814" s="436" t="s">
        <v>2810</v>
      </c>
      <c r="D1814" s="436" t="s">
        <v>0</v>
      </c>
      <c r="E1814" s="437" t="s">
        <v>0</v>
      </c>
      <c r="F1814" s="438">
        <v>0</v>
      </c>
      <c r="G1814" s="438">
        <f>[5]내역서!F1814</f>
        <v>0</v>
      </c>
      <c r="H1814" s="438">
        <v>0</v>
      </c>
      <c r="I1814" s="438">
        <f>내역서!F1818</f>
        <v>0</v>
      </c>
      <c r="J1814" s="439">
        <v>0</v>
      </c>
      <c r="K1814" s="438">
        <f>SUMIF($A$1816:$A$1827,$A1816,K$1816:K$1827)</f>
        <v>0</v>
      </c>
      <c r="L1814" s="439">
        <v>0</v>
      </c>
      <c r="M1814" s="438">
        <f>SUMIF($A$1816:$A$1827,$A1816,M$1816:M$1827)</f>
        <v>0</v>
      </c>
      <c r="N1814" s="439">
        <v>0</v>
      </c>
      <c r="O1814" s="438">
        <f>SUMIF($A$1816:$A$1827,$A1816,O$1816:O$1827)</f>
        <v>0</v>
      </c>
      <c r="P1814" s="440">
        <v>0</v>
      </c>
      <c r="Q1814" s="438">
        <f>K1814+M1814+O1814</f>
        <v>0</v>
      </c>
      <c r="R1814" s="438"/>
      <c r="S1814" s="438"/>
      <c r="T1814" s="438"/>
      <c r="U1814" s="481" t="s">
        <v>0</v>
      </c>
      <c r="V1814" s="617" t="str">
        <f>+IF(I1814&lt;0,"ng","")</f>
        <v/>
      </c>
      <c r="W1814" s="617"/>
    </row>
    <row r="1815" spans="1:23" s="75" customFormat="1" ht="24" hidden="1" customHeight="1">
      <c r="A1815" s="372" t="s">
        <v>2219</v>
      </c>
      <c r="B1815" s="442" t="s">
        <v>4765</v>
      </c>
      <c r="C1815" s="442" t="s">
        <v>1145</v>
      </c>
      <c r="D1815" s="442" t="s">
        <v>0</v>
      </c>
      <c r="E1815" s="443" t="s">
        <v>0</v>
      </c>
      <c r="F1815" s="444">
        <v>0</v>
      </c>
      <c r="G1815" s="444">
        <f>[5]내역서!F1815</f>
        <v>0</v>
      </c>
      <c r="H1815" s="444">
        <v>0</v>
      </c>
      <c r="I1815" s="444">
        <f>내역서!F1819</f>
        <v>0</v>
      </c>
      <c r="J1815" s="445">
        <v>0</v>
      </c>
      <c r="K1815" s="444">
        <f>SUMIF($A$1816:$A$1827,$A1817,K$1816:K$1827)</f>
        <v>0</v>
      </c>
      <c r="L1815" s="445">
        <v>0</v>
      </c>
      <c r="M1815" s="444">
        <f>SUMIF($A$1816:$A$1827,$A1817,M$1816:M$1827)</f>
        <v>0</v>
      </c>
      <c r="N1815" s="445">
        <v>0</v>
      </c>
      <c r="O1815" s="444">
        <f>SUMIF($A$1816:$A$1827,$A1817,O$1816:O$1827)</f>
        <v>0</v>
      </c>
      <c r="P1815" s="446">
        <v>0</v>
      </c>
      <c r="Q1815" s="444">
        <f t="shared" si="3160"/>
        <v>0</v>
      </c>
      <c r="R1815" s="444">
        <f t="shared" ref="R1815" si="3197">I1815-I1814</f>
        <v>0</v>
      </c>
      <c r="S1815" s="444">
        <f t="shared" ref="S1815:T1815" si="3198">P1815-P1814</f>
        <v>0</v>
      </c>
      <c r="T1815" s="444">
        <f t="shared" si="3198"/>
        <v>0</v>
      </c>
      <c r="U1815" s="482"/>
      <c r="V1815" s="619" t="str">
        <f t="shared" ref="V1815" si="3199">+IF(I1815&lt;0,"ng","")</f>
        <v/>
      </c>
      <c r="W1815" s="619"/>
    </row>
    <row r="1816" spans="1:23" s="371" customFormat="1" ht="24" hidden="1" customHeight="1">
      <c r="A1816" s="366" t="s">
        <v>4706</v>
      </c>
      <c r="B1816" s="418" t="s">
        <v>0</v>
      </c>
      <c r="C1816" s="418" t="s">
        <v>2815</v>
      </c>
      <c r="D1816" s="418" t="s">
        <v>2818</v>
      </c>
      <c r="E1816" s="419" t="s">
        <v>307</v>
      </c>
      <c r="F1816" s="411">
        <v>4</v>
      </c>
      <c r="G1816" s="411">
        <f>[5]내역서!F1816</f>
        <v>4</v>
      </c>
      <c r="H1816" s="411">
        <v>4</v>
      </c>
      <c r="I1816" s="411">
        <f>내역서!F1820</f>
        <v>0</v>
      </c>
      <c r="J1816" s="411">
        <v>75224.7</v>
      </c>
      <c r="K1816" s="412">
        <f>INT($I1816*J1816)</f>
        <v>0</v>
      </c>
      <c r="L1816" s="411">
        <v>229094.39999999999</v>
      </c>
      <c r="M1816" s="412">
        <f>INT($I1816*L1816)</f>
        <v>0</v>
      </c>
      <c r="N1816" s="411">
        <v>0</v>
      </c>
      <c r="O1816" s="412">
        <f>INT($I1816*N1816)</f>
        <v>0</v>
      </c>
      <c r="P1816" s="412">
        <f>+J1816+L1816+N1816</f>
        <v>304319.09999999998</v>
      </c>
      <c r="Q1816" s="412">
        <f>K1816+M1816+O1816</f>
        <v>0</v>
      </c>
      <c r="R1816" s="412"/>
      <c r="S1816" s="412"/>
      <c r="T1816" s="412"/>
      <c r="U1816" s="483" t="s">
        <v>0</v>
      </c>
      <c r="V1816" s="617" t="str">
        <f>+IF(I1816&lt;0,"ng","")</f>
        <v/>
      </c>
      <c r="W1816" s="617"/>
    </row>
    <row r="1817" spans="1:23" s="75" customFormat="1" ht="24" hidden="1" customHeight="1">
      <c r="A1817" s="372" t="s">
        <v>2219</v>
      </c>
      <c r="B1817" s="421" t="s">
        <v>0</v>
      </c>
      <c r="C1817" s="421" t="s">
        <v>1148</v>
      </c>
      <c r="D1817" s="421" t="s">
        <v>1150</v>
      </c>
      <c r="E1817" s="422" t="s">
        <v>775</v>
      </c>
      <c r="F1817" s="416">
        <v>4</v>
      </c>
      <c r="G1817" s="416">
        <f>[5]내역서!F1817</f>
        <v>4</v>
      </c>
      <c r="H1817" s="416">
        <v>4</v>
      </c>
      <c r="I1817" s="416">
        <f>내역서!F1821</f>
        <v>0</v>
      </c>
      <c r="J1817" s="416">
        <v>75224.7</v>
      </c>
      <c r="K1817" s="417">
        <f t="shared" ref="K1817:K1827" si="3200">INT($I1817*J1817)</f>
        <v>0</v>
      </c>
      <c r="L1817" s="416">
        <v>229094.39999999999</v>
      </c>
      <c r="M1817" s="417">
        <f t="shared" ref="M1817:M1827" si="3201">INT($I1817*L1817)</f>
        <v>0</v>
      </c>
      <c r="N1817" s="416">
        <v>0</v>
      </c>
      <c r="O1817" s="417">
        <f t="shared" ref="O1817:O1827" si="3202">INT($I1817*N1817)</f>
        <v>0</v>
      </c>
      <c r="P1817" s="417">
        <f t="shared" ref="P1817:P1827" si="3203">+J1817+L1817+N1817</f>
        <v>304319.09999999998</v>
      </c>
      <c r="Q1817" s="417">
        <f t="shared" si="3160"/>
        <v>0</v>
      </c>
      <c r="R1817" s="417">
        <f t="shared" ref="R1817" si="3204">I1817-I1816</f>
        <v>0</v>
      </c>
      <c r="S1817" s="417">
        <f t="shared" ref="S1817:T1817" si="3205">P1817-P1816</f>
        <v>0</v>
      </c>
      <c r="T1817" s="417">
        <f t="shared" si="3205"/>
        <v>0</v>
      </c>
      <c r="U1817" s="484"/>
      <c r="V1817" s="619" t="str">
        <f t="shared" ref="V1817" si="3206">+IF(I1817&lt;0,"ng","")</f>
        <v/>
      </c>
      <c r="W1817" s="619"/>
    </row>
    <row r="1818" spans="1:23" s="371" customFormat="1" ht="24" hidden="1" customHeight="1">
      <c r="A1818" s="366" t="s">
        <v>4602</v>
      </c>
      <c r="B1818" s="418" t="s">
        <v>0</v>
      </c>
      <c r="C1818" s="418" t="s">
        <v>2819</v>
      </c>
      <c r="D1818" s="418" t="s">
        <v>2820</v>
      </c>
      <c r="E1818" s="419" t="s">
        <v>16</v>
      </c>
      <c r="F1818" s="411">
        <v>822</v>
      </c>
      <c r="G1818" s="411">
        <f>[5]내역서!F1818</f>
        <v>822</v>
      </c>
      <c r="H1818" s="411">
        <v>822</v>
      </c>
      <c r="I1818" s="411">
        <f>내역서!F1822</f>
        <v>0</v>
      </c>
      <c r="J1818" s="411">
        <v>4864</v>
      </c>
      <c r="K1818" s="412">
        <f>INT($I1818*J1818)</f>
        <v>0</v>
      </c>
      <c r="L1818" s="411">
        <v>9354.4</v>
      </c>
      <c r="M1818" s="412">
        <f>INT($I1818*L1818)</f>
        <v>0</v>
      </c>
      <c r="N1818" s="411">
        <v>0</v>
      </c>
      <c r="O1818" s="412">
        <f>INT($I1818*N1818)</f>
        <v>0</v>
      </c>
      <c r="P1818" s="412">
        <f>+J1818+L1818+N1818</f>
        <v>14218.4</v>
      </c>
      <c r="Q1818" s="412">
        <f>K1818+M1818+O1818</f>
        <v>0</v>
      </c>
      <c r="R1818" s="412"/>
      <c r="S1818" s="412"/>
      <c r="T1818" s="412"/>
      <c r="U1818" s="483" t="s">
        <v>0</v>
      </c>
      <c r="V1818" s="617" t="str">
        <f>+IF(I1818&lt;0,"ng","")</f>
        <v/>
      </c>
      <c r="W1818" s="617"/>
    </row>
    <row r="1819" spans="1:23" s="75" customFormat="1" ht="24" hidden="1" customHeight="1">
      <c r="A1819" s="372" t="s">
        <v>4367</v>
      </c>
      <c r="B1819" s="421" t="s">
        <v>0</v>
      </c>
      <c r="C1819" s="421" t="s">
        <v>1151</v>
      </c>
      <c r="D1819" s="421" t="s">
        <v>1152</v>
      </c>
      <c r="E1819" s="422" t="s">
        <v>16</v>
      </c>
      <c r="F1819" s="416">
        <v>822</v>
      </c>
      <c r="G1819" s="416">
        <f>[5]내역서!F1819</f>
        <v>822</v>
      </c>
      <c r="H1819" s="416">
        <v>822</v>
      </c>
      <c r="I1819" s="416">
        <f>내역서!F1823</f>
        <v>0</v>
      </c>
      <c r="J1819" s="416">
        <v>4864</v>
      </c>
      <c r="K1819" s="417">
        <f t="shared" si="3200"/>
        <v>0</v>
      </c>
      <c r="L1819" s="416">
        <v>9354.4</v>
      </c>
      <c r="M1819" s="417">
        <f t="shared" si="3201"/>
        <v>0</v>
      </c>
      <c r="N1819" s="416">
        <v>0</v>
      </c>
      <c r="O1819" s="417">
        <f t="shared" si="3202"/>
        <v>0</v>
      </c>
      <c r="P1819" s="417">
        <f t="shared" si="3203"/>
        <v>14218.4</v>
      </c>
      <c r="Q1819" s="417">
        <f t="shared" si="3160"/>
        <v>0</v>
      </c>
      <c r="R1819" s="417">
        <f t="shared" ref="R1819" si="3207">I1819-I1818</f>
        <v>0</v>
      </c>
      <c r="S1819" s="417">
        <f t="shared" ref="S1819:T1819" si="3208">P1819-P1818</f>
        <v>0</v>
      </c>
      <c r="T1819" s="417">
        <f t="shared" si="3208"/>
        <v>0</v>
      </c>
      <c r="U1819" s="484"/>
      <c r="V1819" s="619" t="str">
        <f t="shared" ref="V1819" si="3209">+IF(I1819&lt;0,"ng","")</f>
        <v/>
      </c>
      <c r="W1819" s="619"/>
    </row>
    <row r="1820" spans="1:23" s="371" customFormat="1" ht="24" hidden="1" customHeight="1">
      <c r="A1820" s="366" t="s">
        <v>4766</v>
      </c>
      <c r="B1820" s="418" t="s">
        <v>0</v>
      </c>
      <c r="C1820" s="418" t="s">
        <v>2159</v>
      </c>
      <c r="D1820" s="418" t="s">
        <v>2829</v>
      </c>
      <c r="E1820" s="419" t="s">
        <v>2830</v>
      </c>
      <c r="F1820" s="411">
        <v>2918</v>
      </c>
      <c r="G1820" s="411">
        <f>[5]내역서!F1820</f>
        <v>2918</v>
      </c>
      <c r="H1820" s="411">
        <v>2918</v>
      </c>
      <c r="I1820" s="411">
        <f>내역서!F1824</f>
        <v>0</v>
      </c>
      <c r="J1820" s="411">
        <v>4685</v>
      </c>
      <c r="K1820" s="412">
        <f>INT($I1820*J1820)</f>
        <v>0</v>
      </c>
      <c r="L1820" s="411">
        <v>17067.7</v>
      </c>
      <c r="M1820" s="412">
        <f>INT($I1820*L1820)</f>
        <v>0</v>
      </c>
      <c r="N1820" s="411">
        <v>710.9</v>
      </c>
      <c r="O1820" s="412">
        <f>INT($I1820*N1820)</f>
        <v>0</v>
      </c>
      <c r="P1820" s="412">
        <f>+J1820+L1820+N1820</f>
        <v>22463.600000000002</v>
      </c>
      <c r="Q1820" s="412">
        <f>K1820+M1820+O1820</f>
        <v>0</v>
      </c>
      <c r="R1820" s="412"/>
      <c r="S1820" s="412"/>
      <c r="T1820" s="412"/>
      <c r="U1820" s="483" t="s">
        <v>0</v>
      </c>
      <c r="V1820" s="617" t="str">
        <f>+IF(I1820&lt;0,"ng","")</f>
        <v/>
      </c>
      <c r="W1820" s="617"/>
    </row>
    <row r="1821" spans="1:23" s="75" customFormat="1" ht="24" hidden="1" customHeight="1">
      <c r="A1821" s="372" t="s">
        <v>4298</v>
      </c>
      <c r="B1821" s="421" t="s">
        <v>0</v>
      </c>
      <c r="C1821" s="421" t="s">
        <v>702</v>
      </c>
      <c r="D1821" s="421" t="s">
        <v>1153</v>
      </c>
      <c r="E1821" s="422" t="s">
        <v>1154</v>
      </c>
      <c r="F1821" s="416">
        <v>2918</v>
      </c>
      <c r="G1821" s="416">
        <f>[5]내역서!F1821</f>
        <v>2918</v>
      </c>
      <c r="H1821" s="416">
        <v>2918</v>
      </c>
      <c r="I1821" s="416">
        <f>내역서!F1825</f>
        <v>0</v>
      </c>
      <c r="J1821" s="416">
        <v>4685</v>
      </c>
      <c r="K1821" s="417">
        <f t="shared" si="3200"/>
        <v>0</v>
      </c>
      <c r="L1821" s="416">
        <v>17067.7</v>
      </c>
      <c r="M1821" s="417">
        <f t="shared" si="3201"/>
        <v>0</v>
      </c>
      <c r="N1821" s="416">
        <v>710.9</v>
      </c>
      <c r="O1821" s="417">
        <f t="shared" si="3202"/>
        <v>0</v>
      </c>
      <c r="P1821" s="417">
        <f t="shared" si="3203"/>
        <v>22463.600000000002</v>
      </c>
      <c r="Q1821" s="417">
        <f t="shared" si="3160"/>
        <v>0</v>
      </c>
      <c r="R1821" s="417">
        <f t="shared" ref="R1821" si="3210">I1821-I1820</f>
        <v>0</v>
      </c>
      <c r="S1821" s="417">
        <f t="shared" ref="S1821:T1821" si="3211">P1821-P1820</f>
        <v>0</v>
      </c>
      <c r="T1821" s="417">
        <f t="shared" si="3211"/>
        <v>0</v>
      </c>
      <c r="U1821" s="484"/>
      <c r="V1821" s="619" t="str">
        <f t="shared" ref="V1821" si="3212">+IF(I1821&lt;0,"ng","")</f>
        <v/>
      </c>
      <c r="W1821" s="619"/>
    </row>
    <row r="1822" spans="1:23" s="371" customFormat="1" ht="24" hidden="1" customHeight="1">
      <c r="A1822" s="366" t="s">
        <v>4295</v>
      </c>
      <c r="B1822" s="418" t="s">
        <v>0</v>
      </c>
      <c r="C1822" s="418" t="s">
        <v>2832</v>
      </c>
      <c r="D1822" s="418" t="s">
        <v>2833</v>
      </c>
      <c r="E1822" s="419" t="s">
        <v>1860</v>
      </c>
      <c r="F1822" s="411">
        <v>4</v>
      </c>
      <c r="G1822" s="411">
        <f>[5]내역서!F1822</f>
        <v>4</v>
      </c>
      <c r="H1822" s="411">
        <v>4</v>
      </c>
      <c r="I1822" s="411">
        <f>내역서!F1826</f>
        <v>0</v>
      </c>
      <c r="J1822" s="411">
        <v>18200.900000000001</v>
      </c>
      <c r="K1822" s="412">
        <f>INT($I1822*J1822)</f>
        <v>0</v>
      </c>
      <c r="L1822" s="411">
        <v>110408.8</v>
      </c>
      <c r="M1822" s="412">
        <f>INT($I1822*L1822)</f>
        <v>0</v>
      </c>
      <c r="N1822" s="411">
        <v>0</v>
      </c>
      <c r="O1822" s="412">
        <f>INT($I1822*N1822)</f>
        <v>0</v>
      </c>
      <c r="P1822" s="412">
        <f>+J1822+L1822+N1822</f>
        <v>128609.70000000001</v>
      </c>
      <c r="Q1822" s="412">
        <f>K1822+M1822+O1822</f>
        <v>0</v>
      </c>
      <c r="R1822" s="412"/>
      <c r="S1822" s="412"/>
      <c r="T1822" s="412"/>
      <c r="U1822" s="483" t="s">
        <v>0</v>
      </c>
      <c r="V1822" s="617" t="str">
        <f>+IF(I1822&lt;0,"ng","")</f>
        <v/>
      </c>
      <c r="W1822" s="617"/>
    </row>
    <row r="1823" spans="1:23" s="75" customFormat="1" ht="24" hidden="1" customHeight="1">
      <c r="A1823" s="372" t="s">
        <v>4367</v>
      </c>
      <c r="B1823" s="421" t="s">
        <v>0</v>
      </c>
      <c r="C1823" s="421" t="s">
        <v>1155</v>
      </c>
      <c r="D1823" s="421" t="s">
        <v>1156</v>
      </c>
      <c r="E1823" s="422" t="s">
        <v>729</v>
      </c>
      <c r="F1823" s="416">
        <v>4</v>
      </c>
      <c r="G1823" s="416">
        <f>[5]내역서!F1823</f>
        <v>4</v>
      </c>
      <c r="H1823" s="416">
        <v>4</v>
      </c>
      <c r="I1823" s="416">
        <f>내역서!F1827</f>
        <v>0</v>
      </c>
      <c r="J1823" s="416">
        <v>18200.900000000001</v>
      </c>
      <c r="K1823" s="417">
        <f t="shared" si="3200"/>
        <v>0</v>
      </c>
      <c r="L1823" s="416">
        <v>110408.8</v>
      </c>
      <c r="M1823" s="417">
        <f t="shared" si="3201"/>
        <v>0</v>
      </c>
      <c r="N1823" s="416">
        <v>0</v>
      </c>
      <c r="O1823" s="417">
        <f t="shared" si="3202"/>
        <v>0</v>
      </c>
      <c r="P1823" s="417">
        <f t="shared" si="3203"/>
        <v>128609.70000000001</v>
      </c>
      <c r="Q1823" s="417">
        <f t="shared" si="3160"/>
        <v>0</v>
      </c>
      <c r="R1823" s="417">
        <f t="shared" ref="R1823" si="3213">I1823-I1822</f>
        <v>0</v>
      </c>
      <c r="S1823" s="417">
        <f t="shared" ref="S1823:T1823" si="3214">P1823-P1822</f>
        <v>0</v>
      </c>
      <c r="T1823" s="417">
        <f t="shared" si="3214"/>
        <v>0</v>
      </c>
      <c r="U1823" s="484"/>
      <c r="V1823" s="619" t="str">
        <f t="shared" ref="V1823" si="3215">+IF(I1823&lt;0,"ng","")</f>
        <v/>
      </c>
      <c r="W1823" s="619"/>
    </row>
    <row r="1824" spans="1:23" s="485" customFormat="1" ht="24" hidden="1" customHeight="1">
      <c r="A1824" s="366" t="s">
        <v>4766</v>
      </c>
      <c r="B1824" s="418" t="s">
        <v>0</v>
      </c>
      <c r="C1824" s="418" t="s">
        <v>2832</v>
      </c>
      <c r="D1824" s="418" t="s">
        <v>2834</v>
      </c>
      <c r="E1824" s="419" t="s">
        <v>1860</v>
      </c>
      <c r="F1824" s="411">
        <v>14</v>
      </c>
      <c r="G1824" s="411">
        <f>[5]내역서!F1824</f>
        <v>14</v>
      </c>
      <c r="H1824" s="411">
        <v>14</v>
      </c>
      <c r="I1824" s="411">
        <f>내역서!F1828</f>
        <v>0</v>
      </c>
      <c r="J1824" s="411">
        <v>11110.3</v>
      </c>
      <c r="K1824" s="412">
        <f>INT($I1824*J1824)</f>
        <v>0</v>
      </c>
      <c r="L1824" s="411">
        <v>64114.400000000001</v>
      </c>
      <c r="M1824" s="412">
        <f>INT($I1824*L1824)</f>
        <v>0</v>
      </c>
      <c r="N1824" s="411">
        <v>0</v>
      </c>
      <c r="O1824" s="412">
        <f>INT($I1824*N1824)</f>
        <v>0</v>
      </c>
      <c r="P1824" s="412">
        <f>+J1824+L1824+N1824</f>
        <v>75224.7</v>
      </c>
      <c r="Q1824" s="412">
        <f>K1824+M1824+O1824</f>
        <v>0</v>
      </c>
      <c r="R1824" s="412"/>
      <c r="S1824" s="412"/>
      <c r="T1824" s="412"/>
      <c r="U1824" s="483" t="s">
        <v>0</v>
      </c>
      <c r="V1824" s="617" t="str">
        <f>+IF(I1824&lt;0,"ng","")</f>
        <v/>
      </c>
      <c r="W1824" s="617"/>
    </row>
    <row r="1825" spans="1:23" s="77" customFormat="1" ht="24" hidden="1" customHeight="1">
      <c r="A1825" s="372" t="s">
        <v>4298</v>
      </c>
      <c r="B1825" s="421" t="s">
        <v>0</v>
      </c>
      <c r="C1825" s="421" t="s">
        <v>1155</v>
      </c>
      <c r="D1825" s="421" t="s">
        <v>1157</v>
      </c>
      <c r="E1825" s="422" t="s">
        <v>729</v>
      </c>
      <c r="F1825" s="416">
        <v>14</v>
      </c>
      <c r="G1825" s="416">
        <f>[5]내역서!F1825</f>
        <v>14</v>
      </c>
      <c r="H1825" s="416">
        <v>14</v>
      </c>
      <c r="I1825" s="416">
        <f>내역서!F1829</f>
        <v>0</v>
      </c>
      <c r="J1825" s="416">
        <v>11110.3</v>
      </c>
      <c r="K1825" s="417">
        <f t="shared" si="3200"/>
        <v>0</v>
      </c>
      <c r="L1825" s="416">
        <v>64114.400000000001</v>
      </c>
      <c r="M1825" s="417">
        <f t="shared" si="3201"/>
        <v>0</v>
      </c>
      <c r="N1825" s="416">
        <v>0</v>
      </c>
      <c r="O1825" s="417">
        <f t="shared" si="3202"/>
        <v>0</v>
      </c>
      <c r="P1825" s="417">
        <f t="shared" si="3203"/>
        <v>75224.7</v>
      </c>
      <c r="Q1825" s="417">
        <f t="shared" si="3160"/>
        <v>0</v>
      </c>
      <c r="R1825" s="417">
        <f t="shared" ref="R1825" si="3216">I1825-I1824</f>
        <v>0</v>
      </c>
      <c r="S1825" s="417">
        <f t="shared" ref="S1825:T1825" si="3217">P1825-P1824</f>
        <v>0</v>
      </c>
      <c r="T1825" s="417">
        <f t="shared" si="3217"/>
        <v>0</v>
      </c>
      <c r="U1825" s="484"/>
      <c r="V1825" s="619" t="str">
        <f t="shared" ref="V1825" si="3218">+IF(I1825&lt;0,"ng","")</f>
        <v/>
      </c>
      <c r="W1825" s="619"/>
    </row>
    <row r="1826" spans="1:23" s="371" customFormat="1" ht="24" hidden="1" customHeight="1">
      <c r="A1826" s="366" t="s">
        <v>4766</v>
      </c>
      <c r="B1826" s="418" t="s">
        <v>0</v>
      </c>
      <c r="C1826" s="418" t="s">
        <v>2836</v>
      </c>
      <c r="D1826" s="418" t="s">
        <v>2837</v>
      </c>
      <c r="E1826" s="419" t="s">
        <v>16</v>
      </c>
      <c r="F1826" s="411">
        <v>403</v>
      </c>
      <c r="G1826" s="411">
        <f>[5]내역서!F1826</f>
        <v>403</v>
      </c>
      <c r="H1826" s="411">
        <v>403</v>
      </c>
      <c r="I1826" s="411">
        <f>내역서!F1830</f>
        <v>0</v>
      </c>
      <c r="J1826" s="411">
        <v>125.7</v>
      </c>
      <c r="K1826" s="412">
        <f>INT($I1826*J1826)</f>
        <v>0</v>
      </c>
      <c r="L1826" s="411">
        <v>12380.8</v>
      </c>
      <c r="M1826" s="412">
        <f>INT($I1826*L1826)</f>
        <v>0</v>
      </c>
      <c r="N1826" s="411">
        <v>0</v>
      </c>
      <c r="O1826" s="412">
        <f>INT($I1826*N1826)</f>
        <v>0</v>
      </c>
      <c r="P1826" s="412">
        <f>+J1826+L1826+N1826</f>
        <v>12506.5</v>
      </c>
      <c r="Q1826" s="412">
        <f>K1826+M1826+O1826</f>
        <v>0</v>
      </c>
      <c r="R1826" s="412"/>
      <c r="S1826" s="412"/>
      <c r="T1826" s="412"/>
      <c r="U1826" s="483" t="s">
        <v>0</v>
      </c>
      <c r="V1826" s="617" t="str">
        <f>+IF(I1826&lt;0,"ng","")</f>
        <v/>
      </c>
      <c r="W1826" s="617"/>
    </row>
    <row r="1827" spans="1:23" s="75" customFormat="1" ht="24" hidden="1" customHeight="1">
      <c r="A1827" s="372" t="s">
        <v>4762</v>
      </c>
      <c r="B1827" s="421" t="s">
        <v>0</v>
      </c>
      <c r="C1827" s="421" t="s">
        <v>1158</v>
      </c>
      <c r="D1827" s="421" t="s">
        <v>1159</v>
      </c>
      <c r="E1827" s="422" t="s">
        <v>16</v>
      </c>
      <c r="F1827" s="416">
        <v>403</v>
      </c>
      <c r="G1827" s="416">
        <f>[5]내역서!F1827</f>
        <v>403</v>
      </c>
      <c r="H1827" s="416">
        <v>403</v>
      </c>
      <c r="I1827" s="416">
        <f>내역서!F1831</f>
        <v>0</v>
      </c>
      <c r="J1827" s="416">
        <v>125.7</v>
      </c>
      <c r="K1827" s="417">
        <f t="shared" si="3200"/>
        <v>0</v>
      </c>
      <c r="L1827" s="416">
        <v>12380.8</v>
      </c>
      <c r="M1827" s="417">
        <f t="shared" si="3201"/>
        <v>0</v>
      </c>
      <c r="N1827" s="416">
        <v>0</v>
      </c>
      <c r="O1827" s="417">
        <f t="shared" si="3202"/>
        <v>0</v>
      </c>
      <c r="P1827" s="417">
        <f t="shared" si="3203"/>
        <v>12506.5</v>
      </c>
      <c r="Q1827" s="417">
        <f t="shared" si="3160"/>
        <v>0</v>
      </c>
      <c r="R1827" s="417">
        <f t="shared" ref="R1827" si="3219">I1827-I1826</f>
        <v>0</v>
      </c>
      <c r="S1827" s="417">
        <f t="shared" ref="S1827:T1827" si="3220">P1827-P1826</f>
        <v>0</v>
      </c>
      <c r="T1827" s="417">
        <f t="shared" si="3220"/>
        <v>0</v>
      </c>
      <c r="U1827" s="484"/>
      <c r="V1827" s="619" t="str">
        <f t="shared" ref="V1827" si="3221">+IF(I1827&lt;0,"ng","")</f>
        <v/>
      </c>
      <c r="W1827" s="619"/>
    </row>
    <row r="1828" spans="1:23" s="371" customFormat="1" ht="24" hidden="1" customHeight="1">
      <c r="A1828" s="366" t="s">
        <v>4295</v>
      </c>
      <c r="B1828" s="436" t="s">
        <v>2362</v>
      </c>
      <c r="C1828" s="436" t="s">
        <v>2843</v>
      </c>
      <c r="D1828" s="436" t="s">
        <v>0</v>
      </c>
      <c r="E1828" s="437" t="s">
        <v>0</v>
      </c>
      <c r="F1828" s="438">
        <v>0</v>
      </c>
      <c r="G1828" s="438">
        <f>[5]내역서!F1828</f>
        <v>0</v>
      </c>
      <c r="H1828" s="438">
        <v>0</v>
      </c>
      <c r="I1828" s="438">
        <f>내역서!F1832</f>
        <v>0</v>
      </c>
      <c r="J1828" s="439">
        <v>0</v>
      </c>
      <c r="K1828" s="438">
        <f>SUMIF($A$1830:$A$1841,$A1830,K$1830:K$1841)</f>
        <v>0</v>
      </c>
      <c r="L1828" s="439">
        <v>0</v>
      </c>
      <c r="M1828" s="438">
        <f>SUMIF($A$1830:$A$1841,$A1830,M$1830:M$1841)</f>
        <v>0</v>
      </c>
      <c r="N1828" s="439">
        <v>0</v>
      </c>
      <c r="O1828" s="438">
        <f>SUMIF($A$1830:$A$1841,$A1830,O$1830:O$1841)</f>
        <v>0</v>
      </c>
      <c r="P1828" s="440">
        <v>0</v>
      </c>
      <c r="Q1828" s="438">
        <f>K1828+M1828+O1828</f>
        <v>0</v>
      </c>
      <c r="R1828" s="438"/>
      <c r="S1828" s="438"/>
      <c r="T1828" s="438"/>
      <c r="U1828" s="481" t="s">
        <v>0</v>
      </c>
      <c r="V1828" s="617" t="str">
        <f>+IF(I1828&lt;0,"ng","")</f>
        <v/>
      </c>
      <c r="W1828" s="617"/>
    </row>
    <row r="1829" spans="1:23" s="75" customFormat="1" ht="24" hidden="1" customHeight="1">
      <c r="A1829" s="372" t="s">
        <v>4767</v>
      </c>
      <c r="B1829" s="442" t="s">
        <v>4768</v>
      </c>
      <c r="C1829" s="442" t="s">
        <v>1161</v>
      </c>
      <c r="D1829" s="442" t="s">
        <v>0</v>
      </c>
      <c r="E1829" s="443" t="s">
        <v>0</v>
      </c>
      <c r="F1829" s="444">
        <v>0</v>
      </c>
      <c r="G1829" s="444">
        <f>[5]내역서!F1829</f>
        <v>0</v>
      </c>
      <c r="H1829" s="444">
        <v>0</v>
      </c>
      <c r="I1829" s="444">
        <f>내역서!F1833</f>
        <v>0</v>
      </c>
      <c r="J1829" s="445">
        <v>0</v>
      </c>
      <c r="K1829" s="444">
        <f>SUMIF($A$1830:$A$1841,$A1831,K$1830:K$1841)</f>
        <v>0</v>
      </c>
      <c r="L1829" s="445">
        <v>0</v>
      </c>
      <c r="M1829" s="444">
        <f>SUMIF($A$1830:$A$1841,$A1831,M$1830:M$1841)</f>
        <v>0</v>
      </c>
      <c r="N1829" s="445">
        <v>0</v>
      </c>
      <c r="O1829" s="444">
        <f>SUMIF($A$1830:$A$1841,$A1831,O$1830:O$1841)</f>
        <v>0</v>
      </c>
      <c r="P1829" s="446">
        <v>0</v>
      </c>
      <c r="Q1829" s="444">
        <f t="shared" si="3160"/>
        <v>0</v>
      </c>
      <c r="R1829" s="444">
        <f t="shared" ref="R1829" si="3222">I1829-I1828</f>
        <v>0</v>
      </c>
      <c r="S1829" s="444">
        <f t="shared" ref="S1829:T1829" si="3223">P1829-P1828</f>
        <v>0</v>
      </c>
      <c r="T1829" s="444">
        <f t="shared" si="3223"/>
        <v>0</v>
      </c>
      <c r="U1829" s="482"/>
      <c r="V1829" s="619" t="str">
        <f t="shared" ref="V1829" si="3224">+IF(I1829&lt;0,"ng","")</f>
        <v/>
      </c>
      <c r="W1829" s="619"/>
    </row>
    <row r="1830" spans="1:23" s="371" customFormat="1" ht="24" hidden="1" customHeight="1">
      <c r="A1830" s="366" t="s">
        <v>4766</v>
      </c>
      <c r="B1830" s="418" t="s">
        <v>0</v>
      </c>
      <c r="C1830" s="418" t="s">
        <v>2844</v>
      </c>
      <c r="D1830" s="418" t="s">
        <v>3111</v>
      </c>
      <c r="E1830" s="419" t="s">
        <v>94</v>
      </c>
      <c r="F1830" s="411">
        <v>7</v>
      </c>
      <c r="G1830" s="411">
        <f>[5]내역서!F1830</f>
        <v>7</v>
      </c>
      <c r="H1830" s="411">
        <v>7</v>
      </c>
      <c r="I1830" s="411">
        <f>내역서!F1834</f>
        <v>0</v>
      </c>
      <c r="J1830" s="411">
        <v>2821.6</v>
      </c>
      <c r="K1830" s="412">
        <f>INT($I1830*J1830)</f>
        <v>0</v>
      </c>
      <c r="L1830" s="411">
        <v>13369.8</v>
      </c>
      <c r="M1830" s="412">
        <f>INT($I1830*L1830)</f>
        <v>0</v>
      </c>
      <c r="N1830" s="411">
        <v>6861.4</v>
      </c>
      <c r="O1830" s="412">
        <f>INT($I1830*N1830)</f>
        <v>0</v>
      </c>
      <c r="P1830" s="412">
        <f>+J1830+L1830+N1830</f>
        <v>23052.799999999999</v>
      </c>
      <c r="Q1830" s="412">
        <f>K1830+M1830+O1830</f>
        <v>0</v>
      </c>
      <c r="R1830" s="412"/>
      <c r="S1830" s="412"/>
      <c r="T1830" s="412"/>
      <c r="U1830" s="483" t="s">
        <v>0</v>
      </c>
      <c r="V1830" s="617" t="str">
        <f>+IF(I1830&lt;0,"ng","")</f>
        <v/>
      </c>
      <c r="W1830" s="617"/>
    </row>
    <row r="1831" spans="1:23" s="75" customFormat="1" ht="24" hidden="1" customHeight="1">
      <c r="A1831" s="372" t="s">
        <v>2949</v>
      </c>
      <c r="B1831" s="421" t="s">
        <v>0</v>
      </c>
      <c r="C1831" s="421" t="s">
        <v>1162</v>
      </c>
      <c r="D1831" s="421" t="s">
        <v>1327</v>
      </c>
      <c r="E1831" s="422" t="s">
        <v>94</v>
      </c>
      <c r="F1831" s="416">
        <v>7</v>
      </c>
      <c r="G1831" s="416">
        <f>[5]내역서!F1831</f>
        <v>7</v>
      </c>
      <c r="H1831" s="416">
        <v>7</v>
      </c>
      <c r="I1831" s="416">
        <f>내역서!F1835</f>
        <v>0</v>
      </c>
      <c r="J1831" s="416">
        <v>2821.6</v>
      </c>
      <c r="K1831" s="417">
        <f t="shared" ref="K1831:K1841" si="3225">INT($I1831*J1831)</f>
        <v>0</v>
      </c>
      <c r="L1831" s="416">
        <v>13369.8</v>
      </c>
      <c r="M1831" s="417">
        <f t="shared" ref="M1831:M1841" si="3226">INT($I1831*L1831)</f>
        <v>0</v>
      </c>
      <c r="N1831" s="416">
        <v>6861.4</v>
      </c>
      <c r="O1831" s="417">
        <f t="shared" ref="O1831:O1841" si="3227">INT($I1831*N1831)</f>
        <v>0</v>
      </c>
      <c r="P1831" s="417">
        <f t="shared" ref="P1831:P1841" si="3228">+J1831+L1831+N1831</f>
        <v>23052.799999999999</v>
      </c>
      <c r="Q1831" s="417">
        <f t="shared" si="3160"/>
        <v>0</v>
      </c>
      <c r="R1831" s="417">
        <f t="shared" ref="R1831" si="3229">I1831-I1830</f>
        <v>0</v>
      </c>
      <c r="S1831" s="417">
        <f t="shared" ref="S1831:T1831" si="3230">P1831-P1830</f>
        <v>0</v>
      </c>
      <c r="T1831" s="417">
        <f t="shared" si="3230"/>
        <v>0</v>
      </c>
      <c r="U1831" s="484"/>
      <c r="V1831" s="619" t="str">
        <f t="shared" ref="V1831" si="3231">+IF(I1831&lt;0,"ng","")</f>
        <v/>
      </c>
      <c r="W1831" s="619"/>
    </row>
    <row r="1832" spans="1:23" s="485" customFormat="1" ht="24" hidden="1" customHeight="1">
      <c r="A1832" s="366" t="s">
        <v>4295</v>
      </c>
      <c r="B1832" s="418" t="s">
        <v>0</v>
      </c>
      <c r="C1832" s="418" t="s">
        <v>2846</v>
      </c>
      <c r="D1832" s="418" t="s">
        <v>2847</v>
      </c>
      <c r="E1832" s="419" t="s">
        <v>94</v>
      </c>
      <c r="F1832" s="411">
        <v>303</v>
      </c>
      <c r="G1832" s="411">
        <f>[5]내역서!F1832</f>
        <v>301</v>
      </c>
      <c r="H1832" s="411">
        <v>303</v>
      </c>
      <c r="I1832" s="411">
        <f>내역서!F1836</f>
        <v>0</v>
      </c>
      <c r="J1832" s="411">
        <v>1172.5</v>
      </c>
      <c r="K1832" s="412">
        <f>INT($I1832*J1832)</f>
        <v>0</v>
      </c>
      <c r="L1832" s="411">
        <v>8983</v>
      </c>
      <c r="M1832" s="412">
        <f>INT($I1832*L1832)</f>
        <v>0</v>
      </c>
      <c r="N1832" s="411">
        <v>2863.4</v>
      </c>
      <c r="O1832" s="412">
        <f>INT($I1832*N1832)</f>
        <v>0</v>
      </c>
      <c r="P1832" s="412">
        <f>+J1832+L1832+N1832</f>
        <v>13018.9</v>
      </c>
      <c r="Q1832" s="412">
        <f>K1832+M1832+O1832</f>
        <v>0</v>
      </c>
      <c r="R1832" s="412"/>
      <c r="S1832" s="412"/>
      <c r="T1832" s="412"/>
      <c r="U1832" s="483" t="s">
        <v>0</v>
      </c>
      <c r="V1832" s="617" t="str">
        <f>+IF(I1832&lt;0,"ng","")</f>
        <v/>
      </c>
      <c r="W1832" s="617"/>
    </row>
    <row r="1833" spans="1:23" s="77" customFormat="1" ht="24" hidden="1" customHeight="1">
      <c r="A1833" s="372" t="s">
        <v>4767</v>
      </c>
      <c r="B1833" s="421" t="s">
        <v>0</v>
      </c>
      <c r="C1833" s="421" t="s">
        <v>1164</v>
      </c>
      <c r="D1833" s="421" t="s">
        <v>1165</v>
      </c>
      <c r="E1833" s="422" t="s">
        <v>94</v>
      </c>
      <c r="F1833" s="416">
        <v>303</v>
      </c>
      <c r="G1833" s="416">
        <f>[5]내역서!F1833</f>
        <v>301</v>
      </c>
      <c r="H1833" s="416">
        <v>303</v>
      </c>
      <c r="I1833" s="416">
        <f>내역서!F1837</f>
        <v>0</v>
      </c>
      <c r="J1833" s="416">
        <v>1172.5</v>
      </c>
      <c r="K1833" s="417">
        <f t="shared" si="3225"/>
        <v>0</v>
      </c>
      <c r="L1833" s="416">
        <v>8983</v>
      </c>
      <c r="M1833" s="417">
        <f t="shared" si="3226"/>
        <v>0</v>
      </c>
      <c r="N1833" s="416">
        <v>2863.4</v>
      </c>
      <c r="O1833" s="417">
        <f t="shared" si="3227"/>
        <v>0</v>
      </c>
      <c r="P1833" s="417">
        <f t="shared" si="3228"/>
        <v>13018.9</v>
      </c>
      <c r="Q1833" s="417">
        <f t="shared" si="3160"/>
        <v>0</v>
      </c>
      <c r="R1833" s="417">
        <f t="shared" ref="R1833" si="3232">I1833-I1832</f>
        <v>0</v>
      </c>
      <c r="S1833" s="417">
        <f t="shared" ref="S1833:T1833" si="3233">P1833-P1832</f>
        <v>0</v>
      </c>
      <c r="T1833" s="417">
        <f t="shared" si="3233"/>
        <v>0</v>
      </c>
      <c r="U1833" s="484"/>
      <c r="V1833" s="619" t="str">
        <f t="shared" ref="V1833" si="3234">+IF(I1833&lt;0,"ng","")</f>
        <v/>
      </c>
      <c r="W1833" s="619"/>
    </row>
    <row r="1834" spans="1:23" s="371" customFormat="1" ht="24" hidden="1" customHeight="1">
      <c r="A1834" s="366" t="s">
        <v>4689</v>
      </c>
      <c r="B1834" s="418" t="s">
        <v>0</v>
      </c>
      <c r="C1834" s="418" t="s">
        <v>2149</v>
      </c>
      <c r="D1834" s="418" t="s">
        <v>2849</v>
      </c>
      <c r="E1834" s="419" t="s">
        <v>94</v>
      </c>
      <c r="F1834" s="411">
        <v>357</v>
      </c>
      <c r="G1834" s="411">
        <f>[5]내역서!F1834</f>
        <v>751</v>
      </c>
      <c r="H1834" s="411">
        <v>357</v>
      </c>
      <c r="I1834" s="411">
        <f>내역서!F1838</f>
        <v>0</v>
      </c>
      <c r="J1834" s="411">
        <v>14418.7</v>
      </c>
      <c r="K1834" s="412">
        <f>INT($I1834*J1834)</f>
        <v>0</v>
      </c>
      <c r="L1834" s="411">
        <v>24550.2</v>
      </c>
      <c r="M1834" s="412">
        <f>INT($I1834*L1834)</f>
        <v>0</v>
      </c>
      <c r="N1834" s="411">
        <v>0</v>
      </c>
      <c r="O1834" s="412">
        <f>INT($I1834*N1834)</f>
        <v>0</v>
      </c>
      <c r="P1834" s="412">
        <f>+J1834+L1834+N1834</f>
        <v>38968.9</v>
      </c>
      <c r="Q1834" s="412">
        <f>K1834+M1834+O1834</f>
        <v>0</v>
      </c>
      <c r="R1834" s="412"/>
      <c r="S1834" s="412"/>
      <c r="T1834" s="412"/>
      <c r="U1834" s="483" t="s">
        <v>0</v>
      </c>
      <c r="V1834" s="617" t="str">
        <f>+IF(I1834&lt;0,"ng","")</f>
        <v/>
      </c>
      <c r="W1834" s="617"/>
    </row>
    <row r="1835" spans="1:23" s="75" customFormat="1" ht="24" hidden="1" customHeight="1">
      <c r="A1835" s="372" t="s">
        <v>4367</v>
      </c>
      <c r="B1835" s="421" t="s">
        <v>0</v>
      </c>
      <c r="C1835" s="421" t="s">
        <v>693</v>
      </c>
      <c r="D1835" s="421" t="s">
        <v>1166</v>
      </c>
      <c r="E1835" s="422" t="s">
        <v>94</v>
      </c>
      <c r="F1835" s="416">
        <v>357</v>
      </c>
      <c r="G1835" s="416">
        <f>[5]내역서!F1835</f>
        <v>751</v>
      </c>
      <c r="H1835" s="416">
        <v>357</v>
      </c>
      <c r="I1835" s="416">
        <f>내역서!F1839</f>
        <v>0</v>
      </c>
      <c r="J1835" s="416">
        <v>14418.7</v>
      </c>
      <c r="K1835" s="417">
        <f t="shared" si="3225"/>
        <v>0</v>
      </c>
      <c r="L1835" s="416">
        <v>24550.2</v>
      </c>
      <c r="M1835" s="417">
        <f t="shared" si="3226"/>
        <v>0</v>
      </c>
      <c r="N1835" s="416">
        <v>0</v>
      </c>
      <c r="O1835" s="417">
        <f t="shared" si="3227"/>
        <v>0</v>
      </c>
      <c r="P1835" s="417">
        <f t="shared" si="3228"/>
        <v>38968.9</v>
      </c>
      <c r="Q1835" s="417">
        <f t="shared" si="3160"/>
        <v>0</v>
      </c>
      <c r="R1835" s="417">
        <f t="shared" ref="R1835" si="3235">I1835-I1834</f>
        <v>0</v>
      </c>
      <c r="S1835" s="417">
        <f t="shared" ref="S1835:T1835" si="3236">P1835-P1834</f>
        <v>0</v>
      </c>
      <c r="T1835" s="417">
        <f t="shared" si="3236"/>
        <v>0</v>
      </c>
      <c r="U1835" s="484"/>
      <c r="V1835" s="619" t="str">
        <f t="shared" ref="V1835" si="3237">+IF(I1835&lt;0,"ng","")</f>
        <v/>
      </c>
      <c r="W1835" s="619"/>
    </row>
    <row r="1836" spans="1:23" s="371" customFormat="1" ht="24" hidden="1" customHeight="1">
      <c r="A1836" s="366" t="s">
        <v>4769</v>
      </c>
      <c r="B1836" s="418" t="s">
        <v>0</v>
      </c>
      <c r="C1836" s="418" t="s">
        <v>2153</v>
      </c>
      <c r="D1836" s="418" t="s">
        <v>2849</v>
      </c>
      <c r="E1836" s="419" t="s">
        <v>16</v>
      </c>
      <c r="F1836" s="411">
        <v>1734</v>
      </c>
      <c r="G1836" s="411">
        <f>[5]내역서!F1836</f>
        <v>1182</v>
      </c>
      <c r="H1836" s="411">
        <v>1734</v>
      </c>
      <c r="I1836" s="411">
        <f>내역서!F1840</f>
        <v>0</v>
      </c>
      <c r="J1836" s="411">
        <v>5448.7</v>
      </c>
      <c r="K1836" s="412">
        <f>INT($I1836*J1836)</f>
        <v>0</v>
      </c>
      <c r="L1836" s="411">
        <v>28600</v>
      </c>
      <c r="M1836" s="412">
        <f>INT($I1836*L1836)</f>
        <v>0</v>
      </c>
      <c r="N1836" s="411">
        <v>0</v>
      </c>
      <c r="O1836" s="412">
        <f>INT($I1836*N1836)</f>
        <v>0</v>
      </c>
      <c r="P1836" s="412">
        <f>+J1836+L1836+N1836</f>
        <v>34048.699999999997</v>
      </c>
      <c r="Q1836" s="412">
        <f>K1836+M1836+O1836</f>
        <v>0</v>
      </c>
      <c r="R1836" s="412"/>
      <c r="S1836" s="412"/>
      <c r="T1836" s="412"/>
      <c r="U1836" s="483" t="s">
        <v>0</v>
      </c>
      <c r="V1836" s="617" t="str">
        <f>+IF(I1836&lt;0,"ng","")</f>
        <v/>
      </c>
      <c r="W1836" s="617"/>
    </row>
    <row r="1837" spans="1:23" s="75" customFormat="1" ht="24" hidden="1" customHeight="1">
      <c r="A1837" s="372" t="s">
        <v>4767</v>
      </c>
      <c r="B1837" s="421" t="s">
        <v>0</v>
      </c>
      <c r="C1837" s="421" t="s">
        <v>697</v>
      </c>
      <c r="D1837" s="421" t="s">
        <v>1166</v>
      </c>
      <c r="E1837" s="422" t="s">
        <v>16</v>
      </c>
      <c r="F1837" s="416">
        <v>1734</v>
      </c>
      <c r="G1837" s="416">
        <f>[5]내역서!F1837</f>
        <v>1182</v>
      </c>
      <c r="H1837" s="416">
        <v>1734</v>
      </c>
      <c r="I1837" s="416">
        <f>내역서!F1841</f>
        <v>0</v>
      </c>
      <c r="J1837" s="416">
        <v>5448.7</v>
      </c>
      <c r="K1837" s="417">
        <f t="shared" si="3225"/>
        <v>0</v>
      </c>
      <c r="L1837" s="416">
        <v>28600</v>
      </c>
      <c r="M1837" s="417">
        <f t="shared" si="3226"/>
        <v>0</v>
      </c>
      <c r="N1837" s="416">
        <v>0</v>
      </c>
      <c r="O1837" s="417">
        <f t="shared" si="3227"/>
        <v>0</v>
      </c>
      <c r="P1837" s="417">
        <f t="shared" si="3228"/>
        <v>34048.699999999997</v>
      </c>
      <c r="Q1837" s="417">
        <f t="shared" si="3160"/>
        <v>0</v>
      </c>
      <c r="R1837" s="417">
        <f t="shared" ref="R1837" si="3238">I1837-I1836</f>
        <v>0</v>
      </c>
      <c r="S1837" s="417">
        <f t="shared" ref="S1837:T1837" si="3239">P1837-P1836</f>
        <v>0</v>
      </c>
      <c r="T1837" s="417">
        <f t="shared" si="3239"/>
        <v>0</v>
      </c>
      <c r="U1837" s="484"/>
      <c r="V1837" s="619" t="str">
        <f t="shared" ref="V1837" si="3240">+IF(I1837&lt;0,"ng","")</f>
        <v/>
      </c>
      <c r="W1837" s="619"/>
    </row>
    <row r="1838" spans="1:23" s="371" customFormat="1" ht="24" hidden="1" customHeight="1">
      <c r="A1838" s="366" t="s">
        <v>4766</v>
      </c>
      <c r="B1838" s="418" t="s">
        <v>0</v>
      </c>
      <c r="C1838" s="418" t="s">
        <v>2386</v>
      </c>
      <c r="D1838" s="418" t="s">
        <v>95</v>
      </c>
      <c r="E1838" s="419" t="s">
        <v>56</v>
      </c>
      <c r="F1838" s="411">
        <v>55.62</v>
      </c>
      <c r="G1838" s="411">
        <f>[5]내역서!F1838</f>
        <v>52.4</v>
      </c>
      <c r="H1838" s="411">
        <v>55.62</v>
      </c>
      <c r="I1838" s="411">
        <f>내역서!F1842</f>
        <v>0</v>
      </c>
      <c r="J1838" s="411">
        <v>65384.3</v>
      </c>
      <c r="K1838" s="412">
        <f>INT($I1838*J1838)</f>
        <v>0</v>
      </c>
      <c r="L1838" s="411">
        <v>529017.19999999995</v>
      </c>
      <c r="M1838" s="412">
        <f>INT($I1838*L1838)</f>
        <v>0</v>
      </c>
      <c r="N1838" s="411">
        <v>0</v>
      </c>
      <c r="O1838" s="412">
        <f>INT($I1838*N1838)</f>
        <v>0</v>
      </c>
      <c r="P1838" s="412">
        <f>+J1838+L1838+N1838</f>
        <v>594401.5</v>
      </c>
      <c r="Q1838" s="412">
        <f>K1838+M1838+O1838</f>
        <v>0</v>
      </c>
      <c r="R1838" s="412"/>
      <c r="S1838" s="412"/>
      <c r="T1838" s="412"/>
      <c r="U1838" s="483" t="s">
        <v>0</v>
      </c>
      <c r="V1838" s="617" t="str">
        <f>+IF(I1838&lt;0,"ng","")</f>
        <v/>
      </c>
      <c r="W1838" s="617"/>
    </row>
    <row r="1839" spans="1:23" s="75" customFormat="1" ht="24" hidden="1" customHeight="1">
      <c r="A1839" s="372" t="s">
        <v>4767</v>
      </c>
      <c r="B1839" s="421" t="s">
        <v>0</v>
      </c>
      <c r="C1839" s="421" t="s">
        <v>862</v>
      </c>
      <c r="D1839" s="421" t="s">
        <v>95</v>
      </c>
      <c r="E1839" s="422" t="s">
        <v>56</v>
      </c>
      <c r="F1839" s="416">
        <v>55.62</v>
      </c>
      <c r="G1839" s="416">
        <f>[5]내역서!F1839</f>
        <v>52.4</v>
      </c>
      <c r="H1839" s="416">
        <v>55.62</v>
      </c>
      <c r="I1839" s="416">
        <f>내역서!F1843</f>
        <v>0</v>
      </c>
      <c r="J1839" s="416">
        <v>65384.3</v>
      </c>
      <c r="K1839" s="417">
        <f t="shared" si="3225"/>
        <v>0</v>
      </c>
      <c r="L1839" s="416">
        <v>529017.19999999995</v>
      </c>
      <c r="M1839" s="417">
        <f t="shared" si="3226"/>
        <v>0</v>
      </c>
      <c r="N1839" s="416">
        <v>0</v>
      </c>
      <c r="O1839" s="417">
        <f t="shared" si="3227"/>
        <v>0</v>
      </c>
      <c r="P1839" s="417">
        <f t="shared" si="3228"/>
        <v>594401.5</v>
      </c>
      <c r="Q1839" s="417">
        <f t="shared" si="3160"/>
        <v>0</v>
      </c>
      <c r="R1839" s="417">
        <f t="shared" ref="R1839" si="3241">I1839-I1838</f>
        <v>0</v>
      </c>
      <c r="S1839" s="417">
        <f t="shared" ref="S1839:T1839" si="3242">P1839-P1838</f>
        <v>0</v>
      </c>
      <c r="T1839" s="417">
        <f t="shared" si="3242"/>
        <v>0</v>
      </c>
      <c r="U1839" s="484"/>
      <c r="V1839" s="619" t="str">
        <f t="shared" ref="V1839" si="3243">+IF(I1839&lt;0,"ng","")</f>
        <v/>
      </c>
      <c r="W1839" s="619"/>
    </row>
    <row r="1840" spans="1:23" s="485" customFormat="1" ht="24" hidden="1" customHeight="1">
      <c r="A1840" s="366" t="s">
        <v>4591</v>
      </c>
      <c r="B1840" s="418" t="s">
        <v>0</v>
      </c>
      <c r="C1840" s="418" t="s">
        <v>2217</v>
      </c>
      <c r="D1840" s="418" t="s">
        <v>2839</v>
      </c>
      <c r="E1840" s="419" t="s">
        <v>16</v>
      </c>
      <c r="F1840" s="411">
        <v>403</v>
      </c>
      <c r="G1840" s="411">
        <f>[5]내역서!F1840</f>
        <v>403</v>
      </c>
      <c r="H1840" s="411">
        <v>403</v>
      </c>
      <c r="I1840" s="411">
        <f>내역서!F1844</f>
        <v>0</v>
      </c>
      <c r="J1840" s="411">
        <v>0</v>
      </c>
      <c r="K1840" s="412">
        <f>INT($I1840*J1840)</f>
        <v>0</v>
      </c>
      <c r="L1840" s="411">
        <v>497.6</v>
      </c>
      <c r="M1840" s="412">
        <f>INT($I1840*L1840)</f>
        <v>0</v>
      </c>
      <c r="N1840" s="411">
        <v>0</v>
      </c>
      <c r="O1840" s="412">
        <f>INT($I1840*N1840)</f>
        <v>0</v>
      </c>
      <c r="P1840" s="412">
        <f>+J1840+L1840+N1840</f>
        <v>497.6</v>
      </c>
      <c r="Q1840" s="412">
        <f>K1840+M1840+O1840</f>
        <v>0</v>
      </c>
      <c r="R1840" s="412"/>
      <c r="S1840" s="412"/>
      <c r="T1840" s="412"/>
      <c r="U1840" s="483" t="s">
        <v>0</v>
      </c>
      <c r="V1840" s="617" t="str">
        <f>+IF(I1840&lt;0,"ng","")</f>
        <v/>
      </c>
      <c r="W1840" s="617"/>
    </row>
    <row r="1841" spans="1:23" s="77" customFormat="1" ht="24" hidden="1" customHeight="1">
      <c r="A1841" s="372" t="s">
        <v>4767</v>
      </c>
      <c r="B1841" s="421" t="s">
        <v>0</v>
      </c>
      <c r="C1841" s="421" t="s">
        <v>761</v>
      </c>
      <c r="D1841" s="421" t="s">
        <v>1160</v>
      </c>
      <c r="E1841" s="422" t="s">
        <v>16</v>
      </c>
      <c r="F1841" s="416">
        <v>403</v>
      </c>
      <c r="G1841" s="416">
        <f>[5]내역서!F1841</f>
        <v>403</v>
      </c>
      <c r="H1841" s="416">
        <v>403</v>
      </c>
      <c r="I1841" s="416">
        <f>내역서!F1845</f>
        <v>0</v>
      </c>
      <c r="J1841" s="416">
        <v>0</v>
      </c>
      <c r="K1841" s="417">
        <f t="shared" si="3225"/>
        <v>0</v>
      </c>
      <c r="L1841" s="416">
        <v>497.6</v>
      </c>
      <c r="M1841" s="417">
        <f t="shared" si="3226"/>
        <v>0</v>
      </c>
      <c r="N1841" s="416">
        <v>0</v>
      </c>
      <c r="O1841" s="417">
        <f t="shared" si="3227"/>
        <v>0</v>
      </c>
      <c r="P1841" s="417">
        <f t="shared" si="3228"/>
        <v>497.6</v>
      </c>
      <c r="Q1841" s="417">
        <f t="shared" si="3160"/>
        <v>0</v>
      </c>
      <c r="R1841" s="417">
        <f t="shared" ref="R1841" si="3244">I1841-I1840</f>
        <v>0</v>
      </c>
      <c r="S1841" s="417">
        <f t="shared" ref="S1841:T1841" si="3245">P1841-P1840</f>
        <v>0</v>
      </c>
      <c r="T1841" s="417">
        <f t="shared" si="3245"/>
        <v>0</v>
      </c>
      <c r="U1841" s="484"/>
      <c r="V1841" s="619" t="str">
        <f t="shared" ref="V1841" si="3246">+IF(I1841&lt;0,"ng","")</f>
        <v/>
      </c>
      <c r="W1841" s="619"/>
    </row>
    <row r="1842" spans="1:23" s="371" customFormat="1" ht="24" hidden="1" customHeight="1">
      <c r="A1842" s="366" t="s">
        <v>4766</v>
      </c>
      <c r="B1842" s="436" t="s">
        <v>3178</v>
      </c>
      <c r="C1842" s="436" t="s">
        <v>2852</v>
      </c>
      <c r="D1842" s="436" t="s">
        <v>0</v>
      </c>
      <c r="E1842" s="437" t="s">
        <v>0</v>
      </c>
      <c r="F1842" s="438">
        <v>0</v>
      </c>
      <c r="G1842" s="438">
        <f>[5]내역서!F1842</f>
        <v>0</v>
      </c>
      <c r="H1842" s="438">
        <v>0</v>
      </c>
      <c r="I1842" s="438">
        <f>내역서!F1846</f>
        <v>0</v>
      </c>
      <c r="J1842" s="439">
        <v>0</v>
      </c>
      <c r="K1842" s="438">
        <f>SUMIF($A$1844:$A$1857,$A1844,K$1844:K$1857)</f>
        <v>0</v>
      </c>
      <c r="L1842" s="439">
        <v>0</v>
      </c>
      <c r="M1842" s="438">
        <f>SUMIF($A$1844:$A$1857,$A1844,M$1844:M$1857)</f>
        <v>0</v>
      </c>
      <c r="N1842" s="439">
        <v>0</v>
      </c>
      <c r="O1842" s="438">
        <f>SUMIF($A$1844:$A$1857,$A1844,O$1844:O$1857)</f>
        <v>0</v>
      </c>
      <c r="P1842" s="440">
        <v>0</v>
      </c>
      <c r="Q1842" s="438">
        <f>K1842+M1842+O1842</f>
        <v>0</v>
      </c>
      <c r="R1842" s="438"/>
      <c r="S1842" s="438"/>
      <c r="T1842" s="438"/>
      <c r="U1842" s="481" t="s">
        <v>0</v>
      </c>
      <c r="V1842" s="617" t="str">
        <f>+IF(I1842&lt;0,"ng","")</f>
        <v/>
      </c>
      <c r="W1842" s="617"/>
    </row>
    <row r="1843" spans="1:23" s="75" customFormat="1" ht="24" hidden="1" customHeight="1">
      <c r="A1843" s="372" t="s">
        <v>4631</v>
      </c>
      <c r="B1843" s="442" t="s">
        <v>4770</v>
      </c>
      <c r="C1843" s="442" t="s">
        <v>1167</v>
      </c>
      <c r="D1843" s="442" t="s">
        <v>0</v>
      </c>
      <c r="E1843" s="443" t="s">
        <v>0</v>
      </c>
      <c r="F1843" s="444">
        <v>0</v>
      </c>
      <c r="G1843" s="444">
        <f>[5]내역서!F1843</f>
        <v>0</v>
      </c>
      <c r="H1843" s="444">
        <v>0</v>
      </c>
      <c r="I1843" s="444">
        <f>내역서!F1847</f>
        <v>0</v>
      </c>
      <c r="J1843" s="445">
        <v>0</v>
      </c>
      <c r="K1843" s="444">
        <f>SUMIF($A$1844:$A$1857,$A1845,K$1844:K$1857)</f>
        <v>0</v>
      </c>
      <c r="L1843" s="445">
        <v>0</v>
      </c>
      <c r="M1843" s="444">
        <f>SUMIF($A$1844:$A$1857,$A1845,M$1844:M$1857)</f>
        <v>0</v>
      </c>
      <c r="N1843" s="445">
        <v>0</v>
      </c>
      <c r="O1843" s="444">
        <f>SUMIF($A$1844:$A$1857,$A1845,O$1844:O$1857)</f>
        <v>0</v>
      </c>
      <c r="P1843" s="446">
        <v>0</v>
      </c>
      <c r="Q1843" s="444">
        <f t="shared" si="3160"/>
        <v>0</v>
      </c>
      <c r="R1843" s="444">
        <f t="shared" ref="R1843" si="3247">I1843-I1842</f>
        <v>0</v>
      </c>
      <c r="S1843" s="444">
        <f t="shared" ref="S1843:T1843" si="3248">P1843-P1842</f>
        <v>0</v>
      </c>
      <c r="T1843" s="444">
        <f t="shared" si="3248"/>
        <v>0</v>
      </c>
      <c r="U1843" s="482"/>
      <c r="V1843" s="619" t="str">
        <f t="shared" ref="V1843" si="3249">+IF(I1843&lt;0,"ng","")</f>
        <v/>
      </c>
      <c r="W1843" s="619"/>
    </row>
    <row r="1844" spans="1:23" s="371" customFormat="1" ht="24" hidden="1" customHeight="1">
      <c r="A1844" s="366" t="s">
        <v>4766</v>
      </c>
      <c r="B1844" s="418" t="s">
        <v>0</v>
      </c>
      <c r="C1844" s="418" t="s">
        <v>3180</v>
      </c>
      <c r="D1844" s="418" t="s">
        <v>3181</v>
      </c>
      <c r="E1844" s="419" t="s">
        <v>56</v>
      </c>
      <c r="F1844" s="411">
        <v>0.25600000000000001</v>
      </c>
      <c r="G1844" s="411">
        <f>[5]내역서!F1844</f>
        <v>0.25600000000000001</v>
      </c>
      <c r="H1844" s="411">
        <v>0.25600000000000001</v>
      </c>
      <c r="I1844" s="411">
        <f>내역서!F1848</f>
        <v>0</v>
      </c>
      <c r="J1844" s="411">
        <v>1094022.6000000001</v>
      </c>
      <c r="K1844" s="412">
        <f>INT($I1844*J1844)</f>
        <v>0</v>
      </c>
      <c r="L1844" s="411">
        <v>0</v>
      </c>
      <c r="M1844" s="412">
        <f>INT($I1844*L1844)</f>
        <v>0</v>
      </c>
      <c r="N1844" s="411">
        <v>0</v>
      </c>
      <c r="O1844" s="412">
        <f>INT($I1844*N1844)</f>
        <v>0</v>
      </c>
      <c r="P1844" s="412">
        <f>+J1844+L1844+N1844</f>
        <v>1094022.6000000001</v>
      </c>
      <c r="Q1844" s="412">
        <f>K1844+M1844+O1844</f>
        <v>0</v>
      </c>
      <c r="R1844" s="412"/>
      <c r="S1844" s="412"/>
      <c r="T1844" s="412"/>
      <c r="U1844" s="483" t="s">
        <v>0</v>
      </c>
      <c r="V1844" s="617" t="str">
        <f>+IF(I1844&lt;0,"ng","")</f>
        <v/>
      </c>
      <c r="W1844" s="617"/>
    </row>
    <row r="1845" spans="1:23" s="75" customFormat="1" ht="24" hidden="1" customHeight="1">
      <c r="A1845" s="372" t="s">
        <v>4645</v>
      </c>
      <c r="B1845" s="421" t="s">
        <v>0</v>
      </c>
      <c r="C1845" s="421" t="s">
        <v>1342</v>
      </c>
      <c r="D1845" s="421" t="s">
        <v>1343</v>
      </c>
      <c r="E1845" s="422" t="s">
        <v>56</v>
      </c>
      <c r="F1845" s="416">
        <v>0.25600000000000001</v>
      </c>
      <c r="G1845" s="416">
        <f>[5]내역서!F1845</f>
        <v>0.25600000000000001</v>
      </c>
      <c r="H1845" s="416">
        <v>0.25600000000000001</v>
      </c>
      <c r="I1845" s="416">
        <f>내역서!F1849</f>
        <v>0</v>
      </c>
      <c r="J1845" s="416">
        <v>1094022.6000000001</v>
      </c>
      <c r="K1845" s="417">
        <f t="shared" ref="K1845:K1857" si="3250">INT($I1845*J1845)</f>
        <v>0</v>
      </c>
      <c r="L1845" s="416">
        <v>0</v>
      </c>
      <c r="M1845" s="417">
        <f t="shared" ref="M1845:M1857" si="3251">INT($I1845*L1845)</f>
        <v>0</v>
      </c>
      <c r="N1845" s="416">
        <v>0</v>
      </c>
      <c r="O1845" s="417">
        <f t="shared" ref="O1845:O1857" si="3252">INT($I1845*N1845)</f>
        <v>0</v>
      </c>
      <c r="P1845" s="417">
        <f t="shared" ref="P1845:P1857" si="3253">+J1845+L1845+N1845</f>
        <v>1094022.6000000001</v>
      </c>
      <c r="Q1845" s="417">
        <f t="shared" si="3160"/>
        <v>0</v>
      </c>
      <c r="R1845" s="417">
        <f t="shared" ref="R1845" si="3254">I1845-I1844</f>
        <v>0</v>
      </c>
      <c r="S1845" s="417">
        <f t="shared" ref="S1845:T1845" si="3255">P1845-P1844</f>
        <v>0</v>
      </c>
      <c r="T1845" s="417">
        <f t="shared" si="3255"/>
        <v>0</v>
      </c>
      <c r="U1845" s="484"/>
      <c r="V1845" s="619" t="str">
        <f t="shared" ref="V1845" si="3256">+IF(I1845&lt;0,"ng","")</f>
        <v/>
      </c>
      <c r="W1845" s="619"/>
    </row>
    <row r="1846" spans="1:23" s="371" customFormat="1" ht="24" hidden="1" customHeight="1">
      <c r="A1846" s="366" t="s">
        <v>4766</v>
      </c>
      <c r="B1846" s="418" t="s">
        <v>0</v>
      </c>
      <c r="C1846" s="418" t="s">
        <v>2869</v>
      </c>
      <c r="D1846" s="418" t="s">
        <v>2874</v>
      </c>
      <c r="E1846" s="419" t="s">
        <v>56</v>
      </c>
      <c r="F1846" s="411">
        <v>0.40400000000000003</v>
      </c>
      <c r="G1846" s="411">
        <f>[5]내역서!F1846</f>
        <v>0.40400000000000003</v>
      </c>
      <c r="H1846" s="411">
        <v>0.40400000000000003</v>
      </c>
      <c r="I1846" s="411">
        <f>내역서!F1850</f>
        <v>0</v>
      </c>
      <c r="J1846" s="411">
        <v>1065343.8</v>
      </c>
      <c r="K1846" s="412">
        <f>INT($I1846*J1846)</f>
        <v>0</v>
      </c>
      <c r="L1846" s="411">
        <v>0</v>
      </c>
      <c r="M1846" s="412">
        <f>INT($I1846*L1846)</f>
        <v>0</v>
      </c>
      <c r="N1846" s="411">
        <v>0</v>
      </c>
      <c r="O1846" s="412">
        <f>INT($I1846*N1846)</f>
        <v>0</v>
      </c>
      <c r="P1846" s="412">
        <f>+J1846+L1846+N1846</f>
        <v>1065343.8</v>
      </c>
      <c r="Q1846" s="412">
        <f>K1846+M1846+O1846</f>
        <v>0</v>
      </c>
      <c r="R1846" s="412"/>
      <c r="S1846" s="412"/>
      <c r="T1846" s="412"/>
      <c r="U1846" s="483" t="s">
        <v>0</v>
      </c>
      <c r="V1846" s="617" t="str">
        <f>+IF(I1846&lt;0,"ng","")</f>
        <v/>
      </c>
      <c r="W1846" s="617"/>
    </row>
    <row r="1847" spans="1:23" s="75" customFormat="1" ht="24" hidden="1" customHeight="1">
      <c r="A1847" s="372" t="s">
        <v>4767</v>
      </c>
      <c r="B1847" s="421" t="s">
        <v>0</v>
      </c>
      <c r="C1847" s="421" t="s">
        <v>1173</v>
      </c>
      <c r="D1847" s="421" t="s">
        <v>1176</v>
      </c>
      <c r="E1847" s="422" t="s">
        <v>56</v>
      </c>
      <c r="F1847" s="416">
        <v>0.40400000000000003</v>
      </c>
      <c r="G1847" s="416">
        <f>[5]내역서!F1847</f>
        <v>0.40400000000000003</v>
      </c>
      <c r="H1847" s="416">
        <v>0.40400000000000003</v>
      </c>
      <c r="I1847" s="416">
        <f>내역서!F1851</f>
        <v>0</v>
      </c>
      <c r="J1847" s="416">
        <v>1065343.8</v>
      </c>
      <c r="K1847" s="417">
        <f t="shared" si="3250"/>
        <v>0</v>
      </c>
      <c r="L1847" s="416">
        <v>0</v>
      </c>
      <c r="M1847" s="417">
        <f t="shared" si="3251"/>
        <v>0</v>
      </c>
      <c r="N1847" s="416">
        <v>0</v>
      </c>
      <c r="O1847" s="417">
        <f t="shared" si="3252"/>
        <v>0</v>
      </c>
      <c r="P1847" s="417">
        <f t="shared" si="3253"/>
        <v>1065343.8</v>
      </c>
      <c r="Q1847" s="417">
        <f t="shared" si="3160"/>
        <v>0</v>
      </c>
      <c r="R1847" s="417">
        <f t="shared" ref="R1847" si="3257">I1847-I1846</f>
        <v>0</v>
      </c>
      <c r="S1847" s="417">
        <f t="shared" ref="S1847:T1847" si="3258">P1847-P1846</f>
        <v>0</v>
      </c>
      <c r="T1847" s="417">
        <f t="shared" si="3258"/>
        <v>0</v>
      </c>
      <c r="U1847" s="484"/>
      <c r="V1847" s="619" t="str">
        <f t="shared" ref="V1847" si="3259">+IF(I1847&lt;0,"ng","")</f>
        <v/>
      </c>
      <c r="W1847" s="619"/>
    </row>
    <row r="1848" spans="1:23" s="371" customFormat="1" ht="24" hidden="1" customHeight="1">
      <c r="A1848" s="366" t="s">
        <v>4766</v>
      </c>
      <c r="B1848" s="418" t="s">
        <v>0</v>
      </c>
      <c r="C1848" s="418" t="s">
        <v>2881</v>
      </c>
      <c r="D1848" s="418" t="s">
        <v>2882</v>
      </c>
      <c r="E1848" s="419" t="s">
        <v>56</v>
      </c>
      <c r="F1848" s="411">
        <v>0.61099999999999999</v>
      </c>
      <c r="G1848" s="411">
        <f>[5]내역서!F1848</f>
        <v>0.61099999999999999</v>
      </c>
      <c r="H1848" s="411">
        <v>0.61099999999999999</v>
      </c>
      <c r="I1848" s="411">
        <f>내역서!F1852</f>
        <v>0</v>
      </c>
      <c r="J1848" s="411">
        <v>211760.8</v>
      </c>
      <c r="K1848" s="412">
        <f>INT($I1848*J1848)</f>
        <v>0</v>
      </c>
      <c r="L1848" s="411">
        <v>264228.8</v>
      </c>
      <c r="M1848" s="412">
        <f>INT($I1848*L1848)</f>
        <v>0</v>
      </c>
      <c r="N1848" s="411">
        <v>0</v>
      </c>
      <c r="O1848" s="412">
        <f>INT($I1848*N1848)</f>
        <v>0</v>
      </c>
      <c r="P1848" s="412">
        <f>+J1848+L1848+N1848</f>
        <v>475989.6</v>
      </c>
      <c r="Q1848" s="412">
        <f>K1848+M1848+O1848</f>
        <v>0</v>
      </c>
      <c r="R1848" s="412"/>
      <c r="S1848" s="412"/>
      <c r="T1848" s="412"/>
      <c r="U1848" s="483" t="s">
        <v>0</v>
      </c>
      <c r="V1848" s="617" t="str">
        <f>+IF(I1848&lt;0,"ng","")</f>
        <v/>
      </c>
      <c r="W1848" s="617"/>
    </row>
    <row r="1849" spans="1:23" s="75" customFormat="1" ht="24" hidden="1" customHeight="1">
      <c r="A1849" s="372" t="s">
        <v>4767</v>
      </c>
      <c r="B1849" s="421" t="s">
        <v>0</v>
      </c>
      <c r="C1849" s="421" t="s">
        <v>1179</v>
      </c>
      <c r="D1849" s="421" t="s">
        <v>1180</v>
      </c>
      <c r="E1849" s="422" t="s">
        <v>56</v>
      </c>
      <c r="F1849" s="416">
        <v>0.61099999999999999</v>
      </c>
      <c r="G1849" s="416">
        <f>[5]내역서!F1849</f>
        <v>0.61099999999999999</v>
      </c>
      <c r="H1849" s="416">
        <v>0.61099999999999999</v>
      </c>
      <c r="I1849" s="416">
        <f>내역서!F1853</f>
        <v>0</v>
      </c>
      <c r="J1849" s="416">
        <v>211760.8</v>
      </c>
      <c r="K1849" s="417">
        <f t="shared" si="3250"/>
        <v>0</v>
      </c>
      <c r="L1849" s="416">
        <v>264228.8</v>
      </c>
      <c r="M1849" s="417">
        <f t="shared" si="3251"/>
        <v>0</v>
      </c>
      <c r="N1849" s="416">
        <v>0</v>
      </c>
      <c r="O1849" s="417">
        <f t="shared" si="3252"/>
        <v>0</v>
      </c>
      <c r="P1849" s="417">
        <f t="shared" si="3253"/>
        <v>475989.6</v>
      </c>
      <c r="Q1849" s="417">
        <f t="shared" si="3160"/>
        <v>0</v>
      </c>
      <c r="R1849" s="417">
        <f t="shared" ref="R1849" si="3260">I1849-I1848</f>
        <v>0</v>
      </c>
      <c r="S1849" s="417">
        <f t="shared" ref="S1849:T1849" si="3261">P1849-P1848</f>
        <v>0</v>
      </c>
      <c r="T1849" s="417">
        <f t="shared" si="3261"/>
        <v>0</v>
      </c>
      <c r="U1849" s="484"/>
      <c r="V1849" s="619" t="str">
        <f t="shared" ref="V1849" si="3262">+IF(I1849&lt;0,"ng","")</f>
        <v/>
      </c>
      <c r="W1849" s="619"/>
    </row>
    <row r="1850" spans="1:23" s="371" customFormat="1" ht="24" hidden="1" customHeight="1">
      <c r="A1850" s="366" t="s">
        <v>4766</v>
      </c>
      <c r="B1850" s="418" t="s">
        <v>0</v>
      </c>
      <c r="C1850" s="418" t="s">
        <v>2884</v>
      </c>
      <c r="D1850" s="418" t="s">
        <v>2885</v>
      </c>
      <c r="E1850" s="419" t="s">
        <v>56</v>
      </c>
      <c r="F1850" s="411">
        <v>0.61099999999999999</v>
      </c>
      <c r="G1850" s="411">
        <f>[5]내역서!F1850</f>
        <v>0.61099999999999999</v>
      </c>
      <c r="H1850" s="411">
        <v>0.61099999999999999</v>
      </c>
      <c r="I1850" s="411">
        <f>내역서!F1854</f>
        <v>0</v>
      </c>
      <c r="J1850" s="411">
        <v>3462.6</v>
      </c>
      <c r="K1850" s="412">
        <f>INT($I1850*J1850)</f>
        <v>0</v>
      </c>
      <c r="L1850" s="411">
        <v>169635.6</v>
      </c>
      <c r="M1850" s="412">
        <f>INT($I1850*L1850)</f>
        <v>0</v>
      </c>
      <c r="N1850" s="411">
        <v>0</v>
      </c>
      <c r="O1850" s="412">
        <f>INT($I1850*N1850)</f>
        <v>0</v>
      </c>
      <c r="P1850" s="412">
        <f>+J1850+L1850+N1850</f>
        <v>173098.2</v>
      </c>
      <c r="Q1850" s="412">
        <f>K1850+M1850+O1850</f>
        <v>0</v>
      </c>
      <c r="R1850" s="412"/>
      <c r="S1850" s="412"/>
      <c r="T1850" s="412"/>
      <c r="U1850" s="483" t="s">
        <v>0</v>
      </c>
      <c r="V1850" s="617" t="str">
        <f>+IF(I1850&lt;0,"ng","")</f>
        <v/>
      </c>
      <c r="W1850" s="617"/>
    </row>
    <row r="1851" spans="1:23" s="75" customFormat="1" ht="24" hidden="1" customHeight="1">
      <c r="A1851" s="372" t="s">
        <v>4606</v>
      </c>
      <c r="B1851" s="421" t="s">
        <v>0</v>
      </c>
      <c r="C1851" s="421" t="s">
        <v>1181</v>
      </c>
      <c r="D1851" s="421" t="s">
        <v>1182</v>
      </c>
      <c r="E1851" s="422" t="s">
        <v>56</v>
      </c>
      <c r="F1851" s="416">
        <v>0.61099999999999999</v>
      </c>
      <c r="G1851" s="416">
        <f>[5]내역서!F1851</f>
        <v>0.61099999999999999</v>
      </c>
      <c r="H1851" s="416">
        <v>0.61099999999999999</v>
      </c>
      <c r="I1851" s="416">
        <f>내역서!F1855</f>
        <v>0</v>
      </c>
      <c r="J1851" s="416">
        <v>3462.6</v>
      </c>
      <c r="K1851" s="417">
        <f t="shared" si="3250"/>
        <v>0</v>
      </c>
      <c r="L1851" s="416">
        <v>169635.6</v>
      </c>
      <c r="M1851" s="417">
        <f t="shared" si="3251"/>
        <v>0</v>
      </c>
      <c r="N1851" s="416">
        <v>0</v>
      </c>
      <c r="O1851" s="417">
        <f t="shared" si="3252"/>
        <v>0</v>
      </c>
      <c r="P1851" s="417">
        <f t="shared" si="3253"/>
        <v>173098.2</v>
      </c>
      <c r="Q1851" s="417">
        <f t="shared" si="3160"/>
        <v>0</v>
      </c>
      <c r="R1851" s="417">
        <f t="shared" ref="R1851" si="3263">I1851-I1850</f>
        <v>0</v>
      </c>
      <c r="S1851" s="417">
        <f t="shared" ref="S1851:T1851" si="3264">P1851-P1850</f>
        <v>0</v>
      </c>
      <c r="T1851" s="417">
        <f t="shared" si="3264"/>
        <v>0</v>
      </c>
      <c r="U1851" s="484"/>
      <c r="V1851" s="619" t="str">
        <f t="shared" ref="V1851" si="3265">+IF(I1851&lt;0,"ng","")</f>
        <v/>
      </c>
      <c r="W1851" s="619"/>
    </row>
    <row r="1852" spans="1:23" s="371" customFormat="1" ht="24" hidden="1" customHeight="1">
      <c r="A1852" s="366" t="s">
        <v>4602</v>
      </c>
      <c r="B1852" s="418" t="s">
        <v>0</v>
      </c>
      <c r="C1852" s="418" t="s">
        <v>2892</v>
      </c>
      <c r="D1852" s="418" t="s">
        <v>3182</v>
      </c>
      <c r="E1852" s="419" t="s">
        <v>2194</v>
      </c>
      <c r="F1852" s="411">
        <v>164</v>
      </c>
      <c r="G1852" s="411">
        <f>[5]내역서!F1852</f>
        <v>164</v>
      </c>
      <c r="H1852" s="411">
        <v>164</v>
      </c>
      <c r="I1852" s="411">
        <f>내역서!F1856</f>
        <v>0</v>
      </c>
      <c r="J1852" s="411">
        <v>41603.5</v>
      </c>
      <c r="K1852" s="412">
        <f>INT($I1852*J1852)</f>
        <v>0</v>
      </c>
      <c r="L1852" s="411">
        <v>0</v>
      </c>
      <c r="M1852" s="412">
        <f>INT($I1852*L1852)</f>
        <v>0</v>
      </c>
      <c r="N1852" s="411">
        <v>0</v>
      </c>
      <c r="O1852" s="412">
        <f>INT($I1852*N1852)</f>
        <v>0</v>
      </c>
      <c r="P1852" s="412">
        <f>+J1852+L1852+N1852</f>
        <v>41603.5</v>
      </c>
      <c r="Q1852" s="412">
        <f>K1852+M1852+O1852</f>
        <v>0</v>
      </c>
      <c r="R1852" s="412"/>
      <c r="S1852" s="412"/>
      <c r="T1852" s="412"/>
      <c r="U1852" s="483" t="s">
        <v>0</v>
      </c>
      <c r="V1852" s="617" t="str">
        <f>+IF(I1852&lt;0,"ng","")</f>
        <v/>
      </c>
      <c r="W1852" s="617"/>
    </row>
    <row r="1853" spans="1:23" s="75" customFormat="1" ht="24" hidden="1" customHeight="1">
      <c r="A1853" s="372" t="s">
        <v>4298</v>
      </c>
      <c r="B1853" s="421" t="s">
        <v>0</v>
      </c>
      <c r="C1853" s="421" t="s">
        <v>1187</v>
      </c>
      <c r="D1853" s="421" t="s">
        <v>1344</v>
      </c>
      <c r="E1853" s="422" t="s">
        <v>738</v>
      </c>
      <c r="F1853" s="416">
        <v>164</v>
      </c>
      <c r="G1853" s="416">
        <f>[5]내역서!F1853</f>
        <v>164</v>
      </c>
      <c r="H1853" s="416">
        <v>164</v>
      </c>
      <c r="I1853" s="416">
        <f>내역서!F1857</f>
        <v>0</v>
      </c>
      <c r="J1853" s="416">
        <v>41603.5</v>
      </c>
      <c r="K1853" s="417">
        <f t="shared" si="3250"/>
        <v>0</v>
      </c>
      <c r="L1853" s="416">
        <v>0</v>
      </c>
      <c r="M1853" s="417">
        <f t="shared" si="3251"/>
        <v>0</v>
      </c>
      <c r="N1853" s="416">
        <v>0</v>
      </c>
      <c r="O1853" s="417">
        <f t="shared" si="3252"/>
        <v>0</v>
      </c>
      <c r="P1853" s="417">
        <f t="shared" si="3253"/>
        <v>41603.5</v>
      </c>
      <c r="Q1853" s="417">
        <f t="shared" si="3160"/>
        <v>0</v>
      </c>
      <c r="R1853" s="417">
        <f t="shared" ref="R1853" si="3266">I1853-I1852</f>
        <v>0</v>
      </c>
      <c r="S1853" s="417">
        <f t="shared" ref="S1853:T1853" si="3267">P1853-P1852</f>
        <v>0</v>
      </c>
      <c r="T1853" s="417">
        <f t="shared" si="3267"/>
        <v>0</v>
      </c>
      <c r="U1853" s="484"/>
      <c r="V1853" s="619" t="str">
        <f t="shared" ref="V1853" si="3268">+IF(I1853&lt;0,"ng","")</f>
        <v/>
      </c>
      <c r="W1853" s="619"/>
    </row>
    <row r="1854" spans="1:23" s="371" customFormat="1" ht="24" hidden="1" customHeight="1">
      <c r="A1854" s="366" t="s">
        <v>4602</v>
      </c>
      <c r="B1854" s="418" t="s">
        <v>0</v>
      </c>
      <c r="C1854" s="418" t="s">
        <v>2894</v>
      </c>
      <c r="D1854" s="418" t="s">
        <v>3183</v>
      </c>
      <c r="E1854" s="419" t="s">
        <v>1860</v>
      </c>
      <c r="F1854" s="411">
        <v>156</v>
      </c>
      <c r="G1854" s="411">
        <f>[5]내역서!F1854</f>
        <v>156</v>
      </c>
      <c r="H1854" s="411">
        <v>156</v>
      </c>
      <c r="I1854" s="411">
        <f>내역서!F1858</f>
        <v>0</v>
      </c>
      <c r="J1854" s="411">
        <v>423.8</v>
      </c>
      <c r="K1854" s="412">
        <f>INT($I1854*J1854)</f>
        <v>0</v>
      </c>
      <c r="L1854" s="411">
        <v>20744.599999999999</v>
      </c>
      <c r="M1854" s="412">
        <f>INT($I1854*L1854)</f>
        <v>0</v>
      </c>
      <c r="N1854" s="411">
        <v>0</v>
      </c>
      <c r="O1854" s="412">
        <f>INT($I1854*N1854)</f>
        <v>0</v>
      </c>
      <c r="P1854" s="412">
        <f>+J1854+L1854+N1854</f>
        <v>21168.399999999998</v>
      </c>
      <c r="Q1854" s="412">
        <f>K1854+M1854+O1854</f>
        <v>0</v>
      </c>
      <c r="R1854" s="412"/>
      <c r="S1854" s="412"/>
      <c r="T1854" s="412"/>
      <c r="U1854" s="483" t="s">
        <v>0</v>
      </c>
      <c r="V1854" s="617" t="str">
        <f>+IF(I1854&lt;0,"ng","")</f>
        <v/>
      </c>
      <c r="W1854" s="617"/>
    </row>
    <row r="1855" spans="1:23" s="75" customFormat="1" ht="24" hidden="1" customHeight="1">
      <c r="A1855" s="372" t="s">
        <v>4588</v>
      </c>
      <c r="B1855" s="421" t="s">
        <v>0</v>
      </c>
      <c r="C1855" s="421" t="s">
        <v>1189</v>
      </c>
      <c r="D1855" s="421" t="s">
        <v>1345</v>
      </c>
      <c r="E1855" s="422" t="s">
        <v>729</v>
      </c>
      <c r="F1855" s="416">
        <v>156</v>
      </c>
      <c r="G1855" s="416">
        <f>[5]내역서!F1855</f>
        <v>156</v>
      </c>
      <c r="H1855" s="416">
        <v>156</v>
      </c>
      <c r="I1855" s="416">
        <f>내역서!F1859</f>
        <v>0</v>
      </c>
      <c r="J1855" s="416">
        <v>423.8</v>
      </c>
      <c r="K1855" s="417">
        <f t="shared" si="3250"/>
        <v>0</v>
      </c>
      <c r="L1855" s="416">
        <v>20744.599999999999</v>
      </c>
      <c r="M1855" s="417">
        <f t="shared" si="3251"/>
        <v>0</v>
      </c>
      <c r="N1855" s="416">
        <v>0</v>
      </c>
      <c r="O1855" s="417">
        <f t="shared" si="3252"/>
        <v>0</v>
      </c>
      <c r="P1855" s="417">
        <f t="shared" si="3253"/>
        <v>21168.399999999998</v>
      </c>
      <c r="Q1855" s="417">
        <f t="shared" si="3160"/>
        <v>0</v>
      </c>
      <c r="R1855" s="417">
        <f t="shared" ref="R1855" si="3269">I1855-I1854</f>
        <v>0</v>
      </c>
      <c r="S1855" s="417">
        <f t="shared" ref="S1855:T1855" si="3270">P1855-P1854</f>
        <v>0</v>
      </c>
      <c r="T1855" s="417">
        <f t="shared" si="3270"/>
        <v>0</v>
      </c>
      <c r="U1855" s="484"/>
      <c r="V1855" s="619" t="str">
        <f t="shared" ref="V1855" si="3271">+IF(I1855&lt;0,"ng","")</f>
        <v/>
      </c>
      <c r="W1855" s="619"/>
    </row>
    <row r="1856" spans="1:23" s="485" customFormat="1" ht="24" hidden="1" customHeight="1">
      <c r="A1856" s="366" t="s">
        <v>4295</v>
      </c>
      <c r="B1856" s="418" t="s">
        <v>0</v>
      </c>
      <c r="C1856" s="418" t="s">
        <v>3184</v>
      </c>
      <c r="D1856" s="418" t="s">
        <v>117</v>
      </c>
      <c r="E1856" s="419" t="s">
        <v>1860</v>
      </c>
      <c r="F1856" s="411">
        <v>26</v>
      </c>
      <c r="G1856" s="411">
        <f>[5]내역서!F1856</f>
        <v>26</v>
      </c>
      <c r="H1856" s="411">
        <v>26</v>
      </c>
      <c r="I1856" s="411">
        <f>내역서!F1860</f>
        <v>0</v>
      </c>
      <c r="J1856" s="411">
        <v>8160</v>
      </c>
      <c r="K1856" s="412">
        <f>INT($I1856*J1856)</f>
        <v>0</v>
      </c>
      <c r="L1856" s="411">
        <v>36315.199999999997</v>
      </c>
      <c r="M1856" s="412">
        <f>INT($I1856*L1856)</f>
        <v>0</v>
      </c>
      <c r="N1856" s="411">
        <v>0</v>
      </c>
      <c r="O1856" s="412">
        <f>INT($I1856*N1856)</f>
        <v>0</v>
      </c>
      <c r="P1856" s="412">
        <f>+J1856+L1856+N1856</f>
        <v>44475.199999999997</v>
      </c>
      <c r="Q1856" s="412">
        <f>K1856+M1856+O1856</f>
        <v>0</v>
      </c>
      <c r="R1856" s="412"/>
      <c r="S1856" s="412"/>
      <c r="T1856" s="412"/>
      <c r="U1856" s="483" t="s">
        <v>0</v>
      </c>
      <c r="V1856" s="617" t="str">
        <f>+IF(I1856&lt;0,"ng","")</f>
        <v/>
      </c>
      <c r="W1856" s="617"/>
    </row>
    <row r="1857" spans="1:23" s="77" customFormat="1" ht="24" hidden="1" customHeight="1">
      <c r="A1857" s="372" t="s">
        <v>2219</v>
      </c>
      <c r="B1857" s="421" t="s">
        <v>0</v>
      </c>
      <c r="C1857" s="421" t="s">
        <v>1346</v>
      </c>
      <c r="D1857" s="421" t="s">
        <v>117</v>
      </c>
      <c r="E1857" s="422" t="s">
        <v>729</v>
      </c>
      <c r="F1857" s="416">
        <v>26</v>
      </c>
      <c r="G1857" s="416">
        <f>[5]내역서!F1857</f>
        <v>26</v>
      </c>
      <c r="H1857" s="416">
        <v>26</v>
      </c>
      <c r="I1857" s="416">
        <f>내역서!F1861</f>
        <v>0</v>
      </c>
      <c r="J1857" s="416">
        <v>8160</v>
      </c>
      <c r="K1857" s="417">
        <f t="shared" si="3250"/>
        <v>0</v>
      </c>
      <c r="L1857" s="416">
        <v>36315.199999999997</v>
      </c>
      <c r="M1857" s="417">
        <f t="shared" si="3251"/>
        <v>0</v>
      </c>
      <c r="N1857" s="416">
        <v>0</v>
      </c>
      <c r="O1857" s="417">
        <f t="shared" si="3252"/>
        <v>0</v>
      </c>
      <c r="P1857" s="417">
        <f t="shared" si="3253"/>
        <v>44475.199999999997</v>
      </c>
      <c r="Q1857" s="417">
        <f t="shared" si="3160"/>
        <v>0</v>
      </c>
      <c r="R1857" s="417">
        <f t="shared" ref="R1857" si="3272">I1857-I1856</f>
        <v>0</v>
      </c>
      <c r="S1857" s="417">
        <f t="shared" ref="S1857:T1857" si="3273">P1857-P1856</f>
        <v>0</v>
      </c>
      <c r="T1857" s="417">
        <f t="shared" si="3273"/>
        <v>0</v>
      </c>
      <c r="U1857" s="484"/>
      <c r="V1857" s="619" t="str">
        <f t="shared" ref="V1857" si="3274">+IF(I1857&lt;0,"ng","")</f>
        <v/>
      </c>
      <c r="W1857" s="619"/>
    </row>
    <row r="1858" spans="1:23" s="371" customFormat="1" ht="24" hidden="1" customHeight="1">
      <c r="A1858" s="366" t="s">
        <v>4602</v>
      </c>
      <c r="B1858" s="436" t="s">
        <v>3185</v>
      </c>
      <c r="C1858" s="436" t="s">
        <v>2910</v>
      </c>
      <c r="D1858" s="436" t="s">
        <v>0</v>
      </c>
      <c r="E1858" s="437" t="s">
        <v>0</v>
      </c>
      <c r="F1858" s="438">
        <v>0</v>
      </c>
      <c r="G1858" s="438">
        <f>[5]내역서!F1858</f>
        <v>0</v>
      </c>
      <c r="H1858" s="438">
        <v>0</v>
      </c>
      <c r="I1858" s="438">
        <f>내역서!F1862</f>
        <v>0</v>
      </c>
      <c r="J1858" s="439">
        <v>0</v>
      </c>
      <c r="K1858" s="438">
        <f>SUMIF($A$1860:$A$1869,$A1860,K$1860:K$1869)</f>
        <v>0</v>
      </c>
      <c r="L1858" s="439">
        <v>0</v>
      </c>
      <c r="M1858" s="438">
        <f>SUMIF($A$1860:$A$1869,$A1860,M$1860:M$1869)</f>
        <v>0</v>
      </c>
      <c r="N1858" s="439">
        <v>0</v>
      </c>
      <c r="O1858" s="438">
        <f>SUMIF($A$1860:$A$1869,$A1860,O$1860:O$1869)</f>
        <v>0</v>
      </c>
      <c r="P1858" s="440">
        <v>0</v>
      </c>
      <c r="Q1858" s="438">
        <f>K1858+M1858+O1858</f>
        <v>0</v>
      </c>
      <c r="R1858" s="438"/>
      <c r="S1858" s="438"/>
      <c r="T1858" s="438"/>
      <c r="U1858" s="481" t="s">
        <v>0</v>
      </c>
      <c r="V1858" s="617" t="str">
        <f>+IF(I1858&lt;0,"ng","")</f>
        <v/>
      </c>
      <c r="W1858" s="617"/>
    </row>
    <row r="1859" spans="1:23" s="75" customFormat="1" ht="24" hidden="1" customHeight="1">
      <c r="A1859" s="372" t="s">
        <v>4624</v>
      </c>
      <c r="B1859" s="442" t="s">
        <v>4771</v>
      </c>
      <c r="C1859" s="442" t="s">
        <v>1198</v>
      </c>
      <c r="D1859" s="442" t="s">
        <v>0</v>
      </c>
      <c r="E1859" s="443" t="s">
        <v>0</v>
      </c>
      <c r="F1859" s="444">
        <v>0</v>
      </c>
      <c r="G1859" s="444">
        <f>[5]내역서!F1859</f>
        <v>0</v>
      </c>
      <c r="H1859" s="444">
        <v>0</v>
      </c>
      <c r="I1859" s="444">
        <f>내역서!F1863</f>
        <v>0</v>
      </c>
      <c r="J1859" s="445">
        <v>0</v>
      </c>
      <c r="K1859" s="444">
        <f>SUMIF($A$1860:$A$1869,$A1861,K$1860:K$1869)</f>
        <v>0</v>
      </c>
      <c r="L1859" s="445">
        <v>0</v>
      </c>
      <c r="M1859" s="444">
        <f>SUMIF($A$1860:$A$1869,$A1861,M$1860:M$1869)</f>
        <v>0</v>
      </c>
      <c r="N1859" s="445">
        <v>0</v>
      </c>
      <c r="O1859" s="444">
        <f>SUMIF($A$1860:$A$1869,$A1861,O$1860:O$1869)</f>
        <v>0</v>
      </c>
      <c r="P1859" s="446">
        <v>0</v>
      </c>
      <c r="Q1859" s="444">
        <f t="shared" si="3160"/>
        <v>0</v>
      </c>
      <c r="R1859" s="444">
        <f t="shared" ref="R1859" si="3275">I1859-I1858</f>
        <v>0</v>
      </c>
      <c r="S1859" s="444">
        <f t="shared" ref="S1859:T1859" si="3276">P1859-P1858</f>
        <v>0</v>
      </c>
      <c r="T1859" s="444">
        <f t="shared" si="3276"/>
        <v>0</v>
      </c>
      <c r="U1859" s="482"/>
      <c r="V1859" s="619" t="str">
        <f t="shared" ref="V1859" si="3277">+IF(I1859&lt;0,"ng","")</f>
        <v/>
      </c>
      <c r="W1859" s="619"/>
    </row>
    <row r="1860" spans="1:23" s="371" customFormat="1" ht="24" hidden="1" customHeight="1">
      <c r="A1860" s="366" t="s">
        <v>4766</v>
      </c>
      <c r="B1860" s="418" t="s">
        <v>0</v>
      </c>
      <c r="C1860" s="418" t="s">
        <v>2912</v>
      </c>
      <c r="D1860" s="418" t="s">
        <v>2913</v>
      </c>
      <c r="E1860" s="419" t="s">
        <v>2624</v>
      </c>
      <c r="F1860" s="411">
        <v>7032</v>
      </c>
      <c r="G1860" s="411">
        <f>[5]내역서!F1860</f>
        <v>7032</v>
      </c>
      <c r="H1860" s="411">
        <v>7032</v>
      </c>
      <c r="I1860" s="411">
        <f>내역서!F1864</f>
        <v>0</v>
      </c>
      <c r="J1860" s="411">
        <v>327.39999999999998</v>
      </c>
      <c r="K1860" s="412">
        <f>INT($I1860*J1860)</f>
        <v>0</v>
      </c>
      <c r="L1860" s="411">
        <v>0</v>
      </c>
      <c r="M1860" s="412">
        <f>INT($I1860*L1860)</f>
        <v>0</v>
      </c>
      <c r="N1860" s="411">
        <v>0</v>
      </c>
      <c r="O1860" s="412">
        <f>INT($I1860*N1860)</f>
        <v>0</v>
      </c>
      <c r="P1860" s="412">
        <f>+J1860+L1860+N1860</f>
        <v>327.39999999999998</v>
      </c>
      <c r="Q1860" s="412">
        <f>K1860+M1860+O1860</f>
        <v>0</v>
      </c>
      <c r="R1860" s="412"/>
      <c r="S1860" s="412"/>
      <c r="T1860" s="412"/>
      <c r="U1860" s="483" t="s">
        <v>0</v>
      </c>
      <c r="V1860" s="617" t="str">
        <f>+IF(I1860&lt;0,"ng","")</f>
        <v/>
      </c>
      <c r="W1860" s="617"/>
    </row>
    <row r="1861" spans="1:23" s="75" customFormat="1" ht="24" hidden="1" customHeight="1">
      <c r="A1861" s="372" t="s">
        <v>4588</v>
      </c>
      <c r="B1861" s="421" t="s">
        <v>0</v>
      </c>
      <c r="C1861" s="421" t="s">
        <v>1199</v>
      </c>
      <c r="D1861" s="421" t="s">
        <v>1200</v>
      </c>
      <c r="E1861" s="422" t="s">
        <v>1030</v>
      </c>
      <c r="F1861" s="416">
        <v>7032</v>
      </c>
      <c r="G1861" s="416">
        <f>[5]내역서!F1861</f>
        <v>7032</v>
      </c>
      <c r="H1861" s="416">
        <v>7032</v>
      </c>
      <c r="I1861" s="416">
        <f>내역서!F1865</f>
        <v>0</v>
      </c>
      <c r="J1861" s="416">
        <v>327.39999999999998</v>
      </c>
      <c r="K1861" s="417">
        <f t="shared" ref="K1861:K1869" si="3278">INT($I1861*J1861)</f>
        <v>0</v>
      </c>
      <c r="L1861" s="416">
        <v>0</v>
      </c>
      <c r="M1861" s="417">
        <f t="shared" ref="M1861:M1869" si="3279">INT($I1861*L1861)</f>
        <v>0</v>
      </c>
      <c r="N1861" s="416">
        <v>0</v>
      </c>
      <c r="O1861" s="417">
        <f t="shared" ref="O1861:O1869" si="3280">INT($I1861*N1861)</f>
        <v>0</v>
      </c>
      <c r="P1861" s="417">
        <f t="shared" ref="P1861:P1869" si="3281">+J1861+L1861+N1861</f>
        <v>327.39999999999998</v>
      </c>
      <c r="Q1861" s="417">
        <f t="shared" ref="Q1861:Q1923" si="3282">K1861+M1861+O1861</f>
        <v>0</v>
      </c>
      <c r="R1861" s="417">
        <f t="shared" ref="R1861" si="3283">I1861-I1860</f>
        <v>0</v>
      </c>
      <c r="S1861" s="417">
        <f t="shared" ref="S1861:T1861" si="3284">P1861-P1860</f>
        <v>0</v>
      </c>
      <c r="T1861" s="417">
        <f t="shared" si="3284"/>
        <v>0</v>
      </c>
      <c r="U1861" s="484"/>
      <c r="V1861" s="619" t="str">
        <f t="shared" ref="V1861" si="3285">+IF(I1861&lt;0,"ng","")</f>
        <v/>
      </c>
      <c r="W1861" s="619"/>
    </row>
    <row r="1862" spans="1:23" s="371" customFormat="1" ht="24" hidden="1" customHeight="1">
      <c r="A1862" s="366" t="s">
        <v>4381</v>
      </c>
      <c r="B1862" s="418" t="s">
        <v>0</v>
      </c>
      <c r="C1862" s="418" t="s">
        <v>2920</v>
      </c>
      <c r="D1862" s="418" t="s">
        <v>2917</v>
      </c>
      <c r="E1862" s="419" t="s">
        <v>16</v>
      </c>
      <c r="F1862" s="411">
        <v>41</v>
      </c>
      <c r="G1862" s="411">
        <f>[5]내역서!F1862</f>
        <v>41</v>
      </c>
      <c r="H1862" s="411">
        <v>41</v>
      </c>
      <c r="I1862" s="411">
        <f>내역서!F1866</f>
        <v>0</v>
      </c>
      <c r="J1862" s="411">
        <v>1584.3</v>
      </c>
      <c r="K1862" s="412">
        <f>INT($I1862*J1862)</f>
        <v>0</v>
      </c>
      <c r="L1862" s="411">
        <v>77599.600000000006</v>
      </c>
      <c r="M1862" s="412">
        <f>INT($I1862*L1862)</f>
        <v>0</v>
      </c>
      <c r="N1862" s="411">
        <v>0</v>
      </c>
      <c r="O1862" s="412">
        <f>INT($I1862*N1862)</f>
        <v>0</v>
      </c>
      <c r="P1862" s="412">
        <f>+J1862+L1862+N1862</f>
        <v>79183.900000000009</v>
      </c>
      <c r="Q1862" s="412">
        <f>K1862+M1862+O1862</f>
        <v>0</v>
      </c>
      <c r="R1862" s="412"/>
      <c r="S1862" s="412"/>
      <c r="T1862" s="412"/>
      <c r="U1862" s="483" t="s">
        <v>0</v>
      </c>
      <c r="V1862" s="617" t="str">
        <f>+IF(I1862&lt;0,"ng","")</f>
        <v/>
      </c>
      <c r="W1862" s="617"/>
    </row>
    <row r="1863" spans="1:23" s="75" customFormat="1" ht="24" hidden="1" customHeight="1">
      <c r="A1863" s="372" t="s">
        <v>2219</v>
      </c>
      <c r="B1863" s="421" t="s">
        <v>0</v>
      </c>
      <c r="C1863" s="421" t="s">
        <v>1205</v>
      </c>
      <c r="D1863" s="421" t="s">
        <v>1204</v>
      </c>
      <c r="E1863" s="422" t="s">
        <v>16</v>
      </c>
      <c r="F1863" s="416">
        <v>41</v>
      </c>
      <c r="G1863" s="416">
        <f>[5]내역서!F1863</f>
        <v>41</v>
      </c>
      <c r="H1863" s="416">
        <v>41</v>
      </c>
      <c r="I1863" s="416">
        <f>내역서!F1867</f>
        <v>0</v>
      </c>
      <c r="J1863" s="416">
        <v>1584.3</v>
      </c>
      <c r="K1863" s="417">
        <f t="shared" si="3278"/>
        <v>0</v>
      </c>
      <c r="L1863" s="416">
        <v>77599.600000000006</v>
      </c>
      <c r="M1863" s="417">
        <f t="shared" si="3279"/>
        <v>0</v>
      </c>
      <c r="N1863" s="416">
        <v>0</v>
      </c>
      <c r="O1863" s="417">
        <f t="shared" si="3280"/>
        <v>0</v>
      </c>
      <c r="P1863" s="417">
        <f t="shared" si="3281"/>
        <v>79183.900000000009</v>
      </c>
      <c r="Q1863" s="417">
        <f t="shared" si="3282"/>
        <v>0</v>
      </c>
      <c r="R1863" s="417">
        <f t="shared" ref="R1863" si="3286">I1863-I1862</f>
        <v>0</v>
      </c>
      <c r="S1863" s="417">
        <f t="shared" ref="S1863:T1863" si="3287">P1863-P1862</f>
        <v>0</v>
      </c>
      <c r="T1863" s="417">
        <f t="shared" si="3287"/>
        <v>0</v>
      </c>
      <c r="U1863" s="484"/>
      <c r="V1863" s="619" t="str">
        <f t="shared" ref="V1863" si="3288">+IF(I1863&lt;0,"ng","")</f>
        <v/>
      </c>
      <c r="W1863" s="619"/>
    </row>
    <row r="1864" spans="1:23" s="371" customFormat="1" ht="24" hidden="1" customHeight="1">
      <c r="A1864" s="366" t="s">
        <v>4636</v>
      </c>
      <c r="B1864" s="418" t="s">
        <v>0</v>
      </c>
      <c r="C1864" s="418" t="s">
        <v>2920</v>
      </c>
      <c r="D1864" s="418" t="s">
        <v>2922</v>
      </c>
      <c r="E1864" s="419" t="s">
        <v>16</v>
      </c>
      <c r="F1864" s="411">
        <v>5</v>
      </c>
      <c r="G1864" s="411">
        <f>[5]내역서!F1864</f>
        <v>5</v>
      </c>
      <c r="H1864" s="411">
        <v>5</v>
      </c>
      <c r="I1864" s="411">
        <f>내역서!F1868</f>
        <v>0</v>
      </c>
      <c r="J1864" s="411">
        <v>2071.8000000000002</v>
      </c>
      <c r="K1864" s="412">
        <f>INT($I1864*J1864)</f>
        <v>0</v>
      </c>
      <c r="L1864" s="411">
        <v>101476.7</v>
      </c>
      <c r="M1864" s="412">
        <f>INT($I1864*L1864)</f>
        <v>0</v>
      </c>
      <c r="N1864" s="411">
        <v>0</v>
      </c>
      <c r="O1864" s="412">
        <f>INT($I1864*N1864)</f>
        <v>0</v>
      </c>
      <c r="P1864" s="412">
        <f>+J1864+L1864+N1864</f>
        <v>103548.5</v>
      </c>
      <c r="Q1864" s="412">
        <f>K1864+M1864+O1864</f>
        <v>0</v>
      </c>
      <c r="R1864" s="412"/>
      <c r="S1864" s="412"/>
      <c r="T1864" s="412"/>
      <c r="U1864" s="483" t="s">
        <v>0</v>
      </c>
      <c r="V1864" s="617" t="str">
        <f>+IF(I1864&lt;0,"ng","")</f>
        <v/>
      </c>
      <c r="W1864" s="617"/>
    </row>
    <row r="1865" spans="1:23" s="75" customFormat="1" ht="24" hidden="1" customHeight="1">
      <c r="A1865" s="372" t="s">
        <v>2219</v>
      </c>
      <c r="B1865" s="421" t="s">
        <v>0</v>
      </c>
      <c r="C1865" s="421" t="s">
        <v>1205</v>
      </c>
      <c r="D1865" s="421" t="s">
        <v>1206</v>
      </c>
      <c r="E1865" s="422" t="s">
        <v>16</v>
      </c>
      <c r="F1865" s="416">
        <v>5</v>
      </c>
      <c r="G1865" s="416">
        <f>[5]내역서!F1865</f>
        <v>5</v>
      </c>
      <c r="H1865" s="416">
        <v>5</v>
      </c>
      <c r="I1865" s="416">
        <f>내역서!F1869</f>
        <v>0</v>
      </c>
      <c r="J1865" s="416">
        <v>2071.8000000000002</v>
      </c>
      <c r="K1865" s="417">
        <f t="shared" si="3278"/>
        <v>0</v>
      </c>
      <c r="L1865" s="416">
        <v>101476.7</v>
      </c>
      <c r="M1865" s="417">
        <f t="shared" si="3279"/>
        <v>0</v>
      </c>
      <c r="N1865" s="416">
        <v>0</v>
      </c>
      <c r="O1865" s="417">
        <f t="shared" si="3280"/>
        <v>0</v>
      </c>
      <c r="P1865" s="417">
        <f t="shared" si="3281"/>
        <v>103548.5</v>
      </c>
      <c r="Q1865" s="417">
        <f t="shared" si="3282"/>
        <v>0</v>
      </c>
      <c r="R1865" s="417">
        <f t="shared" ref="R1865" si="3289">I1865-I1864</f>
        <v>0</v>
      </c>
      <c r="S1865" s="417">
        <f t="shared" ref="S1865:T1865" si="3290">P1865-P1864</f>
        <v>0</v>
      </c>
      <c r="T1865" s="417">
        <f t="shared" si="3290"/>
        <v>0</v>
      </c>
      <c r="U1865" s="484"/>
      <c r="V1865" s="619" t="str">
        <f t="shared" ref="V1865" si="3291">+IF(I1865&lt;0,"ng","")</f>
        <v/>
      </c>
      <c r="W1865" s="619"/>
    </row>
    <row r="1866" spans="1:23" s="371" customFormat="1" ht="24" hidden="1" customHeight="1">
      <c r="A1866" s="366" t="s">
        <v>2055</v>
      </c>
      <c r="B1866" s="418" t="s">
        <v>0</v>
      </c>
      <c r="C1866" s="418" t="s">
        <v>3187</v>
      </c>
      <c r="D1866" s="418" t="s">
        <v>2917</v>
      </c>
      <c r="E1866" s="419" t="s">
        <v>2104</v>
      </c>
      <c r="F1866" s="411">
        <v>6.827</v>
      </c>
      <c r="G1866" s="411">
        <f>[5]내역서!F1866</f>
        <v>6.827</v>
      </c>
      <c r="H1866" s="411">
        <v>6.827</v>
      </c>
      <c r="I1866" s="411">
        <f>내역서!F1870</f>
        <v>0</v>
      </c>
      <c r="J1866" s="411">
        <v>830.6</v>
      </c>
      <c r="K1866" s="412">
        <f>INT($I1866*J1866)</f>
        <v>0</v>
      </c>
      <c r="L1866" s="411">
        <v>40679.599999999999</v>
      </c>
      <c r="M1866" s="412">
        <f>INT($I1866*L1866)</f>
        <v>0</v>
      </c>
      <c r="N1866" s="411">
        <v>0</v>
      </c>
      <c r="O1866" s="412">
        <f>INT($I1866*N1866)</f>
        <v>0</v>
      </c>
      <c r="P1866" s="412">
        <f>+J1866+L1866+N1866</f>
        <v>41510.199999999997</v>
      </c>
      <c r="Q1866" s="412">
        <f>K1866+M1866+O1866</f>
        <v>0</v>
      </c>
      <c r="R1866" s="412"/>
      <c r="S1866" s="412"/>
      <c r="T1866" s="412"/>
      <c r="U1866" s="483" t="s">
        <v>0</v>
      </c>
      <c r="V1866" s="617" t="str">
        <f>+IF(I1866&lt;0,"ng","")</f>
        <v/>
      </c>
      <c r="W1866" s="617"/>
    </row>
    <row r="1867" spans="1:23" s="75" customFormat="1" ht="24" hidden="1" customHeight="1">
      <c r="A1867" s="372" t="s">
        <v>4767</v>
      </c>
      <c r="B1867" s="421" t="s">
        <v>0</v>
      </c>
      <c r="C1867" s="421" t="s">
        <v>1347</v>
      </c>
      <c r="D1867" s="421" t="s">
        <v>1204</v>
      </c>
      <c r="E1867" s="422" t="s">
        <v>671</v>
      </c>
      <c r="F1867" s="416">
        <v>6.827</v>
      </c>
      <c r="G1867" s="416">
        <f>[5]내역서!F1867</f>
        <v>6.827</v>
      </c>
      <c r="H1867" s="416">
        <v>6.827</v>
      </c>
      <c r="I1867" s="416">
        <f>내역서!F1871</f>
        <v>0</v>
      </c>
      <c r="J1867" s="416">
        <v>830.6</v>
      </c>
      <c r="K1867" s="417">
        <f t="shared" si="3278"/>
        <v>0</v>
      </c>
      <c r="L1867" s="416">
        <v>40679.599999999999</v>
      </c>
      <c r="M1867" s="417">
        <f t="shared" si="3279"/>
        <v>0</v>
      </c>
      <c r="N1867" s="416">
        <v>0</v>
      </c>
      <c r="O1867" s="417">
        <f t="shared" si="3280"/>
        <v>0</v>
      </c>
      <c r="P1867" s="417">
        <f t="shared" si="3281"/>
        <v>41510.199999999997</v>
      </c>
      <c r="Q1867" s="417">
        <f t="shared" si="3282"/>
        <v>0</v>
      </c>
      <c r="R1867" s="417">
        <f t="shared" ref="R1867" si="3292">I1867-I1866</f>
        <v>0</v>
      </c>
      <c r="S1867" s="417">
        <f t="shared" ref="S1867:T1867" si="3293">P1867-P1866</f>
        <v>0</v>
      </c>
      <c r="T1867" s="417">
        <f t="shared" si="3293"/>
        <v>0</v>
      </c>
      <c r="U1867" s="484"/>
      <c r="V1867" s="619" t="str">
        <f t="shared" ref="V1867" si="3294">+IF(I1867&lt;0,"ng","")</f>
        <v/>
      </c>
      <c r="W1867" s="619"/>
    </row>
    <row r="1868" spans="1:23" s="371" customFormat="1" ht="24" hidden="1" customHeight="1">
      <c r="A1868" s="366" t="s">
        <v>4301</v>
      </c>
      <c r="B1868" s="418" t="s">
        <v>0</v>
      </c>
      <c r="C1868" s="418" t="s">
        <v>2924</v>
      </c>
      <c r="D1868" s="418" t="s">
        <v>2925</v>
      </c>
      <c r="E1868" s="419" t="s">
        <v>2926</v>
      </c>
      <c r="F1868" s="411">
        <v>6.827</v>
      </c>
      <c r="G1868" s="411">
        <f>[5]내역서!F1868</f>
        <v>6.827</v>
      </c>
      <c r="H1868" s="411">
        <v>6.827</v>
      </c>
      <c r="I1868" s="411">
        <f>내역서!F1872</f>
        <v>0</v>
      </c>
      <c r="J1868" s="411">
        <v>0</v>
      </c>
      <c r="K1868" s="412">
        <f>INT($I1868*J1868)</f>
        <v>0</v>
      </c>
      <c r="L1868" s="411">
        <v>28453.4</v>
      </c>
      <c r="M1868" s="412">
        <f>INT($I1868*L1868)</f>
        <v>0</v>
      </c>
      <c r="N1868" s="411">
        <v>0</v>
      </c>
      <c r="O1868" s="412">
        <f>INT($I1868*N1868)</f>
        <v>0</v>
      </c>
      <c r="P1868" s="412">
        <f>+J1868+L1868+N1868</f>
        <v>28453.4</v>
      </c>
      <c r="Q1868" s="412">
        <f>K1868+M1868+O1868</f>
        <v>0</v>
      </c>
      <c r="R1868" s="412"/>
      <c r="S1868" s="412"/>
      <c r="T1868" s="412"/>
      <c r="U1868" s="483" t="s">
        <v>0</v>
      </c>
      <c r="V1868" s="617" t="str">
        <f>+IF(I1868&lt;0,"ng","")</f>
        <v/>
      </c>
      <c r="W1868" s="617"/>
    </row>
    <row r="1869" spans="1:23" s="75" customFormat="1" ht="24" hidden="1" customHeight="1">
      <c r="A1869" s="372" t="s">
        <v>4624</v>
      </c>
      <c r="B1869" s="421" t="s">
        <v>0</v>
      </c>
      <c r="C1869" s="421" t="s">
        <v>1207</v>
      </c>
      <c r="D1869" s="421" t="s">
        <v>1208</v>
      </c>
      <c r="E1869" s="422" t="s">
        <v>1209</v>
      </c>
      <c r="F1869" s="416">
        <v>6.827</v>
      </c>
      <c r="G1869" s="416">
        <f>[5]내역서!F1869</f>
        <v>6.827</v>
      </c>
      <c r="H1869" s="416">
        <v>6.827</v>
      </c>
      <c r="I1869" s="416">
        <f>내역서!F1873</f>
        <v>0</v>
      </c>
      <c r="J1869" s="416">
        <v>0</v>
      </c>
      <c r="K1869" s="417">
        <f t="shared" si="3278"/>
        <v>0</v>
      </c>
      <c r="L1869" s="416">
        <v>28453.4</v>
      </c>
      <c r="M1869" s="417">
        <f t="shared" si="3279"/>
        <v>0</v>
      </c>
      <c r="N1869" s="416">
        <v>0</v>
      </c>
      <c r="O1869" s="417">
        <f t="shared" si="3280"/>
        <v>0</v>
      </c>
      <c r="P1869" s="417">
        <f t="shared" si="3281"/>
        <v>28453.4</v>
      </c>
      <c r="Q1869" s="417">
        <f t="shared" si="3282"/>
        <v>0</v>
      </c>
      <c r="R1869" s="417">
        <f t="shared" ref="R1869" si="3295">I1869-I1868</f>
        <v>0</v>
      </c>
      <c r="S1869" s="417">
        <f t="shared" ref="S1869:T1869" si="3296">P1869-P1868</f>
        <v>0</v>
      </c>
      <c r="T1869" s="417">
        <f t="shared" si="3296"/>
        <v>0</v>
      </c>
      <c r="U1869" s="484"/>
      <c r="V1869" s="619" t="str">
        <f t="shared" ref="V1869" si="3297">+IF(I1869&lt;0,"ng","")</f>
        <v/>
      </c>
      <c r="W1869" s="619"/>
    </row>
    <row r="1870" spans="1:23" s="485" customFormat="1" ht="24" hidden="1" customHeight="1">
      <c r="A1870" s="366" t="s">
        <v>4652</v>
      </c>
      <c r="B1870" s="436" t="s">
        <v>3188</v>
      </c>
      <c r="C1870" s="436" t="s">
        <v>2929</v>
      </c>
      <c r="D1870" s="436" t="s">
        <v>0</v>
      </c>
      <c r="E1870" s="437" t="s">
        <v>0</v>
      </c>
      <c r="F1870" s="438">
        <v>0</v>
      </c>
      <c r="G1870" s="438">
        <f>[5]내역서!F1870</f>
        <v>0</v>
      </c>
      <c r="H1870" s="438">
        <v>0</v>
      </c>
      <c r="I1870" s="438">
        <f>내역서!F1874</f>
        <v>0</v>
      </c>
      <c r="J1870" s="439">
        <v>0</v>
      </c>
      <c r="K1870" s="438">
        <f>SUMIF($A$1872:$A$1879,$A1872,K$1872:K$1879)</f>
        <v>0</v>
      </c>
      <c r="L1870" s="439">
        <v>0</v>
      </c>
      <c r="M1870" s="438">
        <f>SUMIF($A$1872:$A$1879,$A1872,M$1872:M$1879)</f>
        <v>0</v>
      </c>
      <c r="N1870" s="439">
        <v>0</v>
      </c>
      <c r="O1870" s="438">
        <f>SUMIF($A$1872:$A$1879,$A1872,O$1872:O$1879)</f>
        <v>0</v>
      </c>
      <c r="P1870" s="440">
        <v>0</v>
      </c>
      <c r="Q1870" s="438">
        <f>K1870+M1870+O1870</f>
        <v>0</v>
      </c>
      <c r="R1870" s="438"/>
      <c r="S1870" s="438"/>
      <c r="T1870" s="438"/>
      <c r="U1870" s="481" t="s">
        <v>0</v>
      </c>
      <c r="V1870" s="617" t="str">
        <f>+IF(I1870&lt;0,"ng","")</f>
        <v/>
      </c>
      <c r="W1870" s="617"/>
    </row>
    <row r="1871" spans="1:23" s="77" customFormat="1" ht="24" hidden="1" customHeight="1">
      <c r="A1871" s="372" t="s">
        <v>2072</v>
      </c>
      <c r="B1871" s="442" t="s">
        <v>4772</v>
      </c>
      <c r="C1871" s="442" t="s">
        <v>1211</v>
      </c>
      <c r="D1871" s="442" t="s">
        <v>0</v>
      </c>
      <c r="E1871" s="443" t="s">
        <v>0</v>
      </c>
      <c r="F1871" s="444">
        <v>0</v>
      </c>
      <c r="G1871" s="444">
        <f>[5]내역서!F1871</f>
        <v>0</v>
      </c>
      <c r="H1871" s="444">
        <v>0</v>
      </c>
      <c r="I1871" s="444">
        <f>내역서!F1875</f>
        <v>0</v>
      </c>
      <c r="J1871" s="445">
        <v>0</v>
      </c>
      <c r="K1871" s="444">
        <f>SUMIF($A$1872:$A$1879,$A1873,K$1872:K$1879)</f>
        <v>0</v>
      </c>
      <c r="L1871" s="445">
        <v>0</v>
      </c>
      <c r="M1871" s="444">
        <f>SUMIF($A$1872:$A$1879,$A1873,M$1872:M$1879)</f>
        <v>0</v>
      </c>
      <c r="N1871" s="445">
        <v>0</v>
      </c>
      <c r="O1871" s="444">
        <f>SUMIF($A$1872:$A$1879,$A1873,O$1872:O$1879)</f>
        <v>0</v>
      </c>
      <c r="P1871" s="446">
        <v>0</v>
      </c>
      <c r="Q1871" s="444">
        <f t="shared" si="3282"/>
        <v>0</v>
      </c>
      <c r="R1871" s="444">
        <f t="shared" ref="R1871" si="3298">I1871-I1870</f>
        <v>0</v>
      </c>
      <c r="S1871" s="444">
        <f t="shared" ref="S1871:T1871" si="3299">P1871-P1870</f>
        <v>0</v>
      </c>
      <c r="T1871" s="444">
        <f t="shared" si="3299"/>
        <v>0</v>
      </c>
      <c r="U1871" s="482"/>
      <c r="V1871" s="619" t="str">
        <f t="shared" ref="V1871" si="3300">+IF(I1871&lt;0,"ng","")</f>
        <v/>
      </c>
      <c r="W1871" s="619"/>
    </row>
    <row r="1872" spans="1:23" s="371" customFormat="1" ht="24" hidden="1" customHeight="1">
      <c r="A1872" s="366" t="s">
        <v>4301</v>
      </c>
      <c r="B1872" s="418" t="s">
        <v>0</v>
      </c>
      <c r="C1872" s="418" t="s">
        <v>2934</v>
      </c>
      <c r="D1872" s="418" t="s">
        <v>2935</v>
      </c>
      <c r="E1872" s="419" t="s">
        <v>16</v>
      </c>
      <c r="F1872" s="411">
        <v>411</v>
      </c>
      <c r="G1872" s="411">
        <f>[5]내역서!F1872</f>
        <v>411</v>
      </c>
      <c r="H1872" s="411">
        <v>411</v>
      </c>
      <c r="I1872" s="411">
        <f>내역서!F1876</f>
        <v>0</v>
      </c>
      <c r="J1872" s="411">
        <v>3460.5</v>
      </c>
      <c r="K1872" s="412">
        <f>INT($I1872*J1872)</f>
        <v>0</v>
      </c>
      <c r="L1872" s="411">
        <v>12224</v>
      </c>
      <c r="M1872" s="412">
        <f>INT($I1872*L1872)</f>
        <v>0</v>
      </c>
      <c r="N1872" s="411">
        <v>0</v>
      </c>
      <c r="O1872" s="412">
        <f>INT($I1872*N1872)</f>
        <v>0</v>
      </c>
      <c r="P1872" s="412">
        <f>+J1872+L1872+N1872</f>
        <v>15684.5</v>
      </c>
      <c r="Q1872" s="412">
        <f>K1872+M1872+O1872</f>
        <v>0</v>
      </c>
      <c r="R1872" s="412"/>
      <c r="S1872" s="412"/>
      <c r="T1872" s="412"/>
      <c r="U1872" s="483" t="s">
        <v>0</v>
      </c>
      <c r="V1872" s="617" t="str">
        <f>+IF(I1872&lt;0,"ng","")</f>
        <v/>
      </c>
      <c r="W1872" s="617"/>
    </row>
    <row r="1873" spans="1:23" s="75" customFormat="1" ht="24" hidden="1" customHeight="1">
      <c r="A1873" s="372" t="s">
        <v>4624</v>
      </c>
      <c r="B1873" s="421" t="s">
        <v>0</v>
      </c>
      <c r="C1873" s="421" t="s">
        <v>1215</v>
      </c>
      <c r="D1873" s="421" t="s">
        <v>1216</v>
      </c>
      <c r="E1873" s="422" t="s">
        <v>16</v>
      </c>
      <c r="F1873" s="416">
        <v>411</v>
      </c>
      <c r="G1873" s="416">
        <f>[5]내역서!F1873</f>
        <v>411</v>
      </c>
      <c r="H1873" s="416">
        <v>411</v>
      </c>
      <c r="I1873" s="416">
        <f>내역서!F1877</f>
        <v>0</v>
      </c>
      <c r="J1873" s="416">
        <v>3460.5</v>
      </c>
      <c r="K1873" s="417">
        <f t="shared" ref="K1873:K1879" si="3301">INT($I1873*J1873)</f>
        <v>0</v>
      </c>
      <c r="L1873" s="416">
        <v>12224</v>
      </c>
      <c r="M1873" s="417">
        <f t="shared" ref="M1873:M1879" si="3302">INT($I1873*L1873)</f>
        <v>0</v>
      </c>
      <c r="N1873" s="416">
        <v>0</v>
      </c>
      <c r="O1873" s="417">
        <f t="shared" ref="O1873:O1879" si="3303">INT($I1873*N1873)</f>
        <v>0</v>
      </c>
      <c r="P1873" s="417">
        <f t="shared" ref="P1873:P1879" si="3304">+J1873+L1873+N1873</f>
        <v>15684.5</v>
      </c>
      <c r="Q1873" s="417">
        <f t="shared" si="3282"/>
        <v>0</v>
      </c>
      <c r="R1873" s="417">
        <f t="shared" ref="R1873" si="3305">I1873-I1872</f>
        <v>0</v>
      </c>
      <c r="S1873" s="417">
        <f t="shared" ref="S1873:T1873" si="3306">P1873-P1872</f>
        <v>0</v>
      </c>
      <c r="T1873" s="417">
        <f t="shared" si="3306"/>
        <v>0</v>
      </c>
      <c r="U1873" s="484"/>
      <c r="V1873" s="619" t="str">
        <f t="shared" ref="V1873" si="3307">+IF(I1873&lt;0,"ng","")</f>
        <v/>
      </c>
      <c r="W1873" s="619"/>
    </row>
    <row r="1874" spans="1:23" s="371" customFormat="1" ht="24" hidden="1" customHeight="1">
      <c r="A1874" s="366" t="s">
        <v>2055</v>
      </c>
      <c r="B1874" s="418" t="s">
        <v>0</v>
      </c>
      <c r="C1874" s="418" t="s">
        <v>2936</v>
      </c>
      <c r="D1874" s="418" t="s">
        <v>2937</v>
      </c>
      <c r="E1874" s="419" t="s">
        <v>16</v>
      </c>
      <c r="F1874" s="411">
        <v>411</v>
      </c>
      <c r="G1874" s="411">
        <f>[5]내역서!F1874</f>
        <v>411</v>
      </c>
      <c r="H1874" s="411">
        <v>411</v>
      </c>
      <c r="I1874" s="411">
        <f>내역서!F1878</f>
        <v>0</v>
      </c>
      <c r="J1874" s="411">
        <v>972.4</v>
      </c>
      <c r="K1874" s="412">
        <f>INT($I1874*J1874)</f>
        <v>0</v>
      </c>
      <c r="L1874" s="411">
        <v>10421.6</v>
      </c>
      <c r="M1874" s="412">
        <f>INT($I1874*L1874)</f>
        <v>0</v>
      </c>
      <c r="N1874" s="411">
        <v>0</v>
      </c>
      <c r="O1874" s="412">
        <f>INT($I1874*N1874)</f>
        <v>0</v>
      </c>
      <c r="P1874" s="412">
        <f>+J1874+L1874+N1874</f>
        <v>11394</v>
      </c>
      <c r="Q1874" s="412">
        <f>K1874+M1874+O1874</f>
        <v>0</v>
      </c>
      <c r="R1874" s="412"/>
      <c r="S1874" s="412"/>
      <c r="T1874" s="412"/>
      <c r="U1874" s="483" t="s">
        <v>0</v>
      </c>
      <c r="V1874" s="617" t="str">
        <f>+IF(I1874&lt;0,"ng","")</f>
        <v/>
      </c>
      <c r="W1874" s="617"/>
    </row>
    <row r="1875" spans="1:23" s="75" customFormat="1" ht="24" hidden="1" customHeight="1">
      <c r="A1875" s="372" t="s">
        <v>2219</v>
      </c>
      <c r="B1875" s="421" t="s">
        <v>0</v>
      </c>
      <c r="C1875" s="421" t="s">
        <v>1217</v>
      </c>
      <c r="D1875" s="421" t="s">
        <v>1218</v>
      </c>
      <c r="E1875" s="422" t="s">
        <v>16</v>
      </c>
      <c r="F1875" s="416">
        <v>411</v>
      </c>
      <c r="G1875" s="416">
        <f>[5]내역서!F1875</f>
        <v>411</v>
      </c>
      <c r="H1875" s="416">
        <v>411</v>
      </c>
      <c r="I1875" s="416">
        <f>내역서!F1879</f>
        <v>0</v>
      </c>
      <c r="J1875" s="416">
        <v>972.4</v>
      </c>
      <c r="K1875" s="417">
        <f t="shared" si="3301"/>
        <v>0</v>
      </c>
      <c r="L1875" s="416">
        <v>10421.6</v>
      </c>
      <c r="M1875" s="417">
        <f t="shared" si="3302"/>
        <v>0</v>
      </c>
      <c r="N1875" s="416">
        <v>0</v>
      </c>
      <c r="O1875" s="417">
        <f t="shared" si="3303"/>
        <v>0</v>
      </c>
      <c r="P1875" s="417">
        <f t="shared" si="3304"/>
        <v>11394</v>
      </c>
      <c r="Q1875" s="417">
        <f t="shared" si="3282"/>
        <v>0</v>
      </c>
      <c r="R1875" s="417">
        <f t="shared" ref="R1875" si="3308">I1875-I1874</f>
        <v>0</v>
      </c>
      <c r="S1875" s="417">
        <f t="shared" ref="S1875:T1875" si="3309">P1875-P1874</f>
        <v>0</v>
      </c>
      <c r="T1875" s="417">
        <f t="shared" si="3309"/>
        <v>0</v>
      </c>
      <c r="U1875" s="484"/>
      <c r="V1875" s="619" t="str">
        <f t="shared" ref="V1875" si="3310">+IF(I1875&lt;0,"ng","")</f>
        <v/>
      </c>
      <c r="W1875" s="619"/>
    </row>
    <row r="1876" spans="1:23" s="371" customFormat="1" ht="24" hidden="1" customHeight="1">
      <c r="A1876" s="366" t="s">
        <v>4301</v>
      </c>
      <c r="B1876" s="418" t="s">
        <v>0</v>
      </c>
      <c r="C1876" s="418" t="s">
        <v>2940</v>
      </c>
      <c r="D1876" s="418" t="s">
        <v>2941</v>
      </c>
      <c r="E1876" s="419" t="s">
        <v>6</v>
      </c>
      <c r="F1876" s="411">
        <v>954</v>
      </c>
      <c r="G1876" s="411">
        <f>[5]내역서!F1876</f>
        <v>954</v>
      </c>
      <c r="H1876" s="411">
        <v>954</v>
      </c>
      <c r="I1876" s="411">
        <f>내역서!F1880</f>
        <v>0</v>
      </c>
      <c r="J1876" s="411">
        <v>325.39999999999998</v>
      </c>
      <c r="K1876" s="412">
        <f>INT($I1876*J1876)</f>
        <v>0</v>
      </c>
      <c r="L1876" s="411">
        <v>2512</v>
      </c>
      <c r="M1876" s="412">
        <f>INT($I1876*L1876)</f>
        <v>0</v>
      </c>
      <c r="N1876" s="411">
        <v>0</v>
      </c>
      <c r="O1876" s="412">
        <f>INT($I1876*N1876)</f>
        <v>0</v>
      </c>
      <c r="P1876" s="412">
        <f>+J1876+L1876+N1876</f>
        <v>2837.4</v>
      </c>
      <c r="Q1876" s="412">
        <f>K1876+M1876+O1876</f>
        <v>0</v>
      </c>
      <c r="R1876" s="412"/>
      <c r="S1876" s="412"/>
      <c r="T1876" s="412"/>
      <c r="U1876" s="483" t="s">
        <v>0</v>
      </c>
      <c r="V1876" s="617" t="str">
        <f>+IF(I1876&lt;0,"ng","")</f>
        <v/>
      </c>
      <c r="W1876" s="617"/>
    </row>
    <row r="1877" spans="1:23" s="75" customFormat="1" ht="24" hidden="1" customHeight="1">
      <c r="A1877" s="372" t="s">
        <v>4624</v>
      </c>
      <c r="B1877" s="421" t="s">
        <v>0</v>
      </c>
      <c r="C1877" s="421" t="s">
        <v>1221</v>
      </c>
      <c r="D1877" s="421" t="s">
        <v>1222</v>
      </c>
      <c r="E1877" s="422" t="s">
        <v>6</v>
      </c>
      <c r="F1877" s="416">
        <v>954</v>
      </c>
      <c r="G1877" s="416">
        <f>[5]내역서!F1877</f>
        <v>954</v>
      </c>
      <c r="H1877" s="416">
        <v>954</v>
      </c>
      <c r="I1877" s="416">
        <f>내역서!F1881</f>
        <v>0</v>
      </c>
      <c r="J1877" s="416">
        <v>325.39999999999998</v>
      </c>
      <c r="K1877" s="417">
        <f t="shared" si="3301"/>
        <v>0</v>
      </c>
      <c r="L1877" s="416">
        <v>2512</v>
      </c>
      <c r="M1877" s="417">
        <f t="shared" si="3302"/>
        <v>0</v>
      </c>
      <c r="N1877" s="416">
        <v>0</v>
      </c>
      <c r="O1877" s="417">
        <f t="shared" si="3303"/>
        <v>0</v>
      </c>
      <c r="P1877" s="417">
        <f t="shared" si="3304"/>
        <v>2837.4</v>
      </c>
      <c r="Q1877" s="417">
        <f t="shared" si="3282"/>
        <v>0</v>
      </c>
      <c r="R1877" s="417">
        <f t="shared" ref="R1877" si="3311">I1877-I1876</f>
        <v>0</v>
      </c>
      <c r="S1877" s="417">
        <f t="shared" ref="S1877:T1877" si="3312">P1877-P1876</f>
        <v>0</v>
      </c>
      <c r="T1877" s="417">
        <f t="shared" si="3312"/>
        <v>0</v>
      </c>
      <c r="U1877" s="484"/>
      <c r="V1877" s="619" t="str">
        <f t="shared" ref="V1877" si="3313">+IF(I1877&lt;0,"ng","")</f>
        <v/>
      </c>
      <c r="W1877" s="619"/>
    </row>
    <row r="1878" spans="1:23" s="371" customFormat="1" ht="24" hidden="1" customHeight="1">
      <c r="A1878" s="366" t="s">
        <v>4388</v>
      </c>
      <c r="B1878" s="418" t="s">
        <v>0</v>
      </c>
      <c r="C1878" s="418" t="s">
        <v>2942</v>
      </c>
      <c r="D1878" s="418" t="s">
        <v>98</v>
      </c>
      <c r="E1878" s="419" t="s">
        <v>22</v>
      </c>
      <c r="F1878" s="411">
        <v>795</v>
      </c>
      <c r="G1878" s="411">
        <f>[5]내역서!F1878</f>
        <v>795</v>
      </c>
      <c r="H1878" s="411">
        <v>795</v>
      </c>
      <c r="I1878" s="411">
        <f>내역서!F1882</f>
        <v>0</v>
      </c>
      <c r="J1878" s="411">
        <v>863.2</v>
      </c>
      <c r="K1878" s="412">
        <f>INT($I1878*J1878)</f>
        <v>0</v>
      </c>
      <c r="L1878" s="411">
        <v>2797.6</v>
      </c>
      <c r="M1878" s="412">
        <f>INT($I1878*L1878)</f>
        <v>0</v>
      </c>
      <c r="N1878" s="411">
        <v>0</v>
      </c>
      <c r="O1878" s="412">
        <f>INT($I1878*N1878)</f>
        <v>0</v>
      </c>
      <c r="P1878" s="412">
        <f>+J1878+L1878+N1878</f>
        <v>3660.8</v>
      </c>
      <c r="Q1878" s="412">
        <f>K1878+M1878+O1878</f>
        <v>0</v>
      </c>
      <c r="R1878" s="412"/>
      <c r="S1878" s="412"/>
      <c r="T1878" s="412"/>
      <c r="U1878" s="483" t="s">
        <v>0</v>
      </c>
      <c r="V1878" s="617" t="str">
        <f>+IF(I1878&lt;0,"ng","")</f>
        <v/>
      </c>
      <c r="W1878" s="617"/>
    </row>
    <row r="1879" spans="1:23" s="75" customFormat="1" ht="24" hidden="1" customHeight="1">
      <c r="A1879" s="372" t="s">
        <v>2072</v>
      </c>
      <c r="B1879" s="421" t="s">
        <v>0</v>
      </c>
      <c r="C1879" s="421" t="s">
        <v>1223</v>
      </c>
      <c r="D1879" s="421" t="s">
        <v>98</v>
      </c>
      <c r="E1879" s="422" t="s">
        <v>22</v>
      </c>
      <c r="F1879" s="416">
        <v>795</v>
      </c>
      <c r="G1879" s="416">
        <f>[5]내역서!F1879</f>
        <v>795</v>
      </c>
      <c r="H1879" s="416">
        <v>795</v>
      </c>
      <c r="I1879" s="416">
        <f>내역서!F1883</f>
        <v>0</v>
      </c>
      <c r="J1879" s="416">
        <v>863.2</v>
      </c>
      <c r="K1879" s="417">
        <f t="shared" si="3301"/>
        <v>0</v>
      </c>
      <c r="L1879" s="416">
        <v>2797.6</v>
      </c>
      <c r="M1879" s="417">
        <f t="shared" si="3302"/>
        <v>0</v>
      </c>
      <c r="N1879" s="416">
        <v>0</v>
      </c>
      <c r="O1879" s="417">
        <f t="shared" si="3303"/>
        <v>0</v>
      </c>
      <c r="P1879" s="417">
        <f t="shared" si="3304"/>
        <v>3660.8</v>
      </c>
      <c r="Q1879" s="417">
        <f t="shared" si="3282"/>
        <v>0</v>
      </c>
      <c r="R1879" s="417">
        <f t="shared" ref="R1879" si="3314">I1879-I1878</f>
        <v>0</v>
      </c>
      <c r="S1879" s="417">
        <f t="shared" ref="S1879:T1879" si="3315">P1879-P1878</f>
        <v>0</v>
      </c>
      <c r="T1879" s="417">
        <f t="shared" si="3315"/>
        <v>0</v>
      </c>
      <c r="U1879" s="484"/>
      <c r="V1879" s="619" t="str">
        <f t="shared" ref="V1879" si="3316">+IF(I1879&lt;0,"ng","")</f>
        <v/>
      </c>
      <c r="W1879" s="619"/>
    </row>
    <row r="1880" spans="1:23" s="371" customFormat="1" ht="24" hidden="1" customHeight="1">
      <c r="A1880" s="366" t="s">
        <v>4652</v>
      </c>
      <c r="B1880" s="436" t="s">
        <v>3191</v>
      </c>
      <c r="C1880" s="436" t="s">
        <v>2944</v>
      </c>
      <c r="D1880" s="436" t="s">
        <v>0</v>
      </c>
      <c r="E1880" s="437" t="s">
        <v>0</v>
      </c>
      <c r="F1880" s="438">
        <v>0</v>
      </c>
      <c r="G1880" s="438">
        <f>[5]내역서!F1880</f>
        <v>0</v>
      </c>
      <c r="H1880" s="438">
        <v>0</v>
      </c>
      <c r="I1880" s="438">
        <f>내역서!F1884</f>
        <v>0</v>
      </c>
      <c r="J1880" s="439">
        <v>0</v>
      </c>
      <c r="K1880" s="438">
        <f>SUMIF($A$1882:$A$1893,$A1882,K$1882:K$1893)</f>
        <v>0</v>
      </c>
      <c r="L1880" s="439">
        <v>0</v>
      </c>
      <c r="M1880" s="438">
        <f>SUMIF($A$1882:$A$1893,$A1882,M$1882:M$1893)</f>
        <v>0</v>
      </c>
      <c r="N1880" s="439">
        <v>0</v>
      </c>
      <c r="O1880" s="438">
        <f>SUMIF($A$1882:$A$1893,$A1882,O$1882:O$1893)</f>
        <v>0</v>
      </c>
      <c r="P1880" s="440">
        <v>0</v>
      </c>
      <c r="Q1880" s="438">
        <f>K1880+M1880+O1880</f>
        <v>0</v>
      </c>
      <c r="R1880" s="438"/>
      <c r="S1880" s="438"/>
      <c r="T1880" s="438"/>
      <c r="U1880" s="481" t="s">
        <v>0</v>
      </c>
      <c r="V1880" s="617" t="str">
        <f>+IF(I1880&lt;0,"ng","")</f>
        <v/>
      </c>
      <c r="W1880" s="617"/>
    </row>
    <row r="1881" spans="1:23" s="75" customFormat="1" ht="24" hidden="1" customHeight="1">
      <c r="A1881" s="372" t="s">
        <v>2219</v>
      </c>
      <c r="B1881" s="442" t="s">
        <v>1823</v>
      </c>
      <c r="C1881" s="442" t="s">
        <v>1224</v>
      </c>
      <c r="D1881" s="442" t="s">
        <v>0</v>
      </c>
      <c r="E1881" s="443" t="s">
        <v>0</v>
      </c>
      <c r="F1881" s="444">
        <v>0</v>
      </c>
      <c r="G1881" s="444">
        <f>[5]내역서!F1881</f>
        <v>0</v>
      </c>
      <c r="H1881" s="444">
        <v>0</v>
      </c>
      <c r="I1881" s="444">
        <f>내역서!F1885</f>
        <v>0</v>
      </c>
      <c r="J1881" s="445">
        <v>0</v>
      </c>
      <c r="K1881" s="444">
        <f>SUMIF($A$1882:$A$1893,$A1883,K$1882:K$1893)</f>
        <v>0</v>
      </c>
      <c r="L1881" s="445">
        <v>0</v>
      </c>
      <c r="M1881" s="444">
        <f>SUMIF($A$1882:$A$1893,$A1883,M$1882:M$1893)</f>
        <v>0</v>
      </c>
      <c r="N1881" s="445">
        <v>0</v>
      </c>
      <c r="O1881" s="444">
        <f>SUMIF($A$1882:$A$1893,$A1883,O$1882:O$1893)</f>
        <v>0</v>
      </c>
      <c r="P1881" s="446">
        <v>0</v>
      </c>
      <c r="Q1881" s="444">
        <f t="shared" si="3282"/>
        <v>0</v>
      </c>
      <c r="R1881" s="444">
        <f t="shared" ref="R1881" si="3317">I1881-I1880</f>
        <v>0</v>
      </c>
      <c r="S1881" s="444">
        <f t="shared" ref="S1881:T1881" si="3318">P1881-P1880</f>
        <v>0</v>
      </c>
      <c r="T1881" s="444">
        <f t="shared" si="3318"/>
        <v>0</v>
      </c>
      <c r="U1881" s="482"/>
      <c r="V1881" s="619" t="str">
        <f t="shared" ref="V1881" si="3319">+IF(I1881&lt;0,"ng","")</f>
        <v/>
      </c>
      <c r="W1881" s="619"/>
    </row>
    <row r="1882" spans="1:23" s="371" customFormat="1" ht="24" hidden="1" customHeight="1">
      <c r="A1882" s="366" t="s">
        <v>4652</v>
      </c>
      <c r="B1882" s="418" t="s">
        <v>0</v>
      </c>
      <c r="C1882" s="418" t="s">
        <v>3134</v>
      </c>
      <c r="D1882" s="418" t="s">
        <v>3135</v>
      </c>
      <c r="E1882" s="419" t="s">
        <v>16</v>
      </c>
      <c r="F1882" s="411">
        <v>23</v>
      </c>
      <c r="G1882" s="411">
        <f>[5]내역서!F1882</f>
        <v>23</v>
      </c>
      <c r="H1882" s="411">
        <v>23</v>
      </c>
      <c r="I1882" s="411">
        <f>내역서!F1886</f>
        <v>0</v>
      </c>
      <c r="J1882" s="411">
        <v>81126.7</v>
      </c>
      <c r="K1882" s="412">
        <f>INT($I1882*J1882)</f>
        <v>0</v>
      </c>
      <c r="L1882" s="411">
        <v>34828</v>
      </c>
      <c r="M1882" s="412">
        <f>INT($I1882*L1882)</f>
        <v>0</v>
      </c>
      <c r="N1882" s="411">
        <v>0</v>
      </c>
      <c r="O1882" s="412">
        <f>INT($I1882*N1882)</f>
        <v>0</v>
      </c>
      <c r="P1882" s="412">
        <f>+J1882+L1882+N1882</f>
        <v>115954.7</v>
      </c>
      <c r="Q1882" s="412">
        <f>K1882+M1882+O1882</f>
        <v>0</v>
      </c>
      <c r="R1882" s="412"/>
      <c r="S1882" s="412"/>
      <c r="T1882" s="412"/>
      <c r="U1882" s="483" t="s">
        <v>0</v>
      </c>
      <c r="V1882" s="617" t="str">
        <f>+IF(I1882&lt;0,"ng","")</f>
        <v/>
      </c>
      <c r="W1882" s="617"/>
    </row>
    <row r="1883" spans="1:23" s="75" customFormat="1" ht="24" hidden="1" customHeight="1">
      <c r="A1883" s="372" t="s">
        <v>2072</v>
      </c>
      <c r="B1883" s="421" t="s">
        <v>0</v>
      </c>
      <c r="C1883" s="421" t="s">
        <v>1328</v>
      </c>
      <c r="D1883" s="421" t="s">
        <v>1329</v>
      </c>
      <c r="E1883" s="422" t="s">
        <v>16</v>
      </c>
      <c r="F1883" s="416">
        <v>23</v>
      </c>
      <c r="G1883" s="416">
        <f>[5]내역서!F1883</f>
        <v>23</v>
      </c>
      <c r="H1883" s="416">
        <v>23</v>
      </c>
      <c r="I1883" s="416">
        <f>내역서!F1887</f>
        <v>0</v>
      </c>
      <c r="J1883" s="416">
        <v>81126.7</v>
      </c>
      <c r="K1883" s="417">
        <f t="shared" ref="K1883:K1893" si="3320">INT($I1883*J1883)</f>
        <v>0</v>
      </c>
      <c r="L1883" s="416">
        <v>34828</v>
      </c>
      <c r="M1883" s="417">
        <f t="shared" ref="M1883:M1893" si="3321">INT($I1883*L1883)</f>
        <v>0</v>
      </c>
      <c r="N1883" s="416">
        <v>0</v>
      </c>
      <c r="O1883" s="417">
        <f t="shared" ref="O1883:O1893" si="3322">INT($I1883*N1883)</f>
        <v>0</v>
      </c>
      <c r="P1883" s="417">
        <f t="shared" ref="P1883:P1893" si="3323">+J1883+L1883+N1883</f>
        <v>115954.7</v>
      </c>
      <c r="Q1883" s="417">
        <f t="shared" si="3282"/>
        <v>0</v>
      </c>
      <c r="R1883" s="417">
        <f t="shared" ref="R1883" si="3324">I1883-I1882</f>
        <v>0</v>
      </c>
      <c r="S1883" s="417">
        <f t="shared" ref="S1883:T1883" si="3325">P1883-P1882</f>
        <v>0</v>
      </c>
      <c r="T1883" s="417">
        <f t="shared" si="3325"/>
        <v>0</v>
      </c>
      <c r="U1883" s="484"/>
      <c r="V1883" s="619" t="str">
        <f t="shared" ref="V1883" si="3326">+IF(I1883&lt;0,"ng","")</f>
        <v/>
      </c>
      <c r="W1883" s="619"/>
    </row>
    <row r="1884" spans="1:23" s="485" customFormat="1" ht="24" hidden="1" customHeight="1">
      <c r="A1884" s="366" t="s">
        <v>4652</v>
      </c>
      <c r="B1884" s="418" t="s">
        <v>0</v>
      </c>
      <c r="C1884" s="418" t="s">
        <v>2945</v>
      </c>
      <c r="D1884" s="418" t="s">
        <v>2946</v>
      </c>
      <c r="E1884" s="419" t="s">
        <v>16</v>
      </c>
      <c r="F1884" s="411">
        <v>472</v>
      </c>
      <c r="G1884" s="411">
        <f>[5]내역서!F1884</f>
        <v>472</v>
      </c>
      <c r="H1884" s="411">
        <v>472</v>
      </c>
      <c r="I1884" s="411">
        <f>내역서!F1888</f>
        <v>0</v>
      </c>
      <c r="J1884" s="411">
        <v>85071.9</v>
      </c>
      <c r="K1884" s="412">
        <f>INT($I1884*J1884)</f>
        <v>0</v>
      </c>
      <c r="L1884" s="411">
        <v>51200</v>
      </c>
      <c r="M1884" s="412">
        <f>INT($I1884*L1884)</f>
        <v>0</v>
      </c>
      <c r="N1884" s="411">
        <v>5851.6</v>
      </c>
      <c r="O1884" s="412">
        <f>INT($I1884*N1884)</f>
        <v>0</v>
      </c>
      <c r="P1884" s="412">
        <f>+J1884+L1884+N1884</f>
        <v>142123.5</v>
      </c>
      <c r="Q1884" s="412">
        <f>K1884+M1884+O1884</f>
        <v>0</v>
      </c>
      <c r="R1884" s="412"/>
      <c r="S1884" s="412"/>
      <c r="T1884" s="412"/>
      <c r="U1884" s="483" t="s">
        <v>0</v>
      </c>
      <c r="V1884" s="617" t="str">
        <f>+IF(I1884&lt;0,"ng","")</f>
        <v/>
      </c>
      <c r="W1884" s="617"/>
    </row>
    <row r="1885" spans="1:23" s="77" customFormat="1" ht="24" hidden="1" customHeight="1">
      <c r="A1885" s="372" t="s">
        <v>4389</v>
      </c>
      <c r="B1885" s="421" t="s">
        <v>0</v>
      </c>
      <c r="C1885" s="421" t="s">
        <v>1225</v>
      </c>
      <c r="D1885" s="421" t="s">
        <v>1226</v>
      </c>
      <c r="E1885" s="422" t="s">
        <v>16</v>
      </c>
      <c r="F1885" s="416">
        <v>472</v>
      </c>
      <c r="G1885" s="416">
        <f>[5]내역서!F1885</f>
        <v>472</v>
      </c>
      <c r="H1885" s="416">
        <v>472</v>
      </c>
      <c r="I1885" s="416">
        <f>내역서!F1889</f>
        <v>0</v>
      </c>
      <c r="J1885" s="416">
        <v>85071.9</v>
      </c>
      <c r="K1885" s="417">
        <f t="shared" si="3320"/>
        <v>0</v>
      </c>
      <c r="L1885" s="416">
        <v>51200</v>
      </c>
      <c r="M1885" s="417">
        <f t="shared" si="3321"/>
        <v>0</v>
      </c>
      <c r="N1885" s="416">
        <v>5851.6</v>
      </c>
      <c r="O1885" s="417">
        <f t="shared" si="3322"/>
        <v>0</v>
      </c>
      <c r="P1885" s="417">
        <f t="shared" si="3323"/>
        <v>142123.5</v>
      </c>
      <c r="Q1885" s="417">
        <f t="shared" si="3282"/>
        <v>0</v>
      </c>
      <c r="R1885" s="417">
        <f t="shared" ref="R1885" si="3327">I1885-I1884</f>
        <v>0</v>
      </c>
      <c r="S1885" s="417">
        <f t="shared" ref="S1885:T1885" si="3328">P1885-P1884</f>
        <v>0</v>
      </c>
      <c r="T1885" s="417">
        <f t="shared" si="3328"/>
        <v>0</v>
      </c>
      <c r="U1885" s="484"/>
      <c r="V1885" s="619" t="str">
        <f t="shared" ref="V1885" si="3329">+IF(I1885&lt;0,"ng","")</f>
        <v/>
      </c>
      <c r="W1885" s="619"/>
    </row>
    <row r="1886" spans="1:23" s="371" customFormat="1" ht="24" hidden="1" customHeight="1">
      <c r="A1886" s="366" t="s">
        <v>4388</v>
      </c>
      <c r="B1886" s="418" t="s">
        <v>0</v>
      </c>
      <c r="C1886" s="418" t="s">
        <v>2947</v>
      </c>
      <c r="D1886" s="418" t="s">
        <v>2948</v>
      </c>
      <c r="E1886" s="419" t="s">
        <v>16</v>
      </c>
      <c r="F1886" s="411">
        <v>206</v>
      </c>
      <c r="G1886" s="411">
        <f>[5]내역서!F1886</f>
        <v>206</v>
      </c>
      <c r="H1886" s="411">
        <v>206</v>
      </c>
      <c r="I1886" s="411">
        <f>내역서!F1890</f>
        <v>0</v>
      </c>
      <c r="J1886" s="411">
        <v>102496.1</v>
      </c>
      <c r="K1886" s="412">
        <f>INT($I1886*J1886)</f>
        <v>0</v>
      </c>
      <c r="L1886" s="411">
        <v>47200</v>
      </c>
      <c r="M1886" s="412">
        <f>INT($I1886*L1886)</f>
        <v>0</v>
      </c>
      <c r="N1886" s="411">
        <v>5347.7</v>
      </c>
      <c r="O1886" s="412">
        <f>INT($I1886*N1886)</f>
        <v>0</v>
      </c>
      <c r="P1886" s="412">
        <f>+J1886+L1886+N1886</f>
        <v>155043.80000000002</v>
      </c>
      <c r="Q1886" s="412">
        <f>K1886+M1886+O1886</f>
        <v>0</v>
      </c>
      <c r="R1886" s="412"/>
      <c r="S1886" s="412"/>
      <c r="T1886" s="412"/>
      <c r="U1886" s="483" t="s">
        <v>0</v>
      </c>
      <c r="V1886" s="617" t="str">
        <f>+IF(I1886&lt;0,"ng","")</f>
        <v/>
      </c>
      <c r="W1886" s="617"/>
    </row>
    <row r="1887" spans="1:23" s="75" customFormat="1" ht="24" hidden="1" customHeight="1">
      <c r="A1887" s="372" t="s">
        <v>4389</v>
      </c>
      <c r="B1887" s="421" t="s">
        <v>0</v>
      </c>
      <c r="C1887" s="421" t="s">
        <v>1227</v>
      </c>
      <c r="D1887" s="421" t="s">
        <v>1228</v>
      </c>
      <c r="E1887" s="422" t="s">
        <v>16</v>
      </c>
      <c r="F1887" s="416">
        <v>206</v>
      </c>
      <c r="G1887" s="416">
        <f>[5]내역서!F1887</f>
        <v>206</v>
      </c>
      <c r="H1887" s="416">
        <v>206</v>
      </c>
      <c r="I1887" s="416">
        <f>내역서!F1891</f>
        <v>0</v>
      </c>
      <c r="J1887" s="416">
        <v>102496.1</v>
      </c>
      <c r="K1887" s="417">
        <f t="shared" si="3320"/>
        <v>0</v>
      </c>
      <c r="L1887" s="416">
        <v>47200</v>
      </c>
      <c r="M1887" s="417">
        <f t="shared" si="3321"/>
        <v>0</v>
      </c>
      <c r="N1887" s="416">
        <v>5347.7</v>
      </c>
      <c r="O1887" s="417">
        <f t="shared" si="3322"/>
        <v>0</v>
      </c>
      <c r="P1887" s="417">
        <f t="shared" si="3323"/>
        <v>155043.80000000002</v>
      </c>
      <c r="Q1887" s="417">
        <f t="shared" si="3282"/>
        <v>0</v>
      </c>
      <c r="R1887" s="417">
        <f t="shared" ref="R1887" si="3330">I1887-I1886</f>
        <v>0</v>
      </c>
      <c r="S1887" s="417">
        <f t="shared" ref="S1887:T1887" si="3331">P1887-P1886</f>
        <v>0</v>
      </c>
      <c r="T1887" s="417">
        <f t="shared" si="3331"/>
        <v>0</v>
      </c>
      <c r="U1887" s="484"/>
      <c r="V1887" s="619" t="str">
        <f t="shared" ref="V1887" si="3332">+IF(I1887&lt;0,"ng","")</f>
        <v/>
      </c>
      <c r="W1887" s="619"/>
    </row>
    <row r="1888" spans="1:23" s="371" customFormat="1" ht="24" hidden="1" customHeight="1">
      <c r="A1888" s="366" t="s">
        <v>4652</v>
      </c>
      <c r="B1888" s="418" t="s">
        <v>0</v>
      </c>
      <c r="C1888" s="418" t="s">
        <v>2950</v>
      </c>
      <c r="D1888" s="418" t="s">
        <v>99</v>
      </c>
      <c r="E1888" s="419" t="s">
        <v>6</v>
      </c>
      <c r="F1888" s="411">
        <v>180</v>
      </c>
      <c r="G1888" s="411">
        <f>[5]내역서!F1888</f>
        <v>180</v>
      </c>
      <c r="H1888" s="411">
        <v>180</v>
      </c>
      <c r="I1888" s="411">
        <f>내역서!F1892</f>
        <v>0</v>
      </c>
      <c r="J1888" s="411">
        <v>15886.3</v>
      </c>
      <c r="K1888" s="412">
        <f>INT($I1888*J1888)</f>
        <v>0</v>
      </c>
      <c r="L1888" s="411">
        <v>11200</v>
      </c>
      <c r="M1888" s="412">
        <f>INT($I1888*L1888)</f>
        <v>0</v>
      </c>
      <c r="N1888" s="411">
        <v>907.8</v>
      </c>
      <c r="O1888" s="412">
        <f>INT($I1888*N1888)</f>
        <v>0</v>
      </c>
      <c r="P1888" s="412">
        <f>+J1888+L1888+N1888</f>
        <v>27994.1</v>
      </c>
      <c r="Q1888" s="412">
        <f>K1888+M1888+O1888</f>
        <v>0</v>
      </c>
      <c r="R1888" s="412"/>
      <c r="S1888" s="412"/>
      <c r="T1888" s="412"/>
      <c r="U1888" s="483" t="s">
        <v>0</v>
      </c>
      <c r="V1888" s="617" t="str">
        <f>+IF(I1888&lt;0,"ng","")</f>
        <v/>
      </c>
      <c r="W1888" s="617"/>
    </row>
    <row r="1889" spans="1:23" s="75" customFormat="1" ht="24" hidden="1" customHeight="1">
      <c r="A1889" s="372" t="s">
        <v>2072</v>
      </c>
      <c r="B1889" s="421" t="s">
        <v>0</v>
      </c>
      <c r="C1889" s="421" t="s">
        <v>1229</v>
      </c>
      <c r="D1889" s="421" t="s">
        <v>99</v>
      </c>
      <c r="E1889" s="422" t="s">
        <v>6</v>
      </c>
      <c r="F1889" s="416">
        <v>180</v>
      </c>
      <c r="G1889" s="416">
        <f>[5]내역서!F1889</f>
        <v>180</v>
      </c>
      <c r="H1889" s="416">
        <v>180</v>
      </c>
      <c r="I1889" s="416">
        <f>내역서!F1893</f>
        <v>0</v>
      </c>
      <c r="J1889" s="416">
        <v>15886.3</v>
      </c>
      <c r="K1889" s="417">
        <f t="shared" si="3320"/>
        <v>0</v>
      </c>
      <c r="L1889" s="416">
        <v>11200</v>
      </c>
      <c r="M1889" s="417">
        <f t="shared" si="3321"/>
        <v>0</v>
      </c>
      <c r="N1889" s="416">
        <v>907.8</v>
      </c>
      <c r="O1889" s="417">
        <f t="shared" si="3322"/>
        <v>0</v>
      </c>
      <c r="P1889" s="417">
        <f t="shared" si="3323"/>
        <v>27994.1</v>
      </c>
      <c r="Q1889" s="417">
        <f t="shared" si="3282"/>
        <v>0</v>
      </c>
      <c r="R1889" s="417">
        <f t="shared" ref="R1889" si="3333">I1889-I1888</f>
        <v>0</v>
      </c>
      <c r="S1889" s="417">
        <f t="shared" ref="S1889:T1889" si="3334">P1889-P1888</f>
        <v>0</v>
      </c>
      <c r="T1889" s="417">
        <f t="shared" si="3334"/>
        <v>0</v>
      </c>
      <c r="U1889" s="484"/>
      <c r="V1889" s="619" t="str">
        <f t="shared" ref="V1889" si="3335">+IF(I1889&lt;0,"ng","")</f>
        <v/>
      </c>
      <c r="W1889" s="619"/>
    </row>
    <row r="1890" spans="1:23" s="371" customFormat="1" ht="24" hidden="1" customHeight="1">
      <c r="A1890" s="366" t="s">
        <v>4652</v>
      </c>
      <c r="B1890" s="418" t="s">
        <v>0</v>
      </c>
      <c r="C1890" s="418" t="s">
        <v>3136</v>
      </c>
      <c r="D1890" s="418" t="s">
        <v>115</v>
      </c>
      <c r="E1890" s="419" t="s">
        <v>6</v>
      </c>
      <c r="F1890" s="411">
        <v>29</v>
      </c>
      <c r="G1890" s="411">
        <f>[5]내역서!F1890</f>
        <v>29</v>
      </c>
      <c r="H1890" s="411">
        <v>29</v>
      </c>
      <c r="I1890" s="411">
        <f>내역서!F1894</f>
        <v>0</v>
      </c>
      <c r="J1890" s="411">
        <v>55047.3</v>
      </c>
      <c r="K1890" s="412">
        <f>INT($I1890*J1890)</f>
        <v>0</v>
      </c>
      <c r="L1890" s="411">
        <v>34800</v>
      </c>
      <c r="M1890" s="412">
        <f>INT($I1890*L1890)</f>
        <v>0</v>
      </c>
      <c r="N1890" s="411">
        <v>3609.7</v>
      </c>
      <c r="O1890" s="412">
        <f>INT($I1890*N1890)</f>
        <v>0</v>
      </c>
      <c r="P1890" s="412">
        <f>+J1890+L1890+N1890</f>
        <v>93457</v>
      </c>
      <c r="Q1890" s="412">
        <f>K1890+M1890+O1890</f>
        <v>0</v>
      </c>
      <c r="R1890" s="412"/>
      <c r="S1890" s="412"/>
      <c r="T1890" s="412"/>
      <c r="U1890" s="483" t="s">
        <v>0</v>
      </c>
      <c r="V1890" s="617" t="str">
        <f>+IF(I1890&lt;0,"ng","")</f>
        <v/>
      </c>
      <c r="W1890" s="617"/>
    </row>
    <row r="1891" spans="1:23" s="75" customFormat="1" ht="24" hidden="1" customHeight="1">
      <c r="A1891" s="372" t="s">
        <v>2219</v>
      </c>
      <c r="B1891" s="421" t="s">
        <v>0</v>
      </c>
      <c r="C1891" s="421" t="s">
        <v>1330</v>
      </c>
      <c r="D1891" s="421" t="s">
        <v>115</v>
      </c>
      <c r="E1891" s="422" t="s">
        <v>6</v>
      </c>
      <c r="F1891" s="416">
        <v>29</v>
      </c>
      <c r="G1891" s="416">
        <f>[5]내역서!F1891</f>
        <v>29</v>
      </c>
      <c r="H1891" s="416">
        <v>29</v>
      </c>
      <c r="I1891" s="416">
        <f>내역서!F1895</f>
        <v>0</v>
      </c>
      <c r="J1891" s="416">
        <v>55047.3</v>
      </c>
      <c r="K1891" s="417">
        <f t="shared" si="3320"/>
        <v>0</v>
      </c>
      <c r="L1891" s="416">
        <v>34800</v>
      </c>
      <c r="M1891" s="417">
        <f t="shared" si="3321"/>
        <v>0</v>
      </c>
      <c r="N1891" s="416">
        <v>3609.7</v>
      </c>
      <c r="O1891" s="417">
        <f t="shared" si="3322"/>
        <v>0</v>
      </c>
      <c r="P1891" s="417">
        <f t="shared" si="3323"/>
        <v>93457</v>
      </c>
      <c r="Q1891" s="417">
        <f t="shared" si="3282"/>
        <v>0</v>
      </c>
      <c r="R1891" s="417">
        <f t="shared" ref="R1891" si="3336">I1891-I1890</f>
        <v>0</v>
      </c>
      <c r="S1891" s="417">
        <f t="shared" ref="S1891:T1891" si="3337">P1891-P1890</f>
        <v>0</v>
      </c>
      <c r="T1891" s="417">
        <f t="shared" si="3337"/>
        <v>0</v>
      </c>
      <c r="U1891" s="484"/>
      <c r="V1891" s="619" t="str">
        <f t="shared" ref="V1891" si="3338">+IF(I1891&lt;0,"ng","")</f>
        <v/>
      </c>
      <c r="W1891" s="619"/>
    </row>
    <row r="1892" spans="1:23" s="371" customFormat="1" ht="24" hidden="1" customHeight="1">
      <c r="A1892" s="366" t="s">
        <v>4388</v>
      </c>
      <c r="B1892" s="418" t="s">
        <v>0</v>
      </c>
      <c r="C1892" s="418" t="s">
        <v>2964</v>
      </c>
      <c r="D1892" s="418" t="s">
        <v>2965</v>
      </c>
      <c r="E1892" s="419" t="s">
        <v>16</v>
      </c>
      <c r="F1892" s="411">
        <v>19</v>
      </c>
      <c r="G1892" s="411">
        <f>[5]내역서!F1892</f>
        <v>19</v>
      </c>
      <c r="H1892" s="411">
        <v>19</v>
      </c>
      <c r="I1892" s="411">
        <f>내역서!F1896</f>
        <v>0</v>
      </c>
      <c r="J1892" s="411">
        <v>142123.5</v>
      </c>
      <c r="K1892" s="412">
        <f>INT($I1892*J1892)</f>
        <v>0</v>
      </c>
      <c r="L1892" s="411">
        <v>0</v>
      </c>
      <c r="M1892" s="412">
        <f>INT($I1892*L1892)</f>
        <v>0</v>
      </c>
      <c r="N1892" s="411">
        <v>0</v>
      </c>
      <c r="O1892" s="412">
        <f>INT($I1892*N1892)</f>
        <v>0</v>
      </c>
      <c r="P1892" s="412">
        <f>+J1892+L1892+N1892</f>
        <v>142123.5</v>
      </c>
      <c r="Q1892" s="412">
        <f>K1892+M1892+O1892</f>
        <v>0</v>
      </c>
      <c r="R1892" s="412"/>
      <c r="S1892" s="412"/>
      <c r="T1892" s="412"/>
      <c r="U1892" s="483" t="s">
        <v>0</v>
      </c>
      <c r="V1892" s="617" t="str">
        <f>+IF(I1892&lt;0,"ng","")</f>
        <v/>
      </c>
      <c r="W1892" s="617"/>
    </row>
    <row r="1893" spans="1:23" s="75" customFormat="1" ht="24" hidden="1" customHeight="1">
      <c r="A1893" s="372" t="s">
        <v>2072</v>
      </c>
      <c r="B1893" s="421" t="s">
        <v>0</v>
      </c>
      <c r="C1893" s="421" t="s">
        <v>1237</v>
      </c>
      <c r="D1893" s="421" t="s">
        <v>1238</v>
      </c>
      <c r="E1893" s="422" t="s">
        <v>16</v>
      </c>
      <c r="F1893" s="416">
        <v>19</v>
      </c>
      <c r="G1893" s="416">
        <f>[5]내역서!F1893</f>
        <v>19</v>
      </c>
      <c r="H1893" s="416">
        <v>19</v>
      </c>
      <c r="I1893" s="416">
        <f>내역서!F1897</f>
        <v>0</v>
      </c>
      <c r="J1893" s="416">
        <v>142123.5</v>
      </c>
      <c r="K1893" s="417">
        <f t="shared" si="3320"/>
        <v>0</v>
      </c>
      <c r="L1893" s="416">
        <v>0</v>
      </c>
      <c r="M1893" s="417">
        <f t="shared" si="3321"/>
        <v>0</v>
      </c>
      <c r="N1893" s="416">
        <v>0</v>
      </c>
      <c r="O1893" s="417">
        <f t="shared" si="3322"/>
        <v>0</v>
      </c>
      <c r="P1893" s="417">
        <f t="shared" si="3323"/>
        <v>142123.5</v>
      </c>
      <c r="Q1893" s="417">
        <f t="shared" si="3282"/>
        <v>0</v>
      </c>
      <c r="R1893" s="417">
        <f t="shared" ref="R1893" si="3339">I1893-I1892</f>
        <v>0</v>
      </c>
      <c r="S1893" s="417">
        <f t="shared" ref="S1893:T1893" si="3340">P1893-P1892</f>
        <v>0</v>
      </c>
      <c r="T1893" s="417">
        <f t="shared" si="3340"/>
        <v>0</v>
      </c>
      <c r="U1893" s="484"/>
      <c r="V1893" s="619" t="str">
        <f t="shared" ref="V1893" si="3341">+IF(I1893&lt;0,"ng","")</f>
        <v/>
      </c>
      <c r="W1893" s="619"/>
    </row>
    <row r="1894" spans="1:23" s="371" customFormat="1" ht="24" hidden="1" customHeight="1">
      <c r="A1894" s="366" t="s">
        <v>4652</v>
      </c>
      <c r="B1894" s="436" t="s">
        <v>3193</v>
      </c>
      <c r="C1894" s="436" t="s">
        <v>2969</v>
      </c>
      <c r="D1894" s="436" t="s">
        <v>0</v>
      </c>
      <c r="E1894" s="437" t="s">
        <v>0</v>
      </c>
      <c r="F1894" s="438">
        <v>0</v>
      </c>
      <c r="G1894" s="438">
        <f>[5]내역서!F1894</f>
        <v>0</v>
      </c>
      <c r="H1894" s="438">
        <v>0</v>
      </c>
      <c r="I1894" s="438">
        <f>내역서!F1898</f>
        <v>0</v>
      </c>
      <c r="J1894" s="439">
        <v>0</v>
      </c>
      <c r="K1894" s="438">
        <f>SUMIF($A$1896:$A$1907,$A1896,K$1896:K$1907)</f>
        <v>0</v>
      </c>
      <c r="L1894" s="439">
        <v>0</v>
      </c>
      <c r="M1894" s="438">
        <f>SUMIF($A$1896:$A$1907,$A1896,M$1896:M$1907)</f>
        <v>0</v>
      </c>
      <c r="N1894" s="439">
        <v>0</v>
      </c>
      <c r="O1894" s="438">
        <f>SUMIF($A$1896:$A$1907,$A1896,O$1896:O$1907)</f>
        <v>0</v>
      </c>
      <c r="P1894" s="440">
        <v>0</v>
      </c>
      <c r="Q1894" s="438">
        <f>K1894+M1894+O1894</f>
        <v>0</v>
      </c>
      <c r="R1894" s="438"/>
      <c r="S1894" s="438"/>
      <c r="T1894" s="438"/>
      <c r="U1894" s="481" t="s">
        <v>0</v>
      </c>
      <c r="V1894" s="617" t="str">
        <f>+IF(I1894&lt;0,"ng","")</f>
        <v/>
      </c>
      <c r="W1894" s="617"/>
    </row>
    <row r="1895" spans="1:23" s="75" customFormat="1" ht="24" hidden="1" customHeight="1">
      <c r="A1895" s="372" t="s">
        <v>4389</v>
      </c>
      <c r="B1895" s="442" t="s">
        <v>4773</v>
      </c>
      <c r="C1895" s="442" t="s">
        <v>1241</v>
      </c>
      <c r="D1895" s="442" t="s">
        <v>0</v>
      </c>
      <c r="E1895" s="443" t="s">
        <v>0</v>
      </c>
      <c r="F1895" s="444">
        <v>0</v>
      </c>
      <c r="G1895" s="444">
        <f>[5]내역서!F1895</f>
        <v>0</v>
      </c>
      <c r="H1895" s="444">
        <v>0</v>
      </c>
      <c r="I1895" s="444">
        <f>내역서!F1899</f>
        <v>0</v>
      </c>
      <c r="J1895" s="445">
        <v>0</v>
      </c>
      <c r="K1895" s="444">
        <f>SUMIF($A$1896:$A$1907,$A1897,K$1896:K$1907)</f>
        <v>0</v>
      </c>
      <c r="L1895" s="445">
        <v>0</v>
      </c>
      <c r="M1895" s="444">
        <f>SUMIF($A$1896:$A$1907,$A1897,M$1896:M$1907)</f>
        <v>0</v>
      </c>
      <c r="N1895" s="445">
        <v>0</v>
      </c>
      <c r="O1895" s="444">
        <f>SUMIF($A$1896:$A$1907,$A1897,O$1896:O$1907)</f>
        <v>0</v>
      </c>
      <c r="P1895" s="446">
        <v>0</v>
      </c>
      <c r="Q1895" s="444">
        <f t="shared" si="3282"/>
        <v>0</v>
      </c>
      <c r="R1895" s="444">
        <f t="shared" ref="R1895" si="3342">I1895-I1894</f>
        <v>0</v>
      </c>
      <c r="S1895" s="444">
        <f t="shared" ref="S1895:T1895" si="3343">P1895-P1894</f>
        <v>0</v>
      </c>
      <c r="T1895" s="444">
        <f t="shared" si="3343"/>
        <v>0</v>
      </c>
      <c r="U1895" s="482"/>
      <c r="V1895" s="619" t="str">
        <f t="shared" ref="V1895" si="3344">+IF(I1895&lt;0,"ng","")</f>
        <v/>
      </c>
      <c r="W1895" s="619"/>
    </row>
    <row r="1896" spans="1:23" s="485" customFormat="1" ht="24" hidden="1" customHeight="1">
      <c r="A1896" s="366" t="s">
        <v>2055</v>
      </c>
      <c r="B1896" s="418" t="s">
        <v>0</v>
      </c>
      <c r="C1896" s="418" t="s">
        <v>2972</v>
      </c>
      <c r="D1896" s="418" t="s">
        <v>2973</v>
      </c>
      <c r="E1896" s="419" t="s">
        <v>102</v>
      </c>
      <c r="F1896" s="411">
        <v>630</v>
      </c>
      <c r="G1896" s="411">
        <f>[5]내역서!F1896</f>
        <v>630</v>
      </c>
      <c r="H1896" s="411">
        <v>630</v>
      </c>
      <c r="I1896" s="411">
        <f>내역서!F1900</f>
        <v>0</v>
      </c>
      <c r="J1896" s="411">
        <v>182.5</v>
      </c>
      <c r="K1896" s="412">
        <f>INT($I1896*J1896)</f>
        <v>0</v>
      </c>
      <c r="L1896" s="411">
        <v>5874.4</v>
      </c>
      <c r="M1896" s="412">
        <f>INT($I1896*L1896)</f>
        <v>0</v>
      </c>
      <c r="N1896" s="411">
        <v>0</v>
      </c>
      <c r="O1896" s="412">
        <f>INT($I1896*N1896)</f>
        <v>0</v>
      </c>
      <c r="P1896" s="412">
        <f>+J1896+L1896+N1896</f>
        <v>6056.9</v>
      </c>
      <c r="Q1896" s="412">
        <f>K1896+M1896+O1896</f>
        <v>0</v>
      </c>
      <c r="R1896" s="412"/>
      <c r="S1896" s="412"/>
      <c r="T1896" s="412"/>
      <c r="U1896" s="483" t="s">
        <v>0</v>
      </c>
      <c r="V1896" s="617" t="str">
        <f>+IF(I1896&lt;0,"ng","")</f>
        <v/>
      </c>
      <c r="W1896" s="617"/>
    </row>
    <row r="1897" spans="1:23" s="77" customFormat="1" ht="24" hidden="1" customHeight="1">
      <c r="A1897" s="372" t="s">
        <v>4389</v>
      </c>
      <c r="B1897" s="421" t="s">
        <v>0</v>
      </c>
      <c r="C1897" s="421" t="s">
        <v>1242</v>
      </c>
      <c r="D1897" s="421" t="s">
        <v>1243</v>
      </c>
      <c r="E1897" s="422" t="s">
        <v>102</v>
      </c>
      <c r="F1897" s="416">
        <v>630</v>
      </c>
      <c r="G1897" s="416">
        <f>[5]내역서!F1897</f>
        <v>630</v>
      </c>
      <c r="H1897" s="416">
        <v>630</v>
      </c>
      <c r="I1897" s="416">
        <f>내역서!F1901</f>
        <v>0</v>
      </c>
      <c r="J1897" s="416">
        <v>182.5</v>
      </c>
      <c r="K1897" s="417">
        <f t="shared" ref="K1897:K1907" si="3345">INT($I1897*J1897)</f>
        <v>0</v>
      </c>
      <c r="L1897" s="416">
        <v>5874.4</v>
      </c>
      <c r="M1897" s="417">
        <f t="shared" ref="M1897:M1907" si="3346">INT($I1897*L1897)</f>
        <v>0</v>
      </c>
      <c r="N1897" s="416">
        <v>0</v>
      </c>
      <c r="O1897" s="417">
        <f t="shared" ref="O1897:O1907" si="3347">INT($I1897*N1897)</f>
        <v>0</v>
      </c>
      <c r="P1897" s="417">
        <f t="shared" ref="P1897:P1907" si="3348">+J1897+L1897+N1897</f>
        <v>6056.9</v>
      </c>
      <c r="Q1897" s="417">
        <f t="shared" si="3282"/>
        <v>0</v>
      </c>
      <c r="R1897" s="417">
        <f t="shared" ref="R1897" si="3349">I1897-I1896</f>
        <v>0</v>
      </c>
      <c r="S1897" s="417">
        <f t="shared" ref="S1897:T1897" si="3350">P1897-P1896</f>
        <v>0</v>
      </c>
      <c r="T1897" s="417">
        <f t="shared" si="3350"/>
        <v>0</v>
      </c>
      <c r="U1897" s="484"/>
      <c r="V1897" s="619" t="str">
        <f t="shared" ref="V1897" si="3351">+IF(I1897&lt;0,"ng","")</f>
        <v/>
      </c>
      <c r="W1897" s="619"/>
    </row>
    <row r="1898" spans="1:23" s="371" customFormat="1" ht="24" hidden="1" customHeight="1">
      <c r="A1898" s="366" t="s">
        <v>4388</v>
      </c>
      <c r="B1898" s="418" t="s">
        <v>0</v>
      </c>
      <c r="C1898" s="418" t="s">
        <v>2972</v>
      </c>
      <c r="D1898" s="418" t="s">
        <v>2974</v>
      </c>
      <c r="E1898" s="419" t="s">
        <v>102</v>
      </c>
      <c r="F1898" s="411">
        <v>590</v>
      </c>
      <c r="G1898" s="411">
        <f>[5]내역서!F1898</f>
        <v>590</v>
      </c>
      <c r="H1898" s="411">
        <v>590</v>
      </c>
      <c r="I1898" s="411">
        <f>내역서!F1902</f>
        <v>0</v>
      </c>
      <c r="J1898" s="411">
        <v>218.4</v>
      </c>
      <c r="K1898" s="412">
        <f>INT($I1898*J1898)</f>
        <v>0</v>
      </c>
      <c r="L1898" s="411">
        <v>7049.8</v>
      </c>
      <c r="M1898" s="412">
        <f>INT($I1898*L1898)</f>
        <v>0</v>
      </c>
      <c r="N1898" s="411">
        <v>0</v>
      </c>
      <c r="O1898" s="412">
        <f>INT($I1898*N1898)</f>
        <v>0</v>
      </c>
      <c r="P1898" s="412">
        <f>+J1898+L1898+N1898</f>
        <v>7268.2</v>
      </c>
      <c r="Q1898" s="412">
        <f>K1898+M1898+O1898</f>
        <v>0</v>
      </c>
      <c r="R1898" s="412"/>
      <c r="S1898" s="412"/>
      <c r="T1898" s="412"/>
      <c r="U1898" s="483" t="s">
        <v>0</v>
      </c>
      <c r="V1898" s="617" t="str">
        <f>+IF(I1898&lt;0,"ng","")</f>
        <v/>
      </c>
      <c r="W1898" s="617"/>
    </row>
    <row r="1899" spans="1:23" s="75" customFormat="1" ht="24" hidden="1" customHeight="1">
      <c r="A1899" s="372" t="s">
        <v>4389</v>
      </c>
      <c r="B1899" s="421" t="s">
        <v>0</v>
      </c>
      <c r="C1899" s="421" t="s">
        <v>1242</v>
      </c>
      <c r="D1899" s="421" t="s">
        <v>1244</v>
      </c>
      <c r="E1899" s="422" t="s">
        <v>102</v>
      </c>
      <c r="F1899" s="416">
        <v>590</v>
      </c>
      <c r="G1899" s="416">
        <f>[5]내역서!F1899</f>
        <v>590</v>
      </c>
      <c r="H1899" s="416">
        <v>590</v>
      </c>
      <c r="I1899" s="416">
        <f>내역서!F1903</f>
        <v>0</v>
      </c>
      <c r="J1899" s="416">
        <v>218.4</v>
      </c>
      <c r="K1899" s="417">
        <f t="shared" si="3345"/>
        <v>0</v>
      </c>
      <c r="L1899" s="416">
        <v>7049.8</v>
      </c>
      <c r="M1899" s="417">
        <f t="shared" si="3346"/>
        <v>0</v>
      </c>
      <c r="N1899" s="416">
        <v>0</v>
      </c>
      <c r="O1899" s="417">
        <f t="shared" si="3347"/>
        <v>0</v>
      </c>
      <c r="P1899" s="417">
        <f t="shared" si="3348"/>
        <v>7268.2</v>
      </c>
      <c r="Q1899" s="417">
        <f t="shared" si="3282"/>
        <v>0</v>
      </c>
      <c r="R1899" s="417">
        <f t="shared" ref="R1899" si="3352">I1899-I1898</f>
        <v>0</v>
      </c>
      <c r="S1899" s="417">
        <f t="shared" ref="S1899:T1899" si="3353">P1899-P1898</f>
        <v>0</v>
      </c>
      <c r="T1899" s="417">
        <f t="shared" si="3353"/>
        <v>0</v>
      </c>
      <c r="U1899" s="484"/>
      <c r="V1899" s="619" t="str">
        <f t="shared" ref="V1899" si="3354">+IF(I1899&lt;0,"ng","")</f>
        <v/>
      </c>
      <c r="W1899" s="619"/>
    </row>
    <row r="1900" spans="1:23" s="371" customFormat="1" ht="24" hidden="1" customHeight="1">
      <c r="A1900" s="366" t="s">
        <v>4388</v>
      </c>
      <c r="B1900" s="418" t="s">
        <v>0</v>
      </c>
      <c r="C1900" s="418" t="s">
        <v>2976</v>
      </c>
      <c r="D1900" s="418" t="s">
        <v>2977</v>
      </c>
      <c r="E1900" s="419" t="s">
        <v>2104</v>
      </c>
      <c r="F1900" s="411">
        <v>25.4</v>
      </c>
      <c r="G1900" s="411">
        <f>[5]내역서!F1900</f>
        <v>25.4</v>
      </c>
      <c r="H1900" s="411">
        <v>25.4</v>
      </c>
      <c r="I1900" s="411">
        <f>내역서!F1904</f>
        <v>0</v>
      </c>
      <c r="J1900" s="411">
        <v>522.5</v>
      </c>
      <c r="K1900" s="412">
        <f>INT($I1900*J1900)</f>
        <v>0</v>
      </c>
      <c r="L1900" s="411">
        <v>25572.1</v>
      </c>
      <c r="M1900" s="412">
        <f>INT($I1900*L1900)</f>
        <v>0</v>
      </c>
      <c r="N1900" s="411">
        <v>0</v>
      </c>
      <c r="O1900" s="412">
        <f>INT($I1900*N1900)</f>
        <v>0</v>
      </c>
      <c r="P1900" s="412">
        <f>+J1900+L1900+N1900</f>
        <v>26094.6</v>
      </c>
      <c r="Q1900" s="412">
        <f>K1900+M1900+O1900</f>
        <v>0</v>
      </c>
      <c r="R1900" s="412"/>
      <c r="S1900" s="412"/>
      <c r="T1900" s="412"/>
      <c r="U1900" s="483" t="s">
        <v>0</v>
      </c>
      <c r="V1900" s="617" t="str">
        <f>+IF(I1900&lt;0,"ng","")</f>
        <v/>
      </c>
      <c r="W1900" s="617"/>
    </row>
    <row r="1901" spans="1:23" s="75" customFormat="1" ht="24" hidden="1" customHeight="1">
      <c r="A1901" s="372" t="s">
        <v>2072</v>
      </c>
      <c r="B1901" s="421" t="s">
        <v>0</v>
      </c>
      <c r="C1901" s="421" t="s">
        <v>1245</v>
      </c>
      <c r="D1901" s="421" t="s">
        <v>1246</v>
      </c>
      <c r="E1901" s="422" t="s">
        <v>671</v>
      </c>
      <c r="F1901" s="416">
        <v>25.4</v>
      </c>
      <c r="G1901" s="416">
        <f>[5]내역서!F1901</f>
        <v>25.4</v>
      </c>
      <c r="H1901" s="416">
        <v>25.4</v>
      </c>
      <c r="I1901" s="416">
        <f>내역서!F1905</f>
        <v>0</v>
      </c>
      <c r="J1901" s="416">
        <v>522.5</v>
      </c>
      <c r="K1901" s="417">
        <f t="shared" si="3345"/>
        <v>0</v>
      </c>
      <c r="L1901" s="416">
        <v>25572.1</v>
      </c>
      <c r="M1901" s="417">
        <f t="shared" si="3346"/>
        <v>0</v>
      </c>
      <c r="N1901" s="416">
        <v>0</v>
      </c>
      <c r="O1901" s="417">
        <f t="shared" si="3347"/>
        <v>0</v>
      </c>
      <c r="P1901" s="417">
        <f t="shared" si="3348"/>
        <v>26094.6</v>
      </c>
      <c r="Q1901" s="417">
        <f t="shared" si="3282"/>
        <v>0</v>
      </c>
      <c r="R1901" s="417">
        <f t="shared" ref="R1901" si="3355">I1901-I1900</f>
        <v>0</v>
      </c>
      <c r="S1901" s="417">
        <f t="shared" ref="S1901:T1901" si="3356">P1901-P1900</f>
        <v>0</v>
      </c>
      <c r="T1901" s="417">
        <f t="shared" si="3356"/>
        <v>0</v>
      </c>
      <c r="U1901" s="484"/>
      <c r="V1901" s="619" t="str">
        <f t="shared" ref="V1901" si="3357">+IF(I1901&lt;0,"ng","")</f>
        <v/>
      </c>
      <c r="W1901" s="619"/>
    </row>
    <row r="1902" spans="1:23" s="485" customFormat="1" ht="24" hidden="1" customHeight="1">
      <c r="A1902" s="366" t="s">
        <v>4652</v>
      </c>
      <c r="B1902" s="418" t="s">
        <v>0</v>
      </c>
      <c r="C1902" s="418" t="s">
        <v>2978</v>
      </c>
      <c r="D1902" s="418" t="s">
        <v>0</v>
      </c>
      <c r="E1902" s="419" t="s">
        <v>16</v>
      </c>
      <c r="F1902" s="411">
        <v>9</v>
      </c>
      <c r="G1902" s="411">
        <f>[5]내역서!F1902</f>
        <v>9</v>
      </c>
      <c r="H1902" s="411">
        <v>9</v>
      </c>
      <c r="I1902" s="411">
        <f>내역서!F1906</f>
        <v>0</v>
      </c>
      <c r="J1902" s="411">
        <v>0</v>
      </c>
      <c r="K1902" s="412">
        <f>INT($I1902*J1902)</f>
        <v>0</v>
      </c>
      <c r="L1902" s="411">
        <v>7153.6</v>
      </c>
      <c r="M1902" s="412">
        <f>INT($I1902*L1902)</f>
        <v>0</v>
      </c>
      <c r="N1902" s="411">
        <v>0</v>
      </c>
      <c r="O1902" s="412">
        <f>INT($I1902*N1902)</f>
        <v>0</v>
      </c>
      <c r="P1902" s="412">
        <f>+J1902+L1902+N1902</f>
        <v>7153.6</v>
      </c>
      <c r="Q1902" s="412">
        <f>K1902+M1902+O1902</f>
        <v>0</v>
      </c>
      <c r="R1902" s="412"/>
      <c r="S1902" s="412"/>
      <c r="T1902" s="412"/>
      <c r="U1902" s="483" t="s">
        <v>0</v>
      </c>
      <c r="V1902" s="617" t="str">
        <f>+IF(I1902&lt;0,"ng","")</f>
        <v/>
      </c>
      <c r="W1902" s="617"/>
    </row>
    <row r="1903" spans="1:23" s="77" customFormat="1" ht="24" hidden="1" customHeight="1">
      <c r="A1903" s="372" t="s">
        <v>2219</v>
      </c>
      <c r="B1903" s="421" t="s">
        <v>0</v>
      </c>
      <c r="C1903" s="421" t="s">
        <v>1247</v>
      </c>
      <c r="D1903" s="421" t="s">
        <v>0</v>
      </c>
      <c r="E1903" s="422" t="s">
        <v>16</v>
      </c>
      <c r="F1903" s="416">
        <v>9</v>
      </c>
      <c r="G1903" s="416">
        <f>[5]내역서!F1903</f>
        <v>9</v>
      </c>
      <c r="H1903" s="416">
        <v>9</v>
      </c>
      <c r="I1903" s="416">
        <f>내역서!F1907</f>
        <v>0</v>
      </c>
      <c r="J1903" s="416">
        <v>0</v>
      </c>
      <c r="K1903" s="417">
        <f t="shared" si="3345"/>
        <v>0</v>
      </c>
      <c r="L1903" s="416">
        <v>7153.6</v>
      </c>
      <c r="M1903" s="417">
        <f t="shared" si="3346"/>
        <v>0</v>
      </c>
      <c r="N1903" s="416">
        <v>0</v>
      </c>
      <c r="O1903" s="417">
        <f t="shared" si="3347"/>
        <v>0</v>
      </c>
      <c r="P1903" s="417">
        <f t="shared" si="3348"/>
        <v>7153.6</v>
      </c>
      <c r="Q1903" s="417">
        <f t="shared" si="3282"/>
        <v>0</v>
      </c>
      <c r="R1903" s="417">
        <f t="shared" ref="R1903" si="3358">I1903-I1902</f>
        <v>0</v>
      </c>
      <c r="S1903" s="417">
        <f t="shared" ref="S1903:T1903" si="3359">P1903-P1902</f>
        <v>0</v>
      </c>
      <c r="T1903" s="417">
        <f t="shared" si="3359"/>
        <v>0</v>
      </c>
      <c r="U1903" s="484"/>
      <c r="V1903" s="619" t="str">
        <f t="shared" ref="V1903" si="3360">+IF(I1903&lt;0,"ng","")</f>
        <v/>
      </c>
      <c r="W1903" s="619"/>
    </row>
    <row r="1904" spans="1:23" s="371" customFormat="1" ht="24" hidden="1" customHeight="1">
      <c r="A1904" s="366" t="s">
        <v>4774</v>
      </c>
      <c r="B1904" s="418" t="s">
        <v>0</v>
      </c>
      <c r="C1904" s="418" t="s">
        <v>2979</v>
      </c>
      <c r="D1904" s="418" t="s">
        <v>0</v>
      </c>
      <c r="E1904" s="419" t="s">
        <v>16</v>
      </c>
      <c r="F1904" s="411">
        <v>448</v>
      </c>
      <c r="G1904" s="411">
        <f>[5]내역서!F1904</f>
        <v>448</v>
      </c>
      <c r="H1904" s="411">
        <v>448</v>
      </c>
      <c r="I1904" s="411">
        <f>내역서!F1908</f>
        <v>0</v>
      </c>
      <c r="J1904" s="411">
        <v>36.4</v>
      </c>
      <c r="K1904" s="412">
        <f>INT($I1904*J1904)</f>
        <v>0</v>
      </c>
      <c r="L1904" s="411">
        <v>341.6</v>
      </c>
      <c r="M1904" s="412">
        <f>INT($I1904*L1904)</f>
        <v>0</v>
      </c>
      <c r="N1904" s="411">
        <v>24.3</v>
      </c>
      <c r="O1904" s="412">
        <f>INT($I1904*N1904)</f>
        <v>0</v>
      </c>
      <c r="P1904" s="412">
        <f>+J1904+L1904+N1904</f>
        <v>402.3</v>
      </c>
      <c r="Q1904" s="412">
        <f>K1904+M1904+O1904</f>
        <v>0</v>
      </c>
      <c r="R1904" s="412"/>
      <c r="S1904" s="412"/>
      <c r="T1904" s="412"/>
      <c r="U1904" s="483" t="s">
        <v>0</v>
      </c>
      <c r="V1904" s="617" t="str">
        <f>+IF(I1904&lt;0,"ng","")</f>
        <v/>
      </c>
      <c r="W1904" s="617"/>
    </row>
    <row r="1905" spans="1:23" s="75" customFormat="1" ht="24" hidden="1" customHeight="1">
      <c r="A1905" s="372" t="s">
        <v>4624</v>
      </c>
      <c r="B1905" s="421" t="s">
        <v>0</v>
      </c>
      <c r="C1905" s="421" t="s">
        <v>1248</v>
      </c>
      <c r="D1905" s="421" t="s">
        <v>0</v>
      </c>
      <c r="E1905" s="422" t="s">
        <v>16</v>
      </c>
      <c r="F1905" s="416">
        <v>448</v>
      </c>
      <c r="G1905" s="416">
        <f>[5]내역서!F1905</f>
        <v>448</v>
      </c>
      <c r="H1905" s="416">
        <v>448</v>
      </c>
      <c r="I1905" s="416">
        <f>내역서!F1909</f>
        <v>0</v>
      </c>
      <c r="J1905" s="416">
        <v>36.4</v>
      </c>
      <c r="K1905" s="417">
        <f t="shared" si="3345"/>
        <v>0</v>
      </c>
      <c r="L1905" s="416">
        <v>341.6</v>
      </c>
      <c r="M1905" s="417">
        <f t="shared" si="3346"/>
        <v>0</v>
      </c>
      <c r="N1905" s="416">
        <v>24.3</v>
      </c>
      <c r="O1905" s="417">
        <f t="shared" si="3347"/>
        <v>0</v>
      </c>
      <c r="P1905" s="417">
        <f t="shared" si="3348"/>
        <v>402.3</v>
      </c>
      <c r="Q1905" s="417">
        <f t="shared" si="3282"/>
        <v>0</v>
      </c>
      <c r="R1905" s="417">
        <f t="shared" ref="R1905" si="3361">I1905-I1904</f>
        <v>0</v>
      </c>
      <c r="S1905" s="417">
        <f t="shared" ref="S1905:T1905" si="3362">P1905-P1904</f>
        <v>0</v>
      </c>
      <c r="T1905" s="417">
        <f t="shared" si="3362"/>
        <v>0</v>
      </c>
      <c r="U1905" s="484"/>
      <c r="V1905" s="619" t="str">
        <f t="shared" ref="V1905" si="3363">+IF(I1905&lt;0,"ng","")</f>
        <v/>
      </c>
      <c r="W1905" s="619"/>
    </row>
    <row r="1906" spans="1:23" s="371" customFormat="1" ht="24" hidden="1" customHeight="1">
      <c r="A1906" s="366" t="s">
        <v>4652</v>
      </c>
      <c r="B1906" s="418" t="s">
        <v>0</v>
      </c>
      <c r="C1906" s="418" t="s">
        <v>2981</v>
      </c>
      <c r="D1906" s="418" t="s">
        <v>0</v>
      </c>
      <c r="E1906" s="419" t="s">
        <v>6</v>
      </c>
      <c r="F1906" s="411">
        <v>390</v>
      </c>
      <c r="G1906" s="411">
        <f>[5]내역서!F1906</f>
        <v>390</v>
      </c>
      <c r="H1906" s="411">
        <v>390</v>
      </c>
      <c r="I1906" s="411">
        <f>내역서!F1910</f>
        <v>0</v>
      </c>
      <c r="J1906" s="411">
        <v>307.5</v>
      </c>
      <c r="K1906" s="412">
        <f>INT($I1906*J1906)</f>
        <v>0</v>
      </c>
      <c r="L1906" s="411">
        <v>3132.8</v>
      </c>
      <c r="M1906" s="412">
        <f>INT($I1906*L1906)</f>
        <v>0</v>
      </c>
      <c r="N1906" s="411">
        <v>0</v>
      </c>
      <c r="O1906" s="412">
        <f>INT($I1906*N1906)</f>
        <v>0</v>
      </c>
      <c r="P1906" s="412">
        <f>+J1906+L1906+N1906</f>
        <v>3440.3</v>
      </c>
      <c r="Q1906" s="412">
        <f>K1906+M1906+O1906</f>
        <v>0</v>
      </c>
      <c r="R1906" s="412"/>
      <c r="S1906" s="412"/>
      <c r="T1906" s="412"/>
      <c r="U1906" s="483" t="s">
        <v>0</v>
      </c>
      <c r="V1906" s="617" t="str">
        <f>+IF(I1906&lt;0,"ng","")</f>
        <v/>
      </c>
      <c r="W1906" s="617"/>
    </row>
    <row r="1907" spans="1:23" s="75" customFormat="1" ht="24" hidden="1" customHeight="1">
      <c r="A1907" s="372" t="s">
        <v>2072</v>
      </c>
      <c r="B1907" s="421" t="s">
        <v>0</v>
      </c>
      <c r="C1907" s="421" t="s">
        <v>1249</v>
      </c>
      <c r="D1907" s="421" t="s">
        <v>0</v>
      </c>
      <c r="E1907" s="422" t="s">
        <v>6</v>
      </c>
      <c r="F1907" s="416">
        <v>390</v>
      </c>
      <c r="G1907" s="416">
        <f>[5]내역서!F1907</f>
        <v>390</v>
      </c>
      <c r="H1907" s="416">
        <v>390</v>
      </c>
      <c r="I1907" s="416">
        <f>내역서!F1911</f>
        <v>0</v>
      </c>
      <c r="J1907" s="416">
        <v>307.5</v>
      </c>
      <c r="K1907" s="417">
        <f t="shared" si="3345"/>
        <v>0</v>
      </c>
      <c r="L1907" s="416">
        <v>3132.8</v>
      </c>
      <c r="M1907" s="417">
        <f t="shared" si="3346"/>
        <v>0</v>
      </c>
      <c r="N1907" s="416">
        <v>0</v>
      </c>
      <c r="O1907" s="417">
        <f t="shared" si="3347"/>
        <v>0</v>
      </c>
      <c r="P1907" s="417">
        <f t="shared" si="3348"/>
        <v>3440.3</v>
      </c>
      <c r="Q1907" s="417">
        <f t="shared" si="3282"/>
        <v>0</v>
      </c>
      <c r="R1907" s="417">
        <f t="shared" ref="R1907" si="3364">I1907-I1906</f>
        <v>0</v>
      </c>
      <c r="S1907" s="417">
        <f t="shared" ref="S1907:T1907" si="3365">P1907-P1906</f>
        <v>0</v>
      </c>
      <c r="T1907" s="417">
        <f t="shared" si="3365"/>
        <v>0</v>
      </c>
      <c r="U1907" s="484"/>
      <c r="V1907" s="619" t="str">
        <f t="shared" ref="V1907" si="3366">+IF(I1907&lt;0,"ng","")</f>
        <v/>
      </c>
      <c r="W1907" s="619"/>
    </row>
    <row r="1908" spans="1:23" s="371" customFormat="1" ht="24" hidden="1" customHeight="1">
      <c r="A1908" s="366" t="s">
        <v>4388</v>
      </c>
      <c r="B1908" s="436" t="s">
        <v>3195</v>
      </c>
      <c r="C1908" s="436" t="s">
        <v>2983</v>
      </c>
      <c r="D1908" s="436" t="s">
        <v>0</v>
      </c>
      <c r="E1908" s="437" t="s">
        <v>0</v>
      </c>
      <c r="F1908" s="438">
        <v>0</v>
      </c>
      <c r="G1908" s="438">
        <f>[5]내역서!F1908</f>
        <v>0</v>
      </c>
      <c r="H1908" s="438">
        <v>0</v>
      </c>
      <c r="I1908" s="438">
        <f>내역서!F1912</f>
        <v>0</v>
      </c>
      <c r="J1908" s="439">
        <v>0</v>
      </c>
      <c r="K1908" s="438">
        <f>SUMIF($A$1910:$A$1927,$A1910,K$1910:K$1927)</f>
        <v>0</v>
      </c>
      <c r="L1908" s="439">
        <v>0</v>
      </c>
      <c r="M1908" s="438">
        <f>SUMIF($A$1910:$A$1927,$A1910,M$1910:M$1927)</f>
        <v>0</v>
      </c>
      <c r="N1908" s="439">
        <v>0</v>
      </c>
      <c r="O1908" s="438">
        <f>SUMIF($A$1910:$A$1927,$A1910,O$1910:O$1927)</f>
        <v>0</v>
      </c>
      <c r="P1908" s="440">
        <v>0</v>
      </c>
      <c r="Q1908" s="438">
        <f>K1908+M1908+O1908</f>
        <v>0</v>
      </c>
      <c r="R1908" s="438"/>
      <c r="S1908" s="438"/>
      <c r="T1908" s="438"/>
      <c r="U1908" s="481" t="s">
        <v>0</v>
      </c>
      <c r="V1908" s="617" t="str">
        <f>+IF(I1908&lt;0,"ng","")</f>
        <v/>
      </c>
      <c r="W1908" s="617"/>
    </row>
    <row r="1909" spans="1:23" s="75" customFormat="1" ht="24" hidden="1" customHeight="1">
      <c r="A1909" s="372" t="s">
        <v>2219</v>
      </c>
      <c r="B1909" s="442" t="s">
        <v>4775</v>
      </c>
      <c r="C1909" s="442" t="s">
        <v>1250</v>
      </c>
      <c r="D1909" s="442" t="s">
        <v>0</v>
      </c>
      <c r="E1909" s="443" t="s">
        <v>0</v>
      </c>
      <c r="F1909" s="444">
        <v>0</v>
      </c>
      <c r="G1909" s="444">
        <f>[5]내역서!F1909</f>
        <v>0</v>
      </c>
      <c r="H1909" s="444">
        <v>0</v>
      </c>
      <c r="I1909" s="444">
        <f>내역서!F1913</f>
        <v>0</v>
      </c>
      <c r="J1909" s="445">
        <v>0</v>
      </c>
      <c r="K1909" s="444">
        <f>SUMIF($A$1910:$A$1927,$A1911,K$1910:K$1927)</f>
        <v>0</v>
      </c>
      <c r="L1909" s="445">
        <v>0</v>
      </c>
      <c r="M1909" s="444">
        <f>SUMIF($A$1910:$A$1927,$A1911,M$1910:M$1927)</f>
        <v>0</v>
      </c>
      <c r="N1909" s="445">
        <v>0</v>
      </c>
      <c r="O1909" s="444">
        <f>SUMIF($A$1910:$A$1927,$A1911,O$1910:O$1927)</f>
        <v>0</v>
      </c>
      <c r="P1909" s="446">
        <v>0</v>
      </c>
      <c r="Q1909" s="444">
        <f t="shared" si="3282"/>
        <v>0</v>
      </c>
      <c r="R1909" s="444">
        <f t="shared" ref="R1909" si="3367">I1909-I1908</f>
        <v>0</v>
      </c>
      <c r="S1909" s="444">
        <f t="shared" ref="S1909:T1909" si="3368">P1909-P1908</f>
        <v>0</v>
      </c>
      <c r="T1909" s="444">
        <f t="shared" si="3368"/>
        <v>0</v>
      </c>
      <c r="U1909" s="482"/>
      <c r="V1909" s="619" t="str">
        <f t="shared" ref="V1909" si="3369">+IF(I1909&lt;0,"ng","")</f>
        <v/>
      </c>
      <c r="W1909" s="619"/>
    </row>
    <row r="1910" spans="1:23" s="371" customFormat="1" ht="24" hidden="1" customHeight="1">
      <c r="A1910" s="366" t="s">
        <v>4388</v>
      </c>
      <c r="B1910" s="418" t="s">
        <v>0</v>
      </c>
      <c r="C1910" s="418" t="s">
        <v>2985</v>
      </c>
      <c r="D1910" s="418" t="s">
        <v>103</v>
      </c>
      <c r="E1910" s="419" t="s">
        <v>18</v>
      </c>
      <c r="F1910" s="411">
        <v>1</v>
      </c>
      <c r="G1910" s="411">
        <f>[5]내역서!F1910</f>
        <v>1</v>
      </c>
      <c r="H1910" s="411">
        <v>1</v>
      </c>
      <c r="I1910" s="411">
        <f>내역서!F1914</f>
        <v>0</v>
      </c>
      <c r="J1910" s="411">
        <v>7579918.2999999998</v>
      </c>
      <c r="K1910" s="412">
        <f>INT($I1910*J1910)</f>
        <v>0</v>
      </c>
      <c r="L1910" s="411">
        <v>0</v>
      </c>
      <c r="M1910" s="412">
        <f>INT($I1910*L1910)</f>
        <v>0</v>
      </c>
      <c r="N1910" s="411">
        <v>0</v>
      </c>
      <c r="O1910" s="412">
        <f>INT($I1910*N1910)</f>
        <v>0</v>
      </c>
      <c r="P1910" s="412">
        <f>+J1910+L1910+N1910</f>
        <v>7579918.2999999998</v>
      </c>
      <c r="Q1910" s="412">
        <f>K1910+M1910+O1910</f>
        <v>0</v>
      </c>
      <c r="R1910" s="412"/>
      <c r="S1910" s="412"/>
      <c r="T1910" s="412"/>
      <c r="U1910" s="483" t="s">
        <v>0</v>
      </c>
      <c r="V1910" s="617" t="str">
        <f>+IF(I1910&lt;0,"ng","")</f>
        <v/>
      </c>
      <c r="W1910" s="617"/>
    </row>
    <row r="1911" spans="1:23" s="75" customFormat="1" ht="24" hidden="1" customHeight="1">
      <c r="A1911" s="372" t="s">
        <v>4624</v>
      </c>
      <c r="B1911" s="421" t="s">
        <v>0</v>
      </c>
      <c r="C1911" s="421" t="s">
        <v>1251</v>
      </c>
      <c r="D1911" s="421" t="s">
        <v>103</v>
      </c>
      <c r="E1911" s="422" t="s">
        <v>18</v>
      </c>
      <c r="F1911" s="416">
        <v>1</v>
      </c>
      <c r="G1911" s="416">
        <f>[5]내역서!F1911</f>
        <v>1</v>
      </c>
      <c r="H1911" s="416">
        <v>1</v>
      </c>
      <c r="I1911" s="416">
        <f>내역서!F1915</f>
        <v>0</v>
      </c>
      <c r="J1911" s="416">
        <v>7579918.2999999998</v>
      </c>
      <c r="K1911" s="417">
        <f t="shared" ref="K1911:K1927" si="3370">INT($I1911*J1911)</f>
        <v>0</v>
      </c>
      <c r="L1911" s="416">
        <v>0</v>
      </c>
      <c r="M1911" s="417">
        <f t="shared" ref="M1911:M1927" si="3371">INT($I1911*L1911)</f>
        <v>0</v>
      </c>
      <c r="N1911" s="416">
        <v>0</v>
      </c>
      <c r="O1911" s="417">
        <f t="shared" ref="O1911:O1927" si="3372">INT($I1911*N1911)</f>
        <v>0</v>
      </c>
      <c r="P1911" s="417">
        <f t="shared" ref="P1911:P1927" si="3373">+J1911+L1911+N1911</f>
        <v>7579918.2999999998</v>
      </c>
      <c r="Q1911" s="417">
        <f t="shared" si="3282"/>
        <v>0</v>
      </c>
      <c r="R1911" s="417">
        <f t="shared" ref="R1911" si="3374">I1911-I1910</f>
        <v>0</v>
      </c>
      <c r="S1911" s="417">
        <f t="shared" ref="S1911:T1911" si="3375">P1911-P1910</f>
        <v>0</v>
      </c>
      <c r="T1911" s="417">
        <f t="shared" si="3375"/>
        <v>0</v>
      </c>
      <c r="U1911" s="484"/>
      <c r="V1911" s="619" t="str">
        <f t="shared" ref="V1911" si="3376">+IF(I1911&lt;0,"ng","")</f>
        <v/>
      </c>
      <c r="W1911" s="619"/>
    </row>
    <row r="1912" spans="1:23" s="371" customFormat="1" ht="24" hidden="1" customHeight="1">
      <c r="A1912" s="366" t="s">
        <v>4301</v>
      </c>
      <c r="B1912" s="418" t="s">
        <v>0</v>
      </c>
      <c r="C1912" s="418" t="s">
        <v>2987</v>
      </c>
      <c r="D1912" s="418" t="s">
        <v>106</v>
      </c>
      <c r="E1912" s="419" t="s">
        <v>18</v>
      </c>
      <c r="F1912" s="411">
        <v>2</v>
      </c>
      <c r="G1912" s="411">
        <f>[5]내역서!F1912</f>
        <v>2</v>
      </c>
      <c r="H1912" s="411">
        <v>2</v>
      </c>
      <c r="I1912" s="411">
        <f>내역서!F1916</f>
        <v>0</v>
      </c>
      <c r="J1912" s="411">
        <v>168185.4</v>
      </c>
      <c r="K1912" s="412">
        <f>INT($I1912*J1912)</f>
        <v>0</v>
      </c>
      <c r="L1912" s="411">
        <v>83008.800000000003</v>
      </c>
      <c r="M1912" s="412">
        <f>INT($I1912*L1912)</f>
        <v>0</v>
      </c>
      <c r="N1912" s="411">
        <v>0</v>
      </c>
      <c r="O1912" s="412">
        <f>INT($I1912*N1912)</f>
        <v>0</v>
      </c>
      <c r="P1912" s="412">
        <f>+J1912+L1912+N1912</f>
        <v>251194.2</v>
      </c>
      <c r="Q1912" s="412">
        <f>K1912+M1912+O1912</f>
        <v>0</v>
      </c>
      <c r="R1912" s="412"/>
      <c r="S1912" s="412"/>
      <c r="T1912" s="412"/>
      <c r="U1912" s="483" t="s">
        <v>0</v>
      </c>
      <c r="V1912" s="617" t="str">
        <f>+IF(I1912&lt;0,"ng","")</f>
        <v/>
      </c>
      <c r="W1912" s="617"/>
    </row>
    <row r="1913" spans="1:23" s="75" customFormat="1" ht="24" hidden="1" customHeight="1">
      <c r="A1913" s="372" t="s">
        <v>2072</v>
      </c>
      <c r="B1913" s="421" t="s">
        <v>0</v>
      </c>
      <c r="C1913" s="421" t="s">
        <v>1253</v>
      </c>
      <c r="D1913" s="421" t="s">
        <v>106</v>
      </c>
      <c r="E1913" s="422" t="s">
        <v>18</v>
      </c>
      <c r="F1913" s="416">
        <v>2</v>
      </c>
      <c r="G1913" s="416">
        <f>[5]내역서!F1913</f>
        <v>2</v>
      </c>
      <c r="H1913" s="416">
        <v>2</v>
      </c>
      <c r="I1913" s="416">
        <f>내역서!F1917</f>
        <v>0</v>
      </c>
      <c r="J1913" s="416">
        <v>168185.4</v>
      </c>
      <c r="K1913" s="417">
        <f t="shared" si="3370"/>
        <v>0</v>
      </c>
      <c r="L1913" s="416">
        <v>83008.800000000003</v>
      </c>
      <c r="M1913" s="417">
        <f t="shared" si="3371"/>
        <v>0</v>
      </c>
      <c r="N1913" s="416">
        <v>0</v>
      </c>
      <c r="O1913" s="417">
        <f t="shared" si="3372"/>
        <v>0</v>
      </c>
      <c r="P1913" s="417">
        <f t="shared" si="3373"/>
        <v>251194.2</v>
      </c>
      <c r="Q1913" s="417">
        <f t="shared" si="3282"/>
        <v>0</v>
      </c>
      <c r="R1913" s="417">
        <f t="shared" ref="R1913" si="3377">I1913-I1912</f>
        <v>0</v>
      </c>
      <c r="S1913" s="417">
        <f t="shared" ref="S1913:T1913" si="3378">P1913-P1912</f>
        <v>0</v>
      </c>
      <c r="T1913" s="417">
        <f t="shared" si="3378"/>
        <v>0</v>
      </c>
      <c r="U1913" s="484"/>
      <c r="V1913" s="619" t="str">
        <f t="shared" ref="V1913" si="3379">+IF(I1913&lt;0,"ng","")</f>
        <v/>
      </c>
      <c r="W1913" s="619"/>
    </row>
    <row r="1914" spans="1:23" s="371" customFormat="1" ht="24" hidden="1" customHeight="1">
      <c r="A1914" s="366" t="s">
        <v>4301</v>
      </c>
      <c r="B1914" s="418" t="s">
        <v>0</v>
      </c>
      <c r="C1914" s="418" t="s">
        <v>2988</v>
      </c>
      <c r="D1914" s="418" t="s">
        <v>105</v>
      </c>
      <c r="E1914" s="419" t="s">
        <v>18</v>
      </c>
      <c r="F1914" s="411">
        <v>1</v>
      </c>
      <c r="G1914" s="411">
        <f>[5]내역서!F1914</f>
        <v>1</v>
      </c>
      <c r="H1914" s="411">
        <v>1</v>
      </c>
      <c r="I1914" s="411">
        <f>내역서!F1918</f>
        <v>0</v>
      </c>
      <c r="J1914" s="411">
        <v>323092.90000000002</v>
      </c>
      <c r="K1914" s="412">
        <f>INT($I1914*J1914)</f>
        <v>0</v>
      </c>
      <c r="L1914" s="411">
        <v>158457.60000000001</v>
      </c>
      <c r="M1914" s="412">
        <f>INT($I1914*L1914)</f>
        <v>0</v>
      </c>
      <c r="N1914" s="411">
        <v>0</v>
      </c>
      <c r="O1914" s="412">
        <f>INT($I1914*N1914)</f>
        <v>0</v>
      </c>
      <c r="P1914" s="412">
        <f>+J1914+L1914+N1914</f>
        <v>481550.5</v>
      </c>
      <c r="Q1914" s="412">
        <f>K1914+M1914+O1914</f>
        <v>0</v>
      </c>
      <c r="R1914" s="412"/>
      <c r="S1914" s="412"/>
      <c r="T1914" s="412"/>
      <c r="U1914" s="483" t="s">
        <v>0</v>
      </c>
      <c r="V1914" s="617" t="str">
        <f>+IF(I1914&lt;0,"ng","")</f>
        <v/>
      </c>
      <c r="W1914" s="617"/>
    </row>
    <row r="1915" spans="1:23" s="75" customFormat="1" ht="24" hidden="1" customHeight="1">
      <c r="A1915" s="372" t="s">
        <v>2072</v>
      </c>
      <c r="B1915" s="421" t="s">
        <v>0</v>
      </c>
      <c r="C1915" s="421" t="s">
        <v>1254</v>
      </c>
      <c r="D1915" s="421" t="s">
        <v>105</v>
      </c>
      <c r="E1915" s="422" t="s">
        <v>18</v>
      </c>
      <c r="F1915" s="416">
        <v>1</v>
      </c>
      <c r="G1915" s="416">
        <f>[5]내역서!F1915</f>
        <v>1</v>
      </c>
      <c r="H1915" s="416">
        <v>1</v>
      </c>
      <c r="I1915" s="416">
        <f>내역서!F1919</f>
        <v>0</v>
      </c>
      <c r="J1915" s="416">
        <v>323092.90000000002</v>
      </c>
      <c r="K1915" s="417">
        <f t="shared" si="3370"/>
        <v>0</v>
      </c>
      <c r="L1915" s="416">
        <v>158457.60000000001</v>
      </c>
      <c r="M1915" s="417">
        <f t="shared" si="3371"/>
        <v>0</v>
      </c>
      <c r="N1915" s="416">
        <v>0</v>
      </c>
      <c r="O1915" s="417">
        <f t="shared" si="3372"/>
        <v>0</v>
      </c>
      <c r="P1915" s="417">
        <f t="shared" si="3373"/>
        <v>481550.5</v>
      </c>
      <c r="Q1915" s="417">
        <f t="shared" si="3282"/>
        <v>0</v>
      </c>
      <c r="R1915" s="417">
        <f t="shared" ref="R1915" si="3380">I1915-I1914</f>
        <v>0</v>
      </c>
      <c r="S1915" s="417">
        <f t="shared" ref="S1915:T1915" si="3381">P1915-P1914</f>
        <v>0</v>
      </c>
      <c r="T1915" s="417">
        <f t="shared" si="3381"/>
        <v>0</v>
      </c>
      <c r="U1915" s="484"/>
      <c r="V1915" s="619" t="str">
        <f t="shared" ref="V1915" si="3382">+IF(I1915&lt;0,"ng","")</f>
        <v/>
      </c>
      <c r="W1915" s="619"/>
    </row>
    <row r="1916" spans="1:23" s="485" customFormat="1" ht="24" hidden="1" customHeight="1">
      <c r="A1916" s="366" t="s">
        <v>4652</v>
      </c>
      <c r="B1916" s="418" t="s">
        <v>0</v>
      </c>
      <c r="C1916" s="418" t="s">
        <v>3197</v>
      </c>
      <c r="D1916" s="418" t="s">
        <v>3198</v>
      </c>
      <c r="E1916" s="419" t="s">
        <v>2382</v>
      </c>
      <c r="F1916" s="411">
        <v>5</v>
      </c>
      <c r="G1916" s="411">
        <f>[5]내역서!F1916</f>
        <v>5</v>
      </c>
      <c r="H1916" s="411">
        <v>5</v>
      </c>
      <c r="I1916" s="411">
        <f>내역서!F1920</f>
        <v>0</v>
      </c>
      <c r="J1916" s="411">
        <v>85031.2</v>
      </c>
      <c r="K1916" s="412">
        <f>INT($I1916*J1916)</f>
        <v>0</v>
      </c>
      <c r="L1916" s="411">
        <v>0</v>
      </c>
      <c r="M1916" s="412">
        <f>INT($I1916*L1916)</f>
        <v>0</v>
      </c>
      <c r="N1916" s="411">
        <v>0</v>
      </c>
      <c r="O1916" s="412">
        <f>INT($I1916*N1916)</f>
        <v>0</v>
      </c>
      <c r="P1916" s="412">
        <f>+J1916+L1916+N1916</f>
        <v>85031.2</v>
      </c>
      <c r="Q1916" s="412">
        <f>K1916+M1916+O1916</f>
        <v>0</v>
      </c>
      <c r="R1916" s="412"/>
      <c r="S1916" s="412"/>
      <c r="T1916" s="412"/>
      <c r="U1916" s="483" t="s">
        <v>0</v>
      </c>
      <c r="V1916" s="617" t="str">
        <f>+IF(I1916&lt;0,"ng","")</f>
        <v/>
      </c>
      <c r="W1916" s="617"/>
    </row>
    <row r="1917" spans="1:23" s="77" customFormat="1" ht="24" hidden="1" customHeight="1">
      <c r="A1917" s="372" t="s">
        <v>4389</v>
      </c>
      <c r="B1917" s="421" t="s">
        <v>0</v>
      </c>
      <c r="C1917" s="421" t="s">
        <v>1348</v>
      </c>
      <c r="D1917" s="421" t="s">
        <v>1349</v>
      </c>
      <c r="E1917" s="422" t="s">
        <v>859</v>
      </c>
      <c r="F1917" s="416">
        <v>5</v>
      </c>
      <c r="G1917" s="416">
        <f>[5]내역서!F1917</f>
        <v>5</v>
      </c>
      <c r="H1917" s="416">
        <v>5</v>
      </c>
      <c r="I1917" s="416">
        <f>내역서!F1921</f>
        <v>0</v>
      </c>
      <c r="J1917" s="416">
        <v>85031.2</v>
      </c>
      <c r="K1917" s="417">
        <f t="shared" si="3370"/>
        <v>0</v>
      </c>
      <c r="L1917" s="416">
        <v>0</v>
      </c>
      <c r="M1917" s="417">
        <f t="shared" si="3371"/>
        <v>0</v>
      </c>
      <c r="N1917" s="416">
        <v>0</v>
      </c>
      <c r="O1917" s="417">
        <f t="shared" si="3372"/>
        <v>0</v>
      </c>
      <c r="P1917" s="417">
        <f t="shared" si="3373"/>
        <v>85031.2</v>
      </c>
      <c r="Q1917" s="417">
        <f t="shared" si="3282"/>
        <v>0</v>
      </c>
      <c r="R1917" s="417">
        <f t="shared" ref="R1917" si="3383">I1917-I1916</f>
        <v>0</v>
      </c>
      <c r="S1917" s="417">
        <f t="shared" ref="S1917:T1917" si="3384">P1917-P1916</f>
        <v>0</v>
      </c>
      <c r="T1917" s="417">
        <f t="shared" si="3384"/>
        <v>0</v>
      </c>
      <c r="U1917" s="484"/>
      <c r="V1917" s="619" t="str">
        <f t="shared" ref="V1917" si="3385">+IF(I1917&lt;0,"ng","")</f>
        <v/>
      </c>
      <c r="W1917" s="619"/>
    </row>
    <row r="1918" spans="1:23" s="371" customFormat="1" ht="24" hidden="1" customHeight="1">
      <c r="A1918" s="366" t="s">
        <v>2055</v>
      </c>
      <c r="B1918" s="418" t="s">
        <v>0</v>
      </c>
      <c r="C1918" s="418" t="s">
        <v>2994</v>
      </c>
      <c r="D1918" s="418" t="s">
        <v>2995</v>
      </c>
      <c r="E1918" s="419" t="s">
        <v>2382</v>
      </c>
      <c r="F1918" s="411">
        <v>2</v>
      </c>
      <c r="G1918" s="411">
        <f>[5]내역서!F1918</f>
        <v>2</v>
      </c>
      <c r="H1918" s="411">
        <v>2</v>
      </c>
      <c r="I1918" s="411">
        <f>내역서!F1922</f>
        <v>0</v>
      </c>
      <c r="J1918" s="411">
        <v>10336.299999999999</v>
      </c>
      <c r="K1918" s="412">
        <f>INT($I1918*J1918)</f>
        <v>0</v>
      </c>
      <c r="L1918" s="411">
        <v>0</v>
      </c>
      <c r="M1918" s="412">
        <f>INT($I1918*L1918)</f>
        <v>0</v>
      </c>
      <c r="N1918" s="411">
        <v>0</v>
      </c>
      <c r="O1918" s="412">
        <f>INT($I1918*N1918)</f>
        <v>0</v>
      </c>
      <c r="P1918" s="412">
        <f>+J1918+L1918+N1918</f>
        <v>10336.299999999999</v>
      </c>
      <c r="Q1918" s="412">
        <f>K1918+M1918+O1918</f>
        <v>0</v>
      </c>
      <c r="R1918" s="412"/>
      <c r="S1918" s="412"/>
      <c r="T1918" s="412"/>
      <c r="U1918" s="483" t="s">
        <v>0</v>
      </c>
      <c r="V1918" s="617" t="str">
        <f>+IF(I1918&lt;0,"ng","")</f>
        <v/>
      </c>
      <c r="W1918" s="617"/>
    </row>
    <row r="1919" spans="1:23" s="75" customFormat="1" ht="24" hidden="1" customHeight="1">
      <c r="A1919" s="372" t="s">
        <v>2219</v>
      </c>
      <c r="B1919" s="421" t="s">
        <v>0</v>
      </c>
      <c r="C1919" s="421" t="s">
        <v>1260</v>
      </c>
      <c r="D1919" s="421" t="s">
        <v>1261</v>
      </c>
      <c r="E1919" s="422" t="s">
        <v>859</v>
      </c>
      <c r="F1919" s="416">
        <v>2</v>
      </c>
      <c r="G1919" s="416">
        <f>[5]내역서!F1919</f>
        <v>2</v>
      </c>
      <c r="H1919" s="416">
        <v>2</v>
      </c>
      <c r="I1919" s="416">
        <f>내역서!F1923</f>
        <v>0</v>
      </c>
      <c r="J1919" s="416">
        <v>10336.299999999999</v>
      </c>
      <c r="K1919" s="417">
        <f t="shared" si="3370"/>
        <v>0</v>
      </c>
      <c r="L1919" s="416">
        <v>0</v>
      </c>
      <c r="M1919" s="417">
        <f t="shared" si="3371"/>
        <v>0</v>
      </c>
      <c r="N1919" s="416">
        <v>0</v>
      </c>
      <c r="O1919" s="417">
        <f t="shared" si="3372"/>
        <v>0</v>
      </c>
      <c r="P1919" s="417">
        <f t="shared" si="3373"/>
        <v>10336.299999999999</v>
      </c>
      <c r="Q1919" s="417">
        <f t="shared" si="3282"/>
        <v>0</v>
      </c>
      <c r="R1919" s="417">
        <f t="shared" ref="R1919" si="3386">I1919-I1918</f>
        <v>0</v>
      </c>
      <c r="S1919" s="417">
        <f t="shared" ref="S1919:T1919" si="3387">P1919-P1918</f>
        <v>0</v>
      </c>
      <c r="T1919" s="417">
        <f t="shared" si="3387"/>
        <v>0</v>
      </c>
      <c r="U1919" s="484"/>
      <c r="V1919" s="619" t="str">
        <f t="shared" ref="V1919" si="3388">+IF(I1919&lt;0,"ng","")</f>
        <v/>
      </c>
      <c r="W1919" s="619"/>
    </row>
    <row r="1920" spans="1:23" s="371" customFormat="1" ht="24" hidden="1" customHeight="1">
      <c r="A1920" s="366" t="s">
        <v>4652</v>
      </c>
      <c r="B1920" s="418" t="s">
        <v>0</v>
      </c>
      <c r="C1920" s="418" t="s">
        <v>2994</v>
      </c>
      <c r="D1920" s="418" t="s">
        <v>2996</v>
      </c>
      <c r="E1920" s="419" t="s">
        <v>2382</v>
      </c>
      <c r="F1920" s="411">
        <v>3</v>
      </c>
      <c r="G1920" s="411">
        <f>[5]내역서!F1920</f>
        <v>3</v>
      </c>
      <c r="H1920" s="411">
        <v>3</v>
      </c>
      <c r="I1920" s="411">
        <f>내역서!F1924</f>
        <v>0</v>
      </c>
      <c r="J1920" s="411">
        <v>12920.4</v>
      </c>
      <c r="K1920" s="412">
        <f>INT($I1920*J1920)</f>
        <v>0</v>
      </c>
      <c r="L1920" s="411">
        <v>0</v>
      </c>
      <c r="M1920" s="412">
        <f>INT($I1920*L1920)</f>
        <v>0</v>
      </c>
      <c r="N1920" s="411">
        <v>0</v>
      </c>
      <c r="O1920" s="412">
        <f>INT($I1920*N1920)</f>
        <v>0</v>
      </c>
      <c r="P1920" s="412">
        <f>+J1920+L1920+N1920</f>
        <v>12920.4</v>
      </c>
      <c r="Q1920" s="412">
        <f>K1920+M1920+O1920</f>
        <v>0</v>
      </c>
      <c r="R1920" s="412"/>
      <c r="S1920" s="412"/>
      <c r="T1920" s="412"/>
      <c r="U1920" s="483" t="s">
        <v>0</v>
      </c>
      <c r="V1920" s="617" t="str">
        <f>+IF(I1920&lt;0,"ng","")</f>
        <v/>
      </c>
      <c r="W1920" s="617"/>
    </row>
    <row r="1921" spans="1:23" s="75" customFormat="1" ht="24" hidden="1" customHeight="1">
      <c r="A1921" s="372" t="s">
        <v>2072</v>
      </c>
      <c r="B1921" s="421" t="s">
        <v>0</v>
      </c>
      <c r="C1921" s="421" t="s">
        <v>1260</v>
      </c>
      <c r="D1921" s="421" t="s">
        <v>1262</v>
      </c>
      <c r="E1921" s="422" t="s">
        <v>859</v>
      </c>
      <c r="F1921" s="416">
        <v>3</v>
      </c>
      <c r="G1921" s="416">
        <f>[5]내역서!F1921</f>
        <v>3</v>
      </c>
      <c r="H1921" s="416">
        <v>3</v>
      </c>
      <c r="I1921" s="416">
        <f>내역서!F1925</f>
        <v>0</v>
      </c>
      <c r="J1921" s="416">
        <v>12920.4</v>
      </c>
      <c r="K1921" s="417">
        <f t="shared" si="3370"/>
        <v>0</v>
      </c>
      <c r="L1921" s="416">
        <v>0</v>
      </c>
      <c r="M1921" s="417">
        <f t="shared" si="3371"/>
        <v>0</v>
      </c>
      <c r="N1921" s="416">
        <v>0</v>
      </c>
      <c r="O1921" s="417">
        <f t="shared" si="3372"/>
        <v>0</v>
      </c>
      <c r="P1921" s="417">
        <f t="shared" si="3373"/>
        <v>12920.4</v>
      </c>
      <c r="Q1921" s="417">
        <f t="shared" si="3282"/>
        <v>0</v>
      </c>
      <c r="R1921" s="417">
        <f t="shared" ref="R1921" si="3389">I1921-I1920</f>
        <v>0</v>
      </c>
      <c r="S1921" s="417">
        <f t="shared" ref="S1921:T1921" si="3390">P1921-P1920</f>
        <v>0</v>
      </c>
      <c r="T1921" s="417">
        <f t="shared" si="3390"/>
        <v>0</v>
      </c>
      <c r="U1921" s="484"/>
      <c r="V1921" s="619" t="str">
        <f t="shared" ref="V1921" si="3391">+IF(I1921&lt;0,"ng","")</f>
        <v/>
      </c>
      <c r="W1921" s="619"/>
    </row>
    <row r="1922" spans="1:23" s="371" customFormat="1" ht="24" hidden="1" customHeight="1">
      <c r="A1922" s="366" t="s">
        <v>2055</v>
      </c>
      <c r="B1922" s="418" t="s">
        <v>0</v>
      </c>
      <c r="C1922" s="418" t="s">
        <v>2997</v>
      </c>
      <c r="D1922" s="418" t="s">
        <v>2998</v>
      </c>
      <c r="E1922" s="419" t="s">
        <v>1860</v>
      </c>
      <c r="F1922" s="411">
        <v>5</v>
      </c>
      <c r="G1922" s="411">
        <f>[5]내역서!F1922</f>
        <v>5</v>
      </c>
      <c r="H1922" s="411">
        <v>5</v>
      </c>
      <c r="I1922" s="411">
        <f>내역서!F1926</f>
        <v>0</v>
      </c>
      <c r="J1922" s="411">
        <v>422.6</v>
      </c>
      <c r="K1922" s="412">
        <f>INT($I1922*J1922)</f>
        <v>0</v>
      </c>
      <c r="L1922" s="411">
        <v>4308</v>
      </c>
      <c r="M1922" s="412">
        <f>INT($I1922*L1922)</f>
        <v>0</v>
      </c>
      <c r="N1922" s="411">
        <v>0</v>
      </c>
      <c r="O1922" s="412">
        <f>INT($I1922*N1922)</f>
        <v>0</v>
      </c>
      <c r="P1922" s="412">
        <f>+J1922+L1922+N1922</f>
        <v>4730.6000000000004</v>
      </c>
      <c r="Q1922" s="412">
        <f>K1922+M1922+O1922</f>
        <v>0</v>
      </c>
      <c r="R1922" s="412"/>
      <c r="S1922" s="412"/>
      <c r="T1922" s="412"/>
      <c r="U1922" s="483" t="s">
        <v>0</v>
      </c>
      <c r="V1922" s="617" t="str">
        <f>+IF(I1922&lt;0,"ng","")</f>
        <v/>
      </c>
      <c r="W1922" s="617"/>
    </row>
    <row r="1923" spans="1:23" s="75" customFormat="1" ht="24" hidden="1" customHeight="1">
      <c r="A1923" s="372" t="s">
        <v>2219</v>
      </c>
      <c r="B1923" s="421" t="s">
        <v>0</v>
      </c>
      <c r="C1923" s="421" t="s">
        <v>1263</v>
      </c>
      <c r="D1923" s="421" t="s">
        <v>1264</v>
      </c>
      <c r="E1923" s="422" t="s">
        <v>729</v>
      </c>
      <c r="F1923" s="416">
        <v>5</v>
      </c>
      <c r="G1923" s="416">
        <f>[5]내역서!F1923</f>
        <v>5</v>
      </c>
      <c r="H1923" s="416">
        <v>5</v>
      </c>
      <c r="I1923" s="416">
        <f>내역서!F1927</f>
        <v>0</v>
      </c>
      <c r="J1923" s="416">
        <v>422.6</v>
      </c>
      <c r="K1923" s="417">
        <f t="shared" si="3370"/>
        <v>0</v>
      </c>
      <c r="L1923" s="416">
        <v>4308</v>
      </c>
      <c r="M1923" s="417">
        <f t="shared" si="3371"/>
        <v>0</v>
      </c>
      <c r="N1923" s="416">
        <v>0</v>
      </c>
      <c r="O1923" s="417">
        <f t="shared" si="3372"/>
        <v>0</v>
      </c>
      <c r="P1923" s="417">
        <f t="shared" si="3373"/>
        <v>4730.6000000000004</v>
      </c>
      <c r="Q1923" s="417">
        <f t="shared" si="3282"/>
        <v>0</v>
      </c>
      <c r="R1923" s="417">
        <f t="shared" ref="R1923" si="3392">I1923-I1922</f>
        <v>0</v>
      </c>
      <c r="S1923" s="417">
        <f t="shared" ref="S1923:T1923" si="3393">P1923-P1922</f>
        <v>0</v>
      </c>
      <c r="T1923" s="417">
        <f t="shared" si="3393"/>
        <v>0</v>
      </c>
      <c r="U1923" s="484"/>
      <c r="V1923" s="619" t="str">
        <f t="shared" ref="V1923" si="3394">+IF(I1923&lt;0,"ng","")</f>
        <v/>
      </c>
      <c r="W1923" s="619"/>
    </row>
    <row r="1924" spans="1:23" s="485" customFormat="1" ht="24" hidden="1" customHeight="1">
      <c r="A1924" s="366" t="s">
        <v>4388</v>
      </c>
      <c r="B1924" s="418" t="s">
        <v>0</v>
      </c>
      <c r="C1924" s="418" t="s">
        <v>3003</v>
      </c>
      <c r="D1924" s="418" t="s">
        <v>3004</v>
      </c>
      <c r="E1924" s="419" t="s">
        <v>2382</v>
      </c>
      <c r="F1924" s="411">
        <v>5</v>
      </c>
      <c r="G1924" s="411">
        <f>[5]내역서!F1924</f>
        <v>5</v>
      </c>
      <c r="H1924" s="411">
        <v>5</v>
      </c>
      <c r="I1924" s="411">
        <f>내역서!F1928</f>
        <v>0</v>
      </c>
      <c r="J1924" s="411">
        <v>43067.8</v>
      </c>
      <c r="K1924" s="412">
        <f>INT($I1924*J1924)</f>
        <v>0</v>
      </c>
      <c r="L1924" s="411">
        <v>0</v>
      </c>
      <c r="M1924" s="412">
        <f>INT($I1924*L1924)</f>
        <v>0</v>
      </c>
      <c r="N1924" s="411">
        <v>0</v>
      </c>
      <c r="O1924" s="412">
        <f>INT($I1924*N1924)</f>
        <v>0</v>
      </c>
      <c r="P1924" s="412">
        <f>+J1924+L1924+N1924</f>
        <v>43067.8</v>
      </c>
      <c r="Q1924" s="412">
        <f>K1924+M1924+O1924</f>
        <v>0</v>
      </c>
      <c r="R1924" s="412"/>
      <c r="S1924" s="412"/>
      <c r="T1924" s="412"/>
      <c r="U1924" s="483" t="s">
        <v>0</v>
      </c>
      <c r="V1924" s="617" t="str">
        <f>+IF(I1924&lt;0,"ng","")</f>
        <v/>
      </c>
      <c r="W1924" s="617"/>
    </row>
    <row r="1925" spans="1:23" s="77" customFormat="1" ht="24" hidden="1" customHeight="1">
      <c r="A1925" s="372" t="s">
        <v>2072</v>
      </c>
      <c r="B1925" s="421" t="s">
        <v>0</v>
      </c>
      <c r="C1925" s="421" t="s">
        <v>1269</v>
      </c>
      <c r="D1925" s="421" t="s">
        <v>1270</v>
      </c>
      <c r="E1925" s="422" t="s">
        <v>859</v>
      </c>
      <c r="F1925" s="416">
        <v>5</v>
      </c>
      <c r="G1925" s="416">
        <f>[5]내역서!F1925</f>
        <v>5</v>
      </c>
      <c r="H1925" s="416">
        <v>5</v>
      </c>
      <c r="I1925" s="416">
        <f>내역서!F1929</f>
        <v>0</v>
      </c>
      <c r="J1925" s="416">
        <v>43067.8</v>
      </c>
      <c r="K1925" s="417">
        <f t="shared" si="3370"/>
        <v>0</v>
      </c>
      <c r="L1925" s="416">
        <v>0</v>
      </c>
      <c r="M1925" s="417">
        <f t="shared" si="3371"/>
        <v>0</v>
      </c>
      <c r="N1925" s="416">
        <v>0</v>
      </c>
      <c r="O1925" s="417">
        <f t="shared" si="3372"/>
        <v>0</v>
      </c>
      <c r="P1925" s="417">
        <f t="shared" si="3373"/>
        <v>43067.8</v>
      </c>
      <c r="Q1925" s="417">
        <f t="shared" ref="Q1925:Q2007" si="3395">K1925+M1925+O1925</f>
        <v>0</v>
      </c>
      <c r="R1925" s="417">
        <f t="shared" ref="R1925" si="3396">I1925-I1924</f>
        <v>0</v>
      </c>
      <c r="S1925" s="417">
        <f t="shared" ref="S1925:T1925" si="3397">P1925-P1924</f>
        <v>0</v>
      </c>
      <c r="T1925" s="417">
        <f t="shared" si="3397"/>
        <v>0</v>
      </c>
      <c r="U1925" s="484"/>
      <c r="V1925" s="619" t="str">
        <f t="shared" ref="V1925" si="3398">+IF(I1925&lt;0,"ng","")</f>
        <v/>
      </c>
      <c r="W1925" s="619"/>
    </row>
    <row r="1926" spans="1:23" s="371" customFormat="1" ht="24" hidden="1" customHeight="1">
      <c r="A1926" s="366" t="s">
        <v>4652</v>
      </c>
      <c r="B1926" s="418" t="s">
        <v>0</v>
      </c>
      <c r="C1926" s="418" t="s">
        <v>3005</v>
      </c>
      <c r="D1926" s="418" t="s">
        <v>3006</v>
      </c>
      <c r="E1926" s="419" t="s">
        <v>2194</v>
      </c>
      <c r="F1926" s="411">
        <v>5</v>
      </c>
      <c r="G1926" s="411">
        <f>[5]내역서!F1926</f>
        <v>5</v>
      </c>
      <c r="H1926" s="411">
        <v>5</v>
      </c>
      <c r="I1926" s="411">
        <f>내역서!F1930</f>
        <v>0</v>
      </c>
      <c r="J1926" s="411">
        <v>1550.5</v>
      </c>
      <c r="K1926" s="412">
        <f>INT($I1926*J1926)</f>
        <v>0</v>
      </c>
      <c r="L1926" s="411">
        <v>0</v>
      </c>
      <c r="M1926" s="412">
        <f>INT($I1926*L1926)</f>
        <v>0</v>
      </c>
      <c r="N1926" s="411">
        <v>0</v>
      </c>
      <c r="O1926" s="412">
        <f>INT($I1926*N1926)</f>
        <v>0</v>
      </c>
      <c r="P1926" s="412">
        <f>+J1926+L1926+N1926</f>
        <v>1550.5</v>
      </c>
      <c r="Q1926" s="412">
        <f>K1926+M1926+O1926</f>
        <v>0</v>
      </c>
      <c r="R1926" s="412"/>
      <c r="S1926" s="412"/>
      <c r="T1926" s="412"/>
      <c r="U1926" s="483" t="s">
        <v>0</v>
      </c>
      <c r="V1926" s="617" t="str">
        <f>+IF(I1926&lt;0,"ng","")</f>
        <v/>
      </c>
      <c r="W1926" s="617"/>
    </row>
    <row r="1927" spans="1:23" s="75" customFormat="1" ht="24" hidden="1" customHeight="1">
      <c r="A1927" s="372" t="s">
        <v>2219</v>
      </c>
      <c r="B1927" s="421" t="s">
        <v>0</v>
      </c>
      <c r="C1927" s="421" t="s">
        <v>1271</v>
      </c>
      <c r="D1927" s="421" t="s">
        <v>1272</v>
      </c>
      <c r="E1927" s="422" t="s">
        <v>738</v>
      </c>
      <c r="F1927" s="416">
        <v>5</v>
      </c>
      <c r="G1927" s="416">
        <f>[5]내역서!F1927</f>
        <v>5</v>
      </c>
      <c r="H1927" s="416">
        <v>5</v>
      </c>
      <c r="I1927" s="416">
        <f>내역서!F1931</f>
        <v>0</v>
      </c>
      <c r="J1927" s="416">
        <v>1550.5</v>
      </c>
      <c r="K1927" s="417">
        <f t="shared" si="3370"/>
        <v>0</v>
      </c>
      <c r="L1927" s="416">
        <v>0</v>
      </c>
      <c r="M1927" s="417">
        <f t="shared" si="3371"/>
        <v>0</v>
      </c>
      <c r="N1927" s="416">
        <v>0</v>
      </c>
      <c r="O1927" s="417">
        <f t="shared" si="3372"/>
        <v>0</v>
      </c>
      <c r="P1927" s="417">
        <f t="shared" si="3373"/>
        <v>1550.5</v>
      </c>
      <c r="Q1927" s="417">
        <f t="shared" si="3395"/>
        <v>0</v>
      </c>
      <c r="R1927" s="417">
        <f t="shared" ref="R1927" si="3399">I1927-I1926</f>
        <v>0</v>
      </c>
      <c r="S1927" s="417">
        <f t="shared" ref="S1927:T1927" si="3400">P1927-P1926</f>
        <v>0</v>
      </c>
      <c r="T1927" s="417">
        <f t="shared" si="3400"/>
        <v>0</v>
      </c>
      <c r="U1927" s="484"/>
      <c r="V1927" s="619" t="str">
        <f t="shared" ref="V1927" si="3401">+IF(I1927&lt;0,"ng","")</f>
        <v/>
      </c>
      <c r="W1927" s="619"/>
    </row>
    <row r="1928" spans="1:23" s="371" customFormat="1" ht="24" hidden="1" customHeight="1">
      <c r="A1928" s="366" t="s">
        <v>2055</v>
      </c>
      <c r="B1928" s="436" t="s">
        <v>3199</v>
      </c>
      <c r="C1928" s="436" t="s">
        <v>3008</v>
      </c>
      <c r="D1928" s="436" t="s">
        <v>0</v>
      </c>
      <c r="E1928" s="437" t="s">
        <v>0</v>
      </c>
      <c r="F1928" s="438">
        <v>0</v>
      </c>
      <c r="G1928" s="438">
        <f>[5]내역서!F1928</f>
        <v>0</v>
      </c>
      <c r="H1928" s="438">
        <v>0</v>
      </c>
      <c r="I1928" s="438">
        <f>내역서!F1932</f>
        <v>0</v>
      </c>
      <c r="J1928" s="439">
        <v>0</v>
      </c>
      <c r="K1928" s="438">
        <f>K1930+K1934+K1932</f>
        <v>0</v>
      </c>
      <c r="L1928" s="439">
        <v>0</v>
      </c>
      <c r="M1928" s="438">
        <f>M1930+M1934+M1932</f>
        <v>0</v>
      </c>
      <c r="N1928" s="439">
        <v>0</v>
      </c>
      <c r="O1928" s="438">
        <f>O1930+O1934+O1932</f>
        <v>0</v>
      </c>
      <c r="P1928" s="440">
        <v>0</v>
      </c>
      <c r="Q1928" s="438">
        <f>K1928+M1928+O1928</f>
        <v>0</v>
      </c>
      <c r="R1928" s="438"/>
      <c r="S1928" s="438"/>
      <c r="T1928" s="438"/>
      <c r="U1928" s="481" t="s">
        <v>0</v>
      </c>
      <c r="V1928" s="617" t="str">
        <f>+IF(I1928&lt;0,"ng","")</f>
        <v/>
      </c>
      <c r="W1928" s="617"/>
    </row>
    <row r="1929" spans="1:23" s="75" customFormat="1" ht="24" hidden="1" customHeight="1">
      <c r="A1929" s="372" t="s">
        <v>2072</v>
      </c>
      <c r="B1929" s="442" t="s">
        <v>4776</v>
      </c>
      <c r="C1929" s="442" t="s">
        <v>1273</v>
      </c>
      <c r="D1929" s="442" t="s">
        <v>0</v>
      </c>
      <c r="E1929" s="443" t="s">
        <v>0</v>
      </c>
      <c r="F1929" s="444">
        <v>0</v>
      </c>
      <c r="G1929" s="444">
        <f>[5]내역서!F1929</f>
        <v>0</v>
      </c>
      <c r="H1929" s="444">
        <v>0</v>
      </c>
      <c r="I1929" s="444">
        <f>내역서!F1933</f>
        <v>0</v>
      </c>
      <c r="J1929" s="445">
        <v>0</v>
      </c>
      <c r="K1929" s="444">
        <f>K1931+K1935+K1933</f>
        <v>0</v>
      </c>
      <c r="L1929" s="445">
        <v>0</v>
      </c>
      <c r="M1929" s="444">
        <f>M1931+M1935+M1933</f>
        <v>0</v>
      </c>
      <c r="N1929" s="445">
        <v>0</v>
      </c>
      <c r="O1929" s="444">
        <f>O1931+O1935+O1933</f>
        <v>0</v>
      </c>
      <c r="P1929" s="446">
        <v>0</v>
      </c>
      <c r="Q1929" s="444">
        <f t="shared" si="3395"/>
        <v>0</v>
      </c>
      <c r="R1929" s="444">
        <f t="shared" ref="R1929" si="3402">I1929-I1928</f>
        <v>0</v>
      </c>
      <c r="S1929" s="444">
        <f t="shared" ref="S1929:T1929" si="3403">P1929-P1928</f>
        <v>0</v>
      </c>
      <c r="T1929" s="444">
        <f t="shared" si="3403"/>
        <v>0</v>
      </c>
      <c r="U1929" s="482"/>
      <c r="V1929" s="619" t="str">
        <f t="shared" ref="V1929" si="3404">+IF(I1929&lt;0,"ng","")</f>
        <v/>
      </c>
      <c r="W1929" s="619"/>
    </row>
    <row r="1930" spans="1:23" s="485" customFormat="1" ht="24" hidden="1" customHeight="1">
      <c r="A1930" s="366" t="s">
        <v>4714</v>
      </c>
      <c r="B1930" s="418" t="s">
        <v>0</v>
      </c>
      <c r="C1930" s="418" t="s">
        <v>3009</v>
      </c>
      <c r="D1930" s="418" t="s">
        <v>3010</v>
      </c>
      <c r="E1930" s="419" t="s">
        <v>16</v>
      </c>
      <c r="F1930" s="411">
        <v>131</v>
      </c>
      <c r="G1930" s="411">
        <f>[5]내역서!F1930</f>
        <v>123</v>
      </c>
      <c r="H1930" s="411">
        <v>131</v>
      </c>
      <c r="I1930" s="411">
        <f>내역서!F1934</f>
        <v>0</v>
      </c>
      <c r="J1930" s="411">
        <v>36891.9</v>
      </c>
      <c r="K1930" s="412">
        <f>INT($I1930*J1930)</f>
        <v>0</v>
      </c>
      <c r="L1930" s="411">
        <v>0</v>
      </c>
      <c r="M1930" s="412">
        <f>INT($I1930*L1930)</f>
        <v>0</v>
      </c>
      <c r="N1930" s="411">
        <v>0</v>
      </c>
      <c r="O1930" s="412">
        <f>INT($I1930*N1930)</f>
        <v>0</v>
      </c>
      <c r="P1930" s="412">
        <f>+J1930+L1930+N1930</f>
        <v>36891.9</v>
      </c>
      <c r="Q1930" s="412">
        <f>K1930+M1930+O1930</f>
        <v>0</v>
      </c>
      <c r="R1930" s="412"/>
      <c r="S1930" s="412"/>
      <c r="T1930" s="412"/>
      <c r="U1930" s="483" t="s">
        <v>0</v>
      </c>
      <c r="V1930" s="617" t="str">
        <f>+IF(I1930&lt;0,"ng","")</f>
        <v/>
      </c>
      <c r="W1930" s="617"/>
    </row>
    <row r="1931" spans="1:23" s="77" customFormat="1" ht="24" hidden="1" customHeight="1">
      <c r="A1931" s="372" t="s">
        <v>2072</v>
      </c>
      <c r="B1931" s="421" t="s">
        <v>0</v>
      </c>
      <c r="C1931" s="421" t="s">
        <v>1274</v>
      </c>
      <c r="D1931" s="421" t="s">
        <v>1275</v>
      </c>
      <c r="E1931" s="422" t="s">
        <v>16</v>
      </c>
      <c r="F1931" s="416">
        <v>131</v>
      </c>
      <c r="G1931" s="416">
        <f>[5]내역서!F1931</f>
        <v>123</v>
      </c>
      <c r="H1931" s="416">
        <v>131</v>
      </c>
      <c r="I1931" s="416">
        <f>내역서!F1935</f>
        <v>0</v>
      </c>
      <c r="J1931" s="416">
        <v>36891.9</v>
      </c>
      <c r="K1931" s="417">
        <f>INT($I1931*J1931)</f>
        <v>0</v>
      </c>
      <c r="L1931" s="416">
        <v>0</v>
      </c>
      <c r="M1931" s="417">
        <f>INT($I1931*L1931)</f>
        <v>0</v>
      </c>
      <c r="N1931" s="416">
        <v>0</v>
      </c>
      <c r="O1931" s="417">
        <f>INT($I1931*N1931)</f>
        <v>0</v>
      </c>
      <c r="P1931" s="417">
        <f t="shared" ref="P1931:P1935" si="3405">+J1931+L1931+N1931</f>
        <v>36891.9</v>
      </c>
      <c r="Q1931" s="417">
        <f t="shared" si="3395"/>
        <v>0</v>
      </c>
      <c r="R1931" s="417">
        <f t="shared" ref="R1931" si="3406">I1931-I1930</f>
        <v>0</v>
      </c>
      <c r="S1931" s="417">
        <f t="shared" ref="S1931:T1931" si="3407">P1931-P1930</f>
        <v>0</v>
      </c>
      <c r="T1931" s="417">
        <f t="shared" si="3407"/>
        <v>0</v>
      </c>
      <c r="U1931" s="484"/>
      <c r="V1931" s="619" t="str">
        <f t="shared" ref="V1931" si="3408">+IF(I1931&lt;0,"ng","")</f>
        <v/>
      </c>
      <c r="W1931" s="619"/>
    </row>
    <row r="1932" spans="1:23" s="371" customFormat="1" ht="24" hidden="1" customHeight="1">
      <c r="A1932" s="366" t="s">
        <v>4388</v>
      </c>
      <c r="B1932" s="418" t="s">
        <v>0</v>
      </c>
      <c r="C1932" s="647" t="str">
        <f>[5]내역서!C1932</f>
        <v>복층유리</v>
      </c>
      <c r="D1932" s="647" t="str">
        <f>[5]내역서!D1932</f>
        <v>로이복층유리, 칼라, 24mm</v>
      </c>
      <c r="E1932" s="648" t="str">
        <f>[5]내역서!E1932</f>
        <v>M2</v>
      </c>
      <c r="F1932" s="411"/>
      <c r="G1932" s="411">
        <f>[5]내역서!F1932</f>
        <v>8</v>
      </c>
      <c r="H1932" s="411">
        <v>0</v>
      </c>
      <c r="I1932" s="411">
        <f>내역서!F1936</f>
        <v>0</v>
      </c>
      <c r="J1932" s="411">
        <f>[5]내역서!G1932</f>
        <v>84776</v>
      </c>
      <c r="K1932" s="412">
        <f>INT($I1932*J1932)</f>
        <v>0</v>
      </c>
      <c r="L1932" s="411">
        <f>[5]내역서!I1932</f>
        <v>0</v>
      </c>
      <c r="M1932" s="412">
        <f>INT($I1932*L1932)</f>
        <v>0</v>
      </c>
      <c r="N1932" s="411">
        <f>[5]내역서!K1932</f>
        <v>0</v>
      </c>
      <c r="O1932" s="412">
        <f>INT($I1932*N1932)</f>
        <v>0</v>
      </c>
      <c r="P1932" s="412">
        <f>+J1932+L1932+N1932</f>
        <v>84776</v>
      </c>
      <c r="Q1932" s="412">
        <f>K1932+M1932+O1932</f>
        <v>0</v>
      </c>
      <c r="R1932" s="412"/>
      <c r="S1932" s="412"/>
      <c r="T1932" s="412"/>
      <c r="U1932" s="649" t="s">
        <v>2081</v>
      </c>
      <c r="V1932" s="617" t="str">
        <f>+IF(I1932&lt;0,"ng","")</f>
        <v/>
      </c>
      <c r="W1932" s="617"/>
    </row>
    <row r="1933" spans="1:23" s="75" customFormat="1" ht="24" hidden="1" customHeight="1">
      <c r="A1933" s="372" t="s">
        <v>4590</v>
      </c>
      <c r="B1933" s="421" t="s">
        <v>0</v>
      </c>
      <c r="C1933" s="650" t="str">
        <f>[5]내역서!C1933</f>
        <v>복층유리</v>
      </c>
      <c r="D1933" s="650" t="str">
        <f>[5]내역서!D1933</f>
        <v>로이복층유리, 칼라, 24mm</v>
      </c>
      <c r="E1933" s="651" t="str">
        <f>[5]내역서!E1933</f>
        <v>M2</v>
      </c>
      <c r="F1933" s="416"/>
      <c r="G1933" s="416">
        <f>[5]내역서!F1933</f>
        <v>8</v>
      </c>
      <c r="H1933" s="416">
        <v>0</v>
      </c>
      <c r="I1933" s="416">
        <f>내역서!F1937</f>
        <v>0</v>
      </c>
      <c r="J1933" s="416">
        <f>[5]내역서!G1933</f>
        <v>84776</v>
      </c>
      <c r="K1933" s="417">
        <f t="shared" ref="K1933" si="3409">INT($I1933*J1933)</f>
        <v>0</v>
      </c>
      <c r="L1933" s="416">
        <f>[5]내역서!I1933</f>
        <v>0</v>
      </c>
      <c r="M1933" s="417">
        <f t="shared" ref="M1933" si="3410">INT($I1933*L1933)</f>
        <v>0</v>
      </c>
      <c r="N1933" s="416">
        <f>[5]내역서!K1933</f>
        <v>0</v>
      </c>
      <c r="O1933" s="417">
        <f t="shared" ref="O1933" si="3411">INT($I1933*N1933)</f>
        <v>0</v>
      </c>
      <c r="P1933" s="417">
        <f t="shared" si="3405"/>
        <v>84776</v>
      </c>
      <c r="Q1933" s="417">
        <f t="shared" ref="Q1933" si="3412">K1933+M1933+O1933</f>
        <v>0</v>
      </c>
      <c r="R1933" s="417">
        <f t="shared" ref="R1933" si="3413">I1933-I1932</f>
        <v>0</v>
      </c>
      <c r="S1933" s="417">
        <f t="shared" ref="S1933:T1933" si="3414">P1933-P1932</f>
        <v>0</v>
      </c>
      <c r="T1933" s="417">
        <f t="shared" si="3414"/>
        <v>0</v>
      </c>
      <c r="U1933" s="652" t="s">
        <v>4777</v>
      </c>
      <c r="V1933" s="619" t="str">
        <f t="shared" ref="V1933" si="3415">+IF(I1933&lt;0,"ng","")</f>
        <v/>
      </c>
      <c r="W1933" s="619"/>
    </row>
    <row r="1934" spans="1:23" s="371" customFormat="1" ht="24" hidden="1" customHeight="1">
      <c r="A1934" s="366" t="s">
        <v>2055</v>
      </c>
      <c r="B1934" s="418" t="s">
        <v>0</v>
      </c>
      <c r="C1934" s="418" t="s">
        <v>3012</v>
      </c>
      <c r="D1934" s="418" t="s">
        <v>3013</v>
      </c>
      <c r="E1934" s="419" t="s">
        <v>16</v>
      </c>
      <c r="F1934" s="411">
        <v>131</v>
      </c>
      <c r="G1934" s="411">
        <f>[5]내역서!F1934</f>
        <v>131</v>
      </c>
      <c r="H1934" s="411">
        <v>131</v>
      </c>
      <c r="I1934" s="411">
        <f>내역서!F1938</f>
        <v>0</v>
      </c>
      <c r="J1934" s="411">
        <v>757.8</v>
      </c>
      <c r="K1934" s="412">
        <f>INT($I1934*J1934)</f>
        <v>0</v>
      </c>
      <c r="L1934" s="411">
        <v>24476.400000000001</v>
      </c>
      <c r="M1934" s="412">
        <f>INT($I1934*L1934)</f>
        <v>0</v>
      </c>
      <c r="N1934" s="411">
        <v>0</v>
      </c>
      <c r="O1934" s="412">
        <f>INT($I1934*N1934)</f>
        <v>0</v>
      </c>
      <c r="P1934" s="412">
        <f>+J1934+L1934+N1934</f>
        <v>25234.2</v>
      </c>
      <c r="Q1934" s="412">
        <f>K1934+M1934+O1934</f>
        <v>0</v>
      </c>
      <c r="R1934" s="412"/>
      <c r="S1934" s="412"/>
      <c r="T1934" s="412"/>
      <c r="U1934" s="483" t="s">
        <v>0</v>
      </c>
      <c r="V1934" s="617" t="str">
        <f>+IF(I1934&lt;0,"ng","")</f>
        <v/>
      </c>
      <c r="W1934" s="617"/>
    </row>
    <row r="1935" spans="1:23" s="75" customFormat="1" ht="24" hidden="1" customHeight="1">
      <c r="A1935" s="372" t="s">
        <v>2072</v>
      </c>
      <c r="B1935" s="421" t="s">
        <v>0</v>
      </c>
      <c r="C1935" s="421" t="s">
        <v>1276</v>
      </c>
      <c r="D1935" s="421" t="s">
        <v>1277</v>
      </c>
      <c r="E1935" s="422" t="s">
        <v>16</v>
      </c>
      <c r="F1935" s="416">
        <v>131</v>
      </c>
      <c r="G1935" s="416">
        <f>[5]내역서!F1935</f>
        <v>131</v>
      </c>
      <c r="H1935" s="416">
        <v>131</v>
      </c>
      <c r="I1935" s="416">
        <f>내역서!F1939</f>
        <v>0</v>
      </c>
      <c r="J1935" s="416">
        <v>757.8</v>
      </c>
      <c r="K1935" s="417">
        <f>INT($I1935*J1935)</f>
        <v>0</v>
      </c>
      <c r="L1935" s="416">
        <v>24476.400000000001</v>
      </c>
      <c r="M1935" s="417">
        <f>INT($I1935*L1935)</f>
        <v>0</v>
      </c>
      <c r="N1935" s="416">
        <v>0</v>
      </c>
      <c r="O1935" s="417">
        <f>INT($I1935*N1935)</f>
        <v>0</v>
      </c>
      <c r="P1935" s="417">
        <f t="shared" si="3405"/>
        <v>25234.2</v>
      </c>
      <c r="Q1935" s="417">
        <f t="shared" si="3395"/>
        <v>0</v>
      </c>
      <c r="R1935" s="417">
        <f t="shared" ref="R1935" si="3416">I1935-I1934</f>
        <v>0</v>
      </c>
      <c r="S1935" s="417">
        <f t="shared" ref="S1935:T1935" si="3417">P1935-P1934</f>
        <v>0</v>
      </c>
      <c r="T1935" s="417">
        <f t="shared" si="3417"/>
        <v>0</v>
      </c>
      <c r="U1935" s="484"/>
      <c r="V1935" s="619" t="str">
        <f t="shared" ref="V1935" si="3418">+IF(I1935&lt;0,"ng","")</f>
        <v/>
      </c>
      <c r="W1935" s="619"/>
    </row>
    <row r="1936" spans="1:23" s="371" customFormat="1" ht="24" hidden="1" customHeight="1">
      <c r="A1936" s="366" t="s">
        <v>2055</v>
      </c>
      <c r="B1936" s="436" t="s">
        <v>3202</v>
      </c>
      <c r="C1936" s="436" t="s">
        <v>3015</v>
      </c>
      <c r="D1936" s="436" t="s">
        <v>0</v>
      </c>
      <c r="E1936" s="437" t="s">
        <v>0</v>
      </c>
      <c r="F1936" s="438">
        <v>0</v>
      </c>
      <c r="G1936" s="438">
        <f>[5]내역서!F1936</f>
        <v>0</v>
      </c>
      <c r="H1936" s="438">
        <v>0</v>
      </c>
      <c r="I1936" s="438">
        <f>내역서!F1940</f>
        <v>0</v>
      </c>
      <c r="J1936" s="439">
        <v>0</v>
      </c>
      <c r="K1936" s="438">
        <f>SUMIF($A$1938:$A$1967,$A1938,K$1938:K$1967)</f>
        <v>0</v>
      </c>
      <c r="L1936" s="439">
        <v>0</v>
      </c>
      <c r="M1936" s="438">
        <f>SUMIF($A$1938:$A$1967,$A1938,M$1938:M$1967)</f>
        <v>0</v>
      </c>
      <c r="N1936" s="439">
        <v>0</v>
      </c>
      <c r="O1936" s="438">
        <f>SUMIF($A$1938:$A$1967,$A1938,O$1938:O$1967)</f>
        <v>0</v>
      </c>
      <c r="P1936" s="440">
        <v>0</v>
      </c>
      <c r="Q1936" s="438">
        <f>K1936+M1936+O1936</f>
        <v>0</v>
      </c>
      <c r="R1936" s="438"/>
      <c r="S1936" s="438"/>
      <c r="T1936" s="438"/>
      <c r="U1936" s="481" t="s">
        <v>0</v>
      </c>
      <c r="V1936" s="617" t="str">
        <f>+IF(I1936&lt;0,"ng","")</f>
        <v/>
      </c>
      <c r="W1936" s="617"/>
    </row>
    <row r="1937" spans="1:23" s="75" customFormat="1" ht="24" hidden="1" customHeight="1">
      <c r="A1937" s="372" t="s">
        <v>2219</v>
      </c>
      <c r="B1937" s="442" t="s">
        <v>4778</v>
      </c>
      <c r="C1937" s="442" t="s">
        <v>1278</v>
      </c>
      <c r="D1937" s="442" t="s">
        <v>0</v>
      </c>
      <c r="E1937" s="443" t="s">
        <v>0</v>
      </c>
      <c r="F1937" s="444">
        <v>0</v>
      </c>
      <c r="G1937" s="444">
        <f>[5]내역서!F1937</f>
        <v>0</v>
      </c>
      <c r="H1937" s="444">
        <v>0</v>
      </c>
      <c r="I1937" s="444">
        <f>내역서!F1941</f>
        <v>0</v>
      </c>
      <c r="J1937" s="445">
        <v>0</v>
      </c>
      <c r="K1937" s="444">
        <f>SUMIF($A$1938:$A$1967,$A1939,K$1938:K$1967)</f>
        <v>0</v>
      </c>
      <c r="L1937" s="445">
        <v>0</v>
      </c>
      <c r="M1937" s="444">
        <f>SUMIF($A$1938:$A$1967,$A1939,M$1938:M$1967)</f>
        <v>0</v>
      </c>
      <c r="N1937" s="445">
        <v>0</v>
      </c>
      <c r="O1937" s="444">
        <f>SUMIF($A$1938:$A$1967,$A1939,O$1938:O$1967)</f>
        <v>0</v>
      </c>
      <c r="P1937" s="446">
        <v>0</v>
      </c>
      <c r="Q1937" s="444">
        <f t="shared" si="3395"/>
        <v>0</v>
      </c>
      <c r="R1937" s="444">
        <f t="shared" ref="R1937" si="3419">I1937-I1936</f>
        <v>0</v>
      </c>
      <c r="S1937" s="444">
        <f t="shared" ref="S1937:T1937" si="3420">P1937-P1936</f>
        <v>0</v>
      </c>
      <c r="T1937" s="444">
        <f t="shared" si="3420"/>
        <v>0</v>
      </c>
      <c r="U1937" s="482"/>
      <c r="V1937" s="619" t="str">
        <f t="shared" ref="V1937" si="3421">+IF(I1937&lt;0,"ng","")</f>
        <v/>
      </c>
      <c r="W1937" s="619"/>
    </row>
    <row r="1938" spans="1:23" s="371" customFormat="1" ht="24" hidden="1" customHeight="1">
      <c r="A1938" s="366" t="s">
        <v>2055</v>
      </c>
      <c r="B1938" s="418" t="s">
        <v>0</v>
      </c>
      <c r="C1938" s="418" t="s">
        <v>3152</v>
      </c>
      <c r="D1938" s="418" t="s">
        <v>0</v>
      </c>
      <c r="E1938" s="419" t="s">
        <v>16</v>
      </c>
      <c r="F1938" s="411">
        <v>114</v>
      </c>
      <c r="G1938" s="411">
        <f>[5]내역서!F1938</f>
        <v>114</v>
      </c>
      <c r="H1938" s="411">
        <v>114</v>
      </c>
      <c r="I1938" s="411">
        <f>내역서!F1942</f>
        <v>0</v>
      </c>
      <c r="J1938" s="411">
        <v>148469</v>
      </c>
      <c r="K1938" s="412">
        <f>INT($I1938*J1938)</f>
        <v>0</v>
      </c>
      <c r="L1938" s="411">
        <v>72800</v>
      </c>
      <c r="M1938" s="412">
        <f>INT($I1938*L1938)</f>
        <v>0</v>
      </c>
      <c r="N1938" s="411">
        <v>2683.2</v>
      </c>
      <c r="O1938" s="412">
        <f>INT($I1938*N1938)</f>
        <v>0</v>
      </c>
      <c r="P1938" s="412">
        <f>+J1938+L1938+N1938</f>
        <v>223952.2</v>
      </c>
      <c r="Q1938" s="412">
        <f>K1938+M1938+O1938</f>
        <v>0</v>
      </c>
      <c r="R1938" s="412"/>
      <c r="S1938" s="412"/>
      <c r="T1938" s="412"/>
      <c r="U1938" s="483" t="s">
        <v>0</v>
      </c>
      <c r="V1938" s="617" t="str">
        <f>+IF(I1938&lt;0,"ng","")</f>
        <v/>
      </c>
      <c r="W1938" s="617"/>
    </row>
    <row r="1939" spans="1:23" s="75" customFormat="1" ht="24" hidden="1" customHeight="1">
      <c r="A1939" s="372" t="s">
        <v>2219</v>
      </c>
      <c r="B1939" s="421" t="s">
        <v>0</v>
      </c>
      <c r="C1939" s="421" t="s">
        <v>1338</v>
      </c>
      <c r="D1939" s="421" t="s">
        <v>0</v>
      </c>
      <c r="E1939" s="422" t="s">
        <v>16</v>
      </c>
      <c r="F1939" s="416">
        <v>114</v>
      </c>
      <c r="G1939" s="416">
        <f>[5]내역서!F1939</f>
        <v>114</v>
      </c>
      <c r="H1939" s="416">
        <v>114</v>
      </c>
      <c r="I1939" s="416">
        <f>내역서!F1943</f>
        <v>0</v>
      </c>
      <c r="J1939" s="416">
        <v>148469</v>
      </c>
      <c r="K1939" s="417">
        <f t="shared" ref="K1939:K1967" si="3422">INT($I1939*J1939)</f>
        <v>0</v>
      </c>
      <c r="L1939" s="416">
        <v>72800</v>
      </c>
      <c r="M1939" s="417">
        <f t="shared" ref="M1939:M1967" si="3423">INT($I1939*L1939)</f>
        <v>0</v>
      </c>
      <c r="N1939" s="416">
        <v>2683.2</v>
      </c>
      <c r="O1939" s="417">
        <f t="shared" ref="O1939:O1967" si="3424">INT($I1939*N1939)</f>
        <v>0</v>
      </c>
      <c r="P1939" s="417">
        <f t="shared" ref="P1939:P1967" si="3425">+J1939+L1939+N1939</f>
        <v>223952.2</v>
      </c>
      <c r="Q1939" s="417">
        <f t="shared" si="3395"/>
        <v>0</v>
      </c>
      <c r="R1939" s="417">
        <f t="shared" ref="R1939" si="3426">I1939-I1938</f>
        <v>0</v>
      </c>
      <c r="S1939" s="417">
        <f t="shared" ref="S1939:T1939" si="3427">P1939-P1938</f>
        <v>0</v>
      </c>
      <c r="T1939" s="417">
        <f t="shared" si="3427"/>
        <v>0</v>
      </c>
      <c r="U1939" s="484"/>
      <c r="V1939" s="619" t="str">
        <f t="shared" ref="V1939" si="3428">+IF(I1939&lt;0,"ng","")</f>
        <v/>
      </c>
      <c r="W1939" s="619"/>
    </row>
    <row r="1940" spans="1:23" s="371" customFormat="1" ht="24" hidden="1" customHeight="1">
      <c r="A1940" s="366" t="s">
        <v>4295</v>
      </c>
      <c r="B1940" s="418" t="s">
        <v>0</v>
      </c>
      <c r="C1940" s="418" t="s">
        <v>3020</v>
      </c>
      <c r="D1940" s="418" t="s">
        <v>109</v>
      </c>
      <c r="E1940" s="419" t="s">
        <v>16</v>
      </c>
      <c r="F1940" s="411">
        <v>102.9</v>
      </c>
      <c r="G1940" s="411">
        <f>[5]내역서!F1940</f>
        <v>102.9</v>
      </c>
      <c r="H1940" s="411">
        <v>102.9</v>
      </c>
      <c r="I1940" s="411">
        <f>내역서!F1944</f>
        <v>0</v>
      </c>
      <c r="J1940" s="411">
        <v>68792.7</v>
      </c>
      <c r="K1940" s="412">
        <f>INT($I1940*J1940)</f>
        <v>0</v>
      </c>
      <c r="L1940" s="411">
        <v>36480</v>
      </c>
      <c r="M1940" s="412">
        <f>INT($I1940*L1940)</f>
        <v>0</v>
      </c>
      <c r="N1940" s="411">
        <v>1345.8</v>
      </c>
      <c r="O1940" s="412">
        <f>INT($I1940*N1940)</f>
        <v>0</v>
      </c>
      <c r="P1940" s="412">
        <f>+J1940+L1940+N1940</f>
        <v>106618.5</v>
      </c>
      <c r="Q1940" s="412">
        <f>K1940+M1940+O1940</f>
        <v>0</v>
      </c>
      <c r="R1940" s="412"/>
      <c r="S1940" s="412"/>
      <c r="T1940" s="412"/>
      <c r="U1940" s="483" t="s">
        <v>0</v>
      </c>
      <c r="V1940" s="617" t="str">
        <f>+IF(I1940&lt;0,"ng","")</f>
        <v/>
      </c>
      <c r="W1940" s="617"/>
    </row>
    <row r="1941" spans="1:23" s="75" customFormat="1" ht="24" hidden="1" customHeight="1">
      <c r="A1941" s="372" t="s">
        <v>2072</v>
      </c>
      <c r="B1941" s="421" t="s">
        <v>0</v>
      </c>
      <c r="C1941" s="421" t="s">
        <v>1281</v>
      </c>
      <c r="D1941" s="421" t="s">
        <v>109</v>
      </c>
      <c r="E1941" s="422" t="s">
        <v>16</v>
      </c>
      <c r="F1941" s="416">
        <v>102.9</v>
      </c>
      <c r="G1941" s="416">
        <f>[5]내역서!F1941</f>
        <v>102.9</v>
      </c>
      <c r="H1941" s="416">
        <v>102.9</v>
      </c>
      <c r="I1941" s="416">
        <f>내역서!F1945</f>
        <v>0</v>
      </c>
      <c r="J1941" s="416">
        <v>68792.7</v>
      </c>
      <c r="K1941" s="417">
        <f t="shared" si="3422"/>
        <v>0</v>
      </c>
      <c r="L1941" s="416">
        <v>36480</v>
      </c>
      <c r="M1941" s="417">
        <f t="shared" si="3423"/>
        <v>0</v>
      </c>
      <c r="N1941" s="416">
        <v>1345.8</v>
      </c>
      <c r="O1941" s="417">
        <f t="shared" si="3424"/>
        <v>0</v>
      </c>
      <c r="P1941" s="417">
        <f t="shared" si="3425"/>
        <v>106618.5</v>
      </c>
      <c r="Q1941" s="417">
        <f t="shared" si="3395"/>
        <v>0</v>
      </c>
      <c r="R1941" s="417">
        <f t="shared" ref="R1941" si="3429">I1941-I1940</f>
        <v>0</v>
      </c>
      <c r="S1941" s="417">
        <f t="shared" ref="S1941:T1941" si="3430">P1941-P1940</f>
        <v>0</v>
      </c>
      <c r="T1941" s="417">
        <f t="shared" si="3430"/>
        <v>0</v>
      </c>
      <c r="U1941" s="484"/>
      <c r="V1941" s="619" t="str">
        <f t="shared" ref="V1941" si="3431">+IF(I1941&lt;0,"ng","")</f>
        <v/>
      </c>
      <c r="W1941" s="619"/>
    </row>
    <row r="1942" spans="1:23" s="371" customFormat="1" ht="24" hidden="1" customHeight="1">
      <c r="A1942" s="366" t="s">
        <v>4301</v>
      </c>
      <c r="B1942" s="418" t="s">
        <v>0</v>
      </c>
      <c r="C1942" s="418" t="s">
        <v>3018</v>
      </c>
      <c r="D1942" s="418" t="s">
        <v>3024</v>
      </c>
      <c r="E1942" s="419" t="s">
        <v>22</v>
      </c>
      <c r="F1942" s="411">
        <v>46.6</v>
      </c>
      <c r="G1942" s="411">
        <f>[5]내역서!F1942</f>
        <v>46.6</v>
      </c>
      <c r="H1942" s="411">
        <v>46.6</v>
      </c>
      <c r="I1942" s="411">
        <f>내역서!F1946</f>
        <v>0</v>
      </c>
      <c r="J1942" s="411">
        <v>35097.5</v>
      </c>
      <c r="K1942" s="412">
        <f>INT($I1942*J1942)</f>
        <v>0</v>
      </c>
      <c r="L1942" s="411">
        <v>10701.6</v>
      </c>
      <c r="M1942" s="412">
        <f>INT($I1942*L1942)</f>
        <v>0</v>
      </c>
      <c r="N1942" s="411">
        <v>0</v>
      </c>
      <c r="O1942" s="412">
        <f>INT($I1942*N1942)</f>
        <v>0</v>
      </c>
      <c r="P1942" s="412">
        <f>+J1942+L1942+N1942</f>
        <v>45799.1</v>
      </c>
      <c r="Q1942" s="412">
        <f>K1942+M1942+O1942</f>
        <v>0</v>
      </c>
      <c r="R1942" s="412"/>
      <c r="S1942" s="412"/>
      <c r="T1942" s="412"/>
      <c r="U1942" s="483" t="s">
        <v>0</v>
      </c>
      <c r="V1942" s="617" t="str">
        <f>+IF(I1942&lt;0,"ng","")</f>
        <v/>
      </c>
      <c r="W1942" s="617"/>
    </row>
    <row r="1943" spans="1:23" s="75" customFormat="1" ht="24" hidden="1" customHeight="1">
      <c r="A1943" s="372" t="s">
        <v>2219</v>
      </c>
      <c r="B1943" s="421" t="s">
        <v>0</v>
      </c>
      <c r="C1943" s="421" t="s">
        <v>1279</v>
      </c>
      <c r="D1943" s="421" t="s">
        <v>1283</v>
      </c>
      <c r="E1943" s="422" t="s">
        <v>22</v>
      </c>
      <c r="F1943" s="416">
        <v>46.6</v>
      </c>
      <c r="G1943" s="416">
        <f>[5]내역서!F1943</f>
        <v>46.6</v>
      </c>
      <c r="H1943" s="416">
        <v>46.6</v>
      </c>
      <c r="I1943" s="416">
        <f>내역서!F1947</f>
        <v>0</v>
      </c>
      <c r="J1943" s="416">
        <v>35097.5</v>
      </c>
      <c r="K1943" s="417">
        <f t="shared" si="3422"/>
        <v>0</v>
      </c>
      <c r="L1943" s="416">
        <v>10701.6</v>
      </c>
      <c r="M1943" s="417">
        <f t="shared" si="3423"/>
        <v>0</v>
      </c>
      <c r="N1943" s="416">
        <v>0</v>
      </c>
      <c r="O1943" s="417">
        <f t="shared" si="3424"/>
        <v>0</v>
      </c>
      <c r="P1943" s="417">
        <f t="shared" si="3425"/>
        <v>45799.1</v>
      </c>
      <c r="Q1943" s="417">
        <f t="shared" si="3395"/>
        <v>0</v>
      </c>
      <c r="R1943" s="417">
        <f t="shared" ref="R1943" si="3432">I1943-I1942</f>
        <v>0</v>
      </c>
      <c r="S1943" s="417">
        <f t="shared" ref="S1943:T1943" si="3433">P1943-P1942</f>
        <v>0</v>
      </c>
      <c r="T1943" s="417">
        <f t="shared" si="3433"/>
        <v>0</v>
      </c>
      <c r="U1943" s="484"/>
      <c r="V1943" s="619" t="str">
        <f t="shared" ref="V1943" si="3434">+IF(I1943&lt;0,"ng","")</f>
        <v/>
      </c>
      <c r="W1943" s="619"/>
    </row>
    <row r="1944" spans="1:23" s="485" customFormat="1" ht="24" hidden="1" customHeight="1">
      <c r="A1944" s="366" t="s">
        <v>2055</v>
      </c>
      <c r="B1944" s="418" t="s">
        <v>0</v>
      </c>
      <c r="C1944" s="418" t="s">
        <v>3036</v>
      </c>
      <c r="D1944" s="418" t="s">
        <v>3037</v>
      </c>
      <c r="E1944" s="419" t="s">
        <v>16</v>
      </c>
      <c r="F1944" s="411">
        <v>525</v>
      </c>
      <c r="G1944" s="411">
        <f>[5]내역서!F1944</f>
        <v>0</v>
      </c>
      <c r="H1944" s="411">
        <v>525</v>
      </c>
      <c r="I1944" s="411">
        <f>내역서!F1948</f>
        <v>0</v>
      </c>
      <c r="J1944" s="411">
        <v>16632.8</v>
      </c>
      <c r="K1944" s="412">
        <f>INT($I1944*J1944)</f>
        <v>0</v>
      </c>
      <c r="L1944" s="411">
        <v>11747.2</v>
      </c>
      <c r="M1944" s="412">
        <f>INT($I1944*L1944)</f>
        <v>0</v>
      </c>
      <c r="N1944" s="411">
        <v>0</v>
      </c>
      <c r="O1944" s="412">
        <f>INT($I1944*N1944)</f>
        <v>0</v>
      </c>
      <c r="P1944" s="412">
        <f>+J1944+L1944+N1944</f>
        <v>28380</v>
      </c>
      <c r="Q1944" s="412">
        <f>K1944+M1944+O1944</f>
        <v>0</v>
      </c>
      <c r="R1944" s="412"/>
      <c r="S1944" s="412"/>
      <c r="T1944" s="412"/>
      <c r="U1944" s="483" t="s">
        <v>0</v>
      </c>
      <c r="V1944" s="617" t="str">
        <f>+IF(I1944&lt;0,"ng","")</f>
        <v/>
      </c>
      <c r="W1944" s="617"/>
    </row>
    <row r="1945" spans="1:23" s="77" customFormat="1" ht="24" hidden="1" customHeight="1">
      <c r="A1945" s="372" t="s">
        <v>4779</v>
      </c>
      <c r="B1945" s="421" t="s">
        <v>0</v>
      </c>
      <c r="C1945" s="421" t="s">
        <v>1292</v>
      </c>
      <c r="D1945" s="421" t="s">
        <v>1293</v>
      </c>
      <c r="E1945" s="422" t="s">
        <v>16</v>
      </c>
      <c r="F1945" s="416">
        <v>525</v>
      </c>
      <c r="G1945" s="416">
        <f>[5]내역서!F1945</f>
        <v>0</v>
      </c>
      <c r="H1945" s="416">
        <v>525</v>
      </c>
      <c r="I1945" s="416">
        <f>내역서!F1949</f>
        <v>0</v>
      </c>
      <c r="J1945" s="416">
        <v>16632.8</v>
      </c>
      <c r="K1945" s="417">
        <f t="shared" si="3422"/>
        <v>0</v>
      </c>
      <c r="L1945" s="416">
        <v>11747.2</v>
      </c>
      <c r="M1945" s="417">
        <f t="shared" si="3423"/>
        <v>0</v>
      </c>
      <c r="N1945" s="416">
        <v>0</v>
      </c>
      <c r="O1945" s="417">
        <f t="shared" si="3424"/>
        <v>0</v>
      </c>
      <c r="P1945" s="417">
        <f t="shared" si="3425"/>
        <v>28380</v>
      </c>
      <c r="Q1945" s="417">
        <f t="shared" si="3395"/>
        <v>0</v>
      </c>
      <c r="R1945" s="417">
        <f t="shared" ref="R1945" si="3435">I1945-I1944</f>
        <v>0</v>
      </c>
      <c r="S1945" s="417">
        <f t="shared" ref="S1945:T1945" si="3436">P1945-P1944</f>
        <v>0</v>
      </c>
      <c r="T1945" s="417">
        <f t="shared" si="3436"/>
        <v>0</v>
      </c>
      <c r="U1945" s="484"/>
      <c r="V1945" s="619" t="str">
        <f t="shared" ref="V1945" si="3437">+IF(I1945&lt;0,"ng","")</f>
        <v/>
      </c>
      <c r="W1945" s="619"/>
    </row>
    <row r="1946" spans="1:23" s="371" customFormat="1" ht="24" hidden="1" customHeight="1">
      <c r="A1946" s="366" t="s">
        <v>4388</v>
      </c>
      <c r="B1946" s="418" t="s">
        <v>0</v>
      </c>
      <c r="C1946" s="418" t="s">
        <v>3045</v>
      </c>
      <c r="D1946" s="418" t="s">
        <v>3055</v>
      </c>
      <c r="E1946" s="419" t="s">
        <v>16</v>
      </c>
      <c r="F1946" s="411">
        <v>411</v>
      </c>
      <c r="G1946" s="411">
        <f>[5]내역서!F1946</f>
        <v>0</v>
      </c>
      <c r="H1946" s="411">
        <v>411</v>
      </c>
      <c r="I1946" s="411">
        <f>내역서!F1950</f>
        <v>0</v>
      </c>
      <c r="J1946" s="411">
        <v>33292</v>
      </c>
      <c r="K1946" s="412">
        <f>INT($I1946*J1946)</f>
        <v>0</v>
      </c>
      <c r="L1946" s="411">
        <v>2388.8000000000002</v>
      </c>
      <c r="M1946" s="412">
        <f>INT($I1946*L1946)</f>
        <v>0</v>
      </c>
      <c r="N1946" s="411">
        <v>0</v>
      </c>
      <c r="O1946" s="412">
        <f>INT($I1946*N1946)</f>
        <v>0</v>
      </c>
      <c r="P1946" s="412">
        <f>+J1946+L1946+N1946</f>
        <v>35680.800000000003</v>
      </c>
      <c r="Q1946" s="412">
        <f>K1946+M1946+O1946</f>
        <v>0</v>
      </c>
      <c r="R1946" s="412"/>
      <c r="S1946" s="412"/>
      <c r="T1946" s="412"/>
      <c r="U1946" s="483" t="s">
        <v>0</v>
      </c>
      <c r="V1946" s="617" t="str">
        <f>+IF(I1946&lt;0,"ng","")</f>
        <v/>
      </c>
      <c r="W1946" s="617"/>
    </row>
    <row r="1947" spans="1:23" s="75" customFormat="1" ht="24" hidden="1" customHeight="1">
      <c r="A1947" s="372" t="s">
        <v>2219</v>
      </c>
      <c r="B1947" s="421" t="s">
        <v>0</v>
      </c>
      <c r="C1947" s="421" t="s">
        <v>1294</v>
      </c>
      <c r="D1947" s="421" t="s">
        <v>1295</v>
      </c>
      <c r="E1947" s="422" t="s">
        <v>16</v>
      </c>
      <c r="F1947" s="416">
        <v>411</v>
      </c>
      <c r="G1947" s="416">
        <f>[5]내역서!F1947</f>
        <v>0</v>
      </c>
      <c r="H1947" s="416">
        <v>411</v>
      </c>
      <c r="I1947" s="416">
        <f>내역서!F1951</f>
        <v>0</v>
      </c>
      <c r="J1947" s="416">
        <v>33292</v>
      </c>
      <c r="K1947" s="417">
        <f t="shared" si="3422"/>
        <v>0</v>
      </c>
      <c r="L1947" s="416">
        <v>2388.8000000000002</v>
      </c>
      <c r="M1947" s="417">
        <f t="shared" si="3423"/>
        <v>0</v>
      </c>
      <c r="N1947" s="416">
        <v>0</v>
      </c>
      <c r="O1947" s="417">
        <f t="shared" si="3424"/>
        <v>0</v>
      </c>
      <c r="P1947" s="417">
        <f t="shared" si="3425"/>
        <v>35680.800000000003</v>
      </c>
      <c r="Q1947" s="417">
        <f t="shared" si="3395"/>
        <v>0</v>
      </c>
      <c r="R1947" s="417">
        <f t="shared" ref="R1947" si="3438">I1947-I1946</f>
        <v>0</v>
      </c>
      <c r="S1947" s="417">
        <f t="shared" ref="S1947:T1947" si="3439">P1947-P1946</f>
        <v>0</v>
      </c>
      <c r="T1947" s="417">
        <f t="shared" si="3439"/>
        <v>0</v>
      </c>
      <c r="U1947" s="484"/>
      <c r="V1947" s="619" t="str">
        <f t="shared" ref="V1947" si="3440">+IF(I1947&lt;0,"ng","")</f>
        <v/>
      </c>
      <c r="W1947" s="619"/>
    </row>
    <row r="1948" spans="1:23" s="371" customFormat="1" ht="24" hidden="1" customHeight="1">
      <c r="A1948" s="366" t="s">
        <v>4388</v>
      </c>
      <c r="B1948" s="418" t="s">
        <v>0</v>
      </c>
      <c r="C1948" s="647" t="str">
        <f>[5]내역서!C1948</f>
        <v>준불연단열재 설치(슬래브 위 깔기 - 바닥)</v>
      </c>
      <c r="D1948" s="647" t="str">
        <f>[5]내역서!D1948</f>
        <v>PF보드 100mm</v>
      </c>
      <c r="E1948" s="648" t="str">
        <f>[5]내역서!E1948</f>
        <v>M2</v>
      </c>
      <c r="F1948" s="411"/>
      <c r="G1948" s="411">
        <f>[5]내역서!F1948</f>
        <v>411</v>
      </c>
      <c r="H1948" s="411">
        <v>0</v>
      </c>
      <c r="I1948" s="411">
        <f>내역서!F1952</f>
        <v>0</v>
      </c>
      <c r="J1948" s="411">
        <f>[5]내역서!G1948</f>
        <v>30606</v>
      </c>
      <c r="K1948" s="412">
        <f>INT($I1948*J1948)</f>
        <v>0</v>
      </c>
      <c r="L1948" s="411">
        <f>[5]내역서!I1948</f>
        <v>2890</v>
      </c>
      <c r="M1948" s="412">
        <f>INT($I1948*L1948)</f>
        <v>0</v>
      </c>
      <c r="N1948" s="411">
        <f>[5]내역서!K1948</f>
        <v>0</v>
      </c>
      <c r="O1948" s="412">
        <f>INT($I1948*N1948)</f>
        <v>0</v>
      </c>
      <c r="P1948" s="412">
        <f>+J1948+L1948+N1948</f>
        <v>33496</v>
      </c>
      <c r="Q1948" s="412">
        <f>K1948+M1948+O1948</f>
        <v>0</v>
      </c>
      <c r="R1948" s="412"/>
      <c r="S1948" s="412"/>
      <c r="T1948" s="412"/>
      <c r="U1948" s="649" t="s">
        <v>2081</v>
      </c>
      <c r="V1948" s="617" t="str">
        <f>+IF(I1948&lt;0,"ng","")</f>
        <v/>
      </c>
      <c r="W1948" s="617"/>
    </row>
    <row r="1949" spans="1:23" s="75" customFormat="1" ht="24" hidden="1" customHeight="1">
      <c r="A1949" s="372" t="s">
        <v>4389</v>
      </c>
      <c r="B1949" s="421" t="s">
        <v>0</v>
      </c>
      <c r="C1949" s="650" t="str">
        <f>[5]내역서!C1949</f>
        <v>준불연단열재 설치(슬래브 위 깔기 - 바닥)</v>
      </c>
      <c r="D1949" s="650" t="str">
        <f>[5]내역서!D1949</f>
        <v>PF보드 100mm</v>
      </c>
      <c r="E1949" s="651" t="str">
        <f>[5]내역서!E1949</f>
        <v>M2</v>
      </c>
      <c r="F1949" s="416"/>
      <c r="G1949" s="416">
        <f>[5]내역서!F1949</f>
        <v>411</v>
      </c>
      <c r="H1949" s="416">
        <v>0</v>
      </c>
      <c r="I1949" s="416">
        <f>내역서!F1953</f>
        <v>0</v>
      </c>
      <c r="J1949" s="416">
        <f>[5]내역서!G1949</f>
        <v>30606</v>
      </c>
      <c r="K1949" s="417">
        <f t="shared" si="3422"/>
        <v>0</v>
      </c>
      <c r="L1949" s="416">
        <f>[5]내역서!I1949</f>
        <v>2890</v>
      </c>
      <c r="M1949" s="417">
        <f t="shared" si="3423"/>
        <v>0</v>
      </c>
      <c r="N1949" s="416">
        <f>[5]내역서!K1949</f>
        <v>0</v>
      </c>
      <c r="O1949" s="417">
        <f t="shared" si="3424"/>
        <v>0</v>
      </c>
      <c r="P1949" s="417">
        <f t="shared" si="3425"/>
        <v>33496</v>
      </c>
      <c r="Q1949" s="417">
        <f t="shared" si="3395"/>
        <v>0</v>
      </c>
      <c r="R1949" s="417">
        <f t="shared" ref="R1949" si="3441">I1949-I1948</f>
        <v>0</v>
      </c>
      <c r="S1949" s="417">
        <f t="shared" ref="S1949:T1949" si="3442">P1949-P1948</f>
        <v>0</v>
      </c>
      <c r="T1949" s="417">
        <f t="shared" si="3442"/>
        <v>0</v>
      </c>
      <c r="U1949" s="652" t="s">
        <v>4777</v>
      </c>
      <c r="V1949" s="619" t="str">
        <f t="shared" ref="V1949" si="3443">+IF(I1949&lt;0,"ng","")</f>
        <v/>
      </c>
      <c r="W1949" s="619"/>
    </row>
    <row r="1950" spans="1:23" s="371" customFormat="1" ht="24" hidden="1" customHeight="1">
      <c r="A1950" s="366" t="s">
        <v>4301</v>
      </c>
      <c r="B1950" s="418" t="s">
        <v>0</v>
      </c>
      <c r="C1950" s="647" t="str">
        <f>[5]내역서!C1950</f>
        <v>PF보드 심재 준불연 단열재</v>
      </c>
      <c r="D1950" s="647" t="str">
        <f>[5]내역서!D1950</f>
        <v>50mm</v>
      </c>
      <c r="E1950" s="648" t="str">
        <f>[5]내역서!E1950</f>
        <v>M2</v>
      </c>
      <c r="F1950" s="411"/>
      <c r="G1950" s="411">
        <f>[5]내역서!F1950</f>
        <v>471</v>
      </c>
      <c r="H1950" s="411">
        <v>0</v>
      </c>
      <c r="I1950" s="411">
        <f>내역서!F1954</f>
        <v>0</v>
      </c>
      <c r="J1950" s="411">
        <f>[5]내역서!G1950</f>
        <v>16332</v>
      </c>
      <c r="K1950" s="412">
        <f>INT($I1950*J1950)</f>
        <v>0</v>
      </c>
      <c r="L1950" s="411">
        <f>[5]내역서!I1950</f>
        <v>13529</v>
      </c>
      <c r="M1950" s="412">
        <f>INT($I1950*L1950)</f>
        <v>0</v>
      </c>
      <c r="N1950" s="411">
        <f>[5]내역서!K1950</f>
        <v>0</v>
      </c>
      <c r="O1950" s="412">
        <f>INT($I1950*N1950)</f>
        <v>0</v>
      </c>
      <c r="P1950" s="412">
        <f>+J1950+L1950+N1950</f>
        <v>29861</v>
      </c>
      <c r="Q1950" s="412">
        <f>K1950+M1950+O1950</f>
        <v>0</v>
      </c>
      <c r="R1950" s="412"/>
      <c r="S1950" s="412"/>
      <c r="T1950" s="412"/>
      <c r="U1950" s="649" t="s">
        <v>2081</v>
      </c>
      <c r="V1950" s="617" t="str">
        <f>+IF(I1950&lt;0,"ng","")</f>
        <v/>
      </c>
      <c r="W1950" s="617"/>
    </row>
    <row r="1951" spans="1:23" s="75" customFormat="1" ht="24" hidden="1" customHeight="1">
      <c r="A1951" s="372" t="s">
        <v>4298</v>
      </c>
      <c r="B1951" s="421" t="s">
        <v>0</v>
      </c>
      <c r="C1951" s="650" t="str">
        <f>[5]내역서!C1951</f>
        <v>PF보드 심재 준불연 단열재</v>
      </c>
      <c r="D1951" s="650" t="str">
        <f>[5]내역서!D1951</f>
        <v>50mm</v>
      </c>
      <c r="E1951" s="651" t="str">
        <f>[5]내역서!E1951</f>
        <v>M2</v>
      </c>
      <c r="F1951" s="416"/>
      <c r="G1951" s="416">
        <f>[5]내역서!F1951</f>
        <v>471</v>
      </c>
      <c r="H1951" s="416">
        <v>0</v>
      </c>
      <c r="I1951" s="416">
        <f>내역서!F1955</f>
        <v>0</v>
      </c>
      <c r="J1951" s="416">
        <f>[5]내역서!G1951</f>
        <v>16332</v>
      </c>
      <c r="K1951" s="417">
        <f t="shared" ref="K1951" si="3444">INT($I1951*J1951)</f>
        <v>0</v>
      </c>
      <c r="L1951" s="416">
        <f>[5]내역서!I1951</f>
        <v>13529</v>
      </c>
      <c r="M1951" s="417">
        <f t="shared" ref="M1951" si="3445">INT($I1951*L1951)</f>
        <v>0</v>
      </c>
      <c r="N1951" s="416">
        <f>[5]내역서!K1951</f>
        <v>0</v>
      </c>
      <c r="O1951" s="417">
        <f t="shared" ref="O1951" si="3446">INT($I1951*N1951)</f>
        <v>0</v>
      </c>
      <c r="P1951" s="417">
        <f t="shared" ref="P1951" si="3447">+J1951+L1951+N1951</f>
        <v>29861</v>
      </c>
      <c r="Q1951" s="417">
        <f t="shared" ref="Q1951" si="3448">K1951+M1951+O1951</f>
        <v>0</v>
      </c>
      <c r="R1951" s="417">
        <f t="shared" ref="R1951" si="3449">I1951-I1950</f>
        <v>0</v>
      </c>
      <c r="S1951" s="417">
        <f t="shared" ref="S1951:T1951" si="3450">P1951-P1950</f>
        <v>0</v>
      </c>
      <c r="T1951" s="417">
        <f t="shared" si="3450"/>
        <v>0</v>
      </c>
      <c r="U1951" s="652" t="s">
        <v>623</v>
      </c>
      <c r="V1951" s="619" t="str">
        <f t="shared" ref="V1951" si="3451">+IF(I1951&lt;0,"ng","")</f>
        <v/>
      </c>
      <c r="W1951" s="619"/>
    </row>
    <row r="1952" spans="1:23" s="371" customFormat="1" ht="24" hidden="1" customHeight="1">
      <c r="A1952" s="366" t="s">
        <v>2055</v>
      </c>
      <c r="B1952" s="418" t="s">
        <v>0</v>
      </c>
      <c r="C1952" s="647" t="str">
        <f>[5]내역서!C1952</f>
        <v>PF보드 심재 준불연 단열재</v>
      </c>
      <c r="D1952" s="647" t="str">
        <f>[5]내역서!D1952</f>
        <v>60mm</v>
      </c>
      <c r="E1952" s="648" t="str">
        <f>[5]내역서!E1952</f>
        <v>M2</v>
      </c>
      <c r="F1952" s="411"/>
      <c r="G1952" s="411">
        <f>[5]내역서!F1952</f>
        <v>59</v>
      </c>
      <c r="H1952" s="411">
        <v>0</v>
      </c>
      <c r="I1952" s="411">
        <f>내역서!F1956</f>
        <v>0</v>
      </c>
      <c r="J1952" s="411">
        <f>[5]내역서!G1952</f>
        <v>19444</v>
      </c>
      <c r="K1952" s="412">
        <f>INT($I1952*J1952)</f>
        <v>0</v>
      </c>
      <c r="L1952" s="411">
        <f>[5]내역서!I1952</f>
        <v>15140</v>
      </c>
      <c r="M1952" s="412">
        <f>INT($I1952*L1952)</f>
        <v>0</v>
      </c>
      <c r="N1952" s="411">
        <f>[5]내역서!K1952</f>
        <v>0</v>
      </c>
      <c r="O1952" s="412">
        <f>INT($I1952*N1952)</f>
        <v>0</v>
      </c>
      <c r="P1952" s="412">
        <f>+J1952+L1952+N1952</f>
        <v>34584</v>
      </c>
      <c r="Q1952" s="412">
        <f>K1952+M1952+O1952</f>
        <v>0</v>
      </c>
      <c r="R1952" s="412"/>
      <c r="S1952" s="412"/>
      <c r="T1952" s="412"/>
      <c r="U1952" s="649" t="s">
        <v>2081</v>
      </c>
      <c r="V1952" s="617" t="str">
        <f>+IF(I1952&lt;0,"ng","")</f>
        <v/>
      </c>
      <c r="W1952" s="617"/>
    </row>
    <row r="1953" spans="1:23" s="75" customFormat="1" ht="24" hidden="1" customHeight="1">
      <c r="A1953" s="372" t="s">
        <v>2072</v>
      </c>
      <c r="B1953" s="421" t="s">
        <v>0</v>
      </c>
      <c r="C1953" s="650" t="str">
        <f>[5]내역서!C1953</f>
        <v>PF보드 심재 준불연 단열재</v>
      </c>
      <c r="D1953" s="650" t="str">
        <f>[5]내역서!D1953</f>
        <v>60mm</v>
      </c>
      <c r="E1953" s="651" t="str">
        <f>[5]내역서!E1953</f>
        <v>M2</v>
      </c>
      <c r="F1953" s="416"/>
      <c r="G1953" s="416">
        <f>[5]내역서!F1953</f>
        <v>59</v>
      </c>
      <c r="H1953" s="416">
        <v>0</v>
      </c>
      <c r="I1953" s="416">
        <f>내역서!F1957</f>
        <v>0</v>
      </c>
      <c r="J1953" s="416">
        <f>[5]내역서!G1953</f>
        <v>19444</v>
      </c>
      <c r="K1953" s="417">
        <f t="shared" ref="K1953" si="3452">INT($I1953*J1953)</f>
        <v>0</v>
      </c>
      <c r="L1953" s="416">
        <f>[5]내역서!I1953</f>
        <v>15140</v>
      </c>
      <c r="M1953" s="417">
        <f t="shared" ref="M1953" si="3453">INT($I1953*L1953)</f>
        <v>0</v>
      </c>
      <c r="N1953" s="416">
        <f>[5]내역서!K1953</f>
        <v>0</v>
      </c>
      <c r="O1953" s="417">
        <f t="shared" ref="O1953" si="3454">INT($I1953*N1953)</f>
        <v>0</v>
      </c>
      <c r="P1953" s="417">
        <f t="shared" ref="P1953" si="3455">+J1953+L1953+N1953</f>
        <v>34584</v>
      </c>
      <c r="Q1953" s="417">
        <f t="shared" ref="Q1953" si="3456">K1953+M1953+O1953</f>
        <v>0</v>
      </c>
      <c r="R1953" s="417">
        <f t="shared" ref="R1953" si="3457">I1953-I1952</f>
        <v>0</v>
      </c>
      <c r="S1953" s="417">
        <f t="shared" ref="S1953:T1953" si="3458">P1953-P1952</f>
        <v>0</v>
      </c>
      <c r="T1953" s="417">
        <f t="shared" si="3458"/>
        <v>0</v>
      </c>
      <c r="U1953" s="652" t="s">
        <v>4596</v>
      </c>
      <c r="V1953" s="619" t="str">
        <f t="shared" ref="V1953" si="3459">+IF(I1953&lt;0,"ng","")</f>
        <v/>
      </c>
      <c r="W1953" s="619"/>
    </row>
    <row r="1954" spans="1:23" s="371" customFormat="1" ht="24" hidden="1" customHeight="1">
      <c r="A1954" s="366" t="s">
        <v>4301</v>
      </c>
      <c r="B1954" s="418" t="s">
        <v>0</v>
      </c>
      <c r="C1954" s="647" t="str">
        <f>[5]내역서!C1954</f>
        <v>PF보드 심재 준불연 단열재</v>
      </c>
      <c r="D1954" s="647" t="str">
        <f>[5]내역서!D1954</f>
        <v>90mm</v>
      </c>
      <c r="E1954" s="648" t="str">
        <f>[5]내역서!E1954</f>
        <v>M2</v>
      </c>
      <c r="F1954" s="411"/>
      <c r="G1954" s="411">
        <f>[5]내역서!F1954</f>
        <v>35</v>
      </c>
      <c r="H1954" s="411">
        <v>0</v>
      </c>
      <c r="I1954" s="411">
        <f>내역서!F1958</f>
        <v>0</v>
      </c>
      <c r="J1954" s="411">
        <f>[5]내역서!G1954</f>
        <v>28780</v>
      </c>
      <c r="K1954" s="412">
        <f>INT($I1954*J1954)</f>
        <v>0</v>
      </c>
      <c r="L1954" s="411">
        <f>[5]내역서!I1954</f>
        <v>15140</v>
      </c>
      <c r="M1954" s="412">
        <f>INT($I1954*L1954)</f>
        <v>0</v>
      </c>
      <c r="N1954" s="411">
        <f>[5]내역서!K1954</f>
        <v>0</v>
      </c>
      <c r="O1954" s="412">
        <f>INT($I1954*N1954)</f>
        <v>0</v>
      </c>
      <c r="P1954" s="412">
        <f>+J1954+L1954+N1954</f>
        <v>43920</v>
      </c>
      <c r="Q1954" s="412">
        <f>K1954+M1954+O1954</f>
        <v>0</v>
      </c>
      <c r="R1954" s="412"/>
      <c r="S1954" s="412"/>
      <c r="T1954" s="412"/>
      <c r="U1954" s="649" t="s">
        <v>2081</v>
      </c>
      <c r="V1954" s="617" t="str">
        <f>+IF(I1954&lt;0,"ng","")</f>
        <v/>
      </c>
      <c r="W1954" s="617"/>
    </row>
    <row r="1955" spans="1:23" s="75" customFormat="1" ht="24" hidden="1" customHeight="1">
      <c r="A1955" s="372" t="s">
        <v>2219</v>
      </c>
      <c r="B1955" s="421" t="s">
        <v>0</v>
      </c>
      <c r="C1955" s="650" t="str">
        <f>[5]내역서!C1955</f>
        <v>PF보드 심재 준불연 단열재</v>
      </c>
      <c r="D1955" s="650" t="str">
        <f>[5]내역서!D1955</f>
        <v>90mm</v>
      </c>
      <c r="E1955" s="651" t="str">
        <f>[5]내역서!E1955</f>
        <v>M2</v>
      </c>
      <c r="F1955" s="416"/>
      <c r="G1955" s="416">
        <f>[5]내역서!F1955</f>
        <v>35</v>
      </c>
      <c r="H1955" s="416">
        <v>0</v>
      </c>
      <c r="I1955" s="416">
        <f>내역서!F1959</f>
        <v>0</v>
      </c>
      <c r="J1955" s="416">
        <f>[5]내역서!G1955</f>
        <v>28780</v>
      </c>
      <c r="K1955" s="417">
        <f t="shared" ref="K1955" si="3460">INT($I1955*J1955)</f>
        <v>0</v>
      </c>
      <c r="L1955" s="416">
        <f>[5]내역서!I1955</f>
        <v>15140</v>
      </c>
      <c r="M1955" s="417">
        <f t="shared" ref="M1955" si="3461">INT($I1955*L1955)</f>
        <v>0</v>
      </c>
      <c r="N1955" s="416">
        <f>[5]내역서!K1955</f>
        <v>0</v>
      </c>
      <c r="O1955" s="417">
        <f t="shared" ref="O1955" si="3462">INT($I1955*N1955)</f>
        <v>0</v>
      </c>
      <c r="P1955" s="417">
        <f t="shared" ref="P1955" si="3463">+J1955+L1955+N1955</f>
        <v>43920</v>
      </c>
      <c r="Q1955" s="417">
        <f t="shared" ref="Q1955" si="3464">K1955+M1955+O1955</f>
        <v>0</v>
      </c>
      <c r="R1955" s="417">
        <f t="shared" ref="R1955" si="3465">I1955-I1954</f>
        <v>0</v>
      </c>
      <c r="S1955" s="417">
        <f t="shared" ref="S1955:T1955" si="3466">P1955-P1954</f>
        <v>0</v>
      </c>
      <c r="T1955" s="417">
        <f t="shared" si="3466"/>
        <v>0</v>
      </c>
      <c r="U1955" s="652" t="s">
        <v>4777</v>
      </c>
      <c r="V1955" s="619" t="str">
        <f t="shared" ref="V1955" si="3467">+IF(I1955&lt;0,"ng","")</f>
        <v/>
      </c>
      <c r="W1955" s="619"/>
    </row>
    <row r="1956" spans="1:23" s="371" customFormat="1" ht="24" hidden="1" customHeight="1">
      <c r="A1956" s="366" t="s">
        <v>4388</v>
      </c>
      <c r="B1956" s="418" t="s">
        <v>0</v>
      </c>
      <c r="C1956" s="647" t="str">
        <f>[5]내역서!C1956</f>
        <v>준불연단열재 설치(슬래브 위 깔기 - 바닥)</v>
      </c>
      <c r="D1956" s="647" t="str">
        <f>[5]내역서!D1956</f>
        <v>우레탄 보드 110mm</v>
      </c>
      <c r="E1956" s="648" t="str">
        <f>[5]내역서!E1956</f>
        <v>M2</v>
      </c>
      <c r="F1956" s="411"/>
      <c r="G1956" s="411">
        <f>[5]내역서!F1956</f>
        <v>21</v>
      </c>
      <c r="H1956" s="411">
        <v>0</v>
      </c>
      <c r="I1956" s="411">
        <f>내역서!F1960</f>
        <v>0</v>
      </c>
      <c r="J1956" s="411">
        <f>[5]내역서!G1956</f>
        <v>42488</v>
      </c>
      <c r="K1956" s="412">
        <f>INT($I1956*J1956)</f>
        <v>0</v>
      </c>
      <c r="L1956" s="411">
        <f>[5]내역서!I1956</f>
        <v>3347</v>
      </c>
      <c r="M1956" s="412">
        <f>INT($I1956*L1956)</f>
        <v>0</v>
      </c>
      <c r="N1956" s="411">
        <f>[5]내역서!K1956</f>
        <v>0</v>
      </c>
      <c r="O1956" s="412">
        <f>INT($I1956*N1956)</f>
        <v>0</v>
      </c>
      <c r="P1956" s="412">
        <f>+J1956+L1956+N1956</f>
        <v>45835</v>
      </c>
      <c r="Q1956" s="412">
        <f>K1956+M1956+O1956</f>
        <v>0</v>
      </c>
      <c r="R1956" s="412"/>
      <c r="S1956" s="412"/>
      <c r="T1956" s="412"/>
      <c r="U1956" s="649" t="s">
        <v>2081</v>
      </c>
      <c r="V1956" s="617" t="str">
        <f>+IF(I1956&lt;0,"ng","")</f>
        <v/>
      </c>
      <c r="W1956" s="617"/>
    </row>
    <row r="1957" spans="1:23" s="75" customFormat="1" ht="24" hidden="1" customHeight="1">
      <c r="A1957" s="372" t="s">
        <v>2219</v>
      </c>
      <c r="B1957" s="421" t="s">
        <v>0</v>
      </c>
      <c r="C1957" s="650" t="str">
        <f>[5]내역서!C1957</f>
        <v>준불연단열재 설치(슬래브 위 깔기 - 바닥)</v>
      </c>
      <c r="D1957" s="650" t="str">
        <f>[5]내역서!D1957</f>
        <v>우레탄 보드 110mm</v>
      </c>
      <c r="E1957" s="651" t="str">
        <f>[5]내역서!E1957</f>
        <v>M2</v>
      </c>
      <c r="F1957" s="416"/>
      <c r="G1957" s="416">
        <f>[5]내역서!F1957</f>
        <v>21</v>
      </c>
      <c r="H1957" s="416">
        <v>0</v>
      </c>
      <c r="I1957" s="416">
        <f>내역서!F1961</f>
        <v>0</v>
      </c>
      <c r="J1957" s="416">
        <f>[5]내역서!G1957</f>
        <v>42488</v>
      </c>
      <c r="K1957" s="417">
        <f t="shared" ref="K1957" si="3468">INT($I1957*J1957)</f>
        <v>0</v>
      </c>
      <c r="L1957" s="416">
        <f>[5]내역서!I1957</f>
        <v>3347</v>
      </c>
      <c r="M1957" s="417">
        <f t="shared" ref="M1957" si="3469">INT($I1957*L1957)</f>
        <v>0</v>
      </c>
      <c r="N1957" s="416">
        <f>[5]내역서!K1957</f>
        <v>0</v>
      </c>
      <c r="O1957" s="417">
        <f t="shared" ref="O1957" si="3470">INT($I1957*N1957)</f>
        <v>0</v>
      </c>
      <c r="P1957" s="417">
        <f t="shared" ref="P1957" si="3471">+J1957+L1957+N1957</f>
        <v>45835</v>
      </c>
      <c r="Q1957" s="417">
        <f t="shared" ref="Q1957" si="3472">K1957+M1957+O1957</f>
        <v>0</v>
      </c>
      <c r="R1957" s="417">
        <f t="shared" ref="R1957" si="3473">I1957-I1956</f>
        <v>0</v>
      </c>
      <c r="S1957" s="417">
        <f t="shared" ref="S1957:T1957" si="3474">P1957-P1956</f>
        <v>0</v>
      </c>
      <c r="T1957" s="417">
        <f t="shared" si="3474"/>
        <v>0</v>
      </c>
      <c r="U1957" s="652" t="s">
        <v>4666</v>
      </c>
      <c r="V1957" s="619" t="str">
        <f t="shared" ref="V1957" si="3475">+IF(I1957&lt;0,"ng","")</f>
        <v/>
      </c>
      <c r="W1957" s="619"/>
    </row>
    <row r="1958" spans="1:23" s="371" customFormat="1" ht="24" hidden="1" customHeight="1">
      <c r="A1958" s="366" t="s">
        <v>4652</v>
      </c>
      <c r="B1958" s="418" t="s">
        <v>0</v>
      </c>
      <c r="C1958" s="647" t="str">
        <f>[5]내역서!C1958</f>
        <v>석고보드(벽체틀설치)</v>
      </c>
      <c r="D1958" s="647" t="str">
        <f>[5]내역서!D1958</f>
        <v>목조 벽체틀, 틀간격 450~600m</v>
      </c>
      <c r="E1958" s="648" t="str">
        <f>[5]내역서!E1958</f>
        <v>M2</v>
      </c>
      <c r="F1958" s="411"/>
      <c r="G1958" s="411">
        <f>[5]내역서!F1958</f>
        <v>59</v>
      </c>
      <c r="H1958" s="411">
        <v>0</v>
      </c>
      <c r="I1958" s="411">
        <f>내역서!F1962</f>
        <v>0</v>
      </c>
      <c r="J1958" s="411">
        <f>[5]내역서!G1958</f>
        <v>0</v>
      </c>
      <c r="K1958" s="412">
        <f>INT($I1958*J1958)</f>
        <v>0</v>
      </c>
      <c r="L1958" s="411">
        <f>[5]내역서!I1958</f>
        <v>9123</v>
      </c>
      <c r="M1958" s="412">
        <f>INT($I1958*L1958)</f>
        <v>0</v>
      </c>
      <c r="N1958" s="411">
        <f>[5]내역서!K1958</f>
        <v>182</v>
      </c>
      <c r="O1958" s="412">
        <f>INT($I1958*N1958)</f>
        <v>0</v>
      </c>
      <c r="P1958" s="412">
        <f>+J1958+L1958+N1958</f>
        <v>9305</v>
      </c>
      <c r="Q1958" s="412">
        <f>K1958+M1958+O1958</f>
        <v>0</v>
      </c>
      <c r="R1958" s="412"/>
      <c r="S1958" s="412"/>
      <c r="T1958" s="412"/>
      <c r="U1958" s="649" t="s">
        <v>2081</v>
      </c>
      <c r="V1958" s="617" t="str">
        <f>+IF(I1958&lt;0,"ng","")</f>
        <v/>
      </c>
      <c r="W1958" s="617"/>
    </row>
    <row r="1959" spans="1:23" s="75" customFormat="1" ht="24" hidden="1" customHeight="1">
      <c r="A1959" s="372" t="s">
        <v>2072</v>
      </c>
      <c r="B1959" s="421" t="s">
        <v>0</v>
      </c>
      <c r="C1959" s="650" t="str">
        <f>[5]내역서!C1959</f>
        <v>석고보드(벽체틀설치)</v>
      </c>
      <c r="D1959" s="650" t="str">
        <f>[5]내역서!D1959</f>
        <v>목조 벽체틀, 틀간격 450~600m</v>
      </c>
      <c r="E1959" s="651" t="str">
        <f>[5]내역서!E1959</f>
        <v>M2</v>
      </c>
      <c r="F1959" s="416"/>
      <c r="G1959" s="416">
        <f>[5]내역서!F1959</f>
        <v>59</v>
      </c>
      <c r="H1959" s="416">
        <v>0</v>
      </c>
      <c r="I1959" s="416">
        <f>내역서!F1963</f>
        <v>0</v>
      </c>
      <c r="J1959" s="416">
        <f>[5]내역서!G1959</f>
        <v>0</v>
      </c>
      <c r="K1959" s="417">
        <f t="shared" ref="K1959" si="3476">INT($I1959*J1959)</f>
        <v>0</v>
      </c>
      <c r="L1959" s="416">
        <f>[5]내역서!I1959</f>
        <v>9123</v>
      </c>
      <c r="M1959" s="417">
        <f t="shared" ref="M1959" si="3477">INT($I1959*L1959)</f>
        <v>0</v>
      </c>
      <c r="N1959" s="416">
        <f>[5]내역서!K1959</f>
        <v>182</v>
      </c>
      <c r="O1959" s="417">
        <f t="shared" ref="O1959" si="3478">INT($I1959*N1959)</f>
        <v>0</v>
      </c>
      <c r="P1959" s="417">
        <f t="shared" ref="P1959" si="3479">+J1959+L1959+N1959</f>
        <v>9305</v>
      </c>
      <c r="Q1959" s="417">
        <f t="shared" ref="Q1959" si="3480">K1959+M1959+O1959</f>
        <v>0</v>
      </c>
      <c r="R1959" s="417">
        <f t="shared" ref="R1959" si="3481">I1959-I1958</f>
        <v>0</v>
      </c>
      <c r="S1959" s="417">
        <f t="shared" ref="S1959:T1959" si="3482">P1959-P1958</f>
        <v>0</v>
      </c>
      <c r="T1959" s="417">
        <f t="shared" si="3482"/>
        <v>0</v>
      </c>
      <c r="U1959" s="652" t="s">
        <v>4596</v>
      </c>
      <c r="V1959" s="619" t="str">
        <f t="shared" ref="V1959" si="3483">+IF(I1959&lt;0,"ng","")</f>
        <v/>
      </c>
      <c r="W1959" s="619"/>
    </row>
    <row r="1960" spans="1:23" s="371" customFormat="1" ht="24" hidden="1" customHeight="1">
      <c r="A1960" s="366" t="s">
        <v>2055</v>
      </c>
      <c r="B1960" s="418" t="s">
        <v>0</v>
      </c>
      <c r="C1960" s="647" t="str">
        <f>[5]내역서!C1960</f>
        <v>석고판 설치</v>
      </c>
      <c r="D1960" s="647" t="str">
        <f>[5]내역서!D1960</f>
        <v>T9.5 석고보드 1P</v>
      </c>
      <c r="E1960" s="648" t="str">
        <f>[5]내역서!E1960</f>
        <v>M2</v>
      </c>
      <c r="F1960" s="411"/>
      <c r="G1960" s="411">
        <f>[5]내역서!F1960</f>
        <v>59</v>
      </c>
      <c r="H1960" s="411">
        <v>0</v>
      </c>
      <c r="I1960" s="411">
        <f>내역서!F1964</f>
        <v>0</v>
      </c>
      <c r="J1960" s="411">
        <f>[5]내역서!G1960</f>
        <v>2872</v>
      </c>
      <c r="K1960" s="412">
        <f>INT($I1960*J1960)</f>
        <v>0</v>
      </c>
      <c r="L1960" s="411">
        <f>[5]내역서!I1960</f>
        <v>14130</v>
      </c>
      <c r="M1960" s="412">
        <f>INT($I1960*L1960)</f>
        <v>0</v>
      </c>
      <c r="N1960" s="411">
        <f>[5]내역서!K1960</f>
        <v>141</v>
      </c>
      <c r="O1960" s="412">
        <f>INT($I1960*N1960)</f>
        <v>0</v>
      </c>
      <c r="P1960" s="412">
        <f>+J1960+L1960+N1960</f>
        <v>17143</v>
      </c>
      <c r="Q1960" s="412">
        <f>K1960+M1960+O1960</f>
        <v>0</v>
      </c>
      <c r="R1960" s="412"/>
      <c r="S1960" s="412"/>
      <c r="T1960" s="412"/>
      <c r="U1960" s="649" t="s">
        <v>2081</v>
      </c>
      <c r="V1960" s="617" t="str">
        <f>+IF(I1960&lt;0,"ng","")</f>
        <v/>
      </c>
      <c r="W1960" s="617"/>
    </row>
    <row r="1961" spans="1:23" s="75" customFormat="1" ht="24" hidden="1" customHeight="1">
      <c r="A1961" s="372" t="s">
        <v>4624</v>
      </c>
      <c r="B1961" s="421" t="s">
        <v>0</v>
      </c>
      <c r="C1961" s="650" t="str">
        <f>[5]내역서!C1961</f>
        <v>석고판 설치</v>
      </c>
      <c r="D1961" s="650" t="str">
        <f>[5]내역서!D1961</f>
        <v>T9.5 석고보드 1P</v>
      </c>
      <c r="E1961" s="651" t="str">
        <f>[5]내역서!E1961</f>
        <v>M2</v>
      </c>
      <c r="F1961" s="416"/>
      <c r="G1961" s="416">
        <f>[5]내역서!F1961</f>
        <v>59</v>
      </c>
      <c r="H1961" s="416">
        <v>0</v>
      </c>
      <c r="I1961" s="416">
        <f>내역서!F1965</f>
        <v>0</v>
      </c>
      <c r="J1961" s="416">
        <f>[5]내역서!G1961</f>
        <v>2872</v>
      </c>
      <c r="K1961" s="417">
        <f t="shared" ref="K1961" si="3484">INT($I1961*J1961)</f>
        <v>0</v>
      </c>
      <c r="L1961" s="416">
        <f>[5]내역서!I1961</f>
        <v>14130</v>
      </c>
      <c r="M1961" s="417">
        <f t="shared" ref="M1961" si="3485">INT($I1961*L1961)</f>
        <v>0</v>
      </c>
      <c r="N1961" s="416">
        <f>[5]내역서!K1961</f>
        <v>141</v>
      </c>
      <c r="O1961" s="417">
        <f t="shared" ref="O1961" si="3486">INT($I1961*N1961)</f>
        <v>0</v>
      </c>
      <c r="P1961" s="417">
        <f t="shared" ref="P1961" si="3487">+J1961+L1961+N1961</f>
        <v>17143</v>
      </c>
      <c r="Q1961" s="417">
        <f t="shared" ref="Q1961" si="3488">K1961+M1961+O1961</f>
        <v>0</v>
      </c>
      <c r="R1961" s="417">
        <f t="shared" ref="R1961" si="3489">I1961-I1960</f>
        <v>0</v>
      </c>
      <c r="S1961" s="417">
        <f t="shared" ref="S1961:T1961" si="3490">P1961-P1960</f>
        <v>0</v>
      </c>
      <c r="T1961" s="417">
        <f t="shared" si="3490"/>
        <v>0</v>
      </c>
      <c r="U1961" s="652" t="s">
        <v>4777</v>
      </c>
      <c r="V1961" s="619" t="str">
        <f t="shared" ref="V1961" si="3491">+IF(I1961&lt;0,"ng","")</f>
        <v/>
      </c>
      <c r="W1961" s="619"/>
    </row>
    <row r="1962" spans="1:23" s="371" customFormat="1" ht="24" hidden="1" customHeight="1">
      <c r="A1962" s="366" t="s">
        <v>4652</v>
      </c>
      <c r="B1962" s="418" t="s">
        <v>0</v>
      </c>
      <c r="C1962" s="418" t="s">
        <v>3028</v>
      </c>
      <c r="D1962" s="418" t="s">
        <v>3029</v>
      </c>
      <c r="E1962" s="419" t="s">
        <v>16</v>
      </c>
      <c r="F1962" s="411">
        <v>23.1</v>
      </c>
      <c r="G1962" s="411">
        <f>[5]내역서!F1962</f>
        <v>0</v>
      </c>
      <c r="H1962" s="411">
        <v>23.1</v>
      </c>
      <c r="I1962" s="411">
        <f>내역서!F1966</f>
        <v>0</v>
      </c>
      <c r="J1962" s="411">
        <v>32387</v>
      </c>
      <c r="K1962" s="412">
        <f>INT($I1962*J1962)</f>
        <v>0</v>
      </c>
      <c r="L1962" s="411">
        <v>0</v>
      </c>
      <c r="M1962" s="412">
        <f>INT($I1962*L1962)</f>
        <v>0</v>
      </c>
      <c r="N1962" s="411">
        <v>0</v>
      </c>
      <c r="O1962" s="412">
        <f>INT($I1962*N1962)</f>
        <v>0</v>
      </c>
      <c r="P1962" s="412">
        <f>+J1962+L1962+N1962</f>
        <v>32387</v>
      </c>
      <c r="Q1962" s="412">
        <f>K1962+M1962+O1962</f>
        <v>0</v>
      </c>
      <c r="R1962" s="412"/>
      <c r="S1962" s="412"/>
      <c r="T1962" s="412"/>
      <c r="U1962" s="483" t="s">
        <v>0</v>
      </c>
      <c r="V1962" s="617" t="str">
        <f>+IF(I1962&lt;0,"ng","")</f>
        <v/>
      </c>
      <c r="W1962" s="617"/>
    </row>
    <row r="1963" spans="1:23" s="75" customFormat="1" ht="24" hidden="1" customHeight="1">
      <c r="A1963" s="372" t="s">
        <v>4389</v>
      </c>
      <c r="B1963" s="421" t="s">
        <v>0</v>
      </c>
      <c r="C1963" s="421" t="s">
        <v>1286</v>
      </c>
      <c r="D1963" s="421" t="s">
        <v>1287</v>
      </c>
      <c r="E1963" s="422" t="s">
        <v>16</v>
      </c>
      <c r="F1963" s="416">
        <v>23.1</v>
      </c>
      <c r="G1963" s="416">
        <f>[5]내역서!F1963</f>
        <v>0</v>
      </c>
      <c r="H1963" s="416">
        <v>23.1</v>
      </c>
      <c r="I1963" s="416">
        <f>내역서!F1967</f>
        <v>0</v>
      </c>
      <c r="J1963" s="416">
        <v>32387</v>
      </c>
      <c r="K1963" s="417">
        <f t="shared" si="3422"/>
        <v>0</v>
      </c>
      <c r="L1963" s="416">
        <v>0</v>
      </c>
      <c r="M1963" s="417">
        <f t="shared" si="3423"/>
        <v>0</v>
      </c>
      <c r="N1963" s="416">
        <v>0</v>
      </c>
      <c r="O1963" s="417">
        <f t="shared" si="3424"/>
        <v>0</v>
      </c>
      <c r="P1963" s="417">
        <f t="shared" si="3425"/>
        <v>32387</v>
      </c>
      <c r="Q1963" s="417">
        <f t="shared" si="3395"/>
        <v>0</v>
      </c>
      <c r="R1963" s="417">
        <f t="shared" ref="R1963" si="3492">I1963-I1962</f>
        <v>0</v>
      </c>
      <c r="S1963" s="417">
        <f t="shared" ref="S1963:T1963" si="3493">P1963-P1962</f>
        <v>0</v>
      </c>
      <c r="T1963" s="417">
        <f t="shared" si="3493"/>
        <v>0</v>
      </c>
      <c r="U1963" s="484"/>
      <c r="V1963" s="619" t="str">
        <f t="shared" ref="V1963" si="3494">+IF(I1963&lt;0,"ng","")</f>
        <v/>
      </c>
      <c r="W1963" s="619"/>
    </row>
    <row r="1964" spans="1:23" s="371" customFormat="1" ht="24" hidden="1" customHeight="1">
      <c r="A1964" s="366" t="s">
        <v>2055</v>
      </c>
      <c r="B1964" s="418" t="s">
        <v>0</v>
      </c>
      <c r="C1964" s="647" t="str">
        <f>[5]내역서!C1964</f>
        <v>샌드위치(단열)패널 설치 - 지붕</v>
      </c>
      <c r="D1964" s="647" t="str">
        <f>[5]내역서!D1964</f>
        <v>준불연패널, 지붕재, 155mm</v>
      </c>
      <c r="E1964" s="648" t="str">
        <f>[5]내역서!E1964</f>
        <v>M2</v>
      </c>
      <c r="F1964" s="411"/>
      <c r="G1964" s="411">
        <f>[5]내역서!F1964</f>
        <v>23.1</v>
      </c>
      <c r="H1964" s="411">
        <v>0</v>
      </c>
      <c r="I1964" s="411">
        <f>내역서!F1968</f>
        <v>0</v>
      </c>
      <c r="J1964" s="411">
        <f>[5]내역서!G1964</f>
        <v>53751</v>
      </c>
      <c r="K1964" s="412">
        <f>INT($I1964*J1964)</f>
        <v>0</v>
      </c>
      <c r="L1964" s="411">
        <f>[5]내역서!I1964</f>
        <v>0</v>
      </c>
      <c r="M1964" s="412">
        <f>INT($I1964*L1964)</f>
        <v>0</v>
      </c>
      <c r="N1964" s="411">
        <f>[5]내역서!K1964</f>
        <v>0</v>
      </c>
      <c r="O1964" s="412">
        <f>INT($I1964*N1964)</f>
        <v>0</v>
      </c>
      <c r="P1964" s="412">
        <f>+J1964+L1964+N1964</f>
        <v>53751</v>
      </c>
      <c r="Q1964" s="412">
        <f>K1964+M1964+O1964</f>
        <v>0</v>
      </c>
      <c r="R1964" s="412"/>
      <c r="S1964" s="412"/>
      <c r="T1964" s="412"/>
      <c r="U1964" s="649" t="s">
        <v>2081</v>
      </c>
      <c r="V1964" s="617" t="str">
        <f>+IF(I1964&lt;0,"ng","")</f>
        <v/>
      </c>
      <c r="W1964" s="617"/>
    </row>
    <row r="1965" spans="1:23" s="75" customFormat="1" ht="24" hidden="1" customHeight="1">
      <c r="A1965" s="372" t="s">
        <v>4389</v>
      </c>
      <c r="B1965" s="421" t="s">
        <v>0</v>
      </c>
      <c r="C1965" s="650" t="str">
        <f>[5]내역서!C1965</f>
        <v>샌드위치(단열)패널 설치 - 지붕</v>
      </c>
      <c r="D1965" s="650" t="str">
        <f>[5]내역서!D1965</f>
        <v>준불연패널, 지붕재, 155mm</v>
      </c>
      <c r="E1965" s="651" t="str">
        <f>[5]내역서!E1965</f>
        <v>M2</v>
      </c>
      <c r="F1965" s="416"/>
      <c r="G1965" s="416">
        <f>[5]내역서!F1965</f>
        <v>23.1</v>
      </c>
      <c r="H1965" s="416">
        <v>0</v>
      </c>
      <c r="I1965" s="416">
        <f>내역서!F1969</f>
        <v>0</v>
      </c>
      <c r="J1965" s="416">
        <f>[5]내역서!G1965</f>
        <v>53751</v>
      </c>
      <c r="K1965" s="417">
        <f t="shared" si="3422"/>
        <v>0</v>
      </c>
      <c r="L1965" s="416">
        <f>[5]내역서!I1965</f>
        <v>0</v>
      </c>
      <c r="M1965" s="417">
        <f t="shared" si="3423"/>
        <v>0</v>
      </c>
      <c r="N1965" s="416">
        <f>[5]내역서!K1965</f>
        <v>0</v>
      </c>
      <c r="O1965" s="417">
        <f t="shared" si="3424"/>
        <v>0</v>
      </c>
      <c r="P1965" s="417">
        <f t="shared" si="3425"/>
        <v>53751</v>
      </c>
      <c r="Q1965" s="417">
        <f t="shared" si="3395"/>
        <v>0</v>
      </c>
      <c r="R1965" s="417">
        <f t="shared" ref="R1965" si="3495">I1965-I1964</f>
        <v>0</v>
      </c>
      <c r="S1965" s="417">
        <f t="shared" ref="S1965:T1965" si="3496">P1965-P1964</f>
        <v>0</v>
      </c>
      <c r="T1965" s="417">
        <f t="shared" si="3496"/>
        <v>0</v>
      </c>
      <c r="U1965" s="652" t="s">
        <v>4777</v>
      </c>
      <c r="V1965" s="619" t="str">
        <f t="shared" ref="V1965" si="3497">+IF(I1965&lt;0,"ng","")</f>
        <v/>
      </c>
      <c r="W1965" s="619"/>
    </row>
    <row r="1966" spans="1:23" s="371" customFormat="1" ht="24" hidden="1" customHeight="1">
      <c r="A1966" s="366" t="s">
        <v>4388</v>
      </c>
      <c r="B1966" s="418" t="s">
        <v>0</v>
      </c>
      <c r="C1966" s="418" t="s">
        <v>3030</v>
      </c>
      <c r="D1966" s="418" t="s">
        <v>3031</v>
      </c>
      <c r="E1966" s="419" t="s">
        <v>16</v>
      </c>
      <c r="F1966" s="411">
        <v>23.1</v>
      </c>
      <c r="G1966" s="411">
        <f>[5]내역서!F1966</f>
        <v>23.1</v>
      </c>
      <c r="H1966" s="411">
        <v>23.1</v>
      </c>
      <c r="I1966" s="411">
        <f>내역서!F1970</f>
        <v>0</v>
      </c>
      <c r="J1966" s="411">
        <v>1142.2</v>
      </c>
      <c r="K1966" s="412">
        <f>INT($I1966*J1966)</f>
        <v>0</v>
      </c>
      <c r="L1966" s="411">
        <v>13916</v>
      </c>
      <c r="M1966" s="412">
        <f>INT($I1966*L1966)</f>
        <v>0</v>
      </c>
      <c r="N1966" s="411">
        <v>2844.2</v>
      </c>
      <c r="O1966" s="412">
        <f>INT($I1966*N1966)</f>
        <v>0</v>
      </c>
      <c r="P1966" s="412">
        <f>+J1966+L1966+N1966</f>
        <v>17902.400000000001</v>
      </c>
      <c r="Q1966" s="412">
        <f>K1966+M1966+O1966</f>
        <v>0</v>
      </c>
      <c r="R1966" s="412"/>
      <c r="S1966" s="412"/>
      <c r="T1966" s="412"/>
      <c r="U1966" s="483" t="s">
        <v>0</v>
      </c>
      <c r="V1966" s="617" t="str">
        <f>+IF(I1966&lt;0,"ng","")</f>
        <v/>
      </c>
      <c r="W1966" s="617"/>
    </row>
    <row r="1967" spans="1:23" s="75" customFormat="1" ht="24" hidden="1" customHeight="1">
      <c r="A1967" s="372" t="s">
        <v>4389</v>
      </c>
      <c r="B1967" s="421" t="s">
        <v>0</v>
      </c>
      <c r="C1967" s="421" t="s">
        <v>1288</v>
      </c>
      <c r="D1967" s="421" t="s">
        <v>1289</v>
      </c>
      <c r="E1967" s="422" t="s">
        <v>16</v>
      </c>
      <c r="F1967" s="416">
        <v>23.1</v>
      </c>
      <c r="G1967" s="416">
        <f>[5]내역서!F1967</f>
        <v>23.1</v>
      </c>
      <c r="H1967" s="416">
        <v>23.1</v>
      </c>
      <c r="I1967" s="416">
        <f>내역서!F1971</f>
        <v>0</v>
      </c>
      <c r="J1967" s="416">
        <v>1142.2</v>
      </c>
      <c r="K1967" s="417">
        <f t="shared" si="3422"/>
        <v>0</v>
      </c>
      <c r="L1967" s="416">
        <v>13916</v>
      </c>
      <c r="M1967" s="417">
        <f t="shared" si="3423"/>
        <v>0</v>
      </c>
      <c r="N1967" s="416">
        <v>2844.2</v>
      </c>
      <c r="O1967" s="417">
        <f t="shared" si="3424"/>
        <v>0</v>
      </c>
      <c r="P1967" s="417">
        <f t="shared" si="3425"/>
        <v>17902.400000000001</v>
      </c>
      <c r="Q1967" s="417">
        <f t="shared" si="3395"/>
        <v>0</v>
      </c>
      <c r="R1967" s="417">
        <f t="shared" ref="R1967" si="3498">I1967-I1966</f>
        <v>0</v>
      </c>
      <c r="S1967" s="417">
        <f t="shared" ref="S1967:T1967" si="3499">P1967-P1966</f>
        <v>0</v>
      </c>
      <c r="T1967" s="417">
        <f t="shared" si="3499"/>
        <v>0</v>
      </c>
      <c r="U1967" s="484"/>
      <c r="V1967" s="619" t="str">
        <f t="shared" ref="V1967" si="3500">+IF(I1967&lt;0,"ng","")</f>
        <v/>
      </c>
      <c r="W1967" s="619"/>
    </row>
    <row r="1968" spans="1:23" s="371" customFormat="1" ht="24" hidden="1" customHeight="1">
      <c r="A1968" s="366" t="s">
        <v>4388</v>
      </c>
      <c r="B1968" s="436" t="s">
        <v>3211</v>
      </c>
      <c r="C1968" s="436" t="s">
        <v>3057</v>
      </c>
      <c r="D1968" s="436" t="s">
        <v>0</v>
      </c>
      <c r="E1968" s="437" t="s">
        <v>0</v>
      </c>
      <c r="F1968" s="438">
        <v>0</v>
      </c>
      <c r="G1968" s="438">
        <f>[5]내역서!F1968</f>
        <v>0</v>
      </c>
      <c r="H1968" s="438">
        <v>0</v>
      </c>
      <c r="I1968" s="438">
        <f>내역서!F1972</f>
        <v>0</v>
      </c>
      <c r="J1968" s="439">
        <v>0</v>
      </c>
      <c r="K1968" s="438">
        <f>SUMIF($A$1970:$A$1977,$A1970,K$1970:K$1977)</f>
        <v>0</v>
      </c>
      <c r="L1968" s="439">
        <v>0</v>
      </c>
      <c r="M1968" s="438">
        <f>SUMIF($A$1970:$A$1977,$A1970,M$1970:M$1977)</f>
        <v>0</v>
      </c>
      <c r="N1968" s="439">
        <v>0</v>
      </c>
      <c r="O1968" s="438">
        <f>SUMIF($A$1970:$A$1977,$A1970,O$1970:O$1977)</f>
        <v>0</v>
      </c>
      <c r="P1968" s="440">
        <v>0</v>
      </c>
      <c r="Q1968" s="438">
        <f>K1968+M1968+O1968</f>
        <v>0</v>
      </c>
      <c r="R1968" s="438"/>
      <c r="S1968" s="438"/>
      <c r="T1968" s="438"/>
      <c r="U1968" s="481" t="s">
        <v>0</v>
      </c>
      <c r="V1968" s="617" t="str">
        <f>+IF(I1968&lt;0,"ng","")</f>
        <v/>
      </c>
      <c r="W1968" s="617"/>
    </row>
    <row r="1969" spans="1:23" s="75" customFormat="1" ht="24" hidden="1" customHeight="1">
      <c r="A1969" s="372" t="s">
        <v>2072</v>
      </c>
      <c r="B1969" s="442" t="s">
        <v>4780</v>
      </c>
      <c r="C1969" s="442" t="s">
        <v>1296</v>
      </c>
      <c r="D1969" s="442" t="s">
        <v>0</v>
      </c>
      <c r="E1969" s="443" t="s">
        <v>0</v>
      </c>
      <c r="F1969" s="444">
        <v>0</v>
      </c>
      <c r="G1969" s="444">
        <f>[5]내역서!F1969</f>
        <v>0</v>
      </c>
      <c r="H1969" s="444">
        <v>0</v>
      </c>
      <c r="I1969" s="444">
        <f>내역서!F1973</f>
        <v>0</v>
      </c>
      <c r="J1969" s="445">
        <v>0</v>
      </c>
      <c r="K1969" s="444">
        <f>SUMIF($A$1970:$A$1977,$A1971,K$1970:K$1977)</f>
        <v>0</v>
      </c>
      <c r="L1969" s="445">
        <v>0</v>
      </c>
      <c r="M1969" s="444">
        <f>SUMIF($A$1970:$A$1977,$A1971,M$1970:M$1977)</f>
        <v>0</v>
      </c>
      <c r="N1969" s="445">
        <v>0</v>
      </c>
      <c r="O1969" s="444">
        <f>SUMIF($A$1970:$A$1977,$A1971,O$1970:O$1977)</f>
        <v>0</v>
      </c>
      <c r="P1969" s="446">
        <v>0</v>
      </c>
      <c r="Q1969" s="444">
        <f t="shared" si="3395"/>
        <v>0</v>
      </c>
      <c r="R1969" s="444">
        <f t="shared" ref="R1969" si="3501">I1969-I1968</f>
        <v>0</v>
      </c>
      <c r="S1969" s="444">
        <f t="shared" ref="S1969:T1969" si="3502">P1969-P1968</f>
        <v>0</v>
      </c>
      <c r="T1969" s="444">
        <f t="shared" si="3502"/>
        <v>0</v>
      </c>
      <c r="U1969" s="482"/>
      <c r="V1969" s="619" t="str">
        <f t="shared" ref="V1969" si="3503">+IF(I1969&lt;0,"ng","")</f>
        <v/>
      </c>
      <c r="W1969" s="619"/>
    </row>
    <row r="1970" spans="1:23" s="371" customFormat="1" ht="24" hidden="1" customHeight="1">
      <c r="A1970" s="366" t="s">
        <v>4388</v>
      </c>
      <c r="B1970" s="418" t="s">
        <v>0</v>
      </c>
      <c r="C1970" s="418" t="s">
        <v>3059</v>
      </c>
      <c r="D1970" s="418" t="s">
        <v>110</v>
      </c>
      <c r="E1970" s="419" t="s">
        <v>6</v>
      </c>
      <c r="F1970" s="411">
        <v>34</v>
      </c>
      <c r="G1970" s="411">
        <f>[5]내역서!F1970</f>
        <v>34</v>
      </c>
      <c r="H1970" s="411">
        <v>34</v>
      </c>
      <c r="I1970" s="411">
        <f>내역서!F1974</f>
        <v>0</v>
      </c>
      <c r="J1970" s="411">
        <v>47485.2</v>
      </c>
      <c r="K1970" s="412">
        <f>INT($I1970*J1970)</f>
        <v>0</v>
      </c>
      <c r="L1970" s="411">
        <v>29102.5</v>
      </c>
      <c r="M1970" s="412">
        <f>INT($I1970*L1970)</f>
        <v>0</v>
      </c>
      <c r="N1970" s="411">
        <v>0</v>
      </c>
      <c r="O1970" s="412">
        <f>INT($I1970*N1970)</f>
        <v>0</v>
      </c>
      <c r="P1970" s="412">
        <f>+J1970+L1970+N1970</f>
        <v>76587.7</v>
      </c>
      <c r="Q1970" s="412">
        <f>K1970+M1970+O1970</f>
        <v>0</v>
      </c>
      <c r="R1970" s="412"/>
      <c r="S1970" s="412"/>
      <c r="T1970" s="412"/>
      <c r="U1970" s="483" t="s">
        <v>0</v>
      </c>
      <c r="V1970" s="617" t="str">
        <f>+IF(I1970&lt;0,"ng","")</f>
        <v/>
      </c>
      <c r="W1970" s="617"/>
    </row>
    <row r="1971" spans="1:23" s="75" customFormat="1" ht="24" hidden="1" customHeight="1">
      <c r="A1971" s="372" t="s">
        <v>2072</v>
      </c>
      <c r="B1971" s="421" t="s">
        <v>0</v>
      </c>
      <c r="C1971" s="421" t="s">
        <v>1297</v>
      </c>
      <c r="D1971" s="421" t="s">
        <v>110</v>
      </c>
      <c r="E1971" s="422" t="s">
        <v>6</v>
      </c>
      <c r="F1971" s="416">
        <v>34</v>
      </c>
      <c r="G1971" s="416">
        <f>[5]내역서!F1971</f>
        <v>34</v>
      </c>
      <c r="H1971" s="416">
        <v>34</v>
      </c>
      <c r="I1971" s="416">
        <f>내역서!F1975</f>
        <v>0</v>
      </c>
      <c r="J1971" s="416">
        <v>47485.2</v>
      </c>
      <c r="K1971" s="417">
        <f t="shared" ref="K1971:K1977" si="3504">INT($I1971*J1971)</f>
        <v>0</v>
      </c>
      <c r="L1971" s="416">
        <v>29102.5</v>
      </c>
      <c r="M1971" s="417">
        <f t="shared" ref="M1971:M1977" si="3505">INT($I1971*L1971)</f>
        <v>0</v>
      </c>
      <c r="N1971" s="416">
        <v>0</v>
      </c>
      <c r="O1971" s="417">
        <f t="shared" ref="O1971:O1977" si="3506">INT($I1971*N1971)</f>
        <v>0</v>
      </c>
      <c r="P1971" s="417">
        <f t="shared" ref="P1971:P1977" si="3507">+J1971+L1971+N1971</f>
        <v>76587.7</v>
      </c>
      <c r="Q1971" s="417">
        <f t="shared" si="3395"/>
        <v>0</v>
      </c>
      <c r="R1971" s="417">
        <f t="shared" ref="R1971" si="3508">I1971-I1970</f>
        <v>0</v>
      </c>
      <c r="S1971" s="417">
        <f t="shared" ref="S1971:T1971" si="3509">P1971-P1970</f>
        <v>0</v>
      </c>
      <c r="T1971" s="417">
        <f t="shared" si="3509"/>
        <v>0</v>
      </c>
      <c r="U1971" s="484"/>
      <c r="V1971" s="619" t="str">
        <f t="shared" ref="V1971" si="3510">+IF(I1971&lt;0,"ng","")</f>
        <v/>
      </c>
      <c r="W1971" s="619"/>
    </row>
    <row r="1972" spans="1:23" s="371" customFormat="1" ht="24" hidden="1" customHeight="1">
      <c r="A1972" s="366" t="s">
        <v>4652</v>
      </c>
      <c r="B1972" s="418" t="s">
        <v>0</v>
      </c>
      <c r="C1972" s="418" t="s">
        <v>3060</v>
      </c>
      <c r="D1972" s="418" t="s">
        <v>111</v>
      </c>
      <c r="E1972" s="419" t="s">
        <v>18</v>
      </c>
      <c r="F1972" s="411">
        <v>4</v>
      </c>
      <c r="G1972" s="411">
        <f>[5]내역서!F1972</f>
        <v>4</v>
      </c>
      <c r="H1972" s="411">
        <v>4</v>
      </c>
      <c r="I1972" s="411">
        <f>내역서!F1976</f>
        <v>0</v>
      </c>
      <c r="J1972" s="411">
        <v>22121.8</v>
      </c>
      <c r="K1972" s="412">
        <f>INT($I1972*J1972)</f>
        <v>0</v>
      </c>
      <c r="L1972" s="411">
        <v>21142.400000000001</v>
      </c>
      <c r="M1972" s="412">
        <f>INT($I1972*L1972)</f>
        <v>0</v>
      </c>
      <c r="N1972" s="411">
        <v>0</v>
      </c>
      <c r="O1972" s="412">
        <f>INT($I1972*N1972)</f>
        <v>0</v>
      </c>
      <c r="P1972" s="412">
        <f>+J1972+L1972+N1972</f>
        <v>43264.2</v>
      </c>
      <c r="Q1972" s="412">
        <f>K1972+M1972+O1972</f>
        <v>0</v>
      </c>
      <c r="R1972" s="412"/>
      <c r="S1972" s="412"/>
      <c r="T1972" s="412"/>
      <c r="U1972" s="483" t="s">
        <v>0</v>
      </c>
      <c r="V1972" s="617" t="str">
        <f>+IF(I1972&lt;0,"ng","")</f>
        <v/>
      </c>
      <c r="W1972" s="617"/>
    </row>
    <row r="1973" spans="1:23" s="75" customFormat="1" ht="24" hidden="1" customHeight="1">
      <c r="A1973" s="372" t="s">
        <v>4624</v>
      </c>
      <c r="B1973" s="421" t="s">
        <v>0</v>
      </c>
      <c r="C1973" s="421" t="s">
        <v>1298</v>
      </c>
      <c r="D1973" s="421" t="s">
        <v>111</v>
      </c>
      <c r="E1973" s="422" t="s">
        <v>18</v>
      </c>
      <c r="F1973" s="416">
        <v>4</v>
      </c>
      <c r="G1973" s="416">
        <f>[5]내역서!F1973</f>
        <v>4</v>
      </c>
      <c r="H1973" s="416">
        <v>4</v>
      </c>
      <c r="I1973" s="416">
        <f>내역서!F1977</f>
        <v>0</v>
      </c>
      <c r="J1973" s="416">
        <v>22121.8</v>
      </c>
      <c r="K1973" s="417">
        <f t="shared" si="3504"/>
        <v>0</v>
      </c>
      <c r="L1973" s="416">
        <v>21142.400000000001</v>
      </c>
      <c r="M1973" s="417">
        <f t="shared" si="3505"/>
        <v>0</v>
      </c>
      <c r="N1973" s="416">
        <v>0</v>
      </c>
      <c r="O1973" s="417">
        <f t="shared" si="3506"/>
        <v>0</v>
      </c>
      <c r="P1973" s="417">
        <f t="shared" si="3507"/>
        <v>43264.2</v>
      </c>
      <c r="Q1973" s="417">
        <f t="shared" si="3395"/>
        <v>0</v>
      </c>
      <c r="R1973" s="417">
        <f t="shared" ref="R1973" si="3511">I1973-I1972</f>
        <v>0</v>
      </c>
      <c r="S1973" s="417">
        <f t="shared" ref="S1973:T1973" si="3512">P1973-P1972</f>
        <v>0</v>
      </c>
      <c r="T1973" s="417">
        <f t="shared" si="3512"/>
        <v>0</v>
      </c>
      <c r="U1973" s="484"/>
      <c r="V1973" s="619" t="str">
        <f t="shared" ref="V1973" si="3513">+IF(I1973&lt;0,"ng","")</f>
        <v/>
      </c>
      <c r="W1973" s="619"/>
    </row>
    <row r="1974" spans="1:23" s="371" customFormat="1" ht="24" hidden="1" customHeight="1">
      <c r="A1974" s="366" t="s">
        <v>4301</v>
      </c>
      <c r="B1974" s="418" t="s">
        <v>0</v>
      </c>
      <c r="C1974" s="418" t="s">
        <v>3061</v>
      </c>
      <c r="D1974" s="418" t="s">
        <v>3062</v>
      </c>
      <c r="E1974" s="419" t="s">
        <v>1860</v>
      </c>
      <c r="F1974" s="411">
        <v>4</v>
      </c>
      <c r="G1974" s="411">
        <f>[5]내역서!F1974</f>
        <v>4</v>
      </c>
      <c r="H1974" s="411">
        <v>4</v>
      </c>
      <c r="I1974" s="411">
        <f>내역서!F1978</f>
        <v>0</v>
      </c>
      <c r="J1974" s="411">
        <v>48165.1</v>
      </c>
      <c r="K1974" s="412">
        <f>INT($I1974*J1974)</f>
        <v>0</v>
      </c>
      <c r="L1974" s="411">
        <v>29520.2</v>
      </c>
      <c r="M1974" s="412">
        <f>INT($I1974*L1974)</f>
        <v>0</v>
      </c>
      <c r="N1974" s="411">
        <v>0</v>
      </c>
      <c r="O1974" s="412">
        <f>INT($I1974*N1974)</f>
        <v>0</v>
      </c>
      <c r="P1974" s="412">
        <f>+J1974+L1974+N1974</f>
        <v>77685.3</v>
      </c>
      <c r="Q1974" s="412">
        <f>K1974+M1974+O1974</f>
        <v>0</v>
      </c>
      <c r="R1974" s="412"/>
      <c r="S1974" s="412"/>
      <c r="T1974" s="412"/>
      <c r="U1974" s="483" t="s">
        <v>0</v>
      </c>
      <c r="V1974" s="617" t="str">
        <f>+IF(I1974&lt;0,"ng","")</f>
        <v/>
      </c>
      <c r="W1974" s="617"/>
    </row>
    <row r="1975" spans="1:23" s="75" customFormat="1" ht="24" hidden="1" customHeight="1">
      <c r="A1975" s="372" t="s">
        <v>2219</v>
      </c>
      <c r="B1975" s="421" t="s">
        <v>0</v>
      </c>
      <c r="C1975" s="421" t="s">
        <v>1299</v>
      </c>
      <c r="D1975" s="421" t="s">
        <v>1300</v>
      </c>
      <c r="E1975" s="422" t="s">
        <v>729</v>
      </c>
      <c r="F1975" s="416">
        <v>4</v>
      </c>
      <c r="G1975" s="416">
        <f>[5]내역서!F1975</f>
        <v>4</v>
      </c>
      <c r="H1975" s="416">
        <v>4</v>
      </c>
      <c r="I1975" s="416">
        <f>내역서!F1979</f>
        <v>0</v>
      </c>
      <c r="J1975" s="416">
        <v>48165.1</v>
      </c>
      <c r="K1975" s="417">
        <f t="shared" si="3504"/>
        <v>0</v>
      </c>
      <c r="L1975" s="416">
        <v>29520.2</v>
      </c>
      <c r="M1975" s="417">
        <f t="shared" si="3505"/>
        <v>0</v>
      </c>
      <c r="N1975" s="416">
        <v>0</v>
      </c>
      <c r="O1975" s="417">
        <f t="shared" si="3506"/>
        <v>0</v>
      </c>
      <c r="P1975" s="417">
        <f t="shared" si="3507"/>
        <v>77685.3</v>
      </c>
      <c r="Q1975" s="417">
        <f t="shared" si="3395"/>
        <v>0</v>
      </c>
      <c r="R1975" s="417">
        <f t="shared" ref="R1975" si="3514">I1975-I1974</f>
        <v>0</v>
      </c>
      <c r="S1975" s="417">
        <f t="shared" ref="S1975:T1975" si="3515">P1975-P1974</f>
        <v>0</v>
      </c>
      <c r="T1975" s="417">
        <f t="shared" si="3515"/>
        <v>0</v>
      </c>
      <c r="U1975" s="484"/>
      <c r="V1975" s="619" t="str">
        <f t="shared" ref="V1975" si="3516">+IF(I1975&lt;0,"ng","")</f>
        <v/>
      </c>
      <c r="W1975" s="619"/>
    </row>
    <row r="1976" spans="1:23" s="371" customFormat="1" ht="24" hidden="1" customHeight="1">
      <c r="A1976" s="366" t="s">
        <v>4388</v>
      </c>
      <c r="B1976" s="418" t="s">
        <v>0</v>
      </c>
      <c r="C1976" s="418" t="s">
        <v>3063</v>
      </c>
      <c r="D1976" s="418" t="s">
        <v>112</v>
      </c>
      <c r="E1976" s="419" t="s">
        <v>18</v>
      </c>
      <c r="F1976" s="411">
        <v>4</v>
      </c>
      <c r="G1976" s="411">
        <f>[5]내역서!F1976</f>
        <v>4</v>
      </c>
      <c r="H1976" s="411">
        <v>4</v>
      </c>
      <c r="I1976" s="411">
        <f>내역서!F1980</f>
        <v>0</v>
      </c>
      <c r="J1976" s="411">
        <v>8613.6</v>
      </c>
      <c r="K1976" s="412">
        <f>INT($I1976*J1976)</f>
        <v>0</v>
      </c>
      <c r="L1976" s="411">
        <v>0</v>
      </c>
      <c r="M1976" s="412">
        <f>INT($I1976*L1976)</f>
        <v>0</v>
      </c>
      <c r="N1976" s="411">
        <v>0</v>
      </c>
      <c r="O1976" s="412">
        <f>INT($I1976*N1976)</f>
        <v>0</v>
      </c>
      <c r="P1976" s="412">
        <f>+J1976+L1976+N1976</f>
        <v>8613.6</v>
      </c>
      <c r="Q1976" s="412">
        <f>K1976+M1976+O1976</f>
        <v>0</v>
      </c>
      <c r="R1976" s="412"/>
      <c r="S1976" s="412"/>
      <c r="T1976" s="412"/>
      <c r="U1976" s="483" t="s">
        <v>0</v>
      </c>
      <c r="V1976" s="617" t="str">
        <f>+IF(I1976&lt;0,"ng","")</f>
        <v/>
      </c>
      <c r="W1976" s="617"/>
    </row>
    <row r="1977" spans="1:23" s="75" customFormat="1" ht="24" hidden="1" customHeight="1">
      <c r="A1977" s="372" t="s">
        <v>4624</v>
      </c>
      <c r="B1977" s="421" t="s">
        <v>0</v>
      </c>
      <c r="C1977" s="421" t="s">
        <v>1301</v>
      </c>
      <c r="D1977" s="421" t="s">
        <v>112</v>
      </c>
      <c r="E1977" s="422" t="s">
        <v>18</v>
      </c>
      <c r="F1977" s="416">
        <v>4</v>
      </c>
      <c r="G1977" s="416">
        <f>[5]내역서!F1977</f>
        <v>4</v>
      </c>
      <c r="H1977" s="416">
        <v>4</v>
      </c>
      <c r="I1977" s="416">
        <f>내역서!F1981</f>
        <v>0</v>
      </c>
      <c r="J1977" s="416">
        <v>8613.6</v>
      </c>
      <c r="K1977" s="417">
        <f t="shared" si="3504"/>
        <v>0</v>
      </c>
      <c r="L1977" s="416">
        <v>0</v>
      </c>
      <c r="M1977" s="417">
        <f t="shared" si="3505"/>
        <v>0</v>
      </c>
      <c r="N1977" s="416">
        <v>0</v>
      </c>
      <c r="O1977" s="417">
        <f t="shared" si="3506"/>
        <v>0</v>
      </c>
      <c r="P1977" s="417">
        <f t="shared" si="3507"/>
        <v>8613.6</v>
      </c>
      <c r="Q1977" s="417">
        <f t="shared" si="3395"/>
        <v>0</v>
      </c>
      <c r="R1977" s="417">
        <f t="shared" ref="R1977" si="3517">I1977-I1976</f>
        <v>0</v>
      </c>
      <c r="S1977" s="417">
        <f t="shared" ref="S1977:T1977" si="3518">P1977-P1976</f>
        <v>0</v>
      </c>
      <c r="T1977" s="417">
        <f t="shared" si="3518"/>
        <v>0</v>
      </c>
      <c r="U1977" s="484"/>
      <c r="V1977" s="619" t="str">
        <f t="shared" ref="V1977" si="3519">+IF(I1977&lt;0,"ng","")</f>
        <v/>
      </c>
      <c r="W1977" s="619"/>
    </row>
    <row r="1978" spans="1:23" s="371" customFormat="1" ht="24" hidden="1" customHeight="1">
      <c r="A1978" s="366" t="s">
        <v>4301</v>
      </c>
      <c r="B1978" s="436" t="s">
        <v>3216</v>
      </c>
      <c r="C1978" s="436" t="s">
        <v>3066</v>
      </c>
      <c r="D1978" s="436" t="s">
        <v>0</v>
      </c>
      <c r="E1978" s="437" t="s">
        <v>0</v>
      </c>
      <c r="F1978" s="438">
        <v>0</v>
      </c>
      <c r="G1978" s="438">
        <f>[5]내역서!F1978</f>
        <v>0</v>
      </c>
      <c r="H1978" s="438">
        <v>0</v>
      </c>
      <c r="I1978" s="438">
        <f>내역서!F1982</f>
        <v>0</v>
      </c>
      <c r="J1978" s="439">
        <v>0</v>
      </c>
      <c r="K1978" s="438">
        <f>SUMIF($A$1980:$A$1997,$A1980,K$1980:K$1997)</f>
        <v>0</v>
      </c>
      <c r="L1978" s="439">
        <v>0</v>
      </c>
      <c r="M1978" s="438">
        <f>SUMIF($A$1980:$A$1997,$A1980,M$1980:M$1997)</f>
        <v>0</v>
      </c>
      <c r="N1978" s="439">
        <v>0</v>
      </c>
      <c r="O1978" s="438">
        <f>SUMIF($A$1980:$A$1997,$A1980,O$1980:O$1997)</f>
        <v>0</v>
      </c>
      <c r="P1978" s="440">
        <v>0</v>
      </c>
      <c r="Q1978" s="438">
        <f>K1978+M1978+O1978</f>
        <v>0</v>
      </c>
      <c r="R1978" s="438"/>
      <c r="S1978" s="438"/>
      <c r="T1978" s="438"/>
      <c r="U1978" s="481" t="s">
        <v>0</v>
      </c>
      <c r="V1978" s="617" t="str">
        <f>+IF(I1978&lt;0,"ng","")</f>
        <v/>
      </c>
      <c r="W1978" s="617"/>
    </row>
    <row r="1979" spans="1:23" s="75" customFormat="1" ht="24" hidden="1" customHeight="1">
      <c r="A1979" s="372" t="s">
        <v>4660</v>
      </c>
      <c r="B1979" s="442" t="s">
        <v>4781</v>
      </c>
      <c r="C1979" s="442" t="s">
        <v>1302</v>
      </c>
      <c r="D1979" s="442" t="s">
        <v>0</v>
      </c>
      <c r="E1979" s="443" t="s">
        <v>0</v>
      </c>
      <c r="F1979" s="444">
        <v>0</v>
      </c>
      <c r="G1979" s="444">
        <f>[5]내역서!F1979</f>
        <v>0</v>
      </c>
      <c r="H1979" s="444">
        <v>0</v>
      </c>
      <c r="I1979" s="444">
        <f>내역서!F1983</f>
        <v>0</v>
      </c>
      <c r="J1979" s="445">
        <v>0</v>
      </c>
      <c r="K1979" s="444">
        <f>SUMIF($A$1980:$A$1997,$A1981,K$1980:K$1997)</f>
        <v>0</v>
      </c>
      <c r="L1979" s="445">
        <v>0</v>
      </c>
      <c r="M1979" s="444">
        <f>SUMIF($A$1980:$A$1997,$A1981,M$1980:M$1997)</f>
        <v>0</v>
      </c>
      <c r="N1979" s="445">
        <v>0</v>
      </c>
      <c r="O1979" s="444">
        <f>SUMIF($A$1980:$A$1997,$A1981,O$1980:O$1997)</f>
        <v>0</v>
      </c>
      <c r="P1979" s="446">
        <v>0</v>
      </c>
      <c r="Q1979" s="444">
        <f t="shared" si="3395"/>
        <v>0</v>
      </c>
      <c r="R1979" s="444">
        <f t="shared" ref="R1979" si="3520">I1979-I1978</f>
        <v>0</v>
      </c>
      <c r="S1979" s="444">
        <f t="shared" ref="S1979:T1979" si="3521">P1979-P1978</f>
        <v>0</v>
      </c>
      <c r="T1979" s="444">
        <f t="shared" si="3521"/>
        <v>0</v>
      </c>
      <c r="U1979" s="482"/>
      <c r="V1979" s="619" t="str">
        <f t="shared" ref="V1979" si="3522">+IF(I1979&lt;0,"ng","")</f>
        <v/>
      </c>
      <c r="W1979" s="619"/>
    </row>
    <row r="1980" spans="1:23" s="485" customFormat="1" ht="24" hidden="1" customHeight="1">
      <c r="A1980" s="366" t="s">
        <v>4782</v>
      </c>
      <c r="B1980" s="418" t="s">
        <v>0</v>
      </c>
      <c r="C1980" s="418" t="s">
        <v>3067</v>
      </c>
      <c r="D1980" s="418" t="s">
        <v>3068</v>
      </c>
      <c r="E1980" s="419" t="s">
        <v>16</v>
      </c>
      <c r="F1980" s="411">
        <v>20.2</v>
      </c>
      <c r="G1980" s="411">
        <f>[5]내역서!F1980</f>
        <v>20.2</v>
      </c>
      <c r="H1980" s="411">
        <v>20.2</v>
      </c>
      <c r="I1980" s="411">
        <f>내역서!F1984</f>
        <v>0</v>
      </c>
      <c r="J1980" s="411">
        <v>738.1</v>
      </c>
      <c r="K1980" s="412">
        <f>INT($I1980*J1980)</f>
        <v>0</v>
      </c>
      <c r="L1980" s="411">
        <v>649.6</v>
      </c>
      <c r="M1980" s="412">
        <f>INT($I1980*L1980)</f>
        <v>0</v>
      </c>
      <c r="N1980" s="411">
        <v>0</v>
      </c>
      <c r="O1980" s="412">
        <f>INT($I1980*N1980)</f>
        <v>0</v>
      </c>
      <c r="P1980" s="412">
        <f>+J1980+L1980+N1980</f>
        <v>1387.7</v>
      </c>
      <c r="Q1980" s="412">
        <f>K1980+M1980+O1980</f>
        <v>0</v>
      </c>
      <c r="R1980" s="412"/>
      <c r="S1980" s="412"/>
      <c r="T1980" s="412"/>
      <c r="U1980" s="483" t="s">
        <v>0</v>
      </c>
      <c r="V1980" s="617" t="str">
        <f>+IF(I1980&lt;0,"ng","")</f>
        <v/>
      </c>
      <c r="W1980" s="617"/>
    </row>
    <row r="1981" spans="1:23" s="77" customFormat="1" ht="24" hidden="1" customHeight="1">
      <c r="A1981" s="372" t="s">
        <v>2219</v>
      </c>
      <c r="B1981" s="421" t="s">
        <v>0</v>
      </c>
      <c r="C1981" s="421" t="s">
        <v>1303</v>
      </c>
      <c r="D1981" s="421" t="s">
        <v>1304</v>
      </c>
      <c r="E1981" s="422" t="s">
        <v>16</v>
      </c>
      <c r="F1981" s="416">
        <v>20.2</v>
      </c>
      <c r="G1981" s="416">
        <f>[5]내역서!F1981</f>
        <v>20.2</v>
      </c>
      <c r="H1981" s="416">
        <v>20.2</v>
      </c>
      <c r="I1981" s="416">
        <f>내역서!F1985</f>
        <v>0</v>
      </c>
      <c r="J1981" s="416">
        <v>738.1</v>
      </c>
      <c r="K1981" s="417">
        <f t="shared" ref="K1981:K1997" si="3523">INT($I1981*J1981)</f>
        <v>0</v>
      </c>
      <c r="L1981" s="416">
        <v>649.6</v>
      </c>
      <c r="M1981" s="417">
        <f t="shared" ref="M1981:M1997" si="3524">INT($I1981*L1981)</f>
        <v>0</v>
      </c>
      <c r="N1981" s="416">
        <v>0</v>
      </c>
      <c r="O1981" s="417">
        <f t="shared" ref="O1981:O1997" si="3525">INT($I1981*N1981)</f>
        <v>0</v>
      </c>
      <c r="P1981" s="417">
        <f t="shared" ref="P1981:P1997" si="3526">+J1981+L1981+N1981</f>
        <v>1387.7</v>
      </c>
      <c r="Q1981" s="417">
        <f t="shared" si="3395"/>
        <v>0</v>
      </c>
      <c r="R1981" s="417">
        <f t="shared" ref="R1981" si="3527">I1981-I1980</f>
        <v>0</v>
      </c>
      <c r="S1981" s="417">
        <f t="shared" ref="S1981:T1981" si="3528">P1981-P1980</f>
        <v>0</v>
      </c>
      <c r="T1981" s="417">
        <f t="shared" si="3528"/>
        <v>0</v>
      </c>
      <c r="U1981" s="484"/>
      <c r="V1981" s="619" t="str">
        <f t="shared" ref="V1981" si="3529">+IF(I1981&lt;0,"ng","")</f>
        <v/>
      </c>
      <c r="W1981" s="619"/>
    </row>
    <row r="1982" spans="1:23" s="371" customFormat="1" ht="24" hidden="1" customHeight="1">
      <c r="A1982" s="366" t="s">
        <v>4783</v>
      </c>
      <c r="B1982" s="418" t="s">
        <v>0</v>
      </c>
      <c r="C1982" s="418" t="s">
        <v>3069</v>
      </c>
      <c r="D1982" s="418" t="s">
        <v>3070</v>
      </c>
      <c r="E1982" s="419" t="s">
        <v>16</v>
      </c>
      <c r="F1982" s="411">
        <v>20.2</v>
      </c>
      <c r="G1982" s="411">
        <f>[5]내역서!F1982</f>
        <v>20.2</v>
      </c>
      <c r="H1982" s="411">
        <v>20.2</v>
      </c>
      <c r="I1982" s="411">
        <f>내역서!F1986</f>
        <v>0</v>
      </c>
      <c r="J1982" s="411">
        <v>1320.2</v>
      </c>
      <c r="K1982" s="412">
        <f>INT($I1982*J1982)</f>
        <v>0</v>
      </c>
      <c r="L1982" s="411">
        <v>1299.2</v>
      </c>
      <c r="M1982" s="412">
        <f>INT($I1982*L1982)</f>
        <v>0</v>
      </c>
      <c r="N1982" s="411">
        <v>0</v>
      </c>
      <c r="O1982" s="412">
        <f>INT($I1982*N1982)</f>
        <v>0</v>
      </c>
      <c r="P1982" s="412">
        <f>+J1982+L1982+N1982</f>
        <v>2619.4</v>
      </c>
      <c r="Q1982" s="412">
        <f>K1982+M1982+O1982</f>
        <v>0</v>
      </c>
      <c r="R1982" s="412"/>
      <c r="S1982" s="412"/>
      <c r="T1982" s="412"/>
      <c r="U1982" s="483" t="s">
        <v>0</v>
      </c>
      <c r="V1982" s="617" t="str">
        <f>+IF(I1982&lt;0,"ng","")</f>
        <v/>
      </c>
      <c r="W1982" s="617"/>
    </row>
    <row r="1983" spans="1:23" s="75" customFormat="1" ht="24" hidden="1" customHeight="1">
      <c r="A1983" s="372" t="s">
        <v>4660</v>
      </c>
      <c r="B1983" s="421" t="s">
        <v>0</v>
      </c>
      <c r="C1983" s="421" t="s">
        <v>1305</v>
      </c>
      <c r="D1983" s="421" t="s">
        <v>1306</v>
      </c>
      <c r="E1983" s="422" t="s">
        <v>16</v>
      </c>
      <c r="F1983" s="416">
        <v>20.2</v>
      </c>
      <c r="G1983" s="416">
        <f>[5]내역서!F1983</f>
        <v>20.2</v>
      </c>
      <c r="H1983" s="416">
        <v>20.2</v>
      </c>
      <c r="I1983" s="416">
        <f>내역서!F1987</f>
        <v>0</v>
      </c>
      <c r="J1983" s="416">
        <v>1320.2</v>
      </c>
      <c r="K1983" s="417">
        <f t="shared" si="3523"/>
        <v>0</v>
      </c>
      <c r="L1983" s="416">
        <v>1299.2</v>
      </c>
      <c r="M1983" s="417">
        <f t="shared" si="3524"/>
        <v>0</v>
      </c>
      <c r="N1983" s="416">
        <v>0</v>
      </c>
      <c r="O1983" s="417">
        <f t="shared" si="3525"/>
        <v>0</v>
      </c>
      <c r="P1983" s="417">
        <f t="shared" si="3526"/>
        <v>2619.4</v>
      </c>
      <c r="Q1983" s="417">
        <f t="shared" si="3395"/>
        <v>0</v>
      </c>
      <c r="R1983" s="417">
        <f t="shared" ref="R1983" si="3530">I1983-I1982</f>
        <v>0</v>
      </c>
      <c r="S1983" s="417">
        <f t="shared" ref="S1983:T1983" si="3531">P1983-P1982</f>
        <v>0</v>
      </c>
      <c r="T1983" s="417">
        <f t="shared" si="3531"/>
        <v>0</v>
      </c>
      <c r="U1983" s="484"/>
      <c r="V1983" s="619" t="str">
        <f t="shared" ref="V1983" si="3532">+IF(I1983&lt;0,"ng","")</f>
        <v/>
      </c>
      <c r="W1983" s="619"/>
    </row>
    <row r="1984" spans="1:23" s="371" customFormat="1" ht="24" hidden="1" customHeight="1">
      <c r="A1984" s="366" t="s">
        <v>4784</v>
      </c>
      <c r="B1984" s="418" t="s">
        <v>0</v>
      </c>
      <c r="C1984" s="418" t="s">
        <v>3073</v>
      </c>
      <c r="D1984" s="418" t="s">
        <v>3074</v>
      </c>
      <c r="E1984" s="419" t="s">
        <v>16</v>
      </c>
      <c r="F1984" s="411">
        <v>10.3</v>
      </c>
      <c r="G1984" s="411">
        <f>[5]내역서!F1984</f>
        <v>10.3</v>
      </c>
      <c r="H1984" s="411">
        <v>10.3</v>
      </c>
      <c r="I1984" s="411">
        <f>내역서!F1988</f>
        <v>0</v>
      </c>
      <c r="J1984" s="411">
        <v>2773.2</v>
      </c>
      <c r="K1984" s="412">
        <f>INT($I1984*J1984)</f>
        <v>0</v>
      </c>
      <c r="L1984" s="411">
        <v>13595.2</v>
      </c>
      <c r="M1984" s="412">
        <f>INT($I1984*L1984)</f>
        <v>0</v>
      </c>
      <c r="N1984" s="411">
        <v>0</v>
      </c>
      <c r="O1984" s="412">
        <f>INT($I1984*N1984)</f>
        <v>0</v>
      </c>
      <c r="P1984" s="412">
        <f>+J1984+L1984+N1984</f>
        <v>16368.400000000001</v>
      </c>
      <c r="Q1984" s="412">
        <f>K1984+M1984+O1984</f>
        <v>0</v>
      </c>
      <c r="R1984" s="412"/>
      <c r="S1984" s="412"/>
      <c r="T1984" s="412"/>
      <c r="U1984" s="483" t="s">
        <v>0</v>
      </c>
      <c r="V1984" s="617" t="str">
        <f>+IF(I1984&lt;0,"ng","")</f>
        <v/>
      </c>
      <c r="W1984" s="617"/>
    </row>
    <row r="1985" spans="1:23" s="75" customFormat="1" ht="24" hidden="1" customHeight="1">
      <c r="A1985" s="372" t="s">
        <v>4698</v>
      </c>
      <c r="B1985" s="421" t="s">
        <v>0</v>
      </c>
      <c r="C1985" s="421" t="s">
        <v>1307</v>
      </c>
      <c r="D1985" s="421" t="s">
        <v>1308</v>
      </c>
      <c r="E1985" s="422" t="s">
        <v>16</v>
      </c>
      <c r="F1985" s="416">
        <v>10.3</v>
      </c>
      <c r="G1985" s="416">
        <f>[5]내역서!F1985</f>
        <v>10.3</v>
      </c>
      <c r="H1985" s="416">
        <v>10.3</v>
      </c>
      <c r="I1985" s="416">
        <f>내역서!F1989</f>
        <v>0</v>
      </c>
      <c r="J1985" s="416">
        <v>2773.2</v>
      </c>
      <c r="K1985" s="417">
        <f t="shared" si="3523"/>
        <v>0</v>
      </c>
      <c r="L1985" s="416">
        <v>13595.2</v>
      </c>
      <c r="M1985" s="417">
        <f t="shared" si="3524"/>
        <v>0</v>
      </c>
      <c r="N1985" s="416">
        <v>0</v>
      </c>
      <c r="O1985" s="417">
        <f t="shared" si="3525"/>
        <v>0</v>
      </c>
      <c r="P1985" s="417">
        <f t="shared" si="3526"/>
        <v>16368.400000000001</v>
      </c>
      <c r="Q1985" s="417">
        <f t="shared" si="3395"/>
        <v>0</v>
      </c>
      <c r="R1985" s="417">
        <f t="shared" ref="R1985" si="3533">I1985-I1984</f>
        <v>0</v>
      </c>
      <c r="S1985" s="417">
        <f t="shared" ref="S1985:T1985" si="3534">P1985-P1984</f>
        <v>0</v>
      </c>
      <c r="T1985" s="417">
        <f t="shared" si="3534"/>
        <v>0</v>
      </c>
      <c r="U1985" s="484"/>
      <c r="V1985" s="619" t="str">
        <f t="shared" ref="V1985" si="3535">+IF(I1985&lt;0,"ng","")</f>
        <v/>
      </c>
      <c r="W1985" s="619"/>
    </row>
    <row r="1986" spans="1:23" s="371" customFormat="1" ht="24" hidden="1" customHeight="1">
      <c r="A1986" s="366" t="s">
        <v>4308</v>
      </c>
      <c r="B1986" s="418" t="s">
        <v>0</v>
      </c>
      <c r="C1986" s="418" t="s">
        <v>3075</v>
      </c>
      <c r="D1986" s="418" t="s">
        <v>3076</v>
      </c>
      <c r="E1986" s="419" t="s">
        <v>16</v>
      </c>
      <c r="F1986" s="411">
        <v>628</v>
      </c>
      <c r="G1986" s="411">
        <f>[5]내역서!F1986</f>
        <v>628</v>
      </c>
      <c r="H1986" s="411">
        <v>628</v>
      </c>
      <c r="I1986" s="411">
        <f>내역서!F1990</f>
        <v>0</v>
      </c>
      <c r="J1986" s="411">
        <v>2178</v>
      </c>
      <c r="K1986" s="412">
        <f>INT($I1986*J1986)</f>
        <v>0</v>
      </c>
      <c r="L1986" s="411">
        <v>6148.8</v>
      </c>
      <c r="M1986" s="412">
        <f>INT($I1986*L1986)</f>
        <v>0</v>
      </c>
      <c r="N1986" s="411">
        <v>0</v>
      </c>
      <c r="O1986" s="412">
        <f>INT($I1986*N1986)</f>
        <v>0</v>
      </c>
      <c r="P1986" s="412">
        <f>+J1986+L1986+N1986</f>
        <v>8326.7999999999993</v>
      </c>
      <c r="Q1986" s="412">
        <f>K1986+M1986+O1986</f>
        <v>0</v>
      </c>
      <c r="R1986" s="412"/>
      <c r="S1986" s="412"/>
      <c r="T1986" s="412"/>
      <c r="U1986" s="483" t="s">
        <v>0</v>
      </c>
      <c r="V1986" s="617" t="str">
        <f>+IF(I1986&lt;0,"ng","")</f>
        <v/>
      </c>
      <c r="W1986" s="617"/>
    </row>
    <row r="1987" spans="1:23" s="75" customFormat="1" ht="24" hidden="1" customHeight="1">
      <c r="A1987" s="372" t="s">
        <v>4785</v>
      </c>
      <c r="B1987" s="421" t="s">
        <v>0</v>
      </c>
      <c r="C1987" s="421" t="s">
        <v>1309</v>
      </c>
      <c r="D1987" s="421" t="s">
        <v>1310</v>
      </c>
      <c r="E1987" s="422" t="s">
        <v>16</v>
      </c>
      <c r="F1987" s="416">
        <v>628</v>
      </c>
      <c r="G1987" s="416">
        <f>[5]내역서!F1987</f>
        <v>628</v>
      </c>
      <c r="H1987" s="416">
        <v>628</v>
      </c>
      <c r="I1987" s="416">
        <f>내역서!F1991</f>
        <v>0</v>
      </c>
      <c r="J1987" s="416">
        <v>2178</v>
      </c>
      <c r="K1987" s="417">
        <f t="shared" si="3523"/>
        <v>0</v>
      </c>
      <c r="L1987" s="416">
        <v>6148.8</v>
      </c>
      <c r="M1987" s="417">
        <f t="shared" si="3524"/>
        <v>0</v>
      </c>
      <c r="N1987" s="416">
        <v>0</v>
      </c>
      <c r="O1987" s="417">
        <f t="shared" si="3525"/>
        <v>0</v>
      </c>
      <c r="P1987" s="417">
        <f t="shared" si="3526"/>
        <v>8326.7999999999993</v>
      </c>
      <c r="Q1987" s="417">
        <f t="shared" si="3395"/>
        <v>0</v>
      </c>
      <c r="R1987" s="417">
        <f t="shared" ref="R1987" si="3536">I1987-I1986</f>
        <v>0</v>
      </c>
      <c r="S1987" s="417">
        <f t="shared" ref="S1987:T1987" si="3537">P1987-P1986</f>
        <v>0</v>
      </c>
      <c r="T1987" s="417">
        <f t="shared" si="3537"/>
        <v>0</v>
      </c>
      <c r="U1987" s="484"/>
      <c r="V1987" s="619" t="str">
        <f t="shared" ref="V1987" si="3538">+IF(I1987&lt;0,"ng","")</f>
        <v/>
      </c>
      <c r="W1987" s="619"/>
    </row>
    <row r="1988" spans="1:23" s="485" customFormat="1" ht="24" hidden="1" customHeight="1">
      <c r="A1988" s="366" t="s">
        <v>4376</v>
      </c>
      <c r="B1988" s="418" t="s">
        <v>0</v>
      </c>
      <c r="C1988" s="418" t="s">
        <v>3075</v>
      </c>
      <c r="D1988" s="418" t="s">
        <v>3077</v>
      </c>
      <c r="E1988" s="419" t="s">
        <v>16</v>
      </c>
      <c r="F1988" s="411">
        <v>25.4</v>
      </c>
      <c r="G1988" s="411">
        <f>[5]내역서!F1988</f>
        <v>25.4</v>
      </c>
      <c r="H1988" s="411">
        <v>25.4</v>
      </c>
      <c r="I1988" s="411">
        <f>내역서!F1992</f>
        <v>0</v>
      </c>
      <c r="J1988" s="411">
        <v>2178</v>
      </c>
      <c r="K1988" s="412">
        <f>INT($I1988*J1988)</f>
        <v>0</v>
      </c>
      <c r="L1988" s="411">
        <v>6148.8</v>
      </c>
      <c r="M1988" s="412">
        <f>INT($I1988*L1988)</f>
        <v>0</v>
      </c>
      <c r="N1988" s="411">
        <v>0</v>
      </c>
      <c r="O1988" s="412">
        <f>INT($I1988*N1988)</f>
        <v>0</v>
      </c>
      <c r="P1988" s="412">
        <f>+J1988+L1988+N1988</f>
        <v>8326.7999999999993</v>
      </c>
      <c r="Q1988" s="412">
        <f>K1988+M1988+O1988</f>
        <v>0</v>
      </c>
      <c r="R1988" s="412"/>
      <c r="S1988" s="412"/>
      <c r="T1988" s="412"/>
      <c r="U1988" s="483" t="s">
        <v>0</v>
      </c>
      <c r="V1988" s="617" t="str">
        <f>+IF(I1988&lt;0,"ng","")</f>
        <v/>
      </c>
      <c r="W1988" s="617"/>
    </row>
    <row r="1989" spans="1:23" s="77" customFormat="1" ht="24" hidden="1" customHeight="1">
      <c r="A1989" s="372" t="s">
        <v>4660</v>
      </c>
      <c r="B1989" s="421" t="s">
        <v>0</v>
      </c>
      <c r="C1989" s="421" t="s">
        <v>1309</v>
      </c>
      <c r="D1989" s="421" t="s">
        <v>1311</v>
      </c>
      <c r="E1989" s="422" t="s">
        <v>16</v>
      </c>
      <c r="F1989" s="416">
        <v>25.4</v>
      </c>
      <c r="G1989" s="416">
        <f>[5]내역서!F1989</f>
        <v>25.4</v>
      </c>
      <c r="H1989" s="416">
        <v>25.4</v>
      </c>
      <c r="I1989" s="416">
        <f>내역서!F1993</f>
        <v>0</v>
      </c>
      <c r="J1989" s="416">
        <v>2178</v>
      </c>
      <c r="K1989" s="417">
        <f t="shared" si="3523"/>
        <v>0</v>
      </c>
      <c r="L1989" s="416">
        <v>6148.8</v>
      </c>
      <c r="M1989" s="417">
        <f t="shared" si="3524"/>
        <v>0</v>
      </c>
      <c r="N1989" s="416">
        <v>0</v>
      </c>
      <c r="O1989" s="417">
        <f t="shared" si="3525"/>
        <v>0</v>
      </c>
      <c r="P1989" s="417">
        <f t="shared" si="3526"/>
        <v>8326.7999999999993</v>
      </c>
      <c r="Q1989" s="417">
        <f t="shared" si="3395"/>
        <v>0</v>
      </c>
      <c r="R1989" s="417">
        <f t="shared" ref="R1989" si="3539">I1989-I1988</f>
        <v>0</v>
      </c>
      <c r="S1989" s="417">
        <f t="shared" ref="S1989:T1989" si="3540">P1989-P1988</f>
        <v>0</v>
      </c>
      <c r="T1989" s="417">
        <f t="shared" si="3540"/>
        <v>0</v>
      </c>
      <c r="U1989" s="484"/>
      <c r="V1989" s="619" t="str">
        <f t="shared" ref="V1989" si="3541">+IF(I1989&lt;0,"ng","")</f>
        <v/>
      </c>
      <c r="W1989" s="619"/>
    </row>
    <row r="1990" spans="1:23" s="371" customFormat="1" ht="24" hidden="1" customHeight="1">
      <c r="A1990" s="366" t="s">
        <v>4376</v>
      </c>
      <c r="B1990" s="418" t="s">
        <v>0</v>
      </c>
      <c r="C1990" s="418" t="s">
        <v>3075</v>
      </c>
      <c r="D1990" s="418" t="s">
        <v>3078</v>
      </c>
      <c r="E1990" s="419" t="s">
        <v>16</v>
      </c>
      <c r="F1990" s="411">
        <v>590</v>
      </c>
      <c r="G1990" s="411">
        <f>[5]내역서!F1990</f>
        <v>590</v>
      </c>
      <c r="H1990" s="411">
        <v>590</v>
      </c>
      <c r="I1990" s="411">
        <f>내역서!F1994</f>
        <v>0</v>
      </c>
      <c r="J1990" s="411">
        <v>2324.8000000000002</v>
      </c>
      <c r="K1990" s="412">
        <f>INT($I1990*J1990)</f>
        <v>0</v>
      </c>
      <c r="L1990" s="411">
        <v>7356</v>
      </c>
      <c r="M1990" s="412">
        <f>INT($I1990*L1990)</f>
        <v>0</v>
      </c>
      <c r="N1990" s="411">
        <v>0</v>
      </c>
      <c r="O1990" s="412">
        <f>INT($I1990*N1990)</f>
        <v>0</v>
      </c>
      <c r="P1990" s="412">
        <f>+J1990+L1990+N1990</f>
        <v>9680.7999999999993</v>
      </c>
      <c r="Q1990" s="412">
        <f>K1990+M1990+O1990</f>
        <v>0</v>
      </c>
      <c r="R1990" s="412"/>
      <c r="S1990" s="412"/>
      <c r="T1990" s="412"/>
      <c r="U1990" s="483" t="s">
        <v>0</v>
      </c>
      <c r="V1990" s="617" t="str">
        <f>+IF(I1990&lt;0,"ng","")</f>
        <v/>
      </c>
      <c r="W1990" s="617"/>
    </row>
    <row r="1991" spans="1:23" s="75" customFormat="1" ht="24" hidden="1" customHeight="1">
      <c r="A1991" s="372" t="s">
        <v>4698</v>
      </c>
      <c r="B1991" s="421" t="s">
        <v>0</v>
      </c>
      <c r="C1991" s="421" t="s">
        <v>1309</v>
      </c>
      <c r="D1991" s="421" t="s">
        <v>1312</v>
      </c>
      <c r="E1991" s="422" t="s">
        <v>16</v>
      </c>
      <c r="F1991" s="416">
        <v>590</v>
      </c>
      <c r="G1991" s="416">
        <f>[5]내역서!F1991</f>
        <v>590</v>
      </c>
      <c r="H1991" s="416">
        <v>590</v>
      </c>
      <c r="I1991" s="416">
        <f>내역서!F1995</f>
        <v>0</v>
      </c>
      <c r="J1991" s="416">
        <v>2324.8000000000002</v>
      </c>
      <c r="K1991" s="417">
        <f t="shared" si="3523"/>
        <v>0</v>
      </c>
      <c r="L1991" s="416">
        <v>7356</v>
      </c>
      <c r="M1991" s="417">
        <f t="shared" si="3524"/>
        <v>0</v>
      </c>
      <c r="N1991" s="416">
        <v>0</v>
      </c>
      <c r="O1991" s="417">
        <f t="shared" si="3525"/>
        <v>0</v>
      </c>
      <c r="P1991" s="417">
        <f t="shared" si="3526"/>
        <v>9680.7999999999993</v>
      </c>
      <c r="Q1991" s="417">
        <f t="shared" si="3395"/>
        <v>0</v>
      </c>
      <c r="R1991" s="417">
        <f t="shared" ref="R1991" si="3542">I1991-I1990</f>
        <v>0</v>
      </c>
      <c r="S1991" s="417">
        <f t="shared" ref="S1991:T1991" si="3543">P1991-P1990</f>
        <v>0</v>
      </c>
      <c r="T1991" s="417">
        <f t="shared" si="3543"/>
        <v>0</v>
      </c>
      <c r="U1991" s="484"/>
      <c r="V1991" s="619" t="str">
        <f t="shared" ref="V1991" si="3544">+IF(I1991&lt;0,"ng","")</f>
        <v/>
      </c>
      <c r="W1991" s="619"/>
    </row>
    <row r="1992" spans="1:23" s="371" customFormat="1" ht="24" hidden="1" customHeight="1">
      <c r="A1992" s="366" t="s">
        <v>4786</v>
      </c>
      <c r="B1992" s="418" t="s">
        <v>0</v>
      </c>
      <c r="C1992" s="418" t="s">
        <v>3221</v>
      </c>
      <c r="D1992" s="418" t="s">
        <v>118</v>
      </c>
      <c r="E1992" s="419" t="s">
        <v>16</v>
      </c>
      <c r="F1992" s="411">
        <v>432</v>
      </c>
      <c r="G1992" s="411">
        <f>[5]내역서!F1992</f>
        <v>432</v>
      </c>
      <c r="H1992" s="411">
        <v>432</v>
      </c>
      <c r="I1992" s="411">
        <f>내역서!F1996</f>
        <v>0</v>
      </c>
      <c r="J1992" s="411">
        <v>5241.8</v>
      </c>
      <c r="K1992" s="412">
        <f>INT($I1992*J1992)</f>
        <v>0</v>
      </c>
      <c r="L1992" s="411">
        <v>7193.6</v>
      </c>
      <c r="M1992" s="412">
        <f>INT($I1992*L1992)</f>
        <v>0</v>
      </c>
      <c r="N1992" s="411">
        <v>0</v>
      </c>
      <c r="O1992" s="412">
        <f>INT($I1992*N1992)</f>
        <v>0</v>
      </c>
      <c r="P1992" s="412">
        <f>+J1992+L1992+N1992</f>
        <v>12435.400000000001</v>
      </c>
      <c r="Q1992" s="412">
        <f>K1992+M1992+O1992</f>
        <v>0</v>
      </c>
      <c r="R1992" s="412"/>
      <c r="S1992" s="412"/>
      <c r="T1992" s="412"/>
      <c r="U1992" s="483" t="s">
        <v>0</v>
      </c>
      <c r="V1992" s="617" t="str">
        <f>+IF(I1992&lt;0,"ng","")</f>
        <v/>
      </c>
      <c r="W1992" s="617"/>
    </row>
    <row r="1993" spans="1:23" s="75" customFormat="1" ht="24" hidden="1" customHeight="1">
      <c r="A1993" s="372" t="s">
        <v>4698</v>
      </c>
      <c r="B1993" s="421" t="s">
        <v>0</v>
      </c>
      <c r="C1993" s="421" t="s">
        <v>1350</v>
      </c>
      <c r="D1993" s="421" t="s">
        <v>118</v>
      </c>
      <c r="E1993" s="422" t="s">
        <v>16</v>
      </c>
      <c r="F1993" s="416">
        <v>432</v>
      </c>
      <c r="G1993" s="416">
        <f>[5]내역서!F1993</f>
        <v>432</v>
      </c>
      <c r="H1993" s="416">
        <v>432</v>
      </c>
      <c r="I1993" s="416">
        <f>내역서!F1997</f>
        <v>0</v>
      </c>
      <c r="J1993" s="416">
        <v>5241.8</v>
      </c>
      <c r="K1993" s="417">
        <f t="shared" si="3523"/>
        <v>0</v>
      </c>
      <c r="L1993" s="416">
        <v>7193.6</v>
      </c>
      <c r="M1993" s="417">
        <f t="shared" si="3524"/>
        <v>0</v>
      </c>
      <c r="N1993" s="416">
        <v>0</v>
      </c>
      <c r="O1993" s="417">
        <f t="shared" si="3525"/>
        <v>0</v>
      </c>
      <c r="P1993" s="417">
        <f t="shared" si="3526"/>
        <v>12435.400000000001</v>
      </c>
      <c r="Q1993" s="417">
        <f t="shared" si="3395"/>
        <v>0</v>
      </c>
      <c r="R1993" s="417">
        <f t="shared" ref="R1993" si="3545">I1993-I1992</f>
        <v>0</v>
      </c>
      <c r="S1993" s="417">
        <f t="shared" ref="S1993:T1993" si="3546">P1993-P1992</f>
        <v>0</v>
      </c>
      <c r="T1993" s="417">
        <f t="shared" si="3546"/>
        <v>0</v>
      </c>
      <c r="U1993" s="484"/>
      <c r="V1993" s="619" t="str">
        <f t="shared" ref="V1993" si="3547">+IF(I1993&lt;0,"ng","")</f>
        <v/>
      </c>
      <c r="W1993" s="619"/>
    </row>
    <row r="1994" spans="1:23" s="371" customFormat="1" ht="24" hidden="1" customHeight="1">
      <c r="A1994" s="366" t="s">
        <v>4657</v>
      </c>
      <c r="B1994" s="418" t="s">
        <v>0</v>
      </c>
      <c r="C1994" s="647" t="str">
        <f>[5]내역서!C1994</f>
        <v>석고보드면 바탕만들기</v>
      </c>
      <c r="D1994" s="647" t="str">
        <f>[5]내역서!D1994</f>
        <v>줄퍼티</v>
      </c>
      <c r="E1994" s="648" t="str">
        <f>[5]내역서!E1994</f>
        <v>M2</v>
      </c>
      <c r="F1994" s="411"/>
      <c r="G1994" s="411">
        <f>[5]내역서!F1994</f>
        <v>59</v>
      </c>
      <c r="H1994" s="411">
        <v>0</v>
      </c>
      <c r="I1994" s="411">
        <f>내역서!F1998</f>
        <v>0</v>
      </c>
      <c r="J1994" s="411">
        <f>[5]내역서!G1994</f>
        <v>9965</v>
      </c>
      <c r="K1994" s="412">
        <f>INT($I1994*J1994)</f>
        <v>0</v>
      </c>
      <c r="L1994" s="411">
        <f>[5]내역서!I1994</f>
        <v>399</v>
      </c>
      <c r="M1994" s="412">
        <f>INT($I1994*L1994)</f>
        <v>0</v>
      </c>
      <c r="N1994" s="411">
        <f>[5]내역서!K1994</f>
        <v>0</v>
      </c>
      <c r="O1994" s="412">
        <f>INT($I1994*N1994)</f>
        <v>0</v>
      </c>
      <c r="P1994" s="412">
        <f>+J1994+L1994+N1994</f>
        <v>10364</v>
      </c>
      <c r="Q1994" s="412">
        <f>K1994+M1994+O1994</f>
        <v>0</v>
      </c>
      <c r="R1994" s="412"/>
      <c r="S1994" s="412"/>
      <c r="T1994" s="412"/>
      <c r="U1994" s="649" t="s">
        <v>2081</v>
      </c>
      <c r="V1994" s="617" t="str">
        <f>+IF(I1994&lt;0,"ng","")</f>
        <v/>
      </c>
      <c r="W1994" s="617"/>
    </row>
    <row r="1995" spans="1:23" s="75" customFormat="1" ht="24" hidden="1" customHeight="1">
      <c r="A1995" s="372" t="s">
        <v>4367</v>
      </c>
      <c r="B1995" s="421" t="s">
        <v>0</v>
      </c>
      <c r="C1995" s="650" t="str">
        <f>[5]내역서!C1995</f>
        <v>석고보드면 바탕만들기</v>
      </c>
      <c r="D1995" s="650" t="str">
        <f>[5]내역서!D1995</f>
        <v>줄퍼티</v>
      </c>
      <c r="E1995" s="651" t="str">
        <f>[5]내역서!E1995</f>
        <v>M2</v>
      </c>
      <c r="F1995" s="416"/>
      <c r="G1995" s="416">
        <f>[5]내역서!F1995</f>
        <v>59</v>
      </c>
      <c r="H1995" s="416">
        <v>0</v>
      </c>
      <c r="I1995" s="416">
        <f>내역서!F1999</f>
        <v>0</v>
      </c>
      <c r="J1995" s="416">
        <f>[5]내역서!G1995</f>
        <v>9965</v>
      </c>
      <c r="K1995" s="417">
        <f t="shared" si="3523"/>
        <v>0</v>
      </c>
      <c r="L1995" s="416">
        <f>[5]내역서!I1995</f>
        <v>399</v>
      </c>
      <c r="M1995" s="417">
        <f t="shared" si="3524"/>
        <v>0</v>
      </c>
      <c r="N1995" s="416">
        <f>[5]내역서!K1995</f>
        <v>0</v>
      </c>
      <c r="O1995" s="417">
        <f t="shared" si="3525"/>
        <v>0</v>
      </c>
      <c r="P1995" s="417">
        <f t="shared" si="3526"/>
        <v>10364</v>
      </c>
      <c r="Q1995" s="417">
        <f t="shared" ref="Q1995" si="3548">K1995+M1995+O1995</f>
        <v>0</v>
      </c>
      <c r="R1995" s="417">
        <f t="shared" ref="R1995" si="3549">I1995-I1994</f>
        <v>0</v>
      </c>
      <c r="S1995" s="417">
        <f t="shared" ref="S1995:T1995" si="3550">P1995-P1994</f>
        <v>0</v>
      </c>
      <c r="T1995" s="417">
        <f t="shared" si="3550"/>
        <v>0</v>
      </c>
      <c r="U1995" s="652" t="s">
        <v>4787</v>
      </c>
      <c r="V1995" s="619" t="str">
        <f t="shared" ref="V1995" si="3551">+IF(I1995&lt;0,"ng","")</f>
        <v/>
      </c>
      <c r="W1995" s="619"/>
    </row>
    <row r="1996" spans="1:23" s="371" customFormat="1" ht="24" hidden="1" customHeight="1">
      <c r="A1996" s="366" t="s">
        <v>4788</v>
      </c>
      <c r="B1996" s="418" t="s">
        <v>0</v>
      </c>
      <c r="C1996" s="418" t="s">
        <v>3081</v>
      </c>
      <c r="D1996" s="418" t="s">
        <v>113</v>
      </c>
      <c r="E1996" s="419" t="s">
        <v>16</v>
      </c>
      <c r="F1996" s="411">
        <v>403</v>
      </c>
      <c r="G1996" s="411">
        <f>[5]내역서!F1996</f>
        <v>403</v>
      </c>
      <c r="H1996" s="411">
        <v>403</v>
      </c>
      <c r="I1996" s="411">
        <f>내역서!F2000</f>
        <v>0</v>
      </c>
      <c r="J1996" s="411">
        <v>9768.1</v>
      </c>
      <c r="K1996" s="412">
        <f>INT($I1996*J1996)</f>
        <v>0</v>
      </c>
      <c r="L1996" s="411">
        <v>9684.7999999999993</v>
      </c>
      <c r="M1996" s="412">
        <f>INT($I1996*L1996)</f>
        <v>0</v>
      </c>
      <c r="N1996" s="411">
        <v>0</v>
      </c>
      <c r="O1996" s="412">
        <f>INT($I1996*N1996)</f>
        <v>0</v>
      </c>
      <c r="P1996" s="412">
        <f>+J1996+L1996+N1996</f>
        <v>19452.900000000001</v>
      </c>
      <c r="Q1996" s="412">
        <f>K1996+M1996+O1996</f>
        <v>0</v>
      </c>
      <c r="R1996" s="412"/>
      <c r="S1996" s="412"/>
      <c r="T1996" s="412"/>
      <c r="U1996" s="483" t="s">
        <v>0</v>
      </c>
      <c r="V1996" s="617" t="str">
        <f>+IF(I1996&lt;0,"ng","")</f>
        <v/>
      </c>
      <c r="W1996" s="617"/>
    </row>
    <row r="1997" spans="1:23" s="75" customFormat="1" ht="24" hidden="1" customHeight="1">
      <c r="A1997" s="372" t="s">
        <v>4660</v>
      </c>
      <c r="B1997" s="421" t="s">
        <v>0</v>
      </c>
      <c r="C1997" s="421" t="s">
        <v>1313</v>
      </c>
      <c r="D1997" s="421" t="s">
        <v>113</v>
      </c>
      <c r="E1997" s="422" t="s">
        <v>16</v>
      </c>
      <c r="F1997" s="416">
        <v>403</v>
      </c>
      <c r="G1997" s="416">
        <f>[5]내역서!F1997</f>
        <v>403</v>
      </c>
      <c r="H1997" s="416">
        <v>403</v>
      </c>
      <c r="I1997" s="416">
        <f>내역서!F2001</f>
        <v>0</v>
      </c>
      <c r="J1997" s="416">
        <v>9768.1</v>
      </c>
      <c r="K1997" s="417">
        <f t="shared" si="3523"/>
        <v>0</v>
      </c>
      <c r="L1997" s="416">
        <v>9684.7999999999993</v>
      </c>
      <c r="M1997" s="417">
        <f t="shared" si="3524"/>
        <v>0</v>
      </c>
      <c r="N1997" s="416">
        <v>0</v>
      </c>
      <c r="O1997" s="417">
        <f t="shared" si="3525"/>
        <v>0</v>
      </c>
      <c r="P1997" s="417">
        <f t="shared" si="3526"/>
        <v>19452.900000000001</v>
      </c>
      <c r="Q1997" s="417">
        <f t="shared" si="3395"/>
        <v>0</v>
      </c>
      <c r="R1997" s="417">
        <f t="shared" ref="R1997" si="3552">I1997-I1996</f>
        <v>0</v>
      </c>
      <c r="S1997" s="417">
        <f t="shared" ref="S1997:T1997" si="3553">P1997-P1996</f>
        <v>0</v>
      </c>
      <c r="T1997" s="417">
        <f t="shared" si="3553"/>
        <v>0</v>
      </c>
      <c r="U1997" s="484"/>
      <c r="V1997" s="619" t="str">
        <f t="shared" ref="V1997" si="3554">+IF(I1997&lt;0,"ng","")</f>
        <v/>
      </c>
      <c r="W1997" s="619"/>
    </row>
    <row r="1998" spans="1:23" s="371" customFormat="1" ht="24" hidden="1" customHeight="1">
      <c r="A1998" s="366" t="s">
        <v>4554</v>
      </c>
      <c r="B1998" s="436" t="s">
        <v>3225</v>
      </c>
      <c r="C1998" s="436" t="s">
        <v>3083</v>
      </c>
      <c r="D1998" s="436" t="s">
        <v>0</v>
      </c>
      <c r="E1998" s="437" t="s">
        <v>0</v>
      </c>
      <c r="F1998" s="438">
        <v>0</v>
      </c>
      <c r="G1998" s="438">
        <f>[5]내역서!F1998</f>
        <v>0</v>
      </c>
      <c r="H1998" s="438">
        <v>0</v>
      </c>
      <c r="I1998" s="438">
        <f>내역서!F2002</f>
        <v>0</v>
      </c>
      <c r="J1998" s="439">
        <v>0</v>
      </c>
      <c r="K1998" s="438">
        <f>K2000+K2002</f>
        <v>0</v>
      </c>
      <c r="L1998" s="439">
        <v>0</v>
      </c>
      <c r="M1998" s="438">
        <f>M2000+M2002</f>
        <v>0</v>
      </c>
      <c r="N1998" s="439">
        <v>0</v>
      </c>
      <c r="O1998" s="438">
        <f>O2000+O2002</f>
        <v>0</v>
      </c>
      <c r="P1998" s="440">
        <v>0</v>
      </c>
      <c r="Q1998" s="438">
        <f>K1998+M1998+O1998</f>
        <v>0</v>
      </c>
      <c r="R1998" s="438"/>
      <c r="S1998" s="438"/>
      <c r="T1998" s="438"/>
      <c r="U1998" s="481" t="s">
        <v>0</v>
      </c>
      <c r="V1998" s="617" t="str">
        <f>+IF(I1998&lt;0,"ng","")</f>
        <v/>
      </c>
      <c r="W1998" s="617"/>
    </row>
    <row r="1999" spans="1:23" s="75" customFormat="1" ht="24" hidden="1" customHeight="1">
      <c r="A1999" s="372" t="s">
        <v>4789</v>
      </c>
      <c r="B1999" s="442" t="s">
        <v>4790</v>
      </c>
      <c r="C1999" s="442" t="s">
        <v>1314</v>
      </c>
      <c r="D1999" s="442" t="s">
        <v>0</v>
      </c>
      <c r="E1999" s="443" t="s">
        <v>0</v>
      </c>
      <c r="F1999" s="444">
        <v>0</v>
      </c>
      <c r="G1999" s="444">
        <f>[5]내역서!F1999</f>
        <v>0</v>
      </c>
      <c r="H1999" s="444">
        <v>0</v>
      </c>
      <c r="I1999" s="444">
        <f>내역서!F2003</f>
        <v>0</v>
      </c>
      <c r="J1999" s="445">
        <v>0</v>
      </c>
      <c r="K1999" s="444">
        <f>K2001+K2003</f>
        <v>0</v>
      </c>
      <c r="L1999" s="445">
        <v>0</v>
      </c>
      <c r="M1999" s="444">
        <f>M2001+M2003</f>
        <v>0</v>
      </c>
      <c r="N1999" s="445">
        <v>0</v>
      </c>
      <c r="O1999" s="444">
        <f>O2001+O2003</f>
        <v>0</v>
      </c>
      <c r="P1999" s="446">
        <v>0</v>
      </c>
      <c r="Q1999" s="444">
        <f t="shared" si="3395"/>
        <v>0</v>
      </c>
      <c r="R1999" s="444">
        <f t="shared" ref="R1999" si="3555">I1999-I1998</f>
        <v>0</v>
      </c>
      <c r="S1999" s="444">
        <f t="shared" ref="S1999:T1999" si="3556">P1999-P1998</f>
        <v>0</v>
      </c>
      <c r="T1999" s="444">
        <f t="shared" si="3556"/>
        <v>0</v>
      </c>
      <c r="U1999" s="482"/>
      <c r="V1999" s="619" t="str">
        <f t="shared" ref="V1999" si="3557">+IF(I1999&lt;0,"ng","")</f>
        <v/>
      </c>
      <c r="W1999" s="619"/>
    </row>
    <row r="2000" spans="1:23" s="371" customFormat="1" ht="24" hidden="1" customHeight="1">
      <c r="A2000" s="366" t="s">
        <v>4385</v>
      </c>
      <c r="B2000" s="418" t="s">
        <v>0</v>
      </c>
      <c r="C2000" s="418" t="s">
        <v>3084</v>
      </c>
      <c r="D2000" s="418" t="s">
        <v>3085</v>
      </c>
      <c r="E2000" s="419" t="s">
        <v>94</v>
      </c>
      <c r="F2000" s="411">
        <v>19.100000000000001</v>
      </c>
      <c r="G2000" s="411">
        <f>[5]내역서!F2000</f>
        <v>19.100000000000001</v>
      </c>
      <c r="H2000" s="411">
        <v>19.100000000000001</v>
      </c>
      <c r="I2000" s="411">
        <f>내역서!F2004</f>
        <v>0</v>
      </c>
      <c r="J2000" s="411">
        <v>31008.799999999999</v>
      </c>
      <c r="K2000" s="412">
        <f>INT($I2000*J2000)</f>
        <v>0</v>
      </c>
      <c r="L2000" s="411">
        <v>0</v>
      </c>
      <c r="M2000" s="412">
        <f>INT($I2000*L2000)</f>
        <v>0</v>
      </c>
      <c r="N2000" s="411">
        <v>0</v>
      </c>
      <c r="O2000" s="412">
        <f>INT($I2000*N2000)</f>
        <v>0</v>
      </c>
      <c r="P2000" s="412">
        <f>+J2000+L2000+N2000</f>
        <v>31008.799999999999</v>
      </c>
      <c r="Q2000" s="412">
        <f>K2000+M2000+O2000</f>
        <v>0</v>
      </c>
      <c r="R2000" s="412"/>
      <c r="S2000" s="412"/>
      <c r="T2000" s="412"/>
      <c r="U2000" s="483" t="s">
        <v>0</v>
      </c>
      <c r="V2000" s="617" t="str">
        <f>+IF(I2000&lt;0,"ng","")</f>
        <v/>
      </c>
      <c r="W2000" s="617"/>
    </row>
    <row r="2001" spans="1:23" s="75" customFormat="1" ht="24" hidden="1" customHeight="1">
      <c r="A2001" s="372" t="s">
        <v>4785</v>
      </c>
      <c r="B2001" s="421" t="s">
        <v>0</v>
      </c>
      <c r="C2001" s="421" t="s">
        <v>1315</v>
      </c>
      <c r="D2001" s="421" t="s">
        <v>1316</v>
      </c>
      <c r="E2001" s="422" t="s">
        <v>94</v>
      </c>
      <c r="F2001" s="416">
        <v>19.100000000000001</v>
      </c>
      <c r="G2001" s="416">
        <f>[5]내역서!F2001</f>
        <v>19.100000000000001</v>
      </c>
      <c r="H2001" s="416">
        <v>19.100000000000001</v>
      </c>
      <c r="I2001" s="416">
        <f>내역서!F2005</f>
        <v>0</v>
      </c>
      <c r="J2001" s="416">
        <v>31008.799999999999</v>
      </c>
      <c r="K2001" s="417">
        <f>INT($I2001*J2001)</f>
        <v>0</v>
      </c>
      <c r="L2001" s="416">
        <v>0</v>
      </c>
      <c r="M2001" s="417">
        <f>INT($I2001*L2001)</f>
        <v>0</v>
      </c>
      <c r="N2001" s="416">
        <v>0</v>
      </c>
      <c r="O2001" s="417">
        <f>INT($I2001*N2001)</f>
        <v>0</v>
      </c>
      <c r="P2001" s="417">
        <f t="shared" ref="P2001:P2003" si="3558">+J2001+L2001+N2001</f>
        <v>31008.799999999999</v>
      </c>
      <c r="Q2001" s="417">
        <f t="shared" si="3395"/>
        <v>0</v>
      </c>
      <c r="R2001" s="417">
        <f t="shared" ref="R2001" si="3559">I2001-I2000</f>
        <v>0</v>
      </c>
      <c r="S2001" s="417">
        <f t="shared" ref="S2001:T2001" si="3560">P2001-P2000</f>
        <v>0</v>
      </c>
      <c r="T2001" s="417">
        <f t="shared" si="3560"/>
        <v>0</v>
      </c>
      <c r="U2001" s="484"/>
      <c r="V2001" s="619" t="str">
        <f t="shared" ref="V2001" si="3561">+IF(I2001&lt;0,"ng","")</f>
        <v/>
      </c>
      <c r="W2001" s="619"/>
    </row>
    <row r="2002" spans="1:23" s="371" customFormat="1" ht="24" hidden="1" customHeight="1">
      <c r="A2002" s="366" t="s">
        <v>4554</v>
      </c>
      <c r="B2002" s="418" t="s">
        <v>0</v>
      </c>
      <c r="C2002" s="418" t="s">
        <v>2696</v>
      </c>
      <c r="D2002" s="418" t="s">
        <v>3086</v>
      </c>
      <c r="E2002" s="419" t="s">
        <v>3087</v>
      </c>
      <c r="F2002" s="411">
        <v>224</v>
      </c>
      <c r="G2002" s="411">
        <f>[5]내역서!F2002</f>
        <v>224</v>
      </c>
      <c r="H2002" s="411">
        <v>224</v>
      </c>
      <c r="I2002" s="411">
        <f>내역서!F2006</f>
        <v>0</v>
      </c>
      <c r="J2002" s="411">
        <v>4823.6000000000004</v>
      </c>
      <c r="K2002" s="412">
        <f>INT($I2002*J2002)</f>
        <v>0</v>
      </c>
      <c r="L2002" s="411">
        <v>0</v>
      </c>
      <c r="M2002" s="412">
        <f>INT($I2002*L2002)</f>
        <v>0</v>
      </c>
      <c r="N2002" s="411">
        <v>0</v>
      </c>
      <c r="O2002" s="412">
        <f>INT($I2002*N2002)</f>
        <v>0</v>
      </c>
      <c r="P2002" s="412">
        <f>+J2002+L2002+N2002</f>
        <v>4823.6000000000004</v>
      </c>
      <c r="Q2002" s="412">
        <f>K2002+M2002+O2002</f>
        <v>0</v>
      </c>
      <c r="R2002" s="412"/>
      <c r="S2002" s="412"/>
      <c r="T2002" s="412"/>
      <c r="U2002" s="483" t="s">
        <v>0</v>
      </c>
      <c r="V2002" s="617" t="str">
        <f>+IF(I2002&lt;0,"ng","")</f>
        <v/>
      </c>
      <c r="W2002" s="617"/>
    </row>
    <row r="2003" spans="1:23" s="75" customFormat="1" ht="24" hidden="1" customHeight="1">
      <c r="A2003" s="372" t="s">
        <v>4789</v>
      </c>
      <c r="B2003" s="421" t="s">
        <v>0</v>
      </c>
      <c r="C2003" s="421" t="s">
        <v>1064</v>
      </c>
      <c r="D2003" s="421" t="s">
        <v>1317</v>
      </c>
      <c r="E2003" s="422" t="s">
        <v>1318</v>
      </c>
      <c r="F2003" s="416">
        <v>224</v>
      </c>
      <c r="G2003" s="416">
        <f>[5]내역서!F2003</f>
        <v>224</v>
      </c>
      <c r="H2003" s="416">
        <v>224</v>
      </c>
      <c r="I2003" s="416">
        <f>내역서!F2007</f>
        <v>0</v>
      </c>
      <c r="J2003" s="416">
        <v>4823.6000000000004</v>
      </c>
      <c r="K2003" s="417">
        <f>INT($I2003*J2003)</f>
        <v>0</v>
      </c>
      <c r="L2003" s="416">
        <v>0</v>
      </c>
      <c r="M2003" s="417">
        <f>INT($I2003*L2003)</f>
        <v>0</v>
      </c>
      <c r="N2003" s="416">
        <v>0</v>
      </c>
      <c r="O2003" s="417">
        <f>INT($I2003*N2003)</f>
        <v>0</v>
      </c>
      <c r="P2003" s="417">
        <f t="shared" si="3558"/>
        <v>4823.6000000000004</v>
      </c>
      <c r="Q2003" s="417">
        <f t="shared" si="3395"/>
        <v>0</v>
      </c>
      <c r="R2003" s="417">
        <f t="shared" ref="R2003" si="3562">I2003-I2002</f>
        <v>0</v>
      </c>
      <c r="S2003" s="417">
        <f t="shared" ref="S2003:T2003" si="3563">P2003-P2002</f>
        <v>0</v>
      </c>
      <c r="T2003" s="417">
        <f t="shared" si="3563"/>
        <v>0</v>
      </c>
      <c r="U2003" s="484"/>
      <c r="V2003" s="619" t="str">
        <f t="shared" ref="V2003" si="3564">+IF(I2003&lt;0,"ng","")</f>
        <v/>
      </c>
      <c r="W2003" s="619"/>
    </row>
    <row r="2004" spans="1:23" s="485" customFormat="1" ht="24" hidden="1" customHeight="1">
      <c r="A2004" s="366" t="s">
        <v>4791</v>
      </c>
      <c r="B2004" s="436" t="s">
        <v>3228</v>
      </c>
      <c r="C2004" s="436" t="s">
        <v>2738</v>
      </c>
      <c r="D2004" s="436" t="s">
        <v>0</v>
      </c>
      <c r="E2004" s="437" t="s">
        <v>0</v>
      </c>
      <c r="F2004" s="438">
        <v>0</v>
      </c>
      <c r="G2004" s="438">
        <f>[5]내역서!F2004</f>
        <v>0</v>
      </c>
      <c r="H2004" s="438">
        <v>0</v>
      </c>
      <c r="I2004" s="438">
        <f>내역서!F2008</f>
        <v>0</v>
      </c>
      <c r="J2004" s="439">
        <v>0</v>
      </c>
      <c r="K2004" s="438">
        <f>K2006+K2008</f>
        <v>0</v>
      </c>
      <c r="L2004" s="439">
        <v>0</v>
      </c>
      <c r="M2004" s="438">
        <f>M2006+M2008</f>
        <v>0</v>
      </c>
      <c r="N2004" s="439">
        <v>0</v>
      </c>
      <c r="O2004" s="438">
        <f>O2006+O2008</f>
        <v>0</v>
      </c>
      <c r="P2004" s="440">
        <v>0</v>
      </c>
      <c r="Q2004" s="438">
        <f>K2004+M2004+O2004</f>
        <v>0</v>
      </c>
      <c r="R2004" s="438"/>
      <c r="S2004" s="438"/>
      <c r="T2004" s="438"/>
      <c r="U2004" s="481" t="s">
        <v>0</v>
      </c>
      <c r="V2004" s="617" t="str">
        <f>+IF(I2004&lt;0,"ng","")</f>
        <v/>
      </c>
      <c r="W2004" s="617"/>
    </row>
    <row r="2005" spans="1:23" s="77" customFormat="1" ht="24" hidden="1" customHeight="1">
      <c r="A2005" s="372" t="s">
        <v>4789</v>
      </c>
      <c r="B2005" s="442" t="s">
        <v>4792</v>
      </c>
      <c r="C2005" s="442" t="s">
        <v>1096</v>
      </c>
      <c r="D2005" s="442" t="s">
        <v>0</v>
      </c>
      <c r="E2005" s="443" t="s">
        <v>0</v>
      </c>
      <c r="F2005" s="444">
        <v>0</v>
      </c>
      <c r="G2005" s="444">
        <f>[5]내역서!F2005</f>
        <v>0</v>
      </c>
      <c r="H2005" s="444">
        <v>0</v>
      </c>
      <c r="I2005" s="444">
        <f>내역서!F2009</f>
        <v>0</v>
      </c>
      <c r="J2005" s="445">
        <v>0</v>
      </c>
      <c r="K2005" s="444">
        <f>K2007+K2009</f>
        <v>0</v>
      </c>
      <c r="L2005" s="445">
        <v>0</v>
      </c>
      <c r="M2005" s="444">
        <f>M2007+M2009</f>
        <v>0</v>
      </c>
      <c r="N2005" s="445">
        <v>0</v>
      </c>
      <c r="O2005" s="444">
        <f>O2007+O2009</f>
        <v>0</v>
      </c>
      <c r="P2005" s="446">
        <v>0</v>
      </c>
      <c r="Q2005" s="444">
        <f t="shared" si="3395"/>
        <v>0</v>
      </c>
      <c r="R2005" s="444">
        <f t="shared" ref="R2005" si="3565">I2005-I2004</f>
        <v>0</v>
      </c>
      <c r="S2005" s="444">
        <f t="shared" ref="S2005:T2005" si="3566">P2005-P2004</f>
        <v>0</v>
      </c>
      <c r="T2005" s="444">
        <f t="shared" si="3566"/>
        <v>0</v>
      </c>
      <c r="U2005" s="482"/>
      <c r="V2005" s="619" t="str">
        <f t="shared" ref="V2005" si="3567">+IF(I2005&lt;0,"ng","")</f>
        <v/>
      </c>
      <c r="W2005" s="619"/>
    </row>
    <row r="2006" spans="1:23" s="371" customFormat="1" ht="24" hidden="1" customHeight="1">
      <c r="A2006" s="366" t="s">
        <v>4782</v>
      </c>
      <c r="B2006" s="418" t="s">
        <v>0</v>
      </c>
      <c r="C2006" s="418" t="s">
        <v>3090</v>
      </c>
      <c r="D2006" s="418" t="s">
        <v>3092</v>
      </c>
      <c r="E2006" s="419" t="s">
        <v>56</v>
      </c>
      <c r="F2006" s="411">
        <v>57.289000000000001</v>
      </c>
      <c r="G2006" s="411">
        <f>[5]내역서!F2006</f>
        <v>53.972000000000001</v>
      </c>
      <c r="H2006" s="411">
        <v>57.289000000000001</v>
      </c>
      <c r="I2006" s="411">
        <f>내역서!F2010</f>
        <v>0</v>
      </c>
      <c r="J2006" s="411">
        <v>0</v>
      </c>
      <c r="K2006" s="412">
        <f>INT($I2006*J2006)</f>
        <v>0</v>
      </c>
      <c r="L2006" s="411">
        <v>0</v>
      </c>
      <c r="M2006" s="412">
        <f>INT($I2006*L2006)</f>
        <v>0</v>
      </c>
      <c r="N2006" s="411">
        <v>13535.4</v>
      </c>
      <c r="O2006" s="412">
        <f>INT($I2006*N2006)</f>
        <v>0</v>
      </c>
      <c r="P2006" s="412">
        <f>+J2006+L2006+N2006</f>
        <v>13535.4</v>
      </c>
      <c r="Q2006" s="412">
        <f>K2006+M2006+O2006</f>
        <v>0</v>
      </c>
      <c r="R2006" s="412"/>
      <c r="S2006" s="412"/>
      <c r="T2006" s="412"/>
      <c r="U2006" s="483" t="s">
        <v>0</v>
      </c>
      <c r="V2006" s="617" t="str">
        <f>+IF(I2006&lt;0,"ng","")</f>
        <v/>
      </c>
      <c r="W2006" s="617"/>
    </row>
    <row r="2007" spans="1:23" s="75" customFormat="1" ht="24" hidden="1" customHeight="1">
      <c r="A2007" s="372" t="s">
        <v>4789</v>
      </c>
      <c r="B2007" s="421" t="s">
        <v>0</v>
      </c>
      <c r="C2007" s="421" t="s">
        <v>1319</v>
      </c>
      <c r="D2007" s="421" t="s">
        <v>1321</v>
      </c>
      <c r="E2007" s="422" t="s">
        <v>56</v>
      </c>
      <c r="F2007" s="416">
        <v>57.289000000000001</v>
      </c>
      <c r="G2007" s="416">
        <f>[5]내역서!F2007</f>
        <v>53.972000000000001</v>
      </c>
      <c r="H2007" s="416">
        <v>57.289000000000001</v>
      </c>
      <c r="I2007" s="416">
        <f>내역서!F2011</f>
        <v>0</v>
      </c>
      <c r="J2007" s="416">
        <v>0</v>
      </c>
      <c r="K2007" s="417">
        <f>INT($I2007*J2007)</f>
        <v>0</v>
      </c>
      <c r="L2007" s="416">
        <v>0</v>
      </c>
      <c r="M2007" s="417">
        <f>INT($I2007*L2007)</f>
        <v>0</v>
      </c>
      <c r="N2007" s="416">
        <v>13535.4</v>
      </c>
      <c r="O2007" s="417">
        <f>INT($I2007*N2007)</f>
        <v>0</v>
      </c>
      <c r="P2007" s="417">
        <f>+J2007+L2007+N2007</f>
        <v>13535.4</v>
      </c>
      <c r="Q2007" s="417">
        <f t="shared" si="3395"/>
        <v>0</v>
      </c>
      <c r="R2007" s="417">
        <f t="shared" ref="R2007" si="3568">I2007-I2006</f>
        <v>0</v>
      </c>
      <c r="S2007" s="417">
        <f t="shared" ref="S2007:T2007" si="3569">P2007-P2006</f>
        <v>0</v>
      </c>
      <c r="T2007" s="417">
        <f t="shared" si="3569"/>
        <v>0</v>
      </c>
      <c r="U2007" s="484"/>
      <c r="V2007" s="619" t="str">
        <f t="shared" ref="V2007" si="3570">+IF(I2007&lt;0,"ng","")</f>
        <v/>
      </c>
      <c r="W2007" s="619"/>
    </row>
    <row r="2008" spans="1:23" s="371" customFormat="1" ht="24" hidden="1" customHeight="1">
      <c r="A2008" s="366" t="s">
        <v>2055</v>
      </c>
      <c r="B2008" s="418" t="s">
        <v>0</v>
      </c>
      <c r="C2008" s="647" t="str">
        <f>[5]내역서!C2008</f>
        <v>PF보드 심재 준불연 단열재</v>
      </c>
      <c r="D2008" s="647" t="str">
        <f>[5]내역서!D2008</f>
        <v>L=290km</v>
      </c>
      <c r="E2008" s="648" t="str">
        <f>[5]내역서!E2008</f>
        <v>회</v>
      </c>
      <c r="F2008" s="411"/>
      <c r="G2008" s="411">
        <f>[5]내역서!F2008</f>
        <v>2</v>
      </c>
      <c r="H2008" s="411">
        <v>0</v>
      </c>
      <c r="I2008" s="411">
        <f>내역서!F2012</f>
        <v>0</v>
      </c>
      <c r="J2008" s="411">
        <f>[5]내역서!G2008</f>
        <v>0</v>
      </c>
      <c r="K2008" s="412">
        <f>INT($I2008*J2008)</f>
        <v>0</v>
      </c>
      <c r="L2008" s="411">
        <f>[5]내역서!I2008</f>
        <v>0</v>
      </c>
      <c r="M2008" s="412">
        <f>INT($I2008*L2008)</f>
        <v>0</v>
      </c>
      <c r="N2008" s="411">
        <f>[5]내역서!K2008</f>
        <v>612950</v>
      </c>
      <c r="O2008" s="412">
        <f>INT($I2008*N2008)</f>
        <v>0</v>
      </c>
      <c r="P2008" s="412">
        <f>+J2008+L2008+N2008</f>
        <v>612950</v>
      </c>
      <c r="Q2008" s="412">
        <f>K2008+M2008+O2008</f>
        <v>0</v>
      </c>
      <c r="R2008" s="412"/>
      <c r="S2008" s="412"/>
      <c r="T2008" s="412"/>
      <c r="U2008" s="649" t="s">
        <v>2081</v>
      </c>
      <c r="V2008" s="617" t="str">
        <f>+IF(I2008&lt;0,"ng","")</f>
        <v/>
      </c>
      <c r="W2008" s="617"/>
    </row>
    <row r="2009" spans="1:23" s="75" customFormat="1" ht="24" hidden="1" customHeight="1">
      <c r="A2009" s="372" t="s">
        <v>4789</v>
      </c>
      <c r="B2009" s="421" t="s">
        <v>0</v>
      </c>
      <c r="C2009" s="650" t="str">
        <f>[5]내역서!C2009</f>
        <v>PF보드 심재 준불연 단열재</v>
      </c>
      <c r="D2009" s="650" t="str">
        <f>[5]내역서!D2009</f>
        <v>L=290km</v>
      </c>
      <c r="E2009" s="651" t="str">
        <f>[5]내역서!E2009</f>
        <v>회</v>
      </c>
      <c r="F2009" s="416"/>
      <c r="G2009" s="416">
        <f>[5]내역서!F2009</f>
        <v>2</v>
      </c>
      <c r="H2009" s="416">
        <v>0</v>
      </c>
      <c r="I2009" s="416">
        <f>내역서!F2013</f>
        <v>0</v>
      </c>
      <c r="J2009" s="416">
        <f>[5]내역서!G2009</f>
        <v>0</v>
      </c>
      <c r="K2009" s="417">
        <f t="shared" ref="K2009" si="3571">INT($I2009*J2009)</f>
        <v>0</v>
      </c>
      <c r="L2009" s="416">
        <f>[5]내역서!I2009</f>
        <v>0</v>
      </c>
      <c r="M2009" s="417">
        <f t="shared" ref="M2009" si="3572">INT($I2009*L2009)</f>
        <v>0</v>
      </c>
      <c r="N2009" s="416">
        <f>[5]내역서!K2009</f>
        <v>612950</v>
      </c>
      <c r="O2009" s="417">
        <f t="shared" ref="O2009" si="3573">INT($I2009*N2009)</f>
        <v>0</v>
      </c>
      <c r="P2009" s="417">
        <f t="shared" ref="P2009" si="3574">+J2009+L2009+N2009</f>
        <v>612950</v>
      </c>
      <c r="Q2009" s="417">
        <f t="shared" ref="Q2009" si="3575">K2009+M2009+O2009</f>
        <v>0</v>
      </c>
      <c r="R2009" s="417">
        <f t="shared" ref="R2009" si="3576">I2009-I2008</f>
        <v>0</v>
      </c>
      <c r="S2009" s="417">
        <f t="shared" ref="S2009:T2009" si="3577">P2009-P2008</f>
        <v>0</v>
      </c>
      <c r="T2009" s="417">
        <f t="shared" si="3577"/>
        <v>0</v>
      </c>
      <c r="U2009" s="652" t="s">
        <v>4793</v>
      </c>
      <c r="V2009" s="619" t="str">
        <f t="shared" ref="V2009" si="3578">+IF(I2009&lt;0,"ng","")</f>
        <v/>
      </c>
      <c r="W2009" s="619"/>
    </row>
    <row r="2010" spans="1:23" s="371" customFormat="1" ht="24" hidden="1" customHeight="1">
      <c r="A2010" s="366" t="s">
        <v>4659</v>
      </c>
      <c r="B2010" s="436" t="s">
        <v>3232</v>
      </c>
      <c r="C2010" s="436" t="s">
        <v>3095</v>
      </c>
      <c r="D2010" s="436" t="s">
        <v>0</v>
      </c>
      <c r="E2010" s="437" t="s">
        <v>0</v>
      </c>
      <c r="F2010" s="438">
        <v>0</v>
      </c>
      <c r="G2010" s="438">
        <f>[5]내역서!F2010</f>
        <v>0</v>
      </c>
      <c r="H2010" s="438">
        <v>0</v>
      </c>
      <c r="I2010" s="438">
        <f>내역서!F2014</f>
        <v>0</v>
      </c>
      <c r="J2010" s="439">
        <v>0</v>
      </c>
      <c r="K2010" s="438">
        <f>K2012</f>
        <v>0</v>
      </c>
      <c r="L2010" s="439">
        <v>0</v>
      </c>
      <c r="M2010" s="438">
        <f>M2012</f>
        <v>0</v>
      </c>
      <c r="N2010" s="439">
        <v>0</v>
      </c>
      <c r="O2010" s="438">
        <f>O2012</f>
        <v>0</v>
      </c>
      <c r="P2010" s="440">
        <v>0</v>
      </c>
      <c r="Q2010" s="438">
        <f>K2010+M2010+O2010</f>
        <v>0</v>
      </c>
      <c r="R2010" s="438"/>
      <c r="S2010" s="438"/>
      <c r="T2010" s="438"/>
      <c r="U2010" s="481" t="s">
        <v>0</v>
      </c>
      <c r="V2010" s="617" t="str">
        <f>+IF(I2010&lt;0,"ng","")</f>
        <v/>
      </c>
      <c r="W2010" s="617"/>
    </row>
    <row r="2011" spans="1:23" s="75" customFormat="1" ht="24" hidden="1" customHeight="1">
      <c r="A2011" s="372" t="s">
        <v>4789</v>
      </c>
      <c r="B2011" s="442" t="s">
        <v>4794</v>
      </c>
      <c r="C2011" s="442" t="s">
        <v>1322</v>
      </c>
      <c r="D2011" s="442" t="s">
        <v>0</v>
      </c>
      <c r="E2011" s="443" t="s">
        <v>0</v>
      </c>
      <c r="F2011" s="444">
        <v>0</v>
      </c>
      <c r="G2011" s="444">
        <f>[5]내역서!F2011</f>
        <v>0</v>
      </c>
      <c r="H2011" s="444">
        <v>0</v>
      </c>
      <c r="I2011" s="444">
        <f>내역서!F2015</f>
        <v>0</v>
      </c>
      <c r="J2011" s="445">
        <v>0</v>
      </c>
      <c r="K2011" s="444">
        <f>K2013</f>
        <v>0</v>
      </c>
      <c r="L2011" s="445">
        <v>0</v>
      </c>
      <c r="M2011" s="444">
        <f>M2013</f>
        <v>0</v>
      </c>
      <c r="N2011" s="445">
        <v>0</v>
      </c>
      <c r="O2011" s="444">
        <f>O2013</f>
        <v>0</v>
      </c>
      <c r="P2011" s="446">
        <v>0</v>
      </c>
      <c r="Q2011" s="444">
        <f t="shared" ref="Q2011:Q2087" si="3579">K2011+M2011+O2011</f>
        <v>0</v>
      </c>
      <c r="R2011" s="444">
        <f t="shared" ref="R2011" si="3580">I2011-I2010</f>
        <v>0</v>
      </c>
      <c r="S2011" s="444">
        <f t="shared" ref="S2011:T2011" si="3581">P2011-P2010</f>
        <v>0</v>
      </c>
      <c r="T2011" s="444">
        <f t="shared" si="3581"/>
        <v>0</v>
      </c>
      <c r="U2011" s="482"/>
      <c r="V2011" s="619" t="str">
        <f t="shared" ref="V2011" si="3582">+IF(I2011&lt;0,"ng","")</f>
        <v/>
      </c>
      <c r="W2011" s="619"/>
    </row>
    <row r="2012" spans="1:23" s="371" customFormat="1" ht="24" hidden="1" customHeight="1">
      <c r="A2012" s="366" t="s">
        <v>4795</v>
      </c>
      <c r="B2012" s="418" t="s">
        <v>0</v>
      </c>
      <c r="C2012" s="418" t="s">
        <v>3096</v>
      </c>
      <c r="D2012" s="418" t="s">
        <v>3097</v>
      </c>
      <c r="E2012" s="419" t="s">
        <v>56</v>
      </c>
      <c r="F2012" s="411">
        <v>1.1679999999999999</v>
      </c>
      <c r="G2012" s="411">
        <f>[5]내역서!F2012</f>
        <v>1.1679999999999999</v>
      </c>
      <c r="H2012" s="411">
        <v>1.1679999999999999</v>
      </c>
      <c r="I2012" s="411">
        <f>내역서!F2016</f>
        <v>0</v>
      </c>
      <c r="J2012" s="411">
        <v>-444908</v>
      </c>
      <c r="K2012" s="412">
        <f>ROUNDDOWN($I2012*J2012,0)</f>
        <v>0</v>
      </c>
      <c r="L2012" s="411">
        <v>0</v>
      </c>
      <c r="M2012" s="412">
        <f>ROUNDDOWN($I2012*L2012,0)</f>
        <v>0</v>
      </c>
      <c r="N2012" s="411">
        <v>0</v>
      </c>
      <c r="O2012" s="412">
        <f>ROUNDDOWN($I2012*N2012,0)</f>
        <v>0</v>
      </c>
      <c r="P2012" s="412">
        <f>+J2012+L2012+N2012</f>
        <v>-444908</v>
      </c>
      <c r="Q2012" s="412">
        <f>K2012+M2012+O2012</f>
        <v>0</v>
      </c>
      <c r="R2012" s="412"/>
      <c r="S2012" s="412"/>
      <c r="T2012" s="412"/>
      <c r="U2012" s="483" t="s">
        <v>0</v>
      </c>
      <c r="V2012" s="617" t="str">
        <f>+IF(I2012&lt;0,"ng","")</f>
        <v/>
      </c>
      <c r="W2012" s="617"/>
    </row>
    <row r="2013" spans="1:23" s="75" customFormat="1" ht="24" hidden="1" customHeight="1">
      <c r="A2013" s="372" t="s">
        <v>4660</v>
      </c>
      <c r="B2013" s="421" t="s">
        <v>0</v>
      </c>
      <c r="C2013" s="421" t="s">
        <v>1323</v>
      </c>
      <c r="D2013" s="421" t="s">
        <v>1324</v>
      </c>
      <c r="E2013" s="422" t="s">
        <v>56</v>
      </c>
      <c r="F2013" s="416">
        <v>1.1679999999999999</v>
      </c>
      <c r="G2013" s="416">
        <f>[5]내역서!F2013</f>
        <v>1.1679999999999999</v>
      </c>
      <c r="H2013" s="416">
        <v>1.1679999999999999</v>
      </c>
      <c r="I2013" s="416">
        <f>내역서!F2017</f>
        <v>0</v>
      </c>
      <c r="J2013" s="416">
        <v>-444908</v>
      </c>
      <c r="K2013" s="417">
        <f>ROUNDDOWN($I2013*J2013,0)</f>
        <v>0</v>
      </c>
      <c r="L2013" s="416">
        <v>0</v>
      </c>
      <c r="M2013" s="417">
        <f>ROUNDDOWN($I2013*L2013,0)</f>
        <v>0</v>
      </c>
      <c r="N2013" s="416">
        <v>0</v>
      </c>
      <c r="O2013" s="417">
        <f>ROUNDDOWN($I2013*N2013,0)</f>
        <v>0</v>
      </c>
      <c r="P2013" s="417">
        <f>+J2013+L2013+N2013</f>
        <v>-444908</v>
      </c>
      <c r="Q2013" s="417">
        <f t="shared" si="3579"/>
        <v>0</v>
      </c>
      <c r="R2013" s="417">
        <f t="shared" ref="R2013" si="3583">I2013-I2012</f>
        <v>0</v>
      </c>
      <c r="S2013" s="417">
        <f t="shared" ref="S2013:T2013" si="3584">P2013-P2012</f>
        <v>0</v>
      </c>
      <c r="T2013" s="417">
        <f t="shared" si="3584"/>
        <v>0</v>
      </c>
      <c r="U2013" s="484"/>
      <c r="V2013" s="619" t="str">
        <f t="shared" ref="V2013" si="3585">+IF(I2013&lt;0,"ng","")</f>
        <v/>
      </c>
      <c r="W2013" s="619"/>
    </row>
    <row r="2014" spans="1:23" s="489" customFormat="1" ht="24" hidden="1" customHeight="1">
      <c r="A2014" s="366" t="s">
        <v>4782</v>
      </c>
      <c r="B2014" s="395" t="s">
        <v>40</v>
      </c>
      <c r="C2014" s="395" t="s">
        <v>4796</v>
      </c>
      <c r="D2014" s="395" t="s">
        <v>0</v>
      </c>
      <c r="E2014" s="396" t="s">
        <v>0</v>
      </c>
      <c r="F2014" s="397">
        <v>0</v>
      </c>
      <c r="G2014" s="397"/>
      <c r="H2014" s="397">
        <v>0</v>
      </c>
      <c r="I2014" s="397">
        <f>내역서!F2018</f>
        <v>0</v>
      </c>
      <c r="J2014" s="398">
        <v>0</v>
      </c>
      <c r="K2014" s="399">
        <f>K2016+K2018+K2020+K2022+K2024+K2026+K2028</f>
        <v>0</v>
      </c>
      <c r="L2014" s="398">
        <v>0</v>
      </c>
      <c r="M2014" s="399">
        <f>M2016+M2018+M2020+M2022+M2024+M2026+M2028</f>
        <v>0</v>
      </c>
      <c r="N2014" s="398">
        <v>0</v>
      </c>
      <c r="O2014" s="399">
        <f>O2016+O2018+O2020+O2022+O2024+O2026+O2028</f>
        <v>0</v>
      </c>
      <c r="P2014" s="399">
        <v>0</v>
      </c>
      <c r="Q2014" s="399">
        <f>K2014+M2014+O2014</f>
        <v>0</v>
      </c>
      <c r="R2014" s="399"/>
      <c r="S2014" s="399"/>
      <c r="T2014" s="399"/>
      <c r="U2014" s="488" t="s">
        <v>0</v>
      </c>
      <c r="V2014" s="617" t="str">
        <f>+IF(I2014&lt;0,"ng","")</f>
        <v/>
      </c>
      <c r="W2014" s="617"/>
    </row>
    <row r="2015" spans="1:23" s="78" customFormat="1" ht="24" hidden="1" customHeight="1">
      <c r="A2015" s="372" t="s">
        <v>4789</v>
      </c>
      <c r="B2015" s="402" t="s">
        <v>40</v>
      </c>
      <c r="C2015" s="402" t="s">
        <v>4796</v>
      </c>
      <c r="D2015" s="402" t="s">
        <v>0</v>
      </c>
      <c r="E2015" s="403" t="s">
        <v>0</v>
      </c>
      <c r="F2015" s="404">
        <v>0</v>
      </c>
      <c r="G2015" s="404"/>
      <c r="H2015" s="404">
        <v>0</v>
      </c>
      <c r="I2015" s="404">
        <f>내역서!F2019</f>
        <v>0</v>
      </c>
      <c r="J2015" s="405">
        <v>0</v>
      </c>
      <c r="K2015" s="406">
        <f>K2017+K2019+K2021+K2023+K2025+K2027+K2029</f>
        <v>0</v>
      </c>
      <c r="L2015" s="405">
        <v>0</v>
      </c>
      <c r="M2015" s="406">
        <f>M2017+M2019+M2021+M2023+M2025+M2027+M2029</f>
        <v>0</v>
      </c>
      <c r="N2015" s="405">
        <v>0</v>
      </c>
      <c r="O2015" s="406">
        <f>O2017+O2019+O2021+O2023+O2025+O2027+O2029</f>
        <v>0</v>
      </c>
      <c r="P2015" s="406">
        <v>0</v>
      </c>
      <c r="Q2015" s="406">
        <f t="shared" ref="Q2015:Q2017" si="3586">K2015+M2015+O2015</f>
        <v>0</v>
      </c>
      <c r="R2015" s="406">
        <f t="shared" ref="R2015" si="3587">I2015-I2014</f>
        <v>0</v>
      </c>
      <c r="S2015" s="406">
        <f t="shared" ref="S2015:T2015" si="3588">P2015-P2014</f>
        <v>0</v>
      </c>
      <c r="T2015" s="406">
        <f t="shared" si="3588"/>
        <v>0</v>
      </c>
      <c r="U2015" s="490"/>
      <c r="V2015" s="619" t="str">
        <f t="shared" ref="V2015" si="3589">+IF(I2015&lt;0,"ng","")</f>
        <v/>
      </c>
      <c r="W2015" s="619"/>
    </row>
    <row r="2016" spans="1:23" s="371" customFormat="1" ht="24" hidden="1" customHeight="1">
      <c r="A2016" s="366" t="s">
        <v>2055</v>
      </c>
      <c r="B2016" s="418" t="s">
        <v>0</v>
      </c>
      <c r="C2016" s="418" t="s">
        <v>3237</v>
      </c>
      <c r="D2016" s="418" t="s">
        <v>3238</v>
      </c>
      <c r="E2016" s="419" t="s">
        <v>1860</v>
      </c>
      <c r="F2016" s="411"/>
      <c r="G2016" s="411">
        <f>[5]내역서!F2016</f>
        <v>10</v>
      </c>
      <c r="H2016" s="411"/>
      <c r="I2016" s="411">
        <f>내역서!F2020</f>
        <v>0</v>
      </c>
      <c r="J2016" s="411"/>
      <c r="K2016" s="412">
        <f>ROUNDDOWN($I2016*J2016,0)</f>
        <v>0</v>
      </c>
      <c r="L2016" s="411">
        <v>0</v>
      </c>
      <c r="M2016" s="412">
        <f>ROUNDDOWN($I2016*L2016,0)</f>
        <v>0</v>
      </c>
      <c r="N2016" s="411">
        <v>25000</v>
      </c>
      <c r="O2016" s="412">
        <f>ROUNDDOWN($I2016*N2016,0)</f>
        <v>0</v>
      </c>
      <c r="P2016" s="412">
        <f>+J2016+L2016+N2016</f>
        <v>25000</v>
      </c>
      <c r="Q2016" s="412">
        <f>K2016+M2016+O2016</f>
        <v>0</v>
      </c>
      <c r="R2016" s="412"/>
      <c r="S2016" s="412"/>
      <c r="T2016" s="412"/>
      <c r="U2016" s="649" t="s">
        <v>2081</v>
      </c>
      <c r="V2016" s="617" t="str">
        <f>+IF(I2016&lt;0,"ng","")</f>
        <v/>
      </c>
      <c r="W2016" s="617"/>
    </row>
    <row r="2017" spans="1:23" s="75" customFormat="1" ht="24" hidden="1" customHeight="1">
      <c r="A2017" s="372" t="s">
        <v>4660</v>
      </c>
      <c r="B2017" s="421" t="s">
        <v>0</v>
      </c>
      <c r="C2017" s="421" t="s">
        <v>3237</v>
      </c>
      <c r="D2017" s="421" t="s">
        <v>3238</v>
      </c>
      <c r="E2017" s="422" t="s">
        <v>1860</v>
      </c>
      <c r="F2017" s="416"/>
      <c r="G2017" s="416">
        <f>[5]내역서!F2017</f>
        <v>10</v>
      </c>
      <c r="H2017" s="416"/>
      <c r="I2017" s="416">
        <f>내역서!F2021</f>
        <v>0</v>
      </c>
      <c r="J2017" s="416"/>
      <c r="K2017" s="417">
        <f t="shared" ref="K2017:K2029" si="3590">ROUNDDOWN($I2017*J2017,0)</f>
        <v>0</v>
      </c>
      <c r="L2017" s="416">
        <v>0</v>
      </c>
      <c r="M2017" s="417">
        <f t="shared" ref="M2017:M2029" si="3591">ROUNDDOWN($I2017*L2017,0)</f>
        <v>0</v>
      </c>
      <c r="N2017" s="416">
        <v>25000</v>
      </c>
      <c r="O2017" s="417">
        <f t="shared" ref="O2017:O2029" si="3592">ROUNDDOWN($I2017*N2017,0)</f>
        <v>0</v>
      </c>
      <c r="P2017" s="417">
        <f t="shared" ref="P2017:P2029" si="3593">+J2017+L2017+N2017</f>
        <v>25000</v>
      </c>
      <c r="Q2017" s="417">
        <f t="shared" si="3586"/>
        <v>0</v>
      </c>
      <c r="R2017" s="417">
        <f t="shared" ref="R2017" si="3594">I2017-I2016</f>
        <v>0</v>
      </c>
      <c r="S2017" s="417">
        <f t="shared" ref="S2017:T2017" si="3595">P2017-P2016</f>
        <v>0</v>
      </c>
      <c r="T2017" s="417">
        <f t="shared" si="3595"/>
        <v>0</v>
      </c>
      <c r="U2017" s="652" t="s">
        <v>4797</v>
      </c>
      <c r="V2017" s="619" t="str">
        <f t="shared" ref="V2017" si="3596">+IF(I2017&lt;0,"ng","")</f>
        <v/>
      </c>
      <c r="W2017" s="619"/>
    </row>
    <row r="2018" spans="1:23" s="371" customFormat="1" ht="24" hidden="1" customHeight="1">
      <c r="A2018" s="366" t="s">
        <v>4788</v>
      </c>
      <c r="B2018" s="418" t="s">
        <v>0</v>
      </c>
      <c r="C2018" s="418" t="s">
        <v>3237</v>
      </c>
      <c r="D2018" s="418" t="s">
        <v>3239</v>
      </c>
      <c r="E2018" s="419" t="s">
        <v>1860</v>
      </c>
      <c r="F2018" s="411"/>
      <c r="G2018" s="411">
        <f>[5]내역서!F2018</f>
        <v>9</v>
      </c>
      <c r="H2018" s="411"/>
      <c r="I2018" s="411">
        <f>내역서!F2022</f>
        <v>0</v>
      </c>
      <c r="J2018" s="411"/>
      <c r="K2018" s="412">
        <f>ROUNDDOWN($I2018*J2018,0)</f>
        <v>0</v>
      </c>
      <c r="L2018" s="411">
        <v>0</v>
      </c>
      <c r="M2018" s="412">
        <f>ROUNDDOWN($I2018*L2018,0)</f>
        <v>0</v>
      </c>
      <c r="N2018" s="411">
        <v>155000</v>
      </c>
      <c r="O2018" s="412">
        <f>ROUNDDOWN($I2018*N2018,0)</f>
        <v>0</v>
      </c>
      <c r="P2018" s="412">
        <f>+J2018+L2018+N2018</f>
        <v>155000</v>
      </c>
      <c r="Q2018" s="412">
        <f>K2018+M2018+O2018</f>
        <v>0</v>
      </c>
      <c r="R2018" s="412"/>
      <c r="S2018" s="412"/>
      <c r="T2018" s="412"/>
      <c r="U2018" s="649" t="s">
        <v>2081</v>
      </c>
      <c r="V2018" s="617" t="str">
        <f>+IF(I2018&lt;0,"ng","")</f>
        <v/>
      </c>
      <c r="W2018" s="617"/>
    </row>
    <row r="2019" spans="1:23" s="75" customFormat="1" ht="24" hidden="1" customHeight="1">
      <c r="A2019" s="372" t="s">
        <v>2219</v>
      </c>
      <c r="B2019" s="421" t="s">
        <v>0</v>
      </c>
      <c r="C2019" s="421" t="s">
        <v>3237</v>
      </c>
      <c r="D2019" s="421" t="s">
        <v>3239</v>
      </c>
      <c r="E2019" s="422" t="s">
        <v>1860</v>
      </c>
      <c r="F2019" s="416"/>
      <c r="G2019" s="416">
        <f>[5]내역서!F2019</f>
        <v>9</v>
      </c>
      <c r="H2019" s="416"/>
      <c r="I2019" s="416">
        <f>내역서!F2023</f>
        <v>0</v>
      </c>
      <c r="J2019" s="416"/>
      <c r="K2019" s="417">
        <f t="shared" si="3590"/>
        <v>0</v>
      </c>
      <c r="L2019" s="416">
        <v>0</v>
      </c>
      <c r="M2019" s="417">
        <f t="shared" si="3591"/>
        <v>0</v>
      </c>
      <c r="N2019" s="416">
        <v>155000</v>
      </c>
      <c r="O2019" s="417">
        <f t="shared" si="3592"/>
        <v>0</v>
      </c>
      <c r="P2019" s="417">
        <f t="shared" si="3593"/>
        <v>155000</v>
      </c>
      <c r="Q2019" s="417">
        <f t="shared" ref="Q2019:Q2021" si="3597">K2019+M2019+O2019</f>
        <v>0</v>
      </c>
      <c r="R2019" s="417">
        <f t="shared" ref="R2019" si="3598">I2019-I2018</f>
        <v>0</v>
      </c>
      <c r="S2019" s="417">
        <f t="shared" ref="S2019:T2019" si="3599">P2019-P2018</f>
        <v>0</v>
      </c>
      <c r="T2019" s="417">
        <f t="shared" si="3599"/>
        <v>0</v>
      </c>
      <c r="U2019" s="652" t="s">
        <v>4798</v>
      </c>
      <c r="V2019" s="619" t="str">
        <f t="shared" ref="V2019" si="3600">+IF(I2019&lt;0,"ng","")</f>
        <v/>
      </c>
      <c r="W2019" s="619"/>
    </row>
    <row r="2020" spans="1:23" s="371" customFormat="1" ht="24" hidden="1" customHeight="1">
      <c r="A2020" s="366" t="s">
        <v>4602</v>
      </c>
      <c r="B2020" s="418" t="s">
        <v>0</v>
      </c>
      <c r="C2020" s="418" t="s">
        <v>3241</v>
      </c>
      <c r="D2020" s="418" t="s">
        <v>3242</v>
      </c>
      <c r="E2020" s="419" t="s">
        <v>1860</v>
      </c>
      <c r="F2020" s="411"/>
      <c r="G2020" s="411">
        <f>[5]내역서!F2020</f>
        <v>6</v>
      </c>
      <c r="H2020" s="411"/>
      <c r="I2020" s="411">
        <f>내역서!F2024</f>
        <v>0</v>
      </c>
      <c r="J2020" s="411"/>
      <c r="K2020" s="412">
        <f>ROUNDDOWN($I2020*J2020,0)</f>
        <v>0</v>
      </c>
      <c r="L2020" s="411">
        <v>26412</v>
      </c>
      <c r="M2020" s="412">
        <f>ROUNDDOWN($I2020*L2020,0)</f>
        <v>0</v>
      </c>
      <c r="N2020" s="411">
        <v>606349</v>
      </c>
      <c r="O2020" s="412">
        <f>ROUNDDOWN($I2020*N2020,0)</f>
        <v>0</v>
      </c>
      <c r="P2020" s="412">
        <f>+J2020+L2020+N2020</f>
        <v>632761</v>
      </c>
      <c r="Q2020" s="412">
        <f>K2020+M2020+O2020</f>
        <v>0</v>
      </c>
      <c r="R2020" s="412"/>
      <c r="S2020" s="412"/>
      <c r="T2020" s="412"/>
      <c r="U2020" s="649" t="s">
        <v>2081</v>
      </c>
      <c r="V2020" s="617" t="str">
        <f>+IF(I2020&lt;0,"ng","")</f>
        <v/>
      </c>
      <c r="W2020" s="617"/>
    </row>
    <row r="2021" spans="1:23" s="75" customFormat="1" ht="24" hidden="1" customHeight="1">
      <c r="A2021" s="372" t="s">
        <v>4380</v>
      </c>
      <c r="B2021" s="421" t="s">
        <v>0</v>
      </c>
      <c r="C2021" s="421" t="s">
        <v>3241</v>
      </c>
      <c r="D2021" s="421" t="s">
        <v>3242</v>
      </c>
      <c r="E2021" s="422" t="s">
        <v>1860</v>
      </c>
      <c r="F2021" s="416"/>
      <c r="G2021" s="416">
        <f>[5]내역서!F2021</f>
        <v>6</v>
      </c>
      <c r="H2021" s="416"/>
      <c r="I2021" s="416">
        <f>내역서!F2025</f>
        <v>0</v>
      </c>
      <c r="J2021" s="416"/>
      <c r="K2021" s="417">
        <f t="shared" si="3590"/>
        <v>0</v>
      </c>
      <c r="L2021" s="416">
        <v>26412</v>
      </c>
      <c r="M2021" s="417">
        <f t="shared" si="3591"/>
        <v>0</v>
      </c>
      <c r="N2021" s="416">
        <v>606349</v>
      </c>
      <c r="O2021" s="417">
        <f t="shared" si="3592"/>
        <v>0</v>
      </c>
      <c r="P2021" s="417">
        <f t="shared" si="3593"/>
        <v>632761</v>
      </c>
      <c r="Q2021" s="417">
        <f t="shared" si="3597"/>
        <v>0</v>
      </c>
      <c r="R2021" s="417">
        <f t="shared" ref="R2021" si="3601">I2021-I2020</f>
        <v>0</v>
      </c>
      <c r="S2021" s="417">
        <f t="shared" ref="S2021:T2021" si="3602">P2021-P2020</f>
        <v>0</v>
      </c>
      <c r="T2021" s="417">
        <f t="shared" si="3602"/>
        <v>0</v>
      </c>
      <c r="U2021" s="652" t="s">
        <v>4302</v>
      </c>
      <c r="V2021" s="619" t="str">
        <f t="shared" ref="V2021" si="3603">+IF(I2021&lt;0,"ng","")</f>
        <v/>
      </c>
      <c r="W2021" s="619"/>
    </row>
    <row r="2022" spans="1:23" s="371" customFormat="1" ht="24" hidden="1" customHeight="1">
      <c r="A2022" s="366" t="s">
        <v>4295</v>
      </c>
      <c r="B2022" s="418" t="s">
        <v>0</v>
      </c>
      <c r="C2022" s="418" t="s">
        <v>3243</v>
      </c>
      <c r="D2022" s="418" t="s">
        <v>3244</v>
      </c>
      <c r="E2022" s="419" t="s">
        <v>22</v>
      </c>
      <c r="F2022" s="411"/>
      <c r="G2022" s="411">
        <f>[5]내역서!F2022</f>
        <v>393</v>
      </c>
      <c r="H2022" s="411"/>
      <c r="I2022" s="411">
        <f>내역서!F2026</f>
        <v>0</v>
      </c>
      <c r="J2022" s="411"/>
      <c r="K2022" s="412">
        <f>ROUNDDOWN($I2022*J2022,0)</f>
        <v>0</v>
      </c>
      <c r="L2022" s="411">
        <v>1509</v>
      </c>
      <c r="M2022" s="412">
        <f>ROUNDDOWN($I2022*L2022,0)</f>
        <v>0</v>
      </c>
      <c r="N2022" s="411">
        <v>5847</v>
      </c>
      <c r="O2022" s="412">
        <f>ROUNDDOWN($I2022*N2022,0)</f>
        <v>0</v>
      </c>
      <c r="P2022" s="412">
        <f>+J2022+L2022+N2022</f>
        <v>7356</v>
      </c>
      <c r="Q2022" s="412">
        <f>K2022+M2022+O2022</f>
        <v>0</v>
      </c>
      <c r="R2022" s="412"/>
      <c r="S2022" s="412"/>
      <c r="T2022" s="412"/>
      <c r="U2022" s="649" t="s">
        <v>2081</v>
      </c>
      <c r="V2022" s="617" t="str">
        <f>+IF(I2022&lt;0,"ng","")</f>
        <v/>
      </c>
      <c r="W2022" s="617"/>
    </row>
    <row r="2023" spans="1:23" s="75" customFormat="1" ht="24" hidden="1" customHeight="1">
      <c r="A2023" s="372" t="s">
        <v>4424</v>
      </c>
      <c r="B2023" s="421" t="s">
        <v>0</v>
      </c>
      <c r="C2023" s="421" t="s">
        <v>3243</v>
      </c>
      <c r="D2023" s="421" t="s">
        <v>3244</v>
      </c>
      <c r="E2023" s="422" t="s">
        <v>22</v>
      </c>
      <c r="F2023" s="416"/>
      <c r="G2023" s="416">
        <f>[5]내역서!F2023</f>
        <v>393</v>
      </c>
      <c r="H2023" s="416"/>
      <c r="I2023" s="416">
        <f>내역서!F2027</f>
        <v>0</v>
      </c>
      <c r="J2023" s="416"/>
      <c r="K2023" s="417">
        <f t="shared" si="3590"/>
        <v>0</v>
      </c>
      <c r="L2023" s="416">
        <v>1509</v>
      </c>
      <c r="M2023" s="417">
        <f t="shared" si="3591"/>
        <v>0</v>
      </c>
      <c r="N2023" s="416">
        <v>5847</v>
      </c>
      <c r="O2023" s="417">
        <f t="shared" si="3592"/>
        <v>0</v>
      </c>
      <c r="P2023" s="417">
        <f t="shared" si="3593"/>
        <v>7356</v>
      </c>
      <c r="Q2023" s="417">
        <f t="shared" ref="Q2023:Q2025" si="3604">K2023+M2023+O2023</f>
        <v>0</v>
      </c>
      <c r="R2023" s="417">
        <f t="shared" ref="R2023" si="3605">I2023-I2022</f>
        <v>0</v>
      </c>
      <c r="S2023" s="417">
        <f t="shared" ref="S2023:T2023" si="3606">P2023-P2022</f>
        <v>0</v>
      </c>
      <c r="T2023" s="417">
        <f t="shared" si="3606"/>
        <v>0</v>
      </c>
      <c r="U2023" s="652" t="s">
        <v>4799</v>
      </c>
      <c r="V2023" s="619" t="str">
        <f t="shared" ref="V2023" si="3607">+IF(I2023&lt;0,"ng","")</f>
        <v/>
      </c>
      <c r="W2023" s="619"/>
    </row>
    <row r="2024" spans="1:23" s="371" customFormat="1" ht="24" hidden="1" customHeight="1">
      <c r="A2024" s="366" t="s">
        <v>4554</v>
      </c>
      <c r="B2024" s="418" t="s">
        <v>0</v>
      </c>
      <c r="C2024" s="418" t="s">
        <v>3245</v>
      </c>
      <c r="D2024" s="418" t="s">
        <v>3246</v>
      </c>
      <c r="E2024" s="419" t="s">
        <v>1860</v>
      </c>
      <c r="F2024" s="411"/>
      <c r="G2024" s="411">
        <f>[5]내역서!F2024</f>
        <v>10</v>
      </c>
      <c r="H2024" s="411"/>
      <c r="I2024" s="411">
        <f>내역서!F2028</f>
        <v>0</v>
      </c>
      <c r="J2024" s="411"/>
      <c r="K2024" s="412">
        <f>ROUNDDOWN($I2024*J2024,0)</f>
        <v>0</v>
      </c>
      <c r="L2024" s="411">
        <v>0</v>
      </c>
      <c r="M2024" s="412">
        <f>ROUNDDOWN($I2024*L2024,0)</f>
        <v>0</v>
      </c>
      <c r="N2024" s="411">
        <v>50000</v>
      </c>
      <c r="O2024" s="412">
        <f>ROUNDDOWN($I2024*N2024,0)</f>
        <v>0</v>
      </c>
      <c r="P2024" s="412">
        <f>+J2024+L2024+N2024</f>
        <v>50000</v>
      </c>
      <c r="Q2024" s="412">
        <f>K2024+M2024+O2024</f>
        <v>0</v>
      </c>
      <c r="R2024" s="412"/>
      <c r="S2024" s="412"/>
      <c r="T2024" s="412"/>
      <c r="U2024" s="649" t="s">
        <v>2081</v>
      </c>
      <c r="V2024" s="617" t="str">
        <f>+IF(I2024&lt;0,"ng","")</f>
        <v/>
      </c>
      <c r="W2024" s="617"/>
    </row>
    <row r="2025" spans="1:23" s="75" customFormat="1" ht="24" hidden="1" customHeight="1">
      <c r="A2025" s="372" t="s">
        <v>4800</v>
      </c>
      <c r="B2025" s="421" t="s">
        <v>0</v>
      </c>
      <c r="C2025" s="421" t="s">
        <v>3245</v>
      </c>
      <c r="D2025" s="421" t="s">
        <v>3246</v>
      </c>
      <c r="E2025" s="422" t="s">
        <v>1860</v>
      </c>
      <c r="F2025" s="416"/>
      <c r="G2025" s="416">
        <f>[5]내역서!F2025</f>
        <v>10</v>
      </c>
      <c r="H2025" s="416"/>
      <c r="I2025" s="416">
        <f>내역서!F2029</f>
        <v>0</v>
      </c>
      <c r="J2025" s="416"/>
      <c r="K2025" s="417">
        <f t="shared" si="3590"/>
        <v>0</v>
      </c>
      <c r="L2025" s="416">
        <v>0</v>
      </c>
      <c r="M2025" s="417">
        <f t="shared" si="3591"/>
        <v>0</v>
      </c>
      <c r="N2025" s="416">
        <v>50000</v>
      </c>
      <c r="O2025" s="417">
        <f t="shared" si="3592"/>
        <v>0</v>
      </c>
      <c r="P2025" s="417">
        <f t="shared" si="3593"/>
        <v>50000</v>
      </c>
      <c r="Q2025" s="417">
        <f t="shared" si="3604"/>
        <v>0</v>
      </c>
      <c r="R2025" s="417">
        <f t="shared" ref="R2025" si="3608">I2025-I2024</f>
        <v>0</v>
      </c>
      <c r="S2025" s="417">
        <f t="shared" ref="S2025:T2025" si="3609">P2025-P2024</f>
        <v>0</v>
      </c>
      <c r="T2025" s="417">
        <f t="shared" si="3609"/>
        <v>0</v>
      </c>
      <c r="U2025" s="652" t="s">
        <v>4799</v>
      </c>
      <c r="V2025" s="619" t="str">
        <f t="shared" ref="V2025" si="3610">+IF(I2025&lt;0,"ng","")</f>
        <v/>
      </c>
      <c r="W2025" s="619"/>
    </row>
    <row r="2026" spans="1:23" s="371" customFormat="1" ht="24" hidden="1" customHeight="1">
      <c r="A2026" s="366" t="s">
        <v>4422</v>
      </c>
      <c r="B2026" s="418" t="s">
        <v>0</v>
      </c>
      <c r="C2026" s="418" t="s">
        <v>3247</v>
      </c>
      <c r="D2026" s="418" t="s">
        <v>3248</v>
      </c>
      <c r="E2026" s="419" t="s">
        <v>3249</v>
      </c>
      <c r="F2026" s="411"/>
      <c r="G2026" s="411">
        <f>[5]내역서!F2026</f>
        <v>5</v>
      </c>
      <c r="H2026" s="411"/>
      <c r="I2026" s="411">
        <f>내역서!F2030</f>
        <v>0</v>
      </c>
      <c r="J2026" s="411"/>
      <c r="K2026" s="412">
        <f>ROUNDDOWN($I2026*J2026,0)</f>
        <v>0</v>
      </c>
      <c r="L2026" s="411">
        <v>0</v>
      </c>
      <c r="M2026" s="412">
        <f>ROUNDDOWN($I2026*L2026,0)</f>
        <v>0</v>
      </c>
      <c r="N2026" s="411">
        <v>810000</v>
      </c>
      <c r="O2026" s="412">
        <f>ROUNDDOWN($I2026*N2026,0)</f>
        <v>0</v>
      </c>
      <c r="P2026" s="412">
        <f>+J2026+L2026+N2026</f>
        <v>810000</v>
      </c>
      <c r="Q2026" s="412">
        <f>K2026+M2026+O2026</f>
        <v>0</v>
      </c>
      <c r="R2026" s="412"/>
      <c r="S2026" s="412"/>
      <c r="T2026" s="412"/>
      <c r="U2026" s="649" t="s">
        <v>2081</v>
      </c>
      <c r="V2026" s="617" t="str">
        <f>+IF(I2026&lt;0,"ng","")</f>
        <v/>
      </c>
      <c r="W2026" s="617"/>
    </row>
    <row r="2027" spans="1:23" s="75" customFormat="1" ht="24" hidden="1" customHeight="1">
      <c r="A2027" s="372" t="s">
        <v>4380</v>
      </c>
      <c r="B2027" s="421" t="s">
        <v>0</v>
      </c>
      <c r="C2027" s="421" t="s">
        <v>3247</v>
      </c>
      <c r="D2027" s="421" t="s">
        <v>3248</v>
      </c>
      <c r="E2027" s="422" t="s">
        <v>3249</v>
      </c>
      <c r="F2027" s="416"/>
      <c r="G2027" s="416">
        <f>[5]내역서!F2027</f>
        <v>5</v>
      </c>
      <c r="H2027" s="416"/>
      <c r="I2027" s="416">
        <f>내역서!F2031</f>
        <v>0</v>
      </c>
      <c r="J2027" s="416"/>
      <c r="K2027" s="417">
        <f t="shared" si="3590"/>
        <v>0</v>
      </c>
      <c r="L2027" s="416">
        <v>0</v>
      </c>
      <c r="M2027" s="417">
        <f t="shared" si="3591"/>
        <v>0</v>
      </c>
      <c r="N2027" s="416">
        <v>810000</v>
      </c>
      <c r="O2027" s="417">
        <f t="shared" si="3592"/>
        <v>0</v>
      </c>
      <c r="P2027" s="417">
        <f t="shared" si="3593"/>
        <v>810000</v>
      </c>
      <c r="Q2027" s="417">
        <f t="shared" ref="Q2027" si="3611">K2027+M2027+O2027</f>
        <v>0</v>
      </c>
      <c r="R2027" s="417">
        <f t="shared" ref="R2027" si="3612">I2027-I2026</f>
        <v>0</v>
      </c>
      <c r="S2027" s="417">
        <f t="shared" ref="S2027:T2027" si="3613">P2027-P2026</f>
        <v>0</v>
      </c>
      <c r="T2027" s="417">
        <f t="shared" si="3613"/>
        <v>0</v>
      </c>
      <c r="U2027" s="652" t="s">
        <v>4801</v>
      </c>
      <c r="V2027" s="619" t="str">
        <f t="shared" ref="V2027" si="3614">+IF(I2027&lt;0,"ng","")</f>
        <v/>
      </c>
      <c r="W2027" s="619"/>
    </row>
    <row r="2028" spans="1:23" s="371" customFormat="1" ht="24" hidden="1" customHeight="1">
      <c r="A2028" s="366" t="s">
        <v>4788</v>
      </c>
      <c r="B2028" s="418" t="s">
        <v>0</v>
      </c>
      <c r="C2028" s="418" t="s">
        <v>3250</v>
      </c>
      <c r="D2028" s="418" t="s">
        <v>3251</v>
      </c>
      <c r="E2028" s="419" t="s">
        <v>22</v>
      </c>
      <c r="F2028" s="411"/>
      <c r="G2028" s="411">
        <f>[5]내역서!F2028</f>
        <v>79</v>
      </c>
      <c r="H2028" s="411"/>
      <c r="I2028" s="411">
        <f>내역서!F2032</f>
        <v>0</v>
      </c>
      <c r="J2028" s="411"/>
      <c r="K2028" s="412">
        <f>ROUNDDOWN($I2028*J2028,0)</f>
        <v>0</v>
      </c>
      <c r="L2028" s="411">
        <v>0</v>
      </c>
      <c r="M2028" s="412">
        <f>ROUNDDOWN($I2028*L2028,0)</f>
        <v>0</v>
      </c>
      <c r="N2028" s="411">
        <v>6000</v>
      </c>
      <c r="O2028" s="412">
        <f>ROUNDDOWN($I2028*N2028,0)</f>
        <v>0</v>
      </c>
      <c r="P2028" s="412">
        <f>+J2028+L2028+N2028</f>
        <v>6000</v>
      </c>
      <c r="Q2028" s="412">
        <f>K2028+M2028+O2028</f>
        <v>0</v>
      </c>
      <c r="R2028" s="412"/>
      <c r="S2028" s="412"/>
      <c r="T2028" s="412"/>
      <c r="U2028" s="649" t="s">
        <v>2081</v>
      </c>
      <c r="V2028" s="617" t="str">
        <f>+IF(I2028&lt;0,"ng","")</f>
        <v/>
      </c>
      <c r="W2028" s="617"/>
    </row>
    <row r="2029" spans="1:23" s="75" customFormat="1" ht="24" hidden="1" customHeight="1">
      <c r="A2029" s="372" t="s">
        <v>4789</v>
      </c>
      <c r="B2029" s="421" t="s">
        <v>0</v>
      </c>
      <c r="C2029" s="421" t="s">
        <v>3250</v>
      </c>
      <c r="D2029" s="421" t="s">
        <v>3251</v>
      </c>
      <c r="E2029" s="422" t="s">
        <v>22</v>
      </c>
      <c r="F2029" s="416"/>
      <c r="G2029" s="416">
        <f>[5]내역서!F2029</f>
        <v>79</v>
      </c>
      <c r="H2029" s="416"/>
      <c r="I2029" s="416">
        <f>내역서!F2033</f>
        <v>0</v>
      </c>
      <c r="J2029" s="416"/>
      <c r="K2029" s="417">
        <f t="shared" si="3590"/>
        <v>0</v>
      </c>
      <c r="L2029" s="416">
        <v>0</v>
      </c>
      <c r="M2029" s="417">
        <f t="shared" si="3591"/>
        <v>0</v>
      </c>
      <c r="N2029" s="416">
        <v>6000</v>
      </c>
      <c r="O2029" s="417">
        <f t="shared" si="3592"/>
        <v>0</v>
      </c>
      <c r="P2029" s="417">
        <f t="shared" si="3593"/>
        <v>6000</v>
      </c>
      <c r="Q2029" s="417">
        <f t="shared" ref="Q2029" si="3615">K2029+M2029+O2029</f>
        <v>0</v>
      </c>
      <c r="R2029" s="417">
        <f t="shared" ref="R2029" si="3616">I2029-I2028</f>
        <v>0</v>
      </c>
      <c r="S2029" s="417">
        <f t="shared" ref="S2029:T2029" si="3617">P2029-P2028</f>
        <v>0</v>
      </c>
      <c r="T2029" s="417">
        <f t="shared" si="3617"/>
        <v>0</v>
      </c>
      <c r="U2029" s="652" t="s">
        <v>4797</v>
      </c>
      <c r="V2029" s="619" t="str">
        <f t="shared" ref="V2029" si="3618">+IF(I2029&lt;0,"ng","")</f>
        <v/>
      </c>
      <c r="W2029" s="619"/>
    </row>
    <row r="2030" spans="1:23" s="477" customFormat="1" ht="24" hidden="1" customHeight="1">
      <c r="A2030" s="366" t="s">
        <v>4782</v>
      </c>
      <c r="B2030" s="472" t="s">
        <v>2061</v>
      </c>
      <c r="C2030" s="472" t="s">
        <v>2062</v>
      </c>
      <c r="D2030" s="472" t="s">
        <v>0</v>
      </c>
      <c r="E2030" s="473" t="s">
        <v>0</v>
      </c>
      <c r="F2030" s="474">
        <v>0</v>
      </c>
      <c r="G2030" s="474">
        <f>[5]내역서!F2030</f>
        <v>0</v>
      </c>
      <c r="H2030" s="474">
        <v>0</v>
      </c>
      <c r="I2030" s="474">
        <f>내역서!F2034</f>
        <v>0</v>
      </c>
      <c r="J2030" s="474">
        <v>0</v>
      </c>
      <c r="K2030" s="475">
        <f>K2032+K2336</f>
        <v>0</v>
      </c>
      <c r="L2030" s="474"/>
      <c r="M2030" s="475">
        <f>M2032+M2336</f>
        <v>0</v>
      </c>
      <c r="N2030" s="474"/>
      <c r="O2030" s="475">
        <f>O2032+O2336</f>
        <v>0</v>
      </c>
      <c r="P2030" s="474"/>
      <c r="Q2030" s="475">
        <f>K2030+M2030+O2030</f>
        <v>0</v>
      </c>
      <c r="R2030" s="475"/>
      <c r="S2030" s="475"/>
      <c r="T2030" s="475"/>
      <c r="U2030" s="476" t="s">
        <v>0</v>
      </c>
      <c r="V2030" s="617" t="str">
        <f>+IF(I2030&lt;0,"ng","")</f>
        <v/>
      </c>
      <c r="W2030" s="617"/>
    </row>
    <row r="2031" spans="1:23" s="76" customFormat="1" ht="24" hidden="1" customHeight="1">
      <c r="A2031" s="372" t="s">
        <v>4424</v>
      </c>
      <c r="B2031" s="391" t="s">
        <v>4802</v>
      </c>
      <c r="C2031" s="391" t="s">
        <v>4803</v>
      </c>
      <c r="D2031" s="391" t="s">
        <v>0</v>
      </c>
      <c r="E2031" s="392" t="s">
        <v>0</v>
      </c>
      <c r="F2031" s="393">
        <v>0</v>
      </c>
      <c r="G2031" s="393">
        <f>[5]내역서!F2031</f>
        <v>0</v>
      </c>
      <c r="H2031" s="393">
        <v>0</v>
      </c>
      <c r="I2031" s="393">
        <f>내역서!F2035</f>
        <v>0</v>
      </c>
      <c r="J2031" s="393">
        <v>0</v>
      </c>
      <c r="K2031" s="394">
        <f>K2033+K2337</f>
        <v>0</v>
      </c>
      <c r="L2031" s="393"/>
      <c r="M2031" s="394">
        <f>M2033+M2337</f>
        <v>0</v>
      </c>
      <c r="N2031" s="393"/>
      <c r="O2031" s="394">
        <f>O2033+O2337</f>
        <v>0</v>
      </c>
      <c r="P2031" s="393"/>
      <c r="Q2031" s="394">
        <f t="shared" si="3579"/>
        <v>0</v>
      </c>
      <c r="R2031" s="394">
        <f t="shared" ref="R2031" si="3619">I2031-I2030</f>
        <v>0</v>
      </c>
      <c r="S2031" s="394">
        <f t="shared" ref="S2031:T2031" si="3620">P2031-P2030</f>
        <v>0</v>
      </c>
      <c r="T2031" s="394">
        <f t="shared" si="3620"/>
        <v>0</v>
      </c>
      <c r="U2031" s="478"/>
      <c r="V2031" s="619" t="str">
        <f t="shared" ref="V2031" si="3621">+IF(I2031&lt;0,"ng","")</f>
        <v/>
      </c>
      <c r="W2031" s="619"/>
    </row>
    <row r="2032" spans="1:23" s="489" customFormat="1" ht="24" hidden="1" customHeight="1">
      <c r="A2032" s="366" t="s">
        <v>4788</v>
      </c>
      <c r="B2032" s="395" t="s">
        <v>1</v>
      </c>
      <c r="C2032" s="395" t="s">
        <v>3255</v>
      </c>
      <c r="D2032" s="395" t="s">
        <v>0</v>
      </c>
      <c r="E2032" s="396" t="s">
        <v>0</v>
      </c>
      <c r="F2032" s="397">
        <v>0</v>
      </c>
      <c r="G2032" s="397">
        <f>[5]내역서!F2032</f>
        <v>0</v>
      </c>
      <c r="H2032" s="397">
        <v>0</v>
      </c>
      <c r="I2032" s="397">
        <f>내역서!F2036</f>
        <v>0</v>
      </c>
      <c r="J2032" s="398">
        <v>0</v>
      </c>
      <c r="K2032" s="399">
        <f>K2034+K2196+K2304+K2332</f>
        <v>0</v>
      </c>
      <c r="L2032" s="398">
        <v>0</v>
      </c>
      <c r="M2032" s="399">
        <f>M2034+M2196+M2304+M2332</f>
        <v>0</v>
      </c>
      <c r="N2032" s="398">
        <v>0</v>
      </c>
      <c r="O2032" s="399">
        <f>O2034+O2196+O2304+O2332</f>
        <v>0</v>
      </c>
      <c r="P2032" s="399">
        <v>0</v>
      </c>
      <c r="Q2032" s="399">
        <f>K2032+M2032+O2032</f>
        <v>0</v>
      </c>
      <c r="R2032" s="399"/>
      <c r="S2032" s="399"/>
      <c r="T2032" s="399"/>
      <c r="U2032" s="488" t="s">
        <v>0</v>
      </c>
      <c r="V2032" s="617" t="str">
        <f>+IF(I2032&lt;0,"ng","")</f>
        <v/>
      </c>
      <c r="W2032" s="617"/>
    </row>
    <row r="2033" spans="1:23" s="78" customFormat="1" ht="24" hidden="1" customHeight="1">
      <c r="A2033" s="372" t="s">
        <v>4660</v>
      </c>
      <c r="B2033" s="402" t="s">
        <v>1</v>
      </c>
      <c r="C2033" s="402" t="s">
        <v>1353</v>
      </c>
      <c r="D2033" s="402" t="s">
        <v>0</v>
      </c>
      <c r="E2033" s="403" t="s">
        <v>0</v>
      </c>
      <c r="F2033" s="404">
        <v>0</v>
      </c>
      <c r="G2033" s="404">
        <f>[5]내역서!F2033</f>
        <v>0</v>
      </c>
      <c r="H2033" s="404">
        <v>0</v>
      </c>
      <c r="I2033" s="404">
        <f>내역서!F2037</f>
        <v>0</v>
      </c>
      <c r="J2033" s="405">
        <v>0</v>
      </c>
      <c r="K2033" s="406">
        <f>K2035+K2197+K2305+K2333</f>
        <v>0</v>
      </c>
      <c r="L2033" s="405">
        <v>0</v>
      </c>
      <c r="M2033" s="406">
        <f>M2035+M2197+M2305+M2333</f>
        <v>0</v>
      </c>
      <c r="N2033" s="405">
        <v>0</v>
      </c>
      <c r="O2033" s="406">
        <f>O2035+O2197+O2305+O2333</f>
        <v>0</v>
      </c>
      <c r="P2033" s="406">
        <v>0</v>
      </c>
      <c r="Q2033" s="406">
        <f t="shared" si="3579"/>
        <v>0</v>
      </c>
      <c r="R2033" s="406">
        <f t="shared" ref="R2033" si="3622">I2033-I2032</f>
        <v>0</v>
      </c>
      <c r="S2033" s="406">
        <f t="shared" ref="S2033:T2033" si="3623">P2033-P2032</f>
        <v>0</v>
      </c>
      <c r="T2033" s="406">
        <f t="shared" si="3623"/>
        <v>0</v>
      </c>
      <c r="U2033" s="490"/>
      <c r="V2033" s="619" t="str">
        <f t="shared" ref="V2033" si="3624">+IF(I2033&lt;0,"ng","")</f>
        <v/>
      </c>
      <c r="W2033" s="619"/>
    </row>
    <row r="2034" spans="1:23" s="371" customFormat="1" ht="24" hidden="1" customHeight="1">
      <c r="A2034" s="366" t="s">
        <v>4782</v>
      </c>
      <c r="B2034" s="436" t="s">
        <v>212</v>
      </c>
      <c r="C2034" s="436" t="s">
        <v>2806</v>
      </c>
      <c r="D2034" s="436" t="s">
        <v>0</v>
      </c>
      <c r="E2034" s="437" t="s">
        <v>0</v>
      </c>
      <c r="F2034" s="438">
        <v>0</v>
      </c>
      <c r="G2034" s="438">
        <f>[5]내역서!F2034</f>
        <v>0</v>
      </c>
      <c r="H2034" s="438">
        <v>0</v>
      </c>
      <c r="I2034" s="438">
        <f>내역서!F2038</f>
        <v>0</v>
      </c>
      <c r="J2034" s="439">
        <v>0</v>
      </c>
      <c r="K2034" s="440">
        <f>K2036+K2070+K2102+K2126+K2160+K2170+K2182</f>
        <v>0</v>
      </c>
      <c r="L2034" s="439">
        <v>0</v>
      </c>
      <c r="M2034" s="440">
        <f>M2036+M2070+M2102+M2126+M2160+M2170+M2182</f>
        <v>0</v>
      </c>
      <c r="N2034" s="439">
        <v>0</v>
      </c>
      <c r="O2034" s="440">
        <f>O2036+O2070+O2102+O2126+O2160+O2170+O2182</f>
        <v>0</v>
      </c>
      <c r="P2034" s="440">
        <v>0</v>
      </c>
      <c r="Q2034" s="440">
        <f>K2034+M2034+O2034</f>
        <v>0</v>
      </c>
      <c r="R2034" s="440"/>
      <c r="S2034" s="440"/>
      <c r="T2034" s="440"/>
      <c r="U2034" s="491" t="s">
        <v>0</v>
      </c>
      <c r="V2034" s="617" t="str">
        <f>+IF(I2034&lt;0,"ng","")</f>
        <v/>
      </c>
      <c r="W2034" s="617"/>
    </row>
    <row r="2035" spans="1:23" s="75" customFormat="1" ht="24" hidden="1" customHeight="1">
      <c r="A2035" s="372" t="s">
        <v>4789</v>
      </c>
      <c r="B2035" s="442" t="s">
        <v>212</v>
      </c>
      <c r="C2035" s="442" t="s">
        <v>1354</v>
      </c>
      <c r="D2035" s="442" t="s">
        <v>0</v>
      </c>
      <c r="E2035" s="443" t="s">
        <v>0</v>
      </c>
      <c r="F2035" s="444">
        <v>0</v>
      </c>
      <c r="G2035" s="444">
        <f>[5]내역서!F2035</f>
        <v>0</v>
      </c>
      <c r="H2035" s="444">
        <v>0</v>
      </c>
      <c r="I2035" s="444">
        <f>내역서!F2039</f>
        <v>0</v>
      </c>
      <c r="J2035" s="445">
        <v>0</v>
      </c>
      <c r="K2035" s="446">
        <f>K2037+K2071+K2103+K2127+K2161+K2171+K2183</f>
        <v>0</v>
      </c>
      <c r="L2035" s="445">
        <v>0</v>
      </c>
      <c r="M2035" s="446">
        <f>M2037+M2071+M2103+M2127+M2161+M2171+M2183</f>
        <v>0</v>
      </c>
      <c r="N2035" s="445">
        <v>0</v>
      </c>
      <c r="O2035" s="446">
        <f>O2037+O2071+O2103+O2127+O2161+O2171+O2183</f>
        <v>0</v>
      </c>
      <c r="P2035" s="446">
        <v>0</v>
      </c>
      <c r="Q2035" s="446">
        <f t="shared" si="3579"/>
        <v>0</v>
      </c>
      <c r="R2035" s="446">
        <f t="shared" ref="R2035" si="3625">I2035-I2034</f>
        <v>0</v>
      </c>
      <c r="S2035" s="446">
        <f t="shared" ref="S2035:T2035" si="3626">P2035-P2034</f>
        <v>0</v>
      </c>
      <c r="T2035" s="446">
        <f t="shared" si="3626"/>
        <v>0</v>
      </c>
      <c r="U2035" s="492"/>
      <c r="V2035" s="619" t="str">
        <f t="shared" ref="V2035" si="3627">+IF(I2035&lt;0,"ng","")</f>
        <v/>
      </c>
      <c r="W2035" s="619"/>
    </row>
    <row r="2036" spans="1:23" s="371" customFormat="1" ht="24" hidden="1" customHeight="1">
      <c r="A2036" s="366" t="s">
        <v>4385</v>
      </c>
      <c r="B2036" s="448" t="s">
        <v>213</v>
      </c>
      <c r="C2036" s="448" t="s">
        <v>3256</v>
      </c>
      <c r="D2036" s="448" t="s">
        <v>0</v>
      </c>
      <c r="E2036" s="449" t="s">
        <v>0</v>
      </c>
      <c r="F2036" s="450">
        <v>0</v>
      </c>
      <c r="G2036" s="450">
        <f>[5]내역서!F2036</f>
        <v>0</v>
      </c>
      <c r="H2036" s="450"/>
      <c r="I2036" s="450">
        <f>내역서!F2040</f>
        <v>0</v>
      </c>
      <c r="J2036" s="451">
        <v>0</v>
      </c>
      <c r="K2036" s="451">
        <f>SUMIF($A$2038:$A$2069,$A2038,K$2038:K$2069)</f>
        <v>0</v>
      </c>
      <c r="L2036" s="451">
        <v>0</v>
      </c>
      <c r="M2036" s="451">
        <f>SUMIF($A$2038:$A$2069,$A2038,M$2038:M$2069)</f>
        <v>0</v>
      </c>
      <c r="N2036" s="451">
        <v>0</v>
      </c>
      <c r="O2036" s="451">
        <f>SUMIF($A$2038:$A$2069,$A2038,O$2038:O$2069)</f>
        <v>0</v>
      </c>
      <c r="P2036" s="452">
        <v>0</v>
      </c>
      <c r="Q2036" s="451">
        <f>K2036+M2036+O2036</f>
        <v>0</v>
      </c>
      <c r="R2036" s="451"/>
      <c r="S2036" s="451"/>
      <c r="T2036" s="451"/>
      <c r="U2036" s="493" t="s">
        <v>0</v>
      </c>
      <c r="V2036" s="617" t="str">
        <f>+IF(I2036&lt;0,"ng","")</f>
        <v/>
      </c>
      <c r="W2036" s="617"/>
    </row>
    <row r="2037" spans="1:23" s="75" customFormat="1" ht="24" hidden="1" customHeight="1">
      <c r="A2037" s="372" t="s">
        <v>4380</v>
      </c>
      <c r="B2037" s="454" t="s">
        <v>213</v>
      </c>
      <c r="C2037" s="454" t="s">
        <v>1355</v>
      </c>
      <c r="D2037" s="454" t="s">
        <v>0</v>
      </c>
      <c r="E2037" s="455" t="s">
        <v>0</v>
      </c>
      <c r="F2037" s="456">
        <v>0</v>
      </c>
      <c r="G2037" s="456">
        <f>[5]내역서!F2037</f>
        <v>0</v>
      </c>
      <c r="H2037" s="456"/>
      <c r="I2037" s="456">
        <f>내역서!F2041</f>
        <v>0</v>
      </c>
      <c r="J2037" s="457">
        <v>0</v>
      </c>
      <c r="K2037" s="457">
        <f>SUMIF($A$2038:$A$2069,$A2039,K$2038:K$2069)</f>
        <v>0</v>
      </c>
      <c r="L2037" s="457">
        <v>0</v>
      </c>
      <c r="M2037" s="457">
        <f>SUMIF($A$2038:$A$2069,$A2039,M$2038:M$2069)</f>
        <v>0</v>
      </c>
      <c r="N2037" s="457">
        <v>0</v>
      </c>
      <c r="O2037" s="457">
        <f>SUMIF($A$2038:$A$2069,$A2039,O$2038:O$2069)</f>
        <v>0</v>
      </c>
      <c r="P2037" s="458">
        <v>0</v>
      </c>
      <c r="Q2037" s="457">
        <f t="shared" si="3579"/>
        <v>0</v>
      </c>
      <c r="R2037" s="457">
        <f t="shared" ref="R2037" si="3628">I2037-I2036</f>
        <v>0</v>
      </c>
      <c r="S2037" s="457">
        <f t="shared" ref="S2037:T2037" si="3629">P2037-P2036</f>
        <v>0</v>
      </c>
      <c r="T2037" s="457">
        <f t="shared" si="3629"/>
        <v>0</v>
      </c>
      <c r="U2037" s="494"/>
      <c r="V2037" s="619" t="str">
        <f t="shared" ref="V2037" si="3630">+IF(I2037&lt;0,"ng","")</f>
        <v/>
      </c>
      <c r="W2037" s="619"/>
    </row>
    <row r="2038" spans="1:23" s="371" customFormat="1" ht="24" hidden="1" customHeight="1">
      <c r="A2038" s="366" t="s">
        <v>4795</v>
      </c>
      <c r="B2038" s="418" t="s">
        <v>0</v>
      </c>
      <c r="C2038" s="418" t="s">
        <v>3257</v>
      </c>
      <c r="D2038" s="418" t="s">
        <v>214</v>
      </c>
      <c r="E2038" s="419" t="s">
        <v>307</v>
      </c>
      <c r="F2038" s="411">
        <v>1</v>
      </c>
      <c r="G2038" s="411">
        <f>[5]내역서!F2038</f>
        <v>1</v>
      </c>
      <c r="H2038" s="411">
        <v>1</v>
      </c>
      <c r="I2038" s="411">
        <f>내역서!F2042</f>
        <v>0</v>
      </c>
      <c r="J2038" s="411">
        <v>1317872.2</v>
      </c>
      <c r="K2038" s="412">
        <f>INT($I2038*J2038)</f>
        <v>0</v>
      </c>
      <c r="L2038" s="411">
        <v>0</v>
      </c>
      <c r="M2038" s="412">
        <f>INT($I2038*L2038)</f>
        <v>0</v>
      </c>
      <c r="N2038" s="411">
        <v>0</v>
      </c>
      <c r="O2038" s="412">
        <f>INT($I2038*N2038)</f>
        <v>0</v>
      </c>
      <c r="P2038" s="412">
        <f>+J2038+L2038+N2038</f>
        <v>1317872.2</v>
      </c>
      <c r="Q2038" s="412">
        <f>K2038+M2038+O2038</f>
        <v>0</v>
      </c>
      <c r="R2038" s="412"/>
      <c r="S2038" s="412"/>
      <c r="T2038" s="412"/>
      <c r="U2038" s="483" t="s">
        <v>0</v>
      </c>
      <c r="V2038" s="617" t="str">
        <f>+IF(I2038&lt;0,"ng","")</f>
        <v/>
      </c>
      <c r="W2038" s="617"/>
    </row>
    <row r="2039" spans="1:23" s="75" customFormat="1" ht="24" hidden="1" customHeight="1">
      <c r="A2039" s="372" t="s">
        <v>4424</v>
      </c>
      <c r="B2039" s="421" t="s">
        <v>0</v>
      </c>
      <c r="C2039" s="421" t="s">
        <v>1356</v>
      </c>
      <c r="D2039" s="421" t="s">
        <v>214</v>
      </c>
      <c r="E2039" s="422" t="s">
        <v>775</v>
      </c>
      <c r="F2039" s="416">
        <v>1</v>
      </c>
      <c r="G2039" s="416">
        <f>[5]내역서!F2039</f>
        <v>1</v>
      </c>
      <c r="H2039" s="416">
        <v>1</v>
      </c>
      <c r="I2039" s="416">
        <f>내역서!F2043</f>
        <v>0</v>
      </c>
      <c r="J2039" s="416">
        <v>1317872.2</v>
      </c>
      <c r="K2039" s="417">
        <f t="shared" ref="K2039:K2069" si="3631">INT($I2039*J2039)</f>
        <v>0</v>
      </c>
      <c r="L2039" s="416">
        <v>0</v>
      </c>
      <c r="M2039" s="417">
        <f t="shared" ref="M2039:M2069" si="3632">INT($I2039*L2039)</f>
        <v>0</v>
      </c>
      <c r="N2039" s="416">
        <v>0</v>
      </c>
      <c r="O2039" s="417">
        <f t="shared" ref="O2039:O2069" si="3633">INT($I2039*N2039)</f>
        <v>0</v>
      </c>
      <c r="P2039" s="417">
        <f t="shared" ref="P2039:P2069" si="3634">+J2039+L2039+N2039</f>
        <v>1317872.2</v>
      </c>
      <c r="Q2039" s="417">
        <f t="shared" si="3579"/>
        <v>0</v>
      </c>
      <c r="R2039" s="417">
        <f t="shared" ref="R2039" si="3635">I2039-I2038</f>
        <v>0</v>
      </c>
      <c r="S2039" s="417">
        <f t="shared" ref="S2039:T2039" si="3636">P2039-P2038</f>
        <v>0</v>
      </c>
      <c r="T2039" s="417">
        <f t="shared" si="3636"/>
        <v>0</v>
      </c>
      <c r="U2039" s="484"/>
      <c r="V2039" s="619" t="str">
        <f t="shared" ref="V2039" si="3637">+IF(I2039&lt;0,"ng","")</f>
        <v/>
      </c>
      <c r="W2039" s="619"/>
    </row>
    <row r="2040" spans="1:23" s="371" customFormat="1" ht="24" hidden="1" customHeight="1">
      <c r="A2040" s="366" t="s">
        <v>4782</v>
      </c>
      <c r="B2040" s="418" t="s">
        <v>0</v>
      </c>
      <c r="C2040" s="418" t="s">
        <v>3259</v>
      </c>
      <c r="D2040" s="418" t="s">
        <v>215</v>
      </c>
      <c r="E2040" s="419" t="s">
        <v>307</v>
      </c>
      <c r="F2040" s="411">
        <v>8</v>
      </c>
      <c r="G2040" s="411">
        <f>[5]내역서!F2040</f>
        <v>8</v>
      </c>
      <c r="H2040" s="411">
        <v>8</v>
      </c>
      <c r="I2040" s="411">
        <f>내역서!F2044</f>
        <v>0</v>
      </c>
      <c r="J2040" s="411">
        <v>117144.2</v>
      </c>
      <c r="K2040" s="412">
        <f>INT($I2040*J2040)</f>
        <v>0</v>
      </c>
      <c r="L2040" s="411">
        <v>0</v>
      </c>
      <c r="M2040" s="412">
        <f>INT($I2040*L2040)</f>
        <v>0</v>
      </c>
      <c r="N2040" s="411">
        <v>0</v>
      </c>
      <c r="O2040" s="412">
        <f>INT($I2040*N2040)</f>
        <v>0</v>
      </c>
      <c r="P2040" s="412">
        <f>+J2040+L2040+N2040</f>
        <v>117144.2</v>
      </c>
      <c r="Q2040" s="412">
        <f>K2040+M2040+O2040</f>
        <v>0</v>
      </c>
      <c r="R2040" s="412"/>
      <c r="S2040" s="412"/>
      <c r="T2040" s="412"/>
      <c r="U2040" s="483" t="s">
        <v>0</v>
      </c>
      <c r="V2040" s="617" t="str">
        <f>+IF(I2040&lt;0,"ng","")</f>
        <v/>
      </c>
      <c r="W2040" s="617"/>
    </row>
    <row r="2041" spans="1:23" s="75" customFormat="1" ht="24" hidden="1" customHeight="1">
      <c r="A2041" s="372" t="s">
        <v>4425</v>
      </c>
      <c r="B2041" s="421" t="s">
        <v>0</v>
      </c>
      <c r="C2041" s="421" t="s">
        <v>1357</v>
      </c>
      <c r="D2041" s="421" t="s">
        <v>215</v>
      </c>
      <c r="E2041" s="422" t="s">
        <v>775</v>
      </c>
      <c r="F2041" s="416">
        <v>8</v>
      </c>
      <c r="G2041" s="416">
        <f>[5]내역서!F2041</f>
        <v>8</v>
      </c>
      <c r="H2041" s="416">
        <v>8</v>
      </c>
      <c r="I2041" s="416">
        <f>내역서!F2045</f>
        <v>0</v>
      </c>
      <c r="J2041" s="416">
        <v>117144.2</v>
      </c>
      <c r="K2041" s="417">
        <f t="shared" si="3631"/>
        <v>0</v>
      </c>
      <c r="L2041" s="416">
        <v>0</v>
      </c>
      <c r="M2041" s="417">
        <f t="shared" si="3632"/>
        <v>0</v>
      </c>
      <c r="N2041" s="416">
        <v>0</v>
      </c>
      <c r="O2041" s="417">
        <f t="shared" si="3633"/>
        <v>0</v>
      </c>
      <c r="P2041" s="417">
        <f t="shared" si="3634"/>
        <v>117144.2</v>
      </c>
      <c r="Q2041" s="417">
        <f t="shared" si="3579"/>
        <v>0</v>
      </c>
      <c r="R2041" s="417">
        <f t="shared" ref="R2041" si="3638">I2041-I2040</f>
        <v>0</v>
      </c>
      <c r="S2041" s="417">
        <f t="shared" ref="S2041:T2041" si="3639">P2041-P2040</f>
        <v>0</v>
      </c>
      <c r="T2041" s="417">
        <f t="shared" si="3639"/>
        <v>0</v>
      </c>
      <c r="U2041" s="484"/>
      <c r="V2041" s="619" t="str">
        <f t="shared" ref="V2041" si="3640">+IF(I2041&lt;0,"ng","")</f>
        <v/>
      </c>
      <c r="W2041" s="619"/>
    </row>
    <row r="2042" spans="1:23" s="371" customFormat="1" ht="24" hidden="1" customHeight="1">
      <c r="A2042" s="366" t="s">
        <v>4804</v>
      </c>
      <c r="B2042" s="418" t="s">
        <v>0</v>
      </c>
      <c r="C2042" s="418" t="s">
        <v>3260</v>
      </c>
      <c r="D2042" s="418" t="s">
        <v>216</v>
      </c>
      <c r="E2042" s="419" t="s">
        <v>307</v>
      </c>
      <c r="F2042" s="411">
        <v>2</v>
      </c>
      <c r="G2042" s="411">
        <f>[5]내역서!F2042</f>
        <v>2</v>
      </c>
      <c r="H2042" s="411">
        <v>2</v>
      </c>
      <c r="I2042" s="411">
        <f>내역서!F2046</f>
        <v>0</v>
      </c>
      <c r="J2042" s="411">
        <v>1317872.2</v>
      </c>
      <c r="K2042" s="412">
        <f>INT($I2042*J2042)</f>
        <v>0</v>
      </c>
      <c r="L2042" s="411">
        <v>0</v>
      </c>
      <c r="M2042" s="412">
        <f>INT($I2042*L2042)</f>
        <v>0</v>
      </c>
      <c r="N2042" s="411">
        <v>0</v>
      </c>
      <c r="O2042" s="412">
        <f>INT($I2042*N2042)</f>
        <v>0</v>
      </c>
      <c r="P2042" s="412">
        <f>+J2042+L2042+N2042</f>
        <v>1317872.2</v>
      </c>
      <c r="Q2042" s="412">
        <f>K2042+M2042+O2042</f>
        <v>0</v>
      </c>
      <c r="R2042" s="412"/>
      <c r="S2042" s="412"/>
      <c r="T2042" s="412"/>
      <c r="U2042" s="483" t="s">
        <v>0</v>
      </c>
      <c r="V2042" s="617" t="str">
        <f>+IF(I2042&lt;0,"ng","")</f>
        <v/>
      </c>
      <c r="W2042" s="617"/>
    </row>
    <row r="2043" spans="1:23" s="75" customFormat="1" ht="24" hidden="1" customHeight="1">
      <c r="A2043" s="372" t="s">
        <v>4354</v>
      </c>
      <c r="B2043" s="421" t="s">
        <v>0</v>
      </c>
      <c r="C2043" s="421" t="s">
        <v>1358</v>
      </c>
      <c r="D2043" s="421" t="s">
        <v>216</v>
      </c>
      <c r="E2043" s="422" t="s">
        <v>775</v>
      </c>
      <c r="F2043" s="416">
        <v>2</v>
      </c>
      <c r="G2043" s="416">
        <f>[5]내역서!F2043</f>
        <v>2</v>
      </c>
      <c r="H2043" s="416">
        <v>2</v>
      </c>
      <c r="I2043" s="416">
        <f>내역서!F2047</f>
        <v>0</v>
      </c>
      <c r="J2043" s="416">
        <v>1317872.2</v>
      </c>
      <c r="K2043" s="417">
        <f t="shared" si="3631"/>
        <v>0</v>
      </c>
      <c r="L2043" s="416">
        <v>0</v>
      </c>
      <c r="M2043" s="417">
        <f t="shared" si="3632"/>
        <v>0</v>
      </c>
      <c r="N2043" s="416">
        <v>0</v>
      </c>
      <c r="O2043" s="417">
        <f t="shared" si="3633"/>
        <v>0</v>
      </c>
      <c r="P2043" s="417">
        <f t="shared" si="3634"/>
        <v>1317872.2</v>
      </c>
      <c r="Q2043" s="417">
        <f t="shared" si="3579"/>
        <v>0</v>
      </c>
      <c r="R2043" s="417">
        <f t="shared" ref="R2043" si="3641">I2043-I2042</f>
        <v>0</v>
      </c>
      <c r="S2043" s="417">
        <f t="shared" ref="S2043:T2043" si="3642">P2043-P2042</f>
        <v>0</v>
      </c>
      <c r="T2043" s="417">
        <f t="shared" si="3642"/>
        <v>0</v>
      </c>
      <c r="U2043" s="484"/>
      <c r="V2043" s="619" t="str">
        <f t="shared" ref="V2043" si="3643">+IF(I2043&lt;0,"ng","")</f>
        <v/>
      </c>
      <c r="W2043" s="619"/>
    </row>
    <row r="2044" spans="1:23" s="371" customFormat="1" ht="24" hidden="1" customHeight="1">
      <c r="A2044" s="366" t="s">
        <v>4385</v>
      </c>
      <c r="B2044" s="418" t="s">
        <v>0</v>
      </c>
      <c r="C2044" s="418" t="s">
        <v>3261</v>
      </c>
      <c r="D2044" s="418" t="s">
        <v>217</v>
      </c>
      <c r="E2044" s="419" t="s">
        <v>307</v>
      </c>
      <c r="F2044" s="411">
        <v>2</v>
      </c>
      <c r="G2044" s="411">
        <f>[5]내역서!F2044</f>
        <v>2</v>
      </c>
      <c r="H2044" s="411">
        <v>2</v>
      </c>
      <c r="I2044" s="411">
        <f>내역서!F2048</f>
        <v>0</v>
      </c>
      <c r="J2044" s="411">
        <v>117144.2</v>
      </c>
      <c r="K2044" s="412">
        <f>INT($I2044*J2044)</f>
        <v>0</v>
      </c>
      <c r="L2044" s="411">
        <v>0</v>
      </c>
      <c r="M2044" s="412">
        <f>INT($I2044*L2044)</f>
        <v>0</v>
      </c>
      <c r="N2044" s="411">
        <v>0</v>
      </c>
      <c r="O2044" s="412">
        <f>INT($I2044*N2044)</f>
        <v>0</v>
      </c>
      <c r="P2044" s="412">
        <f>+J2044+L2044+N2044</f>
        <v>117144.2</v>
      </c>
      <c r="Q2044" s="412">
        <f>K2044+M2044+O2044</f>
        <v>0</v>
      </c>
      <c r="R2044" s="412"/>
      <c r="S2044" s="412"/>
      <c r="T2044" s="412"/>
      <c r="U2044" s="483" t="s">
        <v>0</v>
      </c>
      <c r="V2044" s="617" t="str">
        <f>+IF(I2044&lt;0,"ng","")</f>
        <v/>
      </c>
      <c r="W2044" s="617"/>
    </row>
    <row r="2045" spans="1:23" s="75" customFormat="1" ht="24" hidden="1" customHeight="1">
      <c r="A2045" s="372" t="s">
        <v>4805</v>
      </c>
      <c r="B2045" s="421" t="s">
        <v>0</v>
      </c>
      <c r="C2045" s="421" t="s">
        <v>1359</v>
      </c>
      <c r="D2045" s="421" t="s">
        <v>217</v>
      </c>
      <c r="E2045" s="422" t="s">
        <v>775</v>
      </c>
      <c r="F2045" s="416">
        <v>2</v>
      </c>
      <c r="G2045" s="416">
        <f>[5]내역서!F2045</f>
        <v>2</v>
      </c>
      <c r="H2045" s="416">
        <v>2</v>
      </c>
      <c r="I2045" s="416">
        <f>내역서!F2049</f>
        <v>0</v>
      </c>
      <c r="J2045" s="416">
        <v>117144.2</v>
      </c>
      <c r="K2045" s="417">
        <f t="shared" si="3631"/>
        <v>0</v>
      </c>
      <c r="L2045" s="416">
        <v>0</v>
      </c>
      <c r="M2045" s="417">
        <f t="shared" si="3632"/>
        <v>0</v>
      </c>
      <c r="N2045" s="416">
        <v>0</v>
      </c>
      <c r="O2045" s="417">
        <f t="shared" si="3633"/>
        <v>0</v>
      </c>
      <c r="P2045" s="417">
        <f t="shared" si="3634"/>
        <v>117144.2</v>
      </c>
      <c r="Q2045" s="417">
        <f t="shared" si="3579"/>
        <v>0</v>
      </c>
      <c r="R2045" s="417">
        <f t="shared" ref="R2045" si="3644">I2045-I2044</f>
        <v>0</v>
      </c>
      <c r="S2045" s="417">
        <f t="shared" ref="S2045:T2045" si="3645">P2045-P2044</f>
        <v>0</v>
      </c>
      <c r="T2045" s="417">
        <f t="shared" si="3645"/>
        <v>0</v>
      </c>
      <c r="U2045" s="484"/>
      <c r="V2045" s="619" t="str">
        <f t="shared" ref="V2045" si="3646">+IF(I2045&lt;0,"ng","")</f>
        <v/>
      </c>
      <c r="W2045" s="619"/>
    </row>
    <row r="2046" spans="1:23" s="371" customFormat="1" ht="24" hidden="1" customHeight="1">
      <c r="A2046" s="366" t="s">
        <v>4679</v>
      </c>
      <c r="B2046" s="418" t="s">
        <v>0</v>
      </c>
      <c r="C2046" s="418" t="s">
        <v>3262</v>
      </c>
      <c r="D2046" s="418" t="s">
        <v>218</v>
      </c>
      <c r="E2046" s="419" t="s">
        <v>307</v>
      </c>
      <c r="F2046" s="411">
        <v>2</v>
      </c>
      <c r="G2046" s="411">
        <f>[5]내역서!F2046</f>
        <v>2</v>
      </c>
      <c r="H2046" s="411">
        <v>2</v>
      </c>
      <c r="I2046" s="411">
        <f>내역서!F2050</f>
        <v>0</v>
      </c>
      <c r="J2046" s="411">
        <v>1851911.9</v>
      </c>
      <c r="K2046" s="412">
        <f>INT($I2046*J2046)</f>
        <v>0</v>
      </c>
      <c r="L2046" s="411">
        <v>0</v>
      </c>
      <c r="M2046" s="412">
        <f>INT($I2046*L2046)</f>
        <v>0</v>
      </c>
      <c r="N2046" s="411">
        <v>0</v>
      </c>
      <c r="O2046" s="412">
        <f>INT($I2046*N2046)</f>
        <v>0</v>
      </c>
      <c r="P2046" s="412">
        <f>+J2046+L2046+N2046</f>
        <v>1851911.9</v>
      </c>
      <c r="Q2046" s="412">
        <f>K2046+M2046+O2046</f>
        <v>0</v>
      </c>
      <c r="R2046" s="412"/>
      <c r="S2046" s="412"/>
      <c r="T2046" s="412"/>
      <c r="U2046" s="483" t="s">
        <v>0</v>
      </c>
      <c r="V2046" s="617" t="str">
        <f>+IF(I2046&lt;0,"ng","")</f>
        <v/>
      </c>
      <c r="W2046" s="617"/>
    </row>
    <row r="2047" spans="1:23" s="75" customFormat="1" ht="24" hidden="1" customHeight="1">
      <c r="A2047" s="372" t="s">
        <v>4806</v>
      </c>
      <c r="B2047" s="421" t="s">
        <v>0</v>
      </c>
      <c r="C2047" s="421" t="s">
        <v>1360</v>
      </c>
      <c r="D2047" s="421" t="s">
        <v>218</v>
      </c>
      <c r="E2047" s="422" t="s">
        <v>775</v>
      </c>
      <c r="F2047" s="416">
        <v>2</v>
      </c>
      <c r="G2047" s="416">
        <f>[5]내역서!F2047</f>
        <v>2</v>
      </c>
      <c r="H2047" s="416">
        <v>2</v>
      </c>
      <c r="I2047" s="416">
        <f>내역서!F2051</f>
        <v>0</v>
      </c>
      <c r="J2047" s="416">
        <v>1851911.9</v>
      </c>
      <c r="K2047" s="417">
        <f t="shared" si="3631"/>
        <v>0</v>
      </c>
      <c r="L2047" s="416">
        <v>0</v>
      </c>
      <c r="M2047" s="417">
        <f t="shared" si="3632"/>
        <v>0</v>
      </c>
      <c r="N2047" s="416">
        <v>0</v>
      </c>
      <c r="O2047" s="417">
        <f t="shared" si="3633"/>
        <v>0</v>
      </c>
      <c r="P2047" s="417">
        <f t="shared" si="3634"/>
        <v>1851911.9</v>
      </c>
      <c r="Q2047" s="417">
        <f t="shared" si="3579"/>
        <v>0</v>
      </c>
      <c r="R2047" s="417">
        <f t="shared" ref="R2047" si="3647">I2047-I2046</f>
        <v>0</v>
      </c>
      <c r="S2047" s="417">
        <f t="shared" ref="S2047:T2047" si="3648">P2047-P2046</f>
        <v>0</v>
      </c>
      <c r="T2047" s="417">
        <f t="shared" si="3648"/>
        <v>0</v>
      </c>
      <c r="U2047" s="484"/>
      <c r="V2047" s="619" t="str">
        <f t="shared" ref="V2047" si="3649">+IF(I2047&lt;0,"ng","")</f>
        <v/>
      </c>
      <c r="W2047" s="619"/>
    </row>
    <row r="2048" spans="1:23" s="371" customFormat="1" ht="24" hidden="1" customHeight="1">
      <c r="A2048" s="366" t="s">
        <v>4591</v>
      </c>
      <c r="B2048" s="418" t="s">
        <v>0</v>
      </c>
      <c r="C2048" s="418" t="s">
        <v>3263</v>
      </c>
      <c r="D2048" s="418" t="s">
        <v>218</v>
      </c>
      <c r="E2048" s="419" t="s">
        <v>307</v>
      </c>
      <c r="F2048" s="411">
        <v>2</v>
      </c>
      <c r="G2048" s="411">
        <f>[5]내역서!F2048</f>
        <v>2</v>
      </c>
      <c r="H2048" s="411">
        <v>2</v>
      </c>
      <c r="I2048" s="411">
        <f>내역서!F2052</f>
        <v>0</v>
      </c>
      <c r="J2048" s="411">
        <v>1851911.9</v>
      </c>
      <c r="K2048" s="412">
        <f>INT($I2048*J2048)</f>
        <v>0</v>
      </c>
      <c r="L2048" s="411">
        <v>0</v>
      </c>
      <c r="M2048" s="412">
        <f>INT($I2048*L2048)</f>
        <v>0</v>
      </c>
      <c r="N2048" s="411">
        <v>0</v>
      </c>
      <c r="O2048" s="412">
        <f>INT($I2048*N2048)</f>
        <v>0</v>
      </c>
      <c r="P2048" s="412">
        <f>+J2048+L2048+N2048</f>
        <v>1851911.9</v>
      </c>
      <c r="Q2048" s="412">
        <f>K2048+M2048+O2048</f>
        <v>0</v>
      </c>
      <c r="R2048" s="412"/>
      <c r="S2048" s="412"/>
      <c r="T2048" s="412"/>
      <c r="U2048" s="483" t="s">
        <v>0</v>
      </c>
      <c r="V2048" s="617" t="str">
        <f>+IF(I2048&lt;0,"ng","")</f>
        <v/>
      </c>
      <c r="W2048" s="617"/>
    </row>
    <row r="2049" spans="1:23" s="75" customFormat="1" ht="24" hidden="1" customHeight="1">
      <c r="A2049" s="372" t="s">
        <v>2219</v>
      </c>
      <c r="B2049" s="421" t="s">
        <v>0</v>
      </c>
      <c r="C2049" s="421" t="s">
        <v>1361</v>
      </c>
      <c r="D2049" s="421" t="s">
        <v>218</v>
      </c>
      <c r="E2049" s="422" t="s">
        <v>775</v>
      </c>
      <c r="F2049" s="416">
        <v>2</v>
      </c>
      <c r="G2049" s="416">
        <f>[5]내역서!F2049</f>
        <v>2</v>
      </c>
      <c r="H2049" s="416">
        <v>2</v>
      </c>
      <c r="I2049" s="416">
        <f>내역서!F2053</f>
        <v>0</v>
      </c>
      <c r="J2049" s="416">
        <v>1851911.9</v>
      </c>
      <c r="K2049" s="417">
        <f t="shared" si="3631"/>
        <v>0</v>
      </c>
      <c r="L2049" s="416">
        <v>0</v>
      </c>
      <c r="M2049" s="417">
        <f t="shared" si="3632"/>
        <v>0</v>
      </c>
      <c r="N2049" s="416">
        <v>0</v>
      </c>
      <c r="O2049" s="417">
        <f t="shared" si="3633"/>
        <v>0</v>
      </c>
      <c r="P2049" s="417">
        <f t="shared" si="3634"/>
        <v>1851911.9</v>
      </c>
      <c r="Q2049" s="417">
        <f t="shared" si="3579"/>
        <v>0</v>
      </c>
      <c r="R2049" s="417">
        <f t="shared" ref="R2049" si="3650">I2049-I2048</f>
        <v>0</v>
      </c>
      <c r="S2049" s="417">
        <f t="shared" ref="S2049:T2049" si="3651">P2049-P2048</f>
        <v>0</v>
      </c>
      <c r="T2049" s="417">
        <f t="shared" si="3651"/>
        <v>0</v>
      </c>
      <c r="U2049" s="484"/>
      <c r="V2049" s="619" t="str">
        <f t="shared" ref="V2049" si="3652">+IF(I2049&lt;0,"ng","")</f>
        <v/>
      </c>
      <c r="W2049" s="619"/>
    </row>
    <row r="2050" spans="1:23" s="371" customFormat="1" ht="24" hidden="1" customHeight="1">
      <c r="A2050" s="366" t="s">
        <v>4807</v>
      </c>
      <c r="B2050" s="418" t="s">
        <v>0</v>
      </c>
      <c r="C2050" s="418" t="s">
        <v>3264</v>
      </c>
      <c r="D2050" s="418" t="s">
        <v>219</v>
      </c>
      <c r="E2050" s="419" t="s">
        <v>307</v>
      </c>
      <c r="F2050" s="411">
        <v>1</v>
      </c>
      <c r="G2050" s="411">
        <f>[5]내역서!F2050</f>
        <v>1</v>
      </c>
      <c r="H2050" s="411">
        <v>1</v>
      </c>
      <c r="I2050" s="411">
        <f>내역서!F2054</f>
        <v>0</v>
      </c>
      <c r="J2050" s="411">
        <v>1087890.6000000001</v>
      </c>
      <c r="K2050" s="412">
        <f>INT($I2050*J2050)</f>
        <v>0</v>
      </c>
      <c r="L2050" s="411">
        <v>0</v>
      </c>
      <c r="M2050" s="412">
        <f>INT($I2050*L2050)</f>
        <v>0</v>
      </c>
      <c r="N2050" s="411">
        <v>0</v>
      </c>
      <c r="O2050" s="412">
        <f>INT($I2050*N2050)</f>
        <v>0</v>
      </c>
      <c r="P2050" s="412">
        <f>+J2050+L2050+N2050</f>
        <v>1087890.6000000001</v>
      </c>
      <c r="Q2050" s="412">
        <f>K2050+M2050+O2050</f>
        <v>0</v>
      </c>
      <c r="R2050" s="412"/>
      <c r="S2050" s="412"/>
      <c r="T2050" s="412"/>
      <c r="U2050" s="483" t="s">
        <v>0</v>
      </c>
      <c r="V2050" s="617" t="str">
        <f>+IF(I2050&lt;0,"ng","")</f>
        <v/>
      </c>
      <c r="W2050" s="617"/>
    </row>
    <row r="2051" spans="1:23" s="75" customFormat="1" ht="24" hidden="1" customHeight="1">
      <c r="A2051" s="372" t="s">
        <v>4624</v>
      </c>
      <c r="B2051" s="421" t="s">
        <v>0</v>
      </c>
      <c r="C2051" s="421" t="s">
        <v>1362</v>
      </c>
      <c r="D2051" s="421" t="s">
        <v>219</v>
      </c>
      <c r="E2051" s="422" t="s">
        <v>775</v>
      </c>
      <c r="F2051" s="416">
        <v>1</v>
      </c>
      <c r="G2051" s="416">
        <f>[5]내역서!F2051</f>
        <v>1</v>
      </c>
      <c r="H2051" s="416">
        <v>1</v>
      </c>
      <c r="I2051" s="416">
        <f>내역서!F2055</f>
        <v>0</v>
      </c>
      <c r="J2051" s="416">
        <v>1087890.6000000001</v>
      </c>
      <c r="K2051" s="417">
        <f t="shared" si="3631"/>
        <v>0</v>
      </c>
      <c r="L2051" s="416">
        <v>0</v>
      </c>
      <c r="M2051" s="417">
        <f t="shared" si="3632"/>
        <v>0</v>
      </c>
      <c r="N2051" s="416">
        <v>0</v>
      </c>
      <c r="O2051" s="417">
        <f t="shared" si="3633"/>
        <v>0</v>
      </c>
      <c r="P2051" s="417">
        <f t="shared" si="3634"/>
        <v>1087890.6000000001</v>
      </c>
      <c r="Q2051" s="417">
        <f t="shared" si="3579"/>
        <v>0</v>
      </c>
      <c r="R2051" s="417">
        <f t="shared" ref="R2051" si="3653">I2051-I2050</f>
        <v>0</v>
      </c>
      <c r="S2051" s="417">
        <f t="shared" ref="S2051:T2051" si="3654">P2051-P2050</f>
        <v>0</v>
      </c>
      <c r="T2051" s="417">
        <f t="shared" si="3654"/>
        <v>0</v>
      </c>
      <c r="U2051" s="484"/>
      <c r="V2051" s="619" t="str">
        <f t="shared" ref="V2051" si="3655">+IF(I2051&lt;0,"ng","")</f>
        <v/>
      </c>
      <c r="W2051" s="619"/>
    </row>
    <row r="2052" spans="1:23" s="371" customFormat="1" ht="24" hidden="1" customHeight="1">
      <c r="A2052" s="366" t="s">
        <v>4295</v>
      </c>
      <c r="B2052" s="418" t="s">
        <v>0</v>
      </c>
      <c r="C2052" s="418" t="s">
        <v>3265</v>
      </c>
      <c r="D2052" s="418" t="s">
        <v>215</v>
      </c>
      <c r="E2052" s="419" t="s">
        <v>307</v>
      </c>
      <c r="F2052" s="411">
        <v>8</v>
      </c>
      <c r="G2052" s="411">
        <f>[5]내역서!F2052</f>
        <v>8</v>
      </c>
      <c r="H2052" s="411">
        <v>8</v>
      </c>
      <c r="I2052" s="411">
        <f>내역서!F2056</f>
        <v>0</v>
      </c>
      <c r="J2052" s="411">
        <v>117144.2</v>
      </c>
      <c r="K2052" s="412">
        <f>INT($I2052*J2052)</f>
        <v>0</v>
      </c>
      <c r="L2052" s="411">
        <v>0</v>
      </c>
      <c r="M2052" s="412">
        <f>INT($I2052*L2052)</f>
        <v>0</v>
      </c>
      <c r="N2052" s="411">
        <v>0</v>
      </c>
      <c r="O2052" s="412">
        <f>INT($I2052*N2052)</f>
        <v>0</v>
      </c>
      <c r="P2052" s="412">
        <f>+J2052+L2052+N2052</f>
        <v>117144.2</v>
      </c>
      <c r="Q2052" s="412">
        <f>K2052+M2052+O2052</f>
        <v>0</v>
      </c>
      <c r="R2052" s="412"/>
      <c r="S2052" s="412"/>
      <c r="T2052" s="412"/>
      <c r="U2052" s="483" t="s">
        <v>0</v>
      </c>
      <c r="V2052" s="617" t="str">
        <f>+IF(I2052&lt;0,"ng","")</f>
        <v/>
      </c>
      <c r="W2052" s="617"/>
    </row>
    <row r="2053" spans="1:23" s="75" customFormat="1" ht="24" hidden="1" customHeight="1">
      <c r="A2053" s="372" t="s">
        <v>2219</v>
      </c>
      <c r="B2053" s="421" t="s">
        <v>0</v>
      </c>
      <c r="C2053" s="421" t="s">
        <v>1363</v>
      </c>
      <c r="D2053" s="421" t="s">
        <v>215</v>
      </c>
      <c r="E2053" s="422" t="s">
        <v>775</v>
      </c>
      <c r="F2053" s="416">
        <v>8</v>
      </c>
      <c r="G2053" s="416">
        <f>[5]내역서!F2053</f>
        <v>8</v>
      </c>
      <c r="H2053" s="416">
        <v>8</v>
      </c>
      <c r="I2053" s="416">
        <f>내역서!F2057</f>
        <v>0</v>
      </c>
      <c r="J2053" s="416">
        <v>117144.2</v>
      </c>
      <c r="K2053" s="417">
        <f t="shared" si="3631"/>
        <v>0</v>
      </c>
      <c r="L2053" s="416">
        <v>0</v>
      </c>
      <c r="M2053" s="417">
        <f t="shared" si="3632"/>
        <v>0</v>
      </c>
      <c r="N2053" s="416">
        <v>0</v>
      </c>
      <c r="O2053" s="417">
        <f t="shared" si="3633"/>
        <v>0</v>
      </c>
      <c r="P2053" s="417">
        <f t="shared" si="3634"/>
        <v>117144.2</v>
      </c>
      <c r="Q2053" s="417">
        <f t="shared" si="3579"/>
        <v>0</v>
      </c>
      <c r="R2053" s="417">
        <f t="shared" ref="R2053" si="3656">I2053-I2052</f>
        <v>0</v>
      </c>
      <c r="S2053" s="417">
        <f t="shared" ref="S2053:T2053" si="3657">P2053-P2052</f>
        <v>0</v>
      </c>
      <c r="T2053" s="417">
        <f t="shared" si="3657"/>
        <v>0</v>
      </c>
      <c r="U2053" s="484"/>
      <c r="V2053" s="619" t="str">
        <f t="shared" ref="V2053" si="3658">+IF(I2053&lt;0,"ng","")</f>
        <v/>
      </c>
      <c r="W2053" s="619"/>
    </row>
    <row r="2054" spans="1:23" s="371" customFormat="1" ht="24" hidden="1" customHeight="1">
      <c r="A2054" s="366" t="s">
        <v>4381</v>
      </c>
      <c r="B2054" s="418" t="s">
        <v>0</v>
      </c>
      <c r="C2054" s="418" t="s">
        <v>3266</v>
      </c>
      <c r="D2054" s="418" t="s">
        <v>220</v>
      </c>
      <c r="E2054" s="419" t="s">
        <v>307</v>
      </c>
      <c r="F2054" s="411">
        <v>10</v>
      </c>
      <c r="G2054" s="411">
        <f>[5]내역서!F2054</f>
        <v>10</v>
      </c>
      <c r="H2054" s="411">
        <v>10</v>
      </c>
      <c r="I2054" s="411">
        <f>내역서!F2058</f>
        <v>0</v>
      </c>
      <c r="J2054" s="411">
        <v>80536.7</v>
      </c>
      <c r="K2054" s="412">
        <f>INT($I2054*J2054)</f>
        <v>0</v>
      </c>
      <c r="L2054" s="411">
        <v>0</v>
      </c>
      <c r="M2054" s="412">
        <f>INT($I2054*L2054)</f>
        <v>0</v>
      </c>
      <c r="N2054" s="411">
        <v>0</v>
      </c>
      <c r="O2054" s="412">
        <f>INT($I2054*N2054)</f>
        <v>0</v>
      </c>
      <c r="P2054" s="412">
        <f>+J2054+L2054+N2054</f>
        <v>80536.7</v>
      </c>
      <c r="Q2054" s="412">
        <f>K2054+M2054+O2054</f>
        <v>0</v>
      </c>
      <c r="R2054" s="412"/>
      <c r="S2054" s="412"/>
      <c r="T2054" s="412"/>
      <c r="U2054" s="483" t="s">
        <v>0</v>
      </c>
      <c r="V2054" s="617" t="str">
        <f>+IF(I2054&lt;0,"ng","")</f>
        <v/>
      </c>
      <c r="W2054" s="617"/>
    </row>
    <row r="2055" spans="1:23" s="75" customFormat="1" ht="24" hidden="1" customHeight="1">
      <c r="A2055" s="372" t="s">
        <v>2072</v>
      </c>
      <c r="B2055" s="421" t="s">
        <v>0</v>
      </c>
      <c r="C2055" s="421" t="s">
        <v>1364</v>
      </c>
      <c r="D2055" s="421" t="s">
        <v>220</v>
      </c>
      <c r="E2055" s="422" t="s">
        <v>775</v>
      </c>
      <c r="F2055" s="416">
        <v>10</v>
      </c>
      <c r="G2055" s="416">
        <f>[5]내역서!F2055</f>
        <v>10</v>
      </c>
      <c r="H2055" s="416">
        <v>10</v>
      </c>
      <c r="I2055" s="416">
        <f>내역서!F2059</f>
        <v>0</v>
      </c>
      <c r="J2055" s="416">
        <v>80536.7</v>
      </c>
      <c r="K2055" s="417">
        <f t="shared" si="3631"/>
        <v>0</v>
      </c>
      <c r="L2055" s="416">
        <v>0</v>
      </c>
      <c r="M2055" s="417">
        <f t="shared" si="3632"/>
        <v>0</v>
      </c>
      <c r="N2055" s="416">
        <v>0</v>
      </c>
      <c r="O2055" s="417">
        <f t="shared" si="3633"/>
        <v>0</v>
      </c>
      <c r="P2055" s="417">
        <f t="shared" si="3634"/>
        <v>80536.7</v>
      </c>
      <c r="Q2055" s="417">
        <f t="shared" si="3579"/>
        <v>0</v>
      </c>
      <c r="R2055" s="417">
        <f t="shared" ref="R2055" si="3659">I2055-I2054</f>
        <v>0</v>
      </c>
      <c r="S2055" s="417">
        <f t="shared" ref="S2055:T2055" si="3660">P2055-P2054</f>
        <v>0</v>
      </c>
      <c r="T2055" s="417">
        <f t="shared" si="3660"/>
        <v>0</v>
      </c>
      <c r="U2055" s="484"/>
      <c r="V2055" s="619" t="str">
        <f t="shared" ref="V2055" si="3661">+IF(I2055&lt;0,"ng","")</f>
        <v/>
      </c>
      <c r="W2055" s="619"/>
    </row>
    <row r="2056" spans="1:23" s="371" customFormat="1" ht="24" hidden="1" customHeight="1">
      <c r="A2056" s="366" t="s">
        <v>4295</v>
      </c>
      <c r="B2056" s="418" t="s">
        <v>0</v>
      </c>
      <c r="C2056" s="418" t="s">
        <v>3267</v>
      </c>
      <c r="D2056" s="418" t="s">
        <v>217</v>
      </c>
      <c r="E2056" s="419" t="s">
        <v>307</v>
      </c>
      <c r="F2056" s="411">
        <v>2</v>
      </c>
      <c r="G2056" s="411">
        <f>[5]내역서!F2056</f>
        <v>2</v>
      </c>
      <c r="H2056" s="411">
        <v>2</v>
      </c>
      <c r="I2056" s="411">
        <f>내역서!F2060</f>
        <v>0</v>
      </c>
      <c r="J2056" s="411">
        <v>117144.2</v>
      </c>
      <c r="K2056" s="412">
        <f>INT($I2056*J2056)</f>
        <v>0</v>
      </c>
      <c r="L2056" s="411">
        <v>0</v>
      </c>
      <c r="M2056" s="412">
        <f>INT($I2056*L2056)</f>
        <v>0</v>
      </c>
      <c r="N2056" s="411">
        <v>0</v>
      </c>
      <c r="O2056" s="412">
        <f>INT($I2056*N2056)</f>
        <v>0</v>
      </c>
      <c r="P2056" s="412">
        <f>+J2056+L2056+N2056</f>
        <v>117144.2</v>
      </c>
      <c r="Q2056" s="412">
        <f>K2056+M2056+O2056</f>
        <v>0</v>
      </c>
      <c r="R2056" s="412"/>
      <c r="S2056" s="412"/>
      <c r="T2056" s="412"/>
      <c r="U2056" s="483" t="s">
        <v>0</v>
      </c>
      <c r="V2056" s="617" t="str">
        <f>+IF(I2056&lt;0,"ng","")</f>
        <v/>
      </c>
      <c r="W2056" s="617"/>
    </row>
    <row r="2057" spans="1:23" s="75" customFormat="1" ht="24" hidden="1" customHeight="1">
      <c r="A2057" s="372" t="s">
        <v>4425</v>
      </c>
      <c r="B2057" s="421" t="s">
        <v>0</v>
      </c>
      <c r="C2057" s="421" t="s">
        <v>1365</v>
      </c>
      <c r="D2057" s="421" t="s">
        <v>217</v>
      </c>
      <c r="E2057" s="422" t="s">
        <v>775</v>
      </c>
      <c r="F2057" s="416">
        <v>2</v>
      </c>
      <c r="G2057" s="416">
        <f>[5]내역서!F2057</f>
        <v>2</v>
      </c>
      <c r="H2057" s="416">
        <v>2</v>
      </c>
      <c r="I2057" s="416">
        <f>내역서!F2061</f>
        <v>0</v>
      </c>
      <c r="J2057" s="416">
        <v>117144.2</v>
      </c>
      <c r="K2057" s="417">
        <f t="shared" si="3631"/>
        <v>0</v>
      </c>
      <c r="L2057" s="416">
        <v>0</v>
      </c>
      <c r="M2057" s="417">
        <f t="shared" si="3632"/>
        <v>0</v>
      </c>
      <c r="N2057" s="416">
        <v>0</v>
      </c>
      <c r="O2057" s="417">
        <f t="shared" si="3633"/>
        <v>0</v>
      </c>
      <c r="P2057" s="417">
        <f t="shared" si="3634"/>
        <v>117144.2</v>
      </c>
      <c r="Q2057" s="417">
        <f t="shared" si="3579"/>
        <v>0</v>
      </c>
      <c r="R2057" s="417">
        <f t="shared" ref="R2057" si="3662">I2057-I2056</f>
        <v>0</v>
      </c>
      <c r="S2057" s="417">
        <f t="shared" ref="S2057:T2057" si="3663">P2057-P2056</f>
        <v>0</v>
      </c>
      <c r="T2057" s="417">
        <f t="shared" si="3663"/>
        <v>0</v>
      </c>
      <c r="U2057" s="484"/>
      <c r="V2057" s="619" t="str">
        <f t="shared" ref="V2057" si="3664">+IF(I2057&lt;0,"ng","")</f>
        <v/>
      </c>
      <c r="W2057" s="619"/>
    </row>
    <row r="2058" spans="1:23" s="371" customFormat="1" ht="24" hidden="1" customHeight="1">
      <c r="A2058" s="366" t="s">
        <v>4795</v>
      </c>
      <c r="B2058" s="418" t="s">
        <v>0</v>
      </c>
      <c r="C2058" s="418" t="s">
        <v>3268</v>
      </c>
      <c r="D2058" s="418" t="s">
        <v>221</v>
      </c>
      <c r="E2058" s="419" t="s">
        <v>307</v>
      </c>
      <c r="F2058" s="411">
        <v>2</v>
      </c>
      <c r="G2058" s="411">
        <f>[5]내역서!F2058</f>
        <v>2</v>
      </c>
      <c r="H2058" s="411">
        <v>2</v>
      </c>
      <c r="I2058" s="411">
        <f>내역서!F2062</f>
        <v>0</v>
      </c>
      <c r="J2058" s="411">
        <v>1733906.3</v>
      </c>
      <c r="K2058" s="412">
        <f>INT($I2058*J2058)</f>
        <v>0</v>
      </c>
      <c r="L2058" s="411">
        <v>0</v>
      </c>
      <c r="M2058" s="412">
        <f>INT($I2058*L2058)</f>
        <v>0</v>
      </c>
      <c r="N2058" s="411">
        <v>0</v>
      </c>
      <c r="O2058" s="412">
        <f>INT($I2058*N2058)</f>
        <v>0</v>
      </c>
      <c r="P2058" s="412">
        <f>+J2058+L2058+N2058</f>
        <v>1733906.3</v>
      </c>
      <c r="Q2058" s="412">
        <f>K2058+M2058+O2058</f>
        <v>0</v>
      </c>
      <c r="R2058" s="412"/>
      <c r="S2058" s="412"/>
      <c r="T2058" s="412"/>
      <c r="U2058" s="483" t="s">
        <v>0</v>
      </c>
      <c r="V2058" s="617" t="str">
        <f>+IF(I2058&lt;0,"ng","")</f>
        <v/>
      </c>
      <c r="W2058" s="617"/>
    </row>
    <row r="2059" spans="1:23" s="75" customFormat="1" ht="24" hidden="1" customHeight="1">
      <c r="A2059" s="372" t="s">
        <v>4806</v>
      </c>
      <c r="B2059" s="421" t="s">
        <v>0</v>
      </c>
      <c r="C2059" s="421" t="s">
        <v>1366</v>
      </c>
      <c r="D2059" s="421" t="s">
        <v>221</v>
      </c>
      <c r="E2059" s="422" t="s">
        <v>775</v>
      </c>
      <c r="F2059" s="416">
        <v>2</v>
      </c>
      <c r="G2059" s="416">
        <f>[5]내역서!F2059</f>
        <v>2</v>
      </c>
      <c r="H2059" s="416">
        <v>2</v>
      </c>
      <c r="I2059" s="416">
        <f>내역서!F2063</f>
        <v>0</v>
      </c>
      <c r="J2059" s="416">
        <v>1733906.3</v>
      </c>
      <c r="K2059" s="417">
        <f t="shared" si="3631"/>
        <v>0</v>
      </c>
      <c r="L2059" s="416">
        <v>0</v>
      </c>
      <c r="M2059" s="417">
        <f t="shared" si="3632"/>
        <v>0</v>
      </c>
      <c r="N2059" s="416">
        <v>0</v>
      </c>
      <c r="O2059" s="417">
        <f t="shared" si="3633"/>
        <v>0</v>
      </c>
      <c r="P2059" s="417">
        <f t="shared" si="3634"/>
        <v>1733906.3</v>
      </c>
      <c r="Q2059" s="417">
        <f t="shared" si="3579"/>
        <v>0</v>
      </c>
      <c r="R2059" s="417">
        <f t="shared" ref="R2059" si="3665">I2059-I2058</f>
        <v>0</v>
      </c>
      <c r="S2059" s="417">
        <f t="shared" ref="S2059:T2059" si="3666">P2059-P2058</f>
        <v>0</v>
      </c>
      <c r="T2059" s="417">
        <f t="shared" si="3666"/>
        <v>0</v>
      </c>
      <c r="U2059" s="484"/>
      <c r="V2059" s="619" t="str">
        <f t="shared" ref="V2059" si="3667">+IF(I2059&lt;0,"ng","")</f>
        <v/>
      </c>
      <c r="W2059" s="619"/>
    </row>
    <row r="2060" spans="1:23" s="371" customFormat="1" ht="24" hidden="1" customHeight="1">
      <c r="A2060" s="366" t="s">
        <v>4381</v>
      </c>
      <c r="B2060" s="418" t="s">
        <v>0</v>
      </c>
      <c r="C2060" s="418" t="s">
        <v>3269</v>
      </c>
      <c r="D2060" s="418" t="s">
        <v>221</v>
      </c>
      <c r="E2060" s="419" t="s">
        <v>307</v>
      </c>
      <c r="F2060" s="411">
        <v>2</v>
      </c>
      <c r="G2060" s="411">
        <f>[5]내역서!F2060</f>
        <v>2</v>
      </c>
      <c r="H2060" s="411">
        <v>2</v>
      </c>
      <c r="I2060" s="411">
        <f>내역서!F2064</f>
        <v>0</v>
      </c>
      <c r="J2060" s="411">
        <v>1733906.3</v>
      </c>
      <c r="K2060" s="412">
        <f>INT($I2060*J2060)</f>
        <v>0</v>
      </c>
      <c r="L2060" s="411">
        <v>0</v>
      </c>
      <c r="M2060" s="412">
        <f>INT($I2060*L2060)</f>
        <v>0</v>
      </c>
      <c r="N2060" s="411">
        <v>0</v>
      </c>
      <c r="O2060" s="412">
        <f>INT($I2060*N2060)</f>
        <v>0</v>
      </c>
      <c r="P2060" s="412">
        <f>+J2060+L2060+N2060</f>
        <v>1733906.3</v>
      </c>
      <c r="Q2060" s="412">
        <f>K2060+M2060+O2060</f>
        <v>0</v>
      </c>
      <c r="R2060" s="412"/>
      <c r="S2060" s="412"/>
      <c r="T2060" s="412"/>
      <c r="U2060" s="483" t="s">
        <v>0</v>
      </c>
      <c r="V2060" s="617" t="str">
        <f>+IF(I2060&lt;0,"ng","")</f>
        <v/>
      </c>
      <c r="W2060" s="617"/>
    </row>
    <row r="2061" spans="1:23" s="75" customFormat="1" ht="24" hidden="1" customHeight="1">
      <c r="A2061" s="372" t="s">
        <v>4789</v>
      </c>
      <c r="B2061" s="421" t="s">
        <v>0</v>
      </c>
      <c r="C2061" s="421" t="s">
        <v>1367</v>
      </c>
      <c r="D2061" s="421" t="s">
        <v>221</v>
      </c>
      <c r="E2061" s="422" t="s">
        <v>775</v>
      </c>
      <c r="F2061" s="416">
        <v>2</v>
      </c>
      <c r="G2061" s="416">
        <f>[5]내역서!F2061</f>
        <v>2</v>
      </c>
      <c r="H2061" s="416">
        <v>2</v>
      </c>
      <c r="I2061" s="416">
        <f>내역서!F2065</f>
        <v>0</v>
      </c>
      <c r="J2061" s="416">
        <v>1733906.3</v>
      </c>
      <c r="K2061" s="417">
        <f t="shared" si="3631"/>
        <v>0</v>
      </c>
      <c r="L2061" s="416">
        <v>0</v>
      </c>
      <c r="M2061" s="417">
        <f t="shared" si="3632"/>
        <v>0</v>
      </c>
      <c r="N2061" s="416">
        <v>0</v>
      </c>
      <c r="O2061" s="417">
        <f t="shared" si="3633"/>
        <v>0</v>
      </c>
      <c r="P2061" s="417">
        <f t="shared" si="3634"/>
        <v>1733906.3</v>
      </c>
      <c r="Q2061" s="417">
        <f t="shared" si="3579"/>
        <v>0</v>
      </c>
      <c r="R2061" s="417">
        <f t="shared" ref="R2061" si="3668">I2061-I2060</f>
        <v>0</v>
      </c>
      <c r="S2061" s="417">
        <f t="shared" ref="S2061:T2061" si="3669">P2061-P2060</f>
        <v>0</v>
      </c>
      <c r="T2061" s="417">
        <f t="shared" si="3669"/>
        <v>0</v>
      </c>
      <c r="U2061" s="484"/>
      <c r="V2061" s="619" t="str">
        <f t="shared" ref="V2061" si="3670">+IF(I2061&lt;0,"ng","")</f>
        <v/>
      </c>
      <c r="W2061" s="619"/>
    </row>
    <row r="2062" spans="1:23" s="371" customFormat="1" ht="24" hidden="1" customHeight="1">
      <c r="A2062" s="366" t="s">
        <v>4782</v>
      </c>
      <c r="B2062" s="418" t="s">
        <v>0</v>
      </c>
      <c r="C2062" s="418" t="s">
        <v>3270</v>
      </c>
      <c r="D2062" s="418" t="s">
        <v>222</v>
      </c>
      <c r="E2062" s="419" t="s">
        <v>307</v>
      </c>
      <c r="F2062" s="411">
        <v>1</v>
      </c>
      <c r="G2062" s="411">
        <f>[5]내역서!F2062</f>
        <v>1</v>
      </c>
      <c r="H2062" s="411">
        <v>1</v>
      </c>
      <c r="I2062" s="411">
        <f>내역서!F2066</f>
        <v>0</v>
      </c>
      <c r="J2062" s="411">
        <v>4771903.0999999996</v>
      </c>
      <c r="K2062" s="412">
        <f>INT($I2062*J2062)</f>
        <v>0</v>
      </c>
      <c r="L2062" s="411">
        <v>0</v>
      </c>
      <c r="M2062" s="412">
        <f>INT($I2062*L2062)</f>
        <v>0</v>
      </c>
      <c r="N2062" s="411">
        <v>0</v>
      </c>
      <c r="O2062" s="412">
        <f>INT($I2062*N2062)</f>
        <v>0</v>
      </c>
      <c r="P2062" s="412">
        <f>+J2062+L2062+N2062</f>
        <v>4771903.0999999996</v>
      </c>
      <c r="Q2062" s="412">
        <f>K2062+M2062+O2062</f>
        <v>0</v>
      </c>
      <c r="R2062" s="412"/>
      <c r="S2062" s="412"/>
      <c r="T2062" s="412"/>
      <c r="U2062" s="483" t="s">
        <v>0</v>
      </c>
      <c r="V2062" s="617" t="str">
        <f>+IF(I2062&lt;0,"ng","")</f>
        <v/>
      </c>
      <c r="W2062" s="617"/>
    </row>
    <row r="2063" spans="1:23" s="75" customFormat="1" ht="24" hidden="1" customHeight="1">
      <c r="A2063" s="372" t="s">
        <v>4808</v>
      </c>
      <c r="B2063" s="421" t="s">
        <v>0</v>
      </c>
      <c r="C2063" s="421" t="s">
        <v>1368</v>
      </c>
      <c r="D2063" s="421" t="s">
        <v>222</v>
      </c>
      <c r="E2063" s="422" t="s">
        <v>775</v>
      </c>
      <c r="F2063" s="416">
        <v>1</v>
      </c>
      <c r="G2063" s="416">
        <f>[5]내역서!F2063</f>
        <v>1</v>
      </c>
      <c r="H2063" s="416">
        <v>1</v>
      </c>
      <c r="I2063" s="416">
        <f>내역서!F2067</f>
        <v>0</v>
      </c>
      <c r="J2063" s="416">
        <v>4771903.0999999996</v>
      </c>
      <c r="K2063" s="417">
        <f t="shared" si="3631"/>
        <v>0</v>
      </c>
      <c r="L2063" s="416">
        <v>0</v>
      </c>
      <c r="M2063" s="417">
        <f t="shared" si="3632"/>
        <v>0</v>
      </c>
      <c r="N2063" s="416">
        <v>0</v>
      </c>
      <c r="O2063" s="417">
        <f t="shared" si="3633"/>
        <v>0</v>
      </c>
      <c r="P2063" s="417">
        <f t="shared" si="3634"/>
        <v>4771903.0999999996</v>
      </c>
      <c r="Q2063" s="417">
        <f t="shared" si="3579"/>
        <v>0</v>
      </c>
      <c r="R2063" s="417">
        <f t="shared" ref="R2063" si="3671">I2063-I2062</f>
        <v>0</v>
      </c>
      <c r="S2063" s="417">
        <f t="shared" ref="S2063:T2063" si="3672">P2063-P2062</f>
        <v>0</v>
      </c>
      <c r="T2063" s="417">
        <f t="shared" si="3672"/>
        <v>0</v>
      </c>
      <c r="U2063" s="484"/>
      <c r="V2063" s="619" t="str">
        <f t="shared" ref="V2063" si="3673">+IF(I2063&lt;0,"ng","")</f>
        <v/>
      </c>
      <c r="W2063" s="619"/>
    </row>
    <row r="2064" spans="1:23" s="371" customFormat="1" ht="24" hidden="1" customHeight="1">
      <c r="A2064" s="366" t="s">
        <v>4809</v>
      </c>
      <c r="B2064" s="418" t="s">
        <v>0</v>
      </c>
      <c r="C2064" s="418" t="s">
        <v>1910</v>
      </c>
      <c r="D2064" s="418" t="s">
        <v>3271</v>
      </c>
      <c r="E2064" s="419" t="s">
        <v>1887</v>
      </c>
      <c r="F2064" s="411">
        <v>7</v>
      </c>
      <c r="G2064" s="411">
        <f>[5]내역서!F2064</f>
        <v>7</v>
      </c>
      <c r="H2064" s="411">
        <v>7</v>
      </c>
      <c r="I2064" s="411">
        <f>내역서!F2068</f>
        <v>0</v>
      </c>
      <c r="J2064" s="411">
        <v>0</v>
      </c>
      <c r="K2064" s="412">
        <f>INT($I2064*J2064)</f>
        <v>0</v>
      </c>
      <c r="L2064" s="411">
        <v>127919.8</v>
      </c>
      <c r="M2064" s="412">
        <f>INT($I2064*L2064)</f>
        <v>0</v>
      </c>
      <c r="N2064" s="411">
        <v>0</v>
      </c>
      <c r="O2064" s="412">
        <f>INT($I2064*N2064)</f>
        <v>0</v>
      </c>
      <c r="P2064" s="412">
        <f>+J2064+L2064+N2064</f>
        <v>127919.8</v>
      </c>
      <c r="Q2064" s="412">
        <f>K2064+M2064+O2064</f>
        <v>0</v>
      </c>
      <c r="R2064" s="412"/>
      <c r="S2064" s="412"/>
      <c r="T2064" s="412"/>
      <c r="U2064" s="483" t="s">
        <v>0</v>
      </c>
      <c r="V2064" s="617" t="str">
        <f>+IF(I2064&lt;0,"ng","")</f>
        <v/>
      </c>
      <c r="W2064" s="617"/>
    </row>
    <row r="2065" spans="1:23" s="75" customFormat="1" ht="24" hidden="1" customHeight="1">
      <c r="A2065" s="372" t="s">
        <v>2072</v>
      </c>
      <c r="B2065" s="421" t="s">
        <v>0</v>
      </c>
      <c r="C2065" s="421" t="s">
        <v>1369</v>
      </c>
      <c r="D2065" s="421" t="s">
        <v>1370</v>
      </c>
      <c r="E2065" s="422" t="s">
        <v>1371</v>
      </c>
      <c r="F2065" s="416">
        <v>7</v>
      </c>
      <c r="G2065" s="416">
        <f>[5]내역서!F2065</f>
        <v>7</v>
      </c>
      <c r="H2065" s="416">
        <v>7</v>
      </c>
      <c r="I2065" s="416">
        <f>내역서!F2069</f>
        <v>0</v>
      </c>
      <c r="J2065" s="416">
        <v>0</v>
      </c>
      <c r="K2065" s="417">
        <f t="shared" si="3631"/>
        <v>0</v>
      </c>
      <c r="L2065" s="416">
        <v>127919.8</v>
      </c>
      <c r="M2065" s="417">
        <f t="shared" si="3632"/>
        <v>0</v>
      </c>
      <c r="N2065" s="416">
        <v>0</v>
      </c>
      <c r="O2065" s="417">
        <f t="shared" si="3633"/>
        <v>0</v>
      </c>
      <c r="P2065" s="417">
        <f t="shared" si="3634"/>
        <v>127919.8</v>
      </c>
      <c r="Q2065" s="417">
        <f t="shared" si="3579"/>
        <v>0</v>
      </c>
      <c r="R2065" s="417">
        <f t="shared" ref="R2065" si="3674">I2065-I2064</f>
        <v>0</v>
      </c>
      <c r="S2065" s="417">
        <f t="shared" ref="S2065:T2065" si="3675">P2065-P2064</f>
        <v>0</v>
      </c>
      <c r="T2065" s="417">
        <f t="shared" si="3675"/>
        <v>0</v>
      </c>
      <c r="U2065" s="484"/>
      <c r="V2065" s="619" t="str">
        <f t="shared" ref="V2065" si="3676">+IF(I2065&lt;0,"ng","")</f>
        <v/>
      </c>
      <c r="W2065" s="619"/>
    </row>
    <row r="2066" spans="1:23" s="371" customFormat="1" ht="24" hidden="1" customHeight="1">
      <c r="A2066" s="366" t="s">
        <v>4810</v>
      </c>
      <c r="B2066" s="418" t="s">
        <v>0</v>
      </c>
      <c r="C2066" s="418" t="s">
        <v>1910</v>
      </c>
      <c r="D2066" s="418" t="s">
        <v>3272</v>
      </c>
      <c r="E2066" s="419" t="s">
        <v>1887</v>
      </c>
      <c r="F2066" s="411">
        <v>45</v>
      </c>
      <c r="G2066" s="411">
        <f>[5]내역서!F2066</f>
        <v>45</v>
      </c>
      <c r="H2066" s="411">
        <v>45</v>
      </c>
      <c r="I2066" s="411">
        <f>내역서!F2070</f>
        <v>0</v>
      </c>
      <c r="J2066" s="411">
        <v>0</v>
      </c>
      <c r="K2066" s="412">
        <f>INT($I2066*J2066)</f>
        <v>0</v>
      </c>
      <c r="L2066" s="411">
        <v>171830.8</v>
      </c>
      <c r="M2066" s="412">
        <f>INT($I2066*L2066)</f>
        <v>0</v>
      </c>
      <c r="N2066" s="411">
        <v>0</v>
      </c>
      <c r="O2066" s="412">
        <f>INT($I2066*N2066)</f>
        <v>0</v>
      </c>
      <c r="P2066" s="412">
        <f>+J2066+L2066+N2066</f>
        <v>171830.8</v>
      </c>
      <c r="Q2066" s="412">
        <f>K2066+M2066+O2066</f>
        <v>0</v>
      </c>
      <c r="R2066" s="412"/>
      <c r="S2066" s="412"/>
      <c r="T2066" s="412"/>
      <c r="U2066" s="483" t="s">
        <v>0</v>
      </c>
      <c r="V2066" s="617" t="str">
        <f>+IF(I2066&lt;0,"ng","")</f>
        <v/>
      </c>
      <c r="W2066" s="617"/>
    </row>
    <row r="2067" spans="1:23" s="75" customFormat="1" ht="24" hidden="1" customHeight="1">
      <c r="A2067" s="372" t="s">
        <v>4298</v>
      </c>
      <c r="B2067" s="421" t="s">
        <v>0</v>
      </c>
      <c r="C2067" s="421" t="s">
        <v>1369</v>
      </c>
      <c r="D2067" s="421" t="s">
        <v>1372</v>
      </c>
      <c r="E2067" s="422" t="s">
        <v>1371</v>
      </c>
      <c r="F2067" s="416">
        <v>45</v>
      </c>
      <c r="G2067" s="416">
        <f>[5]내역서!F2067</f>
        <v>45</v>
      </c>
      <c r="H2067" s="416">
        <v>45</v>
      </c>
      <c r="I2067" s="416">
        <f>내역서!F2071</f>
        <v>0</v>
      </c>
      <c r="J2067" s="416">
        <v>0</v>
      </c>
      <c r="K2067" s="417">
        <f t="shared" si="3631"/>
        <v>0</v>
      </c>
      <c r="L2067" s="416">
        <v>171830.8</v>
      </c>
      <c r="M2067" s="417">
        <f t="shared" si="3632"/>
        <v>0</v>
      </c>
      <c r="N2067" s="416">
        <v>0</v>
      </c>
      <c r="O2067" s="417">
        <f t="shared" si="3633"/>
        <v>0</v>
      </c>
      <c r="P2067" s="417">
        <f t="shared" si="3634"/>
        <v>171830.8</v>
      </c>
      <c r="Q2067" s="417">
        <f t="shared" si="3579"/>
        <v>0</v>
      </c>
      <c r="R2067" s="417">
        <f t="shared" ref="R2067" si="3677">I2067-I2066</f>
        <v>0</v>
      </c>
      <c r="S2067" s="417">
        <f t="shared" ref="S2067:T2067" si="3678">P2067-P2066</f>
        <v>0</v>
      </c>
      <c r="T2067" s="417">
        <f t="shared" si="3678"/>
        <v>0</v>
      </c>
      <c r="U2067" s="484"/>
      <c r="V2067" s="619" t="str">
        <f t="shared" ref="V2067" si="3679">+IF(I2067&lt;0,"ng","")</f>
        <v/>
      </c>
      <c r="W2067" s="619"/>
    </row>
    <row r="2068" spans="1:23" s="371" customFormat="1" ht="24" hidden="1" customHeight="1">
      <c r="A2068" s="366" t="s">
        <v>4301</v>
      </c>
      <c r="B2068" s="418" t="s">
        <v>0</v>
      </c>
      <c r="C2068" s="418" t="s">
        <v>3273</v>
      </c>
      <c r="D2068" s="418" t="s">
        <v>3274</v>
      </c>
      <c r="E2068" s="419" t="s">
        <v>308</v>
      </c>
      <c r="F2068" s="411">
        <v>1</v>
      </c>
      <c r="G2068" s="411">
        <f>[5]내역서!F2068</f>
        <v>1</v>
      </c>
      <c r="H2068" s="411">
        <v>1</v>
      </c>
      <c r="I2068" s="411">
        <f>내역서!F2072</f>
        <v>0</v>
      </c>
      <c r="J2068" s="411">
        <v>172556</v>
      </c>
      <c r="K2068" s="412">
        <f>INT($I2068*J2068)</f>
        <v>0</v>
      </c>
      <c r="L2068" s="411">
        <v>0</v>
      </c>
      <c r="M2068" s="412">
        <f>INT($I2068*L2068)</f>
        <v>0</v>
      </c>
      <c r="N2068" s="411">
        <v>0</v>
      </c>
      <c r="O2068" s="412">
        <f>INT($I2068*N2068)</f>
        <v>0</v>
      </c>
      <c r="P2068" s="412">
        <f>+J2068+L2068+N2068</f>
        <v>172556</v>
      </c>
      <c r="Q2068" s="412">
        <f>K2068+M2068+O2068</f>
        <v>0</v>
      </c>
      <c r="R2068" s="412"/>
      <c r="S2068" s="412"/>
      <c r="T2068" s="412"/>
      <c r="U2068" s="483" t="s">
        <v>0</v>
      </c>
      <c r="V2068" s="617" t="str">
        <f>+IF(I2068&lt;0,"ng","")</f>
        <v/>
      </c>
      <c r="W2068" s="617"/>
    </row>
    <row r="2069" spans="1:23" s="75" customFormat="1" ht="24" hidden="1" customHeight="1">
      <c r="A2069" s="372" t="s">
        <v>4785</v>
      </c>
      <c r="B2069" s="421" t="s">
        <v>0</v>
      </c>
      <c r="C2069" s="421" t="s">
        <v>1373</v>
      </c>
      <c r="D2069" s="421" t="s">
        <v>1374</v>
      </c>
      <c r="E2069" s="422" t="s">
        <v>1034</v>
      </c>
      <c r="F2069" s="416">
        <v>1</v>
      </c>
      <c r="G2069" s="416">
        <f>[5]내역서!F2069</f>
        <v>1</v>
      </c>
      <c r="H2069" s="416">
        <v>1</v>
      </c>
      <c r="I2069" s="416">
        <f>내역서!F2073</f>
        <v>0</v>
      </c>
      <c r="J2069" s="416">
        <v>172556</v>
      </c>
      <c r="K2069" s="417">
        <f t="shared" si="3631"/>
        <v>0</v>
      </c>
      <c r="L2069" s="416">
        <v>0</v>
      </c>
      <c r="M2069" s="417">
        <f t="shared" si="3632"/>
        <v>0</v>
      </c>
      <c r="N2069" s="416">
        <v>0</v>
      </c>
      <c r="O2069" s="417">
        <f t="shared" si="3633"/>
        <v>0</v>
      </c>
      <c r="P2069" s="417">
        <f t="shared" si="3634"/>
        <v>172556</v>
      </c>
      <c r="Q2069" s="417">
        <f t="shared" si="3579"/>
        <v>0</v>
      </c>
      <c r="R2069" s="417">
        <f t="shared" ref="R2069" si="3680">I2069-I2068</f>
        <v>0</v>
      </c>
      <c r="S2069" s="417">
        <f t="shared" ref="S2069:T2069" si="3681">P2069-P2068</f>
        <v>0</v>
      </c>
      <c r="T2069" s="417">
        <f t="shared" si="3681"/>
        <v>0</v>
      </c>
      <c r="U2069" s="484"/>
      <c r="V2069" s="619" t="str">
        <f t="shared" ref="V2069" si="3682">+IF(I2069&lt;0,"ng","")</f>
        <v/>
      </c>
      <c r="W2069" s="619"/>
    </row>
    <row r="2070" spans="1:23" s="371" customFormat="1" ht="24" hidden="1" customHeight="1">
      <c r="A2070" s="366" t="s">
        <v>4782</v>
      </c>
      <c r="B2070" s="448" t="s">
        <v>223</v>
      </c>
      <c r="C2070" s="448" t="s">
        <v>3275</v>
      </c>
      <c r="D2070" s="448" t="s">
        <v>0</v>
      </c>
      <c r="E2070" s="449" t="s">
        <v>0</v>
      </c>
      <c r="F2070" s="450">
        <v>0</v>
      </c>
      <c r="G2070" s="450">
        <f>[5]내역서!F2070</f>
        <v>0</v>
      </c>
      <c r="H2070" s="450">
        <v>0</v>
      </c>
      <c r="I2070" s="450">
        <f>내역서!F2074</f>
        <v>0</v>
      </c>
      <c r="J2070" s="451">
        <v>0</v>
      </c>
      <c r="K2070" s="451">
        <f>SUMIF($A$2072:$A$2101,$A2072,K$2072:K$2101)</f>
        <v>0</v>
      </c>
      <c r="L2070" s="451">
        <v>0</v>
      </c>
      <c r="M2070" s="451">
        <f>SUMIF($A$2072:$A$2101,$A2072,M$2072:M$2101)</f>
        <v>0</v>
      </c>
      <c r="N2070" s="451">
        <v>0</v>
      </c>
      <c r="O2070" s="451">
        <f>SUMIF($A$2072:$A$2101,$A2072,O$2072:O$2101)</f>
        <v>0</v>
      </c>
      <c r="P2070" s="452">
        <v>0</v>
      </c>
      <c r="Q2070" s="451">
        <f>K2070+M2070+O2070</f>
        <v>0</v>
      </c>
      <c r="R2070" s="451"/>
      <c r="S2070" s="451"/>
      <c r="T2070" s="451"/>
      <c r="U2070" s="493" t="s">
        <v>0</v>
      </c>
      <c r="V2070" s="617" t="str">
        <f>+IF(I2070&lt;0,"ng","")</f>
        <v/>
      </c>
      <c r="W2070" s="617"/>
    </row>
    <row r="2071" spans="1:23" s="75" customFormat="1" ht="24" hidden="1" customHeight="1">
      <c r="A2071" s="372" t="s">
        <v>2072</v>
      </c>
      <c r="B2071" s="454" t="s">
        <v>223</v>
      </c>
      <c r="C2071" s="454" t="s">
        <v>1375</v>
      </c>
      <c r="D2071" s="454" t="s">
        <v>0</v>
      </c>
      <c r="E2071" s="455" t="s">
        <v>0</v>
      </c>
      <c r="F2071" s="456">
        <v>0</v>
      </c>
      <c r="G2071" s="456">
        <f>[5]내역서!F2071</f>
        <v>0</v>
      </c>
      <c r="H2071" s="456">
        <v>0</v>
      </c>
      <c r="I2071" s="456">
        <f>내역서!F2075</f>
        <v>0</v>
      </c>
      <c r="J2071" s="457">
        <v>0</v>
      </c>
      <c r="K2071" s="457">
        <f>SUMIF($A$2072:$A$2101,$A2073,K$2072:K$2101)</f>
        <v>0</v>
      </c>
      <c r="L2071" s="457">
        <v>0</v>
      </c>
      <c r="M2071" s="457">
        <f>SUMIF($A$2072:$A$2101,$A2073,M$2072:M$2101)</f>
        <v>0</v>
      </c>
      <c r="N2071" s="457">
        <v>0</v>
      </c>
      <c r="O2071" s="457">
        <f>SUMIF($A$2072:$A$2101,$A2073,O$2072:O$2101)</f>
        <v>0</v>
      </c>
      <c r="P2071" s="458">
        <v>0</v>
      </c>
      <c r="Q2071" s="457">
        <f t="shared" si="3579"/>
        <v>0</v>
      </c>
      <c r="R2071" s="457">
        <f t="shared" ref="R2071" si="3683">I2071-I2070</f>
        <v>0</v>
      </c>
      <c r="S2071" s="457">
        <f t="shared" ref="S2071:T2071" si="3684">P2071-P2070</f>
        <v>0</v>
      </c>
      <c r="T2071" s="457">
        <f t="shared" si="3684"/>
        <v>0</v>
      </c>
      <c r="U2071" s="494"/>
      <c r="V2071" s="619" t="str">
        <f t="shared" ref="V2071" si="3685">+IF(I2071&lt;0,"ng","")</f>
        <v/>
      </c>
      <c r="W2071" s="619"/>
    </row>
    <row r="2072" spans="1:23" s="371" customFormat="1" ht="24" hidden="1" customHeight="1">
      <c r="A2072" s="366" t="s">
        <v>2055</v>
      </c>
      <c r="B2072" s="418" t="s">
        <v>0</v>
      </c>
      <c r="C2072" s="418" t="s">
        <v>3276</v>
      </c>
      <c r="D2072" s="418" t="s">
        <v>224</v>
      </c>
      <c r="E2072" s="419" t="s">
        <v>6</v>
      </c>
      <c r="F2072" s="411">
        <v>18</v>
      </c>
      <c r="G2072" s="411">
        <f>[5]내역서!F2072</f>
        <v>18</v>
      </c>
      <c r="H2072" s="411">
        <v>18</v>
      </c>
      <c r="I2072" s="411">
        <f>내역서!F2076</f>
        <v>0</v>
      </c>
      <c r="J2072" s="411">
        <v>3669.4</v>
      </c>
      <c r="K2072" s="412">
        <f>INT($I2072*J2072)</f>
        <v>0</v>
      </c>
      <c r="L2072" s="411">
        <v>0</v>
      </c>
      <c r="M2072" s="412">
        <f>INT($I2072*L2072)</f>
        <v>0</v>
      </c>
      <c r="N2072" s="411">
        <v>0</v>
      </c>
      <c r="O2072" s="412">
        <f>INT($I2072*N2072)</f>
        <v>0</v>
      </c>
      <c r="P2072" s="412">
        <f>+J2072+L2072+N2072</f>
        <v>3669.4</v>
      </c>
      <c r="Q2072" s="412">
        <f>K2072+M2072+O2072</f>
        <v>0</v>
      </c>
      <c r="R2072" s="412"/>
      <c r="S2072" s="412"/>
      <c r="T2072" s="412"/>
      <c r="U2072" s="483" t="s">
        <v>0</v>
      </c>
      <c r="V2072" s="617" t="str">
        <f>+IF(I2072&lt;0,"ng","")</f>
        <v/>
      </c>
      <c r="W2072" s="617"/>
    </row>
    <row r="2073" spans="1:23" s="75" customFormat="1" ht="24" hidden="1" customHeight="1">
      <c r="A2073" s="372" t="s">
        <v>4380</v>
      </c>
      <c r="B2073" s="421" t="s">
        <v>0</v>
      </c>
      <c r="C2073" s="421" t="s">
        <v>1376</v>
      </c>
      <c r="D2073" s="421" t="s">
        <v>224</v>
      </c>
      <c r="E2073" s="422" t="s">
        <v>6</v>
      </c>
      <c r="F2073" s="416">
        <v>18</v>
      </c>
      <c r="G2073" s="416">
        <f>[5]내역서!F2073</f>
        <v>18</v>
      </c>
      <c r="H2073" s="416">
        <v>18</v>
      </c>
      <c r="I2073" s="416">
        <f>내역서!F2077</f>
        <v>0</v>
      </c>
      <c r="J2073" s="416">
        <v>3669.4</v>
      </c>
      <c r="K2073" s="417">
        <f t="shared" ref="K2073:K2101" si="3686">INT($I2073*J2073)</f>
        <v>0</v>
      </c>
      <c r="L2073" s="416">
        <v>0</v>
      </c>
      <c r="M2073" s="417">
        <f t="shared" ref="M2073:M2101" si="3687">INT($I2073*L2073)</f>
        <v>0</v>
      </c>
      <c r="N2073" s="416">
        <v>0</v>
      </c>
      <c r="O2073" s="417">
        <f t="shared" ref="O2073:O2101" si="3688">INT($I2073*N2073)</f>
        <v>0</v>
      </c>
      <c r="P2073" s="417">
        <f t="shared" ref="P2073:P2101" si="3689">+J2073+L2073+N2073</f>
        <v>3669.4</v>
      </c>
      <c r="Q2073" s="417">
        <f t="shared" si="3579"/>
        <v>0</v>
      </c>
      <c r="R2073" s="417">
        <f t="shared" ref="R2073" si="3690">I2073-I2072</f>
        <v>0</v>
      </c>
      <c r="S2073" s="417">
        <f t="shared" ref="S2073:T2073" si="3691">P2073-P2072</f>
        <v>0</v>
      </c>
      <c r="T2073" s="417">
        <f t="shared" si="3691"/>
        <v>0</v>
      </c>
      <c r="U2073" s="484"/>
      <c r="V2073" s="619" t="str">
        <f t="shared" ref="V2073" si="3692">+IF(I2073&lt;0,"ng","")</f>
        <v/>
      </c>
      <c r="W2073" s="619"/>
    </row>
    <row r="2074" spans="1:23" s="371" customFormat="1" ht="24" hidden="1" customHeight="1">
      <c r="A2074" s="366" t="s">
        <v>2055</v>
      </c>
      <c r="B2074" s="418" t="s">
        <v>0</v>
      </c>
      <c r="C2074" s="418" t="s">
        <v>3277</v>
      </c>
      <c r="D2074" s="418" t="s">
        <v>225</v>
      </c>
      <c r="E2074" s="419" t="s">
        <v>308</v>
      </c>
      <c r="F2074" s="411">
        <v>16</v>
      </c>
      <c r="G2074" s="411">
        <f>[5]내역서!F2074</f>
        <v>16</v>
      </c>
      <c r="H2074" s="411">
        <v>16</v>
      </c>
      <c r="I2074" s="411">
        <f>내역서!F2078</f>
        <v>0</v>
      </c>
      <c r="J2074" s="411">
        <v>2146.6999999999998</v>
      </c>
      <c r="K2074" s="412">
        <f>INT($I2074*J2074)</f>
        <v>0</v>
      </c>
      <c r="L2074" s="411">
        <v>5438.4</v>
      </c>
      <c r="M2074" s="412">
        <f>INT($I2074*L2074)</f>
        <v>0</v>
      </c>
      <c r="N2074" s="411">
        <v>0</v>
      </c>
      <c r="O2074" s="412">
        <f>INT($I2074*N2074)</f>
        <v>0</v>
      </c>
      <c r="P2074" s="412">
        <f>+J2074+L2074+N2074</f>
        <v>7585.0999999999995</v>
      </c>
      <c r="Q2074" s="412">
        <f>K2074+M2074+O2074</f>
        <v>0</v>
      </c>
      <c r="R2074" s="412"/>
      <c r="S2074" s="412"/>
      <c r="T2074" s="412"/>
      <c r="U2074" s="483" t="s">
        <v>0</v>
      </c>
      <c r="V2074" s="617" t="str">
        <f>+IF(I2074&lt;0,"ng","")</f>
        <v/>
      </c>
      <c r="W2074" s="617"/>
    </row>
    <row r="2075" spans="1:23" s="75" customFormat="1" ht="24" hidden="1" customHeight="1">
      <c r="A2075" s="372" t="s">
        <v>4606</v>
      </c>
      <c r="B2075" s="421" t="s">
        <v>0</v>
      </c>
      <c r="C2075" s="421" t="s">
        <v>1377</v>
      </c>
      <c r="D2075" s="421" t="s">
        <v>225</v>
      </c>
      <c r="E2075" s="422" t="s">
        <v>1034</v>
      </c>
      <c r="F2075" s="416">
        <v>16</v>
      </c>
      <c r="G2075" s="416">
        <f>[5]내역서!F2075</f>
        <v>16</v>
      </c>
      <c r="H2075" s="416">
        <v>16</v>
      </c>
      <c r="I2075" s="416">
        <f>내역서!F2079</f>
        <v>0</v>
      </c>
      <c r="J2075" s="416">
        <v>2146.6999999999998</v>
      </c>
      <c r="K2075" s="417">
        <f t="shared" si="3686"/>
        <v>0</v>
      </c>
      <c r="L2075" s="416">
        <v>5438.4</v>
      </c>
      <c r="M2075" s="417">
        <f t="shared" si="3687"/>
        <v>0</v>
      </c>
      <c r="N2075" s="416">
        <v>0</v>
      </c>
      <c r="O2075" s="417">
        <f t="shared" si="3688"/>
        <v>0</v>
      </c>
      <c r="P2075" s="417">
        <f t="shared" si="3689"/>
        <v>7585.0999999999995</v>
      </c>
      <c r="Q2075" s="417">
        <f t="shared" si="3579"/>
        <v>0</v>
      </c>
      <c r="R2075" s="417">
        <f t="shared" ref="R2075" si="3693">I2075-I2074</f>
        <v>0</v>
      </c>
      <c r="S2075" s="417">
        <f t="shared" ref="S2075:T2075" si="3694">P2075-P2074</f>
        <v>0</v>
      </c>
      <c r="T2075" s="417">
        <f t="shared" si="3694"/>
        <v>0</v>
      </c>
      <c r="U2075" s="484"/>
      <c r="V2075" s="619" t="str">
        <f t="shared" ref="V2075" si="3695">+IF(I2075&lt;0,"ng","")</f>
        <v/>
      </c>
      <c r="W2075" s="619"/>
    </row>
    <row r="2076" spans="1:23" s="371" customFormat="1" ht="24" hidden="1" customHeight="1">
      <c r="A2076" s="366" t="s">
        <v>4381</v>
      </c>
      <c r="B2076" s="418" t="s">
        <v>0</v>
      </c>
      <c r="C2076" s="418" t="s">
        <v>3278</v>
      </c>
      <c r="D2076" s="418" t="s">
        <v>3279</v>
      </c>
      <c r="E2076" s="419" t="s">
        <v>18</v>
      </c>
      <c r="F2076" s="411">
        <v>3</v>
      </c>
      <c r="G2076" s="411">
        <f>[5]내역서!F2076</f>
        <v>3</v>
      </c>
      <c r="H2076" s="411">
        <v>3</v>
      </c>
      <c r="I2076" s="411">
        <f>내역서!F2080</f>
        <v>0</v>
      </c>
      <c r="J2076" s="411">
        <v>1215</v>
      </c>
      <c r="K2076" s="412">
        <f>INT($I2076*J2076)</f>
        <v>0</v>
      </c>
      <c r="L2076" s="411">
        <v>0</v>
      </c>
      <c r="M2076" s="412">
        <f>INT($I2076*L2076)</f>
        <v>0</v>
      </c>
      <c r="N2076" s="411">
        <v>0</v>
      </c>
      <c r="O2076" s="412">
        <f>INT($I2076*N2076)</f>
        <v>0</v>
      </c>
      <c r="P2076" s="412">
        <f>+J2076+L2076+N2076</f>
        <v>1215</v>
      </c>
      <c r="Q2076" s="412">
        <f>K2076+M2076+O2076</f>
        <v>0</v>
      </c>
      <c r="R2076" s="412"/>
      <c r="S2076" s="412"/>
      <c r="T2076" s="412"/>
      <c r="U2076" s="483" t="s">
        <v>0</v>
      </c>
      <c r="V2076" s="617" t="str">
        <f>+IF(I2076&lt;0,"ng","")</f>
        <v/>
      </c>
      <c r="W2076" s="617"/>
    </row>
    <row r="2077" spans="1:23" s="75" customFormat="1" ht="24" hidden="1" customHeight="1">
      <c r="A2077" s="372" t="s">
        <v>4811</v>
      </c>
      <c r="B2077" s="421" t="s">
        <v>0</v>
      </c>
      <c r="C2077" s="421" t="s">
        <v>1378</v>
      </c>
      <c r="D2077" s="421" t="s">
        <v>1379</v>
      </c>
      <c r="E2077" s="422" t="s">
        <v>18</v>
      </c>
      <c r="F2077" s="416">
        <v>3</v>
      </c>
      <c r="G2077" s="416">
        <f>[5]내역서!F2077</f>
        <v>3</v>
      </c>
      <c r="H2077" s="416">
        <v>3</v>
      </c>
      <c r="I2077" s="416">
        <f>내역서!F2081</f>
        <v>0</v>
      </c>
      <c r="J2077" s="416">
        <v>1215</v>
      </c>
      <c r="K2077" s="417">
        <f t="shared" si="3686"/>
        <v>0</v>
      </c>
      <c r="L2077" s="416">
        <v>0</v>
      </c>
      <c r="M2077" s="417">
        <f t="shared" si="3687"/>
        <v>0</v>
      </c>
      <c r="N2077" s="416">
        <v>0</v>
      </c>
      <c r="O2077" s="417">
        <f t="shared" si="3688"/>
        <v>0</v>
      </c>
      <c r="P2077" s="417">
        <f t="shared" si="3689"/>
        <v>1215</v>
      </c>
      <c r="Q2077" s="417">
        <f t="shared" si="3579"/>
        <v>0</v>
      </c>
      <c r="R2077" s="417">
        <f t="shared" ref="R2077" si="3696">I2077-I2076</f>
        <v>0</v>
      </c>
      <c r="S2077" s="417">
        <f t="shared" ref="S2077:T2077" si="3697">P2077-P2076</f>
        <v>0</v>
      </c>
      <c r="T2077" s="417">
        <f t="shared" si="3697"/>
        <v>0</v>
      </c>
      <c r="U2077" s="484"/>
      <c r="V2077" s="619" t="str">
        <f t="shared" ref="V2077" si="3698">+IF(I2077&lt;0,"ng","")</f>
        <v/>
      </c>
      <c r="W2077" s="619"/>
    </row>
    <row r="2078" spans="1:23" s="371" customFormat="1" ht="24" hidden="1" customHeight="1">
      <c r="A2078" s="366" t="s">
        <v>4634</v>
      </c>
      <c r="B2078" s="418" t="s">
        <v>0</v>
      </c>
      <c r="C2078" s="418" t="s">
        <v>3278</v>
      </c>
      <c r="D2078" s="418" t="s">
        <v>3280</v>
      </c>
      <c r="E2078" s="419" t="s">
        <v>18</v>
      </c>
      <c r="F2078" s="411">
        <v>1</v>
      </c>
      <c r="G2078" s="411">
        <f>[5]내역서!F2078</f>
        <v>1</v>
      </c>
      <c r="H2078" s="411">
        <v>1</v>
      </c>
      <c r="I2078" s="411">
        <f>내역서!F2082</f>
        <v>0</v>
      </c>
      <c r="J2078" s="411">
        <v>7967.6</v>
      </c>
      <c r="K2078" s="412">
        <f>INT($I2078*J2078)</f>
        <v>0</v>
      </c>
      <c r="L2078" s="411">
        <v>0</v>
      </c>
      <c r="M2078" s="412">
        <f>INT($I2078*L2078)</f>
        <v>0</v>
      </c>
      <c r="N2078" s="411">
        <v>0</v>
      </c>
      <c r="O2078" s="412">
        <f>INT($I2078*N2078)</f>
        <v>0</v>
      </c>
      <c r="P2078" s="412">
        <f>+J2078+L2078+N2078</f>
        <v>7967.6</v>
      </c>
      <c r="Q2078" s="412">
        <f>K2078+M2078+O2078</f>
        <v>0</v>
      </c>
      <c r="R2078" s="412"/>
      <c r="S2078" s="412"/>
      <c r="T2078" s="412"/>
      <c r="U2078" s="483" t="s">
        <v>0</v>
      </c>
      <c r="V2078" s="617" t="str">
        <f>+IF(I2078&lt;0,"ng","")</f>
        <v/>
      </c>
      <c r="W2078" s="617"/>
    </row>
    <row r="2079" spans="1:23" s="75" customFormat="1" ht="24" hidden="1" customHeight="1">
      <c r="A2079" s="372" t="s">
        <v>4380</v>
      </c>
      <c r="B2079" s="421" t="s">
        <v>0</v>
      </c>
      <c r="C2079" s="421" t="s">
        <v>1378</v>
      </c>
      <c r="D2079" s="421" t="s">
        <v>1380</v>
      </c>
      <c r="E2079" s="422" t="s">
        <v>18</v>
      </c>
      <c r="F2079" s="416">
        <v>1</v>
      </c>
      <c r="G2079" s="416">
        <f>[5]내역서!F2079</f>
        <v>1</v>
      </c>
      <c r="H2079" s="416">
        <v>1</v>
      </c>
      <c r="I2079" s="416">
        <f>내역서!F2083</f>
        <v>0</v>
      </c>
      <c r="J2079" s="416">
        <v>7967.6</v>
      </c>
      <c r="K2079" s="417">
        <f t="shared" si="3686"/>
        <v>0</v>
      </c>
      <c r="L2079" s="416">
        <v>0</v>
      </c>
      <c r="M2079" s="417">
        <f t="shared" si="3687"/>
        <v>0</v>
      </c>
      <c r="N2079" s="416">
        <v>0</v>
      </c>
      <c r="O2079" s="417">
        <f t="shared" si="3688"/>
        <v>0</v>
      </c>
      <c r="P2079" s="417">
        <f t="shared" si="3689"/>
        <v>7967.6</v>
      </c>
      <c r="Q2079" s="417">
        <f t="shared" si="3579"/>
        <v>0</v>
      </c>
      <c r="R2079" s="417">
        <f t="shared" ref="R2079" si="3699">I2079-I2078</f>
        <v>0</v>
      </c>
      <c r="S2079" s="417">
        <f t="shared" ref="S2079:T2079" si="3700">P2079-P2078</f>
        <v>0</v>
      </c>
      <c r="T2079" s="417">
        <f t="shared" si="3700"/>
        <v>0</v>
      </c>
      <c r="U2079" s="484"/>
      <c r="V2079" s="619" t="str">
        <f t="shared" ref="V2079" si="3701">+IF(I2079&lt;0,"ng","")</f>
        <v/>
      </c>
      <c r="W2079" s="619"/>
    </row>
    <row r="2080" spans="1:23" s="371" customFormat="1" ht="24" hidden="1" customHeight="1">
      <c r="A2080" s="366" t="s">
        <v>4812</v>
      </c>
      <c r="B2080" s="418" t="s">
        <v>0</v>
      </c>
      <c r="C2080" s="418" t="s">
        <v>3278</v>
      </c>
      <c r="D2080" s="418" t="s">
        <v>3281</v>
      </c>
      <c r="E2080" s="419" t="s">
        <v>18</v>
      </c>
      <c r="F2080" s="411">
        <v>1</v>
      </c>
      <c r="G2080" s="411">
        <f>[5]내역서!F2080</f>
        <v>1</v>
      </c>
      <c r="H2080" s="411">
        <v>1</v>
      </c>
      <c r="I2080" s="411">
        <f>내역서!F2084</f>
        <v>0</v>
      </c>
      <c r="J2080" s="411">
        <v>1005</v>
      </c>
      <c r="K2080" s="412">
        <f>INT($I2080*J2080)</f>
        <v>0</v>
      </c>
      <c r="L2080" s="411">
        <v>0</v>
      </c>
      <c r="M2080" s="412">
        <f>INT($I2080*L2080)</f>
        <v>0</v>
      </c>
      <c r="N2080" s="411">
        <v>0</v>
      </c>
      <c r="O2080" s="412">
        <f>INT($I2080*N2080)</f>
        <v>0</v>
      </c>
      <c r="P2080" s="412">
        <f>+J2080+L2080+N2080</f>
        <v>1005</v>
      </c>
      <c r="Q2080" s="412">
        <f>K2080+M2080+O2080</f>
        <v>0</v>
      </c>
      <c r="R2080" s="412"/>
      <c r="S2080" s="412"/>
      <c r="T2080" s="412"/>
      <c r="U2080" s="483" t="s">
        <v>0</v>
      </c>
      <c r="V2080" s="617" t="str">
        <f>+IF(I2080&lt;0,"ng","")</f>
        <v/>
      </c>
      <c r="W2080" s="617"/>
    </row>
    <row r="2081" spans="1:23" s="75" customFormat="1" ht="24" hidden="1" customHeight="1">
      <c r="A2081" s="372" t="s">
        <v>4680</v>
      </c>
      <c r="B2081" s="421" t="s">
        <v>0</v>
      </c>
      <c r="C2081" s="421" t="s">
        <v>1378</v>
      </c>
      <c r="D2081" s="421" t="s">
        <v>1381</v>
      </c>
      <c r="E2081" s="422" t="s">
        <v>18</v>
      </c>
      <c r="F2081" s="416">
        <v>1</v>
      </c>
      <c r="G2081" s="416">
        <f>[5]내역서!F2081</f>
        <v>1</v>
      </c>
      <c r="H2081" s="416">
        <v>1</v>
      </c>
      <c r="I2081" s="416">
        <f>내역서!F2085</f>
        <v>0</v>
      </c>
      <c r="J2081" s="416">
        <v>1005</v>
      </c>
      <c r="K2081" s="417">
        <f t="shared" si="3686"/>
        <v>0</v>
      </c>
      <c r="L2081" s="416">
        <v>0</v>
      </c>
      <c r="M2081" s="417">
        <f t="shared" si="3687"/>
        <v>0</v>
      </c>
      <c r="N2081" s="416">
        <v>0</v>
      </c>
      <c r="O2081" s="417">
        <f t="shared" si="3688"/>
        <v>0</v>
      </c>
      <c r="P2081" s="417">
        <f t="shared" si="3689"/>
        <v>1005</v>
      </c>
      <c r="Q2081" s="417">
        <f t="shared" si="3579"/>
        <v>0</v>
      </c>
      <c r="R2081" s="417">
        <f t="shared" ref="R2081" si="3702">I2081-I2080</f>
        <v>0</v>
      </c>
      <c r="S2081" s="417">
        <f t="shared" ref="S2081:T2081" si="3703">P2081-P2080</f>
        <v>0</v>
      </c>
      <c r="T2081" s="417">
        <f t="shared" si="3703"/>
        <v>0</v>
      </c>
      <c r="U2081" s="484"/>
      <c r="V2081" s="619" t="str">
        <f t="shared" ref="V2081" si="3704">+IF(I2081&lt;0,"ng","")</f>
        <v/>
      </c>
      <c r="W2081" s="619"/>
    </row>
    <row r="2082" spans="1:23" s="371" customFormat="1" ht="24" hidden="1" customHeight="1">
      <c r="A2082" s="366" t="s">
        <v>4385</v>
      </c>
      <c r="B2082" s="418" t="s">
        <v>0</v>
      </c>
      <c r="C2082" s="418" t="s">
        <v>3278</v>
      </c>
      <c r="D2082" s="418" t="s">
        <v>3282</v>
      </c>
      <c r="E2082" s="419" t="s">
        <v>18</v>
      </c>
      <c r="F2082" s="411">
        <v>1</v>
      </c>
      <c r="G2082" s="411">
        <f>[5]내역서!F2082</f>
        <v>1</v>
      </c>
      <c r="H2082" s="411">
        <v>1</v>
      </c>
      <c r="I2082" s="411">
        <f>내역서!F2086</f>
        <v>0</v>
      </c>
      <c r="J2082" s="411">
        <v>2300</v>
      </c>
      <c r="K2082" s="412">
        <f>INT($I2082*J2082)</f>
        <v>0</v>
      </c>
      <c r="L2082" s="411">
        <v>0</v>
      </c>
      <c r="M2082" s="412">
        <f>INT($I2082*L2082)</f>
        <v>0</v>
      </c>
      <c r="N2082" s="411">
        <v>0</v>
      </c>
      <c r="O2082" s="412">
        <f>INT($I2082*N2082)</f>
        <v>0</v>
      </c>
      <c r="P2082" s="412">
        <f>+J2082+L2082+N2082</f>
        <v>2300</v>
      </c>
      <c r="Q2082" s="412">
        <f>K2082+M2082+O2082</f>
        <v>0</v>
      </c>
      <c r="R2082" s="412"/>
      <c r="S2082" s="412"/>
      <c r="T2082" s="412"/>
      <c r="U2082" s="483" t="s">
        <v>0</v>
      </c>
      <c r="V2082" s="617" t="str">
        <f>+IF(I2082&lt;0,"ng","")</f>
        <v/>
      </c>
      <c r="W2082" s="617"/>
    </row>
    <row r="2083" spans="1:23" s="75" customFormat="1" ht="24" hidden="1" customHeight="1">
      <c r="A2083" s="372" t="s">
        <v>4606</v>
      </c>
      <c r="B2083" s="421" t="s">
        <v>0</v>
      </c>
      <c r="C2083" s="421" t="s">
        <v>1378</v>
      </c>
      <c r="D2083" s="421" t="s">
        <v>1382</v>
      </c>
      <c r="E2083" s="422" t="s">
        <v>18</v>
      </c>
      <c r="F2083" s="416">
        <v>1</v>
      </c>
      <c r="G2083" s="416">
        <f>[5]내역서!F2083</f>
        <v>1</v>
      </c>
      <c r="H2083" s="416">
        <v>1</v>
      </c>
      <c r="I2083" s="416">
        <f>내역서!F2087</f>
        <v>0</v>
      </c>
      <c r="J2083" s="416">
        <v>2300</v>
      </c>
      <c r="K2083" s="417">
        <f t="shared" si="3686"/>
        <v>0</v>
      </c>
      <c r="L2083" s="416">
        <v>0</v>
      </c>
      <c r="M2083" s="417">
        <f t="shared" si="3687"/>
        <v>0</v>
      </c>
      <c r="N2083" s="416">
        <v>0</v>
      </c>
      <c r="O2083" s="417">
        <f t="shared" si="3688"/>
        <v>0</v>
      </c>
      <c r="P2083" s="417">
        <f t="shared" si="3689"/>
        <v>2300</v>
      </c>
      <c r="Q2083" s="417">
        <f t="shared" si="3579"/>
        <v>0</v>
      </c>
      <c r="R2083" s="417">
        <f t="shared" ref="R2083" si="3705">I2083-I2082</f>
        <v>0</v>
      </c>
      <c r="S2083" s="417">
        <f t="shared" ref="S2083:T2083" si="3706">P2083-P2082</f>
        <v>0</v>
      </c>
      <c r="T2083" s="417">
        <f t="shared" si="3706"/>
        <v>0</v>
      </c>
      <c r="U2083" s="484"/>
      <c r="V2083" s="619" t="str">
        <f t="shared" ref="V2083" si="3707">+IF(I2083&lt;0,"ng","")</f>
        <v/>
      </c>
      <c r="W2083" s="619"/>
    </row>
    <row r="2084" spans="1:23" s="371" customFormat="1" ht="24" hidden="1" customHeight="1">
      <c r="A2084" s="366" t="s">
        <v>4634</v>
      </c>
      <c r="B2084" s="418" t="s">
        <v>0</v>
      </c>
      <c r="C2084" s="418" t="s">
        <v>3278</v>
      </c>
      <c r="D2084" s="418" t="s">
        <v>3283</v>
      </c>
      <c r="E2084" s="419" t="s">
        <v>18</v>
      </c>
      <c r="F2084" s="411">
        <v>1</v>
      </c>
      <c r="G2084" s="411">
        <f>[5]내역서!F2084</f>
        <v>1</v>
      </c>
      <c r="H2084" s="411">
        <v>1</v>
      </c>
      <c r="I2084" s="411">
        <f>내역서!F2088</f>
        <v>0</v>
      </c>
      <c r="J2084" s="411">
        <v>16882.599999999999</v>
      </c>
      <c r="K2084" s="412">
        <f>INT($I2084*J2084)</f>
        <v>0</v>
      </c>
      <c r="L2084" s="411">
        <v>0</v>
      </c>
      <c r="M2084" s="412">
        <f>INT($I2084*L2084)</f>
        <v>0</v>
      </c>
      <c r="N2084" s="411">
        <v>0</v>
      </c>
      <c r="O2084" s="412">
        <f>INT($I2084*N2084)</f>
        <v>0</v>
      </c>
      <c r="P2084" s="412">
        <f>+J2084+L2084+N2084</f>
        <v>16882.599999999999</v>
      </c>
      <c r="Q2084" s="412">
        <f>K2084+M2084+O2084</f>
        <v>0</v>
      </c>
      <c r="R2084" s="412"/>
      <c r="S2084" s="412"/>
      <c r="T2084" s="412"/>
      <c r="U2084" s="483" t="s">
        <v>0</v>
      </c>
      <c r="V2084" s="617" t="str">
        <f>+IF(I2084&lt;0,"ng","")</f>
        <v/>
      </c>
      <c r="W2084" s="617"/>
    </row>
    <row r="2085" spans="1:23" s="75" customFormat="1" ht="24" hidden="1" customHeight="1">
      <c r="A2085" s="372" t="s">
        <v>2219</v>
      </c>
      <c r="B2085" s="421" t="s">
        <v>0</v>
      </c>
      <c r="C2085" s="421" t="s">
        <v>1378</v>
      </c>
      <c r="D2085" s="421" t="s">
        <v>1383</v>
      </c>
      <c r="E2085" s="422" t="s">
        <v>18</v>
      </c>
      <c r="F2085" s="416">
        <v>1</v>
      </c>
      <c r="G2085" s="416">
        <f>[5]내역서!F2085</f>
        <v>1</v>
      </c>
      <c r="H2085" s="416">
        <v>1</v>
      </c>
      <c r="I2085" s="416">
        <f>내역서!F2089</f>
        <v>0</v>
      </c>
      <c r="J2085" s="416">
        <v>16882.599999999999</v>
      </c>
      <c r="K2085" s="417">
        <f t="shared" si="3686"/>
        <v>0</v>
      </c>
      <c r="L2085" s="416">
        <v>0</v>
      </c>
      <c r="M2085" s="417">
        <f t="shared" si="3687"/>
        <v>0</v>
      </c>
      <c r="N2085" s="416">
        <v>0</v>
      </c>
      <c r="O2085" s="417">
        <f t="shared" si="3688"/>
        <v>0</v>
      </c>
      <c r="P2085" s="417">
        <f t="shared" si="3689"/>
        <v>16882.599999999999</v>
      </c>
      <c r="Q2085" s="417">
        <f t="shared" si="3579"/>
        <v>0</v>
      </c>
      <c r="R2085" s="417">
        <f t="shared" ref="R2085" si="3708">I2085-I2084</f>
        <v>0</v>
      </c>
      <c r="S2085" s="417">
        <f t="shared" ref="S2085:T2085" si="3709">P2085-P2084</f>
        <v>0</v>
      </c>
      <c r="T2085" s="417">
        <f t="shared" si="3709"/>
        <v>0</v>
      </c>
      <c r="U2085" s="484"/>
      <c r="V2085" s="619" t="str">
        <f t="shared" ref="V2085" si="3710">+IF(I2085&lt;0,"ng","")</f>
        <v/>
      </c>
      <c r="W2085" s="619"/>
    </row>
    <row r="2086" spans="1:23" s="371" customFormat="1" ht="24" hidden="1" customHeight="1">
      <c r="A2086" s="366" t="s">
        <v>4684</v>
      </c>
      <c r="B2086" s="418" t="s">
        <v>0</v>
      </c>
      <c r="C2086" s="418" t="s">
        <v>3284</v>
      </c>
      <c r="D2086" s="418" t="s">
        <v>3285</v>
      </c>
      <c r="E2086" s="419" t="s">
        <v>18</v>
      </c>
      <c r="F2086" s="411">
        <v>1</v>
      </c>
      <c r="G2086" s="411">
        <f>[5]내역서!F2086</f>
        <v>1</v>
      </c>
      <c r="H2086" s="411">
        <v>1</v>
      </c>
      <c r="I2086" s="411">
        <f>내역서!F2090</f>
        <v>0</v>
      </c>
      <c r="J2086" s="411">
        <v>19294.400000000001</v>
      </c>
      <c r="K2086" s="412">
        <f>INT($I2086*J2086)</f>
        <v>0</v>
      </c>
      <c r="L2086" s="411">
        <v>0</v>
      </c>
      <c r="M2086" s="412">
        <f>INT($I2086*L2086)</f>
        <v>0</v>
      </c>
      <c r="N2086" s="411">
        <v>0</v>
      </c>
      <c r="O2086" s="412">
        <f>INT($I2086*N2086)</f>
        <v>0</v>
      </c>
      <c r="P2086" s="412">
        <f>+J2086+L2086+N2086</f>
        <v>19294.400000000001</v>
      </c>
      <c r="Q2086" s="412">
        <f>K2086+M2086+O2086</f>
        <v>0</v>
      </c>
      <c r="R2086" s="412"/>
      <c r="S2086" s="412"/>
      <c r="T2086" s="412"/>
      <c r="U2086" s="483" t="s">
        <v>0</v>
      </c>
      <c r="V2086" s="617" t="str">
        <f>+IF(I2086&lt;0,"ng","")</f>
        <v/>
      </c>
      <c r="W2086" s="617"/>
    </row>
    <row r="2087" spans="1:23" s="75" customFormat="1" ht="24" hidden="1" customHeight="1">
      <c r="A2087" s="372" t="s">
        <v>2072</v>
      </c>
      <c r="B2087" s="421" t="s">
        <v>0</v>
      </c>
      <c r="C2087" s="421" t="s">
        <v>1384</v>
      </c>
      <c r="D2087" s="421" t="s">
        <v>1385</v>
      </c>
      <c r="E2087" s="422" t="s">
        <v>18</v>
      </c>
      <c r="F2087" s="416">
        <v>1</v>
      </c>
      <c r="G2087" s="416">
        <f>[5]내역서!F2087</f>
        <v>1</v>
      </c>
      <c r="H2087" s="416">
        <v>1</v>
      </c>
      <c r="I2087" s="416">
        <f>내역서!F2091</f>
        <v>0</v>
      </c>
      <c r="J2087" s="416">
        <v>19294.400000000001</v>
      </c>
      <c r="K2087" s="417">
        <f t="shared" si="3686"/>
        <v>0</v>
      </c>
      <c r="L2087" s="416">
        <v>0</v>
      </c>
      <c r="M2087" s="417">
        <f t="shared" si="3687"/>
        <v>0</v>
      </c>
      <c r="N2087" s="416">
        <v>0</v>
      </c>
      <c r="O2087" s="417">
        <f t="shared" si="3688"/>
        <v>0</v>
      </c>
      <c r="P2087" s="417">
        <f t="shared" si="3689"/>
        <v>19294.400000000001</v>
      </c>
      <c r="Q2087" s="417">
        <f t="shared" si="3579"/>
        <v>0</v>
      </c>
      <c r="R2087" s="417">
        <f t="shared" ref="R2087" si="3711">I2087-I2086</f>
        <v>0</v>
      </c>
      <c r="S2087" s="417">
        <f t="shared" ref="S2087:T2087" si="3712">P2087-P2086</f>
        <v>0</v>
      </c>
      <c r="T2087" s="417">
        <f t="shared" si="3712"/>
        <v>0</v>
      </c>
      <c r="U2087" s="484"/>
      <c r="V2087" s="619" t="str">
        <f t="shared" ref="V2087" si="3713">+IF(I2087&lt;0,"ng","")</f>
        <v/>
      </c>
      <c r="W2087" s="619"/>
    </row>
    <row r="2088" spans="1:23" s="371" customFormat="1" ht="24" hidden="1" customHeight="1">
      <c r="A2088" s="366" t="s">
        <v>4604</v>
      </c>
      <c r="B2088" s="418" t="s">
        <v>0</v>
      </c>
      <c r="C2088" s="418" t="s">
        <v>3286</v>
      </c>
      <c r="D2088" s="418" t="s">
        <v>3287</v>
      </c>
      <c r="E2088" s="419" t="s">
        <v>18</v>
      </c>
      <c r="F2088" s="411">
        <v>1</v>
      </c>
      <c r="G2088" s="411">
        <f>[5]내역서!F2088</f>
        <v>1</v>
      </c>
      <c r="H2088" s="411">
        <v>1</v>
      </c>
      <c r="I2088" s="411">
        <f>내역서!F2092</f>
        <v>0</v>
      </c>
      <c r="J2088" s="411">
        <v>100778.5</v>
      </c>
      <c r="K2088" s="412">
        <f>INT($I2088*J2088)</f>
        <v>0</v>
      </c>
      <c r="L2088" s="411">
        <v>0</v>
      </c>
      <c r="M2088" s="412">
        <f>INT($I2088*L2088)</f>
        <v>0</v>
      </c>
      <c r="N2088" s="411">
        <v>0</v>
      </c>
      <c r="O2088" s="412">
        <f>INT($I2088*N2088)</f>
        <v>0</v>
      </c>
      <c r="P2088" s="412">
        <f>+J2088+L2088+N2088</f>
        <v>100778.5</v>
      </c>
      <c r="Q2088" s="412">
        <f>K2088+M2088+O2088</f>
        <v>0</v>
      </c>
      <c r="R2088" s="412"/>
      <c r="S2088" s="412"/>
      <c r="T2088" s="412"/>
      <c r="U2088" s="483" t="s">
        <v>0</v>
      </c>
      <c r="V2088" s="617" t="str">
        <f>+IF(I2088&lt;0,"ng","")</f>
        <v/>
      </c>
      <c r="W2088" s="617"/>
    </row>
    <row r="2089" spans="1:23" s="75" customFormat="1" ht="24" hidden="1" customHeight="1">
      <c r="A2089" s="372" t="s">
        <v>4606</v>
      </c>
      <c r="B2089" s="421" t="s">
        <v>0</v>
      </c>
      <c r="C2089" s="421" t="s">
        <v>1386</v>
      </c>
      <c r="D2089" s="421" t="s">
        <v>1387</v>
      </c>
      <c r="E2089" s="422" t="s">
        <v>18</v>
      </c>
      <c r="F2089" s="416">
        <v>1</v>
      </c>
      <c r="G2089" s="416">
        <f>[5]내역서!F2089</f>
        <v>1</v>
      </c>
      <c r="H2089" s="416">
        <v>1</v>
      </c>
      <c r="I2089" s="416">
        <f>내역서!F2093</f>
        <v>0</v>
      </c>
      <c r="J2089" s="416">
        <v>100778.5</v>
      </c>
      <c r="K2089" s="417">
        <f t="shared" si="3686"/>
        <v>0</v>
      </c>
      <c r="L2089" s="416">
        <v>0</v>
      </c>
      <c r="M2089" s="417">
        <f t="shared" si="3687"/>
        <v>0</v>
      </c>
      <c r="N2089" s="416">
        <v>0</v>
      </c>
      <c r="O2089" s="417">
        <f t="shared" si="3688"/>
        <v>0</v>
      </c>
      <c r="P2089" s="417">
        <f t="shared" si="3689"/>
        <v>100778.5</v>
      </c>
      <c r="Q2089" s="417">
        <f t="shared" ref="Q2089:Q2151" si="3714">K2089+M2089+O2089</f>
        <v>0</v>
      </c>
      <c r="R2089" s="417">
        <f t="shared" ref="R2089" si="3715">I2089-I2088</f>
        <v>0</v>
      </c>
      <c r="S2089" s="417">
        <f t="shared" ref="S2089:T2089" si="3716">P2089-P2088</f>
        <v>0</v>
      </c>
      <c r="T2089" s="417">
        <f t="shared" si="3716"/>
        <v>0</v>
      </c>
      <c r="U2089" s="484"/>
      <c r="V2089" s="619" t="str">
        <f t="shared" ref="V2089" si="3717">+IF(I2089&lt;0,"ng","")</f>
        <v/>
      </c>
      <c r="W2089" s="619"/>
    </row>
    <row r="2090" spans="1:23" s="371" customFormat="1" ht="24" hidden="1" customHeight="1">
      <c r="A2090" s="366" t="s">
        <v>4684</v>
      </c>
      <c r="B2090" s="418" t="s">
        <v>0</v>
      </c>
      <c r="C2090" s="418" t="s">
        <v>3288</v>
      </c>
      <c r="D2090" s="418" t="s">
        <v>226</v>
      </c>
      <c r="E2090" s="419" t="s">
        <v>308</v>
      </c>
      <c r="F2090" s="411">
        <v>10</v>
      </c>
      <c r="G2090" s="411">
        <f>[5]내역서!F2090</f>
        <v>10</v>
      </c>
      <c r="H2090" s="411">
        <v>10</v>
      </c>
      <c r="I2090" s="411">
        <f>내역서!F2094</f>
        <v>0</v>
      </c>
      <c r="J2090" s="411">
        <v>1016.4</v>
      </c>
      <c r="K2090" s="412">
        <f>INT($I2090*J2090)</f>
        <v>0</v>
      </c>
      <c r="L2090" s="411">
        <v>0</v>
      </c>
      <c r="M2090" s="412">
        <f>INT($I2090*L2090)</f>
        <v>0</v>
      </c>
      <c r="N2090" s="411">
        <v>0</v>
      </c>
      <c r="O2090" s="412">
        <f>INT($I2090*N2090)</f>
        <v>0</v>
      </c>
      <c r="P2090" s="412">
        <f>+J2090+L2090+N2090</f>
        <v>1016.4</v>
      </c>
      <c r="Q2090" s="412">
        <f>K2090+M2090+O2090</f>
        <v>0</v>
      </c>
      <c r="R2090" s="412"/>
      <c r="S2090" s="412"/>
      <c r="T2090" s="412"/>
      <c r="U2090" s="483" t="s">
        <v>0</v>
      </c>
      <c r="V2090" s="617" t="str">
        <f>+IF(I2090&lt;0,"ng","")</f>
        <v/>
      </c>
      <c r="W2090" s="617"/>
    </row>
    <row r="2091" spans="1:23" s="75" customFormat="1" ht="24" hidden="1" customHeight="1">
      <c r="A2091" s="372" t="s">
        <v>4789</v>
      </c>
      <c r="B2091" s="421" t="s">
        <v>0</v>
      </c>
      <c r="C2091" s="421" t="s">
        <v>1388</v>
      </c>
      <c r="D2091" s="421" t="s">
        <v>226</v>
      </c>
      <c r="E2091" s="422" t="s">
        <v>1034</v>
      </c>
      <c r="F2091" s="416">
        <v>10</v>
      </c>
      <c r="G2091" s="416">
        <f>[5]내역서!F2091</f>
        <v>10</v>
      </c>
      <c r="H2091" s="416">
        <v>10</v>
      </c>
      <c r="I2091" s="416">
        <f>내역서!F2095</f>
        <v>0</v>
      </c>
      <c r="J2091" s="416">
        <v>1016.4</v>
      </c>
      <c r="K2091" s="417">
        <f t="shared" si="3686"/>
        <v>0</v>
      </c>
      <c r="L2091" s="416">
        <v>0</v>
      </c>
      <c r="M2091" s="417">
        <f t="shared" si="3687"/>
        <v>0</v>
      </c>
      <c r="N2091" s="416">
        <v>0</v>
      </c>
      <c r="O2091" s="417">
        <f t="shared" si="3688"/>
        <v>0</v>
      </c>
      <c r="P2091" s="417">
        <f t="shared" si="3689"/>
        <v>1016.4</v>
      </c>
      <c r="Q2091" s="417">
        <f t="shared" si="3714"/>
        <v>0</v>
      </c>
      <c r="R2091" s="417">
        <f t="shared" ref="R2091" si="3718">I2091-I2090</f>
        <v>0</v>
      </c>
      <c r="S2091" s="417">
        <f t="shared" ref="S2091:T2091" si="3719">P2091-P2090</f>
        <v>0</v>
      </c>
      <c r="T2091" s="417">
        <f t="shared" si="3719"/>
        <v>0</v>
      </c>
      <c r="U2091" s="484"/>
      <c r="V2091" s="619" t="str">
        <f t="shared" ref="V2091" si="3720">+IF(I2091&lt;0,"ng","")</f>
        <v/>
      </c>
      <c r="W2091" s="619"/>
    </row>
    <row r="2092" spans="1:23" s="371" customFormat="1" ht="24" hidden="1" customHeight="1">
      <c r="A2092" s="366" t="s">
        <v>4684</v>
      </c>
      <c r="B2092" s="418" t="s">
        <v>0</v>
      </c>
      <c r="C2092" s="418" t="s">
        <v>3289</v>
      </c>
      <c r="D2092" s="418" t="s">
        <v>226</v>
      </c>
      <c r="E2092" s="419" t="s">
        <v>308</v>
      </c>
      <c r="F2092" s="411">
        <v>1</v>
      </c>
      <c r="G2092" s="411">
        <f>[5]내역서!F2092</f>
        <v>1</v>
      </c>
      <c r="H2092" s="411">
        <v>1</v>
      </c>
      <c r="I2092" s="411">
        <f>내역서!F2096</f>
        <v>0</v>
      </c>
      <c r="J2092" s="411">
        <v>3466.8</v>
      </c>
      <c r="K2092" s="412">
        <f>INT($I2092*J2092)</f>
        <v>0</v>
      </c>
      <c r="L2092" s="411">
        <v>10712</v>
      </c>
      <c r="M2092" s="412">
        <f>INT($I2092*L2092)</f>
        <v>0</v>
      </c>
      <c r="N2092" s="411">
        <v>18.100000000000001</v>
      </c>
      <c r="O2092" s="412">
        <f>INT($I2092*N2092)</f>
        <v>0</v>
      </c>
      <c r="P2092" s="412">
        <f>+J2092+L2092+N2092</f>
        <v>14196.9</v>
      </c>
      <c r="Q2092" s="412">
        <f>K2092+M2092+O2092</f>
        <v>0</v>
      </c>
      <c r="R2092" s="412"/>
      <c r="S2092" s="412"/>
      <c r="T2092" s="412"/>
      <c r="U2092" s="483" t="s">
        <v>0</v>
      </c>
      <c r="V2092" s="617" t="str">
        <f>+IF(I2092&lt;0,"ng","")</f>
        <v/>
      </c>
      <c r="W2092" s="617"/>
    </row>
    <row r="2093" spans="1:23" s="75" customFormat="1" ht="24" hidden="1" customHeight="1">
      <c r="A2093" s="372" t="s">
        <v>4680</v>
      </c>
      <c r="B2093" s="421" t="s">
        <v>0</v>
      </c>
      <c r="C2093" s="421" t="s">
        <v>1389</v>
      </c>
      <c r="D2093" s="421" t="s">
        <v>226</v>
      </c>
      <c r="E2093" s="422" t="s">
        <v>1034</v>
      </c>
      <c r="F2093" s="416">
        <v>1</v>
      </c>
      <c r="G2093" s="416">
        <f>[5]내역서!F2093</f>
        <v>1</v>
      </c>
      <c r="H2093" s="416">
        <v>1</v>
      </c>
      <c r="I2093" s="416">
        <f>내역서!F2097</f>
        <v>0</v>
      </c>
      <c r="J2093" s="416">
        <v>3466.8</v>
      </c>
      <c r="K2093" s="417">
        <f t="shared" si="3686"/>
        <v>0</v>
      </c>
      <c r="L2093" s="416">
        <v>10712</v>
      </c>
      <c r="M2093" s="417">
        <f t="shared" si="3687"/>
        <v>0</v>
      </c>
      <c r="N2093" s="416">
        <v>18.100000000000001</v>
      </c>
      <c r="O2093" s="417">
        <f t="shared" si="3688"/>
        <v>0</v>
      </c>
      <c r="P2093" s="417">
        <f t="shared" si="3689"/>
        <v>14196.9</v>
      </c>
      <c r="Q2093" s="417">
        <f t="shared" si="3714"/>
        <v>0</v>
      </c>
      <c r="R2093" s="417">
        <f t="shared" ref="R2093" si="3721">I2093-I2092</f>
        <v>0</v>
      </c>
      <c r="S2093" s="417">
        <f t="shared" ref="S2093:T2093" si="3722">P2093-P2092</f>
        <v>0</v>
      </c>
      <c r="T2093" s="417">
        <f t="shared" si="3722"/>
        <v>0</v>
      </c>
      <c r="U2093" s="484"/>
      <c r="V2093" s="619" t="str">
        <f t="shared" ref="V2093" si="3723">+IF(I2093&lt;0,"ng","")</f>
        <v/>
      </c>
      <c r="W2093" s="619"/>
    </row>
    <row r="2094" spans="1:23" s="489" customFormat="1" ht="24" hidden="1" customHeight="1">
      <c r="A2094" s="366" t="s">
        <v>4388</v>
      </c>
      <c r="B2094" s="418" t="s">
        <v>0</v>
      </c>
      <c r="C2094" s="418" t="s">
        <v>3290</v>
      </c>
      <c r="D2094" s="418" t="s">
        <v>3291</v>
      </c>
      <c r="E2094" s="419" t="s">
        <v>308</v>
      </c>
      <c r="F2094" s="411">
        <v>1</v>
      </c>
      <c r="G2094" s="411">
        <f>[5]내역서!F2094</f>
        <v>1</v>
      </c>
      <c r="H2094" s="411">
        <v>1</v>
      </c>
      <c r="I2094" s="411">
        <f>내역서!F2098</f>
        <v>0</v>
      </c>
      <c r="J2094" s="411">
        <v>1150</v>
      </c>
      <c r="K2094" s="412">
        <f>INT($I2094*J2094)</f>
        <v>0</v>
      </c>
      <c r="L2094" s="411">
        <v>0</v>
      </c>
      <c r="M2094" s="412">
        <f>INT($I2094*L2094)</f>
        <v>0</v>
      </c>
      <c r="N2094" s="411">
        <v>0</v>
      </c>
      <c r="O2094" s="412">
        <f>INT($I2094*N2094)</f>
        <v>0</v>
      </c>
      <c r="P2094" s="412">
        <f>+J2094+L2094+N2094</f>
        <v>1150</v>
      </c>
      <c r="Q2094" s="412">
        <f>K2094+M2094+O2094</f>
        <v>0</v>
      </c>
      <c r="R2094" s="412"/>
      <c r="S2094" s="412"/>
      <c r="T2094" s="412"/>
      <c r="U2094" s="483" t="s">
        <v>0</v>
      </c>
      <c r="V2094" s="617" t="str">
        <f>+IF(I2094&lt;0,"ng","")</f>
        <v/>
      </c>
      <c r="W2094" s="617"/>
    </row>
    <row r="2095" spans="1:23" s="78" customFormat="1" ht="24" hidden="1" customHeight="1">
      <c r="A2095" s="372" t="s">
        <v>4624</v>
      </c>
      <c r="B2095" s="421" t="s">
        <v>0</v>
      </c>
      <c r="C2095" s="421" t="s">
        <v>1390</v>
      </c>
      <c r="D2095" s="421" t="s">
        <v>1391</v>
      </c>
      <c r="E2095" s="422" t="s">
        <v>1034</v>
      </c>
      <c r="F2095" s="416">
        <v>1</v>
      </c>
      <c r="G2095" s="416">
        <f>[5]내역서!F2095</f>
        <v>1</v>
      </c>
      <c r="H2095" s="416">
        <v>1</v>
      </c>
      <c r="I2095" s="416">
        <f>내역서!F2099</f>
        <v>0</v>
      </c>
      <c r="J2095" s="416">
        <v>1150</v>
      </c>
      <c r="K2095" s="417">
        <f t="shared" si="3686"/>
        <v>0</v>
      </c>
      <c r="L2095" s="416">
        <v>0</v>
      </c>
      <c r="M2095" s="417">
        <f t="shared" si="3687"/>
        <v>0</v>
      </c>
      <c r="N2095" s="416">
        <v>0</v>
      </c>
      <c r="O2095" s="417">
        <f t="shared" si="3688"/>
        <v>0</v>
      </c>
      <c r="P2095" s="417">
        <f t="shared" si="3689"/>
        <v>1150</v>
      </c>
      <c r="Q2095" s="417">
        <f t="shared" si="3714"/>
        <v>0</v>
      </c>
      <c r="R2095" s="417">
        <f t="shared" ref="R2095" si="3724">I2095-I2094</f>
        <v>0</v>
      </c>
      <c r="S2095" s="417">
        <f t="shared" ref="S2095:T2095" si="3725">P2095-P2094</f>
        <v>0</v>
      </c>
      <c r="T2095" s="417">
        <f t="shared" si="3725"/>
        <v>0</v>
      </c>
      <c r="U2095" s="484"/>
      <c r="V2095" s="619" t="str">
        <f t="shared" ref="V2095" si="3726">+IF(I2095&lt;0,"ng","")</f>
        <v/>
      </c>
      <c r="W2095" s="619"/>
    </row>
    <row r="2096" spans="1:23" s="371" customFormat="1" ht="24" hidden="1" customHeight="1">
      <c r="A2096" s="366" t="s">
        <v>4295</v>
      </c>
      <c r="B2096" s="418" t="s">
        <v>0</v>
      </c>
      <c r="C2096" s="418" t="s">
        <v>1910</v>
      </c>
      <c r="D2096" s="418" t="s">
        <v>3271</v>
      </c>
      <c r="E2096" s="419" t="s">
        <v>1887</v>
      </c>
      <c r="F2096" s="411">
        <v>1</v>
      </c>
      <c r="G2096" s="411">
        <f>[5]내역서!F2096</f>
        <v>1</v>
      </c>
      <c r="H2096" s="411">
        <v>1</v>
      </c>
      <c r="I2096" s="411">
        <f>내역서!F2100</f>
        <v>0</v>
      </c>
      <c r="J2096" s="411">
        <v>0</v>
      </c>
      <c r="K2096" s="412">
        <f>INT($I2096*J2096)</f>
        <v>0</v>
      </c>
      <c r="L2096" s="411">
        <v>127919.8</v>
      </c>
      <c r="M2096" s="412">
        <f>INT($I2096*L2096)</f>
        <v>0</v>
      </c>
      <c r="N2096" s="411">
        <v>0</v>
      </c>
      <c r="O2096" s="412">
        <f>INT($I2096*N2096)</f>
        <v>0</v>
      </c>
      <c r="P2096" s="412">
        <f>+J2096+L2096+N2096</f>
        <v>127919.8</v>
      </c>
      <c r="Q2096" s="412">
        <f>K2096+M2096+O2096</f>
        <v>0</v>
      </c>
      <c r="R2096" s="412"/>
      <c r="S2096" s="412"/>
      <c r="T2096" s="412"/>
      <c r="U2096" s="483" t="s">
        <v>0</v>
      </c>
      <c r="V2096" s="617" t="str">
        <f>+IF(I2096&lt;0,"ng","")</f>
        <v/>
      </c>
      <c r="W2096" s="617"/>
    </row>
    <row r="2097" spans="1:23" s="75" customFormat="1" ht="24" hidden="1" customHeight="1">
      <c r="A2097" s="372" t="s">
        <v>4373</v>
      </c>
      <c r="B2097" s="421" t="s">
        <v>0</v>
      </c>
      <c r="C2097" s="421" t="s">
        <v>1369</v>
      </c>
      <c r="D2097" s="421" t="s">
        <v>1370</v>
      </c>
      <c r="E2097" s="422" t="s">
        <v>1371</v>
      </c>
      <c r="F2097" s="416">
        <v>1</v>
      </c>
      <c r="G2097" s="416">
        <f>[5]내역서!F2097</f>
        <v>1</v>
      </c>
      <c r="H2097" s="416">
        <v>1</v>
      </c>
      <c r="I2097" s="416">
        <f>내역서!F2101</f>
        <v>0</v>
      </c>
      <c r="J2097" s="416">
        <v>0</v>
      </c>
      <c r="K2097" s="417">
        <f t="shared" si="3686"/>
        <v>0</v>
      </c>
      <c r="L2097" s="416">
        <v>127919.8</v>
      </c>
      <c r="M2097" s="417">
        <f t="shared" si="3687"/>
        <v>0</v>
      </c>
      <c r="N2097" s="416">
        <v>0</v>
      </c>
      <c r="O2097" s="417">
        <f t="shared" si="3688"/>
        <v>0</v>
      </c>
      <c r="P2097" s="417">
        <f t="shared" si="3689"/>
        <v>127919.8</v>
      </c>
      <c r="Q2097" s="417">
        <f t="shared" si="3714"/>
        <v>0</v>
      </c>
      <c r="R2097" s="417">
        <f t="shared" ref="R2097" si="3727">I2097-I2096</f>
        <v>0</v>
      </c>
      <c r="S2097" s="417">
        <f t="shared" ref="S2097:T2097" si="3728">P2097-P2096</f>
        <v>0</v>
      </c>
      <c r="T2097" s="417">
        <f t="shared" si="3728"/>
        <v>0</v>
      </c>
      <c r="U2097" s="484"/>
      <c r="V2097" s="619" t="str">
        <f t="shared" ref="V2097" si="3729">+IF(I2097&lt;0,"ng","")</f>
        <v/>
      </c>
      <c r="W2097" s="619"/>
    </row>
    <row r="2098" spans="1:23" s="371" customFormat="1" ht="24" hidden="1" customHeight="1">
      <c r="A2098" s="366" t="s">
        <v>4750</v>
      </c>
      <c r="B2098" s="418" t="s">
        <v>0</v>
      </c>
      <c r="C2098" s="418" t="s">
        <v>1910</v>
      </c>
      <c r="D2098" s="418" t="s">
        <v>3292</v>
      </c>
      <c r="E2098" s="419" t="s">
        <v>1887</v>
      </c>
      <c r="F2098" s="411">
        <v>1</v>
      </c>
      <c r="G2098" s="411">
        <f>[5]내역서!F2098</f>
        <v>1</v>
      </c>
      <c r="H2098" s="411">
        <v>1</v>
      </c>
      <c r="I2098" s="411">
        <f>내역서!F2102</f>
        <v>0</v>
      </c>
      <c r="J2098" s="411">
        <v>0</v>
      </c>
      <c r="K2098" s="412">
        <f>INT($I2098*J2098)</f>
        <v>0</v>
      </c>
      <c r="L2098" s="411">
        <v>174587.1</v>
      </c>
      <c r="M2098" s="412">
        <f>INT($I2098*L2098)</f>
        <v>0</v>
      </c>
      <c r="N2098" s="411">
        <v>0</v>
      </c>
      <c r="O2098" s="412">
        <f>INT($I2098*N2098)</f>
        <v>0</v>
      </c>
      <c r="P2098" s="412">
        <f>+J2098+L2098+N2098</f>
        <v>174587.1</v>
      </c>
      <c r="Q2098" s="412">
        <f>K2098+M2098+O2098</f>
        <v>0</v>
      </c>
      <c r="R2098" s="412"/>
      <c r="S2098" s="412"/>
      <c r="T2098" s="412"/>
      <c r="U2098" s="483" t="s">
        <v>0</v>
      </c>
      <c r="V2098" s="617" t="str">
        <f>+IF(I2098&lt;0,"ng","")</f>
        <v/>
      </c>
      <c r="W2098" s="617"/>
    </row>
    <row r="2099" spans="1:23" s="75" customFormat="1" ht="24" hidden="1" customHeight="1">
      <c r="A2099" s="372" t="s">
        <v>4588</v>
      </c>
      <c r="B2099" s="421" t="s">
        <v>0</v>
      </c>
      <c r="C2099" s="421" t="s">
        <v>1369</v>
      </c>
      <c r="D2099" s="421" t="s">
        <v>1392</v>
      </c>
      <c r="E2099" s="422" t="s">
        <v>1371</v>
      </c>
      <c r="F2099" s="416">
        <v>1</v>
      </c>
      <c r="G2099" s="416">
        <f>[5]내역서!F2099</f>
        <v>1</v>
      </c>
      <c r="H2099" s="416">
        <v>1</v>
      </c>
      <c r="I2099" s="416">
        <f>내역서!F2103</f>
        <v>0</v>
      </c>
      <c r="J2099" s="416">
        <v>0</v>
      </c>
      <c r="K2099" s="417">
        <f t="shared" si="3686"/>
        <v>0</v>
      </c>
      <c r="L2099" s="416">
        <v>174587.1</v>
      </c>
      <c r="M2099" s="417">
        <f t="shared" si="3687"/>
        <v>0</v>
      </c>
      <c r="N2099" s="416">
        <v>0</v>
      </c>
      <c r="O2099" s="417">
        <f t="shared" si="3688"/>
        <v>0</v>
      </c>
      <c r="P2099" s="417">
        <f t="shared" si="3689"/>
        <v>174587.1</v>
      </c>
      <c r="Q2099" s="417">
        <f t="shared" si="3714"/>
        <v>0</v>
      </c>
      <c r="R2099" s="417">
        <f t="shared" ref="R2099" si="3730">I2099-I2098</f>
        <v>0</v>
      </c>
      <c r="S2099" s="417">
        <f t="shared" ref="S2099:T2099" si="3731">P2099-P2098</f>
        <v>0</v>
      </c>
      <c r="T2099" s="417">
        <f t="shared" si="3731"/>
        <v>0</v>
      </c>
      <c r="U2099" s="484"/>
      <c r="V2099" s="619" t="str">
        <f t="shared" ref="V2099" si="3732">+IF(I2099&lt;0,"ng","")</f>
        <v/>
      </c>
      <c r="W2099" s="619"/>
    </row>
    <row r="2100" spans="1:23" s="371" customFormat="1" ht="24" hidden="1" customHeight="1">
      <c r="A2100" s="366" t="s">
        <v>4634</v>
      </c>
      <c r="B2100" s="418" t="s">
        <v>0</v>
      </c>
      <c r="C2100" s="418" t="s">
        <v>3273</v>
      </c>
      <c r="D2100" s="418" t="s">
        <v>3274</v>
      </c>
      <c r="E2100" s="419" t="s">
        <v>308</v>
      </c>
      <c r="F2100" s="411">
        <v>1</v>
      </c>
      <c r="G2100" s="411">
        <f>[5]내역서!F2100</f>
        <v>1</v>
      </c>
      <c r="H2100" s="411">
        <v>1</v>
      </c>
      <c r="I2100" s="411">
        <f>내역서!F2104</f>
        <v>0</v>
      </c>
      <c r="J2100" s="411">
        <v>3511.5</v>
      </c>
      <c r="K2100" s="412">
        <f>INT($I2100*J2100)</f>
        <v>0</v>
      </c>
      <c r="L2100" s="411">
        <v>0</v>
      </c>
      <c r="M2100" s="412">
        <f>INT($I2100*L2100)</f>
        <v>0</v>
      </c>
      <c r="N2100" s="411">
        <v>0</v>
      </c>
      <c r="O2100" s="412">
        <f>INT($I2100*N2100)</f>
        <v>0</v>
      </c>
      <c r="P2100" s="412">
        <f>+J2100+L2100+N2100</f>
        <v>3511.5</v>
      </c>
      <c r="Q2100" s="412">
        <f>K2100+M2100+O2100</f>
        <v>0</v>
      </c>
      <c r="R2100" s="412"/>
      <c r="S2100" s="412"/>
      <c r="T2100" s="412"/>
      <c r="U2100" s="483" t="s">
        <v>0</v>
      </c>
      <c r="V2100" s="617" t="str">
        <f>+IF(I2100&lt;0,"ng","")</f>
        <v/>
      </c>
      <c r="W2100" s="617"/>
    </row>
    <row r="2101" spans="1:23" s="75" customFormat="1" ht="24" hidden="1" customHeight="1">
      <c r="A2101" s="372" t="s">
        <v>2072</v>
      </c>
      <c r="B2101" s="421" t="s">
        <v>0</v>
      </c>
      <c r="C2101" s="421" t="s">
        <v>1373</v>
      </c>
      <c r="D2101" s="421" t="s">
        <v>1374</v>
      </c>
      <c r="E2101" s="422" t="s">
        <v>1034</v>
      </c>
      <c r="F2101" s="416">
        <v>1</v>
      </c>
      <c r="G2101" s="416">
        <f>[5]내역서!F2101</f>
        <v>1</v>
      </c>
      <c r="H2101" s="416">
        <v>1</v>
      </c>
      <c r="I2101" s="416">
        <f>내역서!F2105</f>
        <v>0</v>
      </c>
      <c r="J2101" s="416">
        <v>3511.5</v>
      </c>
      <c r="K2101" s="417">
        <f t="shared" si="3686"/>
        <v>0</v>
      </c>
      <c r="L2101" s="416">
        <v>0</v>
      </c>
      <c r="M2101" s="417">
        <f t="shared" si="3687"/>
        <v>0</v>
      </c>
      <c r="N2101" s="416">
        <v>0</v>
      </c>
      <c r="O2101" s="417">
        <f t="shared" si="3688"/>
        <v>0</v>
      </c>
      <c r="P2101" s="417">
        <f t="shared" si="3689"/>
        <v>3511.5</v>
      </c>
      <c r="Q2101" s="417">
        <f t="shared" si="3714"/>
        <v>0</v>
      </c>
      <c r="R2101" s="417">
        <f t="shared" ref="R2101" si="3733">I2101-I2100</f>
        <v>0</v>
      </c>
      <c r="S2101" s="417">
        <f t="shared" ref="S2101:T2101" si="3734">P2101-P2100</f>
        <v>0</v>
      </c>
      <c r="T2101" s="417">
        <f t="shared" si="3734"/>
        <v>0</v>
      </c>
      <c r="U2101" s="484"/>
      <c r="V2101" s="619" t="str">
        <f t="shared" ref="V2101" si="3735">+IF(I2101&lt;0,"ng","")</f>
        <v/>
      </c>
      <c r="W2101" s="619"/>
    </row>
    <row r="2102" spans="1:23" s="371" customFormat="1" ht="24" hidden="1" customHeight="1">
      <c r="A2102" s="366" t="s">
        <v>2055</v>
      </c>
      <c r="B2102" s="448" t="s">
        <v>227</v>
      </c>
      <c r="C2102" s="448" t="s">
        <v>3293</v>
      </c>
      <c r="D2102" s="448" t="s">
        <v>0</v>
      </c>
      <c r="E2102" s="449" t="s">
        <v>0</v>
      </c>
      <c r="F2102" s="450">
        <v>0</v>
      </c>
      <c r="G2102" s="450">
        <f>[5]내역서!F2102</f>
        <v>0</v>
      </c>
      <c r="H2102" s="450">
        <v>0</v>
      </c>
      <c r="I2102" s="450">
        <f>내역서!F2106</f>
        <v>0</v>
      </c>
      <c r="J2102" s="451">
        <v>0</v>
      </c>
      <c r="K2102" s="451">
        <f>SUMIF($A$2104:$A$2125,$A2104,K$2104:K$2125)</f>
        <v>0</v>
      </c>
      <c r="L2102" s="451">
        <v>0</v>
      </c>
      <c r="M2102" s="451">
        <f>SUMIF($A$2104:$A$2125,$A2104,M$2104:M$2125)</f>
        <v>0</v>
      </c>
      <c r="N2102" s="451">
        <v>0</v>
      </c>
      <c r="O2102" s="451">
        <f>SUMIF($A$2104:$A$2125,$A2104,O$2104:O$2125)</f>
        <v>0</v>
      </c>
      <c r="P2102" s="452">
        <v>0</v>
      </c>
      <c r="Q2102" s="451">
        <f>K2102+M2102+O2102</f>
        <v>0</v>
      </c>
      <c r="R2102" s="451"/>
      <c r="S2102" s="451"/>
      <c r="T2102" s="451"/>
      <c r="U2102" s="493" t="s">
        <v>0</v>
      </c>
      <c r="V2102" s="617" t="str">
        <f>+IF(I2102&lt;0,"ng","")</f>
        <v/>
      </c>
      <c r="W2102" s="617"/>
    </row>
    <row r="2103" spans="1:23" s="75" customFormat="1" ht="24" hidden="1" customHeight="1">
      <c r="A2103" s="372" t="s">
        <v>2072</v>
      </c>
      <c r="B2103" s="454" t="s">
        <v>227</v>
      </c>
      <c r="C2103" s="454" t="s">
        <v>1393</v>
      </c>
      <c r="D2103" s="454" t="s">
        <v>0</v>
      </c>
      <c r="E2103" s="455" t="s">
        <v>0</v>
      </c>
      <c r="F2103" s="456">
        <v>0</v>
      </c>
      <c r="G2103" s="456">
        <f>[5]내역서!F2103</f>
        <v>0</v>
      </c>
      <c r="H2103" s="456">
        <v>0</v>
      </c>
      <c r="I2103" s="456">
        <f>내역서!F2107</f>
        <v>0</v>
      </c>
      <c r="J2103" s="457">
        <v>0</v>
      </c>
      <c r="K2103" s="457">
        <f>SUMIF($A$2104:$A$2125,$A2105,K$2104:K$2125)</f>
        <v>0</v>
      </c>
      <c r="L2103" s="457">
        <v>0</v>
      </c>
      <c r="M2103" s="457">
        <f>SUMIF($A$2104:$A$2125,$A2105,M$2104:M$2125)</f>
        <v>0</v>
      </c>
      <c r="N2103" s="457">
        <v>0</v>
      </c>
      <c r="O2103" s="457">
        <f>SUMIF($A$2104:$A$2125,$A2105,O$2104:O$2125)</f>
        <v>0</v>
      </c>
      <c r="P2103" s="458">
        <v>0</v>
      </c>
      <c r="Q2103" s="457">
        <f t="shared" si="3714"/>
        <v>0</v>
      </c>
      <c r="R2103" s="457">
        <f t="shared" ref="R2103" si="3736">I2103-I2102</f>
        <v>0</v>
      </c>
      <c r="S2103" s="457">
        <f t="shared" ref="S2103:T2103" si="3737">P2103-P2102</f>
        <v>0</v>
      </c>
      <c r="T2103" s="457">
        <f t="shared" si="3737"/>
        <v>0</v>
      </c>
      <c r="U2103" s="494"/>
      <c r="V2103" s="619" t="str">
        <f t="shared" ref="V2103" si="3738">+IF(I2103&lt;0,"ng","")</f>
        <v/>
      </c>
      <c r="W2103" s="619"/>
    </row>
    <row r="2104" spans="1:23" s="371" customFormat="1" ht="24" hidden="1" customHeight="1">
      <c r="A2104" s="366" t="s">
        <v>4308</v>
      </c>
      <c r="B2104" s="418" t="s">
        <v>0</v>
      </c>
      <c r="C2104" s="418" t="s">
        <v>3276</v>
      </c>
      <c r="D2104" s="418" t="s">
        <v>228</v>
      </c>
      <c r="E2104" s="419" t="s">
        <v>6</v>
      </c>
      <c r="F2104" s="411">
        <v>9</v>
      </c>
      <c r="G2104" s="411">
        <f>[5]내역서!F2104</f>
        <v>9</v>
      </c>
      <c r="H2104" s="411">
        <v>9</v>
      </c>
      <c r="I2104" s="411">
        <f>내역서!F2108</f>
        <v>0</v>
      </c>
      <c r="J2104" s="411">
        <v>7295.7</v>
      </c>
      <c r="K2104" s="412">
        <f>INT($I2104*J2104)</f>
        <v>0</v>
      </c>
      <c r="L2104" s="411">
        <v>0</v>
      </c>
      <c r="M2104" s="412">
        <f>INT($I2104*L2104)</f>
        <v>0</v>
      </c>
      <c r="N2104" s="411">
        <v>0</v>
      </c>
      <c r="O2104" s="412">
        <f>INT($I2104*N2104)</f>
        <v>0</v>
      </c>
      <c r="P2104" s="412">
        <f>+J2104+L2104+N2104</f>
        <v>7295.7</v>
      </c>
      <c r="Q2104" s="412">
        <f>K2104+M2104+O2104</f>
        <v>0</v>
      </c>
      <c r="R2104" s="412"/>
      <c r="S2104" s="412"/>
      <c r="T2104" s="412"/>
      <c r="U2104" s="483" t="s">
        <v>0</v>
      </c>
      <c r="V2104" s="617" t="str">
        <f>+IF(I2104&lt;0,"ng","")</f>
        <v/>
      </c>
      <c r="W2104" s="617"/>
    </row>
    <row r="2105" spans="1:23" s="75" customFormat="1" ht="24" hidden="1" customHeight="1">
      <c r="A2105" s="372" t="s">
        <v>4373</v>
      </c>
      <c r="B2105" s="421" t="s">
        <v>0</v>
      </c>
      <c r="C2105" s="421" t="s">
        <v>1376</v>
      </c>
      <c r="D2105" s="421" t="s">
        <v>228</v>
      </c>
      <c r="E2105" s="422" t="s">
        <v>6</v>
      </c>
      <c r="F2105" s="416">
        <v>9</v>
      </c>
      <c r="G2105" s="416">
        <f>[5]내역서!F2105</f>
        <v>9</v>
      </c>
      <c r="H2105" s="416">
        <v>9</v>
      </c>
      <c r="I2105" s="416">
        <f>내역서!F2109</f>
        <v>0</v>
      </c>
      <c r="J2105" s="416">
        <v>7295.7</v>
      </c>
      <c r="K2105" s="417">
        <f t="shared" ref="K2105:K2125" si="3739">INT($I2105*J2105)</f>
        <v>0</v>
      </c>
      <c r="L2105" s="416">
        <v>0</v>
      </c>
      <c r="M2105" s="417">
        <f t="shared" ref="M2105:M2125" si="3740">INT($I2105*L2105)</f>
        <v>0</v>
      </c>
      <c r="N2105" s="416">
        <v>0</v>
      </c>
      <c r="O2105" s="417">
        <f t="shared" ref="O2105:O2125" si="3741">INT($I2105*N2105)</f>
        <v>0</v>
      </c>
      <c r="P2105" s="417">
        <f t="shared" ref="P2105:P2125" si="3742">+J2105+L2105+N2105</f>
        <v>7295.7</v>
      </c>
      <c r="Q2105" s="417">
        <f t="shared" si="3714"/>
        <v>0</v>
      </c>
      <c r="R2105" s="417">
        <f t="shared" ref="R2105" si="3743">I2105-I2104</f>
        <v>0</v>
      </c>
      <c r="S2105" s="417">
        <f t="shared" ref="S2105:T2105" si="3744">P2105-P2104</f>
        <v>0</v>
      </c>
      <c r="T2105" s="417">
        <f t="shared" si="3744"/>
        <v>0</v>
      </c>
      <c r="U2105" s="484"/>
      <c r="V2105" s="619" t="str">
        <f t="shared" ref="V2105" si="3745">+IF(I2105&lt;0,"ng","")</f>
        <v/>
      </c>
      <c r="W2105" s="619"/>
    </row>
    <row r="2106" spans="1:23" s="371" customFormat="1" ht="24" hidden="1" customHeight="1">
      <c r="A2106" s="366" t="s">
        <v>4678</v>
      </c>
      <c r="B2106" s="418" t="s">
        <v>0</v>
      </c>
      <c r="C2106" s="418" t="s">
        <v>3278</v>
      </c>
      <c r="D2106" s="418" t="s">
        <v>3295</v>
      </c>
      <c r="E2106" s="419" t="s">
        <v>18</v>
      </c>
      <c r="F2106" s="411">
        <v>4</v>
      </c>
      <c r="G2106" s="411">
        <f>[5]내역서!F2106</f>
        <v>4</v>
      </c>
      <c r="H2106" s="411">
        <v>4</v>
      </c>
      <c r="I2106" s="411">
        <f>내역서!F2110</f>
        <v>0</v>
      </c>
      <c r="J2106" s="411">
        <v>7312.9</v>
      </c>
      <c r="K2106" s="412">
        <f>INT($I2106*J2106)</f>
        <v>0</v>
      </c>
      <c r="L2106" s="411">
        <v>0</v>
      </c>
      <c r="M2106" s="412">
        <f>INT($I2106*L2106)</f>
        <v>0</v>
      </c>
      <c r="N2106" s="411">
        <v>0</v>
      </c>
      <c r="O2106" s="412">
        <f>INT($I2106*N2106)</f>
        <v>0</v>
      </c>
      <c r="P2106" s="412">
        <f>+J2106+L2106+N2106</f>
        <v>7312.9</v>
      </c>
      <c r="Q2106" s="412">
        <f>K2106+M2106+O2106</f>
        <v>0</v>
      </c>
      <c r="R2106" s="412"/>
      <c r="S2106" s="412"/>
      <c r="T2106" s="412"/>
      <c r="U2106" s="483" t="s">
        <v>0</v>
      </c>
      <c r="V2106" s="617" t="str">
        <f>+IF(I2106&lt;0,"ng","")</f>
        <v/>
      </c>
      <c r="W2106" s="617"/>
    </row>
    <row r="2107" spans="1:23" s="75" customFormat="1" ht="24" hidden="1" customHeight="1">
      <c r="A2107" s="372" t="s">
        <v>2219</v>
      </c>
      <c r="B2107" s="421" t="s">
        <v>0</v>
      </c>
      <c r="C2107" s="421" t="s">
        <v>1378</v>
      </c>
      <c r="D2107" s="421" t="s">
        <v>1394</v>
      </c>
      <c r="E2107" s="422" t="s">
        <v>18</v>
      </c>
      <c r="F2107" s="416">
        <v>4</v>
      </c>
      <c r="G2107" s="416">
        <f>[5]내역서!F2107</f>
        <v>4</v>
      </c>
      <c r="H2107" s="416">
        <v>4</v>
      </c>
      <c r="I2107" s="416">
        <f>내역서!F2111</f>
        <v>0</v>
      </c>
      <c r="J2107" s="416">
        <v>7312.9</v>
      </c>
      <c r="K2107" s="417">
        <f t="shared" si="3739"/>
        <v>0</v>
      </c>
      <c r="L2107" s="416">
        <v>0</v>
      </c>
      <c r="M2107" s="417">
        <f t="shared" si="3740"/>
        <v>0</v>
      </c>
      <c r="N2107" s="416">
        <v>0</v>
      </c>
      <c r="O2107" s="417">
        <f t="shared" si="3741"/>
        <v>0</v>
      </c>
      <c r="P2107" s="417">
        <f t="shared" si="3742"/>
        <v>7312.9</v>
      </c>
      <c r="Q2107" s="417">
        <f t="shared" si="3714"/>
        <v>0</v>
      </c>
      <c r="R2107" s="417">
        <f t="shared" ref="R2107" si="3746">I2107-I2106</f>
        <v>0</v>
      </c>
      <c r="S2107" s="417">
        <f t="shared" ref="S2107:T2107" si="3747">P2107-P2106</f>
        <v>0</v>
      </c>
      <c r="T2107" s="417">
        <f t="shared" si="3747"/>
        <v>0</v>
      </c>
      <c r="U2107" s="484"/>
      <c r="V2107" s="619" t="str">
        <f t="shared" ref="V2107" si="3748">+IF(I2107&lt;0,"ng","")</f>
        <v/>
      </c>
      <c r="W2107" s="619"/>
    </row>
    <row r="2108" spans="1:23" s="371" customFormat="1" ht="24" hidden="1" customHeight="1">
      <c r="A2108" s="366" t="s">
        <v>4652</v>
      </c>
      <c r="B2108" s="418" t="s">
        <v>0</v>
      </c>
      <c r="C2108" s="418" t="s">
        <v>3278</v>
      </c>
      <c r="D2108" s="418" t="s">
        <v>3296</v>
      </c>
      <c r="E2108" s="419" t="s">
        <v>18</v>
      </c>
      <c r="F2108" s="411">
        <v>2</v>
      </c>
      <c r="G2108" s="411">
        <f>[5]내역서!F2108</f>
        <v>2</v>
      </c>
      <c r="H2108" s="411">
        <v>2</v>
      </c>
      <c r="I2108" s="411">
        <f>내역서!F2112</f>
        <v>0</v>
      </c>
      <c r="J2108" s="411">
        <v>14815.3</v>
      </c>
      <c r="K2108" s="412">
        <f>INT($I2108*J2108)</f>
        <v>0</v>
      </c>
      <c r="L2108" s="411">
        <v>0</v>
      </c>
      <c r="M2108" s="412">
        <f>INT($I2108*L2108)</f>
        <v>0</v>
      </c>
      <c r="N2108" s="411">
        <v>0</v>
      </c>
      <c r="O2108" s="412">
        <f>INT($I2108*N2108)</f>
        <v>0</v>
      </c>
      <c r="P2108" s="412">
        <f>+J2108+L2108+N2108</f>
        <v>14815.3</v>
      </c>
      <c r="Q2108" s="412">
        <f>K2108+M2108+O2108</f>
        <v>0</v>
      </c>
      <c r="R2108" s="412"/>
      <c r="S2108" s="412"/>
      <c r="T2108" s="412"/>
      <c r="U2108" s="483" t="s">
        <v>0</v>
      </c>
      <c r="V2108" s="617" t="str">
        <f>+IF(I2108&lt;0,"ng","")</f>
        <v/>
      </c>
      <c r="W2108" s="617"/>
    </row>
    <row r="2109" spans="1:23" s="75" customFormat="1" ht="24" hidden="1" customHeight="1">
      <c r="A2109" s="372" t="s">
        <v>4298</v>
      </c>
      <c r="B2109" s="421" t="s">
        <v>0</v>
      </c>
      <c r="C2109" s="421" t="s">
        <v>1378</v>
      </c>
      <c r="D2109" s="421" t="s">
        <v>1395</v>
      </c>
      <c r="E2109" s="422" t="s">
        <v>18</v>
      </c>
      <c r="F2109" s="416">
        <v>2</v>
      </c>
      <c r="G2109" s="416">
        <f>[5]내역서!F2109</f>
        <v>2</v>
      </c>
      <c r="H2109" s="416">
        <v>2</v>
      </c>
      <c r="I2109" s="416">
        <f>내역서!F2113</f>
        <v>0</v>
      </c>
      <c r="J2109" s="416">
        <v>14815.3</v>
      </c>
      <c r="K2109" s="417">
        <f t="shared" si="3739"/>
        <v>0</v>
      </c>
      <c r="L2109" s="416">
        <v>0</v>
      </c>
      <c r="M2109" s="417">
        <f t="shared" si="3740"/>
        <v>0</v>
      </c>
      <c r="N2109" s="416">
        <v>0</v>
      </c>
      <c r="O2109" s="417">
        <f t="shared" si="3741"/>
        <v>0</v>
      </c>
      <c r="P2109" s="417">
        <f t="shared" si="3742"/>
        <v>14815.3</v>
      </c>
      <c r="Q2109" s="417">
        <f t="shared" si="3714"/>
        <v>0</v>
      </c>
      <c r="R2109" s="417">
        <f t="shared" ref="R2109" si="3749">I2109-I2108</f>
        <v>0</v>
      </c>
      <c r="S2109" s="417">
        <f t="shared" ref="S2109:T2109" si="3750">P2109-P2108</f>
        <v>0</v>
      </c>
      <c r="T2109" s="417">
        <f t="shared" si="3750"/>
        <v>0</v>
      </c>
      <c r="U2109" s="484"/>
      <c r="V2109" s="619" t="str">
        <f t="shared" ref="V2109" si="3751">+IF(I2109&lt;0,"ng","")</f>
        <v/>
      </c>
      <c r="W2109" s="619"/>
    </row>
    <row r="2110" spans="1:23" s="485" customFormat="1" ht="24" hidden="1" customHeight="1">
      <c r="A2110" s="366" t="s">
        <v>2055</v>
      </c>
      <c r="B2110" s="418" t="s">
        <v>0</v>
      </c>
      <c r="C2110" s="418" t="s">
        <v>3278</v>
      </c>
      <c r="D2110" s="418" t="s">
        <v>3297</v>
      </c>
      <c r="E2110" s="419" t="s">
        <v>18</v>
      </c>
      <c r="F2110" s="411">
        <v>1</v>
      </c>
      <c r="G2110" s="411">
        <f>[5]내역서!F2110</f>
        <v>1</v>
      </c>
      <c r="H2110" s="411">
        <v>1</v>
      </c>
      <c r="I2110" s="411">
        <f>내역서!F2114</f>
        <v>0</v>
      </c>
      <c r="J2110" s="411">
        <v>6942.6</v>
      </c>
      <c r="K2110" s="412">
        <f>INT($I2110*J2110)</f>
        <v>0</v>
      </c>
      <c r="L2110" s="411">
        <v>0</v>
      </c>
      <c r="M2110" s="412">
        <f>INT($I2110*L2110)</f>
        <v>0</v>
      </c>
      <c r="N2110" s="411">
        <v>0</v>
      </c>
      <c r="O2110" s="412">
        <f>INT($I2110*N2110)</f>
        <v>0</v>
      </c>
      <c r="P2110" s="412">
        <f>+J2110+L2110+N2110</f>
        <v>6942.6</v>
      </c>
      <c r="Q2110" s="412">
        <f>K2110+M2110+O2110</f>
        <v>0</v>
      </c>
      <c r="R2110" s="412"/>
      <c r="S2110" s="412"/>
      <c r="T2110" s="412"/>
      <c r="U2110" s="483" t="s">
        <v>0</v>
      </c>
      <c r="V2110" s="617" t="str">
        <f>+IF(I2110&lt;0,"ng","")</f>
        <v/>
      </c>
      <c r="W2110" s="617"/>
    </row>
    <row r="2111" spans="1:23" s="77" customFormat="1" ht="24" hidden="1" customHeight="1">
      <c r="A2111" s="372" t="s">
        <v>4298</v>
      </c>
      <c r="B2111" s="421" t="s">
        <v>0</v>
      </c>
      <c r="C2111" s="421" t="s">
        <v>1378</v>
      </c>
      <c r="D2111" s="421" t="s">
        <v>1396</v>
      </c>
      <c r="E2111" s="422" t="s">
        <v>18</v>
      </c>
      <c r="F2111" s="416">
        <v>1</v>
      </c>
      <c r="G2111" s="416">
        <f>[5]내역서!F2111</f>
        <v>1</v>
      </c>
      <c r="H2111" s="416">
        <v>1</v>
      </c>
      <c r="I2111" s="416">
        <f>내역서!F2115</f>
        <v>0</v>
      </c>
      <c r="J2111" s="416">
        <v>6942.6</v>
      </c>
      <c r="K2111" s="417">
        <f t="shared" si="3739"/>
        <v>0</v>
      </c>
      <c r="L2111" s="416">
        <v>0</v>
      </c>
      <c r="M2111" s="417">
        <f t="shared" si="3740"/>
        <v>0</v>
      </c>
      <c r="N2111" s="416">
        <v>0</v>
      </c>
      <c r="O2111" s="417">
        <f t="shared" si="3741"/>
        <v>0</v>
      </c>
      <c r="P2111" s="417">
        <f t="shared" si="3742"/>
        <v>6942.6</v>
      </c>
      <c r="Q2111" s="417">
        <f t="shared" si="3714"/>
        <v>0</v>
      </c>
      <c r="R2111" s="417">
        <f t="shared" ref="R2111" si="3752">I2111-I2110</f>
        <v>0</v>
      </c>
      <c r="S2111" s="417">
        <f t="shared" ref="S2111:T2111" si="3753">P2111-P2110</f>
        <v>0</v>
      </c>
      <c r="T2111" s="417">
        <f t="shared" si="3753"/>
        <v>0</v>
      </c>
      <c r="U2111" s="484"/>
      <c r="V2111" s="619" t="str">
        <f t="shared" ref="V2111" si="3754">+IF(I2111&lt;0,"ng","")</f>
        <v/>
      </c>
      <c r="W2111" s="619"/>
    </row>
    <row r="2112" spans="1:23" s="371" customFormat="1" ht="24" hidden="1" customHeight="1">
      <c r="A2112" s="366" t="s">
        <v>4295</v>
      </c>
      <c r="B2112" s="418" t="s">
        <v>0</v>
      </c>
      <c r="C2112" s="418" t="s">
        <v>3278</v>
      </c>
      <c r="D2112" s="418" t="s">
        <v>3298</v>
      </c>
      <c r="E2112" s="419" t="s">
        <v>18</v>
      </c>
      <c r="F2112" s="411">
        <v>1</v>
      </c>
      <c r="G2112" s="411">
        <f>[5]내역서!F2112</f>
        <v>1</v>
      </c>
      <c r="H2112" s="411">
        <v>1</v>
      </c>
      <c r="I2112" s="411">
        <f>내역서!F2116</f>
        <v>0</v>
      </c>
      <c r="J2112" s="411">
        <v>22438.3</v>
      </c>
      <c r="K2112" s="412">
        <f>INT($I2112*J2112)</f>
        <v>0</v>
      </c>
      <c r="L2112" s="411">
        <v>0</v>
      </c>
      <c r="M2112" s="412">
        <f>INT($I2112*L2112)</f>
        <v>0</v>
      </c>
      <c r="N2112" s="411">
        <v>0</v>
      </c>
      <c r="O2112" s="412">
        <f>INT($I2112*N2112)</f>
        <v>0</v>
      </c>
      <c r="P2112" s="412">
        <f>+J2112+L2112+N2112</f>
        <v>22438.3</v>
      </c>
      <c r="Q2112" s="412">
        <f>K2112+M2112+O2112</f>
        <v>0</v>
      </c>
      <c r="R2112" s="412"/>
      <c r="S2112" s="412"/>
      <c r="T2112" s="412"/>
      <c r="U2112" s="483" t="s">
        <v>0</v>
      </c>
      <c r="V2112" s="617" t="str">
        <f>+IF(I2112&lt;0,"ng","")</f>
        <v/>
      </c>
      <c r="W2112" s="617"/>
    </row>
    <row r="2113" spans="1:23" s="75" customFormat="1" ht="24" hidden="1" customHeight="1">
      <c r="A2113" s="372" t="s">
        <v>4373</v>
      </c>
      <c r="B2113" s="421" t="s">
        <v>0</v>
      </c>
      <c r="C2113" s="421" t="s">
        <v>1378</v>
      </c>
      <c r="D2113" s="421" t="s">
        <v>1397</v>
      </c>
      <c r="E2113" s="422" t="s">
        <v>18</v>
      </c>
      <c r="F2113" s="416">
        <v>1</v>
      </c>
      <c r="G2113" s="416">
        <f>[5]내역서!F2113</f>
        <v>1</v>
      </c>
      <c r="H2113" s="416">
        <v>1</v>
      </c>
      <c r="I2113" s="416">
        <f>내역서!F2117</f>
        <v>0</v>
      </c>
      <c r="J2113" s="416">
        <v>22438.3</v>
      </c>
      <c r="K2113" s="417">
        <f t="shared" si="3739"/>
        <v>0</v>
      </c>
      <c r="L2113" s="416">
        <v>0</v>
      </c>
      <c r="M2113" s="417">
        <f t="shared" si="3740"/>
        <v>0</v>
      </c>
      <c r="N2113" s="416">
        <v>0</v>
      </c>
      <c r="O2113" s="417">
        <f t="shared" si="3741"/>
        <v>0</v>
      </c>
      <c r="P2113" s="417">
        <f t="shared" si="3742"/>
        <v>22438.3</v>
      </c>
      <c r="Q2113" s="417">
        <f t="shared" si="3714"/>
        <v>0</v>
      </c>
      <c r="R2113" s="417">
        <f t="shared" ref="R2113" si="3755">I2113-I2112</f>
        <v>0</v>
      </c>
      <c r="S2113" s="417">
        <f t="shared" ref="S2113:T2113" si="3756">P2113-P2112</f>
        <v>0</v>
      </c>
      <c r="T2113" s="417">
        <f t="shared" si="3756"/>
        <v>0</v>
      </c>
      <c r="U2113" s="484"/>
      <c r="V2113" s="619" t="str">
        <f t="shared" ref="V2113" si="3757">+IF(I2113&lt;0,"ng","")</f>
        <v/>
      </c>
      <c r="W2113" s="619"/>
    </row>
    <row r="2114" spans="1:23" s="371" customFormat="1" ht="24" hidden="1" customHeight="1">
      <c r="A2114" s="366" t="s">
        <v>4381</v>
      </c>
      <c r="B2114" s="418" t="s">
        <v>0</v>
      </c>
      <c r="C2114" s="418" t="s">
        <v>3278</v>
      </c>
      <c r="D2114" s="418" t="s">
        <v>3299</v>
      </c>
      <c r="E2114" s="419" t="s">
        <v>18</v>
      </c>
      <c r="F2114" s="411">
        <v>1</v>
      </c>
      <c r="G2114" s="411">
        <f>[5]내역서!F2114</f>
        <v>1</v>
      </c>
      <c r="H2114" s="411">
        <v>1</v>
      </c>
      <c r="I2114" s="411">
        <f>내역서!F2118</f>
        <v>0</v>
      </c>
      <c r="J2114" s="411">
        <v>9612.7999999999993</v>
      </c>
      <c r="K2114" s="412">
        <f>INT($I2114*J2114)</f>
        <v>0</v>
      </c>
      <c r="L2114" s="411">
        <v>0</v>
      </c>
      <c r="M2114" s="412">
        <f>INT($I2114*L2114)</f>
        <v>0</v>
      </c>
      <c r="N2114" s="411">
        <v>0</v>
      </c>
      <c r="O2114" s="412">
        <f>INT($I2114*N2114)</f>
        <v>0</v>
      </c>
      <c r="P2114" s="412">
        <f>+J2114+L2114+N2114</f>
        <v>9612.7999999999993</v>
      </c>
      <c r="Q2114" s="412">
        <f>K2114+M2114+O2114</f>
        <v>0</v>
      </c>
      <c r="R2114" s="412"/>
      <c r="S2114" s="412"/>
      <c r="T2114" s="412"/>
      <c r="U2114" s="483" t="s">
        <v>0</v>
      </c>
      <c r="V2114" s="617" t="str">
        <f>+IF(I2114&lt;0,"ng","")</f>
        <v/>
      </c>
      <c r="W2114" s="617"/>
    </row>
    <row r="2115" spans="1:23" s="75" customFormat="1" ht="24" hidden="1" customHeight="1">
      <c r="A2115" s="372" t="s">
        <v>2072</v>
      </c>
      <c r="B2115" s="421" t="s">
        <v>0</v>
      </c>
      <c r="C2115" s="421" t="s">
        <v>1378</v>
      </c>
      <c r="D2115" s="421" t="s">
        <v>1398</v>
      </c>
      <c r="E2115" s="422" t="s">
        <v>18</v>
      </c>
      <c r="F2115" s="416">
        <v>1</v>
      </c>
      <c r="G2115" s="416">
        <f>[5]내역서!F2115</f>
        <v>1</v>
      </c>
      <c r="H2115" s="416">
        <v>1</v>
      </c>
      <c r="I2115" s="416">
        <f>내역서!F2119</f>
        <v>0</v>
      </c>
      <c r="J2115" s="416">
        <v>9612.7999999999993</v>
      </c>
      <c r="K2115" s="417">
        <f t="shared" si="3739"/>
        <v>0</v>
      </c>
      <c r="L2115" s="416">
        <v>0</v>
      </c>
      <c r="M2115" s="417">
        <f t="shared" si="3740"/>
        <v>0</v>
      </c>
      <c r="N2115" s="416">
        <v>0</v>
      </c>
      <c r="O2115" s="417">
        <f t="shared" si="3741"/>
        <v>0</v>
      </c>
      <c r="P2115" s="417">
        <f t="shared" si="3742"/>
        <v>9612.7999999999993</v>
      </c>
      <c r="Q2115" s="417">
        <f t="shared" si="3714"/>
        <v>0</v>
      </c>
      <c r="R2115" s="417">
        <f t="shared" ref="R2115" si="3758">I2115-I2114</f>
        <v>0</v>
      </c>
      <c r="S2115" s="417">
        <f t="shared" ref="S2115:T2115" si="3759">P2115-P2114</f>
        <v>0</v>
      </c>
      <c r="T2115" s="417">
        <f t="shared" si="3759"/>
        <v>0</v>
      </c>
      <c r="U2115" s="484"/>
      <c r="V2115" s="619" t="str">
        <f t="shared" ref="V2115" si="3760">+IF(I2115&lt;0,"ng","")</f>
        <v/>
      </c>
      <c r="W2115" s="619"/>
    </row>
    <row r="2116" spans="1:23" s="371" customFormat="1" ht="24" hidden="1" customHeight="1">
      <c r="A2116" s="366" t="s">
        <v>2055</v>
      </c>
      <c r="B2116" s="418" t="s">
        <v>0</v>
      </c>
      <c r="C2116" s="418" t="s">
        <v>3284</v>
      </c>
      <c r="D2116" s="418" t="s">
        <v>3302</v>
      </c>
      <c r="E2116" s="419" t="s">
        <v>18</v>
      </c>
      <c r="F2116" s="411">
        <v>1</v>
      </c>
      <c r="G2116" s="411">
        <f>[5]내역서!F2116</f>
        <v>1</v>
      </c>
      <c r="H2116" s="411">
        <v>1</v>
      </c>
      <c r="I2116" s="411">
        <f>내역서!F2120</f>
        <v>0</v>
      </c>
      <c r="J2116" s="411">
        <v>44790.5</v>
      </c>
      <c r="K2116" s="412">
        <f>INT($I2116*J2116)</f>
        <v>0</v>
      </c>
      <c r="L2116" s="411">
        <v>0</v>
      </c>
      <c r="M2116" s="412">
        <f>INT($I2116*L2116)</f>
        <v>0</v>
      </c>
      <c r="N2116" s="411">
        <v>0</v>
      </c>
      <c r="O2116" s="412">
        <f>INT($I2116*N2116)</f>
        <v>0</v>
      </c>
      <c r="P2116" s="412">
        <f>+J2116+L2116+N2116</f>
        <v>44790.5</v>
      </c>
      <c r="Q2116" s="412">
        <f>K2116+M2116+O2116</f>
        <v>0</v>
      </c>
      <c r="R2116" s="412"/>
      <c r="S2116" s="412"/>
      <c r="T2116" s="412"/>
      <c r="U2116" s="483" t="s">
        <v>0</v>
      </c>
      <c r="V2116" s="617" t="str">
        <f>+IF(I2116&lt;0,"ng","")</f>
        <v/>
      </c>
      <c r="W2116" s="617"/>
    </row>
    <row r="2117" spans="1:23" s="75" customFormat="1" ht="24" hidden="1" customHeight="1">
      <c r="A2117" s="372" t="s">
        <v>4789</v>
      </c>
      <c r="B2117" s="421" t="s">
        <v>0</v>
      </c>
      <c r="C2117" s="421" t="s">
        <v>1384</v>
      </c>
      <c r="D2117" s="421" t="s">
        <v>1399</v>
      </c>
      <c r="E2117" s="422" t="s">
        <v>18</v>
      </c>
      <c r="F2117" s="416">
        <v>1</v>
      </c>
      <c r="G2117" s="416">
        <f>[5]내역서!F2117</f>
        <v>1</v>
      </c>
      <c r="H2117" s="416">
        <v>1</v>
      </c>
      <c r="I2117" s="416">
        <f>내역서!F2121</f>
        <v>0</v>
      </c>
      <c r="J2117" s="416">
        <v>44790.5</v>
      </c>
      <c r="K2117" s="417">
        <f t="shared" si="3739"/>
        <v>0</v>
      </c>
      <c r="L2117" s="416">
        <v>0</v>
      </c>
      <c r="M2117" s="417">
        <f t="shared" si="3740"/>
        <v>0</v>
      </c>
      <c r="N2117" s="416">
        <v>0</v>
      </c>
      <c r="O2117" s="417">
        <f t="shared" si="3741"/>
        <v>0</v>
      </c>
      <c r="P2117" s="417">
        <f t="shared" si="3742"/>
        <v>44790.5</v>
      </c>
      <c r="Q2117" s="417">
        <f t="shared" si="3714"/>
        <v>0</v>
      </c>
      <c r="R2117" s="417">
        <f t="shared" ref="R2117" si="3761">I2117-I2116</f>
        <v>0</v>
      </c>
      <c r="S2117" s="417">
        <f t="shared" ref="S2117:T2117" si="3762">P2117-P2116</f>
        <v>0</v>
      </c>
      <c r="T2117" s="417">
        <f t="shared" si="3762"/>
        <v>0</v>
      </c>
      <c r="U2117" s="484"/>
      <c r="V2117" s="619" t="str">
        <f t="shared" ref="V2117" si="3763">+IF(I2117&lt;0,"ng","")</f>
        <v/>
      </c>
      <c r="W2117" s="619"/>
    </row>
    <row r="2118" spans="1:23" s="371" customFormat="1" ht="24" hidden="1" customHeight="1">
      <c r="A2118" s="366" t="s">
        <v>4795</v>
      </c>
      <c r="B2118" s="418" t="s">
        <v>0</v>
      </c>
      <c r="C2118" s="418" t="s">
        <v>3290</v>
      </c>
      <c r="D2118" s="418" t="s">
        <v>3291</v>
      </c>
      <c r="E2118" s="419" t="s">
        <v>308</v>
      </c>
      <c r="F2118" s="411">
        <v>1</v>
      </c>
      <c r="G2118" s="411">
        <f>[5]내역서!F2118</f>
        <v>1</v>
      </c>
      <c r="H2118" s="411">
        <v>1</v>
      </c>
      <c r="I2118" s="411">
        <f>내역서!F2122</f>
        <v>0</v>
      </c>
      <c r="J2118" s="411">
        <v>1143</v>
      </c>
      <c r="K2118" s="412">
        <f>INT($I2118*J2118)</f>
        <v>0</v>
      </c>
      <c r="L2118" s="411">
        <v>0</v>
      </c>
      <c r="M2118" s="412">
        <f>INT($I2118*L2118)</f>
        <v>0</v>
      </c>
      <c r="N2118" s="411">
        <v>0</v>
      </c>
      <c r="O2118" s="412">
        <f>INT($I2118*N2118)</f>
        <v>0</v>
      </c>
      <c r="P2118" s="412">
        <f>+J2118+L2118+N2118</f>
        <v>1143</v>
      </c>
      <c r="Q2118" s="412">
        <f>K2118+M2118+O2118</f>
        <v>0</v>
      </c>
      <c r="R2118" s="412"/>
      <c r="S2118" s="412"/>
      <c r="T2118" s="412"/>
      <c r="U2118" s="483" t="s">
        <v>0</v>
      </c>
      <c r="V2118" s="617" t="str">
        <f>+IF(I2118&lt;0,"ng","")</f>
        <v/>
      </c>
      <c r="W2118" s="617"/>
    </row>
    <row r="2119" spans="1:23" s="75" customFormat="1" ht="24" hidden="1" customHeight="1">
      <c r="A2119" s="372" t="s">
        <v>4813</v>
      </c>
      <c r="B2119" s="421" t="s">
        <v>0</v>
      </c>
      <c r="C2119" s="421" t="s">
        <v>1390</v>
      </c>
      <c r="D2119" s="421" t="s">
        <v>1391</v>
      </c>
      <c r="E2119" s="422" t="s">
        <v>1034</v>
      </c>
      <c r="F2119" s="416">
        <v>1</v>
      </c>
      <c r="G2119" s="416">
        <f>[5]내역서!F2119</f>
        <v>1</v>
      </c>
      <c r="H2119" s="416">
        <v>1</v>
      </c>
      <c r="I2119" s="416">
        <f>내역서!F2123</f>
        <v>0</v>
      </c>
      <c r="J2119" s="416">
        <v>1143</v>
      </c>
      <c r="K2119" s="417">
        <f t="shared" si="3739"/>
        <v>0</v>
      </c>
      <c r="L2119" s="416">
        <v>0</v>
      </c>
      <c r="M2119" s="417">
        <f t="shared" si="3740"/>
        <v>0</v>
      </c>
      <c r="N2119" s="416">
        <v>0</v>
      </c>
      <c r="O2119" s="417">
        <f t="shared" si="3741"/>
        <v>0</v>
      </c>
      <c r="P2119" s="417">
        <f t="shared" si="3742"/>
        <v>1143</v>
      </c>
      <c r="Q2119" s="417">
        <f t="shared" si="3714"/>
        <v>0</v>
      </c>
      <c r="R2119" s="417">
        <f t="shared" ref="R2119" si="3764">I2119-I2118</f>
        <v>0</v>
      </c>
      <c r="S2119" s="417">
        <f t="shared" ref="S2119:T2119" si="3765">P2119-P2118</f>
        <v>0</v>
      </c>
      <c r="T2119" s="417">
        <f t="shared" si="3765"/>
        <v>0</v>
      </c>
      <c r="U2119" s="484"/>
      <c r="V2119" s="619" t="str">
        <f t="shared" ref="V2119" si="3766">+IF(I2119&lt;0,"ng","")</f>
        <v/>
      </c>
      <c r="W2119" s="619"/>
    </row>
    <row r="2120" spans="1:23" s="371" customFormat="1" ht="24" hidden="1" customHeight="1">
      <c r="A2120" s="366" t="s">
        <v>2055</v>
      </c>
      <c r="B2120" s="418" t="s">
        <v>0</v>
      </c>
      <c r="C2120" s="418" t="s">
        <v>1910</v>
      </c>
      <c r="D2120" s="418" t="s">
        <v>3271</v>
      </c>
      <c r="E2120" s="419" t="s">
        <v>1887</v>
      </c>
      <c r="F2120" s="411">
        <v>1</v>
      </c>
      <c r="G2120" s="411">
        <f>[5]내역서!F2120</f>
        <v>1</v>
      </c>
      <c r="H2120" s="411">
        <v>1</v>
      </c>
      <c r="I2120" s="411">
        <f>내역서!F2124</f>
        <v>0</v>
      </c>
      <c r="J2120" s="411">
        <v>0</v>
      </c>
      <c r="K2120" s="412">
        <f>INT($I2120*J2120)</f>
        <v>0</v>
      </c>
      <c r="L2120" s="411">
        <v>127919.8</v>
      </c>
      <c r="M2120" s="412">
        <f>INT($I2120*L2120)</f>
        <v>0</v>
      </c>
      <c r="N2120" s="411">
        <v>0</v>
      </c>
      <c r="O2120" s="412">
        <f>INT($I2120*N2120)</f>
        <v>0</v>
      </c>
      <c r="P2120" s="412">
        <f>+J2120+L2120+N2120</f>
        <v>127919.8</v>
      </c>
      <c r="Q2120" s="412">
        <f>K2120+M2120+O2120</f>
        <v>0</v>
      </c>
      <c r="R2120" s="412"/>
      <c r="S2120" s="412"/>
      <c r="T2120" s="412"/>
      <c r="U2120" s="483" t="s">
        <v>0</v>
      </c>
      <c r="V2120" s="617" t="str">
        <f>+IF(I2120&lt;0,"ng","")</f>
        <v/>
      </c>
      <c r="W2120" s="617"/>
    </row>
    <row r="2121" spans="1:23" s="75" customFormat="1" ht="24" hidden="1" customHeight="1">
      <c r="A2121" s="372" t="s">
        <v>2072</v>
      </c>
      <c r="B2121" s="421" t="s">
        <v>0</v>
      </c>
      <c r="C2121" s="421" t="s">
        <v>1369</v>
      </c>
      <c r="D2121" s="421" t="s">
        <v>1370</v>
      </c>
      <c r="E2121" s="422" t="s">
        <v>1371</v>
      </c>
      <c r="F2121" s="416">
        <v>1</v>
      </c>
      <c r="G2121" s="416">
        <f>[5]내역서!F2121</f>
        <v>1</v>
      </c>
      <c r="H2121" s="416">
        <v>1</v>
      </c>
      <c r="I2121" s="416">
        <f>내역서!F2125</f>
        <v>0</v>
      </c>
      <c r="J2121" s="416">
        <v>0</v>
      </c>
      <c r="K2121" s="417">
        <f t="shared" si="3739"/>
        <v>0</v>
      </c>
      <c r="L2121" s="416">
        <v>127919.8</v>
      </c>
      <c r="M2121" s="417">
        <f t="shared" si="3740"/>
        <v>0</v>
      </c>
      <c r="N2121" s="416">
        <v>0</v>
      </c>
      <c r="O2121" s="417">
        <f t="shared" si="3741"/>
        <v>0</v>
      </c>
      <c r="P2121" s="417">
        <f t="shared" si="3742"/>
        <v>127919.8</v>
      </c>
      <c r="Q2121" s="417">
        <f t="shared" si="3714"/>
        <v>0</v>
      </c>
      <c r="R2121" s="417">
        <f t="shared" ref="R2121" si="3767">I2121-I2120</f>
        <v>0</v>
      </c>
      <c r="S2121" s="417">
        <f t="shared" ref="S2121:T2121" si="3768">P2121-P2120</f>
        <v>0</v>
      </c>
      <c r="T2121" s="417">
        <f t="shared" si="3768"/>
        <v>0</v>
      </c>
      <c r="U2121" s="484"/>
      <c r="V2121" s="619" t="str">
        <f t="shared" ref="V2121" si="3769">+IF(I2121&lt;0,"ng","")</f>
        <v/>
      </c>
      <c r="W2121" s="619"/>
    </row>
    <row r="2122" spans="1:23" s="489" customFormat="1" ht="24" hidden="1" customHeight="1">
      <c r="A2122" s="366" t="s">
        <v>2055</v>
      </c>
      <c r="B2122" s="418" t="s">
        <v>0</v>
      </c>
      <c r="C2122" s="418" t="s">
        <v>1910</v>
      </c>
      <c r="D2122" s="418" t="s">
        <v>3292</v>
      </c>
      <c r="E2122" s="419" t="s">
        <v>1887</v>
      </c>
      <c r="F2122" s="411">
        <v>1</v>
      </c>
      <c r="G2122" s="411">
        <f>[5]내역서!F2122</f>
        <v>1</v>
      </c>
      <c r="H2122" s="411">
        <v>1</v>
      </c>
      <c r="I2122" s="411">
        <f>내역서!F2126</f>
        <v>0</v>
      </c>
      <c r="J2122" s="411">
        <v>0</v>
      </c>
      <c r="K2122" s="412">
        <f>INT($I2122*J2122)</f>
        <v>0</v>
      </c>
      <c r="L2122" s="411">
        <v>174587.1</v>
      </c>
      <c r="M2122" s="412">
        <f>INT($I2122*L2122)</f>
        <v>0</v>
      </c>
      <c r="N2122" s="411">
        <v>0</v>
      </c>
      <c r="O2122" s="412">
        <f>INT($I2122*N2122)</f>
        <v>0</v>
      </c>
      <c r="P2122" s="412">
        <f>+J2122+L2122+N2122</f>
        <v>174587.1</v>
      </c>
      <c r="Q2122" s="412">
        <f>K2122+M2122+O2122</f>
        <v>0</v>
      </c>
      <c r="R2122" s="412"/>
      <c r="S2122" s="412"/>
      <c r="T2122" s="412"/>
      <c r="U2122" s="483" t="s">
        <v>0</v>
      </c>
      <c r="V2122" s="617" t="str">
        <f>+IF(I2122&lt;0,"ng","")</f>
        <v/>
      </c>
      <c r="W2122" s="617"/>
    </row>
    <row r="2123" spans="1:23" s="78" customFormat="1" ht="24" hidden="1" customHeight="1">
      <c r="A2123" s="372" t="s">
        <v>4367</v>
      </c>
      <c r="B2123" s="421" t="s">
        <v>0</v>
      </c>
      <c r="C2123" s="421" t="s">
        <v>1369</v>
      </c>
      <c r="D2123" s="421" t="s">
        <v>1392</v>
      </c>
      <c r="E2123" s="422" t="s">
        <v>1371</v>
      </c>
      <c r="F2123" s="416">
        <v>1</v>
      </c>
      <c r="G2123" s="416">
        <f>[5]내역서!F2123</f>
        <v>1</v>
      </c>
      <c r="H2123" s="416">
        <v>1</v>
      </c>
      <c r="I2123" s="416">
        <f>내역서!F2127</f>
        <v>0</v>
      </c>
      <c r="J2123" s="416">
        <v>0</v>
      </c>
      <c r="K2123" s="417">
        <f t="shared" si="3739"/>
        <v>0</v>
      </c>
      <c r="L2123" s="416">
        <v>174587.1</v>
      </c>
      <c r="M2123" s="417">
        <f t="shared" si="3740"/>
        <v>0</v>
      </c>
      <c r="N2123" s="416">
        <v>0</v>
      </c>
      <c r="O2123" s="417">
        <f t="shared" si="3741"/>
        <v>0</v>
      </c>
      <c r="P2123" s="417">
        <f t="shared" si="3742"/>
        <v>174587.1</v>
      </c>
      <c r="Q2123" s="417">
        <f t="shared" si="3714"/>
        <v>0</v>
      </c>
      <c r="R2123" s="417">
        <f t="shared" ref="R2123" si="3770">I2123-I2122</f>
        <v>0</v>
      </c>
      <c r="S2123" s="417">
        <f t="shared" ref="S2123:T2123" si="3771">P2123-P2122</f>
        <v>0</v>
      </c>
      <c r="T2123" s="417">
        <f t="shared" si="3771"/>
        <v>0</v>
      </c>
      <c r="U2123" s="484"/>
      <c r="V2123" s="619" t="str">
        <f t="shared" ref="V2123" si="3772">+IF(I2123&lt;0,"ng","")</f>
        <v/>
      </c>
      <c r="W2123" s="619"/>
    </row>
    <row r="2124" spans="1:23" s="371" customFormat="1" ht="24" hidden="1" customHeight="1">
      <c r="A2124" s="366" t="s">
        <v>4295</v>
      </c>
      <c r="B2124" s="418" t="s">
        <v>0</v>
      </c>
      <c r="C2124" s="418" t="s">
        <v>3273</v>
      </c>
      <c r="D2124" s="418" t="s">
        <v>3274</v>
      </c>
      <c r="E2124" s="419" t="s">
        <v>308</v>
      </c>
      <c r="F2124" s="411">
        <v>1</v>
      </c>
      <c r="G2124" s="411">
        <f>[5]내역서!F2124</f>
        <v>1</v>
      </c>
      <c r="H2124" s="411">
        <v>1</v>
      </c>
      <c r="I2124" s="411">
        <f>내역서!F2128</f>
        <v>0</v>
      </c>
      <c r="J2124" s="411">
        <v>3511.5</v>
      </c>
      <c r="K2124" s="412">
        <f>INT($I2124*J2124)</f>
        <v>0</v>
      </c>
      <c r="L2124" s="411">
        <v>0</v>
      </c>
      <c r="M2124" s="412">
        <f>INT($I2124*L2124)</f>
        <v>0</v>
      </c>
      <c r="N2124" s="411">
        <v>0</v>
      </c>
      <c r="O2124" s="412">
        <f>INT($I2124*N2124)</f>
        <v>0</v>
      </c>
      <c r="P2124" s="412">
        <f>+J2124+L2124+N2124</f>
        <v>3511.5</v>
      </c>
      <c r="Q2124" s="412">
        <f>K2124+M2124+O2124</f>
        <v>0</v>
      </c>
      <c r="R2124" s="412"/>
      <c r="S2124" s="412"/>
      <c r="T2124" s="412"/>
      <c r="U2124" s="483" t="s">
        <v>0</v>
      </c>
      <c r="V2124" s="617" t="str">
        <f>+IF(I2124&lt;0,"ng","")</f>
        <v/>
      </c>
      <c r="W2124" s="617"/>
    </row>
    <row r="2125" spans="1:23" s="75" customFormat="1" ht="24" hidden="1" customHeight="1">
      <c r="A2125" s="372" t="s">
        <v>4298</v>
      </c>
      <c r="B2125" s="421" t="s">
        <v>0</v>
      </c>
      <c r="C2125" s="421" t="s">
        <v>1373</v>
      </c>
      <c r="D2125" s="421" t="s">
        <v>1374</v>
      </c>
      <c r="E2125" s="422" t="s">
        <v>1034</v>
      </c>
      <c r="F2125" s="416">
        <v>1</v>
      </c>
      <c r="G2125" s="416">
        <f>[5]내역서!F2125</f>
        <v>1</v>
      </c>
      <c r="H2125" s="416">
        <v>1</v>
      </c>
      <c r="I2125" s="416">
        <f>내역서!F2129</f>
        <v>0</v>
      </c>
      <c r="J2125" s="416">
        <v>3511.5</v>
      </c>
      <c r="K2125" s="417">
        <f t="shared" si="3739"/>
        <v>0</v>
      </c>
      <c r="L2125" s="416">
        <v>0</v>
      </c>
      <c r="M2125" s="417">
        <f t="shared" si="3740"/>
        <v>0</v>
      </c>
      <c r="N2125" s="416">
        <v>0</v>
      </c>
      <c r="O2125" s="417">
        <f t="shared" si="3741"/>
        <v>0</v>
      </c>
      <c r="P2125" s="417">
        <f t="shared" si="3742"/>
        <v>3511.5</v>
      </c>
      <c r="Q2125" s="417">
        <f t="shared" si="3714"/>
        <v>0</v>
      </c>
      <c r="R2125" s="417">
        <f t="shared" ref="R2125" si="3773">I2125-I2124</f>
        <v>0</v>
      </c>
      <c r="S2125" s="417">
        <f t="shared" ref="S2125:T2125" si="3774">P2125-P2124</f>
        <v>0</v>
      </c>
      <c r="T2125" s="417">
        <f t="shared" si="3774"/>
        <v>0</v>
      </c>
      <c r="U2125" s="484"/>
      <c r="V2125" s="619" t="str">
        <f t="shared" ref="V2125" si="3775">+IF(I2125&lt;0,"ng","")</f>
        <v/>
      </c>
      <c r="W2125" s="619"/>
    </row>
    <row r="2126" spans="1:23" s="371" customFormat="1" ht="24" hidden="1" customHeight="1">
      <c r="A2126" s="366" t="s">
        <v>4295</v>
      </c>
      <c r="B2126" s="448" t="s">
        <v>229</v>
      </c>
      <c r="C2126" s="448" t="s">
        <v>3306</v>
      </c>
      <c r="D2126" s="448" t="s">
        <v>0</v>
      </c>
      <c r="E2126" s="449" t="s">
        <v>0</v>
      </c>
      <c r="F2126" s="450">
        <v>0</v>
      </c>
      <c r="G2126" s="450">
        <f>[5]내역서!F2126</f>
        <v>0</v>
      </c>
      <c r="H2126" s="450">
        <v>0</v>
      </c>
      <c r="I2126" s="450">
        <f>내역서!F2130</f>
        <v>0</v>
      </c>
      <c r="J2126" s="451">
        <v>0</v>
      </c>
      <c r="K2126" s="451">
        <f>SUMIF($A$2128:$A$2159,$A2128,K$2128:K$2159)</f>
        <v>0</v>
      </c>
      <c r="L2126" s="451">
        <v>0</v>
      </c>
      <c r="M2126" s="451">
        <f>SUMIF($A$2128:$A$2159,$A2128,M$2128:M$2159)</f>
        <v>0</v>
      </c>
      <c r="N2126" s="451">
        <v>0</v>
      </c>
      <c r="O2126" s="451">
        <f>SUMIF($A$2128:$A$2159,$A2128,O$2128:O$2159)</f>
        <v>0</v>
      </c>
      <c r="P2126" s="452">
        <v>0</v>
      </c>
      <c r="Q2126" s="451">
        <f>K2126+M2126+O2126</f>
        <v>0</v>
      </c>
      <c r="R2126" s="451"/>
      <c r="S2126" s="451"/>
      <c r="T2126" s="451"/>
      <c r="U2126" s="493" t="s">
        <v>0</v>
      </c>
      <c r="V2126" s="617" t="str">
        <f>+IF(I2126&lt;0,"ng","")</f>
        <v/>
      </c>
      <c r="W2126" s="617"/>
    </row>
    <row r="2127" spans="1:23" s="75" customFormat="1" ht="24" hidden="1" customHeight="1">
      <c r="A2127" s="372" t="s">
        <v>4814</v>
      </c>
      <c r="B2127" s="454" t="s">
        <v>229</v>
      </c>
      <c r="C2127" s="454" t="s">
        <v>1400</v>
      </c>
      <c r="D2127" s="454" t="s">
        <v>0</v>
      </c>
      <c r="E2127" s="455" t="s">
        <v>0</v>
      </c>
      <c r="F2127" s="456">
        <v>0</v>
      </c>
      <c r="G2127" s="456">
        <f>[5]내역서!F2127</f>
        <v>0</v>
      </c>
      <c r="H2127" s="456">
        <v>0</v>
      </c>
      <c r="I2127" s="456">
        <f>내역서!F2131</f>
        <v>0</v>
      </c>
      <c r="J2127" s="457">
        <v>0</v>
      </c>
      <c r="K2127" s="457">
        <f>SUMIF($A$2128:$A$2159,$A2129,K$2128:K$2159)</f>
        <v>0</v>
      </c>
      <c r="L2127" s="457">
        <v>0</v>
      </c>
      <c r="M2127" s="457">
        <f>SUMIF($A$2128:$A$2159,$A2129,M$2128:M$2159)</f>
        <v>0</v>
      </c>
      <c r="N2127" s="457">
        <v>0</v>
      </c>
      <c r="O2127" s="457">
        <f>SUMIF($A$2128:$A$2159,$A2129,O$2128:O$2159)</f>
        <v>0</v>
      </c>
      <c r="P2127" s="458">
        <v>0</v>
      </c>
      <c r="Q2127" s="457">
        <f t="shared" si="3714"/>
        <v>0</v>
      </c>
      <c r="R2127" s="457">
        <f t="shared" ref="R2127" si="3776">I2127-I2126</f>
        <v>0</v>
      </c>
      <c r="S2127" s="457">
        <f t="shared" ref="S2127:T2127" si="3777">P2127-P2126</f>
        <v>0</v>
      </c>
      <c r="T2127" s="457">
        <f t="shared" si="3777"/>
        <v>0</v>
      </c>
      <c r="U2127" s="494"/>
      <c r="V2127" s="619" t="str">
        <f t="shared" ref="V2127" si="3778">+IF(I2127&lt;0,"ng","")</f>
        <v/>
      </c>
      <c r="W2127" s="619"/>
    </row>
    <row r="2128" spans="1:23" s="371" customFormat="1" ht="24" hidden="1" customHeight="1">
      <c r="A2128" s="366" t="s">
        <v>4385</v>
      </c>
      <c r="B2128" s="418" t="s">
        <v>0</v>
      </c>
      <c r="C2128" s="418" t="s">
        <v>3308</v>
      </c>
      <c r="D2128" s="418" t="s">
        <v>230</v>
      </c>
      <c r="E2128" s="419" t="s">
        <v>308</v>
      </c>
      <c r="F2128" s="411">
        <v>1706</v>
      </c>
      <c r="G2128" s="411">
        <f>[5]내역서!F2128</f>
        <v>1706</v>
      </c>
      <c r="H2128" s="411">
        <v>1706</v>
      </c>
      <c r="I2128" s="411">
        <f>내역서!F2132</f>
        <v>0</v>
      </c>
      <c r="J2128" s="411">
        <v>30749</v>
      </c>
      <c r="K2128" s="412">
        <f>INT($I2128*J2128)</f>
        <v>0</v>
      </c>
      <c r="L2128" s="411">
        <v>64000</v>
      </c>
      <c r="M2128" s="412">
        <f>INT($I2128*L2128)</f>
        <v>0</v>
      </c>
      <c r="N2128" s="411">
        <v>0</v>
      </c>
      <c r="O2128" s="412">
        <f>INT($I2128*N2128)</f>
        <v>0</v>
      </c>
      <c r="P2128" s="412">
        <f>+J2128+L2128+N2128</f>
        <v>94749</v>
      </c>
      <c r="Q2128" s="412">
        <f>K2128+M2128+O2128</f>
        <v>0</v>
      </c>
      <c r="R2128" s="412"/>
      <c r="S2128" s="412"/>
      <c r="T2128" s="412"/>
      <c r="U2128" s="483" t="s">
        <v>0</v>
      </c>
      <c r="V2128" s="617" t="str">
        <f>+IF(I2128&lt;0,"ng","")</f>
        <v/>
      </c>
      <c r="W2128" s="617"/>
    </row>
    <row r="2129" spans="1:23" s="75" customFormat="1" ht="24" hidden="1" customHeight="1">
      <c r="A2129" s="372" t="s">
        <v>4367</v>
      </c>
      <c r="B2129" s="421" t="s">
        <v>0</v>
      </c>
      <c r="C2129" s="421" t="s">
        <v>1401</v>
      </c>
      <c r="D2129" s="421" t="s">
        <v>230</v>
      </c>
      <c r="E2129" s="422" t="s">
        <v>1034</v>
      </c>
      <c r="F2129" s="416">
        <v>1706</v>
      </c>
      <c r="G2129" s="416">
        <f>[5]내역서!F2129</f>
        <v>1706</v>
      </c>
      <c r="H2129" s="416">
        <v>1706</v>
      </c>
      <c r="I2129" s="416">
        <f>내역서!F2133</f>
        <v>0</v>
      </c>
      <c r="J2129" s="416">
        <v>30749</v>
      </c>
      <c r="K2129" s="417">
        <f t="shared" ref="K2129:K2159" si="3779">INT($I2129*J2129)</f>
        <v>0</v>
      </c>
      <c r="L2129" s="416">
        <v>64000</v>
      </c>
      <c r="M2129" s="417">
        <f t="shared" ref="M2129:M2159" si="3780">INT($I2129*L2129)</f>
        <v>0</v>
      </c>
      <c r="N2129" s="416">
        <v>0</v>
      </c>
      <c r="O2129" s="417">
        <f t="shared" ref="O2129:O2159" si="3781">INT($I2129*N2129)</f>
        <v>0</v>
      </c>
      <c r="P2129" s="417">
        <f t="shared" ref="P2129:P2159" si="3782">+J2129+L2129+N2129</f>
        <v>94749</v>
      </c>
      <c r="Q2129" s="417">
        <f t="shared" si="3714"/>
        <v>0</v>
      </c>
      <c r="R2129" s="417">
        <f t="shared" ref="R2129" si="3783">I2129-I2128</f>
        <v>0</v>
      </c>
      <c r="S2129" s="417">
        <f t="shared" ref="S2129:T2129" si="3784">P2129-P2128</f>
        <v>0</v>
      </c>
      <c r="T2129" s="417">
        <f t="shared" si="3784"/>
        <v>0</v>
      </c>
      <c r="U2129" s="484"/>
      <c r="V2129" s="619" t="str">
        <f t="shared" ref="V2129" si="3785">+IF(I2129&lt;0,"ng","")</f>
        <v/>
      </c>
      <c r="W2129" s="619"/>
    </row>
    <row r="2130" spans="1:23" s="371" customFormat="1" ht="24" hidden="1" customHeight="1">
      <c r="A2130" s="366" t="s">
        <v>4602</v>
      </c>
      <c r="B2130" s="418" t="s">
        <v>0</v>
      </c>
      <c r="C2130" s="418" t="s">
        <v>3310</v>
      </c>
      <c r="D2130" s="418" t="s">
        <v>231</v>
      </c>
      <c r="E2130" s="419" t="s">
        <v>308</v>
      </c>
      <c r="F2130" s="411">
        <v>28</v>
      </c>
      <c r="G2130" s="411">
        <f>[5]내역서!F2130</f>
        <v>28</v>
      </c>
      <c r="H2130" s="411">
        <v>28</v>
      </c>
      <c r="I2130" s="411">
        <f>내역서!F2134</f>
        <v>0</v>
      </c>
      <c r="J2130" s="411">
        <v>25478.2</v>
      </c>
      <c r="K2130" s="412">
        <f>INT($I2130*J2130)</f>
        <v>0</v>
      </c>
      <c r="L2130" s="411">
        <v>43814.400000000001</v>
      </c>
      <c r="M2130" s="412">
        <f>INT($I2130*L2130)</f>
        <v>0</v>
      </c>
      <c r="N2130" s="411">
        <v>0</v>
      </c>
      <c r="O2130" s="412">
        <f>INT($I2130*N2130)</f>
        <v>0</v>
      </c>
      <c r="P2130" s="412">
        <f>+J2130+L2130+N2130</f>
        <v>69292.600000000006</v>
      </c>
      <c r="Q2130" s="412">
        <f>K2130+M2130+O2130</f>
        <v>0</v>
      </c>
      <c r="R2130" s="412"/>
      <c r="S2130" s="412"/>
      <c r="T2130" s="412"/>
      <c r="U2130" s="483" t="s">
        <v>0</v>
      </c>
      <c r="V2130" s="617" t="str">
        <f>+IF(I2130&lt;0,"ng","")</f>
        <v/>
      </c>
      <c r="W2130" s="617"/>
    </row>
    <row r="2131" spans="1:23" s="75" customFormat="1" ht="24" hidden="1" customHeight="1">
      <c r="A2131" s="372" t="s">
        <v>4367</v>
      </c>
      <c r="B2131" s="421" t="s">
        <v>0</v>
      </c>
      <c r="C2131" s="421" t="s">
        <v>1402</v>
      </c>
      <c r="D2131" s="421" t="s">
        <v>231</v>
      </c>
      <c r="E2131" s="422" t="s">
        <v>1034</v>
      </c>
      <c r="F2131" s="416">
        <v>28</v>
      </c>
      <c r="G2131" s="416">
        <f>[5]내역서!F2131</f>
        <v>28</v>
      </c>
      <c r="H2131" s="416">
        <v>28</v>
      </c>
      <c r="I2131" s="416">
        <f>내역서!F2135</f>
        <v>0</v>
      </c>
      <c r="J2131" s="416">
        <v>25478.2</v>
      </c>
      <c r="K2131" s="417">
        <f t="shared" si="3779"/>
        <v>0</v>
      </c>
      <c r="L2131" s="416">
        <v>43814.400000000001</v>
      </c>
      <c r="M2131" s="417">
        <f t="shared" si="3780"/>
        <v>0</v>
      </c>
      <c r="N2131" s="416">
        <v>0</v>
      </c>
      <c r="O2131" s="417">
        <f t="shared" si="3781"/>
        <v>0</v>
      </c>
      <c r="P2131" s="417">
        <f t="shared" si="3782"/>
        <v>69292.600000000006</v>
      </c>
      <c r="Q2131" s="417">
        <f t="shared" si="3714"/>
        <v>0</v>
      </c>
      <c r="R2131" s="417">
        <f t="shared" ref="R2131" si="3786">I2131-I2130</f>
        <v>0</v>
      </c>
      <c r="S2131" s="417">
        <f t="shared" ref="S2131:T2131" si="3787">P2131-P2130</f>
        <v>0</v>
      </c>
      <c r="T2131" s="417">
        <f t="shared" si="3787"/>
        <v>0</v>
      </c>
      <c r="U2131" s="484"/>
      <c r="V2131" s="619" t="str">
        <f t="shared" ref="V2131" si="3788">+IF(I2131&lt;0,"ng","")</f>
        <v/>
      </c>
      <c r="W2131" s="619"/>
    </row>
    <row r="2132" spans="1:23" s="371" customFormat="1" ht="24" hidden="1" customHeight="1">
      <c r="A2132" s="366" t="s">
        <v>4589</v>
      </c>
      <c r="B2132" s="418" t="s">
        <v>0</v>
      </c>
      <c r="C2132" s="418" t="s">
        <v>3312</v>
      </c>
      <c r="D2132" s="418" t="s">
        <v>0</v>
      </c>
      <c r="E2132" s="419" t="s">
        <v>18</v>
      </c>
      <c r="F2132" s="411">
        <v>2</v>
      </c>
      <c r="G2132" s="411">
        <f>[5]내역서!F2132</f>
        <v>2</v>
      </c>
      <c r="H2132" s="411">
        <v>2</v>
      </c>
      <c r="I2132" s="411">
        <f>내역서!F2136</f>
        <v>0</v>
      </c>
      <c r="J2132" s="411">
        <v>450</v>
      </c>
      <c r="K2132" s="412">
        <f>INT($I2132*J2132)</f>
        <v>0</v>
      </c>
      <c r="L2132" s="411">
        <v>0</v>
      </c>
      <c r="M2132" s="412">
        <f>INT($I2132*L2132)</f>
        <v>0</v>
      </c>
      <c r="N2132" s="411">
        <v>0</v>
      </c>
      <c r="O2132" s="412">
        <f>INT($I2132*N2132)</f>
        <v>0</v>
      </c>
      <c r="P2132" s="412">
        <f>+J2132+L2132+N2132</f>
        <v>450</v>
      </c>
      <c r="Q2132" s="412">
        <f>K2132+M2132+O2132</f>
        <v>0</v>
      </c>
      <c r="R2132" s="412"/>
      <c r="S2132" s="412"/>
      <c r="T2132" s="412"/>
      <c r="U2132" s="483" t="s">
        <v>0</v>
      </c>
      <c r="V2132" s="617" t="str">
        <f>+IF(I2132&lt;0,"ng","")</f>
        <v/>
      </c>
      <c r="W2132" s="617"/>
    </row>
    <row r="2133" spans="1:23" s="75" customFormat="1" ht="24" hidden="1" customHeight="1">
      <c r="A2133" s="372" t="s">
        <v>2072</v>
      </c>
      <c r="B2133" s="421" t="s">
        <v>0</v>
      </c>
      <c r="C2133" s="421" t="s">
        <v>1403</v>
      </c>
      <c r="D2133" s="421" t="s">
        <v>0</v>
      </c>
      <c r="E2133" s="422" t="s">
        <v>18</v>
      </c>
      <c r="F2133" s="416">
        <v>2</v>
      </c>
      <c r="G2133" s="416">
        <f>[5]내역서!F2133</f>
        <v>2</v>
      </c>
      <c r="H2133" s="416">
        <v>2</v>
      </c>
      <c r="I2133" s="416">
        <f>내역서!F2137</f>
        <v>0</v>
      </c>
      <c r="J2133" s="416">
        <v>450</v>
      </c>
      <c r="K2133" s="417">
        <f t="shared" si="3779"/>
        <v>0</v>
      </c>
      <c r="L2133" s="416">
        <v>0</v>
      </c>
      <c r="M2133" s="417">
        <f t="shared" si="3780"/>
        <v>0</v>
      </c>
      <c r="N2133" s="416">
        <v>0</v>
      </c>
      <c r="O2133" s="417">
        <f t="shared" si="3781"/>
        <v>0</v>
      </c>
      <c r="P2133" s="417">
        <f t="shared" si="3782"/>
        <v>450</v>
      </c>
      <c r="Q2133" s="417">
        <f t="shared" si="3714"/>
        <v>0</v>
      </c>
      <c r="R2133" s="417">
        <f t="shared" ref="R2133" si="3789">I2133-I2132</f>
        <v>0</v>
      </c>
      <c r="S2133" s="417">
        <f t="shared" ref="S2133:T2133" si="3790">P2133-P2132</f>
        <v>0</v>
      </c>
      <c r="T2133" s="417">
        <f t="shared" si="3790"/>
        <v>0</v>
      </c>
      <c r="U2133" s="484"/>
      <c r="V2133" s="619" t="str">
        <f t="shared" ref="V2133" si="3791">+IF(I2133&lt;0,"ng","")</f>
        <v/>
      </c>
      <c r="W2133" s="619"/>
    </row>
    <row r="2134" spans="1:23" s="371" customFormat="1" ht="24" hidden="1" customHeight="1">
      <c r="A2134" s="366" t="s">
        <v>4589</v>
      </c>
      <c r="B2134" s="418" t="s">
        <v>0</v>
      </c>
      <c r="C2134" s="418" t="s">
        <v>3313</v>
      </c>
      <c r="D2134" s="418" t="s">
        <v>232</v>
      </c>
      <c r="E2134" s="419" t="s">
        <v>18</v>
      </c>
      <c r="F2134" s="411">
        <v>2</v>
      </c>
      <c r="G2134" s="411">
        <f>[5]내역서!F2134</f>
        <v>2</v>
      </c>
      <c r="H2134" s="411">
        <v>2</v>
      </c>
      <c r="I2134" s="411">
        <f>내역서!F2138</f>
        <v>0</v>
      </c>
      <c r="J2134" s="411">
        <v>5168.2</v>
      </c>
      <c r="K2134" s="412">
        <f>INT($I2134*J2134)</f>
        <v>0</v>
      </c>
      <c r="L2134" s="411">
        <v>0</v>
      </c>
      <c r="M2134" s="412">
        <f>INT($I2134*L2134)</f>
        <v>0</v>
      </c>
      <c r="N2134" s="411">
        <v>0</v>
      </c>
      <c r="O2134" s="412">
        <f>INT($I2134*N2134)</f>
        <v>0</v>
      </c>
      <c r="P2134" s="412">
        <f>+J2134+L2134+N2134</f>
        <v>5168.2</v>
      </c>
      <c r="Q2134" s="412">
        <f>K2134+M2134+O2134</f>
        <v>0</v>
      </c>
      <c r="R2134" s="412"/>
      <c r="S2134" s="412"/>
      <c r="T2134" s="412"/>
      <c r="U2134" s="483" t="s">
        <v>0</v>
      </c>
      <c r="V2134" s="617" t="str">
        <f>+IF(I2134&lt;0,"ng","")</f>
        <v/>
      </c>
      <c r="W2134" s="617"/>
    </row>
    <row r="2135" spans="1:23" s="75" customFormat="1" ht="24" hidden="1" customHeight="1">
      <c r="A2135" s="372" t="s">
        <v>2072</v>
      </c>
      <c r="B2135" s="421" t="s">
        <v>0</v>
      </c>
      <c r="C2135" s="421" t="s">
        <v>1404</v>
      </c>
      <c r="D2135" s="421" t="s">
        <v>232</v>
      </c>
      <c r="E2135" s="422" t="s">
        <v>18</v>
      </c>
      <c r="F2135" s="416">
        <v>2</v>
      </c>
      <c r="G2135" s="416">
        <f>[5]내역서!F2135</f>
        <v>2</v>
      </c>
      <c r="H2135" s="416">
        <v>2</v>
      </c>
      <c r="I2135" s="416">
        <f>내역서!F2139</f>
        <v>0</v>
      </c>
      <c r="J2135" s="416">
        <v>5168.2</v>
      </c>
      <c r="K2135" s="417">
        <f t="shared" si="3779"/>
        <v>0</v>
      </c>
      <c r="L2135" s="416">
        <v>0</v>
      </c>
      <c r="M2135" s="417">
        <f t="shared" si="3780"/>
        <v>0</v>
      </c>
      <c r="N2135" s="416">
        <v>0</v>
      </c>
      <c r="O2135" s="417">
        <f t="shared" si="3781"/>
        <v>0</v>
      </c>
      <c r="P2135" s="417">
        <f t="shared" si="3782"/>
        <v>5168.2</v>
      </c>
      <c r="Q2135" s="417">
        <f t="shared" si="3714"/>
        <v>0</v>
      </c>
      <c r="R2135" s="417">
        <f t="shared" ref="R2135" si="3792">I2135-I2134</f>
        <v>0</v>
      </c>
      <c r="S2135" s="417">
        <f t="shared" ref="S2135:T2135" si="3793">P2135-P2134</f>
        <v>0</v>
      </c>
      <c r="T2135" s="417">
        <f t="shared" si="3793"/>
        <v>0</v>
      </c>
      <c r="U2135" s="484"/>
      <c r="V2135" s="619" t="str">
        <f t="shared" ref="V2135" si="3794">+IF(I2135&lt;0,"ng","")</f>
        <v/>
      </c>
      <c r="W2135" s="619"/>
    </row>
    <row r="2136" spans="1:23" s="371" customFormat="1" ht="24" hidden="1" customHeight="1">
      <c r="A2136" s="366" t="s">
        <v>4301</v>
      </c>
      <c r="B2136" s="418" t="s">
        <v>0</v>
      </c>
      <c r="C2136" s="418" t="s">
        <v>3316</v>
      </c>
      <c r="D2136" s="418" t="s">
        <v>3317</v>
      </c>
      <c r="E2136" s="419" t="s">
        <v>2104</v>
      </c>
      <c r="F2136" s="411">
        <v>22</v>
      </c>
      <c r="G2136" s="411">
        <f>[5]내역서!F2136</f>
        <v>22</v>
      </c>
      <c r="H2136" s="411">
        <v>22</v>
      </c>
      <c r="I2136" s="411">
        <f>내역서!F2140</f>
        <v>0</v>
      </c>
      <c r="J2136" s="411">
        <v>30319.7</v>
      </c>
      <c r="K2136" s="412">
        <f>INT($I2136*J2136)</f>
        <v>0</v>
      </c>
      <c r="L2136" s="411">
        <v>0</v>
      </c>
      <c r="M2136" s="412">
        <f>INT($I2136*L2136)</f>
        <v>0</v>
      </c>
      <c r="N2136" s="411">
        <v>0</v>
      </c>
      <c r="O2136" s="412">
        <f>INT($I2136*N2136)</f>
        <v>0</v>
      </c>
      <c r="P2136" s="412">
        <f>+J2136+L2136+N2136</f>
        <v>30319.7</v>
      </c>
      <c r="Q2136" s="412">
        <f>K2136+M2136+O2136</f>
        <v>0</v>
      </c>
      <c r="R2136" s="412"/>
      <c r="S2136" s="412"/>
      <c r="T2136" s="412"/>
      <c r="U2136" s="483" t="s">
        <v>0</v>
      </c>
      <c r="V2136" s="617" t="str">
        <f>+IF(I2136&lt;0,"ng","")</f>
        <v/>
      </c>
      <c r="W2136" s="617"/>
    </row>
    <row r="2137" spans="1:23" s="75" customFormat="1" ht="24" hidden="1" customHeight="1">
      <c r="A2137" s="372" t="s">
        <v>4608</v>
      </c>
      <c r="B2137" s="421" t="s">
        <v>0</v>
      </c>
      <c r="C2137" s="421" t="s">
        <v>1405</v>
      </c>
      <c r="D2137" s="421" t="s">
        <v>1406</v>
      </c>
      <c r="E2137" s="422" t="s">
        <v>671</v>
      </c>
      <c r="F2137" s="416">
        <v>22</v>
      </c>
      <c r="G2137" s="416">
        <f>[5]내역서!F2137</f>
        <v>22</v>
      </c>
      <c r="H2137" s="416">
        <v>22</v>
      </c>
      <c r="I2137" s="416">
        <f>내역서!F2141</f>
        <v>0</v>
      </c>
      <c r="J2137" s="416">
        <v>30319.7</v>
      </c>
      <c r="K2137" s="417">
        <f t="shared" si="3779"/>
        <v>0</v>
      </c>
      <c r="L2137" s="416">
        <v>0</v>
      </c>
      <c r="M2137" s="417">
        <f t="shared" si="3780"/>
        <v>0</v>
      </c>
      <c r="N2137" s="416">
        <v>0</v>
      </c>
      <c r="O2137" s="417">
        <f t="shared" si="3781"/>
        <v>0</v>
      </c>
      <c r="P2137" s="417">
        <f t="shared" si="3782"/>
        <v>30319.7</v>
      </c>
      <c r="Q2137" s="417">
        <f t="shared" si="3714"/>
        <v>0</v>
      </c>
      <c r="R2137" s="417">
        <f t="shared" ref="R2137" si="3795">I2137-I2136</f>
        <v>0</v>
      </c>
      <c r="S2137" s="417">
        <f t="shared" ref="S2137:T2137" si="3796">P2137-P2136</f>
        <v>0</v>
      </c>
      <c r="T2137" s="417">
        <f t="shared" si="3796"/>
        <v>0</v>
      </c>
      <c r="U2137" s="484"/>
      <c r="V2137" s="619" t="str">
        <f t="shared" ref="V2137" si="3797">+IF(I2137&lt;0,"ng","")</f>
        <v/>
      </c>
      <c r="W2137" s="619"/>
    </row>
    <row r="2138" spans="1:23" s="489" customFormat="1" ht="24" hidden="1" customHeight="1">
      <c r="A2138" s="366" t="s">
        <v>2055</v>
      </c>
      <c r="B2138" s="418" t="s">
        <v>0</v>
      </c>
      <c r="C2138" s="418" t="s">
        <v>233</v>
      </c>
      <c r="D2138" s="418" t="s">
        <v>234</v>
      </c>
      <c r="E2138" s="419" t="s">
        <v>18</v>
      </c>
      <c r="F2138" s="411">
        <v>4</v>
      </c>
      <c r="G2138" s="411">
        <f>[5]내역서!F2138</f>
        <v>4</v>
      </c>
      <c r="H2138" s="411">
        <v>4</v>
      </c>
      <c r="I2138" s="411">
        <f>내역서!F2142</f>
        <v>0</v>
      </c>
      <c r="J2138" s="411">
        <v>112003.7</v>
      </c>
      <c r="K2138" s="412">
        <f>INT($I2138*J2138)</f>
        <v>0</v>
      </c>
      <c r="L2138" s="411">
        <v>0</v>
      </c>
      <c r="M2138" s="412">
        <f>INT($I2138*L2138)</f>
        <v>0</v>
      </c>
      <c r="N2138" s="411">
        <v>0</v>
      </c>
      <c r="O2138" s="412">
        <f>INT($I2138*N2138)</f>
        <v>0</v>
      </c>
      <c r="P2138" s="412">
        <f>+J2138+L2138+N2138</f>
        <v>112003.7</v>
      </c>
      <c r="Q2138" s="412">
        <f>K2138+M2138+O2138</f>
        <v>0</v>
      </c>
      <c r="R2138" s="412"/>
      <c r="S2138" s="412"/>
      <c r="T2138" s="412"/>
      <c r="U2138" s="483" t="s">
        <v>0</v>
      </c>
      <c r="V2138" s="617" t="str">
        <f>+IF(I2138&lt;0,"ng","")</f>
        <v/>
      </c>
      <c r="W2138" s="617"/>
    </row>
    <row r="2139" spans="1:23" s="78" customFormat="1" ht="24" hidden="1" customHeight="1">
      <c r="A2139" s="372" t="s">
        <v>2072</v>
      </c>
      <c r="B2139" s="421" t="s">
        <v>0</v>
      </c>
      <c r="C2139" s="421" t="s">
        <v>233</v>
      </c>
      <c r="D2139" s="421" t="s">
        <v>234</v>
      </c>
      <c r="E2139" s="422" t="s">
        <v>18</v>
      </c>
      <c r="F2139" s="416">
        <v>4</v>
      </c>
      <c r="G2139" s="416">
        <f>[5]내역서!F2139</f>
        <v>4</v>
      </c>
      <c r="H2139" s="416">
        <v>4</v>
      </c>
      <c r="I2139" s="416">
        <f>내역서!F2143</f>
        <v>0</v>
      </c>
      <c r="J2139" s="416">
        <v>112003.7</v>
      </c>
      <c r="K2139" s="417">
        <f t="shared" si="3779"/>
        <v>0</v>
      </c>
      <c r="L2139" s="416">
        <v>0</v>
      </c>
      <c r="M2139" s="417">
        <f t="shared" si="3780"/>
        <v>0</v>
      </c>
      <c r="N2139" s="416">
        <v>0</v>
      </c>
      <c r="O2139" s="417">
        <f t="shared" si="3781"/>
        <v>0</v>
      </c>
      <c r="P2139" s="417">
        <f t="shared" si="3782"/>
        <v>112003.7</v>
      </c>
      <c r="Q2139" s="417">
        <f t="shared" si="3714"/>
        <v>0</v>
      </c>
      <c r="R2139" s="417">
        <f t="shared" ref="R2139" si="3798">I2139-I2138</f>
        <v>0</v>
      </c>
      <c r="S2139" s="417">
        <f t="shared" ref="S2139:T2139" si="3799">P2139-P2138</f>
        <v>0</v>
      </c>
      <c r="T2139" s="417">
        <f t="shared" si="3799"/>
        <v>0</v>
      </c>
      <c r="U2139" s="484"/>
      <c r="V2139" s="619" t="str">
        <f t="shared" ref="V2139" si="3800">+IF(I2139&lt;0,"ng","")</f>
        <v/>
      </c>
      <c r="W2139" s="619"/>
    </row>
    <row r="2140" spans="1:23" s="371" customFormat="1" ht="24" hidden="1" customHeight="1">
      <c r="A2140" s="366" t="s">
        <v>4589</v>
      </c>
      <c r="B2140" s="418" t="s">
        <v>0</v>
      </c>
      <c r="C2140" s="418" t="s">
        <v>235</v>
      </c>
      <c r="D2140" s="418" t="s">
        <v>236</v>
      </c>
      <c r="E2140" s="419" t="s">
        <v>18</v>
      </c>
      <c r="F2140" s="411">
        <v>2</v>
      </c>
      <c r="G2140" s="411">
        <f>[5]내역서!F2140</f>
        <v>2</v>
      </c>
      <c r="H2140" s="411">
        <v>2</v>
      </c>
      <c r="I2140" s="411">
        <f>내역서!F2144</f>
        <v>0</v>
      </c>
      <c r="J2140" s="411">
        <v>42206.400000000001</v>
      </c>
      <c r="K2140" s="412">
        <f>INT($I2140*J2140)</f>
        <v>0</v>
      </c>
      <c r="L2140" s="411">
        <v>0</v>
      </c>
      <c r="M2140" s="412">
        <f>INT($I2140*L2140)</f>
        <v>0</v>
      </c>
      <c r="N2140" s="411">
        <v>0</v>
      </c>
      <c r="O2140" s="412">
        <f>INT($I2140*N2140)</f>
        <v>0</v>
      </c>
      <c r="P2140" s="412">
        <f>+J2140+L2140+N2140</f>
        <v>42206.400000000001</v>
      </c>
      <c r="Q2140" s="412">
        <f>K2140+M2140+O2140</f>
        <v>0</v>
      </c>
      <c r="R2140" s="412"/>
      <c r="S2140" s="412"/>
      <c r="T2140" s="412"/>
      <c r="U2140" s="483" t="s">
        <v>0</v>
      </c>
      <c r="V2140" s="617" t="str">
        <f>+IF(I2140&lt;0,"ng","")</f>
        <v/>
      </c>
      <c r="W2140" s="617"/>
    </row>
    <row r="2141" spans="1:23" s="75" customFormat="1" ht="24" hidden="1" customHeight="1">
      <c r="A2141" s="372" t="s">
        <v>4470</v>
      </c>
      <c r="B2141" s="421" t="s">
        <v>0</v>
      </c>
      <c r="C2141" s="421" t="s">
        <v>235</v>
      </c>
      <c r="D2141" s="421" t="s">
        <v>236</v>
      </c>
      <c r="E2141" s="422" t="s">
        <v>18</v>
      </c>
      <c r="F2141" s="416">
        <v>2</v>
      </c>
      <c r="G2141" s="416">
        <f>[5]내역서!F2141</f>
        <v>2</v>
      </c>
      <c r="H2141" s="416">
        <v>2</v>
      </c>
      <c r="I2141" s="416">
        <f>내역서!F2145</f>
        <v>0</v>
      </c>
      <c r="J2141" s="416">
        <v>42206.400000000001</v>
      </c>
      <c r="K2141" s="417">
        <f t="shared" si="3779"/>
        <v>0</v>
      </c>
      <c r="L2141" s="416">
        <v>0</v>
      </c>
      <c r="M2141" s="417">
        <f t="shared" si="3780"/>
        <v>0</v>
      </c>
      <c r="N2141" s="416">
        <v>0</v>
      </c>
      <c r="O2141" s="417">
        <f t="shared" si="3781"/>
        <v>0</v>
      </c>
      <c r="P2141" s="417">
        <f t="shared" si="3782"/>
        <v>42206.400000000001</v>
      </c>
      <c r="Q2141" s="417">
        <f t="shared" si="3714"/>
        <v>0</v>
      </c>
      <c r="R2141" s="417">
        <f t="shared" ref="R2141" si="3801">I2141-I2140</f>
        <v>0</v>
      </c>
      <c r="S2141" s="417">
        <f t="shared" ref="S2141:T2141" si="3802">P2141-P2140</f>
        <v>0</v>
      </c>
      <c r="T2141" s="417">
        <f t="shared" si="3802"/>
        <v>0</v>
      </c>
      <c r="U2141" s="484"/>
      <c r="V2141" s="619" t="str">
        <f t="shared" ref="V2141" si="3803">+IF(I2141&lt;0,"ng","")</f>
        <v/>
      </c>
      <c r="W2141" s="619"/>
    </row>
    <row r="2142" spans="1:23" s="371" customFormat="1" ht="24" hidden="1" customHeight="1">
      <c r="A2142" s="366" t="s">
        <v>4295</v>
      </c>
      <c r="B2142" s="418" t="s">
        <v>0</v>
      </c>
      <c r="C2142" s="418" t="s">
        <v>237</v>
      </c>
      <c r="D2142" s="418" t="s">
        <v>238</v>
      </c>
      <c r="E2142" s="419" t="s">
        <v>18</v>
      </c>
      <c r="F2142" s="411">
        <v>12</v>
      </c>
      <c r="G2142" s="411">
        <f>[5]내역서!F2142</f>
        <v>12</v>
      </c>
      <c r="H2142" s="411">
        <v>12</v>
      </c>
      <c r="I2142" s="411">
        <f>내역서!F2146</f>
        <v>0</v>
      </c>
      <c r="J2142" s="411">
        <v>10336.299999999999</v>
      </c>
      <c r="K2142" s="412">
        <f>INT($I2142*J2142)</f>
        <v>0</v>
      </c>
      <c r="L2142" s="411">
        <v>0</v>
      </c>
      <c r="M2142" s="412">
        <f>INT($I2142*L2142)</f>
        <v>0</v>
      </c>
      <c r="N2142" s="411">
        <v>0</v>
      </c>
      <c r="O2142" s="412">
        <f>INT($I2142*N2142)</f>
        <v>0</v>
      </c>
      <c r="P2142" s="412">
        <f>+J2142+L2142+N2142</f>
        <v>10336.299999999999</v>
      </c>
      <c r="Q2142" s="412">
        <f>K2142+M2142+O2142</f>
        <v>0</v>
      </c>
      <c r="R2142" s="412"/>
      <c r="S2142" s="412"/>
      <c r="T2142" s="412"/>
      <c r="U2142" s="483" t="s">
        <v>0</v>
      </c>
      <c r="V2142" s="617" t="str">
        <f>+IF(I2142&lt;0,"ng","")</f>
        <v/>
      </c>
      <c r="W2142" s="617"/>
    </row>
    <row r="2143" spans="1:23" s="75" customFormat="1" ht="24" hidden="1" customHeight="1">
      <c r="A2143" s="372" t="s">
        <v>4470</v>
      </c>
      <c r="B2143" s="421" t="s">
        <v>0</v>
      </c>
      <c r="C2143" s="421" t="s">
        <v>237</v>
      </c>
      <c r="D2143" s="421" t="s">
        <v>238</v>
      </c>
      <c r="E2143" s="422" t="s">
        <v>18</v>
      </c>
      <c r="F2143" s="416">
        <v>12</v>
      </c>
      <c r="G2143" s="416">
        <f>[5]내역서!F2143</f>
        <v>12</v>
      </c>
      <c r="H2143" s="416">
        <v>12</v>
      </c>
      <c r="I2143" s="416">
        <f>내역서!F2147</f>
        <v>0</v>
      </c>
      <c r="J2143" s="416">
        <v>10336.299999999999</v>
      </c>
      <c r="K2143" s="417">
        <f t="shared" si="3779"/>
        <v>0</v>
      </c>
      <c r="L2143" s="416">
        <v>0</v>
      </c>
      <c r="M2143" s="417">
        <f t="shared" si="3780"/>
        <v>0</v>
      </c>
      <c r="N2143" s="416">
        <v>0</v>
      </c>
      <c r="O2143" s="417">
        <f t="shared" si="3781"/>
        <v>0</v>
      </c>
      <c r="P2143" s="417">
        <f t="shared" si="3782"/>
        <v>10336.299999999999</v>
      </c>
      <c r="Q2143" s="417">
        <f t="shared" si="3714"/>
        <v>0</v>
      </c>
      <c r="R2143" s="417">
        <f t="shared" ref="R2143" si="3804">I2143-I2142</f>
        <v>0</v>
      </c>
      <c r="S2143" s="417">
        <f t="shared" ref="S2143:T2143" si="3805">P2143-P2142</f>
        <v>0</v>
      </c>
      <c r="T2143" s="417">
        <f t="shared" si="3805"/>
        <v>0</v>
      </c>
      <c r="U2143" s="484"/>
      <c r="V2143" s="619" t="str">
        <f t="shared" ref="V2143" si="3806">+IF(I2143&lt;0,"ng","")</f>
        <v/>
      </c>
      <c r="W2143" s="619"/>
    </row>
    <row r="2144" spans="1:23" s="371" customFormat="1" ht="24" hidden="1" customHeight="1">
      <c r="A2144" s="366" t="s">
        <v>4385</v>
      </c>
      <c r="B2144" s="418" t="s">
        <v>0</v>
      </c>
      <c r="C2144" s="418" t="s">
        <v>237</v>
      </c>
      <c r="D2144" s="418" t="s">
        <v>239</v>
      </c>
      <c r="E2144" s="419" t="s">
        <v>18</v>
      </c>
      <c r="F2144" s="411">
        <v>12</v>
      </c>
      <c r="G2144" s="411">
        <f>[5]내역서!F2144</f>
        <v>12</v>
      </c>
      <c r="H2144" s="411">
        <v>12</v>
      </c>
      <c r="I2144" s="411">
        <f>내역서!F2148</f>
        <v>0</v>
      </c>
      <c r="J2144" s="411">
        <v>14470.8</v>
      </c>
      <c r="K2144" s="412">
        <f>INT($I2144*J2144)</f>
        <v>0</v>
      </c>
      <c r="L2144" s="411">
        <v>0</v>
      </c>
      <c r="M2144" s="412">
        <f>INT($I2144*L2144)</f>
        <v>0</v>
      </c>
      <c r="N2144" s="411">
        <v>0</v>
      </c>
      <c r="O2144" s="412">
        <f>INT($I2144*N2144)</f>
        <v>0</v>
      </c>
      <c r="P2144" s="412">
        <f>+J2144+L2144+N2144</f>
        <v>14470.8</v>
      </c>
      <c r="Q2144" s="412">
        <f>K2144+M2144+O2144</f>
        <v>0</v>
      </c>
      <c r="R2144" s="412"/>
      <c r="S2144" s="412"/>
      <c r="T2144" s="412"/>
      <c r="U2144" s="483" t="s">
        <v>0</v>
      </c>
      <c r="V2144" s="617" t="str">
        <f>+IF(I2144&lt;0,"ng","")</f>
        <v/>
      </c>
      <c r="W2144" s="617"/>
    </row>
    <row r="2145" spans="1:23" s="75" customFormat="1" ht="24" hidden="1" customHeight="1">
      <c r="A2145" s="372" t="s">
        <v>2072</v>
      </c>
      <c r="B2145" s="421" t="s">
        <v>0</v>
      </c>
      <c r="C2145" s="421" t="s">
        <v>237</v>
      </c>
      <c r="D2145" s="421" t="s">
        <v>239</v>
      </c>
      <c r="E2145" s="422" t="s">
        <v>18</v>
      </c>
      <c r="F2145" s="416">
        <v>12</v>
      </c>
      <c r="G2145" s="416">
        <f>[5]내역서!F2145</f>
        <v>12</v>
      </c>
      <c r="H2145" s="416">
        <v>12</v>
      </c>
      <c r="I2145" s="416">
        <f>내역서!F2149</f>
        <v>0</v>
      </c>
      <c r="J2145" s="416">
        <v>14470.8</v>
      </c>
      <c r="K2145" s="417">
        <f t="shared" si="3779"/>
        <v>0</v>
      </c>
      <c r="L2145" s="416">
        <v>0</v>
      </c>
      <c r="M2145" s="417">
        <f t="shared" si="3780"/>
        <v>0</v>
      </c>
      <c r="N2145" s="416">
        <v>0</v>
      </c>
      <c r="O2145" s="417">
        <f t="shared" si="3781"/>
        <v>0</v>
      </c>
      <c r="P2145" s="417">
        <f t="shared" si="3782"/>
        <v>14470.8</v>
      </c>
      <c r="Q2145" s="417">
        <f t="shared" si="3714"/>
        <v>0</v>
      </c>
      <c r="R2145" s="417">
        <f t="shared" ref="R2145" si="3807">I2145-I2144</f>
        <v>0</v>
      </c>
      <c r="S2145" s="417">
        <f t="shared" ref="S2145:T2145" si="3808">P2145-P2144</f>
        <v>0</v>
      </c>
      <c r="T2145" s="417">
        <f t="shared" si="3808"/>
        <v>0</v>
      </c>
      <c r="U2145" s="484"/>
      <c r="V2145" s="619" t="str">
        <f t="shared" ref="V2145" si="3809">+IF(I2145&lt;0,"ng","")</f>
        <v/>
      </c>
      <c r="W2145" s="619"/>
    </row>
    <row r="2146" spans="1:23" s="371" customFormat="1" ht="24" hidden="1" customHeight="1">
      <c r="A2146" s="366" t="s">
        <v>2055</v>
      </c>
      <c r="B2146" s="418" t="s">
        <v>0</v>
      </c>
      <c r="C2146" s="418" t="s">
        <v>237</v>
      </c>
      <c r="D2146" s="418" t="s">
        <v>240</v>
      </c>
      <c r="E2146" s="419" t="s">
        <v>18</v>
      </c>
      <c r="F2146" s="411">
        <v>6</v>
      </c>
      <c r="G2146" s="411">
        <f>[5]내역서!F2146</f>
        <v>6</v>
      </c>
      <c r="H2146" s="411">
        <v>6</v>
      </c>
      <c r="I2146" s="411">
        <f>내역서!F2150</f>
        <v>0</v>
      </c>
      <c r="J2146" s="411">
        <v>13781.7</v>
      </c>
      <c r="K2146" s="412">
        <f>INT($I2146*J2146)</f>
        <v>0</v>
      </c>
      <c r="L2146" s="411">
        <v>0</v>
      </c>
      <c r="M2146" s="412">
        <f>INT($I2146*L2146)</f>
        <v>0</v>
      </c>
      <c r="N2146" s="411">
        <v>0</v>
      </c>
      <c r="O2146" s="412">
        <f>INT($I2146*N2146)</f>
        <v>0</v>
      </c>
      <c r="P2146" s="412">
        <f>+J2146+L2146+N2146</f>
        <v>13781.7</v>
      </c>
      <c r="Q2146" s="412">
        <f>K2146+M2146+O2146</f>
        <v>0</v>
      </c>
      <c r="R2146" s="412"/>
      <c r="S2146" s="412"/>
      <c r="T2146" s="412"/>
      <c r="U2146" s="483" t="s">
        <v>0</v>
      </c>
      <c r="V2146" s="617" t="str">
        <f>+IF(I2146&lt;0,"ng","")</f>
        <v/>
      </c>
      <c r="W2146" s="617"/>
    </row>
    <row r="2147" spans="1:23" s="75" customFormat="1" ht="24" hidden="1" customHeight="1">
      <c r="A2147" s="372" t="s">
        <v>4624</v>
      </c>
      <c r="B2147" s="421" t="s">
        <v>0</v>
      </c>
      <c r="C2147" s="421" t="s">
        <v>237</v>
      </c>
      <c r="D2147" s="421" t="s">
        <v>240</v>
      </c>
      <c r="E2147" s="422" t="s">
        <v>18</v>
      </c>
      <c r="F2147" s="416">
        <v>6</v>
      </c>
      <c r="G2147" s="416">
        <f>[5]내역서!F2147</f>
        <v>6</v>
      </c>
      <c r="H2147" s="416">
        <v>6</v>
      </c>
      <c r="I2147" s="416">
        <f>내역서!F2151</f>
        <v>0</v>
      </c>
      <c r="J2147" s="416">
        <v>13781.7</v>
      </c>
      <c r="K2147" s="417">
        <f t="shared" si="3779"/>
        <v>0</v>
      </c>
      <c r="L2147" s="416">
        <v>0</v>
      </c>
      <c r="M2147" s="417">
        <f t="shared" si="3780"/>
        <v>0</v>
      </c>
      <c r="N2147" s="416">
        <v>0</v>
      </c>
      <c r="O2147" s="417">
        <f t="shared" si="3781"/>
        <v>0</v>
      </c>
      <c r="P2147" s="417">
        <f t="shared" si="3782"/>
        <v>13781.7</v>
      </c>
      <c r="Q2147" s="417">
        <f t="shared" si="3714"/>
        <v>0</v>
      </c>
      <c r="R2147" s="417">
        <f t="shared" ref="R2147" si="3810">I2147-I2146</f>
        <v>0</v>
      </c>
      <c r="S2147" s="417">
        <f t="shared" ref="S2147:T2147" si="3811">P2147-P2146</f>
        <v>0</v>
      </c>
      <c r="T2147" s="417">
        <f t="shared" si="3811"/>
        <v>0</v>
      </c>
      <c r="U2147" s="484"/>
      <c r="V2147" s="619" t="str">
        <f t="shared" ref="V2147" si="3812">+IF(I2147&lt;0,"ng","")</f>
        <v/>
      </c>
      <c r="W2147" s="619"/>
    </row>
    <row r="2148" spans="1:23" s="371" customFormat="1" ht="24" hidden="1" customHeight="1">
      <c r="A2148" s="366" t="s">
        <v>3384</v>
      </c>
      <c r="B2148" s="418" t="s">
        <v>0</v>
      </c>
      <c r="C2148" s="418" t="s">
        <v>237</v>
      </c>
      <c r="D2148" s="418" t="s">
        <v>241</v>
      </c>
      <c r="E2148" s="419" t="s">
        <v>18</v>
      </c>
      <c r="F2148" s="411">
        <v>32</v>
      </c>
      <c r="G2148" s="411">
        <f>[5]내역서!F2148</f>
        <v>32</v>
      </c>
      <c r="H2148" s="411">
        <v>32</v>
      </c>
      <c r="I2148" s="411">
        <f>내역서!F2152</f>
        <v>0</v>
      </c>
      <c r="J2148" s="411">
        <v>24807.1</v>
      </c>
      <c r="K2148" s="412">
        <f>INT($I2148*J2148)</f>
        <v>0</v>
      </c>
      <c r="L2148" s="411">
        <v>0</v>
      </c>
      <c r="M2148" s="412">
        <f>INT($I2148*L2148)</f>
        <v>0</v>
      </c>
      <c r="N2148" s="411">
        <v>0</v>
      </c>
      <c r="O2148" s="412">
        <f>INT($I2148*N2148)</f>
        <v>0</v>
      </c>
      <c r="P2148" s="412">
        <f>+J2148+L2148+N2148</f>
        <v>24807.1</v>
      </c>
      <c r="Q2148" s="412">
        <f>K2148+M2148+O2148</f>
        <v>0</v>
      </c>
      <c r="R2148" s="412"/>
      <c r="S2148" s="412"/>
      <c r="T2148" s="412"/>
      <c r="U2148" s="483" t="s">
        <v>0</v>
      </c>
      <c r="V2148" s="617" t="str">
        <f>+IF(I2148&lt;0,"ng","")</f>
        <v/>
      </c>
      <c r="W2148" s="617"/>
    </row>
    <row r="2149" spans="1:23" s="75" customFormat="1" ht="24" hidden="1" customHeight="1">
      <c r="A2149" s="372" t="s">
        <v>4752</v>
      </c>
      <c r="B2149" s="421" t="s">
        <v>0</v>
      </c>
      <c r="C2149" s="421" t="s">
        <v>237</v>
      </c>
      <c r="D2149" s="421" t="s">
        <v>241</v>
      </c>
      <c r="E2149" s="422" t="s">
        <v>18</v>
      </c>
      <c r="F2149" s="416">
        <v>32</v>
      </c>
      <c r="G2149" s="416">
        <f>[5]내역서!F2149</f>
        <v>32</v>
      </c>
      <c r="H2149" s="416">
        <v>32</v>
      </c>
      <c r="I2149" s="416">
        <f>내역서!F2153</f>
        <v>0</v>
      </c>
      <c r="J2149" s="416">
        <v>24807.1</v>
      </c>
      <c r="K2149" s="417">
        <f t="shared" si="3779"/>
        <v>0</v>
      </c>
      <c r="L2149" s="416">
        <v>0</v>
      </c>
      <c r="M2149" s="417">
        <f t="shared" si="3780"/>
        <v>0</v>
      </c>
      <c r="N2149" s="416">
        <v>0</v>
      </c>
      <c r="O2149" s="417">
        <f t="shared" si="3781"/>
        <v>0</v>
      </c>
      <c r="P2149" s="417">
        <f t="shared" si="3782"/>
        <v>24807.1</v>
      </c>
      <c r="Q2149" s="417">
        <f t="shared" si="3714"/>
        <v>0</v>
      </c>
      <c r="R2149" s="417">
        <f t="shared" ref="R2149" si="3813">I2149-I2148</f>
        <v>0</v>
      </c>
      <c r="S2149" s="417">
        <f t="shared" ref="S2149:T2149" si="3814">P2149-P2148</f>
        <v>0</v>
      </c>
      <c r="T2149" s="417">
        <f t="shared" si="3814"/>
        <v>0</v>
      </c>
      <c r="U2149" s="484"/>
      <c r="V2149" s="619" t="str">
        <f t="shared" ref="V2149" si="3815">+IF(I2149&lt;0,"ng","")</f>
        <v/>
      </c>
      <c r="W2149" s="619"/>
    </row>
    <row r="2150" spans="1:23" s="489" customFormat="1" ht="24" hidden="1" customHeight="1">
      <c r="A2150" s="366" t="s">
        <v>2055</v>
      </c>
      <c r="B2150" s="418" t="s">
        <v>0</v>
      </c>
      <c r="C2150" s="418" t="s">
        <v>242</v>
      </c>
      <c r="D2150" s="418" t="s">
        <v>238</v>
      </c>
      <c r="E2150" s="419" t="s">
        <v>18</v>
      </c>
      <c r="F2150" s="411">
        <v>12</v>
      </c>
      <c r="G2150" s="411">
        <f>[5]내역서!F2150</f>
        <v>12</v>
      </c>
      <c r="H2150" s="411">
        <v>12</v>
      </c>
      <c r="I2150" s="411">
        <f>내역서!F2154</f>
        <v>0</v>
      </c>
      <c r="J2150" s="411">
        <v>7106.2</v>
      </c>
      <c r="K2150" s="412">
        <f>INT($I2150*J2150)</f>
        <v>0</v>
      </c>
      <c r="L2150" s="411">
        <v>0</v>
      </c>
      <c r="M2150" s="412">
        <f>INT($I2150*L2150)</f>
        <v>0</v>
      </c>
      <c r="N2150" s="411">
        <v>0</v>
      </c>
      <c r="O2150" s="412">
        <f>INT($I2150*N2150)</f>
        <v>0</v>
      </c>
      <c r="P2150" s="412">
        <f>+J2150+L2150+N2150</f>
        <v>7106.2</v>
      </c>
      <c r="Q2150" s="412">
        <f>K2150+M2150+O2150</f>
        <v>0</v>
      </c>
      <c r="R2150" s="412"/>
      <c r="S2150" s="412"/>
      <c r="T2150" s="412"/>
      <c r="U2150" s="483" t="s">
        <v>0</v>
      </c>
      <c r="V2150" s="617" t="str">
        <f>+IF(I2150&lt;0,"ng","")</f>
        <v/>
      </c>
      <c r="W2150" s="617"/>
    </row>
    <row r="2151" spans="1:23" s="78" customFormat="1" ht="24" hidden="1" customHeight="1">
      <c r="A2151" s="372" t="s">
        <v>4815</v>
      </c>
      <c r="B2151" s="421" t="s">
        <v>0</v>
      </c>
      <c r="C2151" s="421" t="s">
        <v>242</v>
      </c>
      <c r="D2151" s="421" t="s">
        <v>238</v>
      </c>
      <c r="E2151" s="422" t="s">
        <v>18</v>
      </c>
      <c r="F2151" s="416">
        <v>12</v>
      </c>
      <c r="G2151" s="416">
        <f>[5]내역서!F2151</f>
        <v>12</v>
      </c>
      <c r="H2151" s="416">
        <v>12</v>
      </c>
      <c r="I2151" s="416">
        <f>내역서!F2155</f>
        <v>0</v>
      </c>
      <c r="J2151" s="416">
        <v>7106.2</v>
      </c>
      <c r="K2151" s="417">
        <f t="shared" si="3779"/>
        <v>0</v>
      </c>
      <c r="L2151" s="416">
        <v>0</v>
      </c>
      <c r="M2151" s="417">
        <f t="shared" si="3780"/>
        <v>0</v>
      </c>
      <c r="N2151" s="416">
        <v>0</v>
      </c>
      <c r="O2151" s="417">
        <f t="shared" si="3781"/>
        <v>0</v>
      </c>
      <c r="P2151" s="417">
        <f t="shared" si="3782"/>
        <v>7106.2</v>
      </c>
      <c r="Q2151" s="417">
        <f t="shared" si="3714"/>
        <v>0</v>
      </c>
      <c r="R2151" s="417">
        <f t="shared" ref="R2151" si="3816">I2151-I2150</f>
        <v>0</v>
      </c>
      <c r="S2151" s="417">
        <f t="shared" ref="S2151:T2151" si="3817">P2151-P2150</f>
        <v>0</v>
      </c>
      <c r="T2151" s="417">
        <f t="shared" si="3817"/>
        <v>0</v>
      </c>
      <c r="U2151" s="484"/>
      <c r="V2151" s="619" t="str">
        <f t="shared" ref="V2151" si="3818">+IF(I2151&lt;0,"ng","")</f>
        <v/>
      </c>
      <c r="W2151" s="619"/>
    </row>
    <row r="2152" spans="1:23" s="371" customFormat="1" ht="24" hidden="1" customHeight="1">
      <c r="A2152" s="366" t="s">
        <v>4689</v>
      </c>
      <c r="B2152" s="418" t="s">
        <v>0</v>
      </c>
      <c r="C2152" s="418" t="s">
        <v>242</v>
      </c>
      <c r="D2152" s="418" t="s">
        <v>241</v>
      </c>
      <c r="E2152" s="419" t="s">
        <v>18</v>
      </c>
      <c r="F2152" s="411">
        <v>16</v>
      </c>
      <c r="G2152" s="411">
        <f>[5]내역서!F2152</f>
        <v>16</v>
      </c>
      <c r="H2152" s="411">
        <v>16</v>
      </c>
      <c r="I2152" s="411">
        <f>내역서!F2156</f>
        <v>0</v>
      </c>
      <c r="J2152" s="411">
        <v>17054.900000000001</v>
      </c>
      <c r="K2152" s="412">
        <f>INT($I2152*J2152)</f>
        <v>0</v>
      </c>
      <c r="L2152" s="411">
        <v>0</v>
      </c>
      <c r="M2152" s="412">
        <f>INT($I2152*L2152)</f>
        <v>0</v>
      </c>
      <c r="N2152" s="411">
        <v>0</v>
      </c>
      <c r="O2152" s="412">
        <f>INT($I2152*N2152)</f>
        <v>0</v>
      </c>
      <c r="P2152" s="412">
        <f>+J2152+L2152+N2152</f>
        <v>17054.900000000001</v>
      </c>
      <c r="Q2152" s="412">
        <f>K2152+M2152+O2152</f>
        <v>0</v>
      </c>
      <c r="R2152" s="412"/>
      <c r="S2152" s="412"/>
      <c r="T2152" s="412"/>
      <c r="U2152" s="483" t="s">
        <v>0</v>
      </c>
      <c r="V2152" s="617" t="str">
        <f>+IF(I2152&lt;0,"ng","")</f>
        <v/>
      </c>
      <c r="W2152" s="617"/>
    </row>
    <row r="2153" spans="1:23" s="75" customFormat="1" ht="24" hidden="1" customHeight="1">
      <c r="A2153" s="372" t="s">
        <v>4816</v>
      </c>
      <c r="B2153" s="421" t="s">
        <v>0</v>
      </c>
      <c r="C2153" s="421" t="s">
        <v>242</v>
      </c>
      <c r="D2153" s="421" t="s">
        <v>241</v>
      </c>
      <c r="E2153" s="422" t="s">
        <v>18</v>
      </c>
      <c r="F2153" s="416">
        <v>16</v>
      </c>
      <c r="G2153" s="416">
        <f>[5]내역서!F2153</f>
        <v>16</v>
      </c>
      <c r="H2153" s="416">
        <v>16</v>
      </c>
      <c r="I2153" s="416">
        <f>내역서!F2157</f>
        <v>0</v>
      </c>
      <c r="J2153" s="416">
        <v>17054.900000000001</v>
      </c>
      <c r="K2153" s="417">
        <f t="shared" si="3779"/>
        <v>0</v>
      </c>
      <c r="L2153" s="416">
        <v>0</v>
      </c>
      <c r="M2153" s="417">
        <f t="shared" si="3780"/>
        <v>0</v>
      </c>
      <c r="N2153" s="416">
        <v>0</v>
      </c>
      <c r="O2153" s="417">
        <f t="shared" si="3781"/>
        <v>0</v>
      </c>
      <c r="P2153" s="417">
        <f t="shared" si="3782"/>
        <v>17054.900000000001</v>
      </c>
      <c r="Q2153" s="417">
        <f t="shared" ref="Q2153:Q2219" si="3819">K2153+M2153+O2153</f>
        <v>0</v>
      </c>
      <c r="R2153" s="417">
        <f t="shared" ref="R2153" si="3820">I2153-I2152</f>
        <v>0</v>
      </c>
      <c r="S2153" s="417">
        <f t="shared" ref="S2153:T2153" si="3821">P2153-P2152</f>
        <v>0</v>
      </c>
      <c r="T2153" s="417">
        <f t="shared" si="3821"/>
        <v>0</v>
      </c>
      <c r="U2153" s="484"/>
      <c r="V2153" s="619" t="str">
        <f t="shared" ref="V2153" si="3822">+IF(I2153&lt;0,"ng","")</f>
        <v/>
      </c>
      <c r="W2153" s="619"/>
    </row>
    <row r="2154" spans="1:23" s="371" customFormat="1" ht="24" hidden="1" customHeight="1">
      <c r="A2154" s="366" t="s">
        <v>4379</v>
      </c>
      <c r="B2154" s="418" t="s">
        <v>0</v>
      </c>
      <c r="C2154" s="418" t="s">
        <v>1910</v>
      </c>
      <c r="D2154" s="418" t="s">
        <v>3271</v>
      </c>
      <c r="E2154" s="419" t="s">
        <v>1887</v>
      </c>
      <c r="F2154" s="411">
        <v>2</v>
      </c>
      <c r="G2154" s="411">
        <f>[5]내역서!F2154</f>
        <v>2</v>
      </c>
      <c r="H2154" s="411">
        <v>2</v>
      </c>
      <c r="I2154" s="411">
        <f>내역서!F2158</f>
        <v>0</v>
      </c>
      <c r="J2154" s="411">
        <v>0</v>
      </c>
      <c r="K2154" s="412">
        <f>INT($I2154*J2154)</f>
        <v>0</v>
      </c>
      <c r="L2154" s="411">
        <v>127919.8</v>
      </c>
      <c r="M2154" s="412">
        <f>INT($I2154*L2154)</f>
        <v>0</v>
      </c>
      <c r="N2154" s="411">
        <v>0</v>
      </c>
      <c r="O2154" s="412">
        <f>INT($I2154*N2154)</f>
        <v>0</v>
      </c>
      <c r="P2154" s="412">
        <f>+J2154+L2154+N2154</f>
        <v>127919.8</v>
      </c>
      <c r="Q2154" s="412">
        <f>K2154+M2154+O2154</f>
        <v>0</v>
      </c>
      <c r="R2154" s="412"/>
      <c r="S2154" s="412"/>
      <c r="T2154" s="412"/>
      <c r="U2154" s="483" t="s">
        <v>0</v>
      </c>
      <c r="V2154" s="617" t="str">
        <f>+IF(I2154&lt;0,"ng","")</f>
        <v/>
      </c>
      <c r="W2154" s="617"/>
    </row>
    <row r="2155" spans="1:23" s="75" customFormat="1" ht="24" hidden="1" customHeight="1">
      <c r="A2155" s="372" t="s">
        <v>4817</v>
      </c>
      <c r="B2155" s="421" t="s">
        <v>0</v>
      </c>
      <c r="C2155" s="421" t="s">
        <v>1369</v>
      </c>
      <c r="D2155" s="421" t="s">
        <v>1370</v>
      </c>
      <c r="E2155" s="422" t="s">
        <v>1371</v>
      </c>
      <c r="F2155" s="416">
        <v>2</v>
      </c>
      <c r="G2155" s="416">
        <f>[5]내역서!F2155</f>
        <v>2</v>
      </c>
      <c r="H2155" s="416">
        <v>2</v>
      </c>
      <c r="I2155" s="416">
        <f>내역서!F2159</f>
        <v>0</v>
      </c>
      <c r="J2155" s="416">
        <v>0</v>
      </c>
      <c r="K2155" s="417">
        <f t="shared" si="3779"/>
        <v>0</v>
      </c>
      <c r="L2155" s="416">
        <v>127919.8</v>
      </c>
      <c r="M2155" s="417">
        <f t="shared" si="3780"/>
        <v>0</v>
      </c>
      <c r="N2155" s="416">
        <v>0</v>
      </c>
      <c r="O2155" s="417">
        <f t="shared" si="3781"/>
        <v>0</v>
      </c>
      <c r="P2155" s="417">
        <f t="shared" si="3782"/>
        <v>127919.8</v>
      </c>
      <c r="Q2155" s="417">
        <f t="shared" si="3819"/>
        <v>0</v>
      </c>
      <c r="R2155" s="417">
        <f t="shared" ref="R2155" si="3823">I2155-I2154</f>
        <v>0</v>
      </c>
      <c r="S2155" s="417">
        <f t="shared" ref="S2155:T2155" si="3824">P2155-P2154</f>
        <v>0</v>
      </c>
      <c r="T2155" s="417">
        <f t="shared" si="3824"/>
        <v>0</v>
      </c>
      <c r="U2155" s="484"/>
      <c r="V2155" s="619" t="str">
        <f t="shared" ref="V2155" si="3825">+IF(I2155&lt;0,"ng","")</f>
        <v/>
      </c>
      <c r="W2155" s="619"/>
    </row>
    <row r="2156" spans="1:23" s="371" customFormat="1" ht="24" hidden="1" customHeight="1">
      <c r="A2156" s="366" t="s">
        <v>4605</v>
      </c>
      <c r="B2156" s="418" t="s">
        <v>0</v>
      </c>
      <c r="C2156" s="418" t="s">
        <v>1910</v>
      </c>
      <c r="D2156" s="418" t="s">
        <v>3329</v>
      </c>
      <c r="E2156" s="419" t="s">
        <v>1887</v>
      </c>
      <c r="F2156" s="411">
        <v>60</v>
      </c>
      <c r="G2156" s="411">
        <f>[5]내역서!F2156</f>
        <v>60</v>
      </c>
      <c r="H2156" s="411">
        <v>60</v>
      </c>
      <c r="I2156" s="411">
        <f>내역서!F2160</f>
        <v>0</v>
      </c>
      <c r="J2156" s="411">
        <v>0</v>
      </c>
      <c r="K2156" s="412">
        <f>INT($I2156*J2156)</f>
        <v>0</v>
      </c>
      <c r="L2156" s="411">
        <v>162672</v>
      </c>
      <c r="M2156" s="412">
        <f>INT($I2156*L2156)</f>
        <v>0</v>
      </c>
      <c r="N2156" s="411">
        <v>0</v>
      </c>
      <c r="O2156" s="412">
        <f>INT($I2156*N2156)</f>
        <v>0</v>
      </c>
      <c r="P2156" s="412">
        <f>+J2156+L2156+N2156</f>
        <v>162672</v>
      </c>
      <c r="Q2156" s="412">
        <f>K2156+M2156+O2156</f>
        <v>0</v>
      </c>
      <c r="R2156" s="412"/>
      <c r="S2156" s="412"/>
      <c r="T2156" s="412"/>
      <c r="U2156" s="483" t="s">
        <v>0</v>
      </c>
      <c r="V2156" s="617" t="str">
        <f>+IF(I2156&lt;0,"ng","")</f>
        <v/>
      </c>
      <c r="W2156" s="617"/>
    </row>
    <row r="2157" spans="1:23" s="75" customFormat="1" ht="24" hidden="1" customHeight="1">
      <c r="A2157" s="372" t="s">
        <v>4817</v>
      </c>
      <c r="B2157" s="421" t="s">
        <v>0</v>
      </c>
      <c r="C2157" s="421" t="s">
        <v>1369</v>
      </c>
      <c r="D2157" s="421" t="s">
        <v>1407</v>
      </c>
      <c r="E2157" s="422" t="s">
        <v>1371</v>
      </c>
      <c r="F2157" s="416">
        <v>60</v>
      </c>
      <c r="G2157" s="416">
        <f>[5]내역서!F2157</f>
        <v>60</v>
      </c>
      <c r="H2157" s="416">
        <v>60</v>
      </c>
      <c r="I2157" s="416">
        <f>내역서!F2161</f>
        <v>0</v>
      </c>
      <c r="J2157" s="416">
        <v>0</v>
      </c>
      <c r="K2157" s="417">
        <f t="shared" si="3779"/>
        <v>0</v>
      </c>
      <c r="L2157" s="416">
        <v>162672</v>
      </c>
      <c r="M2157" s="417">
        <f t="shared" si="3780"/>
        <v>0</v>
      </c>
      <c r="N2157" s="416">
        <v>0</v>
      </c>
      <c r="O2157" s="417">
        <f t="shared" si="3781"/>
        <v>0</v>
      </c>
      <c r="P2157" s="417">
        <f t="shared" si="3782"/>
        <v>162672</v>
      </c>
      <c r="Q2157" s="417">
        <f t="shared" si="3819"/>
        <v>0</v>
      </c>
      <c r="R2157" s="417">
        <f t="shared" ref="R2157" si="3826">I2157-I2156</f>
        <v>0</v>
      </c>
      <c r="S2157" s="417">
        <f t="shared" ref="S2157:T2157" si="3827">P2157-P2156</f>
        <v>0</v>
      </c>
      <c r="T2157" s="417">
        <f t="shared" si="3827"/>
        <v>0</v>
      </c>
      <c r="U2157" s="484"/>
      <c r="V2157" s="619" t="str">
        <f t="shared" ref="V2157" si="3828">+IF(I2157&lt;0,"ng","")</f>
        <v/>
      </c>
      <c r="W2157" s="619"/>
    </row>
    <row r="2158" spans="1:23" s="371" customFormat="1" ht="24" hidden="1" customHeight="1">
      <c r="A2158" s="366" t="s">
        <v>4602</v>
      </c>
      <c r="B2158" s="418" t="s">
        <v>0</v>
      </c>
      <c r="C2158" s="418" t="s">
        <v>3273</v>
      </c>
      <c r="D2158" s="418" t="s">
        <v>3274</v>
      </c>
      <c r="E2158" s="419" t="s">
        <v>308</v>
      </c>
      <c r="F2158" s="411">
        <v>1</v>
      </c>
      <c r="G2158" s="411">
        <f>[5]내역서!F2158</f>
        <v>1</v>
      </c>
      <c r="H2158" s="411">
        <v>1</v>
      </c>
      <c r="I2158" s="411">
        <f>내역서!F2162</f>
        <v>0</v>
      </c>
      <c r="J2158" s="411">
        <v>200322.6</v>
      </c>
      <c r="K2158" s="412">
        <f>INT($I2158*J2158)</f>
        <v>0</v>
      </c>
      <c r="L2158" s="411">
        <v>0</v>
      </c>
      <c r="M2158" s="412">
        <f>INT($I2158*L2158)</f>
        <v>0</v>
      </c>
      <c r="N2158" s="411">
        <v>0</v>
      </c>
      <c r="O2158" s="412">
        <f>INT($I2158*N2158)</f>
        <v>0</v>
      </c>
      <c r="P2158" s="412">
        <f>+J2158+L2158+N2158</f>
        <v>200322.6</v>
      </c>
      <c r="Q2158" s="412">
        <f>K2158+M2158+O2158</f>
        <v>0</v>
      </c>
      <c r="R2158" s="412"/>
      <c r="S2158" s="412"/>
      <c r="T2158" s="412"/>
      <c r="U2158" s="483" t="s">
        <v>0</v>
      </c>
      <c r="V2158" s="617" t="str">
        <f>+IF(I2158&lt;0,"ng","")</f>
        <v/>
      </c>
      <c r="W2158" s="617"/>
    </row>
    <row r="2159" spans="1:23" s="75" customFormat="1" ht="24" hidden="1" customHeight="1">
      <c r="A2159" s="372" t="s">
        <v>4818</v>
      </c>
      <c r="B2159" s="421" t="s">
        <v>0</v>
      </c>
      <c r="C2159" s="421" t="s">
        <v>1373</v>
      </c>
      <c r="D2159" s="421" t="s">
        <v>1374</v>
      </c>
      <c r="E2159" s="422" t="s">
        <v>1034</v>
      </c>
      <c r="F2159" s="416">
        <v>1</v>
      </c>
      <c r="G2159" s="416">
        <f>[5]내역서!F2159</f>
        <v>1</v>
      </c>
      <c r="H2159" s="416">
        <v>1</v>
      </c>
      <c r="I2159" s="416">
        <f>내역서!F2163</f>
        <v>0</v>
      </c>
      <c r="J2159" s="416">
        <v>200322.6</v>
      </c>
      <c r="K2159" s="417">
        <f t="shared" si="3779"/>
        <v>0</v>
      </c>
      <c r="L2159" s="416">
        <v>0</v>
      </c>
      <c r="M2159" s="417">
        <f t="shared" si="3780"/>
        <v>0</v>
      </c>
      <c r="N2159" s="416">
        <v>0</v>
      </c>
      <c r="O2159" s="417">
        <f t="shared" si="3781"/>
        <v>0</v>
      </c>
      <c r="P2159" s="417">
        <f t="shared" si="3782"/>
        <v>200322.6</v>
      </c>
      <c r="Q2159" s="417">
        <f t="shared" si="3819"/>
        <v>0</v>
      </c>
      <c r="R2159" s="417">
        <f t="shared" ref="R2159" si="3829">I2159-I2158</f>
        <v>0</v>
      </c>
      <c r="S2159" s="417">
        <f t="shared" ref="S2159:T2159" si="3830">P2159-P2158</f>
        <v>0</v>
      </c>
      <c r="T2159" s="417">
        <f t="shared" si="3830"/>
        <v>0</v>
      </c>
      <c r="U2159" s="484"/>
      <c r="V2159" s="619" t="str">
        <f t="shared" ref="V2159" si="3831">+IF(I2159&lt;0,"ng","")</f>
        <v/>
      </c>
      <c r="W2159" s="619"/>
    </row>
    <row r="2160" spans="1:23" s="371" customFormat="1" ht="24" hidden="1" customHeight="1">
      <c r="A2160" s="366" t="s">
        <v>4379</v>
      </c>
      <c r="B2160" s="448" t="s">
        <v>243</v>
      </c>
      <c r="C2160" s="448" t="s">
        <v>3331</v>
      </c>
      <c r="D2160" s="448" t="s">
        <v>0</v>
      </c>
      <c r="E2160" s="449" t="s">
        <v>0</v>
      </c>
      <c r="F2160" s="450">
        <v>0</v>
      </c>
      <c r="G2160" s="450">
        <f>[5]내역서!F2160</f>
        <v>0</v>
      </c>
      <c r="H2160" s="450">
        <v>0</v>
      </c>
      <c r="I2160" s="450">
        <f>내역서!F2164</f>
        <v>0</v>
      </c>
      <c r="J2160" s="451">
        <v>0</v>
      </c>
      <c r="K2160" s="451">
        <f>SUMIF($A$2162:$A$2169,$A2162,K$2162:K$2169)</f>
        <v>0</v>
      </c>
      <c r="L2160" s="451">
        <v>0</v>
      </c>
      <c r="M2160" s="451">
        <f>SUMIF($A$2162:$A$2169,$A2162,M$2162:M$2169)</f>
        <v>0</v>
      </c>
      <c r="N2160" s="451">
        <v>0</v>
      </c>
      <c r="O2160" s="451">
        <f>SUMIF($A$2162:$A$2169,$A2162,O$2162:O$2169)</f>
        <v>0</v>
      </c>
      <c r="P2160" s="452">
        <v>0</v>
      </c>
      <c r="Q2160" s="451">
        <f>K2160+M2160+O2160</f>
        <v>0</v>
      </c>
      <c r="R2160" s="451"/>
      <c r="S2160" s="451"/>
      <c r="T2160" s="451"/>
      <c r="U2160" s="493" t="s">
        <v>0</v>
      </c>
      <c r="V2160" s="617" t="str">
        <f>+IF(I2160&lt;0,"ng","")</f>
        <v/>
      </c>
      <c r="W2160" s="617"/>
    </row>
    <row r="2161" spans="1:23" s="75" customFormat="1" ht="24" hidden="1" customHeight="1">
      <c r="A2161" s="372" t="s">
        <v>2072</v>
      </c>
      <c r="B2161" s="454" t="s">
        <v>243</v>
      </c>
      <c r="C2161" s="454" t="s">
        <v>1408</v>
      </c>
      <c r="D2161" s="454" t="s">
        <v>0</v>
      </c>
      <c r="E2161" s="455" t="s">
        <v>0</v>
      </c>
      <c r="F2161" s="456">
        <v>0</v>
      </c>
      <c r="G2161" s="456">
        <f>[5]내역서!F2161</f>
        <v>0</v>
      </c>
      <c r="H2161" s="456">
        <v>0</v>
      </c>
      <c r="I2161" s="456">
        <f>내역서!F2165</f>
        <v>0</v>
      </c>
      <c r="J2161" s="457">
        <v>0</v>
      </c>
      <c r="K2161" s="457">
        <f>SUMIF($A$2162:$A$2169,$A2163,K$2162:K$2169)</f>
        <v>0</v>
      </c>
      <c r="L2161" s="457">
        <v>0</v>
      </c>
      <c r="M2161" s="457">
        <f>SUMIF($A$2162:$A$2169,$A2163,M$2162:M$2169)</f>
        <v>0</v>
      </c>
      <c r="N2161" s="457">
        <v>0</v>
      </c>
      <c r="O2161" s="457">
        <f>SUMIF($A$2162:$A$2169,$A2163,O$2162:O$2169)</f>
        <v>0</v>
      </c>
      <c r="P2161" s="458">
        <v>0</v>
      </c>
      <c r="Q2161" s="457">
        <f t="shared" si="3819"/>
        <v>0</v>
      </c>
      <c r="R2161" s="457">
        <f t="shared" ref="R2161" si="3832">I2161-I2160</f>
        <v>0</v>
      </c>
      <c r="S2161" s="457">
        <f t="shared" ref="S2161:T2161" si="3833">P2161-P2160</f>
        <v>0</v>
      </c>
      <c r="T2161" s="457">
        <f t="shared" si="3833"/>
        <v>0</v>
      </c>
      <c r="U2161" s="494"/>
      <c r="V2161" s="619" t="str">
        <f t="shared" ref="V2161" si="3834">+IF(I2161&lt;0,"ng","")</f>
        <v/>
      </c>
      <c r="W2161" s="619"/>
    </row>
    <row r="2162" spans="1:23" s="489" customFormat="1" ht="24" hidden="1" customHeight="1">
      <c r="A2162" s="366" t="s">
        <v>4379</v>
      </c>
      <c r="B2162" s="418" t="s">
        <v>0</v>
      </c>
      <c r="C2162" s="418" t="s">
        <v>3333</v>
      </c>
      <c r="D2162" s="418" t="s">
        <v>244</v>
      </c>
      <c r="E2162" s="419" t="s">
        <v>18</v>
      </c>
      <c r="F2162" s="411">
        <v>2</v>
      </c>
      <c r="G2162" s="411">
        <f>[5]내역서!F2162</f>
        <v>2</v>
      </c>
      <c r="H2162" s="411">
        <v>2</v>
      </c>
      <c r="I2162" s="411">
        <f>내역서!F2166</f>
        <v>0</v>
      </c>
      <c r="J2162" s="411">
        <v>2584063.1</v>
      </c>
      <c r="K2162" s="412">
        <f>INT($I2162*J2162)</f>
        <v>0</v>
      </c>
      <c r="L2162" s="411">
        <v>0</v>
      </c>
      <c r="M2162" s="412">
        <f>INT($I2162*L2162)</f>
        <v>0</v>
      </c>
      <c r="N2162" s="411">
        <v>0</v>
      </c>
      <c r="O2162" s="412">
        <f>INT($I2162*N2162)</f>
        <v>0</v>
      </c>
      <c r="P2162" s="412">
        <f>+J2162+L2162+N2162</f>
        <v>2584063.1</v>
      </c>
      <c r="Q2162" s="412">
        <f>K2162+M2162+O2162</f>
        <v>0</v>
      </c>
      <c r="R2162" s="412"/>
      <c r="S2162" s="412"/>
      <c r="T2162" s="412"/>
      <c r="U2162" s="483" t="s">
        <v>0</v>
      </c>
      <c r="V2162" s="617" t="str">
        <f>+IF(I2162&lt;0,"ng","")</f>
        <v/>
      </c>
      <c r="W2162" s="617"/>
    </row>
    <row r="2163" spans="1:23" s="78" customFormat="1" ht="24" hidden="1" customHeight="1">
      <c r="A2163" s="372" t="s">
        <v>4606</v>
      </c>
      <c r="B2163" s="421" t="s">
        <v>0</v>
      </c>
      <c r="C2163" s="421" t="s">
        <v>1409</v>
      </c>
      <c r="D2163" s="421" t="s">
        <v>244</v>
      </c>
      <c r="E2163" s="422" t="s">
        <v>18</v>
      </c>
      <c r="F2163" s="416">
        <v>2</v>
      </c>
      <c r="G2163" s="416">
        <f>[5]내역서!F2163</f>
        <v>2</v>
      </c>
      <c r="H2163" s="416">
        <v>2</v>
      </c>
      <c r="I2163" s="416">
        <f>내역서!F2167</f>
        <v>0</v>
      </c>
      <c r="J2163" s="416">
        <v>2584063.1</v>
      </c>
      <c r="K2163" s="417">
        <f t="shared" ref="K2163:K2169" si="3835">INT($I2163*J2163)</f>
        <v>0</v>
      </c>
      <c r="L2163" s="416">
        <v>0</v>
      </c>
      <c r="M2163" s="417">
        <f t="shared" ref="M2163:M2169" si="3836">INT($I2163*L2163)</f>
        <v>0</v>
      </c>
      <c r="N2163" s="416">
        <v>0</v>
      </c>
      <c r="O2163" s="417">
        <f t="shared" ref="O2163:O2169" si="3837">INT($I2163*N2163)</f>
        <v>0</v>
      </c>
      <c r="P2163" s="417">
        <f t="shared" ref="P2163:P2169" si="3838">+J2163+L2163+N2163</f>
        <v>2584063.1</v>
      </c>
      <c r="Q2163" s="417">
        <f t="shared" si="3819"/>
        <v>0</v>
      </c>
      <c r="R2163" s="417">
        <f t="shared" ref="R2163" si="3839">I2163-I2162</f>
        <v>0</v>
      </c>
      <c r="S2163" s="417">
        <f t="shared" ref="S2163:T2163" si="3840">P2163-P2162</f>
        <v>0</v>
      </c>
      <c r="T2163" s="417">
        <f t="shared" si="3840"/>
        <v>0</v>
      </c>
      <c r="U2163" s="484"/>
      <c r="V2163" s="619" t="str">
        <f t="shared" ref="V2163" si="3841">+IF(I2163&lt;0,"ng","")</f>
        <v/>
      </c>
      <c r="W2163" s="619"/>
    </row>
    <row r="2164" spans="1:23" s="485" customFormat="1" ht="24" hidden="1" customHeight="1">
      <c r="A2164" s="366" t="s">
        <v>4795</v>
      </c>
      <c r="B2164" s="418" t="s">
        <v>0</v>
      </c>
      <c r="C2164" s="418" t="s">
        <v>3335</v>
      </c>
      <c r="D2164" s="418" t="s">
        <v>0</v>
      </c>
      <c r="E2164" s="419" t="s">
        <v>18</v>
      </c>
      <c r="F2164" s="411">
        <v>2</v>
      </c>
      <c r="G2164" s="411">
        <f>[5]내역서!F2164</f>
        <v>2</v>
      </c>
      <c r="H2164" s="411">
        <v>2</v>
      </c>
      <c r="I2164" s="411">
        <f>내역서!F2168</f>
        <v>0</v>
      </c>
      <c r="J2164" s="411">
        <v>43067.8</v>
      </c>
      <c r="K2164" s="412">
        <f>INT($I2164*J2164)</f>
        <v>0</v>
      </c>
      <c r="L2164" s="411">
        <v>0</v>
      </c>
      <c r="M2164" s="412">
        <f>INT($I2164*L2164)</f>
        <v>0</v>
      </c>
      <c r="N2164" s="411">
        <v>0</v>
      </c>
      <c r="O2164" s="412">
        <f>INT($I2164*N2164)</f>
        <v>0</v>
      </c>
      <c r="P2164" s="412">
        <f>+J2164+L2164+N2164</f>
        <v>43067.8</v>
      </c>
      <c r="Q2164" s="412">
        <f>K2164+M2164+O2164</f>
        <v>0</v>
      </c>
      <c r="R2164" s="412"/>
      <c r="S2164" s="412"/>
      <c r="T2164" s="412"/>
      <c r="U2164" s="483" t="s">
        <v>0</v>
      </c>
      <c r="V2164" s="617" t="str">
        <f>+IF(I2164&lt;0,"ng","")</f>
        <v/>
      </c>
      <c r="W2164" s="617"/>
    </row>
    <row r="2165" spans="1:23" s="77" customFormat="1" ht="24" hidden="1" customHeight="1">
      <c r="A2165" s="372" t="s">
        <v>4815</v>
      </c>
      <c r="B2165" s="421" t="s">
        <v>0</v>
      </c>
      <c r="C2165" s="421" t="s">
        <v>1410</v>
      </c>
      <c r="D2165" s="421" t="s">
        <v>0</v>
      </c>
      <c r="E2165" s="422" t="s">
        <v>18</v>
      </c>
      <c r="F2165" s="416">
        <v>2</v>
      </c>
      <c r="G2165" s="416">
        <f>[5]내역서!F2165</f>
        <v>2</v>
      </c>
      <c r="H2165" s="416">
        <v>2</v>
      </c>
      <c r="I2165" s="416">
        <f>내역서!F2169</f>
        <v>0</v>
      </c>
      <c r="J2165" s="416">
        <v>43067.8</v>
      </c>
      <c r="K2165" s="417">
        <f t="shared" si="3835"/>
        <v>0</v>
      </c>
      <c r="L2165" s="416">
        <v>0</v>
      </c>
      <c r="M2165" s="417">
        <f t="shared" si="3836"/>
        <v>0</v>
      </c>
      <c r="N2165" s="416">
        <v>0</v>
      </c>
      <c r="O2165" s="417">
        <f t="shared" si="3837"/>
        <v>0</v>
      </c>
      <c r="P2165" s="417">
        <f t="shared" si="3838"/>
        <v>43067.8</v>
      </c>
      <c r="Q2165" s="417">
        <f t="shared" si="3819"/>
        <v>0</v>
      </c>
      <c r="R2165" s="417">
        <f t="shared" ref="R2165" si="3842">I2165-I2164</f>
        <v>0</v>
      </c>
      <c r="S2165" s="417">
        <f t="shared" ref="S2165:T2165" si="3843">P2165-P2164</f>
        <v>0</v>
      </c>
      <c r="T2165" s="417">
        <f t="shared" si="3843"/>
        <v>0</v>
      </c>
      <c r="U2165" s="484"/>
      <c r="V2165" s="619" t="str">
        <f t="shared" ref="V2165" si="3844">+IF(I2165&lt;0,"ng","")</f>
        <v/>
      </c>
      <c r="W2165" s="619"/>
    </row>
    <row r="2166" spans="1:23" s="371" customFormat="1" ht="24" hidden="1" customHeight="1">
      <c r="A2166" s="366" t="s">
        <v>4629</v>
      </c>
      <c r="B2166" s="418" t="s">
        <v>0</v>
      </c>
      <c r="C2166" s="418" t="s">
        <v>3336</v>
      </c>
      <c r="D2166" s="418" t="s">
        <v>0</v>
      </c>
      <c r="E2166" s="419" t="s">
        <v>18</v>
      </c>
      <c r="F2166" s="411">
        <v>2</v>
      </c>
      <c r="G2166" s="411">
        <f>[5]내역서!F2166</f>
        <v>2</v>
      </c>
      <c r="H2166" s="411">
        <v>2</v>
      </c>
      <c r="I2166" s="411">
        <f>내역서!F2170</f>
        <v>0</v>
      </c>
      <c r="J2166" s="411">
        <v>294583.2</v>
      </c>
      <c r="K2166" s="412">
        <f>INT($I2166*J2166)</f>
        <v>0</v>
      </c>
      <c r="L2166" s="411">
        <v>0</v>
      </c>
      <c r="M2166" s="412">
        <f>INT($I2166*L2166)</f>
        <v>0</v>
      </c>
      <c r="N2166" s="411">
        <v>0</v>
      </c>
      <c r="O2166" s="412">
        <f>INT($I2166*N2166)</f>
        <v>0</v>
      </c>
      <c r="P2166" s="412">
        <f>+J2166+L2166+N2166</f>
        <v>294583.2</v>
      </c>
      <c r="Q2166" s="412">
        <f>K2166+M2166+O2166</f>
        <v>0</v>
      </c>
      <c r="R2166" s="412"/>
      <c r="S2166" s="412"/>
      <c r="T2166" s="412"/>
      <c r="U2166" s="483" t="s">
        <v>0</v>
      </c>
      <c r="V2166" s="617" t="str">
        <f>+IF(I2166&lt;0,"ng","")</f>
        <v/>
      </c>
      <c r="W2166" s="617"/>
    </row>
    <row r="2167" spans="1:23" s="75" customFormat="1" ht="24" hidden="1" customHeight="1">
      <c r="A2167" s="372" t="s">
        <v>2072</v>
      </c>
      <c r="B2167" s="421" t="s">
        <v>0</v>
      </c>
      <c r="C2167" s="421" t="s">
        <v>1411</v>
      </c>
      <c r="D2167" s="421" t="s">
        <v>0</v>
      </c>
      <c r="E2167" s="422" t="s">
        <v>18</v>
      </c>
      <c r="F2167" s="416">
        <v>2</v>
      </c>
      <c r="G2167" s="416">
        <f>[5]내역서!F2167</f>
        <v>2</v>
      </c>
      <c r="H2167" s="416">
        <v>2</v>
      </c>
      <c r="I2167" s="416">
        <f>내역서!F2171</f>
        <v>0</v>
      </c>
      <c r="J2167" s="416">
        <v>294583.2</v>
      </c>
      <c r="K2167" s="417">
        <f t="shared" si="3835"/>
        <v>0</v>
      </c>
      <c r="L2167" s="416">
        <v>0</v>
      </c>
      <c r="M2167" s="417">
        <f t="shared" si="3836"/>
        <v>0</v>
      </c>
      <c r="N2167" s="416">
        <v>0</v>
      </c>
      <c r="O2167" s="417">
        <f t="shared" si="3837"/>
        <v>0</v>
      </c>
      <c r="P2167" s="417">
        <f t="shared" si="3838"/>
        <v>294583.2</v>
      </c>
      <c r="Q2167" s="417">
        <f t="shared" si="3819"/>
        <v>0</v>
      </c>
      <c r="R2167" s="417">
        <f t="shared" ref="R2167" si="3845">I2167-I2166</f>
        <v>0</v>
      </c>
      <c r="S2167" s="417">
        <f t="shared" ref="S2167:T2167" si="3846">P2167-P2166</f>
        <v>0</v>
      </c>
      <c r="T2167" s="417">
        <f t="shared" si="3846"/>
        <v>0</v>
      </c>
      <c r="U2167" s="484"/>
      <c r="V2167" s="619" t="str">
        <f t="shared" ref="V2167" si="3847">+IF(I2167&lt;0,"ng","")</f>
        <v/>
      </c>
      <c r="W2167" s="619"/>
    </row>
    <row r="2168" spans="1:23" s="371" customFormat="1" ht="24" hidden="1" customHeight="1">
      <c r="A2168" s="366" t="s">
        <v>2055</v>
      </c>
      <c r="B2168" s="418" t="s">
        <v>0</v>
      </c>
      <c r="C2168" s="418" t="s">
        <v>3337</v>
      </c>
      <c r="D2168" s="418" t="s">
        <v>3338</v>
      </c>
      <c r="E2168" s="419" t="s">
        <v>22</v>
      </c>
      <c r="F2168" s="411">
        <v>80</v>
      </c>
      <c r="G2168" s="411">
        <f>[5]내역서!F2168</f>
        <v>80</v>
      </c>
      <c r="H2168" s="411">
        <v>80</v>
      </c>
      <c r="I2168" s="411">
        <f>내역서!F2172</f>
        <v>0</v>
      </c>
      <c r="J2168" s="411">
        <v>46513.2</v>
      </c>
      <c r="K2168" s="412">
        <f>INT($I2168*J2168)</f>
        <v>0</v>
      </c>
      <c r="L2168" s="411">
        <v>0</v>
      </c>
      <c r="M2168" s="412">
        <f>INT($I2168*L2168)</f>
        <v>0</v>
      </c>
      <c r="N2168" s="411">
        <v>0</v>
      </c>
      <c r="O2168" s="412">
        <f>INT($I2168*N2168)</f>
        <v>0</v>
      </c>
      <c r="P2168" s="412">
        <f>+J2168+L2168+N2168</f>
        <v>46513.2</v>
      </c>
      <c r="Q2168" s="412">
        <f>K2168+M2168+O2168</f>
        <v>0</v>
      </c>
      <c r="R2168" s="412"/>
      <c r="S2168" s="412"/>
      <c r="T2168" s="412"/>
      <c r="U2168" s="483" t="s">
        <v>0</v>
      </c>
      <c r="V2168" s="617" t="str">
        <f>+IF(I2168&lt;0,"ng","")</f>
        <v/>
      </c>
      <c r="W2168" s="617"/>
    </row>
    <row r="2169" spans="1:23" s="75" customFormat="1" ht="24" hidden="1" customHeight="1">
      <c r="A2169" s="372" t="s">
        <v>2072</v>
      </c>
      <c r="B2169" s="421" t="s">
        <v>0</v>
      </c>
      <c r="C2169" s="421" t="s">
        <v>1412</v>
      </c>
      <c r="D2169" s="421" t="s">
        <v>1413</v>
      </c>
      <c r="E2169" s="422" t="s">
        <v>22</v>
      </c>
      <c r="F2169" s="416">
        <v>80</v>
      </c>
      <c r="G2169" s="416">
        <f>[5]내역서!F2169</f>
        <v>80</v>
      </c>
      <c r="H2169" s="416">
        <v>80</v>
      </c>
      <c r="I2169" s="416">
        <f>내역서!F2173</f>
        <v>0</v>
      </c>
      <c r="J2169" s="416">
        <v>46513.2</v>
      </c>
      <c r="K2169" s="417">
        <f t="shared" si="3835"/>
        <v>0</v>
      </c>
      <c r="L2169" s="416">
        <v>0</v>
      </c>
      <c r="M2169" s="417">
        <f t="shared" si="3836"/>
        <v>0</v>
      </c>
      <c r="N2169" s="416">
        <v>0</v>
      </c>
      <c r="O2169" s="417">
        <f t="shared" si="3837"/>
        <v>0</v>
      </c>
      <c r="P2169" s="417">
        <f t="shared" si="3838"/>
        <v>46513.2</v>
      </c>
      <c r="Q2169" s="417">
        <f t="shared" si="3819"/>
        <v>0</v>
      </c>
      <c r="R2169" s="417">
        <f t="shared" ref="R2169" si="3848">I2169-I2168</f>
        <v>0</v>
      </c>
      <c r="S2169" s="417">
        <f t="shared" ref="S2169:T2169" si="3849">P2169-P2168</f>
        <v>0</v>
      </c>
      <c r="T2169" s="417">
        <f t="shared" si="3849"/>
        <v>0</v>
      </c>
      <c r="U2169" s="484"/>
      <c r="V2169" s="619" t="str">
        <f t="shared" ref="V2169" si="3850">+IF(I2169&lt;0,"ng","")</f>
        <v/>
      </c>
      <c r="W2169" s="619"/>
    </row>
    <row r="2170" spans="1:23" s="371" customFormat="1" ht="24" hidden="1" customHeight="1">
      <c r="A2170" s="366" t="s">
        <v>2055</v>
      </c>
      <c r="B2170" s="448" t="s">
        <v>245</v>
      </c>
      <c r="C2170" s="448" t="s">
        <v>3341</v>
      </c>
      <c r="D2170" s="448" t="s">
        <v>0</v>
      </c>
      <c r="E2170" s="449" t="s">
        <v>0</v>
      </c>
      <c r="F2170" s="450">
        <v>0</v>
      </c>
      <c r="G2170" s="450">
        <f>[5]내역서!F2170</f>
        <v>0</v>
      </c>
      <c r="H2170" s="450">
        <v>0</v>
      </c>
      <c r="I2170" s="450">
        <f>내역서!F2174</f>
        <v>0</v>
      </c>
      <c r="J2170" s="451">
        <v>0</v>
      </c>
      <c r="K2170" s="451">
        <f>SUMIF($A$2172:$A$2181,$A2172,K$2172:K$2181)</f>
        <v>0</v>
      </c>
      <c r="L2170" s="451">
        <v>0</v>
      </c>
      <c r="M2170" s="451">
        <f>SUMIF($A$2172:$A$2181,$A2172,M$2172:M$2181)</f>
        <v>0</v>
      </c>
      <c r="N2170" s="451">
        <v>0</v>
      </c>
      <c r="O2170" s="451">
        <f>SUMIF($A$2172:$A$2181,$A2172,O$2172:O$2181)</f>
        <v>0</v>
      </c>
      <c r="P2170" s="452">
        <v>0</v>
      </c>
      <c r="Q2170" s="451">
        <f>K2170+M2170+O2170</f>
        <v>0</v>
      </c>
      <c r="R2170" s="451"/>
      <c r="S2170" s="451"/>
      <c r="T2170" s="451"/>
      <c r="U2170" s="493" t="s">
        <v>0</v>
      </c>
      <c r="V2170" s="617" t="str">
        <f>+IF(I2170&lt;0,"ng","")</f>
        <v/>
      </c>
      <c r="W2170" s="617"/>
    </row>
    <row r="2171" spans="1:23" s="75" customFormat="1" ht="24" hidden="1" customHeight="1">
      <c r="A2171" s="372" t="s">
        <v>4819</v>
      </c>
      <c r="B2171" s="454" t="s">
        <v>245</v>
      </c>
      <c r="C2171" s="454" t="s">
        <v>1414</v>
      </c>
      <c r="D2171" s="454" t="s">
        <v>0</v>
      </c>
      <c r="E2171" s="455" t="s">
        <v>0</v>
      </c>
      <c r="F2171" s="456">
        <v>0</v>
      </c>
      <c r="G2171" s="456">
        <f>[5]내역서!F2171</f>
        <v>0</v>
      </c>
      <c r="H2171" s="456">
        <v>0</v>
      </c>
      <c r="I2171" s="456">
        <f>내역서!F2175</f>
        <v>0</v>
      </c>
      <c r="J2171" s="457">
        <v>0</v>
      </c>
      <c r="K2171" s="457">
        <f>SUMIF($A$2172:$A$2181,$A2173,K$2172:K$2181)</f>
        <v>0</v>
      </c>
      <c r="L2171" s="457">
        <v>0</v>
      </c>
      <c r="M2171" s="457">
        <f>SUMIF($A$2172:$A$2181,$A2173,M$2172:M$2181)</f>
        <v>0</v>
      </c>
      <c r="N2171" s="457">
        <v>0</v>
      </c>
      <c r="O2171" s="457">
        <f>SUMIF($A$2172:$A$2181,$A2173,O$2172:O$2181)</f>
        <v>0</v>
      </c>
      <c r="P2171" s="458">
        <v>0</v>
      </c>
      <c r="Q2171" s="457">
        <f t="shared" si="3819"/>
        <v>0</v>
      </c>
      <c r="R2171" s="457">
        <f t="shared" ref="R2171" si="3851">I2171-I2170</f>
        <v>0</v>
      </c>
      <c r="S2171" s="457">
        <f t="shared" ref="S2171:T2171" si="3852">P2171-P2170</f>
        <v>0</v>
      </c>
      <c r="T2171" s="457">
        <f t="shared" si="3852"/>
        <v>0</v>
      </c>
      <c r="U2171" s="494"/>
      <c r="V2171" s="619" t="str">
        <f t="shared" ref="V2171" si="3853">+IF(I2171&lt;0,"ng","")</f>
        <v/>
      </c>
      <c r="W2171" s="619"/>
    </row>
    <row r="2172" spans="1:23" s="371" customFormat="1" ht="24" hidden="1" customHeight="1">
      <c r="A2172" s="366" t="s">
        <v>4820</v>
      </c>
      <c r="B2172" s="418" t="s">
        <v>0</v>
      </c>
      <c r="C2172" s="418" t="s">
        <v>3343</v>
      </c>
      <c r="D2172" s="418" t="s">
        <v>0</v>
      </c>
      <c r="E2172" s="419" t="s">
        <v>0</v>
      </c>
      <c r="F2172" s="411">
        <v>0</v>
      </c>
      <c r="G2172" s="411">
        <f>[5]내역서!F2172</f>
        <v>0</v>
      </c>
      <c r="H2172" s="411">
        <v>0</v>
      </c>
      <c r="I2172" s="411">
        <f>내역서!F2176</f>
        <v>0</v>
      </c>
      <c r="J2172" s="411">
        <v>0</v>
      </c>
      <c r="K2172" s="412">
        <f>INT($I2172*J2172)</f>
        <v>0</v>
      </c>
      <c r="L2172" s="411">
        <v>0</v>
      </c>
      <c r="M2172" s="412">
        <f>INT($I2172*L2172)</f>
        <v>0</v>
      </c>
      <c r="N2172" s="411">
        <v>0</v>
      </c>
      <c r="O2172" s="412">
        <f>INT($I2172*N2172)</f>
        <v>0</v>
      </c>
      <c r="P2172" s="412">
        <f>+J2172+L2172+N2172</f>
        <v>0</v>
      </c>
      <c r="Q2172" s="412">
        <f>K2172+M2172+O2172</f>
        <v>0</v>
      </c>
      <c r="R2172" s="412"/>
      <c r="S2172" s="412"/>
      <c r="T2172" s="412"/>
      <c r="U2172" s="483" t="s">
        <v>0</v>
      </c>
      <c r="V2172" s="617" t="str">
        <f>+IF(I2172&lt;0,"ng","")</f>
        <v/>
      </c>
      <c r="W2172" s="617"/>
    </row>
    <row r="2173" spans="1:23" s="75" customFormat="1" ht="24" hidden="1" customHeight="1">
      <c r="A2173" s="372" t="s">
        <v>2219</v>
      </c>
      <c r="B2173" s="421" t="s">
        <v>0</v>
      </c>
      <c r="C2173" s="421" t="s">
        <v>1415</v>
      </c>
      <c r="D2173" s="421" t="s">
        <v>0</v>
      </c>
      <c r="E2173" s="422" t="s">
        <v>0</v>
      </c>
      <c r="F2173" s="416">
        <v>0</v>
      </c>
      <c r="G2173" s="416">
        <f>[5]내역서!F2173</f>
        <v>0</v>
      </c>
      <c r="H2173" s="416">
        <v>0</v>
      </c>
      <c r="I2173" s="416">
        <f>내역서!F2177</f>
        <v>0</v>
      </c>
      <c r="J2173" s="416">
        <v>0</v>
      </c>
      <c r="K2173" s="417">
        <f t="shared" ref="K2173:K2181" si="3854">INT($I2173*J2173)</f>
        <v>0</v>
      </c>
      <c r="L2173" s="416">
        <v>0</v>
      </c>
      <c r="M2173" s="417">
        <f t="shared" ref="M2173:M2181" si="3855">INT($I2173*L2173)</f>
        <v>0</v>
      </c>
      <c r="N2173" s="416">
        <v>0</v>
      </c>
      <c r="O2173" s="417">
        <f t="shared" ref="O2173:O2181" si="3856">INT($I2173*N2173)</f>
        <v>0</v>
      </c>
      <c r="P2173" s="417">
        <f t="shared" ref="P2173:P2181" si="3857">+J2173+L2173+N2173</f>
        <v>0</v>
      </c>
      <c r="Q2173" s="417">
        <f t="shared" si="3819"/>
        <v>0</v>
      </c>
      <c r="R2173" s="417">
        <f t="shared" ref="R2173" si="3858">I2173-I2172</f>
        <v>0</v>
      </c>
      <c r="S2173" s="417">
        <f t="shared" ref="S2173:T2173" si="3859">P2173-P2172</f>
        <v>0</v>
      </c>
      <c r="T2173" s="417">
        <f t="shared" si="3859"/>
        <v>0</v>
      </c>
      <c r="U2173" s="484"/>
      <c r="V2173" s="619" t="str">
        <f t="shared" ref="V2173" si="3860">+IF(I2173&lt;0,"ng","")</f>
        <v/>
      </c>
      <c r="W2173" s="619"/>
    </row>
    <row r="2174" spans="1:23" s="371" customFormat="1" ht="24" hidden="1" customHeight="1">
      <c r="A2174" s="366" t="s">
        <v>4821</v>
      </c>
      <c r="B2174" s="418" t="s">
        <v>0</v>
      </c>
      <c r="C2174" s="418" t="s">
        <v>3345</v>
      </c>
      <c r="D2174" s="418" t="s">
        <v>246</v>
      </c>
      <c r="E2174" s="419" t="s">
        <v>18</v>
      </c>
      <c r="F2174" s="411">
        <v>2</v>
      </c>
      <c r="G2174" s="411">
        <f>[5]내역서!F2174</f>
        <v>2</v>
      </c>
      <c r="H2174" s="411">
        <v>2</v>
      </c>
      <c r="I2174" s="411">
        <f>내역서!F2178</f>
        <v>0</v>
      </c>
      <c r="J2174" s="411">
        <v>775219</v>
      </c>
      <c r="K2174" s="412">
        <f>INT($I2174*J2174)</f>
        <v>0</v>
      </c>
      <c r="L2174" s="411">
        <v>0</v>
      </c>
      <c r="M2174" s="412">
        <f>INT($I2174*L2174)</f>
        <v>0</v>
      </c>
      <c r="N2174" s="411">
        <v>0</v>
      </c>
      <c r="O2174" s="412">
        <f>INT($I2174*N2174)</f>
        <v>0</v>
      </c>
      <c r="P2174" s="412">
        <f>+J2174+L2174+N2174</f>
        <v>775219</v>
      </c>
      <c r="Q2174" s="412">
        <f>K2174+M2174+O2174</f>
        <v>0</v>
      </c>
      <c r="R2174" s="412"/>
      <c r="S2174" s="412"/>
      <c r="T2174" s="412"/>
      <c r="U2174" s="483" t="s">
        <v>0</v>
      </c>
      <c r="V2174" s="617" t="str">
        <f>+IF(I2174&lt;0,"ng","")</f>
        <v/>
      </c>
      <c r="W2174" s="617"/>
    </row>
    <row r="2175" spans="1:23" s="75" customFormat="1" ht="24" hidden="1" customHeight="1">
      <c r="A2175" s="372" t="s">
        <v>4815</v>
      </c>
      <c r="B2175" s="421" t="s">
        <v>0</v>
      </c>
      <c r="C2175" s="421" t="s">
        <v>1416</v>
      </c>
      <c r="D2175" s="421" t="s">
        <v>246</v>
      </c>
      <c r="E2175" s="422" t="s">
        <v>18</v>
      </c>
      <c r="F2175" s="416">
        <v>2</v>
      </c>
      <c r="G2175" s="416">
        <f>[5]내역서!F2175</f>
        <v>2</v>
      </c>
      <c r="H2175" s="416">
        <v>2</v>
      </c>
      <c r="I2175" s="416">
        <f>내역서!F2179</f>
        <v>0</v>
      </c>
      <c r="J2175" s="416">
        <v>775219</v>
      </c>
      <c r="K2175" s="417">
        <f t="shared" si="3854"/>
        <v>0</v>
      </c>
      <c r="L2175" s="416">
        <v>0</v>
      </c>
      <c r="M2175" s="417">
        <f t="shared" si="3855"/>
        <v>0</v>
      </c>
      <c r="N2175" s="416">
        <v>0</v>
      </c>
      <c r="O2175" s="417">
        <f t="shared" si="3856"/>
        <v>0</v>
      </c>
      <c r="P2175" s="417">
        <f t="shared" si="3857"/>
        <v>775219</v>
      </c>
      <c r="Q2175" s="417">
        <f t="shared" si="3819"/>
        <v>0</v>
      </c>
      <c r="R2175" s="417">
        <f t="shared" ref="R2175" si="3861">I2175-I2174</f>
        <v>0</v>
      </c>
      <c r="S2175" s="417">
        <f t="shared" ref="S2175:T2175" si="3862">P2175-P2174</f>
        <v>0</v>
      </c>
      <c r="T2175" s="417">
        <f t="shared" si="3862"/>
        <v>0</v>
      </c>
      <c r="U2175" s="484"/>
      <c r="V2175" s="619" t="str">
        <f t="shared" ref="V2175" si="3863">+IF(I2175&lt;0,"ng","")</f>
        <v/>
      </c>
      <c r="W2175" s="619"/>
    </row>
    <row r="2176" spans="1:23" s="371" customFormat="1" ht="24" hidden="1" customHeight="1">
      <c r="A2176" s="366" t="s">
        <v>4308</v>
      </c>
      <c r="B2176" s="418" t="s">
        <v>0</v>
      </c>
      <c r="C2176" s="418" t="s">
        <v>3346</v>
      </c>
      <c r="D2176" s="418" t="s">
        <v>0</v>
      </c>
      <c r="E2176" s="419" t="s">
        <v>18</v>
      </c>
      <c r="F2176" s="411">
        <v>2</v>
      </c>
      <c r="G2176" s="411">
        <f>[5]내역서!F2176</f>
        <v>2</v>
      </c>
      <c r="H2176" s="411">
        <v>2</v>
      </c>
      <c r="I2176" s="411">
        <f>내역서!F2180</f>
        <v>0</v>
      </c>
      <c r="J2176" s="411">
        <v>258406.39999999999</v>
      </c>
      <c r="K2176" s="412">
        <f>INT($I2176*J2176)</f>
        <v>0</v>
      </c>
      <c r="L2176" s="411">
        <v>0</v>
      </c>
      <c r="M2176" s="412">
        <f>INT($I2176*L2176)</f>
        <v>0</v>
      </c>
      <c r="N2176" s="411">
        <v>0</v>
      </c>
      <c r="O2176" s="412">
        <f>INT($I2176*N2176)</f>
        <v>0</v>
      </c>
      <c r="P2176" s="412">
        <f>+J2176+L2176+N2176</f>
        <v>258406.39999999999</v>
      </c>
      <c r="Q2176" s="412">
        <f>K2176+M2176+O2176</f>
        <v>0</v>
      </c>
      <c r="R2176" s="412"/>
      <c r="S2176" s="412"/>
      <c r="T2176" s="412"/>
      <c r="U2176" s="483" t="s">
        <v>0</v>
      </c>
      <c r="V2176" s="617" t="str">
        <f>+IF(I2176&lt;0,"ng","")</f>
        <v/>
      </c>
      <c r="W2176" s="617"/>
    </row>
    <row r="2177" spans="1:23" s="75" customFormat="1" ht="24" hidden="1" customHeight="1">
      <c r="A2177" s="372" t="s">
        <v>4785</v>
      </c>
      <c r="B2177" s="421" t="s">
        <v>0</v>
      </c>
      <c r="C2177" s="421" t="s">
        <v>1417</v>
      </c>
      <c r="D2177" s="421" t="s">
        <v>0</v>
      </c>
      <c r="E2177" s="422" t="s">
        <v>18</v>
      </c>
      <c r="F2177" s="416">
        <v>2</v>
      </c>
      <c r="G2177" s="416">
        <f>[5]내역서!F2177</f>
        <v>2</v>
      </c>
      <c r="H2177" s="416">
        <v>2</v>
      </c>
      <c r="I2177" s="416">
        <f>내역서!F2181</f>
        <v>0</v>
      </c>
      <c r="J2177" s="416">
        <v>258406.39999999999</v>
      </c>
      <c r="K2177" s="417">
        <f t="shared" si="3854"/>
        <v>0</v>
      </c>
      <c r="L2177" s="416">
        <v>0</v>
      </c>
      <c r="M2177" s="417">
        <f t="shared" si="3855"/>
        <v>0</v>
      </c>
      <c r="N2177" s="416">
        <v>0</v>
      </c>
      <c r="O2177" s="417">
        <f t="shared" si="3856"/>
        <v>0</v>
      </c>
      <c r="P2177" s="417">
        <f t="shared" si="3857"/>
        <v>258406.39999999999</v>
      </c>
      <c r="Q2177" s="417">
        <f t="shared" si="3819"/>
        <v>0</v>
      </c>
      <c r="R2177" s="417">
        <f t="shared" ref="R2177" si="3864">I2177-I2176</f>
        <v>0</v>
      </c>
      <c r="S2177" s="417">
        <f t="shared" ref="S2177:T2177" si="3865">P2177-P2176</f>
        <v>0</v>
      </c>
      <c r="T2177" s="417">
        <f t="shared" si="3865"/>
        <v>0</v>
      </c>
      <c r="U2177" s="484"/>
      <c r="V2177" s="619" t="str">
        <f t="shared" ref="V2177" si="3866">+IF(I2177&lt;0,"ng","")</f>
        <v/>
      </c>
      <c r="W2177" s="619"/>
    </row>
    <row r="2178" spans="1:23" s="485" customFormat="1" ht="24" hidden="1" customHeight="1">
      <c r="A2178" s="366" t="s">
        <v>4301</v>
      </c>
      <c r="B2178" s="418" t="s">
        <v>0</v>
      </c>
      <c r="C2178" s="418" t="s">
        <v>3347</v>
      </c>
      <c r="D2178" s="418" t="s">
        <v>0</v>
      </c>
      <c r="E2178" s="419" t="s">
        <v>18</v>
      </c>
      <c r="F2178" s="411">
        <v>2</v>
      </c>
      <c r="G2178" s="411">
        <f>[5]내역서!F2178</f>
        <v>2</v>
      </c>
      <c r="H2178" s="411">
        <v>2</v>
      </c>
      <c r="I2178" s="411">
        <f>내역서!F2182</f>
        <v>0</v>
      </c>
      <c r="J2178" s="411">
        <v>172270.9</v>
      </c>
      <c r="K2178" s="412">
        <f>INT($I2178*J2178)</f>
        <v>0</v>
      </c>
      <c r="L2178" s="411">
        <v>0</v>
      </c>
      <c r="M2178" s="412">
        <f>INT($I2178*L2178)</f>
        <v>0</v>
      </c>
      <c r="N2178" s="411">
        <v>0</v>
      </c>
      <c r="O2178" s="412">
        <f>INT($I2178*N2178)</f>
        <v>0</v>
      </c>
      <c r="P2178" s="412">
        <f>+J2178+L2178+N2178</f>
        <v>172270.9</v>
      </c>
      <c r="Q2178" s="412">
        <f>K2178+M2178+O2178</f>
        <v>0</v>
      </c>
      <c r="R2178" s="412"/>
      <c r="S2178" s="412"/>
      <c r="T2178" s="412"/>
      <c r="U2178" s="483" t="s">
        <v>0</v>
      </c>
      <c r="V2178" s="617" t="str">
        <f>+IF(I2178&lt;0,"ng","")</f>
        <v/>
      </c>
      <c r="W2178" s="617"/>
    </row>
    <row r="2179" spans="1:23" s="77" customFormat="1" ht="24" hidden="1" customHeight="1">
      <c r="A2179" s="372" t="s">
        <v>2219</v>
      </c>
      <c r="B2179" s="421" t="s">
        <v>0</v>
      </c>
      <c r="C2179" s="421" t="s">
        <v>1418</v>
      </c>
      <c r="D2179" s="421" t="s">
        <v>0</v>
      </c>
      <c r="E2179" s="422" t="s">
        <v>18</v>
      </c>
      <c r="F2179" s="416">
        <v>2</v>
      </c>
      <c r="G2179" s="416">
        <f>[5]내역서!F2179</f>
        <v>2</v>
      </c>
      <c r="H2179" s="416">
        <v>2</v>
      </c>
      <c r="I2179" s="416">
        <f>내역서!F2183</f>
        <v>0</v>
      </c>
      <c r="J2179" s="416">
        <v>172270.9</v>
      </c>
      <c r="K2179" s="417">
        <f t="shared" si="3854"/>
        <v>0</v>
      </c>
      <c r="L2179" s="416">
        <v>0</v>
      </c>
      <c r="M2179" s="417">
        <f t="shared" si="3855"/>
        <v>0</v>
      </c>
      <c r="N2179" s="416">
        <v>0</v>
      </c>
      <c r="O2179" s="417">
        <f t="shared" si="3856"/>
        <v>0</v>
      </c>
      <c r="P2179" s="417">
        <f t="shared" si="3857"/>
        <v>172270.9</v>
      </c>
      <c r="Q2179" s="417">
        <f t="shared" si="3819"/>
        <v>0</v>
      </c>
      <c r="R2179" s="417">
        <f t="shared" ref="R2179" si="3867">I2179-I2178</f>
        <v>0</v>
      </c>
      <c r="S2179" s="417">
        <f t="shared" ref="S2179:T2179" si="3868">P2179-P2178</f>
        <v>0</v>
      </c>
      <c r="T2179" s="417">
        <f t="shared" si="3868"/>
        <v>0</v>
      </c>
      <c r="U2179" s="484"/>
      <c r="V2179" s="619" t="str">
        <f t="shared" ref="V2179" si="3869">+IF(I2179&lt;0,"ng","")</f>
        <v/>
      </c>
      <c r="W2179" s="619"/>
    </row>
    <row r="2180" spans="1:23" s="477" customFormat="1" ht="24" hidden="1" customHeight="1">
      <c r="A2180" s="366" t="s">
        <v>4652</v>
      </c>
      <c r="B2180" s="418" t="s">
        <v>0</v>
      </c>
      <c r="C2180" s="418" t="s">
        <v>3349</v>
      </c>
      <c r="D2180" s="418" t="s">
        <v>0</v>
      </c>
      <c r="E2180" s="419" t="s">
        <v>2585</v>
      </c>
      <c r="F2180" s="411">
        <v>1</v>
      </c>
      <c r="G2180" s="411">
        <f>[5]내역서!F2180</f>
        <v>1</v>
      </c>
      <c r="H2180" s="411">
        <v>1</v>
      </c>
      <c r="I2180" s="411">
        <f>내역서!F2184</f>
        <v>0</v>
      </c>
      <c r="J2180" s="411">
        <v>0</v>
      </c>
      <c r="K2180" s="412">
        <f>INT($I2180*J2180)</f>
        <v>0</v>
      </c>
      <c r="L2180" s="411">
        <v>0</v>
      </c>
      <c r="M2180" s="412">
        <f>INT($I2180*L2180)</f>
        <v>0</v>
      </c>
      <c r="N2180" s="411">
        <v>516812.7</v>
      </c>
      <c r="O2180" s="412">
        <f>INT($I2180*N2180)</f>
        <v>0</v>
      </c>
      <c r="P2180" s="412">
        <f>+J2180+L2180+N2180</f>
        <v>516812.7</v>
      </c>
      <c r="Q2180" s="412">
        <f>K2180+M2180+O2180</f>
        <v>0</v>
      </c>
      <c r="R2180" s="412"/>
      <c r="S2180" s="412"/>
      <c r="T2180" s="412"/>
      <c r="U2180" s="483" t="s">
        <v>0</v>
      </c>
      <c r="V2180" s="617" t="str">
        <f>+IF(I2180&lt;0,"ng","")</f>
        <v/>
      </c>
      <c r="W2180" s="617"/>
    </row>
    <row r="2181" spans="1:23" s="76" customFormat="1" ht="24" hidden="1" customHeight="1">
      <c r="A2181" s="372" t="s">
        <v>4373</v>
      </c>
      <c r="B2181" s="421" t="s">
        <v>0</v>
      </c>
      <c r="C2181" s="421" t="s">
        <v>1419</v>
      </c>
      <c r="D2181" s="421" t="s">
        <v>0</v>
      </c>
      <c r="E2181" s="422" t="s">
        <v>1004</v>
      </c>
      <c r="F2181" s="416">
        <v>1</v>
      </c>
      <c r="G2181" s="416">
        <f>[5]내역서!F2181</f>
        <v>1</v>
      </c>
      <c r="H2181" s="416">
        <v>1</v>
      </c>
      <c r="I2181" s="416">
        <f>내역서!F2185</f>
        <v>0</v>
      </c>
      <c r="J2181" s="416">
        <v>0</v>
      </c>
      <c r="K2181" s="417">
        <f t="shared" si="3854"/>
        <v>0</v>
      </c>
      <c r="L2181" s="416">
        <v>0</v>
      </c>
      <c r="M2181" s="417">
        <f t="shared" si="3855"/>
        <v>0</v>
      </c>
      <c r="N2181" s="416">
        <v>516812.7</v>
      </c>
      <c r="O2181" s="417">
        <f t="shared" si="3856"/>
        <v>0</v>
      </c>
      <c r="P2181" s="417">
        <f t="shared" si="3857"/>
        <v>516812.7</v>
      </c>
      <c r="Q2181" s="417">
        <f t="shared" si="3819"/>
        <v>0</v>
      </c>
      <c r="R2181" s="417">
        <f t="shared" ref="R2181" si="3870">I2181-I2180</f>
        <v>0</v>
      </c>
      <c r="S2181" s="417">
        <f t="shared" ref="S2181:T2181" si="3871">P2181-P2180</f>
        <v>0</v>
      </c>
      <c r="T2181" s="417">
        <f t="shared" si="3871"/>
        <v>0</v>
      </c>
      <c r="U2181" s="484"/>
      <c r="V2181" s="619" t="str">
        <f t="shared" ref="V2181" si="3872">+IF(I2181&lt;0,"ng","")</f>
        <v/>
      </c>
      <c r="W2181" s="619"/>
    </row>
    <row r="2182" spans="1:23" s="495" customFormat="1" ht="24" hidden="1" customHeight="1">
      <c r="A2182" s="366" t="s">
        <v>4634</v>
      </c>
      <c r="B2182" s="448" t="s">
        <v>247</v>
      </c>
      <c r="C2182" s="448" t="s">
        <v>3351</v>
      </c>
      <c r="D2182" s="448" t="s">
        <v>0</v>
      </c>
      <c r="E2182" s="449" t="s">
        <v>0</v>
      </c>
      <c r="F2182" s="450">
        <v>0</v>
      </c>
      <c r="G2182" s="450">
        <f>[5]내역서!F2182</f>
        <v>0</v>
      </c>
      <c r="H2182" s="450">
        <v>0</v>
      </c>
      <c r="I2182" s="450">
        <f>내역서!F2186</f>
        <v>0</v>
      </c>
      <c r="J2182" s="451">
        <v>0</v>
      </c>
      <c r="K2182" s="451">
        <f>SUMIF($A$2184:$A$2191,$A2184,K$2184:K$2191)</f>
        <v>0</v>
      </c>
      <c r="L2182" s="451">
        <v>0</v>
      </c>
      <c r="M2182" s="451">
        <f>SUMIF($A$2184:$A$2191,$A2184,M$2184:M$2191)</f>
        <v>0</v>
      </c>
      <c r="N2182" s="451">
        <v>0</v>
      </c>
      <c r="O2182" s="451">
        <f>SUMIF($A$2184:$A$2191,$A2184,O$2184:O$2191)</f>
        <v>0</v>
      </c>
      <c r="P2182" s="452">
        <v>0</v>
      </c>
      <c r="Q2182" s="451">
        <f>K2182+M2182+O2182</f>
        <v>0</v>
      </c>
      <c r="R2182" s="451"/>
      <c r="S2182" s="451"/>
      <c r="T2182" s="451"/>
      <c r="U2182" s="493" t="s">
        <v>0</v>
      </c>
      <c r="V2182" s="617" t="str">
        <f>+IF(I2182&lt;0,"ng","")</f>
        <v/>
      </c>
      <c r="W2182" s="617"/>
    </row>
    <row r="2183" spans="1:23" s="80" customFormat="1" ht="24" hidden="1" customHeight="1">
      <c r="A2183" s="372" t="s">
        <v>2219</v>
      </c>
      <c r="B2183" s="454" t="s">
        <v>247</v>
      </c>
      <c r="C2183" s="454" t="s">
        <v>1420</v>
      </c>
      <c r="D2183" s="454" t="s">
        <v>0</v>
      </c>
      <c r="E2183" s="455" t="s">
        <v>0</v>
      </c>
      <c r="F2183" s="456">
        <v>0</v>
      </c>
      <c r="G2183" s="456">
        <f>[5]내역서!F2183</f>
        <v>0</v>
      </c>
      <c r="H2183" s="456">
        <v>0</v>
      </c>
      <c r="I2183" s="456">
        <f>내역서!F2187</f>
        <v>0</v>
      </c>
      <c r="J2183" s="457">
        <v>0</v>
      </c>
      <c r="K2183" s="457">
        <f>SUMIF($A$2184:$A$2191,$A2185,K$2184:K$2191)</f>
        <v>0</v>
      </c>
      <c r="L2183" s="457">
        <v>0</v>
      </c>
      <c r="M2183" s="457">
        <f>SUMIF($A$2184:$A$2191,$A2185,M$2184:M$2191)</f>
        <v>0</v>
      </c>
      <c r="N2183" s="457">
        <v>0</v>
      </c>
      <c r="O2183" s="457">
        <f>SUMIF($A$2184:$A$2191,$A2185,O$2184:O$2191)</f>
        <v>0</v>
      </c>
      <c r="P2183" s="458">
        <v>0</v>
      </c>
      <c r="Q2183" s="457">
        <f t="shared" si="3819"/>
        <v>0</v>
      </c>
      <c r="R2183" s="457">
        <f t="shared" ref="R2183" si="3873">I2183-I2182</f>
        <v>0</v>
      </c>
      <c r="S2183" s="457">
        <f t="shared" ref="S2183:T2183" si="3874">P2183-P2182</f>
        <v>0</v>
      </c>
      <c r="T2183" s="457">
        <f t="shared" si="3874"/>
        <v>0</v>
      </c>
      <c r="U2183" s="494"/>
      <c r="V2183" s="619" t="str">
        <f t="shared" ref="V2183" si="3875">+IF(I2183&lt;0,"ng","")</f>
        <v/>
      </c>
      <c r="W2183" s="619"/>
    </row>
    <row r="2184" spans="1:23" s="371" customFormat="1" ht="24" hidden="1" customHeight="1">
      <c r="A2184" s="366" t="s">
        <v>4308</v>
      </c>
      <c r="B2184" s="418" t="s">
        <v>0</v>
      </c>
      <c r="C2184" s="418" t="s">
        <v>248</v>
      </c>
      <c r="D2184" s="418" t="s">
        <v>249</v>
      </c>
      <c r="E2184" s="419" t="s">
        <v>97</v>
      </c>
      <c r="F2184" s="411">
        <v>1</v>
      </c>
      <c r="G2184" s="411">
        <f>[5]내역서!F2184</f>
        <v>1</v>
      </c>
      <c r="H2184" s="411">
        <v>1</v>
      </c>
      <c r="I2184" s="411">
        <f>내역서!F2188</f>
        <v>0</v>
      </c>
      <c r="J2184" s="411">
        <v>2170613</v>
      </c>
      <c r="K2184" s="412">
        <f>INT($I2184*J2184)</f>
        <v>0</v>
      </c>
      <c r="L2184" s="411">
        <v>0</v>
      </c>
      <c r="M2184" s="412">
        <f>INT($I2184*L2184)</f>
        <v>0</v>
      </c>
      <c r="N2184" s="411">
        <v>0</v>
      </c>
      <c r="O2184" s="412">
        <f>INT($I2184*N2184)</f>
        <v>0</v>
      </c>
      <c r="P2184" s="412">
        <f>+J2184+L2184+N2184</f>
        <v>2170613</v>
      </c>
      <c r="Q2184" s="412">
        <f>K2184+M2184+O2184</f>
        <v>0</v>
      </c>
      <c r="R2184" s="412"/>
      <c r="S2184" s="412"/>
      <c r="T2184" s="412"/>
      <c r="U2184" s="483" t="s">
        <v>0</v>
      </c>
      <c r="V2184" s="617" t="str">
        <f>+IF(I2184&lt;0,"ng","")</f>
        <v/>
      </c>
      <c r="W2184" s="617"/>
    </row>
    <row r="2185" spans="1:23" s="75" customFormat="1" ht="24" hidden="1" customHeight="1">
      <c r="A2185" s="372" t="s">
        <v>4359</v>
      </c>
      <c r="B2185" s="421" t="s">
        <v>0</v>
      </c>
      <c r="C2185" s="421" t="s">
        <v>248</v>
      </c>
      <c r="D2185" s="421" t="s">
        <v>249</v>
      </c>
      <c r="E2185" s="422" t="s">
        <v>97</v>
      </c>
      <c r="F2185" s="416">
        <v>1</v>
      </c>
      <c r="G2185" s="416">
        <f>[5]내역서!F2185</f>
        <v>1</v>
      </c>
      <c r="H2185" s="416">
        <v>1</v>
      </c>
      <c r="I2185" s="416">
        <f>내역서!F2189</f>
        <v>0</v>
      </c>
      <c r="J2185" s="416">
        <v>2170613</v>
      </c>
      <c r="K2185" s="417">
        <f t="shared" ref="K2185:K2191" si="3876">INT($I2185*J2185)</f>
        <v>0</v>
      </c>
      <c r="L2185" s="416">
        <v>0</v>
      </c>
      <c r="M2185" s="417">
        <f t="shared" ref="M2185:M2191" si="3877">INT($I2185*L2185)</f>
        <v>0</v>
      </c>
      <c r="N2185" s="416">
        <v>0</v>
      </c>
      <c r="O2185" s="417">
        <f t="shared" ref="O2185:O2191" si="3878">INT($I2185*N2185)</f>
        <v>0</v>
      </c>
      <c r="P2185" s="417">
        <f t="shared" ref="P2185:P2191" si="3879">+J2185+L2185+N2185</f>
        <v>2170613</v>
      </c>
      <c r="Q2185" s="417">
        <f t="shared" si="3819"/>
        <v>0</v>
      </c>
      <c r="R2185" s="417">
        <f t="shared" ref="R2185" si="3880">I2185-I2184</f>
        <v>0</v>
      </c>
      <c r="S2185" s="417">
        <f t="shared" ref="S2185:T2185" si="3881">P2185-P2184</f>
        <v>0</v>
      </c>
      <c r="T2185" s="417">
        <f t="shared" si="3881"/>
        <v>0</v>
      </c>
      <c r="U2185" s="484"/>
      <c r="V2185" s="619" t="str">
        <f t="shared" ref="V2185" si="3882">+IF(I2185&lt;0,"ng","")</f>
        <v/>
      </c>
      <c r="W2185" s="619"/>
    </row>
    <row r="2186" spans="1:23" s="371" customFormat="1" ht="24" hidden="1" customHeight="1">
      <c r="A2186" s="366" t="s">
        <v>4295</v>
      </c>
      <c r="B2186" s="418" t="s">
        <v>0</v>
      </c>
      <c r="C2186" s="418" t="s">
        <v>250</v>
      </c>
      <c r="D2186" s="418" t="s">
        <v>251</v>
      </c>
      <c r="E2186" s="419" t="s">
        <v>97</v>
      </c>
      <c r="F2186" s="411">
        <v>2</v>
      </c>
      <c r="G2186" s="411">
        <f>[5]내역서!F2186</f>
        <v>2</v>
      </c>
      <c r="H2186" s="411">
        <v>2</v>
      </c>
      <c r="I2186" s="411">
        <f>내역서!F2190</f>
        <v>0</v>
      </c>
      <c r="J2186" s="411">
        <v>2170613</v>
      </c>
      <c r="K2186" s="412">
        <f>INT($I2186*J2186)</f>
        <v>0</v>
      </c>
      <c r="L2186" s="411">
        <v>0</v>
      </c>
      <c r="M2186" s="412">
        <f>INT($I2186*L2186)</f>
        <v>0</v>
      </c>
      <c r="N2186" s="411">
        <v>0</v>
      </c>
      <c r="O2186" s="412">
        <f>INT($I2186*N2186)</f>
        <v>0</v>
      </c>
      <c r="P2186" s="412">
        <f>+J2186+L2186+N2186</f>
        <v>2170613</v>
      </c>
      <c r="Q2186" s="412">
        <f>K2186+M2186+O2186</f>
        <v>0</v>
      </c>
      <c r="R2186" s="412"/>
      <c r="S2186" s="412"/>
      <c r="T2186" s="412"/>
      <c r="U2186" s="483" t="s">
        <v>0</v>
      </c>
      <c r="V2186" s="617" t="str">
        <f>+IF(I2186&lt;0,"ng","")</f>
        <v/>
      </c>
      <c r="W2186" s="617"/>
    </row>
    <row r="2187" spans="1:23" s="75" customFormat="1" ht="24" hidden="1" customHeight="1">
      <c r="A2187" s="372" t="s">
        <v>2949</v>
      </c>
      <c r="B2187" s="421" t="s">
        <v>0</v>
      </c>
      <c r="C2187" s="421" t="s">
        <v>250</v>
      </c>
      <c r="D2187" s="421" t="s">
        <v>251</v>
      </c>
      <c r="E2187" s="422" t="s">
        <v>97</v>
      </c>
      <c r="F2187" s="416">
        <v>2</v>
      </c>
      <c r="G2187" s="416">
        <f>[5]내역서!F2187</f>
        <v>2</v>
      </c>
      <c r="H2187" s="416">
        <v>2</v>
      </c>
      <c r="I2187" s="416">
        <f>내역서!F2191</f>
        <v>0</v>
      </c>
      <c r="J2187" s="416">
        <v>2170613</v>
      </c>
      <c r="K2187" s="417">
        <f t="shared" si="3876"/>
        <v>0</v>
      </c>
      <c r="L2187" s="416">
        <v>0</v>
      </c>
      <c r="M2187" s="417">
        <f t="shared" si="3877"/>
        <v>0</v>
      </c>
      <c r="N2187" s="416">
        <v>0</v>
      </c>
      <c r="O2187" s="417">
        <f t="shared" si="3878"/>
        <v>0</v>
      </c>
      <c r="P2187" s="417">
        <f t="shared" si="3879"/>
        <v>2170613</v>
      </c>
      <c r="Q2187" s="417">
        <f t="shared" si="3819"/>
        <v>0</v>
      </c>
      <c r="R2187" s="417">
        <f t="shared" ref="R2187" si="3883">I2187-I2186</f>
        <v>0</v>
      </c>
      <c r="S2187" s="417">
        <f t="shared" ref="S2187:T2187" si="3884">P2187-P2186</f>
        <v>0</v>
      </c>
      <c r="T2187" s="417">
        <f t="shared" si="3884"/>
        <v>0</v>
      </c>
      <c r="U2187" s="484"/>
      <c r="V2187" s="619" t="str">
        <f t="shared" ref="V2187" si="3885">+IF(I2187&lt;0,"ng","")</f>
        <v/>
      </c>
      <c r="W2187" s="619"/>
    </row>
    <row r="2188" spans="1:23" s="371" customFormat="1" ht="24" hidden="1" customHeight="1">
      <c r="A2188" s="366" t="s">
        <v>4652</v>
      </c>
      <c r="B2188" s="418" t="s">
        <v>0</v>
      </c>
      <c r="C2188" s="418" t="s">
        <v>252</v>
      </c>
      <c r="D2188" s="418" t="s">
        <v>253</v>
      </c>
      <c r="E2188" s="419" t="s">
        <v>97</v>
      </c>
      <c r="F2188" s="411">
        <v>2</v>
      </c>
      <c r="G2188" s="411">
        <f>[5]내역서!F2188</f>
        <v>2</v>
      </c>
      <c r="H2188" s="411">
        <v>2</v>
      </c>
      <c r="I2188" s="411">
        <f>내역서!F2192</f>
        <v>0</v>
      </c>
      <c r="J2188" s="411">
        <v>2411792.2000000002</v>
      </c>
      <c r="K2188" s="412">
        <f>INT($I2188*J2188)</f>
        <v>0</v>
      </c>
      <c r="L2188" s="411">
        <v>0</v>
      </c>
      <c r="M2188" s="412">
        <f>INT($I2188*L2188)</f>
        <v>0</v>
      </c>
      <c r="N2188" s="411">
        <v>0</v>
      </c>
      <c r="O2188" s="412">
        <f>INT($I2188*N2188)</f>
        <v>0</v>
      </c>
      <c r="P2188" s="412">
        <f>+J2188+L2188+N2188</f>
        <v>2411792.2000000002</v>
      </c>
      <c r="Q2188" s="412">
        <f>K2188+M2188+O2188</f>
        <v>0</v>
      </c>
      <c r="R2188" s="412"/>
      <c r="S2188" s="412"/>
      <c r="T2188" s="412"/>
      <c r="U2188" s="483" t="s">
        <v>0</v>
      </c>
      <c r="V2188" s="617" t="str">
        <f>+IF(I2188&lt;0,"ng","")</f>
        <v/>
      </c>
      <c r="W2188" s="617"/>
    </row>
    <row r="2189" spans="1:23" s="75" customFormat="1" ht="24" hidden="1" customHeight="1">
      <c r="A2189" s="372" t="s">
        <v>4298</v>
      </c>
      <c r="B2189" s="421" t="s">
        <v>0</v>
      </c>
      <c r="C2189" s="421" t="s">
        <v>252</v>
      </c>
      <c r="D2189" s="421" t="s">
        <v>253</v>
      </c>
      <c r="E2189" s="422" t="s">
        <v>97</v>
      </c>
      <c r="F2189" s="416">
        <v>2</v>
      </c>
      <c r="G2189" s="416">
        <f>[5]내역서!F2189</f>
        <v>2</v>
      </c>
      <c r="H2189" s="416">
        <v>2</v>
      </c>
      <c r="I2189" s="416">
        <f>내역서!F2193</f>
        <v>0</v>
      </c>
      <c r="J2189" s="416">
        <v>2411792.2000000002</v>
      </c>
      <c r="K2189" s="417">
        <f t="shared" si="3876"/>
        <v>0</v>
      </c>
      <c r="L2189" s="416">
        <v>0</v>
      </c>
      <c r="M2189" s="417">
        <f t="shared" si="3877"/>
        <v>0</v>
      </c>
      <c r="N2189" s="416">
        <v>0</v>
      </c>
      <c r="O2189" s="417">
        <f t="shared" si="3878"/>
        <v>0</v>
      </c>
      <c r="P2189" s="417">
        <f t="shared" si="3879"/>
        <v>2411792.2000000002</v>
      </c>
      <c r="Q2189" s="417">
        <f t="shared" si="3819"/>
        <v>0</v>
      </c>
      <c r="R2189" s="417">
        <f t="shared" ref="R2189" si="3886">I2189-I2188</f>
        <v>0</v>
      </c>
      <c r="S2189" s="417">
        <f t="shared" ref="S2189:T2189" si="3887">P2189-P2188</f>
        <v>0</v>
      </c>
      <c r="T2189" s="417">
        <f t="shared" si="3887"/>
        <v>0</v>
      </c>
      <c r="U2189" s="484"/>
      <c r="V2189" s="619" t="str">
        <f t="shared" ref="V2189" si="3888">+IF(I2189&lt;0,"ng","")</f>
        <v/>
      </c>
      <c r="W2189" s="619"/>
    </row>
    <row r="2190" spans="1:23" s="371" customFormat="1" ht="24" hidden="1" customHeight="1">
      <c r="A2190" s="366" t="s">
        <v>4381</v>
      </c>
      <c r="B2190" s="418" t="s">
        <v>0</v>
      </c>
      <c r="C2190" s="418" t="s">
        <v>254</v>
      </c>
      <c r="D2190" s="418" t="s">
        <v>253</v>
      </c>
      <c r="E2190" s="419" t="s">
        <v>97</v>
      </c>
      <c r="F2190" s="411">
        <v>2</v>
      </c>
      <c r="G2190" s="411">
        <f>[5]내역서!F2190</f>
        <v>2</v>
      </c>
      <c r="H2190" s="411">
        <v>2</v>
      </c>
      <c r="I2190" s="411">
        <f>내역서!F2194</f>
        <v>0</v>
      </c>
      <c r="J2190" s="411">
        <v>2411792.2000000002</v>
      </c>
      <c r="K2190" s="412">
        <f>INT($I2190*J2190)</f>
        <v>0</v>
      </c>
      <c r="L2190" s="411">
        <v>0</v>
      </c>
      <c r="M2190" s="412">
        <f>INT($I2190*L2190)</f>
        <v>0</v>
      </c>
      <c r="N2190" s="411">
        <v>0</v>
      </c>
      <c r="O2190" s="412">
        <f>INT($I2190*N2190)</f>
        <v>0</v>
      </c>
      <c r="P2190" s="412">
        <f>+J2190+L2190+N2190</f>
        <v>2411792.2000000002</v>
      </c>
      <c r="Q2190" s="412">
        <f>K2190+M2190+O2190</f>
        <v>0</v>
      </c>
      <c r="R2190" s="412"/>
      <c r="S2190" s="412"/>
      <c r="T2190" s="412"/>
      <c r="U2190" s="483" t="s">
        <v>0</v>
      </c>
      <c r="V2190" s="617" t="str">
        <f>+IF(I2190&lt;0,"ng","")</f>
        <v/>
      </c>
      <c r="W2190" s="617"/>
    </row>
    <row r="2191" spans="1:23" s="75" customFormat="1" ht="24" hidden="1" customHeight="1">
      <c r="A2191" s="372" t="s">
        <v>2949</v>
      </c>
      <c r="B2191" s="421" t="s">
        <v>0</v>
      </c>
      <c r="C2191" s="421" t="s">
        <v>254</v>
      </c>
      <c r="D2191" s="421" t="s">
        <v>253</v>
      </c>
      <c r="E2191" s="422" t="s">
        <v>97</v>
      </c>
      <c r="F2191" s="416">
        <v>2</v>
      </c>
      <c r="G2191" s="416">
        <f>[5]내역서!F2191</f>
        <v>2</v>
      </c>
      <c r="H2191" s="416">
        <v>2</v>
      </c>
      <c r="I2191" s="416">
        <f>내역서!F2195</f>
        <v>0</v>
      </c>
      <c r="J2191" s="416">
        <v>2411792.2000000002</v>
      </c>
      <c r="K2191" s="417">
        <f t="shared" si="3876"/>
        <v>0</v>
      </c>
      <c r="L2191" s="416">
        <v>0</v>
      </c>
      <c r="M2191" s="417">
        <f t="shared" si="3877"/>
        <v>0</v>
      </c>
      <c r="N2191" s="416">
        <v>0</v>
      </c>
      <c r="O2191" s="417">
        <f t="shared" si="3878"/>
        <v>0</v>
      </c>
      <c r="P2191" s="417">
        <f t="shared" si="3879"/>
        <v>2411792.2000000002</v>
      </c>
      <c r="Q2191" s="417">
        <f t="shared" si="3819"/>
        <v>0</v>
      </c>
      <c r="R2191" s="417">
        <f t="shared" ref="R2191" si="3889">I2191-I2190</f>
        <v>0</v>
      </c>
      <c r="S2191" s="417">
        <f t="shared" ref="S2191:T2191" si="3890">P2191-P2190</f>
        <v>0</v>
      </c>
      <c r="T2191" s="417">
        <f t="shared" si="3890"/>
        <v>0</v>
      </c>
      <c r="U2191" s="484"/>
      <c r="V2191" s="619" t="str">
        <f t="shared" ref="V2191" si="3891">+IF(I2191&lt;0,"ng","")</f>
        <v/>
      </c>
      <c r="W2191" s="619"/>
    </row>
    <row r="2192" spans="1:23" s="495" customFormat="1" ht="24" hidden="1" customHeight="1">
      <c r="A2192" s="366" t="s">
        <v>4634</v>
      </c>
      <c r="B2192" s="448" t="s">
        <v>6886</v>
      </c>
      <c r="C2192" s="448" t="s">
        <v>6887</v>
      </c>
      <c r="D2192" s="448" t="s">
        <v>0</v>
      </c>
      <c r="E2192" s="449" t="s">
        <v>0</v>
      </c>
      <c r="F2192" s="450">
        <v>0</v>
      </c>
      <c r="G2192" s="450">
        <f>[5]내역서!F2192</f>
        <v>0</v>
      </c>
      <c r="H2192" s="450">
        <v>0</v>
      </c>
      <c r="I2192" s="450">
        <f>내역서!F2196</f>
        <v>0</v>
      </c>
      <c r="J2192" s="451">
        <v>0</v>
      </c>
      <c r="K2192" s="451">
        <f>K2194</f>
        <v>0</v>
      </c>
      <c r="L2192" s="451">
        <v>0</v>
      </c>
      <c r="M2192" s="451">
        <f t="shared" ref="M2192:M2193" si="3892">M2194</f>
        <v>0</v>
      </c>
      <c r="N2192" s="451">
        <v>0</v>
      </c>
      <c r="O2192" s="451">
        <f t="shared" ref="O2192:O2193" si="3893">O2194</f>
        <v>0</v>
      </c>
      <c r="P2192" s="452">
        <v>0</v>
      </c>
      <c r="Q2192" s="451">
        <f>K2192+M2192+O2192</f>
        <v>0</v>
      </c>
      <c r="R2192" s="451"/>
      <c r="S2192" s="451"/>
      <c r="T2192" s="451"/>
      <c r="U2192" s="493" t="s">
        <v>0</v>
      </c>
      <c r="V2192" s="617" t="str">
        <f>+IF(I2192&lt;0,"ng","")</f>
        <v/>
      </c>
      <c r="W2192" s="617"/>
    </row>
    <row r="2193" spans="1:23" s="80" customFormat="1" ht="24" hidden="1" customHeight="1">
      <c r="A2193" s="372" t="s">
        <v>2219</v>
      </c>
      <c r="B2193" s="454" t="s">
        <v>6886</v>
      </c>
      <c r="C2193" s="454" t="s">
        <v>6887</v>
      </c>
      <c r="D2193" s="454" t="s">
        <v>0</v>
      </c>
      <c r="E2193" s="455" t="s">
        <v>0</v>
      </c>
      <c r="F2193" s="456">
        <v>0</v>
      </c>
      <c r="G2193" s="456">
        <f>[5]내역서!F2193</f>
        <v>0</v>
      </c>
      <c r="H2193" s="456">
        <v>0</v>
      </c>
      <c r="I2193" s="456">
        <f>내역서!F2197</f>
        <v>0</v>
      </c>
      <c r="J2193" s="457">
        <v>0</v>
      </c>
      <c r="K2193" s="457">
        <f>K2195</f>
        <v>0</v>
      </c>
      <c r="L2193" s="457">
        <v>0</v>
      </c>
      <c r="M2193" s="457">
        <f t="shared" si="3892"/>
        <v>0</v>
      </c>
      <c r="N2193" s="457">
        <v>0</v>
      </c>
      <c r="O2193" s="457">
        <f t="shared" si="3893"/>
        <v>0</v>
      </c>
      <c r="P2193" s="458">
        <v>0</v>
      </c>
      <c r="Q2193" s="457">
        <f t="shared" ref="Q2193" si="3894">K2193+M2193+O2193</f>
        <v>0</v>
      </c>
      <c r="R2193" s="457">
        <f t="shared" ref="R2193" si="3895">I2193-I2192</f>
        <v>0</v>
      </c>
      <c r="S2193" s="457">
        <f t="shared" ref="S2193" si="3896">P2193-P2192</f>
        <v>0</v>
      </c>
      <c r="T2193" s="457">
        <f t="shared" ref="T2193" si="3897">Q2193-Q2192</f>
        <v>0</v>
      </c>
      <c r="U2193" s="494"/>
      <c r="V2193" s="619" t="str">
        <f t="shared" ref="V2193" si="3898">+IF(I2193&lt;0,"ng","")</f>
        <v/>
      </c>
      <c r="W2193" s="619"/>
    </row>
    <row r="2194" spans="1:23" s="371" customFormat="1" ht="24" hidden="1" customHeight="1">
      <c r="A2194" s="366" t="s">
        <v>4308</v>
      </c>
      <c r="B2194" s="418" t="s">
        <v>0</v>
      </c>
      <c r="C2194" s="418" t="s">
        <v>6888</v>
      </c>
      <c r="D2194" s="418" t="s">
        <v>6889</v>
      </c>
      <c r="E2194" s="419" t="s">
        <v>18</v>
      </c>
      <c r="F2194" s="411">
        <f>내역서!F2198</f>
        <v>0</v>
      </c>
      <c r="G2194" s="411">
        <f>[5]내역서!F2194</f>
        <v>0</v>
      </c>
      <c r="H2194" s="411"/>
      <c r="I2194" s="411">
        <f>내역서!F2198</f>
        <v>0</v>
      </c>
      <c r="J2194" s="411">
        <v>0</v>
      </c>
      <c r="K2194" s="412">
        <f>INT($I2194*J2194)</f>
        <v>0</v>
      </c>
      <c r="L2194" s="411">
        <v>0</v>
      </c>
      <c r="M2194" s="412">
        <f>INT($I2194*L2194)</f>
        <v>0</v>
      </c>
      <c r="N2194" s="411">
        <v>0</v>
      </c>
      <c r="O2194" s="412">
        <f>INT($I2194*N2194)</f>
        <v>0</v>
      </c>
      <c r="P2194" s="412">
        <f>+J2194+L2194+N2194</f>
        <v>0</v>
      </c>
      <c r="Q2194" s="412">
        <f>K2194+M2194+O2194</f>
        <v>0</v>
      </c>
      <c r="R2194" s="412"/>
      <c r="S2194" s="412"/>
      <c r="T2194" s="412"/>
      <c r="U2194" s="483" t="s">
        <v>6884</v>
      </c>
      <c r="V2194" s="617" t="str">
        <f>+IF(I2194&lt;0,"ng","")</f>
        <v/>
      </c>
      <c r="W2194" s="617"/>
    </row>
    <row r="2195" spans="1:23" s="75" customFormat="1" ht="24" hidden="1" customHeight="1">
      <c r="A2195" s="372" t="s">
        <v>4359</v>
      </c>
      <c r="B2195" s="421" t="s">
        <v>0</v>
      </c>
      <c r="C2195" s="421" t="s">
        <v>6888</v>
      </c>
      <c r="D2195" s="421" t="s">
        <v>6889</v>
      </c>
      <c r="E2195" s="422" t="s">
        <v>18</v>
      </c>
      <c r="F2195" s="416"/>
      <c r="G2195" s="416">
        <f>[5]내역서!F2195</f>
        <v>0</v>
      </c>
      <c r="H2195" s="416"/>
      <c r="I2195" s="416"/>
      <c r="J2195" s="416">
        <v>1680426</v>
      </c>
      <c r="K2195" s="417">
        <f t="shared" ref="K2195" si="3899">INT($I2195*J2195)</f>
        <v>0</v>
      </c>
      <c r="L2195" s="416">
        <v>0</v>
      </c>
      <c r="M2195" s="417">
        <f t="shared" ref="M2195" si="3900">INT($I2195*L2195)</f>
        <v>0</v>
      </c>
      <c r="N2195" s="416">
        <v>0</v>
      </c>
      <c r="O2195" s="417">
        <f t="shared" ref="O2195" si="3901">INT($I2195*N2195)</f>
        <v>0</v>
      </c>
      <c r="P2195" s="417">
        <f t="shared" ref="P2195" si="3902">+J2195+L2195+N2195</f>
        <v>1680426</v>
      </c>
      <c r="Q2195" s="417">
        <f t="shared" ref="Q2195" si="3903">K2195+M2195+O2195</f>
        <v>0</v>
      </c>
      <c r="R2195" s="417">
        <f t="shared" ref="R2195" si="3904">I2195-I2194</f>
        <v>0</v>
      </c>
      <c r="S2195" s="417">
        <f t="shared" ref="S2195" si="3905">P2195-P2194</f>
        <v>1680426</v>
      </c>
      <c r="T2195" s="417">
        <f t="shared" ref="T2195" si="3906">Q2195-Q2194</f>
        <v>0</v>
      </c>
      <c r="U2195" s="652" t="s">
        <v>6885</v>
      </c>
      <c r="V2195" s="619" t="str">
        <f t="shared" ref="V2195" si="3907">+IF(I2195&lt;0,"ng","")</f>
        <v/>
      </c>
      <c r="W2195" s="619"/>
    </row>
    <row r="2196" spans="1:23" s="495" customFormat="1" ht="24" hidden="1" customHeight="1">
      <c r="A2196" s="366" t="s">
        <v>4652</v>
      </c>
      <c r="B2196" s="436" t="s">
        <v>255</v>
      </c>
      <c r="C2196" s="436" t="s">
        <v>3352</v>
      </c>
      <c r="D2196" s="436" t="s">
        <v>0</v>
      </c>
      <c r="E2196" s="437" t="s">
        <v>0</v>
      </c>
      <c r="F2196" s="438">
        <v>0</v>
      </c>
      <c r="G2196" s="438">
        <f>[5]내역서!F2192</f>
        <v>0</v>
      </c>
      <c r="H2196" s="438">
        <v>0</v>
      </c>
      <c r="I2196" s="438">
        <f>내역서!F2200</f>
        <v>0</v>
      </c>
      <c r="J2196" s="439">
        <v>0</v>
      </c>
      <c r="K2196" s="440">
        <f>K2198+K2220+K2252+K2276+K2290+K2300</f>
        <v>0</v>
      </c>
      <c r="L2196" s="439">
        <v>0</v>
      </c>
      <c r="M2196" s="440">
        <f>M2198+M2220+M2252+M2276+M2290+M2300</f>
        <v>0</v>
      </c>
      <c r="N2196" s="439">
        <v>0</v>
      </c>
      <c r="O2196" s="440">
        <f>O2198+O2220+O2252+O2276+O2290+O2300</f>
        <v>0</v>
      </c>
      <c r="P2196" s="440">
        <v>0</v>
      </c>
      <c r="Q2196" s="440">
        <f>K2196+M2196+O2196</f>
        <v>0</v>
      </c>
      <c r="R2196" s="440"/>
      <c r="S2196" s="440"/>
      <c r="T2196" s="440"/>
      <c r="U2196" s="491" t="s">
        <v>0</v>
      </c>
      <c r="V2196" s="617" t="str">
        <f>+IF(I2196&lt;0,"ng","")</f>
        <v/>
      </c>
      <c r="W2196" s="617"/>
    </row>
    <row r="2197" spans="1:23" s="80" customFormat="1" ht="24" hidden="1" customHeight="1">
      <c r="A2197" s="372" t="s">
        <v>4373</v>
      </c>
      <c r="B2197" s="442" t="s">
        <v>255</v>
      </c>
      <c r="C2197" s="442" t="s">
        <v>1421</v>
      </c>
      <c r="D2197" s="442" t="s">
        <v>0</v>
      </c>
      <c r="E2197" s="443" t="s">
        <v>0</v>
      </c>
      <c r="F2197" s="444">
        <v>0</v>
      </c>
      <c r="G2197" s="444">
        <f>[5]내역서!F2193</f>
        <v>0</v>
      </c>
      <c r="H2197" s="444">
        <v>0</v>
      </c>
      <c r="I2197" s="444">
        <f>내역서!F2201</f>
        <v>0</v>
      </c>
      <c r="J2197" s="445">
        <v>0</v>
      </c>
      <c r="K2197" s="446">
        <f>K2199+K2221+K2253+K2277+K2291+K2301</f>
        <v>0</v>
      </c>
      <c r="L2197" s="445">
        <v>0</v>
      </c>
      <c r="M2197" s="446">
        <f>M2199+M2221+M2253+M2277+M2291+M2301</f>
        <v>0</v>
      </c>
      <c r="N2197" s="445">
        <v>0</v>
      </c>
      <c r="O2197" s="446">
        <f>O2199+O2221+O2253+O2277+O2291+O2301</f>
        <v>0</v>
      </c>
      <c r="P2197" s="446">
        <v>0</v>
      </c>
      <c r="Q2197" s="446">
        <f t="shared" si="3819"/>
        <v>0</v>
      </c>
      <c r="R2197" s="446">
        <f t="shared" ref="R2197" si="3908">I2197-I2196</f>
        <v>0</v>
      </c>
      <c r="S2197" s="446">
        <f t="shared" ref="S2197:T2197" si="3909">P2197-P2196</f>
        <v>0</v>
      </c>
      <c r="T2197" s="446">
        <f t="shared" si="3909"/>
        <v>0</v>
      </c>
      <c r="U2197" s="492"/>
      <c r="V2197" s="619" t="str">
        <f t="shared" ref="V2197" si="3910">+IF(I2197&lt;0,"ng","")</f>
        <v/>
      </c>
      <c r="W2197" s="619"/>
    </row>
    <row r="2198" spans="1:23" s="371" customFormat="1" ht="24" hidden="1" customHeight="1">
      <c r="A2198" s="366" t="s">
        <v>4295</v>
      </c>
      <c r="B2198" s="448" t="s">
        <v>256</v>
      </c>
      <c r="C2198" s="448" t="s">
        <v>3256</v>
      </c>
      <c r="D2198" s="448" t="s">
        <v>0</v>
      </c>
      <c r="E2198" s="449" t="s">
        <v>0</v>
      </c>
      <c r="F2198" s="450">
        <v>0</v>
      </c>
      <c r="G2198" s="450">
        <f>[5]내역서!F2194</f>
        <v>0</v>
      </c>
      <c r="H2198" s="450">
        <v>0</v>
      </c>
      <c r="I2198" s="450">
        <f>내역서!F2202</f>
        <v>0</v>
      </c>
      <c r="J2198" s="451">
        <v>0</v>
      </c>
      <c r="K2198" s="451">
        <f>SUMIF($A$2200:$A$2219,$A2200,K$2200:K$2219)</f>
        <v>0</v>
      </c>
      <c r="L2198" s="451">
        <v>0</v>
      </c>
      <c r="M2198" s="451">
        <f>SUMIF($A$2200:$A$2219,$A2200,M$2200:M$2219)</f>
        <v>0</v>
      </c>
      <c r="N2198" s="451">
        <v>0</v>
      </c>
      <c r="O2198" s="451">
        <f>SUMIF($A$2200:$A$2219,$A2200,O$2200:O$2219)</f>
        <v>0</v>
      </c>
      <c r="P2198" s="452">
        <v>0</v>
      </c>
      <c r="Q2198" s="451">
        <f>K2198+M2198+O2198</f>
        <v>0</v>
      </c>
      <c r="R2198" s="451"/>
      <c r="S2198" s="451"/>
      <c r="T2198" s="451"/>
      <c r="U2198" s="493" t="s">
        <v>0</v>
      </c>
      <c r="V2198" s="617" t="str">
        <f>+IF(I2198&lt;0,"ng","")</f>
        <v/>
      </c>
      <c r="W2198" s="617"/>
    </row>
    <row r="2199" spans="1:23" s="75" customFormat="1" ht="24" hidden="1" customHeight="1">
      <c r="A2199" s="372" t="s">
        <v>4373</v>
      </c>
      <c r="B2199" s="454" t="s">
        <v>256</v>
      </c>
      <c r="C2199" s="454" t="s">
        <v>1355</v>
      </c>
      <c r="D2199" s="454" t="s">
        <v>0</v>
      </c>
      <c r="E2199" s="455" t="s">
        <v>0</v>
      </c>
      <c r="F2199" s="456">
        <v>0</v>
      </c>
      <c r="G2199" s="456">
        <f>[5]내역서!F2195</f>
        <v>0</v>
      </c>
      <c r="H2199" s="456">
        <v>0</v>
      </c>
      <c r="I2199" s="456">
        <f>내역서!F2203</f>
        <v>0</v>
      </c>
      <c r="J2199" s="457">
        <v>0</v>
      </c>
      <c r="K2199" s="457">
        <f>SUMIF($A$2200:$A$2219,$A2201,K$2200:K$2219)</f>
        <v>0</v>
      </c>
      <c r="L2199" s="457">
        <v>0</v>
      </c>
      <c r="M2199" s="457">
        <f>SUMIF($A$2200:$A$2219,$A2201,M$2200:M$2219)</f>
        <v>0</v>
      </c>
      <c r="N2199" s="457">
        <v>0</v>
      </c>
      <c r="O2199" s="457">
        <f>SUMIF($A$2200:$A$2219,$A2201,O$2200:O$2219)</f>
        <v>0</v>
      </c>
      <c r="P2199" s="458">
        <v>0</v>
      </c>
      <c r="Q2199" s="457">
        <f t="shared" si="3819"/>
        <v>0</v>
      </c>
      <c r="R2199" s="457">
        <f t="shared" ref="R2199" si="3911">I2199-I2198</f>
        <v>0</v>
      </c>
      <c r="S2199" s="457">
        <f t="shared" ref="S2199:T2199" si="3912">P2199-P2198</f>
        <v>0</v>
      </c>
      <c r="T2199" s="457">
        <f t="shared" si="3912"/>
        <v>0</v>
      </c>
      <c r="U2199" s="494"/>
      <c r="V2199" s="619" t="str">
        <f t="shared" ref="V2199" si="3913">+IF(I2199&lt;0,"ng","")</f>
        <v/>
      </c>
      <c r="W2199" s="619"/>
    </row>
    <row r="2200" spans="1:23" s="371" customFormat="1" ht="24" hidden="1" customHeight="1">
      <c r="A2200" s="366" t="s">
        <v>4652</v>
      </c>
      <c r="B2200" s="418" t="s">
        <v>0</v>
      </c>
      <c r="C2200" s="418" t="s">
        <v>3353</v>
      </c>
      <c r="D2200" s="418" t="s">
        <v>257</v>
      </c>
      <c r="E2200" s="419" t="s">
        <v>307</v>
      </c>
      <c r="F2200" s="411">
        <v>1</v>
      </c>
      <c r="G2200" s="411">
        <f>[5]내역서!F2196</f>
        <v>1</v>
      </c>
      <c r="H2200" s="411">
        <v>1</v>
      </c>
      <c r="I2200" s="411">
        <f>내역서!F2204</f>
        <v>0</v>
      </c>
      <c r="J2200" s="411">
        <v>899254</v>
      </c>
      <c r="K2200" s="412">
        <f>INT($I2200*J2200)</f>
        <v>0</v>
      </c>
      <c r="L2200" s="411">
        <v>0</v>
      </c>
      <c r="M2200" s="412">
        <f>INT($I2200*L2200)</f>
        <v>0</v>
      </c>
      <c r="N2200" s="411">
        <v>0</v>
      </c>
      <c r="O2200" s="412">
        <f>INT($I2200*N2200)</f>
        <v>0</v>
      </c>
      <c r="P2200" s="412">
        <f>+J2200+L2200+N2200</f>
        <v>899254</v>
      </c>
      <c r="Q2200" s="412">
        <f>K2200+M2200+O2200</f>
        <v>0</v>
      </c>
      <c r="R2200" s="412"/>
      <c r="S2200" s="412"/>
      <c r="T2200" s="412"/>
      <c r="U2200" s="483" t="s">
        <v>0</v>
      </c>
      <c r="V2200" s="617" t="str">
        <f>+IF(I2200&lt;0,"ng","")</f>
        <v/>
      </c>
      <c r="W2200" s="617"/>
    </row>
    <row r="2201" spans="1:23" s="75" customFormat="1" ht="24" hidden="1" customHeight="1">
      <c r="A2201" s="372" t="s">
        <v>4624</v>
      </c>
      <c r="B2201" s="421" t="s">
        <v>0</v>
      </c>
      <c r="C2201" s="421" t="s">
        <v>1422</v>
      </c>
      <c r="D2201" s="421" t="s">
        <v>257</v>
      </c>
      <c r="E2201" s="422" t="s">
        <v>775</v>
      </c>
      <c r="F2201" s="416">
        <v>1</v>
      </c>
      <c r="G2201" s="416">
        <f>[5]내역서!F2197</f>
        <v>1</v>
      </c>
      <c r="H2201" s="416">
        <v>1</v>
      </c>
      <c r="I2201" s="416">
        <f>내역서!F2205</f>
        <v>0</v>
      </c>
      <c r="J2201" s="416">
        <v>899254</v>
      </c>
      <c r="K2201" s="417">
        <f t="shared" ref="K2201:K2219" si="3914">INT($I2201*J2201)</f>
        <v>0</v>
      </c>
      <c r="L2201" s="416">
        <v>0</v>
      </c>
      <c r="M2201" s="417">
        <f t="shared" ref="M2201:M2219" si="3915">INT($I2201*L2201)</f>
        <v>0</v>
      </c>
      <c r="N2201" s="416">
        <v>0</v>
      </c>
      <c r="O2201" s="417">
        <f t="shared" ref="O2201:O2219" si="3916">INT($I2201*N2201)</f>
        <v>0</v>
      </c>
      <c r="P2201" s="417">
        <f t="shared" ref="P2201:P2219" si="3917">+J2201+L2201+N2201</f>
        <v>899254</v>
      </c>
      <c r="Q2201" s="417">
        <f t="shared" si="3819"/>
        <v>0</v>
      </c>
      <c r="R2201" s="417">
        <f t="shared" ref="R2201" si="3918">I2201-I2200</f>
        <v>0</v>
      </c>
      <c r="S2201" s="417">
        <f t="shared" ref="S2201:T2201" si="3919">P2201-P2200</f>
        <v>0</v>
      </c>
      <c r="T2201" s="417">
        <f t="shared" si="3919"/>
        <v>0</v>
      </c>
      <c r="U2201" s="484"/>
      <c r="V2201" s="619" t="str">
        <f t="shared" ref="V2201" si="3920">+IF(I2201&lt;0,"ng","")</f>
        <v/>
      </c>
      <c r="W2201" s="619"/>
    </row>
    <row r="2202" spans="1:23" s="371" customFormat="1" ht="24" hidden="1" customHeight="1">
      <c r="A2202" s="366" t="s">
        <v>4636</v>
      </c>
      <c r="B2202" s="418" t="s">
        <v>0</v>
      </c>
      <c r="C2202" s="418" t="s">
        <v>3354</v>
      </c>
      <c r="D2202" s="418" t="s">
        <v>258</v>
      </c>
      <c r="E2202" s="419" t="s">
        <v>307</v>
      </c>
      <c r="F2202" s="411">
        <v>1</v>
      </c>
      <c r="G2202" s="411">
        <f>[5]내역서!F2198</f>
        <v>1</v>
      </c>
      <c r="H2202" s="411">
        <v>1</v>
      </c>
      <c r="I2202" s="411">
        <f>내역서!F2206</f>
        <v>0</v>
      </c>
      <c r="J2202" s="411">
        <v>73215.199999999997</v>
      </c>
      <c r="K2202" s="412">
        <f>INT($I2202*J2202)</f>
        <v>0</v>
      </c>
      <c r="L2202" s="411">
        <v>0</v>
      </c>
      <c r="M2202" s="412">
        <f>INT($I2202*L2202)</f>
        <v>0</v>
      </c>
      <c r="N2202" s="411">
        <v>0</v>
      </c>
      <c r="O2202" s="412">
        <f>INT($I2202*N2202)</f>
        <v>0</v>
      </c>
      <c r="P2202" s="412">
        <f>+J2202+L2202+N2202</f>
        <v>73215.199999999997</v>
      </c>
      <c r="Q2202" s="412">
        <f>K2202+M2202+O2202</f>
        <v>0</v>
      </c>
      <c r="R2202" s="412"/>
      <c r="S2202" s="412"/>
      <c r="T2202" s="412"/>
      <c r="U2202" s="483" t="s">
        <v>0</v>
      </c>
      <c r="V2202" s="617" t="str">
        <f>+IF(I2202&lt;0,"ng","")</f>
        <v/>
      </c>
      <c r="W2202" s="617"/>
    </row>
    <row r="2203" spans="1:23" s="75" customFormat="1" ht="24" hidden="1" customHeight="1">
      <c r="A2203" s="372" t="s">
        <v>2949</v>
      </c>
      <c r="B2203" s="421" t="s">
        <v>0</v>
      </c>
      <c r="C2203" s="421" t="s">
        <v>1423</v>
      </c>
      <c r="D2203" s="421" t="s">
        <v>258</v>
      </c>
      <c r="E2203" s="422" t="s">
        <v>775</v>
      </c>
      <c r="F2203" s="416">
        <v>1</v>
      </c>
      <c r="G2203" s="416">
        <f>[5]내역서!F2199</f>
        <v>1</v>
      </c>
      <c r="H2203" s="416">
        <v>1</v>
      </c>
      <c r="I2203" s="416">
        <f>내역서!F2207</f>
        <v>0</v>
      </c>
      <c r="J2203" s="416">
        <v>73215.199999999997</v>
      </c>
      <c r="K2203" s="417">
        <f t="shared" si="3914"/>
        <v>0</v>
      </c>
      <c r="L2203" s="416">
        <v>0</v>
      </c>
      <c r="M2203" s="417">
        <f t="shared" si="3915"/>
        <v>0</v>
      </c>
      <c r="N2203" s="416">
        <v>0</v>
      </c>
      <c r="O2203" s="417">
        <f t="shared" si="3916"/>
        <v>0</v>
      </c>
      <c r="P2203" s="417">
        <f t="shared" si="3917"/>
        <v>73215.199999999997</v>
      </c>
      <c r="Q2203" s="417">
        <f t="shared" si="3819"/>
        <v>0</v>
      </c>
      <c r="R2203" s="417">
        <f t="shared" ref="R2203" si="3921">I2203-I2202</f>
        <v>0</v>
      </c>
      <c r="S2203" s="417">
        <f t="shared" ref="S2203:T2203" si="3922">P2203-P2202</f>
        <v>0</v>
      </c>
      <c r="T2203" s="417">
        <f t="shared" si="3922"/>
        <v>0</v>
      </c>
      <c r="U2203" s="484"/>
      <c r="V2203" s="619" t="str">
        <f t="shared" ref="V2203" si="3923">+IF(I2203&lt;0,"ng","")</f>
        <v/>
      </c>
      <c r="W2203" s="619"/>
    </row>
    <row r="2204" spans="1:23" s="371" customFormat="1" ht="24" hidden="1" customHeight="1">
      <c r="A2204" s="366" t="s">
        <v>4629</v>
      </c>
      <c r="B2204" s="418" t="s">
        <v>0</v>
      </c>
      <c r="C2204" s="418" t="s">
        <v>3355</v>
      </c>
      <c r="D2204" s="418" t="s">
        <v>259</v>
      </c>
      <c r="E2204" s="419" t="s">
        <v>307</v>
      </c>
      <c r="F2204" s="411">
        <v>5</v>
      </c>
      <c r="G2204" s="411">
        <f>[5]내역서!F2200</f>
        <v>5</v>
      </c>
      <c r="H2204" s="411">
        <v>5</v>
      </c>
      <c r="I2204" s="411">
        <f>내역서!F2208</f>
        <v>0</v>
      </c>
      <c r="J2204" s="411">
        <v>117144.2</v>
      </c>
      <c r="K2204" s="412">
        <f>INT($I2204*J2204)</f>
        <v>0</v>
      </c>
      <c r="L2204" s="411">
        <v>0</v>
      </c>
      <c r="M2204" s="412">
        <f>INT($I2204*L2204)</f>
        <v>0</v>
      </c>
      <c r="N2204" s="411">
        <v>0</v>
      </c>
      <c r="O2204" s="412">
        <f>INT($I2204*N2204)</f>
        <v>0</v>
      </c>
      <c r="P2204" s="412">
        <f>+J2204+L2204+N2204</f>
        <v>117144.2</v>
      </c>
      <c r="Q2204" s="412">
        <f>K2204+M2204+O2204</f>
        <v>0</v>
      </c>
      <c r="R2204" s="412"/>
      <c r="S2204" s="412"/>
      <c r="T2204" s="412"/>
      <c r="U2204" s="483" t="s">
        <v>0</v>
      </c>
      <c r="V2204" s="617" t="str">
        <f>+IF(I2204&lt;0,"ng","")</f>
        <v/>
      </c>
      <c r="W2204" s="617"/>
    </row>
    <row r="2205" spans="1:23" s="75" customFormat="1" ht="24" hidden="1" customHeight="1">
      <c r="A2205" s="372" t="s">
        <v>4588</v>
      </c>
      <c r="B2205" s="421" t="s">
        <v>0</v>
      </c>
      <c r="C2205" s="421" t="s">
        <v>1424</v>
      </c>
      <c r="D2205" s="421" t="s">
        <v>259</v>
      </c>
      <c r="E2205" s="422" t="s">
        <v>775</v>
      </c>
      <c r="F2205" s="416">
        <v>5</v>
      </c>
      <c r="G2205" s="416">
        <f>[5]내역서!F2201</f>
        <v>5</v>
      </c>
      <c r="H2205" s="416">
        <v>5</v>
      </c>
      <c r="I2205" s="416">
        <f>내역서!F2209</f>
        <v>0</v>
      </c>
      <c r="J2205" s="416">
        <v>117144.2</v>
      </c>
      <c r="K2205" s="417">
        <f t="shared" si="3914"/>
        <v>0</v>
      </c>
      <c r="L2205" s="416">
        <v>0</v>
      </c>
      <c r="M2205" s="417">
        <f t="shared" si="3915"/>
        <v>0</v>
      </c>
      <c r="N2205" s="416">
        <v>0</v>
      </c>
      <c r="O2205" s="417">
        <f t="shared" si="3916"/>
        <v>0</v>
      </c>
      <c r="P2205" s="417">
        <f t="shared" si="3917"/>
        <v>117144.2</v>
      </c>
      <c r="Q2205" s="417">
        <f t="shared" si="3819"/>
        <v>0</v>
      </c>
      <c r="R2205" s="417">
        <f t="shared" ref="R2205" si="3924">I2205-I2204</f>
        <v>0</v>
      </c>
      <c r="S2205" s="417">
        <f t="shared" ref="S2205:T2205" si="3925">P2205-P2204</f>
        <v>0</v>
      </c>
      <c r="T2205" s="417">
        <f t="shared" si="3925"/>
        <v>0</v>
      </c>
      <c r="U2205" s="484"/>
      <c r="V2205" s="619" t="str">
        <f t="shared" ref="V2205" si="3926">+IF(I2205&lt;0,"ng","")</f>
        <v/>
      </c>
      <c r="W2205" s="619"/>
    </row>
    <row r="2206" spans="1:23" s="371" customFormat="1" ht="24" hidden="1" customHeight="1">
      <c r="A2206" s="366" t="s">
        <v>4636</v>
      </c>
      <c r="B2206" s="418" t="s">
        <v>0</v>
      </c>
      <c r="C2206" s="418" t="s">
        <v>3356</v>
      </c>
      <c r="D2206" s="418" t="s">
        <v>260</v>
      </c>
      <c r="E2206" s="419" t="s">
        <v>307</v>
      </c>
      <c r="F2206" s="411">
        <v>1</v>
      </c>
      <c r="G2206" s="411">
        <f>[5]내역서!F2202</f>
        <v>1</v>
      </c>
      <c r="H2206" s="411">
        <v>1</v>
      </c>
      <c r="I2206" s="411">
        <f>내역서!F2210</f>
        <v>0</v>
      </c>
      <c r="J2206" s="411">
        <v>899254</v>
      </c>
      <c r="K2206" s="412">
        <f>INT($I2206*J2206)</f>
        <v>0</v>
      </c>
      <c r="L2206" s="411">
        <v>0</v>
      </c>
      <c r="M2206" s="412">
        <f>INT($I2206*L2206)</f>
        <v>0</v>
      </c>
      <c r="N2206" s="411">
        <v>0</v>
      </c>
      <c r="O2206" s="412">
        <f>INT($I2206*N2206)</f>
        <v>0</v>
      </c>
      <c r="P2206" s="412">
        <f>+J2206+L2206+N2206</f>
        <v>899254</v>
      </c>
      <c r="Q2206" s="412">
        <f>K2206+M2206+O2206</f>
        <v>0</v>
      </c>
      <c r="R2206" s="412"/>
      <c r="S2206" s="412"/>
      <c r="T2206" s="412"/>
      <c r="U2206" s="483" t="s">
        <v>0</v>
      </c>
      <c r="V2206" s="617" t="str">
        <f>+IF(I2206&lt;0,"ng","")</f>
        <v/>
      </c>
      <c r="W2206" s="617"/>
    </row>
    <row r="2207" spans="1:23" s="75" customFormat="1" ht="24" hidden="1" customHeight="1">
      <c r="A2207" s="372" t="s">
        <v>2219</v>
      </c>
      <c r="B2207" s="421" t="s">
        <v>0</v>
      </c>
      <c r="C2207" s="421" t="s">
        <v>1425</v>
      </c>
      <c r="D2207" s="421" t="s">
        <v>260</v>
      </c>
      <c r="E2207" s="422" t="s">
        <v>775</v>
      </c>
      <c r="F2207" s="416">
        <v>1</v>
      </c>
      <c r="G2207" s="416">
        <f>[5]내역서!F2203</f>
        <v>1</v>
      </c>
      <c r="H2207" s="416">
        <v>1</v>
      </c>
      <c r="I2207" s="416">
        <f>내역서!F2211</f>
        <v>0</v>
      </c>
      <c r="J2207" s="416">
        <v>899254</v>
      </c>
      <c r="K2207" s="417">
        <f t="shared" si="3914"/>
        <v>0</v>
      </c>
      <c r="L2207" s="416">
        <v>0</v>
      </c>
      <c r="M2207" s="417">
        <f t="shared" si="3915"/>
        <v>0</v>
      </c>
      <c r="N2207" s="416">
        <v>0</v>
      </c>
      <c r="O2207" s="417">
        <f t="shared" si="3916"/>
        <v>0</v>
      </c>
      <c r="P2207" s="417">
        <f t="shared" si="3917"/>
        <v>899254</v>
      </c>
      <c r="Q2207" s="417">
        <f t="shared" si="3819"/>
        <v>0</v>
      </c>
      <c r="R2207" s="417">
        <f t="shared" ref="R2207" si="3927">I2207-I2206</f>
        <v>0</v>
      </c>
      <c r="S2207" s="417">
        <f t="shared" ref="S2207:T2207" si="3928">P2207-P2206</f>
        <v>0</v>
      </c>
      <c r="T2207" s="417">
        <f t="shared" si="3928"/>
        <v>0</v>
      </c>
      <c r="U2207" s="484"/>
      <c r="V2207" s="619" t="str">
        <f t="shared" ref="V2207" si="3929">+IF(I2207&lt;0,"ng","")</f>
        <v/>
      </c>
      <c r="W2207" s="619"/>
    </row>
    <row r="2208" spans="1:23" s="371" customFormat="1" ht="24" hidden="1" customHeight="1">
      <c r="A2208" s="366" t="s">
        <v>4689</v>
      </c>
      <c r="B2208" s="418" t="s">
        <v>0</v>
      </c>
      <c r="C2208" s="418" t="s">
        <v>3357</v>
      </c>
      <c r="D2208" s="418" t="s">
        <v>261</v>
      </c>
      <c r="E2208" s="419" t="s">
        <v>307</v>
      </c>
      <c r="F2208" s="411">
        <v>1</v>
      </c>
      <c r="G2208" s="411">
        <f>[5]내역서!F2204</f>
        <v>1</v>
      </c>
      <c r="H2208" s="411">
        <v>1</v>
      </c>
      <c r="I2208" s="411">
        <f>내역서!F2212</f>
        <v>0</v>
      </c>
      <c r="J2208" s="411">
        <v>73215.199999999997</v>
      </c>
      <c r="K2208" s="412">
        <f>INT($I2208*J2208)</f>
        <v>0</v>
      </c>
      <c r="L2208" s="411">
        <v>0</v>
      </c>
      <c r="M2208" s="412">
        <f>INT($I2208*L2208)</f>
        <v>0</v>
      </c>
      <c r="N2208" s="411">
        <v>0</v>
      </c>
      <c r="O2208" s="412">
        <f>INT($I2208*N2208)</f>
        <v>0</v>
      </c>
      <c r="P2208" s="412">
        <f>+J2208+L2208+N2208</f>
        <v>73215.199999999997</v>
      </c>
      <c r="Q2208" s="412">
        <f>K2208+M2208+O2208</f>
        <v>0</v>
      </c>
      <c r="R2208" s="412"/>
      <c r="S2208" s="412"/>
      <c r="T2208" s="412"/>
      <c r="U2208" s="483" t="s">
        <v>0</v>
      </c>
      <c r="V2208" s="617" t="str">
        <f>+IF(I2208&lt;0,"ng","")</f>
        <v/>
      </c>
      <c r="W2208" s="617"/>
    </row>
    <row r="2209" spans="1:23" s="75" customFormat="1" ht="24" hidden="1" customHeight="1">
      <c r="A2209" s="372" t="s">
        <v>4624</v>
      </c>
      <c r="B2209" s="421" t="s">
        <v>0</v>
      </c>
      <c r="C2209" s="421" t="s">
        <v>1426</v>
      </c>
      <c r="D2209" s="421" t="s">
        <v>261</v>
      </c>
      <c r="E2209" s="422" t="s">
        <v>775</v>
      </c>
      <c r="F2209" s="416">
        <v>1</v>
      </c>
      <c r="G2209" s="416">
        <f>[5]내역서!F2205</f>
        <v>1</v>
      </c>
      <c r="H2209" s="416">
        <v>1</v>
      </c>
      <c r="I2209" s="416">
        <f>내역서!F2213</f>
        <v>0</v>
      </c>
      <c r="J2209" s="416">
        <v>73215.199999999997</v>
      </c>
      <c r="K2209" s="417">
        <f t="shared" si="3914"/>
        <v>0</v>
      </c>
      <c r="L2209" s="416">
        <v>0</v>
      </c>
      <c r="M2209" s="417">
        <f t="shared" si="3915"/>
        <v>0</v>
      </c>
      <c r="N2209" s="416">
        <v>0</v>
      </c>
      <c r="O2209" s="417">
        <f t="shared" si="3916"/>
        <v>0</v>
      </c>
      <c r="P2209" s="417">
        <f t="shared" si="3917"/>
        <v>73215.199999999997</v>
      </c>
      <c r="Q2209" s="417">
        <f t="shared" si="3819"/>
        <v>0</v>
      </c>
      <c r="R2209" s="417">
        <f t="shared" ref="R2209" si="3930">I2209-I2208</f>
        <v>0</v>
      </c>
      <c r="S2209" s="417">
        <f t="shared" ref="S2209:T2209" si="3931">P2209-P2208</f>
        <v>0</v>
      </c>
      <c r="T2209" s="417">
        <f t="shared" si="3931"/>
        <v>0</v>
      </c>
      <c r="U2209" s="484"/>
      <c r="V2209" s="619" t="str">
        <f t="shared" ref="V2209" si="3932">+IF(I2209&lt;0,"ng","")</f>
        <v/>
      </c>
      <c r="W2209" s="619"/>
    </row>
    <row r="2210" spans="1:23" s="371" customFormat="1" ht="24" hidden="1" customHeight="1">
      <c r="A2210" s="366" t="s">
        <v>4629</v>
      </c>
      <c r="B2210" s="418" t="s">
        <v>0</v>
      </c>
      <c r="C2210" s="418" t="s">
        <v>3358</v>
      </c>
      <c r="D2210" s="418" t="s">
        <v>259</v>
      </c>
      <c r="E2210" s="419" t="s">
        <v>307</v>
      </c>
      <c r="F2210" s="411">
        <v>5</v>
      </c>
      <c r="G2210" s="411">
        <f>[5]내역서!F2206</f>
        <v>5</v>
      </c>
      <c r="H2210" s="411">
        <v>5</v>
      </c>
      <c r="I2210" s="411">
        <f>내역서!F2214</f>
        <v>0</v>
      </c>
      <c r="J2210" s="411">
        <v>117144.2</v>
      </c>
      <c r="K2210" s="412">
        <f>INT($I2210*J2210)</f>
        <v>0</v>
      </c>
      <c r="L2210" s="411">
        <v>0</v>
      </c>
      <c r="M2210" s="412">
        <f>INT($I2210*L2210)</f>
        <v>0</v>
      </c>
      <c r="N2210" s="411">
        <v>0</v>
      </c>
      <c r="O2210" s="412">
        <f>INT($I2210*N2210)</f>
        <v>0</v>
      </c>
      <c r="P2210" s="412">
        <f>+J2210+L2210+N2210</f>
        <v>117144.2</v>
      </c>
      <c r="Q2210" s="412">
        <f>K2210+M2210+O2210</f>
        <v>0</v>
      </c>
      <c r="R2210" s="412"/>
      <c r="S2210" s="412"/>
      <c r="T2210" s="412"/>
      <c r="U2210" s="483" t="s">
        <v>0</v>
      </c>
      <c r="V2210" s="617" t="str">
        <f>+IF(I2210&lt;0,"ng","")</f>
        <v/>
      </c>
      <c r="W2210" s="617"/>
    </row>
    <row r="2211" spans="1:23" s="75" customFormat="1" ht="24" hidden="1" customHeight="1">
      <c r="A2211" s="372" t="s">
        <v>2219</v>
      </c>
      <c r="B2211" s="421" t="s">
        <v>0</v>
      </c>
      <c r="C2211" s="421" t="s">
        <v>1427</v>
      </c>
      <c r="D2211" s="421" t="s">
        <v>259</v>
      </c>
      <c r="E2211" s="422" t="s">
        <v>775</v>
      </c>
      <c r="F2211" s="416">
        <v>5</v>
      </c>
      <c r="G2211" s="416">
        <f>[5]내역서!F2207</f>
        <v>5</v>
      </c>
      <c r="H2211" s="416">
        <v>5</v>
      </c>
      <c r="I2211" s="416">
        <f>내역서!F2215</f>
        <v>0</v>
      </c>
      <c r="J2211" s="416">
        <v>117144.2</v>
      </c>
      <c r="K2211" s="417">
        <f t="shared" si="3914"/>
        <v>0</v>
      </c>
      <c r="L2211" s="416">
        <v>0</v>
      </c>
      <c r="M2211" s="417">
        <f t="shared" si="3915"/>
        <v>0</v>
      </c>
      <c r="N2211" s="416">
        <v>0</v>
      </c>
      <c r="O2211" s="417">
        <f t="shared" si="3916"/>
        <v>0</v>
      </c>
      <c r="P2211" s="417">
        <f t="shared" si="3917"/>
        <v>117144.2</v>
      </c>
      <c r="Q2211" s="417">
        <f t="shared" si="3819"/>
        <v>0</v>
      </c>
      <c r="R2211" s="417">
        <f t="shared" ref="R2211" si="3933">I2211-I2210</f>
        <v>0</v>
      </c>
      <c r="S2211" s="417">
        <f t="shared" ref="S2211:T2211" si="3934">P2211-P2210</f>
        <v>0</v>
      </c>
      <c r="T2211" s="417">
        <f t="shared" si="3934"/>
        <v>0</v>
      </c>
      <c r="U2211" s="484"/>
      <c r="V2211" s="619" t="str">
        <f t="shared" ref="V2211" si="3935">+IF(I2211&lt;0,"ng","")</f>
        <v/>
      </c>
      <c r="W2211" s="619"/>
    </row>
    <row r="2212" spans="1:23" s="371" customFormat="1" ht="24" hidden="1" customHeight="1">
      <c r="A2212" s="366" t="s">
        <v>4652</v>
      </c>
      <c r="B2212" s="418" t="s">
        <v>0</v>
      </c>
      <c r="C2212" s="418" t="s">
        <v>3359</v>
      </c>
      <c r="D2212" s="418" t="s">
        <v>262</v>
      </c>
      <c r="E2212" s="419" t="s">
        <v>307</v>
      </c>
      <c r="F2212" s="411">
        <v>1</v>
      </c>
      <c r="G2212" s="411">
        <f>[5]내역서!F2208</f>
        <v>1</v>
      </c>
      <c r="H2212" s="411">
        <v>1</v>
      </c>
      <c r="I2212" s="411">
        <f>내역서!F2216</f>
        <v>0</v>
      </c>
      <c r="J2212" s="411">
        <v>2808015.2</v>
      </c>
      <c r="K2212" s="412">
        <f>INT($I2212*J2212)</f>
        <v>0</v>
      </c>
      <c r="L2212" s="411">
        <v>0</v>
      </c>
      <c r="M2212" s="412">
        <f>INT($I2212*L2212)</f>
        <v>0</v>
      </c>
      <c r="N2212" s="411">
        <v>0</v>
      </c>
      <c r="O2212" s="412">
        <f>INT($I2212*N2212)</f>
        <v>0</v>
      </c>
      <c r="P2212" s="412">
        <f>+J2212+L2212+N2212</f>
        <v>2808015.2</v>
      </c>
      <c r="Q2212" s="412">
        <f>K2212+M2212+O2212</f>
        <v>0</v>
      </c>
      <c r="R2212" s="412"/>
      <c r="S2212" s="412"/>
      <c r="T2212" s="412"/>
      <c r="U2212" s="483" t="s">
        <v>0</v>
      </c>
      <c r="V2212" s="617" t="str">
        <f>+IF(I2212&lt;0,"ng","")</f>
        <v/>
      </c>
      <c r="W2212" s="617"/>
    </row>
    <row r="2213" spans="1:23" s="75" customFormat="1" ht="24" hidden="1" customHeight="1">
      <c r="A2213" s="372" t="s">
        <v>4359</v>
      </c>
      <c r="B2213" s="421" t="s">
        <v>0</v>
      </c>
      <c r="C2213" s="421" t="s">
        <v>1428</v>
      </c>
      <c r="D2213" s="421" t="s">
        <v>262</v>
      </c>
      <c r="E2213" s="422" t="s">
        <v>775</v>
      </c>
      <c r="F2213" s="416">
        <v>1</v>
      </c>
      <c r="G2213" s="416">
        <f>[5]내역서!F2209</f>
        <v>1</v>
      </c>
      <c r="H2213" s="416">
        <v>1</v>
      </c>
      <c r="I2213" s="416">
        <f>내역서!F2217</f>
        <v>0</v>
      </c>
      <c r="J2213" s="416">
        <v>2808015.2</v>
      </c>
      <c r="K2213" s="417">
        <f t="shared" si="3914"/>
        <v>0</v>
      </c>
      <c r="L2213" s="416">
        <v>0</v>
      </c>
      <c r="M2213" s="417">
        <f t="shared" si="3915"/>
        <v>0</v>
      </c>
      <c r="N2213" s="416">
        <v>0</v>
      </c>
      <c r="O2213" s="417">
        <f t="shared" si="3916"/>
        <v>0</v>
      </c>
      <c r="P2213" s="417">
        <f t="shared" si="3917"/>
        <v>2808015.2</v>
      </c>
      <c r="Q2213" s="417">
        <f t="shared" si="3819"/>
        <v>0</v>
      </c>
      <c r="R2213" s="417">
        <f t="shared" ref="R2213" si="3936">I2213-I2212</f>
        <v>0</v>
      </c>
      <c r="S2213" s="417">
        <f t="shared" ref="S2213:T2213" si="3937">P2213-P2212</f>
        <v>0</v>
      </c>
      <c r="T2213" s="417">
        <f t="shared" si="3937"/>
        <v>0</v>
      </c>
      <c r="U2213" s="484"/>
      <c r="V2213" s="619" t="str">
        <f t="shared" ref="V2213" si="3938">+IF(I2213&lt;0,"ng","")</f>
        <v/>
      </c>
      <c r="W2213" s="619"/>
    </row>
    <row r="2214" spans="1:23" s="371" customFormat="1" ht="24" hidden="1" customHeight="1">
      <c r="A2214" s="366" t="s">
        <v>4652</v>
      </c>
      <c r="B2214" s="418" t="s">
        <v>0</v>
      </c>
      <c r="C2214" s="418" t="s">
        <v>1910</v>
      </c>
      <c r="D2214" s="418" t="s">
        <v>3271</v>
      </c>
      <c r="E2214" s="419" t="s">
        <v>1887</v>
      </c>
      <c r="F2214" s="411">
        <v>1</v>
      </c>
      <c r="G2214" s="411">
        <f>[5]내역서!F2210</f>
        <v>1</v>
      </c>
      <c r="H2214" s="411">
        <v>1</v>
      </c>
      <c r="I2214" s="411">
        <f>내역서!F2218</f>
        <v>0</v>
      </c>
      <c r="J2214" s="411">
        <v>0</v>
      </c>
      <c r="K2214" s="412">
        <f>INT($I2214*J2214)</f>
        <v>0</v>
      </c>
      <c r="L2214" s="411">
        <v>127919.8</v>
      </c>
      <c r="M2214" s="412">
        <f>INT($I2214*L2214)</f>
        <v>0</v>
      </c>
      <c r="N2214" s="411">
        <v>0</v>
      </c>
      <c r="O2214" s="412">
        <f>INT($I2214*N2214)</f>
        <v>0</v>
      </c>
      <c r="P2214" s="412">
        <f>+J2214+L2214+N2214</f>
        <v>127919.8</v>
      </c>
      <c r="Q2214" s="412">
        <f>K2214+M2214+O2214</f>
        <v>0</v>
      </c>
      <c r="R2214" s="412"/>
      <c r="S2214" s="412"/>
      <c r="T2214" s="412"/>
      <c r="U2214" s="483" t="s">
        <v>0</v>
      </c>
      <c r="V2214" s="617" t="str">
        <f>+IF(I2214&lt;0,"ng","")</f>
        <v/>
      </c>
      <c r="W2214" s="617"/>
    </row>
    <row r="2215" spans="1:23" s="75" customFormat="1" ht="24" hidden="1" customHeight="1">
      <c r="A2215" s="372" t="s">
        <v>4606</v>
      </c>
      <c r="B2215" s="421" t="s">
        <v>0</v>
      </c>
      <c r="C2215" s="421" t="s">
        <v>1369</v>
      </c>
      <c r="D2215" s="421" t="s">
        <v>1370</v>
      </c>
      <c r="E2215" s="422" t="s">
        <v>1371</v>
      </c>
      <c r="F2215" s="416">
        <v>1</v>
      </c>
      <c r="G2215" s="416">
        <f>[5]내역서!F2211</f>
        <v>1</v>
      </c>
      <c r="H2215" s="416">
        <v>1</v>
      </c>
      <c r="I2215" s="416">
        <f>내역서!F2219</f>
        <v>0</v>
      </c>
      <c r="J2215" s="416">
        <v>0</v>
      </c>
      <c r="K2215" s="417">
        <f t="shared" si="3914"/>
        <v>0</v>
      </c>
      <c r="L2215" s="416">
        <v>127919.8</v>
      </c>
      <c r="M2215" s="417">
        <f t="shared" si="3915"/>
        <v>0</v>
      </c>
      <c r="N2215" s="416">
        <v>0</v>
      </c>
      <c r="O2215" s="417">
        <f t="shared" si="3916"/>
        <v>0</v>
      </c>
      <c r="P2215" s="417">
        <f t="shared" si="3917"/>
        <v>127919.8</v>
      </c>
      <c r="Q2215" s="417">
        <f t="shared" si="3819"/>
        <v>0</v>
      </c>
      <c r="R2215" s="417">
        <f t="shared" ref="R2215" si="3939">I2215-I2214</f>
        <v>0</v>
      </c>
      <c r="S2215" s="417">
        <f t="shared" ref="S2215:T2215" si="3940">P2215-P2214</f>
        <v>0</v>
      </c>
      <c r="T2215" s="417">
        <f t="shared" si="3940"/>
        <v>0</v>
      </c>
      <c r="U2215" s="484"/>
      <c r="V2215" s="619" t="str">
        <f t="shared" ref="V2215" si="3941">+IF(I2215&lt;0,"ng","")</f>
        <v/>
      </c>
      <c r="W2215" s="619"/>
    </row>
    <row r="2216" spans="1:23" s="485" customFormat="1" ht="24" hidden="1" customHeight="1">
      <c r="A2216" s="366" t="s">
        <v>4295</v>
      </c>
      <c r="B2216" s="418" t="s">
        <v>0</v>
      </c>
      <c r="C2216" s="418" t="s">
        <v>1910</v>
      </c>
      <c r="D2216" s="418" t="s">
        <v>3272</v>
      </c>
      <c r="E2216" s="419" t="s">
        <v>1887</v>
      </c>
      <c r="F2216" s="411">
        <v>11</v>
      </c>
      <c r="G2216" s="411">
        <f>[5]내역서!F2212</f>
        <v>11</v>
      </c>
      <c r="H2216" s="411">
        <v>11</v>
      </c>
      <c r="I2216" s="411">
        <f>내역서!F2220</f>
        <v>0</v>
      </c>
      <c r="J2216" s="411">
        <v>0</v>
      </c>
      <c r="K2216" s="412">
        <f>INT($I2216*J2216)</f>
        <v>0</v>
      </c>
      <c r="L2216" s="411">
        <v>171830.8</v>
      </c>
      <c r="M2216" s="412">
        <f>INT($I2216*L2216)</f>
        <v>0</v>
      </c>
      <c r="N2216" s="411">
        <v>0</v>
      </c>
      <c r="O2216" s="412">
        <f>INT($I2216*N2216)</f>
        <v>0</v>
      </c>
      <c r="P2216" s="412">
        <f>+J2216+L2216+N2216</f>
        <v>171830.8</v>
      </c>
      <c r="Q2216" s="412">
        <f>K2216+M2216+O2216</f>
        <v>0</v>
      </c>
      <c r="R2216" s="412"/>
      <c r="S2216" s="412"/>
      <c r="T2216" s="412"/>
      <c r="U2216" s="483" t="s">
        <v>0</v>
      </c>
      <c r="V2216" s="617" t="str">
        <f>+IF(I2216&lt;0,"ng","")</f>
        <v/>
      </c>
      <c r="W2216" s="617"/>
    </row>
    <row r="2217" spans="1:23" s="77" customFormat="1" ht="24" hidden="1" customHeight="1">
      <c r="A2217" s="372" t="s">
        <v>4367</v>
      </c>
      <c r="B2217" s="421" t="s">
        <v>0</v>
      </c>
      <c r="C2217" s="421" t="s">
        <v>1369</v>
      </c>
      <c r="D2217" s="421" t="s">
        <v>1372</v>
      </c>
      <c r="E2217" s="422" t="s">
        <v>1371</v>
      </c>
      <c r="F2217" s="416">
        <v>11</v>
      </c>
      <c r="G2217" s="416">
        <f>[5]내역서!F2213</f>
        <v>11</v>
      </c>
      <c r="H2217" s="416">
        <v>11</v>
      </c>
      <c r="I2217" s="416">
        <f>내역서!F2221</f>
        <v>0</v>
      </c>
      <c r="J2217" s="416">
        <v>0</v>
      </c>
      <c r="K2217" s="417">
        <f t="shared" si="3914"/>
        <v>0</v>
      </c>
      <c r="L2217" s="416">
        <v>171830.8</v>
      </c>
      <c r="M2217" s="417">
        <f t="shared" si="3915"/>
        <v>0</v>
      </c>
      <c r="N2217" s="416">
        <v>0</v>
      </c>
      <c r="O2217" s="417">
        <f t="shared" si="3916"/>
        <v>0</v>
      </c>
      <c r="P2217" s="417">
        <f t="shared" si="3917"/>
        <v>171830.8</v>
      </c>
      <c r="Q2217" s="417">
        <f t="shared" si="3819"/>
        <v>0</v>
      </c>
      <c r="R2217" s="417">
        <f t="shared" ref="R2217" si="3942">I2217-I2216</f>
        <v>0</v>
      </c>
      <c r="S2217" s="417">
        <f t="shared" ref="S2217:T2217" si="3943">P2217-P2216</f>
        <v>0</v>
      </c>
      <c r="T2217" s="417">
        <f t="shared" si="3943"/>
        <v>0</v>
      </c>
      <c r="U2217" s="484"/>
      <c r="V2217" s="619" t="str">
        <f t="shared" ref="V2217" si="3944">+IF(I2217&lt;0,"ng","")</f>
        <v/>
      </c>
      <c r="W2217" s="619"/>
    </row>
    <row r="2218" spans="1:23" s="495" customFormat="1" ht="24" hidden="1" customHeight="1">
      <c r="A2218" s="366" t="s">
        <v>4636</v>
      </c>
      <c r="B2218" s="418" t="s">
        <v>0</v>
      </c>
      <c r="C2218" s="418" t="s">
        <v>3273</v>
      </c>
      <c r="D2218" s="418" t="s">
        <v>3274</v>
      </c>
      <c r="E2218" s="419" t="s">
        <v>308</v>
      </c>
      <c r="F2218" s="411">
        <v>1</v>
      </c>
      <c r="G2218" s="411">
        <f>[5]내역서!F2214</f>
        <v>1</v>
      </c>
      <c r="H2218" s="411">
        <v>1</v>
      </c>
      <c r="I2218" s="411">
        <f>내역서!F2222</f>
        <v>0</v>
      </c>
      <c r="J2218" s="411">
        <v>40360.5</v>
      </c>
      <c r="K2218" s="412">
        <f>INT($I2218*J2218)</f>
        <v>0</v>
      </c>
      <c r="L2218" s="411">
        <v>0</v>
      </c>
      <c r="M2218" s="412">
        <f>INT($I2218*L2218)</f>
        <v>0</v>
      </c>
      <c r="N2218" s="411">
        <v>0</v>
      </c>
      <c r="O2218" s="412">
        <f>INT($I2218*N2218)</f>
        <v>0</v>
      </c>
      <c r="P2218" s="412">
        <f>+J2218+L2218+N2218</f>
        <v>40360.5</v>
      </c>
      <c r="Q2218" s="412">
        <f>K2218+M2218+O2218</f>
        <v>0</v>
      </c>
      <c r="R2218" s="412"/>
      <c r="S2218" s="412"/>
      <c r="T2218" s="412"/>
      <c r="U2218" s="483" t="s">
        <v>0</v>
      </c>
      <c r="V2218" s="617" t="str">
        <f>+IF(I2218&lt;0,"ng","")</f>
        <v/>
      </c>
      <c r="W2218" s="617"/>
    </row>
    <row r="2219" spans="1:23" s="80" customFormat="1" ht="24" hidden="1" customHeight="1">
      <c r="A2219" s="372" t="s">
        <v>2949</v>
      </c>
      <c r="B2219" s="421" t="s">
        <v>0</v>
      </c>
      <c r="C2219" s="421" t="s">
        <v>1373</v>
      </c>
      <c r="D2219" s="421" t="s">
        <v>1374</v>
      </c>
      <c r="E2219" s="422" t="s">
        <v>1034</v>
      </c>
      <c r="F2219" s="416">
        <v>1</v>
      </c>
      <c r="G2219" s="416">
        <f>[5]내역서!F2215</f>
        <v>1</v>
      </c>
      <c r="H2219" s="416">
        <v>1</v>
      </c>
      <c r="I2219" s="416">
        <f>내역서!F2223</f>
        <v>0</v>
      </c>
      <c r="J2219" s="416">
        <v>40360.5</v>
      </c>
      <c r="K2219" s="417">
        <f t="shared" si="3914"/>
        <v>0</v>
      </c>
      <c r="L2219" s="416">
        <v>0</v>
      </c>
      <c r="M2219" s="417">
        <f t="shared" si="3915"/>
        <v>0</v>
      </c>
      <c r="N2219" s="416">
        <v>0</v>
      </c>
      <c r="O2219" s="417">
        <f t="shared" si="3916"/>
        <v>0</v>
      </c>
      <c r="P2219" s="417">
        <f t="shared" si="3917"/>
        <v>40360.5</v>
      </c>
      <c r="Q2219" s="417">
        <f t="shared" si="3819"/>
        <v>0</v>
      </c>
      <c r="R2219" s="417">
        <f t="shared" ref="R2219" si="3945">I2219-I2218</f>
        <v>0</v>
      </c>
      <c r="S2219" s="417">
        <f t="shared" ref="S2219:T2219" si="3946">P2219-P2218</f>
        <v>0</v>
      </c>
      <c r="T2219" s="417">
        <f t="shared" si="3946"/>
        <v>0</v>
      </c>
      <c r="U2219" s="484"/>
      <c r="V2219" s="619" t="str">
        <f t="shared" ref="V2219" si="3947">+IF(I2219&lt;0,"ng","")</f>
        <v/>
      </c>
      <c r="W2219" s="619"/>
    </row>
    <row r="2220" spans="1:23" s="371" customFormat="1" ht="24" hidden="1" customHeight="1">
      <c r="A2220" s="366" t="s">
        <v>4301</v>
      </c>
      <c r="B2220" s="448" t="s">
        <v>263</v>
      </c>
      <c r="C2220" s="448" t="s">
        <v>3275</v>
      </c>
      <c r="D2220" s="448" t="s">
        <v>0</v>
      </c>
      <c r="E2220" s="449" t="s">
        <v>0</v>
      </c>
      <c r="F2220" s="450">
        <v>0</v>
      </c>
      <c r="G2220" s="450">
        <f>[5]내역서!F2216</f>
        <v>0</v>
      </c>
      <c r="H2220" s="450">
        <v>0</v>
      </c>
      <c r="I2220" s="450">
        <f>내역서!F2224</f>
        <v>0</v>
      </c>
      <c r="J2220" s="451">
        <v>0</v>
      </c>
      <c r="K2220" s="451">
        <f>SUMIF($A$2222:$A$2251,$A2222,K$2222:K$2251)</f>
        <v>0</v>
      </c>
      <c r="L2220" s="451">
        <v>0</v>
      </c>
      <c r="M2220" s="451">
        <f>SUMIF($A$2222:$A$2251,$A2222,M$2222:M$2251)</f>
        <v>0</v>
      </c>
      <c r="N2220" s="451">
        <v>0</v>
      </c>
      <c r="O2220" s="451">
        <f>SUMIF($A$2222:$A$2251,$A2222,O$2222:O$2251)</f>
        <v>0</v>
      </c>
      <c r="P2220" s="452">
        <v>0</v>
      </c>
      <c r="Q2220" s="451">
        <f>K2220+M2220+O2220</f>
        <v>0</v>
      </c>
      <c r="R2220" s="451"/>
      <c r="S2220" s="451"/>
      <c r="T2220" s="451"/>
      <c r="U2220" s="493" t="s">
        <v>0</v>
      </c>
      <c r="V2220" s="617" t="str">
        <f>+IF(I2220&lt;0,"ng","")</f>
        <v/>
      </c>
      <c r="W2220" s="617"/>
    </row>
    <row r="2221" spans="1:23" s="75" customFormat="1" ht="24" hidden="1" customHeight="1">
      <c r="A2221" s="372" t="s">
        <v>4588</v>
      </c>
      <c r="B2221" s="454" t="s">
        <v>263</v>
      </c>
      <c r="C2221" s="454" t="s">
        <v>1375</v>
      </c>
      <c r="D2221" s="454" t="s">
        <v>0</v>
      </c>
      <c r="E2221" s="455" t="s">
        <v>0</v>
      </c>
      <c r="F2221" s="456">
        <v>0</v>
      </c>
      <c r="G2221" s="456">
        <f>[5]내역서!F2217</f>
        <v>0</v>
      </c>
      <c r="H2221" s="456">
        <v>0</v>
      </c>
      <c r="I2221" s="456">
        <f>내역서!F2225</f>
        <v>0</v>
      </c>
      <c r="J2221" s="457">
        <v>0</v>
      </c>
      <c r="K2221" s="457">
        <f>SUMIF($A$2222:$A$2251,$A2223,K$2222:K$2251)</f>
        <v>0</v>
      </c>
      <c r="L2221" s="457">
        <v>0</v>
      </c>
      <c r="M2221" s="457">
        <f>SUMIF($A$2222:$A$2251,$A2223,M$2222:M$2251)</f>
        <v>0</v>
      </c>
      <c r="N2221" s="457">
        <v>0</v>
      </c>
      <c r="O2221" s="457">
        <f>SUMIF($A$2222:$A$2251,$A2223,O$2222:O$2251)</f>
        <v>0</v>
      </c>
      <c r="P2221" s="458">
        <v>0</v>
      </c>
      <c r="Q2221" s="457">
        <f t="shared" ref="Q2221:Q2283" si="3948">K2221+M2221+O2221</f>
        <v>0</v>
      </c>
      <c r="R2221" s="457">
        <f t="shared" ref="R2221" si="3949">I2221-I2220</f>
        <v>0</v>
      </c>
      <c r="S2221" s="457">
        <f t="shared" ref="S2221:T2221" si="3950">P2221-P2220</f>
        <v>0</v>
      </c>
      <c r="T2221" s="457">
        <f t="shared" si="3950"/>
        <v>0</v>
      </c>
      <c r="U2221" s="494"/>
      <c r="V2221" s="619" t="str">
        <f t="shared" ref="V2221" si="3951">+IF(I2221&lt;0,"ng","")</f>
        <v/>
      </c>
      <c r="W2221" s="619"/>
    </row>
    <row r="2222" spans="1:23" s="371" customFormat="1" ht="24" hidden="1" customHeight="1">
      <c r="A2222" s="366" t="s">
        <v>4629</v>
      </c>
      <c r="B2222" s="418" t="s">
        <v>0</v>
      </c>
      <c r="C2222" s="418" t="s">
        <v>3276</v>
      </c>
      <c r="D2222" s="418" t="s">
        <v>224</v>
      </c>
      <c r="E2222" s="419" t="s">
        <v>6</v>
      </c>
      <c r="F2222" s="411">
        <v>17</v>
      </c>
      <c r="G2222" s="411">
        <f>[5]내역서!F2218</f>
        <v>17</v>
      </c>
      <c r="H2222" s="411">
        <v>17</v>
      </c>
      <c r="I2222" s="411">
        <f>내역서!F2226</f>
        <v>0</v>
      </c>
      <c r="J2222" s="411">
        <v>3669.4</v>
      </c>
      <c r="K2222" s="412">
        <f>INT($I2222*J2222)</f>
        <v>0</v>
      </c>
      <c r="L2222" s="411">
        <v>0</v>
      </c>
      <c r="M2222" s="412">
        <f>INT($I2222*L2222)</f>
        <v>0</v>
      </c>
      <c r="N2222" s="411">
        <v>0</v>
      </c>
      <c r="O2222" s="412">
        <f>INT($I2222*N2222)</f>
        <v>0</v>
      </c>
      <c r="P2222" s="412">
        <f>+J2222+L2222+N2222</f>
        <v>3669.4</v>
      </c>
      <c r="Q2222" s="412">
        <f>K2222+M2222+O2222</f>
        <v>0</v>
      </c>
      <c r="R2222" s="412"/>
      <c r="S2222" s="412"/>
      <c r="T2222" s="412"/>
      <c r="U2222" s="483" t="s">
        <v>0</v>
      </c>
      <c r="V2222" s="617" t="str">
        <f>+IF(I2222&lt;0,"ng","")</f>
        <v/>
      </c>
      <c r="W2222" s="617"/>
    </row>
    <row r="2223" spans="1:23" s="75" customFormat="1" ht="24" hidden="1" customHeight="1">
      <c r="A2223" s="372" t="s">
        <v>4608</v>
      </c>
      <c r="B2223" s="421" t="s">
        <v>0</v>
      </c>
      <c r="C2223" s="421" t="s">
        <v>1376</v>
      </c>
      <c r="D2223" s="421" t="s">
        <v>224</v>
      </c>
      <c r="E2223" s="422" t="s">
        <v>6</v>
      </c>
      <c r="F2223" s="416">
        <v>17</v>
      </c>
      <c r="G2223" s="416">
        <f>[5]내역서!F2219</f>
        <v>17</v>
      </c>
      <c r="H2223" s="416">
        <v>17</v>
      </c>
      <c r="I2223" s="416">
        <f>내역서!F2227</f>
        <v>0</v>
      </c>
      <c r="J2223" s="416">
        <v>3669.4</v>
      </c>
      <c r="K2223" s="417">
        <f t="shared" ref="K2223:K2251" si="3952">INT($I2223*J2223)</f>
        <v>0</v>
      </c>
      <c r="L2223" s="416">
        <v>0</v>
      </c>
      <c r="M2223" s="417">
        <f t="shared" ref="M2223:M2251" si="3953">INT($I2223*L2223)</f>
        <v>0</v>
      </c>
      <c r="N2223" s="416">
        <v>0</v>
      </c>
      <c r="O2223" s="417">
        <f t="shared" ref="O2223:O2251" si="3954">INT($I2223*N2223)</f>
        <v>0</v>
      </c>
      <c r="P2223" s="417">
        <f t="shared" ref="P2223:P2251" si="3955">+J2223+L2223+N2223</f>
        <v>3669.4</v>
      </c>
      <c r="Q2223" s="417">
        <f t="shared" si="3948"/>
        <v>0</v>
      </c>
      <c r="R2223" s="417">
        <f t="shared" ref="R2223" si="3956">I2223-I2222</f>
        <v>0</v>
      </c>
      <c r="S2223" s="417">
        <f t="shared" ref="S2223:T2223" si="3957">P2223-P2222</f>
        <v>0</v>
      </c>
      <c r="T2223" s="417">
        <f t="shared" si="3957"/>
        <v>0</v>
      </c>
      <c r="U2223" s="484"/>
      <c r="V2223" s="619" t="str">
        <f t="shared" ref="V2223" si="3958">+IF(I2223&lt;0,"ng","")</f>
        <v/>
      </c>
      <c r="W2223" s="619"/>
    </row>
    <row r="2224" spans="1:23" s="371" customFormat="1" ht="24" hidden="1" customHeight="1">
      <c r="A2224" s="366" t="s">
        <v>4634</v>
      </c>
      <c r="B2224" s="418" t="s">
        <v>0</v>
      </c>
      <c r="C2224" s="418" t="s">
        <v>3277</v>
      </c>
      <c r="D2224" s="418" t="s">
        <v>225</v>
      </c>
      <c r="E2224" s="419" t="s">
        <v>308</v>
      </c>
      <c r="F2224" s="411">
        <v>16</v>
      </c>
      <c r="G2224" s="411">
        <f>[5]내역서!F2220</f>
        <v>16</v>
      </c>
      <c r="H2224" s="411">
        <v>16</v>
      </c>
      <c r="I2224" s="411">
        <f>내역서!F2228</f>
        <v>0</v>
      </c>
      <c r="J2224" s="411">
        <v>2146.6999999999998</v>
      </c>
      <c r="K2224" s="412">
        <f>INT($I2224*J2224)</f>
        <v>0</v>
      </c>
      <c r="L2224" s="411">
        <v>5438.4</v>
      </c>
      <c r="M2224" s="412">
        <f>INT($I2224*L2224)</f>
        <v>0</v>
      </c>
      <c r="N2224" s="411">
        <v>0</v>
      </c>
      <c r="O2224" s="412">
        <f>INT($I2224*N2224)</f>
        <v>0</v>
      </c>
      <c r="P2224" s="412">
        <f>+J2224+L2224+N2224</f>
        <v>7585.0999999999995</v>
      </c>
      <c r="Q2224" s="412">
        <f>K2224+M2224+O2224</f>
        <v>0</v>
      </c>
      <c r="R2224" s="412"/>
      <c r="S2224" s="412"/>
      <c r="T2224" s="412"/>
      <c r="U2224" s="483" t="s">
        <v>0</v>
      </c>
      <c r="V2224" s="617" t="str">
        <f>+IF(I2224&lt;0,"ng","")</f>
        <v/>
      </c>
      <c r="W2224" s="617"/>
    </row>
    <row r="2225" spans="1:23" s="75" customFormat="1" ht="24" hidden="1" customHeight="1">
      <c r="A2225" s="372" t="s">
        <v>4373</v>
      </c>
      <c r="B2225" s="421" t="s">
        <v>0</v>
      </c>
      <c r="C2225" s="421" t="s">
        <v>1377</v>
      </c>
      <c r="D2225" s="421" t="s">
        <v>225</v>
      </c>
      <c r="E2225" s="422" t="s">
        <v>1034</v>
      </c>
      <c r="F2225" s="416">
        <v>16</v>
      </c>
      <c r="G2225" s="416">
        <f>[5]내역서!F2221</f>
        <v>16</v>
      </c>
      <c r="H2225" s="416">
        <v>16</v>
      </c>
      <c r="I2225" s="416">
        <f>내역서!F2229</f>
        <v>0</v>
      </c>
      <c r="J2225" s="416">
        <v>2146.6999999999998</v>
      </c>
      <c r="K2225" s="417">
        <f t="shared" si="3952"/>
        <v>0</v>
      </c>
      <c r="L2225" s="416">
        <v>5438.4</v>
      </c>
      <c r="M2225" s="417">
        <f t="shared" si="3953"/>
        <v>0</v>
      </c>
      <c r="N2225" s="416">
        <v>0</v>
      </c>
      <c r="O2225" s="417">
        <f t="shared" si="3954"/>
        <v>0</v>
      </c>
      <c r="P2225" s="417">
        <f t="shared" si="3955"/>
        <v>7585.0999999999995</v>
      </c>
      <c r="Q2225" s="417">
        <f t="shared" si="3948"/>
        <v>0</v>
      </c>
      <c r="R2225" s="417">
        <f t="shared" ref="R2225" si="3959">I2225-I2224</f>
        <v>0</v>
      </c>
      <c r="S2225" s="417">
        <f t="shared" ref="S2225:T2225" si="3960">P2225-P2224</f>
        <v>0</v>
      </c>
      <c r="T2225" s="417">
        <f t="shared" si="3960"/>
        <v>0</v>
      </c>
      <c r="U2225" s="484"/>
      <c r="V2225" s="619" t="str">
        <f t="shared" ref="V2225" si="3961">+IF(I2225&lt;0,"ng","")</f>
        <v/>
      </c>
      <c r="W2225" s="619"/>
    </row>
    <row r="2226" spans="1:23" s="371" customFormat="1" ht="24" hidden="1" customHeight="1">
      <c r="A2226" s="366" t="s">
        <v>4602</v>
      </c>
      <c r="B2226" s="418" t="s">
        <v>0</v>
      </c>
      <c r="C2226" s="418" t="s">
        <v>3278</v>
      </c>
      <c r="D2226" s="418" t="s">
        <v>3279</v>
      </c>
      <c r="E2226" s="419" t="s">
        <v>18</v>
      </c>
      <c r="F2226" s="411">
        <v>3</v>
      </c>
      <c r="G2226" s="411">
        <f>[5]내역서!F2222</f>
        <v>3</v>
      </c>
      <c r="H2226" s="411">
        <v>3</v>
      </c>
      <c r="I2226" s="411">
        <f>내역서!F2230</f>
        <v>0</v>
      </c>
      <c r="J2226" s="411">
        <v>1215</v>
      </c>
      <c r="K2226" s="412">
        <f>INT($I2226*J2226)</f>
        <v>0</v>
      </c>
      <c r="L2226" s="411">
        <v>0</v>
      </c>
      <c r="M2226" s="412">
        <f>INT($I2226*L2226)</f>
        <v>0</v>
      </c>
      <c r="N2226" s="411">
        <v>0</v>
      </c>
      <c r="O2226" s="412">
        <f>INT($I2226*N2226)</f>
        <v>0</v>
      </c>
      <c r="P2226" s="412">
        <f>+J2226+L2226+N2226</f>
        <v>1215</v>
      </c>
      <c r="Q2226" s="412">
        <f>K2226+M2226+O2226</f>
        <v>0</v>
      </c>
      <c r="R2226" s="412"/>
      <c r="S2226" s="412"/>
      <c r="T2226" s="412"/>
      <c r="U2226" s="483" t="s">
        <v>0</v>
      </c>
      <c r="V2226" s="617" t="str">
        <f>+IF(I2226&lt;0,"ng","")</f>
        <v/>
      </c>
      <c r="W2226" s="617"/>
    </row>
    <row r="2227" spans="1:23" s="75" customFormat="1" ht="24" hidden="1" customHeight="1">
      <c r="A2227" s="372" t="s">
        <v>4373</v>
      </c>
      <c r="B2227" s="421" t="s">
        <v>0</v>
      </c>
      <c r="C2227" s="421" t="s">
        <v>1378</v>
      </c>
      <c r="D2227" s="421" t="s">
        <v>1379</v>
      </c>
      <c r="E2227" s="422" t="s">
        <v>18</v>
      </c>
      <c r="F2227" s="416">
        <v>3</v>
      </c>
      <c r="G2227" s="416">
        <f>[5]내역서!F2223</f>
        <v>3</v>
      </c>
      <c r="H2227" s="416">
        <v>3</v>
      </c>
      <c r="I2227" s="416">
        <f>내역서!F2231</f>
        <v>0</v>
      </c>
      <c r="J2227" s="416">
        <v>1215</v>
      </c>
      <c r="K2227" s="417">
        <f t="shared" si="3952"/>
        <v>0</v>
      </c>
      <c r="L2227" s="416">
        <v>0</v>
      </c>
      <c r="M2227" s="417">
        <f t="shared" si="3953"/>
        <v>0</v>
      </c>
      <c r="N2227" s="416">
        <v>0</v>
      </c>
      <c r="O2227" s="417">
        <f t="shared" si="3954"/>
        <v>0</v>
      </c>
      <c r="P2227" s="417">
        <f t="shared" si="3955"/>
        <v>1215</v>
      </c>
      <c r="Q2227" s="417">
        <f t="shared" si="3948"/>
        <v>0</v>
      </c>
      <c r="R2227" s="417">
        <f t="shared" ref="R2227" si="3962">I2227-I2226</f>
        <v>0</v>
      </c>
      <c r="S2227" s="417">
        <f t="shared" ref="S2227:T2227" si="3963">P2227-P2226</f>
        <v>0</v>
      </c>
      <c r="T2227" s="417">
        <f t="shared" si="3963"/>
        <v>0</v>
      </c>
      <c r="U2227" s="484"/>
      <c r="V2227" s="619" t="str">
        <f t="shared" ref="V2227" si="3964">+IF(I2227&lt;0,"ng","")</f>
        <v/>
      </c>
      <c r="W2227" s="619"/>
    </row>
    <row r="2228" spans="1:23" s="371" customFormat="1" ht="24" hidden="1" customHeight="1">
      <c r="A2228" s="366" t="s">
        <v>4295</v>
      </c>
      <c r="B2228" s="418" t="s">
        <v>0</v>
      </c>
      <c r="C2228" s="418" t="s">
        <v>3278</v>
      </c>
      <c r="D2228" s="418" t="s">
        <v>3280</v>
      </c>
      <c r="E2228" s="419" t="s">
        <v>18</v>
      </c>
      <c r="F2228" s="411">
        <v>1</v>
      </c>
      <c r="G2228" s="411">
        <f>[5]내역서!F2224</f>
        <v>1</v>
      </c>
      <c r="H2228" s="411">
        <v>1</v>
      </c>
      <c r="I2228" s="411">
        <f>내역서!F2232</f>
        <v>0</v>
      </c>
      <c r="J2228" s="411">
        <v>7967.6</v>
      </c>
      <c r="K2228" s="412">
        <f>INT($I2228*J2228)</f>
        <v>0</v>
      </c>
      <c r="L2228" s="411">
        <v>0</v>
      </c>
      <c r="M2228" s="412">
        <f>INT($I2228*L2228)</f>
        <v>0</v>
      </c>
      <c r="N2228" s="411">
        <v>0</v>
      </c>
      <c r="O2228" s="412">
        <f>INT($I2228*N2228)</f>
        <v>0</v>
      </c>
      <c r="P2228" s="412">
        <f>+J2228+L2228+N2228</f>
        <v>7967.6</v>
      </c>
      <c r="Q2228" s="412">
        <f>K2228+M2228+O2228</f>
        <v>0</v>
      </c>
      <c r="R2228" s="412"/>
      <c r="S2228" s="412"/>
      <c r="T2228" s="412"/>
      <c r="U2228" s="483" t="s">
        <v>0</v>
      </c>
      <c r="V2228" s="617" t="str">
        <f>+IF(I2228&lt;0,"ng","")</f>
        <v/>
      </c>
      <c r="W2228" s="617"/>
    </row>
    <row r="2229" spans="1:23" s="75" customFormat="1" ht="24" hidden="1" customHeight="1">
      <c r="A2229" s="372" t="s">
        <v>2949</v>
      </c>
      <c r="B2229" s="421" t="s">
        <v>0</v>
      </c>
      <c r="C2229" s="421" t="s">
        <v>1378</v>
      </c>
      <c r="D2229" s="421" t="s">
        <v>1380</v>
      </c>
      <c r="E2229" s="422" t="s">
        <v>18</v>
      </c>
      <c r="F2229" s="416">
        <v>1</v>
      </c>
      <c r="G2229" s="416">
        <f>[5]내역서!F2225</f>
        <v>1</v>
      </c>
      <c r="H2229" s="416">
        <v>1</v>
      </c>
      <c r="I2229" s="416">
        <f>내역서!F2233</f>
        <v>0</v>
      </c>
      <c r="J2229" s="416">
        <v>7967.6</v>
      </c>
      <c r="K2229" s="417">
        <f t="shared" si="3952"/>
        <v>0</v>
      </c>
      <c r="L2229" s="416">
        <v>0</v>
      </c>
      <c r="M2229" s="417">
        <f t="shared" si="3953"/>
        <v>0</v>
      </c>
      <c r="N2229" s="416">
        <v>0</v>
      </c>
      <c r="O2229" s="417">
        <f t="shared" si="3954"/>
        <v>0</v>
      </c>
      <c r="P2229" s="417">
        <f t="shared" si="3955"/>
        <v>7967.6</v>
      </c>
      <c r="Q2229" s="417">
        <f t="shared" si="3948"/>
        <v>0</v>
      </c>
      <c r="R2229" s="417">
        <f t="shared" ref="R2229" si="3965">I2229-I2228</f>
        <v>0</v>
      </c>
      <c r="S2229" s="417">
        <f t="shared" ref="S2229:T2229" si="3966">P2229-P2228</f>
        <v>0</v>
      </c>
      <c r="T2229" s="417">
        <f t="shared" si="3966"/>
        <v>0</v>
      </c>
      <c r="U2229" s="484"/>
      <c r="V2229" s="619" t="str">
        <f t="shared" ref="V2229" si="3967">+IF(I2229&lt;0,"ng","")</f>
        <v/>
      </c>
      <c r="W2229" s="619"/>
    </row>
    <row r="2230" spans="1:23" s="371" customFormat="1" ht="24" hidden="1" customHeight="1">
      <c r="A2230" s="366" t="s">
        <v>4308</v>
      </c>
      <c r="B2230" s="418" t="s">
        <v>0</v>
      </c>
      <c r="C2230" s="418" t="s">
        <v>3278</v>
      </c>
      <c r="D2230" s="418" t="s">
        <v>3281</v>
      </c>
      <c r="E2230" s="419" t="s">
        <v>18</v>
      </c>
      <c r="F2230" s="411">
        <v>1</v>
      </c>
      <c r="G2230" s="411">
        <f>[5]내역서!F2226</f>
        <v>1</v>
      </c>
      <c r="H2230" s="411">
        <v>1</v>
      </c>
      <c r="I2230" s="411">
        <f>내역서!F2234</f>
        <v>0</v>
      </c>
      <c r="J2230" s="411">
        <v>1005</v>
      </c>
      <c r="K2230" s="412">
        <f>INT($I2230*J2230)</f>
        <v>0</v>
      </c>
      <c r="L2230" s="411">
        <v>0</v>
      </c>
      <c r="M2230" s="412">
        <f>INT($I2230*L2230)</f>
        <v>0</v>
      </c>
      <c r="N2230" s="411">
        <v>0</v>
      </c>
      <c r="O2230" s="412">
        <f>INT($I2230*N2230)</f>
        <v>0</v>
      </c>
      <c r="P2230" s="412">
        <f>+J2230+L2230+N2230</f>
        <v>1005</v>
      </c>
      <c r="Q2230" s="412">
        <f>K2230+M2230+O2230</f>
        <v>0</v>
      </c>
      <c r="R2230" s="412"/>
      <c r="S2230" s="412"/>
      <c r="T2230" s="412"/>
      <c r="U2230" s="483" t="s">
        <v>0</v>
      </c>
      <c r="V2230" s="617" t="str">
        <f>+IF(I2230&lt;0,"ng","")</f>
        <v/>
      </c>
      <c r="W2230" s="617"/>
    </row>
    <row r="2231" spans="1:23" s="75" customFormat="1" ht="24" hidden="1" customHeight="1">
      <c r="A2231" s="372" t="s">
        <v>4608</v>
      </c>
      <c r="B2231" s="421" t="s">
        <v>0</v>
      </c>
      <c r="C2231" s="421" t="s">
        <v>1378</v>
      </c>
      <c r="D2231" s="421" t="s">
        <v>1381</v>
      </c>
      <c r="E2231" s="422" t="s">
        <v>18</v>
      </c>
      <c r="F2231" s="416">
        <v>1</v>
      </c>
      <c r="G2231" s="416">
        <f>[5]내역서!F2227</f>
        <v>1</v>
      </c>
      <c r="H2231" s="416">
        <v>1</v>
      </c>
      <c r="I2231" s="416">
        <f>내역서!F2235</f>
        <v>0</v>
      </c>
      <c r="J2231" s="416">
        <v>1005</v>
      </c>
      <c r="K2231" s="417">
        <f t="shared" si="3952"/>
        <v>0</v>
      </c>
      <c r="L2231" s="416">
        <v>0</v>
      </c>
      <c r="M2231" s="417">
        <f t="shared" si="3953"/>
        <v>0</v>
      </c>
      <c r="N2231" s="416">
        <v>0</v>
      </c>
      <c r="O2231" s="417">
        <f t="shared" si="3954"/>
        <v>0</v>
      </c>
      <c r="P2231" s="417">
        <f t="shared" si="3955"/>
        <v>1005</v>
      </c>
      <c r="Q2231" s="417">
        <f t="shared" si="3948"/>
        <v>0</v>
      </c>
      <c r="R2231" s="417">
        <f t="shared" ref="R2231" si="3968">I2231-I2230</f>
        <v>0</v>
      </c>
      <c r="S2231" s="417">
        <f t="shared" ref="S2231:T2231" si="3969">P2231-P2230</f>
        <v>0</v>
      </c>
      <c r="T2231" s="417">
        <f t="shared" si="3969"/>
        <v>0</v>
      </c>
      <c r="U2231" s="484"/>
      <c r="V2231" s="619" t="str">
        <f t="shared" ref="V2231" si="3970">+IF(I2231&lt;0,"ng","")</f>
        <v/>
      </c>
      <c r="W2231" s="619"/>
    </row>
    <row r="2232" spans="1:23" s="371" customFormat="1" ht="24" hidden="1" customHeight="1">
      <c r="A2232" s="366" t="s">
        <v>4652</v>
      </c>
      <c r="B2232" s="418" t="s">
        <v>0</v>
      </c>
      <c r="C2232" s="418" t="s">
        <v>3278</v>
      </c>
      <c r="D2232" s="418" t="s">
        <v>3282</v>
      </c>
      <c r="E2232" s="419" t="s">
        <v>18</v>
      </c>
      <c r="F2232" s="411">
        <v>1</v>
      </c>
      <c r="G2232" s="411">
        <f>[5]내역서!F2228</f>
        <v>1</v>
      </c>
      <c r="H2232" s="411">
        <v>1</v>
      </c>
      <c r="I2232" s="411">
        <f>내역서!F2236</f>
        <v>0</v>
      </c>
      <c r="J2232" s="411">
        <v>2300</v>
      </c>
      <c r="K2232" s="412">
        <f>INT($I2232*J2232)</f>
        <v>0</v>
      </c>
      <c r="L2232" s="411">
        <v>0</v>
      </c>
      <c r="M2232" s="412">
        <f>INT($I2232*L2232)</f>
        <v>0</v>
      </c>
      <c r="N2232" s="411">
        <v>0</v>
      </c>
      <c r="O2232" s="412">
        <f>INT($I2232*N2232)</f>
        <v>0</v>
      </c>
      <c r="P2232" s="412">
        <f>+J2232+L2232+N2232</f>
        <v>2300</v>
      </c>
      <c r="Q2232" s="412">
        <f>K2232+M2232+O2232</f>
        <v>0</v>
      </c>
      <c r="R2232" s="412"/>
      <c r="S2232" s="412"/>
      <c r="T2232" s="412"/>
      <c r="U2232" s="483" t="s">
        <v>0</v>
      </c>
      <c r="V2232" s="617" t="str">
        <f>+IF(I2232&lt;0,"ng","")</f>
        <v/>
      </c>
      <c r="W2232" s="617"/>
    </row>
    <row r="2233" spans="1:23" s="75" customFormat="1" ht="24" hidden="1" customHeight="1">
      <c r="A2233" s="372" t="s">
        <v>4606</v>
      </c>
      <c r="B2233" s="421" t="s">
        <v>0</v>
      </c>
      <c r="C2233" s="421" t="s">
        <v>1378</v>
      </c>
      <c r="D2233" s="421" t="s">
        <v>1382</v>
      </c>
      <c r="E2233" s="422" t="s">
        <v>18</v>
      </c>
      <c r="F2233" s="416">
        <v>1</v>
      </c>
      <c r="G2233" s="416">
        <f>[5]내역서!F2229</f>
        <v>1</v>
      </c>
      <c r="H2233" s="416">
        <v>1</v>
      </c>
      <c r="I2233" s="416">
        <f>내역서!F2237</f>
        <v>0</v>
      </c>
      <c r="J2233" s="416">
        <v>2300</v>
      </c>
      <c r="K2233" s="417">
        <f t="shared" si="3952"/>
        <v>0</v>
      </c>
      <c r="L2233" s="416">
        <v>0</v>
      </c>
      <c r="M2233" s="417">
        <f t="shared" si="3953"/>
        <v>0</v>
      </c>
      <c r="N2233" s="416">
        <v>0</v>
      </c>
      <c r="O2233" s="417">
        <f t="shared" si="3954"/>
        <v>0</v>
      </c>
      <c r="P2233" s="417">
        <f t="shared" si="3955"/>
        <v>2300</v>
      </c>
      <c r="Q2233" s="417">
        <f t="shared" si="3948"/>
        <v>0</v>
      </c>
      <c r="R2233" s="417">
        <f t="shared" ref="R2233" si="3971">I2233-I2232</f>
        <v>0</v>
      </c>
      <c r="S2233" s="417">
        <f t="shared" ref="S2233:T2233" si="3972">P2233-P2232</f>
        <v>0</v>
      </c>
      <c r="T2233" s="417">
        <f t="shared" si="3972"/>
        <v>0</v>
      </c>
      <c r="U2233" s="484"/>
      <c r="V2233" s="619" t="str">
        <f t="shared" ref="V2233" si="3973">+IF(I2233&lt;0,"ng","")</f>
        <v/>
      </c>
      <c r="W2233" s="619"/>
    </row>
    <row r="2234" spans="1:23" s="371" customFormat="1" ht="24" hidden="1" customHeight="1">
      <c r="A2234" s="366" t="s">
        <v>4652</v>
      </c>
      <c r="B2234" s="418" t="s">
        <v>0</v>
      </c>
      <c r="C2234" s="418" t="s">
        <v>3278</v>
      </c>
      <c r="D2234" s="418" t="s">
        <v>3283</v>
      </c>
      <c r="E2234" s="419" t="s">
        <v>18</v>
      </c>
      <c r="F2234" s="411">
        <v>1</v>
      </c>
      <c r="G2234" s="411">
        <f>[5]내역서!F2230</f>
        <v>1</v>
      </c>
      <c r="H2234" s="411">
        <v>1</v>
      </c>
      <c r="I2234" s="411">
        <f>내역서!F2238</f>
        <v>0</v>
      </c>
      <c r="J2234" s="411">
        <v>16882.599999999999</v>
      </c>
      <c r="K2234" s="412">
        <f>INT($I2234*J2234)</f>
        <v>0</v>
      </c>
      <c r="L2234" s="411">
        <v>0</v>
      </c>
      <c r="M2234" s="412">
        <f>INT($I2234*L2234)</f>
        <v>0</v>
      </c>
      <c r="N2234" s="411">
        <v>0</v>
      </c>
      <c r="O2234" s="412">
        <f>INT($I2234*N2234)</f>
        <v>0</v>
      </c>
      <c r="P2234" s="412">
        <f>+J2234+L2234+N2234</f>
        <v>16882.599999999999</v>
      </c>
      <c r="Q2234" s="412">
        <f>K2234+M2234+O2234</f>
        <v>0</v>
      </c>
      <c r="R2234" s="412"/>
      <c r="S2234" s="412"/>
      <c r="T2234" s="412"/>
      <c r="U2234" s="483" t="s">
        <v>0</v>
      </c>
      <c r="V2234" s="617" t="str">
        <f>+IF(I2234&lt;0,"ng","")</f>
        <v/>
      </c>
      <c r="W2234" s="617"/>
    </row>
    <row r="2235" spans="1:23" s="75" customFormat="1" ht="24" hidden="1" customHeight="1">
      <c r="A2235" s="372" t="s">
        <v>4367</v>
      </c>
      <c r="B2235" s="421" t="s">
        <v>0</v>
      </c>
      <c r="C2235" s="421" t="s">
        <v>1378</v>
      </c>
      <c r="D2235" s="421" t="s">
        <v>1383</v>
      </c>
      <c r="E2235" s="422" t="s">
        <v>18</v>
      </c>
      <c r="F2235" s="416">
        <v>1</v>
      </c>
      <c r="G2235" s="416">
        <f>[5]내역서!F2231</f>
        <v>1</v>
      </c>
      <c r="H2235" s="416">
        <v>1</v>
      </c>
      <c r="I2235" s="416">
        <f>내역서!F2239</f>
        <v>0</v>
      </c>
      <c r="J2235" s="416">
        <v>16882.599999999999</v>
      </c>
      <c r="K2235" s="417">
        <f t="shared" si="3952"/>
        <v>0</v>
      </c>
      <c r="L2235" s="416">
        <v>0</v>
      </c>
      <c r="M2235" s="417">
        <f t="shared" si="3953"/>
        <v>0</v>
      </c>
      <c r="N2235" s="416">
        <v>0</v>
      </c>
      <c r="O2235" s="417">
        <f t="shared" si="3954"/>
        <v>0</v>
      </c>
      <c r="P2235" s="417">
        <f t="shared" si="3955"/>
        <v>16882.599999999999</v>
      </c>
      <c r="Q2235" s="417">
        <f t="shared" si="3948"/>
        <v>0</v>
      </c>
      <c r="R2235" s="417">
        <f t="shared" ref="R2235" si="3974">I2235-I2234</f>
        <v>0</v>
      </c>
      <c r="S2235" s="417">
        <f t="shared" ref="S2235:T2235" si="3975">P2235-P2234</f>
        <v>0</v>
      </c>
      <c r="T2235" s="417">
        <f t="shared" si="3975"/>
        <v>0</v>
      </c>
      <c r="U2235" s="484"/>
      <c r="V2235" s="619" t="str">
        <f t="shared" ref="V2235" si="3976">+IF(I2235&lt;0,"ng","")</f>
        <v/>
      </c>
      <c r="W2235" s="619"/>
    </row>
    <row r="2236" spans="1:23" s="371" customFormat="1" ht="24" hidden="1" customHeight="1">
      <c r="A2236" s="366" t="s">
        <v>4301</v>
      </c>
      <c r="B2236" s="418" t="s">
        <v>0</v>
      </c>
      <c r="C2236" s="418" t="s">
        <v>3284</v>
      </c>
      <c r="D2236" s="418" t="s">
        <v>3285</v>
      </c>
      <c r="E2236" s="419" t="s">
        <v>18</v>
      </c>
      <c r="F2236" s="411">
        <v>1</v>
      </c>
      <c r="G2236" s="411">
        <f>[5]내역서!F2232</f>
        <v>1</v>
      </c>
      <c r="H2236" s="411">
        <v>1</v>
      </c>
      <c r="I2236" s="411">
        <f>내역서!F2240</f>
        <v>0</v>
      </c>
      <c r="J2236" s="411">
        <v>19294.400000000001</v>
      </c>
      <c r="K2236" s="412">
        <f>INT($I2236*J2236)</f>
        <v>0</v>
      </c>
      <c r="L2236" s="411">
        <v>0</v>
      </c>
      <c r="M2236" s="412">
        <f>INT($I2236*L2236)</f>
        <v>0</v>
      </c>
      <c r="N2236" s="411">
        <v>0</v>
      </c>
      <c r="O2236" s="412">
        <f>INT($I2236*N2236)</f>
        <v>0</v>
      </c>
      <c r="P2236" s="412">
        <f>+J2236+L2236+N2236</f>
        <v>19294.400000000001</v>
      </c>
      <c r="Q2236" s="412">
        <f>K2236+M2236+O2236</f>
        <v>0</v>
      </c>
      <c r="R2236" s="412"/>
      <c r="S2236" s="412"/>
      <c r="T2236" s="412"/>
      <c r="U2236" s="483" t="s">
        <v>0</v>
      </c>
      <c r="V2236" s="617" t="str">
        <f>+IF(I2236&lt;0,"ng","")</f>
        <v/>
      </c>
      <c r="W2236" s="617"/>
    </row>
    <row r="2237" spans="1:23" s="75" customFormat="1" ht="24" hidden="1" customHeight="1">
      <c r="A2237" s="372" t="s">
        <v>4359</v>
      </c>
      <c r="B2237" s="421" t="s">
        <v>0</v>
      </c>
      <c r="C2237" s="421" t="s">
        <v>1384</v>
      </c>
      <c r="D2237" s="421" t="s">
        <v>1385</v>
      </c>
      <c r="E2237" s="422" t="s">
        <v>18</v>
      </c>
      <c r="F2237" s="416">
        <v>1</v>
      </c>
      <c r="G2237" s="416">
        <f>[5]내역서!F2233</f>
        <v>1</v>
      </c>
      <c r="H2237" s="416">
        <v>1</v>
      </c>
      <c r="I2237" s="416">
        <f>내역서!F2241</f>
        <v>0</v>
      </c>
      <c r="J2237" s="416">
        <v>19294.400000000001</v>
      </c>
      <c r="K2237" s="417">
        <f t="shared" si="3952"/>
        <v>0</v>
      </c>
      <c r="L2237" s="416">
        <v>0</v>
      </c>
      <c r="M2237" s="417">
        <f t="shared" si="3953"/>
        <v>0</v>
      </c>
      <c r="N2237" s="416">
        <v>0</v>
      </c>
      <c r="O2237" s="417">
        <f t="shared" si="3954"/>
        <v>0</v>
      </c>
      <c r="P2237" s="417">
        <f t="shared" si="3955"/>
        <v>19294.400000000001</v>
      </c>
      <c r="Q2237" s="417">
        <f t="shared" si="3948"/>
        <v>0</v>
      </c>
      <c r="R2237" s="417">
        <f t="shared" ref="R2237" si="3977">I2237-I2236</f>
        <v>0</v>
      </c>
      <c r="S2237" s="417">
        <f t="shared" ref="S2237:T2237" si="3978">P2237-P2236</f>
        <v>0</v>
      </c>
      <c r="T2237" s="417">
        <f t="shared" si="3978"/>
        <v>0</v>
      </c>
      <c r="U2237" s="484"/>
      <c r="V2237" s="619" t="str">
        <f t="shared" ref="V2237" si="3979">+IF(I2237&lt;0,"ng","")</f>
        <v/>
      </c>
      <c r="W2237" s="619"/>
    </row>
    <row r="2238" spans="1:23" s="371" customFormat="1" ht="24" hidden="1" customHeight="1">
      <c r="A2238" s="366" t="s">
        <v>4301</v>
      </c>
      <c r="B2238" s="418" t="s">
        <v>0</v>
      </c>
      <c r="C2238" s="418" t="s">
        <v>3286</v>
      </c>
      <c r="D2238" s="418" t="s">
        <v>3287</v>
      </c>
      <c r="E2238" s="419" t="s">
        <v>18</v>
      </c>
      <c r="F2238" s="411">
        <v>1</v>
      </c>
      <c r="G2238" s="411">
        <f>[5]내역서!F2234</f>
        <v>1</v>
      </c>
      <c r="H2238" s="411">
        <v>1</v>
      </c>
      <c r="I2238" s="411">
        <f>내역서!F2242</f>
        <v>0</v>
      </c>
      <c r="J2238" s="411">
        <v>100778.5</v>
      </c>
      <c r="K2238" s="412">
        <f>INT($I2238*J2238)</f>
        <v>0</v>
      </c>
      <c r="L2238" s="411">
        <v>0</v>
      </c>
      <c r="M2238" s="412">
        <f>INT($I2238*L2238)</f>
        <v>0</v>
      </c>
      <c r="N2238" s="411">
        <v>0</v>
      </c>
      <c r="O2238" s="412">
        <f>INT($I2238*N2238)</f>
        <v>0</v>
      </c>
      <c r="P2238" s="412">
        <f>+J2238+L2238+N2238</f>
        <v>100778.5</v>
      </c>
      <c r="Q2238" s="412">
        <f>K2238+M2238+O2238</f>
        <v>0</v>
      </c>
      <c r="R2238" s="412"/>
      <c r="S2238" s="412"/>
      <c r="T2238" s="412"/>
      <c r="U2238" s="483" t="s">
        <v>0</v>
      </c>
      <c r="V2238" s="617" t="str">
        <f>+IF(I2238&lt;0,"ng","")</f>
        <v/>
      </c>
      <c r="W2238" s="617"/>
    </row>
    <row r="2239" spans="1:23" s="75" customFormat="1" ht="24" hidden="1" customHeight="1">
      <c r="A2239" s="372" t="s">
        <v>2219</v>
      </c>
      <c r="B2239" s="421" t="s">
        <v>0</v>
      </c>
      <c r="C2239" s="421" t="s">
        <v>1386</v>
      </c>
      <c r="D2239" s="421" t="s">
        <v>1387</v>
      </c>
      <c r="E2239" s="422" t="s">
        <v>18</v>
      </c>
      <c r="F2239" s="416">
        <v>1</v>
      </c>
      <c r="G2239" s="416">
        <f>[5]내역서!F2235</f>
        <v>1</v>
      </c>
      <c r="H2239" s="416">
        <v>1</v>
      </c>
      <c r="I2239" s="416">
        <f>내역서!F2243</f>
        <v>0</v>
      </c>
      <c r="J2239" s="416">
        <v>100778.5</v>
      </c>
      <c r="K2239" s="417">
        <f t="shared" si="3952"/>
        <v>0</v>
      </c>
      <c r="L2239" s="416">
        <v>0</v>
      </c>
      <c r="M2239" s="417">
        <f t="shared" si="3953"/>
        <v>0</v>
      </c>
      <c r="N2239" s="416">
        <v>0</v>
      </c>
      <c r="O2239" s="417">
        <f t="shared" si="3954"/>
        <v>0</v>
      </c>
      <c r="P2239" s="417">
        <f t="shared" si="3955"/>
        <v>100778.5</v>
      </c>
      <c r="Q2239" s="417">
        <f t="shared" si="3948"/>
        <v>0</v>
      </c>
      <c r="R2239" s="417">
        <f t="shared" ref="R2239" si="3980">I2239-I2238</f>
        <v>0</v>
      </c>
      <c r="S2239" s="417">
        <f t="shared" ref="S2239:T2239" si="3981">P2239-P2238</f>
        <v>0</v>
      </c>
      <c r="T2239" s="417">
        <f t="shared" si="3981"/>
        <v>0</v>
      </c>
      <c r="U2239" s="484"/>
      <c r="V2239" s="619" t="str">
        <f t="shared" ref="V2239" si="3982">+IF(I2239&lt;0,"ng","")</f>
        <v/>
      </c>
      <c r="W2239" s="619"/>
    </row>
    <row r="2240" spans="1:23" s="371" customFormat="1" ht="24" hidden="1" customHeight="1">
      <c r="A2240" s="366" t="s">
        <v>4301</v>
      </c>
      <c r="B2240" s="418" t="s">
        <v>0</v>
      </c>
      <c r="C2240" s="418" t="s">
        <v>3288</v>
      </c>
      <c r="D2240" s="418" t="s">
        <v>226</v>
      </c>
      <c r="E2240" s="419" t="s">
        <v>308</v>
      </c>
      <c r="F2240" s="411">
        <v>10</v>
      </c>
      <c r="G2240" s="411">
        <f>[5]내역서!F2236</f>
        <v>10</v>
      </c>
      <c r="H2240" s="411">
        <v>10</v>
      </c>
      <c r="I2240" s="411">
        <f>내역서!F2244</f>
        <v>0</v>
      </c>
      <c r="J2240" s="411">
        <v>1016.4</v>
      </c>
      <c r="K2240" s="412">
        <f>INT($I2240*J2240)</f>
        <v>0</v>
      </c>
      <c r="L2240" s="411">
        <v>0</v>
      </c>
      <c r="M2240" s="412">
        <f>INT($I2240*L2240)</f>
        <v>0</v>
      </c>
      <c r="N2240" s="411">
        <v>0</v>
      </c>
      <c r="O2240" s="412">
        <f>INT($I2240*N2240)</f>
        <v>0</v>
      </c>
      <c r="P2240" s="412">
        <f>+J2240+L2240+N2240</f>
        <v>1016.4</v>
      </c>
      <c r="Q2240" s="412">
        <f>K2240+M2240+O2240</f>
        <v>0</v>
      </c>
      <c r="R2240" s="412"/>
      <c r="S2240" s="412"/>
      <c r="T2240" s="412"/>
      <c r="U2240" s="483" t="s">
        <v>0</v>
      </c>
      <c r="V2240" s="617" t="str">
        <f>+IF(I2240&lt;0,"ng","")</f>
        <v/>
      </c>
      <c r="W2240" s="617"/>
    </row>
    <row r="2241" spans="1:23" s="75" customFormat="1" ht="24" hidden="1" customHeight="1">
      <c r="A2241" s="372" t="s">
        <v>4373</v>
      </c>
      <c r="B2241" s="421" t="s">
        <v>0</v>
      </c>
      <c r="C2241" s="421" t="s">
        <v>1388</v>
      </c>
      <c r="D2241" s="421" t="s">
        <v>226</v>
      </c>
      <c r="E2241" s="422" t="s">
        <v>1034</v>
      </c>
      <c r="F2241" s="416">
        <v>10</v>
      </c>
      <c r="G2241" s="416">
        <f>[5]내역서!F2237</f>
        <v>10</v>
      </c>
      <c r="H2241" s="416">
        <v>10</v>
      </c>
      <c r="I2241" s="416">
        <f>내역서!F2245</f>
        <v>0</v>
      </c>
      <c r="J2241" s="416">
        <v>1016.4</v>
      </c>
      <c r="K2241" s="417">
        <f t="shared" si="3952"/>
        <v>0</v>
      </c>
      <c r="L2241" s="416">
        <v>0</v>
      </c>
      <c r="M2241" s="417">
        <f t="shared" si="3953"/>
        <v>0</v>
      </c>
      <c r="N2241" s="416">
        <v>0</v>
      </c>
      <c r="O2241" s="417">
        <f t="shared" si="3954"/>
        <v>0</v>
      </c>
      <c r="P2241" s="417">
        <f t="shared" si="3955"/>
        <v>1016.4</v>
      </c>
      <c r="Q2241" s="417">
        <f t="shared" si="3948"/>
        <v>0</v>
      </c>
      <c r="R2241" s="417">
        <f t="shared" ref="R2241" si="3983">I2241-I2240</f>
        <v>0</v>
      </c>
      <c r="S2241" s="417">
        <f t="shared" ref="S2241:T2241" si="3984">P2241-P2240</f>
        <v>0</v>
      </c>
      <c r="T2241" s="417">
        <f t="shared" si="3984"/>
        <v>0</v>
      </c>
      <c r="U2241" s="484"/>
      <c r="V2241" s="619" t="str">
        <f t="shared" ref="V2241" si="3985">+IF(I2241&lt;0,"ng","")</f>
        <v/>
      </c>
      <c r="W2241" s="619"/>
    </row>
    <row r="2242" spans="1:23" s="371" customFormat="1" ht="24" hidden="1" customHeight="1">
      <c r="A2242" s="366" t="s">
        <v>4689</v>
      </c>
      <c r="B2242" s="418" t="s">
        <v>0</v>
      </c>
      <c r="C2242" s="418" t="s">
        <v>3289</v>
      </c>
      <c r="D2242" s="418" t="s">
        <v>226</v>
      </c>
      <c r="E2242" s="419" t="s">
        <v>308</v>
      </c>
      <c r="F2242" s="411">
        <v>1</v>
      </c>
      <c r="G2242" s="411">
        <f>[5]내역서!F2238</f>
        <v>1</v>
      </c>
      <c r="H2242" s="411">
        <v>1</v>
      </c>
      <c r="I2242" s="411">
        <f>내역서!F2246</f>
        <v>0</v>
      </c>
      <c r="J2242" s="411">
        <v>3466.8</v>
      </c>
      <c r="K2242" s="412">
        <f>INT($I2242*J2242)</f>
        <v>0</v>
      </c>
      <c r="L2242" s="411">
        <v>10712</v>
      </c>
      <c r="M2242" s="412">
        <f>INT($I2242*L2242)</f>
        <v>0</v>
      </c>
      <c r="N2242" s="411">
        <v>18.100000000000001</v>
      </c>
      <c r="O2242" s="412">
        <f>INT($I2242*N2242)</f>
        <v>0</v>
      </c>
      <c r="P2242" s="412">
        <f>+J2242+L2242+N2242</f>
        <v>14196.9</v>
      </c>
      <c r="Q2242" s="412">
        <f>K2242+M2242+O2242</f>
        <v>0</v>
      </c>
      <c r="R2242" s="412"/>
      <c r="S2242" s="412"/>
      <c r="T2242" s="412"/>
      <c r="U2242" s="483" t="s">
        <v>0</v>
      </c>
      <c r="V2242" s="617" t="str">
        <f>+IF(I2242&lt;0,"ng","")</f>
        <v/>
      </c>
      <c r="W2242" s="617"/>
    </row>
    <row r="2243" spans="1:23" s="75" customFormat="1" ht="24" hidden="1" customHeight="1">
      <c r="A2243" s="372" t="s">
        <v>4359</v>
      </c>
      <c r="B2243" s="421" t="s">
        <v>0</v>
      </c>
      <c r="C2243" s="421" t="s">
        <v>1389</v>
      </c>
      <c r="D2243" s="421" t="s">
        <v>226</v>
      </c>
      <c r="E2243" s="422" t="s">
        <v>1034</v>
      </c>
      <c r="F2243" s="416">
        <v>1</v>
      </c>
      <c r="G2243" s="416">
        <f>[5]내역서!F2239</f>
        <v>1</v>
      </c>
      <c r="H2243" s="416">
        <v>1</v>
      </c>
      <c r="I2243" s="416">
        <f>내역서!F2247</f>
        <v>0</v>
      </c>
      <c r="J2243" s="416">
        <v>3466.8</v>
      </c>
      <c r="K2243" s="417">
        <f t="shared" si="3952"/>
        <v>0</v>
      </c>
      <c r="L2243" s="416">
        <v>10712</v>
      </c>
      <c r="M2243" s="417">
        <f t="shared" si="3953"/>
        <v>0</v>
      </c>
      <c r="N2243" s="416">
        <v>18.100000000000001</v>
      </c>
      <c r="O2243" s="417">
        <f t="shared" si="3954"/>
        <v>0</v>
      </c>
      <c r="P2243" s="417">
        <f t="shared" si="3955"/>
        <v>14196.9</v>
      </c>
      <c r="Q2243" s="417">
        <f t="shared" si="3948"/>
        <v>0</v>
      </c>
      <c r="R2243" s="417">
        <f t="shared" ref="R2243" si="3986">I2243-I2242</f>
        <v>0</v>
      </c>
      <c r="S2243" s="417">
        <f t="shared" ref="S2243:T2243" si="3987">P2243-P2242</f>
        <v>0</v>
      </c>
      <c r="T2243" s="417">
        <f t="shared" si="3987"/>
        <v>0</v>
      </c>
      <c r="U2243" s="484"/>
      <c r="V2243" s="619" t="str">
        <f t="shared" ref="V2243" si="3988">+IF(I2243&lt;0,"ng","")</f>
        <v/>
      </c>
      <c r="W2243" s="619"/>
    </row>
    <row r="2244" spans="1:23" s="371" customFormat="1" ht="24" hidden="1" customHeight="1">
      <c r="A2244" s="366" t="s">
        <v>4308</v>
      </c>
      <c r="B2244" s="418" t="s">
        <v>0</v>
      </c>
      <c r="C2244" s="418" t="s">
        <v>3290</v>
      </c>
      <c r="D2244" s="418" t="s">
        <v>3291</v>
      </c>
      <c r="E2244" s="419" t="s">
        <v>308</v>
      </c>
      <c r="F2244" s="411">
        <v>1</v>
      </c>
      <c r="G2244" s="411">
        <f>[5]내역서!F2240</f>
        <v>1</v>
      </c>
      <c r="H2244" s="411">
        <v>1</v>
      </c>
      <c r="I2244" s="411">
        <f>내역서!F2248</f>
        <v>0</v>
      </c>
      <c r="J2244" s="411">
        <v>1086</v>
      </c>
      <c r="K2244" s="412">
        <f>INT($I2244*J2244)</f>
        <v>0</v>
      </c>
      <c r="L2244" s="411">
        <v>0</v>
      </c>
      <c r="M2244" s="412">
        <f>INT($I2244*L2244)</f>
        <v>0</v>
      </c>
      <c r="N2244" s="411">
        <v>0</v>
      </c>
      <c r="O2244" s="412">
        <f>INT($I2244*N2244)</f>
        <v>0</v>
      </c>
      <c r="P2244" s="412">
        <f>+J2244+L2244+N2244</f>
        <v>1086</v>
      </c>
      <c r="Q2244" s="412">
        <f>K2244+M2244+O2244</f>
        <v>0</v>
      </c>
      <c r="R2244" s="412"/>
      <c r="S2244" s="412"/>
      <c r="T2244" s="412"/>
      <c r="U2244" s="483" t="s">
        <v>0</v>
      </c>
      <c r="V2244" s="617" t="str">
        <f>+IF(I2244&lt;0,"ng","")</f>
        <v/>
      </c>
      <c r="W2244" s="617"/>
    </row>
    <row r="2245" spans="1:23" s="75" customFormat="1" ht="24" hidden="1" customHeight="1">
      <c r="A2245" s="372" t="s">
        <v>4606</v>
      </c>
      <c r="B2245" s="421" t="s">
        <v>0</v>
      </c>
      <c r="C2245" s="421" t="s">
        <v>1390</v>
      </c>
      <c r="D2245" s="421" t="s">
        <v>1391</v>
      </c>
      <c r="E2245" s="422" t="s">
        <v>1034</v>
      </c>
      <c r="F2245" s="416">
        <v>1</v>
      </c>
      <c r="G2245" s="416">
        <f>[5]내역서!F2241</f>
        <v>1</v>
      </c>
      <c r="H2245" s="416">
        <v>1</v>
      </c>
      <c r="I2245" s="416">
        <f>내역서!F2249</f>
        <v>0</v>
      </c>
      <c r="J2245" s="416">
        <v>1086</v>
      </c>
      <c r="K2245" s="417">
        <f t="shared" si="3952"/>
        <v>0</v>
      </c>
      <c r="L2245" s="416">
        <v>0</v>
      </c>
      <c r="M2245" s="417">
        <f t="shared" si="3953"/>
        <v>0</v>
      </c>
      <c r="N2245" s="416">
        <v>0</v>
      </c>
      <c r="O2245" s="417">
        <f t="shared" si="3954"/>
        <v>0</v>
      </c>
      <c r="P2245" s="417">
        <f t="shared" si="3955"/>
        <v>1086</v>
      </c>
      <c r="Q2245" s="417">
        <f t="shared" si="3948"/>
        <v>0</v>
      </c>
      <c r="R2245" s="417">
        <f t="shared" ref="R2245" si="3989">I2245-I2244</f>
        <v>0</v>
      </c>
      <c r="S2245" s="417">
        <f t="shared" ref="S2245:T2245" si="3990">P2245-P2244</f>
        <v>0</v>
      </c>
      <c r="T2245" s="417">
        <f t="shared" si="3990"/>
        <v>0</v>
      </c>
      <c r="U2245" s="484"/>
      <c r="V2245" s="619" t="str">
        <f t="shared" ref="V2245" si="3991">+IF(I2245&lt;0,"ng","")</f>
        <v/>
      </c>
      <c r="W2245" s="619"/>
    </row>
    <row r="2246" spans="1:23" s="371" customFormat="1" ht="24" hidden="1" customHeight="1">
      <c r="A2246" s="366" t="s">
        <v>4652</v>
      </c>
      <c r="B2246" s="418" t="s">
        <v>0</v>
      </c>
      <c r="C2246" s="418" t="s">
        <v>1910</v>
      </c>
      <c r="D2246" s="418" t="s">
        <v>3271</v>
      </c>
      <c r="E2246" s="419" t="s">
        <v>1887</v>
      </c>
      <c r="F2246" s="411">
        <v>1</v>
      </c>
      <c r="G2246" s="411">
        <f>[5]내역서!F2242</f>
        <v>1</v>
      </c>
      <c r="H2246" s="411">
        <v>1</v>
      </c>
      <c r="I2246" s="411">
        <f>내역서!F2250</f>
        <v>0</v>
      </c>
      <c r="J2246" s="411">
        <v>0</v>
      </c>
      <c r="K2246" s="412">
        <f>INT($I2246*J2246)</f>
        <v>0</v>
      </c>
      <c r="L2246" s="411">
        <v>127919.8</v>
      </c>
      <c r="M2246" s="412">
        <f>INT($I2246*L2246)</f>
        <v>0</v>
      </c>
      <c r="N2246" s="411">
        <v>0</v>
      </c>
      <c r="O2246" s="412">
        <f>INT($I2246*N2246)</f>
        <v>0</v>
      </c>
      <c r="P2246" s="412">
        <f>+J2246+L2246+N2246</f>
        <v>127919.8</v>
      </c>
      <c r="Q2246" s="412">
        <f>K2246+M2246+O2246</f>
        <v>0</v>
      </c>
      <c r="R2246" s="412"/>
      <c r="S2246" s="412"/>
      <c r="T2246" s="412"/>
      <c r="U2246" s="483" t="s">
        <v>0</v>
      </c>
      <c r="V2246" s="617" t="str">
        <f>+IF(I2246&lt;0,"ng","")</f>
        <v/>
      </c>
      <c r="W2246" s="617"/>
    </row>
    <row r="2247" spans="1:23" s="75" customFormat="1" ht="24" hidden="1" customHeight="1">
      <c r="A2247" s="372" t="s">
        <v>4298</v>
      </c>
      <c r="B2247" s="421" t="s">
        <v>0</v>
      </c>
      <c r="C2247" s="421" t="s">
        <v>1369</v>
      </c>
      <c r="D2247" s="421" t="s">
        <v>1370</v>
      </c>
      <c r="E2247" s="422" t="s">
        <v>1371</v>
      </c>
      <c r="F2247" s="416">
        <v>1</v>
      </c>
      <c r="G2247" s="416">
        <f>[5]내역서!F2243</f>
        <v>1</v>
      </c>
      <c r="H2247" s="416">
        <v>1</v>
      </c>
      <c r="I2247" s="416">
        <f>내역서!F2251</f>
        <v>0</v>
      </c>
      <c r="J2247" s="416">
        <v>0</v>
      </c>
      <c r="K2247" s="417">
        <f t="shared" si="3952"/>
        <v>0</v>
      </c>
      <c r="L2247" s="416">
        <v>127919.8</v>
      </c>
      <c r="M2247" s="417">
        <f t="shared" si="3953"/>
        <v>0</v>
      </c>
      <c r="N2247" s="416">
        <v>0</v>
      </c>
      <c r="O2247" s="417">
        <f t="shared" si="3954"/>
        <v>0</v>
      </c>
      <c r="P2247" s="417">
        <f t="shared" si="3955"/>
        <v>127919.8</v>
      </c>
      <c r="Q2247" s="417">
        <f t="shared" si="3948"/>
        <v>0</v>
      </c>
      <c r="R2247" s="417">
        <f t="shared" ref="R2247" si="3992">I2247-I2246</f>
        <v>0</v>
      </c>
      <c r="S2247" s="417">
        <f t="shared" ref="S2247:T2247" si="3993">P2247-P2246</f>
        <v>0</v>
      </c>
      <c r="T2247" s="417">
        <f t="shared" si="3993"/>
        <v>0</v>
      </c>
      <c r="U2247" s="484"/>
      <c r="V2247" s="619" t="str">
        <f t="shared" ref="V2247" si="3994">+IF(I2247&lt;0,"ng","")</f>
        <v/>
      </c>
      <c r="W2247" s="619"/>
    </row>
    <row r="2248" spans="1:23" s="371" customFormat="1" ht="24" hidden="1" customHeight="1">
      <c r="A2248" s="366" t="s">
        <v>4381</v>
      </c>
      <c r="B2248" s="418" t="s">
        <v>0</v>
      </c>
      <c r="C2248" s="418" t="s">
        <v>1910</v>
      </c>
      <c r="D2248" s="418" t="s">
        <v>3292</v>
      </c>
      <c r="E2248" s="419" t="s">
        <v>1887</v>
      </c>
      <c r="F2248" s="411">
        <v>1</v>
      </c>
      <c r="G2248" s="411">
        <f>[5]내역서!F2244</f>
        <v>1</v>
      </c>
      <c r="H2248" s="411">
        <v>1</v>
      </c>
      <c r="I2248" s="411">
        <f>내역서!F2252</f>
        <v>0</v>
      </c>
      <c r="J2248" s="411">
        <v>0</v>
      </c>
      <c r="K2248" s="412">
        <f>INT($I2248*J2248)</f>
        <v>0</v>
      </c>
      <c r="L2248" s="411">
        <v>174587.1</v>
      </c>
      <c r="M2248" s="412">
        <f>INT($I2248*L2248)</f>
        <v>0</v>
      </c>
      <c r="N2248" s="411">
        <v>0</v>
      </c>
      <c r="O2248" s="412">
        <f>INT($I2248*N2248)</f>
        <v>0</v>
      </c>
      <c r="P2248" s="412">
        <f>+J2248+L2248+N2248</f>
        <v>174587.1</v>
      </c>
      <c r="Q2248" s="412">
        <f>K2248+M2248+O2248</f>
        <v>0</v>
      </c>
      <c r="R2248" s="412"/>
      <c r="S2248" s="412"/>
      <c r="T2248" s="412"/>
      <c r="U2248" s="483" t="s">
        <v>0</v>
      </c>
      <c r="V2248" s="617" t="str">
        <f>+IF(I2248&lt;0,"ng","")</f>
        <v/>
      </c>
      <c r="W2248" s="617"/>
    </row>
    <row r="2249" spans="1:23" s="75" customFormat="1" ht="24" hidden="1" customHeight="1">
      <c r="A2249" s="372" t="s">
        <v>2949</v>
      </c>
      <c r="B2249" s="421" t="s">
        <v>0</v>
      </c>
      <c r="C2249" s="421" t="s">
        <v>1369</v>
      </c>
      <c r="D2249" s="421" t="s">
        <v>1392</v>
      </c>
      <c r="E2249" s="422" t="s">
        <v>1371</v>
      </c>
      <c r="F2249" s="416">
        <v>1</v>
      </c>
      <c r="G2249" s="416">
        <f>[5]내역서!F2245</f>
        <v>1</v>
      </c>
      <c r="H2249" s="416">
        <v>1</v>
      </c>
      <c r="I2249" s="416">
        <f>내역서!F2253</f>
        <v>0</v>
      </c>
      <c r="J2249" s="416">
        <v>0</v>
      </c>
      <c r="K2249" s="417">
        <f t="shared" si="3952"/>
        <v>0</v>
      </c>
      <c r="L2249" s="416">
        <v>174587.1</v>
      </c>
      <c r="M2249" s="417">
        <f t="shared" si="3953"/>
        <v>0</v>
      </c>
      <c r="N2249" s="416">
        <v>0</v>
      </c>
      <c r="O2249" s="417">
        <f t="shared" si="3954"/>
        <v>0</v>
      </c>
      <c r="P2249" s="417">
        <f t="shared" si="3955"/>
        <v>174587.1</v>
      </c>
      <c r="Q2249" s="417">
        <f t="shared" si="3948"/>
        <v>0</v>
      </c>
      <c r="R2249" s="417">
        <f t="shared" ref="R2249" si="3995">I2249-I2248</f>
        <v>0</v>
      </c>
      <c r="S2249" s="417">
        <f t="shared" ref="S2249:T2249" si="3996">P2249-P2248</f>
        <v>0</v>
      </c>
      <c r="T2249" s="417">
        <f t="shared" si="3996"/>
        <v>0</v>
      </c>
      <c r="U2249" s="484"/>
      <c r="V2249" s="619" t="str">
        <f t="shared" ref="V2249" si="3997">+IF(I2249&lt;0,"ng","")</f>
        <v/>
      </c>
      <c r="W2249" s="619"/>
    </row>
    <row r="2250" spans="1:23" s="495" customFormat="1" ht="24" hidden="1" customHeight="1">
      <c r="A2250" s="366" t="s">
        <v>4295</v>
      </c>
      <c r="B2250" s="418" t="s">
        <v>0</v>
      </c>
      <c r="C2250" s="418" t="s">
        <v>3273</v>
      </c>
      <c r="D2250" s="418" t="s">
        <v>3274</v>
      </c>
      <c r="E2250" s="419" t="s">
        <v>308</v>
      </c>
      <c r="F2250" s="411">
        <v>1</v>
      </c>
      <c r="G2250" s="411">
        <f>[5]내역서!F2246</f>
        <v>1</v>
      </c>
      <c r="H2250" s="411">
        <v>1</v>
      </c>
      <c r="I2250" s="411">
        <f>내역서!F2254</f>
        <v>0</v>
      </c>
      <c r="J2250" s="411">
        <v>3511.5</v>
      </c>
      <c r="K2250" s="412">
        <f>INT($I2250*J2250)</f>
        <v>0</v>
      </c>
      <c r="L2250" s="411">
        <v>0</v>
      </c>
      <c r="M2250" s="412">
        <f>INT($I2250*L2250)</f>
        <v>0</v>
      </c>
      <c r="N2250" s="411">
        <v>0</v>
      </c>
      <c r="O2250" s="412">
        <f>INT($I2250*N2250)</f>
        <v>0</v>
      </c>
      <c r="P2250" s="412">
        <f>+J2250+L2250+N2250</f>
        <v>3511.5</v>
      </c>
      <c r="Q2250" s="412">
        <f>K2250+M2250+O2250</f>
        <v>0</v>
      </c>
      <c r="R2250" s="412"/>
      <c r="S2250" s="412"/>
      <c r="T2250" s="412"/>
      <c r="U2250" s="483" t="s">
        <v>0</v>
      </c>
      <c r="V2250" s="617" t="str">
        <f>+IF(I2250&lt;0,"ng","")</f>
        <v/>
      </c>
      <c r="W2250" s="617"/>
    </row>
    <row r="2251" spans="1:23" s="80" customFormat="1" ht="24" hidden="1" customHeight="1">
      <c r="A2251" s="372" t="s">
        <v>4367</v>
      </c>
      <c r="B2251" s="421" t="s">
        <v>0</v>
      </c>
      <c r="C2251" s="421" t="s">
        <v>1373</v>
      </c>
      <c r="D2251" s="421" t="s">
        <v>1374</v>
      </c>
      <c r="E2251" s="422" t="s">
        <v>1034</v>
      </c>
      <c r="F2251" s="416">
        <v>1</v>
      </c>
      <c r="G2251" s="416">
        <f>[5]내역서!F2247</f>
        <v>1</v>
      </c>
      <c r="H2251" s="416">
        <v>1</v>
      </c>
      <c r="I2251" s="416">
        <f>내역서!F2255</f>
        <v>0</v>
      </c>
      <c r="J2251" s="416">
        <v>3511.5</v>
      </c>
      <c r="K2251" s="417">
        <f t="shared" si="3952"/>
        <v>0</v>
      </c>
      <c r="L2251" s="416">
        <v>0</v>
      </c>
      <c r="M2251" s="417">
        <f t="shared" si="3953"/>
        <v>0</v>
      </c>
      <c r="N2251" s="416">
        <v>0</v>
      </c>
      <c r="O2251" s="417">
        <f t="shared" si="3954"/>
        <v>0</v>
      </c>
      <c r="P2251" s="417">
        <f t="shared" si="3955"/>
        <v>3511.5</v>
      </c>
      <c r="Q2251" s="417">
        <f t="shared" si="3948"/>
        <v>0</v>
      </c>
      <c r="R2251" s="417">
        <f t="shared" ref="R2251" si="3998">I2251-I2250</f>
        <v>0</v>
      </c>
      <c r="S2251" s="417">
        <f t="shared" ref="S2251:T2251" si="3999">P2251-P2250</f>
        <v>0</v>
      </c>
      <c r="T2251" s="417">
        <f t="shared" si="3999"/>
        <v>0</v>
      </c>
      <c r="U2251" s="484"/>
      <c r="V2251" s="619" t="str">
        <f t="shared" ref="V2251" si="4000">+IF(I2251&lt;0,"ng","")</f>
        <v/>
      </c>
      <c r="W2251" s="619"/>
    </row>
    <row r="2252" spans="1:23" s="371" customFormat="1" ht="24" hidden="1" customHeight="1">
      <c r="A2252" s="366" t="s">
        <v>4634</v>
      </c>
      <c r="B2252" s="448" t="s">
        <v>264</v>
      </c>
      <c r="C2252" s="448" t="s">
        <v>3293</v>
      </c>
      <c r="D2252" s="448" t="s">
        <v>0</v>
      </c>
      <c r="E2252" s="449" t="s">
        <v>0</v>
      </c>
      <c r="F2252" s="450">
        <v>0</v>
      </c>
      <c r="G2252" s="450">
        <f>[5]내역서!F2248</f>
        <v>0</v>
      </c>
      <c r="H2252" s="450">
        <v>0</v>
      </c>
      <c r="I2252" s="450">
        <f>내역서!F2256</f>
        <v>0</v>
      </c>
      <c r="J2252" s="451">
        <v>0</v>
      </c>
      <c r="K2252" s="451">
        <f>SUMIF($A$2254:$A$2275,$A2254,K$2254:K$2275)</f>
        <v>0</v>
      </c>
      <c r="L2252" s="451">
        <v>0</v>
      </c>
      <c r="M2252" s="451">
        <f>SUMIF($A$2254:$A$2275,$A2254,M$2254:M$2275)</f>
        <v>0</v>
      </c>
      <c r="N2252" s="451">
        <v>0</v>
      </c>
      <c r="O2252" s="451">
        <f>SUMIF($A$2254:$A$2275,$A2254,O$2254:O$2275)</f>
        <v>0</v>
      </c>
      <c r="P2252" s="452">
        <v>0</v>
      </c>
      <c r="Q2252" s="451">
        <f>K2252+M2252+O2252</f>
        <v>0</v>
      </c>
      <c r="R2252" s="451"/>
      <c r="S2252" s="451"/>
      <c r="T2252" s="451"/>
      <c r="U2252" s="493" t="s">
        <v>0</v>
      </c>
      <c r="V2252" s="617" t="str">
        <f>+IF(I2252&lt;0,"ng","")</f>
        <v/>
      </c>
      <c r="W2252" s="617"/>
    </row>
    <row r="2253" spans="1:23" s="75" customFormat="1" ht="24" hidden="1" customHeight="1">
      <c r="A2253" s="372" t="s">
        <v>4608</v>
      </c>
      <c r="B2253" s="454" t="s">
        <v>264</v>
      </c>
      <c r="C2253" s="454" t="s">
        <v>1393</v>
      </c>
      <c r="D2253" s="454" t="s">
        <v>0</v>
      </c>
      <c r="E2253" s="455" t="s">
        <v>0</v>
      </c>
      <c r="F2253" s="456">
        <v>0</v>
      </c>
      <c r="G2253" s="456">
        <f>[5]내역서!F2249</f>
        <v>0</v>
      </c>
      <c r="H2253" s="456">
        <v>0</v>
      </c>
      <c r="I2253" s="456">
        <f>내역서!F2257</f>
        <v>0</v>
      </c>
      <c r="J2253" s="457">
        <v>0</v>
      </c>
      <c r="K2253" s="457">
        <f>SUMIF($A$2254:$A$2275,$A2255,K$2254:K$2275)</f>
        <v>0</v>
      </c>
      <c r="L2253" s="457">
        <v>0</v>
      </c>
      <c r="M2253" s="457">
        <f>SUMIF($A$2254:$A$2275,$A2255,M$2254:M$2275)</f>
        <v>0</v>
      </c>
      <c r="N2253" s="457">
        <v>0</v>
      </c>
      <c r="O2253" s="457">
        <f>SUMIF($A$2254:$A$2275,$A2255,O$2254:O$2275)</f>
        <v>0</v>
      </c>
      <c r="P2253" s="458">
        <v>0</v>
      </c>
      <c r="Q2253" s="457">
        <f t="shared" si="3948"/>
        <v>0</v>
      </c>
      <c r="R2253" s="457">
        <f t="shared" ref="R2253" si="4001">I2253-I2252</f>
        <v>0</v>
      </c>
      <c r="S2253" s="457">
        <f t="shared" ref="S2253:T2253" si="4002">P2253-P2252</f>
        <v>0</v>
      </c>
      <c r="T2253" s="457">
        <f t="shared" si="4002"/>
        <v>0</v>
      </c>
      <c r="U2253" s="494"/>
      <c r="V2253" s="619" t="str">
        <f t="shared" ref="V2253" si="4003">+IF(I2253&lt;0,"ng","")</f>
        <v/>
      </c>
      <c r="W2253" s="619"/>
    </row>
    <row r="2254" spans="1:23" s="371" customFormat="1" ht="24" hidden="1" customHeight="1">
      <c r="A2254" s="366" t="s">
        <v>4634</v>
      </c>
      <c r="B2254" s="418" t="s">
        <v>0</v>
      </c>
      <c r="C2254" s="418" t="s">
        <v>3276</v>
      </c>
      <c r="D2254" s="418" t="s">
        <v>228</v>
      </c>
      <c r="E2254" s="419" t="s">
        <v>6</v>
      </c>
      <c r="F2254" s="411">
        <v>6</v>
      </c>
      <c r="G2254" s="411">
        <f>[5]내역서!F2250</f>
        <v>6</v>
      </c>
      <c r="H2254" s="411">
        <v>6</v>
      </c>
      <c r="I2254" s="411">
        <f>내역서!F2258</f>
        <v>0</v>
      </c>
      <c r="J2254" s="411">
        <v>7295.7</v>
      </c>
      <c r="K2254" s="412">
        <f>INT($I2254*J2254)</f>
        <v>0</v>
      </c>
      <c r="L2254" s="411">
        <v>0</v>
      </c>
      <c r="M2254" s="412">
        <f>INT($I2254*L2254)</f>
        <v>0</v>
      </c>
      <c r="N2254" s="411">
        <v>0</v>
      </c>
      <c r="O2254" s="412">
        <f>INT($I2254*N2254)</f>
        <v>0</v>
      </c>
      <c r="P2254" s="412">
        <f>+J2254+L2254+N2254</f>
        <v>7295.7</v>
      </c>
      <c r="Q2254" s="412">
        <f>K2254+M2254+O2254</f>
        <v>0</v>
      </c>
      <c r="R2254" s="412"/>
      <c r="S2254" s="412"/>
      <c r="T2254" s="412"/>
      <c r="U2254" s="483" t="s">
        <v>0</v>
      </c>
      <c r="V2254" s="617" t="str">
        <f>+IF(I2254&lt;0,"ng","")</f>
        <v/>
      </c>
      <c r="W2254" s="617"/>
    </row>
    <row r="2255" spans="1:23" s="75" customFormat="1" ht="24" hidden="1" customHeight="1">
      <c r="A2255" s="372" t="s">
        <v>4588</v>
      </c>
      <c r="B2255" s="421" t="s">
        <v>0</v>
      </c>
      <c r="C2255" s="421" t="s">
        <v>1376</v>
      </c>
      <c r="D2255" s="421" t="s">
        <v>228</v>
      </c>
      <c r="E2255" s="422" t="s">
        <v>6</v>
      </c>
      <c r="F2255" s="416">
        <v>6</v>
      </c>
      <c r="G2255" s="416">
        <f>[5]내역서!F2251</f>
        <v>6</v>
      </c>
      <c r="H2255" s="416">
        <v>6</v>
      </c>
      <c r="I2255" s="416">
        <f>내역서!F2259</f>
        <v>0</v>
      </c>
      <c r="J2255" s="416">
        <v>7295.7</v>
      </c>
      <c r="K2255" s="417">
        <f t="shared" ref="K2255:K2275" si="4004">INT($I2255*J2255)</f>
        <v>0</v>
      </c>
      <c r="L2255" s="416">
        <v>0</v>
      </c>
      <c r="M2255" s="417">
        <f t="shared" ref="M2255:M2275" si="4005">INT($I2255*L2255)</f>
        <v>0</v>
      </c>
      <c r="N2255" s="416">
        <v>0</v>
      </c>
      <c r="O2255" s="417">
        <f t="shared" ref="O2255:O2275" si="4006">INT($I2255*N2255)</f>
        <v>0</v>
      </c>
      <c r="P2255" s="417">
        <f t="shared" ref="P2255:P2275" si="4007">+J2255+L2255+N2255</f>
        <v>7295.7</v>
      </c>
      <c r="Q2255" s="417">
        <f t="shared" si="3948"/>
        <v>0</v>
      </c>
      <c r="R2255" s="417">
        <f t="shared" ref="R2255" si="4008">I2255-I2254</f>
        <v>0</v>
      </c>
      <c r="S2255" s="417">
        <f t="shared" ref="S2255:T2255" si="4009">P2255-P2254</f>
        <v>0</v>
      </c>
      <c r="T2255" s="417">
        <f t="shared" si="4009"/>
        <v>0</v>
      </c>
      <c r="U2255" s="484"/>
      <c r="V2255" s="619" t="str">
        <f t="shared" ref="V2255" si="4010">+IF(I2255&lt;0,"ng","")</f>
        <v/>
      </c>
      <c r="W2255" s="619"/>
    </row>
    <row r="2256" spans="1:23" s="371" customFormat="1" ht="24" hidden="1" customHeight="1">
      <c r="A2256" s="366" t="s">
        <v>4308</v>
      </c>
      <c r="B2256" s="418" t="s">
        <v>0</v>
      </c>
      <c r="C2256" s="418" t="s">
        <v>3278</v>
      </c>
      <c r="D2256" s="418" t="s">
        <v>3295</v>
      </c>
      <c r="E2256" s="419" t="s">
        <v>18</v>
      </c>
      <c r="F2256" s="411">
        <v>4</v>
      </c>
      <c r="G2256" s="411">
        <f>[5]내역서!F2252</f>
        <v>4</v>
      </c>
      <c r="H2256" s="411">
        <v>4</v>
      </c>
      <c r="I2256" s="411">
        <f>내역서!F2260</f>
        <v>0</v>
      </c>
      <c r="J2256" s="411">
        <v>7312.9</v>
      </c>
      <c r="K2256" s="412">
        <f>INT($I2256*J2256)</f>
        <v>0</v>
      </c>
      <c r="L2256" s="411">
        <v>0</v>
      </c>
      <c r="M2256" s="412">
        <f>INT($I2256*L2256)</f>
        <v>0</v>
      </c>
      <c r="N2256" s="411">
        <v>0</v>
      </c>
      <c r="O2256" s="412">
        <f>INT($I2256*N2256)</f>
        <v>0</v>
      </c>
      <c r="P2256" s="412">
        <f>+J2256+L2256+N2256</f>
        <v>7312.9</v>
      </c>
      <c r="Q2256" s="412">
        <f>K2256+M2256+O2256</f>
        <v>0</v>
      </c>
      <c r="R2256" s="412"/>
      <c r="S2256" s="412"/>
      <c r="T2256" s="412"/>
      <c r="U2256" s="483" t="s">
        <v>0</v>
      </c>
      <c r="V2256" s="617" t="str">
        <f>+IF(I2256&lt;0,"ng","")</f>
        <v/>
      </c>
      <c r="W2256" s="617"/>
    </row>
    <row r="2257" spans="1:23" s="75" customFormat="1" ht="24" hidden="1" customHeight="1">
      <c r="A2257" s="372" t="s">
        <v>4367</v>
      </c>
      <c r="B2257" s="421" t="s">
        <v>0</v>
      </c>
      <c r="C2257" s="421" t="s">
        <v>1378</v>
      </c>
      <c r="D2257" s="421" t="s">
        <v>1394</v>
      </c>
      <c r="E2257" s="422" t="s">
        <v>18</v>
      </c>
      <c r="F2257" s="416">
        <v>4</v>
      </c>
      <c r="G2257" s="416">
        <f>[5]내역서!F2253</f>
        <v>4</v>
      </c>
      <c r="H2257" s="416">
        <v>4</v>
      </c>
      <c r="I2257" s="416">
        <f>내역서!F2261</f>
        <v>0</v>
      </c>
      <c r="J2257" s="416">
        <v>7312.9</v>
      </c>
      <c r="K2257" s="417">
        <f t="shared" si="4004"/>
        <v>0</v>
      </c>
      <c r="L2257" s="416">
        <v>0</v>
      </c>
      <c r="M2257" s="417">
        <f t="shared" si="4005"/>
        <v>0</v>
      </c>
      <c r="N2257" s="416">
        <v>0</v>
      </c>
      <c r="O2257" s="417">
        <f t="shared" si="4006"/>
        <v>0</v>
      </c>
      <c r="P2257" s="417">
        <f t="shared" si="4007"/>
        <v>7312.9</v>
      </c>
      <c r="Q2257" s="417">
        <f t="shared" si="3948"/>
        <v>0</v>
      </c>
      <c r="R2257" s="417">
        <f t="shared" ref="R2257" si="4011">I2257-I2256</f>
        <v>0</v>
      </c>
      <c r="S2257" s="417">
        <f t="shared" ref="S2257:T2257" si="4012">P2257-P2256</f>
        <v>0</v>
      </c>
      <c r="T2257" s="417">
        <f t="shared" si="4012"/>
        <v>0</v>
      </c>
      <c r="U2257" s="484"/>
      <c r="V2257" s="619" t="str">
        <f t="shared" ref="V2257" si="4013">+IF(I2257&lt;0,"ng","")</f>
        <v/>
      </c>
      <c r="W2257" s="619"/>
    </row>
    <row r="2258" spans="1:23" s="371" customFormat="1" ht="24" hidden="1" customHeight="1">
      <c r="A2258" s="366" t="s">
        <v>4308</v>
      </c>
      <c r="B2258" s="418" t="s">
        <v>0</v>
      </c>
      <c r="C2258" s="418" t="s">
        <v>3278</v>
      </c>
      <c r="D2258" s="418" t="s">
        <v>3296</v>
      </c>
      <c r="E2258" s="419" t="s">
        <v>18</v>
      </c>
      <c r="F2258" s="411">
        <v>2</v>
      </c>
      <c r="G2258" s="411">
        <f>[5]내역서!F2254</f>
        <v>2</v>
      </c>
      <c r="H2258" s="411">
        <v>2</v>
      </c>
      <c r="I2258" s="411">
        <f>내역서!F2262</f>
        <v>0</v>
      </c>
      <c r="J2258" s="411">
        <v>14815.3</v>
      </c>
      <c r="K2258" s="412">
        <f>INT($I2258*J2258)</f>
        <v>0</v>
      </c>
      <c r="L2258" s="411">
        <v>0</v>
      </c>
      <c r="M2258" s="412">
        <f>INT($I2258*L2258)</f>
        <v>0</v>
      </c>
      <c r="N2258" s="411">
        <v>0</v>
      </c>
      <c r="O2258" s="412">
        <f>INT($I2258*N2258)</f>
        <v>0</v>
      </c>
      <c r="P2258" s="412">
        <f>+J2258+L2258+N2258</f>
        <v>14815.3</v>
      </c>
      <c r="Q2258" s="412">
        <f>K2258+M2258+O2258</f>
        <v>0</v>
      </c>
      <c r="R2258" s="412"/>
      <c r="S2258" s="412"/>
      <c r="T2258" s="412"/>
      <c r="U2258" s="483" t="s">
        <v>0</v>
      </c>
      <c r="V2258" s="617" t="str">
        <f>+IF(I2258&lt;0,"ng","")</f>
        <v/>
      </c>
      <c r="W2258" s="617"/>
    </row>
    <row r="2259" spans="1:23" s="75" customFormat="1" ht="24" hidden="1" customHeight="1">
      <c r="A2259" s="372" t="s">
        <v>4608</v>
      </c>
      <c r="B2259" s="421" t="s">
        <v>0</v>
      </c>
      <c r="C2259" s="421" t="s">
        <v>1378</v>
      </c>
      <c r="D2259" s="421" t="s">
        <v>1395</v>
      </c>
      <c r="E2259" s="422" t="s">
        <v>18</v>
      </c>
      <c r="F2259" s="416">
        <v>2</v>
      </c>
      <c r="G2259" s="416">
        <f>[5]내역서!F2255</f>
        <v>2</v>
      </c>
      <c r="H2259" s="416">
        <v>2</v>
      </c>
      <c r="I2259" s="416">
        <f>내역서!F2263</f>
        <v>0</v>
      </c>
      <c r="J2259" s="416">
        <v>14815.3</v>
      </c>
      <c r="K2259" s="417">
        <f t="shared" si="4004"/>
        <v>0</v>
      </c>
      <c r="L2259" s="416">
        <v>0</v>
      </c>
      <c r="M2259" s="417">
        <f t="shared" si="4005"/>
        <v>0</v>
      </c>
      <c r="N2259" s="416">
        <v>0</v>
      </c>
      <c r="O2259" s="417">
        <f t="shared" si="4006"/>
        <v>0</v>
      </c>
      <c r="P2259" s="417">
        <f t="shared" si="4007"/>
        <v>14815.3</v>
      </c>
      <c r="Q2259" s="417">
        <f t="shared" si="3948"/>
        <v>0</v>
      </c>
      <c r="R2259" s="417">
        <f t="shared" ref="R2259" si="4014">I2259-I2258</f>
        <v>0</v>
      </c>
      <c r="S2259" s="417">
        <f t="shared" ref="S2259:T2259" si="4015">P2259-P2258</f>
        <v>0</v>
      </c>
      <c r="T2259" s="417">
        <f t="shared" si="4015"/>
        <v>0</v>
      </c>
      <c r="U2259" s="484"/>
      <c r="V2259" s="619" t="str">
        <f t="shared" ref="V2259" si="4016">+IF(I2259&lt;0,"ng","")</f>
        <v/>
      </c>
      <c r="W2259" s="619"/>
    </row>
    <row r="2260" spans="1:23" s="371" customFormat="1" ht="24" hidden="1" customHeight="1">
      <c r="A2260" s="366" t="s">
        <v>4689</v>
      </c>
      <c r="B2260" s="418" t="s">
        <v>0</v>
      </c>
      <c r="C2260" s="418" t="s">
        <v>3278</v>
      </c>
      <c r="D2260" s="418" t="s">
        <v>3297</v>
      </c>
      <c r="E2260" s="419" t="s">
        <v>18</v>
      </c>
      <c r="F2260" s="411">
        <v>1</v>
      </c>
      <c r="G2260" s="411">
        <f>[5]내역서!F2256</f>
        <v>1</v>
      </c>
      <c r="H2260" s="411">
        <v>1</v>
      </c>
      <c r="I2260" s="411">
        <f>내역서!F2264</f>
        <v>0</v>
      </c>
      <c r="J2260" s="411">
        <v>6942.6</v>
      </c>
      <c r="K2260" s="412">
        <f>INT($I2260*J2260)</f>
        <v>0</v>
      </c>
      <c r="L2260" s="411">
        <v>0</v>
      </c>
      <c r="M2260" s="412">
        <f>INT($I2260*L2260)</f>
        <v>0</v>
      </c>
      <c r="N2260" s="411">
        <v>0</v>
      </c>
      <c r="O2260" s="412">
        <f>INT($I2260*N2260)</f>
        <v>0</v>
      </c>
      <c r="P2260" s="412">
        <f>+J2260+L2260+N2260</f>
        <v>6942.6</v>
      </c>
      <c r="Q2260" s="412">
        <f>K2260+M2260+O2260</f>
        <v>0</v>
      </c>
      <c r="R2260" s="412"/>
      <c r="S2260" s="412"/>
      <c r="T2260" s="412"/>
      <c r="U2260" s="483" t="s">
        <v>0</v>
      </c>
      <c r="V2260" s="617" t="str">
        <f>+IF(I2260&lt;0,"ng","")</f>
        <v/>
      </c>
      <c r="W2260" s="617"/>
    </row>
    <row r="2261" spans="1:23" s="75" customFormat="1" ht="24" hidden="1" customHeight="1">
      <c r="A2261" s="372" t="s">
        <v>4373</v>
      </c>
      <c r="B2261" s="421" t="s">
        <v>0</v>
      </c>
      <c r="C2261" s="421" t="s">
        <v>1378</v>
      </c>
      <c r="D2261" s="421" t="s">
        <v>1396</v>
      </c>
      <c r="E2261" s="422" t="s">
        <v>18</v>
      </c>
      <c r="F2261" s="416">
        <v>1</v>
      </c>
      <c r="G2261" s="416">
        <f>[5]내역서!F2257</f>
        <v>1</v>
      </c>
      <c r="H2261" s="416">
        <v>1</v>
      </c>
      <c r="I2261" s="416">
        <f>내역서!F2265</f>
        <v>0</v>
      </c>
      <c r="J2261" s="416">
        <v>6942.6</v>
      </c>
      <c r="K2261" s="417">
        <f t="shared" si="4004"/>
        <v>0</v>
      </c>
      <c r="L2261" s="416">
        <v>0</v>
      </c>
      <c r="M2261" s="417">
        <f t="shared" si="4005"/>
        <v>0</v>
      </c>
      <c r="N2261" s="416">
        <v>0</v>
      </c>
      <c r="O2261" s="417">
        <f t="shared" si="4006"/>
        <v>0</v>
      </c>
      <c r="P2261" s="417">
        <f t="shared" si="4007"/>
        <v>6942.6</v>
      </c>
      <c r="Q2261" s="417">
        <f t="shared" si="3948"/>
        <v>0</v>
      </c>
      <c r="R2261" s="417">
        <f t="shared" ref="R2261" si="4017">I2261-I2260</f>
        <v>0</v>
      </c>
      <c r="S2261" s="417">
        <f t="shared" ref="S2261:T2261" si="4018">P2261-P2260</f>
        <v>0</v>
      </c>
      <c r="T2261" s="417">
        <f t="shared" si="4018"/>
        <v>0</v>
      </c>
      <c r="U2261" s="484"/>
      <c r="V2261" s="619" t="str">
        <f t="shared" ref="V2261" si="4019">+IF(I2261&lt;0,"ng","")</f>
        <v/>
      </c>
      <c r="W2261" s="619"/>
    </row>
    <row r="2262" spans="1:23" s="371" customFormat="1" ht="24" hidden="1" customHeight="1">
      <c r="A2262" s="366" t="s">
        <v>4381</v>
      </c>
      <c r="B2262" s="418" t="s">
        <v>0</v>
      </c>
      <c r="C2262" s="418" t="s">
        <v>3278</v>
      </c>
      <c r="D2262" s="418" t="s">
        <v>3298</v>
      </c>
      <c r="E2262" s="419" t="s">
        <v>18</v>
      </c>
      <c r="F2262" s="411">
        <v>1</v>
      </c>
      <c r="G2262" s="411">
        <f>[5]내역서!F2258</f>
        <v>1</v>
      </c>
      <c r="H2262" s="411">
        <v>1</v>
      </c>
      <c r="I2262" s="411">
        <f>내역서!F2266</f>
        <v>0</v>
      </c>
      <c r="J2262" s="411">
        <v>22438.3</v>
      </c>
      <c r="K2262" s="412">
        <f>INT($I2262*J2262)</f>
        <v>0</v>
      </c>
      <c r="L2262" s="411">
        <v>0</v>
      </c>
      <c r="M2262" s="412">
        <f>INT($I2262*L2262)</f>
        <v>0</v>
      </c>
      <c r="N2262" s="411">
        <v>0</v>
      </c>
      <c r="O2262" s="412">
        <f>INT($I2262*N2262)</f>
        <v>0</v>
      </c>
      <c r="P2262" s="412">
        <f>+J2262+L2262+N2262</f>
        <v>22438.3</v>
      </c>
      <c r="Q2262" s="412">
        <f>K2262+M2262+O2262</f>
        <v>0</v>
      </c>
      <c r="R2262" s="412"/>
      <c r="S2262" s="412"/>
      <c r="T2262" s="412"/>
      <c r="U2262" s="483" t="s">
        <v>0</v>
      </c>
      <c r="V2262" s="617" t="str">
        <f>+IF(I2262&lt;0,"ng","")</f>
        <v/>
      </c>
      <c r="W2262" s="617"/>
    </row>
    <row r="2263" spans="1:23" s="75" customFormat="1" ht="24" hidden="1" customHeight="1">
      <c r="A2263" s="372" t="s">
        <v>2072</v>
      </c>
      <c r="B2263" s="421" t="s">
        <v>0</v>
      </c>
      <c r="C2263" s="421" t="s">
        <v>1378</v>
      </c>
      <c r="D2263" s="421" t="s">
        <v>1397</v>
      </c>
      <c r="E2263" s="422" t="s">
        <v>18</v>
      </c>
      <c r="F2263" s="416">
        <v>1</v>
      </c>
      <c r="G2263" s="416">
        <f>[5]내역서!F2259</f>
        <v>1</v>
      </c>
      <c r="H2263" s="416">
        <v>1</v>
      </c>
      <c r="I2263" s="416">
        <f>내역서!F2267</f>
        <v>0</v>
      </c>
      <c r="J2263" s="416">
        <v>22438.3</v>
      </c>
      <c r="K2263" s="417">
        <f t="shared" si="4004"/>
        <v>0</v>
      </c>
      <c r="L2263" s="416">
        <v>0</v>
      </c>
      <c r="M2263" s="417">
        <f t="shared" si="4005"/>
        <v>0</v>
      </c>
      <c r="N2263" s="416">
        <v>0</v>
      </c>
      <c r="O2263" s="417">
        <f t="shared" si="4006"/>
        <v>0</v>
      </c>
      <c r="P2263" s="417">
        <f t="shared" si="4007"/>
        <v>22438.3</v>
      </c>
      <c r="Q2263" s="417">
        <f t="shared" si="3948"/>
        <v>0</v>
      </c>
      <c r="R2263" s="417">
        <f t="shared" ref="R2263" si="4020">I2263-I2262</f>
        <v>0</v>
      </c>
      <c r="S2263" s="417">
        <f t="shared" ref="S2263:T2263" si="4021">P2263-P2262</f>
        <v>0</v>
      </c>
      <c r="T2263" s="417">
        <f t="shared" si="4021"/>
        <v>0</v>
      </c>
      <c r="U2263" s="484"/>
      <c r="V2263" s="619" t="str">
        <f t="shared" ref="V2263" si="4022">+IF(I2263&lt;0,"ng","")</f>
        <v/>
      </c>
      <c r="W2263" s="619"/>
    </row>
    <row r="2264" spans="1:23" s="371" customFormat="1" ht="24" hidden="1" customHeight="1">
      <c r="A2264" s="366" t="s">
        <v>2055</v>
      </c>
      <c r="B2264" s="418" t="s">
        <v>0</v>
      </c>
      <c r="C2264" s="418" t="s">
        <v>3278</v>
      </c>
      <c r="D2264" s="418" t="s">
        <v>3299</v>
      </c>
      <c r="E2264" s="419" t="s">
        <v>18</v>
      </c>
      <c r="F2264" s="411">
        <v>1</v>
      </c>
      <c r="G2264" s="411">
        <f>[5]내역서!F2260</f>
        <v>1</v>
      </c>
      <c r="H2264" s="411">
        <v>1</v>
      </c>
      <c r="I2264" s="411">
        <f>내역서!F2268</f>
        <v>0</v>
      </c>
      <c r="J2264" s="411">
        <v>9612.7999999999993</v>
      </c>
      <c r="K2264" s="412">
        <f>INT($I2264*J2264)</f>
        <v>0</v>
      </c>
      <c r="L2264" s="411">
        <v>0</v>
      </c>
      <c r="M2264" s="412">
        <f>INT($I2264*L2264)</f>
        <v>0</v>
      </c>
      <c r="N2264" s="411">
        <v>0</v>
      </c>
      <c r="O2264" s="412">
        <f>INT($I2264*N2264)</f>
        <v>0</v>
      </c>
      <c r="P2264" s="412">
        <f>+J2264+L2264+N2264</f>
        <v>9612.7999999999993</v>
      </c>
      <c r="Q2264" s="412">
        <f>K2264+M2264+O2264</f>
        <v>0</v>
      </c>
      <c r="R2264" s="412"/>
      <c r="S2264" s="412"/>
      <c r="T2264" s="412"/>
      <c r="U2264" s="483" t="s">
        <v>0</v>
      </c>
      <c r="V2264" s="617" t="str">
        <f>+IF(I2264&lt;0,"ng","")</f>
        <v/>
      </c>
      <c r="W2264" s="617"/>
    </row>
    <row r="2265" spans="1:23" s="75" customFormat="1" ht="24" hidden="1" customHeight="1">
      <c r="A2265" s="372" t="s">
        <v>2072</v>
      </c>
      <c r="B2265" s="421" t="s">
        <v>0</v>
      </c>
      <c r="C2265" s="421" t="s">
        <v>1378</v>
      </c>
      <c r="D2265" s="421" t="s">
        <v>1398</v>
      </c>
      <c r="E2265" s="422" t="s">
        <v>18</v>
      </c>
      <c r="F2265" s="416">
        <v>1</v>
      </c>
      <c r="G2265" s="416">
        <f>[5]내역서!F2261</f>
        <v>1</v>
      </c>
      <c r="H2265" s="416">
        <v>1</v>
      </c>
      <c r="I2265" s="416">
        <f>내역서!F2269</f>
        <v>0</v>
      </c>
      <c r="J2265" s="416">
        <v>9612.7999999999993</v>
      </c>
      <c r="K2265" s="417">
        <f t="shared" si="4004"/>
        <v>0</v>
      </c>
      <c r="L2265" s="416">
        <v>0</v>
      </c>
      <c r="M2265" s="417">
        <f t="shared" si="4005"/>
        <v>0</v>
      </c>
      <c r="N2265" s="416">
        <v>0</v>
      </c>
      <c r="O2265" s="417">
        <f t="shared" si="4006"/>
        <v>0</v>
      </c>
      <c r="P2265" s="417">
        <f t="shared" si="4007"/>
        <v>9612.7999999999993</v>
      </c>
      <c r="Q2265" s="417">
        <f t="shared" si="3948"/>
        <v>0</v>
      </c>
      <c r="R2265" s="417">
        <f t="shared" ref="R2265" si="4023">I2265-I2264</f>
        <v>0</v>
      </c>
      <c r="S2265" s="417">
        <f t="shared" ref="S2265:T2265" si="4024">P2265-P2264</f>
        <v>0</v>
      </c>
      <c r="T2265" s="417">
        <f t="shared" si="4024"/>
        <v>0</v>
      </c>
      <c r="U2265" s="484"/>
      <c r="V2265" s="619" t="str">
        <f t="shared" ref="V2265" si="4025">+IF(I2265&lt;0,"ng","")</f>
        <v/>
      </c>
      <c r="W2265" s="619"/>
    </row>
    <row r="2266" spans="1:23" s="371" customFormat="1" ht="24" hidden="1" customHeight="1">
      <c r="A2266" s="366" t="s">
        <v>4385</v>
      </c>
      <c r="B2266" s="418" t="s">
        <v>0</v>
      </c>
      <c r="C2266" s="418" t="s">
        <v>3284</v>
      </c>
      <c r="D2266" s="418" t="s">
        <v>3302</v>
      </c>
      <c r="E2266" s="419" t="s">
        <v>18</v>
      </c>
      <c r="F2266" s="411">
        <v>1</v>
      </c>
      <c r="G2266" s="411">
        <f>[5]내역서!F2262</f>
        <v>1</v>
      </c>
      <c r="H2266" s="411">
        <v>1</v>
      </c>
      <c r="I2266" s="411">
        <f>내역서!F2270</f>
        <v>0</v>
      </c>
      <c r="J2266" s="411">
        <v>44790.5</v>
      </c>
      <c r="K2266" s="412">
        <f>INT($I2266*J2266)</f>
        <v>0</v>
      </c>
      <c r="L2266" s="411">
        <v>0</v>
      </c>
      <c r="M2266" s="412">
        <f>INT($I2266*L2266)</f>
        <v>0</v>
      </c>
      <c r="N2266" s="411">
        <v>0</v>
      </c>
      <c r="O2266" s="412">
        <f>INT($I2266*N2266)</f>
        <v>0</v>
      </c>
      <c r="P2266" s="412">
        <f>+J2266+L2266+N2266</f>
        <v>44790.5</v>
      </c>
      <c r="Q2266" s="412">
        <f>K2266+M2266+O2266</f>
        <v>0</v>
      </c>
      <c r="R2266" s="412"/>
      <c r="S2266" s="412"/>
      <c r="T2266" s="412"/>
      <c r="U2266" s="483" t="s">
        <v>0</v>
      </c>
      <c r="V2266" s="617" t="str">
        <f>+IF(I2266&lt;0,"ng","")</f>
        <v/>
      </c>
      <c r="W2266" s="617"/>
    </row>
    <row r="2267" spans="1:23" s="75" customFormat="1" ht="24" hidden="1" customHeight="1">
      <c r="A2267" s="372" t="s">
        <v>2072</v>
      </c>
      <c r="B2267" s="421" t="s">
        <v>0</v>
      </c>
      <c r="C2267" s="421" t="s">
        <v>1384</v>
      </c>
      <c r="D2267" s="421" t="s">
        <v>1399</v>
      </c>
      <c r="E2267" s="422" t="s">
        <v>18</v>
      </c>
      <c r="F2267" s="416">
        <v>1</v>
      </c>
      <c r="G2267" s="416">
        <f>[5]내역서!F2263</f>
        <v>1</v>
      </c>
      <c r="H2267" s="416">
        <v>1</v>
      </c>
      <c r="I2267" s="416">
        <f>내역서!F2271</f>
        <v>0</v>
      </c>
      <c r="J2267" s="416">
        <v>44790.5</v>
      </c>
      <c r="K2267" s="417">
        <f t="shared" si="4004"/>
        <v>0</v>
      </c>
      <c r="L2267" s="416">
        <v>0</v>
      </c>
      <c r="M2267" s="417">
        <f t="shared" si="4005"/>
        <v>0</v>
      </c>
      <c r="N2267" s="416">
        <v>0</v>
      </c>
      <c r="O2267" s="417">
        <f t="shared" si="4006"/>
        <v>0</v>
      </c>
      <c r="P2267" s="417">
        <f t="shared" si="4007"/>
        <v>44790.5</v>
      </c>
      <c r="Q2267" s="417">
        <f t="shared" si="3948"/>
        <v>0</v>
      </c>
      <c r="R2267" s="417">
        <f t="shared" ref="R2267" si="4026">I2267-I2266</f>
        <v>0</v>
      </c>
      <c r="S2267" s="417">
        <f t="shared" ref="S2267:T2267" si="4027">P2267-P2266</f>
        <v>0</v>
      </c>
      <c r="T2267" s="417">
        <f t="shared" si="4027"/>
        <v>0</v>
      </c>
      <c r="U2267" s="484"/>
      <c r="V2267" s="619" t="str">
        <f t="shared" ref="V2267" si="4028">+IF(I2267&lt;0,"ng","")</f>
        <v/>
      </c>
      <c r="W2267" s="619"/>
    </row>
    <row r="2268" spans="1:23" s="371" customFormat="1" ht="24" hidden="1" customHeight="1">
      <c r="A2268" s="366" t="s">
        <v>2055</v>
      </c>
      <c r="B2268" s="418" t="s">
        <v>0</v>
      </c>
      <c r="C2268" s="418" t="s">
        <v>3290</v>
      </c>
      <c r="D2268" s="418" t="s">
        <v>3291</v>
      </c>
      <c r="E2268" s="419" t="s">
        <v>308</v>
      </c>
      <c r="F2268" s="411">
        <v>1</v>
      </c>
      <c r="G2268" s="411">
        <f>[5]내역서!F2264</f>
        <v>1</v>
      </c>
      <c r="H2268" s="411">
        <v>1</v>
      </c>
      <c r="I2268" s="411">
        <f>내역서!F2272</f>
        <v>0</v>
      </c>
      <c r="J2268" s="411">
        <v>762</v>
      </c>
      <c r="K2268" s="412">
        <f>INT($I2268*J2268)</f>
        <v>0</v>
      </c>
      <c r="L2268" s="411">
        <v>0</v>
      </c>
      <c r="M2268" s="412">
        <f>INT($I2268*L2268)</f>
        <v>0</v>
      </c>
      <c r="N2268" s="411">
        <v>0</v>
      </c>
      <c r="O2268" s="412">
        <f>INT($I2268*N2268)</f>
        <v>0</v>
      </c>
      <c r="P2268" s="412">
        <f>+J2268+L2268+N2268</f>
        <v>762</v>
      </c>
      <c r="Q2268" s="412">
        <f>K2268+M2268+O2268</f>
        <v>0</v>
      </c>
      <c r="R2268" s="412"/>
      <c r="S2268" s="412"/>
      <c r="T2268" s="412"/>
      <c r="U2268" s="483" t="s">
        <v>0</v>
      </c>
      <c r="V2268" s="617" t="str">
        <f>+IF(I2268&lt;0,"ng","")</f>
        <v/>
      </c>
      <c r="W2268" s="617"/>
    </row>
    <row r="2269" spans="1:23" s="75" customFormat="1" ht="24" hidden="1" customHeight="1">
      <c r="A2269" s="372" t="s">
        <v>4588</v>
      </c>
      <c r="B2269" s="421" t="s">
        <v>0</v>
      </c>
      <c r="C2269" s="421" t="s">
        <v>1390</v>
      </c>
      <c r="D2269" s="421" t="s">
        <v>1391</v>
      </c>
      <c r="E2269" s="422" t="s">
        <v>1034</v>
      </c>
      <c r="F2269" s="416">
        <v>1</v>
      </c>
      <c r="G2269" s="416">
        <f>[5]내역서!F2265</f>
        <v>1</v>
      </c>
      <c r="H2269" s="416">
        <v>1</v>
      </c>
      <c r="I2269" s="416">
        <f>내역서!F2273</f>
        <v>0</v>
      </c>
      <c r="J2269" s="416">
        <v>762</v>
      </c>
      <c r="K2269" s="417">
        <f t="shared" si="4004"/>
        <v>0</v>
      </c>
      <c r="L2269" s="416">
        <v>0</v>
      </c>
      <c r="M2269" s="417">
        <f t="shared" si="4005"/>
        <v>0</v>
      </c>
      <c r="N2269" s="416">
        <v>0</v>
      </c>
      <c r="O2269" s="417">
        <f t="shared" si="4006"/>
        <v>0</v>
      </c>
      <c r="P2269" s="417">
        <f t="shared" si="4007"/>
        <v>762</v>
      </c>
      <c r="Q2269" s="417">
        <f t="shared" si="3948"/>
        <v>0</v>
      </c>
      <c r="R2269" s="417">
        <f t="shared" ref="R2269" si="4029">I2269-I2268</f>
        <v>0</v>
      </c>
      <c r="S2269" s="417">
        <f t="shared" ref="S2269:T2269" si="4030">P2269-P2268</f>
        <v>0</v>
      </c>
      <c r="T2269" s="417">
        <f t="shared" si="4030"/>
        <v>0</v>
      </c>
      <c r="U2269" s="484"/>
      <c r="V2269" s="619" t="str">
        <f t="shared" ref="V2269" si="4031">+IF(I2269&lt;0,"ng","")</f>
        <v/>
      </c>
      <c r="W2269" s="619"/>
    </row>
    <row r="2270" spans="1:23" s="371" customFormat="1" ht="24" hidden="1" customHeight="1">
      <c r="A2270" s="366" t="s">
        <v>4634</v>
      </c>
      <c r="B2270" s="418" t="s">
        <v>0</v>
      </c>
      <c r="C2270" s="418" t="s">
        <v>1910</v>
      </c>
      <c r="D2270" s="418" t="s">
        <v>3271</v>
      </c>
      <c r="E2270" s="419" t="s">
        <v>1887</v>
      </c>
      <c r="F2270" s="411">
        <v>1</v>
      </c>
      <c r="G2270" s="411">
        <f>[5]내역서!F2266</f>
        <v>1</v>
      </c>
      <c r="H2270" s="411">
        <v>1</v>
      </c>
      <c r="I2270" s="411">
        <f>내역서!F2274</f>
        <v>0</v>
      </c>
      <c r="J2270" s="411">
        <v>0</v>
      </c>
      <c r="K2270" s="412">
        <f>INT($I2270*J2270)</f>
        <v>0</v>
      </c>
      <c r="L2270" s="411">
        <v>127919.8</v>
      </c>
      <c r="M2270" s="412">
        <f>INT($I2270*L2270)</f>
        <v>0</v>
      </c>
      <c r="N2270" s="411">
        <v>0</v>
      </c>
      <c r="O2270" s="412">
        <f>INT($I2270*N2270)</f>
        <v>0</v>
      </c>
      <c r="P2270" s="412">
        <f>+J2270+L2270+N2270</f>
        <v>127919.8</v>
      </c>
      <c r="Q2270" s="412">
        <f>K2270+M2270+O2270</f>
        <v>0</v>
      </c>
      <c r="R2270" s="412"/>
      <c r="S2270" s="412"/>
      <c r="T2270" s="412"/>
      <c r="U2270" s="483" t="s">
        <v>0</v>
      </c>
      <c r="V2270" s="617" t="str">
        <f>+IF(I2270&lt;0,"ng","")</f>
        <v/>
      </c>
      <c r="W2270" s="617"/>
    </row>
    <row r="2271" spans="1:23" s="75" customFormat="1" ht="24" hidden="1" customHeight="1">
      <c r="A2271" s="372" t="s">
        <v>4588</v>
      </c>
      <c r="B2271" s="421" t="s">
        <v>0</v>
      </c>
      <c r="C2271" s="421" t="s">
        <v>1369</v>
      </c>
      <c r="D2271" s="421" t="s">
        <v>1370</v>
      </c>
      <c r="E2271" s="422" t="s">
        <v>1371</v>
      </c>
      <c r="F2271" s="416">
        <v>1</v>
      </c>
      <c r="G2271" s="416">
        <f>[5]내역서!F2267</f>
        <v>1</v>
      </c>
      <c r="H2271" s="416">
        <v>1</v>
      </c>
      <c r="I2271" s="416">
        <f>내역서!F2275</f>
        <v>0</v>
      </c>
      <c r="J2271" s="416">
        <v>0</v>
      </c>
      <c r="K2271" s="417">
        <f t="shared" si="4004"/>
        <v>0</v>
      </c>
      <c r="L2271" s="416">
        <v>127919.8</v>
      </c>
      <c r="M2271" s="417">
        <f t="shared" si="4005"/>
        <v>0</v>
      </c>
      <c r="N2271" s="416">
        <v>0</v>
      </c>
      <c r="O2271" s="417">
        <f t="shared" si="4006"/>
        <v>0</v>
      </c>
      <c r="P2271" s="417">
        <f t="shared" si="4007"/>
        <v>127919.8</v>
      </c>
      <c r="Q2271" s="417">
        <f t="shared" si="3948"/>
        <v>0</v>
      </c>
      <c r="R2271" s="417">
        <f t="shared" ref="R2271" si="4032">I2271-I2270</f>
        <v>0</v>
      </c>
      <c r="S2271" s="417">
        <f t="shared" ref="S2271:T2271" si="4033">P2271-P2270</f>
        <v>0</v>
      </c>
      <c r="T2271" s="417">
        <f t="shared" si="4033"/>
        <v>0</v>
      </c>
      <c r="U2271" s="484"/>
      <c r="V2271" s="619" t="str">
        <f t="shared" ref="V2271" si="4034">+IF(I2271&lt;0,"ng","")</f>
        <v/>
      </c>
      <c r="W2271" s="619"/>
    </row>
    <row r="2272" spans="1:23" s="371" customFormat="1" ht="24" hidden="1" customHeight="1">
      <c r="A2272" s="366" t="s">
        <v>4385</v>
      </c>
      <c r="B2272" s="418" t="s">
        <v>0</v>
      </c>
      <c r="C2272" s="418" t="s">
        <v>1910</v>
      </c>
      <c r="D2272" s="418" t="s">
        <v>3292</v>
      </c>
      <c r="E2272" s="419" t="s">
        <v>1887</v>
      </c>
      <c r="F2272" s="411">
        <v>1</v>
      </c>
      <c r="G2272" s="411">
        <f>[5]내역서!F2268</f>
        <v>1</v>
      </c>
      <c r="H2272" s="411">
        <v>1</v>
      </c>
      <c r="I2272" s="411">
        <f>내역서!F2276</f>
        <v>0</v>
      </c>
      <c r="J2272" s="411">
        <v>0</v>
      </c>
      <c r="K2272" s="412">
        <f>INT($I2272*J2272)</f>
        <v>0</v>
      </c>
      <c r="L2272" s="411">
        <v>174587.1</v>
      </c>
      <c r="M2272" s="412">
        <f>INT($I2272*L2272)</f>
        <v>0</v>
      </c>
      <c r="N2272" s="411">
        <v>0</v>
      </c>
      <c r="O2272" s="412">
        <f>INT($I2272*N2272)</f>
        <v>0</v>
      </c>
      <c r="P2272" s="412">
        <f>+J2272+L2272+N2272</f>
        <v>174587.1</v>
      </c>
      <c r="Q2272" s="412">
        <f>K2272+M2272+O2272</f>
        <v>0</v>
      </c>
      <c r="R2272" s="412"/>
      <c r="S2272" s="412"/>
      <c r="T2272" s="412"/>
      <c r="U2272" s="483" t="s">
        <v>0</v>
      </c>
      <c r="V2272" s="617" t="str">
        <f>+IF(I2272&lt;0,"ng","")</f>
        <v/>
      </c>
      <c r="W2272" s="617"/>
    </row>
    <row r="2273" spans="1:23" s="75" customFormat="1" ht="24" hidden="1" customHeight="1">
      <c r="A2273" s="372" t="s">
        <v>4380</v>
      </c>
      <c r="B2273" s="421" t="s">
        <v>0</v>
      </c>
      <c r="C2273" s="421" t="s">
        <v>1369</v>
      </c>
      <c r="D2273" s="421" t="s">
        <v>1392</v>
      </c>
      <c r="E2273" s="422" t="s">
        <v>1371</v>
      </c>
      <c r="F2273" s="416">
        <v>1</v>
      </c>
      <c r="G2273" s="416">
        <f>[5]내역서!F2269</f>
        <v>1</v>
      </c>
      <c r="H2273" s="416">
        <v>1</v>
      </c>
      <c r="I2273" s="416">
        <f>내역서!F2277</f>
        <v>0</v>
      </c>
      <c r="J2273" s="416">
        <v>0</v>
      </c>
      <c r="K2273" s="417">
        <f t="shared" si="4004"/>
        <v>0</v>
      </c>
      <c r="L2273" s="416">
        <v>174587.1</v>
      </c>
      <c r="M2273" s="417">
        <f t="shared" si="4005"/>
        <v>0</v>
      </c>
      <c r="N2273" s="416">
        <v>0</v>
      </c>
      <c r="O2273" s="417">
        <f t="shared" si="4006"/>
        <v>0</v>
      </c>
      <c r="P2273" s="417">
        <f t="shared" si="4007"/>
        <v>174587.1</v>
      </c>
      <c r="Q2273" s="417">
        <f t="shared" si="3948"/>
        <v>0</v>
      </c>
      <c r="R2273" s="417">
        <f t="shared" ref="R2273" si="4035">I2273-I2272</f>
        <v>0</v>
      </c>
      <c r="S2273" s="417">
        <f t="shared" ref="S2273:T2273" si="4036">P2273-P2272</f>
        <v>0</v>
      </c>
      <c r="T2273" s="417">
        <f t="shared" si="4036"/>
        <v>0</v>
      </c>
      <c r="U2273" s="484"/>
      <c r="V2273" s="619" t="str">
        <f t="shared" ref="V2273" si="4037">+IF(I2273&lt;0,"ng","")</f>
        <v/>
      </c>
      <c r="W2273" s="619"/>
    </row>
    <row r="2274" spans="1:23" s="371" customFormat="1" ht="24" hidden="1" customHeight="1">
      <c r="A2274" s="366" t="s">
        <v>4295</v>
      </c>
      <c r="B2274" s="418" t="s">
        <v>0</v>
      </c>
      <c r="C2274" s="418" t="s">
        <v>3273</v>
      </c>
      <c r="D2274" s="418" t="s">
        <v>3274</v>
      </c>
      <c r="E2274" s="419" t="s">
        <v>308</v>
      </c>
      <c r="F2274" s="411">
        <v>1</v>
      </c>
      <c r="G2274" s="411">
        <f>[5]내역서!F2270</f>
        <v>1</v>
      </c>
      <c r="H2274" s="411">
        <v>1</v>
      </c>
      <c r="I2274" s="411">
        <f>내역서!F2278</f>
        <v>0</v>
      </c>
      <c r="J2274" s="411">
        <v>3511.5</v>
      </c>
      <c r="K2274" s="412">
        <f>INT($I2274*J2274)</f>
        <v>0</v>
      </c>
      <c r="L2274" s="411">
        <v>0</v>
      </c>
      <c r="M2274" s="412">
        <f>INT($I2274*L2274)</f>
        <v>0</v>
      </c>
      <c r="N2274" s="411">
        <v>0</v>
      </c>
      <c r="O2274" s="412">
        <f>INT($I2274*N2274)</f>
        <v>0</v>
      </c>
      <c r="P2274" s="412">
        <f>+J2274+L2274+N2274</f>
        <v>3511.5</v>
      </c>
      <c r="Q2274" s="412">
        <f>K2274+M2274+O2274</f>
        <v>0</v>
      </c>
      <c r="R2274" s="412"/>
      <c r="S2274" s="412"/>
      <c r="T2274" s="412"/>
      <c r="U2274" s="483" t="s">
        <v>0</v>
      </c>
      <c r="V2274" s="617" t="str">
        <f>+IF(I2274&lt;0,"ng","")</f>
        <v/>
      </c>
      <c r="W2274" s="617"/>
    </row>
    <row r="2275" spans="1:23" s="75" customFormat="1" ht="24" hidden="1" customHeight="1">
      <c r="A2275" s="372" t="s">
        <v>4608</v>
      </c>
      <c r="B2275" s="421" t="s">
        <v>0</v>
      </c>
      <c r="C2275" s="421" t="s">
        <v>1373</v>
      </c>
      <c r="D2275" s="421" t="s">
        <v>1374</v>
      </c>
      <c r="E2275" s="422" t="s">
        <v>1034</v>
      </c>
      <c r="F2275" s="416">
        <v>1</v>
      </c>
      <c r="G2275" s="416">
        <f>[5]내역서!F2271</f>
        <v>1</v>
      </c>
      <c r="H2275" s="416">
        <v>1</v>
      </c>
      <c r="I2275" s="416">
        <f>내역서!F2279</f>
        <v>0</v>
      </c>
      <c r="J2275" s="416">
        <v>3511.5</v>
      </c>
      <c r="K2275" s="417">
        <f t="shared" si="4004"/>
        <v>0</v>
      </c>
      <c r="L2275" s="416">
        <v>0</v>
      </c>
      <c r="M2275" s="417">
        <f t="shared" si="4005"/>
        <v>0</v>
      </c>
      <c r="N2275" s="416">
        <v>0</v>
      </c>
      <c r="O2275" s="417">
        <f t="shared" si="4006"/>
        <v>0</v>
      </c>
      <c r="P2275" s="417">
        <f t="shared" si="4007"/>
        <v>3511.5</v>
      </c>
      <c r="Q2275" s="417">
        <f t="shared" si="3948"/>
        <v>0</v>
      </c>
      <c r="R2275" s="417">
        <f t="shared" ref="R2275" si="4038">I2275-I2274</f>
        <v>0</v>
      </c>
      <c r="S2275" s="417">
        <f t="shared" ref="S2275:T2275" si="4039">P2275-P2274</f>
        <v>0</v>
      </c>
      <c r="T2275" s="417">
        <f t="shared" si="4039"/>
        <v>0</v>
      </c>
      <c r="U2275" s="484"/>
      <c r="V2275" s="619" t="str">
        <f t="shared" ref="V2275" si="4040">+IF(I2275&lt;0,"ng","")</f>
        <v/>
      </c>
      <c r="W2275" s="619"/>
    </row>
    <row r="2276" spans="1:23" s="371" customFormat="1" ht="24" hidden="1" customHeight="1">
      <c r="A2276" s="366" t="s">
        <v>4295</v>
      </c>
      <c r="B2276" s="448" t="s">
        <v>265</v>
      </c>
      <c r="C2276" s="448" t="s">
        <v>3306</v>
      </c>
      <c r="D2276" s="448" t="s">
        <v>0</v>
      </c>
      <c r="E2276" s="449" t="s">
        <v>0</v>
      </c>
      <c r="F2276" s="450">
        <v>0</v>
      </c>
      <c r="G2276" s="450">
        <f>[5]내역서!F2272</f>
        <v>0</v>
      </c>
      <c r="H2276" s="450">
        <v>0</v>
      </c>
      <c r="I2276" s="450">
        <f>내역서!F2280</f>
        <v>0</v>
      </c>
      <c r="J2276" s="451">
        <v>0</v>
      </c>
      <c r="K2276" s="451">
        <f>SUMIF($A$2278:$A$2289,$A2278,K$2278:K$2289)</f>
        <v>0</v>
      </c>
      <c r="L2276" s="451">
        <v>0</v>
      </c>
      <c r="M2276" s="451">
        <f>SUMIF($A$2278:$A$2289,$A2278,M$2278:M$2289)</f>
        <v>0</v>
      </c>
      <c r="N2276" s="451">
        <v>0</v>
      </c>
      <c r="O2276" s="451">
        <f>SUMIF($A$2278:$A$2289,$A2278,O$2278:O$2289)</f>
        <v>0</v>
      </c>
      <c r="P2276" s="452">
        <v>0</v>
      </c>
      <c r="Q2276" s="451">
        <f>K2276+M2276+O2276</f>
        <v>0</v>
      </c>
      <c r="R2276" s="451"/>
      <c r="S2276" s="451"/>
      <c r="T2276" s="451"/>
      <c r="U2276" s="493" t="s">
        <v>0</v>
      </c>
      <c r="V2276" s="617" t="str">
        <f>+IF(I2276&lt;0,"ng","")</f>
        <v/>
      </c>
      <c r="W2276" s="617"/>
    </row>
    <row r="2277" spans="1:23" s="75" customFormat="1" ht="24" hidden="1" customHeight="1">
      <c r="A2277" s="372" t="s">
        <v>2072</v>
      </c>
      <c r="B2277" s="454" t="s">
        <v>265</v>
      </c>
      <c r="C2277" s="454" t="s">
        <v>1400</v>
      </c>
      <c r="D2277" s="454" t="s">
        <v>0</v>
      </c>
      <c r="E2277" s="455" t="s">
        <v>0</v>
      </c>
      <c r="F2277" s="456">
        <v>0</v>
      </c>
      <c r="G2277" s="456">
        <f>[5]내역서!F2273</f>
        <v>0</v>
      </c>
      <c r="H2277" s="456">
        <v>0</v>
      </c>
      <c r="I2277" s="456">
        <f>내역서!F2281</f>
        <v>0</v>
      </c>
      <c r="J2277" s="457">
        <v>0</v>
      </c>
      <c r="K2277" s="457">
        <f>SUMIF($A$2278:$A$2289,$A2279,K$2278:K$2289)</f>
        <v>0</v>
      </c>
      <c r="L2277" s="457">
        <v>0</v>
      </c>
      <c r="M2277" s="457">
        <f>SUMIF($A$2278:$A$2289,$A2279,M$2278:M$2289)</f>
        <v>0</v>
      </c>
      <c r="N2277" s="457">
        <v>0</v>
      </c>
      <c r="O2277" s="457">
        <f>SUMIF($A$2278:$A$2289,$A2279,O$2278:O$2289)</f>
        <v>0</v>
      </c>
      <c r="P2277" s="458">
        <v>0</v>
      </c>
      <c r="Q2277" s="457">
        <f t="shared" si="3948"/>
        <v>0</v>
      </c>
      <c r="R2277" s="457">
        <f t="shared" ref="R2277" si="4041">I2277-I2276</f>
        <v>0</v>
      </c>
      <c r="S2277" s="457">
        <f t="shared" ref="S2277:T2277" si="4042">P2277-P2276</f>
        <v>0</v>
      </c>
      <c r="T2277" s="457">
        <f t="shared" si="4042"/>
        <v>0</v>
      </c>
      <c r="U2277" s="494"/>
      <c r="V2277" s="619" t="str">
        <f t="shared" ref="V2277" si="4043">+IF(I2277&lt;0,"ng","")</f>
        <v/>
      </c>
      <c r="W2277" s="619"/>
    </row>
    <row r="2278" spans="1:23" s="371" customFormat="1" ht="24" hidden="1" customHeight="1">
      <c r="A2278" s="366" t="s">
        <v>4381</v>
      </c>
      <c r="B2278" s="418" t="s">
        <v>0</v>
      </c>
      <c r="C2278" s="418" t="s">
        <v>3308</v>
      </c>
      <c r="D2278" s="418" t="s">
        <v>230</v>
      </c>
      <c r="E2278" s="419" t="s">
        <v>308</v>
      </c>
      <c r="F2278" s="411">
        <v>158</v>
      </c>
      <c r="G2278" s="411">
        <f>[5]내역서!F2274</f>
        <v>158</v>
      </c>
      <c r="H2278" s="411">
        <v>158</v>
      </c>
      <c r="I2278" s="411">
        <f>내역서!F2282</f>
        <v>0</v>
      </c>
      <c r="J2278" s="411">
        <v>30749</v>
      </c>
      <c r="K2278" s="412">
        <f>INT($I2278*J2278)</f>
        <v>0</v>
      </c>
      <c r="L2278" s="411">
        <v>64000</v>
      </c>
      <c r="M2278" s="412">
        <f>INT($I2278*L2278)</f>
        <v>0</v>
      </c>
      <c r="N2278" s="411">
        <v>0</v>
      </c>
      <c r="O2278" s="412">
        <f>INT($I2278*N2278)</f>
        <v>0</v>
      </c>
      <c r="P2278" s="412">
        <f>+J2278+L2278+N2278</f>
        <v>94749</v>
      </c>
      <c r="Q2278" s="412">
        <f>K2278+M2278+O2278</f>
        <v>0</v>
      </c>
      <c r="R2278" s="412"/>
      <c r="S2278" s="412"/>
      <c r="T2278" s="412"/>
      <c r="U2278" s="483" t="s">
        <v>0</v>
      </c>
      <c r="V2278" s="617" t="str">
        <f>+IF(I2278&lt;0,"ng","")</f>
        <v/>
      </c>
      <c r="W2278" s="617"/>
    </row>
    <row r="2279" spans="1:23" s="75" customFormat="1" ht="24" hidden="1" customHeight="1">
      <c r="A2279" s="372" t="s">
        <v>4608</v>
      </c>
      <c r="B2279" s="421" t="s">
        <v>0</v>
      </c>
      <c r="C2279" s="421" t="s">
        <v>1401</v>
      </c>
      <c r="D2279" s="421" t="s">
        <v>230</v>
      </c>
      <c r="E2279" s="422" t="s">
        <v>1034</v>
      </c>
      <c r="F2279" s="416">
        <v>158</v>
      </c>
      <c r="G2279" s="416">
        <f>[5]내역서!F2275</f>
        <v>158</v>
      </c>
      <c r="H2279" s="416">
        <v>158</v>
      </c>
      <c r="I2279" s="416">
        <f>내역서!F2283</f>
        <v>0</v>
      </c>
      <c r="J2279" s="416">
        <v>30749</v>
      </c>
      <c r="K2279" s="417">
        <f t="shared" ref="K2279:K2289" si="4044">INT($I2279*J2279)</f>
        <v>0</v>
      </c>
      <c r="L2279" s="416">
        <v>64000</v>
      </c>
      <c r="M2279" s="417">
        <f t="shared" ref="M2279:M2289" si="4045">INT($I2279*L2279)</f>
        <v>0</v>
      </c>
      <c r="N2279" s="416">
        <v>0</v>
      </c>
      <c r="O2279" s="417">
        <f t="shared" ref="O2279:O2289" si="4046">INT($I2279*N2279)</f>
        <v>0</v>
      </c>
      <c r="P2279" s="417">
        <f t="shared" ref="P2279:P2289" si="4047">+J2279+L2279+N2279</f>
        <v>94749</v>
      </c>
      <c r="Q2279" s="417">
        <f t="shared" si="3948"/>
        <v>0</v>
      </c>
      <c r="R2279" s="417">
        <f t="shared" ref="R2279" si="4048">I2279-I2278</f>
        <v>0</v>
      </c>
      <c r="S2279" s="417">
        <f t="shared" ref="S2279:T2279" si="4049">P2279-P2278</f>
        <v>0</v>
      </c>
      <c r="T2279" s="417">
        <f t="shared" si="4049"/>
        <v>0</v>
      </c>
      <c r="U2279" s="484"/>
      <c r="V2279" s="619" t="str">
        <f t="shared" ref="V2279" si="4050">+IF(I2279&lt;0,"ng","")</f>
        <v/>
      </c>
      <c r="W2279" s="619"/>
    </row>
    <row r="2280" spans="1:23" s="371" customFormat="1" ht="24" hidden="1" customHeight="1">
      <c r="A2280" s="366" t="s">
        <v>4822</v>
      </c>
      <c r="B2280" s="418" t="s">
        <v>0</v>
      </c>
      <c r="C2280" s="418" t="s">
        <v>3310</v>
      </c>
      <c r="D2280" s="418" t="s">
        <v>231</v>
      </c>
      <c r="E2280" s="419" t="s">
        <v>308</v>
      </c>
      <c r="F2280" s="411">
        <v>4</v>
      </c>
      <c r="G2280" s="411">
        <f>[5]내역서!F2276</f>
        <v>4</v>
      </c>
      <c r="H2280" s="411">
        <v>4</v>
      </c>
      <c r="I2280" s="411">
        <f>내역서!F2284</f>
        <v>0</v>
      </c>
      <c r="J2280" s="411">
        <v>25478.2</v>
      </c>
      <c r="K2280" s="412">
        <f>INT($I2280*J2280)</f>
        <v>0</v>
      </c>
      <c r="L2280" s="411">
        <v>43814.400000000001</v>
      </c>
      <c r="M2280" s="412">
        <f>INT($I2280*L2280)</f>
        <v>0</v>
      </c>
      <c r="N2280" s="411">
        <v>0</v>
      </c>
      <c r="O2280" s="412">
        <f>INT($I2280*N2280)</f>
        <v>0</v>
      </c>
      <c r="P2280" s="412">
        <f>+J2280+L2280+N2280</f>
        <v>69292.600000000006</v>
      </c>
      <c r="Q2280" s="412">
        <f>K2280+M2280+O2280</f>
        <v>0</v>
      </c>
      <c r="R2280" s="412"/>
      <c r="S2280" s="412"/>
      <c r="T2280" s="412"/>
      <c r="U2280" s="483" t="s">
        <v>0</v>
      </c>
      <c r="V2280" s="617" t="str">
        <f>+IF(I2280&lt;0,"ng","")</f>
        <v/>
      </c>
      <c r="W2280" s="617"/>
    </row>
    <row r="2281" spans="1:23" s="75" customFormat="1" ht="24" hidden="1" customHeight="1">
      <c r="A2281" s="372" t="s">
        <v>4380</v>
      </c>
      <c r="B2281" s="421" t="s">
        <v>0</v>
      </c>
      <c r="C2281" s="421" t="s">
        <v>1402</v>
      </c>
      <c r="D2281" s="421" t="s">
        <v>231</v>
      </c>
      <c r="E2281" s="422" t="s">
        <v>1034</v>
      </c>
      <c r="F2281" s="416">
        <v>4</v>
      </c>
      <c r="G2281" s="416">
        <f>[5]내역서!F2277</f>
        <v>4</v>
      </c>
      <c r="H2281" s="416">
        <v>4</v>
      </c>
      <c r="I2281" s="416">
        <f>내역서!F2285</f>
        <v>0</v>
      </c>
      <c r="J2281" s="416">
        <v>25478.2</v>
      </c>
      <c r="K2281" s="417">
        <f t="shared" si="4044"/>
        <v>0</v>
      </c>
      <c r="L2281" s="416">
        <v>43814.400000000001</v>
      </c>
      <c r="M2281" s="417">
        <f t="shared" si="4045"/>
        <v>0</v>
      </c>
      <c r="N2281" s="416">
        <v>0</v>
      </c>
      <c r="O2281" s="417">
        <f t="shared" si="4046"/>
        <v>0</v>
      </c>
      <c r="P2281" s="417">
        <f t="shared" si="4047"/>
        <v>69292.600000000006</v>
      </c>
      <c r="Q2281" s="417">
        <f t="shared" si="3948"/>
        <v>0</v>
      </c>
      <c r="R2281" s="417">
        <f t="shared" ref="R2281" si="4051">I2281-I2280</f>
        <v>0</v>
      </c>
      <c r="S2281" s="417">
        <f t="shared" ref="S2281:T2281" si="4052">P2281-P2280</f>
        <v>0</v>
      </c>
      <c r="T2281" s="417">
        <f t="shared" si="4052"/>
        <v>0</v>
      </c>
      <c r="U2281" s="484"/>
      <c r="V2281" s="619" t="str">
        <f t="shared" ref="V2281" si="4053">+IF(I2281&lt;0,"ng","")</f>
        <v/>
      </c>
      <c r="W2281" s="619"/>
    </row>
    <row r="2282" spans="1:23" s="371" customFormat="1" ht="24" hidden="1" customHeight="1">
      <c r="A2282" s="366" t="s">
        <v>2055</v>
      </c>
      <c r="B2282" s="418" t="s">
        <v>0</v>
      </c>
      <c r="C2282" s="418" t="s">
        <v>3316</v>
      </c>
      <c r="D2282" s="418" t="s">
        <v>3317</v>
      </c>
      <c r="E2282" s="419" t="s">
        <v>2104</v>
      </c>
      <c r="F2282" s="411">
        <v>2</v>
      </c>
      <c r="G2282" s="411">
        <f>[5]내역서!F2278</f>
        <v>2</v>
      </c>
      <c r="H2282" s="411">
        <v>2</v>
      </c>
      <c r="I2282" s="411">
        <f>내역서!F2286</f>
        <v>0</v>
      </c>
      <c r="J2282" s="411">
        <v>30319.7</v>
      </c>
      <c r="K2282" s="412">
        <f>INT($I2282*J2282)</f>
        <v>0</v>
      </c>
      <c r="L2282" s="411">
        <v>0</v>
      </c>
      <c r="M2282" s="412">
        <f>INT($I2282*L2282)</f>
        <v>0</v>
      </c>
      <c r="N2282" s="411">
        <v>0</v>
      </c>
      <c r="O2282" s="412">
        <f>INT($I2282*N2282)</f>
        <v>0</v>
      </c>
      <c r="P2282" s="412">
        <f>+J2282+L2282+N2282</f>
        <v>30319.7</v>
      </c>
      <c r="Q2282" s="412">
        <f>K2282+M2282+O2282</f>
        <v>0</v>
      </c>
      <c r="R2282" s="412"/>
      <c r="S2282" s="412"/>
      <c r="T2282" s="412"/>
      <c r="U2282" s="483" t="s">
        <v>0</v>
      </c>
      <c r="V2282" s="617" t="str">
        <f>+IF(I2282&lt;0,"ng","")</f>
        <v/>
      </c>
      <c r="W2282" s="617"/>
    </row>
    <row r="2283" spans="1:23" s="75" customFormat="1" ht="24" hidden="1" customHeight="1">
      <c r="A2283" s="372" t="s">
        <v>4785</v>
      </c>
      <c r="B2283" s="421" t="s">
        <v>0</v>
      </c>
      <c r="C2283" s="421" t="s">
        <v>1405</v>
      </c>
      <c r="D2283" s="421" t="s">
        <v>1406</v>
      </c>
      <c r="E2283" s="422" t="s">
        <v>671</v>
      </c>
      <c r="F2283" s="416">
        <v>2</v>
      </c>
      <c r="G2283" s="416">
        <f>[5]내역서!F2279</f>
        <v>2</v>
      </c>
      <c r="H2283" s="416">
        <v>2</v>
      </c>
      <c r="I2283" s="416">
        <f>내역서!F2287</f>
        <v>0</v>
      </c>
      <c r="J2283" s="416">
        <v>30319.7</v>
      </c>
      <c r="K2283" s="417">
        <f t="shared" si="4044"/>
        <v>0</v>
      </c>
      <c r="L2283" s="416">
        <v>0</v>
      </c>
      <c r="M2283" s="417">
        <f t="shared" si="4045"/>
        <v>0</v>
      </c>
      <c r="N2283" s="416">
        <v>0</v>
      </c>
      <c r="O2283" s="417">
        <f t="shared" si="4046"/>
        <v>0</v>
      </c>
      <c r="P2283" s="417">
        <f t="shared" si="4047"/>
        <v>30319.7</v>
      </c>
      <c r="Q2283" s="417">
        <f t="shared" si="3948"/>
        <v>0</v>
      </c>
      <c r="R2283" s="417">
        <f t="shared" ref="R2283" si="4054">I2283-I2282</f>
        <v>0</v>
      </c>
      <c r="S2283" s="417">
        <f t="shared" ref="S2283:T2283" si="4055">P2283-P2282</f>
        <v>0</v>
      </c>
      <c r="T2283" s="417">
        <f t="shared" si="4055"/>
        <v>0</v>
      </c>
      <c r="U2283" s="484"/>
      <c r="V2283" s="619" t="str">
        <f t="shared" ref="V2283" si="4056">+IF(I2283&lt;0,"ng","")</f>
        <v/>
      </c>
      <c r="W2283" s="619"/>
    </row>
    <row r="2284" spans="1:23" s="371" customFormat="1" ht="24" hidden="1" customHeight="1">
      <c r="A2284" s="366" t="s">
        <v>2055</v>
      </c>
      <c r="B2284" s="418" t="s">
        <v>0</v>
      </c>
      <c r="C2284" s="418" t="s">
        <v>237</v>
      </c>
      <c r="D2284" s="418" t="s">
        <v>266</v>
      </c>
      <c r="E2284" s="419" t="s">
        <v>18</v>
      </c>
      <c r="F2284" s="411">
        <v>8</v>
      </c>
      <c r="G2284" s="411">
        <f>[5]내역서!F2280</f>
        <v>8</v>
      </c>
      <c r="H2284" s="411">
        <v>8</v>
      </c>
      <c r="I2284" s="411">
        <f>내역서!F2288</f>
        <v>0</v>
      </c>
      <c r="J2284" s="411">
        <v>37210.6</v>
      </c>
      <c r="K2284" s="412">
        <f>INT($I2284*J2284)</f>
        <v>0</v>
      </c>
      <c r="L2284" s="411">
        <v>0</v>
      </c>
      <c r="M2284" s="412">
        <f>INT($I2284*L2284)</f>
        <v>0</v>
      </c>
      <c r="N2284" s="411">
        <v>0</v>
      </c>
      <c r="O2284" s="412">
        <f>INT($I2284*N2284)</f>
        <v>0</v>
      </c>
      <c r="P2284" s="412">
        <f>+J2284+L2284+N2284</f>
        <v>37210.6</v>
      </c>
      <c r="Q2284" s="412">
        <f>K2284+M2284+O2284</f>
        <v>0</v>
      </c>
      <c r="R2284" s="412"/>
      <c r="S2284" s="412"/>
      <c r="T2284" s="412"/>
      <c r="U2284" s="483" t="s">
        <v>0</v>
      </c>
      <c r="V2284" s="617" t="str">
        <f>+IF(I2284&lt;0,"ng","")</f>
        <v/>
      </c>
      <c r="W2284" s="617"/>
    </row>
    <row r="2285" spans="1:23" s="75" customFormat="1" ht="24" hidden="1" customHeight="1">
      <c r="A2285" s="372" t="s">
        <v>2072</v>
      </c>
      <c r="B2285" s="421" t="s">
        <v>0</v>
      </c>
      <c r="C2285" s="421" t="s">
        <v>237</v>
      </c>
      <c r="D2285" s="421" t="s">
        <v>266</v>
      </c>
      <c r="E2285" s="422" t="s">
        <v>18</v>
      </c>
      <c r="F2285" s="416">
        <v>8</v>
      </c>
      <c r="G2285" s="416">
        <f>[5]내역서!F2281</f>
        <v>8</v>
      </c>
      <c r="H2285" s="416">
        <v>8</v>
      </c>
      <c r="I2285" s="416">
        <f>내역서!F2289</f>
        <v>0</v>
      </c>
      <c r="J2285" s="416">
        <v>37210.6</v>
      </c>
      <c r="K2285" s="417">
        <f t="shared" si="4044"/>
        <v>0</v>
      </c>
      <c r="L2285" s="416">
        <v>0</v>
      </c>
      <c r="M2285" s="417">
        <f t="shared" si="4045"/>
        <v>0</v>
      </c>
      <c r="N2285" s="416">
        <v>0</v>
      </c>
      <c r="O2285" s="417">
        <f t="shared" si="4046"/>
        <v>0</v>
      </c>
      <c r="P2285" s="417">
        <f t="shared" si="4047"/>
        <v>37210.6</v>
      </c>
      <c r="Q2285" s="417">
        <f t="shared" ref="Q2285:Q2347" si="4057">K2285+M2285+O2285</f>
        <v>0</v>
      </c>
      <c r="R2285" s="417">
        <f t="shared" ref="R2285" si="4058">I2285-I2284</f>
        <v>0</v>
      </c>
      <c r="S2285" s="417">
        <f t="shared" ref="S2285:T2285" si="4059">P2285-P2284</f>
        <v>0</v>
      </c>
      <c r="T2285" s="417">
        <f t="shared" si="4059"/>
        <v>0</v>
      </c>
      <c r="U2285" s="484"/>
      <c r="V2285" s="619" t="str">
        <f t="shared" ref="V2285" si="4060">+IF(I2285&lt;0,"ng","")</f>
        <v/>
      </c>
      <c r="W2285" s="619"/>
    </row>
    <row r="2286" spans="1:23" s="371" customFormat="1" ht="24" hidden="1" customHeight="1">
      <c r="A2286" s="366" t="s">
        <v>2055</v>
      </c>
      <c r="B2286" s="418" t="s">
        <v>0</v>
      </c>
      <c r="C2286" s="418" t="s">
        <v>1910</v>
      </c>
      <c r="D2286" s="418" t="s">
        <v>3329</v>
      </c>
      <c r="E2286" s="419" t="s">
        <v>1887</v>
      </c>
      <c r="F2286" s="411">
        <v>4</v>
      </c>
      <c r="G2286" s="411">
        <f>[5]내역서!F2282</f>
        <v>4</v>
      </c>
      <c r="H2286" s="411">
        <v>4</v>
      </c>
      <c r="I2286" s="411">
        <f>내역서!F2290</f>
        <v>0</v>
      </c>
      <c r="J2286" s="411">
        <v>0</v>
      </c>
      <c r="K2286" s="412">
        <f>INT($I2286*J2286)</f>
        <v>0</v>
      </c>
      <c r="L2286" s="411">
        <v>162672</v>
      </c>
      <c r="M2286" s="412">
        <f>INT($I2286*L2286)</f>
        <v>0</v>
      </c>
      <c r="N2286" s="411">
        <v>0</v>
      </c>
      <c r="O2286" s="412">
        <f>INT($I2286*N2286)</f>
        <v>0</v>
      </c>
      <c r="P2286" s="412">
        <f>+J2286+L2286+N2286</f>
        <v>162672</v>
      </c>
      <c r="Q2286" s="412">
        <f>K2286+M2286+O2286</f>
        <v>0</v>
      </c>
      <c r="R2286" s="412"/>
      <c r="S2286" s="412"/>
      <c r="T2286" s="412"/>
      <c r="U2286" s="483" t="s">
        <v>0</v>
      </c>
      <c r="V2286" s="617" t="str">
        <f>+IF(I2286&lt;0,"ng","")</f>
        <v/>
      </c>
      <c r="W2286" s="617"/>
    </row>
    <row r="2287" spans="1:23" s="75" customFormat="1" ht="24" hidden="1" customHeight="1">
      <c r="A2287" s="372" t="s">
        <v>4823</v>
      </c>
      <c r="B2287" s="421" t="s">
        <v>0</v>
      </c>
      <c r="C2287" s="421" t="s">
        <v>1369</v>
      </c>
      <c r="D2287" s="421" t="s">
        <v>1407</v>
      </c>
      <c r="E2287" s="422" t="s">
        <v>1371</v>
      </c>
      <c r="F2287" s="416">
        <v>4</v>
      </c>
      <c r="G2287" s="416">
        <f>[5]내역서!F2283</f>
        <v>4</v>
      </c>
      <c r="H2287" s="416">
        <v>4</v>
      </c>
      <c r="I2287" s="416">
        <f>내역서!F2291</f>
        <v>0</v>
      </c>
      <c r="J2287" s="416">
        <v>0</v>
      </c>
      <c r="K2287" s="417">
        <f t="shared" si="4044"/>
        <v>0</v>
      </c>
      <c r="L2287" s="416">
        <v>162672</v>
      </c>
      <c r="M2287" s="417">
        <f t="shared" si="4045"/>
        <v>0</v>
      </c>
      <c r="N2287" s="416">
        <v>0</v>
      </c>
      <c r="O2287" s="417">
        <f t="shared" si="4046"/>
        <v>0</v>
      </c>
      <c r="P2287" s="417">
        <f t="shared" si="4047"/>
        <v>162672</v>
      </c>
      <c r="Q2287" s="417">
        <f t="shared" si="4057"/>
        <v>0</v>
      </c>
      <c r="R2287" s="417">
        <f t="shared" ref="R2287" si="4061">I2287-I2286</f>
        <v>0</v>
      </c>
      <c r="S2287" s="417">
        <f t="shared" ref="S2287:T2287" si="4062">P2287-P2286</f>
        <v>0</v>
      </c>
      <c r="T2287" s="417">
        <f t="shared" si="4062"/>
        <v>0</v>
      </c>
      <c r="U2287" s="484"/>
      <c r="V2287" s="619" t="str">
        <f t="shared" ref="V2287" si="4063">+IF(I2287&lt;0,"ng","")</f>
        <v/>
      </c>
      <c r="W2287" s="619"/>
    </row>
    <row r="2288" spans="1:23" s="371" customFormat="1" ht="24" hidden="1" customHeight="1">
      <c r="A2288" s="366" t="s">
        <v>2055</v>
      </c>
      <c r="B2288" s="418" t="s">
        <v>0</v>
      </c>
      <c r="C2288" s="418" t="s">
        <v>3273</v>
      </c>
      <c r="D2288" s="418" t="s">
        <v>3274</v>
      </c>
      <c r="E2288" s="419" t="s">
        <v>308</v>
      </c>
      <c r="F2288" s="411">
        <v>1</v>
      </c>
      <c r="G2288" s="411">
        <f>[5]내역서!F2284</f>
        <v>1</v>
      </c>
      <c r="H2288" s="411">
        <v>1</v>
      </c>
      <c r="I2288" s="411">
        <f>내역서!F2292</f>
        <v>0</v>
      </c>
      <c r="J2288" s="411">
        <v>13013.4</v>
      </c>
      <c r="K2288" s="412">
        <f>INT($I2288*J2288)</f>
        <v>0</v>
      </c>
      <c r="L2288" s="411">
        <v>0</v>
      </c>
      <c r="M2288" s="412">
        <f>INT($I2288*L2288)</f>
        <v>0</v>
      </c>
      <c r="N2288" s="411">
        <v>0</v>
      </c>
      <c r="O2288" s="412">
        <f>INT($I2288*N2288)</f>
        <v>0</v>
      </c>
      <c r="P2288" s="412">
        <f>+J2288+L2288+N2288</f>
        <v>13013.4</v>
      </c>
      <c r="Q2288" s="412">
        <f>K2288+M2288+O2288</f>
        <v>0</v>
      </c>
      <c r="R2288" s="412"/>
      <c r="S2288" s="412"/>
      <c r="T2288" s="412"/>
      <c r="U2288" s="483" t="s">
        <v>0</v>
      </c>
      <c r="V2288" s="617" t="str">
        <f>+IF(I2288&lt;0,"ng","")</f>
        <v/>
      </c>
      <c r="W2288" s="617"/>
    </row>
    <row r="2289" spans="1:23" s="75" customFormat="1" ht="24" hidden="1" customHeight="1">
      <c r="A2289" s="372" t="s">
        <v>4824</v>
      </c>
      <c r="B2289" s="421" t="s">
        <v>0</v>
      </c>
      <c r="C2289" s="421" t="s">
        <v>1373</v>
      </c>
      <c r="D2289" s="421" t="s">
        <v>1374</v>
      </c>
      <c r="E2289" s="422" t="s">
        <v>1034</v>
      </c>
      <c r="F2289" s="416">
        <v>1</v>
      </c>
      <c r="G2289" s="416">
        <f>[5]내역서!F2285</f>
        <v>1</v>
      </c>
      <c r="H2289" s="416">
        <v>1</v>
      </c>
      <c r="I2289" s="416">
        <f>내역서!F2293</f>
        <v>0</v>
      </c>
      <c r="J2289" s="416">
        <v>13013.4</v>
      </c>
      <c r="K2289" s="417">
        <f t="shared" si="4044"/>
        <v>0</v>
      </c>
      <c r="L2289" s="416">
        <v>0</v>
      </c>
      <c r="M2289" s="417">
        <f t="shared" si="4045"/>
        <v>0</v>
      </c>
      <c r="N2289" s="416">
        <v>0</v>
      </c>
      <c r="O2289" s="417">
        <f t="shared" si="4046"/>
        <v>0</v>
      </c>
      <c r="P2289" s="417">
        <f t="shared" si="4047"/>
        <v>13013.4</v>
      </c>
      <c r="Q2289" s="417">
        <f t="shared" si="4057"/>
        <v>0</v>
      </c>
      <c r="R2289" s="417">
        <f t="shared" ref="R2289" si="4064">I2289-I2288</f>
        <v>0</v>
      </c>
      <c r="S2289" s="417">
        <f t="shared" ref="S2289:T2289" si="4065">P2289-P2288</f>
        <v>0</v>
      </c>
      <c r="T2289" s="417">
        <f t="shared" si="4065"/>
        <v>0</v>
      </c>
      <c r="U2289" s="484"/>
      <c r="V2289" s="619" t="str">
        <f t="shared" ref="V2289" si="4066">+IF(I2289&lt;0,"ng","")</f>
        <v/>
      </c>
      <c r="W2289" s="619"/>
    </row>
    <row r="2290" spans="1:23" s="371" customFormat="1" ht="24" hidden="1" customHeight="1">
      <c r="A2290" s="366" t="s">
        <v>4822</v>
      </c>
      <c r="B2290" s="448" t="s">
        <v>267</v>
      </c>
      <c r="C2290" s="448" t="s">
        <v>3331</v>
      </c>
      <c r="D2290" s="448" t="s">
        <v>0</v>
      </c>
      <c r="E2290" s="449" t="s">
        <v>0</v>
      </c>
      <c r="F2290" s="450">
        <v>0</v>
      </c>
      <c r="G2290" s="450">
        <f>[5]내역서!F2286</f>
        <v>0</v>
      </c>
      <c r="H2290" s="450">
        <v>0</v>
      </c>
      <c r="I2290" s="450">
        <f>내역서!F2294</f>
        <v>0</v>
      </c>
      <c r="J2290" s="451">
        <v>0</v>
      </c>
      <c r="K2290" s="451">
        <f>SUMIF($A$2292:$A$2299,$A2292,K$2292:K$2299)</f>
        <v>0</v>
      </c>
      <c r="L2290" s="451">
        <v>0</v>
      </c>
      <c r="M2290" s="451">
        <f>SUMIF($A$2292:$A$2299,$A2292,M$2292:M$2299)</f>
        <v>0</v>
      </c>
      <c r="N2290" s="451">
        <v>0</v>
      </c>
      <c r="O2290" s="451">
        <f>SUMIF($A$2292:$A$2299,$A2292,O$2292:O$2299)</f>
        <v>0</v>
      </c>
      <c r="P2290" s="452">
        <v>0</v>
      </c>
      <c r="Q2290" s="451">
        <f>K2290+M2290+O2290</f>
        <v>0</v>
      </c>
      <c r="R2290" s="451"/>
      <c r="S2290" s="451"/>
      <c r="T2290" s="451"/>
      <c r="U2290" s="493" t="s">
        <v>0</v>
      </c>
      <c r="V2290" s="617" t="str">
        <f>+IF(I2290&lt;0,"ng","")</f>
        <v/>
      </c>
      <c r="W2290" s="617"/>
    </row>
    <row r="2291" spans="1:23" s="75" customFormat="1" ht="24" hidden="1" customHeight="1">
      <c r="A2291" s="372" t="s">
        <v>4823</v>
      </c>
      <c r="B2291" s="454" t="s">
        <v>267</v>
      </c>
      <c r="C2291" s="454" t="s">
        <v>1408</v>
      </c>
      <c r="D2291" s="454" t="s">
        <v>0</v>
      </c>
      <c r="E2291" s="455" t="s">
        <v>0</v>
      </c>
      <c r="F2291" s="456">
        <v>0</v>
      </c>
      <c r="G2291" s="456">
        <f>[5]내역서!F2287</f>
        <v>0</v>
      </c>
      <c r="H2291" s="456">
        <v>0</v>
      </c>
      <c r="I2291" s="456">
        <f>내역서!F2295</f>
        <v>0</v>
      </c>
      <c r="J2291" s="457">
        <v>0</v>
      </c>
      <c r="K2291" s="457">
        <f>SUMIF($A$2292:$A$2299,$A2293,K$2292:K$2299)</f>
        <v>0</v>
      </c>
      <c r="L2291" s="457">
        <v>0</v>
      </c>
      <c r="M2291" s="457">
        <f>SUMIF($A$2292:$A$2299,$A2293,M$2292:M$2299)</f>
        <v>0</v>
      </c>
      <c r="N2291" s="457">
        <v>0</v>
      </c>
      <c r="O2291" s="457">
        <f>SUMIF($A$2292:$A$2299,$A2293,O$2292:O$2299)</f>
        <v>0</v>
      </c>
      <c r="P2291" s="458">
        <v>0</v>
      </c>
      <c r="Q2291" s="457">
        <f t="shared" si="4057"/>
        <v>0</v>
      </c>
      <c r="R2291" s="457">
        <f t="shared" ref="R2291" si="4067">I2291-I2290</f>
        <v>0</v>
      </c>
      <c r="S2291" s="457">
        <f t="shared" ref="S2291:T2291" si="4068">P2291-P2290</f>
        <v>0</v>
      </c>
      <c r="T2291" s="457">
        <f t="shared" si="4068"/>
        <v>0</v>
      </c>
      <c r="U2291" s="494"/>
      <c r="V2291" s="619" t="str">
        <f t="shared" ref="V2291" si="4069">+IF(I2291&lt;0,"ng","")</f>
        <v/>
      </c>
      <c r="W2291" s="619"/>
    </row>
    <row r="2292" spans="1:23" s="371" customFormat="1" ht="24" hidden="1" customHeight="1">
      <c r="A2292" s="366" t="s">
        <v>2055</v>
      </c>
      <c r="B2292" s="418" t="s">
        <v>0</v>
      </c>
      <c r="C2292" s="418" t="s">
        <v>3333</v>
      </c>
      <c r="D2292" s="418" t="s">
        <v>268</v>
      </c>
      <c r="E2292" s="419" t="s">
        <v>18</v>
      </c>
      <c r="F2292" s="411">
        <v>1</v>
      </c>
      <c r="G2292" s="411">
        <f>[5]내역서!F2288</f>
        <v>1</v>
      </c>
      <c r="H2292" s="411">
        <v>1</v>
      </c>
      <c r="I2292" s="411">
        <f>내역서!F2296</f>
        <v>0</v>
      </c>
      <c r="J2292" s="411">
        <v>1248963.8999999999</v>
      </c>
      <c r="K2292" s="412">
        <f>INT($I2292*J2292)</f>
        <v>0</v>
      </c>
      <c r="L2292" s="411">
        <v>0</v>
      </c>
      <c r="M2292" s="412">
        <f>INT($I2292*L2292)</f>
        <v>0</v>
      </c>
      <c r="N2292" s="411">
        <v>0</v>
      </c>
      <c r="O2292" s="412">
        <f>INT($I2292*N2292)</f>
        <v>0</v>
      </c>
      <c r="P2292" s="412">
        <f>+J2292+L2292+N2292</f>
        <v>1248963.8999999999</v>
      </c>
      <c r="Q2292" s="412">
        <f>K2292+M2292+O2292</f>
        <v>0</v>
      </c>
      <c r="R2292" s="412"/>
      <c r="S2292" s="412"/>
      <c r="T2292" s="412"/>
      <c r="U2292" s="483" t="s">
        <v>0</v>
      </c>
      <c r="V2292" s="617" t="str">
        <f>+IF(I2292&lt;0,"ng","")</f>
        <v/>
      </c>
      <c r="W2292" s="617"/>
    </row>
    <row r="2293" spans="1:23" s="75" customFormat="1" ht="24" hidden="1" customHeight="1">
      <c r="A2293" s="372" t="s">
        <v>2072</v>
      </c>
      <c r="B2293" s="421" t="s">
        <v>0</v>
      </c>
      <c r="C2293" s="421" t="s">
        <v>1409</v>
      </c>
      <c r="D2293" s="421" t="s">
        <v>268</v>
      </c>
      <c r="E2293" s="422" t="s">
        <v>18</v>
      </c>
      <c r="F2293" s="416">
        <v>1</v>
      </c>
      <c r="G2293" s="416">
        <f>[5]내역서!F2289</f>
        <v>1</v>
      </c>
      <c r="H2293" s="416">
        <v>1</v>
      </c>
      <c r="I2293" s="416">
        <f>내역서!F2297</f>
        <v>0</v>
      </c>
      <c r="J2293" s="416">
        <v>1248963.8999999999</v>
      </c>
      <c r="K2293" s="417">
        <f t="shared" ref="K2293:K2299" si="4070">INT($I2293*J2293)</f>
        <v>0</v>
      </c>
      <c r="L2293" s="416">
        <v>0</v>
      </c>
      <c r="M2293" s="417">
        <f t="shared" ref="M2293:M2299" si="4071">INT($I2293*L2293)</f>
        <v>0</v>
      </c>
      <c r="N2293" s="416">
        <v>0</v>
      </c>
      <c r="O2293" s="417">
        <f t="shared" ref="O2293:O2299" si="4072">INT($I2293*N2293)</f>
        <v>0</v>
      </c>
      <c r="P2293" s="417">
        <f t="shared" ref="P2293:P2299" si="4073">+J2293+L2293+N2293</f>
        <v>1248963.8999999999</v>
      </c>
      <c r="Q2293" s="417">
        <f t="shared" si="4057"/>
        <v>0</v>
      </c>
      <c r="R2293" s="417">
        <f t="shared" ref="R2293" si="4074">I2293-I2292</f>
        <v>0</v>
      </c>
      <c r="S2293" s="417">
        <f t="shared" ref="S2293:T2293" si="4075">P2293-P2292</f>
        <v>0</v>
      </c>
      <c r="T2293" s="417">
        <f t="shared" si="4075"/>
        <v>0</v>
      </c>
      <c r="U2293" s="484"/>
      <c r="V2293" s="619" t="str">
        <f t="shared" ref="V2293" si="4076">+IF(I2293&lt;0,"ng","")</f>
        <v/>
      </c>
      <c r="W2293" s="619"/>
    </row>
    <row r="2294" spans="1:23" s="371" customFormat="1" ht="24" hidden="1" customHeight="1">
      <c r="A2294" s="366" t="s">
        <v>2055</v>
      </c>
      <c r="B2294" s="418" t="s">
        <v>0</v>
      </c>
      <c r="C2294" s="418" t="s">
        <v>3335</v>
      </c>
      <c r="D2294" s="418" t="s">
        <v>0</v>
      </c>
      <c r="E2294" s="419" t="s">
        <v>18</v>
      </c>
      <c r="F2294" s="411">
        <v>1</v>
      </c>
      <c r="G2294" s="411">
        <f>[5]내역서!F2290</f>
        <v>1</v>
      </c>
      <c r="H2294" s="411">
        <v>1</v>
      </c>
      <c r="I2294" s="411">
        <f>내역서!F2298</f>
        <v>0</v>
      </c>
      <c r="J2294" s="411">
        <v>43067.8</v>
      </c>
      <c r="K2294" s="412">
        <f>INT($I2294*J2294)</f>
        <v>0</v>
      </c>
      <c r="L2294" s="411">
        <v>0</v>
      </c>
      <c r="M2294" s="412">
        <f>INT($I2294*L2294)</f>
        <v>0</v>
      </c>
      <c r="N2294" s="411">
        <v>0</v>
      </c>
      <c r="O2294" s="412">
        <f>INT($I2294*N2294)</f>
        <v>0</v>
      </c>
      <c r="P2294" s="412">
        <f>+J2294+L2294+N2294</f>
        <v>43067.8</v>
      </c>
      <c r="Q2294" s="412">
        <f>K2294+M2294+O2294</f>
        <v>0</v>
      </c>
      <c r="R2294" s="412"/>
      <c r="S2294" s="412"/>
      <c r="T2294" s="412"/>
      <c r="U2294" s="483" t="s">
        <v>0</v>
      </c>
      <c r="V2294" s="617" t="str">
        <f>+IF(I2294&lt;0,"ng","")</f>
        <v/>
      </c>
      <c r="W2294" s="617"/>
    </row>
    <row r="2295" spans="1:23" s="75" customFormat="1" ht="24" hidden="1" customHeight="1">
      <c r="A2295" s="372" t="s">
        <v>4640</v>
      </c>
      <c r="B2295" s="421" t="s">
        <v>0</v>
      </c>
      <c r="C2295" s="421" t="s">
        <v>1410</v>
      </c>
      <c r="D2295" s="421" t="s">
        <v>0</v>
      </c>
      <c r="E2295" s="422" t="s">
        <v>18</v>
      </c>
      <c r="F2295" s="416">
        <v>1</v>
      </c>
      <c r="G2295" s="416">
        <f>[5]내역서!F2291</f>
        <v>1</v>
      </c>
      <c r="H2295" s="416">
        <v>1</v>
      </c>
      <c r="I2295" s="416">
        <f>내역서!F2299</f>
        <v>0</v>
      </c>
      <c r="J2295" s="416">
        <v>43067.8</v>
      </c>
      <c r="K2295" s="417">
        <f t="shared" si="4070"/>
        <v>0</v>
      </c>
      <c r="L2295" s="416">
        <v>0</v>
      </c>
      <c r="M2295" s="417">
        <f t="shared" si="4071"/>
        <v>0</v>
      </c>
      <c r="N2295" s="416">
        <v>0</v>
      </c>
      <c r="O2295" s="417">
        <f t="shared" si="4072"/>
        <v>0</v>
      </c>
      <c r="P2295" s="417">
        <f t="shared" si="4073"/>
        <v>43067.8</v>
      </c>
      <c r="Q2295" s="417">
        <f t="shared" si="4057"/>
        <v>0</v>
      </c>
      <c r="R2295" s="417">
        <f t="shared" ref="R2295" si="4077">I2295-I2294</f>
        <v>0</v>
      </c>
      <c r="S2295" s="417">
        <f t="shared" ref="S2295:T2295" si="4078">P2295-P2294</f>
        <v>0</v>
      </c>
      <c r="T2295" s="417">
        <f t="shared" si="4078"/>
        <v>0</v>
      </c>
      <c r="U2295" s="484"/>
      <c r="V2295" s="619" t="str">
        <f t="shared" ref="V2295" si="4079">+IF(I2295&lt;0,"ng","")</f>
        <v/>
      </c>
      <c r="W2295" s="619"/>
    </row>
    <row r="2296" spans="1:23" s="371" customFormat="1" ht="24" hidden="1" customHeight="1">
      <c r="A2296" s="366" t="s">
        <v>4825</v>
      </c>
      <c r="B2296" s="418" t="s">
        <v>0</v>
      </c>
      <c r="C2296" s="418" t="s">
        <v>3369</v>
      </c>
      <c r="D2296" s="418" t="s">
        <v>0</v>
      </c>
      <c r="E2296" s="419" t="s">
        <v>18</v>
      </c>
      <c r="F2296" s="411">
        <v>1</v>
      </c>
      <c r="G2296" s="411">
        <f>[5]내역서!F2292</f>
        <v>1</v>
      </c>
      <c r="H2296" s="411">
        <v>1</v>
      </c>
      <c r="I2296" s="411">
        <f>내역서!F2300</f>
        <v>0</v>
      </c>
      <c r="J2296" s="411">
        <v>217061.3</v>
      </c>
      <c r="K2296" s="412">
        <f>INT($I2296*J2296)</f>
        <v>0</v>
      </c>
      <c r="L2296" s="411">
        <v>0</v>
      </c>
      <c r="M2296" s="412">
        <f>INT($I2296*L2296)</f>
        <v>0</v>
      </c>
      <c r="N2296" s="411">
        <v>0</v>
      </c>
      <c r="O2296" s="412">
        <f>INT($I2296*N2296)</f>
        <v>0</v>
      </c>
      <c r="P2296" s="412">
        <f>+J2296+L2296+N2296</f>
        <v>217061.3</v>
      </c>
      <c r="Q2296" s="412">
        <f>K2296+M2296+O2296</f>
        <v>0</v>
      </c>
      <c r="R2296" s="412"/>
      <c r="S2296" s="412"/>
      <c r="T2296" s="412"/>
      <c r="U2296" s="483" t="s">
        <v>0</v>
      </c>
      <c r="V2296" s="617" t="str">
        <f>+IF(I2296&lt;0,"ng","")</f>
        <v/>
      </c>
      <c r="W2296" s="617"/>
    </row>
    <row r="2297" spans="1:23" s="75" customFormat="1" ht="24" hidden="1" customHeight="1">
      <c r="A2297" s="372" t="s">
        <v>4826</v>
      </c>
      <c r="B2297" s="421" t="s">
        <v>0</v>
      </c>
      <c r="C2297" s="421" t="s">
        <v>1429</v>
      </c>
      <c r="D2297" s="421" t="s">
        <v>0</v>
      </c>
      <c r="E2297" s="422" t="s">
        <v>18</v>
      </c>
      <c r="F2297" s="416">
        <v>1</v>
      </c>
      <c r="G2297" s="416">
        <f>[5]내역서!F2293</f>
        <v>1</v>
      </c>
      <c r="H2297" s="416">
        <v>1</v>
      </c>
      <c r="I2297" s="416">
        <f>내역서!F2301</f>
        <v>0</v>
      </c>
      <c r="J2297" s="416">
        <v>217061.3</v>
      </c>
      <c r="K2297" s="417">
        <f t="shared" si="4070"/>
        <v>0</v>
      </c>
      <c r="L2297" s="416">
        <v>0</v>
      </c>
      <c r="M2297" s="417">
        <f t="shared" si="4071"/>
        <v>0</v>
      </c>
      <c r="N2297" s="416">
        <v>0</v>
      </c>
      <c r="O2297" s="417">
        <f t="shared" si="4072"/>
        <v>0</v>
      </c>
      <c r="P2297" s="417">
        <f t="shared" si="4073"/>
        <v>217061.3</v>
      </c>
      <c r="Q2297" s="417">
        <f t="shared" si="4057"/>
        <v>0</v>
      </c>
      <c r="R2297" s="417">
        <f t="shared" ref="R2297" si="4080">I2297-I2296</f>
        <v>0</v>
      </c>
      <c r="S2297" s="417">
        <f t="shared" ref="S2297:T2297" si="4081">P2297-P2296</f>
        <v>0</v>
      </c>
      <c r="T2297" s="417">
        <f t="shared" si="4081"/>
        <v>0</v>
      </c>
      <c r="U2297" s="484"/>
      <c r="V2297" s="619" t="str">
        <f t="shared" ref="V2297" si="4082">+IF(I2297&lt;0,"ng","")</f>
        <v/>
      </c>
      <c r="W2297" s="619"/>
    </row>
    <row r="2298" spans="1:23" s="371" customFormat="1" ht="24" hidden="1" customHeight="1">
      <c r="A2298" s="366" t="s">
        <v>4827</v>
      </c>
      <c r="B2298" s="418" t="s">
        <v>0</v>
      </c>
      <c r="C2298" s="418" t="s">
        <v>3370</v>
      </c>
      <c r="D2298" s="418" t="s">
        <v>3338</v>
      </c>
      <c r="E2298" s="419" t="s">
        <v>22</v>
      </c>
      <c r="F2298" s="411">
        <v>32</v>
      </c>
      <c r="G2298" s="411">
        <f>[5]내역서!F2294</f>
        <v>32</v>
      </c>
      <c r="H2298" s="411">
        <v>32</v>
      </c>
      <c r="I2298" s="411">
        <f>내역서!F2302</f>
        <v>0</v>
      </c>
      <c r="J2298" s="411">
        <v>31008.799999999999</v>
      </c>
      <c r="K2298" s="412">
        <f>INT($I2298*J2298)</f>
        <v>0</v>
      </c>
      <c r="L2298" s="411">
        <v>0</v>
      </c>
      <c r="M2298" s="412">
        <f>INT($I2298*L2298)</f>
        <v>0</v>
      </c>
      <c r="N2298" s="411">
        <v>0</v>
      </c>
      <c r="O2298" s="412">
        <f>INT($I2298*N2298)</f>
        <v>0</v>
      </c>
      <c r="P2298" s="412">
        <f>+J2298+L2298+N2298</f>
        <v>31008.799999999999</v>
      </c>
      <c r="Q2298" s="412">
        <f>K2298+M2298+O2298</f>
        <v>0</v>
      </c>
      <c r="R2298" s="412"/>
      <c r="S2298" s="412"/>
      <c r="T2298" s="412"/>
      <c r="U2298" s="483" t="s">
        <v>0</v>
      </c>
      <c r="V2298" s="617" t="str">
        <f>+IF(I2298&lt;0,"ng","")</f>
        <v/>
      </c>
      <c r="W2298" s="617"/>
    </row>
    <row r="2299" spans="1:23" s="75" customFormat="1" ht="24" hidden="1" customHeight="1">
      <c r="A2299" s="372" t="s">
        <v>4640</v>
      </c>
      <c r="B2299" s="421" t="s">
        <v>0</v>
      </c>
      <c r="C2299" s="421" t="s">
        <v>1430</v>
      </c>
      <c r="D2299" s="421" t="s">
        <v>1413</v>
      </c>
      <c r="E2299" s="422" t="s">
        <v>22</v>
      </c>
      <c r="F2299" s="416">
        <v>32</v>
      </c>
      <c r="G2299" s="416">
        <f>[5]내역서!F2295</f>
        <v>32</v>
      </c>
      <c r="H2299" s="416">
        <v>32</v>
      </c>
      <c r="I2299" s="416">
        <f>내역서!F2303</f>
        <v>0</v>
      </c>
      <c r="J2299" s="416">
        <v>31008.799999999999</v>
      </c>
      <c r="K2299" s="417">
        <f t="shared" si="4070"/>
        <v>0</v>
      </c>
      <c r="L2299" s="416">
        <v>0</v>
      </c>
      <c r="M2299" s="417">
        <f t="shared" si="4071"/>
        <v>0</v>
      </c>
      <c r="N2299" s="416">
        <v>0</v>
      </c>
      <c r="O2299" s="417">
        <f t="shared" si="4072"/>
        <v>0</v>
      </c>
      <c r="P2299" s="417">
        <f t="shared" si="4073"/>
        <v>31008.799999999999</v>
      </c>
      <c r="Q2299" s="417">
        <f t="shared" si="4057"/>
        <v>0</v>
      </c>
      <c r="R2299" s="417">
        <f t="shared" ref="R2299" si="4083">I2299-I2298</f>
        <v>0</v>
      </c>
      <c r="S2299" s="417">
        <f t="shared" ref="S2299:T2299" si="4084">P2299-P2298</f>
        <v>0</v>
      </c>
      <c r="T2299" s="417">
        <f t="shared" si="4084"/>
        <v>0</v>
      </c>
      <c r="U2299" s="484"/>
      <c r="V2299" s="619" t="str">
        <f t="shared" ref="V2299" si="4085">+IF(I2299&lt;0,"ng","")</f>
        <v/>
      </c>
      <c r="W2299" s="619"/>
    </row>
    <row r="2300" spans="1:23" s="371" customFormat="1" ht="24" hidden="1" customHeight="1">
      <c r="A2300" s="366" t="s">
        <v>4721</v>
      </c>
      <c r="B2300" s="448" t="s">
        <v>269</v>
      </c>
      <c r="C2300" s="448" t="s">
        <v>3351</v>
      </c>
      <c r="D2300" s="448" t="s">
        <v>0</v>
      </c>
      <c r="E2300" s="449" t="s">
        <v>0</v>
      </c>
      <c r="F2300" s="450">
        <v>0</v>
      </c>
      <c r="G2300" s="450">
        <f>[5]내역서!F2296</f>
        <v>0</v>
      </c>
      <c r="H2300" s="450">
        <v>0</v>
      </c>
      <c r="I2300" s="450">
        <f>내역서!F2304</f>
        <v>0</v>
      </c>
      <c r="J2300" s="451">
        <v>0</v>
      </c>
      <c r="K2300" s="451">
        <f>K2302</f>
        <v>0</v>
      </c>
      <c r="L2300" s="451">
        <v>0</v>
      </c>
      <c r="M2300" s="451">
        <f>M2302</f>
        <v>0</v>
      </c>
      <c r="N2300" s="451">
        <v>0</v>
      </c>
      <c r="O2300" s="451">
        <f>O2302</f>
        <v>0</v>
      </c>
      <c r="P2300" s="452">
        <v>0</v>
      </c>
      <c r="Q2300" s="451">
        <f>K2300+M2300+O2300</f>
        <v>0</v>
      </c>
      <c r="R2300" s="451"/>
      <c r="S2300" s="451"/>
      <c r="T2300" s="451"/>
      <c r="U2300" s="493" t="s">
        <v>0</v>
      </c>
      <c r="V2300" s="617" t="str">
        <f>+IF(I2300&lt;0,"ng","")</f>
        <v/>
      </c>
      <c r="W2300" s="617"/>
    </row>
    <row r="2301" spans="1:23" s="75" customFormat="1" ht="24" hidden="1" customHeight="1">
      <c r="A2301" s="372" t="s">
        <v>4826</v>
      </c>
      <c r="B2301" s="454" t="s">
        <v>269</v>
      </c>
      <c r="C2301" s="454" t="s">
        <v>1420</v>
      </c>
      <c r="D2301" s="454" t="s">
        <v>0</v>
      </c>
      <c r="E2301" s="455" t="s">
        <v>0</v>
      </c>
      <c r="F2301" s="456">
        <v>0</v>
      </c>
      <c r="G2301" s="456">
        <f>[5]내역서!F2297</f>
        <v>0</v>
      </c>
      <c r="H2301" s="456">
        <v>0</v>
      </c>
      <c r="I2301" s="456">
        <f>내역서!F2305</f>
        <v>0</v>
      </c>
      <c r="J2301" s="457">
        <v>0</v>
      </c>
      <c r="K2301" s="457">
        <f>K2303</f>
        <v>0</v>
      </c>
      <c r="L2301" s="457">
        <v>0</v>
      </c>
      <c r="M2301" s="457">
        <f>M2303</f>
        <v>0</v>
      </c>
      <c r="N2301" s="457">
        <v>0</v>
      </c>
      <c r="O2301" s="457">
        <f>O2303</f>
        <v>0</v>
      </c>
      <c r="P2301" s="458">
        <v>0</v>
      </c>
      <c r="Q2301" s="457">
        <f t="shared" si="4057"/>
        <v>0</v>
      </c>
      <c r="R2301" s="457">
        <f t="shared" ref="R2301" si="4086">I2301-I2300</f>
        <v>0</v>
      </c>
      <c r="S2301" s="457">
        <f t="shared" ref="S2301:T2301" si="4087">P2301-P2300</f>
        <v>0</v>
      </c>
      <c r="T2301" s="457">
        <f t="shared" si="4087"/>
        <v>0</v>
      </c>
      <c r="U2301" s="494"/>
      <c r="V2301" s="619" t="str">
        <f t="shared" ref="V2301" si="4088">+IF(I2301&lt;0,"ng","")</f>
        <v/>
      </c>
      <c r="W2301" s="619"/>
    </row>
    <row r="2302" spans="1:23" s="371" customFormat="1" ht="24" hidden="1" customHeight="1">
      <c r="A2302" s="366" t="s">
        <v>4732</v>
      </c>
      <c r="B2302" s="418" t="s">
        <v>0</v>
      </c>
      <c r="C2302" s="418" t="s">
        <v>270</v>
      </c>
      <c r="D2302" s="418" t="s">
        <v>271</v>
      </c>
      <c r="E2302" s="419" t="s">
        <v>97</v>
      </c>
      <c r="F2302" s="411">
        <v>1</v>
      </c>
      <c r="G2302" s="411">
        <f>[5]내역서!F2298</f>
        <v>1</v>
      </c>
      <c r="H2302" s="411">
        <v>1</v>
      </c>
      <c r="I2302" s="411">
        <f>내역서!F2306</f>
        <v>0</v>
      </c>
      <c r="J2302" s="411">
        <v>2411792.2000000002</v>
      </c>
      <c r="K2302" s="412">
        <f>INT($I2302*J2302)</f>
        <v>0</v>
      </c>
      <c r="L2302" s="411">
        <v>0</v>
      </c>
      <c r="M2302" s="412">
        <f>INT($I2302*L2302)</f>
        <v>0</v>
      </c>
      <c r="N2302" s="411">
        <v>0</v>
      </c>
      <c r="O2302" s="412">
        <f>INT($I2302*N2302)</f>
        <v>0</v>
      </c>
      <c r="P2302" s="412">
        <f>+J2302+L2302+N2302</f>
        <v>2411792.2000000002</v>
      </c>
      <c r="Q2302" s="412">
        <f>K2302+M2302+O2302</f>
        <v>0</v>
      </c>
      <c r="R2302" s="412"/>
      <c r="S2302" s="412"/>
      <c r="T2302" s="412"/>
      <c r="U2302" s="483" t="s">
        <v>0</v>
      </c>
      <c r="V2302" s="617" t="str">
        <f>+IF(I2302&lt;0,"ng","")</f>
        <v/>
      </c>
      <c r="W2302" s="617"/>
    </row>
    <row r="2303" spans="1:23" s="75" customFormat="1" ht="24" hidden="1" customHeight="1">
      <c r="A2303" s="372" t="s">
        <v>4828</v>
      </c>
      <c r="B2303" s="421" t="s">
        <v>0</v>
      </c>
      <c r="C2303" s="421" t="s">
        <v>270</v>
      </c>
      <c r="D2303" s="421" t="s">
        <v>271</v>
      </c>
      <c r="E2303" s="422" t="s">
        <v>97</v>
      </c>
      <c r="F2303" s="416">
        <v>1</v>
      </c>
      <c r="G2303" s="416">
        <f>[5]내역서!F2299</f>
        <v>1</v>
      </c>
      <c r="H2303" s="416">
        <v>1</v>
      </c>
      <c r="I2303" s="416">
        <f>내역서!F2307</f>
        <v>0</v>
      </c>
      <c r="J2303" s="416">
        <v>2411792.2000000002</v>
      </c>
      <c r="K2303" s="417">
        <f>INT($I2303*J2303)</f>
        <v>0</v>
      </c>
      <c r="L2303" s="416">
        <v>0</v>
      </c>
      <c r="M2303" s="417">
        <f>INT($I2303*L2303)</f>
        <v>0</v>
      </c>
      <c r="N2303" s="416">
        <v>0</v>
      </c>
      <c r="O2303" s="417">
        <f>INT($I2303*N2303)</f>
        <v>0</v>
      </c>
      <c r="P2303" s="417">
        <f>+J2303+L2303+N2303</f>
        <v>2411792.2000000002</v>
      </c>
      <c r="Q2303" s="417">
        <f t="shared" si="4057"/>
        <v>0</v>
      </c>
      <c r="R2303" s="417">
        <f t="shared" ref="R2303" si="4089">I2303-I2302</f>
        <v>0</v>
      </c>
      <c r="S2303" s="417">
        <f t="shared" ref="S2303:T2303" si="4090">P2303-P2302</f>
        <v>0</v>
      </c>
      <c r="T2303" s="417">
        <f t="shared" si="4090"/>
        <v>0</v>
      </c>
      <c r="U2303" s="484"/>
      <c r="V2303" s="619" t="str">
        <f t="shared" ref="V2303" si="4091">+IF(I2303&lt;0,"ng","")</f>
        <v/>
      </c>
      <c r="W2303" s="619"/>
    </row>
    <row r="2304" spans="1:23" s="371" customFormat="1" ht="24" hidden="1" customHeight="1">
      <c r="A2304" s="366" t="s">
        <v>4310</v>
      </c>
      <c r="B2304" s="436" t="s">
        <v>272</v>
      </c>
      <c r="C2304" s="436" t="s">
        <v>3371</v>
      </c>
      <c r="D2304" s="436" t="s">
        <v>0</v>
      </c>
      <c r="E2304" s="437" t="s">
        <v>0</v>
      </c>
      <c r="F2304" s="438">
        <v>0</v>
      </c>
      <c r="G2304" s="438">
        <f>[5]내역서!F2300</f>
        <v>0</v>
      </c>
      <c r="H2304" s="438">
        <v>0</v>
      </c>
      <c r="I2304" s="438">
        <f>내역서!F2308</f>
        <v>0</v>
      </c>
      <c r="J2304" s="439">
        <v>0</v>
      </c>
      <c r="K2304" s="440">
        <f>K2306+K2322</f>
        <v>0</v>
      </c>
      <c r="L2304" s="439">
        <v>0</v>
      </c>
      <c r="M2304" s="440">
        <f>M2306+M2322</f>
        <v>0</v>
      </c>
      <c r="N2304" s="439">
        <v>0</v>
      </c>
      <c r="O2304" s="440">
        <f>O2306+O2322</f>
        <v>0</v>
      </c>
      <c r="P2304" s="440">
        <v>0</v>
      </c>
      <c r="Q2304" s="440">
        <f>K2304+M2304+O2304</f>
        <v>0</v>
      </c>
      <c r="R2304" s="440"/>
      <c r="S2304" s="440"/>
      <c r="T2304" s="440"/>
      <c r="U2304" s="491" t="s">
        <v>0</v>
      </c>
      <c r="V2304" s="617" t="str">
        <f>+IF(I2304&lt;0,"ng","")</f>
        <v/>
      </c>
      <c r="W2304" s="617"/>
    </row>
    <row r="2305" spans="1:23" s="75" customFormat="1" ht="24" hidden="1" customHeight="1">
      <c r="A2305" s="372" t="s">
        <v>4640</v>
      </c>
      <c r="B2305" s="442" t="s">
        <v>272</v>
      </c>
      <c r="C2305" s="442" t="s">
        <v>1431</v>
      </c>
      <c r="D2305" s="442" t="s">
        <v>0</v>
      </c>
      <c r="E2305" s="443" t="s">
        <v>0</v>
      </c>
      <c r="F2305" s="444">
        <v>0</v>
      </c>
      <c r="G2305" s="444">
        <f>[5]내역서!F2301</f>
        <v>0</v>
      </c>
      <c r="H2305" s="444">
        <v>0</v>
      </c>
      <c r="I2305" s="444">
        <f>내역서!F2309</f>
        <v>0</v>
      </c>
      <c r="J2305" s="445">
        <v>0</v>
      </c>
      <c r="K2305" s="446">
        <f>K2307+K2323</f>
        <v>0</v>
      </c>
      <c r="L2305" s="445">
        <v>0</v>
      </c>
      <c r="M2305" s="446">
        <f>M2307+M2323</f>
        <v>0</v>
      </c>
      <c r="N2305" s="445">
        <v>0</v>
      </c>
      <c r="O2305" s="446">
        <f>O2307+O2323</f>
        <v>0</v>
      </c>
      <c r="P2305" s="446">
        <v>0</v>
      </c>
      <c r="Q2305" s="446">
        <f t="shared" si="4057"/>
        <v>0</v>
      </c>
      <c r="R2305" s="446">
        <f t="shared" ref="R2305" si="4092">I2305-I2304</f>
        <v>0</v>
      </c>
      <c r="S2305" s="446">
        <f t="shared" ref="S2305:T2305" si="4093">P2305-P2304</f>
        <v>0</v>
      </c>
      <c r="T2305" s="446">
        <f t="shared" si="4093"/>
        <v>0</v>
      </c>
      <c r="U2305" s="492"/>
      <c r="V2305" s="619" t="str">
        <f t="shared" ref="V2305" si="4094">+IF(I2305&lt;0,"ng","")</f>
        <v/>
      </c>
      <c r="W2305" s="619"/>
    </row>
    <row r="2306" spans="1:23" s="495" customFormat="1" ht="24" hidden="1" customHeight="1">
      <c r="A2306" s="366" t="s">
        <v>4825</v>
      </c>
      <c r="B2306" s="448" t="s">
        <v>273</v>
      </c>
      <c r="C2306" s="448" t="s">
        <v>3256</v>
      </c>
      <c r="D2306" s="448" t="s">
        <v>0</v>
      </c>
      <c r="E2306" s="449" t="s">
        <v>0</v>
      </c>
      <c r="F2306" s="450">
        <v>0</v>
      </c>
      <c r="G2306" s="450">
        <f>[5]내역서!F2302</f>
        <v>0</v>
      </c>
      <c r="H2306" s="450">
        <v>0</v>
      </c>
      <c r="I2306" s="450">
        <f>내역서!F2310</f>
        <v>0</v>
      </c>
      <c r="J2306" s="451">
        <v>0</v>
      </c>
      <c r="K2306" s="451">
        <f>SUMIF($A$2308:$A$2321,$A2308,K$2308:K$2321)</f>
        <v>0</v>
      </c>
      <c r="L2306" s="451">
        <v>0</v>
      </c>
      <c r="M2306" s="451">
        <f>SUMIF($A$2308:$A$2321,$A2308,M$2308:M$2321)</f>
        <v>0</v>
      </c>
      <c r="N2306" s="451">
        <v>0</v>
      </c>
      <c r="O2306" s="451">
        <f>SUMIF($A$2308:$A$2321,$A2308,O$2308:O$2321)</f>
        <v>0</v>
      </c>
      <c r="P2306" s="452">
        <v>0</v>
      </c>
      <c r="Q2306" s="451">
        <f>K2306+M2306+O2306</f>
        <v>0</v>
      </c>
      <c r="R2306" s="451"/>
      <c r="S2306" s="451"/>
      <c r="T2306" s="451"/>
      <c r="U2306" s="493" t="s">
        <v>0</v>
      </c>
      <c r="V2306" s="617" t="str">
        <f>+IF(I2306&lt;0,"ng","")</f>
        <v/>
      </c>
      <c r="W2306" s="617"/>
    </row>
    <row r="2307" spans="1:23" s="80" customFormat="1" ht="24" hidden="1" customHeight="1">
      <c r="A2307" s="372" t="s">
        <v>4829</v>
      </c>
      <c r="B2307" s="454" t="s">
        <v>273</v>
      </c>
      <c r="C2307" s="454" t="s">
        <v>1355</v>
      </c>
      <c r="D2307" s="454" t="s">
        <v>0</v>
      </c>
      <c r="E2307" s="455" t="s">
        <v>0</v>
      </c>
      <c r="F2307" s="456">
        <v>0</v>
      </c>
      <c r="G2307" s="456">
        <f>[5]내역서!F2303</f>
        <v>0</v>
      </c>
      <c r="H2307" s="456">
        <v>0</v>
      </c>
      <c r="I2307" s="456">
        <f>내역서!F2311</f>
        <v>0</v>
      </c>
      <c r="J2307" s="457">
        <v>0</v>
      </c>
      <c r="K2307" s="457">
        <f>SUMIF($A$2308:$A$2321,$A2309,K$2308:K$2321)</f>
        <v>0</v>
      </c>
      <c r="L2307" s="457">
        <v>0</v>
      </c>
      <c r="M2307" s="457">
        <f>SUMIF($A$2308:$A$2321,$A2309,M$2308:M$2321)</f>
        <v>0</v>
      </c>
      <c r="N2307" s="457">
        <v>0</v>
      </c>
      <c r="O2307" s="457">
        <f>SUMIF($A$2308:$A$2321,$A2309,O$2308:O$2321)</f>
        <v>0</v>
      </c>
      <c r="P2307" s="458">
        <v>0</v>
      </c>
      <c r="Q2307" s="457">
        <f t="shared" si="4057"/>
        <v>0</v>
      </c>
      <c r="R2307" s="457">
        <f t="shared" ref="R2307" si="4095">I2307-I2306</f>
        <v>0</v>
      </c>
      <c r="S2307" s="457">
        <f t="shared" ref="S2307:T2307" si="4096">P2307-P2306</f>
        <v>0</v>
      </c>
      <c r="T2307" s="457">
        <f t="shared" si="4096"/>
        <v>0</v>
      </c>
      <c r="U2307" s="494"/>
      <c r="V2307" s="619" t="str">
        <f t="shared" ref="V2307" si="4097">+IF(I2307&lt;0,"ng","")</f>
        <v/>
      </c>
      <c r="W2307" s="619"/>
    </row>
    <row r="2308" spans="1:23" s="371" customFormat="1" ht="24" hidden="1" customHeight="1">
      <c r="A2308" s="366" t="s">
        <v>4830</v>
      </c>
      <c r="B2308" s="418" t="s">
        <v>0</v>
      </c>
      <c r="C2308" s="418" t="s">
        <v>3372</v>
      </c>
      <c r="D2308" s="418" t="s">
        <v>3373</v>
      </c>
      <c r="E2308" s="419" t="s">
        <v>307</v>
      </c>
      <c r="F2308" s="411">
        <v>9</v>
      </c>
      <c r="G2308" s="411">
        <f>[5]내역서!F2304</f>
        <v>9</v>
      </c>
      <c r="H2308" s="411">
        <v>9</v>
      </c>
      <c r="I2308" s="411">
        <f>내역서!F2312</f>
        <v>0</v>
      </c>
      <c r="J2308" s="411">
        <v>117144.2</v>
      </c>
      <c r="K2308" s="412">
        <f>INT($I2308*J2308)</f>
        <v>0</v>
      </c>
      <c r="L2308" s="411">
        <v>0</v>
      </c>
      <c r="M2308" s="412">
        <f>INT($I2308*L2308)</f>
        <v>0</v>
      </c>
      <c r="N2308" s="411">
        <v>0</v>
      </c>
      <c r="O2308" s="412">
        <f>INT($I2308*N2308)</f>
        <v>0</v>
      </c>
      <c r="P2308" s="412">
        <f>+J2308+L2308+N2308</f>
        <v>117144.2</v>
      </c>
      <c r="Q2308" s="412">
        <f>K2308+M2308+O2308</f>
        <v>0</v>
      </c>
      <c r="R2308" s="412"/>
      <c r="S2308" s="412"/>
      <c r="T2308" s="412"/>
      <c r="U2308" s="483" t="s">
        <v>0</v>
      </c>
      <c r="V2308" s="617" t="str">
        <f>+IF(I2308&lt;0,"ng","")</f>
        <v/>
      </c>
      <c r="W2308" s="617"/>
    </row>
    <row r="2309" spans="1:23" s="75" customFormat="1" ht="24" hidden="1" customHeight="1">
      <c r="A2309" s="372" t="s">
        <v>4829</v>
      </c>
      <c r="B2309" s="421" t="s">
        <v>0</v>
      </c>
      <c r="C2309" s="421" t="s">
        <v>1432</v>
      </c>
      <c r="D2309" s="421" t="s">
        <v>1433</v>
      </c>
      <c r="E2309" s="422" t="s">
        <v>775</v>
      </c>
      <c r="F2309" s="416">
        <v>9</v>
      </c>
      <c r="G2309" s="416">
        <f>[5]내역서!F2305</f>
        <v>9</v>
      </c>
      <c r="H2309" s="416">
        <v>9</v>
      </c>
      <c r="I2309" s="416">
        <f>내역서!F2313</f>
        <v>0</v>
      </c>
      <c r="J2309" s="416">
        <v>117144.2</v>
      </c>
      <c r="K2309" s="417">
        <f t="shared" ref="K2309:K2321" si="4098">INT($I2309*J2309)</f>
        <v>0</v>
      </c>
      <c r="L2309" s="416">
        <v>0</v>
      </c>
      <c r="M2309" s="417">
        <f t="shared" ref="M2309:M2321" si="4099">INT($I2309*L2309)</f>
        <v>0</v>
      </c>
      <c r="N2309" s="416">
        <v>0</v>
      </c>
      <c r="O2309" s="417">
        <f t="shared" ref="O2309:O2321" si="4100">INT($I2309*N2309)</f>
        <v>0</v>
      </c>
      <c r="P2309" s="417">
        <f t="shared" ref="P2309:P2321" si="4101">+J2309+L2309+N2309</f>
        <v>117144.2</v>
      </c>
      <c r="Q2309" s="417">
        <f t="shared" si="4057"/>
        <v>0</v>
      </c>
      <c r="R2309" s="417">
        <f t="shared" ref="R2309" si="4102">I2309-I2308</f>
        <v>0</v>
      </c>
      <c r="S2309" s="417">
        <f t="shared" ref="S2309:T2309" si="4103">P2309-P2308</f>
        <v>0</v>
      </c>
      <c r="T2309" s="417">
        <f t="shared" si="4103"/>
        <v>0</v>
      </c>
      <c r="U2309" s="484"/>
      <c r="V2309" s="619" t="str">
        <f t="shared" ref="V2309" si="4104">+IF(I2309&lt;0,"ng","")</f>
        <v/>
      </c>
      <c r="W2309" s="619"/>
    </row>
    <row r="2310" spans="1:23" s="371" customFormat="1" ht="24" hidden="1" customHeight="1">
      <c r="A2310" s="366" t="s">
        <v>4825</v>
      </c>
      <c r="B2310" s="418" t="s">
        <v>0</v>
      </c>
      <c r="C2310" s="418" t="s">
        <v>3374</v>
      </c>
      <c r="D2310" s="418" t="s">
        <v>3375</v>
      </c>
      <c r="E2310" s="419" t="s">
        <v>307</v>
      </c>
      <c r="F2310" s="411">
        <v>4</v>
      </c>
      <c r="G2310" s="411">
        <f>[5]내역서!F2306</f>
        <v>4</v>
      </c>
      <c r="H2310" s="411">
        <v>4</v>
      </c>
      <c r="I2310" s="411">
        <f>내역서!F2314</f>
        <v>0</v>
      </c>
      <c r="J2310" s="411">
        <v>124465.8</v>
      </c>
      <c r="K2310" s="412">
        <f>INT($I2310*J2310)</f>
        <v>0</v>
      </c>
      <c r="L2310" s="411">
        <v>0</v>
      </c>
      <c r="M2310" s="412">
        <f>INT($I2310*L2310)</f>
        <v>0</v>
      </c>
      <c r="N2310" s="411">
        <v>0</v>
      </c>
      <c r="O2310" s="412">
        <f>INT($I2310*N2310)</f>
        <v>0</v>
      </c>
      <c r="P2310" s="412">
        <f>+J2310+L2310+N2310</f>
        <v>124465.8</v>
      </c>
      <c r="Q2310" s="412">
        <f>K2310+M2310+O2310</f>
        <v>0</v>
      </c>
      <c r="R2310" s="412"/>
      <c r="S2310" s="412"/>
      <c r="T2310" s="412"/>
      <c r="U2310" s="483" t="s">
        <v>0</v>
      </c>
      <c r="V2310" s="617" t="str">
        <f>+IF(I2310&lt;0,"ng","")</f>
        <v/>
      </c>
      <c r="W2310" s="617"/>
    </row>
    <row r="2311" spans="1:23" s="75" customFormat="1" ht="24" hidden="1" customHeight="1">
      <c r="A2311" s="372" t="s">
        <v>4424</v>
      </c>
      <c r="B2311" s="421" t="s">
        <v>0</v>
      </c>
      <c r="C2311" s="421" t="s">
        <v>1434</v>
      </c>
      <c r="D2311" s="421" t="s">
        <v>1435</v>
      </c>
      <c r="E2311" s="422" t="s">
        <v>775</v>
      </c>
      <c r="F2311" s="416">
        <v>4</v>
      </c>
      <c r="G2311" s="416">
        <f>[5]내역서!F2307</f>
        <v>4</v>
      </c>
      <c r="H2311" s="416">
        <v>4</v>
      </c>
      <c r="I2311" s="416">
        <f>내역서!F2315</f>
        <v>0</v>
      </c>
      <c r="J2311" s="416">
        <v>124465.8</v>
      </c>
      <c r="K2311" s="417">
        <f t="shared" si="4098"/>
        <v>0</v>
      </c>
      <c r="L2311" s="416">
        <v>0</v>
      </c>
      <c r="M2311" s="417">
        <f t="shared" si="4099"/>
        <v>0</v>
      </c>
      <c r="N2311" s="416">
        <v>0</v>
      </c>
      <c r="O2311" s="417">
        <f t="shared" si="4100"/>
        <v>0</v>
      </c>
      <c r="P2311" s="417">
        <f t="shared" si="4101"/>
        <v>124465.8</v>
      </c>
      <c r="Q2311" s="417">
        <f t="shared" si="4057"/>
        <v>0</v>
      </c>
      <c r="R2311" s="417">
        <f t="shared" ref="R2311" si="4105">I2311-I2310</f>
        <v>0</v>
      </c>
      <c r="S2311" s="417">
        <f t="shared" ref="S2311:T2311" si="4106">P2311-P2310</f>
        <v>0</v>
      </c>
      <c r="T2311" s="417">
        <f t="shared" si="4106"/>
        <v>0</v>
      </c>
      <c r="U2311" s="484"/>
      <c r="V2311" s="619" t="str">
        <f t="shared" ref="V2311" si="4107">+IF(I2311&lt;0,"ng","")</f>
        <v/>
      </c>
      <c r="W2311" s="619"/>
    </row>
    <row r="2312" spans="1:23" s="371" customFormat="1" ht="24" hidden="1" customHeight="1">
      <c r="A2312" s="366" t="s">
        <v>4825</v>
      </c>
      <c r="B2312" s="418" t="s">
        <v>0</v>
      </c>
      <c r="C2312" s="418" t="s">
        <v>3377</v>
      </c>
      <c r="D2312" s="418" t="s">
        <v>3373</v>
      </c>
      <c r="E2312" s="419" t="s">
        <v>307</v>
      </c>
      <c r="F2312" s="411">
        <v>9</v>
      </c>
      <c r="G2312" s="411">
        <f>[5]내역서!F2308</f>
        <v>9</v>
      </c>
      <c r="H2312" s="411">
        <v>9</v>
      </c>
      <c r="I2312" s="411">
        <f>내역서!F2316</f>
        <v>0</v>
      </c>
      <c r="J2312" s="411">
        <v>117144.2</v>
      </c>
      <c r="K2312" s="412">
        <f>INT($I2312*J2312)</f>
        <v>0</v>
      </c>
      <c r="L2312" s="411">
        <v>0</v>
      </c>
      <c r="M2312" s="412">
        <f>INT($I2312*L2312)</f>
        <v>0</v>
      </c>
      <c r="N2312" s="411">
        <v>0</v>
      </c>
      <c r="O2312" s="412">
        <f>INT($I2312*N2312)</f>
        <v>0</v>
      </c>
      <c r="P2312" s="412">
        <f>+J2312+L2312+N2312</f>
        <v>117144.2</v>
      </c>
      <c r="Q2312" s="412">
        <f>K2312+M2312+O2312</f>
        <v>0</v>
      </c>
      <c r="R2312" s="412"/>
      <c r="S2312" s="412"/>
      <c r="T2312" s="412"/>
      <c r="U2312" s="483" t="s">
        <v>0</v>
      </c>
      <c r="V2312" s="617" t="str">
        <f>+IF(I2312&lt;0,"ng","")</f>
        <v/>
      </c>
      <c r="W2312" s="617"/>
    </row>
    <row r="2313" spans="1:23" s="75" customFormat="1" ht="24" hidden="1" customHeight="1">
      <c r="A2313" s="372" t="s">
        <v>2072</v>
      </c>
      <c r="B2313" s="421" t="s">
        <v>0</v>
      </c>
      <c r="C2313" s="421" t="s">
        <v>1436</v>
      </c>
      <c r="D2313" s="421" t="s">
        <v>1433</v>
      </c>
      <c r="E2313" s="422" t="s">
        <v>775</v>
      </c>
      <c r="F2313" s="416">
        <v>9</v>
      </c>
      <c r="G2313" s="416">
        <f>[5]내역서!F2309</f>
        <v>9</v>
      </c>
      <c r="H2313" s="416">
        <v>9</v>
      </c>
      <c r="I2313" s="416">
        <f>내역서!F2317</f>
        <v>0</v>
      </c>
      <c r="J2313" s="416">
        <v>117144.2</v>
      </c>
      <c r="K2313" s="417">
        <f t="shared" si="4098"/>
        <v>0</v>
      </c>
      <c r="L2313" s="416">
        <v>0</v>
      </c>
      <c r="M2313" s="417">
        <f t="shared" si="4099"/>
        <v>0</v>
      </c>
      <c r="N2313" s="416">
        <v>0</v>
      </c>
      <c r="O2313" s="417">
        <f t="shared" si="4100"/>
        <v>0</v>
      </c>
      <c r="P2313" s="417">
        <f t="shared" si="4101"/>
        <v>117144.2</v>
      </c>
      <c r="Q2313" s="417">
        <f t="shared" si="4057"/>
        <v>0</v>
      </c>
      <c r="R2313" s="417">
        <f t="shared" ref="R2313" si="4108">I2313-I2312</f>
        <v>0</v>
      </c>
      <c r="S2313" s="417">
        <f t="shared" ref="S2313:T2313" si="4109">P2313-P2312</f>
        <v>0</v>
      </c>
      <c r="T2313" s="417">
        <f t="shared" si="4109"/>
        <v>0</v>
      </c>
      <c r="U2313" s="484"/>
      <c r="V2313" s="619" t="str">
        <f t="shared" ref="V2313" si="4110">+IF(I2313&lt;0,"ng","")</f>
        <v/>
      </c>
      <c r="W2313" s="619"/>
    </row>
    <row r="2314" spans="1:23" s="371" customFormat="1" ht="24" hidden="1" customHeight="1">
      <c r="A2314" s="366" t="s">
        <v>4831</v>
      </c>
      <c r="B2314" s="418" t="s">
        <v>0</v>
      </c>
      <c r="C2314" s="418" t="s">
        <v>3378</v>
      </c>
      <c r="D2314" s="418" t="s">
        <v>3375</v>
      </c>
      <c r="E2314" s="419" t="s">
        <v>307</v>
      </c>
      <c r="F2314" s="411">
        <v>4</v>
      </c>
      <c r="G2314" s="411">
        <f>[5]내역서!F2310</f>
        <v>4</v>
      </c>
      <c r="H2314" s="411">
        <v>4</v>
      </c>
      <c r="I2314" s="411">
        <f>내역서!F2318</f>
        <v>0</v>
      </c>
      <c r="J2314" s="411">
        <v>124465.8</v>
      </c>
      <c r="K2314" s="412">
        <f>INT($I2314*J2314)</f>
        <v>0</v>
      </c>
      <c r="L2314" s="411">
        <v>0</v>
      </c>
      <c r="M2314" s="412">
        <f>INT($I2314*L2314)</f>
        <v>0</v>
      </c>
      <c r="N2314" s="411">
        <v>0</v>
      </c>
      <c r="O2314" s="412">
        <f>INT($I2314*N2314)</f>
        <v>0</v>
      </c>
      <c r="P2314" s="412">
        <f>+J2314+L2314+N2314</f>
        <v>124465.8</v>
      </c>
      <c r="Q2314" s="412">
        <f>K2314+M2314+O2314</f>
        <v>0</v>
      </c>
      <c r="R2314" s="412"/>
      <c r="S2314" s="412"/>
      <c r="T2314" s="412"/>
      <c r="U2314" s="483" t="s">
        <v>0</v>
      </c>
      <c r="V2314" s="617" t="str">
        <f>+IF(I2314&lt;0,"ng","")</f>
        <v/>
      </c>
      <c r="W2314" s="617"/>
    </row>
    <row r="2315" spans="1:23" s="75" customFormat="1" ht="24" hidden="1" customHeight="1">
      <c r="A2315" s="372" t="s">
        <v>4829</v>
      </c>
      <c r="B2315" s="421" t="s">
        <v>0</v>
      </c>
      <c r="C2315" s="421" t="s">
        <v>1437</v>
      </c>
      <c r="D2315" s="421" t="s">
        <v>1435</v>
      </c>
      <c r="E2315" s="422" t="s">
        <v>775</v>
      </c>
      <c r="F2315" s="416">
        <v>4</v>
      </c>
      <c r="G2315" s="416">
        <f>[5]내역서!F2311</f>
        <v>4</v>
      </c>
      <c r="H2315" s="416">
        <v>4</v>
      </c>
      <c r="I2315" s="416">
        <f>내역서!F2319</f>
        <v>0</v>
      </c>
      <c r="J2315" s="416">
        <v>124465.8</v>
      </c>
      <c r="K2315" s="417">
        <f t="shared" si="4098"/>
        <v>0</v>
      </c>
      <c r="L2315" s="416">
        <v>0</v>
      </c>
      <c r="M2315" s="417">
        <f t="shared" si="4099"/>
        <v>0</v>
      </c>
      <c r="N2315" s="416">
        <v>0</v>
      </c>
      <c r="O2315" s="417">
        <f t="shared" si="4100"/>
        <v>0</v>
      </c>
      <c r="P2315" s="417">
        <f t="shared" si="4101"/>
        <v>124465.8</v>
      </c>
      <c r="Q2315" s="417">
        <f t="shared" si="4057"/>
        <v>0</v>
      </c>
      <c r="R2315" s="417">
        <f t="shared" ref="R2315" si="4111">I2315-I2314</f>
        <v>0</v>
      </c>
      <c r="S2315" s="417">
        <f t="shared" ref="S2315:T2315" si="4112">P2315-P2314</f>
        <v>0</v>
      </c>
      <c r="T2315" s="417">
        <f t="shared" si="4112"/>
        <v>0</v>
      </c>
      <c r="U2315" s="484"/>
      <c r="V2315" s="619" t="str">
        <f t="shared" ref="V2315" si="4113">+IF(I2315&lt;0,"ng","")</f>
        <v/>
      </c>
      <c r="W2315" s="619"/>
    </row>
    <row r="2316" spans="1:23" s="371" customFormat="1" ht="24" hidden="1" customHeight="1">
      <c r="A2316" s="366" t="s">
        <v>4825</v>
      </c>
      <c r="B2316" s="418" t="s">
        <v>0</v>
      </c>
      <c r="C2316" s="418" t="s">
        <v>3379</v>
      </c>
      <c r="D2316" s="418" t="s">
        <v>3380</v>
      </c>
      <c r="E2316" s="419" t="s">
        <v>307</v>
      </c>
      <c r="F2316" s="411">
        <v>1</v>
      </c>
      <c r="G2316" s="411">
        <f>[5]내역서!F2312</f>
        <v>1</v>
      </c>
      <c r="H2316" s="411">
        <v>1</v>
      </c>
      <c r="I2316" s="411">
        <f>내역서!F2320</f>
        <v>0</v>
      </c>
      <c r="J2316" s="411">
        <v>117144.2</v>
      </c>
      <c r="K2316" s="412">
        <f>INT($I2316*J2316)</f>
        <v>0</v>
      </c>
      <c r="L2316" s="411">
        <v>0</v>
      </c>
      <c r="M2316" s="412">
        <f>INT($I2316*L2316)</f>
        <v>0</v>
      </c>
      <c r="N2316" s="411">
        <v>0</v>
      </c>
      <c r="O2316" s="412">
        <f>INT($I2316*N2316)</f>
        <v>0</v>
      </c>
      <c r="P2316" s="412">
        <f>+J2316+L2316+N2316</f>
        <v>117144.2</v>
      </c>
      <c r="Q2316" s="412">
        <f>K2316+M2316+O2316</f>
        <v>0</v>
      </c>
      <c r="R2316" s="412"/>
      <c r="S2316" s="412"/>
      <c r="T2316" s="412"/>
      <c r="U2316" s="483" t="s">
        <v>0</v>
      </c>
      <c r="V2316" s="617" t="str">
        <f>+IF(I2316&lt;0,"ng","")</f>
        <v/>
      </c>
      <c r="W2316" s="617"/>
    </row>
    <row r="2317" spans="1:23" s="75" customFormat="1" ht="24" hidden="1" customHeight="1">
      <c r="A2317" s="372" t="s">
        <v>2072</v>
      </c>
      <c r="B2317" s="421" t="s">
        <v>0</v>
      </c>
      <c r="C2317" s="421" t="s">
        <v>1438</v>
      </c>
      <c r="D2317" s="421" t="s">
        <v>1439</v>
      </c>
      <c r="E2317" s="422" t="s">
        <v>775</v>
      </c>
      <c r="F2317" s="416">
        <v>1</v>
      </c>
      <c r="G2317" s="416">
        <f>[5]내역서!F2313</f>
        <v>1</v>
      </c>
      <c r="H2317" s="416">
        <v>1</v>
      </c>
      <c r="I2317" s="416">
        <f>내역서!F2321</f>
        <v>0</v>
      </c>
      <c r="J2317" s="416">
        <v>117144.2</v>
      </c>
      <c r="K2317" s="417">
        <f t="shared" si="4098"/>
        <v>0</v>
      </c>
      <c r="L2317" s="416">
        <v>0</v>
      </c>
      <c r="M2317" s="417">
        <f t="shared" si="4099"/>
        <v>0</v>
      </c>
      <c r="N2317" s="416">
        <v>0</v>
      </c>
      <c r="O2317" s="417">
        <f t="shared" si="4100"/>
        <v>0</v>
      </c>
      <c r="P2317" s="417">
        <f t="shared" si="4101"/>
        <v>117144.2</v>
      </c>
      <c r="Q2317" s="417">
        <f t="shared" si="4057"/>
        <v>0</v>
      </c>
      <c r="R2317" s="417">
        <f t="shared" ref="R2317" si="4114">I2317-I2316</f>
        <v>0</v>
      </c>
      <c r="S2317" s="417">
        <f t="shared" ref="S2317:T2317" si="4115">P2317-P2316</f>
        <v>0</v>
      </c>
      <c r="T2317" s="417">
        <f t="shared" si="4115"/>
        <v>0</v>
      </c>
      <c r="U2317" s="484"/>
      <c r="V2317" s="619" t="str">
        <f t="shared" ref="V2317" si="4116">+IF(I2317&lt;0,"ng","")</f>
        <v/>
      </c>
      <c r="W2317" s="619"/>
    </row>
    <row r="2318" spans="1:23" s="371" customFormat="1" ht="24" hidden="1" customHeight="1">
      <c r="A2318" s="366" t="s">
        <v>4825</v>
      </c>
      <c r="B2318" s="418" t="s">
        <v>0</v>
      </c>
      <c r="C2318" s="418" t="s">
        <v>1910</v>
      </c>
      <c r="D2318" s="418" t="s">
        <v>3272</v>
      </c>
      <c r="E2318" s="419" t="s">
        <v>1887</v>
      </c>
      <c r="F2318" s="411">
        <v>21</v>
      </c>
      <c r="G2318" s="411">
        <f>[5]내역서!F2314</f>
        <v>21</v>
      </c>
      <c r="H2318" s="411">
        <v>21</v>
      </c>
      <c r="I2318" s="411">
        <f>내역서!F2322</f>
        <v>0</v>
      </c>
      <c r="J2318" s="411">
        <v>0</v>
      </c>
      <c r="K2318" s="412">
        <f>INT($I2318*J2318)</f>
        <v>0</v>
      </c>
      <c r="L2318" s="411">
        <v>171830.8</v>
      </c>
      <c r="M2318" s="412">
        <f>INT($I2318*L2318)</f>
        <v>0</v>
      </c>
      <c r="N2318" s="411">
        <v>0</v>
      </c>
      <c r="O2318" s="412">
        <f>INT($I2318*N2318)</f>
        <v>0</v>
      </c>
      <c r="P2318" s="412">
        <f>+J2318+L2318+N2318</f>
        <v>171830.8</v>
      </c>
      <c r="Q2318" s="412">
        <f>K2318+M2318+O2318</f>
        <v>0</v>
      </c>
      <c r="R2318" s="412"/>
      <c r="S2318" s="412"/>
      <c r="T2318" s="412"/>
      <c r="U2318" s="483" t="s">
        <v>0</v>
      </c>
      <c r="V2318" s="617" t="str">
        <f>+IF(I2318&lt;0,"ng","")</f>
        <v/>
      </c>
      <c r="W2318" s="617"/>
    </row>
    <row r="2319" spans="1:23" s="75" customFormat="1" ht="24" hidden="1" customHeight="1">
      <c r="A2319" s="372" t="s">
        <v>2072</v>
      </c>
      <c r="B2319" s="421" t="s">
        <v>0</v>
      </c>
      <c r="C2319" s="421" t="s">
        <v>1369</v>
      </c>
      <c r="D2319" s="421" t="s">
        <v>1372</v>
      </c>
      <c r="E2319" s="422" t="s">
        <v>1371</v>
      </c>
      <c r="F2319" s="416">
        <v>21</v>
      </c>
      <c r="G2319" s="416">
        <f>[5]내역서!F2315</f>
        <v>21</v>
      </c>
      <c r="H2319" s="416">
        <v>21</v>
      </c>
      <c r="I2319" s="416">
        <f>내역서!F2323</f>
        <v>0</v>
      </c>
      <c r="J2319" s="416">
        <v>0</v>
      </c>
      <c r="K2319" s="417">
        <f t="shared" si="4098"/>
        <v>0</v>
      </c>
      <c r="L2319" s="416">
        <v>171830.8</v>
      </c>
      <c r="M2319" s="417">
        <f t="shared" si="4099"/>
        <v>0</v>
      </c>
      <c r="N2319" s="416">
        <v>0</v>
      </c>
      <c r="O2319" s="417">
        <f t="shared" si="4100"/>
        <v>0</v>
      </c>
      <c r="P2319" s="417">
        <f t="shared" si="4101"/>
        <v>171830.8</v>
      </c>
      <c r="Q2319" s="417">
        <f t="shared" si="4057"/>
        <v>0</v>
      </c>
      <c r="R2319" s="417">
        <f t="shared" ref="R2319" si="4117">I2319-I2318</f>
        <v>0</v>
      </c>
      <c r="S2319" s="417">
        <f t="shared" ref="S2319:T2319" si="4118">P2319-P2318</f>
        <v>0</v>
      </c>
      <c r="T2319" s="417">
        <f t="shared" si="4118"/>
        <v>0</v>
      </c>
      <c r="U2319" s="484"/>
      <c r="V2319" s="619" t="str">
        <f t="shared" ref="V2319" si="4119">+IF(I2319&lt;0,"ng","")</f>
        <v/>
      </c>
      <c r="W2319" s="619"/>
    </row>
    <row r="2320" spans="1:23" s="371" customFormat="1" ht="24" hidden="1" customHeight="1">
      <c r="A2320" s="366" t="s">
        <v>4295</v>
      </c>
      <c r="B2320" s="418" t="s">
        <v>0</v>
      </c>
      <c r="C2320" s="418" t="s">
        <v>3273</v>
      </c>
      <c r="D2320" s="418" t="s">
        <v>3274</v>
      </c>
      <c r="E2320" s="419" t="s">
        <v>308</v>
      </c>
      <c r="F2320" s="411">
        <v>1</v>
      </c>
      <c r="G2320" s="411">
        <f>[5]내역서!F2316</f>
        <v>1</v>
      </c>
      <c r="H2320" s="411">
        <v>1</v>
      </c>
      <c r="I2320" s="411">
        <f>내역서!F2324</f>
        <v>0</v>
      </c>
      <c r="J2320" s="411">
        <v>72168.600000000006</v>
      </c>
      <c r="K2320" s="412">
        <f>INT($I2320*J2320)</f>
        <v>0</v>
      </c>
      <c r="L2320" s="411">
        <v>0</v>
      </c>
      <c r="M2320" s="412">
        <f>INT($I2320*L2320)</f>
        <v>0</v>
      </c>
      <c r="N2320" s="411">
        <v>0</v>
      </c>
      <c r="O2320" s="412">
        <f>INT($I2320*N2320)</f>
        <v>0</v>
      </c>
      <c r="P2320" s="412">
        <f>+J2320+L2320+N2320</f>
        <v>72168.600000000006</v>
      </c>
      <c r="Q2320" s="412">
        <f>K2320+M2320+O2320</f>
        <v>0</v>
      </c>
      <c r="R2320" s="412"/>
      <c r="S2320" s="412"/>
      <c r="T2320" s="412"/>
      <c r="U2320" s="483" t="s">
        <v>0</v>
      </c>
      <c r="V2320" s="617" t="str">
        <f>+IF(I2320&lt;0,"ng","")</f>
        <v/>
      </c>
      <c r="W2320" s="617"/>
    </row>
    <row r="2321" spans="1:23" s="75" customFormat="1" ht="24" hidden="1" customHeight="1">
      <c r="A2321" s="372" t="s">
        <v>4832</v>
      </c>
      <c r="B2321" s="421" t="s">
        <v>0</v>
      </c>
      <c r="C2321" s="421" t="s">
        <v>1373</v>
      </c>
      <c r="D2321" s="421" t="s">
        <v>1374</v>
      </c>
      <c r="E2321" s="422" t="s">
        <v>1034</v>
      </c>
      <c r="F2321" s="416">
        <v>1</v>
      </c>
      <c r="G2321" s="416">
        <f>[5]내역서!F2317</f>
        <v>1</v>
      </c>
      <c r="H2321" s="416">
        <v>1</v>
      </c>
      <c r="I2321" s="416">
        <f>내역서!F2325</f>
        <v>0</v>
      </c>
      <c r="J2321" s="416">
        <v>72168.600000000006</v>
      </c>
      <c r="K2321" s="417">
        <f t="shared" si="4098"/>
        <v>0</v>
      </c>
      <c r="L2321" s="416">
        <v>0</v>
      </c>
      <c r="M2321" s="417">
        <f t="shared" si="4099"/>
        <v>0</v>
      </c>
      <c r="N2321" s="416">
        <v>0</v>
      </c>
      <c r="O2321" s="417">
        <f t="shared" si="4100"/>
        <v>0</v>
      </c>
      <c r="P2321" s="417">
        <f t="shared" si="4101"/>
        <v>72168.600000000006</v>
      </c>
      <c r="Q2321" s="417">
        <f t="shared" si="4057"/>
        <v>0</v>
      </c>
      <c r="R2321" s="417">
        <f t="shared" ref="R2321" si="4120">I2321-I2320</f>
        <v>0</v>
      </c>
      <c r="S2321" s="417">
        <f t="shared" ref="S2321:T2321" si="4121">P2321-P2320</f>
        <v>0</v>
      </c>
      <c r="T2321" s="417">
        <f t="shared" si="4121"/>
        <v>0</v>
      </c>
      <c r="U2321" s="484"/>
      <c r="V2321" s="619" t="str">
        <f t="shared" ref="V2321" si="4122">+IF(I2321&lt;0,"ng","")</f>
        <v/>
      </c>
      <c r="W2321" s="619"/>
    </row>
    <row r="2322" spans="1:23" s="495" customFormat="1" ht="24" hidden="1" customHeight="1">
      <c r="A2322" s="366" t="s">
        <v>4825</v>
      </c>
      <c r="B2322" s="448" t="s">
        <v>274</v>
      </c>
      <c r="C2322" s="448" t="s">
        <v>3331</v>
      </c>
      <c r="D2322" s="448" t="s">
        <v>0</v>
      </c>
      <c r="E2322" s="449" t="s">
        <v>0</v>
      </c>
      <c r="F2322" s="450">
        <v>0</v>
      </c>
      <c r="G2322" s="450">
        <f>[5]내역서!F2318</f>
        <v>0</v>
      </c>
      <c r="H2322" s="450">
        <v>0</v>
      </c>
      <c r="I2322" s="450">
        <f>내역서!F2326</f>
        <v>0</v>
      </c>
      <c r="J2322" s="451">
        <v>0</v>
      </c>
      <c r="K2322" s="451">
        <f>SUMIF($A$2324:$A$2331,$A2324,K$2324:K$2331)</f>
        <v>0</v>
      </c>
      <c r="L2322" s="451">
        <v>0</v>
      </c>
      <c r="M2322" s="451">
        <f>SUMIF($A$2324:$A$2331,$A2324,M$2324:M$2331)</f>
        <v>0</v>
      </c>
      <c r="N2322" s="451">
        <v>0</v>
      </c>
      <c r="O2322" s="451">
        <f>SUMIF($A$2324:$A$2331,$A2324,O$2324:O$2331)</f>
        <v>0</v>
      </c>
      <c r="P2322" s="452">
        <v>0</v>
      </c>
      <c r="Q2322" s="451">
        <f>K2322+M2322+O2322</f>
        <v>0</v>
      </c>
      <c r="R2322" s="451"/>
      <c r="S2322" s="451"/>
      <c r="T2322" s="451"/>
      <c r="U2322" s="493" t="s">
        <v>0</v>
      </c>
      <c r="V2322" s="617" t="str">
        <f>+IF(I2322&lt;0,"ng","")</f>
        <v/>
      </c>
      <c r="W2322" s="617"/>
    </row>
    <row r="2323" spans="1:23" s="80" customFormat="1" ht="24" hidden="1" customHeight="1">
      <c r="A2323" s="372" t="s">
        <v>4829</v>
      </c>
      <c r="B2323" s="454" t="s">
        <v>274</v>
      </c>
      <c r="C2323" s="454" t="s">
        <v>1408</v>
      </c>
      <c r="D2323" s="454" t="s">
        <v>0</v>
      </c>
      <c r="E2323" s="455" t="s">
        <v>0</v>
      </c>
      <c r="F2323" s="456">
        <v>0</v>
      </c>
      <c r="G2323" s="456">
        <f>[5]내역서!F2319</f>
        <v>0</v>
      </c>
      <c r="H2323" s="456">
        <v>0</v>
      </c>
      <c r="I2323" s="456">
        <f>내역서!F2327</f>
        <v>0</v>
      </c>
      <c r="J2323" s="457">
        <v>0</v>
      </c>
      <c r="K2323" s="457">
        <f>SUMIF($A$2324:$A$2331,$A2325,K$2324:K$2331)</f>
        <v>0</v>
      </c>
      <c r="L2323" s="457">
        <v>0</v>
      </c>
      <c r="M2323" s="457">
        <f>SUMIF($A$2324:$A$2331,$A2325,M$2324:M$2331)</f>
        <v>0</v>
      </c>
      <c r="N2323" s="457">
        <v>0</v>
      </c>
      <c r="O2323" s="457">
        <f>SUMIF($A$2324:$A$2331,$A2325,O$2324:O$2331)</f>
        <v>0</v>
      </c>
      <c r="P2323" s="458">
        <v>0</v>
      </c>
      <c r="Q2323" s="457">
        <f t="shared" si="4057"/>
        <v>0</v>
      </c>
      <c r="R2323" s="457">
        <f t="shared" ref="R2323" si="4123">I2323-I2322</f>
        <v>0</v>
      </c>
      <c r="S2323" s="457">
        <f t="shared" ref="S2323:T2323" si="4124">P2323-P2322</f>
        <v>0</v>
      </c>
      <c r="T2323" s="457">
        <f t="shared" si="4124"/>
        <v>0</v>
      </c>
      <c r="U2323" s="494"/>
      <c r="V2323" s="619" t="str">
        <f t="shared" ref="V2323" si="4125">+IF(I2323&lt;0,"ng","")</f>
        <v/>
      </c>
      <c r="W2323" s="619"/>
    </row>
    <row r="2324" spans="1:23" s="371" customFormat="1" ht="24" hidden="1" customHeight="1">
      <c r="A2324" s="366" t="s">
        <v>4825</v>
      </c>
      <c r="B2324" s="418" t="s">
        <v>0</v>
      </c>
      <c r="C2324" s="418" t="s">
        <v>3333</v>
      </c>
      <c r="D2324" s="418" t="s">
        <v>275</v>
      </c>
      <c r="E2324" s="419" t="s">
        <v>18</v>
      </c>
      <c r="F2324" s="411">
        <v>3</v>
      </c>
      <c r="G2324" s="411">
        <f>[5]내역서!F2320</f>
        <v>3</v>
      </c>
      <c r="H2324" s="411">
        <v>3</v>
      </c>
      <c r="I2324" s="411">
        <f>내역서!F2328</f>
        <v>0</v>
      </c>
      <c r="J2324" s="411">
        <v>4306771.8</v>
      </c>
      <c r="K2324" s="412">
        <f>INT($I2324*J2324)</f>
        <v>0</v>
      </c>
      <c r="L2324" s="411">
        <v>0</v>
      </c>
      <c r="M2324" s="412">
        <f>INT($I2324*L2324)</f>
        <v>0</v>
      </c>
      <c r="N2324" s="411">
        <v>0</v>
      </c>
      <c r="O2324" s="412">
        <f>INT($I2324*N2324)</f>
        <v>0</v>
      </c>
      <c r="P2324" s="412">
        <f>+J2324+L2324+N2324</f>
        <v>4306771.8</v>
      </c>
      <c r="Q2324" s="412">
        <f>K2324+M2324+O2324</f>
        <v>0</v>
      </c>
      <c r="R2324" s="412"/>
      <c r="S2324" s="412"/>
      <c r="T2324" s="412"/>
      <c r="U2324" s="483" t="s">
        <v>0</v>
      </c>
      <c r="V2324" s="617" t="str">
        <f>+IF(I2324&lt;0,"ng","")</f>
        <v/>
      </c>
      <c r="W2324" s="617"/>
    </row>
    <row r="2325" spans="1:23" s="75" customFormat="1" ht="24" hidden="1" customHeight="1">
      <c r="A2325" s="372" t="s">
        <v>4640</v>
      </c>
      <c r="B2325" s="421" t="s">
        <v>0</v>
      </c>
      <c r="C2325" s="421" t="s">
        <v>1409</v>
      </c>
      <c r="D2325" s="421" t="s">
        <v>275</v>
      </c>
      <c r="E2325" s="422" t="s">
        <v>18</v>
      </c>
      <c r="F2325" s="416">
        <v>3</v>
      </c>
      <c r="G2325" s="416">
        <f>[5]내역서!F2321</f>
        <v>3</v>
      </c>
      <c r="H2325" s="416">
        <v>3</v>
      </c>
      <c r="I2325" s="416">
        <f>내역서!F2329</f>
        <v>0</v>
      </c>
      <c r="J2325" s="416">
        <v>4306771.8</v>
      </c>
      <c r="K2325" s="417">
        <f t="shared" ref="K2325:K2331" si="4126">INT($I2325*J2325)</f>
        <v>0</v>
      </c>
      <c r="L2325" s="416">
        <v>0</v>
      </c>
      <c r="M2325" s="417">
        <f t="shared" ref="M2325:M2331" si="4127">INT($I2325*L2325)</f>
        <v>0</v>
      </c>
      <c r="N2325" s="416">
        <v>0</v>
      </c>
      <c r="O2325" s="417">
        <f t="shared" ref="O2325:O2331" si="4128">INT($I2325*N2325)</f>
        <v>0</v>
      </c>
      <c r="P2325" s="417">
        <f t="shared" ref="P2325:P2331" si="4129">+J2325+L2325+N2325</f>
        <v>4306771.8</v>
      </c>
      <c r="Q2325" s="417">
        <f t="shared" si="4057"/>
        <v>0</v>
      </c>
      <c r="R2325" s="417">
        <f t="shared" ref="R2325" si="4130">I2325-I2324</f>
        <v>0</v>
      </c>
      <c r="S2325" s="417">
        <f t="shared" ref="S2325:T2325" si="4131">P2325-P2324</f>
        <v>0</v>
      </c>
      <c r="T2325" s="417">
        <f t="shared" si="4131"/>
        <v>0</v>
      </c>
      <c r="U2325" s="484"/>
      <c r="V2325" s="619" t="str">
        <f t="shared" ref="V2325" si="4132">+IF(I2325&lt;0,"ng","")</f>
        <v/>
      </c>
      <c r="W2325" s="619"/>
    </row>
    <row r="2326" spans="1:23" s="371" customFormat="1" ht="24" hidden="1" customHeight="1">
      <c r="A2326" s="366" t="s">
        <v>4825</v>
      </c>
      <c r="B2326" s="418" t="s">
        <v>0</v>
      </c>
      <c r="C2326" s="418" t="s">
        <v>3335</v>
      </c>
      <c r="D2326" s="418" t="s">
        <v>276</v>
      </c>
      <c r="E2326" s="419" t="s">
        <v>18</v>
      </c>
      <c r="F2326" s="411">
        <v>3</v>
      </c>
      <c r="G2326" s="411">
        <f>[5]내역서!F2322</f>
        <v>3</v>
      </c>
      <c r="H2326" s="411">
        <v>3</v>
      </c>
      <c r="I2326" s="411">
        <f>내역서!F2330</f>
        <v>0</v>
      </c>
      <c r="J2326" s="411">
        <v>129203.2</v>
      </c>
      <c r="K2326" s="412">
        <f>INT($I2326*J2326)</f>
        <v>0</v>
      </c>
      <c r="L2326" s="411">
        <v>0</v>
      </c>
      <c r="M2326" s="412">
        <f>INT($I2326*L2326)</f>
        <v>0</v>
      </c>
      <c r="N2326" s="411">
        <v>0</v>
      </c>
      <c r="O2326" s="412">
        <f>INT($I2326*N2326)</f>
        <v>0</v>
      </c>
      <c r="P2326" s="412">
        <f>+J2326+L2326+N2326</f>
        <v>129203.2</v>
      </c>
      <c r="Q2326" s="412">
        <f>K2326+M2326+O2326</f>
        <v>0</v>
      </c>
      <c r="R2326" s="412"/>
      <c r="S2326" s="412"/>
      <c r="T2326" s="412"/>
      <c r="U2326" s="483" t="s">
        <v>0</v>
      </c>
      <c r="V2326" s="617" t="str">
        <f>+IF(I2326&lt;0,"ng","")</f>
        <v/>
      </c>
      <c r="W2326" s="617"/>
    </row>
    <row r="2327" spans="1:23" s="75" customFormat="1" ht="24" hidden="1" customHeight="1">
      <c r="A2327" s="372" t="s">
        <v>2072</v>
      </c>
      <c r="B2327" s="421" t="s">
        <v>0</v>
      </c>
      <c r="C2327" s="421" t="s">
        <v>1410</v>
      </c>
      <c r="D2327" s="421" t="s">
        <v>276</v>
      </c>
      <c r="E2327" s="422" t="s">
        <v>18</v>
      </c>
      <c r="F2327" s="416">
        <v>3</v>
      </c>
      <c r="G2327" s="416">
        <f>[5]내역서!F2323</f>
        <v>3</v>
      </c>
      <c r="H2327" s="416">
        <v>3</v>
      </c>
      <c r="I2327" s="416">
        <f>내역서!F2331</f>
        <v>0</v>
      </c>
      <c r="J2327" s="416">
        <v>129203.2</v>
      </c>
      <c r="K2327" s="417">
        <f t="shared" si="4126"/>
        <v>0</v>
      </c>
      <c r="L2327" s="416">
        <v>0</v>
      </c>
      <c r="M2327" s="417">
        <f t="shared" si="4127"/>
        <v>0</v>
      </c>
      <c r="N2327" s="416">
        <v>0</v>
      </c>
      <c r="O2327" s="417">
        <f t="shared" si="4128"/>
        <v>0</v>
      </c>
      <c r="P2327" s="417">
        <f t="shared" si="4129"/>
        <v>129203.2</v>
      </c>
      <c r="Q2327" s="417">
        <f t="shared" si="4057"/>
        <v>0</v>
      </c>
      <c r="R2327" s="417">
        <f t="shared" ref="R2327" si="4133">I2327-I2326</f>
        <v>0</v>
      </c>
      <c r="S2327" s="417">
        <f t="shared" ref="S2327:T2327" si="4134">P2327-P2326</f>
        <v>0</v>
      </c>
      <c r="T2327" s="417">
        <f t="shared" si="4134"/>
        <v>0</v>
      </c>
      <c r="U2327" s="484"/>
      <c r="V2327" s="619" t="str">
        <f t="shared" ref="V2327" si="4135">+IF(I2327&lt;0,"ng","")</f>
        <v/>
      </c>
      <c r="W2327" s="619"/>
    </row>
    <row r="2328" spans="1:23" s="371" customFormat="1" ht="24" hidden="1" customHeight="1">
      <c r="A2328" s="366" t="s">
        <v>4723</v>
      </c>
      <c r="B2328" s="418" t="s">
        <v>0</v>
      </c>
      <c r="C2328" s="418" t="s">
        <v>3382</v>
      </c>
      <c r="D2328" s="418" t="s">
        <v>0</v>
      </c>
      <c r="E2328" s="419" t="s">
        <v>18</v>
      </c>
      <c r="F2328" s="411">
        <v>3</v>
      </c>
      <c r="G2328" s="411">
        <f>[5]내역서!F2324</f>
        <v>3</v>
      </c>
      <c r="H2328" s="411">
        <v>3</v>
      </c>
      <c r="I2328" s="411">
        <f>내역서!F2332</f>
        <v>0</v>
      </c>
      <c r="J2328" s="411">
        <v>387609.5</v>
      </c>
      <c r="K2328" s="412">
        <f>INT($I2328*J2328)</f>
        <v>0</v>
      </c>
      <c r="L2328" s="411">
        <v>0</v>
      </c>
      <c r="M2328" s="412">
        <f>INT($I2328*L2328)</f>
        <v>0</v>
      </c>
      <c r="N2328" s="411">
        <v>0</v>
      </c>
      <c r="O2328" s="412">
        <f>INT($I2328*N2328)</f>
        <v>0</v>
      </c>
      <c r="P2328" s="412">
        <f>+J2328+L2328+N2328</f>
        <v>387609.5</v>
      </c>
      <c r="Q2328" s="412">
        <f>K2328+M2328+O2328</f>
        <v>0</v>
      </c>
      <c r="R2328" s="412"/>
      <c r="S2328" s="412"/>
      <c r="T2328" s="412"/>
      <c r="U2328" s="483" t="s">
        <v>0</v>
      </c>
      <c r="V2328" s="617" t="str">
        <f>+IF(I2328&lt;0,"ng","")</f>
        <v/>
      </c>
      <c r="W2328" s="617"/>
    </row>
    <row r="2329" spans="1:23" s="75" customFormat="1" ht="24" hidden="1" customHeight="1">
      <c r="A2329" s="372" t="s">
        <v>4829</v>
      </c>
      <c r="B2329" s="421" t="s">
        <v>0</v>
      </c>
      <c r="C2329" s="421" t="s">
        <v>1440</v>
      </c>
      <c r="D2329" s="421" t="s">
        <v>0</v>
      </c>
      <c r="E2329" s="422" t="s">
        <v>18</v>
      </c>
      <c r="F2329" s="416">
        <v>3</v>
      </c>
      <c r="G2329" s="416">
        <f>[5]내역서!F2325</f>
        <v>3</v>
      </c>
      <c r="H2329" s="416">
        <v>3</v>
      </c>
      <c r="I2329" s="416">
        <f>내역서!F2333</f>
        <v>0</v>
      </c>
      <c r="J2329" s="416">
        <v>387609.5</v>
      </c>
      <c r="K2329" s="417">
        <f t="shared" si="4126"/>
        <v>0</v>
      </c>
      <c r="L2329" s="416">
        <v>0</v>
      </c>
      <c r="M2329" s="417">
        <f t="shared" si="4127"/>
        <v>0</v>
      </c>
      <c r="N2329" s="416">
        <v>0</v>
      </c>
      <c r="O2329" s="417">
        <f t="shared" si="4128"/>
        <v>0</v>
      </c>
      <c r="P2329" s="417">
        <f t="shared" si="4129"/>
        <v>387609.5</v>
      </c>
      <c r="Q2329" s="417">
        <f t="shared" si="4057"/>
        <v>0</v>
      </c>
      <c r="R2329" s="417">
        <f t="shared" ref="R2329" si="4136">I2329-I2328</f>
        <v>0</v>
      </c>
      <c r="S2329" s="417">
        <f t="shared" ref="S2329:T2329" si="4137">P2329-P2328</f>
        <v>0</v>
      </c>
      <c r="T2329" s="417">
        <f t="shared" si="4137"/>
        <v>0</v>
      </c>
      <c r="U2329" s="484"/>
      <c r="V2329" s="619" t="str">
        <f t="shared" ref="V2329" si="4138">+IF(I2329&lt;0,"ng","")</f>
        <v/>
      </c>
      <c r="W2329" s="619"/>
    </row>
    <row r="2330" spans="1:23" s="495" customFormat="1" ht="24" hidden="1" customHeight="1">
      <c r="A2330" s="366" t="s">
        <v>2055</v>
      </c>
      <c r="B2330" s="418" t="s">
        <v>0</v>
      </c>
      <c r="C2330" s="418" t="s">
        <v>3383</v>
      </c>
      <c r="D2330" s="418" t="s">
        <v>3338</v>
      </c>
      <c r="E2330" s="419" t="s">
        <v>22</v>
      </c>
      <c r="F2330" s="411">
        <v>120</v>
      </c>
      <c r="G2330" s="411">
        <f>[5]내역서!F2326</f>
        <v>120</v>
      </c>
      <c r="H2330" s="411">
        <v>120</v>
      </c>
      <c r="I2330" s="411">
        <f>내역서!F2334</f>
        <v>0</v>
      </c>
      <c r="J2330" s="411">
        <v>62017.599999999999</v>
      </c>
      <c r="K2330" s="412">
        <f>INT($I2330*J2330)</f>
        <v>0</v>
      </c>
      <c r="L2330" s="411">
        <v>0</v>
      </c>
      <c r="M2330" s="412">
        <f>INT($I2330*L2330)</f>
        <v>0</v>
      </c>
      <c r="N2330" s="411">
        <v>0</v>
      </c>
      <c r="O2330" s="412">
        <f>INT($I2330*N2330)</f>
        <v>0</v>
      </c>
      <c r="P2330" s="412">
        <f>+J2330+L2330+N2330</f>
        <v>62017.599999999999</v>
      </c>
      <c r="Q2330" s="412">
        <f>K2330+M2330+O2330</f>
        <v>0</v>
      </c>
      <c r="R2330" s="412"/>
      <c r="S2330" s="412"/>
      <c r="T2330" s="412"/>
      <c r="U2330" s="483" t="s">
        <v>0</v>
      </c>
      <c r="V2330" s="617" t="str">
        <f>+IF(I2330&lt;0,"ng","")</f>
        <v/>
      </c>
      <c r="W2330" s="617"/>
    </row>
    <row r="2331" spans="1:23" s="80" customFormat="1" ht="24" hidden="1" customHeight="1">
      <c r="A2331" s="372" t="s">
        <v>2072</v>
      </c>
      <c r="B2331" s="421" t="s">
        <v>0</v>
      </c>
      <c r="C2331" s="421" t="s">
        <v>1441</v>
      </c>
      <c r="D2331" s="421" t="s">
        <v>1413</v>
      </c>
      <c r="E2331" s="422" t="s">
        <v>22</v>
      </c>
      <c r="F2331" s="416">
        <v>120</v>
      </c>
      <c r="G2331" s="416">
        <f>[5]내역서!F2327</f>
        <v>120</v>
      </c>
      <c r="H2331" s="416">
        <v>120</v>
      </c>
      <c r="I2331" s="416">
        <f>내역서!F2335</f>
        <v>0</v>
      </c>
      <c r="J2331" s="416">
        <v>62017.599999999999</v>
      </c>
      <c r="K2331" s="417">
        <f t="shared" si="4126"/>
        <v>0</v>
      </c>
      <c r="L2331" s="416">
        <v>0</v>
      </c>
      <c r="M2331" s="417">
        <f t="shared" si="4127"/>
        <v>0</v>
      </c>
      <c r="N2331" s="416">
        <v>0</v>
      </c>
      <c r="O2331" s="417">
        <f t="shared" si="4128"/>
        <v>0</v>
      </c>
      <c r="P2331" s="417">
        <f t="shared" si="4129"/>
        <v>62017.599999999999</v>
      </c>
      <c r="Q2331" s="417">
        <f t="shared" si="4057"/>
        <v>0</v>
      </c>
      <c r="R2331" s="417">
        <f t="shared" ref="R2331" si="4139">I2331-I2330</f>
        <v>0</v>
      </c>
      <c r="S2331" s="417">
        <f t="shared" ref="S2331:T2331" si="4140">P2331-P2330</f>
        <v>0</v>
      </c>
      <c r="T2331" s="417">
        <f t="shared" si="4140"/>
        <v>0</v>
      </c>
      <c r="U2331" s="484"/>
      <c r="V2331" s="619" t="str">
        <f t="shared" ref="V2331" si="4141">+IF(I2331&lt;0,"ng","")</f>
        <v/>
      </c>
      <c r="W2331" s="619"/>
    </row>
    <row r="2332" spans="1:23" s="371" customFormat="1" ht="24" hidden="1" customHeight="1">
      <c r="A2332" s="366" t="s">
        <v>4825</v>
      </c>
      <c r="B2332" s="436" t="s">
        <v>277</v>
      </c>
      <c r="C2332" s="436" t="s">
        <v>3385</v>
      </c>
      <c r="D2332" s="436" t="s">
        <v>0</v>
      </c>
      <c r="E2332" s="437" t="s">
        <v>0</v>
      </c>
      <c r="F2332" s="438">
        <v>0</v>
      </c>
      <c r="G2332" s="438">
        <f>[5]내역서!F2328</f>
        <v>0</v>
      </c>
      <c r="H2332" s="438">
        <v>0</v>
      </c>
      <c r="I2332" s="438">
        <f>내역서!F2336</f>
        <v>0</v>
      </c>
      <c r="J2332" s="439">
        <v>0</v>
      </c>
      <c r="K2332" s="439">
        <f>K2334</f>
        <v>0</v>
      </c>
      <c r="L2332" s="439">
        <v>0</v>
      </c>
      <c r="M2332" s="439">
        <f>M2334</f>
        <v>0</v>
      </c>
      <c r="N2332" s="439">
        <v>0</v>
      </c>
      <c r="O2332" s="439">
        <f>O2334</f>
        <v>0</v>
      </c>
      <c r="P2332" s="440">
        <v>0</v>
      </c>
      <c r="Q2332" s="439">
        <f>K2332+M2332+O2332</f>
        <v>0</v>
      </c>
      <c r="R2332" s="439"/>
      <c r="S2332" s="439"/>
      <c r="T2332" s="439"/>
      <c r="U2332" s="491" t="s">
        <v>0</v>
      </c>
      <c r="V2332" s="617" t="str">
        <f>+IF(I2332&lt;0,"ng","")</f>
        <v/>
      </c>
      <c r="W2332" s="617"/>
    </row>
    <row r="2333" spans="1:23" s="75" customFormat="1" ht="24" hidden="1" customHeight="1">
      <c r="A2333" s="372" t="s">
        <v>2072</v>
      </c>
      <c r="B2333" s="442" t="s">
        <v>277</v>
      </c>
      <c r="C2333" s="442" t="s">
        <v>1442</v>
      </c>
      <c r="D2333" s="442" t="s">
        <v>0</v>
      </c>
      <c r="E2333" s="443" t="s">
        <v>0</v>
      </c>
      <c r="F2333" s="444">
        <v>0</v>
      </c>
      <c r="G2333" s="444">
        <f>[5]내역서!F2329</f>
        <v>0</v>
      </c>
      <c r="H2333" s="444">
        <v>0</v>
      </c>
      <c r="I2333" s="444">
        <f>내역서!F2337</f>
        <v>0</v>
      </c>
      <c r="J2333" s="445">
        <v>0</v>
      </c>
      <c r="K2333" s="445">
        <f>K2335</f>
        <v>0</v>
      </c>
      <c r="L2333" s="445">
        <v>0</v>
      </c>
      <c r="M2333" s="445">
        <f>M2335</f>
        <v>0</v>
      </c>
      <c r="N2333" s="445">
        <v>0</v>
      </c>
      <c r="O2333" s="445">
        <f>O2335</f>
        <v>0</v>
      </c>
      <c r="P2333" s="446">
        <v>0</v>
      </c>
      <c r="Q2333" s="445">
        <f t="shared" si="4057"/>
        <v>0</v>
      </c>
      <c r="R2333" s="445">
        <f t="shared" ref="R2333" si="4142">I2333-I2332</f>
        <v>0</v>
      </c>
      <c r="S2333" s="445">
        <f t="shared" ref="S2333:T2333" si="4143">P2333-P2332</f>
        <v>0</v>
      </c>
      <c r="T2333" s="445">
        <f t="shared" si="4143"/>
        <v>0</v>
      </c>
      <c r="U2333" s="492"/>
      <c r="V2333" s="619" t="str">
        <f t="shared" ref="V2333" si="4144">+IF(I2333&lt;0,"ng","")</f>
        <v/>
      </c>
      <c r="W2333" s="619"/>
    </row>
    <row r="2334" spans="1:23" s="371" customFormat="1" ht="24" hidden="1" customHeight="1">
      <c r="A2334" s="366" t="s">
        <v>4825</v>
      </c>
      <c r="B2334" s="418" t="s">
        <v>0</v>
      </c>
      <c r="C2334" s="418" t="s">
        <v>3387</v>
      </c>
      <c r="D2334" s="418" t="s">
        <v>0</v>
      </c>
      <c r="E2334" s="419" t="s">
        <v>307</v>
      </c>
      <c r="F2334" s="411">
        <v>1</v>
      </c>
      <c r="G2334" s="411">
        <f>[5]내역서!F2330</f>
        <v>1</v>
      </c>
      <c r="H2334" s="411">
        <v>1</v>
      </c>
      <c r="I2334" s="411">
        <f>내역서!F2338</f>
        <v>0</v>
      </c>
      <c r="J2334" s="411">
        <v>0</v>
      </c>
      <c r="K2334" s="412">
        <f>INT($I2334*J2334)</f>
        <v>0</v>
      </c>
      <c r="L2334" s="411">
        <v>0</v>
      </c>
      <c r="M2334" s="412">
        <f>INT($I2334*L2334)</f>
        <v>0</v>
      </c>
      <c r="N2334" s="411">
        <v>430677.2</v>
      </c>
      <c r="O2334" s="412">
        <f>INT($I2334*N2334)</f>
        <v>0</v>
      </c>
      <c r="P2334" s="412">
        <f>+J2334+L2334+N2334</f>
        <v>430677.2</v>
      </c>
      <c r="Q2334" s="412">
        <f>K2334+M2334+O2334</f>
        <v>0</v>
      </c>
      <c r="R2334" s="412"/>
      <c r="S2334" s="412"/>
      <c r="T2334" s="412"/>
      <c r="U2334" s="483" t="s">
        <v>0</v>
      </c>
      <c r="V2334" s="617" t="str">
        <f>+IF(I2334&lt;0,"ng","")</f>
        <v/>
      </c>
      <c r="W2334" s="617"/>
    </row>
    <row r="2335" spans="1:23" s="75" customFormat="1" ht="24" hidden="1" customHeight="1">
      <c r="A2335" s="372" t="s">
        <v>4829</v>
      </c>
      <c r="B2335" s="421" t="s">
        <v>0</v>
      </c>
      <c r="C2335" s="421" t="s">
        <v>1443</v>
      </c>
      <c r="D2335" s="421" t="s">
        <v>0</v>
      </c>
      <c r="E2335" s="422" t="s">
        <v>775</v>
      </c>
      <c r="F2335" s="416">
        <v>1</v>
      </c>
      <c r="G2335" s="416">
        <f>[5]내역서!F2331</f>
        <v>1</v>
      </c>
      <c r="H2335" s="416">
        <v>1</v>
      </c>
      <c r="I2335" s="416">
        <f>내역서!F2339</f>
        <v>0</v>
      </c>
      <c r="J2335" s="416">
        <v>0</v>
      </c>
      <c r="K2335" s="417">
        <f>INT($I2335*J2335)</f>
        <v>0</v>
      </c>
      <c r="L2335" s="416">
        <v>0</v>
      </c>
      <c r="M2335" s="417">
        <f>INT($I2335*L2335)</f>
        <v>0</v>
      </c>
      <c r="N2335" s="416">
        <v>430677.2</v>
      </c>
      <c r="O2335" s="417">
        <f>INT($I2335*N2335)</f>
        <v>0</v>
      </c>
      <c r="P2335" s="417">
        <f>+J2335+L2335+N2335</f>
        <v>430677.2</v>
      </c>
      <c r="Q2335" s="417">
        <f t="shared" si="4057"/>
        <v>0</v>
      </c>
      <c r="R2335" s="417">
        <f t="shared" ref="R2335" si="4145">I2335-I2334</f>
        <v>0</v>
      </c>
      <c r="S2335" s="417">
        <f t="shared" ref="S2335:T2335" si="4146">P2335-P2334</f>
        <v>0</v>
      </c>
      <c r="T2335" s="417">
        <f t="shared" si="4146"/>
        <v>0</v>
      </c>
      <c r="U2335" s="484"/>
      <c r="V2335" s="619" t="str">
        <f t="shared" ref="V2335" si="4147">+IF(I2335&lt;0,"ng","")</f>
        <v/>
      </c>
      <c r="W2335" s="619"/>
    </row>
    <row r="2336" spans="1:23" s="371" customFormat="1" ht="24" hidden="1" customHeight="1">
      <c r="A2336" s="366" t="s">
        <v>4825</v>
      </c>
      <c r="B2336" s="395" t="s">
        <v>4</v>
      </c>
      <c r="C2336" s="395" t="s">
        <v>3389</v>
      </c>
      <c r="D2336" s="395" t="s">
        <v>0</v>
      </c>
      <c r="E2336" s="396" t="s">
        <v>0</v>
      </c>
      <c r="F2336" s="496">
        <v>0</v>
      </c>
      <c r="G2336" s="496">
        <f>[5]내역서!F2332</f>
        <v>0</v>
      </c>
      <c r="H2336" s="496"/>
      <c r="I2336" s="496">
        <f>내역서!F2340</f>
        <v>0</v>
      </c>
      <c r="J2336" s="398">
        <v>0</v>
      </c>
      <c r="K2336" s="399">
        <f>K2338+K2400</f>
        <v>0</v>
      </c>
      <c r="L2336" s="398">
        <v>0</v>
      </c>
      <c r="M2336" s="399">
        <f>M2338+M2400</f>
        <v>0</v>
      </c>
      <c r="N2336" s="397">
        <v>0</v>
      </c>
      <c r="O2336" s="399">
        <f>O2338+O2400</f>
        <v>0</v>
      </c>
      <c r="P2336" s="399">
        <v>0</v>
      </c>
      <c r="Q2336" s="399">
        <f>K2336+M2336+O2336</f>
        <v>0</v>
      </c>
      <c r="R2336" s="399"/>
      <c r="S2336" s="399"/>
      <c r="T2336" s="399"/>
      <c r="U2336" s="396" t="s">
        <v>0</v>
      </c>
      <c r="V2336" s="617" t="str">
        <f>+IF(I2336&lt;0,"ng","")</f>
        <v/>
      </c>
      <c r="W2336" s="617"/>
    </row>
    <row r="2337" spans="1:23" s="75" customFormat="1" ht="24" hidden="1" customHeight="1">
      <c r="A2337" s="372" t="s">
        <v>4833</v>
      </c>
      <c r="B2337" s="402" t="s">
        <v>4834</v>
      </c>
      <c r="C2337" s="402" t="s">
        <v>4835</v>
      </c>
      <c r="D2337" s="402" t="s">
        <v>0</v>
      </c>
      <c r="E2337" s="403" t="s">
        <v>0</v>
      </c>
      <c r="F2337" s="497">
        <v>0</v>
      </c>
      <c r="G2337" s="497">
        <f>[5]내역서!F2333</f>
        <v>0</v>
      </c>
      <c r="H2337" s="497"/>
      <c r="I2337" s="497">
        <f>내역서!F2341</f>
        <v>0</v>
      </c>
      <c r="J2337" s="405">
        <v>0</v>
      </c>
      <c r="K2337" s="406">
        <f>K2339+K2401</f>
        <v>0</v>
      </c>
      <c r="L2337" s="405">
        <v>0</v>
      </c>
      <c r="M2337" s="406">
        <f>M2339+M2401</f>
        <v>0</v>
      </c>
      <c r="N2337" s="404">
        <v>0</v>
      </c>
      <c r="O2337" s="406">
        <f>O2339+O2401</f>
        <v>0</v>
      </c>
      <c r="P2337" s="406">
        <v>0</v>
      </c>
      <c r="Q2337" s="406">
        <f t="shared" si="4057"/>
        <v>0</v>
      </c>
      <c r="R2337" s="406">
        <f t="shared" ref="R2337" si="4148">I2337-I2336</f>
        <v>0</v>
      </c>
      <c r="S2337" s="406">
        <f t="shared" ref="S2337:T2337" si="4149">P2337-P2336</f>
        <v>0</v>
      </c>
      <c r="T2337" s="406">
        <f t="shared" si="4149"/>
        <v>0</v>
      </c>
      <c r="U2337" s="403"/>
      <c r="V2337" s="619" t="str">
        <f t="shared" ref="V2337" si="4150">+IF(I2337&lt;0,"ng","")</f>
        <v/>
      </c>
      <c r="W2337" s="619"/>
    </row>
    <row r="2338" spans="1:23" s="371" customFormat="1" ht="24" hidden="1" customHeight="1">
      <c r="A2338" s="366" t="s">
        <v>4825</v>
      </c>
      <c r="B2338" s="436" t="s">
        <v>2141</v>
      </c>
      <c r="C2338" s="436" t="s">
        <v>3392</v>
      </c>
      <c r="D2338" s="436" t="s">
        <v>0</v>
      </c>
      <c r="E2338" s="437" t="s">
        <v>0</v>
      </c>
      <c r="F2338" s="498">
        <v>0</v>
      </c>
      <c r="G2338" s="498">
        <f>[5]내역서!F2334</f>
        <v>0</v>
      </c>
      <c r="H2338" s="498">
        <v>0</v>
      </c>
      <c r="I2338" s="498">
        <f>내역서!F2342</f>
        <v>0</v>
      </c>
      <c r="J2338" s="439">
        <v>0</v>
      </c>
      <c r="K2338" s="440">
        <f>K2340+K2360+K2370</f>
        <v>0</v>
      </c>
      <c r="L2338" s="439">
        <v>0</v>
      </c>
      <c r="M2338" s="440">
        <f>M2340+M2360+M2370</f>
        <v>0</v>
      </c>
      <c r="N2338" s="439">
        <v>0</v>
      </c>
      <c r="O2338" s="440">
        <f>O2340+O2360+O2370</f>
        <v>0</v>
      </c>
      <c r="P2338" s="440">
        <v>0</v>
      </c>
      <c r="Q2338" s="440">
        <f>K2338+M2338+O2338</f>
        <v>0</v>
      </c>
      <c r="R2338" s="440"/>
      <c r="S2338" s="440"/>
      <c r="T2338" s="440"/>
      <c r="U2338" s="437" t="s">
        <v>0</v>
      </c>
      <c r="V2338" s="617" t="str">
        <f>+IF(I2338&lt;0,"ng","")</f>
        <v/>
      </c>
      <c r="W2338" s="617"/>
    </row>
    <row r="2339" spans="1:23" s="75" customFormat="1" ht="24" hidden="1" customHeight="1">
      <c r="A2339" s="372" t="s">
        <v>2072</v>
      </c>
      <c r="B2339" s="442" t="s">
        <v>4836</v>
      </c>
      <c r="C2339" s="442" t="s">
        <v>4837</v>
      </c>
      <c r="D2339" s="442" t="s">
        <v>0</v>
      </c>
      <c r="E2339" s="443" t="s">
        <v>0</v>
      </c>
      <c r="F2339" s="499">
        <v>0</v>
      </c>
      <c r="G2339" s="499">
        <f>[5]내역서!F2335</f>
        <v>0</v>
      </c>
      <c r="H2339" s="499">
        <v>0</v>
      </c>
      <c r="I2339" s="499">
        <f>내역서!F2343</f>
        <v>0</v>
      </c>
      <c r="J2339" s="445">
        <v>0</v>
      </c>
      <c r="K2339" s="446">
        <f>K2341+K2361+K2371</f>
        <v>0</v>
      </c>
      <c r="L2339" s="445">
        <v>0</v>
      </c>
      <c r="M2339" s="446">
        <f>M2341+M2361+M2371</f>
        <v>0</v>
      </c>
      <c r="N2339" s="445">
        <v>0</v>
      </c>
      <c r="O2339" s="446">
        <f>O2341+O2361+O2371</f>
        <v>0</v>
      </c>
      <c r="P2339" s="446">
        <v>0</v>
      </c>
      <c r="Q2339" s="446">
        <f t="shared" si="4057"/>
        <v>0</v>
      </c>
      <c r="R2339" s="446">
        <f t="shared" ref="R2339" si="4151">I2339-I2338</f>
        <v>0</v>
      </c>
      <c r="S2339" s="446">
        <f t="shared" ref="S2339:T2339" si="4152">P2339-P2338</f>
        <v>0</v>
      </c>
      <c r="T2339" s="446">
        <f t="shared" si="4152"/>
        <v>0</v>
      </c>
      <c r="U2339" s="443"/>
      <c r="V2339" s="619" t="str">
        <f t="shared" ref="V2339" si="4153">+IF(I2339&lt;0,"ng","")</f>
        <v/>
      </c>
      <c r="W2339" s="619"/>
    </row>
    <row r="2340" spans="1:23" s="371" customFormat="1" ht="24" hidden="1" customHeight="1">
      <c r="A2340" s="366" t="s">
        <v>4825</v>
      </c>
      <c r="B2340" s="500" t="s">
        <v>3395</v>
      </c>
      <c r="C2340" s="500" t="s">
        <v>3396</v>
      </c>
      <c r="D2340" s="500" t="s">
        <v>0</v>
      </c>
      <c r="E2340" s="501" t="s">
        <v>0</v>
      </c>
      <c r="F2340" s="502">
        <v>0</v>
      </c>
      <c r="G2340" s="502">
        <f>[5]내역서!F2336</f>
        <v>0</v>
      </c>
      <c r="H2340" s="502">
        <v>0</v>
      </c>
      <c r="I2340" s="502">
        <f>내역서!F2344</f>
        <v>0</v>
      </c>
      <c r="J2340" s="503">
        <v>0</v>
      </c>
      <c r="K2340" s="503">
        <f>SUMIF($A$2342:$A$2359,$A2342,K$2342:K$2359)</f>
        <v>0</v>
      </c>
      <c r="L2340" s="503">
        <v>0</v>
      </c>
      <c r="M2340" s="503">
        <f>SUMIF($A$2342:$A$2359,$A2342,M$2342:M$2359)</f>
        <v>0</v>
      </c>
      <c r="N2340" s="503">
        <v>0</v>
      </c>
      <c r="O2340" s="503">
        <f>SUMIF($A$2342:$A$2359,$A2342,O$2342:O$2359)</f>
        <v>0</v>
      </c>
      <c r="P2340" s="504">
        <v>0</v>
      </c>
      <c r="Q2340" s="503">
        <f>K2340+M2340+O2340</f>
        <v>0</v>
      </c>
      <c r="R2340" s="503"/>
      <c r="S2340" s="503"/>
      <c r="T2340" s="503"/>
      <c r="U2340" s="501" t="s">
        <v>0</v>
      </c>
      <c r="V2340" s="617" t="str">
        <f>+IF(I2340&lt;0,"ng","")</f>
        <v/>
      </c>
      <c r="W2340" s="617"/>
    </row>
    <row r="2341" spans="1:23" s="75" customFormat="1" ht="24" hidden="1" customHeight="1">
      <c r="A2341" s="372" t="s">
        <v>4838</v>
      </c>
      <c r="B2341" s="505" t="s">
        <v>4839</v>
      </c>
      <c r="C2341" s="505" t="s">
        <v>4840</v>
      </c>
      <c r="D2341" s="505" t="s">
        <v>0</v>
      </c>
      <c r="E2341" s="506" t="s">
        <v>0</v>
      </c>
      <c r="F2341" s="507">
        <v>0</v>
      </c>
      <c r="G2341" s="507">
        <f>[5]내역서!F2337</f>
        <v>0</v>
      </c>
      <c r="H2341" s="507">
        <v>0</v>
      </c>
      <c r="I2341" s="507">
        <f>내역서!F2345</f>
        <v>0</v>
      </c>
      <c r="J2341" s="508">
        <v>0</v>
      </c>
      <c r="K2341" s="508">
        <f>SUMIF($A$2342:$A$2359,$A2343,K$2342:K$2359)</f>
        <v>0</v>
      </c>
      <c r="L2341" s="508">
        <v>0</v>
      </c>
      <c r="M2341" s="508">
        <f>SUMIF($A$2342:$A$2359,$A2343,M$2342:M$2359)</f>
        <v>0</v>
      </c>
      <c r="N2341" s="508">
        <v>0</v>
      </c>
      <c r="O2341" s="508">
        <f>SUMIF($A$2342:$A$2359,$A2343,O$2342:O$2359)</f>
        <v>0</v>
      </c>
      <c r="P2341" s="509">
        <v>0</v>
      </c>
      <c r="Q2341" s="508">
        <f t="shared" si="4057"/>
        <v>0</v>
      </c>
      <c r="R2341" s="508">
        <f t="shared" ref="R2341" si="4154">I2341-I2340</f>
        <v>0</v>
      </c>
      <c r="S2341" s="508">
        <f t="shared" ref="S2341:T2341" si="4155">P2341-P2340</f>
        <v>0</v>
      </c>
      <c r="T2341" s="508">
        <f t="shared" si="4155"/>
        <v>0</v>
      </c>
      <c r="U2341" s="506"/>
      <c r="V2341" s="619" t="str">
        <f t="shared" ref="V2341" si="4156">+IF(I2341&lt;0,"ng","")</f>
        <v/>
      </c>
      <c r="W2341" s="619"/>
    </row>
    <row r="2342" spans="1:23" s="371" customFormat="1" ht="24" hidden="1" customHeight="1">
      <c r="A2342" s="366" t="s">
        <v>4841</v>
      </c>
      <c r="B2342" s="418" t="s">
        <v>0</v>
      </c>
      <c r="C2342" s="418" t="s">
        <v>3399</v>
      </c>
      <c r="D2342" s="418" t="s">
        <v>309</v>
      </c>
      <c r="E2342" s="419" t="s">
        <v>307</v>
      </c>
      <c r="F2342" s="411">
        <v>6</v>
      </c>
      <c r="G2342" s="411">
        <f>[5]내역서!F2338</f>
        <v>6</v>
      </c>
      <c r="H2342" s="411">
        <v>6</v>
      </c>
      <c r="I2342" s="411">
        <f>내역서!F2346</f>
        <v>0</v>
      </c>
      <c r="J2342" s="411">
        <v>1199387.6000000001</v>
      </c>
      <c r="K2342" s="412">
        <f>INT($I2342*J2342)</f>
        <v>0</v>
      </c>
      <c r="L2342" s="411">
        <v>11004191.199999999</v>
      </c>
      <c r="M2342" s="412">
        <f>INT($I2342*L2342)</f>
        <v>0</v>
      </c>
      <c r="N2342" s="411">
        <v>0</v>
      </c>
      <c r="O2342" s="412">
        <f>INT($I2342*N2342)</f>
        <v>0</v>
      </c>
      <c r="P2342" s="412">
        <f>+J2342+L2342+N2342</f>
        <v>12203578.799999999</v>
      </c>
      <c r="Q2342" s="412">
        <f>K2342+M2342+O2342</f>
        <v>0</v>
      </c>
      <c r="R2342" s="412"/>
      <c r="S2342" s="412"/>
      <c r="T2342" s="412"/>
      <c r="U2342" s="483" t="s">
        <v>0</v>
      </c>
      <c r="V2342" s="617" t="str">
        <f>+IF(I2342&lt;0,"ng","")</f>
        <v/>
      </c>
      <c r="W2342" s="617"/>
    </row>
    <row r="2343" spans="1:23" s="75" customFormat="1" ht="24" hidden="1" customHeight="1">
      <c r="A2343" s="372" t="s">
        <v>4829</v>
      </c>
      <c r="B2343" s="421" t="s">
        <v>0</v>
      </c>
      <c r="C2343" s="421" t="s">
        <v>1444</v>
      </c>
      <c r="D2343" s="421" t="s">
        <v>1445</v>
      </c>
      <c r="E2343" s="422" t="s">
        <v>775</v>
      </c>
      <c r="F2343" s="416">
        <v>6</v>
      </c>
      <c r="G2343" s="416">
        <f>[5]내역서!F2339</f>
        <v>6</v>
      </c>
      <c r="H2343" s="416">
        <v>6</v>
      </c>
      <c r="I2343" s="416">
        <f>내역서!F2347</f>
        <v>0</v>
      </c>
      <c r="J2343" s="416">
        <v>1199387.6000000001</v>
      </c>
      <c r="K2343" s="417">
        <f t="shared" ref="K2343:K2359" si="4157">INT($I2343*J2343)</f>
        <v>0</v>
      </c>
      <c r="L2343" s="416">
        <v>11004191.199999999</v>
      </c>
      <c r="M2343" s="417">
        <f t="shared" ref="M2343:M2359" si="4158">INT($I2343*L2343)</f>
        <v>0</v>
      </c>
      <c r="N2343" s="416">
        <v>0</v>
      </c>
      <c r="O2343" s="417">
        <f t="shared" ref="O2343:O2359" si="4159">INT($I2343*N2343)</f>
        <v>0</v>
      </c>
      <c r="P2343" s="417">
        <f t="shared" ref="P2343:P2359" si="4160">+J2343+L2343+N2343</f>
        <v>12203578.799999999</v>
      </c>
      <c r="Q2343" s="417">
        <f t="shared" si="4057"/>
        <v>0</v>
      </c>
      <c r="R2343" s="417">
        <f t="shared" ref="R2343" si="4161">I2343-I2342</f>
        <v>0</v>
      </c>
      <c r="S2343" s="417">
        <f t="shared" ref="S2343:T2343" si="4162">P2343-P2342</f>
        <v>0</v>
      </c>
      <c r="T2343" s="417">
        <f t="shared" si="4162"/>
        <v>0</v>
      </c>
      <c r="U2343" s="484"/>
      <c r="V2343" s="619" t="str">
        <f t="shared" ref="V2343" si="4163">+IF(I2343&lt;0,"ng","")</f>
        <v/>
      </c>
      <c r="W2343" s="619"/>
    </row>
    <row r="2344" spans="1:23" s="371" customFormat="1" ht="24" hidden="1" customHeight="1">
      <c r="A2344" s="366" t="s">
        <v>4842</v>
      </c>
      <c r="B2344" s="418" t="s">
        <v>0</v>
      </c>
      <c r="C2344" s="418" t="s">
        <v>3400</v>
      </c>
      <c r="D2344" s="418" t="s">
        <v>310</v>
      </c>
      <c r="E2344" s="419" t="s">
        <v>307</v>
      </c>
      <c r="F2344" s="411">
        <v>6</v>
      </c>
      <c r="G2344" s="411">
        <f>[5]내역서!F2340</f>
        <v>6</v>
      </c>
      <c r="H2344" s="411">
        <v>6</v>
      </c>
      <c r="I2344" s="411">
        <f>내역서!F2348</f>
        <v>0</v>
      </c>
      <c r="J2344" s="411">
        <v>39345.599999999999</v>
      </c>
      <c r="K2344" s="412">
        <f>INT($I2344*J2344)</f>
        <v>0</v>
      </c>
      <c r="L2344" s="411">
        <v>323184.8</v>
      </c>
      <c r="M2344" s="412">
        <f>INT($I2344*L2344)</f>
        <v>0</v>
      </c>
      <c r="N2344" s="411">
        <v>36407.599999999999</v>
      </c>
      <c r="O2344" s="412">
        <f>INT($I2344*N2344)</f>
        <v>0</v>
      </c>
      <c r="P2344" s="412">
        <f>+J2344+L2344+N2344</f>
        <v>398937.99999999994</v>
      </c>
      <c r="Q2344" s="412">
        <f>K2344+M2344+O2344</f>
        <v>0</v>
      </c>
      <c r="R2344" s="412"/>
      <c r="S2344" s="412"/>
      <c r="T2344" s="412"/>
      <c r="U2344" s="483" t="s">
        <v>0</v>
      </c>
      <c r="V2344" s="617" t="str">
        <f>+IF(I2344&lt;0,"ng","")</f>
        <v/>
      </c>
      <c r="W2344" s="617"/>
    </row>
    <row r="2345" spans="1:23" s="75" customFormat="1" ht="24" hidden="1" customHeight="1">
      <c r="A2345" s="372" t="s">
        <v>4843</v>
      </c>
      <c r="B2345" s="421" t="s">
        <v>0</v>
      </c>
      <c r="C2345" s="421" t="s">
        <v>1446</v>
      </c>
      <c r="D2345" s="421" t="s">
        <v>1447</v>
      </c>
      <c r="E2345" s="422" t="s">
        <v>775</v>
      </c>
      <c r="F2345" s="416">
        <v>6</v>
      </c>
      <c r="G2345" s="416">
        <f>[5]내역서!F2341</f>
        <v>6</v>
      </c>
      <c r="H2345" s="416">
        <v>6</v>
      </c>
      <c r="I2345" s="416">
        <f>내역서!F2349</f>
        <v>0</v>
      </c>
      <c r="J2345" s="416">
        <v>39345.599999999999</v>
      </c>
      <c r="K2345" s="417">
        <f t="shared" si="4157"/>
        <v>0</v>
      </c>
      <c r="L2345" s="416">
        <v>323184.8</v>
      </c>
      <c r="M2345" s="417">
        <f t="shared" si="4158"/>
        <v>0</v>
      </c>
      <c r="N2345" s="416">
        <v>36407.599999999999</v>
      </c>
      <c r="O2345" s="417">
        <f t="shared" si="4159"/>
        <v>0</v>
      </c>
      <c r="P2345" s="417">
        <f t="shared" si="4160"/>
        <v>398937.99999999994</v>
      </c>
      <c r="Q2345" s="417">
        <f t="shared" si="4057"/>
        <v>0</v>
      </c>
      <c r="R2345" s="417">
        <f t="shared" ref="R2345" si="4164">I2345-I2344</f>
        <v>0</v>
      </c>
      <c r="S2345" s="417">
        <f t="shared" ref="S2345:T2345" si="4165">P2345-P2344</f>
        <v>0</v>
      </c>
      <c r="T2345" s="417">
        <f t="shared" si="4165"/>
        <v>0</v>
      </c>
      <c r="U2345" s="484"/>
      <c r="V2345" s="619" t="str">
        <f t="shared" ref="V2345" si="4166">+IF(I2345&lt;0,"ng","")</f>
        <v/>
      </c>
      <c r="W2345" s="619"/>
    </row>
    <row r="2346" spans="1:23" s="371" customFormat="1" ht="24" hidden="1" customHeight="1">
      <c r="A2346" s="366" t="s">
        <v>4844</v>
      </c>
      <c r="B2346" s="418" t="s">
        <v>0</v>
      </c>
      <c r="C2346" s="418" t="s">
        <v>3401</v>
      </c>
      <c r="D2346" s="418" t="s">
        <v>311</v>
      </c>
      <c r="E2346" s="419" t="s">
        <v>307</v>
      </c>
      <c r="F2346" s="411">
        <v>6</v>
      </c>
      <c r="G2346" s="411">
        <f>[5]내역서!F2342</f>
        <v>6</v>
      </c>
      <c r="H2346" s="411">
        <v>6</v>
      </c>
      <c r="I2346" s="411">
        <f>내역서!F2350</f>
        <v>0</v>
      </c>
      <c r="J2346" s="411">
        <v>93457.2</v>
      </c>
      <c r="K2346" s="412">
        <f>INT($I2346*J2346)</f>
        <v>0</v>
      </c>
      <c r="L2346" s="411">
        <v>635536</v>
      </c>
      <c r="M2346" s="412">
        <f>INT($I2346*L2346)</f>
        <v>0</v>
      </c>
      <c r="N2346" s="411">
        <v>38792.300000000003</v>
      </c>
      <c r="O2346" s="412">
        <f>INT($I2346*N2346)</f>
        <v>0</v>
      </c>
      <c r="P2346" s="412">
        <f>+J2346+L2346+N2346</f>
        <v>767785.5</v>
      </c>
      <c r="Q2346" s="412">
        <f>K2346+M2346+O2346</f>
        <v>0</v>
      </c>
      <c r="R2346" s="412"/>
      <c r="S2346" s="412"/>
      <c r="T2346" s="412"/>
      <c r="U2346" s="483" t="s">
        <v>0</v>
      </c>
      <c r="V2346" s="617" t="str">
        <f>+IF(I2346&lt;0,"ng","")</f>
        <v/>
      </c>
      <c r="W2346" s="617"/>
    </row>
    <row r="2347" spans="1:23" s="75" customFormat="1" ht="24" hidden="1" customHeight="1">
      <c r="A2347" s="372" t="s">
        <v>2072</v>
      </c>
      <c r="B2347" s="421" t="s">
        <v>0</v>
      </c>
      <c r="C2347" s="421" t="s">
        <v>1448</v>
      </c>
      <c r="D2347" s="421" t="s">
        <v>1449</v>
      </c>
      <c r="E2347" s="422" t="s">
        <v>775</v>
      </c>
      <c r="F2347" s="416">
        <v>6</v>
      </c>
      <c r="G2347" s="416">
        <f>[5]내역서!F2343</f>
        <v>6</v>
      </c>
      <c r="H2347" s="416">
        <v>6</v>
      </c>
      <c r="I2347" s="416">
        <f>내역서!F2351</f>
        <v>0</v>
      </c>
      <c r="J2347" s="416">
        <v>93457.2</v>
      </c>
      <c r="K2347" s="417">
        <f t="shared" si="4157"/>
        <v>0</v>
      </c>
      <c r="L2347" s="416">
        <v>635536</v>
      </c>
      <c r="M2347" s="417">
        <f t="shared" si="4158"/>
        <v>0</v>
      </c>
      <c r="N2347" s="416">
        <v>38792.300000000003</v>
      </c>
      <c r="O2347" s="417">
        <f t="shared" si="4159"/>
        <v>0</v>
      </c>
      <c r="P2347" s="417">
        <f t="shared" si="4160"/>
        <v>767785.5</v>
      </c>
      <c r="Q2347" s="417">
        <f t="shared" si="4057"/>
        <v>0</v>
      </c>
      <c r="R2347" s="417">
        <f t="shared" ref="R2347" si="4167">I2347-I2346</f>
        <v>0</v>
      </c>
      <c r="S2347" s="417">
        <f t="shared" ref="S2347:T2347" si="4168">P2347-P2346</f>
        <v>0</v>
      </c>
      <c r="T2347" s="417">
        <f t="shared" si="4168"/>
        <v>0</v>
      </c>
      <c r="U2347" s="484"/>
      <c r="V2347" s="619" t="str">
        <f t="shared" ref="V2347" si="4169">+IF(I2347&lt;0,"ng","")</f>
        <v/>
      </c>
      <c r="W2347" s="619"/>
    </row>
    <row r="2348" spans="1:23" s="371" customFormat="1" ht="24" hidden="1" customHeight="1">
      <c r="A2348" s="366" t="s">
        <v>4841</v>
      </c>
      <c r="B2348" s="418" t="s">
        <v>0</v>
      </c>
      <c r="C2348" s="418" t="s">
        <v>3403</v>
      </c>
      <c r="D2348" s="418" t="s">
        <v>312</v>
      </c>
      <c r="E2348" s="419" t="s">
        <v>307</v>
      </c>
      <c r="F2348" s="411">
        <v>2</v>
      </c>
      <c r="G2348" s="411">
        <f>[5]내역서!F2344</f>
        <v>2</v>
      </c>
      <c r="H2348" s="411">
        <v>2</v>
      </c>
      <c r="I2348" s="411">
        <f>내역서!F2352</f>
        <v>0</v>
      </c>
      <c r="J2348" s="411">
        <v>941613.4</v>
      </c>
      <c r="K2348" s="412">
        <f>INT($I2348*J2348)</f>
        <v>0</v>
      </c>
      <c r="L2348" s="411">
        <v>5205864</v>
      </c>
      <c r="M2348" s="412">
        <f>INT($I2348*L2348)</f>
        <v>0</v>
      </c>
      <c r="N2348" s="411">
        <v>0</v>
      </c>
      <c r="O2348" s="412">
        <f>INT($I2348*N2348)</f>
        <v>0</v>
      </c>
      <c r="P2348" s="412">
        <f>+J2348+L2348+N2348</f>
        <v>6147477.4000000004</v>
      </c>
      <c r="Q2348" s="412">
        <f>K2348+M2348+O2348</f>
        <v>0</v>
      </c>
      <c r="R2348" s="412"/>
      <c r="S2348" s="412"/>
      <c r="T2348" s="412"/>
      <c r="U2348" s="483" t="s">
        <v>0</v>
      </c>
      <c r="V2348" s="617" t="str">
        <f>+IF(I2348&lt;0,"ng","")</f>
        <v/>
      </c>
      <c r="W2348" s="617"/>
    </row>
    <row r="2349" spans="1:23" s="75" customFormat="1" ht="24" hidden="1" customHeight="1">
      <c r="A2349" s="372" t="s">
        <v>4838</v>
      </c>
      <c r="B2349" s="421" t="s">
        <v>0</v>
      </c>
      <c r="C2349" s="421" t="s">
        <v>1450</v>
      </c>
      <c r="D2349" s="421" t="s">
        <v>1451</v>
      </c>
      <c r="E2349" s="422" t="s">
        <v>775</v>
      </c>
      <c r="F2349" s="416">
        <v>2</v>
      </c>
      <c r="G2349" s="416">
        <f>[5]내역서!F2345</f>
        <v>2</v>
      </c>
      <c r="H2349" s="416">
        <v>2</v>
      </c>
      <c r="I2349" s="416">
        <f>내역서!F2353</f>
        <v>0</v>
      </c>
      <c r="J2349" s="416">
        <v>941613.4</v>
      </c>
      <c r="K2349" s="417">
        <f t="shared" si="4157"/>
        <v>0</v>
      </c>
      <c r="L2349" s="416">
        <v>5205864</v>
      </c>
      <c r="M2349" s="417">
        <f t="shared" si="4158"/>
        <v>0</v>
      </c>
      <c r="N2349" s="416">
        <v>0</v>
      </c>
      <c r="O2349" s="417">
        <f t="shared" si="4159"/>
        <v>0</v>
      </c>
      <c r="P2349" s="417">
        <f t="shared" si="4160"/>
        <v>6147477.4000000004</v>
      </c>
      <c r="Q2349" s="417">
        <f t="shared" ref="Q2349:Q2413" si="4170">K2349+M2349+O2349</f>
        <v>0</v>
      </c>
      <c r="R2349" s="417">
        <f t="shared" ref="R2349" si="4171">I2349-I2348</f>
        <v>0</v>
      </c>
      <c r="S2349" s="417">
        <f t="shared" ref="S2349:T2349" si="4172">P2349-P2348</f>
        <v>0</v>
      </c>
      <c r="T2349" s="417">
        <f t="shared" si="4172"/>
        <v>0</v>
      </c>
      <c r="U2349" s="484"/>
      <c r="V2349" s="619" t="str">
        <f t="shared" ref="V2349" si="4173">+IF(I2349&lt;0,"ng","")</f>
        <v/>
      </c>
      <c r="W2349" s="619"/>
    </row>
    <row r="2350" spans="1:23" s="371" customFormat="1" ht="24" hidden="1" customHeight="1">
      <c r="A2350" s="366" t="s">
        <v>4845</v>
      </c>
      <c r="B2350" s="418" t="s">
        <v>0</v>
      </c>
      <c r="C2350" s="418" t="s">
        <v>3404</v>
      </c>
      <c r="D2350" s="418" t="s">
        <v>313</v>
      </c>
      <c r="E2350" s="419" t="s">
        <v>307</v>
      </c>
      <c r="F2350" s="411">
        <v>1</v>
      </c>
      <c r="G2350" s="411">
        <f>[5]내역서!F2346</f>
        <v>1</v>
      </c>
      <c r="H2350" s="411">
        <v>1</v>
      </c>
      <c r="I2350" s="411">
        <f>내역서!F2354</f>
        <v>0</v>
      </c>
      <c r="J2350" s="411">
        <v>470806.7</v>
      </c>
      <c r="K2350" s="412">
        <f>INT($I2350*J2350)</f>
        <v>0</v>
      </c>
      <c r="L2350" s="411">
        <v>2602932</v>
      </c>
      <c r="M2350" s="412">
        <f>INT($I2350*L2350)</f>
        <v>0</v>
      </c>
      <c r="N2350" s="411">
        <v>0</v>
      </c>
      <c r="O2350" s="412">
        <f>INT($I2350*N2350)</f>
        <v>0</v>
      </c>
      <c r="P2350" s="412">
        <f>+J2350+L2350+N2350</f>
        <v>3073738.7</v>
      </c>
      <c r="Q2350" s="412">
        <f>K2350+M2350+O2350</f>
        <v>0</v>
      </c>
      <c r="R2350" s="412"/>
      <c r="S2350" s="412"/>
      <c r="T2350" s="412"/>
      <c r="U2350" s="483" t="s">
        <v>0</v>
      </c>
      <c r="V2350" s="617" t="str">
        <f>+IF(I2350&lt;0,"ng","")</f>
        <v/>
      </c>
      <c r="W2350" s="617"/>
    </row>
    <row r="2351" spans="1:23" s="75" customFormat="1" ht="24" hidden="1" customHeight="1">
      <c r="A2351" s="372" t="s">
        <v>2072</v>
      </c>
      <c r="B2351" s="421" t="s">
        <v>0</v>
      </c>
      <c r="C2351" s="421" t="s">
        <v>1452</v>
      </c>
      <c r="D2351" s="421" t="s">
        <v>1453</v>
      </c>
      <c r="E2351" s="422" t="s">
        <v>775</v>
      </c>
      <c r="F2351" s="416">
        <v>1</v>
      </c>
      <c r="G2351" s="416">
        <f>[5]내역서!F2347</f>
        <v>1</v>
      </c>
      <c r="H2351" s="416">
        <v>1</v>
      </c>
      <c r="I2351" s="416">
        <f>내역서!F2355</f>
        <v>0</v>
      </c>
      <c r="J2351" s="416">
        <v>470806.7</v>
      </c>
      <c r="K2351" s="417">
        <f t="shared" si="4157"/>
        <v>0</v>
      </c>
      <c r="L2351" s="416">
        <v>2602932</v>
      </c>
      <c r="M2351" s="417">
        <f t="shared" si="4158"/>
        <v>0</v>
      </c>
      <c r="N2351" s="416">
        <v>0</v>
      </c>
      <c r="O2351" s="417">
        <f t="shared" si="4159"/>
        <v>0</v>
      </c>
      <c r="P2351" s="417">
        <f t="shared" si="4160"/>
        <v>3073738.7</v>
      </c>
      <c r="Q2351" s="417">
        <f t="shared" si="4170"/>
        <v>0</v>
      </c>
      <c r="R2351" s="417">
        <f t="shared" ref="R2351" si="4174">I2351-I2350</f>
        <v>0</v>
      </c>
      <c r="S2351" s="417">
        <f t="shared" ref="S2351:T2351" si="4175">P2351-P2350</f>
        <v>0</v>
      </c>
      <c r="T2351" s="417">
        <f t="shared" si="4175"/>
        <v>0</v>
      </c>
      <c r="U2351" s="484"/>
      <c r="V2351" s="619" t="str">
        <f t="shared" ref="V2351" si="4176">+IF(I2351&lt;0,"ng","")</f>
        <v/>
      </c>
      <c r="W2351" s="619"/>
    </row>
    <row r="2352" spans="1:23" s="371" customFormat="1" ht="24" hidden="1" customHeight="1">
      <c r="A2352" s="366" t="s">
        <v>4732</v>
      </c>
      <c r="B2352" s="418" t="s">
        <v>0</v>
      </c>
      <c r="C2352" s="418" t="s">
        <v>3405</v>
      </c>
      <c r="D2352" s="418" t="s">
        <v>314</v>
      </c>
      <c r="E2352" s="419" t="s">
        <v>307</v>
      </c>
      <c r="F2352" s="411">
        <v>1</v>
      </c>
      <c r="G2352" s="411">
        <f>[5]내역서!F2348</f>
        <v>1</v>
      </c>
      <c r="H2352" s="411">
        <v>1</v>
      </c>
      <c r="I2352" s="411">
        <f>내역서!F2356</f>
        <v>0</v>
      </c>
      <c r="J2352" s="411">
        <v>186235.4</v>
      </c>
      <c r="K2352" s="412">
        <f>INT($I2352*J2352)</f>
        <v>0</v>
      </c>
      <c r="L2352" s="411">
        <v>1344705.6</v>
      </c>
      <c r="M2352" s="412">
        <f>INT($I2352*L2352)</f>
        <v>0</v>
      </c>
      <c r="N2352" s="411">
        <v>117888.5</v>
      </c>
      <c r="O2352" s="412">
        <f>INT($I2352*N2352)</f>
        <v>0</v>
      </c>
      <c r="P2352" s="412">
        <f>+J2352+L2352+N2352</f>
        <v>1648829.5</v>
      </c>
      <c r="Q2352" s="412">
        <f>K2352+M2352+O2352</f>
        <v>0</v>
      </c>
      <c r="R2352" s="412"/>
      <c r="S2352" s="412"/>
      <c r="T2352" s="412"/>
      <c r="U2352" s="483" t="s">
        <v>0</v>
      </c>
      <c r="V2352" s="617" t="str">
        <f>+IF(I2352&lt;0,"ng","")</f>
        <v/>
      </c>
      <c r="W2352" s="617"/>
    </row>
    <row r="2353" spans="1:23" s="75" customFormat="1" ht="24" hidden="1" customHeight="1">
      <c r="A2353" s="372" t="s">
        <v>4846</v>
      </c>
      <c r="B2353" s="421" t="s">
        <v>0</v>
      </c>
      <c r="C2353" s="421" t="s">
        <v>1454</v>
      </c>
      <c r="D2353" s="421" t="s">
        <v>1455</v>
      </c>
      <c r="E2353" s="422" t="s">
        <v>775</v>
      </c>
      <c r="F2353" s="416">
        <v>1</v>
      </c>
      <c r="G2353" s="416">
        <f>[5]내역서!F2349</f>
        <v>1</v>
      </c>
      <c r="H2353" s="416">
        <v>1</v>
      </c>
      <c r="I2353" s="416">
        <f>내역서!F2357</f>
        <v>0</v>
      </c>
      <c r="J2353" s="416">
        <v>186235.4</v>
      </c>
      <c r="K2353" s="417">
        <f t="shared" si="4157"/>
        <v>0</v>
      </c>
      <c r="L2353" s="416">
        <v>1344705.6</v>
      </c>
      <c r="M2353" s="417">
        <f t="shared" si="4158"/>
        <v>0</v>
      </c>
      <c r="N2353" s="416">
        <v>117888.5</v>
      </c>
      <c r="O2353" s="417">
        <f t="shared" si="4159"/>
        <v>0</v>
      </c>
      <c r="P2353" s="417">
        <f t="shared" si="4160"/>
        <v>1648829.5</v>
      </c>
      <c r="Q2353" s="417">
        <f t="shared" si="4170"/>
        <v>0</v>
      </c>
      <c r="R2353" s="417">
        <f t="shared" ref="R2353" si="4177">I2353-I2352</f>
        <v>0</v>
      </c>
      <c r="S2353" s="417">
        <f t="shared" ref="S2353:T2353" si="4178">P2353-P2352</f>
        <v>0</v>
      </c>
      <c r="T2353" s="417">
        <f t="shared" si="4178"/>
        <v>0</v>
      </c>
      <c r="U2353" s="484"/>
      <c r="V2353" s="619" t="str">
        <f t="shared" ref="V2353" si="4179">+IF(I2353&lt;0,"ng","")</f>
        <v/>
      </c>
      <c r="W2353" s="619"/>
    </row>
    <row r="2354" spans="1:23" s="371" customFormat="1" ht="24" hidden="1" customHeight="1">
      <c r="A2354" s="366" t="s">
        <v>4847</v>
      </c>
      <c r="B2354" s="418" t="s">
        <v>0</v>
      </c>
      <c r="C2354" s="418" t="s">
        <v>3406</v>
      </c>
      <c r="D2354" s="418" t="s">
        <v>315</v>
      </c>
      <c r="E2354" s="419" t="s">
        <v>307</v>
      </c>
      <c r="F2354" s="411">
        <v>2</v>
      </c>
      <c r="G2354" s="411">
        <f>[5]내역서!F2350</f>
        <v>2</v>
      </c>
      <c r="H2354" s="411">
        <v>2</v>
      </c>
      <c r="I2354" s="411">
        <f>내역서!F2358</f>
        <v>0</v>
      </c>
      <c r="J2354" s="411">
        <v>32958.300000000003</v>
      </c>
      <c r="K2354" s="412">
        <f>INT($I2354*J2354)</f>
        <v>0</v>
      </c>
      <c r="L2354" s="411">
        <v>302392</v>
      </c>
      <c r="M2354" s="412">
        <f>INT($I2354*L2354)</f>
        <v>0</v>
      </c>
      <c r="N2354" s="411">
        <v>0</v>
      </c>
      <c r="O2354" s="412">
        <f>INT($I2354*N2354)</f>
        <v>0</v>
      </c>
      <c r="P2354" s="412">
        <f>+J2354+L2354+N2354</f>
        <v>335350.3</v>
      </c>
      <c r="Q2354" s="412">
        <f>K2354+M2354+O2354</f>
        <v>0</v>
      </c>
      <c r="R2354" s="412"/>
      <c r="S2354" s="412"/>
      <c r="T2354" s="412"/>
      <c r="U2354" s="483" t="s">
        <v>0</v>
      </c>
      <c r="V2354" s="617" t="str">
        <f>+IF(I2354&lt;0,"ng","")</f>
        <v/>
      </c>
      <c r="W2354" s="617"/>
    </row>
    <row r="2355" spans="1:23" s="75" customFormat="1" ht="24" hidden="1" customHeight="1">
      <c r="A2355" s="372" t="s">
        <v>4640</v>
      </c>
      <c r="B2355" s="421" t="s">
        <v>0</v>
      </c>
      <c r="C2355" s="421" t="s">
        <v>1456</v>
      </c>
      <c r="D2355" s="421" t="s">
        <v>1457</v>
      </c>
      <c r="E2355" s="422" t="s">
        <v>775</v>
      </c>
      <c r="F2355" s="416">
        <v>2</v>
      </c>
      <c r="G2355" s="416">
        <f>[5]내역서!F2351</f>
        <v>2</v>
      </c>
      <c r="H2355" s="416">
        <v>2</v>
      </c>
      <c r="I2355" s="416">
        <f>내역서!F2359</f>
        <v>0</v>
      </c>
      <c r="J2355" s="416">
        <v>32958.300000000003</v>
      </c>
      <c r="K2355" s="417">
        <f t="shared" si="4157"/>
        <v>0</v>
      </c>
      <c r="L2355" s="416">
        <v>302392</v>
      </c>
      <c r="M2355" s="417">
        <f t="shared" si="4158"/>
        <v>0</v>
      </c>
      <c r="N2355" s="416">
        <v>0</v>
      </c>
      <c r="O2355" s="417">
        <f t="shared" si="4159"/>
        <v>0</v>
      </c>
      <c r="P2355" s="417">
        <f t="shared" si="4160"/>
        <v>335350.3</v>
      </c>
      <c r="Q2355" s="417">
        <f t="shared" si="4170"/>
        <v>0</v>
      </c>
      <c r="R2355" s="417">
        <f t="shared" ref="R2355" si="4180">I2355-I2354</f>
        <v>0</v>
      </c>
      <c r="S2355" s="417">
        <f t="shared" ref="S2355:T2355" si="4181">P2355-P2354</f>
        <v>0</v>
      </c>
      <c r="T2355" s="417">
        <f t="shared" si="4181"/>
        <v>0</v>
      </c>
      <c r="U2355" s="484"/>
      <c r="V2355" s="619" t="str">
        <f t="shared" ref="V2355" si="4182">+IF(I2355&lt;0,"ng","")</f>
        <v/>
      </c>
      <c r="W2355" s="619"/>
    </row>
    <row r="2356" spans="1:23" s="371" customFormat="1" ht="24" hidden="1" customHeight="1">
      <c r="A2356" s="366" t="s">
        <v>4830</v>
      </c>
      <c r="B2356" s="418" t="s">
        <v>0</v>
      </c>
      <c r="C2356" s="418" t="s">
        <v>3407</v>
      </c>
      <c r="D2356" s="418" t="s">
        <v>315</v>
      </c>
      <c r="E2356" s="419" t="s">
        <v>307</v>
      </c>
      <c r="F2356" s="411">
        <v>2</v>
      </c>
      <c r="G2356" s="411">
        <f>[5]내역서!F2352</f>
        <v>2</v>
      </c>
      <c r="H2356" s="411">
        <v>2</v>
      </c>
      <c r="I2356" s="411">
        <f>내역서!F2360</f>
        <v>0</v>
      </c>
      <c r="J2356" s="411">
        <v>32958.300000000003</v>
      </c>
      <c r="K2356" s="412">
        <f>INT($I2356*J2356)</f>
        <v>0</v>
      </c>
      <c r="L2356" s="411">
        <v>302392</v>
      </c>
      <c r="M2356" s="412">
        <f>INT($I2356*L2356)</f>
        <v>0</v>
      </c>
      <c r="N2356" s="411">
        <v>0</v>
      </c>
      <c r="O2356" s="412">
        <f>INT($I2356*N2356)</f>
        <v>0</v>
      </c>
      <c r="P2356" s="412">
        <f>+J2356+L2356+N2356</f>
        <v>335350.3</v>
      </c>
      <c r="Q2356" s="412">
        <f>K2356+M2356+O2356</f>
        <v>0</v>
      </c>
      <c r="R2356" s="412"/>
      <c r="S2356" s="412"/>
      <c r="T2356" s="412"/>
      <c r="U2356" s="483" t="s">
        <v>0</v>
      </c>
      <c r="V2356" s="617" t="str">
        <f>+IF(I2356&lt;0,"ng","")</f>
        <v/>
      </c>
      <c r="W2356" s="617"/>
    </row>
    <row r="2357" spans="1:23" s="75" customFormat="1" ht="24" hidden="1" customHeight="1">
      <c r="A2357" s="372" t="s">
        <v>4833</v>
      </c>
      <c r="B2357" s="421" t="s">
        <v>0</v>
      </c>
      <c r="C2357" s="421" t="s">
        <v>1458</v>
      </c>
      <c r="D2357" s="421" t="s">
        <v>1457</v>
      </c>
      <c r="E2357" s="422" t="s">
        <v>775</v>
      </c>
      <c r="F2357" s="416">
        <v>2</v>
      </c>
      <c r="G2357" s="416">
        <f>[5]내역서!F2353</f>
        <v>2</v>
      </c>
      <c r="H2357" s="416">
        <v>2</v>
      </c>
      <c r="I2357" s="416">
        <f>내역서!F2361</f>
        <v>0</v>
      </c>
      <c r="J2357" s="416">
        <v>32958.300000000003</v>
      </c>
      <c r="K2357" s="417">
        <f t="shared" si="4157"/>
        <v>0</v>
      </c>
      <c r="L2357" s="416">
        <v>302392</v>
      </c>
      <c r="M2357" s="417">
        <f t="shared" si="4158"/>
        <v>0</v>
      </c>
      <c r="N2357" s="416">
        <v>0</v>
      </c>
      <c r="O2357" s="417">
        <f t="shared" si="4159"/>
        <v>0</v>
      </c>
      <c r="P2357" s="417">
        <f t="shared" si="4160"/>
        <v>335350.3</v>
      </c>
      <c r="Q2357" s="417">
        <f t="shared" si="4170"/>
        <v>0</v>
      </c>
      <c r="R2357" s="417">
        <f t="shared" ref="R2357" si="4183">I2357-I2356</f>
        <v>0</v>
      </c>
      <c r="S2357" s="417">
        <f t="shared" ref="S2357:T2357" si="4184">P2357-P2356</f>
        <v>0</v>
      </c>
      <c r="T2357" s="417">
        <f t="shared" si="4184"/>
        <v>0</v>
      </c>
      <c r="U2357" s="484"/>
      <c r="V2357" s="619" t="str">
        <f t="shared" ref="V2357" si="4185">+IF(I2357&lt;0,"ng","")</f>
        <v/>
      </c>
      <c r="W2357" s="619"/>
    </row>
    <row r="2358" spans="1:23" s="371" customFormat="1" ht="24" hidden="1" customHeight="1">
      <c r="A2358" s="366" t="s">
        <v>4732</v>
      </c>
      <c r="B2358" s="418" t="s">
        <v>0</v>
      </c>
      <c r="C2358" s="418" t="s">
        <v>3408</v>
      </c>
      <c r="D2358" s="418" t="s">
        <v>3409</v>
      </c>
      <c r="E2358" s="419" t="s">
        <v>307</v>
      </c>
      <c r="F2358" s="411">
        <v>5</v>
      </c>
      <c r="G2358" s="411">
        <f>[5]내역서!F2354</f>
        <v>5</v>
      </c>
      <c r="H2358" s="411">
        <v>5</v>
      </c>
      <c r="I2358" s="411">
        <f>내역서!F2362</f>
        <v>0</v>
      </c>
      <c r="J2358" s="411">
        <v>564968.1</v>
      </c>
      <c r="K2358" s="412">
        <f>INT($I2358*J2358)</f>
        <v>0</v>
      </c>
      <c r="L2358" s="411">
        <v>3123518.4</v>
      </c>
      <c r="M2358" s="412">
        <f>INT($I2358*L2358)</f>
        <v>0</v>
      </c>
      <c r="N2358" s="411">
        <v>0</v>
      </c>
      <c r="O2358" s="412">
        <f>INT($I2358*N2358)</f>
        <v>0</v>
      </c>
      <c r="P2358" s="412">
        <f>+J2358+L2358+N2358</f>
        <v>3688486.5</v>
      </c>
      <c r="Q2358" s="412">
        <f>K2358+M2358+O2358</f>
        <v>0</v>
      </c>
      <c r="R2358" s="412"/>
      <c r="S2358" s="412"/>
      <c r="T2358" s="412"/>
      <c r="U2358" s="483" t="s">
        <v>0</v>
      </c>
      <c r="V2358" s="617" t="str">
        <f>+IF(I2358&lt;0,"ng","")</f>
        <v/>
      </c>
      <c r="W2358" s="617"/>
    </row>
    <row r="2359" spans="1:23" s="75" customFormat="1" ht="24" hidden="1" customHeight="1">
      <c r="A2359" s="372" t="s">
        <v>4829</v>
      </c>
      <c r="B2359" s="421" t="s">
        <v>0</v>
      </c>
      <c r="C2359" s="421" t="s">
        <v>1459</v>
      </c>
      <c r="D2359" s="421" t="s">
        <v>1460</v>
      </c>
      <c r="E2359" s="422" t="s">
        <v>775</v>
      </c>
      <c r="F2359" s="416">
        <v>5</v>
      </c>
      <c r="G2359" s="416">
        <f>[5]내역서!F2355</f>
        <v>5</v>
      </c>
      <c r="H2359" s="416">
        <v>5</v>
      </c>
      <c r="I2359" s="416">
        <f>내역서!F2363</f>
        <v>0</v>
      </c>
      <c r="J2359" s="416">
        <v>564968.1</v>
      </c>
      <c r="K2359" s="417">
        <f t="shared" si="4157"/>
        <v>0</v>
      </c>
      <c r="L2359" s="416">
        <v>3123518.4</v>
      </c>
      <c r="M2359" s="417">
        <f t="shared" si="4158"/>
        <v>0</v>
      </c>
      <c r="N2359" s="416">
        <v>0</v>
      </c>
      <c r="O2359" s="417">
        <f t="shared" si="4159"/>
        <v>0</v>
      </c>
      <c r="P2359" s="417">
        <f t="shared" si="4160"/>
        <v>3688486.5</v>
      </c>
      <c r="Q2359" s="417">
        <f t="shared" si="4170"/>
        <v>0</v>
      </c>
      <c r="R2359" s="417">
        <f t="shared" ref="R2359" si="4186">I2359-I2358</f>
        <v>0</v>
      </c>
      <c r="S2359" s="417">
        <f t="shared" ref="S2359:T2359" si="4187">P2359-P2358</f>
        <v>0</v>
      </c>
      <c r="T2359" s="417">
        <f t="shared" si="4187"/>
        <v>0</v>
      </c>
      <c r="U2359" s="484"/>
      <c r="V2359" s="619" t="str">
        <f t="shared" ref="V2359" si="4188">+IF(I2359&lt;0,"ng","")</f>
        <v/>
      </c>
      <c r="W2359" s="619"/>
    </row>
    <row r="2360" spans="1:23" s="371" customFormat="1" ht="24" hidden="1" customHeight="1">
      <c r="A2360" s="366" t="s">
        <v>4825</v>
      </c>
      <c r="B2360" s="500" t="s">
        <v>3410</v>
      </c>
      <c r="C2360" s="500" t="s">
        <v>3411</v>
      </c>
      <c r="D2360" s="500" t="s">
        <v>0</v>
      </c>
      <c r="E2360" s="501" t="s">
        <v>0</v>
      </c>
      <c r="F2360" s="502">
        <v>0</v>
      </c>
      <c r="G2360" s="502">
        <f>[5]내역서!F2356</f>
        <v>0</v>
      </c>
      <c r="H2360" s="502">
        <v>0</v>
      </c>
      <c r="I2360" s="502">
        <f>내역서!F2364</f>
        <v>0</v>
      </c>
      <c r="J2360" s="503">
        <v>0</v>
      </c>
      <c r="K2360" s="503">
        <f>SUMIF($A$2362:$A$2369,$A2362,K$2362:K$2369)</f>
        <v>0</v>
      </c>
      <c r="L2360" s="503">
        <v>0</v>
      </c>
      <c r="M2360" s="503">
        <f>SUMIF($A$2362:$A$2369,$A2362,M$2362:M$2369)</f>
        <v>0</v>
      </c>
      <c r="N2360" s="503">
        <v>0</v>
      </c>
      <c r="O2360" s="503">
        <f>SUMIF($A$2362:$A$2369,$A2362,O$2362:O$2369)</f>
        <v>0</v>
      </c>
      <c r="P2360" s="504">
        <v>0</v>
      </c>
      <c r="Q2360" s="503">
        <f>K2360+M2360+O2360</f>
        <v>0</v>
      </c>
      <c r="R2360" s="503"/>
      <c r="S2360" s="503"/>
      <c r="T2360" s="503"/>
      <c r="U2360" s="501" t="s">
        <v>0</v>
      </c>
      <c r="V2360" s="617" t="str">
        <f>+IF(I2360&lt;0,"ng","")</f>
        <v/>
      </c>
      <c r="W2360" s="617"/>
    </row>
    <row r="2361" spans="1:23" s="75" customFormat="1" ht="24" hidden="1" customHeight="1">
      <c r="A2361" s="372" t="s">
        <v>4298</v>
      </c>
      <c r="B2361" s="505" t="s">
        <v>4848</v>
      </c>
      <c r="C2361" s="505" t="s">
        <v>4849</v>
      </c>
      <c r="D2361" s="505" t="s">
        <v>0</v>
      </c>
      <c r="E2361" s="506" t="s">
        <v>0</v>
      </c>
      <c r="F2361" s="507">
        <v>0</v>
      </c>
      <c r="G2361" s="507">
        <f>[5]내역서!F2357</f>
        <v>0</v>
      </c>
      <c r="H2361" s="507">
        <v>0</v>
      </c>
      <c r="I2361" s="507">
        <f>내역서!F2365</f>
        <v>0</v>
      </c>
      <c r="J2361" s="508">
        <v>0</v>
      </c>
      <c r="K2361" s="508">
        <f>SUMIF($A$2362:$A$2369,$A2363,K$2362:K$2369)</f>
        <v>0</v>
      </c>
      <c r="L2361" s="508">
        <v>0</v>
      </c>
      <c r="M2361" s="508">
        <f>SUMIF($A$2362:$A$2369,$A2363,M$2362:M$2369)</f>
        <v>0</v>
      </c>
      <c r="N2361" s="508">
        <v>0</v>
      </c>
      <c r="O2361" s="508">
        <f>SUMIF($A$2362:$A$2369,$A2363,O$2362:O$2369)</f>
        <v>0</v>
      </c>
      <c r="P2361" s="509">
        <v>0</v>
      </c>
      <c r="Q2361" s="508">
        <f t="shared" si="4170"/>
        <v>0</v>
      </c>
      <c r="R2361" s="508">
        <f t="shared" ref="R2361" si="4189">I2361-I2360</f>
        <v>0</v>
      </c>
      <c r="S2361" s="508">
        <f t="shared" ref="S2361:T2361" si="4190">P2361-P2360</f>
        <v>0</v>
      </c>
      <c r="T2361" s="508">
        <f t="shared" si="4190"/>
        <v>0</v>
      </c>
      <c r="U2361" s="506"/>
      <c r="V2361" s="619" t="str">
        <f t="shared" ref="V2361" si="4191">+IF(I2361&lt;0,"ng","")</f>
        <v/>
      </c>
      <c r="W2361" s="619"/>
    </row>
    <row r="2362" spans="1:23" s="371" customFormat="1" ht="24" hidden="1" customHeight="1">
      <c r="A2362" s="366" t="s">
        <v>4825</v>
      </c>
      <c r="B2362" s="418" t="s">
        <v>0</v>
      </c>
      <c r="C2362" s="418" t="s">
        <v>3413</v>
      </c>
      <c r="D2362" s="418" t="s">
        <v>316</v>
      </c>
      <c r="E2362" s="419" t="s">
        <v>307</v>
      </c>
      <c r="F2362" s="411">
        <v>2</v>
      </c>
      <c r="G2362" s="411">
        <f>[5]내역서!F2358</f>
        <v>2</v>
      </c>
      <c r="H2362" s="411">
        <v>2</v>
      </c>
      <c r="I2362" s="411">
        <f>내역서!F2366</f>
        <v>0</v>
      </c>
      <c r="J2362" s="411">
        <v>172252.79999999999</v>
      </c>
      <c r="K2362" s="412">
        <f>INT($I2362*J2362)</f>
        <v>0</v>
      </c>
      <c r="L2362" s="411">
        <v>1161660.8</v>
      </c>
      <c r="M2362" s="412">
        <f>INT($I2362*L2362)</f>
        <v>0</v>
      </c>
      <c r="N2362" s="411">
        <v>86596.7</v>
      </c>
      <c r="O2362" s="412">
        <f>INT($I2362*N2362)</f>
        <v>0</v>
      </c>
      <c r="P2362" s="412">
        <f>+J2362+L2362+N2362</f>
        <v>1420510.3</v>
      </c>
      <c r="Q2362" s="412">
        <f>K2362+M2362+O2362</f>
        <v>0</v>
      </c>
      <c r="R2362" s="412"/>
      <c r="S2362" s="412"/>
      <c r="T2362" s="412"/>
      <c r="U2362" s="483" t="s">
        <v>0</v>
      </c>
      <c r="V2362" s="617" t="str">
        <f>+IF(I2362&lt;0,"ng","")</f>
        <v/>
      </c>
      <c r="W2362" s="617"/>
    </row>
    <row r="2363" spans="1:23" s="75" customFormat="1" ht="24" hidden="1" customHeight="1">
      <c r="A2363" s="372" t="s">
        <v>4850</v>
      </c>
      <c r="B2363" s="421" t="s">
        <v>0</v>
      </c>
      <c r="C2363" s="421" t="s">
        <v>1462</v>
      </c>
      <c r="D2363" s="421" t="s">
        <v>1463</v>
      </c>
      <c r="E2363" s="422" t="s">
        <v>775</v>
      </c>
      <c r="F2363" s="416">
        <v>2</v>
      </c>
      <c r="G2363" s="416">
        <f>[5]내역서!F2359</f>
        <v>2</v>
      </c>
      <c r="H2363" s="416">
        <v>2</v>
      </c>
      <c r="I2363" s="416">
        <f>내역서!F2367</f>
        <v>0</v>
      </c>
      <c r="J2363" s="416">
        <v>172252.79999999999</v>
      </c>
      <c r="K2363" s="417">
        <f t="shared" ref="K2363:K2369" si="4192">INT($I2363*J2363)</f>
        <v>0</v>
      </c>
      <c r="L2363" s="416">
        <v>1161660.8</v>
      </c>
      <c r="M2363" s="417">
        <f t="shared" ref="M2363:M2369" si="4193">INT($I2363*L2363)</f>
        <v>0</v>
      </c>
      <c r="N2363" s="416">
        <v>86596.7</v>
      </c>
      <c r="O2363" s="417">
        <f t="shared" ref="O2363:O2369" si="4194">INT($I2363*N2363)</f>
        <v>0</v>
      </c>
      <c r="P2363" s="417">
        <f t="shared" ref="P2363:P2369" si="4195">+J2363+L2363+N2363</f>
        <v>1420510.3</v>
      </c>
      <c r="Q2363" s="417">
        <f t="shared" si="4170"/>
        <v>0</v>
      </c>
      <c r="R2363" s="417">
        <f t="shared" ref="R2363" si="4196">I2363-I2362</f>
        <v>0</v>
      </c>
      <c r="S2363" s="417">
        <f t="shared" ref="S2363:T2363" si="4197">P2363-P2362</f>
        <v>0</v>
      </c>
      <c r="T2363" s="417">
        <f t="shared" si="4197"/>
        <v>0</v>
      </c>
      <c r="U2363" s="484"/>
      <c r="V2363" s="619" t="str">
        <f t="shared" ref="V2363" si="4198">+IF(I2363&lt;0,"ng","")</f>
        <v/>
      </c>
      <c r="W2363" s="619"/>
    </row>
    <row r="2364" spans="1:23" s="371" customFormat="1" ht="24" hidden="1" customHeight="1">
      <c r="A2364" s="366" t="s">
        <v>4851</v>
      </c>
      <c r="B2364" s="418" t="s">
        <v>0</v>
      </c>
      <c r="C2364" s="418" t="s">
        <v>317</v>
      </c>
      <c r="D2364" s="418" t="s">
        <v>318</v>
      </c>
      <c r="E2364" s="419" t="s">
        <v>307</v>
      </c>
      <c r="F2364" s="411">
        <v>1</v>
      </c>
      <c r="G2364" s="411">
        <f>[5]내역서!F2360</f>
        <v>1</v>
      </c>
      <c r="H2364" s="411">
        <v>1</v>
      </c>
      <c r="I2364" s="411">
        <f>내역서!F2368</f>
        <v>0</v>
      </c>
      <c r="J2364" s="411">
        <v>186235.4</v>
      </c>
      <c r="K2364" s="412">
        <f>INT($I2364*J2364)</f>
        <v>0</v>
      </c>
      <c r="L2364" s="411">
        <v>1344705.6</v>
      </c>
      <c r="M2364" s="412">
        <f>INT($I2364*L2364)</f>
        <v>0</v>
      </c>
      <c r="N2364" s="411">
        <v>117888.5</v>
      </c>
      <c r="O2364" s="412">
        <f>INT($I2364*N2364)</f>
        <v>0</v>
      </c>
      <c r="P2364" s="412">
        <f>+J2364+L2364+N2364</f>
        <v>1648829.5</v>
      </c>
      <c r="Q2364" s="412">
        <f>K2364+M2364+O2364</f>
        <v>0</v>
      </c>
      <c r="R2364" s="412"/>
      <c r="S2364" s="412"/>
      <c r="T2364" s="412"/>
      <c r="U2364" s="483" t="s">
        <v>0</v>
      </c>
      <c r="V2364" s="617" t="str">
        <f>+IF(I2364&lt;0,"ng","")</f>
        <v/>
      </c>
      <c r="W2364" s="617"/>
    </row>
    <row r="2365" spans="1:23" s="75" customFormat="1" ht="24" hidden="1" customHeight="1">
      <c r="A2365" s="372" t="s">
        <v>4829</v>
      </c>
      <c r="B2365" s="421" t="s">
        <v>0</v>
      </c>
      <c r="C2365" s="421" t="s">
        <v>1464</v>
      </c>
      <c r="D2365" s="421" t="s">
        <v>1465</v>
      </c>
      <c r="E2365" s="422" t="s">
        <v>775</v>
      </c>
      <c r="F2365" s="416">
        <v>1</v>
      </c>
      <c r="G2365" s="416">
        <f>[5]내역서!F2361</f>
        <v>1</v>
      </c>
      <c r="H2365" s="416">
        <v>1</v>
      </c>
      <c r="I2365" s="416">
        <f>내역서!F2369</f>
        <v>0</v>
      </c>
      <c r="J2365" s="416">
        <v>186235.4</v>
      </c>
      <c r="K2365" s="417">
        <f t="shared" si="4192"/>
        <v>0</v>
      </c>
      <c r="L2365" s="416">
        <v>1344705.6</v>
      </c>
      <c r="M2365" s="417">
        <f t="shared" si="4193"/>
        <v>0</v>
      </c>
      <c r="N2365" s="416">
        <v>117888.5</v>
      </c>
      <c r="O2365" s="417">
        <f t="shared" si="4194"/>
        <v>0</v>
      </c>
      <c r="P2365" s="417">
        <f t="shared" si="4195"/>
        <v>1648829.5</v>
      </c>
      <c r="Q2365" s="417">
        <f t="shared" si="4170"/>
        <v>0</v>
      </c>
      <c r="R2365" s="417">
        <f t="shared" ref="R2365" si="4199">I2365-I2364</f>
        <v>0</v>
      </c>
      <c r="S2365" s="417">
        <f t="shared" ref="S2365:T2365" si="4200">P2365-P2364</f>
        <v>0</v>
      </c>
      <c r="T2365" s="417">
        <f t="shared" si="4200"/>
        <v>0</v>
      </c>
      <c r="U2365" s="484"/>
      <c r="V2365" s="619" t="str">
        <f t="shared" ref="V2365" si="4201">+IF(I2365&lt;0,"ng","")</f>
        <v/>
      </c>
      <c r="W2365" s="619"/>
    </row>
    <row r="2366" spans="1:23" s="371" customFormat="1" ht="24" hidden="1" customHeight="1">
      <c r="A2366" s="366" t="s">
        <v>4852</v>
      </c>
      <c r="B2366" s="418" t="s">
        <v>0</v>
      </c>
      <c r="C2366" s="418" t="s">
        <v>3414</v>
      </c>
      <c r="D2366" s="418" t="s">
        <v>316</v>
      </c>
      <c r="E2366" s="419" t="s">
        <v>307</v>
      </c>
      <c r="F2366" s="411">
        <v>2</v>
      </c>
      <c r="G2366" s="411">
        <f>[5]내역서!F2362</f>
        <v>2</v>
      </c>
      <c r="H2366" s="411">
        <v>2</v>
      </c>
      <c r="I2366" s="411">
        <f>내역서!F2370</f>
        <v>0</v>
      </c>
      <c r="J2366" s="411">
        <v>172252.79999999999</v>
      </c>
      <c r="K2366" s="412">
        <f>INT($I2366*J2366)</f>
        <v>0</v>
      </c>
      <c r="L2366" s="411">
        <v>1161660.8</v>
      </c>
      <c r="M2366" s="412">
        <f>INT($I2366*L2366)</f>
        <v>0</v>
      </c>
      <c r="N2366" s="411">
        <v>86596.7</v>
      </c>
      <c r="O2366" s="412">
        <f>INT($I2366*N2366)</f>
        <v>0</v>
      </c>
      <c r="P2366" s="412">
        <f>+J2366+L2366+N2366</f>
        <v>1420510.3</v>
      </c>
      <c r="Q2366" s="412">
        <f>K2366+M2366+O2366</f>
        <v>0</v>
      </c>
      <c r="R2366" s="412"/>
      <c r="S2366" s="412"/>
      <c r="T2366" s="412"/>
      <c r="U2366" s="483" t="s">
        <v>0</v>
      </c>
      <c r="V2366" s="617" t="str">
        <f>+IF(I2366&lt;0,"ng","")</f>
        <v/>
      </c>
      <c r="W2366" s="617"/>
    </row>
    <row r="2367" spans="1:23" s="75" customFormat="1" ht="24" hidden="1" customHeight="1">
      <c r="A2367" s="372" t="s">
        <v>4853</v>
      </c>
      <c r="B2367" s="421" t="s">
        <v>0</v>
      </c>
      <c r="C2367" s="421" t="s">
        <v>1466</v>
      </c>
      <c r="D2367" s="421" t="s">
        <v>1463</v>
      </c>
      <c r="E2367" s="422" t="s">
        <v>775</v>
      </c>
      <c r="F2367" s="416">
        <v>2</v>
      </c>
      <c r="G2367" s="416">
        <f>[5]내역서!F2363</f>
        <v>2</v>
      </c>
      <c r="H2367" s="416">
        <v>2</v>
      </c>
      <c r="I2367" s="416">
        <f>내역서!F2371</f>
        <v>0</v>
      </c>
      <c r="J2367" s="416">
        <v>172252.79999999999</v>
      </c>
      <c r="K2367" s="417">
        <f t="shared" si="4192"/>
        <v>0</v>
      </c>
      <c r="L2367" s="416">
        <v>1161660.8</v>
      </c>
      <c r="M2367" s="417">
        <f t="shared" si="4193"/>
        <v>0</v>
      </c>
      <c r="N2367" s="416">
        <v>86596.7</v>
      </c>
      <c r="O2367" s="417">
        <f t="shared" si="4194"/>
        <v>0</v>
      </c>
      <c r="P2367" s="417">
        <f t="shared" si="4195"/>
        <v>1420510.3</v>
      </c>
      <c r="Q2367" s="417">
        <f t="shared" si="4170"/>
        <v>0</v>
      </c>
      <c r="R2367" s="417">
        <f t="shared" ref="R2367" si="4202">I2367-I2366</f>
        <v>0</v>
      </c>
      <c r="S2367" s="417">
        <f t="shared" ref="S2367:T2367" si="4203">P2367-P2366</f>
        <v>0</v>
      </c>
      <c r="T2367" s="417">
        <f t="shared" si="4203"/>
        <v>0</v>
      </c>
      <c r="U2367" s="484"/>
      <c r="V2367" s="619" t="str">
        <f t="shared" ref="V2367" si="4204">+IF(I2367&lt;0,"ng","")</f>
        <v/>
      </c>
      <c r="W2367" s="619"/>
    </row>
    <row r="2368" spans="1:23" s="371" customFormat="1" ht="24" hidden="1" customHeight="1">
      <c r="A2368" s="366" t="s">
        <v>4732</v>
      </c>
      <c r="B2368" s="418" t="s">
        <v>0</v>
      </c>
      <c r="C2368" s="418" t="s">
        <v>3415</v>
      </c>
      <c r="D2368" s="418" t="s">
        <v>315</v>
      </c>
      <c r="E2368" s="419" t="s">
        <v>307</v>
      </c>
      <c r="F2368" s="411">
        <v>2</v>
      </c>
      <c r="G2368" s="411">
        <f>[5]내역서!F2364</f>
        <v>2</v>
      </c>
      <c r="H2368" s="411">
        <v>2</v>
      </c>
      <c r="I2368" s="411">
        <f>내역서!F2372</f>
        <v>0</v>
      </c>
      <c r="J2368" s="411">
        <v>32958.300000000003</v>
      </c>
      <c r="K2368" s="412">
        <f>INT($I2368*J2368)</f>
        <v>0</v>
      </c>
      <c r="L2368" s="411">
        <v>302392</v>
      </c>
      <c r="M2368" s="412">
        <f>INT($I2368*L2368)</f>
        <v>0</v>
      </c>
      <c r="N2368" s="411">
        <v>0</v>
      </c>
      <c r="O2368" s="412">
        <f>INT($I2368*N2368)</f>
        <v>0</v>
      </c>
      <c r="P2368" s="412">
        <f>+J2368+L2368+N2368</f>
        <v>335350.3</v>
      </c>
      <c r="Q2368" s="412">
        <f>K2368+M2368+O2368</f>
        <v>0</v>
      </c>
      <c r="R2368" s="412"/>
      <c r="S2368" s="412"/>
      <c r="T2368" s="412"/>
      <c r="U2368" s="483" t="s">
        <v>0</v>
      </c>
      <c r="V2368" s="617" t="str">
        <f>+IF(I2368&lt;0,"ng","")</f>
        <v/>
      </c>
      <c r="W2368" s="617"/>
    </row>
    <row r="2369" spans="1:23" s="75" customFormat="1" ht="24" hidden="1" customHeight="1">
      <c r="A2369" s="372" t="s">
        <v>4854</v>
      </c>
      <c r="B2369" s="421" t="s">
        <v>0</v>
      </c>
      <c r="C2369" s="421" t="s">
        <v>1467</v>
      </c>
      <c r="D2369" s="421" t="s">
        <v>1457</v>
      </c>
      <c r="E2369" s="422" t="s">
        <v>775</v>
      </c>
      <c r="F2369" s="416">
        <v>2</v>
      </c>
      <c r="G2369" s="416">
        <f>[5]내역서!F2365</f>
        <v>2</v>
      </c>
      <c r="H2369" s="416">
        <v>2</v>
      </c>
      <c r="I2369" s="416">
        <f>내역서!F2373</f>
        <v>0</v>
      </c>
      <c r="J2369" s="416">
        <v>32958.300000000003</v>
      </c>
      <c r="K2369" s="417">
        <f t="shared" si="4192"/>
        <v>0</v>
      </c>
      <c r="L2369" s="416">
        <v>302392</v>
      </c>
      <c r="M2369" s="417">
        <f t="shared" si="4193"/>
        <v>0</v>
      </c>
      <c r="N2369" s="416">
        <v>0</v>
      </c>
      <c r="O2369" s="417">
        <f t="shared" si="4194"/>
        <v>0</v>
      </c>
      <c r="P2369" s="417">
        <f t="shared" si="4195"/>
        <v>335350.3</v>
      </c>
      <c r="Q2369" s="417">
        <f t="shared" si="4170"/>
        <v>0</v>
      </c>
      <c r="R2369" s="417">
        <f t="shared" ref="R2369" si="4205">I2369-I2368</f>
        <v>0</v>
      </c>
      <c r="S2369" s="417">
        <f t="shared" ref="S2369:T2369" si="4206">P2369-P2368</f>
        <v>0</v>
      </c>
      <c r="T2369" s="417">
        <f t="shared" si="4206"/>
        <v>0</v>
      </c>
      <c r="U2369" s="484"/>
      <c r="V2369" s="619" t="str">
        <f t="shared" ref="V2369" si="4207">+IF(I2369&lt;0,"ng","")</f>
        <v/>
      </c>
      <c r="W2369" s="619"/>
    </row>
    <row r="2370" spans="1:23" s="371" customFormat="1" ht="24" hidden="1" customHeight="1">
      <c r="A2370" s="366" t="s">
        <v>4855</v>
      </c>
      <c r="B2370" s="500" t="s">
        <v>3416</v>
      </c>
      <c r="C2370" s="500" t="s">
        <v>3417</v>
      </c>
      <c r="D2370" s="500" t="s">
        <v>0</v>
      </c>
      <c r="E2370" s="501" t="s">
        <v>0</v>
      </c>
      <c r="F2370" s="502">
        <v>0</v>
      </c>
      <c r="G2370" s="502">
        <f>[5]내역서!F2366</f>
        <v>0</v>
      </c>
      <c r="H2370" s="502">
        <v>0</v>
      </c>
      <c r="I2370" s="502">
        <f>내역서!F2374</f>
        <v>0</v>
      </c>
      <c r="J2370" s="503">
        <v>0</v>
      </c>
      <c r="K2370" s="503">
        <f>SUMIF($A$2372:$A$2399,$A2372,K$2372:K$2399)</f>
        <v>0</v>
      </c>
      <c r="L2370" s="503">
        <v>0</v>
      </c>
      <c r="M2370" s="503">
        <f>SUMIF($A$2372:$A$2399,$A2372,M$2372:M$2399)</f>
        <v>0</v>
      </c>
      <c r="N2370" s="503">
        <v>0</v>
      </c>
      <c r="O2370" s="503">
        <f>SUMIF($A$2372:$A$2399,$A2372,O$2372:O$2399)</f>
        <v>0</v>
      </c>
      <c r="P2370" s="504">
        <v>0</v>
      </c>
      <c r="Q2370" s="503">
        <f>K2370+M2370+O2370</f>
        <v>0</v>
      </c>
      <c r="R2370" s="503"/>
      <c r="S2370" s="503"/>
      <c r="T2370" s="503"/>
      <c r="U2370" s="501" t="s">
        <v>0</v>
      </c>
      <c r="V2370" s="617" t="str">
        <f>+IF(I2370&lt;0,"ng","")</f>
        <v/>
      </c>
      <c r="W2370" s="617"/>
    </row>
    <row r="2371" spans="1:23" s="75" customFormat="1" ht="24" hidden="1" customHeight="1">
      <c r="A2371" s="372" t="s">
        <v>4856</v>
      </c>
      <c r="B2371" s="505" t="s">
        <v>1827</v>
      </c>
      <c r="C2371" s="505" t="s">
        <v>4857</v>
      </c>
      <c r="D2371" s="505" t="s">
        <v>0</v>
      </c>
      <c r="E2371" s="506" t="s">
        <v>0</v>
      </c>
      <c r="F2371" s="507">
        <v>0</v>
      </c>
      <c r="G2371" s="507">
        <f>[5]내역서!F2367</f>
        <v>0</v>
      </c>
      <c r="H2371" s="507">
        <v>0</v>
      </c>
      <c r="I2371" s="507">
        <f>내역서!F2375</f>
        <v>0</v>
      </c>
      <c r="J2371" s="508">
        <v>0</v>
      </c>
      <c r="K2371" s="508">
        <f>SUMIF($A$2372:$A$2399,$A2373,K$2372:K$2399)</f>
        <v>0</v>
      </c>
      <c r="L2371" s="508">
        <v>0</v>
      </c>
      <c r="M2371" s="508">
        <f>SUMIF($A$2372:$A$2399,$A2373,M$2372:M$2399)</f>
        <v>0</v>
      </c>
      <c r="N2371" s="508">
        <v>0</v>
      </c>
      <c r="O2371" s="508">
        <f>SUMIF($A$2372:$A$2399,$A2373,O$2372:O$2399)</f>
        <v>0</v>
      </c>
      <c r="P2371" s="509">
        <v>0</v>
      </c>
      <c r="Q2371" s="508">
        <f t="shared" si="4170"/>
        <v>0</v>
      </c>
      <c r="R2371" s="508">
        <f t="shared" ref="R2371" si="4208">I2371-I2370</f>
        <v>0</v>
      </c>
      <c r="S2371" s="508">
        <f t="shared" ref="S2371:T2371" si="4209">P2371-P2370</f>
        <v>0</v>
      </c>
      <c r="T2371" s="508">
        <f t="shared" si="4209"/>
        <v>0</v>
      </c>
      <c r="U2371" s="506"/>
      <c r="V2371" s="619" t="str">
        <f t="shared" ref="V2371" si="4210">+IF(I2371&lt;0,"ng","")</f>
        <v/>
      </c>
      <c r="W2371" s="619"/>
    </row>
    <row r="2372" spans="1:23" s="371" customFormat="1" ht="24" hidden="1" customHeight="1">
      <c r="A2372" s="366" t="s">
        <v>4732</v>
      </c>
      <c r="B2372" s="418" t="s">
        <v>0</v>
      </c>
      <c r="C2372" s="418" t="s">
        <v>3421</v>
      </c>
      <c r="D2372" s="418" t="s">
        <v>319</v>
      </c>
      <c r="E2372" s="419" t="s">
        <v>307</v>
      </c>
      <c r="F2372" s="411">
        <v>12</v>
      </c>
      <c r="G2372" s="411">
        <f>[5]내역서!F2368</f>
        <v>12</v>
      </c>
      <c r="H2372" s="411">
        <v>12</v>
      </c>
      <c r="I2372" s="411">
        <f>내역서!F2376</f>
        <v>0</v>
      </c>
      <c r="J2372" s="411">
        <v>414309.5</v>
      </c>
      <c r="K2372" s="412">
        <f>INT($I2372*J2372)</f>
        <v>0</v>
      </c>
      <c r="L2372" s="411">
        <v>2290579.2000000002</v>
      </c>
      <c r="M2372" s="412">
        <f>INT($I2372*L2372)</f>
        <v>0</v>
      </c>
      <c r="N2372" s="411">
        <v>0</v>
      </c>
      <c r="O2372" s="412">
        <f>INT($I2372*N2372)</f>
        <v>0</v>
      </c>
      <c r="P2372" s="412">
        <f>+J2372+L2372+N2372</f>
        <v>2704888.7</v>
      </c>
      <c r="Q2372" s="412">
        <f>K2372+M2372+O2372</f>
        <v>0</v>
      </c>
      <c r="R2372" s="412"/>
      <c r="S2372" s="412"/>
      <c r="T2372" s="412"/>
      <c r="U2372" s="483" t="s">
        <v>0</v>
      </c>
      <c r="V2372" s="617" t="str">
        <f>+IF(I2372&lt;0,"ng","")</f>
        <v/>
      </c>
      <c r="W2372" s="617"/>
    </row>
    <row r="2373" spans="1:23" s="75" customFormat="1" ht="24" hidden="1" customHeight="1">
      <c r="A2373" s="372" t="s">
        <v>4858</v>
      </c>
      <c r="B2373" s="421" t="s">
        <v>0</v>
      </c>
      <c r="C2373" s="421" t="s">
        <v>1469</v>
      </c>
      <c r="D2373" s="421" t="s">
        <v>1470</v>
      </c>
      <c r="E2373" s="422" t="s">
        <v>775</v>
      </c>
      <c r="F2373" s="416">
        <v>12</v>
      </c>
      <c r="G2373" s="416">
        <f>[5]내역서!F2369</f>
        <v>12</v>
      </c>
      <c r="H2373" s="416">
        <v>12</v>
      </c>
      <c r="I2373" s="416">
        <f>내역서!F2377</f>
        <v>0</v>
      </c>
      <c r="J2373" s="416">
        <v>414309.5</v>
      </c>
      <c r="K2373" s="417">
        <f t="shared" ref="K2373:K2399" si="4211">INT($I2373*J2373)</f>
        <v>0</v>
      </c>
      <c r="L2373" s="416">
        <v>2290579.2000000002</v>
      </c>
      <c r="M2373" s="417">
        <f t="shared" ref="M2373:M2399" si="4212">INT($I2373*L2373)</f>
        <v>0</v>
      </c>
      <c r="N2373" s="416">
        <v>0</v>
      </c>
      <c r="O2373" s="417">
        <f t="shared" ref="O2373:O2399" si="4213">INT($I2373*N2373)</f>
        <v>0</v>
      </c>
      <c r="P2373" s="417">
        <f t="shared" ref="P2373:P2399" si="4214">+J2373+L2373+N2373</f>
        <v>2704888.7</v>
      </c>
      <c r="Q2373" s="417">
        <f t="shared" si="4170"/>
        <v>0</v>
      </c>
      <c r="R2373" s="417">
        <f t="shared" ref="R2373" si="4215">I2373-I2372</f>
        <v>0</v>
      </c>
      <c r="S2373" s="417">
        <f t="shared" ref="S2373:T2373" si="4216">P2373-P2372</f>
        <v>0</v>
      </c>
      <c r="T2373" s="417">
        <f t="shared" si="4216"/>
        <v>0</v>
      </c>
      <c r="U2373" s="484"/>
      <c r="V2373" s="619" t="str">
        <f t="shared" ref="V2373" si="4217">+IF(I2373&lt;0,"ng","")</f>
        <v/>
      </c>
      <c r="W2373" s="619"/>
    </row>
    <row r="2374" spans="1:23" s="495" customFormat="1" ht="24" hidden="1" customHeight="1">
      <c r="A2374" s="366" t="s">
        <v>4859</v>
      </c>
      <c r="B2374" s="418" t="s">
        <v>0</v>
      </c>
      <c r="C2374" s="418" t="s">
        <v>3422</v>
      </c>
      <c r="D2374" s="418" t="s">
        <v>3423</v>
      </c>
      <c r="E2374" s="419" t="s">
        <v>307</v>
      </c>
      <c r="F2374" s="411">
        <v>12</v>
      </c>
      <c r="G2374" s="411">
        <f>[5]내역서!F2370</f>
        <v>12</v>
      </c>
      <c r="H2374" s="411">
        <v>12</v>
      </c>
      <c r="I2374" s="411">
        <f>내역서!F2378</f>
        <v>0</v>
      </c>
      <c r="J2374" s="411">
        <v>93457.2</v>
      </c>
      <c r="K2374" s="412">
        <f>INT($I2374*J2374)</f>
        <v>0</v>
      </c>
      <c r="L2374" s="411">
        <v>635536</v>
      </c>
      <c r="M2374" s="412">
        <f>INT($I2374*L2374)</f>
        <v>0</v>
      </c>
      <c r="N2374" s="411">
        <v>38792.300000000003</v>
      </c>
      <c r="O2374" s="412">
        <f>INT($I2374*N2374)</f>
        <v>0</v>
      </c>
      <c r="P2374" s="412">
        <f>+J2374+L2374+N2374</f>
        <v>767785.5</v>
      </c>
      <c r="Q2374" s="412">
        <f>K2374+M2374+O2374</f>
        <v>0</v>
      </c>
      <c r="R2374" s="412"/>
      <c r="S2374" s="412"/>
      <c r="T2374" s="412"/>
      <c r="U2374" s="483" t="s">
        <v>0</v>
      </c>
      <c r="V2374" s="617" t="str">
        <f>+IF(I2374&lt;0,"ng","")</f>
        <v/>
      </c>
      <c r="W2374" s="617"/>
    </row>
    <row r="2375" spans="1:23" s="80" customFormat="1" ht="24" hidden="1" customHeight="1">
      <c r="A2375" s="372" t="s">
        <v>4858</v>
      </c>
      <c r="B2375" s="421" t="s">
        <v>0</v>
      </c>
      <c r="C2375" s="421" t="s">
        <v>1471</v>
      </c>
      <c r="D2375" s="421" t="s">
        <v>1472</v>
      </c>
      <c r="E2375" s="422" t="s">
        <v>775</v>
      </c>
      <c r="F2375" s="416">
        <v>12</v>
      </c>
      <c r="G2375" s="416">
        <f>[5]내역서!F2371</f>
        <v>12</v>
      </c>
      <c r="H2375" s="416">
        <v>12</v>
      </c>
      <c r="I2375" s="416">
        <f>내역서!F2379</f>
        <v>0</v>
      </c>
      <c r="J2375" s="416">
        <v>93457.2</v>
      </c>
      <c r="K2375" s="417">
        <f t="shared" si="4211"/>
        <v>0</v>
      </c>
      <c r="L2375" s="416">
        <v>635536</v>
      </c>
      <c r="M2375" s="417">
        <f t="shared" si="4212"/>
        <v>0</v>
      </c>
      <c r="N2375" s="416">
        <v>38792.300000000003</v>
      </c>
      <c r="O2375" s="417">
        <f t="shared" si="4213"/>
        <v>0</v>
      </c>
      <c r="P2375" s="417">
        <f t="shared" si="4214"/>
        <v>767785.5</v>
      </c>
      <c r="Q2375" s="417">
        <f t="shared" si="4170"/>
        <v>0</v>
      </c>
      <c r="R2375" s="417">
        <f t="shared" ref="R2375" si="4218">I2375-I2374</f>
        <v>0</v>
      </c>
      <c r="S2375" s="417">
        <f t="shared" ref="S2375:T2375" si="4219">P2375-P2374</f>
        <v>0</v>
      </c>
      <c r="T2375" s="417">
        <f t="shared" si="4219"/>
        <v>0</v>
      </c>
      <c r="U2375" s="484"/>
      <c r="V2375" s="619" t="str">
        <f t="shared" ref="V2375" si="4220">+IF(I2375&lt;0,"ng","")</f>
        <v/>
      </c>
      <c r="W2375" s="619"/>
    </row>
    <row r="2376" spans="1:23" s="371" customFormat="1" ht="24" hidden="1" customHeight="1">
      <c r="A2376" s="366" t="s">
        <v>4860</v>
      </c>
      <c r="B2376" s="418" t="s">
        <v>0</v>
      </c>
      <c r="C2376" s="418" t="s">
        <v>3424</v>
      </c>
      <c r="D2376" s="418" t="s">
        <v>3423</v>
      </c>
      <c r="E2376" s="419" t="s">
        <v>307</v>
      </c>
      <c r="F2376" s="411">
        <v>12</v>
      </c>
      <c r="G2376" s="411">
        <f>[5]내역서!F2372</f>
        <v>12</v>
      </c>
      <c r="H2376" s="411">
        <v>12</v>
      </c>
      <c r="I2376" s="411">
        <f>내역서!F2380</f>
        <v>0</v>
      </c>
      <c r="J2376" s="411">
        <v>93457.2</v>
      </c>
      <c r="K2376" s="412">
        <f>INT($I2376*J2376)</f>
        <v>0</v>
      </c>
      <c r="L2376" s="411">
        <v>635536</v>
      </c>
      <c r="M2376" s="412">
        <f>INT($I2376*L2376)</f>
        <v>0</v>
      </c>
      <c r="N2376" s="411">
        <v>38792.300000000003</v>
      </c>
      <c r="O2376" s="412">
        <f>INT($I2376*N2376)</f>
        <v>0</v>
      </c>
      <c r="P2376" s="412">
        <f>+J2376+L2376+N2376</f>
        <v>767785.5</v>
      </c>
      <c r="Q2376" s="412">
        <f>K2376+M2376+O2376</f>
        <v>0</v>
      </c>
      <c r="R2376" s="412"/>
      <c r="S2376" s="412"/>
      <c r="T2376" s="412"/>
      <c r="U2376" s="483" t="s">
        <v>0</v>
      </c>
      <c r="V2376" s="617" t="str">
        <f>+IF(I2376&lt;0,"ng","")</f>
        <v/>
      </c>
      <c r="W2376" s="617"/>
    </row>
    <row r="2377" spans="1:23" s="75" customFormat="1" ht="24" hidden="1" customHeight="1">
      <c r="A2377" s="372" t="s">
        <v>4640</v>
      </c>
      <c r="B2377" s="421" t="s">
        <v>0</v>
      </c>
      <c r="C2377" s="421" t="s">
        <v>1473</v>
      </c>
      <c r="D2377" s="421" t="s">
        <v>1472</v>
      </c>
      <c r="E2377" s="422" t="s">
        <v>775</v>
      </c>
      <c r="F2377" s="416">
        <v>12</v>
      </c>
      <c r="G2377" s="416">
        <f>[5]내역서!F2373</f>
        <v>12</v>
      </c>
      <c r="H2377" s="416">
        <v>12</v>
      </c>
      <c r="I2377" s="416">
        <f>내역서!F2381</f>
        <v>0</v>
      </c>
      <c r="J2377" s="416">
        <v>93457.2</v>
      </c>
      <c r="K2377" s="417">
        <f t="shared" si="4211"/>
        <v>0</v>
      </c>
      <c r="L2377" s="416">
        <v>635536</v>
      </c>
      <c r="M2377" s="417">
        <f t="shared" si="4212"/>
        <v>0</v>
      </c>
      <c r="N2377" s="416">
        <v>38792.300000000003</v>
      </c>
      <c r="O2377" s="417">
        <f t="shared" si="4213"/>
        <v>0</v>
      </c>
      <c r="P2377" s="417">
        <f t="shared" si="4214"/>
        <v>767785.5</v>
      </c>
      <c r="Q2377" s="417">
        <f t="shared" si="4170"/>
        <v>0</v>
      </c>
      <c r="R2377" s="417">
        <f t="shared" ref="R2377" si="4221">I2377-I2376</f>
        <v>0</v>
      </c>
      <c r="S2377" s="417">
        <f t="shared" ref="S2377:T2377" si="4222">P2377-P2376</f>
        <v>0</v>
      </c>
      <c r="T2377" s="417">
        <f t="shared" si="4222"/>
        <v>0</v>
      </c>
      <c r="U2377" s="484"/>
      <c r="V2377" s="619" t="str">
        <f t="shared" ref="V2377" si="4223">+IF(I2377&lt;0,"ng","")</f>
        <v/>
      </c>
      <c r="W2377" s="619"/>
    </row>
    <row r="2378" spans="1:23" s="371" customFormat="1" ht="24" hidden="1" customHeight="1">
      <c r="A2378" s="366" t="s">
        <v>4825</v>
      </c>
      <c r="B2378" s="418" t="s">
        <v>0</v>
      </c>
      <c r="C2378" s="418" t="s">
        <v>3425</v>
      </c>
      <c r="D2378" s="418" t="s">
        <v>320</v>
      </c>
      <c r="E2378" s="419" t="s">
        <v>307</v>
      </c>
      <c r="F2378" s="411">
        <v>12</v>
      </c>
      <c r="G2378" s="411">
        <f>[5]내역서!F2374</f>
        <v>12</v>
      </c>
      <c r="H2378" s="411">
        <v>12</v>
      </c>
      <c r="I2378" s="411">
        <f>내역서!F2382</f>
        <v>0</v>
      </c>
      <c r="J2378" s="411">
        <v>362521</v>
      </c>
      <c r="K2378" s="412">
        <f>INT($I2378*J2378)</f>
        <v>0</v>
      </c>
      <c r="L2378" s="411">
        <v>2004256.8</v>
      </c>
      <c r="M2378" s="412">
        <f>INT($I2378*L2378)</f>
        <v>0</v>
      </c>
      <c r="N2378" s="411">
        <v>0</v>
      </c>
      <c r="O2378" s="412">
        <f>INT($I2378*N2378)</f>
        <v>0</v>
      </c>
      <c r="P2378" s="412">
        <f>+J2378+L2378+N2378</f>
        <v>2366777.7999999998</v>
      </c>
      <c r="Q2378" s="412">
        <f>K2378+M2378+O2378</f>
        <v>0</v>
      </c>
      <c r="R2378" s="412"/>
      <c r="S2378" s="412"/>
      <c r="T2378" s="412"/>
      <c r="U2378" s="483" t="s">
        <v>0</v>
      </c>
      <c r="V2378" s="617" t="str">
        <f>+IF(I2378&lt;0,"ng","")</f>
        <v/>
      </c>
      <c r="W2378" s="617"/>
    </row>
    <row r="2379" spans="1:23" s="75" customFormat="1" ht="24" hidden="1" customHeight="1">
      <c r="A2379" s="372" t="s">
        <v>4298</v>
      </c>
      <c r="B2379" s="421" t="s">
        <v>0</v>
      </c>
      <c r="C2379" s="421" t="s">
        <v>1474</v>
      </c>
      <c r="D2379" s="421" t="s">
        <v>1475</v>
      </c>
      <c r="E2379" s="422" t="s">
        <v>775</v>
      </c>
      <c r="F2379" s="416">
        <v>12</v>
      </c>
      <c r="G2379" s="416">
        <f>[5]내역서!F2375</f>
        <v>12</v>
      </c>
      <c r="H2379" s="416">
        <v>12</v>
      </c>
      <c r="I2379" s="416">
        <f>내역서!F2383</f>
        <v>0</v>
      </c>
      <c r="J2379" s="416">
        <v>362521</v>
      </c>
      <c r="K2379" s="417">
        <f t="shared" si="4211"/>
        <v>0</v>
      </c>
      <c r="L2379" s="416">
        <v>2004256.8</v>
      </c>
      <c r="M2379" s="417">
        <f t="shared" si="4212"/>
        <v>0</v>
      </c>
      <c r="N2379" s="416">
        <v>0</v>
      </c>
      <c r="O2379" s="417">
        <f t="shared" si="4213"/>
        <v>0</v>
      </c>
      <c r="P2379" s="417">
        <f t="shared" si="4214"/>
        <v>2366777.7999999998</v>
      </c>
      <c r="Q2379" s="417">
        <f t="shared" si="4170"/>
        <v>0</v>
      </c>
      <c r="R2379" s="417">
        <f t="shared" ref="R2379" si="4224">I2379-I2378</f>
        <v>0</v>
      </c>
      <c r="S2379" s="417">
        <f t="shared" ref="S2379:T2379" si="4225">P2379-P2378</f>
        <v>0</v>
      </c>
      <c r="T2379" s="417">
        <f t="shared" si="4225"/>
        <v>0</v>
      </c>
      <c r="U2379" s="484"/>
      <c r="V2379" s="619" t="str">
        <f t="shared" ref="V2379" si="4226">+IF(I2379&lt;0,"ng","")</f>
        <v/>
      </c>
      <c r="W2379" s="619"/>
    </row>
    <row r="2380" spans="1:23" s="371" customFormat="1" ht="24" hidden="1" customHeight="1">
      <c r="A2380" s="366" t="s">
        <v>4732</v>
      </c>
      <c r="B2380" s="418" t="s">
        <v>0</v>
      </c>
      <c r="C2380" s="418" t="s">
        <v>3427</v>
      </c>
      <c r="D2380" s="418" t="s">
        <v>321</v>
      </c>
      <c r="E2380" s="419" t="s">
        <v>307</v>
      </c>
      <c r="F2380" s="411">
        <v>12</v>
      </c>
      <c r="G2380" s="411">
        <f>[5]내역서!F2376</f>
        <v>12</v>
      </c>
      <c r="H2380" s="411">
        <v>12</v>
      </c>
      <c r="I2380" s="411">
        <f>내역서!F2384</f>
        <v>0</v>
      </c>
      <c r="J2380" s="411">
        <v>93211.4</v>
      </c>
      <c r="K2380" s="412">
        <f>INT($I2380*J2380)</f>
        <v>0</v>
      </c>
      <c r="L2380" s="411">
        <v>649208</v>
      </c>
      <c r="M2380" s="412">
        <f>INT($I2380*L2380)</f>
        <v>0</v>
      </c>
      <c r="N2380" s="411">
        <v>0</v>
      </c>
      <c r="O2380" s="412">
        <f>INT($I2380*N2380)</f>
        <v>0</v>
      </c>
      <c r="P2380" s="412">
        <f>+J2380+L2380+N2380</f>
        <v>742419.4</v>
      </c>
      <c r="Q2380" s="412">
        <f>K2380+M2380+O2380</f>
        <v>0</v>
      </c>
      <c r="R2380" s="412"/>
      <c r="S2380" s="412"/>
      <c r="T2380" s="412"/>
      <c r="U2380" s="483" t="s">
        <v>0</v>
      </c>
      <c r="V2380" s="617" t="str">
        <f>+IF(I2380&lt;0,"ng","")</f>
        <v/>
      </c>
      <c r="W2380" s="617"/>
    </row>
    <row r="2381" spans="1:23" s="75" customFormat="1" ht="24" hidden="1" customHeight="1">
      <c r="A2381" s="372" t="s">
        <v>4298</v>
      </c>
      <c r="B2381" s="421" t="s">
        <v>0</v>
      </c>
      <c r="C2381" s="421" t="s">
        <v>1476</v>
      </c>
      <c r="D2381" s="421" t="s">
        <v>1477</v>
      </c>
      <c r="E2381" s="422" t="s">
        <v>775</v>
      </c>
      <c r="F2381" s="416">
        <v>12</v>
      </c>
      <c r="G2381" s="416">
        <f>[5]내역서!F2377</f>
        <v>12</v>
      </c>
      <c r="H2381" s="416">
        <v>12</v>
      </c>
      <c r="I2381" s="416">
        <f>내역서!F2385</f>
        <v>0</v>
      </c>
      <c r="J2381" s="416">
        <v>93211.4</v>
      </c>
      <c r="K2381" s="417">
        <f t="shared" si="4211"/>
        <v>0</v>
      </c>
      <c r="L2381" s="416">
        <v>649208</v>
      </c>
      <c r="M2381" s="417">
        <f t="shared" si="4212"/>
        <v>0</v>
      </c>
      <c r="N2381" s="416">
        <v>0</v>
      </c>
      <c r="O2381" s="417">
        <f t="shared" si="4213"/>
        <v>0</v>
      </c>
      <c r="P2381" s="417">
        <f t="shared" si="4214"/>
        <v>742419.4</v>
      </c>
      <c r="Q2381" s="417">
        <f t="shared" si="4170"/>
        <v>0</v>
      </c>
      <c r="R2381" s="417">
        <f t="shared" ref="R2381" si="4227">I2381-I2380</f>
        <v>0</v>
      </c>
      <c r="S2381" s="417">
        <f t="shared" ref="S2381:T2381" si="4228">P2381-P2380</f>
        <v>0</v>
      </c>
      <c r="T2381" s="417">
        <f t="shared" si="4228"/>
        <v>0</v>
      </c>
      <c r="U2381" s="484"/>
      <c r="V2381" s="619" t="str">
        <f t="shared" ref="V2381" si="4229">+IF(I2381&lt;0,"ng","")</f>
        <v/>
      </c>
      <c r="W2381" s="619"/>
    </row>
    <row r="2382" spans="1:23" s="371" customFormat="1" ht="24" hidden="1" customHeight="1">
      <c r="A2382" s="366" t="s">
        <v>2055</v>
      </c>
      <c r="B2382" s="418" t="s">
        <v>0</v>
      </c>
      <c r="C2382" s="418" t="s">
        <v>3429</v>
      </c>
      <c r="D2382" s="418" t="s">
        <v>3430</v>
      </c>
      <c r="E2382" s="419" t="s">
        <v>307</v>
      </c>
      <c r="F2382" s="411">
        <v>12</v>
      </c>
      <c r="G2382" s="411">
        <f>[5]내역서!F2378</f>
        <v>12</v>
      </c>
      <c r="H2382" s="411">
        <v>12</v>
      </c>
      <c r="I2382" s="411">
        <f>내역서!F2386</f>
        <v>0</v>
      </c>
      <c r="J2382" s="411">
        <v>70072.7</v>
      </c>
      <c r="K2382" s="412">
        <f>INT($I2382*J2382)</f>
        <v>0</v>
      </c>
      <c r="L2382" s="411">
        <v>436912.8</v>
      </c>
      <c r="M2382" s="412">
        <f>INT($I2382*L2382)</f>
        <v>0</v>
      </c>
      <c r="N2382" s="411">
        <v>0</v>
      </c>
      <c r="O2382" s="412">
        <f>INT($I2382*N2382)</f>
        <v>0</v>
      </c>
      <c r="P2382" s="412">
        <f>+J2382+L2382+N2382</f>
        <v>506985.5</v>
      </c>
      <c r="Q2382" s="412">
        <f>K2382+M2382+O2382</f>
        <v>0</v>
      </c>
      <c r="R2382" s="412"/>
      <c r="S2382" s="412"/>
      <c r="T2382" s="412"/>
      <c r="U2382" s="483" t="s">
        <v>0</v>
      </c>
      <c r="V2382" s="617" t="str">
        <f>+IF(I2382&lt;0,"ng","")</f>
        <v/>
      </c>
      <c r="W2382" s="617"/>
    </row>
    <row r="2383" spans="1:23" s="75" customFormat="1" ht="24" hidden="1" customHeight="1">
      <c r="A2383" s="372" t="s">
        <v>4861</v>
      </c>
      <c r="B2383" s="421" t="s">
        <v>0</v>
      </c>
      <c r="C2383" s="421" t="s">
        <v>1478</v>
      </c>
      <c r="D2383" s="421" t="s">
        <v>1479</v>
      </c>
      <c r="E2383" s="422" t="s">
        <v>775</v>
      </c>
      <c r="F2383" s="416">
        <v>12</v>
      </c>
      <c r="G2383" s="416">
        <f>[5]내역서!F2379</f>
        <v>12</v>
      </c>
      <c r="H2383" s="416">
        <v>12</v>
      </c>
      <c r="I2383" s="416">
        <f>내역서!F2387</f>
        <v>0</v>
      </c>
      <c r="J2383" s="416">
        <v>70072.7</v>
      </c>
      <c r="K2383" s="417">
        <f t="shared" si="4211"/>
        <v>0</v>
      </c>
      <c r="L2383" s="416">
        <v>436912.8</v>
      </c>
      <c r="M2383" s="417">
        <f t="shared" si="4212"/>
        <v>0</v>
      </c>
      <c r="N2383" s="416">
        <v>0</v>
      </c>
      <c r="O2383" s="417">
        <f t="shared" si="4213"/>
        <v>0</v>
      </c>
      <c r="P2383" s="417">
        <f t="shared" si="4214"/>
        <v>506985.5</v>
      </c>
      <c r="Q2383" s="417">
        <f t="shared" si="4170"/>
        <v>0</v>
      </c>
      <c r="R2383" s="417">
        <f t="shared" ref="R2383" si="4230">I2383-I2382</f>
        <v>0</v>
      </c>
      <c r="S2383" s="417">
        <f t="shared" ref="S2383:T2383" si="4231">P2383-P2382</f>
        <v>0</v>
      </c>
      <c r="T2383" s="417">
        <f t="shared" si="4231"/>
        <v>0</v>
      </c>
      <c r="U2383" s="484"/>
      <c r="V2383" s="619" t="str">
        <f t="shared" ref="V2383" si="4232">+IF(I2383&lt;0,"ng","")</f>
        <v/>
      </c>
      <c r="W2383" s="619"/>
    </row>
    <row r="2384" spans="1:23" s="371" customFormat="1" ht="24" hidden="1" customHeight="1">
      <c r="A2384" s="366" t="s">
        <v>2055</v>
      </c>
      <c r="B2384" s="418" t="s">
        <v>0</v>
      </c>
      <c r="C2384" s="418" t="s">
        <v>3431</v>
      </c>
      <c r="D2384" s="418" t="s">
        <v>322</v>
      </c>
      <c r="E2384" s="419" t="s">
        <v>307</v>
      </c>
      <c r="F2384" s="411">
        <v>3</v>
      </c>
      <c r="G2384" s="411">
        <f>[5]내역서!F2380</f>
        <v>3</v>
      </c>
      <c r="H2384" s="411">
        <v>3</v>
      </c>
      <c r="I2384" s="411">
        <f>내역서!F2388</f>
        <v>0</v>
      </c>
      <c r="J2384" s="411">
        <v>1090563.6000000001</v>
      </c>
      <c r="K2384" s="412">
        <f>INT($I2384*J2384)</f>
        <v>0</v>
      </c>
      <c r="L2384" s="411">
        <v>10005752</v>
      </c>
      <c r="M2384" s="412">
        <f>INT($I2384*L2384)</f>
        <v>0</v>
      </c>
      <c r="N2384" s="411">
        <v>0</v>
      </c>
      <c r="O2384" s="412">
        <f>INT($I2384*N2384)</f>
        <v>0</v>
      </c>
      <c r="P2384" s="412">
        <f>+J2384+L2384+N2384</f>
        <v>11096315.6</v>
      </c>
      <c r="Q2384" s="412">
        <f>K2384+M2384+O2384</f>
        <v>0</v>
      </c>
      <c r="R2384" s="412"/>
      <c r="S2384" s="412"/>
      <c r="T2384" s="412"/>
      <c r="U2384" s="483" t="s">
        <v>0</v>
      </c>
      <c r="V2384" s="617" t="str">
        <f>+IF(I2384&lt;0,"ng","")</f>
        <v/>
      </c>
      <c r="W2384" s="617"/>
    </row>
    <row r="2385" spans="1:23" s="75" customFormat="1" ht="24" hidden="1" customHeight="1">
      <c r="A2385" s="372" t="s">
        <v>4829</v>
      </c>
      <c r="B2385" s="421" t="s">
        <v>0</v>
      </c>
      <c r="C2385" s="421" t="s">
        <v>1480</v>
      </c>
      <c r="D2385" s="421" t="s">
        <v>1481</v>
      </c>
      <c r="E2385" s="422" t="s">
        <v>775</v>
      </c>
      <c r="F2385" s="416">
        <v>3</v>
      </c>
      <c r="G2385" s="416">
        <f>[5]내역서!F2381</f>
        <v>3</v>
      </c>
      <c r="H2385" s="416">
        <v>3</v>
      </c>
      <c r="I2385" s="416">
        <f>내역서!F2389</f>
        <v>0</v>
      </c>
      <c r="J2385" s="416">
        <v>1090563.6000000001</v>
      </c>
      <c r="K2385" s="417">
        <f t="shared" si="4211"/>
        <v>0</v>
      </c>
      <c r="L2385" s="416">
        <v>10005752</v>
      </c>
      <c r="M2385" s="417">
        <f t="shared" si="4212"/>
        <v>0</v>
      </c>
      <c r="N2385" s="416">
        <v>0</v>
      </c>
      <c r="O2385" s="417">
        <f t="shared" si="4213"/>
        <v>0</v>
      </c>
      <c r="P2385" s="417">
        <f t="shared" si="4214"/>
        <v>11096315.6</v>
      </c>
      <c r="Q2385" s="417">
        <f t="shared" si="4170"/>
        <v>0</v>
      </c>
      <c r="R2385" s="417">
        <f t="shared" ref="R2385" si="4233">I2385-I2384</f>
        <v>0</v>
      </c>
      <c r="S2385" s="417">
        <f t="shared" ref="S2385:T2385" si="4234">P2385-P2384</f>
        <v>0</v>
      </c>
      <c r="T2385" s="417">
        <f t="shared" si="4234"/>
        <v>0</v>
      </c>
      <c r="U2385" s="484"/>
      <c r="V2385" s="619" t="str">
        <f t="shared" ref="V2385" si="4235">+IF(I2385&lt;0,"ng","")</f>
        <v/>
      </c>
      <c r="W2385" s="619"/>
    </row>
    <row r="2386" spans="1:23" s="371" customFormat="1" ht="24" hidden="1" customHeight="1">
      <c r="A2386" s="366" t="s">
        <v>4825</v>
      </c>
      <c r="B2386" s="418" t="s">
        <v>0</v>
      </c>
      <c r="C2386" s="418" t="s">
        <v>3432</v>
      </c>
      <c r="D2386" s="418" t="s">
        <v>3433</v>
      </c>
      <c r="E2386" s="419" t="s">
        <v>307</v>
      </c>
      <c r="F2386" s="411">
        <v>3</v>
      </c>
      <c r="G2386" s="411">
        <f>[5]내역서!F2382</f>
        <v>3</v>
      </c>
      <c r="H2386" s="411">
        <v>3</v>
      </c>
      <c r="I2386" s="411">
        <f>내역서!F2390</f>
        <v>0</v>
      </c>
      <c r="J2386" s="411">
        <v>42055.3</v>
      </c>
      <c r="K2386" s="412">
        <f>INT($I2386*J2386)</f>
        <v>0</v>
      </c>
      <c r="L2386" s="411">
        <v>385854.4</v>
      </c>
      <c r="M2386" s="412">
        <f>INT($I2386*L2386)</f>
        <v>0</v>
      </c>
      <c r="N2386" s="411">
        <v>0</v>
      </c>
      <c r="O2386" s="412">
        <f>INT($I2386*N2386)</f>
        <v>0</v>
      </c>
      <c r="P2386" s="412">
        <f>+J2386+L2386+N2386</f>
        <v>427909.7</v>
      </c>
      <c r="Q2386" s="412">
        <f>K2386+M2386+O2386</f>
        <v>0</v>
      </c>
      <c r="R2386" s="412"/>
      <c r="S2386" s="412"/>
      <c r="T2386" s="412"/>
      <c r="U2386" s="483" t="s">
        <v>0</v>
      </c>
      <c r="V2386" s="617" t="str">
        <f>+IF(I2386&lt;0,"ng","")</f>
        <v/>
      </c>
      <c r="W2386" s="617"/>
    </row>
    <row r="2387" spans="1:23" s="75" customFormat="1" ht="24" hidden="1" customHeight="1">
      <c r="A2387" s="372" t="s">
        <v>4862</v>
      </c>
      <c r="B2387" s="421" t="s">
        <v>0</v>
      </c>
      <c r="C2387" s="421" t="s">
        <v>1482</v>
      </c>
      <c r="D2387" s="421" t="s">
        <v>1483</v>
      </c>
      <c r="E2387" s="422" t="s">
        <v>775</v>
      </c>
      <c r="F2387" s="416">
        <v>3</v>
      </c>
      <c r="G2387" s="416">
        <f>[5]내역서!F2383</f>
        <v>3</v>
      </c>
      <c r="H2387" s="416">
        <v>3</v>
      </c>
      <c r="I2387" s="416">
        <f>내역서!F2391</f>
        <v>0</v>
      </c>
      <c r="J2387" s="416">
        <v>42055.3</v>
      </c>
      <c r="K2387" s="417">
        <f t="shared" si="4211"/>
        <v>0</v>
      </c>
      <c r="L2387" s="416">
        <v>385854.4</v>
      </c>
      <c r="M2387" s="417">
        <f t="shared" si="4212"/>
        <v>0</v>
      </c>
      <c r="N2387" s="416">
        <v>0</v>
      </c>
      <c r="O2387" s="417">
        <f t="shared" si="4213"/>
        <v>0</v>
      </c>
      <c r="P2387" s="417">
        <f t="shared" si="4214"/>
        <v>427909.7</v>
      </c>
      <c r="Q2387" s="417">
        <f t="shared" si="4170"/>
        <v>0</v>
      </c>
      <c r="R2387" s="417">
        <f t="shared" ref="R2387" si="4236">I2387-I2386</f>
        <v>0</v>
      </c>
      <c r="S2387" s="417">
        <f t="shared" ref="S2387:T2387" si="4237">P2387-P2386</f>
        <v>0</v>
      </c>
      <c r="T2387" s="417">
        <f t="shared" si="4237"/>
        <v>0</v>
      </c>
      <c r="U2387" s="484"/>
      <c r="V2387" s="619" t="str">
        <f t="shared" ref="V2387" si="4238">+IF(I2387&lt;0,"ng","")</f>
        <v/>
      </c>
      <c r="W2387" s="619"/>
    </row>
    <row r="2388" spans="1:23" s="371" customFormat="1" ht="24" hidden="1" customHeight="1">
      <c r="A2388" s="366" t="s">
        <v>4825</v>
      </c>
      <c r="B2388" s="418" t="s">
        <v>0</v>
      </c>
      <c r="C2388" s="418" t="s">
        <v>3434</v>
      </c>
      <c r="D2388" s="418" t="s">
        <v>3435</v>
      </c>
      <c r="E2388" s="419" t="s">
        <v>307</v>
      </c>
      <c r="F2388" s="411">
        <v>3</v>
      </c>
      <c r="G2388" s="411">
        <f>[5]내역서!F2384</f>
        <v>3</v>
      </c>
      <c r="H2388" s="411">
        <v>3</v>
      </c>
      <c r="I2388" s="411">
        <f>내역서!F2392</f>
        <v>0</v>
      </c>
      <c r="J2388" s="411">
        <v>98551.5</v>
      </c>
      <c r="K2388" s="412">
        <f>INT($I2388*J2388)</f>
        <v>0</v>
      </c>
      <c r="L2388" s="411">
        <v>698205.6</v>
      </c>
      <c r="M2388" s="412">
        <f>INT($I2388*L2388)</f>
        <v>0</v>
      </c>
      <c r="N2388" s="411">
        <v>0</v>
      </c>
      <c r="O2388" s="412">
        <f>INT($I2388*N2388)</f>
        <v>0</v>
      </c>
      <c r="P2388" s="412">
        <f>+J2388+L2388+N2388</f>
        <v>796757.1</v>
      </c>
      <c r="Q2388" s="412">
        <f>K2388+M2388+O2388</f>
        <v>0</v>
      </c>
      <c r="R2388" s="412"/>
      <c r="S2388" s="412"/>
      <c r="T2388" s="412"/>
      <c r="U2388" s="483" t="s">
        <v>0</v>
      </c>
      <c r="V2388" s="617" t="str">
        <f>+IF(I2388&lt;0,"ng","")</f>
        <v/>
      </c>
      <c r="W2388" s="617"/>
    </row>
    <row r="2389" spans="1:23" s="75" customFormat="1" ht="24" hidden="1" customHeight="1">
      <c r="A2389" s="372" t="s">
        <v>2072</v>
      </c>
      <c r="B2389" s="421" t="s">
        <v>0</v>
      </c>
      <c r="C2389" s="421" t="s">
        <v>1484</v>
      </c>
      <c r="D2389" s="421" t="s">
        <v>1485</v>
      </c>
      <c r="E2389" s="422" t="s">
        <v>775</v>
      </c>
      <c r="F2389" s="416">
        <v>3</v>
      </c>
      <c r="G2389" s="416">
        <f>[5]내역서!F2385</f>
        <v>3</v>
      </c>
      <c r="H2389" s="416">
        <v>3</v>
      </c>
      <c r="I2389" s="416">
        <f>내역서!F2393</f>
        <v>0</v>
      </c>
      <c r="J2389" s="416">
        <v>98551.5</v>
      </c>
      <c r="K2389" s="417">
        <f t="shared" si="4211"/>
        <v>0</v>
      </c>
      <c r="L2389" s="416">
        <v>698205.6</v>
      </c>
      <c r="M2389" s="417">
        <f t="shared" si="4212"/>
        <v>0</v>
      </c>
      <c r="N2389" s="416">
        <v>0</v>
      </c>
      <c r="O2389" s="417">
        <f t="shared" si="4213"/>
        <v>0</v>
      </c>
      <c r="P2389" s="417">
        <f t="shared" si="4214"/>
        <v>796757.1</v>
      </c>
      <c r="Q2389" s="417">
        <f t="shared" si="4170"/>
        <v>0</v>
      </c>
      <c r="R2389" s="417">
        <f t="shared" ref="R2389" si="4239">I2389-I2388</f>
        <v>0</v>
      </c>
      <c r="S2389" s="417">
        <f t="shared" ref="S2389:T2389" si="4240">P2389-P2388</f>
        <v>0</v>
      </c>
      <c r="T2389" s="417">
        <f t="shared" si="4240"/>
        <v>0</v>
      </c>
      <c r="U2389" s="484"/>
      <c r="V2389" s="619" t="str">
        <f t="shared" ref="V2389" si="4241">+IF(I2389&lt;0,"ng","")</f>
        <v/>
      </c>
      <c r="W2389" s="619"/>
    </row>
    <row r="2390" spans="1:23" s="371" customFormat="1" ht="24" hidden="1" customHeight="1">
      <c r="A2390" s="366" t="s">
        <v>4295</v>
      </c>
      <c r="B2390" s="418" t="s">
        <v>0</v>
      </c>
      <c r="C2390" s="418" t="s">
        <v>3436</v>
      </c>
      <c r="D2390" s="418" t="s">
        <v>323</v>
      </c>
      <c r="E2390" s="419" t="s">
        <v>307</v>
      </c>
      <c r="F2390" s="411">
        <v>3</v>
      </c>
      <c r="G2390" s="411">
        <f>[5]내역서!F2386</f>
        <v>3</v>
      </c>
      <c r="H2390" s="411">
        <v>3</v>
      </c>
      <c r="I2390" s="411">
        <f>내역서!F2394</f>
        <v>0</v>
      </c>
      <c r="J2390" s="411">
        <v>470806.7</v>
      </c>
      <c r="K2390" s="412">
        <f>INT($I2390*J2390)</f>
        <v>0</v>
      </c>
      <c r="L2390" s="411">
        <v>2602932</v>
      </c>
      <c r="M2390" s="412">
        <f>INT($I2390*L2390)</f>
        <v>0</v>
      </c>
      <c r="N2390" s="411">
        <v>0</v>
      </c>
      <c r="O2390" s="412">
        <f>INT($I2390*N2390)</f>
        <v>0</v>
      </c>
      <c r="P2390" s="412">
        <f>+J2390+L2390+N2390</f>
        <v>3073738.7</v>
      </c>
      <c r="Q2390" s="412">
        <f>K2390+M2390+O2390</f>
        <v>0</v>
      </c>
      <c r="R2390" s="412"/>
      <c r="S2390" s="412"/>
      <c r="T2390" s="412"/>
      <c r="U2390" s="483" t="s">
        <v>0</v>
      </c>
      <c r="V2390" s="617" t="str">
        <f>+IF(I2390&lt;0,"ng","")</f>
        <v/>
      </c>
      <c r="W2390" s="617"/>
    </row>
    <row r="2391" spans="1:23" s="75" customFormat="1" ht="24" hidden="1" customHeight="1">
      <c r="A2391" s="372" t="s">
        <v>4829</v>
      </c>
      <c r="B2391" s="421" t="s">
        <v>0</v>
      </c>
      <c r="C2391" s="421" t="s">
        <v>1486</v>
      </c>
      <c r="D2391" s="421" t="s">
        <v>1487</v>
      </c>
      <c r="E2391" s="422" t="s">
        <v>775</v>
      </c>
      <c r="F2391" s="416">
        <v>3</v>
      </c>
      <c r="G2391" s="416">
        <f>[5]내역서!F2387</f>
        <v>3</v>
      </c>
      <c r="H2391" s="416">
        <v>3</v>
      </c>
      <c r="I2391" s="416">
        <f>내역서!F2395</f>
        <v>0</v>
      </c>
      <c r="J2391" s="416">
        <v>470806.7</v>
      </c>
      <c r="K2391" s="417">
        <f t="shared" si="4211"/>
        <v>0</v>
      </c>
      <c r="L2391" s="416">
        <v>2602932</v>
      </c>
      <c r="M2391" s="417">
        <f t="shared" si="4212"/>
        <v>0</v>
      </c>
      <c r="N2391" s="416">
        <v>0</v>
      </c>
      <c r="O2391" s="417">
        <f t="shared" si="4213"/>
        <v>0</v>
      </c>
      <c r="P2391" s="417">
        <f t="shared" si="4214"/>
        <v>3073738.7</v>
      </c>
      <c r="Q2391" s="417">
        <f t="shared" si="4170"/>
        <v>0</v>
      </c>
      <c r="R2391" s="417">
        <f t="shared" ref="R2391" si="4242">I2391-I2390</f>
        <v>0</v>
      </c>
      <c r="S2391" s="417">
        <f t="shared" ref="S2391:T2391" si="4243">P2391-P2390</f>
        <v>0</v>
      </c>
      <c r="T2391" s="417">
        <f t="shared" si="4243"/>
        <v>0</v>
      </c>
      <c r="U2391" s="484"/>
      <c r="V2391" s="619" t="str">
        <f t="shared" ref="V2391" si="4244">+IF(I2391&lt;0,"ng","")</f>
        <v/>
      </c>
      <c r="W2391" s="619"/>
    </row>
    <row r="2392" spans="1:23" s="371" customFormat="1" ht="24" hidden="1" customHeight="1">
      <c r="A2392" s="366" t="s">
        <v>4863</v>
      </c>
      <c r="B2392" s="418" t="s">
        <v>0</v>
      </c>
      <c r="C2392" s="418" t="s">
        <v>3437</v>
      </c>
      <c r="D2392" s="418" t="s">
        <v>315</v>
      </c>
      <c r="E2392" s="419" t="s">
        <v>307</v>
      </c>
      <c r="F2392" s="411">
        <v>2</v>
      </c>
      <c r="G2392" s="411">
        <f>[5]내역서!F2388</f>
        <v>2</v>
      </c>
      <c r="H2392" s="411">
        <v>2</v>
      </c>
      <c r="I2392" s="411">
        <f>내역서!F2396</f>
        <v>0</v>
      </c>
      <c r="J2392" s="411">
        <v>32958.300000000003</v>
      </c>
      <c r="K2392" s="412">
        <f>INT($I2392*J2392)</f>
        <v>0</v>
      </c>
      <c r="L2392" s="411">
        <v>302392</v>
      </c>
      <c r="M2392" s="412">
        <f>INT($I2392*L2392)</f>
        <v>0</v>
      </c>
      <c r="N2392" s="411">
        <v>0</v>
      </c>
      <c r="O2392" s="412">
        <f>INT($I2392*N2392)</f>
        <v>0</v>
      </c>
      <c r="P2392" s="412">
        <f>+J2392+L2392+N2392</f>
        <v>335350.3</v>
      </c>
      <c r="Q2392" s="412">
        <f>K2392+M2392+O2392</f>
        <v>0</v>
      </c>
      <c r="R2392" s="412"/>
      <c r="S2392" s="412"/>
      <c r="T2392" s="412"/>
      <c r="U2392" s="483" t="s">
        <v>0</v>
      </c>
      <c r="V2392" s="617" t="str">
        <f>+IF(I2392&lt;0,"ng","")</f>
        <v/>
      </c>
      <c r="W2392" s="617"/>
    </row>
    <row r="2393" spans="1:23" s="75" customFormat="1" ht="24" hidden="1" customHeight="1">
      <c r="A2393" s="372" t="s">
        <v>4829</v>
      </c>
      <c r="B2393" s="421" t="s">
        <v>0</v>
      </c>
      <c r="C2393" s="421" t="s">
        <v>1488</v>
      </c>
      <c r="D2393" s="421" t="s">
        <v>1457</v>
      </c>
      <c r="E2393" s="422" t="s">
        <v>775</v>
      </c>
      <c r="F2393" s="416">
        <v>2</v>
      </c>
      <c r="G2393" s="416">
        <f>[5]내역서!F2389</f>
        <v>2</v>
      </c>
      <c r="H2393" s="416">
        <v>2</v>
      </c>
      <c r="I2393" s="416">
        <f>내역서!F2397</f>
        <v>0</v>
      </c>
      <c r="J2393" s="416">
        <v>32958.300000000003</v>
      </c>
      <c r="K2393" s="417">
        <f t="shared" si="4211"/>
        <v>0</v>
      </c>
      <c r="L2393" s="416">
        <v>302392</v>
      </c>
      <c r="M2393" s="417">
        <f t="shared" si="4212"/>
        <v>0</v>
      </c>
      <c r="N2393" s="416">
        <v>0</v>
      </c>
      <c r="O2393" s="417">
        <f t="shared" si="4213"/>
        <v>0</v>
      </c>
      <c r="P2393" s="417">
        <f t="shared" si="4214"/>
        <v>335350.3</v>
      </c>
      <c r="Q2393" s="417">
        <f t="shared" si="4170"/>
        <v>0</v>
      </c>
      <c r="R2393" s="417">
        <f t="shared" ref="R2393" si="4245">I2393-I2392</f>
        <v>0</v>
      </c>
      <c r="S2393" s="417">
        <f t="shared" ref="S2393:T2393" si="4246">P2393-P2392</f>
        <v>0</v>
      </c>
      <c r="T2393" s="417">
        <f t="shared" si="4246"/>
        <v>0</v>
      </c>
      <c r="U2393" s="484"/>
      <c r="V2393" s="619" t="str">
        <f t="shared" ref="V2393" si="4247">+IF(I2393&lt;0,"ng","")</f>
        <v/>
      </c>
      <c r="W2393" s="619"/>
    </row>
    <row r="2394" spans="1:23" s="371" customFormat="1" ht="24" hidden="1" customHeight="1">
      <c r="A2394" s="366" t="s">
        <v>4864</v>
      </c>
      <c r="B2394" s="418" t="s">
        <v>0</v>
      </c>
      <c r="C2394" s="418" t="s">
        <v>3438</v>
      </c>
      <c r="D2394" s="418" t="s">
        <v>324</v>
      </c>
      <c r="E2394" s="419" t="s">
        <v>307</v>
      </c>
      <c r="F2394" s="411">
        <v>1</v>
      </c>
      <c r="G2394" s="411">
        <f>[5]내역서!F2390</f>
        <v>1</v>
      </c>
      <c r="H2394" s="411">
        <v>1</v>
      </c>
      <c r="I2394" s="411">
        <f>내역서!F2398</f>
        <v>0</v>
      </c>
      <c r="J2394" s="411">
        <v>186235.4</v>
      </c>
      <c r="K2394" s="412">
        <f>INT($I2394*J2394)</f>
        <v>0</v>
      </c>
      <c r="L2394" s="411">
        <v>1344705.6</v>
      </c>
      <c r="M2394" s="412">
        <f>INT($I2394*L2394)</f>
        <v>0</v>
      </c>
      <c r="N2394" s="411">
        <v>117888.5</v>
      </c>
      <c r="O2394" s="412">
        <f>INT($I2394*N2394)</f>
        <v>0</v>
      </c>
      <c r="P2394" s="412">
        <f>+J2394+L2394+N2394</f>
        <v>1648829.5</v>
      </c>
      <c r="Q2394" s="412">
        <f>K2394+M2394+O2394</f>
        <v>0</v>
      </c>
      <c r="R2394" s="412"/>
      <c r="S2394" s="412"/>
      <c r="T2394" s="412"/>
      <c r="U2394" s="483" t="s">
        <v>0</v>
      </c>
      <c r="V2394" s="617" t="str">
        <f>+IF(I2394&lt;0,"ng","")</f>
        <v/>
      </c>
      <c r="W2394" s="617"/>
    </row>
    <row r="2395" spans="1:23" s="75" customFormat="1" ht="24" hidden="1" customHeight="1">
      <c r="A2395" s="372" t="s">
        <v>4829</v>
      </c>
      <c r="B2395" s="421" t="s">
        <v>0</v>
      </c>
      <c r="C2395" s="421" t="s">
        <v>1489</v>
      </c>
      <c r="D2395" s="421" t="s">
        <v>1490</v>
      </c>
      <c r="E2395" s="422" t="s">
        <v>775</v>
      </c>
      <c r="F2395" s="416">
        <v>1</v>
      </c>
      <c r="G2395" s="416">
        <f>[5]내역서!F2391</f>
        <v>1</v>
      </c>
      <c r="H2395" s="416">
        <v>1</v>
      </c>
      <c r="I2395" s="416">
        <f>내역서!F2399</f>
        <v>0</v>
      </c>
      <c r="J2395" s="416">
        <v>186235.4</v>
      </c>
      <c r="K2395" s="417">
        <f t="shared" si="4211"/>
        <v>0</v>
      </c>
      <c r="L2395" s="416">
        <v>1344705.6</v>
      </c>
      <c r="M2395" s="417">
        <f t="shared" si="4212"/>
        <v>0</v>
      </c>
      <c r="N2395" s="416">
        <v>117888.5</v>
      </c>
      <c r="O2395" s="417">
        <f t="shared" si="4213"/>
        <v>0</v>
      </c>
      <c r="P2395" s="417">
        <f t="shared" si="4214"/>
        <v>1648829.5</v>
      </c>
      <c r="Q2395" s="417">
        <f t="shared" si="4170"/>
        <v>0</v>
      </c>
      <c r="R2395" s="417">
        <f t="shared" ref="R2395" si="4248">I2395-I2394</f>
        <v>0</v>
      </c>
      <c r="S2395" s="417">
        <f t="shared" ref="S2395:T2395" si="4249">P2395-P2394</f>
        <v>0</v>
      </c>
      <c r="T2395" s="417">
        <f t="shared" si="4249"/>
        <v>0</v>
      </c>
      <c r="U2395" s="484"/>
      <c r="V2395" s="619" t="str">
        <f t="shared" ref="V2395" si="4250">+IF(I2395&lt;0,"ng","")</f>
        <v/>
      </c>
      <c r="W2395" s="619"/>
    </row>
    <row r="2396" spans="1:23" s="371" customFormat="1" ht="24" hidden="1" customHeight="1">
      <c r="A2396" s="366" t="s">
        <v>4865</v>
      </c>
      <c r="B2396" s="418" t="s">
        <v>0</v>
      </c>
      <c r="C2396" s="418" t="s">
        <v>3439</v>
      </c>
      <c r="D2396" s="418" t="s">
        <v>315</v>
      </c>
      <c r="E2396" s="419" t="s">
        <v>307</v>
      </c>
      <c r="F2396" s="411">
        <v>2</v>
      </c>
      <c r="G2396" s="411">
        <f>[5]내역서!F2392</f>
        <v>2</v>
      </c>
      <c r="H2396" s="411">
        <v>2</v>
      </c>
      <c r="I2396" s="411">
        <f>내역서!F2400</f>
        <v>0</v>
      </c>
      <c r="J2396" s="411">
        <v>32958.300000000003</v>
      </c>
      <c r="K2396" s="412">
        <f>INT($I2396*J2396)</f>
        <v>0</v>
      </c>
      <c r="L2396" s="411">
        <v>302392</v>
      </c>
      <c r="M2396" s="412">
        <f>INT($I2396*L2396)</f>
        <v>0</v>
      </c>
      <c r="N2396" s="411">
        <v>0</v>
      </c>
      <c r="O2396" s="412">
        <f>INT($I2396*N2396)</f>
        <v>0</v>
      </c>
      <c r="P2396" s="412">
        <f>+J2396+L2396+N2396</f>
        <v>335350.3</v>
      </c>
      <c r="Q2396" s="412">
        <f>K2396+M2396+O2396</f>
        <v>0</v>
      </c>
      <c r="R2396" s="412"/>
      <c r="S2396" s="412"/>
      <c r="T2396" s="412"/>
      <c r="U2396" s="483" t="s">
        <v>0</v>
      </c>
      <c r="V2396" s="617" t="str">
        <f>+IF(I2396&lt;0,"ng","")</f>
        <v/>
      </c>
      <c r="W2396" s="617"/>
    </row>
    <row r="2397" spans="1:23" s="75" customFormat="1" ht="24" hidden="1" customHeight="1">
      <c r="A2397" s="372" t="s">
        <v>2072</v>
      </c>
      <c r="B2397" s="421" t="s">
        <v>0</v>
      </c>
      <c r="C2397" s="421" t="s">
        <v>1491</v>
      </c>
      <c r="D2397" s="421" t="s">
        <v>1457</v>
      </c>
      <c r="E2397" s="422" t="s">
        <v>775</v>
      </c>
      <c r="F2397" s="416">
        <v>2</v>
      </c>
      <c r="G2397" s="416">
        <f>[5]내역서!F2393</f>
        <v>2</v>
      </c>
      <c r="H2397" s="416">
        <v>2</v>
      </c>
      <c r="I2397" s="416">
        <f>내역서!F2401</f>
        <v>0</v>
      </c>
      <c r="J2397" s="416">
        <v>32958.300000000003</v>
      </c>
      <c r="K2397" s="417">
        <f t="shared" si="4211"/>
        <v>0</v>
      </c>
      <c r="L2397" s="416">
        <v>302392</v>
      </c>
      <c r="M2397" s="417">
        <f t="shared" si="4212"/>
        <v>0</v>
      </c>
      <c r="N2397" s="416">
        <v>0</v>
      </c>
      <c r="O2397" s="417">
        <f t="shared" si="4213"/>
        <v>0</v>
      </c>
      <c r="P2397" s="417">
        <f t="shared" si="4214"/>
        <v>335350.3</v>
      </c>
      <c r="Q2397" s="417">
        <f t="shared" si="4170"/>
        <v>0</v>
      </c>
      <c r="R2397" s="417">
        <f t="shared" ref="R2397" si="4251">I2397-I2396</f>
        <v>0</v>
      </c>
      <c r="S2397" s="417">
        <f t="shared" ref="S2397:T2397" si="4252">P2397-P2396</f>
        <v>0</v>
      </c>
      <c r="T2397" s="417">
        <f t="shared" si="4252"/>
        <v>0</v>
      </c>
      <c r="U2397" s="484"/>
      <c r="V2397" s="619" t="str">
        <f t="shared" ref="V2397" si="4253">+IF(I2397&lt;0,"ng","")</f>
        <v/>
      </c>
      <c r="W2397" s="619"/>
    </row>
    <row r="2398" spans="1:23" s="371" customFormat="1" ht="24" hidden="1" customHeight="1">
      <c r="A2398" s="366" t="s">
        <v>2055</v>
      </c>
      <c r="B2398" s="418" t="s">
        <v>0</v>
      </c>
      <c r="C2398" s="418" t="s">
        <v>3440</v>
      </c>
      <c r="D2398" s="418" t="s">
        <v>315</v>
      </c>
      <c r="E2398" s="419" t="s">
        <v>307</v>
      </c>
      <c r="F2398" s="411">
        <v>2</v>
      </c>
      <c r="G2398" s="411">
        <f>[5]내역서!F2394</f>
        <v>2</v>
      </c>
      <c r="H2398" s="411">
        <v>2</v>
      </c>
      <c r="I2398" s="411">
        <f>내역서!F2402</f>
        <v>0</v>
      </c>
      <c r="J2398" s="411">
        <v>32958.300000000003</v>
      </c>
      <c r="K2398" s="412">
        <f>INT($I2398*J2398)</f>
        <v>0</v>
      </c>
      <c r="L2398" s="411">
        <v>302392</v>
      </c>
      <c r="M2398" s="412">
        <f>INT($I2398*L2398)</f>
        <v>0</v>
      </c>
      <c r="N2398" s="411">
        <v>0</v>
      </c>
      <c r="O2398" s="412">
        <f>INT($I2398*N2398)</f>
        <v>0</v>
      </c>
      <c r="P2398" s="412">
        <f>+J2398+L2398+N2398</f>
        <v>335350.3</v>
      </c>
      <c r="Q2398" s="412">
        <f>K2398+M2398+O2398</f>
        <v>0</v>
      </c>
      <c r="R2398" s="412"/>
      <c r="S2398" s="412"/>
      <c r="T2398" s="412"/>
      <c r="U2398" s="483" t="s">
        <v>0</v>
      </c>
      <c r="V2398" s="617" t="str">
        <f>+IF(I2398&lt;0,"ng","")</f>
        <v/>
      </c>
      <c r="W2398" s="617"/>
    </row>
    <row r="2399" spans="1:23" s="75" customFormat="1" ht="24" hidden="1" customHeight="1">
      <c r="A2399" s="372" t="s">
        <v>2072</v>
      </c>
      <c r="B2399" s="421" t="s">
        <v>0</v>
      </c>
      <c r="C2399" s="421" t="s">
        <v>1492</v>
      </c>
      <c r="D2399" s="421" t="s">
        <v>1457</v>
      </c>
      <c r="E2399" s="422" t="s">
        <v>775</v>
      </c>
      <c r="F2399" s="416">
        <v>2</v>
      </c>
      <c r="G2399" s="416">
        <f>[5]내역서!F2395</f>
        <v>2</v>
      </c>
      <c r="H2399" s="416">
        <v>2</v>
      </c>
      <c r="I2399" s="416">
        <f>내역서!F2403</f>
        <v>0</v>
      </c>
      <c r="J2399" s="416">
        <v>32958.300000000003</v>
      </c>
      <c r="K2399" s="417">
        <f t="shared" si="4211"/>
        <v>0</v>
      </c>
      <c r="L2399" s="416">
        <v>302392</v>
      </c>
      <c r="M2399" s="417">
        <f t="shared" si="4212"/>
        <v>0</v>
      </c>
      <c r="N2399" s="416">
        <v>0</v>
      </c>
      <c r="O2399" s="417">
        <f t="shared" si="4213"/>
        <v>0</v>
      </c>
      <c r="P2399" s="417">
        <f t="shared" si="4214"/>
        <v>335350.3</v>
      </c>
      <c r="Q2399" s="417">
        <f t="shared" si="4170"/>
        <v>0</v>
      </c>
      <c r="R2399" s="417">
        <f t="shared" ref="R2399" si="4254">I2399-I2398</f>
        <v>0</v>
      </c>
      <c r="S2399" s="417">
        <f t="shared" ref="S2399:T2399" si="4255">P2399-P2398</f>
        <v>0</v>
      </c>
      <c r="T2399" s="417">
        <f t="shared" si="4255"/>
        <v>0</v>
      </c>
      <c r="U2399" s="484"/>
      <c r="V2399" s="619" t="str">
        <f t="shared" ref="V2399" si="4256">+IF(I2399&lt;0,"ng","")</f>
        <v/>
      </c>
      <c r="W2399" s="619"/>
    </row>
    <row r="2400" spans="1:23" s="485" customFormat="1" ht="24" hidden="1" customHeight="1">
      <c r="A2400" s="366" t="s">
        <v>2055</v>
      </c>
      <c r="B2400" s="436" t="s">
        <v>2237</v>
      </c>
      <c r="C2400" s="436" t="s">
        <v>3441</v>
      </c>
      <c r="D2400" s="436" t="s">
        <v>0</v>
      </c>
      <c r="E2400" s="437" t="s">
        <v>0</v>
      </c>
      <c r="F2400" s="498">
        <v>0</v>
      </c>
      <c r="G2400" s="498">
        <f>[5]내역서!F2396</f>
        <v>0</v>
      </c>
      <c r="H2400" s="498">
        <v>0</v>
      </c>
      <c r="I2400" s="498">
        <f>내역서!F2404</f>
        <v>0</v>
      </c>
      <c r="J2400" s="439">
        <v>0</v>
      </c>
      <c r="K2400" s="440">
        <f>K2402+K2592+K2734</f>
        <v>0</v>
      </c>
      <c r="L2400" s="439">
        <v>0</v>
      </c>
      <c r="M2400" s="440">
        <f>M2402+M2592+M2734</f>
        <v>0</v>
      </c>
      <c r="N2400" s="439">
        <v>0</v>
      </c>
      <c r="O2400" s="440">
        <f>O2402+O2592+O2734</f>
        <v>0</v>
      </c>
      <c r="P2400" s="440">
        <v>0</v>
      </c>
      <c r="Q2400" s="440">
        <f>K2400+M2400+O2400</f>
        <v>0</v>
      </c>
      <c r="R2400" s="440"/>
      <c r="S2400" s="440"/>
      <c r="T2400" s="440"/>
      <c r="U2400" s="437" t="s">
        <v>0</v>
      </c>
      <c r="V2400" s="617" t="str">
        <f>+IF(I2400&lt;0,"ng","")</f>
        <v/>
      </c>
      <c r="W2400" s="617"/>
    </row>
    <row r="2401" spans="1:23" s="77" customFormat="1" ht="24" hidden="1" customHeight="1">
      <c r="A2401" s="372" t="s">
        <v>4829</v>
      </c>
      <c r="B2401" s="442" t="s">
        <v>4866</v>
      </c>
      <c r="C2401" s="442" t="s">
        <v>4867</v>
      </c>
      <c r="D2401" s="442" t="s">
        <v>0</v>
      </c>
      <c r="E2401" s="443" t="s">
        <v>0</v>
      </c>
      <c r="F2401" s="499">
        <v>0</v>
      </c>
      <c r="G2401" s="499">
        <f>[5]내역서!F2397</f>
        <v>0</v>
      </c>
      <c r="H2401" s="499">
        <v>0</v>
      </c>
      <c r="I2401" s="499">
        <f>내역서!F2405</f>
        <v>0</v>
      </c>
      <c r="J2401" s="445">
        <v>0</v>
      </c>
      <c r="K2401" s="446">
        <f>K2403+K2593+K2735</f>
        <v>0</v>
      </c>
      <c r="L2401" s="445">
        <v>0</v>
      </c>
      <c r="M2401" s="446">
        <f>M2403+M2593+M2735</f>
        <v>0</v>
      </c>
      <c r="N2401" s="445">
        <v>0</v>
      </c>
      <c r="O2401" s="446">
        <f>O2403+O2593+O2735</f>
        <v>0</v>
      </c>
      <c r="P2401" s="446">
        <v>0</v>
      </c>
      <c r="Q2401" s="446">
        <f t="shared" si="4170"/>
        <v>0</v>
      </c>
      <c r="R2401" s="446">
        <f t="shared" ref="R2401" si="4257">I2401-I2400</f>
        <v>0</v>
      </c>
      <c r="S2401" s="446">
        <f t="shared" ref="S2401:T2401" si="4258">P2401-P2400</f>
        <v>0</v>
      </c>
      <c r="T2401" s="446">
        <f t="shared" si="4258"/>
        <v>0</v>
      </c>
      <c r="U2401" s="443"/>
      <c r="V2401" s="619" t="str">
        <f t="shared" ref="V2401" si="4259">+IF(I2401&lt;0,"ng","")</f>
        <v/>
      </c>
      <c r="W2401" s="619"/>
    </row>
    <row r="2402" spans="1:23" s="371" customFormat="1" ht="24" hidden="1" customHeight="1">
      <c r="A2402" s="366" t="s">
        <v>2055</v>
      </c>
      <c r="B2402" s="448" t="s">
        <v>3443</v>
      </c>
      <c r="C2402" s="448" t="s">
        <v>3444</v>
      </c>
      <c r="D2402" s="448" t="s">
        <v>0</v>
      </c>
      <c r="E2402" s="449" t="s">
        <v>0</v>
      </c>
      <c r="F2402" s="510">
        <v>0</v>
      </c>
      <c r="G2402" s="510">
        <f>[5]내역서!F2398</f>
        <v>0</v>
      </c>
      <c r="H2402" s="510">
        <v>0</v>
      </c>
      <c r="I2402" s="510">
        <f>내역서!F2406</f>
        <v>0</v>
      </c>
      <c r="J2402" s="451">
        <v>0</v>
      </c>
      <c r="K2402" s="452">
        <f>K2404+K2460+K2482</f>
        <v>0</v>
      </c>
      <c r="L2402" s="451">
        <v>0</v>
      </c>
      <c r="M2402" s="452">
        <f>M2404+M2460+M2482</f>
        <v>0</v>
      </c>
      <c r="N2402" s="451">
        <v>0</v>
      </c>
      <c r="O2402" s="452">
        <f>O2404+O2460+O2482</f>
        <v>0</v>
      </c>
      <c r="P2402" s="452">
        <v>0</v>
      </c>
      <c r="Q2402" s="452">
        <f>K2402+M2402+O2402</f>
        <v>0</v>
      </c>
      <c r="R2402" s="452"/>
      <c r="S2402" s="452"/>
      <c r="T2402" s="452"/>
      <c r="U2402" s="449" t="s">
        <v>0</v>
      </c>
      <c r="V2402" s="617" t="str">
        <f>+IF(I2402&lt;0,"ng","")</f>
        <v/>
      </c>
      <c r="W2402" s="617"/>
    </row>
    <row r="2403" spans="1:23" s="75" customFormat="1" ht="24" hidden="1" customHeight="1">
      <c r="A2403" s="372" t="s">
        <v>4829</v>
      </c>
      <c r="B2403" s="454" t="s">
        <v>1828</v>
      </c>
      <c r="C2403" s="454" t="s">
        <v>1493</v>
      </c>
      <c r="D2403" s="454" t="s">
        <v>0</v>
      </c>
      <c r="E2403" s="455" t="s">
        <v>0</v>
      </c>
      <c r="F2403" s="511">
        <v>0</v>
      </c>
      <c r="G2403" s="511">
        <f>[5]내역서!F2399</f>
        <v>0</v>
      </c>
      <c r="H2403" s="511">
        <v>0</v>
      </c>
      <c r="I2403" s="511">
        <f>내역서!F2407</f>
        <v>0</v>
      </c>
      <c r="J2403" s="457">
        <v>0</v>
      </c>
      <c r="K2403" s="458">
        <f>K2405+K2461+K2483</f>
        <v>0</v>
      </c>
      <c r="L2403" s="457">
        <v>0</v>
      </c>
      <c r="M2403" s="458">
        <f>M2405+M2461+M2483</f>
        <v>0</v>
      </c>
      <c r="N2403" s="457">
        <v>0</v>
      </c>
      <c r="O2403" s="458">
        <f>O2405+O2461+O2483</f>
        <v>0</v>
      </c>
      <c r="P2403" s="458">
        <v>0</v>
      </c>
      <c r="Q2403" s="458">
        <f t="shared" si="4170"/>
        <v>0</v>
      </c>
      <c r="R2403" s="458">
        <f t="shared" ref="R2403" si="4260">I2403-I2402</f>
        <v>0</v>
      </c>
      <c r="S2403" s="458">
        <f t="shared" ref="S2403:T2403" si="4261">P2403-P2402</f>
        <v>0</v>
      </c>
      <c r="T2403" s="458">
        <f t="shared" si="4261"/>
        <v>0</v>
      </c>
      <c r="U2403" s="455"/>
      <c r="V2403" s="619" t="str">
        <f t="shared" ref="V2403" si="4262">+IF(I2403&lt;0,"ng","")</f>
        <v/>
      </c>
      <c r="W2403" s="619"/>
    </row>
    <row r="2404" spans="1:23" s="371" customFormat="1" ht="24" hidden="1" customHeight="1">
      <c r="A2404" s="366" t="s">
        <v>4825</v>
      </c>
      <c r="B2404" s="500" t="s">
        <v>3395</v>
      </c>
      <c r="C2404" s="500" t="s">
        <v>3396</v>
      </c>
      <c r="D2404" s="500" t="s">
        <v>0</v>
      </c>
      <c r="E2404" s="501" t="s">
        <v>0</v>
      </c>
      <c r="F2404" s="502">
        <v>0</v>
      </c>
      <c r="G2404" s="502">
        <f>[5]내역서!F2400</f>
        <v>0</v>
      </c>
      <c r="H2404" s="502">
        <v>0</v>
      </c>
      <c r="I2404" s="502">
        <f>내역서!F2408</f>
        <v>0</v>
      </c>
      <c r="J2404" s="503">
        <v>0</v>
      </c>
      <c r="K2404" s="503">
        <f>SUMIF($A$2406:$A$2459,$A2406,K$2406:K$2459)</f>
        <v>0</v>
      </c>
      <c r="L2404" s="503">
        <v>0</v>
      </c>
      <c r="M2404" s="503">
        <f>SUMIF($A$2406:$A$2459,$A2406,M$2406:M$2459)</f>
        <v>0</v>
      </c>
      <c r="N2404" s="503">
        <v>0</v>
      </c>
      <c r="O2404" s="503">
        <f>SUMIF($A$2406:$A$2459,$A2406,O$2406:O$2459)</f>
        <v>0</v>
      </c>
      <c r="P2404" s="504">
        <v>0</v>
      </c>
      <c r="Q2404" s="503">
        <f>K2404+M2404+O2404</f>
        <v>0</v>
      </c>
      <c r="R2404" s="503"/>
      <c r="S2404" s="503"/>
      <c r="T2404" s="503"/>
      <c r="U2404" s="501" t="s">
        <v>0</v>
      </c>
      <c r="V2404" s="617" t="str">
        <f>+IF(I2404&lt;0,"ng","")</f>
        <v/>
      </c>
      <c r="W2404" s="617"/>
    </row>
    <row r="2405" spans="1:23" s="75" customFormat="1" ht="24" hidden="1" customHeight="1">
      <c r="A2405" s="372" t="s">
        <v>4829</v>
      </c>
      <c r="B2405" s="505" t="s">
        <v>1824</v>
      </c>
      <c r="C2405" s="505" t="s">
        <v>4840</v>
      </c>
      <c r="D2405" s="505" t="s">
        <v>0</v>
      </c>
      <c r="E2405" s="506" t="s">
        <v>0</v>
      </c>
      <c r="F2405" s="507">
        <v>0</v>
      </c>
      <c r="G2405" s="507">
        <f>[5]내역서!F2401</f>
        <v>0</v>
      </c>
      <c r="H2405" s="507">
        <v>0</v>
      </c>
      <c r="I2405" s="507">
        <f>내역서!F2409</f>
        <v>0</v>
      </c>
      <c r="J2405" s="508">
        <v>0</v>
      </c>
      <c r="K2405" s="508">
        <f>SUMIF($A$2406:$A$2459,$A2407,K$2406:K$2459)</f>
        <v>0</v>
      </c>
      <c r="L2405" s="508">
        <v>0</v>
      </c>
      <c r="M2405" s="508">
        <f>SUMIF($A$2406:$A$2459,$A2407,M$2406:M$2459)</f>
        <v>0</v>
      </c>
      <c r="N2405" s="508">
        <v>0</v>
      </c>
      <c r="O2405" s="508">
        <f>SUMIF($A$2406:$A$2459,$A2407,O$2406:O$2459)</f>
        <v>0</v>
      </c>
      <c r="P2405" s="509">
        <v>0</v>
      </c>
      <c r="Q2405" s="508">
        <f t="shared" si="4170"/>
        <v>0</v>
      </c>
      <c r="R2405" s="508">
        <f t="shared" ref="R2405" si="4263">I2405-I2404</f>
        <v>0</v>
      </c>
      <c r="S2405" s="508">
        <f t="shared" ref="S2405:T2405" si="4264">P2405-P2404</f>
        <v>0</v>
      </c>
      <c r="T2405" s="508">
        <f t="shared" si="4264"/>
        <v>0</v>
      </c>
      <c r="U2405" s="506"/>
      <c r="V2405" s="619" t="str">
        <f t="shared" ref="V2405" si="4265">+IF(I2405&lt;0,"ng","")</f>
        <v/>
      </c>
      <c r="W2405" s="619"/>
    </row>
    <row r="2406" spans="1:23" s="371" customFormat="1" ht="24" hidden="1" customHeight="1">
      <c r="A2406" s="366" t="s">
        <v>2055</v>
      </c>
      <c r="B2406" s="418" t="s">
        <v>0</v>
      </c>
      <c r="C2406" s="418" t="s">
        <v>158</v>
      </c>
      <c r="D2406" s="418" t="s">
        <v>159</v>
      </c>
      <c r="E2406" s="419" t="s">
        <v>6</v>
      </c>
      <c r="F2406" s="411">
        <v>6.6</v>
      </c>
      <c r="G2406" s="411">
        <f>[5]내역서!F2402</f>
        <v>6.6</v>
      </c>
      <c r="H2406" s="411">
        <v>6.6</v>
      </c>
      <c r="I2406" s="411">
        <f>내역서!F2410</f>
        <v>0</v>
      </c>
      <c r="J2406" s="411">
        <v>576246.1</v>
      </c>
      <c r="K2406" s="412">
        <f>INT($I2406*J2406)</f>
        <v>0</v>
      </c>
      <c r="L2406" s="411">
        <v>0</v>
      </c>
      <c r="M2406" s="412">
        <f>INT($I2406*L2406)</f>
        <v>0</v>
      </c>
      <c r="N2406" s="411">
        <v>0</v>
      </c>
      <c r="O2406" s="412">
        <f>INT($I2406*N2406)</f>
        <v>0</v>
      </c>
      <c r="P2406" s="412">
        <f>+J2406+L2406+N2406</f>
        <v>576246.1</v>
      </c>
      <c r="Q2406" s="412">
        <f>K2406+M2406+O2406</f>
        <v>0</v>
      </c>
      <c r="R2406" s="412"/>
      <c r="S2406" s="412"/>
      <c r="T2406" s="412"/>
      <c r="U2406" s="483" t="s">
        <v>0</v>
      </c>
      <c r="V2406" s="617" t="str">
        <f>+IF(I2406&lt;0,"ng","")</f>
        <v/>
      </c>
      <c r="W2406" s="617"/>
    </row>
    <row r="2407" spans="1:23" s="75" customFormat="1" ht="24" hidden="1" customHeight="1">
      <c r="A2407" s="372" t="s">
        <v>4389</v>
      </c>
      <c r="B2407" s="421" t="s">
        <v>0</v>
      </c>
      <c r="C2407" s="421" t="s">
        <v>158</v>
      </c>
      <c r="D2407" s="421" t="s">
        <v>159</v>
      </c>
      <c r="E2407" s="422" t="s">
        <v>6</v>
      </c>
      <c r="F2407" s="416">
        <v>6.6</v>
      </c>
      <c r="G2407" s="416">
        <f>[5]내역서!F2403</f>
        <v>6.6</v>
      </c>
      <c r="H2407" s="416">
        <v>6.6</v>
      </c>
      <c r="I2407" s="416">
        <f>내역서!F2411</f>
        <v>0</v>
      </c>
      <c r="J2407" s="416">
        <v>576246.1</v>
      </c>
      <c r="K2407" s="417">
        <f t="shared" ref="K2407:K2459" si="4266">INT($I2407*J2407)</f>
        <v>0</v>
      </c>
      <c r="L2407" s="416">
        <v>0</v>
      </c>
      <c r="M2407" s="417">
        <f t="shared" ref="M2407:M2459" si="4267">INT($I2407*L2407)</f>
        <v>0</v>
      </c>
      <c r="N2407" s="416">
        <v>0</v>
      </c>
      <c r="O2407" s="417">
        <f t="shared" ref="O2407:O2459" si="4268">INT($I2407*N2407)</f>
        <v>0</v>
      </c>
      <c r="P2407" s="417">
        <f t="shared" ref="P2407:P2459" si="4269">+J2407+L2407+N2407</f>
        <v>576246.1</v>
      </c>
      <c r="Q2407" s="417">
        <f t="shared" si="4170"/>
        <v>0</v>
      </c>
      <c r="R2407" s="417">
        <f t="shared" ref="R2407" si="4270">I2407-I2406</f>
        <v>0</v>
      </c>
      <c r="S2407" s="417">
        <f t="shared" ref="S2407:T2407" si="4271">P2407-P2406</f>
        <v>0</v>
      </c>
      <c r="T2407" s="417">
        <f t="shared" si="4271"/>
        <v>0</v>
      </c>
      <c r="U2407" s="484"/>
      <c r="V2407" s="619" t="str">
        <f t="shared" ref="V2407" si="4272">+IF(I2407&lt;0,"ng","")</f>
        <v/>
      </c>
      <c r="W2407" s="619"/>
    </row>
    <row r="2408" spans="1:23" s="371" customFormat="1" ht="24" hidden="1" customHeight="1">
      <c r="A2408" s="366" t="s">
        <v>4636</v>
      </c>
      <c r="B2408" s="418" t="s">
        <v>0</v>
      </c>
      <c r="C2408" s="418" t="s">
        <v>4868</v>
      </c>
      <c r="D2408" s="418" t="s">
        <v>4868</v>
      </c>
      <c r="E2408" s="419" t="s">
        <v>6</v>
      </c>
      <c r="F2408" s="411"/>
      <c r="G2408" s="411">
        <f>[5]내역서!F2404</f>
        <v>31.24</v>
      </c>
      <c r="H2408" s="411">
        <v>0</v>
      </c>
      <c r="I2408" s="411">
        <f>내역서!F2412</f>
        <v>0</v>
      </c>
      <c r="J2408" s="425">
        <f>[5]내역서!G2404</f>
        <v>73025.919999999998</v>
      </c>
      <c r="K2408" s="412">
        <f>INT($I2408*J2408)</f>
        <v>0</v>
      </c>
      <c r="L2408" s="411">
        <v>0</v>
      </c>
      <c r="M2408" s="412">
        <f>INT($I2408*L2408)</f>
        <v>0</v>
      </c>
      <c r="N2408" s="411">
        <v>0</v>
      </c>
      <c r="O2408" s="412">
        <f>INT($I2408*N2408)</f>
        <v>0</v>
      </c>
      <c r="P2408" s="412">
        <f>+J2408+L2408+N2408</f>
        <v>73025.919999999998</v>
      </c>
      <c r="Q2408" s="412">
        <f>K2408+M2408+O2408</f>
        <v>0</v>
      </c>
      <c r="R2408" s="412"/>
      <c r="S2408" s="412"/>
      <c r="T2408" s="412"/>
      <c r="U2408" s="649" t="s">
        <v>2653</v>
      </c>
      <c r="V2408" s="617" t="str">
        <f>+IF(I2408&lt;0,"ng","")</f>
        <v/>
      </c>
      <c r="W2408" s="617"/>
    </row>
    <row r="2409" spans="1:23" s="75" customFormat="1" ht="24" hidden="1" customHeight="1">
      <c r="A2409" s="372" t="s">
        <v>4389</v>
      </c>
      <c r="B2409" s="421" t="s">
        <v>0</v>
      </c>
      <c r="C2409" s="421" t="str">
        <f>[5]내역서!C2405</f>
        <v>STS강관(Sch. 10s)</v>
      </c>
      <c r="D2409" s="421" t="str">
        <f>[5]내역서!D2405</f>
        <v>150A-3.5t</v>
      </c>
      <c r="E2409" s="422" t="s">
        <v>6</v>
      </c>
      <c r="F2409" s="416"/>
      <c r="G2409" s="416">
        <f>[5]내역서!F2405</f>
        <v>31.24</v>
      </c>
      <c r="H2409" s="416">
        <v>0</v>
      </c>
      <c r="I2409" s="416">
        <f>내역서!F2413</f>
        <v>0</v>
      </c>
      <c r="J2409" s="426">
        <f>[5]내역서!G2405</f>
        <v>73025.919999999998</v>
      </c>
      <c r="K2409" s="417">
        <f t="shared" ref="K2409" si="4273">INT($I2409*J2409)</f>
        <v>0</v>
      </c>
      <c r="L2409" s="416">
        <v>0</v>
      </c>
      <c r="M2409" s="417">
        <f t="shared" ref="M2409" si="4274">INT($I2409*L2409)</f>
        <v>0</v>
      </c>
      <c r="N2409" s="416">
        <v>0</v>
      </c>
      <c r="O2409" s="417">
        <f t="shared" ref="O2409" si="4275">INT($I2409*N2409)</f>
        <v>0</v>
      </c>
      <c r="P2409" s="417">
        <f t="shared" ref="P2409" si="4276">+J2409+L2409+N2409</f>
        <v>73025.919999999998</v>
      </c>
      <c r="Q2409" s="417">
        <f t="shared" ref="Q2409" si="4277">K2409+M2409+O2409</f>
        <v>0</v>
      </c>
      <c r="R2409" s="417">
        <f t="shared" ref="R2409" si="4278">I2409-I2408</f>
        <v>0</v>
      </c>
      <c r="S2409" s="417">
        <f t="shared" ref="S2409:T2409" si="4279">P2409-P2408</f>
        <v>0</v>
      </c>
      <c r="T2409" s="417">
        <f t="shared" si="4279"/>
        <v>0</v>
      </c>
      <c r="U2409" s="652" t="s">
        <v>4869</v>
      </c>
      <c r="V2409" s="619" t="str">
        <f t="shared" ref="V2409" si="4280">+IF(I2409&lt;0,"ng","")</f>
        <v/>
      </c>
      <c r="W2409" s="619"/>
    </row>
    <row r="2410" spans="1:23" s="371" customFormat="1" ht="24" hidden="1" customHeight="1">
      <c r="A2410" s="366" t="s">
        <v>4870</v>
      </c>
      <c r="B2410" s="418" t="s">
        <v>0</v>
      </c>
      <c r="C2410" s="418" t="s">
        <v>3449</v>
      </c>
      <c r="D2410" s="418" t="s">
        <v>160</v>
      </c>
      <c r="E2410" s="419" t="s">
        <v>6</v>
      </c>
      <c r="F2410" s="411">
        <v>0.9</v>
      </c>
      <c r="G2410" s="411">
        <f>[5]내역서!F2406</f>
        <v>1.78</v>
      </c>
      <c r="H2410" s="411">
        <f>G2410</f>
        <v>1.78</v>
      </c>
      <c r="I2410" s="411">
        <f>내역서!F2414</f>
        <v>0</v>
      </c>
      <c r="J2410" s="411">
        <v>32989.9</v>
      </c>
      <c r="K2410" s="412">
        <f>INT($I2410*J2410)</f>
        <v>0</v>
      </c>
      <c r="L2410" s="411">
        <v>0</v>
      </c>
      <c r="M2410" s="412">
        <f>INT($I2410*L2410)</f>
        <v>0</v>
      </c>
      <c r="N2410" s="411">
        <v>0</v>
      </c>
      <c r="O2410" s="412">
        <f>INT($I2410*N2410)</f>
        <v>0</v>
      </c>
      <c r="P2410" s="412">
        <f>+J2410+L2410+N2410</f>
        <v>32989.9</v>
      </c>
      <c r="Q2410" s="412">
        <f>K2410+M2410+O2410</f>
        <v>0</v>
      </c>
      <c r="R2410" s="412"/>
      <c r="S2410" s="412"/>
      <c r="T2410" s="412"/>
      <c r="U2410" s="483" t="s">
        <v>0</v>
      </c>
      <c r="V2410" s="617" t="str">
        <f>+IF(I2410&lt;0,"ng","")</f>
        <v/>
      </c>
      <c r="W2410" s="617"/>
    </row>
    <row r="2411" spans="1:23" s="75" customFormat="1" ht="24" hidden="1" customHeight="1">
      <c r="A2411" s="372" t="s">
        <v>4829</v>
      </c>
      <c r="B2411" s="421" t="s">
        <v>0</v>
      </c>
      <c r="C2411" s="421" t="s">
        <v>1494</v>
      </c>
      <c r="D2411" s="421" t="s">
        <v>160</v>
      </c>
      <c r="E2411" s="422" t="s">
        <v>6</v>
      </c>
      <c r="F2411" s="416">
        <v>0.9</v>
      </c>
      <c r="G2411" s="416">
        <f>[5]내역서!F2407</f>
        <v>1.7800000000000002</v>
      </c>
      <c r="H2411" s="416">
        <f>G2411</f>
        <v>1.7800000000000002</v>
      </c>
      <c r="I2411" s="416">
        <f>내역서!F2415</f>
        <v>0</v>
      </c>
      <c r="J2411" s="416">
        <v>32989.9</v>
      </c>
      <c r="K2411" s="417">
        <f t="shared" si="4266"/>
        <v>0</v>
      </c>
      <c r="L2411" s="416">
        <v>0</v>
      </c>
      <c r="M2411" s="417">
        <f t="shared" si="4267"/>
        <v>0</v>
      </c>
      <c r="N2411" s="416">
        <v>0</v>
      </c>
      <c r="O2411" s="417">
        <f t="shared" si="4268"/>
        <v>0</v>
      </c>
      <c r="P2411" s="417">
        <f t="shared" si="4269"/>
        <v>32989.9</v>
      </c>
      <c r="Q2411" s="417">
        <f t="shared" si="4170"/>
        <v>0</v>
      </c>
      <c r="R2411" s="417">
        <f t="shared" ref="R2411" si="4281">I2411-I2410</f>
        <v>0</v>
      </c>
      <c r="S2411" s="417">
        <f t="shared" ref="S2411:T2411" si="4282">P2411-P2410</f>
        <v>0</v>
      </c>
      <c r="T2411" s="417">
        <f t="shared" si="4282"/>
        <v>0</v>
      </c>
      <c r="U2411" s="484"/>
      <c r="V2411" s="619" t="str">
        <f t="shared" ref="V2411" si="4283">+IF(I2411&lt;0,"ng","")</f>
        <v/>
      </c>
      <c r="W2411" s="619"/>
    </row>
    <row r="2412" spans="1:23" s="371" customFormat="1" ht="24" hidden="1" customHeight="1">
      <c r="A2412" s="366" t="s">
        <v>2055</v>
      </c>
      <c r="B2412" s="418" t="s">
        <v>0</v>
      </c>
      <c r="C2412" s="418" t="s">
        <v>3449</v>
      </c>
      <c r="D2412" s="418" t="s">
        <v>161</v>
      </c>
      <c r="E2412" s="419" t="s">
        <v>6</v>
      </c>
      <c r="F2412" s="411">
        <v>15.5</v>
      </c>
      <c r="G2412" s="411">
        <f>[5]내역서!F2408</f>
        <v>15.5</v>
      </c>
      <c r="H2412" s="411">
        <v>15.5</v>
      </c>
      <c r="I2412" s="411">
        <f>내역서!F2416</f>
        <v>0</v>
      </c>
      <c r="J2412" s="411">
        <v>15900.7</v>
      </c>
      <c r="K2412" s="412">
        <f>INT($I2412*J2412)</f>
        <v>0</v>
      </c>
      <c r="L2412" s="411">
        <v>0</v>
      </c>
      <c r="M2412" s="412">
        <f>INT($I2412*L2412)</f>
        <v>0</v>
      </c>
      <c r="N2412" s="411">
        <v>0</v>
      </c>
      <c r="O2412" s="412">
        <f>INT($I2412*N2412)</f>
        <v>0</v>
      </c>
      <c r="P2412" s="412">
        <f>+J2412+L2412+N2412</f>
        <v>15900.7</v>
      </c>
      <c r="Q2412" s="412">
        <f>K2412+M2412+O2412</f>
        <v>0</v>
      </c>
      <c r="R2412" s="412"/>
      <c r="S2412" s="412"/>
      <c r="T2412" s="412"/>
      <c r="U2412" s="483" t="s">
        <v>0</v>
      </c>
      <c r="V2412" s="617" t="str">
        <f>+IF(I2412&lt;0,"ng","")</f>
        <v/>
      </c>
      <c r="W2412" s="617"/>
    </row>
    <row r="2413" spans="1:23" s="75" customFormat="1" ht="24" hidden="1" customHeight="1">
      <c r="A2413" s="372" t="s">
        <v>4829</v>
      </c>
      <c r="B2413" s="421" t="s">
        <v>0</v>
      </c>
      <c r="C2413" s="421" t="s">
        <v>1494</v>
      </c>
      <c r="D2413" s="421" t="s">
        <v>161</v>
      </c>
      <c r="E2413" s="422" t="s">
        <v>6</v>
      </c>
      <c r="F2413" s="416">
        <v>15.5</v>
      </c>
      <c r="G2413" s="416">
        <f>[5]내역서!F2409</f>
        <v>15.5</v>
      </c>
      <c r="H2413" s="416">
        <v>15.5</v>
      </c>
      <c r="I2413" s="416">
        <f>내역서!F2417</f>
        <v>0</v>
      </c>
      <c r="J2413" s="416">
        <v>15900.7</v>
      </c>
      <c r="K2413" s="417">
        <f t="shared" si="4266"/>
        <v>0</v>
      </c>
      <c r="L2413" s="416">
        <v>0</v>
      </c>
      <c r="M2413" s="417">
        <f t="shared" si="4267"/>
        <v>0</v>
      </c>
      <c r="N2413" s="416">
        <v>0</v>
      </c>
      <c r="O2413" s="417">
        <f t="shared" si="4268"/>
        <v>0</v>
      </c>
      <c r="P2413" s="417">
        <f t="shared" si="4269"/>
        <v>15900.7</v>
      </c>
      <c r="Q2413" s="417">
        <f t="shared" si="4170"/>
        <v>0</v>
      </c>
      <c r="R2413" s="417">
        <f t="shared" ref="R2413" si="4284">I2413-I2412</f>
        <v>0</v>
      </c>
      <c r="S2413" s="417">
        <f t="shared" ref="S2413:T2413" si="4285">P2413-P2412</f>
        <v>0</v>
      </c>
      <c r="T2413" s="417">
        <f t="shared" si="4285"/>
        <v>0</v>
      </c>
      <c r="U2413" s="484"/>
      <c r="V2413" s="619" t="str">
        <f t="shared" ref="V2413" si="4286">+IF(I2413&lt;0,"ng","")</f>
        <v/>
      </c>
      <c r="W2413" s="619"/>
    </row>
    <row r="2414" spans="1:23" s="371" customFormat="1" ht="24" hidden="1" customHeight="1">
      <c r="A2414" s="366" t="s">
        <v>2055</v>
      </c>
      <c r="B2414" s="418" t="s">
        <v>0</v>
      </c>
      <c r="C2414" s="418" t="s">
        <v>3453</v>
      </c>
      <c r="D2414" s="418" t="s">
        <v>3454</v>
      </c>
      <c r="E2414" s="419" t="s">
        <v>308</v>
      </c>
      <c r="F2414" s="411">
        <v>1</v>
      </c>
      <c r="G2414" s="411">
        <f>[5]내역서!F2410</f>
        <v>1</v>
      </c>
      <c r="H2414" s="411">
        <v>1</v>
      </c>
      <c r="I2414" s="411">
        <f>내역서!F2418</f>
        <v>0</v>
      </c>
      <c r="J2414" s="411">
        <f>[5]내역서!G2410</f>
        <v>638973.5</v>
      </c>
      <c r="K2414" s="412">
        <f>INT($I2414*J2414)</f>
        <v>0</v>
      </c>
      <c r="L2414" s="411">
        <v>0</v>
      </c>
      <c r="M2414" s="412">
        <f>INT($I2414*L2414)</f>
        <v>0</v>
      </c>
      <c r="N2414" s="411">
        <v>0</v>
      </c>
      <c r="O2414" s="412">
        <f>INT($I2414*N2414)</f>
        <v>0</v>
      </c>
      <c r="P2414" s="412">
        <f>+J2414+L2414+N2414</f>
        <v>638973.5</v>
      </c>
      <c r="Q2414" s="412">
        <f>K2414+M2414+O2414</f>
        <v>0</v>
      </c>
      <c r="R2414" s="412"/>
      <c r="S2414" s="412"/>
      <c r="T2414" s="412"/>
      <c r="U2414" s="483" t="s">
        <v>0</v>
      </c>
      <c r="V2414" s="617" t="str">
        <f>+IF(I2414&lt;0,"ng","")</f>
        <v/>
      </c>
      <c r="W2414" s="617"/>
    </row>
    <row r="2415" spans="1:23" s="75" customFormat="1" ht="24" hidden="1" customHeight="1">
      <c r="A2415" s="372" t="s">
        <v>4829</v>
      </c>
      <c r="B2415" s="421" t="s">
        <v>0</v>
      </c>
      <c r="C2415" s="421" t="s">
        <v>1495</v>
      </c>
      <c r="D2415" s="421" t="s">
        <v>1496</v>
      </c>
      <c r="E2415" s="422" t="s">
        <v>1034</v>
      </c>
      <c r="F2415" s="416">
        <v>1</v>
      </c>
      <c r="G2415" s="416">
        <f>[5]내역서!F2411</f>
        <v>1</v>
      </c>
      <c r="H2415" s="416">
        <v>1</v>
      </c>
      <c r="I2415" s="416">
        <f>내역서!F2419</f>
        <v>0</v>
      </c>
      <c r="J2415" s="416">
        <f>[5]내역서!G2411</f>
        <v>638973.5</v>
      </c>
      <c r="K2415" s="417">
        <f t="shared" si="4266"/>
        <v>0</v>
      </c>
      <c r="L2415" s="416">
        <v>0</v>
      </c>
      <c r="M2415" s="417">
        <f t="shared" si="4267"/>
        <v>0</v>
      </c>
      <c r="N2415" s="416">
        <v>0</v>
      </c>
      <c r="O2415" s="417">
        <f t="shared" si="4268"/>
        <v>0</v>
      </c>
      <c r="P2415" s="417">
        <f t="shared" si="4269"/>
        <v>638973.5</v>
      </c>
      <c r="Q2415" s="417">
        <f t="shared" ref="Q2415:Q2489" si="4287">K2415+M2415+O2415</f>
        <v>0</v>
      </c>
      <c r="R2415" s="417">
        <f t="shared" ref="R2415" si="4288">I2415-I2414</f>
        <v>0</v>
      </c>
      <c r="S2415" s="417">
        <f t="shared" ref="S2415:T2415" si="4289">P2415-P2414</f>
        <v>0</v>
      </c>
      <c r="T2415" s="417">
        <f t="shared" si="4289"/>
        <v>0</v>
      </c>
      <c r="U2415" s="484"/>
      <c r="V2415" s="619" t="str">
        <f t="shared" ref="V2415" si="4290">+IF(I2415&lt;0,"ng","")</f>
        <v/>
      </c>
      <c r="W2415" s="619"/>
    </row>
    <row r="2416" spans="1:23" s="371" customFormat="1" ht="24" hidden="1" customHeight="1">
      <c r="A2416" s="366" t="s">
        <v>4871</v>
      </c>
      <c r="B2416" s="418" t="s">
        <v>0</v>
      </c>
      <c r="C2416" s="418" t="s">
        <v>162</v>
      </c>
      <c r="D2416" s="418" t="s">
        <v>3455</v>
      </c>
      <c r="E2416" s="419" t="s">
        <v>18</v>
      </c>
      <c r="F2416" s="411"/>
      <c r="G2416" s="411">
        <f>[5]내역서!F2412</f>
        <v>16</v>
      </c>
      <c r="H2416" s="411">
        <v>0</v>
      </c>
      <c r="I2416" s="411">
        <f>내역서!F2420</f>
        <v>0</v>
      </c>
      <c r="J2416" s="425">
        <v>77091.192999999999</v>
      </c>
      <c r="K2416" s="412">
        <f>INT($I2416*J2416)</f>
        <v>0</v>
      </c>
      <c r="L2416" s="411">
        <v>0</v>
      </c>
      <c r="M2416" s="412">
        <f>INT($I2416*L2416)</f>
        <v>0</v>
      </c>
      <c r="N2416" s="411">
        <v>0</v>
      </c>
      <c r="O2416" s="412">
        <f>INT($I2416*N2416)</f>
        <v>0</v>
      </c>
      <c r="P2416" s="412">
        <f>+J2416+L2416+N2416</f>
        <v>77091.192999999999</v>
      </c>
      <c r="Q2416" s="412">
        <f>K2416+M2416+O2416</f>
        <v>0</v>
      </c>
      <c r="R2416" s="412"/>
      <c r="S2416" s="412"/>
      <c r="T2416" s="412"/>
      <c r="U2416" s="483" t="s">
        <v>0</v>
      </c>
      <c r="V2416" s="617" t="str">
        <f>+IF(I2416&lt;0,"ng","")</f>
        <v/>
      </c>
      <c r="W2416" s="617"/>
    </row>
    <row r="2417" spans="1:23" s="75" customFormat="1" ht="24" hidden="1" customHeight="1">
      <c r="A2417" s="372" t="s">
        <v>4872</v>
      </c>
      <c r="B2417" s="421" t="s">
        <v>0</v>
      </c>
      <c r="C2417" s="421" t="s">
        <v>162</v>
      </c>
      <c r="D2417" s="421" t="s">
        <v>3455</v>
      </c>
      <c r="E2417" s="422" t="s">
        <v>18</v>
      </c>
      <c r="F2417" s="416"/>
      <c r="G2417" s="416">
        <f>[5]내역서!F2413</f>
        <v>16</v>
      </c>
      <c r="H2417" s="416">
        <v>0</v>
      </c>
      <c r="I2417" s="416">
        <f>내역서!F2421</f>
        <v>0</v>
      </c>
      <c r="J2417" s="426">
        <v>77091.192999999999</v>
      </c>
      <c r="K2417" s="417">
        <f t="shared" si="4266"/>
        <v>0</v>
      </c>
      <c r="L2417" s="416">
        <v>0</v>
      </c>
      <c r="M2417" s="417">
        <f t="shared" si="4267"/>
        <v>0</v>
      </c>
      <c r="N2417" s="416">
        <v>0</v>
      </c>
      <c r="O2417" s="417">
        <f t="shared" si="4268"/>
        <v>0</v>
      </c>
      <c r="P2417" s="417">
        <f t="shared" si="4269"/>
        <v>77091.192999999999</v>
      </c>
      <c r="Q2417" s="417">
        <f t="shared" si="4287"/>
        <v>0</v>
      </c>
      <c r="R2417" s="417">
        <f t="shared" ref="R2417" si="4291">I2417-I2416</f>
        <v>0</v>
      </c>
      <c r="S2417" s="417">
        <f t="shared" ref="S2417:T2417" si="4292">P2417-P2416</f>
        <v>0</v>
      </c>
      <c r="T2417" s="417">
        <f t="shared" si="4292"/>
        <v>0</v>
      </c>
      <c r="U2417" s="484"/>
      <c r="V2417" s="619" t="str">
        <f t="shared" ref="V2417" si="4293">+IF(I2417&lt;0,"ng","")</f>
        <v/>
      </c>
      <c r="W2417" s="619"/>
    </row>
    <row r="2418" spans="1:23" s="371" customFormat="1" ht="24" hidden="1" customHeight="1">
      <c r="A2418" s="366" t="s">
        <v>4873</v>
      </c>
      <c r="B2418" s="418" t="s">
        <v>0</v>
      </c>
      <c r="C2418" s="418" t="s">
        <v>162</v>
      </c>
      <c r="D2418" s="418" t="s">
        <v>163</v>
      </c>
      <c r="E2418" s="419" t="s">
        <v>18</v>
      </c>
      <c r="F2418" s="411">
        <v>6</v>
      </c>
      <c r="G2418" s="411">
        <f>[5]내역서!F2414</f>
        <v>6</v>
      </c>
      <c r="H2418" s="411">
        <v>6</v>
      </c>
      <c r="I2418" s="411">
        <f>내역서!F2422</f>
        <v>0</v>
      </c>
      <c r="J2418" s="411">
        <v>4746.1000000000004</v>
      </c>
      <c r="K2418" s="412">
        <f>INT($I2418*J2418)</f>
        <v>0</v>
      </c>
      <c r="L2418" s="411">
        <v>0</v>
      </c>
      <c r="M2418" s="412">
        <f>INT($I2418*L2418)</f>
        <v>0</v>
      </c>
      <c r="N2418" s="411">
        <v>0</v>
      </c>
      <c r="O2418" s="412">
        <f>INT($I2418*N2418)</f>
        <v>0</v>
      </c>
      <c r="P2418" s="412">
        <f>+J2418+L2418+N2418</f>
        <v>4746.1000000000004</v>
      </c>
      <c r="Q2418" s="412">
        <f>K2418+M2418+O2418</f>
        <v>0</v>
      </c>
      <c r="R2418" s="412"/>
      <c r="S2418" s="412"/>
      <c r="T2418" s="412"/>
      <c r="U2418" s="483" t="s">
        <v>0</v>
      </c>
      <c r="V2418" s="617" t="str">
        <f>+IF(I2418&lt;0,"ng","")</f>
        <v/>
      </c>
      <c r="W2418" s="617"/>
    </row>
    <row r="2419" spans="1:23" s="75" customFormat="1" ht="24" hidden="1" customHeight="1">
      <c r="A2419" s="372" t="s">
        <v>4829</v>
      </c>
      <c r="B2419" s="421" t="s">
        <v>0</v>
      </c>
      <c r="C2419" s="421" t="s">
        <v>162</v>
      </c>
      <c r="D2419" s="421" t="s">
        <v>163</v>
      </c>
      <c r="E2419" s="422" t="s">
        <v>18</v>
      </c>
      <c r="F2419" s="416">
        <v>6</v>
      </c>
      <c r="G2419" s="416">
        <f>[5]내역서!F2415</f>
        <v>6</v>
      </c>
      <c r="H2419" s="416">
        <v>6</v>
      </c>
      <c r="I2419" s="416">
        <f>내역서!F2423</f>
        <v>0</v>
      </c>
      <c r="J2419" s="416">
        <v>4746.1000000000004</v>
      </c>
      <c r="K2419" s="417">
        <f t="shared" si="4266"/>
        <v>0</v>
      </c>
      <c r="L2419" s="416">
        <v>0</v>
      </c>
      <c r="M2419" s="417">
        <f t="shared" si="4267"/>
        <v>0</v>
      </c>
      <c r="N2419" s="416">
        <v>0</v>
      </c>
      <c r="O2419" s="417">
        <f t="shared" si="4268"/>
        <v>0</v>
      </c>
      <c r="P2419" s="417">
        <f t="shared" si="4269"/>
        <v>4746.1000000000004</v>
      </c>
      <c r="Q2419" s="417">
        <f t="shared" si="4287"/>
        <v>0</v>
      </c>
      <c r="R2419" s="417">
        <f t="shared" ref="R2419" si="4294">I2419-I2418</f>
        <v>0</v>
      </c>
      <c r="S2419" s="417">
        <f t="shared" ref="S2419:T2419" si="4295">P2419-P2418</f>
        <v>0</v>
      </c>
      <c r="T2419" s="417">
        <f t="shared" si="4295"/>
        <v>0</v>
      </c>
      <c r="U2419" s="484"/>
      <c r="V2419" s="619" t="str">
        <f t="shared" ref="V2419" si="4296">+IF(I2419&lt;0,"ng","")</f>
        <v/>
      </c>
      <c r="W2419" s="619"/>
    </row>
    <row r="2420" spans="1:23" s="371" customFormat="1" ht="24" hidden="1" customHeight="1">
      <c r="A2420" s="366" t="s">
        <v>4827</v>
      </c>
      <c r="B2420" s="418" t="s">
        <v>0</v>
      </c>
      <c r="C2420" s="418" t="s">
        <v>164</v>
      </c>
      <c r="D2420" s="418" t="s">
        <v>163</v>
      </c>
      <c r="E2420" s="419" t="s">
        <v>18</v>
      </c>
      <c r="F2420" s="411">
        <v>2</v>
      </c>
      <c r="G2420" s="411">
        <f>[5]내역서!F2416</f>
        <v>2</v>
      </c>
      <c r="H2420" s="411">
        <v>2</v>
      </c>
      <c r="I2420" s="411">
        <f>내역서!F2424</f>
        <v>0</v>
      </c>
      <c r="J2420" s="411">
        <v>8544.7000000000007</v>
      </c>
      <c r="K2420" s="412">
        <f>INT($I2420*J2420)</f>
        <v>0</v>
      </c>
      <c r="L2420" s="411">
        <v>0</v>
      </c>
      <c r="M2420" s="412">
        <f>INT($I2420*L2420)</f>
        <v>0</v>
      </c>
      <c r="N2420" s="411">
        <v>0</v>
      </c>
      <c r="O2420" s="412">
        <f>INT($I2420*N2420)</f>
        <v>0</v>
      </c>
      <c r="P2420" s="412">
        <f>+J2420+L2420+N2420</f>
        <v>8544.7000000000007</v>
      </c>
      <c r="Q2420" s="412">
        <f>K2420+M2420+O2420</f>
        <v>0</v>
      </c>
      <c r="R2420" s="412"/>
      <c r="S2420" s="412"/>
      <c r="T2420" s="412"/>
      <c r="U2420" s="483" t="s">
        <v>0</v>
      </c>
      <c r="V2420" s="617" t="str">
        <f>+IF(I2420&lt;0,"ng","")</f>
        <v/>
      </c>
      <c r="W2420" s="617"/>
    </row>
    <row r="2421" spans="1:23" s="75" customFormat="1" ht="24" hidden="1" customHeight="1">
      <c r="A2421" s="372" t="s">
        <v>4833</v>
      </c>
      <c r="B2421" s="421" t="s">
        <v>0</v>
      </c>
      <c r="C2421" s="421" t="s">
        <v>164</v>
      </c>
      <c r="D2421" s="421" t="s">
        <v>163</v>
      </c>
      <c r="E2421" s="422" t="s">
        <v>18</v>
      </c>
      <c r="F2421" s="416">
        <v>2</v>
      </c>
      <c r="G2421" s="416">
        <f>[5]내역서!F2417</f>
        <v>2</v>
      </c>
      <c r="H2421" s="416">
        <v>2</v>
      </c>
      <c r="I2421" s="416">
        <f>내역서!F2425</f>
        <v>0</v>
      </c>
      <c r="J2421" s="416">
        <v>8544.7000000000007</v>
      </c>
      <c r="K2421" s="417">
        <f t="shared" si="4266"/>
        <v>0</v>
      </c>
      <c r="L2421" s="416">
        <v>0</v>
      </c>
      <c r="M2421" s="417">
        <f t="shared" si="4267"/>
        <v>0</v>
      </c>
      <c r="N2421" s="416">
        <v>0</v>
      </c>
      <c r="O2421" s="417">
        <f t="shared" si="4268"/>
        <v>0</v>
      </c>
      <c r="P2421" s="417">
        <f t="shared" si="4269"/>
        <v>8544.7000000000007</v>
      </c>
      <c r="Q2421" s="417">
        <f t="shared" si="4287"/>
        <v>0</v>
      </c>
      <c r="R2421" s="417">
        <f t="shared" ref="R2421" si="4297">I2421-I2420</f>
        <v>0</v>
      </c>
      <c r="S2421" s="417">
        <f t="shared" ref="S2421:T2421" si="4298">P2421-P2420</f>
        <v>0</v>
      </c>
      <c r="T2421" s="417">
        <f t="shared" si="4298"/>
        <v>0</v>
      </c>
      <c r="U2421" s="484"/>
      <c r="V2421" s="619" t="str">
        <f t="shared" ref="V2421" si="4299">+IF(I2421&lt;0,"ng","")</f>
        <v/>
      </c>
      <c r="W2421" s="619"/>
    </row>
    <row r="2422" spans="1:23" s="371" customFormat="1" ht="24" hidden="1" customHeight="1">
      <c r="A2422" s="366" t="s">
        <v>4827</v>
      </c>
      <c r="B2422" s="418" t="s">
        <v>0</v>
      </c>
      <c r="C2422" s="418" t="s">
        <v>3458</v>
      </c>
      <c r="D2422" s="418" t="s">
        <v>3459</v>
      </c>
      <c r="E2422" s="419" t="s">
        <v>18</v>
      </c>
      <c r="F2422" s="411"/>
      <c r="G2422" s="411">
        <f>[5]내역서!F2418</f>
        <v>1</v>
      </c>
      <c r="H2422" s="411">
        <v>0</v>
      </c>
      <c r="I2422" s="411">
        <f>내역서!F2426</f>
        <v>0</v>
      </c>
      <c r="J2422" s="425">
        <v>96644.297999999995</v>
      </c>
      <c r="K2422" s="412">
        <f>INT($I2422*J2422)</f>
        <v>0</v>
      </c>
      <c r="L2422" s="411">
        <v>0</v>
      </c>
      <c r="M2422" s="412">
        <f>INT($I2422*L2422)</f>
        <v>0</v>
      </c>
      <c r="N2422" s="411">
        <v>0</v>
      </c>
      <c r="O2422" s="412">
        <f>INT($I2422*N2422)</f>
        <v>0</v>
      </c>
      <c r="P2422" s="412">
        <f>+J2422+L2422+N2422</f>
        <v>96644.297999999995</v>
      </c>
      <c r="Q2422" s="412">
        <f>K2422+M2422+O2422</f>
        <v>0</v>
      </c>
      <c r="R2422" s="412"/>
      <c r="S2422" s="412"/>
      <c r="T2422" s="412"/>
      <c r="U2422" s="483" t="s">
        <v>0</v>
      </c>
      <c r="V2422" s="617" t="str">
        <f>+IF(I2422&lt;0,"ng","")</f>
        <v/>
      </c>
      <c r="W2422" s="617"/>
    </row>
    <row r="2423" spans="1:23" s="75" customFormat="1" ht="24" hidden="1" customHeight="1">
      <c r="A2423" s="372" t="s">
        <v>4872</v>
      </c>
      <c r="B2423" s="421" t="s">
        <v>0</v>
      </c>
      <c r="C2423" s="421" t="s">
        <v>3458</v>
      </c>
      <c r="D2423" s="421" t="s">
        <v>3459</v>
      </c>
      <c r="E2423" s="422" t="s">
        <v>18</v>
      </c>
      <c r="F2423" s="416"/>
      <c r="G2423" s="416">
        <f>[5]내역서!F2419</f>
        <v>1</v>
      </c>
      <c r="H2423" s="416">
        <v>0</v>
      </c>
      <c r="I2423" s="416">
        <f>내역서!F2427</f>
        <v>0</v>
      </c>
      <c r="J2423" s="426">
        <v>96644.297999999995</v>
      </c>
      <c r="K2423" s="417">
        <f t="shared" ref="K2423" si="4300">INT($I2423*J2423)</f>
        <v>0</v>
      </c>
      <c r="L2423" s="416">
        <v>0</v>
      </c>
      <c r="M2423" s="417">
        <f t="shared" ref="M2423" si="4301">INT($I2423*L2423)</f>
        <v>0</v>
      </c>
      <c r="N2423" s="416">
        <v>0</v>
      </c>
      <c r="O2423" s="417">
        <f t="shared" ref="O2423" si="4302">INT($I2423*N2423)</f>
        <v>0</v>
      </c>
      <c r="P2423" s="417">
        <f t="shared" ref="P2423" si="4303">+J2423+L2423+N2423</f>
        <v>96644.297999999995</v>
      </c>
      <c r="Q2423" s="417">
        <f t="shared" ref="Q2423" si="4304">K2423+M2423+O2423</f>
        <v>0</v>
      </c>
      <c r="R2423" s="417">
        <f t="shared" ref="R2423" si="4305">I2423-I2422</f>
        <v>0</v>
      </c>
      <c r="S2423" s="417">
        <f t="shared" ref="S2423:T2423" si="4306">P2423-P2422</f>
        <v>0</v>
      </c>
      <c r="T2423" s="417">
        <f t="shared" si="4306"/>
        <v>0</v>
      </c>
      <c r="U2423" s="484"/>
      <c r="V2423" s="619" t="str">
        <f t="shared" ref="V2423" si="4307">+IF(I2423&lt;0,"ng","")</f>
        <v/>
      </c>
      <c r="W2423" s="619"/>
    </row>
    <row r="2424" spans="1:23" s="489" customFormat="1" ht="24" hidden="1" customHeight="1">
      <c r="A2424" s="366" t="s">
        <v>4873</v>
      </c>
      <c r="B2424" s="418" t="s">
        <v>0</v>
      </c>
      <c r="C2424" s="418" t="s">
        <v>165</v>
      </c>
      <c r="D2424" s="418" t="s">
        <v>166</v>
      </c>
      <c r="E2424" s="419" t="s">
        <v>18</v>
      </c>
      <c r="F2424" s="411">
        <v>2</v>
      </c>
      <c r="G2424" s="411">
        <f>[5]내역서!F2420</f>
        <v>2</v>
      </c>
      <c r="H2424" s="411">
        <v>2</v>
      </c>
      <c r="I2424" s="411">
        <f>내역서!F2428</f>
        <v>0</v>
      </c>
      <c r="J2424" s="411">
        <v>5306</v>
      </c>
      <c r="K2424" s="412">
        <f>INT($I2424*J2424)</f>
        <v>0</v>
      </c>
      <c r="L2424" s="411">
        <v>0</v>
      </c>
      <c r="M2424" s="412">
        <f>INT($I2424*L2424)</f>
        <v>0</v>
      </c>
      <c r="N2424" s="411">
        <v>0</v>
      </c>
      <c r="O2424" s="412">
        <f>INT($I2424*N2424)</f>
        <v>0</v>
      </c>
      <c r="P2424" s="412">
        <f>+J2424+L2424+N2424</f>
        <v>5306</v>
      </c>
      <c r="Q2424" s="412">
        <f>K2424+M2424+O2424</f>
        <v>0</v>
      </c>
      <c r="R2424" s="412"/>
      <c r="S2424" s="412"/>
      <c r="T2424" s="412"/>
      <c r="U2424" s="483" t="s">
        <v>0</v>
      </c>
      <c r="V2424" s="617" t="str">
        <f>+IF(I2424&lt;0,"ng","")</f>
        <v/>
      </c>
      <c r="W2424" s="617"/>
    </row>
    <row r="2425" spans="1:23" s="78" customFormat="1" ht="24" hidden="1" customHeight="1">
      <c r="A2425" s="372" t="s">
        <v>4829</v>
      </c>
      <c r="B2425" s="421" t="s">
        <v>0</v>
      </c>
      <c r="C2425" s="421" t="s">
        <v>165</v>
      </c>
      <c r="D2425" s="421" t="s">
        <v>166</v>
      </c>
      <c r="E2425" s="422" t="s">
        <v>18</v>
      </c>
      <c r="F2425" s="416">
        <v>2</v>
      </c>
      <c r="G2425" s="416">
        <f>[5]내역서!F2421</f>
        <v>2</v>
      </c>
      <c r="H2425" s="416">
        <v>2</v>
      </c>
      <c r="I2425" s="416">
        <f>내역서!F2429</f>
        <v>0</v>
      </c>
      <c r="J2425" s="416">
        <v>5306</v>
      </c>
      <c r="K2425" s="417">
        <f t="shared" si="4266"/>
        <v>0</v>
      </c>
      <c r="L2425" s="416">
        <v>0</v>
      </c>
      <c r="M2425" s="417">
        <f t="shared" si="4267"/>
        <v>0</v>
      </c>
      <c r="N2425" s="416">
        <v>0</v>
      </c>
      <c r="O2425" s="417">
        <f t="shared" si="4268"/>
        <v>0</v>
      </c>
      <c r="P2425" s="417">
        <f t="shared" si="4269"/>
        <v>5306</v>
      </c>
      <c r="Q2425" s="417">
        <f t="shared" si="4287"/>
        <v>0</v>
      </c>
      <c r="R2425" s="417">
        <f t="shared" ref="R2425" si="4308">I2425-I2424</f>
        <v>0</v>
      </c>
      <c r="S2425" s="417">
        <f t="shared" ref="S2425:T2425" si="4309">P2425-P2424</f>
        <v>0</v>
      </c>
      <c r="T2425" s="417">
        <f t="shared" si="4309"/>
        <v>0</v>
      </c>
      <c r="U2425" s="484"/>
      <c r="V2425" s="619" t="str">
        <f t="shared" ref="V2425" si="4310">+IF(I2425&lt;0,"ng","")</f>
        <v/>
      </c>
      <c r="W2425" s="619"/>
    </row>
    <row r="2426" spans="1:23" s="489" customFormat="1" ht="24" hidden="1" customHeight="1">
      <c r="A2426" s="366" t="s">
        <v>4874</v>
      </c>
      <c r="B2426" s="418" t="s">
        <v>0</v>
      </c>
      <c r="C2426" s="418" t="s">
        <v>165</v>
      </c>
      <c r="D2426" s="418" t="s">
        <v>3460</v>
      </c>
      <c r="E2426" s="419" t="s">
        <v>18</v>
      </c>
      <c r="F2426" s="411"/>
      <c r="G2426" s="411">
        <f>[5]내역서!F2422</f>
        <v>1</v>
      </c>
      <c r="H2426" s="411">
        <v>0</v>
      </c>
      <c r="I2426" s="411">
        <f>내역서!F2430</f>
        <v>0</v>
      </c>
      <c r="J2426" s="425">
        <v>59499.527999999998</v>
      </c>
      <c r="K2426" s="412">
        <f>INT($I2426*J2426)</f>
        <v>0</v>
      </c>
      <c r="L2426" s="411">
        <v>0</v>
      </c>
      <c r="M2426" s="412">
        <f>INT($I2426*L2426)</f>
        <v>0</v>
      </c>
      <c r="N2426" s="411">
        <v>0</v>
      </c>
      <c r="O2426" s="412">
        <f>INT($I2426*N2426)</f>
        <v>0</v>
      </c>
      <c r="P2426" s="412">
        <f>+J2426+L2426+N2426</f>
        <v>59499.527999999998</v>
      </c>
      <c r="Q2426" s="412">
        <f>K2426+M2426+O2426</f>
        <v>0</v>
      </c>
      <c r="R2426" s="412"/>
      <c r="S2426" s="412"/>
      <c r="T2426" s="412"/>
      <c r="U2426" s="483" t="s">
        <v>0</v>
      </c>
      <c r="V2426" s="617" t="str">
        <f>+IF(I2426&lt;0,"ng","")</f>
        <v/>
      </c>
      <c r="W2426" s="617"/>
    </row>
    <row r="2427" spans="1:23" s="78" customFormat="1" ht="24" hidden="1" customHeight="1">
      <c r="A2427" s="372" t="s">
        <v>4829</v>
      </c>
      <c r="B2427" s="421" t="s">
        <v>0</v>
      </c>
      <c r="C2427" s="421" t="s">
        <v>165</v>
      </c>
      <c r="D2427" s="421" t="s">
        <v>3460</v>
      </c>
      <c r="E2427" s="422" t="s">
        <v>18</v>
      </c>
      <c r="F2427" s="416"/>
      <c r="G2427" s="416">
        <f>[5]내역서!F2423</f>
        <v>1</v>
      </c>
      <c r="H2427" s="416">
        <v>0</v>
      </c>
      <c r="I2427" s="416">
        <f>내역서!F2431</f>
        <v>0</v>
      </c>
      <c r="J2427" s="426">
        <v>59499.527999999998</v>
      </c>
      <c r="K2427" s="417">
        <f t="shared" ref="K2427" si="4311">INT($I2427*J2427)</f>
        <v>0</v>
      </c>
      <c r="L2427" s="416">
        <v>0</v>
      </c>
      <c r="M2427" s="417">
        <f t="shared" ref="M2427" si="4312">INT($I2427*L2427)</f>
        <v>0</v>
      </c>
      <c r="N2427" s="416">
        <v>0</v>
      </c>
      <c r="O2427" s="417">
        <f t="shared" ref="O2427" si="4313">INT($I2427*N2427)</f>
        <v>0</v>
      </c>
      <c r="P2427" s="417">
        <f t="shared" ref="P2427" si="4314">+J2427+L2427+N2427</f>
        <v>59499.527999999998</v>
      </c>
      <c r="Q2427" s="417">
        <f t="shared" ref="Q2427" si="4315">K2427+M2427+O2427</f>
        <v>0</v>
      </c>
      <c r="R2427" s="417">
        <f t="shared" ref="R2427" si="4316">I2427-I2426</f>
        <v>0</v>
      </c>
      <c r="S2427" s="417">
        <f t="shared" ref="S2427:T2427" si="4317">P2427-P2426</f>
        <v>0</v>
      </c>
      <c r="T2427" s="417">
        <f t="shared" si="4317"/>
        <v>0</v>
      </c>
      <c r="U2427" s="484"/>
      <c r="V2427" s="619" t="str">
        <f t="shared" ref="V2427" si="4318">+IF(I2427&lt;0,"ng","")</f>
        <v/>
      </c>
      <c r="W2427" s="619"/>
    </row>
    <row r="2428" spans="1:23" s="371" customFormat="1" ht="24" hidden="1" customHeight="1">
      <c r="A2428" s="366" t="s">
        <v>2055</v>
      </c>
      <c r="B2428" s="418" t="s">
        <v>0</v>
      </c>
      <c r="C2428" s="418" t="s">
        <v>3461</v>
      </c>
      <c r="D2428" s="418" t="s">
        <v>167</v>
      </c>
      <c r="E2428" s="419" t="s">
        <v>18</v>
      </c>
      <c r="F2428" s="411">
        <v>4</v>
      </c>
      <c r="G2428" s="411">
        <f>[5]내역서!F2424</f>
        <v>4</v>
      </c>
      <c r="H2428" s="411">
        <v>4</v>
      </c>
      <c r="I2428" s="411">
        <f>내역서!F2432</f>
        <v>0</v>
      </c>
      <c r="J2428" s="411">
        <v>118022.8</v>
      </c>
      <c r="K2428" s="412">
        <f>INT($I2428*J2428)</f>
        <v>0</v>
      </c>
      <c r="L2428" s="411">
        <v>0</v>
      </c>
      <c r="M2428" s="412">
        <f>INT($I2428*L2428)</f>
        <v>0</v>
      </c>
      <c r="N2428" s="411">
        <v>0</v>
      </c>
      <c r="O2428" s="412">
        <f>INT($I2428*N2428)</f>
        <v>0</v>
      </c>
      <c r="P2428" s="412">
        <f>+J2428+L2428+N2428</f>
        <v>118022.8</v>
      </c>
      <c r="Q2428" s="412">
        <f>K2428+M2428+O2428</f>
        <v>0</v>
      </c>
      <c r="R2428" s="412"/>
      <c r="S2428" s="412"/>
      <c r="T2428" s="412"/>
      <c r="U2428" s="483" t="s">
        <v>0</v>
      </c>
      <c r="V2428" s="617" t="str">
        <f>+IF(I2428&lt;0,"ng","")</f>
        <v/>
      </c>
      <c r="W2428" s="617"/>
    </row>
    <row r="2429" spans="1:23" s="75" customFormat="1" ht="24" hidden="1" customHeight="1">
      <c r="A2429" s="372" t="s">
        <v>4829</v>
      </c>
      <c r="B2429" s="421" t="s">
        <v>0</v>
      </c>
      <c r="C2429" s="421" t="s">
        <v>1497</v>
      </c>
      <c r="D2429" s="421" t="s">
        <v>167</v>
      </c>
      <c r="E2429" s="422" t="s">
        <v>18</v>
      </c>
      <c r="F2429" s="416">
        <v>4</v>
      </c>
      <c r="G2429" s="416">
        <f>[5]내역서!F2425</f>
        <v>4</v>
      </c>
      <c r="H2429" s="416">
        <v>4</v>
      </c>
      <c r="I2429" s="416">
        <f>내역서!F2433</f>
        <v>0</v>
      </c>
      <c r="J2429" s="416">
        <v>118022.8</v>
      </c>
      <c r="K2429" s="417">
        <f t="shared" si="4266"/>
        <v>0</v>
      </c>
      <c r="L2429" s="416">
        <v>0</v>
      </c>
      <c r="M2429" s="417">
        <f t="shared" si="4267"/>
        <v>0</v>
      </c>
      <c r="N2429" s="416">
        <v>0</v>
      </c>
      <c r="O2429" s="417">
        <f t="shared" si="4268"/>
        <v>0</v>
      </c>
      <c r="P2429" s="417">
        <f t="shared" si="4269"/>
        <v>118022.8</v>
      </c>
      <c r="Q2429" s="417">
        <f t="shared" si="4287"/>
        <v>0</v>
      </c>
      <c r="R2429" s="417">
        <f t="shared" ref="R2429" si="4319">I2429-I2428</f>
        <v>0</v>
      </c>
      <c r="S2429" s="417">
        <f t="shared" ref="S2429:T2429" si="4320">P2429-P2428</f>
        <v>0</v>
      </c>
      <c r="T2429" s="417">
        <f t="shared" si="4320"/>
        <v>0</v>
      </c>
      <c r="U2429" s="484"/>
      <c r="V2429" s="619" t="str">
        <f t="shared" ref="V2429" si="4321">+IF(I2429&lt;0,"ng","")</f>
        <v/>
      </c>
      <c r="W2429" s="619"/>
    </row>
    <row r="2430" spans="1:23" s="371" customFormat="1" ht="24" hidden="1" customHeight="1">
      <c r="A2430" s="366" t="s">
        <v>4825</v>
      </c>
      <c r="B2430" s="418" t="s">
        <v>0</v>
      </c>
      <c r="C2430" s="418" t="s">
        <v>3461</v>
      </c>
      <c r="D2430" s="418" t="s">
        <v>163</v>
      </c>
      <c r="E2430" s="419" t="s">
        <v>18</v>
      </c>
      <c r="F2430" s="411">
        <v>4</v>
      </c>
      <c r="G2430" s="411">
        <f>[5]내역서!F2426</f>
        <v>4</v>
      </c>
      <c r="H2430" s="411">
        <v>4</v>
      </c>
      <c r="I2430" s="411">
        <f>내역서!F2434</f>
        <v>0</v>
      </c>
      <c r="J2430" s="411">
        <v>62525.8</v>
      </c>
      <c r="K2430" s="412">
        <f>INT($I2430*J2430)</f>
        <v>0</v>
      </c>
      <c r="L2430" s="411">
        <v>0</v>
      </c>
      <c r="M2430" s="412">
        <f>INT($I2430*L2430)</f>
        <v>0</v>
      </c>
      <c r="N2430" s="411">
        <v>0</v>
      </c>
      <c r="O2430" s="412">
        <f>INT($I2430*N2430)</f>
        <v>0</v>
      </c>
      <c r="P2430" s="412">
        <f>+J2430+L2430+N2430</f>
        <v>62525.8</v>
      </c>
      <c r="Q2430" s="412">
        <f>K2430+M2430+O2430</f>
        <v>0</v>
      </c>
      <c r="R2430" s="412"/>
      <c r="S2430" s="412"/>
      <c r="T2430" s="412"/>
      <c r="U2430" s="483" t="s">
        <v>0</v>
      </c>
      <c r="V2430" s="617" t="str">
        <f>+IF(I2430&lt;0,"ng","")</f>
        <v/>
      </c>
      <c r="W2430" s="617"/>
    </row>
    <row r="2431" spans="1:23" s="75" customFormat="1" ht="24" hidden="1" customHeight="1">
      <c r="A2431" s="372" t="s">
        <v>4829</v>
      </c>
      <c r="B2431" s="421" t="s">
        <v>0</v>
      </c>
      <c r="C2431" s="421" t="s">
        <v>1497</v>
      </c>
      <c r="D2431" s="421" t="s">
        <v>163</v>
      </c>
      <c r="E2431" s="422" t="s">
        <v>18</v>
      </c>
      <c r="F2431" s="416">
        <v>4</v>
      </c>
      <c r="G2431" s="416">
        <f>[5]내역서!F2427</f>
        <v>4</v>
      </c>
      <c r="H2431" s="416">
        <v>4</v>
      </c>
      <c r="I2431" s="416">
        <f>내역서!F2435</f>
        <v>0</v>
      </c>
      <c r="J2431" s="416">
        <v>62525.8</v>
      </c>
      <c r="K2431" s="417">
        <f t="shared" si="4266"/>
        <v>0</v>
      </c>
      <c r="L2431" s="416">
        <v>0</v>
      </c>
      <c r="M2431" s="417">
        <f t="shared" si="4267"/>
        <v>0</v>
      </c>
      <c r="N2431" s="416">
        <v>0</v>
      </c>
      <c r="O2431" s="417">
        <f t="shared" si="4268"/>
        <v>0</v>
      </c>
      <c r="P2431" s="417">
        <f t="shared" si="4269"/>
        <v>62525.8</v>
      </c>
      <c r="Q2431" s="417">
        <f t="shared" si="4287"/>
        <v>0</v>
      </c>
      <c r="R2431" s="417">
        <f t="shared" ref="R2431" si="4322">I2431-I2430</f>
        <v>0</v>
      </c>
      <c r="S2431" s="417">
        <f t="shared" ref="S2431:T2431" si="4323">P2431-P2430</f>
        <v>0</v>
      </c>
      <c r="T2431" s="417">
        <f t="shared" si="4323"/>
        <v>0</v>
      </c>
      <c r="U2431" s="484"/>
      <c r="V2431" s="619" t="str">
        <f t="shared" ref="V2431" si="4324">+IF(I2431&lt;0,"ng","")</f>
        <v/>
      </c>
      <c r="W2431" s="619"/>
    </row>
    <row r="2432" spans="1:23" s="371" customFormat="1" ht="24" hidden="1" customHeight="1">
      <c r="A2432" s="366" t="s">
        <v>4875</v>
      </c>
      <c r="B2432" s="418" t="s">
        <v>0</v>
      </c>
      <c r="C2432" s="418" t="s">
        <v>3462</v>
      </c>
      <c r="D2432" s="418" t="s">
        <v>159</v>
      </c>
      <c r="E2432" s="419" t="s">
        <v>18</v>
      </c>
      <c r="F2432" s="411">
        <v>6</v>
      </c>
      <c r="G2432" s="411">
        <f>[5]내역서!F2428</f>
        <v>6</v>
      </c>
      <c r="H2432" s="411">
        <v>6</v>
      </c>
      <c r="I2432" s="411">
        <f>내역서!F2436</f>
        <v>0</v>
      </c>
      <c r="J2432" s="411">
        <v>9802212.5</v>
      </c>
      <c r="K2432" s="412">
        <f>INT($I2432*J2432)</f>
        <v>0</v>
      </c>
      <c r="L2432" s="411">
        <v>0</v>
      </c>
      <c r="M2432" s="412">
        <f>INT($I2432*L2432)</f>
        <v>0</v>
      </c>
      <c r="N2432" s="411">
        <v>0</v>
      </c>
      <c r="O2432" s="412">
        <f>INT($I2432*N2432)</f>
        <v>0</v>
      </c>
      <c r="P2432" s="412">
        <f>+J2432+L2432+N2432</f>
        <v>9802212.5</v>
      </c>
      <c r="Q2432" s="412">
        <f>K2432+M2432+O2432</f>
        <v>0</v>
      </c>
      <c r="R2432" s="412"/>
      <c r="S2432" s="412"/>
      <c r="T2432" s="412"/>
      <c r="U2432" s="483" t="s">
        <v>0</v>
      </c>
      <c r="V2432" s="617" t="str">
        <f>+IF(I2432&lt;0,"ng","")</f>
        <v/>
      </c>
      <c r="W2432" s="617"/>
    </row>
    <row r="2433" spans="1:23" s="75" customFormat="1" ht="24" hidden="1" customHeight="1">
      <c r="A2433" s="372" t="s">
        <v>2072</v>
      </c>
      <c r="B2433" s="421" t="s">
        <v>0</v>
      </c>
      <c r="C2433" s="421" t="s">
        <v>1498</v>
      </c>
      <c r="D2433" s="421" t="s">
        <v>159</v>
      </c>
      <c r="E2433" s="422" t="s">
        <v>18</v>
      </c>
      <c r="F2433" s="416">
        <v>6</v>
      </c>
      <c r="G2433" s="416">
        <f>[5]내역서!F2429</f>
        <v>6</v>
      </c>
      <c r="H2433" s="416">
        <v>6</v>
      </c>
      <c r="I2433" s="416">
        <f>내역서!F2437</f>
        <v>0</v>
      </c>
      <c r="J2433" s="416">
        <v>9802212.5</v>
      </c>
      <c r="K2433" s="417">
        <f t="shared" si="4266"/>
        <v>0</v>
      </c>
      <c r="L2433" s="416">
        <v>0</v>
      </c>
      <c r="M2433" s="417">
        <f t="shared" si="4267"/>
        <v>0</v>
      </c>
      <c r="N2433" s="416">
        <v>0</v>
      </c>
      <c r="O2433" s="417">
        <f t="shared" si="4268"/>
        <v>0</v>
      </c>
      <c r="P2433" s="417">
        <f t="shared" si="4269"/>
        <v>9802212.5</v>
      </c>
      <c r="Q2433" s="417">
        <f t="shared" si="4287"/>
        <v>0</v>
      </c>
      <c r="R2433" s="417">
        <f t="shared" ref="R2433" si="4325">I2433-I2432</f>
        <v>0</v>
      </c>
      <c r="S2433" s="417">
        <f t="shared" ref="S2433:T2433" si="4326">P2433-P2432</f>
        <v>0</v>
      </c>
      <c r="T2433" s="417">
        <f t="shared" si="4326"/>
        <v>0</v>
      </c>
      <c r="U2433" s="484"/>
      <c r="V2433" s="619" t="str">
        <f t="shared" ref="V2433" si="4327">+IF(I2433&lt;0,"ng","")</f>
        <v/>
      </c>
      <c r="W2433" s="619"/>
    </row>
    <row r="2434" spans="1:23" s="371" customFormat="1" ht="24" hidden="1" customHeight="1">
      <c r="A2434" s="366" t="s">
        <v>4876</v>
      </c>
      <c r="B2434" s="418" t="s">
        <v>0</v>
      </c>
      <c r="C2434" s="418" t="s">
        <v>3463</v>
      </c>
      <c r="D2434" s="418" t="s">
        <v>3464</v>
      </c>
      <c r="E2434" s="419" t="s">
        <v>18</v>
      </c>
      <c r="F2434" s="411">
        <v>4</v>
      </c>
      <c r="G2434" s="411">
        <f>[5]내역서!F2430</f>
        <v>4</v>
      </c>
      <c r="H2434" s="411">
        <v>4</v>
      </c>
      <c r="I2434" s="411">
        <f>내역서!F2438</f>
        <v>0</v>
      </c>
      <c r="J2434" s="411">
        <v>57280.1</v>
      </c>
      <c r="K2434" s="412">
        <f>INT($I2434*J2434)</f>
        <v>0</v>
      </c>
      <c r="L2434" s="411">
        <v>0</v>
      </c>
      <c r="M2434" s="412">
        <f>INT($I2434*L2434)</f>
        <v>0</v>
      </c>
      <c r="N2434" s="411">
        <v>0</v>
      </c>
      <c r="O2434" s="412">
        <f>INT($I2434*N2434)</f>
        <v>0</v>
      </c>
      <c r="P2434" s="412">
        <f>+J2434+L2434+N2434</f>
        <v>57280.1</v>
      </c>
      <c r="Q2434" s="412">
        <f>K2434+M2434+O2434</f>
        <v>0</v>
      </c>
      <c r="R2434" s="412"/>
      <c r="S2434" s="412"/>
      <c r="T2434" s="412"/>
      <c r="U2434" s="483" t="s">
        <v>0</v>
      </c>
      <c r="V2434" s="617" t="str">
        <f>+IF(I2434&lt;0,"ng","")</f>
        <v/>
      </c>
      <c r="W2434" s="617"/>
    </row>
    <row r="2435" spans="1:23" s="75" customFormat="1" ht="24" hidden="1" customHeight="1">
      <c r="A2435" s="372" t="s">
        <v>4877</v>
      </c>
      <c r="B2435" s="421" t="s">
        <v>0</v>
      </c>
      <c r="C2435" s="421" t="s">
        <v>1499</v>
      </c>
      <c r="D2435" s="421" t="s">
        <v>1500</v>
      </c>
      <c r="E2435" s="422" t="s">
        <v>18</v>
      </c>
      <c r="F2435" s="416">
        <v>4</v>
      </c>
      <c r="G2435" s="416">
        <f>[5]내역서!F2431</f>
        <v>4</v>
      </c>
      <c r="H2435" s="416">
        <v>4</v>
      </c>
      <c r="I2435" s="416">
        <f>내역서!F2439</f>
        <v>0</v>
      </c>
      <c r="J2435" s="416">
        <v>57280.1</v>
      </c>
      <c r="K2435" s="417">
        <f t="shared" si="4266"/>
        <v>0</v>
      </c>
      <c r="L2435" s="416">
        <v>0</v>
      </c>
      <c r="M2435" s="417">
        <f t="shared" si="4267"/>
        <v>0</v>
      </c>
      <c r="N2435" s="416">
        <v>0</v>
      </c>
      <c r="O2435" s="417">
        <f t="shared" si="4268"/>
        <v>0</v>
      </c>
      <c r="P2435" s="417">
        <f t="shared" si="4269"/>
        <v>57280.1</v>
      </c>
      <c r="Q2435" s="417">
        <f t="shared" si="4287"/>
        <v>0</v>
      </c>
      <c r="R2435" s="417">
        <f t="shared" ref="R2435" si="4328">I2435-I2434</f>
        <v>0</v>
      </c>
      <c r="S2435" s="417">
        <f t="shared" ref="S2435:T2435" si="4329">P2435-P2434</f>
        <v>0</v>
      </c>
      <c r="T2435" s="417">
        <f t="shared" si="4329"/>
        <v>0</v>
      </c>
      <c r="U2435" s="484"/>
      <c r="V2435" s="619" t="str">
        <f t="shared" ref="V2435" si="4330">+IF(I2435&lt;0,"ng","")</f>
        <v/>
      </c>
      <c r="W2435" s="619"/>
    </row>
    <row r="2436" spans="1:23" s="371" customFormat="1" ht="24" hidden="1" customHeight="1">
      <c r="A2436" s="366" t="s">
        <v>4825</v>
      </c>
      <c r="B2436" s="418" t="s">
        <v>0</v>
      </c>
      <c r="C2436" s="418" t="s">
        <v>3463</v>
      </c>
      <c r="D2436" s="418" t="s">
        <v>3465</v>
      </c>
      <c r="E2436" s="419" t="s">
        <v>18</v>
      </c>
      <c r="F2436" s="411">
        <v>4</v>
      </c>
      <c r="G2436" s="411">
        <f>[5]내역서!F2432</f>
        <v>4</v>
      </c>
      <c r="H2436" s="411">
        <v>4</v>
      </c>
      <c r="I2436" s="411">
        <f>내역서!F2440</f>
        <v>0</v>
      </c>
      <c r="J2436" s="411">
        <v>34962.400000000001</v>
      </c>
      <c r="K2436" s="412">
        <f>INT($I2436*J2436)</f>
        <v>0</v>
      </c>
      <c r="L2436" s="411">
        <v>0</v>
      </c>
      <c r="M2436" s="412">
        <f>INT($I2436*L2436)</f>
        <v>0</v>
      </c>
      <c r="N2436" s="411">
        <v>0</v>
      </c>
      <c r="O2436" s="412">
        <f>INT($I2436*N2436)</f>
        <v>0</v>
      </c>
      <c r="P2436" s="412">
        <f>+J2436+L2436+N2436</f>
        <v>34962.400000000001</v>
      </c>
      <c r="Q2436" s="412">
        <f>K2436+M2436+O2436</f>
        <v>0</v>
      </c>
      <c r="R2436" s="412"/>
      <c r="S2436" s="412"/>
      <c r="T2436" s="412"/>
      <c r="U2436" s="483" t="s">
        <v>0</v>
      </c>
      <c r="V2436" s="617" t="str">
        <f>+IF(I2436&lt;0,"ng","")</f>
        <v/>
      </c>
      <c r="W2436" s="617"/>
    </row>
    <row r="2437" spans="1:23" s="75" customFormat="1" ht="24" hidden="1" customHeight="1">
      <c r="A2437" s="372" t="s">
        <v>4829</v>
      </c>
      <c r="B2437" s="421" t="s">
        <v>0</v>
      </c>
      <c r="C2437" s="421" t="s">
        <v>1499</v>
      </c>
      <c r="D2437" s="421" t="s">
        <v>1501</v>
      </c>
      <c r="E2437" s="422" t="s">
        <v>18</v>
      </c>
      <c r="F2437" s="416">
        <v>4</v>
      </c>
      <c r="G2437" s="416">
        <f>[5]내역서!F2433</f>
        <v>4</v>
      </c>
      <c r="H2437" s="416">
        <v>4</v>
      </c>
      <c r="I2437" s="416">
        <f>내역서!F2441</f>
        <v>0</v>
      </c>
      <c r="J2437" s="416">
        <v>34962.400000000001</v>
      </c>
      <c r="K2437" s="417">
        <f t="shared" si="4266"/>
        <v>0</v>
      </c>
      <c r="L2437" s="416">
        <v>0</v>
      </c>
      <c r="M2437" s="417">
        <f t="shared" si="4267"/>
        <v>0</v>
      </c>
      <c r="N2437" s="416">
        <v>0</v>
      </c>
      <c r="O2437" s="417">
        <f t="shared" si="4268"/>
        <v>0</v>
      </c>
      <c r="P2437" s="417">
        <f t="shared" si="4269"/>
        <v>34962.400000000001</v>
      </c>
      <c r="Q2437" s="417">
        <f t="shared" si="4287"/>
        <v>0</v>
      </c>
      <c r="R2437" s="417">
        <f t="shared" ref="R2437" si="4331">I2437-I2436</f>
        <v>0</v>
      </c>
      <c r="S2437" s="417">
        <f t="shared" ref="S2437:T2437" si="4332">P2437-P2436</f>
        <v>0</v>
      </c>
      <c r="T2437" s="417">
        <f t="shared" si="4332"/>
        <v>0</v>
      </c>
      <c r="U2437" s="484"/>
      <c r="V2437" s="619" t="str">
        <f t="shared" ref="V2437" si="4333">+IF(I2437&lt;0,"ng","")</f>
        <v/>
      </c>
      <c r="W2437" s="619"/>
    </row>
    <row r="2438" spans="1:23" s="371" customFormat="1" ht="24" hidden="1" customHeight="1">
      <c r="A2438" s="366" t="s">
        <v>4825</v>
      </c>
      <c r="B2438" s="418" t="s">
        <v>0</v>
      </c>
      <c r="C2438" s="418" t="s">
        <v>3466</v>
      </c>
      <c r="D2438" s="418" t="s">
        <v>168</v>
      </c>
      <c r="E2438" s="419" t="s">
        <v>18</v>
      </c>
      <c r="F2438" s="411">
        <v>1</v>
      </c>
      <c r="G2438" s="411">
        <f>[5]내역서!F2434</f>
        <v>1</v>
      </c>
      <c r="H2438" s="411">
        <v>1</v>
      </c>
      <c r="I2438" s="411">
        <f>내역서!F2442</f>
        <v>0</v>
      </c>
      <c r="J2438" s="411">
        <v>26701984.699999999</v>
      </c>
      <c r="K2438" s="412">
        <f>INT($I2438*J2438)</f>
        <v>0</v>
      </c>
      <c r="L2438" s="411">
        <v>0</v>
      </c>
      <c r="M2438" s="412">
        <f>INT($I2438*L2438)</f>
        <v>0</v>
      </c>
      <c r="N2438" s="411">
        <v>0</v>
      </c>
      <c r="O2438" s="412">
        <f>INT($I2438*N2438)</f>
        <v>0</v>
      </c>
      <c r="P2438" s="412">
        <f>+J2438+L2438+N2438</f>
        <v>26701984.699999999</v>
      </c>
      <c r="Q2438" s="412">
        <f>K2438+M2438+O2438</f>
        <v>0</v>
      </c>
      <c r="R2438" s="412"/>
      <c r="S2438" s="412"/>
      <c r="T2438" s="412"/>
      <c r="U2438" s="483" t="s">
        <v>0</v>
      </c>
      <c r="V2438" s="617" t="str">
        <f>+IF(I2438&lt;0,"ng","")</f>
        <v/>
      </c>
      <c r="W2438" s="617"/>
    </row>
    <row r="2439" spans="1:23" s="75" customFormat="1" ht="24" hidden="1" customHeight="1">
      <c r="A2439" s="372" t="s">
        <v>4640</v>
      </c>
      <c r="B2439" s="421" t="s">
        <v>0</v>
      </c>
      <c r="C2439" s="421" t="s">
        <v>1502</v>
      </c>
      <c r="D2439" s="421" t="s">
        <v>168</v>
      </c>
      <c r="E2439" s="422" t="s">
        <v>18</v>
      </c>
      <c r="F2439" s="416">
        <v>1</v>
      </c>
      <c r="G2439" s="416">
        <f>[5]내역서!F2435</f>
        <v>1</v>
      </c>
      <c r="H2439" s="416">
        <v>1</v>
      </c>
      <c r="I2439" s="416">
        <f>내역서!F2443</f>
        <v>0</v>
      </c>
      <c r="J2439" s="416">
        <v>26701984.699999999</v>
      </c>
      <c r="K2439" s="417">
        <f t="shared" si="4266"/>
        <v>0</v>
      </c>
      <c r="L2439" s="416">
        <v>0</v>
      </c>
      <c r="M2439" s="417">
        <f t="shared" si="4267"/>
        <v>0</v>
      </c>
      <c r="N2439" s="416">
        <v>0</v>
      </c>
      <c r="O2439" s="417">
        <f t="shared" si="4268"/>
        <v>0</v>
      </c>
      <c r="P2439" s="417">
        <f t="shared" si="4269"/>
        <v>26701984.699999999</v>
      </c>
      <c r="Q2439" s="417">
        <f t="shared" si="4287"/>
        <v>0</v>
      </c>
      <c r="R2439" s="417">
        <f t="shared" ref="R2439" si="4334">I2439-I2438</f>
        <v>0</v>
      </c>
      <c r="S2439" s="417">
        <f t="shared" ref="S2439:T2439" si="4335">P2439-P2438</f>
        <v>0</v>
      </c>
      <c r="T2439" s="417">
        <f t="shared" si="4335"/>
        <v>0</v>
      </c>
      <c r="U2439" s="484"/>
      <c r="V2439" s="619" t="str">
        <f t="shared" ref="V2439" si="4336">+IF(I2439&lt;0,"ng","")</f>
        <v/>
      </c>
      <c r="W2439" s="619"/>
    </row>
    <row r="2440" spans="1:23" s="371" customFormat="1" ht="24" hidden="1" customHeight="1">
      <c r="A2440" s="366" t="s">
        <v>4825</v>
      </c>
      <c r="B2440" s="418" t="s">
        <v>0</v>
      </c>
      <c r="C2440" s="418" t="s">
        <v>3466</v>
      </c>
      <c r="D2440" s="418" t="s">
        <v>159</v>
      </c>
      <c r="E2440" s="419" t="s">
        <v>18</v>
      </c>
      <c r="F2440" s="411">
        <v>6</v>
      </c>
      <c r="G2440" s="411">
        <f>[5]내역서!F2436</f>
        <v>6</v>
      </c>
      <c r="H2440" s="411">
        <v>6</v>
      </c>
      <c r="I2440" s="411">
        <f>내역서!F2444</f>
        <v>0</v>
      </c>
      <c r="J2440" s="411">
        <v>5116444.9000000004</v>
      </c>
      <c r="K2440" s="412">
        <f>INT($I2440*J2440)</f>
        <v>0</v>
      </c>
      <c r="L2440" s="411">
        <v>0</v>
      </c>
      <c r="M2440" s="412">
        <f>INT($I2440*L2440)</f>
        <v>0</v>
      </c>
      <c r="N2440" s="411">
        <v>0</v>
      </c>
      <c r="O2440" s="412">
        <f>INT($I2440*N2440)</f>
        <v>0</v>
      </c>
      <c r="P2440" s="412">
        <f>+J2440+L2440+N2440</f>
        <v>5116444.9000000004</v>
      </c>
      <c r="Q2440" s="412">
        <f>K2440+M2440+O2440</f>
        <v>0</v>
      </c>
      <c r="R2440" s="412"/>
      <c r="S2440" s="412"/>
      <c r="T2440" s="412"/>
      <c r="U2440" s="483" t="s">
        <v>0</v>
      </c>
      <c r="V2440" s="617" t="str">
        <f>+IF(I2440&lt;0,"ng","")</f>
        <v/>
      </c>
      <c r="W2440" s="617"/>
    </row>
    <row r="2441" spans="1:23" s="75" customFormat="1" ht="24" hidden="1" customHeight="1">
      <c r="A2441" s="372" t="s">
        <v>4829</v>
      </c>
      <c r="B2441" s="421" t="s">
        <v>0</v>
      </c>
      <c r="C2441" s="421" t="s">
        <v>1502</v>
      </c>
      <c r="D2441" s="421" t="s">
        <v>159</v>
      </c>
      <c r="E2441" s="422" t="s">
        <v>18</v>
      </c>
      <c r="F2441" s="416">
        <v>6</v>
      </c>
      <c r="G2441" s="416">
        <f>[5]내역서!F2437</f>
        <v>6</v>
      </c>
      <c r="H2441" s="416">
        <v>6</v>
      </c>
      <c r="I2441" s="416">
        <f>내역서!F2445</f>
        <v>0</v>
      </c>
      <c r="J2441" s="416">
        <v>5116444.9000000004</v>
      </c>
      <c r="K2441" s="417">
        <f t="shared" si="4266"/>
        <v>0</v>
      </c>
      <c r="L2441" s="416">
        <v>0</v>
      </c>
      <c r="M2441" s="417">
        <f t="shared" si="4267"/>
        <v>0</v>
      </c>
      <c r="N2441" s="416">
        <v>0</v>
      </c>
      <c r="O2441" s="417">
        <f t="shared" si="4268"/>
        <v>0</v>
      </c>
      <c r="P2441" s="417">
        <f t="shared" si="4269"/>
        <v>5116444.9000000004</v>
      </c>
      <c r="Q2441" s="417">
        <f t="shared" si="4287"/>
        <v>0</v>
      </c>
      <c r="R2441" s="417">
        <f t="shared" ref="R2441" si="4337">I2441-I2440</f>
        <v>0</v>
      </c>
      <c r="S2441" s="417">
        <f t="shared" ref="S2441:T2441" si="4338">P2441-P2440</f>
        <v>0</v>
      </c>
      <c r="T2441" s="417">
        <f t="shared" si="4338"/>
        <v>0</v>
      </c>
      <c r="U2441" s="484"/>
      <c r="V2441" s="619" t="str">
        <f t="shared" ref="V2441" si="4339">+IF(I2441&lt;0,"ng","")</f>
        <v/>
      </c>
      <c r="W2441" s="619"/>
    </row>
    <row r="2442" spans="1:23" s="516" customFormat="1" ht="24" hidden="1" customHeight="1">
      <c r="A2442" s="366" t="s">
        <v>4825</v>
      </c>
      <c r="B2442" s="418" t="s">
        <v>0</v>
      </c>
      <c r="C2442" s="418" t="s">
        <v>3466</v>
      </c>
      <c r="D2442" s="418" t="s">
        <v>167</v>
      </c>
      <c r="E2442" s="419" t="s">
        <v>18</v>
      </c>
      <c r="F2442" s="411">
        <v>4</v>
      </c>
      <c r="G2442" s="411">
        <f>[5]내역서!F2438</f>
        <v>0</v>
      </c>
      <c r="H2442" s="411">
        <v>4</v>
      </c>
      <c r="I2442" s="411">
        <f>내역서!F2446</f>
        <v>0</v>
      </c>
      <c r="J2442" s="411">
        <v>1394532.7</v>
      </c>
      <c r="K2442" s="412">
        <f>INT($I2442*J2442)</f>
        <v>0</v>
      </c>
      <c r="L2442" s="411">
        <v>0</v>
      </c>
      <c r="M2442" s="412">
        <f>INT($I2442*L2442)</f>
        <v>0</v>
      </c>
      <c r="N2442" s="411">
        <v>0</v>
      </c>
      <c r="O2442" s="412">
        <f>INT($I2442*N2442)</f>
        <v>0</v>
      </c>
      <c r="P2442" s="412">
        <f>+J2442+L2442+N2442</f>
        <v>1394532.7</v>
      </c>
      <c r="Q2442" s="412">
        <f>K2442+M2442+O2442</f>
        <v>0</v>
      </c>
      <c r="R2442" s="412"/>
      <c r="S2442" s="412"/>
      <c r="T2442" s="412"/>
      <c r="U2442" s="483" t="s">
        <v>0</v>
      </c>
      <c r="V2442" s="617" t="str">
        <f>+IF(I2442&lt;0,"ng","")</f>
        <v/>
      </c>
      <c r="W2442" s="617"/>
    </row>
    <row r="2443" spans="1:23" s="79" customFormat="1" ht="24" hidden="1" customHeight="1">
      <c r="A2443" s="372" t="s">
        <v>4829</v>
      </c>
      <c r="B2443" s="421" t="s">
        <v>0</v>
      </c>
      <c r="C2443" s="421" t="s">
        <v>1502</v>
      </c>
      <c r="D2443" s="421" t="s">
        <v>167</v>
      </c>
      <c r="E2443" s="422" t="s">
        <v>18</v>
      </c>
      <c r="F2443" s="416">
        <v>4</v>
      </c>
      <c r="G2443" s="416">
        <f>[5]내역서!F2439</f>
        <v>0</v>
      </c>
      <c r="H2443" s="416">
        <v>4</v>
      </c>
      <c r="I2443" s="416">
        <f>내역서!F2447</f>
        <v>0</v>
      </c>
      <c r="J2443" s="416">
        <v>1394532.7</v>
      </c>
      <c r="K2443" s="417">
        <f t="shared" si="4266"/>
        <v>0</v>
      </c>
      <c r="L2443" s="416">
        <v>0</v>
      </c>
      <c r="M2443" s="417">
        <f t="shared" si="4267"/>
        <v>0</v>
      </c>
      <c r="N2443" s="416">
        <v>0</v>
      </c>
      <c r="O2443" s="417">
        <f t="shared" si="4268"/>
        <v>0</v>
      </c>
      <c r="P2443" s="417">
        <f t="shared" si="4269"/>
        <v>1394532.7</v>
      </c>
      <c r="Q2443" s="417">
        <f t="shared" si="4287"/>
        <v>0</v>
      </c>
      <c r="R2443" s="417">
        <f t="shared" ref="R2443" si="4340">I2443-I2442</f>
        <v>0</v>
      </c>
      <c r="S2443" s="417">
        <f t="shared" ref="S2443:T2443" si="4341">P2443-P2442</f>
        <v>0</v>
      </c>
      <c r="T2443" s="417">
        <f t="shared" si="4341"/>
        <v>0</v>
      </c>
      <c r="U2443" s="484"/>
      <c r="V2443" s="619" t="str">
        <f t="shared" ref="V2443" si="4342">+IF(I2443&lt;0,"ng","")</f>
        <v/>
      </c>
      <c r="W2443" s="619"/>
    </row>
    <row r="2444" spans="1:23" s="371" customFormat="1" ht="24" hidden="1" customHeight="1">
      <c r="A2444" s="366" t="s">
        <v>4825</v>
      </c>
      <c r="B2444" s="418" t="s">
        <v>0</v>
      </c>
      <c r="C2444" s="418" t="s">
        <v>3466</v>
      </c>
      <c r="D2444" s="418" t="s">
        <v>163</v>
      </c>
      <c r="E2444" s="419" t="s">
        <v>18</v>
      </c>
      <c r="F2444" s="411">
        <v>4</v>
      </c>
      <c r="G2444" s="411">
        <f>[5]내역서!F2440</f>
        <v>4</v>
      </c>
      <c r="H2444" s="411">
        <v>4</v>
      </c>
      <c r="I2444" s="411">
        <f>내역서!F2448</f>
        <v>0</v>
      </c>
      <c r="J2444" s="411">
        <v>838097.8</v>
      </c>
      <c r="K2444" s="412">
        <f>INT($I2444*J2444)</f>
        <v>0</v>
      </c>
      <c r="L2444" s="411">
        <v>0</v>
      </c>
      <c r="M2444" s="412">
        <f>INT($I2444*L2444)</f>
        <v>0</v>
      </c>
      <c r="N2444" s="411">
        <v>0</v>
      </c>
      <c r="O2444" s="412">
        <f>INT($I2444*N2444)</f>
        <v>0</v>
      </c>
      <c r="P2444" s="412">
        <f>+J2444+L2444+N2444</f>
        <v>838097.8</v>
      </c>
      <c r="Q2444" s="412">
        <f>K2444+M2444+O2444</f>
        <v>0</v>
      </c>
      <c r="R2444" s="412"/>
      <c r="S2444" s="412"/>
      <c r="T2444" s="412"/>
      <c r="U2444" s="483" t="s">
        <v>0</v>
      </c>
      <c r="V2444" s="617" t="str">
        <f>+IF(I2444&lt;0,"ng","")</f>
        <v/>
      </c>
      <c r="W2444" s="617"/>
    </row>
    <row r="2445" spans="1:23" s="75" customFormat="1" ht="24" hidden="1" customHeight="1">
      <c r="A2445" s="372" t="s">
        <v>4829</v>
      </c>
      <c r="B2445" s="421" t="s">
        <v>0</v>
      </c>
      <c r="C2445" s="421" t="s">
        <v>1502</v>
      </c>
      <c r="D2445" s="421" t="s">
        <v>163</v>
      </c>
      <c r="E2445" s="422" t="s">
        <v>18</v>
      </c>
      <c r="F2445" s="416">
        <v>4</v>
      </c>
      <c r="G2445" s="416">
        <f>[5]내역서!F2441</f>
        <v>4</v>
      </c>
      <c r="H2445" s="416">
        <v>4</v>
      </c>
      <c r="I2445" s="416">
        <f>내역서!F2449</f>
        <v>0</v>
      </c>
      <c r="J2445" s="416">
        <v>838097.8</v>
      </c>
      <c r="K2445" s="417">
        <f t="shared" si="4266"/>
        <v>0</v>
      </c>
      <c r="L2445" s="416">
        <v>0</v>
      </c>
      <c r="M2445" s="417">
        <f t="shared" si="4267"/>
        <v>0</v>
      </c>
      <c r="N2445" s="416">
        <v>0</v>
      </c>
      <c r="O2445" s="417">
        <f t="shared" si="4268"/>
        <v>0</v>
      </c>
      <c r="P2445" s="417">
        <f t="shared" si="4269"/>
        <v>838097.8</v>
      </c>
      <c r="Q2445" s="417">
        <f t="shared" si="4287"/>
        <v>0</v>
      </c>
      <c r="R2445" s="417">
        <f t="shared" ref="R2445" si="4343">I2445-I2444</f>
        <v>0</v>
      </c>
      <c r="S2445" s="417">
        <f t="shared" ref="S2445:T2445" si="4344">P2445-P2444</f>
        <v>0</v>
      </c>
      <c r="T2445" s="417">
        <f t="shared" si="4344"/>
        <v>0</v>
      </c>
      <c r="U2445" s="484"/>
      <c r="V2445" s="619" t="str">
        <f t="shared" ref="V2445" si="4345">+IF(I2445&lt;0,"ng","")</f>
        <v/>
      </c>
      <c r="W2445" s="619"/>
    </row>
    <row r="2446" spans="1:23" s="371" customFormat="1" ht="24" hidden="1" customHeight="1">
      <c r="A2446" s="366" t="s">
        <v>2055</v>
      </c>
      <c r="B2446" s="418" t="s">
        <v>0</v>
      </c>
      <c r="C2446" s="418" t="s">
        <v>169</v>
      </c>
      <c r="D2446" s="418" t="s">
        <v>159</v>
      </c>
      <c r="E2446" s="419" t="s">
        <v>18</v>
      </c>
      <c r="F2446" s="411">
        <v>24</v>
      </c>
      <c r="G2446" s="411">
        <f>[5]내역서!F2442</f>
        <v>24</v>
      </c>
      <c r="H2446" s="411">
        <v>24</v>
      </c>
      <c r="I2446" s="411">
        <f>내역서!F2450</f>
        <v>0</v>
      </c>
      <c r="J2446" s="411">
        <v>397084.4</v>
      </c>
      <c r="K2446" s="412">
        <f>INT($I2446*J2446)</f>
        <v>0</v>
      </c>
      <c r="L2446" s="411">
        <v>0</v>
      </c>
      <c r="M2446" s="412">
        <f>INT($I2446*L2446)</f>
        <v>0</v>
      </c>
      <c r="N2446" s="411">
        <v>0</v>
      </c>
      <c r="O2446" s="412">
        <f>INT($I2446*N2446)</f>
        <v>0</v>
      </c>
      <c r="P2446" s="412">
        <f>+J2446+L2446+N2446</f>
        <v>397084.4</v>
      </c>
      <c r="Q2446" s="412">
        <f>K2446+M2446+O2446</f>
        <v>0</v>
      </c>
      <c r="R2446" s="412"/>
      <c r="S2446" s="412"/>
      <c r="T2446" s="412"/>
      <c r="U2446" s="483" t="s">
        <v>0</v>
      </c>
      <c r="V2446" s="617" t="str">
        <f>+IF(I2446&lt;0,"ng","")</f>
        <v/>
      </c>
      <c r="W2446" s="617"/>
    </row>
    <row r="2447" spans="1:23" s="75" customFormat="1" ht="24" hidden="1" customHeight="1">
      <c r="A2447" s="372" t="s">
        <v>4878</v>
      </c>
      <c r="B2447" s="421" t="s">
        <v>0</v>
      </c>
      <c r="C2447" s="421" t="s">
        <v>169</v>
      </c>
      <c r="D2447" s="421" t="s">
        <v>159</v>
      </c>
      <c r="E2447" s="422" t="s">
        <v>18</v>
      </c>
      <c r="F2447" s="416">
        <v>24</v>
      </c>
      <c r="G2447" s="416">
        <f>[5]내역서!F2443</f>
        <v>24</v>
      </c>
      <c r="H2447" s="416">
        <v>24</v>
      </c>
      <c r="I2447" s="416">
        <f>내역서!F2451</f>
        <v>0</v>
      </c>
      <c r="J2447" s="416">
        <v>397084.4</v>
      </c>
      <c r="K2447" s="417">
        <f t="shared" si="4266"/>
        <v>0</v>
      </c>
      <c r="L2447" s="416">
        <v>0</v>
      </c>
      <c r="M2447" s="417">
        <f t="shared" si="4267"/>
        <v>0</v>
      </c>
      <c r="N2447" s="416">
        <v>0</v>
      </c>
      <c r="O2447" s="417">
        <f t="shared" si="4268"/>
        <v>0</v>
      </c>
      <c r="P2447" s="417">
        <f t="shared" si="4269"/>
        <v>397084.4</v>
      </c>
      <c r="Q2447" s="417">
        <f t="shared" si="4287"/>
        <v>0</v>
      </c>
      <c r="R2447" s="417">
        <f t="shared" ref="R2447" si="4346">I2447-I2446</f>
        <v>0</v>
      </c>
      <c r="S2447" s="417">
        <f t="shared" ref="S2447:T2447" si="4347">P2447-P2446</f>
        <v>0</v>
      </c>
      <c r="T2447" s="417">
        <f t="shared" si="4347"/>
        <v>0</v>
      </c>
      <c r="U2447" s="484"/>
      <c r="V2447" s="619" t="str">
        <f t="shared" ref="V2447" si="4348">+IF(I2447&lt;0,"ng","")</f>
        <v/>
      </c>
      <c r="W2447" s="619"/>
    </row>
    <row r="2448" spans="1:23" s="371" customFormat="1" ht="24" hidden="1" customHeight="1">
      <c r="A2448" s="366" t="s">
        <v>4879</v>
      </c>
      <c r="B2448" s="418" t="s">
        <v>0</v>
      </c>
      <c r="C2448" s="418" t="s">
        <v>170</v>
      </c>
      <c r="D2448" s="418" t="s">
        <v>180</v>
      </c>
      <c r="E2448" s="419" t="s">
        <v>18</v>
      </c>
      <c r="F2448" s="411"/>
      <c r="G2448" s="411">
        <f>[5]내역서!F2444</f>
        <v>1</v>
      </c>
      <c r="H2448" s="411">
        <v>0</v>
      </c>
      <c r="I2448" s="411">
        <f>내역서!F2452</f>
        <v>0</v>
      </c>
      <c r="J2448" s="425">
        <v>88406.25</v>
      </c>
      <c r="K2448" s="412">
        <f>INT($I2448*J2448)</f>
        <v>0</v>
      </c>
      <c r="L2448" s="411">
        <v>0</v>
      </c>
      <c r="M2448" s="412">
        <f>INT($I2448*L2448)</f>
        <v>0</v>
      </c>
      <c r="N2448" s="411">
        <v>0</v>
      </c>
      <c r="O2448" s="412">
        <f>INT($I2448*N2448)</f>
        <v>0</v>
      </c>
      <c r="P2448" s="412">
        <f>+J2448+L2448+N2448</f>
        <v>88406.25</v>
      </c>
      <c r="Q2448" s="412">
        <f>K2448+M2448+O2448</f>
        <v>0</v>
      </c>
      <c r="R2448" s="412"/>
      <c r="S2448" s="412"/>
      <c r="T2448" s="412"/>
      <c r="U2448" s="483" t="s">
        <v>0</v>
      </c>
      <c r="V2448" s="617" t="str">
        <f>+IF(I2448&lt;0,"ng","")</f>
        <v/>
      </c>
      <c r="W2448" s="617"/>
    </row>
    <row r="2449" spans="1:23" s="75" customFormat="1" ht="24" hidden="1" customHeight="1">
      <c r="A2449" s="372" t="s">
        <v>4878</v>
      </c>
      <c r="B2449" s="421" t="s">
        <v>0</v>
      </c>
      <c r="C2449" s="421" t="s">
        <v>170</v>
      </c>
      <c r="D2449" s="421" t="s">
        <v>180</v>
      </c>
      <c r="E2449" s="422" t="s">
        <v>18</v>
      </c>
      <c r="F2449" s="416"/>
      <c r="G2449" s="416">
        <f>[5]내역서!F2445</f>
        <v>1</v>
      </c>
      <c r="H2449" s="416">
        <v>0</v>
      </c>
      <c r="I2449" s="416">
        <f>내역서!F2453</f>
        <v>0</v>
      </c>
      <c r="J2449" s="426">
        <v>88406.25</v>
      </c>
      <c r="K2449" s="417">
        <f t="shared" ref="K2449" si="4349">INT($I2449*J2449)</f>
        <v>0</v>
      </c>
      <c r="L2449" s="416">
        <v>0</v>
      </c>
      <c r="M2449" s="417">
        <f t="shared" ref="M2449" si="4350">INT($I2449*L2449)</f>
        <v>0</v>
      </c>
      <c r="N2449" s="416">
        <v>0</v>
      </c>
      <c r="O2449" s="417">
        <f t="shared" ref="O2449" si="4351">INT($I2449*N2449)</f>
        <v>0</v>
      </c>
      <c r="P2449" s="417">
        <f t="shared" ref="P2449" si="4352">+J2449+L2449+N2449</f>
        <v>88406.25</v>
      </c>
      <c r="Q2449" s="417">
        <f t="shared" ref="Q2449" si="4353">K2449+M2449+O2449</f>
        <v>0</v>
      </c>
      <c r="R2449" s="417">
        <f t="shared" ref="R2449" si="4354">I2449-I2448</f>
        <v>0</v>
      </c>
      <c r="S2449" s="417">
        <f t="shared" ref="S2449:T2449" si="4355">P2449-P2448</f>
        <v>0</v>
      </c>
      <c r="T2449" s="417">
        <f t="shared" si="4355"/>
        <v>0</v>
      </c>
      <c r="U2449" s="484"/>
      <c r="V2449" s="619" t="str">
        <f t="shared" ref="V2449" si="4356">+IF(I2449&lt;0,"ng","")</f>
        <v/>
      </c>
      <c r="W2449" s="619"/>
    </row>
    <row r="2450" spans="1:23" s="371" customFormat="1" ht="24" hidden="1" customHeight="1">
      <c r="A2450" s="366" t="s">
        <v>4879</v>
      </c>
      <c r="B2450" s="418" t="s">
        <v>0</v>
      </c>
      <c r="C2450" s="418" t="s">
        <v>170</v>
      </c>
      <c r="D2450" s="418" t="s">
        <v>3455</v>
      </c>
      <c r="E2450" s="419" t="s">
        <v>18</v>
      </c>
      <c r="F2450" s="411"/>
      <c r="G2450" s="411">
        <f>[5]내역서!F2446</f>
        <v>1</v>
      </c>
      <c r="H2450" s="411">
        <v>0</v>
      </c>
      <c r="I2450" s="411">
        <f>내역서!F2454</f>
        <v>0</v>
      </c>
      <c r="J2450" s="425">
        <v>66481.5</v>
      </c>
      <c r="K2450" s="412">
        <f>INT($I2450*J2450)</f>
        <v>0</v>
      </c>
      <c r="L2450" s="411">
        <v>0</v>
      </c>
      <c r="M2450" s="412">
        <f>INT($I2450*L2450)</f>
        <v>0</v>
      </c>
      <c r="N2450" s="411">
        <v>0</v>
      </c>
      <c r="O2450" s="412">
        <f>INT($I2450*N2450)</f>
        <v>0</v>
      </c>
      <c r="P2450" s="412">
        <f>+J2450+L2450+N2450</f>
        <v>66481.5</v>
      </c>
      <c r="Q2450" s="412">
        <f>K2450+M2450+O2450</f>
        <v>0</v>
      </c>
      <c r="R2450" s="412"/>
      <c r="S2450" s="412"/>
      <c r="T2450" s="412"/>
      <c r="U2450" s="483" t="s">
        <v>0</v>
      </c>
      <c r="V2450" s="617" t="str">
        <f>+IF(I2450&lt;0,"ng","")</f>
        <v/>
      </c>
      <c r="W2450" s="617"/>
    </row>
    <row r="2451" spans="1:23" s="75" customFormat="1" ht="24" hidden="1" customHeight="1">
      <c r="A2451" s="372" t="s">
        <v>4878</v>
      </c>
      <c r="B2451" s="421" t="s">
        <v>0</v>
      </c>
      <c r="C2451" s="421" t="s">
        <v>170</v>
      </c>
      <c r="D2451" s="421" t="s">
        <v>3455</v>
      </c>
      <c r="E2451" s="422" t="s">
        <v>18</v>
      </c>
      <c r="F2451" s="416"/>
      <c r="G2451" s="416">
        <f>[5]내역서!F2447</f>
        <v>1</v>
      </c>
      <c r="H2451" s="416">
        <v>0</v>
      </c>
      <c r="I2451" s="416">
        <f>내역서!F2455</f>
        <v>0</v>
      </c>
      <c r="J2451" s="426">
        <v>66481.5</v>
      </c>
      <c r="K2451" s="417">
        <f t="shared" ref="K2451" si="4357">INT($I2451*J2451)</f>
        <v>0</v>
      </c>
      <c r="L2451" s="416">
        <v>0</v>
      </c>
      <c r="M2451" s="417">
        <f t="shared" ref="M2451" si="4358">INT($I2451*L2451)</f>
        <v>0</v>
      </c>
      <c r="N2451" s="416">
        <v>0</v>
      </c>
      <c r="O2451" s="417">
        <f t="shared" ref="O2451" si="4359">INT($I2451*N2451)</f>
        <v>0</v>
      </c>
      <c r="P2451" s="417">
        <f t="shared" ref="P2451" si="4360">+J2451+L2451+N2451</f>
        <v>66481.5</v>
      </c>
      <c r="Q2451" s="417">
        <f t="shared" ref="Q2451" si="4361">K2451+M2451+O2451</f>
        <v>0</v>
      </c>
      <c r="R2451" s="417">
        <f t="shared" ref="R2451" si="4362">I2451-I2450</f>
        <v>0</v>
      </c>
      <c r="S2451" s="417">
        <f t="shared" ref="S2451:T2451" si="4363">P2451-P2450</f>
        <v>0</v>
      </c>
      <c r="T2451" s="417">
        <f t="shared" si="4363"/>
        <v>0</v>
      </c>
      <c r="U2451" s="484"/>
      <c r="V2451" s="619" t="str">
        <f t="shared" ref="V2451" si="4364">+IF(I2451&lt;0,"ng","")</f>
        <v/>
      </c>
      <c r="W2451" s="619"/>
    </row>
    <row r="2452" spans="1:23" s="371" customFormat="1" ht="24" hidden="1" customHeight="1">
      <c r="A2452" s="366" t="s">
        <v>4825</v>
      </c>
      <c r="B2452" s="418" t="s">
        <v>0</v>
      </c>
      <c r="C2452" s="418" t="s">
        <v>195</v>
      </c>
      <c r="D2452" s="418" t="s">
        <v>3455</v>
      </c>
      <c r="E2452" s="419" t="s">
        <v>18</v>
      </c>
      <c r="F2452" s="411"/>
      <c r="G2452" s="411">
        <f>[5]내역서!F2448</f>
        <v>1</v>
      </c>
      <c r="H2452" s="411">
        <v>0</v>
      </c>
      <c r="I2452" s="411">
        <f>내역서!F2456</f>
        <v>0</v>
      </c>
      <c r="J2452" s="425">
        <v>116201.175</v>
      </c>
      <c r="K2452" s="412">
        <f>INT($I2452*J2452)</f>
        <v>0</v>
      </c>
      <c r="L2452" s="411">
        <v>0</v>
      </c>
      <c r="M2452" s="412">
        <f>INT($I2452*L2452)</f>
        <v>0</v>
      </c>
      <c r="N2452" s="411">
        <v>0</v>
      </c>
      <c r="O2452" s="412">
        <f>INT($I2452*N2452)</f>
        <v>0</v>
      </c>
      <c r="P2452" s="412">
        <f>+J2452+L2452+N2452</f>
        <v>116201.175</v>
      </c>
      <c r="Q2452" s="412">
        <f>K2452+M2452+O2452</f>
        <v>0</v>
      </c>
      <c r="R2452" s="412"/>
      <c r="S2452" s="412"/>
      <c r="T2452" s="412"/>
      <c r="U2452" s="483" t="s">
        <v>0</v>
      </c>
      <c r="V2452" s="617" t="str">
        <f>+IF(I2452&lt;0,"ng","")</f>
        <v/>
      </c>
      <c r="W2452" s="617"/>
    </row>
    <row r="2453" spans="1:23" s="75" customFormat="1" ht="24" hidden="1" customHeight="1">
      <c r="A2453" s="372" t="s">
        <v>4880</v>
      </c>
      <c r="B2453" s="421" t="s">
        <v>0</v>
      </c>
      <c r="C2453" s="421" t="s">
        <v>195</v>
      </c>
      <c r="D2453" s="421" t="s">
        <v>3455</v>
      </c>
      <c r="E2453" s="422" t="s">
        <v>18</v>
      </c>
      <c r="F2453" s="416"/>
      <c r="G2453" s="416">
        <f>[5]내역서!F2449</f>
        <v>1</v>
      </c>
      <c r="H2453" s="416">
        <v>0</v>
      </c>
      <c r="I2453" s="416">
        <f>내역서!F2457</f>
        <v>0</v>
      </c>
      <c r="J2453" s="426">
        <v>116201.17499999999</v>
      </c>
      <c r="K2453" s="417">
        <f t="shared" ref="K2453" si="4365">INT($I2453*J2453)</f>
        <v>0</v>
      </c>
      <c r="L2453" s="416">
        <v>0</v>
      </c>
      <c r="M2453" s="417">
        <f t="shared" ref="M2453" si="4366">INT($I2453*L2453)</f>
        <v>0</v>
      </c>
      <c r="N2453" s="416">
        <v>0</v>
      </c>
      <c r="O2453" s="417">
        <f t="shared" ref="O2453" si="4367">INT($I2453*N2453)</f>
        <v>0</v>
      </c>
      <c r="P2453" s="417">
        <f t="shared" ref="P2453" si="4368">+J2453+L2453+N2453</f>
        <v>116201.17499999999</v>
      </c>
      <c r="Q2453" s="417">
        <f t="shared" ref="Q2453" si="4369">K2453+M2453+O2453</f>
        <v>0</v>
      </c>
      <c r="R2453" s="417">
        <f t="shared" ref="R2453" si="4370">I2453-I2452</f>
        <v>0</v>
      </c>
      <c r="S2453" s="417">
        <f t="shared" ref="S2453:T2453" si="4371">P2453-P2452</f>
        <v>0</v>
      </c>
      <c r="T2453" s="417">
        <f t="shared" si="4371"/>
        <v>0</v>
      </c>
      <c r="U2453" s="484"/>
      <c r="V2453" s="619" t="str">
        <f t="shared" ref="V2453" si="4372">+IF(I2453&lt;0,"ng","")</f>
        <v/>
      </c>
      <c r="W2453" s="619"/>
    </row>
    <row r="2454" spans="1:23" s="371" customFormat="1" ht="24" hidden="1" customHeight="1">
      <c r="A2454" s="366" t="s">
        <v>4732</v>
      </c>
      <c r="B2454" s="418" t="s">
        <v>0</v>
      </c>
      <c r="C2454" s="418" t="s">
        <v>170</v>
      </c>
      <c r="D2454" s="418" t="s">
        <v>167</v>
      </c>
      <c r="E2454" s="419" t="s">
        <v>18</v>
      </c>
      <c r="F2454" s="411">
        <v>12</v>
      </c>
      <c r="G2454" s="411">
        <f>[5]내역서!F2450</f>
        <v>16</v>
      </c>
      <c r="H2454" s="411">
        <v>12</v>
      </c>
      <c r="I2454" s="411">
        <f>내역서!F2458</f>
        <v>0</v>
      </c>
      <c r="J2454" s="411">
        <v>20440</v>
      </c>
      <c r="K2454" s="412">
        <f>INT($I2454*J2454)</f>
        <v>0</v>
      </c>
      <c r="L2454" s="411">
        <v>0</v>
      </c>
      <c r="M2454" s="412">
        <f>INT($I2454*L2454)</f>
        <v>0</v>
      </c>
      <c r="N2454" s="411">
        <v>0</v>
      </c>
      <c r="O2454" s="412">
        <f>INT($I2454*N2454)</f>
        <v>0</v>
      </c>
      <c r="P2454" s="412">
        <f>+J2454+L2454+N2454</f>
        <v>20440</v>
      </c>
      <c r="Q2454" s="412">
        <f>K2454+M2454+O2454</f>
        <v>0</v>
      </c>
      <c r="R2454" s="412"/>
      <c r="S2454" s="412"/>
      <c r="T2454" s="412"/>
      <c r="U2454" s="483" t="s">
        <v>0</v>
      </c>
      <c r="V2454" s="617" t="str">
        <f>+IF(I2454&lt;0,"ng","")</f>
        <v/>
      </c>
      <c r="W2454" s="617"/>
    </row>
    <row r="2455" spans="1:23" s="75" customFormat="1" ht="24" hidden="1" customHeight="1">
      <c r="A2455" s="372" t="s">
        <v>4881</v>
      </c>
      <c r="B2455" s="421" t="s">
        <v>0</v>
      </c>
      <c r="C2455" s="421" t="s">
        <v>170</v>
      </c>
      <c r="D2455" s="421" t="s">
        <v>167</v>
      </c>
      <c r="E2455" s="422" t="s">
        <v>18</v>
      </c>
      <c r="F2455" s="416">
        <v>12</v>
      </c>
      <c r="G2455" s="416">
        <f>[5]내역서!F2451</f>
        <v>16</v>
      </c>
      <c r="H2455" s="416">
        <v>12</v>
      </c>
      <c r="I2455" s="416">
        <f>내역서!F2459</f>
        <v>0</v>
      </c>
      <c r="J2455" s="416">
        <v>20440</v>
      </c>
      <c r="K2455" s="417">
        <f t="shared" si="4266"/>
        <v>0</v>
      </c>
      <c r="L2455" s="416">
        <v>0</v>
      </c>
      <c r="M2455" s="417">
        <f t="shared" si="4267"/>
        <v>0</v>
      </c>
      <c r="N2455" s="416">
        <v>0</v>
      </c>
      <c r="O2455" s="417">
        <f t="shared" si="4268"/>
        <v>0</v>
      </c>
      <c r="P2455" s="417">
        <f t="shared" si="4269"/>
        <v>20440</v>
      </c>
      <c r="Q2455" s="417">
        <f t="shared" si="4287"/>
        <v>0</v>
      </c>
      <c r="R2455" s="417">
        <f t="shared" ref="R2455" si="4373">I2455-I2454</f>
        <v>0</v>
      </c>
      <c r="S2455" s="417">
        <f t="shared" ref="S2455:T2455" si="4374">P2455-P2454</f>
        <v>0</v>
      </c>
      <c r="T2455" s="417">
        <f t="shared" si="4374"/>
        <v>0</v>
      </c>
      <c r="U2455" s="484"/>
      <c r="V2455" s="619" t="str">
        <f t="shared" ref="V2455" si="4375">+IF(I2455&lt;0,"ng","")</f>
        <v/>
      </c>
      <c r="W2455" s="619"/>
    </row>
    <row r="2456" spans="1:23" s="371" customFormat="1" ht="24" hidden="1" customHeight="1">
      <c r="A2456" s="366" t="s">
        <v>4879</v>
      </c>
      <c r="B2456" s="418" t="s">
        <v>0</v>
      </c>
      <c r="C2456" s="418" t="s">
        <v>170</v>
      </c>
      <c r="D2456" s="418" t="s">
        <v>171</v>
      </c>
      <c r="E2456" s="419" t="s">
        <v>18</v>
      </c>
      <c r="F2456" s="411">
        <v>2</v>
      </c>
      <c r="G2456" s="411">
        <f>[5]내역서!F2452</f>
        <v>2</v>
      </c>
      <c r="H2456" s="411">
        <v>2</v>
      </c>
      <c r="I2456" s="411">
        <f>내역서!F2460</f>
        <v>0</v>
      </c>
      <c r="J2456" s="411">
        <v>18097.099999999999</v>
      </c>
      <c r="K2456" s="412">
        <f>INT($I2456*J2456)</f>
        <v>0</v>
      </c>
      <c r="L2456" s="411">
        <v>0</v>
      </c>
      <c r="M2456" s="412">
        <f>INT($I2456*L2456)</f>
        <v>0</v>
      </c>
      <c r="N2456" s="411">
        <v>0</v>
      </c>
      <c r="O2456" s="412">
        <f>INT($I2456*N2456)</f>
        <v>0</v>
      </c>
      <c r="P2456" s="412">
        <f>+J2456+L2456+N2456</f>
        <v>18097.099999999999</v>
      </c>
      <c r="Q2456" s="412">
        <f>K2456+M2456+O2456</f>
        <v>0</v>
      </c>
      <c r="R2456" s="412"/>
      <c r="S2456" s="412"/>
      <c r="T2456" s="412"/>
      <c r="U2456" s="483" t="s">
        <v>0</v>
      </c>
      <c r="V2456" s="617" t="str">
        <f>+IF(I2456&lt;0,"ng","")</f>
        <v/>
      </c>
      <c r="W2456" s="617"/>
    </row>
    <row r="2457" spans="1:23" s="75" customFormat="1" ht="24" hidden="1" customHeight="1">
      <c r="A2457" s="372" t="s">
        <v>4882</v>
      </c>
      <c r="B2457" s="421" t="s">
        <v>0</v>
      </c>
      <c r="C2457" s="421" t="s">
        <v>170</v>
      </c>
      <c r="D2457" s="421" t="s">
        <v>171</v>
      </c>
      <c r="E2457" s="422" t="s">
        <v>18</v>
      </c>
      <c r="F2457" s="416">
        <v>2</v>
      </c>
      <c r="G2457" s="416">
        <f>[5]내역서!F2453</f>
        <v>2</v>
      </c>
      <c r="H2457" s="416">
        <v>2</v>
      </c>
      <c r="I2457" s="416">
        <f>내역서!F2461</f>
        <v>0</v>
      </c>
      <c r="J2457" s="416">
        <v>18097.099999999999</v>
      </c>
      <c r="K2457" s="417">
        <f t="shared" si="4266"/>
        <v>0</v>
      </c>
      <c r="L2457" s="416">
        <v>0</v>
      </c>
      <c r="M2457" s="417">
        <f t="shared" si="4267"/>
        <v>0</v>
      </c>
      <c r="N2457" s="416">
        <v>0</v>
      </c>
      <c r="O2457" s="417">
        <f t="shared" si="4268"/>
        <v>0</v>
      </c>
      <c r="P2457" s="417">
        <f t="shared" si="4269"/>
        <v>18097.099999999999</v>
      </c>
      <c r="Q2457" s="417">
        <f t="shared" si="4287"/>
        <v>0</v>
      </c>
      <c r="R2457" s="417">
        <f t="shared" ref="R2457" si="4376">I2457-I2456</f>
        <v>0</v>
      </c>
      <c r="S2457" s="417">
        <f t="shared" ref="S2457:T2457" si="4377">P2457-P2456</f>
        <v>0</v>
      </c>
      <c r="T2457" s="417">
        <f t="shared" si="4377"/>
        <v>0</v>
      </c>
      <c r="U2457" s="484"/>
      <c r="V2457" s="619" t="str">
        <f t="shared" ref="V2457" si="4378">+IF(I2457&lt;0,"ng","")</f>
        <v/>
      </c>
      <c r="W2457" s="619"/>
    </row>
    <row r="2458" spans="1:23" s="371" customFormat="1" ht="24" hidden="1" customHeight="1">
      <c r="A2458" s="366" t="s">
        <v>4879</v>
      </c>
      <c r="B2458" s="418" t="s">
        <v>0</v>
      </c>
      <c r="C2458" s="418" t="s">
        <v>170</v>
      </c>
      <c r="D2458" s="418" t="s">
        <v>163</v>
      </c>
      <c r="E2458" s="419" t="s">
        <v>18</v>
      </c>
      <c r="F2458" s="411">
        <v>20</v>
      </c>
      <c r="G2458" s="411">
        <f>[5]내역서!F2454</f>
        <v>20</v>
      </c>
      <c r="H2458" s="411">
        <v>20</v>
      </c>
      <c r="I2458" s="411">
        <f>내역서!F2462</f>
        <v>0</v>
      </c>
      <c r="J2458" s="411">
        <v>12179.6</v>
      </c>
      <c r="K2458" s="412">
        <f>INT($I2458*J2458)</f>
        <v>0</v>
      </c>
      <c r="L2458" s="411">
        <v>0</v>
      </c>
      <c r="M2458" s="412">
        <f>INT($I2458*L2458)</f>
        <v>0</v>
      </c>
      <c r="N2458" s="411">
        <v>0</v>
      </c>
      <c r="O2458" s="412">
        <f>INT($I2458*N2458)</f>
        <v>0</v>
      </c>
      <c r="P2458" s="412">
        <f>+J2458+L2458+N2458</f>
        <v>12179.6</v>
      </c>
      <c r="Q2458" s="412">
        <f>K2458+M2458+O2458</f>
        <v>0</v>
      </c>
      <c r="R2458" s="412"/>
      <c r="S2458" s="412"/>
      <c r="T2458" s="412"/>
      <c r="U2458" s="483" t="s">
        <v>0</v>
      </c>
      <c r="V2458" s="617" t="str">
        <f>+IF(I2458&lt;0,"ng","")</f>
        <v/>
      </c>
      <c r="W2458" s="617"/>
    </row>
    <row r="2459" spans="1:23" s="75" customFormat="1" ht="24" hidden="1" customHeight="1">
      <c r="A2459" s="372" t="s">
        <v>4883</v>
      </c>
      <c r="B2459" s="421" t="s">
        <v>0</v>
      </c>
      <c r="C2459" s="421" t="s">
        <v>170</v>
      </c>
      <c r="D2459" s="421" t="s">
        <v>163</v>
      </c>
      <c r="E2459" s="422" t="s">
        <v>18</v>
      </c>
      <c r="F2459" s="416">
        <v>20</v>
      </c>
      <c r="G2459" s="416">
        <f>[5]내역서!F2455</f>
        <v>20</v>
      </c>
      <c r="H2459" s="416">
        <v>20</v>
      </c>
      <c r="I2459" s="416">
        <f>내역서!F2463</f>
        <v>0</v>
      </c>
      <c r="J2459" s="416">
        <v>12179.6</v>
      </c>
      <c r="K2459" s="417">
        <f t="shared" si="4266"/>
        <v>0</v>
      </c>
      <c r="L2459" s="416">
        <v>0</v>
      </c>
      <c r="M2459" s="417">
        <f t="shared" si="4267"/>
        <v>0</v>
      </c>
      <c r="N2459" s="416">
        <v>0</v>
      </c>
      <c r="O2459" s="417">
        <f t="shared" si="4268"/>
        <v>0</v>
      </c>
      <c r="P2459" s="417">
        <f t="shared" si="4269"/>
        <v>12179.6</v>
      </c>
      <c r="Q2459" s="417">
        <f t="shared" si="4287"/>
        <v>0</v>
      </c>
      <c r="R2459" s="417">
        <f t="shared" ref="R2459" si="4379">I2459-I2458</f>
        <v>0</v>
      </c>
      <c r="S2459" s="417">
        <f t="shared" ref="S2459:T2459" si="4380">P2459-P2458</f>
        <v>0</v>
      </c>
      <c r="T2459" s="417">
        <f t="shared" si="4380"/>
        <v>0</v>
      </c>
      <c r="U2459" s="484"/>
      <c r="V2459" s="619" t="str">
        <f t="shared" ref="V2459" si="4381">+IF(I2459&lt;0,"ng","")</f>
        <v/>
      </c>
      <c r="W2459" s="619"/>
    </row>
    <row r="2460" spans="1:23" s="516" customFormat="1" ht="24" hidden="1" customHeight="1">
      <c r="A2460" s="366" t="s">
        <v>4884</v>
      </c>
      <c r="B2460" s="500" t="s">
        <v>3410</v>
      </c>
      <c r="C2460" s="500" t="s">
        <v>3411</v>
      </c>
      <c r="D2460" s="500" t="s">
        <v>0</v>
      </c>
      <c r="E2460" s="501" t="s">
        <v>0</v>
      </c>
      <c r="F2460" s="502">
        <v>0</v>
      </c>
      <c r="G2460" s="502">
        <f>[5]내역서!F2456</f>
        <v>0</v>
      </c>
      <c r="H2460" s="502">
        <v>0</v>
      </c>
      <c r="I2460" s="502">
        <f>내역서!F2464</f>
        <v>0</v>
      </c>
      <c r="J2460" s="503">
        <v>0</v>
      </c>
      <c r="K2460" s="503">
        <f>SUMIF($A$2462:$A$2481,$A2462,K$2462:K$2481)</f>
        <v>0</v>
      </c>
      <c r="L2460" s="503">
        <v>0</v>
      </c>
      <c r="M2460" s="503">
        <f>SUMIF($A$2462:$A$2481,$A2462,M$2462:M$2481)</f>
        <v>0</v>
      </c>
      <c r="N2460" s="503">
        <v>0</v>
      </c>
      <c r="O2460" s="503">
        <f>SUMIF($A$2462:$A$2481,$A2462,O$2462:O$2481)</f>
        <v>0</v>
      </c>
      <c r="P2460" s="504">
        <v>0</v>
      </c>
      <c r="Q2460" s="503">
        <f>K2460+M2460+O2460</f>
        <v>0</v>
      </c>
      <c r="R2460" s="503"/>
      <c r="S2460" s="503"/>
      <c r="T2460" s="503"/>
      <c r="U2460" s="501" t="s">
        <v>0</v>
      </c>
      <c r="V2460" s="617" t="str">
        <f>+IF(I2460&lt;0,"ng","")</f>
        <v/>
      </c>
      <c r="W2460" s="617"/>
    </row>
    <row r="2461" spans="1:23" s="79" customFormat="1" ht="24" hidden="1" customHeight="1">
      <c r="A2461" s="372" t="s">
        <v>4880</v>
      </c>
      <c r="B2461" s="505" t="s">
        <v>4848</v>
      </c>
      <c r="C2461" s="505" t="s">
        <v>4885</v>
      </c>
      <c r="D2461" s="505" t="s">
        <v>0</v>
      </c>
      <c r="E2461" s="506" t="s">
        <v>0</v>
      </c>
      <c r="F2461" s="507">
        <v>0</v>
      </c>
      <c r="G2461" s="507">
        <f>[5]내역서!F2457</f>
        <v>0</v>
      </c>
      <c r="H2461" s="507">
        <v>0</v>
      </c>
      <c r="I2461" s="507">
        <f>내역서!F2465</f>
        <v>0</v>
      </c>
      <c r="J2461" s="508">
        <v>0</v>
      </c>
      <c r="K2461" s="508">
        <f>SUMIF($A$2462:$A$2481,$A2463,K$2462:K$2481)</f>
        <v>0</v>
      </c>
      <c r="L2461" s="508">
        <v>0</v>
      </c>
      <c r="M2461" s="508">
        <f>SUMIF($A$2462:$A$2481,$A2463,M$2462:M$2481)</f>
        <v>0</v>
      </c>
      <c r="N2461" s="508">
        <v>0</v>
      </c>
      <c r="O2461" s="508">
        <f>SUMIF($A$2462:$A$2481,$A2463,O$2462:O$2481)</f>
        <v>0</v>
      </c>
      <c r="P2461" s="509">
        <v>0</v>
      </c>
      <c r="Q2461" s="508">
        <f t="shared" si="4287"/>
        <v>0</v>
      </c>
      <c r="R2461" s="508">
        <f t="shared" ref="R2461" si="4382">I2461-I2460</f>
        <v>0</v>
      </c>
      <c r="S2461" s="508">
        <f t="shared" ref="S2461:T2461" si="4383">P2461-P2460</f>
        <v>0</v>
      </c>
      <c r="T2461" s="508">
        <f t="shared" si="4383"/>
        <v>0</v>
      </c>
      <c r="U2461" s="506"/>
      <c r="V2461" s="619" t="str">
        <f t="shared" ref="V2461" si="4384">+IF(I2461&lt;0,"ng","")</f>
        <v/>
      </c>
      <c r="W2461" s="619"/>
    </row>
    <row r="2462" spans="1:23" s="371" customFormat="1" ht="24" hidden="1" customHeight="1">
      <c r="A2462" s="366" t="s">
        <v>4884</v>
      </c>
      <c r="B2462" s="418" t="s">
        <v>0</v>
      </c>
      <c r="C2462" s="418" t="s">
        <v>3449</v>
      </c>
      <c r="D2462" s="418" t="s">
        <v>161</v>
      </c>
      <c r="E2462" s="419" t="s">
        <v>6</v>
      </c>
      <c r="F2462" s="411">
        <v>9</v>
      </c>
      <c r="G2462" s="411">
        <f>[5]내역서!F2458</f>
        <v>9</v>
      </c>
      <c r="H2462" s="411">
        <v>9</v>
      </c>
      <c r="I2462" s="411">
        <f>내역서!F2466</f>
        <v>0</v>
      </c>
      <c r="J2462" s="411">
        <v>15900.7</v>
      </c>
      <c r="K2462" s="412">
        <f>INT($I2462*J2462)</f>
        <v>0</v>
      </c>
      <c r="L2462" s="411">
        <v>0</v>
      </c>
      <c r="M2462" s="412">
        <f>INT($I2462*L2462)</f>
        <v>0</v>
      </c>
      <c r="N2462" s="411">
        <v>0</v>
      </c>
      <c r="O2462" s="412">
        <f>INT($I2462*N2462)</f>
        <v>0</v>
      </c>
      <c r="P2462" s="412">
        <f>+J2462+L2462+N2462</f>
        <v>15900.7</v>
      </c>
      <c r="Q2462" s="412">
        <f>K2462+M2462+O2462</f>
        <v>0</v>
      </c>
      <c r="R2462" s="412"/>
      <c r="S2462" s="412"/>
      <c r="T2462" s="412"/>
      <c r="U2462" s="483" t="s">
        <v>0</v>
      </c>
      <c r="V2462" s="617" t="str">
        <f>+IF(I2462&lt;0,"ng","")</f>
        <v/>
      </c>
      <c r="W2462" s="617"/>
    </row>
    <row r="2463" spans="1:23" s="75" customFormat="1" ht="24" hidden="1" customHeight="1">
      <c r="A2463" s="372" t="s">
        <v>2072</v>
      </c>
      <c r="B2463" s="421" t="s">
        <v>0</v>
      </c>
      <c r="C2463" s="421" t="s">
        <v>1494</v>
      </c>
      <c r="D2463" s="421" t="s">
        <v>161</v>
      </c>
      <c r="E2463" s="422" t="s">
        <v>6</v>
      </c>
      <c r="F2463" s="416">
        <v>9</v>
      </c>
      <c r="G2463" s="416">
        <f>[5]내역서!F2459</f>
        <v>9</v>
      </c>
      <c r="H2463" s="416">
        <v>9</v>
      </c>
      <c r="I2463" s="416">
        <f>내역서!F2467</f>
        <v>0</v>
      </c>
      <c r="J2463" s="416">
        <v>15900.7</v>
      </c>
      <c r="K2463" s="417">
        <f t="shared" ref="K2463:K2481" si="4385">INT($I2463*J2463)</f>
        <v>0</v>
      </c>
      <c r="L2463" s="416">
        <v>0</v>
      </c>
      <c r="M2463" s="417">
        <f t="shared" ref="M2463:M2481" si="4386">INT($I2463*L2463)</f>
        <v>0</v>
      </c>
      <c r="N2463" s="416">
        <v>0</v>
      </c>
      <c r="O2463" s="417">
        <f t="shared" ref="O2463:O2481" si="4387">INT($I2463*N2463)</f>
        <v>0</v>
      </c>
      <c r="P2463" s="417">
        <f t="shared" ref="P2463:P2481" si="4388">+J2463+L2463+N2463</f>
        <v>15900.7</v>
      </c>
      <c r="Q2463" s="417">
        <f t="shared" si="4287"/>
        <v>0</v>
      </c>
      <c r="R2463" s="417">
        <f t="shared" ref="R2463" si="4389">I2463-I2462</f>
        <v>0</v>
      </c>
      <c r="S2463" s="417">
        <f t="shared" ref="S2463:T2463" si="4390">P2463-P2462</f>
        <v>0</v>
      </c>
      <c r="T2463" s="417">
        <f t="shared" si="4390"/>
        <v>0</v>
      </c>
      <c r="U2463" s="484"/>
      <c r="V2463" s="619" t="str">
        <f t="shared" ref="V2463" si="4391">+IF(I2463&lt;0,"ng","")</f>
        <v/>
      </c>
      <c r="W2463" s="619"/>
    </row>
    <row r="2464" spans="1:23" s="371" customFormat="1" ht="24" hidden="1" customHeight="1">
      <c r="A2464" s="366" t="s">
        <v>4825</v>
      </c>
      <c r="B2464" s="418" t="s">
        <v>0</v>
      </c>
      <c r="C2464" s="418" t="s">
        <v>3453</v>
      </c>
      <c r="D2464" s="418" t="s">
        <v>3454</v>
      </c>
      <c r="E2464" s="419" t="s">
        <v>308</v>
      </c>
      <c r="F2464" s="411">
        <v>1</v>
      </c>
      <c r="G2464" s="411">
        <f>[5]내역서!F2460</f>
        <v>1</v>
      </c>
      <c r="H2464" s="411">
        <v>1</v>
      </c>
      <c r="I2464" s="411">
        <f>내역서!F2468</f>
        <v>0</v>
      </c>
      <c r="J2464" s="411">
        <v>14310.6</v>
      </c>
      <c r="K2464" s="412">
        <f>INT($I2464*J2464)</f>
        <v>0</v>
      </c>
      <c r="L2464" s="411">
        <v>0</v>
      </c>
      <c r="M2464" s="412">
        <f>INT($I2464*L2464)</f>
        <v>0</v>
      </c>
      <c r="N2464" s="411">
        <v>0</v>
      </c>
      <c r="O2464" s="412">
        <f>INT($I2464*N2464)</f>
        <v>0</v>
      </c>
      <c r="P2464" s="412">
        <f>+J2464+L2464+N2464</f>
        <v>14310.6</v>
      </c>
      <c r="Q2464" s="412">
        <f>K2464+M2464+O2464</f>
        <v>0</v>
      </c>
      <c r="R2464" s="412"/>
      <c r="S2464" s="412"/>
      <c r="T2464" s="412"/>
      <c r="U2464" s="483" t="s">
        <v>0</v>
      </c>
      <c r="V2464" s="617" t="str">
        <f>+IF(I2464&lt;0,"ng","")</f>
        <v/>
      </c>
      <c r="W2464" s="617"/>
    </row>
    <row r="2465" spans="1:23" s="75" customFormat="1" ht="24" hidden="1" customHeight="1">
      <c r="A2465" s="372" t="s">
        <v>2072</v>
      </c>
      <c r="B2465" s="421" t="s">
        <v>0</v>
      </c>
      <c r="C2465" s="421" t="s">
        <v>1495</v>
      </c>
      <c r="D2465" s="421" t="s">
        <v>1496</v>
      </c>
      <c r="E2465" s="422" t="s">
        <v>1034</v>
      </c>
      <c r="F2465" s="416">
        <v>1</v>
      </c>
      <c r="G2465" s="416">
        <f>[5]내역서!F2461</f>
        <v>1</v>
      </c>
      <c r="H2465" s="416">
        <v>1</v>
      </c>
      <c r="I2465" s="416">
        <f>내역서!F2469</f>
        <v>0</v>
      </c>
      <c r="J2465" s="416">
        <v>14310.6</v>
      </c>
      <c r="K2465" s="417">
        <f t="shared" si="4385"/>
        <v>0</v>
      </c>
      <c r="L2465" s="416">
        <v>0</v>
      </c>
      <c r="M2465" s="417">
        <f t="shared" si="4386"/>
        <v>0</v>
      </c>
      <c r="N2465" s="416">
        <v>0</v>
      </c>
      <c r="O2465" s="417">
        <f t="shared" si="4387"/>
        <v>0</v>
      </c>
      <c r="P2465" s="417">
        <f t="shared" si="4388"/>
        <v>14310.6</v>
      </c>
      <c r="Q2465" s="417">
        <f t="shared" si="4287"/>
        <v>0</v>
      </c>
      <c r="R2465" s="417">
        <f t="shared" ref="R2465" si="4392">I2465-I2464</f>
        <v>0</v>
      </c>
      <c r="S2465" s="417">
        <f t="shared" ref="S2465:T2465" si="4393">P2465-P2464</f>
        <v>0</v>
      </c>
      <c r="T2465" s="417">
        <f t="shared" si="4393"/>
        <v>0</v>
      </c>
      <c r="U2465" s="484"/>
      <c r="V2465" s="619" t="str">
        <f t="shared" ref="V2465" si="4394">+IF(I2465&lt;0,"ng","")</f>
        <v/>
      </c>
      <c r="W2465" s="619"/>
    </row>
    <row r="2466" spans="1:23" s="371" customFormat="1" ht="24" hidden="1" customHeight="1">
      <c r="A2466" s="366" t="s">
        <v>4825</v>
      </c>
      <c r="B2466" s="418" t="s">
        <v>0</v>
      </c>
      <c r="C2466" s="418" t="s">
        <v>162</v>
      </c>
      <c r="D2466" s="418" t="s">
        <v>163</v>
      </c>
      <c r="E2466" s="419" t="s">
        <v>18</v>
      </c>
      <c r="F2466" s="411">
        <v>3</v>
      </c>
      <c r="G2466" s="411">
        <f>[5]내역서!F2462</f>
        <v>3</v>
      </c>
      <c r="H2466" s="411">
        <v>3</v>
      </c>
      <c r="I2466" s="411">
        <f>내역서!F2470</f>
        <v>0</v>
      </c>
      <c r="J2466" s="411">
        <v>4746.1000000000004</v>
      </c>
      <c r="K2466" s="412">
        <f>INT($I2466*J2466)</f>
        <v>0</v>
      </c>
      <c r="L2466" s="411">
        <v>0</v>
      </c>
      <c r="M2466" s="412">
        <f>INT($I2466*L2466)</f>
        <v>0</v>
      </c>
      <c r="N2466" s="411">
        <v>0</v>
      </c>
      <c r="O2466" s="412">
        <f>INT($I2466*N2466)</f>
        <v>0</v>
      </c>
      <c r="P2466" s="412">
        <f>+J2466+L2466+N2466</f>
        <v>4746.1000000000004</v>
      </c>
      <c r="Q2466" s="412">
        <f>K2466+M2466+O2466</f>
        <v>0</v>
      </c>
      <c r="R2466" s="412"/>
      <c r="S2466" s="412"/>
      <c r="T2466" s="412"/>
      <c r="U2466" s="483" t="s">
        <v>0</v>
      </c>
      <c r="V2466" s="617" t="str">
        <f>+IF(I2466&lt;0,"ng","")</f>
        <v/>
      </c>
      <c r="W2466" s="617"/>
    </row>
    <row r="2467" spans="1:23" s="75" customFormat="1" ht="24" hidden="1" customHeight="1">
      <c r="A2467" s="372" t="s">
        <v>2072</v>
      </c>
      <c r="B2467" s="421" t="s">
        <v>0</v>
      </c>
      <c r="C2467" s="421" t="s">
        <v>162</v>
      </c>
      <c r="D2467" s="421" t="s">
        <v>163</v>
      </c>
      <c r="E2467" s="422" t="s">
        <v>18</v>
      </c>
      <c r="F2467" s="416">
        <v>3</v>
      </c>
      <c r="G2467" s="416">
        <f>[5]내역서!F2463</f>
        <v>3</v>
      </c>
      <c r="H2467" s="416">
        <v>3</v>
      </c>
      <c r="I2467" s="416">
        <f>내역서!F2471</f>
        <v>0</v>
      </c>
      <c r="J2467" s="416">
        <v>4746.1000000000004</v>
      </c>
      <c r="K2467" s="417">
        <f t="shared" si="4385"/>
        <v>0</v>
      </c>
      <c r="L2467" s="416">
        <v>0</v>
      </c>
      <c r="M2467" s="417">
        <f t="shared" si="4386"/>
        <v>0</v>
      </c>
      <c r="N2467" s="416">
        <v>0</v>
      </c>
      <c r="O2467" s="417">
        <f t="shared" si="4387"/>
        <v>0</v>
      </c>
      <c r="P2467" s="417">
        <f t="shared" si="4388"/>
        <v>4746.1000000000004</v>
      </c>
      <c r="Q2467" s="417">
        <f t="shared" si="4287"/>
        <v>0</v>
      </c>
      <c r="R2467" s="417">
        <f t="shared" ref="R2467" si="4395">I2467-I2466</f>
        <v>0</v>
      </c>
      <c r="S2467" s="417">
        <f t="shared" ref="S2467:T2467" si="4396">P2467-P2466</f>
        <v>0</v>
      </c>
      <c r="T2467" s="417">
        <f t="shared" si="4396"/>
        <v>0</v>
      </c>
      <c r="U2467" s="484"/>
      <c r="V2467" s="619" t="str">
        <f t="shared" ref="V2467" si="4397">+IF(I2467&lt;0,"ng","")</f>
        <v/>
      </c>
      <c r="W2467" s="619"/>
    </row>
    <row r="2468" spans="1:23" s="371" customFormat="1" ht="24" hidden="1" customHeight="1">
      <c r="A2468" s="366" t="s">
        <v>4825</v>
      </c>
      <c r="B2468" s="418" t="s">
        <v>0</v>
      </c>
      <c r="C2468" s="418" t="s">
        <v>164</v>
      </c>
      <c r="D2468" s="418" t="s">
        <v>163</v>
      </c>
      <c r="E2468" s="419" t="s">
        <v>18</v>
      </c>
      <c r="F2468" s="411">
        <v>1</v>
      </c>
      <c r="G2468" s="411">
        <f>[5]내역서!F2464</f>
        <v>1</v>
      </c>
      <c r="H2468" s="411">
        <v>1</v>
      </c>
      <c r="I2468" s="411">
        <f>내역서!F2472</f>
        <v>0</v>
      </c>
      <c r="J2468" s="411">
        <v>8544.7000000000007</v>
      </c>
      <c r="K2468" s="412">
        <f>INT($I2468*J2468)</f>
        <v>0</v>
      </c>
      <c r="L2468" s="411">
        <v>0</v>
      </c>
      <c r="M2468" s="412">
        <f>INT($I2468*L2468)</f>
        <v>0</v>
      </c>
      <c r="N2468" s="411">
        <v>0</v>
      </c>
      <c r="O2468" s="412">
        <f>INT($I2468*N2468)</f>
        <v>0</v>
      </c>
      <c r="P2468" s="412">
        <f>+J2468+L2468+N2468</f>
        <v>8544.7000000000007</v>
      </c>
      <c r="Q2468" s="412">
        <f>K2468+M2468+O2468</f>
        <v>0</v>
      </c>
      <c r="R2468" s="412"/>
      <c r="S2468" s="412"/>
      <c r="T2468" s="412"/>
      <c r="U2468" s="483" t="s">
        <v>0</v>
      </c>
      <c r="V2468" s="617" t="str">
        <f>+IF(I2468&lt;0,"ng","")</f>
        <v/>
      </c>
      <c r="W2468" s="617"/>
    </row>
    <row r="2469" spans="1:23" s="75" customFormat="1" ht="24" hidden="1" customHeight="1">
      <c r="A2469" s="372" t="s">
        <v>4886</v>
      </c>
      <c r="B2469" s="421" t="s">
        <v>0</v>
      </c>
      <c r="C2469" s="421" t="s">
        <v>164</v>
      </c>
      <c r="D2469" s="421" t="s">
        <v>163</v>
      </c>
      <c r="E2469" s="422" t="s">
        <v>18</v>
      </c>
      <c r="F2469" s="416">
        <v>1</v>
      </c>
      <c r="G2469" s="416">
        <f>[5]내역서!F2465</f>
        <v>1</v>
      </c>
      <c r="H2469" s="416">
        <v>1</v>
      </c>
      <c r="I2469" s="416">
        <f>내역서!F2473</f>
        <v>0</v>
      </c>
      <c r="J2469" s="416">
        <v>8544.7000000000007</v>
      </c>
      <c r="K2469" s="417">
        <f t="shared" si="4385"/>
        <v>0</v>
      </c>
      <c r="L2469" s="416">
        <v>0</v>
      </c>
      <c r="M2469" s="417">
        <f t="shared" si="4386"/>
        <v>0</v>
      </c>
      <c r="N2469" s="416">
        <v>0</v>
      </c>
      <c r="O2469" s="417">
        <f t="shared" si="4387"/>
        <v>0</v>
      </c>
      <c r="P2469" s="417">
        <f t="shared" si="4388"/>
        <v>8544.7000000000007</v>
      </c>
      <c r="Q2469" s="417">
        <f t="shared" si="4287"/>
        <v>0</v>
      </c>
      <c r="R2469" s="417">
        <f t="shared" ref="R2469" si="4398">I2469-I2468</f>
        <v>0</v>
      </c>
      <c r="S2469" s="417">
        <f t="shared" ref="S2469:T2469" si="4399">P2469-P2468</f>
        <v>0</v>
      </c>
      <c r="T2469" s="417">
        <f t="shared" si="4399"/>
        <v>0</v>
      </c>
      <c r="U2469" s="484"/>
      <c r="V2469" s="619" t="str">
        <f t="shared" ref="V2469" si="4400">+IF(I2469&lt;0,"ng","")</f>
        <v/>
      </c>
      <c r="W2469" s="619"/>
    </row>
    <row r="2470" spans="1:23" s="371" customFormat="1" ht="24" hidden="1" customHeight="1">
      <c r="A2470" s="366" t="s">
        <v>4825</v>
      </c>
      <c r="B2470" s="418" t="s">
        <v>0</v>
      </c>
      <c r="C2470" s="418" t="s">
        <v>165</v>
      </c>
      <c r="D2470" s="418" t="s">
        <v>166</v>
      </c>
      <c r="E2470" s="419" t="s">
        <v>18</v>
      </c>
      <c r="F2470" s="411">
        <v>1</v>
      </c>
      <c r="G2470" s="411">
        <f>[5]내역서!F2466</f>
        <v>1</v>
      </c>
      <c r="H2470" s="411">
        <v>1</v>
      </c>
      <c r="I2470" s="411">
        <f>내역서!F2474</f>
        <v>0</v>
      </c>
      <c r="J2470" s="411">
        <v>3080</v>
      </c>
      <c r="K2470" s="412">
        <f>INT($I2470*J2470)</f>
        <v>0</v>
      </c>
      <c r="L2470" s="411">
        <v>0</v>
      </c>
      <c r="M2470" s="412">
        <f>INT($I2470*L2470)</f>
        <v>0</v>
      </c>
      <c r="N2470" s="411">
        <v>0</v>
      </c>
      <c r="O2470" s="412">
        <f>INT($I2470*N2470)</f>
        <v>0</v>
      </c>
      <c r="P2470" s="412">
        <f>+J2470+L2470+N2470</f>
        <v>3080</v>
      </c>
      <c r="Q2470" s="412">
        <f>K2470+M2470+O2470</f>
        <v>0</v>
      </c>
      <c r="R2470" s="412"/>
      <c r="S2470" s="412"/>
      <c r="T2470" s="412"/>
      <c r="U2470" s="483" t="s">
        <v>0</v>
      </c>
      <c r="V2470" s="617" t="str">
        <f>+IF(I2470&lt;0,"ng","")</f>
        <v/>
      </c>
      <c r="W2470" s="617"/>
    </row>
    <row r="2471" spans="1:23" s="75" customFormat="1" ht="24" hidden="1" customHeight="1">
      <c r="A2471" s="372" t="s">
        <v>4829</v>
      </c>
      <c r="B2471" s="421" t="s">
        <v>0</v>
      </c>
      <c r="C2471" s="421" t="s">
        <v>165</v>
      </c>
      <c r="D2471" s="421" t="s">
        <v>166</v>
      </c>
      <c r="E2471" s="422" t="s">
        <v>18</v>
      </c>
      <c r="F2471" s="416">
        <v>1</v>
      </c>
      <c r="G2471" s="416">
        <f>[5]내역서!F2467</f>
        <v>1</v>
      </c>
      <c r="H2471" s="416">
        <v>1</v>
      </c>
      <c r="I2471" s="416">
        <f>내역서!F2475</f>
        <v>0</v>
      </c>
      <c r="J2471" s="416">
        <v>3080</v>
      </c>
      <c r="K2471" s="417">
        <f t="shared" si="4385"/>
        <v>0</v>
      </c>
      <c r="L2471" s="416">
        <v>0</v>
      </c>
      <c r="M2471" s="417">
        <f t="shared" si="4386"/>
        <v>0</v>
      </c>
      <c r="N2471" s="416">
        <v>0</v>
      </c>
      <c r="O2471" s="417">
        <f t="shared" si="4387"/>
        <v>0</v>
      </c>
      <c r="P2471" s="417">
        <f t="shared" si="4388"/>
        <v>3080</v>
      </c>
      <c r="Q2471" s="417">
        <f t="shared" si="4287"/>
        <v>0</v>
      </c>
      <c r="R2471" s="417">
        <f t="shared" ref="R2471" si="4401">I2471-I2470</f>
        <v>0</v>
      </c>
      <c r="S2471" s="417">
        <f t="shared" ref="S2471:T2471" si="4402">P2471-P2470</f>
        <v>0</v>
      </c>
      <c r="T2471" s="417">
        <f t="shared" si="4402"/>
        <v>0</v>
      </c>
      <c r="U2471" s="484"/>
      <c r="V2471" s="619" t="str">
        <f t="shared" ref="V2471" si="4403">+IF(I2471&lt;0,"ng","")</f>
        <v/>
      </c>
      <c r="W2471" s="619"/>
    </row>
    <row r="2472" spans="1:23" s="371" customFormat="1" ht="24" hidden="1" customHeight="1">
      <c r="A2472" s="366" t="s">
        <v>4879</v>
      </c>
      <c r="B2472" s="418" t="s">
        <v>0</v>
      </c>
      <c r="C2472" s="418" t="s">
        <v>3461</v>
      </c>
      <c r="D2472" s="418" t="s">
        <v>163</v>
      </c>
      <c r="E2472" s="419" t="s">
        <v>18</v>
      </c>
      <c r="F2472" s="411">
        <v>2</v>
      </c>
      <c r="G2472" s="411">
        <f>[5]내역서!F2468</f>
        <v>2</v>
      </c>
      <c r="H2472" s="411">
        <v>2</v>
      </c>
      <c r="I2472" s="411">
        <f>내역서!F2476</f>
        <v>0</v>
      </c>
      <c r="J2472" s="411">
        <v>62525.8</v>
      </c>
      <c r="K2472" s="412">
        <f>INT($I2472*J2472)</f>
        <v>0</v>
      </c>
      <c r="L2472" s="411">
        <v>0</v>
      </c>
      <c r="M2472" s="412">
        <f>INT($I2472*L2472)</f>
        <v>0</v>
      </c>
      <c r="N2472" s="411">
        <v>0</v>
      </c>
      <c r="O2472" s="412">
        <f>INT($I2472*N2472)</f>
        <v>0</v>
      </c>
      <c r="P2472" s="412">
        <f>+J2472+L2472+N2472</f>
        <v>62525.8</v>
      </c>
      <c r="Q2472" s="412">
        <f>K2472+M2472+O2472</f>
        <v>0</v>
      </c>
      <c r="R2472" s="412"/>
      <c r="S2472" s="412"/>
      <c r="T2472" s="412"/>
      <c r="U2472" s="483" t="s">
        <v>0</v>
      </c>
      <c r="V2472" s="617" t="str">
        <f>+IF(I2472&lt;0,"ng","")</f>
        <v/>
      </c>
      <c r="W2472" s="617"/>
    </row>
    <row r="2473" spans="1:23" s="75" customFormat="1" ht="24" hidden="1" customHeight="1">
      <c r="A2473" s="372" t="s">
        <v>4829</v>
      </c>
      <c r="B2473" s="421" t="s">
        <v>0</v>
      </c>
      <c r="C2473" s="421" t="s">
        <v>1497</v>
      </c>
      <c r="D2473" s="421" t="s">
        <v>163</v>
      </c>
      <c r="E2473" s="422" t="s">
        <v>18</v>
      </c>
      <c r="F2473" s="416">
        <v>2</v>
      </c>
      <c r="G2473" s="416">
        <f>[5]내역서!F2469</f>
        <v>2</v>
      </c>
      <c r="H2473" s="416">
        <v>2</v>
      </c>
      <c r="I2473" s="416">
        <f>내역서!F2477</f>
        <v>0</v>
      </c>
      <c r="J2473" s="416">
        <v>62525.8</v>
      </c>
      <c r="K2473" s="417">
        <f t="shared" si="4385"/>
        <v>0</v>
      </c>
      <c r="L2473" s="416">
        <v>0</v>
      </c>
      <c r="M2473" s="417">
        <f t="shared" si="4386"/>
        <v>0</v>
      </c>
      <c r="N2473" s="416">
        <v>0</v>
      </c>
      <c r="O2473" s="417">
        <f t="shared" si="4387"/>
        <v>0</v>
      </c>
      <c r="P2473" s="417">
        <f t="shared" si="4388"/>
        <v>62525.8</v>
      </c>
      <c r="Q2473" s="417">
        <f t="shared" si="4287"/>
        <v>0</v>
      </c>
      <c r="R2473" s="417">
        <f t="shared" ref="R2473" si="4404">I2473-I2472</f>
        <v>0</v>
      </c>
      <c r="S2473" s="417">
        <f t="shared" ref="S2473:T2473" si="4405">P2473-P2472</f>
        <v>0</v>
      </c>
      <c r="T2473" s="417">
        <f t="shared" si="4405"/>
        <v>0</v>
      </c>
      <c r="U2473" s="484"/>
      <c r="V2473" s="619" t="str">
        <f t="shared" ref="V2473" si="4406">+IF(I2473&lt;0,"ng","")</f>
        <v/>
      </c>
      <c r="W2473" s="619"/>
    </row>
    <row r="2474" spans="1:23" s="371" customFormat="1" ht="24" hidden="1" customHeight="1">
      <c r="A2474" s="366" t="s">
        <v>4825</v>
      </c>
      <c r="B2474" s="418" t="s">
        <v>0</v>
      </c>
      <c r="C2474" s="418" t="s">
        <v>3463</v>
      </c>
      <c r="D2474" s="418" t="s">
        <v>3465</v>
      </c>
      <c r="E2474" s="419" t="s">
        <v>18</v>
      </c>
      <c r="F2474" s="411">
        <v>2</v>
      </c>
      <c r="G2474" s="411">
        <f>[5]내역서!F2470</f>
        <v>2</v>
      </c>
      <c r="H2474" s="411">
        <v>2</v>
      </c>
      <c r="I2474" s="411">
        <f>내역서!F2478</f>
        <v>0</v>
      </c>
      <c r="J2474" s="411">
        <v>34962.400000000001</v>
      </c>
      <c r="K2474" s="412">
        <f>INT($I2474*J2474)</f>
        <v>0</v>
      </c>
      <c r="L2474" s="411">
        <v>0</v>
      </c>
      <c r="M2474" s="412">
        <f>INT($I2474*L2474)</f>
        <v>0</v>
      </c>
      <c r="N2474" s="411">
        <v>0</v>
      </c>
      <c r="O2474" s="412">
        <f>INT($I2474*N2474)</f>
        <v>0</v>
      </c>
      <c r="P2474" s="412">
        <f>+J2474+L2474+N2474</f>
        <v>34962.400000000001</v>
      </c>
      <c r="Q2474" s="412">
        <f>K2474+M2474+O2474</f>
        <v>0</v>
      </c>
      <c r="R2474" s="412"/>
      <c r="S2474" s="412"/>
      <c r="T2474" s="412"/>
      <c r="U2474" s="483" t="s">
        <v>0</v>
      </c>
      <c r="V2474" s="617" t="str">
        <f>+IF(I2474&lt;0,"ng","")</f>
        <v/>
      </c>
      <c r="W2474" s="617"/>
    </row>
    <row r="2475" spans="1:23" s="75" customFormat="1" ht="24" hidden="1" customHeight="1">
      <c r="A2475" s="372" t="s">
        <v>4878</v>
      </c>
      <c r="B2475" s="421" t="s">
        <v>0</v>
      </c>
      <c r="C2475" s="421" t="s">
        <v>1499</v>
      </c>
      <c r="D2475" s="421" t="s">
        <v>1501</v>
      </c>
      <c r="E2475" s="422" t="s">
        <v>18</v>
      </c>
      <c r="F2475" s="416">
        <v>2</v>
      </c>
      <c r="G2475" s="416">
        <f>[5]내역서!F2471</f>
        <v>2</v>
      </c>
      <c r="H2475" s="416">
        <v>2</v>
      </c>
      <c r="I2475" s="416">
        <f>내역서!F2479</f>
        <v>0</v>
      </c>
      <c r="J2475" s="416">
        <v>34962.400000000001</v>
      </c>
      <c r="K2475" s="417">
        <f t="shared" si="4385"/>
        <v>0</v>
      </c>
      <c r="L2475" s="416">
        <v>0</v>
      </c>
      <c r="M2475" s="417">
        <f t="shared" si="4386"/>
        <v>0</v>
      </c>
      <c r="N2475" s="416">
        <v>0</v>
      </c>
      <c r="O2475" s="417">
        <f t="shared" si="4387"/>
        <v>0</v>
      </c>
      <c r="P2475" s="417">
        <f t="shared" si="4388"/>
        <v>34962.400000000001</v>
      </c>
      <c r="Q2475" s="417">
        <f t="shared" si="4287"/>
        <v>0</v>
      </c>
      <c r="R2475" s="417">
        <f t="shared" ref="R2475" si="4407">I2475-I2474</f>
        <v>0</v>
      </c>
      <c r="S2475" s="417">
        <f t="shared" ref="S2475:T2475" si="4408">P2475-P2474</f>
        <v>0</v>
      </c>
      <c r="T2475" s="417">
        <f t="shared" si="4408"/>
        <v>0</v>
      </c>
      <c r="U2475" s="484"/>
      <c r="V2475" s="619" t="str">
        <f t="shared" ref="V2475" si="4409">+IF(I2475&lt;0,"ng","")</f>
        <v/>
      </c>
      <c r="W2475" s="619"/>
    </row>
    <row r="2476" spans="1:23" s="371" customFormat="1" ht="24" hidden="1" customHeight="1">
      <c r="A2476" s="366" t="s">
        <v>4825</v>
      </c>
      <c r="B2476" s="418" t="s">
        <v>0</v>
      </c>
      <c r="C2476" s="418" t="s">
        <v>3466</v>
      </c>
      <c r="D2476" s="418" t="s">
        <v>163</v>
      </c>
      <c r="E2476" s="419" t="s">
        <v>18</v>
      </c>
      <c r="F2476" s="411">
        <v>2</v>
      </c>
      <c r="G2476" s="411">
        <f>[5]내역서!F2472</f>
        <v>2</v>
      </c>
      <c r="H2476" s="411">
        <v>2</v>
      </c>
      <c r="I2476" s="411">
        <f>내역서!F2480</f>
        <v>0</v>
      </c>
      <c r="J2476" s="411">
        <v>838097.8</v>
      </c>
      <c r="K2476" s="412">
        <f>INT($I2476*J2476)</f>
        <v>0</v>
      </c>
      <c r="L2476" s="411">
        <v>0</v>
      </c>
      <c r="M2476" s="412">
        <f>INT($I2476*L2476)</f>
        <v>0</v>
      </c>
      <c r="N2476" s="411">
        <v>0</v>
      </c>
      <c r="O2476" s="412">
        <f>INT($I2476*N2476)</f>
        <v>0</v>
      </c>
      <c r="P2476" s="412">
        <f>+J2476+L2476+N2476</f>
        <v>838097.8</v>
      </c>
      <c r="Q2476" s="412">
        <f>K2476+M2476+O2476</f>
        <v>0</v>
      </c>
      <c r="R2476" s="412"/>
      <c r="S2476" s="412"/>
      <c r="T2476" s="412"/>
      <c r="U2476" s="483" t="s">
        <v>0</v>
      </c>
      <c r="V2476" s="617" t="str">
        <f>+IF(I2476&lt;0,"ng","")</f>
        <v/>
      </c>
      <c r="W2476" s="617"/>
    </row>
    <row r="2477" spans="1:23" s="75" customFormat="1" ht="24" hidden="1" customHeight="1">
      <c r="A2477" s="372" t="s">
        <v>4829</v>
      </c>
      <c r="B2477" s="421" t="s">
        <v>0</v>
      </c>
      <c r="C2477" s="421" t="s">
        <v>1502</v>
      </c>
      <c r="D2477" s="421" t="s">
        <v>163</v>
      </c>
      <c r="E2477" s="422" t="s">
        <v>18</v>
      </c>
      <c r="F2477" s="416">
        <v>2</v>
      </c>
      <c r="G2477" s="416">
        <f>[5]내역서!F2473</f>
        <v>2</v>
      </c>
      <c r="H2477" s="416">
        <v>2</v>
      </c>
      <c r="I2477" s="416">
        <f>내역서!F2481</f>
        <v>0</v>
      </c>
      <c r="J2477" s="416">
        <v>838097.8</v>
      </c>
      <c r="K2477" s="417">
        <f t="shared" si="4385"/>
        <v>0</v>
      </c>
      <c r="L2477" s="416">
        <v>0</v>
      </c>
      <c r="M2477" s="417">
        <f t="shared" si="4386"/>
        <v>0</v>
      </c>
      <c r="N2477" s="416">
        <v>0</v>
      </c>
      <c r="O2477" s="417">
        <f t="shared" si="4387"/>
        <v>0</v>
      </c>
      <c r="P2477" s="417">
        <f t="shared" si="4388"/>
        <v>838097.8</v>
      </c>
      <c r="Q2477" s="417">
        <f t="shared" si="4287"/>
        <v>0</v>
      </c>
      <c r="R2477" s="417">
        <f t="shared" ref="R2477" si="4410">I2477-I2476</f>
        <v>0</v>
      </c>
      <c r="S2477" s="417">
        <f t="shared" ref="S2477:T2477" si="4411">P2477-P2476</f>
        <v>0</v>
      </c>
      <c r="T2477" s="417">
        <f t="shared" si="4411"/>
        <v>0</v>
      </c>
      <c r="U2477" s="484"/>
      <c r="V2477" s="619" t="str">
        <f t="shared" ref="V2477" si="4412">+IF(I2477&lt;0,"ng","")</f>
        <v/>
      </c>
      <c r="W2477" s="619"/>
    </row>
    <row r="2478" spans="1:23" s="371" customFormat="1" ht="24" hidden="1" customHeight="1">
      <c r="A2478" s="366" t="s">
        <v>4825</v>
      </c>
      <c r="B2478" s="418" t="s">
        <v>0</v>
      </c>
      <c r="C2478" s="418" t="s">
        <v>170</v>
      </c>
      <c r="D2478" s="418" t="s">
        <v>171</v>
      </c>
      <c r="E2478" s="419" t="s">
        <v>18</v>
      </c>
      <c r="F2478" s="411">
        <v>1</v>
      </c>
      <c r="G2478" s="411">
        <f>[5]내역서!F2474</f>
        <v>1</v>
      </c>
      <c r="H2478" s="411">
        <v>1</v>
      </c>
      <c r="I2478" s="411">
        <f>내역서!F2482</f>
        <v>0</v>
      </c>
      <c r="J2478" s="411">
        <v>18097.099999999999</v>
      </c>
      <c r="K2478" s="412">
        <f>INT($I2478*J2478)</f>
        <v>0</v>
      </c>
      <c r="L2478" s="411">
        <v>0</v>
      </c>
      <c r="M2478" s="412">
        <f>INT($I2478*L2478)</f>
        <v>0</v>
      </c>
      <c r="N2478" s="411">
        <v>0</v>
      </c>
      <c r="O2478" s="412">
        <f>INT($I2478*N2478)</f>
        <v>0</v>
      </c>
      <c r="P2478" s="412">
        <f>+J2478+L2478+N2478</f>
        <v>18097.099999999999</v>
      </c>
      <c r="Q2478" s="412">
        <f>K2478+M2478+O2478</f>
        <v>0</v>
      </c>
      <c r="R2478" s="412"/>
      <c r="S2478" s="412"/>
      <c r="T2478" s="412"/>
      <c r="U2478" s="483" t="s">
        <v>0</v>
      </c>
      <c r="V2478" s="617" t="str">
        <f>+IF(I2478&lt;0,"ng","")</f>
        <v/>
      </c>
      <c r="W2478" s="617"/>
    </row>
    <row r="2479" spans="1:23" s="75" customFormat="1" ht="24" hidden="1" customHeight="1">
      <c r="A2479" s="372" t="s">
        <v>2072</v>
      </c>
      <c r="B2479" s="421" t="s">
        <v>0</v>
      </c>
      <c r="C2479" s="421" t="s">
        <v>170</v>
      </c>
      <c r="D2479" s="421" t="s">
        <v>171</v>
      </c>
      <c r="E2479" s="422" t="s">
        <v>18</v>
      </c>
      <c r="F2479" s="416">
        <v>1</v>
      </c>
      <c r="G2479" s="416">
        <f>[5]내역서!F2475</f>
        <v>1</v>
      </c>
      <c r="H2479" s="416">
        <v>1</v>
      </c>
      <c r="I2479" s="416">
        <f>내역서!F2483</f>
        <v>0</v>
      </c>
      <c r="J2479" s="416">
        <v>18097.099999999999</v>
      </c>
      <c r="K2479" s="417">
        <f t="shared" si="4385"/>
        <v>0</v>
      </c>
      <c r="L2479" s="416">
        <v>0</v>
      </c>
      <c r="M2479" s="417">
        <f t="shared" si="4386"/>
        <v>0</v>
      </c>
      <c r="N2479" s="416">
        <v>0</v>
      </c>
      <c r="O2479" s="417">
        <f t="shared" si="4387"/>
        <v>0</v>
      </c>
      <c r="P2479" s="417">
        <f t="shared" si="4388"/>
        <v>18097.099999999999</v>
      </c>
      <c r="Q2479" s="417">
        <f t="shared" si="4287"/>
        <v>0</v>
      </c>
      <c r="R2479" s="417">
        <f t="shared" ref="R2479" si="4413">I2479-I2478</f>
        <v>0</v>
      </c>
      <c r="S2479" s="417">
        <f t="shared" ref="S2479:T2479" si="4414">P2479-P2478</f>
        <v>0</v>
      </c>
      <c r="T2479" s="417">
        <f t="shared" si="4414"/>
        <v>0</v>
      </c>
      <c r="U2479" s="484"/>
      <c r="V2479" s="619" t="str">
        <f t="shared" ref="V2479" si="4415">+IF(I2479&lt;0,"ng","")</f>
        <v/>
      </c>
      <c r="W2479" s="619"/>
    </row>
    <row r="2480" spans="1:23" s="371" customFormat="1" ht="24" hidden="1" customHeight="1">
      <c r="A2480" s="366" t="s">
        <v>4879</v>
      </c>
      <c r="B2480" s="418" t="s">
        <v>0</v>
      </c>
      <c r="C2480" s="418" t="s">
        <v>170</v>
      </c>
      <c r="D2480" s="418" t="s">
        <v>163</v>
      </c>
      <c r="E2480" s="419" t="s">
        <v>18</v>
      </c>
      <c r="F2480" s="411">
        <v>10</v>
      </c>
      <c r="G2480" s="411">
        <f>[5]내역서!F2476</f>
        <v>10</v>
      </c>
      <c r="H2480" s="411">
        <v>10</v>
      </c>
      <c r="I2480" s="411">
        <f>내역서!F2484</f>
        <v>0</v>
      </c>
      <c r="J2480" s="411">
        <v>12179.6</v>
      </c>
      <c r="K2480" s="412">
        <f>INT($I2480*J2480)</f>
        <v>0</v>
      </c>
      <c r="L2480" s="411">
        <v>0</v>
      </c>
      <c r="M2480" s="412">
        <f>INT($I2480*L2480)</f>
        <v>0</v>
      </c>
      <c r="N2480" s="411">
        <v>0</v>
      </c>
      <c r="O2480" s="412">
        <f>INT($I2480*N2480)</f>
        <v>0</v>
      </c>
      <c r="P2480" s="412">
        <f>+J2480+L2480+N2480</f>
        <v>12179.6</v>
      </c>
      <c r="Q2480" s="412">
        <f>K2480+M2480+O2480</f>
        <v>0</v>
      </c>
      <c r="R2480" s="412"/>
      <c r="S2480" s="412"/>
      <c r="T2480" s="412"/>
      <c r="U2480" s="483" t="s">
        <v>0</v>
      </c>
      <c r="V2480" s="617" t="str">
        <f>+IF(I2480&lt;0,"ng","")</f>
        <v/>
      </c>
      <c r="W2480" s="617"/>
    </row>
    <row r="2481" spans="1:23" s="75" customFormat="1" ht="24" hidden="1" customHeight="1">
      <c r="A2481" s="372" t="s">
        <v>4878</v>
      </c>
      <c r="B2481" s="421" t="s">
        <v>0</v>
      </c>
      <c r="C2481" s="421" t="s">
        <v>170</v>
      </c>
      <c r="D2481" s="421" t="s">
        <v>163</v>
      </c>
      <c r="E2481" s="422" t="s">
        <v>18</v>
      </c>
      <c r="F2481" s="416">
        <v>10</v>
      </c>
      <c r="G2481" s="416">
        <f>[5]내역서!F2477</f>
        <v>10</v>
      </c>
      <c r="H2481" s="416">
        <v>10</v>
      </c>
      <c r="I2481" s="416">
        <f>내역서!F2485</f>
        <v>0</v>
      </c>
      <c r="J2481" s="416">
        <v>12179.6</v>
      </c>
      <c r="K2481" s="417">
        <f t="shared" si="4385"/>
        <v>0</v>
      </c>
      <c r="L2481" s="416">
        <v>0</v>
      </c>
      <c r="M2481" s="417">
        <f t="shared" si="4386"/>
        <v>0</v>
      </c>
      <c r="N2481" s="416">
        <v>0</v>
      </c>
      <c r="O2481" s="417">
        <f t="shared" si="4387"/>
        <v>0</v>
      </c>
      <c r="P2481" s="417">
        <f t="shared" si="4388"/>
        <v>12179.6</v>
      </c>
      <c r="Q2481" s="417">
        <f t="shared" si="4287"/>
        <v>0</v>
      </c>
      <c r="R2481" s="417">
        <f t="shared" ref="R2481" si="4416">I2481-I2480</f>
        <v>0</v>
      </c>
      <c r="S2481" s="417">
        <f t="shared" ref="S2481:T2481" si="4417">P2481-P2480</f>
        <v>0</v>
      </c>
      <c r="T2481" s="417">
        <f t="shared" si="4417"/>
        <v>0</v>
      </c>
      <c r="U2481" s="484"/>
      <c r="V2481" s="619" t="str">
        <f t="shared" ref="V2481" si="4418">+IF(I2481&lt;0,"ng","")</f>
        <v/>
      </c>
      <c r="W2481" s="619"/>
    </row>
    <row r="2482" spans="1:23" s="489" customFormat="1" ht="24" hidden="1" customHeight="1">
      <c r="A2482" s="366" t="s">
        <v>4825</v>
      </c>
      <c r="B2482" s="500" t="s">
        <v>3416</v>
      </c>
      <c r="C2482" s="500" t="s">
        <v>3417</v>
      </c>
      <c r="D2482" s="500" t="s">
        <v>0</v>
      </c>
      <c r="E2482" s="501" t="s">
        <v>0</v>
      </c>
      <c r="F2482" s="502">
        <v>0</v>
      </c>
      <c r="G2482" s="502">
        <f>[5]내역서!F2478</f>
        <v>0</v>
      </c>
      <c r="H2482" s="502">
        <v>0</v>
      </c>
      <c r="I2482" s="502">
        <f>내역서!F2486</f>
        <v>0</v>
      </c>
      <c r="J2482" s="503">
        <v>0</v>
      </c>
      <c r="K2482" s="503">
        <f>SUMIF($A$2484:$A$2591,$A2484,K$2484:K$2591)</f>
        <v>0</v>
      </c>
      <c r="L2482" s="503">
        <v>0</v>
      </c>
      <c r="M2482" s="503">
        <f>SUMIF($A$2484:$A$2591,$A2484,M$2484:M$2591)</f>
        <v>0</v>
      </c>
      <c r="N2482" s="503">
        <v>0</v>
      </c>
      <c r="O2482" s="503">
        <f>SUMIF($A$2484:$A$2591,$A2484,O$2484:O$2591)</f>
        <v>0</v>
      </c>
      <c r="P2482" s="504">
        <v>0</v>
      </c>
      <c r="Q2482" s="503">
        <f>K2482+M2482+O2482</f>
        <v>0</v>
      </c>
      <c r="R2482" s="503"/>
      <c r="S2482" s="503"/>
      <c r="T2482" s="503"/>
      <c r="U2482" s="501" t="s">
        <v>0</v>
      </c>
      <c r="V2482" s="617" t="str">
        <f>+IF(I2482&lt;0,"ng","")</f>
        <v/>
      </c>
      <c r="W2482" s="617"/>
    </row>
    <row r="2483" spans="1:23" s="78" customFormat="1" ht="24" hidden="1" customHeight="1">
      <c r="A2483" s="372" t="s">
        <v>4829</v>
      </c>
      <c r="B2483" s="505" t="s">
        <v>4887</v>
      </c>
      <c r="C2483" s="505" t="s">
        <v>4888</v>
      </c>
      <c r="D2483" s="505" t="s">
        <v>0</v>
      </c>
      <c r="E2483" s="506" t="s">
        <v>0</v>
      </c>
      <c r="F2483" s="507">
        <v>0</v>
      </c>
      <c r="G2483" s="507">
        <f>[5]내역서!F2479</f>
        <v>0</v>
      </c>
      <c r="H2483" s="507">
        <v>0</v>
      </c>
      <c r="I2483" s="507">
        <f>내역서!F2487</f>
        <v>0</v>
      </c>
      <c r="J2483" s="508">
        <v>0</v>
      </c>
      <c r="K2483" s="508">
        <f>SUMIF($A$2484:$A$2591,$A2485,K$2484:K$2591)</f>
        <v>0</v>
      </c>
      <c r="L2483" s="508">
        <v>0</v>
      </c>
      <c r="M2483" s="508">
        <f>SUMIF($A$2484:$A$2591,$A2485,M$2484:M$2591)</f>
        <v>0</v>
      </c>
      <c r="N2483" s="508">
        <v>0</v>
      </c>
      <c r="O2483" s="508">
        <f>SUMIF($A$2484:$A$2591,$A2485,O$2484:O$2591)</f>
        <v>0</v>
      </c>
      <c r="P2483" s="509">
        <v>0</v>
      </c>
      <c r="Q2483" s="508">
        <f t="shared" si="4287"/>
        <v>0</v>
      </c>
      <c r="R2483" s="508">
        <f t="shared" ref="R2483" si="4419">I2483-I2482</f>
        <v>0</v>
      </c>
      <c r="S2483" s="508">
        <f t="shared" ref="S2483:T2483" si="4420">P2483-P2482</f>
        <v>0</v>
      </c>
      <c r="T2483" s="508">
        <f t="shared" si="4420"/>
        <v>0</v>
      </c>
      <c r="U2483" s="506"/>
      <c r="V2483" s="619" t="str">
        <f t="shared" ref="V2483" si="4421">+IF(I2483&lt;0,"ng","")</f>
        <v/>
      </c>
      <c r="W2483" s="619"/>
    </row>
    <row r="2484" spans="1:23" s="371" customFormat="1" ht="24" hidden="1" customHeight="1">
      <c r="A2484" s="366" t="s">
        <v>4825</v>
      </c>
      <c r="B2484" s="418" t="s">
        <v>0</v>
      </c>
      <c r="C2484" s="418" t="s">
        <v>158</v>
      </c>
      <c r="D2484" s="418" t="s">
        <v>159</v>
      </c>
      <c r="E2484" s="419" t="s">
        <v>6</v>
      </c>
      <c r="F2484" s="411">
        <v>114.2</v>
      </c>
      <c r="G2484" s="411">
        <f>[5]내역서!F2480</f>
        <v>114.2</v>
      </c>
      <c r="H2484" s="411">
        <v>114.2</v>
      </c>
      <c r="I2484" s="411">
        <f>내역서!F2488</f>
        <v>0</v>
      </c>
      <c r="J2484" s="411">
        <v>576246.1</v>
      </c>
      <c r="K2484" s="412">
        <f>INT($I2484*J2484)</f>
        <v>0</v>
      </c>
      <c r="L2484" s="411">
        <v>0</v>
      </c>
      <c r="M2484" s="412">
        <f>INT($I2484*L2484)</f>
        <v>0</v>
      </c>
      <c r="N2484" s="411">
        <v>0</v>
      </c>
      <c r="O2484" s="412">
        <f>INT($I2484*N2484)</f>
        <v>0</v>
      </c>
      <c r="P2484" s="412">
        <f>+J2484+L2484+N2484</f>
        <v>576246.1</v>
      </c>
      <c r="Q2484" s="412">
        <f>K2484+M2484+O2484</f>
        <v>0</v>
      </c>
      <c r="R2484" s="412"/>
      <c r="S2484" s="412"/>
      <c r="T2484" s="412"/>
      <c r="U2484" s="483" t="s">
        <v>0</v>
      </c>
      <c r="V2484" s="617" t="str">
        <f>+IF(I2484&lt;0,"ng","")</f>
        <v/>
      </c>
      <c r="W2484" s="617"/>
    </row>
    <row r="2485" spans="1:23" s="75" customFormat="1" ht="24" hidden="1" customHeight="1">
      <c r="A2485" s="372" t="s">
        <v>4889</v>
      </c>
      <c r="B2485" s="421" t="s">
        <v>0</v>
      </c>
      <c r="C2485" s="421" t="s">
        <v>158</v>
      </c>
      <c r="D2485" s="421" t="s">
        <v>159</v>
      </c>
      <c r="E2485" s="422" t="s">
        <v>6</v>
      </c>
      <c r="F2485" s="416">
        <v>114.2</v>
      </c>
      <c r="G2485" s="416">
        <f>[5]내역서!F2481</f>
        <v>114.2</v>
      </c>
      <c r="H2485" s="416">
        <v>114.2</v>
      </c>
      <c r="I2485" s="416">
        <f>내역서!F2489</f>
        <v>0</v>
      </c>
      <c r="J2485" s="416">
        <v>576246.1</v>
      </c>
      <c r="K2485" s="417">
        <f t="shared" ref="K2485:K2515" si="4422">INT($I2485*J2485)</f>
        <v>0</v>
      </c>
      <c r="L2485" s="416">
        <v>0</v>
      </c>
      <c r="M2485" s="417">
        <f t="shared" ref="M2485:M2515" si="4423">INT($I2485*L2485)</f>
        <v>0</v>
      </c>
      <c r="N2485" s="416">
        <v>0</v>
      </c>
      <c r="O2485" s="417">
        <f t="shared" ref="O2485:O2515" si="4424">INT($I2485*N2485)</f>
        <v>0</v>
      </c>
      <c r="P2485" s="417">
        <f t="shared" ref="P2485:P2547" si="4425">+J2485+L2485+N2485</f>
        <v>576246.1</v>
      </c>
      <c r="Q2485" s="417">
        <f t="shared" si="4287"/>
        <v>0</v>
      </c>
      <c r="R2485" s="417">
        <f t="shared" ref="R2485" si="4426">I2485-I2484</f>
        <v>0</v>
      </c>
      <c r="S2485" s="417">
        <f t="shared" ref="S2485:T2485" si="4427">P2485-P2484</f>
        <v>0</v>
      </c>
      <c r="T2485" s="417">
        <f t="shared" si="4427"/>
        <v>0</v>
      </c>
      <c r="U2485" s="484"/>
      <c r="V2485" s="619" t="str">
        <f t="shared" ref="V2485" si="4428">+IF(I2485&lt;0,"ng","")</f>
        <v/>
      </c>
      <c r="W2485" s="619"/>
    </row>
    <row r="2486" spans="1:23" s="371" customFormat="1" ht="24" hidden="1" customHeight="1">
      <c r="A2486" s="366" t="s">
        <v>4825</v>
      </c>
      <c r="B2486" s="418" t="s">
        <v>0</v>
      </c>
      <c r="C2486" s="418" t="s">
        <v>158</v>
      </c>
      <c r="D2486" s="418" t="s">
        <v>172</v>
      </c>
      <c r="E2486" s="419" t="s">
        <v>6</v>
      </c>
      <c r="F2486" s="411">
        <v>9.9</v>
      </c>
      <c r="G2486" s="411">
        <f>[5]내역서!F2482</f>
        <v>9.9</v>
      </c>
      <c r="H2486" s="411">
        <v>9.9</v>
      </c>
      <c r="I2486" s="411">
        <f>내역서!F2490</f>
        <v>0</v>
      </c>
      <c r="J2486" s="411">
        <v>470299.5</v>
      </c>
      <c r="K2486" s="412">
        <f>INT($I2486*J2486)</f>
        <v>0</v>
      </c>
      <c r="L2486" s="411">
        <v>0</v>
      </c>
      <c r="M2486" s="412">
        <f>INT($I2486*L2486)</f>
        <v>0</v>
      </c>
      <c r="N2486" s="411">
        <v>0</v>
      </c>
      <c r="O2486" s="412">
        <f>INT($I2486*N2486)</f>
        <v>0</v>
      </c>
      <c r="P2486" s="412">
        <f>+J2486+L2486+N2486</f>
        <v>470299.5</v>
      </c>
      <c r="Q2486" s="412">
        <f>K2486+M2486+O2486</f>
        <v>0</v>
      </c>
      <c r="R2486" s="412"/>
      <c r="S2486" s="412"/>
      <c r="T2486" s="412"/>
      <c r="U2486" s="483" t="s">
        <v>0</v>
      </c>
      <c r="V2486" s="617" t="str">
        <f>+IF(I2486&lt;0,"ng","")</f>
        <v/>
      </c>
      <c r="W2486" s="617"/>
    </row>
    <row r="2487" spans="1:23" s="75" customFormat="1" ht="24" hidden="1" customHeight="1">
      <c r="A2487" s="372" t="s">
        <v>4829</v>
      </c>
      <c r="B2487" s="421" t="s">
        <v>0</v>
      </c>
      <c r="C2487" s="421" t="s">
        <v>158</v>
      </c>
      <c r="D2487" s="421" t="s">
        <v>172</v>
      </c>
      <c r="E2487" s="422" t="s">
        <v>6</v>
      </c>
      <c r="F2487" s="416">
        <v>9.9</v>
      </c>
      <c r="G2487" s="416">
        <f>[5]내역서!F2483</f>
        <v>9.9</v>
      </c>
      <c r="H2487" s="416">
        <v>9.9</v>
      </c>
      <c r="I2487" s="416">
        <f>내역서!F2491</f>
        <v>0</v>
      </c>
      <c r="J2487" s="416">
        <v>470299.5</v>
      </c>
      <c r="K2487" s="417">
        <f t="shared" si="4422"/>
        <v>0</v>
      </c>
      <c r="L2487" s="416">
        <v>0</v>
      </c>
      <c r="M2487" s="417">
        <f t="shared" si="4423"/>
        <v>0</v>
      </c>
      <c r="N2487" s="416">
        <v>0</v>
      </c>
      <c r="O2487" s="417">
        <f t="shared" si="4424"/>
        <v>0</v>
      </c>
      <c r="P2487" s="417">
        <f t="shared" si="4425"/>
        <v>470299.5</v>
      </c>
      <c r="Q2487" s="417">
        <f t="shared" si="4287"/>
        <v>0</v>
      </c>
      <c r="R2487" s="417">
        <f t="shared" ref="R2487" si="4429">I2487-I2486</f>
        <v>0</v>
      </c>
      <c r="S2487" s="417">
        <f t="shared" ref="S2487:T2487" si="4430">P2487-P2486</f>
        <v>0</v>
      </c>
      <c r="T2487" s="417">
        <f t="shared" si="4430"/>
        <v>0</v>
      </c>
      <c r="U2487" s="484"/>
      <c r="V2487" s="619" t="str">
        <f t="shared" ref="V2487" si="4431">+IF(I2487&lt;0,"ng","")</f>
        <v/>
      </c>
      <c r="W2487" s="619"/>
    </row>
    <row r="2488" spans="1:23" s="489" customFormat="1" ht="24" hidden="1" customHeight="1">
      <c r="A2488" s="366" t="s">
        <v>4890</v>
      </c>
      <c r="B2488" s="418" t="s">
        <v>0</v>
      </c>
      <c r="C2488" s="418" t="s">
        <v>158</v>
      </c>
      <c r="D2488" s="418" t="s">
        <v>173</v>
      </c>
      <c r="E2488" s="419" t="s">
        <v>6</v>
      </c>
      <c r="F2488" s="411">
        <v>4.3</v>
      </c>
      <c r="G2488" s="411">
        <f>[5]내역서!F2484</f>
        <v>4.3</v>
      </c>
      <c r="H2488" s="411">
        <v>4.3</v>
      </c>
      <c r="I2488" s="411">
        <f>내역서!F2492</f>
        <v>0</v>
      </c>
      <c r="J2488" s="411">
        <v>363491.6</v>
      </c>
      <c r="K2488" s="412">
        <f>INT($I2488*J2488)</f>
        <v>0</v>
      </c>
      <c r="L2488" s="411">
        <v>0</v>
      </c>
      <c r="M2488" s="412">
        <f>INT($I2488*L2488)</f>
        <v>0</v>
      </c>
      <c r="N2488" s="411">
        <v>0</v>
      </c>
      <c r="O2488" s="412">
        <f>INT($I2488*N2488)</f>
        <v>0</v>
      </c>
      <c r="P2488" s="412">
        <f>+J2488+L2488+N2488</f>
        <v>363491.6</v>
      </c>
      <c r="Q2488" s="412">
        <f>K2488+M2488+O2488</f>
        <v>0</v>
      </c>
      <c r="R2488" s="412"/>
      <c r="S2488" s="412"/>
      <c r="T2488" s="412"/>
      <c r="U2488" s="483" t="s">
        <v>0</v>
      </c>
      <c r="V2488" s="617" t="str">
        <f>+IF(I2488&lt;0,"ng","")</f>
        <v/>
      </c>
      <c r="W2488" s="617"/>
    </row>
    <row r="2489" spans="1:23" s="78" customFormat="1" ht="24" hidden="1" customHeight="1">
      <c r="A2489" s="372" t="s">
        <v>4829</v>
      </c>
      <c r="B2489" s="421" t="s">
        <v>0</v>
      </c>
      <c r="C2489" s="421" t="s">
        <v>158</v>
      </c>
      <c r="D2489" s="421" t="s">
        <v>173</v>
      </c>
      <c r="E2489" s="422" t="s">
        <v>6</v>
      </c>
      <c r="F2489" s="416">
        <v>4.3</v>
      </c>
      <c r="G2489" s="416">
        <f>[5]내역서!F2485</f>
        <v>4.3</v>
      </c>
      <c r="H2489" s="416">
        <v>4.3</v>
      </c>
      <c r="I2489" s="416">
        <f>내역서!F2493</f>
        <v>0</v>
      </c>
      <c r="J2489" s="416">
        <v>363491.6</v>
      </c>
      <c r="K2489" s="417">
        <f t="shared" si="4422"/>
        <v>0</v>
      </c>
      <c r="L2489" s="416">
        <v>0</v>
      </c>
      <c r="M2489" s="417">
        <f t="shared" si="4423"/>
        <v>0</v>
      </c>
      <c r="N2489" s="416">
        <v>0</v>
      </c>
      <c r="O2489" s="417">
        <f t="shared" si="4424"/>
        <v>0</v>
      </c>
      <c r="P2489" s="417">
        <f t="shared" si="4425"/>
        <v>363491.6</v>
      </c>
      <c r="Q2489" s="417">
        <f t="shared" si="4287"/>
        <v>0</v>
      </c>
      <c r="R2489" s="417">
        <f t="shared" ref="R2489" si="4432">I2489-I2488</f>
        <v>0</v>
      </c>
      <c r="S2489" s="417">
        <f t="shared" ref="S2489:T2489" si="4433">P2489-P2488</f>
        <v>0</v>
      </c>
      <c r="T2489" s="417">
        <f t="shared" si="4433"/>
        <v>0</v>
      </c>
      <c r="U2489" s="484"/>
      <c r="V2489" s="619" t="str">
        <f t="shared" ref="V2489" si="4434">+IF(I2489&lt;0,"ng","")</f>
        <v/>
      </c>
      <c r="W2489" s="619"/>
    </row>
    <row r="2490" spans="1:23" s="371" customFormat="1" ht="24" hidden="1" customHeight="1">
      <c r="A2490" s="366" t="s">
        <v>4891</v>
      </c>
      <c r="B2490" s="418" t="s">
        <v>0</v>
      </c>
      <c r="C2490" s="418" t="s">
        <v>3449</v>
      </c>
      <c r="D2490" s="418" t="s">
        <v>174</v>
      </c>
      <c r="E2490" s="419" t="s">
        <v>6</v>
      </c>
      <c r="F2490" s="411">
        <v>203.8</v>
      </c>
      <c r="G2490" s="411">
        <f>[5]내역서!F2486</f>
        <v>203.8</v>
      </c>
      <c r="H2490" s="411">
        <v>203.8</v>
      </c>
      <c r="I2490" s="411">
        <f>내역서!F2494</f>
        <v>0</v>
      </c>
      <c r="J2490" s="411">
        <v>269009.59999999998</v>
      </c>
      <c r="K2490" s="412">
        <f>INT($I2490*J2490)</f>
        <v>0</v>
      </c>
      <c r="L2490" s="411">
        <v>0</v>
      </c>
      <c r="M2490" s="412">
        <f>INT($I2490*L2490)</f>
        <v>0</v>
      </c>
      <c r="N2490" s="411">
        <v>0</v>
      </c>
      <c r="O2490" s="412">
        <f>INT($I2490*N2490)</f>
        <v>0</v>
      </c>
      <c r="P2490" s="412">
        <f>+J2490+L2490+N2490</f>
        <v>269009.59999999998</v>
      </c>
      <c r="Q2490" s="412">
        <f>K2490+M2490+O2490</f>
        <v>0</v>
      </c>
      <c r="R2490" s="412"/>
      <c r="S2490" s="412"/>
      <c r="T2490" s="412"/>
      <c r="U2490" s="483" t="s">
        <v>0</v>
      </c>
      <c r="V2490" s="617" t="str">
        <f>+IF(I2490&lt;0,"ng","")</f>
        <v/>
      </c>
      <c r="W2490" s="617"/>
    </row>
    <row r="2491" spans="1:23" s="75" customFormat="1" ht="24" hidden="1" customHeight="1">
      <c r="A2491" s="372" t="s">
        <v>4829</v>
      </c>
      <c r="B2491" s="421" t="s">
        <v>0</v>
      </c>
      <c r="C2491" s="421" t="s">
        <v>1494</v>
      </c>
      <c r="D2491" s="421" t="s">
        <v>174</v>
      </c>
      <c r="E2491" s="422" t="s">
        <v>6</v>
      </c>
      <c r="F2491" s="416">
        <v>203.8</v>
      </c>
      <c r="G2491" s="416">
        <f>[5]내역서!F2487</f>
        <v>203.8</v>
      </c>
      <c r="H2491" s="416">
        <v>203.8</v>
      </c>
      <c r="I2491" s="416">
        <f>내역서!F2495</f>
        <v>0</v>
      </c>
      <c r="J2491" s="416">
        <v>269009.59999999998</v>
      </c>
      <c r="K2491" s="417">
        <f t="shared" si="4422"/>
        <v>0</v>
      </c>
      <c r="L2491" s="416">
        <v>0</v>
      </c>
      <c r="M2491" s="417">
        <f t="shared" si="4423"/>
        <v>0</v>
      </c>
      <c r="N2491" s="416">
        <v>0</v>
      </c>
      <c r="O2491" s="417">
        <f t="shared" si="4424"/>
        <v>0</v>
      </c>
      <c r="P2491" s="417">
        <f t="shared" si="4425"/>
        <v>269009.59999999998</v>
      </c>
      <c r="Q2491" s="417">
        <f t="shared" ref="Q2491:Q2553" si="4435">K2491+M2491+O2491</f>
        <v>0</v>
      </c>
      <c r="R2491" s="417">
        <f t="shared" ref="R2491" si="4436">I2491-I2490</f>
        <v>0</v>
      </c>
      <c r="S2491" s="417">
        <f t="shared" ref="S2491:T2491" si="4437">P2491-P2490</f>
        <v>0</v>
      </c>
      <c r="T2491" s="417">
        <f t="shared" si="4437"/>
        <v>0</v>
      </c>
      <c r="U2491" s="484"/>
      <c r="V2491" s="619" t="str">
        <f t="shared" ref="V2491" si="4438">+IF(I2491&lt;0,"ng","")</f>
        <v/>
      </c>
      <c r="W2491" s="619"/>
    </row>
    <row r="2492" spans="1:23" s="371" customFormat="1" ht="24" hidden="1" customHeight="1">
      <c r="A2492" s="366" t="s">
        <v>4892</v>
      </c>
      <c r="B2492" s="418" t="s">
        <v>0</v>
      </c>
      <c r="C2492" s="418" t="s">
        <v>3449</v>
      </c>
      <c r="D2492" s="418" t="s">
        <v>175</v>
      </c>
      <c r="E2492" s="419" t="s">
        <v>6</v>
      </c>
      <c r="F2492" s="411">
        <v>10.9</v>
      </c>
      <c r="G2492" s="411">
        <f>[5]내역서!F2488</f>
        <v>10.9</v>
      </c>
      <c r="H2492" s="411">
        <v>10.9</v>
      </c>
      <c r="I2492" s="411">
        <f>내역서!F2496</f>
        <v>0</v>
      </c>
      <c r="J2492" s="411">
        <v>148919.6</v>
      </c>
      <c r="K2492" s="412">
        <f>INT($I2492*J2492)</f>
        <v>0</v>
      </c>
      <c r="L2492" s="411">
        <v>0</v>
      </c>
      <c r="M2492" s="412">
        <f>INT($I2492*L2492)</f>
        <v>0</v>
      </c>
      <c r="N2492" s="411">
        <v>0</v>
      </c>
      <c r="O2492" s="412">
        <f>INT($I2492*N2492)</f>
        <v>0</v>
      </c>
      <c r="P2492" s="412">
        <f>+J2492+L2492+N2492</f>
        <v>148919.6</v>
      </c>
      <c r="Q2492" s="412">
        <f>K2492+M2492+O2492</f>
        <v>0</v>
      </c>
      <c r="R2492" s="412"/>
      <c r="S2492" s="412"/>
      <c r="T2492" s="412"/>
      <c r="U2492" s="483" t="s">
        <v>0</v>
      </c>
      <c r="V2492" s="617" t="str">
        <f>+IF(I2492&lt;0,"ng","")</f>
        <v/>
      </c>
      <c r="W2492" s="617"/>
    </row>
    <row r="2493" spans="1:23" s="75" customFormat="1" ht="24" hidden="1" customHeight="1">
      <c r="A2493" s="372" t="s">
        <v>4727</v>
      </c>
      <c r="B2493" s="421" t="s">
        <v>0</v>
      </c>
      <c r="C2493" s="421" t="s">
        <v>1494</v>
      </c>
      <c r="D2493" s="421" t="s">
        <v>175</v>
      </c>
      <c r="E2493" s="422" t="s">
        <v>6</v>
      </c>
      <c r="F2493" s="416">
        <v>10.9</v>
      </c>
      <c r="G2493" s="416">
        <f>[5]내역서!F2489</f>
        <v>10.9</v>
      </c>
      <c r="H2493" s="416">
        <v>10.9</v>
      </c>
      <c r="I2493" s="416">
        <f>내역서!F2497</f>
        <v>0</v>
      </c>
      <c r="J2493" s="416">
        <v>148919.6</v>
      </c>
      <c r="K2493" s="417">
        <f t="shared" si="4422"/>
        <v>0</v>
      </c>
      <c r="L2493" s="416">
        <v>0</v>
      </c>
      <c r="M2493" s="417">
        <f t="shared" si="4423"/>
        <v>0</v>
      </c>
      <c r="N2493" s="416">
        <v>0</v>
      </c>
      <c r="O2493" s="417">
        <f t="shared" si="4424"/>
        <v>0</v>
      </c>
      <c r="P2493" s="417">
        <f t="shared" si="4425"/>
        <v>148919.6</v>
      </c>
      <c r="Q2493" s="417">
        <f t="shared" si="4435"/>
        <v>0</v>
      </c>
      <c r="R2493" s="417">
        <f t="shared" ref="R2493" si="4439">I2493-I2492</f>
        <v>0</v>
      </c>
      <c r="S2493" s="417">
        <f t="shared" ref="S2493:T2493" si="4440">P2493-P2492</f>
        <v>0</v>
      </c>
      <c r="T2493" s="417">
        <f t="shared" si="4440"/>
        <v>0</v>
      </c>
      <c r="U2493" s="484"/>
      <c r="V2493" s="619" t="str">
        <f t="shared" ref="V2493" si="4441">+IF(I2493&lt;0,"ng","")</f>
        <v/>
      </c>
      <c r="W2493" s="619"/>
    </row>
    <row r="2494" spans="1:23" s="489" customFormat="1" ht="24" hidden="1" customHeight="1">
      <c r="A2494" s="366" t="s">
        <v>4732</v>
      </c>
      <c r="B2494" s="418" t="s">
        <v>0</v>
      </c>
      <c r="C2494" s="418" t="s">
        <v>3449</v>
      </c>
      <c r="D2494" s="418" t="s">
        <v>176</v>
      </c>
      <c r="E2494" s="419" t="s">
        <v>6</v>
      </c>
      <c r="F2494" s="411">
        <v>93.8</v>
      </c>
      <c r="G2494" s="411">
        <f>[5]내역서!F2490</f>
        <v>93.8</v>
      </c>
      <c r="H2494" s="411">
        <v>93.8</v>
      </c>
      <c r="I2494" s="411">
        <f>내역서!F2498</f>
        <v>0</v>
      </c>
      <c r="J2494" s="411">
        <v>83887.3</v>
      </c>
      <c r="K2494" s="412">
        <f>INT($I2494*J2494)</f>
        <v>0</v>
      </c>
      <c r="L2494" s="411">
        <v>0</v>
      </c>
      <c r="M2494" s="412">
        <f>INT($I2494*L2494)</f>
        <v>0</v>
      </c>
      <c r="N2494" s="411">
        <v>0</v>
      </c>
      <c r="O2494" s="412">
        <f>INT($I2494*N2494)</f>
        <v>0</v>
      </c>
      <c r="P2494" s="412">
        <f>+J2494+L2494+N2494</f>
        <v>83887.3</v>
      </c>
      <c r="Q2494" s="412">
        <f>K2494+M2494+O2494</f>
        <v>0</v>
      </c>
      <c r="R2494" s="412"/>
      <c r="S2494" s="412"/>
      <c r="T2494" s="412"/>
      <c r="U2494" s="483" t="s">
        <v>0</v>
      </c>
      <c r="V2494" s="617" t="str">
        <f>+IF(I2494&lt;0,"ng","")</f>
        <v/>
      </c>
      <c r="W2494" s="617"/>
    </row>
    <row r="2495" spans="1:23" s="78" customFormat="1" ht="24" hidden="1" customHeight="1">
      <c r="A2495" s="372" t="s">
        <v>4829</v>
      </c>
      <c r="B2495" s="421" t="s">
        <v>0</v>
      </c>
      <c r="C2495" s="421" t="s">
        <v>1494</v>
      </c>
      <c r="D2495" s="421" t="s">
        <v>176</v>
      </c>
      <c r="E2495" s="422" t="s">
        <v>6</v>
      </c>
      <c r="F2495" s="416">
        <v>93.8</v>
      </c>
      <c r="G2495" s="416">
        <f>[5]내역서!F2491</f>
        <v>93.8</v>
      </c>
      <c r="H2495" s="416">
        <v>93.8</v>
      </c>
      <c r="I2495" s="416">
        <f>내역서!F2499</f>
        <v>0</v>
      </c>
      <c r="J2495" s="416">
        <v>83887.3</v>
      </c>
      <c r="K2495" s="417">
        <f t="shared" si="4422"/>
        <v>0</v>
      </c>
      <c r="L2495" s="416">
        <v>0</v>
      </c>
      <c r="M2495" s="417">
        <f t="shared" si="4423"/>
        <v>0</v>
      </c>
      <c r="N2495" s="416">
        <v>0</v>
      </c>
      <c r="O2495" s="417">
        <f t="shared" si="4424"/>
        <v>0</v>
      </c>
      <c r="P2495" s="417">
        <f t="shared" si="4425"/>
        <v>83887.3</v>
      </c>
      <c r="Q2495" s="417">
        <f t="shared" si="4435"/>
        <v>0</v>
      </c>
      <c r="R2495" s="417">
        <f t="shared" ref="R2495" si="4442">I2495-I2494</f>
        <v>0</v>
      </c>
      <c r="S2495" s="417">
        <f t="shared" ref="S2495:T2495" si="4443">P2495-P2494</f>
        <v>0</v>
      </c>
      <c r="T2495" s="417">
        <f t="shared" si="4443"/>
        <v>0</v>
      </c>
      <c r="U2495" s="484"/>
      <c r="V2495" s="619" t="str">
        <f t="shared" ref="V2495" si="4444">+IF(I2495&lt;0,"ng","")</f>
        <v/>
      </c>
      <c r="W2495" s="619"/>
    </row>
    <row r="2496" spans="1:23" s="371" customFormat="1" ht="24" hidden="1" customHeight="1">
      <c r="A2496" s="366" t="s">
        <v>4893</v>
      </c>
      <c r="B2496" s="418" t="s">
        <v>0</v>
      </c>
      <c r="C2496" s="418" t="s">
        <v>3449</v>
      </c>
      <c r="D2496" s="418" t="s">
        <v>161</v>
      </c>
      <c r="E2496" s="419" t="s">
        <v>6</v>
      </c>
      <c r="F2496" s="411">
        <v>29.2</v>
      </c>
      <c r="G2496" s="411">
        <f>[5]내역서!F2492</f>
        <v>29.2</v>
      </c>
      <c r="H2496" s="411">
        <v>29.2</v>
      </c>
      <c r="I2496" s="411">
        <f>내역서!F2500</f>
        <v>0</v>
      </c>
      <c r="J2496" s="411">
        <v>15900.7</v>
      </c>
      <c r="K2496" s="412">
        <f>INT($I2496*J2496)</f>
        <v>0</v>
      </c>
      <c r="L2496" s="411">
        <v>0</v>
      </c>
      <c r="M2496" s="412">
        <f>INT($I2496*L2496)</f>
        <v>0</v>
      </c>
      <c r="N2496" s="411">
        <v>0</v>
      </c>
      <c r="O2496" s="412">
        <f>INT($I2496*N2496)</f>
        <v>0</v>
      </c>
      <c r="P2496" s="412">
        <f>+J2496+L2496+N2496</f>
        <v>15900.7</v>
      </c>
      <c r="Q2496" s="412">
        <f>K2496+M2496+O2496</f>
        <v>0</v>
      </c>
      <c r="R2496" s="412"/>
      <c r="S2496" s="412"/>
      <c r="T2496" s="412"/>
      <c r="U2496" s="483" t="s">
        <v>0</v>
      </c>
      <c r="V2496" s="617" t="str">
        <f>+IF(I2496&lt;0,"ng","")</f>
        <v/>
      </c>
      <c r="W2496" s="617"/>
    </row>
    <row r="2497" spans="1:23" s="75" customFormat="1" ht="24" hidden="1" customHeight="1">
      <c r="A2497" s="372" t="s">
        <v>4894</v>
      </c>
      <c r="B2497" s="421" t="s">
        <v>0</v>
      </c>
      <c r="C2497" s="421" t="s">
        <v>1494</v>
      </c>
      <c r="D2497" s="421" t="s">
        <v>161</v>
      </c>
      <c r="E2497" s="422" t="s">
        <v>6</v>
      </c>
      <c r="F2497" s="416">
        <v>29.2</v>
      </c>
      <c r="G2497" s="416">
        <f>[5]내역서!F2493</f>
        <v>29.2</v>
      </c>
      <c r="H2497" s="416">
        <v>29.2</v>
      </c>
      <c r="I2497" s="416">
        <f>내역서!F2501</f>
        <v>0</v>
      </c>
      <c r="J2497" s="416">
        <v>15900.7</v>
      </c>
      <c r="K2497" s="417">
        <f t="shared" si="4422"/>
        <v>0</v>
      </c>
      <c r="L2497" s="416">
        <v>0</v>
      </c>
      <c r="M2497" s="417">
        <f t="shared" si="4423"/>
        <v>0</v>
      </c>
      <c r="N2497" s="416">
        <v>0</v>
      </c>
      <c r="O2497" s="417">
        <f t="shared" si="4424"/>
        <v>0</v>
      </c>
      <c r="P2497" s="417">
        <f t="shared" si="4425"/>
        <v>15900.7</v>
      </c>
      <c r="Q2497" s="417">
        <f t="shared" si="4435"/>
        <v>0</v>
      </c>
      <c r="R2497" s="417">
        <f t="shared" ref="R2497" si="4445">I2497-I2496</f>
        <v>0</v>
      </c>
      <c r="S2497" s="417">
        <f t="shared" ref="S2497:T2497" si="4446">P2497-P2496</f>
        <v>0</v>
      </c>
      <c r="T2497" s="417">
        <f t="shared" si="4446"/>
        <v>0</v>
      </c>
      <c r="U2497" s="484"/>
      <c r="V2497" s="619" t="str">
        <f t="shared" ref="V2497" si="4447">+IF(I2497&lt;0,"ng","")</f>
        <v/>
      </c>
      <c r="W2497" s="619"/>
    </row>
    <row r="2498" spans="1:23" s="371" customFormat="1" ht="24" hidden="1" customHeight="1">
      <c r="A2498" s="366" t="s">
        <v>4831</v>
      </c>
      <c r="B2498" s="418" t="s">
        <v>0</v>
      </c>
      <c r="C2498" s="418" t="s">
        <v>3453</v>
      </c>
      <c r="D2498" s="418" t="s">
        <v>3454</v>
      </c>
      <c r="E2498" s="419" t="s">
        <v>308</v>
      </c>
      <c r="F2498" s="411">
        <v>1</v>
      </c>
      <c r="G2498" s="411">
        <f>[5]내역서!F2494</f>
        <v>1</v>
      </c>
      <c r="H2498" s="411">
        <v>1</v>
      </c>
      <c r="I2498" s="411">
        <f>내역서!F2502</f>
        <v>0</v>
      </c>
      <c r="J2498" s="411">
        <v>13680657.699999999</v>
      </c>
      <c r="K2498" s="412">
        <f>INT($I2498*J2498)</f>
        <v>0</v>
      </c>
      <c r="L2498" s="411">
        <v>0</v>
      </c>
      <c r="M2498" s="412">
        <f>INT($I2498*L2498)</f>
        <v>0</v>
      </c>
      <c r="N2498" s="411">
        <v>0</v>
      </c>
      <c r="O2498" s="412">
        <f>INT($I2498*N2498)</f>
        <v>0</v>
      </c>
      <c r="P2498" s="412">
        <f>+J2498+L2498+N2498</f>
        <v>13680657.699999999</v>
      </c>
      <c r="Q2498" s="412">
        <f>K2498+M2498+O2498</f>
        <v>0</v>
      </c>
      <c r="R2498" s="412"/>
      <c r="S2498" s="412"/>
      <c r="T2498" s="412"/>
      <c r="U2498" s="483" t="s">
        <v>0</v>
      </c>
      <c r="V2498" s="617" t="str">
        <f>+IF(I2498&lt;0,"ng","")</f>
        <v/>
      </c>
      <c r="W2498" s="617"/>
    </row>
    <row r="2499" spans="1:23" s="75" customFormat="1" ht="24" hidden="1" customHeight="1">
      <c r="A2499" s="372" t="s">
        <v>4640</v>
      </c>
      <c r="B2499" s="421" t="s">
        <v>0</v>
      </c>
      <c r="C2499" s="421" t="s">
        <v>1495</v>
      </c>
      <c r="D2499" s="421" t="s">
        <v>1496</v>
      </c>
      <c r="E2499" s="422" t="s">
        <v>1034</v>
      </c>
      <c r="F2499" s="416">
        <v>1</v>
      </c>
      <c r="G2499" s="416">
        <f>[5]내역서!F2495</f>
        <v>1</v>
      </c>
      <c r="H2499" s="416">
        <v>1</v>
      </c>
      <c r="I2499" s="416">
        <f>내역서!F2503</f>
        <v>0</v>
      </c>
      <c r="J2499" s="416">
        <v>13680657.699999999</v>
      </c>
      <c r="K2499" s="417">
        <f t="shared" si="4422"/>
        <v>0</v>
      </c>
      <c r="L2499" s="416">
        <v>0</v>
      </c>
      <c r="M2499" s="417">
        <f t="shared" si="4423"/>
        <v>0</v>
      </c>
      <c r="N2499" s="416">
        <v>0</v>
      </c>
      <c r="O2499" s="417">
        <f t="shared" si="4424"/>
        <v>0</v>
      </c>
      <c r="P2499" s="417">
        <f t="shared" si="4425"/>
        <v>13680657.699999999</v>
      </c>
      <c r="Q2499" s="417">
        <f t="shared" si="4435"/>
        <v>0</v>
      </c>
      <c r="R2499" s="417">
        <f t="shared" ref="R2499" si="4448">I2499-I2498</f>
        <v>0</v>
      </c>
      <c r="S2499" s="417">
        <f t="shared" ref="S2499:T2499" si="4449">P2499-P2498</f>
        <v>0</v>
      </c>
      <c r="T2499" s="417">
        <f t="shared" si="4449"/>
        <v>0</v>
      </c>
      <c r="U2499" s="484"/>
      <c r="V2499" s="619" t="str">
        <f t="shared" ref="V2499" si="4450">+IF(I2499&lt;0,"ng","")</f>
        <v/>
      </c>
      <c r="W2499" s="619"/>
    </row>
    <row r="2500" spans="1:23" s="371" customFormat="1" ht="24" hidden="1" customHeight="1">
      <c r="A2500" s="366" t="s">
        <v>4895</v>
      </c>
      <c r="B2500" s="418" t="s">
        <v>0</v>
      </c>
      <c r="C2500" s="418" t="s">
        <v>3469</v>
      </c>
      <c r="D2500" s="418" t="s">
        <v>159</v>
      </c>
      <c r="E2500" s="419" t="s">
        <v>2194</v>
      </c>
      <c r="F2500" s="411">
        <v>25</v>
      </c>
      <c r="G2500" s="411">
        <f>[5]내역서!F2496</f>
        <v>25</v>
      </c>
      <c r="H2500" s="411">
        <v>25</v>
      </c>
      <c r="I2500" s="411">
        <f>내역서!F2504</f>
        <v>0</v>
      </c>
      <c r="J2500" s="411">
        <v>3080203.2</v>
      </c>
      <c r="K2500" s="412">
        <f>INT($I2500*J2500)</f>
        <v>0</v>
      </c>
      <c r="L2500" s="411">
        <v>0</v>
      </c>
      <c r="M2500" s="412">
        <f>INT($I2500*L2500)</f>
        <v>0</v>
      </c>
      <c r="N2500" s="411">
        <v>0</v>
      </c>
      <c r="O2500" s="412">
        <f>INT($I2500*N2500)</f>
        <v>0</v>
      </c>
      <c r="P2500" s="412">
        <f>+J2500+L2500+N2500</f>
        <v>3080203.2</v>
      </c>
      <c r="Q2500" s="412">
        <f>K2500+M2500+O2500</f>
        <v>0</v>
      </c>
      <c r="R2500" s="412"/>
      <c r="S2500" s="412"/>
      <c r="T2500" s="412"/>
      <c r="U2500" s="483" t="s">
        <v>0</v>
      </c>
      <c r="V2500" s="617" t="str">
        <f>+IF(I2500&lt;0,"ng","")</f>
        <v/>
      </c>
      <c r="W2500" s="617"/>
    </row>
    <row r="2501" spans="1:23" s="75" customFormat="1" ht="24" hidden="1" customHeight="1">
      <c r="A2501" s="372" t="s">
        <v>4896</v>
      </c>
      <c r="B2501" s="421" t="s">
        <v>0</v>
      </c>
      <c r="C2501" s="421" t="s">
        <v>1504</v>
      </c>
      <c r="D2501" s="421" t="s">
        <v>159</v>
      </c>
      <c r="E2501" s="422" t="s">
        <v>738</v>
      </c>
      <c r="F2501" s="416">
        <v>25</v>
      </c>
      <c r="G2501" s="416">
        <f>[5]내역서!F2497</f>
        <v>25</v>
      </c>
      <c r="H2501" s="416">
        <v>25</v>
      </c>
      <c r="I2501" s="416">
        <f>내역서!F2505</f>
        <v>0</v>
      </c>
      <c r="J2501" s="416">
        <v>3080203.2</v>
      </c>
      <c r="K2501" s="417">
        <f t="shared" si="4422"/>
        <v>0</v>
      </c>
      <c r="L2501" s="416">
        <v>0</v>
      </c>
      <c r="M2501" s="417">
        <f t="shared" si="4423"/>
        <v>0</v>
      </c>
      <c r="N2501" s="416">
        <v>0</v>
      </c>
      <c r="O2501" s="417">
        <f t="shared" si="4424"/>
        <v>0</v>
      </c>
      <c r="P2501" s="417">
        <f t="shared" si="4425"/>
        <v>3080203.2</v>
      </c>
      <c r="Q2501" s="417">
        <f t="shared" si="4435"/>
        <v>0</v>
      </c>
      <c r="R2501" s="417">
        <f t="shared" ref="R2501" si="4451">I2501-I2500</f>
        <v>0</v>
      </c>
      <c r="S2501" s="417">
        <f t="shared" ref="S2501:T2501" si="4452">P2501-P2500</f>
        <v>0</v>
      </c>
      <c r="T2501" s="417">
        <f t="shared" si="4452"/>
        <v>0</v>
      </c>
      <c r="U2501" s="484"/>
      <c r="V2501" s="619" t="str">
        <f t="shared" ref="V2501" si="4453">+IF(I2501&lt;0,"ng","")</f>
        <v/>
      </c>
      <c r="W2501" s="619"/>
    </row>
    <row r="2502" spans="1:23" s="371" customFormat="1" ht="24" hidden="1" customHeight="1">
      <c r="A2502" s="366" t="s">
        <v>4897</v>
      </c>
      <c r="B2502" s="418" t="s">
        <v>0</v>
      </c>
      <c r="C2502" s="418" t="s">
        <v>162</v>
      </c>
      <c r="D2502" s="418" t="s">
        <v>177</v>
      </c>
      <c r="E2502" s="419" t="s">
        <v>18</v>
      </c>
      <c r="F2502" s="411">
        <v>20</v>
      </c>
      <c r="G2502" s="411">
        <f>[5]내역서!F2498</f>
        <v>20</v>
      </c>
      <c r="H2502" s="411">
        <v>20</v>
      </c>
      <c r="I2502" s="411">
        <f>내역서!F2506</f>
        <v>0</v>
      </c>
      <c r="J2502" s="411">
        <v>1445352.6</v>
      </c>
      <c r="K2502" s="412">
        <f>INT($I2502*J2502)</f>
        <v>0</v>
      </c>
      <c r="L2502" s="411">
        <v>0</v>
      </c>
      <c r="M2502" s="412">
        <f>INT($I2502*L2502)</f>
        <v>0</v>
      </c>
      <c r="N2502" s="411">
        <v>0</v>
      </c>
      <c r="O2502" s="412">
        <f>INT($I2502*N2502)</f>
        <v>0</v>
      </c>
      <c r="P2502" s="412">
        <f>+J2502+L2502+N2502</f>
        <v>1445352.6</v>
      </c>
      <c r="Q2502" s="412">
        <f>K2502+M2502+O2502</f>
        <v>0</v>
      </c>
      <c r="R2502" s="412"/>
      <c r="S2502" s="412"/>
      <c r="T2502" s="412"/>
      <c r="U2502" s="483" t="s">
        <v>0</v>
      </c>
      <c r="V2502" s="617" t="str">
        <f>+IF(I2502&lt;0,"ng","")</f>
        <v/>
      </c>
      <c r="W2502" s="617"/>
    </row>
    <row r="2503" spans="1:23" s="75" customFormat="1" ht="24" hidden="1" customHeight="1">
      <c r="A2503" s="372" t="s">
        <v>4889</v>
      </c>
      <c r="B2503" s="421" t="s">
        <v>0</v>
      </c>
      <c r="C2503" s="421" t="s">
        <v>162</v>
      </c>
      <c r="D2503" s="421" t="s">
        <v>177</v>
      </c>
      <c r="E2503" s="422" t="s">
        <v>18</v>
      </c>
      <c r="F2503" s="416">
        <v>20</v>
      </c>
      <c r="G2503" s="416">
        <f>[5]내역서!F2499</f>
        <v>20</v>
      </c>
      <c r="H2503" s="416">
        <v>20</v>
      </c>
      <c r="I2503" s="416">
        <f>내역서!F2507</f>
        <v>0</v>
      </c>
      <c r="J2503" s="416">
        <v>1445352.6</v>
      </c>
      <c r="K2503" s="417">
        <f t="shared" si="4422"/>
        <v>0</v>
      </c>
      <c r="L2503" s="416">
        <v>0</v>
      </c>
      <c r="M2503" s="417">
        <f t="shared" si="4423"/>
        <v>0</v>
      </c>
      <c r="N2503" s="416">
        <v>0</v>
      </c>
      <c r="O2503" s="417">
        <f t="shared" si="4424"/>
        <v>0</v>
      </c>
      <c r="P2503" s="417">
        <f t="shared" si="4425"/>
        <v>1445352.6</v>
      </c>
      <c r="Q2503" s="417">
        <f t="shared" si="4435"/>
        <v>0</v>
      </c>
      <c r="R2503" s="417">
        <f t="shared" ref="R2503" si="4454">I2503-I2502</f>
        <v>0</v>
      </c>
      <c r="S2503" s="417">
        <f t="shared" ref="S2503:T2503" si="4455">P2503-P2502</f>
        <v>0</v>
      </c>
      <c r="T2503" s="417">
        <f t="shared" si="4455"/>
        <v>0</v>
      </c>
      <c r="U2503" s="484"/>
      <c r="V2503" s="619" t="str">
        <f t="shared" ref="V2503" si="4456">+IF(I2503&lt;0,"ng","")</f>
        <v/>
      </c>
      <c r="W2503" s="619"/>
    </row>
    <row r="2504" spans="1:23" s="371" customFormat="1" ht="24" hidden="1" customHeight="1">
      <c r="A2504" s="366" t="s">
        <v>4732</v>
      </c>
      <c r="B2504" s="418" t="s">
        <v>0</v>
      </c>
      <c r="C2504" s="418" t="s">
        <v>162</v>
      </c>
      <c r="D2504" s="418" t="s">
        <v>178</v>
      </c>
      <c r="E2504" s="419" t="s">
        <v>18</v>
      </c>
      <c r="F2504" s="411">
        <v>3</v>
      </c>
      <c r="G2504" s="411">
        <f>[5]내역서!F2500</f>
        <v>3</v>
      </c>
      <c r="H2504" s="411">
        <v>3</v>
      </c>
      <c r="I2504" s="411">
        <f>내역서!F2508</f>
        <v>0</v>
      </c>
      <c r="J2504" s="411">
        <v>229602.7</v>
      </c>
      <c r="K2504" s="412">
        <f>INT($I2504*J2504)</f>
        <v>0</v>
      </c>
      <c r="L2504" s="411">
        <v>0</v>
      </c>
      <c r="M2504" s="412">
        <f>INT($I2504*L2504)</f>
        <v>0</v>
      </c>
      <c r="N2504" s="411">
        <v>0</v>
      </c>
      <c r="O2504" s="412">
        <f>INT($I2504*N2504)</f>
        <v>0</v>
      </c>
      <c r="P2504" s="412">
        <f>+J2504+L2504+N2504</f>
        <v>229602.7</v>
      </c>
      <c r="Q2504" s="412">
        <f>K2504+M2504+O2504</f>
        <v>0</v>
      </c>
      <c r="R2504" s="412"/>
      <c r="S2504" s="412"/>
      <c r="T2504" s="412"/>
      <c r="U2504" s="483" t="s">
        <v>0</v>
      </c>
      <c r="V2504" s="617" t="str">
        <f>+IF(I2504&lt;0,"ng","")</f>
        <v/>
      </c>
      <c r="W2504" s="617"/>
    </row>
    <row r="2505" spans="1:23" s="75" customFormat="1" ht="24" hidden="1" customHeight="1">
      <c r="A2505" s="372" t="s">
        <v>4889</v>
      </c>
      <c r="B2505" s="421" t="s">
        <v>0</v>
      </c>
      <c r="C2505" s="421" t="s">
        <v>162</v>
      </c>
      <c r="D2505" s="421" t="s">
        <v>178</v>
      </c>
      <c r="E2505" s="422" t="s">
        <v>18</v>
      </c>
      <c r="F2505" s="416">
        <v>3</v>
      </c>
      <c r="G2505" s="416">
        <f>[5]내역서!F2501</f>
        <v>3</v>
      </c>
      <c r="H2505" s="416">
        <v>3</v>
      </c>
      <c r="I2505" s="416">
        <f>내역서!F2509</f>
        <v>0</v>
      </c>
      <c r="J2505" s="416">
        <v>229602.7</v>
      </c>
      <c r="K2505" s="417">
        <f t="shared" si="4422"/>
        <v>0</v>
      </c>
      <c r="L2505" s="416">
        <v>0</v>
      </c>
      <c r="M2505" s="417">
        <f t="shared" si="4423"/>
        <v>0</v>
      </c>
      <c r="N2505" s="416">
        <v>0</v>
      </c>
      <c r="O2505" s="417">
        <f t="shared" si="4424"/>
        <v>0</v>
      </c>
      <c r="P2505" s="417">
        <f t="shared" si="4425"/>
        <v>229602.7</v>
      </c>
      <c r="Q2505" s="417">
        <f t="shared" si="4435"/>
        <v>0</v>
      </c>
      <c r="R2505" s="417">
        <f t="shared" ref="R2505" si="4457">I2505-I2504</f>
        <v>0</v>
      </c>
      <c r="S2505" s="417">
        <f t="shared" ref="S2505:T2505" si="4458">P2505-P2504</f>
        <v>0</v>
      </c>
      <c r="T2505" s="417">
        <f t="shared" si="4458"/>
        <v>0</v>
      </c>
      <c r="U2505" s="484"/>
      <c r="V2505" s="619" t="str">
        <f t="shared" ref="V2505" si="4459">+IF(I2505&lt;0,"ng","")</f>
        <v/>
      </c>
      <c r="W2505" s="619"/>
    </row>
    <row r="2506" spans="1:23" s="371" customFormat="1" ht="24" hidden="1" customHeight="1">
      <c r="A2506" s="366" t="s">
        <v>4825</v>
      </c>
      <c r="B2506" s="418" t="s">
        <v>0</v>
      </c>
      <c r="C2506" s="418" t="s">
        <v>162</v>
      </c>
      <c r="D2506" s="418" t="s">
        <v>163</v>
      </c>
      <c r="E2506" s="419" t="s">
        <v>18</v>
      </c>
      <c r="F2506" s="411">
        <v>9</v>
      </c>
      <c r="G2506" s="411">
        <f>[5]내역서!F2502</f>
        <v>9</v>
      </c>
      <c r="H2506" s="411">
        <v>9</v>
      </c>
      <c r="I2506" s="411">
        <f>내역서!F2510</f>
        <v>0</v>
      </c>
      <c r="J2506" s="411">
        <v>4746.1000000000004</v>
      </c>
      <c r="K2506" s="412">
        <f>INT($I2506*J2506)</f>
        <v>0</v>
      </c>
      <c r="L2506" s="411">
        <v>0</v>
      </c>
      <c r="M2506" s="412">
        <f>INT($I2506*L2506)</f>
        <v>0</v>
      </c>
      <c r="N2506" s="411">
        <v>0</v>
      </c>
      <c r="O2506" s="412">
        <f>INT($I2506*N2506)</f>
        <v>0</v>
      </c>
      <c r="P2506" s="412">
        <f>+J2506+L2506+N2506</f>
        <v>4746.1000000000004</v>
      </c>
      <c r="Q2506" s="412">
        <f>K2506+M2506+O2506</f>
        <v>0</v>
      </c>
      <c r="R2506" s="412"/>
      <c r="S2506" s="412"/>
      <c r="T2506" s="412"/>
      <c r="U2506" s="483" t="s">
        <v>0</v>
      </c>
      <c r="V2506" s="617" t="str">
        <f>+IF(I2506&lt;0,"ng","")</f>
        <v/>
      </c>
      <c r="W2506" s="617"/>
    </row>
    <row r="2507" spans="1:23" s="75" customFormat="1" ht="24" hidden="1" customHeight="1">
      <c r="A2507" s="372" t="s">
        <v>4898</v>
      </c>
      <c r="B2507" s="421" t="s">
        <v>0</v>
      </c>
      <c r="C2507" s="421" t="s">
        <v>162</v>
      </c>
      <c r="D2507" s="421" t="s">
        <v>163</v>
      </c>
      <c r="E2507" s="422" t="s">
        <v>18</v>
      </c>
      <c r="F2507" s="416">
        <v>9</v>
      </c>
      <c r="G2507" s="416">
        <f>[5]내역서!F2503</f>
        <v>9</v>
      </c>
      <c r="H2507" s="416">
        <v>9</v>
      </c>
      <c r="I2507" s="416">
        <f>내역서!F2511</f>
        <v>0</v>
      </c>
      <c r="J2507" s="416">
        <v>4746.1000000000004</v>
      </c>
      <c r="K2507" s="417">
        <f t="shared" si="4422"/>
        <v>0</v>
      </c>
      <c r="L2507" s="416">
        <v>0</v>
      </c>
      <c r="M2507" s="417">
        <f t="shared" si="4423"/>
        <v>0</v>
      </c>
      <c r="N2507" s="416">
        <v>0</v>
      </c>
      <c r="O2507" s="417">
        <f t="shared" si="4424"/>
        <v>0</v>
      </c>
      <c r="P2507" s="417">
        <f t="shared" si="4425"/>
        <v>4746.1000000000004</v>
      </c>
      <c r="Q2507" s="417">
        <f t="shared" si="4435"/>
        <v>0</v>
      </c>
      <c r="R2507" s="417">
        <f t="shared" ref="R2507" si="4460">I2507-I2506</f>
        <v>0</v>
      </c>
      <c r="S2507" s="417">
        <f t="shared" ref="S2507:T2507" si="4461">P2507-P2506</f>
        <v>0</v>
      </c>
      <c r="T2507" s="417">
        <f t="shared" si="4461"/>
        <v>0</v>
      </c>
      <c r="U2507" s="484"/>
      <c r="V2507" s="619" t="str">
        <f t="shared" ref="V2507" si="4462">+IF(I2507&lt;0,"ng","")</f>
        <v/>
      </c>
      <c r="W2507" s="619"/>
    </row>
    <row r="2508" spans="1:23" s="371" customFormat="1" ht="24" hidden="1" customHeight="1">
      <c r="A2508" s="366" t="s">
        <v>4899</v>
      </c>
      <c r="B2508" s="418" t="s">
        <v>0</v>
      </c>
      <c r="C2508" s="418" t="s">
        <v>179</v>
      </c>
      <c r="D2508" s="418" t="s">
        <v>180</v>
      </c>
      <c r="E2508" s="419" t="s">
        <v>18</v>
      </c>
      <c r="F2508" s="411">
        <v>24</v>
      </c>
      <c r="G2508" s="411">
        <f>[5]내역서!F2504</f>
        <v>24</v>
      </c>
      <c r="H2508" s="411">
        <v>24</v>
      </c>
      <c r="I2508" s="411">
        <f>내역서!F2512</f>
        <v>0</v>
      </c>
      <c r="J2508" s="411">
        <v>84585</v>
      </c>
      <c r="K2508" s="412">
        <f>INT($I2508*J2508)</f>
        <v>0</v>
      </c>
      <c r="L2508" s="411">
        <v>0</v>
      </c>
      <c r="M2508" s="412">
        <f>INT($I2508*L2508)</f>
        <v>0</v>
      </c>
      <c r="N2508" s="411">
        <v>0</v>
      </c>
      <c r="O2508" s="412">
        <f>INT($I2508*N2508)</f>
        <v>0</v>
      </c>
      <c r="P2508" s="412">
        <f>+J2508+L2508+N2508</f>
        <v>84585</v>
      </c>
      <c r="Q2508" s="412">
        <f>K2508+M2508+O2508</f>
        <v>0</v>
      </c>
      <c r="R2508" s="412"/>
      <c r="S2508" s="412"/>
      <c r="T2508" s="412"/>
      <c r="U2508" s="483" t="s">
        <v>0</v>
      </c>
      <c r="V2508" s="617" t="str">
        <f>+IF(I2508&lt;0,"ng","")</f>
        <v/>
      </c>
      <c r="W2508" s="617"/>
    </row>
    <row r="2509" spans="1:23" s="75" customFormat="1" ht="24" hidden="1" customHeight="1">
      <c r="A2509" s="372" t="s">
        <v>4829</v>
      </c>
      <c r="B2509" s="421" t="s">
        <v>0</v>
      </c>
      <c r="C2509" s="421" t="s">
        <v>179</v>
      </c>
      <c r="D2509" s="421" t="s">
        <v>180</v>
      </c>
      <c r="E2509" s="422" t="s">
        <v>18</v>
      </c>
      <c r="F2509" s="416">
        <v>24</v>
      </c>
      <c r="G2509" s="416">
        <f>[5]내역서!F2505</f>
        <v>24</v>
      </c>
      <c r="H2509" s="416">
        <v>24</v>
      </c>
      <c r="I2509" s="416">
        <f>내역서!F2513</f>
        <v>0</v>
      </c>
      <c r="J2509" s="416">
        <v>84585</v>
      </c>
      <c r="K2509" s="417">
        <f t="shared" si="4422"/>
        <v>0</v>
      </c>
      <c r="L2509" s="416">
        <v>0</v>
      </c>
      <c r="M2509" s="417">
        <f t="shared" si="4423"/>
        <v>0</v>
      </c>
      <c r="N2509" s="416">
        <v>0</v>
      </c>
      <c r="O2509" s="417">
        <f t="shared" si="4424"/>
        <v>0</v>
      </c>
      <c r="P2509" s="417">
        <f t="shared" si="4425"/>
        <v>84585</v>
      </c>
      <c r="Q2509" s="417">
        <f t="shared" si="4435"/>
        <v>0</v>
      </c>
      <c r="R2509" s="417">
        <f t="shared" ref="R2509" si="4463">I2509-I2508</f>
        <v>0</v>
      </c>
      <c r="S2509" s="417">
        <f t="shared" ref="S2509:T2509" si="4464">P2509-P2508</f>
        <v>0</v>
      </c>
      <c r="T2509" s="417">
        <f t="shared" si="4464"/>
        <v>0</v>
      </c>
      <c r="U2509" s="484"/>
      <c r="V2509" s="619" t="str">
        <f t="shared" ref="V2509" si="4465">+IF(I2509&lt;0,"ng","")</f>
        <v/>
      </c>
      <c r="W2509" s="619"/>
    </row>
    <row r="2510" spans="1:23" s="371" customFormat="1" ht="24" hidden="1" customHeight="1">
      <c r="A2510" s="366" t="s">
        <v>2055</v>
      </c>
      <c r="B2510" s="418" t="s">
        <v>0</v>
      </c>
      <c r="C2510" s="418" t="s">
        <v>181</v>
      </c>
      <c r="D2510" s="418" t="s">
        <v>159</v>
      </c>
      <c r="E2510" s="419" t="s">
        <v>18</v>
      </c>
      <c r="F2510" s="411">
        <v>13</v>
      </c>
      <c r="G2510" s="411">
        <f>[5]내역서!F2506</f>
        <v>13</v>
      </c>
      <c r="H2510" s="411">
        <v>13</v>
      </c>
      <c r="I2510" s="411">
        <f>내역서!F2514</f>
        <v>0</v>
      </c>
      <c r="J2510" s="411">
        <v>1578862.6</v>
      </c>
      <c r="K2510" s="412">
        <f>INT($I2510*J2510)</f>
        <v>0</v>
      </c>
      <c r="L2510" s="411">
        <v>0</v>
      </c>
      <c r="M2510" s="412">
        <f>INT($I2510*L2510)</f>
        <v>0</v>
      </c>
      <c r="N2510" s="411">
        <v>0</v>
      </c>
      <c r="O2510" s="412">
        <f>INT($I2510*N2510)</f>
        <v>0</v>
      </c>
      <c r="P2510" s="412">
        <f>+J2510+L2510+N2510</f>
        <v>1578862.6</v>
      </c>
      <c r="Q2510" s="412">
        <f>K2510+M2510+O2510</f>
        <v>0</v>
      </c>
      <c r="R2510" s="412"/>
      <c r="S2510" s="412"/>
      <c r="T2510" s="412"/>
      <c r="U2510" s="483" t="s">
        <v>0</v>
      </c>
      <c r="V2510" s="617" t="str">
        <f>+IF(I2510&lt;0,"ng","")</f>
        <v/>
      </c>
      <c r="W2510" s="617"/>
    </row>
    <row r="2511" spans="1:23" s="75" customFormat="1" ht="24" hidden="1" customHeight="1">
      <c r="A2511" s="372" t="s">
        <v>4900</v>
      </c>
      <c r="B2511" s="421" t="s">
        <v>0</v>
      </c>
      <c r="C2511" s="421" t="s">
        <v>181</v>
      </c>
      <c r="D2511" s="421" t="s">
        <v>159</v>
      </c>
      <c r="E2511" s="422" t="s">
        <v>18</v>
      </c>
      <c r="F2511" s="416">
        <v>13</v>
      </c>
      <c r="G2511" s="416">
        <f>[5]내역서!F2507</f>
        <v>13</v>
      </c>
      <c r="H2511" s="416">
        <v>13</v>
      </c>
      <c r="I2511" s="416">
        <f>내역서!F2515</f>
        <v>0</v>
      </c>
      <c r="J2511" s="416">
        <v>1578862.6</v>
      </c>
      <c r="K2511" s="417">
        <f t="shared" si="4422"/>
        <v>0</v>
      </c>
      <c r="L2511" s="416">
        <v>0</v>
      </c>
      <c r="M2511" s="417">
        <f t="shared" si="4423"/>
        <v>0</v>
      </c>
      <c r="N2511" s="416">
        <v>0</v>
      </c>
      <c r="O2511" s="417">
        <f t="shared" si="4424"/>
        <v>0</v>
      </c>
      <c r="P2511" s="417">
        <f t="shared" si="4425"/>
        <v>1578862.6</v>
      </c>
      <c r="Q2511" s="417">
        <f t="shared" si="4435"/>
        <v>0</v>
      </c>
      <c r="R2511" s="417">
        <f t="shared" ref="R2511" si="4466">I2511-I2510</f>
        <v>0</v>
      </c>
      <c r="S2511" s="417">
        <f t="shared" ref="S2511:T2511" si="4467">P2511-P2510</f>
        <v>0</v>
      </c>
      <c r="T2511" s="417">
        <f t="shared" si="4467"/>
        <v>0</v>
      </c>
      <c r="U2511" s="484"/>
      <c r="V2511" s="619" t="str">
        <f t="shared" ref="V2511" si="4468">+IF(I2511&lt;0,"ng","")</f>
        <v/>
      </c>
      <c r="W2511" s="619"/>
    </row>
    <row r="2512" spans="1:23" s="371" customFormat="1" ht="24" hidden="1" customHeight="1">
      <c r="A2512" s="366" t="s">
        <v>2055</v>
      </c>
      <c r="B2512" s="418" t="s">
        <v>0</v>
      </c>
      <c r="C2512" s="418" t="s">
        <v>164</v>
      </c>
      <c r="D2512" s="418" t="s">
        <v>177</v>
      </c>
      <c r="E2512" s="419" t="s">
        <v>18</v>
      </c>
      <c r="F2512" s="411">
        <v>13</v>
      </c>
      <c r="G2512" s="411">
        <f>[5]내역서!F2508</f>
        <v>13</v>
      </c>
      <c r="H2512" s="411">
        <v>13</v>
      </c>
      <c r="I2512" s="411">
        <f>내역서!F2516</f>
        <v>0</v>
      </c>
      <c r="J2512" s="411">
        <v>1378167</v>
      </c>
      <c r="K2512" s="412">
        <f>INT($I2512*J2512)</f>
        <v>0</v>
      </c>
      <c r="L2512" s="411">
        <v>0</v>
      </c>
      <c r="M2512" s="412">
        <f>INT($I2512*L2512)</f>
        <v>0</v>
      </c>
      <c r="N2512" s="411">
        <v>0</v>
      </c>
      <c r="O2512" s="412">
        <f>INT($I2512*N2512)</f>
        <v>0</v>
      </c>
      <c r="P2512" s="412">
        <f>+J2512+L2512+N2512</f>
        <v>1378167</v>
      </c>
      <c r="Q2512" s="412">
        <f>K2512+M2512+O2512</f>
        <v>0</v>
      </c>
      <c r="R2512" s="412"/>
      <c r="S2512" s="412"/>
      <c r="T2512" s="412"/>
      <c r="U2512" s="483" t="s">
        <v>0</v>
      </c>
      <c r="V2512" s="617" t="str">
        <f>+IF(I2512&lt;0,"ng","")</f>
        <v/>
      </c>
      <c r="W2512" s="617"/>
    </row>
    <row r="2513" spans="1:23" s="75" customFormat="1" ht="24" hidden="1" customHeight="1">
      <c r="A2513" s="372" t="s">
        <v>4889</v>
      </c>
      <c r="B2513" s="421" t="s">
        <v>0</v>
      </c>
      <c r="C2513" s="421" t="s">
        <v>164</v>
      </c>
      <c r="D2513" s="421" t="s">
        <v>177</v>
      </c>
      <c r="E2513" s="422" t="s">
        <v>18</v>
      </c>
      <c r="F2513" s="416">
        <v>13</v>
      </c>
      <c r="G2513" s="416">
        <f>[5]내역서!F2509</f>
        <v>13</v>
      </c>
      <c r="H2513" s="416">
        <v>13</v>
      </c>
      <c r="I2513" s="416">
        <f>내역서!F2517</f>
        <v>0</v>
      </c>
      <c r="J2513" s="416">
        <v>1378167</v>
      </c>
      <c r="K2513" s="417">
        <f t="shared" si="4422"/>
        <v>0</v>
      </c>
      <c r="L2513" s="416">
        <v>0</v>
      </c>
      <c r="M2513" s="417">
        <f t="shared" si="4423"/>
        <v>0</v>
      </c>
      <c r="N2513" s="416">
        <v>0</v>
      </c>
      <c r="O2513" s="417">
        <f t="shared" si="4424"/>
        <v>0</v>
      </c>
      <c r="P2513" s="417">
        <f t="shared" si="4425"/>
        <v>1378167</v>
      </c>
      <c r="Q2513" s="417">
        <f t="shared" si="4435"/>
        <v>0</v>
      </c>
      <c r="R2513" s="417">
        <f t="shared" ref="R2513" si="4469">I2513-I2512</f>
        <v>0</v>
      </c>
      <c r="S2513" s="417">
        <f t="shared" ref="S2513:T2513" si="4470">P2513-P2512</f>
        <v>0</v>
      </c>
      <c r="T2513" s="417">
        <f t="shared" si="4470"/>
        <v>0</v>
      </c>
      <c r="U2513" s="484"/>
      <c r="V2513" s="619" t="str">
        <f t="shared" ref="V2513" si="4471">+IF(I2513&lt;0,"ng","")</f>
        <v/>
      </c>
      <c r="W2513" s="619"/>
    </row>
    <row r="2514" spans="1:23" s="371" customFormat="1" ht="24" hidden="1" customHeight="1">
      <c r="A2514" s="366" t="s">
        <v>2055</v>
      </c>
      <c r="B2514" s="418" t="s">
        <v>0</v>
      </c>
      <c r="C2514" s="418" t="s">
        <v>164</v>
      </c>
      <c r="D2514" s="418" t="s">
        <v>180</v>
      </c>
      <c r="E2514" s="419" t="s">
        <v>18</v>
      </c>
      <c r="F2514" s="411">
        <v>1</v>
      </c>
      <c r="G2514" s="411">
        <f>[5]내역서!F2510</f>
        <v>1</v>
      </c>
      <c r="H2514" s="411">
        <v>1</v>
      </c>
      <c r="I2514" s="411">
        <f>내역서!F2518</f>
        <v>0</v>
      </c>
      <c r="J2514" s="411">
        <v>97686.2</v>
      </c>
      <c r="K2514" s="412">
        <f>INT($I2514*J2514)</f>
        <v>0</v>
      </c>
      <c r="L2514" s="411">
        <v>0</v>
      </c>
      <c r="M2514" s="412">
        <f>INT($I2514*L2514)</f>
        <v>0</v>
      </c>
      <c r="N2514" s="411">
        <v>0</v>
      </c>
      <c r="O2514" s="412">
        <f>INT($I2514*N2514)</f>
        <v>0</v>
      </c>
      <c r="P2514" s="412">
        <f>+J2514+L2514+N2514</f>
        <v>97686.2</v>
      </c>
      <c r="Q2514" s="412">
        <f>K2514+M2514+O2514</f>
        <v>0</v>
      </c>
      <c r="R2514" s="412"/>
      <c r="S2514" s="412"/>
      <c r="T2514" s="412"/>
      <c r="U2514" s="483" t="s">
        <v>0</v>
      </c>
      <c r="V2514" s="617" t="str">
        <f>+IF(I2514&lt;0,"ng","")</f>
        <v/>
      </c>
      <c r="W2514" s="617"/>
    </row>
    <row r="2515" spans="1:23" s="75" customFormat="1" ht="24" hidden="1" customHeight="1">
      <c r="A2515" s="372" t="s">
        <v>4829</v>
      </c>
      <c r="B2515" s="421" t="s">
        <v>0</v>
      </c>
      <c r="C2515" s="421" t="s">
        <v>164</v>
      </c>
      <c r="D2515" s="421" t="s">
        <v>180</v>
      </c>
      <c r="E2515" s="422" t="s">
        <v>18</v>
      </c>
      <c r="F2515" s="416">
        <v>1</v>
      </c>
      <c r="G2515" s="416">
        <f>[5]내역서!F2511</f>
        <v>1</v>
      </c>
      <c r="H2515" s="416">
        <v>1</v>
      </c>
      <c r="I2515" s="416">
        <f>내역서!F2519</f>
        <v>0</v>
      </c>
      <c r="J2515" s="416">
        <v>97686.2</v>
      </c>
      <c r="K2515" s="417">
        <f t="shared" si="4422"/>
        <v>0</v>
      </c>
      <c r="L2515" s="416">
        <v>0</v>
      </c>
      <c r="M2515" s="417">
        <f t="shared" si="4423"/>
        <v>0</v>
      </c>
      <c r="N2515" s="416">
        <v>0</v>
      </c>
      <c r="O2515" s="417">
        <f t="shared" si="4424"/>
        <v>0</v>
      </c>
      <c r="P2515" s="417">
        <f t="shared" si="4425"/>
        <v>97686.2</v>
      </c>
      <c r="Q2515" s="417">
        <f t="shared" si="4435"/>
        <v>0</v>
      </c>
      <c r="R2515" s="417">
        <f t="shared" ref="R2515" si="4472">I2515-I2514</f>
        <v>0</v>
      </c>
      <c r="S2515" s="417">
        <f t="shared" ref="S2515:T2515" si="4473">P2515-P2514</f>
        <v>0</v>
      </c>
      <c r="T2515" s="417">
        <f t="shared" si="4473"/>
        <v>0</v>
      </c>
      <c r="U2515" s="484"/>
      <c r="V2515" s="619" t="str">
        <f t="shared" ref="V2515" si="4474">+IF(I2515&lt;0,"ng","")</f>
        <v/>
      </c>
      <c r="W2515" s="619"/>
    </row>
    <row r="2516" spans="1:23" s="371" customFormat="1" ht="24" hidden="1" customHeight="1">
      <c r="A2516" s="366" t="s">
        <v>4901</v>
      </c>
      <c r="B2516" s="418" t="s">
        <v>0</v>
      </c>
      <c r="C2516" s="418" t="s">
        <v>164</v>
      </c>
      <c r="D2516" s="418" t="s">
        <v>163</v>
      </c>
      <c r="E2516" s="419" t="s">
        <v>18</v>
      </c>
      <c r="F2516" s="411">
        <v>3</v>
      </c>
      <c r="G2516" s="411">
        <f>[5]내역서!F2512</f>
        <v>3</v>
      </c>
      <c r="H2516" s="411">
        <v>3</v>
      </c>
      <c r="I2516" s="411">
        <f>내역서!F2520</f>
        <v>0</v>
      </c>
      <c r="J2516" s="411">
        <v>8544.7000000000007</v>
      </c>
      <c r="K2516" s="412">
        <f>INT($I2516*J2516)</f>
        <v>0</v>
      </c>
      <c r="L2516" s="411">
        <v>0</v>
      </c>
      <c r="M2516" s="412">
        <f>INT($I2516*L2516)</f>
        <v>0</v>
      </c>
      <c r="N2516" s="411">
        <v>0</v>
      </c>
      <c r="O2516" s="412">
        <f>INT($I2516*N2516)</f>
        <v>0</v>
      </c>
      <c r="P2516" s="412">
        <f>+J2516+L2516+N2516</f>
        <v>8544.7000000000007</v>
      </c>
      <c r="Q2516" s="412">
        <f>K2516+M2516+O2516</f>
        <v>0</v>
      </c>
      <c r="R2516" s="412"/>
      <c r="S2516" s="412"/>
      <c r="T2516" s="412"/>
      <c r="U2516" s="483" t="s">
        <v>0</v>
      </c>
      <c r="V2516" s="617" t="str">
        <f>+IF(I2516&lt;0,"ng","")</f>
        <v/>
      </c>
      <c r="W2516" s="617"/>
    </row>
    <row r="2517" spans="1:23" s="75" customFormat="1" ht="24" hidden="1" customHeight="1">
      <c r="A2517" s="372" t="s">
        <v>4889</v>
      </c>
      <c r="B2517" s="421" t="s">
        <v>0</v>
      </c>
      <c r="C2517" s="421" t="s">
        <v>164</v>
      </c>
      <c r="D2517" s="421" t="s">
        <v>163</v>
      </c>
      <c r="E2517" s="422" t="s">
        <v>18</v>
      </c>
      <c r="F2517" s="416">
        <v>3</v>
      </c>
      <c r="G2517" s="416">
        <f>[5]내역서!F2513</f>
        <v>3</v>
      </c>
      <c r="H2517" s="416">
        <v>3</v>
      </c>
      <c r="I2517" s="416">
        <f>내역서!F2521</f>
        <v>0</v>
      </c>
      <c r="J2517" s="416">
        <v>8544.7000000000007</v>
      </c>
      <c r="K2517" s="417">
        <f t="shared" ref="K2517:K2547" si="4475">INT($I2517*J2517)</f>
        <v>0</v>
      </c>
      <c r="L2517" s="416">
        <v>0</v>
      </c>
      <c r="M2517" s="417">
        <f t="shared" ref="M2517:M2547" si="4476">INT($I2517*L2517)</f>
        <v>0</v>
      </c>
      <c r="N2517" s="416">
        <v>0</v>
      </c>
      <c r="O2517" s="417">
        <f t="shared" ref="O2517:O2547" si="4477">INT($I2517*N2517)</f>
        <v>0</v>
      </c>
      <c r="P2517" s="417">
        <f t="shared" si="4425"/>
        <v>8544.7000000000007</v>
      </c>
      <c r="Q2517" s="417">
        <f t="shared" si="4435"/>
        <v>0</v>
      </c>
      <c r="R2517" s="417">
        <f t="shared" ref="R2517" si="4478">I2517-I2516</f>
        <v>0</v>
      </c>
      <c r="S2517" s="417">
        <f t="shared" ref="S2517:T2517" si="4479">P2517-P2516</f>
        <v>0</v>
      </c>
      <c r="T2517" s="417">
        <f t="shared" si="4479"/>
        <v>0</v>
      </c>
      <c r="U2517" s="484"/>
      <c r="V2517" s="619" t="str">
        <f t="shared" ref="V2517" si="4480">+IF(I2517&lt;0,"ng","")</f>
        <v/>
      </c>
      <c r="W2517" s="619"/>
    </row>
    <row r="2518" spans="1:23" s="371" customFormat="1" ht="24" hidden="1" customHeight="1">
      <c r="A2518" s="366" t="s">
        <v>4892</v>
      </c>
      <c r="B2518" s="418" t="s">
        <v>0</v>
      </c>
      <c r="C2518" s="418" t="s">
        <v>182</v>
      </c>
      <c r="D2518" s="418" t="s">
        <v>159</v>
      </c>
      <c r="E2518" s="419" t="s">
        <v>18</v>
      </c>
      <c r="F2518" s="411">
        <v>5</v>
      </c>
      <c r="G2518" s="411">
        <f>[5]내역서!F2514</f>
        <v>5</v>
      </c>
      <c r="H2518" s="411">
        <v>5</v>
      </c>
      <c r="I2518" s="411">
        <f>내역서!F2522</f>
        <v>0</v>
      </c>
      <c r="J2518" s="411">
        <v>1881197.9</v>
      </c>
      <c r="K2518" s="412">
        <f>INT($I2518*J2518)</f>
        <v>0</v>
      </c>
      <c r="L2518" s="411">
        <v>0</v>
      </c>
      <c r="M2518" s="412">
        <f>INT($I2518*L2518)</f>
        <v>0</v>
      </c>
      <c r="N2518" s="411">
        <v>0</v>
      </c>
      <c r="O2518" s="412">
        <f>INT($I2518*N2518)</f>
        <v>0</v>
      </c>
      <c r="P2518" s="412">
        <f>+J2518+L2518+N2518</f>
        <v>1881197.9</v>
      </c>
      <c r="Q2518" s="412">
        <f>K2518+M2518+O2518</f>
        <v>0</v>
      </c>
      <c r="R2518" s="412"/>
      <c r="S2518" s="412"/>
      <c r="T2518" s="412"/>
      <c r="U2518" s="483" t="s">
        <v>0</v>
      </c>
      <c r="V2518" s="617" t="str">
        <f>+IF(I2518&lt;0,"ng","")</f>
        <v/>
      </c>
      <c r="W2518" s="617"/>
    </row>
    <row r="2519" spans="1:23" s="75" customFormat="1" ht="24" hidden="1" customHeight="1">
      <c r="A2519" s="372" t="s">
        <v>4902</v>
      </c>
      <c r="B2519" s="421" t="s">
        <v>0</v>
      </c>
      <c r="C2519" s="421" t="s">
        <v>182</v>
      </c>
      <c r="D2519" s="421" t="s">
        <v>159</v>
      </c>
      <c r="E2519" s="422" t="s">
        <v>18</v>
      </c>
      <c r="F2519" s="416">
        <v>5</v>
      </c>
      <c r="G2519" s="416">
        <f>[5]내역서!F2515</f>
        <v>5</v>
      </c>
      <c r="H2519" s="416">
        <v>5</v>
      </c>
      <c r="I2519" s="416">
        <f>내역서!F2523</f>
        <v>0</v>
      </c>
      <c r="J2519" s="416">
        <v>1881197.9</v>
      </c>
      <c r="K2519" s="417">
        <f t="shared" si="4475"/>
        <v>0</v>
      </c>
      <c r="L2519" s="416">
        <v>0</v>
      </c>
      <c r="M2519" s="417">
        <f t="shared" si="4476"/>
        <v>0</v>
      </c>
      <c r="N2519" s="416">
        <v>0</v>
      </c>
      <c r="O2519" s="417">
        <f t="shared" si="4477"/>
        <v>0</v>
      </c>
      <c r="P2519" s="417">
        <f t="shared" si="4425"/>
        <v>1881197.9</v>
      </c>
      <c r="Q2519" s="417">
        <f t="shared" si="4435"/>
        <v>0</v>
      </c>
      <c r="R2519" s="417">
        <f t="shared" ref="R2519" si="4481">I2519-I2518</f>
        <v>0</v>
      </c>
      <c r="S2519" s="417">
        <f t="shared" ref="S2519:T2519" si="4482">P2519-P2518</f>
        <v>0</v>
      </c>
      <c r="T2519" s="417">
        <f t="shared" si="4482"/>
        <v>0</v>
      </c>
      <c r="U2519" s="484"/>
      <c r="V2519" s="619" t="str">
        <f t="shared" ref="V2519" si="4483">+IF(I2519&lt;0,"ng","")</f>
        <v/>
      </c>
      <c r="W2519" s="619"/>
    </row>
    <row r="2520" spans="1:23" s="371" customFormat="1" ht="24" hidden="1" customHeight="1">
      <c r="A2520" s="366" t="s">
        <v>4903</v>
      </c>
      <c r="B2520" s="418" t="s">
        <v>0</v>
      </c>
      <c r="C2520" s="418" t="s">
        <v>183</v>
      </c>
      <c r="D2520" s="418" t="s">
        <v>180</v>
      </c>
      <c r="E2520" s="419" t="s">
        <v>18</v>
      </c>
      <c r="F2520" s="411">
        <v>5</v>
      </c>
      <c r="G2520" s="411">
        <f>[5]내역서!F2516</f>
        <v>5</v>
      </c>
      <c r="H2520" s="411">
        <v>5</v>
      </c>
      <c r="I2520" s="411">
        <f>내역서!F2524</f>
        <v>0</v>
      </c>
      <c r="J2520" s="411">
        <v>581414.19999999995</v>
      </c>
      <c r="K2520" s="412">
        <f>INT($I2520*J2520)</f>
        <v>0</v>
      </c>
      <c r="L2520" s="411">
        <v>0</v>
      </c>
      <c r="M2520" s="412">
        <f>INT($I2520*L2520)</f>
        <v>0</v>
      </c>
      <c r="N2520" s="411">
        <v>0</v>
      </c>
      <c r="O2520" s="412">
        <f>INT($I2520*N2520)</f>
        <v>0</v>
      </c>
      <c r="P2520" s="412">
        <f>+J2520+L2520+N2520</f>
        <v>581414.19999999995</v>
      </c>
      <c r="Q2520" s="412">
        <f>K2520+M2520+O2520</f>
        <v>0</v>
      </c>
      <c r="R2520" s="412"/>
      <c r="S2520" s="412"/>
      <c r="T2520" s="412"/>
      <c r="U2520" s="483" t="s">
        <v>0</v>
      </c>
      <c r="V2520" s="617" t="str">
        <f>+IF(I2520&lt;0,"ng","")</f>
        <v/>
      </c>
      <c r="W2520" s="617"/>
    </row>
    <row r="2521" spans="1:23" s="75" customFormat="1" ht="24" hidden="1" customHeight="1">
      <c r="A2521" s="372" t="s">
        <v>4904</v>
      </c>
      <c r="B2521" s="421" t="s">
        <v>0</v>
      </c>
      <c r="C2521" s="421" t="s">
        <v>183</v>
      </c>
      <c r="D2521" s="421" t="s">
        <v>180</v>
      </c>
      <c r="E2521" s="422" t="s">
        <v>18</v>
      </c>
      <c r="F2521" s="416">
        <v>5</v>
      </c>
      <c r="G2521" s="416">
        <f>[5]내역서!F2517</f>
        <v>5</v>
      </c>
      <c r="H2521" s="416">
        <v>5</v>
      </c>
      <c r="I2521" s="416">
        <f>내역서!F2525</f>
        <v>0</v>
      </c>
      <c r="J2521" s="416">
        <v>581414.19999999995</v>
      </c>
      <c r="K2521" s="417">
        <f t="shared" si="4475"/>
        <v>0</v>
      </c>
      <c r="L2521" s="416">
        <v>0</v>
      </c>
      <c r="M2521" s="417">
        <f t="shared" si="4476"/>
        <v>0</v>
      </c>
      <c r="N2521" s="416">
        <v>0</v>
      </c>
      <c r="O2521" s="417">
        <f t="shared" si="4477"/>
        <v>0</v>
      </c>
      <c r="P2521" s="417">
        <f t="shared" si="4425"/>
        <v>581414.19999999995</v>
      </c>
      <c r="Q2521" s="417">
        <f t="shared" si="4435"/>
        <v>0</v>
      </c>
      <c r="R2521" s="417">
        <f t="shared" ref="R2521" si="4484">I2521-I2520</f>
        <v>0</v>
      </c>
      <c r="S2521" s="417">
        <f t="shared" ref="S2521:T2521" si="4485">P2521-P2520</f>
        <v>0</v>
      </c>
      <c r="T2521" s="417">
        <f t="shared" si="4485"/>
        <v>0</v>
      </c>
      <c r="U2521" s="484"/>
      <c r="V2521" s="619" t="str">
        <f t="shared" ref="V2521" si="4486">+IF(I2521&lt;0,"ng","")</f>
        <v/>
      </c>
      <c r="W2521" s="619"/>
    </row>
    <row r="2522" spans="1:23" s="371" customFormat="1" ht="24" hidden="1" customHeight="1">
      <c r="A2522" s="366" t="s">
        <v>4825</v>
      </c>
      <c r="B2522" s="418" t="s">
        <v>0</v>
      </c>
      <c r="C2522" s="418" t="s">
        <v>184</v>
      </c>
      <c r="D2522" s="418" t="s">
        <v>185</v>
      </c>
      <c r="E2522" s="419" t="s">
        <v>18</v>
      </c>
      <c r="F2522" s="411">
        <v>3</v>
      </c>
      <c r="G2522" s="411">
        <f>[5]내역서!F2518</f>
        <v>3</v>
      </c>
      <c r="H2522" s="411">
        <v>3</v>
      </c>
      <c r="I2522" s="411">
        <f>내역서!F2526</f>
        <v>0</v>
      </c>
      <c r="J2522" s="411">
        <v>1505647.4</v>
      </c>
      <c r="K2522" s="412">
        <f>INT($I2522*J2522)</f>
        <v>0</v>
      </c>
      <c r="L2522" s="411">
        <v>0</v>
      </c>
      <c r="M2522" s="412">
        <f>INT($I2522*L2522)</f>
        <v>0</v>
      </c>
      <c r="N2522" s="411">
        <v>0</v>
      </c>
      <c r="O2522" s="412">
        <f>INT($I2522*N2522)</f>
        <v>0</v>
      </c>
      <c r="P2522" s="412">
        <f>+J2522+L2522+N2522</f>
        <v>1505647.4</v>
      </c>
      <c r="Q2522" s="412">
        <f>K2522+M2522+O2522</f>
        <v>0</v>
      </c>
      <c r="R2522" s="412"/>
      <c r="S2522" s="412"/>
      <c r="T2522" s="412"/>
      <c r="U2522" s="483" t="s">
        <v>0</v>
      </c>
      <c r="V2522" s="617" t="str">
        <f>+IF(I2522&lt;0,"ng","")</f>
        <v/>
      </c>
      <c r="W2522" s="617"/>
    </row>
    <row r="2523" spans="1:23" s="75" customFormat="1" ht="24" hidden="1" customHeight="1">
      <c r="A2523" s="372" t="s">
        <v>4829</v>
      </c>
      <c r="B2523" s="421" t="s">
        <v>0</v>
      </c>
      <c r="C2523" s="421" t="s">
        <v>184</v>
      </c>
      <c r="D2523" s="421" t="s">
        <v>185</v>
      </c>
      <c r="E2523" s="422" t="s">
        <v>18</v>
      </c>
      <c r="F2523" s="416">
        <v>3</v>
      </c>
      <c r="G2523" s="416">
        <f>[5]내역서!F2519</f>
        <v>3</v>
      </c>
      <c r="H2523" s="416">
        <v>3</v>
      </c>
      <c r="I2523" s="416">
        <f>내역서!F2527</f>
        <v>0</v>
      </c>
      <c r="J2523" s="416">
        <v>1505647.4</v>
      </c>
      <c r="K2523" s="417">
        <f t="shared" si="4475"/>
        <v>0</v>
      </c>
      <c r="L2523" s="416">
        <v>0</v>
      </c>
      <c r="M2523" s="417">
        <f t="shared" si="4476"/>
        <v>0</v>
      </c>
      <c r="N2523" s="416">
        <v>0</v>
      </c>
      <c r="O2523" s="417">
        <f t="shared" si="4477"/>
        <v>0</v>
      </c>
      <c r="P2523" s="417">
        <f t="shared" si="4425"/>
        <v>1505647.4</v>
      </c>
      <c r="Q2523" s="417">
        <f t="shared" si="4435"/>
        <v>0</v>
      </c>
      <c r="R2523" s="417">
        <f t="shared" ref="R2523" si="4487">I2523-I2522</f>
        <v>0</v>
      </c>
      <c r="S2523" s="417">
        <f t="shared" ref="S2523:T2523" si="4488">P2523-P2522</f>
        <v>0</v>
      </c>
      <c r="T2523" s="417">
        <f t="shared" si="4488"/>
        <v>0</v>
      </c>
      <c r="U2523" s="484"/>
      <c r="V2523" s="619" t="str">
        <f t="shared" ref="V2523" si="4489">+IF(I2523&lt;0,"ng","")</f>
        <v/>
      </c>
      <c r="W2523" s="619"/>
    </row>
    <row r="2524" spans="1:23" s="371" customFormat="1" ht="24" hidden="1" customHeight="1">
      <c r="A2524" s="366" t="s">
        <v>4825</v>
      </c>
      <c r="B2524" s="418" t="s">
        <v>0</v>
      </c>
      <c r="C2524" s="418" t="s">
        <v>184</v>
      </c>
      <c r="D2524" s="418" t="s">
        <v>186</v>
      </c>
      <c r="E2524" s="419" t="s">
        <v>18</v>
      </c>
      <c r="F2524" s="411">
        <v>3</v>
      </c>
      <c r="G2524" s="411">
        <f>[5]내역서!F2520</f>
        <v>3</v>
      </c>
      <c r="H2524" s="411">
        <v>3</v>
      </c>
      <c r="I2524" s="411">
        <f>내역서!F2528</f>
        <v>0</v>
      </c>
      <c r="J2524" s="411">
        <v>1478084.1</v>
      </c>
      <c r="K2524" s="412">
        <f>INT($I2524*J2524)</f>
        <v>0</v>
      </c>
      <c r="L2524" s="411">
        <v>0</v>
      </c>
      <c r="M2524" s="412">
        <f>INT($I2524*L2524)</f>
        <v>0</v>
      </c>
      <c r="N2524" s="411">
        <v>0</v>
      </c>
      <c r="O2524" s="412">
        <f>INT($I2524*N2524)</f>
        <v>0</v>
      </c>
      <c r="P2524" s="412">
        <f>+J2524+L2524+N2524</f>
        <v>1478084.1</v>
      </c>
      <c r="Q2524" s="412">
        <f>K2524+M2524+O2524</f>
        <v>0</v>
      </c>
      <c r="R2524" s="412"/>
      <c r="S2524" s="412"/>
      <c r="T2524" s="412"/>
      <c r="U2524" s="483" t="s">
        <v>0</v>
      </c>
      <c r="V2524" s="617" t="str">
        <f>+IF(I2524&lt;0,"ng","")</f>
        <v/>
      </c>
      <c r="W2524" s="617"/>
    </row>
    <row r="2525" spans="1:23" s="75" customFormat="1" ht="24" hidden="1" customHeight="1">
      <c r="A2525" s="372" t="s">
        <v>4904</v>
      </c>
      <c r="B2525" s="421" t="s">
        <v>0</v>
      </c>
      <c r="C2525" s="421" t="s">
        <v>184</v>
      </c>
      <c r="D2525" s="421" t="s">
        <v>186</v>
      </c>
      <c r="E2525" s="422" t="s">
        <v>18</v>
      </c>
      <c r="F2525" s="416">
        <v>3</v>
      </c>
      <c r="G2525" s="416">
        <f>[5]내역서!F2521</f>
        <v>3</v>
      </c>
      <c r="H2525" s="416">
        <v>3</v>
      </c>
      <c r="I2525" s="416">
        <f>내역서!F2529</f>
        <v>0</v>
      </c>
      <c r="J2525" s="416">
        <v>1478084.1</v>
      </c>
      <c r="K2525" s="417">
        <f t="shared" si="4475"/>
        <v>0</v>
      </c>
      <c r="L2525" s="416">
        <v>0</v>
      </c>
      <c r="M2525" s="417">
        <f t="shared" si="4476"/>
        <v>0</v>
      </c>
      <c r="N2525" s="416">
        <v>0</v>
      </c>
      <c r="O2525" s="417">
        <f t="shared" si="4477"/>
        <v>0</v>
      </c>
      <c r="P2525" s="417">
        <f t="shared" si="4425"/>
        <v>1478084.1</v>
      </c>
      <c r="Q2525" s="417">
        <f t="shared" si="4435"/>
        <v>0</v>
      </c>
      <c r="R2525" s="417">
        <f t="shared" ref="R2525" si="4490">I2525-I2524</f>
        <v>0</v>
      </c>
      <c r="S2525" s="417">
        <f t="shared" ref="S2525:T2525" si="4491">P2525-P2524</f>
        <v>0</v>
      </c>
      <c r="T2525" s="417">
        <f t="shared" si="4491"/>
        <v>0</v>
      </c>
      <c r="U2525" s="484"/>
      <c r="V2525" s="619" t="str">
        <f t="shared" ref="V2525" si="4492">+IF(I2525&lt;0,"ng","")</f>
        <v/>
      </c>
      <c r="W2525" s="619"/>
    </row>
    <row r="2526" spans="1:23" s="371" customFormat="1" ht="24" hidden="1" customHeight="1">
      <c r="A2526" s="366" t="s">
        <v>4905</v>
      </c>
      <c r="B2526" s="418" t="s">
        <v>0</v>
      </c>
      <c r="C2526" s="418" t="s">
        <v>164</v>
      </c>
      <c r="D2526" s="418" t="s">
        <v>187</v>
      </c>
      <c r="E2526" s="419" t="s">
        <v>18</v>
      </c>
      <c r="F2526" s="411">
        <v>3</v>
      </c>
      <c r="G2526" s="411">
        <f>[5]내역서!F2522</f>
        <v>3</v>
      </c>
      <c r="H2526" s="411">
        <v>3</v>
      </c>
      <c r="I2526" s="411">
        <f>내역서!F2530</f>
        <v>0</v>
      </c>
      <c r="J2526" s="411">
        <v>1713233.8</v>
      </c>
      <c r="K2526" s="412">
        <f>INT($I2526*J2526)</f>
        <v>0</v>
      </c>
      <c r="L2526" s="411">
        <v>0</v>
      </c>
      <c r="M2526" s="412">
        <f>INT($I2526*L2526)</f>
        <v>0</v>
      </c>
      <c r="N2526" s="411">
        <v>0</v>
      </c>
      <c r="O2526" s="412">
        <f>INT($I2526*N2526)</f>
        <v>0</v>
      </c>
      <c r="P2526" s="412">
        <f>+J2526+L2526+N2526</f>
        <v>1713233.8</v>
      </c>
      <c r="Q2526" s="412">
        <f>K2526+M2526+O2526</f>
        <v>0</v>
      </c>
      <c r="R2526" s="412"/>
      <c r="S2526" s="412"/>
      <c r="T2526" s="412"/>
      <c r="U2526" s="483" t="s">
        <v>0</v>
      </c>
      <c r="V2526" s="617" t="str">
        <f>+IF(I2526&lt;0,"ng","")</f>
        <v/>
      </c>
      <c r="W2526" s="617"/>
    </row>
    <row r="2527" spans="1:23" s="75" customFormat="1" ht="24" hidden="1" customHeight="1">
      <c r="A2527" s="372" t="s">
        <v>4906</v>
      </c>
      <c r="B2527" s="421" t="s">
        <v>0</v>
      </c>
      <c r="C2527" s="421" t="s">
        <v>164</v>
      </c>
      <c r="D2527" s="421" t="s">
        <v>187</v>
      </c>
      <c r="E2527" s="422" t="s">
        <v>18</v>
      </c>
      <c r="F2527" s="416">
        <v>3</v>
      </c>
      <c r="G2527" s="416">
        <f>[5]내역서!F2523</f>
        <v>3</v>
      </c>
      <c r="H2527" s="416">
        <v>3</v>
      </c>
      <c r="I2527" s="416">
        <f>내역서!F2531</f>
        <v>0</v>
      </c>
      <c r="J2527" s="416">
        <v>1713233.8</v>
      </c>
      <c r="K2527" s="417">
        <f t="shared" si="4475"/>
        <v>0</v>
      </c>
      <c r="L2527" s="416">
        <v>0</v>
      </c>
      <c r="M2527" s="417">
        <f t="shared" si="4476"/>
        <v>0</v>
      </c>
      <c r="N2527" s="416">
        <v>0</v>
      </c>
      <c r="O2527" s="417">
        <f t="shared" si="4477"/>
        <v>0</v>
      </c>
      <c r="P2527" s="417">
        <f t="shared" si="4425"/>
        <v>1713233.8</v>
      </c>
      <c r="Q2527" s="417">
        <f t="shared" si="4435"/>
        <v>0</v>
      </c>
      <c r="R2527" s="417">
        <f t="shared" ref="R2527" si="4493">I2527-I2526</f>
        <v>0</v>
      </c>
      <c r="S2527" s="417">
        <f t="shared" ref="S2527:T2527" si="4494">P2527-P2526</f>
        <v>0</v>
      </c>
      <c r="T2527" s="417">
        <f t="shared" si="4494"/>
        <v>0</v>
      </c>
      <c r="U2527" s="484"/>
      <c r="V2527" s="619" t="str">
        <f t="shared" ref="V2527" si="4495">+IF(I2527&lt;0,"ng","")</f>
        <v/>
      </c>
      <c r="W2527" s="619"/>
    </row>
    <row r="2528" spans="1:23" s="371" customFormat="1" ht="24" hidden="1" customHeight="1">
      <c r="A2528" s="366" t="s">
        <v>4907</v>
      </c>
      <c r="B2528" s="418" t="s">
        <v>0</v>
      </c>
      <c r="C2528" s="418" t="s">
        <v>188</v>
      </c>
      <c r="D2528" s="418" t="s">
        <v>189</v>
      </c>
      <c r="E2528" s="419" t="s">
        <v>18</v>
      </c>
      <c r="F2528" s="411">
        <v>3</v>
      </c>
      <c r="G2528" s="411">
        <f>[5]내역서!F2524</f>
        <v>3</v>
      </c>
      <c r="H2528" s="411">
        <v>3</v>
      </c>
      <c r="I2528" s="411">
        <f>내역서!F2532</f>
        <v>0</v>
      </c>
      <c r="J2528" s="411">
        <v>1988005.9</v>
      </c>
      <c r="K2528" s="412">
        <f>INT($I2528*J2528)</f>
        <v>0</v>
      </c>
      <c r="L2528" s="411">
        <v>0</v>
      </c>
      <c r="M2528" s="412">
        <f>INT($I2528*L2528)</f>
        <v>0</v>
      </c>
      <c r="N2528" s="411">
        <v>0</v>
      </c>
      <c r="O2528" s="412">
        <f>INT($I2528*N2528)</f>
        <v>0</v>
      </c>
      <c r="P2528" s="412">
        <f>+J2528+L2528+N2528</f>
        <v>1988005.9</v>
      </c>
      <c r="Q2528" s="412">
        <f>K2528+M2528+O2528</f>
        <v>0</v>
      </c>
      <c r="R2528" s="412"/>
      <c r="S2528" s="412"/>
      <c r="T2528" s="412"/>
      <c r="U2528" s="483" t="s">
        <v>0</v>
      </c>
      <c r="V2528" s="617" t="str">
        <f>+IF(I2528&lt;0,"ng","")</f>
        <v/>
      </c>
      <c r="W2528" s="617"/>
    </row>
    <row r="2529" spans="1:23" s="75" customFormat="1" ht="24" hidden="1" customHeight="1">
      <c r="A2529" s="372" t="s">
        <v>4829</v>
      </c>
      <c r="B2529" s="421" t="s">
        <v>0</v>
      </c>
      <c r="C2529" s="421" t="s">
        <v>188</v>
      </c>
      <c r="D2529" s="421" t="s">
        <v>189</v>
      </c>
      <c r="E2529" s="422" t="s">
        <v>18</v>
      </c>
      <c r="F2529" s="416">
        <v>3</v>
      </c>
      <c r="G2529" s="416">
        <f>[5]내역서!F2525</f>
        <v>3</v>
      </c>
      <c r="H2529" s="416">
        <v>3</v>
      </c>
      <c r="I2529" s="416">
        <f>내역서!F2533</f>
        <v>0</v>
      </c>
      <c r="J2529" s="416">
        <v>1988005.9</v>
      </c>
      <c r="K2529" s="417">
        <f t="shared" si="4475"/>
        <v>0</v>
      </c>
      <c r="L2529" s="416">
        <v>0</v>
      </c>
      <c r="M2529" s="417">
        <f t="shared" si="4476"/>
        <v>0</v>
      </c>
      <c r="N2529" s="416">
        <v>0</v>
      </c>
      <c r="O2529" s="417">
        <f t="shared" si="4477"/>
        <v>0</v>
      </c>
      <c r="P2529" s="417">
        <f t="shared" si="4425"/>
        <v>1988005.9</v>
      </c>
      <c r="Q2529" s="417">
        <f t="shared" si="4435"/>
        <v>0</v>
      </c>
      <c r="R2529" s="417">
        <f t="shared" ref="R2529" si="4496">I2529-I2528</f>
        <v>0</v>
      </c>
      <c r="S2529" s="417">
        <f t="shared" ref="S2529:T2529" si="4497">P2529-P2528</f>
        <v>0</v>
      </c>
      <c r="T2529" s="417">
        <f t="shared" si="4497"/>
        <v>0</v>
      </c>
      <c r="U2529" s="484"/>
      <c r="V2529" s="619" t="str">
        <f t="shared" ref="V2529" si="4498">+IF(I2529&lt;0,"ng","")</f>
        <v/>
      </c>
      <c r="W2529" s="619"/>
    </row>
    <row r="2530" spans="1:23" s="371" customFormat="1" ht="24" hidden="1" customHeight="1">
      <c r="A2530" s="366" t="s">
        <v>4732</v>
      </c>
      <c r="B2530" s="418" t="s">
        <v>0</v>
      </c>
      <c r="C2530" s="418" t="s">
        <v>188</v>
      </c>
      <c r="D2530" s="418" t="s">
        <v>190</v>
      </c>
      <c r="E2530" s="419" t="s">
        <v>18</v>
      </c>
      <c r="F2530" s="411">
        <v>3</v>
      </c>
      <c r="G2530" s="411">
        <f>[5]내역서!F2526</f>
        <v>3</v>
      </c>
      <c r="H2530" s="411">
        <v>3</v>
      </c>
      <c r="I2530" s="411">
        <f>내역서!F2534</f>
        <v>0</v>
      </c>
      <c r="J2530" s="411">
        <v>1596951</v>
      </c>
      <c r="K2530" s="412">
        <f>INT($I2530*J2530)</f>
        <v>0</v>
      </c>
      <c r="L2530" s="411">
        <v>0</v>
      </c>
      <c r="M2530" s="412">
        <f>INT($I2530*L2530)</f>
        <v>0</v>
      </c>
      <c r="N2530" s="411">
        <v>0</v>
      </c>
      <c r="O2530" s="412">
        <f>INT($I2530*N2530)</f>
        <v>0</v>
      </c>
      <c r="P2530" s="412">
        <f>+J2530+L2530+N2530</f>
        <v>1596951</v>
      </c>
      <c r="Q2530" s="412">
        <f>K2530+M2530+O2530</f>
        <v>0</v>
      </c>
      <c r="R2530" s="412"/>
      <c r="S2530" s="412"/>
      <c r="T2530" s="412"/>
      <c r="U2530" s="483" t="s">
        <v>0</v>
      </c>
      <c r="V2530" s="617" t="str">
        <f>+IF(I2530&lt;0,"ng","")</f>
        <v/>
      </c>
      <c r="W2530" s="617"/>
    </row>
    <row r="2531" spans="1:23" s="75" customFormat="1" ht="24" hidden="1" customHeight="1">
      <c r="A2531" s="372" t="s">
        <v>4829</v>
      </c>
      <c r="B2531" s="421" t="s">
        <v>0</v>
      </c>
      <c r="C2531" s="421" t="s">
        <v>188</v>
      </c>
      <c r="D2531" s="421" t="s">
        <v>190</v>
      </c>
      <c r="E2531" s="422" t="s">
        <v>18</v>
      </c>
      <c r="F2531" s="416">
        <v>3</v>
      </c>
      <c r="G2531" s="416">
        <f>[5]내역서!F2527</f>
        <v>3</v>
      </c>
      <c r="H2531" s="416">
        <v>3</v>
      </c>
      <c r="I2531" s="416">
        <f>내역서!F2535</f>
        <v>0</v>
      </c>
      <c r="J2531" s="416">
        <v>1596951</v>
      </c>
      <c r="K2531" s="417">
        <f t="shared" si="4475"/>
        <v>0</v>
      </c>
      <c r="L2531" s="416">
        <v>0</v>
      </c>
      <c r="M2531" s="417">
        <f t="shared" si="4476"/>
        <v>0</v>
      </c>
      <c r="N2531" s="416">
        <v>0</v>
      </c>
      <c r="O2531" s="417">
        <f t="shared" si="4477"/>
        <v>0</v>
      </c>
      <c r="P2531" s="417">
        <f t="shared" si="4425"/>
        <v>1596951</v>
      </c>
      <c r="Q2531" s="417">
        <f t="shared" si="4435"/>
        <v>0</v>
      </c>
      <c r="R2531" s="417">
        <f t="shared" ref="R2531" si="4499">I2531-I2530</f>
        <v>0</v>
      </c>
      <c r="S2531" s="417">
        <f t="shared" ref="S2531:T2531" si="4500">P2531-P2530</f>
        <v>0</v>
      </c>
      <c r="T2531" s="417">
        <f t="shared" si="4500"/>
        <v>0</v>
      </c>
      <c r="U2531" s="484"/>
      <c r="V2531" s="619" t="str">
        <f t="shared" ref="V2531" si="4501">+IF(I2531&lt;0,"ng","")</f>
        <v/>
      </c>
      <c r="W2531" s="619"/>
    </row>
    <row r="2532" spans="1:23" s="371" customFormat="1" ht="24" hidden="1" customHeight="1">
      <c r="A2532" s="366" t="s">
        <v>4732</v>
      </c>
      <c r="B2532" s="418" t="s">
        <v>0</v>
      </c>
      <c r="C2532" s="418" t="s">
        <v>188</v>
      </c>
      <c r="D2532" s="418" t="s">
        <v>191</v>
      </c>
      <c r="E2532" s="419" t="s">
        <v>18</v>
      </c>
      <c r="F2532" s="411">
        <v>1</v>
      </c>
      <c r="G2532" s="411">
        <f>[5]내역서!F2528</f>
        <v>1</v>
      </c>
      <c r="H2532" s="411">
        <v>1</v>
      </c>
      <c r="I2532" s="411">
        <f>내역서!F2536</f>
        <v>0</v>
      </c>
      <c r="J2532" s="411">
        <v>677885.9</v>
      </c>
      <c r="K2532" s="412">
        <f>INT($I2532*J2532)</f>
        <v>0</v>
      </c>
      <c r="L2532" s="411">
        <v>0</v>
      </c>
      <c r="M2532" s="412">
        <f>INT($I2532*L2532)</f>
        <v>0</v>
      </c>
      <c r="N2532" s="411">
        <v>0</v>
      </c>
      <c r="O2532" s="412">
        <f>INT($I2532*N2532)</f>
        <v>0</v>
      </c>
      <c r="P2532" s="412">
        <f>+J2532+L2532+N2532</f>
        <v>677885.9</v>
      </c>
      <c r="Q2532" s="412">
        <f>K2532+M2532+O2532</f>
        <v>0</v>
      </c>
      <c r="R2532" s="412"/>
      <c r="S2532" s="412"/>
      <c r="T2532" s="412"/>
      <c r="U2532" s="483" t="s">
        <v>0</v>
      </c>
      <c r="V2532" s="617" t="str">
        <f>+IF(I2532&lt;0,"ng","")</f>
        <v/>
      </c>
      <c r="W2532" s="617"/>
    </row>
    <row r="2533" spans="1:23" s="75" customFormat="1" ht="24" hidden="1" customHeight="1">
      <c r="A2533" s="372" t="s">
        <v>2072</v>
      </c>
      <c r="B2533" s="421" t="s">
        <v>0</v>
      </c>
      <c r="C2533" s="421" t="s">
        <v>188</v>
      </c>
      <c r="D2533" s="421" t="s">
        <v>191</v>
      </c>
      <c r="E2533" s="422" t="s">
        <v>18</v>
      </c>
      <c r="F2533" s="416">
        <v>1</v>
      </c>
      <c r="G2533" s="416">
        <f>[5]내역서!F2529</f>
        <v>1</v>
      </c>
      <c r="H2533" s="416">
        <v>1</v>
      </c>
      <c r="I2533" s="416">
        <f>내역서!F2537</f>
        <v>0</v>
      </c>
      <c r="J2533" s="416">
        <v>677885.9</v>
      </c>
      <c r="K2533" s="417">
        <f t="shared" si="4475"/>
        <v>0</v>
      </c>
      <c r="L2533" s="416">
        <v>0</v>
      </c>
      <c r="M2533" s="417">
        <f t="shared" si="4476"/>
        <v>0</v>
      </c>
      <c r="N2533" s="416">
        <v>0</v>
      </c>
      <c r="O2533" s="417">
        <f t="shared" si="4477"/>
        <v>0</v>
      </c>
      <c r="P2533" s="417">
        <f t="shared" si="4425"/>
        <v>677885.9</v>
      </c>
      <c r="Q2533" s="417">
        <f t="shared" si="4435"/>
        <v>0</v>
      </c>
      <c r="R2533" s="417">
        <f t="shared" ref="R2533" si="4502">I2533-I2532</f>
        <v>0</v>
      </c>
      <c r="S2533" s="417">
        <f t="shared" ref="S2533:T2533" si="4503">P2533-P2532</f>
        <v>0</v>
      </c>
      <c r="T2533" s="417">
        <f t="shared" si="4503"/>
        <v>0</v>
      </c>
      <c r="U2533" s="484"/>
      <c r="V2533" s="619" t="str">
        <f t="shared" ref="V2533" si="4504">+IF(I2533&lt;0,"ng","")</f>
        <v/>
      </c>
      <c r="W2533" s="619"/>
    </row>
    <row r="2534" spans="1:23" s="371" customFormat="1" ht="24" hidden="1" customHeight="1">
      <c r="A2534" s="366" t="s">
        <v>2055</v>
      </c>
      <c r="B2534" s="418" t="s">
        <v>0</v>
      </c>
      <c r="C2534" s="418" t="s">
        <v>165</v>
      </c>
      <c r="D2534" s="418" t="s">
        <v>166</v>
      </c>
      <c r="E2534" s="419" t="s">
        <v>18</v>
      </c>
      <c r="F2534" s="411">
        <v>3</v>
      </c>
      <c r="G2534" s="411">
        <f>[5]내역서!F2530</f>
        <v>3</v>
      </c>
      <c r="H2534" s="411">
        <v>3</v>
      </c>
      <c r="I2534" s="411">
        <f>내역서!F2538</f>
        <v>0</v>
      </c>
      <c r="J2534" s="411">
        <v>5306</v>
      </c>
      <c r="K2534" s="412">
        <f>INT($I2534*J2534)</f>
        <v>0</v>
      </c>
      <c r="L2534" s="411">
        <v>0</v>
      </c>
      <c r="M2534" s="412">
        <f>INT($I2534*L2534)</f>
        <v>0</v>
      </c>
      <c r="N2534" s="411">
        <v>0</v>
      </c>
      <c r="O2534" s="412">
        <f>INT($I2534*N2534)</f>
        <v>0</v>
      </c>
      <c r="P2534" s="412">
        <f>+J2534+L2534+N2534</f>
        <v>5306</v>
      </c>
      <c r="Q2534" s="412">
        <f>K2534+M2534+O2534</f>
        <v>0</v>
      </c>
      <c r="R2534" s="412"/>
      <c r="S2534" s="412"/>
      <c r="T2534" s="412"/>
      <c r="U2534" s="483" t="s">
        <v>0</v>
      </c>
      <c r="V2534" s="617" t="str">
        <f>+IF(I2534&lt;0,"ng","")</f>
        <v/>
      </c>
      <c r="W2534" s="617"/>
    </row>
    <row r="2535" spans="1:23" s="75" customFormat="1" ht="24" hidden="1" customHeight="1">
      <c r="A2535" s="372" t="s">
        <v>4838</v>
      </c>
      <c r="B2535" s="421" t="s">
        <v>0</v>
      </c>
      <c r="C2535" s="421" t="s">
        <v>165</v>
      </c>
      <c r="D2535" s="421" t="s">
        <v>166</v>
      </c>
      <c r="E2535" s="422" t="s">
        <v>18</v>
      </c>
      <c r="F2535" s="416">
        <v>3</v>
      </c>
      <c r="G2535" s="416">
        <f>[5]내역서!F2531</f>
        <v>3</v>
      </c>
      <c r="H2535" s="416">
        <v>3</v>
      </c>
      <c r="I2535" s="416">
        <f>내역서!F2539</f>
        <v>0</v>
      </c>
      <c r="J2535" s="416">
        <v>5306</v>
      </c>
      <c r="K2535" s="417">
        <f t="shared" si="4475"/>
        <v>0</v>
      </c>
      <c r="L2535" s="416">
        <v>0</v>
      </c>
      <c r="M2535" s="417">
        <f t="shared" si="4476"/>
        <v>0</v>
      </c>
      <c r="N2535" s="416">
        <v>0</v>
      </c>
      <c r="O2535" s="417">
        <f t="shared" si="4477"/>
        <v>0</v>
      </c>
      <c r="P2535" s="417">
        <f t="shared" si="4425"/>
        <v>5306</v>
      </c>
      <c r="Q2535" s="417">
        <f t="shared" si="4435"/>
        <v>0</v>
      </c>
      <c r="R2535" s="417">
        <f t="shared" ref="R2535" si="4505">I2535-I2534</f>
        <v>0</v>
      </c>
      <c r="S2535" s="417">
        <f t="shared" ref="S2535:T2535" si="4506">P2535-P2534</f>
        <v>0</v>
      </c>
      <c r="T2535" s="417">
        <f t="shared" si="4506"/>
        <v>0</v>
      </c>
      <c r="U2535" s="484"/>
      <c r="V2535" s="619" t="str">
        <f t="shared" ref="V2535" si="4507">+IF(I2535&lt;0,"ng","")</f>
        <v/>
      </c>
      <c r="W2535" s="619"/>
    </row>
    <row r="2536" spans="1:23" s="371" customFormat="1" ht="24" hidden="1" customHeight="1">
      <c r="A2536" s="366" t="s">
        <v>4825</v>
      </c>
      <c r="B2536" s="418" t="s">
        <v>0</v>
      </c>
      <c r="C2536" s="418" t="s">
        <v>3471</v>
      </c>
      <c r="D2536" s="418" t="s">
        <v>192</v>
      </c>
      <c r="E2536" s="419" t="s">
        <v>18</v>
      </c>
      <c r="F2536" s="411">
        <v>1</v>
      </c>
      <c r="G2536" s="411">
        <f>[5]내역서!F2532</f>
        <v>1</v>
      </c>
      <c r="H2536" s="411">
        <v>1</v>
      </c>
      <c r="I2536" s="411">
        <f>내역서!F2540</f>
        <v>0</v>
      </c>
      <c r="J2536" s="411">
        <v>1275665.8</v>
      </c>
      <c r="K2536" s="412">
        <f>INT($I2536*J2536)</f>
        <v>0</v>
      </c>
      <c r="L2536" s="411">
        <v>0</v>
      </c>
      <c r="M2536" s="412">
        <f>INT($I2536*L2536)</f>
        <v>0</v>
      </c>
      <c r="N2536" s="411">
        <v>0</v>
      </c>
      <c r="O2536" s="412">
        <f>INT($I2536*N2536)</f>
        <v>0</v>
      </c>
      <c r="P2536" s="412">
        <f>+J2536+L2536+N2536</f>
        <v>1275665.8</v>
      </c>
      <c r="Q2536" s="412">
        <f>K2536+M2536+O2536</f>
        <v>0</v>
      </c>
      <c r="R2536" s="412"/>
      <c r="S2536" s="412"/>
      <c r="T2536" s="412"/>
      <c r="U2536" s="483" t="s">
        <v>0</v>
      </c>
      <c r="V2536" s="617" t="str">
        <f>+IF(I2536&lt;0,"ng","")</f>
        <v/>
      </c>
      <c r="W2536" s="617"/>
    </row>
    <row r="2537" spans="1:23" s="75" customFormat="1" ht="24" hidden="1" customHeight="1">
      <c r="A2537" s="372" t="s">
        <v>2072</v>
      </c>
      <c r="B2537" s="421" t="s">
        <v>0</v>
      </c>
      <c r="C2537" s="421" t="s">
        <v>1505</v>
      </c>
      <c r="D2537" s="421" t="s">
        <v>192</v>
      </c>
      <c r="E2537" s="422" t="s">
        <v>18</v>
      </c>
      <c r="F2537" s="416">
        <v>1</v>
      </c>
      <c r="G2537" s="416">
        <f>[5]내역서!F2533</f>
        <v>1</v>
      </c>
      <c r="H2537" s="416">
        <v>1</v>
      </c>
      <c r="I2537" s="416">
        <f>내역서!F2541</f>
        <v>0</v>
      </c>
      <c r="J2537" s="416">
        <v>1275665.8</v>
      </c>
      <c r="K2537" s="417">
        <f t="shared" si="4475"/>
        <v>0</v>
      </c>
      <c r="L2537" s="416">
        <v>0</v>
      </c>
      <c r="M2537" s="417">
        <f t="shared" si="4476"/>
        <v>0</v>
      </c>
      <c r="N2537" s="416">
        <v>0</v>
      </c>
      <c r="O2537" s="417">
        <f t="shared" si="4477"/>
        <v>0</v>
      </c>
      <c r="P2537" s="417">
        <f t="shared" si="4425"/>
        <v>1275665.8</v>
      </c>
      <c r="Q2537" s="417">
        <f t="shared" si="4435"/>
        <v>0</v>
      </c>
      <c r="R2537" s="417">
        <f t="shared" ref="R2537" si="4508">I2537-I2536</f>
        <v>0</v>
      </c>
      <c r="S2537" s="417">
        <f t="shared" ref="S2537:T2537" si="4509">P2537-P2536</f>
        <v>0</v>
      </c>
      <c r="T2537" s="417">
        <f t="shared" si="4509"/>
        <v>0</v>
      </c>
      <c r="U2537" s="484"/>
      <c r="V2537" s="619" t="str">
        <f t="shared" ref="V2537" si="4510">+IF(I2537&lt;0,"ng","")</f>
        <v/>
      </c>
      <c r="W2537" s="619"/>
    </row>
    <row r="2538" spans="1:23" s="371" customFormat="1" ht="24" hidden="1" customHeight="1">
      <c r="A2538" s="366" t="s">
        <v>4825</v>
      </c>
      <c r="B2538" s="418" t="s">
        <v>0</v>
      </c>
      <c r="C2538" s="418" t="s">
        <v>3472</v>
      </c>
      <c r="D2538" s="418" t="s">
        <v>159</v>
      </c>
      <c r="E2538" s="419" t="s">
        <v>18</v>
      </c>
      <c r="F2538" s="411">
        <v>1</v>
      </c>
      <c r="G2538" s="411">
        <f>[5]내역서!F2534</f>
        <v>1</v>
      </c>
      <c r="H2538" s="411">
        <v>1</v>
      </c>
      <c r="I2538" s="411">
        <f>내역서!F2542</f>
        <v>0</v>
      </c>
      <c r="J2538" s="411">
        <v>22446894.300000001</v>
      </c>
      <c r="K2538" s="412">
        <f>INT($I2538*J2538)</f>
        <v>0</v>
      </c>
      <c r="L2538" s="411">
        <v>0</v>
      </c>
      <c r="M2538" s="412">
        <f>INT($I2538*L2538)</f>
        <v>0</v>
      </c>
      <c r="N2538" s="411">
        <v>0</v>
      </c>
      <c r="O2538" s="412">
        <f>INT($I2538*N2538)</f>
        <v>0</v>
      </c>
      <c r="P2538" s="412">
        <f>+J2538+L2538+N2538</f>
        <v>22446894.300000001</v>
      </c>
      <c r="Q2538" s="412">
        <f>K2538+M2538+O2538</f>
        <v>0</v>
      </c>
      <c r="R2538" s="412"/>
      <c r="S2538" s="412"/>
      <c r="T2538" s="412"/>
      <c r="U2538" s="483" t="s">
        <v>0</v>
      </c>
      <c r="V2538" s="617" t="str">
        <f>+IF(I2538&lt;0,"ng","")</f>
        <v/>
      </c>
      <c r="W2538" s="617"/>
    </row>
    <row r="2539" spans="1:23" s="75" customFormat="1" ht="24" hidden="1" customHeight="1">
      <c r="A2539" s="372" t="s">
        <v>4829</v>
      </c>
      <c r="B2539" s="421" t="s">
        <v>0</v>
      </c>
      <c r="C2539" s="421" t="s">
        <v>1506</v>
      </c>
      <c r="D2539" s="421" t="s">
        <v>159</v>
      </c>
      <c r="E2539" s="422" t="s">
        <v>18</v>
      </c>
      <c r="F2539" s="416">
        <v>1</v>
      </c>
      <c r="G2539" s="416">
        <f>[5]내역서!F2535</f>
        <v>1</v>
      </c>
      <c r="H2539" s="416">
        <v>1</v>
      </c>
      <c r="I2539" s="416">
        <f>내역서!F2543</f>
        <v>0</v>
      </c>
      <c r="J2539" s="416">
        <v>22446894.300000001</v>
      </c>
      <c r="K2539" s="417">
        <f t="shared" si="4475"/>
        <v>0</v>
      </c>
      <c r="L2539" s="416">
        <v>0</v>
      </c>
      <c r="M2539" s="417">
        <f t="shared" si="4476"/>
        <v>0</v>
      </c>
      <c r="N2539" s="416">
        <v>0</v>
      </c>
      <c r="O2539" s="417">
        <f t="shared" si="4477"/>
        <v>0</v>
      </c>
      <c r="P2539" s="417">
        <f t="shared" si="4425"/>
        <v>22446894.300000001</v>
      </c>
      <c r="Q2539" s="417">
        <f t="shared" si="4435"/>
        <v>0</v>
      </c>
      <c r="R2539" s="417">
        <f t="shared" ref="R2539" si="4511">I2539-I2538</f>
        <v>0</v>
      </c>
      <c r="S2539" s="417">
        <f t="shared" ref="S2539:T2539" si="4512">P2539-P2538</f>
        <v>0</v>
      </c>
      <c r="T2539" s="417">
        <f t="shared" si="4512"/>
        <v>0</v>
      </c>
      <c r="U2539" s="484"/>
      <c r="V2539" s="619" t="str">
        <f t="shared" ref="V2539" si="4513">+IF(I2539&lt;0,"ng","")</f>
        <v/>
      </c>
      <c r="W2539" s="619"/>
    </row>
    <row r="2540" spans="1:23" s="489" customFormat="1" ht="24" hidden="1" customHeight="1">
      <c r="A2540" s="366" t="s">
        <v>4825</v>
      </c>
      <c r="B2540" s="418" t="s">
        <v>0</v>
      </c>
      <c r="C2540" s="418" t="s">
        <v>3472</v>
      </c>
      <c r="D2540" s="418" t="s">
        <v>172</v>
      </c>
      <c r="E2540" s="419" t="s">
        <v>18</v>
      </c>
      <c r="F2540" s="411">
        <v>3</v>
      </c>
      <c r="G2540" s="411">
        <f>[5]내역서!F2536</f>
        <v>3</v>
      </c>
      <c r="H2540" s="411">
        <v>3</v>
      </c>
      <c r="I2540" s="411">
        <f>내역서!F2544</f>
        <v>0</v>
      </c>
      <c r="J2540" s="411">
        <v>17270154.699999999</v>
      </c>
      <c r="K2540" s="412">
        <f>INT($I2540*J2540)</f>
        <v>0</v>
      </c>
      <c r="L2540" s="411">
        <v>0</v>
      </c>
      <c r="M2540" s="412">
        <f>INT($I2540*L2540)</f>
        <v>0</v>
      </c>
      <c r="N2540" s="411">
        <v>0</v>
      </c>
      <c r="O2540" s="412">
        <f>INT($I2540*N2540)</f>
        <v>0</v>
      </c>
      <c r="P2540" s="412">
        <f>+J2540+L2540+N2540</f>
        <v>17270154.699999999</v>
      </c>
      <c r="Q2540" s="412">
        <f>K2540+M2540+O2540</f>
        <v>0</v>
      </c>
      <c r="R2540" s="412"/>
      <c r="S2540" s="412"/>
      <c r="T2540" s="412"/>
      <c r="U2540" s="483" t="s">
        <v>0</v>
      </c>
      <c r="V2540" s="617" t="str">
        <f>+IF(I2540&lt;0,"ng","")</f>
        <v/>
      </c>
      <c r="W2540" s="617"/>
    </row>
    <row r="2541" spans="1:23" s="78" customFormat="1" ht="24" hidden="1" customHeight="1">
      <c r="A2541" s="372" t="s">
        <v>4829</v>
      </c>
      <c r="B2541" s="421" t="s">
        <v>0</v>
      </c>
      <c r="C2541" s="421" t="s">
        <v>1506</v>
      </c>
      <c r="D2541" s="421" t="s">
        <v>172</v>
      </c>
      <c r="E2541" s="422" t="s">
        <v>18</v>
      </c>
      <c r="F2541" s="416">
        <v>3</v>
      </c>
      <c r="G2541" s="416">
        <f>[5]내역서!F2537</f>
        <v>3</v>
      </c>
      <c r="H2541" s="416">
        <v>3</v>
      </c>
      <c r="I2541" s="416">
        <f>내역서!F2545</f>
        <v>0</v>
      </c>
      <c r="J2541" s="416">
        <v>17270154.699999999</v>
      </c>
      <c r="K2541" s="417">
        <f t="shared" si="4475"/>
        <v>0</v>
      </c>
      <c r="L2541" s="416">
        <v>0</v>
      </c>
      <c r="M2541" s="417">
        <f t="shared" si="4476"/>
        <v>0</v>
      </c>
      <c r="N2541" s="416">
        <v>0</v>
      </c>
      <c r="O2541" s="417">
        <f t="shared" si="4477"/>
        <v>0</v>
      </c>
      <c r="P2541" s="417">
        <f t="shared" si="4425"/>
        <v>17270154.699999999</v>
      </c>
      <c r="Q2541" s="417">
        <f t="shared" si="4435"/>
        <v>0</v>
      </c>
      <c r="R2541" s="417">
        <f t="shared" ref="R2541" si="4514">I2541-I2540</f>
        <v>0</v>
      </c>
      <c r="S2541" s="417">
        <f t="shared" ref="S2541:T2541" si="4515">P2541-P2540</f>
        <v>0</v>
      </c>
      <c r="T2541" s="417">
        <f t="shared" si="4515"/>
        <v>0</v>
      </c>
      <c r="U2541" s="484"/>
      <c r="V2541" s="619" t="str">
        <f t="shared" ref="V2541" si="4516">+IF(I2541&lt;0,"ng","")</f>
        <v/>
      </c>
      <c r="W2541" s="619"/>
    </row>
    <row r="2542" spans="1:23" s="371" customFormat="1" ht="24" hidden="1" customHeight="1">
      <c r="A2542" s="366" t="s">
        <v>4908</v>
      </c>
      <c r="B2542" s="418" t="s">
        <v>0</v>
      </c>
      <c r="C2542" s="418" t="s">
        <v>3472</v>
      </c>
      <c r="D2542" s="418" t="s">
        <v>173</v>
      </c>
      <c r="E2542" s="419" t="s">
        <v>18</v>
      </c>
      <c r="F2542" s="411">
        <v>3</v>
      </c>
      <c r="G2542" s="411">
        <f>[5]내역서!F2538</f>
        <v>3</v>
      </c>
      <c r="H2542" s="411">
        <v>3</v>
      </c>
      <c r="I2542" s="411">
        <f>내역서!F2546</f>
        <v>0</v>
      </c>
      <c r="J2542" s="411">
        <v>12084801.5</v>
      </c>
      <c r="K2542" s="412">
        <f>INT($I2542*J2542)</f>
        <v>0</v>
      </c>
      <c r="L2542" s="411">
        <v>0</v>
      </c>
      <c r="M2542" s="412">
        <f>INT($I2542*L2542)</f>
        <v>0</v>
      </c>
      <c r="N2542" s="411">
        <v>0</v>
      </c>
      <c r="O2542" s="412">
        <f>INT($I2542*N2542)</f>
        <v>0</v>
      </c>
      <c r="P2542" s="412">
        <f>+J2542+L2542+N2542</f>
        <v>12084801.5</v>
      </c>
      <c r="Q2542" s="412">
        <f>K2542+M2542+O2542</f>
        <v>0</v>
      </c>
      <c r="R2542" s="412"/>
      <c r="S2542" s="412"/>
      <c r="T2542" s="412"/>
      <c r="U2542" s="483" t="s">
        <v>0</v>
      </c>
      <c r="V2542" s="617" t="str">
        <f>+IF(I2542&lt;0,"ng","")</f>
        <v/>
      </c>
      <c r="W2542" s="617"/>
    </row>
    <row r="2543" spans="1:23" s="75" customFormat="1" ht="24" hidden="1" customHeight="1">
      <c r="A2543" s="372" t="s">
        <v>4829</v>
      </c>
      <c r="B2543" s="421" t="s">
        <v>0</v>
      </c>
      <c r="C2543" s="421" t="s">
        <v>1506</v>
      </c>
      <c r="D2543" s="421" t="s">
        <v>173</v>
      </c>
      <c r="E2543" s="422" t="s">
        <v>18</v>
      </c>
      <c r="F2543" s="416">
        <v>3</v>
      </c>
      <c r="G2543" s="416">
        <f>[5]내역서!F2539</f>
        <v>3</v>
      </c>
      <c r="H2543" s="416">
        <v>3</v>
      </c>
      <c r="I2543" s="416">
        <f>내역서!F2547</f>
        <v>0</v>
      </c>
      <c r="J2543" s="416">
        <v>12084801.5</v>
      </c>
      <c r="K2543" s="417">
        <f t="shared" si="4475"/>
        <v>0</v>
      </c>
      <c r="L2543" s="416">
        <v>0</v>
      </c>
      <c r="M2543" s="417">
        <f t="shared" si="4476"/>
        <v>0</v>
      </c>
      <c r="N2543" s="416">
        <v>0</v>
      </c>
      <c r="O2543" s="417">
        <f t="shared" si="4477"/>
        <v>0</v>
      </c>
      <c r="P2543" s="417">
        <f t="shared" si="4425"/>
        <v>12084801.5</v>
      </c>
      <c r="Q2543" s="417">
        <f t="shared" si="4435"/>
        <v>0</v>
      </c>
      <c r="R2543" s="417">
        <f t="shared" ref="R2543" si="4517">I2543-I2542</f>
        <v>0</v>
      </c>
      <c r="S2543" s="417">
        <f t="shared" ref="S2543:T2543" si="4518">P2543-P2542</f>
        <v>0</v>
      </c>
      <c r="T2543" s="417">
        <f t="shared" si="4518"/>
        <v>0</v>
      </c>
      <c r="U2543" s="484"/>
      <c r="V2543" s="619" t="str">
        <f t="shared" ref="V2543" si="4519">+IF(I2543&lt;0,"ng","")</f>
        <v/>
      </c>
      <c r="W2543" s="619"/>
    </row>
    <row r="2544" spans="1:23" s="371" customFormat="1" ht="24" hidden="1" customHeight="1">
      <c r="A2544" s="366" t="s">
        <v>2055</v>
      </c>
      <c r="B2544" s="418" t="s">
        <v>0</v>
      </c>
      <c r="C2544" s="418" t="s">
        <v>3461</v>
      </c>
      <c r="D2544" s="418" t="s">
        <v>167</v>
      </c>
      <c r="E2544" s="419" t="s">
        <v>18</v>
      </c>
      <c r="F2544" s="411">
        <v>1</v>
      </c>
      <c r="G2544" s="411">
        <f>[5]내역서!F2540</f>
        <v>1</v>
      </c>
      <c r="H2544" s="411">
        <v>1</v>
      </c>
      <c r="I2544" s="411">
        <f>내역서!F2548</f>
        <v>0</v>
      </c>
      <c r="J2544" s="411">
        <v>118022.8</v>
      </c>
      <c r="K2544" s="412">
        <f>INT($I2544*J2544)</f>
        <v>0</v>
      </c>
      <c r="L2544" s="411">
        <v>0</v>
      </c>
      <c r="M2544" s="412">
        <f>INT($I2544*L2544)</f>
        <v>0</v>
      </c>
      <c r="N2544" s="411">
        <v>0</v>
      </c>
      <c r="O2544" s="412">
        <f>INT($I2544*N2544)</f>
        <v>0</v>
      </c>
      <c r="P2544" s="412">
        <f>+J2544+L2544+N2544</f>
        <v>118022.8</v>
      </c>
      <c r="Q2544" s="412">
        <f>K2544+M2544+O2544</f>
        <v>0</v>
      </c>
      <c r="R2544" s="412"/>
      <c r="S2544" s="412"/>
      <c r="T2544" s="412"/>
      <c r="U2544" s="483" t="s">
        <v>0</v>
      </c>
      <c r="V2544" s="617" t="str">
        <f>+IF(I2544&lt;0,"ng","")</f>
        <v/>
      </c>
      <c r="W2544" s="617"/>
    </row>
    <row r="2545" spans="1:23" s="75" customFormat="1" ht="24" hidden="1" customHeight="1">
      <c r="A2545" s="372" t="s">
        <v>2072</v>
      </c>
      <c r="B2545" s="421" t="s">
        <v>0</v>
      </c>
      <c r="C2545" s="421" t="s">
        <v>1497</v>
      </c>
      <c r="D2545" s="421" t="s">
        <v>167</v>
      </c>
      <c r="E2545" s="422" t="s">
        <v>18</v>
      </c>
      <c r="F2545" s="416">
        <v>1</v>
      </c>
      <c r="G2545" s="416">
        <f>[5]내역서!F2541</f>
        <v>1</v>
      </c>
      <c r="H2545" s="416">
        <v>1</v>
      </c>
      <c r="I2545" s="416">
        <f>내역서!F2549</f>
        <v>0</v>
      </c>
      <c r="J2545" s="416">
        <v>118022.8</v>
      </c>
      <c r="K2545" s="417">
        <f t="shared" si="4475"/>
        <v>0</v>
      </c>
      <c r="L2545" s="416">
        <v>0</v>
      </c>
      <c r="M2545" s="417">
        <f t="shared" si="4476"/>
        <v>0</v>
      </c>
      <c r="N2545" s="416">
        <v>0</v>
      </c>
      <c r="O2545" s="417">
        <f t="shared" si="4477"/>
        <v>0</v>
      </c>
      <c r="P2545" s="417">
        <f t="shared" si="4425"/>
        <v>118022.8</v>
      </c>
      <c r="Q2545" s="417">
        <f t="shared" si="4435"/>
        <v>0</v>
      </c>
      <c r="R2545" s="417">
        <f t="shared" ref="R2545" si="4520">I2545-I2544</f>
        <v>0</v>
      </c>
      <c r="S2545" s="417">
        <f t="shared" ref="S2545:T2545" si="4521">P2545-P2544</f>
        <v>0</v>
      </c>
      <c r="T2545" s="417">
        <f t="shared" si="4521"/>
        <v>0</v>
      </c>
      <c r="U2545" s="484"/>
      <c r="V2545" s="619" t="str">
        <f t="shared" ref="V2545" si="4522">+IF(I2545&lt;0,"ng","")</f>
        <v/>
      </c>
      <c r="W2545" s="619"/>
    </row>
    <row r="2546" spans="1:23" s="371" customFormat="1" ht="24" hidden="1" customHeight="1">
      <c r="A2546" s="366" t="s">
        <v>4909</v>
      </c>
      <c r="B2546" s="418" t="s">
        <v>0</v>
      </c>
      <c r="C2546" s="418" t="s">
        <v>3461</v>
      </c>
      <c r="D2546" s="418" t="s">
        <v>163</v>
      </c>
      <c r="E2546" s="419" t="s">
        <v>18</v>
      </c>
      <c r="F2546" s="411">
        <v>6</v>
      </c>
      <c r="G2546" s="411">
        <f>[5]내역서!F2542</f>
        <v>6</v>
      </c>
      <c r="H2546" s="411">
        <v>6</v>
      </c>
      <c r="I2546" s="411">
        <f>내역서!F2550</f>
        <v>0</v>
      </c>
      <c r="J2546" s="411">
        <v>62525.8</v>
      </c>
      <c r="K2546" s="412">
        <f>INT($I2546*J2546)</f>
        <v>0</v>
      </c>
      <c r="L2546" s="411">
        <v>0</v>
      </c>
      <c r="M2546" s="412">
        <f>INT($I2546*L2546)</f>
        <v>0</v>
      </c>
      <c r="N2546" s="411">
        <v>0</v>
      </c>
      <c r="O2546" s="412">
        <f>INT($I2546*N2546)</f>
        <v>0</v>
      </c>
      <c r="P2546" s="412">
        <f>+J2546+L2546+N2546</f>
        <v>62525.8</v>
      </c>
      <c r="Q2546" s="412">
        <f>K2546+M2546+O2546</f>
        <v>0</v>
      </c>
      <c r="R2546" s="412"/>
      <c r="S2546" s="412"/>
      <c r="T2546" s="412"/>
      <c r="U2546" s="483" t="s">
        <v>0</v>
      </c>
      <c r="V2546" s="617" t="str">
        <f>+IF(I2546&lt;0,"ng","")</f>
        <v/>
      </c>
      <c r="W2546" s="617"/>
    </row>
    <row r="2547" spans="1:23" s="75" customFormat="1" ht="24" hidden="1" customHeight="1">
      <c r="A2547" s="372" t="s">
        <v>4878</v>
      </c>
      <c r="B2547" s="421" t="s">
        <v>0</v>
      </c>
      <c r="C2547" s="421" t="s">
        <v>1497</v>
      </c>
      <c r="D2547" s="421" t="s">
        <v>163</v>
      </c>
      <c r="E2547" s="422" t="s">
        <v>18</v>
      </c>
      <c r="F2547" s="416">
        <v>6</v>
      </c>
      <c r="G2547" s="416">
        <f>[5]내역서!F2543</f>
        <v>6</v>
      </c>
      <c r="H2547" s="416">
        <v>6</v>
      </c>
      <c r="I2547" s="416">
        <f>내역서!F2551</f>
        <v>0</v>
      </c>
      <c r="J2547" s="416">
        <v>62525.8</v>
      </c>
      <c r="K2547" s="417">
        <f t="shared" si="4475"/>
        <v>0</v>
      </c>
      <c r="L2547" s="416">
        <v>0</v>
      </c>
      <c r="M2547" s="417">
        <f t="shared" si="4476"/>
        <v>0</v>
      </c>
      <c r="N2547" s="416">
        <v>0</v>
      </c>
      <c r="O2547" s="417">
        <f t="shared" si="4477"/>
        <v>0</v>
      </c>
      <c r="P2547" s="417">
        <f t="shared" si="4425"/>
        <v>62525.8</v>
      </c>
      <c r="Q2547" s="417">
        <f t="shared" si="4435"/>
        <v>0</v>
      </c>
      <c r="R2547" s="417">
        <f t="shared" ref="R2547" si="4523">I2547-I2546</f>
        <v>0</v>
      </c>
      <c r="S2547" s="417">
        <f t="shared" ref="S2547:T2547" si="4524">P2547-P2546</f>
        <v>0</v>
      </c>
      <c r="T2547" s="417">
        <f t="shared" si="4524"/>
        <v>0</v>
      </c>
      <c r="U2547" s="484"/>
      <c r="V2547" s="619" t="str">
        <f t="shared" ref="V2547" si="4525">+IF(I2547&lt;0,"ng","")</f>
        <v/>
      </c>
      <c r="W2547" s="619"/>
    </row>
    <row r="2548" spans="1:23" s="489" customFormat="1" ht="24" hidden="1" customHeight="1">
      <c r="A2548" s="366" t="s">
        <v>4825</v>
      </c>
      <c r="B2548" s="418" t="s">
        <v>0</v>
      </c>
      <c r="C2548" s="418" t="s">
        <v>3473</v>
      </c>
      <c r="D2548" s="418" t="s">
        <v>167</v>
      </c>
      <c r="E2548" s="419" t="s">
        <v>18</v>
      </c>
      <c r="F2548" s="411">
        <v>1</v>
      </c>
      <c r="G2548" s="411">
        <f>[5]내역서!F2544</f>
        <v>1</v>
      </c>
      <c r="H2548" s="411">
        <v>1</v>
      </c>
      <c r="I2548" s="411">
        <f>내역서!F2552</f>
        <v>0</v>
      </c>
      <c r="J2548" s="411">
        <v>72741.399999999994</v>
      </c>
      <c r="K2548" s="412">
        <f>INT($I2548*J2548)</f>
        <v>0</v>
      </c>
      <c r="L2548" s="411">
        <v>0</v>
      </c>
      <c r="M2548" s="412">
        <f>INT($I2548*L2548)</f>
        <v>0</v>
      </c>
      <c r="N2548" s="411">
        <v>0</v>
      </c>
      <c r="O2548" s="412">
        <f>INT($I2548*N2548)</f>
        <v>0</v>
      </c>
      <c r="P2548" s="412">
        <f>+J2548+L2548+N2548</f>
        <v>72741.399999999994</v>
      </c>
      <c r="Q2548" s="412">
        <f>K2548+M2548+O2548</f>
        <v>0</v>
      </c>
      <c r="R2548" s="412"/>
      <c r="S2548" s="412"/>
      <c r="T2548" s="412"/>
      <c r="U2548" s="483" t="s">
        <v>0</v>
      </c>
      <c r="V2548" s="617" t="str">
        <f>+IF(I2548&lt;0,"ng","")</f>
        <v/>
      </c>
      <c r="W2548" s="617"/>
    </row>
    <row r="2549" spans="1:23" s="78" customFormat="1" ht="24" hidden="1" customHeight="1">
      <c r="A2549" s="372" t="s">
        <v>4829</v>
      </c>
      <c r="B2549" s="421" t="s">
        <v>0</v>
      </c>
      <c r="C2549" s="421" t="s">
        <v>1507</v>
      </c>
      <c r="D2549" s="421" t="s">
        <v>167</v>
      </c>
      <c r="E2549" s="422" t="s">
        <v>18</v>
      </c>
      <c r="F2549" s="416">
        <v>1</v>
      </c>
      <c r="G2549" s="416">
        <f>[5]내역서!F2545</f>
        <v>1</v>
      </c>
      <c r="H2549" s="416">
        <v>1</v>
      </c>
      <c r="I2549" s="416">
        <f>내역서!F2553</f>
        <v>0</v>
      </c>
      <c r="J2549" s="416">
        <v>72741.399999999994</v>
      </c>
      <c r="K2549" s="417">
        <f t="shared" ref="K2549:K2579" si="4526">INT($I2549*J2549)</f>
        <v>0</v>
      </c>
      <c r="L2549" s="416">
        <v>0</v>
      </c>
      <c r="M2549" s="417">
        <f t="shared" ref="M2549:M2579" si="4527">INT($I2549*L2549)</f>
        <v>0</v>
      </c>
      <c r="N2549" s="416">
        <v>0</v>
      </c>
      <c r="O2549" s="417">
        <f t="shared" ref="O2549:O2579" si="4528">INT($I2549*N2549)</f>
        <v>0</v>
      </c>
      <c r="P2549" s="417">
        <f t="shared" ref="P2549:P2591" si="4529">+J2549+L2549+N2549</f>
        <v>72741.399999999994</v>
      </c>
      <c r="Q2549" s="417">
        <f t="shared" si="4435"/>
        <v>0</v>
      </c>
      <c r="R2549" s="417">
        <f t="shared" ref="R2549" si="4530">I2549-I2548</f>
        <v>0</v>
      </c>
      <c r="S2549" s="417">
        <f t="shared" ref="S2549:T2549" si="4531">P2549-P2548</f>
        <v>0</v>
      </c>
      <c r="T2549" s="417">
        <f t="shared" si="4531"/>
        <v>0</v>
      </c>
      <c r="U2549" s="484"/>
      <c r="V2549" s="619" t="str">
        <f t="shared" ref="V2549" si="4532">+IF(I2549&lt;0,"ng","")</f>
        <v/>
      </c>
      <c r="W2549" s="619"/>
    </row>
    <row r="2550" spans="1:23" s="371" customFormat="1" ht="24" hidden="1" customHeight="1">
      <c r="A2550" s="366" t="s">
        <v>2055</v>
      </c>
      <c r="B2550" s="418" t="s">
        <v>0</v>
      </c>
      <c r="C2550" s="418" t="s">
        <v>3462</v>
      </c>
      <c r="D2550" s="418" t="s">
        <v>178</v>
      </c>
      <c r="E2550" s="419" t="s">
        <v>18</v>
      </c>
      <c r="F2550" s="411">
        <v>3</v>
      </c>
      <c r="G2550" s="411">
        <f>[5]내역서!F2546</f>
        <v>3</v>
      </c>
      <c r="H2550" s="411">
        <v>3</v>
      </c>
      <c r="I2550" s="411">
        <f>내역서!F2554</f>
        <v>0</v>
      </c>
      <c r="J2550" s="411">
        <v>2155108.6</v>
      </c>
      <c r="K2550" s="412">
        <f>INT($I2550*J2550)</f>
        <v>0</v>
      </c>
      <c r="L2550" s="411">
        <v>0</v>
      </c>
      <c r="M2550" s="412">
        <f>INT($I2550*L2550)</f>
        <v>0</v>
      </c>
      <c r="N2550" s="411">
        <v>0</v>
      </c>
      <c r="O2550" s="412">
        <f>INT($I2550*N2550)</f>
        <v>0</v>
      </c>
      <c r="P2550" s="412">
        <f>+J2550+L2550+N2550</f>
        <v>2155108.6</v>
      </c>
      <c r="Q2550" s="412">
        <f>K2550+M2550+O2550</f>
        <v>0</v>
      </c>
      <c r="R2550" s="412"/>
      <c r="S2550" s="412"/>
      <c r="T2550" s="412"/>
      <c r="U2550" s="483" t="s">
        <v>0</v>
      </c>
      <c r="V2550" s="617" t="str">
        <f>+IF(I2550&lt;0,"ng","")</f>
        <v/>
      </c>
      <c r="W2550" s="617"/>
    </row>
    <row r="2551" spans="1:23" s="75" customFormat="1" ht="24" hidden="1" customHeight="1">
      <c r="A2551" s="372" t="s">
        <v>4910</v>
      </c>
      <c r="B2551" s="421" t="s">
        <v>0</v>
      </c>
      <c r="C2551" s="421" t="s">
        <v>1498</v>
      </c>
      <c r="D2551" s="421" t="s">
        <v>178</v>
      </c>
      <c r="E2551" s="422" t="s">
        <v>18</v>
      </c>
      <c r="F2551" s="416">
        <v>3</v>
      </c>
      <c r="G2551" s="416">
        <f>[5]내역서!F2547</f>
        <v>3</v>
      </c>
      <c r="H2551" s="416">
        <v>3</v>
      </c>
      <c r="I2551" s="416">
        <f>내역서!F2555</f>
        <v>0</v>
      </c>
      <c r="J2551" s="416">
        <v>2155108.6</v>
      </c>
      <c r="K2551" s="417">
        <f t="shared" si="4526"/>
        <v>0</v>
      </c>
      <c r="L2551" s="416">
        <v>0</v>
      </c>
      <c r="M2551" s="417">
        <f t="shared" si="4527"/>
        <v>0</v>
      </c>
      <c r="N2551" s="416">
        <v>0</v>
      </c>
      <c r="O2551" s="417">
        <f t="shared" si="4528"/>
        <v>0</v>
      </c>
      <c r="P2551" s="417">
        <f t="shared" si="4529"/>
        <v>2155108.6</v>
      </c>
      <c r="Q2551" s="417">
        <f t="shared" si="4435"/>
        <v>0</v>
      </c>
      <c r="R2551" s="417">
        <f t="shared" ref="R2551" si="4533">I2551-I2550</f>
        <v>0</v>
      </c>
      <c r="S2551" s="417">
        <f t="shared" ref="S2551:T2551" si="4534">P2551-P2550</f>
        <v>0</v>
      </c>
      <c r="T2551" s="417">
        <f t="shared" si="4534"/>
        <v>0</v>
      </c>
      <c r="U2551" s="484"/>
      <c r="V2551" s="619" t="str">
        <f t="shared" ref="V2551" si="4535">+IF(I2551&lt;0,"ng","")</f>
        <v/>
      </c>
      <c r="W2551" s="619"/>
    </row>
    <row r="2552" spans="1:23" s="371" customFormat="1" ht="24" hidden="1" customHeight="1">
      <c r="A2552" s="366" t="s">
        <v>2055</v>
      </c>
      <c r="B2552" s="418" t="s">
        <v>0</v>
      </c>
      <c r="C2552" s="418" t="s">
        <v>3463</v>
      </c>
      <c r="D2552" s="418" t="s">
        <v>3465</v>
      </c>
      <c r="E2552" s="419" t="s">
        <v>18</v>
      </c>
      <c r="F2552" s="411">
        <v>6</v>
      </c>
      <c r="G2552" s="411">
        <f>[5]내역서!F2548</f>
        <v>6</v>
      </c>
      <c r="H2552" s="411">
        <v>6</v>
      </c>
      <c r="I2552" s="411">
        <f>내역서!F2556</f>
        <v>0</v>
      </c>
      <c r="J2552" s="411">
        <v>34962.400000000001</v>
      </c>
      <c r="K2552" s="412">
        <f>INT($I2552*J2552)</f>
        <v>0</v>
      </c>
      <c r="L2552" s="411">
        <v>0</v>
      </c>
      <c r="M2552" s="412">
        <f>INT($I2552*L2552)</f>
        <v>0</v>
      </c>
      <c r="N2552" s="411">
        <v>0</v>
      </c>
      <c r="O2552" s="412">
        <f>INT($I2552*N2552)</f>
        <v>0</v>
      </c>
      <c r="P2552" s="412">
        <f>+J2552+L2552+N2552</f>
        <v>34962.400000000001</v>
      </c>
      <c r="Q2552" s="412">
        <f>K2552+M2552+O2552</f>
        <v>0</v>
      </c>
      <c r="R2552" s="412"/>
      <c r="S2552" s="412"/>
      <c r="T2552" s="412"/>
      <c r="U2552" s="483" t="s">
        <v>0</v>
      </c>
      <c r="V2552" s="617" t="str">
        <f>+IF(I2552&lt;0,"ng","")</f>
        <v/>
      </c>
      <c r="W2552" s="617"/>
    </row>
    <row r="2553" spans="1:23" s="75" customFormat="1" ht="24" hidden="1" customHeight="1">
      <c r="A2553" s="372" t="s">
        <v>4829</v>
      </c>
      <c r="B2553" s="421" t="s">
        <v>0</v>
      </c>
      <c r="C2553" s="421" t="s">
        <v>1499</v>
      </c>
      <c r="D2553" s="421" t="s">
        <v>1501</v>
      </c>
      <c r="E2553" s="422" t="s">
        <v>18</v>
      </c>
      <c r="F2553" s="416">
        <v>6</v>
      </c>
      <c r="G2553" s="416">
        <f>[5]내역서!F2549</f>
        <v>6</v>
      </c>
      <c r="H2553" s="416">
        <v>6</v>
      </c>
      <c r="I2553" s="416">
        <f>내역서!F2557</f>
        <v>0</v>
      </c>
      <c r="J2553" s="416">
        <v>34962.400000000001</v>
      </c>
      <c r="K2553" s="417">
        <f t="shared" si="4526"/>
        <v>0</v>
      </c>
      <c r="L2553" s="416">
        <v>0</v>
      </c>
      <c r="M2553" s="417">
        <f t="shared" si="4527"/>
        <v>0</v>
      </c>
      <c r="N2553" s="416">
        <v>0</v>
      </c>
      <c r="O2553" s="417">
        <f t="shared" si="4528"/>
        <v>0</v>
      </c>
      <c r="P2553" s="417">
        <f t="shared" si="4529"/>
        <v>34962.400000000001</v>
      </c>
      <c r="Q2553" s="417">
        <f t="shared" si="4435"/>
        <v>0</v>
      </c>
      <c r="R2553" s="417">
        <f t="shared" ref="R2553" si="4536">I2553-I2552</f>
        <v>0</v>
      </c>
      <c r="S2553" s="417">
        <f t="shared" ref="S2553:T2553" si="4537">P2553-P2552</f>
        <v>0</v>
      </c>
      <c r="T2553" s="417">
        <f t="shared" si="4537"/>
        <v>0</v>
      </c>
      <c r="U2553" s="484"/>
      <c r="V2553" s="619" t="str">
        <f t="shared" ref="V2553" si="4538">+IF(I2553&lt;0,"ng","")</f>
        <v/>
      </c>
      <c r="W2553" s="619"/>
    </row>
    <row r="2554" spans="1:23" s="371" customFormat="1" ht="24" hidden="1" customHeight="1">
      <c r="A2554" s="366" t="s">
        <v>4825</v>
      </c>
      <c r="B2554" s="418" t="s">
        <v>0</v>
      </c>
      <c r="C2554" s="418" t="s">
        <v>3466</v>
      </c>
      <c r="D2554" s="418" t="s">
        <v>168</v>
      </c>
      <c r="E2554" s="419" t="s">
        <v>18</v>
      </c>
      <c r="F2554" s="411">
        <v>1</v>
      </c>
      <c r="G2554" s="411">
        <f>[5]내역서!F2550</f>
        <v>1</v>
      </c>
      <c r="H2554" s="411">
        <v>1</v>
      </c>
      <c r="I2554" s="411">
        <f>내역서!F2558</f>
        <v>0</v>
      </c>
      <c r="J2554" s="411">
        <v>26701984.699999999</v>
      </c>
      <c r="K2554" s="412">
        <f>INT($I2554*J2554)</f>
        <v>0</v>
      </c>
      <c r="L2554" s="411">
        <v>0</v>
      </c>
      <c r="M2554" s="412">
        <f>INT($I2554*L2554)</f>
        <v>0</v>
      </c>
      <c r="N2554" s="411">
        <v>0</v>
      </c>
      <c r="O2554" s="412">
        <f>INT($I2554*N2554)</f>
        <v>0</v>
      </c>
      <c r="P2554" s="412">
        <f>+J2554+L2554+N2554</f>
        <v>26701984.699999999</v>
      </c>
      <c r="Q2554" s="412">
        <f>K2554+M2554+O2554</f>
        <v>0</v>
      </c>
      <c r="R2554" s="412"/>
      <c r="S2554" s="412"/>
      <c r="T2554" s="412"/>
      <c r="U2554" s="483" t="s">
        <v>0</v>
      </c>
      <c r="V2554" s="617" t="str">
        <f>+IF(I2554&lt;0,"ng","")</f>
        <v/>
      </c>
      <c r="W2554" s="617"/>
    </row>
    <row r="2555" spans="1:23" s="75" customFormat="1" ht="24" hidden="1" customHeight="1">
      <c r="A2555" s="372" t="s">
        <v>4829</v>
      </c>
      <c r="B2555" s="421" t="s">
        <v>0</v>
      </c>
      <c r="C2555" s="421" t="s">
        <v>1502</v>
      </c>
      <c r="D2555" s="421" t="s">
        <v>168</v>
      </c>
      <c r="E2555" s="422" t="s">
        <v>18</v>
      </c>
      <c r="F2555" s="416">
        <v>1</v>
      </c>
      <c r="G2555" s="416">
        <f>[5]내역서!F2551</f>
        <v>1</v>
      </c>
      <c r="H2555" s="416">
        <v>1</v>
      </c>
      <c r="I2555" s="416">
        <f>내역서!F2559</f>
        <v>0</v>
      </c>
      <c r="J2555" s="416">
        <v>26701984.699999999</v>
      </c>
      <c r="K2555" s="417">
        <f t="shared" si="4526"/>
        <v>0</v>
      </c>
      <c r="L2555" s="416">
        <v>0</v>
      </c>
      <c r="M2555" s="417">
        <f t="shared" si="4527"/>
        <v>0</v>
      </c>
      <c r="N2555" s="416">
        <v>0</v>
      </c>
      <c r="O2555" s="417">
        <f t="shared" si="4528"/>
        <v>0</v>
      </c>
      <c r="P2555" s="417">
        <f t="shared" si="4529"/>
        <v>26701984.699999999</v>
      </c>
      <c r="Q2555" s="417">
        <f t="shared" ref="Q2555:Q2623" si="4539">K2555+M2555+O2555</f>
        <v>0</v>
      </c>
      <c r="R2555" s="417">
        <f t="shared" ref="R2555" si="4540">I2555-I2554</f>
        <v>0</v>
      </c>
      <c r="S2555" s="417">
        <f t="shared" ref="S2555:T2555" si="4541">P2555-P2554</f>
        <v>0</v>
      </c>
      <c r="T2555" s="417">
        <f t="shared" si="4541"/>
        <v>0</v>
      </c>
      <c r="U2555" s="484"/>
      <c r="V2555" s="619" t="str">
        <f t="shared" ref="V2555" si="4542">+IF(I2555&lt;0,"ng","")</f>
        <v/>
      </c>
      <c r="W2555" s="619"/>
    </row>
    <row r="2556" spans="1:23" s="489" customFormat="1" ht="24" hidden="1" customHeight="1">
      <c r="A2556" s="366" t="s">
        <v>4825</v>
      </c>
      <c r="B2556" s="418" t="s">
        <v>0</v>
      </c>
      <c r="C2556" s="418" t="s">
        <v>3466</v>
      </c>
      <c r="D2556" s="418" t="s">
        <v>159</v>
      </c>
      <c r="E2556" s="419" t="s">
        <v>18</v>
      </c>
      <c r="F2556" s="411">
        <v>29</v>
      </c>
      <c r="G2556" s="411">
        <f>[5]내역서!F2552</f>
        <v>29</v>
      </c>
      <c r="H2556" s="411">
        <v>29</v>
      </c>
      <c r="I2556" s="411">
        <f>내역서!F2560</f>
        <v>0</v>
      </c>
      <c r="J2556" s="411">
        <v>5116444.9000000004</v>
      </c>
      <c r="K2556" s="412">
        <f>INT($I2556*J2556)</f>
        <v>0</v>
      </c>
      <c r="L2556" s="411">
        <v>0</v>
      </c>
      <c r="M2556" s="412">
        <f>INT($I2556*L2556)</f>
        <v>0</v>
      </c>
      <c r="N2556" s="411">
        <v>0</v>
      </c>
      <c r="O2556" s="412">
        <f>INT($I2556*N2556)</f>
        <v>0</v>
      </c>
      <c r="P2556" s="412">
        <f>+J2556+L2556+N2556</f>
        <v>5116444.9000000004</v>
      </c>
      <c r="Q2556" s="412">
        <f>K2556+M2556+O2556</f>
        <v>0</v>
      </c>
      <c r="R2556" s="412"/>
      <c r="S2556" s="412"/>
      <c r="T2556" s="412"/>
      <c r="U2556" s="483" t="s">
        <v>0</v>
      </c>
      <c r="V2556" s="617" t="str">
        <f>+IF(I2556&lt;0,"ng","")</f>
        <v/>
      </c>
      <c r="W2556" s="617"/>
    </row>
    <row r="2557" spans="1:23" s="78" customFormat="1" ht="24" hidden="1" customHeight="1">
      <c r="A2557" s="372" t="s">
        <v>4829</v>
      </c>
      <c r="B2557" s="421" t="s">
        <v>0</v>
      </c>
      <c r="C2557" s="421" t="s">
        <v>1502</v>
      </c>
      <c r="D2557" s="421" t="s">
        <v>159</v>
      </c>
      <c r="E2557" s="422" t="s">
        <v>18</v>
      </c>
      <c r="F2557" s="416">
        <v>29</v>
      </c>
      <c r="G2557" s="416">
        <f>[5]내역서!F2553</f>
        <v>29</v>
      </c>
      <c r="H2557" s="416">
        <v>29</v>
      </c>
      <c r="I2557" s="416">
        <f>내역서!F2561</f>
        <v>0</v>
      </c>
      <c r="J2557" s="416">
        <v>5116444.9000000004</v>
      </c>
      <c r="K2557" s="417">
        <f t="shared" si="4526"/>
        <v>0</v>
      </c>
      <c r="L2557" s="416">
        <v>0</v>
      </c>
      <c r="M2557" s="417">
        <f t="shared" si="4527"/>
        <v>0</v>
      </c>
      <c r="N2557" s="416">
        <v>0</v>
      </c>
      <c r="O2557" s="417">
        <f t="shared" si="4528"/>
        <v>0</v>
      </c>
      <c r="P2557" s="417">
        <f t="shared" si="4529"/>
        <v>5116444.9000000004</v>
      </c>
      <c r="Q2557" s="417">
        <f t="shared" si="4539"/>
        <v>0</v>
      </c>
      <c r="R2557" s="417">
        <f t="shared" ref="R2557" si="4543">I2557-I2556</f>
        <v>0</v>
      </c>
      <c r="S2557" s="417">
        <f t="shared" ref="S2557:T2557" si="4544">P2557-P2556</f>
        <v>0</v>
      </c>
      <c r="T2557" s="417">
        <f t="shared" si="4544"/>
        <v>0</v>
      </c>
      <c r="U2557" s="484"/>
      <c r="V2557" s="619" t="str">
        <f t="shared" ref="V2557" si="4545">+IF(I2557&lt;0,"ng","")</f>
        <v/>
      </c>
      <c r="W2557" s="619"/>
    </row>
    <row r="2558" spans="1:23" s="371" customFormat="1" ht="24" hidden="1" customHeight="1">
      <c r="A2558" s="366" t="s">
        <v>4825</v>
      </c>
      <c r="B2558" s="418" t="s">
        <v>0</v>
      </c>
      <c r="C2558" s="418" t="s">
        <v>3466</v>
      </c>
      <c r="D2558" s="418" t="s">
        <v>172</v>
      </c>
      <c r="E2558" s="419" t="s">
        <v>18</v>
      </c>
      <c r="F2558" s="411">
        <v>3</v>
      </c>
      <c r="G2558" s="411">
        <f>[5]내역서!F2554</f>
        <v>3</v>
      </c>
      <c r="H2558" s="411">
        <v>3</v>
      </c>
      <c r="I2558" s="411">
        <f>내역서!F2562</f>
        <v>0</v>
      </c>
      <c r="J2558" s="411">
        <v>4666817.9000000004</v>
      </c>
      <c r="K2558" s="412">
        <f>INT($I2558*J2558)</f>
        <v>0</v>
      </c>
      <c r="L2558" s="411">
        <v>0</v>
      </c>
      <c r="M2558" s="412">
        <f>INT($I2558*L2558)</f>
        <v>0</v>
      </c>
      <c r="N2558" s="411">
        <v>0</v>
      </c>
      <c r="O2558" s="412">
        <f>INT($I2558*N2558)</f>
        <v>0</v>
      </c>
      <c r="P2558" s="412">
        <f>+J2558+L2558+N2558</f>
        <v>4666817.9000000004</v>
      </c>
      <c r="Q2558" s="412">
        <f>K2558+M2558+O2558</f>
        <v>0</v>
      </c>
      <c r="R2558" s="412"/>
      <c r="S2558" s="412"/>
      <c r="T2558" s="412"/>
      <c r="U2558" s="483" t="s">
        <v>0</v>
      </c>
      <c r="V2558" s="617" t="str">
        <f>+IF(I2558&lt;0,"ng","")</f>
        <v/>
      </c>
      <c r="W2558" s="617"/>
    </row>
    <row r="2559" spans="1:23" s="75" customFormat="1" ht="24" hidden="1" customHeight="1">
      <c r="A2559" s="372" t="s">
        <v>4829</v>
      </c>
      <c r="B2559" s="421" t="s">
        <v>0</v>
      </c>
      <c r="C2559" s="421" t="s">
        <v>1502</v>
      </c>
      <c r="D2559" s="421" t="s">
        <v>172</v>
      </c>
      <c r="E2559" s="422" t="s">
        <v>18</v>
      </c>
      <c r="F2559" s="416">
        <v>3</v>
      </c>
      <c r="G2559" s="416">
        <f>[5]내역서!F2555</f>
        <v>3</v>
      </c>
      <c r="H2559" s="416">
        <v>3</v>
      </c>
      <c r="I2559" s="416">
        <f>내역서!F2563</f>
        <v>0</v>
      </c>
      <c r="J2559" s="416">
        <v>4666817.9000000004</v>
      </c>
      <c r="K2559" s="417">
        <f t="shared" si="4526"/>
        <v>0</v>
      </c>
      <c r="L2559" s="416">
        <v>0</v>
      </c>
      <c r="M2559" s="417">
        <f t="shared" si="4527"/>
        <v>0</v>
      </c>
      <c r="N2559" s="416">
        <v>0</v>
      </c>
      <c r="O2559" s="417">
        <f t="shared" si="4528"/>
        <v>0</v>
      </c>
      <c r="P2559" s="417">
        <f t="shared" si="4529"/>
        <v>4666817.9000000004</v>
      </c>
      <c r="Q2559" s="417">
        <f t="shared" si="4539"/>
        <v>0</v>
      </c>
      <c r="R2559" s="417">
        <f t="shared" ref="R2559" si="4546">I2559-I2558</f>
        <v>0</v>
      </c>
      <c r="S2559" s="417">
        <f t="shared" ref="S2559:T2559" si="4547">P2559-P2558</f>
        <v>0</v>
      </c>
      <c r="T2559" s="417">
        <f t="shared" si="4547"/>
        <v>0</v>
      </c>
      <c r="U2559" s="484"/>
      <c r="V2559" s="619" t="str">
        <f t="shared" ref="V2559" si="4548">+IF(I2559&lt;0,"ng","")</f>
        <v/>
      </c>
      <c r="W2559" s="619"/>
    </row>
    <row r="2560" spans="1:23" s="371" customFormat="1" ht="24" hidden="1" customHeight="1">
      <c r="A2560" s="366" t="s">
        <v>4825</v>
      </c>
      <c r="B2560" s="418" t="s">
        <v>0</v>
      </c>
      <c r="C2560" s="418" t="s">
        <v>3466</v>
      </c>
      <c r="D2560" s="418" t="s">
        <v>173</v>
      </c>
      <c r="E2560" s="419" t="s">
        <v>18</v>
      </c>
      <c r="F2560" s="411">
        <v>3</v>
      </c>
      <c r="G2560" s="411">
        <f>[5]내역서!F2556</f>
        <v>3</v>
      </c>
      <c r="H2560" s="411">
        <v>3</v>
      </c>
      <c r="I2560" s="411">
        <f>내역서!F2564</f>
        <v>0</v>
      </c>
      <c r="J2560" s="411">
        <v>4162925.6</v>
      </c>
      <c r="K2560" s="412">
        <f>INT($I2560*J2560)</f>
        <v>0</v>
      </c>
      <c r="L2560" s="411">
        <v>0</v>
      </c>
      <c r="M2560" s="412">
        <f>INT($I2560*L2560)</f>
        <v>0</v>
      </c>
      <c r="N2560" s="411">
        <v>0</v>
      </c>
      <c r="O2560" s="412">
        <f>INT($I2560*N2560)</f>
        <v>0</v>
      </c>
      <c r="P2560" s="412">
        <f>+J2560+L2560+N2560</f>
        <v>4162925.6</v>
      </c>
      <c r="Q2560" s="412">
        <f>K2560+M2560+O2560</f>
        <v>0</v>
      </c>
      <c r="R2560" s="412"/>
      <c r="S2560" s="412"/>
      <c r="T2560" s="412"/>
      <c r="U2560" s="483" t="s">
        <v>0</v>
      </c>
      <c r="V2560" s="617" t="str">
        <f>+IF(I2560&lt;0,"ng","")</f>
        <v/>
      </c>
      <c r="W2560" s="617"/>
    </row>
    <row r="2561" spans="1:23" s="75" customFormat="1" ht="24" hidden="1" customHeight="1">
      <c r="A2561" s="372" t="s">
        <v>4829</v>
      </c>
      <c r="B2561" s="421" t="s">
        <v>0</v>
      </c>
      <c r="C2561" s="421" t="s">
        <v>1502</v>
      </c>
      <c r="D2561" s="421" t="s">
        <v>173</v>
      </c>
      <c r="E2561" s="422" t="s">
        <v>18</v>
      </c>
      <c r="F2561" s="416">
        <v>3</v>
      </c>
      <c r="G2561" s="416">
        <f>[5]내역서!F2557</f>
        <v>3</v>
      </c>
      <c r="H2561" s="416">
        <v>3</v>
      </c>
      <c r="I2561" s="416">
        <f>내역서!F2565</f>
        <v>0</v>
      </c>
      <c r="J2561" s="416">
        <v>4162925.6</v>
      </c>
      <c r="K2561" s="417">
        <f t="shared" si="4526"/>
        <v>0</v>
      </c>
      <c r="L2561" s="416">
        <v>0</v>
      </c>
      <c r="M2561" s="417">
        <f t="shared" si="4527"/>
        <v>0</v>
      </c>
      <c r="N2561" s="416">
        <v>0</v>
      </c>
      <c r="O2561" s="417">
        <f t="shared" si="4528"/>
        <v>0</v>
      </c>
      <c r="P2561" s="417">
        <f t="shared" si="4529"/>
        <v>4162925.6</v>
      </c>
      <c r="Q2561" s="417">
        <f t="shared" si="4539"/>
        <v>0</v>
      </c>
      <c r="R2561" s="417">
        <f t="shared" ref="R2561" si="4549">I2561-I2560</f>
        <v>0</v>
      </c>
      <c r="S2561" s="417">
        <f t="shared" ref="S2561:T2561" si="4550">P2561-P2560</f>
        <v>0</v>
      </c>
      <c r="T2561" s="417">
        <f t="shared" si="4550"/>
        <v>0</v>
      </c>
      <c r="U2561" s="484"/>
      <c r="V2561" s="619" t="str">
        <f t="shared" ref="V2561" si="4551">+IF(I2561&lt;0,"ng","")</f>
        <v/>
      </c>
      <c r="W2561" s="619"/>
    </row>
    <row r="2562" spans="1:23" s="371" customFormat="1" ht="24" hidden="1" customHeight="1">
      <c r="A2562" s="366" t="s">
        <v>4825</v>
      </c>
      <c r="B2562" s="418" t="s">
        <v>0</v>
      </c>
      <c r="C2562" s="418" t="s">
        <v>3466</v>
      </c>
      <c r="D2562" s="418" t="s">
        <v>177</v>
      </c>
      <c r="E2562" s="419" t="s">
        <v>18</v>
      </c>
      <c r="F2562" s="411">
        <v>14</v>
      </c>
      <c r="G2562" s="411">
        <f>[5]내역서!F2558</f>
        <v>14</v>
      </c>
      <c r="H2562" s="411">
        <v>14</v>
      </c>
      <c r="I2562" s="411">
        <f>내역서!F2566</f>
        <v>0</v>
      </c>
      <c r="J2562" s="411">
        <v>3876094.6</v>
      </c>
      <c r="K2562" s="412">
        <f>INT($I2562*J2562)</f>
        <v>0</v>
      </c>
      <c r="L2562" s="411">
        <v>0</v>
      </c>
      <c r="M2562" s="412">
        <f>INT($I2562*L2562)</f>
        <v>0</v>
      </c>
      <c r="N2562" s="411">
        <v>0</v>
      </c>
      <c r="O2562" s="412">
        <f>INT($I2562*N2562)</f>
        <v>0</v>
      </c>
      <c r="P2562" s="412">
        <f>+J2562+L2562+N2562</f>
        <v>3876094.6</v>
      </c>
      <c r="Q2562" s="412">
        <f>K2562+M2562+O2562</f>
        <v>0</v>
      </c>
      <c r="R2562" s="412"/>
      <c r="S2562" s="412"/>
      <c r="T2562" s="412"/>
      <c r="U2562" s="483" t="s">
        <v>0</v>
      </c>
      <c r="V2562" s="617" t="str">
        <f>+IF(I2562&lt;0,"ng","")</f>
        <v/>
      </c>
      <c r="W2562" s="617"/>
    </row>
    <row r="2563" spans="1:23" s="75" customFormat="1" ht="24" hidden="1" customHeight="1">
      <c r="A2563" s="372" t="s">
        <v>4643</v>
      </c>
      <c r="B2563" s="421" t="s">
        <v>0</v>
      </c>
      <c r="C2563" s="421" t="s">
        <v>1502</v>
      </c>
      <c r="D2563" s="421" t="s">
        <v>177</v>
      </c>
      <c r="E2563" s="422" t="s">
        <v>18</v>
      </c>
      <c r="F2563" s="416">
        <v>14</v>
      </c>
      <c r="G2563" s="416">
        <f>[5]내역서!F2559</f>
        <v>14</v>
      </c>
      <c r="H2563" s="416">
        <v>14</v>
      </c>
      <c r="I2563" s="416">
        <f>내역서!F2567</f>
        <v>0</v>
      </c>
      <c r="J2563" s="416">
        <v>3876094.6</v>
      </c>
      <c r="K2563" s="417">
        <f t="shared" si="4526"/>
        <v>0</v>
      </c>
      <c r="L2563" s="416">
        <v>0</v>
      </c>
      <c r="M2563" s="417">
        <f t="shared" si="4527"/>
        <v>0</v>
      </c>
      <c r="N2563" s="416">
        <v>0</v>
      </c>
      <c r="O2563" s="417">
        <f t="shared" si="4528"/>
        <v>0</v>
      </c>
      <c r="P2563" s="417">
        <f t="shared" si="4529"/>
        <v>3876094.6</v>
      </c>
      <c r="Q2563" s="417">
        <f t="shared" si="4539"/>
        <v>0</v>
      </c>
      <c r="R2563" s="417">
        <f t="shared" ref="R2563" si="4552">I2563-I2562</f>
        <v>0</v>
      </c>
      <c r="S2563" s="417">
        <f t="shared" ref="S2563:T2563" si="4553">P2563-P2562</f>
        <v>0</v>
      </c>
      <c r="T2563" s="417">
        <f t="shared" si="4553"/>
        <v>0</v>
      </c>
      <c r="U2563" s="484"/>
      <c r="V2563" s="619" t="str">
        <f t="shared" ref="V2563" si="4554">+IF(I2563&lt;0,"ng","")</f>
        <v/>
      </c>
      <c r="W2563" s="619"/>
    </row>
    <row r="2564" spans="1:23" s="485" customFormat="1" ht="24" hidden="1" customHeight="1">
      <c r="A2564" s="366" t="s">
        <v>4911</v>
      </c>
      <c r="B2564" s="418" t="s">
        <v>0</v>
      </c>
      <c r="C2564" s="418" t="s">
        <v>3466</v>
      </c>
      <c r="D2564" s="418" t="s">
        <v>180</v>
      </c>
      <c r="E2564" s="419" t="s">
        <v>18</v>
      </c>
      <c r="F2564" s="411">
        <v>13</v>
      </c>
      <c r="G2564" s="411">
        <f>[5]내역서!F2560</f>
        <v>13</v>
      </c>
      <c r="H2564" s="411">
        <v>13</v>
      </c>
      <c r="I2564" s="411">
        <f>내역서!F2568</f>
        <v>0</v>
      </c>
      <c r="J2564" s="411">
        <v>1676195.6</v>
      </c>
      <c r="K2564" s="412">
        <f>INT($I2564*J2564)</f>
        <v>0</v>
      </c>
      <c r="L2564" s="411">
        <v>0</v>
      </c>
      <c r="M2564" s="412">
        <f>INT($I2564*L2564)</f>
        <v>0</v>
      </c>
      <c r="N2564" s="411">
        <v>0</v>
      </c>
      <c r="O2564" s="412">
        <f>INT($I2564*N2564)</f>
        <v>0</v>
      </c>
      <c r="P2564" s="412">
        <f>+J2564+L2564+N2564</f>
        <v>1676195.6</v>
      </c>
      <c r="Q2564" s="412">
        <f>K2564+M2564+O2564</f>
        <v>0</v>
      </c>
      <c r="R2564" s="412"/>
      <c r="S2564" s="412"/>
      <c r="T2564" s="412"/>
      <c r="U2564" s="483" t="s">
        <v>0</v>
      </c>
      <c r="V2564" s="617" t="str">
        <f>+IF(I2564&lt;0,"ng","")</f>
        <v/>
      </c>
      <c r="W2564" s="617"/>
    </row>
    <row r="2565" spans="1:23" s="77" customFormat="1" ht="24" hidden="1" customHeight="1">
      <c r="A2565" s="372" t="s">
        <v>4640</v>
      </c>
      <c r="B2565" s="421" t="s">
        <v>0</v>
      </c>
      <c r="C2565" s="421" t="s">
        <v>1502</v>
      </c>
      <c r="D2565" s="421" t="s">
        <v>180</v>
      </c>
      <c r="E2565" s="422" t="s">
        <v>18</v>
      </c>
      <c r="F2565" s="416">
        <v>13</v>
      </c>
      <c r="G2565" s="416">
        <f>[5]내역서!F2561</f>
        <v>13</v>
      </c>
      <c r="H2565" s="416">
        <v>13</v>
      </c>
      <c r="I2565" s="416">
        <f>내역서!F2569</f>
        <v>0</v>
      </c>
      <c r="J2565" s="416">
        <v>1676195.6</v>
      </c>
      <c r="K2565" s="417">
        <f t="shared" si="4526"/>
        <v>0</v>
      </c>
      <c r="L2565" s="416">
        <v>0</v>
      </c>
      <c r="M2565" s="417">
        <f t="shared" si="4527"/>
        <v>0</v>
      </c>
      <c r="N2565" s="416">
        <v>0</v>
      </c>
      <c r="O2565" s="417">
        <f t="shared" si="4528"/>
        <v>0</v>
      </c>
      <c r="P2565" s="417">
        <f t="shared" si="4529"/>
        <v>1676195.6</v>
      </c>
      <c r="Q2565" s="417">
        <f t="shared" si="4539"/>
        <v>0</v>
      </c>
      <c r="R2565" s="417">
        <f t="shared" ref="R2565" si="4555">I2565-I2564</f>
        <v>0</v>
      </c>
      <c r="S2565" s="417">
        <f t="shared" ref="S2565:T2565" si="4556">P2565-P2564</f>
        <v>0</v>
      </c>
      <c r="T2565" s="417">
        <f t="shared" si="4556"/>
        <v>0</v>
      </c>
      <c r="U2565" s="484"/>
      <c r="V2565" s="619" t="str">
        <f t="shared" ref="V2565" si="4557">+IF(I2565&lt;0,"ng","")</f>
        <v/>
      </c>
      <c r="W2565" s="619"/>
    </row>
    <row r="2566" spans="1:23" s="371" customFormat="1" ht="24" hidden="1" customHeight="1">
      <c r="A2566" s="366" t="s">
        <v>4825</v>
      </c>
      <c r="B2566" s="418" t="s">
        <v>0</v>
      </c>
      <c r="C2566" s="418" t="s">
        <v>3466</v>
      </c>
      <c r="D2566" s="418" t="s">
        <v>163</v>
      </c>
      <c r="E2566" s="419" t="s">
        <v>18</v>
      </c>
      <c r="F2566" s="411">
        <v>6</v>
      </c>
      <c r="G2566" s="411">
        <f>[5]내역서!F2562</f>
        <v>6</v>
      </c>
      <c r="H2566" s="411">
        <v>6</v>
      </c>
      <c r="I2566" s="411">
        <f>내역서!F2570</f>
        <v>0</v>
      </c>
      <c r="J2566" s="411">
        <v>838097.8</v>
      </c>
      <c r="K2566" s="412">
        <f>INT($I2566*J2566)</f>
        <v>0</v>
      </c>
      <c r="L2566" s="411">
        <v>0</v>
      </c>
      <c r="M2566" s="412">
        <f>INT($I2566*L2566)</f>
        <v>0</v>
      </c>
      <c r="N2566" s="411">
        <v>0</v>
      </c>
      <c r="O2566" s="412">
        <f>INT($I2566*N2566)</f>
        <v>0</v>
      </c>
      <c r="P2566" s="412">
        <f>+J2566+L2566+N2566</f>
        <v>838097.8</v>
      </c>
      <c r="Q2566" s="412">
        <f>K2566+M2566+O2566</f>
        <v>0</v>
      </c>
      <c r="R2566" s="412"/>
      <c r="S2566" s="412"/>
      <c r="T2566" s="412"/>
      <c r="U2566" s="483" t="s">
        <v>0</v>
      </c>
      <c r="V2566" s="617" t="str">
        <f>+IF(I2566&lt;0,"ng","")</f>
        <v/>
      </c>
      <c r="W2566" s="617"/>
    </row>
    <row r="2567" spans="1:23" s="75" customFormat="1" ht="24" hidden="1" customHeight="1">
      <c r="A2567" s="372" t="s">
        <v>4389</v>
      </c>
      <c r="B2567" s="421" t="s">
        <v>0</v>
      </c>
      <c r="C2567" s="421" t="s">
        <v>1502</v>
      </c>
      <c r="D2567" s="421" t="s">
        <v>163</v>
      </c>
      <c r="E2567" s="422" t="s">
        <v>18</v>
      </c>
      <c r="F2567" s="416">
        <v>6</v>
      </c>
      <c r="G2567" s="416">
        <f>[5]내역서!F2563</f>
        <v>6</v>
      </c>
      <c r="H2567" s="416">
        <v>6</v>
      </c>
      <c r="I2567" s="416">
        <f>내역서!F2571</f>
        <v>0</v>
      </c>
      <c r="J2567" s="416">
        <v>838097.8</v>
      </c>
      <c r="K2567" s="417">
        <f t="shared" si="4526"/>
        <v>0</v>
      </c>
      <c r="L2567" s="416">
        <v>0</v>
      </c>
      <c r="M2567" s="417">
        <f t="shared" si="4527"/>
        <v>0</v>
      </c>
      <c r="N2567" s="416">
        <v>0</v>
      </c>
      <c r="O2567" s="417">
        <f t="shared" si="4528"/>
        <v>0</v>
      </c>
      <c r="P2567" s="417">
        <f t="shared" si="4529"/>
        <v>838097.8</v>
      </c>
      <c r="Q2567" s="417">
        <f t="shared" si="4539"/>
        <v>0</v>
      </c>
      <c r="R2567" s="417">
        <f t="shared" ref="R2567" si="4558">I2567-I2566</f>
        <v>0</v>
      </c>
      <c r="S2567" s="417">
        <f t="shared" ref="S2567:T2567" si="4559">P2567-P2566</f>
        <v>0</v>
      </c>
      <c r="T2567" s="417">
        <f t="shared" si="4559"/>
        <v>0</v>
      </c>
      <c r="U2567" s="484"/>
      <c r="V2567" s="619" t="str">
        <f t="shared" ref="V2567" si="4560">+IF(I2567&lt;0,"ng","")</f>
        <v/>
      </c>
      <c r="W2567" s="619"/>
    </row>
    <row r="2568" spans="1:23" s="371" customFormat="1" ht="24" hidden="1" customHeight="1">
      <c r="A2568" s="366" t="s">
        <v>4825</v>
      </c>
      <c r="B2568" s="418" t="s">
        <v>0</v>
      </c>
      <c r="C2568" s="418" t="s">
        <v>169</v>
      </c>
      <c r="D2568" s="418" t="s">
        <v>159</v>
      </c>
      <c r="E2568" s="419" t="s">
        <v>18</v>
      </c>
      <c r="F2568" s="411">
        <v>85</v>
      </c>
      <c r="G2568" s="411">
        <f>[5]내역서!F2564</f>
        <v>85</v>
      </c>
      <c r="H2568" s="411">
        <v>85</v>
      </c>
      <c r="I2568" s="411">
        <f>내역서!F2572</f>
        <v>0</v>
      </c>
      <c r="J2568" s="411">
        <v>397084.4</v>
      </c>
      <c r="K2568" s="412">
        <f>INT($I2568*J2568)</f>
        <v>0</v>
      </c>
      <c r="L2568" s="411">
        <v>0</v>
      </c>
      <c r="M2568" s="412">
        <f>INT($I2568*L2568)</f>
        <v>0</v>
      </c>
      <c r="N2568" s="411">
        <v>0</v>
      </c>
      <c r="O2568" s="412">
        <f>INT($I2568*N2568)</f>
        <v>0</v>
      </c>
      <c r="P2568" s="412">
        <f>+J2568+L2568+N2568</f>
        <v>397084.4</v>
      </c>
      <c r="Q2568" s="412">
        <f>K2568+M2568+O2568</f>
        <v>0</v>
      </c>
      <c r="R2568" s="412"/>
      <c r="S2568" s="412"/>
      <c r="T2568" s="412"/>
      <c r="U2568" s="483" t="s">
        <v>0</v>
      </c>
      <c r="V2568" s="617" t="str">
        <f>+IF(I2568&lt;0,"ng","")</f>
        <v/>
      </c>
      <c r="W2568" s="617"/>
    </row>
    <row r="2569" spans="1:23" s="75" customFormat="1" ht="24" hidden="1" customHeight="1">
      <c r="A2569" s="372" t="s">
        <v>2072</v>
      </c>
      <c r="B2569" s="421" t="s">
        <v>0</v>
      </c>
      <c r="C2569" s="421" t="s">
        <v>169</v>
      </c>
      <c r="D2569" s="421" t="s">
        <v>159</v>
      </c>
      <c r="E2569" s="422" t="s">
        <v>18</v>
      </c>
      <c r="F2569" s="416">
        <v>85</v>
      </c>
      <c r="G2569" s="416">
        <f>[5]내역서!F2565</f>
        <v>85</v>
      </c>
      <c r="H2569" s="416">
        <v>85</v>
      </c>
      <c r="I2569" s="416">
        <f>내역서!F2573</f>
        <v>0</v>
      </c>
      <c r="J2569" s="416">
        <v>397084.4</v>
      </c>
      <c r="K2569" s="417">
        <f t="shared" si="4526"/>
        <v>0</v>
      </c>
      <c r="L2569" s="416">
        <v>0</v>
      </c>
      <c r="M2569" s="417">
        <f t="shared" si="4527"/>
        <v>0</v>
      </c>
      <c r="N2569" s="416">
        <v>0</v>
      </c>
      <c r="O2569" s="417">
        <f t="shared" si="4528"/>
        <v>0</v>
      </c>
      <c r="P2569" s="417">
        <f t="shared" si="4529"/>
        <v>397084.4</v>
      </c>
      <c r="Q2569" s="417">
        <f t="shared" si="4539"/>
        <v>0</v>
      </c>
      <c r="R2569" s="417">
        <f t="shared" ref="R2569" si="4561">I2569-I2568</f>
        <v>0</v>
      </c>
      <c r="S2569" s="417">
        <f t="shared" ref="S2569:T2569" si="4562">P2569-P2568</f>
        <v>0</v>
      </c>
      <c r="T2569" s="417">
        <f t="shared" si="4562"/>
        <v>0</v>
      </c>
      <c r="U2569" s="484"/>
      <c r="V2569" s="619" t="str">
        <f t="shared" ref="V2569" si="4563">+IF(I2569&lt;0,"ng","")</f>
        <v/>
      </c>
      <c r="W2569" s="619"/>
    </row>
    <row r="2570" spans="1:23" s="371" customFormat="1" ht="24" hidden="1" customHeight="1">
      <c r="A2570" s="366" t="s">
        <v>4301</v>
      </c>
      <c r="B2570" s="418" t="s">
        <v>0</v>
      </c>
      <c r="C2570" s="418" t="s">
        <v>169</v>
      </c>
      <c r="D2570" s="418" t="s">
        <v>172</v>
      </c>
      <c r="E2570" s="419" t="s">
        <v>18</v>
      </c>
      <c r="F2570" s="411">
        <v>6</v>
      </c>
      <c r="G2570" s="411">
        <f>[5]내역서!F2566</f>
        <v>6</v>
      </c>
      <c r="H2570" s="411">
        <v>6</v>
      </c>
      <c r="I2570" s="411">
        <f>내역서!F2574</f>
        <v>0</v>
      </c>
      <c r="J2570" s="411">
        <v>311810.3</v>
      </c>
      <c r="K2570" s="412">
        <f>INT($I2570*J2570)</f>
        <v>0</v>
      </c>
      <c r="L2570" s="411">
        <v>0</v>
      </c>
      <c r="M2570" s="412">
        <f>INT($I2570*L2570)</f>
        <v>0</v>
      </c>
      <c r="N2570" s="411">
        <v>0</v>
      </c>
      <c r="O2570" s="412">
        <f>INT($I2570*N2570)</f>
        <v>0</v>
      </c>
      <c r="P2570" s="412">
        <f>+J2570+L2570+N2570</f>
        <v>311810.3</v>
      </c>
      <c r="Q2570" s="412">
        <f>K2570+M2570+O2570</f>
        <v>0</v>
      </c>
      <c r="R2570" s="412"/>
      <c r="S2570" s="412"/>
      <c r="T2570" s="412"/>
      <c r="U2570" s="483" t="s">
        <v>0</v>
      </c>
      <c r="V2570" s="617" t="str">
        <f>+IF(I2570&lt;0,"ng","")</f>
        <v/>
      </c>
      <c r="W2570" s="617"/>
    </row>
    <row r="2571" spans="1:23" s="75" customFormat="1" ht="24" hidden="1" customHeight="1">
      <c r="A2571" s="372" t="s">
        <v>2219</v>
      </c>
      <c r="B2571" s="421" t="s">
        <v>0</v>
      </c>
      <c r="C2571" s="421" t="s">
        <v>169</v>
      </c>
      <c r="D2571" s="421" t="s">
        <v>172</v>
      </c>
      <c r="E2571" s="422" t="s">
        <v>18</v>
      </c>
      <c r="F2571" s="416">
        <v>6</v>
      </c>
      <c r="G2571" s="416">
        <f>[5]내역서!F2567</f>
        <v>6</v>
      </c>
      <c r="H2571" s="416">
        <v>6</v>
      </c>
      <c r="I2571" s="416">
        <f>내역서!F2575</f>
        <v>0</v>
      </c>
      <c r="J2571" s="416">
        <v>311810.3</v>
      </c>
      <c r="K2571" s="417">
        <f t="shared" si="4526"/>
        <v>0</v>
      </c>
      <c r="L2571" s="416">
        <v>0</v>
      </c>
      <c r="M2571" s="417">
        <f t="shared" si="4527"/>
        <v>0</v>
      </c>
      <c r="N2571" s="416">
        <v>0</v>
      </c>
      <c r="O2571" s="417">
        <f t="shared" si="4528"/>
        <v>0</v>
      </c>
      <c r="P2571" s="417">
        <f t="shared" si="4529"/>
        <v>311810.3</v>
      </c>
      <c r="Q2571" s="417">
        <f t="shared" si="4539"/>
        <v>0</v>
      </c>
      <c r="R2571" s="417">
        <f t="shared" ref="R2571" si="4564">I2571-I2570</f>
        <v>0</v>
      </c>
      <c r="S2571" s="417">
        <f t="shared" ref="S2571:T2571" si="4565">P2571-P2570</f>
        <v>0</v>
      </c>
      <c r="T2571" s="417">
        <f t="shared" si="4565"/>
        <v>0</v>
      </c>
      <c r="U2571" s="484"/>
      <c r="V2571" s="619" t="str">
        <f t="shared" ref="V2571" si="4566">+IF(I2571&lt;0,"ng","")</f>
        <v/>
      </c>
      <c r="W2571" s="619"/>
    </row>
    <row r="2572" spans="1:23" s="371" customFormat="1" ht="24" hidden="1" customHeight="1">
      <c r="A2572" s="366" t="s">
        <v>4825</v>
      </c>
      <c r="B2572" s="418" t="s">
        <v>0</v>
      </c>
      <c r="C2572" s="418" t="s">
        <v>169</v>
      </c>
      <c r="D2572" s="418" t="s">
        <v>173</v>
      </c>
      <c r="E2572" s="419" t="s">
        <v>18</v>
      </c>
      <c r="F2572" s="411">
        <v>18</v>
      </c>
      <c r="G2572" s="411">
        <f>[5]내역서!F2568</f>
        <v>18</v>
      </c>
      <c r="H2572" s="411">
        <v>18</v>
      </c>
      <c r="I2572" s="411">
        <f>내역서!F2576</f>
        <v>0</v>
      </c>
      <c r="J2572" s="411">
        <v>236011.1</v>
      </c>
      <c r="K2572" s="412">
        <f>INT($I2572*J2572)</f>
        <v>0</v>
      </c>
      <c r="L2572" s="411">
        <v>0</v>
      </c>
      <c r="M2572" s="412">
        <f>INT($I2572*L2572)</f>
        <v>0</v>
      </c>
      <c r="N2572" s="411">
        <v>0</v>
      </c>
      <c r="O2572" s="412">
        <f>INT($I2572*N2572)</f>
        <v>0</v>
      </c>
      <c r="P2572" s="412">
        <f>+J2572+L2572+N2572</f>
        <v>236011.1</v>
      </c>
      <c r="Q2572" s="412">
        <f>K2572+M2572+O2572</f>
        <v>0</v>
      </c>
      <c r="R2572" s="412"/>
      <c r="S2572" s="412"/>
      <c r="T2572" s="412"/>
      <c r="U2572" s="483" t="s">
        <v>0</v>
      </c>
      <c r="V2572" s="617" t="str">
        <f>+IF(I2572&lt;0,"ng","")</f>
        <v/>
      </c>
      <c r="W2572" s="617"/>
    </row>
    <row r="2573" spans="1:23" s="75" customFormat="1" ht="24" hidden="1" customHeight="1">
      <c r="A2573" s="372" t="s">
        <v>4829</v>
      </c>
      <c r="B2573" s="421" t="s">
        <v>0</v>
      </c>
      <c r="C2573" s="421" t="s">
        <v>169</v>
      </c>
      <c r="D2573" s="421" t="s">
        <v>173</v>
      </c>
      <c r="E2573" s="422" t="s">
        <v>18</v>
      </c>
      <c r="F2573" s="416">
        <v>18</v>
      </c>
      <c r="G2573" s="416">
        <f>[5]내역서!F2569</f>
        <v>18</v>
      </c>
      <c r="H2573" s="416">
        <v>18</v>
      </c>
      <c r="I2573" s="416">
        <f>내역서!F2577</f>
        <v>0</v>
      </c>
      <c r="J2573" s="416">
        <v>236011.1</v>
      </c>
      <c r="K2573" s="417">
        <f t="shared" si="4526"/>
        <v>0</v>
      </c>
      <c r="L2573" s="416">
        <v>0</v>
      </c>
      <c r="M2573" s="417">
        <f t="shared" si="4527"/>
        <v>0</v>
      </c>
      <c r="N2573" s="416">
        <v>0</v>
      </c>
      <c r="O2573" s="417">
        <f t="shared" si="4528"/>
        <v>0</v>
      </c>
      <c r="P2573" s="417">
        <f t="shared" si="4529"/>
        <v>236011.1</v>
      </c>
      <c r="Q2573" s="417">
        <f t="shared" si="4539"/>
        <v>0</v>
      </c>
      <c r="R2573" s="417">
        <f t="shared" ref="R2573" si="4567">I2573-I2572</f>
        <v>0</v>
      </c>
      <c r="S2573" s="417">
        <f t="shared" ref="S2573:T2573" si="4568">P2573-P2572</f>
        <v>0</v>
      </c>
      <c r="T2573" s="417">
        <f t="shared" si="4568"/>
        <v>0</v>
      </c>
      <c r="U2573" s="484"/>
      <c r="V2573" s="619" t="str">
        <f t="shared" ref="V2573" si="4569">+IF(I2573&lt;0,"ng","")</f>
        <v/>
      </c>
      <c r="W2573" s="619"/>
    </row>
    <row r="2574" spans="1:23" s="371" customFormat="1" ht="24" hidden="1" customHeight="1">
      <c r="A2574" s="366" t="s">
        <v>4912</v>
      </c>
      <c r="B2574" s="418" t="s">
        <v>0</v>
      </c>
      <c r="C2574" s="418" t="s">
        <v>169</v>
      </c>
      <c r="D2574" s="418" t="s">
        <v>177</v>
      </c>
      <c r="E2574" s="419" t="s">
        <v>18</v>
      </c>
      <c r="F2574" s="411">
        <v>3</v>
      </c>
      <c r="G2574" s="411">
        <f>[5]내역서!F2570</f>
        <v>3</v>
      </c>
      <c r="H2574" s="411">
        <v>3</v>
      </c>
      <c r="I2574" s="411">
        <f>내역서!F2578</f>
        <v>0</v>
      </c>
      <c r="J2574" s="411">
        <v>175716.3</v>
      </c>
      <c r="K2574" s="412">
        <f>INT($I2574*J2574)</f>
        <v>0</v>
      </c>
      <c r="L2574" s="411">
        <v>0</v>
      </c>
      <c r="M2574" s="412">
        <f>INT($I2574*L2574)</f>
        <v>0</v>
      </c>
      <c r="N2574" s="411">
        <v>0</v>
      </c>
      <c r="O2574" s="412">
        <f>INT($I2574*N2574)</f>
        <v>0</v>
      </c>
      <c r="P2574" s="412">
        <f>+J2574+L2574+N2574</f>
        <v>175716.3</v>
      </c>
      <c r="Q2574" s="412">
        <f>K2574+M2574+O2574</f>
        <v>0</v>
      </c>
      <c r="R2574" s="412"/>
      <c r="S2574" s="412"/>
      <c r="T2574" s="412"/>
      <c r="U2574" s="483" t="s">
        <v>0</v>
      </c>
      <c r="V2574" s="617" t="str">
        <f>+IF(I2574&lt;0,"ng","")</f>
        <v/>
      </c>
      <c r="W2574" s="617"/>
    </row>
    <row r="2575" spans="1:23" s="75" customFormat="1" ht="24" hidden="1" customHeight="1">
      <c r="A2575" s="372" t="s">
        <v>4829</v>
      </c>
      <c r="B2575" s="421" t="s">
        <v>0</v>
      </c>
      <c r="C2575" s="421" t="s">
        <v>169</v>
      </c>
      <c r="D2575" s="421" t="s">
        <v>177</v>
      </c>
      <c r="E2575" s="422" t="s">
        <v>18</v>
      </c>
      <c r="F2575" s="416">
        <v>3</v>
      </c>
      <c r="G2575" s="416">
        <f>[5]내역서!F2571</f>
        <v>3</v>
      </c>
      <c r="H2575" s="416">
        <v>3</v>
      </c>
      <c r="I2575" s="416">
        <f>내역서!F2579</f>
        <v>0</v>
      </c>
      <c r="J2575" s="416">
        <v>175716.3</v>
      </c>
      <c r="K2575" s="417">
        <f t="shared" si="4526"/>
        <v>0</v>
      </c>
      <c r="L2575" s="416">
        <v>0</v>
      </c>
      <c r="M2575" s="417">
        <f t="shared" si="4527"/>
        <v>0</v>
      </c>
      <c r="N2575" s="416">
        <v>0</v>
      </c>
      <c r="O2575" s="417">
        <f t="shared" si="4528"/>
        <v>0</v>
      </c>
      <c r="P2575" s="417">
        <f t="shared" si="4529"/>
        <v>175716.3</v>
      </c>
      <c r="Q2575" s="417">
        <f t="shared" si="4539"/>
        <v>0</v>
      </c>
      <c r="R2575" s="417">
        <f t="shared" ref="R2575" si="4570">I2575-I2574</f>
        <v>0</v>
      </c>
      <c r="S2575" s="417">
        <f t="shared" ref="S2575:T2575" si="4571">P2575-P2574</f>
        <v>0</v>
      </c>
      <c r="T2575" s="417">
        <f t="shared" si="4571"/>
        <v>0</v>
      </c>
      <c r="U2575" s="484"/>
      <c r="V2575" s="619" t="str">
        <f t="shared" ref="V2575" si="4572">+IF(I2575&lt;0,"ng","")</f>
        <v/>
      </c>
      <c r="W2575" s="619"/>
    </row>
    <row r="2576" spans="1:23" s="371" customFormat="1" ht="24" hidden="1" customHeight="1">
      <c r="A2576" s="366" t="s">
        <v>4825</v>
      </c>
      <c r="B2576" s="418" t="s">
        <v>0</v>
      </c>
      <c r="C2576" s="418" t="s">
        <v>169</v>
      </c>
      <c r="D2576" s="418" t="s">
        <v>193</v>
      </c>
      <c r="E2576" s="419" t="s">
        <v>18</v>
      </c>
      <c r="F2576" s="411">
        <v>3</v>
      </c>
      <c r="G2576" s="411">
        <f>[5]내역서!F2572</f>
        <v>3</v>
      </c>
      <c r="H2576" s="411">
        <v>3</v>
      </c>
      <c r="I2576" s="411">
        <f>내역서!F2580</f>
        <v>0</v>
      </c>
      <c r="J2576" s="411">
        <v>136094</v>
      </c>
      <c r="K2576" s="412">
        <f>INT($I2576*J2576)</f>
        <v>0</v>
      </c>
      <c r="L2576" s="411">
        <v>0</v>
      </c>
      <c r="M2576" s="412">
        <f>INT($I2576*L2576)</f>
        <v>0</v>
      </c>
      <c r="N2576" s="411">
        <v>0</v>
      </c>
      <c r="O2576" s="412">
        <f>INT($I2576*N2576)</f>
        <v>0</v>
      </c>
      <c r="P2576" s="412">
        <f>+J2576+L2576+N2576</f>
        <v>136094</v>
      </c>
      <c r="Q2576" s="412">
        <f>K2576+M2576+O2576</f>
        <v>0</v>
      </c>
      <c r="R2576" s="412"/>
      <c r="S2576" s="412"/>
      <c r="T2576" s="412"/>
      <c r="U2576" s="483" t="s">
        <v>0</v>
      </c>
      <c r="V2576" s="617" t="str">
        <f>+IF(I2576&lt;0,"ng","")</f>
        <v/>
      </c>
      <c r="W2576" s="617"/>
    </row>
    <row r="2577" spans="1:23" s="75" customFormat="1" ht="24" hidden="1" customHeight="1">
      <c r="A2577" s="372" t="s">
        <v>4389</v>
      </c>
      <c r="B2577" s="421" t="s">
        <v>0</v>
      </c>
      <c r="C2577" s="421" t="s">
        <v>169</v>
      </c>
      <c r="D2577" s="421" t="s">
        <v>193</v>
      </c>
      <c r="E2577" s="422" t="s">
        <v>18</v>
      </c>
      <c r="F2577" s="416">
        <v>3</v>
      </c>
      <c r="G2577" s="416">
        <f>[5]내역서!F2573</f>
        <v>3</v>
      </c>
      <c r="H2577" s="416">
        <v>3</v>
      </c>
      <c r="I2577" s="416">
        <f>내역서!F2581</f>
        <v>0</v>
      </c>
      <c r="J2577" s="416">
        <v>136094</v>
      </c>
      <c r="K2577" s="417">
        <f t="shared" si="4526"/>
        <v>0</v>
      </c>
      <c r="L2577" s="416">
        <v>0</v>
      </c>
      <c r="M2577" s="417">
        <f t="shared" si="4527"/>
        <v>0</v>
      </c>
      <c r="N2577" s="416">
        <v>0</v>
      </c>
      <c r="O2577" s="417">
        <f t="shared" si="4528"/>
        <v>0</v>
      </c>
      <c r="P2577" s="417">
        <f t="shared" si="4529"/>
        <v>136094</v>
      </c>
      <c r="Q2577" s="417">
        <f t="shared" si="4539"/>
        <v>0</v>
      </c>
      <c r="R2577" s="417">
        <f t="shared" ref="R2577" si="4573">I2577-I2576</f>
        <v>0</v>
      </c>
      <c r="S2577" s="417">
        <f t="shared" ref="S2577:T2577" si="4574">P2577-P2576</f>
        <v>0</v>
      </c>
      <c r="T2577" s="417">
        <f t="shared" si="4574"/>
        <v>0</v>
      </c>
      <c r="U2577" s="484"/>
      <c r="V2577" s="619" t="str">
        <f t="shared" ref="V2577" si="4575">+IF(I2577&lt;0,"ng","")</f>
        <v/>
      </c>
      <c r="W2577" s="619"/>
    </row>
    <row r="2578" spans="1:23" s="371" customFormat="1" ht="24" hidden="1" customHeight="1">
      <c r="A2578" s="366" t="s">
        <v>4636</v>
      </c>
      <c r="B2578" s="418" t="s">
        <v>0</v>
      </c>
      <c r="C2578" s="418" t="s">
        <v>170</v>
      </c>
      <c r="D2578" s="418" t="s">
        <v>177</v>
      </c>
      <c r="E2578" s="419" t="s">
        <v>18</v>
      </c>
      <c r="F2578" s="411">
        <v>49</v>
      </c>
      <c r="G2578" s="411">
        <f>[5]내역서!F2574</f>
        <v>49</v>
      </c>
      <c r="H2578" s="411">
        <v>49</v>
      </c>
      <c r="I2578" s="411">
        <f>내역서!F2582</f>
        <v>0</v>
      </c>
      <c r="J2578" s="411">
        <v>401925.2</v>
      </c>
      <c r="K2578" s="412">
        <f>INT($I2578*J2578)</f>
        <v>0</v>
      </c>
      <c r="L2578" s="411">
        <v>0</v>
      </c>
      <c r="M2578" s="412">
        <f>INT($I2578*L2578)</f>
        <v>0</v>
      </c>
      <c r="N2578" s="411">
        <v>0</v>
      </c>
      <c r="O2578" s="412">
        <f>INT($I2578*N2578)</f>
        <v>0</v>
      </c>
      <c r="P2578" s="412">
        <f>+J2578+L2578+N2578</f>
        <v>401925.2</v>
      </c>
      <c r="Q2578" s="412">
        <f>K2578+M2578+O2578</f>
        <v>0</v>
      </c>
      <c r="R2578" s="412"/>
      <c r="S2578" s="412"/>
      <c r="T2578" s="412"/>
      <c r="U2578" s="483" t="s">
        <v>0</v>
      </c>
      <c r="V2578" s="617" t="str">
        <f>+IF(I2578&lt;0,"ng","")</f>
        <v/>
      </c>
      <c r="W2578" s="617"/>
    </row>
    <row r="2579" spans="1:23" s="75" customFormat="1" ht="24" hidden="1" customHeight="1">
      <c r="A2579" s="372" t="s">
        <v>4389</v>
      </c>
      <c r="B2579" s="421" t="s">
        <v>0</v>
      </c>
      <c r="C2579" s="421" t="s">
        <v>170</v>
      </c>
      <c r="D2579" s="421" t="s">
        <v>177</v>
      </c>
      <c r="E2579" s="422" t="s">
        <v>18</v>
      </c>
      <c r="F2579" s="416">
        <v>49</v>
      </c>
      <c r="G2579" s="416">
        <f>[5]내역서!F2575</f>
        <v>49</v>
      </c>
      <c r="H2579" s="416">
        <v>49</v>
      </c>
      <c r="I2579" s="416">
        <f>내역서!F2583</f>
        <v>0</v>
      </c>
      <c r="J2579" s="416">
        <v>401925.2</v>
      </c>
      <c r="K2579" s="417">
        <f t="shared" si="4526"/>
        <v>0</v>
      </c>
      <c r="L2579" s="416">
        <v>0</v>
      </c>
      <c r="M2579" s="417">
        <f t="shared" si="4527"/>
        <v>0</v>
      </c>
      <c r="N2579" s="416">
        <v>0</v>
      </c>
      <c r="O2579" s="417">
        <f t="shared" si="4528"/>
        <v>0</v>
      </c>
      <c r="P2579" s="417">
        <f t="shared" si="4529"/>
        <v>401925.2</v>
      </c>
      <c r="Q2579" s="417">
        <f t="shared" si="4539"/>
        <v>0</v>
      </c>
      <c r="R2579" s="417">
        <f t="shared" ref="R2579" si="4576">I2579-I2578</f>
        <v>0</v>
      </c>
      <c r="S2579" s="417">
        <f t="shared" ref="S2579:T2579" si="4577">P2579-P2578</f>
        <v>0</v>
      </c>
      <c r="T2579" s="417">
        <f t="shared" si="4577"/>
        <v>0</v>
      </c>
      <c r="U2579" s="484"/>
      <c r="V2579" s="619" t="str">
        <f t="shared" ref="V2579" si="4578">+IF(I2579&lt;0,"ng","")</f>
        <v/>
      </c>
      <c r="W2579" s="619"/>
    </row>
    <row r="2580" spans="1:23" s="495" customFormat="1" ht="24" hidden="1" customHeight="1">
      <c r="A2580" s="366" t="s">
        <v>2055</v>
      </c>
      <c r="B2580" s="418" t="s">
        <v>0</v>
      </c>
      <c r="C2580" s="418" t="s">
        <v>170</v>
      </c>
      <c r="D2580" s="418" t="s">
        <v>178</v>
      </c>
      <c r="E2580" s="419" t="s">
        <v>18</v>
      </c>
      <c r="F2580" s="411">
        <v>3</v>
      </c>
      <c r="G2580" s="411">
        <f>[5]내역서!F2576</f>
        <v>3</v>
      </c>
      <c r="H2580" s="411">
        <v>3</v>
      </c>
      <c r="I2580" s="411">
        <f>내역서!F2584</f>
        <v>0</v>
      </c>
      <c r="J2580" s="411">
        <v>93594.8</v>
      </c>
      <c r="K2580" s="412">
        <f>INT($I2580*J2580)</f>
        <v>0</v>
      </c>
      <c r="L2580" s="411">
        <v>0</v>
      </c>
      <c r="M2580" s="412">
        <f>INT($I2580*L2580)</f>
        <v>0</v>
      </c>
      <c r="N2580" s="411">
        <v>0</v>
      </c>
      <c r="O2580" s="412">
        <f>INT($I2580*N2580)</f>
        <v>0</v>
      </c>
      <c r="P2580" s="412">
        <f>+J2580+L2580+N2580</f>
        <v>93594.8</v>
      </c>
      <c r="Q2580" s="412">
        <f>K2580+M2580+O2580</f>
        <v>0</v>
      </c>
      <c r="R2580" s="412"/>
      <c r="S2580" s="412"/>
      <c r="T2580" s="412"/>
      <c r="U2580" s="483" t="s">
        <v>0</v>
      </c>
      <c r="V2580" s="617" t="str">
        <f>+IF(I2580&lt;0,"ng","")</f>
        <v/>
      </c>
      <c r="W2580" s="617"/>
    </row>
    <row r="2581" spans="1:23" s="80" customFormat="1" ht="24" hidden="1" customHeight="1">
      <c r="A2581" s="372" t="s">
        <v>4829</v>
      </c>
      <c r="B2581" s="421" t="s">
        <v>0</v>
      </c>
      <c r="C2581" s="421" t="s">
        <v>170</v>
      </c>
      <c r="D2581" s="421" t="s">
        <v>178</v>
      </c>
      <c r="E2581" s="422" t="s">
        <v>18</v>
      </c>
      <c r="F2581" s="416">
        <v>3</v>
      </c>
      <c r="G2581" s="416">
        <f>[5]내역서!F2577</f>
        <v>3</v>
      </c>
      <c r="H2581" s="416">
        <v>3</v>
      </c>
      <c r="I2581" s="416">
        <f>내역서!F2585</f>
        <v>0</v>
      </c>
      <c r="J2581" s="416">
        <v>93594.8</v>
      </c>
      <c r="K2581" s="417">
        <f t="shared" ref="K2581:K2591" si="4579">INT($I2581*J2581)</f>
        <v>0</v>
      </c>
      <c r="L2581" s="416">
        <v>0</v>
      </c>
      <c r="M2581" s="417">
        <f t="shared" ref="M2581:M2591" si="4580">INT($I2581*L2581)</f>
        <v>0</v>
      </c>
      <c r="N2581" s="416">
        <v>0</v>
      </c>
      <c r="O2581" s="417">
        <f t="shared" ref="O2581:O2591" si="4581">INT($I2581*N2581)</f>
        <v>0</v>
      </c>
      <c r="P2581" s="417">
        <f t="shared" si="4529"/>
        <v>93594.8</v>
      </c>
      <c r="Q2581" s="417">
        <f t="shared" si="4539"/>
        <v>0</v>
      </c>
      <c r="R2581" s="417">
        <f t="shared" ref="R2581" si="4582">I2581-I2580</f>
        <v>0</v>
      </c>
      <c r="S2581" s="417">
        <f t="shared" ref="S2581:T2581" si="4583">P2581-P2580</f>
        <v>0</v>
      </c>
      <c r="T2581" s="417">
        <f t="shared" si="4583"/>
        <v>0</v>
      </c>
      <c r="U2581" s="484"/>
      <c r="V2581" s="619" t="str">
        <f t="shared" ref="V2581" si="4584">+IF(I2581&lt;0,"ng","")</f>
        <v/>
      </c>
      <c r="W2581" s="619"/>
    </row>
    <row r="2582" spans="1:23" s="371" customFormat="1" ht="24" hidden="1" customHeight="1">
      <c r="A2582" s="366" t="s">
        <v>4636</v>
      </c>
      <c r="B2582" s="418" t="s">
        <v>0</v>
      </c>
      <c r="C2582" s="418" t="s">
        <v>170</v>
      </c>
      <c r="D2582" s="418" t="s">
        <v>180</v>
      </c>
      <c r="E2582" s="419" t="s">
        <v>18</v>
      </c>
      <c r="F2582" s="411">
        <v>39</v>
      </c>
      <c r="G2582" s="411">
        <f>[5]내역서!F2578</f>
        <v>39</v>
      </c>
      <c r="H2582" s="411">
        <v>39</v>
      </c>
      <c r="I2582" s="411">
        <f>내역서!F2586</f>
        <v>0</v>
      </c>
      <c r="J2582" s="411">
        <v>52990.6</v>
      </c>
      <c r="K2582" s="412">
        <f>INT($I2582*J2582)</f>
        <v>0</v>
      </c>
      <c r="L2582" s="411">
        <v>0</v>
      </c>
      <c r="M2582" s="412">
        <f>INT($I2582*L2582)</f>
        <v>0</v>
      </c>
      <c r="N2582" s="411">
        <v>0</v>
      </c>
      <c r="O2582" s="412">
        <f>INT($I2582*N2582)</f>
        <v>0</v>
      </c>
      <c r="P2582" s="412">
        <f>+J2582+L2582+N2582</f>
        <v>52990.6</v>
      </c>
      <c r="Q2582" s="412">
        <f>K2582+M2582+O2582</f>
        <v>0</v>
      </c>
      <c r="R2582" s="412"/>
      <c r="S2582" s="412"/>
      <c r="T2582" s="412"/>
      <c r="U2582" s="483" t="s">
        <v>0</v>
      </c>
      <c r="V2582" s="617" t="str">
        <f>+IF(I2582&lt;0,"ng","")</f>
        <v/>
      </c>
      <c r="W2582" s="617"/>
    </row>
    <row r="2583" spans="1:23" s="75" customFormat="1" ht="24" hidden="1" customHeight="1">
      <c r="A2583" s="372" t="s">
        <v>4829</v>
      </c>
      <c r="B2583" s="421" t="s">
        <v>0</v>
      </c>
      <c r="C2583" s="421" t="s">
        <v>170</v>
      </c>
      <c r="D2583" s="421" t="s">
        <v>180</v>
      </c>
      <c r="E2583" s="422" t="s">
        <v>18</v>
      </c>
      <c r="F2583" s="416">
        <v>39</v>
      </c>
      <c r="G2583" s="416">
        <f>[5]내역서!F2579</f>
        <v>39</v>
      </c>
      <c r="H2583" s="416">
        <v>39</v>
      </c>
      <c r="I2583" s="416">
        <f>내역서!F2587</f>
        <v>0</v>
      </c>
      <c r="J2583" s="416">
        <v>52990.6</v>
      </c>
      <c r="K2583" s="417">
        <f t="shared" si="4579"/>
        <v>0</v>
      </c>
      <c r="L2583" s="416">
        <v>0</v>
      </c>
      <c r="M2583" s="417">
        <f t="shared" si="4580"/>
        <v>0</v>
      </c>
      <c r="N2583" s="416">
        <v>0</v>
      </c>
      <c r="O2583" s="417">
        <f t="shared" si="4581"/>
        <v>0</v>
      </c>
      <c r="P2583" s="417">
        <f t="shared" si="4529"/>
        <v>52990.6</v>
      </c>
      <c r="Q2583" s="417">
        <f t="shared" si="4539"/>
        <v>0</v>
      </c>
      <c r="R2583" s="417">
        <f t="shared" ref="R2583" si="4585">I2583-I2582</f>
        <v>0</v>
      </c>
      <c r="S2583" s="417">
        <f t="shared" ref="S2583:T2583" si="4586">P2583-P2582</f>
        <v>0</v>
      </c>
      <c r="T2583" s="417">
        <f t="shared" si="4586"/>
        <v>0</v>
      </c>
      <c r="U2583" s="484"/>
      <c r="V2583" s="619" t="str">
        <f t="shared" ref="V2583" si="4587">+IF(I2583&lt;0,"ng","")</f>
        <v/>
      </c>
      <c r="W2583" s="619"/>
    </row>
    <row r="2584" spans="1:23" s="371" customFormat="1" ht="24" hidden="1" customHeight="1">
      <c r="A2584" s="366" t="s">
        <v>4825</v>
      </c>
      <c r="B2584" s="418" t="s">
        <v>0</v>
      </c>
      <c r="C2584" s="418" t="s">
        <v>170</v>
      </c>
      <c r="D2584" s="418" t="s">
        <v>171</v>
      </c>
      <c r="E2584" s="419" t="s">
        <v>18</v>
      </c>
      <c r="F2584" s="411">
        <v>3</v>
      </c>
      <c r="G2584" s="411">
        <f>[5]내역서!F2580</f>
        <v>3</v>
      </c>
      <c r="H2584" s="411">
        <v>3</v>
      </c>
      <c r="I2584" s="411">
        <f>내역서!F2588</f>
        <v>0</v>
      </c>
      <c r="J2584" s="411">
        <v>18097.099999999999</v>
      </c>
      <c r="K2584" s="412">
        <f>INT($I2584*J2584)</f>
        <v>0</v>
      </c>
      <c r="L2584" s="411">
        <v>0</v>
      </c>
      <c r="M2584" s="412">
        <f>INT($I2584*L2584)</f>
        <v>0</v>
      </c>
      <c r="N2584" s="411">
        <v>0</v>
      </c>
      <c r="O2584" s="412">
        <f>INT($I2584*N2584)</f>
        <v>0</v>
      </c>
      <c r="P2584" s="412">
        <f>+J2584+L2584+N2584</f>
        <v>18097.099999999999</v>
      </c>
      <c r="Q2584" s="412">
        <f>K2584+M2584+O2584</f>
        <v>0</v>
      </c>
      <c r="R2584" s="412"/>
      <c r="S2584" s="412"/>
      <c r="T2584" s="412"/>
      <c r="U2584" s="483" t="s">
        <v>0</v>
      </c>
      <c r="V2584" s="617" t="str">
        <f>+IF(I2584&lt;0,"ng","")</f>
        <v/>
      </c>
      <c r="W2584" s="617"/>
    </row>
    <row r="2585" spans="1:23" s="75" customFormat="1" ht="24" hidden="1" customHeight="1">
      <c r="A2585" s="372" t="s">
        <v>4829</v>
      </c>
      <c r="B2585" s="421" t="s">
        <v>0</v>
      </c>
      <c r="C2585" s="421" t="s">
        <v>170</v>
      </c>
      <c r="D2585" s="421" t="s">
        <v>171</v>
      </c>
      <c r="E2585" s="422" t="s">
        <v>18</v>
      </c>
      <c r="F2585" s="416">
        <v>3</v>
      </c>
      <c r="G2585" s="416">
        <f>[5]내역서!F2581</f>
        <v>3</v>
      </c>
      <c r="H2585" s="416">
        <v>3</v>
      </c>
      <c r="I2585" s="416">
        <f>내역서!F2589</f>
        <v>0</v>
      </c>
      <c r="J2585" s="416">
        <v>18097.099999999999</v>
      </c>
      <c r="K2585" s="417">
        <f t="shared" si="4579"/>
        <v>0</v>
      </c>
      <c r="L2585" s="416">
        <v>0</v>
      </c>
      <c r="M2585" s="417">
        <f t="shared" si="4580"/>
        <v>0</v>
      </c>
      <c r="N2585" s="416">
        <v>0</v>
      </c>
      <c r="O2585" s="417">
        <f t="shared" si="4581"/>
        <v>0</v>
      </c>
      <c r="P2585" s="417">
        <f t="shared" si="4529"/>
        <v>18097.099999999999</v>
      </c>
      <c r="Q2585" s="417">
        <f t="shared" si="4539"/>
        <v>0</v>
      </c>
      <c r="R2585" s="417">
        <f t="shared" ref="R2585" si="4588">I2585-I2584</f>
        <v>0</v>
      </c>
      <c r="S2585" s="417">
        <f t="shared" ref="S2585:T2585" si="4589">P2585-P2584</f>
        <v>0</v>
      </c>
      <c r="T2585" s="417">
        <f t="shared" si="4589"/>
        <v>0</v>
      </c>
      <c r="U2585" s="484"/>
      <c r="V2585" s="619" t="str">
        <f t="shared" ref="V2585" si="4590">+IF(I2585&lt;0,"ng","")</f>
        <v/>
      </c>
      <c r="W2585" s="619"/>
    </row>
    <row r="2586" spans="1:23" s="371" customFormat="1" ht="24" hidden="1" customHeight="1">
      <c r="A2586" s="366" t="s">
        <v>4865</v>
      </c>
      <c r="B2586" s="418" t="s">
        <v>0</v>
      </c>
      <c r="C2586" s="418" t="s">
        <v>170</v>
      </c>
      <c r="D2586" s="418" t="s">
        <v>163</v>
      </c>
      <c r="E2586" s="419" t="s">
        <v>18</v>
      </c>
      <c r="F2586" s="411">
        <v>30</v>
      </c>
      <c r="G2586" s="411">
        <f>[5]내역서!F2582</f>
        <v>30</v>
      </c>
      <c r="H2586" s="411">
        <v>30</v>
      </c>
      <c r="I2586" s="411">
        <f>내역서!F2590</f>
        <v>0</v>
      </c>
      <c r="J2586" s="411">
        <v>12179.6</v>
      </c>
      <c r="K2586" s="412">
        <f>INT($I2586*J2586)</f>
        <v>0</v>
      </c>
      <c r="L2586" s="411">
        <v>0</v>
      </c>
      <c r="M2586" s="412">
        <f>INT($I2586*L2586)</f>
        <v>0</v>
      </c>
      <c r="N2586" s="411">
        <v>0</v>
      </c>
      <c r="O2586" s="412">
        <f>INT($I2586*N2586)</f>
        <v>0</v>
      </c>
      <c r="P2586" s="412">
        <f>+J2586+L2586+N2586</f>
        <v>12179.6</v>
      </c>
      <c r="Q2586" s="412">
        <f>K2586+M2586+O2586</f>
        <v>0</v>
      </c>
      <c r="R2586" s="412"/>
      <c r="S2586" s="412"/>
      <c r="T2586" s="412"/>
      <c r="U2586" s="483" t="s">
        <v>0</v>
      </c>
      <c r="V2586" s="617" t="str">
        <f>+IF(I2586&lt;0,"ng","")</f>
        <v/>
      </c>
      <c r="W2586" s="617"/>
    </row>
    <row r="2587" spans="1:23" s="75" customFormat="1" ht="24" hidden="1" customHeight="1">
      <c r="A2587" s="372" t="s">
        <v>4829</v>
      </c>
      <c r="B2587" s="421" t="s">
        <v>0</v>
      </c>
      <c r="C2587" s="421" t="s">
        <v>170</v>
      </c>
      <c r="D2587" s="421" t="s">
        <v>163</v>
      </c>
      <c r="E2587" s="422" t="s">
        <v>18</v>
      </c>
      <c r="F2587" s="416">
        <v>30</v>
      </c>
      <c r="G2587" s="416">
        <f>[5]내역서!F2583</f>
        <v>30</v>
      </c>
      <c r="H2587" s="416">
        <v>30</v>
      </c>
      <c r="I2587" s="416">
        <f>내역서!F2591</f>
        <v>0</v>
      </c>
      <c r="J2587" s="416">
        <v>12179.6</v>
      </c>
      <c r="K2587" s="417">
        <f t="shared" si="4579"/>
        <v>0</v>
      </c>
      <c r="L2587" s="416">
        <v>0</v>
      </c>
      <c r="M2587" s="417">
        <f t="shared" si="4580"/>
        <v>0</v>
      </c>
      <c r="N2587" s="416">
        <v>0</v>
      </c>
      <c r="O2587" s="417">
        <f t="shared" si="4581"/>
        <v>0</v>
      </c>
      <c r="P2587" s="417">
        <f t="shared" si="4529"/>
        <v>12179.6</v>
      </c>
      <c r="Q2587" s="417">
        <f t="shared" si="4539"/>
        <v>0</v>
      </c>
      <c r="R2587" s="417">
        <f t="shared" ref="R2587" si="4591">I2587-I2586</f>
        <v>0</v>
      </c>
      <c r="S2587" s="417">
        <f t="shared" ref="S2587:T2587" si="4592">P2587-P2586</f>
        <v>0</v>
      </c>
      <c r="T2587" s="417">
        <f t="shared" si="4592"/>
        <v>0</v>
      </c>
      <c r="U2587" s="484"/>
      <c r="V2587" s="619" t="str">
        <f t="shared" ref="V2587" si="4593">+IF(I2587&lt;0,"ng","")</f>
        <v/>
      </c>
      <c r="W2587" s="619"/>
    </row>
    <row r="2588" spans="1:23" s="371" customFormat="1" ht="24" hidden="1" customHeight="1">
      <c r="A2588" s="366" t="s">
        <v>4301</v>
      </c>
      <c r="B2588" s="418" t="s">
        <v>0</v>
      </c>
      <c r="C2588" s="418" t="s">
        <v>194</v>
      </c>
      <c r="D2588" s="418" t="s">
        <v>159</v>
      </c>
      <c r="E2588" s="419" t="s">
        <v>18</v>
      </c>
      <c r="F2588" s="411">
        <v>2</v>
      </c>
      <c r="G2588" s="411">
        <f>[5]내역서!F2584</f>
        <v>2</v>
      </c>
      <c r="H2588" s="411">
        <v>2</v>
      </c>
      <c r="I2588" s="411">
        <f>내역서!F2592</f>
        <v>0</v>
      </c>
      <c r="J2588" s="411">
        <v>625343.30000000005</v>
      </c>
      <c r="K2588" s="412">
        <f>INT($I2588*J2588)</f>
        <v>0</v>
      </c>
      <c r="L2588" s="411">
        <v>0</v>
      </c>
      <c r="M2588" s="412">
        <f>INT($I2588*L2588)</f>
        <v>0</v>
      </c>
      <c r="N2588" s="411">
        <v>0</v>
      </c>
      <c r="O2588" s="412">
        <f>INT($I2588*N2588)</f>
        <v>0</v>
      </c>
      <c r="P2588" s="412">
        <f>+J2588+L2588+N2588</f>
        <v>625343.30000000005</v>
      </c>
      <c r="Q2588" s="412">
        <f>K2588+M2588+O2588</f>
        <v>0</v>
      </c>
      <c r="R2588" s="412"/>
      <c r="S2588" s="412"/>
      <c r="T2588" s="412"/>
      <c r="U2588" s="483" t="s">
        <v>0</v>
      </c>
      <c r="V2588" s="617" t="str">
        <f>+IF(I2588&lt;0,"ng","")</f>
        <v/>
      </c>
      <c r="W2588" s="617"/>
    </row>
    <row r="2589" spans="1:23" s="75" customFormat="1" ht="24" hidden="1" customHeight="1">
      <c r="A2589" s="372" t="s">
        <v>4640</v>
      </c>
      <c r="B2589" s="421" t="s">
        <v>0</v>
      </c>
      <c r="C2589" s="421" t="s">
        <v>194</v>
      </c>
      <c r="D2589" s="421" t="s">
        <v>159</v>
      </c>
      <c r="E2589" s="422" t="s">
        <v>18</v>
      </c>
      <c r="F2589" s="416">
        <v>2</v>
      </c>
      <c r="G2589" s="416">
        <f>[5]내역서!F2585</f>
        <v>2</v>
      </c>
      <c r="H2589" s="416">
        <v>2</v>
      </c>
      <c r="I2589" s="416">
        <f>내역서!F2593</f>
        <v>0</v>
      </c>
      <c r="J2589" s="416">
        <v>625343.30000000005</v>
      </c>
      <c r="K2589" s="417">
        <f t="shared" si="4579"/>
        <v>0</v>
      </c>
      <c r="L2589" s="416">
        <v>0</v>
      </c>
      <c r="M2589" s="417">
        <f t="shared" si="4580"/>
        <v>0</v>
      </c>
      <c r="N2589" s="416">
        <v>0</v>
      </c>
      <c r="O2589" s="417">
        <f t="shared" si="4581"/>
        <v>0</v>
      </c>
      <c r="P2589" s="417">
        <f t="shared" si="4529"/>
        <v>625343.30000000005</v>
      </c>
      <c r="Q2589" s="417">
        <f t="shared" si="4539"/>
        <v>0</v>
      </c>
      <c r="R2589" s="417">
        <f t="shared" ref="R2589" si="4594">I2589-I2588</f>
        <v>0</v>
      </c>
      <c r="S2589" s="417">
        <f t="shared" ref="S2589:T2589" si="4595">P2589-P2588</f>
        <v>0</v>
      </c>
      <c r="T2589" s="417">
        <f t="shared" si="4595"/>
        <v>0</v>
      </c>
      <c r="U2589" s="484"/>
      <c r="V2589" s="619" t="str">
        <f t="shared" ref="V2589" si="4596">+IF(I2589&lt;0,"ng","")</f>
        <v/>
      </c>
      <c r="W2589" s="619"/>
    </row>
    <row r="2590" spans="1:23" s="371" customFormat="1" ht="24" hidden="1" customHeight="1">
      <c r="A2590" s="366" t="s">
        <v>4732</v>
      </c>
      <c r="B2590" s="418" t="s">
        <v>0</v>
      </c>
      <c r="C2590" s="418" t="s">
        <v>195</v>
      </c>
      <c r="D2590" s="418" t="s">
        <v>177</v>
      </c>
      <c r="E2590" s="419" t="s">
        <v>18</v>
      </c>
      <c r="F2590" s="411">
        <v>3</v>
      </c>
      <c r="G2590" s="411">
        <f>[5]내역서!F2586</f>
        <v>3</v>
      </c>
      <c r="H2590" s="411">
        <v>3</v>
      </c>
      <c r="I2590" s="411">
        <f>내역서!F2594</f>
        <v>0</v>
      </c>
      <c r="J2590" s="411">
        <v>664138.69999999995</v>
      </c>
      <c r="K2590" s="412">
        <f>INT($I2590*J2590)</f>
        <v>0</v>
      </c>
      <c r="L2590" s="411">
        <v>0</v>
      </c>
      <c r="M2590" s="412">
        <f>INT($I2590*L2590)</f>
        <v>0</v>
      </c>
      <c r="N2590" s="411">
        <v>0</v>
      </c>
      <c r="O2590" s="412">
        <f>INT($I2590*N2590)</f>
        <v>0</v>
      </c>
      <c r="P2590" s="412">
        <f>+J2590+L2590+N2590</f>
        <v>664138.69999999995</v>
      </c>
      <c r="Q2590" s="412">
        <f>K2590+M2590+O2590</f>
        <v>0</v>
      </c>
      <c r="R2590" s="412"/>
      <c r="S2590" s="412"/>
      <c r="T2590" s="412"/>
      <c r="U2590" s="483" t="s">
        <v>0</v>
      </c>
      <c r="V2590" s="617" t="str">
        <f>+IF(I2590&lt;0,"ng","")</f>
        <v/>
      </c>
      <c r="W2590" s="617"/>
    </row>
    <row r="2591" spans="1:23" s="75" customFormat="1" ht="24" hidden="1" customHeight="1">
      <c r="A2591" s="372" t="s">
        <v>4829</v>
      </c>
      <c r="B2591" s="421" t="s">
        <v>0</v>
      </c>
      <c r="C2591" s="421" t="s">
        <v>195</v>
      </c>
      <c r="D2591" s="421" t="s">
        <v>177</v>
      </c>
      <c r="E2591" s="422" t="s">
        <v>18</v>
      </c>
      <c r="F2591" s="416">
        <v>3</v>
      </c>
      <c r="G2591" s="416">
        <f>[5]내역서!F2587</f>
        <v>3</v>
      </c>
      <c r="H2591" s="416">
        <v>3</v>
      </c>
      <c r="I2591" s="416">
        <f>내역서!F2595</f>
        <v>0</v>
      </c>
      <c r="J2591" s="416">
        <v>664138.69999999995</v>
      </c>
      <c r="K2591" s="417">
        <f t="shared" si="4579"/>
        <v>0</v>
      </c>
      <c r="L2591" s="416">
        <v>0</v>
      </c>
      <c r="M2591" s="417">
        <f t="shared" si="4580"/>
        <v>0</v>
      </c>
      <c r="N2591" s="416">
        <v>0</v>
      </c>
      <c r="O2591" s="417">
        <f t="shared" si="4581"/>
        <v>0</v>
      </c>
      <c r="P2591" s="417">
        <f t="shared" si="4529"/>
        <v>664138.69999999995</v>
      </c>
      <c r="Q2591" s="417">
        <f t="shared" si="4539"/>
        <v>0</v>
      </c>
      <c r="R2591" s="417">
        <f t="shared" ref="R2591" si="4597">I2591-I2590</f>
        <v>0</v>
      </c>
      <c r="S2591" s="417">
        <f t="shared" ref="S2591:T2591" si="4598">P2591-P2590</f>
        <v>0</v>
      </c>
      <c r="T2591" s="417">
        <f t="shared" si="4598"/>
        <v>0</v>
      </c>
      <c r="U2591" s="484"/>
      <c r="V2591" s="619" t="str">
        <f t="shared" ref="V2591" si="4599">+IF(I2591&lt;0,"ng","")</f>
        <v/>
      </c>
      <c r="W2591" s="619"/>
    </row>
    <row r="2592" spans="1:23" s="371" customFormat="1" ht="24" hidden="1" customHeight="1">
      <c r="A2592" s="366" t="s">
        <v>4825</v>
      </c>
      <c r="B2592" s="448" t="s">
        <v>3476</v>
      </c>
      <c r="C2592" s="448" t="s">
        <v>3477</v>
      </c>
      <c r="D2592" s="448" t="s">
        <v>0</v>
      </c>
      <c r="E2592" s="449" t="s">
        <v>0</v>
      </c>
      <c r="F2592" s="510">
        <v>0</v>
      </c>
      <c r="G2592" s="510">
        <f>[5]내역서!F2588</f>
        <v>0</v>
      </c>
      <c r="H2592" s="510">
        <v>0</v>
      </c>
      <c r="I2592" s="510">
        <f>내역서!F2596</f>
        <v>0</v>
      </c>
      <c r="J2592" s="451">
        <v>0</v>
      </c>
      <c r="K2592" s="452">
        <f>K2594+K2632+K2648</f>
        <v>0</v>
      </c>
      <c r="L2592" s="451">
        <v>0</v>
      </c>
      <c r="M2592" s="452">
        <f>M2594+M2632+M2648</f>
        <v>0</v>
      </c>
      <c r="N2592" s="451">
        <v>0</v>
      </c>
      <c r="O2592" s="452">
        <f>O2594+O2632+O2648</f>
        <v>0</v>
      </c>
      <c r="P2592" s="452">
        <v>0</v>
      </c>
      <c r="Q2592" s="452">
        <f>K2592+M2592+O2592</f>
        <v>0</v>
      </c>
      <c r="R2592" s="452"/>
      <c r="S2592" s="452"/>
      <c r="T2592" s="452"/>
      <c r="U2592" s="449" t="s">
        <v>0</v>
      </c>
      <c r="V2592" s="617" t="str">
        <f>+IF(I2592&lt;0,"ng","")</f>
        <v/>
      </c>
      <c r="W2592" s="617"/>
    </row>
    <row r="2593" spans="1:23" s="75" customFormat="1" ht="24" hidden="1" customHeight="1">
      <c r="A2593" s="372" t="s">
        <v>2219</v>
      </c>
      <c r="B2593" s="454" t="s">
        <v>4913</v>
      </c>
      <c r="C2593" s="454" t="s">
        <v>4914</v>
      </c>
      <c r="D2593" s="454" t="s">
        <v>0</v>
      </c>
      <c r="E2593" s="455" t="s">
        <v>0</v>
      </c>
      <c r="F2593" s="511">
        <v>0</v>
      </c>
      <c r="G2593" s="511">
        <f>[5]내역서!F2589</f>
        <v>0</v>
      </c>
      <c r="H2593" s="511">
        <v>0</v>
      </c>
      <c r="I2593" s="511">
        <f>내역서!F2597</f>
        <v>0</v>
      </c>
      <c r="J2593" s="457">
        <v>0</v>
      </c>
      <c r="K2593" s="458">
        <f>K2595+K2633+K2649</f>
        <v>0</v>
      </c>
      <c r="L2593" s="457">
        <v>0</v>
      </c>
      <c r="M2593" s="458">
        <f>M2595+M2633+M2649</f>
        <v>0</v>
      </c>
      <c r="N2593" s="457">
        <v>0</v>
      </c>
      <c r="O2593" s="458">
        <f>O2595+O2633+O2649</f>
        <v>0</v>
      </c>
      <c r="P2593" s="458">
        <v>0</v>
      </c>
      <c r="Q2593" s="458">
        <f t="shared" si="4539"/>
        <v>0</v>
      </c>
      <c r="R2593" s="458">
        <f t="shared" ref="R2593" si="4600">I2593-I2592</f>
        <v>0</v>
      </c>
      <c r="S2593" s="458">
        <f t="shared" ref="S2593:T2593" si="4601">P2593-P2592</f>
        <v>0</v>
      </c>
      <c r="T2593" s="458">
        <f t="shared" si="4601"/>
        <v>0</v>
      </c>
      <c r="U2593" s="455"/>
      <c r="V2593" s="619" t="str">
        <f t="shared" ref="V2593" si="4602">+IF(I2593&lt;0,"ng","")</f>
        <v/>
      </c>
      <c r="W2593" s="619"/>
    </row>
    <row r="2594" spans="1:23" s="371" customFormat="1" ht="24" hidden="1" customHeight="1">
      <c r="A2594" s="366" t="s">
        <v>4825</v>
      </c>
      <c r="B2594" s="500" t="s">
        <v>3395</v>
      </c>
      <c r="C2594" s="500" t="s">
        <v>3396</v>
      </c>
      <c r="D2594" s="500" t="s">
        <v>0</v>
      </c>
      <c r="E2594" s="501" t="s">
        <v>0</v>
      </c>
      <c r="F2594" s="502">
        <v>0</v>
      </c>
      <c r="G2594" s="502">
        <f>[5]내역서!F2590</f>
        <v>0</v>
      </c>
      <c r="H2594" s="502">
        <v>0</v>
      </c>
      <c r="I2594" s="502">
        <f>내역서!F2598</f>
        <v>0</v>
      </c>
      <c r="J2594" s="503">
        <v>0</v>
      </c>
      <c r="K2594" s="503">
        <f>SUMIF($A$2596:$A$2631,$A2596,K$2596:K$2631)</f>
        <v>0</v>
      </c>
      <c r="L2594" s="503">
        <v>0</v>
      </c>
      <c r="M2594" s="503">
        <f>SUMIF($A$2596:$A$2631,$A2596,M$2596:M$2631)</f>
        <v>0</v>
      </c>
      <c r="N2594" s="503">
        <v>0</v>
      </c>
      <c r="O2594" s="503">
        <f>SUMIF($A$2596:$A$2631,$A2596,O$2596:O$2631)</f>
        <v>0</v>
      </c>
      <c r="P2594" s="504">
        <v>0</v>
      </c>
      <c r="Q2594" s="503">
        <f>K2594+M2594+O2594</f>
        <v>0</v>
      </c>
      <c r="R2594" s="503"/>
      <c r="S2594" s="503"/>
      <c r="T2594" s="503"/>
      <c r="U2594" s="501" t="s">
        <v>0</v>
      </c>
      <c r="V2594" s="617" t="str">
        <f>+IF(I2594&lt;0,"ng","")</f>
        <v/>
      </c>
      <c r="W2594" s="617"/>
    </row>
    <row r="2595" spans="1:23" s="75" customFormat="1" ht="24" hidden="1" customHeight="1">
      <c r="A2595" s="372" t="s">
        <v>4829</v>
      </c>
      <c r="B2595" s="505" t="s">
        <v>4915</v>
      </c>
      <c r="C2595" s="505" t="s">
        <v>4840</v>
      </c>
      <c r="D2595" s="505" t="s">
        <v>0</v>
      </c>
      <c r="E2595" s="506" t="s">
        <v>0</v>
      </c>
      <c r="F2595" s="507">
        <v>0</v>
      </c>
      <c r="G2595" s="507">
        <f>[5]내역서!F2591</f>
        <v>0</v>
      </c>
      <c r="H2595" s="507">
        <v>0</v>
      </c>
      <c r="I2595" s="507">
        <f>내역서!F2599</f>
        <v>0</v>
      </c>
      <c r="J2595" s="508">
        <v>0</v>
      </c>
      <c r="K2595" s="508">
        <f>SUMIF($A$2596:$A$2631,$A2597,K$2596:K$2631)</f>
        <v>0</v>
      </c>
      <c r="L2595" s="508">
        <v>0</v>
      </c>
      <c r="M2595" s="508">
        <f>SUMIF($A$2596:$A$2631,$A2597,M$2596:M$2631)</f>
        <v>0</v>
      </c>
      <c r="N2595" s="508">
        <v>0</v>
      </c>
      <c r="O2595" s="508">
        <f>SUMIF($A$2596:$A$2631,$A2597,O$2596:O$2631)</f>
        <v>0</v>
      </c>
      <c r="P2595" s="509">
        <v>0</v>
      </c>
      <c r="Q2595" s="508">
        <f t="shared" si="4539"/>
        <v>0</v>
      </c>
      <c r="R2595" s="508">
        <f t="shared" ref="R2595" si="4603">I2595-I2594</f>
        <v>0</v>
      </c>
      <c r="S2595" s="508">
        <f t="shared" ref="S2595:T2595" si="4604">P2595-P2594</f>
        <v>0</v>
      </c>
      <c r="T2595" s="508">
        <f t="shared" si="4604"/>
        <v>0</v>
      </c>
      <c r="U2595" s="506"/>
      <c r="V2595" s="619" t="str">
        <f t="shared" ref="V2595" si="4605">+IF(I2595&lt;0,"ng","")</f>
        <v/>
      </c>
      <c r="W2595" s="619"/>
    </row>
    <row r="2596" spans="1:23" s="489" customFormat="1" ht="24" hidden="1" customHeight="1">
      <c r="A2596" s="366" t="s">
        <v>4388</v>
      </c>
      <c r="B2596" s="418" t="s">
        <v>0</v>
      </c>
      <c r="C2596" s="418" t="s">
        <v>3480</v>
      </c>
      <c r="D2596" s="418" t="s">
        <v>159</v>
      </c>
      <c r="E2596" s="419" t="s">
        <v>2235</v>
      </c>
      <c r="F2596" s="411">
        <v>1</v>
      </c>
      <c r="G2596" s="411">
        <f>[5]내역서!F2592</f>
        <v>1</v>
      </c>
      <c r="H2596" s="411">
        <v>1</v>
      </c>
      <c r="I2596" s="411">
        <f>내역서!F2600</f>
        <v>0</v>
      </c>
      <c r="J2596" s="411">
        <v>30241.5</v>
      </c>
      <c r="K2596" s="412">
        <f>INT($I2596*J2596)</f>
        <v>0</v>
      </c>
      <c r="L2596" s="411">
        <v>221086.4</v>
      </c>
      <c r="M2596" s="412">
        <f>INT($I2596*L2596)</f>
        <v>0</v>
      </c>
      <c r="N2596" s="411">
        <v>31129.200000000001</v>
      </c>
      <c r="O2596" s="412">
        <f>INT($I2596*N2596)</f>
        <v>0</v>
      </c>
      <c r="P2596" s="412">
        <f>+J2596+L2596+N2596</f>
        <v>282457.09999999998</v>
      </c>
      <c r="Q2596" s="412">
        <f>K2596+M2596+O2596</f>
        <v>0</v>
      </c>
      <c r="R2596" s="412"/>
      <c r="S2596" s="412"/>
      <c r="T2596" s="412"/>
      <c r="U2596" s="483" t="s">
        <v>0</v>
      </c>
      <c r="V2596" s="617" t="str">
        <f>+IF(I2596&lt;0,"ng","")</f>
        <v/>
      </c>
      <c r="W2596" s="617"/>
    </row>
    <row r="2597" spans="1:23" s="78" customFormat="1" ht="24" hidden="1" customHeight="1">
      <c r="A2597" s="372" t="s">
        <v>4829</v>
      </c>
      <c r="B2597" s="421" t="s">
        <v>0</v>
      </c>
      <c r="C2597" s="421" t="s">
        <v>1508</v>
      </c>
      <c r="D2597" s="421" t="s">
        <v>159</v>
      </c>
      <c r="E2597" s="422" t="s">
        <v>768</v>
      </c>
      <c r="F2597" s="416">
        <v>1</v>
      </c>
      <c r="G2597" s="416">
        <f>[5]내역서!F2593</f>
        <v>1</v>
      </c>
      <c r="H2597" s="416">
        <v>1</v>
      </c>
      <c r="I2597" s="416">
        <f>내역서!F2601</f>
        <v>0</v>
      </c>
      <c r="J2597" s="416">
        <v>30241.5</v>
      </c>
      <c r="K2597" s="417">
        <f t="shared" ref="K2597:K2631" si="4606">INT($I2597*J2597)</f>
        <v>0</v>
      </c>
      <c r="L2597" s="416">
        <v>221086.4</v>
      </c>
      <c r="M2597" s="417">
        <f t="shared" ref="M2597:M2631" si="4607">INT($I2597*L2597)</f>
        <v>0</v>
      </c>
      <c r="N2597" s="416">
        <v>31129.200000000001</v>
      </c>
      <c r="O2597" s="417">
        <f t="shared" ref="O2597:O2631" si="4608">INT($I2597*N2597)</f>
        <v>0</v>
      </c>
      <c r="P2597" s="417">
        <f t="shared" ref="P2597:P2631" si="4609">+J2597+L2597+N2597</f>
        <v>282457.09999999998</v>
      </c>
      <c r="Q2597" s="417">
        <f t="shared" si="4539"/>
        <v>0</v>
      </c>
      <c r="R2597" s="417">
        <f t="shared" ref="R2597" si="4610">I2597-I2596</f>
        <v>0</v>
      </c>
      <c r="S2597" s="417">
        <f t="shared" ref="S2597:T2597" si="4611">P2597-P2596</f>
        <v>0</v>
      </c>
      <c r="T2597" s="417">
        <f t="shared" si="4611"/>
        <v>0</v>
      </c>
      <c r="U2597" s="484"/>
      <c r="V2597" s="619" t="str">
        <f t="shared" ref="V2597" si="4612">+IF(I2597&lt;0,"ng","")</f>
        <v/>
      </c>
      <c r="W2597" s="619"/>
    </row>
    <row r="2598" spans="1:23" s="489" customFormat="1" ht="24" hidden="1" customHeight="1">
      <c r="A2598" s="366" t="s">
        <v>4636</v>
      </c>
      <c r="B2598" s="418" t="s">
        <v>0</v>
      </c>
      <c r="C2598" s="418" t="s">
        <v>3481</v>
      </c>
      <c r="D2598" s="418" t="s">
        <v>3455</v>
      </c>
      <c r="E2598" s="419" t="s">
        <v>56</v>
      </c>
      <c r="F2598" s="411"/>
      <c r="G2598" s="486">
        <f>[5]내역서!F2594</f>
        <v>0.38907999999999998</v>
      </c>
      <c r="H2598" s="411">
        <v>0</v>
      </c>
      <c r="I2598" s="411">
        <f>내역서!F2602</f>
        <v>0</v>
      </c>
      <c r="J2598" s="411">
        <v>473459</v>
      </c>
      <c r="K2598" s="412">
        <f>INT($I2598*J2598)</f>
        <v>0</v>
      </c>
      <c r="L2598" s="411">
        <v>15781978</v>
      </c>
      <c r="M2598" s="412">
        <f>INT($I2598*L2598)</f>
        <v>0</v>
      </c>
      <c r="N2598" s="411"/>
      <c r="O2598" s="412">
        <f>INT($I2598*N2598)</f>
        <v>0</v>
      </c>
      <c r="P2598" s="412">
        <f>+J2598+L2598+N2598</f>
        <v>16255437</v>
      </c>
      <c r="Q2598" s="412">
        <f>K2598+M2598+O2598</f>
        <v>0</v>
      </c>
      <c r="R2598" s="412"/>
      <c r="S2598" s="412"/>
      <c r="T2598" s="412"/>
      <c r="U2598" s="483" t="s">
        <v>0</v>
      </c>
      <c r="V2598" s="617" t="str">
        <f>+IF(I2598&lt;0,"ng","")</f>
        <v/>
      </c>
      <c r="W2598" s="617"/>
    </row>
    <row r="2599" spans="1:23" s="78" customFormat="1" ht="24" hidden="1" customHeight="1">
      <c r="A2599" s="372" t="s">
        <v>4916</v>
      </c>
      <c r="B2599" s="421" t="s">
        <v>0</v>
      </c>
      <c r="C2599" s="421" t="s">
        <v>3481</v>
      </c>
      <c r="D2599" s="421" t="s">
        <v>3455</v>
      </c>
      <c r="E2599" s="422" t="s">
        <v>56</v>
      </c>
      <c r="F2599" s="416"/>
      <c r="G2599" s="487">
        <f>[5]내역서!F2595</f>
        <v>0.38907999999999998</v>
      </c>
      <c r="H2599" s="416">
        <v>0</v>
      </c>
      <c r="I2599" s="416">
        <f>내역서!F2603</f>
        <v>0</v>
      </c>
      <c r="J2599" s="416">
        <v>473459</v>
      </c>
      <c r="K2599" s="417">
        <f t="shared" ref="K2599" si="4613">INT($I2599*J2599)</f>
        <v>0</v>
      </c>
      <c r="L2599" s="416">
        <v>15781978</v>
      </c>
      <c r="M2599" s="417">
        <f t="shared" ref="M2599" si="4614">INT($I2599*L2599)</f>
        <v>0</v>
      </c>
      <c r="N2599" s="416"/>
      <c r="O2599" s="417">
        <f t="shared" ref="O2599" si="4615">INT($I2599*N2599)</f>
        <v>0</v>
      </c>
      <c r="P2599" s="417">
        <f t="shared" ref="P2599" si="4616">+J2599+L2599+N2599</f>
        <v>16255437</v>
      </c>
      <c r="Q2599" s="417">
        <f t="shared" ref="Q2599" si="4617">K2599+M2599+O2599</f>
        <v>0</v>
      </c>
      <c r="R2599" s="417">
        <f t="shared" ref="R2599" si="4618">I2599-I2598</f>
        <v>0</v>
      </c>
      <c r="S2599" s="417">
        <f t="shared" ref="S2599:T2599" si="4619">P2599-P2598</f>
        <v>0</v>
      </c>
      <c r="T2599" s="417">
        <f t="shared" si="4619"/>
        <v>0</v>
      </c>
      <c r="U2599" s="484"/>
      <c r="V2599" s="619" t="str">
        <f t="shared" ref="V2599" si="4620">+IF(I2599&lt;0,"ng","")</f>
        <v/>
      </c>
      <c r="W2599" s="619"/>
    </row>
    <row r="2600" spans="1:23" s="371" customFormat="1" ht="24" hidden="1" customHeight="1">
      <c r="A2600" s="366" t="s">
        <v>4917</v>
      </c>
      <c r="B2600" s="418" t="s">
        <v>0</v>
      </c>
      <c r="C2600" s="418" t="s">
        <v>3481</v>
      </c>
      <c r="D2600" s="418" t="s">
        <v>167</v>
      </c>
      <c r="E2600" s="419" t="s">
        <v>56</v>
      </c>
      <c r="F2600" s="411">
        <v>0.01</v>
      </c>
      <c r="G2600" s="486">
        <f>[5]내역서!F2596</f>
        <v>1.6656000000000001E-2</v>
      </c>
      <c r="H2600" s="411">
        <v>0.01</v>
      </c>
      <c r="I2600" s="486">
        <f>내역서!F2604</f>
        <v>0</v>
      </c>
      <c r="J2600" s="411">
        <v>1327476.8999999999</v>
      </c>
      <c r="K2600" s="412">
        <f>INT($I2600*J2600)</f>
        <v>0</v>
      </c>
      <c r="L2600" s="411">
        <v>12179389.6</v>
      </c>
      <c r="M2600" s="412">
        <f>INT($I2600*L2600)</f>
        <v>0</v>
      </c>
      <c r="N2600" s="411">
        <v>0</v>
      </c>
      <c r="O2600" s="412">
        <f>INT($I2600*N2600)</f>
        <v>0</v>
      </c>
      <c r="P2600" s="412">
        <f>+J2600+L2600+N2600</f>
        <v>13506866.5</v>
      </c>
      <c r="Q2600" s="412">
        <f>K2600+M2600+O2600</f>
        <v>0</v>
      </c>
      <c r="R2600" s="412"/>
      <c r="S2600" s="412"/>
      <c r="T2600" s="412"/>
      <c r="U2600" s="483" t="s">
        <v>0</v>
      </c>
      <c r="V2600" s="617" t="str">
        <f>+IF(I2600&lt;0,"ng","")</f>
        <v/>
      </c>
      <c r="W2600" s="617"/>
    </row>
    <row r="2601" spans="1:23" s="75" customFormat="1" ht="24" hidden="1" customHeight="1">
      <c r="A2601" s="372" t="s">
        <v>4829</v>
      </c>
      <c r="B2601" s="421" t="s">
        <v>0</v>
      </c>
      <c r="C2601" s="421" t="s">
        <v>1509</v>
      </c>
      <c r="D2601" s="421" t="s">
        <v>167</v>
      </c>
      <c r="E2601" s="422" t="s">
        <v>56</v>
      </c>
      <c r="F2601" s="416">
        <v>0.01</v>
      </c>
      <c r="G2601" s="487">
        <f>[5]내역서!F2597</f>
        <v>1.6656000000000001E-2</v>
      </c>
      <c r="H2601" s="416">
        <v>0.01</v>
      </c>
      <c r="I2601" s="487">
        <f>내역서!F2605</f>
        <v>0</v>
      </c>
      <c r="J2601" s="416">
        <v>1327476.8999999999</v>
      </c>
      <c r="K2601" s="417">
        <f t="shared" si="4606"/>
        <v>0</v>
      </c>
      <c r="L2601" s="416">
        <v>12179389.6</v>
      </c>
      <c r="M2601" s="417">
        <f t="shared" si="4607"/>
        <v>0</v>
      </c>
      <c r="N2601" s="416">
        <v>0</v>
      </c>
      <c r="O2601" s="417">
        <f t="shared" si="4608"/>
        <v>0</v>
      </c>
      <c r="P2601" s="417">
        <f t="shared" si="4609"/>
        <v>13506866.5</v>
      </c>
      <c r="Q2601" s="417">
        <f t="shared" si="4539"/>
        <v>0</v>
      </c>
      <c r="R2601" s="417">
        <f t="shared" ref="R2601" si="4621">I2601-I2600</f>
        <v>0</v>
      </c>
      <c r="S2601" s="417">
        <f t="shared" ref="S2601:T2601" si="4622">P2601-P2600</f>
        <v>0</v>
      </c>
      <c r="T2601" s="417">
        <f t="shared" si="4622"/>
        <v>0</v>
      </c>
      <c r="U2601" s="484"/>
      <c r="V2601" s="619" t="str">
        <f t="shared" ref="V2601" si="4623">+IF(I2601&lt;0,"ng","")</f>
        <v/>
      </c>
      <c r="W2601" s="619"/>
    </row>
    <row r="2602" spans="1:23" s="371" customFormat="1" ht="24" hidden="1" customHeight="1">
      <c r="A2602" s="366" t="s">
        <v>4636</v>
      </c>
      <c r="B2602" s="418" t="s">
        <v>0</v>
      </c>
      <c r="C2602" s="418" t="s">
        <v>3481</v>
      </c>
      <c r="D2602" s="418" t="s">
        <v>163</v>
      </c>
      <c r="E2602" s="419" t="s">
        <v>56</v>
      </c>
      <c r="F2602" s="411">
        <v>0.06</v>
      </c>
      <c r="G2602" s="411">
        <f>[5]내역서!F2598</f>
        <v>0.06</v>
      </c>
      <c r="H2602" s="411">
        <v>0.06</v>
      </c>
      <c r="I2602" s="411">
        <f>내역서!F2606</f>
        <v>0</v>
      </c>
      <c r="J2602" s="411">
        <v>1544685.3</v>
      </c>
      <c r="K2602" s="412">
        <f>INT($I2602*J2602)</f>
        <v>0</v>
      </c>
      <c r="L2602" s="411">
        <v>14172240.800000001</v>
      </c>
      <c r="M2602" s="412">
        <f>INT($I2602*L2602)</f>
        <v>0</v>
      </c>
      <c r="N2602" s="411">
        <v>0</v>
      </c>
      <c r="O2602" s="412">
        <f>INT($I2602*N2602)</f>
        <v>0</v>
      </c>
      <c r="P2602" s="412">
        <f>+J2602+L2602+N2602</f>
        <v>15716926.100000001</v>
      </c>
      <c r="Q2602" s="412">
        <f>K2602+M2602+O2602</f>
        <v>0</v>
      </c>
      <c r="R2602" s="412"/>
      <c r="S2602" s="412"/>
      <c r="T2602" s="412"/>
      <c r="U2602" s="483" t="s">
        <v>0</v>
      </c>
      <c r="V2602" s="617" t="str">
        <f>+IF(I2602&lt;0,"ng","")</f>
        <v/>
      </c>
      <c r="W2602" s="617"/>
    </row>
    <row r="2603" spans="1:23" s="75" customFormat="1" ht="24" hidden="1" customHeight="1">
      <c r="A2603" s="372" t="s">
        <v>2219</v>
      </c>
      <c r="B2603" s="421" t="s">
        <v>0</v>
      </c>
      <c r="C2603" s="421" t="s">
        <v>1509</v>
      </c>
      <c r="D2603" s="421" t="s">
        <v>163</v>
      </c>
      <c r="E2603" s="422" t="s">
        <v>56</v>
      </c>
      <c r="F2603" s="416">
        <v>0.06</v>
      </c>
      <c r="G2603" s="416">
        <f>[5]내역서!F2599</f>
        <v>0.06</v>
      </c>
      <c r="H2603" s="416">
        <v>0.06</v>
      </c>
      <c r="I2603" s="416">
        <f>내역서!F2607</f>
        <v>0</v>
      </c>
      <c r="J2603" s="416">
        <v>1544685.3</v>
      </c>
      <c r="K2603" s="417">
        <f t="shared" si="4606"/>
        <v>0</v>
      </c>
      <c r="L2603" s="416">
        <v>14172240.800000001</v>
      </c>
      <c r="M2603" s="417">
        <f t="shared" si="4607"/>
        <v>0</v>
      </c>
      <c r="N2603" s="416">
        <v>0</v>
      </c>
      <c r="O2603" s="417">
        <f t="shared" si="4608"/>
        <v>0</v>
      </c>
      <c r="P2603" s="417">
        <f t="shared" si="4609"/>
        <v>15716926.100000001</v>
      </c>
      <c r="Q2603" s="417">
        <f t="shared" si="4539"/>
        <v>0</v>
      </c>
      <c r="R2603" s="417">
        <f t="shared" ref="R2603" si="4624">I2603-I2602</f>
        <v>0</v>
      </c>
      <c r="S2603" s="417">
        <f t="shared" ref="S2603:T2603" si="4625">P2603-P2602</f>
        <v>0</v>
      </c>
      <c r="T2603" s="417">
        <f t="shared" si="4625"/>
        <v>0</v>
      </c>
      <c r="U2603" s="484"/>
      <c r="V2603" s="619" t="str">
        <f t="shared" ref="V2603" si="4626">+IF(I2603&lt;0,"ng","")</f>
        <v/>
      </c>
      <c r="W2603" s="619"/>
    </row>
    <row r="2604" spans="1:23" s="371" customFormat="1" ht="24" hidden="1" customHeight="1">
      <c r="A2604" s="366" t="s">
        <v>4825</v>
      </c>
      <c r="B2604" s="418" t="s">
        <v>0</v>
      </c>
      <c r="C2604" s="418" t="s">
        <v>3482</v>
      </c>
      <c r="D2604" s="418" t="s">
        <v>168</v>
      </c>
      <c r="E2604" s="419" t="s">
        <v>18</v>
      </c>
      <c r="F2604" s="411">
        <v>1</v>
      </c>
      <c r="G2604" s="411">
        <f>[5]내역서!F2600</f>
        <v>1</v>
      </c>
      <c r="H2604" s="411">
        <v>1</v>
      </c>
      <c r="I2604" s="411">
        <f>내역서!F2608</f>
        <v>0</v>
      </c>
      <c r="J2604" s="411">
        <v>81563.7</v>
      </c>
      <c r="K2604" s="412">
        <f>INT($I2604*J2604)</f>
        <v>0</v>
      </c>
      <c r="L2604" s="411">
        <v>720002.4</v>
      </c>
      <c r="M2604" s="412">
        <f>INT($I2604*L2604)</f>
        <v>0</v>
      </c>
      <c r="N2604" s="411">
        <v>109566.8</v>
      </c>
      <c r="O2604" s="412">
        <f>INT($I2604*N2604)</f>
        <v>0</v>
      </c>
      <c r="P2604" s="412">
        <f>+J2604+L2604+N2604</f>
        <v>911132.9</v>
      </c>
      <c r="Q2604" s="412">
        <f>K2604+M2604+O2604</f>
        <v>0</v>
      </c>
      <c r="R2604" s="412"/>
      <c r="S2604" s="412"/>
      <c r="T2604" s="412"/>
      <c r="U2604" s="483" t="s">
        <v>0</v>
      </c>
      <c r="V2604" s="617" t="str">
        <f>+IF(I2604&lt;0,"ng","")</f>
        <v/>
      </c>
      <c r="W2604" s="617"/>
    </row>
    <row r="2605" spans="1:23" s="75" customFormat="1" ht="24" hidden="1" customHeight="1">
      <c r="A2605" s="372" t="s">
        <v>4389</v>
      </c>
      <c r="B2605" s="421" t="s">
        <v>0</v>
      </c>
      <c r="C2605" s="421" t="s">
        <v>1510</v>
      </c>
      <c r="D2605" s="421" t="s">
        <v>168</v>
      </c>
      <c r="E2605" s="422" t="s">
        <v>18</v>
      </c>
      <c r="F2605" s="416">
        <v>1</v>
      </c>
      <c r="G2605" s="416">
        <f>[5]내역서!F2601</f>
        <v>1</v>
      </c>
      <c r="H2605" s="416">
        <v>1</v>
      </c>
      <c r="I2605" s="416">
        <f>내역서!F2609</f>
        <v>0</v>
      </c>
      <c r="J2605" s="416">
        <v>81563.7</v>
      </c>
      <c r="K2605" s="417">
        <f t="shared" si="4606"/>
        <v>0</v>
      </c>
      <c r="L2605" s="416">
        <v>720002.4</v>
      </c>
      <c r="M2605" s="417">
        <f t="shared" si="4607"/>
        <v>0</v>
      </c>
      <c r="N2605" s="416">
        <v>109566.8</v>
      </c>
      <c r="O2605" s="417">
        <f t="shared" si="4608"/>
        <v>0</v>
      </c>
      <c r="P2605" s="417">
        <f t="shared" si="4609"/>
        <v>911132.9</v>
      </c>
      <c r="Q2605" s="417">
        <f t="shared" si="4539"/>
        <v>0</v>
      </c>
      <c r="R2605" s="417">
        <f t="shared" ref="R2605" si="4627">I2605-I2604</f>
        <v>0</v>
      </c>
      <c r="S2605" s="417">
        <f t="shared" ref="S2605:T2605" si="4628">P2605-P2604</f>
        <v>0</v>
      </c>
      <c r="T2605" s="417">
        <f t="shared" si="4628"/>
        <v>0</v>
      </c>
      <c r="U2605" s="484"/>
      <c r="V2605" s="619" t="str">
        <f t="shared" ref="V2605" si="4629">+IF(I2605&lt;0,"ng","")</f>
        <v/>
      </c>
      <c r="W2605" s="619"/>
    </row>
    <row r="2606" spans="1:23" s="371" customFormat="1" ht="24" hidden="1" customHeight="1">
      <c r="A2606" s="366" t="s">
        <v>4301</v>
      </c>
      <c r="B2606" s="418" t="s">
        <v>0</v>
      </c>
      <c r="C2606" s="418" t="s">
        <v>3482</v>
      </c>
      <c r="D2606" s="418" t="s">
        <v>159</v>
      </c>
      <c r="E2606" s="419" t="s">
        <v>18</v>
      </c>
      <c r="F2606" s="411">
        <v>12</v>
      </c>
      <c r="G2606" s="411">
        <f>[5]내역서!F2602</f>
        <v>12</v>
      </c>
      <c r="H2606" s="411">
        <v>12</v>
      </c>
      <c r="I2606" s="411">
        <f>내역서!F2610</f>
        <v>0</v>
      </c>
      <c r="J2606" s="411">
        <v>39345.599999999999</v>
      </c>
      <c r="K2606" s="412">
        <f>INT($I2606*J2606)</f>
        <v>0</v>
      </c>
      <c r="L2606" s="411">
        <v>323184.8</v>
      </c>
      <c r="M2606" s="412">
        <f>INT($I2606*L2606)</f>
        <v>0</v>
      </c>
      <c r="N2606" s="411">
        <v>36407.599999999999</v>
      </c>
      <c r="O2606" s="412">
        <f>INT($I2606*N2606)</f>
        <v>0</v>
      </c>
      <c r="P2606" s="412">
        <f>+J2606+L2606+N2606</f>
        <v>398937.99999999994</v>
      </c>
      <c r="Q2606" s="412">
        <f>K2606+M2606+O2606</f>
        <v>0</v>
      </c>
      <c r="R2606" s="412"/>
      <c r="S2606" s="412"/>
      <c r="T2606" s="412"/>
      <c r="U2606" s="483" t="s">
        <v>0</v>
      </c>
      <c r="V2606" s="617" t="str">
        <f>+IF(I2606&lt;0,"ng","")</f>
        <v/>
      </c>
      <c r="W2606" s="617"/>
    </row>
    <row r="2607" spans="1:23" s="75" customFormat="1" ht="24" hidden="1" customHeight="1">
      <c r="A2607" s="372" t="s">
        <v>4918</v>
      </c>
      <c r="B2607" s="421" t="s">
        <v>0</v>
      </c>
      <c r="C2607" s="421" t="s">
        <v>1510</v>
      </c>
      <c r="D2607" s="421" t="s">
        <v>159</v>
      </c>
      <c r="E2607" s="422" t="s">
        <v>18</v>
      </c>
      <c r="F2607" s="416">
        <v>12</v>
      </c>
      <c r="G2607" s="416">
        <f>[5]내역서!F2603</f>
        <v>12</v>
      </c>
      <c r="H2607" s="416">
        <v>12</v>
      </c>
      <c r="I2607" s="416">
        <f>내역서!F2611</f>
        <v>0</v>
      </c>
      <c r="J2607" s="416">
        <v>39345.599999999999</v>
      </c>
      <c r="K2607" s="417">
        <f t="shared" si="4606"/>
        <v>0</v>
      </c>
      <c r="L2607" s="416">
        <v>323184.8</v>
      </c>
      <c r="M2607" s="417">
        <f t="shared" si="4607"/>
        <v>0</v>
      </c>
      <c r="N2607" s="416">
        <v>36407.599999999999</v>
      </c>
      <c r="O2607" s="417">
        <f t="shared" si="4608"/>
        <v>0</v>
      </c>
      <c r="P2607" s="417">
        <f t="shared" si="4609"/>
        <v>398937.99999999994</v>
      </c>
      <c r="Q2607" s="417">
        <f t="shared" si="4539"/>
        <v>0</v>
      </c>
      <c r="R2607" s="417">
        <f t="shared" ref="R2607" si="4630">I2607-I2606</f>
        <v>0</v>
      </c>
      <c r="S2607" s="417">
        <f t="shared" ref="S2607:T2607" si="4631">P2607-P2606</f>
        <v>0</v>
      </c>
      <c r="T2607" s="417">
        <f t="shared" si="4631"/>
        <v>0</v>
      </c>
      <c r="U2607" s="484"/>
      <c r="V2607" s="619" t="str">
        <f t="shared" ref="V2607" si="4632">+IF(I2607&lt;0,"ng","")</f>
        <v/>
      </c>
      <c r="W2607" s="619"/>
    </row>
    <row r="2608" spans="1:23" s="371" customFormat="1" ht="24" hidden="1" customHeight="1">
      <c r="A2608" s="366" t="s">
        <v>4301</v>
      </c>
      <c r="B2608" s="418" t="s">
        <v>0</v>
      </c>
      <c r="C2608" s="418" t="s">
        <v>3484</v>
      </c>
      <c r="D2608" s="418" t="s">
        <v>167</v>
      </c>
      <c r="E2608" s="419" t="s">
        <v>18</v>
      </c>
      <c r="F2608" s="411">
        <v>12</v>
      </c>
      <c r="G2608" s="411">
        <f>[5]내역서!F2604</f>
        <v>12</v>
      </c>
      <c r="H2608" s="411">
        <v>12</v>
      </c>
      <c r="I2608" s="411">
        <f>내역서!F2612</f>
        <v>0</v>
      </c>
      <c r="J2608" s="411">
        <v>8010.6</v>
      </c>
      <c r="K2608" s="412">
        <f>INT($I2608*J2608)</f>
        <v>0</v>
      </c>
      <c r="L2608" s="411">
        <v>73496</v>
      </c>
      <c r="M2608" s="412">
        <f>INT($I2608*L2608)</f>
        <v>0</v>
      </c>
      <c r="N2608" s="411">
        <v>0</v>
      </c>
      <c r="O2608" s="412">
        <f>INT($I2608*N2608)</f>
        <v>0</v>
      </c>
      <c r="P2608" s="412">
        <f>+J2608+L2608+N2608</f>
        <v>81506.600000000006</v>
      </c>
      <c r="Q2608" s="412">
        <f>K2608+M2608+O2608</f>
        <v>0</v>
      </c>
      <c r="R2608" s="412"/>
      <c r="S2608" s="412"/>
      <c r="T2608" s="412"/>
      <c r="U2608" s="483" t="s">
        <v>0</v>
      </c>
      <c r="V2608" s="617" t="str">
        <f>+IF(I2608&lt;0,"ng","")</f>
        <v/>
      </c>
      <c r="W2608" s="617"/>
    </row>
    <row r="2609" spans="1:23" s="75" customFormat="1" ht="24" hidden="1" customHeight="1">
      <c r="A2609" s="372" t="s">
        <v>4919</v>
      </c>
      <c r="B2609" s="421" t="s">
        <v>0</v>
      </c>
      <c r="C2609" s="421" t="s">
        <v>1511</v>
      </c>
      <c r="D2609" s="421" t="s">
        <v>167</v>
      </c>
      <c r="E2609" s="422" t="s">
        <v>18</v>
      </c>
      <c r="F2609" s="416">
        <v>12</v>
      </c>
      <c r="G2609" s="416">
        <f>[5]내역서!F2605</f>
        <v>12</v>
      </c>
      <c r="H2609" s="416">
        <v>12</v>
      </c>
      <c r="I2609" s="416">
        <f>내역서!F2613</f>
        <v>0</v>
      </c>
      <c r="J2609" s="416">
        <v>8010.6</v>
      </c>
      <c r="K2609" s="417">
        <f t="shared" si="4606"/>
        <v>0</v>
      </c>
      <c r="L2609" s="416">
        <v>73496</v>
      </c>
      <c r="M2609" s="417">
        <f t="shared" si="4607"/>
        <v>0</v>
      </c>
      <c r="N2609" s="416">
        <v>0</v>
      </c>
      <c r="O2609" s="417">
        <f t="shared" si="4608"/>
        <v>0</v>
      </c>
      <c r="P2609" s="417">
        <f t="shared" si="4609"/>
        <v>81506.600000000006</v>
      </c>
      <c r="Q2609" s="417">
        <f t="shared" si="4539"/>
        <v>0</v>
      </c>
      <c r="R2609" s="417">
        <f t="shared" ref="R2609" si="4633">I2609-I2608</f>
        <v>0</v>
      </c>
      <c r="S2609" s="417">
        <f t="shared" ref="S2609:T2609" si="4634">P2609-P2608</f>
        <v>0</v>
      </c>
      <c r="T2609" s="417">
        <f t="shared" si="4634"/>
        <v>0</v>
      </c>
      <c r="U2609" s="484"/>
      <c r="V2609" s="619" t="str">
        <f t="shared" ref="V2609" si="4635">+IF(I2609&lt;0,"ng","")</f>
        <v/>
      </c>
      <c r="W2609" s="619"/>
    </row>
    <row r="2610" spans="1:23" s="371" customFormat="1" ht="24" hidden="1" customHeight="1">
      <c r="A2610" s="366" t="s">
        <v>4825</v>
      </c>
      <c r="B2610" s="418" t="s">
        <v>0</v>
      </c>
      <c r="C2610" s="418" t="s">
        <v>3484</v>
      </c>
      <c r="D2610" s="418" t="s">
        <v>3485</v>
      </c>
      <c r="E2610" s="419" t="s">
        <v>18</v>
      </c>
      <c r="F2610" s="411">
        <v>12</v>
      </c>
      <c r="G2610" s="411">
        <f>[5]내역서!F2606</f>
        <v>12</v>
      </c>
      <c r="H2610" s="411">
        <v>12</v>
      </c>
      <c r="I2610" s="411">
        <f>내역서!F2614</f>
        <v>0</v>
      </c>
      <c r="J2610" s="411">
        <v>3337.5</v>
      </c>
      <c r="K2610" s="412">
        <f>INT($I2610*J2610)</f>
        <v>0</v>
      </c>
      <c r="L2610" s="411">
        <v>30623.200000000001</v>
      </c>
      <c r="M2610" s="412">
        <f>INT($I2610*L2610)</f>
        <v>0</v>
      </c>
      <c r="N2610" s="411">
        <v>0</v>
      </c>
      <c r="O2610" s="412">
        <f>INT($I2610*N2610)</f>
        <v>0</v>
      </c>
      <c r="P2610" s="412">
        <f>+J2610+L2610+N2610</f>
        <v>33960.699999999997</v>
      </c>
      <c r="Q2610" s="412">
        <f>K2610+M2610+O2610</f>
        <v>0</v>
      </c>
      <c r="R2610" s="412"/>
      <c r="S2610" s="412"/>
      <c r="T2610" s="412"/>
      <c r="U2610" s="483" t="s">
        <v>0</v>
      </c>
      <c r="V2610" s="617" t="str">
        <f>+IF(I2610&lt;0,"ng","")</f>
        <v/>
      </c>
      <c r="W2610" s="617"/>
    </row>
    <row r="2611" spans="1:23" s="75" customFormat="1" ht="24" hidden="1" customHeight="1">
      <c r="A2611" s="372" t="s">
        <v>4829</v>
      </c>
      <c r="B2611" s="421" t="s">
        <v>0</v>
      </c>
      <c r="C2611" s="421" t="s">
        <v>1511</v>
      </c>
      <c r="D2611" s="421" t="s">
        <v>1512</v>
      </c>
      <c r="E2611" s="422" t="s">
        <v>18</v>
      </c>
      <c r="F2611" s="416">
        <v>12</v>
      </c>
      <c r="G2611" s="416">
        <f>[5]내역서!F2607</f>
        <v>12</v>
      </c>
      <c r="H2611" s="416">
        <v>12</v>
      </c>
      <c r="I2611" s="416">
        <f>내역서!F2615</f>
        <v>0</v>
      </c>
      <c r="J2611" s="416">
        <v>3337.5</v>
      </c>
      <c r="K2611" s="417">
        <f t="shared" si="4606"/>
        <v>0</v>
      </c>
      <c r="L2611" s="416">
        <v>30623.200000000001</v>
      </c>
      <c r="M2611" s="417">
        <f t="shared" si="4607"/>
        <v>0</v>
      </c>
      <c r="N2611" s="416">
        <v>0</v>
      </c>
      <c r="O2611" s="417">
        <f t="shared" si="4608"/>
        <v>0</v>
      </c>
      <c r="P2611" s="417">
        <f t="shared" si="4609"/>
        <v>33960.699999999997</v>
      </c>
      <c r="Q2611" s="417">
        <f t="shared" si="4539"/>
        <v>0</v>
      </c>
      <c r="R2611" s="417">
        <f t="shared" ref="R2611" si="4636">I2611-I2610</f>
        <v>0</v>
      </c>
      <c r="S2611" s="417">
        <f t="shared" ref="S2611:T2611" si="4637">P2611-P2610</f>
        <v>0</v>
      </c>
      <c r="T2611" s="417">
        <f t="shared" si="4637"/>
        <v>0</v>
      </c>
      <c r="U2611" s="484"/>
      <c r="V2611" s="619" t="str">
        <f t="shared" ref="V2611" si="4638">+IF(I2611&lt;0,"ng","")</f>
        <v/>
      </c>
      <c r="W2611" s="619"/>
    </row>
    <row r="2612" spans="1:23" s="371" customFormat="1" ht="24" hidden="1" customHeight="1">
      <c r="A2612" s="366" t="s">
        <v>2055</v>
      </c>
      <c r="B2612" s="418" t="s">
        <v>0</v>
      </c>
      <c r="C2612" s="418" t="s">
        <v>3486</v>
      </c>
      <c r="D2612" s="418" t="s">
        <v>168</v>
      </c>
      <c r="E2612" s="419" t="s">
        <v>18</v>
      </c>
      <c r="F2612" s="411">
        <v>3</v>
      </c>
      <c r="G2612" s="411">
        <f>[5]내역서!F2608</f>
        <v>3</v>
      </c>
      <c r="H2612" s="411">
        <v>3</v>
      </c>
      <c r="I2612" s="411">
        <f>내역서!F2616</f>
        <v>0</v>
      </c>
      <c r="J2612" s="411">
        <v>2168028.9</v>
      </c>
      <c r="K2612" s="412">
        <f>INT($I2612*J2612)</f>
        <v>0</v>
      </c>
      <c r="L2612" s="411">
        <v>0</v>
      </c>
      <c r="M2612" s="412">
        <f>INT($I2612*L2612)</f>
        <v>0</v>
      </c>
      <c r="N2612" s="411">
        <v>0</v>
      </c>
      <c r="O2612" s="412">
        <f>INT($I2612*N2612)</f>
        <v>0</v>
      </c>
      <c r="P2612" s="412">
        <f>+J2612+L2612+N2612</f>
        <v>2168028.9</v>
      </c>
      <c r="Q2612" s="412">
        <f>K2612+M2612+O2612</f>
        <v>0</v>
      </c>
      <c r="R2612" s="412"/>
      <c r="S2612" s="412"/>
      <c r="T2612" s="412"/>
      <c r="U2612" s="483" t="s">
        <v>0</v>
      </c>
      <c r="V2612" s="617" t="str">
        <f>+IF(I2612&lt;0,"ng","")</f>
        <v/>
      </c>
      <c r="W2612" s="617"/>
    </row>
    <row r="2613" spans="1:23" s="75" customFormat="1" ht="24" hidden="1" customHeight="1">
      <c r="A2613" s="372" t="s">
        <v>4920</v>
      </c>
      <c r="B2613" s="421" t="s">
        <v>0</v>
      </c>
      <c r="C2613" s="421" t="s">
        <v>1513</v>
      </c>
      <c r="D2613" s="421" t="s">
        <v>168</v>
      </c>
      <c r="E2613" s="422" t="s">
        <v>18</v>
      </c>
      <c r="F2613" s="416">
        <v>3</v>
      </c>
      <c r="G2613" s="416">
        <f>[5]내역서!F2609</f>
        <v>3</v>
      </c>
      <c r="H2613" s="416">
        <v>3</v>
      </c>
      <c r="I2613" s="416">
        <f>내역서!F2617</f>
        <v>0</v>
      </c>
      <c r="J2613" s="416">
        <v>2168028.9</v>
      </c>
      <c r="K2613" s="417">
        <f t="shared" si="4606"/>
        <v>0</v>
      </c>
      <c r="L2613" s="416">
        <v>0</v>
      </c>
      <c r="M2613" s="417">
        <f t="shared" si="4607"/>
        <v>0</v>
      </c>
      <c r="N2613" s="416">
        <v>0</v>
      </c>
      <c r="O2613" s="417">
        <f t="shared" si="4608"/>
        <v>0</v>
      </c>
      <c r="P2613" s="417">
        <f t="shared" si="4609"/>
        <v>2168028.9</v>
      </c>
      <c r="Q2613" s="417">
        <f t="shared" si="4539"/>
        <v>0</v>
      </c>
      <c r="R2613" s="417">
        <f t="shared" ref="R2613" si="4639">I2613-I2612</f>
        <v>0</v>
      </c>
      <c r="S2613" s="417">
        <f t="shared" ref="S2613:T2613" si="4640">P2613-P2612</f>
        <v>0</v>
      </c>
      <c r="T2613" s="417">
        <f t="shared" si="4640"/>
        <v>0</v>
      </c>
      <c r="U2613" s="484"/>
      <c r="V2613" s="619" t="str">
        <f t="shared" ref="V2613" si="4641">+IF(I2613&lt;0,"ng","")</f>
        <v/>
      </c>
      <c r="W2613" s="619"/>
    </row>
    <row r="2614" spans="1:23" s="371" customFormat="1" ht="24" hidden="1" customHeight="1">
      <c r="A2614" s="366" t="s">
        <v>4388</v>
      </c>
      <c r="B2614" s="418" t="s">
        <v>0</v>
      </c>
      <c r="C2614" s="418" t="s">
        <v>3486</v>
      </c>
      <c r="D2614" s="418" t="s">
        <v>159</v>
      </c>
      <c r="E2614" s="419" t="s">
        <v>18</v>
      </c>
      <c r="F2614" s="411">
        <v>42</v>
      </c>
      <c r="G2614" s="411">
        <f>[5]내역서!F2610</f>
        <v>42</v>
      </c>
      <c r="H2614" s="411">
        <v>42</v>
      </c>
      <c r="I2614" s="411">
        <f>내역서!F2618</f>
        <v>0</v>
      </c>
      <c r="J2614" s="411">
        <v>227373.5</v>
      </c>
      <c r="K2614" s="412">
        <f>INT($I2614*J2614)</f>
        <v>0</v>
      </c>
      <c r="L2614" s="411">
        <v>0</v>
      </c>
      <c r="M2614" s="412">
        <f>INT($I2614*L2614)</f>
        <v>0</v>
      </c>
      <c r="N2614" s="411">
        <v>0</v>
      </c>
      <c r="O2614" s="412">
        <f>INT($I2614*N2614)</f>
        <v>0</v>
      </c>
      <c r="P2614" s="412">
        <f>+J2614+L2614+N2614</f>
        <v>227373.5</v>
      </c>
      <c r="Q2614" s="412">
        <f>K2614+M2614+O2614</f>
        <v>0</v>
      </c>
      <c r="R2614" s="412"/>
      <c r="S2614" s="412"/>
      <c r="T2614" s="412"/>
      <c r="U2614" s="483" t="s">
        <v>0</v>
      </c>
      <c r="V2614" s="617" t="str">
        <f>+IF(I2614&lt;0,"ng","")</f>
        <v/>
      </c>
      <c r="W2614" s="617"/>
    </row>
    <row r="2615" spans="1:23" s="75" customFormat="1" ht="24" hidden="1" customHeight="1">
      <c r="A2615" s="372" t="s">
        <v>4829</v>
      </c>
      <c r="B2615" s="421" t="s">
        <v>0</v>
      </c>
      <c r="C2615" s="421" t="s">
        <v>1513</v>
      </c>
      <c r="D2615" s="421" t="s">
        <v>159</v>
      </c>
      <c r="E2615" s="422" t="s">
        <v>18</v>
      </c>
      <c r="F2615" s="416">
        <v>42</v>
      </c>
      <c r="G2615" s="416">
        <f>[5]내역서!F2611</f>
        <v>42</v>
      </c>
      <c r="H2615" s="416">
        <v>42</v>
      </c>
      <c r="I2615" s="416">
        <f>내역서!F2619</f>
        <v>0</v>
      </c>
      <c r="J2615" s="416">
        <v>227373.5</v>
      </c>
      <c r="K2615" s="417">
        <f t="shared" si="4606"/>
        <v>0</v>
      </c>
      <c r="L2615" s="416">
        <v>0</v>
      </c>
      <c r="M2615" s="417">
        <f t="shared" si="4607"/>
        <v>0</v>
      </c>
      <c r="N2615" s="416">
        <v>0</v>
      </c>
      <c r="O2615" s="417">
        <f t="shared" si="4608"/>
        <v>0</v>
      </c>
      <c r="P2615" s="417">
        <f t="shared" si="4609"/>
        <v>227373.5</v>
      </c>
      <c r="Q2615" s="417">
        <f t="shared" si="4539"/>
        <v>0</v>
      </c>
      <c r="R2615" s="417">
        <f t="shared" ref="R2615" si="4642">I2615-I2614</f>
        <v>0</v>
      </c>
      <c r="S2615" s="417">
        <f t="shared" ref="S2615:T2615" si="4643">P2615-P2614</f>
        <v>0</v>
      </c>
      <c r="T2615" s="417">
        <f t="shared" si="4643"/>
        <v>0</v>
      </c>
      <c r="U2615" s="484"/>
      <c r="V2615" s="619" t="str">
        <f t="shared" ref="V2615" si="4644">+IF(I2615&lt;0,"ng","")</f>
        <v/>
      </c>
      <c r="W2615" s="619"/>
    </row>
    <row r="2616" spans="1:23" s="371" customFormat="1" ht="24" hidden="1" customHeight="1">
      <c r="A2616" s="366" t="s">
        <v>4921</v>
      </c>
      <c r="B2616" s="418" t="s">
        <v>0</v>
      </c>
      <c r="C2616" s="418" t="s">
        <v>3486</v>
      </c>
      <c r="D2616" s="418" t="s">
        <v>180</v>
      </c>
      <c r="E2616" s="419" t="s">
        <v>18</v>
      </c>
      <c r="F2616" s="411"/>
      <c r="G2616" s="411">
        <f>[5]내역서!F2612</f>
        <v>1</v>
      </c>
      <c r="H2616" s="411">
        <v>0</v>
      </c>
      <c r="I2616" s="411">
        <f>내역서!F2620</f>
        <v>0</v>
      </c>
      <c r="J2616" s="411">
        <v>30726.3</v>
      </c>
      <c r="K2616" s="412">
        <f>INT($I2616*J2616)</f>
        <v>0</v>
      </c>
      <c r="L2616" s="411">
        <v>0</v>
      </c>
      <c r="M2616" s="412">
        <f>INT($I2616*L2616)</f>
        <v>0</v>
      </c>
      <c r="N2616" s="411">
        <v>0</v>
      </c>
      <c r="O2616" s="412">
        <f>INT($I2616*N2616)</f>
        <v>0</v>
      </c>
      <c r="P2616" s="412">
        <f>+J2616+L2616+N2616</f>
        <v>30726.3</v>
      </c>
      <c r="Q2616" s="412">
        <f>K2616+M2616+O2616</f>
        <v>0</v>
      </c>
      <c r="R2616" s="412"/>
      <c r="S2616" s="412"/>
      <c r="T2616" s="412"/>
      <c r="U2616" s="649" t="s">
        <v>2136</v>
      </c>
      <c r="V2616" s="617" t="str">
        <f>+IF(I2616&lt;0,"ng","")</f>
        <v/>
      </c>
      <c r="W2616" s="617"/>
    </row>
    <row r="2617" spans="1:23" s="75" customFormat="1" ht="24" hidden="1" customHeight="1">
      <c r="A2617" s="372" t="s">
        <v>4922</v>
      </c>
      <c r="B2617" s="421" t="s">
        <v>0</v>
      </c>
      <c r="C2617" s="421" t="s">
        <v>1513</v>
      </c>
      <c r="D2617" s="421" t="s">
        <v>180</v>
      </c>
      <c r="E2617" s="422" t="s">
        <v>18</v>
      </c>
      <c r="F2617" s="416"/>
      <c r="G2617" s="416">
        <f>[5]내역서!F2613</f>
        <v>1</v>
      </c>
      <c r="H2617" s="416">
        <v>0</v>
      </c>
      <c r="I2617" s="416">
        <f>내역서!F2621</f>
        <v>0</v>
      </c>
      <c r="J2617" s="416">
        <v>30726.3</v>
      </c>
      <c r="K2617" s="417">
        <f t="shared" ref="K2617" si="4645">INT($I2617*J2617)</f>
        <v>0</v>
      </c>
      <c r="L2617" s="416">
        <v>0</v>
      </c>
      <c r="M2617" s="417">
        <f t="shared" ref="M2617" si="4646">INT($I2617*L2617)</f>
        <v>0</v>
      </c>
      <c r="N2617" s="416">
        <v>0</v>
      </c>
      <c r="O2617" s="417">
        <f t="shared" ref="O2617" si="4647">INT($I2617*N2617)</f>
        <v>0</v>
      </c>
      <c r="P2617" s="417">
        <f t="shared" ref="P2617" si="4648">+J2617+L2617+N2617</f>
        <v>30726.3</v>
      </c>
      <c r="Q2617" s="417">
        <f t="shared" ref="Q2617" si="4649">K2617+M2617+O2617</f>
        <v>0</v>
      </c>
      <c r="R2617" s="417">
        <f t="shared" ref="R2617" si="4650">I2617-I2616</f>
        <v>0</v>
      </c>
      <c r="S2617" s="417">
        <f t="shared" ref="S2617:T2617" si="4651">P2617-P2616</f>
        <v>0</v>
      </c>
      <c r="T2617" s="417">
        <f t="shared" si="4651"/>
        <v>0</v>
      </c>
      <c r="U2617" s="652" t="s">
        <v>4923</v>
      </c>
      <c r="V2617" s="619" t="str">
        <f t="shared" ref="V2617" si="4652">+IF(I2617&lt;0,"ng","")</f>
        <v/>
      </c>
      <c r="W2617" s="619"/>
    </row>
    <row r="2618" spans="1:23" s="371" customFormat="1" ht="24" hidden="1" customHeight="1">
      <c r="A2618" s="366" t="s">
        <v>4924</v>
      </c>
      <c r="B2618" s="418" t="s">
        <v>0</v>
      </c>
      <c r="C2618" s="418" t="s">
        <v>3486</v>
      </c>
      <c r="D2618" s="418" t="s">
        <v>3455</v>
      </c>
      <c r="E2618" s="419" t="s">
        <v>18</v>
      </c>
      <c r="F2618" s="411"/>
      <c r="G2618" s="411">
        <f>[5]내역서!F2614</f>
        <v>1</v>
      </c>
      <c r="H2618" s="411">
        <v>0</v>
      </c>
      <c r="I2618" s="411">
        <f>내역서!F2622</f>
        <v>0</v>
      </c>
      <c r="J2618" s="411">
        <v>24301</v>
      </c>
      <c r="K2618" s="412">
        <f>INT($I2618*J2618)</f>
        <v>0</v>
      </c>
      <c r="L2618" s="411">
        <v>0</v>
      </c>
      <c r="M2618" s="412">
        <f>INT($I2618*L2618)</f>
        <v>0</v>
      </c>
      <c r="N2618" s="411">
        <v>0</v>
      </c>
      <c r="O2618" s="412">
        <f>INT($I2618*N2618)</f>
        <v>0</v>
      </c>
      <c r="P2618" s="412">
        <f>+J2618+L2618+N2618</f>
        <v>24301</v>
      </c>
      <c r="Q2618" s="412">
        <f>K2618+M2618+O2618</f>
        <v>0</v>
      </c>
      <c r="R2618" s="412"/>
      <c r="S2618" s="412"/>
      <c r="T2618" s="412"/>
      <c r="U2618" s="483" t="s">
        <v>0</v>
      </c>
      <c r="V2618" s="617" t="str">
        <f>+IF(I2618&lt;0,"ng","")</f>
        <v/>
      </c>
      <c r="W2618" s="617"/>
    </row>
    <row r="2619" spans="1:23" s="75" customFormat="1" ht="24" hidden="1" customHeight="1">
      <c r="A2619" s="372" t="s">
        <v>4922</v>
      </c>
      <c r="B2619" s="421" t="s">
        <v>0</v>
      </c>
      <c r="C2619" s="421" t="s">
        <v>1513</v>
      </c>
      <c r="D2619" s="421" t="s">
        <v>3455</v>
      </c>
      <c r="E2619" s="422" t="s">
        <v>18</v>
      </c>
      <c r="F2619" s="416"/>
      <c r="G2619" s="416">
        <f>[5]내역서!F2615</f>
        <v>1</v>
      </c>
      <c r="H2619" s="416">
        <v>0</v>
      </c>
      <c r="I2619" s="416">
        <f>내역서!F2623</f>
        <v>0</v>
      </c>
      <c r="J2619" s="416">
        <v>24301</v>
      </c>
      <c r="K2619" s="417">
        <f t="shared" ref="K2619" si="4653">INT($I2619*J2619)</f>
        <v>0</v>
      </c>
      <c r="L2619" s="416">
        <v>0</v>
      </c>
      <c r="M2619" s="417">
        <f t="shared" ref="M2619" si="4654">INT($I2619*L2619)</f>
        <v>0</v>
      </c>
      <c r="N2619" s="416">
        <v>0</v>
      </c>
      <c r="O2619" s="417">
        <f t="shared" ref="O2619" si="4655">INT($I2619*N2619)</f>
        <v>0</v>
      </c>
      <c r="P2619" s="417">
        <f t="shared" ref="P2619" si="4656">+J2619+L2619+N2619</f>
        <v>24301</v>
      </c>
      <c r="Q2619" s="417">
        <f t="shared" ref="Q2619" si="4657">K2619+M2619+O2619</f>
        <v>0</v>
      </c>
      <c r="R2619" s="417">
        <f t="shared" ref="R2619" si="4658">I2619-I2618</f>
        <v>0</v>
      </c>
      <c r="S2619" s="417">
        <f t="shared" ref="S2619:T2619" si="4659">P2619-P2618</f>
        <v>0</v>
      </c>
      <c r="T2619" s="417">
        <f t="shared" si="4659"/>
        <v>0</v>
      </c>
      <c r="U2619" s="484"/>
      <c r="V2619" s="619" t="str">
        <f t="shared" ref="V2619" si="4660">+IF(I2619&lt;0,"ng","")</f>
        <v/>
      </c>
      <c r="W2619" s="619"/>
    </row>
    <row r="2620" spans="1:23" s="371" customFormat="1" ht="24" hidden="1" customHeight="1">
      <c r="A2620" s="366" t="s">
        <v>4732</v>
      </c>
      <c r="B2620" s="418" t="s">
        <v>0</v>
      </c>
      <c r="C2620" s="418" t="s">
        <v>3486</v>
      </c>
      <c r="D2620" s="418" t="s">
        <v>167</v>
      </c>
      <c r="E2620" s="419" t="s">
        <v>18</v>
      </c>
      <c r="F2620" s="411">
        <v>20</v>
      </c>
      <c r="G2620" s="411">
        <f>[5]내역서!F2616</f>
        <v>16</v>
      </c>
      <c r="H2620" s="411">
        <v>20</v>
      </c>
      <c r="I2620" s="411">
        <f>내역서!F2624</f>
        <v>0</v>
      </c>
      <c r="J2620" s="411">
        <v>15095.3</v>
      </c>
      <c r="K2620" s="412">
        <f>INT($I2620*J2620)</f>
        <v>0</v>
      </c>
      <c r="L2620" s="411">
        <v>0</v>
      </c>
      <c r="M2620" s="412">
        <f>INT($I2620*L2620)</f>
        <v>0</v>
      </c>
      <c r="N2620" s="411">
        <v>0</v>
      </c>
      <c r="O2620" s="412">
        <f>INT($I2620*N2620)</f>
        <v>0</v>
      </c>
      <c r="P2620" s="412">
        <f>+J2620+L2620+N2620</f>
        <v>15095.3</v>
      </c>
      <c r="Q2620" s="412">
        <f>K2620+M2620+O2620</f>
        <v>0</v>
      </c>
      <c r="R2620" s="412"/>
      <c r="S2620" s="412"/>
      <c r="T2620" s="412"/>
      <c r="U2620" s="483" t="s">
        <v>0</v>
      </c>
      <c r="V2620" s="617" t="str">
        <f>+IF(I2620&lt;0,"ng","")</f>
        <v/>
      </c>
      <c r="W2620" s="617"/>
    </row>
    <row r="2621" spans="1:23" s="75" customFormat="1" ht="24" hidden="1" customHeight="1">
      <c r="A2621" s="372" t="s">
        <v>4640</v>
      </c>
      <c r="B2621" s="421" t="s">
        <v>0</v>
      </c>
      <c r="C2621" s="421" t="s">
        <v>1513</v>
      </c>
      <c r="D2621" s="421" t="s">
        <v>167</v>
      </c>
      <c r="E2621" s="422" t="s">
        <v>18</v>
      </c>
      <c r="F2621" s="416">
        <v>20</v>
      </c>
      <c r="G2621" s="416">
        <f>[5]내역서!F2617</f>
        <v>16</v>
      </c>
      <c r="H2621" s="416">
        <v>20</v>
      </c>
      <c r="I2621" s="416">
        <f>내역서!F2625</f>
        <v>0</v>
      </c>
      <c r="J2621" s="416">
        <v>15095.3</v>
      </c>
      <c r="K2621" s="417">
        <f t="shared" si="4606"/>
        <v>0</v>
      </c>
      <c r="L2621" s="416">
        <v>0</v>
      </c>
      <c r="M2621" s="417">
        <f t="shared" si="4607"/>
        <v>0</v>
      </c>
      <c r="N2621" s="416">
        <v>0</v>
      </c>
      <c r="O2621" s="417">
        <f t="shared" si="4608"/>
        <v>0</v>
      </c>
      <c r="P2621" s="417">
        <f t="shared" si="4609"/>
        <v>15095.3</v>
      </c>
      <c r="Q2621" s="417">
        <f t="shared" si="4539"/>
        <v>0</v>
      </c>
      <c r="R2621" s="417">
        <f t="shared" ref="R2621" si="4661">I2621-I2620</f>
        <v>0</v>
      </c>
      <c r="S2621" s="417">
        <f t="shared" ref="S2621:T2621" si="4662">P2621-P2620</f>
        <v>0</v>
      </c>
      <c r="T2621" s="417">
        <f t="shared" si="4662"/>
        <v>0</v>
      </c>
      <c r="U2621" s="484"/>
      <c r="V2621" s="619" t="str">
        <f t="shared" ref="V2621" si="4663">+IF(I2621&lt;0,"ng","")</f>
        <v/>
      </c>
      <c r="W2621" s="619"/>
    </row>
    <row r="2622" spans="1:23" s="371" customFormat="1" ht="24" hidden="1" customHeight="1">
      <c r="A2622" s="366" t="s">
        <v>4301</v>
      </c>
      <c r="B2622" s="418" t="s">
        <v>0</v>
      </c>
      <c r="C2622" s="418" t="s">
        <v>3486</v>
      </c>
      <c r="D2622" s="418" t="s">
        <v>171</v>
      </c>
      <c r="E2622" s="419" t="s">
        <v>18</v>
      </c>
      <c r="F2622" s="411">
        <v>2</v>
      </c>
      <c r="G2622" s="411">
        <f>[5]내역서!F2618</f>
        <v>2</v>
      </c>
      <c r="H2622" s="411">
        <v>2</v>
      </c>
      <c r="I2622" s="411">
        <f>내역서!F2626</f>
        <v>0</v>
      </c>
      <c r="J2622" s="411">
        <v>9489.6</v>
      </c>
      <c r="K2622" s="412">
        <f>INT($I2622*J2622)</f>
        <v>0</v>
      </c>
      <c r="L2622" s="411">
        <v>0</v>
      </c>
      <c r="M2622" s="412">
        <f>INT($I2622*L2622)</f>
        <v>0</v>
      </c>
      <c r="N2622" s="411">
        <v>0</v>
      </c>
      <c r="O2622" s="412">
        <f>INT($I2622*N2622)</f>
        <v>0</v>
      </c>
      <c r="P2622" s="412">
        <f>+J2622+L2622+N2622</f>
        <v>9489.6</v>
      </c>
      <c r="Q2622" s="412">
        <f>K2622+M2622+O2622</f>
        <v>0</v>
      </c>
      <c r="R2622" s="412"/>
      <c r="S2622" s="412"/>
      <c r="T2622" s="412"/>
      <c r="U2622" s="483" t="s">
        <v>0</v>
      </c>
      <c r="V2622" s="617" t="str">
        <f>+IF(I2622&lt;0,"ng","")</f>
        <v/>
      </c>
      <c r="W2622" s="617"/>
    </row>
    <row r="2623" spans="1:23" s="75" customFormat="1" ht="24" hidden="1" customHeight="1">
      <c r="A2623" s="372" t="s">
        <v>4925</v>
      </c>
      <c r="B2623" s="421" t="s">
        <v>0</v>
      </c>
      <c r="C2623" s="421" t="s">
        <v>1513</v>
      </c>
      <c r="D2623" s="421" t="s">
        <v>171</v>
      </c>
      <c r="E2623" s="422" t="s">
        <v>18</v>
      </c>
      <c r="F2623" s="416">
        <v>2</v>
      </c>
      <c r="G2623" s="416">
        <f>[5]내역서!F2619</f>
        <v>2</v>
      </c>
      <c r="H2623" s="416">
        <v>2</v>
      </c>
      <c r="I2623" s="416">
        <f>내역서!F2627</f>
        <v>0</v>
      </c>
      <c r="J2623" s="416">
        <v>9489.6</v>
      </c>
      <c r="K2623" s="417">
        <f t="shared" si="4606"/>
        <v>0</v>
      </c>
      <c r="L2623" s="416">
        <v>0</v>
      </c>
      <c r="M2623" s="417">
        <f t="shared" si="4607"/>
        <v>0</v>
      </c>
      <c r="N2623" s="416">
        <v>0</v>
      </c>
      <c r="O2623" s="417">
        <f t="shared" si="4608"/>
        <v>0</v>
      </c>
      <c r="P2623" s="417">
        <f t="shared" si="4609"/>
        <v>9489.6</v>
      </c>
      <c r="Q2623" s="417">
        <f t="shared" si="4539"/>
        <v>0</v>
      </c>
      <c r="R2623" s="417">
        <f t="shared" ref="R2623" si="4664">I2623-I2622</f>
        <v>0</v>
      </c>
      <c r="S2623" s="417">
        <f t="shared" ref="S2623:T2623" si="4665">P2623-P2622</f>
        <v>0</v>
      </c>
      <c r="T2623" s="417">
        <f t="shared" si="4665"/>
        <v>0</v>
      </c>
      <c r="U2623" s="484"/>
      <c r="V2623" s="619" t="str">
        <f t="shared" ref="V2623" si="4666">+IF(I2623&lt;0,"ng","")</f>
        <v/>
      </c>
      <c r="W2623" s="619"/>
    </row>
    <row r="2624" spans="1:23" s="495" customFormat="1" ht="24" hidden="1" customHeight="1">
      <c r="A2624" s="366" t="s">
        <v>4859</v>
      </c>
      <c r="B2624" s="418" t="s">
        <v>0</v>
      </c>
      <c r="C2624" s="418" t="s">
        <v>3486</v>
      </c>
      <c r="D2624" s="418" t="s">
        <v>163</v>
      </c>
      <c r="E2624" s="419" t="s">
        <v>18</v>
      </c>
      <c r="F2624" s="411">
        <v>24</v>
      </c>
      <c r="G2624" s="411">
        <f>[5]내역서!F2620</f>
        <v>24</v>
      </c>
      <c r="H2624" s="411">
        <v>24</v>
      </c>
      <c r="I2624" s="411">
        <f>내역서!F2628</f>
        <v>0</v>
      </c>
      <c r="J2624" s="411">
        <v>8306.1</v>
      </c>
      <c r="K2624" s="412">
        <f>INT($I2624*J2624)</f>
        <v>0</v>
      </c>
      <c r="L2624" s="411">
        <v>0</v>
      </c>
      <c r="M2624" s="412">
        <f>INT($I2624*L2624)</f>
        <v>0</v>
      </c>
      <c r="N2624" s="411">
        <v>0</v>
      </c>
      <c r="O2624" s="412">
        <f>INT($I2624*N2624)</f>
        <v>0</v>
      </c>
      <c r="P2624" s="412">
        <f>+J2624+L2624+N2624</f>
        <v>8306.1</v>
      </c>
      <c r="Q2624" s="412">
        <f>K2624+M2624+O2624</f>
        <v>0</v>
      </c>
      <c r="R2624" s="412"/>
      <c r="S2624" s="412"/>
      <c r="T2624" s="412"/>
      <c r="U2624" s="483" t="s">
        <v>0</v>
      </c>
      <c r="V2624" s="617" t="str">
        <f>+IF(I2624&lt;0,"ng","")</f>
        <v/>
      </c>
      <c r="W2624" s="617"/>
    </row>
    <row r="2625" spans="1:23" s="80" customFormat="1" ht="24" hidden="1" customHeight="1">
      <c r="A2625" s="372" t="s">
        <v>2072</v>
      </c>
      <c r="B2625" s="421" t="s">
        <v>0</v>
      </c>
      <c r="C2625" s="421" t="s">
        <v>1513</v>
      </c>
      <c r="D2625" s="421" t="s">
        <v>163</v>
      </c>
      <c r="E2625" s="422" t="s">
        <v>18</v>
      </c>
      <c r="F2625" s="416">
        <v>24</v>
      </c>
      <c r="G2625" s="416">
        <f>[5]내역서!F2621</f>
        <v>24</v>
      </c>
      <c r="H2625" s="416">
        <v>24</v>
      </c>
      <c r="I2625" s="416">
        <f>내역서!F2629</f>
        <v>0</v>
      </c>
      <c r="J2625" s="416">
        <v>8306.1</v>
      </c>
      <c r="K2625" s="417">
        <f t="shared" si="4606"/>
        <v>0</v>
      </c>
      <c r="L2625" s="416">
        <v>0</v>
      </c>
      <c r="M2625" s="417">
        <f t="shared" si="4607"/>
        <v>0</v>
      </c>
      <c r="N2625" s="416">
        <v>0</v>
      </c>
      <c r="O2625" s="417">
        <f t="shared" si="4608"/>
        <v>0</v>
      </c>
      <c r="P2625" s="417">
        <f t="shared" si="4609"/>
        <v>8306.1</v>
      </c>
      <c r="Q2625" s="417">
        <f t="shared" ref="Q2625:Q2687" si="4667">K2625+M2625+O2625</f>
        <v>0</v>
      </c>
      <c r="R2625" s="417">
        <f t="shared" ref="R2625" si="4668">I2625-I2624</f>
        <v>0</v>
      </c>
      <c r="S2625" s="417">
        <f t="shared" ref="S2625:T2625" si="4669">P2625-P2624</f>
        <v>0</v>
      </c>
      <c r="T2625" s="417">
        <f t="shared" si="4669"/>
        <v>0</v>
      </c>
      <c r="U2625" s="484"/>
      <c r="V2625" s="619" t="str">
        <f t="shared" ref="V2625" si="4670">+IF(I2625&lt;0,"ng","")</f>
        <v/>
      </c>
      <c r="W2625" s="619"/>
    </row>
    <row r="2626" spans="1:23" s="371" customFormat="1" ht="24" hidden="1" customHeight="1">
      <c r="A2626" s="366" t="s">
        <v>2055</v>
      </c>
      <c r="B2626" s="418" t="s">
        <v>0</v>
      </c>
      <c r="C2626" s="418" t="s">
        <v>3489</v>
      </c>
      <c r="D2626" s="418" t="s">
        <v>172</v>
      </c>
      <c r="E2626" s="419" t="s">
        <v>1860</v>
      </c>
      <c r="F2626" s="411">
        <v>24</v>
      </c>
      <c r="G2626" s="411">
        <f>[5]내역서!F2622</f>
        <v>24</v>
      </c>
      <c r="H2626" s="411">
        <v>24</v>
      </c>
      <c r="I2626" s="411">
        <f>내역서!F2630</f>
        <v>0</v>
      </c>
      <c r="J2626" s="411">
        <v>34777.9</v>
      </c>
      <c r="K2626" s="412">
        <f>INT($I2626*J2626)</f>
        <v>0</v>
      </c>
      <c r="L2626" s="411">
        <v>173693.6</v>
      </c>
      <c r="M2626" s="412">
        <f>INT($I2626*L2626)</f>
        <v>0</v>
      </c>
      <c r="N2626" s="411">
        <v>9639.7999999999993</v>
      </c>
      <c r="O2626" s="412">
        <f>INT($I2626*N2626)</f>
        <v>0</v>
      </c>
      <c r="P2626" s="412">
        <f>+J2626+L2626+N2626</f>
        <v>218111.3</v>
      </c>
      <c r="Q2626" s="412">
        <f>K2626+M2626+O2626</f>
        <v>0</v>
      </c>
      <c r="R2626" s="412"/>
      <c r="S2626" s="412"/>
      <c r="T2626" s="412"/>
      <c r="U2626" s="483" t="s">
        <v>0</v>
      </c>
      <c r="V2626" s="617" t="str">
        <f>+IF(I2626&lt;0,"ng","")</f>
        <v/>
      </c>
      <c r="W2626" s="617"/>
    </row>
    <row r="2627" spans="1:23" s="75" customFormat="1" ht="24" hidden="1" customHeight="1">
      <c r="A2627" s="372" t="s">
        <v>4926</v>
      </c>
      <c r="B2627" s="421" t="s">
        <v>0</v>
      </c>
      <c r="C2627" s="421" t="s">
        <v>1514</v>
      </c>
      <c r="D2627" s="421" t="s">
        <v>172</v>
      </c>
      <c r="E2627" s="422" t="s">
        <v>729</v>
      </c>
      <c r="F2627" s="416">
        <v>24</v>
      </c>
      <c r="G2627" s="416">
        <f>[5]내역서!F2623</f>
        <v>24</v>
      </c>
      <c r="H2627" s="416">
        <v>24</v>
      </c>
      <c r="I2627" s="416">
        <f>내역서!F2631</f>
        <v>0</v>
      </c>
      <c r="J2627" s="416">
        <v>34777.9</v>
      </c>
      <c r="K2627" s="417">
        <f t="shared" si="4606"/>
        <v>0</v>
      </c>
      <c r="L2627" s="416">
        <v>173693.6</v>
      </c>
      <c r="M2627" s="417">
        <f t="shared" si="4607"/>
        <v>0</v>
      </c>
      <c r="N2627" s="416">
        <v>9639.7999999999993</v>
      </c>
      <c r="O2627" s="417">
        <f t="shared" si="4608"/>
        <v>0</v>
      </c>
      <c r="P2627" s="417">
        <f t="shared" si="4609"/>
        <v>218111.3</v>
      </c>
      <c r="Q2627" s="417">
        <f t="shared" si="4667"/>
        <v>0</v>
      </c>
      <c r="R2627" s="417">
        <f t="shared" ref="R2627" si="4671">I2627-I2626</f>
        <v>0</v>
      </c>
      <c r="S2627" s="417">
        <f t="shared" ref="S2627:T2627" si="4672">P2627-P2626</f>
        <v>0</v>
      </c>
      <c r="T2627" s="417">
        <f t="shared" si="4672"/>
        <v>0</v>
      </c>
      <c r="U2627" s="484"/>
      <c r="V2627" s="619" t="str">
        <f t="shared" ref="V2627" si="4673">+IF(I2627&lt;0,"ng","")</f>
        <v/>
      </c>
      <c r="W2627" s="619"/>
    </row>
    <row r="2628" spans="1:23" s="371" customFormat="1" ht="24" hidden="1" customHeight="1">
      <c r="A2628" s="366" t="s">
        <v>4388</v>
      </c>
      <c r="B2628" s="418" t="s">
        <v>0</v>
      </c>
      <c r="C2628" s="418" t="s">
        <v>3490</v>
      </c>
      <c r="D2628" s="418" t="s">
        <v>159</v>
      </c>
      <c r="E2628" s="419" t="s">
        <v>1860</v>
      </c>
      <c r="F2628" s="411">
        <v>24</v>
      </c>
      <c r="G2628" s="411">
        <f>[5]내역서!F2624</f>
        <v>24</v>
      </c>
      <c r="H2628" s="411">
        <v>24</v>
      </c>
      <c r="I2628" s="411">
        <f>내역서!F2632</f>
        <v>0</v>
      </c>
      <c r="J2628" s="411">
        <v>13807.3</v>
      </c>
      <c r="K2628" s="412">
        <f>INT($I2628*J2628)</f>
        <v>0</v>
      </c>
      <c r="L2628" s="411">
        <v>126684</v>
      </c>
      <c r="M2628" s="412">
        <f>INT($I2628*L2628)</f>
        <v>0</v>
      </c>
      <c r="N2628" s="411">
        <v>0</v>
      </c>
      <c r="O2628" s="412">
        <f>INT($I2628*N2628)</f>
        <v>0</v>
      </c>
      <c r="P2628" s="412">
        <f>+J2628+L2628+N2628</f>
        <v>140491.29999999999</v>
      </c>
      <c r="Q2628" s="412">
        <f>K2628+M2628+O2628</f>
        <v>0</v>
      </c>
      <c r="R2628" s="412"/>
      <c r="S2628" s="412"/>
      <c r="T2628" s="412"/>
      <c r="U2628" s="483" t="s">
        <v>0</v>
      </c>
      <c r="V2628" s="617" t="str">
        <f>+IF(I2628&lt;0,"ng","")</f>
        <v/>
      </c>
      <c r="W2628" s="617"/>
    </row>
    <row r="2629" spans="1:23" s="75" customFormat="1" ht="24" hidden="1" customHeight="1">
      <c r="A2629" s="372" t="s">
        <v>4829</v>
      </c>
      <c r="B2629" s="421" t="s">
        <v>0</v>
      </c>
      <c r="C2629" s="421" t="s">
        <v>1515</v>
      </c>
      <c r="D2629" s="421" t="s">
        <v>159</v>
      </c>
      <c r="E2629" s="422" t="s">
        <v>729</v>
      </c>
      <c r="F2629" s="416">
        <v>24</v>
      </c>
      <c r="G2629" s="416">
        <f>[5]내역서!F2625</f>
        <v>24</v>
      </c>
      <c r="H2629" s="416">
        <v>24</v>
      </c>
      <c r="I2629" s="416">
        <f>내역서!F2633</f>
        <v>0</v>
      </c>
      <c r="J2629" s="416">
        <v>13807.3</v>
      </c>
      <c r="K2629" s="417">
        <f t="shared" si="4606"/>
        <v>0</v>
      </c>
      <c r="L2629" s="416">
        <v>126684</v>
      </c>
      <c r="M2629" s="417">
        <f t="shared" si="4607"/>
        <v>0</v>
      </c>
      <c r="N2629" s="416">
        <v>0</v>
      </c>
      <c r="O2629" s="417">
        <f t="shared" si="4608"/>
        <v>0</v>
      </c>
      <c r="P2629" s="417">
        <f t="shared" si="4609"/>
        <v>140491.29999999999</v>
      </c>
      <c r="Q2629" s="417">
        <f t="shared" si="4667"/>
        <v>0</v>
      </c>
      <c r="R2629" s="417">
        <f t="shared" ref="R2629" si="4674">I2629-I2628</f>
        <v>0</v>
      </c>
      <c r="S2629" s="417">
        <f t="shared" ref="S2629:T2629" si="4675">P2629-P2628</f>
        <v>0</v>
      </c>
      <c r="T2629" s="417">
        <f t="shared" si="4675"/>
        <v>0</v>
      </c>
      <c r="U2629" s="484"/>
      <c r="V2629" s="619" t="str">
        <f t="shared" ref="V2629" si="4676">+IF(I2629&lt;0,"ng","")</f>
        <v/>
      </c>
      <c r="W2629" s="619"/>
    </row>
    <row r="2630" spans="1:23" s="371" customFormat="1" ht="24" hidden="1" customHeight="1">
      <c r="A2630" s="366" t="s">
        <v>4825</v>
      </c>
      <c r="B2630" s="418" t="s">
        <v>0</v>
      </c>
      <c r="C2630" s="418" t="s">
        <v>3491</v>
      </c>
      <c r="D2630" s="418" t="s">
        <v>196</v>
      </c>
      <c r="E2630" s="419" t="s">
        <v>1860</v>
      </c>
      <c r="F2630" s="411">
        <v>14</v>
      </c>
      <c r="G2630" s="411">
        <f>[5]내역서!F2626</f>
        <v>14</v>
      </c>
      <c r="H2630" s="411">
        <v>14</v>
      </c>
      <c r="I2630" s="411">
        <f>내역서!F2634</f>
        <v>0</v>
      </c>
      <c r="J2630" s="411">
        <v>19151.099999999999</v>
      </c>
      <c r="K2630" s="412">
        <f>INT($I2630*J2630)</f>
        <v>0</v>
      </c>
      <c r="L2630" s="411">
        <v>31185.599999999999</v>
      </c>
      <c r="M2630" s="412">
        <f>INT($I2630*L2630)</f>
        <v>0</v>
      </c>
      <c r="N2630" s="411">
        <v>0</v>
      </c>
      <c r="O2630" s="412">
        <f>INT($I2630*N2630)</f>
        <v>0</v>
      </c>
      <c r="P2630" s="412">
        <f>+J2630+L2630+N2630</f>
        <v>50336.7</v>
      </c>
      <c r="Q2630" s="412">
        <f>K2630+M2630+O2630</f>
        <v>0</v>
      </c>
      <c r="R2630" s="412"/>
      <c r="S2630" s="412"/>
      <c r="T2630" s="412"/>
      <c r="U2630" s="483" t="s">
        <v>0</v>
      </c>
      <c r="V2630" s="617" t="str">
        <f>+IF(I2630&lt;0,"ng","")</f>
        <v/>
      </c>
      <c r="W2630" s="617"/>
    </row>
    <row r="2631" spans="1:23" s="75" customFormat="1" ht="24" hidden="1" customHeight="1">
      <c r="A2631" s="372" t="s">
        <v>2219</v>
      </c>
      <c r="B2631" s="421" t="s">
        <v>0</v>
      </c>
      <c r="C2631" s="421" t="s">
        <v>1516</v>
      </c>
      <c r="D2631" s="421" t="s">
        <v>196</v>
      </c>
      <c r="E2631" s="422" t="s">
        <v>729</v>
      </c>
      <c r="F2631" s="416">
        <v>14</v>
      </c>
      <c r="G2631" s="416">
        <f>[5]내역서!F2627</f>
        <v>14</v>
      </c>
      <c r="H2631" s="416">
        <v>14</v>
      </c>
      <c r="I2631" s="416">
        <f>내역서!F2635</f>
        <v>0</v>
      </c>
      <c r="J2631" s="416">
        <v>19151.099999999999</v>
      </c>
      <c r="K2631" s="417">
        <f t="shared" si="4606"/>
        <v>0</v>
      </c>
      <c r="L2631" s="416">
        <v>31185.599999999999</v>
      </c>
      <c r="M2631" s="417">
        <f t="shared" si="4607"/>
        <v>0</v>
      </c>
      <c r="N2631" s="416">
        <v>0</v>
      </c>
      <c r="O2631" s="417">
        <f t="shared" si="4608"/>
        <v>0</v>
      </c>
      <c r="P2631" s="417">
        <f t="shared" si="4609"/>
        <v>50336.7</v>
      </c>
      <c r="Q2631" s="417">
        <f t="shared" si="4667"/>
        <v>0</v>
      </c>
      <c r="R2631" s="417">
        <f t="shared" ref="R2631" si="4677">I2631-I2630</f>
        <v>0</v>
      </c>
      <c r="S2631" s="417">
        <f t="shared" ref="S2631:T2631" si="4678">P2631-P2630</f>
        <v>0</v>
      </c>
      <c r="T2631" s="417">
        <f t="shared" si="4678"/>
        <v>0</v>
      </c>
      <c r="U2631" s="484"/>
      <c r="V2631" s="619" t="str">
        <f t="shared" ref="V2631" si="4679">+IF(I2631&lt;0,"ng","")</f>
        <v/>
      </c>
      <c r="W2631" s="619"/>
    </row>
    <row r="2632" spans="1:23" s="371" customFormat="1" ht="24" hidden="1" customHeight="1">
      <c r="A2632" s="366" t="s">
        <v>4629</v>
      </c>
      <c r="B2632" s="500" t="s">
        <v>3410</v>
      </c>
      <c r="C2632" s="500" t="s">
        <v>3411</v>
      </c>
      <c r="D2632" s="500" t="s">
        <v>0</v>
      </c>
      <c r="E2632" s="501" t="s">
        <v>0</v>
      </c>
      <c r="F2632" s="502">
        <v>0</v>
      </c>
      <c r="G2632" s="502">
        <f>[5]내역서!F2628</f>
        <v>0</v>
      </c>
      <c r="H2632" s="502">
        <v>0</v>
      </c>
      <c r="I2632" s="502">
        <f>내역서!F2636</f>
        <v>0</v>
      </c>
      <c r="J2632" s="503">
        <v>0</v>
      </c>
      <c r="K2632" s="503">
        <f>SUMIF($A$2634:$A$2647,$A2634,K$2634:K$2647)</f>
        <v>0</v>
      </c>
      <c r="L2632" s="503">
        <v>0</v>
      </c>
      <c r="M2632" s="503">
        <f>SUMIF($A$2634:$A$2647,$A2634,M$2634:M$2647)</f>
        <v>0</v>
      </c>
      <c r="N2632" s="503">
        <v>0</v>
      </c>
      <c r="O2632" s="503">
        <f>SUMIF($A$2634:$A$2647,$A2634,O$2634:O$2647)</f>
        <v>0</v>
      </c>
      <c r="P2632" s="504">
        <v>0</v>
      </c>
      <c r="Q2632" s="503">
        <f>K2632+M2632+O2632</f>
        <v>0</v>
      </c>
      <c r="R2632" s="503"/>
      <c r="S2632" s="503"/>
      <c r="T2632" s="503"/>
      <c r="U2632" s="501" t="s">
        <v>0</v>
      </c>
      <c r="V2632" s="617" t="str">
        <f>+IF(I2632&lt;0,"ng","")</f>
        <v/>
      </c>
      <c r="W2632" s="617"/>
    </row>
    <row r="2633" spans="1:23" s="75" customFormat="1" ht="24" hidden="1" customHeight="1">
      <c r="A2633" s="372" t="s">
        <v>4829</v>
      </c>
      <c r="B2633" s="505" t="s">
        <v>4927</v>
      </c>
      <c r="C2633" s="505" t="s">
        <v>4928</v>
      </c>
      <c r="D2633" s="505" t="s">
        <v>0</v>
      </c>
      <c r="E2633" s="506" t="s">
        <v>0</v>
      </c>
      <c r="F2633" s="507">
        <v>0</v>
      </c>
      <c r="G2633" s="507">
        <f>[5]내역서!F2629</f>
        <v>0</v>
      </c>
      <c r="H2633" s="507">
        <v>0</v>
      </c>
      <c r="I2633" s="507">
        <f>내역서!F2637</f>
        <v>0</v>
      </c>
      <c r="J2633" s="508">
        <v>0</v>
      </c>
      <c r="K2633" s="508">
        <f>SUMIF($A$2634:$A$2647,$A2635,K$2634:K$2647)</f>
        <v>0</v>
      </c>
      <c r="L2633" s="508">
        <v>0</v>
      </c>
      <c r="M2633" s="508">
        <f>SUMIF($A$2634:$A$2647,$A2635,M$2634:M$2647)</f>
        <v>0</v>
      </c>
      <c r="N2633" s="508">
        <v>0</v>
      </c>
      <c r="O2633" s="508">
        <f>SUMIF($A$2634:$A$2647,$A2635,O$2634:O$2647)</f>
        <v>0</v>
      </c>
      <c r="P2633" s="509">
        <v>0</v>
      </c>
      <c r="Q2633" s="508">
        <f t="shared" si="4667"/>
        <v>0</v>
      </c>
      <c r="R2633" s="508">
        <f t="shared" ref="R2633" si="4680">I2633-I2632</f>
        <v>0</v>
      </c>
      <c r="S2633" s="508">
        <f t="shared" ref="S2633:T2633" si="4681">P2633-P2632</f>
        <v>0</v>
      </c>
      <c r="T2633" s="508">
        <f t="shared" si="4681"/>
        <v>0</v>
      </c>
      <c r="U2633" s="506"/>
      <c r="V2633" s="619" t="str">
        <f t="shared" ref="V2633" si="4682">+IF(I2633&lt;0,"ng","")</f>
        <v/>
      </c>
      <c r="W2633" s="619"/>
    </row>
    <row r="2634" spans="1:23" s="371" customFormat="1" ht="24" hidden="1" customHeight="1">
      <c r="A2634" s="366" t="s">
        <v>4376</v>
      </c>
      <c r="B2634" s="418" t="s">
        <v>0</v>
      </c>
      <c r="C2634" s="418" t="s">
        <v>3481</v>
      </c>
      <c r="D2634" s="418" t="s">
        <v>163</v>
      </c>
      <c r="E2634" s="419" t="s">
        <v>56</v>
      </c>
      <c r="F2634" s="411">
        <v>0.03</v>
      </c>
      <c r="G2634" s="411">
        <f>[5]내역서!F2630</f>
        <v>0.03</v>
      </c>
      <c r="H2634" s="411">
        <v>0.03</v>
      </c>
      <c r="I2634" s="411">
        <f>내역서!F2638</f>
        <v>0</v>
      </c>
      <c r="J2634" s="411">
        <v>1544685.3</v>
      </c>
      <c r="K2634" s="412">
        <f>INT($I2634*J2634)</f>
        <v>0</v>
      </c>
      <c r="L2634" s="411">
        <v>14172240.800000001</v>
      </c>
      <c r="M2634" s="412">
        <f>INT($I2634*L2634)</f>
        <v>0</v>
      </c>
      <c r="N2634" s="411">
        <v>0</v>
      </c>
      <c r="O2634" s="412">
        <f>INT($I2634*N2634)</f>
        <v>0</v>
      </c>
      <c r="P2634" s="412">
        <f>+J2634+L2634+N2634</f>
        <v>15716926.100000001</v>
      </c>
      <c r="Q2634" s="412">
        <f>K2634+M2634+O2634</f>
        <v>0</v>
      </c>
      <c r="R2634" s="412"/>
      <c r="S2634" s="412"/>
      <c r="T2634" s="412"/>
      <c r="U2634" s="483" t="s">
        <v>0</v>
      </c>
      <c r="V2634" s="617" t="str">
        <f>+IF(I2634&lt;0,"ng","")</f>
        <v/>
      </c>
      <c r="W2634" s="617"/>
    </row>
    <row r="2635" spans="1:23" s="75" customFormat="1" ht="24" hidden="1" customHeight="1">
      <c r="A2635" s="372" t="s">
        <v>4829</v>
      </c>
      <c r="B2635" s="421" t="s">
        <v>0</v>
      </c>
      <c r="C2635" s="421" t="s">
        <v>1509</v>
      </c>
      <c r="D2635" s="421" t="s">
        <v>163</v>
      </c>
      <c r="E2635" s="422" t="s">
        <v>56</v>
      </c>
      <c r="F2635" s="416">
        <v>0.03</v>
      </c>
      <c r="G2635" s="416">
        <f>[5]내역서!F2631</f>
        <v>0.03</v>
      </c>
      <c r="H2635" s="416">
        <v>0.03</v>
      </c>
      <c r="I2635" s="416">
        <f>내역서!F2639</f>
        <v>0</v>
      </c>
      <c r="J2635" s="416">
        <v>1544685.3</v>
      </c>
      <c r="K2635" s="417">
        <f t="shared" ref="K2635:K2647" si="4683">INT($I2635*J2635)</f>
        <v>0</v>
      </c>
      <c r="L2635" s="416">
        <v>14172240.800000001</v>
      </c>
      <c r="M2635" s="417">
        <f t="shared" ref="M2635:M2647" si="4684">INT($I2635*L2635)</f>
        <v>0</v>
      </c>
      <c r="N2635" s="416">
        <v>0</v>
      </c>
      <c r="O2635" s="417">
        <f t="shared" ref="O2635:O2647" si="4685">INT($I2635*N2635)</f>
        <v>0</v>
      </c>
      <c r="P2635" s="417">
        <f t="shared" ref="P2635:P2647" si="4686">+J2635+L2635+N2635</f>
        <v>15716926.100000001</v>
      </c>
      <c r="Q2635" s="417">
        <f t="shared" si="4667"/>
        <v>0</v>
      </c>
      <c r="R2635" s="417">
        <f t="shared" ref="R2635" si="4687">I2635-I2634</f>
        <v>0</v>
      </c>
      <c r="S2635" s="417">
        <f t="shared" ref="S2635:T2635" si="4688">P2635-P2634</f>
        <v>0</v>
      </c>
      <c r="T2635" s="417">
        <f t="shared" si="4688"/>
        <v>0</v>
      </c>
      <c r="U2635" s="484"/>
      <c r="V2635" s="619" t="str">
        <f t="shared" ref="V2635" si="4689">+IF(I2635&lt;0,"ng","")</f>
        <v/>
      </c>
      <c r="W2635" s="619"/>
    </row>
    <row r="2636" spans="1:23" s="371" customFormat="1" ht="24" hidden="1" customHeight="1">
      <c r="A2636" s="366" t="s">
        <v>4825</v>
      </c>
      <c r="B2636" s="418" t="s">
        <v>0</v>
      </c>
      <c r="C2636" s="418" t="s">
        <v>3484</v>
      </c>
      <c r="D2636" s="418" t="s">
        <v>3485</v>
      </c>
      <c r="E2636" s="419" t="s">
        <v>18</v>
      </c>
      <c r="F2636" s="411">
        <v>6</v>
      </c>
      <c r="G2636" s="411">
        <f>[5]내역서!F2632</f>
        <v>6</v>
      </c>
      <c r="H2636" s="411">
        <v>6</v>
      </c>
      <c r="I2636" s="411">
        <f>내역서!F2640</f>
        <v>0</v>
      </c>
      <c r="J2636" s="411">
        <v>3337.5</v>
      </c>
      <c r="K2636" s="412">
        <f>INT($I2636*J2636)</f>
        <v>0</v>
      </c>
      <c r="L2636" s="411">
        <v>30623.200000000001</v>
      </c>
      <c r="M2636" s="412">
        <f>INT($I2636*L2636)</f>
        <v>0</v>
      </c>
      <c r="N2636" s="411">
        <v>0</v>
      </c>
      <c r="O2636" s="412">
        <f>INT($I2636*N2636)</f>
        <v>0</v>
      </c>
      <c r="P2636" s="412">
        <f>+J2636+L2636+N2636</f>
        <v>33960.699999999997</v>
      </c>
      <c r="Q2636" s="412">
        <f>K2636+M2636+O2636</f>
        <v>0</v>
      </c>
      <c r="R2636" s="412"/>
      <c r="S2636" s="412"/>
      <c r="T2636" s="412"/>
      <c r="U2636" s="483" t="s">
        <v>0</v>
      </c>
      <c r="V2636" s="617" t="str">
        <f>+IF(I2636&lt;0,"ng","")</f>
        <v/>
      </c>
      <c r="W2636" s="617"/>
    </row>
    <row r="2637" spans="1:23" s="75" customFormat="1" ht="24" hidden="1" customHeight="1">
      <c r="A2637" s="372" t="s">
        <v>4380</v>
      </c>
      <c r="B2637" s="421" t="s">
        <v>0</v>
      </c>
      <c r="C2637" s="421" t="s">
        <v>1511</v>
      </c>
      <c r="D2637" s="421" t="s">
        <v>1512</v>
      </c>
      <c r="E2637" s="422" t="s">
        <v>18</v>
      </c>
      <c r="F2637" s="416">
        <v>6</v>
      </c>
      <c r="G2637" s="416">
        <f>[5]내역서!F2633</f>
        <v>6</v>
      </c>
      <c r="H2637" s="416">
        <v>6</v>
      </c>
      <c r="I2637" s="416">
        <f>내역서!F2641</f>
        <v>0</v>
      </c>
      <c r="J2637" s="416">
        <v>3337.5</v>
      </c>
      <c r="K2637" s="417">
        <f t="shared" si="4683"/>
        <v>0</v>
      </c>
      <c r="L2637" s="416">
        <v>30623.200000000001</v>
      </c>
      <c r="M2637" s="417">
        <f t="shared" si="4684"/>
        <v>0</v>
      </c>
      <c r="N2637" s="416">
        <v>0</v>
      </c>
      <c r="O2637" s="417">
        <f t="shared" si="4685"/>
        <v>0</v>
      </c>
      <c r="P2637" s="417">
        <f t="shared" si="4686"/>
        <v>33960.699999999997</v>
      </c>
      <c r="Q2637" s="417">
        <f t="shared" si="4667"/>
        <v>0</v>
      </c>
      <c r="R2637" s="417">
        <f t="shared" ref="R2637" si="4690">I2637-I2636</f>
        <v>0</v>
      </c>
      <c r="S2637" s="417">
        <f t="shared" ref="S2637:T2637" si="4691">P2637-P2636</f>
        <v>0</v>
      </c>
      <c r="T2637" s="417">
        <f t="shared" si="4691"/>
        <v>0</v>
      </c>
      <c r="U2637" s="484"/>
      <c r="V2637" s="619" t="str">
        <f t="shared" ref="V2637" si="4692">+IF(I2637&lt;0,"ng","")</f>
        <v/>
      </c>
      <c r="W2637" s="619"/>
    </row>
    <row r="2638" spans="1:23" s="371" customFormat="1" ht="24" hidden="1" customHeight="1">
      <c r="A2638" s="366" t="s">
        <v>4929</v>
      </c>
      <c r="B2638" s="418" t="s">
        <v>0</v>
      </c>
      <c r="C2638" s="418" t="s">
        <v>3486</v>
      </c>
      <c r="D2638" s="418" t="s">
        <v>168</v>
      </c>
      <c r="E2638" s="419" t="s">
        <v>18</v>
      </c>
      <c r="F2638" s="411">
        <v>2</v>
      </c>
      <c r="G2638" s="411">
        <f>[5]내역서!F2634</f>
        <v>2</v>
      </c>
      <c r="H2638" s="411">
        <v>2</v>
      </c>
      <c r="I2638" s="411">
        <f>내역서!F2642</f>
        <v>0</v>
      </c>
      <c r="J2638" s="411">
        <v>2168028.9</v>
      </c>
      <c r="K2638" s="412">
        <f>INT($I2638*J2638)</f>
        <v>0</v>
      </c>
      <c r="L2638" s="411">
        <v>0</v>
      </c>
      <c r="M2638" s="412">
        <f>INT($I2638*L2638)</f>
        <v>0</v>
      </c>
      <c r="N2638" s="411">
        <v>0</v>
      </c>
      <c r="O2638" s="412">
        <f>INT($I2638*N2638)</f>
        <v>0</v>
      </c>
      <c r="P2638" s="412">
        <f>+J2638+L2638+N2638</f>
        <v>2168028.9</v>
      </c>
      <c r="Q2638" s="412">
        <f>K2638+M2638+O2638</f>
        <v>0</v>
      </c>
      <c r="R2638" s="412"/>
      <c r="S2638" s="412"/>
      <c r="T2638" s="412"/>
      <c r="U2638" s="483" t="s">
        <v>0</v>
      </c>
      <c r="V2638" s="617" t="str">
        <f>+IF(I2638&lt;0,"ng","")</f>
        <v/>
      </c>
      <c r="W2638" s="617"/>
    </row>
    <row r="2639" spans="1:23" s="75" customFormat="1" ht="24" hidden="1" customHeight="1">
      <c r="A2639" s="372" t="s">
        <v>2072</v>
      </c>
      <c r="B2639" s="421" t="s">
        <v>0</v>
      </c>
      <c r="C2639" s="421" t="s">
        <v>1513</v>
      </c>
      <c r="D2639" s="421" t="s">
        <v>168</v>
      </c>
      <c r="E2639" s="422" t="s">
        <v>18</v>
      </c>
      <c r="F2639" s="416">
        <v>2</v>
      </c>
      <c r="G2639" s="416">
        <f>[5]내역서!F2635</f>
        <v>2</v>
      </c>
      <c r="H2639" s="416">
        <v>2</v>
      </c>
      <c r="I2639" s="416">
        <f>내역서!F2643</f>
        <v>0</v>
      </c>
      <c r="J2639" s="416">
        <v>2168028.9</v>
      </c>
      <c r="K2639" s="417">
        <f t="shared" si="4683"/>
        <v>0</v>
      </c>
      <c r="L2639" s="416">
        <v>0</v>
      </c>
      <c r="M2639" s="417">
        <f t="shared" si="4684"/>
        <v>0</v>
      </c>
      <c r="N2639" s="416">
        <v>0</v>
      </c>
      <c r="O2639" s="417">
        <f t="shared" si="4685"/>
        <v>0</v>
      </c>
      <c r="P2639" s="417">
        <f t="shared" si="4686"/>
        <v>2168028.9</v>
      </c>
      <c r="Q2639" s="417">
        <f t="shared" si="4667"/>
        <v>0</v>
      </c>
      <c r="R2639" s="417">
        <f t="shared" ref="R2639" si="4693">I2639-I2638</f>
        <v>0</v>
      </c>
      <c r="S2639" s="417">
        <f t="shared" ref="S2639:T2639" si="4694">P2639-P2638</f>
        <v>0</v>
      </c>
      <c r="T2639" s="417">
        <f t="shared" si="4694"/>
        <v>0</v>
      </c>
      <c r="U2639" s="484"/>
      <c r="V2639" s="619" t="str">
        <f t="shared" ref="V2639" si="4695">+IF(I2639&lt;0,"ng","")</f>
        <v/>
      </c>
      <c r="W2639" s="619"/>
    </row>
    <row r="2640" spans="1:23" s="371" customFormat="1" ht="24" hidden="1" customHeight="1">
      <c r="A2640" s="366" t="s">
        <v>4376</v>
      </c>
      <c r="B2640" s="418" t="s">
        <v>0</v>
      </c>
      <c r="C2640" s="418" t="s">
        <v>3486</v>
      </c>
      <c r="D2640" s="418" t="s">
        <v>197</v>
      </c>
      <c r="E2640" s="419" t="s">
        <v>18</v>
      </c>
      <c r="F2640" s="411">
        <v>8</v>
      </c>
      <c r="G2640" s="411">
        <f>[5]내역서!F2636</f>
        <v>8</v>
      </c>
      <c r="H2640" s="411">
        <v>8</v>
      </c>
      <c r="I2640" s="411">
        <f>내역서!F2644</f>
        <v>0</v>
      </c>
      <c r="J2640" s="411">
        <v>487526.6</v>
      </c>
      <c r="K2640" s="412">
        <f>INT($I2640*J2640)</f>
        <v>0</v>
      </c>
      <c r="L2640" s="411">
        <v>0</v>
      </c>
      <c r="M2640" s="412">
        <f>INT($I2640*L2640)</f>
        <v>0</v>
      </c>
      <c r="N2640" s="411">
        <v>0</v>
      </c>
      <c r="O2640" s="412">
        <f>INT($I2640*N2640)</f>
        <v>0</v>
      </c>
      <c r="P2640" s="412">
        <f>+J2640+L2640+N2640</f>
        <v>487526.6</v>
      </c>
      <c r="Q2640" s="412">
        <f>K2640+M2640+O2640</f>
        <v>0</v>
      </c>
      <c r="R2640" s="412"/>
      <c r="S2640" s="412"/>
      <c r="T2640" s="412"/>
      <c r="U2640" s="483" t="s">
        <v>0</v>
      </c>
      <c r="V2640" s="617" t="str">
        <f>+IF(I2640&lt;0,"ng","")</f>
        <v/>
      </c>
      <c r="W2640" s="617"/>
    </row>
    <row r="2641" spans="1:23" s="75" customFormat="1" ht="24" hidden="1" customHeight="1">
      <c r="A2641" s="372" t="s">
        <v>4930</v>
      </c>
      <c r="B2641" s="421" t="s">
        <v>0</v>
      </c>
      <c r="C2641" s="421" t="s">
        <v>1513</v>
      </c>
      <c r="D2641" s="421" t="s">
        <v>197</v>
      </c>
      <c r="E2641" s="422" t="s">
        <v>18</v>
      </c>
      <c r="F2641" s="416">
        <v>8</v>
      </c>
      <c r="G2641" s="416">
        <f>[5]내역서!F2637</f>
        <v>8</v>
      </c>
      <c r="H2641" s="416">
        <v>8</v>
      </c>
      <c r="I2641" s="416">
        <f>내역서!F2645</f>
        <v>0</v>
      </c>
      <c r="J2641" s="416">
        <v>487526.6</v>
      </c>
      <c r="K2641" s="417">
        <f t="shared" si="4683"/>
        <v>0</v>
      </c>
      <c r="L2641" s="416">
        <v>0</v>
      </c>
      <c r="M2641" s="417">
        <f t="shared" si="4684"/>
        <v>0</v>
      </c>
      <c r="N2641" s="416">
        <v>0</v>
      </c>
      <c r="O2641" s="417">
        <f t="shared" si="4685"/>
        <v>0</v>
      </c>
      <c r="P2641" s="417">
        <f t="shared" si="4686"/>
        <v>487526.6</v>
      </c>
      <c r="Q2641" s="417">
        <f t="shared" si="4667"/>
        <v>0</v>
      </c>
      <c r="R2641" s="417">
        <f t="shared" ref="R2641" si="4696">I2641-I2640</f>
        <v>0</v>
      </c>
      <c r="S2641" s="417">
        <f t="shared" ref="S2641:T2641" si="4697">P2641-P2640</f>
        <v>0</v>
      </c>
      <c r="T2641" s="417">
        <f t="shared" si="4697"/>
        <v>0</v>
      </c>
      <c r="U2641" s="484"/>
      <c r="V2641" s="619" t="str">
        <f t="shared" ref="V2641" si="4698">+IF(I2641&lt;0,"ng","")</f>
        <v/>
      </c>
      <c r="W2641" s="619"/>
    </row>
    <row r="2642" spans="1:23" s="371" customFormat="1" ht="24" hidden="1" customHeight="1">
      <c r="A2642" s="366" t="s">
        <v>4388</v>
      </c>
      <c r="B2642" s="418" t="s">
        <v>0</v>
      </c>
      <c r="C2642" s="418" t="s">
        <v>3486</v>
      </c>
      <c r="D2642" s="418" t="s">
        <v>171</v>
      </c>
      <c r="E2642" s="419" t="s">
        <v>18</v>
      </c>
      <c r="F2642" s="411">
        <v>1</v>
      </c>
      <c r="G2642" s="411">
        <f>[5]내역서!F2638</f>
        <v>1</v>
      </c>
      <c r="H2642" s="411">
        <v>1</v>
      </c>
      <c r="I2642" s="411">
        <f>내역서!F2646</f>
        <v>0</v>
      </c>
      <c r="J2642" s="411">
        <v>9489.6</v>
      </c>
      <c r="K2642" s="412">
        <f>INT($I2642*J2642)</f>
        <v>0</v>
      </c>
      <c r="L2642" s="411">
        <v>0</v>
      </c>
      <c r="M2642" s="412">
        <f>INT($I2642*L2642)</f>
        <v>0</v>
      </c>
      <c r="N2642" s="411">
        <v>0</v>
      </c>
      <c r="O2642" s="412">
        <f>INT($I2642*N2642)</f>
        <v>0</v>
      </c>
      <c r="P2642" s="412">
        <f>+J2642+L2642+N2642</f>
        <v>9489.6</v>
      </c>
      <c r="Q2642" s="412">
        <f>K2642+M2642+O2642</f>
        <v>0</v>
      </c>
      <c r="R2642" s="412"/>
      <c r="S2642" s="412"/>
      <c r="T2642" s="412"/>
      <c r="U2642" s="483" t="s">
        <v>0</v>
      </c>
      <c r="V2642" s="617" t="str">
        <f>+IF(I2642&lt;0,"ng","")</f>
        <v/>
      </c>
      <c r="W2642" s="617"/>
    </row>
    <row r="2643" spans="1:23" s="75" customFormat="1" ht="24" hidden="1" customHeight="1">
      <c r="A2643" s="372" t="s">
        <v>4389</v>
      </c>
      <c r="B2643" s="421" t="s">
        <v>0</v>
      </c>
      <c r="C2643" s="421" t="s">
        <v>1513</v>
      </c>
      <c r="D2643" s="421" t="s">
        <v>171</v>
      </c>
      <c r="E2643" s="422" t="s">
        <v>18</v>
      </c>
      <c r="F2643" s="416">
        <v>1</v>
      </c>
      <c r="G2643" s="416">
        <f>[5]내역서!F2639</f>
        <v>1</v>
      </c>
      <c r="H2643" s="416">
        <v>1</v>
      </c>
      <c r="I2643" s="416">
        <f>내역서!F2647</f>
        <v>0</v>
      </c>
      <c r="J2643" s="416">
        <v>9489.6</v>
      </c>
      <c r="K2643" s="417">
        <f t="shared" si="4683"/>
        <v>0</v>
      </c>
      <c r="L2643" s="416">
        <v>0</v>
      </c>
      <c r="M2643" s="417">
        <f t="shared" si="4684"/>
        <v>0</v>
      </c>
      <c r="N2643" s="416">
        <v>0</v>
      </c>
      <c r="O2643" s="417">
        <f t="shared" si="4685"/>
        <v>0</v>
      </c>
      <c r="P2643" s="417">
        <f t="shared" si="4686"/>
        <v>9489.6</v>
      </c>
      <c r="Q2643" s="417">
        <f t="shared" si="4667"/>
        <v>0</v>
      </c>
      <c r="R2643" s="417">
        <f t="shared" ref="R2643" si="4699">I2643-I2642</f>
        <v>0</v>
      </c>
      <c r="S2643" s="417">
        <f t="shared" ref="S2643:T2643" si="4700">P2643-P2642</f>
        <v>0</v>
      </c>
      <c r="T2643" s="417">
        <f t="shared" si="4700"/>
        <v>0</v>
      </c>
      <c r="U2643" s="484"/>
      <c r="V2643" s="619" t="str">
        <f t="shared" ref="V2643" si="4701">+IF(I2643&lt;0,"ng","")</f>
        <v/>
      </c>
      <c r="W2643" s="619"/>
    </row>
    <row r="2644" spans="1:23" s="371" customFormat="1" ht="24" hidden="1" customHeight="1">
      <c r="A2644" s="366" t="s">
        <v>4825</v>
      </c>
      <c r="B2644" s="418" t="s">
        <v>0</v>
      </c>
      <c r="C2644" s="418" t="s">
        <v>3486</v>
      </c>
      <c r="D2644" s="418" t="s">
        <v>163</v>
      </c>
      <c r="E2644" s="419" t="s">
        <v>18</v>
      </c>
      <c r="F2644" s="411">
        <v>12</v>
      </c>
      <c r="G2644" s="411">
        <f>[5]내역서!F2640</f>
        <v>12</v>
      </c>
      <c r="H2644" s="411">
        <v>12</v>
      </c>
      <c r="I2644" s="411">
        <f>내역서!F2648</f>
        <v>0</v>
      </c>
      <c r="J2644" s="411">
        <v>8306.1</v>
      </c>
      <c r="K2644" s="412">
        <f>INT($I2644*J2644)</f>
        <v>0</v>
      </c>
      <c r="L2644" s="411">
        <v>0</v>
      </c>
      <c r="M2644" s="412">
        <f>INT($I2644*L2644)</f>
        <v>0</v>
      </c>
      <c r="N2644" s="411">
        <v>0</v>
      </c>
      <c r="O2644" s="412">
        <f>INT($I2644*N2644)</f>
        <v>0</v>
      </c>
      <c r="P2644" s="412">
        <f>+J2644+L2644+N2644</f>
        <v>8306.1</v>
      </c>
      <c r="Q2644" s="412">
        <f>K2644+M2644+O2644</f>
        <v>0</v>
      </c>
      <c r="R2644" s="412"/>
      <c r="S2644" s="412"/>
      <c r="T2644" s="412"/>
      <c r="U2644" s="483" t="s">
        <v>0</v>
      </c>
      <c r="V2644" s="617" t="str">
        <f>+IF(I2644&lt;0,"ng","")</f>
        <v/>
      </c>
      <c r="W2644" s="617"/>
    </row>
    <row r="2645" spans="1:23" s="75" customFormat="1" ht="24" hidden="1" customHeight="1">
      <c r="A2645" s="372" t="s">
        <v>4829</v>
      </c>
      <c r="B2645" s="421" t="s">
        <v>0</v>
      </c>
      <c r="C2645" s="421" t="s">
        <v>1513</v>
      </c>
      <c r="D2645" s="421" t="s">
        <v>163</v>
      </c>
      <c r="E2645" s="422" t="s">
        <v>18</v>
      </c>
      <c r="F2645" s="416">
        <v>12</v>
      </c>
      <c r="G2645" s="416">
        <f>[5]내역서!F2641</f>
        <v>12</v>
      </c>
      <c r="H2645" s="416">
        <v>12</v>
      </c>
      <c r="I2645" s="416">
        <f>내역서!F2649</f>
        <v>0</v>
      </c>
      <c r="J2645" s="416">
        <v>8306.1</v>
      </c>
      <c r="K2645" s="417">
        <f t="shared" si="4683"/>
        <v>0</v>
      </c>
      <c r="L2645" s="416">
        <v>0</v>
      </c>
      <c r="M2645" s="417">
        <f t="shared" si="4684"/>
        <v>0</v>
      </c>
      <c r="N2645" s="416">
        <v>0</v>
      </c>
      <c r="O2645" s="417">
        <f t="shared" si="4685"/>
        <v>0</v>
      </c>
      <c r="P2645" s="417">
        <f t="shared" si="4686"/>
        <v>8306.1</v>
      </c>
      <c r="Q2645" s="417">
        <f t="shared" si="4667"/>
        <v>0</v>
      </c>
      <c r="R2645" s="417">
        <f t="shared" ref="R2645" si="4702">I2645-I2644</f>
        <v>0</v>
      </c>
      <c r="S2645" s="417">
        <f t="shared" ref="S2645:T2645" si="4703">P2645-P2644</f>
        <v>0</v>
      </c>
      <c r="T2645" s="417">
        <f t="shared" si="4703"/>
        <v>0</v>
      </c>
      <c r="U2645" s="484"/>
      <c r="V2645" s="619" t="str">
        <f t="shared" ref="V2645" si="4704">+IF(I2645&lt;0,"ng","")</f>
        <v/>
      </c>
      <c r="W2645" s="619"/>
    </row>
    <row r="2646" spans="1:23" s="371" customFormat="1" ht="24" hidden="1" customHeight="1">
      <c r="A2646" s="366" t="s">
        <v>4376</v>
      </c>
      <c r="B2646" s="418" t="s">
        <v>0</v>
      </c>
      <c r="C2646" s="418" t="s">
        <v>3491</v>
      </c>
      <c r="D2646" s="418" t="s">
        <v>196</v>
      </c>
      <c r="E2646" s="419" t="s">
        <v>1860</v>
      </c>
      <c r="F2646" s="411">
        <v>2</v>
      </c>
      <c r="G2646" s="411">
        <f>[5]내역서!F2642</f>
        <v>2</v>
      </c>
      <c r="H2646" s="411">
        <v>2</v>
      </c>
      <c r="I2646" s="411">
        <f>내역서!F2650</f>
        <v>0</v>
      </c>
      <c r="J2646" s="411">
        <v>19151.099999999999</v>
      </c>
      <c r="K2646" s="412">
        <f>INT($I2646*J2646)</f>
        <v>0</v>
      </c>
      <c r="L2646" s="411">
        <v>31185.599999999999</v>
      </c>
      <c r="M2646" s="412">
        <f>INT($I2646*L2646)</f>
        <v>0</v>
      </c>
      <c r="N2646" s="411">
        <v>0</v>
      </c>
      <c r="O2646" s="412">
        <f>INT($I2646*N2646)</f>
        <v>0</v>
      </c>
      <c r="P2646" s="412">
        <f>+J2646+L2646+N2646</f>
        <v>50336.7</v>
      </c>
      <c r="Q2646" s="412">
        <f>K2646+M2646+O2646</f>
        <v>0</v>
      </c>
      <c r="R2646" s="412"/>
      <c r="S2646" s="412"/>
      <c r="T2646" s="412"/>
      <c r="U2646" s="483" t="s">
        <v>0</v>
      </c>
      <c r="V2646" s="617" t="str">
        <f>+IF(I2646&lt;0,"ng","")</f>
        <v/>
      </c>
      <c r="W2646" s="617"/>
    </row>
    <row r="2647" spans="1:23" s="75" customFormat="1" ht="24" hidden="1" customHeight="1">
      <c r="A2647" s="372" t="s">
        <v>4931</v>
      </c>
      <c r="B2647" s="421" t="s">
        <v>0</v>
      </c>
      <c r="C2647" s="421" t="s">
        <v>1516</v>
      </c>
      <c r="D2647" s="421" t="s">
        <v>196</v>
      </c>
      <c r="E2647" s="422" t="s">
        <v>729</v>
      </c>
      <c r="F2647" s="416">
        <v>2</v>
      </c>
      <c r="G2647" s="416">
        <f>[5]내역서!F2643</f>
        <v>2</v>
      </c>
      <c r="H2647" s="416">
        <v>2</v>
      </c>
      <c r="I2647" s="416">
        <f>내역서!F2651</f>
        <v>0</v>
      </c>
      <c r="J2647" s="416">
        <v>19151.099999999999</v>
      </c>
      <c r="K2647" s="417">
        <f t="shared" si="4683"/>
        <v>0</v>
      </c>
      <c r="L2647" s="416">
        <v>31185.599999999999</v>
      </c>
      <c r="M2647" s="417">
        <f t="shared" si="4684"/>
        <v>0</v>
      </c>
      <c r="N2647" s="416">
        <v>0</v>
      </c>
      <c r="O2647" s="417">
        <f t="shared" si="4685"/>
        <v>0</v>
      </c>
      <c r="P2647" s="417">
        <f t="shared" si="4686"/>
        <v>50336.7</v>
      </c>
      <c r="Q2647" s="417">
        <f t="shared" si="4667"/>
        <v>0</v>
      </c>
      <c r="R2647" s="417">
        <f t="shared" ref="R2647" si="4705">I2647-I2646</f>
        <v>0</v>
      </c>
      <c r="S2647" s="417">
        <f t="shared" ref="S2647:T2647" si="4706">P2647-P2646</f>
        <v>0</v>
      </c>
      <c r="T2647" s="417">
        <f t="shared" si="4706"/>
        <v>0</v>
      </c>
      <c r="U2647" s="484"/>
      <c r="V2647" s="619" t="str">
        <f t="shared" ref="V2647" si="4707">+IF(I2647&lt;0,"ng","")</f>
        <v/>
      </c>
      <c r="W2647" s="619"/>
    </row>
    <row r="2648" spans="1:23" s="371" customFormat="1" ht="24" hidden="1" customHeight="1">
      <c r="A2648" s="366" t="s">
        <v>4932</v>
      </c>
      <c r="B2648" s="500" t="s">
        <v>3416</v>
      </c>
      <c r="C2648" s="500" t="s">
        <v>3417</v>
      </c>
      <c r="D2648" s="500" t="s">
        <v>0</v>
      </c>
      <c r="E2648" s="501" t="s">
        <v>0</v>
      </c>
      <c r="F2648" s="502">
        <v>0</v>
      </c>
      <c r="G2648" s="502">
        <f>[5]내역서!F2644</f>
        <v>0</v>
      </c>
      <c r="H2648" s="502">
        <v>0</v>
      </c>
      <c r="I2648" s="502">
        <f>내역서!F2652</f>
        <v>0</v>
      </c>
      <c r="J2648" s="503">
        <v>0</v>
      </c>
      <c r="K2648" s="503">
        <f>SUMIF($A$2650:$A$2733,$A2650,K$2650:K$2733)</f>
        <v>0</v>
      </c>
      <c r="L2648" s="503">
        <v>0</v>
      </c>
      <c r="M2648" s="503">
        <f>SUMIF($A$2650:$A$2733,$A2650,M$2650:M$2733)</f>
        <v>0</v>
      </c>
      <c r="N2648" s="503">
        <v>0</v>
      </c>
      <c r="O2648" s="503">
        <f>SUMIF($A$2650:$A$2733,$A2650,O$2650:O$2733)</f>
        <v>0</v>
      </c>
      <c r="P2648" s="504">
        <v>0</v>
      </c>
      <c r="Q2648" s="503">
        <f>K2648+M2648+O2648</f>
        <v>0</v>
      </c>
      <c r="R2648" s="503"/>
      <c r="S2648" s="503"/>
      <c r="T2648" s="503"/>
      <c r="U2648" s="501" t="s">
        <v>0</v>
      </c>
      <c r="V2648" s="617" t="str">
        <f>+IF(I2648&lt;0,"ng","")</f>
        <v/>
      </c>
      <c r="W2648" s="617"/>
    </row>
    <row r="2649" spans="1:23" s="75" customFormat="1" ht="24" hidden="1" customHeight="1">
      <c r="A2649" s="372" t="s">
        <v>4829</v>
      </c>
      <c r="B2649" s="505" t="s">
        <v>4933</v>
      </c>
      <c r="C2649" s="505" t="s">
        <v>4934</v>
      </c>
      <c r="D2649" s="505" t="s">
        <v>0</v>
      </c>
      <c r="E2649" s="506" t="s">
        <v>0</v>
      </c>
      <c r="F2649" s="507">
        <v>0</v>
      </c>
      <c r="G2649" s="507">
        <f>[5]내역서!F2645</f>
        <v>0</v>
      </c>
      <c r="H2649" s="507">
        <v>0</v>
      </c>
      <c r="I2649" s="507">
        <f>내역서!F2653</f>
        <v>0</v>
      </c>
      <c r="J2649" s="508">
        <v>0</v>
      </c>
      <c r="K2649" s="508">
        <f>SUMIF($A$2650:$A$2733,$A2651,K$2650:K$2733)</f>
        <v>0</v>
      </c>
      <c r="L2649" s="508">
        <v>0</v>
      </c>
      <c r="M2649" s="508">
        <f>SUMIF($A$2650:$A$2733,$A2651,M$2650:M$2733)</f>
        <v>0</v>
      </c>
      <c r="N2649" s="508">
        <v>0</v>
      </c>
      <c r="O2649" s="508">
        <f>SUMIF($A$2650:$A$2733,$A2651,O$2650:O$2733)</f>
        <v>0</v>
      </c>
      <c r="P2649" s="509">
        <v>0</v>
      </c>
      <c r="Q2649" s="508">
        <f t="shared" si="4667"/>
        <v>0</v>
      </c>
      <c r="R2649" s="508">
        <f t="shared" ref="R2649" si="4708">I2649-I2648</f>
        <v>0</v>
      </c>
      <c r="S2649" s="508">
        <f t="shared" ref="S2649:T2649" si="4709">P2649-P2648</f>
        <v>0</v>
      </c>
      <c r="T2649" s="508">
        <f t="shared" si="4709"/>
        <v>0</v>
      </c>
      <c r="U2649" s="506"/>
      <c r="V2649" s="619" t="str">
        <f t="shared" ref="V2649" si="4710">+IF(I2649&lt;0,"ng","")</f>
        <v/>
      </c>
      <c r="W2649" s="619"/>
    </row>
    <row r="2650" spans="1:23" s="371" customFormat="1" ht="24" hidden="1" customHeight="1">
      <c r="A2650" s="366" t="s">
        <v>4825</v>
      </c>
      <c r="B2650" s="418" t="s">
        <v>0</v>
      </c>
      <c r="C2650" s="418" t="s">
        <v>3480</v>
      </c>
      <c r="D2650" s="418" t="s">
        <v>159</v>
      </c>
      <c r="E2650" s="419" t="s">
        <v>2235</v>
      </c>
      <c r="F2650" s="411">
        <v>17.3</v>
      </c>
      <c r="G2650" s="411">
        <f>[5]내역서!F2646</f>
        <v>17.3</v>
      </c>
      <c r="H2650" s="411">
        <v>17.3</v>
      </c>
      <c r="I2650" s="411">
        <f>내역서!F2654</f>
        <v>0</v>
      </c>
      <c r="J2650" s="411">
        <v>30241.5</v>
      </c>
      <c r="K2650" s="412">
        <f>INT($I2650*J2650)</f>
        <v>0</v>
      </c>
      <c r="L2650" s="411">
        <v>221086.4</v>
      </c>
      <c r="M2650" s="412">
        <f>INT($I2650*L2650)</f>
        <v>0</v>
      </c>
      <c r="N2650" s="411">
        <v>31129.200000000001</v>
      </c>
      <c r="O2650" s="412">
        <f>INT($I2650*N2650)</f>
        <v>0</v>
      </c>
      <c r="P2650" s="412">
        <f>+J2650+L2650+N2650</f>
        <v>282457.09999999998</v>
      </c>
      <c r="Q2650" s="412">
        <f>K2650+M2650+O2650</f>
        <v>0</v>
      </c>
      <c r="R2650" s="412"/>
      <c r="S2650" s="412"/>
      <c r="T2650" s="412"/>
      <c r="U2650" s="483" t="s">
        <v>0</v>
      </c>
      <c r="V2650" s="617" t="str">
        <f>+IF(I2650&lt;0,"ng","")</f>
        <v/>
      </c>
      <c r="W2650" s="617"/>
    </row>
    <row r="2651" spans="1:23" s="75" customFormat="1" ht="24" hidden="1" customHeight="1">
      <c r="A2651" s="372" t="s">
        <v>4886</v>
      </c>
      <c r="B2651" s="421" t="s">
        <v>0</v>
      </c>
      <c r="C2651" s="421" t="s">
        <v>1508</v>
      </c>
      <c r="D2651" s="421" t="s">
        <v>159</v>
      </c>
      <c r="E2651" s="422" t="s">
        <v>768</v>
      </c>
      <c r="F2651" s="416">
        <v>17.3</v>
      </c>
      <c r="G2651" s="416">
        <f>[5]내역서!F2647</f>
        <v>17.3</v>
      </c>
      <c r="H2651" s="416">
        <v>17.3</v>
      </c>
      <c r="I2651" s="416">
        <f>내역서!F2655</f>
        <v>0</v>
      </c>
      <c r="J2651" s="416">
        <v>30241.5</v>
      </c>
      <c r="K2651" s="417">
        <f t="shared" ref="K2651:K2681" si="4711">INT($I2651*J2651)</f>
        <v>0</v>
      </c>
      <c r="L2651" s="416">
        <v>221086.4</v>
      </c>
      <c r="M2651" s="417">
        <f t="shared" ref="M2651:M2681" si="4712">INT($I2651*L2651)</f>
        <v>0</v>
      </c>
      <c r="N2651" s="416">
        <v>31129.200000000001</v>
      </c>
      <c r="O2651" s="417">
        <f t="shared" ref="O2651:O2681" si="4713">INT($I2651*N2651)</f>
        <v>0</v>
      </c>
      <c r="P2651" s="417">
        <f t="shared" ref="P2651:P2713" si="4714">+J2651+L2651+N2651</f>
        <v>282457.09999999998</v>
      </c>
      <c r="Q2651" s="417">
        <f t="shared" si="4667"/>
        <v>0</v>
      </c>
      <c r="R2651" s="417">
        <f t="shared" ref="R2651" si="4715">I2651-I2650</f>
        <v>0</v>
      </c>
      <c r="S2651" s="417">
        <f t="shared" ref="S2651:T2651" si="4716">P2651-P2650</f>
        <v>0</v>
      </c>
      <c r="T2651" s="417">
        <f t="shared" si="4716"/>
        <v>0</v>
      </c>
      <c r="U2651" s="484"/>
      <c r="V2651" s="619" t="str">
        <f t="shared" ref="V2651" si="4717">+IF(I2651&lt;0,"ng","")</f>
        <v/>
      </c>
      <c r="W2651" s="619"/>
    </row>
    <row r="2652" spans="1:23" s="371" customFormat="1" ht="24" hidden="1" customHeight="1">
      <c r="A2652" s="366" t="s">
        <v>4376</v>
      </c>
      <c r="B2652" s="418" t="s">
        <v>0</v>
      </c>
      <c r="C2652" s="418" t="s">
        <v>3480</v>
      </c>
      <c r="D2652" s="418" t="s">
        <v>172</v>
      </c>
      <c r="E2652" s="419" t="s">
        <v>2235</v>
      </c>
      <c r="F2652" s="411">
        <v>1.5</v>
      </c>
      <c r="G2652" s="411">
        <f>[5]내역서!F2648</f>
        <v>1.5</v>
      </c>
      <c r="H2652" s="411">
        <v>1.5</v>
      </c>
      <c r="I2652" s="411">
        <f>내역서!F2656</f>
        <v>0</v>
      </c>
      <c r="J2652" s="411">
        <v>26734.5</v>
      </c>
      <c r="K2652" s="412">
        <f>INT($I2652*J2652)</f>
        <v>0</v>
      </c>
      <c r="L2652" s="411">
        <v>188969.60000000001</v>
      </c>
      <c r="M2652" s="412">
        <f>INT($I2652*L2652)</f>
        <v>0</v>
      </c>
      <c r="N2652" s="411">
        <v>28177.200000000001</v>
      </c>
      <c r="O2652" s="412">
        <f>INT($I2652*N2652)</f>
        <v>0</v>
      </c>
      <c r="P2652" s="412">
        <f>+J2652+L2652+N2652</f>
        <v>243881.30000000002</v>
      </c>
      <c r="Q2652" s="412">
        <f>K2652+M2652+O2652</f>
        <v>0</v>
      </c>
      <c r="R2652" s="412"/>
      <c r="S2652" s="412"/>
      <c r="T2652" s="412"/>
      <c r="U2652" s="483" t="s">
        <v>0</v>
      </c>
      <c r="V2652" s="617" t="str">
        <f>+IF(I2652&lt;0,"ng","")</f>
        <v/>
      </c>
      <c r="W2652" s="617"/>
    </row>
    <row r="2653" spans="1:23" s="75" customFormat="1" ht="24" hidden="1" customHeight="1">
      <c r="A2653" s="372" t="s">
        <v>4698</v>
      </c>
      <c r="B2653" s="421" t="s">
        <v>0</v>
      </c>
      <c r="C2653" s="421" t="s">
        <v>1508</v>
      </c>
      <c r="D2653" s="421" t="s">
        <v>172</v>
      </c>
      <c r="E2653" s="422" t="s">
        <v>768</v>
      </c>
      <c r="F2653" s="416">
        <v>1.5</v>
      </c>
      <c r="G2653" s="416">
        <f>[5]내역서!F2649</f>
        <v>1.5</v>
      </c>
      <c r="H2653" s="416">
        <v>1.5</v>
      </c>
      <c r="I2653" s="416">
        <f>내역서!F2657</f>
        <v>0</v>
      </c>
      <c r="J2653" s="416">
        <v>26734.5</v>
      </c>
      <c r="K2653" s="417">
        <f t="shared" si="4711"/>
        <v>0</v>
      </c>
      <c r="L2653" s="416">
        <v>188969.60000000001</v>
      </c>
      <c r="M2653" s="417">
        <f t="shared" si="4712"/>
        <v>0</v>
      </c>
      <c r="N2653" s="416">
        <v>28177.200000000001</v>
      </c>
      <c r="O2653" s="417">
        <f t="shared" si="4713"/>
        <v>0</v>
      </c>
      <c r="P2653" s="417">
        <f t="shared" si="4714"/>
        <v>243881.30000000002</v>
      </c>
      <c r="Q2653" s="417">
        <f t="shared" si="4667"/>
        <v>0</v>
      </c>
      <c r="R2653" s="417">
        <f t="shared" ref="R2653" si="4718">I2653-I2652</f>
        <v>0</v>
      </c>
      <c r="S2653" s="417">
        <f t="shared" ref="S2653:T2653" si="4719">P2653-P2652</f>
        <v>0</v>
      </c>
      <c r="T2653" s="417">
        <f t="shared" si="4719"/>
        <v>0</v>
      </c>
      <c r="U2653" s="484"/>
      <c r="V2653" s="619" t="str">
        <f t="shared" ref="V2653" si="4720">+IF(I2653&lt;0,"ng","")</f>
        <v/>
      </c>
      <c r="W2653" s="619"/>
    </row>
    <row r="2654" spans="1:23" s="371" customFormat="1" ht="24" hidden="1" customHeight="1">
      <c r="A2654" s="366" t="s">
        <v>4935</v>
      </c>
      <c r="B2654" s="418" t="s">
        <v>0</v>
      </c>
      <c r="C2654" s="418" t="s">
        <v>3480</v>
      </c>
      <c r="D2654" s="418" t="s">
        <v>173</v>
      </c>
      <c r="E2654" s="419" t="s">
        <v>2235</v>
      </c>
      <c r="F2654" s="411">
        <v>0.65</v>
      </c>
      <c r="G2654" s="411">
        <f>[5]내역서!F2650</f>
        <v>0.65</v>
      </c>
      <c r="H2654" s="411">
        <v>0.65</v>
      </c>
      <c r="I2654" s="411">
        <f>내역서!F2658</f>
        <v>0</v>
      </c>
      <c r="J2654" s="411">
        <v>23717.9</v>
      </c>
      <c r="K2654" s="412">
        <f>INT($I2654*J2654)</f>
        <v>0</v>
      </c>
      <c r="L2654" s="411">
        <v>163224.79999999999</v>
      </c>
      <c r="M2654" s="412">
        <f>INT($I2654*L2654)</f>
        <v>0</v>
      </c>
      <c r="N2654" s="411">
        <v>25429.4</v>
      </c>
      <c r="O2654" s="412">
        <f>INT($I2654*N2654)</f>
        <v>0</v>
      </c>
      <c r="P2654" s="412">
        <f>+J2654+L2654+N2654</f>
        <v>212372.09999999998</v>
      </c>
      <c r="Q2654" s="412">
        <f>K2654+M2654+O2654</f>
        <v>0</v>
      </c>
      <c r="R2654" s="412"/>
      <c r="S2654" s="412"/>
      <c r="T2654" s="412"/>
      <c r="U2654" s="483" t="s">
        <v>0</v>
      </c>
      <c r="V2654" s="617" t="str">
        <f>+IF(I2654&lt;0,"ng","")</f>
        <v/>
      </c>
      <c r="W2654" s="617"/>
    </row>
    <row r="2655" spans="1:23" s="75" customFormat="1" ht="24" hidden="1" customHeight="1">
      <c r="A2655" s="372" t="s">
        <v>4936</v>
      </c>
      <c r="B2655" s="421" t="s">
        <v>0</v>
      </c>
      <c r="C2655" s="421" t="s">
        <v>1508</v>
      </c>
      <c r="D2655" s="421" t="s">
        <v>173</v>
      </c>
      <c r="E2655" s="422" t="s">
        <v>768</v>
      </c>
      <c r="F2655" s="416">
        <v>0.65</v>
      </c>
      <c r="G2655" s="416">
        <f>[5]내역서!F2651</f>
        <v>0.65</v>
      </c>
      <c r="H2655" s="416">
        <v>0.65</v>
      </c>
      <c r="I2655" s="416">
        <f>내역서!F2659</f>
        <v>0</v>
      </c>
      <c r="J2655" s="416">
        <v>23717.9</v>
      </c>
      <c r="K2655" s="417">
        <f t="shared" si="4711"/>
        <v>0</v>
      </c>
      <c r="L2655" s="416">
        <v>163224.79999999999</v>
      </c>
      <c r="M2655" s="417">
        <f t="shared" si="4712"/>
        <v>0</v>
      </c>
      <c r="N2655" s="416">
        <v>25429.4</v>
      </c>
      <c r="O2655" s="417">
        <f t="shared" si="4713"/>
        <v>0</v>
      </c>
      <c r="P2655" s="417">
        <f t="shared" si="4714"/>
        <v>212372.09999999998</v>
      </c>
      <c r="Q2655" s="417">
        <f t="shared" si="4667"/>
        <v>0</v>
      </c>
      <c r="R2655" s="417">
        <f t="shared" ref="R2655" si="4721">I2655-I2654</f>
        <v>0</v>
      </c>
      <c r="S2655" s="417">
        <f t="shared" ref="S2655:T2655" si="4722">P2655-P2654</f>
        <v>0</v>
      </c>
      <c r="T2655" s="417">
        <f t="shared" si="4722"/>
        <v>0</v>
      </c>
      <c r="U2655" s="484"/>
      <c r="V2655" s="619" t="str">
        <f t="shared" ref="V2655" si="4723">+IF(I2655&lt;0,"ng","")</f>
        <v/>
      </c>
      <c r="W2655" s="619"/>
    </row>
    <row r="2656" spans="1:23" s="371" customFormat="1" ht="24" hidden="1" customHeight="1">
      <c r="A2656" s="366" t="s">
        <v>4376</v>
      </c>
      <c r="B2656" s="418" t="s">
        <v>0</v>
      </c>
      <c r="C2656" s="418" t="s">
        <v>3481</v>
      </c>
      <c r="D2656" s="418" t="s">
        <v>177</v>
      </c>
      <c r="E2656" s="419" t="s">
        <v>56</v>
      </c>
      <c r="F2656" s="411">
        <v>12.75</v>
      </c>
      <c r="G2656" s="411">
        <f>[5]내역서!F2652</f>
        <v>12.75</v>
      </c>
      <c r="H2656" s="411">
        <v>12.75</v>
      </c>
      <c r="I2656" s="411">
        <f>내역서!F2660</f>
        <v>0</v>
      </c>
      <c r="J2656" s="411">
        <v>1349830.8</v>
      </c>
      <c r="K2656" s="412">
        <f>INT($I2656*J2656)</f>
        <v>0</v>
      </c>
      <c r="L2656" s="411">
        <v>12384482.4</v>
      </c>
      <c r="M2656" s="412">
        <f>INT($I2656*L2656)</f>
        <v>0</v>
      </c>
      <c r="N2656" s="411">
        <v>0</v>
      </c>
      <c r="O2656" s="412">
        <f>INT($I2656*N2656)</f>
        <v>0</v>
      </c>
      <c r="P2656" s="412">
        <f>+J2656+L2656+N2656</f>
        <v>13734313.200000001</v>
      </c>
      <c r="Q2656" s="412">
        <f>K2656+M2656+O2656</f>
        <v>0</v>
      </c>
      <c r="R2656" s="412"/>
      <c r="S2656" s="412"/>
      <c r="T2656" s="412"/>
      <c r="U2656" s="483" t="s">
        <v>0</v>
      </c>
      <c r="V2656" s="617" t="str">
        <f>+IF(I2656&lt;0,"ng","")</f>
        <v/>
      </c>
      <c r="W2656" s="617"/>
    </row>
    <row r="2657" spans="1:23" s="75" customFormat="1" ht="24" hidden="1" customHeight="1">
      <c r="A2657" s="372" t="s">
        <v>4698</v>
      </c>
      <c r="B2657" s="421" t="s">
        <v>0</v>
      </c>
      <c r="C2657" s="421" t="s">
        <v>1509</v>
      </c>
      <c r="D2657" s="421" t="s">
        <v>177</v>
      </c>
      <c r="E2657" s="422" t="s">
        <v>56</v>
      </c>
      <c r="F2657" s="416">
        <v>12.75</v>
      </c>
      <c r="G2657" s="416">
        <f>[5]내역서!F2653</f>
        <v>12.75</v>
      </c>
      <c r="H2657" s="416">
        <v>12.75</v>
      </c>
      <c r="I2657" s="416">
        <f>내역서!F2661</f>
        <v>0</v>
      </c>
      <c r="J2657" s="416">
        <v>1349830.8</v>
      </c>
      <c r="K2657" s="417">
        <f t="shared" si="4711"/>
        <v>0</v>
      </c>
      <c r="L2657" s="416">
        <v>12384482.4</v>
      </c>
      <c r="M2657" s="417">
        <f t="shared" si="4712"/>
        <v>0</v>
      </c>
      <c r="N2657" s="416">
        <v>0</v>
      </c>
      <c r="O2657" s="417">
        <f t="shared" si="4713"/>
        <v>0</v>
      </c>
      <c r="P2657" s="417">
        <f t="shared" si="4714"/>
        <v>13734313.200000001</v>
      </c>
      <c r="Q2657" s="417">
        <f t="shared" si="4667"/>
        <v>0</v>
      </c>
      <c r="R2657" s="417">
        <f t="shared" ref="R2657" si="4724">I2657-I2656</f>
        <v>0</v>
      </c>
      <c r="S2657" s="417">
        <f t="shared" ref="S2657:T2657" si="4725">P2657-P2656</f>
        <v>0</v>
      </c>
      <c r="T2657" s="417">
        <f t="shared" si="4725"/>
        <v>0</v>
      </c>
      <c r="U2657" s="484"/>
      <c r="V2657" s="619" t="str">
        <f t="shared" ref="V2657" si="4726">+IF(I2657&lt;0,"ng","")</f>
        <v/>
      </c>
      <c r="W2657" s="619"/>
    </row>
    <row r="2658" spans="1:23" s="371" customFormat="1" ht="24" hidden="1" customHeight="1">
      <c r="A2658" s="366" t="s">
        <v>4937</v>
      </c>
      <c r="B2658" s="418" t="s">
        <v>0</v>
      </c>
      <c r="C2658" s="418" t="s">
        <v>3481</v>
      </c>
      <c r="D2658" s="418" t="s">
        <v>178</v>
      </c>
      <c r="E2658" s="419" t="s">
        <v>56</v>
      </c>
      <c r="F2658" s="411">
        <v>0.35</v>
      </c>
      <c r="G2658" s="411">
        <f>[5]내역서!F2654</f>
        <v>0.35</v>
      </c>
      <c r="H2658" s="411">
        <v>0.35</v>
      </c>
      <c r="I2658" s="411">
        <f>내역서!F2662</f>
        <v>0</v>
      </c>
      <c r="J2658" s="411">
        <v>1121432.3</v>
      </c>
      <c r="K2658" s="412">
        <f>INT($I2658*J2658)</f>
        <v>0</v>
      </c>
      <c r="L2658" s="411">
        <v>10288962.4</v>
      </c>
      <c r="M2658" s="412">
        <f>INT($I2658*L2658)</f>
        <v>0</v>
      </c>
      <c r="N2658" s="411">
        <v>0</v>
      </c>
      <c r="O2658" s="412">
        <f>INT($I2658*N2658)</f>
        <v>0</v>
      </c>
      <c r="P2658" s="412">
        <f>+J2658+L2658+N2658</f>
        <v>11410394.700000001</v>
      </c>
      <c r="Q2658" s="412">
        <f>K2658+M2658+O2658</f>
        <v>0</v>
      </c>
      <c r="R2658" s="412"/>
      <c r="S2658" s="412"/>
      <c r="T2658" s="412"/>
      <c r="U2658" s="483" t="s">
        <v>0</v>
      </c>
      <c r="V2658" s="617" t="str">
        <f>+IF(I2658&lt;0,"ng","")</f>
        <v/>
      </c>
      <c r="W2658" s="617"/>
    </row>
    <row r="2659" spans="1:23" s="75" customFormat="1" ht="24" hidden="1" customHeight="1">
      <c r="A2659" s="372" t="s">
        <v>4698</v>
      </c>
      <c r="B2659" s="421" t="s">
        <v>0</v>
      </c>
      <c r="C2659" s="421" t="s">
        <v>1509</v>
      </c>
      <c r="D2659" s="421" t="s">
        <v>178</v>
      </c>
      <c r="E2659" s="422" t="s">
        <v>56</v>
      </c>
      <c r="F2659" s="416">
        <v>0.35</v>
      </c>
      <c r="G2659" s="416">
        <f>[5]내역서!F2655</f>
        <v>0.35</v>
      </c>
      <c r="H2659" s="416">
        <v>0.35</v>
      </c>
      <c r="I2659" s="416">
        <f>내역서!F2663</f>
        <v>0</v>
      </c>
      <c r="J2659" s="416">
        <v>1121432.3</v>
      </c>
      <c r="K2659" s="417">
        <f t="shared" si="4711"/>
        <v>0</v>
      </c>
      <c r="L2659" s="416">
        <v>10288962.4</v>
      </c>
      <c r="M2659" s="417">
        <f t="shared" si="4712"/>
        <v>0</v>
      </c>
      <c r="N2659" s="416">
        <v>0</v>
      </c>
      <c r="O2659" s="417">
        <f t="shared" si="4713"/>
        <v>0</v>
      </c>
      <c r="P2659" s="417">
        <f t="shared" si="4714"/>
        <v>11410394.700000001</v>
      </c>
      <c r="Q2659" s="417">
        <f t="shared" si="4667"/>
        <v>0</v>
      </c>
      <c r="R2659" s="417">
        <f t="shared" ref="R2659" si="4727">I2659-I2658</f>
        <v>0</v>
      </c>
      <c r="S2659" s="417">
        <f t="shared" ref="S2659:T2659" si="4728">P2659-P2658</f>
        <v>0</v>
      </c>
      <c r="T2659" s="417">
        <f t="shared" si="4728"/>
        <v>0</v>
      </c>
      <c r="U2659" s="484"/>
      <c r="V2659" s="619" t="str">
        <f t="shared" ref="V2659" si="4729">+IF(I2659&lt;0,"ng","")</f>
        <v/>
      </c>
      <c r="W2659" s="619"/>
    </row>
    <row r="2660" spans="1:23" s="371" customFormat="1" ht="24" hidden="1" customHeight="1">
      <c r="A2660" s="366" t="s">
        <v>4935</v>
      </c>
      <c r="B2660" s="418" t="s">
        <v>0</v>
      </c>
      <c r="C2660" s="418" t="s">
        <v>3481</v>
      </c>
      <c r="D2660" s="418" t="s">
        <v>180</v>
      </c>
      <c r="E2660" s="419" t="s">
        <v>56</v>
      </c>
      <c r="F2660" s="411">
        <v>1.81</v>
      </c>
      <c r="G2660" s="411">
        <f>[5]내역서!F2656</f>
        <v>1.81</v>
      </c>
      <c r="H2660" s="411">
        <v>1.81</v>
      </c>
      <c r="I2660" s="411">
        <f>내역서!F2664</f>
        <v>0</v>
      </c>
      <c r="J2660" s="411">
        <v>1183018.6000000001</v>
      </c>
      <c r="K2660" s="412">
        <f>INT($I2660*J2660)</f>
        <v>0</v>
      </c>
      <c r="L2660" s="411">
        <v>10854008.800000001</v>
      </c>
      <c r="M2660" s="412">
        <f>INT($I2660*L2660)</f>
        <v>0</v>
      </c>
      <c r="N2660" s="411">
        <v>0</v>
      </c>
      <c r="O2660" s="412">
        <f>INT($I2660*N2660)</f>
        <v>0</v>
      </c>
      <c r="P2660" s="412">
        <f>+J2660+L2660+N2660</f>
        <v>12037027.4</v>
      </c>
      <c r="Q2660" s="412">
        <f>K2660+M2660+O2660</f>
        <v>0</v>
      </c>
      <c r="R2660" s="412"/>
      <c r="S2660" s="412"/>
      <c r="T2660" s="412"/>
      <c r="U2660" s="483" t="s">
        <v>0</v>
      </c>
      <c r="V2660" s="617" t="str">
        <f>+IF(I2660&lt;0,"ng","")</f>
        <v/>
      </c>
      <c r="W2660" s="617"/>
    </row>
    <row r="2661" spans="1:23" s="75" customFormat="1" ht="24" hidden="1" customHeight="1">
      <c r="A2661" s="372" t="s">
        <v>4938</v>
      </c>
      <c r="B2661" s="421" t="s">
        <v>0</v>
      </c>
      <c r="C2661" s="421" t="s">
        <v>1509</v>
      </c>
      <c r="D2661" s="421" t="s">
        <v>180</v>
      </c>
      <c r="E2661" s="422" t="s">
        <v>56</v>
      </c>
      <c r="F2661" s="416">
        <v>1.81</v>
      </c>
      <c r="G2661" s="416">
        <f>[5]내역서!F2657</f>
        <v>1.81</v>
      </c>
      <c r="H2661" s="416">
        <v>1.81</v>
      </c>
      <c r="I2661" s="416">
        <f>내역서!F2665</f>
        <v>0</v>
      </c>
      <c r="J2661" s="416">
        <v>1183018.6000000001</v>
      </c>
      <c r="K2661" s="417">
        <f t="shared" si="4711"/>
        <v>0</v>
      </c>
      <c r="L2661" s="416">
        <v>10854008.800000001</v>
      </c>
      <c r="M2661" s="417">
        <f t="shared" si="4712"/>
        <v>0</v>
      </c>
      <c r="N2661" s="416">
        <v>0</v>
      </c>
      <c r="O2661" s="417">
        <f t="shared" si="4713"/>
        <v>0</v>
      </c>
      <c r="P2661" s="417">
        <f t="shared" si="4714"/>
        <v>12037027.4</v>
      </c>
      <c r="Q2661" s="417">
        <f t="shared" si="4667"/>
        <v>0</v>
      </c>
      <c r="R2661" s="417">
        <f t="shared" ref="R2661" si="4730">I2661-I2660</f>
        <v>0</v>
      </c>
      <c r="S2661" s="417">
        <f t="shared" ref="S2661:T2661" si="4731">P2661-P2660</f>
        <v>0</v>
      </c>
      <c r="T2661" s="417">
        <f t="shared" si="4731"/>
        <v>0</v>
      </c>
      <c r="U2661" s="484"/>
      <c r="V2661" s="619" t="str">
        <f t="shared" ref="V2661" si="4732">+IF(I2661&lt;0,"ng","")</f>
        <v/>
      </c>
      <c r="W2661" s="619"/>
    </row>
    <row r="2662" spans="1:23" s="371" customFormat="1" ht="24" hidden="1" customHeight="1">
      <c r="A2662" s="366" t="s">
        <v>4939</v>
      </c>
      <c r="B2662" s="418" t="s">
        <v>0</v>
      </c>
      <c r="C2662" s="418" t="s">
        <v>3481</v>
      </c>
      <c r="D2662" s="418" t="s">
        <v>163</v>
      </c>
      <c r="E2662" s="419" t="s">
        <v>56</v>
      </c>
      <c r="F2662" s="411">
        <v>0.11</v>
      </c>
      <c r="G2662" s="411">
        <f>[5]내역서!F2658</f>
        <v>0.11</v>
      </c>
      <c r="H2662" s="411">
        <v>0.11</v>
      </c>
      <c r="I2662" s="411">
        <f>내역서!F2666</f>
        <v>0</v>
      </c>
      <c r="J2662" s="411">
        <v>1544685.3</v>
      </c>
      <c r="K2662" s="412">
        <f>INT($I2662*J2662)</f>
        <v>0</v>
      </c>
      <c r="L2662" s="411">
        <v>14172240.800000001</v>
      </c>
      <c r="M2662" s="412">
        <f>INT($I2662*L2662)</f>
        <v>0</v>
      </c>
      <c r="N2662" s="411">
        <v>0</v>
      </c>
      <c r="O2662" s="412">
        <f>INT($I2662*N2662)</f>
        <v>0</v>
      </c>
      <c r="P2662" s="412">
        <f>+J2662+L2662+N2662</f>
        <v>15716926.100000001</v>
      </c>
      <c r="Q2662" s="412">
        <f>K2662+M2662+O2662</f>
        <v>0</v>
      </c>
      <c r="R2662" s="412"/>
      <c r="S2662" s="412"/>
      <c r="T2662" s="412"/>
      <c r="U2662" s="483" t="s">
        <v>0</v>
      </c>
      <c r="V2662" s="617" t="str">
        <f>+IF(I2662&lt;0,"ng","")</f>
        <v/>
      </c>
      <c r="W2662" s="617"/>
    </row>
    <row r="2663" spans="1:23" s="75" customFormat="1" ht="24" hidden="1" customHeight="1">
      <c r="A2663" s="372" t="s">
        <v>4829</v>
      </c>
      <c r="B2663" s="421" t="s">
        <v>0</v>
      </c>
      <c r="C2663" s="421" t="s">
        <v>1509</v>
      </c>
      <c r="D2663" s="421" t="s">
        <v>163</v>
      </c>
      <c r="E2663" s="422" t="s">
        <v>56</v>
      </c>
      <c r="F2663" s="416">
        <v>0.11</v>
      </c>
      <c r="G2663" s="416">
        <f>[5]내역서!F2659</f>
        <v>0.11</v>
      </c>
      <c r="H2663" s="416">
        <v>0.11</v>
      </c>
      <c r="I2663" s="416">
        <f>내역서!F2667</f>
        <v>0</v>
      </c>
      <c r="J2663" s="416">
        <v>1544685.3</v>
      </c>
      <c r="K2663" s="417">
        <f t="shared" si="4711"/>
        <v>0</v>
      </c>
      <c r="L2663" s="416">
        <v>14172240.800000001</v>
      </c>
      <c r="M2663" s="417">
        <f t="shared" si="4712"/>
        <v>0</v>
      </c>
      <c r="N2663" s="416">
        <v>0</v>
      </c>
      <c r="O2663" s="417">
        <f t="shared" si="4713"/>
        <v>0</v>
      </c>
      <c r="P2663" s="417">
        <f t="shared" si="4714"/>
        <v>15716926.100000001</v>
      </c>
      <c r="Q2663" s="417">
        <f t="shared" si="4667"/>
        <v>0</v>
      </c>
      <c r="R2663" s="417">
        <f t="shared" ref="R2663" si="4733">I2663-I2662</f>
        <v>0</v>
      </c>
      <c r="S2663" s="417">
        <f t="shared" ref="S2663:T2663" si="4734">P2663-P2662</f>
        <v>0</v>
      </c>
      <c r="T2663" s="417">
        <f t="shared" si="4734"/>
        <v>0</v>
      </c>
      <c r="U2663" s="484"/>
      <c r="V2663" s="619" t="str">
        <f t="shared" ref="V2663" si="4735">+IF(I2663&lt;0,"ng","")</f>
        <v/>
      </c>
      <c r="W2663" s="619"/>
    </row>
    <row r="2664" spans="1:23" s="371" customFormat="1" ht="24" hidden="1" customHeight="1">
      <c r="A2664" s="366" t="s">
        <v>4295</v>
      </c>
      <c r="B2664" s="418" t="s">
        <v>0</v>
      </c>
      <c r="C2664" s="418" t="s">
        <v>3482</v>
      </c>
      <c r="D2664" s="418" t="s">
        <v>168</v>
      </c>
      <c r="E2664" s="419" t="s">
        <v>18</v>
      </c>
      <c r="F2664" s="411">
        <v>1</v>
      </c>
      <c r="G2664" s="411">
        <f>[5]내역서!F2660</f>
        <v>1</v>
      </c>
      <c r="H2664" s="411">
        <v>1</v>
      </c>
      <c r="I2664" s="411">
        <f>내역서!F2668</f>
        <v>0</v>
      </c>
      <c r="J2664" s="411">
        <v>81563.7</v>
      </c>
      <c r="K2664" s="412">
        <f>INT($I2664*J2664)</f>
        <v>0</v>
      </c>
      <c r="L2664" s="411">
        <v>720002.4</v>
      </c>
      <c r="M2664" s="412">
        <f>INT($I2664*L2664)</f>
        <v>0</v>
      </c>
      <c r="N2664" s="411">
        <v>109566.8</v>
      </c>
      <c r="O2664" s="412">
        <f>INT($I2664*N2664)</f>
        <v>0</v>
      </c>
      <c r="P2664" s="412">
        <f>+J2664+L2664+N2664</f>
        <v>911132.9</v>
      </c>
      <c r="Q2664" s="412">
        <f>K2664+M2664+O2664</f>
        <v>0</v>
      </c>
      <c r="R2664" s="412"/>
      <c r="S2664" s="412"/>
      <c r="T2664" s="412"/>
      <c r="U2664" s="483" t="s">
        <v>0</v>
      </c>
      <c r="V2664" s="617" t="str">
        <f>+IF(I2664&lt;0,"ng","")</f>
        <v/>
      </c>
      <c r="W2664" s="617"/>
    </row>
    <row r="2665" spans="1:23" s="75" customFormat="1" ht="24" hidden="1" customHeight="1">
      <c r="A2665" s="372" t="s">
        <v>4829</v>
      </c>
      <c r="B2665" s="421" t="s">
        <v>0</v>
      </c>
      <c r="C2665" s="421" t="s">
        <v>1510</v>
      </c>
      <c r="D2665" s="421" t="s">
        <v>168</v>
      </c>
      <c r="E2665" s="422" t="s">
        <v>18</v>
      </c>
      <c r="F2665" s="416">
        <v>1</v>
      </c>
      <c r="G2665" s="416">
        <f>[5]내역서!F2661</f>
        <v>1</v>
      </c>
      <c r="H2665" s="416">
        <v>1</v>
      </c>
      <c r="I2665" s="416">
        <f>내역서!F2669</f>
        <v>0</v>
      </c>
      <c r="J2665" s="416">
        <v>81563.7</v>
      </c>
      <c r="K2665" s="417">
        <f t="shared" si="4711"/>
        <v>0</v>
      </c>
      <c r="L2665" s="416">
        <v>720002.4</v>
      </c>
      <c r="M2665" s="417">
        <f t="shared" si="4712"/>
        <v>0</v>
      </c>
      <c r="N2665" s="416">
        <v>109566.8</v>
      </c>
      <c r="O2665" s="417">
        <f t="shared" si="4713"/>
        <v>0</v>
      </c>
      <c r="P2665" s="417">
        <f t="shared" si="4714"/>
        <v>911132.9</v>
      </c>
      <c r="Q2665" s="417">
        <f t="shared" si="4667"/>
        <v>0</v>
      </c>
      <c r="R2665" s="417">
        <f t="shared" ref="R2665" si="4736">I2665-I2664</f>
        <v>0</v>
      </c>
      <c r="S2665" s="417">
        <f t="shared" ref="S2665:T2665" si="4737">P2665-P2664</f>
        <v>0</v>
      </c>
      <c r="T2665" s="417">
        <f t="shared" si="4737"/>
        <v>0</v>
      </c>
      <c r="U2665" s="484"/>
      <c r="V2665" s="619" t="str">
        <f t="shared" ref="V2665" si="4738">+IF(I2665&lt;0,"ng","")</f>
        <v/>
      </c>
      <c r="W2665" s="619"/>
    </row>
    <row r="2666" spans="1:23" s="371" customFormat="1" ht="24" hidden="1" customHeight="1">
      <c r="A2666" s="366" t="s">
        <v>4376</v>
      </c>
      <c r="B2666" s="418" t="s">
        <v>0</v>
      </c>
      <c r="C2666" s="418" t="s">
        <v>3482</v>
      </c>
      <c r="D2666" s="418" t="s">
        <v>159</v>
      </c>
      <c r="E2666" s="419" t="s">
        <v>18</v>
      </c>
      <c r="F2666" s="411">
        <v>30</v>
      </c>
      <c r="G2666" s="411">
        <f>[5]내역서!F2662</f>
        <v>30</v>
      </c>
      <c r="H2666" s="411">
        <v>30</v>
      </c>
      <c r="I2666" s="411">
        <f>내역서!F2670</f>
        <v>0</v>
      </c>
      <c r="J2666" s="411">
        <v>39345.599999999999</v>
      </c>
      <c r="K2666" s="412">
        <f>INT($I2666*J2666)</f>
        <v>0</v>
      </c>
      <c r="L2666" s="411">
        <v>323184.8</v>
      </c>
      <c r="M2666" s="412">
        <f>INT($I2666*L2666)</f>
        <v>0</v>
      </c>
      <c r="N2666" s="411">
        <v>36407.599999999999</v>
      </c>
      <c r="O2666" s="412">
        <f>INT($I2666*N2666)</f>
        <v>0</v>
      </c>
      <c r="P2666" s="412">
        <f>+J2666+L2666+N2666</f>
        <v>398937.99999999994</v>
      </c>
      <c r="Q2666" s="412">
        <f>K2666+M2666+O2666</f>
        <v>0</v>
      </c>
      <c r="R2666" s="412"/>
      <c r="S2666" s="412"/>
      <c r="T2666" s="412"/>
      <c r="U2666" s="483" t="s">
        <v>0</v>
      </c>
      <c r="V2666" s="617" t="str">
        <f>+IF(I2666&lt;0,"ng","")</f>
        <v/>
      </c>
      <c r="W2666" s="617"/>
    </row>
    <row r="2667" spans="1:23" s="75" customFormat="1" ht="24" hidden="1" customHeight="1">
      <c r="A2667" s="372" t="s">
        <v>4940</v>
      </c>
      <c r="B2667" s="421" t="s">
        <v>0</v>
      </c>
      <c r="C2667" s="421" t="s">
        <v>1510</v>
      </c>
      <c r="D2667" s="421" t="s">
        <v>159</v>
      </c>
      <c r="E2667" s="422" t="s">
        <v>18</v>
      </c>
      <c r="F2667" s="416">
        <v>30</v>
      </c>
      <c r="G2667" s="416">
        <f>[5]내역서!F2663</f>
        <v>30</v>
      </c>
      <c r="H2667" s="416">
        <v>30</v>
      </c>
      <c r="I2667" s="416">
        <f>내역서!F2671</f>
        <v>0</v>
      </c>
      <c r="J2667" s="416">
        <v>39345.599999999999</v>
      </c>
      <c r="K2667" s="417">
        <f t="shared" si="4711"/>
        <v>0</v>
      </c>
      <c r="L2667" s="416">
        <v>323184.8</v>
      </c>
      <c r="M2667" s="417">
        <f t="shared" si="4712"/>
        <v>0</v>
      </c>
      <c r="N2667" s="416">
        <v>36407.599999999999</v>
      </c>
      <c r="O2667" s="417">
        <f t="shared" si="4713"/>
        <v>0</v>
      </c>
      <c r="P2667" s="417">
        <f t="shared" si="4714"/>
        <v>398937.99999999994</v>
      </c>
      <c r="Q2667" s="417">
        <f t="shared" si="4667"/>
        <v>0</v>
      </c>
      <c r="R2667" s="417">
        <f t="shared" ref="R2667" si="4739">I2667-I2666</f>
        <v>0</v>
      </c>
      <c r="S2667" s="417">
        <f t="shared" ref="S2667:T2667" si="4740">P2667-P2666</f>
        <v>0</v>
      </c>
      <c r="T2667" s="417">
        <f t="shared" si="4740"/>
        <v>0</v>
      </c>
      <c r="U2667" s="484"/>
      <c r="V2667" s="619" t="str">
        <f t="shared" ref="V2667" si="4741">+IF(I2667&lt;0,"ng","")</f>
        <v/>
      </c>
      <c r="W2667" s="619"/>
    </row>
    <row r="2668" spans="1:23" s="371" customFormat="1" ht="24" hidden="1" customHeight="1">
      <c r="A2668" s="366" t="s">
        <v>4825</v>
      </c>
      <c r="B2668" s="418" t="s">
        <v>0</v>
      </c>
      <c r="C2668" s="418" t="s">
        <v>3484</v>
      </c>
      <c r="D2668" s="418" t="s">
        <v>172</v>
      </c>
      <c r="E2668" s="419" t="s">
        <v>18</v>
      </c>
      <c r="F2668" s="411">
        <v>6</v>
      </c>
      <c r="G2668" s="411">
        <f>[5]내역서!F2664</f>
        <v>6</v>
      </c>
      <c r="H2668" s="411">
        <v>6</v>
      </c>
      <c r="I2668" s="411">
        <f>내역서!F2672</f>
        <v>0</v>
      </c>
      <c r="J2668" s="411">
        <v>47395.4</v>
      </c>
      <c r="K2668" s="412">
        <f>INT($I2668*J2668)</f>
        <v>0</v>
      </c>
      <c r="L2668" s="411">
        <v>434852</v>
      </c>
      <c r="M2668" s="412">
        <f>INT($I2668*L2668)</f>
        <v>0</v>
      </c>
      <c r="N2668" s="411">
        <v>0</v>
      </c>
      <c r="O2668" s="412">
        <f>INT($I2668*N2668)</f>
        <v>0</v>
      </c>
      <c r="P2668" s="412">
        <f>+J2668+L2668+N2668</f>
        <v>482247.4</v>
      </c>
      <c r="Q2668" s="412">
        <f>K2668+M2668+O2668</f>
        <v>0</v>
      </c>
      <c r="R2668" s="412"/>
      <c r="S2668" s="412"/>
      <c r="T2668" s="412"/>
      <c r="U2668" s="483" t="s">
        <v>0</v>
      </c>
      <c r="V2668" s="617" t="str">
        <f>+IF(I2668&lt;0,"ng","")</f>
        <v/>
      </c>
      <c r="W2668" s="617"/>
    </row>
    <row r="2669" spans="1:23" s="75" customFormat="1" ht="24" hidden="1" customHeight="1">
      <c r="A2669" s="372" t="s">
        <v>4829</v>
      </c>
      <c r="B2669" s="421" t="s">
        <v>0</v>
      </c>
      <c r="C2669" s="421" t="s">
        <v>1511</v>
      </c>
      <c r="D2669" s="421" t="s">
        <v>172</v>
      </c>
      <c r="E2669" s="422" t="s">
        <v>18</v>
      </c>
      <c r="F2669" s="416">
        <v>6</v>
      </c>
      <c r="G2669" s="416">
        <f>[5]내역서!F2665</f>
        <v>6</v>
      </c>
      <c r="H2669" s="416">
        <v>6</v>
      </c>
      <c r="I2669" s="416">
        <f>내역서!F2673</f>
        <v>0</v>
      </c>
      <c r="J2669" s="416">
        <v>47395.4</v>
      </c>
      <c r="K2669" s="417">
        <f t="shared" si="4711"/>
        <v>0</v>
      </c>
      <c r="L2669" s="416">
        <v>434852</v>
      </c>
      <c r="M2669" s="417">
        <f t="shared" si="4712"/>
        <v>0</v>
      </c>
      <c r="N2669" s="416">
        <v>0</v>
      </c>
      <c r="O2669" s="417">
        <f t="shared" si="4713"/>
        <v>0</v>
      </c>
      <c r="P2669" s="417">
        <f t="shared" si="4714"/>
        <v>482247.4</v>
      </c>
      <c r="Q2669" s="417">
        <f t="shared" si="4667"/>
        <v>0</v>
      </c>
      <c r="R2669" s="417">
        <f t="shared" ref="R2669" si="4742">I2669-I2668</f>
        <v>0</v>
      </c>
      <c r="S2669" s="417">
        <f t="shared" ref="S2669:T2669" si="4743">P2669-P2668</f>
        <v>0</v>
      </c>
      <c r="T2669" s="417">
        <f t="shared" si="4743"/>
        <v>0</v>
      </c>
      <c r="U2669" s="484"/>
      <c r="V2669" s="619" t="str">
        <f t="shared" ref="V2669" si="4744">+IF(I2669&lt;0,"ng","")</f>
        <v/>
      </c>
      <c r="W2669" s="619"/>
    </row>
    <row r="2670" spans="1:23" s="371" customFormat="1" ht="24" hidden="1" customHeight="1">
      <c r="A2670" s="366" t="s">
        <v>4376</v>
      </c>
      <c r="B2670" s="418" t="s">
        <v>0</v>
      </c>
      <c r="C2670" s="418" t="s">
        <v>3484</v>
      </c>
      <c r="D2670" s="418" t="s">
        <v>173</v>
      </c>
      <c r="E2670" s="419" t="s">
        <v>18</v>
      </c>
      <c r="F2670" s="411">
        <v>6</v>
      </c>
      <c r="G2670" s="411">
        <f>[5]내역서!F2666</f>
        <v>6</v>
      </c>
      <c r="H2670" s="411">
        <v>6</v>
      </c>
      <c r="I2670" s="411">
        <f>내역서!F2674</f>
        <v>0</v>
      </c>
      <c r="J2670" s="411">
        <v>42055.3</v>
      </c>
      <c r="K2670" s="412">
        <f>INT($I2670*J2670)</f>
        <v>0</v>
      </c>
      <c r="L2670" s="411">
        <v>385854.4</v>
      </c>
      <c r="M2670" s="412">
        <f>INT($I2670*L2670)</f>
        <v>0</v>
      </c>
      <c r="N2670" s="411">
        <v>0</v>
      </c>
      <c r="O2670" s="412">
        <f>INT($I2670*N2670)</f>
        <v>0</v>
      </c>
      <c r="P2670" s="412">
        <f>+J2670+L2670+N2670</f>
        <v>427909.7</v>
      </c>
      <c r="Q2670" s="412">
        <f>K2670+M2670+O2670</f>
        <v>0</v>
      </c>
      <c r="R2670" s="412"/>
      <c r="S2670" s="412"/>
      <c r="T2670" s="412"/>
      <c r="U2670" s="483" t="s">
        <v>0</v>
      </c>
      <c r="V2670" s="617" t="str">
        <f>+IF(I2670&lt;0,"ng","")</f>
        <v/>
      </c>
      <c r="W2670" s="617"/>
    </row>
    <row r="2671" spans="1:23" s="75" customFormat="1" ht="24" hidden="1" customHeight="1">
      <c r="A2671" s="372" t="s">
        <v>4829</v>
      </c>
      <c r="B2671" s="421" t="s">
        <v>0</v>
      </c>
      <c r="C2671" s="421" t="s">
        <v>1511</v>
      </c>
      <c r="D2671" s="421" t="s">
        <v>173</v>
      </c>
      <c r="E2671" s="422" t="s">
        <v>18</v>
      </c>
      <c r="F2671" s="416">
        <v>6</v>
      </c>
      <c r="G2671" s="416">
        <f>[5]내역서!F2667</f>
        <v>6</v>
      </c>
      <c r="H2671" s="416">
        <v>6</v>
      </c>
      <c r="I2671" s="416">
        <f>내역서!F2675</f>
        <v>0</v>
      </c>
      <c r="J2671" s="416">
        <v>42055.3</v>
      </c>
      <c r="K2671" s="417">
        <f t="shared" si="4711"/>
        <v>0</v>
      </c>
      <c r="L2671" s="416">
        <v>385854.4</v>
      </c>
      <c r="M2671" s="417">
        <f t="shared" si="4712"/>
        <v>0</v>
      </c>
      <c r="N2671" s="416">
        <v>0</v>
      </c>
      <c r="O2671" s="417">
        <f t="shared" si="4713"/>
        <v>0</v>
      </c>
      <c r="P2671" s="417">
        <f t="shared" si="4714"/>
        <v>427909.7</v>
      </c>
      <c r="Q2671" s="417">
        <f t="shared" si="4667"/>
        <v>0</v>
      </c>
      <c r="R2671" s="417">
        <f t="shared" ref="R2671" si="4745">I2671-I2670</f>
        <v>0</v>
      </c>
      <c r="S2671" s="417">
        <f t="shared" ref="S2671:T2671" si="4746">P2671-P2670</f>
        <v>0</v>
      </c>
      <c r="T2671" s="417">
        <f t="shared" si="4746"/>
        <v>0</v>
      </c>
      <c r="U2671" s="484"/>
      <c r="V2671" s="619" t="str">
        <f t="shared" ref="V2671" si="4747">+IF(I2671&lt;0,"ng","")</f>
        <v/>
      </c>
      <c r="W2671" s="619"/>
    </row>
    <row r="2672" spans="1:23" s="371" customFormat="1" ht="24" hidden="1" customHeight="1">
      <c r="A2672" s="366" t="s">
        <v>4899</v>
      </c>
      <c r="B2672" s="418" t="s">
        <v>0</v>
      </c>
      <c r="C2672" s="418" t="s">
        <v>3484</v>
      </c>
      <c r="D2672" s="418" t="s">
        <v>177</v>
      </c>
      <c r="E2672" s="419" t="s">
        <v>18</v>
      </c>
      <c r="F2672" s="411">
        <v>14</v>
      </c>
      <c r="G2672" s="411">
        <f>[5]내역서!F2668</f>
        <v>14</v>
      </c>
      <c r="H2672" s="411">
        <v>14</v>
      </c>
      <c r="I2672" s="411">
        <f>내역서!F2676</f>
        <v>0</v>
      </c>
      <c r="J2672" s="411">
        <v>36715.199999999997</v>
      </c>
      <c r="K2672" s="412">
        <f>INT($I2672*J2672)</f>
        <v>0</v>
      </c>
      <c r="L2672" s="411">
        <v>336856.8</v>
      </c>
      <c r="M2672" s="412">
        <f>INT($I2672*L2672)</f>
        <v>0</v>
      </c>
      <c r="N2672" s="411">
        <v>0</v>
      </c>
      <c r="O2672" s="412">
        <f>INT($I2672*N2672)</f>
        <v>0</v>
      </c>
      <c r="P2672" s="412">
        <f>+J2672+L2672+N2672</f>
        <v>373572</v>
      </c>
      <c r="Q2672" s="412">
        <f>K2672+M2672+O2672</f>
        <v>0</v>
      </c>
      <c r="R2672" s="412"/>
      <c r="S2672" s="412"/>
      <c r="T2672" s="412"/>
      <c r="U2672" s="483" t="s">
        <v>0</v>
      </c>
      <c r="V2672" s="617" t="str">
        <f>+IF(I2672&lt;0,"ng","")</f>
        <v/>
      </c>
      <c r="W2672" s="617"/>
    </row>
    <row r="2673" spans="1:23" s="75" customFormat="1" ht="24" hidden="1" customHeight="1">
      <c r="A2673" s="372" t="s">
        <v>4805</v>
      </c>
      <c r="B2673" s="421" t="s">
        <v>0</v>
      </c>
      <c r="C2673" s="421" t="s">
        <v>1511</v>
      </c>
      <c r="D2673" s="421" t="s">
        <v>177</v>
      </c>
      <c r="E2673" s="422" t="s">
        <v>18</v>
      </c>
      <c r="F2673" s="416">
        <v>14</v>
      </c>
      <c r="G2673" s="416">
        <f>[5]내역서!F2669</f>
        <v>14</v>
      </c>
      <c r="H2673" s="416">
        <v>14</v>
      </c>
      <c r="I2673" s="416">
        <f>내역서!F2677</f>
        <v>0</v>
      </c>
      <c r="J2673" s="416">
        <v>36715.199999999997</v>
      </c>
      <c r="K2673" s="417">
        <f t="shared" si="4711"/>
        <v>0</v>
      </c>
      <c r="L2673" s="416">
        <v>336856.8</v>
      </c>
      <c r="M2673" s="417">
        <f t="shared" si="4712"/>
        <v>0</v>
      </c>
      <c r="N2673" s="416">
        <v>0</v>
      </c>
      <c r="O2673" s="417">
        <f t="shared" si="4713"/>
        <v>0</v>
      </c>
      <c r="P2673" s="417">
        <f t="shared" si="4714"/>
        <v>373572</v>
      </c>
      <c r="Q2673" s="417">
        <f t="shared" si="4667"/>
        <v>0</v>
      </c>
      <c r="R2673" s="417">
        <f t="shared" ref="R2673" si="4748">I2673-I2672</f>
        <v>0</v>
      </c>
      <c r="S2673" s="417">
        <f t="shared" ref="S2673:T2673" si="4749">P2673-P2672</f>
        <v>0</v>
      </c>
      <c r="T2673" s="417">
        <f t="shared" si="4749"/>
        <v>0</v>
      </c>
      <c r="U2673" s="484"/>
      <c r="V2673" s="619" t="str">
        <f t="shared" ref="V2673" si="4750">+IF(I2673&lt;0,"ng","")</f>
        <v/>
      </c>
      <c r="W2673" s="619"/>
    </row>
    <row r="2674" spans="1:23" s="371" customFormat="1" ht="24" hidden="1" customHeight="1">
      <c r="A2674" s="366" t="s">
        <v>4941</v>
      </c>
      <c r="B2674" s="418" t="s">
        <v>0</v>
      </c>
      <c r="C2674" s="418" t="s">
        <v>3484</v>
      </c>
      <c r="D2674" s="418" t="s">
        <v>178</v>
      </c>
      <c r="E2674" s="419" t="s">
        <v>18</v>
      </c>
      <c r="F2674" s="411">
        <v>3</v>
      </c>
      <c r="G2674" s="411">
        <f>[5]내역서!F2670</f>
        <v>3</v>
      </c>
      <c r="H2674" s="411">
        <v>3</v>
      </c>
      <c r="I2674" s="411">
        <f>내역서!F2678</f>
        <v>0</v>
      </c>
      <c r="J2674" s="411">
        <v>21561.5</v>
      </c>
      <c r="K2674" s="412">
        <f>INT($I2674*J2674)</f>
        <v>0</v>
      </c>
      <c r="L2674" s="411">
        <v>197826.4</v>
      </c>
      <c r="M2674" s="412">
        <f>INT($I2674*L2674)</f>
        <v>0</v>
      </c>
      <c r="N2674" s="411">
        <v>0</v>
      </c>
      <c r="O2674" s="412">
        <f>INT($I2674*N2674)</f>
        <v>0</v>
      </c>
      <c r="P2674" s="412">
        <f>+J2674+L2674+N2674</f>
        <v>219387.9</v>
      </c>
      <c r="Q2674" s="412">
        <f>K2674+M2674+O2674</f>
        <v>0</v>
      </c>
      <c r="R2674" s="412"/>
      <c r="S2674" s="412"/>
      <c r="T2674" s="412"/>
      <c r="U2674" s="483" t="s">
        <v>0</v>
      </c>
      <c r="V2674" s="617" t="str">
        <f>+IF(I2674&lt;0,"ng","")</f>
        <v/>
      </c>
      <c r="W2674" s="617"/>
    </row>
    <row r="2675" spans="1:23" s="75" customFormat="1" ht="24" hidden="1" customHeight="1">
      <c r="A2675" s="372" t="s">
        <v>4942</v>
      </c>
      <c r="B2675" s="421" t="s">
        <v>0</v>
      </c>
      <c r="C2675" s="421" t="s">
        <v>1511</v>
      </c>
      <c r="D2675" s="421" t="s">
        <v>178</v>
      </c>
      <c r="E2675" s="422" t="s">
        <v>18</v>
      </c>
      <c r="F2675" s="416">
        <v>3</v>
      </c>
      <c r="G2675" s="416">
        <f>[5]내역서!F2671</f>
        <v>3</v>
      </c>
      <c r="H2675" s="416">
        <v>3</v>
      </c>
      <c r="I2675" s="416">
        <f>내역서!F2679</f>
        <v>0</v>
      </c>
      <c r="J2675" s="416">
        <v>21561.5</v>
      </c>
      <c r="K2675" s="417">
        <f t="shared" si="4711"/>
        <v>0</v>
      </c>
      <c r="L2675" s="416">
        <v>197826.4</v>
      </c>
      <c r="M2675" s="417">
        <f t="shared" si="4712"/>
        <v>0</v>
      </c>
      <c r="N2675" s="416">
        <v>0</v>
      </c>
      <c r="O2675" s="417">
        <f t="shared" si="4713"/>
        <v>0</v>
      </c>
      <c r="P2675" s="417">
        <f t="shared" si="4714"/>
        <v>219387.9</v>
      </c>
      <c r="Q2675" s="417">
        <f t="shared" si="4667"/>
        <v>0</v>
      </c>
      <c r="R2675" s="417">
        <f t="shared" ref="R2675" si="4751">I2675-I2674</f>
        <v>0</v>
      </c>
      <c r="S2675" s="417">
        <f t="shared" ref="S2675:T2675" si="4752">P2675-P2674</f>
        <v>0</v>
      </c>
      <c r="T2675" s="417">
        <f t="shared" si="4752"/>
        <v>0</v>
      </c>
      <c r="U2675" s="484"/>
      <c r="V2675" s="619" t="str">
        <f t="shared" ref="V2675" si="4753">+IF(I2675&lt;0,"ng","")</f>
        <v/>
      </c>
      <c r="W2675" s="619"/>
    </row>
    <row r="2676" spans="1:23" s="371" customFormat="1" ht="24" hidden="1" customHeight="1">
      <c r="A2676" s="366" t="s">
        <v>4899</v>
      </c>
      <c r="B2676" s="418" t="s">
        <v>0</v>
      </c>
      <c r="C2676" s="418" t="s">
        <v>3484</v>
      </c>
      <c r="D2676" s="418" t="s">
        <v>180</v>
      </c>
      <c r="E2676" s="419" t="s">
        <v>18</v>
      </c>
      <c r="F2676" s="411">
        <v>13</v>
      </c>
      <c r="G2676" s="411">
        <f>[5]내역서!F2672</f>
        <v>13</v>
      </c>
      <c r="H2676" s="411">
        <v>13</v>
      </c>
      <c r="I2676" s="411">
        <f>내역서!F2680</f>
        <v>0</v>
      </c>
      <c r="J2676" s="411">
        <v>13576.4</v>
      </c>
      <c r="K2676" s="412">
        <f>INT($I2676*J2676)</f>
        <v>0</v>
      </c>
      <c r="L2676" s="411">
        <v>124561.60000000001</v>
      </c>
      <c r="M2676" s="412">
        <f>INT($I2676*L2676)</f>
        <v>0</v>
      </c>
      <c r="N2676" s="411">
        <v>0</v>
      </c>
      <c r="O2676" s="412">
        <f>INT($I2676*N2676)</f>
        <v>0</v>
      </c>
      <c r="P2676" s="412">
        <f>+J2676+L2676+N2676</f>
        <v>138138</v>
      </c>
      <c r="Q2676" s="412">
        <f>K2676+M2676+O2676</f>
        <v>0</v>
      </c>
      <c r="R2676" s="412"/>
      <c r="S2676" s="412"/>
      <c r="T2676" s="412"/>
      <c r="U2676" s="483" t="s">
        <v>0</v>
      </c>
      <c r="V2676" s="617" t="str">
        <f>+IF(I2676&lt;0,"ng","")</f>
        <v/>
      </c>
      <c r="W2676" s="617"/>
    </row>
    <row r="2677" spans="1:23" s="75" customFormat="1" ht="24" hidden="1" customHeight="1">
      <c r="A2677" s="372" t="s">
        <v>4943</v>
      </c>
      <c r="B2677" s="421" t="s">
        <v>0</v>
      </c>
      <c r="C2677" s="421" t="s">
        <v>1511</v>
      </c>
      <c r="D2677" s="421" t="s">
        <v>180</v>
      </c>
      <c r="E2677" s="422" t="s">
        <v>18</v>
      </c>
      <c r="F2677" s="416">
        <v>13</v>
      </c>
      <c r="G2677" s="416">
        <f>[5]내역서!F2673</f>
        <v>13</v>
      </c>
      <c r="H2677" s="416">
        <v>13</v>
      </c>
      <c r="I2677" s="416">
        <f>내역서!F2681</f>
        <v>0</v>
      </c>
      <c r="J2677" s="416">
        <v>13576.4</v>
      </c>
      <c r="K2677" s="417">
        <f t="shared" si="4711"/>
        <v>0</v>
      </c>
      <c r="L2677" s="416">
        <v>124561.60000000001</v>
      </c>
      <c r="M2677" s="417">
        <f t="shared" si="4712"/>
        <v>0</v>
      </c>
      <c r="N2677" s="416">
        <v>0</v>
      </c>
      <c r="O2677" s="417">
        <f t="shared" si="4713"/>
        <v>0</v>
      </c>
      <c r="P2677" s="417">
        <f t="shared" si="4714"/>
        <v>138138</v>
      </c>
      <c r="Q2677" s="417">
        <f t="shared" si="4667"/>
        <v>0</v>
      </c>
      <c r="R2677" s="417">
        <f t="shared" ref="R2677" si="4754">I2677-I2676</f>
        <v>0</v>
      </c>
      <c r="S2677" s="417">
        <f t="shared" ref="S2677:T2677" si="4755">P2677-P2676</f>
        <v>0</v>
      </c>
      <c r="T2677" s="417">
        <f t="shared" si="4755"/>
        <v>0</v>
      </c>
      <c r="U2677" s="484"/>
      <c r="V2677" s="619" t="str">
        <f t="shared" ref="V2677" si="4756">+IF(I2677&lt;0,"ng","")</f>
        <v/>
      </c>
      <c r="W2677" s="619"/>
    </row>
    <row r="2678" spans="1:23" s="371" customFormat="1" ht="24" hidden="1" customHeight="1">
      <c r="A2678" s="366" t="s">
        <v>4825</v>
      </c>
      <c r="B2678" s="418" t="s">
        <v>0</v>
      </c>
      <c r="C2678" s="418" t="s">
        <v>3484</v>
      </c>
      <c r="D2678" s="418" t="s">
        <v>167</v>
      </c>
      <c r="E2678" s="419" t="s">
        <v>18</v>
      </c>
      <c r="F2678" s="411">
        <v>2</v>
      </c>
      <c r="G2678" s="411">
        <f>[5]내역서!F2674</f>
        <v>2</v>
      </c>
      <c r="H2678" s="411">
        <v>2</v>
      </c>
      <c r="I2678" s="411">
        <f>내역서!F2682</f>
        <v>0</v>
      </c>
      <c r="J2678" s="411">
        <v>8010.6</v>
      </c>
      <c r="K2678" s="412">
        <f>INT($I2678*J2678)</f>
        <v>0</v>
      </c>
      <c r="L2678" s="411">
        <v>73496</v>
      </c>
      <c r="M2678" s="412">
        <f>INT($I2678*L2678)</f>
        <v>0</v>
      </c>
      <c r="N2678" s="411">
        <v>0</v>
      </c>
      <c r="O2678" s="412">
        <f>INT($I2678*N2678)</f>
        <v>0</v>
      </c>
      <c r="P2678" s="412">
        <f>+J2678+L2678+N2678</f>
        <v>81506.600000000006</v>
      </c>
      <c r="Q2678" s="412">
        <f>K2678+M2678+O2678</f>
        <v>0</v>
      </c>
      <c r="R2678" s="412"/>
      <c r="S2678" s="412"/>
      <c r="T2678" s="412"/>
      <c r="U2678" s="483" t="s">
        <v>0</v>
      </c>
      <c r="V2678" s="617" t="str">
        <f>+IF(I2678&lt;0,"ng","")</f>
        <v/>
      </c>
      <c r="W2678" s="617"/>
    </row>
    <row r="2679" spans="1:23" s="75" customFormat="1" ht="24" hidden="1" customHeight="1">
      <c r="A2679" s="372" t="s">
        <v>4829</v>
      </c>
      <c r="B2679" s="421" t="s">
        <v>0</v>
      </c>
      <c r="C2679" s="421" t="s">
        <v>1511</v>
      </c>
      <c r="D2679" s="421" t="s">
        <v>167</v>
      </c>
      <c r="E2679" s="422" t="s">
        <v>18</v>
      </c>
      <c r="F2679" s="416">
        <v>2</v>
      </c>
      <c r="G2679" s="416">
        <f>[5]내역서!F2675</f>
        <v>2</v>
      </c>
      <c r="H2679" s="416">
        <v>2</v>
      </c>
      <c r="I2679" s="416">
        <f>내역서!F2683</f>
        <v>0</v>
      </c>
      <c r="J2679" s="416">
        <v>8010.6</v>
      </c>
      <c r="K2679" s="417">
        <f t="shared" si="4711"/>
        <v>0</v>
      </c>
      <c r="L2679" s="416">
        <v>73496</v>
      </c>
      <c r="M2679" s="417">
        <f t="shared" si="4712"/>
        <v>0</v>
      </c>
      <c r="N2679" s="416">
        <v>0</v>
      </c>
      <c r="O2679" s="417">
        <f t="shared" si="4713"/>
        <v>0</v>
      </c>
      <c r="P2679" s="417">
        <f t="shared" si="4714"/>
        <v>81506.600000000006</v>
      </c>
      <c r="Q2679" s="417">
        <f t="shared" si="4667"/>
        <v>0</v>
      </c>
      <c r="R2679" s="417">
        <f t="shared" ref="R2679" si="4757">I2679-I2678</f>
        <v>0</v>
      </c>
      <c r="S2679" s="417">
        <f t="shared" ref="S2679:T2679" si="4758">P2679-P2678</f>
        <v>0</v>
      </c>
      <c r="T2679" s="417">
        <f t="shared" si="4758"/>
        <v>0</v>
      </c>
      <c r="U2679" s="484"/>
      <c r="V2679" s="619" t="str">
        <f t="shared" ref="V2679" si="4759">+IF(I2679&lt;0,"ng","")</f>
        <v/>
      </c>
      <c r="W2679" s="619"/>
    </row>
    <row r="2680" spans="1:23" s="371" customFormat="1" ht="24" hidden="1" customHeight="1">
      <c r="A2680" s="366" t="s">
        <v>4825</v>
      </c>
      <c r="B2680" s="418" t="s">
        <v>0</v>
      </c>
      <c r="C2680" s="418" t="s">
        <v>3484</v>
      </c>
      <c r="D2680" s="418" t="s">
        <v>3485</v>
      </c>
      <c r="E2680" s="419" t="s">
        <v>18</v>
      </c>
      <c r="F2680" s="411">
        <v>18</v>
      </c>
      <c r="G2680" s="411">
        <f>[5]내역서!F2676</f>
        <v>18</v>
      </c>
      <c r="H2680" s="411">
        <v>18</v>
      </c>
      <c r="I2680" s="411">
        <f>내역서!F2684</f>
        <v>0</v>
      </c>
      <c r="J2680" s="411">
        <v>3337.5</v>
      </c>
      <c r="K2680" s="412">
        <f>INT($I2680*J2680)</f>
        <v>0</v>
      </c>
      <c r="L2680" s="411">
        <v>30623.200000000001</v>
      </c>
      <c r="M2680" s="412">
        <f>INT($I2680*L2680)</f>
        <v>0</v>
      </c>
      <c r="N2680" s="411">
        <v>0</v>
      </c>
      <c r="O2680" s="412">
        <f>INT($I2680*N2680)</f>
        <v>0</v>
      </c>
      <c r="P2680" s="412">
        <f>+J2680+L2680+N2680</f>
        <v>33960.699999999997</v>
      </c>
      <c r="Q2680" s="412">
        <f>K2680+M2680+O2680</f>
        <v>0</v>
      </c>
      <c r="R2680" s="412"/>
      <c r="S2680" s="412"/>
      <c r="T2680" s="412"/>
      <c r="U2680" s="483" t="s">
        <v>0</v>
      </c>
      <c r="V2680" s="617" t="str">
        <f>+IF(I2680&lt;0,"ng","")</f>
        <v/>
      </c>
      <c r="W2680" s="617"/>
    </row>
    <row r="2681" spans="1:23" s="75" customFormat="1" ht="24" hidden="1" customHeight="1">
      <c r="A2681" s="372" t="s">
        <v>4829</v>
      </c>
      <c r="B2681" s="421" t="s">
        <v>0</v>
      </c>
      <c r="C2681" s="421" t="s">
        <v>1511</v>
      </c>
      <c r="D2681" s="421" t="s">
        <v>1512</v>
      </c>
      <c r="E2681" s="422" t="s">
        <v>18</v>
      </c>
      <c r="F2681" s="416">
        <v>18</v>
      </c>
      <c r="G2681" s="416">
        <f>[5]내역서!F2677</f>
        <v>18</v>
      </c>
      <c r="H2681" s="416">
        <v>18</v>
      </c>
      <c r="I2681" s="416">
        <f>내역서!F2685</f>
        <v>0</v>
      </c>
      <c r="J2681" s="416">
        <v>3337.5</v>
      </c>
      <c r="K2681" s="417">
        <f t="shared" si="4711"/>
        <v>0</v>
      </c>
      <c r="L2681" s="416">
        <v>30623.200000000001</v>
      </c>
      <c r="M2681" s="417">
        <f t="shared" si="4712"/>
        <v>0</v>
      </c>
      <c r="N2681" s="416">
        <v>0</v>
      </c>
      <c r="O2681" s="417">
        <f t="shared" si="4713"/>
        <v>0</v>
      </c>
      <c r="P2681" s="417">
        <f t="shared" si="4714"/>
        <v>33960.699999999997</v>
      </c>
      <c r="Q2681" s="417">
        <f t="shared" si="4667"/>
        <v>0</v>
      </c>
      <c r="R2681" s="417">
        <f t="shared" ref="R2681" si="4760">I2681-I2680</f>
        <v>0</v>
      </c>
      <c r="S2681" s="417">
        <f t="shared" ref="S2681:T2681" si="4761">P2681-P2680</f>
        <v>0</v>
      </c>
      <c r="T2681" s="417">
        <f t="shared" si="4761"/>
        <v>0</v>
      </c>
      <c r="U2681" s="484"/>
      <c r="V2681" s="619" t="str">
        <f t="shared" ref="V2681" si="4762">+IF(I2681&lt;0,"ng","")</f>
        <v/>
      </c>
      <c r="W2681" s="619"/>
    </row>
    <row r="2682" spans="1:23" s="371" customFormat="1" ht="24" hidden="1" customHeight="1">
      <c r="A2682" s="366" t="s">
        <v>4732</v>
      </c>
      <c r="B2682" s="418" t="s">
        <v>0</v>
      </c>
      <c r="C2682" s="418" t="s">
        <v>3486</v>
      </c>
      <c r="D2682" s="418" t="s">
        <v>168</v>
      </c>
      <c r="E2682" s="419" t="s">
        <v>18</v>
      </c>
      <c r="F2682" s="411">
        <v>3</v>
      </c>
      <c r="G2682" s="411">
        <f>[5]내역서!F2678</f>
        <v>3</v>
      </c>
      <c r="H2682" s="411">
        <v>3</v>
      </c>
      <c r="I2682" s="411">
        <f>내역서!F2686</f>
        <v>0</v>
      </c>
      <c r="J2682" s="411">
        <v>2168028.9</v>
      </c>
      <c r="K2682" s="412">
        <f>INT($I2682*J2682)</f>
        <v>0</v>
      </c>
      <c r="L2682" s="411">
        <v>0</v>
      </c>
      <c r="M2682" s="412">
        <f>INT($I2682*L2682)</f>
        <v>0</v>
      </c>
      <c r="N2682" s="411">
        <v>0</v>
      </c>
      <c r="O2682" s="412">
        <f>INT($I2682*N2682)</f>
        <v>0</v>
      </c>
      <c r="P2682" s="412">
        <f>+J2682+L2682+N2682</f>
        <v>2168028.9</v>
      </c>
      <c r="Q2682" s="412">
        <f>K2682+M2682+O2682</f>
        <v>0</v>
      </c>
      <c r="R2682" s="412"/>
      <c r="S2682" s="412"/>
      <c r="T2682" s="412"/>
      <c r="U2682" s="483" t="s">
        <v>0</v>
      </c>
      <c r="V2682" s="617" t="str">
        <f>+IF(I2682&lt;0,"ng","")</f>
        <v/>
      </c>
      <c r="W2682" s="617"/>
    </row>
    <row r="2683" spans="1:23" s="75" customFormat="1" ht="24" hidden="1" customHeight="1">
      <c r="A2683" s="372" t="s">
        <v>4944</v>
      </c>
      <c r="B2683" s="421" t="s">
        <v>0</v>
      </c>
      <c r="C2683" s="421" t="s">
        <v>1513</v>
      </c>
      <c r="D2683" s="421" t="s">
        <v>168</v>
      </c>
      <c r="E2683" s="422" t="s">
        <v>18</v>
      </c>
      <c r="F2683" s="416">
        <v>3</v>
      </c>
      <c r="G2683" s="416">
        <f>[5]내역서!F2679</f>
        <v>3</v>
      </c>
      <c r="H2683" s="416">
        <v>3</v>
      </c>
      <c r="I2683" s="416">
        <f>내역서!F2687</f>
        <v>0</v>
      </c>
      <c r="J2683" s="416">
        <v>2168028.9</v>
      </c>
      <c r="K2683" s="417">
        <f t="shared" ref="K2683:K2713" si="4763">INT($I2683*J2683)</f>
        <v>0</v>
      </c>
      <c r="L2683" s="416">
        <v>0</v>
      </c>
      <c r="M2683" s="417">
        <f t="shared" ref="M2683:M2713" si="4764">INT($I2683*L2683)</f>
        <v>0</v>
      </c>
      <c r="N2683" s="416">
        <v>0</v>
      </c>
      <c r="O2683" s="417">
        <f t="shared" ref="O2683:O2713" si="4765">INT($I2683*N2683)</f>
        <v>0</v>
      </c>
      <c r="P2683" s="417">
        <f t="shared" si="4714"/>
        <v>2168028.9</v>
      </c>
      <c r="Q2683" s="417">
        <f t="shared" si="4667"/>
        <v>0</v>
      </c>
      <c r="R2683" s="417">
        <f t="shared" ref="R2683" si="4766">I2683-I2682</f>
        <v>0</v>
      </c>
      <c r="S2683" s="417">
        <f t="shared" ref="S2683:T2683" si="4767">P2683-P2682</f>
        <v>0</v>
      </c>
      <c r="T2683" s="417">
        <f t="shared" si="4767"/>
        <v>0</v>
      </c>
      <c r="U2683" s="484"/>
      <c r="V2683" s="619" t="str">
        <f t="shared" ref="V2683" si="4768">+IF(I2683&lt;0,"ng","")</f>
        <v/>
      </c>
      <c r="W2683" s="619"/>
    </row>
    <row r="2684" spans="1:23" s="371" customFormat="1" ht="24" hidden="1" customHeight="1">
      <c r="A2684" s="366" t="s">
        <v>4945</v>
      </c>
      <c r="B2684" s="418" t="s">
        <v>0</v>
      </c>
      <c r="C2684" s="418" t="s">
        <v>3486</v>
      </c>
      <c r="D2684" s="418" t="s">
        <v>159</v>
      </c>
      <c r="E2684" s="419" t="s">
        <v>18</v>
      </c>
      <c r="F2684" s="411">
        <v>111</v>
      </c>
      <c r="G2684" s="411">
        <f>[5]내역서!F2680</f>
        <v>111</v>
      </c>
      <c r="H2684" s="411">
        <v>111</v>
      </c>
      <c r="I2684" s="411">
        <f>내역서!F2688</f>
        <v>0</v>
      </c>
      <c r="J2684" s="411">
        <v>227373.5</v>
      </c>
      <c r="K2684" s="412">
        <f>INT($I2684*J2684)</f>
        <v>0</v>
      </c>
      <c r="L2684" s="411">
        <v>0</v>
      </c>
      <c r="M2684" s="412">
        <f>INT($I2684*L2684)</f>
        <v>0</v>
      </c>
      <c r="N2684" s="411">
        <v>0</v>
      </c>
      <c r="O2684" s="412">
        <f>INT($I2684*N2684)</f>
        <v>0</v>
      </c>
      <c r="P2684" s="412">
        <f>+J2684+L2684+N2684</f>
        <v>227373.5</v>
      </c>
      <c r="Q2684" s="412">
        <f>K2684+M2684+O2684</f>
        <v>0</v>
      </c>
      <c r="R2684" s="412"/>
      <c r="S2684" s="412"/>
      <c r="T2684" s="412"/>
      <c r="U2684" s="483" t="s">
        <v>0</v>
      </c>
      <c r="V2684" s="617" t="str">
        <f>+IF(I2684&lt;0,"ng","")</f>
        <v/>
      </c>
      <c r="W2684" s="617"/>
    </row>
    <row r="2685" spans="1:23" s="75" customFormat="1" ht="24" hidden="1" customHeight="1">
      <c r="A2685" s="372" t="s">
        <v>4946</v>
      </c>
      <c r="B2685" s="421" t="s">
        <v>0</v>
      </c>
      <c r="C2685" s="421" t="s">
        <v>1513</v>
      </c>
      <c r="D2685" s="421" t="s">
        <v>159</v>
      </c>
      <c r="E2685" s="422" t="s">
        <v>18</v>
      </c>
      <c r="F2685" s="416">
        <v>111</v>
      </c>
      <c r="G2685" s="416">
        <f>[5]내역서!F2681</f>
        <v>111</v>
      </c>
      <c r="H2685" s="416">
        <v>111</v>
      </c>
      <c r="I2685" s="416">
        <f>내역서!F2689</f>
        <v>0</v>
      </c>
      <c r="J2685" s="416">
        <v>227373.5</v>
      </c>
      <c r="K2685" s="417">
        <f t="shared" si="4763"/>
        <v>0</v>
      </c>
      <c r="L2685" s="416">
        <v>0</v>
      </c>
      <c r="M2685" s="417">
        <f t="shared" si="4764"/>
        <v>0</v>
      </c>
      <c r="N2685" s="416">
        <v>0</v>
      </c>
      <c r="O2685" s="417">
        <f t="shared" si="4765"/>
        <v>0</v>
      </c>
      <c r="P2685" s="417">
        <f t="shared" si="4714"/>
        <v>227373.5</v>
      </c>
      <c r="Q2685" s="417">
        <f t="shared" si="4667"/>
        <v>0</v>
      </c>
      <c r="R2685" s="417">
        <f t="shared" ref="R2685" si="4769">I2685-I2684</f>
        <v>0</v>
      </c>
      <c r="S2685" s="417">
        <f t="shared" ref="S2685:T2685" si="4770">P2685-P2684</f>
        <v>0</v>
      </c>
      <c r="T2685" s="417">
        <f t="shared" si="4770"/>
        <v>0</v>
      </c>
      <c r="U2685" s="484"/>
      <c r="V2685" s="619" t="str">
        <f t="shared" ref="V2685" si="4771">+IF(I2685&lt;0,"ng","")</f>
        <v/>
      </c>
      <c r="W2685" s="619"/>
    </row>
    <row r="2686" spans="1:23" s="371" customFormat="1" ht="24" hidden="1" customHeight="1">
      <c r="A2686" s="366" t="s">
        <v>4947</v>
      </c>
      <c r="B2686" s="418" t="s">
        <v>0</v>
      </c>
      <c r="C2686" s="418" t="s">
        <v>3486</v>
      </c>
      <c r="D2686" s="418" t="s">
        <v>172</v>
      </c>
      <c r="E2686" s="419" t="s">
        <v>18</v>
      </c>
      <c r="F2686" s="411">
        <v>9</v>
      </c>
      <c r="G2686" s="411">
        <f>[5]내역서!F2682</f>
        <v>9</v>
      </c>
      <c r="H2686" s="411">
        <v>9</v>
      </c>
      <c r="I2686" s="411">
        <f>내역서!F2690</f>
        <v>0</v>
      </c>
      <c r="J2686" s="411">
        <v>212730.5</v>
      </c>
      <c r="K2686" s="412">
        <f>INT($I2686*J2686)</f>
        <v>0</v>
      </c>
      <c r="L2686" s="411">
        <v>0</v>
      </c>
      <c r="M2686" s="412">
        <f>INT($I2686*L2686)</f>
        <v>0</v>
      </c>
      <c r="N2686" s="411">
        <v>0</v>
      </c>
      <c r="O2686" s="412">
        <f>INT($I2686*N2686)</f>
        <v>0</v>
      </c>
      <c r="P2686" s="412">
        <f>+J2686+L2686+N2686</f>
        <v>212730.5</v>
      </c>
      <c r="Q2686" s="412">
        <f>K2686+M2686+O2686</f>
        <v>0</v>
      </c>
      <c r="R2686" s="412"/>
      <c r="S2686" s="412"/>
      <c r="T2686" s="412"/>
      <c r="U2686" s="483" t="s">
        <v>0</v>
      </c>
      <c r="V2686" s="617" t="str">
        <f>+IF(I2686&lt;0,"ng","")</f>
        <v/>
      </c>
      <c r="W2686" s="617"/>
    </row>
    <row r="2687" spans="1:23" s="75" customFormat="1" ht="24" hidden="1" customHeight="1">
      <c r="A2687" s="372" t="s">
        <v>4640</v>
      </c>
      <c r="B2687" s="421" t="s">
        <v>0</v>
      </c>
      <c r="C2687" s="421" t="s">
        <v>1513</v>
      </c>
      <c r="D2687" s="421" t="s">
        <v>172</v>
      </c>
      <c r="E2687" s="422" t="s">
        <v>18</v>
      </c>
      <c r="F2687" s="416">
        <v>9</v>
      </c>
      <c r="G2687" s="416">
        <f>[5]내역서!F2683</f>
        <v>9</v>
      </c>
      <c r="H2687" s="416">
        <v>9</v>
      </c>
      <c r="I2687" s="416">
        <f>내역서!F2691</f>
        <v>0</v>
      </c>
      <c r="J2687" s="416">
        <v>212730.5</v>
      </c>
      <c r="K2687" s="417">
        <f t="shared" si="4763"/>
        <v>0</v>
      </c>
      <c r="L2687" s="416">
        <v>0</v>
      </c>
      <c r="M2687" s="417">
        <f t="shared" si="4764"/>
        <v>0</v>
      </c>
      <c r="N2687" s="416">
        <v>0</v>
      </c>
      <c r="O2687" s="417">
        <f t="shared" si="4765"/>
        <v>0</v>
      </c>
      <c r="P2687" s="417">
        <f t="shared" si="4714"/>
        <v>212730.5</v>
      </c>
      <c r="Q2687" s="417">
        <f t="shared" si="4667"/>
        <v>0</v>
      </c>
      <c r="R2687" s="417">
        <f t="shared" ref="R2687" si="4772">I2687-I2686</f>
        <v>0</v>
      </c>
      <c r="S2687" s="417">
        <f t="shared" ref="S2687:T2687" si="4773">P2687-P2686</f>
        <v>0</v>
      </c>
      <c r="T2687" s="417">
        <f t="shared" si="4773"/>
        <v>0</v>
      </c>
      <c r="U2687" s="484"/>
      <c r="V2687" s="619" t="str">
        <f t="shared" ref="V2687" si="4774">+IF(I2687&lt;0,"ng","")</f>
        <v/>
      </c>
      <c r="W2687" s="619"/>
    </row>
    <row r="2688" spans="1:23" s="371" customFormat="1" ht="24" hidden="1" customHeight="1">
      <c r="A2688" s="366" t="s">
        <v>4945</v>
      </c>
      <c r="B2688" s="418" t="s">
        <v>0</v>
      </c>
      <c r="C2688" s="418" t="s">
        <v>3486</v>
      </c>
      <c r="D2688" s="418" t="s">
        <v>173</v>
      </c>
      <c r="E2688" s="419" t="s">
        <v>18</v>
      </c>
      <c r="F2688" s="411">
        <v>21</v>
      </c>
      <c r="G2688" s="411">
        <f>[5]내역서!F2684</f>
        <v>21</v>
      </c>
      <c r="H2688" s="411">
        <v>21</v>
      </c>
      <c r="I2688" s="411">
        <f>내역서!F2692</f>
        <v>0</v>
      </c>
      <c r="J2688" s="411">
        <v>173687</v>
      </c>
      <c r="K2688" s="412">
        <f>INT($I2688*J2688)</f>
        <v>0</v>
      </c>
      <c r="L2688" s="411">
        <v>0</v>
      </c>
      <c r="M2688" s="412">
        <f>INT($I2688*L2688)</f>
        <v>0</v>
      </c>
      <c r="N2688" s="411">
        <v>0</v>
      </c>
      <c r="O2688" s="412">
        <f>INT($I2688*N2688)</f>
        <v>0</v>
      </c>
      <c r="P2688" s="412">
        <f>+J2688+L2688+N2688</f>
        <v>173687</v>
      </c>
      <c r="Q2688" s="412">
        <f>K2688+M2688+O2688</f>
        <v>0</v>
      </c>
      <c r="R2688" s="412"/>
      <c r="S2688" s="412"/>
      <c r="T2688" s="412"/>
      <c r="U2688" s="483" t="s">
        <v>0</v>
      </c>
      <c r="V2688" s="617" t="str">
        <f>+IF(I2688&lt;0,"ng","")</f>
        <v/>
      </c>
      <c r="W2688" s="617"/>
    </row>
    <row r="2689" spans="1:23" s="75" customFormat="1" ht="24" hidden="1" customHeight="1">
      <c r="A2689" s="372" t="s">
        <v>4829</v>
      </c>
      <c r="B2689" s="421" t="s">
        <v>0</v>
      </c>
      <c r="C2689" s="421" t="s">
        <v>1513</v>
      </c>
      <c r="D2689" s="421" t="s">
        <v>173</v>
      </c>
      <c r="E2689" s="422" t="s">
        <v>18</v>
      </c>
      <c r="F2689" s="416">
        <v>21</v>
      </c>
      <c r="G2689" s="416">
        <f>[5]내역서!F2685</f>
        <v>21</v>
      </c>
      <c r="H2689" s="416">
        <v>21</v>
      </c>
      <c r="I2689" s="416">
        <f>내역서!F2693</f>
        <v>0</v>
      </c>
      <c r="J2689" s="416">
        <v>173687</v>
      </c>
      <c r="K2689" s="417">
        <f t="shared" si="4763"/>
        <v>0</v>
      </c>
      <c r="L2689" s="416">
        <v>0</v>
      </c>
      <c r="M2689" s="417">
        <f t="shared" si="4764"/>
        <v>0</v>
      </c>
      <c r="N2689" s="416">
        <v>0</v>
      </c>
      <c r="O2689" s="417">
        <f t="shared" si="4765"/>
        <v>0</v>
      </c>
      <c r="P2689" s="417">
        <f t="shared" si="4714"/>
        <v>173687</v>
      </c>
      <c r="Q2689" s="417">
        <f t="shared" ref="Q2689:Q2751" si="4775">K2689+M2689+O2689</f>
        <v>0</v>
      </c>
      <c r="R2689" s="417">
        <f t="shared" ref="R2689" si="4776">I2689-I2688</f>
        <v>0</v>
      </c>
      <c r="S2689" s="417">
        <f t="shared" ref="S2689:T2689" si="4777">P2689-P2688</f>
        <v>0</v>
      </c>
      <c r="T2689" s="417">
        <f t="shared" si="4777"/>
        <v>0</v>
      </c>
      <c r="U2689" s="484"/>
      <c r="V2689" s="619" t="str">
        <f t="shared" ref="V2689" si="4778">+IF(I2689&lt;0,"ng","")</f>
        <v/>
      </c>
      <c r="W2689" s="619"/>
    </row>
    <row r="2690" spans="1:23" s="489" customFormat="1" ht="24" hidden="1" customHeight="1">
      <c r="A2690" s="366" t="s">
        <v>4893</v>
      </c>
      <c r="B2690" s="418" t="s">
        <v>0</v>
      </c>
      <c r="C2690" s="418" t="s">
        <v>3486</v>
      </c>
      <c r="D2690" s="418" t="s">
        <v>177</v>
      </c>
      <c r="E2690" s="419" t="s">
        <v>18</v>
      </c>
      <c r="F2690" s="411">
        <v>64</v>
      </c>
      <c r="G2690" s="411">
        <f>[5]내역서!F2686</f>
        <v>64</v>
      </c>
      <c r="H2690" s="411">
        <v>64</v>
      </c>
      <c r="I2690" s="411">
        <f>내역서!F2694</f>
        <v>0</v>
      </c>
      <c r="J2690" s="411">
        <v>140762.6</v>
      </c>
      <c r="K2690" s="412">
        <f>INT($I2690*J2690)</f>
        <v>0</v>
      </c>
      <c r="L2690" s="411">
        <v>0</v>
      </c>
      <c r="M2690" s="412">
        <f>INT($I2690*L2690)</f>
        <v>0</v>
      </c>
      <c r="N2690" s="411">
        <v>0</v>
      </c>
      <c r="O2690" s="412">
        <f>INT($I2690*N2690)</f>
        <v>0</v>
      </c>
      <c r="P2690" s="412">
        <f>+J2690+L2690+N2690</f>
        <v>140762.6</v>
      </c>
      <c r="Q2690" s="412">
        <f>K2690+M2690+O2690</f>
        <v>0</v>
      </c>
      <c r="R2690" s="412"/>
      <c r="S2690" s="412"/>
      <c r="T2690" s="412"/>
      <c r="U2690" s="483" t="s">
        <v>0</v>
      </c>
      <c r="V2690" s="617" t="str">
        <f>+IF(I2690&lt;0,"ng","")</f>
        <v/>
      </c>
      <c r="W2690" s="617"/>
    </row>
    <row r="2691" spans="1:23" s="78" customFormat="1" ht="24" hidden="1" customHeight="1">
      <c r="A2691" s="372" t="s">
        <v>4829</v>
      </c>
      <c r="B2691" s="421" t="s">
        <v>0</v>
      </c>
      <c r="C2691" s="421" t="s">
        <v>1513</v>
      </c>
      <c r="D2691" s="421" t="s">
        <v>177</v>
      </c>
      <c r="E2691" s="422" t="s">
        <v>18</v>
      </c>
      <c r="F2691" s="416">
        <v>64</v>
      </c>
      <c r="G2691" s="416">
        <f>[5]내역서!F2687</f>
        <v>64</v>
      </c>
      <c r="H2691" s="416">
        <v>64</v>
      </c>
      <c r="I2691" s="416">
        <f>내역서!F2695</f>
        <v>0</v>
      </c>
      <c r="J2691" s="416">
        <v>140762.6</v>
      </c>
      <c r="K2691" s="417">
        <f t="shared" si="4763"/>
        <v>0</v>
      </c>
      <c r="L2691" s="416">
        <v>0</v>
      </c>
      <c r="M2691" s="417">
        <f t="shared" si="4764"/>
        <v>0</v>
      </c>
      <c r="N2691" s="416">
        <v>0</v>
      </c>
      <c r="O2691" s="417">
        <f t="shared" si="4765"/>
        <v>0</v>
      </c>
      <c r="P2691" s="417">
        <f t="shared" si="4714"/>
        <v>140762.6</v>
      </c>
      <c r="Q2691" s="417">
        <f t="shared" si="4775"/>
        <v>0</v>
      </c>
      <c r="R2691" s="417">
        <f t="shared" ref="R2691" si="4779">I2691-I2690</f>
        <v>0</v>
      </c>
      <c r="S2691" s="417">
        <f t="shared" ref="S2691:T2691" si="4780">P2691-P2690</f>
        <v>0</v>
      </c>
      <c r="T2691" s="417">
        <f t="shared" si="4780"/>
        <v>0</v>
      </c>
      <c r="U2691" s="484"/>
      <c r="V2691" s="619" t="str">
        <f t="shared" ref="V2691" si="4781">+IF(I2691&lt;0,"ng","")</f>
        <v/>
      </c>
      <c r="W2691" s="619"/>
    </row>
    <row r="2692" spans="1:23" s="371" customFormat="1" ht="24" hidden="1" customHeight="1">
      <c r="A2692" s="366" t="s">
        <v>4831</v>
      </c>
      <c r="B2692" s="418" t="s">
        <v>0</v>
      </c>
      <c r="C2692" s="418" t="s">
        <v>3486</v>
      </c>
      <c r="D2692" s="418" t="s">
        <v>193</v>
      </c>
      <c r="E2692" s="419" t="s">
        <v>18</v>
      </c>
      <c r="F2692" s="411">
        <v>3</v>
      </c>
      <c r="G2692" s="411">
        <f>[5]내역서!F2688</f>
        <v>3</v>
      </c>
      <c r="H2692" s="411">
        <v>3</v>
      </c>
      <c r="I2692" s="411">
        <f>내역서!F2696</f>
        <v>0</v>
      </c>
      <c r="J2692" s="411">
        <v>112868.5</v>
      </c>
      <c r="K2692" s="412">
        <f>INT($I2692*J2692)</f>
        <v>0</v>
      </c>
      <c r="L2692" s="411">
        <v>0</v>
      </c>
      <c r="M2692" s="412">
        <f>INT($I2692*L2692)</f>
        <v>0</v>
      </c>
      <c r="N2692" s="411">
        <v>0</v>
      </c>
      <c r="O2692" s="412">
        <f>INT($I2692*N2692)</f>
        <v>0</v>
      </c>
      <c r="P2692" s="412">
        <f>+J2692+L2692+N2692</f>
        <v>112868.5</v>
      </c>
      <c r="Q2692" s="412">
        <f>K2692+M2692+O2692</f>
        <v>0</v>
      </c>
      <c r="R2692" s="412"/>
      <c r="S2692" s="412"/>
      <c r="T2692" s="412"/>
      <c r="U2692" s="483" t="s">
        <v>0</v>
      </c>
      <c r="V2692" s="617" t="str">
        <f>+IF(I2692&lt;0,"ng","")</f>
        <v/>
      </c>
      <c r="W2692" s="617"/>
    </row>
    <row r="2693" spans="1:23" s="75" customFormat="1" ht="24" hidden="1" customHeight="1">
      <c r="A2693" s="372" t="s">
        <v>4829</v>
      </c>
      <c r="B2693" s="421" t="s">
        <v>0</v>
      </c>
      <c r="C2693" s="421" t="s">
        <v>1513</v>
      </c>
      <c r="D2693" s="421" t="s">
        <v>193</v>
      </c>
      <c r="E2693" s="422" t="s">
        <v>18</v>
      </c>
      <c r="F2693" s="416">
        <v>3</v>
      </c>
      <c r="G2693" s="416">
        <f>[5]내역서!F2689</f>
        <v>3</v>
      </c>
      <c r="H2693" s="416">
        <v>3</v>
      </c>
      <c r="I2693" s="416">
        <f>내역서!F2697</f>
        <v>0</v>
      </c>
      <c r="J2693" s="416">
        <v>112868.5</v>
      </c>
      <c r="K2693" s="417">
        <f t="shared" si="4763"/>
        <v>0</v>
      </c>
      <c r="L2693" s="416">
        <v>0</v>
      </c>
      <c r="M2693" s="417">
        <f t="shared" si="4764"/>
        <v>0</v>
      </c>
      <c r="N2693" s="416">
        <v>0</v>
      </c>
      <c r="O2693" s="417">
        <f t="shared" si="4765"/>
        <v>0</v>
      </c>
      <c r="P2693" s="417">
        <f t="shared" si="4714"/>
        <v>112868.5</v>
      </c>
      <c r="Q2693" s="417">
        <f t="shared" si="4775"/>
        <v>0</v>
      </c>
      <c r="R2693" s="417">
        <f t="shared" ref="R2693" si="4782">I2693-I2692</f>
        <v>0</v>
      </c>
      <c r="S2693" s="417">
        <f t="shared" ref="S2693:T2693" si="4783">P2693-P2692</f>
        <v>0</v>
      </c>
      <c r="T2693" s="417">
        <f t="shared" si="4783"/>
        <v>0</v>
      </c>
      <c r="U2693" s="484"/>
      <c r="V2693" s="619" t="str">
        <f t="shared" ref="V2693" si="4784">+IF(I2693&lt;0,"ng","")</f>
        <v/>
      </c>
      <c r="W2693" s="619"/>
    </row>
    <row r="2694" spans="1:23" s="371" customFormat="1" ht="24" hidden="1" customHeight="1">
      <c r="A2694" s="366" t="s">
        <v>4706</v>
      </c>
      <c r="B2694" s="418" t="s">
        <v>0</v>
      </c>
      <c r="C2694" s="418" t="s">
        <v>3486</v>
      </c>
      <c r="D2694" s="418" t="s">
        <v>178</v>
      </c>
      <c r="E2694" s="419" t="s">
        <v>18</v>
      </c>
      <c r="F2694" s="411">
        <v>6</v>
      </c>
      <c r="G2694" s="411">
        <f>[5]내역서!F2690</f>
        <v>6</v>
      </c>
      <c r="H2694" s="411">
        <v>6</v>
      </c>
      <c r="I2694" s="411">
        <f>내역서!F2698</f>
        <v>0</v>
      </c>
      <c r="J2694" s="411">
        <v>48243.6</v>
      </c>
      <c r="K2694" s="412">
        <f>INT($I2694*J2694)</f>
        <v>0</v>
      </c>
      <c r="L2694" s="411">
        <v>0</v>
      </c>
      <c r="M2694" s="412">
        <f>INT($I2694*L2694)</f>
        <v>0</v>
      </c>
      <c r="N2694" s="411">
        <v>0</v>
      </c>
      <c r="O2694" s="412">
        <f>INT($I2694*N2694)</f>
        <v>0</v>
      </c>
      <c r="P2694" s="412">
        <f>+J2694+L2694+N2694</f>
        <v>48243.6</v>
      </c>
      <c r="Q2694" s="412">
        <f>K2694+M2694+O2694</f>
        <v>0</v>
      </c>
      <c r="R2694" s="412"/>
      <c r="S2694" s="412"/>
      <c r="T2694" s="412"/>
      <c r="U2694" s="483" t="s">
        <v>0</v>
      </c>
      <c r="V2694" s="617" t="str">
        <f>+IF(I2694&lt;0,"ng","")</f>
        <v/>
      </c>
      <c r="W2694" s="617"/>
    </row>
    <row r="2695" spans="1:23" s="75" customFormat="1" ht="24" hidden="1" customHeight="1">
      <c r="A2695" s="372" t="s">
        <v>4643</v>
      </c>
      <c r="B2695" s="421" t="s">
        <v>0</v>
      </c>
      <c r="C2695" s="421" t="s">
        <v>1513</v>
      </c>
      <c r="D2695" s="421" t="s">
        <v>178</v>
      </c>
      <c r="E2695" s="422" t="s">
        <v>18</v>
      </c>
      <c r="F2695" s="416">
        <v>6</v>
      </c>
      <c r="G2695" s="416">
        <f>[5]내역서!F2691</f>
        <v>6</v>
      </c>
      <c r="H2695" s="416">
        <v>6</v>
      </c>
      <c r="I2695" s="416">
        <f>내역서!F2699</f>
        <v>0</v>
      </c>
      <c r="J2695" s="416">
        <v>48243.6</v>
      </c>
      <c r="K2695" s="417">
        <f t="shared" si="4763"/>
        <v>0</v>
      </c>
      <c r="L2695" s="416">
        <v>0</v>
      </c>
      <c r="M2695" s="417">
        <f t="shared" si="4764"/>
        <v>0</v>
      </c>
      <c r="N2695" s="416">
        <v>0</v>
      </c>
      <c r="O2695" s="417">
        <f t="shared" si="4765"/>
        <v>0</v>
      </c>
      <c r="P2695" s="417">
        <f t="shared" si="4714"/>
        <v>48243.6</v>
      </c>
      <c r="Q2695" s="417">
        <f t="shared" si="4775"/>
        <v>0</v>
      </c>
      <c r="R2695" s="417">
        <f t="shared" ref="R2695" si="4785">I2695-I2694</f>
        <v>0</v>
      </c>
      <c r="S2695" s="417">
        <f t="shared" ref="S2695:T2695" si="4786">P2695-P2694</f>
        <v>0</v>
      </c>
      <c r="T2695" s="417">
        <f t="shared" si="4786"/>
        <v>0</v>
      </c>
      <c r="U2695" s="484"/>
      <c r="V2695" s="619" t="str">
        <f t="shared" ref="V2695" si="4787">+IF(I2695&lt;0,"ng","")</f>
        <v/>
      </c>
      <c r="W2695" s="619"/>
    </row>
    <row r="2696" spans="1:23" s="371" customFormat="1" ht="24" hidden="1" customHeight="1">
      <c r="A2696" s="366" t="s">
        <v>4679</v>
      </c>
      <c r="B2696" s="418" t="s">
        <v>0</v>
      </c>
      <c r="C2696" s="418" t="s">
        <v>3486</v>
      </c>
      <c r="D2696" s="418" t="s">
        <v>180</v>
      </c>
      <c r="E2696" s="419" t="s">
        <v>18</v>
      </c>
      <c r="F2696" s="411">
        <v>51</v>
      </c>
      <c r="G2696" s="411">
        <f>[5]내역서!F2692</f>
        <v>51</v>
      </c>
      <c r="H2696" s="411">
        <v>51</v>
      </c>
      <c r="I2696" s="411">
        <f>내역서!F2700</f>
        <v>0</v>
      </c>
      <c r="J2696" s="411">
        <v>30726.3</v>
      </c>
      <c r="K2696" s="412">
        <f>INT($I2696*J2696)</f>
        <v>0</v>
      </c>
      <c r="L2696" s="411">
        <v>0</v>
      </c>
      <c r="M2696" s="412">
        <f>INT($I2696*L2696)</f>
        <v>0</v>
      </c>
      <c r="N2696" s="411">
        <v>0</v>
      </c>
      <c r="O2696" s="412">
        <f>INT($I2696*N2696)</f>
        <v>0</v>
      </c>
      <c r="P2696" s="412">
        <f>+J2696+L2696+N2696</f>
        <v>30726.3</v>
      </c>
      <c r="Q2696" s="412">
        <f>K2696+M2696+O2696</f>
        <v>0</v>
      </c>
      <c r="R2696" s="412"/>
      <c r="S2696" s="412"/>
      <c r="T2696" s="412"/>
      <c r="U2696" s="483" t="s">
        <v>0</v>
      </c>
      <c r="V2696" s="617" t="str">
        <f>+IF(I2696&lt;0,"ng","")</f>
        <v/>
      </c>
      <c r="W2696" s="617"/>
    </row>
    <row r="2697" spans="1:23" s="75" customFormat="1" ht="24" hidden="1" customHeight="1">
      <c r="A2697" s="372" t="s">
        <v>4829</v>
      </c>
      <c r="B2697" s="421" t="s">
        <v>0</v>
      </c>
      <c r="C2697" s="421" t="s">
        <v>1513</v>
      </c>
      <c r="D2697" s="421" t="s">
        <v>180</v>
      </c>
      <c r="E2697" s="422" t="s">
        <v>18</v>
      </c>
      <c r="F2697" s="416">
        <v>51</v>
      </c>
      <c r="G2697" s="416">
        <f>[5]내역서!F2693</f>
        <v>51</v>
      </c>
      <c r="H2697" s="416">
        <v>51</v>
      </c>
      <c r="I2697" s="416">
        <f>내역서!F2701</f>
        <v>0</v>
      </c>
      <c r="J2697" s="416">
        <v>30726.3</v>
      </c>
      <c r="K2697" s="417">
        <f t="shared" si="4763"/>
        <v>0</v>
      </c>
      <c r="L2697" s="416">
        <v>0</v>
      </c>
      <c r="M2697" s="417">
        <f t="shared" si="4764"/>
        <v>0</v>
      </c>
      <c r="N2697" s="416">
        <v>0</v>
      </c>
      <c r="O2697" s="417">
        <f t="shared" si="4765"/>
        <v>0</v>
      </c>
      <c r="P2697" s="417">
        <f t="shared" si="4714"/>
        <v>30726.3</v>
      </c>
      <c r="Q2697" s="417">
        <f t="shared" si="4775"/>
        <v>0</v>
      </c>
      <c r="R2697" s="417">
        <f t="shared" ref="R2697" si="4788">I2697-I2696</f>
        <v>0</v>
      </c>
      <c r="S2697" s="417">
        <f t="shared" ref="S2697:T2697" si="4789">P2697-P2696</f>
        <v>0</v>
      </c>
      <c r="T2697" s="417">
        <f t="shared" si="4789"/>
        <v>0</v>
      </c>
      <c r="U2697" s="484"/>
      <c r="V2697" s="619" t="str">
        <f t="shared" ref="V2697" si="4790">+IF(I2697&lt;0,"ng","")</f>
        <v/>
      </c>
      <c r="W2697" s="619"/>
    </row>
    <row r="2698" spans="1:23" s="371" customFormat="1" ht="24" hidden="1" customHeight="1">
      <c r="A2698" s="366" t="s">
        <v>4679</v>
      </c>
      <c r="B2698" s="418" t="s">
        <v>0</v>
      </c>
      <c r="C2698" s="418" t="s">
        <v>3486</v>
      </c>
      <c r="D2698" s="418" t="s">
        <v>167</v>
      </c>
      <c r="E2698" s="419" t="s">
        <v>18</v>
      </c>
      <c r="F2698" s="411">
        <v>2</v>
      </c>
      <c r="G2698" s="411">
        <f>[5]내역서!F2694</f>
        <v>2</v>
      </c>
      <c r="H2698" s="411">
        <v>2</v>
      </c>
      <c r="I2698" s="411">
        <f>내역서!F2702</f>
        <v>0</v>
      </c>
      <c r="J2698" s="411">
        <v>15095.3</v>
      </c>
      <c r="K2698" s="412">
        <f>INT($I2698*J2698)</f>
        <v>0</v>
      </c>
      <c r="L2698" s="411">
        <v>0</v>
      </c>
      <c r="M2698" s="412">
        <f>INT($I2698*L2698)</f>
        <v>0</v>
      </c>
      <c r="N2698" s="411">
        <v>0</v>
      </c>
      <c r="O2698" s="412">
        <f>INT($I2698*N2698)</f>
        <v>0</v>
      </c>
      <c r="P2698" s="412">
        <f>+J2698+L2698+N2698</f>
        <v>15095.3</v>
      </c>
      <c r="Q2698" s="412">
        <f>K2698+M2698+O2698</f>
        <v>0</v>
      </c>
      <c r="R2698" s="412"/>
      <c r="S2698" s="412"/>
      <c r="T2698" s="412"/>
      <c r="U2698" s="483" t="s">
        <v>0</v>
      </c>
      <c r="V2698" s="617" t="str">
        <f>+IF(I2698&lt;0,"ng","")</f>
        <v/>
      </c>
      <c r="W2698" s="617"/>
    </row>
    <row r="2699" spans="1:23" s="75" customFormat="1" ht="24" hidden="1" customHeight="1">
      <c r="A2699" s="372" t="s">
        <v>4680</v>
      </c>
      <c r="B2699" s="421" t="s">
        <v>0</v>
      </c>
      <c r="C2699" s="421" t="s">
        <v>1513</v>
      </c>
      <c r="D2699" s="421" t="s">
        <v>167</v>
      </c>
      <c r="E2699" s="422" t="s">
        <v>18</v>
      </c>
      <c r="F2699" s="416">
        <v>2</v>
      </c>
      <c r="G2699" s="416">
        <f>[5]내역서!F2695</f>
        <v>2</v>
      </c>
      <c r="H2699" s="416">
        <v>2</v>
      </c>
      <c r="I2699" s="416">
        <f>내역서!F2703</f>
        <v>0</v>
      </c>
      <c r="J2699" s="416">
        <v>15095.3</v>
      </c>
      <c r="K2699" s="417">
        <f t="shared" si="4763"/>
        <v>0</v>
      </c>
      <c r="L2699" s="416">
        <v>0</v>
      </c>
      <c r="M2699" s="417">
        <f t="shared" si="4764"/>
        <v>0</v>
      </c>
      <c r="N2699" s="416">
        <v>0</v>
      </c>
      <c r="O2699" s="417">
        <f t="shared" si="4765"/>
        <v>0</v>
      </c>
      <c r="P2699" s="417">
        <f t="shared" si="4714"/>
        <v>15095.3</v>
      </c>
      <c r="Q2699" s="417">
        <f t="shared" si="4775"/>
        <v>0</v>
      </c>
      <c r="R2699" s="417">
        <f t="shared" ref="R2699" si="4791">I2699-I2698</f>
        <v>0</v>
      </c>
      <c r="S2699" s="417">
        <f t="shared" ref="S2699:T2699" si="4792">P2699-P2698</f>
        <v>0</v>
      </c>
      <c r="T2699" s="417">
        <f t="shared" si="4792"/>
        <v>0</v>
      </c>
      <c r="U2699" s="484"/>
      <c r="V2699" s="619" t="str">
        <f t="shared" ref="V2699" si="4793">+IF(I2699&lt;0,"ng","")</f>
        <v/>
      </c>
      <c r="W2699" s="619"/>
    </row>
    <row r="2700" spans="1:23" s="371" customFormat="1" ht="24" hidden="1" customHeight="1">
      <c r="A2700" s="366" t="s">
        <v>4679</v>
      </c>
      <c r="B2700" s="418" t="s">
        <v>0</v>
      </c>
      <c r="C2700" s="418" t="s">
        <v>3486</v>
      </c>
      <c r="D2700" s="418" t="s">
        <v>171</v>
      </c>
      <c r="E2700" s="419" t="s">
        <v>18</v>
      </c>
      <c r="F2700" s="411">
        <v>3</v>
      </c>
      <c r="G2700" s="411">
        <f>[5]내역서!F2696</f>
        <v>3</v>
      </c>
      <c r="H2700" s="411">
        <v>3</v>
      </c>
      <c r="I2700" s="411">
        <f>내역서!F2704</f>
        <v>0</v>
      </c>
      <c r="J2700" s="411">
        <v>9489.6</v>
      </c>
      <c r="K2700" s="412">
        <f>INT($I2700*J2700)</f>
        <v>0</v>
      </c>
      <c r="L2700" s="411">
        <v>0</v>
      </c>
      <c r="M2700" s="412">
        <f>INT($I2700*L2700)</f>
        <v>0</v>
      </c>
      <c r="N2700" s="411">
        <v>0</v>
      </c>
      <c r="O2700" s="412">
        <f>INT($I2700*N2700)</f>
        <v>0</v>
      </c>
      <c r="P2700" s="412">
        <f>+J2700+L2700+N2700</f>
        <v>9489.6</v>
      </c>
      <c r="Q2700" s="412">
        <f>K2700+M2700+O2700</f>
        <v>0</v>
      </c>
      <c r="R2700" s="412"/>
      <c r="S2700" s="412"/>
      <c r="T2700" s="412"/>
      <c r="U2700" s="483" t="s">
        <v>0</v>
      </c>
      <c r="V2700" s="617" t="str">
        <f>+IF(I2700&lt;0,"ng","")</f>
        <v/>
      </c>
      <c r="W2700" s="617"/>
    </row>
    <row r="2701" spans="1:23" s="75" customFormat="1" ht="24" hidden="1" customHeight="1">
      <c r="A2701" s="372" t="s">
        <v>4680</v>
      </c>
      <c r="B2701" s="421" t="s">
        <v>0</v>
      </c>
      <c r="C2701" s="421" t="s">
        <v>1513</v>
      </c>
      <c r="D2701" s="421" t="s">
        <v>171</v>
      </c>
      <c r="E2701" s="422" t="s">
        <v>18</v>
      </c>
      <c r="F2701" s="416">
        <v>3</v>
      </c>
      <c r="G2701" s="416">
        <f>[5]내역서!F2697</f>
        <v>3</v>
      </c>
      <c r="H2701" s="416">
        <v>3</v>
      </c>
      <c r="I2701" s="416">
        <f>내역서!F2705</f>
        <v>0</v>
      </c>
      <c r="J2701" s="416">
        <v>9489.6</v>
      </c>
      <c r="K2701" s="417">
        <f t="shared" si="4763"/>
        <v>0</v>
      </c>
      <c r="L2701" s="416">
        <v>0</v>
      </c>
      <c r="M2701" s="417">
        <f t="shared" si="4764"/>
        <v>0</v>
      </c>
      <c r="N2701" s="416">
        <v>0</v>
      </c>
      <c r="O2701" s="417">
        <f t="shared" si="4765"/>
        <v>0</v>
      </c>
      <c r="P2701" s="417">
        <f t="shared" si="4714"/>
        <v>9489.6</v>
      </c>
      <c r="Q2701" s="417">
        <f t="shared" si="4775"/>
        <v>0</v>
      </c>
      <c r="R2701" s="417">
        <f t="shared" ref="R2701" si="4794">I2701-I2700</f>
        <v>0</v>
      </c>
      <c r="S2701" s="417">
        <f t="shared" ref="S2701:T2701" si="4795">P2701-P2700</f>
        <v>0</v>
      </c>
      <c r="T2701" s="417">
        <f t="shared" si="4795"/>
        <v>0</v>
      </c>
      <c r="U2701" s="484"/>
      <c r="V2701" s="619" t="str">
        <f t="shared" ref="V2701" si="4796">+IF(I2701&lt;0,"ng","")</f>
        <v/>
      </c>
      <c r="W2701" s="619"/>
    </row>
    <row r="2702" spans="1:23" s="371" customFormat="1" ht="24" hidden="1" customHeight="1">
      <c r="A2702" s="366" t="s">
        <v>4679</v>
      </c>
      <c r="B2702" s="418" t="s">
        <v>0</v>
      </c>
      <c r="C2702" s="418" t="s">
        <v>3486</v>
      </c>
      <c r="D2702" s="418" t="s">
        <v>163</v>
      </c>
      <c r="E2702" s="419" t="s">
        <v>18</v>
      </c>
      <c r="F2702" s="411">
        <v>36</v>
      </c>
      <c r="G2702" s="411">
        <f>[5]내역서!F2698</f>
        <v>36</v>
      </c>
      <c r="H2702" s="411">
        <v>36</v>
      </c>
      <c r="I2702" s="411">
        <f>내역서!F2706</f>
        <v>0</v>
      </c>
      <c r="J2702" s="411">
        <v>8306.1</v>
      </c>
      <c r="K2702" s="412">
        <f>INT($I2702*J2702)</f>
        <v>0</v>
      </c>
      <c r="L2702" s="411">
        <v>0</v>
      </c>
      <c r="M2702" s="412">
        <f>INT($I2702*L2702)</f>
        <v>0</v>
      </c>
      <c r="N2702" s="411">
        <v>0</v>
      </c>
      <c r="O2702" s="412">
        <f>INT($I2702*N2702)</f>
        <v>0</v>
      </c>
      <c r="P2702" s="412">
        <f>+J2702+L2702+N2702</f>
        <v>8306.1</v>
      </c>
      <c r="Q2702" s="412">
        <f>K2702+M2702+O2702</f>
        <v>0</v>
      </c>
      <c r="R2702" s="412"/>
      <c r="S2702" s="412"/>
      <c r="T2702" s="412"/>
      <c r="U2702" s="483" t="s">
        <v>0</v>
      </c>
      <c r="V2702" s="617" t="str">
        <f>+IF(I2702&lt;0,"ng","")</f>
        <v/>
      </c>
      <c r="W2702" s="617"/>
    </row>
    <row r="2703" spans="1:23" s="75" customFormat="1" ht="24" hidden="1" customHeight="1">
      <c r="A2703" s="372" t="s">
        <v>4926</v>
      </c>
      <c r="B2703" s="421" t="s">
        <v>0</v>
      </c>
      <c r="C2703" s="421" t="s">
        <v>1513</v>
      </c>
      <c r="D2703" s="421" t="s">
        <v>163</v>
      </c>
      <c r="E2703" s="422" t="s">
        <v>18</v>
      </c>
      <c r="F2703" s="416">
        <v>36</v>
      </c>
      <c r="G2703" s="416">
        <f>[5]내역서!F2699</f>
        <v>36</v>
      </c>
      <c r="H2703" s="416">
        <v>36</v>
      </c>
      <c r="I2703" s="416">
        <f>내역서!F2707</f>
        <v>0</v>
      </c>
      <c r="J2703" s="416">
        <v>8306.1</v>
      </c>
      <c r="K2703" s="417">
        <f t="shared" si="4763"/>
        <v>0</v>
      </c>
      <c r="L2703" s="416">
        <v>0</v>
      </c>
      <c r="M2703" s="417">
        <f t="shared" si="4764"/>
        <v>0</v>
      </c>
      <c r="N2703" s="416">
        <v>0</v>
      </c>
      <c r="O2703" s="417">
        <f t="shared" si="4765"/>
        <v>0</v>
      </c>
      <c r="P2703" s="417">
        <f t="shared" si="4714"/>
        <v>8306.1</v>
      </c>
      <c r="Q2703" s="417">
        <f t="shared" si="4775"/>
        <v>0</v>
      </c>
      <c r="R2703" s="417">
        <f t="shared" ref="R2703" si="4797">I2703-I2702</f>
        <v>0</v>
      </c>
      <c r="S2703" s="417">
        <f t="shared" ref="S2703:T2703" si="4798">P2703-P2702</f>
        <v>0</v>
      </c>
      <c r="T2703" s="417">
        <f t="shared" si="4798"/>
        <v>0</v>
      </c>
      <c r="U2703" s="484"/>
      <c r="V2703" s="619" t="str">
        <f t="shared" ref="V2703" si="4799">+IF(I2703&lt;0,"ng","")</f>
        <v/>
      </c>
      <c r="W2703" s="619"/>
    </row>
    <row r="2704" spans="1:23" s="371" customFormat="1" ht="24" hidden="1" customHeight="1">
      <c r="A2704" s="366" t="s">
        <v>4679</v>
      </c>
      <c r="B2704" s="418" t="s">
        <v>0</v>
      </c>
      <c r="C2704" s="418" t="s">
        <v>3489</v>
      </c>
      <c r="D2704" s="418" t="s">
        <v>159</v>
      </c>
      <c r="E2704" s="419" t="s">
        <v>1860</v>
      </c>
      <c r="F2704" s="411">
        <v>180</v>
      </c>
      <c r="G2704" s="411">
        <f>[5]내역서!F2700</f>
        <v>180</v>
      </c>
      <c r="H2704" s="411">
        <v>180</v>
      </c>
      <c r="I2704" s="411">
        <f>내역서!F2708</f>
        <v>0</v>
      </c>
      <c r="J2704" s="411">
        <v>47907.5</v>
      </c>
      <c r="K2704" s="412">
        <f>INT($I2704*J2704)</f>
        <v>0</v>
      </c>
      <c r="L2704" s="411">
        <v>264676</v>
      </c>
      <c r="M2704" s="412">
        <f>INT($I2704*L2704)</f>
        <v>0</v>
      </c>
      <c r="N2704" s="411">
        <v>12622.6</v>
      </c>
      <c r="O2704" s="412">
        <f>INT($I2704*N2704)</f>
        <v>0</v>
      </c>
      <c r="P2704" s="412">
        <f>+J2704+L2704+N2704</f>
        <v>325206.09999999998</v>
      </c>
      <c r="Q2704" s="412">
        <f>K2704+M2704+O2704</f>
        <v>0</v>
      </c>
      <c r="R2704" s="412"/>
      <c r="S2704" s="412"/>
      <c r="T2704" s="412"/>
      <c r="U2704" s="483" t="s">
        <v>0</v>
      </c>
      <c r="V2704" s="617" t="str">
        <f>+IF(I2704&lt;0,"ng","")</f>
        <v/>
      </c>
      <c r="W2704" s="617"/>
    </row>
    <row r="2705" spans="1:23" s="75" customFormat="1" ht="24" hidden="1" customHeight="1">
      <c r="A2705" s="372" t="s">
        <v>4829</v>
      </c>
      <c r="B2705" s="421" t="s">
        <v>0</v>
      </c>
      <c r="C2705" s="421" t="s">
        <v>1514</v>
      </c>
      <c r="D2705" s="421" t="s">
        <v>159</v>
      </c>
      <c r="E2705" s="422" t="s">
        <v>729</v>
      </c>
      <c r="F2705" s="416">
        <v>180</v>
      </c>
      <c r="G2705" s="416">
        <f>[5]내역서!F2701</f>
        <v>180</v>
      </c>
      <c r="H2705" s="416">
        <v>180</v>
      </c>
      <c r="I2705" s="416">
        <f>내역서!F2709</f>
        <v>0</v>
      </c>
      <c r="J2705" s="416">
        <v>47907.5</v>
      </c>
      <c r="K2705" s="417">
        <f t="shared" si="4763"/>
        <v>0</v>
      </c>
      <c r="L2705" s="416">
        <v>264676</v>
      </c>
      <c r="M2705" s="417">
        <f t="shared" si="4764"/>
        <v>0</v>
      </c>
      <c r="N2705" s="416">
        <v>12622.6</v>
      </c>
      <c r="O2705" s="417">
        <f t="shared" si="4765"/>
        <v>0</v>
      </c>
      <c r="P2705" s="417">
        <f t="shared" si="4714"/>
        <v>325206.09999999998</v>
      </c>
      <c r="Q2705" s="417">
        <f t="shared" si="4775"/>
        <v>0</v>
      </c>
      <c r="R2705" s="417">
        <f t="shared" ref="R2705" si="4800">I2705-I2704</f>
        <v>0</v>
      </c>
      <c r="S2705" s="417">
        <f t="shared" ref="S2705:T2705" si="4801">P2705-P2704</f>
        <v>0</v>
      </c>
      <c r="T2705" s="417">
        <f t="shared" si="4801"/>
        <v>0</v>
      </c>
      <c r="U2705" s="484"/>
      <c r="V2705" s="619" t="str">
        <f t="shared" ref="V2705" si="4802">+IF(I2705&lt;0,"ng","")</f>
        <v/>
      </c>
      <c r="W2705" s="619"/>
    </row>
    <row r="2706" spans="1:23" s="371" customFormat="1" ht="24" hidden="1" customHeight="1">
      <c r="A2706" s="366" t="s">
        <v>4825</v>
      </c>
      <c r="B2706" s="418" t="s">
        <v>0</v>
      </c>
      <c r="C2706" s="418" t="s">
        <v>3489</v>
      </c>
      <c r="D2706" s="418" t="s">
        <v>172</v>
      </c>
      <c r="E2706" s="419" t="s">
        <v>1860</v>
      </c>
      <c r="F2706" s="411">
        <v>9</v>
      </c>
      <c r="G2706" s="411">
        <f>[5]내역서!F2702</f>
        <v>9</v>
      </c>
      <c r="H2706" s="411">
        <v>9</v>
      </c>
      <c r="I2706" s="411">
        <f>내역서!F2710</f>
        <v>0</v>
      </c>
      <c r="J2706" s="411">
        <v>34777.9</v>
      </c>
      <c r="K2706" s="412">
        <f>INT($I2706*J2706)</f>
        <v>0</v>
      </c>
      <c r="L2706" s="411">
        <v>173693.6</v>
      </c>
      <c r="M2706" s="412">
        <f>INT($I2706*L2706)</f>
        <v>0</v>
      </c>
      <c r="N2706" s="411">
        <v>9639.7999999999993</v>
      </c>
      <c r="O2706" s="412">
        <f>INT($I2706*N2706)</f>
        <v>0</v>
      </c>
      <c r="P2706" s="412">
        <f>+J2706+L2706+N2706</f>
        <v>218111.3</v>
      </c>
      <c r="Q2706" s="412">
        <f>K2706+M2706+O2706</f>
        <v>0</v>
      </c>
      <c r="R2706" s="412"/>
      <c r="S2706" s="412"/>
      <c r="T2706" s="412"/>
      <c r="U2706" s="483" t="s">
        <v>0</v>
      </c>
      <c r="V2706" s="617" t="str">
        <f>+IF(I2706&lt;0,"ng","")</f>
        <v/>
      </c>
      <c r="W2706" s="617"/>
    </row>
    <row r="2707" spans="1:23" s="75" customFormat="1" ht="24" hidden="1" customHeight="1">
      <c r="A2707" s="372" t="s">
        <v>4829</v>
      </c>
      <c r="B2707" s="421" t="s">
        <v>0</v>
      </c>
      <c r="C2707" s="421" t="s">
        <v>1514</v>
      </c>
      <c r="D2707" s="421" t="s">
        <v>172</v>
      </c>
      <c r="E2707" s="422" t="s">
        <v>729</v>
      </c>
      <c r="F2707" s="416">
        <v>9</v>
      </c>
      <c r="G2707" s="416">
        <f>[5]내역서!F2703</f>
        <v>9</v>
      </c>
      <c r="H2707" s="416">
        <v>9</v>
      </c>
      <c r="I2707" s="416">
        <f>내역서!F2711</f>
        <v>0</v>
      </c>
      <c r="J2707" s="416">
        <v>34777.9</v>
      </c>
      <c r="K2707" s="417">
        <f t="shared" si="4763"/>
        <v>0</v>
      </c>
      <c r="L2707" s="416">
        <v>173693.6</v>
      </c>
      <c r="M2707" s="417">
        <f t="shared" si="4764"/>
        <v>0</v>
      </c>
      <c r="N2707" s="416">
        <v>9639.7999999999993</v>
      </c>
      <c r="O2707" s="417">
        <f t="shared" si="4765"/>
        <v>0</v>
      </c>
      <c r="P2707" s="417">
        <f t="shared" si="4714"/>
        <v>218111.3</v>
      </c>
      <c r="Q2707" s="417">
        <f t="shared" si="4775"/>
        <v>0</v>
      </c>
      <c r="R2707" s="417">
        <f t="shared" ref="R2707" si="4803">I2707-I2706</f>
        <v>0</v>
      </c>
      <c r="S2707" s="417">
        <f t="shared" ref="S2707:T2707" si="4804">P2707-P2706</f>
        <v>0</v>
      </c>
      <c r="T2707" s="417">
        <f t="shared" si="4804"/>
        <v>0</v>
      </c>
      <c r="U2707" s="484"/>
      <c r="V2707" s="619" t="str">
        <f t="shared" ref="V2707" si="4805">+IF(I2707&lt;0,"ng","")</f>
        <v/>
      </c>
      <c r="W2707" s="619"/>
    </row>
    <row r="2708" spans="1:23" s="371" customFormat="1" ht="24" hidden="1" customHeight="1">
      <c r="A2708" s="366" t="s">
        <v>4825</v>
      </c>
      <c r="B2708" s="418" t="s">
        <v>0</v>
      </c>
      <c r="C2708" s="418" t="s">
        <v>3489</v>
      </c>
      <c r="D2708" s="418" t="s">
        <v>173</v>
      </c>
      <c r="E2708" s="419" t="s">
        <v>1860</v>
      </c>
      <c r="F2708" s="411">
        <v>21</v>
      </c>
      <c r="G2708" s="411">
        <f>[5]내역서!F2704</f>
        <v>21</v>
      </c>
      <c r="H2708" s="411">
        <v>21</v>
      </c>
      <c r="I2708" s="411">
        <f>내역서!F2712</f>
        <v>0</v>
      </c>
      <c r="J2708" s="411">
        <v>14163.4</v>
      </c>
      <c r="K2708" s="412">
        <f>INT($I2708*J2708)</f>
        <v>0</v>
      </c>
      <c r="L2708" s="411">
        <v>71493.600000000006</v>
      </c>
      <c r="M2708" s="412">
        <f>INT($I2708*L2708)</f>
        <v>0</v>
      </c>
      <c r="N2708" s="411">
        <v>3907.5</v>
      </c>
      <c r="O2708" s="412">
        <f>INT($I2708*N2708)</f>
        <v>0</v>
      </c>
      <c r="P2708" s="412">
        <f>+J2708+L2708+N2708</f>
        <v>89564.5</v>
      </c>
      <c r="Q2708" s="412">
        <f>K2708+M2708+O2708</f>
        <v>0</v>
      </c>
      <c r="R2708" s="412"/>
      <c r="S2708" s="412"/>
      <c r="T2708" s="412"/>
      <c r="U2708" s="483" t="s">
        <v>0</v>
      </c>
      <c r="V2708" s="617" t="str">
        <f>+IF(I2708&lt;0,"ng","")</f>
        <v/>
      </c>
      <c r="W2708" s="617"/>
    </row>
    <row r="2709" spans="1:23" s="75" customFormat="1" ht="24" hidden="1" customHeight="1">
      <c r="A2709" s="372" t="s">
        <v>2072</v>
      </c>
      <c r="B2709" s="421" t="s">
        <v>0</v>
      </c>
      <c r="C2709" s="421" t="s">
        <v>1514</v>
      </c>
      <c r="D2709" s="421" t="s">
        <v>173</v>
      </c>
      <c r="E2709" s="422" t="s">
        <v>729</v>
      </c>
      <c r="F2709" s="416">
        <v>21</v>
      </c>
      <c r="G2709" s="416">
        <f>[5]내역서!F2705</f>
        <v>21</v>
      </c>
      <c r="H2709" s="416">
        <v>21</v>
      </c>
      <c r="I2709" s="416">
        <f>내역서!F2713</f>
        <v>0</v>
      </c>
      <c r="J2709" s="416">
        <v>14163.4</v>
      </c>
      <c r="K2709" s="417">
        <f t="shared" si="4763"/>
        <v>0</v>
      </c>
      <c r="L2709" s="416">
        <v>71493.600000000006</v>
      </c>
      <c r="M2709" s="417">
        <f t="shared" si="4764"/>
        <v>0</v>
      </c>
      <c r="N2709" s="416">
        <v>3907.5</v>
      </c>
      <c r="O2709" s="417">
        <f t="shared" si="4765"/>
        <v>0</v>
      </c>
      <c r="P2709" s="417">
        <f t="shared" si="4714"/>
        <v>89564.5</v>
      </c>
      <c r="Q2709" s="417">
        <f t="shared" si="4775"/>
        <v>0</v>
      </c>
      <c r="R2709" s="417">
        <f t="shared" ref="R2709" si="4806">I2709-I2708</f>
        <v>0</v>
      </c>
      <c r="S2709" s="417">
        <f t="shared" ref="S2709:T2709" si="4807">P2709-P2708</f>
        <v>0</v>
      </c>
      <c r="T2709" s="417">
        <f t="shared" si="4807"/>
        <v>0</v>
      </c>
      <c r="U2709" s="484"/>
      <c r="V2709" s="619" t="str">
        <f t="shared" ref="V2709" si="4808">+IF(I2709&lt;0,"ng","")</f>
        <v/>
      </c>
      <c r="W2709" s="619"/>
    </row>
    <row r="2710" spans="1:23" s="371" customFormat="1" ht="24" hidden="1" customHeight="1">
      <c r="A2710" s="366" t="s">
        <v>4825</v>
      </c>
      <c r="B2710" s="418" t="s">
        <v>0</v>
      </c>
      <c r="C2710" s="418" t="s">
        <v>3489</v>
      </c>
      <c r="D2710" s="418" t="s">
        <v>177</v>
      </c>
      <c r="E2710" s="419" t="s">
        <v>1860</v>
      </c>
      <c r="F2710" s="411">
        <v>3</v>
      </c>
      <c r="G2710" s="411">
        <f>[5]내역서!F2706</f>
        <v>3</v>
      </c>
      <c r="H2710" s="411">
        <v>3</v>
      </c>
      <c r="I2710" s="411">
        <f>내역서!F2714</f>
        <v>0</v>
      </c>
      <c r="J2710" s="411">
        <v>11628.1</v>
      </c>
      <c r="K2710" s="412">
        <f>INT($I2710*J2710)</f>
        <v>0</v>
      </c>
      <c r="L2710" s="411">
        <v>54376.800000000003</v>
      </c>
      <c r="M2710" s="412">
        <f>INT($I2710*L2710)</f>
        <v>0</v>
      </c>
      <c r="N2710" s="411">
        <v>3310.1</v>
      </c>
      <c r="O2710" s="412">
        <f>INT($I2710*N2710)</f>
        <v>0</v>
      </c>
      <c r="P2710" s="412">
        <f>+J2710+L2710+N2710</f>
        <v>69315.000000000015</v>
      </c>
      <c r="Q2710" s="412">
        <f>K2710+M2710+O2710</f>
        <v>0</v>
      </c>
      <c r="R2710" s="412"/>
      <c r="S2710" s="412"/>
      <c r="T2710" s="412"/>
      <c r="U2710" s="483" t="s">
        <v>0</v>
      </c>
      <c r="V2710" s="617" t="str">
        <f>+IF(I2710&lt;0,"ng","")</f>
        <v/>
      </c>
      <c r="W2710" s="617"/>
    </row>
    <row r="2711" spans="1:23" s="75" customFormat="1" ht="24" hidden="1" customHeight="1">
      <c r="A2711" s="372" t="s">
        <v>4948</v>
      </c>
      <c r="B2711" s="421" t="s">
        <v>0</v>
      </c>
      <c r="C2711" s="421" t="s">
        <v>1514</v>
      </c>
      <c r="D2711" s="421" t="s">
        <v>177</v>
      </c>
      <c r="E2711" s="422" t="s">
        <v>729</v>
      </c>
      <c r="F2711" s="416">
        <v>3</v>
      </c>
      <c r="G2711" s="416">
        <f>[5]내역서!F2707</f>
        <v>3</v>
      </c>
      <c r="H2711" s="416">
        <v>3</v>
      </c>
      <c r="I2711" s="416">
        <f>내역서!F2715</f>
        <v>0</v>
      </c>
      <c r="J2711" s="416">
        <v>11628.1</v>
      </c>
      <c r="K2711" s="417">
        <f t="shared" si="4763"/>
        <v>0</v>
      </c>
      <c r="L2711" s="416">
        <v>54376.800000000003</v>
      </c>
      <c r="M2711" s="417">
        <f t="shared" si="4764"/>
        <v>0</v>
      </c>
      <c r="N2711" s="416">
        <v>3310.1</v>
      </c>
      <c r="O2711" s="417">
        <f t="shared" si="4765"/>
        <v>0</v>
      </c>
      <c r="P2711" s="417">
        <f t="shared" si="4714"/>
        <v>69315.000000000015</v>
      </c>
      <c r="Q2711" s="417">
        <f t="shared" si="4775"/>
        <v>0</v>
      </c>
      <c r="R2711" s="417">
        <f t="shared" ref="R2711" si="4809">I2711-I2710</f>
        <v>0</v>
      </c>
      <c r="S2711" s="417">
        <f t="shared" ref="S2711:T2711" si="4810">P2711-P2710</f>
        <v>0</v>
      </c>
      <c r="T2711" s="417">
        <f t="shared" si="4810"/>
        <v>0</v>
      </c>
      <c r="U2711" s="484"/>
      <c r="V2711" s="619" t="str">
        <f t="shared" ref="V2711" si="4811">+IF(I2711&lt;0,"ng","")</f>
        <v/>
      </c>
      <c r="W2711" s="619"/>
    </row>
    <row r="2712" spans="1:23" s="371" customFormat="1" ht="24" hidden="1" customHeight="1">
      <c r="A2712" s="366" t="s">
        <v>4679</v>
      </c>
      <c r="B2712" s="418" t="s">
        <v>0</v>
      </c>
      <c r="C2712" s="418" t="s">
        <v>3489</v>
      </c>
      <c r="D2712" s="418" t="s">
        <v>193</v>
      </c>
      <c r="E2712" s="419" t="s">
        <v>1860</v>
      </c>
      <c r="F2712" s="411">
        <v>3</v>
      </c>
      <c r="G2712" s="411">
        <f>[5]내역서!F2708</f>
        <v>3</v>
      </c>
      <c r="H2712" s="411">
        <v>3</v>
      </c>
      <c r="I2712" s="411">
        <f>내역서!F2716</f>
        <v>0</v>
      </c>
      <c r="J2712" s="411">
        <v>8764.9</v>
      </c>
      <c r="K2712" s="412">
        <f>INT($I2712*J2712)</f>
        <v>0</v>
      </c>
      <c r="L2712" s="411">
        <v>41251.199999999997</v>
      </c>
      <c r="M2712" s="412">
        <f>INT($I2712*L2712)</f>
        <v>0</v>
      </c>
      <c r="N2712" s="411">
        <v>2488.6999999999998</v>
      </c>
      <c r="O2712" s="412">
        <f>INT($I2712*N2712)</f>
        <v>0</v>
      </c>
      <c r="P2712" s="412">
        <f>+J2712+L2712+N2712</f>
        <v>52504.799999999996</v>
      </c>
      <c r="Q2712" s="412">
        <f>K2712+M2712+O2712</f>
        <v>0</v>
      </c>
      <c r="R2712" s="412"/>
      <c r="S2712" s="412"/>
      <c r="T2712" s="412"/>
      <c r="U2712" s="483" t="s">
        <v>0</v>
      </c>
      <c r="V2712" s="617" t="str">
        <f>+IF(I2712&lt;0,"ng","")</f>
        <v/>
      </c>
      <c r="W2712" s="617"/>
    </row>
    <row r="2713" spans="1:23" s="75" customFormat="1" ht="24" hidden="1" customHeight="1">
      <c r="A2713" s="372" t="s">
        <v>4829</v>
      </c>
      <c r="B2713" s="421" t="s">
        <v>0</v>
      </c>
      <c r="C2713" s="421" t="s">
        <v>1514</v>
      </c>
      <c r="D2713" s="421" t="s">
        <v>193</v>
      </c>
      <c r="E2713" s="422" t="s">
        <v>729</v>
      </c>
      <c r="F2713" s="416">
        <v>3</v>
      </c>
      <c r="G2713" s="416">
        <f>[5]내역서!F2709</f>
        <v>3</v>
      </c>
      <c r="H2713" s="416">
        <v>3</v>
      </c>
      <c r="I2713" s="416">
        <f>내역서!F2717</f>
        <v>0</v>
      </c>
      <c r="J2713" s="416">
        <v>8764.9</v>
      </c>
      <c r="K2713" s="417">
        <f t="shared" si="4763"/>
        <v>0</v>
      </c>
      <c r="L2713" s="416">
        <v>41251.199999999997</v>
      </c>
      <c r="M2713" s="417">
        <f t="shared" si="4764"/>
        <v>0</v>
      </c>
      <c r="N2713" s="416">
        <v>2488.6999999999998</v>
      </c>
      <c r="O2713" s="417">
        <f t="shared" si="4765"/>
        <v>0</v>
      </c>
      <c r="P2713" s="417">
        <f t="shared" si="4714"/>
        <v>52504.799999999996</v>
      </c>
      <c r="Q2713" s="417">
        <f t="shared" si="4775"/>
        <v>0</v>
      </c>
      <c r="R2713" s="417">
        <f t="shared" ref="R2713" si="4812">I2713-I2712</f>
        <v>0</v>
      </c>
      <c r="S2713" s="417">
        <f t="shared" ref="S2713:T2713" si="4813">P2713-P2712</f>
        <v>0</v>
      </c>
      <c r="T2713" s="417">
        <f t="shared" si="4813"/>
        <v>0</v>
      </c>
      <c r="U2713" s="484"/>
      <c r="V2713" s="619" t="str">
        <f t="shared" ref="V2713" si="4814">+IF(I2713&lt;0,"ng","")</f>
        <v/>
      </c>
      <c r="W2713" s="619"/>
    </row>
    <row r="2714" spans="1:23" s="371" customFormat="1" ht="24" hidden="1" customHeight="1">
      <c r="A2714" s="366" t="s">
        <v>4825</v>
      </c>
      <c r="B2714" s="418" t="s">
        <v>0</v>
      </c>
      <c r="C2714" s="418" t="s">
        <v>3489</v>
      </c>
      <c r="D2714" s="418" t="s">
        <v>180</v>
      </c>
      <c r="E2714" s="419" t="s">
        <v>1860</v>
      </c>
      <c r="F2714" s="411">
        <v>1</v>
      </c>
      <c r="G2714" s="411">
        <f>[5]내역서!F2710</f>
        <v>1</v>
      </c>
      <c r="H2714" s="411">
        <v>1</v>
      </c>
      <c r="I2714" s="411">
        <f>내역서!F2718</f>
        <v>0</v>
      </c>
      <c r="J2714" s="411">
        <v>4130.7</v>
      </c>
      <c r="K2714" s="412">
        <f>INT($I2714*J2714)</f>
        <v>0</v>
      </c>
      <c r="L2714" s="411">
        <v>26260</v>
      </c>
      <c r="M2714" s="412">
        <f>INT($I2714*L2714)</f>
        <v>0</v>
      </c>
      <c r="N2714" s="411">
        <v>983.3</v>
      </c>
      <c r="O2714" s="412">
        <f>INT($I2714*N2714)</f>
        <v>0</v>
      </c>
      <c r="P2714" s="412">
        <f>+J2714+L2714+N2714</f>
        <v>31374</v>
      </c>
      <c r="Q2714" s="412">
        <f>K2714+M2714+O2714</f>
        <v>0</v>
      </c>
      <c r="R2714" s="412"/>
      <c r="S2714" s="412"/>
      <c r="T2714" s="412"/>
      <c r="U2714" s="483" t="s">
        <v>0</v>
      </c>
      <c r="V2714" s="617" t="str">
        <f>+IF(I2714&lt;0,"ng","")</f>
        <v/>
      </c>
      <c r="W2714" s="617"/>
    </row>
    <row r="2715" spans="1:23" s="75" customFormat="1" ht="24" hidden="1" customHeight="1">
      <c r="A2715" s="372" t="s">
        <v>4829</v>
      </c>
      <c r="B2715" s="421" t="s">
        <v>0</v>
      </c>
      <c r="C2715" s="421" t="s">
        <v>1514</v>
      </c>
      <c r="D2715" s="421" t="s">
        <v>180</v>
      </c>
      <c r="E2715" s="422" t="s">
        <v>729</v>
      </c>
      <c r="F2715" s="416">
        <v>1</v>
      </c>
      <c r="G2715" s="416">
        <f>[5]내역서!F2711</f>
        <v>1</v>
      </c>
      <c r="H2715" s="416">
        <v>1</v>
      </c>
      <c r="I2715" s="416">
        <f>내역서!F2719</f>
        <v>0</v>
      </c>
      <c r="J2715" s="416">
        <v>4130.7</v>
      </c>
      <c r="K2715" s="417">
        <f t="shared" ref="K2715:K2733" si="4815">INT($I2715*J2715)</f>
        <v>0</v>
      </c>
      <c r="L2715" s="416">
        <v>26260</v>
      </c>
      <c r="M2715" s="417">
        <f t="shared" ref="M2715:M2733" si="4816">INT($I2715*L2715)</f>
        <v>0</v>
      </c>
      <c r="N2715" s="416">
        <v>983.3</v>
      </c>
      <c r="O2715" s="417">
        <f t="shared" ref="O2715:O2733" si="4817">INT($I2715*N2715)</f>
        <v>0</v>
      </c>
      <c r="P2715" s="417">
        <f t="shared" ref="P2715:P2733" si="4818">+J2715+L2715+N2715</f>
        <v>31374</v>
      </c>
      <c r="Q2715" s="417">
        <f t="shared" si="4775"/>
        <v>0</v>
      </c>
      <c r="R2715" s="417">
        <f t="shared" ref="R2715" si="4819">I2715-I2714</f>
        <v>0</v>
      </c>
      <c r="S2715" s="417">
        <f t="shared" ref="S2715:T2715" si="4820">P2715-P2714</f>
        <v>0</v>
      </c>
      <c r="T2715" s="417">
        <f t="shared" si="4820"/>
        <v>0</v>
      </c>
      <c r="U2715" s="484"/>
      <c r="V2715" s="619" t="str">
        <f t="shared" ref="V2715" si="4821">+IF(I2715&lt;0,"ng","")</f>
        <v/>
      </c>
      <c r="W2715" s="619"/>
    </row>
    <row r="2716" spans="1:23" s="371" customFormat="1" ht="24" hidden="1" customHeight="1">
      <c r="A2716" s="366" t="s">
        <v>4949</v>
      </c>
      <c r="B2716" s="418" t="s">
        <v>0</v>
      </c>
      <c r="C2716" s="418" t="s">
        <v>3489</v>
      </c>
      <c r="D2716" s="418" t="s">
        <v>167</v>
      </c>
      <c r="E2716" s="419" t="s">
        <v>1860</v>
      </c>
      <c r="F2716" s="411">
        <v>1</v>
      </c>
      <c r="G2716" s="411">
        <f>[5]내역서!F2712</f>
        <v>1</v>
      </c>
      <c r="H2716" s="411">
        <v>1</v>
      </c>
      <c r="I2716" s="411">
        <f>내역서!F2720</f>
        <v>0</v>
      </c>
      <c r="J2716" s="411">
        <v>2092.3000000000002</v>
      </c>
      <c r="K2716" s="412">
        <f>INT($I2716*J2716)</f>
        <v>0</v>
      </c>
      <c r="L2716" s="411">
        <v>16181.6</v>
      </c>
      <c r="M2716" s="412">
        <f>INT($I2716*L2716)</f>
        <v>0</v>
      </c>
      <c r="N2716" s="411">
        <v>374.5</v>
      </c>
      <c r="O2716" s="412">
        <f>INT($I2716*N2716)</f>
        <v>0</v>
      </c>
      <c r="P2716" s="412">
        <f>+J2716+L2716+N2716</f>
        <v>18648.400000000001</v>
      </c>
      <c r="Q2716" s="412">
        <f>K2716+M2716+O2716</f>
        <v>0</v>
      </c>
      <c r="R2716" s="412"/>
      <c r="S2716" s="412"/>
      <c r="T2716" s="412"/>
      <c r="U2716" s="483" t="s">
        <v>0</v>
      </c>
      <c r="V2716" s="617" t="str">
        <f>+IF(I2716&lt;0,"ng","")</f>
        <v/>
      </c>
      <c r="W2716" s="617"/>
    </row>
    <row r="2717" spans="1:23" s="75" customFormat="1" ht="24" hidden="1" customHeight="1">
      <c r="A2717" s="372" t="s">
        <v>4950</v>
      </c>
      <c r="B2717" s="421" t="s">
        <v>0</v>
      </c>
      <c r="C2717" s="421" t="s">
        <v>1514</v>
      </c>
      <c r="D2717" s="421" t="s">
        <v>167</v>
      </c>
      <c r="E2717" s="422" t="s">
        <v>729</v>
      </c>
      <c r="F2717" s="416">
        <v>1</v>
      </c>
      <c r="G2717" s="416">
        <f>[5]내역서!F2713</f>
        <v>1</v>
      </c>
      <c r="H2717" s="416">
        <v>1</v>
      </c>
      <c r="I2717" s="416">
        <f>내역서!F2721</f>
        <v>0</v>
      </c>
      <c r="J2717" s="416">
        <v>2092.3000000000002</v>
      </c>
      <c r="K2717" s="417">
        <f t="shared" si="4815"/>
        <v>0</v>
      </c>
      <c r="L2717" s="416">
        <v>16181.6</v>
      </c>
      <c r="M2717" s="417">
        <f t="shared" si="4816"/>
        <v>0</v>
      </c>
      <c r="N2717" s="416">
        <v>374.5</v>
      </c>
      <c r="O2717" s="417">
        <f t="shared" si="4817"/>
        <v>0</v>
      </c>
      <c r="P2717" s="417">
        <f t="shared" si="4818"/>
        <v>18648.400000000001</v>
      </c>
      <c r="Q2717" s="417">
        <f t="shared" si="4775"/>
        <v>0</v>
      </c>
      <c r="R2717" s="417">
        <f t="shared" ref="R2717" si="4822">I2717-I2716</f>
        <v>0</v>
      </c>
      <c r="S2717" s="417">
        <f t="shared" ref="S2717:T2717" si="4823">P2717-P2716</f>
        <v>0</v>
      </c>
      <c r="T2717" s="417">
        <f t="shared" si="4823"/>
        <v>0</v>
      </c>
      <c r="U2717" s="484"/>
      <c r="V2717" s="619" t="str">
        <f t="shared" ref="V2717" si="4824">+IF(I2717&lt;0,"ng","")</f>
        <v/>
      </c>
      <c r="W2717" s="619"/>
    </row>
    <row r="2718" spans="1:23" s="371" customFormat="1" ht="24" hidden="1" customHeight="1">
      <c r="A2718" s="366" t="s">
        <v>4951</v>
      </c>
      <c r="B2718" s="418" t="s">
        <v>0</v>
      </c>
      <c r="C2718" s="418" t="s">
        <v>3490</v>
      </c>
      <c r="D2718" s="418" t="s">
        <v>159</v>
      </c>
      <c r="E2718" s="419" t="s">
        <v>1860</v>
      </c>
      <c r="F2718" s="411">
        <v>180</v>
      </c>
      <c r="G2718" s="411">
        <f>[5]내역서!F2714</f>
        <v>180</v>
      </c>
      <c r="H2718" s="411">
        <v>180</v>
      </c>
      <c r="I2718" s="411">
        <f>내역서!F2722</f>
        <v>0</v>
      </c>
      <c r="J2718" s="411">
        <v>13807.3</v>
      </c>
      <c r="K2718" s="412">
        <f>INT($I2718*J2718)</f>
        <v>0</v>
      </c>
      <c r="L2718" s="411">
        <v>126684</v>
      </c>
      <c r="M2718" s="412">
        <f>INT($I2718*L2718)</f>
        <v>0</v>
      </c>
      <c r="N2718" s="411">
        <v>0</v>
      </c>
      <c r="O2718" s="412">
        <f>INT($I2718*N2718)</f>
        <v>0</v>
      </c>
      <c r="P2718" s="412">
        <f>+J2718+L2718+N2718</f>
        <v>140491.29999999999</v>
      </c>
      <c r="Q2718" s="412">
        <f>K2718+M2718+O2718</f>
        <v>0</v>
      </c>
      <c r="R2718" s="412"/>
      <c r="S2718" s="412"/>
      <c r="T2718" s="412"/>
      <c r="U2718" s="483" t="s">
        <v>0</v>
      </c>
      <c r="V2718" s="617" t="str">
        <f>+IF(I2718&lt;0,"ng","")</f>
        <v/>
      </c>
      <c r="W2718" s="617"/>
    </row>
    <row r="2719" spans="1:23" s="75" customFormat="1" ht="24" hidden="1" customHeight="1">
      <c r="A2719" s="372" t="s">
        <v>4829</v>
      </c>
      <c r="B2719" s="421" t="s">
        <v>0</v>
      </c>
      <c r="C2719" s="421" t="s">
        <v>1515</v>
      </c>
      <c r="D2719" s="421" t="s">
        <v>159</v>
      </c>
      <c r="E2719" s="422" t="s">
        <v>729</v>
      </c>
      <c r="F2719" s="416">
        <v>180</v>
      </c>
      <c r="G2719" s="416">
        <f>[5]내역서!F2715</f>
        <v>180</v>
      </c>
      <c r="H2719" s="416">
        <v>180</v>
      </c>
      <c r="I2719" s="416">
        <f>내역서!F2723</f>
        <v>0</v>
      </c>
      <c r="J2719" s="416">
        <v>13807.3</v>
      </c>
      <c r="K2719" s="417">
        <f t="shared" si="4815"/>
        <v>0</v>
      </c>
      <c r="L2719" s="416">
        <v>126684</v>
      </c>
      <c r="M2719" s="417">
        <f t="shared" si="4816"/>
        <v>0</v>
      </c>
      <c r="N2719" s="416">
        <v>0</v>
      </c>
      <c r="O2719" s="417">
        <f t="shared" si="4817"/>
        <v>0</v>
      </c>
      <c r="P2719" s="417">
        <f t="shared" si="4818"/>
        <v>140491.29999999999</v>
      </c>
      <c r="Q2719" s="417">
        <f t="shared" si="4775"/>
        <v>0</v>
      </c>
      <c r="R2719" s="417">
        <f t="shared" ref="R2719" si="4825">I2719-I2718</f>
        <v>0</v>
      </c>
      <c r="S2719" s="417">
        <f t="shared" ref="S2719:T2719" si="4826">P2719-P2718</f>
        <v>0</v>
      </c>
      <c r="T2719" s="417">
        <f t="shared" si="4826"/>
        <v>0</v>
      </c>
      <c r="U2719" s="484"/>
      <c r="V2719" s="619" t="str">
        <f t="shared" ref="V2719" si="4827">+IF(I2719&lt;0,"ng","")</f>
        <v/>
      </c>
      <c r="W2719" s="619"/>
    </row>
    <row r="2720" spans="1:23" s="371" customFormat="1" ht="24" hidden="1" customHeight="1">
      <c r="A2720" s="366" t="s">
        <v>4952</v>
      </c>
      <c r="B2720" s="418" t="s">
        <v>0</v>
      </c>
      <c r="C2720" s="418" t="s">
        <v>3490</v>
      </c>
      <c r="D2720" s="418" t="s">
        <v>172</v>
      </c>
      <c r="E2720" s="419" t="s">
        <v>1860</v>
      </c>
      <c r="F2720" s="411">
        <v>9</v>
      </c>
      <c r="G2720" s="411">
        <f>[5]내역서!F2716</f>
        <v>9</v>
      </c>
      <c r="H2720" s="411">
        <v>9</v>
      </c>
      <c r="I2720" s="411">
        <f>내역서!F2724</f>
        <v>0</v>
      </c>
      <c r="J2720" s="411">
        <v>13207.8</v>
      </c>
      <c r="K2720" s="412">
        <f>INT($I2720*J2720)</f>
        <v>0</v>
      </c>
      <c r="L2720" s="411">
        <v>121181.6</v>
      </c>
      <c r="M2720" s="412">
        <f>INT($I2720*L2720)</f>
        <v>0</v>
      </c>
      <c r="N2720" s="411">
        <v>0</v>
      </c>
      <c r="O2720" s="412">
        <f>INT($I2720*N2720)</f>
        <v>0</v>
      </c>
      <c r="P2720" s="412">
        <f>+J2720+L2720+N2720</f>
        <v>134389.4</v>
      </c>
      <c r="Q2720" s="412">
        <f>K2720+M2720+O2720</f>
        <v>0</v>
      </c>
      <c r="R2720" s="412"/>
      <c r="S2720" s="412"/>
      <c r="T2720" s="412"/>
      <c r="U2720" s="483" t="s">
        <v>0</v>
      </c>
      <c r="V2720" s="617" t="str">
        <f>+IF(I2720&lt;0,"ng","")</f>
        <v/>
      </c>
      <c r="W2720" s="617"/>
    </row>
    <row r="2721" spans="1:23" s="75" customFormat="1" ht="24" hidden="1" customHeight="1">
      <c r="A2721" s="372" t="s">
        <v>4588</v>
      </c>
      <c r="B2721" s="421" t="s">
        <v>0</v>
      </c>
      <c r="C2721" s="421" t="s">
        <v>1515</v>
      </c>
      <c r="D2721" s="421" t="s">
        <v>172</v>
      </c>
      <c r="E2721" s="422" t="s">
        <v>729</v>
      </c>
      <c r="F2721" s="416">
        <v>9</v>
      </c>
      <c r="G2721" s="416">
        <f>[5]내역서!F2717</f>
        <v>9</v>
      </c>
      <c r="H2721" s="416">
        <v>9</v>
      </c>
      <c r="I2721" s="416">
        <f>내역서!F2725</f>
        <v>0</v>
      </c>
      <c r="J2721" s="416">
        <v>13207.8</v>
      </c>
      <c r="K2721" s="417">
        <f t="shared" si="4815"/>
        <v>0</v>
      </c>
      <c r="L2721" s="416">
        <v>121181.6</v>
      </c>
      <c r="M2721" s="417">
        <f t="shared" si="4816"/>
        <v>0</v>
      </c>
      <c r="N2721" s="416">
        <v>0</v>
      </c>
      <c r="O2721" s="417">
        <f t="shared" si="4817"/>
        <v>0</v>
      </c>
      <c r="P2721" s="417">
        <f t="shared" si="4818"/>
        <v>134389.4</v>
      </c>
      <c r="Q2721" s="417">
        <f t="shared" si="4775"/>
        <v>0</v>
      </c>
      <c r="R2721" s="417">
        <f t="shared" ref="R2721" si="4828">I2721-I2720</f>
        <v>0</v>
      </c>
      <c r="S2721" s="417">
        <f t="shared" ref="S2721:T2721" si="4829">P2721-P2720</f>
        <v>0</v>
      </c>
      <c r="T2721" s="417">
        <f t="shared" si="4829"/>
        <v>0</v>
      </c>
      <c r="U2721" s="484"/>
      <c r="V2721" s="619" t="str">
        <f t="shared" ref="V2721" si="4830">+IF(I2721&lt;0,"ng","")</f>
        <v/>
      </c>
      <c r="W2721" s="619"/>
    </row>
    <row r="2722" spans="1:23" s="371" customFormat="1" ht="24" hidden="1" customHeight="1">
      <c r="A2722" s="366" t="s">
        <v>4679</v>
      </c>
      <c r="B2722" s="418" t="s">
        <v>0</v>
      </c>
      <c r="C2722" s="418" t="s">
        <v>3525</v>
      </c>
      <c r="D2722" s="418" t="s">
        <v>173</v>
      </c>
      <c r="E2722" s="419" t="s">
        <v>1860</v>
      </c>
      <c r="F2722" s="411">
        <v>21</v>
      </c>
      <c r="G2722" s="411">
        <f>[5]내역서!F2718</f>
        <v>21</v>
      </c>
      <c r="H2722" s="411">
        <v>21</v>
      </c>
      <c r="I2722" s="411">
        <f>내역서!F2726</f>
        <v>0</v>
      </c>
      <c r="J2722" s="411">
        <v>6503.4</v>
      </c>
      <c r="K2722" s="412">
        <f>INT($I2722*J2722)</f>
        <v>0</v>
      </c>
      <c r="L2722" s="411">
        <v>59673.599999999999</v>
      </c>
      <c r="M2722" s="412">
        <f>INT($I2722*L2722)</f>
        <v>0</v>
      </c>
      <c r="N2722" s="411">
        <v>0</v>
      </c>
      <c r="O2722" s="412">
        <f>INT($I2722*N2722)</f>
        <v>0</v>
      </c>
      <c r="P2722" s="412">
        <f>+J2722+L2722+N2722</f>
        <v>66177</v>
      </c>
      <c r="Q2722" s="412">
        <f>K2722+M2722+O2722</f>
        <v>0</v>
      </c>
      <c r="R2722" s="412"/>
      <c r="S2722" s="412"/>
      <c r="T2722" s="412"/>
      <c r="U2722" s="483" t="s">
        <v>0</v>
      </c>
      <c r="V2722" s="617" t="str">
        <f>+IF(I2722&lt;0,"ng","")</f>
        <v/>
      </c>
      <c r="W2722" s="617"/>
    </row>
    <row r="2723" spans="1:23" s="75" customFormat="1" ht="24" hidden="1" customHeight="1">
      <c r="A2723" s="372" t="s">
        <v>4950</v>
      </c>
      <c r="B2723" s="421" t="s">
        <v>0</v>
      </c>
      <c r="C2723" s="421" t="s">
        <v>1517</v>
      </c>
      <c r="D2723" s="421" t="s">
        <v>173</v>
      </c>
      <c r="E2723" s="422" t="s">
        <v>729</v>
      </c>
      <c r="F2723" s="416">
        <v>21</v>
      </c>
      <c r="G2723" s="416">
        <f>[5]내역서!F2719</f>
        <v>21</v>
      </c>
      <c r="H2723" s="416">
        <v>21</v>
      </c>
      <c r="I2723" s="416">
        <f>내역서!F2727</f>
        <v>0</v>
      </c>
      <c r="J2723" s="416">
        <v>6503.4</v>
      </c>
      <c r="K2723" s="417">
        <f t="shared" si="4815"/>
        <v>0</v>
      </c>
      <c r="L2723" s="416">
        <v>59673.599999999999</v>
      </c>
      <c r="M2723" s="417">
        <f t="shared" si="4816"/>
        <v>0</v>
      </c>
      <c r="N2723" s="416">
        <v>0</v>
      </c>
      <c r="O2723" s="417">
        <f t="shared" si="4817"/>
        <v>0</v>
      </c>
      <c r="P2723" s="417">
        <f t="shared" si="4818"/>
        <v>66177</v>
      </c>
      <c r="Q2723" s="417">
        <f t="shared" si="4775"/>
        <v>0</v>
      </c>
      <c r="R2723" s="417">
        <f t="shared" ref="R2723" si="4831">I2723-I2722</f>
        <v>0</v>
      </c>
      <c r="S2723" s="417">
        <f t="shared" ref="S2723:T2723" si="4832">P2723-P2722</f>
        <v>0</v>
      </c>
      <c r="T2723" s="417">
        <f t="shared" si="4832"/>
        <v>0</v>
      </c>
      <c r="U2723" s="484"/>
      <c r="V2723" s="619" t="str">
        <f t="shared" ref="V2723" si="4833">+IF(I2723&lt;0,"ng","")</f>
        <v/>
      </c>
      <c r="W2723" s="619"/>
    </row>
    <row r="2724" spans="1:23" s="371" customFormat="1" ht="24" hidden="1" customHeight="1">
      <c r="A2724" s="366" t="s">
        <v>4636</v>
      </c>
      <c r="B2724" s="418" t="s">
        <v>0</v>
      </c>
      <c r="C2724" s="418" t="s">
        <v>3525</v>
      </c>
      <c r="D2724" s="418" t="s">
        <v>177</v>
      </c>
      <c r="E2724" s="419" t="s">
        <v>1860</v>
      </c>
      <c r="F2724" s="411">
        <v>3</v>
      </c>
      <c r="G2724" s="411">
        <f>[5]내역서!F2720</f>
        <v>3</v>
      </c>
      <c r="H2724" s="411">
        <v>3</v>
      </c>
      <c r="I2724" s="411">
        <f>내역서!F2728</f>
        <v>0</v>
      </c>
      <c r="J2724" s="411">
        <v>5574.9</v>
      </c>
      <c r="K2724" s="412">
        <f>INT($I2724*J2724)</f>
        <v>0</v>
      </c>
      <c r="L2724" s="411">
        <v>51148.800000000003</v>
      </c>
      <c r="M2724" s="412">
        <f>INT($I2724*L2724)</f>
        <v>0</v>
      </c>
      <c r="N2724" s="411">
        <v>0</v>
      </c>
      <c r="O2724" s="412">
        <f>INT($I2724*N2724)</f>
        <v>0</v>
      </c>
      <c r="P2724" s="412">
        <f>+J2724+L2724+N2724</f>
        <v>56723.700000000004</v>
      </c>
      <c r="Q2724" s="412">
        <f>K2724+M2724+O2724</f>
        <v>0</v>
      </c>
      <c r="R2724" s="412"/>
      <c r="S2724" s="412"/>
      <c r="T2724" s="412"/>
      <c r="U2724" s="483" t="s">
        <v>0</v>
      </c>
      <c r="V2724" s="617" t="str">
        <f>+IF(I2724&lt;0,"ng","")</f>
        <v/>
      </c>
      <c r="W2724" s="617"/>
    </row>
    <row r="2725" spans="1:23" s="75" customFormat="1" ht="24" hidden="1" customHeight="1">
      <c r="A2725" s="372" t="s">
        <v>4680</v>
      </c>
      <c r="B2725" s="421" t="s">
        <v>0</v>
      </c>
      <c r="C2725" s="421" t="s">
        <v>1517</v>
      </c>
      <c r="D2725" s="421" t="s">
        <v>177</v>
      </c>
      <c r="E2725" s="422" t="s">
        <v>729</v>
      </c>
      <c r="F2725" s="416">
        <v>3</v>
      </c>
      <c r="G2725" s="416">
        <f>[5]내역서!F2721</f>
        <v>3</v>
      </c>
      <c r="H2725" s="416">
        <v>3</v>
      </c>
      <c r="I2725" s="416">
        <f>내역서!F2729</f>
        <v>0</v>
      </c>
      <c r="J2725" s="416">
        <v>5574.9</v>
      </c>
      <c r="K2725" s="417">
        <f t="shared" si="4815"/>
        <v>0</v>
      </c>
      <c r="L2725" s="416">
        <v>51148.800000000003</v>
      </c>
      <c r="M2725" s="417">
        <f t="shared" si="4816"/>
        <v>0</v>
      </c>
      <c r="N2725" s="416">
        <v>0</v>
      </c>
      <c r="O2725" s="417">
        <f t="shared" si="4817"/>
        <v>0</v>
      </c>
      <c r="P2725" s="417">
        <f t="shared" si="4818"/>
        <v>56723.700000000004</v>
      </c>
      <c r="Q2725" s="417">
        <f t="shared" si="4775"/>
        <v>0</v>
      </c>
      <c r="R2725" s="417">
        <f t="shared" ref="R2725" si="4834">I2725-I2724</f>
        <v>0</v>
      </c>
      <c r="S2725" s="417">
        <f t="shared" ref="S2725:T2725" si="4835">P2725-P2724</f>
        <v>0</v>
      </c>
      <c r="T2725" s="417">
        <f t="shared" si="4835"/>
        <v>0</v>
      </c>
      <c r="U2725" s="484"/>
      <c r="V2725" s="619" t="str">
        <f t="shared" ref="V2725" si="4836">+IF(I2725&lt;0,"ng","")</f>
        <v/>
      </c>
      <c r="W2725" s="619"/>
    </row>
    <row r="2726" spans="1:23" s="371" customFormat="1" ht="24" hidden="1" customHeight="1">
      <c r="A2726" s="366" t="s">
        <v>4825</v>
      </c>
      <c r="B2726" s="418" t="s">
        <v>0</v>
      </c>
      <c r="C2726" s="418" t="s">
        <v>3525</v>
      </c>
      <c r="D2726" s="418" t="s">
        <v>193</v>
      </c>
      <c r="E2726" s="419" t="s">
        <v>1860</v>
      </c>
      <c r="F2726" s="411">
        <v>3</v>
      </c>
      <c r="G2726" s="411">
        <f>[5]내역서!F2722</f>
        <v>3</v>
      </c>
      <c r="H2726" s="411">
        <v>3</v>
      </c>
      <c r="I2726" s="411">
        <f>내역서!F2730</f>
        <v>0</v>
      </c>
      <c r="J2726" s="411">
        <v>4445.3</v>
      </c>
      <c r="K2726" s="412">
        <f>INT($I2726*J2726)</f>
        <v>0</v>
      </c>
      <c r="L2726" s="411">
        <v>40789.599999999999</v>
      </c>
      <c r="M2726" s="412">
        <f>INT($I2726*L2726)</f>
        <v>0</v>
      </c>
      <c r="N2726" s="411">
        <v>0</v>
      </c>
      <c r="O2726" s="412">
        <f>INT($I2726*N2726)</f>
        <v>0</v>
      </c>
      <c r="P2726" s="412">
        <f>+J2726+L2726+N2726</f>
        <v>45234.9</v>
      </c>
      <c r="Q2726" s="412">
        <f>K2726+M2726+O2726</f>
        <v>0</v>
      </c>
      <c r="R2726" s="412"/>
      <c r="S2726" s="412"/>
      <c r="T2726" s="412"/>
      <c r="U2726" s="483" t="s">
        <v>0</v>
      </c>
      <c r="V2726" s="617" t="str">
        <f>+IF(I2726&lt;0,"ng","")</f>
        <v/>
      </c>
      <c r="W2726" s="617"/>
    </row>
    <row r="2727" spans="1:23" s="75" customFormat="1" ht="24" hidden="1" customHeight="1">
      <c r="A2727" s="372" t="s">
        <v>4829</v>
      </c>
      <c r="B2727" s="421" t="s">
        <v>0</v>
      </c>
      <c r="C2727" s="421" t="s">
        <v>1517</v>
      </c>
      <c r="D2727" s="421" t="s">
        <v>193</v>
      </c>
      <c r="E2727" s="422" t="s">
        <v>729</v>
      </c>
      <c r="F2727" s="416">
        <v>3</v>
      </c>
      <c r="G2727" s="416">
        <f>[5]내역서!F2723</f>
        <v>3</v>
      </c>
      <c r="H2727" s="416">
        <v>3</v>
      </c>
      <c r="I2727" s="416">
        <f>내역서!F2731</f>
        <v>0</v>
      </c>
      <c r="J2727" s="416">
        <v>4445.3</v>
      </c>
      <c r="K2727" s="417">
        <f t="shared" si="4815"/>
        <v>0</v>
      </c>
      <c r="L2727" s="416">
        <v>40789.599999999999</v>
      </c>
      <c r="M2727" s="417">
        <f t="shared" si="4816"/>
        <v>0</v>
      </c>
      <c r="N2727" s="416">
        <v>0</v>
      </c>
      <c r="O2727" s="417">
        <f t="shared" si="4817"/>
        <v>0</v>
      </c>
      <c r="P2727" s="417">
        <f t="shared" si="4818"/>
        <v>45234.9</v>
      </c>
      <c r="Q2727" s="417">
        <f t="shared" si="4775"/>
        <v>0</v>
      </c>
      <c r="R2727" s="417">
        <f t="shared" ref="R2727" si="4837">I2727-I2726</f>
        <v>0</v>
      </c>
      <c r="S2727" s="417">
        <f t="shared" ref="S2727:T2727" si="4838">P2727-P2726</f>
        <v>0</v>
      </c>
      <c r="T2727" s="417">
        <f t="shared" si="4838"/>
        <v>0</v>
      </c>
      <c r="U2727" s="484"/>
      <c r="V2727" s="619" t="str">
        <f t="shared" ref="V2727" si="4839">+IF(I2727&lt;0,"ng","")</f>
        <v/>
      </c>
      <c r="W2727" s="619"/>
    </row>
    <row r="2728" spans="1:23" s="371" customFormat="1" ht="24" hidden="1" customHeight="1">
      <c r="A2728" s="366" t="s">
        <v>4825</v>
      </c>
      <c r="B2728" s="418" t="s">
        <v>0</v>
      </c>
      <c r="C2728" s="418" t="s">
        <v>3525</v>
      </c>
      <c r="D2728" s="418" t="s">
        <v>180</v>
      </c>
      <c r="E2728" s="419" t="s">
        <v>1860</v>
      </c>
      <c r="F2728" s="411">
        <v>1</v>
      </c>
      <c r="G2728" s="411">
        <f>[5]내역서!F2724</f>
        <v>1</v>
      </c>
      <c r="H2728" s="411">
        <v>1</v>
      </c>
      <c r="I2728" s="411">
        <f>내역서!F2732</f>
        <v>0</v>
      </c>
      <c r="J2728" s="411">
        <v>2986.7</v>
      </c>
      <c r="K2728" s="412">
        <f>INT($I2728*J2728)</f>
        <v>0</v>
      </c>
      <c r="L2728" s="411">
        <v>27408</v>
      </c>
      <c r="M2728" s="412">
        <f>INT($I2728*L2728)</f>
        <v>0</v>
      </c>
      <c r="N2728" s="411">
        <v>0</v>
      </c>
      <c r="O2728" s="412">
        <f>INT($I2728*N2728)</f>
        <v>0</v>
      </c>
      <c r="P2728" s="412">
        <f>+J2728+L2728+N2728</f>
        <v>30394.7</v>
      </c>
      <c r="Q2728" s="412">
        <f>K2728+M2728+O2728</f>
        <v>0</v>
      </c>
      <c r="R2728" s="412"/>
      <c r="S2728" s="412"/>
      <c r="T2728" s="412"/>
      <c r="U2728" s="483" t="s">
        <v>0</v>
      </c>
      <c r="V2728" s="617" t="str">
        <f>+IF(I2728&lt;0,"ng","")</f>
        <v/>
      </c>
      <c r="W2728" s="617"/>
    </row>
    <row r="2729" spans="1:23" s="75" customFormat="1" ht="24" hidden="1" customHeight="1">
      <c r="A2729" s="372" t="s">
        <v>4640</v>
      </c>
      <c r="B2729" s="421" t="s">
        <v>0</v>
      </c>
      <c r="C2729" s="421" t="s">
        <v>1517</v>
      </c>
      <c r="D2729" s="421" t="s">
        <v>180</v>
      </c>
      <c r="E2729" s="422" t="s">
        <v>729</v>
      </c>
      <c r="F2729" s="416">
        <v>1</v>
      </c>
      <c r="G2729" s="416">
        <f>[5]내역서!F2725</f>
        <v>1</v>
      </c>
      <c r="H2729" s="416">
        <v>1</v>
      </c>
      <c r="I2729" s="416">
        <f>내역서!F2733</f>
        <v>0</v>
      </c>
      <c r="J2729" s="416">
        <v>2986.7</v>
      </c>
      <c r="K2729" s="417">
        <f t="shared" si="4815"/>
        <v>0</v>
      </c>
      <c r="L2729" s="416">
        <v>27408</v>
      </c>
      <c r="M2729" s="417">
        <f t="shared" si="4816"/>
        <v>0</v>
      </c>
      <c r="N2729" s="416">
        <v>0</v>
      </c>
      <c r="O2729" s="417">
        <f t="shared" si="4817"/>
        <v>0</v>
      </c>
      <c r="P2729" s="417">
        <f t="shared" si="4818"/>
        <v>30394.7</v>
      </c>
      <c r="Q2729" s="417">
        <f t="shared" si="4775"/>
        <v>0</v>
      </c>
      <c r="R2729" s="417">
        <f t="shared" ref="R2729" si="4840">I2729-I2728</f>
        <v>0</v>
      </c>
      <c r="S2729" s="417">
        <f t="shared" ref="S2729:T2729" si="4841">P2729-P2728</f>
        <v>0</v>
      </c>
      <c r="T2729" s="417">
        <f t="shared" si="4841"/>
        <v>0</v>
      </c>
      <c r="U2729" s="484"/>
      <c r="V2729" s="619" t="str">
        <f t="shared" ref="V2729" si="4842">+IF(I2729&lt;0,"ng","")</f>
        <v/>
      </c>
      <c r="W2729" s="619"/>
    </row>
    <row r="2730" spans="1:23" s="371" customFormat="1" ht="24" hidden="1" customHeight="1">
      <c r="A2730" s="366" t="s">
        <v>4953</v>
      </c>
      <c r="B2730" s="418" t="s">
        <v>0</v>
      </c>
      <c r="C2730" s="418" t="s">
        <v>3525</v>
      </c>
      <c r="D2730" s="418" t="s">
        <v>167</v>
      </c>
      <c r="E2730" s="419" t="s">
        <v>1860</v>
      </c>
      <c r="F2730" s="411">
        <v>1</v>
      </c>
      <c r="G2730" s="411">
        <f>[5]내역서!F2726</f>
        <v>1</v>
      </c>
      <c r="H2730" s="411">
        <v>1</v>
      </c>
      <c r="I2730" s="411">
        <f>내역서!F2734</f>
        <v>0</v>
      </c>
      <c r="J2730" s="411">
        <v>2986.7</v>
      </c>
      <c r="K2730" s="412">
        <f>INT($I2730*J2730)</f>
        <v>0</v>
      </c>
      <c r="L2730" s="411">
        <v>27408</v>
      </c>
      <c r="M2730" s="412">
        <f>INT($I2730*L2730)</f>
        <v>0</v>
      </c>
      <c r="N2730" s="411">
        <v>0</v>
      </c>
      <c r="O2730" s="412">
        <f>INT($I2730*N2730)</f>
        <v>0</v>
      </c>
      <c r="P2730" s="412">
        <f>+J2730+L2730+N2730</f>
        <v>30394.7</v>
      </c>
      <c r="Q2730" s="412">
        <f>K2730+M2730+O2730</f>
        <v>0</v>
      </c>
      <c r="R2730" s="412"/>
      <c r="S2730" s="412"/>
      <c r="T2730" s="412"/>
      <c r="U2730" s="483" t="s">
        <v>0</v>
      </c>
      <c r="V2730" s="617" t="str">
        <f>+IF(I2730&lt;0,"ng","")</f>
        <v/>
      </c>
      <c r="W2730" s="617"/>
    </row>
    <row r="2731" spans="1:23" s="75" customFormat="1" ht="24" hidden="1" customHeight="1">
      <c r="A2731" s="372" t="s">
        <v>4954</v>
      </c>
      <c r="B2731" s="421" t="s">
        <v>0</v>
      </c>
      <c r="C2731" s="421" t="s">
        <v>1517</v>
      </c>
      <c r="D2731" s="421" t="s">
        <v>167</v>
      </c>
      <c r="E2731" s="422" t="s">
        <v>729</v>
      </c>
      <c r="F2731" s="416">
        <v>1</v>
      </c>
      <c r="G2731" s="416">
        <f>[5]내역서!F2727</f>
        <v>1</v>
      </c>
      <c r="H2731" s="416">
        <v>1</v>
      </c>
      <c r="I2731" s="416">
        <f>내역서!F2735</f>
        <v>0</v>
      </c>
      <c r="J2731" s="416">
        <v>2986.7</v>
      </c>
      <c r="K2731" s="417">
        <f t="shared" si="4815"/>
        <v>0</v>
      </c>
      <c r="L2731" s="416">
        <v>27408</v>
      </c>
      <c r="M2731" s="417">
        <f t="shared" si="4816"/>
        <v>0</v>
      </c>
      <c r="N2731" s="416">
        <v>0</v>
      </c>
      <c r="O2731" s="417">
        <f t="shared" si="4817"/>
        <v>0</v>
      </c>
      <c r="P2731" s="417">
        <f t="shared" si="4818"/>
        <v>30394.7</v>
      </c>
      <c r="Q2731" s="417">
        <f t="shared" si="4775"/>
        <v>0</v>
      </c>
      <c r="R2731" s="417">
        <f t="shared" ref="R2731" si="4843">I2731-I2730</f>
        <v>0</v>
      </c>
      <c r="S2731" s="417">
        <f t="shared" ref="S2731:T2731" si="4844">P2731-P2730</f>
        <v>0</v>
      </c>
      <c r="T2731" s="417">
        <f t="shared" si="4844"/>
        <v>0</v>
      </c>
      <c r="U2731" s="484"/>
      <c r="V2731" s="619" t="str">
        <f t="shared" ref="V2731" si="4845">+IF(I2731&lt;0,"ng","")</f>
        <v/>
      </c>
      <c r="W2731" s="619"/>
    </row>
    <row r="2732" spans="1:23" s="371" customFormat="1" ht="24" hidden="1" customHeight="1">
      <c r="A2732" s="366" t="s">
        <v>4911</v>
      </c>
      <c r="B2732" s="418" t="s">
        <v>0</v>
      </c>
      <c r="C2732" s="418" t="s">
        <v>3491</v>
      </c>
      <c r="D2732" s="418" t="s">
        <v>196</v>
      </c>
      <c r="E2732" s="419" t="s">
        <v>1860</v>
      </c>
      <c r="F2732" s="411">
        <v>9</v>
      </c>
      <c r="G2732" s="411">
        <f>[5]내역서!F2728</f>
        <v>9</v>
      </c>
      <c r="H2732" s="411">
        <v>9</v>
      </c>
      <c r="I2732" s="411">
        <f>내역서!F2736</f>
        <v>0</v>
      </c>
      <c r="J2732" s="411">
        <v>19151.099999999999</v>
      </c>
      <c r="K2732" s="412">
        <f>INT($I2732*J2732)</f>
        <v>0</v>
      </c>
      <c r="L2732" s="411">
        <v>31185.599999999999</v>
      </c>
      <c r="M2732" s="412">
        <f>INT($I2732*L2732)</f>
        <v>0</v>
      </c>
      <c r="N2732" s="411">
        <v>0</v>
      </c>
      <c r="O2732" s="412">
        <f>INT($I2732*N2732)</f>
        <v>0</v>
      </c>
      <c r="P2732" s="412">
        <f>+J2732+L2732+N2732</f>
        <v>50336.7</v>
      </c>
      <c r="Q2732" s="412">
        <f>K2732+M2732+O2732</f>
        <v>0</v>
      </c>
      <c r="R2732" s="412"/>
      <c r="S2732" s="412"/>
      <c r="T2732" s="412"/>
      <c r="U2732" s="483" t="s">
        <v>0</v>
      </c>
      <c r="V2732" s="617" t="str">
        <f>+IF(I2732&lt;0,"ng","")</f>
        <v/>
      </c>
      <c r="W2732" s="617"/>
    </row>
    <row r="2733" spans="1:23" s="75" customFormat="1" ht="24" hidden="1" customHeight="1">
      <c r="A2733" s="372" t="s">
        <v>4955</v>
      </c>
      <c r="B2733" s="421" t="s">
        <v>0</v>
      </c>
      <c r="C2733" s="421" t="s">
        <v>1516</v>
      </c>
      <c r="D2733" s="421" t="s">
        <v>196</v>
      </c>
      <c r="E2733" s="422" t="s">
        <v>729</v>
      </c>
      <c r="F2733" s="416">
        <v>9</v>
      </c>
      <c r="G2733" s="416">
        <f>[5]내역서!F2729</f>
        <v>9</v>
      </c>
      <c r="H2733" s="416">
        <v>9</v>
      </c>
      <c r="I2733" s="416">
        <f>내역서!F2737</f>
        <v>0</v>
      </c>
      <c r="J2733" s="416">
        <v>19151.099999999999</v>
      </c>
      <c r="K2733" s="417">
        <f t="shared" si="4815"/>
        <v>0</v>
      </c>
      <c r="L2733" s="416">
        <v>31185.599999999999</v>
      </c>
      <c r="M2733" s="417">
        <f t="shared" si="4816"/>
        <v>0</v>
      </c>
      <c r="N2733" s="416">
        <v>0</v>
      </c>
      <c r="O2733" s="417">
        <f t="shared" si="4817"/>
        <v>0</v>
      </c>
      <c r="P2733" s="417">
        <f t="shared" si="4818"/>
        <v>50336.7</v>
      </c>
      <c r="Q2733" s="417">
        <f t="shared" si="4775"/>
        <v>0</v>
      </c>
      <c r="R2733" s="417">
        <f t="shared" ref="R2733" si="4846">I2733-I2732</f>
        <v>0</v>
      </c>
      <c r="S2733" s="417">
        <f t="shared" ref="S2733:T2733" si="4847">P2733-P2732</f>
        <v>0</v>
      </c>
      <c r="T2733" s="417">
        <f t="shared" si="4847"/>
        <v>0</v>
      </c>
      <c r="U2733" s="484"/>
      <c r="V2733" s="619" t="str">
        <f t="shared" ref="V2733" si="4848">+IF(I2733&lt;0,"ng","")</f>
        <v/>
      </c>
      <c r="W2733" s="619"/>
    </row>
    <row r="2734" spans="1:23" s="371" customFormat="1" ht="24" hidden="1" customHeight="1">
      <c r="A2734" s="366" t="s">
        <v>4842</v>
      </c>
      <c r="B2734" s="448" t="s">
        <v>3527</v>
      </c>
      <c r="C2734" s="448" t="s">
        <v>3528</v>
      </c>
      <c r="D2734" s="448" t="s">
        <v>0</v>
      </c>
      <c r="E2734" s="449" t="s">
        <v>0</v>
      </c>
      <c r="F2734" s="510">
        <v>0</v>
      </c>
      <c r="G2734" s="510">
        <f>[5]내역서!F2730</f>
        <v>0</v>
      </c>
      <c r="H2734" s="510">
        <v>0</v>
      </c>
      <c r="I2734" s="510">
        <f>내역서!F2738</f>
        <v>0</v>
      </c>
      <c r="J2734" s="451">
        <v>0</v>
      </c>
      <c r="K2734" s="452">
        <f>K2736+K2776</f>
        <v>0</v>
      </c>
      <c r="L2734" s="451">
        <v>0</v>
      </c>
      <c r="M2734" s="452">
        <f>M2736+M2776</f>
        <v>0</v>
      </c>
      <c r="N2734" s="451">
        <v>0</v>
      </c>
      <c r="O2734" s="452">
        <f>O2736+O2776</f>
        <v>0</v>
      </c>
      <c r="P2734" s="452">
        <v>0</v>
      </c>
      <c r="Q2734" s="452">
        <f>K2734+M2734+O2734</f>
        <v>0</v>
      </c>
      <c r="R2734" s="452"/>
      <c r="S2734" s="452"/>
      <c r="T2734" s="452"/>
      <c r="U2734" s="449" t="s">
        <v>0</v>
      </c>
      <c r="V2734" s="617" t="str">
        <f>+IF(I2734&lt;0,"ng","")</f>
        <v/>
      </c>
      <c r="W2734" s="617"/>
    </row>
    <row r="2735" spans="1:23" s="75" customFormat="1" ht="24" hidden="1" customHeight="1">
      <c r="A2735" s="372" t="s">
        <v>4640</v>
      </c>
      <c r="B2735" s="454" t="s">
        <v>4956</v>
      </c>
      <c r="C2735" s="454" t="s">
        <v>4957</v>
      </c>
      <c r="D2735" s="454" t="s">
        <v>0</v>
      </c>
      <c r="E2735" s="455" t="s">
        <v>0</v>
      </c>
      <c r="F2735" s="511">
        <v>0</v>
      </c>
      <c r="G2735" s="511">
        <f>[5]내역서!F2731</f>
        <v>0</v>
      </c>
      <c r="H2735" s="511">
        <v>0</v>
      </c>
      <c r="I2735" s="511">
        <f>내역서!F2739</f>
        <v>0</v>
      </c>
      <c r="J2735" s="457">
        <v>0</v>
      </c>
      <c r="K2735" s="458">
        <f>K2737+K2777</f>
        <v>0</v>
      </c>
      <c r="L2735" s="457">
        <v>0</v>
      </c>
      <c r="M2735" s="458">
        <f>M2737+M2777</f>
        <v>0</v>
      </c>
      <c r="N2735" s="457">
        <v>0</v>
      </c>
      <c r="O2735" s="458">
        <f>O2737+O2777</f>
        <v>0</v>
      </c>
      <c r="P2735" s="458">
        <v>0</v>
      </c>
      <c r="Q2735" s="458">
        <f t="shared" si="4775"/>
        <v>0</v>
      </c>
      <c r="R2735" s="458">
        <f t="shared" ref="R2735" si="4849">I2735-I2734</f>
        <v>0</v>
      </c>
      <c r="S2735" s="458">
        <f t="shared" ref="S2735:T2735" si="4850">P2735-P2734</f>
        <v>0</v>
      </c>
      <c r="T2735" s="458">
        <f t="shared" si="4850"/>
        <v>0</v>
      </c>
      <c r="U2735" s="455"/>
      <c r="V2735" s="619" t="str">
        <f t="shared" ref="V2735" si="4851">+IF(I2735&lt;0,"ng","")</f>
        <v/>
      </c>
      <c r="W2735" s="619"/>
    </row>
    <row r="2736" spans="1:23" s="371" customFormat="1" ht="24" hidden="1" customHeight="1">
      <c r="A2736" s="366" t="s">
        <v>4658</v>
      </c>
      <c r="B2736" s="500" t="s">
        <v>3395</v>
      </c>
      <c r="C2736" s="500" t="s">
        <v>3529</v>
      </c>
      <c r="D2736" s="500" t="s">
        <v>0</v>
      </c>
      <c r="E2736" s="501" t="s">
        <v>0</v>
      </c>
      <c r="F2736" s="502">
        <v>0</v>
      </c>
      <c r="G2736" s="502">
        <f>[5]내역서!F2732</f>
        <v>0</v>
      </c>
      <c r="H2736" s="502">
        <v>0</v>
      </c>
      <c r="I2736" s="502">
        <f>내역서!F2740</f>
        <v>0</v>
      </c>
      <c r="J2736" s="503">
        <v>0</v>
      </c>
      <c r="K2736" s="503">
        <f>SUMIF($A$2738:$A$2775,$A2738,K$2738:K$2775)</f>
        <v>0</v>
      </c>
      <c r="L2736" s="503">
        <v>0</v>
      </c>
      <c r="M2736" s="503">
        <f>SUMIF($A$2738:$A$2775,$A2738,M$2738:M$2775)</f>
        <v>0</v>
      </c>
      <c r="N2736" s="503">
        <v>0</v>
      </c>
      <c r="O2736" s="503">
        <f>SUMIF($A$2738:$A$2775,$A2738,O$2738:O$2775)</f>
        <v>0</v>
      </c>
      <c r="P2736" s="504">
        <v>0</v>
      </c>
      <c r="Q2736" s="503">
        <f>K2736+M2736+O2736</f>
        <v>0</v>
      </c>
      <c r="R2736" s="503"/>
      <c r="S2736" s="503"/>
      <c r="T2736" s="503"/>
      <c r="U2736" s="501" t="s">
        <v>0</v>
      </c>
      <c r="V2736" s="617" t="str">
        <f>+IF(I2736&lt;0,"ng","")</f>
        <v/>
      </c>
      <c r="W2736" s="617"/>
    </row>
    <row r="2737" spans="1:23" s="75" customFormat="1" ht="24" hidden="1" customHeight="1">
      <c r="A2737" s="372" t="s">
        <v>4904</v>
      </c>
      <c r="B2737" s="505" t="s">
        <v>4958</v>
      </c>
      <c r="C2737" s="505" t="s">
        <v>4959</v>
      </c>
      <c r="D2737" s="505" t="s">
        <v>0</v>
      </c>
      <c r="E2737" s="506" t="s">
        <v>0</v>
      </c>
      <c r="F2737" s="507">
        <v>0</v>
      </c>
      <c r="G2737" s="507">
        <f>[5]내역서!F2733</f>
        <v>0</v>
      </c>
      <c r="H2737" s="507">
        <v>0</v>
      </c>
      <c r="I2737" s="507">
        <f>내역서!F2741</f>
        <v>0</v>
      </c>
      <c r="J2737" s="508">
        <v>0</v>
      </c>
      <c r="K2737" s="508">
        <f>SUMIF($A$2738:$A$2775,$A2739,K$2738:K$2775)</f>
        <v>0</v>
      </c>
      <c r="L2737" s="508">
        <v>0</v>
      </c>
      <c r="M2737" s="508">
        <f>SUMIF($A$2738:$A$2775,$A2739,M$2738:M$2775)</f>
        <v>0</v>
      </c>
      <c r="N2737" s="508">
        <v>0</v>
      </c>
      <c r="O2737" s="508">
        <f>SUMIF($A$2738:$A$2775,$A2739,O$2738:O$2775)</f>
        <v>0</v>
      </c>
      <c r="P2737" s="509">
        <v>0</v>
      </c>
      <c r="Q2737" s="508">
        <f t="shared" si="4775"/>
        <v>0</v>
      </c>
      <c r="R2737" s="508">
        <f t="shared" ref="R2737" si="4852">I2737-I2736</f>
        <v>0</v>
      </c>
      <c r="S2737" s="508">
        <f t="shared" ref="S2737:T2737" si="4853">P2737-P2736</f>
        <v>0</v>
      </c>
      <c r="T2737" s="508">
        <f t="shared" si="4853"/>
        <v>0</v>
      </c>
      <c r="U2737" s="506"/>
      <c r="V2737" s="619" t="str">
        <f t="shared" ref="V2737" si="4854">+IF(I2737&lt;0,"ng","")</f>
        <v/>
      </c>
      <c r="W2737" s="619"/>
    </row>
    <row r="2738" spans="1:23" s="371" customFormat="1" ht="24" hidden="1" customHeight="1">
      <c r="A2738" s="366" t="s">
        <v>4825</v>
      </c>
      <c r="B2738" s="418" t="s">
        <v>0</v>
      </c>
      <c r="C2738" s="418" t="s">
        <v>3534</v>
      </c>
      <c r="D2738" s="418" t="s">
        <v>198</v>
      </c>
      <c r="E2738" s="419" t="s">
        <v>199</v>
      </c>
      <c r="F2738" s="411">
        <v>1180.6199999999999</v>
      </c>
      <c r="G2738" s="411">
        <f>[5]내역서!F2734</f>
        <v>1180.6199999999999</v>
      </c>
      <c r="H2738" s="411">
        <v>1180.6199999999999</v>
      </c>
      <c r="I2738" s="411">
        <f>내역서!F2742</f>
        <v>0</v>
      </c>
      <c r="J2738" s="411">
        <v>1056.9000000000001</v>
      </c>
      <c r="K2738" s="412">
        <f>INT($I2738*J2738)</f>
        <v>0</v>
      </c>
      <c r="L2738" s="411">
        <v>0</v>
      </c>
      <c r="M2738" s="412">
        <f>INT($I2738*L2738)</f>
        <v>0</v>
      </c>
      <c r="N2738" s="411">
        <v>0</v>
      </c>
      <c r="O2738" s="412">
        <f>INT($I2738*N2738)</f>
        <v>0</v>
      </c>
      <c r="P2738" s="412">
        <f>+J2738+L2738+N2738</f>
        <v>1056.9000000000001</v>
      </c>
      <c r="Q2738" s="412">
        <f>K2738+M2738+O2738</f>
        <v>0</v>
      </c>
      <c r="R2738" s="412"/>
      <c r="S2738" s="412"/>
      <c r="T2738" s="412"/>
      <c r="U2738" s="483" t="s">
        <v>0</v>
      </c>
      <c r="V2738" s="617" t="str">
        <f>+IF(I2738&lt;0,"ng","")</f>
        <v/>
      </c>
      <c r="W2738" s="617"/>
    </row>
    <row r="2739" spans="1:23" s="75" customFormat="1" ht="24" hidden="1" customHeight="1">
      <c r="A2739" s="372" t="s">
        <v>4960</v>
      </c>
      <c r="B2739" s="421" t="s">
        <v>0</v>
      </c>
      <c r="C2739" s="421" t="s">
        <v>1519</v>
      </c>
      <c r="D2739" s="421" t="s">
        <v>198</v>
      </c>
      <c r="E2739" s="422" t="s">
        <v>199</v>
      </c>
      <c r="F2739" s="416">
        <v>1180.6199999999999</v>
      </c>
      <c r="G2739" s="416">
        <f>[5]내역서!F2735</f>
        <v>1180.6199999999999</v>
      </c>
      <c r="H2739" s="416">
        <v>1180.6199999999999</v>
      </c>
      <c r="I2739" s="416">
        <f>내역서!F2743</f>
        <v>0</v>
      </c>
      <c r="J2739" s="416">
        <v>1056.9000000000001</v>
      </c>
      <c r="K2739" s="417">
        <f t="shared" ref="K2739:K2775" si="4855">INT($I2739*J2739)</f>
        <v>0</v>
      </c>
      <c r="L2739" s="416">
        <v>0</v>
      </c>
      <c r="M2739" s="417">
        <f t="shared" ref="M2739:M2775" si="4856">INT($I2739*L2739)</f>
        <v>0</v>
      </c>
      <c r="N2739" s="416">
        <v>0</v>
      </c>
      <c r="O2739" s="417">
        <f t="shared" ref="O2739:O2775" si="4857">INT($I2739*N2739)</f>
        <v>0</v>
      </c>
      <c r="P2739" s="417">
        <f t="shared" ref="P2739:P2775" si="4858">+J2739+L2739+N2739</f>
        <v>1056.9000000000001</v>
      </c>
      <c r="Q2739" s="417">
        <f t="shared" si="4775"/>
        <v>0</v>
      </c>
      <c r="R2739" s="417">
        <f t="shared" ref="R2739" si="4859">I2739-I2738</f>
        <v>0</v>
      </c>
      <c r="S2739" s="417">
        <f t="shared" ref="S2739:T2739" si="4860">P2739-P2738</f>
        <v>0</v>
      </c>
      <c r="T2739" s="417">
        <f t="shared" si="4860"/>
        <v>0</v>
      </c>
      <c r="U2739" s="484"/>
      <c r="V2739" s="619" t="str">
        <f t="shared" ref="V2739" si="4861">+IF(I2739&lt;0,"ng","")</f>
        <v/>
      </c>
      <c r="W2739" s="619"/>
    </row>
    <row r="2740" spans="1:23" s="371" customFormat="1" ht="24" hidden="1" customHeight="1">
      <c r="A2740" s="366" t="s">
        <v>4658</v>
      </c>
      <c r="B2740" s="418" t="s">
        <v>0</v>
      </c>
      <c r="C2740" s="418" t="s">
        <v>3534</v>
      </c>
      <c r="D2740" s="418" t="s">
        <v>200</v>
      </c>
      <c r="E2740" s="419" t="s">
        <v>199</v>
      </c>
      <c r="F2740" s="411">
        <v>75.180000000000007</v>
      </c>
      <c r="G2740" s="411">
        <f>[5]내역서!F2736</f>
        <v>75.180000000000007</v>
      </c>
      <c r="H2740" s="411">
        <v>75.180000000000007</v>
      </c>
      <c r="I2740" s="411">
        <f>내역서!F2744</f>
        <v>0</v>
      </c>
      <c r="J2740" s="411">
        <v>1056.9000000000001</v>
      </c>
      <c r="K2740" s="412">
        <f>INT($I2740*J2740)</f>
        <v>0</v>
      </c>
      <c r="L2740" s="411">
        <v>0</v>
      </c>
      <c r="M2740" s="412">
        <f>INT($I2740*L2740)</f>
        <v>0</v>
      </c>
      <c r="N2740" s="411">
        <v>0</v>
      </c>
      <c r="O2740" s="412">
        <f>INT($I2740*N2740)</f>
        <v>0</v>
      </c>
      <c r="P2740" s="412">
        <f>+J2740+L2740+N2740</f>
        <v>1056.9000000000001</v>
      </c>
      <c r="Q2740" s="412">
        <f>K2740+M2740+O2740</f>
        <v>0</v>
      </c>
      <c r="R2740" s="412"/>
      <c r="S2740" s="412"/>
      <c r="T2740" s="412"/>
      <c r="U2740" s="483" t="s">
        <v>0</v>
      </c>
      <c r="V2740" s="617" t="str">
        <f>+IF(I2740&lt;0,"ng","")</f>
        <v/>
      </c>
      <c r="W2740" s="617"/>
    </row>
    <row r="2741" spans="1:23" s="75" customFormat="1" ht="24" hidden="1" customHeight="1">
      <c r="A2741" s="372" t="s">
        <v>4829</v>
      </c>
      <c r="B2741" s="421" t="s">
        <v>0</v>
      </c>
      <c r="C2741" s="421" t="s">
        <v>1519</v>
      </c>
      <c r="D2741" s="421" t="s">
        <v>200</v>
      </c>
      <c r="E2741" s="422" t="s">
        <v>199</v>
      </c>
      <c r="F2741" s="416">
        <v>75.180000000000007</v>
      </c>
      <c r="G2741" s="416">
        <f>[5]내역서!F2737</f>
        <v>75.180000000000007</v>
      </c>
      <c r="H2741" s="416">
        <v>75.180000000000007</v>
      </c>
      <c r="I2741" s="416">
        <f>내역서!F2745</f>
        <v>0</v>
      </c>
      <c r="J2741" s="416">
        <v>1056.9000000000001</v>
      </c>
      <c r="K2741" s="417">
        <f t="shared" si="4855"/>
        <v>0</v>
      </c>
      <c r="L2741" s="416">
        <v>0</v>
      </c>
      <c r="M2741" s="417">
        <f t="shared" si="4856"/>
        <v>0</v>
      </c>
      <c r="N2741" s="416">
        <v>0</v>
      </c>
      <c r="O2741" s="417">
        <f t="shared" si="4857"/>
        <v>0</v>
      </c>
      <c r="P2741" s="417">
        <f t="shared" si="4858"/>
        <v>1056.9000000000001</v>
      </c>
      <c r="Q2741" s="417">
        <f t="shared" si="4775"/>
        <v>0</v>
      </c>
      <c r="R2741" s="417">
        <f t="shared" ref="R2741" si="4862">I2741-I2740</f>
        <v>0</v>
      </c>
      <c r="S2741" s="417">
        <f t="shared" ref="S2741:T2741" si="4863">P2741-P2740</f>
        <v>0</v>
      </c>
      <c r="T2741" s="417">
        <f t="shared" si="4863"/>
        <v>0</v>
      </c>
      <c r="U2741" s="484"/>
      <c r="V2741" s="619" t="str">
        <f t="shared" ref="V2741" si="4864">+IF(I2741&lt;0,"ng","")</f>
        <v/>
      </c>
      <c r="W2741" s="619"/>
    </row>
    <row r="2742" spans="1:23" s="371" customFormat="1" ht="24" hidden="1" customHeight="1">
      <c r="A2742" s="366" t="s">
        <v>4732</v>
      </c>
      <c r="B2742" s="418" t="s">
        <v>0</v>
      </c>
      <c r="C2742" s="418" t="s">
        <v>3535</v>
      </c>
      <c r="D2742" s="418" t="s">
        <v>201</v>
      </c>
      <c r="E2742" s="419" t="s">
        <v>199</v>
      </c>
      <c r="F2742" s="411">
        <v>241.29</v>
      </c>
      <c r="G2742" s="411">
        <f>[5]내역서!F2738</f>
        <v>406.14</v>
      </c>
      <c r="H2742" s="411">
        <v>241.29</v>
      </c>
      <c r="I2742" s="411">
        <f>내역서!F2746</f>
        <v>0</v>
      </c>
      <c r="J2742" s="411">
        <v>1056.9000000000001</v>
      </c>
      <c r="K2742" s="412">
        <f>INT($I2742*J2742)</f>
        <v>0</v>
      </c>
      <c r="L2742" s="411">
        <v>0</v>
      </c>
      <c r="M2742" s="412">
        <f>INT($I2742*L2742)</f>
        <v>0</v>
      </c>
      <c r="N2742" s="411">
        <v>0</v>
      </c>
      <c r="O2742" s="412">
        <f>INT($I2742*N2742)</f>
        <v>0</v>
      </c>
      <c r="P2742" s="412">
        <f>+J2742+L2742+N2742</f>
        <v>1056.9000000000001</v>
      </c>
      <c r="Q2742" s="412">
        <f>K2742+M2742+O2742</f>
        <v>0</v>
      </c>
      <c r="R2742" s="412"/>
      <c r="S2742" s="412"/>
      <c r="T2742" s="412"/>
      <c r="U2742" s="483" t="s">
        <v>0</v>
      </c>
      <c r="V2742" s="617" t="str">
        <f>+IF(I2742&lt;0,"ng","")</f>
        <v/>
      </c>
      <c r="W2742" s="617"/>
    </row>
    <row r="2743" spans="1:23" s="75" customFormat="1" ht="24" hidden="1" customHeight="1">
      <c r="A2743" s="372" t="s">
        <v>4829</v>
      </c>
      <c r="B2743" s="421" t="s">
        <v>0</v>
      </c>
      <c r="C2743" s="421" t="s">
        <v>1520</v>
      </c>
      <c r="D2743" s="421" t="s">
        <v>201</v>
      </c>
      <c r="E2743" s="422" t="s">
        <v>199</v>
      </c>
      <c r="F2743" s="416">
        <v>241.29</v>
      </c>
      <c r="G2743" s="416">
        <f>[5]내역서!F2739</f>
        <v>406.14</v>
      </c>
      <c r="H2743" s="416">
        <v>241.29</v>
      </c>
      <c r="I2743" s="416">
        <f>내역서!F2747</f>
        <v>0</v>
      </c>
      <c r="J2743" s="416">
        <v>1056.9000000000001</v>
      </c>
      <c r="K2743" s="417">
        <f t="shared" si="4855"/>
        <v>0</v>
      </c>
      <c r="L2743" s="416">
        <v>0</v>
      </c>
      <c r="M2743" s="417">
        <f t="shared" si="4856"/>
        <v>0</v>
      </c>
      <c r="N2743" s="416">
        <v>0</v>
      </c>
      <c r="O2743" s="417">
        <f t="shared" si="4857"/>
        <v>0</v>
      </c>
      <c r="P2743" s="417">
        <f t="shared" si="4858"/>
        <v>1056.9000000000001</v>
      </c>
      <c r="Q2743" s="417">
        <f t="shared" si="4775"/>
        <v>0</v>
      </c>
      <c r="R2743" s="417">
        <f t="shared" ref="R2743" si="4865">I2743-I2742</f>
        <v>0</v>
      </c>
      <c r="S2743" s="417">
        <f t="shared" ref="S2743:T2743" si="4866">P2743-P2742</f>
        <v>0</v>
      </c>
      <c r="T2743" s="417">
        <f t="shared" si="4866"/>
        <v>0</v>
      </c>
      <c r="U2743" s="484"/>
      <c r="V2743" s="619" t="str">
        <f t="shared" ref="V2743" si="4867">+IF(I2743&lt;0,"ng","")</f>
        <v/>
      </c>
      <c r="W2743" s="619"/>
    </row>
    <row r="2744" spans="1:23" s="371" customFormat="1" ht="24" hidden="1" customHeight="1">
      <c r="A2744" s="366" t="s">
        <v>4961</v>
      </c>
      <c r="B2744" s="418" t="s">
        <v>0</v>
      </c>
      <c r="C2744" s="418" t="s">
        <v>3535</v>
      </c>
      <c r="D2744" s="418" t="s">
        <v>202</v>
      </c>
      <c r="E2744" s="419" t="s">
        <v>199</v>
      </c>
      <c r="F2744" s="411">
        <v>26211.89</v>
      </c>
      <c r="G2744" s="411">
        <f>[5]내역서!F2740</f>
        <v>26211.89</v>
      </c>
      <c r="H2744" s="411">
        <v>26211.89</v>
      </c>
      <c r="I2744" s="411">
        <f>내역서!F2748</f>
        <v>0</v>
      </c>
      <c r="J2744" s="411">
        <v>1056.9000000000001</v>
      </c>
      <c r="K2744" s="412">
        <f>INT($I2744*J2744)</f>
        <v>0</v>
      </c>
      <c r="L2744" s="411">
        <v>0</v>
      </c>
      <c r="M2744" s="412">
        <f>INT($I2744*L2744)</f>
        <v>0</v>
      </c>
      <c r="N2744" s="411">
        <v>0</v>
      </c>
      <c r="O2744" s="412">
        <f>INT($I2744*N2744)</f>
        <v>0</v>
      </c>
      <c r="P2744" s="412">
        <f>+J2744+L2744+N2744</f>
        <v>1056.9000000000001</v>
      </c>
      <c r="Q2744" s="412">
        <f>K2744+M2744+O2744</f>
        <v>0</v>
      </c>
      <c r="R2744" s="412"/>
      <c r="S2744" s="412"/>
      <c r="T2744" s="412"/>
      <c r="U2744" s="483" t="s">
        <v>0</v>
      </c>
      <c r="V2744" s="617" t="str">
        <f>+IF(I2744&lt;0,"ng","")</f>
        <v/>
      </c>
      <c r="W2744" s="617"/>
    </row>
    <row r="2745" spans="1:23" s="75" customFormat="1" ht="24" hidden="1" customHeight="1">
      <c r="A2745" s="372" t="s">
        <v>4341</v>
      </c>
      <c r="B2745" s="421" t="s">
        <v>0</v>
      </c>
      <c r="C2745" s="421" t="s">
        <v>1520</v>
      </c>
      <c r="D2745" s="421" t="s">
        <v>202</v>
      </c>
      <c r="E2745" s="422" t="s">
        <v>199</v>
      </c>
      <c r="F2745" s="416">
        <v>26211.89</v>
      </c>
      <c r="G2745" s="416">
        <f>[5]내역서!F2741</f>
        <v>26211.89</v>
      </c>
      <c r="H2745" s="416">
        <v>26211.89</v>
      </c>
      <c r="I2745" s="416">
        <f>내역서!F2749</f>
        <v>0</v>
      </c>
      <c r="J2745" s="416">
        <v>1056.9000000000001</v>
      </c>
      <c r="K2745" s="417">
        <f t="shared" si="4855"/>
        <v>0</v>
      </c>
      <c r="L2745" s="416">
        <v>0</v>
      </c>
      <c r="M2745" s="417">
        <f t="shared" si="4856"/>
        <v>0</v>
      </c>
      <c r="N2745" s="416">
        <v>0</v>
      </c>
      <c r="O2745" s="417">
        <f t="shared" si="4857"/>
        <v>0</v>
      </c>
      <c r="P2745" s="417">
        <f t="shared" si="4858"/>
        <v>1056.9000000000001</v>
      </c>
      <c r="Q2745" s="417">
        <f t="shared" si="4775"/>
        <v>0</v>
      </c>
      <c r="R2745" s="417">
        <f t="shared" ref="R2745" si="4868">I2745-I2744</f>
        <v>0</v>
      </c>
      <c r="S2745" s="417">
        <f t="shared" ref="S2745:T2745" si="4869">P2745-P2744</f>
        <v>0</v>
      </c>
      <c r="T2745" s="417">
        <f t="shared" si="4869"/>
        <v>0</v>
      </c>
      <c r="U2745" s="484"/>
      <c r="V2745" s="619" t="str">
        <f t="shared" ref="V2745" si="4870">+IF(I2745&lt;0,"ng","")</f>
        <v/>
      </c>
      <c r="W2745" s="619"/>
    </row>
    <row r="2746" spans="1:23" s="371" customFormat="1" ht="24" hidden="1" customHeight="1">
      <c r="A2746" s="366" t="s">
        <v>4825</v>
      </c>
      <c r="B2746" s="418" t="s">
        <v>0</v>
      </c>
      <c r="C2746" s="418" t="s">
        <v>3536</v>
      </c>
      <c r="D2746" s="418" t="s">
        <v>203</v>
      </c>
      <c r="E2746" s="419" t="s">
        <v>199</v>
      </c>
      <c r="F2746" s="411">
        <v>6769.43</v>
      </c>
      <c r="G2746" s="411">
        <f>[5]내역서!F2742</f>
        <v>6769.43</v>
      </c>
      <c r="H2746" s="411">
        <v>6769.43</v>
      </c>
      <c r="I2746" s="411">
        <f>내역서!F2750</f>
        <v>0</v>
      </c>
      <c r="J2746" s="411">
        <v>1056.9000000000001</v>
      </c>
      <c r="K2746" s="412">
        <f>INT($I2746*J2746)</f>
        <v>0</v>
      </c>
      <c r="L2746" s="411">
        <v>0</v>
      </c>
      <c r="M2746" s="412">
        <f>INT($I2746*L2746)</f>
        <v>0</v>
      </c>
      <c r="N2746" s="411">
        <v>0</v>
      </c>
      <c r="O2746" s="412">
        <f>INT($I2746*N2746)</f>
        <v>0</v>
      </c>
      <c r="P2746" s="412">
        <f>+J2746+L2746+N2746</f>
        <v>1056.9000000000001</v>
      </c>
      <c r="Q2746" s="412">
        <f>K2746+M2746+O2746</f>
        <v>0</v>
      </c>
      <c r="R2746" s="412"/>
      <c r="S2746" s="412"/>
      <c r="T2746" s="412"/>
      <c r="U2746" s="483" t="s">
        <v>0</v>
      </c>
      <c r="V2746" s="617" t="str">
        <f>+IF(I2746&lt;0,"ng","")</f>
        <v/>
      </c>
      <c r="W2746" s="617"/>
    </row>
    <row r="2747" spans="1:23" s="75" customFormat="1" ht="24" hidden="1" customHeight="1">
      <c r="A2747" s="372" t="s">
        <v>4829</v>
      </c>
      <c r="B2747" s="421" t="s">
        <v>0</v>
      </c>
      <c r="C2747" s="421" t="s">
        <v>1521</v>
      </c>
      <c r="D2747" s="421" t="s">
        <v>203</v>
      </c>
      <c r="E2747" s="422" t="s">
        <v>199</v>
      </c>
      <c r="F2747" s="416">
        <v>6769.43</v>
      </c>
      <c r="G2747" s="416">
        <f>[5]내역서!F2743</f>
        <v>6769.43</v>
      </c>
      <c r="H2747" s="416">
        <v>6769.43</v>
      </c>
      <c r="I2747" s="416">
        <f>내역서!F2751</f>
        <v>0</v>
      </c>
      <c r="J2747" s="416">
        <v>1056.9000000000001</v>
      </c>
      <c r="K2747" s="417">
        <f t="shared" si="4855"/>
        <v>0</v>
      </c>
      <c r="L2747" s="416">
        <v>0</v>
      </c>
      <c r="M2747" s="417">
        <f t="shared" si="4856"/>
        <v>0</v>
      </c>
      <c r="N2747" s="416">
        <v>0</v>
      </c>
      <c r="O2747" s="417">
        <f t="shared" si="4857"/>
        <v>0</v>
      </c>
      <c r="P2747" s="417">
        <f t="shared" si="4858"/>
        <v>1056.9000000000001</v>
      </c>
      <c r="Q2747" s="417">
        <f t="shared" si="4775"/>
        <v>0</v>
      </c>
      <c r="R2747" s="417">
        <f t="shared" ref="R2747" si="4871">I2747-I2746</f>
        <v>0</v>
      </c>
      <c r="S2747" s="417">
        <f t="shared" ref="S2747:T2747" si="4872">P2747-P2746</f>
        <v>0</v>
      </c>
      <c r="T2747" s="417">
        <f t="shared" si="4872"/>
        <v>0</v>
      </c>
      <c r="U2747" s="484"/>
      <c r="V2747" s="619" t="str">
        <f t="shared" ref="V2747" si="4873">+IF(I2747&lt;0,"ng","")</f>
        <v/>
      </c>
      <c r="W2747" s="619"/>
    </row>
    <row r="2748" spans="1:23" s="371" customFormat="1" ht="24" hidden="1" customHeight="1">
      <c r="A2748" s="366" t="s">
        <v>4962</v>
      </c>
      <c r="B2748" s="418" t="s">
        <v>0</v>
      </c>
      <c r="C2748" s="418" t="s">
        <v>3537</v>
      </c>
      <c r="D2748" s="418" t="s">
        <v>204</v>
      </c>
      <c r="E2748" s="419" t="s">
        <v>199</v>
      </c>
      <c r="F2748" s="411">
        <v>951.72</v>
      </c>
      <c r="G2748" s="411">
        <f>[5]내역서!F2744</f>
        <v>1019.59</v>
      </c>
      <c r="H2748" s="411">
        <v>951.72</v>
      </c>
      <c r="I2748" s="411">
        <f>내역서!F2752</f>
        <v>0</v>
      </c>
      <c r="J2748" s="411">
        <v>930.3</v>
      </c>
      <c r="K2748" s="412">
        <f>INT($I2748*J2748)</f>
        <v>0</v>
      </c>
      <c r="L2748" s="411">
        <v>0</v>
      </c>
      <c r="M2748" s="412">
        <f>INT($I2748*L2748)</f>
        <v>0</v>
      </c>
      <c r="N2748" s="411">
        <v>0</v>
      </c>
      <c r="O2748" s="412">
        <f>INT($I2748*N2748)</f>
        <v>0</v>
      </c>
      <c r="P2748" s="412">
        <f>+J2748+L2748+N2748</f>
        <v>930.3</v>
      </c>
      <c r="Q2748" s="412">
        <f>K2748+M2748+O2748</f>
        <v>0</v>
      </c>
      <c r="R2748" s="412"/>
      <c r="S2748" s="412"/>
      <c r="T2748" s="412"/>
      <c r="U2748" s="483" t="s">
        <v>0</v>
      </c>
      <c r="V2748" s="617" t="str">
        <f>+IF(I2748&lt;0,"ng","")</f>
        <v/>
      </c>
      <c r="W2748" s="617"/>
    </row>
    <row r="2749" spans="1:23" s="75" customFormat="1" ht="24" hidden="1" customHeight="1">
      <c r="A2749" s="372" t="s">
        <v>4829</v>
      </c>
      <c r="B2749" s="421" t="s">
        <v>0</v>
      </c>
      <c r="C2749" s="421" t="s">
        <v>1522</v>
      </c>
      <c r="D2749" s="421" t="s">
        <v>204</v>
      </c>
      <c r="E2749" s="422" t="s">
        <v>199</v>
      </c>
      <c r="F2749" s="416">
        <v>951.72</v>
      </c>
      <c r="G2749" s="416">
        <f>[5]내역서!F2745</f>
        <v>1019.59</v>
      </c>
      <c r="H2749" s="416">
        <v>951.72</v>
      </c>
      <c r="I2749" s="416">
        <f>내역서!F2753</f>
        <v>0</v>
      </c>
      <c r="J2749" s="416">
        <v>930.3</v>
      </c>
      <c r="K2749" s="417">
        <f t="shared" si="4855"/>
        <v>0</v>
      </c>
      <c r="L2749" s="416">
        <v>0</v>
      </c>
      <c r="M2749" s="417">
        <f t="shared" si="4856"/>
        <v>0</v>
      </c>
      <c r="N2749" s="416">
        <v>0</v>
      </c>
      <c r="O2749" s="417">
        <f t="shared" si="4857"/>
        <v>0</v>
      </c>
      <c r="P2749" s="417">
        <f t="shared" si="4858"/>
        <v>930.3</v>
      </c>
      <c r="Q2749" s="417">
        <f t="shared" si="4775"/>
        <v>0</v>
      </c>
      <c r="R2749" s="417">
        <f t="shared" ref="R2749" si="4874">I2749-I2748</f>
        <v>0</v>
      </c>
      <c r="S2749" s="417">
        <f t="shared" ref="S2749:T2749" si="4875">P2749-P2748</f>
        <v>0</v>
      </c>
      <c r="T2749" s="417">
        <f t="shared" si="4875"/>
        <v>0</v>
      </c>
      <c r="U2749" s="484"/>
      <c r="V2749" s="619" t="str">
        <f t="shared" ref="V2749" si="4876">+IF(I2749&lt;0,"ng","")</f>
        <v/>
      </c>
      <c r="W2749" s="619"/>
    </row>
    <row r="2750" spans="1:23" s="371" customFormat="1" ht="24" hidden="1" customHeight="1">
      <c r="A2750" s="366" t="s">
        <v>4658</v>
      </c>
      <c r="B2750" s="418" t="s">
        <v>0</v>
      </c>
      <c r="C2750" s="418" t="s">
        <v>3537</v>
      </c>
      <c r="D2750" s="418" t="s">
        <v>205</v>
      </c>
      <c r="E2750" s="419" t="s">
        <v>199</v>
      </c>
      <c r="F2750" s="411">
        <v>1707.75</v>
      </c>
      <c r="G2750" s="411">
        <f>[5]내역서!F2746</f>
        <v>1707.75</v>
      </c>
      <c r="H2750" s="411">
        <v>1707.75</v>
      </c>
      <c r="I2750" s="411">
        <f>내역서!F2754</f>
        <v>0</v>
      </c>
      <c r="J2750" s="411">
        <v>930.3</v>
      </c>
      <c r="K2750" s="412">
        <f>INT($I2750*J2750)</f>
        <v>0</v>
      </c>
      <c r="L2750" s="411">
        <v>0</v>
      </c>
      <c r="M2750" s="412">
        <f>INT($I2750*L2750)</f>
        <v>0</v>
      </c>
      <c r="N2750" s="411">
        <v>0</v>
      </c>
      <c r="O2750" s="412">
        <f>INT($I2750*N2750)</f>
        <v>0</v>
      </c>
      <c r="P2750" s="412">
        <f>+J2750+L2750+N2750</f>
        <v>930.3</v>
      </c>
      <c r="Q2750" s="412">
        <f>K2750+M2750+O2750</f>
        <v>0</v>
      </c>
      <c r="R2750" s="412"/>
      <c r="S2750" s="412"/>
      <c r="T2750" s="412"/>
      <c r="U2750" s="483" t="s">
        <v>0</v>
      </c>
      <c r="V2750" s="617" t="str">
        <f>+IF(I2750&lt;0,"ng","")</f>
        <v/>
      </c>
      <c r="W2750" s="617"/>
    </row>
    <row r="2751" spans="1:23" s="75" customFormat="1" ht="24" hidden="1" customHeight="1">
      <c r="A2751" s="372" t="s">
        <v>4341</v>
      </c>
      <c r="B2751" s="421" t="s">
        <v>0</v>
      </c>
      <c r="C2751" s="421" t="s">
        <v>1522</v>
      </c>
      <c r="D2751" s="421" t="s">
        <v>205</v>
      </c>
      <c r="E2751" s="422" t="s">
        <v>199</v>
      </c>
      <c r="F2751" s="416">
        <v>1707.75</v>
      </c>
      <c r="G2751" s="416">
        <f>[5]내역서!F2747</f>
        <v>1707.75</v>
      </c>
      <c r="H2751" s="416">
        <v>1707.75</v>
      </c>
      <c r="I2751" s="416">
        <f>내역서!F2755</f>
        <v>0</v>
      </c>
      <c r="J2751" s="416">
        <v>930.3</v>
      </c>
      <c r="K2751" s="417">
        <f t="shared" si="4855"/>
        <v>0</v>
      </c>
      <c r="L2751" s="416">
        <v>0</v>
      </c>
      <c r="M2751" s="417">
        <f t="shared" si="4856"/>
        <v>0</v>
      </c>
      <c r="N2751" s="416">
        <v>0</v>
      </c>
      <c r="O2751" s="417">
        <f t="shared" si="4857"/>
        <v>0</v>
      </c>
      <c r="P2751" s="417">
        <f t="shared" si="4858"/>
        <v>930.3</v>
      </c>
      <c r="Q2751" s="417">
        <f t="shared" si="4775"/>
        <v>0</v>
      </c>
      <c r="R2751" s="417">
        <f t="shared" ref="R2751" si="4877">I2751-I2750</f>
        <v>0</v>
      </c>
      <c r="S2751" s="417">
        <f t="shared" ref="S2751:T2751" si="4878">P2751-P2750</f>
        <v>0</v>
      </c>
      <c r="T2751" s="417">
        <f t="shared" si="4878"/>
        <v>0</v>
      </c>
      <c r="U2751" s="484"/>
      <c r="V2751" s="619" t="str">
        <f t="shared" ref="V2751" si="4879">+IF(I2751&lt;0,"ng","")</f>
        <v/>
      </c>
      <c r="W2751" s="619"/>
    </row>
    <row r="2752" spans="1:23" s="371" customFormat="1" ht="24" hidden="1" customHeight="1">
      <c r="A2752" s="366" t="s">
        <v>4658</v>
      </c>
      <c r="B2752" s="418" t="s">
        <v>0</v>
      </c>
      <c r="C2752" s="418" t="s">
        <v>3538</v>
      </c>
      <c r="D2752" s="418" t="s">
        <v>206</v>
      </c>
      <c r="E2752" s="419" t="s">
        <v>2104</v>
      </c>
      <c r="F2752" s="411">
        <v>238.13</v>
      </c>
      <c r="G2752" s="411">
        <f>[5]내역서!F2748</f>
        <v>238.13</v>
      </c>
      <c r="H2752" s="411">
        <v>238.13</v>
      </c>
      <c r="I2752" s="411">
        <f>내역서!F2756</f>
        <v>0</v>
      </c>
      <c r="J2752" s="411">
        <v>129203.2</v>
      </c>
      <c r="K2752" s="412">
        <f>INT($I2752*J2752)</f>
        <v>0</v>
      </c>
      <c r="L2752" s="411">
        <v>0</v>
      </c>
      <c r="M2752" s="412">
        <f>INT($I2752*L2752)</f>
        <v>0</v>
      </c>
      <c r="N2752" s="411">
        <v>0</v>
      </c>
      <c r="O2752" s="412">
        <f>INT($I2752*N2752)</f>
        <v>0</v>
      </c>
      <c r="P2752" s="412">
        <f>+J2752+L2752+N2752</f>
        <v>129203.2</v>
      </c>
      <c r="Q2752" s="412">
        <f>K2752+M2752+O2752</f>
        <v>0</v>
      </c>
      <c r="R2752" s="412"/>
      <c r="S2752" s="412"/>
      <c r="T2752" s="412"/>
      <c r="U2752" s="483" t="s">
        <v>0</v>
      </c>
      <c r="V2752" s="617" t="str">
        <f>+IF(I2752&lt;0,"ng","")</f>
        <v/>
      </c>
      <c r="W2752" s="617"/>
    </row>
    <row r="2753" spans="1:23" s="75" customFormat="1" ht="24" hidden="1" customHeight="1">
      <c r="A2753" s="372" t="s">
        <v>4341</v>
      </c>
      <c r="B2753" s="421" t="s">
        <v>0</v>
      </c>
      <c r="C2753" s="421" t="s">
        <v>1523</v>
      </c>
      <c r="D2753" s="421" t="s">
        <v>206</v>
      </c>
      <c r="E2753" s="422" t="s">
        <v>671</v>
      </c>
      <c r="F2753" s="416">
        <v>238.13</v>
      </c>
      <c r="G2753" s="416">
        <f>[5]내역서!F2749</f>
        <v>238.13</v>
      </c>
      <c r="H2753" s="416">
        <v>238.13</v>
      </c>
      <c r="I2753" s="416">
        <f>내역서!F2757</f>
        <v>0</v>
      </c>
      <c r="J2753" s="416">
        <v>129203.2</v>
      </c>
      <c r="K2753" s="417">
        <f t="shared" si="4855"/>
        <v>0</v>
      </c>
      <c r="L2753" s="416">
        <v>0</v>
      </c>
      <c r="M2753" s="417">
        <f t="shared" si="4856"/>
        <v>0</v>
      </c>
      <c r="N2753" s="416">
        <v>0</v>
      </c>
      <c r="O2753" s="417">
        <f t="shared" si="4857"/>
        <v>0</v>
      </c>
      <c r="P2753" s="417">
        <f t="shared" si="4858"/>
        <v>129203.2</v>
      </c>
      <c r="Q2753" s="417">
        <f t="shared" ref="Q2753:Q2815" si="4880">K2753+M2753+O2753</f>
        <v>0</v>
      </c>
      <c r="R2753" s="417">
        <f t="shared" ref="R2753" si="4881">I2753-I2752</f>
        <v>0</v>
      </c>
      <c r="S2753" s="417">
        <f t="shared" ref="S2753:T2753" si="4882">P2753-P2752</f>
        <v>0</v>
      </c>
      <c r="T2753" s="417">
        <f t="shared" si="4882"/>
        <v>0</v>
      </c>
      <c r="U2753" s="484"/>
      <c r="V2753" s="619" t="str">
        <f t="shared" ref="V2753" si="4883">+IF(I2753&lt;0,"ng","")</f>
        <v/>
      </c>
      <c r="W2753" s="619"/>
    </row>
    <row r="2754" spans="1:23" s="371" customFormat="1" ht="24" hidden="1" customHeight="1">
      <c r="A2754" s="366" t="s">
        <v>4825</v>
      </c>
      <c r="B2754" s="418" t="s">
        <v>0</v>
      </c>
      <c r="C2754" s="418" t="s">
        <v>3539</v>
      </c>
      <c r="D2754" s="418" t="s">
        <v>207</v>
      </c>
      <c r="E2754" s="419" t="s">
        <v>199</v>
      </c>
      <c r="F2754" s="411">
        <v>1508.21</v>
      </c>
      <c r="G2754" s="411">
        <f>[5]내역서!F2750</f>
        <v>1508.21</v>
      </c>
      <c r="H2754" s="411">
        <v>1508.21</v>
      </c>
      <c r="I2754" s="411">
        <f>내역서!F2758</f>
        <v>0</v>
      </c>
      <c r="J2754" s="411">
        <v>1166.3</v>
      </c>
      <c r="K2754" s="412">
        <f>INT($I2754*J2754)</f>
        <v>0</v>
      </c>
      <c r="L2754" s="411">
        <v>0</v>
      </c>
      <c r="M2754" s="412">
        <f>INT($I2754*L2754)</f>
        <v>0</v>
      </c>
      <c r="N2754" s="411">
        <v>0</v>
      </c>
      <c r="O2754" s="412">
        <f>INT($I2754*N2754)</f>
        <v>0</v>
      </c>
      <c r="P2754" s="412">
        <f>+J2754+L2754+N2754</f>
        <v>1166.3</v>
      </c>
      <c r="Q2754" s="412">
        <f>K2754+M2754+O2754</f>
        <v>0</v>
      </c>
      <c r="R2754" s="412"/>
      <c r="S2754" s="412"/>
      <c r="T2754" s="412"/>
      <c r="U2754" s="483" t="s">
        <v>0</v>
      </c>
      <c r="V2754" s="617" t="str">
        <f>+IF(I2754&lt;0,"ng","")</f>
        <v/>
      </c>
      <c r="W2754" s="617"/>
    </row>
    <row r="2755" spans="1:23" s="75" customFormat="1" ht="24" hidden="1" customHeight="1">
      <c r="A2755" s="372" t="s">
        <v>4963</v>
      </c>
      <c r="B2755" s="421" t="s">
        <v>0</v>
      </c>
      <c r="C2755" s="421" t="s">
        <v>1524</v>
      </c>
      <c r="D2755" s="421" t="s">
        <v>207</v>
      </c>
      <c r="E2755" s="422" t="s">
        <v>199</v>
      </c>
      <c r="F2755" s="416">
        <v>1508.21</v>
      </c>
      <c r="G2755" s="416">
        <f>[5]내역서!F2751</f>
        <v>1508.21</v>
      </c>
      <c r="H2755" s="416">
        <v>1508.21</v>
      </c>
      <c r="I2755" s="416">
        <f>내역서!F2759</f>
        <v>0</v>
      </c>
      <c r="J2755" s="416">
        <v>1166.3</v>
      </c>
      <c r="K2755" s="417">
        <f t="shared" si="4855"/>
        <v>0</v>
      </c>
      <c r="L2755" s="416">
        <v>0</v>
      </c>
      <c r="M2755" s="417">
        <f t="shared" si="4856"/>
        <v>0</v>
      </c>
      <c r="N2755" s="416">
        <v>0</v>
      </c>
      <c r="O2755" s="417">
        <f t="shared" si="4857"/>
        <v>0</v>
      </c>
      <c r="P2755" s="417">
        <f t="shared" si="4858"/>
        <v>1166.3</v>
      </c>
      <c r="Q2755" s="417">
        <f t="shared" si="4880"/>
        <v>0</v>
      </c>
      <c r="R2755" s="417">
        <f t="shared" ref="R2755" si="4884">I2755-I2754</f>
        <v>0</v>
      </c>
      <c r="S2755" s="417">
        <f t="shared" ref="S2755:T2755" si="4885">P2755-P2754</f>
        <v>0</v>
      </c>
      <c r="T2755" s="417">
        <f t="shared" si="4885"/>
        <v>0</v>
      </c>
      <c r="U2755" s="484"/>
      <c r="V2755" s="619" t="str">
        <f t="shared" ref="V2755" si="4886">+IF(I2755&lt;0,"ng","")</f>
        <v/>
      </c>
      <c r="W2755" s="619"/>
    </row>
    <row r="2756" spans="1:23" s="371" customFormat="1" ht="24" hidden="1" customHeight="1">
      <c r="A2756" s="366" t="s">
        <v>4743</v>
      </c>
      <c r="B2756" s="418" t="s">
        <v>0</v>
      </c>
      <c r="C2756" s="418" t="s">
        <v>3540</v>
      </c>
      <c r="D2756" s="418" t="s">
        <v>208</v>
      </c>
      <c r="E2756" s="419" t="s">
        <v>6</v>
      </c>
      <c r="F2756" s="411">
        <v>383.13</v>
      </c>
      <c r="G2756" s="411">
        <f>[5]내역서!F2752</f>
        <v>383.13</v>
      </c>
      <c r="H2756" s="411">
        <v>383.13</v>
      </c>
      <c r="I2756" s="411">
        <f>내역서!F2760</f>
        <v>0</v>
      </c>
      <c r="J2756" s="411">
        <v>4504.8999999999996</v>
      </c>
      <c r="K2756" s="412">
        <f>INT($I2756*J2756)</f>
        <v>0</v>
      </c>
      <c r="L2756" s="411">
        <v>0</v>
      </c>
      <c r="M2756" s="412">
        <f>INT($I2756*L2756)</f>
        <v>0</v>
      </c>
      <c r="N2756" s="411">
        <v>0</v>
      </c>
      <c r="O2756" s="412">
        <f>INT($I2756*N2756)</f>
        <v>0</v>
      </c>
      <c r="P2756" s="412">
        <f>+J2756+L2756+N2756</f>
        <v>4504.8999999999996</v>
      </c>
      <c r="Q2756" s="412">
        <f>K2756+M2756+O2756</f>
        <v>0</v>
      </c>
      <c r="R2756" s="412"/>
      <c r="S2756" s="412"/>
      <c r="T2756" s="412"/>
      <c r="U2756" s="483" t="s">
        <v>0</v>
      </c>
      <c r="V2756" s="617" t="str">
        <f>+IF(I2756&lt;0,"ng","")</f>
        <v/>
      </c>
      <c r="W2756" s="617"/>
    </row>
    <row r="2757" spans="1:23" s="75" customFormat="1" ht="24" hidden="1" customHeight="1">
      <c r="A2757" s="372" t="s">
        <v>4727</v>
      </c>
      <c r="B2757" s="421" t="s">
        <v>0</v>
      </c>
      <c r="C2757" s="421" t="s">
        <v>1525</v>
      </c>
      <c r="D2757" s="421" t="s">
        <v>208</v>
      </c>
      <c r="E2757" s="422" t="s">
        <v>6</v>
      </c>
      <c r="F2757" s="416">
        <v>383.13</v>
      </c>
      <c r="G2757" s="416">
        <f>[5]내역서!F2753</f>
        <v>383.13</v>
      </c>
      <c r="H2757" s="416">
        <v>383.13</v>
      </c>
      <c r="I2757" s="416">
        <f>내역서!F2761</f>
        <v>0</v>
      </c>
      <c r="J2757" s="416">
        <v>4504.8999999999996</v>
      </c>
      <c r="K2757" s="417">
        <f t="shared" si="4855"/>
        <v>0</v>
      </c>
      <c r="L2757" s="416">
        <v>0</v>
      </c>
      <c r="M2757" s="417">
        <f t="shared" si="4856"/>
        <v>0</v>
      </c>
      <c r="N2757" s="416">
        <v>0</v>
      </c>
      <c r="O2757" s="417">
        <f t="shared" si="4857"/>
        <v>0</v>
      </c>
      <c r="P2757" s="417">
        <f t="shared" si="4858"/>
        <v>4504.8999999999996</v>
      </c>
      <c r="Q2757" s="417">
        <f t="shared" si="4880"/>
        <v>0</v>
      </c>
      <c r="R2757" s="417">
        <f t="shared" ref="R2757" si="4887">I2757-I2756</f>
        <v>0</v>
      </c>
      <c r="S2757" s="417">
        <f t="shared" ref="S2757:T2757" si="4888">P2757-P2756</f>
        <v>0</v>
      </c>
      <c r="T2757" s="417">
        <f t="shared" si="4888"/>
        <v>0</v>
      </c>
      <c r="U2757" s="484"/>
      <c r="V2757" s="619" t="str">
        <f t="shared" ref="V2757" si="4889">+IF(I2757&lt;0,"ng","")</f>
        <v/>
      </c>
      <c r="W2757" s="619"/>
    </row>
    <row r="2758" spans="1:23" s="489" customFormat="1" ht="24" hidden="1" customHeight="1">
      <c r="A2758" s="366" t="s">
        <v>4825</v>
      </c>
      <c r="B2758" s="418" t="s">
        <v>0</v>
      </c>
      <c r="C2758" s="418" t="s">
        <v>3540</v>
      </c>
      <c r="D2758" s="418" t="s">
        <v>209</v>
      </c>
      <c r="E2758" s="419" t="s">
        <v>6</v>
      </c>
      <c r="F2758" s="411">
        <v>939.29</v>
      </c>
      <c r="G2758" s="411">
        <f>[5]내역서!F2754</f>
        <v>939.29</v>
      </c>
      <c r="H2758" s="411">
        <v>939.29</v>
      </c>
      <c r="I2758" s="411">
        <f>내역서!F2762</f>
        <v>0</v>
      </c>
      <c r="J2758" s="411">
        <v>3514.4</v>
      </c>
      <c r="K2758" s="412">
        <f>INT($I2758*J2758)</f>
        <v>0</v>
      </c>
      <c r="L2758" s="411">
        <v>0</v>
      </c>
      <c r="M2758" s="412">
        <f>INT($I2758*L2758)</f>
        <v>0</v>
      </c>
      <c r="N2758" s="411">
        <v>0</v>
      </c>
      <c r="O2758" s="412">
        <f>INT($I2758*N2758)</f>
        <v>0</v>
      </c>
      <c r="P2758" s="412">
        <f>+J2758+L2758+N2758</f>
        <v>3514.4</v>
      </c>
      <c r="Q2758" s="412">
        <f>K2758+M2758+O2758</f>
        <v>0</v>
      </c>
      <c r="R2758" s="412"/>
      <c r="S2758" s="412"/>
      <c r="T2758" s="412"/>
      <c r="U2758" s="483" t="s">
        <v>0</v>
      </c>
      <c r="V2758" s="617" t="str">
        <f>+IF(I2758&lt;0,"ng","")</f>
        <v/>
      </c>
      <c r="W2758" s="617"/>
    </row>
    <row r="2759" spans="1:23" s="78" customFormat="1" ht="24" hidden="1" customHeight="1">
      <c r="A2759" s="372" t="s">
        <v>4829</v>
      </c>
      <c r="B2759" s="421" t="s">
        <v>0</v>
      </c>
      <c r="C2759" s="421" t="s">
        <v>1525</v>
      </c>
      <c r="D2759" s="421" t="s">
        <v>209</v>
      </c>
      <c r="E2759" s="422" t="s">
        <v>6</v>
      </c>
      <c r="F2759" s="416">
        <v>939.29</v>
      </c>
      <c r="G2759" s="416">
        <f>[5]내역서!F2755</f>
        <v>939.29</v>
      </c>
      <c r="H2759" s="416">
        <v>939.29</v>
      </c>
      <c r="I2759" s="416">
        <f>내역서!F2763</f>
        <v>0</v>
      </c>
      <c r="J2759" s="416">
        <v>3514.4</v>
      </c>
      <c r="K2759" s="417">
        <f t="shared" si="4855"/>
        <v>0</v>
      </c>
      <c r="L2759" s="416">
        <v>0</v>
      </c>
      <c r="M2759" s="417">
        <f t="shared" si="4856"/>
        <v>0</v>
      </c>
      <c r="N2759" s="416">
        <v>0</v>
      </c>
      <c r="O2759" s="417">
        <f t="shared" si="4857"/>
        <v>0</v>
      </c>
      <c r="P2759" s="417">
        <f t="shared" si="4858"/>
        <v>3514.4</v>
      </c>
      <c r="Q2759" s="417">
        <f t="shared" si="4880"/>
        <v>0</v>
      </c>
      <c r="R2759" s="417">
        <f t="shared" ref="R2759" si="4890">I2759-I2758</f>
        <v>0</v>
      </c>
      <c r="S2759" s="417">
        <f t="shared" ref="S2759:T2759" si="4891">P2759-P2758</f>
        <v>0</v>
      </c>
      <c r="T2759" s="417">
        <f t="shared" si="4891"/>
        <v>0</v>
      </c>
      <c r="U2759" s="484"/>
      <c r="V2759" s="619" t="str">
        <f t="shared" ref="V2759" si="4892">+IF(I2759&lt;0,"ng","")</f>
        <v/>
      </c>
      <c r="W2759" s="619"/>
    </row>
    <row r="2760" spans="1:23" s="371" customFormat="1" ht="24" hidden="1" customHeight="1">
      <c r="A2760" s="366" t="s">
        <v>4964</v>
      </c>
      <c r="B2760" s="418" t="s">
        <v>0</v>
      </c>
      <c r="C2760" s="418" t="s">
        <v>210</v>
      </c>
      <c r="D2760" s="418" t="s">
        <v>211</v>
      </c>
      <c r="E2760" s="419" t="s">
        <v>18</v>
      </c>
      <c r="F2760" s="411">
        <v>790</v>
      </c>
      <c r="G2760" s="411">
        <f>[5]내역서!F2756</f>
        <v>846</v>
      </c>
      <c r="H2760" s="411">
        <v>790</v>
      </c>
      <c r="I2760" s="411">
        <f>내역서!F2764</f>
        <v>0</v>
      </c>
      <c r="J2760" s="411">
        <v>2041.5</v>
      </c>
      <c r="K2760" s="412">
        <f>INT($I2760*J2760)</f>
        <v>0</v>
      </c>
      <c r="L2760" s="411">
        <v>0</v>
      </c>
      <c r="M2760" s="412">
        <f>INT($I2760*L2760)</f>
        <v>0</v>
      </c>
      <c r="N2760" s="411">
        <v>0</v>
      </c>
      <c r="O2760" s="412">
        <f>INT($I2760*N2760)</f>
        <v>0</v>
      </c>
      <c r="P2760" s="412">
        <f>+J2760+L2760+N2760</f>
        <v>2041.5</v>
      </c>
      <c r="Q2760" s="412">
        <f>K2760+M2760+O2760</f>
        <v>0</v>
      </c>
      <c r="R2760" s="412"/>
      <c r="S2760" s="412"/>
      <c r="T2760" s="412"/>
      <c r="U2760" s="483" t="s">
        <v>0</v>
      </c>
      <c r="V2760" s="617" t="str">
        <f>+IF(I2760&lt;0,"ng","")</f>
        <v/>
      </c>
      <c r="W2760" s="617"/>
    </row>
    <row r="2761" spans="1:23" s="75" customFormat="1" ht="24" hidden="1" customHeight="1">
      <c r="A2761" s="372" t="s">
        <v>4829</v>
      </c>
      <c r="B2761" s="421" t="s">
        <v>0</v>
      </c>
      <c r="C2761" s="421" t="s">
        <v>210</v>
      </c>
      <c r="D2761" s="421" t="s">
        <v>211</v>
      </c>
      <c r="E2761" s="422" t="s">
        <v>18</v>
      </c>
      <c r="F2761" s="416">
        <v>790</v>
      </c>
      <c r="G2761" s="416">
        <f>[5]내역서!F2757</f>
        <v>846</v>
      </c>
      <c r="H2761" s="416">
        <v>790</v>
      </c>
      <c r="I2761" s="416">
        <f>내역서!F2765</f>
        <v>0</v>
      </c>
      <c r="J2761" s="416">
        <v>2041.5</v>
      </c>
      <c r="K2761" s="417">
        <f t="shared" si="4855"/>
        <v>0</v>
      </c>
      <c r="L2761" s="416">
        <v>0</v>
      </c>
      <c r="M2761" s="417">
        <f t="shared" si="4856"/>
        <v>0</v>
      </c>
      <c r="N2761" s="416">
        <v>0</v>
      </c>
      <c r="O2761" s="417">
        <f t="shared" si="4857"/>
        <v>0</v>
      </c>
      <c r="P2761" s="417">
        <f t="shared" si="4858"/>
        <v>2041.5</v>
      </c>
      <c r="Q2761" s="417">
        <f t="shared" si="4880"/>
        <v>0</v>
      </c>
      <c r="R2761" s="417">
        <f t="shared" ref="R2761" si="4893">I2761-I2760</f>
        <v>0</v>
      </c>
      <c r="S2761" s="417">
        <f t="shared" ref="S2761:T2761" si="4894">P2761-P2760</f>
        <v>0</v>
      </c>
      <c r="T2761" s="417">
        <f t="shared" si="4894"/>
        <v>0</v>
      </c>
      <c r="U2761" s="484"/>
      <c r="V2761" s="619" t="str">
        <f t="shared" ref="V2761" si="4895">+IF(I2761&lt;0,"ng","")</f>
        <v/>
      </c>
      <c r="W2761" s="619"/>
    </row>
    <row r="2762" spans="1:23" s="371" customFormat="1" ht="24" hidden="1" customHeight="1">
      <c r="A2762" s="366" t="s">
        <v>4965</v>
      </c>
      <c r="B2762" s="418" t="s">
        <v>0</v>
      </c>
      <c r="C2762" s="418" t="s">
        <v>3542</v>
      </c>
      <c r="D2762" s="418" t="s">
        <v>159</v>
      </c>
      <c r="E2762" s="419" t="s">
        <v>18</v>
      </c>
      <c r="F2762" s="411">
        <v>42</v>
      </c>
      <c r="G2762" s="411">
        <f>[5]내역서!F2758</f>
        <v>42</v>
      </c>
      <c r="H2762" s="411">
        <v>42</v>
      </c>
      <c r="I2762" s="411">
        <f>내역서!F2766</f>
        <v>0</v>
      </c>
      <c r="J2762" s="411">
        <v>9492.2000000000007</v>
      </c>
      <c r="K2762" s="412">
        <f>INT($I2762*J2762)</f>
        <v>0</v>
      </c>
      <c r="L2762" s="411">
        <v>0</v>
      </c>
      <c r="M2762" s="412">
        <f>INT($I2762*L2762)</f>
        <v>0</v>
      </c>
      <c r="N2762" s="411">
        <v>0</v>
      </c>
      <c r="O2762" s="412">
        <f>INT($I2762*N2762)</f>
        <v>0</v>
      </c>
      <c r="P2762" s="412">
        <f>+J2762+L2762+N2762</f>
        <v>9492.2000000000007</v>
      </c>
      <c r="Q2762" s="412">
        <f>K2762+M2762+O2762</f>
        <v>0</v>
      </c>
      <c r="R2762" s="412"/>
      <c r="S2762" s="412"/>
      <c r="T2762" s="412"/>
      <c r="U2762" s="483" t="s">
        <v>0</v>
      </c>
      <c r="V2762" s="617" t="str">
        <f>+IF(I2762&lt;0,"ng","")</f>
        <v/>
      </c>
      <c r="W2762" s="617"/>
    </row>
    <row r="2763" spans="1:23" s="75" customFormat="1" ht="24" hidden="1" customHeight="1">
      <c r="A2763" s="372" t="s">
        <v>4966</v>
      </c>
      <c r="B2763" s="421" t="s">
        <v>0</v>
      </c>
      <c r="C2763" s="421" t="s">
        <v>1526</v>
      </c>
      <c r="D2763" s="421" t="s">
        <v>159</v>
      </c>
      <c r="E2763" s="422" t="s">
        <v>18</v>
      </c>
      <c r="F2763" s="416">
        <v>42</v>
      </c>
      <c r="G2763" s="416">
        <f>[5]내역서!F2759</f>
        <v>42</v>
      </c>
      <c r="H2763" s="416">
        <v>42</v>
      </c>
      <c r="I2763" s="416">
        <f>내역서!F2767</f>
        <v>0</v>
      </c>
      <c r="J2763" s="416">
        <v>9492.2000000000007</v>
      </c>
      <c r="K2763" s="417">
        <f t="shared" si="4855"/>
        <v>0</v>
      </c>
      <c r="L2763" s="416">
        <v>0</v>
      </c>
      <c r="M2763" s="417">
        <f t="shared" si="4856"/>
        <v>0</v>
      </c>
      <c r="N2763" s="416">
        <v>0</v>
      </c>
      <c r="O2763" s="417">
        <f t="shared" si="4857"/>
        <v>0</v>
      </c>
      <c r="P2763" s="417">
        <f t="shared" si="4858"/>
        <v>9492.2000000000007</v>
      </c>
      <c r="Q2763" s="417">
        <f t="shared" si="4880"/>
        <v>0</v>
      </c>
      <c r="R2763" s="417">
        <f t="shared" ref="R2763" si="4896">I2763-I2762</f>
        <v>0</v>
      </c>
      <c r="S2763" s="417">
        <f t="shared" ref="S2763:T2763" si="4897">P2763-P2762</f>
        <v>0</v>
      </c>
      <c r="T2763" s="417">
        <f t="shared" si="4897"/>
        <v>0</v>
      </c>
      <c r="U2763" s="484"/>
      <c r="V2763" s="619" t="str">
        <f t="shared" ref="V2763" si="4898">+IF(I2763&lt;0,"ng","")</f>
        <v/>
      </c>
      <c r="W2763" s="619"/>
    </row>
    <row r="2764" spans="1:23" s="371" customFormat="1" ht="24" hidden="1" customHeight="1">
      <c r="A2764" s="366" t="s">
        <v>4807</v>
      </c>
      <c r="B2764" s="418" t="s">
        <v>0</v>
      </c>
      <c r="C2764" s="418" t="s">
        <v>3542</v>
      </c>
      <c r="D2764" s="418" t="s">
        <v>177</v>
      </c>
      <c r="E2764" s="419" t="s">
        <v>18</v>
      </c>
      <c r="F2764" s="411">
        <v>39</v>
      </c>
      <c r="G2764" s="411">
        <f>[5]내역서!F2760</f>
        <v>39</v>
      </c>
      <c r="H2764" s="411">
        <v>39</v>
      </c>
      <c r="I2764" s="411">
        <f>내역서!F2768</f>
        <v>0</v>
      </c>
      <c r="J2764" s="411">
        <v>6167.3</v>
      </c>
      <c r="K2764" s="412">
        <f>INT($I2764*J2764)</f>
        <v>0</v>
      </c>
      <c r="L2764" s="411">
        <v>0</v>
      </c>
      <c r="M2764" s="412">
        <f>INT($I2764*L2764)</f>
        <v>0</v>
      </c>
      <c r="N2764" s="411">
        <v>0</v>
      </c>
      <c r="O2764" s="412">
        <f>INT($I2764*N2764)</f>
        <v>0</v>
      </c>
      <c r="P2764" s="412">
        <f>+J2764+L2764+N2764</f>
        <v>6167.3</v>
      </c>
      <c r="Q2764" s="412">
        <f>K2764+M2764+O2764</f>
        <v>0</v>
      </c>
      <c r="R2764" s="412"/>
      <c r="S2764" s="412"/>
      <c r="T2764" s="412"/>
      <c r="U2764" s="483" t="s">
        <v>0</v>
      </c>
      <c r="V2764" s="617" t="str">
        <f>+IF(I2764&lt;0,"ng","")</f>
        <v/>
      </c>
      <c r="W2764" s="617"/>
    </row>
    <row r="2765" spans="1:23" s="75" customFormat="1" ht="24" hidden="1" customHeight="1">
      <c r="A2765" s="372" t="s">
        <v>4588</v>
      </c>
      <c r="B2765" s="421" t="s">
        <v>0</v>
      </c>
      <c r="C2765" s="421" t="s">
        <v>1526</v>
      </c>
      <c r="D2765" s="421" t="s">
        <v>177</v>
      </c>
      <c r="E2765" s="422" t="s">
        <v>18</v>
      </c>
      <c r="F2765" s="416">
        <v>39</v>
      </c>
      <c r="G2765" s="416">
        <f>[5]내역서!F2761</f>
        <v>39</v>
      </c>
      <c r="H2765" s="416">
        <v>39</v>
      </c>
      <c r="I2765" s="416">
        <f>내역서!F2769</f>
        <v>0</v>
      </c>
      <c r="J2765" s="416">
        <v>6167.3</v>
      </c>
      <c r="K2765" s="417">
        <f t="shared" si="4855"/>
        <v>0</v>
      </c>
      <c r="L2765" s="416">
        <v>0</v>
      </c>
      <c r="M2765" s="417">
        <f t="shared" si="4856"/>
        <v>0</v>
      </c>
      <c r="N2765" s="416">
        <v>0</v>
      </c>
      <c r="O2765" s="417">
        <f t="shared" si="4857"/>
        <v>0</v>
      </c>
      <c r="P2765" s="417">
        <f t="shared" si="4858"/>
        <v>6167.3</v>
      </c>
      <c r="Q2765" s="417">
        <f t="shared" si="4880"/>
        <v>0</v>
      </c>
      <c r="R2765" s="417">
        <f t="shared" ref="R2765" si="4899">I2765-I2764</f>
        <v>0</v>
      </c>
      <c r="S2765" s="417">
        <f t="shared" ref="S2765:T2765" si="4900">P2765-P2764</f>
        <v>0</v>
      </c>
      <c r="T2765" s="417">
        <f t="shared" si="4900"/>
        <v>0</v>
      </c>
      <c r="U2765" s="484"/>
      <c r="V2765" s="619" t="str">
        <f t="shared" ref="V2765" si="4901">+IF(I2765&lt;0,"ng","")</f>
        <v/>
      </c>
      <c r="W2765" s="619"/>
    </row>
    <row r="2766" spans="1:23" s="371" customFormat="1" ht="24" hidden="1" customHeight="1">
      <c r="A2766" s="366" t="s">
        <v>4825</v>
      </c>
      <c r="B2766" s="418" t="s">
        <v>0</v>
      </c>
      <c r="C2766" s="418" t="s">
        <v>3542</v>
      </c>
      <c r="D2766" s="418" t="s">
        <v>178</v>
      </c>
      <c r="E2766" s="419" t="s">
        <v>18</v>
      </c>
      <c r="F2766" s="411">
        <v>3</v>
      </c>
      <c r="G2766" s="411">
        <f>[5]내역서!F2762</f>
        <v>3</v>
      </c>
      <c r="H2766" s="411">
        <v>3</v>
      </c>
      <c r="I2766" s="411">
        <f>내역서!F2770</f>
        <v>0</v>
      </c>
      <c r="J2766" s="411">
        <v>3953.7</v>
      </c>
      <c r="K2766" s="412">
        <f>INT($I2766*J2766)</f>
        <v>0</v>
      </c>
      <c r="L2766" s="411">
        <v>0</v>
      </c>
      <c r="M2766" s="412">
        <f>INT($I2766*L2766)</f>
        <v>0</v>
      </c>
      <c r="N2766" s="411">
        <v>0</v>
      </c>
      <c r="O2766" s="412">
        <f>INT($I2766*N2766)</f>
        <v>0</v>
      </c>
      <c r="P2766" s="412">
        <f>+J2766+L2766+N2766</f>
        <v>3953.7</v>
      </c>
      <c r="Q2766" s="412">
        <f>K2766+M2766+O2766</f>
        <v>0</v>
      </c>
      <c r="R2766" s="412"/>
      <c r="S2766" s="412"/>
      <c r="T2766" s="412"/>
      <c r="U2766" s="483" t="s">
        <v>0</v>
      </c>
      <c r="V2766" s="617" t="str">
        <f>+IF(I2766&lt;0,"ng","")</f>
        <v/>
      </c>
      <c r="W2766" s="617"/>
    </row>
    <row r="2767" spans="1:23" s="75" customFormat="1" ht="24" hidden="1" customHeight="1">
      <c r="A2767" s="372" t="s">
        <v>4588</v>
      </c>
      <c r="B2767" s="421" t="s">
        <v>0</v>
      </c>
      <c r="C2767" s="421" t="s">
        <v>1526</v>
      </c>
      <c r="D2767" s="421" t="s">
        <v>178</v>
      </c>
      <c r="E2767" s="422" t="s">
        <v>18</v>
      </c>
      <c r="F2767" s="416">
        <v>3</v>
      </c>
      <c r="G2767" s="416">
        <f>[5]내역서!F2763</f>
        <v>3</v>
      </c>
      <c r="H2767" s="416">
        <v>3</v>
      </c>
      <c r="I2767" s="416">
        <f>내역서!F2771</f>
        <v>0</v>
      </c>
      <c r="J2767" s="416">
        <v>3953.7</v>
      </c>
      <c r="K2767" s="417">
        <f t="shared" si="4855"/>
        <v>0</v>
      </c>
      <c r="L2767" s="416">
        <v>0</v>
      </c>
      <c r="M2767" s="417">
        <f t="shared" si="4856"/>
        <v>0</v>
      </c>
      <c r="N2767" s="416">
        <v>0</v>
      </c>
      <c r="O2767" s="417">
        <f t="shared" si="4857"/>
        <v>0</v>
      </c>
      <c r="P2767" s="417">
        <f t="shared" si="4858"/>
        <v>3953.7</v>
      </c>
      <c r="Q2767" s="417">
        <f t="shared" si="4880"/>
        <v>0</v>
      </c>
      <c r="R2767" s="417">
        <f t="shared" ref="R2767" si="4902">I2767-I2766</f>
        <v>0</v>
      </c>
      <c r="S2767" s="417">
        <f t="shared" ref="S2767:T2767" si="4903">P2767-P2766</f>
        <v>0</v>
      </c>
      <c r="T2767" s="417">
        <f t="shared" si="4903"/>
        <v>0</v>
      </c>
      <c r="U2767" s="484"/>
      <c r="V2767" s="619" t="str">
        <f t="shared" ref="V2767" si="4904">+IF(I2767&lt;0,"ng","")</f>
        <v/>
      </c>
      <c r="W2767" s="619"/>
    </row>
    <row r="2768" spans="1:23" s="371" customFormat="1" ht="24" hidden="1" customHeight="1">
      <c r="A2768" s="366" t="s">
        <v>2055</v>
      </c>
      <c r="B2768" s="418" t="s">
        <v>0</v>
      </c>
      <c r="C2768" s="418" t="s">
        <v>3542</v>
      </c>
      <c r="D2768" s="418" t="s">
        <v>180</v>
      </c>
      <c r="E2768" s="419" t="s">
        <v>18</v>
      </c>
      <c r="F2768" s="411">
        <v>12</v>
      </c>
      <c r="G2768" s="411">
        <f>[5]내역서!F2764</f>
        <v>12</v>
      </c>
      <c r="H2768" s="411">
        <v>12</v>
      </c>
      <c r="I2768" s="411">
        <f>내역서!F2772</f>
        <v>0</v>
      </c>
      <c r="J2768" s="411">
        <v>2032.8</v>
      </c>
      <c r="K2768" s="412">
        <f>INT($I2768*J2768)</f>
        <v>0</v>
      </c>
      <c r="L2768" s="411">
        <v>0</v>
      </c>
      <c r="M2768" s="412">
        <f>INT($I2768*L2768)</f>
        <v>0</v>
      </c>
      <c r="N2768" s="411">
        <v>0</v>
      </c>
      <c r="O2768" s="412">
        <f>INT($I2768*N2768)</f>
        <v>0</v>
      </c>
      <c r="P2768" s="412">
        <f>+J2768+L2768+N2768</f>
        <v>2032.8</v>
      </c>
      <c r="Q2768" s="412">
        <f>K2768+M2768+O2768</f>
        <v>0</v>
      </c>
      <c r="R2768" s="412"/>
      <c r="S2768" s="412"/>
      <c r="T2768" s="412"/>
      <c r="U2768" s="483" t="s">
        <v>0</v>
      </c>
      <c r="V2768" s="617" t="str">
        <f>+IF(I2768&lt;0,"ng","")</f>
        <v/>
      </c>
      <c r="W2768" s="617"/>
    </row>
    <row r="2769" spans="1:23" s="75" customFormat="1" ht="24" hidden="1" customHeight="1">
      <c r="A2769" s="372" t="s">
        <v>4805</v>
      </c>
      <c r="B2769" s="421" t="s">
        <v>0</v>
      </c>
      <c r="C2769" s="421" t="s">
        <v>1526</v>
      </c>
      <c r="D2769" s="421" t="s">
        <v>180</v>
      </c>
      <c r="E2769" s="422" t="s">
        <v>18</v>
      </c>
      <c r="F2769" s="416">
        <v>12</v>
      </c>
      <c r="G2769" s="416">
        <f>[5]내역서!F2765</f>
        <v>12</v>
      </c>
      <c r="H2769" s="416">
        <v>12</v>
      </c>
      <c r="I2769" s="416">
        <f>내역서!F2773</f>
        <v>0</v>
      </c>
      <c r="J2769" s="416">
        <v>2032.8</v>
      </c>
      <c r="K2769" s="417">
        <f t="shared" si="4855"/>
        <v>0</v>
      </c>
      <c r="L2769" s="416">
        <v>0</v>
      </c>
      <c r="M2769" s="417">
        <f t="shared" si="4856"/>
        <v>0</v>
      </c>
      <c r="N2769" s="416">
        <v>0</v>
      </c>
      <c r="O2769" s="417">
        <f t="shared" si="4857"/>
        <v>0</v>
      </c>
      <c r="P2769" s="417">
        <f t="shared" si="4858"/>
        <v>2032.8</v>
      </c>
      <c r="Q2769" s="417">
        <f t="shared" si="4880"/>
        <v>0</v>
      </c>
      <c r="R2769" s="417">
        <f t="shared" ref="R2769" si="4905">I2769-I2768</f>
        <v>0</v>
      </c>
      <c r="S2769" s="417">
        <f t="shared" ref="S2769:T2769" si="4906">P2769-P2768</f>
        <v>0</v>
      </c>
      <c r="T2769" s="417">
        <f t="shared" si="4906"/>
        <v>0</v>
      </c>
      <c r="U2769" s="484"/>
      <c r="V2769" s="619" t="str">
        <f t="shared" ref="V2769" si="4907">+IF(I2769&lt;0,"ng","")</f>
        <v/>
      </c>
      <c r="W2769" s="619"/>
    </row>
    <row r="2770" spans="1:23" s="371" customFormat="1" ht="24" hidden="1" customHeight="1">
      <c r="A2770" s="366" t="s">
        <v>2055</v>
      </c>
      <c r="B2770" s="418" t="s">
        <v>0</v>
      </c>
      <c r="C2770" s="418" t="s">
        <v>3542</v>
      </c>
      <c r="D2770" s="418" t="s">
        <v>3455</v>
      </c>
      <c r="E2770" s="419" t="s">
        <v>18</v>
      </c>
      <c r="F2770" s="411"/>
      <c r="G2770" s="411">
        <f>[5]내역서!F2766</f>
        <v>14</v>
      </c>
      <c r="H2770" s="411">
        <v>0</v>
      </c>
      <c r="I2770" s="411">
        <f>내역서!F2774</f>
        <v>0</v>
      </c>
      <c r="J2770" s="425">
        <v>2953.4760000000001</v>
      </c>
      <c r="K2770" s="412">
        <f>INT($I2770*J2770)</f>
        <v>0</v>
      </c>
      <c r="L2770" s="411">
        <v>0</v>
      </c>
      <c r="M2770" s="412">
        <f>INT($I2770*L2770)</f>
        <v>0</v>
      </c>
      <c r="N2770" s="411">
        <v>0</v>
      </c>
      <c r="O2770" s="412">
        <f>INT($I2770*N2770)</f>
        <v>0</v>
      </c>
      <c r="P2770" s="412">
        <f>+J2770+L2770+N2770</f>
        <v>2953.4760000000001</v>
      </c>
      <c r="Q2770" s="412">
        <f>K2770+M2770+O2770</f>
        <v>0</v>
      </c>
      <c r="R2770" s="412"/>
      <c r="S2770" s="412"/>
      <c r="T2770" s="412"/>
      <c r="U2770" s="483" t="s">
        <v>0</v>
      </c>
      <c r="V2770" s="617" t="str">
        <f>+IF(I2770&lt;0,"ng","")</f>
        <v/>
      </c>
      <c r="W2770" s="617"/>
    </row>
    <row r="2771" spans="1:23" s="75" customFormat="1" ht="24" hidden="1" customHeight="1">
      <c r="A2771" s="372" t="s">
        <v>4829</v>
      </c>
      <c r="B2771" s="421" t="s">
        <v>0</v>
      </c>
      <c r="C2771" s="421" t="s">
        <v>1526</v>
      </c>
      <c r="D2771" s="421" t="s">
        <v>4967</v>
      </c>
      <c r="E2771" s="422" t="s">
        <v>18</v>
      </c>
      <c r="F2771" s="416"/>
      <c r="G2771" s="416">
        <f>[5]내역서!F2767</f>
        <v>14</v>
      </c>
      <c r="H2771" s="416">
        <v>0</v>
      </c>
      <c r="I2771" s="416">
        <f>내역서!F2775</f>
        <v>0</v>
      </c>
      <c r="J2771" s="426">
        <v>2953.4759999999997</v>
      </c>
      <c r="K2771" s="417">
        <f t="shared" ref="K2771" si="4908">INT($I2771*J2771)</f>
        <v>0</v>
      </c>
      <c r="L2771" s="416">
        <v>0</v>
      </c>
      <c r="M2771" s="417">
        <f t="shared" ref="M2771" si="4909">INT($I2771*L2771)</f>
        <v>0</v>
      </c>
      <c r="N2771" s="416">
        <v>0</v>
      </c>
      <c r="O2771" s="417">
        <f t="shared" ref="O2771" si="4910">INT($I2771*N2771)</f>
        <v>0</v>
      </c>
      <c r="P2771" s="417">
        <f t="shared" ref="P2771" si="4911">+J2771+L2771+N2771</f>
        <v>2953.4759999999997</v>
      </c>
      <c r="Q2771" s="417">
        <f t="shared" ref="Q2771" si="4912">K2771+M2771+O2771</f>
        <v>0</v>
      </c>
      <c r="R2771" s="417">
        <f t="shared" ref="R2771" si="4913">I2771-I2770</f>
        <v>0</v>
      </c>
      <c r="S2771" s="417">
        <f t="shared" ref="S2771:T2771" si="4914">P2771-P2770</f>
        <v>0</v>
      </c>
      <c r="T2771" s="417">
        <f t="shared" si="4914"/>
        <v>0</v>
      </c>
      <c r="U2771" s="484"/>
      <c r="V2771" s="619" t="str">
        <f t="shared" ref="V2771" si="4915">+IF(I2771&lt;0,"ng","")</f>
        <v/>
      </c>
      <c r="W2771" s="619"/>
    </row>
    <row r="2772" spans="1:23" s="371" customFormat="1" ht="24" hidden="1" customHeight="1">
      <c r="A2772" s="366" t="s">
        <v>4732</v>
      </c>
      <c r="B2772" s="418" t="s">
        <v>0</v>
      </c>
      <c r="C2772" s="418" t="s">
        <v>3542</v>
      </c>
      <c r="D2772" s="418" t="s">
        <v>167</v>
      </c>
      <c r="E2772" s="419" t="s">
        <v>18</v>
      </c>
      <c r="F2772" s="411">
        <v>4</v>
      </c>
      <c r="G2772" s="411">
        <f>[5]내역서!F2768</f>
        <v>4</v>
      </c>
      <c r="H2772" s="411">
        <v>4</v>
      </c>
      <c r="I2772" s="411">
        <f>내역서!F2776</f>
        <v>0</v>
      </c>
      <c r="J2772" s="411">
        <v>425</v>
      </c>
      <c r="K2772" s="412">
        <f>INT($I2772*J2772)</f>
        <v>0</v>
      </c>
      <c r="L2772" s="411">
        <v>0</v>
      </c>
      <c r="M2772" s="412">
        <f>INT($I2772*L2772)</f>
        <v>0</v>
      </c>
      <c r="N2772" s="411">
        <v>0</v>
      </c>
      <c r="O2772" s="412">
        <f>INT($I2772*N2772)</f>
        <v>0</v>
      </c>
      <c r="P2772" s="412">
        <f>+J2772+L2772+N2772</f>
        <v>425</v>
      </c>
      <c r="Q2772" s="412">
        <f>K2772+M2772+O2772</f>
        <v>0</v>
      </c>
      <c r="R2772" s="412"/>
      <c r="S2772" s="412"/>
      <c r="T2772" s="412"/>
      <c r="U2772" s="483" t="s">
        <v>0</v>
      </c>
      <c r="V2772" s="617" t="str">
        <f>+IF(I2772&lt;0,"ng","")</f>
        <v/>
      </c>
      <c r="W2772" s="617"/>
    </row>
    <row r="2773" spans="1:23" s="75" customFormat="1" ht="24" hidden="1" customHeight="1">
      <c r="A2773" s="372" t="s">
        <v>4640</v>
      </c>
      <c r="B2773" s="421" t="s">
        <v>0</v>
      </c>
      <c r="C2773" s="421" t="s">
        <v>1526</v>
      </c>
      <c r="D2773" s="421" t="s">
        <v>167</v>
      </c>
      <c r="E2773" s="422" t="s">
        <v>18</v>
      </c>
      <c r="F2773" s="416">
        <v>4</v>
      </c>
      <c r="G2773" s="416">
        <f>[5]내역서!F2769</f>
        <v>4</v>
      </c>
      <c r="H2773" s="416">
        <v>4</v>
      </c>
      <c r="I2773" s="416">
        <f>내역서!F2777</f>
        <v>0</v>
      </c>
      <c r="J2773" s="416">
        <v>425</v>
      </c>
      <c r="K2773" s="417">
        <f t="shared" si="4855"/>
        <v>0</v>
      </c>
      <c r="L2773" s="416">
        <v>0</v>
      </c>
      <c r="M2773" s="417">
        <f t="shared" si="4856"/>
        <v>0</v>
      </c>
      <c r="N2773" s="416">
        <v>0</v>
      </c>
      <c r="O2773" s="417">
        <f t="shared" si="4857"/>
        <v>0</v>
      </c>
      <c r="P2773" s="417">
        <f t="shared" si="4858"/>
        <v>425</v>
      </c>
      <c r="Q2773" s="417">
        <f t="shared" si="4880"/>
        <v>0</v>
      </c>
      <c r="R2773" s="417">
        <f t="shared" ref="R2773" si="4916">I2773-I2772</f>
        <v>0</v>
      </c>
      <c r="S2773" s="417">
        <f t="shared" ref="S2773:T2773" si="4917">P2773-P2772</f>
        <v>0</v>
      </c>
      <c r="T2773" s="417">
        <f t="shared" si="4917"/>
        <v>0</v>
      </c>
      <c r="U2773" s="484"/>
      <c r="V2773" s="619" t="str">
        <f t="shared" ref="V2773" si="4918">+IF(I2773&lt;0,"ng","")</f>
        <v/>
      </c>
      <c r="W2773" s="619"/>
    </row>
    <row r="2774" spans="1:23" s="371" customFormat="1" ht="24" hidden="1" customHeight="1">
      <c r="A2774" s="366" t="s">
        <v>4968</v>
      </c>
      <c r="B2774" s="418" t="s">
        <v>0</v>
      </c>
      <c r="C2774" s="418" t="s">
        <v>3542</v>
      </c>
      <c r="D2774" s="418" t="s">
        <v>163</v>
      </c>
      <c r="E2774" s="419" t="s">
        <v>18</v>
      </c>
      <c r="F2774" s="411">
        <v>17</v>
      </c>
      <c r="G2774" s="411">
        <f>[5]내역서!F2770</f>
        <v>17</v>
      </c>
      <c r="H2774" s="411">
        <v>17</v>
      </c>
      <c r="I2774" s="411">
        <f>내역서!F2778</f>
        <v>0</v>
      </c>
      <c r="J2774" s="411">
        <v>430.7</v>
      </c>
      <c r="K2774" s="412">
        <f>INT($I2774*J2774)</f>
        <v>0</v>
      </c>
      <c r="L2774" s="411">
        <v>0</v>
      </c>
      <c r="M2774" s="412">
        <f>INT($I2774*L2774)</f>
        <v>0</v>
      </c>
      <c r="N2774" s="411">
        <v>0</v>
      </c>
      <c r="O2774" s="412">
        <f>INT($I2774*N2774)</f>
        <v>0</v>
      </c>
      <c r="P2774" s="412">
        <f>+J2774+L2774+N2774</f>
        <v>430.7</v>
      </c>
      <c r="Q2774" s="412">
        <f>K2774+M2774+O2774</f>
        <v>0</v>
      </c>
      <c r="R2774" s="412"/>
      <c r="S2774" s="412"/>
      <c r="T2774" s="412"/>
      <c r="U2774" s="483" t="s">
        <v>0</v>
      </c>
      <c r="V2774" s="617" t="str">
        <f>+IF(I2774&lt;0,"ng","")</f>
        <v/>
      </c>
      <c r="W2774" s="617"/>
    </row>
    <row r="2775" spans="1:23" s="75" customFormat="1" ht="24" hidden="1" customHeight="1">
      <c r="A2775" s="372" t="s">
        <v>4680</v>
      </c>
      <c r="B2775" s="421" t="s">
        <v>0</v>
      </c>
      <c r="C2775" s="421" t="s">
        <v>1526</v>
      </c>
      <c r="D2775" s="421" t="s">
        <v>163</v>
      </c>
      <c r="E2775" s="422" t="s">
        <v>18</v>
      </c>
      <c r="F2775" s="416">
        <v>17</v>
      </c>
      <c r="G2775" s="416">
        <f>[5]내역서!F2771</f>
        <v>17</v>
      </c>
      <c r="H2775" s="416">
        <v>17</v>
      </c>
      <c r="I2775" s="416">
        <f>내역서!F2779</f>
        <v>0</v>
      </c>
      <c r="J2775" s="416">
        <v>430.7</v>
      </c>
      <c r="K2775" s="417">
        <f t="shared" si="4855"/>
        <v>0</v>
      </c>
      <c r="L2775" s="416">
        <v>0</v>
      </c>
      <c r="M2775" s="417">
        <f t="shared" si="4856"/>
        <v>0</v>
      </c>
      <c r="N2775" s="416">
        <v>0</v>
      </c>
      <c r="O2775" s="417">
        <f t="shared" si="4857"/>
        <v>0</v>
      </c>
      <c r="P2775" s="417">
        <f t="shared" si="4858"/>
        <v>430.7</v>
      </c>
      <c r="Q2775" s="417">
        <f t="shared" si="4880"/>
        <v>0</v>
      </c>
      <c r="R2775" s="417">
        <f t="shared" ref="R2775" si="4919">I2775-I2774</f>
        <v>0</v>
      </c>
      <c r="S2775" s="417">
        <f t="shared" ref="S2775:T2775" si="4920">P2775-P2774</f>
        <v>0</v>
      </c>
      <c r="T2775" s="417">
        <f t="shared" si="4920"/>
        <v>0</v>
      </c>
      <c r="U2775" s="484"/>
      <c r="V2775" s="619" t="str">
        <f t="shared" ref="V2775" si="4921">+IF(I2775&lt;0,"ng","")</f>
        <v/>
      </c>
      <c r="W2775" s="619"/>
    </row>
    <row r="2776" spans="1:23" s="371" customFormat="1" ht="24" hidden="1" customHeight="1">
      <c r="A2776" s="366" t="s">
        <v>4679</v>
      </c>
      <c r="B2776" s="500" t="s">
        <v>3410</v>
      </c>
      <c r="C2776" s="500" t="s">
        <v>3544</v>
      </c>
      <c r="D2776" s="500" t="s">
        <v>0</v>
      </c>
      <c r="E2776" s="501" t="s">
        <v>0</v>
      </c>
      <c r="F2776" s="502">
        <v>0</v>
      </c>
      <c r="G2776" s="502">
        <f>[5]내역서!F2772</f>
        <v>0</v>
      </c>
      <c r="H2776" s="502">
        <v>0</v>
      </c>
      <c r="I2776" s="502">
        <f>내역서!F2780</f>
        <v>0</v>
      </c>
      <c r="J2776" s="503">
        <v>0</v>
      </c>
      <c r="K2776" s="503">
        <f>SUMIF($A$2778:$A$2785,$A2778,K$2778:K$2785)</f>
        <v>0</v>
      </c>
      <c r="L2776" s="503">
        <v>0</v>
      </c>
      <c r="M2776" s="503">
        <f>SUMIF($A$2778:$A$2785,$A2778,M$2778:M$2785)</f>
        <v>0</v>
      </c>
      <c r="N2776" s="503">
        <v>0</v>
      </c>
      <c r="O2776" s="503">
        <f>SUMIF($A$2778:$A$2785,$A2778,O$2778:O$2785)</f>
        <v>0</v>
      </c>
      <c r="P2776" s="504">
        <v>0</v>
      </c>
      <c r="Q2776" s="503">
        <f>K2776+M2776+O2776</f>
        <v>0</v>
      </c>
      <c r="R2776" s="503"/>
      <c r="S2776" s="503"/>
      <c r="T2776" s="503"/>
      <c r="U2776" s="517" t="s">
        <v>0</v>
      </c>
      <c r="V2776" s="617" t="str">
        <f>+IF(I2776&lt;0,"ng","")</f>
        <v/>
      </c>
      <c r="W2776" s="617"/>
    </row>
    <row r="2777" spans="1:23" s="75" customFormat="1" ht="24" hidden="1" customHeight="1">
      <c r="A2777" s="372" t="s">
        <v>4680</v>
      </c>
      <c r="B2777" s="505" t="s">
        <v>4969</v>
      </c>
      <c r="C2777" s="505" t="s">
        <v>4970</v>
      </c>
      <c r="D2777" s="505" t="s">
        <v>0</v>
      </c>
      <c r="E2777" s="506" t="s">
        <v>0</v>
      </c>
      <c r="F2777" s="507">
        <v>0</v>
      </c>
      <c r="G2777" s="507">
        <f>[5]내역서!F2773</f>
        <v>0</v>
      </c>
      <c r="H2777" s="507">
        <v>0</v>
      </c>
      <c r="I2777" s="507">
        <f>내역서!F2781</f>
        <v>0</v>
      </c>
      <c r="J2777" s="508">
        <v>0</v>
      </c>
      <c r="K2777" s="508">
        <f>SUMIF($A$2778:$A$2785,$A2779,K$2778:K$2785)</f>
        <v>0</v>
      </c>
      <c r="L2777" s="508">
        <v>0</v>
      </c>
      <c r="M2777" s="508">
        <f>SUMIF($A$2778:$A$2785,$A2779,M$2778:M$2785)</f>
        <v>0</v>
      </c>
      <c r="N2777" s="508">
        <v>0</v>
      </c>
      <c r="O2777" s="508">
        <f>SUMIF($A$2778:$A$2785,$A2779,O$2778:O$2785)</f>
        <v>0</v>
      </c>
      <c r="P2777" s="509">
        <v>0</v>
      </c>
      <c r="Q2777" s="508">
        <f t="shared" si="4880"/>
        <v>0</v>
      </c>
      <c r="R2777" s="508">
        <f t="shared" ref="R2777" si="4922">I2777-I2776</f>
        <v>0</v>
      </c>
      <c r="S2777" s="508">
        <f t="shared" ref="S2777:T2777" si="4923">P2777-P2776</f>
        <v>0</v>
      </c>
      <c r="T2777" s="508">
        <f t="shared" si="4923"/>
        <v>0</v>
      </c>
      <c r="U2777" s="518"/>
      <c r="V2777" s="619" t="str">
        <f t="shared" ref="V2777" si="4924">+IF(I2777&lt;0,"ng","")</f>
        <v/>
      </c>
      <c r="W2777" s="619"/>
    </row>
    <row r="2778" spans="1:23" s="371" customFormat="1" ht="24" hidden="1" customHeight="1">
      <c r="A2778" s="366" t="s">
        <v>4679</v>
      </c>
      <c r="B2778" s="418" t="s">
        <v>0</v>
      </c>
      <c r="C2778" s="418" t="s">
        <v>3547</v>
      </c>
      <c r="D2778" s="418" t="s">
        <v>209</v>
      </c>
      <c r="E2778" s="419" t="s">
        <v>56</v>
      </c>
      <c r="F2778" s="411">
        <v>0.83</v>
      </c>
      <c r="G2778" s="411">
        <f>[5]내역서!F2774</f>
        <v>0.83</v>
      </c>
      <c r="H2778" s="411">
        <v>0.83</v>
      </c>
      <c r="I2778" s="411">
        <f>내역서!F2782</f>
        <v>0</v>
      </c>
      <c r="J2778" s="411">
        <v>1566525.6</v>
      </c>
      <c r="K2778" s="412">
        <f>INT($I2778*J2778)</f>
        <v>0</v>
      </c>
      <c r="L2778" s="411">
        <v>14372626.4</v>
      </c>
      <c r="M2778" s="412">
        <f>INT($I2778*L2778)</f>
        <v>0</v>
      </c>
      <c r="N2778" s="411">
        <v>0</v>
      </c>
      <c r="O2778" s="412">
        <f>INT($I2778*N2778)</f>
        <v>0</v>
      </c>
      <c r="P2778" s="412">
        <f>+J2778+L2778+N2778</f>
        <v>15939152</v>
      </c>
      <c r="Q2778" s="412">
        <f>K2778+M2778+O2778</f>
        <v>0</v>
      </c>
      <c r="R2778" s="412"/>
      <c r="S2778" s="412"/>
      <c r="T2778" s="412"/>
      <c r="U2778" s="483" t="s">
        <v>0</v>
      </c>
      <c r="V2778" s="617" t="str">
        <f>+IF(I2778&lt;0,"ng","")</f>
        <v/>
      </c>
      <c r="W2778" s="617"/>
    </row>
    <row r="2779" spans="1:23" s="75" customFormat="1" ht="24" hidden="1" customHeight="1">
      <c r="A2779" s="372" t="s">
        <v>4680</v>
      </c>
      <c r="B2779" s="421" t="s">
        <v>0</v>
      </c>
      <c r="C2779" s="421" t="s">
        <v>1527</v>
      </c>
      <c r="D2779" s="421" t="s">
        <v>209</v>
      </c>
      <c r="E2779" s="422" t="s">
        <v>56</v>
      </c>
      <c r="F2779" s="416">
        <v>0.83</v>
      </c>
      <c r="G2779" s="416">
        <f>[5]내역서!F2775</f>
        <v>0.83</v>
      </c>
      <c r="H2779" s="416">
        <v>0.83</v>
      </c>
      <c r="I2779" s="416">
        <f>내역서!F2783</f>
        <v>0</v>
      </c>
      <c r="J2779" s="416">
        <v>1566525.6</v>
      </c>
      <c r="K2779" s="417">
        <f t="shared" ref="K2779:K2785" si="4925">INT($I2779*J2779)</f>
        <v>0</v>
      </c>
      <c r="L2779" s="416">
        <v>14372626.4</v>
      </c>
      <c r="M2779" s="417">
        <f t="shared" ref="M2779:M2785" si="4926">INT($I2779*L2779)</f>
        <v>0</v>
      </c>
      <c r="N2779" s="416">
        <v>0</v>
      </c>
      <c r="O2779" s="417">
        <f t="shared" ref="O2779:O2785" si="4927">INT($I2779*N2779)</f>
        <v>0</v>
      </c>
      <c r="P2779" s="417">
        <f t="shared" ref="P2779:P2785" si="4928">+J2779+L2779+N2779</f>
        <v>15939152</v>
      </c>
      <c r="Q2779" s="417">
        <f t="shared" si="4880"/>
        <v>0</v>
      </c>
      <c r="R2779" s="417">
        <f t="shared" ref="R2779" si="4929">I2779-I2778</f>
        <v>0</v>
      </c>
      <c r="S2779" s="417">
        <f t="shared" ref="S2779:T2779" si="4930">P2779-P2778</f>
        <v>0</v>
      </c>
      <c r="T2779" s="417">
        <f t="shared" si="4930"/>
        <v>0</v>
      </c>
      <c r="U2779" s="484"/>
      <c r="V2779" s="619" t="str">
        <f t="shared" ref="V2779" si="4931">+IF(I2779&lt;0,"ng","")</f>
        <v/>
      </c>
      <c r="W2779" s="619"/>
    </row>
    <row r="2780" spans="1:23" s="495" customFormat="1" ht="24" hidden="1" customHeight="1">
      <c r="A2780" s="366" t="s">
        <v>4679</v>
      </c>
      <c r="B2780" s="418" t="s">
        <v>0</v>
      </c>
      <c r="C2780" s="418" t="s">
        <v>3547</v>
      </c>
      <c r="D2780" s="418" t="s">
        <v>208</v>
      </c>
      <c r="E2780" s="419" t="s">
        <v>56</v>
      </c>
      <c r="F2780" s="411">
        <v>2.82</v>
      </c>
      <c r="G2780" s="411">
        <f>[5]내역서!F2776</f>
        <v>2.82</v>
      </c>
      <c r="H2780" s="411">
        <v>2.82</v>
      </c>
      <c r="I2780" s="411">
        <f>내역서!F2784</f>
        <v>0</v>
      </c>
      <c r="J2780" s="411">
        <v>1392403.6</v>
      </c>
      <c r="K2780" s="412">
        <f>INT($I2780*J2780)</f>
        <v>0</v>
      </c>
      <c r="L2780" s="411">
        <v>12775086.4</v>
      </c>
      <c r="M2780" s="412">
        <f>INT($I2780*L2780)</f>
        <v>0</v>
      </c>
      <c r="N2780" s="411">
        <v>0</v>
      </c>
      <c r="O2780" s="412">
        <f>INT($I2780*N2780)</f>
        <v>0</v>
      </c>
      <c r="P2780" s="412">
        <f>+J2780+L2780+N2780</f>
        <v>14167490</v>
      </c>
      <c r="Q2780" s="412">
        <f>K2780+M2780+O2780</f>
        <v>0</v>
      </c>
      <c r="R2780" s="412"/>
      <c r="S2780" s="412"/>
      <c r="T2780" s="412"/>
      <c r="U2780" s="483" t="s">
        <v>0</v>
      </c>
      <c r="V2780" s="617" t="str">
        <f>+IF(I2780&lt;0,"ng","")</f>
        <v/>
      </c>
      <c r="W2780" s="617"/>
    </row>
    <row r="2781" spans="1:23" s="80" customFormat="1" ht="24" hidden="1" customHeight="1">
      <c r="A2781" s="372" t="s">
        <v>4829</v>
      </c>
      <c r="B2781" s="421" t="s">
        <v>0</v>
      </c>
      <c r="C2781" s="421" t="s">
        <v>1527</v>
      </c>
      <c r="D2781" s="421" t="s">
        <v>208</v>
      </c>
      <c r="E2781" s="422" t="s">
        <v>56</v>
      </c>
      <c r="F2781" s="416">
        <v>2.82</v>
      </c>
      <c r="G2781" s="416">
        <f>[5]내역서!F2777</f>
        <v>2.82</v>
      </c>
      <c r="H2781" s="416">
        <v>2.82</v>
      </c>
      <c r="I2781" s="416">
        <f>내역서!F2785</f>
        <v>0</v>
      </c>
      <c r="J2781" s="416">
        <v>1392403.6</v>
      </c>
      <c r="K2781" s="417">
        <f t="shared" si="4925"/>
        <v>0</v>
      </c>
      <c r="L2781" s="416">
        <v>12775086.4</v>
      </c>
      <c r="M2781" s="417">
        <f t="shared" si="4926"/>
        <v>0</v>
      </c>
      <c r="N2781" s="416">
        <v>0</v>
      </c>
      <c r="O2781" s="417">
        <f t="shared" si="4927"/>
        <v>0</v>
      </c>
      <c r="P2781" s="417">
        <f t="shared" si="4928"/>
        <v>14167490</v>
      </c>
      <c r="Q2781" s="417">
        <f t="shared" si="4880"/>
        <v>0</v>
      </c>
      <c r="R2781" s="417">
        <f t="shared" ref="R2781" si="4932">I2781-I2780</f>
        <v>0</v>
      </c>
      <c r="S2781" s="417">
        <f t="shared" ref="S2781:T2781" si="4933">P2781-P2780</f>
        <v>0</v>
      </c>
      <c r="T2781" s="417">
        <f t="shared" si="4933"/>
        <v>0</v>
      </c>
      <c r="U2781" s="484"/>
      <c r="V2781" s="619" t="str">
        <f t="shared" ref="V2781" si="4934">+IF(I2781&lt;0,"ng","")</f>
        <v/>
      </c>
      <c r="W2781" s="619"/>
    </row>
    <row r="2782" spans="1:23" s="371" customFormat="1" ht="24" hidden="1" customHeight="1">
      <c r="A2782" s="366" t="s">
        <v>4679</v>
      </c>
      <c r="B2782" s="418" t="s">
        <v>0</v>
      </c>
      <c r="C2782" s="418" t="s">
        <v>3549</v>
      </c>
      <c r="D2782" s="418" t="s">
        <v>3550</v>
      </c>
      <c r="E2782" s="419" t="s">
        <v>56</v>
      </c>
      <c r="F2782" s="411">
        <v>46.9</v>
      </c>
      <c r="G2782" s="411">
        <f>[5]내역서!F2778</f>
        <v>47.118699999999997</v>
      </c>
      <c r="H2782" s="411">
        <v>46.9</v>
      </c>
      <c r="I2782" s="411">
        <f>내역서!F2786</f>
        <v>0</v>
      </c>
      <c r="J2782" s="411">
        <v>669985.6</v>
      </c>
      <c r="K2782" s="412">
        <f>INT($I2782*J2782)</f>
        <v>0</v>
      </c>
      <c r="L2782" s="411">
        <v>4741772</v>
      </c>
      <c r="M2782" s="412">
        <f>INT($I2782*L2782)</f>
        <v>0</v>
      </c>
      <c r="N2782" s="411">
        <v>0</v>
      </c>
      <c r="O2782" s="412">
        <f>INT($I2782*N2782)</f>
        <v>0</v>
      </c>
      <c r="P2782" s="412">
        <f>+J2782+L2782+N2782</f>
        <v>5411757.5999999996</v>
      </c>
      <c r="Q2782" s="412">
        <f>K2782+M2782+O2782</f>
        <v>0</v>
      </c>
      <c r="R2782" s="412"/>
      <c r="S2782" s="412"/>
      <c r="T2782" s="412"/>
      <c r="U2782" s="483" t="s">
        <v>0</v>
      </c>
      <c r="V2782" s="617" t="str">
        <f>+IF(I2782&lt;0,"ng","")</f>
        <v/>
      </c>
      <c r="W2782" s="617"/>
    </row>
    <row r="2783" spans="1:23" s="75" customFormat="1" ht="24" hidden="1" customHeight="1">
      <c r="A2783" s="372" t="s">
        <v>4680</v>
      </c>
      <c r="B2783" s="421" t="s">
        <v>0</v>
      </c>
      <c r="C2783" s="421" t="s">
        <v>1528</v>
      </c>
      <c r="D2783" s="421" t="s">
        <v>1529</v>
      </c>
      <c r="E2783" s="422" t="s">
        <v>56</v>
      </c>
      <c r="F2783" s="416">
        <v>46.9</v>
      </c>
      <c r="G2783" s="416">
        <f>[5]내역서!F2779</f>
        <v>47.118700000000011</v>
      </c>
      <c r="H2783" s="416">
        <v>46.9</v>
      </c>
      <c r="I2783" s="416">
        <f>내역서!F2787</f>
        <v>0</v>
      </c>
      <c r="J2783" s="416">
        <v>669985.6</v>
      </c>
      <c r="K2783" s="417">
        <f t="shared" si="4925"/>
        <v>0</v>
      </c>
      <c r="L2783" s="416">
        <v>4741772</v>
      </c>
      <c r="M2783" s="417">
        <f t="shared" si="4926"/>
        <v>0</v>
      </c>
      <c r="N2783" s="416">
        <v>0</v>
      </c>
      <c r="O2783" s="417">
        <f t="shared" si="4927"/>
        <v>0</v>
      </c>
      <c r="P2783" s="417">
        <f t="shared" si="4928"/>
        <v>5411757.5999999996</v>
      </c>
      <c r="Q2783" s="417">
        <f t="shared" si="4880"/>
        <v>0</v>
      </c>
      <c r="R2783" s="417">
        <f t="shared" ref="R2783" si="4935">I2783-I2782</f>
        <v>0</v>
      </c>
      <c r="S2783" s="417">
        <f t="shared" ref="S2783:T2783" si="4936">P2783-P2782</f>
        <v>0</v>
      </c>
      <c r="T2783" s="417">
        <f t="shared" si="4936"/>
        <v>0</v>
      </c>
      <c r="U2783" s="484"/>
      <c r="V2783" s="619" t="str">
        <f t="shared" ref="V2783" si="4937">+IF(I2783&lt;0,"ng","")</f>
        <v/>
      </c>
      <c r="W2783" s="619"/>
    </row>
    <row r="2784" spans="1:23" s="371" customFormat="1" ht="24" hidden="1" customHeight="1">
      <c r="A2784" s="366" t="s">
        <v>4679</v>
      </c>
      <c r="B2784" s="418" t="s">
        <v>0</v>
      </c>
      <c r="C2784" s="418" t="s">
        <v>3551</v>
      </c>
      <c r="D2784" s="418" t="s">
        <v>0</v>
      </c>
      <c r="E2784" s="419" t="s">
        <v>2104</v>
      </c>
      <c r="F2784" s="411">
        <v>2111.1999999999998</v>
      </c>
      <c r="G2784" s="411">
        <f>[5]내역서!F2780</f>
        <v>2121.0410000000002</v>
      </c>
      <c r="H2784" s="411">
        <v>2111.1999999999998</v>
      </c>
      <c r="I2784" s="411">
        <f>내역서!F2788</f>
        <v>0</v>
      </c>
      <c r="J2784" s="411">
        <v>6339</v>
      </c>
      <c r="K2784" s="412">
        <f>INT($I2784*J2784)</f>
        <v>0</v>
      </c>
      <c r="L2784" s="411">
        <v>24812.799999999999</v>
      </c>
      <c r="M2784" s="412">
        <f>INT($I2784*L2784)</f>
        <v>0</v>
      </c>
      <c r="N2784" s="411">
        <v>0</v>
      </c>
      <c r="O2784" s="412">
        <f>INT($I2784*N2784)</f>
        <v>0</v>
      </c>
      <c r="P2784" s="412">
        <f>+J2784+L2784+N2784</f>
        <v>31151.8</v>
      </c>
      <c r="Q2784" s="412">
        <f>K2784+M2784+O2784</f>
        <v>0</v>
      </c>
      <c r="R2784" s="412"/>
      <c r="S2784" s="412"/>
      <c r="T2784" s="412"/>
      <c r="U2784" s="483" t="s">
        <v>0</v>
      </c>
      <c r="V2784" s="617" t="str">
        <f>+IF(I2784&lt;0,"ng","")</f>
        <v/>
      </c>
      <c r="W2784" s="617"/>
    </row>
    <row r="2785" spans="1:23" s="75" customFormat="1" ht="24" hidden="1" customHeight="1">
      <c r="A2785" s="372" t="s">
        <v>4829</v>
      </c>
      <c r="B2785" s="421" t="s">
        <v>0</v>
      </c>
      <c r="C2785" s="421" t="s">
        <v>1530</v>
      </c>
      <c r="D2785" s="421" t="s">
        <v>0</v>
      </c>
      <c r="E2785" s="422" t="s">
        <v>671</v>
      </c>
      <c r="F2785" s="416">
        <v>2111.1999999999998</v>
      </c>
      <c r="G2785" s="416">
        <f>[5]내역서!F2781</f>
        <v>2121.0409999999997</v>
      </c>
      <c r="H2785" s="416">
        <v>2111.1999999999998</v>
      </c>
      <c r="I2785" s="416">
        <f>내역서!F2789</f>
        <v>0</v>
      </c>
      <c r="J2785" s="416">
        <v>6339</v>
      </c>
      <c r="K2785" s="417">
        <f t="shared" si="4925"/>
        <v>0</v>
      </c>
      <c r="L2785" s="416">
        <v>24812.799999999999</v>
      </c>
      <c r="M2785" s="417">
        <f t="shared" si="4926"/>
        <v>0</v>
      </c>
      <c r="N2785" s="416">
        <v>0</v>
      </c>
      <c r="O2785" s="417">
        <f t="shared" si="4927"/>
        <v>0</v>
      </c>
      <c r="P2785" s="417">
        <f t="shared" si="4928"/>
        <v>31151.8</v>
      </c>
      <c r="Q2785" s="417">
        <f t="shared" si="4880"/>
        <v>0</v>
      </c>
      <c r="R2785" s="417">
        <f t="shared" ref="R2785" si="4938">I2785-I2784</f>
        <v>0</v>
      </c>
      <c r="S2785" s="417">
        <f t="shared" ref="S2785:T2785" si="4939">P2785-P2784</f>
        <v>0</v>
      </c>
      <c r="T2785" s="417">
        <f t="shared" si="4939"/>
        <v>0</v>
      </c>
      <c r="U2785" s="484" t="s">
        <v>0</v>
      </c>
      <c r="V2785" s="619" t="str">
        <f t="shared" ref="V2785" si="4940">+IF(I2785&lt;0,"ng","")</f>
        <v/>
      </c>
      <c r="W2785" s="619"/>
    </row>
    <row r="2786" spans="1:23" s="477" customFormat="1" ht="24" hidden="1" customHeight="1">
      <c r="A2786" s="366" t="s">
        <v>4679</v>
      </c>
      <c r="B2786" s="472" t="s">
        <v>2065</v>
      </c>
      <c r="C2786" s="472" t="s">
        <v>2066</v>
      </c>
      <c r="D2786" s="519" t="s">
        <v>0</v>
      </c>
      <c r="E2786" s="519" t="s">
        <v>0</v>
      </c>
      <c r="F2786" s="520">
        <v>0</v>
      </c>
      <c r="G2786" s="520">
        <f>[5]내역서!F2782</f>
        <v>0</v>
      </c>
      <c r="H2786" s="520"/>
      <c r="I2786" s="520">
        <f>내역서!F2790</f>
        <v>0</v>
      </c>
      <c r="J2786" s="520">
        <v>0</v>
      </c>
      <c r="K2786" s="474">
        <f>K2788+K2794+K2950+K3146+K3212</f>
        <v>0</v>
      </c>
      <c r="L2786" s="474">
        <v>0</v>
      </c>
      <c r="M2786" s="474">
        <f>M2788+M2794+M2950+M3146+M3212</f>
        <v>0</v>
      </c>
      <c r="N2786" s="474">
        <v>0</v>
      </c>
      <c r="O2786" s="474">
        <f>O2788+O2794+O2950+O3146+O3212</f>
        <v>0</v>
      </c>
      <c r="P2786" s="475">
        <v>0</v>
      </c>
      <c r="Q2786" s="474">
        <f>K2786+M2786+O2786</f>
        <v>0</v>
      </c>
      <c r="R2786" s="474"/>
      <c r="S2786" s="474"/>
      <c r="T2786" s="474"/>
      <c r="U2786" s="519" t="s">
        <v>0</v>
      </c>
      <c r="V2786" s="617" t="str">
        <f>+IF(I2786&lt;0,"ng","")</f>
        <v/>
      </c>
      <c r="W2786" s="617"/>
    </row>
    <row r="2787" spans="1:23" s="76" customFormat="1" ht="24" hidden="1" customHeight="1">
      <c r="A2787" s="372" t="s">
        <v>4640</v>
      </c>
      <c r="B2787" s="391" t="s">
        <v>4971</v>
      </c>
      <c r="C2787" s="391" t="s">
        <v>4972</v>
      </c>
      <c r="D2787" s="521" t="s">
        <v>0</v>
      </c>
      <c r="E2787" s="521" t="s">
        <v>0</v>
      </c>
      <c r="F2787" s="522">
        <v>0</v>
      </c>
      <c r="G2787" s="522">
        <f>[5]내역서!F2783</f>
        <v>0</v>
      </c>
      <c r="H2787" s="522"/>
      <c r="I2787" s="522">
        <f>내역서!F2791</f>
        <v>0</v>
      </c>
      <c r="J2787" s="522">
        <v>0</v>
      </c>
      <c r="K2787" s="393">
        <f>K2789+K2795+K2951+K3147+K3213</f>
        <v>0</v>
      </c>
      <c r="L2787" s="393">
        <v>0</v>
      </c>
      <c r="M2787" s="393">
        <f>M2789+M2795+M2951+M3147+M3213</f>
        <v>0</v>
      </c>
      <c r="N2787" s="393">
        <v>0</v>
      </c>
      <c r="O2787" s="393">
        <f>O2789+O2795+O2951+O3147+O3213</f>
        <v>0</v>
      </c>
      <c r="P2787" s="394">
        <v>0</v>
      </c>
      <c r="Q2787" s="393">
        <f t="shared" si="4880"/>
        <v>0</v>
      </c>
      <c r="R2787" s="393">
        <f t="shared" ref="R2787" si="4941">I2787-I2786</f>
        <v>0</v>
      </c>
      <c r="S2787" s="393">
        <f t="shared" ref="S2787:T2787" si="4942">P2787-P2786</f>
        <v>0</v>
      </c>
      <c r="T2787" s="393">
        <f t="shared" si="4942"/>
        <v>0</v>
      </c>
      <c r="U2787" s="521"/>
      <c r="V2787" s="619" t="str">
        <f t="shared" ref="V2787" si="4943">+IF(I2787&lt;0,"ng","")</f>
        <v/>
      </c>
      <c r="W2787" s="619"/>
    </row>
    <row r="2788" spans="1:23" s="371" customFormat="1" ht="24" hidden="1" customHeight="1">
      <c r="A2788" s="366" t="s">
        <v>4732</v>
      </c>
      <c r="B2788" s="395" t="s">
        <v>1</v>
      </c>
      <c r="C2788" s="395" t="s">
        <v>3554</v>
      </c>
      <c r="D2788" s="396" t="s">
        <v>0</v>
      </c>
      <c r="E2788" s="396" t="s">
        <v>0</v>
      </c>
      <c r="F2788" s="397">
        <v>0</v>
      </c>
      <c r="G2788" s="397">
        <f>[5]내역서!F2784</f>
        <v>0</v>
      </c>
      <c r="H2788" s="397"/>
      <c r="I2788" s="397">
        <f>내역서!F2792</f>
        <v>0</v>
      </c>
      <c r="J2788" s="398">
        <v>0</v>
      </c>
      <c r="K2788" s="397">
        <f>K2790+K2792</f>
        <v>0</v>
      </c>
      <c r="L2788" s="398">
        <v>0</v>
      </c>
      <c r="M2788" s="397">
        <f>M2790+M2792</f>
        <v>0</v>
      </c>
      <c r="N2788" s="398">
        <v>0</v>
      </c>
      <c r="O2788" s="397">
        <f>O2790+O2792</f>
        <v>0</v>
      </c>
      <c r="P2788" s="399">
        <v>0</v>
      </c>
      <c r="Q2788" s="397">
        <f>K2788+M2788+O2788</f>
        <v>0</v>
      </c>
      <c r="R2788" s="397"/>
      <c r="S2788" s="397"/>
      <c r="T2788" s="397"/>
      <c r="U2788" s="400" t="s">
        <v>0</v>
      </c>
      <c r="V2788" s="617" t="str">
        <f>+IF(I2788&lt;0,"ng","")</f>
        <v/>
      </c>
      <c r="W2788" s="617"/>
    </row>
    <row r="2789" spans="1:23" s="81" customFormat="1" ht="24" hidden="1" customHeight="1">
      <c r="A2789" s="372" t="s">
        <v>4973</v>
      </c>
      <c r="B2789" s="402" t="s">
        <v>4974</v>
      </c>
      <c r="C2789" s="402" t="s">
        <v>4975</v>
      </c>
      <c r="D2789" s="403" t="s">
        <v>0</v>
      </c>
      <c r="E2789" s="403" t="s">
        <v>0</v>
      </c>
      <c r="F2789" s="404">
        <v>0</v>
      </c>
      <c r="G2789" s="404">
        <f>[5]내역서!F2785</f>
        <v>0</v>
      </c>
      <c r="H2789" s="404"/>
      <c r="I2789" s="404">
        <f>내역서!F2793</f>
        <v>0</v>
      </c>
      <c r="J2789" s="405">
        <v>0</v>
      </c>
      <c r="K2789" s="404">
        <f>K2791+K2793</f>
        <v>0</v>
      </c>
      <c r="L2789" s="405">
        <v>0</v>
      </c>
      <c r="M2789" s="404">
        <f>M2791+M2793</f>
        <v>0</v>
      </c>
      <c r="N2789" s="405">
        <v>0</v>
      </c>
      <c r="O2789" s="404">
        <f>O2791+O2793</f>
        <v>0</v>
      </c>
      <c r="P2789" s="406">
        <v>0</v>
      </c>
      <c r="Q2789" s="404">
        <f t="shared" si="4880"/>
        <v>0</v>
      </c>
      <c r="R2789" s="404">
        <f t="shared" ref="R2789" si="4944">I2789-I2788</f>
        <v>0</v>
      </c>
      <c r="S2789" s="404">
        <f t="shared" ref="S2789:T2789" si="4945">P2789-P2788</f>
        <v>0</v>
      </c>
      <c r="T2789" s="404">
        <f t="shared" si="4945"/>
        <v>0</v>
      </c>
      <c r="U2789" s="407"/>
      <c r="V2789" s="619" t="str">
        <f t="shared" ref="V2789" si="4946">+IF(I2789&lt;0,"ng","")</f>
        <v/>
      </c>
      <c r="W2789" s="619"/>
    </row>
    <row r="2790" spans="1:23" s="485" customFormat="1" ht="24" hidden="1" customHeight="1">
      <c r="A2790" s="366" t="s">
        <v>4732</v>
      </c>
      <c r="B2790" s="418" t="s">
        <v>0</v>
      </c>
      <c r="C2790" s="418" t="s">
        <v>3557</v>
      </c>
      <c r="D2790" s="419" t="s">
        <v>119</v>
      </c>
      <c r="E2790" s="419" t="s">
        <v>2104</v>
      </c>
      <c r="F2790" s="411">
        <v>993</v>
      </c>
      <c r="G2790" s="411">
        <f>[5]내역서!F2786</f>
        <v>993</v>
      </c>
      <c r="H2790" s="411">
        <v>0</v>
      </c>
      <c r="I2790" s="411">
        <f>내역서!F2794</f>
        <v>0</v>
      </c>
      <c r="J2790" s="411">
        <v>3895.2</v>
      </c>
      <c r="K2790" s="412">
        <f>INT($I2790*J2790)</f>
        <v>0</v>
      </c>
      <c r="L2790" s="411">
        <v>2324</v>
      </c>
      <c r="M2790" s="412">
        <f>INT($I2790*L2790)</f>
        <v>0</v>
      </c>
      <c r="N2790" s="411">
        <v>277.2</v>
      </c>
      <c r="O2790" s="412">
        <f>INT($I2790*N2790)</f>
        <v>0</v>
      </c>
      <c r="P2790" s="412">
        <f>+J2790+L2790+N2790</f>
        <v>6496.4</v>
      </c>
      <c r="Q2790" s="412">
        <f>K2790+M2790+O2790</f>
        <v>0</v>
      </c>
      <c r="R2790" s="412"/>
      <c r="S2790" s="412"/>
      <c r="T2790" s="412"/>
      <c r="U2790" s="419" t="s">
        <v>0</v>
      </c>
      <c r="V2790" s="617" t="str">
        <f>+IF(I2790&lt;0,"ng","")</f>
        <v/>
      </c>
      <c r="W2790" s="617"/>
    </row>
    <row r="2791" spans="1:23" s="77" customFormat="1" ht="24" hidden="1" customHeight="1">
      <c r="A2791" s="372" t="s">
        <v>4680</v>
      </c>
      <c r="B2791" s="421" t="s">
        <v>0</v>
      </c>
      <c r="C2791" s="421" t="s">
        <v>1532</v>
      </c>
      <c r="D2791" s="422" t="s">
        <v>119</v>
      </c>
      <c r="E2791" s="422" t="s">
        <v>671</v>
      </c>
      <c r="F2791" s="416">
        <v>993</v>
      </c>
      <c r="G2791" s="416">
        <f>[5]내역서!F2787</f>
        <v>993</v>
      </c>
      <c r="H2791" s="416">
        <v>0</v>
      </c>
      <c r="I2791" s="416">
        <f>내역서!F2795</f>
        <v>0</v>
      </c>
      <c r="J2791" s="416">
        <v>3895.2</v>
      </c>
      <c r="K2791" s="417">
        <f>INT($I2791*J2791)</f>
        <v>0</v>
      </c>
      <c r="L2791" s="416">
        <v>2324</v>
      </c>
      <c r="M2791" s="417">
        <f>INT($I2791*L2791)</f>
        <v>0</v>
      </c>
      <c r="N2791" s="416">
        <v>277.2</v>
      </c>
      <c r="O2791" s="417">
        <f>INT($I2791*N2791)</f>
        <v>0</v>
      </c>
      <c r="P2791" s="417">
        <f t="shared" ref="P2791:P2793" si="4947">+J2791+L2791+N2791</f>
        <v>6496.4</v>
      </c>
      <c r="Q2791" s="417">
        <f t="shared" si="4880"/>
        <v>0</v>
      </c>
      <c r="R2791" s="417">
        <f t="shared" ref="R2791" si="4948">I2791-I2790</f>
        <v>0</v>
      </c>
      <c r="S2791" s="417">
        <f t="shared" ref="S2791:T2791" si="4949">P2791-P2790</f>
        <v>0</v>
      </c>
      <c r="T2791" s="417">
        <f t="shared" si="4949"/>
        <v>0</v>
      </c>
      <c r="U2791" s="422"/>
      <c r="V2791" s="619" t="str">
        <f t="shared" ref="V2791" si="4950">+IF(I2791&lt;0,"ng","")</f>
        <v/>
      </c>
      <c r="W2791" s="619"/>
    </row>
    <row r="2792" spans="1:23" s="485" customFormat="1" ht="24" hidden="1" customHeight="1">
      <c r="A2792" s="366" t="s">
        <v>4976</v>
      </c>
      <c r="B2792" s="418" t="s">
        <v>0</v>
      </c>
      <c r="C2792" s="418" t="s">
        <v>3558</v>
      </c>
      <c r="D2792" s="419" t="s">
        <v>120</v>
      </c>
      <c r="E2792" s="419" t="s">
        <v>22</v>
      </c>
      <c r="F2792" s="411">
        <v>639.6</v>
      </c>
      <c r="G2792" s="411">
        <f>[5]내역서!F2788</f>
        <v>639.6</v>
      </c>
      <c r="H2792" s="411">
        <v>0</v>
      </c>
      <c r="I2792" s="411">
        <f>내역서!F2796</f>
        <v>0</v>
      </c>
      <c r="J2792" s="411">
        <v>6297.3</v>
      </c>
      <c r="K2792" s="412">
        <f>INT($I2792*J2792)</f>
        <v>0</v>
      </c>
      <c r="L2792" s="411">
        <v>11476</v>
      </c>
      <c r="M2792" s="412">
        <f>INT($I2792*L2792)</f>
        <v>0</v>
      </c>
      <c r="N2792" s="411">
        <v>774.3</v>
      </c>
      <c r="O2792" s="412">
        <f>INT($I2792*N2792)</f>
        <v>0</v>
      </c>
      <c r="P2792" s="412">
        <f>+J2792+L2792+N2792</f>
        <v>18547.599999999999</v>
      </c>
      <c r="Q2792" s="412">
        <f>K2792+M2792+O2792</f>
        <v>0</v>
      </c>
      <c r="R2792" s="412"/>
      <c r="S2792" s="412"/>
      <c r="T2792" s="412"/>
      <c r="U2792" s="419" t="s">
        <v>0</v>
      </c>
      <c r="V2792" s="617" t="str">
        <f>+IF(I2792&lt;0,"ng","")</f>
        <v/>
      </c>
      <c r="W2792" s="617"/>
    </row>
    <row r="2793" spans="1:23" s="77" customFormat="1" ht="24" hidden="1" customHeight="1">
      <c r="A2793" s="372" t="s">
        <v>4829</v>
      </c>
      <c r="B2793" s="421" t="s">
        <v>0</v>
      </c>
      <c r="C2793" s="421" t="s">
        <v>1533</v>
      </c>
      <c r="D2793" s="422" t="s">
        <v>120</v>
      </c>
      <c r="E2793" s="422" t="s">
        <v>22</v>
      </c>
      <c r="F2793" s="416">
        <v>639.6</v>
      </c>
      <c r="G2793" s="416">
        <f>[5]내역서!F2789</f>
        <v>639.6</v>
      </c>
      <c r="H2793" s="416">
        <v>0</v>
      </c>
      <c r="I2793" s="416">
        <f>내역서!F2797</f>
        <v>0</v>
      </c>
      <c r="J2793" s="416">
        <v>6297.3</v>
      </c>
      <c r="K2793" s="417">
        <f>INT($I2793*J2793)</f>
        <v>0</v>
      </c>
      <c r="L2793" s="416">
        <v>11476</v>
      </c>
      <c r="M2793" s="417">
        <f>INT($I2793*L2793)</f>
        <v>0</v>
      </c>
      <c r="N2793" s="416">
        <v>774.3</v>
      </c>
      <c r="O2793" s="417">
        <f>INT($I2793*N2793)</f>
        <v>0</v>
      </c>
      <c r="P2793" s="417">
        <f t="shared" si="4947"/>
        <v>18547.599999999999</v>
      </c>
      <c r="Q2793" s="417">
        <f t="shared" si="4880"/>
        <v>0</v>
      </c>
      <c r="R2793" s="417">
        <f t="shared" ref="R2793" si="4951">I2793-I2792</f>
        <v>0</v>
      </c>
      <c r="S2793" s="417">
        <f t="shared" ref="S2793:T2793" si="4952">P2793-P2792</f>
        <v>0</v>
      </c>
      <c r="T2793" s="417">
        <f t="shared" si="4952"/>
        <v>0</v>
      </c>
      <c r="U2793" s="422"/>
      <c r="V2793" s="619" t="str">
        <f t="shared" ref="V2793" si="4953">+IF(I2793&lt;0,"ng","")</f>
        <v/>
      </c>
      <c r="W2793" s="619"/>
    </row>
    <row r="2794" spans="1:23" s="371" customFormat="1" ht="24" hidden="1" customHeight="1">
      <c r="A2794" s="366" t="s">
        <v>4734</v>
      </c>
      <c r="B2794" s="395" t="s">
        <v>4</v>
      </c>
      <c r="C2794" s="395" t="s">
        <v>3559</v>
      </c>
      <c r="D2794" s="396" t="s">
        <v>0</v>
      </c>
      <c r="E2794" s="396" t="s">
        <v>0</v>
      </c>
      <c r="F2794" s="397">
        <v>0</v>
      </c>
      <c r="G2794" s="397">
        <f>[5]내역서!F2790</f>
        <v>0</v>
      </c>
      <c r="H2794" s="397">
        <v>0</v>
      </c>
      <c r="I2794" s="397">
        <f>내역서!F2798</f>
        <v>0</v>
      </c>
      <c r="J2794" s="398">
        <v>0</v>
      </c>
      <c r="K2794" s="397">
        <f>K2796+K2832</f>
        <v>0</v>
      </c>
      <c r="L2794" s="398">
        <v>0</v>
      </c>
      <c r="M2794" s="397">
        <f>M2796+M2832</f>
        <v>0</v>
      </c>
      <c r="N2794" s="398">
        <v>0</v>
      </c>
      <c r="O2794" s="397">
        <f>O2796+O2832</f>
        <v>0</v>
      </c>
      <c r="P2794" s="399">
        <v>0</v>
      </c>
      <c r="Q2794" s="397">
        <f>K2794+M2794+O2794</f>
        <v>0</v>
      </c>
      <c r="R2794" s="397"/>
      <c r="S2794" s="397"/>
      <c r="T2794" s="397"/>
      <c r="U2794" s="400" t="s">
        <v>0</v>
      </c>
      <c r="V2794" s="617" t="str">
        <f>+IF(I2794&lt;0,"ng","")</f>
        <v/>
      </c>
      <c r="W2794" s="617"/>
    </row>
    <row r="2795" spans="1:23" s="81" customFormat="1" ht="24" hidden="1" customHeight="1">
      <c r="A2795" s="372" t="s">
        <v>4640</v>
      </c>
      <c r="B2795" s="402" t="s">
        <v>4977</v>
      </c>
      <c r="C2795" s="402" t="s">
        <v>4978</v>
      </c>
      <c r="D2795" s="403" t="s">
        <v>0</v>
      </c>
      <c r="E2795" s="403" t="s">
        <v>0</v>
      </c>
      <c r="F2795" s="404">
        <v>0</v>
      </c>
      <c r="G2795" s="404">
        <f>[5]내역서!F2791</f>
        <v>0</v>
      </c>
      <c r="H2795" s="404">
        <v>0</v>
      </c>
      <c r="I2795" s="404">
        <f>내역서!F2799</f>
        <v>0</v>
      </c>
      <c r="J2795" s="405">
        <v>0</v>
      </c>
      <c r="K2795" s="404">
        <f>K2797+K2833</f>
        <v>0</v>
      </c>
      <c r="L2795" s="405">
        <v>0</v>
      </c>
      <c r="M2795" s="404">
        <f>M2797+M2833</f>
        <v>0</v>
      </c>
      <c r="N2795" s="405">
        <v>0</v>
      </c>
      <c r="O2795" s="404">
        <f>O2797+O2833</f>
        <v>0</v>
      </c>
      <c r="P2795" s="406">
        <v>0</v>
      </c>
      <c r="Q2795" s="404">
        <f t="shared" si="4880"/>
        <v>0</v>
      </c>
      <c r="R2795" s="404">
        <f t="shared" ref="R2795" si="4954">I2795-I2794</f>
        <v>0</v>
      </c>
      <c r="S2795" s="404">
        <f t="shared" ref="S2795:T2795" si="4955">P2795-P2794</f>
        <v>0</v>
      </c>
      <c r="T2795" s="404">
        <f t="shared" si="4955"/>
        <v>0</v>
      </c>
      <c r="U2795" s="407"/>
      <c r="V2795" s="619" t="str">
        <f t="shared" ref="V2795" si="4956">+IF(I2795&lt;0,"ng","")</f>
        <v/>
      </c>
      <c r="W2795" s="619"/>
    </row>
    <row r="2796" spans="1:23" s="371" customFormat="1" ht="24" hidden="1" customHeight="1">
      <c r="A2796" s="366" t="s">
        <v>4917</v>
      </c>
      <c r="B2796" s="436" t="s">
        <v>2141</v>
      </c>
      <c r="C2796" s="436" t="s">
        <v>3562</v>
      </c>
      <c r="D2796" s="437" t="s">
        <v>0</v>
      </c>
      <c r="E2796" s="437" t="s">
        <v>0</v>
      </c>
      <c r="F2796" s="438">
        <v>0</v>
      </c>
      <c r="G2796" s="438">
        <f>[5]내역서!F2792</f>
        <v>0</v>
      </c>
      <c r="H2796" s="438">
        <v>0</v>
      </c>
      <c r="I2796" s="438">
        <f>내역서!F2800</f>
        <v>0</v>
      </c>
      <c r="J2796" s="439">
        <v>0</v>
      </c>
      <c r="K2796" s="438">
        <f>SUMIF($A$2798:$A$2831,$A2798,K$2798:K$2831)</f>
        <v>0</v>
      </c>
      <c r="L2796" s="439">
        <v>0</v>
      </c>
      <c r="M2796" s="438">
        <f>SUMIF($A$2798:$A$2831,$A2798,M$2798:M$2831)</f>
        <v>0</v>
      </c>
      <c r="N2796" s="439">
        <v>0</v>
      </c>
      <c r="O2796" s="438">
        <f>SUMIF($A$2798:$A$2831,$A2798,O$2798:O$2831)</f>
        <v>0</v>
      </c>
      <c r="P2796" s="440">
        <v>0</v>
      </c>
      <c r="Q2796" s="438">
        <f>K2796+M2796+O2796</f>
        <v>0</v>
      </c>
      <c r="R2796" s="438"/>
      <c r="S2796" s="438"/>
      <c r="T2796" s="438"/>
      <c r="U2796" s="441" t="s">
        <v>0</v>
      </c>
      <c r="V2796" s="617" t="str">
        <f>+IF(I2796&lt;0,"ng","")</f>
        <v/>
      </c>
      <c r="W2796" s="617"/>
    </row>
    <row r="2797" spans="1:23" s="81" customFormat="1" ht="24" hidden="1" customHeight="1">
      <c r="A2797" s="372" t="s">
        <v>4979</v>
      </c>
      <c r="B2797" s="442" t="s">
        <v>4980</v>
      </c>
      <c r="C2797" s="442" t="s">
        <v>4981</v>
      </c>
      <c r="D2797" s="443" t="s">
        <v>0</v>
      </c>
      <c r="E2797" s="443" t="s">
        <v>0</v>
      </c>
      <c r="F2797" s="444">
        <v>0</v>
      </c>
      <c r="G2797" s="444">
        <f>[5]내역서!F2793</f>
        <v>0</v>
      </c>
      <c r="H2797" s="444">
        <v>0</v>
      </c>
      <c r="I2797" s="444">
        <f>내역서!F2801</f>
        <v>0</v>
      </c>
      <c r="J2797" s="445">
        <v>0</v>
      </c>
      <c r="K2797" s="444">
        <f>SUMIF($A$2798:$A$2831,$A2799,K$2798:K$2831)</f>
        <v>0</v>
      </c>
      <c r="L2797" s="445">
        <v>0</v>
      </c>
      <c r="M2797" s="444">
        <f>SUMIF($A$2798:$A$2831,$A2799,M$2798:M$2831)</f>
        <v>0</v>
      </c>
      <c r="N2797" s="445">
        <v>0</v>
      </c>
      <c r="O2797" s="444">
        <f>SUMIF($A$2798:$A$2831,$A2799,O$2798:O$2831)</f>
        <v>0</v>
      </c>
      <c r="P2797" s="446">
        <v>0</v>
      </c>
      <c r="Q2797" s="444">
        <f t="shared" si="4880"/>
        <v>0</v>
      </c>
      <c r="R2797" s="444">
        <f t="shared" ref="R2797" si="4957">I2797-I2796</f>
        <v>0</v>
      </c>
      <c r="S2797" s="444">
        <f t="shared" ref="S2797:T2797" si="4958">P2797-P2796</f>
        <v>0</v>
      </c>
      <c r="T2797" s="444">
        <f t="shared" si="4958"/>
        <v>0</v>
      </c>
      <c r="U2797" s="447"/>
      <c r="V2797" s="619" t="str">
        <f t="shared" ref="V2797" si="4959">+IF(I2797&lt;0,"ng","")</f>
        <v/>
      </c>
      <c r="W2797" s="619"/>
    </row>
    <row r="2798" spans="1:23" s="485" customFormat="1" ht="24" hidden="1" customHeight="1">
      <c r="A2798" s="366" t="s">
        <v>4825</v>
      </c>
      <c r="B2798" s="418" t="s">
        <v>0</v>
      </c>
      <c r="C2798" s="418" t="s">
        <v>3565</v>
      </c>
      <c r="D2798" s="419" t="s">
        <v>125</v>
      </c>
      <c r="E2798" s="419" t="s">
        <v>1894</v>
      </c>
      <c r="F2798" s="411">
        <v>2</v>
      </c>
      <c r="G2798" s="411">
        <f>[5]내역서!F2794</f>
        <v>2</v>
      </c>
      <c r="H2798" s="411">
        <v>0</v>
      </c>
      <c r="I2798" s="411">
        <f>내역서!F2802</f>
        <v>0</v>
      </c>
      <c r="J2798" s="411">
        <v>243570.9</v>
      </c>
      <c r="K2798" s="412">
        <f>INT($I2798*J2798)</f>
        <v>0</v>
      </c>
      <c r="L2798" s="411">
        <v>713669.6</v>
      </c>
      <c r="M2798" s="412">
        <f>INT($I2798*L2798)</f>
        <v>0</v>
      </c>
      <c r="N2798" s="411">
        <v>102262.39999999999</v>
      </c>
      <c r="O2798" s="412">
        <f>INT($I2798*N2798)</f>
        <v>0</v>
      </c>
      <c r="P2798" s="412">
        <f>+J2798+L2798+N2798</f>
        <v>1059502.8999999999</v>
      </c>
      <c r="Q2798" s="412">
        <f>K2798+M2798+O2798</f>
        <v>0</v>
      </c>
      <c r="R2798" s="412"/>
      <c r="S2798" s="412"/>
      <c r="T2798" s="412"/>
      <c r="U2798" s="419" t="s">
        <v>0</v>
      </c>
      <c r="V2798" s="617" t="str">
        <f>+IF(I2798&lt;0,"ng","")</f>
        <v/>
      </c>
      <c r="W2798" s="617"/>
    </row>
    <row r="2799" spans="1:23" s="77" customFormat="1" ht="24" hidden="1" customHeight="1">
      <c r="A2799" s="372" t="s">
        <v>4829</v>
      </c>
      <c r="B2799" s="421" t="s">
        <v>0</v>
      </c>
      <c r="C2799" s="421" t="s">
        <v>1535</v>
      </c>
      <c r="D2799" s="422" t="s">
        <v>4982</v>
      </c>
      <c r="E2799" s="422" t="s">
        <v>1536</v>
      </c>
      <c r="F2799" s="416">
        <v>2</v>
      </c>
      <c r="G2799" s="416">
        <f>[5]내역서!F2795</f>
        <v>2</v>
      </c>
      <c r="H2799" s="416">
        <v>0</v>
      </c>
      <c r="I2799" s="416">
        <f>내역서!F2803</f>
        <v>0</v>
      </c>
      <c r="J2799" s="416">
        <v>243570.9</v>
      </c>
      <c r="K2799" s="417">
        <f t="shared" ref="K2799:K2831" si="4960">INT($I2799*J2799)</f>
        <v>0</v>
      </c>
      <c r="L2799" s="416">
        <v>713669.6</v>
      </c>
      <c r="M2799" s="417">
        <f t="shared" ref="M2799:M2831" si="4961">INT($I2799*L2799)</f>
        <v>0</v>
      </c>
      <c r="N2799" s="416">
        <v>102262.39999999999</v>
      </c>
      <c r="O2799" s="417">
        <f t="shared" ref="O2799:O2831" si="4962">INT($I2799*N2799)</f>
        <v>0</v>
      </c>
      <c r="P2799" s="417">
        <f t="shared" ref="P2799:P2831" si="4963">+J2799+L2799+N2799</f>
        <v>1059502.8999999999</v>
      </c>
      <c r="Q2799" s="417">
        <f t="shared" si="4880"/>
        <v>0</v>
      </c>
      <c r="R2799" s="417">
        <f t="shared" ref="R2799" si="4964">I2799-I2798</f>
        <v>0</v>
      </c>
      <c r="S2799" s="417">
        <f t="shared" ref="S2799:T2799" si="4965">P2799-P2798</f>
        <v>0</v>
      </c>
      <c r="T2799" s="417">
        <f t="shared" si="4965"/>
        <v>0</v>
      </c>
      <c r="U2799" s="422"/>
      <c r="V2799" s="619" t="str">
        <f t="shared" ref="V2799" si="4966">+IF(I2799&lt;0,"ng","")</f>
        <v/>
      </c>
      <c r="W2799" s="619"/>
    </row>
    <row r="2800" spans="1:23" s="485" customFormat="1" ht="24" hidden="1" customHeight="1">
      <c r="A2800" s="366" t="s">
        <v>4825</v>
      </c>
      <c r="B2800" s="418" t="s">
        <v>0</v>
      </c>
      <c r="C2800" s="418" t="s">
        <v>3565</v>
      </c>
      <c r="D2800" s="419" t="s">
        <v>126</v>
      </c>
      <c r="E2800" s="419" t="s">
        <v>1894</v>
      </c>
      <c r="F2800" s="411">
        <v>4</v>
      </c>
      <c r="G2800" s="411">
        <f>[5]내역서!F2796</f>
        <v>4</v>
      </c>
      <c r="H2800" s="411">
        <v>0</v>
      </c>
      <c r="I2800" s="411">
        <f>내역서!F2804</f>
        <v>0</v>
      </c>
      <c r="J2800" s="411">
        <v>209971.8</v>
      </c>
      <c r="K2800" s="412">
        <f>INT($I2800*J2800)</f>
        <v>0</v>
      </c>
      <c r="L2800" s="411">
        <v>587043.19999999995</v>
      </c>
      <c r="M2800" s="412">
        <f>INT($I2800*L2800)</f>
        <v>0</v>
      </c>
      <c r="N2800" s="411">
        <v>87474.5</v>
      </c>
      <c r="O2800" s="412">
        <f>INT($I2800*N2800)</f>
        <v>0</v>
      </c>
      <c r="P2800" s="412">
        <f>+J2800+L2800+N2800</f>
        <v>884489.5</v>
      </c>
      <c r="Q2800" s="412">
        <f>K2800+M2800+O2800</f>
        <v>0</v>
      </c>
      <c r="R2800" s="412"/>
      <c r="S2800" s="412"/>
      <c r="T2800" s="412"/>
      <c r="U2800" s="419" t="s">
        <v>0</v>
      </c>
      <c r="V2800" s="617" t="str">
        <f>+IF(I2800&lt;0,"ng","")</f>
        <v/>
      </c>
      <c r="W2800" s="617"/>
    </row>
    <row r="2801" spans="1:23" s="77" customFormat="1" ht="24" hidden="1" customHeight="1">
      <c r="A2801" s="372" t="s">
        <v>4680</v>
      </c>
      <c r="B2801" s="421" t="s">
        <v>0</v>
      </c>
      <c r="C2801" s="421" t="s">
        <v>1535</v>
      </c>
      <c r="D2801" s="422" t="s">
        <v>126</v>
      </c>
      <c r="E2801" s="422" t="s">
        <v>1536</v>
      </c>
      <c r="F2801" s="416">
        <v>4</v>
      </c>
      <c r="G2801" s="416">
        <f>[5]내역서!F2797</f>
        <v>4</v>
      </c>
      <c r="H2801" s="416">
        <v>0</v>
      </c>
      <c r="I2801" s="416">
        <f>내역서!F2805</f>
        <v>0</v>
      </c>
      <c r="J2801" s="416">
        <v>209971.8</v>
      </c>
      <c r="K2801" s="417">
        <f t="shared" si="4960"/>
        <v>0</v>
      </c>
      <c r="L2801" s="416">
        <v>587043.19999999995</v>
      </c>
      <c r="M2801" s="417">
        <f t="shared" si="4961"/>
        <v>0</v>
      </c>
      <c r="N2801" s="416">
        <v>87474.5</v>
      </c>
      <c r="O2801" s="417">
        <f t="shared" si="4962"/>
        <v>0</v>
      </c>
      <c r="P2801" s="417">
        <f t="shared" si="4963"/>
        <v>884489.5</v>
      </c>
      <c r="Q2801" s="417">
        <f t="shared" si="4880"/>
        <v>0</v>
      </c>
      <c r="R2801" s="417">
        <f t="shared" ref="R2801" si="4967">I2801-I2800</f>
        <v>0</v>
      </c>
      <c r="S2801" s="417">
        <f t="shared" ref="S2801:T2801" si="4968">P2801-P2800</f>
        <v>0</v>
      </c>
      <c r="T2801" s="417">
        <f t="shared" si="4968"/>
        <v>0</v>
      </c>
      <c r="U2801" s="422"/>
      <c r="V2801" s="619" t="str">
        <f t="shared" ref="V2801" si="4969">+IF(I2801&lt;0,"ng","")</f>
        <v/>
      </c>
      <c r="W2801" s="619"/>
    </row>
    <row r="2802" spans="1:23" s="485" customFormat="1" ht="24" hidden="1" customHeight="1">
      <c r="A2802" s="366" t="s">
        <v>4976</v>
      </c>
      <c r="B2802" s="418" t="s">
        <v>0</v>
      </c>
      <c r="C2802" s="418" t="s">
        <v>3565</v>
      </c>
      <c r="D2802" s="419" t="s">
        <v>127</v>
      </c>
      <c r="E2802" s="419" t="s">
        <v>1894</v>
      </c>
      <c r="F2802" s="411">
        <v>2</v>
      </c>
      <c r="G2802" s="411">
        <f>[5]내역서!F2798</f>
        <v>2</v>
      </c>
      <c r="H2802" s="411">
        <v>0</v>
      </c>
      <c r="I2802" s="411">
        <f>내역서!F2806</f>
        <v>0</v>
      </c>
      <c r="J2802" s="411">
        <v>209971.8</v>
      </c>
      <c r="K2802" s="412">
        <f>INT($I2802*J2802)</f>
        <v>0</v>
      </c>
      <c r="L2802" s="411">
        <v>587043.19999999995</v>
      </c>
      <c r="M2802" s="412">
        <f>INT($I2802*L2802)</f>
        <v>0</v>
      </c>
      <c r="N2802" s="411">
        <v>87474.5</v>
      </c>
      <c r="O2802" s="412">
        <f>INT($I2802*N2802)</f>
        <v>0</v>
      </c>
      <c r="P2802" s="412">
        <f>+J2802+L2802+N2802</f>
        <v>884489.5</v>
      </c>
      <c r="Q2802" s="412">
        <f>K2802+M2802+O2802</f>
        <v>0</v>
      </c>
      <c r="R2802" s="412"/>
      <c r="S2802" s="412"/>
      <c r="T2802" s="412"/>
      <c r="U2802" s="419" t="s">
        <v>0</v>
      </c>
      <c r="V2802" s="617" t="str">
        <f>+IF(I2802&lt;0,"ng","")</f>
        <v/>
      </c>
      <c r="W2802" s="617"/>
    </row>
    <row r="2803" spans="1:23" s="77" customFormat="1" ht="24" hidden="1" customHeight="1">
      <c r="A2803" s="372" t="s">
        <v>4920</v>
      </c>
      <c r="B2803" s="421" t="s">
        <v>0</v>
      </c>
      <c r="C2803" s="421" t="s">
        <v>1535</v>
      </c>
      <c r="D2803" s="422" t="s">
        <v>127</v>
      </c>
      <c r="E2803" s="422" t="s">
        <v>1536</v>
      </c>
      <c r="F2803" s="416">
        <v>2</v>
      </c>
      <c r="G2803" s="416">
        <f>[5]내역서!F2799</f>
        <v>2</v>
      </c>
      <c r="H2803" s="416">
        <v>0</v>
      </c>
      <c r="I2803" s="416">
        <f>내역서!F2807</f>
        <v>0</v>
      </c>
      <c r="J2803" s="416">
        <v>209971.8</v>
      </c>
      <c r="K2803" s="417">
        <f t="shared" si="4960"/>
        <v>0</v>
      </c>
      <c r="L2803" s="416">
        <v>587043.19999999995</v>
      </c>
      <c r="M2803" s="417">
        <f t="shared" si="4961"/>
        <v>0</v>
      </c>
      <c r="N2803" s="416">
        <v>87474.5</v>
      </c>
      <c r="O2803" s="417">
        <f t="shared" si="4962"/>
        <v>0</v>
      </c>
      <c r="P2803" s="417">
        <f t="shared" si="4963"/>
        <v>884489.5</v>
      </c>
      <c r="Q2803" s="417">
        <f t="shared" si="4880"/>
        <v>0</v>
      </c>
      <c r="R2803" s="417">
        <f t="shared" ref="R2803" si="4970">I2803-I2802</f>
        <v>0</v>
      </c>
      <c r="S2803" s="417">
        <f t="shared" ref="S2803:T2803" si="4971">P2803-P2802</f>
        <v>0</v>
      </c>
      <c r="T2803" s="417">
        <f t="shared" si="4971"/>
        <v>0</v>
      </c>
      <c r="U2803" s="422"/>
      <c r="V2803" s="619" t="str">
        <f t="shared" ref="V2803" si="4972">+IF(I2803&lt;0,"ng","")</f>
        <v/>
      </c>
      <c r="W2803" s="619"/>
    </row>
    <row r="2804" spans="1:23" s="485" customFormat="1" ht="24" hidden="1" customHeight="1">
      <c r="A2804" s="366" t="s">
        <v>4825</v>
      </c>
      <c r="B2804" s="418" t="s">
        <v>0</v>
      </c>
      <c r="C2804" s="418" t="s">
        <v>3565</v>
      </c>
      <c r="D2804" s="419" t="s">
        <v>128</v>
      </c>
      <c r="E2804" s="419" t="s">
        <v>1894</v>
      </c>
      <c r="F2804" s="411">
        <v>4</v>
      </c>
      <c r="G2804" s="411">
        <f>[5]내역서!F2800</f>
        <v>4</v>
      </c>
      <c r="H2804" s="411">
        <v>0</v>
      </c>
      <c r="I2804" s="411">
        <f>내역서!F2808</f>
        <v>0</v>
      </c>
      <c r="J2804" s="411">
        <v>209971.8</v>
      </c>
      <c r="K2804" s="412">
        <f>INT($I2804*J2804)</f>
        <v>0</v>
      </c>
      <c r="L2804" s="411">
        <v>587043.19999999995</v>
      </c>
      <c r="M2804" s="412">
        <f>INT($I2804*L2804)</f>
        <v>0</v>
      </c>
      <c r="N2804" s="411">
        <v>87474.5</v>
      </c>
      <c r="O2804" s="412">
        <f>INT($I2804*N2804)</f>
        <v>0</v>
      </c>
      <c r="P2804" s="412">
        <f>+J2804+L2804+N2804</f>
        <v>884489.5</v>
      </c>
      <c r="Q2804" s="412">
        <f>K2804+M2804+O2804</f>
        <v>0</v>
      </c>
      <c r="R2804" s="412"/>
      <c r="S2804" s="412"/>
      <c r="T2804" s="412"/>
      <c r="U2804" s="419" t="s">
        <v>0</v>
      </c>
      <c r="V2804" s="617" t="str">
        <f>+IF(I2804&lt;0,"ng","")</f>
        <v/>
      </c>
      <c r="W2804" s="617"/>
    </row>
    <row r="2805" spans="1:23" s="77" customFormat="1" ht="24" hidden="1" customHeight="1">
      <c r="A2805" s="372" t="s">
        <v>4829</v>
      </c>
      <c r="B2805" s="421" t="s">
        <v>0</v>
      </c>
      <c r="C2805" s="421" t="s">
        <v>1535</v>
      </c>
      <c r="D2805" s="422" t="s">
        <v>128</v>
      </c>
      <c r="E2805" s="422" t="s">
        <v>1536</v>
      </c>
      <c r="F2805" s="416">
        <v>4</v>
      </c>
      <c r="G2805" s="416">
        <f>[5]내역서!F2801</f>
        <v>4</v>
      </c>
      <c r="H2805" s="416">
        <v>0</v>
      </c>
      <c r="I2805" s="416">
        <f>내역서!F2809</f>
        <v>0</v>
      </c>
      <c r="J2805" s="416">
        <v>209971.8</v>
      </c>
      <c r="K2805" s="417">
        <f t="shared" si="4960"/>
        <v>0</v>
      </c>
      <c r="L2805" s="416">
        <v>587043.19999999995</v>
      </c>
      <c r="M2805" s="417">
        <f t="shared" si="4961"/>
        <v>0</v>
      </c>
      <c r="N2805" s="416">
        <v>87474.5</v>
      </c>
      <c r="O2805" s="417">
        <f t="shared" si="4962"/>
        <v>0</v>
      </c>
      <c r="P2805" s="417">
        <f t="shared" si="4963"/>
        <v>884489.5</v>
      </c>
      <c r="Q2805" s="417">
        <f t="shared" si="4880"/>
        <v>0</v>
      </c>
      <c r="R2805" s="417">
        <f t="shared" ref="R2805" si="4973">I2805-I2804</f>
        <v>0</v>
      </c>
      <c r="S2805" s="417">
        <f t="shared" ref="S2805:T2805" si="4974">P2805-P2804</f>
        <v>0</v>
      </c>
      <c r="T2805" s="417">
        <f t="shared" si="4974"/>
        <v>0</v>
      </c>
      <c r="U2805" s="422"/>
      <c r="V2805" s="619" t="str">
        <f t="shared" ref="V2805" si="4975">+IF(I2805&lt;0,"ng","")</f>
        <v/>
      </c>
      <c r="W2805" s="619"/>
    </row>
    <row r="2806" spans="1:23" s="485" customFormat="1" ht="24" hidden="1" customHeight="1">
      <c r="A2806" s="366" t="s">
        <v>4825</v>
      </c>
      <c r="B2806" s="418" t="s">
        <v>0</v>
      </c>
      <c r="C2806" s="418" t="s">
        <v>3565</v>
      </c>
      <c r="D2806" s="419" t="s">
        <v>132</v>
      </c>
      <c r="E2806" s="419" t="s">
        <v>1894</v>
      </c>
      <c r="F2806" s="411">
        <v>9</v>
      </c>
      <c r="G2806" s="411">
        <f>[5]내역서!F2802</f>
        <v>9</v>
      </c>
      <c r="H2806" s="411">
        <v>0</v>
      </c>
      <c r="I2806" s="411">
        <f>내역서!F2810</f>
        <v>0</v>
      </c>
      <c r="J2806" s="411">
        <v>168194.9</v>
      </c>
      <c r="K2806" s="412">
        <f>INT($I2806*J2806)</f>
        <v>0</v>
      </c>
      <c r="L2806" s="411">
        <v>469705.6</v>
      </c>
      <c r="M2806" s="412">
        <f>INT($I2806*L2806)</f>
        <v>0</v>
      </c>
      <c r="N2806" s="411">
        <v>73745.3</v>
      </c>
      <c r="O2806" s="412">
        <f>INT($I2806*N2806)</f>
        <v>0</v>
      </c>
      <c r="P2806" s="412">
        <f>+J2806+L2806+N2806</f>
        <v>711645.8</v>
      </c>
      <c r="Q2806" s="412">
        <f>K2806+M2806+O2806</f>
        <v>0</v>
      </c>
      <c r="R2806" s="412"/>
      <c r="S2806" s="412"/>
      <c r="T2806" s="412"/>
      <c r="U2806" s="419" t="s">
        <v>0</v>
      </c>
      <c r="V2806" s="617" t="str">
        <f>+IF(I2806&lt;0,"ng","")</f>
        <v/>
      </c>
      <c r="W2806" s="617"/>
    </row>
    <row r="2807" spans="1:23" s="77" customFormat="1" ht="24" hidden="1" customHeight="1">
      <c r="A2807" s="372" t="s">
        <v>4680</v>
      </c>
      <c r="B2807" s="421" t="s">
        <v>0</v>
      </c>
      <c r="C2807" s="421" t="s">
        <v>1535</v>
      </c>
      <c r="D2807" s="422" t="s">
        <v>132</v>
      </c>
      <c r="E2807" s="422" t="s">
        <v>1536</v>
      </c>
      <c r="F2807" s="416">
        <v>9</v>
      </c>
      <c r="G2807" s="416">
        <f>[5]내역서!F2803</f>
        <v>9</v>
      </c>
      <c r="H2807" s="416">
        <v>0</v>
      </c>
      <c r="I2807" s="416">
        <f>내역서!F2811</f>
        <v>0</v>
      </c>
      <c r="J2807" s="416">
        <v>168194.9</v>
      </c>
      <c r="K2807" s="417">
        <f t="shared" si="4960"/>
        <v>0</v>
      </c>
      <c r="L2807" s="416">
        <v>469705.6</v>
      </c>
      <c r="M2807" s="417">
        <f t="shared" si="4961"/>
        <v>0</v>
      </c>
      <c r="N2807" s="416">
        <v>73745.3</v>
      </c>
      <c r="O2807" s="417">
        <f t="shared" si="4962"/>
        <v>0</v>
      </c>
      <c r="P2807" s="417">
        <f t="shared" si="4963"/>
        <v>711645.8</v>
      </c>
      <c r="Q2807" s="417">
        <f t="shared" si="4880"/>
        <v>0</v>
      </c>
      <c r="R2807" s="417">
        <f t="shared" ref="R2807" si="4976">I2807-I2806</f>
        <v>0</v>
      </c>
      <c r="S2807" s="417">
        <f t="shared" ref="S2807:T2807" si="4977">P2807-P2806</f>
        <v>0</v>
      </c>
      <c r="T2807" s="417">
        <f t="shared" si="4977"/>
        <v>0</v>
      </c>
      <c r="U2807" s="422"/>
      <c r="V2807" s="619" t="str">
        <f t="shared" ref="V2807" si="4978">+IF(I2807&lt;0,"ng","")</f>
        <v/>
      </c>
      <c r="W2807" s="619"/>
    </row>
    <row r="2808" spans="1:23" s="485" customFormat="1" ht="24" hidden="1" customHeight="1">
      <c r="A2808" s="366" t="s">
        <v>4679</v>
      </c>
      <c r="B2808" s="418" t="s">
        <v>0</v>
      </c>
      <c r="C2808" s="418" t="s">
        <v>3565</v>
      </c>
      <c r="D2808" s="419" t="s">
        <v>131</v>
      </c>
      <c r="E2808" s="419" t="s">
        <v>1894</v>
      </c>
      <c r="F2808" s="411">
        <v>14</v>
      </c>
      <c r="G2808" s="411">
        <f>[5]내역서!F2804</f>
        <v>14</v>
      </c>
      <c r="H2808" s="411">
        <v>0</v>
      </c>
      <c r="I2808" s="411">
        <f>내역서!F2812</f>
        <v>0</v>
      </c>
      <c r="J2808" s="411">
        <v>167846.5</v>
      </c>
      <c r="K2808" s="412">
        <f>INT($I2808*J2808)</f>
        <v>0</v>
      </c>
      <c r="L2808" s="411">
        <v>469705.6</v>
      </c>
      <c r="M2808" s="412">
        <f>INT($I2808*L2808)</f>
        <v>0</v>
      </c>
      <c r="N2808" s="411">
        <v>70756.899999999994</v>
      </c>
      <c r="O2808" s="412">
        <f>INT($I2808*N2808)</f>
        <v>0</v>
      </c>
      <c r="P2808" s="412">
        <f>+J2808+L2808+N2808</f>
        <v>708309</v>
      </c>
      <c r="Q2808" s="412">
        <f>K2808+M2808+O2808</f>
        <v>0</v>
      </c>
      <c r="R2808" s="412"/>
      <c r="S2808" s="412"/>
      <c r="T2808" s="412"/>
      <c r="U2808" s="419" t="s">
        <v>0</v>
      </c>
      <c r="V2808" s="617" t="str">
        <f>+IF(I2808&lt;0,"ng","")</f>
        <v/>
      </c>
      <c r="W2808" s="617"/>
    </row>
    <row r="2809" spans="1:23" s="77" customFormat="1" ht="24" hidden="1" customHeight="1">
      <c r="A2809" s="372" t="s">
        <v>4983</v>
      </c>
      <c r="B2809" s="421" t="s">
        <v>0</v>
      </c>
      <c r="C2809" s="421" t="s">
        <v>1535</v>
      </c>
      <c r="D2809" s="422" t="s">
        <v>131</v>
      </c>
      <c r="E2809" s="422" t="s">
        <v>1536</v>
      </c>
      <c r="F2809" s="416">
        <v>14</v>
      </c>
      <c r="G2809" s="416">
        <f>[5]내역서!F2805</f>
        <v>14</v>
      </c>
      <c r="H2809" s="416">
        <v>0</v>
      </c>
      <c r="I2809" s="416">
        <f>내역서!F2813</f>
        <v>0</v>
      </c>
      <c r="J2809" s="416">
        <v>167846.5</v>
      </c>
      <c r="K2809" s="417">
        <f t="shared" si="4960"/>
        <v>0</v>
      </c>
      <c r="L2809" s="416">
        <v>469705.6</v>
      </c>
      <c r="M2809" s="417">
        <f t="shared" si="4961"/>
        <v>0</v>
      </c>
      <c r="N2809" s="416">
        <v>70756.899999999994</v>
      </c>
      <c r="O2809" s="417">
        <f t="shared" si="4962"/>
        <v>0</v>
      </c>
      <c r="P2809" s="417">
        <f t="shared" si="4963"/>
        <v>708309</v>
      </c>
      <c r="Q2809" s="417">
        <f t="shared" si="4880"/>
        <v>0</v>
      </c>
      <c r="R2809" s="417">
        <f t="shared" ref="R2809" si="4979">I2809-I2808</f>
        <v>0</v>
      </c>
      <c r="S2809" s="417">
        <f t="shared" ref="S2809:T2809" si="4980">P2809-P2808</f>
        <v>0</v>
      </c>
      <c r="T2809" s="417">
        <f t="shared" si="4980"/>
        <v>0</v>
      </c>
      <c r="U2809" s="422"/>
      <c r="V2809" s="619" t="str">
        <f t="shared" ref="V2809" si="4981">+IF(I2809&lt;0,"ng","")</f>
        <v/>
      </c>
      <c r="W2809" s="619"/>
    </row>
    <row r="2810" spans="1:23" s="485" customFormat="1" ht="24" hidden="1" customHeight="1">
      <c r="A2810" s="366" t="s">
        <v>4825</v>
      </c>
      <c r="B2810" s="418" t="s">
        <v>0</v>
      </c>
      <c r="C2810" s="418" t="s">
        <v>3565</v>
      </c>
      <c r="D2810" s="419" t="s">
        <v>121</v>
      </c>
      <c r="E2810" s="419" t="s">
        <v>1894</v>
      </c>
      <c r="F2810" s="411">
        <v>9</v>
      </c>
      <c r="G2810" s="411">
        <f>[5]내역서!F2806</f>
        <v>9</v>
      </c>
      <c r="H2810" s="411">
        <v>0</v>
      </c>
      <c r="I2810" s="411">
        <f>내역서!F2814</f>
        <v>0</v>
      </c>
      <c r="J2810" s="411">
        <v>131420.70000000001</v>
      </c>
      <c r="K2810" s="412">
        <f>INT($I2810*J2810)</f>
        <v>0</v>
      </c>
      <c r="L2810" s="411">
        <v>420752</v>
      </c>
      <c r="M2810" s="412">
        <f>INT($I2810*L2810)</f>
        <v>0</v>
      </c>
      <c r="N2810" s="411">
        <v>62623.3</v>
      </c>
      <c r="O2810" s="412">
        <f>INT($I2810*N2810)</f>
        <v>0</v>
      </c>
      <c r="P2810" s="412">
        <f>+J2810+L2810+N2810</f>
        <v>614796</v>
      </c>
      <c r="Q2810" s="412">
        <f>K2810+M2810+O2810</f>
        <v>0</v>
      </c>
      <c r="R2810" s="412"/>
      <c r="S2810" s="412"/>
      <c r="T2810" s="412"/>
      <c r="U2810" s="419" t="s">
        <v>0</v>
      </c>
      <c r="V2810" s="617" t="str">
        <f>+IF(I2810&lt;0,"ng","")</f>
        <v/>
      </c>
      <c r="W2810" s="617"/>
    </row>
    <row r="2811" spans="1:23" s="77" customFormat="1" ht="24" hidden="1" customHeight="1">
      <c r="A2811" s="372" t="s">
        <v>4984</v>
      </c>
      <c r="B2811" s="421" t="s">
        <v>0</v>
      </c>
      <c r="C2811" s="421" t="s">
        <v>1535</v>
      </c>
      <c r="D2811" s="422" t="s">
        <v>121</v>
      </c>
      <c r="E2811" s="422" t="s">
        <v>1536</v>
      </c>
      <c r="F2811" s="416">
        <v>9</v>
      </c>
      <c r="G2811" s="416">
        <f>[5]내역서!F2807</f>
        <v>9</v>
      </c>
      <c r="H2811" s="416">
        <v>0</v>
      </c>
      <c r="I2811" s="416">
        <f>내역서!F2815</f>
        <v>0</v>
      </c>
      <c r="J2811" s="416">
        <v>131420.70000000001</v>
      </c>
      <c r="K2811" s="417">
        <f t="shared" si="4960"/>
        <v>0</v>
      </c>
      <c r="L2811" s="416">
        <v>420752</v>
      </c>
      <c r="M2811" s="417">
        <f t="shared" si="4961"/>
        <v>0</v>
      </c>
      <c r="N2811" s="416">
        <v>62623.3</v>
      </c>
      <c r="O2811" s="417">
        <f t="shared" si="4962"/>
        <v>0</v>
      </c>
      <c r="P2811" s="417">
        <f t="shared" si="4963"/>
        <v>614796</v>
      </c>
      <c r="Q2811" s="417">
        <f t="shared" si="4880"/>
        <v>0</v>
      </c>
      <c r="R2811" s="417">
        <f t="shared" ref="R2811" si="4982">I2811-I2810</f>
        <v>0</v>
      </c>
      <c r="S2811" s="417">
        <f t="shared" ref="S2811:T2811" si="4983">P2811-P2810</f>
        <v>0</v>
      </c>
      <c r="T2811" s="417">
        <f t="shared" si="4983"/>
        <v>0</v>
      </c>
      <c r="U2811" s="422"/>
      <c r="V2811" s="619" t="str">
        <f t="shared" ref="V2811" si="4984">+IF(I2811&lt;0,"ng","")</f>
        <v/>
      </c>
      <c r="W2811" s="619"/>
    </row>
    <row r="2812" spans="1:23" s="485" customFormat="1" ht="24" hidden="1" customHeight="1">
      <c r="A2812" s="366" t="s">
        <v>4825</v>
      </c>
      <c r="B2812" s="418" t="s">
        <v>0</v>
      </c>
      <c r="C2812" s="418" t="s">
        <v>3565</v>
      </c>
      <c r="D2812" s="419" t="s">
        <v>133</v>
      </c>
      <c r="E2812" s="419" t="s">
        <v>1894</v>
      </c>
      <c r="F2812" s="411">
        <v>3</v>
      </c>
      <c r="G2812" s="411">
        <f>[5]내역서!F2808</f>
        <v>3</v>
      </c>
      <c r="H2812" s="411">
        <v>0</v>
      </c>
      <c r="I2812" s="411">
        <f>내역서!F2816</f>
        <v>0</v>
      </c>
      <c r="J2812" s="411">
        <v>124726.5</v>
      </c>
      <c r="K2812" s="412">
        <f>INT($I2812*J2812)</f>
        <v>0</v>
      </c>
      <c r="L2812" s="411">
        <v>373995.2</v>
      </c>
      <c r="M2812" s="412">
        <f>INT($I2812*L2812)</f>
        <v>0</v>
      </c>
      <c r="N2812" s="411">
        <v>57591.8</v>
      </c>
      <c r="O2812" s="412">
        <f>INT($I2812*N2812)</f>
        <v>0</v>
      </c>
      <c r="P2812" s="412">
        <f>+J2812+L2812+N2812</f>
        <v>556313.5</v>
      </c>
      <c r="Q2812" s="412">
        <f>K2812+M2812+O2812</f>
        <v>0</v>
      </c>
      <c r="R2812" s="412"/>
      <c r="S2812" s="412"/>
      <c r="T2812" s="412"/>
      <c r="U2812" s="419" t="s">
        <v>0</v>
      </c>
      <c r="V2812" s="617" t="str">
        <f>+IF(I2812&lt;0,"ng","")</f>
        <v/>
      </c>
      <c r="W2812" s="617"/>
    </row>
    <row r="2813" spans="1:23" s="77" customFormat="1" ht="24" hidden="1" customHeight="1">
      <c r="A2813" s="372" t="s">
        <v>4680</v>
      </c>
      <c r="B2813" s="421" t="s">
        <v>0</v>
      </c>
      <c r="C2813" s="421" t="s">
        <v>1535</v>
      </c>
      <c r="D2813" s="422" t="s">
        <v>4985</v>
      </c>
      <c r="E2813" s="422" t="s">
        <v>1536</v>
      </c>
      <c r="F2813" s="416">
        <v>3</v>
      </c>
      <c r="G2813" s="416">
        <f>[5]내역서!F2809</f>
        <v>3</v>
      </c>
      <c r="H2813" s="416">
        <v>0</v>
      </c>
      <c r="I2813" s="416">
        <f>내역서!F2817</f>
        <v>0</v>
      </c>
      <c r="J2813" s="416">
        <v>124726.5</v>
      </c>
      <c r="K2813" s="417">
        <f t="shared" si="4960"/>
        <v>0</v>
      </c>
      <c r="L2813" s="416">
        <v>373995.2</v>
      </c>
      <c r="M2813" s="417">
        <f t="shared" si="4961"/>
        <v>0</v>
      </c>
      <c r="N2813" s="416">
        <v>57591.8</v>
      </c>
      <c r="O2813" s="417">
        <f t="shared" si="4962"/>
        <v>0</v>
      </c>
      <c r="P2813" s="417">
        <f t="shared" si="4963"/>
        <v>556313.5</v>
      </c>
      <c r="Q2813" s="417">
        <f t="shared" si="4880"/>
        <v>0</v>
      </c>
      <c r="R2813" s="417">
        <f t="shared" ref="R2813" si="4985">I2813-I2812</f>
        <v>0</v>
      </c>
      <c r="S2813" s="417">
        <f t="shared" ref="S2813:T2813" si="4986">P2813-P2812</f>
        <v>0</v>
      </c>
      <c r="T2813" s="417">
        <f t="shared" si="4986"/>
        <v>0</v>
      </c>
      <c r="U2813" s="422"/>
      <c r="V2813" s="619" t="str">
        <f t="shared" ref="V2813" si="4987">+IF(I2813&lt;0,"ng","")</f>
        <v/>
      </c>
      <c r="W2813" s="619"/>
    </row>
    <row r="2814" spans="1:23" s="485" customFormat="1" ht="24" hidden="1" customHeight="1">
      <c r="A2814" s="366" t="s">
        <v>4825</v>
      </c>
      <c r="B2814" s="418" t="s">
        <v>0</v>
      </c>
      <c r="C2814" s="418" t="s">
        <v>3565</v>
      </c>
      <c r="D2814" s="419" t="s">
        <v>122</v>
      </c>
      <c r="E2814" s="419" t="s">
        <v>1894</v>
      </c>
      <c r="F2814" s="411">
        <v>9</v>
      </c>
      <c r="G2814" s="411">
        <f>[5]내역서!F2810</f>
        <v>9</v>
      </c>
      <c r="H2814" s="411">
        <v>0</v>
      </c>
      <c r="I2814" s="411">
        <f>내역서!F2818</f>
        <v>0</v>
      </c>
      <c r="J2814" s="411">
        <v>114862.5</v>
      </c>
      <c r="K2814" s="412">
        <f>INT($I2814*J2814)</f>
        <v>0</v>
      </c>
      <c r="L2814" s="411">
        <v>332856.8</v>
      </c>
      <c r="M2814" s="412">
        <f>INT($I2814*L2814)</f>
        <v>0</v>
      </c>
      <c r="N2814" s="411">
        <v>45385.4</v>
      </c>
      <c r="O2814" s="412">
        <f>INT($I2814*N2814)</f>
        <v>0</v>
      </c>
      <c r="P2814" s="412">
        <f>+J2814+L2814+N2814</f>
        <v>493104.7</v>
      </c>
      <c r="Q2814" s="412">
        <f>K2814+M2814+O2814</f>
        <v>0</v>
      </c>
      <c r="R2814" s="412"/>
      <c r="S2814" s="412"/>
      <c r="T2814" s="412"/>
      <c r="U2814" s="419" t="s">
        <v>0</v>
      </c>
      <c r="V2814" s="617" t="str">
        <f>+IF(I2814&lt;0,"ng","")</f>
        <v/>
      </c>
      <c r="W2814" s="617"/>
    </row>
    <row r="2815" spans="1:23" s="77" customFormat="1" ht="24" hidden="1" customHeight="1">
      <c r="A2815" s="372" t="s">
        <v>4680</v>
      </c>
      <c r="B2815" s="421" t="s">
        <v>0</v>
      </c>
      <c r="C2815" s="421" t="s">
        <v>1535</v>
      </c>
      <c r="D2815" s="422" t="s">
        <v>122</v>
      </c>
      <c r="E2815" s="422" t="s">
        <v>1536</v>
      </c>
      <c r="F2815" s="416">
        <v>9</v>
      </c>
      <c r="G2815" s="416">
        <f>[5]내역서!F2811</f>
        <v>9</v>
      </c>
      <c r="H2815" s="416">
        <v>0</v>
      </c>
      <c r="I2815" s="416">
        <f>내역서!F2819</f>
        <v>0</v>
      </c>
      <c r="J2815" s="416">
        <v>114862.5</v>
      </c>
      <c r="K2815" s="417">
        <f t="shared" si="4960"/>
        <v>0</v>
      </c>
      <c r="L2815" s="416">
        <v>332856.8</v>
      </c>
      <c r="M2815" s="417">
        <f t="shared" si="4961"/>
        <v>0</v>
      </c>
      <c r="N2815" s="416">
        <v>45385.4</v>
      </c>
      <c r="O2815" s="417">
        <f t="shared" si="4962"/>
        <v>0</v>
      </c>
      <c r="P2815" s="417">
        <f t="shared" si="4963"/>
        <v>493104.7</v>
      </c>
      <c r="Q2815" s="417">
        <f t="shared" si="4880"/>
        <v>0</v>
      </c>
      <c r="R2815" s="417">
        <f t="shared" ref="R2815" si="4988">I2815-I2814</f>
        <v>0</v>
      </c>
      <c r="S2815" s="417">
        <f t="shared" ref="S2815:T2815" si="4989">P2815-P2814</f>
        <v>0</v>
      </c>
      <c r="T2815" s="417">
        <f t="shared" si="4989"/>
        <v>0</v>
      </c>
      <c r="U2815" s="422"/>
      <c r="V2815" s="619" t="str">
        <f t="shared" ref="V2815" si="4990">+IF(I2815&lt;0,"ng","")</f>
        <v/>
      </c>
      <c r="W2815" s="619"/>
    </row>
    <row r="2816" spans="1:23" s="485" customFormat="1" ht="24" hidden="1" customHeight="1">
      <c r="A2816" s="366" t="s">
        <v>4679</v>
      </c>
      <c r="B2816" s="418" t="s">
        <v>0</v>
      </c>
      <c r="C2816" s="418" t="s">
        <v>3565</v>
      </c>
      <c r="D2816" s="419" t="s">
        <v>123</v>
      </c>
      <c r="E2816" s="419" t="s">
        <v>1894</v>
      </c>
      <c r="F2816" s="411">
        <v>3</v>
      </c>
      <c r="G2816" s="411">
        <f>[5]내역서!F2812</f>
        <v>3</v>
      </c>
      <c r="H2816" s="411">
        <v>0</v>
      </c>
      <c r="I2816" s="411">
        <f>내역서!F2820</f>
        <v>0</v>
      </c>
      <c r="J2816" s="411">
        <v>94480.4</v>
      </c>
      <c r="K2816" s="412">
        <f>INT($I2816*J2816)</f>
        <v>0</v>
      </c>
      <c r="L2816" s="411">
        <v>294743.2</v>
      </c>
      <c r="M2816" s="412">
        <f>INT($I2816*L2816)</f>
        <v>0</v>
      </c>
      <c r="N2816" s="411">
        <v>31112.2</v>
      </c>
      <c r="O2816" s="412">
        <f>INT($I2816*N2816)</f>
        <v>0</v>
      </c>
      <c r="P2816" s="412">
        <f>+J2816+L2816+N2816</f>
        <v>420335.8</v>
      </c>
      <c r="Q2816" s="412">
        <f>K2816+M2816+O2816</f>
        <v>0</v>
      </c>
      <c r="R2816" s="412"/>
      <c r="S2816" s="412"/>
      <c r="T2816" s="412"/>
      <c r="U2816" s="419" t="s">
        <v>0</v>
      </c>
      <c r="V2816" s="617" t="str">
        <f>+IF(I2816&lt;0,"ng","")</f>
        <v/>
      </c>
      <c r="W2816" s="617"/>
    </row>
    <row r="2817" spans="1:23" s="77" customFormat="1" ht="24" hidden="1" customHeight="1">
      <c r="A2817" s="372" t="s">
        <v>4680</v>
      </c>
      <c r="B2817" s="421" t="s">
        <v>0</v>
      </c>
      <c r="C2817" s="421" t="s">
        <v>1535</v>
      </c>
      <c r="D2817" s="422" t="s">
        <v>123</v>
      </c>
      <c r="E2817" s="422" t="s">
        <v>1536</v>
      </c>
      <c r="F2817" s="416">
        <v>3</v>
      </c>
      <c r="G2817" s="416">
        <f>[5]내역서!F2813</f>
        <v>3</v>
      </c>
      <c r="H2817" s="416">
        <v>0</v>
      </c>
      <c r="I2817" s="416">
        <f>내역서!F2821</f>
        <v>0</v>
      </c>
      <c r="J2817" s="416">
        <v>94480.4</v>
      </c>
      <c r="K2817" s="417">
        <f t="shared" si="4960"/>
        <v>0</v>
      </c>
      <c r="L2817" s="416">
        <v>294743.2</v>
      </c>
      <c r="M2817" s="417">
        <f t="shared" si="4961"/>
        <v>0</v>
      </c>
      <c r="N2817" s="416">
        <v>31112.2</v>
      </c>
      <c r="O2817" s="417">
        <f t="shared" si="4962"/>
        <v>0</v>
      </c>
      <c r="P2817" s="417">
        <f t="shared" si="4963"/>
        <v>420335.8</v>
      </c>
      <c r="Q2817" s="417">
        <f t="shared" ref="Q2817:Q2879" si="4991">K2817+M2817+O2817</f>
        <v>0</v>
      </c>
      <c r="R2817" s="417">
        <f t="shared" ref="R2817" si="4992">I2817-I2816</f>
        <v>0</v>
      </c>
      <c r="S2817" s="417">
        <f t="shared" ref="S2817:T2817" si="4993">P2817-P2816</f>
        <v>0</v>
      </c>
      <c r="T2817" s="417">
        <f t="shared" si="4993"/>
        <v>0</v>
      </c>
      <c r="U2817" s="422"/>
      <c r="V2817" s="619" t="str">
        <f t="shared" ref="V2817" si="4994">+IF(I2817&lt;0,"ng","")</f>
        <v/>
      </c>
      <c r="W2817" s="619"/>
    </row>
    <row r="2818" spans="1:23" s="485" customFormat="1" ht="24" hidden="1" customHeight="1">
      <c r="A2818" s="366" t="s">
        <v>4732</v>
      </c>
      <c r="B2818" s="418" t="s">
        <v>0</v>
      </c>
      <c r="C2818" s="418" t="s">
        <v>3565</v>
      </c>
      <c r="D2818" s="419" t="s">
        <v>124</v>
      </c>
      <c r="E2818" s="419" t="s">
        <v>1894</v>
      </c>
      <c r="F2818" s="411">
        <v>6</v>
      </c>
      <c r="G2818" s="411">
        <f>[5]내역서!F2814</f>
        <v>6</v>
      </c>
      <c r="H2818" s="411">
        <v>0</v>
      </c>
      <c r="I2818" s="411">
        <f>내역서!F2822</f>
        <v>0</v>
      </c>
      <c r="J2818" s="411">
        <v>79767</v>
      </c>
      <c r="K2818" s="412">
        <f>INT($I2818*J2818)</f>
        <v>0</v>
      </c>
      <c r="L2818" s="411">
        <v>236001.6</v>
      </c>
      <c r="M2818" s="412">
        <f>INT($I2818*L2818)</f>
        <v>0</v>
      </c>
      <c r="N2818" s="411">
        <v>26415.7</v>
      </c>
      <c r="O2818" s="412">
        <f>INT($I2818*N2818)</f>
        <v>0</v>
      </c>
      <c r="P2818" s="412">
        <f>+J2818+L2818+N2818</f>
        <v>342184.3</v>
      </c>
      <c r="Q2818" s="412">
        <f>K2818+M2818+O2818</f>
        <v>0</v>
      </c>
      <c r="R2818" s="412"/>
      <c r="S2818" s="412"/>
      <c r="T2818" s="412"/>
      <c r="U2818" s="419" t="s">
        <v>0</v>
      </c>
      <c r="V2818" s="617" t="str">
        <f>+IF(I2818&lt;0,"ng","")</f>
        <v/>
      </c>
      <c r="W2818" s="617"/>
    </row>
    <row r="2819" spans="1:23" s="77" customFormat="1" ht="24" hidden="1" customHeight="1">
      <c r="A2819" s="372" t="s">
        <v>4829</v>
      </c>
      <c r="B2819" s="421" t="s">
        <v>0</v>
      </c>
      <c r="C2819" s="421" t="s">
        <v>1535</v>
      </c>
      <c r="D2819" s="422" t="s">
        <v>124</v>
      </c>
      <c r="E2819" s="422" t="s">
        <v>1536</v>
      </c>
      <c r="F2819" s="416">
        <v>6</v>
      </c>
      <c r="G2819" s="416">
        <f>[5]내역서!F2815</f>
        <v>6</v>
      </c>
      <c r="H2819" s="416">
        <v>0</v>
      </c>
      <c r="I2819" s="416">
        <f>내역서!F2823</f>
        <v>0</v>
      </c>
      <c r="J2819" s="416">
        <v>79767</v>
      </c>
      <c r="K2819" s="417">
        <f t="shared" si="4960"/>
        <v>0</v>
      </c>
      <c r="L2819" s="416">
        <v>236001.6</v>
      </c>
      <c r="M2819" s="417">
        <f t="shared" si="4961"/>
        <v>0</v>
      </c>
      <c r="N2819" s="416">
        <v>26415.7</v>
      </c>
      <c r="O2819" s="417">
        <f t="shared" si="4962"/>
        <v>0</v>
      </c>
      <c r="P2819" s="417">
        <f t="shared" si="4963"/>
        <v>342184.3</v>
      </c>
      <c r="Q2819" s="417">
        <f t="shared" si="4991"/>
        <v>0</v>
      </c>
      <c r="R2819" s="417">
        <f t="shared" ref="R2819" si="4995">I2819-I2818</f>
        <v>0</v>
      </c>
      <c r="S2819" s="417">
        <f t="shared" ref="S2819:T2819" si="4996">P2819-P2818</f>
        <v>0</v>
      </c>
      <c r="T2819" s="417">
        <f t="shared" si="4996"/>
        <v>0</v>
      </c>
      <c r="U2819" s="422"/>
      <c r="V2819" s="619" t="str">
        <f t="shared" ref="V2819" si="4997">+IF(I2819&lt;0,"ng","")</f>
        <v/>
      </c>
      <c r="W2819" s="619"/>
    </row>
    <row r="2820" spans="1:23" s="516" customFormat="1" ht="24" hidden="1" customHeight="1">
      <c r="A2820" s="366" t="s">
        <v>4679</v>
      </c>
      <c r="B2820" s="418" t="s">
        <v>0</v>
      </c>
      <c r="C2820" s="418" t="s">
        <v>3568</v>
      </c>
      <c r="D2820" s="419" t="s">
        <v>121</v>
      </c>
      <c r="E2820" s="419" t="s">
        <v>1894</v>
      </c>
      <c r="F2820" s="411">
        <v>0</v>
      </c>
      <c r="G2820" s="411">
        <f>[5]내역서!F2816</f>
        <v>0</v>
      </c>
      <c r="H2820" s="411">
        <v>0</v>
      </c>
      <c r="I2820" s="411">
        <f>내역서!F2824</f>
        <v>0</v>
      </c>
      <c r="J2820" s="411">
        <v>131420.70000000001</v>
      </c>
      <c r="K2820" s="412">
        <f>INT($I2820*J2820)</f>
        <v>0</v>
      </c>
      <c r="L2820" s="411">
        <v>420752</v>
      </c>
      <c r="M2820" s="412">
        <f>INT($I2820*L2820)</f>
        <v>0</v>
      </c>
      <c r="N2820" s="411">
        <v>62623.3</v>
      </c>
      <c r="O2820" s="412">
        <f>INT($I2820*N2820)</f>
        <v>0</v>
      </c>
      <c r="P2820" s="412">
        <f>+J2820+L2820+N2820</f>
        <v>614796</v>
      </c>
      <c r="Q2820" s="412">
        <f>K2820+M2820+O2820</f>
        <v>0</v>
      </c>
      <c r="R2820" s="412"/>
      <c r="S2820" s="412"/>
      <c r="T2820" s="412"/>
      <c r="U2820" s="419" t="s">
        <v>0</v>
      </c>
      <c r="V2820" s="617" t="str">
        <f>+IF(I2820&lt;0,"ng","")</f>
        <v/>
      </c>
      <c r="W2820" s="617"/>
    </row>
    <row r="2821" spans="1:23" s="79" customFormat="1" ht="24" hidden="1" customHeight="1">
      <c r="A2821" s="372" t="s">
        <v>4680</v>
      </c>
      <c r="B2821" s="421" t="s">
        <v>0</v>
      </c>
      <c r="C2821" s="421" t="s">
        <v>1537</v>
      </c>
      <c r="D2821" s="422" t="s">
        <v>121</v>
      </c>
      <c r="E2821" s="422" t="s">
        <v>1536</v>
      </c>
      <c r="F2821" s="416">
        <v>0</v>
      </c>
      <c r="G2821" s="416">
        <f>[5]내역서!F2817</f>
        <v>0</v>
      </c>
      <c r="H2821" s="416">
        <v>0</v>
      </c>
      <c r="I2821" s="416">
        <f>내역서!F2825</f>
        <v>0</v>
      </c>
      <c r="J2821" s="416">
        <v>131420.70000000001</v>
      </c>
      <c r="K2821" s="417">
        <f t="shared" si="4960"/>
        <v>0</v>
      </c>
      <c r="L2821" s="416">
        <v>420752</v>
      </c>
      <c r="M2821" s="417">
        <f t="shared" si="4961"/>
        <v>0</v>
      </c>
      <c r="N2821" s="416">
        <v>62623.3</v>
      </c>
      <c r="O2821" s="417">
        <f t="shared" si="4962"/>
        <v>0</v>
      </c>
      <c r="P2821" s="417">
        <f t="shared" si="4963"/>
        <v>614796</v>
      </c>
      <c r="Q2821" s="417">
        <f t="shared" si="4991"/>
        <v>0</v>
      </c>
      <c r="R2821" s="417">
        <f t="shared" ref="R2821" si="4998">I2821-I2820</f>
        <v>0</v>
      </c>
      <c r="S2821" s="417">
        <f t="shared" ref="S2821:T2821" si="4999">P2821-P2820</f>
        <v>0</v>
      </c>
      <c r="T2821" s="417">
        <f t="shared" si="4999"/>
        <v>0</v>
      </c>
      <c r="U2821" s="422"/>
      <c r="V2821" s="619" t="str">
        <f t="shared" ref="V2821" si="5000">+IF(I2821&lt;0,"ng","")</f>
        <v/>
      </c>
      <c r="W2821" s="619"/>
    </row>
    <row r="2822" spans="1:23" s="516" customFormat="1" ht="24" hidden="1" customHeight="1">
      <c r="A2822" s="366" t="s">
        <v>4679</v>
      </c>
      <c r="B2822" s="418" t="s">
        <v>0</v>
      </c>
      <c r="C2822" s="418" t="s">
        <v>3568</v>
      </c>
      <c r="D2822" s="419" t="s">
        <v>122</v>
      </c>
      <c r="E2822" s="419" t="s">
        <v>1894</v>
      </c>
      <c r="F2822" s="411">
        <v>0</v>
      </c>
      <c r="G2822" s="411">
        <f>[5]내역서!F2818</f>
        <v>0</v>
      </c>
      <c r="H2822" s="411">
        <v>0</v>
      </c>
      <c r="I2822" s="411">
        <f>내역서!F2826</f>
        <v>0</v>
      </c>
      <c r="J2822" s="411">
        <v>114862.5</v>
      </c>
      <c r="K2822" s="412">
        <f>INT($I2822*J2822)</f>
        <v>0</v>
      </c>
      <c r="L2822" s="411">
        <v>332856.8</v>
      </c>
      <c r="M2822" s="412">
        <f>INT($I2822*L2822)</f>
        <v>0</v>
      </c>
      <c r="N2822" s="411">
        <v>45385.4</v>
      </c>
      <c r="O2822" s="412">
        <f>INT($I2822*N2822)</f>
        <v>0</v>
      </c>
      <c r="P2822" s="412">
        <f>+J2822+L2822+N2822</f>
        <v>493104.7</v>
      </c>
      <c r="Q2822" s="412">
        <f>K2822+M2822+O2822</f>
        <v>0</v>
      </c>
      <c r="R2822" s="412"/>
      <c r="S2822" s="412"/>
      <c r="T2822" s="412"/>
      <c r="U2822" s="419" t="s">
        <v>0</v>
      </c>
      <c r="V2822" s="617" t="str">
        <f>+IF(I2822&lt;0,"ng","")</f>
        <v/>
      </c>
      <c r="W2822" s="617"/>
    </row>
    <row r="2823" spans="1:23" s="79" customFormat="1" ht="24" hidden="1" customHeight="1">
      <c r="A2823" s="372" t="s">
        <v>4680</v>
      </c>
      <c r="B2823" s="421" t="s">
        <v>0</v>
      </c>
      <c r="C2823" s="421" t="s">
        <v>1537</v>
      </c>
      <c r="D2823" s="422" t="s">
        <v>122</v>
      </c>
      <c r="E2823" s="422" t="s">
        <v>1536</v>
      </c>
      <c r="F2823" s="416">
        <v>0</v>
      </c>
      <c r="G2823" s="416">
        <f>[5]내역서!F2819</f>
        <v>0</v>
      </c>
      <c r="H2823" s="416">
        <v>0</v>
      </c>
      <c r="I2823" s="416">
        <f>내역서!F2827</f>
        <v>0</v>
      </c>
      <c r="J2823" s="416">
        <v>114862.5</v>
      </c>
      <c r="K2823" s="417">
        <f t="shared" si="4960"/>
        <v>0</v>
      </c>
      <c r="L2823" s="416">
        <v>332856.8</v>
      </c>
      <c r="M2823" s="417">
        <f t="shared" si="4961"/>
        <v>0</v>
      </c>
      <c r="N2823" s="416">
        <v>45385.4</v>
      </c>
      <c r="O2823" s="417">
        <f t="shared" si="4962"/>
        <v>0</v>
      </c>
      <c r="P2823" s="417">
        <f t="shared" si="4963"/>
        <v>493104.7</v>
      </c>
      <c r="Q2823" s="417">
        <f t="shared" si="4991"/>
        <v>0</v>
      </c>
      <c r="R2823" s="417">
        <f t="shared" ref="R2823" si="5001">I2823-I2822</f>
        <v>0</v>
      </c>
      <c r="S2823" s="417">
        <f t="shared" ref="S2823:T2823" si="5002">P2823-P2822</f>
        <v>0</v>
      </c>
      <c r="T2823" s="417">
        <f t="shared" si="5002"/>
        <v>0</v>
      </c>
      <c r="U2823" s="422"/>
      <c r="V2823" s="619" t="str">
        <f t="shared" ref="V2823" si="5003">+IF(I2823&lt;0,"ng","")</f>
        <v/>
      </c>
      <c r="W2823" s="619"/>
    </row>
    <row r="2824" spans="1:23" s="516" customFormat="1" ht="24" hidden="1" customHeight="1">
      <c r="A2824" s="366" t="s">
        <v>4825</v>
      </c>
      <c r="B2824" s="418" t="s">
        <v>0</v>
      </c>
      <c r="C2824" s="418" t="s">
        <v>3568</v>
      </c>
      <c r="D2824" s="419" t="s">
        <v>124</v>
      </c>
      <c r="E2824" s="419" t="s">
        <v>1894</v>
      </c>
      <c r="F2824" s="411">
        <v>0</v>
      </c>
      <c r="G2824" s="411">
        <f>[5]내역서!F2820</f>
        <v>0</v>
      </c>
      <c r="H2824" s="411">
        <v>0</v>
      </c>
      <c r="I2824" s="411">
        <f>내역서!F2828</f>
        <v>0</v>
      </c>
      <c r="J2824" s="411">
        <v>79767</v>
      </c>
      <c r="K2824" s="412">
        <f>INT($I2824*J2824)</f>
        <v>0</v>
      </c>
      <c r="L2824" s="411">
        <v>236001.6</v>
      </c>
      <c r="M2824" s="412">
        <f>INT($I2824*L2824)</f>
        <v>0</v>
      </c>
      <c r="N2824" s="411">
        <v>26415.7</v>
      </c>
      <c r="O2824" s="412">
        <f>INT($I2824*N2824)</f>
        <v>0</v>
      </c>
      <c r="P2824" s="412">
        <f>+J2824+L2824+N2824</f>
        <v>342184.3</v>
      </c>
      <c r="Q2824" s="412">
        <f>K2824+M2824+O2824</f>
        <v>0</v>
      </c>
      <c r="R2824" s="412"/>
      <c r="S2824" s="412"/>
      <c r="T2824" s="412"/>
      <c r="U2824" s="419" t="s">
        <v>0</v>
      </c>
      <c r="V2824" s="617" t="str">
        <f>+IF(I2824&lt;0,"ng","")</f>
        <v/>
      </c>
      <c r="W2824" s="617"/>
    </row>
    <row r="2825" spans="1:23" s="79" customFormat="1" ht="24" hidden="1" customHeight="1">
      <c r="A2825" s="372" t="s">
        <v>4680</v>
      </c>
      <c r="B2825" s="421" t="s">
        <v>0</v>
      </c>
      <c r="C2825" s="421" t="s">
        <v>1537</v>
      </c>
      <c r="D2825" s="422" t="s">
        <v>124</v>
      </c>
      <c r="E2825" s="422" t="s">
        <v>1536</v>
      </c>
      <c r="F2825" s="416">
        <v>0</v>
      </c>
      <c r="G2825" s="416">
        <f>[5]내역서!F2821</f>
        <v>0</v>
      </c>
      <c r="H2825" s="416">
        <v>0</v>
      </c>
      <c r="I2825" s="416">
        <f>내역서!F2829</f>
        <v>0</v>
      </c>
      <c r="J2825" s="416">
        <v>79767</v>
      </c>
      <c r="K2825" s="417">
        <f t="shared" si="4960"/>
        <v>0</v>
      </c>
      <c r="L2825" s="416">
        <v>236001.6</v>
      </c>
      <c r="M2825" s="417">
        <f t="shared" si="4961"/>
        <v>0</v>
      </c>
      <c r="N2825" s="416">
        <v>26415.7</v>
      </c>
      <c r="O2825" s="417">
        <f t="shared" si="4962"/>
        <v>0</v>
      </c>
      <c r="P2825" s="417">
        <f t="shared" si="4963"/>
        <v>342184.3</v>
      </c>
      <c r="Q2825" s="417">
        <f t="shared" si="4991"/>
        <v>0</v>
      </c>
      <c r="R2825" s="417">
        <f t="shared" ref="R2825" si="5004">I2825-I2824</f>
        <v>0</v>
      </c>
      <c r="S2825" s="417">
        <f t="shared" ref="S2825:T2825" si="5005">P2825-P2824</f>
        <v>0</v>
      </c>
      <c r="T2825" s="417">
        <f t="shared" si="5005"/>
        <v>0</v>
      </c>
      <c r="U2825" s="422"/>
      <c r="V2825" s="619" t="str">
        <f t="shared" ref="V2825" si="5006">+IF(I2825&lt;0,"ng","")</f>
        <v/>
      </c>
      <c r="W2825" s="619"/>
    </row>
    <row r="2826" spans="1:23" s="516" customFormat="1" ht="24" hidden="1" customHeight="1">
      <c r="A2826" s="366" t="s">
        <v>4679</v>
      </c>
      <c r="B2826" s="418" t="s">
        <v>0</v>
      </c>
      <c r="C2826" s="418" t="s">
        <v>3570</v>
      </c>
      <c r="D2826" s="419" t="s">
        <v>123</v>
      </c>
      <c r="E2826" s="419" t="s">
        <v>1894</v>
      </c>
      <c r="F2826" s="411">
        <v>0</v>
      </c>
      <c r="G2826" s="411">
        <f>[5]내역서!F2822</f>
        <v>0</v>
      </c>
      <c r="H2826" s="411">
        <v>0</v>
      </c>
      <c r="I2826" s="411">
        <f>내역서!F2830</f>
        <v>0</v>
      </c>
      <c r="J2826" s="411">
        <v>94480.4</v>
      </c>
      <c r="K2826" s="412">
        <f>INT($I2826*J2826)</f>
        <v>0</v>
      </c>
      <c r="L2826" s="411">
        <v>294743.2</v>
      </c>
      <c r="M2826" s="412">
        <f>INT($I2826*L2826)</f>
        <v>0</v>
      </c>
      <c r="N2826" s="411">
        <v>31112.2</v>
      </c>
      <c r="O2826" s="412">
        <f>INT($I2826*N2826)</f>
        <v>0</v>
      </c>
      <c r="P2826" s="412">
        <f>+J2826+L2826+N2826</f>
        <v>420335.8</v>
      </c>
      <c r="Q2826" s="412">
        <f>K2826+M2826+O2826</f>
        <v>0</v>
      </c>
      <c r="R2826" s="412"/>
      <c r="S2826" s="412"/>
      <c r="T2826" s="412"/>
      <c r="U2826" s="419" t="s">
        <v>0</v>
      </c>
      <c r="V2826" s="617" t="str">
        <f>+IF(I2826&lt;0,"ng","")</f>
        <v/>
      </c>
      <c r="W2826" s="617"/>
    </row>
    <row r="2827" spans="1:23" s="79" customFormat="1" ht="24" hidden="1" customHeight="1">
      <c r="A2827" s="372" t="s">
        <v>4829</v>
      </c>
      <c r="B2827" s="421" t="s">
        <v>0</v>
      </c>
      <c r="C2827" s="421" t="s">
        <v>1538</v>
      </c>
      <c r="D2827" s="422" t="s">
        <v>123</v>
      </c>
      <c r="E2827" s="422" t="s">
        <v>1536</v>
      </c>
      <c r="F2827" s="416">
        <v>0</v>
      </c>
      <c r="G2827" s="416">
        <f>[5]내역서!F2823</f>
        <v>0</v>
      </c>
      <c r="H2827" s="416">
        <v>0</v>
      </c>
      <c r="I2827" s="416">
        <f>내역서!F2831</f>
        <v>0</v>
      </c>
      <c r="J2827" s="416">
        <v>94480.4</v>
      </c>
      <c r="K2827" s="417">
        <f t="shared" si="4960"/>
        <v>0</v>
      </c>
      <c r="L2827" s="416">
        <v>294743.2</v>
      </c>
      <c r="M2827" s="417">
        <f t="shared" si="4961"/>
        <v>0</v>
      </c>
      <c r="N2827" s="416">
        <v>31112.2</v>
      </c>
      <c r="O2827" s="417">
        <f t="shared" si="4962"/>
        <v>0</v>
      </c>
      <c r="P2827" s="417">
        <f t="shared" si="4963"/>
        <v>420335.8</v>
      </c>
      <c r="Q2827" s="417">
        <f t="shared" si="4991"/>
        <v>0</v>
      </c>
      <c r="R2827" s="417">
        <f t="shared" ref="R2827" si="5007">I2827-I2826</f>
        <v>0</v>
      </c>
      <c r="S2827" s="417">
        <f t="shared" ref="S2827:T2827" si="5008">P2827-P2826</f>
        <v>0</v>
      </c>
      <c r="T2827" s="417">
        <f t="shared" si="5008"/>
        <v>0</v>
      </c>
      <c r="U2827" s="422"/>
      <c r="V2827" s="619" t="str">
        <f t="shared" ref="V2827" si="5009">+IF(I2827&lt;0,"ng","")</f>
        <v/>
      </c>
      <c r="W2827" s="619"/>
    </row>
    <row r="2828" spans="1:23" s="516" customFormat="1" ht="24" hidden="1" customHeight="1">
      <c r="A2828" s="366" t="s">
        <v>2055</v>
      </c>
      <c r="B2828" s="418" t="s">
        <v>0</v>
      </c>
      <c r="C2828" s="418" t="s">
        <v>3570</v>
      </c>
      <c r="D2828" s="419" t="s">
        <v>124</v>
      </c>
      <c r="E2828" s="419" t="s">
        <v>1894</v>
      </c>
      <c r="F2828" s="411">
        <v>0</v>
      </c>
      <c r="G2828" s="411">
        <f>[5]내역서!F2824</f>
        <v>0</v>
      </c>
      <c r="H2828" s="411">
        <v>0</v>
      </c>
      <c r="I2828" s="411">
        <f>내역서!F2832</f>
        <v>0</v>
      </c>
      <c r="J2828" s="411">
        <v>79767</v>
      </c>
      <c r="K2828" s="412">
        <f>INT($I2828*J2828)</f>
        <v>0</v>
      </c>
      <c r="L2828" s="411">
        <v>236001.6</v>
      </c>
      <c r="M2828" s="412">
        <f>INT($I2828*L2828)</f>
        <v>0</v>
      </c>
      <c r="N2828" s="411">
        <v>26415.7</v>
      </c>
      <c r="O2828" s="412">
        <f>INT($I2828*N2828)</f>
        <v>0</v>
      </c>
      <c r="P2828" s="412">
        <f>+J2828+L2828+N2828</f>
        <v>342184.3</v>
      </c>
      <c r="Q2828" s="412">
        <f>K2828+M2828+O2828</f>
        <v>0</v>
      </c>
      <c r="R2828" s="412"/>
      <c r="S2828" s="412"/>
      <c r="T2828" s="412"/>
      <c r="U2828" s="419" t="s">
        <v>0</v>
      </c>
      <c r="V2828" s="617" t="str">
        <f>+IF(I2828&lt;0,"ng","")</f>
        <v/>
      </c>
      <c r="W2828" s="617"/>
    </row>
    <row r="2829" spans="1:23" s="79" customFormat="1" ht="24" hidden="1" customHeight="1">
      <c r="A2829" s="372" t="s">
        <v>4829</v>
      </c>
      <c r="B2829" s="421" t="s">
        <v>0</v>
      </c>
      <c r="C2829" s="421" t="s">
        <v>1538</v>
      </c>
      <c r="D2829" s="422" t="s">
        <v>124</v>
      </c>
      <c r="E2829" s="422" t="s">
        <v>1536</v>
      </c>
      <c r="F2829" s="416">
        <v>0</v>
      </c>
      <c r="G2829" s="416">
        <f>[5]내역서!F2825</f>
        <v>0</v>
      </c>
      <c r="H2829" s="416">
        <v>0</v>
      </c>
      <c r="I2829" s="416">
        <f>내역서!F2833</f>
        <v>0</v>
      </c>
      <c r="J2829" s="416">
        <v>79767</v>
      </c>
      <c r="K2829" s="417">
        <f t="shared" si="4960"/>
        <v>0</v>
      </c>
      <c r="L2829" s="416">
        <v>236001.6</v>
      </c>
      <c r="M2829" s="417">
        <f t="shared" si="4961"/>
        <v>0</v>
      </c>
      <c r="N2829" s="416">
        <v>26415.7</v>
      </c>
      <c r="O2829" s="417">
        <f t="shared" si="4962"/>
        <v>0</v>
      </c>
      <c r="P2829" s="417">
        <f t="shared" si="4963"/>
        <v>342184.3</v>
      </c>
      <c r="Q2829" s="417">
        <f t="shared" si="4991"/>
        <v>0</v>
      </c>
      <c r="R2829" s="417">
        <f t="shared" ref="R2829" si="5010">I2829-I2828</f>
        <v>0</v>
      </c>
      <c r="S2829" s="417">
        <f t="shared" ref="S2829:T2829" si="5011">P2829-P2828</f>
        <v>0</v>
      </c>
      <c r="T2829" s="417">
        <f t="shared" si="5011"/>
        <v>0</v>
      </c>
      <c r="U2829" s="422"/>
      <c r="V2829" s="619" t="str">
        <f t="shared" ref="V2829" si="5012">+IF(I2829&lt;0,"ng","")</f>
        <v/>
      </c>
      <c r="W2829" s="619"/>
    </row>
    <row r="2830" spans="1:23" s="516" customFormat="1" ht="24" hidden="1" customHeight="1">
      <c r="A2830" s="366" t="s">
        <v>2055</v>
      </c>
      <c r="B2830" s="418" t="s">
        <v>0</v>
      </c>
      <c r="C2830" s="418" t="s">
        <v>3571</v>
      </c>
      <c r="D2830" s="419" t="s">
        <v>124</v>
      </c>
      <c r="E2830" s="419" t="s">
        <v>1894</v>
      </c>
      <c r="F2830" s="411">
        <v>0</v>
      </c>
      <c r="G2830" s="411">
        <f>[5]내역서!F2826</f>
        <v>0</v>
      </c>
      <c r="H2830" s="411">
        <v>0</v>
      </c>
      <c r="I2830" s="411">
        <f>내역서!F2834</f>
        <v>0</v>
      </c>
      <c r="J2830" s="411">
        <v>79767</v>
      </c>
      <c r="K2830" s="412">
        <f>INT($I2830*J2830)</f>
        <v>0</v>
      </c>
      <c r="L2830" s="411">
        <v>236001.6</v>
      </c>
      <c r="M2830" s="412">
        <f>INT($I2830*L2830)</f>
        <v>0</v>
      </c>
      <c r="N2830" s="411">
        <v>26415.7</v>
      </c>
      <c r="O2830" s="412">
        <f>INT($I2830*N2830)</f>
        <v>0</v>
      </c>
      <c r="P2830" s="412">
        <f>+J2830+L2830+N2830</f>
        <v>342184.3</v>
      </c>
      <c r="Q2830" s="412">
        <f>K2830+M2830+O2830</f>
        <v>0</v>
      </c>
      <c r="R2830" s="412"/>
      <c r="S2830" s="412"/>
      <c r="T2830" s="412"/>
      <c r="U2830" s="419" t="s">
        <v>0</v>
      </c>
      <c r="V2830" s="617" t="str">
        <f>+IF(I2830&lt;0,"ng","")</f>
        <v/>
      </c>
      <c r="W2830" s="617"/>
    </row>
    <row r="2831" spans="1:23" s="79" customFormat="1" ht="24" hidden="1" customHeight="1">
      <c r="A2831" s="372" t="s">
        <v>2072</v>
      </c>
      <c r="B2831" s="421" t="s">
        <v>0</v>
      </c>
      <c r="C2831" s="421" t="s">
        <v>1539</v>
      </c>
      <c r="D2831" s="422" t="s">
        <v>124</v>
      </c>
      <c r="E2831" s="422" t="s">
        <v>1536</v>
      </c>
      <c r="F2831" s="416">
        <v>0</v>
      </c>
      <c r="G2831" s="416">
        <f>[5]내역서!F2827</f>
        <v>0</v>
      </c>
      <c r="H2831" s="416">
        <v>0</v>
      </c>
      <c r="I2831" s="416">
        <f>내역서!F2835</f>
        <v>0</v>
      </c>
      <c r="J2831" s="416">
        <v>79767</v>
      </c>
      <c r="K2831" s="417">
        <f t="shared" si="4960"/>
        <v>0</v>
      </c>
      <c r="L2831" s="416">
        <v>236001.6</v>
      </c>
      <c r="M2831" s="417">
        <f t="shared" si="4961"/>
        <v>0</v>
      </c>
      <c r="N2831" s="416">
        <v>26415.7</v>
      </c>
      <c r="O2831" s="417">
        <f t="shared" si="4962"/>
        <v>0</v>
      </c>
      <c r="P2831" s="417">
        <f t="shared" si="4963"/>
        <v>342184.3</v>
      </c>
      <c r="Q2831" s="417">
        <f t="shared" si="4991"/>
        <v>0</v>
      </c>
      <c r="R2831" s="417">
        <f t="shared" ref="R2831" si="5013">I2831-I2830</f>
        <v>0</v>
      </c>
      <c r="S2831" s="417">
        <f t="shared" ref="S2831:T2831" si="5014">P2831-P2830</f>
        <v>0</v>
      </c>
      <c r="T2831" s="417">
        <f t="shared" si="5014"/>
        <v>0</v>
      </c>
      <c r="U2831" s="422"/>
      <c r="V2831" s="619" t="str">
        <f t="shared" ref="V2831" si="5015">+IF(I2831&lt;0,"ng","")</f>
        <v/>
      </c>
      <c r="W2831" s="619"/>
    </row>
    <row r="2832" spans="1:23" s="371" customFormat="1" ht="24" hidden="1" customHeight="1">
      <c r="A2832" s="366" t="s">
        <v>4986</v>
      </c>
      <c r="B2832" s="436" t="s">
        <v>2237</v>
      </c>
      <c r="C2832" s="436" t="s">
        <v>3572</v>
      </c>
      <c r="D2832" s="437" t="s">
        <v>0</v>
      </c>
      <c r="E2832" s="437" t="s">
        <v>0</v>
      </c>
      <c r="F2832" s="438">
        <v>0</v>
      </c>
      <c r="G2832" s="438">
        <f>[5]내역서!F2828</f>
        <v>0</v>
      </c>
      <c r="H2832" s="438">
        <f>MIN(E2832,F2832,G2832)</f>
        <v>0</v>
      </c>
      <c r="I2832" s="438">
        <f>내역서!F2836</f>
        <v>0</v>
      </c>
      <c r="J2832" s="439">
        <v>0</v>
      </c>
      <c r="K2832" s="438">
        <f>SUMIF($A$2834:$A$2949,$A2834,K$2834:K$2949)</f>
        <v>0</v>
      </c>
      <c r="L2832" s="439">
        <v>0</v>
      </c>
      <c r="M2832" s="438">
        <f>SUMIF($A$2834:$A$2949,$A2834,M$2834:M$2949)</f>
        <v>0</v>
      </c>
      <c r="N2832" s="439">
        <v>0</v>
      </c>
      <c r="O2832" s="438">
        <f>SUMIF($A$2834:$A$2949,$A2834,O$2834:O$2949)</f>
        <v>0</v>
      </c>
      <c r="P2832" s="440">
        <v>0</v>
      </c>
      <c r="Q2832" s="438">
        <f>K2832+M2832+O2832</f>
        <v>0</v>
      </c>
      <c r="R2832" s="438"/>
      <c r="S2832" s="438"/>
      <c r="T2832" s="438"/>
      <c r="U2832" s="441" t="s">
        <v>0</v>
      </c>
      <c r="V2832" s="617" t="str">
        <f>+IF(I2832&lt;0,"ng","")</f>
        <v/>
      </c>
      <c r="W2832" s="617"/>
    </row>
    <row r="2833" spans="1:23" s="81" customFormat="1" ht="24" hidden="1" customHeight="1">
      <c r="A2833" s="372" t="s">
        <v>4987</v>
      </c>
      <c r="B2833" s="442" t="s">
        <v>1785</v>
      </c>
      <c r="C2833" s="442" t="s">
        <v>4988</v>
      </c>
      <c r="D2833" s="443" t="s">
        <v>0</v>
      </c>
      <c r="E2833" s="443" t="s">
        <v>0</v>
      </c>
      <c r="F2833" s="444">
        <v>0</v>
      </c>
      <c r="G2833" s="444">
        <f>[5]내역서!F2829</f>
        <v>0</v>
      </c>
      <c r="H2833" s="444">
        <f t="shared" ref="H2833" si="5016">MIN(E2833,F2833,G2833)</f>
        <v>0</v>
      </c>
      <c r="I2833" s="444">
        <f>내역서!F2837</f>
        <v>0</v>
      </c>
      <c r="J2833" s="445">
        <v>0</v>
      </c>
      <c r="K2833" s="444">
        <f>SUMIF($A$2834:$A$2949,$A2835,K$2834:K$2949)</f>
        <v>0</v>
      </c>
      <c r="L2833" s="445">
        <v>0</v>
      </c>
      <c r="M2833" s="444">
        <f>SUMIF($A$2834:$A$2949,$A2835,M$2834:M$2949)</f>
        <v>0</v>
      </c>
      <c r="N2833" s="445">
        <v>0</v>
      </c>
      <c r="O2833" s="444">
        <f>SUMIF($A$2834:$A$2949,$A2835,O$2834:O$2949)</f>
        <v>0</v>
      </c>
      <c r="P2833" s="446">
        <v>0</v>
      </c>
      <c r="Q2833" s="444">
        <f t="shared" si="4991"/>
        <v>0</v>
      </c>
      <c r="R2833" s="444">
        <f t="shared" ref="R2833" si="5017">I2833-I2832</f>
        <v>0</v>
      </c>
      <c r="S2833" s="444">
        <f t="shared" ref="S2833:T2833" si="5018">P2833-P2832</f>
        <v>0</v>
      </c>
      <c r="T2833" s="444">
        <f t="shared" si="5018"/>
        <v>0</v>
      </c>
      <c r="U2833" s="447"/>
      <c r="V2833" s="619" t="str">
        <f t="shared" ref="V2833" si="5019">+IF(I2833&lt;0,"ng","")</f>
        <v/>
      </c>
      <c r="W2833" s="619"/>
    </row>
    <row r="2834" spans="1:23" s="485" customFormat="1" ht="24" hidden="1" customHeight="1">
      <c r="A2834" s="366" t="s">
        <v>4825</v>
      </c>
      <c r="B2834" s="418" t="s">
        <v>0</v>
      </c>
      <c r="C2834" s="418" t="s">
        <v>3577</v>
      </c>
      <c r="D2834" s="419" t="s">
        <v>133</v>
      </c>
      <c r="E2834" s="419" t="s">
        <v>1894</v>
      </c>
      <c r="F2834" s="411">
        <v>1</v>
      </c>
      <c r="G2834" s="411">
        <f>[5]내역서!F2830</f>
        <v>1</v>
      </c>
      <c r="H2834" s="411">
        <v>0</v>
      </c>
      <c r="I2834" s="411">
        <f>내역서!F2838</f>
        <v>0</v>
      </c>
      <c r="J2834" s="411">
        <v>124726.5</v>
      </c>
      <c r="K2834" s="412">
        <f>INT($I2834*J2834)</f>
        <v>0</v>
      </c>
      <c r="L2834" s="411">
        <v>373995.2</v>
      </c>
      <c r="M2834" s="412">
        <f>INT($I2834*L2834)</f>
        <v>0</v>
      </c>
      <c r="N2834" s="411">
        <v>57591.8</v>
      </c>
      <c r="O2834" s="412">
        <f>INT($I2834*N2834)</f>
        <v>0</v>
      </c>
      <c r="P2834" s="412">
        <f>+J2834+L2834+N2834</f>
        <v>556313.5</v>
      </c>
      <c r="Q2834" s="412">
        <f>K2834+M2834+O2834</f>
        <v>0</v>
      </c>
      <c r="R2834" s="412"/>
      <c r="S2834" s="412"/>
      <c r="T2834" s="412"/>
      <c r="U2834" s="419" t="s">
        <v>0</v>
      </c>
      <c r="V2834" s="617" t="str">
        <f>+IF(I2834&lt;0,"ng","")</f>
        <v/>
      </c>
      <c r="W2834" s="617"/>
    </row>
    <row r="2835" spans="1:23" s="77" customFormat="1" ht="24" hidden="1" customHeight="1">
      <c r="A2835" s="372" t="s">
        <v>4989</v>
      </c>
      <c r="B2835" s="421" t="s">
        <v>0</v>
      </c>
      <c r="C2835" s="421" t="s">
        <v>1541</v>
      </c>
      <c r="D2835" s="422" t="s">
        <v>133</v>
      </c>
      <c r="E2835" s="422" t="s">
        <v>1536</v>
      </c>
      <c r="F2835" s="416">
        <v>1</v>
      </c>
      <c r="G2835" s="416">
        <f>[5]내역서!F2831</f>
        <v>1</v>
      </c>
      <c r="H2835" s="416">
        <v>0</v>
      </c>
      <c r="I2835" s="416">
        <f>내역서!F2839</f>
        <v>0</v>
      </c>
      <c r="J2835" s="416">
        <v>124726.5</v>
      </c>
      <c r="K2835" s="417">
        <f t="shared" ref="K2835:K2865" si="5020">INT($I2835*J2835)</f>
        <v>0</v>
      </c>
      <c r="L2835" s="416">
        <v>373995.2</v>
      </c>
      <c r="M2835" s="417">
        <f t="shared" ref="M2835:M2865" si="5021">INT($I2835*L2835)</f>
        <v>0</v>
      </c>
      <c r="N2835" s="416">
        <v>57591.8</v>
      </c>
      <c r="O2835" s="417">
        <f t="shared" ref="O2835:O2865" si="5022">INT($I2835*N2835)</f>
        <v>0</v>
      </c>
      <c r="P2835" s="417">
        <f t="shared" ref="P2835:P2897" si="5023">+J2835+L2835+N2835</f>
        <v>556313.5</v>
      </c>
      <c r="Q2835" s="417">
        <f t="shared" si="4991"/>
        <v>0</v>
      </c>
      <c r="R2835" s="417">
        <f t="shared" ref="R2835" si="5024">I2835-I2834</f>
        <v>0</v>
      </c>
      <c r="S2835" s="417">
        <f t="shared" ref="S2835:T2835" si="5025">P2835-P2834</f>
        <v>0</v>
      </c>
      <c r="T2835" s="417">
        <f t="shared" si="5025"/>
        <v>0</v>
      </c>
      <c r="U2835" s="422"/>
      <c r="V2835" s="619" t="str">
        <f t="shared" ref="V2835" si="5026">+IF(I2835&lt;0,"ng","")</f>
        <v/>
      </c>
      <c r="W2835" s="619"/>
    </row>
    <row r="2836" spans="1:23" s="485" customFormat="1" ht="24" hidden="1" customHeight="1">
      <c r="A2836" s="366" t="s">
        <v>4939</v>
      </c>
      <c r="B2836" s="418" t="s">
        <v>0</v>
      </c>
      <c r="C2836" s="418" t="s">
        <v>3577</v>
      </c>
      <c r="D2836" s="419" t="s">
        <v>122</v>
      </c>
      <c r="E2836" s="419" t="s">
        <v>1894</v>
      </c>
      <c r="F2836" s="411">
        <v>2</v>
      </c>
      <c r="G2836" s="411">
        <f>[5]내역서!F2832</f>
        <v>2</v>
      </c>
      <c r="H2836" s="411">
        <v>0</v>
      </c>
      <c r="I2836" s="411">
        <f>내역서!F2840</f>
        <v>0</v>
      </c>
      <c r="J2836" s="411">
        <v>114862.5</v>
      </c>
      <c r="K2836" s="412">
        <f>INT($I2836*J2836)</f>
        <v>0</v>
      </c>
      <c r="L2836" s="411">
        <v>332856.8</v>
      </c>
      <c r="M2836" s="412">
        <f>INT($I2836*L2836)</f>
        <v>0</v>
      </c>
      <c r="N2836" s="411">
        <v>45385.4</v>
      </c>
      <c r="O2836" s="412">
        <f>INT($I2836*N2836)</f>
        <v>0</v>
      </c>
      <c r="P2836" s="412">
        <f>+J2836+L2836+N2836</f>
        <v>493104.7</v>
      </c>
      <c r="Q2836" s="412">
        <f>K2836+M2836+O2836</f>
        <v>0</v>
      </c>
      <c r="R2836" s="412"/>
      <c r="S2836" s="412"/>
      <c r="T2836" s="412"/>
      <c r="U2836" s="419" t="s">
        <v>0</v>
      </c>
      <c r="V2836" s="617" t="str">
        <f>+IF(I2836&lt;0,"ng","")</f>
        <v/>
      </c>
      <c r="W2836" s="617"/>
    </row>
    <row r="2837" spans="1:23" s="77" customFormat="1" ht="24" hidden="1" customHeight="1">
      <c r="A2837" s="372" t="s">
        <v>4989</v>
      </c>
      <c r="B2837" s="421" t="s">
        <v>0</v>
      </c>
      <c r="C2837" s="421" t="s">
        <v>1541</v>
      </c>
      <c r="D2837" s="422" t="s">
        <v>122</v>
      </c>
      <c r="E2837" s="422" t="s">
        <v>1536</v>
      </c>
      <c r="F2837" s="416">
        <v>2</v>
      </c>
      <c r="G2837" s="416">
        <f>[5]내역서!F2833</f>
        <v>2</v>
      </c>
      <c r="H2837" s="416">
        <v>0</v>
      </c>
      <c r="I2837" s="416">
        <f>내역서!F2841</f>
        <v>0</v>
      </c>
      <c r="J2837" s="416">
        <v>114862.5</v>
      </c>
      <c r="K2837" s="417">
        <f t="shared" si="5020"/>
        <v>0</v>
      </c>
      <c r="L2837" s="416">
        <v>332856.8</v>
      </c>
      <c r="M2837" s="417">
        <f t="shared" si="5021"/>
        <v>0</v>
      </c>
      <c r="N2837" s="416">
        <v>45385.4</v>
      </c>
      <c r="O2837" s="417">
        <f t="shared" si="5022"/>
        <v>0</v>
      </c>
      <c r="P2837" s="417">
        <f t="shared" si="5023"/>
        <v>493104.7</v>
      </c>
      <c r="Q2837" s="417">
        <f t="shared" si="4991"/>
        <v>0</v>
      </c>
      <c r="R2837" s="417">
        <f t="shared" ref="R2837" si="5027">I2837-I2836</f>
        <v>0</v>
      </c>
      <c r="S2837" s="417">
        <f t="shared" ref="S2837:T2837" si="5028">P2837-P2836</f>
        <v>0</v>
      </c>
      <c r="T2837" s="417">
        <f t="shared" si="5028"/>
        <v>0</v>
      </c>
      <c r="U2837" s="422"/>
      <c r="V2837" s="619" t="str">
        <f t="shared" ref="V2837" si="5029">+IF(I2837&lt;0,"ng","")</f>
        <v/>
      </c>
      <c r="W2837" s="619"/>
    </row>
    <row r="2838" spans="1:23" s="485" customFormat="1" ht="24" hidden="1" customHeight="1">
      <c r="A2838" s="366" t="s">
        <v>4929</v>
      </c>
      <c r="B2838" s="418" t="s">
        <v>0</v>
      </c>
      <c r="C2838" s="418" t="s">
        <v>3577</v>
      </c>
      <c r="D2838" s="419" t="s">
        <v>123</v>
      </c>
      <c r="E2838" s="419" t="s">
        <v>1894</v>
      </c>
      <c r="F2838" s="411">
        <v>3</v>
      </c>
      <c r="G2838" s="411">
        <f>[5]내역서!F2834</f>
        <v>3</v>
      </c>
      <c r="H2838" s="411">
        <v>0</v>
      </c>
      <c r="I2838" s="411">
        <f>내역서!F2842</f>
        <v>0</v>
      </c>
      <c r="J2838" s="411">
        <v>94480.4</v>
      </c>
      <c r="K2838" s="412">
        <f>INT($I2838*J2838)</f>
        <v>0</v>
      </c>
      <c r="L2838" s="411">
        <v>294743.2</v>
      </c>
      <c r="M2838" s="412">
        <f>INT($I2838*L2838)</f>
        <v>0</v>
      </c>
      <c r="N2838" s="411">
        <v>31112.2</v>
      </c>
      <c r="O2838" s="412">
        <f>INT($I2838*N2838)</f>
        <v>0</v>
      </c>
      <c r="P2838" s="412">
        <f>+J2838+L2838+N2838</f>
        <v>420335.8</v>
      </c>
      <c r="Q2838" s="412">
        <f>K2838+M2838+O2838</f>
        <v>0</v>
      </c>
      <c r="R2838" s="412"/>
      <c r="S2838" s="412"/>
      <c r="T2838" s="412"/>
      <c r="U2838" s="419" t="s">
        <v>0</v>
      </c>
      <c r="V2838" s="617" t="str">
        <f>+IF(I2838&lt;0,"ng","")</f>
        <v/>
      </c>
      <c r="W2838" s="617"/>
    </row>
    <row r="2839" spans="1:23" s="77" customFormat="1" ht="24" hidden="1" customHeight="1">
      <c r="A2839" s="372" t="s">
        <v>4829</v>
      </c>
      <c r="B2839" s="421" t="s">
        <v>0</v>
      </c>
      <c r="C2839" s="421" t="s">
        <v>1541</v>
      </c>
      <c r="D2839" s="422" t="s">
        <v>123</v>
      </c>
      <c r="E2839" s="422" t="s">
        <v>1536</v>
      </c>
      <c r="F2839" s="416">
        <v>3</v>
      </c>
      <c r="G2839" s="416">
        <f>[5]내역서!F2835</f>
        <v>3</v>
      </c>
      <c r="H2839" s="416">
        <v>0</v>
      </c>
      <c r="I2839" s="416">
        <f>내역서!F2843</f>
        <v>0</v>
      </c>
      <c r="J2839" s="416">
        <v>94480.4</v>
      </c>
      <c r="K2839" s="417">
        <f t="shared" si="5020"/>
        <v>0</v>
      </c>
      <c r="L2839" s="416">
        <v>294743.2</v>
      </c>
      <c r="M2839" s="417">
        <f t="shared" si="5021"/>
        <v>0</v>
      </c>
      <c r="N2839" s="416">
        <v>31112.2</v>
      </c>
      <c r="O2839" s="417">
        <f t="shared" si="5022"/>
        <v>0</v>
      </c>
      <c r="P2839" s="417">
        <f t="shared" si="5023"/>
        <v>420335.8</v>
      </c>
      <c r="Q2839" s="417">
        <f t="shared" si="4991"/>
        <v>0</v>
      </c>
      <c r="R2839" s="417">
        <f t="shared" ref="R2839" si="5030">I2839-I2838</f>
        <v>0</v>
      </c>
      <c r="S2839" s="417">
        <f t="shared" ref="S2839:T2839" si="5031">P2839-P2838</f>
        <v>0</v>
      </c>
      <c r="T2839" s="417">
        <f t="shared" si="5031"/>
        <v>0</v>
      </c>
      <c r="U2839" s="422"/>
      <c r="V2839" s="619" t="str">
        <f t="shared" ref="V2839" si="5032">+IF(I2839&lt;0,"ng","")</f>
        <v/>
      </c>
      <c r="W2839" s="619"/>
    </row>
    <row r="2840" spans="1:23" s="485" customFormat="1" ht="24" hidden="1" customHeight="1">
      <c r="A2840" s="366" t="s">
        <v>4825</v>
      </c>
      <c r="B2840" s="418" t="s">
        <v>0</v>
      </c>
      <c r="C2840" s="418" t="s">
        <v>3577</v>
      </c>
      <c r="D2840" s="419" t="s">
        <v>124</v>
      </c>
      <c r="E2840" s="419" t="s">
        <v>1894</v>
      </c>
      <c r="F2840" s="411">
        <v>0</v>
      </c>
      <c r="G2840" s="411">
        <f>[5]내역서!F2836</f>
        <v>0</v>
      </c>
      <c r="H2840" s="411">
        <v>0</v>
      </c>
      <c r="I2840" s="411">
        <f>내역서!F2844</f>
        <v>0</v>
      </c>
      <c r="J2840" s="411">
        <v>79767</v>
      </c>
      <c r="K2840" s="412">
        <f>INT($I2840*J2840)</f>
        <v>0</v>
      </c>
      <c r="L2840" s="411">
        <v>236001.6</v>
      </c>
      <c r="M2840" s="412">
        <f>INT($I2840*L2840)</f>
        <v>0</v>
      </c>
      <c r="N2840" s="411">
        <v>26415.7</v>
      </c>
      <c r="O2840" s="412">
        <f>INT($I2840*N2840)</f>
        <v>0</v>
      </c>
      <c r="P2840" s="412">
        <f>+J2840+L2840+N2840</f>
        <v>342184.3</v>
      </c>
      <c r="Q2840" s="412">
        <f>K2840+M2840+O2840</f>
        <v>0</v>
      </c>
      <c r="R2840" s="412"/>
      <c r="S2840" s="412"/>
      <c r="T2840" s="412"/>
      <c r="U2840" s="419" t="s">
        <v>0</v>
      </c>
      <c r="V2840" s="617" t="str">
        <f>+IF(I2840&lt;0,"ng","")</f>
        <v/>
      </c>
      <c r="W2840" s="617"/>
    </row>
    <row r="2841" spans="1:23" s="77" customFormat="1" ht="24" hidden="1" customHeight="1">
      <c r="A2841" s="372" t="s">
        <v>4990</v>
      </c>
      <c r="B2841" s="421" t="s">
        <v>0</v>
      </c>
      <c r="C2841" s="421" t="s">
        <v>1541</v>
      </c>
      <c r="D2841" s="422" t="s">
        <v>124</v>
      </c>
      <c r="E2841" s="422" t="s">
        <v>1536</v>
      </c>
      <c r="F2841" s="416">
        <v>0</v>
      </c>
      <c r="G2841" s="416">
        <f>[5]내역서!F2837</f>
        <v>0</v>
      </c>
      <c r="H2841" s="416">
        <v>0</v>
      </c>
      <c r="I2841" s="416">
        <f>내역서!F2845</f>
        <v>0</v>
      </c>
      <c r="J2841" s="416">
        <v>79767</v>
      </c>
      <c r="K2841" s="417">
        <f t="shared" si="5020"/>
        <v>0</v>
      </c>
      <c r="L2841" s="416">
        <v>236001.6</v>
      </c>
      <c r="M2841" s="417">
        <f t="shared" si="5021"/>
        <v>0</v>
      </c>
      <c r="N2841" s="416">
        <v>26415.7</v>
      </c>
      <c r="O2841" s="417">
        <f t="shared" si="5022"/>
        <v>0</v>
      </c>
      <c r="P2841" s="417">
        <f t="shared" si="5023"/>
        <v>342184.3</v>
      </c>
      <c r="Q2841" s="417">
        <f t="shared" si="4991"/>
        <v>0</v>
      </c>
      <c r="R2841" s="417">
        <f t="shared" ref="R2841" si="5033">I2841-I2840</f>
        <v>0</v>
      </c>
      <c r="S2841" s="417">
        <f t="shared" ref="S2841:T2841" si="5034">P2841-P2840</f>
        <v>0</v>
      </c>
      <c r="T2841" s="417">
        <f t="shared" si="5034"/>
        <v>0</v>
      </c>
      <c r="U2841" s="422"/>
      <c r="V2841" s="619" t="str">
        <f t="shared" ref="V2841" si="5035">+IF(I2841&lt;0,"ng","")</f>
        <v/>
      </c>
      <c r="W2841" s="619"/>
    </row>
    <row r="2842" spans="1:23" s="516" customFormat="1" ht="24" hidden="1" customHeight="1">
      <c r="A2842" s="366" t="s">
        <v>4589</v>
      </c>
      <c r="B2842" s="418" t="s">
        <v>0</v>
      </c>
      <c r="C2842" s="418" t="s">
        <v>3578</v>
      </c>
      <c r="D2842" s="419" t="s">
        <v>125</v>
      </c>
      <c r="E2842" s="419" t="s">
        <v>1894</v>
      </c>
      <c r="F2842" s="411">
        <v>0</v>
      </c>
      <c r="G2842" s="411">
        <f>[5]내역서!F2838</f>
        <v>0</v>
      </c>
      <c r="H2842" s="411">
        <v>0</v>
      </c>
      <c r="I2842" s="411">
        <f>내역서!F2846</f>
        <v>0</v>
      </c>
      <c r="J2842" s="411">
        <v>243570.9</v>
      </c>
      <c r="K2842" s="412">
        <f>INT($I2842*J2842)</f>
        <v>0</v>
      </c>
      <c r="L2842" s="411">
        <v>713669.6</v>
      </c>
      <c r="M2842" s="412">
        <f>INT($I2842*L2842)</f>
        <v>0</v>
      </c>
      <c r="N2842" s="411">
        <v>102262.39999999999</v>
      </c>
      <c r="O2842" s="412">
        <f>INT($I2842*N2842)</f>
        <v>0</v>
      </c>
      <c r="P2842" s="412">
        <f>+J2842+L2842+N2842</f>
        <v>1059502.8999999999</v>
      </c>
      <c r="Q2842" s="412">
        <f>K2842+M2842+O2842</f>
        <v>0</v>
      </c>
      <c r="R2842" s="412"/>
      <c r="S2842" s="412"/>
      <c r="T2842" s="412"/>
      <c r="U2842" s="419" t="s">
        <v>0</v>
      </c>
      <c r="V2842" s="617" t="str">
        <f>+IF(I2842&lt;0,"ng","")</f>
        <v/>
      </c>
      <c r="W2842" s="617"/>
    </row>
    <row r="2843" spans="1:23" s="79" customFormat="1" ht="24" hidden="1" customHeight="1">
      <c r="A2843" s="372" t="s">
        <v>4829</v>
      </c>
      <c r="B2843" s="421" t="s">
        <v>0</v>
      </c>
      <c r="C2843" s="421" t="s">
        <v>1542</v>
      </c>
      <c r="D2843" s="422" t="s">
        <v>125</v>
      </c>
      <c r="E2843" s="422" t="s">
        <v>1536</v>
      </c>
      <c r="F2843" s="416">
        <v>0</v>
      </c>
      <c r="G2843" s="416">
        <f>[5]내역서!F2839</f>
        <v>0</v>
      </c>
      <c r="H2843" s="416">
        <v>0</v>
      </c>
      <c r="I2843" s="416">
        <f>내역서!F2847</f>
        <v>0</v>
      </c>
      <c r="J2843" s="416">
        <v>243570.9</v>
      </c>
      <c r="K2843" s="417">
        <f t="shared" si="5020"/>
        <v>0</v>
      </c>
      <c r="L2843" s="416">
        <v>713669.6</v>
      </c>
      <c r="M2843" s="417">
        <f t="shared" si="5021"/>
        <v>0</v>
      </c>
      <c r="N2843" s="416">
        <v>102262.39999999999</v>
      </c>
      <c r="O2843" s="417">
        <f t="shared" si="5022"/>
        <v>0</v>
      </c>
      <c r="P2843" s="417">
        <f t="shared" si="5023"/>
        <v>1059502.8999999999</v>
      </c>
      <c r="Q2843" s="417">
        <f t="shared" si="4991"/>
        <v>0</v>
      </c>
      <c r="R2843" s="417">
        <f t="shared" ref="R2843" si="5036">I2843-I2842</f>
        <v>0</v>
      </c>
      <c r="S2843" s="417">
        <f t="shared" ref="S2843:T2843" si="5037">P2843-P2842</f>
        <v>0</v>
      </c>
      <c r="T2843" s="417">
        <f t="shared" si="5037"/>
        <v>0</v>
      </c>
      <c r="U2843" s="422"/>
      <c r="V2843" s="619" t="str">
        <f t="shared" ref="V2843" si="5038">+IF(I2843&lt;0,"ng","")</f>
        <v/>
      </c>
      <c r="W2843" s="619"/>
    </row>
    <row r="2844" spans="1:23" s="516" customFormat="1" ht="24" hidden="1" customHeight="1">
      <c r="A2844" s="366" t="s">
        <v>4825</v>
      </c>
      <c r="B2844" s="418" t="s">
        <v>0</v>
      </c>
      <c r="C2844" s="418" t="s">
        <v>3578</v>
      </c>
      <c r="D2844" s="419" t="s">
        <v>126</v>
      </c>
      <c r="E2844" s="419" t="s">
        <v>1894</v>
      </c>
      <c r="F2844" s="411">
        <v>0</v>
      </c>
      <c r="G2844" s="411">
        <f>[5]내역서!F2840</f>
        <v>0</v>
      </c>
      <c r="H2844" s="411">
        <v>0</v>
      </c>
      <c r="I2844" s="411">
        <f>내역서!F2848</f>
        <v>0</v>
      </c>
      <c r="J2844" s="411">
        <v>209971.8</v>
      </c>
      <c r="K2844" s="412">
        <f>INT($I2844*J2844)</f>
        <v>0</v>
      </c>
      <c r="L2844" s="411">
        <v>587043.19999999995</v>
      </c>
      <c r="M2844" s="412">
        <f>INT($I2844*L2844)</f>
        <v>0</v>
      </c>
      <c r="N2844" s="411">
        <v>87474.5</v>
      </c>
      <c r="O2844" s="412">
        <f>INT($I2844*N2844)</f>
        <v>0</v>
      </c>
      <c r="P2844" s="412">
        <f>+J2844+L2844+N2844</f>
        <v>884489.5</v>
      </c>
      <c r="Q2844" s="412">
        <f>K2844+M2844+O2844</f>
        <v>0</v>
      </c>
      <c r="R2844" s="412"/>
      <c r="S2844" s="412"/>
      <c r="T2844" s="412"/>
      <c r="U2844" s="419" t="s">
        <v>0</v>
      </c>
      <c r="V2844" s="617" t="str">
        <f>+IF(I2844&lt;0,"ng","")</f>
        <v/>
      </c>
      <c r="W2844" s="617"/>
    </row>
    <row r="2845" spans="1:23" s="79" customFormat="1" ht="24" hidden="1" customHeight="1">
      <c r="A2845" s="372" t="s">
        <v>4991</v>
      </c>
      <c r="B2845" s="421" t="s">
        <v>0</v>
      </c>
      <c r="C2845" s="421" t="s">
        <v>1542</v>
      </c>
      <c r="D2845" s="422" t="s">
        <v>126</v>
      </c>
      <c r="E2845" s="422" t="s">
        <v>1536</v>
      </c>
      <c r="F2845" s="416">
        <v>0</v>
      </c>
      <c r="G2845" s="416">
        <f>[5]내역서!F2841</f>
        <v>0</v>
      </c>
      <c r="H2845" s="416">
        <v>0</v>
      </c>
      <c r="I2845" s="416">
        <f>내역서!F2849</f>
        <v>0</v>
      </c>
      <c r="J2845" s="416">
        <v>209971.8</v>
      </c>
      <c r="K2845" s="417">
        <f t="shared" si="5020"/>
        <v>0</v>
      </c>
      <c r="L2845" s="416">
        <v>587043.19999999995</v>
      </c>
      <c r="M2845" s="417">
        <f t="shared" si="5021"/>
        <v>0</v>
      </c>
      <c r="N2845" s="416">
        <v>87474.5</v>
      </c>
      <c r="O2845" s="417">
        <f t="shared" si="5022"/>
        <v>0</v>
      </c>
      <c r="P2845" s="417">
        <f t="shared" si="5023"/>
        <v>884489.5</v>
      </c>
      <c r="Q2845" s="417">
        <f t="shared" si="4991"/>
        <v>0</v>
      </c>
      <c r="R2845" s="417">
        <f t="shared" ref="R2845" si="5039">I2845-I2844</f>
        <v>0</v>
      </c>
      <c r="S2845" s="417">
        <f t="shared" ref="S2845:T2845" si="5040">P2845-P2844</f>
        <v>0</v>
      </c>
      <c r="T2845" s="417">
        <f t="shared" si="5040"/>
        <v>0</v>
      </c>
      <c r="U2845" s="422"/>
      <c r="V2845" s="619" t="str">
        <f t="shared" ref="V2845" si="5041">+IF(I2845&lt;0,"ng","")</f>
        <v/>
      </c>
      <c r="W2845" s="619"/>
    </row>
    <row r="2846" spans="1:23" s="516" customFormat="1" ht="24" hidden="1" customHeight="1">
      <c r="A2846" s="366" t="s">
        <v>4825</v>
      </c>
      <c r="B2846" s="418" t="s">
        <v>0</v>
      </c>
      <c r="C2846" s="418" t="s">
        <v>3578</v>
      </c>
      <c r="D2846" s="419" t="s">
        <v>127</v>
      </c>
      <c r="E2846" s="419" t="s">
        <v>1894</v>
      </c>
      <c r="F2846" s="411">
        <v>0</v>
      </c>
      <c r="G2846" s="411">
        <f>[5]내역서!F2842</f>
        <v>0</v>
      </c>
      <c r="H2846" s="411">
        <v>0</v>
      </c>
      <c r="I2846" s="411">
        <f>내역서!F2850</f>
        <v>0</v>
      </c>
      <c r="J2846" s="411">
        <v>209971.8</v>
      </c>
      <c r="K2846" s="412">
        <f>INT($I2846*J2846)</f>
        <v>0</v>
      </c>
      <c r="L2846" s="411">
        <v>587043.19999999995</v>
      </c>
      <c r="M2846" s="412">
        <f>INT($I2846*L2846)</f>
        <v>0</v>
      </c>
      <c r="N2846" s="411">
        <v>87474.5</v>
      </c>
      <c r="O2846" s="412">
        <f>INT($I2846*N2846)</f>
        <v>0</v>
      </c>
      <c r="P2846" s="412">
        <f>+J2846+L2846+N2846</f>
        <v>884489.5</v>
      </c>
      <c r="Q2846" s="412">
        <f>K2846+M2846+O2846</f>
        <v>0</v>
      </c>
      <c r="R2846" s="412"/>
      <c r="S2846" s="412"/>
      <c r="T2846" s="412"/>
      <c r="U2846" s="419" t="s">
        <v>0</v>
      </c>
      <c r="V2846" s="617" t="str">
        <f>+IF(I2846&lt;0,"ng","")</f>
        <v/>
      </c>
      <c r="W2846" s="617"/>
    </row>
    <row r="2847" spans="1:23" s="79" customFormat="1" ht="24" hidden="1" customHeight="1">
      <c r="A2847" s="372" t="s">
        <v>4470</v>
      </c>
      <c r="B2847" s="421" t="s">
        <v>0</v>
      </c>
      <c r="C2847" s="421" t="s">
        <v>1542</v>
      </c>
      <c r="D2847" s="422" t="s">
        <v>127</v>
      </c>
      <c r="E2847" s="422" t="s">
        <v>1536</v>
      </c>
      <c r="F2847" s="416">
        <v>0</v>
      </c>
      <c r="G2847" s="416">
        <f>[5]내역서!F2843</f>
        <v>0</v>
      </c>
      <c r="H2847" s="416">
        <v>0</v>
      </c>
      <c r="I2847" s="416">
        <f>내역서!F2851</f>
        <v>0</v>
      </c>
      <c r="J2847" s="416">
        <v>209971.8</v>
      </c>
      <c r="K2847" s="417">
        <f t="shared" si="5020"/>
        <v>0</v>
      </c>
      <c r="L2847" s="416">
        <v>587043.19999999995</v>
      </c>
      <c r="M2847" s="417">
        <f t="shared" si="5021"/>
        <v>0</v>
      </c>
      <c r="N2847" s="416">
        <v>87474.5</v>
      </c>
      <c r="O2847" s="417">
        <f t="shared" si="5022"/>
        <v>0</v>
      </c>
      <c r="P2847" s="417">
        <f t="shared" si="5023"/>
        <v>884489.5</v>
      </c>
      <c r="Q2847" s="417">
        <f t="shared" si="4991"/>
        <v>0</v>
      </c>
      <c r="R2847" s="417">
        <f t="shared" ref="R2847" si="5042">I2847-I2846</f>
        <v>0</v>
      </c>
      <c r="S2847" s="417">
        <f t="shared" ref="S2847:T2847" si="5043">P2847-P2846</f>
        <v>0</v>
      </c>
      <c r="T2847" s="417">
        <f t="shared" si="5043"/>
        <v>0</v>
      </c>
      <c r="U2847" s="422"/>
      <c r="V2847" s="619" t="str">
        <f t="shared" ref="V2847" si="5044">+IF(I2847&lt;0,"ng","")</f>
        <v/>
      </c>
      <c r="W2847" s="619"/>
    </row>
    <row r="2848" spans="1:23" s="516" customFormat="1" ht="24" hidden="1" customHeight="1">
      <c r="A2848" s="366" t="s">
        <v>4825</v>
      </c>
      <c r="B2848" s="418" t="s">
        <v>0</v>
      </c>
      <c r="C2848" s="418" t="s">
        <v>3578</v>
      </c>
      <c r="D2848" s="419" t="s">
        <v>128</v>
      </c>
      <c r="E2848" s="419" t="s">
        <v>1894</v>
      </c>
      <c r="F2848" s="411">
        <v>6</v>
      </c>
      <c r="G2848" s="411">
        <f>[5]내역서!F2844</f>
        <v>6</v>
      </c>
      <c r="H2848" s="411">
        <v>0</v>
      </c>
      <c r="I2848" s="411">
        <f>내역서!F2852</f>
        <v>0</v>
      </c>
      <c r="J2848" s="411">
        <v>209971.8</v>
      </c>
      <c r="K2848" s="412">
        <f>INT($I2848*J2848)</f>
        <v>0</v>
      </c>
      <c r="L2848" s="411">
        <v>587043.19999999995</v>
      </c>
      <c r="M2848" s="412">
        <f>INT($I2848*L2848)</f>
        <v>0</v>
      </c>
      <c r="N2848" s="411">
        <v>87474.5</v>
      </c>
      <c r="O2848" s="412">
        <f>INT($I2848*N2848)</f>
        <v>0</v>
      </c>
      <c r="P2848" s="412">
        <f>+J2848+L2848+N2848</f>
        <v>884489.5</v>
      </c>
      <c r="Q2848" s="412">
        <f>K2848+M2848+O2848</f>
        <v>0</v>
      </c>
      <c r="R2848" s="412"/>
      <c r="S2848" s="412"/>
      <c r="T2848" s="412"/>
      <c r="U2848" s="419" t="s">
        <v>0</v>
      </c>
      <c r="V2848" s="617" t="str">
        <f>+IF(I2848&lt;0,"ng","")</f>
        <v/>
      </c>
      <c r="W2848" s="617"/>
    </row>
    <row r="2849" spans="1:23" s="79" customFormat="1" ht="24" hidden="1" customHeight="1">
      <c r="A2849" s="372" t="s">
        <v>4829</v>
      </c>
      <c r="B2849" s="421" t="s">
        <v>0</v>
      </c>
      <c r="C2849" s="421" t="s">
        <v>1542</v>
      </c>
      <c r="D2849" s="422" t="s">
        <v>128</v>
      </c>
      <c r="E2849" s="422" t="s">
        <v>1536</v>
      </c>
      <c r="F2849" s="416">
        <v>6</v>
      </c>
      <c r="G2849" s="416">
        <f>[5]내역서!F2845</f>
        <v>6</v>
      </c>
      <c r="H2849" s="416">
        <v>0</v>
      </c>
      <c r="I2849" s="416">
        <f>내역서!F2853</f>
        <v>0</v>
      </c>
      <c r="J2849" s="416">
        <v>209971.8</v>
      </c>
      <c r="K2849" s="417">
        <f t="shared" si="5020"/>
        <v>0</v>
      </c>
      <c r="L2849" s="416">
        <v>587043.19999999995</v>
      </c>
      <c r="M2849" s="417">
        <f t="shared" si="5021"/>
        <v>0</v>
      </c>
      <c r="N2849" s="416">
        <v>87474.5</v>
      </c>
      <c r="O2849" s="417">
        <f t="shared" si="5022"/>
        <v>0</v>
      </c>
      <c r="P2849" s="417">
        <f t="shared" si="5023"/>
        <v>884489.5</v>
      </c>
      <c r="Q2849" s="417">
        <f t="shared" si="4991"/>
        <v>0</v>
      </c>
      <c r="R2849" s="417">
        <f t="shared" ref="R2849" si="5045">I2849-I2848</f>
        <v>0</v>
      </c>
      <c r="S2849" s="417">
        <f t="shared" ref="S2849:T2849" si="5046">P2849-P2848</f>
        <v>0</v>
      </c>
      <c r="T2849" s="417">
        <f t="shared" si="5046"/>
        <v>0</v>
      </c>
      <c r="U2849" s="422"/>
      <c r="V2849" s="619" t="str">
        <f t="shared" ref="V2849" si="5047">+IF(I2849&lt;0,"ng","")</f>
        <v/>
      </c>
      <c r="W2849" s="619"/>
    </row>
    <row r="2850" spans="1:23" s="485" customFormat="1" ht="24" hidden="1" customHeight="1">
      <c r="A2850" s="366" t="s">
        <v>4732</v>
      </c>
      <c r="B2850" s="418" t="s">
        <v>0</v>
      </c>
      <c r="C2850" s="418" t="s">
        <v>3578</v>
      </c>
      <c r="D2850" s="419" t="s">
        <v>132</v>
      </c>
      <c r="E2850" s="419" t="s">
        <v>1894</v>
      </c>
      <c r="F2850" s="411">
        <v>2</v>
      </c>
      <c r="G2850" s="411">
        <f>[5]내역서!F2846</f>
        <v>2</v>
      </c>
      <c r="H2850" s="411">
        <v>0</v>
      </c>
      <c r="I2850" s="411">
        <f>내역서!F2854</f>
        <v>0</v>
      </c>
      <c r="J2850" s="411">
        <v>168194.9</v>
      </c>
      <c r="K2850" s="412">
        <f>INT($I2850*J2850)</f>
        <v>0</v>
      </c>
      <c r="L2850" s="411">
        <v>469705.6</v>
      </c>
      <c r="M2850" s="412">
        <f>INT($I2850*L2850)</f>
        <v>0</v>
      </c>
      <c r="N2850" s="411">
        <v>73745.3</v>
      </c>
      <c r="O2850" s="412">
        <f>INT($I2850*N2850)</f>
        <v>0</v>
      </c>
      <c r="P2850" s="412">
        <f>+J2850+L2850+N2850</f>
        <v>711645.8</v>
      </c>
      <c r="Q2850" s="412">
        <f>K2850+M2850+O2850</f>
        <v>0</v>
      </c>
      <c r="R2850" s="412"/>
      <c r="S2850" s="412"/>
      <c r="T2850" s="412"/>
      <c r="U2850" s="419" t="s">
        <v>0</v>
      </c>
      <c r="V2850" s="617" t="str">
        <f>+IF(I2850&lt;0,"ng","")</f>
        <v/>
      </c>
      <c r="W2850" s="617"/>
    </row>
    <row r="2851" spans="1:23" s="77" customFormat="1" ht="24" hidden="1" customHeight="1">
      <c r="A2851" s="372" t="s">
        <v>4989</v>
      </c>
      <c r="B2851" s="421" t="s">
        <v>0</v>
      </c>
      <c r="C2851" s="421" t="s">
        <v>1542</v>
      </c>
      <c r="D2851" s="422" t="s">
        <v>4992</v>
      </c>
      <c r="E2851" s="422" t="s">
        <v>1536</v>
      </c>
      <c r="F2851" s="416">
        <v>2</v>
      </c>
      <c r="G2851" s="416">
        <f>[5]내역서!F2847</f>
        <v>2</v>
      </c>
      <c r="H2851" s="416">
        <v>0</v>
      </c>
      <c r="I2851" s="416">
        <f>내역서!F2855</f>
        <v>0</v>
      </c>
      <c r="J2851" s="416">
        <v>168194.9</v>
      </c>
      <c r="K2851" s="417">
        <f t="shared" si="5020"/>
        <v>0</v>
      </c>
      <c r="L2851" s="416">
        <v>469705.6</v>
      </c>
      <c r="M2851" s="417">
        <f t="shared" si="5021"/>
        <v>0</v>
      </c>
      <c r="N2851" s="416">
        <v>73745.3</v>
      </c>
      <c r="O2851" s="417">
        <f t="shared" si="5022"/>
        <v>0</v>
      </c>
      <c r="P2851" s="417">
        <f t="shared" si="5023"/>
        <v>711645.8</v>
      </c>
      <c r="Q2851" s="417">
        <f t="shared" si="4991"/>
        <v>0</v>
      </c>
      <c r="R2851" s="417">
        <f t="shared" ref="R2851" si="5048">I2851-I2850</f>
        <v>0</v>
      </c>
      <c r="S2851" s="417">
        <f t="shared" ref="S2851:T2851" si="5049">P2851-P2850</f>
        <v>0</v>
      </c>
      <c r="T2851" s="417">
        <f t="shared" si="5049"/>
        <v>0</v>
      </c>
      <c r="U2851" s="422"/>
      <c r="V2851" s="619" t="str">
        <f t="shared" ref="V2851" si="5050">+IF(I2851&lt;0,"ng","")</f>
        <v/>
      </c>
      <c r="W2851" s="619"/>
    </row>
    <row r="2852" spans="1:23" s="485" customFormat="1" ht="24" hidden="1" customHeight="1">
      <c r="A2852" s="366" t="s">
        <v>4993</v>
      </c>
      <c r="B2852" s="418" t="s">
        <v>0</v>
      </c>
      <c r="C2852" s="418" t="s">
        <v>3578</v>
      </c>
      <c r="D2852" s="419" t="s">
        <v>121</v>
      </c>
      <c r="E2852" s="419" t="s">
        <v>1894</v>
      </c>
      <c r="F2852" s="411">
        <v>2</v>
      </c>
      <c r="G2852" s="411">
        <f>[5]내역서!F2848</f>
        <v>2</v>
      </c>
      <c r="H2852" s="411">
        <v>0</v>
      </c>
      <c r="I2852" s="411">
        <f>내역서!F2856</f>
        <v>0</v>
      </c>
      <c r="J2852" s="411">
        <v>131420.70000000001</v>
      </c>
      <c r="K2852" s="412">
        <f>INT($I2852*J2852)</f>
        <v>0</v>
      </c>
      <c r="L2852" s="411">
        <v>420752</v>
      </c>
      <c r="M2852" s="412">
        <f>INT($I2852*L2852)</f>
        <v>0</v>
      </c>
      <c r="N2852" s="411">
        <v>62623.3</v>
      </c>
      <c r="O2852" s="412">
        <f>INT($I2852*N2852)</f>
        <v>0</v>
      </c>
      <c r="P2852" s="412">
        <f>+J2852+L2852+N2852</f>
        <v>614796</v>
      </c>
      <c r="Q2852" s="412">
        <f>K2852+M2852+O2852</f>
        <v>0</v>
      </c>
      <c r="R2852" s="412"/>
      <c r="S2852" s="412"/>
      <c r="T2852" s="412"/>
      <c r="U2852" s="419" t="s">
        <v>0</v>
      </c>
      <c r="V2852" s="617" t="str">
        <f>+IF(I2852&lt;0,"ng","")</f>
        <v/>
      </c>
      <c r="W2852" s="617"/>
    </row>
    <row r="2853" spans="1:23" s="77" customFormat="1" ht="24" hidden="1" customHeight="1">
      <c r="A2853" s="372" t="s">
        <v>4470</v>
      </c>
      <c r="B2853" s="421" t="s">
        <v>0</v>
      </c>
      <c r="C2853" s="421" t="s">
        <v>1542</v>
      </c>
      <c r="D2853" s="422" t="s">
        <v>121</v>
      </c>
      <c r="E2853" s="422" t="s">
        <v>1536</v>
      </c>
      <c r="F2853" s="416">
        <v>2</v>
      </c>
      <c r="G2853" s="416">
        <f>[5]내역서!F2849</f>
        <v>2</v>
      </c>
      <c r="H2853" s="416">
        <v>0</v>
      </c>
      <c r="I2853" s="416">
        <f>내역서!F2857</f>
        <v>0</v>
      </c>
      <c r="J2853" s="416">
        <v>131420.70000000001</v>
      </c>
      <c r="K2853" s="417">
        <f t="shared" si="5020"/>
        <v>0</v>
      </c>
      <c r="L2853" s="416">
        <v>420752</v>
      </c>
      <c r="M2853" s="417">
        <f t="shared" si="5021"/>
        <v>0</v>
      </c>
      <c r="N2853" s="416">
        <v>62623.3</v>
      </c>
      <c r="O2853" s="417">
        <f t="shared" si="5022"/>
        <v>0</v>
      </c>
      <c r="P2853" s="417">
        <f t="shared" si="5023"/>
        <v>614796</v>
      </c>
      <c r="Q2853" s="417">
        <f t="shared" si="4991"/>
        <v>0</v>
      </c>
      <c r="R2853" s="417">
        <f t="shared" ref="R2853" si="5051">I2853-I2852</f>
        <v>0</v>
      </c>
      <c r="S2853" s="417">
        <f t="shared" ref="S2853:T2853" si="5052">P2853-P2852</f>
        <v>0</v>
      </c>
      <c r="T2853" s="417">
        <f t="shared" si="5052"/>
        <v>0</v>
      </c>
      <c r="U2853" s="422"/>
      <c r="V2853" s="619" t="str">
        <f t="shared" ref="V2853" si="5053">+IF(I2853&lt;0,"ng","")</f>
        <v/>
      </c>
      <c r="W2853" s="619"/>
    </row>
    <row r="2854" spans="1:23" s="485" customFormat="1" ht="24" hidden="1" customHeight="1">
      <c r="A2854" s="366" t="s">
        <v>4994</v>
      </c>
      <c r="B2854" s="418" t="s">
        <v>0</v>
      </c>
      <c r="C2854" s="418" t="s">
        <v>3578</v>
      </c>
      <c r="D2854" s="419" t="s">
        <v>122</v>
      </c>
      <c r="E2854" s="419" t="s">
        <v>1894</v>
      </c>
      <c r="F2854" s="411">
        <v>0</v>
      </c>
      <c r="G2854" s="411">
        <f>[5]내역서!F2850</f>
        <v>0</v>
      </c>
      <c r="H2854" s="411">
        <v>0</v>
      </c>
      <c r="I2854" s="411">
        <f>내역서!F2858</f>
        <v>0</v>
      </c>
      <c r="J2854" s="411">
        <v>114862.5</v>
      </c>
      <c r="K2854" s="412">
        <f>INT($I2854*J2854)</f>
        <v>0</v>
      </c>
      <c r="L2854" s="411">
        <v>332856.8</v>
      </c>
      <c r="M2854" s="412">
        <f>INT($I2854*L2854)</f>
        <v>0</v>
      </c>
      <c r="N2854" s="411">
        <v>45385.4</v>
      </c>
      <c r="O2854" s="412">
        <f>INT($I2854*N2854)</f>
        <v>0</v>
      </c>
      <c r="P2854" s="412">
        <f>+J2854+L2854+N2854</f>
        <v>493104.7</v>
      </c>
      <c r="Q2854" s="412">
        <f>K2854+M2854+O2854</f>
        <v>0</v>
      </c>
      <c r="R2854" s="412"/>
      <c r="S2854" s="412"/>
      <c r="T2854" s="412"/>
      <c r="U2854" s="419" t="s">
        <v>0</v>
      </c>
      <c r="V2854" s="617" t="str">
        <f>+IF(I2854&lt;0,"ng","")</f>
        <v/>
      </c>
      <c r="W2854" s="617"/>
    </row>
    <row r="2855" spans="1:23" s="77" customFormat="1" ht="24" hidden="1" customHeight="1">
      <c r="A2855" s="372" t="s">
        <v>4481</v>
      </c>
      <c r="B2855" s="421" t="s">
        <v>0</v>
      </c>
      <c r="C2855" s="421" t="s">
        <v>1542</v>
      </c>
      <c r="D2855" s="422" t="s">
        <v>122</v>
      </c>
      <c r="E2855" s="422" t="s">
        <v>1536</v>
      </c>
      <c r="F2855" s="416">
        <v>0</v>
      </c>
      <c r="G2855" s="416">
        <f>[5]내역서!F2851</f>
        <v>0</v>
      </c>
      <c r="H2855" s="416">
        <v>0</v>
      </c>
      <c r="I2855" s="416">
        <f>내역서!F2859</f>
        <v>0</v>
      </c>
      <c r="J2855" s="416">
        <v>114862.5</v>
      </c>
      <c r="K2855" s="417">
        <f t="shared" si="5020"/>
        <v>0</v>
      </c>
      <c r="L2855" s="416">
        <v>332856.8</v>
      </c>
      <c r="M2855" s="417">
        <f t="shared" si="5021"/>
        <v>0</v>
      </c>
      <c r="N2855" s="416">
        <v>45385.4</v>
      </c>
      <c r="O2855" s="417">
        <f t="shared" si="5022"/>
        <v>0</v>
      </c>
      <c r="P2855" s="417">
        <f t="shared" si="5023"/>
        <v>493104.7</v>
      </c>
      <c r="Q2855" s="417">
        <f t="shared" si="4991"/>
        <v>0</v>
      </c>
      <c r="R2855" s="417">
        <f t="shared" ref="R2855" si="5054">I2855-I2854</f>
        <v>0</v>
      </c>
      <c r="S2855" s="417">
        <f t="shared" ref="S2855:T2855" si="5055">P2855-P2854</f>
        <v>0</v>
      </c>
      <c r="T2855" s="417">
        <f t="shared" si="5055"/>
        <v>0</v>
      </c>
      <c r="U2855" s="422"/>
      <c r="V2855" s="619" t="str">
        <f t="shared" ref="V2855" si="5056">+IF(I2855&lt;0,"ng","")</f>
        <v/>
      </c>
      <c r="W2855" s="619"/>
    </row>
    <row r="2856" spans="1:23" s="485" customFormat="1" ht="24" hidden="1" customHeight="1">
      <c r="A2856" s="366" t="s">
        <v>4993</v>
      </c>
      <c r="B2856" s="418" t="s">
        <v>0</v>
      </c>
      <c r="C2856" s="418" t="s">
        <v>3578</v>
      </c>
      <c r="D2856" s="419" t="s">
        <v>124</v>
      </c>
      <c r="E2856" s="419" t="s">
        <v>1894</v>
      </c>
      <c r="F2856" s="411">
        <v>0</v>
      </c>
      <c r="G2856" s="411">
        <f>[5]내역서!F2852</f>
        <v>0</v>
      </c>
      <c r="H2856" s="411">
        <v>0</v>
      </c>
      <c r="I2856" s="411">
        <f>내역서!F2860</f>
        <v>0</v>
      </c>
      <c r="J2856" s="411">
        <v>79767</v>
      </c>
      <c r="K2856" s="412">
        <f>INT($I2856*J2856)</f>
        <v>0</v>
      </c>
      <c r="L2856" s="411">
        <v>236001.6</v>
      </c>
      <c r="M2856" s="412">
        <f>INT($I2856*L2856)</f>
        <v>0</v>
      </c>
      <c r="N2856" s="411">
        <v>26415.7</v>
      </c>
      <c r="O2856" s="412">
        <f>INT($I2856*N2856)</f>
        <v>0</v>
      </c>
      <c r="P2856" s="412">
        <f>+J2856+L2856+N2856</f>
        <v>342184.3</v>
      </c>
      <c r="Q2856" s="412">
        <f>K2856+M2856+O2856</f>
        <v>0</v>
      </c>
      <c r="R2856" s="412"/>
      <c r="S2856" s="412"/>
      <c r="T2856" s="412"/>
      <c r="U2856" s="419" t="s">
        <v>0</v>
      </c>
      <c r="V2856" s="617" t="str">
        <f>+IF(I2856&lt;0,"ng","")</f>
        <v/>
      </c>
      <c r="W2856" s="617"/>
    </row>
    <row r="2857" spans="1:23" s="77" customFormat="1" ht="24" hidden="1" customHeight="1">
      <c r="A2857" s="372" t="s">
        <v>4481</v>
      </c>
      <c r="B2857" s="421" t="s">
        <v>0</v>
      </c>
      <c r="C2857" s="421" t="s">
        <v>1542</v>
      </c>
      <c r="D2857" s="422" t="s">
        <v>124</v>
      </c>
      <c r="E2857" s="422" t="s">
        <v>1536</v>
      </c>
      <c r="F2857" s="416">
        <v>0</v>
      </c>
      <c r="G2857" s="416">
        <f>[5]내역서!F2853</f>
        <v>0</v>
      </c>
      <c r="H2857" s="416">
        <v>0</v>
      </c>
      <c r="I2857" s="416">
        <f>내역서!F2861</f>
        <v>0</v>
      </c>
      <c r="J2857" s="416">
        <v>79767</v>
      </c>
      <c r="K2857" s="417">
        <f t="shared" si="5020"/>
        <v>0</v>
      </c>
      <c r="L2857" s="416">
        <v>236001.6</v>
      </c>
      <c r="M2857" s="417">
        <f t="shared" si="5021"/>
        <v>0</v>
      </c>
      <c r="N2857" s="416">
        <v>26415.7</v>
      </c>
      <c r="O2857" s="417">
        <f t="shared" si="5022"/>
        <v>0</v>
      </c>
      <c r="P2857" s="417">
        <f t="shared" si="5023"/>
        <v>342184.3</v>
      </c>
      <c r="Q2857" s="417">
        <f t="shared" si="4991"/>
        <v>0</v>
      </c>
      <c r="R2857" s="417">
        <f t="shared" ref="R2857" si="5057">I2857-I2856</f>
        <v>0</v>
      </c>
      <c r="S2857" s="417">
        <f t="shared" ref="S2857:T2857" si="5058">P2857-P2856</f>
        <v>0</v>
      </c>
      <c r="T2857" s="417">
        <f t="shared" si="5058"/>
        <v>0</v>
      </c>
      <c r="U2857" s="422"/>
      <c r="V2857" s="619" t="str">
        <f t="shared" ref="V2857" si="5059">+IF(I2857&lt;0,"ng","")</f>
        <v/>
      </c>
      <c r="W2857" s="619"/>
    </row>
    <row r="2858" spans="1:23" s="485" customFormat="1" ht="24" hidden="1" customHeight="1">
      <c r="A2858" s="366" t="s">
        <v>4295</v>
      </c>
      <c r="B2858" s="418" t="s">
        <v>0</v>
      </c>
      <c r="C2858" s="418" t="s">
        <v>3581</v>
      </c>
      <c r="D2858" s="419" t="s">
        <v>131</v>
      </c>
      <c r="E2858" s="419" t="s">
        <v>1894</v>
      </c>
      <c r="F2858" s="411">
        <v>1</v>
      </c>
      <c r="G2858" s="411">
        <f>[5]내역서!F2854</f>
        <v>1</v>
      </c>
      <c r="H2858" s="411">
        <v>0</v>
      </c>
      <c r="I2858" s="411">
        <f>내역서!F2862</f>
        <v>0</v>
      </c>
      <c r="J2858" s="411">
        <v>167846.5</v>
      </c>
      <c r="K2858" s="412">
        <f>INT($I2858*J2858)</f>
        <v>0</v>
      </c>
      <c r="L2858" s="411">
        <v>469705.6</v>
      </c>
      <c r="M2858" s="412">
        <f>INT($I2858*L2858)</f>
        <v>0</v>
      </c>
      <c r="N2858" s="411">
        <v>70756.899999999994</v>
      </c>
      <c r="O2858" s="412">
        <f>INT($I2858*N2858)</f>
        <v>0</v>
      </c>
      <c r="P2858" s="412">
        <f>+J2858+L2858+N2858</f>
        <v>708309</v>
      </c>
      <c r="Q2858" s="412">
        <f>K2858+M2858+O2858</f>
        <v>0</v>
      </c>
      <c r="R2858" s="412"/>
      <c r="S2858" s="412"/>
      <c r="T2858" s="412"/>
      <c r="U2858" s="419" t="s">
        <v>0</v>
      </c>
      <c r="V2858" s="617" t="str">
        <f>+IF(I2858&lt;0,"ng","")</f>
        <v/>
      </c>
      <c r="W2858" s="617"/>
    </row>
    <row r="2859" spans="1:23" s="77" customFormat="1" ht="24" hidden="1" customHeight="1">
      <c r="A2859" s="372" t="s">
        <v>4298</v>
      </c>
      <c r="B2859" s="421" t="s">
        <v>0</v>
      </c>
      <c r="C2859" s="421" t="s">
        <v>1543</v>
      </c>
      <c r="D2859" s="422" t="s">
        <v>4995</v>
      </c>
      <c r="E2859" s="422" t="s">
        <v>1536</v>
      </c>
      <c r="F2859" s="416">
        <v>1</v>
      </c>
      <c r="G2859" s="416">
        <f>[5]내역서!F2855</f>
        <v>1</v>
      </c>
      <c r="H2859" s="416">
        <v>0</v>
      </c>
      <c r="I2859" s="416">
        <f>내역서!F2863</f>
        <v>0</v>
      </c>
      <c r="J2859" s="416">
        <v>167846.5</v>
      </c>
      <c r="K2859" s="417">
        <f t="shared" si="5020"/>
        <v>0</v>
      </c>
      <c r="L2859" s="416">
        <v>469705.6</v>
      </c>
      <c r="M2859" s="417">
        <f t="shared" si="5021"/>
        <v>0</v>
      </c>
      <c r="N2859" s="416">
        <v>70756.899999999994</v>
      </c>
      <c r="O2859" s="417">
        <f t="shared" si="5022"/>
        <v>0</v>
      </c>
      <c r="P2859" s="417">
        <f t="shared" si="5023"/>
        <v>708309</v>
      </c>
      <c r="Q2859" s="417">
        <f t="shared" si="4991"/>
        <v>0</v>
      </c>
      <c r="R2859" s="417">
        <f t="shared" ref="R2859" si="5060">I2859-I2858</f>
        <v>0</v>
      </c>
      <c r="S2859" s="417">
        <f t="shared" ref="S2859:T2859" si="5061">P2859-P2858</f>
        <v>0</v>
      </c>
      <c r="T2859" s="417">
        <f t="shared" si="5061"/>
        <v>0</v>
      </c>
      <c r="U2859" s="422"/>
      <c r="V2859" s="619" t="str">
        <f t="shared" ref="V2859" si="5062">+IF(I2859&lt;0,"ng","")</f>
        <v/>
      </c>
      <c r="W2859" s="619"/>
    </row>
    <row r="2860" spans="1:23" s="485" customFormat="1" ht="24" hidden="1" customHeight="1">
      <c r="A2860" s="366" t="s">
        <v>4994</v>
      </c>
      <c r="B2860" s="418" t="s">
        <v>0</v>
      </c>
      <c r="C2860" s="418" t="s">
        <v>3581</v>
      </c>
      <c r="D2860" s="419" t="s">
        <v>121</v>
      </c>
      <c r="E2860" s="419" t="s">
        <v>1894</v>
      </c>
      <c r="F2860" s="411">
        <v>4</v>
      </c>
      <c r="G2860" s="411">
        <f>[5]내역서!F2856</f>
        <v>4</v>
      </c>
      <c r="H2860" s="411">
        <v>0</v>
      </c>
      <c r="I2860" s="411">
        <f>내역서!F2864</f>
        <v>0</v>
      </c>
      <c r="J2860" s="411">
        <v>131420.70000000001</v>
      </c>
      <c r="K2860" s="412">
        <f>INT($I2860*J2860)</f>
        <v>0</v>
      </c>
      <c r="L2860" s="411">
        <v>420752</v>
      </c>
      <c r="M2860" s="412">
        <f>INT($I2860*L2860)</f>
        <v>0</v>
      </c>
      <c r="N2860" s="411">
        <v>62623.3</v>
      </c>
      <c r="O2860" s="412">
        <f>INT($I2860*N2860)</f>
        <v>0</v>
      </c>
      <c r="P2860" s="412">
        <f>+J2860+L2860+N2860</f>
        <v>614796</v>
      </c>
      <c r="Q2860" s="412">
        <f>K2860+M2860+O2860</f>
        <v>0</v>
      </c>
      <c r="R2860" s="412"/>
      <c r="S2860" s="412"/>
      <c r="T2860" s="412"/>
      <c r="U2860" s="419" t="s">
        <v>0</v>
      </c>
      <c r="V2860" s="617" t="str">
        <f>+IF(I2860&lt;0,"ng","")</f>
        <v/>
      </c>
      <c r="W2860" s="617"/>
    </row>
    <row r="2861" spans="1:23" s="77" customFormat="1" ht="24" hidden="1" customHeight="1">
      <c r="A2861" s="372" t="s">
        <v>4640</v>
      </c>
      <c r="B2861" s="421" t="s">
        <v>0</v>
      </c>
      <c r="C2861" s="421" t="s">
        <v>1543</v>
      </c>
      <c r="D2861" s="422" t="s">
        <v>121</v>
      </c>
      <c r="E2861" s="422" t="s">
        <v>1536</v>
      </c>
      <c r="F2861" s="416">
        <v>4</v>
      </c>
      <c r="G2861" s="416">
        <f>[5]내역서!F2857</f>
        <v>4</v>
      </c>
      <c r="H2861" s="416">
        <v>0</v>
      </c>
      <c r="I2861" s="416">
        <f>내역서!F2865</f>
        <v>0</v>
      </c>
      <c r="J2861" s="416">
        <v>131420.70000000001</v>
      </c>
      <c r="K2861" s="417">
        <f t="shared" si="5020"/>
        <v>0</v>
      </c>
      <c r="L2861" s="416">
        <v>420752</v>
      </c>
      <c r="M2861" s="417">
        <f t="shared" si="5021"/>
        <v>0</v>
      </c>
      <c r="N2861" s="416">
        <v>62623.3</v>
      </c>
      <c r="O2861" s="417">
        <f t="shared" si="5022"/>
        <v>0</v>
      </c>
      <c r="P2861" s="417">
        <f t="shared" si="5023"/>
        <v>614796</v>
      </c>
      <c r="Q2861" s="417">
        <f t="shared" si="4991"/>
        <v>0</v>
      </c>
      <c r="R2861" s="417">
        <f t="shared" ref="R2861" si="5063">I2861-I2860</f>
        <v>0</v>
      </c>
      <c r="S2861" s="417">
        <f t="shared" ref="S2861:T2861" si="5064">P2861-P2860</f>
        <v>0</v>
      </c>
      <c r="T2861" s="417">
        <f t="shared" si="5064"/>
        <v>0</v>
      </c>
      <c r="U2861" s="422"/>
      <c r="V2861" s="619" t="str">
        <f t="shared" ref="V2861" si="5065">+IF(I2861&lt;0,"ng","")</f>
        <v/>
      </c>
      <c r="W2861" s="619"/>
    </row>
    <row r="2862" spans="1:23" s="485" customFormat="1" ht="24" hidden="1" customHeight="1">
      <c r="A2862" s="366" t="s">
        <v>4732</v>
      </c>
      <c r="B2862" s="418" t="s">
        <v>0</v>
      </c>
      <c r="C2862" s="418" t="s">
        <v>3581</v>
      </c>
      <c r="D2862" s="419" t="s">
        <v>122</v>
      </c>
      <c r="E2862" s="419" t="s">
        <v>1894</v>
      </c>
      <c r="F2862" s="411">
        <v>2</v>
      </c>
      <c r="G2862" s="411">
        <f>[5]내역서!F2858</f>
        <v>2</v>
      </c>
      <c r="H2862" s="411">
        <v>0</v>
      </c>
      <c r="I2862" s="411">
        <f>내역서!F2866</f>
        <v>0</v>
      </c>
      <c r="J2862" s="411">
        <v>114862.5</v>
      </c>
      <c r="K2862" s="412">
        <f>INT($I2862*J2862)</f>
        <v>0</v>
      </c>
      <c r="L2862" s="411">
        <v>332856.8</v>
      </c>
      <c r="M2862" s="412">
        <f>INT($I2862*L2862)</f>
        <v>0</v>
      </c>
      <c r="N2862" s="411">
        <v>45385.4</v>
      </c>
      <c r="O2862" s="412">
        <f>INT($I2862*N2862)</f>
        <v>0</v>
      </c>
      <c r="P2862" s="412">
        <f>+J2862+L2862+N2862</f>
        <v>493104.7</v>
      </c>
      <c r="Q2862" s="412">
        <f>K2862+M2862+O2862</f>
        <v>0</v>
      </c>
      <c r="R2862" s="412"/>
      <c r="S2862" s="412"/>
      <c r="T2862" s="412"/>
      <c r="U2862" s="419" t="s">
        <v>0</v>
      </c>
      <c r="V2862" s="617" t="str">
        <f>+IF(I2862&lt;0,"ng","")</f>
        <v/>
      </c>
      <c r="W2862" s="617"/>
    </row>
    <row r="2863" spans="1:23" s="77" customFormat="1" ht="24" hidden="1" customHeight="1">
      <c r="A2863" s="372" t="s">
        <v>4989</v>
      </c>
      <c r="B2863" s="421" t="s">
        <v>0</v>
      </c>
      <c r="C2863" s="421" t="s">
        <v>1543</v>
      </c>
      <c r="D2863" s="422" t="s">
        <v>122</v>
      </c>
      <c r="E2863" s="422" t="s">
        <v>1536</v>
      </c>
      <c r="F2863" s="416">
        <v>2</v>
      </c>
      <c r="G2863" s="416">
        <f>[5]내역서!F2859</f>
        <v>2</v>
      </c>
      <c r="H2863" s="416">
        <v>0</v>
      </c>
      <c r="I2863" s="416">
        <f>내역서!F2867</f>
        <v>0</v>
      </c>
      <c r="J2863" s="416">
        <v>114862.5</v>
      </c>
      <c r="K2863" s="417">
        <f t="shared" si="5020"/>
        <v>0</v>
      </c>
      <c r="L2863" s="416">
        <v>332856.8</v>
      </c>
      <c r="M2863" s="417">
        <f t="shared" si="5021"/>
        <v>0</v>
      </c>
      <c r="N2863" s="416">
        <v>45385.4</v>
      </c>
      <c r="O2863" s="417">
        <f t="shared" si="5022"/>
        <v>0</v>
      </c>
      <c r="P2863" s="417">
        <f t="shared" si="5023"/>
        <v>493104.7</v>
      </c>
      <c r="Q2863" s="417">
        <f t="shared" si="4991"/>
        <v>0</v>
      </c>
      <c r="R2863" s="417">
        <f t="shared" ref="R2863" si="5066">I2863-I2862</f>
        <v>0</v>
      </c>
      <c r="S2863" s="417">
        <f t="shared" ref="S2863:T2863" si="5067">P2863-P2862</f>
        <v>0</v>
      </c>
      <c r="T2863" s="417">
        <f t="shared" si="5067"/>
        <v>0</v>
      </c>
      <c r="U2863" s="422"/>
      <c r="V2863" s="619" t="str">
        <f t="shared" ref="V2863" si="5068">+IF(I2863&lt;0,"ng","")</f>
        <v/>
      </c>
      <c r="W2863" s="619"/>
    </row>
    <row r="2864" spans="1:23" s="485" customFormat="1" ht="24" hidden="1" customHeight="1">
      <c r="A2864" s="366" t="s">
        <v>4996</v>
      </c>
      <c r="B2864" s="418" t="s">
        <v>0</v>
      </c>
      <c r="C2864" s="418" t="s">
        <v>3581</v>
      </c>
      <c r="D2864" s="419" t="s">
        <v>129</v>
      </c>
      <c r="E2864" s="419" t="s">
        <v>1894</v>
      </c>
      <c r="F2864" s="411">
        <v>3</v>
      </c>
      <c r="G2864" s="411">
        <f>[5]내역서!F2860</f>
        <v>3</v>
      </c>
      <c r="H2864" s="411">
        <v>0</v>
      </c>
      <c r="I2864" s="411">
        <f>내역서!F2868</f>
        <v>0</v>
      </c>
      <c r="J2864" s="411">
        <v>79767</v>
      </c>
      <c r="K2864" s="412">
        <f>INT($I2864*J2864)</f>
        <v>0</v>
      </c>
      <c r="L2864" s="411">
        <v>236001.6</v>
      </c>
      <c r="M2864" s="412">
        <f>INT($I2864*L2864)</f>
        <v>0</v>
      </c>
      <c r="N2864" s="411">
        <v>26415.7</v>
      </c>
      <c r="O2864" s="412">
        <f>INT($I2864*N2864)</f>
        <v>0</v>
      </c>
      <c r="P2864" s="412">
        <f>+J2864+L2864+N2864</f>
        <v>342184.3</v>
      </c>
      <c r="Q2864" s="412">
        <f>K2864+M2864+O2864</f>
        <v>0</v>
      </c>
      <c r="R2864" s="412"/>
      <c r="S2864" s="412"/>
      <c r="T2864" s="412"/>
      <c r="U2864" s="419" t="s">
        <v>0</v>
      </c>
      <c r="V2864" s="617" t="str">
        <f>+IF(I2864&lt;0,"ng","")</f>
        <v/>
      </c>
      <c r="W2864" s="617"/>
    </row>
    <row r="2865" spans="1:23" s="77" customFormat="1" ht="24" hidden="1" customHeight="1">
      <c r="A2865" s="372" t="s">
        <v>4829</v>
      </c>
      <c r="B2865" s="421" t="s">
        <v>0</v>
      </c>
      <c r="C2865" s="421" t="s">
        <v>1543</v>
      </c>
      <c r="D2865" s="422" t="s">
        <v>129</v>
      </c>
      <c r="E2865" s="422" t="s">
        <v>1536</v>
      </c>
      <c r="F2865" s="416">
        <v>3</v>
      </c>
      <c r="G2865" s="416">
        <f>[5]내역서!F2861</f>
        <v>3</v>
      </c>
      <c r="H2865" s="416">
        <v>0</v>
      </c>
      <c r="I2865" s="416">
        <f>내역서!F2869</f>
        <v>0</v>
      </c>
      <c r="J2865" s="416">
        <v>79767</v>
      </c>
      <c r="K2865" s="417">
        <f t="shared" si="5020"/>
        <v>0</v>
      </c>
      <c r="L2865" s="416">
        <v>236001.6</v>
      </c>
      <c r="M2865" s="417">
        <f t="shared" si="5021"/>
        <v>0</v>
      </c>
      <c r="N2865" s="416">
        <v>26415.7</v>
      </c>
      <c r="O2865" s="417">
        <f t="shared" si="5022"/>
        <v>0</v>
      </c>
      <c r="P2865" s="417">
        <f t="shared" si="5023"/>
        <v>342184.3</v>
      </c>
      <c r="Q2865" s="417">
        <f t="shared" si="4991"/>
        <v>0</v>
      </c>
      <c r="R2865" s="417">
        <f t="shared" ref="R2865" si="5069">I2865-I2864</f>
        <v>0</v>
      </c>
      <c r="S2865" s="417">
        <f t="shared" ref="S2865:T2865" si="5070">P2865-P2864</f>
        <v>0</v>
      </c>
      <c r="T2865" s="417">
        <f t="shared" si="5070"/>
        <v>0</v>
      </c>
      <c r="U2865" s="422"/>
      <c r="V2865" s="619" t="str">
        <f t="shared" ref="V2865" si="5071">+IF(I2865&lt;0,"ng","")</f>
        <v/>
      </c>
      <c r="W2865" s="619"/>
    </row>
    <row r="2866" spans="1:23" s="485" customFormat="1" ht="24" hidden="1" customHeight="1">
      <c r="A2866" s="366" t="s">
        <v>4993</v>
      </c>
      <c r="B2866" s="418" t="s">
        <v>0</v>
      </c>
      <c r="C2866" s="418" t="s">
        <v>3585</v>
      </c>
      <c r="D2866" s="419" t="s">
        <v>130</v>
      </c>
      <c r="E2866" s="419" t="s">
        <v>1894</v>
      </c>
      <c r="F2866" s="411">
        <v>6</v>
      </c>
      <c r="G2866" s="411">
        <f>[5]내역서!F2862</f>
        <v>6</v>
      </c>
      <c r="H2866" s="411">
        <v>0</v>
      </c>
      <c r="I2866" s="411">
        <f>내역서!F2870</f>
        <v>0</v>
      </c>
      <c r="J2866" s="411">
        <v>68186.399999999994</v>
      </c>
      <c r="K2866" s="412">
        <f>INT($I2866*J2866)</f>
        <v>0</v>
      </c>
      <c r="L2866" s="411">
        <v>207730.4</v>
      </c>
      <c r="M2866" s="412">
        <f>INT($I2866*L2866)</f>
        <v>0</v>
      </c>
      <c r="N2866" s="411">
        <v>24438.400000000001</v>
      </c>
      <c r="O2866" s="412">
        <f>INT($I2866*N2866)</f>
        <v>0</v>
      </c>
      <c r="P2866" s="412">
        <f>+J2866+L2866+N2866</f>
        <v>300355.20000000001</v>
      </c>
      <c r="Q2866" s="412">
        <f>K2866+M2866+O2866</f>
        <v>0</v>
      </c>
      <c r="R2866" s="412"/>
      <c r="S2866" s="412"/>
      <c r="T2866" s="412"/>
      <c r="U2866" s="419" t="s">
        <v>0</v>
      </c>
      <c r="V2866" s="617" t="str">
        <f>+IF(I2866&lt;0,"ng","")</f>
        <v/>
      </c>
      <c r="W2866" s="617"/>
    </row>
    <row r="2867" spans="1:23" s="77" customFormat="1" ht="24" hidden="1" customHeight="1">
      <c r="A2867" s="372" t="s">
        <v>4829</v>
      </c>
      <c r="B2867" s="421" t="s">
        <v>0</v>
      </c>
      <c r="C2867" s="421" t="s">
        <v>1544</v>
      </c>
      <c r="D2867" s="422" t="s">
        <v>130</v>
      </c>
      <c r="E2867" s="422" t="s">
        <v>1536</v>
      </c>
      <c r="F2867" s="416">
        <v>6</v>
      </c>
      <c r="G2867" s="416">
        <f>[5]내역서!F2863</f>
        <v>6</v>
      </c>
      <c r="H2867" s="416">
        <v>0</v>
      </c>
      <c r="I2867" s="416">
        <f>내역서!F2871</f>
        <v>0</v>
      </c>
      <c r="J2867" s="416">
        <v>68186.399999999994</v>
      </c>
      <c r="K2867" s="417">
        <f t="shared" ref="K2867:K2897" si="5072">INT($I2867*J2867)</f>
        <v>0</v>
      </c>
      <c r="L2867" s="416">
        <v>207730.4</v>
      </c>
      <c r="M2867" s="417">
        <f t="shared" ref="M2867:M2897" si="5073">INT($I2867*L2867)</f>
        <v>0</v>
      </c>
      <c r="N2867" s="416">
        <v>24438.400000000001</v>
      </c>
      <c r="O2867" s="417">
        <f t="shared" ref="O2867:O2897" si="5074">INT($I2867*N2867)</f>
        <v>0</v>
      </c>
      <c r="P2867" s="417">
        <f t="shared" si="5023"/>
        <v>300355.20000000001</v>
      </c>
      <c r="Q2867" s="417">
        <f t="shared" si="4991"/>
        <v>0</v>
      </c>
      <c r="R2867" s="417">
        <f t="shared" ref="R2867" si="5075">I2867-I2866</f>
        <v>0</v>
      </c>
      <c r="S2867" s="417">
        <f t="shared" ref="S2867:T2867" si="5076">P2867-P2866</f>
        <v>0</v>
      </c>
      <c r="T2867" s="417">
        <f t="shared" si="5076"/>
        <v>0</v>
      </c>
      <c r="U2867" s="422"/>
      <c r="V2867" s="619" t="str">
        <f t="shared" ref="V2867" si="5077">+IF(I2867&lt;0,"ng","")</f>
        <v/>
      </c>
      <c r="W2867" s="619"/>
    </row>
    <row r="2868" spans="1:23" s="516" customFormat="1" ht="24" hidden="1" customHeight="1">
      <c r="A2868" s="366" t="s">
        <v>4997</v>
      </c>
      <c r="B2868" s="418" t="s">
        <v>0</v>
      </c>
      <c r="C2868" s="418" t="s">
        <v>3586</v>
      </c>
      <c r="D2868" s="419" t="s">
        <v>125</v>
      </c>
      <c r="E2868" s="419" t="s">
        <v>1894</v>
      </c>
      <c r="F2868" s="411">
        <v>0</v>
      </c>
      <c r="G2868" s="411">
        <f>[5]내역서!F2864</f>
        <v>0</v>
      </c>
      <c r="H2868" s="411">
        <v>0</v>
      </c>
      <c r="I2868" s="411">
        <f>내역서!F2872</f>
        <v>0</v>
      </c>
      <c r="J2868" s="411">
        <v>243570.9</v>
      </c>
      <c r="K2868" s="412">
        <f>INT($I2868*J2868)</f>
        <v>0</v>
      </c>
      <c r="L2868" s="411">
        <v>713669.6</v>
      </c>
      <c r="M2868" s="412">
        <f>INT($I2868*L2868)</f>
        <v>0</v>
      </c>
      <c r="N2868" s="411">
        <v>102262.39999999999</v>
      </c>
      <c r="O2868" s="412">
        <f>INT($I2868*N2868)</f>
        <v>0</v>
      </c>
      <c r="P2868" s="412">
        <f>+J2868+L2868+N2868</f>
        <v>1059502.8999999999</v>
      </c>
      <c r="Q2868" s="412">
        <f>K2868+M2868+O2868</f>
        <v>0</v>
      </c>
      <c r="R2868" s="412"/>
      <c r="S2868" s="412"/>
      <c r="T2868" s="412"/>
      <c r="U2868" s="419" t="s">
        <v>0</v>
      </c>
      <c r="V2868" s="617" t="str">
        <f>+IF(I2868&lt;0,"ng","")</f>
        <v/>
      </c>
      <c r="W2868" s="617"/>
    </row>
    <row r="2869" spans="1:23" s="79" customFormat="1" ht="24" hidden="1" customHeight="1">
      <c r="A2869" s="372" t="s">
        <v>4829</v>
      </c>
      <c r="B2869" s="421" t="s">
        <v>0</v>
      </c>
      <c r="C2869" s="421" t="s">
        <v>1545</v>
      </c>
      <c r="D2869" s="422" t="s">
        <v>125</v>
      </c>
      <c r="E2869" s="422" t="s">
        <v>1536</v>
      </c>
      <c r="F2869" s="416">
        <v>0</v>
      </c>
      <c r="G2869" s="416">
        <f>[5]내역서!F2865</f>
        <v>0</v>
      </c>
      <c r="H2869" s="416">
        <v>0</v>
      </c>
      <c r="I2869" s="416">
        <f>내역서!F2873</f>
        <v>0</v>
      </c>
      <c r="J2869" s="416">
        <v>243570.9</v>
      </c>
      <c r="K2869" s="417">
        <f t="shared" si="5072"/>
        <v>0</v>
      </c>
      <c r="L2869" s="416">
        <v>713669.6</v>
      </c>
      <c r="M2869" s="417">
        <f t="shared" si="5073"/>
        <v>0</v>
      </c>
      <c r="N2869" s="416">
        <v>102262.39999999999</v>
      </c>
      <c r="O2869" s="417">
        <f t="shared" si="5074"/>
        <v>0</v>
      </c>
      <c r="P2869" s="417">
        <f t="shared" si="5023"/>
        <v>1059502.8999999999</v>
      </c>
      <c r="Q2869" s="417">
        <f t="shared" si="4991"/>
        <v>0</v>
      </c>
      <c r="R2869" s="417">
        <f t="shared" ref="R2869" si="5078">I2869-I2868</f>
        <v>0</v>
      </c>
      <c r="S2869" s="417">
        <f t="shared" ref="S2869:T2869" si="5079">P2869-P2868</f>
        <v>0</v>
      </c>
      <c r="T2869" s="417">
        <f t="shared" si="5079"/>
        <v>0</v>
      </c>
      <c r="U2869" s="422"/>
      <c r="V2869" s="619" t="str">
        <f t="shared" ref="V2869" si="5080">+IF(I2869&lt;0,"ng","")</f>
        <v/>
      </c>
      <c r="W2869" s="619"/>
    </row>
    <row r="2870" spans="1:23" s="516" customFormat="1" ht="24" hidden="1" customHeight="1">
      <c r="A2870" s="366" t="s">
        <v>4998</v>
      </c>
      <c r="B2870" s="418" t="s">
        <v>0</v>
      </c>
      <c r="C2870" s="418" t="s">
        <v>3586</v>
      </c>
      <c r="D2870" s="419" t="s">
        <v>128</v>
      </c>
      <c r="E2870" s="419" t="s">
        <v>1894</v>
      </c>
      <c r="F2870" s="411">
        <v>0</v>
      </c>
      <c r="G2870" s="411">
        <f>[5]내역서!F2866</f>
        <v>0</v>
      </c>
      <c r="H2870" s="411">
        <v>0</v>
      </c>
      <c r="I2870" s="411">
        <f>내역서!F2874</f>
        <v>0</v>
      </c>
      <c r="J2870" s="411">
        <v>209971.8</v>
      </c>
      <c r="K2870" s="412">
        <f>INT($I2870*J2870)</f>
        <v>0</v>
      </c>
      <c r="L2870" s="411">
        <v>587043.19999999995</v>
      </c>
      <c r="M2870" s="412">
        <f>INT($I2870*L2870)</f>
        <v>0</v>
      </c>
      <c r="N2870" s="411">
        <v>87474.5</v>
      </c>
      <c r="O2870" s="412">
        <f>INT($I2870*N2870)</f>
        <v>0</v>
      </c>
      <c r="P2870" s="412">
        <f>+J2870+L2870+N2870</f>
        <v>884489.5</v>
      </c>
      <c r="Q2870" s="412">
        <f>K2870+M2870+O2870</f>
        <v>0</v>
      </c>
      <c r="R2870" s="412"/>
      <c r="S2870" s="412"/>
      <c r="T2870" s="412"/>
      <c r="U2870" s="419" t="s">
        <v>0</v>
      </c>
      <c r="V2870" s="617" t="str">
        <f>+IF(I2870&lt;0,"ng","")</f>
        <v/>
      </c>
      <c r="W2870" s="617"/>
    </row>
    <row r="2871" spans="1:23" s="79" customFormat="1" ht="24" hidden="1" customHeight="1">
      <c r="A2871" s="372" t="s">
        <v>4829</v>
      </c>
      <c r="B2871" s="421" t="s">
        <v>0</v>
      </c>
      <c r="C2871" s="421" t="s">
        <v>1545</v>
      </c>
      <c r="D2871" s="422" t="s">
        <v>128</v>
      </c>
      <c r="E2871" s="422" t="s">
        <v>1536</v>
      </c>
      <c r="F2871" s="416">
        <v>0</v>
      </c>
      <c r="G2871" s="416">
        <f>[5]내역서!F2867</f>
        <v>0</v>
      </c>
      <c r="H2871" s="416">
        <v>0</v>
      </c>
      <c r="I2871" s="416">
        <f>내역서!F2875</f>
        <v>0</v>
      </c>
      <c r="J2871" s="416">
        <v>209971.8</v>
      </c>
      <c r="K2871" s="417">
        <f t="shared" si="5072"/>
        <v>0</v>
      </c>
      <c r="L2871" s="416">
        <v>587043.19999999995</v>
      </c>
      <c r="M2871" s="417">
        <f t="shared" si="5073"/>
        <v>0</v>
      </c>
      <c r="N2871" s="416">
        <v>87474.5</v>
      </c>
      <c r="O2871" s="417">
        <f t="shared" si="5074"/>
        <v>0</v>
      </c>
      <c r="P2871" s="417">
        <f t="shared" si="5023"/>
        <v>884489.5</v>
      </c>
      <c r="Q2871" s="417">
        <f t="shared" si="4991"/>
        <v>0</v>
      </c>
      <c r="R2871" s="417">
        <f t="shared" ref="R2871" si="5081">I2871-I2870</f>
        <v>0</v>
      </c>
      <c r="S2871" s="417">
        <f t="shared" ref="S2871:T2871" si="5082">P2871-P2870</f>
        <v>0</v>
      </c>
      <c r="T2871" s="417">
        <f t="shared" si="5082"/>
        <v>0</v>
      </c>
      <c r="U2871" s="422"/>
      <c r="V2871" s="619" t="str">
        <f t="shared" ref="V2871" si="5083">+IF(I2871&lt;0,"ng","")</f>
        <v/>
      </c>
      <c r="W2871" s="619"/>
    </row>
    <row r="2872" spans="1:23" s="516" customFormat="1" ht="24" hidden="1" customHeight="1">
      <c r="A2872" s="366" t="s">
        <v>4897</v>
      </c>
      <c r="B2872" s="418" t="s">
        <v>0</v>
      </c>
      <c r="C2872" s="418" t="s">
        <v>3586</v>
      </c>
      <c r="D2872" s="419" t="s">
        <v>131</v>
      </c>
      <c r="E2872" s="419" t="s">
        <v>1894</v>
      </c>
      <c r="F2872" s="411">
        <v>0</v>
      </c>
      <c r="G2872" s="411">
        <f>[5]내역서!F2868</f>
        <v>0</v>
      </c>
      <c r="H2872" s="411">
        <v>0</v>
      </c>
      <c r="I2872" s="411">
        <f>내역서!F2876</f>
        <v>0</v>
      </c>
      <c r="J2872" s="411">
        <v>167846.5</v>
      </c>
      <c r="K2872" s="412">
        <f>INT($I2872*J2872)</f>
        <v>0</v>
      </c>
      <c r="L2872" s="411">
        <v>469705.6</v>
      </c>
      <c r="M2872" s="412">
        <f>INT($I2872*L2872)</f>
        <v>0</v>
      </c>
      <c r="N2872" s="411">
        <v>70756.899999999994</v>
      </c>
      <c r="O2872" s="412">
        <f>INT($I2872*N2872)</f>
        <v>0</v>
      </c>
      <c r="P2872" s="412">
        <f>+J2872+L2872+N2872</f>
        <v>708309</v>
      </c>
      <c r="Q2872" s="412">
        <f>K2872+M2872+O2872</f>
        <v>0</v>
      </c>
      <c r="R2872" s="412"/>
      <c r="S2872" s="412"/>
      <c r="T2872" s="412"/>
      <c r="U2872" s="419" t="s">
        <v>0</v>
      </c>
      <c r="V2872" s="617" t="str">
        <f>+IF(I2872&lt;0,"ng","")</f>
        <v/>
      </c>
      <c r="W2872" s="617"/>
    </row>
    <row r="2873" spans="1:23" s="79" customFormat="1" ht="24" hidden="1" customHeight="1">
      <c r="A2873" s="372" t="s">
        <v>4829</v>
      </c>
      <c r="B2873" s="421" t="s">
        <v>0</v>
      </c>
      <c r="C2873" s="421" t="s">
        <v>1545</v>
      </c>
      <c r="D2873" s="422" t="s">
        <v>131</v>
      </c>
      <c r="E2873" s="422" t="s">
        <v>1536</v>
      </c>
      <c r="F2873" s="416">
        <v>0</v>
      </c>
      <c r="G2873" s="416">
        <f>[5]내역서!F2869</f>
        <v>0</v>
      </c>
      <c r="H2873" s="416">
        <v>0</v>
      </c>
      <c r="I2873" s="416">
        <f>내역서!F2877</f>
        <v>0</v>
      </c>
      <c r="J2873" s="416">
        <v>167846.5</v>
      </c>
      <c r="K2873" s="417">
        <f t="shared" si="5072"/>
        <v>0</v>
      </c>
      <c r="L2873" s="416">
        <v>469705.6</v>
      </c>
      <c r="M2873" s="417">
        <f t="shared" si="5073"/>
        <v>0</v>
      </c>
      <c r="N2873" s="416">
        <v>70756.899999999994</v>
      </c>
      <c r="O2873" s="417">
        <f t="shared" si="5074"/>
        <v>0</v>
      </c>
      <c r="P2873" s="417">
        <f t="shared" si="5023"/>
        <v>708309</v>
      </c>
      <c r="Q2873" s="417">
        <f t="shared" si="4991"/>
        <v>0</v>
      </c>
      <c r="R2873" s="417">
        <f t="shared" ref="R2873" si="5084">I2873-I2872</f>
        <v>0</v>
      </c>
      <c r="S2873" s="417">
        <f t="shared" ref="S2873:T2873" si="5085">P2873-P2872</f>
        <v>0</v>
      </c>
      <c r="T2873" s="417">
        <f t="shared" si="5085"/>
        <v>0</v>
      </c>
      <c r="U2873" s="422"/>
      <c r="V2873" s="619" t="str">
        <f t="shared" ref="V2873" si="5086">+IF(I2873&lt;0,"ng","")</f>
        <v/>
      </c>
      <c r="W2873" s="619"/>
    </row>
    <row r="2874" spans="1:23" s="516" customFormat="1" ht="24" hidden="1" customHeight="1">
      <c r="A2874" s="366" t="s">
        <v>4825</v>
      </c>
      <c r="B2874" s="418" t="s">
        <v>0</v>
      </c>
      <c r="C2874" s="418" t="s">
        <v>3586</v>
      </c>
      <c r="D2874" s="419" t="s">
        <v>122</v>
      </c>
      <c r="E2874" s="419" t="s">
        <v>1894</v>
      </c>
      <c r="F2874" s="411">
        <v>0</v>
      </c>
      <c r="G2874" s="411">
        <f>[5]내역서!F2870</f>
        <v>0</v>
      </c>
      <c r="H2874" s="411">
        <v>0</v>
      </c>
      <c r="I2874" s="411">
        <f>내역서!F2878</f>
        <v>0</v>
      </c>
      <c r="J2874" s="411">
        <v>114862.5</v>
      </c>
      <c r="K2874" s="412">
        <f>INT($I2874*J2874)</f>
        <v>0</v>
      </c>
      <c r="L2874" s="411">
        <v>332856.8</v>
      </c>
      <c r="M2874" s="412">
        <f>INT($I2874*L2874)</f>
        <v>0</v>
      </c>
      <c r="N2874" s="411">
        <v>45385.4</v>
      </c>
      <c r="O2874" s="412">
        <f>INT($I2874*N2874)</f>
        <v>0</v>
      </c>
      <c r="P2874" s="412">
        <f>+J2874+L2874+N2874</f>
        <v>493104.7</v>
      </c>
      <c r="Q2874" s="412">
        <f>K2874+M2874+O2874</f>
        <v>0</v>
      </c>
      <c r="R2874" s="412"/>
      <c r="S2874" s="412"/>
      <c r="T2874" s="412"/>
      <c r="U2874" s="419" t="s">
        <v>0</v>
      </c>
      <c r="V2874" s="617" t="str">
        <f>+IF(I2874&lt;0,"ng","")</f>
        <v/>
      </c>
      <c r="W2874" s="617"/>
    </row>
    <row r="2875" spans="1:23" s="79" customFormat="1" ht="24" hidden="1" customHeight="1">
      <c r="A2875" s="372" t="s">
        <v>4829</v>
      </c>
      <c r="B2875" s="421" t="s">
        <v>0</v>
      </c>
      <c r="C2875" s="421" t="s">
        <v>1545</v>
      </c>
      <c r="D2875" s="422" t="s">
        <v>122</v>
      </c>
      <c r="E2875" s="422" t="s">
        <v>1536</v>
      </c>
      <c r="F2875" s="416">
        <v>0</v>
      </c>
      <c r="G2875" s="416">
        <f>[5]내역서!F2871</f>
        <v>0</v>
      </c>
      <c r="H2875" s="416">
        <v>0</v>
      </c>
      <c r="I2875" s="416">
        <f>내역서!F2879</f>
        <v>0</v>
      </c>
      <c r="J2875" s="416">
        <v>114862.5</v>
      </c>
      <c r="K2875" s="417">
        <f t="shared" si="5072"/>
        <v>0</v>
      </c>
      <c r="L2875" s="416">
        <v>332856.8</v>
      </c>
      <c r="M2875" s="417">
        <f t="shared" si="5073"/>
        <v>0</v>
      </c>
      <c r="N2875" s="416">
        <v>45385.4</v>
      </c>
      <c r="O2875" s="417">
        <f t="shared" si="5074"/>
        <v>0</v>
      </c>
      <c r="P2875" s="417">
        <f t="shared" si="5023"/>
        <v>493104.7</v>
      </c>
      <c r="Q2875" s="417">
        <f t="shared" si="4991"/>
        <v>0</v>
      </c>
      <c r="R2875" s="417">
        <f t="shared" ref="R2875" si="5087">I2875-I2874</f>
        <v>0</v>
      </c>
      <c r="S2875" s="417">
        <f t="shared" ref="S2875:T2875" si="5088">P2875-P2874</f>
        <v>0</v>
      </c>
      <c r="T2875" s="417">
        <f t="shared" si="5088"/>
        <v>0</v>
      </c>
      <c r="U2875" s="422"/>
      <c r="V2875" s="619" t="str">
        <f t="shared" ref="V2875" si="5089">+IF(I2875&lt;0,"ng","")</f>
        <v/>
      </c>
      <c r="W2875" s="619"/>
    </row>
    <row r="2876" spans="1:23" s="485" customFormat="1" ht="24" hidden="1" customHeight="1">
      <c r="A2876" s="366" t="s">
        <v>4993</v>
      </c>
      <c r="B2876" s="418" t="s">
        <v>0</v>
      </c>
      <c r="C2876" s="418" t="s">
        <v>3591</v>
      </c>
      <c r="D2876" s="419" t="s">
        <v>124</v>
      </c>
      <c r="E2876" s="419" t="s">
        <v>1894</v>
      </c>
      <c r="F2876" s="411">
        <v>3</v>
      </c>
      <c r="G2876" s="411">
        <f>[5]내역서!F2872</f>
        <v>3</v>
      </c>
      <c r="H2876" s="411">
        <v>0</v>
      </c>
      <c r="I2876" s="411">
        <f>내역서!F2880</f>
        <v>0</v>
      </c>
      <c r="J2876" s="411">
        <v>79767</v>
      </c>
      <c r="K2876" s="412">
        <f>INT($I2876*J2876)</f>
        <v>0</v>
      </c>
      <c r="L2876" s="411">
        <v>236001.6</v>
      </c>
      <c r="M2876" s="412">
        <f>INT($I2876*L2876)</f>
        <v>0</v>
      </c>
      <c r="N2876" s="411">
        <v>26415.7</v>
      </c>
      <c r="O2876" s="412">
        <f>INT($I2876*N2876)</f>
        <v>0</v>
      </c>
      <c r="P2876" s="412">
        <f>+J2876+L2876+N2876</f>
        <v>342184.3</v>
      </c>
      <c r="Q2876" s="412">
        <f>K2876+M2876+O2876</f>
        <v>0</v>
      </c>
      <c r="R2876" s="412"/>
      <c r="S2876" s="412"/>
      <c r="T2876" s="412"/>
      <c r="U2876" s="419" t="s">
        <v>0</v>
      </c>
      <c r="V2876" s="617" t="str">
        <f>+IF(I2876&lt;0,"ng","")</f>
        <v/>
      </c>
      <c r="W2876" s="617"/>
    </row>
    <row r="2877" spans="1:23" s="77" customFormat="1" ht="24" hidden="1" customHeight="1">
      <c r="A2877" s="372" t="s">
        <v>2072</v>
      </c>
      <c r="B2877" s="421" t="s">
        <v>0</v>
      </c>
      <c r="C2877" s="421" t="s">
        <v>1546</v>
      </c>
      <c r="D2877" s="422" t="s">
        <v>124</v>
      </c>
      <c r="E2877" s="422" t="s">
        <v>1536</v>
      </c>
      <c r="F2877" s="416">
        <v>3</v>
      </c>
      <c r="G2877" s="416">
        <f>[5]내역서!F2873</f>
        <v>3</v>
      </c>
      <c r="H2877" s="416">
        <v>0</v>
      </c>
      <c r="I2877" s="416">
        <f>내역서!F2881</f>
        <v>0</v>
      </c>
      <c r="J2877" s="416">
        <v>79767</v>
      </c>
      <c r="K2877" s="417">
        <f t="shared" si="5072"/>
        <v>0</v>
      </c>
      <c r="L2877" s="416">
        <v>236001.6</v>
      </c>
      <c r="M2877" s="417">
        <f t="shared" si="5073"/>
        <v>0</v>
      </c>
      <c r="N2877" s="416">
        <v>26415.7</v>
      </c>
      <c r="O2877" s="417">
        <f t="shared" si="5074"/>
        <v>0</v>
      </c>
      <c r="P2877" s="417">
        <f t="shared" si="5023"/>
        <v>342184.3</v>
      </c>
      <c r="Q2877" s="417">
        <f t="shared" si="4991"/>
        <v>0</v>
      </c>
      <c r="R2877" s="417">
        <f t="shared" ref="R2877" si="5090">I2877-I2876</f>
        <v>0</v>
      </c>
      <c r="S2877" s="417">
        <f t="shared" ref="S2877:T2877" si="5091">P2877-P2876</f>
        <v>0</v>
      </c>
      <c r="T2877" s="417">
        <f t="shared" si="5091"/>
        <v>0</v>
      </c>
      <c r="U2877" s="422"/>
      <c r="V2877" s="619" t="str">
        <f t="shared" ref="V2877" si="5092">+IF(I2877&lt;0,"ng","")</f>
        <v/>
      </c>
      <c r="W2877" s="619"/>
    </row>
    <row r="2878" spans="1:23" s="485" customFormat="1" ht="24" hidden="1" customHeight="1">
      <c r="A2878" s="366" t="s">
        <v>4825</v>
      </c>
      <c r="B2878" s="418" t="s">
        <v>0</v>
      </c>
      <c r="C2878" s="418" t="s">
        <v>3593</v>
      </c>
      <c r="D2878" s="419" t="s">
        <v>122</v>
      </c>
      <c r="E2878" s="419" t="s">
        <v>1894</v>
      </c>
      <c r="F2878" s="411">
        <v>6</v>
      </c>
      <c r="G2878" s="411">
        <f>[5]내역서!F2874</f>
        <v>6</v>
      </c>
      <c r="H2878" s="411">
        <v>0</v>
      </c>
      <c r="I2878" s="411">
        <f>내역서!F2882</f>
        <v>0</v>
      </c>
      <c r="J2878" s="411">
        <v>114862.5</v>
      </c>
      <c r="K2878" s="412">
        <f>INT($I2878*J2878)</f>
        <v>0</v>
      </c>
      <c r="L2878" s="411">
        <v>332856.8</v>
      </c>
      <c r="M2878" s="412">
        <f>INT($I2878*L2878)</f>
        <v>0</v>
      </c>
      <c r="N2878" s="411">
        <v>45385.4</v>
      </c>
      <c r="O2878" s="412">
        <f>INT($I2878*N2878)</f>
        <v>0</v>
      </c>
      <c r="P2878" s="412">
        <f>+J2878+L2878+N2878</f>
        <v>493104.7</v>
      </c>
      <c r="Q2878" s="412">
        <f>K2878+M2878+O2878</f>
        <v>0</v>
      </c>
      <c r="R2878" s="412"/>
      <c r="S2878" s="412"/>
      <c r="T2878" s="412"/>
      <c r="U2878" s="419" t="s">
        <v>0</v>
      </c>
      <c r="V2878" s="617" t="str">
        <f>+IF(I2878&lt;0,"ng","")</f>
        <v/>
      </c>
      <c r="W2878" s="617"/>
    </row>
    <row r="2879" spans="1:23" s="77" customFormat="1" ht="24" hidden="1" customHeight="1">
      <c r="A2879" s="372" t="s">
        <v>4829</v>
      </c>
      <c r="B2879" s="421" t="s">
        <v>0</v>
      </c>
      <c r="C2879" s="421" t="s">
        <v>1547</v>
      </c>
      <c r="D2879" s="422" t="s">
        <v>122</v>
      </c>
      <c r="E2879" s="422" t="s">
        <v>1536</v>
      </c>
      <c r="F2879" s="416">
        <v>6</v>
      </c>
      <c r="G2879" s="416">
        <f>[5]내역서!F2875</f>
        <v>6</v>
      </c>
      <c r="H2879" s="416">
        <v>0</v>
      </c>
      <c r="I2879" s="416">
        <f>내역서!F2883</f>
        <v>0</v>
      </c>
      <c r="J2879" s="416">
        <v>114862.5</v>
      </c>
      <c r="K2879" s="417">
        <f t="shared" si="5072"/>
        <v>0</v>
      </c>
      <c r="L2879" s="416">
        <v>332856.8</v>
      </c>
      <c r="M2879" s="417">
        <f t="shared" si="5073"/>
        <v>0</v>
      </c>
      <c r="N2879" s="416">
        <v>45385.4</v>
      </c>
      <c r="O2879" s="417">
        <f t="shared" si="5074"/>
        <v>0</v>
      </c>
      <c r="P2879" s="417">
        <f t="shared" si="5023"/>
        <v>493104.7</v>
      </c>
      <c r="Q2879" s="417">
        <f t="shared" si="4991"/>
        <v>0</v>
      </c>
      <c r="R2879" s="417">
        <f t="shared" ref="R2879" si="5093">I2879-I2878</f>
        <v>0</v>
      </c>
      <c r="S2879" s="417">
        <f t="shared" ref="S2879:T2879" si="5094">P2879-P2878</f>
        <v>0</v>
      </c>
      <c r="T2879" s="417">
        <f t="shared" si="5094"/>
        <v>0</v>
      </c>
      <c r="U2879" s="422"/>
      <c r="V2879" s="619" t="str">
        <f t="shared" ref="V2879" si="5095">+IF(I2879&lt;0,"ng","")</f>
        <v/>
      </c>
      <c r="W2879" s="619"/>
    </row>
    <row r="2880" spans="1:23" s="485" customFormat="1" ht="24" hidden="1" customHeight="1">
      <c r="A2880" s="366" t="s">
        <v>4999</v>
      </c>
      <c r="B2880" s="418" t="s">
        <v>0</v>
      </c>
      <c r="C2880" s="418" t="s">
        <v>3593</v>
      </c>
      <c r="D2880" s="419" t="s">
        <v>123</v>
      </c>
      <c r="E2880" s="419" t="s">
        <v>1894</v>
      </c>
      <c r="F2880" s="411">
        <v>1</v>
      </c>
      <c r="G2880" s="411">
        <f>[5]내역서!F2876</f>
        <v>1</v>
      </c>
      <c r="H2880" s="411">
        <v>0</v>
      </c>
      <c r="I2880" s="411">
        <f>내역서!F2884</f>
        <v>0</v>
      </c>
      <c r="J2880" s="411">
        <v>94480.4</v>
      </c>
      <c r="K2880" s="412">
        <f>INT($I2880*J2880)</f>
        <v>0</v>
      </c>
      <c r="L2880" s="411">
        <v>294743.2</v>
      </c>
      <c r="M2880" s="412">
        <f>INT($I2880*L2880)</f>
        <v>0</v>
      </c>
      <c r="N2880" s="411">
        <v>31112.2</v>
      </c>
      <c r="O2880" s="412">
        <f>INT($I2880*N2880)</f>
        <v>0</v>
      </c>
      <c r="P2880" s="412">
        <f>+J2880+L2880+N2880</f>
        <v>420335.8</v>
      </c>
      <c r="Q2880" s="412">
        <f>K2880+M2880+O2880</f>
        <v>0</v>
      </c>
      <c r="R2880" s="412"/>
      <c r="S2880" s="412"/>
      <c r="T2880" s="412"/>
      <c r="U2880" s="419" t="s">
        <v>0</v>
      </c>
      <c r="V2880" s="617" t="str">
        <f>+IF(I2880&lt;0,"ng","")</f>
        <v/>
      </c>
      <c r="W2880" s="617"/>
    </row>
    <row r="2881" spans="1:23" s="77" customFormat="1" ht="24" hidden="1" customHeight="1">
      <c r="A2881" s="372" t="s">
        <v>4900</v>
      </c>
      <c r="B2881" s="421" t="s">
        <v>0</v>
      </c>
      <c r="C2881" s="421" t="s">
        <v>1547</v>
      </c>
      <c r="D2881" s="422" t="s">
        <v>123</v>
      </c>
      <c r="E2881" s="422" t="s">
        <v>1536</v>
      </c>
      <c r="F2881" s="416">
        <v>1</v>
      </c>
      <c r="G2881" s="416">
        <f>[5]내역서!F2877</f>
        <v>1</v>
      </c>
      <c r="H2881" s="416">
        <v>0</v>
      </c>
      <c r="I2881" s="416">
        <f>내역서!F2885</f>
        <v>0</v>
      </c>
      <c r="J2881" s="416">
        <v>94480.4</v>
      </c>
      <c r="K2881" s="417">
        <f t="shared" si="5072"/>
        <v>0</v>
      </c>
      <c r="L2881" s="416">
        <v>294743.2</v>
      </c>
      <c r="M2881" s="417">
        <f t="shared" si="5073"/>
        <v>0</v>
      </c>
      <c r="N2881" s="416">
        <v>31112.2</v>
      </c>
      <c r="O2881" s="417">
        <f t="shared" si="5074"/>
        <v>0</v>
      </c>
      <c r="P2881" s="417">
        <f t="shared" si="5023"/>
        <v>420335.8</v>
      </c>
      <c r="Q2881" s="417">
        <f t="shared" ref="Q2881:Q2943" si="5096">K2881+M2881+O2881</f>
        <v>0</v>
      </c>
      <c r="R2881" s="417">
        <f t="shared" ref="R2881" si="5097">I2881-I2880</f>
        <v>0</v>
      </c>
      <c r="S2881" s="417">
        <f t="shared" ref="S2881:T2881" si="5098">P2881-P2880</f>
        <v>0</v>
      </c>
      <c r="T2881" s="417">
        <f t="shared" si="5098"/>
        <v>0</v>
      </c>
      <c r="U2881" s="422"/>
      <c r="V2881" s="619" t="str">
        <f t="shared" ref="V2881" si="5099">+IF(I2881&lt;0,"ng","")</f>
        <v/>
      </c>
      <c r="W2881" s="619"/>
    </row>
    <row r="2882" spans="1:23" s="485" customFormat="1" ht="24" hidden="1" customHeight="1">
      <c r="A2882" s="366" t="s">
        <v>2055</v>
      </c>
      <c r="B2882" s="418" t="s">
        <v>0</v>
      </c>
      <c r="C2882" s="418" t="s">
        <v>3595</v>
      </c>
      <c r="D2882" s="419" t="s">
        <v>129</v>
      </c>
      <c r="E2882" s="419" t="s">
        <v>1894</v>
      </c>
      <c r="F2882" s="411">
        <v>53</v>
      </c>
      <c r="G2882" s="411">
        <f>[5]내역서!F2878</f>
        <v>53</v>
      </c>
      <c r="H2882" s="411">
        <v>0</v>
      </c>
      <c r="I2882" s="411">
        <f>내역서!F2886</f>
        <v>0</v>
      </c>
      <c r="J2882" s="411">
        <v>79767</v>
      </c>
      <c r="K2882" s="412">
        <f>INT($I2882*J2882)</f>
        <v>0</v>
      </c>
      <c r="L2882" s="411">
        <v>236001.6</v>
      </c>
      <c r="M2882" s="412">
        <f>INT($I2882*L2882)</f>
        <v>0</v>
      </c>
      <c r="N2882" s="411">
        <v>26415.7</v>
      </c>
      <c r="O2882" s="412">
        <f>INT($I2882*N2882)</f>
        <v>0</v>
      </c>
      <c r="P2882" s="412">
        <f>+J2882+L2882+N2882</f>
        <v>342184.3</v>
      </c>
      <c r="Q2882" s="412">
        <f>K2882+M2882+O2882</f>
        <v>0</v>
      </c>
      <c r="R2882" s="412"/>
      <c r="S2882" s="412"/>
      <c r="T2882" s="412"/>
      <c r="U2882" s="419" t="s">
        <v>0</v>
      </c>
      <c r="V2882" s="617" t="str">
        <f>+IF(I2882&lt;0,"ng","")</f>
        <v/>
      </c>
      <c r="W2882" s="617"/>
    </row>
    <row r="2883" spans="1:23" s="77" customFormat="1" ht="24" hidden="1" customHeight="1">
      <c r="A2883" s="372" t="s">
        <v>4829</v>
      </c>
      <c r="B2883" s="421" t="s">
        <v>0</v>
      </c>
      <c r="C2883" s="421" t="s">
        <v>1548</v>
      </c>
      <c r="D2883" s="422" t="s">
        <v>129</v>
      </c>
      <c r="E2883" s="422" t="s">
        <v>1536</v>
      </c>
      <c r="F2883" s="416">
        <v>53</v>
      </c>
      <c r="G2883" s="416">
        <f>[5]내역서!F2879</f>
        <v>53</v>
      </c>
      <c r="H2883" s="416">
        <v>0</v>
      </c>
      <c r="I2883" s="416">
        <f>내역서!F2887</f>
        <v>0</v>
      </c>
      <c r="J2883" s="416">
        <v>79767</v>
      </c>
      <c r="K2883" s="417">
        <f t="shared" si="5072"/>
        <v>0</v>
      </c>
      <c r="L2883" s="416">
        <v>236001.6</v>
      </c>
      <c r="M2883" s="417">
        <f t="shared" si="5073"/>
        <v>0</v>
      </c>
      <c r="N2883" s="416">
        <v>26415.7</v>
      </c>
      <c r="O2883" s="417">
        <f t="shared" si="5074"/>
        <v>0</v>
      </c>
      <c r="P2883" s="417">
        <f t="shared" si="5023"/>
        <v>342184.3</v>
      </c>
      <c r="Q2883" s="417">
        <f t="shared" si="5096"/>
        <v>0</v>
      </c>
      <c r="R2883" s="417">
        <f t="shared" ref="R2883" si="5100">I2883-I2882</f>
        <v>0</v>
      </c>
      <c r="S2883" s="417">
        <f t="shared" ref="S2883:T2883" si="5101">P2883-P2882</f>
        <v>0</v>
      </c>
      <c r="T2883" s="417">
        <f t="shared" si="5101"/>
        <v>0</v>
      </c>
      <c r="U2883" s="422"/>
      <c r="V2883" s="619" t="str">
        <f t="shared" ref="V2883" si="5102">+IF(I2883&lt;0,"ng","")</f>
        <v/>
      </c>
      <c r="W2883" s="619"/>
    </row>
    <row r="2884" spans="1:23" s="485" customFormat="1" ht="24" hidden="1" customHeight="1">
      <c r="A2884" s="366" t="s">
        <v>4295</v>
      </c>
      <c r="B2884" s="418" t="s">
        <v>0</v>
      </c>
      <c r="C2884" s="418" t="s">
        <v>3597</v>
      </c>
      <c r="D2884" s="419" t="s">
        <v>123</v>
      </c>
      <c r="E2884" s="419" t="s">
        <v>1894</v>
      </c>
      <c r="F2884" s="411">
        <v>0</v>
      </c>
      <c r="G2884" s="411">
        <f>[5]내역서!F2880</f>
        <v>0</v>
      </c>
      <c r="H2884" s="411">
        <v>0</v>
      </c>
      <c r="I2884" s="411">
        <f>내역서!F2888</f>
        <v>0</v>
      </c>
      <c r="J2884" s="411">
        <v>94480.4</v>
      </c>
      <c r="K2884" s="412">
        <f>INT($I2884*J2884)</f>
        <v>0</v>
      </c>
      <c r="L2884" s="411">
        <v>294743.2</v>
      </c>
      <c r="M2884" s="412">
        <f>INT($I2884*L2884)</f>
        <v>0</v>
      </c>
      <c r="N2884" s="411">
        <v>31112.2</v>
      </c>
      <c r="O2884" s="412">
        <f>INT($I2884*N2884)</f>
        <v>0</v>
      </c>
      <c r="P2884" s="412">
        <f>+J2884+L2884+N2884</f>
        <v>420335.8</v>
      </c>
      <c r="Q2884" s="412">
        <f>K2884+M2884+O2884</f>
        <v>0</v>
      </c>
      <c r="R2884" s="412"/>
      <c r="S2884" s="412"/>
      <c r="T2884" s="412"/>
      <c r="U2884" s="419" t="s">
        <v>0</v>
      </c>
      <c r="V2884" s="617" t="str">
        <f>+IF(I2884&lt;0,"ng","")</f>
        <v/>
      </c>
      <c r="W2884" s="617"/>
    </row>
    <row r="2885" spans="1:23" s="77" customFormat="1" ht="24" hidden="1" customHeight="1">
      <c r="A2885" s="372" t="s">
        <v>4829</v>
      </c>
      <c r="B2885" s="421" t="s">
        <v>0</v>
      </c>
      <c r="C2885" s="421" t="s">
        <v>1549</v>
      </c>
      <c r="D2885" s="422" t="s">
        <v>123</v>
      </c>
      <c r="E2885" s="422" t="s">
        <v>1536</v>
      </c>
      <c r="F2885" s="416">
        <v>0</v>
      </c>
      <c r="G2885" s="416">
        <f>[5]내역서!F2881</f>
        <v>0</v>
      </c>
      <c r="H2885" s="416">
        <v>0</v>
      </c>
      <c r="I2885" s="416">
        <f>내역서!F2889</f>
        <v>0</v>
      </c>
      <c r="J2885" s="416">
        <v>94480.4</v>
      </c>
      <c r="K2885" s="417">
        <f t="shared" si="5072"/>
        <v>0</v>
      </c>
      <c r="L2885" s="416">
        <v>294743.2</v>
      </c>
      <c r="M2885" s="417">
        <f t="shared" si="5073"/>
        <v>0</v>
      </c>
      <c r="N2885" s="416">
        <v>31112.2</v>
      </c>
      <c r="O2885" s="417">
        <f t="shared" si="5074"/>
        <v>0</v>
      </c>
      <c r="P2885" s="417">
        <f t="shared" si="5023"/>
        <v>420335.8</v>
      </c>
      <c r="Q2885" s="417">
        <f t="shared" si="5096"/>
        <v>0</v>
      </c>
      <c r="R2885" s="417">
        <f t="shared" ref="R2885" si="5103">I2885-I2884</f>
        <v>0</v>
      </c>
      <c r="S2885" s="417">
        <f t="shared" ref="S2885:T2885" si="5104">P2885-P2884</f>
        <v>0</v>
      </c>
      <c r="T2885" s="417">
        <f t="shared" si="5104"/>
        <v>0</v>
      </c>
      <c r="U2885" s="422"/>
      <c r="V2885" s="619" t="str">
        <f t="shared" ref="V2885" si="5105">+IF(I2885&lt;0,"ng","")</f>
        <v/>
      </c>
      <c r="W2885" s="619"/>
    </row>
    <row r="2886" spans="1:23" s="485" customFormat="1" ht="24" hidden="1" customHeight="1">
      <c r="A2886" s="366" t="s">
        <v>4732</v>
      </c>
      <c r="B2886" s="418" t="s">
        <v>0</v>
      </c>
      <c r="C2886" s="418" t="s">
        <v>3597</v>
      </c>
      <c r="D2886" s="419" t="s">
        <v>124</v>
      </c>
      <c r="E2886" s="419" t="s">
        <v>1894</v>
      </c>
      <c r="F2886" s="411">
        <v>0</v>
      </c>
      <c r="G2886" s="411">
        <f>[5]내역서!F2882</f>
        <v>0</v>
      </c>
      <c r="H2886" s="411">
        <v>0</v>
      </c>
      <c r="I2886" s="411">
        <f>내역서!F2890</f>
        <v>0</v>
      </c>
      <c r="J2886" s="411">
        <v>79767</v>
      </c>
      <c r="K2886" s="412">
        <f>INT($I2886*J2886)</f>
        <v>0</v>
      </c>
      <c r="L2886" s="411">
        <v>236001.6</v>
      </c>
      <c r="M2886" s="412">
        <f>INT($I2886*L2886)</f>
        <v>0</v>
      </c>
      <c r="N2886" s="411">
        <v>26415.7</v>
      </c>
      <c r="O2886" s="412">
        <f>INT($I2886*N2886)</f>
        <v>0</v>
      </c>
      <c r="P2886" s="412">
        <f>+J2886+L2886+N2886</f>
        <v>342184.3</v>
      </c>
      <c r="Q2886" s="412">
        <f>K2886+M2886+O2886</f>
        <v>0</v>
      </c>
      <c r="R2886" s="412"/>
      <c r="S2886" s="412"/>
      <c r="T2886" s="412"/>
      <c r="U2886" s="419" t="s">
        <v>0</v>
      </c>
      <c r="V2886" s="617" t="str">
        <f>+IF(I2886&lt;0,"ng","")</f>
        <v/>
      </c>
      <c r="W2886" s="617"/>
    </row>
    <row r="2887" spans="1:23" s="77" customFormat="1" ht="24" hidden="1" customHeight="1">
      <c r="A2887" s="372" t="s">
        <v>4894</v>
      </c>
      <c r="B2887" s="421" t="s">
        <v>0</v>
      </c>
      <c r="C2887" s="421" t="s">
        <v>1549</v>
      </c>
      <c r="D2887" s="422" t="s">
        <v>124</v>
      </c>
      <c r="E2887" s="422" t="s">
        <v>1536</v>
      </c>
      <c r="F2887" s="416">
        <v>0</v>
      </c>
      <c r="G2887" s="416">
        <f>[5]내역서!F2883</f>
        <v>0</v>
      </c>
      <c r="H2887" s="416">
        <v>0</v>
      </c>
      <c r="I2887" s="416">
        <f>내역서!F2891</f>
        <v>0</v>
      </c>
      <c r="J2887" s="416">
        <v>79767</v>
      </c>
      <c r="K2887" s="417">
        <f t="shared" si="5072"/>
        <v>0</v>
      </c>
      <c r="L2887" s="416">
        <v>236001.6</v>
      </c>
      <c r="M2887" s="417">
        <f t="shared" si="5073"/>
        <v>0</v>
      </c>
      <c r="N2887" s="416">
        <v>26415.7</v>
      </c>
      <c r="O2887" s="417">
        <f t="shared" si="5074"/>
        <v>0</v>
      </c>
      <c r="P2887" s="417">
        <f t="shared" si="5023"/>
        <v>342184.3</v>
      </c>
      <c r="Q2887" s="417">
        <f t="shared" si="5096"/>
        <v>0</v>
      </c>
      <c r="R2887" s="417">
        <f t="shared" ref="R2887" si="5106">I2887-I2886</f>
        <v>0</v>
      </c>
      <c r="S2887" s="417">
        <f t="shared" ref="S2887:T2887" si="5107">P2887-P2886</f>
        <v>0</v>
      </c>
      <c r="T2887" s="417">
        <f t="shared" si="5107"/>
        <v>0</v>
      </c>
      <c r="U2887" s="422"/>
      <c r="V2887" s="619" t="str">
        <f t="shared" ref="V2887" si="5108">+IF(I2887&lt;0,"ng","")</f>
        <v/>
      </c>
      <c r="W2887" s="619"/>
    </row>
    <row r="2888" spans="1:23" s="485" customFormat="1" ht="24" hidden="1" customHeight="1">
      <c r="A2888" s="366" t="s">
        <v>4947</v>
      </c>
      <c r="B2888" s="418" t="s">
        <v>0</v>
      </c>
      <c r="C2888" s="418" t="s">
        <v>3597</v>
      </c>
      <c r="D2888" s="419" t="s">
        <v>121</v>
      </c>
      <c r="E2888" s="419" t="s">
        <v>1894</v>
      </c>
      <c r="F2888" s="411">
        <v>3</v>
      </c>
      <c r="G2888" s="411">
        <f>[5]내역서!F2884</f>
        <v>3</v>
      </c>
      <c r="H2888" s="411">
        <v>0</v>
      </c>
      <c r="I2888" s="411">
        <f>내역서!F2892</f>
        <v>0</v>
      </c>
      <c r="J2888" s="411">
        <v>131420.70000000001</v>
      </c>
      <c r="K2888" s="412">
        <f>INT($I2888*J2888)</f>
        <v>0</v>
      </c>
      <c r="L2888" s="411">
        <v>420752</v>
      </c>
      <c r="M2888" s="412">
        <f>INT($I2888*L2888)</f>
        <v>0</v>
      </c>
      <c r="N2888" s="411">
        <v>62623.3</v>
      </c>
      <c r="O2888" s="412">
        <f>INT($I2888*N2888)</f>
        <v>0</v>
      </c>
      <c r="P2888" s="412">
        <f>+J2888+L2888+N2888</f>
        <v>614796</v>
      </c>
      <c r="Q2888" s="412">
        <f>K2888+M2888+O2888</f>
        <v>0</v>
      </c>
      <c r="R2888" s="412"/>
      <c r="S2888" s="412"/>
      <c r="T2888" s="412"/>
      <c r="U2888" s="419" t="s">
        <v>0</v>
      </c>
      <c r="V2888" s="617" t="str">
        <f>+IF(I2888&lt;0,"ng","")</f>
        <v/>
      </c>
      <c r="W2888" s="617"/>
    </row>
    <row r="2889" spans="1:23" s="77" customFormat="1" ht="24" hidden="1" customHeight="1">
      <c r="A2889" s="372" t="s">
        <v>4894</v>
      </c>
      <c r="B2889" s="421" t="s">
        <v>0</v>
      </c>
      <c r="C2889" s="421" t="s">
        <v>1549</v>
      </c>
      <c r="D2889" s="422" t="s">
        <v>5000</v>
      </c>
      <c r="E2889" s="422" t="s">
        <v>1536</v>
      </c>
      <c r="F2889" s="416">
        <v>3</v>
      </c>
      <c r="G2889" s="416">
        <f>[5]내역서!F2885</f>
        <v>3</v>
      </c>
      <c r="H2889" s="416">
        <v>0</v>
      </c>
      <c r="I2889" s="416">
        <f>내역서!F2893</f>
        <v>0</v>
      </c>
      <c r="J2889" s="416">
        <v>131420.70000000001</v>
      </c>
      <c r="K2889" s="417">
        <f t="shared" si="5072"/>
        <v>0</v>
      </c>
      <c r="L2889" s="416">
        <v>420752</v>
      </c>
      <c r="M2889" s="417">
        <f t="shared" si="5073"/>
        <v>0</v>
      </c>
      <c r="N2889" s="416">
        <v>62623.3</v>
      </c>
      <c r="O2889" s="417">
        <f t="shared" si="5074"/>
        <v>0</v>
      </c>
      <c r="P2889" s="417">
        <f t="shared" si="5023"/>
        <v>614796</v>
      </c>
      <c r="Q2889" s="417">
        <f t="shared" si="5096"/>
        <v>0</v>
      </c>
      <c r="R2889" s="417">
        <f t="shared" ref="R2889" si="5109">I2889-I2888</f>
        <v>0</v>
      </c>
      <c r="S2889" s="417">
        <f t="shared" ref="S2889:T2889" si="5110">P2889-P2888</f>
        <v>0</v>
      </c>
      <c r="T2889" s="417">
        <f t="shared" si="5110"/>
        <v>0</v>
      </c>
      <c r="U2889" s="422"/>
      <c r="V2889" s="619" t="str">
        <f t="shared" ref="V2889" si="5111">+IF(I2889&lt;0,"ng","")</f>
        <v/>
      </c>
      <c r="W2889" s="619"/>
    </row>
    <row r="2890" spans="1:23" s="485" customFormat="1" ht="24" hidden="1" customHeight="1">
      <c r="A2890" s="366" t="s">
        <v>4732</v>
      </c>
      <c r="B2890" s="418" t="s">
        <v>0</v>
      </c>
      <c r="C2890" s="418" t="s">
        <v>3597</v>
      </c>
      <c r="D2890" s="419" t="s">
        <v>133</v>
      </c>
      <c r="E2890" s="419" t="s">
        <v>1894</v>
      </c>
      <c r="F2890" s="411">
        <v>8</v>
      </c>
      <c r="G2890" s="411">
        <f>[5]내역서!F2886</f>
        <v>8</v>
      </c>
      <c r="H2890" s="411">
        <v>0</v>
      </c>
      <c r="I2890" s="411">
        <f>내역서!F2894</f>
        <v>0</v>
      </c>
      <c r="J2890" s="411">
        <v>124726.5</v>
      </c>
      <c r="K2890" s="412">
        <f>INT($I2890*J2890)</f>
        <v>0</v>
      </c>
      <c r="L2890" s="411">
        <v>373995.2</v>
      </c>
      <c r="M2890" s="412">
        <f>INT($I2890*L2890)</f>
        <v>0</v>
      </c>
      <c r="N2890" s="411">
        <v>57591.8</v>
      </c>
      <c r="O2890" s="412">
        <f>INT($I2890*N2890)</f>
        <v>0</v>
      </c>
      <c r="P2890" s="412">
        <f>+J2890+L2890+N2890</f>
        <v>556313.5</v>
      </c>
      <c r="Q2890" s="412">
        <f>K2890+M2890+O2890</f>
        <v>0</v>
      </c>
      <c r="R2890" s="412"/>
      <c r="S2890" s="412"/>
      <c r="T2890" s="412"/>
      <c r="U2890" s="419" t="s">
        <v>0</v>
      </c>
      <c r="V2890" s="617" t="str">
        <f>+IF(I2890&lt;0,"ng","")</f>
        <v/>
      </c>
      <c r="W2890" s="617"/>
    </row>
    <row r="2891" spans="1:23" s="77" customFormat="1" ht="24" hidden="1" customHeight="1">
      <c r="A2891" s="372" t="s">
        <v>4989</v>
      </c>
      <c r="B2891" s="421" t="s">
        <v>0</v>
      </c>
      <c r="C2891" s="421" t="s">
        <v>1549</v>
      </c>
      <c r="D2891" s="422" t="s">
        <v>5001</v>
      </c>
      <c r="E2891" s="422" t="s">
        <v>1536</v>
      </c>
      <c r="F2891" s="416">
        <v>8</v>
      </c>
      <c r="G2891" s="416">
        <f>[5]내역서!F2887</f>
        <v>8</v>
      </c>
      <c r="H2891" s="416">
        <v>0</v>
      </c>
      <c r="I2891" s="416">
        <f>내역서!F2895</f>
        <v>0</v>
      </c>
      <c r="J2891" s="416">
        <v>124726.5</v>
      </c>
      <c r="K2891" s="417">
        <f t="shared" si="5072"/>
        <v>0</v>
      </c>
      <c r="L2891" s="416">
        <v>373995.2</v>
      </c>
      <c r="M2891" s="417">
        <f t="shared" si="5073"/>
        <v>0</v>
      </c>
      <c r="N2891" s="416">
        <v>57591.8</v>
      </c>
      <c r="O2891" s="417">
        <f t="shared" si="5074"/>
        <v>0</v>
      </c>
      <c r="P2891" s="417">
        <f t="shared" si="5023"/>
        <v>556313.5</v>
      </c>
      <c r="Q2891" s="417">
        <f t="shared" si="5096"/>
        <v>0</v>
      </c>
      <c r="R2891" s="417">
        <f t="shared" ref="R2891" si="5112">I2891-I2890</f>
        <v>0</v>
      </c>
      <c r="S2891" s="417">
        <f t="shared" ref="S2891:T2891" si="5113">P2891-P2890</f>
        <v>0</v>
      </c>
      <c r="T2891" s="417">
        <f t="shared" si="5113"/>
        <v>0</v>
      </c>
      <c r="U2891" s="422"/>
      <c r="V2891" s="619" t="str">
        <f t="shared" ref="V2891" si="5114">+IF(I2891&lt;0,"ng","")</f>
        <v/>
      </c>
      <c r="W2891" s="619"/>
    </row>
    <row r="2892" spans="1:23" s="485" customFormat="1" ht="24" hidden="1" customHeight="1">
      <c r="A2892" s="366" t="s">
        <v>4893</v>
      </c>
      <c r="B2892" s="418" t="s">
        <v>0</v>
      </c>
      <c r="C2892" s="418" t="s">
        <v>3597</v>
      </c>
      <c r="D2892" s="419" t="s">
        <v>123</v>
      </c>
      <c r="E2892" s="419" t="s">
        <v>1894</v>
      </c>
      <c r="F2892" s="411">
        <v>14</v>
      </c>
      <c r="G2892" s="411">
        <f>[5]내역서!F2888</f>
        <v>14</v>
      </c>
      <c r="H2892" s="411">
        <v>0</v>
      </c>
      <c r="I2892" s="411">
        <f>내역서!F2896</f>
        <v>0</v>
      </c>
      <c r="J2892" s="411">
        <v>94480.4</v>
      </c>
      <c r="K2892" s="412">
        <f>INT($I2892*J2892)</f>
        <v>0</v>
      </c>
      <c r="L2892" s="411">
        <v>294743.2</v>
      </c>
      <c r="M2892" s="412">
        <f>INT($I2892*L2892)</f>
        <v>0</v>
      </c>
      <c r="N2892" s="411">
        <v>31112.2</v>
      </c>
      <c r="O2892" s="412">
        <f>INT($I2892*N2892)</f>
        <v>0</v>
      </c>
      <c r="P2892" s="412">
        <f>+J2892+L2892+N2892</f>
        <v>420335.8</v>
      </c>
      <c r="Q2892" s="412">
        <f>K2892+M2892+O2892</f>
        <v>0</v>
      </c>
      <c r="R2892" s="412"/>
      <c r="S2892" s="412"/>
      <c r="T2892" s="412"/>
      <c r="U2892" s="419" t="s">
        <v>0</v>
      </c>
      <c r="V2892" s="617" t="str">
        <f>+IF(I2892&lt;0,"ng","")</f>
        <v/>
      </c>
      <c r="W2892" s="617"/>
    </row>
    <row r="2893" spans="1:23" s="77" customFormat="1" ht="24" hidden="1" customHeight="1">
      <c r="A2893" s="372" t="s">
        <v>4900</v>
      </c>
      <c r="B2893" s="421" t="s">
        <v>0</v>
      </c>
      <c r="C2893" s="421" t="s">
        <v>1549</v>
      </c>
      <c r="D2893" s="422" t="s">
        <v>5002</v>
      </c>
      <c r="E2893" s="422" t="s">
        <v>1536</v>
      </c>
      <c r="F2893" s="416">
        <v>14</v>
      </c>
      <c r="G2893" s="416">
        <f>[5]내역서!F2889</f>
        <v>14</v>
      </c>
      <c r="H2893" s="416">
        <v>0</v>
      </c>
      <c r="I2893" s="416">
        <f>내역서!F2897</f>
        <v>0</v>
      </c>
      <c r="J2893" s="416">
        <v>94480.4</v>
      </c>
      <c r="K2893" s="417">
        <f t="shared" si="5072"/>
        <v>0</v>
      </c>
      <c r="L2893" s="416">
        <v>294743.2</v>
      </c>
      <c r="M2893" s="417">
        <f t="shared" si="5073"/>
        <v>0</v>
      </c>
      <c r="N2893" s="416">
        <v>31112.2</v>
      </c>
      <c r="O2893" s="417">
        <f t="shared" si="5074"/>
        <v>0</v>
      </c>
      <c r="P2893" s="417">
        <f t="shared" si="5023"/>
        <v>420335.8</v>
      </c>
      <c r="Q2893" s="417">
        <f t="shared" si="5096"/>
        <v>0</v>
      </c>
      <c r="R2893" s="417">
        <f t="shared" ref="R2893" si="5115">I2893-I2892</f>
        <v>0</v>
      </c>
      <c r="S2893" s="417">
        <f t="shared" ref="S2893:T2893" si="5116">P2893-P2892</f>
        <v>0</v>
      </c>
      <c r="T2893" s="417">
        <f t="shared" si="5116"/>
        <v>0</v>
      </c>
      <c r="U2893" s="422"/>
      <c r="V2893" s="619" t="str">
        <f t="shared" ref="V2893" si="5117">+IF(I2893&lt;0,"ng","")</f>
        <v/>
      </c>
      <c r="W2893" s="619"/>
    </row>
    <row r="2894" spans="1:23" s="485" customFormat="1" ht="24" hidden="1" customHeight="1">
      <c r="A2894" s="366" t="s">
        <v>5003</v>
      </c>
      <c r="B2894" s="418" t="s">
        <v>0</v>
      </c>
      <c r="C2894" s="418" t="s">
        <v>3604</v>
      </c>
      <c r="D2894" s="419" t="s">
        <v>131</v>
      </c>
      <c r="E2894" s="419" t="s">
        <v>1894</v>
      </c>
      <c r="F2894" s="411">
        <v>1</v>
      </c>
      <c r="G2894" s="411">
        <f>[5]내역서!F2890</f>
        <v>1</v>
      </c>
      <c r="H2894" s="411">
        <v>0</v>
      </c>
      <c r="I2894" s="411">
        <f>내역서!F2898</f>
        <v>0</v>
      </c>
      <c r="J2894" s="411">
        <v>167846.5</v>
      </c>
      <c r="K2894" s="412">
        <f>INT($I2894*J2894)</f>
        <v>0</v>
      </c>
      <c r="L2894" s="411">
        <v>469705.6</v>
      </c>
      <c r="M2894" s="412">
        <f>INT($I2894*L2894)</f>
        <v>0</v>
      </c>
      <c r="N2894" s="411">
        <v>70756.899999999994</v>
      </c>
      <c r="O2894" s="412">
        <f>INT($I2894*N2894)</f>
        <v>0</v>
      </c>
      <c r="P2894" s="412">
        <f>+J2894+L2894+N2894</f>
        <v>708309</v>
      </c>
      <c r="Q2894" s="412">
        <f>K2894+M2894+O2894</f>
        <v>0</v>
      </c>
      <c r="R2894" s="412"/>
      <c r="S2894" s="412"/>
      <c r="T2894" s="412"/>
      <c r="U2894" s="419" t="s">
        <v>0</v>
      </c>
      <c r="V2894" s="617" t="str">
        <f>+IF(I2894&lt;0,"ng","")</f>
        <v/>
      </c>
      <c r="W2894" s="617"/>
    </row>
    <row r="2895" spans="1:23" s="77" customFormat="1" ht="24" hidden="1" customHeight="1">
      <c r="A2895" s="372" t="s">
        <v>4829</v>
      </c>
      <c r="B2895" s="421" t="s">
        <v>0</v>
      </c>
      <c r="C2895" s="421" t="s">
        <v>1550</v>
      </c>
      <c r="D2895" s="422" t="s">
        <v>5004</v>
      </c>
      <c r="E2895" s="422" t="s">
        <v>1536</v>
      </c>
      <c r="F2895" s="416">
        <v>1</v>
      </c>
      <c r="G2895" s="416">
        <f>[5]내역서!F2891</f>
        <v>1</v>
      </c>
      <c r="H2895" s="416">
        <v>0</v>
      </c>
      <c r="I2895" s="416">
        <f>내역서!F2899</f>
        <v>0</v>
      </c>
      <c r="J2895" s="416">
        <v>167846.5</v>
      </c>
      <c r="K2895" s="417">
        <f t="shared" si="5072"/>
        <v>0</v>
      </c>
      <c r="L2895" s="416">
        <v>469705.6</v>
      </c>
      <c r="M2895" s="417">
        <f t="shared" si="5073"/>
        <v>0</v>
      </c>
      <c r="N2895" s="416">
        <v>70756.899999999994</v>
      </c>
      <c r="O2895" s="417">
        <f t="shared" si="5074"/>
        <v>0</v>
      </c>
      <c r="P2895" s="417">
        <f t="shared" si="5023"/>
        <v>708309</v>
      </c>
      <c r="Q2895" s="417">
        <f t="shared" si="5096"/>
        <v>0</v>
      </c>
      <c r="R2895" s="417">
        <f t="shared" ref="R2895" si="5118">I2895-I2894</f>
        <v>0</v>
      </c>
      <c r="S2895" s="417">
        <f t="shared" ref="S2895:T2895" si="5119">P2895-P2894</f>
        <v>0</v>
      </c>
      <c r="T2895" s="417">
        <f t="shared" si="5119"/>
        <v>0</v>
      </c>
      <c r="U2895" s="422"/>
      <c r="V2895" s="619" t="str">
        <f t="shared" ref="V2895" si="5120">+IF(I2895&lt;0,"ng","")</f>
        <v/>
      </c>
      <c r="W2895" s="619"/>
    </row>
    <row r="2896" spans="1:23" s="485" customFormat="1" ht="24" hidden="1" customHeight="1">
      <c r="A2896" s="366" t="s">
        <v>4295</v>
      </c>
      <c r="B2896" s="418" t="s">
        <v>0</v>
      </c>
      <c r="C2896" s="418" t="s">
        <v>3604</v>
      </c>
      <c r="D2896" s="419" t="s">
        <v>121</v>
      </c>
      <c r="E2896" s="419" t="s">
        <v>1894</v>
      </c>
      <c r="F2896" s="411">
        <v>3</v>
      </c>
      <c r="G2896" s="411">
        <f>[5]내역서!F2892</f>
        <v>3</v>
      </c>
      <c r="H2896" s="411">
        <v>0</v>
      </c>
      <c r="I2896" s="411">
        <f>내역서!F2900</f>
        <v>0</v>
      </c>
      <c r="J2896" s="411">
        <v>131420.70000000001</v>
      </c>
      <c r="K2896" s="412">
        <f>INT($I2896*J2896)</f>
        <v>0</v>
      </c>
      <c r="L2896" s="411">
        <v>420752</v>
      </c>
      <c r="M2896" s="412">
        <f>INT($I2896*L2896)</f>
        <v>0</v>
      </c>
      <c r="N2896" s="411">
        <v>62623.3</v>
      </c>
      <c r="O2896" s="412">
        <f>INT($I2896*N2896)</f>
        <v>0</v>
      </c>
      <c r="P2896" s="412">
        <f>+J2896+L2896+N2896</f>
        <v>614796</v>
      </c>
      <c r="Q2896" s="412">
        <f>K2896+M2896+O2896</f>
        <v>0</v>
      </c>
      <c r="R2896" s="412"/>
      <c r="S2896" s="412"/>
      <c r="T2896" s="412"/>
      <c r="U2896" s="419" t="s">
        <v>0</v>
      </c>
      <c r="V2896" s="617" t="str">
        <f>+IF(I2896&lt;0,"ng","")</f>
        <v/>
      </c>
      <c r="W2896" s="617"/>
    </row>
    <row r="2897" spans="1:23" s="77" customFormat="1" ht="24" hidden="1" customHeight="1">
      <c r="A2897" s="372" t="s">
        <v>2072</v>
      </c>
      <c r="B2897" s="421" t="s">
        <v>0</v>
      </c>
      <c r="C2897" s="421" t="s">
        <v>1550</v>
      </c>
      <c r="D2897" s="422" t="s">
        <v>5005</v>
      </c>
      <c r="E2897" s="422" t="s">
        <v>1536</v>
      </c>
      <c r="F2897" s="416">
        <v>3</v>
      </c>
      <c r="G2897" s="416">
        <f>[5]내역서!F2893</f>
        <v>3</v>
      </c>
      <c r="H2897" s="416">
        <v>0</v>
      </c>
      <c r="I2897" s="416">
        <f>내역서!F2901</f>
        <v>0</v>
      </c>
      <c r="J2897" s="416">
        <v>131420.70000000001</v>
      </c>
      <c r="K2897" s="417">
        <f t="shared" si="5072"/>
        <v>0</v>
      </c>
      <c r="L2897" s="416">
        <v>420752</v>
      </c>
      <c r="M2897" s="417">
        <f t="shared" si="5073"/>
        <v>0</v>
      </c>
      <c r="N2897" s="416">
        <v>62623.3</v>
      </c>
      <c r="O2897" s="417">
        <f t="shared" si="5074"/>
        <v>0</v>
      </c>
      <c r="P2897" s="417">
        <f t="shared" si="5023"/>
        <v>614796</v>
      </c>
      <c r="Q2897" s="417">
        <f t="shared" si="5096"/>
        <v>0</v>
      </c>
      <c r="R2897" s="417">
        <f t="shared" ref="R2897" si="5121">I2897-I2896</f>
        <v>0</v>
      </c>
      <c r="S2897" s="417">
        <f t="shared" ref="S2897:T2897" si="5122">P2897-P2896</f>
        <v>0</v>
      </c>
      <c r="T2897" s="417">
        <f t="shared" si="5122"/>
        <v>0</v>
      </c>
      <c r="U2897" s="422"/>
      <c r="V2897" s="619" t="str">
        <f t="shared" ref="V2897" si="5123">+IF(I2897&lt;0,"ng","")</f>
        <v/>
      </c>
      <c r="W2897" s="619"/>
    </row>
    <row r="2898" spans="1:23" s="485" customFormat="1" ht="24" hidden="1" customHeight="1">
      <c r="A2898" s="366" t="s">
        <v>4825</v>
      </c>
      <c r="B2898" s="418" t="s">
        <v>0</v>
      </c>
      <c r="C2898" s="418" t="s">
        <v>3604</v>
      </c>
      <c r="D2898" s="419" t="s">
        <v>133</v>
      </c>
      <c r="E2898" s="419" t="s">
        <v>1894</v>
      </c>
      <c r="F2898" s="411">
        <v>3</v>
      </c>
      <c r="G2898" s="411">
        <f>[5]내역서!F2894</f>
        <v>3</v>
      </c>
      <c r="H2898" s="411">
        <v>0</v>
      </c>
      <c r="I2898" s="411">
        <f>내역서!F2902</f>
        <v>0</v>
      </c>
      <c r="J2898" s="411">
        <v>124726.5</v>
      </c>
      <c r="K2898" s="412">
        <f>INT($I2898*J2898)</f>
        <v>0</v>
      </c>
      <c r="L2898" s="411">
        <v>373995.2</v>
      </c>
      <c r="M2898" s="412">
        <f>INT($I2898*L2898)</f>
        <v>0</v>
      </c>
      <c r="N2898" s="411">
        <v>57591.8</v>
      </c>
      <c r="O2898" s="412">
        <f>INT($I2898*N2898)</f>
        <v>0</v>
      </c>
      <c r="P2898" s="412">
        <f>+J2898+L2898+N2898</f>
        <v>556313.5</v>
      </c>
      <c r="Q2898" s="412">
        <f>K2898+M2898+O2898</f>
        <v>0</v>
      </c>
      <c r="R2898" s="412"/>
      <c r="S2898" s="412"/>
      <c r="T2898" s="412"/>
      <c r="U2898" s="419" t="s">
        <v>0</v>
      </c>
      <c r="V2898" s="617" t="str">
        <f>+IF(I2898&lt;0,"ng","")</f>
        <v/>
      </c>
      <c r="W2898" s="617"/>
    </row>
    <row r="2899" spans="1:23" s="77" customFormat="1" ht="24" hidden="1" customHeight="1">
      <c r="A2899" s="372" t="s">
        <v>5006</v>
      </c>
      <c r="B2899" s="421" t="s">
        <v>0</v>
      </c>
      <c r="C2899" s="421" t="s">
        <v>1550</v>
      </c>
      <c r="D2899" s="422" t="s">
        <v>300</v>
      </c>
      <c r="E2899" s="422" t="s">
        <v>1536</v>
      </c>
      <c r="F2899" s="416">
        <v>3</v>
      </c>
      <c r="G2899" s="416">
        <f>[5]내역서!F2895</f>
        <v>3</v>
      </c>
      <c r="H2899" s="416">
        <v>0</v>
      </c>
      <c r="I2899" s="416">
        <f>내역서!F2903</f>
        <v>0</v>
      </c>
      <c r="J2899" s="416">
        <v>124726.5</v>
      </c>
      <c r="K2899" s="417">
        <f t="shared" ref="K2899:K2929" si="5124">INT($I2899*J2899)</f>
        <v>0</v>
      </c>
      <c r="L2899" s="416">
        <v>373995.2</v>
      </c>
      <c r="M2899" s="417">
        <f t="shared" ref="M2899:M2929" si="5125">INT($I2899*L2899)</f>
        <v>0</v>
      </c>
      <c r="N2899" s="416">
        <v>57591.8</v>
      </c>
      <c r="O2899" s="417">
        <f t="shared" ref="O2899:O2929" si="5126">INT($I2899*N2899)</f>
        <v>0</v>
      </c>
      <c r="P2899" s="417">
        <f t="shared" ref="P2899:P2949" si="5127">+J2899+L2899+N2899</f>
        <v>556313.5</v>
      </c>
      <c r="Q2899" s="417">
        <f t="shared" si="5096"/>
        <v>0</v>
      </c>
      <c r="R2899" s="417">
        <f t="shared" ref="R2899" si="5128">I2899-I2898</f>
        <v>0</v>
      </c>
      <c r="S2899" s="417">
        <f t="shared" ref="S2899:T2899" si="5129">P2899-P2898</f>
        <v>0</v>
      </c>
      <c r="T2899" s="417">
        <f t="shared" si="5129"/>
        <v>0</v>
      </c>
      <c r="U2899" s="422"/>
      <c r="V2899" s="619" t="str">
        <f t="shared" ref="V2899" si="5130">+IF(I2899&lt;0,"ng","")</f>
        <v/>
      </c>
      <c r="W2899" s="619"/>
    </row>
    <row r="2900" spans="1:23" s="485" customFormat="1" ht="24" hidden="1" customHeight="1">
      <c r="A2900" s="366" t="s">
        <v>5007</v>
      </c>
      <c r="B2900" s="418" t="s">
        <v>0</v>
      </c>
      <c r="C2900" s="418" t="s">
        <v>3604</v>
      </c>
      <c r="D2900" s="419" t="s">
        <v>122</v>
      </c>
      <c r="E2900" s="419" t="s">
        <v>1894</v>
      </c>
      <c r="F2900" s="411">
        <v>3</v>
      </c>
      <c r="G2900" s="411">
        <f>[5]내역서!F2896</f>
        <v>3</v>
      </c>
      <c r="H2900" s="411">
        <v>0</v>
      </c>
      <c r="I2900" s="411">
        <f>내역서!F2904</f>
        <v>0</v>
      </c>
      <c r="J2900" s="411">
        <v>114862.5</v>
      </c>
      <c r="K2900" s="412">
        <f>INT($I2900*J2900)</f>
        <v>0</v>
      </c>
      <c r="L2900" s="411">
        <v>332856.8</v>
      </c>
      <c r="M2900" s="412">
        <f>INT($I2900*L2900)</f>
        <v>0</v>
      </c>
      <c r="N2900" s="411">
        <v>45385.4</v>
      </c>
      <c r="O2900" s="412">
        <f>INT($I2900*N2900)</f>
        <v>0</v>
      </c>
      <c r="P2900" s="412">
        <f>+J2900+L2900+N2900</f>
        <v>493104.7</v>
      </c>
      <c r="Q2900" s="412">
        <f>K2900+M2900+O2900</f>
        <v>0</v>
      </c>
      <c r="R2900" s="412"/>
      <c r="S2900" s="412"/>
      <c r="T2900" s="412"/>
      <c r="U2900" s="419" t="s">
        <v>0</v>
      </c>
      <c r="V2900" s="617" t="str">
        <f>+IF(I2900&lt;0,"ng","")</f>
        <v/>
      </c>
      <c r="W2900" s="617"/>
    </row>
    <row r="2901" spans="1:23" s="77" customFormat="1" ht="24" hidden="1" customHeight="1">
      <c r="A2901" s="372" t="s">
        <v>4298</v>
      </c>
      <c r="B2901" s="421" t="s">
        <v>0</v>
      </c>
      <c r="C2901" s="421" t="s">
        <v>1550</v>
      </c>
      <c r="D2901" s="422" t="s">
        <v>5008</v>
      </c>
      <c r="E2901" s="422" t="s">
        <v>1536</v>
      </c>
      <c r="F2901" s="416">
        <v>3</v>
      </c>
      <c r="G2901" s="416">
        <f>[5]내역서!F2897</f>
        <v>3</v>
      </c>
      <c r="H2901" s="416">
        <v>0</v>
      </c>
      <c r="I2901" s="416">
        <f>내역서!F2905</f>
        <v>0</v>
      </c>
      <c r="J2901" s="416">
        <v>114862.5</v>
      </c>
      <c r="K2901" s="417">
        <f t="shared" si="5124"/>
        <v>0</v>
      </c>
      <c r="L2901" s="416">
        <v>332856.8</v>
      </c>
      <c r="M2901" s="417">
        <f t="shared" si="5125"/>
        <v>0</v>
      </c>
      <c r="N2901" s="416">
        <v>45385.4</v>
      </c>
      <c r="O2901" s="417">
        <f t="shared" si="5126"/>
        <v>0</v>
      </c>
      <c r="P2901" s="417">
        <f t="shared" si="5127"/>
        <v>493104.7</v>
      </c>
      <c r="Q2901" s="417">
        <f t="shared" si="5096"/>
        <v>0</v>
      </c>
      <c r="R2901" s="417">
        <f t="shared" ref="R2901" si="5131">I2901-I2900</f>
        <v>0</v>
      </c>
      <c r="S2901" s="417">
        <f t="shared" ref="S2901:T2901" si="5132">P2901-P2900</f>
        <v>0</v>
      </c>
      <c r="T2901" s="417">
        <f t="shared" si="5132"/>
        <v>0</v>
      </c>
      <c r="U2901" s="422"/>
      <c r="V2901" s="619" t="str">
        <f t="shared" ref="V2901" si="5133">+IF(I2901&lt;0,"ng","")</f>
        <v/>
      </c>
      <c r="W2901" s="619"/>
    </row>
    <row r="2902" spans="1:23" s="485" customFormat="1" ht="24" hidden="1" customHeight="1">
      <c r="A2902" s="366" t="s">
        <v>4295</v>
      </c>
      <c r="B2902" s="418" t="s">
        <v>0</v>
      </c>
      <c r="C2902" s="418" t="s">
        <v>3604</v>
      </c>
      <c r="D2902" s="419" t="s">
        <v>123</v>
      </c>
      <c r="E2902" s="419" t="s">
        <v>1894</v>
      </c>
      <c r="F2902" s="411">
        <v>3</v>
      </c>
      <c r="G2902" s="411">
        <f>[5]내역서!F2898</f>
        <v>3</v>
      </c>
      <c r="H2902" s="411">
        <v>0</v>
      </c>
      <c r="I2902" s="411">
        <f>내역서!F2906</f>
        <v>0</v>
      </c>
      <c r="J2902" s="411">
        <v>94480.4</v>
      </c>
      <c r="K2902" s="412">
        <f>INT($I2902*J2902)</f>
        <v>0</v>
      </c>
      <c r="L2902" s="411">
        <v>294743.2</v>
      </c>
      <c r="M2902" s="412">
        <f>INT($I2902*L2902)</f>
        <v>0</v>
      </c>
      <c r="N2902" s="411">
        <v>31112.2</v>
      </c>
      <c r="O2902" s="412">
        <f>INT($I2902*N2902)</f>
        <v>0</v>
      </c>
      <c r="P2902" s="412">
        <f>+J2902+L2902+N2902</f>
        <v>420335.8</v>
      </c>
      <c r="Q2902" s="412">
        <f>K2902+M2902+O2902</f>
        <v>0</v>
      </c>
      <c r="R2902" s="412"/>
      <c r="S2902" s="412"/>
      <c r="T2902" s="412"/>
      <c r="U2902" s="419" t="s">
        <v>0</v>
      </c>
      <c r="V2902" s="617" t="str">
        <f>+IF(I2902&lt;0,"ng","")</f>
        <v/>
      </c>
      <c r="W2902" s="617"/>
    </row>
    <row r="2903" spans="1:23" s="77" customFormat="1" ht="24" hidden="1" customHeight="1">
      <c r="A2903" s="372" t="s">
        <v>4989</v>
      </c>
      <c r="B2903" s="421" t="s">
        <v>0</v>
      </c>
      <c r="C2903" s="421" t="s">
        <v>1550</v>
      </c>
      <c r="D2903" s="422" t="s">
        <v>123</v>
      </c>
      <c r="E2903" s="422" t="s">
        <v>1536</v>
      </c>
      <c r="F2903" s="416">
        <v>3</v>
      </c>
      <c r="G2903" s="416">
        <f>[5]내역서!F2899</f>
        <v>3</v>
      </c>
      <c r="H2903" s="416">
        <v>0</v>
      </c>
      <c r="I2903" s="416">
        <f>내역서!F2907</f>
        <v>0</v>
      </c>
      <c r="J2903" s="416">
        <v>94480.4</v>
      </c>
      <c r="K2903" s="417">
        <f t="shared" si="5124"/>
        <v>0</v>
      </c>
      <c r="L2903" s="416">
        <v>294743.2</v>
      </c>
      <c r="M2903" s="417">
        <f t="shared" si="5125"/>
        <v>0</v>
      </c>
      <c r="N2903" s="416">
        <v>31112.2</v>
      </c>
      <c r="O2903" s="417">
        <f t="shared" si="5126"/>
        <v>0</v>
      </c>
      <c r="P2903" s="417">
        <f t="shared" si="5127"/>
        <v>420335.8</v>
      </c>
      <c r="Q2903" s="417">
        <f t="shared" si="5096"/>
        <v>0</v>
      </c>
      <c r="R2903" s="417">
        <f t="shared" ref="R2903" si="5134">I2903-I2902</f>
        <v>0</v>
      </c>
      <c r="S2903" s="417">
        <f t="shared" ref="S2903:T2903" si="5135">P2903-P2902</f>
        <v>0</v>
      </c>
      <c r="T2903" s="417">
        <f t="shared" si="5135"/>
        <v>0</v>
      </c>
      <c r="U2903" s="422"/>
      <c r="V2903" s="619" t="str">
        <f t="shared" ref="V2903" si="5136">+IF(I2903&lt;0,"ng","")</f>
        <v/>
      </c>
      <c r="W2903" s="619"/>
    </row>
    <row r="2904" spans="1:23" s="516" customFormat="1" ht="24" hidden="1" customHeight="1">
      <c r="A2904" s="366" t="s">
        <v>4993</v>
      </c>
      <c r="B2904" s="418" t="s">
        <v>0</v>
      </c>
      <c r="C2904" s="418" t="s">
        <v>3604</v>
      </c>
      <c r="D2904" s="419" t="s">
        <v>124</v>
      </c>
      <c r="E2904" s="419" t="s">
        <v>1894</v>
      </c>
      <c r="F2904" s="411">
        <v>1</v>
      </c>
      <c r="G2904" s="411">
        <f>[5]내역서!F2900</f>
        <v>1</v>
      </c>
      <c r="H2904" s="411">
        <v>0</v>
      </c>
      <c r="I2904" s="411">
        <f>내역서!F2908</f>
        <v>0</v>
      </c>
      <c r="J2904" s="411">
        <v>79767</v>
      </c>
      <c r="K2904" s="412">
        <f>INT($I2904*J2904)</f>
        <v>0</v>
      </c>
      <c r="L2904" s="411">
        <v>236001.6</v>
      </c>
      <c r="M2904" s="412">
        <f>INT($I2904*L2904)</f>
        <v>0</v>
      </c>
      <c r="N2904" s="411">
        <v>26415.7</v>
      </c>
      <c r="O2904" s="412">
        <f>INT($I2904*N2904)</f>
        <v>0</v>
      </c>
      <c r="P2904" s="412">
        <f>+J2904+L2904+N2904</f>
        <v>342184.3</v>
      </c>
      <c r="Q2904" s="412">
        <f>K2904+M2904+O2904</f>
        <v>0</v>
      </c>
      <c r="R2904" s="412"/>
      <c r="S2904" s="412"/>
      <c r="T2904" s="412"/>
      <c r="U2904" s="419" t="s">
        <v>0</v>
      </c>
      <c r="V2904" s="617" t="str">
        <f>+IF(I2904&lt;0,"ng","")</f>
        <v/>
      </c>
      <c r="W2904" s="617"/>
    </row>
    <row r="2905" spans="1:23" s="79" customFormat="1" ht="24" hidden="1" customHeight="1">
      <c r="A2905" s="372" t="s">
        <v>5009</v>
      </c>
      <c r="B2905" s="421" t="s">
        <v>0</v>
      </c>
      <c r="C2905" s="421" t="s">
        <v>1550</v>
      </c>
      <c r="D2905" s="422" t="s">
        <v>124</v>
      </c>
      <c r="E2905" s="422" t="s">
        <v>1536</v>
      </c>
      <c r="F2905" s="416">
        <v>1</v>
      </c>
      <c r="G2905" s="416">
        <f>[5]내역서!F2901</f>
        <v>1</v>
      </c>
      <c r="H2905" s="416">
        <v>0</v>
      </c>
      <c r="I2905" s="416">
        <f>내역서!F2909</f>
        <v>0</v>
      </c>
      <c r="J2905" s="416">
        <v>79767</v>
      </c>
      <c r="K2905" s="417">
        <f t="shared" si="5124"/>
        <v>0</v>
      </c>
      <c r="L2905" s="416">
        <v>236001.6</v>
      </c>
      <c r="M2905" s="417">
        <f t="shared" si="5125"/>
        <v>0</v>
      </c>
      <c r="N2905" s="416">
        <v>26415.7</v>
      </c>
      <c r="O2905" s="417">
        <f t="shared" si="5126"/>
        <v>0</v>
      </c>
      <c r="P2905" s="417">
        <f t="shared" si="5127"/>
        <v>342184.3</v>
      </c>
      <c r="Q2905" s="417">
        <f t="shared" si="5096"/>
        <v>0</v>
      </c>
      <c r="R2905" s="417">
        <f t="shared" ref="R2905" si="5137">I2905-I2904</f>
        <v>0</v>
      </c>
      <c r="S2905" s="417">
        <f t="shared" ref="S2905:T2905" si="5138">P2905-P2904</f>
        <v>0</v>
      </c>
      <c r="T2905" s="417">
        <f t="shared" si="5138"/>
        <v>0</v>
      </c>
      <c r="U2905" s="422"/>
      <c r="V2905" s="619" t="str">
        <f t="shared" ref="V2905" si="5139">+IF(I2905&lt;0,"ng","")</f>
        <v/>
      </c>
      <c r="W2905" s="619"/>
    </row>
    <row r="2906" spans="1:23" s="516" customFormat="1" ht="24" hidden="1" customHeight="1">
      <c r="A2906" s="366" t="s">
        <v>4993</v>
      </c>
      <c r="B2906" s="418" t="s">
        <v>0</v>
      </c>
      <c r="C2906" s="418" t="s">
        <v>3611</v>
      </c>
      <c r="D2906" s="419" t="s">
        <v>132</v>
      </c>
      <c r="E2906" s="419" t="s">
        <v>1894</v>
      </c>
      <c r="F2906" s="411">
        <v>0</v>
      </c>
      <c r="G2906" s="411">
        <f>[5]내역서!F2902</f>
        <v>0</v>
      </c>
      <c r="H2906" s="411">
        <v>0</v>
      </c>
      <c r="I2906" s="411">
        <f>내역서!F2910</f>
        <v>0</v>
      </c>
      <c r="J2906" s="411">
        <v>168194.9</v>
      </c>
      <c r="K2906" s="412">
        <f>INT($I2906*J2906)</f>
        <v>0</v>
      </c>
      <c r="L2906" s="411">
        <v>469705.6</v>
      </c>
      <c r="M2906" s="412">
        <f>INT($I2906*L2906)</f>
        <v>0</v>
      </c>
      <c r="N2906" s="411">
        <v>73745.3</v>
      </c>
      <c r="O2906" s="412">
        <f>INT($I2906*N2906)</f>
        <v>0</v>
      </c>
      <c r="P2906" s="412">
        <f>+J2906+L2906+N2906</f>
        <v>711645.8</v>
      </c>
      <c r="Q2906" s="412">
        <f>K2906+M2906+O2906</f>
        <v>0</v>
      </c>
      <c r="R2906" s="412"/>
      <c r="S2906" s="412"/>
      <c r="T2906" s="412"/>
      <c r="U2906" s="419" t="s">
        <v>0</v>
      </c>
      <c r="V2906" s="617" t="str">
        <f>+IF(I2906&lt;0,"ng","")</f>
        <v/>
      </c>
      <c r="W2906" s="617"/>
    </row>
    <row r="2907" spans="1:23" s="79" customFormat="1" ht="24" hidden="1" customHeight="1">
      <c r="A2907" s="372" t="s">
        <v>4829</v>
      </c>
      <c r="B2907" s="421" t="s">
        <v>0</v>
      </c>
      <c r="C2907" s="421" t="s">
        <v>1551</v>
      </c>
      <c r="D2907" s="422" t="s">
        <v>132</v>
      </c>
      <c r="E2907" s="422" t="s">
        <v>1536</v>
      </c>
      <c r="F2907" s="416">
        <v>0</v>
      </c>
      <c r="G2907" s="416">
        <f>[5]내역서!F2903</f>
        <v>0</v>
      </c>
      <c r="H2907" s="416">
        <v>0</v>
      </c>
      <c r="I2907" s="416">
        <f>내역서!F2911</f>
        <v>0</v>
      </c>
      <c r="J2907" s="416">
        <v>168194.9</v>
      </c>
      <c r="K2907" s="417">
        <f t="shared" si="5124"/>
        <v>0</v>
      </c>
      <c r="L2907" s="416">
        <v>469705.6</v>
      </c>
      <c r="M2907" s="417">
        <f t="shared" si="5125"/>
        <v>0</v>
      </c>
      <c r="N2907" s="416">
        <v>73745.3</v>
      </c>
      <c r="O2907" s="417">
        <f t="shared" si="5126"/>
        <v>0</v>
      </c>
      <c r="P2907" s="417">
        <f t="shared" si="5127"/>
        <v>711645.8</v>
      </c>
      <c r="Q2907" s="417">
        <f t="shared" si="5096"/>
        <v>0</v>
      </c>
      <c r="R2907" s="417">
        <f t="shared" ref="R2907" si="5140">I2907-I2906</f>
        <v>0</v>
      </c>
      <c r="S2907" s="417">
        <f t="shared" ref="S2907:T2907" si="5141">P2907-P2906</f>
        <v>0</v>
      </c>
      <c r="T2907" s="417">
        <f t="shared" si="5141"/>
        <v>0</v>
      </c>
      <c r="U2907" s="422"/>
      <c r="V2907" s="619" t="str">
        <f t="shared" ref="V2907" si="5142">+IF(I2907&lt;0,"ng","")</f>
        <v/>
      </c>
      <c r="W2907" s="619"/>
    </row>
    <row r="2908" spans="1:23" s="516" customFormat="1" ht="24" hidden="1" customHeight="1">
      <c r="A2908" s="366" t="s">
        <v>2055</v>
      </c>
      <c r="B2908" s="418" t="s">
        <v>0</v>
      </c>
      <c r="C2908" s="418" t="s">
        <v>3611</v>
      </c>
      <c r="D2908" s="419" t="s">
        <v>124</v>
      </c>
      <c r="E2908" s="419" t="s">
        <v>1894</v>
      </c>
      <c r="F2908" s="411">
        <v>0</v>
      </c>
      <c r="G2908" s="411">
        <f>[5]내역서!F2904</f>
        <v>0</v>
      </c>
      <c r="H2908" s="411">
        <v>0</v>
      </c>
      <c r="I2908" s="411">
        <f>내역서!F2912</f>
        <v>0</v>
      </c>
      <c r="J2908" s="411">
        <v>79767</v>
      </c>
      <c r="K2908" s="412">
        <f>INT($I2908*J2908)</f>
        <v>0</v>
      </c>
      <c r="L2908" s="411">
        <v>236001.6</v>
      </c>
      <c r="M2908" s="412">
        <f>INT($I2908*L2908)</f>
        <v>0</v>
      </c>
      <c r="N2908" s="411">
        <v>26415.7</v>
      </c>
      <c r="O2908" s="412">
        <f>INT($I2908*N2908)</f>
        <v>0</v>
      </c>
      <c r="P2908" s="412">
        <f>+J2908+L2908+N2908</f>
        <v>342184.3</v>
      </c>
      <c r="Q2908" s="412">
        <f>K2908+M2908+O2908</f>
        <v>0</v>
      </c>
      <c r="R2908" s="412"/>
      <c r="S2908" s="412"/>
      <c r="T2908" s="412"/>
      <c r="U2908" s="419" t="s">
        <v>0</v>
      </c>
      <c r="V2908" s="617" t="str">
        <f>+IF(I2908&lt;0,"ng","")</f>
        <v/>
      </c>
      <c r="W2908" s="617"/>
    </row>
    <row r="2909" spans="1:23" s="79" customFormat="1" ht="24" hidden="1" customHeight="1">
      <c r="A2909" s="372" t="s">
        <v>4829</v>
      </c>
      <c r="B2909" s="421" t="s">
        <v>0</v>
      </c>
      <c r="C2909" s="421" t="s">
        <v>1551</v>
      </c>
      <c r="D2909" s="422" t="s">
        <v>124</v>
      </c>
      <c r="E2909" s="422" t="s">
        <v>1536</v>
      </c>
      <c r="F2909" s="416">
        <v>0</v>
      </c>
      <c r="G2909" s="416">
        <f>[5]내역서!F2905</f>
        <v>0</v>
      </c>
      <c r="H2909" s="416">
        <v>0</v>
      </c>
      <c r="I2909" s="416">
        <f>내역서!F2913</f>
        <v>0</v>
      </c>
      <c r="J2909" s="416">
        <v>79767</v>
      </c>
      <c r="K2909" s="417">
        <f t="shared" si="5124"/>
        <v>0</v>
      </c>
      <c r="L2909" s="416">
        <v>236001.6</v>
      </c>
      <c r="M2909" s="417">
        <f t="shared" si="5125"/>
        <v>0</v>
      </c>
      <c r="N2909" s="416">
        <v>26415.7</v>
      </c>
      <c r="O2909" s="417">
        <f t="shared" si="5126"/>
        <v>0</v>
      </c>
      <c r="P2909" s="417">
        <f t="shared" si="5127"/>
        <v>342184.3</v>
      </c>
      <c r="Q2909" s="417">
        <f t="shared" si="5096"/>
        <v>0</v>
      </c>
      <c r="R2909" s="417">
        <f t="shared" ref="R2909" si="5143">I2909-I2908</f>
        <v>0</v>
      </c>
      <c r="S2909" s="417">
        <f t="shared" ref="S2909:T2909" si="5144">P2909-P2908</f>
        <v>0</v>
      </c>
      <c r="T2909" s="417">
        <f t="shared" si="5144"/>
        <v>0</v>
      </c>
      <c r="U2909" s="422"/>
      <c r="V2909" s="619" t="str">
        <f t="shared" ref="V2909" si="5145">+IF(I2909&lt;0,"ng","")</f>
        <v/>
      </c>
      <c r="W2909" s="619"/>
    </row>
    <row r="2910" spans="1:23" s="516" customFormat="1" ht="24" hidden="1" customHeight="1">
      <c r="A2910" s="366" t="s">
        <v>2055</v>
      </c>
      <c r="B2910" s="418" t="s">
        <v>0</v>
      </c>
      <c r="C2910" s="418" t="s">
        <v>3612</v>
      </c>
      <c r="D2910" s="419" t="s">
        <v>127</v>
      </c>
      <c r="E2910" s="419" t="s">
        <v>1894</v>
      </c>
      <c r="F2910" s="411">
        <v>4</v>
      </c>
      <c r="G2910" s="411">
        <f>[5]내역서!F2906</f>
        <v>4</v>
      </c>
      <c r="H2910" s="411">
        <v>0</v>
      </c>
      <c r="I2910" s="411">
        <f>내역서!F2914</f>
        <v>0</v>
      </c>
      <c r="J2910" s="411">
        <v>209971.8</v>
      </c>
      <c r="K2910" s="412">
        <f>INT($I2910*J2910)</f>
        <v>0</v>
      </c>
      <c r="L2910" s="411">
        <v>587043.19999999995</v>
      </c>
      <c r="M2910" s="412">
        <f>INT($I2910*L2910)</f>
        <v>0</v>
      </c>
      <c r="N2910" s="411">
        <v>87474.5</v>
      </c>
      <c r="O2910" s="412">
        <f>INT($I2910*N2910)</f>
        <v>0</v>
      </c>
      <c r="P2910" s="412">
        <f>+J2910+L2910+N2910</f>
        <v>884489.5</v>
      </c>
      <c r="Q2910" s="412">
        <f>K2910+M2910+O2910</f>
        <v>0</v>
      </c>
      <c r="R2910" s="412"/>
      <c r="S2910" s="412"/>
      <c r="T2910" s="412"/>
      <c r="U2910" s="419" t="s">
        <v>0</v>
      </c>
      <c r="V2910" s="617" t="str">
        <f>+IF(I2910&lt;0,"ng","")</f>
        <v/>
      </c>
      <c r="W2910" s="617"/>
    </row>
    <row r="2911" spans="1:23" s="79" customFormat="1" ht="24" hidden="1" customHeight="1">
      <c r="A2911" s="372" t="s">
        <v>5010</v>
      </c>
      <c r="B2911" s="421" t="s">
        <v>0</v>
      </c>
      <c r="C2911" s="421" t="s">
        <v>1552</v>
      </c>
      <c r="D2911" s="422" t="s">
        <v>5011</v>
      </c>
      <c r="E2911" s="422" t="s">
        <v>1536</v>
      </c>
      <c r="F2911" s="416">
        <v>4</v>
      </c>
      <c r="G2911" s="416">
        <f>[5]내역서!F2907</f>
        <v>4</v>
      </c>
      <c r="H2911" s="416">
        <v>0</v>
      </c>
      <c r="I2911" s="416">
        <f>내역서!F2915</f>
        <v>0</v>
      </c>
      <c r="J2911" s="416">
        <v>209971.8</v>
      </c>
      <c r="K2911" s="417">
        <f t="shared" si="5124"/>
        <v>0</v>
      </c>
      <c r="L2911" s="416">
        <v>587043.19999999995</v>
      </c>
      <c r="M2911" s="417">
        <f t="shared" si="5125"/>
        <v>0</v>
      </c>
      <c r="N2911" s="416">
        <v>87474.5</v>
      </c>
      <c r="O2911" s="417">
        <f t="shared" si="5126"/>
        <v>0</v>
      </c>
      <c r="P2911" s="417">
        <f t="shared" si="5127"/>
        <v>884489.5</v>
      </c>
      <c r="Q2911" s="417">
        <f t="shared" si="5096"/>
        <v>0</v>
      </c>
      <c r="R2911" s="417">
        <f t="shared" ref="R2911" si="5146">I2911-I2910</f>
        <v>0</v>
      </c>
      <c r="S2911" s="417">
        <f t="shared" ref="S2911:T2911" si="5147">P2911-P2910</f>
        <v>0</v>
      </c>
      <c r="T2911" s="417">
        <f t="shared" si="5147"/>
        <v>0</v>
      </c>
      <c r="U2911" s="422"/>
      <c r="V2911" s="619" t="str">
        <f t="shared" ref="V2911" si="5148">+IF(I2911&lt;0,"ng","")</f>
        <v/>
      </c>
      <c r="W2911" s="619"/>
    </row>
    <row r="2912" spans="1:23" s="516" customFormat="1" ht="24" hidden="1" customHeight="1">
      <c r="A2912" s="366" t="s">
        <v>4952</v>
      </c>
      <c r="B2912" s="418" t="s">
        <v>0</v>
      </c>
      <c r="C2912" s="418" t="s">
        <v>3612</v>
      </c>
      <c r="D2912" s="419" t="s">
        <v>128</v>
      </c>
      <c r="E2912" s="419" t="s">
        <v>1894</v>
      </c>
      <c r="F2912" s="411">
        <v>2</v>
      </c>
      <c r="G2912" s="411">
        <f>[5]내역서!F2908</f>
        <v>2</v>
      </c>
      <c r="H2912" s="411">
        <v>0</v>
      </c>
      <c r="I2912" s="411">
        <f>내역서!F2916</f>
        <v>0</v>
      </c>
      <c r="J2912" s="411">
        <v>209971.8</v>
      </c>
      <c r="K2912" s="412">
        <f>INT($I2912*J2912)</f>
        <v>0</v>
      </c>
      <c r="L2912" s="411">
        <v>587043.19999999995</v>
      </c>
      <c r="M2912" s="412">
        <f>INT($I2912*L2912)</f>
        <v>0</v>
      </c>
      <c r="N2912" s="411">
        <v>87474.5</v>
      </c>
      <c r="O2912" s="412">
        <f>INT($I2912*N2912)</f>
        <v>0</v>
      </c>
      <c r="P2912" s="412">
        <f>+J2912+L2912+N2912</f>
        <v>884489.5</v>
      </c>
      <c r="Q2912" s="412">
        <f>K2912+M2912+O2912</f>
        <v>0</v>
      </c>
      <c r="R2912" s="412"/>
      <c r="S2912" s="412"/>
      <c r="T2912" s="412"/>
      <c r="U2912" s="419" t="s">
        <v>0</v>
      </c>
      <c r="V2912" s="617" t="str">
        <f>+IF(I2912&lt;0,"ng","")</f>
        <v/>
      </c>
      <c r="W2912" s="617"/>
    </row>
    <row r="2913" spans="1:23" s="79" customFormat="1" ht="24" hidden="1" customHeight="1">
      <c r="A2913" s="372" t="s">
        <v>4829</v>
      </c>
      <c r="B2913" s="421" t="s">
        <v>0</v>
      </c>
      <c r="C2913" s="421" t="s">
        <v>1552</v>
      </c>
      <c r="D2913" s="422" t="s">
        <v>5012</v>
      </c>
      <c r="E2913" s="422" t="s">
        <v>1536</v>
      </c>
      <c r="F2913" s="416">
        <v>2</v>
      </c>
      <c r="G2913" s="416">
        <f>[5]내역서!F2909</f>
        <v>2</v>
      </c>
      <c r="H2913" s="416">
        <v>0</v>
      </c>
      <c r="I2913" s="416">
        <f>내역서!F2917</f>
        <v>0</v>
      </c>
      <c r="J2913" s="416">
        <v>209971.8</v>
      </c>
      <c r="K2913" s="417">
        <f t="shared" si="5124"/>
        <v>0</v>
      </c>
      <c r="L2913" s="416">
        <v>587043.19999999995</v>
      </c>
      <c r="M2913" s="417">
        <f t="shared" si="5125"/>
        <v>0</v>
      </c>
      <c r="N2913" s="416">
        <v>87474.5</v>
      </c>
      <c r="O2913" s="417">
        <f t="shared" si="5126"/>
        <v>0</v>
      </c>
      <c r="P2913" s="417">
        <f t="shared" si="5127"/>
        <v>884489.5</v>
      </c>
      <c r="Q2913" s="417">
        <f t="shared" si="5096"/>
        <v>0</v>
      </c>
      <c r="R2913" s="417">
        <f t="shared" ref="R2913" si="5149">I2913-I2912</f>
        <v>0</v>
      </c>
      <c r="S2913" s="417">
        <f t="shared" ref="S2913:T2913" si="5150">P2913-P2912</f>
        <v>0</v>
      </c>
      <c r="T2913" s="417">
        <f t="shared" si="5150"/>
        <v>0</v>
      </c>
      <c r="U2913" s="422"/>
      <c r="V2913" s="619" t="str">
        <f t="shared" ref="V2913" si="5151">+IF(I2913&lt;0,"ng","")</f>
        <v/>
      </c>
      <c r="W2913" s="619"/>
    </row>
    <row r="2914" spans="1:23" s="516" customFormat="1" ht="24" hidden="1" customHeight="1">
      <c r="A2914" s="366" t="s">
        <v>5013</v>
      </c>
      <c r="B2914" s="418" t="s">
        <v>0</v>
      </c>
      <c r="C2914" s="418" t="s">
        <v>3612</v>
      </c>
      <c r="D2914" s="419" t="s">
        <v>132</v>
      </c>
      <c r="E2914" s="419" t="s">
        <v>1894</v>
      </c>
      <c r="F2914" s="411">
        <v>1</v>
      </c>
      <c r="G2914" s="411">
        <f>[5]내역서!F2910</f>
        <v>1</v>
      </c>
      <c r="H2914" s="411">
        <v>0</v>
      </c>
      <c r="I2914" s="411">
        <f>내역서!F2918</f>
        <v>0</v>
      </c>
      <c r="J2914" s="411">
        <v>168194.9</v>
      </c>
      <c r="K2914" s="412">
        <f>INT($I2914*J2914)</f>
        <v>0</v>
      </c>
      <c r="L2914" s="411">
        <v>469705.6</v>
      </c>
      <c r="M2914" s="412">
        <f>INT($I2914*L2914)</f>
        <v>0</v>
      </c>
      <c r="N2914" s="411">
        <v>73745.3</v>
      </c>
      <c r="O2914" s="412">
        <f>INT($I2914*N2914)</f>
        <v>0</v>
      </c>
      <c r="P2914" s="412">
        <f>+J2914+L2914+N2914</f>
        <v>711645.8</v>
      </c>
      <c r="Q2914" s="412">
        <f>K2914+M2914+O2914</f>
        <v>0</v>
      </c>
      <c r="R2914" s="412"/>
      <c r="S2914" s="412"/>
      <c r="T2914" s="412"/>
      <c r="U2914" s="419" t="s">
        <v>0</v>
      </c>
      <c r="V2914" s="617" t="str">
        <f>+IF(I2914&lt;0,"ng","")</f>
        <v/>
      </c>
      <c r="W2914" s="617"/>
    </row>
    <row r="2915" spans="1:23" s="79" customFormat="1" ht="24" hidden="1" customHeight="1">
      <c r="A2915" s="372" t="s">
        <v>2072</v>
      </c>
      <c r="B2915" s="421" t="s">
        <v>0</v>
      </c>
      <c r="C2915" s="421" t="s">
        <v>1552</v>
      </c>
      <c r="D2915" s="422" t="s">
        <v>302</v>
      </c>
      <c r="E2915" s="422" t="s">
        <v>1536</v>
      </c>
      <c r="F2915" s="416">
        <v>1</v>
      </c>
      <c r="G2915" s="416">
        <f>[5]내역서!F2911</f>
        <v>1</v>
      </c>
      <c r="H2915" s="416">
        <v>0</v>
      </c>
      <c r="I2915" s="416">
        <f>내역서!F2919</f>
        <v>0</v>
      </c>
      <c r="J2915" s="416">
        <v>168194.9</v>
      </c>
      <c r="K2915" s="417">
        <f t="shared" si="5124"/>
        <v>0</v>
      </c>
      <c r="L2915" s="416">
        <v>469705.6</v>
      </c>
      <c r="M2915" s="417">
        <f t="shared" si="5125"/>
        <v>0</v>
      </c>
      <c r="N2915" s="416">
        <v>73745.3</v>
      </c>
      <c r="O2915" s="417">
        <f t="shared" si="5126"/>
        <v>0</v>
      </c>
      <c r="P2915" s="417">
        <f t="shared" si="5127"/>
        <v>711645.8</v>
      </c>
      <c r="Q2915" s="417">
        <f t="shared" si="5096"/>
        <v>0</v>
      </c>
      <c r="R2915" s="417">
        <f t="shared" ref="R2915" si="5152">I2915-I2914</f>
        <v>0</v>
      </c>
      <c r="S2915" s="417">
        <f t="shared" ref="S2915:T2915" si="5153">P2915-P2914</f>
        <v>0</v>
      </c>
      <c r="T2915" s="417">
        <f t="shared" si="5153"/>
        <v>0</v>
      </c>
      <c r="U2915" s="422"/>
      <c r="V2915" s="619" t="str">
        <f t="shared" ref="V2915" si="5154">+IF(I2915&lt;0,"ng","")</f>
        <v/>
      </c>
      <c r="W2915" s="619"/>
    </row>
    <row r="2916" spans="1:23" s="516" customFormat="1" ht="24" hidden="1" customHeight="1">
      <c r="A2916" s="366" t="s">
        <v>5014</v>
      </c>
      <c r="B2916" s="418" t="s">
        <v>0</v>
      </c>
      <c r="C2916" s="418" t="s">
        <v>3612</v>
      </c>
      <c r="D2916" s="419" t="s">
        <v>131</v>
      </c>
      <c r="E2916" s="419" t="s">
        <v>1894</v>
      </c>
      <c r="F2916" s="411">
        <v>3</v>
      </c>
      <c r="G2916" s="411">
        <f>[5]내역서!F2912</f>
        <v>3</v>
      </c>
      <c r="H2916" s="411">
        <v>0</v>
      </c>
      <c r="I2916" s="411">
        <f>내역서!F2920</f>
        <v>0</v>
      </c>
      <c r="J2916" s="411">
        <v>167846.5</v>
      </c>
      <c r="K2916" s="412">
        <f>INT($I2916*J2916)</f>
        <v>0</v>
      </c>
      <c r="L2916" s="411">
        <v>469705.6</v>
      </c>
      <c r="M2916" s="412">
        <f>INT($I2916*L2916)</f>
        <v>0</v>
      </c>
      <c r="N2916" s="411">
        <v>70756.899999999994</v>
      </c>
      <c r="O2916" s="412">
        <f>INT($I2916*N2916)</f>
        <v>0</v>
      </c>
      <c r="P2916" s="412">
        <f>+J2916+L2916+N2916</f>
        <v>708309</v>
      </c>
      <c r="Q2916" s="412">
        <f>K2916+M2916+O2916</f>
        <v>0</v>
      </c>
      <c r="R2916" s="412"/>
      <c r="S2916" s="412"/>
      <c r="T2916" s="412"/>
      <c r="U2916" s="419" t="s">
        <v>0</v>
      </c>
      <c r="V2916" s="617" t="str">
        <f>+IF(I2916&lt;0,"ng","")</f>
        <v/>
      </c>
      <c r="W2916" s="617"/>
    </row>
    <row r="2917" spans="1:23" s="79" customFormat="1" ht="24" hidden="1" customHeight="1">
      <c r="A2917" s="372" t="s">
        <v>4640</v>
      </c>
      <c r="B2917" s="421" t="s">
        <v>0</v>
      </c>
      <c r="C2917" s="421" t="s">
        <v>1552</v>
      </c>
      <c r="D2917" s="422" t="s">
        <v>5015</v>
      </c>
      <c r="E2917" s="422" t="s">
        <v>1536</v>
      </c>
      <c r="F2917" s="416">
        <v>3</v>
      </c>
      <c r="G2917" s="416">
        <f>[5]내역서!F2913</f>
        <v>3</v>
      </c>
      <c r="H2917" s="416">
        <v>0</v>
      </c>
      <c r="I2917" s="416">
        <f>내역서!F2921</f>
        <v>0</v>
      </c>
      <c r="J2917" s="416">
        <v>167846.5</v>
      </c>
      <c r="K2917" s="417">
        <f t="shared" si="5124"/>
        <v>0</v>
      </c>
      <c r="L2917" s="416">
        <v>469705.6</v>
      </c>
      <c r="M2917" s="417">
        <f t="shared" si="5125"/>
        <v>0</v>
      </c>
      <c r="N2917" s="416">
        <v>70756.899999999994</v>
      </c>
      <c r="O2917" s="417">
        <f t="shared" si="5126"/>
        <v>0</v>
      </c>
      <c r="P2917" s="417">
        <f t="shared" si="5127"/>
        <v>708309</v>
      </c>
      <c r="Q2917" s="417">
        <f t="shared" si="5096"/>
        <v>0</v>
      </c>
      <c r="R2917" s="417">
        <f t="shared" ref="R2917" si="5155">I2917-I2916</f>
        <v>0</v>
      </c>
      <c r="S2917" s="417">
        <f t="shared" ref="S2917:T2917" si="5156">P2917-P2916</f>
        <v>0</v>
      </c>
      <c r="T2917" s="417">
        <f t="shared" si="5156"/>
        <v>0</v>
      </c>
      <c r="U2917" s="422"/>
      <c r="V2917" s="619" t="str">
        <f t="shared" ref="V2917" si="5157">+IF(I2917&lt;0,"ng","")</f>
        <v/>
      </c>
      <c r="W2917" s="619"/>
    </row>
    <row r="2918" spans="1:23" s="516" customFormat="1" ht="24" hidden="1" customHeight="1">
      <c r="A2918" s="366" t="s">
        <v>2055</v>
      </c>
      <c r="B2918" s="418" t="s">
        <v>0</v>
      </c>
      <c r="C2918" s="418" t="s">
        <v>3612</v>
      </c>
      <c r="D2918" s="419" t="s">
        <v>121</v>
      </c>
      <c r="E2918" s="419" t="s">
        <v>1894</v>
      </c>
      <c r="F2918" s="411">
        <v>5</v>
      </c>
      <c r="G2918" s="411">
        <f>[5]내역서!F2914</f>
        <v>5</v>
      </c>
      <c r="H2918" s="411">
        <v>0</v>
      </c>
      <c r="I2918" s="411">
        <f>내역서!F2922</f>
        <v>0</v>
      </c>
      <c r="J2918" s="411">
        <v>131420.70000000001</v>
      </c>
      <c r="K2918" s="412">
        <f>INT($I2918*J2918)</f>
        <v>0</v>
      </c>
      <c r="L2918" s="411">
        <v>420752</v>
      </c>
      <c r="M2918" s="412">
        <f>INT($I2918*L2918)</f>
        <v>0</v>
      </c>
      <c r="N2918" s="411">
        <v>62623.3</v>
      </c>
      <c r="O2918" s="412">
        <f>INT($I2918*N2918)</f>
        <v>0</v>
      </c>
      <c r="P2918" s="412">
        <f>+J2918+L2918+N2918</f>
        <v>614796</v>
      </c>
      <c r="Q2918" s="412">
        <f>K2918+M2918+O2918</f>
        <v>0</v>
      </c>
      <c r="R2918" s="412"/>
      <c r="S2918" s="412"/>
      <c r="T2918" s="412"/>
      <c r="U2918" s="419" t="s">
        <v>0</v>
      </c>
      <c r="V2918" s="617" t="str">
        <f>+IF(I2918&lt;0,"ng","")</f>
        <v/>
      </c>
      <c r="W2918" s="617"/>
    </row>
    <row r="2919" spans="1:23" s="79" customFormat="1" ht="24" hidden="1" customHeight="1">
      <c r="A2919" s="372" t="s">
        <v>2072</v>
      </c>
      <c r="B2919" s="421" t="s">
        <v>0</v>
      </c>
      <c r="C2919" s="421" t="s">
        <v>1552</v>
      </c>
      <c r="D2919" s="422" t="s">
        <v>121</v>
      </c>
      <c r="E2919" s="422" t="s">
        <v>1536</v>
      </c>
      <c r="F2919" s="416">
        <v>5</v>
      </c>
      <c r="G2919" s="416">
        <f>[5]내역서!F2915</f>
        <v>5</v>
      </c>
      <c r="H2919" s="416">
        <v>0</v>
      </c>
      <c r="I2919" s="416">
        <f>내역서!F2923</f>
        <v>0</v>
      </c>
      <c r="J2919" s="416">
        <v>131420.70000000001</v>
      </c>
      <c r="K2919" s="417">
        <f t="shared" si="5124"/>
        <v>0</v>
      </c>
      <c r="L2919" s="416">
        <v>420752</v>
      </c>
      <c r="M2919" s="417">
        <f t="shared" si="5125"/>
        <v>0</v>
      </c>
      <c r="N2919" s="416">
        <v>62623.3</v>
      </c>
      <c r="O2919" s="417">
        <f t="shared" si="5126"/>
        <v>0</v>
      </c>
      <c r="P2919" s="417">
        <f t="shared" si="5127"/>
        <v>614796</v>
      </c>
      <c r="Q2919" s="417">
        <f t="shared" si="5096"/>
        <v>0</v>
      </c>
      <c r="R2919" s="417">
        <f t="shared" ref="R2919" si="5158">I2919-I2918</f>
        <v>0</v>
      </c>
      <c r="S2919" s="417">
        <f t="shared" ref="S2919:T2919" si="5159">P2919-P2918</f>
        <v>0</v>
      </c>
      <c r="T2919" s="417">
        <f t="shared" si="5159"/>
        <v>0</v>
      </c>
      <c r="U2919" s="422"/>
      <c r="V2919" s="619" t="str">
        <f t="shared" ref="V2919" si="5160">+IF(I2919&lt;0,"ng","")</f>
        <v/>
      </c>
      <c r="W2919" s="619"/>
    </row>
    <row r="2920" spans="1:23" s="516" customFormat="1" ht="24" hidden="1" customHeight="1">
      <c r="A2920" s="366" t="s">
        <v>5016</v>
      </c>
      <c r="B2920" s="418" t="s">
        <v>0</v>
      </c>
      <c r="C2920" s="418" t="s">
        <v>3612</v>
      </c>
      <c r="D2920" s="419" t="s">
        <v>133</v>
      </c>
      <c r="E2920" s="419" t="s">
        <v>1894</v>
      </c>
      <c r="F2920" s="411">
        <v>1</v>
      </c>
      <c r="G2920" s="411">
        <f>[5]내역서!F2916</f>
        <v>1</v>
      </c>
      <c r="H2920" s="411">
        <v>0</v>
      </c>
      <c r="I2920" s="411">
        <f>내역서!F2924</f>
        <v>0</v>
      </c>
      <c r="J2920" s="411">
        <v>124726.5</v>
      </c>
      <c r="K2920" s="412">
        <f>INT($I2920*J2920)</f>
        <v>0</v>
      </c>
      <c r="L2920" s="411">
        <v>373995.2</v>
      </c>
      <c r="M2920" s="412">
        <f>INT($I2920*L2920)</f>
        <v>0</v>
      </c>
      <c r="N2920" s="411">
        <v>57591.8</v>
      </c>
      <c r="O2920" s="412">
        <f>INT($I2920*N2920)</f>
        <v>0</v>
      </c>
      <c r="P2920" s="412">
        <f>+J2920+L2920+N2920</f>
        <v>556313.5</v>
      </c>
      <c r="Q2920" s="412">
        <f>K2920+M2920+O2920</f>
        <v>0</v>
      </c>
      <c r="R2920" s="412"/>
      <c r="S2920" s="412"/>
      <c r="T2920" s="412"/>
      <c r="U2920" s="419" t="s">
        <v>0</v>
      </c>
      <c r="V2920" s="617" t="str">
        <f>+IF(I2920&lt;0,"ng","")</f>
        <v/>
      </c>
      <c r="W2920" s="617"/>
    </row>
    <row r="2921" spans="1:23" s="79" customFormat="1" ht="24" hidden="1" customHeight="1">
      <c r="A2921" s="372" t="s">
        <v>5017</v>
      </c>
      <c r="B2921" s="421" t="s">
        <v>0</v>
      </c>
      <c r="C2921" s="421" t="s">
        <v>1552</v>
      </c>
      <c r="D2921" s="422" t="s">
        <v>133</v>
      </c>
      <c r="E2921" s="422" t="s">
        <v>1536</v>
      </c>
      <c r="F2921" s="416">
        <v>1</v>
      </c>
      <c r="G2921" s="416">
        <f>[5]내역서!F2917</f>
        <v>1</v>
      </c>
      <c r="H2921" s="416">
        <v>0</v>
      </c>
      <c r="I2921" s="416">
        <f>내역서!F2925</f>
        <v>0</v>
      </c>
      <c r="J2921" s="416">
        <v>124726.5</v>
      </c>
      <c r="K2921" s="417">
        <f t="shared" si="5124"/>
        <v>0</v>
      </c>
      <c r="L2921" s="416">
        <v>373995.2</v>
      </c>
      <c r="M2921" s="417">
        <f t="shared" si="5125"/>
        <v>0</v>
      </c>
      <c r="N2921" s="416">
        <v>57591.8</v>
      </c>
      <c r="O2921" s="417">
        <f t="shared" si="5126"/>
        <v>0</v>
      </c>
      <c r="P2921" s="417">
        <f t="shared" si="5127"/>
        <v>556313.5</v>
      </c>
      <c r="Q2921" s="417">
        <f t="shared" si="5096"/>
        <v>0</v>
      </c>
      <c r="R2921" s="417">
        <f t="shared" ref="R2921" si="5161">I2921-I2920</f>
        <v>0</v>
      </c>
      <c r="S2921" s="417">
        <f t="shared" ref="S2921:T2921" si="5162">P2921-P2920</f>
        <v>0</v>
      </c>
      <c r="T2921" s="417">
        <f t="shared" si="5162"/>
        <v>0</v>
      </c>
      <c r="U2921" s="422"/>
      <c r="V2921" s="619" t="str">
        <f t="shared" ref="V2921" si="5163">+IF(I2921&lt;0,"ng","")</f>
        <v/>
      </c>
      <c r="W2921" s="619"/>
    </row>
    <row r="2922" spans="1:23" s="516" customFormat="1" ht="24" hidden="1" customHeight="1">
      <c r="A2922" s="366" t="s">
        <v>4825</v>
      </c>
      <c r="B2922" s="418" t="s">
        <v>0</v>
      </c>
      <c r="C2922" s="418" t="s">
        <v>3612</v>
      </c>
      <c r="D2922" s="419" t="s">
        <v>124</v>
      </c>
      <c r="E2922" s="419" t="s">
        <v>1894</v>
      </c>
      <c r="F2922" s="411">
        <v>2</v>
      </c>
      <c r="G2922" s="411">
        <f>[5]내역서!F2918</f>
        <v>2</v>
      </c>
      <c r="H2922" s="411">
        <v>0</v>
      </c>
      <c r="I2922" s="411">
        <f>내역서!F2926</f>
        <v>0</v>
      </c>
      <c r="J2922" s="411">
        <v>79767</v>
      </c>
      <c r="K2922" s="412">
        <f>INT($I2922*J2922)</f>
        <v>0</v>
      </c>
      <c r="L2922" s="411">
        <v>236001.6</v>
      </c>
      <c r="M2922" s="412">
        <f>INT($I2922*L2922)</f>
        <v>0</v>
      </c>
      <c r="N2922" s="411">
        <v>26415.7</v>
      </c>
      <c r="O2922" s="412">
        <f>INT($I2922*N2922)</f>
        <v>0</v>
      </c>
      <c r="P2922" s="412">
        <f>+J2922+L2922+N2922</f>
        <v>342184.3</v>
      </c>
      <c r="Q2922" s="412">
        <f>K2922+M2922+O2922</f>
        <v>0</v>
      </c>
      <c r="R2922" s="412"/>
      <c r="S2922" s="412"/>
      <c r="T2922" s="412"/>
      <c r="U2922" s="419" t="s">
        <v>0</v>
      </c>
      <c r="V2922" s="617" t="str">
        <f>+IF(I2922&lt;0,"ng","")</f>
        <v/>
      </c>
      <c r="W2922" s="617"/>
    </row>
    <row r="2923" spans="1:23" s="79" customFormat="1" ht="24" hidden="1" customHeight="1">
      <c r="A2923" s="372" t="s">
        <v>5018</v>
      </c>
      <c r="B2923" s="421" t="s">
        <v>0</v>
      </c>
      <c r="C2923" s="421" t="s">
        <v>1552</v>
      </c>
      <c r="D2923" s="422" t="s">
        <v>124</v>
      </c>
      <c r="E2923" s="422" t="s">
        <v>1536</v>
      </c>
      <c r="F2923" s="416">
        <v>2</v>
      </c>
      <c r="G2923" s="416">
        <f>[5]내역서!F2919</f>
        <v>2</v>
      </c>
      <c r="H2923" s="416">
        <v>0</v>
      </c>
      <c r="I2923" s="416">
        <f>내역서!F2927</f>
        <v>0</v>
      </c>
      <c r="J2923" s="416">
        <v>79767</v>
      </c>
      <c r="K2923" s="417">
        <f t="shared" si="5124"/>
        <v>0</v>
      </c>
      <c r="L2923" s="416">
        <v>236001.6</v>
      </c>
      <c r="M2923" s="417">
        <f t="shared" si="5125"/>
        <v>0</v>
      </c>
      <c r="N2923" s="416">
        <v>26415.7</v>
      </c>
      <c r="O2923" s="417">
        <f t="shared" si="5126"/>
        <v>0</v>
      </c>
      <c r="P2923" s="417">
        <f t="shared" si="5127"/>
        <v>342184.3</v>
      </c>
      <c r="Q2923" s="417">
        <f t="shared" si="5096"/>
        <v>0</v>
      </c>
      <c r="R2923" s="417">
        <f t="shared" ref="R2923" si="5164">I2923-I2922</f>
        <v>0</v>
      </c>
      <c r="S2923" s="417">
        <f t="shared" ref="S2923:T2923" si="5165">P2923-P2922</f>
        <v>0</v>
      </c>
      <c r="T2923" s="417">
        <f t="shared" si="5165"/>
        <v>0</v>
      </c>
      <c r="U2923" s="422"/>
      <c r="V2923" s="619" t="str">
        <f t="shared" ref="V2923" si="5166">+IF(I2923&lt;0,"ng","")</f>
        <v/>
      </c>
      <c r="W2923" s="619"/>
    </row>
    <row r="2924" spans="1:23" s="516" customFormat="1" ht="24" hidden="1" customHeight="1">
      <c r="A2924" s="366" t="s">
        <v>4825</v>
      </c>
      <c r="B2924" s="418" t="s">
        <v>0</v>
      </c>
      <c r="C2924" s="418" t="s">
        <v>3619</v>
      </c>
      <c r="D2924" s="419" t="s">
        <v>131</v>
      </c>
      <c r="E2924" s="419" t="s">
        <v>1894</v>
      </c>
      <c r="F2924" s="411">
        <v>1</v>
      </c>
      <c r="G2924" s="411">
        <f>[5]내역서!F2920</f>
        <v>1</v>
      </c>
      <c r="H2924" s="411">
        <v>0</v>
      </c>
      <c r="I2924" s="411">
        <f>내역서!F2928</f>
        <v>0</v>
      </c>
      <c r="J2924" s="411">
        <v>167846.5</v>
      </c>
      <c r="K2924" s="412">
        <f>INT($I2924*J2924)</f>
        <v>0</v>
      </c>
      <c r="L2924" s="411">
        <v>469705.6</v>
      </c>
      <c r="M2924" s="412">
        <f>INT($I2924*L2924)</f>
        <v>0</v>
      </c>
      <c r="N2924" s="411">
        <v>70756.899999999994</v>
      </c>
      <c r="O2924" s="412">
        <f>INT($I2924*N2924)</f>
        <v>0</v>
      </c>
      <c r="P2924" s="412">
        <f>+J2924+L2924+N2924</f>
        <v>708309</v>
      </c>
      <c r="Q2924" s="412">
        <f>K2924+M2924+O2924</f>
        <v>0</v>
      </c>
      <c r="R2924" s="412"/>
      <c r="S2924" s="412"/>
      <c r="T2924" s="412"/>
      <c r="U2924" s="419" t="s">
        <v>0</v>
      </c>
      <c r="V2924" s="617" t="str">
        <f>+IF(I2924&lt;0,"ng","")</f>
        <v/>
      </c>
      <c r="W2924" s="617"/>
    </row>
    <row r="2925" spans="1:23" s="79" customFormat="1" ht="24" hidden="1" customHeight="1">
      <c r="A2925" s="372" t="s">
        <v>5017</v>
      </c>
      <c r="B2925" s="421" t="s">
        <v>0</v>
      </c>
      <c r="C2925" s="421" t="s">
        <v>1553</v>
      </c>
      <c r="D2925" s="422" t="s">
        <v>5019</v>
      </c>
      <c r="E2925" s="422" t="s">
        <v>1536</v>
      </c>
      <c r="F2925" s="416">
        <v>1</v>
      </c>
      <c r="G2925" s="416">
        <f>[5]내역서!F2921</f>
        <v>1</v>
      </c>
      <c r="H2925" s="416">
        <v>0</v>
      </c>
      <c r="I2925" s="416">
        <f>내역서!F2929</f>
        <v>0</v>
      </c>
      <c r="J2925" s="416">
        <v>167846.5</v>
      </c>
      <c r="K2925" s="417">
        <f t="shared" si="5124"/>
        <v>0</v>
      </c>
      <c r="L2925" s="416">
        <v>469705.6</v>
      </c>
      <c r="M2925" s="417">
        <f t="shared" si="5125"/>
        <v>0</v>
      </c>
      <c r="N2925" s="416">
        <v>70756.899999999994</v>
      </c>
      <c r="O2925" s="417">
        <f t="shared" si="5126"/>
        <v>0</v>
      </c>
      <c r="P2925" s="417">
        <f t="shared" si="5127"/>
        <v>708309</v>
      </c>
      <c r="Q2925" s="417">
        <f t="shared" si="5096"/>
        <v>0</v>
      </c>
      <c r="R2925" s="417">
        <f t="shared" ref="R2925" si="5167">I2925-I2924</f>
        <v>0</v>
      </c>
      <c r="S2925" s="417">
        <f t="shared" ref="S2925:T2925" si="5168">P2925-P2924</f>
        <v>0</v>
      </c>
      <c r="T2925" s="417">
        <f t="shared" si="5168"/>
        <v>0</v>
      </c>
      <c r="U2925" s="422"/>
      <c r="V2925" s="619" t="str">
        <f t="shared" ref="V2925" si="5169">+IF(I2925&lt;0,"ng","")</f>
        <v/>
      </c>
      <c r="W2925" s="619"/>
    </row>
    <row r="2926" spans="1:23" s="516" customFormat="1" ht="24" hidden="1" customHeight="1">
      <c r="A2926" s="366" t="s">
        <v>5016</v>
      </c>
      <c r="B2926" s="418" t="s">
        <v>0</v>
      </c>
      <c r="C2926" s="418" t="s">
        <v>3619</v>
      </c>
      <c r="D2926" s="419" t="s">
        <v>122</v>
      </c>
      <c r="E2926" s="419" t="s">
        <v>1894</v>
      </c>
      <c r="F2926" s="411">
        <v>6</v>
      </c>
      <c r="G2926" s="411">
        <f>[5]내역서!F2922</f>
        <v>6</v>
      </c>
      <c r="H2926" s="411">
        <v>0</v>
      </c>
      <c r="I2926" s="411">
        <f>내역서!F2930</f>
        <v>0</v>
      </c>
      <c r="J2926" s="411">
        <v>114862.5</v>
      </c>
      <c r="K2926" s="412">
        <f>INT($I2926*J2926)</f>
        <v>0</v>
      </c>
      <c r="L2926" s="411">
        <v>332856.8</v>
      </c>
      <c r="M2926" s="412">
        <f>INT($I2926*L2926)</f>
        <v>0</v>
      </c>
      <c r="N2926" s="411">
        <v>45385.4</v>
      </c>
      <c r="O2926" s="412">
        <f>INT($I2926*N2926)</f>
        <v>0</v>
      </c>
      <c r="P2926" s="412">
        <f>+J2926+L2926+N2926</f>
        <v>493104.7</v>
      </c>
      <c r="Q2926" s="412">
        <f>K2926+M2926+O2926</f>
        <v>0</v>
      </c>
      <c r="R2926" s="412"/>
      <c r="S2926" s="412"/>
      <c r="T2926" s="412"/>
      <c r="U2926" s="419" t="s">
        <v>0</v>
      </c>
      <c r="V2926" s="617" t="str">
        <f>+IF(I2926&lt;0,"ng","")</f>
        <v/>
      </c>
      <c r="W2926" s="617"/>
    </row>
    <row r="2927" spans="1:23" s="79" customFormat="1" ht="24" hidden="1" customHeight="1">
      <c r="A2927" s="372" t="s">
        <v>4640</v>
      </c>
      <c r="B2927" s="421" t="s">
        <v>0</v>
      </c>
      <c r="C2927" s="421" t="s">
        <v>1553</v>
      </c>
      <c r="D2927" s="422" t="s">
        <v>122</v>
      </c>
      <c r="E2927" s="422" t="s">
        <v>1536</v>
      </c>
      <c r="F2927" s="416">
        <v>6</v>
      </c>
      <c r="G2927" s="416">
        <f>[5]내역서!F2923</f>
        <v>6</v>
      </c>
      <c r="H2927" s="416">
        <v>0</v>
      </c>
      <c r="I2927" s="416">
        <f>내역서!F2931</f>
        <v>0</v>
      </c>
      <c r="J2927" s="416">
        <v>114862.5</v>
      </c>
      <c r="K2927" s="417">
        <f t="shared" si="5124"/>
        <v>0</v>
      </c>
      <c r="L2927" s="416">
        <v>332856.8</v>
      </c>
      <c r="M2927" s="417">
        <f t="shared" si="5125"/>
        <v>0</v>
      </c>
      <c r="N2927" s="416">
        <v>45385.4</v>
      </c>
      <c r="O2927" s="417">
        <f t="shared" si="5126"/>
        <v>0</v>
      </c>
      <c r="P2927" s="417">
        <f t="shared" si="5127"/>
        <v>493104.7</v>
      </c>
      <c r="Q2927" s="417">
        <f t="shared" si="5096"/>
        <v>0</v>
      </c>
      <c r="R2927" s="417">
        <f t="shared" ref="R2927" si="5170">I2927-I2926</f>
        <v>0</v>
      </c>
      <c r="S2927" s="417">
        <f t="shared" ref="S2927:T2927" si="5171">P2927-P2926</f>
        <v>0</v>
      </c>
      <c r="T2927" s="417">
        <f t="shared" si="5171"/>
        <v>0</v>
      </c>
      <c r="U2927" s="422"/>
      <c r="V2927" s="619" t="str">
        <f t="shared" ref="V2927" si="5172">+IF(I2927&lt;0,"ng","")</f>
        <v/>
      </c>
      <c r="W2927" s="619"/>
    </row>
    <row r="2928" spans="1:23" s="516" customFormat="1" ht="24" hidden="1" customHeight="1">
      <c r="A2928" s="366" t="s">
        <v>5016</v>
      </c>
      <c r="B2928" s="418" t="s">
        <v>0</v>
      </c>
      <c r="C2928" s="418" t="s">
        <v>3619</v>
      </c>
      <c r="D2928" s="419" t="s">
        <v>123</v>
      </c>
      <c r="E2928" s="419" t="s">
        <v>1894</v>
      </c>
      <c r="F2928" s="411">
        <v>7</v>
      </c>
      <c r="G2928" s="411">
        <f>[5]내역서!F2924</f>
        <v>7</v>
      </c>
      <c r="H2928" s="411">
        <v>0</v>
      </c>
      <c r="I2928" s="411">
        <f>내역서!F2932</f>
        <v>0</v>
      </c>
      <c r="J2928" s="411">
        <v>94480.4</v>
      </c>
      <c r="K2928" s="412">
        <f>INT($I2928*J2928)</f>
        <v>0</v>
      </c>
      <c r="L2928" s="411">
        <v>294743.2</v>
      </c>
      <c r="M2928" s="412">
        <f>INT($I2928*L2928)</f>
        <v>0</v>
      </c>
      <c r="N2928" s="411">
        <v>31112.2</v>
      </c>
      <c r="O2928" s="412">
        <f>INT($I2928*N2928)</f>
        <v>0</v>
      </c>
      <c r="P2928" s="412">
        <f>+J2928+L2928+N2928</f>
        <v>420335.8</v>
      </c>
      <c r="Q2928" s="412">
        <f>K2928+M2928+O2928</f>
        <v>0</v>
      </c>
      <c r="R2928" s="412"/>
      <c r="S2928" s="412"/>
      <c r="T2928" s="412"/>
      <c r="U2928" s="419" t="s">
        <v>0</v>
      </c>
      <c r="V2928" s="617" t="str">
        <f>+IF(I2928&lt;0,"ng","")</f>
        <v/>
      </c>
      <c r="W2928" s="617"/>
    </row>
    <row r="2929" spans="1:23" s="79" customFormat="1" ht="24" hidden="1" customHeight="1">
      <c r="A2929" s="372" t="s">
        <v>5020</v>
      </c>
      <c r="B2929" s="421" t="s">
        <v>0</v>
      </c>
      <c r="C2929" s="421" t="s">
        <v>1553</v>
      </c>
      <c r="D2929" s="422" t="s">
        <v>123</v>
      </c>
      <c r="E2929" s="422" t="s">
        <v>1536</v>
      </c>
      <c r="F2929" s="416">
        <v>7</v>
      </c>
      <c r="G2929" s="416">
        <f>[5]내역서!F2925</f>
        <v>7</v>
      </c>
      <c r="H2929" s="416">
        <v>0</v>
      </c>
      <c r="I2929" s="416">
        <f>내역서!F2933</f>
        <v>0</v>
      </c>
      <c r="J2929" s="416">
        <v>94480.4</v>
      </c>
      <c r="K2929" s="417">
        <f t="shared" si="5124"/>
        <v>0</v>
      </c>
      <c r="L2929" s="416">
        <v>294743.2</v>
      </c>
      <c r="M2929" s="417">
        <f t="shared" si="5125"/>
        <v>0</v>
      </c>
      <c r="N2929" s="416">
        <v>31112.2</v>
      </c>
      <c r="O2929" s="417">
        <f t="shared" si="5126"/>
        <v>0</v>
      </c>
      <c r="P2929" s="417">
        <f t="shared" si="5127"/>
        <v>420335.8</v>
      </c>
      <c r="Q2929" s="417">
        <f t="shared" si="5096"/>
        <v>0</v>
      </c>
      <c r="R2929" s="417">
        <f t="shared" ref="R2929" si="5173">I2929-I2928</f>
        <v>0</v>
      </c>
      <c r="S2929" s="417">
        <f t="shared" ref="S2929:T2929" si="5174">P2929-P2928</f>
        <v>0</v>
      </c>
      <c r="T2929" s="417">
        <f t="shared" si="5174"/>
        <v>0</v>
      </c>
      <c r="U2929" s="422"/>
      <c r="V2929" s="619" t="str">
        <f t="shared" ref="V2929" si="5175">+IF(I2929&lt;0,"ng","")</f>
        <v/>
      </c>
      <c r="W2929" s="619"/>
    </row>
    <row r="2930" spans="1:23" s="516" customFormat="1" ht="24" hidden="1" customHeight="1">
      <c r="A2930" s="366" t="s">
        <v>4297</v>
      </c>
      <c r="B2930" s="418" t="s">
        <v>0</v>
      </c>
      <c r="C2930" s="418" t="s">
        <v>3620</v>
      </c>
      <c r="D2930" s="419" t="s">
        <v>128</v>
      </c>
      <c r="E2930" s="419" t="s">
        <v>1894</v>
      </c>
      <c r="F2930" s="411">
        <v>1</v>
      </c>
      <c r="G2930" s="411">
        <f>[5]내역서!F2926</f>
        <v>1</v>
      </c>
      <c r="H2930" s="411">
        <v>0</v>
      </c>
      <c r="I2930" s="411">
        <f>내역서!F2934</f>
        <v>0</v>
      </c>
      <c r="J2930" s="411">
        <v>209971.8</v>
      </c>
      <c r="K2930" s="412">
        <f>INT($I2930*J2930)</f>
        <v>0</v>
      </c>
      <c r="L2930" s="411">
        <v>587043.19999999995</v>
      </c>
      <c r="M2930" s="412">
        <f>INT($I2930*L2930)</f>
        <v>0</v>
      </c>
      <c r="N2930" s="411">
        <v>87474.5</v>
      </c>
      <c r="O2930" s="412">
        <f>INT($I2930*N2930)</f>
        <v>0</v>
      </c>
      <c r="P2930" s="412">
        <f>+J2930+L2930+N2930</f>
        <v>884489.5</v>
      </c>
      <c r="Q2930" s="412">
        <f>K2930+M2930+O2930</f>
        <v>0</v>
      </c>
      <c r="R2930" s="412"/>
      <c r="S2930" s="412"/>
      <c r="T2930" s="412"/>
      <c r="U2930" s="419" t="s">
        <v>0</v>
      </c>
      <c r="V2930" s="617" t="str">
        <f>+IF(I2930&lt;0,"ng","")</f>
        <v/>
      </c>
      <c r="W2930" s="617"/>
    </row>
    <row r="2931" spans="1:23" s="79" customFormat="1" ht="24" hidden="1" customHeight="1">
      <c r="A2931" s="372" t="s">
        <v>5021</v>
      </c>
      <c r="B2931" s="421" t="s">
        <v>0</v>
      </c>
      <c r="C2931" s="421" t="s">
        <v>1554</v>
      </c>
      <c r="D2931" s="422" t="s">
        <v>5022</v>
      </c>
      <c r="E2931" s="422" t="s">
        <v>1536</v>
      </c>
      <c r="F2931" s="416">
        <v>1</v>
      </c>
      <c r="G2931" s="416">
        <f>[5]내역서!F2927</f>
        <v>1</v>
      </c>
      <c r="H2931" s="416">
        <v>0</v>
      </c>
      <c r="I2931" s="416">
        <f>내역서!F2935</f>
        <v>0</v>
      </c>
      <c r="J2931" s="416">
        <v>209971.8</v>
      </c>
      <c r="K2931" s="417">
        <f t="shared" ref="K2931:K2949" si="5176">INT($I2931*J2931)</f>
        <v>0</v>
      </c>
      <c r="L2931" s="416">
        <v>587043.19999999995</v>
      </c>
      <c r="M2931" s="417">
        <f t="shared" ref="M2931:M2949" si="5177">INT($I2931*L2931)</f>
        <v>0</v>
      </c>
      <c r="N2931" s="416">
        <v>87474.5</v>
      </c>
      <c r="O2931" s="417">
        <f t="shared" ref="O2931:O2949" si="5178">INT($I2931*N2931)</f>
        <v>0</v>
      </c>
      <c r="P2931" s="417">
        <f t="shared" si="5127"/>
        <v>884489.5</v>
      </c>
      <c r="Q2931" s="417">
        <f t="shared" si="5096"/>
        <v>0</v>
      </c>
      <c r="R2931" s="417">
        <f t="shared" ref="R2931" si="5179">I2931-I2930</f>
        <v>0</v>
      </c>
      <c r="S2931" s="417">
        <f t="shared" ref="S2931:T2931" si="5180">P2931-P2930</f>
        <v>0</v>
      </c>
      <c r="T2931" s="417">
        <f t="shared" si="5180"/>
        <v>0</v>
      </c>
      <c r="U2931" s="422"/>
      <c r="V2931" s="619" t="str">
        <f t="shared" ref="V2931" si="5181">+IF(I2931&lt;0,"ng","")</f>
        <v/>
      </c>
      <c r="W2931" s="619"/>
    </row>
    <row r="2932" spans="1:23" s="516" customFormat="1" ht="24" hidden="1" customHeight="1">
      <c r="A2932" s="366" t="s">
        <v>5023</v>
      </c>
      <c r="B2932" s="418" t="s">
        <v>0</v>
      </c>
      <c r="C2932" s="418" t="s">
        <v>3620</v>
      </c>
      <c r="D2932" s="419" t="s">
        <v>131</v>
      </c>
      <c r="E2932" s="419" t="s">
        <v>1894</v>
      </c>
      <c r="F2932" s="411">
        <v>1</v>
      </c>
      <c r="G2932" s="411">
        <f>[5]내역서!F2928</f>
        <v>1</v>
      </c>
      <c r="H2932" s="411">
        <v>0</v>
      </c>
      <c r="I2932" s="411">
        <f>내역서!F2936</f>
        <v>0</v>
      </c>
      <c r="J2932" s="411">
        <v>167846.5</v>
      </c>
      <c r="K2932" s="412">
        <f>INT($I2932*J2932)</f>
        <v>0</v>
      </c>
      <c r="L2932" s="411">
        <v>469705.6</v>
      </c>
      <c r="M2932" s="412">
        <f>INT($I2932*L2932)</f>
        <v>0</v>
      </c>
      <c r="N2932" s="411">
        <v>70756.899999999994</v>
      </c>
      <c r="O2932" s="412">
        <f>INT($I2932*N2932)</f>
        <v>0</v>
      </c>
      <c r="P2932" s="412">
        <f>+J2932+L2932+N2932</f>
        <v>708309</v>
      </c>
      <c r="Q2932" s="412">
        <f>K2932+M2932+O2932</f>
        <v>0</v>
      </c>
      <c r="R2932" s="412"/>
      <c r="S2932" s="412"/>
      <c r="T2932" s="412"/>
      <c r="U2932" s="419" t="s">
        <v>0</v>
      </c>
      <c r="V2932" s="617" t="str">
        <f>+IF(I2932&lt;0,"ng","")</f>
        <v/>
      </c>
      <c r="W2932" s="617"/>
    </row>
    <row r="2933" spans="1:23" s="79" customFormat="1" ht="24" hidden="1" customHeight="1">
      <c r="A2933" s="372" t="s">
        <v>4829</v>
      </c>
      <c r="B2933" s="421" t="s">
        <v>0</v>
      </c>
      <c r="C2933" s="421" t="s">
        <v>1554</v>
      </c>
      <c r="D2933" s="422" t="s">
        <v>5024</v>
      </c>
      <c r="E2933" s="422" t="s">
        <v>1536</v>
      </c>
      <c r="F2933" s="416">
        <v>1</v>
      </c>
      <c r="G2933" s="416">
        <f>[5]내역서!F2929</f>
        <v>1</v>
      </c>
      <c r="H2933" s="416">
        <v>0</v>
      </c>
      <c r="I2933" s="416">
        <f>내역서!F2937</f>
        <v>0</v>
      </c>
      <c r="J2933" s="416">
        <v>167846.5</v>
      </c>
      <c r="K2933" s="417">
        <f t="shared" si="5176"/>
        <v>0</v>
      </c>
      <c r="L2933" s="416">
        <v>469705.6</v>
      </c>
      <c r="M2933" s="417">
        <f t="shared" si="5177"/>
        <v>0</v>
      </c>
      <c r="N2933" s="416">
        <v>70756.899999999994</v>
      </c>
      <c r="O2933" s="417">
        <f t="shared" si="5178"/>
        <v>0</v>
      </c>
      <c r="P2933" s="417">
        <f t="shared" si="5127"/>
        <v>708309</v>
      </c>
      <c r="Q2933" s="417">
        <f t="shared" si="5096"/>
        <v>0</v>
      </c>
      <c r="R2933" s="417">
        <f t="shared" ref="R2933" si="5182">I2933-I2932</f>
        <v>0</v>
      </c>
      <c r="S2933" s="417">
        <f t="shared" ref="S2933:T2933" si="5183">P2933-P2932</f>
        <v>0</v>
      </c>
      <c r="T2933" s="417">
        <f t="shared" si="5183"/>
        <v>0</v>
      </c>
      <c r="U2933" s="422"/>
      <c r="V2933" s="619" t="str">
        <f t="shared" ref="V2933" si="5184">+IF(I2933&lt;0,"ng","")</f>
        <v/>
      </c>
      <c r="W2933" s="619"/>
    </row>
    <row r="2934" spans="1:23" s="516" customFormat="1" ht="24" hidden="1" customHeight="1">
      <c r="A2934" s="366" t="s">
        <v>4825</v>
      </c>
      <c r="B2934" s="418" t="s">
        <v>0</v>
      </c>
      <c r="C2934" s="418" t="s">
        <v>3620</v>
      </c>
      <c r="D2934" s="419" t="s">
        <v>121</v>
      </c>
      <c r="E2934" s="419" t="s">
        <v>1894</v>
      </c>
      <c r="F2934" s="411">
        <v>2</v>
      </c>
      <c r="G2934" s="411">
        <f>[5]내역서!F2930</f>
        <v>2</v>
      </c>
      <c r="H2934" s="411">
        <v>0</v>
      </c>
      <c r="I2934" s="411">
        <f>내역서!F2938</f>
        <v>0</v>
      </c>
      <c r="J2934" s="411">
        <v>131420.70000000001</v>
      </c>
      <c r="K2934" s="412">
        <f>INT($I2934*J2934)</f>
        <v>0</v>
      </c>
      <c r="L2934" s="411">
        <v>420752</v>
      </c>
      <c r="M2934" s="412">
        <f>INT($I2934*L2934)</f>
        <v>0</v>
      </c>
      <c r="N2934" s="411">
        <v>62623.3</v>
      </c>
      <c r="O2934" s="412">
        <f>INT($I2934*N2934)</f>
        <v>0</v>
      </c>
      <c r="P2934" s="412">
        <f>+J2934+L2934+N2934</f>
        <v>614796</v>
      </c>
      <c r="Q2934" s="412">
        <f>K2934+M2934+O2934</f>
        <v>0</v>
      </c>
      <c r="R2934" s="412"/>
      <c r="S2934" s="412"/>
      <c r="T2934" s="412"/>
      <c r="U2934" s="419" t="s">
        <v>0</v>
      </c>
      <c r="V2934" s="617" t="str">
        <f>+IF(I2934&lt;0,"ng","")</f>
        <v/>
      </c>
      <c r="W2934" s="617"/>
    </row>
    <row r="2935" spans="1:23" s="79" customFormat="1" ht="24" hidden="1" customHeight="1">
      <c r="A2935" s="372" t="s">
        <v>5020</v>
      </c>
      <c r="B2935" s="421" t="s">
        <v>0</v>
      </c>
      <c r="C2935" s="421" t="s">
        <v>1554</v>
      </c>
      <c r="D2935" s="422" t="s">
        <v>121</v>
      </c>
      <c r="E2935" s="422" t="s">
        <v>1536</v>
      </c>
      <c r="F2935" s="416">
        <v>2</v>
      </c>
      <c r="G2935" s="416">
        <f>[5]내역서!F2931</f>
        <v>2</v>
      </c>
      <c r="H2935" s="416">
        <v>0</v>
      </c>
      <c r="I2935" s="416">
        <f>내역서!F2939</f>
        <v>0</v>
      </c>
      <c r="J2935" s="416">
        <v>131420.70000000001</v>
      </c>
      <c r="K2935" s="417">
        <f t="shared" si="5176"/>
        <v>0</v>
      </c>
      <c r="L2935" s="416">
        <v>420752</v>
      </c>
      <c r="M2935" s="417">
        <f t="shared" si="5177"/>
        <v>0</v>
      </c>
      <c r="N2935" s="416">
        <v>62623.3</v>
      </c>
      <c r="O2935" s="417">
        <f t="shared" si="5178"/>
        <v>0</v>
      </c>
      <c r="P2935" s="417">
        <f t="shared" si="5127"/>
        <v>614796</v>
      </c>
      <c r="Q2935" s="417">
        <f t="shared" si="5096"/>
        <v>0</v>
      </c>
      <c r="R2935" s="417">
        <f t="shared" ref="R2935" si="5185">I2935-I2934</f>
        <v>0</v>
      </c>
      <c r="S2935" s="417">
        <f t="shared" ref="S2935:T2935" si="5186">P2935-P2934</f>
        <v>0</v>
      </c>
      <c r="T2935" s="417">
        <f t="shared" si="5186"/>
        <v>0</v>
      </c>
      <c r="U2935" s="422"/>
      <c r="V2935" s="619" t="str">
        <f t="shared" ref="V2935" si="5187">+IF(I2935&lt;0,"ng","")</f>
        <v/>
      </c>
      <c r="W2935" s="619"/>
    </row>
    <row r="2936" spans="1:23" s="516" customFormat="1" ht="24" hidden="1" customHeight="1">
      <c r="A2936" s="366" t="s">
        <v>2055</v>
      </c>
      <c r="B2936" s="418" t="s">
        <v>0</v>
      </c>
      <c r="C2936" s="418" t="s">
        <v>3620</v>
      </c>
      <c r="D2936" s="419" t="s">
        <v>133</v>
      </c>
      <c r="E2936" s="419" t="s">
        <v>1894</v>
      </c>
      <c r="F2936" s="411">
        <v>2</v>
      </c>
      <c r="G2936" s="411">
        <f>[5]내역서!F2932</f>
        <v>2</v>
      </c>
      <c r="H2936" s="411">
        <v>0</v>
      </c>
      <c r="I2936" s="411">
        <f>내역서!F2940</f>
        <v>0</v>
      </c>
      <c r="J2936" s="411">
        <v>124726.5</v>
      </c>
      <c r="K2936" s="412">
        <f>INT($I2936*J2936)</f>
        <v>0</v>
      </c>
      <c r="L2936" s="411">
        <v>373995.2</v>
      </c>
      <c r="M2936" s="412">
        <f>INT($I2936*L2936)</f>
        <v>0</v>
      </c>
      <c r="N2936" s="411">
        <v>57591.8</v>
      </c>
      <c r="O2936" s="412">
        <f>INT($I2936*N2936)</f>
        <v>0</v>
      </c>
      <c r="P2936" s="412">
        <f>+J2936+L2936+N2936</f>
        <v>556313.5</v>
      </c>
      <c r="Q2936" s="412">
        <f>K2936+M2936+O2936</f>
        <v>0</v>
      </c>
      <c r="R2936" s="412"/>
      <c r="S2936" s="412"/>
      <c r="T2936" s="412"/>
      <c r="U2936" s="419" t="s">
        <v>0</v>
      </c>
      <c r="V2936" s="617" t="str">
        <f>+IF(I2936&lt;0,"ng","")</f>
        <v/>
      </c>
      <c r="W2936" s="617"/>
    </row>
    <row r="2937" spans="1:23" s="79" customFormat="1" ht="24" hidden="1" customHeight="1">
      <c r="A2937" s="372" t="s">
        <v>5025</v>
      </c>
      <c r="B2937" s="421" t="s">
        <v>0</v>
      </c>
      <c r="C2937" s="421" t="s">
        <v>1554</v>
      </c>
      <c r="D2937" s="422" t="s">
        <v>133</v>
      </c>
      <c r="E2937" s="422" t="s">
        <v>1536</v>
      </c>
      <c r="F2937" s="416">
        <v>2</v>
      </c>
      <c r="G2937" s="416">
        <f>[5]내역서!F2933</f>
        <v>2</v>
      </c>
      <c r="H2937" s="416">
        <v>0</v>
      </c>
      <c r="I2937" s="416">
        <f>내역서!F2941</f>
        <v>0</v>
      </c>
      <c r="J2937" s="416">
        <v>124726.5</v>
      </c>
      <c r="K2937" s="417">
        <f t="shared" si="5176"/>
        <v>0</v>
      </c>
      <c r="L2937" s="416">
        <v>373995.2</v>
      </c>
      <c r="M2937" s="417">
        <f t="shared" si="5177"/>
        <v>0</v>
      </c>
      <c r="N2937" s="416">
        <v>57591.8</v>
      </c>
      <c r="O2937" s="417">
        <f t="shared" si="5178"/>
        <v>0</v>
      </c>
      <c r="P2937" s="417">
        <f t="shared" si="5127"/>
        <v>556313.5</v>
      </c>
      <c r="Q2937" s="417">
        <f t="shared" si="5096"/>
        <v>0</v>
      </c>
      <c r="R2937" s="417">
        <f t="shared" ref="R2937" si="5188">I2937-I2936</f>
        <v>0</v>
      </c>
      <c r="S2937" s="417">
        <f t="shared" ref="S2937:T2937" si="5189">P2937-P2936</f>
        <v>0</v>
      </c>
      <c r="T2937" s="417">
        <f t="shared" si="5189"/>
        <v>0</v>
      </c>
      <c r="U2937" s="422"/>
      <c r="V2937" s="619" t="str">
        <f t="shared" ref="V2937" si="5190">+IF(I2937&lt;0,"ng","")</f>
        <v/>
      </c>
      <c r="W2937" s="619"/>
    </row>
    <row r="2938" spans="1:23" s="516" customFormat="1" ht="24" hidden="1" customHeight="1">
      <c r="A2938" s="366" t="s">
        <v>5026</v>
      </c>
      <c r="B2938" s="418" t="s">
        <v>0</v>
      </c>
      <c r="C2938" s="418" t="s">
        <v>3620</v>
      </c>
      <c r="D2938" s="419" t="s">
        <v>124</v>
      </c>
      <c r="E2938" s="419" t="s">
        <v>1894</v>
      </c>
      <c r="F2938" s="411">
        <v>6</v>
      </c>
      <c r="G2938" s="411">
        <f>[5]내역서!F2934</f>
        <v>6</v>
      </c>
      <c r="H2938" s="411">
        <v>0</v>
      </c>
      <c r="I2938" s="411">
        <f>내역서!F2942</f>
        <v>0</v>
      </c>
      <c r="J2938" s="411">
        <v>79767</v>
      </c>
      <c r="K2938" s="412">
        <f>INT($I2938*J2938)</f>
        <v>0</v>
      </c>
      <c r="L2938" s="411">
        <v>236001.6</v>
      </c>
      <c r="M2938" s="412">
        <f>INT($I2938*L2938)</f>
        <v>0</v>
      </c>
      <c r="N2938" s="411">
        <v>26415.7</v>
      </c>
      <c r="O2938" s="412">
        <f>INT($I2938*N2938)</f>
        <v>0</v>
      </c>
      <c r="P2938" s="412">
        <f>+J2938+L2938+N2938</f>
        <v>342184.3</v>
      </c>
      <c r="Q2938" s="412">
        <f>K2938+M2938+O2938</f>
        <v>0</v>
      </c>
      <c r="R2938" s="412"/>
      <c r="S2938" s="412"/>
      <c r="T2938" s="412"/>
      <c r="U2938" s="419" t="s">
        <v>0</v>
      </c>
      <c r="V2938" s="617" t="str">
        <f>+IF(I2938&lt;0,"ng","")</f>
        <v/>
      </c>
      <c r="W2938" s="617"/>
    </row>
    <row r="2939" spans="1:23" s="79" customFormat="1" ht="24" hidden="1" customHeight="1">
      <c r="A2939" s="372" t="s">
        <v>5027</v>
      </c>
      <c r="B2939" s="421" t="s">
        <v>0</v>
      </c>
      <c r="C2939" s="421" t="s">
        <v>1554</v>
      </c>
      <c r="D2939" s="422" t="s">
        <v>124</v>
      </c>
      <c r="E2939" s="422" t="s">
        <v>1536</v>
      </c>
      <c r="F2939" s="416">
        <v>6</v>
      </c>
      <c r="G2939" s="416">
        <f>[5]내역서!F2935</f>
        <v>6</v>
      </c>
      <c r="H2939" s="416">
        <v>0</v>
      </c>
      <c r="I2939" s="416">
        <f>내역서!F2943</f>
        <v>0</v>
      </c>
      <c r="J2939" s="416">
        <v>79767</v>
      </c>
      <c r="K2939" s="417">
        <f t="shared" si="5176"/>
        <v>0</v>
      </c>
      <c r="L2939" s="416">
        <v>236001.6</v>
      </c>
      <c r="M2939" s="417">
        <f t="shared" si="5177"/>
        <v>0</v>
      </c>
      <c r="N2939" s="416">
        <v>26415.7</v>
      </c>
      <c r="O2939" s="417">
        <f t="shared" si="5178"/>
        <v>0</v>
      </c>
      <c r="P2939" s="417">
        <f t="shared" si="5127"/>
        <v>342184.3</v>
      </c>
      <c r="Q2939" s="417">
        <f t="shared" si="5096"/>
        <v>0</v>
      </c>
      <c r="R2939" s="417">
        <f t="shared" ref="R2939" si="5191">I2939-I2938</f>
        <v>0</v>
      </c>
      <c r="S2939" s="417">
        <f t="shared" ref="S2939:T2939" si="5192">P2939-P2938</f>
        <v>0</v>
      </c>
      <c r="T2939" s="417">
        <f t="shared" si="5192"/>
        <v>0</v>
      </c>
      <c r="U2939" s="422"/>
      <c r="V2939" s="619" t="str">
        <f t="shared" ref="V2939" si="5193">+IF(I2939&lt;0,"ng","")</f>
        <v/>
      </c>
      <c r="W2939" s="619"/>
    </row>
    <row r="2940" spans="1:23" s="516" customFormat="1" ht="24" hidden="1" customHeight="1">
      <c r="A2940" s="366" t="s">
        <v>5028</v>
      </c>
      <c r="B2940" s="418" t="s">
        <v>0</v>
      </c>
      <c r="C2940" s="418" t="s">
        <v>3624</v>
      </c>
      <c r="D2940" s="419" t="s">
        <v>122</v>
      </c>
      <c r="E2940" s="419" t="s">
        <v>1894</v>
      </c>
      <c r="F2940" s="411">
        <v>5</v>
      </c>
      <c r="G2940" s="411">
        <f>[5]내역서!F2936</f>
        <v>5</v>
      </c>
      <c r="H2940" s="411">
        <v>0</v>
      </c>
      <c r="I2940" s="411">
        <f>내역서!F2944</f>
        <v>0</v>
      </c>
      <c r="J2940" s="411">
        <v>114862.5</v>
      </c>
      <c r="K2940" s="412">
        <f>INT($I2940*J2940)</f>
        <v>0</v>
      </c>
      <c r="L2940" s="411">
        <v>332856.8</v>
      </c>
      <c r="M2940" s="412">
        <f>INT($I2940*L2940)</f>
        <v>0</v>
      </c>
      <c r="N2940" s="411">
        <v>45385.4</v>
      </c>
      <c r="O2940" s="412">
        <f>INT($I2940*N2940)</f>
        <v>0</v>
      </c>
      <c r="P2940" s="412">
        <f>+J2940+L2940+N2940</f>
        <v>493104.7</v>
      </c>
      <c r="Q2940" s="412">
        <f>K2940+M2940+O2940</f>
        <v>0</v>
      </c>
      <c r="R2940" s="412"/>
      <c r="S2940" s="412"/>
      <c r="T2940" s="412"/>
      <c r="U2940" s="419" t="s">
        <v>0</v>
      </c>
      <c r="V2940" s="617" t="str">
        <f>+IF(I2940&lt;0,"ng","")</f>
        <v/>
      </c>
      <c r="W2940" s="617"/>
    </row>
    <row r="2941" spans="1:23" s="79" customFormat="1" ht="24" hidden="1" customHeight="1">
      <c r="A2941" s="372" t="s">
        <v>4664</v>
      </c>
      <c r="B2941" s="421" t="s">
        <v>0</v>
      </c>
      <c r="C2941" s="421" t="s">
        <v>1555</v>
      </c>
      <c r="D2941" s="422" t="s">
        <v>122</v>
      </c>
      <c r="E2941" s="422" t="s">
        <v>1536</v>
      </c>
      <c r="F2941" s="416">
        <v>5</v>
      </c>
      <c r="G2941" s="416">
        <f>[5]내역서!F2937</f>
        <v>5</v>
      </c>
      <c r="H2941" s="416">
        <v>0</v>
      </c>
      <c r="I2941" s="416">
        <f>내역서!F2945</f>
        <v>0</v>
      </c>
      <c r="J2941" s="416">
        <v>114862.5</v>
      </c>
      <c r="K2941" s="417">
        <f t="shared" si="5176"/>
        <v>0</v>
      </c>
      <c r="L2941" s="416">
        <v>332856.8</v>
      </c>
      <c r="M2941" s="417">
        <f t="shared" si="5177"/>
        <v>0</v>
      </c>
      <c r="N2941" s="416">
        <v>45385.4</v>
      </c>
      <c r="O2941" s="417">
        <f t="shared" si="5178"/>
        <v>0</v>
      </c>
      <c r="P2941" s="417">
        <f t="shared" si="5127"/>
        <v>493104.7</v>
      </c>
      <c r="Q2941" s="417">
        <f t="shared" si="5096"/>
        <v>0</v>
      </c>
      <c r="R2941" s="417">
        <f t="shared" ref="R2941" si="5194">I2941-I2940</f>
        <v>0</v>
      </c>
      <c r="S2941" s="417">
        <f t="shared" ref="S2941:T2941" si="5195">P2941-P2940</f>
        <v>0</v>
      </c>
      <c r="T2941" s="417">
        <f t="shared" si="5195"/>
        <v>0</v>
      </c>
      <c r="U2941" s="422"/>
      <c r="V2941" s="619" t="str">
        <f t="shared" ref="V2941" si="5196">+IF(I2941&lt;0,"ng","")</f>
        <v/>
      </c>
      <c r="W2941" s="619"/>
    </row>
    <row r="2942" spans="1:23" s="516" customFormat="1" ht="24" hidden="1" customHeight="1">
      <c r="A2942" s="366" t="s">
        <v>5029</v>
      </c>
      <c r="B2942" s="418" t="s">
        <v>0</v>
      </c>
      <c r="C2942" s="418" t="s">
        <v>3625</v>
      </c>
      <c r="D2942" s="419" t="s">
        <v>132</v>
      </c>
      <c r="E2942" s="419" t="s">
        <v>1894</v>
      </c>
      <c r="F2942" s="411">
        <v>1</v>
      </c>
      <c r="G2942" s="411">
        <f>[5]내역서!F2938</f>
        <v>1</v>
      </c>
      <c r="H2942" s="411">
        <v>0</v>
      </c>
      <c r="I2942" s="411">
        <f>내역서!F2946</f>
        <v>0</v>
      </c>
      <c r="J2942" s="411">
        <v>168194.9</v>
      </c>
      <c r="K2942" s="412">
        <f>INT($I2942*J2942)</f>
        <v>0</v>
      </c>
      <c r="L2942" s="411">
        <v>469705.6</v>
      </c>
      <c r="M2942" s="412">
        <f>INT($I2942*L2942)</f>
        <v>0</v>
      </c>
      <c r="N2942" s="411">
        <v>73745.3</v>
      </c>
      <c r="O2942" s="412">
        <f>INT($I2942*N2942)</f>
        <v>0</v>
      </c>
      <c r="P2942" s="412">
        <f>+J2942+L2942+N2942</f>
        <v>711645.8</v>
      </c>
      <c r="Q2942" s="412">
        <f>K2942+M2942+O2942</f>
        <v>0</v>
      </c>
      <c r="R2942" s="412"/>
      <c r="S2942" s="412"/>
      <c r="T2942" s="412"/>
      <c r="U2942" s="419" t="s">
        <v>0</v>
      </c>
      <c r="V2942" s="617" t="str">
        <f>+IF(I2942&lt;0,"ng","")</f>
        <v/>
      </c>
      <c r="W2942" s="617"/>
    </row>
    <row r="2943" spans="1:23" s="79" customFormat="1" ht="24" hidden="1" customHeight="1">
      <c r="A2943" s="372" t="s">
        <v>2072</v>
      </c>
      <c r="B2943" s="421" t="s">
        <v>0</v>
      </c>
      <c r="C2943" s="421" t="s">
        <v>1556</v>
      </c>
      <c r="D2943" s="422" t="s">
        <v>5030</v>
      </c>
      <c r="E2943" s="422" t="s">
        <v>1536</v>
      </c>
      <c r="F2943" s="416">
        <v>1</v>
      </c>
      <c r="G2943" s="416">
        <f>[5]내역서!F2939</f>
        <v>1</v>
      </c>
      <c r="H2943" s="416">
        <v>0</v>
      </c>
      <c r="I2943" s="416">
        <f>내역서!F2947</f>
        <v>0</v>
      </c>
      <c r="J2943" s="416">
        <v>168194.9</v>
      </c>
      <c r="K2943" s="417">
        <f t="shared" si="5176"/>
        <v>0</v>
      </c>
      <c r="L2943" s="416">
        <v>469705.6</v>
      </c>
      <c r="M2943" s="417">
        <f t="shared" si="5177"/>
        <v>0</v>
      </c>
      <c r="N2943" s="416">
        <v>73745.3</v>
      </c>
      <c r="O2943" s="417">
        <f t="shared" si="5178"/>
        <v>0</v>
      </c>
      <c r="P2943" s="417">
        <f t="shared" si="5127"/>
        <v>711645.8</v>
      </c>
      <c r="Q2943" s="417">
        <f t="shared" si="5096"/>
        <v>0</v>
      </c>
      <c r="R2943" s="417">
        <f t="shared" ref="R2943" si="5197">I2943-I2942</f>
        <v>0</v>
      </c>
      <c r="S2943" s="417">
        <f t="shared" ref="S2943:T2943" si="5198">P2943-P2942</f>
        <v>0</v>
      </c>
      <c r="T2943" s="417">
        <f t="shared" si="5198"/>
        <v>0</v>
      </c>
      <c r="U2943" s="422"/>
      <c r="V2943" s="619" t="str">
        <f t="shared" ref="V2943" si="5199">+IF(I2943&lt;0,"ng","")</f>
        <v/>
      </c>
      <c r="W2943" s="619"/>
    </row>
    <row r="2944" spans="1:23" s="516" customFormat="1" ht="24" hidden="1" customHeight="1">
      <c r="A2944" s="366" t="s">
        <v>4825</v>
      </c>
      <c r="B2944" s="418" t="s">
        <v>0</v>
      </c>
      <c r="C2944" s="418" t="s">
        <v>3625</v>
      </c>
      <c r="D2944" s="419" t="s">
        <v>121</v>
      </c>
      <c r="E2944" s="419" t="s">
        <v>1894</v>
      </c>
      <c r="F2944" s="411">
        <v>2</v>
      </c>
      <c r="G2944" s="411">
        <f>[5]내역서!F2940</f>
        <v>2</v>
      </c>
      <c r="H2944" s="411">
        <v>0</v>
      </c>
      <c r="I2944" s="411">
        <f>내역서!F2948</f>
        <v>0</v>
      </c>
      <c r="J2944" s="411">
        <v>131420.70000000001</v>
      </c>
      <c r="K2944" s="412">
        <f>INT($I2944*J2944)</f>
        <v>0</v>
      </c>
      <c r="L2944" s="411">
        <v>420752</v>
      </c>
      <c r="M2944" s="412">
        <f>INT($I2944*L2944)</f>
        <v>0</v>
      </c>
      <c r="N2944" s="411">
        <v>62623.3</v>
      </c>
      <c r="O2944" s="412">
        <f>INT($I2944*N2944)</f>
        <v>0</v>
      </c>
      <c r="P2944" s="412">
        <f>+J2944+L2944+N2944</f>
        <v>614796</v>
      </c>
      <c r="Q2944" s="412">
        <f>K2944+M2944+O2944</f>
        <v>0</v>
      </c>
      <c r="R2944" s="412"/>
      <c r="S2944" s="412"/>
      <c r="T2944" s="412"/>
      <c r="U2944" s="419" t="s">
        <v>0</v>
      </c>
      <c r="V2944" s="617" t="str">
        <f>+IF(I2944&lt;0,"ng","")</f>
        <v/>
      </c>
      <c r="W2944" s="617"/>
    </row>
    <row r="2945" spans="1:23" s="79" customFormat="1" ht="24" hidden="1" customHeight="1">
      <c r="A2945" s="372" t="s">
        <v>5031</v>
      </c>
      <c r="B2945" s="421" t="s">
        <v>0</v>
      </c>
      <c r="C2945" s="421" t="s">
        <v>1556</v>
      </c>
      <c r="D2945" s="422" t="s">
        <v>5032</v>
      </c>
      <c r="E2945" s="422" t="s">
        <v>1536</v>
      </c>
      <c r="F2945" s="416">
        <v>2</v>
      </c>
      <c r="G2945" s="416">
        <f>[5]내역서!F2941</f>
        <v>2</v>
      </c>
      <c r="H2945" s="416">
        <v>0</v>
      </c>
      <c r="I2945" s="416">
        <f>내역서!F2949</f>
        <v>0</v>
      </c>
      <c r="J2945" s="416">
        <v>131420.70000000001</v>
      </c>
      <c r="K2945" s="417">
        <f t="shared" si="5176"/>
        <v>0</v>
      </c>
      <c r="L2945" s="416">
        <v>420752</v>
      </c>
      <c r="M2945" s="417">
        <f t="shared" si="5177"/>
        <v>0</v>
      </c>
      <c r="N2945" s="416">
        <v>62623.3</v>
      </c>
      <c r="O2945" s="417">
        <f t="shared" si="5178"/>
        <v>0</v>
      </c>
      <c r="P2945" s="417">
        <f t="shared" si="5127"/>
        <v>614796</v>
      </c>
      <c r="Q2945" s="417">
        <f t="shared" ref="Q2945:Q3007" si="5200">K2945+M2945+O2945</f>
        <v>0</v>
      </c>
      <c r="R2945" s="417">
        <f t="shared" ref="R2945" si="5201">I2945-I2944</f>
        <v>0</v>
      </c>
      <c r="S2945" s="417">
        <f t="shared" ref="S2945:T2945" si="5202">P2945-P2944</f>
        <v>0</v>
      </c>
      <c r="T2945" s="417">
        <f t="shared" si="5202"/>
        <v>0</v>
      </c>
      <c r="U2945" s="422"/>
      <c r="V2945" s="619" t="str">
        <f t="shared" ref="V2945" si="5203">+IF(I2945&lt;0,"ng","")</f>
        <v/>
      </c>
      <c r="W2945" s="619"/>
    </row>
    <row r="2946" spans="1:23" s="516" customFormat="1" ht="24" hidden="1" customHeight="1">
      <c r="A2946" s="366" t="s">
        <v>5033</v>
      </c>
      <c r="B2946" s="418" t="s">
        <v>0</v>
      </c>
      <c r="C2946" s="418" t="s">
        <v>3625</v>
      </c>
      <c r="D2946" s="419" t="s">
        <v>133</v>
      </c>
      <c r="E2946" s="419" t="s">
        <v>1894</v>
      </c>
      <c r="F2946" s="411">
        <v>0</v>
      </c>
      <c r="G2946" s="411">
        <f>[5]내역서!F2942</f>
        <v>0</v>
      </c>
      <c r="H2946" s="411">
        <v>0</v>
      </c>
      <c r="I2946" s="411">
        <f>내역서!F2950</f>
        <v>0</v>
      </c>
      <c r="J2946" s="411">
        <v>124726.5</v>
      </c>
      <c r="K2946" s="412">
        <f>INT($I2946*J2946)</f>
        <v>0</v>
      </c>
      <c r="L2946" s="411">
        <v>373995.2</v>
      </c>
      <c r="M2946" s="412">
        <f>INT($I2946*L2946)</f>
        <v>0</v>
      </c>
      <c r="N2946" s="411">
        <v>57591.8</v>
      </c>
      <c r="O2946" s="412">
        <f>INT($I2946*N2946)</f>
        <v>0</v>
      </c>
      <c r="P2946" s="412">
        <f>+J2946+L2946+N2946</f>
        <v>556313.5</v>
      </c>
      <c r="Q2946" s="412">
        <f>K2946+M2946+O2946</f>
        <v>0</v>
      </c>
      <c r="R2946" s="412"/>
      <c r="S2946" s="412"/>
      <c r="T2946" s="412"/>
      <c r="U2946" s="419" t="s">
        <v>0</v>
      </c>
      <c r="V2946" s="617" t="str">
        <f>+IF(I2946&lt;0,"ng","")</f>
        <v/>
      </c>
      <c r="W2946" s="617"/>
    </row>
    <row r="2947" spans="1:23" s="79" customFormat="1" ht="24" hidden="1" customHeight="1">
      <c r="A2947" s="372" t="s">
        <v>4298</v>
      </c>
      <c r="B2947" s="421" t="s">
        <v>0</v>
      </c>
      <c r="C2947" s="421" t="s">
        <v>1556</v>
      </c>
      <c r="D2947" s="422" t="s">
        <v>133</v>
      </c>
      <c r="E2947" s="422" t="s">
        <v>1536</v>
      </c>
      <c r="F2947" s="416">
        <v>0</v>
      </c>
      <c r="G2947" s="416">
        <f>[5]내역서!F2943</f>
        <v>0</v>
      </c>
      <c r="H2947" s="416">
        <v>0</v>
      </c>
      <c r="I2947" s="416">
        <f>내역서!F2951</f>
        <v>0</v>
      </c>
      <c r="J2947" s="416">
        <v>124726.5</v>
      </c>
      <c r="K2947" s="417">
        <f t="shared" si="5176"/>
        <v>0</v>
      </c>
      <c r="L2947" s="416">
        <v>373995.2</v>
      </c>
      <c r="M2947" s="417">
        <f t="shared" si="5177"/>
        <v>0</v>
      </c>
      <c r="N2947" s="416">
        <v>57591.8</v>
      </c>
      <c r="O2947" s="417">
        <f t="shared" si="5178"/>
        <v>0</v>
      </c>
      <c r="P2947" s="417">
        <f t="shared" si="5127"/>
        <v>556313.5</v>
      </c>
      <c r="Q2947" s="417">
        <f t="shared" si="5200"/>
        <v>0</v>
      </c>
      <c r="R2947" s="417">
        <f t="shared" ref="R2947" si="5204">I2947-I2946</f>
        <v>0</v>
      </c>
      <c r="S2947" s="417">
        <f t="shared" ref="S2947:T2947" si="5205">P2947-P2946</f>
        <v>0</v>
      </c>
      <c r="T2947" s="417">
        <f t="shared" si="5205"/>
        <v>0</v>
      </c>
      <c r="U2947" s="422"/>
      <c r="V2947" s="619" t="str">
        <f t="shared" ref="V2947" si="5206">+IF(I2947&lt;0,"ng","")</f>
        <v/>
      </c>
      <c r="W2947" s="619"/>
    </row>
    <row r="2948" spans="1:23" s="516" customFormat="1" ht="24" hidden="1" customHeight="1">
      <c r="A2948" s="366" t="s">
        <v>5029</v>
      </c>
      <c r="B2948" s="418" t="s">
        <v>0</v>
      </c>
      <c r="C2948" s="418" t="s">
        <v>3625</v>
      </c>
      <c r="D2948" s="419" t="s">
        <v>122</v>
      </c>
      <c r="E2948" s="419" t="s">
        <v>1894</v>
      </c>
      <c r="F2948" s="411">
        <v>1</v>
      </c>
      <c r="G2948" s="411">
        <f>[5]내역서!F2944</f>
        <v>1</v>
      </c>
      <c r="H2948" s="411">
        <v>0</v>
      </c>
      <c r="I2948" s="411">
        <f>내역서!F2952</f>
        <v>0</v>
      </c>
      <c r="J2948" s="411">
        <v>114862.5</v>
      </c>
      <c r="K2948" s="412">
        <f>INT($I2948*J2948)</f>
        <v>0</v>
      </c>
      <c r="L2948" s="411">
        <v>332856.8</v>
      </c>
      <c r="M2948" s="412">
        <f>INT($I2948*L2948)</f>
        <v>0</v>
      </c>
      <c r="N2948" s="411">
        <v>45385.4</v>
      </c>
      <c r="O2948" s="412">
        <f>INT($I2948*N2948)</f>
        <v>0</v>
      </c>
      <c r="P2948" s="412">
        <f>+J2948+L2948+N2948</f>
        <v>493104.7</v>
      </c>
      <c r="Q2948" s="412">
        <f>K2948+M2948+O2948</f>
        <v>0</v>
      </c>
      <c r="R2948" s="412"/>
      <c r="S2948" s="412"/>
      <c r="T2948" s="412"/>
      <c r="U2948" s="419" t="s">
        <v>0</v>
      </c>
      <c r="V2948" s="617" t="str">
        <f>+IF(I2948&lt;0,"ng","")</f>
        <v/>
      </c>
      <c r="W2948" s="617"/>
    </row>
    <row r="2949" spans="1:23" s="79" customFormat="1" ht="24" hidden="1" customHeight="1">
      <c r="A2949" s="372" t="s">
        <v>5034</v>
      </c>
      <c r="B2949" s="421" t="s">
        <v>0</v>
      </c>
      <c r="C2949" s="421" t="s">
        <v>1556</v>
      </c>
      <c r="D2949" s="422" t="s">
        <v>122</v>
      </c>
      <c r="E2949" s="422" t="s">
        <v>1536</v>
      </c>
      <c r="F2949" s="416">
        <v>1</v>
      </c>
      <c r="G2949" s="416">
        <f>[5]내역서!F2945</f>
        <v>1</v>
      </c>
      <c r="H2949" s="416">
        <v>0</v>
      </c>
      <c r="I2949" s="416">
        <f>내역서!F2953</f>
        <v>0</v>
      </c>
      <c r="J2949" s="416">
        <v>114862.5</v>
      </c>
      <c r="K2949" s="417">
        <f t="shared" si="5176"/>
        <v>0</v>
      </c>
      <c r="L2949" s="416">
        <v>332856.8</v>
      </c>
      <c r="M2949" s="417">
        <f t="shared" si="5177"/>
        <v>0</v>
      </c>
      <c r="N2949" s="416">
        <v>45385.4</v>
      </c>
      <c r="O2949" s="417">
        <f t="shared" si="5178"/>
        <v>0</v>
      </c>
      <c r="P2949" s="417">
        <f t="shared" si="5127"/>
        <v>493104.7</v>
      </c>
      <c r="Q2949" s="417">
        <f t="shared" si="5200"/>
        <v>0</v>
      </c>
      <c r="R2949" s="417">
        <f t="shared" ref="R2949" si="5207">I2949-I2948</f>
        <v>0</v>
      </c>
      <c r="S2949" s="417">
        <f t="shared" ref="S2949:T2949" si="5208">P2949-P2948</f>
        <v>0</v>
      </c>
      <c r="T2949" s="417">
        <f t="shared" si="5208"/>
        <v>0</v>
      </c>
      <c r="U2949" s="422"/>
      <c r="V2949" s="619" t="str">
        <f t="shared" ref="V2949" si="5209">+IF(I2949&lt;0,"ng","")</f>
        <v/>
      </c>
      <c r="W2949" s="619"/>
    </row>
    <row r="2950" spans="1:23" s="371" customFormat="1" ht="24" hidden="1" customHeight="1">
      <c r="A2950" s="366" t="s">
        <v>4825</v>
      </c>
      <c r="B2950" s="395" t="s">
        <v>32</v>
      </c>
      <c r="C2950" s="395" t="s">
        <v>3628</v>
      </c>
      <c r="D2950" s="396" t="s">
        <v>0</v>
      </c>
      <c r="E2950" s="396" t="s">
        <v>0</v>
      </c>
      <c r="F2950" s="397">
        <v>0</v>
      </c>
      <c r="G2950" s="397">
        <f>[5]내역서!F2946</f>
        <v>0</v>
      </c>
      <c r="H2950" s="397"/>
      <c r="I2950" s="397">
        <f>내역서!F2954</f>
        <v>0</v>
      </c>
      <c r="J2950" s="398">
        <v>0</v>
      </c>
      <c r="K2950" s="397">
        <f>K2952+K3112+K3136</f>
        <v>0</v>
      </c>
      <c r="L2950" s="398">
        <v>0</v>
      </c>
      <c r="M2950" s="397">
        <f>M2952+M3112+M3136</f>
        <v>0</v>
      </c>
      <c r="N2950" s="398">
        <v>0</v>
      </c>
      <c r="O2950" s="397">
        <f>O2952+O3112+O3136</f>
        <v>0</v>
      </c>
      <c r="P2950" s="399">
        <v>0</v>
      </c>
      <c r="Q2950" s="397">
        <f>K2950+M2950+O2950</f>
        <v>0</v>
      </c>
      <c r="R2950" s="397"/>
      <c r="S2950" s="397"/>
      <c r="T2950" s="397"/>
      <c r="U2950" s="400" t="s">
        <v>0</v>
      </c>
      <c r="V2950" s="617" t="str">
        <f>+IF(I2950&lt;0,"ng","")</f>
        <v/>
      </c>
      <c r="W2950" s="617"/>
    </row>
    <row r="2951" spans="1:23" s="81" customFormat="1" ht="24" hidden="1" customHeight="1">
      <c r="A2951" s="372" t="s">
        <v>4829</v>
      </c>
      <c r="B2951" s="402" t="s">
        <v>1837</v>
      </c>
      <c r="C2951" s="402" t="s">
        <v>5035</v>
      </c>
      <c r="D2951" s="403" t="s">
        <v>0</v>
      </c>
      <c r="E2951" s="403" t="s">
        <v>0</v>
      </c>
      <c r="F2951" s="404">
        <v>0</v>
      </c>
      <c r="G2951" s="404">
        <f>[5]내역서!F2947</f>
        <v>0</v>
      </c>
      <c r="H2951" s="404"/>
      <c r="I2951" s="404">
        <f>내역서!F2955</f>
        <v>0</v>
      </c>
      <c r="J2951" s="405">
        <v>0</v>
      </c>
      <c r="K2951" s="404">
        <f>K2953+K3113+K3137</f>
        <v>0</v>
      </c>
      <c r="L2951" s="405">
        <v>0</v>
      </c>
      <c r="M2951" s="404">
        <f>M2953+M3113+M3137</f>
        <v>0</v>
      </c>
      <c r="N2951" s="405">
        <v>0</v>
      </c>
      <c r="O2951" s="404">
        <f>O2953+O3113+O3137</f>
        <v>0</v>
      </c>
      <c r="P2951" s="406">
        <v>0</v>
      </c>
      <c r="Q2951" s="404">
        <f t="shared" si="5200"/>
        <v>0</v>
      </c>
      <c r="R2951" s="404">
        <f t="shared" ref="R2951" si="5210">I2951-I2950</f>
        <v>0</v>
      </c>
      <c r="S2951" s="404">
        <f t="shared" ref="S2951:T2951" si="5211">P2951-P2950</f>
        <v>0</v>
      </c>
      <c r="T2951" s="404">
        <f t="shared" si="5211"/>
        <v>0</v>
      </c>
      <c r="U2951" s="407"/>
      <c r="V2951" s="619" t="str">
        <f t="shared" ref="V2951" si="5212">+IF(I2951&lt;0,"ng","")</f>
        <v/>
      </c>
      <c r="W2951" s="619"/>
    </row>
    <row r="2952" spans="1:23" s="371" customFormat="1" ht="24" hidden="1" customHeight="1">
      <c r="A2952" s="366" t="s">
        <v>2055</v>
      </c>
      <c r="B2952" s="436" t="s">
        <v>2324</v>
      </c>
      <c r="C2952" s="436" t="s">
        <v>3629</v>
      </c>
      <c r="D2952" s="437" t="s">
        <v>0</v>
      </c>
      <c r="E2952" s="437" t="s">
        <v>0</v>
      </c>
      <c r="F2952" s="438">
        <v>0</v>
      </c>
      <c r="G2952" s="438">
        <f>[5]내역서!F2948</f>
        <v>0</v>
      </c>
      <c r="H2952" s="438"/>
      <c r="I2952" s="438">
        <f>내역서!F2956</f>
        <v>0</v>
      </c>
      <c r="J2952" s="439">
        <v>0</v>
      </c>
      <c r="K2952" s="438">
        <f>SUMIF($A$2954:$A$3111,$A2954,K$2954:K$3111)</f>
        <v>0</v>
      </c>
      <c r="L2952" s="439">
        <v>0</v>
      </c>
      <c r="M2952" s="438">
        <f>SUMIF($A$2954:$A$3111,$A2954,M$2954:M$3111)</f>
        <v>0</v>
      </c>
      <c r="N2952" s="439">
        <v>0</v>
      </c>
      <c r="O2952" s="438">
        <f>SUMIF($A$2954:$A$3111,$A2954,O$2954:O$3111)</f>
        <v>0</v>
      </c>
      <c r="P2952" s="440">
        <v>0</v>
      </c>
      <c r="Q2952" s="438">
        <f>K2952+M2952+O2952</f>
        <v>0</v>
      </c>
      <c r="R2952" s="438"/>
      <c r="S2952" s="438"/>
      <c r="T2952" s="438"/>
      <c r="U2952" s="441" t="s">
        <v>0</v>
      </c>
      <c r="V2952" s="617" t="str">
        <f>+IF(I2952&lt;0,"ng","")</f>
        <v/>
      </c>
      <c r="W2952" s="617"/>
    </row>
    <row r="2953" spans="1:23" s="81" customFormat="1" ht="24" hidden="1" customHeight="1">
      <c r="A2953" s="372" t="s">
        <v>4298</v>
      </c>
      <c r="B2953" s="442" t="s">
        <v>5036</v>
      </c>
      <c r="C2953" s="442" t="s">
        <v>5037</v>
      </c>
      <c r="D2953" s="443" t="s">
        <v>0</v>
      </c>
      <c r="E2953" s="443" t="s">
        <v>0</v>
      </c>
      <c r="F2953" s="444">
        <v>0</v>
      </c>
      <c r="G2953" s="444">
        <f>[5]내역서!F2949</f>
        <v>0</v>
      </c>
      <c r="H2953" s="444"/>
      <c r="I2953" s="444">
        <f>내역서!F2957</f>
        <v>0</v>
      </c>
      <c r="J2953" s="445">
        <v>0</v>
      </c>
      <c r="K2953" s="444">
        <f>SUMIF($A$2954:$A$3111,$A2955,K$2954:K$3111)</f>
        <v>0</v>
      </c>
      <c r="L2953" s="445">
        <v>0</v>
      </c>
      <c r="M2953" s="444">
        <f>SUMIF($A$2954:$A$3111,$A2955,M$2954:M$3111)</f>
        <v>0</v>
      </c>
      <c r="N2953" s="445">
        <v>0</v>
      </c>
      <c r="O2953" s="444">
        <f>SUMIF($A$2954:$A$3111,$A2955,O$2954:O$3111)</f>
        <v>0</v>
      </c>
      <c r="P2953" s="446">
        <v>0</v>
      </c>
      <c r="Q2953" s="444">
        <f t="shared" si="5200"/>
        <v>0</v>
      </c>
      <c r="R2953" s="444">
        <f t="shared" ref="R2953" si="5213">I2953-I2952</f>
        <v>0</v>
      </c>
      <c r="S2953" s="444">
        <f t="shared" ref="S2953:T2953" si="5214">P2953-P2952</f>
        <v>0</v>
      </c>
      <c r="T2953" s="444">
        <f t="shared" si="5214"/>
        <v>0</v>
      </c>
      <c r="U2953" s="447"/>
      <c r="V2953" s="619" t="str">
        <f t="shared" ref="V2953" si="5215">+IF(I2953&lt;0,"ng","")</f>
        <v/>
      </c>
      <c r="W2953" s="619"/>
    </row>
    <row r="2954" spans="1:23" s="485" customFormat="1" ht="24" hidden="1" customHeight="1">
      <c r="A2954" s="366" t="s">
        <v>4825</v>
      </c>
      <c r="B2954" s="418" t="s">
        <v>0</v>
      </c>
      <c r="C2954" s="418" t="s">
        <v>3630</v>
      </c>
      <c r="D2954" s="419" t="s">
        <v>130</v>
      </c>
      <c r="E2954" s="419" t="s">
        <v>1894</v>
      </c>
      <c r="F2954" s="411">
        <v>1</v>
      </c>
      <c r="G2954" s="411">
        <f>[5]내역서!F2950</f>
        <v>1</v>
      </c>
      <c r="H2954" s="411">
        <v>0</v>
      </c>
      <c r="I2954" s="411">
        <f>내역서!F2958</f>
        <v>0</v>
      </c>
      <c r="J2954" s="411">
        <v>8728.5</v>
      </c>
      <c r="K2954" s="412">
        <f>INT($I2954*J2954)</f>
        <v>0</v>
      </c>
      <c r="L2954" s="411">
        <v>57738.400000000001</v>
      </c>
      <c r="M2954" s="412">
        <f>INT($I2954*L2954)</f>
        <v>0</v>
      </c>
      <c r="N2954" s="411">
        <v>5843</v>
      </c>
      <c r="O2954" s="412">
        <f>INT($I2954*N2954)</f>
        <v>0</v>
      </c>
      <c r="P2954" s="412">
        <f>+J2954+L2954+N2954</f>
        <v>72309.899999999994</v>
      </c>
      <c r="Q2954" s="412">
        <f>K2954+M2954+O2954</f>
        <v>0</v>
      </c>
      <c r="R2954" s="412"/>
      <c r="S2954" s="412"/>
      <c r="T2954" s="412"/>
      <c r="U2954" s="419" t="s">
        <v>0</v>
      </c>
      <c r="V2954" s="617" t="str">
        <f>+IF(I2954&lt;0,"ng","")</f>
        <v/>
      </c>
      <c r="W2954" s="617"/>
    </row>
    <row r="2955" spans="1:23" s="77" customFormat="1" ht="24" hidden="1" customHeight="1">
      <c r="A2955" s="372" t="s">
        <v>4829</v>
      </c>
      <c r="B2955" s="421" t="s">
        <v>0</v>
      </c>
      <c r="C2955" s="421" t="s">
        <v>1559</v>
      </c>
      <c r="D2955" s="422" t="s">
        <v>130</v>
      </c>
      <c r="E2955" s="422" t="s">
        <v>1536</v>
      </c>
      <c r="F2955" s="416">
        <v>1</v>
      </c>
      <c r="G2955" s="416">
        <f>[5]내역서!F2951</f>
        <v>1</v>
      </c>
      <c r="H2955" s="416">
        <v>0</v>
      </c>
      <c r="I2955" s="416">
        <f>내역서!F2959</f>
        <v>0</v>
      </c>
      <c r="J2955" s="416">
        <v>8728.5</v>
      </c>
      <c r="K2955" s="417">
        <f t="shared" ref="K2955:K2985" si="5216">INT($I2955*J2955)</f>
        <v>0</v>
      </c>
      <c r="L2955" s="416">
        <v>57738.400000000001</v>
      </c>
      <c r="M2955" s="417">
        <f t="shared" ref="M2955:M2985" si="5217">INT($I2955*L2955)</f>
        <v>0</v>
      </c>
      <c r="N2955" s="416">
        <v>5843</v>
      </c>
      <c r="O2955" s="417">
        <f t="shared" ref="O2955:O2985" si="5218">INT($I2955*N2955)</f>
        <v>0</v>
      </c>
      <c r="P2955" s="417">
        <f t="shared" ref="P2955:P3017" si="5219">+J2955+L2955+N2955</f>
        <v>72309.899999999994</v>
      </c>
      <c r="Q2955" s="417">
        <f t="shared" si="5200"/>
        <v>0</v>
      </c>
      <c r="R2955" s="417">
        <f t="shared" ref="R2955" si="5220">I2955-I2954</f>
        <v>0</v>
      </c>
      <c r="S2955" s="417">
        <f t="shared" ref="S2955:T2955" si="5221">P2955-P2954</f>
        <v>0</v>
      </c>
      <c r="T2955" s="417">
        <f t="shared" si="5221"/>
        <v>0</v>
      </c>
      <c r="U2955" s="422"/>
      <c r="V2955" s="619" t="str">
        <f t="shared" ref="V2955" si="5222">+IF(I2955&lt;0,"ng","")</f>
        <v/>
      </c>
      <c r="W2955" s="619"/>
    </row>
    <row r="2956" spans="1:23" s="485" customFormat="1" ht="24" hidden="1" customHeight="1">
      <c r="A2956" s="366" t="s">
        <v>2055</v>
      </c>
      <c r="B2956" s="418" t="s">
        <v>0</v>
      </c>
      <c r="C2956" s="418" t="s">
        <v>3630</v>
      </c>
      <c r="D2956" s="419" t="s">
        <v>134</v>
      </c>
      <c r="E2956" s="419" t="s">
        <v>1894</v>
      </c>
      <c r="F2956" s="411">
        <v>0</v>
      </c>
      <c r="G2956" s="411">
        <f>[5]내역서!F2952</f>
        <v>0</v>
      </c>
      <c r="H2956" s="411">
        <v>0</v>
      </c>
      <c r="I2956" s="411">
        <f>내역서!F2960</f>
        <v>0</v>
      </c>
      <c r="J2956" s="411">
        <v>8217.7000000000007</v>
      </c>
      <c r="K2956" s="412">
        <f>INT($I2956*J2956)</f>
        <v>0</v>
      </c>
      <c r="L2956" s="411">
        <v>50633.599999999999</v>
      </c>
      <c r="M2956" s="412">
        <f>INT($I2956*L2956)</f>
        <v>0</v>
      </c>
      <c r="N2956" s="411">
        <v>5645.2</v>
      </c>
      <c r="O2956" s="412">
        <f>INT($I2956*N2956)</f>
        <v>0</v>
      </c>
      <c r="P2956" s="412">
        <f>+J2956+L2956+N2956</f>
        <v>64496.5</v>
      </c>
      <c r="Q2956" s="412">
        <f>K2956+M2956+O2956</f>
        <v>0</v>
      </c>
      <c r="R2956" s="412"/>
      <c r="S2956" s="412"/>
      <c r="T2956" s="412"/>
      <c r="U2956" s="419" t="s">
        <v>0</v>
      </c>
      <c r="V2956" s="617" t="str">
        <f>+IF(I2956&lt;0,"ng","")</f>
        <v/>
      </c>
      <c r="W2956" s="617"/>
    </row>
    <row r="2957" spans="1:23" s="77" customFormat="1" ht="24" hidden="1" customHeight="1">
      <c r="A2957" s="372" t="s">
        <v>4829</v>
      </c>
      <c r="B2957" s="421" t="s">
        <v>0</v>
      </c>
      <c r="C2957" s="421" t="s">
        <v>1559</v>
      </c>
      <c r="D2957" s="422" t="s">
        <v>134</v>
      </c>
      <c r="E2957" s="422" t="s">
        <v>1536</v>
      </c>
      <c r="F2957" s="416">
        <v>0</v>
      </c>
      <c r="G2957" s="416">
        <f>[5]내역서!F2953</f>
        <v>0</v>
      </c>
      <c r="H2957" s="416">
        <v>0</v>
      </c>
      <c r="I2957" s="416">
        <f>내역서!F2961</f>
        <v>0</v>
      </c>
      <c r="J2957" s="416">
        <v>8217.7000000000007</v>
      </c>
      <c r="K2957" s="417">
        <f t="shared" si="5216"/>
        <v>0</v>
      </c>
      <c r="L2957" s="416">
        <v>50633.599999999999</v>
      </c>
      <c r="M2957" s="417">
        <f t="shared" si="5217"/>
        <v>0</v>
      </c>
      <c r="N2957" s="416">
        <v>5645.2</v>
      </c>
      <c r="O2957" s="417">
        <f t="shared" si="5218"/>
        <v>0</v>
      </c>
      <c r="P2957" s="417">
        <f t="shared" si="5219"/>
        <v>64496.5</v>
      </c>
      <c r="Q2957" s="417">
        <f t="shared" si="5200"/>
        <v>0</v>
      </c>
      <c r="R2957" s="417">
        <f t="shared" ref="R2957" si="5223">I2957-I2956</f>
        <v>0</v>
      </c>
      <c r="S2957" s="417">
        <f t="shared" ref="S2957:T2957" si="5224">P2957-P2956</f>
        <v>0</v>
      </c>
      <c r="T2957" s="417">
        <f t="shared" si="5224"/>
        <v>0</v>
      </c>
      <c r="U2957" s="422"/>
      <c r="V2957" s="619" t="str">
        <f t="shared" ref="V2957" si="5225">+IF(I2957&lt;0,"ng","")</f>
        <v/>
      </c>
      <c r="W2957" s="619"/>
    </row>
    <row r="2958" spans="1:23" s="485" customFormat="1" ht="24" hidden="1" customHeight="1">
      <c r="A2958" s="366" t="s">
        <v>5038</v>
      </c>
      <c r="B2958" s="418" t="s">
        <v>0</v>
      </c>
      <c r="C2958" s="418" t="s">
        <v>3630</v>
      </c>
      <c r="D2958" s="419" t="s">
        <v>135</v>
      </c>
      <c r="E2958" s="419" t="s">
        <v>1894</v>
      </c>
      <c r="F2958" s="411">
        <v>0</v>
      </c>
      <c r="G2958" s="411">
        <f>[5]내역서!F2954</f>
        <v>0</v>
      </c>
      <c r="H2958" s="411">
        <v>0</v>
      </c>
      <c r="I2958" s="411">
        <f>내역서!F2962</f>
        <v>0</v>
      </c>
      <c r="J2958" s="411">
        <v>2544.3000000000002</v>
      </c>
      <c r="K2958" s="412">
        <f>INT($I2958*J2958)</f>
        <v>0</v>
      </c>
      <c r="L2958" s="411">
        <v>31755.200000000001</v>
      </c>
      <c r="M2958" s="412">
        <f>INT($I2958*L2958)</f>
        <v>0</v>
      </c>
      <c r="N2958" s="411">
        <v>54.8</v>
      </c>
      <c r="O2958" s="412">
        <f>INT($I2958*N2958)</f>
        <v>0</v>
      </c>
      <c r="P2958" s="412">
        <f>+J2958+L2958+N2958</f>
        <v>34354.300000000003</v>
      </c>
      <c r="Q2958" s="412">
        <f>K2958+M2958+O2958</f>
        <v>0</v>
      </c>
      <c r="R2958" s="412"/>
      <c r="S2958" s="412"/>
      <c r="T2958" s="412"/>
      <c r="U2958" s="419" t="s">
        <v>0</v>
      </c>
      <c r="V2958" s="617" t="str">
        <f>+IF(I2958&lt;0,"ng","")</f>
        <v/>
      </c>
      <c r="W2958" s="617"/>
    </row>
    <row r="2959" spans="1:23" s="77" customFormat="1" ht="24" hidden="1" customHeight="1">
      <c r="A2959" s="372" t="s">
        <v>2072</v>
      </c>
      <c r="B2959" s="421" t="s">
        <v>0</v>
      </c>
      <c r="C2959" s="421" t="s">
        <v>1559</v>
      </c>
      <c r="D2959" s="422" t="s">
        <v>135</v>
      </c>
      <c r="E2959" s="422" t="s">
        <v>1536</v>
      </c>
      <c r="F2959" s="416">
        <v>0</v>
      </c>
      <c r="G2959" s="416">
        <f>[5]내역서!F2955</f>
        <v>0</v>
      </c>
      <c r="H2959" s="416">
        <v>0</v>
      </c>
      <c r="I2959" s="416">
        <f>내역서!F2963</f>
        <v>0</v>
      </c>
      <c r="J2959" s="416">
        <v>2544.3000000000002</v>
      </c>
      <c r="K2959" s="417">
        <f t="shared" si="5216"/>
        <v>0</v>
      </c>
      <c r="L2959" s="416">
        <v>31755.200000000001</v>
      </c>
      <c r="M2959" s="417">
        <f t="shared" si="5217"/>
        <v>0</v>
      </c>
      <c r="N2959" s="416">
        <v>54.8</v>
      </c>
      <c r="O2959" s="417">
        <f t="shared" si="5218"/>
        <v>0</v>
      </c>
      <c r="P2959" s="417">
        <f t="shared" si="5219"/>
        <v>34354.300000000003</v>
      </c>
      <c r="Q2959" s="417">
        <f t="shared" si="5200"/>
        <v>0</v>
      </c>
      <c r="R2959" s="417">
        <f t="shared" ref="R2959" si="5226">I2959-I2958</f>
        <v>0</v>
      </c>
      <c r="S2959" s="417">
        <f t="shared" ref="S2959:T2959" si="5227">P2959-P2958</f>
        <v>0</v>
      </c>
      <c r="T2959" s="417">
        <f t="shared" si="5227"/>
        <v>0</v>
      </c>
      <c r="U2959" s="422"/>
      <c r="V2959" s="619" t="str">
        <f t="shared" ref="V2959" si="5228">+IF(I2959&lt;0,"ng","")</f>
        <v/>
      </c>
      <c r="W2959" s="619"/>
    </row>
    <row r="2960" spans="1:23" s="485" customFormat="1" ht="24" hidden="1" customHeight="1">
      <c r="A2960" s="366" t="s">
        <v>2055</v>
      </c>
      <c r="B2960" s="418" t="s">
        <v>0</v>
      </c>
      <c r="C2960" s="418" t="s">
        <v>3631</v>
      </c>
      <c r="D2960" s="419" t="s">
        <v>128</v>
      </c>
      <c r="E2960" s="419" t="s">
        <v>1894</v>
      </c>
      <c r="F2960" s="411">
        <v>24</v>
      </c>
      <c r="G2960" s="411">
        <f>[5]내역서!F2956</f>
        <v>24</v>
      </c>
      <c r="H2960" s="411">
        <v>0</v>
      </c>
      <c r="I2960" s="411">
        <f>내역서!F2964</f>
        <v>0</v>
      </c>
      <c r="J2960" s="411">
        <v>31845.4</v>
      </c>
      <c r="K2960" s="412">
        <f>INT($I2960*J2960)</f>
        <v>0</v>
      </c>
      <c r="L2960" s="411">
        <v>262052</v>
      </c>
      <c r="M2960" s="412">
        <f>INT($I2960*L2960)</f>
        <v>0</v>
      </c>
      <c r="N2960" s="411">
        <v>26881.3</v>
      </c>
      <c r="O2960" s="412">
        <f>INT($I2960*N2960)</f>
        <v>0</v>
      </c>
      <c r="P2960" s="412">
        <f>+J2960+L2960+N2960</f>
        <v>320778.7</v>
      </c>
      <c r="Q2960" s="412">
        <f>K2960+M2960+O2960</f>
        <v>0</v>
      </c>
      <c r="R2960" s="412"/>
      <c r="S2960" s="412"/>
      <c r="T2960" s="412"/>
      <c r="U2960" s="419" t="s">
        <v>0</v>
      </c>
      <c r="V2960" s="617" t="str">
        <f>+IF(I2960&lt;0,"ng","")</f>
        <v/>
      </c>
      <c r="W2960" s="617"/>
    </row>
    <row r="2961" spans="1:23" s="77" customFormat="1" ht="24" hidden="1" customHeight="1">
      <c r="A2961" s="372" t="s">
        <v>5039</v>
      </c>
      <c r="B2961" s="421" t="s">
        <v>0</v>
      </c>
      <c r="C2961" s="421" t="s">
        <v>1560</v>
      </c>
      <c r="D2961" s="422" t="s">
        <v>128</v>
      </c>
      <c r="E2961" s="422" t="s">
        <v>1536</v>
      </c>
      <c r="F2961" s="416">
        <v>24</v>
      </c>
      <c r="G2961" s="416">
        <f>[5]내역서!F2957</f>
        <v>24</v>
      </c>
      <c r="H2961" s="416">
        <v>0</v>
      </c>
      <c r="I2961" s="416">
        <f>내역서!F2965</f>
        <v>0</v>
      </c>
      <c r="J2961" s="416">
        <v>31845.4</v>
      </c>
      <c r="K2961" s="417">
        <f t="shared" si="5216"/>
        <v>0</v>
      </c>
      <c r="L2961" s="416">
        <v>262052</v>
      </c>
      <c r="M2961" s="417">
        <f t="shared" si="5217"/>
        <v>0</v>
      </c>
      <c r="N2961" s="416">
        <v>26881.3</v>
      </c>
      <c r="O2961" s="417">
        <f t="shared" si="5218"/>
        <v>0</v>
      </c>
      <c r="P2961" s="417">
        <f t="shared" si="5219"/>
        <v>320778.7</v>
      </c>
      <c r="Q2961" s="417">
        <f t="shared" si="5200"/>
        <v>0</v>
      </c>
      <c r="R2961" s="417">
        <f t="shared" ref="R2961" si="5229">I2961-I2960</f>
        <v>0</v>
      </c>
      <c r="S2961" s="417">
        <f t="shared" ref="S2961:T2961" si="5230">P2961-P2960</f>
        <v>0</v>
      </c>
      <c r="T2961" s="417">
        <f t="shared" si="5230"/>
        <v>0</v>
      </c>
      <c r="U2961" s="422"/>
      <c r="V2961" s="619" t="str">
        <f t="shared" ref="V2961" si="5231">+IF(I2961&lt;0,"ng","")</f>
        <v/>
      </c>
      <c r="W2961" s="619"/>
    </row>
    <row r="2962" spans="1:23" s="485" customFormat="1" ht="24" hidden="1" customHeight="1">
      <c r="A2962" s="366" t="s">
        <v>4825</v>
      </c>
      <c r="B2962" s="418" t="s">
        <v>0</v>
      </c>
      <c r="C2962" s="418" t="s">
        <v>3631</v>
      </c>
      <c r="D2962" s="419" t="s">
        <v>130</v>
      </c>
      <c r="E2962" s="419" t="s">
        <v>1894</v>
      </c>
      <c r="F2962" s="411">
        <v>27</v>
      </c>
      <c r="G2962" s="411">
        <f>[5]내역서!F2958</f>
        <v>27</v>
      </c>
      <c r="H2962" s="411">
        <v>0</v>
      </c>
      <c r="I2962" s="411">
        <f>내역서!F2966</f>
        <v>0</v>
      </c>
      <c r="J2962" s="411">
        <v>8728.5</v>
      </c>
      <c r="K2962" s="412">
        <f>INT($I2962*J2962)</f>
        <v>0</v>
      </c>
      <c r="L2962" s="411">
        <v>57738.400000000001</v>
      </c>
      <c r="M2962" s="412">
        <f>INT($I2962*L2962)</f>
        <v>0</v>
      </c>
      <c r="N2962" s="411">
        <v>5843</v>
      </c>
      <c r="O2962" s="412">
        <f>INT($I2962*N2962)</f>
        <v>0</v>
      </c>
      <c r="P2962" s="412">
        <f>+J2962+L2962+N2962</f>
        <v>72309.899999999994</v>
      </c>
      <c r="Q2962" s="412">
        <f>K2962+M2962+O2962</f>
        <v>0</v>
      </c>
      <c r="R2962" s="412"/>
      <c r="S2962" s="412"/>
      <c r="T2962" s="412"/>
      <c r="U2962" s="419" t="s">
        <v>0</v>
      </c>
      <c r="V2962" s="617" t="str">
        <f>+IF(I2962&lt;0,"ng","")</f>
        <v/>
      </c>
      <c r="W2962" s="617"/>
    </row>
    <row r="2963" spans="1:23" s="77" customFormat="1" ht="24" hidden="1" customHeight="1">
      <c r="A2963" s="372" t="s">
        <v>5040</v>
      </c>
      <c r="B2963" s="421" t="s">
        <v>0</v>
      </c>
      <c r="C2963" s="421" t="s">
        <v>1560</v>
      </c>
      <c r="D2963" s="422" t="s">
        <v>130</v>
      </c>
      <c r="E2963" s="422" t="s">
        <v>1536</v>
      </c>
      <c r="F2963" s="416">
        <v>27</v>
      </c>
      <c r="G2963" s="416">
        <f>[5]내역서!F2959</f>
        <v>27</v>
      </c>
      <c r="H2963" s="416">
        <v>0</v>
      </c>
      <c r="I2963" s="416">
        <f>내역서!F2967</f>
        <v>0</v>
      </c>
      <c r="J2963" s="416">
        <v>8728.5</v>
      </c>
      <c r="K2963" s="417">
        <f t="shared" si="5216"/>
        <v>0</v>
      </c>
      <c r="L2963" s="416">
        <v>57738.400000000001</v>
      </c>
      <c r="M2963" s="417">
        <f t="shared" si="5217"/>
        <v>0</v>
      </c>
      <c r="N2963" s="416">
        <v>5843</v>
      </c>
      <c r="O2963" s="417">
        <f t="shared" si="5218"/>
        <v>0</v>
      </c>
      <c r="P2963" s="417">
        <f t="shared" si="5219"/>
        <v>72309.899999999994</v>
      </c>
      <c r="Q2963" s="417">
        <f t="shared" si="5200"/>
        <v>0</v>
      </c>
      <c r="R2963" s="417">
        <f t="shared" ref="R2963" si="5232">I2963-I2962</f>
        <v>0</v>
      </c>
      <c r="S2963" s="417">
        <f t="shared" ref="S2963:T2963" si="5233">P2963-P2962</f>
        <v>0</v>
      </c>
      <c r="T2963" s="417">
        <f t="shared" si="5233"/>
        <v>0</v>
      </c>
      <c r="U2963" s="422"/>
      <c r="V2963" s="619" t="str">
        <f t="shared" ref="V2963" si="5234">+IF(I2963&lt;0,"ng","")</f>
        <v/>
      </c>
      <c r="W2963" s="619"/>
    </row>
    <row r="2964" spans="1:23" s="485" customFormat="1" ht="24" hidden="1" customHeight="1">
      <c r="A2964" s="366" t="s">
        <v>5041</v>
      </c>
      <c r="B2964" s="418" t="s">
        <v>0</v>
      </c>
      <c r="C2964" s="418" t="s">
        <v>3631</v>
      </c>
      <c r="D2964" s="419" t="s">
        <v>134</v>
      </c>
      <c r="E2964" s="419" t="s">
        <v>1894</v>
      </c>
      <c r="F2964" s="411">
        <v>0</v>
      </c>
      <c r="G2964" s="411">
        <f>[5]내역서!F2960</f>
        <v>0</v>
      </c>
      <c r="H2964" s="411">
        <v>0</v>
      </c>
      <c r="I2964" s="411">
        <f>내역서!F2968</f>
        <v>0</v>
      </c>
      <c r="J2964" s="411">
        <v>8217.7000000000007</v>
      </c>
      <c r="K2964" s="412">
        <f>INT($I2964*J2964)</f>
        <v>0</v>
      </c>
      <c r="L2964" s="411">
        <v>50633.599999999999</v>
      </c>
      <c r="M2964" s="412">
        <f>INT($I2964*L2964)</f>
        <v>0</v>
      </c>
      <c r="N2964" s="411">
        <v>5645.2</v>
      </c>
      <c r="O2964" s="412">
        <f>INT($I2964*N2964)</f>
        <v>0</v>
      </c>
      <c r="P2964" s="412">
        <f>+J2964+L2964+N2964</f>
        <v>64496.5</v>
      </c>
      <c r="Q2964" s="412">
        <f>K2964+M2964+O2964</f>
        <v>0</v>
      </c>
      <c r="R2964" s="412"/>
      <c r="S2964" s="412"/>
      <c r="T2964" s="412"/>
      <c r="U2964" s="419" t="s">
        <v>0</v>
      </c>
      <c r="V2964" s="617" t="str">
        <f>+IF(I2964&lt;0,"ng","")</f>
        <v/>
      </c>
      <c r="W2964" s="617"/>
    </row>
    <row r="2965" spans="1:23" s="77" customFormat="1" ht="24" hidden="1" customHeight="1">
      <c r="A2965" s="372" t="s">
        <v>2072</v>
      </c>
      <c r="B2965" s="421" t="s">
        <v>0</v>
      </c>
      <c r="C2965" s="421" t="s">
        <v>1560</v>
      </c>
      <c r="D2965" s="422" t="s">
        <v>134</v>
      </c>
      <c r="E2965" s="422" t="s">
        <v>1536</v>
      </c>
      <c r="F2965" s="416">
        <v>0</v>
      </c>
      <c r="G2965" s="416">
        <f>[5]내역서!F2961</f>
        <v>0</v>
      </c>
      <c r="H2965" s="416">
        <v>0</v>
      </c>
      <c r="I2965" s="416">
        <f>내역서!F2969</f>
        <v>0</v>
      </c>
      <c r="J2965" s="416">
        <v>8217.7000000000007</v>
      </c>
      <c r="K2965" s="417">
        <f t="shared" si="5216"/>
        <v>0</v>
      </c>
      <c r="L2965" s="416">
        <v>50633.599999999999</v>
      </c>
      <c r="M2965" s="417">
        <f t="shared" si="5217"/>
        <v>0</v>
      </c>
      <c r="N2965" s="416">
        <v>5645.2</v>
      </c>
      <c r="O2965" s="417">
        <f t="shared" si="5218"/>
        <v>0</v>
      </c>
      <c r="P2965" s="417">
        <f t="shared" si="5219"/>
        <v>64496.5</v>
      </c>
      <c r="Q2965" s="417">
        <f t="shared" si="5200"/>
        <v>0</v>
      </c>
      <c r="R2965" s="417">
        <f t="shared" ref="R2965" si="5235">I2965-I2964</f>
        <v>0</v>
      </c>
      <c r="S2965" s="417">
        <f t="shared" ref="S2965:T2965" si="5236">P2965-P2964</f>
        <v>0</v>
      </c>
      <c r="T2965" s="417">
        <f t="shared" si="5236"/>
        <v>0</v>
      </c>
      <c r="U2965" s="422"/>
      <c r="V2965" s="619" t="str">
        <f t="shared" ref="V2965" si="5237">+IF(I2965&lt;0,"ng","")</f>
        <v/>
      </c>
      <c r="W2965" s="619"/>
    </row>
    <row r="2966" spans="1:23" s="485" customFormat="1" ht="24" hidden="1" customHeight="1">
      <c r="A2966" s="366" t="s">
        <v>2055</v>
      </c>
      <c r="B2966" s="418" t="s">
        <v>0</v>
      </c>
      <c r="C2966" s="418" t="s">
        <v>3631</v>
      </c>
      <c r="D2966" s="419" t="s">
        <v>135</v>
      </c>
      <c r="E2966" s="419" t="s">
        <v>1894</v>
      </c>
      <c r="F2966" s="411">
        <v>0</v>
      </c>
      <c r="G2966" s="411">
        <f>[5]내역서!F2962</f>
        <v>0</v>
      </c>
      <c r="H2966" s="411">
        <v>0</v>
      </c>
      <c r="I2966" s="411">
        <f>내역서!F2970</f>
        <v>0</v>
      </c>
      <c r="J2966" s="411">
        <v>2544.3000000000002</v>
      </c>
      <c r="K2966" s="412">
        <f>INT($I2966*J2966)</f>
        <v>0</v>
      </c>
      <c r="L2966" s="411">
        <v>31755.200000000001</v>
      </c>
      <c r="M2966" s="412">
        <f>INT($I2966*L2966)</f>
        <v>0</v>
      </c>
      <c r="N2966" s="411">
        <v>54.8</v>
      </c>
      <c r="O2966" s="412">
        <f>INT($I2966*N2966)</f>
        <v>0</v>
      </c>
      <c r="P2966" s="412">
        <f>+J2966+L2966+N2966</f>
        <v>34354.300000000003</v>
      </c>
      <c r="Q2966" s="412">
        <f>K2966+M2966+O2966</f>
        <v>0</v>
      </c>
      <c r="R2966" s="412"/>
      <c r="S2966" s="412"/>
      <c r="T2966" s="412"/>
      <c r="U2966" s="419" t="s">
        <v>0</v>
      </c>
      <c r="V2966" s="617" t="str">
        <f>+IF(I2966&lt;0,"ng","")</f>
        <v/>
      </c>
      <c r="W2966" s="617"/>
    </row>
    <row r="2967" spans="1:23" s="77" customFormat="1" ht="24" hidden="1" customHeight="1">
      <c r="A2967" s="372" t="s">
        <v>4829</v>
      </c>
      <c r="B2967" s="421" t="s">
        <v>0</v>
      </c>
      <c r="C2967" s="421" t="s">
        <v>1560</v>
      </c>
      <c r="D2967" s="422" t="s">
        <v>135</v>
      </c>
      <c r="E2967" s="422" t="s">
        <v>1536</v>
      </c>
      <c r="F2967" s="416">
        <v>0</v>
      </c>
      <c r="G2967" s="416">
        <f>[5]내역서!F2963</f>
        <v>0</v>
      </c>
      <c r="H2967" s="416">
        <v>0</v>
      </c>
      <c r="I2967" s="416">
        <f>내역서!F2971</f>
        <v>0</v>
      </c>
      <c r="J2967" s="416">
        <v>2544.3000000000002</v>
      </c>
      <c r="K2967" s="417">
        <f t="shared" si="5216"/>
        <v>0</v>
      </c>
      <c r="L2967" s="416">
        <v>31755.200000000001</v>
      </c>
      <c r="M2967" s="417">
        <f t="shared" si="5217"/>
        <v>0</v>
      </c>
      <c r="N2967" s="416">
        <v>54.8</v>
      </c>
      <c r="O2967" s="417">
        <f t="shared" si="5218"/>
        <v>0</v>
      </c>
      <c r="P2967" s="417">
        <f t="shared" si="5219"/>
        <v>34354.300000000003</v>
      </c>
      <c r="Q2967" s="417">
        <f t="shared" si="5200"/>
        <v>0</v>
      </c>
      <c r="R2967" s="417">
        <f t="shared" ref="R2967" si="5238">I2967-I2966</f>
        <v>0</v>
      </c>
      <c r="S2967" s="417">
        <f t="shared" ref="S2967:T2967" si="5239">P2967-P2966</f>
        <v>0</v>
      </c>
      <c r="T2967" s="417">
        <f t="shared" si="5239"/>
        <v>0</v>
      </c>
      <c r="U2967" s="422"/>
      <c r="V2967" s="619" t="str">
        <f t="shared" ref="V2967" si="5240">+IF(I2967&lt;0,"ng","")</f>
        <v/>
      </c>
      <c r="W2967" s="619"/>
    </row>
    <row r="2968" spans="1:23" s="485" customFormat="1" ht="24" hidden="1" customHeight="1">
      <c r="A2968" s="366" t="s">
        <v>5041</v>
      </c>
      <c r="B2968" s="418" t="s">
        <v>0</v>
      </c>
      <c r="C2968" s="418" t="s">
        <v>3632</v>
      </c>
      <c r="D2968" s="419" t="s">
        <v>130</v>
      </c>
      <c r="E2968" s="419" t="s">
        <v>1894</v>
      </c>
      <c r="F2968" s="411">
        <v>6</v>
      </c>
      <c r="G2968" s="411">
        <f>[5]내역서!F2964</f>
        <v>6</v>
      </c>
      <c r="H2968" s="411">
        <v>0</v>
      </c>
      <c r="I2968" s="411">
        <f>내역서!F2972</f>
        <v>0</v>
      </c>
      <c r="J2968" s="411">
        <v>8728.5</v>
      </c>
      <c r="K2968" s="412">
        <f>INT($I2968*J2968)</f>
        <v>0</v>
      </c>
      <c r="L2968" s="411">
        <v>57738.400000000001</v>
      </c>
      <c r="M2968" s="412">
        <f>INT($I2968*L2968)</f>
        <v>0</v>
      </c>
      <c r="N2968" s="411">
        <v>5843</v>
      </c>
      <c r="O2968" s="412">
        <f>INT($I2968*N2968)</f>
        <v>0</v>
      </c>
      <c r="P2968" s="412">
        <f>+J2968+L2968+N2968</f>
        <v>72309.899999999994</v>
      </c>
      <c r="Q2968" s="412">
        <f>K2968+M2968+O2968</f>
        <v>0</v>
      </c>
      <c r="R2968" s="412"/>
      <c r="S2968" s="412"/>
      <c r="T2968" s="412"/>
      <c r="U2968" s="419" t="s">
        <v>0</v>
      </c>
      <c r="V2968" s="617" t="str">
        <f>+IF(I2968&lt;0,"ng","")</f>
        <v/>
      </c>
      <c r="W2968" s="617"/>
    </row>
    <row r="2969" spans="1:23" s="77" customFormat="1" ht="24" hidden="1" customHeight="1">
      <c r="A2969" s="372" t="s">
        <v>4829</v>
      </c>
      <c r="B2969" s="421" t="s">
        <v>0</v>
      </c>
      <c r="C2969" s="421" t="s">
        <v>5042</v>
      </c>
      <c r="D2969" s="422" t="s">
        <v>130</v>
      </c>
      <c r="E2969" s="422" t="s">
        <v>1536</v>
      </c>
      <c r="F2969" s="416">
        <v>6</v>
      </c>
      <c r="G2969" s="416">
        <f>[5]내역서!F2965</f>
        <v>6</v>
      </c>
      <c r="H2969" s="416">
        <v>0</v>
      </c>
      <c r="I2969" s="416">
        <f>내역서!F2973</f>
        <v>0</v>
      </c>
      <c r="J2969" s="416">
        <v>8728.5</v>
      </c>
      <c r="K2969" s="417">
        <f t="shared" si="5216"/>
        <v>0</v>
      </c>
      <c r="L2969" s="416">
        <v>57738.400000000001</v>
      </c>
      <c r="M2969" s="417">
        <f t="shared" si="5217"/>
        <v>0</v>
      </c>
      <c r="N2969" s="416">
        <v>5843</v>
      </c>
      <c r="O2969" s="417">
        <f t="shared" si="5218"/>
        <v>0</v>
      </c>
      <c r="P2969" s="417">
        <f t="shared" si="5219"/>
        <v>72309.899999999994</v>
      </c>
      <c r="Q2969" s="417">
        <f t="shared" si="5200"/>
        <v>0</v>
      </c>
      <c r="R2969" s="417">
        <f t="shared" ref="R2969" si="5241">I2969-I2968</f>
        <v>0</v>
      </c>
      <c r="S2969" s="417">
        <f t="shared" ref="S2969:T2969" si="5242">P2969-P2968</f>
        <v>0</v>
      </c>
      <c r="T2969" s="417">
        <f t="shared" si="5242"/>
        <v>0</v>
      </c>
      <c r="U2969" s="422"/>
      <c r="V2969" s="619" t="str">
        <f t="shared" ref="V2969" si="5243">+IF(I2969&lt;0,"ng","")</f>
        <v/>
      </c>
      <c r="W2969" s="619"/>
    </row>
    <row r="2970" spans="1:23" s="485" customFormat="1" ht="24" hidden="1" customHeight="1">
      <c r="A2970" s="366" t="s">
        <v>4295</v>
      </c>
      <c r="B2970" s="418" t="s">
        <v>0</v>
      </c>
      <c r="C2970" s="418" t="s">
        <v>3632</v>
      </c>
      <c r="D2970" s="419" t="s">
        <v>134</v>
      </c>
      <c r="E2970" s="419" t="s">
        <v>1894</v>
      </c>
      <c r="F2970" s="411">
        <v>8</v>
      </c>
      <c r="G2970" s="411">
        <f>[5]내역서!F2966</f>
        <v>8</v>
      </c>
      <c r="H2970" s="411">
        <v>0</v>
      </c>
      <c r="I2970" s="411">
        <f>내역서!F2974</f>
        <v>0</v>
      </c>
      <c r="J2970" s="411">
        <v>8217.7000000000007</v>
      </c>
      <c r="K2970" s="412">
        <f>INT($I2970*J2970)</f>
        <v>0</v>
      </c>
      <c r="L2970" s="411">
        <v>50633.599999999999</v>
      </c>
      <c r="M2970" s="412">
        <f>INT($I2970*L2970)</f>
        <v>0</v>
      </c>
      <c r="N2970" s="411">
        <v>5645.2</v>
      </c>
      <c r="O2970" s="412">
        <f>INT($I2970*N2970)</f>
        <v>0</v>
      </c>
      <c r="P2970" s="412">
        <f>+J2970+L2970+N2970</f>
        <v>64496.5</v>
      </c>
      <c r="Q2970" s="412">
        <f>K2970+M2970+O2970</f>
        <v>0</v>
      </c>
      <c r="R2970" s="412"/>
      <c r="S2970" s="412"/>
      <c r="T2970" s="412"/>
      <c r="U2970" s="419" t="s">
        <v>0</v>
      </c>
      <c r="V2970" s="617" t="str">
        <f>+IF(I2970&lt;0,"ng","")</f>
        <v/>
      </c>
      <c r="W2970" s="617"/>
    </row>
    <row r="2971" spans="1:23" s="77" customFormat="1" ht="24" hidden="1" customHeight="1">
      <c r="A2971" s="372" t="s">
        <v>5043</v>
      </c>
      <c r="B2971" s="421" t="s">
        <v>0</v>
      </c>
      <c r="C2971" s="421" t="s">
        <v>5042</v>
      </c>
      <c r="D2971" s="422" t="s">
        <v>134</v>
      </c>
      <c r="E2971" s="422" t="s">
        <v>1536</v>
      </c>
      <c r="F2971" s="416">
        <v>8</v>
      </c>
      <c r="G2971" s="416">
        <f>[5]내역서!F2967</f>
        <v>8</v>
      </c>
      <c r="H2971" s="416">
        <v>0</v>
      </c>
      <c r="I2971" s="416">
        <f>내역서!F2975</f>
        <v>0</v>
      </c>
      <c r="J2971" s="416">
        <v>8217.7000000000007</v>
      </c>
      <c r="K2971" s="417">
        <f t="shared" si="5216"/>
        <v>0</v>
      </c>
      <c r="L2971" s="416">
        <v>50633.599999999999</v>
      </c>
      <c r="M2971" s="417">
        <f t="shared" si="5217"/>
        <v>0</v>
      </c>
      <c r="N2971" s="416">
        <v>5645.2</v>
      </c>
      <c r="O2971" s="417">
        <f t="shared" si="5218"/>
        <v>0</v>
      </c>
      <c r="P2971" s="417">
        <f t="shared" si="5219"/>
        <v>64496.5</v>
      </c>
      <c r="Q2971" s="417">
        <f t="shared" si="5200"/>
        <v>0</v>
      </c>
      <c r="R2971" s="417">
        <f t="shared" ref="R2971" si="5244">I2971-I2970</f>
        <v>0</v>
      </c>
      <c r="S2971" s="417">
        <f t="shared" ref="S2971:T2971" si="5245">P2971-P2970</f>
        <v>0</v>
      </c>
      <c r="T2971" s="417">
        <f t="shared" si="5245"/>
        <v>0</v>
      </c>
      <c r="U2971" s="422"/>
      <c r="V2971" s="619" t="str">
        <f t="shared" ref="V2971" si="5246">+IF(I2971&lt;0,"ng","")</f>
        <v/>
      </c>
      <c r="W2971" s="619"/>
    </row>
    <row r="2972" spans="1:23" s="485" customFormat="1" ht="24" hidden="1" customHeight="1">
      <c r="A2972" s="366" t="s">
        <v>4295</v>
      </c>
      <c r="B2972" s="418" t="s">
        <v>0</v>
      </c>
      <c r="C2972" s="418" t="s">
        <v>3632</v>
      </c>
      <c r="D2972" s="419" t="s">
        <v>136</v>
      </c>
      <c r="E2972" s="419" t="s">
        <v>1894</v>
      </c>
      <c r="F2972" s="411">
        <v>1</v>
      </c>
      <c r="G2972" s="411">
        <f>[5]내역서!F2968</f>
        <v>1</v>
      </c>
      <c r="H2972" s="411">
        <v>0</v>
      </c>
      <c r="I2972" s="411">
        <f>내역서!F2976</f>
        <v>0</v>
      </c>
      <c r="J2972" s="411">
        <v>6453.1</v>
      </c>
      <c r="K2972" s="412">
        <f>INT($I2972*J2972)</f>
        <v>0</v>
      </c>
      <c r="L2972" s="411">
        <v>34660.800000000003</v>
      </c>
      <c r="M2972" s="412">
        <f>INT($I2972*L2972)</f>
        <v>0</v>
      </c>
      <c r="N2972" s="411">
        <v>4460.3999999999996</v>
      </c>
      <c r="O2972" s="412">
        <f>INT($I2972*N2972)</f>
        <v>0</v>
      </c>
      <c r="P2972" s="412">
        <f>+J2972+L2972+N2972</f>
        <v>45574.3</v>
      </c>
      <c r="Q2972" s="412">
        <f>K2972+M2972+O2972</f>
        <v>0</v>
      </c>
      <c r="R2972" s="412"/>
      <c r="S2972" s="412"/>
      <c r="T2972" s="412"/>
      <c r="U2972" s="419" t="s">
        <v>0</v>
      </c>
      <c r="V2972" s="617" t="str">
        <f>+IF(I2972&lt;0,"ng","")</f>
        <v/>
      </c>
      <c r="W2972" s="617"/>
    </row>
    <row r="2973" spans="1:23" s="77" customFormat="1" ht="24" hidden="1" customHeight="1">
      <c r="A2973" s="372" t="s">
        <v>4829</v>
      </c>
      <c r="B2973" s="421" t="s">
        <v>0</v>
      </c>
      <c r="C2973" s="421" t="s">
        <v>5044</v>
      </c>
      <c r="D2973" s="422" t="s">
        <v>136</v>
      </c>
      <c r="E2973" s="422" t="s">
        <v>1536</v>
      </c>
      <c r="F2973" s="416">
        <v>1</v>
      </c>
      <c r="G2973" s="416">
        <f>[5]내역서!F2969</f>
        <v>1</v>
      </c>
      <c r="H2973" s="416">
        <v>0</v>
      </c>
      <c r="I2973" s="416">
        <f>내역서!F2977</f>
        <v>0</v>
      </c>
      <c r="J2973" s="416">
        <v>6453.1</v>
      </c>
      <c r="K2973" s="417">
        <f t="shared" si="5216"/>
        <v>0</v>
      </c>
      <c r="L2973" s="416">
        <v>34660.800000000003</v>
      </c>
      <c r="M2973" s="417">
        <f t="shared" si="5217"/>
        <v>0</v>
      </c>
      <c r="N2973" s="416">
        <v>4460.3999999999996</v>
      </c>
      <c r="O2973" s="417">
        <f t="shared" si="5218"/>
        <v>0</v>
      </c>
      <c r="P2973" s="417">
        <f t="shared" si="5219"/>
        <v>45574.3</v>
      </c>
      <c r="Q2973" s="417">
        <f t="shared" si="5200"/>
        <v>0</v>
      </c>
      <c r="R2973" s="417">
        <f t="shared" ref="R2973" si="5247">I2973-I2972</f>
        <v>0</v>
      </c>
      <c r="S2973" s="417">
        <f t="shared" ref="S2973:T2973" si="5248">P2973-P2972</f>
        <v>0</v>
      </c>
      <c r="T2973" s="417">
        <f t="shared" si="5248"/>
        <v>0</v>
      </c>
      <c r="U2973" s="422"/>
      <c r="V2973" s="619" t="str">
        <f t="shared" ref="V2973" si="5249">+IF(I2973&lt;0,"ng","")</f>
        <v/>
      </c>
      <c r="W2973" s="619"/>
    </row>
    <row r="2974" spans="1:23" s="485" customFormat="1" ht="24" hidden="1" customHeight="1">
      <c r="A2974" s="366" t="s">
        <v>5045</v>
      </c>
      <c r="B2974" s="418" t="s">
        <v>0</v>
      </c>
      <c r="C2974" s="418" t="s">
        <v>3633</v>
      </c>
      <c r="D2974" s="419" t="s">
        <v>128</v>
      </c>
      <c r="E2974" s="419" t="s">
        <v>1894</v>
      </c>
      <c r="F2974" s="411">
        <v>16</v>
      </c>
      <c r="G2974" s="411">
        <f>[5]내역서!F2970</f>
        <v>16</v>
      </c>
      <c r="H2974" s="411">
        <v>0</v>
      </c>
      <c r="I2974" s="411">
        <f>내역서!F2978</f>
        <v>0</v>
      </c>
      <c r="J2974" s="411">
        <v>31845.4</v>
      </c>
      <c r="K2974" s="412">
        <f>INT($I2974*J2974)</f>
        <v>0</v>
      </c>
      <c r="L2974" s="411">
        <v>262052</v>
      </c>
      <c r="M2974" s="412">
        <f>INT($I2974*L2974)</f>
        <v>0</v>
      </c>
      <c r="N2974" s="411">
        <v>26881.3</v>
      </c>
      <c r="O2974" s="412">
        <f>INT($I2974*N2974)</f>
        <v>0</v>
      </c>
      <c r="P2974" s="412">
        <f>+J2974+L2974+N2974</f>
        <v>320778.7</v>
      </c>
      <c r="Q2974" s="412">
        <f>K2974+M2974+O2974</f>
        <v>0</v>
      </c>
      <c r="R2974" s="412"/>
      <c r="S2974" s="412"/>
      <c r="T2974" s="412"/>
      <c r="U2974" s="419" t="s">
        <v>0</v>
      </c>
      <c r="V2974" s="617" t="str">
        <f>+IF(I2974&lt;0,"ng","")</f>
        <v/>
      </c>
      <c r="W2974" s="617"/>
    </row>
    <row r="2975" spans="1:23" s="77" customFormat="1" ht="24" hidden="1" customHeight="1">
      <c r="A2975" s="372" t="s">
        <v>5046</v>
      </c>
      <c r="B2975" s="421" t="s">
        <v>0</v>
      </c>
      <c r="C2975" s="421" t="s">
        <v>5047</v>
      </c>
      <c r="D2975" s="422" t="s">
        <v>128</v>
      </c>
      <c r="E2975" s="422" t="s">
        <v>1536</v>
      </c>
      <c r="F2975" s="416">
        <v>16</v>
      </c>
      <c r="G2975" s="416">
        <f>[5]내역서!F2971</f>
        <v>16</v>
      </c>
      <c r="H2975" s="416">
        <v>0</v>
      </c>
      <c r="I2975" s="416">
        <f>내역서!F2979</f>
        <v>0</v>
      </c>
      <c r="J2975" s="416">
        <v>31845.4</v>
      </c>
      <c r="K2975" s="417">
        <f t="shared" si="5216"/>
        <v>0</v>
      </c>
      <c r="L2975" s="416">
        <v>262052</v>
      </c>
      <c r="M2975" s="417">
        <f t="shared" si="5217"/>
        <v>0</v>
      </c>
      <c r="N2975" s="416">
        <v>26881.3</v>
      </c>
      <c r="O2975" s="417">
        <f t="shared" si="5218"/>
        <v>0</v>
      </c>
      <c r="P2975" s="417">
        <f t="shared" si="5219"/>
        <v>320778.7</v>
      </c>
      <c r="Q2975" s="417">
        <f t="shared" si="5200"/>
        <v>0</v>
      </c>
      <c r="R2975" s="417">
        <f t="shared" ref="R2975" si="5250">I2975-I2974</f>
        <v>0</v>
      </c>
      <c r="S2975" s="417">
        <f t="shared" ref="S2975:T2975" si="5251">P2975-P2974</f>
        <v>0</v>
      </c>
      <c r="T2975" s="417">
        <f t="shared" si="5251"/>
        <v>0</v>
      </c>
      <c r="U2975" s="422"/>
      <c r="V2975" s="619" t="str">
        <f t="shared" ref="V2975" si="5252">+IF(I2975&lt;0,"ng","")</f>
        <v/>
      </c>
      <c r="W2975" s="619"/>
    </row>
    <row r="2976" spans="1:23" s="485" customFormat="1" ht="24" hidden="1" customHeight="1">
      <c r="A2976" s="366" t="s">
        <v>5048</v>
      </c>
      <c r="B2976" s="418" t="s">
        <v>0</v>
      </c>
      <c r="C2976" s="418" t="s">
        <v>3634</v>
      </c>
      <c r="D2976" s="419" t="s">
        <v>130</v>
      </c>
      <c r="E2976" s="419" t="s">
        <v>1894</v>
      </c>
      <c r="F2976" s="411">
        <v>10</v>
      </c>
      <c r="G2976" s="411">
        <f>[5]내역서!F2972</f>
        <v>10</v>
      </c>
      <c r="H2976" s="411">
        <v>0</v>
      </c>
      <c r="I2976" s="411">
        <f>내역서!F2980</f>
        <v>0</v>
      </c>
      <c r="J2976" s="411">
        <v>8728.5</v>
      </c>
      <c r="K2976" s="412">
        <f>INT($I2976*J2976)</f>
        <v>0</v>
      </c>
      <c r="L2976" s="411">
        <v>57738.400000000001</v>
      </c>
      <c r="M2976" s="412">
        <f>INT($I2976*L2976)</f>
        <v>0</v>
      </c>
      <c r="N2976" s="411">
        <v>5843</v>
      </c>
      <c r="O2976" s="412">
        <f>INT($I2976*N2976)</f>
        <v>0</v>
      </c>
      <c r="P2976" s="412">
        <f>+J2976+L2976+N2976</f>
        <v>72309.899999999994</v>
      </c>
      <c r="Q2976" s="412">
        <f>K2976+M2976+O2976</f>
        <v>0</v>
      </c>
      <c r="R2976" s="412"/>
      <c r="S2976" s="412"/>
      <c r="T2976" s="412"/>
      <c r="U2976" s="419" t="s">
        <v>0</v>
      </c>
      <c r="V2976" s="617" t="str">
        <f>+IF(I2976&lt;0,"ng","")</f>
        <v/>
      </c>
      <c r="W2976" s="617"/>
    </row>
    <row r="2977" spans="1:23" s="77" customFormat="1" ht="24" hidden="1" customHeight="1">
      <c r="A2977" s="372" t="s">
        <v>5049</v>
      </c>
      <c r="B2977" s="421" t="s">
        <v>0</v>
      </c>
      <c r="C2977" s="421" t="s">
        <v>5050</v>
      </c>
      <c r="D2977" s="422" t="s">
        <v>130</v>
      </c>
      <c r="E2977" s="422" t="s">
        <v>1536</v>
      </c>
      <c r="F2977" s="416">
        <v>10</v>
      </c>
      <c r="G2977" s="416">
        <f>[5]내역서!F2973</f>
        <v>10</v>
      </c>
      <c r="H2977" s="416">
        <v>0</v>
      </c>
      <c r="I2977" s="416">
        <f>내역서!F2981</f>
        <v>0</v>
      </c>
      <c r="J2977" s="416">
        <v>8728.5</v>
      </c>
      <c r="K2977" s="417">
        <f t="shared" si="5216"/>
        <v>0</v>
      </c>
      <c r="L2977" s="416">
        <v>57738.400000000001</v>
      </c>
      <c r="M2977" s="417">
        <f t="shared" si="5217"/>
        <v>0</v>
      </c>
      <c r="N2977" s="416">
        <v>5843</v>
      </c>
      <c r="O2977" s="417">
        <f t="shared" si="5218"/>
        <v>0</v>
      </c>
      <c r="P2977" s="417">
        <f t="shared" si="5219"/>
        <v>72309.899999999994</v>
      </c>
      <c r="Q2977" s="417">
        <f t="shared" si="5200"/>
        <v>0</v>
      </c>
      <c r="R2977" s="417">
        <f t="shared" ref="R2977" si="5253">I2977-I2976</f>
        <v>0</v>
      </c>
      <c r="S2977" s="417">
        <f t="shared" ref="S2977:T2977" si="5254">P2977-P2976</f>
        <v>0</v>
      </c>
      <c r="T2977" s="417">
        <f t="shared" si="5254"/>
        <v>0</v>
      </c>
      <c r="U2977" s="422"/>
      <c r="V2977" s="619" t="str">
        <f t="shared" ref="V2977" si="5255">+IF(I2977&lt;0,"ng","")</f>
        <v/>
      </c>
      <c r="W2977" s="619"/>
    </row>
    <row r="2978" spans="1:23" s="485" customFormat="1" ht="24" hidden="1" customHeight="1">
      <c r="A2978" s="366" t="s">
        <v>5051</v>
      </c>
      <c r="B2978" s="418" t="s">
        <v>0</v>
      </c>
      <c r="C2978" s="418" t="s">
        <v>3634</v>
      </c>
      <c r="D2978" s="419" t="s">
        <v>134</v>
      </c>
      <c r="E2978" s="419" t="s">
        <v>1894</v>
      </c>
      <c r="F2978" s="411">
        <v>4</v>
      </c>
      <c r="G2978" s="411">
        <f>[5]내역서!F2974</f>
        <v>4</v>
      </c>
      <c r="H2978" s="411">
        <v>0</v>
      </c>
      <c r="I2978" s="411">
        <f>내역서!F2982</f>
        <v>0</v>
      </c>
      <c r="J2978" s="411">
        <v>8217.7000000000007</v>
      </c>
      <c r="K2978" s="412">
        <f>INT($I2978*J2978)</f>
        <v>0</v>
      </c>
      <c r="L2978" s="411">
        <v>50633.599999999999</v>
      </c>
      <c r="M2978" s="412">
        <f>INT($I2978*L2978)</f>
        <v>0</v>
      </c>
      <c r="N2978" s="411">
        <v>5645.2</v>
      </c>
      <c r="O2978" s="412">
        <f>INT($I2978*N2978)</f>
        <v>0</v>
      </c>
      <c r="P2978" s="412">
        <f>+J2978+L2978+N2978</f>
        <v>64496.5</v>
      </c>
      <c r="Q2978" s="412">
        <f>K2978+M2978+O2978</f>
        <v>0</v>
      </c>
      <c r="R2978" s="412"/>
      <c r="S2978" s="412"/>
      <c r="T2978" s="412"/>
      <c r="U2978" s="419" t="s">
        <v>0</v>
      </c>
      <c r="V2978" s="617" t="str">
        <f>+IF(I2978&lt;0,"ng","")</f>
        <v/>
      </c>
      <c r="W2978" s="617"/>
    </row>
    <row r="2979" spans="1:23" s="77" customFormat="1" ht="24" hidden="1" customHeight="1">
      <c r="A2979" s="372" t="s">
        <v>5052</v>
      </c>
      <c r="B2979" s="421" t="s">
        <v>0</v>
      </c>
      <c r="C2979" s="421" t="s">
        <v>5053</v>
      </c>
      <c r="D2979" s="422" t="s">
        <v>134</v>
      </c>
      <c r="E2979" s="422" t="s">
        <v>1536</v>
      </c>
      <c r="F2979" s="416">
        <v>4</v>
      </c>
      <c r="G2979" s="416">
        <f>[5]내역서!F2975</f>
        <v>4</v>
      </c>
      <c r="H2979" s="416">
        <v>0</v>
      </c>
      <c r="I2979" s="416">
        <f>내역서!F2983</f>
        <v>0</v>
      </c>
      <c r="J2979" s="416">
        <v>8217.7000000000007</v>
      </c>
      <c r="K2979" s="417">
        <f t="shared" si="5216"/>
        <v>0</v>
      </c>
      <c r="L2979" s="416">
        <v>50633.599999999999</v>
      </c>
      <c r="M2979" s="417">
        <f t="shared" si="5217"/>
        <v>0</v>
      </c>
      <c r="N2979" s="416">
        <v>5645.2</v>
      </c>
      <c r="O2979" s="417">
        <f t="shared" si="5218"/>
        <v>0</v>
      </c>
      <c r="P2979" s="417">
        <f t="shared" si="5219"/>
        <v>64496.5</v>
      </c>
      <c r="Q2979" s="417">
        <f t="shared" si="5200"/>
        <v>0</v>
      </c>
      <c r="R2979" s="417">
        <f t="shared" ref="R2979" si="5256">I2979-I2978</f>
        <v>0</v>
      </c>
      <c r="S2979" s="417">
        <f t="shared" ref="S2979:T2979" si="5257">P2979-P2978</f>
        <v>0</v>
      </c>
      <c r="T2979" s="417">
        <f t="shared" si="5257"/>
        <v>0</v>
      </c>
      <c r="U2979" s="422"/>
      <c r="V2979" s="619" t="str">
        <f t="shared" ref="V2979" si="5258">+IF(I2979&lt;0,"ng","")</f>
        <v/>
      </c>
      <c r="W2979" s="619"/>
    </row>
    <row r="2980" spans="1:23" s="485" customFormat="1" ht="24" hidden="1" customHeight="1">
      <c r="A2980" s="366" t="s">
        <v>5048</v>
      </c>
      <c r="B2980" s="418" t="s">
        <v>0</v>
      </c>
      <c r="C2980" s="418" t="s">
        <v>3634</v>
      </c>
      <c r="D2980" s="419" t="s">
        <v>136</v>
      </c>
      <c r="E2980" s="419" t="s">
        <v>1894</v>
      </c>
      <c r="F2980" s="411">
        <v>1</v>
      </c>
      <c r="G2980" s="411">
        <f>[5]내역서!F2976</f>
        <v>1</v>
      </c>
      <c r="H2980" s="411">
        <v>0</v>
      </c>
      <c r="I2980" s="411">
        <f>내역서!F2984</f>
        <v>0</v>
      </c>
      <c r="J2980" s="411">
        <v>6453.1</v>
      </c>
      <c r="K2980" s="412">
        <f>INT($I2980*J2980)</f>
        <v>0</v>
      </c>
      <c r="L2980" s="411">
        <v>34660.800000000003</v>
      </c>
      <c r="M2980" s="412">
        <f>INT($I2980*L2980)</f>
        <v>0</v>
      </c>
      <c r="N2980" s="411">
        <v>4460.3999999999996</v>
      </c>
      <c r="O2980" s="412">
        <f>INT($I2980*N2980)</f>
        <v>0</v>
      </c>
      <c r="P2980" s="412">
        <f>+J2980+L2980+N2980</f>
        <v>45574.3</v>
      </c>
      <c r="Q2980" s="412">
        <f>K2980+M2980+O2980</f>
        <v>0</v>
      </c>
      <c r="R2980" s="412"/>
      <c r="S2980" s="412"/>
      <c r="T2980" s="412"/>
      <c r="U2980" s="419" t="s">
        <v>0</v>
      </c>
      <c r="V2980" s="617" t="str">
        <f>+IF(I2980&lt;0,"ng","")</f>
        <v/>
      </c>
      <c r="W2980" s="617"/>
    </row>
    <row r="2981" spans="1:23" s="77" customFormat="1" ht="24" hidden="1" customHeight="1">
      <c r="A2981" s="372" t="s">
        <v>4829</v>
      </c>
      <c r="B2981" s="421" t="s">
        <v>0</v>
      </c>
      <c r="C2981" s="421" t="s">
        <v>5054</v>
      </c>
      <c r="D2981" s="422" t="s">
        <v>136</v>
      </c>
      <c r="E2981" s="422" t="s">
        <v>1536</v>
      </c>
      <c r="F2981" s="416">
        <v>1</v>
      </c>
      <c r="G2981" s="416">
        <f>[5]내역서!F2977</f>
        <v>1</v>
      </c>
      <c r="H2981" s="416">
        <v>0</v>
      </c>
      <c r="I2981" s="416">
        <f>내역서!F2985</f>
        <v>0</v>
      </c>
      <c r="J2981" s="416">
        <v>6453.1</v>
      </c>
      <c r="K2981" s="417">
        <f t="shared" si="5216"/>
        <v>0</v>
      </c>
      <c r="L2981" s="416">
        <v>34660.800000000003</v>
      </c>
      <c r="M2981" s="417">
        <f t="shared" si="5217"/>
        <v>0</v>
      </c>
      <c r="N2981" s="416">
        <v>4460.3999999999996</v>
      </c>
      <c r="O2981" s="417">
        <f t="shared" si="5218"/>
        <v>0</v>
      </c>
      <c r="P2981" s="417">
        <f t="shared" si="5219"/>
        <v>45574.3</v>
      </c>
      <c r="Q2981" s="417">
        <f t="shared" si="5200"/>
        <v>0</v>
      </c>
      <c r="R2981" s="417">
        <f t="shared" ref="R2981" si="5259">I2981-I2980</f>
        <v>0</v>
      </c>
      <c r="S2981" s="417">
        <f t="shared" ref="S2981:T2981" si="5260">P2981-P2980</f>
        <v>0</v>
      </c>
      <c r="T2981" s="417">
        <f t="shared" si="5260"/>
        <v>0</v>
      </c>
      <c r="U2981" s="422"/>
      <c r="V2981" s="619" t="str">
        <f t="shared" ref="V2981" si="5261">+IF(I2981&lt;0,"ng","")</f>
        <v/>
      </c>
      <c r="W2981" s="619"/>
    </row>
    <row r="2982" spans="1:23" s="485" customFormat="1" ht="24" hidden="1" customHeight="1">
      <c r="A2982" s="366" t="s">
        <v>4295</v>
      </c>
      <c r="B2982" s="418" t="s">
        <v>0</v>
      </c>
      <c r="C2982" s="418" t="s">
        <v>3634</v>
      </c>
      <c r="D2982" s="419" t="s">
        <v>135</v>
      </c>
      <c r="E2982" s="419" t="s">
        <v>1894</v>
      </c>
      <c r="F2982" s="411">
        <v>1</v>
      </c>
      <c r="G2982" s="411">
        <f>[5]내역서!F2978</f>
        <v>1</v>
      </c>
      <c r="H2982" s="411">
        <v>0</v>
      </c>
      <c r="I2982" s="411">
        <f>내역서!F2986</f>
        <v>0</v>
      </c>
      <c r="J2982" s="411">
        <v>2544.3000000000002</v>
      </c>
      <c r="K2982" s="412">
        <f>INT($I2982*J2982)</f>
        <v>0</v>
      </c>
      <c r="L2982" s="411">
        <v>31755.200000000001</v>
      </c>
      <c r="M2982" s="412">
        <f>INT($I2982*L2982)</f>
        <v>0</v>
      </c>
      <c r="N2982" s="411">
        <v>54.8</v>
      </c>
      <c r="O2982" s="412">
        <f>INT($I2982*N2982)</f>
        <v>0</v>
      </c>
      <c r="P2982" s="412">
        <f>+J2982+L2982+N2982</f>
        <v>34354.300000000003</v>
      </c>
      <c r="Q2982" s="412">
        <f>K2982+M2982+O2982</f>
        <v>0</v>
      </c>
      <c r="R2982" s="412"/>
      <c r="S2982" s="412"/>
      <c r="T2982" s="412"/>
      <c r="U2982" s="419" t="s">
        <v>0</v>
      </c>
      <c r="V2982" s="617" t="str">
        <f>+IF(I2982&lt;0,"ng","")</f>
        <v/>
      </c>
      <c r="W2982" s="617"/>
    </row>
    <row r="2983" spans="1:23" s="77" customFormat="1" ht="24" hidden="1" customHeight="1">
      <c r="A2983" s="372" t="s">
        <v>4373</v>
      </c>
      <c r="B2983" s="421" t="s">
        <v>0</v>
      </c>
      <c r="C2983" s="421" t="s">
        <v>5055</v>
      </c>
      <c r="D2983" s="422" t="s">
        <v>135</v>
      </c>
      <c r="E2983" s="422" t="s">
        <v>1536</v>
      </c>
      <c r="F2983" s="416">
        <v>1</v>
      </c>
      <c r="G2983" s="416">
        <f>[5]내역서!F2979</f>
        <v>1</v>
      </c>
      <c r="H2983" s="416">
        <v>0</v>
      </c>
      <c r="I2983" s="416">
        <f>내역서!F2987</f>
        <v>0</v>
      </c>
      <c r="J2983" s="416">
        <v>2544.3000000000002</v>
      </c>
      <c r="K2983" s="417">
        <f t="shared" si="5216"/>
        <v>0</v>
      </c>
      <c r="L2983" s="416">
        <v>31755.200000000001</v>
      </c>
      <c r="M2983" s="417">
        <f t="shared" si="5217"/>
        <v>0</v>
      </c>
      <c r="N2983" s="416">
        <v>54.8</v>
      </c>
      <c r="O2983" s="417">
        <f t="shared" si="5218"/>
        <v>0</v>
      </c>
      <c r="P2983" s="417">
        <f t="shared" si="5219"/>
        <v>34354.300000000003</v>
      </c>
      <c r="Q2983" s="417">
        <f t="shared" si="5200"/>
        <v>0</v>
      </c>
      <c r="R2983" s="417">
        <f t="shared" ref="R2983" si="5262">I2983-I2982</f>
        <v>0</v>
      </c>
      <c r="S2983" s="417">
        <f t="shared" ref="S2983:T2983" si="5263">P2983-P2982</f>
        <v>0</v>
      </c>
      <c r="T2983" s="417">
        <f t="shared" si="5263"/>
        <v>0</v>
      </c>
      <c r="U2983" s="422"/>
      <c r="V2983" s="619" t="str">
        <f t="shared" ref="V2983" si="5264">+IF(I2983&lt;0,"ng","")</f>
        <v/>
      </c>
      <c r="W2983" s="619"/>
    </row>
    <row r="2984" spans="1:23" s="485" customFormat="1" ht="24" hidden="1" customHeight="1">
      <c r="A2984" s="366" t="s">
        <v>4825</v>
      </c>
      <c r="B2984" s="418" t="s">
        <v>0</v>
      </c>
      <c r="C2984" s="418" t="s">
        <v>3638</v>
      </c>
      <c r="D2984" s="419" t="s">
        <v>130</v>
      </c>
      <c r="E2984" s="419" t="s">
        <v>1894</v>
      </c>
      <c r="F2984" s="411">
        <v>8</v>
      </c>
      <c r="G2984" s="411">
        <f>[5]내역서!F2980</f>
        <v>8</v>
      </c>
      <c r="H2984" s="411">
        <v>0</v>
      </c>
      <c r="I2984" s="411">
        <f>내역서!F2988</f>
        <v>0</v>
      </c>
      <c r="J2984" s="411">
        <v>8728.5</v>
      </c>
      <c r="K2984" s="412">
        <f>INT($I2984*J2984)</f>
        <v>0</v>
      </c>
      <c r="L2984" s="411">
        <v>57738.400000000001</v>
      </c>
      <c r="M2984" s="412">
        <f>INT($I2984*L2984)</f>
        <v>0</v>
      </c>
      <c r="N2984" s="411">
        <v>5843</v>
      </c>
      <c r="O2984" s="412">
        <f>INT($I2984*N2984)</f>
        <v>0</v>
      </c>
      <c r="P2984" s="412">
        <f>+J2984+L2984+N2984</f>
        <v>72309.899999999994</v>
      </c>
      <c r="Q2984" s="412">
        <f>K2984+M2984+O2984</f>
        <v>0</v>
      </c>
      <c r="R2984" s="412"/>
      <c r="S2984" s="412"/>
      <c r="T2984" s="412"/>
      <c r="U2984" s="419" t="s">
        <v>0</v>
      </c>
      <c r="V2984" s="617" t="str">
        <f>+IF(I2984&lt;0,"ng","")</f>
        <v/>
      </c>
      <c r="W2984" s="617"/>
    </row>
    <row r="2985" spans="1:23" s="77" customFormat="1" ht="24" hidden="1" customHeight="1">
      <c r="A2985" s="372" t="s">
        <v>5049</v>
      </c>
      <c r="B2985" s="421" t="s">
        <v>0</v>
      </c>
      <c r="C2985" s="421" t="s">
        <v>5056</v>
      </c>
      <c r="D2985" s="422" t="s">
        <v>130</v>
      </c>
      <c r="E2985" s="422" t="s">
        <v>1536</v>
      </c>
      <c r="F2985" s="416">
        <v>8</v>
      </c>
      <c r="G2985" s="416">
        <f>[5]내역서!F2981</f>
        <v>8</v>
      </c>
      <c r="H2985" s="416">
        <v>0</v>
      </c>
      <c r="I2985" s="416">
        <f>내역서!F2989</f>
        <v>0</v>
      </c>
      <c r="J2985" s="416">
        <v>8728.5</v>
      </c>
      <c r="K2985" s="417">
        <f t="shared" si="5216"/>
        <v>0</v>
      </c>
      <c r="L2985" s="416">
        <v>57738.400000000001</v>
      </c>
      <c r="M2985" s="417">
        <f t="shared" si="5217"/>
        <v>0</v>
      </c>
      <c r="N2985" s="416">
        <v>5843</v>
      </c>
      <c r="O2985" s="417">
        <f t="shared" si="5218"/>
        <v>0</v>
      </c>
      <c r="P2985" s="417">
        <f t="shared" si="5219"/>
        <v>72309.899999999994</v>
      </c>
      <c r="Q2985" s="417">
        <f t="shared" si="5200"/>
        <v>0</v>
      </c>
      <c r="R2985" s="417">
        <f t="shared" ref="R2985" si="5265">I2985-I2984</f>
        <v>0</v>
      </c>
      <c r="S2985" s="417">
        <f t="shared" ref="S2985:T2985" si="5266">P2985-P2984</f>
        <v>0</v>
      </c>
      <c r="T2985" s="417">
        <f t="shared" si="5266"/>
        <v>0</v>
      </c>
      <c r="U2985" s="422"/>
      <c r="V2985" s="619" t="str">
        <f t="shared" ref="V2985" si="5267">+IF(I2985&lt;0,"ng","")</f>
        <v/>
      </c>
      <c r="W2985" s="619"/>
    </row>
    <row r="2986" spans="1:23" s="485" customFormat="1" ht="24" hidden="1" customHeight="1">
      <c r="A2986" s="366" t="s">
        <v>5057</v>
      </c>
      <c r="B2986" s="418" t="s">
        <v>0</v>
      </c>
      <c r="C2986" s="418" t="s">
        <v>3639</v>
      </c>
      <c r="D2986" s="419" t="s">
        <v>130</v>
      </c>
      <c r="E2986" s="419" t="s">
        <v>1894</v>
      </c>
      <c r="F2986" s="411">
        <v>4</v>
      </c>
      <c r="G2986" s="411">
        <f>[5]내역서!F2982</f>
        <v>4</v>
      </c>
      <c r="H2986" s="411">
        <v>0</v>
      </c>
      <c r="I2986" s="411">
        <f>내역서!F2990</f>
        <v>0</v>
      </c>
      <c r="J2986" s="411">
        <v>8728.5</v>
      </c>
      <c r="K2986" s="412">
        <f>INT($I2986*J2986)</f>
        <v>0</v>
      </c>
      <c r="L2986" s="411">
        <v>57738.400000000001</v>
      </c>
      <c r="M2986" s="412">
        <f>INT($I2986*L2986)</f>
        <v>0</v>
      </c>
      <c r="N2986" s="411">
        <v>5843</v>
      </c>
      <c r="O2986" s="412">
        <f>INT($I2986*N2986)</f>
        <v>0</v>
      </c>
      <c r="P2986" s="412">
        <f>+J2986+L2986+N2986</f>
        <v>72309.899999999994</v>
      </c>
      <c r="Q2986" s="412">
        <f>K2986+M2986+O2986</f>
        <v>0</v>
      </c>
      <c r="R2986" s="412"/>
      <c r="S2986" s="412"/>
      <c r="T2986" s="412"/>
      <c r="U2986" s="419" t="s">
        <v>0</v>
      </c>
      <c r="V2986" s="617" t="str">
        <f>+IF(I2986&lt;0,"ng","")</f>
        <v/>
      </c>
      <c r="W2986" s="617"/>
    </row>
    <row r="2987" spans="1:23" s="77" customFormat="1" ht="24" hidden="1" customHeight="1">
      <c r="A2987" s="372" t="s">
        <v>5049</v>
      </c>
      <c r="B2987" s="421" t="s">
        <v>0</v>
      </c>
      <c r="C2987" s="421" t="s">
        <v>5058</v>
      </c>
      <c r="D2987" s="422" t="s">
        <v>130</v>
      </c>
      <c r="E2987" s="422" t="s">
        <v>1536</v>
      </c>
      <c r="F2987" s="416">
        <v>4</v>
      </c>
      <c r="G2987" s="416">
        <f>[5]내역서!F2983</f>
        <v>4</v>
      </c>
      <c r="H2987" s="416">
        <v>0</v>
      </c>
      <c r="I2987" s="416">
        <f>내역서!F2991</f>
        <v>0</v>
      </c>
      <c r="J2987" s="416">
        <v>8728.5</v>
      </c>
      <c r="K2987" s="417">
        <f t="shared" ref="K2987:K3017" si="5268">INT($I2987*J2987)</f>
        <v>0</v>
      </c>
      <c r="L2987" s="416">
        <v>57738.400000000001</v>
      </c>
      <c r="M2987" s="417">
        <f t="shared" ref="M2987:M3017" si="5269">INT($I2987*L2987)</f>
        <v>0</v>
      </c>
      <c r="N2987" s="416">
        <v>5843</v>
      </c>
      <c r="O2987" s="417">
        <f t="shared" ref="O2987:O3017" si="5270">INT($I2987*N2987)</f>
        <v>0</v>
      </c>
      <c r="P2987" s="417">
        <f t="shared" si="5219"/>
        <v>72309.899999999994</v>
      </c>
      <c r="Q2987" s="417">
        <f t="shared" si="5200"/>
        <v>0</v>
      </c>
      <c r="R2987" s="417">
        <f t="shared" ref="R2987" si="5271">I2987-I2986</f>
        <v>0</v>
      </c>
      <c r="S2987" s="417">
        <f t="shared" ref="S2987:T2987" si="5272">P2987-P2986</f>
        <v>0</v>
      </c>
      <c r="T2987" s="417">
        <f t="shared" si="5272"/>
        <v>0</v>
      </c>
      <c r="U2987" s="422"/>
      <c r="V2987" s="619" t="str">
        <f t="shared" ref="V2987" si="5273">+IF(I2987&lt;0,"ng","")</f>
        <v/>
      </c>
      <c r="W2987" s="619"/>
    </row>
    <row r="2988" spans="1:23" s="485" customFormat="1" ht="24" hidden="1" customHeight="1">
      <c r="A2988" s="366" t="s">
        <v>5048</v>
      </c>
      <c r="B2988" s="418" t="s">
        <v>0</v>
      </c>
      <c r="C2988" s="418" t="s">
        <v>3640</v>
      </c>
      <c r="D2988" s="419" t="s">
        <v>128</v>
      </c>
      <c r="E2988" s="419" t="s">
        <v>1894</v>
      </c>
      <c r="F2988" s="411">
        <v>26</v>
      </c>
      <c r="G2988" s="411">
        <f>[5]내역서!F2984</f>
        <v>26</v>
      </c>
      <c r="H2988" s="411">
        <v>0</v>
      </c>
      <c r="I2988" s="411">
        <f>내역서!F2992</f>
        <v>0</v>
      </c>
      <c r="J2988" s="411">
        <v>31845.4</v>
      </c>
      <c r="K2988" s="412">
        <f>INT($I2988*J2988)</f>
        <v>0</v>
      </c>
      <c r="L2988" s="411">
        <v>262052</v>
      </c>
      <c r="M2988" s="412">
        <f>INT($I2988*L2988)</f>
        <v>0</v>
      </c>
      <c r="N2988" s="411">
        <v>26881.3</v>
      </c>
      <c r="O2988" s="412">
        <f>INT($I2988*N2988)</f>
        <v>0</v>
      </c>
      <c r="P2988" s="412">
        <f>+J2988+L2988+N2988</f>
        <v>320778.7</v>
      </c>
      <c r="Q2988" s="412">
        <f>K2988+M2988+O2988</f>
        <v>0</v>
      </c>
      <c r="R2988" s="412"/>
      <c r="S2988" s="412"/>
      <c r="T2988" s="412"/>
      <c r="U2988" s="419" t="s">
        <v>0</v>
      </c>
      <c r="V2988" s="617" t="str">
        <f>+IF(I2988&lt;0,"ng","")</f>
        <v/>
      </c>
      <c r="W2988" s="617"/>
    </row>
    <row r="2989" spans="1:23" s="77" customFormat="1" ht="24" hidden="1" customHeight="1">
      <c r="A2989" s="372" t="s">
        <v>5049</v>
      </c>
      <c r="B2989" s="421" t="s">
        <v>0</v>
      </c>
      <c r="C2989" s="421" t="s">
        <v>5059</v>
      </c>
      <c r="D2989" s="422" t="s">
        <v>128</v>
      </c>
      <c r="E2989" s="422" t="s">
        <v>1536</v>
      </c>
      <c r="F2989" s="416">
        <v>26</v>
      </c>
      <c r="G2989" s="416">
        <f>[5]내역서!F2985</f>
        <v>26</v>
      </c>
      <c r="H2989" s="416">
        <v>0</v>
      </c>
      <c r="I2989" s="416">
        <f>내역서!F2993</f>
        <v>0</v>
      </c>
      <c r="J2989" s="416">
        <v>31845.4</v>
      </c>
      <c r="K2989" s="417">
        <f t="shared" si="5268"/>
        <v>0</v>
      </c>
      <c r="L2989" s="416">
        <v>262052</v>
      </c>
      <c r="M2989" s="417">
        <f t="shared" si="5269"/>
        <v>0</v>
      </c>
      <c r="N2989" s="416">
        <v>26881.3</v>
      </c>
      <c r="O2989" s="417">
        <f t="shared" si="5270"/>
        <v>0</v>
      </c>
      <c r="P2989" s="417">
        <f t="shared" si="5219"/>
        <v>320778.7</v>
      </c>
      <c r="Q2989" s="417">
        <f t="shared" si="5200"/>
        <v>0</v>
      </c>
      <c r="R2989" s="417">
        <f t="shared" ref="R2989" si="5274">I2989-I2988</f>
        <v>0</v>
      </c>
      <c r="S2989" s="417">
        <f t="shared" ref="S2989:T2989" si="5275">P2989-P2988</f>
        <v>0</v>
      </c>
      <c r="T2989" s="417">
        <f t="shared" si="5275"/>
        <v>0</v>
      </c>
      <c r="U2989" s="422"/>
      <c r="V2989" s="619" t="str">
        <f t="shared" ref="V2989" si="5276">+IF(I2989&lt;0,"ng","")</f>
        <v/>
      </c>
      <c r="W2989" s="619"/>
    </row>
    <row r="2990" spans="1:23" s="485" customFormat="1" ht="24" hidden="1" customHeight="1">
      <c r="A2990" s="366" t="s">
        <v>4381</v>
      </c>
      <c r="B2990" s="418" t="s">
        <v>0</v>
      </c>
      <c r="C2990" s="418" t="s">
        <v>3642</v>
      </c>
      <c r="D2990" s="419" t="s">
        <v>130</v>
      </c>
      <c r="E2990" s="419" t="s">
        <v>1894</v>
      </c>
      <c r="F2990" s="411">
        <v>8</v>
      </c>
      <c r="G2990" s="411">
        <f>[5]내역서!F2986</f>
        <v>8</v>
      </c>
      <c r="H2990" s="411">
        <v>0</v>
      </c>
      <c r="I2990" s="411">
        <f>내역서!F2994</f>
        <v>0</v>
      </c>
      <c r="J2990" s="411">
        <v>8728.5</v>
      </c>
      <c r="K2990" s="412">
        <f>INT($I2990*J2990)</f>
        <v>0</v>
      </c>
      <c r="L2990" s="411">
        <v>57738.400000000001</v>
      </c>
      <c r="M2990" s="412">
        <f>INT($I2990*L2990)</f>
        <v>0</v>
      </c>
      <c r="N2990" s="411">
        <v>5843</v>
      </c>
      <c r="O2990" s="412">
        <f>INT($I2990*N2990)</f>
        <v>0</v>
      </c>
      <c r="P2990" s="412">
        <f>+J2990+L2990+N2990</f>
        <v>72309.899999999994</v>
      </c>
      <c r="Q2990" s="412">
        <f>K2990+M2990+O2990</f>
        <v>0</v>
      </c>
      <c r="R2990" s="412"/>
      <c r="S2990" s="412"/>
      <c r="T2990" s="412"/>
      <c r="U2990" s="419" t="s">
        <v>0</v>
      </c>
      <c r="V2990" s="617" t="str">
        <f>+IF(I2990&lt;0,"ng","")</f>
        <v/>
      </c>
      <c r="W2990" s="617"/>
    </row>
    <row r="2991" spans="1:23" s="77" customFormat="1" ht="24" hidden="1" customHeight="1">
      <c r="A2991" s="372" t="s">
        <v>5052</v>
      </c>
      <c r="B2991" s="421" t="s">
        <v>0</v>
      </c>
      <c r="C2991" s="421" t="s">
        <v>5060</v>
      </c>
      <c r="D2991" s="422" t="s">
        <v>130</v>
      </c>
      <c r="E2991" s="422" t="s">
        <v>1536</v>
      </c>
      <c r="F2991" s="416">
        <v>8</v>
      </c>
      <c r="G2991" s="416">
        <f>[5]내역서!F2987</f>
        <v>8</v>
      </c>
      <c r="H2991" s="416">
        <v>0</v>
      </c>
      <c r="I2991" s="416">
        <f>내역서!F2995</f>
        <v>0</v>
      </c>
      <c r="J2991" s="416">
        <v>8728.5</v>
      </c>
      <c r="K2991" s="417">
        <f t="shared" si="5268"/>
        <v>0</v>
      </c>
      <c r="L2991" s="416">
        <v>57738.400000000001</v>
      </c>
      <c r="M2991" s="417">
        <f t="shared" si="5269"/>
        <v>0</v>
      </c>
      <c r="N2991" s="416">
        <v>5843</v>
      </c>
      <c r="O2991" s="417">
        <f t="shared" si="5270"/>
        <v>0</v>
      </c>
      <c r="P2991" s="417">
        <f t="shared" si="5219"/>
        <v>72309.899999999994</v>
      </c>
      <c r="Q2991" s="417">
        <f t="shared" si="5200"/>
        <v>0</v>
      </c>
      <c r="R2991" s="417">
        <f t="shared" ref="R2991" si="5277">I2991-I2990</f>
        <v>0</v>
      </c>
      <c r="S2991" s="417">
        <f t="shared" ref="S2991:T2991" si="5278">P2991-P2990</f>
        <v>0</v>
      </c>
      <c r="T2991" s="417">
        <f t="shared" si="5278"/>
        <v>0</v>
      </c>
      <c r="U2991" s="422"/>
      <c r="V2991" s="619" t="str">
        <f t="shared" ref="V2991" si="5279">+IF(I2991&lt;0,"ng","")</f>
        <v/>
      </c>
      <c r="W2991" s="619"/>
    </row>
    <row r="2992" spans="1:23" s="485" customFormat="1" ht="24" hidden="1" customHeight="1">
      <c r="A2992" s="366" t="s">
        <v>4825</v>
      </c>
      <c r="B2992" s="418" t="s">
        <v>0</v>
      </c>
      <c r="C2992" s="418" t="s">
        <v>3642</v>
      </c>
      <c r="D2992" s="419" t="s">
        <v>134</v>
      </c>
      <c r="E2992" s="419" t="s">
        <v>1894</v>
      </c>
      <c r="F2992" s="411">
        <v>2</v>
      </c>
      <c r="G2992" s="411">
        <f>[5]내역서!F2988</f>
        <v>2</v>
      </c>
      <c r="H2992" s="411">
        <v>0</v>
      </c>
      <c r="I2992" s="411">
        <f>내역서!F2996</f>
        <v>0</v>
      </c>
      <c r="J2992" s="411">
        <v>8217.7000000000007</v>
      </c>
      <c r="K2992" s="412">
        <f>INT($I2992*J2992)</f>
        <v>0</v>
      </c>
      <c r="L2992" s="411">
        <v>50633.599999999999</v>
      </c>
      <c r="M2992" s="412">
        <f>INT($I2992*L2992)</f>
        <v>0</v>
      </c>
      <c r="N2992" s="411">
        <v>5645.2</v>
      </c>
      <c r="O2992" s="412">
        <f>INT($I2992*N2992)</f>
        <v>0</v>
      </c>
      <c r="P2992" s="412">
        <f>+J2992+L2992+N2992</f>
        <v>64496.5</v>
      </c>
      <c r="Q2992" s="412">
        <f>K2992+M2992+O2992</f>
        <v>0</v>
      </c>
      <c r="R2992" s="412"/>
      <c r="S2992" s="412"/>
      <c r="T2992" s="412"/>
      <c r="U2992" s="419" t="s">
        <v>0</v>
      </c>
      <c r="V2992" s="617" t="str">
        <f>+IF(I2992&lt;0,"ng","")</f>
        <v/>
      </c>
      <c r="W2992" s="617"/>
    </row>
    <row r="2993" spans="1:23" s="77" customFormat="1" ht="24" hidden="1" customHeight="1">
      <c r="A2993" s="372" t="s">
        <v>5061</v>
      </c>
      <c r="B2993" s="421" t="s">
        <v>0</v>
      </c>
      <c r="C2993" s="421" t="s">
        <v>5062</v>
      </c>
      <c r="D2993" s="422" t="s">
        <v>134</v>
      </c>
      <c r="E2993" s="422" t="s">
        <v>1536</v>
      </c>
      <c r="F2993" s="416">
        <v>2</v>
      </c>
      <c r="G2993" s="416">
        <f>[5]내역서!F2989</f>
        <v>2</v>
      </c>
      <c r="H2993" s="416">
        <v>0</v>
      </c>
      <c r="I2993" s="416">
        <f>내역서!F2997</f>
        <v>0</v>
      </c>
      <c r="J2993" s="416">
        <v>8217.7000000000007</v>
      </c>
      <c r="K2993" s="417">
        <f t="shared" si="5268"/>
        <v>0</v>
      </c>
      <c r="L2993" s="416">
        <v>50633.599999999999</v>
      </c>
      <c r="M2993" s="417">
        <f t="shared" si="5269"/>
        <v>0</v>
      </c>
      <c r="N2993" s="416">
        <v>5645.2</v>
      </c>
      <c r="O2993" s="417">
        <f t="shared" si="5270"/>
        <v>0</v>
      </c>
      <c r="P2993" s="417">
        <f t="shared" si="5219"/>
        <v>64496.5</v>
      </c>
      <c r="Q2993" s="417">
        <f t="shared" si="5200"/>
        <v>0</v>
      </c>
      <c r="R2993" s="417">
        <f t="shared" ref="R2993" si="5280">I2993-I2992</f>
        <v>0</v>
      </c>
      <c r="S2993" s="417">
        <f t="shared" ref="S2993:T2993" si="5281">P2993-P2992</f>
        <v>0</v>
      </c>
      <c r="T2993" s="417">
        <f t="shared" si="5281"/>
        <v>0</v>
      </c>
      <c r="U2993" s="422"/>
      <c r="V2993" s="619" t="str">
        <f t="shared" ref="V2993" si="5282">+IF(I2993&lt;0,"ng","")</f>
        <v/>
      </c>
      <c r="W2993" s="619"/>
    </row>
    <row r="2994" spans="1:23" s="485" customFormat="1" ht="24" hidden="1" customHeight="1">
      <c r="A2994" s="366" t="s">
        <v>4381</v>
      </c>
      <c r="B2994" s="418" t="s">
        <v>0</v>
      </c>
      <c r="C2994" s="418" t="s">
        <v>3643</v>
      </c>
      <c r="D2994" s="419" t="s">
        <v>128</v>
      </c>
      <c r="E2994" s="419" t="s">
        <v>1894</v>
      </c>
      <c r="F2994" s="411">
        <v>9</v>
      </c>
      <c r="G2994" s="411">
        <f>[5]내역서!F2990</f>
        <v>9</v>
      </c>
      <c r="H2994" s="411">
        <v>0</v>
      </c>
      <c r="I2994" s="411">
        <f>내역서!F2998</f>
        <v>0</v>
      </c>
      <c r="J2994" s="411">
        <v>31845.4</v>
      </c>
      <c r="K2994" s="412">
        <f>INT($I2994*J2994)</f>
        <v>0</v>
      </c>
      <c r="L2994" s="411">
        <v>262052</v>
      </c>
      <c r="M2994" s="412">
        <f>INT($I2994*L2994)</f>
        <v>0</v>
      </c>
      <c r="N2994" s="411">
        <v>26881.3</v>
      </c>
      <c r="O2994" s="412">
        <f>INT($I2994*N2994)</f>
        <v>0</v>
      </c>
      <c r="P2994" s="412">
        <f>+J2994+L2994+N2994</f>
        <v>320778.7</v>
      </c>
      <c r="Q2994" s="412">
        <f>K2994+M2994+O2994</f>
        <v>0</v>
      </c>
      <c r="R2994" s="412"/>
      <c r="S2994" s="412"/>
      <c r="T2994" s="412"/>
      <c r="U2994" s="419" t="s">
        <v>0</v>
      </c>
      <c r="V2994" s="617" t="str">
        <f>+IF(I2994&lt;0,"ng","")</f>
        <v/>
      </c>
      <c r="W2994" s="617"/>
    </row>
    <row r="2995" spans="1:23" s="77" customFormat="1" ht="24" hidden="1" customHeight="1">
      <c r="A2995" s="372" t="s">
        <v>4862</v>
      </c>
      <c r="B2995" s="421" t="s">
        <v>0</v>
      </c>
      <c r="C2995" s="421" t="s">
        <v>1567</v>
      </c>
      <c r="D2995" s="422" t="s">
        <v>128</v>
      </c>
      <c r="E2995" s="422" t="s">
        <v>1536</v>
      </c>
      <c r="F2995" s="416">
        <v>9</v>
      </c>
      <c r="G2995" s="416">
        <f>[5]내역서!F2991</f>
        <v>9</v>
      </c>
      <c r="H2995" s="416">
        <v>0</v>
      </c>
      <c r="I2995" s="416">
        <f>내역서!F2999</f>
        <v>0</v>
      </c>
      <c r="J2995" s="416">
        <v>31845.4</v>
      </c>
      <c r="K2995" s="417">
        <f t="shared" si="5268"/>
        <v>0</v>
      </c>
      <c r="L2995" s="416">
        <v>262052</v>
      </c>
      <c r="M2995" s="417">
        <f t="shared" si="5269"/>
        <v>0</v>
      </c>
      <c r="N2995" s="416">
        <v>26881.3</v>
      </c>
      <c r="O2995" s="417">
        <f t="shared" si="5270"/>
        <v>0</v>
      </c>
      <c r="P2995" s="417">
        <f t="shared" si="5219"/>
        <v>320778.7</v>
      </c>
      <c r="Q2995" s="417">
        <f t="shared" si="5200"/>
        <v>0</v>
      </c>
      <c r="R2995" s="417">
        <f t="shared" ref="R2995" si="5283">I2995-I2994</f>
        <v>0</v>
      </c>
      <c r="S2995" s="417">
        <f t="shared" ref="S2995:T2995" si="5284">P2995-P2994</f>
        <v>0</v>
      </c>
      <c r="T2995" s="417">
        <f t="shared" si="5284"/>
        <v>0</v>
      </c>
      <c r="U2995" s="422"/>
      <c r="V2995" s="619" t="str">
        <f t="shared" ref="V2995" si="5285">+IF(I2995&lt;0,"ng","")</f>
        <v/>
      </c>
      <c r="W2995" s="619"/>
    </row>
    <row r="2996" spans="1:23" s="485" customFormat="1" ht="24" hidden="1" customHeight="1">
      <c r="A2996" s="366" t="s">
        <v>2055</v>
      </c>
      <c r="B2996" s="418" t="s">
        <v>0</v>
      </c>
      <c r="C2996" s="418" t="s">
        <v>3643</v>
      </c>
      <c r="D2996" s="419" t="s">
        <v>130</v>
      </c>
      <c r="E2996" s="419" t="s">
        <v>1894</v>
      </c>
      <c r="F2996" s="411">
        <v>6</v>
      </c>
      <c r="G2996" s="411">
        <f>[5]내역서!F2992</f>
        <v>6</v>
      </c>
      <c r="H2996" s="411">
        <v>0</v>
      </c>
      <c r="I2996" s="411">
        <f>내역서!F3000</f>
        <v>0</v>
      </c>
      <c r="J2996" s="411">
        <v>8728.5</v>
      </c>
      <c r="K2996" s="412">
        <f>INT($I2996*J2996)</f>
        <v>0</v>
      </c>
      <c r="L2996" s="411">
        <v>57738.400000000001</v>
      </c>
      <c r="M2996" s="412">
        <f>INT($I2996*L2996)</f>
        <v>0</v>
      </c>
      <c r="N2996" s="411">
        <v>5843</v>
      </c>
      <c r="O2996" s="412">
        <f>INT($I2996*N2996)</f>
        <v>0</v>
      </c>
      <c r="P2996" s="412">
        <f>+J2996+L2996+N2996</f>
        <v>72309.899999999994</v>
      </c>
      <c r="Q2996" s="412">
        <f>K2996+M2996+O2996</f>
        <v>0</v>
      </c>
      <c r="R2996" s="412"/>
      <c r="S2996" s="412"/>
      <c r="T2996" s="412"/>
      <c r="U2996" s="419" t="s">
        <v>0</v>
      </c>
      <c r="V2996" s="617" t="str">
        <f>+IF(I2996&lt;0,"ng","")</f>
        <v/>
      </c>
      <c r="W2996" s="617"/>
    </row>
    <row r="2997" spans="1:23" s="77" customFormat="1" ht="24" hidden="1" customHeight="1">
      <c r="A2997" s="372" t="s">
        <v>4829</v>
      </c>
      <c r="B2997" s="421" t="s">
        <v>0</v>
      </c>
      <c r="C2997" s="421" t="s">
        <v>1567</v>
      </c>
      <c r="D2997" s="422" t="s">
        <v>130</v>
      </c>
      <c r="E2997" s="422" t="s">
        <v>1536</v>
      </c>
      <c r="F2997" s="416">
        <v>6</v>
      </c>
      <c r="G2997" s="416">
        <f>[5]내역서!F2993</f>
        <v>6</v>
      </c>
      <c r="H2997" s="416">
        <v>0</v>
      </c>
      <c r="I2997" s="416">
        <f>내역서!F3001</f>
        <v>0</v>
      </c>
      <c r="J2997" s="416">
        <v>8728.5</v>
      </c>
      <c r="K2997" s="417">
        <f t="shared" si="5268"/>
        <v>0</v>
      </c>
      <c r="L2997" s="416">
        <v>57738.400000000001</v>
      </c>
      <c r="M2997" s="417">
        <f t="shared" si="5269"/>
        <v>0</v>
      </c>
      <c r="N2997" s="416">
        <v>5843</v>
      </c>
      <c r="O2997" s="417">
        <f t="shared" si="5270"/>
        <v>0</v>
      </c>
      <c r="P2997" s="417">
        <f t="shared" si="5219"/>
        <v>72309.899999999994</v>
      </c>
      <c r="Q2997" s="417">
        <f t="shared" si="5200"/>
        <v>0</v>
      </c>
      <c r="R2997" s="417">
        <f t="shared" ref="R2997" si="5286">I2997-I2996</f>
        <v>0</v>
      </c>
      <c r="S2997" s="417">
        <f t="shared" ref="S2997:T2997" si="5287">P2997-P2996</f>
        <v>0</v>
      </c>
      <c r="T2997" s="417">
        <f t="shared" si="5287"/>
        <v>0</v>
      </c>
      <c r="U2997" s="422"/>
      <c r="V2997" s="619" t="str">
        <f t="shared" ref="V2997" si="5288">+IF(I2997&lt;0,"ng","")</f>
        <v/>
      </c>
      <c r="W2997" s="619"/>
    </row>
    <row r="2998" spans="1:23" s="485" customFormat="1" ht="24" hidden="1" customHeight="1">
      <c r="A2998" s="366" t="s">
        <v>4301</v>
      </c>
      <c r="B2998" s="418" t="s">
        <v>0</v>
      </c>
      <c r="C2998" s="418" t="s">
        <v>3643</v>
      </c>
      <c r="D2998" s="419" t="s">
        <v>134</v>
      </c>
      <c r="E2998" s="419" t="s">
        <v>1894</v>
      </c>
      <c r="F2998" s="411">
        <v>0</v>
      </c>
      <c r="G2998" s="411">
        <f>[5]내역서!F2994</f>
        <v>0</v>
      </c>
      <c r="H2998" s="411">
        <v>0</v>
      </c>
      <c r="I2998" s="411">
        <f>내역서!F3002</f>
        <v>0</v>
      </c>
      <c r="J2998" s="411">
        <v>8217.7000000000007</v>
      </c>
      <c r="K2998" s="412">
        <f>INT($I2998*J2998)</f>
        <v>0</v>
      </c>
      <c r="L2998" s="411">
        <v>50633.599999999999</v>
      </c>
      <c r="M2998" s="412">
        <f>INT($I2998*L2998)</f>
        <v>0</v>
      </c>
      <c r="N2998" s="411">
        <v>5645.2</v>
      </c>
      <c r="O2998" s="412">
        <f>INT($I2998*N2998)</f>
        <v>0</v>
      </c>
      <c r="P2998" s="412">
        <f>+J2998+L2998+N2998</f>
        <v>64496.5</v>
      </c>
      <c r="Q2998" s="412">
        <f>K2998+M2998+O2998</f>
        <v>0</v>
      </c>
      <c r="R2998" s="412"/>
      <c r="S2998" s="412"/>
      <c r="T2998" s="412"/>
      <c r="U2998" s="419" t="s">
        <v>0</v>
      </c>
      <c r="V2998" s="617" t="str">
        <f>+IF(I2998&lt;0,"ng","")</f>
        <v/>
      </c>
      <c r="W2998" s="617"/>
    </row>
    <row r="2999" spans="1:23" s="77" customFormat="1" ht="24" hidden="1" customHeight="1">
      <c r="A2999" s="372" t="s">
        <v>4606</v>
      </c>
      <c r="B2999" s="421" t="s">
        <v>0</v>
      </c>
      <c r="C2999" s="421" t="s">
        <v>1567</v>
      </c>
      <c r="D2999" s="422" t="s">
        <v>134</v>
      </c>
      <c r="E2999" s="422" t="s">
        <v>1536</v>
      </c>
      <c r="F2999" s="416">
        <v>0</v>
      </c>
      <c r="G2999" s="416">
        <f>[5]내역서!F2995</f>
        <v>0</v>
      </c>
      <c r="H2999" s="416">
        <v>0</v>
      </c>
      <c r="I2999" s="416">
        <f>내역서!F3003</f>
        <v>0</v>
      </c>
      <c r="J2999" s="416">
        <v>8217.7000000000007</v>
      </c>
      <c r="K2999" s="417">
        <f t="shared" si="5268"/>
        <v>0</v>
      </c>
      <c r="L2999" s="416">
        <v>50633.599999999999</v>
      </c>
      <c r="M2999" s="417">
        <f t="shared" si="5269"/>
        <v>0</v>
      </c>
      <c r="N2999" s="416">
        <v>5645.2</v>
      </c>
      <c r="O2999" s="417">
        <f t="shared" si="5270"/>
        <v>0</v>
      </c>
      <c r="P2999" s="417">
        <f t="shared" si="5219"/>
        <v>64496.5</v>
      </c>
      <c r="Q2999" s="417">
        <f t="shared" si="5200"/>
        <v>0</v>
      </c>
      <c r="R2999" s="417">
        <f t="shared" ref="R2999" si="5289">I2999-I2998</f>
        <v>0</v>
      </c>
      <c r="S2999" s="417">
        <f t="shared" ref="S2999:T2999" si="5290">P2999-P2998</f>
        <v>0</v>
      </c>
      <c r="T2999" s="417">
        <f t="shared" si="5290"/>
        <v>0</v>
      </c>
      <c r="U2999" s="422"/>
      <c r="V2999" s="619" t="str">
        <f t="shared" ref="V2999" si="5291">+IF(I2999&lt;0,"ng","")</f>
        <v/>
      </c>
      <c r="W2999" s="619"/>
    </row>
    <row r="3000" spans="1:23" s="485" customFormat="1" ht="24" hidden="1" customHeight="1">
      <c r="A3000" s="366" t="s">
        <v>4968</v>
      </c>
      <c r="B3000" s="418" t="s">
        <v>0</v>
      </c>
      <c r="C3000" s="418" t="s">
        <v>3643</v>
      </c>
      <c r="D3000" s="419" t="s">
        <v>136</v>
      </c>
      <c r="E3000" s="419" t="s">
        <v>1894</v>
      </c>
      <c r="F3000" s="411">
        <v>0</v>
      </c>
      <c r="G3000" s="411">
        <f>[5]내역서!F2996</f>
        <v>0</v>
      </c>
      <c r="H3000" s="411">
        <v>0</v>
      </c>
      <c r="I3000" s="411">
        <f>내역서!F3004</f>
        <v>0</v>
      </c>
      <c r="J3000" s="411">
        <v>6453.1</v>
      </c>
      <c r="K3000" s="412">
        <f>INT($I3000*J3000)</f>
        <v>0</v>
      </c>
      <c r="L3000" s="411">
        <v>34660.800000000003</v>
      </c>
      <c r="M3000" s="412">
        <f>INT($I3000*L3000)</f>
        <v>0</v>
      </c>
      <c r="N3000" s="411">
        <v>4460.3999999999996</v>
      </c>
      <c r="O3000" s="412">
        <f>INT($I3000*N3000)</f>
        <v>0</v>
      </c>
      <c r="P3000" s="412">
        <f>+J3000+L3000+N3000</f>
        <v>45574.3</v>
      </c>
      <c r="Q3000" s="412">
        <f>K3000+M3000+O3000</f>
        <v>0</v>
      </c>
      <c r="R3000" s="412"/>
      <c r="S3000" s="412"/>
      <c r="T3000" s="412"/>
      <c r="U3000" s="419" t="s">
        <v>0</v>
      </c>
      <c r="V3000" s="617" t="str">
        <f>+IF(I3000&lt;0,"ng","")</f>
        <v/>
      </c>
      <c r="W3000" s="617"/>
    </row>
    <row r="3001" spans="1:23" s="77" customFormat="1" ht="24" hidden="1" customHeight="1">
      <c r="A3001" s="372" t="s">
        <v>5061</v>
      </c>
      <c r="B3001" s="421" t="s">
        <v>0</v>
      </c>
      <c r="C3001" s="421" t="s">
        <v>1567</v>
      </c>
      <c r="D3001" s="422" t="s">
        <v>136</v>
      </c>
      <c r="E3001" s="422" t="s">
        <v>1536</v>
      </c>
      <c r="F3001" s="416">
        <v>0</v>
      </c>
      <c r="G3001" s="416">
        <f>[5]내역서!F2997</f>
        <v>0</v>
      </c>
      <c r="H3001" s="416">
        <v>0</v>
      </c>
      <c r="I3001" s="416">
        <f>내역서!F3005</f>
        <v>0</v>
      </c>
      <c r="J3001" s="416">
        <v>6453.1</v>
      </c>
      <c r="K3001" s="417">
        <f t="shared" si="5268"/>
        <v>0</v>
      </c>
      <c r="L3001" s="416">
        <v>34660.800000000003</v>
      </c>
      <c r="M3001" s="417">
        <f t="shared" si="5269"/>
        <v>0</v>
      </c>
      <c r="N3001" s="416">
        <v>4460.3999999999996</v>
      </c>
      <c r="O3001" s="417">
        <f t="shared" si="5270"/>
        <v>0</v>
      </c>
      <c r="P3001" s="417">
        <f t="shared" si="5219"/>
        <v>45574.3</v>
      </c>
      <c r="Q3001" s="417">
        <f t="shared" si="5200"/>
        <v>0</v>
      </c>
      <c r="R3001" s="417">
        <f t="shared" ref="R3001" si="5292">I3001-I3000</f>
        <v>0</v>
      </c>
      <c r="S3001" s="417">
        <f t="shared" ref="S3001:T3001" si="5293">P3001-P3000</f>
        <v>0</v>
      </c>
      <c r="T3001" s="417">
        <f t="shared" si="5293"/>
        <v>0</v>
      </c>
      <c r="U3001" s="422"/>
      <c r="V3001" s="619" t="str">
        <f t="shared" ref="V3001" si="5294">+IF(I3001&lt;0,"ng","")</f>
        <v/>
      </c>
      <c r="W3001" s="619"/>
    </row>
    <row r="3002" spans="1:23" s="485" customFormat="1" ht="24" hidden="1" customHeight="1">
      <c r="A3002" s="366" t="s">
        <v>4295</v>
      </c>
      <c r="B3002" s="418" t="s">
        <v>0</v>
      </c>
      <c r="C3002" s="418" t="s">
        <v>3644</v>
      </c>
      <c r="D3002" s="419" t="s">
        <v>128</v>
      </c>
      <c r="E3002" s="419" t="s">
        <v>1894</v>
      </c>
      <c r="F3002" s="411">
        <v>1</v>
      </c>
      <c r="G3002" s="411">
        <f>[5]내역서!F2998</f>
        <v>1</v>
      </c>
      <c r="H3002" s="411">
        <v>0</v>
      </c>
      <c r="I3002" s="411">
        <f>내역서!F3006</f>
        <v>0</v>
      </c>
      <c r="J3002" s="411">
        <v>31845.4</v>
      </c>
      <c r="K3002" s="412">
        <f>INT($I3002*J3002)</f>
        <v>0</v>
      </c>
      <c r="L3002" s="411">
        <v>262052</v>
      </c>
      <c r="M3002" s="412">
        <f>INT($I3002*L3002)</f>
        <v>0</v>
      </c>
      <c r="N3002" s="411">
        <v>26881.3</v>
      </c>
      <c r="O3002" s="412">
        <f>INT($I3002*N3002)</f>
        <v>0</v>
      </c>
      <c r="P3002" s="412">
        <f>+J3002+L3002+N3002</f>
        <v>320778.7</v>
      </c>
      <c r="Q3002" s="412">
        <f>K3002+M3002+O3002</f>
        <v>0</v>
      </c>
      <c r="R3002" s="412"/>
      <c r="S3002" s="412"/>
      <c r="T3002" s="412"/>
      <c r="U3002" s="419" t="s">
        <v>0</v>
      </c>
      <c r="V3002" s="617" t="str">
        <f>+IF(I3002&lt;0,"ng","")</f>
        <v/>
      </c>
      <c r="W3002" s="617"/>
    </row>
    <row r="3003" spans="1:23" s="77" customFormat="1" ht="24" hidden="1" customHeight="1">
      <c r="A3003" s="372" t="s">
        <v>5061</v>
      </c>
      <c r="B3003" s="421" t="s">
        <v>0</v>
      </c>
      <c r="C3003" s="421" t="s">
        <v>5063</v>
      </c>
      <c r="D3003" s="422" t="s">
        <v>128</v>
      </c>
      <c r="E3003" s="422" t="s">
        <v>1536</v>
      </c>
      <c r="F3003" s="416">
        <v>1</v>
      </c>
      <c r="G3003" s="416">
        <f>[5]내역서!F2999</f>
        <v>1</v>
      </c>
      <c r="H3003" s="416">
        <v>0</v>
      </c>
      <c r="I3003" s="416">
        <f>내역서!F3007</f>
        <v>0</v>
      </c>
      <c r="J3003" s="416">
        <v>31845.4</v>
      </c>
      <c r="K3003" s="417">
        <f t="shared" si="5268"/>
        <v>0</v>
      </c>
      <c r="L3003" s="416">
        <v>262052</v>
      </c>
      <c r="M3003" s="417">
        <f t="shared" si="5269"/>
        <v>0</v>
      </c>
      <c r="N3003" s="416">
        <v>26881.3</v>
      </c>
      <c r="O3003" s="417">
        <f t="shared" si="5270"/>
        <v>0</v>
      </c>
      <c r="P3003" s="417">
        <f t="shared" si="5219"/>
        <v>320778.7</v>
      </c>
      <c r="Q3003" s="417">
        <f t="shared" si="5200"/>
        <v>0</v>
      </c>
      <c r="R3003" s="417">
        <f t="shared" ref="R3003" si="5295">I3003-I3002</f>
        <v>0</v>
      </c>
      <c r="S3003" s="417">
        <f t="shared" ref="S3003:T3003" si="5296">P3003-P3002</f>
        <v>0</v>
      </c>
      <c r="T3003" s="417">
        <f t="shared" si="5296"/>
        <v>0</v>
      </c>
      <c r="U3003" s="422"/>
      <c r="V3003" s="619" t="str">
        <f t="shared" ref="V3003" si="5297">+IF(I3003&lt;0,"ng","")</f>
        <v/>
      </c>
      <c r="W3003" s="619"/>
    </row>
    <row r="3004" spans="1:23" s="485" customFormat="1" ht="24" hidden="1" customHeight="1">
      <c r="A3004" s="366" t="s">
        <v>4381</v>
      </c>
      <c r="B3004" s="418" t="s">
        <v>0</v>
      </c>
      <c r="C3004" s="418" t="s">
        <v>3644</v>
      </c>
      <c r="D3004" s="419" t="s">
        <v>130</v>
      </c>
      <c r="E3004" s="419" t="s">
        <v>1894</v>
      </c>
      <c r="F3004" s="411">
        <v>5</v>
      </c>
      <c r="G3004" s="411">
        <f>[5]내역서!F3000</f>
        <v>5</v>
      </c>
      <c r="H3004" s="411">
        <v>0</v>
      </c>
      <c r="I3004" s="411">
        <f>내역서!F3008</f>
        <v>0</v>
      </c>
      <c r="J3004" s="411">
        <v>8728.5</v>
      </c>
      <c r="K3004" s="412">
        <f>INT($I3004*J3004)</f>
        <v>0</v>
      </c>
      <c r="L3004" s="411">
        <v>57738.400000000001</v>
      </c>
      <c r="M3004" s="412">
        <f>INT($I3004*L3004)</f>
        <v>0</v>
      </c>
      <c r="N3004" s="411">
        <v>5843</v>
      </c>
      <c r="O3004" s="412">
        <f>INT($I3004*N3004)</f>
        <v>0</v>
      </c>
      <c r="P3004" s="412">
        <f>+J3004+L3004+N3004</f>
        <v>72309.899999999994</v>
      </c>
      <c r="Q3004" s="412">
        <f>K3004+M3004+O3004</f>
        <v>0</v>
      </c>
      <c r="R3004" s="412"/>
      <c r="S3004" s="412"/>
      <c r="T3004" s="412"/>
      <c r="U3004" s="419" t="s">
        <v>0</v>
      </c>
      <c r="V3004" s="617" t="str">
        <f>+IF(I3004&lt;0,"ng","")</f>
        <v/>
      </c>
      <c r="W3004" s="617"/>
    </row>
    <row r="3005" spans="1:23" s="77" customFormat="1" ht="24" hidden="1" customHeight="1">
      <c r="A3005" s="372" t="s">
        <v>4367</v>
      </c>
      <c r="B3005" s="421" t="s">
        <v>0</v>
      </c>
      <c r="C3005" s="421" t="s">
        <v>5063</v>
      </c>
      <c r="D3005" s="422" t="s">
        <v>130</v>
      </c>
      <c r="E3005" s="422" t="s">
        <v>1536</v>
      </c>
      <c r="F3005" s="416">
        <v>5</v>
      </c>
      <c r="G3005" s="416">
        <f>[5]내역서!F3001</f>
        <v>5</v>
      </c>
      <c r="H3005" s="416">
        <v>0</v>
      </c>
      <c r="I3005" s="416">
        <f>내역서!F3009</f>
        <v>0</v>
      </c>
      <c r="J3005" s="416">
        <v>8728.5</v>
      </c>
      <c r="K3005" s="417">
        <f t="shared" si="5268"/>
        <v>0</v>
      </c>
      <c r="L3005" s="416">
        <v>57738.400000000001</v>
      </c>
      <c r="M3005" s="417">
        <f t="shared" si="5269"/>
        <v>0</v>
      </c>
      <c r="N3005" s="416">
        <v>5843</v>
      </c>
      <c r="O3005" s="417">
        <f t="shared" si="5270"/>
        <v>0</v>
      </c>
      <c r="P3005" s="417">
        <f t="shared" si="5219"/>
        <v>72309.899999999994</v>
      </c>
      <c r="Q3005" s="417">
        <f t="shared" si="5200"/>
        <v>0</v>
      </c>
      <c r="R3005" s="417">
        <f t="shared" ref="R3005" si="5298">I3005-I3004</f>
        <v>0</v>
      </c>
      <c r="S3005" s="417">
        <f t="shared" ref="S3005:T3005" si="5299">P3005-P3004</f>
        <v>0</v>
      </c>
      <c r="T3005" s="417">
        <f t="shared" si="5299"/>
        <v>0</v>
      </c>
      <c r="U3005" s="422"/>
      <c r="V3005" s="619" t="str">
        <f t="shared" ref="V3005" si="5300">+IF(I3005&lt;0,"ng","")</f>
        <v/>
      </c>
      <c r="W3005" s="619"/>
    </row>
    <row r="3006" spans="1:23" s="485" customFormat="1" ht="24" hidden="1" customHeight="1">
      <c r="A3006" s="366" t="s">
        <v>4825</v>
      </c>
      <c r="B3006" s="418" t="s">
        <v>0</v>
      </c>
      <c r="C3006" s="418" t="s">
        <v>3646</v>
      </c>
      <c r="D3006" s="419" t="s">
        <v>136</v>
      </c>
      <c r="E3006" s="419" t="s">
        <v>1894</v>
      </c>
      <c r="F3006" s="411">
        <v>0</v>
      </c>
      <c r="G3006" s="411">
        <f>[5]내역서!F3002</f>
        <v>0</v>
      </c>
      <c r="H3006" s="411">
        <v>0</v>
      </c>
      <c r="I3006" s="411">
        <f>내역서!F3010</f>
        <v>0</v>
      </c>
      <c r="J3006" s="411">
        <v>6453.1</v>
      </c>
      <c r="K3006" s="412">
        <f>INT($I3006*J3006)</f>
        <v>0</v>
      </c>
      <c r="L3006" s="411">
        <v>34660.800000000003</v>
      </c>
      <c r="M3006" s="412">
        <f>INT($I3006*L3006)</f>
        <v>0</v>
      </c>
      <c r="N3006" s="411">
        <v>4460.3999999999996</v>
      </c>
      <c r="O3006" s="412">
        <f>INT($I3006*N3006)</f>
        <v>0</v>
      </c>
      <c r="P3006" s="412">
        <f>+J3006+L3006+N3006</f>
        <v>45574.3</v>
      </c>
      <c r="Q3006" s="412">
        <f>K3006+M3006+O3006</f>
        <v>0</v>
      </c>
      <c r="R3006" s="412"/>
      <c r="S3006" s="412"/>
      <c r="T3006" s="412"/>
      <c r="U3006" s="419" t="s">
        <v>0</v>
      </c>
      <c r="V3006" s="617" t="str">
        <f>+IF(I3006&lt;0,"ng","")</f>
        <v/>
      </c>
      <c r="W3006" s="617"/>
    </row>
    <row r="3007" spans="1:23" s="77" customFormat="1" ht="24" hidden="1" customHeight="1">
      <c r="A3007" s="372" t="s">
        <v>4829</v>
      </c>
      <c r="B3007" s="421" t="s">
        <v>0</v>
      </c>
      <c r="C3007" s="421" t="s">
        <v>1569</v>
      </c>
      <c r="D3007" s="422" t="s">
        <v>136</v>
      </c>
      <c r="E3007" s="422" t="s">
        <v>1536</v>
      </c>
      <c r="F3007" s="416">
        <v>0</v>
      </c>
      <c r="G3007" s="416">
        <f>[5]내역서!F3003</f>
        <v>0</v>
      </c>
      <c r="H3007" s="416">
        <v>0</v>
      </c>
      <c r="I3007" s="416">
        <f>내역서!F3011</f>
        <v>0</v>
      </c>
      <c r="J3007" s="416">
        <v>6453.1</v>
      </c>
      <c r="K3007" s="417">
        <f t="shared" si="5268"/>
        <v>0</v>
      </c>
      <c r="L3007" s="416">
        <v>34660.800000000003</v>
      </c>
      <c r="M3007" s="417">
        <f t="shared" si="5269"/>
        <v>0</v>
      </c>
      <c r="N3007" s="416">
        <v>4460.3999999999996</v>
      </c>
      <c r="O3007" s="417">
        <f t="shared" si="5270"/>
        <v>0</v>
      </c>
      <c r="P3007" s="417">
        <f t="shared" si="5219"/>
        <v>45574.3</v>
      </c>
      <c r="Q3007" s="417">
        <f t="shared" si="5200"/>
        <v>0</v>
      </c>
      <c r="R3007" s="417">
        <f t="shared" ref="R3007" si="5301">I3007-I3006</f>
        <v>0</v>
      </c>
      <c r="S3007" s="417">
        <f t="shared" ref="S3007:T3007" si="5302">P3007-P3006</f>
        <v>0</v>
      </c>
      <c r="T3007" s="417">
        <f t="shared" si="5302"/>
        <v>0</v>
      </c>
      <c r="U3007" s="422"/>
      <c r="V3007" s="619" t="str">
        <f t="shared" ref="V3007" si="5303">+IF(I3007&lt;0,"ng","")</f>
        <v/>
      </c>
      <c r="W3007" s="619"/>
    </row>
    <row r="3008" spans="1:23" s="485" customFormat="1" ht="24" hidden="1" customHeight="1">
      <c r="A3008" s="366" t="s">
        <v>4825</v>
      </c>
      <c r="B3008" s="418" t="s">
        <v>0</v>
      </c>
      <c r="C3008" s="418" t="s">
        <v>3647</v>
      </c>
      <c r="D3008" s="419" t="s">
        <v>130</v>
      </c>
      <c r="E3008" s="419" t="s">
        <v>1894</v>
      </c>
      <c r="F3008" s="411">
        <v>32</v>
      </c>
      <c r="G3008" s="411">
        <f>[5]내역서!F3004</f>
        <v>32</v>
      </c>
      <c r="H3008" s="411">
        <v>0</v>
      </c>
      <c r="I3008" s="411">
        <f>내역서!F3012</f>
        <v>0</v>
      </c>
      <c r="J3008" s="411">
        <v>8728.5</v>
      </c>
      <c r="K3008" s="412">
        <f>INT($I3008*J3008)</f>
        <v>0</v>
      </c>
      <c r="L3008" s="411">
        <v>57738.400000000001</v>
      </c>
      <c r="M3008" s="412">
        <f>INT($I3008*L3008)</f>
        <v>0</v>
      </c>
      <c r="N3008" s="411">
        <v>5843</v>
      </c>
      <c r="O3008" s="412">
        <f>INT($I3008*N3008)</f>
        <v>0</v>
      </c>
      <c r="P3008" s="412">
        <f>+J3008+L3008+N3008</f>
        <v>72309.899999999994</v>
      </c>
      <c r="Q3008" s="412">
        <f>K3008+M3008+O3008</f>
        <v>0</v>
      </c>
      <c r="R3008" s="412"/>
      <c r="S3008" s="412"/>
      <c r="T3008" s="412"/>
      <c r="U3008" s="419" t="s">
        <v>0</v>
      </c>
      <c r="V3008" s="617" t="str">
        <f>+IF(I3008&lt;0,"ng","")</f>
        <v/>
      </c>
      <c r="W3008" s="617"/>
    </row>
    <row r="3009" spans="1:23" s="77" customFormat="1" ht="24" hidden="1" customHeight="1">
      <c r="A3009" s="372" t="s">
        <v>5064</v>
      </c>
      <c r="B3009" s="421" t="s">
        <v>0</v>
      </c>
      <c r="C3009" s="421" t="s">
        <v>1570</v>
      </c>
      <c r="D3009" s="422" t="s">
        <v>130</v>
      </c>
      <c r="E3009" s="422" t="s">
        <v>1536</v>
      </c>
      <c r="F3009" s="416">
        <v>32</v>
      </c>
      <c r="G3009" s="416">
        <f>[5]내역서!F3005</f>
        <v>32</v>
      </c>
      <c r="H3009" s="416">
        <v>0</v>
      </c>
      <c r="I3009" s="416">
        <f>내역서!F3013</f>
        <v>0</v>
      </c>
      <c r="J3009" s="416">
        <v>8728.5</v>
      </c>
      <c r="K3009" s="417">
        <f t="shared" si="5268"/>
        <v>0</v>
      </c>
      <c r="L3009" s="416">
        <v>57738.400000000001</v>
      </c>
      <c r="M3009" s="417">
        <f t="shared" si="5269"/>
        <v>0</v>
      </c>
      <c r="N3009" s="416">
        <v>5843</v>
      </c>
      <c r="O3009" s="417">
        <f t="shared" si="5270"/>
        <v>0</v>
      </c>
      <c r="P3009" s="417">
        <f t="shared" si="5219"/>
        <v>72309.899999999994</v>
      </c>
      <c r="Q3009" s="417">
        <f t="shared" ref="Q3009:Q3071" si="5304">K3009+M3009+O3009</f>
        <v>0</v>
      </c>
      <c r="R3009" s="417">
        <f t="shared" ref="R3009" si="5305">I3009-I3008</f>
        <v>0</v>
      </c>
      <c r="S3009" s="417">
        <f t="shared" ref="S3009:T3009" si="5306">P3009-P3008</f>
        <v>0</v>
      </c>
      <c r="T3009" s="417">
        <f t="shared" si="5306"/>
        <v>0</v>
      </c>
      <c r="U3009" s="422"/>
      <c r="V3009" s="619" t="str">
        <f t="shared" ref="V3009" si="5307">+IF(I3009&lt;0,"ng","")</f>
        <v/>
      </c>
      <c r="W3009" s="619"/>
    </row>
    <row r="3010" spans="1:23" s="485" customFormat="1" ht="24" hidden="1" customHeight="1">
      <c r="A3010" s="366" t="s">
        <v>5065</v>
      </c>
      <c r="B3010" s="418" t="s">
        <v>0</v>
      </c>
      <c r="C3010" s="418" t="s">
        <v>3647</v>
      </c>
      <c r="D3010" s="419" t="s">
        <v>134</v>
      </c>
      <c r="E3010" s="419" t="s">
        <v>1894</v>
      </c>
      <c r="F3010" s="411">
        <v>8</v>
      </c>
      <c r="G3010" s="411">
        <f>[5]내역서!F3006</f>
        <v>8</v>
      </c>
      <c r="H3010" s="411">
        <v>0</v>
      </c>
      <c r="I3010" s="411">
        <f>내역서!F3014</f>
        <v>0</v>
      </c>
      <c r="J3010" s="411">
        <v>8217.7000000000007</v>
      </c>
      <c r="K3010" s="412">
        <f>INT($I3010*J3010)</f>
        <v>0</v>
      </c>
      <c r="L3010" s="411">
        <v>50633.599999999999</v>
      </c>
      <c r="M3010" s="412">
        <f>INT($I3010*L3010)</f>
        <v>0</v>
      </c>
      <c r="N3010" s="411">
        <v>5645.2</v>
      </c>
      <c r="O3010" s="412">
        <f>INT($I3010*N3010)</f>
        <v>0</v>
      </c>
      <c r="P3010" s="412">
        <f>+J3010+L3010+N3010</f>
        <v>64496.5</v>
      </c>
      <c r="Q3010" s="412">
        <f>K3010+M3010+O3010</f>
        <v>0</v>
      </c>
      <c r="R3010" s="412"/>
      <c r="S3010" s="412"/>
      <c r="T3010" s="412"/>
      <c r="U3010" s="419" t="s">
        <v>0</v>
      </c>
      <c r="V3010" s="617" t="str">
        <f>+IF(I3010&lt;0,"ng","")</f>
        <v/>
      </c>
      <c r="W3010" s="617"/>
    </row>
    <row r="3011" spans="1:23" s="77" customFormat="1" ht="24" hidden="1" customHeight="1">
      <c r="A3011" s="372" t="s">
        <v>4640</v>
      </c>
      <c r="B3011" s="421" t="s">
        <v>0</v>
      </c>
      <c r="C3011" s="421" t="s">
        <v>1570</v>
      </c>
      <c r="D3011" s="422" t="s">
        <v>134</v>
      </c>
      <c r="E3011" s="422" t="s">
        <v>1536</v>
      </c>
      <c r="F3011" s="416">
        <v>8</v>
      </c>
      <c r="G3011" s="416">
        <f>[5]내역서!F3007</f>
        <v>8</v>
      </c>
      <c r="H3011" s="416">
        <v>0</v>
      </c>
      <c r="I3011" s="416">
        <f>내역서!F3015</f>
        <v>0</v>
      </c>
      <c r="J3011" s="416">
        <v>8217.7000000000007</v>
      </c>
      <c r="K3011" s="417">
        <f t="shared" si="5268"/>
        <v>0</v>
      </c>
      <c r="L3011" s="416">
        <v>50633.599999999999</v>
      </c>
      <c r="M3011" s="417">
        <f t="shared" si="5269"/>
        <v>0</v>
      </c>
      <c r="N3011" s="416">
        <v>5645.2</v>
      </c>
      <c r="O3011" s="417">
        <f t="shared" si="5270"/>
        <v>0</v>
      </c>
      <c r="P3011" s="417">
        <f t="shared" si="5219"/>
        <v>64496.5</v>
      </c>
      <c r="Q3011" s="417">
        <f t="shared" si="5304"/>
        <v>0</v>
      </c>
      <c r="R3011" s="417">
        <f t="shared" ref="R3011" si="5308">I3011-I3010</f>
        <v>0</v>
      </c>
      <c r="S3011" s="417">
        <f t="shared" ref="S3011:T3011" si="5309">P3011-P3010</f>
        <v>0</v>
      </c>
      <c r="T3011" s="417">
        <f t="shared" si="5309"/>
        <v>0</v>
      </c>
      <c r="U3011" s="422"/>
      <c r="V3011" s="619" t="str">
        <f t="shared" ref="V3011" si="5310">+IF(I3011&lt;0,"ng","")</f>
        <v/>
      </c>
      <c r="W3011" s="619"/>
    </row>
    <row r="3012" spans="1:23" s="485" customFormat="1" ht="24" hidden="1" customHeight="1">
      <c r="A3012" s="366" t="s">
        <v>5066</v>
      </c>
      <c r="B3012" s="418" t="s">
        <v>0</v>
      </c>
      <c r="C3012" s="418" t="s">
        <v>3647</v>
      </c>
      <c r="D3012" s="419" t="s">
        <v>136</v>
      </c>
      <c r="E3012" s="419" t="s">
        <v>1894</v>
      </c>
      <c r="F3012" s="411">
        <v>0</v>
      </c>
      <c r="G3012" s="411">
        <f>[5]내역서!F3008</f>
        <v>0</v>
      </c>
      <c r="H3012" s="411">
        <v>0</v>
      </c>
      <c r="I3012" s="411">
        <f>내역서!F3016</f>
        <v>0</v>
      </c>
      <c r="J3012" s="411">
        <v>6453.1</v>
      </c>
      <c r="K3012" s="412">
        <f>INT($I3012*J3012)</f>
        <v>0</v>
      </c>
      <c r="L3012" s="411">
        <v>34660.800000000003</v>
      </c>
      <c r="M3012" s="412">
        <f>INT($I3012*L3012)</f>
        <v>0</v>
      </c>
      <c r="N3012" s="411">
        <v>4460.3999999999996</v>
      </c>
      <c r="O3012" s="412">
        <f>INT($I3012*N3012)</f>
        <v>0</v>
      </c>
      <c r="P3012" s="412">
        <f>+J3012+L3012+N3012</f>
        <v>45574.3</v>
      </c>
      <c r="Q3012" s="412">
        <f>K3012+M3012+O3012</f>
        <v>0</v>
      </c>
      <c r="R3012" s="412"/>
      <c r="S3012" s="412"/>
      <c r="T3012" s="412"/>
      <c r="U3012" s="419" t="s">
        <v>0</v>
      </c>
      <c r="V3012" s="617" t="str">
        <f>+IF(I3012&lt;0,"ng","")</f>
        <v/>
      </c>
      <c r="W3012" s="617"/>
    </row>
    <row r="3013" spans="1:23" s="77" customFormat="1" ht="24" hidden="1" customHeight="1">
      <c r="A3013" s="372" t="s">
        <v>4829</v>
      </c>
      <c r="B3013" s="421" t="s">
        <v>0</v>
      </c>
      <c r="C3013" s="421" t="s">
        <v>1570</v>
      </c>
      <c r="D3013" s="422" t="s">
        <v>136</v>
      </c>
      <c r="E3013" s="422" t="s">
        <v>1536</v>
      </c>
      <c r="F3013" s="416">
        <v>0</v>
      </c>
      <c r="G3013" s="416">
        <f>[5]내역서!F3009</f>
        <v>0</v>
      </c>
      <c r="H3013" s="416">
        <v>0</v>
      </c>
      <c r="I3013" s="416">
        <f>내역서!F3017</f>
        <v>0</v>
      </c>
      <c r="J3013" s="416">
        <v>6453.1</v>
      </c>
      <c r="K3013" s="417">
        <f t="shared" si="5268"/>
        <v>0</v>
      </c>
      <c r="L3013" s="416">
        <v>34660.800000000003</v>
      </c>
      <c r="M3013" s="417">
        <f t="shared" si="5269"/>
        <v>0</v>
      </c>
      <c r="N3013" s="416">
        <v>4460.3999999999996</v>
      </c>
      <c r="O3013" s="417">
        <f t="shared" si="5270"/>
        <v>0</v>
      </c>
      <c r="P3013" s="417">
        <f t="shared" si="5219"/>
        <v>45574.3</v>
      </c>
      <c r="Q3013" s="417">
        <f t="shared" si="5304"/>
        <v>0</v>
      </c>
      <c r="R3013" s="417">
        <f t="shared" ref="R3013" si="5311">I3013-I3012</f>
        <v>0</v>
      </c>
      <c r="S3013" s="417">
        <f t="shared" ref="S3013:T3013" si="5312">P3013-P3012</f>
        <v>0</v>
      </c>
      <c r="T3013" s="417">
        <f t="shared" si="5312"/>
        <v>0</v>
      </c>
      <c r="U3013" s="422"/>
      <c r="V3013" s="619" t="str">
        <f t="shared" ref="V3013" si="5313">+IF(I3013&lt;0,"ng","")</f>
        <v/>
      </c>
      <c r="W3013" s="619"/>
    </row>
    <row r="3014" spans="1:23" s="485" customFormat="1" ht="24" hidden="1" customHeight="1">
      <c r="A3014" s="366" t="s">
        <v>5066</v>
      </c>
      <c r="B3014" s="418" t="s">
        <v>0</v>
      </c>
      <c r="C3014" s="418" t="s">
        <v>3647</v>
      </c>
      <c r="D3014" s="419" t="s">
        <v>135</v>
      </c>
      <c r="E3014" s="419" t="s">
        <v>1894</v>
      </c>
      <c r="F3014" s="411">
        <v>1</v>
      </c>
      <c r="G3014" s="411">
        <f>[5]내역서!F3010</f>
        <v>1</v>
      </c>
      <c r="H3014" s="411">
        <v>0</v>
      </c>
      <c r="I3014" s="411">
        <f>내역서!F3018</f>
        <v>0</v>
      </c>
      <c r="J3014" s="411">
        <v>2544.3000000000002</v>
      </c>
      <c r="K3014" s="412">
        <f>INT($I3014*J3014)</f>
        <v>0</v>
      </c>
      <c r="L3014" s="411">
        <v>31755.200000000001</v>
      </c>
      <c r="M3014" s="412">
        <f>INT($I3014*L3014)</f>
        <v>0</v>
      </c>
      <c r="N3014" s="411">
        <v>54.8</v>
      </c>
      <c r="O3014" s="412">
        <f>INT($I3014*N3014)</f>
        <v>0</v>
      </c>
      <c r="P3014" s="412">
        <f>+J3014+L3014+N3014</f>
        <v>34354.300000000003</v>
      </c>
      <c r="Q3014" s="412">
        <f>K3014+M3014+O3014</f>
        <v>0</v>
      </c>
      <c r="R3014" s="412"/>
      <c r="S3014" s="412"/>
      <c r="T3014" s="412"/>
      <c r="U3014" s="419" t="s">
        <v>0</v>
      </c>
      <c r="V3014" s="617" t="str">
        <f>+IF(I3014&lt;0,"ng","")</f>
        <v/>
      </c>
      <c r="W3014" s="617"/>
    </row>
    <row r="3015" spans="1:23" s="77" customFormat="1" ht="24" hidden="1" customHeight="1">
      <c r="A3015" s="372" t="s">
        <v>4373</v>
      </c>
      <c r="B3015" s="421" t="s">
        <v>0</v>
      </c>
      <c r="C3015" s="421" t="s">
        <v>1570</v>
      </c>
      <c r="D3015" s="422" t="s">
        <v>135</v>
      </c>
      <c r="E3015" s="422" t="s">
        <v>1536</v>
      </c>
      <c r="F3015" s="416">
        <v>1</v>
      </c>
      <c r="G3015" s="416">
        <f>[5]내역서!F3011</f>
        <v>1</v>
      </c>
      <c r="H3015" s="416">
        <v>0</v>
      </c>
      <c r="I3015" s="416">
        <f>내역서!F3019</f>
        <v>0</v>
      </c>
      <c r="J3015" s="416">
        <v>2544.3000000000002</v>
      </c>
      <c r="K3015" s="417">
        <f t="shared" si="5268"/>
        <v>0</v>
      </c>
      <c r="L3015" s="416">
        <v>31755.200000000001</v>
      </c>
      <c r="M3015" s="417">
        <f t="shared" si="5269"/>
        <v>0</v>
      </c>
      <c r="N3015" s="416">
        <v>54.8</v>
      </c>
      <c r="O3015" s="417">
        <f t="shared" si="5270"/>
        <v>0</v>
      </c>
      <c r="P3015" s="417">
        <f t="shared" si="5219"/>
        <v>34354.300000000003</v>
      </c>
      <c r="Q3015" s="417">
        <f t="shared" si="5304"/>
        <v>0</v>
      </c>
      <c r="R3015" s="417">
        <f t="shared" ref="R3015" si="5314">I3015-I3014</f>
        <v>0</v>
      </c>
      <c r="S3015" s="417">
        <f t="shared" ref="S3015:T3015" si="5315">P3015-P3014</f>
        <v>0</v>
      </c>
      <c r="T3015" s="417">
        <f t="shared" si="5315"/>
        <v>0</v>
      </c>
      <c r="U3015" s="422"/>
      <c r="V3015" s="619" t="str">
        <f t="shared" ref="V3015" si="5316">+IF(I3015&lt;0,"ng","")</f>
        <v/>
      </c>
      <c r="W3015" s="619"/>
    </row>
    <row r="3016" spans="1:23" s="485" customFormat="1" ht="24" hidden="1" customHeight="1">
      <c r="A3016" s="366" t="s">
        <v>4634</v>
      </c>
      <c r="B3016" s="418" t="s">
        <v>0</v>
      </c>
      <c r="C3016" s="418" t="s">
        <v>3648</v>
      </c>
      <c r="D3016" s="419" t="s">
        <v>130</v>
      </c>
      <c r="E3016" s="419" t="s">
        <v>1894</v>
      </c>
      <c r="F3016" s="411">
        <v>5</v>
      </c>
      <c r="G3016" s="411">
        <f>[5]내역서!F3012</f>
        <v>5</v>
      </c>
      <c r="H3016" s="411">
        <v>0</v>
      </c>
      <c r="I3016" s="411">
        <f>내역서!F3020</f>
        <v>0</v>
      </c>
      <c r="J3016" s="411">
        <v>8728.5</v>
      </c>
      <c r="K3016" s="412">
        <f>INT($I3016*J3016)</f>
        <v>0</v>
      </c>
      <c r="L3016" s="411">
        <v>57738.400000000001</v>
      </c>
      <c r="M3016" s="412">
        <f>INT($I3016*L3016)</f>
        <v>0</v>
      </c>
      <c r="N3016" s="411">
        <v>5843</v>
      </c>
      <c r="O3016" s="412">
        <f>INT($I3016*N3016)</f>
        <v>0</v>
      </c>
      <c r="P3016" s="412">
        <f>+J3016+L3016+N3016</f>
        <v>72309.899999999994</v>
      </c>
      <c r="Q3016" s="412">
        <f>K3016+M3016+O3016</f>
        <v>0</v>
      </c>
      <c r="R3016" s="412"/>
      <c r="S3016" s="412"/>
      <c r="T3016" s="412"/>
      <c r="U3016" s="419" t="s">
        <v>0</v>
      </c>
      <c r="V3016" s="617" t="str">
        <f>+IF(I3016&lt;0,"ng","")</f>
        <v/>
      </c>
      <c r="W3016" s="617"/>
    </row>
    <row r="3017" spans="1:23" s="77" customFormat="1" ht="24" hidden="1" customHeight="1">
      <c r="A3017" s="372" t="s">
        <v>5067</v>
      </c>
      <c r="B3017" s="421" t="s">
        <v>0</v>
      </c>
      <c r="C3017" s="421" t="s">
        <v>1571</v>
      </c>
      <c r="D3017" s="422" t="s">
        <v>130</v>
      </c>
      <c r="E3017" s="422" t="s">
        <v>1536</v>
      </c>
      <c r="F3017" s="416">
        <v>5</v>
      </c>
      <c r="G3017" s="416">
        <f>[5]내역서!F3013</f>
        <v>5</v>
      </c>
      <c r="H3017" s="416">
        <v>0</v>
      </c>
      <c r="I3017" s="416">
        <f>내역서!F3021</f>
        <v>0</v>
      </c>
      <c r="J3017" s="416">
        <v>8728.5</v>
      </c>
      <c r="K3017" s="417">
        <f t="shared" si="5268"/>
        <v>0</v>
      </c>
      <c r="L3017" s="416">
        <v>57738.400000000001</v>
      </c>
      <c r="M3017" s="417">
        <f t="shared" si="5269"/>
        <v>0</v>
      </c>
      <c r="N3017" s="416">
        <v>5843</v>
      </c>
      <c r="O3017" s="417">
        <f t="shared" si="5270"/>
        <v>0</v>
      </c>
      <c r="P3017" s="417">
        <f t="shared" si="5219"/>
        <v>72309.899999999994</v>
      </c>
      <c r="Q3017" s="417">
        <f t="shared" si="5304"/>
        <v>0</v>
      </c>
      <c r="R3017" s="417">
        <f t="shared" ref="R3017" si="5317">I3017-I3016</f>
        <v>0</v>
      </c>
      <c r="S3017" s="417">
        <f t="shared" ref="S3017:T3017" si="5318">P3017-P3016</f>
        <v>0</v>
      </c>
      <c r="T3017" s="417">
        <f t="shared" si="5318"/>
        <v>0</v>
      </c>
      <c r="U3017" s="422"/>
      <c r="V3017" s="619" t="str">
        <f t="shared" ref="V3017" si="5319">+IF(I3017&lt;0,"ng","")</f>
        <v/>
      </c>
      <c r="W3017" s="619"/>
    </row>
    <row r="3018" spans="1:23" s="485" customFormat="1" ht="24" hidden="1" customHeight="1">
      <c r="A3018" s="366" t="s">
        <v>4825</v>
      </c>
      <c r="B3018" s="418" t="s">
        <v>0</v>
      </c>
      <c r="C3018" s="418" t="s">
        <v>3648</v>
      </c>
      <c r="D3018" s="419" t="s">
        <v>134</v>
      </c>
      <c r="E3018" s="419" t="s">
        <v>1894</v>
      </c>
      <c r="F3018" s="411">
        <v>0</v>
      </c>
      <c r="G3018" s="411">
        <f>[5]내역서!F3014</f>
        <v>0</v>
      </c>
      <c r="H3018" s="411">
        <v>0</v>
      </c>
      <c r="I3018" s="411">
        <f>내역서!F3022</f>
        <v>0</v>
      </c>
      <c r="J3018" s="411">
        <v>8217.7000000000007</v>
      </c>
      <c r="K3018" s="412">
        <f>INT($I3018*J3018)</f>
        <v>0</v>
      </c>
      <c r="L3018" s="411">
        <v>50633.599999999999</v>
      </c>
      <c r="M3018" s="412">
        <f>INT($I3018*L3018)</f>
        <v>0</v>
      </c>
      <c r="N3018" s="411">
        <v>5645.2</v>
      </c>
      <c r="O3018" s="412">
        <f>INT($I3018*N3018)</f>
        <v>0</v>
      </c>
      <c r="P3018" s="412">
        <f>+J3018+L3018+N3018</f>
        <v>64496.5</v>
      </c>
      <c r="Q3018" s="412">
        <f>K3018+M3018+O3018</f>
        <v>0</v>
      </c>
      <c r="R3018" s="412"/>
      <c r="S3018" s="412"/>
      <c r="T3018" s="412"/>
      <c r="U3018" s="419" t="s">
        <v>0</v>
      </c>
      <c r="V3018" s="617" t="str">
        <f>+IF(I3018&lt;0,"ng","")</f>
        <v/>
      </c>
      <c r="W3018" s="617"/>
    </row>
    <row r="3019" spans="1:23" s="77" customFormat="1" ht="24" hidden="1" customHeight="1">
      <c r="A3019" s="372" t="s">
        <v>4916</v>
      </c>
      <c r="B3019" s="421" t="s">
        <v>0</v>
      </c>
      <c r="C3019" s="421" t="s">
        <v>1571</v>
      </c>
      <c r="D3019" s="422" t="s">
        <v>134</v>
      </c>
      <c r="E3019" s="422" t="s">
        <v>1536</v>
      </c>
      <c r="F3019" s="416">
        <v>0</v>
      </c>
      <c r="G3019" s="416">
        <f>[5]내역서!F3015</f>
        <v>0</v>
      </c>
      <c r="H3019" s="416">
        <v>0</v>
      </c>
      <c r="I3019" s="416">
        <f>내역서!F3023</f>
        <v>0</v>
      </c>
      <c r="J3019" s="416">
        <v>8217.7000000000007</v>
      </c>
      <c r="K3019" s="417">
        <f t="shared" ref="K3019:K3049" si="5320">INT($I3019*J3019)</f>
        <v>0</v>
      </c>
      <c r="L3019" s="416">
        <v>50633.599999999999</v>
      </c>
      <c r="M3019" s="417">
        <f t="shared" ref="M3019:M3049" si="5321">INT($I3019*L3019)</f>
        <v>0</v>
      </c>
      <c r="N3019" s="416">
        <v>5645.2</v>
      </c>
      <c r="O3019" s="417">
        <f t="shared" ref="O3019:O3049" si="5322">INT($I3019*N3019)</f>
        <v>0</v>
      </c>
      <c r="P3019" s="417">
        <f t="shared" ref="P3019:P3089" si="5323">+J3019+L3019+N3019</f>
        <v>64496.5</v>
      </c>
      <c r="Q3019" s="417">
        <f t="shared" si="5304"/>
        <v>0</v>
      </c>
      <c r="R3019" s="417">
        <f t="shared" ref="R3019" si="5324">I3019-I3018</f>
        <v>0</v>
      </c>
      <c r="S3019" s="417">
        <f t="shared" ref="S3019:T3019" si="5325">P3019-P3018</f>
        <v>0</v>
      </c>
      <c r="T3019" s="417">
        <f t="shared" si="5325"/>
        <v>0</v>
      </c>
      <c r="U3019" s="422"/>
      <c r="V3019" s="619" t="str">
        <f t="shared" ref="V3019" si="5326">+IF(I3019&lt;0,"ng","")</f>
        <v/>
      </c>
      <c r="W3019" s="619"/>
    </row>
    <row r="3020" spans="1:23" s="485" customFormat="1" ht="24" hidden="1" customHeight="1">
      <c r="A3020" s="366" t="s">
        <v>4308</v>
      </c>
      <c r="B3020" s="418" t="s">
        <v>0</v>
      </c>
      <c r="C3020" s="418" t="s">
        <v>3649</v>
      </c>
      <c r="D3020" s="419" t="s">
        <v>130</v>
      </c>
      <c r="E3020" s="419" t="s">
        <v>1894</v>
      </c>
      <c r="F3020" s="411">
        <v>11</v>
      </c>
      <c r="G3020" s="411">
        <f>[5]내역서!F3016</f>
        <v>11</v>
      </c>
      <c r="H3020" s="411">
        <v>0</v>
      </c>
      <c r="I3020" s="411">
        <f>내역서!F3024</f>
        <v>0</v>
      </c>
      <c r="J3020" s="411">
        <v>8728.5</v>
      </c>
      <c r="K3020" s="412">
        <f>INT($I3020*J3020)</f>
        <v>0</v>
      </c>
      <c r="L3020" s="411">
        <v>57738.400000000001</v>
      </c>
      <c r="M3020" s="412">
        <f>INT($I3020*L3020)</f>
        <v>0</v>
      </c>
      <c r="N3020" s="411">
        <v>5843</v>
      </c>
      <c r="O3020" s="412">
        <f>INT($I3020*N3020)</f>
        <v>0</v>
      </c>
      <c r="P3020" s="412">
        <f>+J3020+L3020+N3020</f>
        <v>72309.899999999994</v>
      </c>
      <c r="Q3020" s="412">
        <f>K3020+M3020+O3020</f>
        <v>0</v>
      </c>
      <c r="R3020" s="412"/>
      <c r="S3020" s="412"/>
      <c r="T3020" s="412"/>
      <c r="U3020" s="419" t="s">
        <v>0</v>
      </c>
      <c r="V3020" s="617" t="str">
        <f>+IF(I3020&lt;0,"ng","")</f>
        <v/>
      </c>
      <c r="W3020" s="617"/>
    </row>
    <row r="3021" spans="1:23" s="77" customFormat="1" ht="24" hidden="1" customHeight="1">
      <c r="A3021" s="372" t="s">
        <v>4916</v>
      </c>
      <c r="B3021" s="421" t="s">
        <v>0</v>
      </c>
      <c r="C3021" s="421" t="s">
        <v>1572</v>
      </c>
      <c r="D3021" s="422" t="s">
        <v>130</v>
      </c>
      <c r="E3021" s="422" t="s">
        <v>1536</v>
      </c>
      <c r="F3021" s="416">
        <v>11</v>
      </c>
      <c r="G3021" s="416">
        <f>[5]내역서!F3017</f>
        <v>11</v>
      </c>
      <c r="H3021" s="416">
        <v>0</v>
      </c>
      <c r="I3021" s="416">
        <f>내역서!F3025</f>
        <v>0</v>
      </c>
      <c r="J3021" s="416">
        <v>8728.5</v>
      </c>
      <c r="K3021" s="417">
        <f t="shared" si="5320"/>
        <v>0</v>
      </c>
      <c r="L3021" s="416">
        <v>57738.400000000001</v>
      </c>
      <c r="M3021" s="417">
        <f t="shared" si="5321"/>
        <v>0</v>
      </c>
      <c r="N3021" s="416">
        <v>5843</v>
      </c>
      <c r="O3021" s="417">
        <f t="shared" si="5322"/>
        <v>0</v>
      </c>
      <c r="P3021" s="417">
        <f t="shared" si="5323"/>
        <v>72309.899999999994</v>
      </c>
      <c r="Q3021" s="417">
        <f t="shared" si="5304"/>
        <v>0</v>
      </c>
      <c r="R3021" s="417">
        <f t="shared" ref="R3021" si="5327">I3021-I3020</f>
        <v>0</v>
      </c>
      <c r="S3021" s="417">
        <f t="shared" ref="S3021:T3021" si="5328">P3021-P3020</f>
        <v>0</v>
      </c>
      <c r="T3021" s="417">
        <f t="shared" si="5328"/>
        <v>0</v>
      </c>
      <c r="U3021" s="422"/>
      <c r="V3021" s="619" t="str">
        <f t="shared" ref="V3021" si="5329">+IF(I3021&lt;0,"ng","")</f>
        <v/>
      </c>
      <c r="W3021" s="619"/>
    </row>
    <row r="3022" spans="1:23" s="485" customFormat="1" ht="24" hidden="1" customHeight="1">
      <c r="A3022" s="366" t="s">
        <v>5066</v>
      </c>
      <c r="B3022" s="418" t="s">
        <v>0</v>
      </c>
      <c r="C3022" s="418" t="s">
        <v>3649</v>
      </c>
      <c r="D3022" s="419" t="s">
        <v>136</v>
      </c>
      <c r="E3022" s="419" t="s">
        <v>1894</v>
      </c>
      <c r="F3022" s="411">
        <v>0</v>
      </c>
      <c r="G3022" s="411">
        <f>[5]내역서!F3018</f>
        <v>0</v>
      </c>
      <c r="H3022" s="411">
        <v>0</v>
      </c>
      <c r="I3022" s="411">
        <f>내역서!F3026</f>
        <v>0</v>
      </c>
      <c r="J3022" s="411">
        <v>6453.1</v>
      </c>
      <c r="K3022" s="412">
        <f>INT($I3022*J3022)</f>
        <v>0</v>
      </c>
      <c r="L3022" s="411">
        <v>34660.800000000003</v>
      </c>
      <c r="M3022" s="412">
        <f>INT($I3022*L3022)</f>
        <v>0</v>
      </c>
      <c r="N3022" s="411">
        <v>4460.3999999999996</v>
      </c>
      <c r="O3022" s="412">
        <f>INT($I3022*N3022)</f>
        <v>0</v>
      </c>
      <c r="P3022" s="412">
        <f>+J3022+L3022+N3022</f>
        <v>45574.3</v>
      </c>
      <c r="Q3022" s="412">
        <f>K3022+M3022+O3022</f>
        <v>0</v>
      </c>
      <c r="R3022" s="412"/>
      <c r="S3022" s="412"/>
      <c r="T3022" s="412"/>
      <c r="U3022" s="419" t="s">
        <v>0</v>
      </c>
      <c r="V3022" s="617" t="str">
        <f>+IF(I3022&lt;0,"ng","")</f>
        <v/>
      </c>
      <c r="W3022" s="617"/>
    </row>
    <row r="3023" spans="1:23" s="77" customFormat="1" ht="24" hidden="1" customHeight="1">
      <c r="A3023" s="372" t="s">
        <v>4829</v>
      </c>
      <c r="B3023" s="421" t="s">
        <v>0</v>
      </c>
      <c r="C3023" s="421" t="s">
        <v>1572</v>
      </c>
      <c r="D3023" s="422" t="s">
        <v>136</v>
      </c>
      <c r="E3023" s="422" t="s">
        <v>1536</v>
      </c>
      <c r="F3023" s="416">
        <v>0</v>
      </c>
      <c r="G3023" s="416">
        <f>[5]내역서!F3019</f>
        <v>0</v>
      </c>
      <c r="H3023" s="416">
        <v>0</v>
      </c>
      <c r="I3023" s="416">
        <f>내역서!F3027</f>
        <v>0</v>
      </c>
      <c r="J3023" s="416">
        <v>6453.1</v>
      </c>
      <c r="K3023" s="417">
        <f t="shared" si="5320"/>
        <v>0</v>
      </c>
      <c r="L3023" s="416">
        <v>34660.800000000003</v>
      </c>
      <c r="M3023" s="417">
        <f t="shared" si="5321"/>
        <v>0</v>
      </c>
      <c r="N3023" s="416">
        <v>4460.3999999999996</v>
      </c>
      <c r="O3023" s="417">
        <f t="shared" si="5322"/>
        <v>0</v>
      </c>
      <c r="P3023" s="417">
        <f t="shared" si="5323"/>
        <v>45574.3</v>
      </c>
      <c r="Q3023" s="417">
        <f t="shared" si="5304"/>
        <v>0</v>
      </c>
      <c r="R3023" s="417">
        <f t="shared" ref="R3023" si="5330">I3023-I3022</f>
        <v>0</v>
      </c>
      <c r="S3023" s="417">
        <f t="shared" ref="S3023:T3023" si="5331">P3023-P3022</f>
        <v>0</v>
      </c>
      <c r="T3023" s="417">
        <f t="shared" si="5331"/>
        <v>0</v>
      </c>
      <c r="U3023" s="422"/>
      <c r="V3023" s="619" t="str">
        <f t="shared" ref="V3023" si="5332">+IF(I3023&lt;0,"ng","")</f>
        <v/>
      </c>
      <c r="W3023" s="619"/>
    </row>
    <row r="3024" spans="1:23" s="485" customFormat="1" ht="24" hidden="1" customHeight="1">
      <c r="A3024" s="366" t="s">
        <v>4825</v>
      </c>
      <c r="B3024" s="418" t="s">
        <v>0</v>
      </c>
      <c r="C3024" s="418" t="s">
        <v>3649</v>
      </c>
      <c r="D3024" s="419" t="s">
        <v>135</v>
      </c>
      <c r="E3024" s="419" t="s">
        <v>1894</v>
      </c>
      <c r="F3024" s="411">
        <v>0</v>
      </c>
      <c r="G3024" s="411">
        <f>[5]내역서!F3020</f>
        <v>0</v>
      </c>
      <c r="H3024" s="411">
        <v>0</v>
      </c>
      <c r="I3024" s="411">
        <f>내역서!F3028</f>
        <v>0</v>
      </c>
      <c r="J3024" s="411">
        <v>2544.3000000000002</v>
      </c>
      <c r="K3024" s="412">
        <f>INT($I3024*J3024)</f>
        <v>0</v>
      </c>
      <c r="L3024" s="411">
        <v>31755.200000000001</v>
      </c>
      <c r="M3024" s="412">
        <f>INT($I3024*L3024)</f>
        <v>0</v>
      </c>
      <c r="N3024" s="411">
        <v>54.8</v>
      </c>
      <c r="O3024" s="412">
        <f>INT($I3024*N3024)</f>
        <v>0</v>
      </c>
      <c r="P3024" s="412">
        <f>+J3024+L3024+N3024</f>
        <v>34354.300000000003</v>
      </c>
      <c r="Q3024" s="412">
        <f>K3024+M3024+O3024</f>
        <v>0</v>
      </c>
      <c r="R3024" s="412"/>
      <c r="S3024" s="412"/>
      <c r="T3024" s="412"/>
      <c r="U3024" s="419" t="s">
        <v>0</v>
      </c>
      <c r="V3024" s="617" t="str">
        <f>+IF(I3024&lt;0,"ng","")</f>
        <v/>
      </c>
      <c r="W3024" s="617"/>
    </row>
    <row r="3025" spans="1:23" s="77" customFormat="1" ht="24" hidden="1" customHeight="1">
      <c r="A3025" s="372" t="s">
        <v>4829</v>
      </c>
      <c r="B3025" s="421" t="s">
        <v>0</v>
      </c>
      <c r="C3025" s="421" t="s">
        <v>1572</v>
      </c>
      <c r="D3025" s="422" t="s">
        <v>135</v>
      </c>
      <c r="E3025" s="422" t="s">
        <v>1536</v>
      </c>
      <c r="F3025" s="416">
        <v>0</v>
      </c>
      <c r="G3025" s="416">
        <f>[5]내역서!F3021</f>
        <v>0</v>
      </c>
      <c r="H3025" s="416">
        <v>0</v>
      </c>
      <c r="I3025" s="416">
        <f>내역서!F3029</f>
        <v>0</v>
      </c>
      <c r="J3025" s="416">
        <v>2544.3000000000002</v>
      </c>
      <c r="K3025" s="417">
        <f t="shared" si="5320"/>
        <v>0</v>
      </c>
      <c r="L3025" s="416">
        <v>31755.200000000001</v>
      </c>
      <c r="M3025" s="417">
        <f t="shared" si="5321"/>
        <v>0</v>
      </c>
      <c r="N3025" s="416">
        <v>54.8</v>
      </c>
      <c r="O3025" s="417">
        <f t="shared" si="5322"/>
        <v>0</v>
      </c>
      <c r="P3025" s="417">
        <f t="shared" si="5323"/>
        <v>34354.300000000003</v>
      </c>
      <c r="Q3025" s="417">
        <f t="shared" si="5304"/>
        <v>0</v>
      </c>
      <c r="R3025" s="417">
        <f t="shared" ref="R3025" si="5333">I3025-I3024</f>
        <v>0</v>
      </c>
      <c r="S3025" s="417">
        <f t="shared" ref="S3025:T3025" si="5334">P3025-P3024</f>
        <v>0</v>
      </c>
      <c r="T3025" s="417">
        <f t="shared" si="5334"/>
        <v>0</v>
      </c>
      <c r="U3025" s="422"/>
      <c r="V3025" s="619" t="str">
        <f t="shared" ref="V3025" si="5335">+IF(I3025&lt;0,"ng","")</f>
        <v/>
      </c>
      <c r="W3025" s="619"/>
    </row>
    <row r="3026" spans="1:23" s="485" customFormat="1" ht="24" hidden="1" customHeight="1">
      <c r="A3026" s="366" t="s">
        <v>4871</v>
      </c>
      <c r="B3026" s="418" t="s">
        <v>0</v>
      </c>
      <c r="C3026" s="418" t="s">
        <v>3650</v>
      </c>
      <c r="D3026" s="419" t="s">
        <v>130</v>
      </c>
      <c r="E3026" s="419" t="s">
        <v>1894</v>
      </c>
      <c r="F3026" s="411">
        <v>16</v>
      </c>
      <c r="G3026" s="411">
        <f>[5]내역서!F3022</f>
        <v>16</v>
      </c>
      <c r="H3026" s="411">
        <v>0</v>
      </c>
      <c r="I3026" s="411">
        <f>내역서!F3030</f>
        <v>0</v>
      </c>
      <c r="J3026" s="411">
        <v>8728.5</v>
      </c>
      <c r="K3026" s="412">
        <f>INT($I3026*J3026)</f>
        <v>0</v>
      </c>
      <c r="L3026" s="411">
        <v>57738.400000000001</v>
      </c>
      <c r="M3026" s="412">
        <f>INT($I3026*L3026)</f>
        <v>0</v>
      </c>
      <c r="N3026" s="411">
        <v>5843</v>
      </c>
      <c r="O3026" s="412">
        <f>INT($I3026*N3026)</f>
        <v>0</v>
      </c>
      <c r="P3026" s="412">
        <f>+J3026+L3026+N3026</f>
        <v>72309.899999999994</v>
      </c>
      <c r="Q3026" s="412">
        <f>K3026+M3026+O3026</f>
        <v>0</v>
      </c>
      <c r="R3026" s="412"/>
      <c r="S3026" s="412"/>
      <c r="T3026" s="412"/>
      <c r="U3026" s="419" t="s">
        <v>0</v>
      </c>
      <c r="V3026" s="617" t="str">
        <f>+IF(I3026&lt;0,"ng","")</f>
        <v/>
      </c>
      <c r="W3026" s="617"/>
    </row>
    <row r="3027" spans="1:23" s="77" customFormat="1" ht="24" hidden="1" customHeight="1">
      <c r="A3027" s="372" t="s">
        <v>2072</v>
      </c>
      <c r="B3027" s="421" t="s">
        <v>0</v>
      </c>
      <c r="C3027" s="421" t="s">
        <v>1573</v>
      </c>
      <c r="D3027" s="422" t="s">
        <v>130</v>
      </c>
      <c r="E3027" s="422" t="s">
        <v>1536</v>
      </c>
      <c r="F3027" s="416">
        <v>16</v>
      </c>
      <c r="G3027" s="416">
        <f>[5]내역서!F3023</f>
        <v>16</v>
      </c>
      <c r="H3027" s="416">
        <v>0</v>
      </c>
      <c r="I3027" s="416">
        <f>내역서!F3031</f>
        <v>0</v>
      </c>
      <c r="J3027" s="416">
        <v>8728.5</v>
      </c>
      <c r="K3027" s="417">
        <f t="shared" si="5320"/>
        <v>0</v>
      </c>
      <c r="L3027" s="416">
        <v>57738.400000000001</v>
      </c>
      <c r="M3027" s="417">
        <f t="shared" si="5321"/>
        <v>0</v>
      </c>
      <c r="N3027" s="416">
        <v>5843</v>
      </c>
      <c r="O3027" s="417">
        <f t="shared" si="5322"/>
        <v>0</v>
      </c>
      <c r="P3027" s="417">
        <f t="shared" si="5323"/>
        <v>72309.899999999994</v>
      </c>
      <c r="Q3027" s="417">
        <f t="shared" si="5304"/>
        <v>0</v>
      </c>
      <c r="R3027" s="417">
        <f t="shared" ref="R3027" si="5336">I3027-I3026</f>
        <v>0</v>
      </c>
      <c r="S3027" s="417">
        <f t="shared" ref="S3027:T3027" si="5337">P3027-P3026</f>
        <v>0</v>
      </c>
      <c r="T3027" s="417">
        <f t="shared" si="5337"/>
        <v>0</v>
      </c>
      <c r="U3027" s="422"/>
      <c r="V3027" s="619" t="str">
        <f t="shared" ref="V3027" si="5338">+IF(I3027&lt;0,"ng","")</f>
        <v/>
      </c>
      <c r="W3027" s="619"/>
    </row>
    <row r="3028" spans="1:23" s="485" customFormat="1" ht="24" hidden="1" customHeight="1">
      <c r="A3028" s="366" t="s">
        <v>4825</v>
      </c>
      <c r="B3028" s="418" t="s">
        <v>0</v>
      </c>
      <c r="C3028" s="418" t="s">
        <v>3650</v>
      </c>
      <c r="D3028" s="419" t="s">
        <v>134</v>
      </c>
      <c r="E3028" s="419" t="s">
        <v>1894</v>
      </c>
      <c r="F3028" s="411">
        <v>0</v>
      </c>
      <c r="G3028" s="411">
        <f>[5]내역서!F3024</f>
        <v>0</v>
      </c>
      <c r="H3028" s="411">
        <v>0</v>
      </c>
      <c r="I3028" s="411">
        <f>내역서!F3032</f>
        <v>0</v>
      </c>
      <c r="J3028" s="411">
        <v>8217.7000000000007</v>
      </c>
      <c r="K3028" s="412">
        <f>INT($I3028*J3028)</f>
        <v>0</v>
      </c>
      <c r="L3028" s="411">
        <v>50633.599999999999</v>
      </c>
      <c r="M3028" s="412">
        <f>INT($I3028*L3028)</f>
        <v>0</v>
      </c>
      <c r="N3028" s="411">
        <v>5645.2</v>
      </c>
      <c r="O3028" s="412">
        <f>INT($I3028*N3028)</f>
        <v>0</v>
      </c>
      <c r="P3028" s="412">
        <f>+J3028+L3028+N3028</f>
        <v>64496.5</v>
      </c>
      <c r="Q3028" s="412">
        <f>K3028+M3028+O3028</f>
        <v>0</v>
      </c>
      <c r="R3028" s="412"/>
      <c r="S3028" s="412"/>
      <c r="T3028" s="412"/>
      <c r="U3028" s="419" t="s">
        <v>0</v>
      </c>
      <c r="V3028" s="617" t="str">
        <f>+IF(I3028&lt;0,"ng","")</f>
        <v/>
      </c>
      <c r="W3028" s="617"/>
    </row>
    <row r="3029" spans="1:23" s="77" customFormat="1" ht="24" hidden="1" customHeight="1">
      <c r="A3029" s="372" t="s">
        <v>5068</v>
      </c>
      <c r="B3029" s="421" t="s">
        <v>0</v>
      </c>
      <c r="C3029" s="421" t="s">
        <v>1573</v>
      </c>
      <c r="D3029" s="422" t="s">
        <v>134</v>
      </c>
      <c r="E3029" s="422" t="s">
        <v>1536</v>
      </c>
      <c r="F3029" s="416">
        <v>0</v>
      </c>
      <c r="G3029" s="416">
        <f>[5]내역서!F3025</f>
        <v>0</v>
      </c>
      <c r="H3029" s="416">
        <v>0</v>
      </c>
      <c r="I3029" s="416">
        <f>내역서!F3033</f>
        <v>0</v>
      </c>
      <c r="J3029" s="416">
        <v>8217.7000000000007</v>
      </c>
      <c r="K3029" s="417">
        <f t="shared" si="5320"/>
        <v>0</v>
      </c>
      <c r="L3029" s="416">
        <v>50633.599999999999</v>
      </c>
      <c r="M3029" s="417">
        <f t="shared" si="5321"/>
        <v>0</v>
      </c>
      <c r="N3029" s="416">
        <v>5645.2</v>
      </c>
      <c r="O3029" s="417">
        <f t="shared" si="5322"/>
        <v>0</v>
      </c>
      <c r="P3029" s="417">
        <f t="shared" si="5323"/>
        <v>64496.5</v>
      </c>
      <c r="Q3029" s="417">
        <f t="shared" si="5304"/>
        <v>0</v>
      </c>
      <c r="R3029" s="417">
        <f t="shared" ref="R3029" si="5339">I3029-I3028</f>
        <v>0</v>
      </c>
      <c r="S3029" s="417">
        <f t="shared" ref="S3029:T3029" si="5340">P3029-P3028</f>
        <v>0</v>
      </c>
      <c r="T3029" s="417">
        <f t="shared" si="5340"/>
        <v>0</v>
      </c>
      <c r="U3029" s="422"/>
      <c r="V3029" s="619" t="str">
        <f t="shared" ref="V3029" si="5341">+IF(I3029&lt;0,"ng","")</f>
        <v/>
      </c>
      <c r="W3029" s="619"/>
    </row>
    <row r="3030" spans="1:23" s="485" customFormat="1" ht="24" hidden="1" customHeight="1">
      <c r="A3030" s="366" t="s">
        <v>5066</v>
      </c>
      <c r="B3030" s="418" t="s">
        <v>0</v>
      </c>
      <c r="C3030" s="418" t="s">
        <v>3650</v>
      </c>
      <c r="D3030" s="419" t="s">
        <v>136</v>
      </c>
      <c r="E3030" s="419" t="s">
        <v>1894</v>
      </c>
      <c r="F3030" s="411">
        <v>0</v>
      </c>
      <c r="G3030" s="411">
        <f>[5]내역서!F3026</f>
        <v>0</v>
      </c>
      <c r="H3030" s="411">
        <v>0</v>
      </c>
      <c r="I3030" s="411">
        <f>내역서!F3034</f>
        <v>0</v>
      </c>
      <c r="J3030" s="411">
        <v>6453.1</v>
      </c>
      <c r="K3030" s="412">
        <f>INT($I3030*J3030)</f>
        <v>0</v>
      </c>
      <c r="L3030" s="411">
        <v>34660.800000000003</v>
      </c>
      <c r="M3030" s="412">
        <f>INT($I3030*L3030)</f>
        <v>0</v>
      </c>
      <c r="N3030" s="411">
        <v>4460.3999999999996</v>
      </c>
      <c r="O3030" s="412">
        <f>INT($I3030*N3030)</f>
        <v>0</v>
      </c>
      <c r="P3030" s="412">
        <f>+J3030+L3030+N3030</f>
        <v>45574.3</v>
      </c>
      <c r="Q3030" s="412">
        <f>K3030+M3030+O3030</f>
        <v>0</v>
      </c>
      <c r="R3030" s="412"/>
      <c r="S3030" s="412"/>
      <c r="T3030" s="412"/>
      <c r="U3030" s="419" t="s">
        <v>0</v>
      </c>
      <c r="V3030" s="617" t="str">
        <f>+IF(I3030&lt;0,"ng","")</f>
        <v/>
      </c>
      <c r="W3030" s="617"/>
    </row>
    <row r="3031" spans="1:23" s="77" customFormat="1" ht="24" hidden="1" customHeight="1">
      <c r="A3031" s="372" t="s">
        <v>5069</v>
      </c>
      <c r="B3031" s="421" t="s">
        <v>0</v>
      </c>
      <c r="C3031" s="421" t="s">
        <v>1573</v>
      </c>
      <c r="D3031" s="422" t="s">
        <v>136</v>
      </c>
      <c r="E3031" s="422" t="s">
        <v>1536</v>
      </c>
      <c r="F3031" s="416">
        <v>0</v>
      </c>
      <c r="G3031" s="416">
        <f>[5]내역서!F3027</f>
        <v>0</v>
      </c>
      <c r="H3031" s="416">
        <v>0</v>
      </c>
      <c r="I3031" s="416">
        <f>내역서!F3035</f>
        <v>0</v>
      </c>
      <c r="J3031" s="416">
        <v>6453.1</v>
      </c>
      <c r="K3031" s="417">
        <f t="shared" si="5320"/>
        <v>0</v>
      </c>
      <c r="L3031" s="416">
        <v>34660.800000000003</v>
      </c>
      <c r="M3031" s="417">
        <f t="shared" si="5321"/>
        <v>0</v>
      </c>
      <c r="N3031" s="416">
        <v>4460.3999999999996</v>
      </c>
      <c r="O3031" s="417">
        <f t="shared" si="5322"/>
        <v>0</v>
      </c>
      <c r="P3031" s="417">
        <f t="shared" si="5323"/>
        <v>45574.3</v>
      </c>
      <c r="Q3031" s="417">
        <f t="shared" si="5304"/>
        <v>0</v>
      </c>
      <c r="R3031" s="417">
        <f t="shared" ref="R3031" si="5342">I3031-I3030</f>
        <v>0</v>
      </c>
      <c r="S3031" s="417">
        <f t="shared" ref="S3031:T3031" si="5343">P3031-P3030</f>
        <v>0</v>
      </c>
      <c r="T3031" s="417">
        <f t="shared" si="5343"/>
        <v>0</v>
      </c>
      <c r="U3031" s="422"/>
      <c r="V3031" s="619" t="str">
        <f t="shared" ref="V3031" si="5344">+IF(I3031&lt;0,"ng","")</f>
        <v/>
      </c>
      <c r="W3031" s="619"/>
    </row>
    <row r="3032" spans="1:23" s="516" customFormat="1" ht="24" hidden="1" customHeight="1">
      <c r="A3032" s="366" t="s">
        <v>5066</v>
      </c>
      <c r="B3032" s="418" t="s">
        <v>0</v>
      </c>
      <c r="C3032" s="418" t="s">
        <v>3651</v>
      </c>
      <c r="D3032" s="419" t="s">
        <v>134</v>
      </c>
      <c r="E3032" s="419" t="s">
        <v>1894</v>
      </c>
      <c r="F3032" s="411">
        <v>0</v>
      </c>
      <c r="G3032" s="411">
        <f>[5]내역서!F3028</f>
        <v>0</v>
      </c>
      <c r="H3032" s="411">
        <v>0</v>
      </c>
      <c r="I3032" s="411">
        <f>내역서!F3036</f>
        <v>0</v>
      </c>
      <c r="J3032" s="411">
        <v>8217.7000000000007</v>
      </c>
      <c r="K3032" s="412">
        <f>INT($I3032*J3032)</f>
        <v>0</v>
      </c>
      <c r="L3032" s="411">
        <v>50633.599999999999</v>
      </c>
      <c r="M3032" s="412">
        <f>INT($I3032*L3032)</f>
        <v>0</v>
      </c>
      <c r="N3032" s="411">
        <v>5645.2</v>
      </c>
      <c r="O3032" s="412">
        <f>INT($I3032*N3032)</f>
        <v>0</v>
      </c>
      <c r="P3032" s="412">
        <f>+J3032+L3032+N3032</f>
        <v>64496.5</v>
      </c>
      <c r="Q3032" s="412">
        <f>K3032+M3032+O3032</f>
        <v>0</v>
      </c>
      <c r="R3032" s="412"/>
      <c r="S3032" s="412"/>
      <c r="T3032" s="412"/>
      <c r="U3032" s="419" t="s">
        <v>0</v>
      </c>
      <c r="V3032" s="617" t="str">
        <f>+IF(I3032&lt;0,"ng","")</f>
        <v/>
      </c>
      <c r="W3032" s="617"/>
    </row>
    <row r="3033" spans="1:23" s="79" customFormat="1" ht="24" hidden="1" customHeight="1">
      <c r="A3033" s="372" t="s">
        <v>4920</v>
      </c>
      <c r="B3033" s="421" t="s">
        <v>0</v>
      </c>
      <c r="C3033" s="421" t="s">
        <v>1574</v>
      </c>
      <c r="D3033" s="422" t="s">
        <v>134</v>
      </c>
      <c r="E3033" s="422" t="s">
        <v>1536</v>
      </c>
      <c r="F3033" s="416">
        <v>0</v>
      </c>
      <c r="G3033" s="416">
        <f>[5]내역서!F3029</f>
        <v>0</v>
      </c>
      <c r="H3033" s="416">
        <v>0</v>
      </c>
      <c r="I3033" s="416">
        <f>내역서!F3037</f>
        <v>0</v>
      </c>
      <c r="J3033" s="416">
        <v>8217.7000000000007</v>
      </c>
      <c r="K3033" s="417">
        <f t="shared" si="5320"/>
        <v>0</v>
      </c>
      <c r="L3033" s="416">
        <v>50633.599999999999</v>
      </c>
      <c r="M3033" s="417">
        <f t="shared" si="5321"/>
        <v>0</v>
      </c>
      <c r="N3033" s="416">
        <v>5645.2</v>
      </c>
      <c r="O3033" s="417">
        <f t="shared" si="5322"/>
        <v>0</v>
      </c>
      <c r="P3033" s="417">
        <f t="shared" si="5323"/>
        <v>64496.5</v>
      </c>
      <c r="Q3033" s="417">
        <f t="shared" si="5304"/>
        <v>0</v>
      </c>
      <c r="R3033" s="417">
        <f t="shared" ref="R3033" si="5345">I3033-I3032</f>
        <v>0</v>
      </c>
      <c r="S3033" s="417">
        <f t="shared" ref="S3033:T3033" si="5346">P3033-P3032</f>
        <v>0</v>
      </c>
      <c r="T3033" s="417">
        <f t="shared" si="5346"/>
        <v>0</v>
      </c>
      <c r="U3033" s="422"/>
      <c r="V3033" s="619" t="str">
        <f t="shared" ref="V3033" si="5347">+IF(I3033&lt;0,"ng","")</f>
        <v/>
      </c>
      <c r="W3033" s="619"/>
    </row>
    <row r="3034" spans="1:23" s="485" customFormat="1" ht="24" hidden="1" customHeight="1">
      <c r="A3034" s="366" t="s">
        <v>4689</v>
      </c>
      <c r="B3034" s="418" t="s">
        <v>0</v>
      </c>
      <c r="C3034" s="418" t="s">
        <v>3651</v>
      </c>
      <c r="D3034" s="419" t="s">
        <v>135</v>
      </c>
      <c r="E3034" s="419" t="s">
        <v>1894</v>
      </c>
      <c r="F3034" s="411">
        <v>0</v>
      </c>
      <c r="G3034" s="411">
        <f>[5]내역서!F3030</f>
        <v>0</v>
      </c>
      <c r="H3034" s="411">
        <v>0</v>
      </c>
      <c r="I3034" s="411">
        <f>내역서!F3038</f>
        <v>0</v>
      </c>
      <c r="J3034" s="411">
        <v>2544.3000000000002</v>
      </c>
      <c r="K3034" s="412">
        <f>INT($I3034*J3034)</f>
        <v>0</v>
      </c>
      <c r="L3034" s="411">
        <v>31755.200000000001</v>
      </c>
      <c r="M3034" s="412">
        <f>INT($I3034*L3034)</f>
        <v>0</v>
      </c>
      <c r="N3034" s="411">
        <v>54.8</v>
      </c>
      <c r="O3034" s="412">
        <f>INT($I3034*N3034)</f>
        <v>0</v>
      </c>
      <c r="P3034" s="412">
        <f>+J3034+L3034+N3034</f>
        <v>34354.300000000003</v>
      </c>
      <c r="Q3034" s="412">
        <f>K3034+M3034+O3034</f>
        <v>0</v>
      </c>
      <c r="R3034" s="412"/>
      <c r="S3034" s="412"/>
      <c r="T3034" s="412"/>
      <c r="U3034" s="419" t="s">
        <v>0</v>
      </c>
      <c r="V3034" s="617" t="str">
        <f>+IF(I3034&lt;0,"ng","")</f>
        <v/>
      </c>
      <c r="W3034" s="617"/>
    </row>
    <row r="3035" spans="1:23" s="77" customFormat="1" ht="24" hidden="1" customHeight="1">
      <c r="A3035" s="372" t="s">
        <v>4298</v>
      </c>
      <c r="B3035" s="421" t="s">
        <v>0</v>
      </c>
      <c r="C3035" s="421" t="s">
        <v>1574</v>
      </c>
      <c r="D3035" s="422" t="s">
        <v>135</v>
      </c>
      <c r="E3035" s="422" t="s">
        <v>1536</v>
      </c>
      <c r="F3035" s="416">
        <v>0</v>
      </c>
      <c r="G3035" s="416">
        <f>[5]내역서!F3031</f>
        <v>0</v>
      </c>
      <c r="H3035" s="416">
        <v>0</v>
      </c>
      <c r="I3035" s="416">
        <f>내역서!F3039</f>
        <v>0</v>
      </c>
      <c r="J3035" s="416">
        <v>2544.3000000000002</v>
      </c>
      <c r="K3035" s="417">
        <f t="shared" si="5320"/>
        <v>0</v>
      </c>
      <c r="L3035" s="416">
        <v>31755.200000000001</v>
      </c>
      <c r="M3035" s="417">
        <f t="shared" si="5321"/>
        <v>0</v>
      </c>
      <c r="N3035" s="416">
        <v>54.8</v>
      </c>
      <c r="O3035" s="417">
        <f t="shared" si="5322"/>
        <v>0</v>
      </c>
      <c r="P3035" s="417">
        <f t="shared" si="5323"/>
        <v>34354.300000000003</v>
      </c>
      <c r="Q3035" s="417">
        <f t="shared" si="5304"/>
        <v>0</v>
      </c>
      <c r="R3035" s="417">
        <f t="shared" ref="R3035" si="5348">I3035-I3034</f>
        <v>0</v>
      </c>
      <c r="S3035" s="417">
        <f t="shared" ref="S3035:T3035" si="5349">P3035-P3034</f>
        <v>0</v>
      </c>
      <c r="T3035" s="417">
        <f t="shared" si="5349"/>
        <v>0</v>
      </c>
      <c r="U3035" s="422"/>
      <c r="V3035" s="619" t="str">
        <f t="shared" ref="V3035" si="5350">+IF(I3035&lt;0,"ng","")</f>
        <v/>
      </c>
      <c r="W3035" s="619"/>
    </row>
    <row r="3036" spans="1:23" s="485" customFormat="1" ht="24" hidden="1" customHeight="1">
      <c r="A3036" s="366" t="s">
        <v>4301</v>
      </c>
      <c r="B3036" s="418" t="s">
        <v>0</v>
      </c>
      <c r="C3036" s="418" t="s">
        <v>3652</v>
      </c>
      <c r="D3036" s="419" t="s">
        <v>128</v>
      </c>
      <c r="E3036" s="419" t="s">
        <v>1894</v>
      </c>
      <c r="F3036" s="411">
        <v>7</v>
      </c>
      <c r="G3036" s="411">
        <f>[5]내역서!F3032</f>
        <v>7</v>
      </c>
      <c r="H3036" s="411">
        <v>0</v>
      </c>
      <c r="I3036" s="411">
        <f>내역서!F3040</f>
        <v>0</v>
      </c>
      <c r="J3036" s="411">
        <v>31845.4</v>
      </c>
      <c r="K3036" s="412">
        <f>INT($I3036*J3036)</f>
        <v>0</v>
      </c>
      <c r="L3036" s="411">
        <v>262052</v>
      </c>
      <c r="M3036" s="412">
        <f>INT($I3036*L3036)</f>
        <v>0</v>
      </c>
      <c r="N3036" s="411">
        <v>26881.3</v>
      </c>
      <c r="O3036" s="412">
        <f>INT($I3036*N3036)</f>
        <v>0</v>
      </c>
      <c r="P3036" s="412">
        <f>+J3036+L3036+N3036</f>
        <v>320778.7</v>
      </c>
      <c r="Q3036" s="412">
        <f>K3036+M3036+O3036</f>
        <v>0</v>
      </c>
      <c r="R3036" s="412"/>
      <c r="S3036" s="412"/>
      <c r="T3036" s="412"/>
      <c r="U3036" s="419" t="s">
        <v>0</v>
      </c>
      <c r="V3036" s="617" t="str">
        <f>+IF(I3036&lt;0,"ng","")</f>
        <v/>
      </c>
      <c r="W3036" s="617"/>
    </row>
    <row r="3037" spans="1:23" s="77" customFormat="1" ht="24" hidden="1" customHeight="1">
      <c r="A3037" s="372" t="s">
        <v>4829</v>
      </c>
      <c r="B3037" s="421" t="s">
        <v>0</v>
      </c>
      <c r="C3037" s="421" t="s">
        <v>5070</v>
      </c>
      <c r="D3037" s="422" t="s">
        <v>128</v>
      </c>
      <c r="E3037" s="422" t="s">
        <v>1536</v>
      </c>
      <c r="F3037" s="416">
        <v>7</v>
      </c>
      <c r="G3037" s="416">
        <f>[5]내역서!F3033</f>
        <v>7</v>
      </c>
      <c r="H3037" s="416">
        <v>0</v>
      </c>
      <c r="I3037" s="416">
        <f>내역서!F3041</f>
        <v>0</v>
      </c>
      <c r="J3037" s="416">
        <v>31845.4</v>
      </c>
      <c r="K3037" s="417">
        <f t="shared" si="5320"/>
        <v>0</v>
      </c>
      <c r="L3037" s="416">
        <v>262052</v>
      </c>
      <c r="M3037" s="417">
        <f t="shared" si="5321"/>
        <v>0</v>
      </c>
      <c r="N3037" s="416">
        <v>26881.3</v>
      </c>
      <c r="O3037" s="417">
        <f t="shared" si="5322"/>
        <v>0</v>
      </c>
      <c r="P3037" s="417">
        <f t="shared" si="5323"/>
        <v>320778.7</v>
      </c>
      <c r="Q3037" s="417">
        <f t="shared" si="5304"/>
        <v>0</v>
      </c>
      <c r="R3037" s="417">
        <f t="shared" ref="R3037" si="5351">I3037-I3036</f>
        <v>0</v>
      </c>
      <c r="S3037" s="417">
        <f t="shared" ref="S3037:T3037" si="5352">P3037-P3036</f>
        <v>0</v>
      </c>
      <c r="T3037" s="417">
        <f t="shared" si="5352"/>
        <v>0</v>
      </c>
      <c r="U3037" s="422"/>
      <c r="V3037" s="619" t="str">
        <f t="shared" ref="V3037" si="5353">+IF(I3037&lt;0,"ng","")</f>
        <v/>
      </c>
      <c r="W3037" s="619"/>
    </row>
    <row r="3038" spans="1:23" s="485" customFormat="1" ht="24" hidden="1" customHeight="1">
      <c r="A3038" s="366" t="s">
        <v>4825</v>
      </c>
      <c r="B3038" s="418" t="s">
        <v>0</v>
      </c>
      <c r="C3038" s="418" t="s">
        <v>3652</v>
      </c>
      <c r="D3038" s="419" t="s">
        <v>130</v>
      </c>
      <c r="E3038" s="419" t="s">
        <v>1894</v>
      </c>
      <c r="F3038" s="411">
        <v>24</v>
      </c>
      <c r="G3038" s="411">
        <f>[5]내역서!F3034</f>
        <v>24</v>
      </c>
      <c r="H3038" s="411">
        <v>0</v>
      </c>
      <c r="I3038" s="411">
        <f>내역서!F3042</f>
        <v>0</v>
      </c>
      <c r="J3038" s="411">
        <v>8728.5</v>
      </c>
      <c r="K3038" s="412">
        <f>INT($I3038*J3038)</f>
        <v>0</v>
      </c>
      <c r="L3038" s="411">
        <v>57738.400000000001</v>
      </c>
      <c r="M3038" s="412">
        <f>INT($I3038*L3038)</f>
        <v>0</v>
      </c>
      <c r="N3038" s="411">
        <v>5843</v>
      </c>
      <c r="O3038" s="412">
        <f>INT($I3038*N3038)</f>
        <v>0</v>
      </c>
      <c r="P3038" s="412">
        <f>+J3038+L3038+N3038</f>
        <v>72309.899999999994</v>
      </c>
      <c r="Q3038" s="412">
        <f>K3038+M3038+O3038</f>
        <v>0</v>
      </c>
      <c r="R3038" s="412"/>
      <c r="S3038" s="412"/>
      <c r="T3038" s="412"/>
      <c r="U3038" s="419" t="s">
        <v>0</v>
      </c>
      <c r="V3038" s="617" t="str">
        <f>+IF(I3038&lt;0,"ng","")</f>
        <v/>
      </c>
      <c r="W3038" s="617"/>
    </row>
    <row r="3039" spans="1:23" s="77" customFormat="1" ht="24" hidden="1" customHeight="1">
      <c r="A3039" s="372" t="s">
        <v>4298</v>
      </c>
      <c r="B3039" s="421" t="s">
        <v>0</v>
      </c>
      <c r="C3039" s="421" t="s">
        <v>5071</v>
      </c>
      <c r="D3039" s="422" t="s">
        <v>130</v>
      </c>
      <c r="E3039" s="422" t="s">
        <v>1536</v>
      </c>
      <c r="F3039" s="416">
        <v>24</v>
      </c>
      <c r="G3039" s="416">
        <f>[5]내역서!F3035</f>
        <v>24</v>
      </c>
      <c r="H3039" s="416">
        <v>0</v>
      </c>
      <c r="I3039" s="416">
        <f>내역서!F3043</f>
        <v>0</v>
      </c>
      <c r="J3039" s="416">
        <v>8728.5</v>
      </c>
      <c r="K3039" s="417">
        <f t="shared" si="5320"/>
        <v>0</v>
      </c>
      <c r="L3039" s="416">
        <v>57738.400000000001</v>
      </c>
      <c r="M3039" s="417">
        <f t="shared" si="5321"/>
        <v>0</v>
      </c>
      <c r="N3039" s="416">
        <v>5843</v>
      </c>
      <c r="O3039" s="417">
        <f t="shared" si="5322"/>
        <v>0</v>
      </c>
      <c r="P3039" s="417">
        <f t="shared" si="5323"/>
        <v>72309.899999999994</v>
      </c>
      <c r="Q3039" s="417">
        <f t="shared" si="5304"/>
        <v>0</v>
      </c>
      <c r="R3039" s="417">
        <f t="shared" ref="R3039" si="5354">I3039-I3038</f>
        <v>0</v>
      </c>
      <c r="S3039" s="417">
        <f t="shared" ref="S3039:T3039" si="5355">P3039-P3038</f>
        <v>0</v>
      </c>
      <c r="T3039" s="417">
        <f t="shared" si="5355"/>
        <v>0</v>
      </c>
      <c r="U3039" s="422"/>
      <c r="V3039" s="619" t="str">
        <f t="shared" ref="V3039" si="5356">+IF(I3039&lt;0,"ng","")</f>
        <v/>
      </c>
      <c r="W3039" s="619"/>
    </row>
    <row r="3040" spans="1:23" s="485" customFormat="1" ht="24" hidden="1" customHeight="1">
      <c r="A3040" s="366" t="s">
        <v>5072</v>
      </c>
      <c r="B3040" s="418" t="s">
        <v>0</v>
      </c>
      <c r="C3040" s="418" t="s">
        <v>3654</v>
      </c>
      <c r="D3040" s="419" t="s">
        <v>130</v>
      </c>
      <c r="E3040" s="419" t="s">
        <v>1894</v>
      </c>
      <c r="F3040" s="411">
        <v>14</v>
      </c>
      <c r="G3040" s="411">
        <f>[5]내역서!F3036</f>
        <v>14</v>
      </c>
      <c r="H3040" s="411">
        <v>0</v>
      </c>
      <c r="I3040" s="411">
        <f>내역서!F3044</f>
        <v>0</v>
      </c>
      <c r="J3040" s="411">
        <v>8728.5</v>
      </c>
      <c r="K3040" s="412">
        <f>INT($I3040*J3040)</f>
        <v>0</v>
      </c>
      <c r="L3040" s="411">
        <v>57738.400000000001</v>
      </c>
      <c r="M3040" s="412">
        <f>INT($I3040*L3040)</f>
        <v>0</v>
      </c>
      <c r="N3040" s="411">
        <v>5843</v>
      </c>
      <c r="O3040" s="412">
        <f>INT($I3040*N3040)</f>
        <v>0</v>
      </c>
      <c r="P3040" s="412">
        <f>+J3040+L3040+N3040</f>
        <v>72309.899999999994</v>
      </c>
      <c r="Q3040" s="412">
        <f>K3040+M3040+O3040</f>
        <v>0</v>
      </c>
      <c r="R3040" s="412"/>
      <c r="S3040" s="412"/>
      <c r="T3040" s="412"/>
      <c r="U3040" s="419" t="s">
        <v>0</v>
      </c>
      <c r="V3040" s="617" t="str">
        <f>+IF(I3040&lt;0,"ng","")</f>
        <v/>
      </c>
      <c r="W3040" s="617"/>
    </row>
    <row r="3041" spans="1:23" s="77" customFormat="1" ht="24" hidden="1" customHeight="1">
      <c r="A3041" s="372" t="s">
        <v>4920</v>
      </c>
      <c r="B3041" s="421" t="s">
        <v>0</v>
      </c>
      <c r="C3041" s="421" t="s">
        <v>1575</v>
      </c>
      <c r="D3041" s="422" t="s">
        <v>130</v>
      </c>
      <c r="E3041" s="422" t="s">
        <v>1536</v>
      </c>
      <c r="F3041" s="416">
        <v>14</v>
      </c>
      <c r="G3041" s="416">
        <f>[5]내역서!F3037</f>
        <v>14</v>
      </c>
      <c r="H3041" s="416">
        <v>0</v>
      </c>
      <c r="I3041" s="416">
        <f>내역서!F3045</f>
        <v>0</v>
      </c>
      <c r="J3041" s="416">
        <v>8728.5</v>
      </c>
      <c r="K3041" s="417">
        <f t="shared" si="5320"/>
        <v>0</v>
      </c>
      <c r="L3041" s="416">
        <v>57738.400000000001</v>
      </c>
      <c r="M3041" s="417">
        <f t="shared" si="5321"/>
        <v>0</v>
      </c>
      <c r="N3041" s="416">
        <v>5843</v>
      </c>
      <c r="O3041" s="417">
        <f t="shared" si="5322"/>
        <v>0</v>
      </c>
      <c r="P3041" s="417">
        <f t="shared" si="5323"/>
        <v>72309.899999999994</v>
      </c>
      <c r="Q3041" s="417">
        <f t="shared" si="5304"/>
        <v>0</v>
      </c>
      <c r="R3041" s="417">
        <f t="shared" ref="R3041" si="5357">I3041-I3040</f>
        <v>0</v>
      </c>
      <c r="S3041" s="417">
        <f t="shared" ref="S3041:T3041" si="5358">P3041-P3040</f>
        <v>0</v>
      </c>
      <c r="T3041" s="417">
        <f t="shared" si="5358"/>
        <v>0</v>
      </c>
      <c r="U3041" s="422"/>
      <c r="V3041" s="619" t="str">
        <f t="shared" ref="V3041" si="5359">+IF(I3041&lt;0,"ng","")</f>
        <v/>
      </c>
      <c r="W3041" s="619"/>
    </row>
    <row r="3042" spans="1:23" s="485" customFormat="1" ht="24" hidden="1" customHeight="1">
      <c r="A3042" s="366" t="s">
        <v>5073</v>
      </c>
      <c r="B3042" s="418" t="s">
        <v>0</v>
      </c>
      <c r="C3042" s="418" t="s">
        <v>3654</v>
      </c>
      <c r="D3042" s="419" t="s">
        <v>134</v>
      </c>
      <c r="E3042" s="419" t="s">
        <v>1894</v>
      </c>
      <c r="F3042" s="411">
        <v>1</v>
      </c>
      <c r="G3042" s="411">
        <f>[5]내역서!F3038</f>
        <v>1</v>
      </c>
      <c r="H3042" s="411">
        <v>0</v>
      </c>
      <c r="I3042" s="411">
        <f>내역서!F3046</f>
        <v>0</v>
      </c>
      <c r="J3042" s="411">
        <v>8217.7000000000007</v>
      </c>
      <c r="K3042" s="412">
        <f>INT($I3042*J3042)</f>
        <v>0</v>
      </c>
      <c r="L3042" s="411">
        <v>50633.599999999999</v>
      </c>
      <c r="M3042" s="412">
        <f>INT($I3042*L3042)</f>
        <v>0</v>
      </c>
      <c r="N3042" s="411">
        <v>5645.2</v>
      </c>
      <c r="O3042" s="412">
        <f>INT($I3042*N3042)</f>
        <v>0</v>
      </c>
      <c r="P3042" s="412">
        <f>+J3042+L3042+N3042</f>
        <v>64496.5</v>
      </c>
      <c r="Q3042" s="412">
        <f>K3042+M3042+O3042</f>
        <v>0</v>
      </c>
      <c r="R3042" s="412"/>
      <c r="S3042" s="412"/>
      <c r="T3042" s="412"/>
      <c r="U3042" s="419" t="s">
        <v>0</v>
      </c>
      <c r="V3042" s="617" t="str">
        <f>+IF(I3042&lt;0,"ng","")</f>
        <v/>
      </c>
      <c r="W3042" s="617"/>
    </row>
    <row r="3043" spans="1:23" s="77" customFormat="1" ht="24" hidden="1" customHeight="1">
      <c r="A3043" s="372" t="s">
        <v>4829</v>
      </c>
      <c r="B3043" s="421" t="s">
        <v>0</v>
      </c>
      <c r="C3043" s="421" t="s">
        <v>1575</v>
      </c>
      <c r="D3043" s="422" t="s">
        <v>134</v>
      </c>
      <c r="E3043" s="422" t="s">
        <v>1536</v>
      </c>
      <c r="F3043" s="416">
        <v>1</v>
      </c>
      <c r="G3043" s="416">
        <f>[5]내역서!F3039</f>
        <v>1</v>
      </c>
      <c r="H3043" s="416">
        <v>0</v>
      </c>
      <c r="I3043" s="416">
        <f>내역서!F3047</f>
        <v>0</v>
      </c>
      <c r="J3043" s="416">
        <v>8217.7000000000007</v>
      </c>
      <c r="K3043" s="417">
        <f t="shared" si="5320"/>
        <v>0</v>
      </c>
      <c r="L3043" s="416">
        <v>50633.599999999999</v>
      </c>
      <c r="M3043" s="417">
        <f t="shared" si="5321"/>
        <v>0</v>
      </c>
      <c r="N3043" s="416">
        <v>5645.2</v>
      </c>
      <c r="O3043" s="417">
        <f t="shared" si="5322"/>
        <v>0</v>
      </c>
      <c r="P3043" s="417">
        <f t="shared" si="5323"/>
        <v>64496.5</v>
      </c>
      <c r="Q3043" s="417">
        <f t="shared" si="5304"/>
        <v>0</v>
      </c>
      <c r="R3043" s="417">
        <f t="shared" ref="R3043" si="5360">I3043-I3042</f>
        <v>0</v>
      </c>
      <c r="S3043" s="417">
        <f t="shared" ref="S3043:T3043" si="5361">P3043-P3042</f>
        <v>0</v>
      </c>
      <c r="T3043" s="417">
        <f t="shared" si="5361"/>
        <v>0</v>
      </c>
      <c r="U3043" s="422"/>
      <c r="V3043" s="619" t="str">
        <f t="shared" ref="V3043" si="5362">+IF(I3043&lt;0,"ng","")</f>
        <v/>
      </c>
      <c r="W3043" s="619"/>
    </row>
    <row r="3044" spans="1:23" s="485" customFormat="1" ht="24" hidden="1" customHeight="1">
      <c r="A3044" s="366" t="s">
        <v>4689</v>
      </c>
      <c r="B3044" s="418" t="s">
        <v>0</v>
      </c>
      <c r="C3044" s="418" t="s">
        <v>3654</v>
      </c>
      <c r="D3044" s="419" t="s">
        <v>136</v>
      </c>
      <c r="E3044" s="419" t="s">
        <v>1894</v>
      </c>
      <c r="F3044" s="411">
        <v>0</v>
      </c>
      <c r="G3044" s="411">
        <f>[5]내역서!F3040</f>
        <v>0</v>
      </c>
      <c r="H3044" s="411">
        <v>0</v>
      </c>
      <c r="I3044" s="411">
        <f>내역서!F3048</f>
        <v>0</v>
      </c>
      <c r="J3044" s="411">
        <v>6453.1</v>
      </c>
      <c r="K3044" s="412">
        <f>INT($I3044*J3044)</f>
        <v>0</v>
      </c>
      <c r="L3044" s="411">
        <v>34660.800000000003</v>
      </c>
      <c r="M3044" s="412">
        <f>INT($I3044*L3044)</f>
        <v>0</v>
      </c>
      <c r="N3044" s="411">
        <v>4460.3999999999996</v>
      </c>
      <c r="O3044" s="412">
        <f>INT($I3044*N3044)</f>
        <v>0</v>
      </c>
      <c r="P3044" s="412">
        <f>+J3044+L3044+N3044</f>
        <v>45574.3</v>
      </c>
      <c r="Q3044" s="412">
        <f>K3044+M3044+O3044</f>
        <v>0</v>
      </c>
      <c r="R3044" s="412"/>
      <c r="S3044" s="412"/>
      <c r="T3044" s="412"/>
      <c r="U3044" s="419" t="s">
        <v>0</v>
      </c>
      <c r="V3044" s="617" t="str">
        <f>+IF(I3044&lt;0,"ng","")</f>
        <v/>
      </c>
      <c r="W3044" s="617"/>
    </row>
    <row r="3045" spans="1:23" s="77" customFormat="1" ht="24" hidden="1" customHeight="1">
      <c r="A3045" s="372" t="s">
        <v>4829</v>
      </c>
      <c r="B3045" s="421" t="s">
        <v>0</v>
      </c>
      <c r="C3045" s="421" t="s">
        <v>1575</v>
      </c>
      <c r="D3045" s="422" t="s">
        <v>136</v>
      </c>
      <c r="E3045" s="422" t="s">
        <v>1536</v>
      </c>
      <c r="F3045" s="416">
        <v>0</v>
      </c>
      <c r="G3045" s="416">
        <f>[5]내역서!F3041</f>
        <v>0</v>
      </c>
      <c r="H3045" s="416">
        <v>0</v>
      </c>
      <c r="I3045" s="416">
        <f>내역서!F3049</f>
        <v>0</v>
      </c>
      <c r="J3045" s="416">
        <v>6453.1</v>
      </c>
      <c r="K3045" s="417">
        <f t="shared" si="5320"/>
        <v>0</v>
      </c>
      <c r="L3045" s="416">
        <v>34660.800000000003</v>
      </c>
      <c r="M3045" s="417">
        <f t="shared" si="5321"/>
        <v>0</v>
      </c>
      <c r="N3045" s="416">
        <v>4460.3999999999996</v>
      </c>
      <c r="O3045" s="417">
        <f t="shared" si="5322"/>
        <v>0</v>
      </c>
      <c r="P3045" s="417">
        <f t="shared" si="5323"/>
        <v>45574.3</v>
      </c>
      <c r="Q3045" s="417">
        <f t="shared" si="5304"/>
        <v>0</v>
      </c>
      <c r="R3045" s="417">
        <f t="shared" ref="R3045" si="5363">I3045-I3044</f>
        <v>0</v>
      </c>
      <c r="S3045" s="417">
        <f t="shared" ref="S3045:T3045" si="5364">P3045-P3044</f>
        <v>0</v>
      </c>
      <c r="T3045" s="417">
        <f t="shared" si="5364"/>
        <v>0</v>
      </c>
      <c r="U3045" s="422"/>
      <c r="V3045" s="619" t="str">
        <f t="shared" ref="V3045" si="5365">+IF(I3045&lt;0,"ng","")</f>
        <v/>
      </c>
      <c r="W3045" s="619"/>
    </row>
    <row r="3046" spans="1:23" s="485" customFormat="1" ht="24" hidden="1" customHeight="1">
      <c r="A3046" s="366" t="s">
        <v>4301</v>
      </c>
      <c r="B3046" s="418" t="s">
        <v>0</v>
      </c>
      <c r="C3046" s="418" t="s">
        <v>3655</v>
      </c>
      <c r="D3046" s="419" t="s">
        <v>128</v>
      </c>
      <c r="E3046" s="419" t="s">
        <v>1894</v>
      </c>
      <c r="F3046" s="411">
        <v>14</v>
      </c>
      <c r="G3046" s="411">
        <f>[5]내역서!F3042</f>
        <v>14</v>
      </c>
      <c r="H3046" s="411">
        <v>0</v>
      </c>
      <c r="I3046" s="411">
        <f>내역서!F3050</f>
        <v>0</v>
      </c>
      <c r="J3046" s="411">
        <v>31845.4</v>
      </c>
      <c r="K3046" s="412">
        <f>INT($I3046*J3046)</f>
        <v>0</v>
      </c>
      <c r="L3046" s="411">
        <v>262052</v>
      </c>
      <c r="M3046" s="412">
        <f>INT($I3046*L3046)</f>
        <v>0</v>
      </c>
      <c r="N3046" s="411">
        <v>26881.3</v>
      </c>
      <c r="O3046" s="412">
        <f>INT($I3046*N3046)</f>
        <v>0</v>
      </c>
      <c r="P3046" s="412">
        <f>+J3046+L3046+N3046</f>
        <v>320778.7</v>
      </c>
      <c r="Q3046" s="412">
        <f>K3046+M3046+O3046</f>
        <v>0</v>
      </c>
      <c r="R3046" s="412"/>
      <c r="S3046" s="412"/>
      <c r="T3046" s="412"/>
      <c r="U3046" s="419" t="s">
        <v>0</v>
      </c>
      <c r="V3046" s="617" t="str">
        <f>+IF(I3046&lt;0,"ng","")</f>
        <v/>
      </c>
      <c r="W3046" s="617"/>
    </row>
    <row r="3047" spans="1:23" s="77" customFormat="1" ht="24" hidden="1" customHeight="1">
      <c r="A3047" s="372" t="s">
        <v>4826</v>
      </c>
      <c r="B3047" s="421" t="s">
        <v>0</v>
      </c>
      <c r="C3047" s="421" t="s">
        <v>1576</v>
      </c>
      <c r="D3047" s="422" t="s">
        <v>128</v>
      </c>
      <c r="E3047" s="422" t="s">
        <v>1536</v>
      </c>
      <c r="F3047" s="416">
        <v>14</v>
      </c>
      <c r="G3047" s="416">
        <f>[5]내역서!F3043</f>
        <v>14</v>
      </c>
      <c r="H3047" s="416">
        <v>0</v>
      </c>
      <c r="I3047" s="416">
        <f>내역서!F3051</f>
        <v>0</v>
      </c>
      <c r="J3047" s="416">
        <v>31845.4</v>
      </c>
      <c r="K3047" s="417">
        <f t="shared" si="5320"/>
        <v>0</v>
      </c>
      <c r="L3047" s="416">
        <v>262052</v>
      </c>
      <c r="M3047" s="417">
        <f t="shared" si="5321"/>
        <v>0</v>
      </c>
      <c r="N3047" s="416">
        <v>26881.3</v>
      </c>
      <c r="O3047" s="417">
        <f t="shared" si="5322"/>
        <v>0</v>
      </c>
      <c r="P3047" s="417">
        <f t="shared" si="5323"/>
        <v>320778.7</v>
      </c>
      <c r="Q3047" s="417">
        <f t="shared" si="5304"/>
        <v>0</v>
      </c>
      <c r="R3047" s="417">
        <f t="shared" ref="R3047" si="5366">I3047-I3046</f>
        <v>0</v>
      </c>
      <c r="S3047" s="417">
        <f t="shared" ref="S3047:T3047" si="5367">P3047-P3046</f>
        <v>0</v>
      </c>
      <c r="T3047" s="417">
        <f t="shared" si="5367"/>
        <v>0</v>
      </c>
      <c r="U3047" s="422"/>
      <c r="V3047" s="619" t="str">
        <f t="shared" ref="V3047" si="5368">+IF(I3047&lt;0,"ng","")</f>
        <v/>
      </c>
      <c r="W3047" s="619"/>
    </row>
    <row r="3048" spans="1:23" s="485" customFormat="1" ht="24" hidden="1" customHeight="1">
      <c r="A3048" s="366" t="s">
        <v>4308</v>
      </c>
      <c r="B3048" s="418" t="s">
        <v>0</v>
      </c>
      <c r="C3048" s="418" t="s">
        <v>3655</v>
      </c>
      <c r="D3048" s="419" t="s">
        <v>130</v>
      </c>
      <c r="E3048" s="419" t="s">
        <v>1894</v>
      </c>
      <c r="F3048" s="411">
        <v>35</v>
      </c>
      <c r="G3048" s="411">
        <f>[5]내역서!F3044</f>
        <v>35</v>
      </c>
      <c r="H3048" s="411">
        <v>0</v>
      </c>
      <c r="I3048" s="411">
        <f>내역서!F3052</f>
        <v>0</v>
      </c>
      <c r="J3048" s="411">
        <v>8728.5</v>
      </c>
      <c r="K3048" s="412">
        <f>INT($I3048*J3048)</f>
        <v>0</v>
      </c>
      <c r="L3048" s="411">
        <v>57738.400000000001</v>
      </c>
      <c r="M3048" s="412">
        <f>INT($I3048*L3048)</f>
        <v>0</v>
      </c>
      <c r="N3048" s="411">
        <v>5843</v>
      </c>
      <c r="O3048" s="412">
        <f>INT($I3048*N3048)</f>
        <v>0</v>
      </c>
      <c r="P3048" s="412">
        <f>+J3048+L3048+N3048</f>
        <v>72309.899999999994</v>
      </c>
      <c r="Q3048" s="412">
        <f>K3048+M3048+O3048</f>
        <v>0</v>
      </c>
      <c r="R3048" s="412"/>
      <c r="S3048" s="412"/>
      <c r="T3048" s="412"/>
      <c r="U3048" s="419" t="s">
        <v>0</v>
      </c>
      <c r="V3048" s="617" t="str">
        <f>+IF(I3048&lt;0,"ng","")</f>
        <v/>
      </c>
      <c r="W3048" s="617"/>
    </row>
    <row r="3049" spans="1:23" s="77" customFormat="1" ht="24" hidden="1" customHeight="1">
      <c r="A3049" s="372" t="s">
        <v>4606</v>
      </c>
      <c r="B3049" s="421" t="s">
        <v>0</v>
      </c>
      <c r="C3049" s="421" t="s">
        <v>1576</v>
      </c>
      <c r="D3049" s="422" t="s">
        <v>130</v>
      </c>
      <c r="E3049" s="422" t="s">
        <v>1536</v>
      </c>
      <c r="F3049" s="416">
        <v>35</v>
      </c>
      <c r="G3049" s="416">
        <f>[5]내역서!F3045</f>
        <v>35</v>
      </c>
      <c r="H3049" s="416">
        <v>0</v>
      </c>
      <c r="I3049" s="416">
        <f>내역서!F3053</f>
        <v>0</v>
      </c>
      <c r="J3049" s="416">
        <v>8728.5</v>
      </c>
      <c r="K3049" s="417">
        <f t="shared" si="5320"/>
        <v>0</v>
      </c>
      <c r="L3049" s="416">
        <v>57738.400000000001</v>
      </c>
      <c r="M3049" s="417">
        <f t="shared" si="5321"/>
        <v>0</v>
      </c>
      <c r="N3049" s="416">
        <v>5843</v>
      </c>
      <c r="O3049" s="417">
        <f t="shared" si="5322"/>
        <v>0</v>
      </c>
      <c r="P3049" s="417">
        <f t="shared" si="5323"/>
        <v>72309.899999999994</v>
      </c>
      <c r="Q3049" s="417">
        <f t="shared" si="5304"/>
        <v>0</v>
      </c>
      <c r="R3049" s="417">
        <f t="shared" ref="R3049" si="5369">I3049-I3048</f>
        <v>0</v>
      </c>
      <c r="S3049" s="417">
        <f t="shared" ref="S3049:T3049" si="5370">P3049-P3048</f>
        <v>0</v>
      </c>
      <c r="T3049" s="417">
        <f t="shared" si="5370"/>
        <v>0</v>
      </c>
      <c r="U3049" s="422"/>
      <c r="V3049" s="619" t="str">
        <f t="shared" ref="V3049" si="5371">+IF(I3049&lt;0,"ng","")</f>
        <v/>
      </c>
      <c r="W3049" s="619"/>
    </row>
    <row r="3050" spans="1:23" s="485" customFormat="1" ht="24" hidden="1" customHeight="1">
      <c r="A3050" s="366" t="s">
        <v>5074</v>
      </c>
      <c r="B3050" s="418" t="s">
        <v>0</v>
      </c>
      <c r="C3050" s="418" t="s">
        <v>3655</v>
      </c>
      <c r="D3050" s="419" t="s">
        <v>136</v>
      </c>
      <c r="E3050" s="419" t="s">
        <v>1894</v>
      </c>
      <c r="F3050" s="411">
        <v>4</v>
      </c>
      <c r="G3050" s="411">
        <f>[5]내역서!F3046</f>
        <v>4</v>
      </c>
      <c r="H3050" s="411">
        <v>0</v>
      </c>
      <c r="I3050" s="411">
        <f>내역서!F3054</f>
        <v>0</v>
      </c>
      <c r="J3050" s="411">
        <v>6453.1</v>
      </c>
      <c r="K3050" s="412">
        <f>INT($I3050*J3050)</f>
        <v>0</v>
      </c>
      <c r="L3050" s="411">
        <v>34660.800000000003</v>
      </c>
      <c r="M3050" s="412">
        <f>INT($I3050*L3050)</f>
        <v>0</v>
      </c>
      <c r="N3050" s="411">
        <v>4460.3999999999996</v>
      </c>
      <c r="O3050" s="412">
        <f>INT($I3050*N3050)</f>
        <v>0</v>
      </c>
      <c r="P3050" s="412">
        <f>+J3050+L3050+N3050</f>
        <v>45574.3</v>
      </c>
      <c r="Q3050" s="412">
        <f>K3050+M3050+O3050</f>
        <v>0</v>
      </c>
      <c r="R3050" s="412"/>
      <c r="S3050" s="412"/>
      <c r="T3050" s="412"/>
      <c r="U3050" s="419" t="s">
        <v>0</v>
      </c>
      <c r="V3050" s="617" t="str">
        <f>+IF(I3050&lt;0,"ng","")</f>
        <v/>
      </c>
      <c r="W3050" s="617"/>
    </row>
    <row r="3051" spans="1:23" s="77" customFormat="1" ht="24" hidden="1" customHeight="1">
      <c r="A3051" s="372" t="s">
        <v>5075</v>
      </c>
      <c r="B3051" s="421" t="s">
        <v>0</v>
      </c>
      <c r="C3051" s="421" t="s">
        <v>1576</v>
      </c>
      <c r="D3051" s="422" t="s">
        <v>136</v>
      </c>
      <c r="E3051" s="422" t="s">
        <v>1536</v>
      </c>
      <c r="F3051" s="416">
        <v>4</v>
      </c>
      <c r="G3051" s="416">
        <f>[5]내역서!F3047</f>
        <v>4</v>
      </c>
      <c r="H3051" s="416">
        <v>0</v>
      </c>
      <c r="I3051" s="416">
        <f>내역서!F3055</f>
        <v>0</v>
      </c>
      <c r="J3051" s="416">
        <v>6453.1</v>
      </c>
      <c r="K3051" s="417">
        <f t="shared" ref="K3051:K3081" si="5372">INT($I3051*J3051)</f>
        <v>0</v>
      </c>
      <c r="L3051" s="416">
        <v>34660.800000000003</v>
      </c>
      <c r="M3051" s="417">
        <f t="shared" ref="M3051:M3081" si="5373">INT($I3051*L3051)</f>
        <v>0</v>
      </c>
      <c r="N3051" s="416">
        <v>4460.3999999999996</v>
      </c>
      <c r="O3051" s="417">
        <f t="shared" ref="O3051:O3081" si="5374">INT($I3051*N3051)</f>
        <v>0</v>
      </c>
      <c r="P3051" s="417">
        <f t="shared" si="5323"/>
        <v>45574.3</v>
      </c>
      <c r="Q3051" s="417">
        <f t="shared" si="5304"/>
        <v>0</v>
      </c>
      <c r="R3051" s="417">
        <f t="shared" ref="R3051" si="5375">I3051-I3050</f>
        <v>0</v>
      </c>
      <c r="S3051" s="417">
        <f t="shared" ref="S3051:T3051" si="5376">P3051-P3050</f>
        <v>0</v>
      </c>
      <c r="T3051" s="417">
        <f t="shared" si="5376"/>
        <v>0</v>
      </c>
      <c r="U3051" s="422"/>
      <c r="V3051" s="619" t="str">
        <f t="shared" ref="V3051" si="5377">+IF(I3051&lt;0,"ng","")</f>
        <v/>
      </c>
      <c r="W3051" s="619"/>
    </row>
    <row r="3052" spans="1:23" s="485" customFormat="1" ht="24" hidden="1" customHeight="1">
      <c r="A3052" s="366" t="s">
        <v>4689</v>
      </c>
      <c r="B3052" s="418" t="s">
        <v>0</v>
      </c>
      <c r="C3052" s="418" t="s">
        <v>3656</v>
      </c>
      <c r="D3052" s="419" t="s">
        <v>128</v>
      </c>
      <c r="E3052" s="419" t="s">
        <v>1894</v>
      </c>
      <c r="F3052" s="411">
        <v>3</v>
      </c>
      <c r="G3052" s="411">
        <f>[5]내역서!F3048</f>
        <v>3</v>
      </c>
      <c r="H3052" s="411">
        <v>0</v>
      </c>
      <c r="I3052" s="411">
        <f>내역서!F3056</f>
        <v>0</v>
      </c>
      <c r="J3052" s="411">
        <v>31845.4</v>
      </c>
      <c r="K3052" s="412">
        <f>INT($I3052*J3052)</f>
        <v>0</v>
      </c>
      <c r="L3052" s="411">
        <v>262052</v>
      </c>
      <c r="M3052" s="412">
        <f>INT($I3052*L3052)</f>
        <v>0</v>
      </c>
      <c r="N3052" s="411">
        <v>26881.3</v>
      </c>
      <c r="O3052" s="412">
        <f>INT($I3052*N3052)</f>
        <v>0</v>
      </c>
      <c r="P3052" s="412">
        <f>+J3052+L3052+N3052</f>
        <v>320778.7</v>
      </c>
      <c r="Q3052" s="412">
        <f>K3052+M3052+O3052</f>
        <v>0</v>
      </c>
      <c r="R3052" s="412"/>
      <c r="S3052" s="412"/>
      <c r="T3052" s="412"/>
      <c r="U3052" s="419" t="s">
        <v>0</v>
      </c>
      <c r="V3052" s="617" t="str">
        <f>+IF(I3052&lt;0,"ng","")</f>
        <v/>
      </c>
      <c r="W3052" s="617"/>
    </row>
    <row r="3053" spans="1:23" s="77" customFormat="1" ht="24" hidden="1" customHeight="1">
      <c r="A3053" s="372" t="s">
        <v>4829</v>
      </c>
      <c r="B3053" s="421" t="s">
        <v>0</v>
      </c>
      <c r="C3053" s="421" t="s">
        <v>1577</v>
      </c>
      <c r="D3053" s="422" t="s">
        <v>128</v>
      </c>
      <c r="E3053" s="422" t="s">
        <v>1536</v>
      </c>
      <c r="F3053" s="416">
        <v>3</v>
      </c>
      <c r="G3053" s="416">
        <f>[5]내역서!F3049</f>
        <v>3</v>
      </c>
      <c r="H3053" s="416">
        <v>0</v>
      </c>
      <c r="I3053" s="416">
        <f>내역서!F3057</f>
        <v>0</v>
      </c>
      <c r="J3053" s="416">
        <v>31845.4</v>
      </c>
      <c r="K3053" s="417">
        <f t="shared" si="5372"/>
        <v>0</v>
      </c>
      <c r="L3053" s="416">
        <v>262052</v>
      </c>
      <c r="M3053" s="417">
        <f t="shared" si="5373"/>
        <v>0</v>
      </c>
      <c r="N3053" s="416">
        <v>26881.3</v>
      </c>
      <c r="O3053" s="417">
        <f t="shared" si="5374"/>
        <v>0</v>
      </c>
      <c r="P3053" s="417">
        <f t="shared" si="5323"/>
        <v>320778.7</v>
      </c>
      <c r="Q3053" s="417">
        <f t="shared" si="5304"/>
        <v>0</v>
      </c>
      <c r="R3053" s="417">
        <f t="shared" ref="R3053" si="5378">I3053-I3052</f>
        <v>0</v>
      </c>
      <c r="S3053" s="417">
        <f t="shared" ref="S3053:T3053" si="5379">P3053-P3052</f>
        <v>0</v>
      </c>
      <c r="T3053" s="417">
        <f t="shared" si="5379"/>
        <v>0</v>
      </c>
      <c r="U3053" s="422"/>
      <c r="V3053" s="619" t="str">
        <f t="shared" ref="V3053" si="5380">+IF(I3053&lt;0,"ng","")</f>
        <v/>
      </c>
      <c r="W3053" s="619"/>
    </row>
    <row r="3054" spans="1:23" s="485" customFormat="1" ht="24" hidden="1" customHeight="1">
      <c r="A3054" s="366" t="s">
        <v>5074</v>
      </c>
      <c r="B3054" s="418" t="s">
        <v>0</v>
      </c>
      <c r="C3054" s="418" t="s">
        <v>3656</v>
      </c>
      <c r="D3054" s="419" t="s">
        <v>130</v>
      </c>
      <c r="E3054" s="419" t="s">
        <v>1894</v>
      </c>
      <c r="F3054" s="411">
        <v>11</v>
      </c>
      <c r="G3054" s="411">
        <f>[5]내역서!F3050</f>
        <v>11</v>
      </c>
      <c r="H3054" s="411">
        <v>0</v>
      </c>
      <c r="I3054" s="411">
        <f>내역서!F3058</f>
        <v>0</v>
      </c>
      <c r="J3054" s="411">
        <v>8728.5</v>
      </c>
      <c r="K3054" s="412">
        <f>INT($I3054*J3054)</f>
        <v>0</v>
      </c>
      <c r="L3054" s="411">
        <v>57738.400000000001</v>
      </c>
      <c r="M3054" s="412">
        <f>INT($I3054*L3054)</f>
        <v>0</v>
      </c>
      <c r="N3054" s="411">
        <v>5843</v>
      </c>
      <c r="O3054" s="412">
        <f>INT($I3054*N3054)</f>
        <v>0</v>
      </c>
      <c r="P3054" s="412">
        <f>+J3054+L3054+N3054</f>
        <v>72309.899999999994</v>
      </c>
      <c r="Q3054" s="412">
        <f>K3054+M3054+O3054</f>
        <v>0</v>
      </c>
      <c r="R3054" s="412"/>
      <c r="S3054" s="412"/>
      <c r="T3054" s="412"/>
      <c r="U3054" s="419" t="s">
        <v>0</v>
      </c>
      <c r="V3054" s="617" t="str">
        <f>+IF(I3054&lt;0,"ng","")</f>
        <v/>
      </c>
      <c r="W3054" s="617"/>
    </row>
    <row r="3055" spans="1:23" s="77" customFormat="1" ht="24" hidden="1" customHeight="1">
      <c r="A3055" s="372" t="s">
        <v>4298</v>
      </c>
      <c r="B3055" s="421" t="s">
        <v>0</v>
      </c>
      <c r="C3055" s="421" t="s">
        <v>1577</v>
      </c>
      <c r="D3055" s="422" t="s">
        <v>130</v>
      </c>
      <c r="E3055" s="422" t="s">
        <v>1536</v>
      </c>
      <c r="F3055" s="416">
        <v>11</v>
      </c>
      <c r="G3055" s="416">
        <f>[5]내역서!F3051</f>
        <v>11</v>
      </c>
      <c r="H3055" s="416">
        <v>0</v>
      </c>
      <c r="I3055" s="416">
        <f>내역서!F3059</f>
        <v>0</v>
      </c>
      <c r="J3055" s="416">
        <v>8728.5</v>
      </c>
      <c r="K3055" s="417">
        <f t="shared" si="5372"/>
        <v>0</v>
      </c>
      <c r="L3055" s="416">
        <v>57738.400000000001</v>
      </c>
      <c r="M3055" s="417">
        <f t="shared" si="5373"/>
        <v>0</v>
      </c>
      <c r="N3055" s="416">
        <v>5843</v>
      </c>
      <c r="O3055" s="417">
        <f t="shared" si="5374"/>
        <v>0</v>
      </c>
      <c r="P3055" s="417">
        <f t="shared" si="5323"/>
        <v>72309.899999999994</v>
      </c>
      <c r="Q3055" s="417">
        <f t="shared" si="5304"/>
        <v>0</v>
      </c>
      <c r="R3055" s="417">
        <f t="shared" ref="R3055" si="5381">I3055-I3054</f>
        <v>0</v>
      </c>
      <c r="S3055" s="417">
        <f t="shared" ref="S3055:T3055" si="5382">P3055-P3054</f>
        <v>0</v>
      </c>
      <c r="T3055" s="417">
        <f t="shared" si="5382"/>
        <v>0</v>
      </c>
      <c r="U3055" s="422"/>
      <c r="V3055" s="619" t="str">
        <f t="shared" ref="V3055" si="5383">+IF(I3055&lt;0,"ng","")</f>
        <v/>
      </c>
      <c r="W3055" s="619"/>
    </row>
    <row r="3056" spans="1:23" s="485" customFormat="1" ht="24" hidden="1" customHeight="1">
      <c r="A3056" s="366" t="s">
        <v>4295</v>
      </c>
      <c r="B3056" s="418" t="s">
        <v>0</v>
      </c>
      <c r="C3056" s="418" t="s">
        <v>3656</v>
      </c>
      <c r="D3056" s="419" t="s">
        <v>134</v>
      </c>
      <c r="E3056" s="419" t="s">
        <v>1894</v>
      </c>
      <c r="F3056" s="411">
        <v>0</v>
      </c>
      <c r="G3056" s="411">
        <f>[5]내역서!F3052</f>
        <v>0</v>
      </c>
      <c r="H3056" s="411">
        <v>0</v>
      </c>
      <c r="I3056" s="411">
        <f>내역서!F3060</f>
        <v>0</v>
      </c>
      <c r="J3056" s="411">
        <v>8217.7000000000007</v>
      </c>
      <c r="K3056" s="412">
        <f>INT($I3056*J3056)</f>
        <v>0</v>
      </c>
      <c r="L3056" s="411">
        <v>50633.599999999999</v>
      </c>
      <c r="M3056" s="412">
        <f>INT($I3056*L3056)</f>
        <v>0</v>
      </c>
      <c r="N3056" s="411">
        <v>5645.2</v>
      </c>
      <c r="O3056" s="412">
        <f>INT($I3056*N3056)</f>
        <v>0</v>
      </c>
      <c r="P3056" s="412">
        <f>+J3056+L3056+N3056</f>
        <v>64496.5</v>
      </c>
      <c r="Q3056" s="412">
        <f>K3056+M3056+O3056</f>
        <v>0</v>
      </c>
      <c r="R3056" s="412"/>
      <c r="S3056" s="412"/>
      <c r="T3056" s="412"/>
      <c r="U3056" s="419" t="s">
        <v>0</v>
      </c>
      <c r="V3056" s="617" t="str">
        <f>+IF(I3056&lt;0,"ng","")</f>
        <v/>
      </c>
      <c r="W3056" s="617"/>
    </row>
    <row r="3057" spans="1:23" s="77" customFormat="1" ht="24" hidden="1" customHeight="1">
      <c r="A3057" s="372" t="s">
        <v>4298</v>
      </c>
      <c r="B3057" s="421" t="s">
        <v>0</v>
      </c>
      <c r="C3057" s="421" t="s">
        <v>1577</v>
      </c>
      <c r="D3057" s="422" t="s">
        <v>134</v>
      </c>
      <c r="E3057" s="422" t="s">
        <v>1536</v>
      </c>
      <c r="F3057" s="416">
        <v>0</v>
      </c>
      <c r="G3057" s="416">
        <f>[5]내역서!F3053</f>
        <v>0</v>
      </c>
      <c r="H3057" s="416">
        <v>0</v>
      </c>
      <c r="I3057" s="416">
        <f>내역서!F3061</f>
        <v>0</v>
      </c>
      <c r="J3057" s="416">
        <v>8217.7000000000007</v>
      </c>
      <c r="K3057" s="417">
        <f t="shared" si="5372"/>
        <v>0</v>
      </c>
      <c r="L3057" s="416">
        <v>50633.599999999999</v>
      </c>
      <c r="M3057" s="417">
        <f t="shared" si="5373"/>
        <v>0</v>
      </c>
      <c r="N3057" s="416">
        <v>5645.2</v>
      </c>
      <c r="O3057" s="417">
        <f t="shared" si="5374"/>
        <v>0</v>
      </c>
      <c r="P3057" s="417">
        <f t="shared" si="5323"/>
        <v>64496.5</v>
      </c>
      <c r="Q3057" s="417">
        <f t="shared" si="5304"/>
        <v>0</v>
      </c>
      <c r="R3057" s="417">
        <f t="shared" ref="R3057" si="5384">I3057-I3056</f>
        <v>0</v>
      </c>
      <c r="S3057" s="417">
        <f t="shared" ref="S3057:T3057" si="5385">P3057-P3056</f>
        <v>0</v>
      </c>
      <c r="T3057" s="417">
        <f t="shared" si="5385"/>
        <v>0</v>
      </c>
      <c r="U3057" s="422"/>
      <c r="V3057" s="619" t="str">
        <f t="shared" ref="V3057" si="5386">+IF(I3057&lt;0,"ng","")</f>
        <v/>
      </c>
      <c r="W3057" s="619"/>
    </row>
    <row r="3058" spans="1:23" s="485" customFormat="1" ht="24" hidden="1" customHeight="1">
      <c r="A3058" s="366" t="s">
        <v>5076</v>
      </c>
      <c r="B3058" s="418" t="s">
        <v>0</v>
      </c>
      <c r="C3058" s="418" t="s">
        <v>3656</v>
      </c>
      <c r="D3058" s="419" t="s">
        <v>136</v>
      </c>
      <c r="E3058" s="419" t="s">
        <v>1894</v>
      </c>
      <c r="F3058" s="411">
        <v>0</v>
      </c>
      <c r="G3058" s="411">
        <f>[5]내역서!F3054</f>
        <v>0</v>
      </c>
      <c r="H3058" s="411">
        <v>0</v>
      </c>
      <c r="I3058" s="411">
        <f>내역서!F3062</f>
        <v>0</v>
      </c>
      <c r="J3058" s="411">
        <v>6453.1</v>
      </c>
      <c r="K3058" s="412">
        <f>INT($I3058*J3058)</f>
        <v>0</v>
      </c>
      <c r="L3058" s="411">
        <v>34660.800000000003</v>
      </c>
      <c r="M3058" s="412">
        <f>INT($I3058*L3058)</f>
        <v>0</v>
      </c>
      <c r="N3058" s="411">
        <v>4460.3999999999996</v>
      </c>
      <c r="O3058" s="412">
        <f>INT($I3058*N3058)</f>
        <v>0</v>
      </c>
      <c r="P3058" s="412">
        <f>+J3058+L3058+N3058</f>
        <v>45574.3</v>
      </c>
      <c r="Q3058" s="412">
        <f>K3058+M3058+O3058</f>
        <v>0</v>
      </c>
      <c r="R3058" s="412"/>
      <c r="S3058" s="412"/>
      <c r="T3058" s="412"/>
      <c r="U3058" s="419" t="s">
        <v>0</v>
      </c>
      <c r="V3058" s="617" t="str">
        <f>+IF(I3058&lt;0,"ng","")</f>
        <v/>
      </c>
      <c r="W3058" s="617"/>
    </row>
    <row r="3059" spans="1:23" s="77" customFormat="1" ht="24" hidden="1" customHeight="1">
      <c r="A3059" s="372" t="s">
        <v>5075</v>
      </c>
      <c r="B3059" s="421" t="s">
        <v>0</v>
      </c>
      <c r="C3059" s="421" t="s">
        <v>1577</v>
      </c>
      <c r="D3059" s="422" t="s">
        <v>136</v>
      </c>
      <c r="E3059" s="422" t="s">
        <v>1536</v>
      </c>
      <c r="F3059" s="416">
        <v>0</v>
      </c>
      <c r="G3059" s="416">
        <f>[5]내역서!F3055</f>
        <v>0</v>
      </c>
      <c r="H3059" s="416">
        <v>0</v>
      </c>
      <c r="I3059" s="416">
        <f>내역서!F3063</f>
        <v>0</v>
      </c>
      <c r="J3059" s="416">
        <v>6453.1</v>
      </c>
      <c r="K3059" s="417">
        <f t="shared" si="5372"/>
        <v>0</v>
      </c>
      <c r="L3059" s="416">
        <v>34660.800000000003</v>
      </c>
      <c r="M3059" s="417">
        <f t="shared" si="5373"/>
        <v>0</v>
      </c>
      <c r="N3059" s="416">
        <v>4460.3999999999996</v>
      </c>
      <c r="O3059" s="417">
        <f t="shared" si="5374"/>
        <v>0</v>
      </c>
      <c r="P3059" s="417">
        <f t="shared" si="5323"/>
        <v>45574.3</v>
      </c>
      <c r="Q3059" s="417">
        <f t="shared" si="5304"/>
        <v>0</v>
      </c>
      <c r="R3059" s="417">
        <f t="shared" ref="R3059" si="5387">I3059-I3058</f>
        <v>0</v>
      </c>
      <c r="S3059" s="417">
        <f t="shared" ref="S3059:T3059" si="5388">P3059-P3058</f>
        <v>0</v>
      </c>
      <c r="T3059" s="417">
        <f t="shared" si="5388"/>
        <v>0</v>
      </c>
      <c r="U3059" s="422"/>
      <c r="V3059" s="619" t="str">
        <f t="shared" ref="V3059" si="5389">+IF(I3059&lt;0,"ng","")</f>
        <v/>
      </c>
      <c r="W3059" s="619"/>
    </row>
    <row r="3060" spans="1:23" s="485" customFormat="1" ht="24" hidden="1" customHeight="1">
      <c r="A3060" s="366" t="s">
        <v>5077</v>
      </c>
      <c r="B3060" s="418" t="s">
        <v>0</v>
      </c>
      <c r="C3060" s="418" t="s">
        <v>3657</v>
      </c>
      <c r="D3060" s="419" t="s">
        <v>128</v>
      </c>
      <c r="E3060" s="419" t="s">
        <v>1894</v>
      </c>
      <c r="F3060" s="411">
        <v>5</v>
      </c>
      <c r="G3060" s="411">
        <f>[5]내역서!F3056</f>
        <v>5</v>
      </c>
      <c r="H3060" s="411">
        <v>0</v>
      </c>
      <c r="I3060" s="411">
        <f>내역서!F3064</f>
        <v>0</v>
      </c>
      <c r="J3060" s="411">
        <v>31845.4</v>
      </c>
      <c r="K3060" s="412">
        <f>INT($I3060*J3060)</f>
        <v>0</v>
      </c>
      <c r="L3060" s="411">
        <v>262052</v>
      </c>
      <c r="M3060" s="412">
        <f>INT($I3060*L3060)</f>
        <v>0</v>
      </c>
      <c r="N3060" s="411">
        <v>26881.3</v>
      </c>
      <c r="O3060" s="412">
        <f>INT($I3060*N3060)</f>
        <v>0</v>
      </c>
      <c r="P3060" s="412">
        <f>+J3060+L3060+N3060</f>
        <v>320778.7</v>
      </c>
      <c r="Q3060" s="412">
        <f>K3060+M3060+O3060</f>
        <v>0</v>
      </c>
      <c r="R3060" s="412"/>
      <c r="S3060" s="412"/>
      <c r="T3060" s="412"/>
      <c r="U3060" s="419" t="s">
        <v>0</v>
      </c>
      <c r="V3060" s="617" t="str">
        <f>+IF(I3060&lt;0,"ng","")</f>
        <v/>
      </c>
      <c r="W3060" s="617"/>
    </row>
    <row r="3061" spans="1:23" s="77" customFormat="1" ht="24" hidden="1" customHeight="1">
      <c r="A3061" s="372" t="s">
        <v>5078</v>
      </c>
      <c r="B3061" s="421" t="s">
        <v>0</v>
      </c>
      <c r="C3061" s="421" t="s">
        <v>1578</v>
      </c>
      <c r="D3061" s="422" t="s">
        <v>128</v>
      </c>
      <c r="E3061" s="422" t="s">
        <v>1536</v>
      </c>
      <c r="F3061" s="416">
        <v>5</v>
      </c>
      <c r="G3061" s="416">
        <f>[5]내역서!F3057</f>
        <v>5</v>
      </c>
      <c r="H3061" s="416">
        <v>0</v>
      </c>
      <c r="I3061" s="416">
        <f>내역서!F3065</f>
        <v>0</v>
      </c>
      <c r="J3061" s="416">
        <v>31845.4</v>
      </c>
      <c r="K3061" s="417">
        <f t="shared" si="5372"/>
        <v>0</v>
      </c>
      <c r="L3061" s="416">
        <v>262052</v>
      </c>
      <c r="M3061" s="417">
        <f t="shared" si="5373"/>
        <v>0</v>
      </c>
      <c r="N3061" s="416">
        <v>26881.3</v>
      </c>
      <c r="O3061" s="417">
        <f t="shared" si="5374"/>
        <v>0</v>
      </c>
      <c r="P3061" s="417">
        <f t="shared" si="5323"/>
        <v>320778.7</v>
      </c>
      <c r="Q3061" s="417">
        <f t="shared" si="5304"/>
        <v>0</v>
      </c>
      <c r="R3061" s="417">
        <f t="shared" ref="R3061" si="5390">I3061-I3060</f>
        <v>0</v>
      </c>
      <c r="S3061" s="417">
        <f t="shared" ref="S3061:T3061" si="5391">P3061-P3060</f>
        <v>0</v>
      </c>
      <c r="T3061" s="417">
        <f t="shared" si="5391"/>
        <v>0</v>
      </c>
      <c r="U3061" s="422"/>
      <c r="V3061" s="619" t="str">
        <f t="shared" ref="V3061" si="5392">+IF(I3061&lt;0,"ng","")</f>
        <v/>
      </c>
      <c r="W3061" s="619"/>
    </row>
    <row r="3062" spans="1:23" s="485" customFormat="1" ht="24" hidden="1" customHeight="1">
      <c r="A3062" s="366" t="s">
        <v>4301</v>
      </c>
      <c r="B3062" s="418" t="s">
        <v>0</v>
      </c>
      <c r="C3062" s="418" t="s">
        <v>3657</v>
      </c>
      <c r="D3062" s="419" t="s">
        <v>130</v>
      </c>
      <c r="E3062" s="419" t="s">
        <v>1894</v>
      </c>
      <c r="F3062" s="411">
        <v>8</v>
      </c>
      <c r="G3062" s="411">
        <f>[5]내역서!F3058</f>
        <v>8</v>
      </c>
      <c r="H3062" s="411">
        <v>0</v>
      </c>
      <c r="I3062" s="411">
        <f>내역서!F3066</f>
        <v>0</v>
      </c>
      <c r="J3062" s="411">
        <v>8728.5</v>
      </c>
      <c r="K3062" s="412">
        <f>INT($I3062*J3062)</f>
        <v>0</v>
      </c>
      <c r="L3062" s="411">
        <v>57738.400000000001</v>
      </c>
      <c r="M3062" s="412">
        <f>INT($I3062*L3062)</f>
        <v>0</v>
      </c>
      <c r="N3062" s="411">
        <v>5843</v>
      </c>
      <c r="O3062" s="412">
        <f>INT($I3062*N3062)</f>
        <v>0</v>
      </c>
      <c r="P3062" s="412">
        <f>+J3062+L3062+N3062</f>
        <v>72309.899999999994</v>
      </c>
      <c r="Q3062" s="412">
        <f>K3062+M3062+O3062</f>
        <v>0</v>
      </c>
      <c r="R3062" s="412"/>
      <c r="S3062" s="412"/>
      <c r="T3062" s="412"/>
      <c r="U3062" s="419" t="s">
        <v>0</v>
      </c>
      <c r="V3062" s="617" t="str">
        <f>+IF(I3062&lt;0,"ng","")</f>
        <v/>
      </c>
      <c r="W3062" s="617"/>
    </row>
    <row r="3063" spans="1:23" s="77" customFormat="1" ht="24" hidden="1" customHeight="1">
      <c r="A3063" s="372" t="s">
        <v>4640</v>
      </c>
      <c r="B3063" s="421" t="s">
        <v>0</v>
      </c>
      <c r="C3063" s="421" t="s">
        <v>1578</v>
      </c>
      <c r="D3063" s="422" t="s">
        <v>130</v>
      </c>
      <c r="E3063" s="422" t="s">
        <v>1536</v>
      </c>
      <c r="F3063" s="416">
        <v>8</v>
      </c>
      <c r="G3063" s="416">
        <f>[5]내역서!F3059</f>
        <v>8</v>
      </c>
      <c r="H3063" s="416">
        <v>0</v>
      </c>
      <c r="I3063" s="416">
        <f>내역서!F3067</f>
        <v>0</v>
      </c>
      <c r="J3063" s="416">
        <v>8728.5</v>
      </c>
      <c r="K3063" s="417">
        <f t="shared" si="5372"/>
        <v>0</v>
      </c>
      <c r="L3063" s="416">
        <v>57738.400000000001</v>
      </c>
      <c r="M3063" s="417">
        <f t="shared" si="5373"/>
        <v>0</v>
      </c>
      <c r="N3063" s="416">
        <v>5843</v>
      </c>
      <c r="O3063" s="417">
        <f t="shared" si="5374"/>
        <v>0</v>
      </c>
      <c r="P3063" s="417">
        <f t="shared" si="5323"/>
        <v>72309.899999999994</v>
      </c>
      <c r="Q3063" s="417">
        <f t="shared" si="5304"/>
        <v>0</v>
      </c>
      <c r="R3063" s="417">
        <f t="shared" ref="R3063" si="5393">I3063-I3062</f>
        <v>0</v>
      </c>
      <c r="S3063" s="417">
        <f t="shared" ref="S3063:T3063" si="5394">P3063-P3062</f>
        <v>0</v>
      </c>
      <c r="T3063" s="417">
        <f t="shared" si="5394"/>
        <v>0</v>
      </c>
      <c r="U3063" s="422"/>
      <c r="V3063" s="619" t="str">
        <f t="shared" ref="V3063" si="5395">+IF(I3063&lt;0,"ng","")</f>
        <v/>
      </c>
      <c r="W3063" s="619"/>
    </row>
    <row r="3064" spans="1:23" s="485" customFormat="1" ht="24" hidden="1" customHeight="1">
      <c r="A3064" s="366" t="s">
        <v>4301</v>
      </c>
      <c r="B3064" s="418" t="s">
        <v>0</v>
      </c>
      <c r="C3064" s="418" t="s">
        <v>3657</v>
      </c>
      <c r="D3064" s="419" t="s">
        <v>134</v>
      </c>
      <c r="E3064" s="419" t="s">
        <v>1894</v>
      </c>
      <c r="F3064" s="411">
        <v>1</v>
      </c>
      <c r="G3064" s="411">
        <f>[5]내역서!F3060</f>
        <v>1</v>
      </c>
      <c r="H3064" s="411">
        <v>0</v>
      </c>
      <c r="I3064" s="411">
        <f>내역서!F3068</f>
        <v>0</v>
      </c>
      <c r="J3064" s="411">
        <v>8217.7000000000007</v>
      </c>
      <c r="K3064" s="412">
        <f>INT($I3064*J3064)</f>
        <v>0</v>
      </c>
      <c r="L3064" s="411">
        <v>50633.599999999999</v>
      </c>
      <c r="M3064" s="412">
        <f>INT($I3064*L3064)</f>
        <v>0</v>
      </c>
      <c r="N3064" s="411">
        <v>5645.2</v>
      </c>
      <c r="O3064" s="412">
        <f>INT($I3064*N3064)</f>
        <v>0</v>
      </c>
      <c r="P3064" s="412">
        <f>+J3064+L3064+N3064</f>
        <v>64496.5</v>
      </c>
      <c r="Q3064" s="412">
        <f>K3064+M3064+O3064</f>
        <v>0</v>
      </c>
      <c r="R3064" s="412"/>
      <c r="S3064" s="412"/>
      <c r="T3064" s="412"/>
      <c r="U3064" s="419" t="s">
        <v>0</v>
      </c>
      <c r="V3064" s="617" t="str">
        <f>+IF(I3064&lt;0,"ng","")</f>
        <v/>
      </c>
      <c r="W3064" s="617"/>
    </row>
    <row r="3065" spans="1:23" s="77" customFormat="1" ht="24" hidden="1" customHeight="1">
      <c r="A3065" s="372" t="s">
        <v>2219</v>
      </c>
      <c r="B3065" s="421" t="s">
        <v>0</v>
      </c>
      <c r="C3065" s="421" t="s">
        <v>1578</v>
      </c>
      <c r="D3065" s="422" t="s">
        <v>134</v>
      </c>
      <c r="E3065" s="422" t="s">
        <v>1536</v>
      </c>
      <c r="F3065" s="416">
        <v>1</v>
      </c>
      <c r="G3065" s="416">
        <f>[5]내역서!F3061</f>
        <v>1</v>
      </c>
      <c r="H3065" s="416">
        <v>0</v>
      </c>
      <c r="I3065" s="416">
        <f>내역서!F3069</f>
        <v>0</v>
      </c>
      <c r="J3065" s="416">
        <v>8217.7000000000007</v>
      </c>
      <c r="K3065" s="417">
        <f t="shared" si="5372"/>
        <v>0</v>
      </c>
      <c r="L3065" s="416">
        <v>50633.599999999999</v>
      </c>
      <c r="M3065" s="417">
        <f t="shared" si="5373"/>
        <v>0</v>
      </c>
      <c r="N3065" s="416">
        <v>5645.2</v>
      </c>
      <c r="O3065" s="417">
        <f t="shared" si="5374"/>
        <v>0</v>
      </c>
      <c r="P3065" s="417">
        <f t="shared" si="5323"/>
        <v>64496.5</v>
      </c>
      <c r="Q3065" s="417">
        <f t="shared" si="5304"/>
        <v>0</v>
      </c>
      <c r="R3065" s="417">
        <f t="shared" ref="R3065" si="5396">I3065-I3064</f>
        <v>0</v>
      </c>
      <c r="S3065" s="417">
        <f t="shared" ref="S3065:T3065" si="5397">P3065-P3064</f>
        <v>0</v>
      </c>
      <c r="T3065" s="417">
        <f t="shared" si="5397"/>
        <v>0</v>
      </c>
      <c r="U3065" s="422"/>
      <c r="V3065" s="619" t="str">
        <f t="shared" ref="V3065" si="5398">+IF(I3065&lt;0,"ng","")</f>
        <v/>
      </c>
      <c r="W3065" s="619"/>
    </row>
    <row r="3066" spans="1:23" s="485" customFormat="1" ht="24" hidden="1" customHeight="1">
      <c r="A3066" s="366" t="s">
        <v>5079</v>
      </c>
      <c r="B3066" s="418" t="s">
        <v>0</v>
      </c>
      <c r="C3066" s="418" t="s">
        <v>3657</v>
      </c>
      <c r="D3066" s="419" t="s">
        <v>136</v>
      </c>
      <c r="E3066" s="419" t="s">
        <v>1894</v>
      </c>
      <c r="F3066" s="411">
        <v>0</v>
      </c>
      <c r="G3066" s="411">
        <f>[5]내역서!F3062</f>
        <v>0</v>
      </c>
      <c r="H3066" s="411">
        <v>0</v>
      </c>
      <c r="I3066" s="411">
        <f>내역서!F3070</f>
        <v>0</v>
      </c>
      <c r="J3066" s="411">
        <v>6453.1</v>
      </c>
      <c r="K3066" s="412">
        <f>INT($I3066*J3066)</f>
        <v>0</v>
      </c>
      <c r="L3066" s="411">
        <v>34660.800000000003</v>
      </c>
      <c r="M3066" s="412">
        <f>INT($I3066*L3066)</f>
        <v>0</v>
      </c>
      <c r="N3066" s="411">
        <v>4460.3999999999996</v>
      </c>
      <c r="O3066" s="412">
        <f>INT($I3066*N3066)</f>
        <v>0</v>
      </c>
      <c r="P3066" s="412">
        <f>+J3066+L3066+N3066</f>
        <v>45574.3</v>
      </c>
      <c r="Q3066" s="412">
        <f>K3066+M3066+O3066</f>
        <v>0</v>
      </c>
      <c r="R3066" s="412"/>
      <c r="S3066" s="412"/>
      <c r="T3066" s="412"/>
      <c r="U3066" s="419" t="s">
        <v>0</v>
      </c>
      <c r="V3066" s="617" t="str">
        <f>+IF(I3066&lt;0,"ng","")</f>
        <v/>
      </c>
      <c r="W3066" s="617"/>
    </row>
    <row r="3067" spans="1:23" s="77" customFormat="1" ht="24" hidden="1" customHeight="1">
      <c r="A3067" s="372" t="s">
        <v>4829</v>
      </c>
      <c r="B3067" s="421" t="s">
        <v>0</v>
      </c>
      <c r="C3067" s="421" t="s">
        <v>1578</v>
      </c>
      <c r="D3067" s="422" t="s">
        <v>136</v>
      </c>
      <c r="E3067" s="422" t="s">
        <v>1536</v>
      </c>
      <c r="F3067" s="416">
        <v>0</v>
      </c>
      <c r="G3067" s="416">
        <f>[5]내역서!F3063</f>
        <v>0</v>
      </c>
      <c r="H3067" s="416">
        <v>0</v>
      </c>
      <c r="I3067" s="416">
        <f>내역서!F3071</f>
        <v>0</v>
      </c>
      <c r="J3067" s="416">
        <v>6453.1</v>
      </c>
      <c r="K3067" s="417">
        <f t="shared" si="5372"/>
        <v>0</v>
      </c>
      <c r="L3067" s="416">
        <v>34660.800000000003</v>
      </c>
      <c r="M3067" s="417">
        <f t="shared" si="5373"/>
        <v>0</v>
      </c>
      <c r="N3067" s="416">
        <v>4460.3999999999996</v>
      </c>
      <c r="O3067" s="417">
        <f t="shared" si="5374"/>
        <v>0</v>
      </c>
      <c r="P3067" s="417">
        <f t="shared" si="5323"/>
        <v>45574.3</v>
      </c>
      <c r="Q3067" s="417">
        <f t="shared" si="5304"/>
        <v>0</v>
      </c>
      <c r="R3067" s="417">
        <f t="shared" ref="R3067" si="5399">I3067-I3066</f>
        <v>0</v>
      </c>
      <c r="S3067" s="417">
        <f t="shared" ref="S3067:T3067" si="5400">P3067-P3066</f>
        <v>0</v>
      </c>
      <c r="T3067" s="417">
        <f t="shared" si="5400"/>
        <v>0</v>
      </c>
      <c r="U3067" s="422"/>
      <c r="V3067" s="619" t="str">
        <f t="shared" ref="V3067" si="5401">+IF(I3067&lt;0,"ng","")</f>
        <v/>
      </c>
      <c r="W3067" s="619"/>
    </row>
    <row r="3068" spans="1:23" s="485" customFormat="1" ht="24" hidden="1" customHeight="1">
      <c r="A3068" s="366" t="s">
        <v>4825</v>
      </c>
      <c r="B3068" s="418" t="s">
        <v>0</v>
      </c>
      <c r="C3068" s="418" t="s">
        <v>3657</v>
      </c>
      <c r="D3068" s="419" t="s">
        <v>135</v>
      </c>
      <c r="E3068" s="419" t="s">
        <v>1894</v>
      </c>
      <c r="F3068" s="411">
        <v>3</v>
      </c>
      <c r="G3068" s="411">
        <f>[5]내역서!F3064</f>
        <v>3</v>
      </c>
      <c r="H3068" s="411">
        <v>0</v>
      </c>
      <c r="I3068" s="411">
        <f>내역서!F3072</f>
        <v>0</v>
      </c>
      <c r="J3068" s="411">
        <v>2544.3000000000002</v>
      </c>
      <c r="K3068" s="412">
        <f>INT($I3068*J3068)</f>
        <v>0</v>
      </c>
      <c r="L3068" s="411">
        <v>31755.200000000001</v>
      </c>
      <c r="M3068" s="412">
        <f>INT($I3068*L3068)</f>
        <v>0</v>
      </c>
      <c r="N3068" s="411">
        <v>54.8</v>
      </c>
      <c r="O3068" s="412">
        <f>INT($I3068*N3068)</f>
        <v>0</v>
      </c>
      <c r="P3068" s="412">
        <f>+J3068+L3068+N3068</f>
        <v>34354.300000000003</v>
      </c>
      <c r="Q3068" s="412">
        <f>K3068+M3068+O3068</f>
        <v>0</v>
      </c>
      <c r="R3068" s="412"/>
      <c r="S3068" s="412"/>
      <c r="T3068" s="412"/>
      <c r="U3068" s="419" t="s">
        <v>0</v>
      </c>
      <c r="V3068" s="617" t="str">
        <f>+IF(I3068&lt;0,"ng","")</f>
        <v/>
      </c>
      <c r="W3068" s="617"/>
    </row>
    <row r="3069" spans="1:23" s="77" customFormat="1" ht="24" hidden="1" customHeight="1">
      <c r="A3069" s="372" t="s">
        <v>4829</v>
      </c>
      <c r="B3069" s="421" t="s">
        <v>0</v>
      </c>
      <c r="C3069" s="421" t="s">
        <v>1578</v>
      </c>
      <c r="D3069" s="422" t="s">
        <v>135</v>
      </c>
      <c r="E3069" s="422" t="s">
        <v>1536</v>
      </c>
      <c r="F3069" s="416">
        <v>3</v>
      </c>
      <c r="G3069" s="416">
        <f>[5]내역서!F3065</f>
        <v>3</v>
      </c>
      <c r="H3069" s="416">
        <v>0</v>
      </c>
      <c r="I3069" s="416">
        <f>내역서!F3073</f>
        <v>0</v>
      </c>
      <c r="J3069" s="416">
        <v>2544.3000000000002</v>
      </c>
      <c r="K3069" s="417">
        <f t="shared" si="5372"/>
        <v>0</v>
      </c>
      <c r="L3069" s="416">
        <v>31755.200000000001</v>
      </c>
      <c r="M3069" s="417">
        <f t="shared" si="5373"/>
        <v>0</v>
      </c>
      <c r="N3069" s="416">
        <v>54.8</v>
      </c>
      <c r="O3069" s="417">
        <f t="shared" si="5374"/>
        <v>0</v>
      </c>
      <c r="P3069" s="417">
        <f t="shared" si="5323"/>
        <v>34354.300000000003</v>
      </c>
      <c r="Q3069" s="417">
        <f t="shared" si="5304"/>
        <v>0</v>
      </c>
      <c r="R3069" s="417">
        <f t="shared" ref="R3069" si="5402">I3069-I3068</f>
        <v>0</v>
      </c>
      <c r="S3069" s="417">
        <f t="shared" ref="S3069:T3069" si="5403">P3069-P3068</f>
        <v>0</v>
      </c>
      <c r="T3069" s="417">
        <f t="shared" si="5403"/>
        <v>0</v>
      </c>
      <c r="U3069" s="422"/>
      <c r="V3069" s="619" t="str">
        <f t="shared" ref="V3069" si="5404">+IF(I3069&lt;0,"ng","")</f>
        <v/>
      </c>
      <c r="W3069" s="619"/>
    </row>
    <row r="3070" spans="1:23" s="485" customFormat="1" ht="24" hidden="1" customHeight="1">
      <c r="A3070" s="366" t="s">
        <v>4825</v>
      </c>
      <c r="B3070" s="418" t="s">
        <v>0</v>
      </c>
      <c r="C3070" s="418" t="s">
        <v>3658</v>
      </c>
      <c r="D3070" s="419" t="s">
        <v>130</v>
      </c>
      <c r="E3070" s="419" t="s">
        <v>1894</v>
      </c>
      <c r="F3070" s="411">
        <v>2</v>
      </c>
      <c r="G3070" s="411">
        <f>[5]내역서!F3066</f>
        <v>2</v>
      </c>
      <c r="H3070" s="411">
        <v>0</v>
      </c>
      <c r="I3070" s="411">
        <f>내역서!F3074</f>
        <v>0</v>
      </c>
      <c r="J3070" s="411">
        <v>8728.5</v>
      </c>
      <c r="K3070" s="412">
        <f>INT($I3070*J3070)</f>
        <v>0</v>
      </c>
      <c r="L3070" s="411">
        <v>57738.400000000001</v>
      </c>
      <c r="M3070" s="412">
        <f>INT($I3070*L3070)</f>
        <v>0</v>
      </c>
      <c r="N3070" s="411">
        <v>5843</v>
      </c>
      <c r="O3070" s="412">
        <f>INT($I3070*N3070)</f>
        <v>0</v>
      </c>
      <c r="P3070" s="412">
        <f>+J3070+L3070+N3070</f>
        <v>72309.899999999994</v>
      </c>
      <c r="Q3070" s="412">
        <f>K3070+M3070+O3070</f>
        <v>0</v>
      </c>
      <c r="R3070" s="412"/>
      <c r="S3070" s="412"/>
      <c r="T3070" s="412"/>
      <c r="U3070" s="419" t="s">
        <v>0</v>
      </c>
      <c r="V3070" s="617" t="str">
        <f>+IF(I3070&lt;0,"ng","")</f>
        <v/>
      </c>
      <c r="W3070" s="617"/>
    </row>
    <row r="3071" spans="1:23" s="77" customFormat="1" ht="24" hidden="1" customHeight="1">
      <c r="A3071" s="372" t="s">
        <v>4298</v>
      </c>
      <c r="B3071" s="421" t="s">
        <v>0</v>
      </c>
      <c r="C3071" s="421" t="s">
        <v>1579</v>
      </c>
      <c r="D3071" s="422" t="s">
        <v>130</v>
      </c>
      <c r="E3071" s="422" t="s">
        <v>1536</v>
      </c>
      <c r="F3071" s="416">
        <v>2</v>
      </c>
      <c r="G3071" s="416">
        <f>[5]내역서!F3067</f>
        <v>2</v>
      </c>
      <c r="H3071" s="416">
        <v>0</v>
      </c>
      <c r="I3071" s="416">
        <f>내역서!F3075</f>
        <v>0</v>
      </c>
      <c r="J3071" s="416">
        <v>8728.5</v>
      </c>
      <c r="K3071" s="417">
        <f t="shared" si="5372"/>
        <v>0</v>
      </c>
      <c r="L3071" s="416">
        <v>57738.400000000001</v>
      </c>
      <c r="M3071" s="417">
        <f t="shared" si="5373"/>
        <v>0</v>
      </c>
      <c r="N3071" s="416">
        <v>5843</v>
      </c>
      <c r="O3071" s="417">
        <f t="shared" si="5374"/>
        <v>0</v>
      </c>
      <c r="P3071" s="417">
        <f t="shared" si="5323"/>
        <v>72309.899999999994</v>
      </c>
      <c r="Q3071" s="417">
        <f t="shared" si="5304"/>
        <v>0</v>
      </c>
      <c r="R3071" s="417">
        <f t="shared" ref="R3071" si="5405">I3071-I3070</f>
        <v>0</v>
      </c>
      <c r="S3071" s="417">
        <f t="shared" ref="S3071:T3071" si="5406">P3071-P3070</f>
        <v>0</v>
      </c>
      <c r="T3071" s="417">
        <f t="shared" si="5406"/>
        <v>0</v>
      </c>
      <c r="U3071" s="422"/>
      <c r="V3071" s="619" t="str">
        <f t="shared" ref="V3071" si="5407">+IF(I3071&lt;0,"ng","")</f>
        <v/>
      </c>
      <c r="W3071" s="619"/>
    </row>
    <row r="3072" spans="1:23" s="485" customFormat="1" ht="24" hidden="1" customHeight="1">
      <c r="A3072" s="366" t="s">
        <v>4295</v>
      </c>
      <c r="B3072" s="418" t="s">
        <v>0</v>
      </c>
      <c r="C3072" s="418" t="s">
        <v>3658</v>
      </c>
      <c r="D3072" s="419" t="s">
        <v>134</v>
      </c>
      <c r="E3072" s="419" t="s">
        <v>1894</v>
      </c>
      <c r="F3072" s="411">
        <v>0</v>
      </c>
      <c r="G3072" s="411">
        <f>[5]내역서!F3068</f>
        <v>0</v>
      </c>
      <c r="H3072" s="411">
        <v>0</v>
      </c>
      <c r="I3072" s="411">
        <f>내역서!F3076</f>
        <v>0</v>
      </c>
      <c r="J3072" s="411">
        <v>8217.7000000000007</v>
      </c>
      <c r="K3072" s="412">
        <f>INT($I3072*J3072)</f>
        <v>0</v>
      </c>
      <c r="L3072" s="411">
        <v>50633.599999999999</v>
      </c>
      <c r="M3072" s="412">
        <f>INT($I3072*L3072)</f>
        <v>0</v>
      </c>
      <c r="N3072" s="411">
        <v>5645.2</v>
      </c>
      <c r="O3072" s="412">
        <f>INT($I3072*N3072)</f>
        <v>0</v>
      </c>
      <c r="P3072" s="412">
        <f>+J3072+L3072+N3072</f>
        <v>64496.5</v>
      </c>
      <c r="Q3072" s="412">
        <f>K3072+M3072+O3072</f>
        <v>0</v>
      </c>
      <c r="R3072" s="412"/>
      <c r="S3072" s="412"/>
      <c r="T3072" s="412"/>
      <c r="U3072" s="419" t="s">
        <v>0</v>
      </c>
      <c r="V3072" s="617" t="str">
        <f>+IF(I3072&lt;0,"ng","")</f>
        <v/>
      </c>
      <c r="W3072" s="617"/>
    </row>
    <row r="3073" spans="1:23" s="77" customFormat="1" ht="24" hidden="1" customHeight="1">
      <c r="A3073" s="372" t="s">
        <v>2266</v>
      </c>
      <c r="B3073" s="421" t="s">
        <v>0</v>
      </c>
      <c r="C3073" s="421" t="s">
        <v>1579</v>
      </c>
      <c r="D3073" s="422" t="s">
        <v>134</v>
      </c>
      <c r="E3073" s="422" t="s">
        <v>1536</v>
      </c>
      <c r="F3073" s="416">
        <v>0</v>
      </c>
      <c r="G3073" s="416">
        <f>[5]내역서!F3069</f>
        <v>0</v>
      </c>
      <c r="H3073" s="416">
        <v>0</v>
      </c>
      <c r="I3073" s="416">
        <f>내역서!F3077</f>
        <v>0</v>
      </c>
      <c r="J3073" s="416">
        <v>8217.7000000000007</v>
      </c>
      <c r="K3073" s="417">
        <f t="shared" si="5372"/>
        <v>0</v>
      </c>
      <c r="L3073" s="416">
        <v>50633.599999999999</v>
      </c>
      <c r="M3073" s="417">
        <f t="shared" si="5373"/>
        <v>0</v>
      </c>
      <c r="N3073" s="416">
        <v>5645.2</v>
      </c>
      <c r="O3073" s="417">
        <f t="shared" si="5374"/>
        <v>0</v>
      </c>
      <c r="P3073" s="417">
        <f t="shared" si="5323"/>
        <v>64496.5</v>
      </c>
      <c r="Q3073" s="417">
        <f t="shared" ref="Q3073:Q3135" si="5408">K3073+M3073+O3073</f>
        <v>0</v>
      </c>
      <c r="R3073" s="417">
        <f t="shared" ref="R3073" si="5409">I3073-I3072</f>
        <v>0</v>
      </c>
      <c r="S3073" s="417">
        <f t="shared" ref="S3073:T3073" si="5410">P3073-P3072</f>
        <v>0</v>
      </c>
      <c r="T3073" s="417">
        <f t="shared" si="5410"/>
        <v>0</v>
      </c>
      <c r="U3073" s="422"/>
      <c r="V3073" s="619" t="str">
        <f t="shared" ref="V3073" si="5411">+IF(I3073&lt;0,"ng","")</f>
        <v/>
      </c>
      <c r="W3073" s="619"/>
    </row>
    <row r="3074" spans="1:23" s="485" customFormat="1" ht="24" hidden="1" customHeight="1">
      <c r="A3074" s="366" t="s">
        <v>5080</v>
      </c>
      <c r="B3074" s="418" t="s">
        <v>0</v>
      </c>
      <c r="C3074" s="418" t="s">
        <v>3658</v>
      </c>
      <c r="D3074" s="419" t="s">
        <v>136</v>
      </c>
      <c r="E3074" s="419" t="s">
        <v>1894</v>
      </c>
      <c r="F3074" s="411">
        <v>0</v>
      </c>
      <c r="G3074" s="411">
        <f>[5]내역서!F3070</f>
        <v>0</v>
      </c>
      <c r="H3074" s="411">
        <v>0</v>
      </c>
      <c r="I3074" s="411">
        <f>내역서!F3078</f>
        <v>0</v>
      </c>
      <c r="J3074" s="411">
        <v>6453.1</v>
      </c>
      <c r="K3074" s="412">
        <f>INT($I3074*J3074)</f>
        <v>0</v>
      </c>
      <c r="L3074" s="411">
        <v>34660.800000000003</v>
      </c>
      <c r="M3074" s="412">
        <f>INT($I3074*L3074)</f>
        <v>0</v>
      </c>
      <c r="N3074" s="411">
        <v>4460.3999999999996</v>
      </c>
      <c r="O3074" s="412">
        <f>INT($I3074*N3074)</f>
        <v>0</v>
      </c>
      <c r="P3074" s="412">
        <f>+J3074+L3074+N3074</f>
        <v>45574.3</v>
      </c>
      <c r="Q3074" s="412">
        <f>K3074+M3074+O3074</f>
        <v>0</v>
      </c>
      <c r="R3074" s="412"/>
      <c r="S3074" s="412"/>
      <c r="T3074" s="412"/>
      <c r="U3074" s="419" t="s">
        <v>0</v>
      </c>
      <c r="V3074" s="617" t="str">
        <f>+IF(I3074&lt;0,"ng","")</f>
        <v/>
      </c>
      <c r="W3074" s="617"/>
    </row>
    <row r="3075" spans="1:23" s="77" customFormat="1" ht="24" hidden="1" customHeight="1">
      <c r="A3075" s="372" t="s">
        <v>4942</v>
      </c>
      <c r="B3075" s="421" t="s">
        <v>0</v>
      </c>
      <c r="C3075" s="421" t="s">
        <v>1579</v>
      </c>
      <c r="D3075" s="422" t="s">
        <v>136</v>
      </c>
      <c r="E3075" s="422" t="s">
        <v>1536</v>
      </c>
      <c r="F3075" s="416">
        <v>0</v>
      </c>
      <c r="G3075" s="416">
        <f>[5]내역서!F3071</f>
        <v>0</v>
      </c>
      <c r="H3075" s="416">
        <v>0</v>
      </c>
      <c r="I3075" s="416">
        <f>내역서!F3079</f>
        <v>0</v>
      </c>
      <c r="J3075" s="416">
        <v>6453.1</v>
      </c>
      <c r="K3075" s="417">
        <f t="shared" si="5372"/>
        <v>0</v>
      </c>
      <c r="L3075" s="416">
        <v>34660.800000000003</v>
      </c>
      <c r="M3075" s="417">
        <f t="shared" si="5373"/>
        <v>0</v>
      </c>
      <c r="N3075" s="416">
        <v>4460.3999999999996</v>
      </c>
      <c r="O3075" s="417">
        <f t="shared" si="5374"/>
        <v>0</v>
      </c>
      <c r="P3075" s="417">
        <f t="shared" si="5323"/>
        <v>45574.3</v>
      </c>
      <c r="Q3075" s="417">
        <f t="shared" si="5408"/>
        <v>0</v>
      </c>
      <c r="R3075" s="417">
        <f t="shared" ref="R3075" si="5412">I3075-I3074</f>
        <v>0</v>
      </c>
      <c r="S3075" s="417">
        <f t="shared" ref="S3075:T3075" si="5413">P3075-P3074</f>
        <v>0</v>
      </c>
      <c r="T3075" s="417">
        <f t="shared" si="5413"/>
        <v>0</v>
      </c>
      <c r="U3075" s="422"/>
      <c r="V3075" s="619" t="str">
        <f t="shared" ref="V3075" si="5414">+IF(I3075&lt;0,"ng","")</f>
        <v/>
      </c>
      <c r="W3075" s="619"/>
    </row>
    <row r="3076" spans="1:23" s="485" customFormat="1" ht="24" hidden="1" customHeight="1">
      <c r="A3076" s="366" t="s">
        <v>4864</v>
      </c>
      <c r="B3076" s="418" t="s">
        <v>0</v>
      </c>
      <c r="C3076" s="418" t="s">
        <v>3659</v>
      </c>
      <c r="D3076" s="419" t="s">
        <v>128</v>
      </c>
      <c r="E3076" s="419" t="s">
        <v>1894</v>
      </c>
      <c r="F3076" s="411">
        <v>7</v>
      </c>
      <c r="G3076" s="411">
        <f>[5]내역서!F3072</f>
        <v>7</v>
      </c>
      <c r="H3076" s="411">
        <v>0</v>
      </c>
      <c r="I3076" s="411">
        <f>내역서!F3080</f>
        <v>0</v>
      </c>
      <c r="J3076" s="411">
        <v>31845.4</v>
      </c>
      <c r="K3076" s="412">
        <f>INT($I3076*J3076)</f>
        <v>0</v>
      </c>
      <c r="L3076" s="411">
        <v>262052</v>
      </c>
      <c r="M3076" s="412">
        <f>INT($I3076*L3076)</f>
        <v>0</v>
      </c>
      <c r="N3076" s="411">
        <v>26881.3</v>
      </c>
      <c r="O3076" s="412">
        <f>INT($I3076*N3076)</f>
        <v>0</v>
      </c>
      <c r="P3076" s="412">
        <f>+J3076+L3076+N3076</f>
        <v>320778.7</v>
      </c>
      <c r="Q3076" s="412">
        <f>K3076+M3076+O3076</f>
        <v>0</v>
      </c>
      <c r="R3076" s="412"/>
      <c r="S3076" s="412"/>
      <c r="T3076" s="412"/>
      <c r="U3076" s="419" t="s">
        <v>0</v>
      </c>
      <c r="V3076" s="617" t="str">
        <f>+IF(I3076&lt;0,"ng","")</f>
        <v/>
      </c>
      <c r="W3076" s="617"/>
    </row>
    <row r="3077" spans="1:23" s="77" customFormat="1" ht="24" hidden="1" customHeight="1">
      <c r="A3077" s="372" t="s">
        <v>4829</v>
      </c>
      <c r="B3077" s="421" t="s">
        <v>0</v>
      </c>
      <c r="C3077" s="421" t="s">
        <v>1580</v>
      </c>
      <c r="D3077" s="422" t="s">
        <v>128</v>
      </c>
      <c r="E3077" s="422" t="s">
        <v>1536</v>
      </c>
      <c r="F3077" s="416">
        <v>7</v>
      </c>
      <c r="G3077" s="416">
        <f>[5]내역서!F3073</f>
        <v>7</v>
      </c>
      <c r="H3077" s="416">
        <v>0</v>
      </c>
      <c r="I3077" s="416">
        <f>내역서!F3081</f>
        <v>0</v>
      </c>
      <c r="J3077" s="416">
        <v>31845.4</v>
      </c>
      <c r="K3077" s="417">
        <f t="shared" si="5372"/>
        <v>0</v>
      </c>
      <c r="L3077" s="416">
        <v>262052</v>
      </c>
      <c r="M3077" s="417">
        <f t="shared" si="5373"/>
        <v>0</v>
      </c>
      <c r="N3077" s="416">
        <v>26881.3</v>
      </c>
      <c r="O3077" s="417">
        <f t="shared" si="5374"/>
        <v>0</v>
      </c>
      <c r="P3077" s="417">
        <f t="shared" si="5323"/>
        <v>320778.7</v>
      </c>
      <c r="Q3077" s="417">
        <f t="shared" si="5408"/>
        <v>0</v>
      </c>
      <c r="R3077" s="417">
        <f t="shared" ref="R3077" si="5415">I3077-I3076</f>
        <v>0</v>
      </c>
      <c r="S3077" s="417">
        <f t="shared" ref="S3077:T3077" si="5416">P3077-P3076</f>
        <v>0</v>
      </c>
      <c r="T3077" s="417">
        <f t="shared" si="5416"/>
        <v>0</v>
      </c>
      <c r="U3077" s="422"/>
      <c r="V3077" s="619" t="str">
        <f t="shared" ref="V3077" si="5417">+IF(I3077&lt;0,"ng","")</f>
        <v/>
      </c>
      <c r="W3077" s="619"/>
    </row>
    <row r="3078" spans="1:23" s="485" customFormat="1" ht="24" hidden="1" customHeight="1">
      <c r="A3078" s="366" t="s">
        <v>5081</v>
      </c>
      <c r="B3078" s="418" t="s">
        <v>0</v>
      </c>
      <c r="C3078" s="418" t="s">
        <v>3659</v>
      </c>
      <c r="D3078" s="419" t="s">
        <v>130</v>
      </c>
      <c r="E3078" s="419" t="s">
        <v>1894</v>
      </c>
      <c r="F3078" s="411">
        <v>26</v>
      </c>
      <c r="G3078" s="411">
        <f>[5]내역서!F3074</f>
        <v>26</v>
      </c>
      <c r="H3078" s="411">
        <v>0</v>
      </c>
      <c r="I3078" s="411">
        <f>내역서!F3082</f>
        <v>0</v>
      </c>
      <c r="J3078" s="411">
        <v>8728.5</v>
      </c>
      <c r="K3078" s="412">
        <f>INT($I3078*J3078)</f>
        <v>0</v>
      </c>
      <c r="L3078" s="411">
        <v>57738.400000000001</v>
      </c>
      <c r="M3078" s="412">
        <f>INT($I3078*L3078)</f>
        <v>0</v>
      </c>
      <c r="N3078" s="411">
        <v>5843</v>
      </c>
      <c r="O3078" s="412">
        <f>INT($I3078*N3078)</f>
        <v>0</v>
      </c>
      <c r="P3078" s="412">
        <f>+J3078+L3078+N3078</f>
        <v>72309.899999999994</v>
      </c>
      <c r="Q3078" s="412">
        <f>K3078+M3078+O3078</f>
        <v>0</v>
      </c>
      <c r="R3078" s="412"/>
      <c r="S3078" s="412"/>
      <c r="T3078" s="412"/>
      <c r="U3078" s="419" t="s">
        <v>0</v>
      </c>
      <c r="V3078" s="617" t="str">
        <f>+IF(I3078&lt;0,"ng","")</f>
        <v/>
      </c>
      <c r="W3078" s="617"/>
    </row>
    <row r="3079" spans="1:23" s="77" customFormat="1" ht="24" hidden="1" customHeight="1">
      <c r="A3079" s="372" t="s">
        <v>5082</v>
      </c>
      <c r="B3079" s="421" t="s">
        <v>0</v>
      </c>
      <c r="C3079" s="421" t="s">
        <v>1580</v>
      </c>
      <c r="D3079" s="422" t="s">
        <v>130</v>
      </c>
      <c r="E3079" s="422" t="s">
        <v>1536</v>
      </c>
      <c r="F3079" s="416">
        <v>26</v>
      </c>
      <c r="G3079" s="416">
        <f>[5]내역서!F3075</f>
        <v>26</v>
      </c>
      <c r="H3079" s="416">
        <v>0</v>
      </c>
      <c r="I3079" s="416">
        <f>내역서!F3083</f>
        <v>0</v>
      </c>
      <c r="J3079" s="416">
        <v>8728.5</v>
      </c>
      <c r="K3079" s="417">
        <f t="shared" si="5372"/>
        <v>0</v>
      </c>
      <c r="L3079" s="416">
        <v>57738.400000000001</v>
      </c>
      <c r="M3079" s="417">
        <f t="shared" si="5373"/>
        <v>0</v>
      </c>
      <c r="N3079" s="416">
        <v>5843</v>
      </c>
      <c r="O3079" s="417">
        <f t="shared" si="5374"/>
        <v>0</v>
      </c>
      <c r="P3079" s="417">
        <f t="shared" si="5323"/>
        <v>72309.899999999994</v>
      </c>
      <c r="Q3079" s="417">
        <f t="shared" si="5408"/>
        <v>0</v>
      </c>
      <c r="R3079" s="417">
        <f t="shared" ref="R3079" si="5418">I3079-I3078</f>
        <v>0</v>
      </c>
      <c r="S3079" s="417">
        <f t="shared" ref="S3079:T3079" si="5419">P3079-P3078</f>
        <v>0</v>
      </c>
      <c r="T3079" s="417">
        <f t="shared" si="5419"/>
        <v>0</v>
      </c>
      <c r="U3079" s="422"/>
      <c r="V3079" s="619" t="str">
        <f t="shared" ref="V3079" si="5420">+IF(I3079&lt;0,"ng","")</f>
        <v/>
      </c>
      <c r="W3079" s="619"/>
    </row>
    <row r="3080" spans="1:23" s="485" customFormat="1" ht="24" hidden="1" customHeight="1">
      <c r="A3080" s="366" t="s">
        <v>4295</v>
      </c>
      <c r="B3080" s="418" t="s">
        <v>0</v>
      </c>
      <c r="C3080" s="418" t="s">
        <v>3659</v>
      </c>
      <c r="D3080" s="419" t="s">
        <v>134</v>
      </c>
      <c r="E3080" s="419" t="s">
        <v>1894</v>
      </c>
      <c r="F3080" s="411">
        <v>4</v>
      </c>
      <c r="G3080" s="411">
        <f>[5]내역서!F3076</f>
        <v>4</v>
      </c>
      <c r="H3080" s="411">
        <v>0</v>
      </c>
      <c r="I3080" s="411">
        <f>내역서!F3084</f>
        <v>0</v>
      </c>
      <c r="J3080" s="411">
        <v>8217.7000000000007</v>
      </c>
      <c r="K3080" s="412">
        <f>INT($I3080*J3080)</f>
        <v>0</v>
      </c>
      <c r="L3080" s="411">
        <v>50633.599999999999</v>
      </c>
      <c r="M3080" s="412">
        <f>INT($I3080*L3080)</f>
        <v>0</v>
      </c>
      <c r="N3080" s="411">
        <v>5645.2</v>
      </c>
      <c r="O3080" s="412">
        <f>INT($I3080*N3080)</f>
        <v>0</v>
      </c>
      <c r="P3080" s="412">
        <f>+J3080+L3080+N3080</f>
        <v>64496.5</v>
      </c>
      <c r="Q3080" s="412">
        <f>K3080+M3080+O3080</f>
        <v>0</v>
      </c>
      <c r="R3080" s="412"/>
      <c r="S3080" s="412"/>
      <c r="T3080" s="412"/>
      <c r="U3080" s="419" t="s">
        <v>0</v>
      </c>
      <c r="V3080" s="617" t="str">
        <f>+IF(I3080&lt;0,"ng","")</f>
        <v/>
      </c>
      <c r="W3080" s="617"/>
    </row>
    <row r="3081" spans="1:23" s="77" customFormat="1" ht="24" hidden="1" customHeight="1">
      <c r="A3081" s="372" t="s">
        <v>4829</v>
      </c>
      <c r="B3081" s="421" t="s">
        <v>0</v>
      </c>
      <c r="C3081" s="421" t="s">
        <v>1580</v>
      </c>
      <c r="D3081" s="422" t="s">
        <v>134</v>
      </c>
      <c r="E3081" s="422" t="s">
        <v>1536</v>
      </c>
      <c r="F3081" s="416">
        <v>4</v>
      </c>
      <c r="G3081" s="416">
        <f>[5]내역서!F3077</f>
        <v>4</v>
      </c>
      <c r="H3081" s="416">
        <v>0</v>
      </c>
      <c r="I3081" s="416">
        <f>내역서!F3085</f>
        <v>0</v>
      </c>
      <c r="J3081" s="416">
        <v>8217.7000000000007</v>
      </c>
      <c r="K3081" s="417">
        <f t="shared" si="5372"/>
        <v>0</v>
      </c>
      <c r="L3081" s="416">
        <v>50633.599999999999</v>
      </c>
      <c r="M3081" s="417">
        <f t="shared" si="5373"/>
        <v>0</v>
      </c>
      <c r="N3081" s="416">
        <v>5645.2</v>
      </c>
      <c r="O3081" s="417">
        <f t="shared" si="5374"/>
        <v>0</v>
      </c>
      <c r="P3081" s="417">
        <f t="shared" si="5323"/>
        <v>64496.5</v>
      </c>
      <c r="Q3081" s="417">
        <f t="shared" si="5408"/>
        <v>0</v>
      </c>
      <c r="R3081" s="417">
        <f t="shared" ref="R3081" si="5421">I3081-I3080</f>
        <v>0</v>
      </c>
      <c r="S3081" s="417">
        <f t="shared" ref="S3081:T3081" si="5422">P3081-P3080</f>
        <v>0</v>
      </c>
      <c r="T3081" s="417">
        <f t="shared" si="5422"/>
        <v>0</v>
      </c>
      <c r="U3081" s="422"/>
      <c r="V3081" s="619" t="str">
        <f t="shared" ref="V3081" si="5423">+IF(I3081&lt;0,"ng","")</f>
        <v/>
      </c>
      <c r="W3081" s="619"/>
    </row>
    <row r="3082" spans="1:23" s="485" customFormat="1" ht="24" hidden="1" customHeight="1">
      <c r="A3082" s="366" t="s">
        <v>4295</v>
      </c>
      <c r="B3082" s="418" t="s">
        <v>0</v>
      </c>
      <c r="C3082" s="418" t="s">
        <v>3659</v>
      </c>
      <c r="D3082" s="419" t="s">
        <v>136</v>
      </c>
      <c r="E3082" s="419" t="s">
        <v>1894</v>
      </c>
      <c r="F3082" s="411">
        <v>0</v>
      </c>
      <c r="G3082" s="411">
        <f>[5]내역서!F3078</f>
        <v>0</v>
      </c>
      <c r="H3082" s="411">
        <v>0</v>
      </c>
      <c r="I3082" s="411">
        <f>내역서!F3086</f>
        <v>0</v>
      </c>
      <c r="J3082" s="411">
        <v>6453.1</v>
      </c>
      <c r="K3082" s="412">
        <f>INT($I3082*J3082)</f>
        <v>0</v>
      </c>
      <c r="L3082" s="411">
        <v>34660.800000000003</v>
      </c>
      <c r="M3082" s="412">
        <f>INT($I3082*L3082)</f>
        <v>0</v>
      </c>
      <c r="N3082" s="411">
        <v>4460.3999999999996</v>
      </c>
      <c r="O3082" s="412">
        <f>INT($I3082*N3082)</f>
        <v>0</v>
      </c>
      <c r="P3082" s="412">
        <f>+J3082+L3082+N3082</f>
        <v>45574.3</v>
      </c>
      <c r="Q3082" s="412">
        <f>K3082+M3082+O3082</f>
        <v>0</v>
      </c>
      <c r="R3082" s="412"/>
      <c r="S3082" s="412"/>
      <c r="T3082" s="412"/>
      <c r="U3082" s="419" t="s">
        <v>0</v>
      </c>
      <c r="V3082" s="617" t="str">
        <f>+IF(I3082&lt;0,"ng","")</f>
        <v/>
      </c>
      <c r="W3082" s="617"/>
    </row>
    <row r="3083" spans="1:23" s="77" customFormat="1" ht="24" hidden="1" customHeight="1">
      <c r="A3083" s="372" t="s">
        <v>4829</v>
      </c>
      <c r="B3083" s="421" t="s">
        <v>0</v>
      </c>
      <c r="C3083" s="421" t="s">
        <v>1580</v>
      </c>
      <c r="D3083" s="422" t="s">
        <v>136</v>
      </c>
      <c r="E3083" s="422" t="s">
        <v>1536</v>
      </c>
      <c r="F3083" s="416">
        <v>0</v>
      </c>
      <c r="G3083" s="416">
        <f>[5]내역서!F3079</f>
        <v>0</v>
      </c>
      <c r="H3083" s="416">
        <v>0</v>
      </c>
      <c r="I3083" s="416">
        <f>내역서!F3087</f>
        <v>0</v>
      </c>
      <c r="J3083" s="416">
        <v>6453.1</v>
      </c>
      <c r="K3083" s="417">
        <f t="shared" ref="K3083:K3111" si="5424">INT($I3083*J3083)</f>
        <v>0</v>
      </c>
      <c r="L3083" s="416">
        <v>34660.800000000003</v>
      </c>
      <c r="M3083" s="417">
        <f t="shared" ref="M3083:M3111" si="5425">INT($I3083*L3083)</f>
        <v>0</v>
      </c>
      <c r="N3083" s="416">
        <v>4460.3999999999996</v>
      </c>
      <c r="O3083" s="417">
        <f t="shared" ref="O3083:O3111" si="5426">INT($I3083*N3083)</f>
        <v>0</v>
      </c>
      <c r="P3083" s="417">
        <f t="shared" si="5323"/>
        <v>45574.3</v>
      </c>
      <c r="Q3083" s="417">
        <f t="shared" si="5408"/>
        <v>0</v>
      </c>
      <c r="R3083" s="417">
        <f t="shared" ref="R3083" si="5427">I3083-I3082</f>
        <v>0</v>
      </c>
      <c r="S3083" s="417">
        <f t="shared" ref="S3083:T3083" si="5428">P3083-P3082</f>
        <v>0</v>
      </c>
      <c r="T3083" s="417">
        <f t="shared" si="5428"/>
        <v>0</v>
      </c>
      <c r="U3083" s="422"/>
      <c r="V3083" s="619" t="str">
        <f t="shared" ref="V3083" si="5429">+IF(I3083&lt;0,"ng","")</f>
        <v/>
      </c>
      <c r="W3083" s="619"/>
    </row>
    <row r="3084" spans="1:23" s="485" customFormat="1" ht="24" hidden="1" customHeight="1">
      <c r="A3084" s="366" t="s">
        <v>4864</v>
      </c>
      <c r="B3084" s="418" t="s">
        <v>0</v>
      </c>
      <c r="C3084" s="418" t="s">
        <v>3659</v>
      </c>
      <c r="D3084" s="419" t="s">
        <v>135</v>
      </c>
      <c r="E3084" s="419" t="s">
        <v>1894</v>
      </c>
      <c r="F3084" s="411">
        <v>0</v>
      </c>
      <c r="G3084" s="411">
        <f>[5]내역서!F3080</f>
        <v>0</v>
      </c>
      <c r="H3084" s="411">
        <v>0</v>
      </c>
      <c r="I3084" s="411">
        <f>내역서!F3088</f>
        <v>0</v>
      </c>
      <c r="J3084" s="411">
        <v>2544.3000000000002</v>
      </c>
      <c r="K3084" s="412">
        <f>INT($I3084*J3084)</f>
        <v>0</v>
      </c>
      <c r="L3084" s="411">
        <v>31755.200000000001</v>
      </c>
      <c r="M3084" s="412">
        <f>INT($I3084*L3084)</f>
        <v>0</v>
      </c>
      <c r="N3084" s="411">
        <v>54.8</v>
      </c>
      <c r="O3084" s="412">
        <f>INT($I3084*N3084)</f>
        <v>0</v>
      </c>
      <c r="P3084" s="412">
        <f>+J3084+L3084+N3084</f>
        <v>34354.300000000003</v>
      </c>
      <c r="Q3084" s="412">
        <f>K3084+M3084+O3084</f>
        <v>0</v>
      </c>
      <c r="R3084" s="412"/>
      <c r="S3084" s="412"/>
      <c r="T3084" s="412"/>
      <c r="U3084" s="419" t="s">
        <v>0</v>
      </c>
      <c r="V3084" s="617" t="str">
        <f>+IF(I3084&lt;0,"ng","")</f>
        <v/>
      </c>
      <c r="W3084" s="617"/>
    </row>
    <row r="3085" spans="1:23" s="77" customFormat="1" ht="24" hidden="1" customHeight="1">
      <c r="A3085" s="372" t="s">
        <v>5083</v>
      </c>
      <c r="B3085" s="421" t="s">
        <v>0</v>
      </c>
      <c r="C3085" s="421" t="s">
        <v>1580</v>
      </c>
      <c r="D3085" s="422" t="s">
        <v>135</v>
      </c>
      <c r="E3085" s="422" t="s">
        <v>1536</v>
      </c>
      <c r="F3085" s="416">
        <v>0</v>
      </c>
      <c r="G3085" s="416">
        <f>[5]내역서!F3081</f>
        <v>0</v>
      </c>
      <c r="H3085" s="416">
        <v>0</v>
      </c>
      <c r="I3085" s="416">
        <f>내역서!F3089</f>
        <v>0</v>
      </c>
      <c r="J3085" s="416">
        <v>2544.3000000000002</v>
      </c>
      <c r="K3085" s="417">
        <f t="shared" si="5424"/>
        <v>0</v>
      </c>
      <c r="L3085" s="416">
        <v>31755.200000000001</v>
      </c>
      <c r="M3085" s="417">
        <f t="shared" si="5425"/>
        <v>0</v>
      </c>
      <c r="N3085" s="416">
        <v>54.8</v>
      </c>
      <c r="O3085" s="417">
        <f t="shared" si="5426"/>
        <v>0</v>
      </c>
      <c r="P3085" s="417">
        <f t="shared" si="5323"/>
        <v>34354.300000000003</v>
      </c>
      <c r="Q3085" s="417">
        <f t="shared" si="5408"/>
        <v>0</v>
      </c>
      <c r="R3085" s="417">
        <f t="shared" ref="R3085" si="5430">I3085-I3084</f>
        <v>0</v>
      </c>
      <c r="S3085" s="417">
        <f t="shared" ref="S3085:T3085" si="5431">P3085-P3084</f>
        <v>0</v>
      </c>
      <c r="T3085" s="417">
        <f t="shared" si="5431"/>
        <v>0</v>
      </c>
      <c r="U3085" s="422"/>
      <c r="V3085" s="619" t="str">
        <f t="shared" ref="V3085" si="5432">+IF(I3085&lt;0,"ng","")</f>
        <v/>
      </c>
      <c r="W3085" s="619"/>
    </row>
    <row r="3086" spans="1:23" s="485" customFormat="1" ht="24" hidden="1" customHeight="1">
      <c r="A3086" s="366" t="s">
        <v>4825</v>
      </c>
      <c r="B3086" s="418" t="s">
        <v>0</v>
      </c>
      <c r="C3086" s="418" t="s">
        <v>3660</v>
      </c>
      <c r="D3086" s="419" t="s">
        <v>128</v>
      </c>
      <c r="E3086" s="419" t="s">
        <v>1894</v>
      </c>
      <c r="F3086" s="411">
        <v>7</v>
      </c>
      <c r="G3086" s="411">
        <f>[5]내역서!F3082</f>
        <v>7</v>
      </c>
      <c r="H3086" s="411">
        <v>0</v>
      </c>
      <c r="I3086" s="411">
        <f>내역서!F3090</f>
        <v>0</v>
      </c>
      <c r="J3086" s="411">
        <v>31845.4</v>
      </c>
      <c r="K3086" s="412">
        <f>INT($I3086*J3086)</f>
        <v>0</v>
      </c>
      <c r="L3086" s="411">
        <v>262052</v>
      </c>
      <c r="M3086" s="412">
        <f>INT($I3086*L3086)</f>
        <v>0</v>
      </c>
      <c r="N3086" s="411">
        <v>26881.3</v>
      </c>
      <c r="O3086" s="412">
        <f>INT($I3086*N3086)</f>
        <v>0</v>
      </c>
      <c r="P3086" s="412">
        <f>+J3086+L3086+N3086</f>
        <v>320778.7</v>
      </c>
      <c r="Q3086" s="412">
        <f>K3086+M3086+O3086</f>
        <v>0</v>
      </c>
      <c r="R3086" s="412"/>
      <c r="S3086" s="412"/>
      <c r="T3086" s="412"/>
      <c r="U3086" s="419" t="s">
        <v>0</v>
      </c>
      <c r="V3086" s="617" t="str">
        <f>+IF(I3086&lt;0,"ng","")</f>
        <v/>
      </c>
      <c r="W3086" s="617"/>
    </row>
    <row r="3087" spans="1:23" s="77" customFormat="1" ht="24" hidden="1" customHeight="1">
      <c r="A3087" s="372" t="s">
        <v>5084</v>
      </c>
      <c r="B3087" s="421" t="s">
        <v>0</v>
      </c>
      <c r="C3087" s="421" t="s">
        <v>1581</v>
      </c>
      <c r="D3087" s="422" t="s">
        <v>128</v>
      </c>
      <c r="E3087" s="422" t="s">
        <v>1536</v>
      </c>
      <c r="F3087" s="416">
        <v>7</v>
      </c>
      <c r="G3087" s="416">
        <f>[5]내역서!F3083</f>
        <v>7</v>
      </c>
      <c r="H3087" s="416">
        <v>0</v>
      </c>
      <c r="I3087" s="416">
        <f>내역서!F3091</f>
        <v>0</v>
      </c>
      <c r="J3087" s="416">
        <v>31845.4</v>
      </c>
      <c r="K3087" s="417">
        <f t="shared" si="5424"/>
        <v>0</v>
      </c>
      <c r="L3087" s="416">
        <v>262052</v>
      </c>
      <c r="M3087" s="417">
        <f t="shared" si="5425"/>
        <v>0</v>
      </c>
      <c r="N3087" s="416">
        <v>26881.3</v>
      </c>
      <c r="O3087" s="417">
        <f t="shared" si="5426"/>
        <v>0</v>
      </c>
      <c r="P3087" s="417">
        <f t="shared" si="5323"/>
        <v>320778.7</v>
      </c>
      <c r="Q3087" s="417">
        <f t="shared" si="5408"/>
        <v>0</v>
      </c>
      <c r="R3087" s="417">
        <f t="shared" ref="R3087" si="5433">I3087-I3086</f>
        <v>0</v>
      </c>
      <c r="S3087" s="417">
        <f t="shared" ref="S3087:T3087" si="5434">P3087-P3086</f>
        <v>0</v>
      </c>
      <c r="T3087" s="417">
        <f t="shared" si="5434"/>
        <v>0</v>
      </c>
      <c r="U3087" s="422"/>
      <c r="V3087" s="619" t="str">
        <f t="shared" ref="V3087" si="5435">+IF(I3087&lt;0,"ng","")</f>
        <v/>
      </c>
      <c r="W3087" s="619"/>
    </row>
    <row r="3088" spans="1:23" s="485" customFormat="1" ht="24" hidden="1" customHeight="1">
      <c r="A3088" s="366" t="s">
        <v>4907</v>
      </c>
      <c r="B3088" s="418" t="s">
        <v>0</v>
      </c>
      <c r="C3088" s="418" t="s">
        <v>3660</v>
      </c>
      <c r="D3088" s="419" t="s">
        <v>130</v>
      </c>
      <c r="E3088" s="419" t="s">
        <v>1894</v>
      </c>
      <c r="F3088" s="411">
        <v>19</v>
      </c>
      <c r="G3088" s="411">
        <f>[5]내역서!F3084</f>
        <v>19</v>
      </c>
      <c r="H3088" s="411">
        <v>0</v>
      </c>
      <c r="I3088" s="411">
        <f>내역서!F3092</f>
        <v>0</v>
      </c>
      <c r="J3088" s="411">
        <v>8728.5</v>
      </c>
      <c r="K3088" s="412">
        <f>INT($I3088*J3088)</f>
        <v>0</v>
      </c>
      <c r="L3088" s="411">
        <v>57738.400000000001</v>
      </c>
      <c r="M3088" s="412">
        <f>INT($I3088*L3088)</f>
        <v>0</v>
      </c>
      <c r="N3088" s="411">
        <v>5843</v>
      </c>
      <c r="O3088" s="412">
        <f>INT($I3088*N3088)</f>
        <v>0</v>
      </c>
      <c r="P3088" s="412">
        <f>+J3088+L3088+N3088</f>
        <v>72309.899999999994</v>
      </c>
      <c r="Q3088" s="412">
        <f>K3088+M3088+O3088</f>
        <v>0</v>
      </c>
      <c r="R3088" s="412"/>
      <c r="S3088" s="412"/>
      <c r="T3088" s="412"/>
      <c r="U3088" s="419" t="s">
        <v>0</v>
      </c>
      <c r="V3088" s="617" t="str">
        <f>+IF(I3088&lt;0,"ng","")</f>
        <v/>
      </c>
      <c r="W3088" s="617"/>
    </row>
    <row r="3089" spans="1:23" s="77" customFormat="1" ht="24" hidden="1" customHeight="1">
      <c r="A3089" s="372" t="s">
        <v>4829</v>
      </c>
      <c r="B3089" s="421" t="s">
        <v>0</v>
      </c>
      <c r="C3089" s="421" t="s">
        <v>1581</v>
      </c>
      <c r="D3089" s="422" t="s">
        <v>130</v>
      </c>
      <c r="E3089" s="422" t="s">
        <v>1536</v>
      </c>
      <c r="F3089" s="416">
        <v>19</v>
      </c>
      <c r="G3089" s="416">
        <f>[5]내역서!F3085</f>
        <v>19</v>
      </c>
      <c r="H3089" s="416">
        <v>0</v>
      </c>
      <c r="I3089" s="416">
        <f>내역서!F3093</f>
        <v>0</v>
      </c>
      <c r="J3089" s="416">
        <v>8728.5</v>
      </c>
      <c r="K3089" s="417">
        <f t="shared" si="5424"/>
        <v>0</v>
      </c>
      <c r="L3089" s="416">
        <v>57738.400000000001</v>
      </c>
      <c r="M3089" s="417">
        <f t="shared" si="5425"/>
        <v>0</v>
      </c>
      <c r="N3089" s="416">
        <v>5843</v>
      </c>
      <c r="O3089" s="417">
        <f t="shared" si="5426"/>
        <v>0</v>
      </c>
      <c r="P3089" s="417">
        <f t="shared" si="5323"/>
        <v>72309.899999999994</v>
      </c>
      <c r="Q3089" s="417">
        <f t="shared" si="5408"/>
        <v>0</v>
      </c>
      <c r="R3089" s="417">
        <f t="shared" ref="R3089" si="5436">I3089-I3088</f>
        <v>0</v>
      </c>
      <c r="S3089" s="417">
        <f t="shared" ref="S3089:T3089" si="5437">P3089-P3088</f>
        <v>0</v>
      </c>
      <c r="T3089" s="417">
        <f t="shared" si="5437"/>
        <v>0</v>
      </c>
      <c r="U3089" s="422"/>
      <c r="V3089" s="619" t="str">
        <f t="shared" ref="V3089" si="5438">+IF(I3089&lt;0,"ng","")</f>
        <v/>
      </c>
      <c r="W3089" s="619"/>
    </row>
    <row r="3090" spans="1:23" s="485" customFormat="1" ht="24" hidden="1" customHeight="1">
      <c r="A3090" s="366" t="s">
        <v>4825</v>
      </c>
      <c r="B3090" s="418" t="s">
        <v>0</v>
      </c>
      <c r="C3090" s="418" t="s">
        <v>3660</v>
      </c>
      <c r="D3090" s="419" t="s">
        <v>134</v>
      </c>
      <c r="E3090" s="419" t="s">
        <v>1894</v>
      </c>
      <c r="F3090" s="411">
        <v>3</v>
      </c>
      <c r="G3090" s="411">
        <f>[5]내역서!F3086</f>
        <v>3</v>
      </c>
      <c r="H3090" s="411">
        <v>0</v>
      </c>
      <c r="I3090" s="411">
        <f>내역서!F3094</f>
        <v>0</v>
      </c>
      <c r="J3090" s="411">
        <v>8217.7000000000007</v>
      </c>
      <c r="K3090" s="412">
        <f>INT($I3090*J3090)</f>
        <v>0</v>
      </c>
      <c r="L3090" s="411">
        <v>50633.599999999999</v>
      </c>
      <c r="M3090" s="412">
        <f>INT($I3090*L3090)</f>
        <v>0</v>
      </c>
      <c r="N3090" s="411">
        <v>5645.2</v>
      </c>
      <c r="O3090" s="412">
        <f>INT($I3090*N3090)</f>
        <v>0</v>
      </c>
      <c r="P3090" s="412">
        <f>+J3090+L3090+N3090</f>
        <v>64496.5</v>
      </c>
      <c r="Q3090" s="412">
        <f>K3090+M3090+O3090</f>
        <v>0</v>
      </c>
      <c r="R3090" s="412"/>
      <c r="S3090" s="412"/>
      <c r="T3090" s="412"/>
      <c r="U3090" s="419" t="s">
        <v>0</v>
      </c>
      <c r="V3090" s="617" t="str">
        <f>+IF(I3090&lt;0,"ng","")</f>
        <v/>
      </c>
      <c r="W3090" s="617"/>
    </row>
    <row r="3091" spans="1:23" s="77" customFormat="1" ht="24" hidden="1" customHeight="1">
      <c r="A3091" s="372" t="s">
        <v>4829</v>
      </c>
      <c r="B3091" s="421" t="s">
        <v>0</v>
      </c>
      <c r="C3091" s="421" t="s">
        <v>1581</v>
      </c>
      <c r="D3091" s="422" t="s">
        <v>134</v>
      </c>
      <c r="E3091" s="422" t="s">
        <v>1536</v>
      </c>
      <c r="F3091" s="416">
        <v>3</v>
      </c>
      <c r="G3091" s="416">
        <f>[5]내역서!F3087</f>
        <v>3</v>
      </c>
      <c r="H3091" s="416">
        <v>0</v>
      </c>
      <c r="I3091" s="416">
        <f>내역서!F3095</f>
        <v>0</v>
      </c>
      <c r="J3091" s="416">
        <v>8217.7000000000007</v>
      </c>
      <c r="K3091" s="417">
        <f t="shared" si="5424"/>
        <v>0</v>
      </c>
      <c r="L3091" s="416">
        <v>50633.599999999999</v>
      </c>
      <c r="M3091" s="417">
        <f t="shared" si="5425"/>
        <v>0</v>
      </c>
      <c r="N3091" s="416">
        <v>5645.2</v>
      </c>
      <c r="O3091" s="417">
        <f t="shared" si="5426"/>
        <v>0</v>
      </c>
      <c r="P3091" s="417">
        <f t="shared" ref="P3091:P3111" si="5439">+J3091+L3091+N3091</f>
        <v>64496.5</v>
      </c>
      <c r="Q3091" s="417">
        <f t="shared" si="5408"/>
        <v>0</v>
      </c>
      <c r="R3091" s="417">
        <f t="shared" ref="R3091" si="5440">I3091-I3090</f>
        <v>0</v>
      </c>
      <c r="S3091" s="417">
        <f t="shared" ref="S3091:T3091" si="5441">P3091-P3090</f>
        <v>0</v>
      </c>
      <c r="T3091" s="417">
        <f t="shared" si="5441"/>
        <v>0</v>
      </c>
      <c r="U3091" s="422"/>
      <c r="V3091" s="619" t="str">
        <f t="shared" ref="V3091" si="5442">+IF(I3091&lt;0,"ng","")</f>
        <v/>
      </c>
      <c r="W3091" s="619"/>
    </row>
    <row r="3092" spans="1:23" s="485" customFormat="1" ht="24" hidden="1" customHeight="1">
      <c r="A3092" s="366" t="s">
        <v>4825</v>
      </c>
      <c r="B3092" s="418" t="s">
        <v>0</v>
      </c>
      <c r="C3092" s="418" t="s">
        <v>3660</v>
      </c>
      <c r="D3092" s="419" t="s">
        <v>136</v>
      </c>
      <c r="E3092" s="419" t="s">
        <v>1894</v>
      </c>
      <c r="F3092" s="411">
        <v>1</v>
      </c>
      <c r="G3092" s="411">
        <f>[5]내역서!F3088</f>
        <v>1</v>
      </c>
      <c r="H3092" s="411">
        <v>0</v>
      </c>
      <c r="I3092" s="411">
        <f>내역서!F3096</f>
        <v>0</v>
      </c>
      <c r="J3092" s="411">
        <v>6453.1</v>
      </c>
      <c r="K3092" s="412">
        <f>INT($I3092*J3092)</f>
        <v>0</v>
      </c>
      <c r="L3092" s="411">
        <v>34660.800000000003</v>
      </c>
      <c r="M3092" s="412">
        <f>INT($I3092*L3092)</f>
        <v>0</v>
      </c>
      <c r="N3092" s="411">
        <v>4460.3999999999996</v>
      </c>
      <c r="O3092" s="412">
        <f>INT($I3092*N3092)</f>
        <v>0</v>
      </c>
      <c r="P3092" s="412">
        <f>+J3092+L3092+N3092</f>
        <v>45574.3</v>
      </c>
      <c r="Q3092" s="412">
        <f>K3092+M3092+O3092</f>
        <v>0</v>
      </c>
      <c r="R3092" s="412"/>
      <c r="S3092" s="412"/>
      <c r="T3092" s="412"/>
      <c r="U3092" s="419" t="s">
        <v>0</v>
      </c>
      <c r="V3092" s="617" t="str">
        <f>+IF(I3092&lt;0,"ng","")</f>
        <v/>
      </c>
      <c r="W3092" s="617"/>
    </row>
    <row r="3093" spans="1:23" s="77" customFormat="1" ht="24" hidden="1" customHeight="1">
      <c r="A3093" s="372" t="s">
        <v>4640</v>
      </c>
      <c r="B3093" s="421" t="s">
        <v>0</v>
      </c>
      <c r="C3093" s="421" t="s">
        <v>1581</v>
      </c>
      <c r="D3093" s="422" t="s">
        <v>136</v>
      </c>
      <c r="E3093" s="422" t="s">
        <v>1536</v>
      </c>
      <c r="F3093" s="416">
        <v>1</v>
      </c>
      <c r="G3093" s="416">
        <f>[5]내역서!F3089</f>
        <v>1</v>
      </c>
      <c r="H3093" s="416">
        <v>0</v>
      </c>
      <c r="I3093" s="416">
        <f>내역서!F3097</f>
        <v>0</v>
      </c>
      <c r="J3093" s="416">
        <v>6453.1</v>
      </c>
      <c r="K3093" s="417">
        <f t="shared" si="5424"/>
        <v>0</v>
      </c>
      <c r="L3093" s="416">
        <v>34660.800000000003</v>
      </c>
      <c r="M3093" s="417">
        <f t="shared" si="5425"/>
        <v>0</v>
      </c>
      <c r="N3093" s="416">
        <v>4460.3999999999996</v>
      </c>
      <c r="O3093" s="417">
        <f t="shared" si="5426"/>
        <v>0</v>
      </c>
      <c r="P3093" s="417">
        <f t="shared" si="5439"/>
        <v>45574.3</v>
      </c>
      <c r="Q3093" s="417">
        <f t="shared" si="5408"/>
        <v>0</v>
      </c>
      <c r="R3093" s="417">
        <f t="shared" ref="R3093" si="5443">I3093-I3092</f>
        <v>0</v>
      </c>
      <c r="S3093" s="417">
        <f t="shared" ref="S3093:T3093" si="5444">P3093-P3092</f>
        <v>0</v>
      </c>
      <c r="T3093" s="417">
        <f t="shared" si="5444"/>
        <v>0</v>
      </c>
      <c r="U3093" s="422"/>
      <c r="V3093" s="619" t="str">
        <f t="shared" ref="V3093" si="5445">+IF(I3093&lt;0,"ng","")</f>
        <v/>
      </c>
      <c r="W3093" s="619"/>
    </row>
    <row r="3094" spans="1:23" s="485" customFormat="1" ht="24" hidden="1" customHeight="1">
      <c r="A3094" s="366" t="s">
        <v>4825</v>
      </c>
      <c r="B3094" s="418" t="s">
        <v>0</v>
      </c>
      <c r="C3094" s="418" t="s">
        <v>3660</v>
      </c>
      <c r="D3094" s="419" t="s">
        <v>135</v>
      </c>
      <c r="E3094" s="419" t="s">
        <v>1894</v>
      </c>
      <c r="F3094" s="411">
        <v>2</v>
      </c>
      <c r="G3094" s="411">
        <f>[5]내역서!F3090</f>
        <v>2</v>
      </c>
      <c r="H3094" s="411">
        <v>0</v>
      </c>
      <c r="I3094" s="411">
        <f>내역서!F3098</f>
        <v>0</v>
      </c>
      <c r="J3094" s="411">
        <v>2544.3000000000002</v>
      </c>
      <c r="K3094" s="412">
        <f>INT($I3094*J3094)</f>
        <v>0</v>
      </c>
      <c r="L3094" s="411">
        <v>31755.200000000001</v>
      </c>
      <c r="M3094" s="412">
        <f>INT($I3094*L3094)</f>
        <v>0</v>
      </c>
      <c r="N3094" s="411">
        <v>54.8</v>
      </c>
      <c r="O3094" s="412">
        <f>INT($I3094*N3094)</f>
        <v>0</v>
      </c>
      <c r="P3094" s="412">
        <f>+J3094+L3094+N3094</f>
        <v>34354.300000000003</v>
      </c>
      <c r="Q3094" s="412">
        <f>K3094+M3094+O3094</f>
        <v>0</v>
      </c>
      <c r="R3094" s="412"/>
      <c r="S3094" s="412"/>
      <c r="T3094" s="412"/>
      <c r="U3094" s="419" t="s">
        <v>0</v>
      </c>
      <c r="V3094" s="617" t="str">
        <f>+IF(I3094&lt;0,"ng","")</f>
        <v/>
      </c>
      <c r="W3094" s="617"/>
    </row>
    <row r="3095" spans="1:23" s="77" customFormat="1" ht="24" hidden="1" customHeight="1">
      <c r="A3095" s="372" t="s">
        <v>4829</v>
      </c>
      <c r="B3095" s="421" t="s">
        <v>0</v>
      </c>
      <c r="C3095" s="421" t="s">
        <v>1581</v>
      </c>
      <c r="D3095" s="422" t="s">
        <v>135</v>
      </c>
      <c r="E3095" s="422" t="s">
        <v>1536</v>
      </c>
      <c r="F3095" s="416">
        <v>2</v>
      </c>
      <c r="G3095" s="416">
        <f>[5]내역서!F3091</f>
        <v>2</v>
      </c>
      <c r="H3095" s="416">
        <v>0</v>
      </c>
      <c r="I3095" s="416">
        <f>내역서!F3099</f>
        <v>0</v>
      </c>
      <c r="J3095" s="416">
        <v>2544.3000000000002</v>
      </c>
      <c r="K3095" s="417">
        <f t="shared" si="5424"/>
        <v>0</v>
      </c>
      <c r="L3095" s="416">
        <v>31755.200000000001</v>
      </c>
      <c r="M3095" s="417">
        <f t="shared" si="5425"/>
        <v>0</v>
      </c>
      <c r="N3095" s="416">
        <v>54.8</v>
      </c>
      <c r="O3095" s="417">
        <f t="shared" si="5426"/>
        <v>0</v>
      </c>
      <c r="P3095" s="417">
        <f t="shared" si="5439"/>
        <v>34354.300000000003</v>
      </c>
      <c r="Q3095" s="417">
        <f t="shared" si="5408"/>
        <v>0</v>
      </c>
      <c r="R3095" s="417">
        <f t="shared" ref="R3095" si="5446">I3095-I3094</f>
        <v>0</v>
      </c>
      <c r="S3095" s="417">
        <f t="shared" ref="S3095:T3095" si="5447">P3095-P3094</f>
        <v>0</v>
      </c>
      <c r="T3095" s="417">
        <f t="shared" si="5447"/>
        <v>0</v>
      </c>
      <c r="U3095" s="422"/>
      <c r="V3095" s="619" t="str">
        <f t="shared" ref="V3095" si="5448">+IF(I3095&lt;0,"ng","")</f>
        <v/>
      </c>
      <c r="W3095" s="619"/>
    </row>
    <row r="3096" spans="1:23" s="485" customFormat="1" ht="24" hidden="1" customHeight="1">
      <c r="A3096" s="366" t="s">
        <v>4295</v>
      </c>
      <c r="B3096" s="418" t="s">
        <v>0</v>
      </c>
      <c r="C3096" s="418" t="s">
        <v>3661</v>
      </c>
      <c r="D3096" s="419" t="s">
        <v>134</v>
      </c>
      <c r="E3096" s="419" t="s">
        <v>1894</v>
      </c>
      <c r="F3096" s="411">
        <v>0</v>
      </c>
      <c r="G3096" s="411">
        <f>[5]내역서!F3092</f>
        <v>0</v>
      </c>
      <c r="H3096" s="411">
        <v>0</v>
      </c>
      <c r="I3096" s="411">
        <f>내역서!F3100</f>
        <v>0</v>
      </c>
      <c r="J3096" s="411">
        <v>8217.7000000000007</v>
      </c>
      <c r="K3096" s="412">
        <f>INT($I3096*J3096)</f>
        <v>0</v>
      </c>
      <c r="L3096" s="411">
        <v>50633.599999999999</v>
      </c>
      <c r="M3096" s="412">
        <f>INT($I3096*L3096)</f>
        <v>0</v>
      </c>
      <c r="N3096" s="411">
        <v>5645.2</v>
      </c>
      <c r="O3096" s="412">
        <f>INT($I3096*N3096)</f>
        <v>0</v>
      </c>
      <c r="P3096" s="412">
        <f>+J3096+L3096+N3096</f>
        <v>64496.5</v>
      </c>
      <c r="Q3096" s="412">
        <f>K3096+M3096+O3096</f>
        <v>0</v>
      </c>
      <c r="R3096" s="412"/>
      <c r="S3096" s="412"/>
      <c r="T3096" s="412"/>
      <c r="U3096" s="419" t="s">
        <v>0</v>
      </c>
      <c r="V3096" s="617" t="str">
        <f>+IF(I3096&lt;0,"ng","")</f>
        <v/>
      </c>
      <c r="W3096" s="617"/>
    </row>
    <row r="3097" spans="1:23" s="77" customFormat="1" ht="24" hidden="1" customHeight="1">
      <c r="A3097" s="372" t="s">
        <v>4829</v>
      </c>
      <c r="B3097" s="421" t="s">
        <v>0</v>
      </c>
      <c r="C3097" s="421" t="s">
        <v>1582</v>
      </c>
      <c r="D3097" s="422" t="s">
        <v>134</v>
      </c>
      <c r="E3097" s="422" t="s">
        <v>1536</v>
      </c>
      <c r="F3097" s="416">
        <v>0</v>
      </c>
      <c r="G3097" s="416">
        <f>[5]내역서!F3093</f>
        <v>0</v>
      </c>
      <c r="H3097" s="416">
        <v>0</v>
      </c>
      <c r="I3097" s="416">
        <f>내역서!F3101</f>
        <v>0</v>
      </c>
      <c r="J3097" s="416">
        <v>8217.7000000000007</v>
      </c>
      <c r="K3097" s="417">
        <f t="shared" si="5424"/>
        <v>0</v>
      </c>
      <c r="L3097" s="416">
        <v>50633.599999999999</v>
      </c>
      <c r="M3097" s="417">
        <f t="shared" si="5425"/>
        <v>0</v>
      </c>
      <c r="N3097" s="416">
        <v>5645.2</v>
      </c>
      <c r="O3097" s="417">
        <f t="shared" si="5426"/>
        <v>0</v>
      </c>
      <c r="P3097" s="417">
        <f t="shared" si="5439"/>
        <v>64496.5</v>
      </c>
      <c r="Q3097" s="417">
        <f t="shared" si="5408"/>
        <v>0</v>
      </c>
      <c r="R3097" s="417">
        <f t="shared" ref="R3097" si="5449">I3097-I3096</f>
        <v>0</v>
      </c>
      <c r="S3097" s="417">
        <f t="shared" ref="S3097:T3097" si="5450">P3097-P3096</f>
        <v>0</v>
      </c>
      <c r="T3097" s="417">
        <f t="shared" si="5450"/>
        <v>0</v>
      </c>
      <c r="U3097" s="422"/>
      <c r="V3097" s="619" t="str">
        <f t="shared" ref="V3097" si="5451">+IF(I3097&lt;0,"ng","")</f>
        <v/>
      </c>
      <c r="W3097" s="619"/>
    </row>
    <row r="3098" spans="1:23" s="485" customFormat="1" ht="24" hidden="1" customHeight="1">
      <c r="A3098" s="366" t="s">
        <v>4907</v>
      </c>
      <c r="B3098" s="418" t="s">
        <v>0</v>
      </c>
      <c r="C3098" s="418" t="s">
        <v>3661</v>
      </c>
      <c r="D3098" s="419" t="s">
        <v>136</v>
      </c>
      <c r="E3098" s="419" t="s">
        <v>1894</v>
      </c>
      <c r="F3098" s="411">
        <v>0</v>
      </c>
      <c r="G3098" s="411">
        <f>[5]내역서!F3094</f>
        <v>0</v>
      </c>
      <c r="H3098" s="411">
        <v>0</v>
      </c>
      <c r="I3098" s="411">
        <f>내역서!F3102</f>
        <v>0</v>
      </c>
      <c r="J3098" s="411">
        <v>6453.1</v>
      </c>
      <c r="K3098" s="412">
        <f>INT($I3098*J3098)</f>
        <v>0</v>
      </c>
      <c r="L3098" s="411">
        <v>34660.800000000003</v>
      </c>
      <c r="M3098" s="412">
        <f>INT($I3098*L3098)</f>
        <v>0</v>
      </c>
      <c r="N3098" s="411">
        <v>4460.3999999999996</v>
      </c>
      <c r="O3098" s="412">
        <f>INT($I3098*N3098)</f>
        <v>0</v>
      </c>
      <c r="P3098" s="412">
        <f>+J3098+L3098+N3098</f>
        <v>45574.3</v>
      </c>
      <c r="Q3098" s="412">
        <f>K3098+M3098+O3098</f>
        <v>0</v>
      </c>
      <c r="R3098" s="412"/>
      <c r="S3098" s="412"/>
      <c r="T3098" s="412"/>
      <c r="U3098" s="419" t="s">
        <v>0</v>
      </c>
      <c r="V3098" s="617" t="str">
        <f>+IF(I3098&lt;0,"ng","")</f>
        <v/>
      </c>
      <c r="W3098" s="617"/>
    </row>
    <row r="3099" spans="1:23" s="77" customFormat="1" ht="24" hidden="1" customHeight="1">
      <c r="A3099" s="372" t="s">
        <v>4298</v>
      </c>
      <c r="B3099" s="421" t="s">
        <v>0</v>
      </c>
      <c r="C3099" s="421" t="s">
        <v>1582</v>
      </c>
      <c r="D3099" s="422" t="s">
        <v>136</v>
      </c>
      <c r="E3099" s="422" t="s">
        <v>1536</v>
      </c>
      <c r="F3099" s="416">
        <v>0</v>
      </c>
      <c r="G3099" s="416">
        <f>[5]내역서!F3095</f>
        <v>0</v>
      </c>
      <c r="H3099" s="416">
        <v>0</v>
      </c>
      <c r="I3099" s="416">
        <f>내역서!F3103</f>
        <v>0</v>
      </c>
      <c r="J3099" s="416">
        <v>6453.1</v>
      </c>
      <c r="K3099" s="417">
        <f t="shared" si="5424"/>
        <v>0</v>
      </c>
      <c r="L3099" s="416">
        <v>34660.800000000003</v>
      </c>
      <c r="M3099" s="417">
        <f t="shared" si="5425"/>
        <v>0</v>
      </c>
      <c r="N3099" s="416">
        <v>4460.3999999999996</v>
      </c>
      <c r="O3099" s="417">
        <f t="shared" si="5426"/>
        <v>0</v>
      </c>
      <c r="P3099" s="417">
        <f t="shared" si="5439"/>
        <v>45574.3</v>
      </c>
      <c r="Q3099" s="417">
        <f t="shared" si="5408"/>
        <v>0</v>
      </c>
      <c r="R3099" s="417">
        <f t="shared" ref="R3099" si="5452">I3099-I3098</f>
        <v>0</v>
      </c>
      <c r="S3099" s="417">
        <f t="shared" ref="S3099:T3099" si="5453">P3099-P3098</f>
        <v>0</v>
      </c>
      <c r="T3099" s="417">
        <f t="shared" si="5453"/>
        <v>0</v>
      </c>
      <c r="U3099" s="422"/>
      <c r="V3099" s="619" t="str">
        <f t="shared" ref="V3099" si="5454">+IF(I3099&lt;0,"ng","")</f>
        <v/>
      </c>
      <c r="W3099" s="619"/>
    </row>
    <row r="3100" spans="1:23" s="485" customFormat="1" ht="24" hidden="1" customHeight="1">
      <c r="A3100" s="366" t="s">
        <v>4901</v>
      </c>
      <c r="B3100" s="418" t="s">
        <v>0</v>
      </c>
      <c r="C3100" s="418" t="s">
        <v>3661</v>
      </c>
      <c r="D3100" s="419" t="s">
        <v>135</v>
      </c>
      <c r="E3100" s="419" t="s">
        <v>1894</v>
      </c>
      <c r="F3100" s="411">
        <v>0</v>
      </c>
      <c r="G3100" s="411">
        <f>[5]내역서!F3096</f>
        <v>0</v>
      </c>
      <c r="H3100" s="411">
        <v>0</v>
      </c>
      <c r="I3100" s="411">
        <f>내역서!F3104</f>
        <v>0</v>
      </c>
      <c r="J3100" s="411">
        <v>2544.3000000000002</v>
      </c>
      <c r="K3100" s="412">
        <f>INT($I3100*J3100)</f>
        <v>0</v>
      </c>
      <c r="L3100" s="411">
        <v>31755.200000000001</v>
      </c>
      <c r="M3100" s="412">
        <f>INT($I3100*L3100)</f>
        <v>0</v>
      </c>
      <c r="N3100" s="411">
        <v>54.8</v>
      </c>
      <c r="O3100" s="412">
        <f>INT($I3100*N3100)</f>
        <v>0</v>
      </c>
      <c r="P3100" s="412">
        <f>+J3100+L3100+N3100</f>
        <v>34354.300000000003</v>
      </c>
      <c r="Q3100" s="412">
        <f>K3100+M3100+O3100</f>
        <v>0</v>
      </c>
      <c r="R3100" s="412"/>
      <c r="S3100" s="412"/>
      <c r="T3100" s="412"/>
      <c r="U3100" s="419" t="s">
        <v>0</v>
      </c>
      <c r="V3100" s="617" t="str">
        <f>+IF(I3100&lt;0,"ng","")</f>
        <v/>
      </c>
      <c r="W3100" s="617"/>
    </row>
    <row r="3101" spans="1:23" s="77" customFormat="1" ht="24" hidden="1" customHeight="1">
      <c r="A3101" s="372" t="s">
        <v>4640</v>
      </c>
      <c r="B3101" s="421" t="s">
        <v>0</v>
      </c>
      <c r="C3101" s="421" t="s">
        <v>1582</v>
      </c>
      <c r="D3101" s="422" t="s">
        <v>135</v>
      </c>
      <c r="E3101" s="422" t="s">
        <v>1536</v>
      </c>
      <c r="F3101" s="416">
        <v>0</v>
      </c>
      <c r="G3101" s="416">
        <f>[5]내역서!F3097</f>
        <v>0</v>
      </c>
      <c r="H3101" s="416">
        <v>0</v>
      </c>
      <c r="I3101" s="416">
        <f>내역서!F3105</f>
        <v>0</v>
      </c>
      <c r="J3101" s="416">
        <v>2544.3000000000002</v>
      </c>
      <c r="K3101" s="417">
        <f t="shared" si="5424"/>
        <v>0</v>
      </c>
      <c r="L3101" s="416">
        <v>31755.200000000001</v>
      </c>
      <c r="M3101" s="417">
        <f t="shared" si="5425"/>
        <v>0</v>
      </c>
      <c r="N3101" s="416">
        <v>54.8</v>
      </c>
      <c r="O3101" s="417">
        <f t="shared" si="5426"/>
        <v>0</v>
      </c>
      <c r="P3101" s="417">
        <f t="shared" si="5439"/>
        <v>34354.300000000003</v>
      </c>
      <c r="Q3101" s="417">
        <f t="shared" si="5408"/>
        <v>0</v>
      </c>
      <c r="R3101" s="417">
        <f t="shared" ref="R3101" si="5455">I3101-I3100</f>
        <v>0</v>
      </c>
      <c r="S3101" s="417">
        <f t="shared" ref="S3101:T3101" si="5456">P3101-P3100</f>
        <v>0</v>
      </c>
      <c r="T3101" s="417">
        <f t="shared" si="5456"/>
        <v>0</v>
      </c>
      <c r="U3101" s="422"/>
      <c r="V3101" s="619" t="str">
        <f t="shared" ref="V3101" si="5457">+IF(I3101&lt;0,"ng","")</f>
        <v/>
      </c>
      <c r="W3101" s="619"/>
    </row>
    <row r="3102" spans="1:23" s="485" customFormat="1" ht="24" hidden="1" customHeight="1">
      <c r="A3102" s="366" t="s">
        <v>4825</v>
      </c>
      <c r="B3102" s="418" t="s">
        <v>0</v>
      </c>
      <c r="C3102" s="418" t="s">
        <v>3662</v>
      </c>
      <c r="D3102" s="419" t="s">
        <v>128</v>
      </c>
      <c r="E3102" s="419" t="s">
        <v>1894</v>
      </c>
      <c r="F3102" s="411">
        <v>6</v>
      </c>
      <c r="G3102" s="411">
        <f>[5]내역서!F3098</f>
        <v>6</v>
      </c>
      <c r="H3102" s="411">
        <v>0</v>
      </c>
      <c r="I3102" s="411">
        <f>내역서!F3106</f>
        <v>0</v>
      </c>
      <c r="J3102" s="411">
        <v>31845.4</v>
      </c>
      <c r="K3102" s="412">
        <f>INT($I3102*J3102)</f>
        <v>0</v>
      </c>
      <c r="L3102" s="411">
        <v>262052</v>
      </c>
      <c r="M3102" s="412">
        <f>INT($I3102*L3102)</f>
        <v>0</v>
      </c>
      <c r="N3102" s="411">
        <v>26881.3</v>
      </c>
      <c r="O3102" s="412">
        <f>INT($I3102*N3102)</f>
        <v>0</v>
      </c>
      <c r="P3102" s="412">
        <f>+J3102+L3102+N3102</f>
        <v>320778.7</v>
      </c>
      <c r="Q3102" s="412">
        <f>K3102+M3102+O3102</f>
        <v>0</v>
      </c>
      <c r="R3102" s="412"/>
      <c r="S3102" s="412"/>
      <c r="T3102" s="412"/>
      <c r="U3102" s="419" t="s">
        <v>0</v>
      </c>
      <c r="V3102" s="617" t="str">
        <f>+IF(I3102&lt;0,"ng","")</f>
        <v/>
      </c>
      <c r="W3102" s="617"/>
    </row>
    <row r="3103" spans="1:23" s="77" customFormat="1" ht="24" hidden="1" customHeight="1">
      <c r="A3103" s="372" t="s">
        <v>4829</v>
      </c>
      <c r="B3103" s="421" t="s">
        <v>0</v>
      </c>
      <c r="C3103" s="421" t="s">
        <v>1583</v>
      </c>
      <c r="D3103" s="422" t="s">
        <v>128</v>
      </c>
      <c r="E3103" s="422" t="s">
        <v>1536</v>
      </c>
      <c r="F3103" s="416">
        <v>6</v>
      </c>
      <c r="G3103" s="416">
        <f>[5]내역서!F3099</f>
        <v>6</v>
      </c>
      <c r="H3103" s="416">
        <v>0</v>
      </c>
      <c r="I3103" s="416">
        <f>내역서!F3107</f>
        <v>0</v>
      </c>
      <c r="J3103" s="416">
        <v>31845.4</v>
      </c>
      <c r="K3103" s="417">
        <f t="shared" si="5424"/>
        <v>0</v>
      </c>
      <c r="L3103" s="416">
        <v>262052</v>
      </c>
      <c r="M3103" s="417">
        <f t="shared" si="5425"/>
        <v>0</v>
      </c>
      <c r="N3103" s="416">
        <v>26881.3</v>
      </c>
      <c r="O3103" s="417">
        <f t="shared" si="5426"/>
        <v>0</v>
      </c>
      <c r="P3103" s="417">
        <f t="shared" si="5439"/>
        <v>320778.7</v>
      </c>
      <c r="Q3103" s="417">
        <f t="shared" si="5408"/>
        <v>0</v>
      </c>
      <c r="R3103" s="417">
        <f t="shared" ref="R3103" si="5458">I3103-I3102</f>
        <v>0</v>
      </c>
      <c r="S3103" s="417">
        <f t="shared" ref="S3103:T3103" si="5459">P3103-P3102</f>
        <v>0</v>
      </c>
      <c r="T3103" s="417">
        <f t="shared" si="5459"/>
        <v>0</v>
      </c>
      <c r="U3103" s="422"/>
      <c r="V3103" s="619" t="str">
        <f t="shared" ref="V3103" si="5460">+IF(I3103&lt;0,"ng","")</f>
        <v/>
      </c>
      <c r="W3103" s="619"/>
    </row>
    <row r="3104" spans="1:23" s="485" customFormat="1" ht="24" hidden="1" customHeight="1">
      <c r="A3104" s="366" t="s">
        <v>4909</v>
      </c>
      <c r="B3104" s="418" t="s">
        <v>0</v>
      </c>
      <c r="C3104" s="418" t="s">
        <v>3662</v>
      </c>
      <c r="D3104" s="419" t="s">
        <v>130</v>
      </c>
      <c r="E3104" s="419" t="s">
        <v>1894</v>
      </c>
      <c r="F3104" s="411">
        <v>1</v>
      </c>
      <c r="G3104" s="411">
        <f>[5]내역서!F3100</f>
        <v>1</v>
      </c>
      <c r="H3104" s="411">
        <v>0</v>
      </c>
      <c r="I3104" s="411">
        <f>내역서!F3108</f>
        <v>0</v>
      </c>
      <c r="J3104" s="411">
        <v>8728.5</v>
      </c>
      <c r="K3104" s="412">
        <f>INT($I3104*J3104)</f>
        <v>0</v>
      </c>
      <c r="L3104" s="411">
        <v>57738.400000000001</v>
      </c>
      <c r="M3104" s="412">
        <f>INT($I3104*L3104)</f>
        <v>0</v>
      </c>
      <c r="N3104" s="411">
        <v>5843</v>
      </c>
      <c r="O3104" s="412">
        <f>INT($I3104*N3104)</f>
        <v>0</v>
      </c>
      <c r="P3104" s="412">
        <f>+J3104+L3104+N3104</f>
        <v>72309.899999999994</v>
      </c>
      <c r="Q3104" s="412">
        <f>K3104+M3104+O3104</f>
        <v>0</v>
      </c>
      <c r="R3104" s="412"/>
      <c r="S3104" s="412"/>
      <c r="T3104" s="412"/>
      <c r="U3104" s="419" t="s">
        <v>0</v>
      </c>
      <c r="V3104" s="617" t="str">
        <f>+IF(I3104&lt;0,"ng","")</f>
        <v/>
      </c>
      <c r="W3104" s="617"/>
    </row>
    <row r="3105" spans="1:23" s="77" customFormat="1" ht="24" hidden="1" customHeight="1">
      <c r="A3105" s="372" t="s">
        <v>4640</v>
      </c>
      <c r="B3105" s="421" t="s">
        <v>0</v>
      </c>
      <c r="C3105" s="421" t="s">
        <v>1583</v>
      </c>
      <c r="D3105" s="422" t="s">
        <v>130</v>
      </c>
      <c r="E3105" s="422" t="s">
        <v>1536</v>
      </c>
      <c r="F3105" s="416">
        <v>1</v>
      </c>
      <c r="G3105" s="416">
        <f>[5]내역서!F3101</f>
        <v>1</v>
      </c>
      <c r="H3105" s="416">
        <v>0</v>
      </c>
      <c r="I3105" s="416">
        <f>내역서!F3109</f>
        <v>0</v>
      </c>
      <c r="J3105" s="416">
        <v>8728.5</v>
      </c>
      <c r="K3105" s="417">
        <f t="shared" si="5424"/>
        <v>0</v>
      </c>
      <c r="L3105" s="416">
        <v>57738.400000000001</v>
      </c>
      <c r="M3105" s="417">
        <f t="shared" si="5425"/>
        <v>0</v>
      </c>
      <c r="N3105" s="416">
        <v>5843</v>
      </c>
      <c r="O3105" s="417">
        <f t="shared" si="5426"/>
        <v>0</v>
      </c>
      <c r="P3105" s="417">
        <f t="shared" si="5439"/>
        <v>72309.899999999994</v>
      </c>
      <c r="Q3105" s="417">
        <f t="shared" si="5408"/>
        <v>0</v>
      </c>
      <c r="R3105" s="417">
        <f t="shared" ref="R3105" si="5461">I3105-I3104</f>
        <v>0</v>
      </c>
      <c r="S3105" s="417">
        <f t="shared" ref="S3105:T3105" si="5462">P3105-P3104</f>
        <v>0</v>
      </c>
      <c r="T3105" s="417">
        <f t="shared" si="5462"/>
        <v>0</v>
      </c>
      <c r="U3105" s="422"/>
      <c r="V3105" s="619" t="str">
        <f t="shared" ref="V3105" si="5463">+IF(I3105&lt;0,"ng","")</f>
        <v/>
      </c>
      <c r="W3105" s="619"/>
    </row>
    <row r="3106" spans="1:23" s="485" customFormat="1" ht="24" hidden="1" customHeight="1">
      <c r="A3106" s="366" t="s">
        <v>4825</v>
      </c>
      <c r="B3106" s="418" t="s">
        <v>0</v>
      </c>
      <c r="C3106" s="418" t="s">
        <v>3662</v>
      </c>
      <c r="D3106" s="419" t="s">
        <v>134</v>
      </c>
      <c r="E3106" s="419" t="s">
        <v>1894</v>
      </c>
      <c r="F3106" s="411">
        <v>0</v>
      </c>
      <c r="G3106" s="411">
        <f>[5]내역서!F3102</f>
        <v>0</v>
      </c>
      <c r="H3106" s="411">
        <v>0</v>
      </c>
      <c r="I3106" s="411">
        <f>내역서!F3110</f>
        <v>0</v>
      </c>
      <c r="J3106" s="411">
        <v>8217.7000000000007</v>
      </c>
      <c r="K3106" s="412">
        <f>INT($I3106*J3106)</f>
        <v>0</v>
      </c>
      <c r="L3106" s="411">
        <v>50633.599999999999</v>
      </c>
      <c r="M3106" s="412">
        <f>INT($I3106*L3106)</f>
        <v>0</v>
      </c>
      <c r="N3106" s="411">
        <v>5645.2</v>
      </c>
      <c r="O3106" s="412">
        <f>INT($I3106*N3106)</f>
        <v>0</v>
      </c>
      <c r="P3106" s="412">
        <f>+J3106+L3106+N3106</f>
        <v>64496.5</v>
      </c>
      <c r="Q3106" s="412">
        <f>K3106+M3106+O3106</f>
        <v>0</v>
      </c>
      <c r="R3106" s="412"/>
      <c r="S3106" s="412"/>
      <c r="T3106" s="412"/>
      <c r="U3106" s="419" t="s">
        <v>0</v>
      </c>
      <c r="V3106" s="617" t="str">
        <f>+IF(I3106&lt;0,"ng","")</f>
        <v/>
      </c>
      <c r="W3106" s="617"/>
    </row>
    <row r="3107" spans="1:23" s="77" customFormat="1" ht="24" hidden="1" customHeight="1">
      <c r="A3107" s="372" t="s">
        <v>4829</v>
      </c>
      <c r="B3107" s="421" t="s">
        <v>0</v>
      </c>
      <c r="C3107" s="421" t="s">
        <v>1583</v>
      </c>
      <c r="D3107" s="422" t="s">
        <v>134</v>
      </c>
      <c r="E3107" s="422" t="s">
        <v>1536</v>
      </c>
      <c r="F3107" s="416">
        <v>0</v>
      </c>
      <c r="G3107" s="416">
        <f>[5]내역서!F3103</f>
        <v>0</v>
      </c>
      <c r="H3107" s="416">
        <v>0</v>
      </c>
      <c r="I3107" s="416">
        <f>내역서!F3111</f>
        <v>0</v>
      </c>
      <c r="J3107" s="416">
        <v>8217.7000000000007</v>
      </c>
      <c r="K3107" s="417">
        <f t="shared" si="5424"/>
        <v>0</v>
      </c>
      <c r="L3107" s="416">
        <v>50633.599999999999</v>
      </c>
      <c r="M3107" s="417">
        <f t="shared" si="5425"/>
        <v>0</v>
      </c>
      <c r="N3107" s="416">
        <v>5645.2</v>
      </c>
      <c r="O3107" s="417">
        <f t="shared" si="5426"/>
        <v>0</v>
      </c>
      <c r="P3107" s="417">
        <f t="shared" si="5439"/>
        <v>64496.5</v>
      </c>
      <c r="Q3107" s="417">
        <f t="shared" si="5408"/>
        <v>0</v>
      </c>
      <c r="R3107" s="417">
        <f t="shared" ref="R3107" si="5464">I3107-I3106</f>
        <v>0</v>
      </c>
      <c r="S3107" s="417">
        <f t="shared" ref="S3107:T3107" si="5465">P3107-P3106</f>
        <v>0</v>
      </c>
      <c r="T3107" s="417">
        <f t="shared" si="5465"/>
        <v>0</v>
      </c>
      <c r="U3107" s="422"/>
      <c r="V3107" s="619" t="str">
        <f t="shared" ref="V3107" si="5466">+IF(I3107&lt;0,"ng","")</f>
        <v/>
      </c>
      <c r="W3107" s="619"/>
    </row>
    <row r="3108" spans="1:23" s="485" customFormat="1" ht="24" hidden="1" customHeight="1">
      <c r="A3108" s="366" t="s">
        <v>4897</v>
      </c>
      <c r="B3108" s="418" t="s">
        <v>0</v>
      </c>
      <c r="C3108" s="418" t="s">
        <v>3662</v>
      </c>
      <c r="D3108" s="419" t="s">
        <v>136</v>
      </c>
      <c r="E3108" s="419" t="s">
        <v>1894</v>
      </c>
      <c r="F3108" s="411">
        <v>0</v>
      </c>
      <c r="G3108" s="411">
        <f>[5]내역서!F3104</f>
        <v>0</v>
      </c>
      <c r="H3108" s="411">
        <v>0</v>
      </c>
      <c r="I3108" s="411">
        <f>내역서!F3112</f>
        <v>0</v>
      </c>
      <c r="J3108" s="411">
        <v>6453.1</v>
      </c>
      <c r="K3108" s="412">
        <f>INT($I3108*J3108)</f>
        <v>0</v>
      </c>
      <c r="L3108" s="411">
        <v>34660.800000000003</v>
      </c>
      <c r="M3108" s="412">
        <f>INT($I3108*L3108)</f>
        <v>0</v>
      </c>
      <c r="N3108" s="411">
        <v>4460.3999999999996</v>
      </c>
      <c r="O3108" s="412">
        <f>INT($I3108*N3108)</f>
        <v>0</v>
      </c>
      <c r="P3108" s="412">
        <f>+J3108+L3108+N3108</f>
        <v>45574.3</v>
      </c>
      <c r="Q3108" s="412">
        <f>K3108+M3108+O3108</f>
        <v>0</v>
      </c>
      <c r="R3108" s="412"/>
      <c r="S3108" s="412"/>
      <c r="T3108" s="412"/>
      <c r="U3108" s="419" t="s">
        <v>0</v>
      </c>
      <c r="V3108" s="617" t="str">
        <f>+IF(I3108&lt;0,"ng","")</f>
        <v/>
      </c>
      <c r="W3108" s="617"/>
    </row>
    <row r="3109" spans="1:23" s="77" customFormat="1" ht="24" hidden="1" customHeight="1">
      <c r="A3109" s="372" t="s">
        <v>5085</v>
      </c>
      <c r="B3109" s="421" t="s">
        <v>0</v>
      </c>
      <c r="C3109" s="421" t="s">
        <v>1583</v>
      </c>
      <c r="D3109" s="422" t="s">
        <v>136</v>
      </c>
      <c r="E3109" s="422" t="s">
        <v>1536</v>
      </c>
      <c r="F3109" s="416">
        <v>0</v>
      </c>
      <c r="G3109" s="416">
        <f>[5]내역서!F3105</f>
        <v>0</v>
      </c>
      <c r="H3109" s="416">
        <v>0</v>
      </c>
      <c r="I3109" s="416">
        <f>내역서!F3113</f>
        <v>0</v>
      </c>
      <c r="J3109" s="416">
        <v>6453.1</v>
      </c>
      <c r="K3109" s="417">
        <f t="shared" si="5424"/>
        <v>0</v>
      </c>
      <c r="L3109" s="416">
        <v>34660.800000000003</v>
      </c>
      <c r="M3109" s="417">
        <f t="shared" si="5425"/>
        <v>0</v>
      </c>
      <c r="N3109" s="416">
        <v>4460.3999999999996</v>
      </c>
      <c r="O3109" s="417">
        <f t="shared" si="5426"/>
        <v>0</v>
      </c>
      <c r="P3109" s="417">
        <f t="shared" si="5439"/>
        <v>45574.3</v>
      </c>
      <c r="Q3109" s="417">
        <f t="shared" si="5408"/>
        <v>0</v>
      </c>
      <c r="R3109" s="417">
        <f t="shared" ref="R3109" si="5467">I3109-I3108</f>
        <v>0</v>
      </c>
      <c r="S3109" s="417">
        <f t="shared" ref="S3109:T3109" si="5468">P3109-P3108</f>
        <v>0</v>
      </c>
      <c r="T3109" s="417">
        <f t="shared" si="5468"/>
        <v>0</v>
      </c>
      <c r="U3109" s="422"/>
      <c r="V3109" s="619" t="str">
        <f t="shared" ref="V3109" si="5469">+IF(I3109&lt;0,"ng","")</f>
        <v/>
      </c>
      <c r="W3109" s="619"/>
    </row>
    <row r="3110" spans="1:23" s="485" customFormat="1" ht="24" hidden="1" customHeight="1">
      <c r="A3110" s="366" t="s">
        <v>5086</v>
      </c>
      <c r="B3110" s="418" t="s">
        <v>0</v>
      </c>
      <c r="C3110" s="418" t="s">
        <v>3662</v>
      </c>
      <c r="D3110" s="419" t="s">
        <v>135</v>
      </c>
      <c r="E3110" s="419" t="s">
        <v>1894</v>
      </c>
      <c r="F3110" s="411">
        <v>0</v>
      </c>
      <c r="G3110" s="411">
        <f>[5]내역서!F3106</f>
        <v>0</v>
      </c>
      <c r="H3110" s="411">
        <v>0</v>
      </c>
      <c r="I3110" s="411">
        <f>내역서!F3114</f>
        <v>0</v>
      </c>
      <c r="J3110" s="411">
        <v>2544.3000000000002</v>
      </c>
      <c r="K3110" s="412">
        <f>INT($I3110*J3110)</f>
        <v>0</v>
      </c>
      <c r="L3110" s="411">
        <v>31755.200000000001</v>
      </c>
      <c r="M3110" s="412">
        <f>INT($I3110*L3110)</f>
        <v>0</v>
      </c>
      <c r="N3110" s="411">
        <v>54.8</v>
      </c>
      <c r="O3110" s="412">
        <f>INT($I3110*N3110)</f>
        <v>0</v>
      </c>
      <c r="P3110" s="412">
        <f>+J3110+L3110+N3110</f>
        <v>34354.300000000003</v>
      </c>
      <c r="Q3110" s="412">
        <f>K3110+M3110+O3110</f>
        <v>0</v>
      </c>
      <c r="R3110" s="412"/>
      <c r="S3110" s="412"/>
      <c r="T3110" s="412"/>
      <c r="U3110" s="419" t="s">
        <v>0</v>
      </c>
      <c r="V3110" s="617" t="str">
        <f>+IF(I3110&lt;0,"ng","")</f>
        <v/>
      </c>
      <c r="W3110" s="617"/>
    </row>
    <row r="3111" spans="1:23" s="77" customFormat="1" ht="24" hidden="1" customHeight="1">
      <c r="A3111" s="372" t="s">
        <v>4829</v>
      </c>
      <c r="B3111" s="421" t="s">
        <v>0</v>
      </c>
      <c r="C3111" s="421" t="s">
        <v>1583</v>
      </c>
      <c r="D3111" s="422" t="s">
        <v>135</v>
      </c>
      <c r="E3111" s="422" t="s">
        <v>1536</v>
      </c>
      <c r="F3111" s="416">
        <v>0</v>
      </c>
      <c r="G3111" s="416">
        <f>[5]내역서!F3107</f>
        <v>0</v>
      </c>
      <c r="H3111" s="416">
        <v>0</v>
      </c>
      <c r="I3111" s="416">
        <f>내역서!F3115</f>
        <v>0</v>
      </c>
      <c r="J3111" s="416">
        <v>2544.3000000000002</v>
      </c>
      <c r="K3111" s="417">
        <f t="shared" si="5424"/>
        <v>0</v>
      </c>
      <c r="L3111" s="416">
        <v>31755.200000000001</v>
      </c>
      <c r="M3111" s="417">
        <f t="shared" si="5425"/>
        <v>0</v>
      </c>
      <c r="N3111" s="416">
        <v>54.8</v>
      </c>
      <c r="O3111" s="417">
        <f t="shared" si="5426"/>
        <v>0</v>
      </c>
      <c r="P3111" s="417">
        <f t="shared" si="5439"/>
        <v>34354.300000000003</v>
      </c>
      <c r="Q3111" s="417">
        <f t="shared" si="5408"/>
        <v>0</v>
      </c>
      <c r="R3111" s="417">
        <f t="shared" ref="R3111" si="5470">I3111-I3110</f>
        <v>0</v>
      </c>
      <c r="S3111" s="417">
        <f t="shared" ref="S3111:T3111" si="5471">P3111-P3110</f>
        <v>0</v>
      </c>
      <c r="T3111" s="417">
        <f t="shared" si="5471"/>
        <v>0</v>
      </c>
      <c r="U3111" s="422"/>
      <c r="V3111" s="619" t="str">
        <f t="shared" ref="V3111" si="5472">+IF(I3111&lt;0,"ng","")</f>
        <v/>
      </c>
      <c r="W3111" s="619"/>
    </row>
    <row r="3112" spans="1:23" s="371" customFormat="1" ht="24" hidden="1" customHeight="1">
      <c r="A3112" s="366" t="s">
        <v>4968</v>
      </c>
      <c r="B3112" s="436" t="s">
        <v>2362</v>
      </c>
      <c r="C3112" s="436" t="s">
        <v>3663</v>
      </c>
      <c r="D3112" s="437" t="s">
        <v>0</v>
      </c>
      <c r="E3112" s="437" t="s">
        <v>0</v>
      </c>
      <c r="F3112" s="438">
        <v>0</v>
      </c>
      <c r="G3112" s="438">
        <f>[5]내역서!F3108</f>
        <v>0</v>
      </c>
      <c r="H3112" s="438"/>
      <c r="I3112" s="438">
        <f>내역서!F3116</f>
        <v>0</v>
      </c>
      <c r="J3112" s="439">
        <v>0</v>
      </c>
      <c r="K3112" s="438">
        <f>SUMIF($A$3114:$A$3135,$A3114,K$3114:K$3135)</f>
        <v>0</v>
      </c>
      <c r="L3112" s="439">
        <v>0</v>
      </c>
      <c r="M3112" s="438">
        <f>SUMIF($A$3114:$A$3135,$A3114,M$3114:M$3135)</f>
        <v>0</v>
      </c>
      <c r="N3112" s="439">
        <v>0</v>
      </c>
      <c r="O3112" s="438">
        <f>SUMIF($A$3114:$A$3135,$A3114,O$3114:O$3135)</f>
        <v>0</v>
      </c>
      <c r="P3112" s="440">
        <v>0</v>
      </c>
      <c r="Q3112" s="438">
        <f>K3112+M3112+O3112</f>
        <v>0</v>
      </c>
      <c r="R3112" s="438"/>
      <c r="S3112" s="438"/>
      <c r="T3112" s="438"/>
      <c r="U3112" s="441" t="s">
        <v>0</v>
      </c>
      <c r="V3112" s="617" t="str">
        <f>+IF(I3112&lt;0,"ng","")</f>
        <v/>
      </c>
      <c r="W3112" s="617"/>
    </row>
    <row r="3113" spans="1:23" s="81" customFormat="1" ht="24" hidden="1" customHeight="1">
      <c r="A3113" s="372" t="s">
        <v>4298</v>
      </c>
      <c r="B3113" s="442" t="s">
        <v>5087</v>
      </c>
      <c r="C3113" s="442" t="s">
        <v>5088</v>
      </c>
      <c r="D3113" s="443" t="s">
        <v>0</v>
      </c>
      <c r="E3113" s="443" t="s">
        <v>0</v>
      </c>
      <c r="F3113" s="444">
        <v>0</v>
      </c>
      <c r="G3113" s="444">
        <f>[5]내역서!F3109</f>
        <v>0</v>
      </c>
      <c r="H3113" s="444"/>
      <c r="I3113" s="444">
        <f>내역서!F3117</f>
        <v>0</v>
      </c>
      <c r="J3113" s="445">
        <v>0</v>
      </c>
      <c r="K3113" s="444">
        <f>SUMIF($A$3114:$A$3135,$A3115,K$3114:K$3135)</f>
        <v>0</v>
      </c>
      <c r="L3113" s="445">
        <v>0</v>
      </c>
      <c r="M3113" s="444">
        <f>SUMIF($A$3114:$A$3135,$A3115,M$3114:M$3135)</f>
        <v>0</v>
      </c>
      <c r="N3113" s="445">
        <v>0</v>
      </c>
      <c r="O3113" s="444">
        <f>SUMIF($A$3114:$A$3135,$A3115,O$3114:O$3135)</f>
        <v>0</v>
      </c>
      <c r="P3113" s="446">
        <v>0</v>
      </c>
      <c r="Q3113" s="444">
        <f t="shared" si="5408"/>
        <v>0</v>
      </c>
      <c r="R3113" s="444">
        <f t="shared" ref="R3113" si="5473">I3113-I3112</f>
        <v>0</v>
      </c>
      <c r="S3113" s="444">
        <f t="shared" ref="S3113:T3113" si="5474">P3113-P3112</f>
        <v>0</v>
      </c>
      <c r="T3113" s="444">
        <f t="shared" si="5474"/>
        <v>0</v>
      </c>
      <c r="U3113" s="447"/>
      <c r="V3113" s="619" t="str">
        <f t="shared" ref="V3113" si="5475">+IF(I3113&lt;0,"ng","")</f>
        <v/>
      </c>
      <c r="W3113" s="619"/>
    </row>
    <row r="3114" spans="1:23" s="485" customFormat="1" ht="24" hidden="1" customHeight="1">
      <c r="A3114" s="366" t="s">
        <v>4863</v>
      </c>
      <c r="B3114" s="418" t="s">
        <v>0</v>
      </c>
      <c r="C3114" s="418" t="s">
        <v>3666</v>
      </c>
      <c r="D3114" s="419" t="s">
        <v>137</v>
      </c>
      <c r="E3114" s="419" t="s">
        <v>1860</v>
      </c>
      <c r="F3114" s="411">
        <v>5</v>
      </c>
      <c r="G3114" s="411">
        <f>[5]내역서!F3110</f>
        <v>5</v>
      </c>
      <c r="H3114" s="411">
        <v>0</v>
      </c>
      <c r="I3114" s="411">
        <f>내역서!F3118</f>
        <v>0</v>
      </c>
      <c r="J3114" s="411">
        <v>44328.2</v>
      </c>
      <c r="K3114" s="412">
        <f>INT($I3114*J3114)</f>
        <v>0</v>
      </c>
      <c r="L3114" s="411">
        <v>658858.4</v>
      </c>
      <c r="M3114" s="412">
        <f>INT($I3114*L3114)</f>
        <v>0</v>
      </c>
      <c r="N3114" s="411">
        <v>8339.5</v>
      </c>
      <c r="O3114" s="412">
        <f>INT($I3114*N3114)</f>
        <v>0</v>
      </c>
      <c r="P3114" s="412">
        <f>+J3114+L3114+N3114</f>
        <v>711526.1</v>
      </c>
      <c r="Q3114" s="412">
        <f>K3114+M3114+O3114</f>
        <v>0</v>
      </c>
      <c r="R3114" s="412"/>
      <c r="S3114" s="412"/>
      <c r="T3114" s="412"/>
      <c r="U3114" s="419" t="s">
        <v>0</v>
      </c>
      <c r="V3114" s="617" t="str">
        <f>+IF(I3114&lt;0,"ng","")</f>
        <v/>
      </c>
      <c r="W3114" s="617"/>
    </row>
    <row r="3115" spans="1:23" s="77" customFormat="1" ht="24" hidden="1" customHeight="1">
      <c r="A3115" s="372" t="s">
        <v>4829</v>
      </c>
      <c r="B3115" s="421" t="s">
        <v>0</v>
      </c>
      <c r="C3115" s="421" t="s">
        <v>1584</v>
      </c>
      <c r="D3115" s="422" t="s">
        <v>137</v>
      </c>
      <c r="E3115" s="422" t="s">
        <v>729</v>
      </c>
      <c r="F3115" s="416">
        <v>5</v>
      </c>
      <c r="G3115" s="416">
        <f>[5]내역서!F3111</f>
        <v>5</v>
      </c>
      <c r="H3115" s="416">
        <v>0</v>
      </c>
      <c r="I3115" s="416">
        <f>내역서!F3119</f>
        <v>0</v>
      </c>
      <c r="J3115" s="416">
        <v>44328.2</v>
      </c>
      <c r="K3115" s="417">
        <f t="shared" ref="K3115:K3135" si="5476">INT($I3115*J3115)</f>
        <v>0</v>
      </c>
      <c r="L3115" s="416">
        <v>658858.4</v>
      </c>
      <c r="M3115" s="417">
        <f t="shared" ref="M3115:M3135" si="5477">INT($I3115*L3115)</f>
        <v>0</v>
      </c>
      <c r="N3115" s="416">
        <v>8339.5</v>
      </c>
      <c r="O3115" s="417">
        <f t="shared" ref="O3115:O3135" si="5478">INT($I3115*N3115)</f>
        <v>0</v>
      </c>
      <c r="P3115" s="417">
        <f t="shared" ref="P3115:P3135" si="5479">+J3115+L3115+N3115</f>
        <v>711526.1</v>
      </c>
      <c r="Q3115" s="417">
        <f t="shared" si="5408"/>
        <v>0</v>
      </c>
      <c r="R3115" s="417">
        <f t="shared" ref="R3115" si="5480">I3115-I3114</f>
        <v>0</v>
      </c>
      <c r="S3115" s="417">
        <f t="shared" ref="S3115:T3115" si="5481">P3115-P3114</f>
        <v>0</v>
      </c>
      <c r="T3115" s="417">
        <f t="shared" si="5481"/>
        <v>0</v>
      </c>
      <c r="U3115" s="422"/>
      <c r="V3115" s="619" t="str">
        <f t="shared" ref="V3115" si="5482">+IF(I3115&lt;0,"ng","")</f>
        <v/>
      </c>
      <c r="W3115" s="619"/>
    </row>
    <row r="3116" spans="1:23" s="485" customFormat="1" ht="24" hidden="1" customHeight="1">
      <c r="A3116" s="366" t="s">
        <v>4997</v>
      </c>
      <c r="B3116" s="418" t="s">
        <v>0</v>
      </c>
      <c r="C3116" s="418" t="s">
        <v>3667</v>
      </c>
      <c r="D3116" s="419" t="s">
        <v>138</v>
      </c>
      <c r="E3116" s="419" t="s">
        <v>1860</v>
      </c>
      <c r="F3116" s="411">
        <v>15</v>
      </c>
      <c r="G3116" s="411">
        <f>[5]내역서!F3112</f>
        <v>15</v>
      </c>
      <c r="H3116" s="411">
        <v>0</v>
      </c>
      <c r="I3116" s="411">
        <f>내역서!F3120</f>
        <v>0</v>
      </c>
      <c r="J3116" s="411">
        <v>2761.8</v>
      </c>
      <c r="K3116" s="412">
        <f>INT($I3116*J3116)</f>
        <v>0</v>
      </c>
      <c r="L3116" s="411">
        <v>33189.599999999999</v>
      </c>
      <c r="M3116" s="412">
        <f>INT($I3116*L3116)</f>
        <v>0</v>
      </c>
      <c r="N3116" s="411">
        <v>174.7</v>
      </c>
      <c r="O3116" s="412">
        <f>INT($I3116*N3116)</f>
        <v>0</v>
      </c>
      <c r="P3116" s="412">
        <f>+J3116+L3116+N3116</f>
        <v>36126.1</v>
      </c>
      <c r="Q3116" s="412">
        <f>K3116+M3116+O3116</f>
        <v>0</v>
      </c>
      <c r="R3116" s="412"/>
      <c r="S3116" s="412"/>
      <c r="T3116" s="412"/>
      <c r="U3116" s="419" t="s">
        <v>0</v>
      </c>
      <c r="V3116" s="617" t="str">
        <f>+IF(I3116&lt;0,"ng","")</f>
        <v/>
      </c>
      <c r="W3116" s="617"/>
    </row>
    <row r="3117" spans="1:23" s="77" customFormat="1" ht="24" hidden="1" customHeight="1">
      <c r="A3117" s="372" t="s">
        <v>5089</v>
      </c>
      <c r="B3117" s="421" t="s">
        <v>0</v>
      </c>
      <c r="C3117" s="421" t="s">
        <v>1585</v>
      </c>
      <c r="D3117" s="422" t="s">
        <v>138</v>
      </c>
      <c r="E3117" s="422" t="s">
        <v>729</v>
      </c>
      <c r="F3117" s="416">
        <v>15</v>
      </c>
      <c r="G3117" s="416">
        <f>[5]내역서!F3113</f>
        <v>15</v>
      </c>
      <c r="H3117" s="416">
        <v>0</v>
      </c>
      <c r="I3117" s="416">
        <f>내역서!F3121</f>
        <v>0</v>
      </c>
      <c r="J3117" s="416">
        <v>2761.8</v>
      </c>
      <c r="K3117" s="417">
        <f t="shared" si="5476"/>
        <v>0</v>
      </c>
      <c r="L3117" s="416">
        <v>33189.599999999999</v>
      </c>
      <c r="M3117" s="417">
        <f t="shared" si="5477"/>
        <v>0</v>
      </c>
      <c r="N3117" s="416">
        <v>174.7</v>
      </c>
      <c r="O3117" s="417">
        <f t="shared" si="5478"/>
        <v>0</v>
      </c>
      <c r="P3117" s="417">
        <f t="shared" si="5479"/>
        <v>36126.1</v>
      </c>
      <c r="Q3117" s="417">
        <f t="shared" si="5408"/>
        <v>0</v>
      </c>
      <c r="R3117" s="417">
        <f t="shared" ref="R3117" si="5483">I3117-I3116</f>
        <v>0</v>
      </c>
      <c r="S3117" s="417">
        <f t="shared" ref="S3117:T3117" si="5484">P3117-P3116</f>
        <v>0</v>
      </c>
      <c r="T3117" s="417">
        <f t="shared" si="5484"/>
        <v>0</v>
      </c>
      <c r="U3117" s="422"/>
      <c r="V3117" s="619" t="str">
        <f t="shared" ref="V3117" si="5485">+IF(I3117&lt;0,"ng","")</f>
        <v/>
      </c>
      <c r="W3117" s="619"/>
    </row>
    <row r="3118" spans="1:23" s="485" customFormat="1" ht="24" hidden="1" customHeight="1">
      <c r="A3118" s="366" t="s">
        <v>2055</v>
      </c>
      <c r="B3118" s="418" t="s">
        <v>0</v>
      </c>
      <c r="C3118" s="418" t="s">
        <v>3668</v>
      </c>
      <c r="D3118" s="419" t="s">
        <v>139</v>
      </c>
      <c r="E3118" s="419" t="s">
        <v>1860</v>
      </c>
      <c r="F3118" s="411">
        <v>9</v>
      </c>
      <c r="G3118" s="411">
        <f>[5]내역서!F3114</f>
        <v>9</v>
      </c>
      <c r="H3118" s="411">
        <v>0</v>
      </c>
      <c r="I3118" s="411">
        <f>내역서!F3122</f>
        <v>0</v>
      </c>
      <c r="J3118" s="411">
        <v>4594.5</v>
      </c>
      <c r="K3118" s="412">
        <f>INT($I3118*J3118)</f>
        <v>0</v>
      </c>
      <c r="L3118" s="411">
        <v>53821.599999999999</v>
      </c>
      <c r="M3118" s="412">
        <f>INT($I3118*L3118)</f>
        <v>0</v>
      </c>
      <c r="N3118" s="411">
        <v>241.3</v>
      </c>
      <c r="O3118" s="412">
        <f>INT($I3118*N3118)</f>
        <v>0</v>
      </c>
      <c r="P3118" s="412">
        <f>+J3118+L3118+N3118</f>
        <v>58657.4</v>
      </c>
      <c r="Q3118" s="412">
        <f>K3118+M3118+O3118</f>
        <v>0</v>
      </c>
      <c r="R3118" s="412"/>
      <c r="S3118" s="412"/>
      <c r="T3118" s="412"/>
      <c r="U3118" s="419" t="s">
        <v>0</v>
      </c>
      <c r="V3118" s="617" t="str">
        <f>+IF(I3118&lt;0,"ng","")</f>
        <v/>
      </c>
      <c r="W3118" s="617"/>
    </row>
    <row r="3119" spans="1:23" s="77" customFormat="1" ht="24" hidden="1" customHeight="1">
      <c r="A3119" s="372" t="s">
        <v>5090</v>
      </c>
      <c r="B3119" s="421" t="s">
        <v>0</v>
      </c>
      <c r="C3119" s="421" t="s">
        <v>1586</v>
      </c>
      <c r="D3119" s="422" t="s">
        <v>139</v>
      </c>
      <c r="E3119" s="422" t="s">
        <v>729</v>
      </c>
      <c r="F3119" s="416">
        <v>9</v>
      </c>
      <c r="G3119" s="416">
        <f>[5]내역서!F3115</f>
        <v>9</v>
      </c>
      <c r="H3119" s="416">
        <v>0</v>
      </c>
      <c r="I3119" s="416">
        <f>내역서!F3123</f>
        <v>0</v>
      </c>
      <c r="J3119" s="416">
        <v>4594.5</v>
      </c>
      <c r="K3119" s="417">
        <f t="shared" si="5476"/>
        <v>0</v>
      </c>
      <c r="L3119" s="416">
        <v>53821.599999999999</v>
      </c>
      <c r="M3119" s="417">
        <f t="shared" si="5477"/>
        <v>0</v>
      </c>
      <c r="N3119" s="416">
        <v>241.3</v>
      </c>
      <c r="O3119" s="417">
        <f t="shared" si="5478"/>
        <v>0</v>
      </c>
      <c r="P3119" s="417">
        <f t="shared" si="5479"/>
        <v>58657.4</v>
      </c>
      <c r="Q3119" s="417">
        <f t="shared" si="5408"/>
        <v>0</v>
      </c>
      <c r="R3119" s="417">
        <f t="shared" ref="R3119" si="5486">I3119-I3118</f>
        <v>0</v>
      </c>
      <c r="S3119" s="417">
        <f t="shared" ref="S3119:T3119" si="5487">P3119-P3118</f>
        <v>0</v>
      </c>
      <c r="T3119" s="417">
        <f t="shared" si="5487"/>
        <v>0</v>
      </c>
      <c r="U3119" s="422"/>
      <c r="V3119" s="619" t="str">
        <f t="shared" ref="V3119" si="5488">+IF(I3119&lt;0,"ng","")</f>
        <v/>
      </c>
      <c r="W3119" s="619"/>
    </row>
    <row r="3120" spans="1:23" s="485" customFormat="1" ht="24" hidden="1" customHeight="1">
      <c r="A3120" s="366" t="s">
        <v>2055</v>
      </c>
      <c r="B3120" s="418" t="s">
        <v>0</v>
      </c>
      <c r="C3120" s="418" t="s">
        <v>3669</v>
      </c>
      <c r="D3120" s="419" t="s">
        <v>140</v>
      </c>
      <c r="E3120" s="419" t="s">
        <v>1860</v>
      </c>
      <c r="F3120" s="411">
        <v>2</v>
      </c>
      <c r="G3120" s="411">
        <f>[5]내역서!F3116</f>
        <v>2</v>
      </c>
      <c r="H3120" s="411">
        <v>0</v>
      </c>
      <c r="I3120" s="411">
        <f>내역서!F3124</f>
        <v>0</v>
      </c>
      <c r="J3120" s="411">
        <v>6772.4</v>
      </c>
      <c r="K3120" s="412">
        <f>INT($I3120*J3120)</f>
        <v>0</v>
      </c>
      <c r="L3120" s="411">
        <v>60359.199999999997</v>
      </c>
      <c r="M3120" s="412">
        <f>INT($I3120*L3120)</f>
        <v>0</v>
      </c>
      <c r="N3120" s="411">
        <v>1273.8</v>
      </c>
      <c r="O3120" s="412">
        <f>INT($I3120*N3120)</f>
        <v>0</v>
      </c>
      <c r="P3120" s="412">
        <f>+J3120+L3120+N3120</f>
        <v>68405.399999999994</v>
      </c>
      <c r="Q3120" s="412">
        <f>K3120+M3120+O3120</f>
        <v>0</v>
      </c>
      <c r="R3120" s="412"/>
      <c r="S3120" s="412"/>
      <c r="T3120" s="412"/>
      <c r="U3120" s="419" t="s">
        <v>0</v>
      </c>
      <c r="V3120" s="617" t="str">
        <f>+IF(I3120&lt;0,"ng","")</f>
        <v/>
      </c>
      <c r="W3120" s="617"/>
    </row>
    <row r="3121" spans="1:23" s="77" customFormat="1" ht="24" hidden="1" customHeight="1">
      <c r="A3121" s="372" t="s">
        <v>5089</v>
      </c>
      <c r="B3121" s="421" t="s">
        <v>0</v>
      </c>
      <c r="C3121" s="421" t="s">
        <v>1587</v>
      </c>
      <c r="D3121" s="422" t="s">
        <v>140</v>
      </c>
      <c r="E3121" s="422" t="s">
        <v>729</v>
      </c>
      <c r="F3121" s="416">
        <v>2</v>
      </c>
      <c r="G3121" s="416">
        <f>[5]내역서!F3117</f>
        <v>2</v>
      </c>
      <c r="H3121" s="416">
        <v>0</v>
      </c>
      <c r="I3121" s="416">
        <f>내역서!F3125</f>
        <v>0</v>
      </c>
      <c r="J3121" s="416">
        <v>6772.4</v>
      </c>
      <c r="K3121" s="417">
        <f t="shared" si="5476"/>
        <v>0</v>
      </c>
      <c r="L3121" s="416">
        <v>60359.199999999997</v>
      </c>
      <c r="M3121" s="417">
        <f t="shared" si="5477"/>
        <v>0</v>
      </c>
      <c r="N3121" s="416">
        <v>1273.8</v>
      </c>
      <c r="O3121" s="417">
        <f t="shared" si="5478"/>
        <v>0</v>
      </c>
      <c r="P3121" s="417">
        <f t="shared" si="5479"/>
        <v>68405.399999999994</v>
      </c>
      <c r="Q3121" s="417">
        <f t="shared" si="5408"/>
        <v>0</v>
      </c>
      <c r="R3121" s="417">
        <f t="shared" ref="R3121" si="5489">I3121-I3120</f>
        <v>0</v>
      </c>
      <c r="S3121" s="417">
        <f t="shared" ref="S3121:T3121" si="5490">P3121-P3120</f>
        <v>0</v>
      </c>
      <c r="T3121" s="417">
        <f t="shared" si="5490"/>
        <v>0</v>
      </c>
      <c r="U3121" s="422"/>
      <c r="V3121" s="619" t="str">
        <f t="shared" ref="V3121" si="5491">+IF(I3121&lt;0,"ng","")</f>
        <v/>
      </c>
      <c r="W3121" s="619"/>
    </row>
    <row r="3122" spans="1:23" s="485" customFormat="1" ht="24" hidden="1" customHeight="1">
      <c r="A3122" s="366" t="s">
        <v>4864</v>
      </c>
      <c r="B3122" s="418" t="s">
        <v>0</v>
      </c>
      <c r="C3122" s="418" t="s">
        <v>3670</v>
      </c>
      <c r="D3122" s="419" t="s">
        <v>141</v>
      </c>
      <c r="E3122" s="419" t="s">
        <v>2382</v>
      </c>
      <c r="F3122" s="411">
        <v>2</v>
      </c>
      <c r="G3122" s="411">
        <f>[5]내역서!F3118</f>
        <v>2</v>
      </c>
      <c r="H3122" s="411">
        <v>0</v>
      </c>
      <c r="I3122" s="411">
        <f>내역서!F3126</f>
        <v>0</v>
      </c>
      <c r="J3122" s="411">
        <v>1769.6</v>
      </c>
      <c r="K3122" s="412">
        <f>INT($I3122*J3122)</f>
        <v>0</v>
      </c>
      <c r="L3122" s="411">
        <v>14944</v>
      </c>
      <c r="M3122" s="412">
        <f>INT($I3122*L3122)</f>
        <v>0</v>
      </c>
      <c r="N3122" s="411">
        <v>247.4</v>
      </c>
      <c r="O3122" s="412">
        <f>INT($I3122*N3122)</f>
        <v>0</v>
      </c>
      <c r="P3122" s="412">
        <f>+J3122+L3122+N3122</f>
        <v>16961</v>
      </c>
      <c r="Q3122" s="412">
        <f>K3122+M3122+O3122</f>
        <v>0</v>
      </c>
      <c r="R3122" s="412"/>
      <c r="S3122" s="412"/>
      <c r="T3122" s="412"/>
      <c r="U3122" s="419" t="s">
        <v>0</v>
      </c>
      <c r="V3122" s="617" t="str">
        <f>+IF(I3122&lt;0,"ng","")</f>
        <v/>
      </c>
      <c r="W3122" s="617"/>
    </row>
    <row r="3123" spans="1:23" s="77" customFormat="1" ht="24" hidden="1" customHeight="1">
      <c r="A3123" s="372" t="s">
        <v>2072</v>
      </c>
      <c r="B3123" s="421" t="s">
        <v>0</v>
      </c>
      <c r="C3123" s="421" t="s">
        <v>1588</v>
      </c>
      <c r="D3123" s="422" t="s">
        <v>141</v>
      </c>
      <c r="E3123" s="422" t="s">
        <v>859</v>
      </c>
      <c r="F3123" s="416">
        <v>2</v>
      </c>
      <c r="G3123" s="416">
        <f>[5]내역서!F3119</f>
        <v>2</v>
      </c>
      <c r="H3123" s="416">
        <v>0</v>
      </c>
      <c r="I3123" s="416">
        <f>내역서!F3127</f>
        <v>0</v>
      </c>
      <c r="J3123" s="416">
        <v>1769.6</v>
      </c>
      <c r="K3123" s="417">
        <f t="shared" si="5476"/>
        <v>0</v>
      </c>
      <c r="L3123" s="416">
        <v>14944</v>
      </c>
      <c r="M3123" s="417">
        <f t="shared" si="5477"/>
        <v>0</v>
      </c>
      <c r="N3123" s="416">
        <v>247.4</v>
      </c>
      <c r="O3123" s="417">
        <f t="shared" si="5478"/>
        <v>0</v>
      </c>
      <c r="P3123" s="417">
        <f t="shared" si="5479"/>
        <v>16961</v>
      </c>
      <c r="Q3123" s="417">
        <f t="shared" si="5408"/>
        <v>0</v>
      </c>
      <c r="R3123" s="417">
        <f t="shared" ref="R3123" si="5492">I3123-I3122</f>
        <v>0</v>
      </c>
      <c r="S3123" s="417">
        <f t="shared" ref="S3123:T3123" si="5493">P3123-P3122</f>
        <v>0</v>
      </c>
      <c r="T3123" s="417">
        <f t="shared" si="5493"/>
        <v>0</v>
      </c>
      <c r="U3123" s="422"/>
      <c r="V3123" s="619" t="str">
        <f t="shared" ref="V3123" si="5494">+IF(I3123&lt;0,"ng","")</f>
        <v/>
      </c>
      <c r="W3123" s="619"/>
    </row>
    <row r="3124" spans="1:23" s="485" customFormat="1" ht="24" hidden="1" customHeight="1">
      <c r="A3124" s="366" t="s">
        <v>4825</v>
      </c>
      <c r="B3124" s="418" t="s">
        <v>0</v>
      </c>
      <c r="C3124" s="418" t="s">
        <v>3671</v>
      </c>
      <c r="D3124" s="419" t="s">
        <v>142</v>
      </c>
      <c r="E3124" s="419" t="s">
        <v>2382</v>
      </c>
      <c r="F3124" s="411">
        <v>1</v>
      </c>
      <c r="G3124" s="411">
        <f>[5]내역서!F3120</f>
        <v>1</v>
      </c>
      <c r="H3124" s="411">
        <v>0</v>
      </c>
      <c r="I3124" s="411">
        <f>내역서!F3128</f>
        <v>0</v>
      </c>
      <c r="J3124" s="411">
        <v>2028</v>
      </c>
      <c r="K3124" s="412">
        <f>INT($I3124*J3124)</f>
        <v>0</v>
      </c>
      <c r="L3124" s="411">
        <v>16752</v>
      </c>
      <c r="M3124" s="412">
        <f>INT($I3124*L3124)</f>
        <v>0</v>
      </c>
      <c r="N3124" s="411">
        <v>245.6</v>
      </c>
      <c r="O3124" s="412">
        <f>INT($I3124*N3124)</f>
        <v>0</v>
      </c>
      <c r="P3124" s="412">
        <f>+J3124+L3124+N3124</f>
        <v>19025.599999999999</v>
      </c>
      <c r="Q3124" s="412">
        <f>K3124+M3124+O3124</f>
        <v>0</v>
      </c>
      <c r="R3124" s="412"/>
      <c r="S3124" s="412"/>
      <c r="T3124" s="412"/>
      <c r="U3124" s="419" t="s">
        <v>0</v>
      </c>
      <c r="V3124" s="617" t="str">
        <f>+IF(I3124&lt;0,"ng","")</f>
        <v/>
      </c>
      <c r="W3124" s="617"/>
    </row>
    <row r="3125" spans="1:23" s="77" customFormat="1" ht="24" hidden="1" customHeight="1">
      <c r="A3125" s="372" t="s">
        <v>4829</v>
      </c>
      <c r="B3125" s="421" t="s">
        <v>0</v>
      </c>
      <c r="C3125" s="421" t="s">
        <v>1589</v>
      </c>
      <c r="D3125" s="422" t="s">
        <v>142</v>
      </c>
      <c r="E3125" s="422" t="s">
        <v>859</v>
      </c>
      <c r="F3125" s="416">
        <v>1</v>
      </c>
      <c r="G3125" s="416">
        <f>[5]내역서!F3121</f>
        <v>1</v>
      </c>
      <c r="H3125" s="416">
        <v>0</v>
      </c>
      <c r="I3125" s="416">
        <f>내역서!F3129</f>
        <v>0</v>
      </c>
      <c r="J3125" s="416">
        <v>2028</v>
      </c>
      <c r="K3125" s="417">
        <f t="shared" si="5476"/>
        <v>0</v>
      </c>
      <c r="L3125" s="416">
        <v>16752</v>
      </c>
      <c r="M3125" s="417">
        <f t="shared" si="5477"/>
        <v>0</v>
      </c>
      <c r="N3125" s="416">
        <v>245.6</v>
      </c>
      <c r="O3125" s="417">
        <f t="shared" si="5478"/>
        <v>0</v>
      </c>
      <c r="P3125" s="417">
        <f t="shared" si="5479"/>
        <v>19025.599999999999</v>
      </c>
      <c r="Q3125" s="417">
        <f t="shared" si="5408"/>
        <v>0</v>
      </c>
      <c r="R3125" s="417">
        <f t="shared" ref="R3125" si="5495">I3125-I3124</f>
        <v>0</v>
      </c>
      <c r="S3125" s="417">
        <f t="shared" ref="S3125:T3125" si="5496">P3125-P3124</f>
        <v>0</v>
      </c>
      <c r="T3125" s="417">
        <f t="shared" si="5496"/>
        <v>0</v>
      </c>
      <c r="U3125" s="422"/>
      <c r="V3125" s="619" t="str">
        <f t="shared" ref="V3125" si="5497">+IF(I3125&lt;0,"ng","")</f>
        <v/>
      </c>
      <c r="W3125" s="619"/>
    </row>
    <row r="3126" spans="1:23" s="485" customFormat="1" ht="24" hidden="1" customHeight="1">
      <c r="A3126" s="366" t="s">
        <v>4732</v>
      </c>
      <c r="B3126" s="418" t="s">
        <v>0</v>
      </c>
      <c r="C3126" s="418" t="s">
        <v>3672</v>
      </c>
      <c r="D3126" s="419" t="s">
        <v>143</v>
      </c>
      <c r="E3126" s="419" t="s">
        <v>1860</v>
      </c>
      <c r="F3126" s="411">
        <v>1</v>
      </c>
      <c r="G3126" s="411">
        <f>[5]내역서!F3122</f>
        <v>1</v>
      </c>
      <c r="H3126" s="411">
        <v>0</v>
      </c>
      <c r="I3126" s="411">
        <f>내역서!F3130</f>
        <v>0</v>
      </c>
      <c r="J3126" s="411">
        <v>37656.6</v>
      </c>
      <c r="K3126" s="412">
        <f>INT($I3126*J3126)</f>
        <v>0</v>
      </c>
      <c r="L3126" s="411">
        <v>271096</v>
      </c>
      <c r="M3126" s="412">
        <f>INT($I3126*L3126)</f>
        <v>0</v>
      </c>
      <c r="N3126" s="411">
        <v>555.5</v>
      </c>
      <c r="O3126" s="412">
        <f>INT($I3126*N3126)</f>
        <v>0</v>
      </c>
      <c r="P3126" s="412">
        <f>+J3126+L3126+N3126</f>
        <v>309308.09999999998</v>
      </c>
      <c r="Q3126" s="412">
        <f>K3126+M3126+O3126</f>
        <v>0</v>
      </c>
      <c r="R3126" s="412"/>
      <c r="S3126" s="412"/>
      <c r="T3126" s="412"/>
      <c r="U3126" s="419" t="s">
        <v>0</v>
      </c>
      <c r="V3126" s="617" t="str">
        <f>+IF(I3126&lt;0,"ng","")</f>
        <v/>
      </c>
      <c r="W3126" s="617"/>
    </row>
    <row r="3127" spans="1:23" s="77" customFormat="1" ht="24" hidden="1" customHeight="1">
      <c r="A3127" s="372" t="s">
        <v>4829</v>
      </c>
      <c r="B3127" s="421" t="s">
        <v>0</v>
      </c>
      <c r="C3127" s="421" t="s">
        <v>1590</v>
      </c>
      <c r="D3127" s="422" t="s">
        <v>143</v>
      </c>
      <c r="E3127" s="422" t="s">
        <v>729</v>
      </c>
      <c r="F3127" s="416">
        <v>1</v>
      </c>
      <c r="G3127" s="416">
        <f>[5]내역서!F3123</f>
        <v>1</v>
      </c>
      <c r="H3127" s="416">
        <v>0</v>
      </c>
      <c r="I3127" s="416">
        <f>내역서!F3131</f>
        <v>0</v>
      </c>
      <c r="J3127" s="416">
        <v>37656.6</v>
      </c>
      <c r="K3127" s="417">
        <f t="shared" si="5476"/>
        <v>0</v>
      </c>
      <c r="L3127" s="416">
        <v>271096</v>
      </c>
      <c r="M3127" s="417">
        <f t="shared" si="5477"/>
        <v>0</v>
      </c>
      <c r="N3127" s="416">
        <v>555.5</v>
      </c>
      <c r="O3127" s="417">
        <f t="shared" si="5478"/>
        <v>0</v>
      </c>
      <c r="P3127" s="417">
        <f t="shared" si="5479"/>
        <v>309308.09999999998</v>
      </c>
      <c r="Q3127" s="417">
        <f t="shared" si="5408"/>
        <v>0</v>
      </c>
      <c r="R3127" s="417">
        <f t="shared" ref="R3127" si="5498">I3127-I3126</f>
        <v>0</v>
      </c>
      <c r="S3127" s="417">
        <f t="shared" ref="S3127:T3127" si="5499">P3127-P3126</f>
        <v>0</v>
      </c>
      <c r="T3127" s="417">
        <f t="shared" si="5499"/>
        <v>0</v>
      </c>
      <c r="U3127" s="422"/>
      <c r="V3127" s="619" t="str">
        <f t="shared" ref="V3127" si="5500">+IF(I3127&lt;0,"ng","")</f>
        <v/>
      </c>
      <c r="W3127" s="619"/>
    </row>
    <row r="3128" spans="1:23" s="485" customFormat="1" ht="24" hidden="1" customHeight="1">
      <c r="A3128" s="366" t="s">
        <v>4825</v>
      </c>
      <c r="B3128" s="418" t="s">
        <v>0</v>
      </c>
      <c r="C3128" s="418" t="s">
        <v>3673</v>
      </c>
      <c r="D3128" s="419" t="s">
        <v>144</v>
      </c>
      <c r="E3128" s="419" t="s">
        <v>1860</v>
      </c>
      <c r="F3128" s="411">
        <v>1</v>
      </c>
      <c r="G3128" s="411">
        <f>[5]내역서!F3124</f>
        <v>1</v>
      </c>
      <c r="H3128" s="411">
        <v>0</v>
      </c>
      <c r="I3128" s="411">
        <f>내역서!F3132</f>
        <v>0</v>
      </c>
      <c r="J3128" s="411">
        <v>16956.599999999999</v>
      </c>
      <c r="K3128" s="412">
        <f>INT($I3128*J3128)</f>
        <v>0</v>
      </c>
      <c r="L3128" s="411">
        <v>124248</v>
      </c>
      <c r="M3128" s="412">
        <f>INT($I3128*L3128)</f>
        <v>0</v>
      </c>
      <c r="N3128" s="411">
        <v>465.8</v>
      </c>
      <c r="O3128" s="412">
        <f>INT($I3128*N3128)</f>
        <v>0</v>
      </c>
      <c r="P3128" s="412">
        <f>+J3128+L3128+N3128</f>
        <v>141670.39999999999</v>
      </c>
      <c r="Q3128" s="412">
        <f>K3128+M3128+O3128</f>
        <v>0</v>
      </c>
      <c r="R3128" s="412"/>
      <c r="S3128" s="412"/>
      <c r="T3128" s="412"/>
      <c r="U3128" s="419" t="s">
        <v>0</v>
      </c>
      <c r="V3128" s="617" t="str">
        <f>+IF(I3128&lt;0,"ng","")</f>
        <v/>
      </c>
      <c r="W3128" s="617"/>
    </row>
    <row r="3129" spans="1:23" s="77" customFormat="1" ht="24" hidden="1" customHeight="1">
      <c r="A3129" s="372" t="s">
        <v>5091</v>
      </c>
      <c r="B3129" s="421" t="s">
        <v>0</v>
      </c>
      <c r="C3129" s="421" t="s">
        <v>1591</v>
      </c>
      <c r="D3129" s="422" t="s">
        <v>144</v>
      </c>
      <c r="E3129" s="422" t="s">
        <v>729</v>
      </c>
      <c r="F3129" s="416">
        <v>1</v>
      </c>
      <c r="G3129" s="416">
        <f>[5]내역서!F3125</f>
        <v>1</v>
      </c>
      <c r="H3129" s="416">
        <v>0</v>
      </c>
      <c r="I3129" s="416">
        <f>내역서!F3133</f>
        <v>0</v>
      </c>
      <c r="J3129" s="416">
        <v>16956.599999999999</v>
      </c>
      <c r="K3129" s="417">
        <f t="shared" si="5476"/>
        <v>0</v>
      </c>
      <c r="L3129" s="416">
        <v>124248</v>
      </c>
      <c r="M3129" s="417">
        <f t="shared" si="5477"/>
        <v>0</v>
      </c>
      <c r="N3129" s="416">
        <v>465.8</v>
      </c>
      <c r="O3129" s="417">
        <f t="shared" si="5478"/>
        <v>0</v>
      </c>
      <c r="P3129" s="417">
        <f t="shared" si="5479"/>
        <v>141670.39999999999</v>
      </c>
      <c r="Q3129" s="417">
        <f t="shared" si="5408"/>
        <v>0</v>
      </c>
      <c r="R3129" s="417">
        <f t="shared" ref="R3129" si="5501">I3129-I3128</f>
        <v>0</v>
      </c>
      <c r="S3129" s="417">
        <f t="shared" ref="S3129:T3129" si="5502">P3129-P3128</f>
        <v>0</v>
      </c>
      <c r="T3129" s="417">
        <f t="shared" si="5502"/>
        <v>0</v>
      </c>
      <c r="U3129" s="422"/>
      <c r="V3129" s="619" t="str">
        <f t="shared" ref="V3129" si="5503">+IF(I3129&lt;0,"ng","")</f>
        <v/>
      </c>
      <c r="W3129" s="619"/>
    </row>
    <row r="3130" spans="1:23" s="485" customFormat="1" ht="24" hidden="1" customHeight="1">
      <c r="A3130" s="366" t="s">
        <v>5092</v>
      </c>
      <c r="B3130" s="418" t="s">
        <v>0</v>
      </c>
      <c r="C3130" s="418" t="s">
        <v>3674</v>
      </c>
      <c r="D3130" s="419" t="s">
        <v>3675</v>
      </c>
      <c r="E3130" s="419" t="s">
        <v>1860</v>
      </c>
      <c r="F3130" s="411">
        <v>2</v>
      </c>
      <c r="G3130" s="411">
        <f>[5]내역서!F3126</f>
        <v>2</v>
      </c>
      <c r="H3130" s="411">
        <v>0</v>
      </c>
      <c r="I3130" s="411">
        <f>내역서!F3134</f>
        <v>0</v>
      </c>
      <c r="J3130" s="411">
        <v>0</v>
      </c>
      <c r="K3130" s="412">
        <f>INT($I3130*J3130)</f>
        <v>0</v>
      </c>
      <c r="L3130" s="411">
        <v>159602.1</v>
      </c>
      <c r="M3130" s="412">
        <f>INT($I3130*L3130)</f>
        <v>0</v>
      </c>
      <c r="N3130" s="411">
        <v>0</v>
      </c>
      <c r="O3130" s="412">
        <f>INT($I3130*N3130)</f>
        <v>0</v>
      </c>
      <c r="P3130" s="412">
        <f>+J3130+L3130+N3130</f>
        <v>159602.1</v>
      </c>
      <c r="Q3130" s="412">
        <f>K3130+M3130+O3130</f>
        <v>0</v>
      </c>
      <c r="R3130" s="412"/>
      <c r="S3130" s="412"/>
      <c r="T3130" s="412"/>
      <c r="U3130" s="419" t="s">
        <v>0</v>
      </c>
      <c r="V3130" s="617" t="str">
        <f>+IF(I3130&lt;0,"ng","")</f>
        <v/>
      </c>
      <c r="W3130" s="617"/>
    </row>
    <row r="3131" spans="1:23" s="77" customFormat="1" ht="24" hidden="1" customHeight="1">
      <c r="A3131" s="372" t="s">
        <v>4829</v>
      </c>
      <c r="B3131" s="421" t="s">
        <v>0</v>
      </c>
      <c r="C3131" s="421" t="s">
        <v>1592</v>
      </c>
      <c r="D3131" s="422" t="s">
        <v>1593</v>
      </c>
      <c r="E3131" s="422" t="s">
        <v>729</v>
      </c>
      <c r="F3131" s="416">
        <v>2</v>
      </c>
      <c r="G3131" s="416">
        <f>[5]내역서!F3127</f>
        <v>2</v>
      </c>
      <c r="H3131" s="416">
        <v>0</v>
      </c>
      <c r="I3131" s="416">
        <f>내역서!F3135</f>
        <v>0</v>
      </c>
      <c r="J3131" s="416">
        <v>0</v>
      </c>
      <c r="K3131" s="417">
        <f t="shared" si="5476"/>
        <v>0</v>
      </c>
      <c r="L3131" s="416">
        <v>159602.1</v>
      </c>
      <c r="M3131" s="417">
        <f t="shared" si="5477"/>
        <v>0</v>
      </c>
      <c r="N3131" s="416">
        <v>0</v>
      </c>
      <c r="O3131" s="417">
        <f t="shared" si="5478"/>
        <v>0</v>
      </c>
      <c r="P3131" s="417">
        <f t="shared" si="5479"/>
        <v>159602.1</v>
      </c>
      <c r="Q3131" s="417">
        <f t="shared" si="5408"/>
        <v>0</v>
      </c>
      <c r="R3131" s="417">
        <f t="shared" ref="R3131" si="5504">I3131-I3130</f>
        <v>0</v>
      </c>
      <c r="S3131" s="417">
        <f t="shared" ref="S3131:T3131" si="5505">P3131-P3130</f>
        <v>0</v>
      </c>
      <c r="T3131" s="417">
        <f t="shared" si="5505"/>
        <v>0</v>
      </c>
      <c r="U3131" s="422"/>
      <c r="V3131" s="619" t="str">
        <f t="shared" ref="V3131" si="5506">+IF(I3131&lt;0,"ng","")</f>
        <v/>
      </c>
      <c r="W3131" s="619"/>
    </row>
    <row r="3132" spans="1:23" s="485" customFormat="1" ht="24" hidden="1" customHeight="1">
      <c r="A3132" s="366" t="s">
        <v>3334</v>
      </c>
      <c r="B3132" s="418" t="s">
        <v>0</v>
      </c>
      <c r="C3132" s="418" t="s">
        <v>3676</v>
      </c>
      <c r="D3132" s="419" t="s">
        <v>145</v>
      </c>
      <c r="E3132" s="419" t="s">
        <v>3677</v>
      </c>
      <c r="F3132" s="411">
        <v>32</v>
      </c>
      <c r="G3132" s="411">
        <f>[5]내역서!F3128</f>
        <v>32</v>
      </c>
      <c r="H3132" s="411">
        <v>0</v>
      </c>
      <c r="I3132" s="411">
        <f>내역서!F3136</f>
        <v>0</v>
      </c>
      <c r="J3132" s="411">
        <v>6043</v>
      </c>
      <c r="K3132" s="412">
        <f>INT($I3132*J3132)</f>
        <v>0</v>
      </c>
      <c r="L3132" s="411">
        <v>43661.599999999999</v>
      </c>
      <c r="M3132" s="412">
        <f>INT($I3132*L3132)</f>
        <v>0</v>
      </c>
      <c r="N3132" s="411">
        <v>104.1</v>
      </c>
      <c r="O3132" s="412">
        <f>INT($I3132*N3132)</f>
        <v>0</v>
      </c>
      <c r="P3132" s="412">
        <f>+J3132+L3132+N3132</f>
        <v>49808.7</v>
      </c>
      <c r="Q3132" s="412">
        <f>K3132+M3132+O3132</f>
        <v>0</v>
      </c>
      <c r="R3132" s="412"/>
      <c r="S3132" s="412"/>
      <c r="T3132" s="412"/>
      <c r="U3132" s="419" t="s">
        <v>0</v>
      </c>
      <c r="V3132" s="617" t="str">
        <f>+IF(I3132&lt;0,"ng","")</f>
        <v/>
      </c>
      <c r="W3132" s="617"/>
    </row>
    <row r="3133" spans="1:23" s="77" customFormat="1" ht="24" hidden="1" customHeight="1">
      <c r="A3133" s="372" t="s">
        <v>4298</v>
      </c>
      <c r="B3133" s="421" t="s">
        <v>0</v>
      </c>
      <c r="C3133" s="421" t="s">
        <v>1594</v>
      </c>
      <c r="D3133" s="422" t="s">
        <v>145</v>
      </c>
      <c r="E3133" s="422" t="s">
        <v>1595</v>
      </c>
      <c r="F3133" s="416">
        <v>32</v>
      </c>
      <c r="G3133" s="416">
        <f>[5]내역서!F3129</f>
        <v>32</v>
      </c>
      <c r="H3133" s="416">
        <v>0</v>
      </c>
      <c r="I3133" s="416">
        <f>내역서!F3137</f>
        <v>0</v>
      </c>
      <c r="J3133" s="416">
        <v>6043</v>
      </c>
      <c r="K3133" s="417">
        <f t="shared" si="5476"/>
        <v>0</v>
      </c>
      <c r="L3133" s="416">
        <v>43661.599999999999</v>
      </c>
      <c r="M3133" s="417">
        <f t="shared" si="5477"/>
        <v>0</v>
      </c>
      <c r="N3133" s="416">
        <v>104.1</v>
      </c>
      <c r="O3133" s="417">
        <f t="shared" si="5478"/>
        <v>0</v>
      </c>
      <c r="P3133" s="417">
        <f t="shared" si="5479"/>
        <v>49808.7</v>
      </c>
      <c r="Q3133" s="417">
        <f t="shared" si="5408"/>
        <v>0</v>
      </c>
      <c r="R3133" s="417">
        <f t="shared" ref="R3133" si="5507">I3133-I3132</f>
        <v>0</v>
      </c>
      <c r="S3133" s="417">
        <f t="shared" ref="S3133:T3133" si="5508">P3133-P3132</f>
        <v>0</v>
      </c>
      <c r="T3133" s="417">
        <f t="shared" si="5508"/>
        <v>0</v>
      </c>
      <c r="U3133" s="422"/>
      <c r="V3133" s="619" t="str">
        <f t="shared" ref="V3133" si="5509">+IF(I3133&lt;0,"ng","")</f>
        <v/>
      </c>
      <c r="W3133" s="619"/>
    </row>
    <row r="3134" spans="1:23" s="485" customFormat="1" ht="24" hidden="1" customHeight="1">
      <c r="A3134" s="366" t="s">
        <v>5093</v>
      </c>
      <c r="B3134" s="418" t="s">
        <v>0</v>
      </c>
      <c r="C3134" s="418" t="s">
        <v>3678</v>
      </c>
      <c r="D3134" s="419" t="s">
        <v>146</v>
      </c>
      <c r="E3134" s="419" t="s">
        <v>3677</v>
      </c>
      <c r="F3134" s="411">
        <v>42</v>
      </c>
      <c r="G3134" s="411">
        <f>[5]내역서!F3130</f>
        <v>42</v>
      </c>
      <c r="H3134" s="411">
        <v>0</v>
      </c>
      <c r="I3134" s="411">
        <f>내역서!F3138</f>
        <v>0</v>
      </c>
      <c r="J3134" s="411">
        <v>9089.1</v>
      </c>
      <c r="K3134" s="412">
        <f>INT($I3134*J3134)</f>
        <v>0</v>
      </c>
      <c r="L3134" s="411">
        <v>67259.199999999997</v>
      </c>
      <c r="M3134" s="412">
        <f>INT($I3134*L3134)</f>
        <v>0</v>
      </c>
      <c r="N3134" s="411">
        <v>314.89999999999998</v>
      </c>
      <c r="O3134" s="412">
        <f>INT($I3134*N3134)</f>
        <v>0</v>
      </c>
      <c r="P3134" s="412">
        <f>+J3134+L3134+N3134</f>
        <v>76663.199999999997</v>
      </c>
      <c r="Q3134" s="412">
        <f>K3134+M3134+O3134</f>
        <v>0</v>
      </c>
      <c r="R3134" s="412"/>
      <c r="S3134" s="412"/>
      <c r="T3134" s="412"/>
      <c r="U3134" s="419" t="s">
        <v>0</v>
      </c>
      <c r="V3134" s="617" t="str">
        <f>+IF(I3134&lt;0,"ng","")</f>
        <v/>
      </c>
      <c r="W3134" s="617"/>
    </row>
    <row r="3135" spans="1:23" s="77" customFormat="1" ht="24" hidden="1" customHeight="1">
      <c r="A3135" s="372" t="s">
        <v>4640</v>
      </c>
      <c r="B3135" s="421" t="s">
        <v>0</v>
      </c>
      <c r="C3135" s="421" t="s">
        <v>1596</v>
      </c>
      <c r="D3135" s="422" t="s">
        <v>146</v>
      </c>
      <c r="E3135" s="422" t="s">
        <v>1595</v>
      </c>
      <c r="F3135" s="416">
        <v>42</v>
      </c>
      <c r="G3135" s="416">
        <f>[5]내역서!F3131</f>
        <v>42</v>
      </c>
      <c r="H3135" s="416">
        <v>0</v>
      </c>
      <c r="I3135" s="416">
        <f>내역서!F3139</f>
        <v>0</v>
      </c>
      <c r="J3135" s="416">
        <v>9089.1</v>
      </c>
      <c r="K3135" s="417">
        <f t="shared" si="5476"/>
        <v>0</v>
      </c>
      <c r="L3135" s="416">
        <v>67259.199999999997</v>
      </c>
      <c r="M3135" s="417">
        <f t="shared" si="5477"/>
        <v>0</v>
      </c>
      <c r="N3135" s="416">
        <v>314.89999999999998</v>
      </c>
      <c r="O3135" s="417">
        <f t="shared" si="5478"/>
        <v>0</v>
      </c>
      <c r="P3135" s="417">
        <f t="shared" si="5479"/>
        <v>76663.199999999997</v>
      </c>
      <c r="Q3135" s="417">
        <f t="shared" si="5408"/>
        <v>0</v>
      </c>
      <c r="R3135" s="417">
        <f t="shared" ref="R3135" si="5510">I3135-I3134</f>
        <v>0</v>
      </c>
      <c r="S3135" s="417">
        <f t="shared" ref="S3135:T3135" si="5511">P3135-P3134</f>
        <v>0</v>
      </c>
      <c r="T3135" s="417">
        <f t="shared" si="5511"/>
        <v>0</v>
      </c>
      <c r="U3135" s="422"/>
      <c r="V3135" s="619" t="str">
        <f t="shared" ref="V3135" si="5512">+IF(I3135&lt;0,"ng","")</f>
        <v/>
      </c>
      <c r="W3135" s="619"/>
    </row>
    <row r="3136" spans="1:23" s="371" customFormat="1" ht="24" hidden="1" customHeight="1">
      <c r="A3136" s="366" t="s">
        <v>4825</v>
      </c>
      <c r="B3136" s="436" t="s">
        <v>3178</v>
      </c>
      <c r="C3136" s="436" t="s">
        <v>3679</v>
      </c>
      <c r="D3136" s="437" t="s">
        <v>0</v>
      </c>
      <c r="E3136" s="437" t="s">
        <v>0</v>
      </c>
      <c r="F3136" s="438">
        <v>0</v>
      </c>
      <c r="G3136" s="438">
        <f>[5]내역서!F3132</f>
        <v>0</v>
      </c>
      <c r="H3136" s="438">
        <v>0</v>
      </c>
      <c r="I3136" s="438">
        <f>내역서!F3140</f>
        <v>0</v>
      </c>
      <c r="J3136" s="439">
        <v>0</v>
      </c>
      <c r="K3136" s="438">
        <f>SUMIF($A$3138:$A$3145,$A3138,K$3138:K$3145)</f>
        <v>0</v>
      </c>
      <c r="L3136" s="439">
        <v>0</v>
      </c>
      <c r="M3136" s="438">
        <f>SUMIF($A$3138:$A$3145,$A3138,M$3138:M$3145)</f>
        <v>0</v>
      </c>
      <c r="N3136" s="439">
        <v>0</v>
      </c>
      <c r="O3136" s="438">
        <f>SUMIF($A$3138:$A$3145,$A3138,O$3138:O$3145)</f>
        <v>0</v>
      </c>
      <c r="P3136" s="440">
        <v>0</v>
      </c>
      <c r="Q3136" s="438">
        <f>K3136+M3136+O3136</f>
        <v>0</v>
      </c>
      <c r="R3136" s="438"/>
      <c r="S3136" s="438"/>
      <c r="T3136" s="438"/>
      <c r="U3136" s="441" t="s">
        <v>0</v>
      </c>
      <c r="V3136" s="617" t="str">
        <f>+IF(I3136&lt;0,"ng","")</f>
        <v/>
      </c>
      <c r="W3136" s="617"/>
    </row>
    <row r="3137" spans="1:23" s="81" customFormat="1" ht="24" hidden="1" customHeight="1">
      <c r="A3137" s="372" t="s">
        <v>4916</v>
      </c>
      <c r="B3137" s="442" t="s">
        <v>5094</v>
      </c>
      <c r="C3137" s="442" t="s">
        <v>5095</v>
      </c>
      <c r="D3137" s="443" t="s">
        <v>0</v>
      </c>
      <c r="E3137" s="443" t="s">
        <v>0</v>
      </c>
      <c r="F3137" s="444">
        <v>0</v>
      </c>
      <c r="G3137" s="444">
        <f>[5]내역서!F3133</f>
        <v>0</v>
      </c>
      <c r="H3137" s="444">
        <v>0</v>
      </c>
      <c r="I3137" s="444">
        <f>내역서!F3141</f>
        <v>0</v>
      </c>
      <c r="J3137" s="445">
        <v>0</v>
      </c>
      <c r="K3137" s="444">
        <f>SUMIF($A$3138:$A$3145,$A3139,K$3138:K$3145)</f>
        <v>0</v>
      </c>
      <c r="L3137" s="445">
        <v>0</v>
      </c>
      <c r="M3137" s="444">
        <f>SUMIF($A$3138:$A$3145,$A3139,M$3138:M$3145)</f>
        <v>0</v>
      </c>
      <c r="N3137" s="445">
        <v>0</v>
      </c>
      <c r="O3137" s="444">
        <f>SUMIF($A$3138:$A$3145,$A3139,O$3138:O$3145)</f>
        <v>0</v>
      </c>
      <c r="P3137" s="446">
        <v>0</v>
      </c>
      <c r="Q3137" s="444">
        <f t="shared" ref="Q3137:Q3199" si="5513">K3137+M3137+O3137</f>
        <v>0</v>
      </c>
      <c r="R3137" s="444">
        <f t="shared" ref="R3137" si="5514">I3137-I3136</f>
        <v>0</v>
      </c>
      <c r="S3137" s="444">
        <f t="shared" ref="S3137:T3137" si="5515">P3137-P3136</f>
        <v>0</v>
      </c>
      <c r="T3137" s="444">
        <f t="shared" si="5515"/>
        <v>0</v>
      </c>
      <c r="U3137" s="447"/>
      <c r="V3137" s="619" t="str">
        <f t="shared" ref="V3137" si="5516">+IF(I3137&lt;0,"ng","")</f>
        <v/>
      </c>
      <c r="W3137" s="619"/>
    </row>
    <row r="3138" spans="1:23" s="485" customFormat="1" ht="24" hidden="1" customHeight="1">
      <c r="A3138" s="366" t="s">
        <v>5096</v>
      </c>
      <c r="B3138" s="418" t="s">
        <v>0</v>
      </c>
      <c r="C3138" s="418" t="s">
        <v>3682</v>
      </c>
      <c r="D3138" s="419" t="s">
        <v>147</v>
      </c>
      <c r="E3138" s="419" t="s">
        <v>16</v>
      </c>
      <c r="F3138" s="411">
        <v>927</v>
      </c>
      <c r="G3138" s="411">
        <f>[5]내역서!F3134</f>
        <v>927</v>
      </c>
      <c r="H3138" s="411">
        <v>0</v>
      </c>
      <c r="I3138" s="411">
        <f>내역서!F3142</f>
        <v>0</v>
      </c>
      <c r="J3138" s="411">
        <v>992.8</v>
      </c>
      <c r="K3138" s="412">
        <f>INT($I3138*J3138)</f>
        <v>0</v>
      </c>
      <c r="L3138" s="411">
        <v>8854.4</v>
      </c>
      <c r="M3138" s="412">
        <f>INT($I3138*L3138)</f>
        <v>0</v>
      </c>
      <c r="N3138" s="411">
        <v>186.8</v>
      </c>
      <c r="O3138" s="412">
        <f>INT($I3138*N3138)</f>
        <v>0</v>
      </c>
      <c r="P3138" s="412">
        <f>+J3138+L3138+N3138</f>
        <v>10033.999999999998</v>
      </c>
      <c r="Q3138" s="412">
        <f>K3138+M3138+O3138</f>
        <v>0</v>
      </c>
      <c r="R3138" s="412"/>
      <c r="S3138" s="412"/>
      <c r="T3138" s="412"/>
      <c r="U3138" s="419" t="s">
        <v>0</v>
      </c>
      <c r="V3138" s="617" t="str">
        <f>+IF(I3138&lt;0,"ng","")</f>
        <v/>
      </c>
      <c r="W3138" s="617"/>
    </row>
    <row r="3139" spans="1:23" s="77" customFormat="1" ht="24" hidden="1" customHeight="1">
      <c r="A3139" s="372" t="s">
        <v>5009</v>
      </c>
      <c r="B3139" s="421" t="s">
        <v>0</v>
      </c>
      <c r="C3139" s="421" t="s">
        <v>1597</v>
      </c>
      <c r="D3139" s="422" t="s">
        <v>147</v>
      </c>
      <c r="E3139" s="422" t="s">
        <v>16</v>
      </c>
      <c r="F3139" s="416">
        <v>927</v>
      </c>
      <c r="G3139" s="416">
        <f>[5]내역서!F3135</f>
        <v>927</v>
      </c>
      <c r="H3139" s="416">
        <v>0</v>
      </c>
      <c r="I3139" s="416">
        <f>내역서!F3143</f>
        <v>0</v>
      </c>
      <c r="J3139" s="416">
        <v>992.8</v>
      </c>
      <c r="K3139" s="417">
        <f t="shared" ref="K3139:K3145" si="5517">INT($I3139*J3139)</f>
        <v>0</v>
      </c>
      <c r="L3139" s="416">
        <v>8854.4</v>
      </c>
      <c r="M3139" s="417">
        <f t="shared" ref="M3139:M3145" si="5518">INT($I3139*L3139)</f>
        <v>0</v>
      </c>
      <c r="N3139" s="416">
        <v>186.8</v>
      </c>
      <c r="O3139" s="417">
        <f t="shared" ref="O3139:O3145" si="5519">INT($I3139*N3139)</f>
        <v>0</v>
      </c>
      <c r="P3139" s="417">
        <f t="shared" ref="P3139:P3145" si="5520">+J3139+L3139+N3139</f>
        <v>10033.999999999998</v>
      </c>
      <c r="Q3139" s="417">
        <f t="shared" si="5513"/>
        <v>0</v>
      </c>
      <c r="R3139" s="417">
        <f t="shared" ref="R3139" si="5521">I3139-I3138</f>
        <v>0</v>
      </c>
      <c r="S3139" s="417">
        <f t="shared" ref="S3139:T3139" si="5522">P3139-P3138</f>
        <v>0</v>
      </c>
      <c r="T3139" s="417">
        <f t="shared" si="5522"/>
        <v>0</v>
      </c>
      <c r="U3139" s="422"/>
      <c r="V3139" s="619" t="str">
        <f t="shared" ref="V3139" si="5523">+IF(I3139&lt;0,"ng","")</f>
        <v/>
      </c>
      <c r="W3139" s="619"/>
    </row>
    <row r="3140" spans="1:23" s="485" customFormat="1" ht="24" hidden="1" customHeight="1">
      <c r="A3140" s="366" t="s">
        <v>5097</v>
      </c>
      <c r="B3140" s="418" t="s">
        <v>0</v>
      </c>
      <c r="C3140" s="418" t="s">
        <v>3683</v>
      </c>
      <c r="D3140" s="419" t="s">
        <v>148</v>
      </c>
      <c r="E3140" s="419" t="s">
        <v>16</v>
      </c>
      <c r="F3140" s="411">
        <v>258.3</v>
      </c>
      <c r="G3140" s="411">
        <f>[5]내역서!F3136</f>
        <v>258.3</v>
      </c>
      <c r="H3140" s="411">
        <v>0</v>
      </c>
      <c r="I3140" s="411">
        <f>내역서!F3144</f>
        <v>0</v>
      </c>
      <c r="J3140" s="411">
        <v>2814</v>
      </c>
      <c r="K3140" s="412">
        <f>INT($I3140*J3140)</f>
        <v>0</v>
      </c>
      <c r="L3140" s="411">
        <v>25088</v>
      </c>
      <c r="M3140" s="412">
        <f>INT($I3140*L3140)</f>
        <v>0</v>
      </c>
      <c r="N3140" s="411">
        <v>529.6</v>
      </c>
      <c r="O3140" s="412">
        <f>INT($I3140*N3140)</f>
        <v>0</v>
      </c>
      <c r="P3140" s="412">
        <f>+J3140+L3140+N3140</f>
        <v>28431.599999999999</v>
      </c>
      <c r="Q3140" s="412">
        <f>K3140+M3140+O3140</f>
        <v>0</v>
      </c>
      <c r="R3140" s="412"/>
      <c r="S3140" s="412"/>
      <c r="T3140" s="412"/>
      <c r="U3140" s="419" t="s">
        <v>0</v>
      </c>
      <c r="V3140" s="617" t="str">
        <f>+IF(I3140&lt;0,"ng","")</f>
        <v/>
      </c>
      <c r="W3140" s="617"/>
    </row>
    <row r="3141" spans="1:23" s="77" customFormat="1" ht="24" hidden="1" customHeight="1">
      <c r="A3141" s="372" t="s">
        <v>4829</v>
      </c>
      <c r="B3141" s="421" t="s">
        <v>0</v>
      </c>
      <c r="C3141" s="421" t="s">
        <v>1598</v>
      </c>
      <c r="D3141" s="422" t="s">
        <v>148</v>
      </c>
      <c r="E3141" s="422" t="s">
        <v>16</v>
      </c>
      <c r="F3141" s="416">
        <v>258.3</v>
      </c>
      <c r="G3141" s="416">
        <f>[5]내역서!F3137</f>
        <v>258.3</v>
      </c>
      <c r="H3141" s="416">
        <v>0</v>
      </c>
      <c r="I3141" s="416">
        <f>내역서!F3145</f>
        <v>0</v>
      </c>
      <c r="J3141" s="416">
        <v>2814</v>
      </c>
      <c r="K3141" s="417">
        <f t="shared" si="5517"/>
        <v>0</v>
      </c>
      <c r="L3141" s="416">
        <v>25088</v>
      </c>
      <c r="M3141" s="417">
        <f t="shared" si="5518"/>
        <v>0</v>
      </c>
      <c r="N3141" s="416">
        <v>529.6</v>
      </c>
      <c r="O3141" s="417">
        <f t="shared" si="5519"/>
        <v>0</v>
      </c>
      <c r="P3141" s="417">
        <f t="shared" si="5520"/>
        <v>28431.599999999999</v>
      </c>
      <c r="Q3141" s="417">
        <f t="shared" si="5513"/>
        <v>0</v>
      </c>
      <c r="R3141" s="417">
        <f t="shared" ref="R3141" si="5524">I3141-I3140</f>
        <v>0</v>
      </c>
      <c r="S3141" s="417">
        <f t="shared" ref="S3141:T3141" si="5525">P3141-P3140</f>
        <v>0</v>
      </c>
      <c r="T3141" s="417">
        <f t="shared" si="5525"/>
        <v>0</v>
      </c>
      <c r="U3141" s="422"/>
      <c r="V3141" s="619" t="str">
        <f t="shared" ref="V3141" si="5526">+IF(I3141&lt;0,"ng","")</f>
        <v/>
      </c>
      <c r="W3141" s="619"/>
    </row>
    <row r="3142" spans="1:23" s="485" customFormat="1" ht="24" hidden="1" customHeight="1">
      <c r="A3142" s="366" t="s">
        <v>2055</v>
      </c>
      <c r="B3142" s="418" t="s">
        <v>0</v>
      </c>
      <c r="C3142" s="418" t="s">
        <v>3684</v>
      </c>
      <c r="D3142" s="419" t="s">
        <v>119</v>
      </c>
      <c r="E3142" s="419" t="s">
        <v>16</v>
      </c>
      <c r="F3142" s="411">
        <v>155</v>
      </c>
      <c r="G3142" s="411">
        <f>[5]내역서!F3138</f>
        <v>155</v>
      </c>
      <c r="H3142" s="411">
        <v>0</v>
      </c>
      <c r="I3142" s="411">
        <f>내역서!F3146</f>
        <v>0</v>
      </c>
      <c r="J3142" s="411">
        <v>2483.4</v>
      </c>
      <c r="K3142" s="412">
        <f>INT($I3142*J3142)</f>
        <v>0</v>
      </c>
      <c r="L3142" s="411">
        <v>22136</v>
      </c>
      <c r="M3142" s="412">
        <f>INT($I3142*L3142)</f>
        <v>0</v>
      </c>
      <c r="N3142" s="411">
        <v>466.7</v>
      </c>
      <c r="O3142" s="412">
        <f>INT($I3142*N3142)</f>
        <v>0</v>
      </c>
      <c r="P3142" s="412">
        <f>+J3142+L3142+N3142</f>
        <v>25086.100000000002</v>
      </c>
      <c r="Q3142" s="412">
        <f>K3142+M3142+O3142</f>
        <v>0</v>
      </c>
      <c r="R3142" s="412"/>
      <c r="S3142" s="412"/>
      <c r="T3142" s="412"/>
      <c r="U3142" s="419" t="s">
        <v>0</v>
      </c>
      <c r="V3142" s="617" t="str">
        <f>+IF(I3142&lt;0,"ng","")</f>
        <v/>
      </c>
      <c r="W3142" s="617"/>
    </row>
    <row r="3143" spans="1:23" s="77" customFormat="1" ht="24" hidden="1" customHeight="1">
      <c r="A3143" s="372" t="s">
        <v>5098</v>
      </c>
      <c r="B3143" s="421" t="s">
        <v>0</v>
      </c>
      <c r="C3143" s="421" t="s">
        <v>1599</v>
      </c>
      <c r="D3143" s="422" t="s">
        <v>119</v>
      </c>
      <c r="E3143" s="422" t="s">
        <v>16</v>
      </c>
      <c r="F3143" s="416">
        <v>155</v>
      </c>
      <c r="G3143" s="416">
        <f>[5]내역서!F3139</f>
        <v>155</v>
      </c>
      <c r="H3143" s="416">
        <v>0</v>
      </c>
      <c r="I3143" s="416">
        <f>내역서!F3147</f>
        <v>0</v>
      </c>
      <c r="J3143" s="416">
        <v>2483.4</v>
      </c>
      <c r="K3143" s="417">
        <f t="shared" si="5517"/>
        <v>0</v>
      </c>
      <c r="L3143" s="416">
        <v>22136</v>
      </c>
      <c r="M3143" s="417">
        <f t="shared" si="5518"/>
        <v>0</v>
      </c>
      <c r="N3143" s="416">
        <v>466.7</v>
      </c>
      <c r="O3143" s="417">
        <f t="shared" si="5519"/>
        <v>0</v>
      </c>
      <c r="P3143" s="417">
        <f t="shared" si="5520"/>
        <v>25086.100000000002</v>
      </c>
      <c r="Q3143" s="417">
        <f t="shared" si="5513"/>
        <v>0</v>
      </c>
      <c r="R3143" s="417">
        <f t="shared" ref="R3143" si="5527">I3143-I3142</f>
        <v>0</v>
      </c>
      <c r="S3143" s="417">
        <f t="shared" ref="S3143:T3143" si="5528">P3143-P3142</f>
        <v>0</v>
      </c>
      <c r="T3143" s="417">
        <f t="shared" si="5528"/>
        <v>0</v>
      </c>
      <c r="U3143" s="422"/>
      <c r="V3143" s="619" t="str">
        <f t="shared" ref="V3143" si="5529">+IF(I3143&lt;0,"ng","")</f>
        <v/>
      </c>
      <c r="W3143" s="619"/>
    </row>
    <row r="3144" spans="1:23" s="485" customFormat="1" ht="24" hidden="1" customHeight="1">
      <c r="A3144" s="366" t="s">
        <v>5099</v>
      </c>
      <c r="B3144" s="418" t="s">
        <v>0</v>
      </c>
      <c r="C3144" s="418" t="s">
        <v>2662</v>
      </c>
      <c r="D3144" s="419" t="s">
        <v>149</v>
      </c>
      <c r="E3144" s="419" t="s">
        <v>94</v>
      </c>
      <c r="F3144" s="523">
        <v>280.75299999999999</v>
      </c>
      <c r="G3144" s="523">
        <f>[5]내역서!F3140</f>
        <v>280.75299999999999</v>
      </c>
      <c r="H3144" s="411">
        <v>0</v>
      </c>
      <c r="I3144" s="523">
        <f>내역서!F3148</f>
        <v>0</v>
      </c>
      <c r="J3144" s="411">
        <v>1139</v>
      </c>
      <c r="K3144" s="412">
        <f>INT($I3144*J3144)</f>
        <v>0</v>
      </c>
      <c r="L3144" s="411">
        <v>1832</v>
      </c>
      <c r="M3144" s="412">
        <f>INT($I3144*L3144)</f>
        <v>0</v>
      </c>
      <c r="N3144" s="411">
        <v>987.8</v>
      </c>
      <c r="O3144" s="412">
        <f>INT($I3144*N3144)</f>
        <v>0</v>
      </c>
      <c r="P3144" s="412">
        <f>+J3144+L3144+N3144</f>
        <v>3958.8</v>
      </c>
      <c r="Q3144" s="412">
        <f>K3144+M3144+O3144</f>
        <v>0</v>
      </c>
      <c r="R3144" s="412"/>
      <c r="S3144" s="412"/>
      <c r="T3144" s="412"/>
      <c r="U3144" s="419" t="s">
        <v>0</v>
      </c>
      <c r="V3144" s="617" t="str">
        <f>+IF(I3144&lt;0,"ng","")</f>
        <v/>
      </c>
      <c r="W3144" s="617"/>
    </row>
    <row r="3145" spans="1:23" s="77" customFormat="1" ht="24" hidden="1" customHeight="1">
      <c r="A3145" s="372" t="s">
        <v>4920</v>
      </c>
      <c r="B3145" s="421" t="s">
        <v>0</v>
      </c>
      <c r="C3145" s="421" t="s">
        <v>1600</v>
      </c>
      <c r="D3145" s="422" t="s">
        <v>149</v>
      </c>
      <c r="E3145" s="422" t="s">
        <v>94</v>
      </c>
      <c r="F3145" s="524">
        <v>280.75299999999999</v>
      </c>
      <c r="G3145" s="524">
        <f>[5]내역서!F3141</f>
        <v>280.75299999999999</v>
      </c>
      <c r="H3145" s="416">
        <v>0</v>
      </c>
      <c r="I3145" s="524">
        <f>내역서!F3149</f>
        <v>0</v>
      </c>
      <c r="J3145" s="416">
        <v>1139</v>
      </c>
      <c r="K3145" s="417">
        <f t="shared" si="5517"/>
        <v>0</v>
      </c>
      <c r="L3145" s="416">
        <v>1832</v>
      </c>
      <c r="M3145" s="417">
        <f t="shared" si="5518"/>
        <v>0</v>
      </c>
      <c r="N3145" s="416">
        <v>987.8</v>
      </c>
      <c r="O3145" s="417">
        <f t="shared" si="5519"/>
        <v>0</v>
      </c>
      <c r="P3145" s="417">
        <f t="shared" si="5520"/>
        <v>3958.8</v>
      </c>
      <c r="Q3145" s="417">
        <f t="shared" si="5513"/>
        <v>0</v>
      </c>
      <c r="R3145" s="417">
        <f t="shared" ref="R3145" si="5530">I3145-I3144</f>
        <v>0</v>
      </c>
      <c r="S3145" s="417">
        <f t="shared" ref="S3145:T3145" si="5531">P3145-P3144</f>
        <v>0</v>
      </c>
      <c r="T3145" s="417">
        <f t="shared" si="5531"/>
        <v>0</v>
      </c>
      <c r="U3145" s="422"/>
      <c r="V3145" s="619" t="str">
        <f t="shared" ref="V3145" si="5532">+IF(I3145&lt;0,"ng","")</f>
        <v/>
      </c>
      <c r="W3145" s="619"/>
    </row>
    <row r="3146" spans="1:23" s="371" customFormat="1" ht="24" hidden="1" customHeight="1">
      <c r="A3146" s="366" t="s">
        <v>5100</v>
      </c>
      <c r="B3146" s="395" t="s">
        <v>40</v>
      </c>
      <c r="C3146" s="395" t="s">
        <v>3685</v>
      </c>
      <c r="D3146" s="396" t="s">
        <v>0</v>
      </c>
      <c r="E3146" s="396" t="s">
        <v>0</v>
      </c>
      <c r="F3146" s="397">
        <v>0</v>
      </c>
      <c r="G3146" s="397">
        <f>[5]내역서!F3142</f>
        <v>0</v>
      </c>
      <c r="H3146" s="397">
        <v>0</v>
      </c>
      <c r="I3146" s="397">
        <f>내역서!F3150</f>
        <v>0</v>
      </c>
      <c r="J3146" s="398">
        <v>0</v>
      </c>
      <c r="K3146" s="397">
        <f>K3148+K3164+K3192+K3196+K3208</f>
        <v>0</v>
      </c>
      <c r="L3146" s="398">
        <v>0</v>
      </c>
      <c r="M3146" s="397">
        <f>M3148+M3164+M3192+M3196+M3208</f>
        <v>0</v>
      </c>
      <c r="N3146" s="398">
        <v>0</v>
      </c>
      <c r="O3146" s="397">
        <f>O3148+O3164+O3192+O3196+O3208</f>
        <v>0</v>
      </c>
      <c r="P3146" s="399">
        <v>0</v>
      </c>
      <c r="Q3146" s="397">
        <f>K3146+M3146+O3146</f>
        <v>0</v>
      </c>
      <c r="R3146" s="397"/>
      <c r="S3146" s="397"/>
      <c r="T3146" s="397"/>
      <c r="U3146" s="400" t="s">
        <v>0</v>
      </c>
      <c r="V3146" s="617" t="str">
        <f>+IF(I3146&lt;0,"ng","")</f>
        <v/>
      </c>
      <c r="W3146" s="617"/>
    </row>
    <row r="3147" spans="1:23" s="81" customFormat="1" ht="24" hidden="1" customHeight="1">
      <c r="A3147" s="372" t="s">
        <v>4950</v>
      </c>
      <c r="B3147" s="402" t="s">
        <v>5101</v>
      </c>
      <c r="C3147" s="402" t="s">
        <v>5102</v>
      </c>
      <c r="D3147" s="403" t="s">
        <v>0</v>
      </c>
      <c r="E3147" s="403" t="s">
        <v>0</v>
      </c>
      <c r="F3147" s="404">
        <v>0</v>
      </c>
      <c r="G3147" s="404">
        <f>[5]내역서!F3143</f>
        <v>0</v>
      </c>
      <c r="H3147" s="404">
        <v>0</v>
      </c>
      <c r="I3147" s="404">
        <f>내역서!F3151</f>
        <v>0</v>
      </c>
      <c r="J3147" s="405">
        <v>0</v>
      </c>
      <c r="K3147" s="404">
        <f>K3149+K3165+K3193+K3197+K3209</f>
        <v>0</v>
      </c>
      <c r="L3147" s="405">
        <v>0</v>
      </c>
      <c r="M3147" s="404">
        <f>M3149+M3165+M3193+M3197+M3209</f>
        <v>0</v>
      </c>
      <c r="N3147" s="405">
        <v>0</v>
      </c>
      <c r="O3147" s="404">
        <f>O3149+O3165+O3193+O3197+O3209</f>
        <v>0</v>
      </c>
      <c r="P3147" s="406">
        <v>0</v>
      </c>
      <c r="Q3147" s="404">
        <f t="shared" si="5513"/>
        <v>0</v>
      </c>
      <c r="R3147" s="404">
        <f t="shared" ref="R3147" si="5533">I3147-I3146</f>
        <v>0</v>
      </c>
      <c r="S3147" s="404">
        <f t="shared" ref="S3147:T3147" si="5534">P3147-P3146</f>
        <v>0</v>
      </c>
      <c r="T3147" s="404">
        <f t="shared" si="5534"/>
        <v>0</v>
      </c>
      <c r="U3147" s="407"/>
      <c r="V3147" s="619" t="str">
        <f t="shared" ref="V3147" si="5535">+IF(I3147&lt;0,"ng","")</f>
        <v/>
      </c>
      <c r="W3147" s="619"/>
    </row>
    <row r="3148" spans="1:23" s="371" customFormat="1" ht="24" hidden="1" customHeight="1">
      <c r="A3148" s="366" t="s">
        <v>5103</v>
      </c>
      <c r="B3148" s="436" t="s">
        <v>2396</v>
      </c>
      <c r="C3148" s="436" t="s">
        <v>3562</v>
      </c>
      <c r="D3148" s="437" t="s">
        <v>0</v>
      </c>
      <c r="E3148" s="437" t="s">
        <v>0</v>
      </c>
      <c r="F3148" s="438">
        <v>0</v>
      </c>
      <c r="G3148" s="438">
        <f>[5]내역서!F3144</f>
        <v>0</v>
      </c>
      <c r="H3148" s="438">
        <v>0</v>
      </c>
      <c r="I3148" s="438">
        <f>내역서!F3152</f>
        <v>0</v>
      </c>
      <c r="J3148" s="439">
        <v>0</v>
      </c>
      <c r="K3148" s="438">
        <f>SUMIF($A$3150:$A$3163,$A3150,K$3150:K$3163)</f>
        <v>0</v>
      </c>
      <c r="L3148" s="439">
        <v>0</v>
      </c>
      <c r="M3148" s="438">
        <f>SUMIF($A$3150:$A$3163,$A3150,M$3150:M$3163)</f>
        <v>0</v>
      </c>
      <c r="N3148" s="439">
        <v>0</v>
      </c>
      <c r="O3148" s="438">
        <f>SUMIF($A$3150:$A$3163,$A3150,O$3150:O$3163)</f>
        <v>0</v>
      </c>
      <c r="P3148" s="440">
        <v>0</v>
      </c>
      <c r="Q3148" s="438">
        <f>K3148+M3148+O3148</f>
        <v>0</v>
      </c>
      <c r="R3148" s="438"/>
      <c r="S3148" s="438"/>
      <c r="T3148" s="438"/>
      <c r="U3148" s="441" t="s">
        <v>0</v>
      </c>
      <c r="V3148" s="617" t="str">
        <f>+IF(I3148&lt;0,"ng","")</f>
        <v/>
      </c>
      <c r="W3148" s="617"/>
    </row>
    <row r="3149" spans="1:23" s="81" customFormat="1" ht="24" hidden="1" customHeight="1">
      <c r="A3149" s="372" t="s">
        <v>5082</v>
      </c>
      <c r="B3149" s="442" t="s">
        <v>5104</v>
      </c>
      <c r="C3149" s="442" t="s">
        <v>5105</v>
      </c>
      <c r="D3149" s="443" t="s">
        <v>0</v>
      </c>
      <c r="E3149" s="443" t="s">
        <v>0</v>
      </c>
      <c r="F3149" s="444">
        <v>0</v>
      </c>
      <c r="G3149" s="444">
        <f>[5]내역서!F3145</f>
        <v>0</v>
      </c>
      <c r="H3149" s="444">
        <v>0</v>
      </c>
      <c r="I3149" s="444">
        <f>내역서!F3153</f>
        <v>0</v>
      </c>
      <c r="J3149" s="445">
        <v>0</v>
      </c>
      <c r="K3149" s="444">
        <f>SUMIF($A$3150:$A$3163,$A3151,K$3150:K$3163)</f>
        <v>0</v>
      </c>
      <c r="L3149" s="445">
        <v>0</v>
      </c>
      <c r="M3149" s="444">
        <f>SUMIF($A$3150:$A$3163,$A3151,M$3150:M$3163)</f>
        <v>0</v>
      </c>
      <c r="N3149" s="445">
        <v>0</v>
      </c>
      <c r="O3149" s="444">
        <f>SUMIF($A$3150:$A$3163,$A3151,O$3150:O$3163)</f>
        <v>0</v>
      </c>
      <c r="P3149" s="446">
        <v>0</v>
      </c>
      <c r="Q3149" s="444">
        <f t="shared" si="5513"/>
        <v>0</v>
      </c>
      <c r="R3149" s="444">
        <f t="shared" ref="R3149" si="5536">I3149-I3148</f>
        <v>0</v>
      </c>
      <c r="S3149" s="444">
        <f t="shared" ref="S3149:T3149" si="5537">P3149-P3148</f>
        <v>0</v>
      </c>
      <c r="T3149" s="444">
        <f t="shared" si="5537"/>
        <v>0</v>
      </c>
      <c r="U3149" s="447"/>
      <c r="V3149" s="619" t="str">
        <f t="shared" ref="V3149" si="5538">+IF(I3149&lt;0,"ng","")</f>
        <v/>
      </c>
      <c r="W3149" s="619"/>
    </row>
    <row r="3150" spans="1:23" s="485" customFormat="1" ht="24" hidden="1" customHeight="1">
      <c r="A3150" s="366" t="s">
        <v>4825</v>
      </c>
      <c r="B3150" s="418" t="s">
        <v>0</v>
      </c>
      <c r="C3150" s="418" t="s">
        <v>3565</v>
      </c>
      <c r="D3150" s="419" t="s">
        <v>122</v>
      </c>
      <c r="E3150" s="419" t="s">
        <v>1894</v>
      </c>
      <c r="F3150" s="411">
        <v>5</v>
      </c>
      <c r="G3150" s="411">
        <f>[5]내역서!F3146</f>
        <v>5</v>
      </c>
      <c r="H3150" s="411">
        <v>5</v>
      </c>
      <c r="I3150" s="411">
        <f>내역서!F3154</f>
        <v>0</v>
      </c>
      <c r="J3150" s="411">
        <v>114862.5</v>
      </c>
      <c r="K3150" s="412">
        <f>INT($I3150*J3150)</f>
        <v>0</v>
      </c>
      <c r="L3150" s="411">
        <v>332856.8</v>
      </c>
      <c r="M3150" s="412">
        <f>INT($I3150*L3150)</f>
        <v>0</v>
      </c>
      <c r="N3150" s="411">
        <v>45385.4</v>
      </c>
      <c r="O3150" s="412">
        <f>INT($I3150*N3150)</f>
        <v>0</v>
      </c>
      <c r="P3150" s="412">
        <f>+J3150+L3150+N3150</f>
        <v>493104.7</v>
      </c>
      <c r="Q3150" s="412">
        <f>K3150+M3150+O3150</f>
        <v>0</v>
      </c>
      <c r="R3150" s="412"/>
      <c r="S3150" s="412"/>
      <c r="T3150" s="412"/>
      <c r="U3150" s="419" t="s">
        <v>0</v>
      </c>
      <c r="V3150" s="617" t="str">
        <f>+IF(I3150&lt;0,"ng","")</f>
        <v/>
      </c>
      <c r="W3150" s="617"/>
    </row>
    <row r="3151" spans="1:23" s="77" customFormat="1" ht="24" hidden="1" customHeight="1">
      <c r="A3151" s="372" t="s">
        <v>4640</v>
      </c>
      <c r="B3151" s="421" t="s">
        <v>0</v>
      </c>
      <c r="C3151" s="421" t="s">
        <v>1535</v>
      </c>
      <c r="D3151" s="422" t="s">
        <v>122</v>
      </c>
      <c r="E3151" s="422" t="s">
        <v>1536</v>
      </c>
      <c r="F3151" s="416">
        <v>5</v>
      </c>
      <c r="G3151" s="416">
        <f>[5]내역서!F3147</f>
        <v>5</v>
      </c>
      <c r="H3151" s="416">
        <v>5</v>
      </c>
      <c r="I3151" s="416">
        <f>내역서!F3155</f>
        <v>0</v>
      </c>
      <c r="J3151" s="416">
        <v>114862.5</v>
      </c>
      <c r="K3151" s="417">
        <f t="shared" ref="K3151:K3163" si="5539">INT($I3151*J3151)</f>
        <v>0</v>
      </c>
      <c r="L3151" s="416">
        <v>332856.8</v>
      </c>
      <c r="M3151" s="417">
        <f t="shared" ref="M3151:M3163" si="5540">INT($I3151*L3151)</f>
        <v>0</v>
      </c>
      <c r="N3151" s="416">
        <v>45385.4</v>
      </c>
      <c r="O3151" s="417">
        <f t="shared" ref="O3151:O3163" si="5541">INT($I3151*N3151)</f>
        <v>0</v>
      </c>
      <c r="P3151" s="417">
        <f t="shared" ref="P3151:P3163" si="5542">+J3151+L3151+N3151</f>
        <v>493104.7</v>
      </c>
      <c r="Q3151" s="417">
        <f t="shared" si="5513"/>
        <v>0</v>
      </c>
      <c r="R3151" s="417">
        <f t="shared" ref="R3151" si="5543">I3151-I3150</f>
        <v>0</v>
      </c>
      <c r="S3151" s="417">
        <f t="shared" ref="S3151:T3151" si="5544">P3151-P3150</f>
        <v>0</v>
      </c>
      <c r="T3151" s="417">
        <f t="shared" si="5544"/>
        <v>0</v>
      </c>
      <c r="U3151" s="422"/>
      <c r="V3151" s="619" t="str">
        <f t="shared" ref="V3151" si="5545">+IF(I3151&lt;0,"ng","")</f>
        <v/>
      </c>
      <c r="W3151" s="619"/>
    </row>
    <row r="3152" spans="1:23" s="485" customFormat="1" ht="24" hidden="1" customHeight="1">
      <c r="A3152" s="366" t="s">
        <v>4295</v>
      </c>
      <c r="B3152" s="418" t="s">
        <v>0</v>
      </c>
      <c r="C3152" s="418" t="s">
        <v>3565</v>
      </c>
      <c r="D3152" s="419" t="s">
        <v>123</v>
      </c>
      <c r="E3152" s="419" t="s">
        <v>1894</v>
      </c>
      <c r="F3152" s="411">
        <v>11</v>
      </c>
      <c r="G3152" s="411">
        <f>[5]내역서!F3148</f>
        <v>11</v>
      </c>
      <c r="H3152" s="411">
        <v>11</v>
      </c>
      <c r="I3152" s="411">
        <f>내역서!F3156</f>
        <v>0</v>
      </c>
      <c r="J3152" s="411">
        <v>94480.4</v>
      </c>
      <c r="K3152" s="412">
        <f>INT($I3152*J3152)</f>
        <v>0</v>
      </c>
      <c r="L3152" s="411">
        <v>294743.2</v>
      </c>
      <c r="M3152" s="412">
        <f>INT($I3152*L3152)</f>
        <v>0</v>
      </c>
      <c r="N3152" s="411">
        <v>31112.2</v>
      </c>
      <c r="O3152" s="412">
        <f>INT($I3152*N3152)</f>
        <v>0</v>
      </c>
      <c r="P3152" s="412">
        <f>+J3152+L3152+N3152</f>
        <v>420335.8</v>
      </c>
      <c r="Q3152" s="412">
        <f>K3152+M3152+O3152</f>
        <v>0</v>
      </c>
      <c r="R3152" s="412"/>
      <c r="S3152" s="412"/>
      <c r="T3152" s="412"/>
      <c r="U3152" s="419" t="s">
        <v>0</v>
      </c>
      <c r="V3152" s="617" t="str">
        <f>+IF(I3152&lt;0,"ng","")</f>
        <v/>
      </c>
      <c r="W3152" s="617"/>
    </row>
    <row r="3153" spans="1:23" s="77" customFormat="1" ht="24" hidden="1" customHeight="1">
      <c r="A3153" s="372" t="s">
        <v>5106</v>
      </c>
      <c r="B3153" s="421" t="s">
        <v>0</v>
      </c>
      <c r="C3153" s="421" t="s">
        <v>1535</v>
      </c>
      <c r="D3153" s="422" t="s">
        <v>123</v>
      </c>
      <c r="E3153" s="422" t="s">
        <v>1536</v>
      </c>
      <c r="F3153" s="416">
        <v>11</v>
      </c>
      <c r="G3153" s="416">
        <f>[5]내역서!F3149</f>
        <v>11</v>
      </c>
      <c r="H3153" s="416">
        <v>11</v>
      </c>
      <c r="I3153" s="416">
        <f>내역서!F3157</f>
        <v>0</v>
      </c>
      <c r="J3153" s="416">
        <v>94480.4</v>
      </c>
      <c r="K3153" s="417">
        <f t="shared" si="5539"/>
        <v>0</v>
      </c>
      <c r="L3153" s="416">
        <v>294743.2</v>
      </c>
      <c r="M3153" s="417">
        <f t="shared" si="5540"/>
        <v>0</v>
      </c>
      <c r="N3153" s="416">
        <v>31112.2</v>
      </c>
      <c r="O3153" s="417">
        <f t="shared" si="5541"/>
        <v>0</v>
      </c>
      <c r="P3153" s="417">
        <f t="shared" si="5542"/>
        <v>420335.8</v>
      </c>
      <c r="Q3153" s="417">
        <f t="shared" si="5513"/>
        <v>0</v>
      </c>
      <c r="R3153" s="417">
        <f t="shared" ref="R3153" si="5546">I3153-I3152</f>
        <v>0</v>
      </c>
      <c r="S3153" s="417">
        <f t="shared" ref="S3153:T3153" si="5547">P3153-P3152</f>
        <v>0</v>
      </c>
      <c r="T3153" s="417">
        <f t="shared" si="5547"/>
        <v>0</v>
      </c>
      <c r="U3153" s="422"/>
      <c r="V3153" s="619" t="str">
        <f t="shared" ref="V3153" si="5548">+IF(I3153&lt;0,"ng","")</f>
        <v/>
      </c>
      <c r="W3153" s="619"/>
    </row>
    <row r="3154" spans="1:23" s="485" customFormat="1" ht="24" hidden="1" customHeight="1">
      <c r="A3154" s="366" t="s">
        <v>4825</v>
      </c>
      <c r="B3154" s="418" t="s">
        <v>0</v>
      </c>
      <c r="C3154" s="418" t="s">
        <v>3565</v>
      </c>
      <c r="D3154" s="419" t="s">
        <v>124</v>
      </c>
      <c r="E3154" s="419" t="s">
        <v>1894</v>
      </c>
      <c r="F3154" s="411">
        <v>10</v>
      </c>
      <c r="G3154" s="411">
        <f>[5]내역서!F3150</f>
        <v>10</v>
      </c>
      <c r="H3154" s="411">
        <v>10</v>
      </c>
      <c r="I3154" s="411">
        <f>내역서!F3158</f>
        <v>0</v>
      </c>
      <c r="J3154" s="411">
        <v>79767</v>
      </c>
      <c r="K3154" s="412">
        <f>INT($I3154*J3154)</f>
        <v>0</v>
      </c>
      <c r="L3154" s="411">
        <v>236001.6</v>
      </c>
      <c r="M3154" s="412">
        <f>INT($I3154*L3154)</f>
        <v>0</v>
      </c>
      <c r="N3154" s="411">
        <v>26415.7</v>
      </c>
      <c r="O3154" s="412">
        <f>INT($I3154*N3154)</f>
        <v>0</v>
      </c>
      <c r="P3154" s="412">
        <f>+J3154+L3154+N3154</f>
        <v>342184.3</v>
      </c>
      <c r="Q3154" s="412">
        <f>K3154+M3154+O3154</f>
        <v>0</v>
      </c>
      <c r="R3154" s="412"/>
      <c r="S3154" s="412"/>
      <c r="T3154" s="412"/>
      <c r="U3154" s="419" t="s">
        <v>0</v>
      </c>
      <c r="V3154" s="617" t="str">
        <f>+IF(I3154&lt;0,"ng","")</f>
        <v/>
      </c>
      <c r="W3154" s="617"/>
    </row>
    <row r="3155" spans="1:23" s="77" customFormat="1" ht="24" hidden="1" customHeight="1">
      <c r="A3155" s="372" t="s">
        <v>4829</v>
      </c>
      <c r="B3155" s="421" t="s">
        <v>0</v>
      </c>
      <c r="C3155" s="421" t="s">
        <v>1535</v>
      </c>
      <c r="D3155" s="422" t="s">
        <v>124</v>
      </c>
      <c r="E3155" s="422" t="s">
        <v>1536</v>
      </c>
      <c r="F3155" s="416">
        <v>10</v>
      </c>
      <c r="G3155" s="416">
        <f>[5]내역서!F3151</f>
        <v>10</v>
      </c>
      <c r="H3155" s="416">
        <v>10</v>
      </c>
      <c r="I3155" s="416">
        <f>내역서!F3159</f>
        <v>0</v>
      </c>
      <c r="J3155" s="416">
        <v>79767</v>
      </c>
      <c r="K3155" s="417">
        <f t="shared" si="5539"/>
        <v>0</v>
      </c>
      <c r="L3155" s="416">
        <v>236001.6</v>
      </c>
      <c r="M3155" s="417">
        <f t="shared" si="5540"/>
        <v>0</v>
      </c>
      <c r="N3155" s="416">
        <v>26415.7</v>
      </c>
      <c r="O3155" s="417">
        <f t="shared" si="5541"/>
        <v>0</v>
      </c>
      <c r="P3155" s="417">
        <f t="shared" si="5542"/>
        <v>342184.3</v>
      </c>
      <c r="Q3155" s="417">
        <f t="shared" si="5513"/>
        <v>0</v>
      </c>
      <c r="R3155" s="417">
        <f t="shared" ref="R3155" si="5549">I3155-I3154</f>
        <v>0</v>
      </c>
      <c r="S3155" s="417">
        <f t="shared" ref="S3155:T3155" si="5550">P3155-P3154</f>
        <v>0</v>
      </c>
      <c r="T3155" s="417">
        <f t="shared" si="5550"/>
        <v>0</v>
      </c>
      <c r="U3155" s="422"/>
      <c r="V3155" s="619" t="str">
        <f t="shared" ref="V3155" si="5551">+IF(I3155&lt;0,"ng","")</f>
        <v/>
      </c>
      <c r="W3155" s="619"/>
    </row>
    <row r="3156" spans="1:23" s="485" customFormat="1" ht="24" hidden="1" customHeight="1">
      <c r="A3156" s="366" t="s">
        <v>5107</v>
      </c>
      <c r="B3156" s="418" t="s">
        <v>0</v>
      </c>
      <c r="C3156" s="418" t="s">
        <v>3568</v>
      </c>
      <c r="D3156" s="419" t="s">
        <v>121</v>
      </c>
      <c r="E3156" s="419" t="s">
        <v>1894</v>
      </c>
      <c r="F3156" s="411">
        <v>3</v>
      </c>
      <c r="G3156" s="411">
        <f>[5]내역서!F3152</f>
        <v>3</v>
      </c>
      <c r="H3156" s="411">
        <v>3</v>
      </c>
      <c r="I3156" s="411">
        <f>내역서!F3160</f>
        <v>0</v>
      </c>
      <c r="J3156" s="411">
        <v>131420.70000000001</v>
      </c>
      <c r="K3156" s="412">
        <f>INT($I3156*J3156)</f>
        <v>0</v>
      </c>
      <c r="L3156" s="411">
        <v>420752</v>
      </c>
      <c r="M3156" s="412">
        <f>INT($I3156*L3156)</f>
        <v>0</v>
      </c>
      <c r="N3156" s="411">
        <v>62623.3</v>
      </c>
      <c r="O3156" s="412">
        <f>INT($I3156*N3156)</f>
        <v>0</v>
      </c>
      <c r="P3156" s="412">
        <f>+J3156+L3156+N3156</f>
        <v>614796</v>
      </c>
      <c r="Q3156" s="412">
        <f>K3156+M3156+O3156</f>
        <v>0</v>
      </c>
      <c r="R3156" s="412"/>
      <c r="S3156" s="412"/>
      <c r="T3156" s="412"/>
      <c r="U3156" s="419" t="s">
        <v>0</v>
      </c>
      <c r="V3156" s="617" t="str">
        <f>+IF(I3156&lt;0,"ng","")</f>
        <v/>
      </c>
      <c r="W3156" s="617"/>
    </row>
    <row r="3157" spans="1:23" s="77" customFormat="1" ht="24" hidden="1" customHeight="1">
      <c r="A3157" s="372" t="s">
        <v>5108</v>
      </c>
      <c r="B3157" s="421" t="s">
        <v>0</v>
      </c>
      <c r="C3157" s="421" t="s">
        <v>1537</v>
      </c>
      <c r="D3157" s="422" t="s">
        <v>121</v>
      </c>
      <c r="E3157" s="422" t="s">
        <v>1536</v>
      </c>
      <c r="F3157" s="416">
        <v>3</v>
      </c>
      <c r="G3157" s="416">
        <f>[5]내역서!F3153</f>
        <v>3</v>
      </c>
      <c r="H3157" s="416">
        <v>3</v>
      </c>
      <c r="I3157" s="416">
        <f>내역서!F3161</f>
        <v>0</v>
      </c>
      <c r="J3157" s="416">
        <v>131420.70000000001</v>
      </c>
      <c r="K3157" s="417">
        <f t="shared" si="5539"/>
        <v>0</v>
      </c>
      <c r="L3157" s="416">
        <v>420752</v>
      </c>
      <c r="M3157" s="417">
        <f t="shared" si="5540"/>
        <v>0</v>
      </c>
      <c r="N3157" s="416">
        <v>62623.3</v>
      </c>
      <c r="O3157" s="417">
        <f t="shared" si="5541"/>
        <v>0</v>
      </c>
      <c r="P3157" s="417">
        <f t="shared" si="5542"/>
        <v>614796</v>
      </c>
      <c r="Q3157" s="417">
        <f t="shared" si="5513"/>
        <v>0</v>
      </c>
      <c r="R3157" s="417">
        <f t="shared" ref="R3157" si="5552">I3157-I3156</f>
        <v>0</v>
      </c>
      <c r="S3157" s="417">
        <f t="shared" ref="S3157:T3157" si="5553">P3157-P3156</f>
        <v>0</v>
      </c>
      <c r="T3157" s="417">
        <f t="shared" si="5553"/>
        <v>0</v>
      </c>
      <c r="U3157" s="422"/>
      <c r="V3157" s="619" t="str">
        <f t="shared" ref="V3157" si="5554">+IF(I3157&lt;0,"ng","")</f>
        <v/>
      </c>
      <c r="W3157" s="619"/>
    </row>
    <row r="3158" spans="1:23" s="485" customFormat="1" ht="24" hidden="1" customHeight="1">
      <c r="A3158" s="366" t="s">
        <v>4825</v>
      </c>
      <c r="B3158" s="418" t="s">
        <v>0</v>
      </c>
      <c r="C3158" s="418" t="s">
        <v>3568</v>
      </c>
      <c r="D3158" s="419" t="s">
        <v>122</v>
      </c>
      <c r="E3158" s="419" t="s">
        <v>1894</v>
      </c>
      <c r="F3158" s="411">
        <v>5</v>
      </c>
      <c r="G3158" s="411">
        <f>[5]내역서!F3154</f>
        <v>5</v>
      </c>
      <c r="H3158" s="411">
        <v>5</v>
      </c>
      <c r="I3158" s="411">
        <f>내역서!F3162</f>
        <v>0</v>
      </c>
      <c r="J3158" s="411">
        <v>114862.5</v>
      </c>
      <c r="K3158" s="412">
        <f>INT($I3158*J3158)</f>
        <v>0</v>
      </c>
      <c r="L3158" s="411">
        <v>332856.8</v>
      </c>
      <c r="M3158" s="412">
        <f>INT($I3158*L3158)</f>
        <v>0</v>
      </c>
      <c r="N3158" s="411">
        <v>45385.4</v>
      </c>
      <c r="O3158" s="412">
        <f>INT($I3158*N3158)</f>
        <v>0</v>
      </c>
      <c r="P3158" s="412">
        <f>+J3158+L3158+N3158</f>
        <v>493104.7</v>
      </c>
      <c r="Q3158" s="412">
        <f>K3158+M3158+O3158</f>
        <v>0</v>
      </c>
      <c r="R3158" s="412"/>
      <c r="S3158" s="412"/>
      <c r="T3158" s="412"/>
      <c r="U3158" s="419" t="s">
        <v>0</v>
      </c>
      <c r="V3158" s="617" t="str">
        <f>+IF(I3158&lt;0,"ng","")</f>
        <v/>
      </c>
      <c r="W3158" s="617"/>
    </row>
    <row r="3159" spans="1:23" s="77" customFormat="1" ht="24" hidden="1" customHeight="1">
      <c r="A3159" s="372" t="s">
        <v>4829</v>
      </c>
      <c r="B3159" s="421" t="s">
        <v>0</v>
      </c>
      <c r="C3159" s="421" t="s">
        <v>1537</v>
      </c>
      <c r="D3159" s="422" t="s">
        <v>122</v>
      </c>
      <c r="E3159" s="422" t="s">
        <v>1536</v>
      </c>
      <c r="F3159" s="416">
        <v>5</v>
      </c>
      <c r="G3159" s="416">
        <f>[5]내역서!F3155</f>
        <v>5</v>
      </c>
      <c r="H3159" s="416">
        <v>5</v>
      </c>
      <c r="I3159" s="416">
        <f>내역서!F3163</f>
        <v>0</v>
      </c>
      <c r="J3159" s="416">
        <v>114862.5</v>
      </c>
      <c r="K3159" s="417">
        <f t="shared" si="5539"/>
        <v>0</v>
      </c>
      <c r="L3159" s="416">
        <v>332856.8</v>
      </c>
      <c r="M3159" s="417">
        <f t="shared" si="5540"/>
        <v>0</v>
      </c>
      <c r="N3159" s="416">
        <v>45385.4</v>
      </c>
      <c r="O3159" s="417">
        <f t="shared" si="5541"/>
        <v>0</v>
      </c>
      <c r="P3159" s="417">
        <f t="shared" si="5542"/>
        <v>493104.7</v>
      </c>
      <c r="Q3159" s="417">
        <f t="shared" si="5513"/>
        <v>0</v>
      </c>
      <c r="R3159" s="417">
        <f t="shared" ref="R3159" si="5555">I3159-I3158</f>
        <v>0</v>
      </c>
      <c r="S3159" s="417">
        <f t="shared" ref="S3159:T3159" si="5556">P3159-P3158</f>
        <v>0</v>
      </c>
      <c r="T3159" s="417">
        <f t="shared" si="5556"/>
        <v>0</v>
      </c>
      <c r="U3159" s="422"/>
      <c r="V3159" s="619" t="str">
        <f t="shared" ref="V3159" si="5557">+IF(I3159&lt;0,"ng","")</f>
        <v/>
      </c>
      <c r="W3159" s="619"/>
    </row>
    <row r="3160" spans="1:23" s="485" customFormat="1" ht="24" hidden="1" customHeight="1">
      <c r="A3160" s="366" t="s">
        <v>4732</v>
      </c>
      <c r="B3160" s="418" t="s">
        <v>0</v>
      </c>
      <c r="C3160" s="418" t="s">
        <v>3568</v>
      </c>
      <c r="D3160" s="419" t="s">
        <v>124</v>
      </c>
      <c r="E3160" s="419" t="s">
        <v>1894</v>
      </c>
      <c r="F3160" s="411">
        <v>7</v>
      </c>
      <c r="G3160" s="411">
        <f>[5]내역서!F3156</f>
        <v>7</v>
      </c>
      <c r="H3160" s="411">
        <v>7</v>
      </c>
      <c r="I3160" s="411">
        <f>내역서!F3164</f>
        <v>0</v>
      </c>
      <c r="J3160" s="411">
        <v>79767</v>
      </c>
      <c r="K3160" s="412">
        <f>INT($I3160*J3160)</f>
        <v>0</v>
      </c>
      <c r="L3160" s="411">
        <v>236001.6</v>
      </c>
      <c r="M3160" s="412">
        <f>INT($I3160*L3160)</f>
        <v>0</v>
      </c>
      <c r="N3160" s="411">
        <v>26415.7</v>
      </c>
      <c r="O3160" s="412">
        <f>INT($I3160*N3160)</f>
        <v>0</v>
      </c>
      <c r="P3160" s="412">
        <f>+J3160+L3160+N3160</f>
        <v>342184.3</v>
      </c>
      <c r="Q3160" s="412">
        <f>K3160+M3160+O3160</f>
        <v>0</v>
      </c>
      <c r="R3160" s="412"/>
      <c r="S3160" s="412"/>
      <c r="T3160" s="412"/>
      <c r="U3160" s="419" t="s">
        <v>0</v>
      </c>
      <c r="V3160" s="617" t="str">
        <f>+IF(I3160&lt;0,"ng","")</f>
        <v/>
      </c>
      <c r="W3160" s="617"/>
    </row>
    <row r="3161" spans="1:23" s="77" customFormat="1" ht="24" hidden="1" customHeight="1">
      <c r="A3161" s="372" t="s">
        <v>5109</v>
      </c>
      <c r="B3161" s="421" t="s">
        <v>0</v>
      </c>
      <c r="C3161" s="421" t="s">
        <v>1537</v>
      </c>
      <c r="D3161" s="422" t="s">
        <v>124</v>
      </c>
      <c r="E3161" s="422" t="s">
        <v>1536</v>
      </c>
      <c r="F3161" s="416">
        <v>7</v>
      </c>
      <c r="G3161" s="416">
        <f>[5]내역서!F3157</f>
        <v>7</v>
      </c>
      <c r="H3161" s="416">
        <v>7</v>
      </c>
      <c r="I3161" s="416">
        <f>내역서!F3165</f>
        <v>0</v>
      </c>
      <c r="J3161" s="416">
        <v>79767</v>
      </c>
      <c r="K3161" s="417">
        <f t="shared" si="5539"/>
        <v>0</v>
      </c>
      <c r="L3161" s="416">
        <v>236001.6</v>
      </c>
      <c r="M3161" s="417">
        <f t="shared" si="5540"/>
        <v>0</v>
      </c>
      <c r="N3161" s="416">
        <v>26415.7</v>
      </c>
      <c r="O3161" s="417">
        <f t="shared" si="5541"/>
        <v>0</v>
      </c>
      <c r="P3161" s="417">
        <f t="shared" si="5542"/>
        <v>342184.3</v>
      </c>
      <c r="Q3161" s="417">
        <f t="shared" si="5513"/>
        <v>0</v>
      </c>
      <c r="R3161" s="417">
        <f t="shared" ref="R3161" si="5558">I3161-I3160</f>
        <v>0</v>
      </c>
      <c r="S3161" s="417">
        <f t="shared" ref="S3161:T3161" si="5559">P3161-P3160</f>
        <v>0</v>
      </c>
      <c r="T3161" s="417">
        <f t="shared" si="5559"/>
        <v>0</v>
      </c>
      <c r="U3161" s="422"/>
      <c r="V3161" s="619" t="str">
        <f t="shared" ref="V3161" si="5560">+IF(I3161&lt;0,"ng","")</f>
        <v/>
      </c>
      <c r="W3161" s="619"/>
    </row>
    <row r="3162" spans="1:23" s="485" customFormat="1" ht="24" hidden="1" customHeight="1">
      <c r="A3162" s="366" t="s">
        <v>4905</v>
      </c>
      <c r="B3162" s="418" t="s">
        <v>0</v>
      </c>
      <c r="C3162" s="418" t="s">
        <v>3688</v>
      </c>
      <c r="D3162" s="419" t="s">
        <v>150</v>
      </c>
      <c r="E3162" s="419" t="s">
        <v>1894</v>
      </c>
      <c r="F3162" s="411">
        <v>100</v>
      </c>
      <c r="G3162" s="411">
        <f>[5]내역서!F3158</f>
        <v>100</v>
      </c>
      <c r="H3162" s="411">
        <v>100</v>
      </c>
      <c r="I3162" s="411">
        <f>내역서!F3166</f>
        <v>0</v>
      </c>
      <c r="J3162" s="411">
        <v>65044</v>
      </c>
      <c r="K3162" s="412">
        <f>INT($I3162*J3162)</f>
        <v>0</v>
      </c>
      <c r="L3162" s="411">
        <v>29580.799999999999</v>
      </c>
      <c r="M3162" s="412">
        <f>INT($I3162*L3162)</f>
        <v>0</v>
      </c>
      <c r="N3162" s="411">
        <v>2703.1</v>
      </c>
      <c r="O3162" s="412">
        <f>INT($I3162*N3162)</f>
        <v>0</v>
      </c>
      <c r="P3162" s="412">
        <f>+J3162+L3162+N3162</f>
        <v>97327.900000000009</v>
      </c>
      <c r="Q3162" s="412">
        <f>K3162+M3162+O3162</f>
        <v>0</v>
      </c>
      <c r="R3162" s="412"/>
      <c r="S3162" s="412"/>
      <c r="T3162" s="412"/>
      <c r="U3162" s="419" t="s">
        <v>0</v>
      </c>
      <c r="V3162" s="617" t="str">
        <f>+IF(I3162&lt;0,"ng","")</f>
        <v/>
      </c>
      <c r="W3162" s="617"/>
    </row>
    <row r="3163" spans="1:23" s="77" customFormat="1" ht="24" hidden="1" customHeight="1">
      <c r="A3163" s="372" t="s">
        <v>4922</v>
      </c>
      <c r="B3163" s="421" t="s">
        <v>0</v>
      </c>
      <c r="C3163" s="421" t="s">
        <v>1602</v>
      </c>
      <c r="D3163" s="422" t="s">
        <v>150</v>
      </c>
      <c r="E3163" s="422" t="s">
        <v>1536</v>
      </c>
      <c r="F3163" s="416">
        <v>100</v>
      </c>
      <c r="G3163" s="416">
        <f>[5]내역서!F3159</f>
        <v>100</v>
      </c>
      <c r="H3163" s="416">
        <v>100</v>
      </c>
      <c r="I3163" s="416">
        <f>내역서!F3167</f>
        <v>0</v>
      </c>
      <c r="J3163" s="416">
        <v>65044</v>
      </c>
      <c r="K3163" s="417">
        <f t="shared" si="5539"/>
        <v>0</v>
      </c>
      <c r="L3163" s="416">
        <v>29580.799999999999</v>
      </c>
      <c r="M3163" s="417">
        <f t="shared" si="5540"/>
        <v>0</v>
      </c>
      <c r="N3163" s="416">
        <v>2703.1</v>
      </c>
      <c r="O3163" s="417">
        <f t="shared" si="5541"/>
        <v>0</v>
      </c>
      <c r="P3163" s="417">
        <f t="shared" si="5542"/>
        <v>97327.900000000009</v>
      </c>
      <c r="Q3163" s="417">
        <f t="shared" si="5513"/>
        <v>0</v>
      </c>
      <c r="R3163" s="417">
        <f t="shared" ref="R3163" si="5561">I3163-I3162</f>
        <v>0</v>
      </c>
      <c r="S3163" s="417">
        <f t="shared" ref="S3163:T3163" si="5562">P3163-P3162</f>
        <v>0</v>
      </c>
      <c r="T3163" s="417">
        <f t="shared" si="5562"/>
        <v>0</v>
      </c>
      <c r="U3163" s="422"/>
      <c r="V3163" s="619" t="str">
        <f t="shared" ref="V3163" si="5563">+IF(I3163&lt;0,"ng","")</f>
        <v/>
      </c>
      <c r="W3163" s="619"/>
    </row>
    <row r="3164" spans="1:23" s="371" customFormat="1" ht="24" hidden="1" customHeight="1">
      <c r="A3164" s="366" t="s">
        <v>4825</v>
      </c>
      <c r="B3164" s="436" t="s">
        <v>2416</v>
      </c>
      <c r="C3164" s="436" t="s">
        <v>3572</v>
      </c>
      <c r="D3164" s="437" t="s">
        <v>0</v>
      </c>
      <c r="E3164" s="437" t="s">
        <v>0</v>
      </c>
      <c r="F3164" s="438">
        <v>0</v>
      </c>
      <c r="G3164" s="438">
        <f>[5]내역서!F3160</f>
        <v>0</v>
      </c>
      <c r="H3164" s="438">
        <v>0</v>
      </c>
      <c r="I3164" s="438">
        <f>내역서!F3168</f>
        <v>0</v>
      </c>
      <c r="J3164" s="439">
        <v>0</v>
      </c>
      <c r="K3164" s="438">
        <f>SUMIF($A$3166:$A$3191,$A3166,K$3166:K$3191)</f>
        <v>0</v>
      </c>
      <c r="L3164" s="439">
        <v>0</v>
      </c>
      <c r="M3164" s="438">
        <f>SUMIF($A$3166:$A$3191,$A3166,M$3166:M$3191)</f>
        <v>0</v>
      </c>
      <c r="N3164" s="439">
        <v>0</v>
      </c>
      <c r="O3164" s="438">
        <f>SUMIF($A$3166:$A$3191,$A3166,O$3166:O$3191)</f>
        <v>0</v>
      </c>
      <c r="P3164" s="440">
        <v>0</v>
      </c>
      <c r="Q3164" s="438">
        <f>K3164+M3164+O3164</f>
        <v>0</v>
      </c>
      <c r="R3164" s="438"/>
      <c r="S3164" s="438"/>
      <c r="T3164" s="438"/>
      <c r="U3164" s="441" t="s">
        <v>0</v>
      </c>
      <c r="V3164" s="617" t="str">
        <f>+IF(I3164&lt;0,"ng","")</f>
        <v/>
      </c>
      <c r="W3164" s="617"/>
    </row>
    <row r="3165" spans="1:23" s="81" customFormat="1" ht="24" hidden="1" customHeight="1">
      <c r="A3165" s="372" t="s">
        <v>4829</v>
      </c>
      <c r="B3165" s="442" t="s">
        <v>5110</v>
      </c>
      <c r="C3165" s="442" t="s">
        <v>4988</v>
      </c>
      <c r="D3165" s="443" t="s">
        <v>0</v>
      </c>
      <c r="E3165" s="443" t="s">
        <v>0</v>
      </c>
      <c r="F3165" s="444">
        <v>0</v>
      </c>
      <c r="G3165" s="444">
        <f>[5]내역서!F3161</f>
        <v>0</v>
      </c>
      <c r="H3165" s="444">
        <v>0</v>
      </c>
      <c r="I3165" s="444">
        <f>내역서!F3169</f>
        <v>0</v>
      </c>
      <c r="J3165" s="445">
        <v>0</v>
      </c>
      <c r="K3165" s="444">
        <f>SUMIF($A$3166:$A$3191,$A3167,K$3166:K$3191)</f>
        <v>0</v>
      </c>
      <c r="L3165" s="445">
        <v>0</v>
      </c>
      <c r="M3165" s="444">
        <f>SUMIF($A$3166:$A$3191,$A3167,M$3166:M$3191)</f>
        <v>0</v>
      </c>
      <c r="N3165" s="445">
        <v>0</v>
      </c>
      <c r="O3165" s="444">
        <f>SUMIF($A$3166:$A$3191,$A3167,O$3166:O$3191)</f>
        <v>0</v>
      </c>
      <c r="P3165" s="446">
        <v>0</v>
      </c>
      <c r="Q3165" s="444">
        <f t="shared" si="5513"/>
        <v>0</v>
      </c>
      <c r="R3165" s="444">
        <f t="shared" ref="R3165" si="5564">I3165-I3164</f>
        <v>0</v>
      </c>
      <c r="S3165" s="444">
        <f t="shared" ref="S3165:T3165" si="5565">P3165-P3164</f>
        <v>0</v>
      </c>
      <c r="T3165" s="444">
        <f t="shared" si="5565"/>
        <v>0</v>
      </c>
      <c r="U3165" s="447"/>
      <c r="V3165" s="619" t="str">
        <f t="shared" ref="V3165" si="5566">+IF(I3165&lt;0,"ng","")</f>
        <v/>
      </c>
      <c r="W3165" s="619"/>
    </row>
    <row r="3166" spans="1:23" s="485" customFormat="1" ht="24" hidden="1" customHeight="1">
      <c r="A3166" s="366" t="s">
        <v>4825</v>
      </c>
      <c r="B3166" s="418" t="s">
        <v>0</v>
      </c>
      <c r="C3166" s="418" t="s">
        <v>3578</v>
      </c>
      <c r="D3166" s="419" t="s">
        <v>122</v>
      </c>
      <c r="E3166" s="419" t="s">
        <v>1894</v>
      </c>
      <c r="F3166" s="411">
        <v>9</v>
      </c>
      <c r="G3166" s="411">
        <f>[5]내역서!F3162</f>
        <v>9</v>
      </c>
      <c r="H3166" s="411">
        <v>9</v>
      </c>
      <c r="I3166" s="411">
        <f>내역서!F3170</f>
        <v>0</v>
      </c>
      <c r="J3166" s="411">
        <v>114862.5</v>
      </c>
      <c r="K3166" s="412">
        <f>INT($I3166*J3166)</f>
        <v>0</v>
      </c>
      <c r="L3166" s="411">
        <v>332856.8</v>
      </c>
      <c r="M3166" s="412">
        <f>INT($I3166*L3166)</f>
        <v>0</v>
      </c>
      <c r="N3166" s="411">
        <v>45385.4</v>
      </c>
      <c r="O3166" s="412">
        <f>INT($I3166*N3166)</f>
        <v>0</v>
      </c>
      <c r="P3166" s="412">
        <f>+J3166+L3166+N3166</f>
        <v>493104.7</v>
      </c>
      <c r="Q3166" s="412">
        <f>K3166+M3166+O3166</f>
        <v>0</v>
      </c>
      <c r="R3166" s="412"/>
      <c r="S3166" s="412"/>
      <c r="T3166" s="412"/>
      <c r="U3166" s="419" t="s">
        <v>0</v>
      </c>
      <c r="V3166" s="617" t="str">
        <f>+IF(I3166&lt;0,"ng","")</f>
        <v/>
      </c>
      <c r="W3166" s="617"/>
    </row>
    <row r="3167" spans="1:23" s="77" customFormat="1" ht="24" hidden="1" customHeight="1">
      <c r="A3167" s="372" t="s">
        <v>5111</v>
      </c>
      <c r="B3167" s="421" t="s">
        <v>0</v>
      </c>
      <c r="C3167" s="421" t="s">
        <v>1542</v>
      </c>
      <c r="D3167" s="422" t="s">
        <v>122</v>
      </c>
      <c r="E3167" s="422" t="s">
        <v>1536</v>
      </c>
      <c r="F3167" s="416">
        <v>9</v>
      </c>
      <c r="G3167" s="416">
        <f>[5]내역서!F3163</f>
        <v>9</v>
      </c>
      <c r="H3167" s="416">
        <v>9</v>
      </c>
      <c r="I3167" s="416">
        <f>내역서!F3171</f>
        <v>0</v>
      </c>
      <c r="J3167" s="416">
        <v>114862.5</v>
      </c>
      <c r="K3167" s="417">
        <f t="shared" ref="K3167:K3191" si="5567">INT($I3167*J3167)</f>
        <v>0</v>
      </c>
      <c r="L3167" s="416">
        <v>332856.8</v>
      </c>
      <c r="M3167" s="417">
        <f t="shared" ref="M3167:M3191" si="5568">INT($I3167*L3167)</f>
        <v>0</v>
      </c>
      <c r="N3167" s="416">
        <v>45385.4</v>
      </c>
      <c r="O3167" s="417">
        <f t="shared" ref="O3167:O3191" si="5569">INT($I3167*N3167)</f>
        <v>0</v>
      </c>
      <c r="P3167" s="417">
        <f t="shared" ref="P3167:P3191" si="5570">+J3167+L3167+N3167</f>
        <v>493104.7</v>
      </c>
      <c r="Q3167" s="417">
        <f t="shared" si="5513"/>
        <v>0</v>
      </c>
      <c r="R3167" s="417">
        <f t="shared" ref="R3167" si="5571">I3167-I3166</f>
        <v>0</v>
      </c>
      <c r="S3167" s="417">
        <f t="shared" ref="S3167:T3167" si="5572">P3167-P3166</f>
        <v>0</v>
      </c>
      <c r="T3167" s="417">
        <f t="shared" si="5572"/>
        <v>0</v>
      </c>
      <c r="U3167" s="422"/>
      <c r="V3167" s="619" t="str">
        <f t="shared" ref="V3167" si="5573">+IF(I3167&lt;0,"ng","")</f>
        <v/>
      </c>
      <c r="W3167" s="619"/>
    </row>
    <row r="3168" spans="1:23" s="485" customFormat="1" ht="24" hidden="1" customHeight="1">
      <c r="A3168" s="366" t="s">
        <v>5112</v>
      </c>
      <c r="B3168" s="418" t="s">
        <v>0</v>
      </c>
      <c r="C3168" s="418" t="s">
        <v>3578</v>
      </c>
      <c r="D3168" s="419" t="s">
        <v>124</v>
      </c>
      <c r="E3168" s="419" t="s">
        <v>1894</v>
      </c>
      <c r="F3168" s="411">
        <v>6</v>
      </c>
      <c r="G3168" s="411">
        <f>[5]내역서!F3164</f>
        <v>6</v>
      </c>
      <c r="H3168" s="411">
        <v>6</v>
      </c>
      <c r="I3168" s="411">
        <f>내역서!F3172</f>
        <v>0</v>
      </c>
      <c r="J3168" s="411">
        <v>79767</v>
      </c>
      <c r="K3168" s="412">
        <f>INT($I3168*J3168)</f>
        <v>0</v>
      </c>
      <c r="L3168" s="411">
        <v>236001.6</v>
      </c>
      <c r="M3168" s="412">
        <f>INT($I3168*L3168)</f>
        <v>0</v>
      </c>
      <c r="N3168" s="411">
        <v>26415.7</v>
      </c>
      <c r="O3168" s="412">
        <f>INT($I3168*N3168)</f>
        <v>0</v>
      </c>
      <c r="P3168" s="412">
        <f>+J3168+L3168+N3168</f>
        <v>342184.3</v>
      </c>
      <c r="Q3168" s="412">
        <f>K3168+M3168+O3168</f>
        <v>0</v>
      </c>
      <c r="R3168" s="412"/>
      <c r="S3168" s="412"/>
      <c r="T3168" s="412"/>
      <c r="U3168" s="419" t="s">
        <v>0</v>
      </c>
      <c r="V3168" s="617" t="str">
        <f>+IF(I3168&lt;0,"ng","")</f>
        <v/>
      </c>
      <c r="W3168" s="617"/>
    </row>
    <row r="3169" spans="1:23" s="77" customFormat="1" ht="24" hidden="1" customHeight="1">
      <c r="A3169" s="372" t="s">
        <v>5113</v>
      </c>
      <c r="B3169" s="421" t="s">
        <v>0</v>
      </c>
      <c r="C3169" s="421" t="s">
        <v>1542</v>
      </c>
      <c r="D3169" s="422" t="s">
        <v>124</v>
      </c>
      <c r="E3169" s="422" t="s">
        <v>1536</v>
      </c>
      <c r="F3169" s="416">
        <v>6</v>
      </c>
      <c r="G3169" s="416">
        <f>[5]내역서!F3165</f>
        <v>6</v>
      </c>
      <c r="H3169" s="416">
        <v>6</v>
      </c>
      <c r="I3169" s="416">
        <f>내역서!F3173</f>
        <v>0</v>
      </c>
      <c r="J3169" s="416">
        <v>79767</v>
      </c>
      <c r="K3169" s="417">
        <f t="shared" si="5567"/>
        <v>0</v>
      </c>
      <c r="L3169" s="416">
        <v>236001.6</v>
      </c>
      <c r="M3169" s="417">
        <f t="shared" si="5568"/>
        <v>0</v>
      </c>
      <c r="N3169" s="416">
        <v>26415.7</v>
      </c>
      <c r="O3169" s="417">
        <f t="shared" si="5569"/>
        <v>0</v>
      </c>
      <c r="P3169" s="417">
        <f t="shared" si="5570"/>
        <v>342184.3</v>
      </c>
      <c r="Q3169" s="417">
        <f t="shared" si="5513"/>
        <v>0</v>
      </c>
      <c r="R3169" s="417">
        <f t="shared" ref="R3169" si="5574">I3169-I3168</f>
        <v>0</v>
      </c>
      <c r="S3169" s="417">
        <f t="shared" ref="S3169:T3169" si="5575">P3169-P3168</f>
        <v>0</v>
      </c>
      <c r="T3169" s="417">
        <f t="shared" si="5575"/>
        <v>0</v>
      </c>
      <c r="U3169" s="422"/>
      <c r="V3169" s="619" t="str">
        <f t="shared" ref="V3169" si="5576">+IF(I3169&lt;0,"ng","")</f>
        <v/>
      </c>
      <c r="W3169" s="619"/>
    </row>
    <row r="3170" spans="1:23" s="485" customFormat="1" ht="24" hidden="1" customHeight="1">
      <c r="A3170" s="366" t="s">
        <v>5114</v>
      </c>
      <c r="B3170" s="418" t="s">
        <v>0</v>
      </c>
      <c r="C3170" s="418" t="s">
        <v>3586</v>
      </c>
      <c r="D3170" s="419" t="s">
        <v>122</v>
      </c>
      <c r="E3170" s="419" t="s">
        <v>1894</v>
      </c>
      <c r="F3170" s="411">
        <v>9</v>
      </c>
      <c r="G3170" s="411">
        <f>[5]내역서!F3166</f>
        <v>9</v>
      </c>
      <c r="H3170" s="411">
        <v>9</v>
      </c>
      <c r="I3170" s="411">
        <f>내역서!F3174</f>
        <v>0</v>
      </c>
      <c r="J3170" s="411">
        <v>114862.5</v>
      </c>
      <c r="K3170" s="412">
        <f>INT($I3170*J3170)</f>
        <v>0</v>
      </c>
      <c r="L3170" s="411">
        <v>332856.8</v>
      </c>
      <c r="M3170" s="412">
        <f>INT($I3170*L3170)</f>
        <v>0</v>
      </c>
      <c r="N3170" s="411">
        <v>45385.4</v>
      </c>
      <c r="O3170" s="412">
        <f>INT($I3170*N3170)</f>
        <v>0</v>
      </c>
      <c r="P3170" s="412">
        <f>+J3170+L3170+N3170</f>
        <v>493104.7</v>
      </c>
      <c r="Q3170" s="412">
        <f>K3170+M3170+O3170</f>
        <v>0</v>
      </c>
      <c r="R3170" s="412"/>
      <c r="S3170" s="412"/>
      <c r="T3170" s="412"/>
      <c r="U3170" s="419" t="s">
        <v>0</v>
      </c>
      <c r="V3170" s="617" t="str">
        <f>+IF(I3170&lt;0,"ng","")</f>
        <v/>
      </c>
      <c r="W3170" s="617"/>
    </row>
    <row r="3171" spans="1:23" s="77" customFormat="1" ht="24" hidden="1" customHeight="1">
      <c r="A3171" s="372" t="s">
        <v>4858</v>
      </c>
      <c r="B3171" s="421" t="s">
        <v>0</v>
      </c>
      <c r="C3171" s="421" t="s">
        <v>1545</v>
      </c>
      <c r="D3171" s="422" t="s">
        <v>122</v>
      </c>
      <c r="E3171" s="422" t="s">
        <v>1536</v>
      </c>
      <c r="F3171" s="416">
        <v>9</v>
      </c>
      <c r="G3171" s="416">
        <f>[5]내역서!F3167</f>
        <v>9</v>
      </c>
      <c r="H3171" s="416">
        <v>9</v>
      </c>
      <c r="I3171" s="416">
        <f>내역서!F3175</f>
        <v>0</v>
      </c>
      <c r="J3171" s="416">
        <v>114862.5</v>
      </c>
      <c r="K3171" s="417">
        <f t="shared" si="5567"/>
        <v>0</v>
      </c>
      <c r="L3171" s="416">
        <v>332856.8</v>
      </c>
      <c r="M3171" s="417">
        <f t="shared" si="5568"/>
        <v>0</v>
      </c>
      <c r="N3171" s="416">
        <v>45385.4</v>
      </c>
      <c r="O3171" s="417">
        <f t="shared" si="5569"/>
        <v>0</v>
      </c>
      <c r="P3171" s="417">
        <f t="shared" si="5570"/>
        <v>493104.7</v>
      </c>
      <c r="Q3171" s="417">
        <f t="shared" si="5513"/>
        <v>0</v>
      </c>
      <c r="R3171" s="417">
        <f t="shared" ref="R3171" si="5577">I3171-I3170</f>
        <v>0</v>
      </c>
      <c r="S3171" s="417">
        <f t="shared" ref="S3171:T3171" si="5578">P3171-P3170</f>
        <v>0</v>
      </c>
      <c r="T3171" s="417">
        <f t="shared" si="5578"/>
        <v>0</v>
      </c>
      <c r="U3171" s="422"/>
      <c r="V3171" s="619" t="str">
        <f t="shared" ref="V3171" si="5579">+IF(I3171&lt;0,"ng","")</f>
        <v/>
      </c>
      <c r="W3171" s="619"/>
    </row>
    <row r="3172" spans="1:23" s="485" customFormat="1" ht="24" hidden="1" customHeight="1">
      <c r="A3172" s="366" t="s">
        <v>4295</v>
      </c>
      <c r="B3172" s="418" t="s">
        <v>0</v>
      </c>
      <c r="C3172" s="418" t="s">
        <v>3593</v>
      </c>
      <c r="D3172" s="419" t="s">
        <v>122</v>
      </c>
      <c r="E3172" s="419" t="s">
        <v>1894</v>
      </c>
      <c r="F3172" s="411">
        <v>6</v>
      </c>
      <c r="G3172" s="411">
        <f>[5]내역서!F3168</f>
        <v>6</v>
      </c>
      <c r="H3172" s="411">
        <v>6</v>
      </c>
      <c r="I3172" s="411">
        <f>내역서!F3176</f>
        <v>0</v>
      </c>
      <c r="J3172" s="411">
        <v>114862.5</v>
      </c>
      <c r="K3172" s="412">
        <f>INT($I3172*J3172)</f>
        <v>0</v>
      </c>
      <c r="L3172" s="411">
        <v>332856.8</v>
      </c>
      <c r="M3172" s="412">
        <f>INT($I3172*L3172)</f>
        <v>0</v>
      </c>
      <c r="N3172" s="411">
        <v>45385.4</v>
      </c>
      <c r="O3172" s="412">
        <f>INT($I3172*N3172)</f>
        <v>0</v>
      </c>
      <c r="P3172" s="412">
        <f>+J3172+L3172+N3172</f>
        <v>493104.7</v>
      </c>
      <c r="Q3172" s="412">
        <f>K3172+M3172+O3172</f>
        <v>0</v>
      </c>
      <c r="R3172" s="412"/>
      <c r="S3172" s="412"/>
      <c r="T3172" s="412"/>
      <c r="U3172" s="419" t="s">
        <v>0</v>
      </c>
      <c r="V3172" s="617" t="str">
        <f>+IF(I3172&lt;0,"ng","")</f>
        <v/>
      </c>
      <c r="W3172" s="617"/>
    </row>
    <row r="3173" spans="1:23" s="77" customFormat="1" ht="24" hidden="1" customHeight="1">
      <c r="A3173" s="372" t="s">
        <v>2072</v>
      </c>
      <c r="B3173" s="421" t="s">
        <v>0</v>
      </c>
      <c r="C3173" s="421" t="s">
        <v>1547</v>
      </c>
      <c r="D3173" s="422" t="s">
        <v>122</v>
      </c>
      <c r="E3173" s="422" t="s">
        <v>1536</v>
      </c>
      <c r="F3173" s="416">
        <v>6</v>
      </c>
      <c r="G3173" s="416">
        <f>[5]내역서!F3169</f>
        <v>6</v>
      </c>
      <c r="H3173" s="416">
        <v>6</v>
      </c>
      <c r="I3173" s="416">
        <f>내역서!F3177</f>
        <v>0</v>
      </c>
      <c r="J3173" s="416">
        <v>114862.5</v>
      </c>
      <c r="K3173" s="417">
        <f t="shared" si="5567"/>
        <v>0</v>
      </c>
      <c r="L3173" s="416">
        <v>332856.8</v>
      </c>
      <c r="M3173" s="417">
        <f t="shared" si="5568"/>
        <v>0</v>
      </c>
      <c r="N3173" s="416">
        <v>45385.4</v>
      </c>
      <c r="O3173" s="417">
        <f t="shared" si="5569"/>
        <v>0</v>
      </c>
      <c r="P3173" s="417">
        <f t="shared" si="5570"/>
        <v>493104.7</v>
      </c>
      <c r="Q3173" s="417">
        <f t="shared" si="5513"/>
        <v>0</v>
      </c>
      <c r="R3173" s="417">
        <f t="shared" ref="R3173" si="5580">I3173-I3172</f>
        <v>0</v>
      </c>
      <c r="S3173" s="417">
        <f t="shared" ref="S3173:T3173" si="5581">P3173-P3172</f>
        <v>0</v>
      </c>
      <c r="T3173" s="417">
        <f t="shared" si="5581"/>
        <v>0</v>
      </c>
      <c r="U3173" s="422"/>
      <c r="V3173" s="619" t="str">
        <f t="shared" ref="V3173" si="5582">+IF(I3173&lt;0,"ng","")</f>
        <v/>
      </c>
      <c r="W3173" s="619"/>
    </row>
    <row r="3174" spans="1:23" s="485" customFormat="1" ht="24" hidden="1" customHeight="1">
      <c r="A3174" s="366" t="s">
        <v>4732</v>
      </c>
      <c r="B3174" s="418" t="s">
        <v>0</v>
      </c>
      <c r="C3174" s="418" t="s">
        <v>3595</v>
      </c>
      <c r="D3174" s="419" t="s">
        <v>129</v>
      </c>
      <c r="E3174" s="419" t="s">
        <v>1894</v>
      </c>
      <c r="F3174" s="411">
        <v>5</v>
      </c>
      <c r="G3174" s="411">
        <f>[5]내역서!F3170</f>
        <v>5</v>
      </c>
      <c r="H3174" s="411">
        <v>5</v>
      </c>
      <c r="I3174" s="411">
        <f>내역서!F3178</f>
        <v>0</v>
      </c>
      <c r="J3174" s="411">
        <v>79767</v>
      </c>
      <c r="K3174" s="412">
        <f>INT($I3174*J3174)</f>
        <v>0</v>
      </c>
      <c r="L3174" s="411">
        <v>236001.6</v>
      </c>
      <c r="M3174" s="412">
        <f>INT($I3174*L3174)</f>
        <v>0</v>
      </c>
      <c r="N3174" s="411">
        <v>26415.7</v>
      </c>
      <c r="O3174" s="412">
        <f>INT($I3174*N3174)</f>
        <v>0</v>
      </c>
      <c r="P3174" s="412">
        <f>+J3174+L3174+N3174</f>
        <v>342184.3</v>
      </c>
      <c r="Q3174" s="412">
        <f>K3174+M3174+O3174</f>
        <v>0</v>
      </c>
      <c r="R3174" s="412"/>
      <c r="S3174" s="412"/>
      <c r="T3174" s="412"/>
      <c r="U3174" s="419" t="s">
        <v>0</v>
      </c>
      <c r="V3174" s="617" t="str">
        <f>+IF(I3174&lt;0,"ng","")</f>
        <v/>
      </c>
      <c r="W3174" s="617"/>
    </row>
    <row r="3175" spans="1:23" s="77" customFormat="1" ht="24" hidden="1" customHeight="1">
      <c r="A3175" s="372" t="s">
        <v>4829</v>
      </c>
      <c r="B3175" s="421" t="s">
        <v>0</v>
      </c>
      <c r="C3175" s="421" t="s">
        <v>1548</v>
      </c>
      <c r="D3175" s="422" t="s">
        <v>129</v>
      </c>
      <c r="E3175" s="422" t="s">
        <v>1536</v>
      </c>
      <c r="F3175" s="416">
        <v>5</v>
      </c>
      <c r="G3175" s="416">
        <f>[5]내역서!F3171</f>
        <v>5</v>
      </c>
      <c r="H3175" s="416">
        <v>5</v>
      </c>
      <c r="I3175" s="416">
        <f>내역서!F3179</f>
        <v>0</v>
      </c>
      <c r="J3175" s="416">
        <v>79767</v>
      </c>
      <c r="K3175" s="417">
        <f t="shared" si="5567"/>
        <v>0</v>
      </c>
      <c r="L3175" s="416">
        <v>236001.6</v>
      </c>
      <c r="M3175" s="417">
        <f t="shared" si="5568"/>
        <v>0</v>
      </c>
      <c r="N3175" s="416">
        <v>26415.7</v>
      </c>
      <c r="O3175" s="417">
        <f t="shared" si="5569"/>
        <v>0</v>
      </c>
      <c r="P3175" s="417">
        <f t="shared" si="5570"/>
        <v>342184.3</v>
      </c>
      <c r="Q3175" s="417">
        <f t="shared" si="5513"/>
        <v>0</v>
      </c>
      <c r="R3175" s="417">
        <f t="shared" ref="R3175" si="5583">I3175-I3174</f>
        <v>0</v>
      </c>
      <c r="S3175" s="417">
        <f t="shared" ref="S3175:T3175" si="5584">P3175-P3174</f>
        <v>0</v>
      </c>
      <c r="T3175" s="417">
        <f t="shared" si="5584"/>
        <v>0</v>
      </c>
      <c r="U3175" s="422"/>
      <c r="V3175" s="619" t="str">
        <f t="shared" ref="V3175" si="5585">+IF(I3175&lt;0,"ng","")</f>
        <v/>
      </c>
      <c r="W3175" s="619"/>
    </row>
    <row r="3176" spans="1:23" s="485" customFormat="1" ht="24" hidden="1" customHeight="1">
      <c r="A3176" s="366" t="s">
        <v>4859</v>
      </c>
      <c r="B3176" s="418" t="s">
        <v>0</v>
      </c>
      <c r="C3176" s="418" t="s">
        <v>3597</v>
      </c>
      <c r="D3176" s="419" t="s">
        <v>124</v>
      </c>
      <c r="E3176" s="419" t="s">
        <v>1894</v>
      </c>
      <c r="F3176" s="411">
        <v>16</v>
      </c>
      <c r="G3176" s="411">
        <f>[5]내역서!F3172</f>
        <v>16</v>
      </c>
      <c r="H3176" s="411">
        <v>16</v>
      </c>
      <c r="I3176" s="411">
        <f>내역서!F3180</f>
        <v>0</v>
      </c>
      <c r="J3176" s="411">
        <v>79767</v>
      </c>
      <c r="K3176" s="412">
        <f>INT($I3176*J3176)</f>
        <v>0</v>
      </c>
      <c r="L3176" s="411">
        <v>236001.6</v>
      </c>
      <c r="M3176" s="412">
        <f>INT($I3176*L3176)</f>
        <v>0</v>
      </c>
      <c r="N3176" s="411">
        <v>26415.7</v>
      </c>
      <c r="O3176" s="412">
        <f>INT($I3176*N3176)</f>
        <v>0</v>
      </c>
      <c r="P3176" s="412">
        <f>+J3176+L3176+N3176</f>
        <v>342184.3</v>
      </c>
      <c r="Q3176" s="412">
        <f>K3176+M3176+O3176</f>
        <v>0</v>
      </c>
      <c r="R3176" s="412"/>
      <c r="S3176" s="412"/>
      <c r="T3176" s="412"/>
      <c r="U3176" s="419" t="s">
        <v>0</v>
      </c>
      <c r="V3176" s="617" t="str">
        <f>+IF(I3176&lt;0,"ng","")</f>
        <v/>
      </c>
      <c r="W3176" s="617"/>
    </row>
    <row r="3177" spans="1:23" s="77" customFormat="1" ht="24" hidden="1" customHeight="1">
      <c r="A3177" s="372" t="s">
        <v>5115</v>
      </c>
      <c r="B3177" s="421" t="s">
        <v>0</v>
      </c>
      <c r="C3177" s="421" t="s">
        <v>1549</v>
      </c>
      <c r="D3177" s="422" t="s">
        <v>124</v>
      </c>
      <c r="E3177" s="422" t="s">
        <v>1536</v>
      </c>
      <c r="F3177" s="416">
        <v>16</v>
      </c>
      <c r="G3177" s="416">
        <f>[5]내역서!F3173</f>
        <v>16</v>
      </c>
      <c r="H3177" s="416">
        <v>16</v>
      </c>
      <c r="I3177" s="416">
        <f>내역서!F3181</f>
        <v>0</v>
      </c>
      <c r="J3177" s="416">
        <v>79767</v>
      </c>
      <c r="K3177" s="417">
        <f t="shared" si="5567"/>
        <v>0</v>
      </c>
      <c r="L3177" s="416">
        <v>236001.6</v>
      </c>
      <c r="M3177" s="417">
        <f t="shared" si="5568"/>
        <v>0</v>
      </c>
      <c r="N3177" s="416">
        <v>26415.7</v>
      </c>
      <c r="O3177" s="417">
        <f t="shared" si="5569"/>
        <v>0</v>
      </c>
      <c r="P3177" s="417">
        <f t="shared" si="5570"/>
        <v>342184.3</v>
      </c>
      <c r="Q3177" s="417">
        <f t="shared" si="5513"/>
        <v>0</v>
      </c>
      <c r="R3177" s="417">
        <f t="shared" ref="R3177" si="5586">I3177-I3176</f>
        <v>0</v>
      </c>
      <c r="S3177" s="417">
        <f t="shared" ref="S3177:T3177" si="5587">P3177-P3176</f>
        <v>0</v>
      </c>
      <c r="T3177" s="417">
        <f t="shared" si="5587"/>
        <v>0</v>
      </c>
      <c r="U3177" s="422"/>
      <c r="V3177" s="619" t="str">
        <f t="shared" ref="V3177" si="5588">+IF(I3177&lt;0,"ng","")</f>
        <v/>
      </c>
      <c r="W3177" s="619"/>
    </row>
    <row r="3178" spans="1:23" s="485" customFormat="1" ht="24" hidden="1" customHeight="1">
      <c r="A3178" s="366" t="s">
        <v>4825</v>
      </c>
      <c r="B3178" s="418" t="s">
        <v>0</v>
      </c>
      <c r="C3178" s="418" t="s">
        <v>3604</v>
      </c>
      <c r="D3178" s="419" t="s">
        <v>124</v>
      </c>
      <c r="E3178" s="419" t="s">
        <v>1894</v>
      </c>
      <c r="F3178" s="411">
        <v>10</v>
      </c>
      <c r="G3178" s="411">
        <f>[5]내역서!F3174</f>
        <v>10</v>
      </c>
      <c r="H3178" s="411">
        <v>10</v>
      </c>
      <c r="I3178" s="411">
        <f>내역서!F3182</f>
        <v>0</v>
      </c>
      <c r="J3178" s="411">
        <v>79767</v>
      </c>
      <c r="K3178" s="412">
        <f>INT($I3178*J3178)</f>
        <v>0</v>
      </c>
      <c r="L3178" s="411">
        <v>236001.6</v>
      </c>
      <c r="M3178" s="412">
        <f>INT($I3178*L3178)</f>
        <v>0</v>
      </c>
      <c r="N3178" s="411">
        <v>26415.7</v>
      </c>
      <c r="O3178" s="412">
        <f>INT($I3178*N3178)</f>
        <v>0</v>
      </c>
      <c r="P3178" s="412">
        <f>+J3178+L3178+N3178</f>
        <v>342184.3</v>
      </c>
      <c r="Q3178" s="412">
        <f>K3178+M3178+O3178</f>
        <v>0</v>
      </c>
      <c r="R3178" s="412"/>
      <c r="S3178" s="412"/>
      <c r="T3178" s="412"/>
      <c r="U3178" s="419" t="s">
        <v>0</v>
      </c>
      <c r="V3178" s="617" t="str">
        <f>+IF(I3178&lt;0,"ng","")</f>
        <v/>
      </c>
      <c r="W3178" s="617"/>
    </row>
    <row r="3179" spans="1:23" s="77" customFormat="1" ht="24" hidden="1" customHeight="1">
      <c r="A3179" s="372" t="s">
        <v>5027</v>
      </c>
      <c r="B3179" s="421" t="s">
        <v>0</v>
      </c>
      <c r="C3179" s="421" t="s">
        <v>1550</v>
      </c>
      <c r="D3179" s="422" t="s">
        <v>124</v>
      </c>
      <c r="E3179" s="422" t="s">
        <v>1536</v>
      </c>
      <c r="F3179" s="416">
        <v>10</v>
      </c>
      <c r="G3179" s="416">
        <f>[5]내역서!F3175</f>
        <v>10</v>
      </c>
      <c r="H3179" s="416">
        <v>10</v>
      </c>
      <c r="I3179" s="416">
        <f>내역서!F3183</f>
        <v>0</v>
      </c>
      <c r="J3179" s="416">
        <v>79767</v>
      </c>
      <c r="K3179" s="417">
        <f t="shared" si="5567"/>
        <v>0</v>
      </c>
      <c r="L3179" s="416">
        <v>236001.6</v>
      </c>
      <c r="M3179" s="417">
        <f t="shared" si="5568"/>
        <v>0</v>
      </c>
      <c r="N3179" s="416">
        <v>26415.7</v>
      </c>
      <c r="O3179" s="417">
        <f t="shared" si="5569"/>
        <v>0</v>
      </c>
      <c r="P3179" s="417">
        <f t="shared" si="5570"/>
        <v>342184.3</v>
      </c>
      <c r="Q3179" s="417">
        <f t="shared" si="5513"/>
        <v>0</v>
      </c>
      <c r="R3179" s="417">
        <f t="shared" ref="R3179" si="5589">I3179-I3178</f>
        <v>0</v>
      </c>
      <c r="S3179" s="417">
        <f t="shared" ref="S3179:T3179" si="5590">P3179-P3178</f>
        <v>0</v>
      </c>
      <c r="T3179" s="417">
        <f t="shared" si="5590"/>
        <v>0</v>
      </c>
      <c r="U3179" s="422"/>
      <c r="V3179" s="619" t="str">
        <f t="shared" ref="V3179" si="5591">+IF(I3179&lt;0,"ng","")</f>
        <v/>
      </c>
      <c r="W3179" s="619"/>
    </row>
    <row r="3180" spans="1:23" s="485" customFormat="1" ht="24" hidden="1" customHeight="1">
      <c r="A3180" s="366" t="s">
        <v>4732</v>
      </c>
      <c r="B3180" s="418" t="s">
        <v>0</v>
      </c>
      <c r="C3180" s="418" t="s">
        <v>3612</v>
      </c>
      <c r="D3180" s="419" t="s">
        <v>133</v>
      </c>
      <c r="E3180" s="419" t="s">
        <v>1894</v>
      </c>
      <c r="F3180" s="411">
        <v>1</v>
      </c>
      <c r="G3180" s="411">
        <f>[5]내역서!F3176</f>
        <v>1</v>
      </c>
      <c r="H3180" s="411">
        <v>1</v>
      </c>
      <c r="I3180" s="411">
        <f>내역서!F3184</f>
        <v>0</v>
      </c>
      <c r="J3180" s="411">
        <v>124726.5</v>
      </c>
      <c r="K3180" s="412">
        <f>INT($I3180*J3180)</f>
        <v>0</v>
      </c>
      <c r="L3180" s="411">
        <v>373995.2</v>
      </c>
      <c r="M3180" s="412">
        <f>INT($I3180*L3180)</f>
        <v>0</v>
      </c>
      <c r="N3180" s="411">
        <v>57591.8</v>
      </c>
      <c r="O3180" s="412">
        <f>INT($I3180*N3180)</f>
        <v>0</v>
      </c>
      <c r="P3180" s="412">
        <f>+J3180+L3180+N3180</f>
        <v>556313.5</v>
      </c>
      <c r="Q3180" s="412">
        <f>K3180+M3180+O3180</f>
        <v>0</v>
      </c>
      <c r="R3180" s="412"/>
      <c r="S3180" s="412"/>
      <c r="T3180" s="412"/>
      <c r="U3180" s="419" t="s">
        <v>0</v>
      </c>
      <c r="V3180" s="617" t="str">
        <f>+IF(I3180&lt;0,"ng","")</f>
        <v/>
      </c>
      <c r="W3180" s="617"/>
    </row>
    <row r="3181" spans="1:23" s="77" customFormat="1" ht="24" hidden="1" customHeight="1">
      <c r="A3181" s="372" t="s">
        <v>4298</v>
      </c>
      <c r="B3181" s="421" t="s">
        <v>0</v>
      </c>
      <c r="C3181" s="421" t="s">
        <v>1552</v>
      </c>
      <c r="D3181" s="422" t="s">
        <v>133</v>
      </c>
      <c r="E3181" s="422" t="s">
        <v>1536</v>
      </c>
      <c r="F3181" s="416">
        <v>1</v>
      </c>
      <c r="G3181" s="416">
        <f>[5]내역서!F3177</f>
        <v>1</v>
      </c>
      <c r="H3181" s="416">
        <v>1</v>
      </c>
      <c r="I3181" s="416">
        <f>내역서!F3185</f>
        <v>0</v>
      </c>
      <c r="J3181" s="416">
        <v>124726.5</v>
      </c>
      <c r="K3181" s="417">
        <f t="shared" si="5567"/>
        <v>0</v>
      </c>
      <c r="L3181" s="416">
        <v>373995.2</v>
      </c>
      <c r="M3181" s="417">
        <f t="shared" si="5568"/>
        <v>0</v>
      </c>
      <c r="N3181" s="416">
        <v>57591.8</v>
      </c>
      <c r="O3181" s="417">
        <f t="shared" si="5569"/>
        <v>0</v>
      </c>
      <c r="P3181" s="417">
        <f t="shared" si="5570"/>
        <v>556313.5</v>
      </c>
      <c r="Q3181" s="417">
        <f t="shared" si="5513"/>
        <v>0</v>
      </c>
      <c r="R3181" s="417">
        <f t="shared" ref="R3181" si="5592">I3181-I3180</f>
        <v>0</v>
      </c>
      <c r="S3181" s="417">
        <f t="shared" ref="S3181:T3181" si="5593">P3181-P3180</f>
        <v>0</v>
      </c>
      <c r="T3181" s="417">
        <f t="shared" si="5593"/>
        <v>0</v>
      </c>
      <c r="U3181" s="422"/>
      <c r="V3181" s="619" t="str">
        <f t="shared" ref="V3181" si="5594">+IF(I3181&lt;0,"ng","")</f>
        <v/>
      </c>
      <c r="W3181" s="619"/>
    </row>
    <row r="3182" spans="1:23" s="485" customFormat="1" ht="24" hidden="1" customHeight="1">
      <c r="A3182" s="366" t="s">
        <v>4962</v>
      </c>
      <c r="B3182" s="418" t="s">
        <v>0</v>
      </c>
      <c r="C3182" s="418" t="s">
        <v>3612</v>
      </c>
      <c r="D3182" s="419" t="s">
        <v>124</v>
      </c>
      <c r="E3182" s="419" t="s">
        <v>1894</v>
      </c>
      <c r="F3182" s="411">
        <v>8</v>
      </c>
      <c r="G3182" s="411">
        <f>[5]내역서!F3178</f>
        <v>8</v>
      </c>
      <c r="H3182" s="411">
        <v>8</v>
      </c>
      <c r="I3182" s="411">
        <f>내역서!F3186</f>
        <v>0</v>
      </c>
      <c r="J3182" s="411">
        <v>79767</v>
      </c>
      <c r="K3182" s="412">
        <f>INT($I3182*J3182)</f>
        <v>0</v>
      </c>
      <c r="L3182" s="411">
        <v>236001.6</v>
      </c>
      <c r="M3182" s="412">
        <f>INT($I3182*L3182)</f>
        <v>0</v>
      </c>
      <c r="N3182" s="411">
        <v>26415.7</v>
      </c>
      <c r="O3182" s="412">
        <f>INT($I3182*N3182)</f>
        <v>0</v>
      </c>
      <c r="P3182" s="412">
        <f>+J3182+L3182+N3182</f>
        <v>342184.3</v>
      </c>
      <c r="Q3182" s="412">
        <f>K3182+M3182+O3182</f>
        <v>0</v>
      </c>
      <c r="R3182" s="412"/>
      <c r="S3182" s="412"/>
      <c r="T3182" s="412"/>
      <c r="U3182" s="419" t="s">
        <v>0</v>
      </c>
      <c r="V3182" s="617" t="str">
        <f>+IF(I3182&lt;0,"ng","")</f>
        <v/>
      </c>
      <c r="W3182" s="617"/>
    </row>
    <row r="3183" spans="1:23" s="77" customFormat="1" ht="24" hidden="1" customHeight="1">
      <c r="A3183" s="372" t="s">
        <v>5116</v>
      </c>
      <c r="B3183" s="421" t="s">
        <v>0</v>
      </c>
      <c r="C3183" s="421" t="s">
        <v>1552</v>
      </c>
      <c r="D3183" s="422" t="s">
        <v>124</v>
      </c>
      <c r="E3183" s="422" t="s">
        <v>1536</v>
      </c>
      <c r="F3183" s="416">
        <v>8</v>
      </c>
      <c r="G3183" s="416">
        <f>[5]내역서!F3179</f>
        <v>8</v>
      </c>
      <c r="H3183" s="416">
        <v>8</v>
      </c>
      <c r="I3183" s="416">
        <f>내역서!F3187</f>
        <v>0</v>
      </c>
      <c r="J3183" s="416">
        <v>79767</v>
      </c>
      <c r="K3183" s="417">
        <f t="shared" si="5567"/>
        <v>0</v>
      </c>
      <c r="L3183" s="416">
        <v>236001.6</v>
      </c>
      <c r="M3183" s="417">
        <f t="shared" si="5568"/>
        <v>0</v>
      </c>
      <c r="N3183" s="416">
        <v>26415.7</v>
      </c>
      <c r="O3183" s="417">
        <f t="shared" si="5569"/>
        <v>0</v>
      </c>
      <c r="P3183" s="417">
        <f t="shared" si="5570"/>
        <v>342184.3</v>
      </c>
      <c r="Q3183" s="417">
        <f t="shared" si="5513"/>
        <v>0</v>
      </c>
      <c r="R3183" s="417">
        <f t="shared" ref="R3183" si="5595">I3183-I3182</f>
        <v>0</v>
      </c>
      <c r="S3183" s="417">
        <f t="shared" ref="S3183:T3183" si="5596">P3183-P3182</f>
        <v>0</v>
      </c>
      <c r="T3183" s="417">
        <f t="shared" si="5596"/>
        <v>0</v>
      </c>
      <c r="U3183" s="422"/>
      <c r="V3183" s="619" t="str">
        <f t="shared" ref="V3183" si="5597">+IF(I3183&lt;0,"ng","")</f>
        <v/>
      </c>
      <c r="W3183" s="619"/>
    </row>
    <row r="3184" spans="1:23" s="485" customFormat="1" ht="24" hidden="1" customHeight="1">
      <c r="A3184" s="366" t="s">
        <v>4295</v>
      </c>
      <c r="B3184" s="418" t="s">
        <v>0</v>
      </c>
      <c r="C3184" s="418" t="s">
        <v>3619</v>
      </c>
      <c r="D3184" s="419" t="s">
        <v>122</v>
      </c>
      <c r="E3184" s="419" t="s">
        <v>1894</v>
      </c>
      <c r="F3184" s="411">
        <v>6</v>
      </c>
      <c r="G3184" s="411">
        <f>[5]내역서!F3180</f>
        <v>6</v>
      </c>
      <c r="H3184" s="411">
        <v>6</v>
      </c>
      <c r="I3184" s="411">
        <f>내역서!F3188</f>
        <v>0</v>
      </c>
      <c r="J3184" s="411">
        <v>114862.5</v>
      </c>
      <c r="K3184" s="412">
        <f>INT($I3184*J3184)</f>
        <v>0</v>
      </c>
      <c r="L3184" s="411">
        <v>332856.8</v>
      </c>
      <c r="M3184" s="412">
        <f>INT($I3184*L3184)</f>
        <v>0</v>
      </c>
      <c r="N3184" s="411">
        <v>45385.4</v>
      </c>
      <c r="O3184" s="412">
        <f>INT($I3184*N3184)</f>
        <v>0</v>
      </c>
      <c r="P3184" s="412">
        <f>+J3184+L3184+N3184</f>
        <v>493104.7</v>
      </c>
      <c r="Q3184" s="412">
        <f>K3184+M3184+O3184</f>
        <v>0</v>
      </c>
      <c r="R3184" s="412"/>
      <c r="S3184" s="412"/>
      <c r="T3184" s="412"/>
      <c r="U3184" s="419" t="s">
        <v>0</v>
      </c>
      <c r="V3184" s="617" t="str">
        <f>+IF(I3184&lt;0,"ng","")</f>
        <v/>
      </c>
      <c r="W3184" s="617"/>
    </row>
    <row r="3185" spans="1:23" s="77" customFormat="1" ht="24" hidden="1" customHeight="1">
      <c r="A3185" s="372" t="s">
        <v>4829</v>
      </c>
      <c r="B3185" s="421" t="s">
        <v>0</v>
      </c>
      <c r="C3185" s="421" t="s">
        <v>1553</v>
      </c>
      <c r="D3185" s="422" t="s">
        <v>122</v>
      </c>
      <c r="E3185" s="422" t="s">
        <v>1536</v>
      </c>
      <c r="F3185" s="416">
        <v>6</v>
      </c>
      <c r="G3185" s="416">
        <f>[5]내역서!F3181</f>
        <v>6</v>
      </c>
      <c r="H3185" s="416">
        <v>6</v>
      </c>
      <c r="I3185" s="416">
        <f>내역서!F3189</f>
        <v>0</v>
      </c>
      <c r="J3185" s="416">
        <v>114862.5</v>
      </c>
      <c r="K3185" s="417">
        <f t="shared" si="5567"/>
        <v>0</v>
      </c>
      <c r="L3185" s="416">
        <v>332856.8</v>
      </c>
      <c r="M3185" s="417">
        <f t="shared" si="5568"/>
        <v>0</v>
      </c>
      <c r="N3185" s="416">
        <v>45385.4</v>
      </c>
      <c r="O3185" s="417">
        <f t="shared" si="5569"/>
        <v>0</v>
      </c>
      <c r="P3185" s="417">
        <f t="shared" si="5570"/>
        <v>493104.7</v>
      </c>
      <c r="Q3185" s="417">
        <f t="shared" si="5513"/>
        <v>0</v>
      </c>
      <c r="R3185" s="417">
        <f t="shared" ref="R3185" si="5598">I3185-I3184</f>
        <v>0</v>
      </c>
      <c r="S3185" s="417">
        <f t="shared" ref="S3185:T3185" si="5599">P3185-P3184</f>
        <v>0</v>
      </c>
      <c r="T3185" s="417">
        <f t="shared" si="5599"/>
        <v>0</v>
      </c>
      <c r="U3185" s="422"/>
      <c r="V3185" s="619" t="str">
        <f t="shared" ref="V3185" si="5600">+IF(I3185&lt;0,"ng","")</f>
        <v/>
      </c>
      <c r="W3185" s="619"/>
    </row>
    <row r="3186" spans="1:23" s="485" customFormat="1" ht="24" hidden="1" customHeight="1">
      <c r="A3186" s="366" t="s">
        <v>4295</v>
      </c>
      <c r="B3186" s="418" t="s">
        <v>0</v>
      </c>
      <c r="C3186" s="418" t="s">
        <v>3619</v>
      </c>
      <c r="D3186" s="419" t="s">
        <v>123</v>
      </c>
      <c r="E3186" s="419" t="s">
        <v>1894</v>
      </c>
      <c r="F3186" s="411">
        <v>6</v>
      </c>
      <c r="G3186" s="411">
        <f>[5]내역서!F3182</f>
        <v>6</v>
      </c>
      <c r="H3186" s="411">
        <v>6</v>
      </c>
      <c r="I3186" s="411">
        <f>내역서!F3190</f>
        <v>0</v>
      </c>
      <c r="J3186" s="411">
        <v>94480.4</v>
      </c>
      <c r="K3186" s="412">
        <f>INT($I3186*J3186)</f>
        <v>0</v>
      </c>
      <c r="L3186" s="411">
        <v>294743.2</v>
      </c>
      <c r="M3186" s="412">
        <f>INT($I3186*L3186)</f>
        <v>0</v>
      </c>
      <c r="N3186" s="411">
        <v>31112.2</v>
      </c>
      <c r="O3186" s="412">
        <f>INT($I3186*N3186)</f>
        <v>0</v>
      </c>
      <c r="P3186" s="412">
        <f>+J3186+L3186+N3186</f>
        <v>420335.8</v>
      </c>
      <c r="Q3186" s="412">
        <f>K3186+M3186+O3186</f>
        <v>0</v>
      </c>
      <c r="R3186" s="412"/>
      <c r="S3186" s="412"/>
      <c r="T3186" s="412"/>
      <c r="U3186" s="419" t="s">
        <v>0</v>
      </c>
      <c r="V3186" s="617" t="str">
        <f>+IF(I3186&lt;0,"ng","")</f>
        <v/>
      </c>
      <c r="W3186" s="617"/>
    </row>
    <row r="3187" spans="1:23" s="77" customFormat="1" ht="24" hidden="1" customHeight="1">
      <c r="A3187" s="372" t="s">
        <v>4829</v>
      </c>
      <c r="B3187" s="421" t="s">
        <v>0</v>
      </c>
      <c r="C3187" s="421" t="s">
        <v>1553</v>
      </c>
      <c r="D3187" s="422" t="s">
        <v>123</v>
      </c>
      <c r="E3187" s="422" t="s">
        <v>1536</v>
      </c>
      <c r="F3187" s="416">
        <v>6</v>
      </c>
      <c r="G3187" s="416">
        <f>[5]내역서!F3183</f>
        <v>6</v>
      </c>
      <c r="H3187" s="416">
        <v>6</v>
      </c>
      <c r="I3187" s="416">
        <f>내역서!F3191</f>
        <v>0</v>
      </c>
      <c r="J3187" s="416">
        <v>94480.4</v>
      </c>
      <c r="K3187" s="417">
        <f t="shared" si="5567"/>
        <v>0</v>
      </c>
      <c r="L3187" s="416">
        <v>294743.2</v>
      </c>
      <c r="M3187" s="417">
        <f t="shared" si="5568"/>
        <v>0</v>
      </c>
      <c r="N3187" s="416">
        <v>31112.2</v>
      </c>
      <c r="O3187" s="417">
        <f t="shared" si="5569"/>
        <v>0</v>
      </c>
      <c r="P3187" s="417">
        <f t="shared" si="5570"/>
        <v>420335.8</v>
      </c>
      <c r="Q3187" s="417">
        <f t="shared" si="5513"/>
        <v>0</v>
      </c>
      <c r="R3187" s="417">
        <f t="shared" ref="R3187" si="5601">I3187-I3186</f>
        <v>0</v>
      </c>
      <c r="S3187" s="417">
        <f t="shared" ref="S3187:T3187" si="5602">P3187-P3186</f>
        <v>0</v>
      </c>
      <c r="T3187" s="417">
        <f t="shared" si="5602"/>
        <v>0</v>
      </c>
      <c r="U3187" s="422"/>
      <c r="V3187" s="619" t="str">
        <f t="shared" ref="V3187" si="5603">+IF(I3187&lt;0,"ng","")</f>
        <v/>
      </c>
      <c r="W3187" s="619"/>
    </row>
    <row r="3188" spans="1:23" s="485" customFormat="1" ht="24" hidden="1" customHeight="1">
      <c r="A3188" s="366" t="s">
        <v>4825</v>
      </c>
      <c r="B3188" s="418" t="s">
        <v>0</v>
      </c>
      <c r="C3188" s="418" t="s">
        <v>3620</v>
      </c>
      <c r="D3188" s="419" t="s">
        <v>124</v>
      </c>
      <c r="E3188" s="419" t="s">
        <v>1894</v>
      </c>
      <c r="F3188" s="411">
        <v>6</v>
      </c>
      <c r="G3188" s="411">
        <f>[5]내역서!F3184</f>
        <v>6</v>
      </c>
      <c r="H3188" s="411">
        <v>6</v>
      </c>
      <c r="I3188" s="411">
        <f>내역서!F3192</f>
        <v>0</v>
      </c>
      <c r="J3188" s="411">
        <v>79767</v>
      </c>
      <c r="K3188" s="412">
        <f>INT($I3188*J3188)</f>
        <v>0</v>
      </c>
      <c r="L3188" s="411">
        <v>236001.6</v>
      </c>
      <c r="M3188" s="412">
        <f>INT($I3188*L3188)</f>
        <v>0</v>
      </c>
      <c r="N3188" s="411">
        <v>26415.7</v>
      </c>
      <c r="O3188" s="412">
        <f>INT($I3188*N3188)</f>
        <v>0</v>
      </c>
      <c r="P3188" s="412">
        <f>+J3188+L3188+N3188</f>
        <v>342184.3</v>
      </c>
      <c r="Q3188" s="412">
        <f>K3188+M3188+O3188</f>
        <v>0</v>
      </c>
      <c r="R3188" s="412"/>
      <c r="S3188" s="412"/>
      <c r="T3188" s="412"/>
      <c r="U3188" s="419" t="s">
        <v>0</v>
      </c>
      <c r="V3188" s="617" t="str">
        <f>+IF(I3188&lt;0,"ng","")</f>
        <v/>
      </c>
      <c r="W3188" s="617"/>
    </row>
    <row r="3189" spans="1:23" s="77" customFormat="1" ht="24" hidden="1" customHeight="1">
      <c r="A3189" s="372" t="s">
        <v>4829</v>
      </c>
      <c r="B3189" s="421" t="s">
        <v>0</v>
      </c>
      <c r="C3189" s="421" t="s">
        <v>1554</v>
      </c>
      <c r="D3189" s="422" t="s">
        <v>124</v>
      </c>
      <c r="E3189" s="422" t="s">
        <v>1536</v>
      </c>
      <c r="F3189" s="416">
        <v>6</v>
      </c>
      <c r="G3189" s="416">
        <f>[5]내역서!F3185</f>
        <v>6</v>
      </c>
      <c r="H3189" s="416">
        <v>6</v>
      </c>
      <c r="I3189" s="416">
        <f>내역서!F3193</f>
        <v>0</v>
      </c>
      <c r="J3189" s="416">
        <v>79767</v>
      </c>
      <c r="K3189" s="417">
        <f t="shared" si="5567"/>
        <v>0</v>
      </c>
      <c r="L3189" s="416">
        <v>236001.6</v>
      </c>
      <c r="M3189" s="417">
        <f t="shared" si="5568"/>
        <v>0</v>
      </c>
      <c r="N3189" s="416">
        <v>26415.7</v>
      </c>
      <c r="O3189" s="417">
        <f t="shared" si="5569"/>
        <v>0</v>
      </c>
      <c r="P3189" s="417">
        <f t="shared" si="5570"/>
        <v>342184.3</v>
      </c>
      <c r="Q3189" s="417">
        <f t="shared" si="5513"/>
        <v>0</v>
      </c>
      <c r="R3189" s="417">
        <f t="shared" ref="R3189" si="5604">I3189-I3188</f>
        <v>0</v>
      </c>
      <c r="S3189" s="417">
        <f t="shared" ref="S3189:T3189" si="5605">P3189-P3188</f>
        <v>0</v>
      </c>
      <c r="T3189" s="417">
        <f t="shared" si="5605"/>
        <v>0</v>
      </c>
      <c r="U3189" s="422"/>
      <c r="V3189" s="619" t="str">
        <f t="shared" ref="V3189" si="5606">+IF(I3189&lt;0,"ng","")</f>
        <v/>
      </c>
      <c r="W3189" s="619"/>
    </row>
    <row r="3190" spans="1:23" s="485" customFormat="1" ht="24" hidden="1" customHeight="1">
      <c r="A3190" s="366" t="s">
        <v>5117</v>
      </c>
      <c r="B3190" s="418" t="s">
        <v>0</v>
      </c>
      <c r="C3190" s="418" t="s">
        <v>3624</v>
      </c>
      <c r="D3190" s="419" t="s">
        <v>122</v>
      </c>
      <c r="E3190" s="419" t="s">
        <v>1894</v>
      </c>
      <c r="F3190" s="411">
        <v>3</v>
      </c>
      <c r="G3190" s="411">
        <f>[5]내역서!F3186</f>
        <v>3</v>
      </c>
      <c r="H3190" s="411">
        <v>3</v>
      </c>
      <c r="I3190" s="411">
        <f>내역서!F3194</f>
        <v>0</v>
      </c>
      <c r="J3190" s="411">
        <v>114862.5</v>
      </c>
      <c r="K3190" s="412">
        <f>INT($I3190*J3190)</f>
        <v>0</v>
      </c>
      <c r="L3190" s="411">
        <v>332856.8</v>
      </c>
      <c r="M3190" s="412">
        <f>INT($I3190*L3190)</f>
        <v>0</v>
      </c>
      <c r="N3190" s="411">
        <v>45385.4</v>
      </c>
      <c r="O3190" s="412">
        <f>INT($I3190*N3190)</f>
        <v>0</v>
      </c>
      <c r="P3190" s="412">
        <f>+J3190+L3190+N3190</f>
        <v>493104.7</v>
      </c>
      <c r="Q3190" s="412">
        <f>K3190+M3190+O3190</f>
        <v>0</v>
      </c>
      <c r="R3190" s="412"/>
      <c r="S3190" s="412"/>
      <c r="T3190" s="412"/>
      <c r="U3190" s="419" t="s">
        <v>0</v>
      </c>
      <c r="V3190" s="617" t="str">
        <f>+IF(I3190&lt;0,"ng","")</f>
        <v/>
      </c>
      <c r="W3190" s="617"/>
    </row>
    <row r="3191" spans="1:23" s="77" customFormat="1" ht="24" hidden="1" customHeight="1">
      <c r="A3191" s="372" t="s">
        <v>4829</v>
      </c>
      <c r="B3191" s="421" t="s">
        <v>0</v>
      </c>
      <c r="C3191" s="421" t="s">
        <v>1555</v>
      </c>
      <c r="D3191" s="422" t="s">
        <v>122</v>
      </c>
      <c r="E3191" s="422" t="s">
        <v>1536</v>
      </c>
      <c r="F3191" s="416">
        <v>3</v>
      </c>
      <c r="G3191" s="416">
        <f>[5]내역서!F3187</f>
        <v>3</v>
      </c>
      <c r="H3191" s="416">
        <v>3</v>
      </c>
      <c r="I3191" s="416">
        <f>내역서!F3195</f>
        <v>0</v>
      </c>
      <c r="J3191" s="416">
        <v>114862.5</v>
      </c>
      <c r="K3191" s="417">
        <f t="shared" si="5567"/>
        <v>0</v>
      </c>
      <c r="L3191" s="416">
        <v>332856.8</v>
      </c>
      <c r="M3191" s="417">
        <f t="shared" si="5568"/>
        <v>0</v>
      </c>
      <c r="N3191" s="416">
        <v>45385.4</v>
      </c>
      <c r="O3191" s="417">
        <f t="shared" si="5569"/>
        <v>0</v>
      </c>
      <c r="P3191" s="417">
        <f t="shared" si="5570"/>
        <v>493104.7</v>
      </c>
      <c r="Q3191" s="417">
        <f t="shared" si="5513"/>
        <v>0</v>
      </c>
      <c r="R3191" s="417">
        <f t="shared" ref="R3191" si="5607">I3191-I3190</f>
        <v>0</v>
      </c>
      <c r="S3191" s="417">
        <f t="shared" ref="S3191:T3191" si="5608">P3191-P3190</f>
        <v>0</v>
      </c>
      <c r="T3191" s="417">
        <f t="shared" si="5608"/>
        <v>0</v>
      </c>
      <c r="U3191" s="422"/>
      <c r="V3191" s="619" t="str">
        <f t="shared" ref="V3191" si="5609">+IF(I3191&lt;0,"ng","")</f>
        <v/>
      </c>
      <c r="W3191" s="619"/>
    </row>
    <row r="3192" spans="1:23" s="371" customFormat="1" ht="24" hidden="1" customHeight="1">
      <c r="A3192" s="366" t="s">
        <v>4825</v>
      </c>
      <c r="B3192" s="436" t="s">
        <v>3691</v>
      </c>
      <c r="C3192" s="436" t="s">
        <v>3692</v>
      </c>
      <c r="D3192" s="437" t="s">
        <v>0</v>
      </c>
      <c r="E3192" s="437" t="s">
        <v>0</v>
      </c>
      <c r="F3192" s="438">
        <v>0</v>
      </c>
      <c r="G3192" s="438">
        <f>[5]내역서!F3188</f>
        <v>0</v>
      </c>
      <c r="H3192" s="438">
        <v>0</v>
      </c>
      <c r="I3192" s="438">
        <f>내역서!F3196</f>
        <v>0</v>
      </c>
      <c r="J3192" s="439">
        <v>0</v>
      </c>
      <c r="K3192" s="438">
        <f>K3194</f>
        <v>0</v>
      </c>
      <c r="L3192" s="439">
        <v>0</v>
      </c>
      <c r="M3192" s="438">
        <f>M3194</f>
        <v>0</v>
      </c>
      <c r="N3192" s="439">
        <v>0</v>
      </c>
      <c r="O3192" s="438">
        <f>O3194</f>
        <v>0</v>
      </c>
      <c r="P3192" s="440">
        <v>0</v>
      </c>
      <c r="Q3192" s="438">
        <f>K3192+M3192+O3192</f>
        <v>0</v>
      </c>
      <c r="R3192" s="438"/>
      <c r="S3192" s="438"/>
      <c r="T3192" s="438"/>
      <c r="U3192" s="441" t="s">
        <v>0</v>
      </c>
      <c r="V3192" s="617" t="str">
        <f>+IF(I3192&lt;0,"ng","")</f>
        <v/>
      </c>
      <c r="W3192" s="617"/>
    </row>
    <row r="3193" spans="1:23" s="81" customFormat="1" ht="24" hidden="1" customHeight="1">
      <c r="A3193" s="372" t="s">
        <v>4829</v>
      </c>
      <c r="B3193" s="442" t="s">
        <v>5118</v>
      </c>
      <c r="C3193" s="442" t="s">
        <v>5119</v>
      </c>
      <c r="D3193" s="443" t="s">
        <v>0</v>
      </c>
      <c r="E3193" s="443" t="s">
        <v>0</v>
      </c>
      <c r="F3193" s="444">
        <v>0</v>
      </c>
      <c r="G3193" s="444">
        <f>[5]내역서!F3189</f>
        <v>0</v>
      </c>
      <c r="H3193" s="444">
        <v>0</v>
      </c>
      <c r="I3193" s="444">
        <f>내역서!F3197</f>
        <v>0</v>
      </c>
      <c r="J3193" s="445">
        <v>0</v>
      </c>
      <c r="K3193" s="444">
        <f>K3195</f>
        <v>0</v>
      </c>
      <c r="L3193" s="445">
        <v>0</v>
      </c>
      <c r="M3193" s="444">
        <f>M3195</f>
        <v>0</v>
      </c>
      <c r="N3193" s="445">
        <v>0</v>
      </c>
      <c r="O3193" s="444">
        <f>O3195</f>
        <v>0</v>
      </c>
      <c r="P3193" s="446">
        <v>0</v>
      </c>
      <c r="Q3193" s="444">
        <f t="shared" si="5513"/>
        <v>0</v>
      </c>
      <c r="R3193" s="444">
        <f t="shared" ref="R3193" si="5610">I3193-I3192</f>
        <v>0</v>
      </c>
      <c r="S3193" s="444">
        <f t="shared" ref="S3193:T3193" si="5611">P3193-P3192</f>
        <v>0</v>
      </c>
      <c r="T3193" s="444">
        <f t="shared" si="5611"/>
        <v>0</v>
      </c>
      <c r="U3193" s="447"/>
      <c r="V3193" s="619" t="str">
        <f t="shared" ref="V3193" si="5612">+IF(I3193&lt;0,"ng","")</f>
        <v/>
      </c>
      <c r="W3193" s="619"/>
    </row>
    <row r="3194" spans="1:23" s="485" customFormat="1" ht="24" hidden="1" customHeight="1">
      <c r="A3194" s="366" t="s">
        <v>5120</v>
      </c>
      <c r="B3194" s="418" t="s">
        <v>0</v>
      </c>
      <c r="C3194" s="418" t="s">
        <v>3695</v>
      </c>
      <c r="D3194" s="419" t="s">
        <v>151</v>
      </c>
      <c r="E3194" s="419" t="s">
        <v>1894</v>
      </c>
      <c r="F3194" s="411">
        <v>800</v>
      </c>
      <c r="G3194" s="411">
        <f>[5]내역서!F3190</f>
        <v>800</v>
      </c>
      <c r="H3194" s="411">
        <v>800</v>
      </c>
      <c r="I3194" s="411">
        <f>내역서!F3198</f>
        <v>0</v>
      </c>
      <c r="J3194" s="411">
        <v>2693.9</v>
      </c>
      <c r="K3194" s="412">
        <f>INT($I3194*J3194)</f>
        <v>0</v>
      </c>
      <c r="L3194" s="411">
        <v>1992.8</v>
      </c>
      <c r="M3194" s="412">
        <f>INT($I3194*L3194)</f>
        <v>0</v>
      </c>
      <c r="N3194" s="411">
        <v>0</v>
      </c>
      <c r="O3194" s="412">
        <f>INT($I3194*N3194)</f>
        <v>0</v>
      </c>
      <c r="P3194" s="412">
        <f>+J3194+L3194+N3194</f>
        <v>4686.7</v>
      </c>
      <c r="Q3194" s="412">
        <f>K3194+M3194+O3194</f>
        <v>0</v>
      </c>
      <c r="R3194" s="412"/>
      <c r="S3194" s="412"/>
      <c r="T3194" s="412"/>
      <c r="U3194" s="419" t="s">
        <v>0</v>
      </c>
      <c r="V3194" s="617" t="str">
        <f>+IF(I3194&lt;0,"ng","")</f>
        <v/>
      </c>
      <c r="W3194" s="617"/>
    </row>
    <row r="3195" spans="1:23" s="77" customFormat="1" ht="24" hidden="1" customHeight="1">
      <c r="A3195" s="372" t="s">
        <v>4938</v>
      </c>
      <c r="B3195" s="421" t="s">
        <v>0</v>
      </c>
      <c r="C3195" s="421" t="s">
        <v>1603</v>
      </c>
      <c r="D3195" s="422" t="s">
        <v>151</v>
      </c>
      <c r="E3195" s="422" t="s">
        <v>1536</v>
      </c>
      <c r="F3195" s="416">
        <v>800</v>
      </c>
      <c r="G3195" s="416">
        <f>[5]내역서!F3191</f>
        <v>800</v>
      </c>
      <c r="H3195" s="416">
        <v>800</v>
      </c>
      <c r="I3195" s="416">
        <f>내역서!F3199</f>
        <v>0</v>
      </c>
      <c r="J3195" s="416">
        <v>2693.9</v>
      </c>
      <c r="K3195" s="417">
        <f>INT($I3195*J3195)</f>
        <v>0</v>
      </c>
      <c r="L3195" s="416">
        <v>1992.8</v>
      </c>
      <c r="M3195" s="417">
        <f>INT($I3195*L3195)</f>
        <v>0</v>
      </c>
      <c r="N3195" s="416">
        <v>0</v>
      </c>
      <c r="O3195" s="417">
        <f>INT($I3195*N3195)</f>
        <v>0</v>
      </c>
      <c r="P3195" s="417">
        <f>+J3195+L3195+N3195</f>
        <v>4686.7</v>
      </c>
      <c r="Q3195" s="417">
        <f t="shared" si="5513"/>
        <v>0</v>
      </c>
      <c r="R3195" s="417">
        <f t="shared" ref="R3195" si="5613">I3195-I3194</f>
        <v>0</v>
      </c>
      <c r="S3195" s="417">
        <f t="shared" ref="S3195:T3195" si="5614">P3195-P3194</f>
        <v>0</v>
      </c>
      <c r="T3195" s="417">
        <f t="shared" si="5614"/>
        <v>0</v>
      </c>
      <c r="U3195" s="422"/>
      <c r="V3195" s="619" t="str">
        <f t="shared" ref="V3195" si="5615">+IF(I3195&lt;0,"ng","")</f>
        <v/>
      </c>
      <c r="W3195" s="619"/>
    </row>
    <row r="3196" spans="1:23" s="371" customFormat="1" ht="24" hidden="1" customHeight="1">
      <c r="A3196" s="366" t="s">
        <v>4825</v>
      </c>
      <c r="B3196" s="436" t="s">
        <v>3696</v>
      </c>
      <c r="C3196" s="436" t="s">
        <v>3697</v>
      </c>
      <c r="D3196" s="437" t="s">
        <v>0</v>
      </c>
      <c r="E3196" s="437" t="s">
        <v>0</v>
      </c>
      <c r="F3196" s="438">
        <v>0</v>
      </c>
      <c r="G3196" s="438">
        <f>[5]내역서!F3192</f>
        <v>0</v>
      </c>
      <c r="H3196" s="438">
        <v>0</v>
      </c>
      <c r="I3196" s="438">
        <f>내역서!F3200</f>
        <v>0</v>
      </c>
      <c r="J3196" s="439">
        <v>0</v>
      </c>
      <c r="K3196" s="438">
        <f>SUMIF($A$3198:$A$3207,$A3198,K$3198:K$3207)</f>
        <v>0</v>
      </c>
      <c r="L3196" s="439">
        <v>0</v>
      </c>
      <c r="M3196" s="438">
        <f>SUMIF($A$3198:$A$3207,$A3198,M$3198:M$3207)</f>
        <v>0</v>
      </c>
      <c r="N3196" s="439">
        <v>0</v>
      </c>
      <c r="O3196" s="438">
        <f>SUMIF($A$3199:$A$3207,$A3198,O$3199:O$3207)</f>
        <v>0</v>
      </c>
      <c r="P3196" s="440">
        <v>0</v>
      </c>
      <c r="Q3196" s="438">
        <f>K3196+M3196+O3196</f>
        <v>0</v>
      </c>
      <c r="R3196" s="438"/>
      <c r="S3196" s="438"/>
      <c r="T3196" s="438"/>
      <c r="U3196" s="441" t="s">
        <v>0</v>
      </c>
      <c r="V3196" s="617" t="str">
        <f>+IF(I3196&lt;0,"ng","")</f>
        <v/>
      </c>
      <c r="W3196" s="617"/>
    </row>
    <row r="3197" spans="1:23" s="81" customFormat="1" ht="24" hidden="1" customHeight="1">
      <c r="A3197" s="372" t="s">
        <v>2072</v>
      </c>
      <c r="B3197" s="442" t="s">
        <v>5121</v>
      </c>
      <c r="C3197" s="442" t="s">
        <v>1618</v>
      </c>
      <c r="D3197" s="443" t="s">
        <v>0</v>
      </c>
      <c r="E3197" s="443" t="s">
        <v>0</v>
      </c>
      <c r="F3197" s="444">
        <v>0</v>
      </c>
      <c r="G3197" s="444">
        <f>[5]내역서!F3193</f>
        <v>0</v>
      </c>
      <c r="H3197" s="444">
        <v>0</v>
      </c>
      <c r="I3197" s="444">
        <f>내역서!F3201</f>
        <v>0</v>
      </c>
      <c r="J3197" s="445">
        <v>0</v>
      </c>
      <c r="K3197" s="444">
        <f>SUMIF($A$3198:$A$3207,$A3199,K$3198:K$3207)</f>
        <v>0</v>
      </c>
      <c r="L3197" s="445">
        <v>0</v>
      </c>
      <c r="M3197" s="444">
        <f>SUMIF($A$3198:$A$3207,$A3199,M$3198:M$3207)</f>
        <v>0</v>
      </c>
      <c r="N3197" s="445">
        <v>0</v>
      </c>
      <c r="O3197" s="444">
        <f>SUMIF($A$3199:$A$3207,$A3199,O$3199:O$3207)</f>
        <v>0</v>
      </c>
      <c r="P3197" s="446">
        <v>0</v>
      </c>
      <c r="Q3197" s="444">
        <f t="shared" si="5513"/>
        <v>0</v>
      </c>
      <c r="R3197" s="444">
        <f t="shared" ref="R3197" si="5616">I3197-I3196</f>
        <v>0</v>
      </c>
      <c r="S3197" s="444">
        <f t="shared" ref="S3197:T3197" si="5617">P3197-P3196</f>
        <v>0</v>
      </c>
      <c r="T3197" s="444">
        <f t="shared" si="5617"/>
        <v>0</v>
      </c>
      <c r="U3197" s="447"/>
      <c r="V3197" s="619" t="str">
        <f t="shared" ref="V3197" si="5618">+IF(I3197&lt;0,"ng","")</f>
        <v/>
      </c>
      <c r="W3197" s="619"/>
    </row>
    <row r="3198" spans="1:23" s="485" customFormat="1" ht="24" hidden="1" customHeight="1">
      <c r="A3198" s="366" t="s">
        <v>4939</v>
      </c>
      <c r="B3198" s="418" t="s">
        <v>0</v>
      </c>
      <c r="C3198" s="418" t="s">
        <v>3699</v>
      </c>
      <c r="D3198" s="419" t="s">
        <v>151</v>
      </c>
      <c r="E3198" s="419" t="s">
        <v>1894</v>
      </c>
      <c r="F3198" s="411">
        <v>1500</v>
      </c>
      <c r="G3198" s="411">
        <f>[5]내역서!F3194</f>
        <v>1500</v>
      </c>
      <c r="H3198" s="411">
        <v>1500</v>
      </c>
      <c r="I3198" s="411">
        <f>내역서!F3202</f>
        <v>0</v>
      </c>
      <c r="J3198" s="411">
        <v>2314.9</v>
      </c>
      <c r="K3198" s="412">
        <f>INT($I3198*J3198)</f>
        <v>0</v>
      </c>
      <c r="L3198" s="411">
        <v>1992.8</v>
      </c>
      <c r="M3198" s="412">
        <f>INT($I3198*L3198)</f>
        <v>0</v>
      </c>
      <c r="N3198" s="411">
        <v>0</v>
      </c>
      <c r="O3198" s="412">
        <f>INT($I3198*N3198)</f>
        <v>0</v>
      </c>
      <c r="P3198" s="412">
        <f>+J3198+L3198+N3198</f>
        <v>4307.7</v>
      </c>
      <c r="Q3198" s="412">
        <f>K3198+M3198+O3198</f>
        <v>0</v>
      </c>
      <c r="R3198" s="412"/>
      <c r="S3198" s="412"/>
      <c r="T3198" s="412"/>
      <c r="U3198" s="419" t="s">
        <v>0</v>
      </c>
      <c r="V3198" s="617" t="str">
        <f>+IF(I3198&lt;0,"ng","")</f>
        <v/>
      </c>
      <c r="W3198" s="617"/>
    </row>
    <row r="3199" spans="1:23" s="77" customFormat="1" ht="24" hidden="1" customHeight="1">
      <c r="A3199" s="372" t="s">
        <v>2072</v>
      </c>
      <c r="B3199" s="421" t="s">
        <v>0</v>
      </c>
      <c r="C3199" s="421" t="s">
        <v>1605</v>
      </c>
      <c r="D3199" s="422" t="s">
        <v>151</v>
      </c>
      <c r="E3199" s="422" t="s">
        <v>1536</v>
      </c>
      <c r="F3199" s="416">
        <v>1500</v>
      </c>
      <c r="G3199" s="416">
        <f>[5]내역서!F3195</f>
        <v>1500</v>
      </c>
      <c r="H3199" s="416">
        <v>1500</v>
      </c>
      <c r="I3199" s="416">
        <f>내역서!F3203</f>
        <v>0</v>
      </c>
      <c r="J3199" s="416">
        <v>2314.9</v>
      </c>
      <c r="K3199" s="417">
        <f t="shared" ref="K3199:K3207" si="5619">INT($I3199*J3199)</f>
        <v>0</v>
      </c>
      <c r="L3199" s="416">
        <v>1992.8</v>
      </c>
      <c r="M3199" s="417">
        <f t="shared" ref="M3199:M3207" si="5620">INT($I3199*L3199)</f>
        <v>0</v>
      </c>
      <c r="N3199" s="416">
        <v>0</v>
      </c>
      <c r="O3199" s="417">
        <f t="shared" ref="O3199:O3207" si="5621">INT($I3199*N3199)</f>
        <v>0</v>
      </c>
      <c r="P3199" s="417">
        <f t="shared" ref="P3199:P3207" si="5622">+J3199+L3199+N3199</f>
        <v>4307.7</v>
      </c>
      <c r="Q3199" s="417">
        <f t="shared" si="5513"/>
        <v>0</v>
      </c>
      <c r="R3199" s="417">
        <f t="shared" ref="R3199" si="5623">I3199-I3198</f>
        <v>0</v>
      </c>
      <c r="S3199" s="417">
        <f t="shared" ref="S3199:T3199" si="5624">P3199-P3198</f>
        <v>0</v>
      </c>
      <c r="T3199" s="417">
        <f t="shared" si="5624"/>
        <v>0</v>
      </c>
      <c r="U3199" s="422"/>
      <c r="V3199" s="619" t="str">
        <f t="shared" ref="V3199" si="5625">+IF(I3199&lt;0,"ng","")</f>
        <v/>
      </c>
      <c r="W3199" s="619"/>
    </row>
    <row r="3200" spans="1:23" s="485" customFormat="1" ht="24" hidden="1" customHeight="1">
      <c r="A3200" s="366" t="s">
        <v>4825</v>
      </c>
      <c r="B3200" s="418" t="s">
        <v>0</v>
      </c>
      <c r="C3200" s="418" t="s">
        <v>3700</v>
      </c>
      <c r="D3200" s="419" t="s">
        <v>151</v>
      </c>
      <c r="E3200" s="419" t="s">
        <v>1894</v>
      </c>
      <c r="F3200" s="411">
        <v>1100</v>
      </c>
      <c r="G3200" s="411">
        <f>[5]내역서!F3196</f>
        <v>1100</v>
      </c>
      <c r="H3200" s="411">
        <v>1100</v>
      </c>
      <c r="I3200" s="411">
        <f>내역서!F3204</f>
        <v>0</v>
      </c>
      <c r="J3200" s="411">
        <v>2343.3000000000002</v>
      </c>
      <c r="K3200" s="412">
        <f>INT($I3200*J3200)</f>
        <v>0</v>
      </c>
      <c r="L3200" s="411">
        <v>1992.8</v>
      </c>
      <c r="M3200" s="412">
        <f>INT($I3200*L3200)</f>
        <v>0</v>
      </c>
      <c r="N3200" s="411">
        <v>0</v>
      </c>
      <c r="O3200" s="412">
        <f>INT($I3200*N3200)</f>
        <v>0</v>
      </c>
      <c r="P3200" s="412">
        <f>+J3200+L3200+N3200</f>
        <v>4336.1000000000004</v>
      </c>
      <c r="Q3200" s="412">
        <f>K3200+M3200+O3200</f>
        <v>0</v>
      </c>
      <c r="R3200" s="412"/>
      <c r="S3200" s="412"/>
      <c r="T3200" s="412"/>
      <c r="U3200" s="419" t="s">
        <v>0</v>
      </c>
      <c r="V3200" s="617" t="str">
        <f>+IF(I3200&lt;0,"ng","")</f>
        <v/>
      </c>
      <c r="W3200" s="617"/>
    </row>
    <row r="3201" spans="1:23" s="77" customFormat="1" ht="24" hidden="1" customHeight="1">
      <c r="A3201" s="372" t="s">
        <v>4298</v>
      </c>
      <c r="B3201" s="421" t="s">
        <v>0</v>
      </c>
      <c r="C3201" s="421" t="s">
        <v>1606</v>
      </c>
      <c r="D3201" s="422" t="s">
        <v>151</v>
      </c>
      <c r="E3201" s="422" t="s">
        <v>1536</v>
      </c>
      <c r="F3201" s="416">
        <v>1100</v>
      </c>
      <c r="G3201" s="416">
        <f>[5]내역서!F3197</f>
        <v>1100</v>
      </c>
      <c r="H3201" s="416">
        <v>1100</v>
      </c>
      <c r="I3201" s="416">
        <f>내역서!F3205</f>
        <v>0</v>
      </c>
      <c r="J3201" s="416">
        <v>2343.3000000000002</v>
      </c>
      <c r="K3201" s="417">
        <f t="shared" si="5619"/>
        <v>0</v>
      </c>
      <c r="L3201" s="416">
        <v>1992.8</v>
      </c>
      <c r="M3201" s="417">
        <f t="shared" si="5620"/>
        <v>0</v>
      </c>
      <c r="N3201" s="416">
        <v>0</v>
      </c>
      <c r="O3201" s="417">
        <f t="shared" si="5621"/>
        <v>0</v>
      </c>
      <c r="P3201" s="417">
        <f t="shared" si="5622"/>
        <v>4336.1000000000004</v>
      </c>
      <c r="Q3201" s="417">
        <f t="shared" ref="Q3201:Q3219" si="5626">K3201+M3201+O3201</f>
        <v>0</v>
      </c>
      <c r="R3201" s="417">
        <f t="shared" ref="R3201" si="5627">I3201-I3200</f>
        <v>0</v>
      </c>
      <c r="S3201" s="417">
        <f t="shared" ref="S3201:T3201" si="5628">P3201-P3200</f>
        <v>0</v>
      </c>
      <c r="T3201" s="417">
        <f t="shared" si="5628"/>
        <v>0</v>
      </c>
      <c r="U3201" s="422"/>
      <c r="V3201" s="619" t="str">
        <f t="shared" ref="V3201" si="5629">+IF(I3201&lt;0,"ng","")</f>
        <v/>
      </c>
      <c r="W3201" s="619"/>
    </row>
    <row r="3202" spans="1:23" s="485" customFormat="1" ht="24" hidden="1" customHeight="1">
      <c r="A3202" s="366" t="s">
        <v>5122</v>
      </c>
      <c r="B3202" s="418" t="s">
        <v>0</v>
      </c>
      <c r="C3202" s="418" t="s">
        <v>3701</v>
      </c>
      <c r="D3202" s="419" t="s">
        <v>151</v>
      </c>
      <c r="E3202" s="419" t="s">
        <v>1894</v>
      </c>
      <c r="F3202" s="411">
        <v>1100</v>
      </c>
      <c r="G3202" s="411">
        <f>[5]내역서!F3198</f>
        <v>1100</v>
      </c>
      <c r="H3202" s="411">
        <v>1100</v>
      </c>
      <c r="I3202" s="411">
        <f>내역서!F3206</f>
        <v>0</v>
      </c>
      <c r="J3202" s="411">
        <v>2030.6</v>
      </c>
      <c r="K3202" s="412">
        <f>INT($I3202*J3202)</f>
        <v>0</v>
      </c>
      <c r="L3202" s="411">
        <v>1992.8</v>
      </c>
      <c r="M3202" s="412">
        <f>INT($I3202*L3202)</f>
        <v>0</v>
      </c>
      <c r="N3202" s="411">
        <v>0</v>
      </c>
      <c r="O3202" s="412">
        <f>INT($I3202*N3202)</f>
        <v>0</v>
      </c>
      <c r="P3202" s="412">
        <f>+J3202+L3202+N3202</f>
        <v>4023.3999999999996</v>
      </c>
      <c r="Q3202" s="412">
        <f>K3202+M3202+O3202</f>
        <v>0</v>
      </c>
      <c r="R3202" s="412"/>
      <c r="S3202" s="412"/>
      <c r="T3202" s="412"/>
      <c r="U3202" s="419" t="s">
        <v>0</v>
      </c>
      <c r="V3202" s="617" t="str">
        <f>+IF(I3202&lt;0,"ng","")</f>
        <v/>
      </c>
      <c r="W3202" s="617"/>
    </row>
    <row r="3203" spans="1:23" s="77" customFormat="1" ht="24" hidden="1" customHeight="1">
      <c r="A3203" s="372" t="s">
        <v>4829</v>
      </c>
      <c r="B3203" s="421" t="s">
        <v>0</v>
      </c>
      <c r="C3203" s="421" t="s">
        <v>1607</v>
      </c>
      <c r="D3203" s="422" t="s">
        <v>151</v>
      </c>
      <c r="E3203" s="422" t="s">
        <v>1536</v>
      </c>
      <c r="F3203" s="416">
        <v>1100</v>
      </c>
      <c r="G3203" s="416">
        <f>[5]내역서!F3199</f>
        <v>1100</v>
      </c>
      <c r="H3203" s="416">
        <v>1100</v>
      </c>
      <c r="I3203" s="416">
        <f>내역서!F3207</f>
        <v>0</v>
      </c>
      <c r="J3203" s="416">
        <v>2030.6</v>
      </c>
      <c r="K3203" s="417">
        <f t="shared" si="5619"/>
        <v>0</v>
      </c>
      <c r="L3203" s="416">
        <v>1992.8</v>
      </c>
      <c r="M3203" s="417">
        <f t="shared" si="5620"/>
        <v>0</v>
      </c>
      <c r="N3203" s="416">
        <v>0</v>
      </c>
      <c r="O3203" s="417">
        <f t="shared" si="5621"/>
        <v>0</v>
      </c>
      <c r="P3203" s="417">
        <f t="shared" si="5622"/>
        <v>4023.3999999999996</v>
      </c>
      <c r="Q3203" s="417">
        <f t="shared" si="5626"/>
        <v>0</v>
      </c>
      <c r="R3203" s="417">
        <f t="shared" ref="R3203" si="5630">I3203-I3202</f>
        <v>0</v>
      </c>
      <c r="S3203" s="417">
        <f t="shared" ref="S3203:T3203" si="5631">P3203-P3202</f>
        <v>0</v>
      </c>
      <c r="T3203" s="417">
        <f t="shared" si="5631"/>
        <v>0</v>
      </c>
      <c r="U3203" s="422"/>
      <c r="V3203" s="619" t="str">
        <f t="shared" ref="V3203" si="5632">+IF(I3203&lt;0,"ng","")</f>
        <v/>
      </c>
      <c r="W3203" s="619"/>
    </row>
    <row r="3204" spans="1:23" s="485" customFormat="1" ht="24" hidden="1" customHeight="1">
      <c r="A3204" s="366" t="s">
        <v>5123</v>
      </c>
      <c r="B3204" s="418" t="s">
        <v>0</v>
      </c>
      <c r="C3204" s="418" t="s">
        <v>3702</v>
      </c>
      <c r="D3204" s="419" t="s">
        <v>152</v>
      </c>
      <c r="E3204" s="419" t="s">
        <v>1894</v>
      </c>
      <c r="F3204" s="411">
        <v>400</v>
      </c>
      <c r="G3204" s="411">
        <f>[5]내역서!F3200</f>
        <v>400</v>
      </c>
      <c r="H3204" s="411">
        <v>400</v>
      </c>
      <c r="I3204" s="411">
        <f>내역서!F3208</f>
        <v>0</v>
      </c>
      <c r="J3204" s="411">
        <v>2620.8000000000002</v>
      </c>
      <c r="K3204" s="412">
        <f>INT($I3204*J3204)</f>
        <v>0</v>
      </c>
      <c r="L3204" s="411">
        <v>2870.4</v>
      </c>
      <c r="M3204" s="412">
        <f>INT($I3204*L3204)</f>
        <v>0</v>
      </c>
      <c r="N3204" s="411">
        <v>0</v>
      </c>
      <c r="O3204" s="412">
        <f>INT($I3204*N3204)</f>
        <v>0</v>
      </c>
      <c r="P3204" s="412">
        <f>+J3204+L3204+N3204</f>
        <v>5491.2000000000007</v>
      </c>
      <c r="Q3204" s="412">
        <f>K3204+M3204+O3204</f>
        <v>0</v>
      </c>
      <c r="R3204" s="412"/>
      <c r="S3204" s="412"/>
      <c r="T3204" s="412"/>
      <c r="U3204" s="419" t="s">
        <v>0</v>
      </c>
      <c r="V3204" s="617" t="str">
        <f>+IF(I3204&lt;0,"ng","")</f>
        <v/>
      </c>
      <c r="W3204" s="617"/>
    </row>
    <row r="3205" spans="1:23" s="77" customFormat="1" ht="24" hidden="1" customHeight="1">
      <c r="A3205" s="372" t="s">
        <v>4931</v>
      </c>
      <c r="B3205" s="421" t="s">
        <v>0</v>
      </c>
      <c r="C3205" s="421" t="s">
        <v>1608</v>
      </c>
      <c r="D3205" s="422" t="s">
        <v>152</v>
      </c>
      <c r="E3205" s="422" t="s">
        <v>1536</v>
      </c>
      <c r="F3205" s="416">
        <v>400</v>
      </c>
      <c r="G3205" s="416">
        <f>[5]내역서!F3201</f>
        <v>400</v>
      </c>
      <c r="H3205" s="416">
        <v>400</v>
      </c>
      <c r="I3205" s="416">
        <f>내역서!F3209</f>
        <v>0</v>
      </c>
      <c r="J3205" s="416">
        <v>2620.8000000000002</v>
      </c>
      <c r="K3205" s="417">
        <f t="shared" si="5619"/>
        <v>0</v>
      </c>
      <c r="L3205" s="416">
        <v>2870.4</v>
      </c>
      <c r="M3205" s="417">
        <f t="shared" si="5620"/>
        <v>0</v>
      </c>
      <c r="N3205" s="416">
        <v>0</v>
      </c>
      <c r="O3205" s="417">
        <f t="shared" si="5621"/>
        <v>0</v>
      </c>
      <c r="P3205" s="417">
        <f t="shared" si="5622"/>
        <v>5491.2000000000007</v>
      </c>
      <c r="Q3205" s="417">
        <f t="shared" si="5626"/>
        <v>0</v>
      </c>
      <c r="R3205" s="417">
        <f t="shared" ref="R3205" si="5633">I3205-I3204</f>
        <v>0</v>
      </c>
      <c r="S3205" s="417">
        <f t="shared" ref="S3205:T3205" si="5634">P3205-P3204</f>
        <v>0</v>
      </c>
      <c r="T3205" s="417">
        <f t="shared" si="5634"/>
        <v>0</v>
      </c>
      <c r="U3205" s="422"/>
      <c r="V3205" s="619" t="str">
        <f t="shared" ref="V3205" si="5635">+IF(I3205&lt;0,"ng","")</f>
        <v/>
      </c>
      <c r="W3205" s="619"/>
    </row>
    <row r="3206" spans="1:23" s="485" customFormat="1" ht="24" hidden="1" customHeight="1">
      <c r="A3206" s="366" t="s">
        <v>5124</v>
      </c>
      <c r="B3206" s="418" t="s">
        <v>0</v>
      </c>
      <c r="C3206" s="418" t="s">
        <v>3703</v>
      </c>
      <c r="D3206" s="419" t="s">
        <v>153</v>
      </c>
      <c r="E3206" s="419" t="s">
        <v>1894</v>
      </c>
      <c r="F3206" s="411">
        <v>1400</v>
      </c>
      <c r="G3206" s="411">
        <f>[5]내역서!F3202</f>
        <v>1400</v>
      </c>
      <c r="H3206" s="411">
        <v>1400</v>
      </c>
      <c r="I3206" s="411">
        <f>내역서!F3210</f>
        <v>0</v>
      </c>
      <c r="J3206" s="411">
        <v>1970.5</v>
      </c>
      <c r="K3206" s="412">
        <f>INT($I3206*J3206)</f>
        <v>0</v>
      </c>
      <c r="L3206" s="411">
        <v>2870.4</v>
      </c>
      <c r="M3206" s="412">
        <f>INT($I3206*L3206)</f>
        <v>0</v>
      </c>
      <c r="N3206" s="411">
        <v>0</v>
      </c>
      <c r="O3206" s="412">
        <f>INT($I3206*N3206)</f>
        <v>0</v>
      </c>
      <c r="P3206" s="412">
        <f>+J3206+L3206+N3206</f>
        <v>4840.8999999999996</v>
      </c>
      <c r="Q3206" s="412">
        <f>K3206+M3206+O3206</f>
        <v>0</v>
      </c>
      <c r="R3206" s="412"/>
      <c r="S3206" s="412"/>
      <c r="T3206" s="412"/>
      <c r="U3206" s="419" t="s">
        <v>0</v>
      </c>
      <c r="V3206" s="617" t="str">
        <f>+IF(I3206&lt;0,"ng","")</f>
        <v/>
      </c>
      <c r="W3206" s="617"/>
    </row>
    <row r="3207" spans="1:23" s="77" customFormat="1" ht="24" hidden="1" customHeight="1">
      <c r="A3207" s="372" t="s">
        <v>4829</v>
      </c>
      <c r="B3207" s="421" t="s">
        <v>0</v>
      </c>
      <c r="C3207" s="421" t="s">
        <v>1609</v>
      </c>
      <c r="D3207" s="422" t="s">
        <v>153</v>
      </c>
      <c r="E3207" s="422" t="s">
        <v>1536</v>
      </c>
      <c r="F3207" s="416">
        <v>1400</v>
      </c>
      <c r="G3207" s="416">
        <f>[5]내역서!F3203</f>
        <v>1400</v>
      </c>
      <c r="H3207" s="416">
        <v>1400</v>
      </c>
      <c r="I3207" s="416">
        <f>내역서!F3211</f>
        <v>0</v>
      </c>
      <c r="J3207" s="416">
        <v>1970.5</v>
      </c>
      <c r="K3207" s="417">
        <f t="shared" si="5619"/>
        <v>0</v>
      </c>
      <c r="L3207" s="416">
        <v>2870.4</v>
      </c>
      <c r="M3207" s="417">
        <f t="shared" si="5620"/>
        <v>0</v>
      </c>
      <c r="N3207" s="416">
        <v>0</v>
      </c>
      <c r="O3207" s="417">
        <f t="shared" si="5621"/>
        <v>0</v>
      </c>
      <c r="P3207" s="417">
        <f t="shared" si="5622"/>
        <v>4840.8999999999996</v>
      </c>
      <c r="Q3207" s="417">
        <f t="shared" si="5626"/>
        <v>0</v>
      </c>
      <c r="R3207" s="417">
        <f t="shared" ref="R3207" si="5636">I3207-I3206</f>
        <v>0</v>
      </c>
      <c r="S3207" s="417">
        <f t="shared" ref="S3207:T3207" si="5637">P3207-P3206</f>
        <v>0</v>
      </c>
      <c r="T3207" s="417">
        <f t="shared" si="5637"/>
        <v>0</v>
      </c>
      <c r="U3207" s="422"/>
      <c r="V3207" s="619" t="str">
        <f t="shared" ref="V3207" si="5638">+IF(I3207&lt;0,"ng","")</f>
        <v/>
      </c>
      <c r="W3207" s="619"/>
    </row>
    <row r="3208" spans="1:23" s="371" customFormat="1" ht="24" hidden="1" customHeight="1">
      <c r="A3208" s="366" t="s">
        <v>4932</v>
      </c>
      <c r="B3208" s="436" t="s">
        <v>3704</v>
      </c>
      <c r="C3208" s="436" t="s">
        <v>3705</v>
      </c>
      <c r="D3208" s="437" t="s">
        <v>0</v>
      </c>
      <c r="E3208" s="437" t="s">
        <v>0</v>
      </c>
      <c r="F3208" s="438">
        <v>0</v>
      </c>
      <c r="G3208" s="438">
        <f>[5]내역서!F3204</f>
        <v>0</v>
      </c>
      <c r="H3208" s="438">
        <v>0</v>
      </c>
      <c r="I3208" s="438">
        <f>내역서!F3212</f>
        <v>0</v>
      </c>
      <c r="J3208" s="439">
        <v>0</v>
      </c>
      <c r="K3208" s="438">
        <f>K3210</f>
        <v>0</v>
      </c>
      <c r="L3208" s="439">
        <v>0</v>
      </c>
      <c r="M3208" s="438">
        <f>M3210</f>
        <v>0</v>
      </c>
      <c r="N3208" s="439">
        <v>0</v>
      </c>
      <c r="O3208" s="438">
        <f>O3210</f>
        <v>0</v>
      </c>
      <c r="P3208" s="440">
        <v>0</v>
      </c>
      <c r="Q3208" s="438">
        <f>K3208+M3208+O3208</f>
        <v>0</v>
      </c>
      <c r="R3208" s="438"/>
      <c r="S3208" s="438"/>
      <c r="T3208" s="438"/>
      <c r="U3208" s="441" t="s">
        <v>0</v>
      </c>
      <c r="V3208" s="617" t="str">
        <f>+IF(I3208&lt;0,"ng","")</f>
        <v/>
      </c>
      <c r="W3208" s="617"/>
    </row>
    <row r="3209" spans="1:23" s="81" customFormat="1" ht="24" hidden="1" customHeight="1">
      <c r="A3209" s="372" t="s">
        <v>5125</v>
      </c>
      <c r="B3209" s="442" t="s">
        <v>5126</v>
      </c>
      <c r="C3209" s="442" t="s">
        <v>5127</v>
      </c>
      <c r="D3209" s="443" t="s">
        <v>0</v>
      </c>
      <c r="E3209" s="443" t="s">
        <v>0</v>
      </c>
      <c r="F3209" s="444">
        <v>0</v>
      </c>
      <c r="G3209" s="444">
        <f>[5]내역서!F3205</f>
        <v>0</v>
      </c>
      <c r="H3209" s="444">
        <v>0</v>
      </c>
      <c r="I3209" s="444">
        <f>내역서!F3213</f>
        <v>0</v>
      </c>
      <c r="J3209" s="445">
        <v>0</v>
      </c>
      <c r="K3209" s="444">
        <f>K3211</f>
        <v>0</v>
      </c>
      <c r="L3209" s="445">
        <v>0</v>
      </c>
      <c r="M3209" s="444">
        <f>M3211</f>
        <v>0</v>
      </c>
      <c r="N3209" s="445">
        <v>0</v>
      </c>
      <c r="O3209" s="444">
        <f>O3211</f>
        <v>0</v>
      </c>
      <c r="P3209" s="446">
        <v>0</v>
      </c>
      <c r="Q3209" s="444">
        <f t="shared" si="5626"/>
        <v>0</v>
      </c>
      <c r="R3209" s="444">
        <f t="shared" ref="R3209" si="5639">I3209-I3208</f>
        <v>0</v>
      </c>
      <c r="S3209" s="444">
        <f t="shared" ref="S3209:T3209" si="5640">P3209-P3208</f>
        <v>0</v>
      </c>
      <c r="T3209" s="444">
        <f t="shared" si="5640"/>
        <v>0</v>
      </c>
      <c r="U3209" s="447"/>
      <c r="V3209" s="619" t="str">
        <f t="shared" ref="V3209" si="5641">+IF(I3209&lt;0,"ng","")</f>
        <v/>
      </c>
      <c r="W3209" s="619"/>
    </row>
    <row r="3210" spans="1:23" s="485" customFormat="1" ht="24" hidden="1" customHeight="1">
      <c r="A3210" s="366" t="s">
        <v>5128</v>
      </c>
      <c r="B3210" s="418" t="s">
        <v>0</v>
      </c>
      <c r="C3210" s="418" t="s">
        <v>3710</v>
      </c>
      <c r="D3210" s="419" t="s">
        <v>154</v>
      </c>
      <c r="E3210" s="419" t="s">
        <v>2104</v>
      </c>
      <c r="F3210" s="411">
        <v>8192.2999999999993</v>
      </c>
      <c r="G3210" s="411">
        <f>[5]내역서!F3206</f>
        <v>8192.2999999999993</v>
      </c>
      <c r="H3210" s="411">
        <v>8192.2999999999993</v>
      </c>
      <c r="I3210" s="411">
        <f>내역서!F3214</f>
        <v>0</v>
      </c>
      <c r="J3210" s="411">
        <v>5225.2</v>
      </c>
      <c r="K3210" s="412">
        <f>INT($I3210*J3210)</f>
        <v>0</v>
      </c>
      <c r="L3210" s="411">
        <v>4247.2</v>
      </c>
      <c r="M3210" s="412">
        <f>INT($I3210*L3210)</f>
        <v>0</v>
      </c>
      <c r="N3210" s="411">
        <v>0</v>
      </c>
      <c r="O3210" s="412">
        <f>INT($I3210*N3210)</f>
        <v>0</v>
      </c>
      <c r="P3210" s="412">
        <f>+J3210+L3210+N3210</f>
        <v>9472.4</v>
      </c>
      <c r="Q3210" s="412">
        <f>K3210+M3210+O3210</f>
        <v>0</v>
      </c>
      <c r="R3210" s="412"/>
      <c r="S3210" s="412"/>
      <c r="T3210" s="412"/>
      <c r="U3210" s="419" t="s">
        <v>0</v>
      </c>
      <c r="V3210" s="617" t="str">
        <f>+IF(I3210&lt;0,"ng","")</f>
        <v/>
      </c>
      <c r="W3210" s="617"/>
    </row>
    <row r="3211" spans="1:23" s="77" customFormat="1" ht="24" hidden="1" customHeight="1">
      <c r="A3211" s="372" t="s">
        <v>5129</v>
      </c>
      <c r="B3211" s="421" t="s">
        <v>0</v>
      </c>
      <c r="C3211" s="421" t="s">
        <v>1611</v>
      </c>
      <c r="D3211" s="422" t="s">
        <v>154</v>
      </c>
      <c r="E3211" s="422" t="s">
        <v>671</v>
      </c>
      <c r="F3211" s="416">
        <v>8192.2999999999993</v>
      </c>
      <c r="G3211" s="416">
        <f>[5]내역서!F3207</f>
        <v>8192.2999999999993</v>
      </c>
      <c r="H3211" s="416">
        <v>8192.2999999999993</v>
      </c>
      <c r="I3211" s="416">
        <f>내역서!F3215</f>
        <v>0</v>
      </c>
      <c r="J3211" s="416">
        <v>5225.2</v>
      </c>
      <c r="K3211" s="417">
        <f>INT($I3211*J3211)</f>
        <v>0</v>
      </c>
      <c r="L3211" s="416">
        <v>4247.2</v>
      </c>
      <c r="M3211" s="417">
        <f>INT($I3211*L3211)</f>
        <v>0</v>
      </c>
      <c r="N3211" s="416">
        <v>0</v>
      </c>
      <c r="O3211" s="417">
        <f>INT($I3211*N3211)</f>
        <v>0</v>
      </c>
      <c r="P3211" s="417">
        <f>+J3211+L3211+N3211</f>
        <v>9472.4</v>
      </c>
      <c r="Q3211" s="417">
        <f t="shared" si="5626"/>
        <v>0</v>
      </c>
      <c r="R3211" s="417">
        <f t="shared" ref="R3211" si="5642">I3211-I3210</f>
        <v>0</v>
      </c>
      <c r="S3211" s="417">
        <f t="shared" ref="S3211:T3211" si="5643">P3211-P3210</f>
        <v>0</v>
      </c>
      <c r="T3211" s="417">
        <f t="shared" si="5643"/>
        <v>0</v>
      </c>
      <c r="U3211" s="422"/>
      <c r="V3211" s="619" t="str">
        <f t="shared" ref="V3211" si="5644">+IF(I3211&lt;0,"ng","")</f>
        <v/>
      </c>
      <c r="W3211" s="619"/>
    </row>
    <row r="3212" spans="1:23" s="371" customFormat="1" ht="24" hidden="1" customHeight="1">
      <c r="A3212" s="366" t="s">
        <v>4825</v>
      </c>
      <c r="B3212" s="395" t="s">
        <v>46</v>
      </c>
      <c r="C3212" s="395" t="s">
        <v>3712</v>
      </c>
      <c r="D3212" s="396" t="s">
        <v>0</v>
      </c>
      <c r="E3212" s="396" t="s">
        <v>0</v>
      </c>
      <c r="F3212" s="397">
        <v>0</v>
      </c>
      <c r="G3212" s="397">
        <f>[5]내역서!F3208</f>
        <v>0</v>
      </c>
      <c r="H3212" s="397">
        <v>0</v>
      </c>
      <c r="I3212" s="397">
        <f>내역서!F3216</f>
        <v>0</v>
      </c>
      <c r="J3212" s="398">
        <v>0</v>
      </c>
      <c r="K3212" s="397">
        <f>SUMIF($A$3214:$A$3219,$A3214,K$3214:K$3219)</f>
        <v>0</v>
      </c>
      <c r="L3212" s="398">
        <v>0</v>
      </c>
      <c r="M3212" s="397">
        <f>SUMIF($A$3214:$A$3219,$A3214,M$3214:M$3219)</f>
        <v>0</v>
      </c>
      <c r="N3212" s="398">
        <v>0</v>
      </c>
      <c r="O3212" s="397">
        <f>SUMIF($A$3214:$A$3219,$A3214,O$3214:O$3219)</f>
        <v>0</v>
      </c>
      <c r="P3212" s="399">
        <v>0</v>
      </c>
      <c r="Q3212" s="397">
        <f>K3212+M3212+O3212</f>
        <v>0</v>
      </c>
      <c r="R3212" s="397"/>
      <c r="S3212" s="397"/>
      <c r="T3212" s="397"/>
      <c r="U3212" s="400" t="s">
        <v>0</v>
      </c>
      <c r="V3212" s="617" t="str">
        <f>+IF(I3212&lt;0,"ng","")</f>
        <v/>
      </c>
      <c r="W3212" s="617"/>
    </row>
    <row r="3213" spans="1:23" s="81" customFormat="1" ht="24" hidden="1" customHeight="1">
      <c r="A3213" s="372" t="s">
        <v>5130</v>
      </c>
      <c r="B3213" s="402" t="s">
        <v>5131</v>
      </c>
      <c r="C3213" s="402" t="s">
        <v>5132</v>
      </c>
      <c r="D3213" s="403" t="s">
        <v>0</v>
      </c>
      <c r="E3213" s="403" t="s">
        <v>0</v>
      </c>
      <c r="F3213" s="404">
        <v>0</v>
      </c>
      <c r="G3213" s="404">
        <f>[5]내역서!F3209</f>
        <v>0</v>
      </c>
      <c r="H3213" s="404">
        <v>0</v>
      </c>
      <c r="I3213" s="404">
        <f>내역서!F3217</f>
        <v>0</v>
      </c>
      <c r="J3213" s="405">
        <v>0</v>
      </c>
      <c r="K3213" s="404">
        <f>SUMIF($A$3214:$A$3219,$A3215,K$3214:K$3219)</f>
        <v>0</v>
      </c>
      <c r="L3213" s="405">
        <v>0</v>
      </c>
      <c r="M3213" s="404">
        <f>SUMIF($A$3214:$A$3219,$A3215,M$3214:M$3219)</f>
        <v>0</v>
      </c>
      <c r="N3213" s="405">
        <v>0</v>
      </c>
      <c r="O3213" s="404">
        <f>SUMIF($A$3214:$A$3219,$A3215,O$3214:O$3219)</f>
        <v>0</v>
      </c>
      <c r="P3213" s="406">
        <v>0</v>
      </c>
      <c r="Q3213" s="404">
        <f t="shared" si="5626"/>
        <v>0</v>
      </c>
      <c r="R3213" s="404">
        <f t="shared" ref="R3213" si="5645">I3213-I3212</f>
        <v>0</v>
      </c>
      <c r="S3213" s="404">
        <f t="shared" ref="S3213:T3213" si="5646">P3213-P3212</f>
        <v>0</v>
      </c>
      <c r="T3213" s="404">
        <f t="shared" si="5646"/>
        <v>0</v>
      </c>
      <c r="U3213" s="407"/>
      <c r="V3213" s="619" t="str">
        <f t="shared" ref="V3213" si="5647">+IF(I3213&lt;0,"ng","")</f>
        <v/>
      </c>
      <c r="W3213" s="619"/>
    </row>
    <row r="3214" spans="1:23" s="485" customFormat="1" ht="24" hidden="1" customHeight="1">
      <c r="A3214" s="366" t="s">
        <v>5133</v>
      </c>
      <c r="B3214" s="418" t="s">
        <v>0</v>
      </c>
      <c r="C3214" s="418" t="s">
        <v>3717</v>
      </c>
      <c r="D3214" s="419" t="s">
        <v>155</v>
      </c>
      <c r="E3214" s="419" t="s">
        <v>3718</v>
      </c>
      <c r="F3214" s="411">
        <v>31</v>
      </c>
      <c r="G3214" s="411">
        <f>[5]내역서!F3210</f>
        <v>31</v>
      </c>
      <c r="H3214" s="411">
        <v>31</v>
      </c>
      <c r="I3214" s="411">
        <f>내역서!F3218</f>
        <v>0</v>
      </c>
      <c r="J3214" s="411">
        <v>54509.2</v>
      </c>
      <c r="K3214" s="412">
        <f>INT($I3214*J3214)</f>
        <v>0</v>
      </c>
      <c r="L3214" s="411">
        <v>55300.800000000003</v>
      </c>
      <c r="M3214" s="412">
        <f>INT($I3214*L3214)</f>
        <v>0</v>
      </c>
      <c r="N3214" s="411">
        <v>421</v>
      </c>
      <c r="O3214" s="412">
        <f>INT($I3214*N3214)</f>
        <v>0</v>
      </c>
      <c r="P3214" s="412">
        <f>+J3214+L3214+N3214</f>
        <v>110231</v>
      </c>
      <c r="Q3214" s="412">
        <f>K3214+M3214+O3214</f>
        <v>0</v>
      </c>
      <c r="R3214" s="412"/>
      <c r="S3214" s="412"/>
      <c r="T3214" s="412"/>
      <c r="U3214" s="419" t="s">
        <v>0</v>
      </c>
      <c r="V3214" s="617" t="str">
        <f>+IF(I3214&lt;0,"ng","")</f>
        <v/>
      </c>
      <c r="W3214" s="617"/>
    </row>
    <row r="3215" spans="1:23" s="77" customFormat="1" ht="24" hidden="1" customHeight="1">
      <c r="A3215" s="372" t="s">
        <v>4640</v>
      </c>
      <c r="B3215" s="421" t="s">
        <v>0</v>
      </c>
      <c r="C3215" s="421" t="s">
        <v>1612</v>
      </c>
      <c r="D3215" s="422" t="s">
        <v>155</v>
      </c>
      <c r="E3215" s="422" t="s">
        <v>1613</v>
      </c>
      <c r="F3215" s="416">
        <v>31</v>
      </c>
      <c r="G3215" s="416">
        <f>[5]내역서!F3211</f>
        <v>31</v>
      </c>
      <c r="H3215" s="416">
        <v>31</v>
      </c>
      <c r="I3215" s="416">
        <f>내역서!F3219</f>
        <v>0</v>
      </c>
      <c r="J3215" s="416">
        <v>54509.2</v>
      </c>
      <c r="K3215" s="417">
        <f t="shared" ref="K3215:K3219" si="5648">INT($I3215*J3215)</f>
        <v>0</v>
      </c>
      <c r="L3215" s="416">
        <v>55300.800000000003</v>
      </c>
      <c r="M3215" s="417">
        <f t="shared" ref="M3215:M3219" si="5649">INT($I3215*L3215)</f>
        <v>0</v>
      </c>
      <c r="N3215" s="416">
        <v>421</v>
      </c>
      <c r="O3215" s="417">
        <f t="shared" ref="O3215:O3219" si="5650">INT($I3215*N3215)</f>
        <v>0</v>
      </c>
      <c r="P3215" s="417">
        <f t="shared" ref="P3215:P3219" si="5651">+J3215+L3215+N3215</f>
        <v>110231</v>
      </c>
      <c r="Q3215" s="417">
        <f t="shared" si="5626"/>
        <v>0</v>
      </c>
      <c r="R3215" s="417">
        <f t="shared" ref="R3215" si="5652">I3215-I3214</f>
        <v>0</v>
      </c>
      <c r="S3215" s="417">
        <f t="shared" ref="S3215:T3215" si="5653">P3215-P3214</f>
        <v>0</v>
      </c>
      <c r="T3215" s="417">
        <f t="shared" si="5653"/>
        <v>0</v>
      </c>
      <c r="U3215" s="422"/>
      <c r="V3215" s="619" t="str">
        <f t="shared" ref="V3215" si="5654">+IF(I3215&lt;0,"ng","")</f>
        <v/>
      </c>
      <c r="W3215" s="619"/>
    </row>
    <row r="3216" spans="1:23" s="485" customFormat="1" ht="24" hidden="1" customHeight="1">
      <c r="A3216" s="366" t="s">
        <v>4825</v>
      </c>
      <c r="B3216" s="418" t="s">
        <v>0</v>
      </c>
      <c r="C3216" s="418" t="s">
        <v>3720</v>
      </c>
      <c r="D3216" s="419" t="s">
        <v>156</v>
      </c>
      <c r="E3216" s="419" t="s">
        <v>1860</v>
      </c>
      <c r="F3216" s="411">
        <v>1</v>
      </c>
      <c r="G3216" s="411">
        <f>[5]내역서!F3212</f>
        <v>1</v>
      </c>
      <c r="H3216" s="411">
        <v>1</v>
      </c>
      <c r="I3216" s="411">
        <f>내역서!F3220</f>
        <v>0</v>
      </c>
      <c r="J3216" s="411">
        <v>12117764.6</v>
      </c>
      <c r="K3216" s="412">
        <f>INT($I3216*J3216)</f>
        <v>0</v>
      </c>
      <c r="L3216" s="411">
        <v>113609.60000000001</v>
      </c>
      <c r="M3216" s="412">
        <f>INT($I3216*L3216)</f>
        <v>0</v>
      </c>
      <c r="N3216" s="411">
        <v>3079</v>
      </c>
      <c r="O3216" s="412">
        <f>INT($I3216*N3216)</f>
        <v>0</v>
      </c>
      <c r="P3216" s="412">
        <f>+J3216+L3216+N3216</f>
        <v>12234453.199999999</v>
      </c>
      <c r="Q3216" s="412">
        <f>K3216+M3216+O3216</f>
        <v>0</v>
      </c>
      <c r="R3216" s="412"/>
      <c r="S3216" s="412"/>
      <c r="T3216" s="412"/>
      <c r="U3216" s="419" t="s">
        <v>0</v>
      </c>
      <c r="V3216" s="617" t="str">
        <f>+IF(I3216&lt;0,"ng","")</f>
        <v/>
      </c>
      <c r="W3216" s="617"/>
    </row>
    <row r="3217" spans="1:23" s="77" customFormat="1" ht="24" hidden="1" customHeight="1">
      <c r="A3217" s="372" t="s">
        <v>4931</v>
      </c>
      <c r="B3217" s="421" t="s">
        <v>0</v>
      </c>
      <c r="C3217" s="421" t="s">
        <v>1614</v>
      </c>
      <c r="D3217" s="422" t="s">
        <v>156</v>
      </c>
      <c r="E3217" s="422" t="s">
        <v>729</v>
      </c>
      <c r="F3217" s="416">
        <v>1</v>
      </c>
      <c r="G3217" s="416">
        <f>[5]내역서!F3213</f>
        <v>1</v>
      </c>
      <c r="H3217" s="416">
        <v>1</v>
      </c>
      <c r="I3217" s="416">
        <f>내역서!F3221</f>
        <v>0</v>
      </c>
      <c r="J3217" s="416">
        <v>12117764.6</v>
      </c>
      <c r="K3217" s="417">
        <f t="shared" si="5648"/>
        <v>0</v>
      </c>
      <c r="L3217" s="416">
        <v>113609.60000000001</v>
      </c>
      <c r="M3217" s="417">
        <f t="shared" si="5649"/>
        <v>0</v>
      </c>
      <c r="N3217" s="416">
        <v>3079</v>
      </c>
      <c r="O3217" s="417">
        <f t="shared" si="5650"/>
        <v>0</v>
      </c>
      <c r="P3217" s="417">
        <f t="shared" si="5651"/>
        <v>12234453.199999999</v>
      </c>
      <c r="Q3217" s="417">
        <f t="shared" si="5626"/>
        <v>0</v>
      </c>
      <c r="R3217" s="417">
        <f t="shared" ref="R3217" si="5655">I3217-I3216</f>
        <v>0</v>
      </c>
      <c r="S3217" s="417">
        <f t="shared" ref="S3217:T3217" si="5656">P3217-P3216</f>
        <v>0</v>
      </c>
      <c r="T3217" s="417">
        <f t="shared" si="5656"/>
        <v>0</v>
      </c>
      <c r="U3217" s="422"/>
      <c r="V3217" s="619" t="str">
        <f t="shared" ref="V3217" si="5657">+IF(I3217&lt;0,"ng","")</f>
        <v/>
      </c>
      <c r="W3217" s="619"/>
    </row>
    <row r="3218" spans="1:23" s="485" customFormat="1" ht="24" hidden="1" customHeight="1">
      <c r="A3218" s="366" t="s">
        <v>5134</v>
      </c>
      <c r="B3218" s="418" t="s">
        <v>0</v>
      </c>
      <c r="C3218" s="418" t="s">
        <v>3722</v>
      </c>
      <c r="D3218" s="419" t="s">
        <v>157</v>
      </c>
      <c r="E3218" s="419" t="s">
        <v>1860</v>
      </c>
      <c r="F3218" s="411">
        <v>2</v>
      </c>
      <c r="G3218" s="411">
        <f>[5]내역서!F3214</f>
        <v>2</v>
      </c>
      <c r="H3218" s="411">
        <v>2</v>
      </c>
      <c r="I3218" s="411">
        <f>내역서!F3222</f>
        <v>0</v>
      </c>
      <c r="J3218" s="411">
        <v>364576.6</v>
      </c>
      <c r="K3218" s="412">
        <f>INT($I3218*J3218)</f>
        <v>0</v>
      </c>
      <c r="L3218" s="411">
        <v>25563.200000000001</v>
      </c>
      <c r="M3218" s="412">
        <f>INT($I3218*L3218)</f>
        <v>0</v>
      </c>
      <c r="N3218" s="411">
        <v>689.4</v>
      </c>
      <c r="O3218" s="412">
        <f>INT($I3218*N3218)</f>
        <v>0</v>
      </c>
      <c r="P3218" s="412">
        <f>+J3218+L3218+N3218</f>
        <v>390829.2</v>
      </c>
      <c r="Q3218" s="412">
        <f>K3218+M3218+O3218</f>
        <v>0</v>
      </c>
      <c r="R3218" s="412"/>
      <c r="S3218" s="412"/>
      <c r="T3218" s="412"/>
      <c r="U3218" s="419" t="s">
        <v>0</v>
      </c>
      <c r="V3218" s="617" t="str">
        <f>+IF(I3218&lt;0,"ng","")</f>
        <v/>
      </c>
      <c r="W3218" s="617"/>
    </row>
    <row r="3219" spans="1:23" s="77" customFormat="1" ht="24" hidden="1" customHeight="1">
      <c r="A3219" s="372" t="s">
        <v>5135</v>
      </c>
      <c r="B3219" s="421" t="s">
        <v>0</v>
      </c>
      <c r="C3219" s="421" t="s">
        <v>1615</v>
      </c>
      <c r="D3219" s="422" t="s">
        <v>157</v>
      </c>
      <c r="E3219" s="422" t="s">
        <v>729</v>
      </c>
      <c r="F3219" s="416">
        <v>2</v>
      </c>
      <c r="G3219" s="416">
        <f>[5]내역서!F3215</f>
        <v>2</v>
      </c>
      <c r="H3219" s="416">
        <v>2</v>
      </c>
      <c r="I3219" s="416">
        <f>내역서!F3223</f>
        <v>0</v>
      </c>
      <c r="J3219" s="416">
        <v>364576.6</v>
      </c>
      <c r="K3219" s="417">
        <f t="shared" si="5648"/>
        <v>0</v>
      </c>
      <c r="L3219" s="416">
        <v>25563.200000000001</v>
      </c>
      <c r="M3219" s="417">
        <f t="shared" si="5649"/>
        <v>0</v>
      </c>
      <c r="N3219" s="416">
        <v>689.4</v>
      </c>
      <c r="O3219" s="417">
        <f t="shared" si="5650"/>
        <v>0</v>
      </c>
      <c r="P3219" s="417">
        <f t="shared" si="5651"/>
        <v>390829.2</v>
      </c>
      <c r="Q3219" s="417">
        <f t="shared" si="5626"/>
        <v>0</v>
      </c>
      <c r="R3219" s="417">
        <f t="shared" ref="R3219" si="5658">I3219-I3218</f>
        <v>0</v>
      </c>
      <c r="S3219" s="417">
        <f t="shared" ref="S3219:T3219" si="5659">P3219-P3218</f>
        <v>0</v>
      </c>
      <c r="T3219" s="417">
        <f t="shared" si="5659"/>
        <v>0</v>
      </c>
      <c r="U3219" s="422"/>
      <c r="V3219" s="619" t="str">
        <f t="shared" ref="V3219" si="5660">+IF(I3219&lt;0,"ng","")</f>
        <v/>
      </c>
      <c r="W3219" s="619"/>
    </row>
    <row r="3220" spans="1:23" s="477" customFormat="1" ht="24" hidden="1" customHeight="1">
      <c r="A3220" s="366" t="s">
        <v>4825</v>
      </c>
      <c r="B3220" s="472" t="s">
        <v>2065</v>
      </c>
      <c r="C3220" s="472" t="s">
        <v>2071</v>
      </c>
      <c r="D3220" s="519" t="s">
        <v>0</v>
      </c>
      <c r="E3220" s="519" t="s">
        <v>0</v>
      </c>
      <c r="F3220" s="520">
        <v>0</v>
      </c>
      <c r="G3220" s="520"/>
      <c r="H3220" s="520">
        <v>0</v>
      </c>
      <c r="I3220" s="520">
        <f>내역서!F3224</f>
        <v>0</v>
      </c>
      <c r="J3220" s="520">
        <v>0</v>
      </c>
      <c r="K3220" s="474">
        <f>K3222+K3624+K3796</f>
        <v>0</v>
      </c>
      <c r="L3220" s="474">
        <v>0</v>
      </c>
      <c r="M3220" s="474">
        <f>M3222+M3624+M3796</f>
        <v>0</v>
      </c>
      <c r="N3220" s="474">
        <v>0</v>
      </c>
      <c r="O3220" s="474">
        <f>O3222+O3624+O3796</f>
        <v>0</v>
      </c>
      <c r="P3220" s="475">
        <v>0</v>
      </c>
      <c r="Q3220" s="474">
        <f>K3220+M3220+O3220</f>
        <v>0</v>
      </c>
      <c r="R3220" s="474"/>
      <c r="S3220" s="474"/>
      <c r="T3220" s="474"/>
      <c r="U3220" s="519" t="s">
        <v>0</v>
      </c>
    </row>
    <row r="3221" spans="1:23" s="76" customFormat="1" ht="24" hidden="1" customHeight="1">
      <c r="A3221" s="372" t="s">
        <v>4829</v>
      </c>
      <c r="B3221" s="391" t="s">
        <v>5136</v>
      </c>
      <c r="C3221" s="391" t="s">
        <v>5137</v>
      </c>
      <c r="D3221" s="521" t="s">
        <v>0</v>
      </c>
      <c r="E3221" s="521" t="s">
        <v>0</v>
      </c>
      <c r="F3221" s="522">
        <v>0</v>
      </c>
      <c r="G3221" s="522"/>
      <c r="H3221" s="522">
        <v>0</v>
      </c>
      <c r="I3221" s="522">
        <f>내역서!F3225</f>
        <v>0</v>
      </c>
      <c r="J3221" s="522">
        <v>0</v>
      </c>
      <c r="K3221" s="393">
        <f>K3223+K3625+K3797</f>
        <v>0</v>
      </c>
      <c r="L3221" s="393">
        <v>0</v>
      </c>
      <c r="M3221" s="393">
        <f>M3223+M3625+M3797</f>
        <v>0</v>
      </c>
      <c r="N3221" s="393">
        <v>0</v>
      </c>
      <c r="O3221" s="393">
        <f>O3223+O3625+O3797</f>
        <v>0</v>
      </c>
      <c r="P3221" s="394">
        <v>0</v>
      </c>
      <c r="Q3221" s="393">
        <f t="shared" ref="Q3221" si="5661">K3221+M3221+O3221</f>
        <v>0</v>
      </c>
      <c r="R3221" s="393">
        <f t="shared" ref="R3221" si="5662">I3221-I3220</f>
        <v>0</v>
      </c>
      <c r="S3221" s="393">
        <f t="shared" ref="S3221:T3221" si="5663">P3221-P3220</f>
        <v>0</v>
      </c>
      <c r="T3221" s="393">
        <f t="shared" si="5663"/>
        <v>0</v>
      </c>
      <c r="U3221" s="521"/>
    </row>
    <row r="3222" spans="1:23" s="371" customFormat="1" ht="24" hidden="1" customHeight="1">
      <c r="A3222" s="366" t="s">
        <v>5138</v>
      </c>
      <c r="B3222" s="395" t="s">
        <v>1</v>
      </c>
      <c r="C3222" s="395" t="s">
        <v>2053</v>
      </c>
      <c r="D3222" s="396" t="s">
        <v>0</v>
      </c>
      <c r="E3222" s="396" t="s">
        <v>0</v>
      </c>
      <c r="F3222" s="397">
        <v>0</v>
      </c>
      <c r="G3222" s="397"/>
      <c r="H3222" s="397">
        <v>0</v>
      </c>
      <c r="I3222" s="397">
        <f>내역서!F3226</f>
        <v>0</v>
      </c>
      <c r="J3222" s="398">
        <v>0</v>
      </c>
      <c r="K3222" s="397">
        <f>K3224+K3238+K3284+K3418+K3454+K3468+K3498+K3516</f>
        <v>0</v>
      </c>
      <c r="L3222" s="398">
        <v>0</v>
      </c>
      <c r="M3222" s="397">
        <f>M3224+M3238+M3284+M3418+M3454+M3468+M3498+M3516</f>
        <v>0</v>
      </c>
      <c r="N3222" s="398">
        <v>0</v>
      </c>
      <c r="O3222" s="397">
        <f>O3224+O3238+O3284+O3418+O3454+O3468+O3498+O3516</f>
        <v>0</v>
      </c>
      <c r="P3222" s="399">
        <v>0</v>
      </c>
      <c r="Q3222" s="397">
        <f>K3222+M3222+O3222</f>
        <v>0</v>
      </c>
      <c r="R3222" s="397"/>
      <c r="S3222" s="397"/>
      <c r="T3222" s="397"/>
      <c r="U3222" s="400" t="s">
        <v>0</v>
      </c>
    </row>
    <row r="3223" spans="1:23" s="81" customFormat="1" ht="24" hidden="1" customHeight="1">
      <c r="A3223" s="372" t="s">
        <v>5135</v>
      </c>
      <c r="B3223" s="402" t="s">
        <v>5139</v>
      </c>
      <c r="C3223" s="402" t="s">
        <v>5140</v>
      </c>
      <c r="D3223" s="403" t="s">
        <v>0</v>
      </c>
      <c r="E3223" s="403" t="s">
        <v>0</v>
      </c>
      <c r="F3223" s="404">
        <v>0</v>
      </c>
      <c r="G3223" s="404"/>
      <c r="H3223" s="404">
        <v>0</v>
      </c>
      <c r="I3223" s="404">
        <f>내역서!F3227</f>
        <v>0</v>
      </c>
      <c r="J3223" s="405">
        <v>0</v>
      </c>
      <c r="K3223" s="404">
        <f>K3225+K3239+K3285+K3419+K3455+K3469+K3499+K3517</f>
        <v>0</v>
      </c>
      <c r="L3223" s="405">
        <v>0</v>
      </c>
      <c r="M3223" s="404">
        <f>M3225+M3239+M3285+M3419+M3455+M3469+M3499+M3517</f>
        <v>0</v>
      </c>
      <c r="N3223" s="405">
        <v>0</v>
      </c>
      <c r="O3223" s="404">
        <f>O3225+O3239+O3285+O3419+O3455+O3469+O3499+O3517</f>
        <v>0</v>
      </c>
      <c r="P3223" s="406">
        <v>0</v>
      </c>
      <c r="Q3223" s="404">
        <f>K3223+M3223+O3223</f>
        <v>0</v>
      </c>
      <c r="R3223" s="404">
        <f t="shared" ref="R3223" si="5664">I3223-I3222</f>
        <v>0</v>
      </c>
      <c r="S3223" s="404">
        <f t="shared" ref="S3223:T3223" si="5665">P3223-P3222</f>
        <v>0</v>
      </c>
      <c r="T3223" s="404">
        <f t="shared" si="5665"/>
        <v>0</v>
      </c>
      <c r="U3223" s="407"/>
    </row>
    <row r="3224" spans="1:23" s="371" customFormat="1" ht="24" hidden="1" customHeight="1">
      <c r="A3224" s="366" t="s">
        <v>5128</v>
      </c>
      <c r="B3224" s="436" t="s">
        <v>2809</v>
      </c>
      <c r="C3224" s="436" t="s">
        <v>3729</v>
      </c>
      <c r="D3224" s="437" t="s">
        <v>0</v>
      </c>
      <c r="E3224" s="437" t="s">
        <v>0</v>
      </c>
      <c r="F3224" s="438">
        <v>0</v>
      </c>
      <c r="G3224" s="438"/>
      <c r="H3224" s="438">
        <v>0</v>
      </c>
      <c r="I3224" s="438">
        <f>내역서!F3228</f>
        <v>0</v>
      </c>
      <c r="J3224" s="439">
        <v>0</v>
      </c>
      <c r="K3224" s="438">
        <f>SUMIF($A$3226:$A$3237,$A$3227,K3226:K3237)</f>
        <v>0</v>
      </c>
      <c r="L3224" s="439">
        <v>0</v>
      </c>
      <c r="M3224" s="438">
        <f>SUMIF($A$3226:$A$3237,$A$3227,M3226:M3237)</f>
        <v>0</v>
      </c>
      <c r="N3224" s="439">
        <v>0</v>
      </c>
      <c r="O3224" s="438">
        <f>SUMIF($A$3226:$A$3237,$A$3227,O3226:O3237)</f>
        <v>0</v>
      </c>
      <c r="P3224" s="440">
        <v>0</v>
      </c>
      <c r="Q3224" s="438">
        <f>K3224+M3224+O3224</f>
        <v>0</v>
      </c>
      <c r="R3224" s="438"/>
      <c r="S3224" s="438"/>
      <c r="T3224" s="438"/>
      <c r="U3224" s="441" t="s">
        <v>0</v>
      </c>
    </row>
    <row r="3225" spans="1:23" s="81" customFormat="1" ht="24" hidden="1" customHeight="1">
      <c r="A3225" s="372" t="s">
        <v>5141</v>
      </c>
      <c r="B3225" s="442" t="s">
        <v>5142</v>
      </c>
      <c r="C3225" s="442" t="s">
        <v>5143</v>
      </c>
      <c r="D3225" s="443" t="s">
        <v>0</v>
      </c>
      <c r="E3225" s="443" t="s">
        <v>0</v>
      </c>
      <c r="F3225" s="444">
        <v>0</v>
      </c>
      <c r="G3225" s="444"/>
      <c r="H3225" s="444">
        <v>0</v>
      </c>
      <c r="I3225" s="444">
        <f>내역서!F3229</f>
        <v>0</v>
      </c>
      <c r="J3225" s="445">
        <v>0</v>
      </c>
      <c r="K3225" s="444">
        <f>SUMIF($A$3226:$A$3237,$A$3227,K3226:K3237)</f>
        <v>0</v>
      </c>
      <c r="L3225" s="445">
        <v>0</v>
      </c>
      <c r="M3225" s="444">
        <f>SUMIF($A$3226:$A$3237,$A$3227,M3226:M3237)</f>
        <v>0</v>
      </c>
      <c r="N3225" s="445">
        <v>0</v>
      </c>
      <c r="O3225" s="444">
        <f>SUMIF($A$3226:$A$3237,$A$3227,O3226:O3237)</f>
        <v>0</v>
      </c>
      <c r="P3225" s="446">
        <v>0</v>
      </c>
      <c r="Q3225" s="444">
        <f>K3225+M3225+O3225</f>
        <v>0</v>
      </c>
      <c r="R3225" s="444">
        <f t="shared" ref="R3225" si="5666">I3225-I3224</f>
        <v>0</v>
      </c>
      <c r="S3225" s="444">
        <f t="shared" ref="S3225:T3225" si="5667">P3225-P3224</f>
        <v>0</v>
      </c>
      <c r="T3225" s="444">
        <f t="shared" si="5667"/>
        <v>0</v>
      </c>
      <c r="U3225" s="447"/>
    </row>
    <row r="3226" spans="1:23" s="485" customFormat="1" ht="24" hidden="1" customHeight="1">
      <c r="A3226" s="366" t="s">
        <v>5144</v>
      </c>
      <c r="B3226" s="418" t="s">
        <v>0</v>
      </c>
      <c r="C3226" s="418" t="s">
        <v>2648</v>
      </c>
      <c r="D3226" s="418" t="s">
        <v>3733</v>
      </c>
      <c r="E3226" s="419" t="s">
        <v>2650</v>
      </c>
      <c r="F3226" s="411"/>
      <c r="G3226" s="411">
        <f>[5]내역서!F3222</f>
        <v>11</v>
      </c>
      <c r="H3226" s="410"/>
      <c r="I3226" s="410">
        <f>내역서!F3230</f>
        <v>0</v>
      </c>
      <c r="J3226" s="411">
        <v>1626.6</v>
      </c>
      <c r="K3226" s="412">
        <f>INT($I3226*J3226)</f>
        <v>0</v>
      </c>
      <c r="L3226" s="411">
        <v>3320</v>
      </c>
      <c r="M3226" s="412">
        <f>INT($I3226*L3226)</f>
        <v>0</v>
      </c>
      <c r="N3226" s="411">
        <v>1849.5</v>
      </c>
      <c r="O3226" s="412">
        <f>INT($I3226*N3226)</f>
        <v>0</v>
      </c>
      <c r="P3226" s="412">
        <v>6796.1</v>
      </c>
      <c r="Q3226" s="412">
        <f>K3226+M3226+O3226</f>
        <v>0</v>
      </c>
      <c r="R3226" s="412"/>
      <c r="S3226" s="412"/>
      <c r="T3226" s="412"/>
      <c r="U3226" s="419"/>
    </row>
    <row r="3227" spans="1:23" s="77" customFormat="1" ht="24" hidden="1" customHeight="1">
      <c r="A3227" s="372" t="s">
        <v>5145</v>
      </c>
      <c r="B3227" s="421" t="s">
        <v>0</v>
      </c>
      <c r="C3227" s="421" t="s">
        <v>2648</v>
      </c>
      <c r="D3227" s="421" t="s">
        <v>3733</v>
      </c>
      <c r="E3227" s="422" t="s">
        <v>2650</v>
      </c>
      <c r="F3227" s="416"/>
      <c r="G3227" s="416">
        <f>[5]내역서!F3223</f>
        <v>11</v>
      </c>
      <c r="H3227" s="415"/>
      <c r="I3227" s="415">
        <f>내역서!F3231</f>
        <v>0</v>
      </c>
      <c r="J3227" s="416">
        <v>1626.6</v>
      </c>
      <c r="K3227" s="417">
        <f t="shared" ref="K3227:K3237" si="5668">INT($I3227*J3227)</f>
        <v>0</v>
      </c>
      <c r="L3227" s="416">
        <v>3320</v>
      </c>
      <c r="M3227" s="417">
        <f t="shared" ref="M3227:M3237" si="5669">INT($I3227*L3227)</f>
        <v>0</v>
      </c>
      <c r="N3227" s="416">
        <v>1849.5</v>
      </c>
      <c r="O3227" s="417">
        <f t="shared" ref="O3227:O3237" si="5670">INT($I3227*N3227)</f>
        <v>0</v>
      </c>
      <c r="P3227" s="417">
        <v>6796.1</v>
      </c>
      <c r="Q3227" s="417">
        <f t="shared" ref="Q3227:Q3289" si="5671">K3227+M3227+O3227</f>
        <v>0</v>
      </c>
      <c r="R3227" s="417">
        <f t="shared" ref="R3227" si="5672">I3227-I3226</f>
        <v>0</v>
      </c>
      <c r="S3227" s="417">
        <f t="shared" ref="S3227:T3227" si="5673">P3227-P3226</f>
        <v>0</v>
      </c>
      <c r="T3227" s="417">
        <f t="shared" si="5673"/>
        <v>0</v>
      </c>
      <c r="U3227" s="422"/>
    </row>
    <row r="3228" spans="1:23" s="485" customFormat="1" ht="24" hidden="1" customHeight="1">
      <c r="A3228" s="366" t="s">
        <v>4825</v>
      </c>
      <c r="B3228" s="418" t="s">
        <v>0</v>
      </c>
      <c r="C3228" s="418" t="s">
        <v>2662</v>
      </c>
      <c r="D3228" s="418" t="s">
        <v>2663</v>
      </c>
      <c r="E3228" s="419" t="s">
        <v>2650</v>
      </c>
      <c r="F3228" s="411"/>
      <c r="G3228" s="411">
        <f>[5]내역서!F3224</f>
        <v>11</v>
      </c>
      <c r="H3228" s="410"/>
      <c r="I3228" s="410">
        <f>내역서!F3232</f>
        <v>0</v>
      </c>
      <c r="J3228" s="411">
        <v>1139</v>
      </c>
      <c r="K3228" s="412">
        <f>INT($I3228*J3228)</f>
        <v>0</v>
      </c>
      <c r="L3228" s="411">
        <v>1382</v>
      </c>
      <c r="M3228" s="412">
        <f>INT($I3228*L3228)</f>
        <v>0</v>
      </c>
      <c r="N3228" s="411">
        <v>987.8</v>
      </c>
      <c r="O3228" s="412">
        <f>INT($I3228*N3228)</f>
        <v>0</v>
      </c>
      <c r="P3228" s="412">
        <v>3508.8</v>
      </c>
      <c r="Q3228" s="412">
        <f>K3228+M3228+O3228</f>
        <v>0</v>
      </c>
      <c r="R3228" s="412"/>
      <c r="S3228" s="412"/>
      <c r="T3228" s="412"/>
      <c r="U3228" s="419"/>
    </row>
    <row r="3229" spans="1:23" s="77" customFormat="1" ht="24" hidden="1" customHeight="1">
      <c r="A3229" s="372" t="s">
        <v>4829</v>
      </c>
      <c r="B3229" s="421" t="s">
        <v>0</v>
      </c>
      <c r="C3229" s="421" t="s">
        <v>2662</v>
      </c>
      <c r="D3229" s="421" t="s">
        <v>2663</v>
      </c>
      <c r="E3229" s="422" t="s">
        <v>2650</v>
      </c>
      <c r="F3229" s="416"/>
      <c r="G3229" s="416">
        <f>[5]내역서!F3225</f>
        <v>11</v>
      </c>
      <c r="H3229" s="415"/>
      <c r="I3229" s="415">
        <f>내역서!F3233</f>
        <v>0</v>
      </c>
      <c r="J3229" s="416">
        <v>1139</v>
      </c>
      <c r="K3229" s="417">
        <f t="shared" si="5668"/>
        <v>0</v>
      </c>
      <c r="L3229" s="416">
        <v>1382</v>
      </c>
      <c r="M3229" s="417">
        <f t="shared" si="5669"/>
        <v>0</v>
      </c>
      <c r="N3229" s="416">
        <v>987.8</v>
      </c>
      <c r="O3229" s="417">
        <f t="shared" si="5670"/>
        <v>0</v>
      </c>
      <c r="P3229" s="417">
        <v>3508.8</v>
      </c>
      <c r="Q3229" s="417">
        <f t="shared" si="5671"/>
        <v>0</v>
      </c>
      <c r="R3229" s="417">
        <f t="shared" ref="R3229" si="5674">I3229-I3228</f>
        <v>0</v>
      </c>
      <c r="S3229" s="417">
        <f t="shared" ref="S3229:T3229" si="5675">P3229-P3228</f>
        <v>0</v>
      </c>
      <c r="T3229" s="417">
        <f t="shared" si="5675"/>
        <v>0</v>
      </c>
      <c r="U3229" s="422"/>
    </row>
    <row r="3230" spans="1:23" s="485" customFormat="1" ht="24" hidden="1" customHeight="1">
      <c r="A3230" s="366" t="s">
        <v>2055</v>
      </c>
      <c r="B3230" s="418" t="s">
        <v>0</v>
      </c>
      <c r="C3230" s="418" t="s">
        <v>2664</v>
      </c>
      <c r="D3230" s="418" t="s">
        <v>2665</v>
      </c>
      <c r="E3230" s="419" t="s">
        <v>2650</v>
      </c>
      <c r="F3230" s="411"/>
      <c r="G3230" s="411">
        <f>[5]내역서!F3226</f>
        <v>11</v>
      </c>
      <c r="H3230" s="410"/>
      <c r="I3230" s="410">
        <f>내역서!F3234</f>
        <v>0</v>
      </c>
      <c r="J3230" s="411">
        <v>1633</v>
      </c>
      <c r="K3230" s="412">
        <f>INT($I3230*J3230)</f>
        <v>0</v>
      </c>
      <c r="L3230" s="411">
        <v>5946</v>
      </c>
      <c r="M3230" s="412">
        <f>INT($I3230*L3230)</f>
        <v>0</v>
      </c>
      <c r="N3230" s="411">
        <v>2156</v>
      </c>
      <c r="O3230" s="412">
        <f>INT($I3230*N3230)</f>
        <v>0</v>
      </c>
      <c r="P3230" s="412">
        <v>9735</v>
      </c>
      <c r="Q3230" s="412">
        <f>K3230+M3230+O3230</f>
        <v>0</v>
      </c>
      <c r="R3230" s="412"/>
      <c r="S3230" s="412"/>
      <c r="T3230" s="412"/>
      <c r="U3230" s="419"/>
    </row>
    <row r="3231" spans="1:23" s="77" customFormat="1" ht="24" hidden="1" customHeight="1">
      <c r="A3231" s="372" t="s">
        <v>4829</v>
      </c>
      <c r="B3231" s="421" t="s">
        <v>0</v>
      </c>
      <c r="C3231" s="421" t="s">
        <v>2664</v>
      </c>
      <c r="D3231" s="421" t="s">
        <v>2665</v>
      </c>
      <c r="E3231" s="422" t="s">
        <v>2650</v>
      </c>
      <c r="F3231" s="416"/>
      <c r="G3231" s="416">
        <f>[5]내역서!F3227</f>
        <v>11</v>
      </c>
      <c r="H3231" s="415"/>
      <c r="I3231" s="415">
        <f>내역서!F3235</f>
        <v>0</v>
      </c>
      <c r="J3231" s="416">
        <v>1633</v>
      </c>
      <c r="K3231" s="417">
        <f t="shared" si="5668"/>
        <v>0</v>
      </c>
      <c r="L3231" s="416">
        <v>5946</v>
      </c>
      <c r="M3231" s="417">
        <f t="shared" si="5669"/>
        <v>0</v>
      </c>
      <c r="N3231" s="416">
        <v>2156</v>
      </c>
      <c r="O3231" s="417">
        <f t="shared" si="5670"/>
        <v>0</v>
      </c>
      <c r="P3231" s="417">
        <v>9735</v>
      </c>
      <c r="Q3231" s="417">
        <f t="shared" si="5671"/>
        <v>0</v>
      </c>
      <c r="R3231" s="417">
        <f t="shared" ref="R3231" si="5676">I3231-I3230</f>
        <v>0</v>
      </c>
      <c r="S3231" s="417">
        <f t="shared" ref="S3231:T3231" si="5677">P3231-P3230</f>
        <v>0</v>
      </c>
      <c r="T3231" s="417">
        <f t="shared" si="5677"/>
        <v>0</v>
      </c>
      <c r="U3231" s="422"/>
    </row>
    <row r="3232" spans="1:23" s="485" customFormat="1" ht="24" hidden="1" customHeight="1">
      <c r="A3232" s="366" t="s">
        <v>4825</v>
      </c>
      <c r="B3232" s="418" t="s">
        <v>0</v>
      </c>
      <c r="C3232" s="418" t="s">
        <v>3734</v>
      </c>
      <c r="D3232" s="418" t="s">
        <v>631</v>
      </c>
      <c r="E3232" s="419" t="s">
        <v>2650</v>
      </c>
      <c r="F3232" s="411"/>
      <c r="G3232" s="411">
        <f>[5]내역서!F3228</f>
        <v>105</v>
      </c>
      <c r="H3232" s="410"/>
      <c r="I3232" s="410">
        <f>내역서!F3236</f>
        <v>0</v>
      </c>
      <c r="J3232" s="411">
        <v>0</v>
      </c>
      <c r="K3232" s="412">
        <f>INT($I3232*J3232)</f>
        <v>0</v>
      </c>
      <c r="L3232" s="411">
        <v>30746</v>
      </c>
      <c r="M3232" s="412">
        <f>INT($I3232*L3232)</f>
        <v>0</v>
      </c>
      <c r="N3232" s="411">
        <v>0</v>
      </c>
      <c r="O3232" s="412">
        <f>INT($I3232*N3232)</f>
        <v>0</v>
      </c>
      <c r="P3232" s="412">
        <v>30746</v>
      </c>
      <c r="Q3232" s="412">
        <f>K3232+M3232+O3232</f>
        <v>0</v>
      </c>
      <c r="R3232" s="412"/>
      <c r="S3232" s="412"/>
      <c r="T3232" s="412"/>
      <c r="U3232" s="419"/>
    </row>
    <row r="3233" spans="1:21" s="77" customFormat="1" ht="24" hidden="1" customHeight="1">
      <c r="A3233" s="372" t="s">
        <v>4640</v>
      </c>
      <c r="B3233" s="421" t="s">
        <v>0</v>
      </c>
      <c r="C3233" s="421" t="s">
        <v>3734</v>
      </c>
      <c r="D3233" s="421" t="s">
        <v>631</v>
      </c>
      <c r="E3233" s="422" t="s">
        <v>2650</v>
      </c>
      <c r="F3233" s="416"/>
      <c r="G3233" s="416">
        <f>[5]내역서!F3229</f>
        <v>105</v>
      </c>
      <c r="H3233" s="415"/>
      <c r="I3233" s="415">
        <f>내역서!F3237</f>
        <v>0</v>
      </c>
      <c r="J3233" s="416">
        <v>0</v>
      </c>
      <c r="K3233" s="417">
        <f t="shared" si="5668"/>
        <v>0</v>
      </c>
      <c r="L3233" s="416">
        <v>30746</v>
      </c>
      <c r="M3233" s="417">
        <f t="shared" si="5669"/>
        <v>0</v>
      </c>
      <c r="N3233" s="416">
        <v>0</v>
      </c>
      <c r="O3233" s="417">
        <f t="shared" si="5670"/>
        <v>0</v>
      </c>
      <c r="P3233" s="417">
        <v>30746</v>
      </c>
      <c r="Q3233" s="417">
        <f t="shared" si="5671"/>
        <v>0</v>
      </c>
      <c r="R3233" s="417">
        <f t="shared" ref="R3233" si="5678">I3233-I3232</f>
        <v>0</v>
      </c>
      <c r="S3233" s="417">
        <f t="shared" ref="S3233:T3233" si="5679">P3233-P3232</f>
        <v>0</v>
      </c>
      <c r="T3233" s="417">
        <f t="shared" si="5679"/>
        <v>0</v>
      </c>
      <c r="U3233" s="422"/>
    </row>
    <row r="3234" spans="1:21" s="485" customFormat="1" ht="24" hidden="1" customHeight="1">
      <c r="A3234" s="366" t="s">
        <v>4825</v>
      </c>
      <c r="B3234" s="418" t="s">
        <v>0</v>
      </c>
      <c r="C3234" s="418" t="s">
        <v>2659</v>
      </c>
      <c r="D3234" s="418" t="s">
        <v>2660</v>
      </c>
      <c r="E3234" s="419" t="s">
        <v>2650</v>
      </c>
      <c r="F3234" s="411"/>
      <c r="G3234" s="411">
        <f>[5]내역서!F3230</f>
        <v>105</v>
      </c>
      <c r="H3234" s="410"/>
      <c r="I3234" s="410">
        <f>내역서!F3238</f>
        <v>0</v>
      </c>
      <c r="J3234" s="411">
        <v>132</v>
      </c>
      <c r="K3234" s="412">
        <f>INT($I3234*J3234)</f>
        <v>0</v>
      </c>
      <c r="L3234" s="411">
        <v>5229</v>
      </c>
      <c r="M3234" s="412">
        <f>INT($I3234*L3234)</f>
        <v>0</v>
      </c>
      <c r="N3234" s="411">
        <v>179</v>
      </c>
      <c r="O3234" s="412">
        <f>INT($I3234*N3234)</f>
        <v>0</v>
      </c>
      <c r="P3234" s="412">
        <v>5540</v>
      </c>
      <c r="Q3234" s="412">
        <f>K3234+M3234+O3234</f>
        <v>0</v>
      </c>
      <c r="R3234" s="412"/>
      <c r="S3234" s="412"/>
      <c r="T3234" s="412"/>
      <c r="U3234" s="419"/>
    </row>
    <row r="3235" spans="1:21" s="77" customFormat="1" ht="24" hidden="1" customHeight="1">
      <c r="A3235" s="372" t="s">
        <v>4829</v>
      </c>
      <c r="B3235" s="421" t="s">
        <v>0</v>
      </c>
      <c r="C3235" s="421" t="s">
        <v>2659</v>
      </c>
      <c r="D3235" s="421" t="s">
        <v>2660</v>
      </c>
      <c r="E3235" s="422" t="s">
        <v>2650</v>
      </c>
      <c r="F3235" s="416"/>
      <c r="G3235" s="416">
        <f>[5]내역서!F3231</f>
        <v>105</v>
      </c>
      <c r="H3235" s="415"/>
      <c r="I3235" s="415">
        <f>내역서!F3239</f>
        <v>0</v>
      </c>
      <c r="J3235" s="416">
        <v>132</v>
      </c>
      <c r="K3235" s="417">
        <f t="shared" si="5668"/>
        <v>0</v>
      </c>
      <c r="L3235" s="416">
        <v>5229</v>
      </c>
      <c r="M3235" s="417">
        <f t="shared" si="5669"/>
        <v>0</v>
      </c>
      <c r="N3235" s="416">
        <v>179</v>
      </c>
      <c r="O3235" s="417">
        <f t="shared" si="5670"/>
        <v>0</v>
      </c>
      <c r="P3235" s="417">
        <v>5540</v>
      </c>
      <c r="Q3235" s="417">
        <f t="shared" si="5671"/>
        <v>0</v>
      </c>
      <c r="R3235" s="417">
        <f t="shared" ref="R3235" si="5680">I3235-I3234</f>
        <v>0</v>
      </c>
      <c r="S3235" s="417">
        <f t="shared" ref="S3235:T3235" si="5681">P3235-P3234</f>
        <v>0</v>
      </c>
      <c r="T3235" s="417">
        <f t="shared" si="5681"/>
        <v>0</v>
      </c>
      <c r="U3235" s="422"/>
    </row>
    <row r="3236" spans="1:21" s="485" customFormat="1" ht="24" hidden="1" customHeight="1">
      <c r="A3236" s="366" t="s">
        <v>2055</v>
      </c>
      <c r="B3236" s="418" t="s">
        <v>0</v>
      </c>
      <c r="C3236" s="418" t="s">
        <v>2651</v>
      </c>
      <c r="D3236" s="418" t="s">
        <v>2652</v>
      </c>
      <c r="E3236" s="419" t="s">
        <v>2650</v>
      </c>
      <c r="F3236" s="411"/>
      <c r="G3236" s="411">
        <f>[5]내역서!F3232</f>
        <v>14</v>
      </c>
      <c r="H3236" s="410"/>
      <c r="I3236" s="410">
        <f>내역서!F3240</f>
        <v>0</v>
      </c>
      <c r="J3236" s="411">
        <v>441</v>
      </c>
      <c r="K3236" s="412">
        <f>INT($I3236*J3236)</f>
        <v>0</v>
      </c>
      <c r="L3236" s="411">
        <v>3583</v>
      </c>
      <c r="M3236" s="412">
        <f>INT($I3236*L3236)</f>
        <v>0</v>
      </c>
      <c r="N3236" s="411">
        <v>494</v>
      </c>
      <c r="O3236" s="412">
        <f>INT($I3236*N3236)</f>
        <v>0</v>
      </c>
      <c r="P3236" s="412">
        <v>4518</v>
      </c>
      <c r="Q3236" s="412">
        <f>K3236+M3236+O3236</f>
        <v>0</v>
      </c>
      <c r="R3236" s="412"/>
      <c r="S3236" s="412"/>
      <c r="T3236" s="412"/>
      <c r="U3236" s="419"/>
    </row>
    <row r="3237" spans="1:21" s="77" customFormat="1" ht="24" hidden="1" customHeight="1">
      <c r="A3237" s="372" t="s">
        <v>4829</v>
      </c>
      <c r="B3237" s="421" t="s">
        <v>0</v>
      </c>
      <c r="C3237" s="421" t="s">
        <v>2651</v>
      </c>
      <c r="D3237" s="421" t="s">
        <v>2652</v>
      </c>
      <c r="E3237" s="422" t="s">
        <v>2650</v>
      </c>
      <c r="F3237" s="416"/>
      <c r="G3237" s="416">
        <f>[5]내역서!F3233</f>
        <v>14</v>
      </c>
      <c r="H3237" s="415"/>
      <c r="I3237" s="415">
        <f>내역서!F3241</f>
        <v>0</v>
      </c>
      <c r="J3237" s="416">
        <v>441</v>
      </c>
      <c r="K3237" s="417">
        <f t="shared" si="5668"/>
        <v>0</v>
      </c>
      <c r="L3237" s="416">
        <v>3583</v>
      </c>
      <c r="M3237" s="417">
        <f t="shared" si="5669"/>
        <v>0</v>
      </c>
      <c r="N3237" s="416">
        <v>494</v>
      </c>
      <c r="O3237" s="417">
        <f t="shared" si="5670"/>
        <v>0</v>
      </c>
      <c r="P3237" s="417">
        <v>4518</v>
      </c>
      <c r="Q3237" s="417">
        <f t="shared" si="5671"/>
        <v>0</v>
      </c>
      <c r="R3237" s="417">
        <f t="shared" ref="R3237" si="5682">I3237-I3236</f>
        <v>0</v>
      </c>
      <c r="S3237" s="417">
        <f t="shared" ref="S3237:T3237" si="5683">P3237-P3236</f>
        <v>0</v>
      </c>
      <c r="T3237" s="417">
        <f t="shared" si="5683"/>
        <v>0</v>
      </c>
      <c r="U3237" s="422"/>
    </row>
    <row r="3238" spans="1:21" s="371" customFormat="1" ht="24" hidden="1" customHeight="1">
      <c r="A3238" s="366" t="s">
        <v>4825</v>
      </c>
      <c r="B3238" s="436" t="s">
        <v>2842</v>
      </c>
      <c r="C3238" s="436" t="s">
        <v>3736</v>
      </c>
      <c r="D3238" s="437" t="s">
        <v>0</v>
      </c>
      <c r="E3238" s="437" t="s">
        <v>0</v>
      </c>
      <c r="F3238" s="438">
        <v>0</v>
      </c>
      <c r="G3238" s="438">
        <f>[5]내역서!F3234</f>
        <v>0</v>
      </c>
      <c r="H3238" s="438"/>
      <c r="I3238" s="438">
        <f>내역서!F3242</f>
        <v>0</v>
      </c>
      <c r="J3238" s="439">
        <v>0</v>
      </c>
      <c r="K3238" s="438">
        <f>K3240+K3250+K3280</f>
        <v>0</v>
      </c>
      <c r="L3238" s="439">
        <v>0</v>
      </c>
      <c r="M3238" s="438">
        <f>M3240+M3250+M3280</f>
        <v>0</v>
      </c>
      <c r="N3238" s="439">
        <v>0</v>
      </c>
      <c r="O3238" s="438">
        <f>O3240+O3250+O3280</f>
        <v>0</v>
      </c>
      <c r="P3238" s="440">
        <v>0</v>
      </c>
      <c r="Q3238" s="438">
        <f>K3238+M3238+O3238</f>
        <v>0</v>
      </c>
      <c r="R3238" s="438"/>
      <c r="S3238" s="438"/>
      <c r="T3238" s="438"/>
      <c r="U3238" s="441"/>
    </row>
    <row r="3239" spans="1:21" s="81" customFormat="1" ht="24" hidden="1" customHeight="1">
      <c r="A3239" s="372" t="s">
        <v>4829</v>
      </c>
      <c r="B3239" s="442" t="s">
        <v>1808</v>
      </c>
      <c r="C3239" s="442" t="s">
        <v>3738</v>
      </c>
      <c r="D3239" s="443" t="s">
        <v>0</v>
      </c>
      <c r="E3239" s="443" t="s">
        <v>0</v>
      </c>
      <c r="F3239" s="444">
        <v>0</v>
      </c>
      <c r="G3239" s="444">
        <f>[5]내역서!F3235</f>
        <v>0</v>
      </c>
      <c r="H3239" s="444"/>
      <c r="I3239" s="444">
        <f>내역서!F3243</f>
        <v>0</v>
      </c>
      <c r="J3239" s="445">
        <v>0</v>
      </c>
      <c r="K3239" s="444">
        <f>K3241+K3251+K3281</f>
        <v>0</v>
      </c>
      <c r="L3239" s="445">
        <v>0</v>
      </c>
      <c r="M3239" s="444">
        <f>M3241+M3251+M3281</f>
        <v>0</v>
      </c>
      <c r="N3239" s="445">
        <v>0</v>
      </c>
      <c r="O3239" s="444">
        <f>O3241+O3251+O3281</f>
        <v>0</v>
      </c>
      <c r="P3239" s="446">
        <v>0</v>
      </c>
      <c r="Q3239" s="444">
        <f t="shared" si="5671"/>
        <v>0</v>
      </c>
      <c r="R3239" s="444">
        <f t="shared" ref="R3239" si="5684">I3239-I3238</f>
        <v>0</v>
      </c>
      <c r="S3239" s="444">
        <f t="shared" ref="S3239:T3239" si="5685">P3239-P3238</f>
        <v>0</v>
      </c>
      <c r="T3239" s="444">
        <f t="shared" si="5685"/>
        <v>0</v>
      </c>
      <c r="U3239" s="447"/>
    </row>
    <row r="3240" spans="1:21" s="460" customFormat="1" ht="24" hidden="1" customHeight="1">
      <c r="A3240" s="366" t="s">
        <v>4825</v>
      </c>
      <c r="B3240" s="448" t="s">
        <v>3739</v>
      </c>
      <c r="C3240" s="448" t="s">
        <v>3740</v>
      </c>
      <c r="D3240" s="449" t="s">
        <v>0</v>
      </c>
      <c r="E3240" s="449" t="s">
        <v>0</v>
      </c>
      <c r="F3240" s="450">
        <v>0</v>
      </c>
      <c r="G3240" s="450">
        <f>[5]내역서!F3236</f>
        <v>0</v>
      </c>
      <c r="H3240" s="450"/>
      <c r="I3240" s="450">
        <f>내역서!F3244</f>
        <v>0</v>
      </c>
      <c r="J3240" s="451">
        <v>0</v>
      </c>
      <c r="K3240" s="450">
        <f>SUMIF($A$3242:$A$3249,$A3242,K3242:K3249)</f>
        <v>0</v>
      </c>
      <c r="L3240" s="451">
        <v>0</v>
      </c>
      <c r="M3240" s="450">
        <f>SUMIF($A$3242:$A$3249,$A3242,M3242:M3249)</f>
        <v>0</v>
      </c>
      <c r="N3240" s="451">
        <v>0</v>
      </c>
      <c r="O3240" s="450">
        <f>SUMIF($A$3242:$A$3249,$A3242,O3242:O3249)</f>
        <v>0</v>
      </c>
      <c r="P3240" s="452">
        <v>0</v>
      </c>
      <c r="Q3240" s="450">
        <f>K3240+M3240+O3240</f>
        <v>0</v>
      </c>
      <c r="R3240" s="450"/>
      <c r="S3240" s="450"/>
      <c r="T3240" s="450"/>
      <c r="U3240" s="453"/>
    </row>
    <row r="3241" spans="1:21" s="525" customFormat="1" ht="24" hidden="1" customHeight="1">
      <c r="A3241" s="372" t="s">
        <v>4902</v>
      </c>
      <c r="B3241" s="454" t="s">
        <v>5146</v>
      </c>
      <c r="C3241" s="454" t="s">
        <v>5147</v>
      </c>
      <c r="D3241" s="455" t="s">
        <v>0</v>
      </c>
      <c r="E3241" s="455" t="s">
        <v>0</v>
      </c>
      <c r="F3241" s="456">
        <v>0</v>
      </c>
      <c r="G3241" s="456">
        <f>[5]내역서!F3237</f>
        <v>0</v>
      </c>
      <c r="H3241" s="456"/>
      <c r="I3241" s="456">
        <f>내역서!F3245</f>
        <v>0</v>
      </c>
      <c r="J3241" s="457">
        <v>0</v>
      </c>
      <c r="K3241" s="456">
        <f>SUMIF($A$3242:$A$3249,$A3243,K3242:K3249)</f>
        <v>0</v>
      </c>
      <c r="L3241" s="457">
        <v>0</v>
      </c>
      <c r="M3241" s="456">
        <f>SUMIF($A$3242:$A$3249,$A3243,M3242:M3249)</f>
        <v>0</v>
      </c>
      <c r="N3241" s="457">
        <v>0</v>
      </c>
      <c r="O3241" s="456">
        <f>SUMIF($A$3242:$A$3249,$A3243,O3242:O3249)</f>
        <v>0</v>
      </c>
      <c r="P3241" s="458">
        <v>0</v>
      </c>
      <c r="Q3241" s="456">
        <f t="shared" si="5671"/>
        <v>0</v>
      </c>
      <c r="R3241" s="456">
        <f t="shared" ref="R3241" si="5686">I3241-I3240</f>
        <v>0</v>
      </c>
      <c r="S3241" s="456">
        <f t="shared" ref="S3241:T3241" si="5687">P3241-P3240</f>
        <v>0</v>
      </c>
      <c r="T3241" s="456">
        <f t="shared" si="5687"/>
        <v>0</v>
      </c>
      <c r="U3241" s="459"/>
    </row>
    <row r="3242" spans="1:21" s="485" customFormat="1" ht="24" hidden="1" customHeight="1">
      <c r="A3242" s="366" t="s">
        <v>4652</v>
      </c>
      <c r="B3242" s="418" t="s">
        <v>0</v>
      </c>
      <c r="C3242" s="418" t="s">
        <v>2647</v>
      </c>
      <c r="D3242" s="418" t="s">
        <v>0</v>
      </c>
      <c r="E3242" s="419" t="s">
        <v>22</v>
      </c>
      <c r="F3242" s="411"/>
      <c r="G3242" s="411">
        <f>[5]내역서!F3238</f>
        <v>722</v>
      </c>
      <c r="H3242" s="410"/>
      <c r="I3242" s="410">
        <f>내역서!F3246</f>
        <v>0</v>
      </c>
      <c r="J3242" s="411">
        <v>601.6</v>
      </c>
      <c r="K3242" s="412">
        <f>INT($I3242*J3242)</f>
        <v>0</v>
      </c>
      <c r="L3242" s="411">
        <v>911.2</v>
      </c>
      <c r="M3242" s="412">
        <f>INT($I3242*L3242)</f>
        <v>0</v>
      </c>
      <c r="N3242" s="411">
        <v>45.4</v>
      </c>
      <c r="O3242" s="412">
        <f>INT($I3242*N3242)</f>
        <v>0</v>
      </c>
      <c r="P3242" s="412">
        <v>1558.2</v>
      </c>
      <c r="Q3242" s="412">
        <f>K3242+M3242+O3242</f>
        <v>0</v>
      </c>
      <c r="R3242" s="412"/>
      <c r="S3242" s="412"/>
      <c r="T3242" s="412"/>
      <c r="U3242" s="419"/>
    </row>
    <row r="3243" spans="1:21" s="77" customFormat="1" ht="24" hidden="1" customHeight="1">
      <c r="A3243" s="372" t="s">
        <v>4829</v>
      </c>
      <c r="B3243" s="421" t="s">
        <v>0</v>
      </c>
      <c r="C3243" s="421" t="s">
        <v>2647</v>
      </c>
      <c r="D3243" s="421" t="s">
        <v>0</v>
      </c>
      <c r="E3243" s="422" t="s">
        <v>22</v>
      </c>
      <c r="F3243" s="416"/>
      <c r="G3243" s="416">
        <f>[5]내역서!F3239</f>
        <v>722</v>
      </c>
      <c r="H3243" s="415"/>
      <c r="I3243" s="415">
        <f>내역서!F3247</f>
        <v>0</v>
      </c>
      <c r="J3243" s="416">
        <v>601.6</v>
      </c>
      <c r="K3243" s="417">
        <f t="shared" ref="K3243:K3249" si="5688">INT($I3243*J3243)</f>
        <v>0</v>
      </c>
      <c r="L3243" s="416">
        <v>911.2</v>
      </c>
      <c r="M3243" s="417">
        <f t="shared" ref="M3243:M3249" si="5689">INT($I3243*L3243)</f>
        <v>0</v>
      </c>
      <c r="N3243" s="416">
        <v>45.4</v>
      </c>
      <c r="O3243" s="417">
        <f t="shared" ref="O3243:O3249" si="5690">INT($I3243*N3243)</f>
        <v>0</v>
      </c>
      <c r="P3243" s="417">
        <v>1558.2000000000003</v>
      </c>
      <c r="Q3243" s="417">
        <f t="shared" si="5671"/>
        <v>0</v>
      </c>
      <c r="R3243" s="417">
        <f t="shared" ref="R3243" si="5691">I3243-I3242</f>
        <v>0</v>
      </c>
      <c r="S3243" s="417">
        <f t="shared" ref="S3243:T3243" si="5692">P3243-P3242</f>
        <v>0</v>
      </c>
      <c r="T3243" s="417">
        <f t="shared" si="5692"/>
        <v>0</v>
      </c>
      <c r="U3243" s="422"/>
    </row>
    <row r="3244" spans="1:21" s="485" customFormat="1" ht="24" hidden="1" customHeight="1">
      <c r="A3244" s="366" t="s">
        <v>5148</v>
      </c>
      <c r="B3244" s="418" t="s">
        <v>0</v>
      </c>
      <c r="C3244" s="418" t="s">
        <v>2648</v>
      </c>
      <c r="D3244" s="418" t="s">
        <v>2649</v>
      </c>
      <c r="E3244" s="419" t="s">
        <v>2650</v>
      </c>
      <c r="F3244" s="411"/>
      <c r="G3244" s="411">
        <f>[5]내역서!F3240</f>
        <v>101</v>
      </c>
      <c r="H3244" s="410"/>
      <c r="I3244" s="410">
        <f>내역서!F3248</f>
        <v>0</v>
      </c>
      <c r="J3244" s="411">
        <v>1626.6</v>
      </c>
      <c r="K3244" s="412">
        <f>INT($I3244*J3244)</f>
        <v>0</v>
      </c>
      <c r="L3244" s="411">
        <v>3320</v>
      </c>
      <c r="M3244" s="412">
        <f>INT($I3244*L3244)</f>
        <v>0</v>
      </c>
      <c r="N3244" s="411">
        <v>1849.5</v>
      </c>
      <c r="O3244" s="412">
        <f>INT($I3244*N3244)</f>
        <v>0</v>
      </c>
      <c r="P3244" s="412">
        <v>6796.1</v>
      </c>
      <c r="Q3244" s="412">
        <f>K3244+M3244+O3244</f>
        <v>0</v>
      </c>
      <c r="R3244" s="412"/>
      <c r="S3244" s="412"/>
      <c r="T3244" s="412"/>
      <c r="U3244" s="419"/>
    </row>
    <row r="3245" spans="1:21" s="77" customFormat="1" ht="24" hidden="1" customHeight="1">
      <c r="A3245" s="372" t="s">
        <v>4829</v>
      </c>
      <c r="B3245" s="421" t="s">
        <v>0</v>
      </c>
      <c r="C3245" s="421" t="s">
        <v>2648</v>
      </c>
      <c r="D3245" s="421" t="s">
        <v>2649</v>
      </c>
      <c r="E3245" s="422" t="s">
        <v>2650</v>
      </c>
      <c r="F3245" s="416"/>
      <c r="G3245" s="416">
        <f>[5]내역서!F3241</f>
        <v>101</v>
      </c>
      <c r="H3245" s="415"/>
      <c r="I3245" s="415">
        <f>내역서!F3249</f>
        <v>0</v>
      </c>
      <c r="J3245" s="416">
        <v>1626.6</v>
      </c>
      <c r="K3245" s="417">
        <f t="shared" si="5688"/>
        <v>0</v>
      </c>
      <c r="L3245" s="416">
        <v>3320</v>
      </c>
      <c r="M3245" s="417">
        <f t="shared" si="5689"/>
        <v>0</v>
      </c>
      <c r="N3245" s="416">
        <v>1849.5</v>
      </c>
      <c r="O3245" s="417">
        <f t="shared" si="5690"/>
        <v>0</v>
      </c>
      <c r="P3245" s="417">
        <v>6796.1</v>
      </c>
      <c r="Q3245" s="417">
        <f t="shared" si="5671"/>
        <v>0</v>
      </c>
      <c r="R3245" s="417">
        <f t="shared" ref="R3245" si="5693">I3245-I3244</f>
        <v>0</v>
      </c>
      <c r="S3245" s="417">
        <f t="shared" ref="S3245:T3245" si="5694">P3245-P3244</f>
        <v>0</v>
      </c>
      <c r="T3245" s="417">
        <f t="shared" si="5694"/>
        <v>0</v>
      </c>
      <c r="U3245" s="422"/>
    </row>
    <row r="3246" spans="1:21" s="485" customFormat="1" ht="24" hidden="1" customHeight="1">
      <c r="A3246" s="366" t="s">
        <v>4952</v>
      </c>
      <c r="B3246" s="418" t="s">
        <v>0</v>
      </c>
      <c r="C3246" s="418" t="s">
        <v>2662</v>
      </c>
      <c r="D3246" s="418" t="s">
        <v>2663</v>
      </c>
      <c r="E3246" s="419" t="s">
        <v>2650</v>
      </c>
      <c r="F3246" s="411"/>
      <c r="G3246" s="411">
        <f>[5]내역서!F3242</f>
        <v>101</v>
      </c>
      <c r="H3246" s="410"/>
      <c r="I3246" s="410">
        <f>내역서!F3250</f>
        <v>0</v>
      </c>
      <c r="J3246" s="411">
        <v>1139</v>
      </c>
      <c r="K3246" s="412">
        <f>INT($I3246*J3246)</f>
        <v>0</v>
      </c>
      <c r="L3246" s="411">
        <v>1382</v>
      </c>
      <c r="M3246" s="412">
        <f>INT($I3246*L3246)</f>
        <v>0</v>
      </c>
      <c r="N3246" s="411">
        <v>987.8</v>
      </c>
      <c r="O3246" s="412">
        <f>INT($I3246*N3246)</f>
        <v>0</v>
      </c>
      <c r="P3246" s="412">
        <v>3508.8</v>
      </c>
      <c r="Q3246" s="412">
        <f>K3246+M3246+O3246</f>
        <v>0</v>
      </c>
      <c r="R3246" s="412"/>
      <c r="S3246" s="412"/>
      <c r="T3246" s="412"/>
      <c r="U3246" s="419"/>
    </row>
    <row r="3247" spans="1:21" s="77" customFormat="1" ht="24" hidden="1" customHeight="1">
      <c r="A3247" s="372" t="s">
        <v>2072</v>
      </c>
      <c r="B3247" s="421" t="s">
        <v>0</v>
      </c>
      <c r="C3247" s="421" t="s">
        <v>2662</v>
      </c>
      <c r="D3247" s="421" t="s">
        <v>2663</v>
      </c>
      <c r="E3247" s="422" t="s">
        <v>2650</v>
      </c>
      <c r="F3247" s="416"/>
      <c r="G3247" s="416">
        <f>[5]내역서!F3243</f>
        <v>101</v>
      </c>
      <c r="H3247" s="415"/>
      <c r="I3247" s="415">
        <f>내역서!F3251</f>
        <v>0</v>
      </c>
      <c r="J3247" s="416">
        <v>1139</v>
      </c>
      <c r="K3247" s="417">
        <f t="shared" si="5688"/>
        <v>0</v>
      </c>
      <c r="L3247" s="416">
        <v>1382</v>
      </c>
      <c r="M3247" s="417">
        <f t="shared" si="5689"/>
        <v>0</v>
      </c>
      <c r="N3247" s="416">
        <v>987.8</v>
      </c>
      <c r="O3247" s="417">
        <f t="shared" si="5690"/>
        <v>0</v>
      </c>
      <c r="P3247" s="417">
        <v>3508.8</v>
      </c>
      <c r="Q3247" s="417">
        <f t="shared" si="5671"/>
        <v>0</v>
      </c>
      <c r="R3247" s="417">
        <f t="shared" ref="R3247" si="5695">I3247-I3246</f>
        <v>0</v>
      </c>
      <c r="S3247" s="417">
        <f t="shared" ref="S3247:T3247" si="5696">P3247-P3246</f>
        <v>0</v>
      </c>
      <c r="T3247" s="417">
        <f t="shared" si="5696"/>
        <v>0</v>
      </c>
      <c r="U3247" s="422"/>
    </row>
    <row r="3248" spans="1:21" s="485" customFormat="1" ht="24" hidden="1" customHeight="1">
      <c r="A3248" s="366" t="s">
        <v>4825</v>
      </c>
      <c r="B3248" s="418" t="s">
        <v>0</v>
      </c>
      <c r="C3248" s="418" t="s">
        <v>2664</v>
      </c>
      <c r="D3248" s="418" t="s">
        <v>2665</v>
      </c>
      <c r="E3248" s="419" t="s">
        <v>2650</v>
      </c>
      <c r="F3248" s="411"/>
      <c r="G3248" s="411">
        <f>[5]내역서!F3244</f>
        <v>101</v>
      </c>
      <c r="H3248" s="410"/>
      <c r="I3248" s="410">
        <f>내역서!F3252</f>
        <v>0</v>
      </c>
      <c r="J3248" s="411">
        <v>1633</v>
      </c>
      <c r="K3248" s="412">
        <f>INT($I3248*J3248)</f>
        <v>0</v>
      </c>
      <c r="L3248" s="411">
        <v>5946</v>
      </c>
      <c r="M3248" s="412">
        <f>INT($I3248*L3248)</f>
        <v>0</v>
      </c>
      <c r="N3248" s="411">
        <v>2156</v>
      </c>
      <c r="O3248" s="412">
        <f>INT($I3248*N3248)</f>
        <v>0</v>
      </c>
      <c r="P3248" s="412">
        <v>9735</v>
      </c>
      <c r="Q3248" s="412">
        <f>K3248+M3248+O3248</f>
        <v>0</v>
      </c>
      <c r="R3248" s="412"/>
      <c r="S3248" s="412"/>
      <c r="T3248" s="412"/>
      <c r="U3248" s="419"/>
    </row>
    <row r="3249" spans="1:21" s="77" customFormat="1" ht="24" hidden="1" customHeight="1">
      <c r="A3249" s="372" t="s">
        <v>4829</v>
      </c>
      <c r="B3249" s="421" t="s">
        <v>0</v>
      </c>
      <c r="C3249" s="421" t="s">
        <v>2664</v>
      </c>
      <c r="D3249" s="421" t="s">
        <v>2665</v>
      </c>
      <c r="E3249" s="422" t="s">
        <v>2650</v>
      </c>
      <c r="F3249" s="416"/>
      <c r="G3249" s="416">
        <f>[5]내역서!F3245</f>
        <v>101</v>
      </c>
      <c r="H3249" s="415"/>
      <c r="I3249" s="415">
        <f>내역서!F3253</f>
        <v>0</v>
      </c>
      <c r="J3249" s="416">
        <v>1633</v>
      </c>
      <c r="K3249" s="417">
        <f t="shared" si="5688"/>
        <v>0</v>
      </c>
      <c r="L3249" s="416">
        <v>5946</v>
      </c>
      <c r="M3249" s="417">
        <f t="shared" si="5689"/>
        <v>0</v>
      </c>
      <c r="N3249" s="416">
        <v>2156</v>
      </c>
      <c r="O3249" s="417">
        <f t="shared" si="5690"/>
        <v>0</v>
      </c>
      <c r="P3249" s="417">
        <v>9735</v>
      </c>
      <c r="Q3249" s="417">
        <f t="shared" si="5671"/>
        <v>0</v>
      </c>
      <c r="R3249" s="417">
        <f t="shared" ref="R3249" si="5697">I3249-I3248</f>
        <v>0</v>
      </c>
      <c r="S3249" s="417">
        <f t="shared" ref="S3249:T3249" si="5698">P3249-P3248</f>
        <v>0</v>
      </c>
      <c r="T3249" s="417">
        <f t="shared" si="5698"/>
        <v>0</v>
      </c>
      <c r="U3249" s="422"/>
    </row>
    <row r="3250" spans="1:21" s="460" customFormat="1" ht="24" hidden="1" customHeight="1">
      <c r="A3250" s="366" t="s">
        <v>5149</v>
      </c>
      <c r="B3250" s="448" t="s">
        <v>3744</v>
      </c>
      <c r="C3250" s="448" t="s">
        <v>3745</v>
      </c>
      <c r="D3250" s="449" t="s">
        <v>0</v>
      </c>
      <c r="E3250" s="449" t="s">
        <v>0</v>
      </c>
      <c r="F3250" s="450">
        <v>0</v>
      </c>
      <c r="G3250" s="450">
        <f>[5]내역서!F3246</f>
        <v>0</v>
      </c>
      <c r="H3250" s="450"/>
      <c r="I3250" s="450">
        <f>내역서!F3254</f>
        <v>0</v>
      </c>
      <c r="J3250" s="451">
        <v>0</v>
      </c>
      <c r="K3250" s="450">
        <f>SUMIF($A$3252:$A$3279,$A3252,K3252:K3279)</f>
        <v>0</v>
      </c>
      <c r="L3250" s="451">
        <v>0</v>
      </c>
      <c r="M3250" s="450">
        <f>SUMIF($A$3252:$A$3279,$A3252,M3252:M3279)</f>
        <v>0</v>
      </c>
      <c r="N3250" s="451">
        <v>0</v>
      </c>
      <c r="O3250" s="450">
        <f>SUMIF($A$3252:$A$3279,$A3252,O3252:O3279)</f>
        <v>0</v>
      </c>
      <c r="P3250" s="452">
        <v>0</v>
      </c>
      <c r="Q3250" s="450">
        <f>K3250+M3250+O3250</f>
        <v>0</v>
      </c>
      <c r="R3250" s="450"/>
      <c r="S3250" s="450"/>
      <c r="T3250" s="450"/>
      <c r="U3250" s="453"/>
    </row>
    <row r="3251" spans="1:21" s="525" customFormat="1" ht="24" hidden="1" customHeight="1">
      <c r="A3251" s="372" t="s">
        <v>4904</v>
      </c>
      <c r="B3251" s="454" t="s">
        <v>3746</v>
      </c>
      <c r="C3251" s="454" t="s">
        <v>3747</v>
      </c>
      <c r="D3251" s="455" t="s">
        <v>0</v>
      </c>
      <c r="E3251" s="455" t="s">
        <v>0</v>
      </c>
      <c r="F3251" s="456">
        <v>0</v>
      </c>
      <c r="G3251" s="456">
        <f>[5]내역서!F3247</f>
        <v>0</v>
      </c>
      <c r="H3251" s="456"/>
      <c r="I3251" s="456">
        <f>내역서!F3255</f>
        <v>0</v>
      </c>
      <c r="J3251" s="457">
        <v>0</v>
      </c>
      <c r="K3251" s="456">
        <f>SUMIF($A$3252:$A$3279,$A3253,K3252:K3279)</f>
        <v>0</v>
      </c>
      <c r="L3251" s="457">
        <v>0</v>
      </c>
      <c r="M3251" s="456">
        <f>SUMIF($A$3252:$A$3279,$A3253,M3252:M3279)</f>
        <v>0</v>
      </c>
      <c r="N3251" s="457">
        <v>0</v>
      </c>
      <c r="O3251" s="456">
        <f>SUMIF($A$3252:$A$3279,$A3253,O3252:O3279)</f>
        <v>0</v>
      </c>
      <c r="P3251" s="458">
        <v>0</v>
      </c>
      <c r="Q3251" s="456">
        <f t="shared" si="5671"/>
        <v>0</v>
      </c>
      <c r="R3251" s="456">
        <f t="shared" ref="R3251" si="5699">I3251-I3250</f>
        <v>0</v>
      </c>
      <c r="S3251" s="456">
        <f t="shared" ref="S3251:T3251" si="5700">P3251-P3250</f>
        <v>0</v>
      </c>
      <c r="T3251" s="456">
        <f t="shared" si="5700"/>
        <v>0</v>
      </c>
      <c r="U3251" s="459"/>
    </row>
    <row r="3252" spans="1:21" s="485" customFormat="1" ht="24" hidden="1" customHeight="1">
      <c r="A3252" s="366" t="s">
        <v>2055</v>
      </c>
      <c r="B3252" s="418" t="s">
        <v>0</v>
      </c>
      <c r="C3252" s="418" t="s">
        <v>2655</v>
      </c>
      <c r="D3252" s="418" t="s">
        <v>2656</v>
      </c>
      <c r="E3252" s="419" t="s">
        <v>2650</v>
      </c>
      <c r="F3252" s="411"/>
      <c r="G3252" s="411">
        <f>[5]내역서!F3248</f>
        <v>805</v>
      </c>
      <c r="H3252" s="410"/>
      <c r="I3252" s="410">
        <f>내역서!F3256</f>
        <v>0</v>
      </c>
      <c r="J3252" s="411">
        <v>666</v>
      </c>
      <c r="K3252" s="412">
        <f>INT($I3252*J3252)</f>
        <v>0</v>
      </c>
      <c r="L3252" s="411">
        <v>7536</v>
      </c>
      <c r="M3252" s="412">
        <f>INT($I3252*L3252)</f>
        <v>0</v>
      </c>
      <c r="N3252" s="411">
        <v>896</v>
      </c>
      <c r="O3252" s="412">
        <f>INT($I3252*N3252)</f>
        <v>0</v>
      </c>
      <c r="P3252" s="412">
        <v>9098</v>
      </c>
      <c r="Q3252" s="412">
        <f>K3252+M3252+O3252</f>
        <v>0</v>
      </c>
      <c r="R3252" s="412"/>
      <c r="S3252" s="412"/>
      <c r="T3252" s="412"/>
      <c r="U3252" s="419"/>
    </row>
    <row r="3253" spans="1:21" s="77" customFormat="1" ht="24" hidden="1" customHeight="1">
      <c r="A3253" s="372" t="s">
        <v>5150</v>
      </c>
      <c r="B3253" s="421" t="s">
        <v>0</v>
      </c>
      <c r="C3253" s="421" t="s">
        <v>2655</v>
      </c>
      <c r="D3253" s="421" t="s">
        <v>2656</v>
      </c>
      <c r="E3253" s="422" t="s">
        <v>2650</v>
      </c>
      <c r="F3253" s="416"/>
      <c r="G3253" s="416">
        <f>[5]내역서!F3249</f>
        <v>805</v>
      </c>
      <c r="H3253" s="415"/>
      <c r="I3253" s="415">
        <f>내역서!F3257</f>
        <v>0</v>
      </c>
      <c r="J3253" s="416">
        <v>666</v>
      </c>
      <c r="K3253" s="417">
        <f t="shared" ref="K3253:K3279" si="5701">INT($I3253*J3253)</f>
        <v>0</v>
      </c>
      <c r="L3253" s="416">
        <v>7536</v>
      </c>
      <c r="M3253" s="417">
        <f t="shared" ref="M3253:M3279" si="5702">INT($I3253*L3253)</f>
        <v>0</v>
      </c>
      <c r="N3253" s="416">
        <v>896</v>
      </c>
      <c r="O3253" s="417">
        <f t="shared" ref="O3253:O3279" si="5703">INT($I3253*N3253)</f>
        <v>0</v>
      </c>
      <c r="P3253" s="417">
        <v>9098</v>
      </c>
      <c r="Q3253" s="417">
        <f t="shared" si="5671"/>
        <v>0</v>
      </c>
      <c r="R3253" s="417">
        <f t="shared" ref="R3253" si="5704">I3253-I3252</f>
        <v>0</v>
      </c>
      <c r="S3253" s="417">
        <f t="shared" ref="S3253:T3253" si="5705">P3253-P3252</f>
        <v>0</v>
      </c>
      <c r="T3253" s="417">
        <f t="shared" si="5705"/>
        <v>0</v>
      </c>
      <c r="U3253" s="422"/>
    </row>
    <row r="3254" spans="1:21" s="485" customFormat="1" ht="24" hidden="1" customHeight="1">
      <c r="A3254" s="366" t="s">
        <v>5013</v>
      </c>
      <c r="B3254" s="418" t="s">
        <v>0</v>
      </c>
      <c r="C3254" s="418" t="s">
        <v>3748</v>
      </c>
      <c r="D3254" s="418" t="s">
        <v>3749</v>
      </c>
      <c r="E3254" s="419" t="s">
        <v>2650</v>
      </c>
      <c r="F3254" s="411"/>
      <c r="G3254" s="411">
        <f>[5]내역서!F3250</f>
        <v>41</v>
      </c>
      <c r="H3254" s="410"/>
      <c r="I3254" s="410">
        <f>내역서!F3258</f>
        <v>0</v>
      </c>
      <c r="J3254" s="411">
        <v>1156</v>
      </c>
      <c r="K3254" s="412">
        <f>INT($I3254*J3254)</f>
        <v>0</v>
      </c>
      <c r="L3254" s="411">
        <v>9100</v>
      </c>
      <c r="M3254" s="412">
        <f>INT($I3254*L3254)</f>
        <v>0</v>
      </c>
      <c r="N3254" s="411">
        <v>1554</v>
      </c>
      <c r="O3254" s="412">
        <f>INT($I3254*N3254)</f>
        <v>0</v>
      </c>
      <c r="P3254" s="412">
        <v>11810</v>
      </c>
      <c r="Q3254" s="412">
        <f>K3254+M3254+O3254</f>
        <v>0</v>
      </c>
      <c r="R3254" s="412"/>
      <c r="S3254" s="412"/>
      <c r="T3254" s="412"/>
      <c r="U3254" s="419"/>
    </row>
    <row r="3255" spans="1:21" s="77" customFormat="1" ht="24" hidden="1" customHeight="1">
      <c r="A3255" s="372" t="s">
        <v>4606</v>
      </c>
      <c r="B3255" s="421" t="s">
        <v>0</v>
      </c>
      <c r="C3255" s="421" t="s">
        <v>3748</v>
      </c>
      <c r="D3255" s="421" t="s">
        <v>3749</v>
      </c>
      <c r="E3255" s="422" t="s">
        <v>2650</v>
      </c>
      <c r="F3255" s="416"/>
      <c r="G3255" s="416">
        <f>[5]내역서!F3251</f>
        <v>41</v>
      </c>
      <c r="H3255" s="415"/>
      <c r="I3255" s="415">
        <f>내역서!F3259</f>
        <v>0</v>
      </c>
      <c r="J3255" s="416">
        <v>1156</v>
      </c>
      <c r="K3255" s="417">
        <f t="shared" si="5701"/>
        <v>0</v>
      </c>
      <c r="L3255" s="416">
        <v>9100</v>
      </c>
      <c r="M3255" s="417">
        <f t="shared" si="5702"/>
        <v>0</v>
      </c>
      <c r="N3255" s="416">
        <v>1554</v>
      </c>
      <c r="O3255" s="417">
        <f t="shared" si="5703"/>
        <v>0</v>
      </c>
      <c r="P3255" s="417">
        <v>11810</v>
      </c>
      <c r="Q3255" s="417">
        <f t="shared" si="5671"/>
        <v>0</v>
      </c>
      <c r="R3255" s="417">
        <f t="shared" ref="R3255" si="5706">I3255-I3254</f>
        <v>0</v>
      </c>
      <c r="S3255" s="417">
        <f t="shared" ref="S3255:T3255" si="5707">P3255-P3254</f>
        <v>0</v>
      </c>
      <c r="T3255" s="417">
        <f t="shared" si="5707"/>
        <v>0</v>
      </c>
      <c r="U3255" s="422"/>
    </row>
    <row r="3256" spans="1:21" s="485" customFormat="1" ht="24" hidden="1" customHeight="1">
      <c r="A3256" s="366" t="s">
        <v>5149</v>
      </c>
      <c r="B3256" s="418" t="s">
        <v>0</v>
      </c>
      <c r="C3256" s="418" t="s">
        <v>3750</v>
      </c>
      <c r="D3256" s="418" t="s">
        <v>631</v>
      </c>
      <c r="E3256" s="419" t="s">
        <v>2650</v>
      </c>
      <c r="F3256" s="411"/>
      <c r="G3256" s="411">
        <f>[5]내역서!F3252</f>
        <v>1377</v>
      </c>
      <c r="H3256" s="410"/>
      <c r="I3256" s="410">
        <f>내역서!F3260</f>
        <v>0</v>
      </c>
      <c r="J3256" s="411">
        <v>0</v>
      </c>
      <c r="K3256" s="412">
        <f>INT($I3256*J3256)</f>
        <v>0</v>
      </c>
      <c r="L3256" s="411">
        <v>1129</v>
      </c>
      <c r="M3256" s="412">
        <f>INT($I3256*L3256)</f>
        <v>0</v>
      </c>
      <c r="N3256" s="411">
        <v>1176</v>
      </c>
      <c r="O3256" s="412">
        <f>INT($I3256*N3256)</f>
        <v>0</v>
      </c>
      <c r="P3256" s="412">
        <v>2305</v>
      </c>
      <c r="Q3256" s="412">
        <f>K3256+M3256+O3256</f>
        <v>0</v>
      </c>
      <c r="R3256" s="412"/>
      <c r="S3256" s="412"/>
      <c r="T3256" s="412"/>
      <c r="U3256" s="419"/>
    </row>
    <row r="3257" spans="1:21" s="77" customFormat="1" ht="24" hidden="1" customHeight="1">
      <c r="A3257" s="372" t="s">
        <v>5151</v>
      </c>
      <c r="B3257" s="421" t="s">
        <v>0</v>
      </c>
      <c r="C3257" s="421" t="s">
        <v>3750</v>
      </c>
      <c r="D3257" s="421" t="s">
        <v>631</v>
      </c>
      <c r="E3257" s="422" t="s">
        <v>2650</v>
      </c>
      <c r="F3257" s="416"/>
      <c r="G3257" s="416">
        <f>[5]내역서!F3253</f>
        <v>1377</v>
      </c>
      <c r="H3257" s="415"/>
      <c r="I3257" s="415">
        <f>내역서!F3261</f>
        <v>0</v>
      </c>
      <c r="J3257" s="416">
        <v>0</v>
      </c>
      <c r="K3257" s="417">
        <f t="shared" si="5701"/>
        <v>0</v>
      </c>
      <c r="L3257" s="416">
        <v>1129</v>
      </c>
      <c r="M3257" s="417">
        <f t="shared" si="5702"/>
        <v>0</v>
      </c>
      <c r="N3257" s="416">
        <v>1176</v>
      </c>
      <c r="O3257" s="417">
        <f t="shared" si="5703"/>
        <v>0</v>
      </c>
      <c r="P3257" s="417">
        <v>2305</v>
      </c>
      <c r="Q3257" s="417">
        <f t="shared" si="5671"/>
        <v>0</v>
      </c>
      <c r="R3257" s="417">
        <f t="shared" ref="R3257" si="5708">I3257-I3256</f>
        <v>0</v>
      </c>
      <c r="S3257" s="417">
        <f t="shared" ref="S3257:T3257" si="5709">P3257-P3256</f>
        <v>0</v>
      </c>
      <c r="T3257" s="417">
        <f t="shared" si="5709"/>
        <v>0</v>
      </c>
      <c r="U3257" s="422"/>
    </row>
    <row r="3258" spans="1:21" s="485" customFormat="1" ht="24" hidden="1" customHeight="1">
      <c r="A3258" s="366" t="s">
        <v>2055</v>
      </c>
      <c r="B3258" s="418" t="s">
        <v>0</v>
      </c>
      <c r="C3258" s="418" t="s">
        <v>3751</v>
      </c>
      <c r="D3258" s="418" t="s">
        <v>631</v>
      </c>
      <c r="E3258" s="419" t="s">
        <v>2650</v>
      </c>
      <c r="F3258" s="411"/>
      <c r="G3258" s="411">
        <f>[5]내역서!F3254</f>
        <v>177</v>
      </c>
      <c r="H3258" s="410"/>
      <c r="I3258" s="410">
        <f>내역서!F3262</f>
        <v>0</v>
      </c>
      <c r="J3258" s="411">
        <v>0</v>
      </c>
      <c r="K3258" s="412">
        <f>INT($I3258*J3258)</f>
        <v>0</v>
      </c>
      <c r="L3258" s="411">
        <v>1227</v>
      </c>
      <c r="M3258" s="412">
        <f>INT($I3258*L3258)</f>
        <v>0</v>
      </c>
      <c r="N3258" s="411">
        <v>1279</v>
      </c>
      <c r="O3258" s="412">
        <f>INT($I3258*N3258)</f>
        <v>0</v>
      </c>
      <c r="P3258" s="412">
        <v>2506</v>
      </c>
      <c r="Q3258" s="412">
        <f>K3258+M3258+O3258</f>
        <v>0</v>
      </c>
      <c r="R3258" s="412"/>
      <c r="S3258" s="412"/>
      <c r="T3258" s="412"/>
      <c r="U3258" s="419"/>
    </row>
    <row r="3259" spans="1:21" s="77" customFormat="1" ht="24" hidden="1" customHeight="1">
      <c r="A3259" s="372" t="s">
        <v>4829</v>
      </c>
      <c r="B3259" s="421" t="s">
        <v>0</v>
      </c>
      <c r="C3259" s="421" t="s">
        <v>3751</v>
      </c>
      <c r="D3259" s="421" t="s">
        <v>631</v>
      </c>
      <c r="E3259" s="422" t="s">
        <v>2650</v>
      </c>
      <c r="F3259" s="416"/>
      <c r="G3259" s="416">
        <f>[5]내역서!F3255</f>
        <v>177</v>
      </c>
      <c r="H3259" s="415"/>
      <c r="I3259" s="415">
        <f>내역서!F3263</f>
        <v>0</v>
      </c>
      <c r="J3259" s="416">
        <v>0</v>
      </c>
      <c r="K3259" s="417">
        <f t="shared" si="5701"/>
        <v>0</v>
      </c>
      <c r="L3259" s="416">
        <v>1227</v>
      </c>
      <c r="M3259" s="417">
        <f t="shared" si="5702"/>
        <v>0</v>
      </c>
      <c r="N3259" s="416">
        <v>1279</v>
      </c>
      <c r="O3259" s="417">
        <f t="shared" si="5703"/>
        <v>0</v>
      </c>
      <c r="P3259" s="417">
        <v>2506</v>
      </c>
      <c r="Q3259" s="417">
        <f t="shared" si="5671"/>
        <v>0</v>
      </c>
      <c r="R3259" s="417">
        <f t="shared" ref="R3259" si="5710">I3259-I3258</f>
        <v>0</v>
      </c>
      <c r="S3259" s="417">
        <f t="shared" ref="S3259:T3259" si="5711">P3259-P3258</f>
        <v>0</v>
      </c>
      <c r="T3259" s="417">
        <f t="shared" si="5711"/>
        <v>0</v>
      </c>
      <c r="U3259" s="422"/>
    </row>
    <row r="3260" spans="1:21" s="485" customFormat="1" ht="24" hidden="1" customHeight="1">
      <c r="A3260" s="366" t="s">
        <v>4825</v>
      </c>
      <c r="B3260" s="418" t="s">
        <v>0</v>
      </c>
      <c r="C3260" s="418" t="s">
        <v>3752</v>
      </c>
      <c r="D3260" s="418" t="s">
        <v>631</v>
      </c>
      <c r="E3260" s="419" t="s">
        <v>2650</v>
      </c>
      <c r="F3260" s="411"/>
      <c r="G3260" s="411">
        <f>[5]내역서!F3256</f>
        <v>240</v>
      </c>
      <c r="H3260" s="410"/>
      <c r="I3260" s="410">
        <f>내역서!F3264</f>
        <v>0</v>
      </c>
      <c r="J3260" s="411">
        <v>0</v>
      </c>
      <c r="K3260" s="412">
        <f>INT($I3260*J3260)</f>
        <v>0</v>
      </c>
      <c r="L3260" s="411">
        <v>12708</v>
      </c>
      <c r="M3260" s="412">
        <f>INT($I3260*L3260)</f>
        <v>0</v>
      </c>
      <c r="N3260" s="411">
        <v>13768</v>
      </c>
      <c r="O3260" s="412">
        <f>INT($I3260*N3260)</f>
        <v>0</v>
      </c>
      <c r="P3260" s="412">
        <v>26476</v>
      </c>
      <c r="Q3260" s="412">
        <f>K3260+M3260+O3260</f>
        <v>0</v>
      </c>
      <c r="R3260" s="412"/>
      <c r="S3260" s="412"/>
      <c r="T3260" s="412"/>
      <c r="U3260" s="419"/>
    </row>
    <row r="3261" spans="1:21" s="77" customFormat="1" ht="24" hidden="1" customHeight="1">
      <c r="A3261" s="372" t="s">
        <v>4904</v>
      </c>
      <c r="B3261" s="421" t="s">
        <v>0</v>
      </c>
      <c r="C3261" s="421" t="s">
        <v>3752</v>
      </c>
      <c r="D3261" s="421" t="s">
        <v>631</v>
      </c>
      <c r="E3261" s="422" t="s">
        <v>2650</v>
      </c>
      <c r="F3261" s="416"/>
      <c r="G3261" s="416">
        <f>[5]내역서!F3257</f>
        <v>240</v>
      </c>
      <c r="H3261" s="415"/>
      <c r="I3261" s="415">
        <f>내역서!F3265</f>
        <v>0</v>
      </c>
      <c r="J3261" s="416">
        <v>0</v>
      </c>
      <c r="K3261" s="417">
        <f t="shared" si="5701"/>
        <v>0</v>
      </c>
      <c r="L3261" s="416">
        <v>12708</v>
      </c>
      <c r="M3261" s="417">
        <f t="shared" si="5702"/>
        <v>0</v>
      </c>
      <c r="N3261" s="416">
        <v>13768</v>
      </c>
      <c r="O3261" s="417">
        <f t="shared" si="5703"/>
        <v>0</v>
      </c>
      <c r="P3261" s="417">
        <v>26476</v>
      </c>
      <c r="Q3261" s="417">
        <f t="shared" si="5671"/>
        <v>0</v>
      </c>
      <c r="R3261" s="417">
        <f t="shared" ref="R3261" si="5712">I3261-I3260</f>
        <v>0</v>
      </c>
      <c r="S3261" s="417">
        <f t="shared" ref="S3261:T3261" si="5713">P3261-P3260</f>
        <v>0</v>
      </c>
      <c r="T3261" s="417">
        <f t="shared" si="5713"/>
        <v>0</v>
      </c>
      <c r="U3261" s="422"/>
    </row>
    <row r="3262" spans="1:21" s="485" customFormat="1" ht="24" hidden="1" customHeight="1">
      <c r="A3262" s="366" t="s">
        <v>4825</v>
      </c>
      <c r="B3262" s="418" t="s">
        <v>0</v>
      </c>
      <c r="C3262" s="418" t="s">
        <v>3753</v>
      </c>
      <c r="D3262" s="418" t="s">
        <v>631</v>
      </c>
      <c r="E3262" s="419" t="s">
        <v>2650</v>
      </c>
      <c r="F3262" s="411"/>
      <c r="G3262" s="411">
        <f>[5]내역서!F3258</f>
        <v>25</v>
      </c>
      <c r="H3262" s="410"/>
      <c r="I3262" s="410">
        <f>내역서!F3266</f>
        <v>0</v>
      </c>
      <c r="J3262" s="411">
        <v>0</v>
      </c>
      <c r="K3262" s="412">
        <f>INT($I3262*J3262)</f>
        <v>0</v>
      </c>
      <c r="L3262" s="411">
        <v>12871</v>
      </c>
      <c r="M3262" s="412">
        <f>INT($I3262*L3262)</f>
        <v>0</v>
      </c>
      <c r="N3262" s="411">
        <v>13945</v>
      </c>
      <c r="O3262" s="412">
        <f>INT($I3262*N3262)</f>
        <v>0</v>
      </c>
      <c r="P3262" s="412">
        <v>26816</v>
      </c>
      <c r="Q3262" s="412">
        <f>K3262+M3262+O3262</f>
        <v>0</v>
      </c>
      <c r="R3262" s="412"/>
      <c r="S3262" s="412"/>
      <c r="T3262" s="412"/>
      <c r="U3262" s="419"/>
    </row>
    <row r="3263" spans="1:21" s="77" customFormat="1" ht="24" hidden="1" customHeight="1">
      <c r="A3263" s="372" t="s">
        <v>2072</v>
      </c>
      <c r="B3263" s="421" t="s">
        <v>0</v>
      </c>
      <c r="C3263" s="421" t="s">
        <v>3753</v>
      </c>
      <c r="D3263" s="421" t="s">
        <v>631</v>
      </c>
      <c r="E3263" s="422" t="s">
        <v>2650</v>
      </c>
      <c r="F3263" s="416"/>
      <c r="G3263" s="416">
        <f>[5]내역서!F3259</f>
        <v>25</v>
      </c>
      <c r="H3263" s="415"/>
      <c r="I3263" s="415">
        <f>내역서!F3267</f>
        <v>0</v>
      </c>
      <c r="J3263" s="416">
        <v>0</v>
      </c>
      <c r="K3263" s="417">
        <f t="shared" si="5701"/>
        <v>0</v>
      </c>
      <c r="L3263" s="416">
        <v>12871</v>
      </c>
      <c r="M3263" s="417">
        <f t="shared" si="5702"/>
        <v>0</v>
      </c>
      <c r="N3263" s="416">
        <v>13945</v>
      </c>
      <c r="O3263" s="417">
        <f t="shared" si="5703"/>
        <v>0</v>
      </c>
      <c r="P3263" s="417">
        <v>26816</v>
      </c>
      <c r="Q3263" s="417">
        <f t="shared" si="5671"/>
        <v>0</v>
      </c>
      <c r="R3263" s="417">
        <f t="shared" ref="R3263" si="5714">I3263-I3262</f>
        <v>0</v>
      </c>
      <c r="S3263" s="417">
        <f t="shared" ref="S3263:T3263" si="5715">P3263-P3262</f>
        <v>0</v>
      </c>
      <c r="T3263" s="417">
        <f t="shared" si="5715"/>
        <v>0</v>
      </c>
      <c r="U3263" s="422"/>
    </row>
    <row r="3264" spans="1:21" s="485" customFormat="1" ht="24" hidden="1" customHeight="1">
      <c r="A3264" s="366" t="s">
        <v>5014</v>
      </c>
      <c r="B3264" s="418" t="s">
        <v>0</v>
      </c>
      <c r="C3264" s="418" t="s">
        <v>2108</v>
      </c>
      <c r="D3264" s="418" t="s">
        <v>2109</v>
      </c>
      <c r="E3264" s="419" t="s">
        <v>102</v>
      </c>
      <c r="F3264" s="411"/>
      <c r="G3264" s="411">
        <f>[5]내역서!F3260</f>
        <v>130</v>
      </c>
      <c r="H3264" s="410"/>
      <c r="I3264" s="410">
        <f>내역서!F3268</f>
        <v>0</v>
      </c>
      <c r="J3264" s="411">
        <v>494.6</v>
      </c>
      <c r="K3264" s="412">
        <f>INT($I3264*J3264)</f>
        <v>0</v>
      </c>
      <c r="L3264" s="411">
        <v>1709.9</v>
      </c>
      <c r="M3264" s="412">
        <f>INT($I3264*L3264)</f>
        <v>0</v>
      </c>
      <c r="N3264" s="411">
        <v>467.6</v>
      </c>
      <c r="O3264" s="412">
        <f>INT($I3264*N3264)</f>
        <v>0</v>
      </c>
      <c r="P3264" s="412">
        <v>2672.1</v>
      </c>
      <c r="Q3264" s="412">
        <f>K3264+M3264+O3264</f>
        <v>0</v>
      </c>
      <c r="R3264" s="412"/>
      <c r="S3264" s="412"/>
      <c r="T3264" s="412"/>
      <c r="U3264" s="419"/>
    </row>
    <row r="3265" spans="1:21" s="77" customFormat="1" ht="24" hidden="1" customHeight="1">
      <c r="A3265" s="372" t="s">
        <v>4829</v>
      </c>
      <c r="B3265" s="421" t="s">
        <v>0</v>
      </c>
      <c r="C3265" s="421" t="s">
        <v>2108</v>
      </c>
      <c r="D3265" s="421" t="s">
        <v>2109</v>
      </c>
      <c r="E3265" s="422" t="s">
        <v>102</v>
      </c>
      <c r="F3265" s="416"/>
      <c r="G3265" s="416">
        <f>[5]내역서!F3261</f>
        <v>130</v>
      </c>
      <c r="H3265" s="415"/>
      <c r="I3265" s="415">
        <f>내역서!F3269</f>
        <v>0</v>
      </c>
      <c r="J3265" s="416">
        <v>494.6</v>
      </c>
      <c r="K3265" s="417">
        <f t="shared" si="5701"/>
        <v>0</v>
      </c>
      <c r="L3265" s="416">
        <v>1709.9</v>
      </c>
      <c r="M3265" s="417">
        <f t="shared" si="5702"/>
        <v>0</v>
      </c>
      <c r="N3265" s="416">
        <v>467.6</v>
      </c>
      <c r="O3265" s="417">
        <f t="shared" si="5703"/>
        <v>0</v>
      </c>
      <c r="P3265" s="417">
        <v>2672.1</v>
      </c>
      <c r="Q3265" s="417">
        <f t="shared" si="5671"/>
        <v>0</v>
      </c>
      <c r="R3265" s="417">
        <f t="shared" ref="R3265" si="5716">I3265-I3264</f>
        <v>0</v>
      </c>
      <c r="S3265" s="417">
        <f t="shared" ref="S3265:T3265" si="5717">P3265-P3264</f>
        <v>0</v>
      </c>
      <c r="T3265" s="417">
        <f t="shared" si="5717"/>
        <v>0</v>
      </c>
      <c r="U3265" s="422"/>
    </row>
    <row r="3266" spans="1:21" s="485" customFormat="1" ht="24" hidden="1" customHeight="1">
      <c r="A3266" s="366" t="s">
        <v>4825</v>
      </c>
      <c r="B3266" s="418" t="s">
        <v>0</v>
      </c>
      <c r="C3266" s="418" t="s">
        <v>3754</v>
      </c>
      <c r="D3266" s="418" t="s">
        <v>2109</v>
      </c>
      <c r="E3266" s="419" t="s">
        <v>102</v>
      </c>
      <c r="F3266" s="411"/>
      <c r="G3266" s="411">
        <f>[5]내역서!F3262</f>
        <v>336</v>
      </c>
      <c r="H3266" s="410"/>
      <c r="I3266" s="410">
        <f>내역서!F3270</f>
        <v>0</v>
      </c>
      <c r="J3266" s="411">
        <v>779</v>
      </c>
      <c r="K3266" s="412">
        <f>INT($I3266*J3266)</f>
        <v>0</v>
      </c>
      <c r="L3266" s="411">
        <v>1484</v>
      </c>
      <c r="M3266" s="412">
        <f>INT($I3266*L3266)</f>
        <v>0</v>
      </c>
      <c r="N3266" s="411">
        <v>752</v>
      </c>
      <c r="O3266" s="412">
        <f>INT($I3266*N3266)</f>
        <v>0</v>
      </c>
      <c r="P3266" s="412">
        <v>3015</v>
      </c>
      <c r="Q3266" s="412">
        <f>K3266+M3266+O3266</f>
        <v>0</v>
      </c>
      <c r="R3266" s="412"/>
      <c r="S3266" s="412"/>
      <c r="T3266" s="412"/>
      <c r="U3266" s="419"/>
    </row>
    <row r="3267" spans="1:21" s="77" customFormat="1" ht="24" hidden="1" customHeight="1">
      <c r="A3267" s="372" t="s">
        <v>4698</v>
      </c>
      <c r="B3267" s="421" t="s">
        <v>0</v>
      </c>
      <c r="C3267" s="421" t="s">
        <v>3754</v>
      </c>
      <c r="D3267" s="421" t="s">
        <v>2109</v>
      </c>
      <c r="E3267" s="422" t="s">
        <v>102</v>
      </c>
      <c r="F3267" s="416"/>
      <c r="G3267" s="416">
        <f>[5]내역서!F3263</f>
        <v>336</v>
      </c>
      <c r="H3267" s="415"/>
      <c r="I3267" s="415">
        <f>내역서!F3271</f>
        <v>0</v>
      </c>
      <c r="J3267" s="416">
        <v>779</v>
      </c>
      <c r="K3267" s="417">
        <f t="shared" si="5701"/>
        <v>0</v>
      </c>
      <c r="L3267" s="416">
        <v>1484</v>
      </c>
      <c r="M3267" s="417">
        <f t="shared" si="5702"/>
        <v>0</v>
      </c>
      <c r="N3267" s="416">
        <v>752</v>
      </c>
      <c r="O3267" s="417">
        <f t="shared" si="5703"/>
        <v>0</v>
      </c>
      <c r="P3267" s="417">
        <v>3015</v>
      </c>
      <c r="Q3267" s="417">
        <f t="shared" si="5671"/>
        <v>0</v>
      </c>
      <c r="R3267" s="417">
        <f t="shared" ref="R3267" si="5718">I3267-I3266</f>
        <v>0</v>
      </c>
      <c r="S3267" s="417">
        <f t="shared" ref="S3267:T3267" si="5719">P3267-P3266</f>
        <v>0</v>
      </c>
      <c r="T3267" s="417">
        <f t="shared" si="5719"/>
        <v>0</v>
      </c>
      <c r="U3267" s="422"/>
    </row>
    <row r="3268" spans="1:21" s="485" customFormat="1" ht="24" hidden="1" customHeight="1">
      <c r="A3268" s="366" t="s">
        <v>4732</v>
      </c>
      <c r="B3268" s="418" t="s">
        <v>0</v>
      </c>
      <c r="C3268" s="418" t="s">
        <v>3755</v>
      </c>
      <c r="D3268" s="418" t="s">
        <v>3756</v>
      </c>
      <c r="E3268" s="419" t="s">
        <v>2650</v>
      </c>
      <c r="F3268" s="411"/>
      <c r="G3268" s="411">
        <f>[5]내역서!F3264</f>
        <v>1386</v>
      </c>
      <c r="H3268" s="410"/>
      <c r="I3268" s="410">
        <f>내역서!F3272</f>
        <v>0</v>
      </c>
      <c r="J3268" s="411">
        <v>0</v>
      </c>
      <c r="K3268" s="412">
        <f>INT($I3268*J3268)</f>
        <v>0</v>
      </c>
      <c r="L3268" s="411">
        <v>3873</v>
      </c>
      <c r="M3268" s="412">
        <f>INT($I3268*L3268)</f>
        <v>0</v>
      </c>
      <c r="N3268" s="411">
        <v>2477</v>
      </c>
      <c r="O3268" s="412">
        <f>INT($I3268*N3268)</f>
        <v>0</v>
      </c>
      <c r="P3268" s="412">
        <v>6350</v>
      </c>
      <c r="Q3268" s="412">
        <f>K3268+M3268+O3268</f>
        <v>0</v>
      </c>
      <c r="R3268" s="412"/>
      <c r="S3268" s="412"/>
      <c r="T3268" s="412"/>
      <c r="U3268" s="419"/>
    </row>
    <row r="3269" spans="1:21" s="77" customFormat="1" ht="24" hidden="1" customHeight="1">
      <c r="A3269" s="372" t="s">
        <v>4829</v>
      </c>
      <c r="B3269" s="421" t="s">
        <v>0</v>
      </c>
      <c r="C3269" s="421" t="s">
        <v>3755</v>
      </c>
      <c r="D3269" s="421" t="s">
        <v>3756</v>
      </c>
      <c r="E3269" s="422" t="s">
        <v>2650</v>
      </c>
      <c r="F3269" s="416"/>
      <c r="G3269" s="416">
        <f>[5]내역서!F3265</f>
        <v>1386</v>
      </c>
      <c r="H3269" s="415"/>
      <c r="I3269" s="415">
        <f>내역서!F3273</f>
        <v>0</v>
      </c>
      <c r="J3269" s="416">
        <v>0</v>
      </c>
      <c r="K3269" s="417">
        <f t="shared" si="5701"/>
        <v>0</v>
      </c>
      <c r="L3269" s="416">
        <v>3873</v>
      </c>
      <c r="M3269" s="417">
        <f t="shared" si="5702"/>
        <v>0</v>
      </c>
      <c r="N3269" s="416">
        <v>2477</v>
      </c>
      <c r="O3269" s="417">
        <f t="shared" si="5703"/>
        <v>0</v>
      </c>
      <c r="P3269" s="417">
        <v>6350</v>
      </c>
      <c r="Q3269" s="417">
        <f t="shared" si="5671"/>
        <v>0</v>
      </c>
      <c r="R3269" s="417">
        <f t="shared" ref="R3269" si="5720">I3269-I3268</f>
        <v>0</v>
      </c>
      <c r="S3269" s="417">
        <f t="shared" ref="S3269:T3269" si="5721">P3269-P3268</f>
        <v>0</v>
      </c>
      <c r="T3269" s="417">
        <f t="shared" si="5721"/>
        <v>0</v>
      </c>
      <c r="U3269" s="422"/>
    </row>
    <row r="3270" spans="1:21" s="485" customFormat="1" ht="24" hidden="1" customHeight="1">
      <c r="A3270" s="366" t="s">
        <v>4658</v>
      </c>
      <c r="B3270" s="418" t="s">
        <v>0</v>
      </c>
      <c r="C3270" s="418" t="s">
        <v>3757</v>
      </c>
      <c r="D3270" s="418" t="s">
        <v>3758</v>
      </c>
      <c r="E3270" s="419" t="s">
        <v>2650</v>
      </c>
      <c r="F3270" s="411"/>
      <c r="G3270" s="411">
        <f>[5]내역서!F3266</f>
        <v>277</v>
      </c>
      <c r="H3270" s="410"/>
      <c r="I3270" s="410">
        <f>내역서!F3274</f>
        <v>0</v>
      </c>
      <c r="J3270" s="411">
        <v>0</v>
      </c>
      <c r="K3270" s="412">
        <f>INT($I3270*J3270)</f>
        <v>0</v>
      </c>
      <c r="L3270" s="411">
        <v>6185</v>
      </c>
      <c r="M3270" s="412">
        <f>INT($I3270*L3270)</f>
        <v>0</v>
      </c>
      <c r="N3270" s="411">
        <v>2405</v>
      </c>
      <c r="O3270" s="412">
        <f>INT($I3270*N3270)</f>
        <v>0</v>
      </c>
      <c r="P3270" s="412">
        <v>8590</v>
      </c>
      <c r="Q3270" s="412">
        <f>K3270+M3270+O3270</f>
        <v>0</v>
      </c>
      <c r="R3270" s="412"/>
      <c r="S3270" s="412"/>
      <c r="T3270" s="412"/>
      <c r="U3270" s="419"/>
    </row>
    <row r="3271" spans="1:21" s="77" customFormat="1" ht="24" hidden="1" customHeight="1">
      <c r="A3271" s="372" t="s">
        <v>2072</v>
      </c>
      <c r="B3271" s="421" t="s">
        <v>0</v>
      </c>
      <c r="C3271" s="421" t="s">
        <v>3757</v>
      </c>
      <c r="D3271" s="421" t="s">
        <v>3758</v>
      </c>
      <c r="E3271" s="422" t="s">
        <v>2650</v>
      </c>
      <c r="F3271" s="416"/>
      <c r="G3271" s="416">
        <f>[5]내역서!F3267</f>
        <v>277</v>
      </c>
      <c r="H3271" s="415"/>
      <c r="I3271" s="415">
        <f>내역서!F3275</f>
        <v>0</v>
      </c>
      <c r="J3271" s="416">
        <v>0</v>
      </c>
      <c r="K3271" s="417">
        <f t="shared" si="5701"/>
        <v>0</v>
      </c>
      <c r="L3271" s="416">
        <v>6185</v>
      </c>
      <c r="M3271" s="417">
        <f t="shared" si="5702"/>
        <v>0</v>
      </c>
      <c r="N3271" s="416">
        <v>2405</v>
      </c>
      <c r="O3271" s="417">
        <f t="shared" si="5703"/>
        <v>0</v>
      </c>
      <c r="P3271" s="417">
        <v>8590</v>
      </c>
      <c r="Q3271" s="417">
        <f t="shared" si="5671"/>
        <v>0</v>
      </c>
      <c r="R3271" s="417">
        <f t="shared" ref="R3271" si="5722">I3271-I3270</f>
        <v>0</v>
      </c>
      <c r="S3271" s="417">
        <f t="shared" ref="S3271:T3271" si="5723">P3271-P3270</f>
        <v>0</v>
      </c>
      <c r="T3271" s="417">
        <f t="shared" si="5723"/>
        <v>0</v>
      </c>
      <c r="U3271" s="422"/>
    </row>
    <row r="3272" spans="1:21" s="485" customFormat="1" ht="24" hidden="1" customHeight="1">
      <c r="A3272" s="366" t="s">
        <v>4376</v>
      </c>
      <c r="B3272" s="418" t="s">
        <v>0</v>
      </c>
      <c r="C3272" s="418" t="s">
        <v>3759</v>
      </c>
      <c r="D3272" s="418" t="s">
        <v>3760</v>
      </c>
      <c r="E3272" s="419" t="s">
        <v>2650</v>
      </c>
      <c r="F3272" s="411"/>
      <c r="G3272" s="411">
        <f>[5]내역서!F3268</f>
        <v>2473</v>
      </c>
      <c r="H3272" s="410"/>
      <c r="I3272" s="410">
        <f>내역서!F3276</f>
        <v>0</v>
      </c>
      <c r="J3272" s="411">
        <v>3036</v>
      </c>
      <c r="K3272" s="412">
        <f>INT($I3272*J3272)</f>
        <v>0</v>
      </c>
      <c r="L3272" s="411">
        <v>7792</v>
      </c>
      <c r="M3272" s="412">
        <f>INT($I3272*L3272)</f>
        <v>0</v>
      </c>
      <c r="N3272" s="411">
        <v>2966</v>
      </c>
      <c r="O3272" s="412">
        <f>INT($I3272*N3272)</f>
        <v>0</v>
      </c>
      <c r="P3272" s="412">
        <v>13794</v>
      </c>
      <c r="Q3272" s="412">
        <f>K3272+M3272+O3272</f>
        <v>0</v>
      </c>
      <c r="R3272" s="412"/>
      <c r="S3272" s="412"/>
      <c r="T3272" s="412"/>
      <c r="U3272" s="419"/>
    </row>
    <row r="3273" spans="1:21" s="77" customFormat="1" ht="24" hidden="1" customHeight="1">
      <c r="A3273" s="372" t="s">
        <v>4829</v>
      </c>
      <c r="B3273" s="421" t="s">
        <v>0</v>
      </c>
      <c r="C3273" s="421" t="s">
        <v>3759</v>
      </c>
      <c r="D3273" s="421" t="s">
        <v>3760</v>
      </c>
      <c r="E3273" s="422" t="s">
        <v>2650</v>
      </c>
      <c r="F3273" s="416"/>
      <c r="G3273" s="416">
        <f>[5]내역서!F3269</f>
        <v>2473</v>
      </c>
      <c r="H3273" s="415"/>
      <c r="I3273" s="415">
        <f>내역서!F3277</f>
        <v>0</v>
      </c>
      <c r="J3273" s="416">
        <v>3036</v>
      </c>
      <c r="K3273" s="417">
        <f t="shared" si="5701"/>
        <v>0</v>
      </c>
      <c r="L3273" s="416">
        <v>7792</v>
      </c>
      <c r="M3273" s="417">
        <f t="shared" si="5702"/>
        <v>0</v>
      </c>
      <c r="N3273" s="416">
        <v>2966</v>
      </c>
      <c r="O3273" s="417">
        <f t="shared" si="5703"/>
        <v>0</v>
      </c>
      <c r="P3273" s="417">
        <v>13794</v>
      </c>
      <c r="Q3273" s="417">
        <f t="shared" si="5671"/>
        <v>0</v>
      </c>
      <c r="R3273" s="417">
        <f t="shared" ref="R3273" si="5724">I3273-I3272</f>
        <v>0</v>
      </c>
      <c r="S3273" s="417">
        <f t="shared" ref="S3273:T3273" si="5725">P3273-P3272</f>
        <v>0</v>
      </c>
      <c r="T3273" s="417">
        <f t="shared" si="5725"/>
        <v>0</v>
      </c>
      <c r="U3273" s="422"/>
    </row>
    <row r="3274" spans="1:21" s="485" customFormat="1" ht="24" hidden="1" customHeight="1">
      <c r="A3274" s="366" t="s">
        <v>4825</v>
      </c>
      <c r="B3274" s="418" t="s">
        <v>0</v>
      </c>
      <c r="C3274" s="418" t="s">
        <v>3761</v>
      </c>
      <c r="D3274" s="418" t="s">
        <v>3762</v>
      </c>
      <c r="E3274" s="419" t="s">
        <v>2650</v>
      </c>
      <c r="F3274" s="411"/>
      <c r="G3274" s="411">
        <f>[5]내역서!F3270</f>
        <v>264</v>
      </c>
      <c r="H3274" s="410"/>
      <c r="I3274" s="410">
        <f>내역서!F3278</f>
        <v>0</v>
      </c>
      <c r="J3274" s="411">
        <v>3824</v>
      </c>
      <c r="K3274" s="412">
        <f>INT($I3274*J3274)</f>
        <v>0</v>
      </c>
      <c r="L3274" s="411">
        <v>9817</v>
      </c>
      <c r="M3274" s="412">
        <f>INT($I3274*L3274)</f>
        <v>0</v>
      </c>
      <c r="N3274" s="411">
        <v>4288</v>
      </c>
      <c r="O3274" s="412">
        <f>INT($I3274*N3274)</f>
        <v>0</v>
      </c>
      <c r="P3274" s="412">
        <v>17929</v>
      </c>
      <c r="Q3274" s="412">
        <f>K3274+M3274+O3274</f>
        <v>0</v>
      </c>
      <c r="R3274" s="412"/>
      <c r="S3274" s="412"/>
      <c r="T3274" s="412"/>
      <c r="U3274" s="419"/>
    </row>
    <row r="3275" spans="1:21" s="77" customFormat="1" ht="24" hidden="1" customHeight="1">
      <c r="A3275" s="372" t="s">
        <v>4829</v>
      </c>
      <c r="B3275" s="421" t="s">
        <v>0</v>
      </c>
      <c r="C3275" s="421" t="s">
        <v>3761</v>
      </c>
      <c r="D3275" s="421" t="s">
        <v>3762</v>
      </c>
      <c r="E3275" s="422" t="s">
        <v>2650</v>
      </c>
      <c r="F3275" s="416"/>
      <c r="G3275" s="416">
        <f>[5]내역서!F3271</f>
        <v>264</v>
      </c>
      <c r="H3275" s="415"/>
      <c r="I3275" s="415">
        <f>내역서!F3279</f>
        <v>0</v>
      </c>
      <c r="J3275" s="416">
        <v>3824</v>
      </c>
      <c r="K3275" s="417">
        <f t="shared" si="5701"/>
        <v>0</v>
      </c>
      <c r="L3275" s="416">
        <v>9817</v>
      </c>
      <c r="M3275" s="417">
        <f t="shared" si="5702"/>
        <v>0</v>
      </c>
      <c r="N3275" s="416">
        <v>4288</v>
      </c>
      <c r="O3275" s="417">
        <f t="shared" si="5703"/>
        <v>0</v>
      </c>
      <c r="P3275" s="417">
        <v>17929</v>
      </c>
      <c r="Q3275" s="417">
        <f t="shared" si="5671"/>
        <v>0</v>
      </c>
      <c r="R3275" s="417">
        <f t="shared" ref="R3275" si="5726">I3275-I3274</f>
        <v>0</v>
      </c>
      <c r="S3275" s="417">
        <f t="shared" ref="S3275:T3275" si="5727">P3275-P3274</f>
        <v>0</v>
      </c>
      <c r="T3275" s="417">
        <f t="shared" si="5727"/>
        <v>0</v>
      </c>
      <c r="U3275" s="422"/>
    </row>
    <row r="3276" spans="1:21" s="485" customFormat="1" ht="24" hidden="1" customHeight="1">
      <c r="A3276" s="366" t="s">
        <v>4845</v>
      </c>
      <c r="B3276" s="418" t="s">
        <v>0</v>
      </c>
      <c r="C3276" s="418" t="s">
        <v>3763</v>
      </c>
      <c r="D3276" s="418" t="s">
        <v>3764</v>
      </c>
      <c r="E3276" s="419" t="s">
        <v>2650</v>
      </c>
      <c r="F3276" s="411"/>
      <c r="G3276" s="411">
        <f>[5]내역서!F3272</f>
        <v>1386</v>
      </c>
      <c r="H3276" s="410"/>
      <c r="I3276" s="410">
        <f>내역서!F3280</f>
        <v>0</v>
      </c>
      <c r="J3276" s="411">
        <v>4267</v>
      </c>
      <c r="K3276" s="412">
        <f>INT($I3276*J3276)</f>
        <v>0</v>
      </c>
      <c r="L3276" s="411">
        <v>5459</v>
      </c>
      <c r="M3276" s="412">
        <f>INT($I3276*L3276)</f>
        <v>0</v>
      </c>
      <c r="N3276" s="411">
        <v>3011</v>
      </c>
      <c r="O3276" s="412">
        <f>INT($I3276*N3276)</f>
        <v>0</v>
      </c>
      <c r="P3276" s="412">
        <v>12737</v>
      </c>
      <c r="Q3276" s="412">
        <f>K3276+M3276+O3276</f>
        <v>0</v>
      </c>
      <c r="R3276" s="412"/>
      <c r="S3276" s="412"/>
      <c r="T3276" s="412"/>
      <c r="U3276" s="419"/>
    </row>
    <row r="3277" spans="1:21" s="77" customFormat="1" ht="24" hidden="1" customHeight="1">
      <c r="A3277" s="372" t="s">
        <v>4698</v>
      </c>
      <c r="B3277" s="421" t="s">
        <v>0</v>
      </c>
      <c r="C3277" s="421" t="s">
        <v>3763</v>
      </c>
      <c r="D3277" s="421" t="s">
        <v>3764</v>
      </c>
      <c r="E3277" s="422" t="s">
        <v>2650</v>
      </c>
      <c r="F3277" s="416"/>
      <c r="G3277" s="416">
        <f>[5]내역서!F3273</f>
        <v>1386</v>
      </c>
      <c r="H3277" s="415"/>
      <c r="I3277" s="415">
        <f>내역서!F3281</f>
        <v>0</v>
      </c>
      <c r="J3277" s="416">
        <v>4267</v>
      </c>
      <c r="K3277" s="417">
        <f t="shared" si="5701"/>
        <v>0</v>
      </c>
      <c r="L3277" s="416">
        <v>5459</v>
      </c>
      <c r="M3277" s="417">
        <f t="shared" si="5702"/>
        <v>0</v>
      </c>
      <c r="N3277" s="416">
        <v>3011</v>
      </c>
      <c r="O3277" s="417">
        <f t="shared" si="5703"/>
        <v>0</v>
      </c>
      <c r="P3277" s="417">
        <v>12737</v>
      </c>
      <c r="Q3277" s="417">
        <f t="shared" si="5671"/>
        <v>0</v>
      </c>
      <c r="R3277" s="417">
        <f t="shared" ref="R3277" si="5728">I3277-I3276</f>
        <v>0</v>
      </c>
      <c r="S3277" s="417">
        <f t="shared" ref="S3277:T3277" si="5729">P3277-P3276</f>
        <v>0</v>
      </c>
      <c r="T3277" s="417">
        <f t="shared" si="5729"/>
        <v>0</v>
      </c>
      <c r="U3277" s="422"/>
    </row>
    <row r="3278" spans="1:21" s="485" customFormat="1" ht="24" hidden="1" customHeight="1">
      <c r="A3278" s="366" t="s">
        <v>4825</v>
      </c>
      <c r="B3278" s="418" t="s">
        <v>0</v>
      </c>
      <c r="C3278" s="418" t="s">
        <v>3765</v>
      </c>
      <c r="D3278" s="418" t="s">
        <v>3766</v>
      </c>
      <c r="E3278" s="419" t="s">
        <v>2650</v>
      </c>
      <c r="F3278" s="411"/>
      <c r="G3278" s="411">
        <f>[5]내역서!F3274</f>
        <v>1386</v>
      </c>
      <c r="H3278" s="410"/>
      <c r="I3278" s="410">
        <f>내역서!F3282</f>
        <v>0</v>
      </c>
      <c r="J3278" s="411">
        <v>975</v>
      </c>
      <c r="K3278" s="412">
        <f>INT($I3278*J3278)</f>
        <v>0</v>
      </c>
      <c r="L3278" s="411">
        <v>1315</v>
      </c>
      <c r="M3278" s="412">
        <f>INT($I3278*L3278)</f>
        <v>0</v>
      </c>
      <c r="N3278" s="411">
        <v>708</v>
      </c>
      <c r="O3278" s="412">
        <f>INT($I3278*N3278)</f>
        <v>0</v>
      </c>
      <c r="P3278" s="412">
        <v>2998</v>
      </c>
      <c r="Q3278" s="412">
        <f>K3278+M3278+O3278</f>
        <v>0</v>
      </c>
      <c r="R3278" s="412"/>
      <c r="S3278" s="412"/>
      <c r="T3278" s="412"/>
      <c r="U3278" s="419"/>
    </row>
    <row r="3279" spans="1:21" s="77" customFormat="1" ht="24" hidden="1" customHeight="1">
      <c r="A3279" s="372" t="s">
        <v>4606</v>
      </c>
      <c r="B3279" s="421" t="s">
        <v>0</v>
      </c>
      <c r="C3279" s="421" t="s">
        <v>3765</v>
      </c>
      <c r="D3279" s="421" t="s">
        <v>3766</v>
      </c>
      <c r="E3279" s="422" t="s">
        <v>2650</v>
      </c>
      <c r="F3279" s="416"/>
      <c r="G3279" s="416">
        <f>[5]내역서!F3275</f>
        <v>1386</v>
      </c>
      <c r="H3279" s="415"/>
      <c r="I3279" s="415">
        <f>내역서!F3283</f>
        <v>0</v>
      </c>
      <c r="J3279" s="416">
        <v>975</v>
      </c>
      <c r="K3279" s="417">
        <f t="shared" si="5701"/>
        <v>0</v>
      </c>
      <c r="L3279" s="416">
        <v>1315</v>
      </c>
      <c r="M3279" s="417">
        <f t="shared" si="5702"/>
        <v>0</v>
      </c>
      <c r="N3279" s="416">
        <v>708</v>
      </c>
      <c r="O3279" s="417">
        <f t="shared" si="5703"/>
        <v>0</v>
      </c>
      <c r="P3279" s="417">
        <v>2998</v>
      </c>
      <c r="Q3279" s="417">
        <f t="shared" si="5671"/>
        <v>0</v>
      </c>
      <c r="R3279" s="417">
        <f t="shared" ref="R3279" si="5730">I3279-I3278</f>
        <v>0</v>
      </c>
      <c r="S3279" s="417">
        <f t="shared" ref="S3279:T3279" si="5731">P3279-P3278</f>
        <v>0</v>
      </c>
      <c r="T3279" s="417">
        <f t="shared" si="5731"/>
        <v>0</v>
      </c>
      <c r="U3279" s="422"/>
    </row>
    <row r="3280" spans="1:21" s="460" customFormat="1" ht="24" hidden="1" customHeight="1">
      <c r="A3280" s="366" t="s">
        <v>4825</v>
      </c>
      <c r="B3280" s="448" t="s">
        <v>3767</v>
      </c>
      <c r="C3280" s="448" t="s">
        <v>3768</v>
      </c>
      <c r="D3280" s="449" t="s">
        <v>0</v>
      </c>
      <c r="E3280" s="449" t="s">
        <v>0</v>
      </c>
      <c r="F3280" s="450">
        <v>0</v>
      </c>
      <c r="G3280" s="450">
        <f>[5]내역서!F3276</f>
        <v>0</v>
      </c>
      <c r="H3280" s="450"/>
      <c r="I3280" s="450">
        <f>내역서!F3284</f>
        <v>0</v>
      </c>
      <c r="J3280" s="451">
        <v>0</v>
      </c>
      <c r="K3280" s="450">
        <f>K3282</f>
        <v>0</v>
      </c>
      <c r="L3280" s="451">
        <v>0</v>
      </c>
      <c r="M3280" s="450">
        <f>M3282</f>
        <v>0</v>
      </c>
      <c r="N3280" s="451">
        <v>0</v>
      </c>
      <c r="O3280" s="450">
        <f>O3282</f>
        <v>0</v>
      </c>
      <c r="P3280" s="452">
        <v>0</v>
      </c>
      <c r="Q3280" s="450">
        <f>K3280+M3280+O3280</f>
        <v>0</v>
      </c>
      <c r="R3280" s="450"/>
      <c r="S3280" s="450"/>
      <c r="T3280" s="450"/>
      <c r="U3280" s="453"/>
    </row>
    <row r="3281" spans="1:21" s="525" customFormat="1" ht="24" hidden="1" customHeight="1">
      <c r="A3281" s="372" t="s">
        <v>4829</v>
      </c>
      <c r="B3281" s="454" t="s">
        <v>5152</v>
      </c>
      <c r="C3281" s="454" t="s">
        <v>5153</v>
      </c>
      <c r="D3281" s="455" t="s">
        <v>0</v>
      </c>
      <c r="E3281" s="455" t="s">
        <v>0</v>
      </c>
      <c r="F3281" s="456">
        <v>0</v>
      </c>
      <c r="G3281" s="456">
        <f>[5]내역서!F3277</f>
        <v>0</v>
      </c>
      <c r="H3281" s="456"/>
      <c r="I3281" s="456">
        <f>내역서!F3285</f>
        <v>0</v>
      </c>
      <c r="J3281" s="457">
        <v>0</v>
      </c>
      <c r="K3281" s="456">
        <f>K3283</f>
        <v>0</v>
      </c>
      <c r="L3281" s="457">
        <v>0</v>
      </c>
      <c r="M3281" s="456">
        <f>M3283</f>
        <v>0</v>
      </c>
      <c r="N3281" s="457">
        <v>0</v>
      </c>
      <c r="O3281" s="456">
        <f>O3283</f>
        <v>0</v>
      </c>
      <c r="P3281" s="458">
        <v>0</v>
      </c>
      <c r="Q3281" s="456">
        <f t="shared" si="5671"/>
        <v>0</v>
      </c>
      <c r="R3281" s="456">
        <f t="shared" ref="R3281" si="5732">I3281-I3280</f>
        <v>0</v>
      </c>
      <c r="S3281" s="456">
        <f t="shared" ref="S3281:T3281" si="5733">P3281-P3280</f>
        <v>0</v>
      </c>
      <c r="T3281" s="456">
        <f t="shared" si="5733"/>
        <v>0</v>
      </c>
      <c r="U3281" s="459"/>
    </row>
    <row r="3282" spans="1:21" s="516" customFormat="1" ht="24" hidden="1" customHeight="1">
      <c r="A3282" s="366" t="s">
        <v>4847</v>
      </c>
      <c r="B3282" s="418" t="s">
        <v>0</v>
      </c>
      <c r="C3282" s="418" t="s">
        <v>2574</v>
      </c>
      <c r="D3282" s="418" t="s">
        <v>0</v>
      </c>
      <c r="E3282" s="419" t="s">
        <v>2650</v>
      </c>
      <c r="F3282" s="411"/>
      <c r="G3282" s="411">
        <f>[5]내역서!F3278</f>
        <v>248</v>
      </c>
      <c r="H3282" s="411"/>
      <c r="I3282" s="411">
        <f>내역서!F3286</f>
        <v>0</v>
      </c>
      <c r="J3282" s="411">
        <v>37199</v>
      </c>
      <c r="K3282" s="412">
        <f>INT($I3282*J3282)</f>
        <v>0</v>
      </c>
      <c r="L3282" s="411">
        <v>31429.599999999999</v>
      </c>
      <c r="M3282" s="412">
        <f>INT($I3282*L3282)</f>
        <v>0</v>
      </c>
      <c r="N3282" s="411">
        <v>6992.3</v>
      </c>
      <c r="O3282" s="412">
        <f>INT($I3282*N3282)</f>
        <v>0</v>
      </c>
      <c r="P3282" s="412">
        <v>75620.899999999994</v>
      </c>
      <c r="Q3282" s="412">
        <f>K3282+M3282+O3282</f>
        <v>0</v>
      </c>
      <c r="R3282" s="412"/>
      <c r="S3282" s="412"/>
      <c r="T3282" s="412"/>
      <c r="U3282" s="419"/>
    </row>
    <row r="3283" spans="1:21" s="79" customFormat="1" ht="24" hidden="1" customHeight="1">
      <c r="A3283" s="372" t="s">
        <v>4606</v>
      </c>
      <c r="B3283" s="421" t="s">
        <v>0</v>
      </c>
      <c r="C3283" s="421" t="s">
        <v>2574</v>
      </c>
      <c r="D3283" s="421"/>
      <c r="E3283" s="422" t="s">
        <v>2650</v>
      </c>
      <c r="F3283" s="416"/>
      <c r="G3283" s="416">
        <f>[5]내역서!F3279</f>
        <v>248</v>
      </c>
      <c r="H3283" s="416"/>
      <c r="I3283" s="416">
        <f>내역서!F3287</f>
        <v>0</v>
      </c>
      <c r="J3283" s="416">
        <v>37199</v>
      </c>
      <c r="K3283" s="417">
        <f t="shared" ref="K3283" si="5734">INT($I3283*J3283)</f>
        <v>0</v>
      </c>
      <c r="L3283" s="416">
        <v>31429.599999999999</v>
      </c>
      <c r="M3283" s="417">
        <f t="shared" ref="M3283" si="5735">INT($I3283*L3283)</f>
        <v>0</v>
      </c>
      <c r="N3283" s="416">
        <v>6992.3</v>
      </c>
      <c r="O3283" s="417">
        <f t="shared" ref="O3283" si="5736">INT($I3283*N3283)</f>
        <v>0</v>
      </c>
      <c r="P3283" s="417">
        <v>75620.900000000009</v>
      </c>
      <c r="Q3283" s="417">
        <f t="shared" si="5671"/>
        <v>0</v>
      </c>
      <c r="R3283" s="417">
        <f t="shared" ref="R3283" si="5737">I3283-I3282</f>
        <v>0</v>
      </c>
      <c r="S3283" s="417">
        <f t="shared" ref="S3283:T3283" si="5738">P3283-P3282</f>
        <v>0</v>
      </c>
      <c r="T3283" s="417">
        <f t="shared" si="5738"/>
        <v>0</v>
      </c>
      <c r="U3283" s="422"/>
    </row>
    <row r="3284" spans="1:21" s="371" customFormat="1" ht="24" hidden="1" customHeight="1">
      <c r="A3284" s="366" t="s">
        <v>4652</v>
      </c>
      <c r="B3284" s="436" t="s">
        <v>3771</v>
      </c>
      <c r="C3284" s="436" t="s">
        <v>3772</v>
      </c>
      <c r="D3284" s="437" t="s">
        <v>0</v>
      </c>
      <c r="E3284" s="437" t="s">
        <v>0</v>
      </c>
      <c r="F3284" s="438">
        <v>0</v>
      </c>
      <c r="G3284" s="438">
        <f>[5]내역서!F3280</f>
        <v>0</v>
      </c>
      <c r="H3284" s="438"/>
      <c r="I3284" s="438">
        <f>내역서!F3288</f>
        <v>0</v>
      </c>
      <c r="J3284" s="439">
        <v>0</v>
      </c>
      <c r="K3284" s="438">
        <f>K3286+K3314+K3318+K3326+K3332+K3338+K3344+K3414</f>
        <v>0</v>
      </c>
      <c r="L3284" s="439">
        <v>0</v>
      </c>
      <c r="M3284" s="438">
        <f>M3286+M3314+M3318+M3326+M3332+M3338+M3344+M3414</f>
        <v>0</v>
      </c>
      <c r="N3284" s="439">
        <v>0</v>
      </c>
      <c r="O3284" s="438">
        <f>O3286+O3314+O3318+O3326+O3332+O3338+O3344+O3414</f>
        <v>0</v>
      </c>
      <c r="P3284" s="440">
        <v>0</v>
      </c>
      <c r="Q3284" s="438">
        <f>K3284+M3284+O3284</f>
        <v>0</v>
      </c>
      <c r="R3284" s="438"/>
      <c r="S3284" s="438"/>
      <c r="T3284" s="438"/>
      <c r="U3284" s="441"/>
    </row>
    <row r="3285" spans="1:21" s="81" customFormat="1" ht="24" hidden="1" customHeight="1">
      <c r="A3285" s="372" t="s">
        <v>4829</v>
      </c>
      <c r="B3285" s="442" t="s">
        <v>5154</v>
      </c>
      <c r="C3285" s="442" t="s">
        <v>5155</v>
      </c>
      <c r="D3285" s="443" t="s">
        <v>0</v>
      </c>
      <c r="E3285" s="443" t="s">
        <v>0</v>
      </c>
      <c r="F3285" s="444">
        <v>0</v>
      </c>
      <c r="G3285" s="444">
        <f>[5]내역서!F3281</f>
        <v>0</v>
      </c>
      <c r="H3285" s="444"/>
      <c r="I3285" s="444">
        <f>내역서!F3289</f>
        <v>0</v>
      </c>
      <c r="J3285" s="445">
        <v>0</v>
      </c>
      <c r="K3285" s="444">
        <f>K3287+K3315+K3319+K3327+K3333+K3339+K3345+K3415</f>
        <v>0</v>
      </c>
      <c r="L3285" s="445">
        <v>0</v>
      </c>
      <c r="M3285" s="444">
        <f>M3287+M3315+M3319+M3327+M3333+M3339+M3345+M3415</f>
        <v>0</v>
      </c>
      <c r="N3285" s="445">
        <v>0</v>
      </c>
      <c r="O3285" s="444">
        <f>O3287+O3315+O3319+O3327+O3333+O3339+O3345+O3415</f>
        <v>0</v>
      </c>
      <c r="P3285" s="446">
        <v>0</v>
      </c>
      <c r="Q3285" s="444">
        <f t="shared" si="5671"/>
        <v>0</v>
      </c>
      <c r="R3285" s="444">
        <f t="shared" ref="R3285" si="5739">I3285-I3284</f>
        <v>0</v>
      </c>
      <c r="S3285" s="444">
        <f t="shared" ref="S3285:T3285" si="5740">P3285-P3284</f>
        <v>0</v>
      </c>
      <c r="T3285" s="444">
        <f t="shared" si="5740"/>
        <v>0</v>
      </c>
      <c r="U3285" s="447"/>
    </row>
    <row r="3286" spans="1:21" s="460" customFormat="1" ht="24" hidden="1" customHeight="1">
      <c r="A3286" s="366" t="s">
        <v>4381</v>
      </c>
      <c r="B3286" s="448" t="s">
        <v>3775</v>
      </c>
      <c r="C3286" s="448" t="s">
        <v>3776</v>
      </c>
      <c r="D3286" s="449" t="s">
        <v>0</v>
      </c>
      <c r="E3286" s="449" t="s">
        <v>0</v>
      </c>
      <c r="F3286" s="450">
        <v>0</v>
      </c>
      <c r="G3286" s="450">
        <f>[5]내역서!F3282</f>
        <v>0</v>
      </c>
      <c r="H3286" s="450"/>
      <c r="I3286" s="450">
        <f>내역서!F3290</f>
        <v>0</v>
      </c>
      <c r="J3286" s="451">
        <v>0</v>
      </c>
      <c r="K3286" s="450">
        <f>SUMIF($A$3288:$A$3313,$A3288,K3288:K3313)</f>
        <v>0</v>
      </c>
      <c r="L3286" s="451">
        <v>0</v>
      </c>
      <c r="M3286" s="450">
        <f>SUMIF($A$3288:$A$3313,$A3288,M3288:M3313)</f>
        <v>0</v>
      </c>
      <c r="N3286" s="451">
        <v>0</v>
      </c>
      <c r="O3286" s="450">
        <f>SUMIF($A$3288:$A$3313,$A3288,O3288:O3313)</f>
        <v>0</v>
      </c>
      <c r="P3286" s="452">
        <v>0</v>
      </c>
      <c r="Q3286" s="450">
        <f>K3286+M3286+O3286</f>
        <v>0</v>
      </c>
      <c r="R3286" s="450"/>
      <c r="S3286" s="450"/>
      <c r="T3286" s="450"/>
      <c r="U3286" s="453"/>
    </row>
    <row r="3287" spans="1:21" s="525" customFormat="1" ht="24" hidden="1" customHeight="1">
      <c r="A3287" s="372" t="s">
        <v>2219</v>
      </c>
      <c r="B3287" s="454" t="s">
        <v>5156</v>
      </c>
      <c r="C3287" s="454" t="s">
        <v>5157</v>
      </c>
      <c r="D3287" s="455" t="s">
        <v>0</v>
      </c>
      <c r="E3287" s="455" t="s">
        <v>0</v>
      </c>
      <c r="F3287" s="456">
        <v>0</v>
      </c>
      <c r="G3287" s="456">
        <f>[5]내역서!F3283</f>
        <v>0</v>
      </c>
      <c r="H3287" s="456"/>
      <c r="I3287" s="456">
        <f>내역서!F3291</f>
        <v>0</v>
      </c>
      <c r="J3287" s="457">
        <v>0</v>
      </c>
      <c r="K3287" s="456">
        <f>SUMIF($A$3288:$A$3313,$A3289,K3288:K3313)</f>
        <v>0</v>
      </c>
      <c r="L3287" s="457">
        <v>0</v>
      </c>
      <c r="M3287" s="456">
        <f>SUMIF($A$3288:$A$3313,$A3289,M3288:M3313)</f>
        <v>0</v>
      </c>
      <c r="N3287" s="457">
        <v>0</v>
      </c>
      <c r="O3287" s="456">
        <f>SUMIF($A$3288:$A$3313,$A3289,O3288:O3313)</f>
        <v>0</v>
      </c>
      <c r="P3287" s="458">
        <v>0</v>
      </c>
      <c r="Q3287" s="456">
        <f t="shared" si="5671"/>
        <v>0</v>
      </c>
      <c r="R3287" s="456">
        <f t="shared" ref="R3287" si="5741">I3287-I3286</f>
        <v>0</v>
      </c>
      <c r="S3287" s="456">
        <f t="shared" ref="S3287:T3287" si="5742">P3287-P3286</f>
        <v>0</v>
      </c>
      <c r="T3287" s="456">
        <f t="shared" si="5742"/>
        <v>0</v>
      </c>
      <c r="U3287" s="459"/>
    </row>
    <row r="3288" spans="1:21" s="485" customFormat="1" ht="24" hidden="1" customHeight="1">
      <c r="A3288" s="366" t="s">
        <v>5123</v>
      </c>
      <c r="B3288" s="418" t="s">
        <v>0</v>
      </c>
      <c r="C3288" s="418" t="s">
        <v>3779</v>
      </c>
      <c r="D3288" s="418" t="s">
        <v>95</v>
      </c>
      <c r="E3288" s="419" t="s">
        <v>2650</v>
      </c>
      <c r="F3288" s="411"/>
      <c r="G3288" s="411">
        <f>[5]내역서!F3284</f>
        <v>44</v>
      </c>
      <c r="H3288" s="410"/>
      <c r="I3288" s="410">
        <f>내역서!F3292</f>
        <v>0</v>
      </c>
      <c r="J3288" s="411">
        <v>1130.5999999999999</v>
      </c>
      <c r="K3288" s="412">
        <f>INT($I3288*J3288)</f>
        <v>0</v>
      </c>
      <c r="L3288" s="411">
        <v>7690.9</v>
      </c>
      <c r="M3288" s="412">
        <f>INT($I3288*L3288)</f>
        <v>0</v>
      </c>
      <c r="N3288" s="411">
        <v>2165.5</v>
      </c>
      <c r="O3288" s="412">
        <f>INT($I3288*N3288)</f>
        <v>0</v>
      </c>
      <c r="P3288" s="412">
        <v>10987</v>
      </c>
      <c r="Q3288" s="412">
        <f>K3288+M3288+O3288</f>
        <v>0</v>
      </c>
      <c r="R3288" s="412"/>
      <c r="S3288" s="412"/>
      <c r="T3288" s="412"/>
      <c r="U3288" s="419"/>
    </row>
    <row r="3289" spans="1:21" s="77" customFormat="1" ht="24" hidden="1" customHeight="1">
      <c r="A3289" s="372" t="s">
        <v>4829</v>
      </c>
      <c r="B3289" s="421" t="s">
        <v>0</v>
      </c>
      <c r="C3289" s="421" t="s">
        <v>3779</v>
      </c>
      <c r="D3289" s="421" t="s">
        <v>95</v>
      </c>
      <c r="E3289" s="422" t="s">
        <v>2650</v>
      </c>
      <c r="F3289" s="416"/>
      <c r="G3289" s="416">
        <f>[5]내역서!F3285</f>
        <v>44</v>
      </c>
      <c r="H3289" s="415"/>
      <c r="I3289" s="415">
        <f>내역서!F3293</f>
        <v>0</v>
      </c>
      <c r="J3289" s="416">
        <v>1130.5999999999999</v>
      </c>
      <c r="K3289" s="417">
        <f t="shared" ref="K3289:K3313" si="5743">INT($I3289*J3289)</f>
        <v>0</v>
      </c>
      <c r="L3289" s="416">
        <v>7690.9</v>
      </c>
      <c r="M3289" s="417">
        <f t="shared" ref="M3289:M3313" si="5744">INT($I3289*L3289)</f>
        <v>0</v>
      </c>
      <c r="N3289" s="416">
        <v>2165.5</v>
      </c>
      <c r="O3289" s="417">
        <f t="shared" ref="O3289:O3313" si="5745">INT($I3289*N3289)</f>
        <v>0</v>
      </c>
      <c r="P3289" s="417">
        <v>10987</v>
      </c>
      <c r="Q3289" s="417">
        <f t="shared" si="5671"/>
        <v>0</v>
      </c>
      <c r="R3289" s="417">
        <f t="shared" ref="R3289" si="5746">I3289-I3288</f>
        <v>0</v>
      </c>
      <c r="S3289" s="417">
        <f t="shared" ref="S3289:T3289" si="5747">P3289-P3288</f>
        <v>0</v>
      </c>
      <c r="T3289" s="417">
        <f t="shared" si="5747"/>
        <v>0</v>
      </c>
      <c r="U3289" s="422"/>
    </row>
    <row r="3290" spans="1:21" s="485" customFormat="1" ht="24" hidden="1" customHeight="1">
      <c r="A3290" s="366" t="s">
        <v>4381</v>
      </c>
      <c r="B3290" s="418" t="s">
        <v>0</v>
      </c>
      <c r="C3290" s="418" t="s">
        <v>3780</v>
      </c>
      <c r="D3290" s="418" t="s">
        <v>95</v>
      </c>
      <c r="E3290" s="419" t="s">
        <v>2650</v>
      </c>
      <c r="F3290" s="411"/>
      <c r="G3290" s="411">
        <f>[5]내역서!F3286</f>
        <v>15</v>
      </c>
      <c r="H3290" s="410"/>
      <c r="I3290" s="410">
        <f>내역서!F3294</f>
        <v>0</v>
      </c>
      <c r="J3290" s="411">
        <v>1487.6</v>
      </c>
      <c r="K3290" s="412">
        <f>INT($I3290*J3290)</f>
        <v>0</v>
      </c>
      <c r="L3290" s="411">
        <v>10074.700000000001</v>
      </c>
      <c r="M3290" s="412">
        <f>INT($I3290*L3290)</f>
        <v>0</v>
      </c>
      <c r="N3290" s="411">
        <v>2830.5</v>
      </c>
      <c r="O3290" s="412">
        <f>INT($I3290*N3290)</f>
        <v>0</v>
      </c>
      <c r="P3290" s="412">
        <v>14392.8</v>
      </c>
      <c r="Q3290" s="412">
        <f>K3290+M3290+O3290</f>
        <v>0</v>
      </c>
      <c r="R3290" s="412"/>
      <c r="S3290" s="412"/>
      <c r="T3290" s="412"/>
      <c r="U3290" s="419"/>
    </row>
    <row r="3291" spans="1:21" s="77" customFormat="1" ht="24" hidden="1" customHeight="1">
      <c r="A3291" s="372" t="s">
        <v>4742</v>
      </c>
      <c r="B3291" s="421" t="s">
        <v>0</v>
      </c>
      <c r="C3291" s="421" t="s">
        <v>3780</v>
      </c>
      <c r="D3291" s="421" t="s">
        <v>95</v>
      </c>
      <c r="E3291" s="422" t="s">
        <v>2650</v>
      </c>
      <c r="F3291" s="416"/>
      <c r="G3291" s="416">
        <f>[5]내역서!F3287</f>
        <v>15</v>
      </c>
      <c r="H3291" s="415"/>
      <c r="I3291" s="415">
        <f>내역서!F3295</f>
        <v>0</v>
      </c>
      <c r="J3291" s="416">
        <v>1487.6</v>
      </c>
      <c r="K3291" s="417">
        <f t="shared" si="5743"/>
        <v>0</v>
      </c>
      <c r="L3291" s="416">
        <v>10074.700000000001</v>
      </c>
      <c r="M3291" s="417">
        <f t="shared" si="5744"/>
        <v>0</v>
      </c>
      <c r="N3291" s="416">
        <v>2830.5</v>
      </c>
      <c r="O3291" s="417">
        <f t="shared" si="5745"/>
        <v>0</v>
      </c>
      <c r="P3291" s="417">
        <v>14392.800000000001</v>
      </c>
      <c r="Q3291" s="417">
        <f t="shared" ref="Q3291:Q3353" si="5748">K3291+M3291+O3291</f>
        <v>0</v>
      </c>
      <c r="R3291" s="417">
        <f t="shared" ref="R3291" si="5749">I3291-I3290</f>
        <v>0</v>
      </c>
      <c r="S3291" s="417">
        <f t="shared" ref="S3291:T3291" si="5750">P3291-P3290</f>
        <v>0</v>
      </c>
      <c r="T3291" s="417">
        <f t="shared" si="5750"/>
        <v>0</v>
      </c>
      <c r="U3291" s="422"/>
    </row>
    <row r="3292" spans="1:21" s="485" customFormat="1" ht="24" hidden="1" customHeight="1">
      <c r="A3292" s="366" t="s">
        <v>4825</v>
      </c>
      <c r="B3292" s="418" t="s">
        <v>0</v>
      </c>
      <c r="C3292" s="418" t="s">
        <v>2149</v>
      </c>
      <c r="D3292" s="526" t="s">
        <v>3781</v>
      </c>
      <c r="E3292" s="419" t="s">
        <v>102</v>
      </c>
      <c r="F3292" s="411"/>
      <c r="G3292" s="411">
        <f>[5]내역서!F3288</f>
        <v>8</v>
      </c>
      <c r="H3292" s="410"/>
      <c r="I3292" s="410">
        <f>내역서!F3296</f>
        <v>0</v>
      </c>
      <c r="J3292" s="411">
        <v>11266.1</v>
      </c>
      <c r="K3292" s="412">
        <f>INT($I3292*J3292)</f>
        <v>0</v>
      </c>
      <c r="L3292" s="411">
        <v>26287.9</v>
      </c>
      <c r="M3292" s="412">
        <f>INT($I3292*L3292)</f>
        <v>0</v>
      </c>
      <c r="N3292" s="411">
        <v>0</v>
      </c>
      <c r="O3292" s="412">
        <f>INT($I3292*N3292)</f>
        <v>0</v>
      </c>
      <c r="P3292" s="412">
        <v>37554</v>
      </c>
      <c r="Q3292" s="412">
        <f>K3292+M3292+O3292</f>
        <v>0</v>
      </c>
      <c r="R3292" s="412"/>
      <c r="S3292" s="412"/>
      <c r="T3292" s="412"/>
      <c r="U3292" s="419"/>
    </row>
    <row r="3293" spans="1:21" s="77" customFormat="1" ht="24" hidden="1" customHeight="1">
      <c r="A3293" s="372" t="s">
        <v>4829</v>
      </c>
      <c r="B3293" s="421" t="s">
        <v>0</v>
      </c>
      <c r="C3293" s="421" t="s">
        <v>2149</v>
      </c>
      <c r="D3293" s="421" t="s">
        <v>3781</v>
      </c>
      <c r="E3293" s="422" t="s">
        <v>102</v>
      </c>
      <c r="F3293" s="416"/>
      <c r="G3293" s="416">
        <f>[5]내역서!F3289</f>
        <v>8</v>
      </c>
      <c r="H3293" s="415"/>
      <c r="I3293" s="415">
        <f>내역서!F3297</f>
        <v>0</v>
      </c>
      <c r="J3293" s="416">
        <v>11266.1</v>
      </c>
      <c r="K3293" s="417">
        <f t="shared" si="5743"/>
        <v>0</v>
      </c>
      <c r="L3293" s="416">
        <v>26287.9</v>
      </c>
      <c r="M3293" s="417">
        <f t="shared" si="5744"/>
        <v>0</v>
      </c>
      <c r="N3293" s="416">
        <v>0</v>
      </c>
      <c r="O3293" s="417">
        <f t="shared" si="5745"/>
        <v>0</v>
      </c>
      <c r="P3293" s="417">
        <v>37554</v>
      </c>
      <c r="Q3293" s="417">
        <f t="shared" si="5748"/>
        <v>0</v>
      </c>
      <c r="R3293" s="417">
        <f t="shared" ref="R3293" si="5751">I3293-I3292</f>
        <v>0</v>
      </c>
      <c r="S3293" s="417">
        <f t="shared" ref="S3293:T3293" si="5752">P3293-P3292</f>
        <v>0</v>
      </c>
      <c r="T3293" s="417">
        <f t="shared" si="5752"/>
        <v>0</v>
      </c>
      <c r="U3293" s="422"/>
    </row>
    <row r="3294" spans="1:21" s="485" customFormat="1" ht="24" hidden="1" customHeight="1">
      <c r="A3294" s="366" t="s">
        <v>4602</v>
      </c>
      <c r="B3294" s="418" t="s">
        <v>0</v>
      </c>
      <c r="C3294" s="418" t="s">
        <v>2149</v>
      </c>
      <c r="D3294" s="526" t="s">
        <v>3782</v>
      </c>
      <c r="E3294" s="419" t="s">
        <v>102</v>
      </c>
      <c r="F3294" s="411"/>
      <c r="G3294" s="411">
        <f>[5]내역서!F3290</f>
        <v>55</v>
      </c>
      <c r="H3294" s="410"/>
      <c r="I3294" s="410">
        <f>내역서!F3298</f>
        <v>0</v>
      </c>
      <c r="J3294" s="411">
        <v>12871.3</v>
      </c>
      <c r="K3294" s="412">
        <f>INT($I3294*J3294)</f>
        <v>0</v>
      </c>
      <c r="L3294" s="411">
        <v>30032.7</v>
      </c>
      <c r="M3294" s="412">
        <f>INT($I3294*L3294)</f>
        <v>0</v>
      </c>
      <c r="N3294" s="411">
        <v>0</v>
      </c>
      <c r="O3294" s="412">
        <f>INT($I3294*N3294)</f>
        <v>0</v>
      </c>
      <c r="P3294" s="412">
        <v>42904</v>
      </c>
      <c r="Q3294" s="412">
        <f>K3294+M3294+O3294</f>
        <v>0</v>
      </c>
      <c r="R3294" s="412"/>
      <c r="S3294" s="412"/>
      <c r="T3294" s="412"/>
      <c r="U3294" s="419"/>
    </row>
    <row r="3295" spans="1:21" s="77" customFormat="1" ht="24" hidden="1" customHeight="1">
      <c r="A3295" s="372" t="s">
        <v>4367</v>
      </c>
      <c r="B3295" s="421" t="s">
        <v>0</v>
      </c>
      <c r="C3295" s="421" t="s">
        <v>2149</v>
      </c>
      <c r="D3295" s="421" t="s">
        <v>3782</v>
      </c>
      <c r="E3295" s="422" t="s">
        <v>102</v>
      </c>
      <c r="F3295" s="416"/>
      <c r="G3295" s="416">
        <f>[5]내역서!F3291</f>
        <v>55</v>
      </c>
      <c r="H3295" s="415"/>
      <c r="I3295" s="415">
        <f>내역서!F3299</f>
        <v>0</v>
      </c>
      <c r="J3295" s="416">
        <v>12871.3</v>
      </c>
      <c r="K3295" s="417">
        <f t="shared" si="5743"/>
        <v>0</v>
      </c>
      <c r="L3295" s="416">
        <v>30032.7</v>
      </c>
      <c r="M3295" s="417">
        <f t="shared" si="5744"/>
        <v>0</v>
      </c>
      <c r="N3295" s="416">
        <v>0</v>
      </c>
      <c r="O3295" s="417">
        <f t="shared" si="5745"/>
        <v>0</v>
      </c>
      <c r="P3295" s="417">
        <v>42904</v>
      </c>
      <c r="Q3295" s="417">
        <f t="shared" si="5748"/>
        <v>0</v>
      </c>
      <c r="R3295" s="417">
        <f t="shared" ref="R3295" si="5753">I3295-I3294</f>
        <v>0</v>
      </c>
      <c r="S3295" s="417">
        <f t="shared" ref="S3295:T3295" si="5754">P3295-P3294</f>
        <v>0</v>
      </c>
      <c r="T3295" s="417">
        <f t="shared" si="5754"/>
        <v>0</v>
      </c>
      <c r="U3295" s="422"/>
    </row>
    <row r="3296" spans="1:21" s="485" customFormat="1" ht="24" hidden="1" customHeight="1">
      <c r="A3296" s="366" t="s">
        <v>4381</v>
      </c>
      <c r="B3296" s="418" t="s">
        <v>0</v>
      </c>
      <c r="C3296" s="418" t="s">
        <v>2153</v>
      </c>
      <c r="D3296" s="418" t="s">
        <v>3783</v>
      </c>
      <c r="E3296" s="419" t="s">
        <v>102</v>
      </c>
      <c r="F3296" s="411"/>
      <c r="G3296" s="411">
        <f>[5]내역서!F3292</f>
        <v>55</v>
      </c>
      <c r="H3296" s="410"/>
      <c r="I3296" s="410">
        <f>내역서!F3300</f>
        <v>0</v>
      </c>
      <c r="J3296" s="411">
        <v>0</v>
      </c>
      <c r="K3296" s="412">
        <f>INT($I3296*J3296)</f>
        <v>0</v>
      </c>
      <c r="L3296" s="411">
        <v>26263</v>
      </c>
      <c r="M3296" s="412">
        <f>INT($I3296*L3296)</f>
        <v>0</v>
      </c>
      <c r="N3296" s="411">
        <v>6161</v>
      </c>
      <c r="O3296" s="412">
        <f>INT($I3296*N3296)</f>
        <v>0</v>
      </c>
      <c r="P3296" s="412">
        <v>32424</v>
      </c>
      <c r="Q3296" s="412">
        <f>K3296+M3296+O3296</f>
        <v>0</v>
      </c>
      <c r="R3296" s="412"/>
      <c r="S3296" s="412"/>
      <c r="T3296" s="412"/>
      <c r="U3296" s="419"/>
    </row>
    <row r="3297" spans="1:21" s="77" customFormat="1" ht="24" hidden="1" customHeight="1">
      <c r="A3297" s="372" t="s">
        <v>4829</v>
      </c>
      <c r="B3297" s="421" t="s">
        <v>0</v>
      </c>
      <c r="C3297" s="421" t="s">
        <v>2153</v>
      </c>
      <c r="D3297" s="421" t="s">
        <v>3783</v>
      </c>
      <c r="E3297" s="422" t="s">
        <v>102</v>
      </c>
      <c r="F3297" s="416"/>
      <c r="G3297" s="416">
        <f>[5]내역서!F3293</f>
        <v>55</v>
      </c>
      <c r="H3297" s="415"/>
      <c r="I3297" s="415">
        <f>내역서!F3301</f>
        <v>0</v>
      </c>
      <c r="J3297" s="416">
        <v>0</v>
      </c>
      <c r="K3297" s="417">
        <f t="shared" si="5743"/>
        <v>0</v>
      </c>
      <c r="L3297" s="416">
        <v>26263</v>
      </c>
      <c r="M3297" s="417">
        <f t="shared" si="5744"/>
        <v>0</v>
      </c>
      <c r="N3297" s="416">
        <v>6161</v>
      </c>
      <c r="O3297" s="417">
        <f t="shared" si="5745"/>
        <v>0</v>
      </c>
      <c r="P3297" s="417">
        <v>32424</v>
      </c>
      <c r="Q3297" s="417">
        <f t="shared" si="5748"/>
        <v>0</v>
      </c>
      <c r="R3297" s="417">
        <f t="shared" ref="R3297" si="5755">I3297-I3296</f>
        <v>0</v>
      </c>
      <c r="S3297" s="417">
        <f t="shared" ref="S3297:T3297" si="5756">P3297-P3296</f>
        <v>0</v>
      </c>
      <c r="T3297" s="417">
        <f t="shared" si="5756"/>
        <v>0</v>
      </c>
      <c r="U3297" s="422"/>
    </row>
    <row r="3298" spans="1:21" s="485" customFormat="1" ht="24" hidden="1" customHeight="1">
      <c r="A3298" s="366" t="s">
        <v>2055</v>
      </c>
      <c r="B3298" s="418" t="s">
        <v>0</v>
      </c>
      <c r="C3298" s="418" t="s">
        <v>3784</v>
      </c>
      <c r="D3298" s="418" t="s">
        <v>3785</v>
      </c>
      <c r="E3298" s="419" t="s">
        <v>22</v>
      </c>
      <c r="F3298" s="411"/>
      <c r="G3298" s="411">
        <f>[5]내역서!F3294</f>
        <v>10</v>
      </c>
      <c r="H3298" s="410"/>
      <c r="I3298" s="410">
        <f>내역서!F3302</f>
        <v>0</v>
      </c>
      <c r="J3298" s="411">
        <v>0</v>
      </c>
      <c r="K3298" s="412">
        <f>INT($I3298*J3298)</f>
        <v>0</v>
      </c>
      <c r="L3298" s="411">
        <v>18155</v>
      </c>
      <c r="M3298" s="412">
        <f>INT($I3298*L3298)</f>
        <v>0</v>
      </c>
      <c r="N3298" s="411">
        <v>562</v>
      </c>
      <c r="O3298" s="412">
        <f>INT($I3298*N3298)</f>
        <v>0</v>
      </c>
      <c r="P3298" s="412">
        <v>18717</v>
      </c>
      <c r="Q3298" s="412">
        <f>K3298+M3298+O3298</f>
        <v>0</v>
      </c>
      <c r="R3298" s="412"/>
      <c r="S3298" s="412"/>
      <c r="T3298" s="412"/>
      <c r="U3298" s="419"/>
    </row>
    <row r="3299" spans="1:21" s="77" customFormat="1" ht="24" hidden="1" customHeight="1">
      <c r="A3299" s="372" t="s">
        <v>5158</v>
      </c>
      <c r="B3299" s="421" t="s">
        <v>0</v>
      </c>
      <c r="C3299" s="421" t="s">
        <v>3784</v>
      </c>
      <c r="D3299" s="421" t="s">
        <v>3785</v>
      </c>
      <c r="E3299" s="422" t="s">
        <v>22</v>
      </c>
      <c r="F3299" s="416"/>
      <c r="G3299" s="416">
        <f>[5]내역서!F3295</f>
        <v>10</v>
      </c>
      <c r="H3299" s="415"/>
      <c r="I3299" s="415">
        <f>내역서!F3303</f>
        <v>0</v>
      </c>
      <c r="J3299" s="416">
        <v>0</v>
      </c>
      <c r="K3299" s="417">
        <f t="shared" si="5743"/>
        <v>0</v>
      </c>
      <c r="L3299" s="416">
        <v>18155</v>
      </c>
      <c r="M3299" s="417">
        <f t="shared" si="5744"/>
        <v>0</v>
      </c>
      <c r="N3299" s="416">
        <v>562</v>
      </c>
      <c r="O3299" s="417">
        <f t="shared" si="5745"/>
        <v>0</v>
      </c>
      <c r="P3299" s="417">
        <v>18717</v>
      </c>
      <c r="Q3299" s="417">
        <f t="shared" si="5748"/>
        <v>0</v>
      </c>
      <c r="R3299" s="417">
        <f t="shared" ref="R3299" si="5757">I3299-I3298</f>
        <v>0</v>
      </c>
      <c r="S3299" s="417">
        <f t="shared" ref="S3299:T3299" si="5758">P3299-P3298</f>
        <v>0</v>
      </c>
      <c r="T3299" s="417">
        <f t="shared" si="5758"/>
        <v>0</v>
      </c>
      <c r="U3299" s="422"/>
    </row>
    <row r="3300" spans="1:21" s="485" customFormat="1" ht="24" hidden="1" customHeight="1">
      <c r="A3300" s="366" t="s">
        <v>5092</v>
      </c>
      <c r="B3300" s="418" t="s">
        <v>0</v>
      </c>
      <c r="C3300" s="418" t="s">
        <v>3786</v>
      </c>
      <c r="D3300" s="418" t="s">
        <v>3787</v>
      </c>
      <c r="E3300" s="419" t="s">
        <v>102</v>
      </c>
      <c r="F3300" s="411"/>
      <c r="G3300" s="411">
        <f>[5]내역서!F3296</f>
        <v>3</v>
      </c>
      <c r="H3300" s="410"/>
      <c r="I3300" s="410">
        <f>내역서!F3304</f>
        <v>0</v>
      </c>
      <c r="J3300" s="411">
        <v>0</v>
      </c>
      <c r="K3300" s="412">
        <f>INT($I3300*J3300)</f>
        <v>0</v>
      </c>
      <c r="L3300" s="411">
        <v>873</v>
      </c>
      <c r="M3300" s="412">
        <f>INT($I3300*L3300)</f>
        <v>0</v>
      </c>
      <c r="N3300" s="411">
        <v>0</v>
      </c>
      <c r="O3300" s="412">
        <f>INT($I3300*N3300)</f>
        <v>0</v>
      </c>
      <c r="P3300" s="412">
        <v>873</v>
      </c>
      <c r="Q3300" s="412">
        <f>K3300+M3300+O3300</f>
        <v>0</v>
      </c>
      <c r="R3300" s="412"/>
      <c r="S3300" s="412"/>
      <c r="T3300" s="412"/>
      <c r="U3300" s="419"/>
    </row>
    <row r="3301" spans="1:21" s="77" customFormat="1" ht="24" hidden="1" customHeight="1">
      <c r="A3301" s="372" t="s">
        <v>4829</v>
      </c>
      <c r="B3301" s="421" t="s">
        <v>0</v>
      </c>
      <c r="C3301" s="421" t="s">
        <v>3786</v>
      </c>
      <c r="D3301" s="421" t="s">
        <v>3787</v>
      </c>
      <c r="E3301" s="422" t="s">
        <v>102</v>
      </c>
      <c r="F3301" s="416"/>
      <c r="G3301" s="416">
        <f>[5]내역서!F3297</f>
        <v>3</v>
      </c>
      <c r="H3301" s="415"/>
      <c r="I3301" s="415">
        <f>내역서!F3305</f>
        <v>0</v>
      </c>
      <c r="J3301" s="416">
        <v>0</v>
      </c>
      <c r="K3301" s="417">
        <f t="shared" si="5743"/>
        <v>0</v>
      </c>
      <c r="L3301" s="416">
        <v>873</v>
      </c>
      <c r="M3301" s="417">
        <f t="shared" si="5744"/>
        <v>0</v>
      </c>
      <c r="N3301" s="416">
        <v>0</v>
      </c>
      <c r="O3301" s="417">
        <f t="shared" si="5745"/>
        <v>0</v>
      </c>
      <c r="P3301" s="417">
        <v>873</v>
      </c>
      <c r="Q3301" s="417">
        <f t="shared" si="5748"/>
        <v>0</v>
      </c>
      <c r="R3301" s="417">
        <f t="shared" ref="R3301" si="5759">I3301-I3300</f>
        <v>0</v>
      </c>
      <c r="S3301" s="417">
        <f t="shared" ref="S3301:T3301" si="5760">P3301-P3300</f>
        <v>0</v>
      </c>
      <c r="T3301" s="417">
        <f t="shared" si="5760"/>
        <v>0</v>
      </c>
      <c r="U3301" s="422"/>
    </row>
    <row r="3302" spans="1:21" s="485" customFormat="1" ht="24" hidden="1" customHeight="1">
      <c r="A3302" s="366" t="s">
        <v>4965</v>
      </c>
      <c r="B3302" s="418" t="s">
        <v>0</v>
      </c>
      <c r="C3302" s="418" t="s">
        <v>3788</v>
      </c>
      <c r="D3302" s="418" t="s">
        <v>3789</v>
      </c>
      <c r="E3302" s="419" t="s">
        <v>18</v>
      </c>
      <c r="F3302" s="411"/>
      <c r="G3302" s="411">
        <f>[5]내역서!F3298</f>
        <v>53</v>
      </c>
      <c r="H3302" s="410"/>
      <c r="I3302" s="410">
        <f>내역서!F3306</f>
        <v>0</v>
      </c>
      <c r="J3302" s="411">
        <v>258.5</v>
      </c>
      <c r="K3302" s="412">
        <f>INT($I3302*J3302)</f>
        <v>0</v>
      </c>
      <c r="L3302" s="411">
        <v>0</v>
      </c>
      <c r="M3302" s="412">
        <f>INT($I3302*L3302)</f>
        <v>0</v>
      </c>
      <c r="N3302" s="411">
        <v>0</v>
      </c>
      <c r="O3302" s="412">
        <f>INT($I3302*N3302)</f>
        <v>0</v>
      </c>
      <c r="P3302" s="412">
        <v>258.5</v>
      </c>
      <c r="Q3302" s="412">
        <f>K3302+M3302+O3302</f>
        <v>0</v>
      </c>
      <c r="R3302" s="412"/>
      <c r="S3302" s="412"/>
      <c r="T3302" s="412"/>
      <c r="U3302" s="419"/>
    </row>
    <row r="3303" spans="1:21" s="77" customFormat="1" ht="24" hidden="1" customHeight="1">
      <c r="A3303" s="372" t="s">
        <v>4829</v>
      </c>
      <c r="B3303" s="421" t="s">
        <v>0</v>
      </c>
      <c r="C3303" s="421" t="s">
        <v>3788</v>
      </c>
      <c r="D3303" s="421" t="s">
        <v>3789</v>
      </c>
      <c r="E3303" s="422" t="s">
        <v>18</v>
      </c>
      <c r="F3303" s="416"/>
      <c r="G3303" s="416">
        <f>[5]내역서!F3299</f>
        <v>53</v>
      </c>
      <c r="H3303" s="415"/>
      <c r="I3303" s="415">
        <f>내역서!F3307</f>
        <v>0</v>
      </c>
      <c r="J3303" s="416">
        <v>258.5</v>
      </c>
      <c r="K3303" s="417">
        <f t="shared" si="5743"/>
        <v>0</v>
      </c>
      <c r="L3303" s="416">
        <v>0</v>
      </c>
      <c r="M3303" s="417">
        <f t="shared" si="5744"/>
        <v>0</v>
      </c>
      <c r="N3303" s="416">
        <v>0</v>
      </c>
      <c r="O3303" s="417">
        <f t="shared" si="5745"/>
        <v>0</v>
      </c>
      <c r="P3303" s="417">
        <v>258.5</v>
      </c>
      <c r="Q3303" s="417">
        <f t="shared" si="5748"/>
        <v>0</v>
      </c>
      <c r="R3303" s="417">
        <f t="shared" ref="R3303" si="5761">I3303-I3302</f>
        <v>0</v>
      </c>
      <c r="S3303" s="417">
        <f t="shared" ref="S3303:T3303" si="5762">P3303-P3302</f>
        <v>0</v>
      </c>
      <c r="T3303" s="417">
        <f t="shared" si="5762"/>
        <v>0</v>
      </c>
      <c r="U3303" s="422"/>
    </row>
    <row r="3304" spans="1:21" s="485" customFormat="1" ht="24" hidden="1" customHeight="1">
      <c r="A3304" s="366" t="s">
        <v>4825</v>
      </c>
      <c r="B3304" s="418" t="s">
        <v>0</v>
      </c>
      <c r="C3304" s="418" t="s">
        <v>3788</v>
      </c>
      <c r="D3304" s="418" t="s">
        <v>3790</v>
      </c>
      <c r="E3304" s="419" t="s">
        <v>18</v>
      </c>
      <c r="F3304" s="411"/>
      <c r="G3304" s="411">
        <f>[5]내역서!F3300</f>
        <v>29</v>
      </c>
      <c r="H3304" s="410"/>
      <c r="I3304" s="410">
        <f>내역서!F3308</f>
        <v>0</v>
      </c>
      <c r="J3304" s="411">
        <v>86.2</v>
      </c>
      <c r="K3304" s="412">
        <f>INT($I3304*J3304)</f>
        <v>0</v>
      </c>
      <c r="L3304" s="411">
        <v>0</v>
      </c>
      <c r="M3304" s="412">
        <f>INT($I3304*L3304)</f>
        <v>0</v>
      </c>
      <c r="N3304" s="411">
        <v>0</v>
      </c>
      <c r="O3304" s="412">
        <f>INT($I3304*N3304)</f>
        <v>0</v>
      </c>
      <c r="P3304" s="412">
        <v>86.2</v>
      </c>
      <c r="Q3304" s="412">
        <f>K3304+M3304+O3304</f>
        <v>0</v>
      </c>
      <c r="R3304" s="412"/>
      <c r="S3304" s="412"/>
      <c r="T3304" s="412"/>
      <c r="U3304" s="419"/>
    </row>
    <row r="3305" spans="1:21" s="77" customFormat="1" ht="24" hidden="1" customHeight="1">
      <c r="A3305" s="372" t="s">
        <v>4367</v>
      </c>
      <c r="B3305" s="421" t="s">
        <v>0</v>
      </c>
      <c r="C3305" s="421" t="s">
        <v>3788</v>
      </c>
      <c r="D3305" s="421" t="s">
        <v>3790</v>
      </c>
      <c r="E3305" s="422" t="s">
        <v>18</v>
      </c>
      <c r="F3305" s="416"/>
      <c r="G3305" s="416">
        <f>[5]내역서!F3301</f>
        <v>29</v>
      </c>
      <c r="H3305" s="415"/>
      <c r="I3305" s="415">
        <f>내역서!F3309</f>
        <v>0</v>
      </c>
      <c r="J3305" s="416">
        <v>86.2</v>
      </c>
      <c r="K3305" s="417">
        <f t="shared" si="5743"/>
        <v>0</v>
      </c>
      <c r="L3305" s="416">
        <v>0</v>
      </c>
      <c r="M3305" s="417">
        <f t="shared" si="5744"/>
        <v>0</v>
      </c>
      <c r="N3305" s="416">
        <v>0</v>
      </c>
      <c r="O3305" s="417">
        <f t="shared" si="5745"/>
        <v>0</v>
      </c>
      <c r="P3305" s="417">
        <v>86.2</v>
      </c>
      <c r="Q3305" s="417">
        <f t="shared" si="5748"/>
        <v>0</v>
      </c>
      <c r="R3305" s="417">
        <f t="shared" ref="R3305" si="5763">I3305-I3304</f>
        <v>0</v>
      </c>
      <c r="S3305" s="417">
        <f t="shared" ref="S3305:T3305" si="5764">P3305-P3304</f>
        <v>0</v>
      </c>
      <c r="T3305" s="417">
        <f t="shared" si="5764"/>
        <v>0</v>
      </c>
      <c r="U3305" s="422"/>
    </row>
    <row r="3306" spans="1:21" s="485" customFormat="1" ht="24" hidden="1" customHeight="1">
      <c r="A3306" s="366" t="s">
        <v>4825</v>
      </c>
      <c r="B3306" s="418" t="s">
        <v>0</v>
      </c>
      <c r="C3306" s="418" t="s">
        <v>3791</v>
      </c>
      <c r="D3306" s="418" t="s">
        <v>3792</v>
      </c>
      <c r="E3306" s="419" t="s">
        <v>22</v>
      </c>
      <c r="F3306" s="411"/>
      <c r="G3306" s="411">
        <f>[5]내역서!F3302</f>
        <v>9</v>
      </c>
      <c r="H3306" s="410"/>
      <c r="I3306" s="410">
        <f>내역서!F3310</f>
        <v>0</v>
      </c>
      <c r="J3306" s="411">
        <v>1176</v>
      </c>
      <c r="K3306" s="412">
        <f>INT($I3306*J3306)</f>
        <v>0</v>
      </c>
      <c r="L3306" s="411">
        <v>3121</v>
      </c>
      <c r="M3306" s="412">
        <f>INT($I3306*L3306)</f>
        <v>0</v>
      </c>
      <c r="N3306" s="411">
        <v>0</v>
      </c>
      <c r="O3306" s="412">
        <f>INT($I3306*N3306)</f>
        <v>0</v>
      </c>
      <c r="P3306" s="412">
        <v>4297</v>
      </c>
      <c r="Q3306" s="412">
        <f>K3306+M3306+O3306</f>
        <v>0</v>
      </c>
      <c r="R3306" s="412"/>
      <c r="S3306" s="412"/>
      <c r="T3306" s="412"/>
      <c r="U3306" s="419"/>
    </row>
    <row r="3307" spans="1:21" s="77" customFormat="1" ht="24" hidden="1" customHeight="1">
      <c r="A3307" s="372" t="s">
        <v>4829</v>
      </c>
      <c r="B3307" s="421" t="s">
        <v>0</v>
      </c>
      <c r="C3307" s="421" t="s">
        <v>3791</v>
      </c>
      <c r="D3307" s="421" t="s">
        <v>3792</v>
      </c>
      <c r="E3307" s="422" t="s">
        <v>22</v>
      </c>
      <c r="F3307" s="416"/>
      <c r="G3307" s="416">
        <f>[5]내역서!F3303</f>
        <v>9</v>
      </c>
      <c r="H3307" s="415"/>
      <c r="I3307" s="415">
        <f>내역서!F3311</f>
        <v>0</v>
      </c>
      <c r="J3307" s="416">
        <v>1176</v>
      </c>
      <c r="K3307" s="417">
        <f t="shared" si="5743"/>
        <v>0</v>
      </c>
      <c r="L3307" s="416">
        <v>3121</v>
      </c>
      <c r="M3307" s="417">
        <f t="shared" si="5744"/>
        <v>0</v>
      </c>
      <c r="N3307" s="416">
        <v>0</v>
      </c>
      <c r="O3307" s="417">
        <f t="shared" si="5745"/>
        <v>0</v>
      </c>
      <c r="P3307" s="417">
        <v>4297</v>
      </c>
      <c r="Q3307" s="417">
        <f t="shared" si="5748"/>
        <v>0</v>
      </c>
      <c r="R3307" s="417">
        <f t="shared" ref="R3307" si="5765">I3307-I3306</f>
        <v>0</v>
      </c>
      <c r="S3307" s="417">
        <f t="shared" ref="S3307:T3307" si="5766">P3307-P3306</f>
        <v>0</v>
      </c>
      <c r="T3307" s="417">
        <f t="shared" si="5766"/>
        <v>0</v>
      </c>
      <c r="U3307" s="422"/>
    </row>
    <row r="3308" spans="1:21" s="485" customFormat="1" ht="24" hidden="1" customHeight="1">
      <c r="A3308" s="366" t="s">
        <v>2055</v>
      </c>
      <c r="B3308" s="418" t="s">
        <v>0</v>
      </c>
      <c r="C3308" s="418" t="s">
        <v>3793</v>
      </c>
      <c r="D3308" s="418" t="s">
        <v>3794</v>
      </c>
      <c r="E3308" s="419" t="s">
        <v>22</v>
      </c>
      <c r="F3308" s="411"/>
      <c r="G3308" s="411">
        <f>[5]내역서!F3304</f>
        <v>9</v>
      </c>
      <c r="H3308" s="410"/>
      <c r="I3308" s="410">
        <f>내역서!F3312</f>
        <v>0</v>
      </c>
      <c r="J3308" s="411">
        <v>1765</v>
      </c>
      <c r="K3308" s="412">
        <f>INT($I3308*J3308)</f>
        <v>0</v>
      </c>
      <c r="L3308" s="411">
        <v>3121</v>
      </c>
      <c r="M3308" s="412">
        <f>INT($I3308*L3308)</f>
        <v>0</v>
      </c>
      <c r="N3308" s="411">
        <v>0</v>
      </c>
      <c r="O3308" s="412">
        <f>INT($I3308*N3308)</f>
        <v>0</v>
      </c>
      <c r="P3308" s="412">
        <v>4886</v>
      </c>
      <c r="Q3308" s="412">
        <f>K3308+M3308+O3308</f>
        <v>0</v>
      </c>
      <c r="R3308" s="412"/>
      <c r="S3308" s="412"/>
      <c r="T3308" s="412"/>
      <c r="U3308" s="419"/>
    </row>
    <row r="3309" spans="1:21" s="77" customFormat="1" ht="24" hidden="1" customHeight="1">
      <c r="A3309" s="372" t="s">
        <v>4367</v>
      </c>
      <c r="B3309" s="421" t="s">
        <v>0</v>
      </c>
      <c r="C3309" s="421" t="s">
        <v>3793</v>
      </c>
      <c r="D3309" s="421" t="s">
        <v>3794</v>
      </c>
      <c r="E3309" s="422" t="s">
        <v>22</v>
      </c>
      <c r="F3309" s="416"/>
      <c r="G3309" s="416">
        <f>[5]내역서!F3305</f>
        <v>9</v>
      </c>
      <c r="H3309" s="415"/>
      <c r="I3309" s="415">
        <f>내역서!F3313</f>
        <v>0</v>
      </c>
      <c r="J3309" s="416">
        <v>1765</v>
      </c>
      <c r="K3309" s="417">
        <f t="shared" si="5743"/>
        <v>0</v>
      </c>
      <c r="L3309" s="416">
        <v>3121</v>
      </c>
      <c r="M3309" s="417">
        <f t="shared" si="5744"/>
        <v>0</v>
      </c>
      <c r="N3309" s="416">
        <v>0</v>
      </c>
      <c r="O3309" s="417">
        <f t="shared" si="5745"/>
        <v>0</v>
      </c>
      <c r="P3309" s="417">
        <v>4886</v>
      </c>
      <c r="Q3309" s="417">
        <f t="shared" si="5748"/>
        <v>0</v>
      </c>
      <c r="R3309" s="417">
        <f t="shared" ref="R3309" si="5767">I3309-I3308</f>
        <v>0</v>
      </c>
      <c r="S3309" s="417">
        <f t="shared" ref="S3309:T3309" si="5768">P3309-P3308</f>
        <v>0</v>
      </c>
      <c r="T3309" s="417">
        <f t="shared" si="5768"/>
        <v>0</v>
      </c>
      <c r="U3309" s="422"/>
    </row>
    <row r="3310" spans="1:21" s="485" customFormat="1" ht="24" hidden="1" customHeight="1">
      <c r="A3310" s="366" t="s">
        <v>4825</v>
      </c>
      <c r="B3310" s="418" t="s">
        <v>0</v>
      </c>
      <c r="C3310" s="418" t="s">
        <v>3795</v>
      </c>
      <c r="D3310" s="418" t="s">
        <v>3796</v>
      </c>
      <c r="E3310" s="419" t="s">
        <v>102</v>
      </c>
      <c r="F3310" s="411"/>
      <c r="G3310" s="411">
        <f>[5]내역서!F3306</f>
        <v>12</v>
      </c>
      <c r="H3310" s="410"/>
      <c r="I3310" s="410">
        <f>내역서!F3314</f>
        <v>0</v>
      </c>
      <c r="J3310" s="411">
        <v>0</v>
      </c>
      <c r="K3310" s="412">
        <f>INT($I3310*J3310)</f>
        <v>0</v>
      </c>
      <c r="L3310" s="411">
        <v>497.6</v>
      </c>
      <c r="M3310" s="412">
        <f>INT($I3310*L3310)</f>
        <v>0</v>
      </c>
      <c r="N3310" s="411">
        <v>0</v>
      </c>
      <c r="O3310" s="412">
        <f>INT($I3310*N3310)</f>
        <v>0</v>
      </c>
      <c r="P3310" s="412">
        <v>497.6</v>
      </c>
      <c r="Q3310" s="412">
        <f>K3310+M3310+O3310</f>
        <v>0</v>
      </c>
      <c r="R3310" s="412"/>
      <c r="S3310" s="412"/>
      <c r="T3310" s="412"/>
      <c r="U3310" s="419"/>
    </row>
    <row r="3311" spans="1:21" s="77" customFormat="1" ht="24" hidden="1" customHeight="1">
      <c r="A3311" s="372" t="s">
        <v>4367</v>
      </c>
      <c r="B3311" s="421" t="s">
        <v>0</v>
      </c>
      <c r="C3311" s="421" t="s">
        <v>3795</v>
      </c>
      <c r="D3311" s="421" t="s">
        <v>3796</v>
      </c>
      <c r="E3311" s="422" t="s">
        <v>102</v>
      </c>
      <c r="F3311" s="416"/>
      <c r="G3311" s="416">
        <f>[5]내역서!F3307</f>
        <v>12</v>
      </c>
      <c r="H3311" s="415"/>
      <c r="I3311" s="415">
        <f>내역서!F3315</f>
        <v>0</v>
      </c>
      <c r="J3311" s="416">
        <v>0</v>
      </c>
      <c r="K3311" s="417">
        <f t="shared" si="5743"/>
        <v>0</v>
      </c>
      <c r="L3311" s="416">
        <v>497.6</v>
      </c>
      <c r="M3311" s="417">
        <f t="shared" si="5744"/>
        <v>0</v>
      </c>
      <c r="N3311" s="416">
        <v>0</v>
      </c>
      <c r="O3311" s="417">
        <f t="shared" si="5745"/>
        <v>0</v>
      </c>
      <c r="P3311" s="417">
        <v>497.6</v>
      </c>
      <c r="Q3311" s="417">
        <f t="shared" si="5748"/>
        <v>0</v>
      </c>
      <c r="R3311" s="417">
        <f t="shared" ref="R3311" si="5769">I3311-I3310</f>
        <v>0</v>
      </c>
      <c r="S3311" s="417">
        <f t="shared" ref="S3311:T3311" si="5770">P3311-P3310</f>
        <v>0</v>
      </c>
      <c r="T3311" s="417">
        <f t="shared" si="5770"/>
        <v>0</v>
      </c>
      <c r="U3311" s="422"/>
    </row>
    <row r="3312" spans="1:21" s="485" customFormat="1" ht="24" hidden="1" customHeight="1">
      <c r="A3312" s="366" t="s">
        <v>4602</v>
      </c>
      <c r="B3312" s="418" t="s">
        <v>0</v>
      </c>
      <c r="C3312" s="418" t="s">
        <v>3795</v>
      </c>
      <c r="D3312" s="418" t="s">
        <v>3797</v>
      </c>
      <c r="E3312" s="419" t="s">
        <v>102</v>
      </c>
      <c r="F3312" s="411"/>
      <c r="G3312" s="411">
        <f>[5]내역서!F3308</f>
        <v>22</v>
      </c>
      <c r="H3312" s="410"/>
      <c r="I3312" s="410">
        <f>내역서!F3316</f>
        <v>0</v>
      </c>
      <c r="J3312" s="411">
        <v>0</v>
      </c>
      <c r="K3312" s="412">
        <f>INT($I3312*J3312)</f>
        <v>0</v>
      </c>
      <c r="L3312" s="411">
        <v>497.6</v>
      </c>
      <c r="M3312" s="412">
        <f>INT($I3312*L3312)</f>
        <v>0</v>
      </c>
      <c r="N3312" s="411">
        <v>0</v>
      </c>
      <c r="O3312" s="412">
        <f>INT($I3312*N3312)</f>
        <v>0</v>
      </c>
      <c r="P3312" s="412">
        <v>497.6</v>
      </c>
      <c r="Q3312" s="412">
        <f>K3312+M3312+O3312</f>
        <v>0</v>
      </c>
      <c r="R3312" s="412"/>
      <c r="S3312" s="412"/>
      <c r="T3312" s="412"/>
      <c r="U3312" s="419"/>
    </row>
    <row r="3313" spans="1:21" s="77" customFormat="1" ht="24" hidden="1" customHeight="1">
      <c r="A3313" s="372" t="s">
        <v>4608</v>
      </c>
      <c r="B3313" s="421" t="s">
        <v>0</v>
      </c>
      <c r="C3313" s="421" t="s">
        <v>3795</v>
      </c>
      <c r="D3313" s="421" t="s">
        <v>3797</v>
      </c>
      <c r="E3313" s="422" t="s">
        <v>102</v>
      </c>
      <c r="F3313" s="416"/>
      <c r="G3313" s="416">
        <f>[5]내역서!F3309</f>
        <v>22</v>
      </c>
      <c r="H3313" s="415"/>
      <c r="I3313" s="415">
        <f>내역서!F3317</f>
        <v>0</v>
      </c>
      <c r="J3313" s="416">
        <v>0</v>
      </c>
      <c r="K3313" s="417">
        <f t="shared" si="5743"/>
        <v>0</v>
      </c>
      <c r="L3313" s="416">
        <v>497.6</v>
      </c>
      <c r="M3313" s="417">
        <f t="shared" si="5744"/>
        <v>0</v>
      </c>
      <c r="N3313" s="416">
        <v>0</v>
      </c>
      <c r="O3313" s="417">
        <f t="shared" si="5745"/>
        <v>0</v>
      </c>
      <c r="P3313" s="417">
        <v>497.6</v>
      </c>
      <c r="Q3313" s="417">
        <f t="shared" si="5748"/>
        <v>0</v>
      </c>
      <c r="R3313" s="417">
        <f t="shared" ref="R3313" si="5771">I3313-I3312</f>
        <v>0</v>
      </c>
      <c r="S3313" s="417">
        <f t="shared" ref="S3313:T3313" si="5772">P3313-P3312</f>
        <v>0</v>
      </c>
      <c r="T3313" s="417">
        <f t="shared" si="5772"/>
        <v>0</v>
      </c>
      <c r="U3313" s="422"/>
    </row>
    <row r="3314" spans="1:21" s="460" customFormat="1" ht="24" hidden="1" customHeight="1">
      <c r="A3314" s="366" t="s">
        <v>4301</v>
      </c>
      <c r="B3314" s="448" t="s">
        <v>3798</v>
      </c>
      <c r="C3314" s="448" t="s">
        <v>3799</v>
      </c>
      <c r="D3314" s="449" t="s">
        <v>0</v>
      </c>
      <c r="E3314" s="449" t="s">
        <v>0</v>
      </c>
      <c r="F3314" s="450">
        <v>0</v>
      </c>
      <c r="G3314" s="450">
        <f>[5]내역서!F3310</f>
        <v>0</v>
      </c>
      <c r="H3314" s="450"/>
      <c r="I3314" s="450">
        <f>내역서!F3318</f>
        <v>0</v>
      </c>
      <c r="J3314" s="451">
        <v>0</v>
      </c>
      <c r="K3314" s="450">
        <f>K3316</f>
        <v>0</v>
      </c>
      <c r="L3314" s="451">
        <v>0</v>
      </c>
      <c r="M3314" s="450">
        <f>M3316</f>
        <v>0</v>
      </c>
      <c r="N3314" s="451">
        <v>0</v>
      </c>
      <c r="O3314" s="450">
        <f>O3316</f>
        <v>0</v>
      </c>
      <c r="P3314" s="452">
        <v>0</v>
      </c>
      <c r="Q3314" s="450">
        <f>K3314+M3314+O3314</f>
        <v>0</v>
      </c>
      <c r="R3314" s="450"/>
      <c r="S3314" s="450"/>
      <c r="T3314" s="450"/>
      <c r="U3314" s="453"/>
    </row>
    <row r="3315" spans="1:21" s="525" customFormat="1" ht="24" hidden="1" customHeight="1">
      <c r="A3315" s="372" t="s">
        <v>2219</v>
      </c>
      <c r="B3315" s="454" t="s">
        <v>5159</v>
      </c>
      <c r="C3315" s="454" t="s">
        <v>5160</v>
      </c>
      <c r="D3315" s="455" t="s">
        <v>0</v>
      </c>
      <c r="E3315" s="455" t="s">
        <v>0</v>
      </c>
      <c r="F3315" s="456">
        <v>0</v>
      </c>
      <c r="G3315" s="456">
        <f>[5]내역서!F3311</f>
        <v>0</v>
      </c>
      <c r="H3315" s="456"/>
      <c r="I3315" s="456">
        <f>내역서!F3319</f>
        <v>0</v>
      </c>
      <c r="J3315" s="457">
        <v>0</v>
      </c>
      <c r="K3315" s="456">
        <f>K3317</f>
        <v>0</v>
      </c>
      <c r="L3315" s="457">
        <v>0</v>
      </c>
      <c r="M3315" s="456">
        <f>M3317</f>
        <v>0</v>
      </c>
      <c r="N3315" s="457">
        <v>0</v>
      </c>
      <c r="O3315" s="456">
        <f>O3317</f>
        <v>0</v>
      </c>
      <c r="P3315" s="458">
        <v>0</v>
      </c>
      <c r="Q3315" s="456">
        <f t="shared" si="5748"/>
        <v>0</v>
      </c>
      <c r="R3315" s="456">
        <f t="shared" ref="R3315" si="5773">I3315-I3314</f>
        <v>0</v>
      </c>
      <c r="S3315" s="456">
        <f t="shared" ref="S3315:T3315" si="5774">P3315-P3314</f>
        <v>0</v>
      </c>
      <c r="T3315" s="456">
        <f t="shared" si="5774"/>
        <v>0</v>
      </c>
      <c r="U3315" s="459"/>
    </row>
    <row r="3316" spans="1:21" s="485" customFormat="1" ht="24" hidden="1" customHeight="1">
      <c r="A3316" s="366" t="s">
        <v>4825</v>
      </c>
      <c r="B3316" s="418" t="s">
        <v>0</v>
      </c>
      <c r="C3316" s="418" t="s">
        <v>3802</v>
      </c>
      <c r="D3316" s="418" t="s">
        <v>3803</v>
      </c>
      <c r="E3316" s="419" t="s">
        <v>20</v>
      </c>
      <c r="F3316" s="411"/>
      <c r="G3316" s="411">
        <f>[5]내역서!F3312</f>
        <v>3.01</v>
      </c>
      <c r="H3316" s="410"/>
      <c r="I3316" s="410">
        <f>내역서!F3320</f>
        <v>0</v>
      </c>
      <c r="J3316" s="411">
        <v>66433.2</v>
      </c>
      <c r="K3316" s="412">
        <f>INT($I3316*J3316)</f>
        <v>0</v>
      </c>
      <c r="L3316" s="411">
        <v>537504.69999999995</v>
      </c>
      <c r="M3316" s="412">
        <f>INT($I3316*L3316)</f>
        <v>0</v>
      </c>
      <c r="N3316" s="411"/>
      <c r="O3316" s="412">
        <f>INT($I3316*N3316)</f>
        <v>0</v>
      </c>
      <c r="P3316" s="412">
        <v>603937.9</v>
      </c>
      <c r="Q3316" s="412">
        <f>K3316+M3316+O3316</f>
        <v>0</v>
      </c>
      <c r="R3316" s="412"/>
      <c r="S3316" s="412"/>
      <c r="T3316" s="412"/>
      <c r="U3316" s="419"/>
    </row>
    <row r="3317" spans="1:21" s="77" customFormat="1" ht="24" hidden="1" customHeight="1">
      <c r="A3317" s="372" t="s">
        <v>5161</v>
      </c>
      <c r="B3317" s="421" t="s">
        <v>0</v>
      </c>
      <c r="C3317" s="421" t="s">
        <v>3802</v>
      </c>
      <c r="D3317" s="421" t="s">
        <v>3803</v>
      </c>
      <c r="E3317" s="422" t="s">
        <v>20</v>
      </c>
      <c r="F3317" s="416"/>
      <c r="G3317" s="416">
        <f>[5]내역서!F3313</f>
        <v>3.01</v>
      </c>
      <c r="H3317" s="415"/>
      <c r="I3317" s="415">
        <f>내역서!F3321</f>
        <v>0</v>
      </c>
      <c r="J3317" s="416">
        <v>66433.2</v>
      </c>
      <c r="K3317" s="417">
        <f t="shared" ref="K3317" si="5775">INT($I3317*J3317)</f>
        <v>0</v>
      </c>
      <c r="L3317" s="416">
        <v>537504.69999999995</v>
      </c>
      <c r="M3317" s="417">
        <f t="shared" ref="M3317" si="5776">INT($I3317*L3317)</f>
        <v>0</v>
      </c>
      <c r="N3317" s="416"/>
      <c r="O3317" s="417">
        <f t="shared" ref="O3317" si="5777">INT($I3317*N3317)</f>
        <v>0</v>
      </c>
      <c r="P3317" s="417">
        <v>603937.89999999991</v>
      </c>
      <c r="Q3317" s="417">
        <f t="shared" si="5748"/>
        <v>0</v>
      </c>
      <c r="R3317" s="417">
        <f t="shared" ref="R3317" si="5778">I3317-I3316</f>
        <v>0</v>
      </c>
      <c r="S3317" s="417">
        <f t="shared" ref="S3317:T3317" si="5779">P3317-P3316</f>
        <v>0</v>
      </c>
      <c r="T3317" s="417">
        <f t="shared" si="5779"/>
        <v>0</v>
      </c>
      <c r="U3317" s="422"/>
    </row>
    <row r="3318" spans="1:21" s="460" customFormat="1" ht="24" hidden="1" customHeight="1">
      <c r="A3318" s="366" t="s">
        <v>4732</v>
      </c>
      <c r="B3318" s="448" t="s">
        <v>3804</v>
      </c>
      <c r="C3318" s="448" t="s">
        <v>3805</v>
      </c>
      <c r="D3318" s="449" t="s">
        <v>0</v>
      </c>
      <c r="E3318" s="449" t="s">
        <v>0</v>
      </c>
      <c r="F3318" s="450">
        <v>0</v>
      </c>
      <c r="G3318" s="450">
        <f>[5]내역서!F3314</f>
        <v>0</v>
      </c>
      <c r="H3318" s="450"/>
      <c r="I3318" s="450">
        <f>내역서!F3322</f>
        <v>0</v>
      </c>
      <c r="J3318" s="451">
        <v>0</v>
      </c>
      <c r="K3318" s="450">
        <f>K3320+K3322+K3324</f>
        <v>0</v>
      </c>
      <c r="L3318" s="451">
        <v>0</v>
      </c>
      <c r="M3318" s="450">
        <f>M3320+M3322+M3324</f>
        <v>0</v>
      </c>
      <c r="N3318" s="451">
        <v>0</v>
      </c>
      <c r="O3318" s="450">
        <f>O3320+O3322+O3324</f>
        <v>0</v>
      </c>
      <c r="P3318" s="452">
        <v>0</v>
      </c>
      <c r="Q3318" s="450">
        <f>K3318+M3318+O3318</f>
        <v>0</v>
      </c>
      <c r="R3318" s="450"/>
      <c r="S3318" s="450"/>
      <c r="T3318" s="450"/>
      <c r="U3318" s="453"/>
    </row>
    <row r="3319" spans="1:21" s="525" customFormat="1" ht="24" hidden="1" customHeight="1">
      <c r="A3319" s="372" t="s">
        <v>4829</v>
      </c>
      <c r="B3319" s="454" t="s">
        <v>5162</v>
      </c>
      <c r="C3319" s="454" t="s">
        <v>3807</v>
      </c>
      <c r="D3319" s="455" t="s">
        <v>0</v>
      </c>
      <c r="E3319" s="455" t="s">
        <v>0</v>
      </c>
      <c r="F3319" s="456">
        <v>0</v>
      </c>
      <c r="G3319" s="456">
        <f>[5]내역서!F3315</f>
        <v>0</v>
      </c>
      <c r="H3319" s="456"/>
      <c r="I3319" s="456">
        <f>내역서!F3323</f>
        <v>0</v>
      </c>
      <c r="J3319" s="457">
        <v>0</v>
      </c>
      <c r="K3319" s="456">
        <f>K3321+K3323+K3325</f>
        <v>0</v>
      </c>
      <c r="L3319" s="457">
        <v>0</v>
      </c>
      <c r="M3319" s="456">
        <f>M3321+M3323+M3325</f>
        <v>0</v>
      </c>
      <c r="N3319" s="457">
        <v>0</v>
      </c>
      <c r="O3319" s="456">
        <f>O3321+O3323+O3325</f>
        <v>0</v>
      </c>
      <c r="P3319" s="458">
        <v>0</v>
      </c>
      <c r="Q3319" s="456">
        <f t="shared" si="5748"/>
        <v>0</v>
      </c>
      <c r="R3319" s="456">
        <f t="shared" ref="R3319" si="5780">I3319-I3318</f>
        <v>0</v>
      </c>
      <c r="S3319" s="456">
        <f t="shared" ref="S3319:T3319" si="5781">P3319-P3318</f>
        <v>0</v>
      </c>
      <c r="T3319" s="456">
        <f t="shared" si="5781"/>
        <v>0</v>
      </c>
      <c r="U3319" s="459"/>
    </row>
    <row r="3320" spans="1:21" s="485" customFormat="1" ht="24" hidden="1" customHeight="1">
      <c r="A3320" s="366" t="s">
        <v>4602</v>
      </c>
      <c r="B3320" s="418" t="s">
        <v>0</v>
      </c>
      <c r="C3320" s="418" t="s">
        <v>3809</v>
      </c>
      <c r="D3320" s="418" t="s">
        <v>2820</v>
      </c>
      <c r="E3320" s="419" t="s">
        <v>102</v>
      </c>
      <c r="F3320" s="411"/>
      <c r="G3320" s="411">
        <f>[5]내역서!F3316</f>
        <v>13</v>
      </c>
      <c r="H3320" s="410"/>
      <c r="I3320" s="410">
        <f>내역서!F3324</f>
        <v>0</v>
      </c>
      <c r="J3320" s="411">
        <v>4369.7</v>
      </c>
      <c r="K3320" s="412">
        <f>INT($I3320*J3320)</f>
        <v>0</v>
      </c>
      <c r="L3320" s="411">
        <v>9580.7999999999993</v>
      </c>
      <c r="M3320" s="412">
        <f>INT($I3320*L3320)</f>
        <v>0</v>
      </c>
      <c r="N3320" s="411">
        <v>0</v>
      </c>
      <c r="O3320" s="412">
        <f>INT($I3320*N3320)</f>
        <v>0</v>
      </c>
      <c r="P3320" s="412">
        <v>13950.5</v>
      </c>
      <c r="Q3320" s="412">
        <f>K3320+M3320+O3320</f>
        <v>0</v>
      </c>
      <c r="R3320" s="412"/>
      <c r="S3320" s="412"/>
      <c r="T3320" s="412"/>
      <c r="U3320" s="419"/>
    </row>
    <row r="3321" spans="1:21" s="77" customFormat="1" ht="24" hidden="1" customHeight="1">
      <c r="A3321" s="372" t="s">
        <v>4829</v>
      </c>
      <c r="B3321" s="421" t="s">
        <v>0</v>
      </c>
      <c r="C3321" s="421" t="s">
        <v>3809</v>
      </c>
      <c r="D3321" s="421" t="s">
        <v>2820</v>
      </c>
      <c r="E3321" s="422" t="s">
        <v>102</v>
      </c>
      <c r="F3321" s="416"/>
      <c r="G3321" s="416">
        <f>[5]내역서!F3317</f>
        <v>13</v>
      </c>
      <c r="H3321" s="415"/>
      <c r="I3321" s="415">
        <f>내역서!F3325</f>
        <v>0</v>
      </c>
      <c r="J3321" s="416">
        <v>4369.7</v>
      </c>
      <c r="K3321" s="417">
        <f t="shared" ref="K3321:K3325" si="5782">INT($I3321*J3321)</f>
        <v>0</v>
      </c>
      <c r="L3321" s="416">
        <v>9580.7999999999993</v>
      </c>
      <c r="M3321" s="417">
        <f t="shared" ref="M3321:M3325" si="5783">INT($I3321*L3321)</f>
        <v>0</v>
      </c>
      <c r="N3321" s="416">
        <v>0</v>
      </c>
      <c r="O3321" s="417">
        <f t="shared" ref="O3321:O3325" si="5784">INT($I3321*N3321)</f>
        <v>0</v>
      </c>
      <c r="P3321" s="417">
        <v>13950.5</v>
      </c>
      <c r="Q3321" s="417">
        <f t="shared" si="5748"/>
        <v>0</v>
      </c>
      <c r="R3321" s="417">
        <f t="shared" ref="R3321" si="5785">I3321-I3320</f>
        <v>0</v>
      </c>
      <c r="S3321" s="417">
        <f t="shared" ref="S3321:T3321" si="5786">P3321-P3320</f>
        <v>0</v>
      </c>
      <c r="T3321" s="417">
        <f t="shared" si="5786"/>
        <v>0</v>
      </c>
      <c r="U3321" s="422"/>
    </row>
    <row r="3322" spans="1:21" s="485" customFormat="1" ht="24" hidden="1" customHeight="1">
      <c r="A3322" s="366" t="s">
        <v>4825</v>
      </c>
      <c r="B3322" s="418" t="s">
        <v>0</v>
      </c>
      <c r="C3322" s="418" t="s">
        <v>3810</v>
      </c>
      <c r="D3322" s="418" t="s">
        <v>2820</v>
      </c>
      <c r="E3322" s="419" t="s">
        <v>102</v>
      </c>
      <c r="F3322" s="411"/>
      <c r="G3322" s="411">
        <f>[5]내역서!F3318</f>
        <v>7</v>
      </c>
      <c r="H3322" s="410"/>
      <c r="I3322" s="410">
        <f>내역서!F3326</f>
        <v>0</v>
      </c>
      <c r="J3322" s="411">
        <v>4369.7</v>
      </c>
      <c r="K3322" s="412">
        <f>INT($I3322*J3322)</f>
        <v>0</v>
      </c>
      <c r="L3322" s="411">
        <v>9580.7999999999993</v>
      </c>
      <c r="M3322" s="412">
        <f>INT($I3322*L3322)</f>
        <v>0</v>
      </c>
      <c r="N3322" s="411">
        <v>0</v>
      </c>
      <c r="O3322" s="412">
        <f>INT($I3322*N3322)</f>
        <v>0</v>
      </c>
      <c r="P3322" s="412">
        <v>13950.5</v>
      </c>
      <c r="Q3322" s="412">
        <f>K3322+M3322+O3322</f>
        <v>0</v>
      </c>
      <c r="R3322" s="412"/>
      <c r="S3322" s="412"/>
      <c r="T3322" s="412"/>
      <c r="U3322" s="419"/>
    </row>
    <row r="3323" spans="1:21" s="77" customFormat="1" ht="24" hidden="1" customHeight="1">
      <c r="A3323" s="372" t="s">
        <v>4829</v>
      </c>
      <c r="B3323" s="421" t="s">
        <v>0</v>
      </c>
      <c r="C3323" s="421" t="s">
        <v>3810</v>
      </c>
      <c r="D3323" s="421" t="s">
        <v>2820</v>
      </c>
      <c r="E3323" s="422" t="s">
        <v>102</v>
      </c>
      <c r="F3323" s="416"/>
      <c r="G3323" s="416">
        <f>[5]내역서!F3319</f>
        <v>7</v>
      </c>
      <c r="H3323" s="415"/>
      <c r="I3323" s="415">
        <f>내역서!F3327</f>
        <v>0</v>
      </c>
      <c r="J3323" s="416">
        <v>4369.7</v>
      </c>
      <c r="K3323" s="417">
        <f t="shared" si="5782"/>
        <v>0</v>
      </c>
      <c r="L3323" s="416">
        <v>9580.7999999999993</v>
      </c>
      <c r="M3323" s="417">
        <f t="shared" si="5783"/>
        <v>0</v>
      </c>
      <c r="N3323" s="416">
        <v>0</v>
      </c>
      <c r="O3323" s="417">
        <f t="shared" si="5784"/>
        <v>0</v>
      </c>
      <c r="P3323" s="417">
        <v>13950.5</v>
      </c>
      <c r="Q3323" s="417">
        <f t="shared" si="5748"/>
        <v>0</v>
      </c>
      <c r="R3323" s="417">
        <f t="shared" ref="R3323" si="5787">I3323-I3322</f>
        <v>0</v>
      </c>
      <c r="S3323" s="417">
        <f t="shared" ref="S3323:T3323" si="5788">P3323-P3322</f>
        <v>0</v>
      </c>
      <c r="T3323" s="417">
        <f t="shared" si="5788"/>
        <v>0</v>
      </c>
      <c r="U3323" s="422"/>
    </row>
    <row r="3324" spans="1:21" s="485" customFormat="1" ht="24" hidden="1" customHeight="1">
      <c r="A3324" s="366" t="s">
        <v>4589</v>
      </c>
      <c r="B3324" s="418" t="s">
        <v>0</v>
      </c>
      <c r="C3324" s="418" t="s">
        <v>2159</v>
      </c>
      <c r="D3324" s="418" t="s">
        <v>3811</v>
      </c>
      <c r="E3324" s="419" t="s">
        <v>3812</v>
      </c>
      <c r="F3324" s="411"/>
      <c r="G3324" s="411">
        <f>[5]내역서!F3320</f>
        <v>10</v>
      </c>
      <c r="H3324" s="410"/>
      <c r="I3324" s="410">
        <f>내역서!F3328</f>
        <v>0</v>
      </c>
      <c r="J3324" s="411">
        <v>0</v>
      </c>
      <c r="K3324" s="412">
        <f>INT($I3324*J3324)</f>
        <v>0</v>
      </c>
      <c r="L3324" s="411">
        <v>15704</v>
      </c>
      <c r="M3324" s="412">
        <f>INT($I3324*L3324)</f>
        <v>0</v>
      </c>
      <c r="N3324" s="411">
        <v>486</v>
      </c>
      <c r="O3324" s="412">
        <f>INT($I3324*N3324)</f>
        <v>0</v>
      </c>
      <c r="P3324" s="412">
        <v>16190</v>
      </c>
      <c r="Q3324" s="412">
        <f>K3324+M3324+O3324</f>
        <v>0</v>
      </c>
      <c r="R3324" s="412"/>
      <c r="S3324" s="412"/>
      <c r="T3324" s="412"/>
      <c r="U3324" s="419"/>
    </row>
    <row r="3325" spans="1:21" s="77" customFormat="1" ht="24" hidden="1" customHeight="1">
      <c r="A3325" s="372" t="s">
        <v>2219</v>
      </c>
      <c r="B3325" s="421" t="s">
        <v>0</v>
      </c>
      <c r="C3325" s="421" t="s">
        <v>2159</v>
      </c>
      <c r="D3325" s="421" t="s">
        <v>3811</v>
      </c>
      <c r="E3325" s="422" t="s">
        <v>3812</v>
      </c>
      <c r="F3325" s="416"/>
      <c r="G3325" s="416">
        <f>[5]내역서!F3321</f>
        <v>10</v>
      </c>
      <c r="H3325" s="415"/>
      <c r="I3325" s="415">
        <f>내역서!F3329</f>
        <v>0</v>
      </c>
      <c r="J3325" s="416">
        <v>0</v>
      </c>
      <c r="K3325" s="417">
        <f t="shared" si="5782"/>
        <v>0</v>
      </c>
      <c r="L3325" s="416">
        <v>15704</v>
      </c>
      <c r="M3325" s="417">
        <f t="shared" si="5783"/>
        <v>0</v>
      </c>
      <c r="N3325" s="416">
        <v>486</v>
      </c>
      <c r="O3325" s="417">
        <f t="shared" si="5784"/>
        <v>0</v>
      </c>
      <c r="P3325" s="417">
        <v>16190</v>
      </c>
      <c r="Q3325" s="417">
        <f t="shared" si="5748"/>
        <v>0</v>
      </c>
      <c r="R3325" s="417">
        <f t="shared" ref="R3325" si="5789">I3325-I3324</f>
        <v>0</v>
      </c>
      <c r="S3325" s="417">
        <f t="shared" ref="S3325:T3325" si="5790">P3325-P3324</f>
        <v>0</v>
      </c>
      <c r="T3325" s="417">
        <f t="shared" si="5790"/>
        <v>0</v>
      </c>
      <c r="U3325" s="422"/>
    </row>
    <row r="3326" spans="1:21" s="460" customFormat="1" ht="24" hidden="1" customHeight="1">
      <c r="A3326" s="366" t="s">
        <v>4301</v>
      </c>
      <c r="B3326" s="448" t="s">
        <v>3815</v>
      </c>
      <c r="C3326" s="448" t="s">
        <v>3816</v>
      </c>
      <c r="D3326" s="449" t="s">
        <v>0</v>
      </c>
      <c r="E3326" s="449" t="s">
        <v>0</v>
      </c>
      <c r="F3326" s="450">
        <v>0</v>
      </c>
      <c r="G3326" s="450">
        <f>[5]내역서!F3322</f>
        <v>0</v>
      </c>
      <c r="H3326" s="450"/>
      <c r="I3326" s="450">
        <f>내역서!F3330</f>
        <v>0</v>
      </c>
      <c r="J3326" s="451">
        <v>0</v>
      </c>
      <c r="K3326" s="450">
        <f>K3328+K3330</f>
        <v>0</v>
      </c>
      <c r="L3326" s="451">
        <v>0</v>
      </c>
      <c r="M3326" s="450">
        <f>M3328+M3330</f>
        <v>0</v>
      </c>
      <c r="N3326" s="451">
        <v>0</v>
      </c>
      <c r="O3326" s="450">
        <f>O3328+O3330</f>
        <v>0</v>
      </c>
      <c r="P3326" s="452">
        <v>0</v>
      </c>
      <c r="Q3326" s="450">
        <f>K3326+M3326+O3326</f>
        <v>0</v>
      </c>
      <c r="R3326" s="450"/>
      <c r="S3326" s="450"/>
      <c r="T3326" s="450"/>
      <c r="U3326" s="453"/>
    </row>
    <row r="3327" spans="1:21" s="525" customFormat="1" ht="24" hidden="1" customHeight="1">
      <c r="A3327" s="372" t="s">
        <v>4829</v>
      </c>
      <c r="B3327" s="454" t="s">
        <v>3815</v>
      </c>
      <c r="C3327" s="454" t="s">
        <v>3817</v>
      </c>
      <c r="D3327" s="455" t="s">
        <v>0</v>
      </c>
      <c r="E3327" s="455"/>
      <c r="F3327" s="456">
        <v>0</v>
      </c>
      <c r="G3327" s="456">
        <f>[5]내역서!F3323</f>
        <v>0</v>
      </c>
      <c r="H3327" s="456"/>
      <c r="I3327" s="456">
        <f>내역서!F3331</f>
        <v>0</v>
      </c>
      <c r="J3327" s="457">
        <v>0</v>
      </c>
      <c r="K3327" s="456">
        <f>K3329+K3331</f>
        <v>0</v>
      </c>
      <c r="L3327" s="457">
        <v>0</v>
      </c>
      <c r="M3327" s="456">
        <f>M3329+M3331</f>
        <v>0</v>
      </c>
      <c r="N3327" s="457">
        <v>0</v>
      </c>
      <c r="O3327" s="456">
        <f>O3329+O3331</f>
        <v>0</v>
      </c>
      <c r="P3327" s="458">
        <v>0</v>
      </c>
      <c r="Q3327" s="456">
        <f t="shared" si="5748"/>
        <v>0</v>
      </c>
      <c r="R3327" s="456">
        <f t="shared" ref="R3327" si="5791">I3327-I3326</f>
        <v>0</v>
      </c>
      <c r="S3327" s="456">
        <f t="shared" ref="S3327:T3327" si="5792">P3327-P3326</f>
        <v>0</v>
      </c>
      <c r="T3327" s="456">
        <f t="shared" si="5792"/>
        <v>0</v>
      </c>
      <c r="U3327" s="459"/>
    </row>
    <row r="3328" spans="1:21" s="485" customFormat="1" ht="24" hidden="1" customHeight="1">
      <c r="A3328" s="366" t="s">
        <v>4589</v>
      </c>
      <c r="B3328" s="418" t="s">
        <v>0</v>
      </c>
      <c r="C3328" s="418" t="s">
        <v>3819</v>
      </c>
      <c r="D3328" s="418" t="s">
        <v>3820</v>
      </c>
      <c r="E3328" s="419" t="s">
        <v>2382</v>
      </c>
      <c r="F3328" s="411"/>
      <c r="G3328" s="411">
        <f>[5]내역서!F3324</f>
        <v>2</v>
      </c>
      <c r="H3328" s="410"/>
      <c r="I3328" s="410">
        <f>내역서!F3332</f>
        <v>0</v>
      </c>
      <c r="J3328" s="411">
        <v>0</v>
      </c>
      <c r="K3328" s="412">
        <f>INT($I3328*J3328)</f>
        <v>0</v>
      </c>
      <c r="L3328" s="411">
        <v>38376</v>
      </c>
      <c r="M3328" s="412">
        <f>INT($I3328*L3328)</f>
        <v>0</v>
      </c>
      <c r="N3328" s="411">
        <v>0</v>
      </c>
      <c r="O3328" s="412">
        <f>INT($I3328*N3328)</f>
        <v>0</v>
      </c>
      <c r="P3328" s="412">
        <v>38376</v>
      </c>
      <c r="Q3328" s="412">
        <f>K3328+M3328+O3328</f>
        <v>0</v>
      </c>
      <c r="R3328" s="412"/>
      <c r="S3328" s="412"/>
      <c r="T3328" s="412"/>
      <c r="U3328" s="419"/>
    </row>
    <row r="3329" spans="1:21" s="77" customFormat="1" ht="24" hidden="1" customHeight="1">
      <c r="A3329" s="372" t="s">
        <v>4367</v>
      </c>
      <c r="B3329" s="421"/>
      <c r="C3329" s="421" t="s">
        <v>3819</v>
      </c>
      <c r="D3329" s="421" t="s">
        <v>3820</v>
      </c>
      <c r="E3329" s="422" t="s">
        <v>2382</v>
      </c>
      <c r="F3329" s="416"/>
      <c r="G3329" s="416">
        <f>[5]내역서!F3325</f>
        <v>2</v>
      </c>
      <c r="H3329" s="415"/>
      <c r="I3329" s="415">
        <f>내역서!F3333</f>
        <v>0</v>
      </c>
      <c r="J3329" s="416">
        <v>0</v>
      </c>
      <c r="K3329" s="417">
        <f t="shared" ref="K3329:K3331" si="5793">INT($I3329*J3329)</f>
        <v>0</v>
      </c>
      <c r="L3329" s="416">
        <v>38376</v>
      </c>
      <c r="M3329" s="417">
        <f t="shared" ref="M3329:M3331" si="5794">INT($I3329*L3329)</f>
        <v>0</v>
      </c>
      <c r="N3329" s="416">
        <v>0</v>
      </c>
      <c r="O3329" s="417">
        <f t="shared" ref="O3329:O3331" si="5795">INT($I3329*N3329)</f>
        <v>0</v>
      </c>
      <c r="P3329" s="417">
        <v>38376</v>
      </c>
      <c r="Q3329" s="417">
        <f t="shared" si="5748"/>
        <v>0</v>
      </c>
      <c r="R3329" s="417">
        <f t="shared" ref="R3329" si="5796">I3329-I3328</f>
        <v>0</v>
      </c>
      <c r="S3329" s="417">
        <f t="shared" ref="S3329:T3329" si="5797">P3329-P3328</f>
        <v>0</v>
      </c>
      <c r="T3329" s="417">
        <f t="shared" si="5797"/>
        <v>0</v>
      </c>
      <c r="U3329" s="422"/>
    </row>
    <row r="3330" spans="1:21" s="485" customFormat="1" ht="24" hidden="1" customHeight="1">
      <c r="A3330" s="366" t="s">
        <v>2055</v>
      </c>
      <c r="B3330" s="418" t="s">
        <v>0</v>
      </c>
      <c r="C3330" s="418" t="s">
        <v>3822</v>
      </c>
      <c r="D3330" s="418" t="s">
        <v>3823</v>
      </c>
      <c r="E3330" s="419" t="s">
        <v>1860</v>
      </c>
      <c r="F3330" s="411"/>
      <c r="G3330" s="411">
        <f>[5]내역서!F3326</f>
        <v>9</v>
      </c>
      <c r="H3330" s="410"/>
      <c r="I3330" s="410">
        <f>내역서!F3334</f>
        <v>0</v>
      </c>
      <c r="J3330" s="411">
        <v>3683.2</v>
      </c>
      <c r="K3330" s="412">
        <f>INT($I3330*J3330)</f>
        <v>0</v>
      </c>
      <c r="L3330" s="411">
        <v>3099.2</v>
      </c>
      <c r="M3330" s="412">
        <f>INT($I3330*L3330)</f>
        <v>0</v>
      </c>
      <c r="N3330" s="411">
        <v>0</v>
      </c>
      <c r="O3330" s="412">
        <f>INT($I3330*N3330)</f>
        <v>0</v>
      </c>
      <c r="P3330" s="412">
        <v>6782.4</v>
      </c>
      <c r="Q3330" s="412">
        <f>K3330+M3330+O3330</f>
        <v>0</v>
      </c>
      <c r="R3330" s="412"/>
      <c r="S3330" s="412"/>
      <c r="T3330" s="412"/>
      <c r="U3330" s="419"/>
    </row>
    <row r="3331" spans="1:21" s="77" customFormat="1" ht="24" hidden="1" customHeight="1">
      <c r="A3331" s="372" t="s">
        <v>4979</v>
      </c>
      <c r="B3331" s="421"/>
      <c r="C3331" s="421" t="s">
        <v>3822</v>
      </c>
      <c r="D3331" s="421" t="s">
        <v>3823</v>
      </c>
      <c r="E3331" s="422" t="s">
        <v>1860</v>
      </c>
      <c r="F3331" s="416"/>
      <c r="G3331" s="416">
        <f>[5]내역서!F3327</f>
        <v>9</v>
      </c>
      <c r="H3331" s="415"/>
      <c r="I3331" s="415">
        <f>내역서!F3335</f>
        <v>0</v>
      </c>
      <c r="J3331" s="416">
        <v>3683.2</v>
      </c>
      <c r="K3331" s="417">
        <f t="shared" si="5793"/>
        <v>0</v>
      </c>
      <c r="L3331" s="416">
        <v>3099.2</v>
      </c>
      <c r="M3331" s="417">
        <f t="shared" si="5794"/>
        <v>0</v>
      </c>
      <c r="N3331" s="416">
        <v>0</v>
      </c>
      <c r="O3331" s="417">
        <f t="shared" si="5795"/>
        <v>0</v>
      </c>
      <c r="P3331" s="417">
        <v>6782.4</v>
      </c>
      <c r="Q3331" s="417">
        <f t="shared" si="5748"/>
        <v>0</v>
      </c>
      <c r="R3331" s="417">
        <f t="shared" ref="R3331" si="5798">I3331-I3330</f>
        <v>0</v>
      </c>
      <c r="S3331" s="417">
        <f t="shared" ref="S3331:T3331" si="5799">P3331-P3330</f>
        <v>0</v>
      </c>
      <c r="T3331" s="417">
        <f t="shared" si="5799"/>
        <v>0</v>
      </c>
      <c r="U3331" s="422"/>
    </row>
    <row r="3332" spans="1:21" s="460" customFormat="1" ht="24" hidden="1" customHeight="1">
      <c r="A3332" s="366" t="s">
        <v>5097</v>
      </c>
      <c r="B3332" s="448" t="s">
        <v>3825</v>
      </c>
      <c r="C3332" s="448" t="s">
        <v>3826</v>
      </c>
      <c r="D3332" s="449" t="s">
        <v>0</v>
      </c>
      <c r="E3332" s="449" t="s">
        <v>0</v>
      </c>
      <c r="F3332" s="450">
        <v>0</v>
      </c>
      <c r="G3332" s="450">
        <f>[5]내역서!F3328</f>
        <v>0</v>
      </c>
      <c r="H3332" s="450"/>
      <c r="I3332" s="450">
        <f>내역서!F3336</f>
        <v>0</v>
      </c>
      <c r="J3332" s="451">
        <v>0</v>
      </c>
      <c r="K3332" s="450">
        <f>K3334+K3336</f>
        <v>0</v>
      </c>
      <c r="L3332" s="451">
        <v>0</v>
      </c>
      <c r="M3332" s="450">
        <f>M3334+M3336</f>
        <v>0</v>
      </c>
      <c r="N3332" s="451">
        <v>0</v>
      </c>
      <c r="O3332" s="450">
        <f>O3334+O3336</f>
        <v>0</v>
      </c>
      <c r="P3332" s="452">
        <v>0</v>
      </c>
      <c r="Q3332" s="450">
        <f>K3332+M3332+O3332</f>
        <v>0</v>
      </c>
      <c r="R3332" s="450"/>
      <c r="S3332" s="450"/>
      <c r="T3332" s="450"/>
      <c r="U3332" s="453"/>
    </row>
    <row r="3333" spans="1:21" s="525" customFormat="1" ht="24" hidden="1" customHeight="1">
      <c r="A3333" s="372" t="s">
        <v>2219</v>
      </c>
      <c r="B3333" s="454" t="s">
        <v>3825</v>
      </c>
      <c r="C3333" s="454" t="s">
        <v>3827</v>
      </c>
      <c r="D3333" s="455" t="s">
        <v>0</v>
      </c>
      <c r="E3333" s="455"/>
      <c r="F3333" s="456">
        <v>0</v>
      </c>
      <c r="G3333" s="456">
        <f>[5]내역서!F3329</f>
        <v>0</v>
      </c>
      <c r="H3333" s="456"/>
      <c r="I3333" s="456">
        <f>내역서!F3337</f>
        <v>0</v>
      </c>
      <c r="J3333" s="457">
        <v>0</v>
      </c>
      <c r="K3333" s="456">
        <f>K3335+K3337</f>
        <v>0</v>
      </c>
      <c r="L3333" s="457">
        <v>0</v>
      </c>
      <c r="M3333" s="456">
        <f>M3335+M3337</f>
        <v>0</v>
      </c>
      <c r="N3333" s="457">
        <v>0</v>
      </c>
      <c r="O3333" s="456">
        <f>O3335+O3337</f>
        <v>0</v>
      </c>
      <c r="P3333" s="458">
        <v>0</v>
      </c>
      <c r="Q3333" s="456">
        <f t="shared" si="5748"/>
        <v>0</v>
      </c>
      <c r="R3333" s="456">
        <f t="shared" ref="R3333" si="5800">I3333-I3332</f>
        <v>0</v>
      </c>
      <c r="S3333" s="456">
        <f t="shared" ref="S3333:T3333" si="5801">P3333-P3332</f>
        <v>0</v>
      </c>
      <c r="T3333" s="456">
        <f t="shared" si="5801"/>
        <v>0</v>
      </c>
      <c r="U3333" s="459"/>
    </row>
    <row r="3334" spans="1:21" s="485" customFormat="1" ht="24" hidden="1" customHeight="1">
      <c r="A3334" s="366" t="s">
        <v>4825</v>
      </c>
      <c r="B3334" s="418" t="s">
        <v>0</v>
      </c>
      <c r="C3334" s="418" t="s">
        <v>3828</v>
      </c>
      <c r="D3334" s="418" t="s">
        <v>3829</v>
      </c>
      <c r="E3334" s="419" t="s">
        <v>102</v>
      </c>
      <c r="F3334" s="411"/>
      <c r="G3334" s="411">
        <f>[5]내역서!F3330</f>
        <v>23</v>
      </c>
      <c r="H3334" s="410"/>
      <c r="I3334" s="410">
        <f>내역서!F3338</f>
        <v>0</v>
      </c>
      <c r="J3334" s="411">
        <v>18127.5</v>
      </c>
      <c r="K3334" s="412">
        <f>INT($I3334*J3334)</f>
        <v>0</v>
      </c>
      <c r="L3334" s="411">
        <v>21039.200000000001</v>
      </c>
      <c r="M3334" s="412">
        <f>INT($I3334*L3334)</f>
        <v>0</v>
      </c>
      <c r="N3334" s="411">
        <v>0</v>
      </c>
      <c r="O3334" s="412">
        <f>INT($I3334*N3334)</f>
        <v>0</v>
      </c>
      <c r="P3334" s="412">
        <v>39166.699999999997</v>
      </c>
      <c r="Q3334" s="412">
        <f>K3334+M3334+O3334</f>
        <v>0</v>
      </c>
      <c r="R3334" s="412"/>
      <c r="S3334" s="412"/>
      <c r="T3334" s="412"/>
      <c r="U3334" s="419"/>
    </row>
    <row r="3335" spans="1:21" s="77" customFormat="1" ht="24" hidden="1" customHeight="1">
      <c r="A3335" s="372" t="s">
        <v>4829</v>
      </c>
      <c r="B3335" s="421"/>
      <c r="C3335" s="421" t="s">
        <v>3828</v>
      </c>
      <c r="D3335" s="421" t="s">
        <v>3829</v>
      </c>
      <c r="E3335" s="422" t="s">
        <v>102</v>
      </c>
      <c r="F3335" s="416"/>
      <c r="G3335" s="416">
        <f>[5]내역서!F3331</f>
        <v>23</v>
      </c>
      <c r="H3335" s="415"/>
      <c r="I3335" s="415">
        <f>내역서!F3339</f>
        <v>0</v>
      </c>
      <c r="J3335" s="416">
        <v>18127.5</v>
      </c>
      <c r="K3335" s="417">
        <f t="shared" ref="K3335:K3337" si="5802">INT($I3335*J3335)</f>
        <v>0</v>
      </c>
      <c r="L3335" s="416">
        <v>21039.200000000001</v>
      </c>
      <c r="M3335" s="417">
        <f t="shared" ref="M3335:M3337" si="5803">INT($I3335*L3335)</f>
        <v>0</v>
      </c>
      <c r="N3335" s="416">
        <v>0</v>
      </c>
      <c r="O3335" s="417">
        <f t="shared" ref="O3335:O3337" si="5804">INT($I3335*N3335)</f>
        <v>0</v>
      </c>
      <c r="P3335" s="417">
        <v>39166.699999999997</v>
      </c>
      <c r="Q3335" s="417">
        <f t="shared" si="5748"/>
        <v>0</v>
      </c>
      <c r="R3335" s="417">
        <f t="shared" ref="R3335" si="5805">I3335-I3334</f>
        <v>0</v>
      </c>
      <c r="S3335" s="417">
        <f t="shared" ref="S3335:T3335" si="5806">P3335-P3334</f>
        <v>0</v>
      </c>
      <c r="T3335" s="417">
        <f t="shared" si="5806"/>
        <v>0</v>
      </c>
      <c r="U3335" s="422"/>
    </row>
    <row r="3336" spans="1:21" s="485" customFormat="1" ht="24" hidden="1" customHeight="1">
      <c r="A3336" s="366" t="s">
        <v>4629</v>
      </c>
      <c r="B3336" s="418" t="s">
        <v>0</v>
      </c>
      <c r="C3336" s="418" t="s">
        <v>3830</v>
      </c>
      <c r="D3336" s="418" t="s">
        <v>3831</v>
      </c>
      <c r="E3336" s="419" t="s">
        <v>102</v>
      </c>
      <c r="F3336" s="411"/>
      <c r="G3336" s="411">
        <f>[5]내역서!F3332</f>
        <v>32</v>
      </c>
      <c r="H3336" s="410"/>
      <c r="I3336" s="410">
        <f>내역서!F3340</f>
        <v>0</v>
      </c>
      <c r="J3336" s="411">
        <v>0</v>
      </c>
      <c r="K3336" s="412">
        <f>INT($I3336*J3336)</f>
        <v>0</v>
      </c>
      <c r="L3336" s="411">
        <v>4519</v>
      </c>
      <c r="M3336" s="412">
        <f>INT($I3336*L3336)</f>
        <v>0</v>
      </c>
      <c r="N3336" s="411">
        <v>92</v>
      </c>
      <c r="O3336" s="412">
        <f>INT($I3336*N3336)</f>
        <v>0</v>
      </c>
      <c r="P3336" s="412">
        <v>4611</v>
      </c>
      <c r="Q3336" s="412">
        <f>K3336+M3336+O3336</f>
        <v>0</v>
      </c>
      <c r="R3336" s="412"/>
      <c r="S3336" s="412"/>
      <c r="T3336" s="412"/>
      <c r="U3336" s="419"/>
    </row>
    <row r="3337" spans="1:21" s="77" customFormat="1" ht="24" hidden="1" customHeight="1">
      <c r="A3337" s="372" t="s">
        <v>4818</v>
      </c>
      <c r="B3337" s="421"/>
      <c r="C3337" s="421" t="s">
        <v>3830</v>
      </c>
      <c r="D3337" s="421" t="s">
        <v>3831</v>
      </c>
      <c r="E3337" s="422" t="s">
        <v>102</v>
      </c>
      <c r="F3337" s="416"/>
      <c r="G3337" s="416">
        <f>[5]내역서!F3333</f>
        <v>32</v>
      </c>
      <c r="H3337" s="415"/>
      <c r="I3337" s="415">
        <f>내역서!F3341</f>
        <v>0</v>
      </c>
      <c r="J3337" s="416">
        <v>0</v>
      </c>
      <c r="K3337" s="417">
        <f t="shared" si="5802"/>
        <v>0</v>
      </c>
      <c r="L3337" s="416">
        <v>4519</v>
      </c>
      <c r="M3337" s="417">
        <f t="shared" si="5803"/>
        <v>0</v>
      </c>
      <c r="N3337" s="416">
        <v>92</v>
      </c>
      <c r="O3337" s="417">
        <f t="shared" si="5804"/>
        <v>0</v>
      </c>
      <c r="P3337" s="417">
        <v>4611</v>
      </c>
      <c r="Q3337" s="417">
        <f t="shared" si="5748"/>
        <v>0</v>
      </c>
      <c r="R3337" s="417">
        <f t="shared" ref="R3337" si="5807">I3337-I3336</f>
        <v>0</v>
      </c>
      <c r="S3337" s="417">
        <f t="shared" ref="S3337:T3337" si="5808">P3337-P3336</f>
        <v>0</v>
      </c>
      <c r="T3337" s="417">
        <f t="shared" si="5808"/>
        <v>0</v>
      </c>
      <c r="U3337" s="422"/>
    </row>
    <row r="3338" spans="1:21" s="460" customFormat="1" ht="24" hidden="1" customHeight="1">
      <c r="A3338" s="366" t="s">
        <v>4825</v>
      </c>
      <c r="B3338" s="448" t="s">
        <v>3832</v>
      </c>
      <c r="C3338" s="448" t="s">
        <v>3833</v>
      </c>
      <c r="D3338" s="449" t="s">
        <v>0</v>
      </c>
      <c r="E3338" s="449" t="s">
        <v>0</v>
      </c>
      <c r="F3338" s="450">
        <v>0</v>
      </c>
      <c r="G3338" s="450">
        <f>[5]내역서!F3334</f>
        <v>0</v>
      </c>
      <c r="H3338" s="450"/>
      <c r="I3338" s="450">
        <f>내역서!F3342</f>
        <v>0</v>
      </c>
      <c r="J3338" s="451">
        <v>0</v>
      </c>
      <c r="K3338" s="450">
        <f>K3340+K3342</f>
        <v>0</v>
      </c>
      <c r="L3338" s="451">
        <v>0</v>
      </c>
      <c r="M3338" s="450">
        <f>M3340+M3342</f>
        <v>0</v>
      </c>
      <c r="N3338" s="451">
        <v>0</v>
      </c>
      <c r="O3338" s="450">
        <f>O3340+O3342</f>
        <v>0</v>
      </c>
      <c r="P3338" s="452">
        <v>0</v>
      </c>
      <c r="Q3338" s="450">
        <f>K3338+M3338+O3338</f>
        <v>0</v>
      </c>
      <c r="R3338" s="450"/>
      <c r="S3338" s="450"/>
      <c r="T3338" s="450"/>
      <c r="U3338" s="453"/>
    </row>
    <row r="3339" spans="1:21" s="525" customFormat="1" ht="24" hidden="1" customHeight="1">
      <c r="A3339" s="372" t="s">
        <v>4826</v>
      </c>
      <c r="B3339" s="454" t="s">
        <v>3832</v>
      </c>
      <c r="C3339" s="454" t="s">
        <v>3834</v>
      </c>
      <c r="D3339" s="455" t="s">
        <v>0</v>
      </c>
      <c r="E3339" s="455"/>
      <c r="F3339" s="456">
        <v>0</v>
      </c>
      <c r="G3339" s="456">
        <f>[5]내역서!F3335</f>
        <v>0</v>
      </c>
      <c r="H3339" s="456"/>
      <c r="I3339" s="456">
        <f>내역서!F3343</f>
        <v>0</v>
      </c>
      <c r="J3339" s="457">
        <v>0</v>
      </c>
      <c r="K3339" s="456">
        <f>K3341+K3343</f>
        <v>0</v>
      </c>
      <c r="L3339" s="457">
        <v>0</v>
      </c>
      <c r="M3339" s="456">
        <f>M3341+M3343</f>
        <v>0</v>
      </c>
      <c r="N3339" s="457">
        <v>0</v>
      </c>
      <c r="O3339" s="456">
        <f>O3341+O3343</f>
        <v>0</v>
      </c>
      <c r="P3339" s="458">
        <v>0</v>
      </c>
      <c r="Q3339" s="456">
        <f t="shared" si="5748"/>
        <v>0</v>
      </c>
      <c r="R3339" s="456">
        <f t="shared" ref="R3339" si="5809">I3339-I3338</f>
        <v>0</v>
      </c>
      <c r="S3339" s="456">
        <f t="shared" ref="S3339:T3339" si="5810">P3339-P3338</f>
        <v>0</v>
      </c>
      <c r="T3339" s="456">
        <f t="shared" si="5810"/>
        <v>0</v>
      </c>
      <c r="U3339" s="459"/>
    </row>
    <row r="3340" spans="1:21" s="485" customFormat="1" ht="24" hidden="1" customHeight="1">
      <c r="A3340" s="366" t="s">
        <v>4636</v>
      </c>
      <c r="B3340" s="418" t="s">
        <v>0</v>
      </c>
      <c r="C3340" s="418" t="s">
        <v>3835</v>
      </c>
      <c r="D3340" s="418" t="s">
        <v>3836</v>
      </c>
      <c r="E3340" s="419" t="s">
        <v>102</v>
      </c>
      <c r="F3340" s="411"/>
      <c r="G3340" s="411">
        <f>[5]내역서!F3336</f>
        <v>2</v>
      </c>
      <c r="H3340" s="410"/>
      <c r="I3340" s="410">
        <f>내역서!F3344</f>
        <v>0</v>
      </c>
      <c r="J3340" s="411">
        <v>405250</v>
      </c>
      <c r="K3340" s="412">
        <f>INT($I3340*J3340)</f>
        <v>0</v>
      </c>
      <c r="L3340" s="411">
        <v>339684</v>
      </c>
      <c r="M3340" s="412">
        <f>INT($I3340*L3340)</f>
        <v>0</v>
      </c>
      <c r="N3340" s="411">
        <v>82816</v>
      </c>
      <c r="O3340" s="412">
        <f>INT($I3340*N3340)</f>
        <v>0</v>
      </c>
      <c r="P3340" s="412">
        <v>827750</v>
      </c>
      <c r="Q3340" s="412">
        <f>K3340+M3340+O3340</f>
        <v>0</v>
      </c>
      <c r="R3340" s="412"/>
      <c r="S3340" s="412"/>
      <c r="T3340" s="412"/>
      <c r="U3340" s="419"/>
    </row>
    <row r="3341" spans="1:21" s="77" customFormat="1" ht="24" hidden="1" customHeight="1">
      <c r="A3341" s="372" t="s">
        <v>4829</v>
      </c>
      <c r="B3341" s="421"/>
      <c r="C3341" s="421" t="s">
        <v>3835</v>
      </c>
      <c r="D3341" s="421" t="s">
        <v>3836</v>
      </c>
      <c r="E3341" s="422" t="s">
        <v>102</v>
      </c>
      <c r="F3341" s="416"/>
      <c r="G3341" s="416">
        <f>[5]내역서!F3337</f>
        <v>2</v>
      </c>
      <c r="H3341" s="415"/>
      <c r="I3341" s="415">
        <f>내역서!F3345</f>
        <v>0</v>
      </c>
      <c r="J3341" s="416">
        <v>405250</v>
      </c>
      <c r="K3341" s="417">
        <f t="shared" ref="K3341:K3343" si="5811">INT($I3341*J3341)</f>
        <v>0</v>
      </c>
      <c r="L3341" s="416">
        <v>339684</v>
      </c>
      <c r="M3341" s="417">
        <f t="shared" ref="M3341:M3343" si="5812">INT($I3341*L3341)</f>
        <v>0</v>
      </c>
      <c r="N3341" s="416">
        <v>82816</v>
      </c>
      <c r="O3341" s="417">
        <f t="shared" ref="O3341:O3343" si="5813">INT($I3341*N3341)</f>
        <v>0</v>
      </c>
      <c r="P3341" s="417">
        <v>827750</v>
      </c>
      <c r="Q3341" s="417">
        <f t="shared" si="5748"/>
        <v>0</v>
      </c>
      <c r="R3341" s="417">
        <f t="shared" ref="R3341" si="5814">I3341-I3340</f>
        <v>0</v>
      </c>
      <c r="S3341" s="417">
        <f t="shared" ref="S3341:T3341" si="5815">P3341-P3340</f>
        <v>0</v>
      </c>
      <c r="T3341" s="417">
        <f t="shared" si="5815"/>
        <v>0</v>
      </c>
      <c r="U3341" s="422"/>
    </row>
    <row r="3342" spans="1:21" s="485" customFormat="1" ht="24" hidden="1" customHeight="1">
      <c r="A3342" s="366" t="s">
        <v>5163</v>
      </c>
      <c r="B3342" s="418" t="s">
        <v>0</v>
      </c>
      <c r="C3342" s="418" t="s">
        <v>3837</v>
      </c>
      <c r="D3342" s="418" t="s">
        <v>3838</v>
      </c>
      <c r="E3342" s="419" t="s">
        <v>22</v>
      </c>
      <c r="F3342" s="411"/>
      <c r="G3342" s="411">
        <f>[5]내역서!F3338</f>
        <v>2</v>
      </c>
      <c r="H3342" s="410"/>
      <c r="I3342" s="410">
        <f>내역서!F3346</f>
        <v>0</v>
      </c>
      <c r="J3342" s="411">
        <v>0</v>
      </c>
      <c r="K3342" s="412">
        <f>INT($I3342*J3342)</f>
        <v>0</v>
      </c>
      <c r="L3342" s="411">
        <v>2409</v>
      </c>
      <c r="M3342" s="412">
        <f>INT($I3342*L3342)</f>
        <v>0</v>
      </c>
      <c r="N3342" s="411">
        <v>1134</v>
      </c>
      <c r="O3342" s="412">
        <f>INT($I3342*N3342)</f>
        <v>0</v>
      </c>
      <c r="P3342" s="412">
        <v>3543</v>
      </c>
      <c r="Q3342" s="412">
        <f>K3342+M3342+O3342</f>
        <v>0</v>
      </c>
      <c r="R3342" s="412"/>
      <c r="S3342" s="412"/>
      <c r="T3342" s="412"/>
      <c r="U3342" s="419"/>
    </row>
    <row r="3343" spans="1:21" s="77" customFormat="1" ht="24" hidden="1" customHeight="1">
      <c r="A3343" s="372" t="s">
        <v>4588</v>
      </c>
      <c r="B3343" s="421"/>
      <c r="C3343" s="421" t="s">
        <v>3837</v>
      </c>
      <c r="D3343" s="421" t="s">
        <v>3838</v>
      </c>
      <c r="E3343" s="422" t="s">
        <v>22</v>
      </c>
      <c r="F3343" s="416"/>
      <c r="G3343" s="416">
        <f>[5]내역서!F3339</f>
        <v>2</v>
      </c>
      <c r="H3343" s="415"/>
      <c r="I3343" s="415">
        <f>내역서!F3347</f>
        <v>0</v>
      </c>
      <c r="J3343" s="416">
        <v>0</v>
      </c>
      <c r="K3343" s="417">
        <f t="shared" si="5811"/>
        <v>0</v>
      </c>
      <c r="L3343" s="416">
        <v>2409</v>
      </c>
      <c r="M3343" s="417">
        <f t="shared" si="5812"/>
        <v>0</v>
      </c>
      <c r="N3343" s="416">
        <v>1134</v>
      </c>
      <c r="O3343" s="417">
        <f t="shared" si="5813"/>
        <v>0</v>
      </c>
      <c r="P3343" s="417">
        <v>3543</v>
      </c>
      <c r="Q3343" s="417">
        <f t="shared" si="5748"/>
        <v>0</v>
      </c>
      <c r="R3343" s="417">
        <f t="shared" ref="R3343" si="5816">I3343-I3342</f>
        <v>0</v>
      </c>
      <c r="S3343" s="417">
        <f t="shared" ref="S3343:T3343" si="5817">P3343-P3342</f>
        <v>0</v>
      </c>
      <c r="T3343" s="417">
        <f t="shared" si="5817"/>
        <v>0</v>
      </c>
      <c r="U3343" s="422"/>
    </row>
    <row r="3344" spans="1:21" s="460" customFormat="1" ht="24" hidden="1" customHeight="1">
      <c r="A3344" s="366" t="s">
        <v>4825</v>
      </c>
      <c r="B3344" s="448" t="s">
        <v>3840</v>
      </c>
      <c r="C3344" s="448" t="s">
        <v>3841</v>
      </c>
      <c r="D3344" s="449" t="s">
        <v>0</v>
      </c>
      <c r="E3344" s="449" t="s">
        <v>0</v>
      </c>
      <c r="F3344" s="450">
        <v>0</v>
      </c>
      <c r="G3344" s="450">
        <f>[5]내역서!F3340</f>
        <v>0</v>
      </c>
      <c r="H3344" s="450"/>
      <c r="I3344" s="450">
        <f>내역서!F3348</f>
        <v>0</v>
      </c>
      <c r="J3344" s="451">
        <v>0</v>
      </c>
      <c r="K3344" s="450">
        <f>K3346+K3366+K3380+K3392+K3404</f>
        <v>0</v>
      </c>
      <c r="L3344" s="451">
        <v>0</v>
      </c>
      <c r="M3344" s="450">
        <f>M3346+M3366+M3380+M3392+M3404</f>
        <v>0</v>
      </c>
      <c r="N3344" s="451">
        <v>0</v>
      </c>
      <c r="O3344" s="450">
        <f>O3346+O3366+O3380+O3392+O3404</f>
        <v>0</v>
      </c>
      <c r="P3344" s="452">
        <v>0</v>
      </c>
      <c r="Q3344" s="450">
        <f>K3344+M3344+O3344</f>
        <v>0</v>
      </c>
      <c r="R3344" s="450"/>
      <c r="S3344" s="450"/>
      <c r="T3344" s="450"/>
      <c r="U3344" s="453"/>
    </row>
    <row r="3345" spans="1:21" s="525" customFormat="1" ht="24" hidden="1" customHeight="1">
      <c r="A3345" s="372" t="s">
        <v>5164</v>
      </c>
      <c r="B3345" s="454" t="s">
        <v>3840</v>
      </c>
      <c r="C3345" s="454" t="s">
        <v>3842</v>
      </c>
      <c r="D3345" s="455" t="s">
        <v>0</v>
      </c>
      <c r="E3345" s="455"/>
      <c r="F3345" s="456">
        <v>0</v>
      </c>
      <c r="G3345" s="456">
        <f>[5]내역서!F3341</f>
        <v>0</v>
      </c>
      <c r="H3345" s="456"/>
      <c r="I3345" s="456">
        <f>내역서!F3349</f>
        <v>0</v>
      </c>
      <c r="J3345" s="457">
        <v>0</v>
      </c>
      <c r="K3345" s="456">
        <f>K3347+K3367+K3381+K3393+K3405</f>
        <v>0</v>
      </c>
      <c r="L3345" s="457">
        <v>0</v>
      </c>
      <c r="M3345" s="456">
        <f>M3347+M3367+M3381+M3393+M3405</f>
        <v>0</v>
      </c>
      <c r="N3345" s="457">
        <v>0</v>
      </c>
      <c r="O3345" s="456">
        <f>O3347+O3367+O3381+O3393+O3405</f>
        <v>0</v>
      </c>
      <c r="P3345" s="458">
        <v>0</v>
      </c>
      <c r="Q3345" s="456">
        <f t="shared" si="5748"/>
        <v>0</v>
      </c>
      <c r="R3345" s="456">
        <f t="shared" ref="R3345" si="5818">I3345-I3344</f>
        <v>0</v>
      </c>
      <c r="S3345" s="456">
        <f t="shared" ref="S3345:T3345" si="5819">P3345-P3344</f>
        <v>0</v>
      </c>
      <c r="T3345" s="456">
        <f t="shared" si="5819"/>
        <v>0</v>
      </c>
      <c r="U3345" s="459"/>
    </row>
    <row r="3346" spans="1:21" s="533" customFormat="1" ht="24" hidden="1" customHeight="1">
      <c r="A3346" s="366" t="s">
        <v>4825</v>
      </c>
      <c r="B3346" s="527" t="s">
        <v>0</v>
      </c>
      <c r="C3346" s="527" t="s">
        <v>3844</v>
      </c>
      <c r="D3346" s="528" t="s">
        <v>0</v>
      </c>
      <c r="E3346" s="528" t="s">
        <v>0</v>
      </c>
      <c r="F3346" s="529">
        <v>0</v>
      </c>
      <c r="G3346" s="529">
        <f>[5]내역서!F3342</f>
        <v>0</v>
      </c>
      <c r="H3346" s="529"/>
      <c r="I3346" s="529">
        <f>내역서!F3350</f>
        <v>0</v>
      </c>
      <c r="J3346" s="530">
        <v>0</v>
      </c>
      <c r="K3346" s="529">
        <f>K3348+K3350+K3352+K3354+K3356+K3358+K3360+K3362+K3364</f>
        <v>0</v>
      </c>
      <c r="L3346" s="530">
        <v>0</v>
      </c>
      <c r="M3346" s="529">
        <f>M3348+M3350+M3352+M3354+M3356+M3358+M3360+M3362+M3364</f>
        <v>0</v>
      </c>
      <c r="N3346" s="530">
        <v>0</v>
      </c>
      <c r="O3346" s="529">
        <f>O3348+O3350+O3352+O3354+O3356+O3358+O3360+O3362+O3364</f>
        <v>0</v>
      </c>
      <c r="P3346" s="531">
        <v>0</v>
      </c>
      <c r="Q3346" s="529">
        <f>K3346+M3346+O3346</f>
        <v>0</v>
      </c>
      <c r="R3346" s="529"/>
      <c r="S3346" s="529"/>
      <c r="T3346" s="529"/>
      <c r="U3346" s="532"/>
    </row>
    <row r="3347" spans="1:21" s="540" customFormat="1" ht="24" hidden="1" customHeight="1">
      <c r="A3347" s="372" t="s">
        <v>4624</v>
      </c>
      <c r="B3347" s="534"/>
      <c r="C3347" s="534" t="s">
        <v>3846</v>
      </c>
      <c r="D3347" s="535" t="s">
        <v>0</v>
      </c>
      <c r="E3347" s="535"/>
      <c r="F3347" s="536">
        <v>0</v>
      </c>
      <c r="G3347" s="536">
        <f>[5]내역서!F3343</f>
        <v>0</v>
      </c>
      <c r="H3347" s="536"/>
      <c r="I3347" s="536">
        <f>내역서!F3351</f>
        <v>0</v>
      </c>
      <c r="J3347" s="537">
        <v>0</v>
      </c>
      <c r="K3347" s="536">
        <f>K3349+K3351+K3353+K3355+K3357+K3359+K3361+K3363+K3365</f>
        <v>0</v>
      </c>
      <c r="L3347" s="537">
        <v>0</v>
      </c>
      <c r="M3347" s="536">
        <f>M3349+M3351+M3353+M3355+M3357+M3359+M3361+M3363+M3365</f>
        <v>0</v>
      </c>
      <c r="N3347" s="537">
        <v>0</v>
      </c>
      <c r="O3347" s="536">
        <f>O3349+O3351+O3353+O3355+O3357+O3359+O3361+O3363+O3365</f>
        <v>0</v>
      </c>
      <c r="P3347" s="538">
        <v>0</v>
      </c>
      <c r="Q3347" s="536">
        <f t="shared" si="5748"/>
        <v>0</v>
      </c>
      <c r="R3347" s="536">
        <f t="shared" ref="R3347" si="5820">I3347-I3346</f>
        <v>0</v>
      </c>
      <c r="S3347" s="536">
        <f t="shared" ref="S3347:T3347" si="5821">P3347-P3346</f>
        <v>0</v>
      </c>
      <c r="T3347" s="536">
        <f t="shared" si="5821"/>
        <v>0</v>
      </c>
      <c r="U3347" s="539"/>
    </row>
    <row r="3348" spans="1:21" s="485" customFormat="1" ht="24" hidden="1" customHeight="1">
      <c r="A3348" s="366" t="s">
        <v>5165</v>
      </c>
      <c r="B3348" s="418" t="s">
        <v>0</v>
      </c>
      <c r="C3348" s="418" t="s">
        <v>2234</v>
      </c>
      <c r="D3348" s="418" t="s">
        <v>3847</v>
      </c>
      <c r="E3348" s="419" t="s">
        <v>22</v>
      </c>
      <c r="F3348" s="411"/>
      <c r="G3348" s="411">
        <f>[5]내역서!F3344</f>
        <v>1</v>
      </c>
      <c r="H3348" s="410"/>
      <c r="I3348" s="410">
        <f>내역서!F3352</f>
        <v>0</v>
      </c>
      <c r="J3348" s="411">
        <v>352</v>
      </c>
      <c r="K3348" s="412">
        <f>INT($I3348*J3348)</f>
        <v>0</v>
      </c>
      <c r="L3348" s="411">
        <v>15740</v>
      </c>
      <c r="M3348" s="412">
        <f>INT($I3348*L3348)</f>
        <v>0</v>
      </c>
      <c r="N3348" s="411">
        <v>509</v>
      </c>
      <c r="O3348" s="412">
        <f>INT($I3348*N3348)</f>
        <v>0</v>
      </c>
      <c r="P3348" s="412">
        <v>16601</v>
      </c>
      <c r="Q3348" s="412">
        <f>K3348+M3348+O3348</f>
        <v>0</v>
      </c>
      <c r="R3348" s="412"/>
      <c r="S3348" s="412"/>
      <c r="T3348" s="412"/>
      <c r="U3348" s="419"/>
    </row>
    <row r="3349" spans="1:21" s="77" customFormat="1" ht="24" hidden="1" customHeight="1">
      <c r="A3349" s="372" t="s">
        <v>4608</v>
      </c>
      <c r="B3349" s="421"/>
      <c r="C3349" s="421" t="s">
        <v>2234</v>
      </c>
      <c r="D3349" s="421" t="s">
        <v>3847</v>
      </c>
      <c r="E3349" s="422" t="s">
        <v>22</v>
      </c>
      <c r="F3349" s="416"/>
      <c r="G3349" s="416">
        <f>[5]내역서!F3345</f>
        <v>1</v>
      </c>
      <c r="H3349" s="415"/>
      <c r="I3349" s="415">
        <f>내역서!F3353</f>
        <v>0</v>
      </c>
      <c r="J3349" s="416">
        <v>352</v>
      </c>
      <c r="K3349" s="417">
        <f t="shared" ref="K3349:K3365" si="5822">INT($I3349*J3349)</f>
        <v>0</v>
      </c>
      <c r="L3349" s="416">
        <v>15740</v>
      </c>
      <c r="M3349" s="417">
        <f t="shared" ref="M3349:M3365" si="5823">INT($I3349*L3349)</f>
        <v>0</v>
      </c>
      <c r="N3349" s="416">
        <v>509</v>
      </c>
      <c r="O3349" s="417">
        <f t="shared" ref="O3349:O3365" si="5824">INT($I3349*N3349)</f>
        <v>0</v>
      </c>
      <c r="P3349" s="417">
        <v>16601</v>
      </c>
      <c r="Q3349" s="417">
        <f t="shared" si="5748"/>
        <v>0</v>
      </c>
      <c r="R3349" s="417">
        <f t="shared" ref="R3349" si="5825">I3349-I3348</f>
        <v>0</v>
      </c>
      <c r="S3349" s="417">
        <f t="shared" ref="S3349:T3349" si="5826">P3349-P3348</f>
        <v>0</v>
      </c>
      <c r="T3349" s="417">
        <f t="shared" si="5826"/>
        <v>0</v>
      </c>
      <c r="U3349" s="422"/>
    </row>
    <row r="3350" spans="1:21" s="485" customFormat="1" ht="24" hidden="1" customHeight="1">
      <c r="A3350" s="366" t="s">
        <v>4634</v>
      </c>
      <c r="B3350" s="418" t="s">
        <v>0</v>
      </c>
      <c r="C3350" s="418" t="s">
        <v>2234</v>
      </c>
      <c r="D3350" s="418" t="s">
        <v>3848</v>
      </c>
      <c r="E3350" s="419" t="s">
        <v>22</v>
      </c>
      <c r="F3350" s="411"/>
      <c r="G3350" s="411">
        <f>[5]내역서!F3346</f>
        <v>3</v>
      </c>
      <c r="H3350" s="410"/>
      <c r="I3350" s="410">
        <f>내역서!F3354</f>
        <v>0</v>
      </c>
      <c r="J3350" s="411">
        <v>411</v>
      </c>
      <c r="K3350" s="412">
        <f>INT($I3350*J3350)</f>
        <v>0</v>
      </c>
      <c r="L3350" s="411">
        <v>18364</v>
      </c>
      <c r="M3350" s="412">
        <f>INT($I3350*L3350)</f>
        <v>0</v>
      </c>
      <c r="N3350" s="411">
        <v>595</v>
      </c>
      <c r="O3350" s="412">
        <f>INT($I3350*N3350)</f>
        <v>0</v>
      </c>
      <c r="P3350" s="412">
        <v>19370</v>
      </c>
      <c r="Q3350" s="412">
        <f>K3350+M3350+O3350</f>
        <v>0</v>
      </c>
      <c r="R3350" s="412"/>
      <c r="S3350" s="412"/>
      <c r="T3350" s="412"/>
      <c r="U3350" s="419"/>
    </row>
    <row r="3351" spans="1:21" s="77" customFormat="1" ht="24" hidden="1" customHeight="1">
      <c r="A3351" s="372" t="s">
        <v>4608</v>
      </c>
      <c r="B3351" s="421"/>
      <c r="C3351" s="421" t="s">
        <v>2234</v>
      </c>
      <c r="D3351" s="421" t="s">
        <v>3848</v>
      </c>
      <c r="E3351" s="422" t="s">
        <v>22</v>
      </c>
      <c r="F3351" s="416"/>
      <c r="G3351" s="416">
        <f>[5]내역서!F3347</f>
        <v>3</v>
      </c>
      <c r="H3351" s="415"/>
      <c r="I3351" s="415">
        <f>내역서!F3355</f>
        <v>0</v>
      </c>
      <c r="J3351" s="416">
        <v>411</v>
      </c>
      <c r="K3351" s="417">
        <f t="shared" si="5822"/>
        <v>0</v>
      </c>
      <c r="L3351" s="416">
        <v>18364</v>
      </c>
      <c r="M3351" s="417">
        <f t="shared" si="5823"/>
        <v>0</v>
      </c>
      <c r="N3351" s="416">
        <v>595</v>
      </c>
      <c r="O3351" s="417">
        <f t="shared" si="5824"/>
        <v>0</v>
      </c>
      <c r="P3351" s="417">
        <v>19370</v>
      </c>
      <c r="Q3351" s="417">
        <f t="shared" si="5748"/>
        <v>0</v>
      </c>
      <c r="R3351" s="417">
        <f t="shared" ref="R3351" si="5827">I3351-I3350</f>
        <v>0</v>
      </c>
      <c r="S3351" s="417">
        <f t="shared" ref="S3351:T3351" si="5828">P3351-P3350</f>
        <v>0</v>
      </c>
      <c r="T3351" s="417">
        <f t="shared" si="5828"/>
        <v>0</v>
      </c>
      <c r="U3351" s="422"/>
    </row>
    <row r="3352" spans="1:21" s="485" customFormat="1" ht="24" hidden="1" customHeight="1">
      <c r="A3352" s="366" t="s">
        <v>4825</v>
      </c>
      <c r="B3352" s="418" t="s">
        <v>0</v>
      </c>
      <c r="C3352" s="418" t="s">
        <v>2234</v>
      </c>
      <c r="D3352" s="418" t="s">
        <v>3849</v>
      </c>
      <c r="E3352" s="419" t="s">
        <v>22</v>
      </c>
      <c r="F3352" s="411"/>
      <c r="G3352" s="411">
        <f>[5]내역서!F3348</f>
        <v>15</v>
      </c>
      <c r="H3352" s="410"/>
      <c r="I3352" s="410">
        <f>내역서!F3356</f>
        <v>0</v>
      </c>
      <c r="J3352" s="411">
        <v>33349.300000000003</v>
      </c>
      <c r="K3352" s="412">
        <f>INT($I3352*J3352)</f>
        <v>0</v>
      </c>
      <c r="L3352" s="411">
        <v>221087.2</v>
      </c>
      <c r="M3352" s="412">
        <f>INT($I3352*L3352)</f>
        <v>0</v>
      </c>
      <c r="N3352" s="411">
        <v>30310.9</v>
      </c>
      <c r="O3352" s="412">
        <f>INT($I3352*N3352)</f>
        <v>0</v>
      </c>
      <c r="P3352" s="412">
        <v>284747.40000000002</v>
      </c>
      <c r="Q3352" s="412">
        <f>K3352+M3352+O3352</f>
        <v>0</v>
      </c>
      <c r="R3352" s="412"/>
      <c r="S3352" s="412"/>
      <c r="T3352" s="412"/>
      <c r="U3352" s="419"/>
    </row>
    <row r="3353" spans="1:21" s="77" customFormat="1" ht="24" hidden="1" customHeight="1">
      <c r="A3353" s="372" t="s">
        <v>4829</v>
      </c>
      <c r="B3353" s="421"/>
      <c r="C3353" s="421" t="s">
        <v>2234</v>
      </c>
      <c r="D3353" s="421" t="s">
        <v>3849</v>
      </c>
      <c r="E3353" s="422" t="s">
        <v>22</v>
      </c>
      <c r="F3353" s="416"/>
      <c r="G3353" s="416">
        <f>[5]내역서!F3349</f>
        <v>15</v>
      </c>
      <c r="H3353" s="415"/>
      <c r="I3353" s="415">
        <f>내역서!F3357</f>
        <v>0</v>
      </c>
      <c r="J3353" s="416">
        <v>33349.300000000003</v>
      </c>
      <c r="K3353" s="417">
        <f t="shared" si="5822"/>
        <v>0</v>
      </c>
      <c r="L3353" s="416">
        <v>221087.2</v>
      </c>
      <c r="M3353" s="417">
        <f t="shared" si="5823"/>
        <v>0</v>
      </c>
      <c r="N3353" s="416">
        <v>30310.9</v>
      </c>
      <c r="O3353" s="417">
        <f t="shared" si="5824"/>
        <v>0</v>
      </c>
      <c r="P3353" s="417">
        <v>284747.40000000002</v>
      </c>
      <c r="Q3353" s="417">
        <f t="shared" si="5748"/>
        <v>0</v>
      </c>
      <c r="R3353" s="417">
        <f t="shared" ref="R3353" si="5829">I3353-I3352</f>
        <v>0</v>
      </c>
      <c r="S3353" s="417">
        <f t="shared" ref="S3353:T3353" si="5830">P3353-P3352</f>
        <v>0</v>
      </c>
      <c r="T3353" s="417">
        <f t="shared" si="5830"/>
        <v>0</v>
      </c>
      <c r="U3353" s="422"/>
    </row>
    <row r="3354" spans="1:21" s="485" customFormat="1" ht="24" hidden="1" customHeight="1">
      <c r="A3354" s="366" t="s">
        <v>4825</v>
      </c>
      <c r="B3354" s="418" t="s">
        <v>0</v>
      </c>
      <c r="C3354" s="418" t="s">
        <v>2234</v>
      </c>
      <c r="D3354" s="418" t="s">
        <v>3850</v>
      </c>
      <c r="E3354" s="419" t="s">
        <v>22</v>
      </c>
      <c r="F3354" s="411"/>
      <c r="G3354" s="411">
        <f>[5]내역서!F3350</f>
        <v>1</v>
      </c>
      <c r="H3354" s="410"/>
      <c r="I3354" s="410">
        <f>내역서!F3358</f>
        <v>0</v>
      </c>
      <c r="J3354" s="411">
        <v>579</v>
      </c>
      <c r="K3354" s="412">
        <f>INT($I3354*J3354)</f>
        <v>0</v>
      </c>
      <c r="L3354" s="411">
        <v>32576</v>
      </c>
      <c r="M3354" s="412">
        <f>INT($I3354*L3354)</f>
        <v>0</v>
      </c>
      <c r="N3354" s="411">
        <v>1021</v>
      </c>
      <c r="O3354" s="412">
        <f>INT($I3354*N3354)</f>
        <v>0</v>
      </c>
      <c r="P3354" s="412">
        <v>34176</v>
      </c>
      <c r="Q3354" s="412">
        <f>K3354+M3354+O3354</f>
        <v>0</v>
      </c>
      <c r="R3354" s="412"/>
      <c r="S3354" s="412"/>
      <c r="T3354" s="412"/>
      <c r="U3354" s="419"/>
    </row>
    <row r="3355" spans="1:21" s="77" customFormat="1" ht="24" hidden="1" customHeight="1">
      <c r="A3355" s="372" t="s">
        <v>4588</v>
      </c>
      <c r="B3355" s="421"/>
      <c r="C3355" s="421" t="s">
        <v>2234</v>
      </c>
      <c r="D3355" s="421" t="s">
        <v>3850</v>
      </c>
      <c r="E3355" s="422" t="s">
        <v>22</v>
      </c>
      <c r="F3355" s="416"/>
      <c r="G3355" s="416">
        <f>[5]내역서!F3351</f>
        <v>1</v>
      </c>
      <c r="H3355" s="415"/>
      <c r="I3355" s="415">
        <f>내역서!F3359</f>
        <v>0</v>
      </c>
      <c r="J3355" s="416">
        <v>579</v>
      </c>
      <c r="K3355" s="417">
        <f t="shared" si="5822"/>
        <v>0</v>
      </c>
      <c r="L3355" s="416">
        <v>32576</v>
      </c>
      <c r="M3355" s="417">
        <f t="shared" si="5823"/>
        <v>0</v>
      </c>
      <c r="N3355" s="416">
        <v>1021</v>
      </c>
      <c r="O3355" s="417">
        <f t="shared" si="5824"/>
        <v>0</v>
      </c>
      <c r="P3355" s="417">
        <v>34176</v>
      </c>
      <c r="Q3355" s="417">
        <f t="shared" ref="Q3355:Q3417" si="5831">K3355+M3355+O3355</f>
        <v>0</v>
      </c>
      <c r="R3355" s="417">
        <f t="shared" ref="R3355" si="5832">I3355-I3354</f>
        <v>0</v>
      </c>
      <c r="S3355" s="417">
        <f t="shared" ref="S3355:T3355" si="5833">P3355-P3354</f>
        <v>0</v>
      </c>
      <c r="T3355" s="417">
        <f t="shared" si="5833"/>
        <v>0</v>
      </c>
      <c r="U3355" s="422"/>
    </row>
    <row r="3356" spans="1:21" s="485" customFormat="1" ht="24" hidden="1" customHeight="1">
      <c r="A3356" s="366" t="s">
        <v>4825</v>
      </c>
      <c r="B3356" s="418" t="s">
        <v>0</v>
      </c>
      <c r="C3356" s="418" t="s">
        <v>2234</v>
      </c>
      <c r="D3356" s="418" t="s">
        <v>3851</v>
      </c>
      <c r="E3356" s="419" t="s">
        <v>1860</v>
      </c>
      <c r="F3356" s="411"/>
      <c r="G3356" s="411">
        <f>[5]내역서!F3352</f>
        <v>4</v>
      </c>
      <c r="H3356" s="410"/>
      <c r="I3356" s="410">
        <f>내역서!F3360</f>
        <v>0</v>
      </c>
      <c r="J3356" s="411">
        <v>1469</v>
      </c>
      <c r="K3356" s="412">
        <f>INT($I3356*J3356)</f>
        <v>0</v>
      </c>
      <c r="L3356" s="411">
        <v>65591</v>
      </c>
      <c r="M3356" s="412">
        <f>INT($I3356*L3356)</f>
        <v>0</v>
      </c>
      <c r="N3356" s="411">
        <v>2124</v>
      </c>
      <c r="O3356" s="412">
        <f>INT($I3356*N3356)</f>
        <v>0</v>
      </c>
      <c r="P3356" s="412">
        <v>69184</v>
      </c>
      <c r="Q3356" s="412">
        <f>K3356+M3356+O3356</f>
        <v>0</v>
      </c>
      <c r="R3356" s="412"/>
      <c r="S3356" s="412"/>
      <c r="T3356" s="412"/>
      <c r="U3356" s="419"/>
    </row>
    <row r="3357" spans="1:21" s="77" customFormat="1" ht="24" hidden="1" customHeight="1">
      <c r="A3357" s="372" t="s">
        <v>4608</v>
      </c>
      <c r="B3357" s="421"/>
      <c r="C3357" s="421" t="s">
        <v>2234</v>
      </c>
      <c r="D3357" s="421" t="s">
        <v>3851</v>
      </c>
      <c r="E3357" s="422" t="s">
        <v>1860</v>
      </c>
      <c r="F3357" s="416"/>
      <c r="G3357" s="416">
        <f>[5]내역서!F3353</f>
        <v>4</v>
      </c>
      <c r="H3357" s="415"/>
      <c r="I3357" s="415">
        <f>내역서!F3361</f>
        <v>0</v>
      </c>
      <c r="J3357" s="416">
        <v>1469</v>
      </c>
      <c r="K3357" s="417">
        <f t="shared" si="5822"/>
        <v>0</v>
      </c>
      <c r="L3357" s="416">
        <v>65591</v>
      </c>
      <c r="M3357" s="417">
        <f t="shared" si="5823"/>
        <v>0</v>
      </c>
      <c r="N3357" s="416">
        <v>2124</v>
      </c>
      <c r="O3357" s="417">
        <f t="shared" si="5824"/>
        <v>0</v>
      </c>
      <c r="P3357" s="417">
        <v>69184</v>
      </c>
      <c r="Q3357" s="417">
        <f t="shared" si="5831"/>
        <v>0</v>
      </c>
      <c r="R3357" s="417">
        <f t="shared" ref="R3357" si="5834">I3357-I3356</f>
        <v>0</v>
      </c>
      <c r="S3357" s="417">
        <f t="shared" ref="S3357:T3357" si="5835">P3357-P3356</f>
        <v>0</v>
      </c>
      <c r="T3357" s="417">
        <f t="shared" si="5835"/>
        <v>0</v>
      </c>
      <c r="U3357" s="422"/>
    </row>
    <row r="3358" spans="1:21" s="485" customFormat="1" ht="24" hidden="1" customHeight="1">
      <c r="A3358" s="366" t="s">
        <v>4636</v>
      </c>
      <c r="B3358" s="418" t="s">
        <v>0</v>
      </c>
      <c r="C3358" s="418" t="s">
        <v>2234</v>
      </c>
      <c r="D3358" s="418" t="s">
        <v>3852</v>
      </c>
      <c r="E3358" s="419" t="s">
        <v>1860</v>
      </c>
      <c r="F3358" s="411"/>
      <c r="G3358" s="411">
        <f>[5]내역서!F3354</f>
        <v>2</v>
      </c>
      <c r="H3358" s="410"/>
      <c r="I3358" s="410">
        <f>내역서!F3362</f>
        <v>0</v>
      </c>
      <c r="J3358" s="411">
        <v>2101</v>
      </c>
      <c r="K3358" s="412">
        <f>INT($I3358*J3358)</f>
        <v>0</v>
      </c>
      <c r="L3358" s="411">
        <v>93795</v>
      </c>
      <c r="M3358" s="412">
        <f>INT($I3358*L3358)</f>
        <v>0</v>
      </c>
      <c r="N3358" s="411">
        <v>3039</v>
      </c>
      <c r="O3358" s="412">
        <f>INT($I3358*N3358)</f>
        <v>0</v>
      </c>
      <c r="P3358" s="412">
        <v>98935</v>
      </c>
      <c r="Q3358" s="412">
        <f>K3358+M3358+O3358</f>
        <v>0</v>
      </c>
      <c r="R3358" s="412"/>
      <c r="S3358" s="412"/>
      <c r="T3358" s="412"/>
      <c r="U3358" s="419"/>
    </row>
    <row r="3359" spans="1:21" s="77" customFormat="1" ht="24" hidden="1" customHeight="1">
      <c r="A3359" s="372" t="s">
        <v>4829</v>
      </c>
      <c r="B3359" s="421"/>
      <c r="C3359" s="421" t="s">
        <v>2234</v>
      </c>
      <c r="D3359" s="421" t="s">
        <v>3852</v>
      </c>
      <c r="E3359" s="422" t="s">
        <v>1860</v>
      </c>
      <c r="F3359" s="416"/>
      <c r="G3359" s="416">
        <f>[5]내역서!F3355</f>
        <v>2</v>
      </c>
      <c r="H3359" s="415"/>
      <c r="I3359" s="415">
        <f>내역서!F3363</f>
        <v>0</v>
      </c>
      <c r="J3359" s="416">
        <v>2101</v>
      </c>
      <c r="K3359" s="417">
        <f t="shared" si="5822"/>
        <v>0</v>
      </c>
      <c r="L3359" s="416">
        <v>93795</v>
      </c>
      <c r="M3359" s="417">
        <f t="shared" si="5823"/>
        <v>0</v>
      </c>
      <c r="N3359" s="416">
        <v>3039</v>
      </c>
      <c r="O3359" s="417">
        <f t="shared" si="5824"/>
        <v>0</v>
      </c>
      <c r="P3359" s="417">
        <v>98935</v>
      </c>
      <c r="Q3359" s="417">
        <f t="shared" si="5831"/>
        <v>0</v>
      </c>
      <c r="R3359" s="417">
        <f t="shared" ref="R3359" si="5836">I3359-I3358</f>
        <v>0</v>
      </c>
      <c r="S3359" s="417">
        <f t="shared" ref="S3359:T3359" si="5837">P3359-P3358</f>
        <v>0</v>
      </c>
      <c r="T3359" s="417">
        <f t="shared" si="5837"/>
        <v>0</v>
      </c>
      <c r="U3359" s="422"/>
    </row>
    <row r="3360" spans="1:21" s="485" customFormat="1" ht="24" hidden="1" customHeight="1">
      <c r="A3360" s="366" t="s">
        <v>4825</v>
      </c>
      <c r="B3360" s="418" t="s">
        <v>0</v>
      </c>
      <c r="C3360" s="418" t="s">
        <v>2234</v>
      </c>
      <c r="D3360" s="418" t="s">
        <v>3853</v>
      </c>
      <c r="E3360" s="419" t="s">
        <v>1860</v>
      </c>
      <c r="F3360" s="411"/>
      <c r="G3360" s="411">
        <f>[5]내역서!F3356</f>
        <v>3</v>
      </c>
      <c r="H3360" s="410"/>
      <c r="I3360" s="410">
        <f>내역서!F3364</f>
        <v>0</v>
      </c>
      <c r="J3360" s="411">
        <v>2453</v>
      </c>
      <c r="K3360" s="412">
        <f>INT($I3360*J3360)</f>
        <v>0</v>
      </c>
      <c r="L3360" s="411">
        <v>109313</v>
      </c>
      <c r="M3360" s="412">
        <f>INT($I3360*L3360)</f>
        <v>0</v>
      </c>
      <c r="N3360" s="411">
        <v>3549</v>
      </c>
      <c r="O3360" s="412">
        <f>INT($I3360*N3360)</f>
        <v>0</v>
      </c>
      <c r="P3360" s="412">
        <v>115315</v>
      </c>
      <c r="Q3360" s="412">
        <f>K3360+M3360+O3360</f>
        <v>0</v>
      </c>
      <c r="R3360" s="412"/>
      <c r="S3360" s="412"/>
      <c r="T3360" s="412"/>
      <c r="U3360" s="419"/>
    </row>
    <row r="3361" spans="1:21" s="77" customFormat="1" ht="24" hidden="1" customHeight="1">
      <c r="A3361" s="372" t="s">
        <v>4829</v>
      </c>
      <c r="B3361" s="421"/>
      <c r="C3361" s="421" t="s">
        <v>2234</v>
      </c>
      <c r="D3361" s="421" t="s">
        <v>3853</v>
      </c>
      <c r="E3361" s="422" t="s">
        <v>1860</v>
      </c>
      <c r="F3361" s="416"/>
      <c r="G3361" s="416">
        <f>[5]내역서!F3357</f>
        <v>3</v>
      </c>
      <c r="H3361" s="415"/>
      <c r="I3361" s="415">
        <f>내역서!F3365</f>
        <v>0</v>
      </c>
      <c r="J3361" s="416">
        <v>2453</v>
      </c>
      <c r="K3361" s="417">
        <f t="shared" si="5822"/>
        <v>0</v>
      </c>
      <c r="L3361" s="416">
        <v>109313</v>
      </c>
      <c r="M3361" s="417">
        <f t="shared" si="5823"/>
        <v>0</v>
      </c>
      <c r="N3361" s="416">
        <v>3549</v>
      </c>
      <c r="O3361" s="417">
        <f t="shared" si="5824"/>
        <v>0</v>
      </c>
      <c r="P3361" s="417">
        <v>115315</v>
      </c>
      <c r="Q3361" s="417">
        <f t="shared" si="5831"/>
        <v>0</v>
      </c>
      <c r="R3361" s="417">
        <f t="shared" ref="R3361" si="5838">I3361-I3360</f>
        <v>0</v>
      </c>
      <c r="S3361" s="417">
        <f t="shared" ref="S3361:T3361" si="5839">P3361-P3360</f>
        <v>0</v>
      </c>
      <c r="T3361" s="417">
        <f t="shared" si="5839"/>
        <v>0</v>
      </c>
      <c r="U3361" s="422"/>
    </row>
    <row r="3362" spans="1:21" s="485" customFormat="1" ht="24" hidden="1" customHeight="1">
      <c r="A3362" s="366" t="s">
        <v>4629</v>
      </c>
      <c r="B3362" s="418" t="s">
        <v>0</v>
      </c>
      <c r="C3362" s="418" t="s">
        <v>2234</v>
      </c>
      <c r="D3362" s="418" t="s">
        <v>3854</v>
      </c>
      <c r="E3362" s="419" t="s">
        <v>1860</v>
      </c>
      <c r="F3362" s="411"/>
      <c r="G3362" s="411">
        <f>[5]내역서!F3358</f>
        <v>6</v>
      </c>
      <c r="H3362" s="410"/>
      <c r="I3362" s="410">
        <f>내역서!F3366</f>
        <v>0</v>
      </c>
      <c r="J3362" s="411">
        <v>2674</v>
      </c>
      <c r="K3362" s="412">
        <f>INT($I3362*J3362)</f>
        <v>0</v>
      </c>
      <c r="L3362" s="411">
        <v>160025</v>
      </c>
      <c r="M3362" s="412">
        <f>INT($I3362*L3362)</f>
        <v>0</v>
      </c>
      <c r="N3362" s="411">
        <v>3868</v>
      </c>
      <c r="O3362" s="412">
        <f>INT($I3362*N3362)</f>
        <v>0</v>
      </c>
      <c r="P3362" s="412">
        <v>166567</v>
      </c>
      <c r="Q3362" s="412">
        <f>K3362+M3362+O3362</f>
        <v>0</v>
      </c>
      <c r="R3362" s="412"/>
      <c r="S3362" s="412"/>
      <c r="T3362" s="412"/>
      <c r="U3362" s="419"/>
    </row>
    <row r="3363" spans="1:21" s="77" customFormat="1" ht="24" hidden="1" customHeight="1">
      <c r="A3363" s="372" t="s">
        <v>4359</v>
      </c>
      <c r="B3363" s="421"/>
      <c r="C3363" s="421" t="s">
        <v>2234</v>
      </c>
      <c r="D3363" s="421" t="s">
        <v>3854</v>
      </c>
      <c r="E3363" s="422" t="s">
        <v>1860</v>
      </c>
      <c r="F3363" s="416"/>
      <c r="G3363" s="416">
        <f>[5]내역서!F3359</f>
        <v>6</v>
      </c>
      <c r="H3363" s="415"/>
      <c r="I3363" s="415">
        <f>내역서!F3367</f>
        <v>0</v>
      </c>
      <c r="J3363" s="416">
        <v>2674</v>
      </c>
      <c r="K3363" s="417">
        <f t="shared" si="5822"/>
        <v>0</v>
      </c>
      <c r="L3363" s="416">
        <v>160025</v>
      </c>
      <c r="M3363" s="417">
        <f t="shared" si="5823"/>
        <v>0</v>
      </c>
      <c r="N3363" s="416">
        <v>3868</v>
      </c>
      <c r="O3363" s="417">
        <f t="shared" si="5824"/>
        <v>0</v>
      </c>
      <c r="P3363" s="417">
        <v>166567</v>
      </c>
      <c r="Q3363" s="417">
        <f t="shared" si="5831"/>
        <v>0</v>
      </c>
      <c r="R3363" s="417">
        <f t="shared" ref="R3363" si="5840">I3363-I3362</f>
        <v>0</v>
      </c>
      <c r="S3363" s="417">
        <f t="shared" ref="S3363:T3363" si="5841">P3363-P3362</f>
        <v>0</v>
      </c>
      <c r="T3363" s="417">
        <f t="shared" si="5841"/>
        <v>0</v>
      </c>
      <c r="U3363" s="422"/>
    </row>
    <row r="3364" spans="1:21" s="485" customFormat="1" ht="24" hidden="1" customHeight="1">
      <c r="A3364" s="366" t="s">
        <v>4825</v>
      </c>
      <c r="B3364" s="418" t="s">
        <v>0</v>
      </c>
      <c r="C3364" s="418" t="s">
        <v>2234</v>
      </c>
      <c r="D3364" s="418" t="s">
        <v>3855</v>
      </c>
      <c r="E3364" s="419" t="s">
        <v>1860</v>
      </c>
      <c r="F3364" s="411"/>
      <c r="G3364" s="411">
        <f>[5]내역서!F3360</f>
        <v>8</v>
      </c>
      <c r="H3364" s="410"/>
      <c r="I3364" s="410">
        <f>내역서!F3368</f>
        <v>0</v>
      </c>
      <c r="J3364" s="411">
        <v>3484</v>
      </c>
      <c r="K3364" s="412">
        <f>INT($I3364*J3364)</f>
        <v>0</v>
      </c>
      <c r="L3364" s="411">
        <v>195693</v>
      </c>
      <c r="M3364" s="412">
        <f>INT($I3364*L3364)</f>
        <v>0</v>
      </c>
      <c r="N3364" s="411">
        <v>6131</v>
      </c>
      <c r="O3364" s="412">
        <f>INT($I3364*N3364)</f>
        <v>0</v>
      </c>
      <c r="P3364" s="412">
        <v>205308</v>
      </c>
      <c r="Q3364" s="412">
        <f>K3364+M3364+O3364</f>
        <v>0</v>
      </c>
      <c r="R3364" s="412"/>
      <c r="S3364" s="412"/>
      <c r="T3364" s="412"/>
      <c r="U3364" s="419"/>
    </row>
    <row r="3365" spans="1:21" s="77" customFormat="1" ht="24" hidden="1" customHeight="1">
      <c r="A3365" s="372" t="s">
        <v>4829</v>
      </c>
      <c r="B3365" s="421"/>
      <c r="C3365" s="421" t="s">
        <v>2234</v>
      </c>
      <c r="D3365" s="421" t="s">
        <v>3855</v>
      </c>
      <c r="E3365" s="422" t="s">
        <v>1860</v>
      </c>
      <c r="F3365" s="416"/>
      <c r="G3365" s="416">
        <f>[5]내역서!F3361</f>
        <v>8</v>
      </c>
      <c r="H3365" s="415"/>
      <c r="I3365" s="415">
        <f>내역서!F3369</f>
        <v>0</v>
      </c>
      <c r="J3365" s="416">
        <v>3484</v>
      </c>
      <c r="K3365" s="417">
        <f t="shared" si="5822"/>
        <v>0</v>
      </c>
      <c r="L3365" s="416">
        <v>195693</v>
      </c>
      <c r="M3365" s="417">
        <f t="shared" si="5823"/>
        <v>0</v>
      </c>
      <c r="N3365" s="416">
        <v>6131</v>
      </c>
      <c r="O3365" s="417">
        <f t="shared" si="5824"/>
        <v>0</v>
      </c>
      <c r="P3365" s="417">
        <v>205308</v>
      </c>
      <c r="Q3365" s="417">
        <f t="shared" si="5831"/>
        <v>0</v>
      </c>
      <c r="R3365" s="417">
        <f t="shared" ref="R3365" si="5842">I3365-I3364</f>
        <v>0</v>
      </c>
      <c r="S3365" s="417">
        <f t="shared" ref="S3365:T3365" si="5843">P3365-P3364</f>
        <v>0</v>
      </c>
      <c r="T3365" s="417">
        <f t="shared" si="5843"/>
        <v>0</v>
      </c>
      <c r="U3365" s="422"/>
    </row>
    <row r="3366" spans="1:21" s="533" customFormat="1" ht="24" hidden="1" customHeight="1">
      <c r="A3366" s="366" t="s">
        <v>4825</v>
      </c>
      <c r="B3366" s="527" t="s">
        <v>0</v>
      </c>
      <c r="C3366" s="527" t="s">
        <v>3856</v>
      </c>
      <c r="D3366" s="528" t="s">
        <v>0</v>
      </c>
      <c r="E3366" s="528" t="s">
        <v>0</v>
      </c>
      <c r="F3366" s="529">
        <v>0</v>
      </c>
      <c r="G3366" s="529">
        <f>[5]내역서!F3362</f>
        <v>0</v>
      </c>
      <c r="H3366" s="529"/>
      <c r="I3366" s="529">
        <f>내역서!F3370</f>
        <v>0</v>
      </c>
      <c r="J3366" s="530">
        <v>0</v>
      </c>
      <c r="K3366" s="529">
        <f>K3368+K3370+K3372+K3374+K3376+K3378</f>
        <v>0</v>
      </c>
      <c r="L3366" s="530">
        <v>0</v>
      </c>
      <c r="M3366" s="529">
        <f>M3368+M3370+M3372+M3374+M3376+M3378</f>
        <v>0</v>
      </c>
      <c r="N3366" s="530">
        <v>0</v>
      </c>
      <c r="O3366" s="529">
        <f>O3368+O3370+O3372+O3374+O3376+O3378</f>
        <v>0</v>
      </c>
      <c r="P3366" s="531">
        <v>0</v>
      </c>
      <c r="Q3366" s="529">
        <f>K3366+M3366+O3366</f>
        <v>0</v>
      </c>
      <c r="R3366" s="529"/>
      <c r="S3366" s="529"/>
      <c r="T3366" s="529"/>
      <c r="U3366" s="532"/>
    </row>
    <row r="3367" spans="1:21" s="540" customFormat="1" ht="24" hidden="1" customHeight="1">
      <c r="A3367" s="372" t="s">
        <v>4829</v>
      </c>
      <c r="B3367" s="534"/>
      <c r="C3367" s="534" t="s">
        <v>3857</v>
      </c>
      <c r="D3367" s="535" t="s">
        <v>0</v>
      </c>
      <c r="E3367" s="535"/>
      <c r="F3367" s="536">
        <v>0</v>
      </c>
      <c r="G3367" s="536">
        <f>[5]내역서!F3363</f>
        <v>0</v>
      </c>
      <c r="H3367" s="536"/>
      <c r="I3367" s="536">
        <f>내역서!F3371</f>
        <v>0</v>
      </c>
      <c r="J3367" s="537">
        <v>0</v>
      </c>
      <c r="K3367" s="536">
        <f>K3369+K3371+K3373+K3375+K3377+K3379</f>
        <v>0</v>
      </c>
      <c r="L3367" s="537">
        <v>0</v>
      </c>
      <c r="M3367" s="536">
        <f>M3369+M3371+M3373+M3375+M3377+M3379</f>
        <v>0</v>
      </c>
      <c r="N3367" s="537">
        <v>0</v>
      </c>
      <c r="O3367" s="536">
        <f>O3369+O3371+O3373+O3375+O3377+O3379</f>
        <v>0</v>
      </c>
      <c r="P3367" s="538">
        <v>0</v>
      </c>
      <c r="Q3367" s="536">
        <f t="shared" si="5831"/>
        <v>0</v>
      </c>
      <c r="R3367" s="536">
        <f t="shared" ref="R3367" si="5844">I3367-I3366</f>
        <v>0</v>
      </c>
      <c r="S3367" s="536">
        <f t="shared" ref="S3367:T3367" si="5845">P3367-P3366</f>
        <v>0</v>
      </c>
      <c r="T3367" s="536">
        <f t="shared" si="5845"/>
        <v>0</v>
      </c>
      <c r="U3367" s="539"/>
    </row>
    <row r="3368" spans="1:21" s="485" customFormat="1" ht="24" hidden="1" customHeight="1">
      <c r="A3368" s="366" t="s">
        <v>4689</v>
      </c>
      <c r="B3368" s="418" t="s">
        <v>0</v>
      </c>
      <c r="C3368" s="418" t="s">
        <v>2293</v>
      </c>
      <c r="D3368" s="418" t="s">
        <v>3858</v>
      </c>
      <c r="E3368" s="419" t="s">
        <v>1860</v>
      </c>
      <c r="F3368" s="411"/>
      <c r="G3368" s="411">
        <f>[5]내역서!F3364</f>
        <v>4</v>
      </c>
      <c r="H3368" s="410"/>
      <c r="I3368" s="410">
        <f>내역서!F3372</f>
        <v>0</v>
      </c>
      <c r="J3368" s="411">
        <v>811</v>
      </c>
      <c r="K3368" s="412">
        <f>INT($I3368*J3368)</f>
        <v>0</v>
      </c>
      <c r="L3368" s="411">
        <v>47767</v>
      </c>
      <c r="M3368" s="412">
        <f>INT($I3368*L3368)</f>
        <v>0</v>
      </c>
      <c r="N3368" s="411">
        <v>2865</v>
      </c>
      <c r="O3368" s="412">
        <f>INT($I3368*N3368)</f>
        <v>0</v>
      </c>
      <c r="P3368" s="412">
        <v>51443</v>
      </c>
      <c r="Q3368" s="412">
        <f>K3368+M3368+O3368</f>
        <v>0</v>
      </c>
      <c r="R3368" s="412"/>
      <c r="S3368" s="412"/>
      <c r="T3368" s="412"/>
      <c r="U3368" s="419"/>
    </row>
    <row r="3369" spans="1:21" s="77" customFormat="1" ht="24" hidden="1" customHeight="1">
      <c r="A3369" s="372" t="s">
        <v>4640</v>
      </c>
      <c r="B3369" s="421"/>
      <c r="C3369" s="421" t="s">
        <v>2293</v>
      </c>
      <c r="D3369" s="421" t="s">
        <v>3858</v>
      </c>
      <c r="E3369" s="422" t="s">
        <v>1860</v>
      </c>
      <c r="F3369" s="416"/>
      <c r="G3369" s="416">
        <f>[5]내역서!F3365</f>
        <v>4</v>
      </c>
      <c r="H3369" s="415"/>
      <c r="I3369" s="415">
        <f>내역서!F3373</f>
        <v>0</v>
      </c>
      <c r="J3369" s="416">
        <v>811</v>
      </c>
      <c r="K3369" s="417">
        <f t="shared" ref="K3369:K3379" si="5846">INT($I3369*J3369)</f>
        <v>0</v>
      </c>
      <c r="L3369" s="416">
        <v>47767</v>
      </c>
      <c r="M3369" s="417">
        <f t="shared" ref="M3369:M3379" si="5847">INT($I3369*L3369)</f>
        <v>0</v>
      </c>
      <c r="N3369" s="416">
        <v>2865</v>
      </c>
      <c r="O3369" s="417">
        <f t="shared" ref="O3369:O3379" si="5848">INT($I3369*N3369)</f>
        <v>0</v>
      </c>
      <c r="P3369" s="417">
        <v>51443</v>
      </c>
      <c r="Q3369" s="417">
        <f t="shared" si="5831"/>
        <v>0</v>
      </c>
      <c r="R3369" s="417">
        <f t="shared" ref="R3369" si="5849">I3369-I3368</f>
        <v>0</v>
      </c>
      <c r="S3369" s="417">
        <f t="shared" ref="S3369:T3369" si="5850">P3369-P3368</f>
        <v>0</v>
      </c>
      <c r="T3369" s="417">
        <f t="shared" si="5850"/>
        <v>0</v>
      </c>
      <c r="U3369" s="422"/>
    </row>
    <row r="3370" spans="1:21" s="485" customFormat="1" ht="24" hidden="1" customHeight="1">
      <c r="A3370" s="366" t="s">
        <v>4689</v>
      </c>
      <c r="B3370" s="418" t="s">
        <v>0</v>
      </c>
      <c r="C3370" s="418" t="s">
        <v>2293</v>
      </c>
      <c r="D3370" s="418" t="s">
        <v>3859</v>
      </c>
      <c r="E3370" s="419" t="s">
        <v>1860</v>
      </c>
      <c r="F3370" s="411"/>
      <c r="G3370" s="411">
        <f>[5]내역서!F3366</f>
        <v>6</v>
      </c>
      <c r="H3370" s="410"/>
      <c r="I3370" s="410">
        <f>내역서!F3374</f>
        <v>0</v>
      </c>
      <c r="J3370" s="411">
        <v>929</v>
      </c>
      <c r="K3370" s="412">
        <f>INT($I3370*J3370)</f>
        <v>0</v>
      </c>
      <c r="L3370" s="411">
        <v>55378</v>
      </c>
      <c r="M3370" s="412">
        <f>INT($I3370*L3370)</f>
        <v>0</v>
      </c>
      <c r="N3370" s="411">
        <v>3322</v>
      </c>
      <c r="O3370" s="412">
        <f>INT($I3370*N3370)</f>
        <v>0</v>
      </c>
      <c r="P3370" s="412">
        <v>59629</v>
      </c>
      <c r="Q3370" s="412">
        <f>K3370+M3370+O3370</f>
        <v>0</v>
      </c>
      <c r="R3370" s="412"/>
      <c r="S3370" s="412"/>
      <c r="T3370" s="412"/>
      <c r="U3370" s="419"/>
    </row>
    <row r="3371" spans="1:21" s="77" customFormat="1" ht="24" hidden="1" customHeight="1">
      <c r="A3371" s="372" t="s">
        <v>4373</v>
      </c>
      <c r="B3371" s="421"/>
      <c r="C3371" s="421" t="s">
        <v>2293</v>
      </c>
      <c r="D3371" s="421" t="s">
        <v>3859</v>
      </c>
      <c r="E3371" s="422" t="s">
        <v>1860</v>
      </c>
      <c r="F3371" s="416"/>
      <c r="G3371" s="416">
        <f>[5]내역서!F3367</f>
        <v>6</v>
      </c>
      <c r="H3371" s="415"/>
      <c r="I3371" s="415">
        <f>내역서!F3375</f>
        <v>0</v>
      </c>
      <c r="J3371" s="416">
        <v>929</v>
      </c>
      <c r="K3371" s="417">
        <f t="shared" si="5846"/>
        <v>0</v>
      </c>
      <c r="L3371" s="416">
        <v>55378</v>
      </c>
      <c r="M3371" s="417">
        <f t="shared" si="5847"/>
        <v>0</v>
      </c>
      <c r="N3371" s="416">
        <v>3322</v>
      </c>
      <c r="O3371" s="417">
        <f t="shared" si="5848"/>
        <v>0</v>
      </c>
      <c r="P3371" s="417">
        <v>59629</v>
      </c>
      <c r="Q3371" s="417">
        <f t="shared" si="5831"/>
        <v>0</v>
      </c>
      <c r="R3371" s="417">
        <f t="shared" ref="R3371" si="5851">I3371-I3370</f>
        <v>0</v>
      </c>
      <c r="S3371" s="417">
        <f t="shared" ref="S3371:T3371" si="5852">P3371-P3370</f>
        <v>0</v>
      </c>
      <c r="T3371" s="417">
        <f t="shared" si="5852"/>
        <v>0</v>
      </c>
      <c r="U3371" s="422"/>
    </row>
    <row r="3372" spans="1:21" s="485" customFormat="1" ht="24" hidden="1" customHeight="1">
      <c r="A3372" s="366" t="s">
        <v>4308</v>
      </c>
      <c r="B3372" s="418" t="s">
        <v>0</v>
      </c>
      <c r="C3372" s="418" t="s">
        <v>2293</v>
      </c>
      <c r="D3372" s="418" t="s">
        <v>3847</v>
      </c>
      <c r="E3372" s="419" t="s">
        <v>1860</v>
      </c>
      <c r="F3372" s="411"/>
      <c r="G3372" s="411">
        <f>[5]내역서!F3368</f>
        <v>3</v>
      </c>
      <c r="H3372" s="410"/>
      <c r="I3372" s="410">
        <f>내역서!F3376</f>
        <v>0</v>
      </c>
      <c r="J3372" s="411">
        <v>1153</v>
      </c>
      <c r="K3372" s="412">
        <f>INT($I3372*J3372)</f>
        <v>0</v>
      </c>
      <c r="L3372" s="411">
        <v>80837</v>
      </c>
      <c r="M3372" s="412">
        <f>INT($I3372*L3372)</f>
        <v>0</v>
      </c>
      <c r="N3372" s="411">
        <v>4849</v>
      </c>
      <c r="O3372" s="412">
        <f>INT($I3372*N3372)</f>
        <v>0</v>
      </c>
      <c r="P3372" s="412">
        <v>86839</v>
      </c>
      <c r="Q3372" s="412">
        <f>K3372+M3372+O3372</f>
        <v>0</v>
      </c>
      <c r="R3372" s="412"/>
      <c r="S3372" s="412"/>
      <c r="T3372" s="412"/>
      <c r="U3372" s="419"/>
    </row>
    <row r="3373" spans="1:21" s="77" customFormat="1" ht="24" hidden="1" customHeight="1">
      <c r="A3373" s="372" t="s">
        <v>4829</v>
      </c>
      <c r="B3373" s="421"/>
      <c r="C3373" s="421" t="s">
        <v>2293</v>
      </c>
      <c r="D3373" s="421" t="s">
        <v>3847</v>
      </c>
      <c r="E3373" s="422" t="s">
        <v>1860</v>
      </c>
      <c r="F3373" s="416"/>
      <c r="G3373" s="416">
        <f>[5]내역서!F3369</f>
        <v>3</v>
      </c>
      <c r="H3373" s="415"/>
      <c r="I3373" s="415">
        <f>내역서!F3377</f>
        <v>0</v>
      </c>
      <c r="J3373" s="416">
        <v>1153</v>
      </c>
      <c r="K3373" s="417">
        <f t="shared" si="5846"/>
        <v>0</v>
      </c>
      <c r="L3373" s="416">
        <v>80837</v>
      </c>
      <c r="M3373" s="417">
        <f t="shared" si="5847"/>
        <v>0</v>
      </c>
      <c r="N3373" s="416">
        <v>4849</v>
      </c>
      <c r="O3373" s="417">
        <f t="shared" si="5848"/>
        <v>0</v>
      </c>
      <c r="P3373" s="417">
        <v>86839</v>
      </c>
      <c r="Q3373" s="417">
        <f t="shared" si="5831"/>
        <v>0</v>
      </c>
      <c r="R3373" s="417">
        <f t="shared" ref="R3373" si="5853">I3373-I3372</f>
        <v>0</v>
      </c>
      <c r="S3373" s="417">
        <f t="shared" ref="S3373:T3373" si="5854">P3373-P3372</f>
        <v>0</v>
      </c>
      <c r="T3373" s="417">
        <f t="shared" si="5854"/>
        <v>0</v>
      </c>
      <c r="U3373" s="422"/>
    </row>
    <row r="3374" spans="1:21" s="485" customFormat="1" ht="24" hidden="1" customHeight="1">
      <c r="A3374" s="366" t="s">
        <v>4825</v>
      </c>
      <c r="B3374" s="418" t="s">
        <v>0</v>
      </c>
      <c r="C3374" s="418" t="s">
        <v>2293</v>
      </c>
      <c r="D3374" s="418" t="s">
        <v>3848</v>
      </c>
      <c r="E3374" s="419" t="s">
        <v>1860</v>
      </c>
      <c r="F3374" s="411"/>
      <c r="G3374" s="411">
        <f>[5]내역서!F3370</f>
        <v>9</v>
      </c>
      <c r="H3374" s="410"/>
      <c r="I3374" s="410">
        <f>내역서!F3378</f>
        <v>0</v>
      </c>
      <c r="J3374" s="411">
        <v>1389</v>
      </c>
      <c r="K3374" s="412">
        <f>INT($I3374*J3374)</f>
        <v>0</v>
      </c>
      <c r="L3374" s="411">
        <v>104984</v>
      </c>
      <c r="M3374" s="412">
        <f>INT($I3374*L3374)</f>
        <v>0</v>
      </c>
      <c r="N3374" s="411">
        <v>6298</v>
      </c>
      <c r="O3374" s="412">
        <f>INT($I3374*N3374)</f>
        <v>0</v>
      </c>
      <c r="P3374" s="412">
        <v>112671</v>
      </c>
      <c r="Q3374" s="412">
        <f>K3374+M3374+O3374</f>
        <v>0</v>
      </c>
      <c r="R3374" s="412"/>
      <c r="S3374" s="412"/>
      <c r="T3374" s="412"/>
      <c r="U3374" s="419"/>
    </row>
    <row r="3375" spans="1:21" s="77" customFormat="1" ht="24" hidden="1" customHeight="1">
      <c r="A3375" s="372" t="s">
        <v>4606</v>
      </c>
      <c r="B3375" s="421"/>
      <c r="C3375" s="421" t="s">
        <v>2293</v>
      </c>
      <c r="D3375" s="421" t="s">
        <v>3848</v>
      </c>
      <c r="E3375" s="422" t="s">
        <v>1860</v>
      </c>
      <c r="F3375" s="416"/>
      <c r="G3375" s="416">
        <f>[5]내역서!F3371</f>
        <v>9</v>
      </c>
      <c r="H3375" s="415"/>
      <c r="I3375" s="415">
        <f>내역서!F3379</f>
        <v>0</v>
      </c>
      <c r="J3375" s="416">
        <v>1389</v>
      </c>
      <c r="K3375" s="417">
        <f t="shared" si="5846"/>
        <v>0</v>
      </c>
      <c r="L3375" s="416">
        <v>104984</v>
      </c>
      <c r="M3375" s="417">
        <f t="shared" si="5847"/>
        <v>0</v>
      </c>
      <c r="N3375" s="416">
        <v>6298</v>
      </c>
      <c r="O3375" s="417">
        <f t="shared" si="5848"/>
        <v>0</v>
      </c>
      <c r="P3375" s="417">
        <v>112671</v>
      </c>
      <c r="Q3375" s="417">
        <f t="shared" si="5831"/>
        <v>0</v>
      </c>
      <c r="R3375" s="417">
        <f t="shared" ref="R3375" si="5855">I3375-I3374</f>
        <v>0</v>
      </c>
      <c r="S3375" s="417">
        <f t="shared" ref="S3375:T3375" si="5856">P3375-P3374</f>
        <v>0</v>
      </c>
      <c r="T3375" s="417">
        <f t="shared" si="5856"/>
        <v>0</v>
      </c>
      <c r="U3375" s="422"/>
    </row>
    <row r="3376" spans="1:21" s="485" customFormat="1" ht="24" hidden="1" customHeight="1">
      <c r="A3376" s="366" t="s">
        <v>4301</v>
      </c>
      <c r="B3376" s="418" t="s">
        <v>0</v>
      </c>
      <c r="C3376" s="418" t="s">
        <v>2293</v>
      </c>
      <c r="D3376" s="418" t="s">
        <v>3849</v>
      </c>
      <c r="E3376" s="419" t="s">
        <v>1860</v>
      </c>
      <c r="F3376" s="411"/>
      <c r="G3376" s="411">
        <f>[5]내역서!F3372</f>
        <v>12</v>
      </c>
      <c r="H3376" s="410"/>
      <c r="I3376" s="410">
        <f>내역서!F3380</f>
        <v>0</v>
      </c>
      <c r="J3376" s="411">
        <v>44080.6</v>
      </c>
      <c r="K3376" s="412">
        <f>INT($I3376*J3376)</f>
        <v>0</v>
      </c>
      <c r="L3376" s="411">
        <v>183092</v>
      </c>
      <c r="M3376" s="412">
        <f>INT($I3376*L3376)</f>
        <v>0</v>
      </c>
      <c r="N3376" s="411">
        <v>8045.2</v>
      </c>
      <c r="O3376" s="412">
        <f>INT($I3376*N3376)</f>
        <v>0</v>
      </c>
      <c r="P3376" s="412">
        <v>235217.8</v>
      </c>
      <c r="Q3376" s="412">
        <f>K3376+M3376+O3376</f>
        <v>0</v>
      </c>
      <c r="R3376" s="412"/>
      <c r="S3376" s="412"/>
      <c r="T3376" s="412"/>
      <c r="U3376" s="419"/>
    </row>
    <row r="3377" spans="1:21" s="77" customFormat="1" ht="24" hidden="1" customHeight="1">
      <c r="A3377" s="372" t="s">
        <v>4880</v>
      </c>
      <c r="B3377" s="421"/>
      <c r="C3377" s="421" t="s">
        <v>2293</v>
      </c>
      <c r="D3377" s="421" t="s">
        <v>3849</v>
      </c>
      <c r="E3377" s="422" t="s">
        <v>1860</v>
      </c>
      <c r="F3377" s="416"/>
      <c r="G3377" s="416">
        <f>[5]내역서!F3373</f>
        <v>12</v>
      </c>
      <c r="H3377" s="415"/>
      <c r="I3377" s="415">
        <f>내역서!F3381</f>
        <v>0</v>
      </c>
      <c r="J3377" s="416">
        <v>44080.6</v>
      </c>
      <c r="K3377" s="417">
        <f t="shared" si="5846"/>
        <v>0</v>
      </c>
      <c r="L3377" s="416">
        <v>183092</v>
      </c>
      <c r="M3377" s="417">
        <f t="shared" si="5847"/>
        <v>0</v>
      </c>
      <c r="N3377" s="416">
        <v>8045.2</v>
      </c>
      <c r="O3377" s="417">
        <f t="shared" si="5848"/>
        <v>0</v>
      </c>
      <c r="P3377" s="417">
        <v>235217.80000000002</v>
      </c>
      <c r="Q3377" s="417">
        <f t="shared" si="5831"/>
        <v>0</v>
      </c>
      <c r="R3377" s="417">
        <f t="shared" ref="R3377" si="5857">I3377-I3376</f>
        <v>0</v>
      </c>
      <c r="S3377" s="417">
        <f t="shared" ref="S3377:T3377" si="5858">P3377-P3376</f>
        <v>0</v>
      </c>
      <c r="T3377" s="417">
        <f t="shared" si="5858"/>
        <v>0</v>
      </c>
      <c r="U3377" s="422"/>
    </row>
    <row r="3378" spans="1:21" s="485" customFormat="1" ht="24" hidden="1" customHeight="1">
      <c r="A3378" s="366" t="s">
        <v>4825</v>
      </c>
      <c r="B3378" s="418" t="s">
        <v>0</v>
      </c>
      <c r="C3378" s="418" t="s">
        <v>2293</v>
      </c>
      <c r="D3378" s="418" t="s">
        <v>3850</v>
      </c>
      <c r="E3378" s="419" t="s">
        <v>1860</v>
      </c>
      <c r="F3378" s="411"/>
      <c r="G3378" s="411">
        <f>[5]내역서!F3374</f>
        <v>9</v>
      </c>
      <c r="H3378" s="410"/>
      <c r="I3378" s="410">
        <f>내역서!F3382</f>
        <v>0</v>
      </c>
      <c r="J3378" s="411">
        <v>3408</v>
      </c>
      <c r="K3378" s="412">
        <f>INT($I3378*J3378)</f>
        <v>0</v>
      </c>
      <c r="L3378" s="411">
        <v>393692</v>
      </c>
      <c r="M3378" s="412">
        <f>INT($I3378*L3378)</f>
        <v>0</v>
      </c>
      <c r="N3378" s="411">
        <v>23621</v>
      </c>
      <c r="O3378" s="412">
        <f>INT($I3378*N3378)</f>
        <v>0</v>
      </c>
      <c r="P3378" s="412">
        <v>420721</v>
      </c>
      <c r="Q3378" s="412">
        <f>K3378+M3378+O3378</f>
        <v>0</v>
      </c>
      <c r="R3378" s="412"/>
      <c r="S3378" s="412"/>
      <c r="T3378" s="412"/>
      <c r="U3378" s="419"/>
    </row>
    <row r="3379" spans="1:21" s="77" customFormat="1" ht="24" hidden="1" customHeight="1">
      <c r="A3379" s="372" t="s">
        <v>4990</v>
      </c>
      <c r="B3379" s="421"/>
      <c r="C3379" s="421" t="s">
        <v>2293</v>
      </c>
      <c r="D3379" s="421" t="s">
        <v>3850</v>
      </c>
      <c r="E3379" s="422" t="s">
        <v>1860</v>
      </c>
      <c r="F3379" s="416"/>
      <c r="G3379" s="416">
        <f>[5]내역서!F3375</f>
        <v>9</v>
      </c>
      <c r="H3379" s="415"/>
      <c r="I3379" s="415">
        <f>내역서!F3383</f>
        <v>0</v>
      </c>
      <c r="J3379" s="416">
        <v>3408</v>
      </c>
      <c r="K3379" s="417">
        <f t="shared" si="5846"/>
        <v>0</v>
      </c>
      <c r="L3379" s="416">
        <v>393692</v>
      </c>
      <c r="M3379" s="417">
        <f t="shared" si="5847"/>
        <v>0</v>
      </c>
      <c r="N3379" s="416">
        <v>23621</v>
      </c>
      <c r="O3379" s="417">
        <f t="shared" si="5848"/>
        <v>0</v>
      </c>
      <c r="P3379" s="417">
        <v>420721</v>
      </c>
      <c r="Q3379" s="417">
        <f t="shared" si="5831"/>
        <v>0</v>
      </c>
      <c r="R3379" s="417">
        <f t="shared" ref="R3379" si="5859">I3379-I3378</f>
        <v>0</v>
      </c>
      <c r="S3379" s="417">
        <f t="shared" ref="S3379:T3379" si="5860">P3379-P3378</f>
        <v>0</v>
      </c>
      <c r="T3379" s="417">
        <f t="shared" si="5860"/>
        <v>0</v>
      </c>
      <c r="U3379" s="422"/>
    </row>
    <row r="3380" spans="1:21" s="533" customFormat="1" ht="24" hidden="1" customHeight="1">
      <c r="A3380" s="366" t="s">
        <v>4732</v>
      </c>
      <c r="B3380" s="527" t="s">
        <v>0</v>
      </c>
      <c r="C3380" s="527" t="s">
        <v>3860</v>
      </c>
      <c r="D3380" s="528" t="s">
        <v>0</v>
      </c>
      <c r="E3380" s="528" t="s">
        <v>0</v>
      </c>
      <c r="F3380" s="529">
        <v>0</v>
      </c>
      <c r="G3380" s="529">
        <f>[5]내역서!F3376</f>
        <v>0</v>
      </c>
      <c r="H3380" s="529"/>
      <c r="I3380" s="529">
        <f>내역서!F3384</f>
        <v>0</v>
      </c>
      <c r="J3380" s="530">
        <v>0</v>
      </c>
      <c r="K3380" s="529">
        <f>K3382+K3384+K3386+K3388+K3390</f>
        <v>0</v>
      </c>
      <c r="L3380" s="530">
        <v>0</v>
      </c>
      <c r="M3380" s="529">
        <f>M3382+M3384+M3386+M3388+M3390</f>
        <v>0</v>
      </c>
      <c r="N3380" s="530">
        <v>0</v>
      </c>
      <c r="O3380" s="529">
        <f>O3382+O3384+O3386+O3388+O3390</f>
        <v>0</v>
      </c>
      <c r="P3380" s="531">
        <v>0</v>
      </c>
      <c r="Q3380" s="529">
        <f>K3380+M3380+O3380</f>
        <v>0</v>
      </c>
      <c r="R3380" s="529"/>
      <c r="S3380" s="529"/>
      <c r="T3380" s="529"/>
      <c r="U3380" s="532"/>
    </row>
    <row r="3381" spans="1:21" s="540" customFormat="1" ht="24" hidden="1" customHeight="1">
      <c r="A3381" s="372" t="s">
        <v>4829</v>
      </c>
      <c r="B3381" s="534"/>
      <c r="C3381" s="534" t="s">
        <v>3861</v>
      </c>
      <c r="D3381" s="535" t="s">
        <v>0</v>
      </c>
      <c r="E3381" s="535"/>
      <c r="F3381" s="536">
        <v>0</v>
      </c>
      <c r="G3381" s="536">
        <f>[5]내역서!F3377</f>
        <v>0</v>
      </c>
      <c r="H3381" s="536"/>
      <c r="I3381" s="536">
        <f>내역서!F3385</f>
        <v>0</v>
      </c>
      <c r="J3381" s="537">
        <v>0</v>
      </c>
      <c r="K3381" s="536">
        <f>K3383+K3385+K3387+K3389+K3391</f>
        <v>0</v>
      </c>
      <c r="L3381" s="537">
        <v>0</v>
      </c>
      <c r="M3381" s="536">
        <f>M3383+M3385+M3387+M3389+M3391</f>
        <v>0</v>
      </c>
      <c r="N3381" s="537">
        <v>0</v>
      </c>
      <c r="O3381" s="536">
        <f>O3383+O3385+O3387+O3389+O3391</f>
        <v>0</v>
      </c>
      <c r="P3381" s="538">
        <v>0</v>
      </c>
      <c r="Q3381" s="536">
        <f t="shared" si="5831"/>
        <v>0</v>
      </c>
      <c r="R3381" s="536">
        <f t="shared" ref="R3381" si="5861">I3381-I3380</f>
        <v>0</v>
      </c>
      <c r="S3381" s="536">
        <f t="shared" ref="S3381:T3381" si="5862">P3381-P3380</f>
        <v>0</v>
      </c>
      <c r="T3381" s="536">
        <f t="shared" si="5862"/>
        <v>0</v>
      </c>
      <c r="U3381" s="539"/>
    </row>
    <row r="3382" spans="1:21" s="485" customFormat="1" ht="24" hidden="1" customHeight="1">
      <c r="A3382" s="366" t="s">
        <v>4308</v>
      </c>
      <c r="B3382" s="418" t="s">
        <v>0</v>
      </c>
      <c r="C3382" s="418" t="s">
        <v>2300</v>
      </c>
      <c r="D3382" s="418" t="s">
        <v>3862</v>
      </c>
      <c r="E3382" s="419" t="s">
        <v>1860</v>
      </c>
      <c r="F3382" s="411"/>
      <c r="G3382" s="411">
        <f>[5]내역서!F3378</f>
        <v>6</v>
      </c>
      <c r="H3382" s="410"/>
      <c r="I3382" s="410">
        <f>내역서!F3386</f>
        <v>0</v>
      </c>
      <c r="J3382" s="411">
        <v>14696</v>
      </c>
      <c r="K3382" s="412">
        <f>INT($I3382*J3382)</f>
        <v>0</v>
      </c>
      <c r="L3382" s="411">
        <v>64569</v>
      </c>
      <c r="M3382" s="412">
        <f>INT($I3382*L3382)</f>
        <v>0</v>
      </c>
      <c r="N3382" s="411"/>
      <c r="O3382" s="412">
        <f>INT($I3382*N3382)</f>
        <v>0</v>
      </c>
      <c r="P3382" s="412">
        <v>79265</v>
      </c>
      <c r="Q3382" s="412">
        <f>K3382+M3382+O3382</f>
        <v>0</v>
      </c>
      <c r="R3382" s="412"/>
      <c r="S3382" s="412"/>
      <c r="T3382" s="412"/>
      <c r="U3382" s="419"/>
    </row>
    <row r="3383" spans="1:21" s="77" customFormat="1" ht="24" hidden="1" customHeight="1">
      <c r="A3383" s="372" t="s">
        <v>4829</v>
      </c>
      <c r="B3383" s="421"/>
      <c r="C3383" s="421" t="s">
        <v>2300</v>
      </c>
      <c r="D3383" s="421" t="s">
        <v>3862</v>
      </c>
      <c r="E3383" s="422" t="s">
        <v>1860</v>
      </c>
      <c r="F3383" s="416"/>
      <c r="G3383" s="416">
        <f>[5]내역서!F3379</f>
        <v>6</v>
      </c>
      <c r="H3383" s="415"/>
      <c r="I3383" s="415">
        <f>내역서!F3387</f>
        <v>0</v>
      </c>
      <c r="J3383" s="416">
        <v>14696</v>
      </c>
      <c r="K3383" s="417">
        <f t="shared" ref="K3383:K3391" si="5863">INT($I3383*J3383)</f>
        <v>0</v>
      </c>
      <c r="L3383" s="416">
        <v>64569</v>
      </c>
      <c r="M3383" s="417">
        <f t="shared" ref="M3383:M3391" si="5864">INT($I3383*L3383)</f>
        <v>0</v>
      </c>
      <c r="N3383" s="416"/>
      <c r="O3383" s="417">
        <f t="shared" ref="O3383:O3391" si="5865">INT($I3383*N3383)</f>
        <v>0</v>
      </c>
      <c r="P3383" s="417">
        <v>79265</v>
      </c>
      <c r="Q3383" s="417">
        <f t="shared" si="5831"/>
        <v>0</v>
      </c>
      <c r="R3383" s="417">
        <f t="shared" ref="R3383" si="5866">I3383-I3382</f>
        <v>0</v>
      </c>
      <c r="S3383" s="417">
        <f t="shared" ref="S3383:T3383" si="5867">P3383-P3382</f>
        <v>0</v>
      </c>
      <c r="T3383" s="417">
        <f t="shared" si="5867"/>
        <v>0</v>
      </c>
      <c r="U3383" s="422"/>
    </row>
    <row r="3384" spans="1:21" s="485" customFormat="1" ht="24" hidden="1" customHeight="1">
      <c r="A3384" s="366" t="s">
        <v>4825</v>
      </c>
      <c r="B3384" s="418" t="s">
        <v>0</v>
      </c>
      <c r="C3384" s="418" t="s">
        <v>2300</v>
      </c>
      <c r="D3384" s="418" t="s">
        <v>3863</v>
      </c>
      <c r="E3384" s="419" t="s">
        <v>1860</v>
      </c>
      <c r="F3384" s="411"/>
      <c r="G3384" s="411">
        <f>[5]내역서!F3380</f>
        <v>4</v>
      </c>
      <c r="H3384" s="410"/>
      <c r="I3384" s="410">
        <f>내역서!F3388</f>
        <v>0</v>
      </c>
      <c r="J3384" s="411">
        <v>18420</v>
      </c>
      <c r="K3384" s="412">
        <f>INT($I3384*J3384)</f>
        <v>0</v>
      </c>
      <c r="L3384" s="411">
        <v>75728</v>
      </c>
      <c r="M3384" s="412">
        <f>INT($I3384*L3384)</f>
        <v>0</v>
      </c>
      <c r="N3384" s="411"/>
      <c r="O3384" s="412">
        <f>INT($I3384*N3384)</f>
        <v>0</v>
      </c>
      <c r="P3384" s="412">
        <v>94148</v>
      </c>
      <c r="Q3384" s="412">
        <f>K3384+M3384+O3384</f>
        <v>0</v>
      </c>
      <c r="R3384" s="412"/>
      <c r="S3384" s="412"/>
      <c r="T3384" s="412"/>
      <c r="U3384" s="419"/>
    </row>
    <row r="3385" spans="1:21" s="77" customFormat="1" ht="24" hidden="1" customHeight="1">
      <c r="A3385" s="372" t="s">
        <v>2219</v>
      </c>
      <c r="B3385" s="421"/>
      <c r="C3385" s="421" t="s">
        <v>2300</v>
      </c>
      <c r="D3385" s="421" t="s">
        <v>3863</v>
      </c>
      <c r="E3385" s="422" t="s">
        <v>1860</v>
      </c>
      <c r="F3385" s="416"/>
      <c r="G3385" s="416">
        <f>[5]내역서!F3381</f>
        <v>4</v>
      </c>
      <c r="H3385" s="415"/>
      <c r="I3385" s="415">
        <f>내역서!F3389</f>
        <v>0</v>
      </c>
      <c r="J3385" s="416">
        <v>18420</v>
      </c>
      <c r="K3385" s="417">
        <f t="shared" si="5863"/>
        <v>0</v>
      </c>
      <c r="L3385" s="416">
        <v>75728</v>
      </c>
      <c r="M3385" s="417">
        <f t="shared" si="5864"/>
        <v>0</v>
      </c>
      <c r="N3385" s="416"/>
      <c r="O3385" s="417">
        <f t="shared" si="5865"/>
        <v>0</v>
      </c>
      <c r="P3385" s="417">
        <v>94148</v>
      </c>
      <c r="Q3385" s="417">
        <f t="shared" si="5831"/>
        <v>0</v>
      </c>
      <c r="R3385" s="417">
        <f t="shared" ref="R3385" si="5868">I3385-I3384</f>
        <v>0</v>
      </c>
      <c r="S3385" s="417">
        <f t="shared" ref="S3385:T3385" si="5869">P3385-P3384</f>
        <v>0</v>
      </c>
      <c r="T3385" s="417">
        <f t="shared" si="5869"/>
        <v>0</v>
      </c>
      <c r="U3385" s="422"/>
    </row>
    <row r="3386" spans="1:21" s="485" customFormat="1" ht="24" hidden="1" customHeight="1">
      <c r="A3386" s="366" t="s">
        <v>4301</v>
      </c>
      <c r="B3386" s="418" t="s">
        <v>0</v>
      </c>
      <c r="C3386" s="418" t="s">
        <v>2300</v>
      </c>
      <c r="D3386" s="418" t="s">
        <v>3864</v>
      </c>
      <c r="E3386" s="419" t="s">
        <v>1860</v>
      </c>
      <c r="F3386" s="411"/>
      <c r="G3386" s="411">
        <f>[5]내역서!F3382</f>
        <v>9</v>
      </c>
      <c r="H3386" s="410"/>
      <c r="I3386" s="410">
        <f>내역서!F3390</f>
        <v>0</v>
      </c>
      <c r="J3386" s="411">
        <v>29339</v>
      </c>
      <c r="K3386" s="412">
        <f>INT($I3386*J3386)</f>
        <v>0</v>
      </c>
      <c r="L3386" s="411">
        <v>82897</v>
      </c>
      <c r="M3386" s="412">
        <f>INT($I3386*L3386)</f>
        <v>0</v>
      </c>
      <c r="N3386" s="411"/>
      <c r="O3386" s="412">
        <f>INT($I3386*N3386)</f>
        <v>0</v>
      </c>
      <c r="P3386" s="412">
        <v>112236</v>
      </c>
      <c r="Q3386" s="412">
        <f>K3386+M3386+O3386</f>
        <v>0</v>
      </c>
      <c r="R3386" s="412"/>
      <c r="S3386" s="412"/>
      <c r="T3386" s="412"/>
      <c r="U3386" s="419"/>
    </row>
    <row r="3387" spans="1:21" s="77" customFormat="1" ht="24" hidden="1" customHeight="1">
      <c r="A3387" s="372" t="s">
        <v>5166</v>
      </c>
      <c r="B3387" s="421"/>
      <c r="C3387" s="421" t="s">
        <v>2300</v>
      </c>
      <c r="D3387" s="421" t="s">
        <v>3864</v>
      </c>
      <c r="E3387" s="422" t="s">
        <v>1860</v>
      </c>
      <c r="F3387" s="416"/>
      <c r="G3387" s="416">
        <f>[5]내역서!F3383</f>
        <v>9</v>
      </c>
      <c r="H3387" s="415"/>
      <c r="I3387" s="415">
        <f>내역서!F3391</f>
        <v>0</v>
      </c>
      <c r="J3387" s="416">
        <v>29339</v>
      </c>
      <c r="K3387" s="417">
        <f t="shared" si="5863"/>
        <v>0</v>
      </c>
      <c r="L3387" s="416">
        <v>82897</v>
      </c>
      <c r="M3387" s="417">
        <f t="shared" si="5864"/>
        <v>0</v>
      </c>
      <c r="N3387" s="416"/>
      <c r="O3387" s="417">
        <f t="shared" si="5865"/>
        <v>0</v>
      </c>
      <c r="P3387" s="417">
        <v>112236</v>
      </c>
      <c r="Q3387" s="417">
        <f t="shared" si="5831"/>
        <v>0</v>
      </c>
      <c r="R3387" s="417">
        <f t="shared" ref="R3387" si="5870">I3387-I3386</f>
        <v>0</v>
      </c>
      <c r="S3387" s="417">
        <f t="shared" ref="S3387:T3387" si="5871">P3387-P3386</f>
        <v>0</v>
      </c>
      <c r="T3387" s="417">
        <f t="shared" si="5871"/>
        <v>0</v>
      </c>
      <c r="U3387" s="422"/>
    </row>
    <row r="3388" spans="1:21" s="485" customFormat="1" ht="24" hidden="1" customHeight="1">
      <c r="A3388" s="366" t="s">
        <v>5167</v>
      </c>
      <c r="B3388" s="418" t="s">
        <v>0</v>
      </c>
      <c r="C3388" s="418" t="s">
        <v>2300</v>
      </c>
      <c r="D3388" s="418" t="s">
        <v>3865</v>
      </c>
      <c r="E3388" s="419" t="s">
        <v>1860</v>
      </c>
      <c r="F3388" s="411"/>
      <c r="G3388" s="411">
        <f>[5]내역서!F3384</f>
        <v>30</v>
      </c>
      <c r="H3388" s="410"/>
      <c r="I3388" s="410">
        <f>내역서!F3392</f>
        <v>0</v>
      </c>
      <c r="J3388" s="411">
        <v>61794.2</v>
      </c>
      <c r="K3388" s="412">
        <f>INT($I3388*J3388)</f>
        <v>0</v>
      </c>
      <c r="L3388" s="411">
        <v>126684</v>
      </c>
      <c r="M3388" s="412">
        <f>INT($I3388*L3388)</f>
        <v>0</v>
      </c>
      <c r="N3388" s="411"/>
      <c r="O3388" s="412">
        <f>INT($I3388*N3388)</f>
        <v>0</v>
      </c>
      <c r="P3388" s="412">
        <v>188478.2</v>
      </c>
      <c r="Q3388" s="412">
        <f>K3388+M3388+O3388</f>
        <v>0</v>
      </c>
      <c r="R3388" s="412"/>
      <c r="S3388" s="412"/>
      <c r="T3388" s="412"/>
      <c r="U3388" s="419"/>
    </row>
    <row r="3389" spans="1:21" s="77" customFormat="1" ht="24" hidden="1" customHeight="1">
      <c r="A3389" s="372" t="s">
        <v>4601</v>
      </c>
      <c r="B3389" s="421"/>
      <c r="C3389" s="421" t="s">
        <v>2300</v>
      </c>
      <c r="D3389" s="421" t="s">
        <v>3865</v>
      </c>
      <c r="E3389" s="422" t="s">
        <v>1860</v>
      </c>
      <c r="F3389" s="416"/>
      <c r="G3389" s="416">
        <f>[5]내역서!F3385</f>
        <v>30</v>
      </c>
      <c r="H3389" s="415"/>
      <c r="I3389" s="415">
        <f>내역서!F3393</f>
        <v>0</v>
      </c>
      <c r="J3389" s="416">
        <v>61794.2</v>
      </c>
      <c r="K3389" s="417">
        <f t="shared" si="5863"/>
        <v>0</v>
      </c>
      <c r="L3389" s="416">
        <v>126684</v>
      </c>
      <c r="M3389" s="417">
        <f t="shared" si="5864"/>
        <v>0</v>
      </c>
      <c r="N3389" s="416"/>
      <c r="O3389" s="417">
        <f t="shared" si="5865"/>
        <v>0</v>
      </c>
      <c r="P3389" s="417">
        <v>188478.2</v>
      </c>
      <c r="Q3389" s="417">
        <f t="shared" si="5831"/>
        <v>0</v>
      </c>
      <c r="R3389" s="417">
        <f t="shared" ref="R3389" si="5872">I3389-I3388</f>
        <v>0</v>
      </c>
      <c r="S3389" s="417">
        <f t="shared" ref="S3389:T3389" si="5873">P3389-P3388</f>
        <v>0</v>
      </c>
      <c r="T3389" s="417">
        <f t="shared" si="5873"/>
        <v>0</v>
      </c>
      <c r="U3389" s="422"/>
    </row>
    <row r="3390" spans="1:21" s="485" customFormat="1" ht="24" hidden="1" customHeight="1">
      <c r="A3390" s="366" t="s">
        <v>5168</v>
      </c>
      <c r="B3390" s="418" t="s">
        <v>0</v>
      </c>
      <c r="C3390" s="418" t="s">
        <v>2300</v>
      </c>
      <c r="D3390" s="418" t="s">
        <v>3866</v>
      </c>
      <c r="E3390" s="419" t="s">
        <v>1860</v>
      </c>
      <c r="F3390" s="411"/>
      <c r="G3390" s="411">
        <f>[5]내역서!F3386</f>
        <v>24</v>
      </c>
      <c r="H3390" s="410"/>
      <c r="I3390" s="410">
        <f>내역서!F3394</f>
        <v>0</v>
      </c>
      <c r="J3390" s="411">
        <v>48279</v>
      </c>
      <c r="K3390" s="412">
        <f>INT($I3390*J3390)</f>
        <v>0</v>
      </c>
      <c r="L3390" s="411">
        <v>178556</v>
      </c>
      <c r="M3390" s="412">
        <f>INT($I3390*L3390)</f>
        <v>0</v>
      </c>
      <c r="N3390" s="411"/>
      <c r="O3390" s="412">
        <f>INT($I3390*N3390)</f>
        <v>0</v>
      </c>
      <c r="P3390" s="412">
        <v>226835</v>
      </c>
      <c r="Q3390" s="412">
        <f>K3390+M3390+O3390</f>
        <v>0</v>
      </c>
      <c r="R3390" s="412"/>
      <c r="S3390" s="412"/>
      <c r="T3390" s="412"/>
      <c r="U3390" s="419"/>
    </row>
    <row r="3391" spans="1:21" s="77" customFormat="1" ht="24" hidden="1" customHeight="1">
      <c r="A3391" s="372" t="s">
        <v>5166</v>
      </c>
      <c r="B3391" s="421"/>
      <c r="C3391" s="421" t="s">
        <v>2300</v>
      </c>
      <c r="D3391" s="421" t="s">
        <v>3866</v>
      </c>
      <c r="E3391" s="422" t="s">
        <v>1860</v>
      </c>
      <c r="F3391" s="416"/>
      <c r="G3391" s="416">
        <f>[5]내역서!F3387</f>
        <v>24</v>
      </c>
      <c r="H3391" s="415"/>
      <c r="I3391" s="415">
        <f>내역서!F3395</f>
        <v>0</v>
      </c>
      <c r="J3391" s="416">
        <v>48279</v>
      </c>
      <c r="K3391" s="417">
        <f t="shared" si="5863"/>
        <v>0</v>
      </c>
      <c r="L3391" s="416">
        <v>178556</v>
      </c>
      <c r="M3391" s="417">
        <f t="shared" si="5864"/>
        <v>0</v>
      </c>
      <c r="N3391" s="416"/>
      <c r="O3391" s="417">
        <f t="shared" si="5865"/>
        <v>0</v>
      </c>
      <c r="P3391" s="417">
        <v>226835</v>
      </c>
      <c r="Q3391" s="417">
        <f t="shared" si="5831"/>
        <v>0</v>
      </c>
      <c r="R3391" s="417">
        <f t="shared" ref="R3391" si="5874">I3391-I3390</f>
        <v>0</v>
      </c>
      <c r="S3391" s="417">
        <f t="shared" ref="S3391:T3391" si="5875">P3391-P3390</f>
        <v>0</v>
      </c>
      <c r="T3391" s="417">
        <f t="shared" si="5875"/>
        <v>0</v>
      </c>
      <c r="U3391" s="422"/>
    </row>
    <row r="3392" spans="1:21" s="533" customFormat="1" ht="24" hidden="1" customHeight="1">
      <c r="A3392" s="366" t="s">
        <v>4638</v>
      </c>
      <c r="B3392" s="527" t="s">
        <v>0</v>
      </c>
      <c r="C3392" s="527" t="s">
        <v>3867</v>
      </c>
      <c r="D3392" s="528" t="s">
        <v>0</v>
      </c>
      <c r="E3392" s="528" t="s">
        <v>0</v>
      </c>
      <c r="F3392" s="529">
        <v>0</v>
      </c>
      <c r="G3392" s="529">
        <f>[5]내역서!F3388</f>
        <v>0</v>
      </c>
      <c r="H3392" s="529"/>
      <c r="I3392" s="529">
        <f>내역서!F3396</f>
        <v>0</v>
      </c>
      <c r="J3392" s="530">
        <v>0</v>
      </c>
      <c r="K3392" s="529">
        <f>K3394+K3396+K3398+K3400+K3402</f>
        <v>0</v>
      </c>
      <c r="L3392" s="530">
        <v>0</v>
      </c>
      <c r="M3392" s="529">
        <f>M3394+M3396+M3398+M3400+M3402</f>
        <v>0</v>
      </c>
      <c r="N3392" s="530">
        <v>0</v>
      </c>
      <c r="O3392" s="529">
        <f>O3394+O3396+O3398+O3400+O3402</f>
        <v>0</v>
      </c>
      <c r="P3392" s="531">
        <v>0</v>
      </c>
      <c r="Q3392" s="529">
        <f>K3392+M3392+O3392</f>
        <v>0</v>
      </c>
      <c r="R3392" s="529"/>
      <c r="S3392" s="529"/>
      <c r="T3392" s="529"/>
      <c r="U3392" s="532"/>
    </row>
    <row r="3393" spans="1:21" s="540" customFormat="1" ht="24" hidden="1" customHeight="1">
      <c r="A3393" s="372" t="s">
        <v>5169</v>
      </c>
      <c r="B3393" s="534"/>
      <c r="C3393" s="534" t="s">
        <v>3868</v>
      </c>
      <c r="D3393" s="535" t="s">
        <v>0</v>
      </c>
      <c r="E3393" s="535"/>
      <c r="F3393" s="536">
        <v>0</v>
      </c>
      <c r="G3393" s="536">
        <f>[5]내역서!F3389</f>
        <v>0</v>
      </c>
      <c r="H3393" s="536"/>
      <c r="I3393" s="536">
        <f>내역서!F3397</f>
        <v>0</v>
      </c>
      <c r="J3393" s="537">
        <v>0</v>
      </c>
      <c r="K3393" s="536">
        <f>K3395+K3397+K3399+K3401+K3403</f>
        <v>0</v>
      </c>
      <c r="L3393" s="537">
        <v>0</v>
      </c>
      <c r="M3393" s="536">
        <f>M3395+M3397+M3399+M3401+M3403</f>
        <v>0</v>
      </c>
      <c r="N3393" s="537">
        <v>0</v>
      </c>
      <c r="O3393" s="536">
        <f>O3395+O3397+O3399+O3401+O3403</f>
        <v>0</v>
      </c>
      <c r="P3393" s="538">
        <v>0</v>
      </c>
      <c r="Q3393" s="536">
        <f t="shared" si="5831"/>
        <v>0</v>
      </c>
      <c r="R3393" s="536">
        <f t="shared" ref="R3393" si="5876">I3393-I3392</f>
        <v>0</v>
      </c>
      <c r="S3393" s="536">
        <f t="shared" ref="S3393:T3393" si="5877">P3393-P3392</f>
        <v>0</v>
      </c>
      <c r="T3393" s="536">
        <f t="shared" si="5877"/>
        <v>0</v>
      </c>
      <c r="U3393" s="539"/>
    </row>
    <row r="3394" spans="1:21" s="485" customFormat="1" ht="24" hidden="1" customHeight="1">
      <c r="A3394" s="366" t="s">
        <v>4385</v>
      </c>
      <c r="B3394" s="418" t="s">
        <v>0</v>
      </c>
      <c r="C3394" s="418" t="s">
        <v>2328</v>
      </c>
      <c r="D3394" s="418" t="s">
        <v>3858</v>
      </c>
      <c r="E3394" s="419" t="s">
        <v>1860</v>
      </c>
      <c r="F3394" s="411"/>
      <c r="G3394" s="411">
        <f>[5]내역서!F3390</f>
        <v>17</v>
      </c>
      <c r="H3394" s="410"/>
      <c r="I3394" s="410">
        <f>내역서!F3398</f>
        <v>0</v>
      </c>
      <c r="J3394" s="411">
        <v>3159</v>
      </c>
      <c r="K3394" s="412">
        <f>INT($I3394*J3394)</f>
        <v>0</v>
      </c>
      <c r="L3394" s="411">
        <v>68239</v>
      </c>
      <c r="M3394" s="412">
        <f>INT($I3394*L3394)</f>
        <v>0</v>
      </c>
      <c r="N3394" s="411">
        <v>1364</v>
      </c>
      <c r="O3394" s="412">
        <f>INT($I3394*N3394)</f>
        <v>0</v>
      </c>
      <c r="P3394" s="412">
        <v>72762</v>
      </c>
      <c r="Q3394" s="412">
        <f>K3394+M3394+O3394</f>
        <v>0</v>
      </c>
      <c r="R3394" s="412"/>
      <c r="S3394" s="412"/>
      <c r="T3394" s="412"/>
      <c r="U3394" s="419"/>
    </row>
    <row r="3395" spans="1:21" s="77" customFormat="1" ht="24" hidden="1" customHeight="1">
      <c r="A3395" s="372" t="s">
        <v>4660</v>
      </c>
      <c r="B3395" s="421"/>
      <c r="C3395" s="421" t="s">
        <v>2328</v>
      </c>
      <c r="D3395" s="421" t="s">
        <v>3858</v>
      </c>
      <c r="E3395" s="422" t="s">
        <v>1860</v>
      </c>
      <c r="F3395" s="416"/>
      <c r="G3395" s="416">
        <f>[5]내역서!F3391</f>
        <v>17</v>
      </c>
      <c r="H3395" s="415"/>
      <c r="I3395" s="415">
        <f>내역서!F3399</f>
        <v>0</v>
      </c>
      <c r="J3395" s="416">
        <v>3159</v>
      </c>
      <c r="K3395" s="417">
        <f t="shared" ref="K3395:K3403" si="5878">INT($I3395*J3395)</f>
        <v>0</v>
      </c>
      <c r="L3395" s="416">
        <v>68239</v>
      </c>
      <c r="M3395" s="417">
        <f t="shared" ref="M3395:M3403" si="5879">INT($I3395*L3395)</f>
        <v>0</v>
      </c>
      <c r="N3395" s="416">
        <v>1364</v>
      </c>
      <c r="O3395" s="417">
        <f t="shared" ref="O3395:O3403" si="5880">INT($I3395*N3395)</f>
        <v>0</v>
      </c>
      <c r="P3395" s="417">
        <v>72762</v>
      </c>
      <c r="Q3395" s="417">
        <f t="shared" si="5831"/>
        <v>0</v>
      </c>
      <c r="R3395" s="417">
        <f t="shared" ref="R3395" si="5881">I3395-I3394</f>
        <v>0</v>
      </c>
      <c r="S3395" s="417">
        <f t="shared" ref="S3395:T3395" si="5882">P3395-P3394</f>
        <v>0</v>
      </c>
      <c r="T3395" s="417">
        <f t="shared" si="5882"/>
        <v>0</v>
      </c>
      <c r="U3395" s="422"/>
    </row>
    <row r="3396" spans="1:21" s="485" customFormat="1" ht="24" hidden="1" customHeight="1">
      <c r="A3396" s="366" t="s">
        <v>4795</v>
      </c>
      <c r="B3396" s="418" t="s">
        <v>0</v>
      </c>
      <c r="C3396" s="418" t="s">
        <v>2328</v>
      </c>
      <c r="D3396" s="418" t="s">
        <v>3847</v>
      </c>
      <c r="E3396" s="419" t="s">
        <v>1860</v>
      </c>
      <c r="F3396" s="411"/>
      <c r="G3396" s="411">
        <f>[5]내역서!F3392</f>
        <v>1</v>
      </c>
      <c r="H3396" s="410"/>
      <c r="I3396" s="410">
        <f>내역서!F3400</f>
        <v>0</v>
      </c>
      <c r="J3396" s="411">
        <v>4544</v>
      </c>
      <c r="K3396" s="412">
        <f>INT($I3396*J3396)</f>
        <v>0</v>
      </c>
      <c r="L3396" s="411">
        <v>107608</v>
      </c>
      <c r="M3396" s="412">
        <f>INT($I3396*L3396)</f>
        <v>0</v>
      </c>
      <c r="N3396" s="411">
        <v>2151</v>
      </c>
      <c r="O3396" s="412">
        <f>INT($I3396*N3396)</f>
        <v>0</v>
      </c>
      <c r="P3396" s="412">
        <v>114303</v>
      </c>
      <c r="Q3396" s="412">
        <f>K3396+M3396+O3396</f>
        <v>0</v>
      </c>
      <c r="R3396" s="412"/>
      <c r="S3396" s="412"/>
      <c r="T3396" s="412"/>
      <c r="U3396" s="419"/>
    </row>
    <row r="3397" spans="1:21" s="77" customFormat="1" ht="24" hidden="1" customHeight="1">
      <c r="A3397" s="372" t="s">
        <v>4660</v>
      </c>
      <c r="B3397" s="421"/>
      <c r="C3397" s="421" t="s">
        <v>2328</v>
      </c>
      <c r="D3397" s="421" t="s">
        <v>3847</v>
      </c>
      <c r="E3397" s="422" t="s">
        <v>1860</v>
      </c>
      <c r="F3397" s="416"/>
      <c r="G3397" s="416">
        <f>[5]내역서!F3393</f>
        <v>1</v>
      </c>
      <c r="H3397" s="415"/>
      <c r="I3397" s="415">
        <f>내역서!F3401</f>
        <v>0</v>
      </c>
      <c r="J3397" s="416">
        <v>4544</v>
      </c>
      <c r="K3397" s="417">
        <f t="shared" si="5878"/>
        <v>0</v>
      </c>
      <c r="L3397" s="416">
        <v>107608</v>
      </c>
      <c r="M3397" s="417">
        <f t="shared" si="5879"/>
        <v>0</v>
      </c>
      <c r="N3397" s="416">
        <v>2151</v>
      </c>
      <c r="O3397" s="417">
        <f t="shared" si="5880"/>
        <v>0</v>
      </c>
      <c r="P3397" s="417">
        <v>114303</v>
      </c>
      <c r="Q3397" s="417">
        <f t="shared" si="5831"/>
        <v>0</v>
      </c>
      <c r="R3397" s="417">
        <f t="shared" ref="R3397" si="5883">I3397-I3396</f>
        <v>0</v>
      </c>
      <c r="S3397" s="417">
        <f t="shared" ref="S3397:T3397" si="5884">P3397-P3396</f>
        <v>0</v>
      </c>
      <c r="T3397" s="417">
        <f t="shared" si="5884"/>
        <v>0</v>
      </c>
      <c r="U3397" s="422"/>
    </row>
    <row r="3398" spans="1:21" s="485" customFormat="1" ht="24" hidden="1" customHeight="1">
      <c r="A3398" s="366" t="s">
        <v>4795</v>
      </c>
      <c r="B3398" s="418" t="s">
        <v>0</v>
      </c>
      <c r="C3398" s="418" t="s">
        <v>2328</v>
      </c>
      <c r="D3398" s="418" t="s">
        <v>3848</v>
      </c>
      <c r="E3398" s="419" t="s">
        <v>1860</v>
      </c>
      <c r="F3398" s="411"/>
      <c r="G3398" s="411">
        <f>[5]내역서!F3394</f>
        <v>1</v>
      </c>
      <c r="H3398" s="410"/>
      <c r="I3398" s="410">
        <f>내역서!F3402</f>
        <v>0</v>
      </c>
      <c r="J3398" s="411">
        <v>5228</v>
      </c>
      <c r="K3398" s="412">
        <f>INT($I3398*J3398)</f>
        <v>0</v>
      </c>
      <c r="L3398" s="411">
        <v>120731</v>
      </c>
      <c r="M3398" s="412">
        <f>INT($I3398*L3398)</f>
        <v>0</v>
      </c>
      <c r="N3398" s="411">
        <v>2414</v>
      </c>
      <c r="O3398" s="412">
        <f>INT($I3398*N3398)</f>
        <v>0</v>
      </c>
      <c r="P3398" s="412">
        <v>128373</v>
      </c>
      <c r="Q3398" s="412">
        <f>K3398+M3398+O3398</f>
        <v>0</v>
      </c>
      <c r="R3398" s="412"/>
      <c r="S3398" s="412"/>
      <c r="T3398" s="412"/>
      <c r="U3398" s="419"/>
    </row>
    <row r="3399" spans="1:21" s="77" customFormat="1" ht="24" hidden="1" customHeight="1">
      <c r="A3399" s="372" t="s">
        <v>4380</v>
      </c>
      <c r="B3399" s="421"/>
      <c r="C3399" s="421" t="s">
        <v>2328</v>
      </c>
      <c r="D3399" s="421" t="s">
        <v>3848</v>
      </c>
      <c r="E3399" s="422" t="s">
        <v>1860</v>
      </c>
      <c r="F3399" s="416"/>
      <c r="G3399" s="416">
        <f>[5]내역서!F3395</f>
        <v>1</v>
      </c>
      <c r="H3399" s="415"/>
      <c r="I3399" s="415">
        <f>내역서!F3403</f>
        <v>0</v>
      </c>
      <c r="J3399" s="416">
        <v>5228</v>
      </c>
      <c r="K3399" s="417">
        <f t="shared" si="5878"/>
        <v>0</v>
      </c>
      <c r="L3399" s="416">
        <v>120731</v>
      </c>
      <c r="M3399" s="417">
        <f t="shared" si="5879"/>
        <v>0</v>
      </c>
      <c r="N3399" s="416">
        <v>2414</v>
      </c>
      <c r="O3399" s="417">
        <f t="shared" si="5880"/>
        <v>0</v>
      </c>
      <c r="P3399" s="417">
        <v>128373</v>
      </c>
      <c r="Q3399" s="417">
        <f t="shared" si="5831"/>
        <v>0</v>
      </c>
      <c r="R3399" s="417">
        <f t="shared" ref="R3399" si="5885">I3399-I3398</f>
        <v>0</v>
      </c>
      <c r="S3399" s="417">
        <f t="shared" ref="S3399:T3399" si="5886">P3399-P3398</f>
        <v>0</v>
      </c>
      <c r="T3399" s="417">
        <f t="shared" si="5886"/>
        <v>0</v>
      </c>
      <c r="U3399" s="422"/>
    </row>
    <row r="3400" spans="1:21" s="485" customFormat="1" ht="24" hidden="1" customHeight="1">
      <c r="A3400" s="366" t="s">
        <v>4381</v>
      </c>
      <c r="B3400" s="418" t="s">
        <v>0</v>
      </c>
      <c r="C3400" s="418" t="s">
        <v>2328</v>
      </c>
      <c r="D3400" s="418" t="s">
        <v>3849</v>
      </c>
      <c r="E3400" s="419" t="s">
        <v>1860</v>
      </c>
      <c r="F3400" s="411"/>
      <c r="G3400" s="411">
        <f>[5]내역서!F3396</f>
        <v>6</v>
      </c>
      <c r="H3400" s="410"/>
      <c r="I3400" s="410">
        <f>내역서!F3404</f>
        <v>0</v>
      </c>
      <c r="J3400" s="411">
        <v>28065.7</v>
      </c>
      <c r="K3400" s="412">
        <f>INT($I3400*J3400)</f>
        <v>0</v>
      </c>
      <c r="L3400" s="411">
        <v>121972.8</v>
      </c>
      <c r="M3400" s="412">
        <f>INT($I3400*L3400)</f>
        <v>0</v>
      </c>
      <c r="N3400" s="411">
        <v>0</v>
      </c>
      <c r="O3400" s="412">
        <f>INT($I3400*N3400)</f>
        <v>0</v>
      </c>
      <c r="P3400" s="412">
        <v>150038.5</v>
      </c>
      <c r="Q3400" s="412">
        <f>K3400+M3400+O3400</f>
        <v>0</v>
      </c>
      <c r="R3400" s="412"/>
      <c r="S3400" s="412"/>
      <c r="T3400" s="412"/>
      <c r="U3400" s="419"/>
    </row>
    <row r="3401" spans="1:21" s="77" customFormat="1" ht="24" hidden="1" customHeight="1">
      <c r="A3401" s="372" t="s">
        <v>4380</v>
      </c>
      <c r="B3401" s="421"/>
      <c r="C3401" s="421" t="s">
        <v>2328</v>
      </c>
      <c r="D3401" s="421" t="s">
        <v>3849</v>
      </c>
      <c r="E3401" s="422" t="s">
        <v>1860</v>
      </c>
      <c r="F3401" s="416"/>
      <c r="G3401" s="416">
        <f>[5]내역서!F3397</f>
        <v>6</v>
      </c>
      <c r="H3401" s="415"/>
      <c r="I3401" s="415">
        <f>내역서!F3405</f>
        <v>0</v>
      </c>
      <c r="J3401" s="416">
        <v>28065.7</v>
      </c>
      <c r="K3401" s="417">
        <f t="shared" si="5878"/>
        <v>0</v>
      </c>
      <c r="L3401" s="416">
        <v>121972.8</v>
      </c>
      <c r="M3401" s="417">
        <f t="shared" si="5879"/>
        <v>0</v>
      </c>
      <c r="N3401" s="416">
        <v>0</v>
      </c>
      <c r="O3401" s="417">
        <f t="shared" si="5880"/>
        <v>0</v>
      </c>
      <c r="P3401" s="417">
        <v>150038.5</v>
      </c>
      <c r="Q3401" s="417">
        <f t="shared" si="5831"/>
        <v>0</v>
      </c>
      <c r="R3401" s="417">
        <f t="shared" ref="R3401" si="5887">I3401-I3400</f>
        <v>0</v>
      </c>
      <c r="S3401" s="417">
        <f t="shared" ref="S3401:T3401" si="5888">P3401-P3400</f>
        <v>0</v>
      </c>
      <c r="T3401" s="417">
        <f t="shared" si="5888"/>
        <v>0</v>
      </c>
      <c r="U3401" s="422"/>
    </row>
    <row r="3402" spans="1:21" s="485" customFormat="1" ht="24" hidden="1" customHeight="1">
      <c r="A3402" s="366" t="s">
        <v>2055</v>
      </c>
      <c r="B3402" s="418" t="s">
        <v>0</v>
      </c>
      <c r="C3402" s="418" t="s">
        <v>2328</v>
      </c>
      <c r="D3402" s="418" t="s">
        <v>3850</v>
      </c>
      <c r="E3402" s="419" t="s">
        <v>1860</v>
      </c>
      <c r="F3402" s="411"/>
      <c r="G3402" s="411">
        <f>[5]내역서!F3398</f>
        <v>2</v>
      </c>
      <c r="H3402" s="410"/>
      <c r="I3402" s="410">
        <f>내역서!F3406</f>
        <v>0</v>
      </c>
      <c r="J3402" s="411">
        <v>8481</v>
      </c>
      <c r="K3402" s="412">
        <f>INT($I3402*J3402)</f>
        <v>0</v>
      </c>
      <c r="L3402" s="411">
        <v>207344</v>
      </c>
      <c r="M3402" s="412">
        <f>INT($I3402*L3402)</f>
        <v>0</v>
      </c>
      <c r="N3402" s="411">
        <v>4146</v>
      </c>
      <c r="O3402" s="412">
        <f>INT($I3402*N3402)</f>
        <v>0</v>
      </c>
      <c r="P3402" s="412">
        <v>219971</v>
      </c>
      <c r="Q3402" s="412">
        <f>K3402+M3402+O3402</f>
        <v>0</v>
      </c>
      <c r="R3402" s="412"/>
      <c r="S3402" s="412"/>
      <c r="T3402" s="412"/>
      <c r="U3402" s="419"/>
    </row>
    <row r="3403" spans="1:21" s="77" customFormat="1" ht="24" hidden="1" customHeight="1">
      <c r="A3403" s="372" t="s">
        <v>4789</v>
      </c>
      <c r="B3403" s="421"/>
      <c r="C3403" s="421" t="s">
        <v>2328</v>
      </c>
      <c r="D3403" s="421" t="s">
        <v>3850</v>
      </c>
      <c r="E3403" s="422" t="s">
        <v>1860</v>
      </c>
      <c r="F3403" s="416"/>
      <c r="G3403" s="416">
        <f>[5]내역서!F3399</f>
        <v>2</v>
      </c>
      <c r="H3403" s="415"/>
      <c r="I3403" s="415">
        <f>내역서!F3407</f>
        <v>0</v>
      </c>
      <c r="J3403" s="416">
        <v>8481</v>
      </c>
      <c r="K3403" s="417">
        <f t="shared" si="5878"/>
        <v>0</v>
      </c>
      <c r="L3403" s="416">
        <v>207344</v>
      </c>
      <c r="M3403" s="417">
        <f t="shared" si="5879"/>
        <v>0</v>
      </c>
      <c r="N3403" s="416">
        <v>4146</v>
      </c>
      <c r="O3403" s="417">
        <f t="shared" si="5880"/>
        <v>0</v>
      </c>
      <c r="P3403" s="417">
        <v>219971</v>
      </c>
      <c r="Q3403" s="417">
        <f t="shared" si="5831"/>
        <v>0</v>
      </c>
      <c r="R3403" s="417">
        <f t="shared" ref="R3403" si="5889">I3403-I3402</f>
        <v>0</v>
      </c>
      <c r="S3403" s="417">
        <f t="shared" ref="S3403:T3403" si="5890">P3403-P3402</f>
        <v>0</v>
      </c>
      <c r="T3403" s="417">
        <f t="shared" si="5890"/>
        <v>0</v>
      </c>
      <c r="U3403" s="422"/>
    </row>
    <row r="3404" spans="1:21" s="533" customFormat="1" ht="24" hidden="1" customHeight="1">
      <c r="A3404" s="366" t="s">
        <v>4385</v>
      </c>
      <c r="B3404" s="527" t="s">
        <v>0</v>
      </c>
      <c r="C3404" s="527" t="s">
        <v>3869</v>
      </c>
      <c r="D3404" s="528" t="s">
        <v>0</v>
      </c>
      <c r="E3404" s="528" t="s">
        <v>0</v>
      </c>
      <c r="F3404" s="529">
        <v>0</v>
      </c>
      <c r="G3404" s="529">
        <f>[5]내역서!F3400</f>
        <v>0</v>
      </c>
      <c r="H3404" s="529"/>
      <c r="I3404" s="529">
        <f>내역서!F3408</f>
        <v>0</v>
      </c>
      <c r="J3404" s="530">
        <v>0</v>
      </c>
      <c r="K3404" s="529">
        <f>K3406+K3408+K3410+K3412</f>
        <v>0</v>
      </c>
      <c r="L3404" s="530">
        <v>0</v>
      </c>
      <c r="M3404" s="529">
        <f>M3406+M3408+M3410+M3412</f>
        <v>0</v>
      </c>
      <c r="N3404" s="530">
        <v>0</v>
      </c>
      <c r="O3404" s="529">
        <f>O3406+O3408+O3410+O3412</f>
        <v>0</v>
      </c>
      <c r="P3404" s="531">
        <v>0</v>
      </c>
      <c r="Q3404" s="529">
        <f>K3404+M3404+O3404</f>
        <v>0</v>
      </c>
      <c r="R3404" s="529"/>
      <c r="S3404" s="529"/>
      <c r="T3404" s="529"/>
      <c r="U3404" s="532"/>
    </row>
    <row r="3405" spans="1:21" s="540" customFormat="1" ht="24" hidden="1" customHeight="1">
      <c r="A3405" s="372" t="s">
        <v>4380</v>
      </c>
      <c r="B3405" s="534"/>
      <c r="C3405" s="534" t="s">
        <v>3870</v>
      </c>
      <c r="D3405" s="535" t="s">
        <v>0</v>
      </c>
      <c r="E3405" s="535"/>
      <c r="F3405" s="536">
        <v>0</v>
      </c>
      <c r="G3405" s="536">
        <f>[5]내역서!F3401</f>
        <v>0</v>
      </c>
      <c r="H3405" s="536"/>
      <c r="I3405" s="536">
        <f>내역서!F3409</f>
        <v>0</v>
      </c>
      <c r="J3405" s="537">
        <v>0</v>
      </c>
      <c r="K3405" s="536">
        <f>K3407+K3409+K3411+K3413</f>
        <v>0</v>
      </c>
      <c r="L3405" s="537">
        <v>0</v>
      </c>
      <c r="M3405" s="536">
        <f>M3407+M3409+M3411+M3413</f>
        <v>0</v>
      </c>
      <c r="N3405" s="537">
        <v>0</v>
      </c>
      <c r="O3405" s="536">
        <f>O3407+O3409+O3411+O3413</f>
        <v>0</v>
      </c>
      <c r="P3405" s="538">
        <v>0</v>
      </c>
      <c r="Q3405" s="536">
        <f t="shared" si="5831"/>
        <v>0</v>
      </c>
      <c r="R3405" s="536">
        <f t="shared" ref="R3405" si="5891">I3405-I3404</f>
        <v>0</v>
      </c>
      <c r="S3405" s="536">
        <f t="shared" ref="S3405:T3405" si="5892">P3405-P3404</f>
        <v>0</v>
      </c>
      <c r="T3405" s="536">
        <f t="shared" si="5892"/>
        <v>0</v>
      </c>
      <c r="U3405" s="539"/>
    </row>
    <row r="3406" spans="1:21" s="485" customFormat="1" ht="24" hidden="1" customHeight="1">
      <c r="A3406" s="366" t="s">
        <v>4385</v>
      </c>
      <c r="B3406" s="418" t="s">
        <v>0</v>
      </c>
      <c r="C3406" s="418" t="s">
        <v>3871</v>
      </c>
      <c r="D3406" s="418" t="s">
        <v>3858</v>
      </c>
      <c r="E3406" s="419" t="s">
        <v>1860</v>
      </c>
      <c r="F3406" s="411"/>
      <c r="G3406" s="411">
        <f>[5]내역서!F3402</f>
        <v>6</v>
      </c>
      <c r="H3406" s="410"/>
      <c r="I3406" s="410">
        <f>내역서!F3410</f>
        <v>0</v>
      </c>
      <c r="J3406" s="411">
        <v>14691</v>
      </c>
      <c r="K3406" s="412">
        <f>INT($I3406*J3406)</f>
        <v>0</v>
      </c>
      <c r="L3406" s="411">
        <v>65397</v>
      </c>
      <c r="M3406" s="412">
        <f>INT($I3406*L3406)</f>
        <v>0</v>
      </c>
      <c r="N3406" s="411"/>
      <c r="O3406" s="412">
        <f>INT($I3406*N3406)</f>
        <v>0</v>
      </c>
      <c r="P3406" s="412">
        <v>80088</v>
      </c>
      <c r="Q3406" s="412">
        <f>K3406+M3406+O3406</f>
        <v>0</v>
      </c>
      <c r="R3406" s="412"/>
      <c r="S3406" s="412"/>
      <c r="T3406" s="412"/>
      <c r="U3406" s="419"/>
    </row>
    <row r="3407" spans="1:21" s="77" customFormat="1" ht="24" hidden="1" customHeight="1">
      <c r="A3407" s="372" t="s">
        <v>2072</v>
      </c>
      <c r="B3407" s="421"/>
      <c r="C3407" s="421" t="s">
        <v>3871</v>
      </c>
      <c r="D3407" s="421" t="s">
        <v>3858</v>
      </c>
      <c r="E3407" s="422" t="s">
        <v>1860</v>
      </c>
      <c r="F3407" s="416"/>
      <c r="G3407" s="416">
        <f>[5]내역서!F3403</f>
        <v>6</v>
      </c>
      <c r="H3407" s="415"/>
      <c r="I3407" s="415">
        <f>내역서!F3411</f>
        <v>0</v>
      </c>
      <c r="J3407" s="416">
        <v>14691</v>
      </c>
      <c r="K3407" s="417">
        <f t="shared" ref="K3407:K3413" si="5893">INT($I3407*J3407)</f>
        <v>0</v>
      </c>
      <c r="L3407" s="416">
        <v>65397</v>
      </c>
      <c r="M3407" s="417">
        <f t="shared" ref="M3407:M3413" si="5894">INT($I3407*L3407)</f>
        <v>0</v>
      </c>
      <c r="N3407" s="416"/>
      <c r="O3407" s="417">
        <f t="shared" ref="O3407:O3413" si="5895">INT($I3407*N3407)</f>
        <v>0</v>
      </c>
      <c r="P3407" s="417">
        <v>80088</v>
      </c>
      <c r="Q3407" s="417">
        <f t="shared" si="5831"/>
        <v>0</v>
      </c>
      <c r="R3407" s="417">
        <f t="shared" ref="R3407" si="5896">I3407-I3406</f>
        <v>0</v>
      </c>
      <c r="S3407" s="417">
        <f t="shared" ref="S3407:T3407" si="5897">P3407-P3406</f>
        <v>0</v>
      </c>
      <c r="T3407" s="417">
        <f t="shared" si="5897"/>
        <v>0</v>
      </c>
      <c r="U3407" s="422"/>
    </row>
    <row r="3408" spans="1:21" s="485" customFormat="1" ht="24" hidden="1" customHeight="1">
      <c r="A3408" s="366" t="s">
        <v>4602</v>
      </c>
      <c r="B3408" s="418" t="s">
        <v>0</v>
      </c>
      <c r="C3408" s="418" t="s">
        <v>3871</v>
      </c>
      <c r="D3408" s="418" t="s">
        <v>3859</v>
      </c>
      <c r="E3408" s="419" t="s">
        <v>1860</v>
      </c>
      <c r="F3408" s="411"/>
      <c r="G3408" s="411">
        <f>[5]내역서!F3404</f>
        <v>6</v>
      </c>
      <c r="H3408" s="410"/>
      <c r="I3408" s="410">
        <f>내역서!F3412</f>
        <v>0</v>
      </c>
      <c r="J3408" s="411">
        <v>21575</v>
      </c>
      <c r="K3408" s="412">
        <f>INT($I3408*J3408)</f>
        <v>0</v>
      </c>
      <c r="L3408" s="411">
        <v>69244</v>
      </c>
      <c r="M3408" s="412">
        <f>INT($I3408*L3408)</f>
        <v>0</v>
      </c>
      <c r="N3408" s="411"/>
      <c r="O3408" s="412">
        <f>INT($I3408*N3408)</f>
        <v>0</v>
      </c>
      <c r="P3408" s="412">
        <v>90819</v>
      </c>
      <c r="Q3408" s="412">
        <f>K3408+M3408+O3408</f>
        <v>0</v>
      </c>
      <c r="R3408" s="412"/>
      <c r="S3408" s="412"/>
      <c r="T3408" s="412"/>
      <c r="U3408" s="419"/>
    </row>
    <row r="3409" spans="1:21" s="77" customFormat="1" ht="24" hidden="1" customHeight="1">
      <c r="A3409" s="372" t="s">
        <v>4380</v>
      </c>
      <c r="B3409" s="421"/>
      <c r="C3409" s="421" t="s">
        <v>3871</v>
      </c>
      <c r="D3409" s="421" t="s">
        <v>3859</v>
      </c>
      <c r="E3409" s="422" t="s">
        <v>1860</v>
      </c>
      <c r="F3409" s="416"/>
      <c r="G3409" s="416">
        <f>[5]내역서!F3405</f>
        <v>6</v>
      </c>
      <c r="H3409" s="415"/>
      <c r="I3409" s="415">
        <f>내역서!F3413</f>
        <v>0</v>
      </c>
      <c r="J3409" s="416">
        <v>21575</v>
      </c>
      <c r="K3409" s="417">
        <f t="shared" si="5893"/>
        <v>0</v>
      </c>
      <c r="L3409" s="416">
        <v>69244</v>
      </c>
      <c r="M3409" s="417">
        <f t="shared" si="5894"/>
        <v>0</v>
      </c>
      <c r="N3409" s="416"/>
      <c r="O3409" s="417">
        <f t="shared" si="5895"/>
        <v>0</v>
      </c>
      <c r="P3409" s="417">
        <v>90819</v>
      </c>
      <c r="Q3409" s="417">
        <f t="shared" si="5831"/>
        <v>0</v>
      </c>
      <c r="R3409" s="417">
        <f t="shared" ref="R3409" si="5898">I3409-I3408</f>
        <v>0</v>
      </c>
      <c r="S3409" s="417">
        <f t="shared" ref="S3409:T3409" si="5899">P3409-P3408</f>
        <v>0</v>
      </c>
      <c r="T3409" s="417">
        <f t="shared" si="5899"/>
        <v>0</v>
      </c>
      <c r="U3409" s="422"/>
    </row>
    <row r="3410" spans="1:21" s="485" customFormat="1" ht="24" hidden="1" customHeight="1">
      <c r="A3410" s="366" t="s">
        <v>5170</v>
      </c>
      <c r="B3410" s="418" t="s">
        <v>0</v>
      </c>
      <c r="C3410" s="418" t="s">
        <v>3871</v>
      </c>
      <c r="D3410" s="418" t="s">
        <v>3848</v>
      </c>
      <c r="E3410" s="419" t="s">
        <v>1860</v>
      </c>
      <c r="F3410" s="411"/>
      <c r="G3410" s="411">
        <f>[5]내역서!F3406</f>
        <v>3</v>
      </c>
      <c r="H3410" s="410"/>
      <c r="I3410" s="410">
        <f>내역서!F3414</f>
        <v>0</v>
      </c>
      <c r="J3410" s="411">
        <v>57796</v>
      </c>
      <c r="K3410" s="412">
        <f>INT($I3410*J3410)</f>
        <v>0</v>
      </c>
      <c r="L3410" s="411">
        <v>88478</v>
      </c>
      <c r="M3410" s="412">
        <f>INT($I3410*L3410)</f>
        <v>0</v>
      </c>
      <c r="N3410" s="411"/>
      <c r="O3410" s="412">
        <f>INT($I3410*N3410)</f>
        <v>0</v>
      </c>
      <c r="P3410" s="412">
        <v>146274</v>
      </c>
      <c r="Q3410" s="412">
        <f>K3410+M3410+O3410</f>
        <v>0</v>
      </c>
      <c r="R3410" s="412"/>
      <c r="S3410" s="412"/>
      <c r="T3410" s="412"/>
      <c r="U3410" s="419"/>
    </row>
    <row r="3411" spans="1:21" s="77" customFormat="1" ht="24" hidden="1" customHeight="1">
      <c r="A3411" s="372" t="s">
        <v>4380</v>
      </c>
      <c r="B3411" s="421"/>
      <c r="C3411" s="421" t="s">
        <v>3871</v>
      </c>
      <c r="D3411" s="421" t="s">
        <v>3848</v>
      </c>
      <c r="E3411" s="422" t="s">
        <v>1860</v>
      </c>
      <c r="F3411" s="416"/>
      <c r="G3411" s="416">
        <f>[5]내역서!F3407</f>
        <v>3</v>
      </c>
      <c r="H3411" s="415"/>
      <c r="I3411" s="415">
        <f>내역서!F3415</f>
        <v>0</v>
      </c>
      <c r="J3411" s="416">
        <v>57796</v>
      </c>
      <c r="K3411" s="417">
        <f t="shared" si="5893"/>
        <v>0</v>
      </c>
      <c r="L3411" s="416">
        <v>88478</v>
      </c>
      <c r="M3411" s="417">
        <f t="shared" si="5894"/>
        <v>0</v>
      </c>
      <c r="N3411" s="416"/>
      <c r="O3411" s="417">
        <f t="shared" si="5895"/>
        <v>0</v>
      </c>
      <c r="P3411" s="417">
        <v>146274</v>
      </c>
      <c r="Q3411" s="417">
        <f t="shared" si="5831"/>
        <v>0</v>
      </c>
      <c r="R3411" s="417">
        <f t="shared" ref="R3411" si="5900">I3411-I3410</f>
        <v>0</v>
      </c>
      <c r="S3411" s="417">
        <f t="shared" ref="S3411:T3411" si="5901">P3411-P3410</f>
        <v>0</v>
      </c>
      <c r="T3411" s="417">
        <f t="shared" si="5901"/>
        <v>0</v>
      </c>
      <c r="U3411" s="422"/>
    </row>
    <row r="3412" spans="1:21" s="485" customFormat="1" ht="24" hidden="1" customHeight="1">
      <c r="A3412" s="366" t="s">
        <v>4385</v>
      </c>
      <c r="B3412" s="418" t="s">
        <v>0</v>
      </c>
      <c r="C3412" s="418" t="s">
        <v>3871</v>
      </c>
      <c r="D3412" s="418" t="s">
        <v>3850</v>
      </c>
      <c r="E3412" s="419" t="s">
        <v>1860</v>
      </c>
      <c r="F3412" s="411"/>
      <c r="G3412" s="411">
        <f>[5]내역서!F3408</f>
        <v>6</v>
      </c>
      <c r="H3412" s="410"/>
      <c r="I3412" s="410">
        <f>내역서!F3416</f>
        <v>0</v>
      </c>
      <c r="J3412" s="411">
        <v>124164</v>
      </c>
      <c r="K3412" s="412">
        <f>INT($I3412*J3412)</f>
        <v>0</v>
      </c>
      <c r="L3412" s="411">
        <v>150030</v>
      </c>
      <c r="M3412" s="412">
        <f>INT($I3412*L3412)</f>
        <v>0</v>
      </c>
      <c r="N3412" s="411">
        <v>0</v>
      </c>
      <c r="O3412" s="412">
        <f>INT($I3412*N3412)</f>
        <v>0</v>
      </c>
      <c r="P3412" s="412">
        <v>274194</v>
      </c>
      <c r="Q3412" s="412">
        <f>K3412+M3412+O3412</f>
        <v>0</v>
      </c>
      <c r="R3412" s="412"/>
      <c r="S3412" s="412"/>
      <c r="T3412" s="412"/>
      <c r="U3412" s="419"/>
    </row>
    <row r="3413" spans="1:21" s="77" customFormat="1" ht="24" hidden="1" customHeight="1">
      <c r="A3413" s="372" t="s">
        <v>4789</v>
      </c>
      <c r="B3413" s="421"/>
      <c r="C3413" s="421" t="s">
        <v>3871</v>
      </c>
      <c r="D3413" s="421" t="s">
        <v>3850</v>
      </c>
      <c r="E3413" s="422" t="s">
        <v>1860</v>
      </c>
      <c r="F3413" s="416"/>
      <c r="G3413" s="416">
        <f>[5]내역서!F3409</f>
        <v>6</v>
      </c>
      <c r="H3413" s="415"/>
      <c r="I3413" s="415">
        <f>내역서!F3417</f>
        <v>0</v>
      </c>
      <c r="J3413" s="416">
        <v>124164</v>
      </c>
      <c r="K3413" s="417">
        <f t="shared" si="5893"/>
        <v>0</v>
      </c>
      <c r="L3413" s="416">
        <v>150030</v>
      </c>
      <c r="M3413" s="417">
        <f t="shared" si="5894"/>
        <v>0</v>
      </c>
      <c r="N3413" s="416">
        <v>0</v>
      </c>
      <c r="O3413" s="417">
        <f t="shared" si="5895"/>
        <v>0</v>
      </c>
      <c r="P3413" s="417">
        <v>274194</v>
      </c>
      <c r="Q3413" s="417">
        <f t="shared" si="5831"/>
        <v>0</v>
      </c>
      <c r="R3413" s="417">
        <f t="shared" ref="R3413" si="5902">I3413-I3412</f>
        <v>0</v>
      </c>
      <c r="S3413" s="417">
        <f t="shared" ref="S3413:T3413" si="5903">P3413-P3412</f>
        <v>0</v>
      </c>
      <c r="T3413" s="417">
        <f t="shared" si="5903"/>
        <v>0</v>
      </c>
      <c r="U3413" s="422"/>
    </row>
    <row r="3414" spans="1:21" s="460" customFormat="1" ht="24" hidden="1" customHeight="1">
      <c r="A3414" s="366" t="s">
        <v>2055</v>
      </c>
      <c r="B3414" s="448" t="s">
        <v>3873</v>
      </c>
      <c r="C3414" s="448" t="s">
        <v>3874</v>
      </c>
      <c r="D3414" s="449" t="s">
        <v>0</v>
      </c>
      <c r="E3414" s="449" t="s">
        <v>0</v>
      </c>
      <c r="F3414" s="450">
        <v>0</v>
      </c>
      <c r="G3414" s="450">
        <f>[5]내역서!F3410</f>
        <v>0</v>
      </c>
      <c r="H3414" s="450"/>
      <c r="I3414" s="450">
        <f>내역서!F3418</f>
        <v>0</v>
      </c>
      <c r="J3414" s="451">
        <v>0</v>
      </c>
      <c r="K3414" s="450">
        <f>K3416</f>
        <v>0</v>
      </c>
      <c r="L3414" s="451">
        <v>0</v>
      </c>
      <c r="M3414" s="450">
        <f>M3416</f>
        <v>0</v>
      </c>
      <c r="N3414" s="451">
        <v>0</v>
      </c>
      <c r="O3414" s="450">
        <f>O3416</f>
        <v>0</v>
      </c>
      <c r="P3414" s="452">
        <v>0</v>
      </c>
      <c r="Q3414" s="450">
        <f>K3414+M3414+O3414</f>
        <v>0</v>
      </c>
      <c r="R3414" s="450"/>
      <c r="S3414" s="450"/>
      <c r="T3414" s="450"/>
      <c r="U3414" s="453"/>
    </row>
    <row r="3415" spans="1:21" s="525" customFormat="1" ht="24" hidden="1" customHeight="1">
      <c r="A3415" s="372" t="s">
        <v>4660</v>
      </c>
      <c r="B3415" s="454" t="s">
        <v>5171</v>
      </c>
      <c r="C3415" s="454" t="s">
        <v>5172</v>
      </c>
      <c r="D3415" s="455" t="s">
        <v>0</v>
      </c>
      <c r="E3415" s="455"/>
      <c r="F3415" s="456">
        <v>0</v>
      </c>
      <c r="G3415" s="456">
        <f>[5]내역서!F3411</f>
        <v>0</v>
      </c>
      <c r="H3415" s="456"/>
      <c r="I3415" s="456">
        <f>내역서!F3419</f>
        <v>0</v>
      </c>
      <c r="J3415" s="457">
        <v>0</v>
      </c>
      <c r="K3415" s="456">
        <f>K3417</f>
        <v>0</v>
      </c>
      <c r="L3415" s="457">
        <v>0</v>
      </c>
      <c r="M3415" s="456">
        <f>M3417</f>
        <v>0</v>
      </c>
      <c r="N3415" s="457">
        <v>0</v>
      </c>
      <c r="O3415" s="456">
        <f>O3417</f>
        <v>0</v>
      </c>
      <c r="P3415" s="458">
        <v>0</v>
      </c>
      <c r="Q3415" s="456">
        <f t="shared" si="5831"/>
        <v>0</v>
      </c>
      <c r="R3415" s="456">
        <f t="shared" ref="R3415" si="5904">I3415-I3414</f>
        <v>0</v>
      </c>
      <c r="S3415" s="456">
        <f t="shared" ref="S3415:T3415" si="5905">P3415-P3414</f>
        <v>0</v>
      </c>
      <c r="T3415" s="456">
        <f t="shared" si="5905"/>
        <v>0</v>
      </c>
      <c r="U3415" s="459"/>
    </row>
    <row r="3416" spans="1:21" s="485" customFormat="1" ht="24" hidden="1" customHeight="1">
      <c r="A3416" s="366" t="s">
        <v>4602</v>
      </c>
      <c r="B3416" s="418" t="s">
        <v>0</v>
      </c>
      <c r="C3416" s="418" t="s">
        <v>3879</v>
      </c>
      <c r="D3416" s="418" t="s">
        <v>3880</v>
      </c>
      <c r="E3416" s="419" t="s">
        <v>20</v>
      </c>
      <c r="F3416" s="411"/>
      <c r="G3416" s="411">
        <f>[5]내역서!F3412</f>
        <v>12</v>
      </c>
      <c r="H3416" s="410"/>
      <c r="I3416" s="410">
        <f>내역서!F3420</f>
        <v>0</v>
      </c>
      <c r="J3416" s="411"/>
      <c r="K3416" s="412">
        <f>INT($I3416*J3416)</f>
        <v>0</v>
      </c>
      <c r="L3416" s="411"/>
      <c r="M3416" s="412">
        <f>INT($I3416*L3416)</f>
        <v>0</v>
      </c>
      <c r="N3416" s="411">
        <v>30539</v>
      </c>
      <c r="O3416" s="412">
        <f>INT($I3416*N3416)</f>
        <v>0</v>
      </c>
      <c r="P3416" s="412">
        <v>30539</v>
      </c>
      <c r="Q3416" s="412">
        <f>K3416+M3416+O3416</f>
        <v>0</v>
      </c>
      <c r="R3416" s="412"/>
      <c r="S3416" s="412"/>
      <c r="T3416" s="412"/>
      <c r="U3416" s="419"/>
    </row>
    <row r="3417" spans="1:21" s="77" customFormat="1" ht="24" hidden="1" customHeight="1">
      <c r="A3417" s="372" t="s">
        <v>4424</v>
      </c>
      <c r="B3417" s="421" t="s">
        <v>0</v>
      </c>
      <c r="C3417" s="421" t="s">
        <v>3879</v>
      </c>
      <c r="D3417" s="421" t="s">
        <v>3880</v>
      </c>
      <c r="E3417" s="422" t="s">
        <v>20</v>
      </c>
      <c r="F3417" s="416"/>
      <c r="G3417" s="416">
        <f>[5]내역서!F3413</f>
        <v>12</v>
      </c>
      <c r="H3417" s="415"/>
      <c r="I3417" s="415">
        <f>내역서!F3421</f>
        <v>0</v>
      </c>
      <c r="J3417" s="416"/>
      <c r="K3417" s="417">
        <f t="shared" ref="K3417" si="5906">INT($I3417*J3417)</f>
        <v>0</v>
      </c>
      <c r="L3417" s="416"/>
      <c r="M3417" s="417">
        <f t="shared" ref="M3417" si="5907">INT($I3417*L3417)</f>
        <v>0</v>
      </c>
      <c r="N3417" s="416">
        <v>30539</v>
      </c>
      <c r="O3417" s="417">
        <f t="shared" ref="O3417" si="5908">INT($I3417*N3417)</f>
        <v>0</v>
      </c>
      <c r="P3417" s="417">
        <v>30539</v>
      </c>
      <c r="Q3417" s="417">
        <f t="shared" si="5831"/>
        <v>0</v>
      </c>
      <c r="R3417" s="417">
        <f t="shared" ref="R3417" si="5909">I3417-I3416</f>
        <v>0</v>
      </c>
      <c r="S3417" s="417">
        <f t="shared" ref="S3417:T3417" si="5910">P3417-P3416</f>
        <v>0</v>
      </c>
      <c r="T3417" s="417">
        <f t="shared" si="5910"/>
        <v>0</v>
      </c>
      <c r="U3417" s="422"/>
    </row>
    <row r="3418" spans="1:21" s="371" customFormat="1" ht="24" hidden="1" customHeight="1">
      <c r="A3418" s="366" t="s">
        <v>4385</v>
      </c>
      <c r="B3418" s="436" t="s">
        <v>2909</v>
      </c>
      <c r="C3418" s="436" t="s">
        <v>3882</v>
      </c>
      <c r="D3418" s="437" t="s">
        <v>0</v>
      </c>
      <c r="E3418" s="437" t="s">
        <v>0</v>
      </c>
      <c r="F3418" s="438">
        <v>0</v>
      </c>
      <c r="G3418" s="438">
        <f>[5]내역서!F3414</f>
        <v>0</v>
      </c>
      <c r="H3418" s="438"/>
      <c r="I3418" s="438">
        <f>내역서!F3422</f>
        <v>0</v>
      </c>
      <c r="J3418" s="439">
        <v>0</v>
      </c>
      <c r="K3418" s="438">
        <f>K3420+K3434+K3438+K3444+K3450</f>
        <v>0</v>
      </c>
      <c r="L3418" s="439">
        <v>0</v>
      </c>
      <c r="M3418" s="438">
        <f>M3420+M3434+M3438+M3444+M3450</f>
        <v>0</v>
      </c>
      <c r="N3418" s="439">
        <v>0</v>
      </c>
      <c r="O3418" s="438">
        <f>O3420+O3434+O3438+O3444+O3450</f>
        <v>0</v>
      </c>
      <c r="P3418" s="440">
        <v>0</v>
      </c>
      <c r="Q3418" s="438">
        <f>K3418+M3418+O3418</f>
        <v>0</v>
      </c>
      <c r="R3418" s="438"/>
      <c r="S3418" s="438"/>
      <c r="T3418" s="438"/>
      <c r="U3418" s="441"/>
    </row>
    <row r="3419" spans="1:21" s="81" customFormat="1" ht="24" hidden="1" customHeight="1">
      <c r="A3419" s="372" t="s">
        <v>4789</v>
      </c>
      <c r="B3419" s="442" t="s">
        <v>2909</v>
      </c>
      <c r="C3419" s="442" t="s">
        <v>3883</v>
      </c>
      <c r="D3419" s="443" t="s">
        <v>0</v>
      </c>
      <c r="E3419" s="443" t="s">
        <v>0</v>
      </c>
      <c r="F3419" s="444">
        <v>0</v>
      </c>
      <c r="G3419" s="444">
        <f>[5]내역서!F3415</f>
        <v>0</v>
      </c>
      <c r="H3419" s="444"/>
      <c r="I3419" s="444">
        <f>내역서!F3423</f>
        <v>0</v>
      </c>
      <c r="J3419" s="445">
        <v>0</v>
      </c>
      <c r="K3419" s="444">
        <f>K3421+K3435+K3439+K3445+K3451</f>
        <v>0</v>
      </c>
      <c r="L3419" s="445">
        <v>0</v>
      </c>
      <c r="M3419" s="444">
        <f>M3421+M3435+M3439+M3445+M3451</f>
        <v>0</v>
      </c>
      <c r="N3419" s="445">
        <v>0</v>
      </c>
      <c r="O3419" s="444">
        <f>O3421+O3435+O3439+O3445+O3451</f>
        <v>0</v>
      </c>
      <c r="P3419" s="446">
        <v>0</v>
      </c>
      <c r="Q3419" s="444">
        <f t="shared" ref="Q3419:Q3485" si="5911">K3419+M3419+O3419</f>
        <v>0</v>
      </c>
      <c r="R3419" s="444">
        <f t="shared" ref="R3419" si="5912">I3419-I3418</f>
        <v>0</v>
      </c>
      <c r="S3419" s="444">
        <f t="shared" ref="S3419:T3419" si="5913">P3419-P3418</f>
        <v>0</v>
      </c>
      <c r="T3419" s="444">
        <f t="shared" si="5913"/>
        <v>0</v>
      </c>
      <c r="U3419" s="447"/>
    </row>
    <row r="3420" spans="1:21" s="460" customFormat="1" ht="24" hidden="1" customHeight="1">
      <c r="A3420" s="366" t="s">
        <v>4385</v>
      </c>
      <c r="B3420" s="448" t="s">
        <v>3885</v>
      </c>
      <c r="C3420" s="448" t="s">
        <v>3886</v>
      </c>
      <c r="D3420" s="449" t="s">
        <v>0</v>
      </c>
      <c r="E3420" s="449" t="s">
        <v>0</v>
      </c>
      <c r="F3420" s="450">
        <v>0</v>
      </c>
      <c r="G3420" s="450">
        <f>[5]내역서!F3416</f>
        <v>0</v>
      </c>
      <c r="H3420" s="450"/>
      <c r="I3420" s="450">
        <f>내역서!F3424</f>
        <v>0</v>
      </c>
      <c r="J3420" s="451">
        <v>0</v>
      </c>
      <c r="K3420" s="450">
        <f>K3424+K3426+K3428+K3432+K3422+K3430</f>
        <v>0</v>
      </c>
      <c r="L3420" s="451">
        <v>0</v>
      </c>
      <c r="M3420" s="450">
        <f t="shared" ref="M3420:M3421" si="5914">M3424+M3426+M3428+M3432+M3422+M3430</f>
        <v>0</v>
      </c>
      <c r="N3420" s="451">
        <v>0</v>
      </c>
      <c r="O3420" s="450">
        <f t="shared" ref="O3420:O3421" si="5915">O3424+O3426+O3428+O3432+O3422+O3430</f>
        <v>0</v>
      </c>
      <c r="P3420" s="452">
        <v>0</v>
      </c>
      <c r="Q3420" s="450">
        <f>K3420+M3420+O3420</f>
        <v>0</v>
      </c>
      <c r="R3420" s="450"/>
      <c r="S3420" s="450"/>
      <c r="T3420" s="450"/>
      <c r="U3420" s="453"/>
    </row>
    <row r="3421" spans="1:21" s="525" customFormat="1" ht="24" hidden="1" customHeight="1">
      <c r="A3421" s="372" t="s">
        <v>4660</v>
      </c>
      <c r="B3421" s="454" t="s">
        <v>3885</v>
      </c>
      <c r="C3421" s="454" t="s">
        <v>3887</v>
      </c>
      <c r="D3421" s="455" t="s">
        <v>0</v>
      </c>
      <c r="E3421" s="455" t="s">
        <v>0</v>
      </c>
      <c r="F3421" s="456">
        <v>0</v>
      </c>
      <c r="G3421" s="456">
        <f>[5]내역서!F3417</f>
        <v>0</v>
      </c>
      <c r="H3421" s="456"/>
      <c r="I3421" s="456">
        <f>내역서!F3425</f>
        <v>0</v>
      </c>
      <c r="J3421" s="457">
        <v>0</v>
      </c>
      <c r="K3421" s="456">
        <f>K3425+K3427+K3429+K3433+K3423+K3431</f>
        <v>0</v>
      </c>
      <c r="L3421" s="457">
        <v>0</v>
      </c>
      <c r="M3421" s="456">
        <f t="shared" si="5914"/>
        <v>0</v>
      </c>
      <c r="N3421" s="457">
        <v>0</v>
      </c>
      <c r="O3421" s="456">
        <f t="shared" si="5915"/>
        <v>0</v>
      </c>
      <c r="P3421" s="458">
        <v>0</v>
      </c>
      <c r="Q3421" s="456">
        <f t="shared" si="5911"/>
        <v>0</v>
      </c>
      <c r="R3421" s="456">
        <f t="shared" ref="R3421" si="5916">I3421-I3420</f>
        <v>0</v>
      </c>
      <c r="S3421" s="456">
        <f t="shared" ref="S3421:T3421" si="5917">P3421-P3420</f>
        <v>0</v>
      </c>
      <c r="T3421" s="456">
        <f t="shared" si="5917"/>
        <v>0</v>
      </c>
      <c r="U3421" s="459"/>
    </row>
    <row r="3422" spans="1:21" s="485" customFormat="1" ht="24" hidden="1" customHeight="1">
      <c r="A3422" s="366" t="s">
        <v>2246</v>
      </c>
      <c r="B3422" s="418" t="s">
        <v>0</v>
      </c>
      <c r="C3422" s="418" t="s">
        <v>3888</v>
      </c>
      <c r="D3422" s="418" t="s">
        <v>6871</v>
      </c>
      <c r="E3422" s="419" t="s">
        <v>2235</v>
      </c>
      <c r="F3422" s="411"/>
      <c r="G3422" s="411">
        <f>[5]내역서!F3416</f>
        <v>0</v>
      </c>
      <c r="H3422" s="410"/>
      <c r="I3422" s="410">
        <f>내역서!F3426</f>
        <v>0</v>
      </c>
      <c r="J3422" s="411">
        <v>11348</v>
      </c>
      <c r="K3422" s="412">
        <f>INT($I3422*J3422)</f>
        <v>0</v>
      </c>
      <c r="L3422" s="411">
        <v>109659</v>
      </c>
      <c r="M3422" s="412">
        <f>INT($I3422*L3422)</f>
        <v>0</v>
      </c>
      <c r="N3422" s="411">
        <v>14375</v>
      </c>
      <c r="O3422" s="412">
        <f>INT($I3422*N3422)</f>
        <v>0</v>
      </c>
      <c r="P3422" s="412">
        <f t="shared" ref="P3422:P3433" si="5918">+J3422+L3422+N3422</f>
        <v>135382</v>
      </c>
      <c r="Q3422" s="412">
        <f>K3422+M3422+O3422</f>
        <v>0</v>
      </c>
      <c r="R3422" s="412"/>
      <c r="S3422" s="412"/>
      <c r="T3422" s="412"/>
      <c r="U3422" s="419" t="s">
        <v>6859</v>
      </c>
    </row>
    <row r="3423" spans="1:21" s="77" customFormat="1" ht="24" hidden="1" customHeight="1">
      <c r="A3423" s="372" t="s">
        <v>2219</v>
      </c>
      <c r="B3423" s="421"/>
      <c r="C3423" s="421" t="s">
        <v>3888</v>
      </c>
      <c r="D3423" s="421" t="s">
        <v>6871</v>
      </c>
      <c r="E3423" s="422" t="s">
        <v>2235</v>
      </c>
      <c r="F3423" s="416"/>
      <c r="G3423" s="416">
        <f>[5]내역서!F3417</f>
        <v>0</v>
      </c>
      <c r="H3423" s="415"/>
      <c r="I3423" s="415"/>
      <c r="J3423" s="416">
        <v>11348</v>
      </c>
      <c r="K3423" s="417">
        <f t="shared" ref="K3423" si="5919">INT($I3423*J3423)</f>
        <v>0</v>
      </c>
      <c r="L3423" s="416">
        <v>109659</v>
      </c>
      <c r="M3423" s="417">
        <f t="shared" ref="M3423" si="5920">INT($I3423*L3423)</f>
        <v>0</v>
      </c>
      <c r="N3423" s="416">
        <v>14375</v>
      </c>
      <c r="O3423" s="417">
        <f t="shared" ref="O3423" si="5921">INT($I3423*N3423)</f>
        <v>0</v>
      </c>
      <c r="P3423" s="417">
        <f t="shared" si="5918"/>
        <v>135382</v>
      </c>
      <c r="Q3423" s="417">
        <f t="shared" ref="Q3423" si="5922">K3423+M3423+O3423</f>
        <v>0</v>
      </c>
      <c r="R3423" s="417">
        <f t="shared" ref="R3423" si="5923">I3423-I3422</f>
        <v>0</v>
      </c>
      <c r="S3423" s="417">
        <f t="shared" ref="S3423" si="5924">P3423-P3422</f>
        <v>0</v>
      </c>
      <c r="T3423" s="417">
        <f t="shared" ref="T3423" si="5925">Q3423-Q3422</f>
        <v>0</v>
      </c>
      <c r="U3423" s="422" t="s">
        <v>2081</v>
      </c>
    </row>
    <row r="3424" spans="1:21" s="485" customFormat="1" ht="24" hidden="1" customHeight="1">
      <c r="A3424" s="366" t="s">
        <v>4381</v>
      </c>
      <c r="B3424" s="418" t="s">
        <v>0</v>
      </c>
      <c r="C3424" s="418" t="s">
        <v>3888</v>
      </c>
      <c r="D3424" s="418" t="s">
        <v>3889</v>
      </c>
      <c r="E3424" s="419" t="s">
        <v>2235</v>
      </c>
      <c r="F3424" s="411"/>
      <c r="G3424" s="411">
        <f>[5]내역서!F3418</f>
        <v>39</v>
      </c>
      <c r="H3424" s="410"/>
      <c r="I3424" s="410">
        <f>내역서!F3428</f>
        <v>0</v>
      </c>
      <c r="J3424" s="411">
        <v>0</v>
      </c>
      <c r="K3424" s="412">
        <f>INT($I3424*J3424)</f>
        <v>0</v>
      </c>
      <c r="L3424" s="411">
        <v>125383</v>
      </c>
      <c r="M3424" s="412">
        <f>INT($I3424*L3424)</f>
        <v>0</v>
      </c>
      <c r="N3424" s="411">
        <v>25681</v>
      </c>
      <c r="O3424" s="412">
        <f>INT($I3424*N3424)</f>
        <v>0</v>
      </c>
      <c r="P3424" s="412">
        <f t="shared" si="5918"/>
        <v>151064</v>
      </c>
      <c r="Q3424" s="412">
        <f>K3424+M3424+O3424</f>
        <v>0</v>
      </c>
      <c r="R3424" s="412"/>
      <c r="S3424" s="412"/>
      <c r="T3424" s="412"/>
      <c r="U3424" s="419"/>
    </row>
    <row r="3425" spans="1:21" s="77" customFormat="1" ht="24" hidden="1" customHeight="1">
      <c r="A3425" s="372" t="s">
        <v>4380</v>
      </c>
      <c r="B3425" s="421"/>
      <c r="C3425" s="421" t="s">
        <v>3888</v>
      </c>
      <c r="D3425" s="421" t="s">
        <v>3889</v>
      </c>
      <c r="E3425" s="422" t="s">
        <v>2235</v>
      </c>
      <c r="F3425" s="416"/>
      <c r="G3425" s="416">
        <f>[5]내역서!F3419</f>
        <v>39</v>
      </c>
      <c r="H3425" s="415"/>
      <c r="I3425" s="415">
        <f>내역서!F3429</f>
        <v>0</v>
      </c>
      <c r="J3425" s="416">
        <v>0</v>
      </c>
      <c r="K3425" s="417">
        <f t="shared" ref="K3425:K3433" si="5926">INT($I3425*J3425)</f>
        <v>0</v>
      </c>
      <c r="L3425" s="416">
        <v>125383</v>
      </c>
      <c r="M3425" s="417">
        <f t="shared" ref="M3425:M3433" si="5927">INT($I3425*L3425)</f>
        <v>0</v>
      </c>
      <c r="N3425" s="416">
        <v>25681</v>
      </c>
      <c r="O3425" s="417">
        <f t="shared" ref="O3425:O3433" si="5928">INT($I3425*N3425)</f>
        <v>0</v>
      </c>
      <c r="P3425" s="417">
        <f t="shared" si="5918"/>
        <v>151064</v>
      </c>
      <c r="Q3425" s="417">
        <f t="shared" si="5911"/>
        <v>0</v>
      </c>
      <c r="R3425" s="417">
        <f t="shared" ref="R3425" si="5929">I3425-I3424</f>
        <v>0</v>
      </c>
      <c r="S3425" s="417">
        <f t="shared" ref="S3425:T3425" si="5930">P3425-P3424</f>
        <v>0</v>
      </c>
      <c r="T3425" s="417">
        <f t="shared" si="5930"/>
        <v>0</v>
      </c>
      <c r="U3425" s="422"/>
    </row>
    <row r="3426" spans="1:21" s="485" customFormat="1" ht="24" hidden="1" customHeight="1">
      <c r="A3426" s="366" t="s">
        <v>5173</v>
      </c>
      <c r="B3426" s="418" t="s">
        <v>0</v>
      </c>
      <c r="C3426" s="418" t="s">
        <v>3890</v>
      </c>
      <c r="D3426" s="418" t="s">
        <v>3889</v>
      </c>
      <c r="E3426" s="419" t="s">
        <v>1860</v>
      </c>
      <c r="F3426" s="411"/>
      <c r="G3426" s="411">
        <f>[5]내역서!F3420</f>
        <v>39</v>
      </c>
      <c r="H3426" s="410"/>
      <c r="I3426" s="410">
        <f>내역서!F3430</f>
        <v>0</v>
      </c>
      <c r="J3426" s="411">
        <v>0</v>
      </c>
      <c r="K3426" s="412">
        <f>INT($I3426*J3426)</f>
        <v>0</v>
      </c>
      <c r="L3426" s="411">
        <v>111004</v>
      </c>
      <c r="M3426" s="412">
        <f>INT($I3426*L3426)</f>
        <v>0</v>
      </c>
      <c r="N3426" s="411">
        <v>2266</v>
      </c>
      <c r="O3426" s="412">
        <f>INT($I3426*N3426)</f>
        <v>0</v>
      </c>
      <c r="P3426" s="412">
        <f t="shared" si="5918"/>
        <v>113270</v>
      </c>
      <c r="Q3426" s="412">
        <f>K3426+M3426+O3426</f>
        <v>0</v>
      </c>
      <c r="R3426" s="412"/>
      <c r="S3426" s="412"/>
      <c r="T3426" s="412"/>
      <c r="U3426" s="419"/>
    </row>
    <row r="3427" spans="1:21" s="77" customFormat="1" ht="24" hidden="1" customHeight="1">
      <c r="A3427" s="372" t="s">
        <v>5174</v>
      </c>
      <c r="B3427" s="421"/>
      <c r="C3427" s="421" t="s">
        <v>3890</v>
      </c>
      <c r="D3427" s="421" t="s">
        <v>3889</v>
      </c>
      <c r="E3427" s="422" t="s">
        <v>1860</v>
      </c>
      <c r="F3427" s="416"/>
      <c r="G3427" s="416">
        <f>[5]내역서!F3421</f>
        <v>39</v>
      </c>
      <c r="H3427" s="415"/>
      <c r="I3427" s="415">
        <f>내역서!F3431</f>
        <v>0</v>
      </c>
      <c r="J3427" s="416">
        <v>0</v>
      </c>
      <c r="K3427" s="417">
        <f t="shared" si="5926"/>
        <v>0</v>
      </c>
      <c r="L3427" s="416">
        <v>111004</v>
      </c>
      <c r="M3427" s="417">
        <f t="shared" si="5927"/>
        <v>0</v>
      </c>
      <c r="N3427" s="416">
        <v>2266</v>
      </c>
      <c r="O3427" s="417">
        <f t="shared" si="5928"/>
        <v>0</v>
      </c>
      <c r="P3427" s="417">
        <f t="shared" si="5918"/>
        <v>113270</v>
      </c>
      <c r="Q3427" s="417">
        <f t="shared" si="5911"/>
        <v>0</v>
      </c>
      <c r="R3427" s="417">
        <f t="shared" ref="R3427" si="5931">I3427-I3426</f>
        <v>0</v>
      </c>
      <c r="S3427" s="417">
        <f t="shared" ref="S3427:T3427" si="5932">P3427-P3426</f>
        <v>0</v>
      </c>
      <c r="T3427" s="417">
        <f t="shared" si="5932"/>
        <v>0</v>
      </c>
      <c r="U3427" s="422"/>
    </row>
    <row r="3428" spans="1:21" s="485" customFormat="1" ht="24" hidden="1" customHeight="1">
      <c r="A3428" s="366" t="s">
        <v>4308</v>
      </c>
      <c r="B3428" s="418" t="s">
        <v>0</v>
      </c>
      <c r="C3428" s="418" t="s">
        <v>3891</v>
      </c>
      <c r="D3428" s="418" t="s">
        <v>3889</v>
      </c>
      <c r="E3428" s="419" t="s">
        <v>1860</v>
      </c>
      <c r="F3428" s="411"/>
      <c r="G3428" s="411">
        <f>[5]내역서!F3422</f>
        <v>5</v>
      </c>
      <c r="H3428" s="410"/>
      <c r="I3428" s="410">
        <f>내역서!F3434</f>
        <v>0</v>
      </c>
      <c r="J3428" s="411">
        <v>23515</v>
      </c>
      <c r="K3428" s="412">
        <f>INT($I3428*J3428)</f>
        <v>0</v>
      </c>
      <c r="L3428" s="411">
        <v>241420</v>
      </c>
      <c r="M3428" s="412">
        <f>INT($I3428*L3428)</f>
        <v>0</v>
      </c>
      <c r="N3428" s="411">
        <v>34006</v>
      </c>
      <c r="O3428" s="412">
        <f>INT($I3428*N3428)</f>
        <v>0</v>
      </c>
      <c r="P3428" s="412">
        <f t="shared" si="5918"/>
        <v>298941</v>
      </c>
      <c r="Q3428" s="412">
        <f>K3428+M3428+O3428</f>
        <v>0</v>
      </c>
      <c r="R3428" s="412"/>
      <c r="S3428" s="412"/>
      <c r="T3428" s="412"/>
      <c r="U3428" s="419"/>
    </row>
    <row r="3429" spans="1:21" s="77" customFormat="1" ht="24" hidden="1" customHeight="1">
      <c r="A3429" s="372" t="s">
        <v>4882</v>
      </c>
      <c r="B3429" s="421"/>
      <c r="C3429" s="421" t="s">
        <v>3891</v>
      </c>
      <c r="D3429" s="421" t="s">
        <v>3889</v>
      </c>
      <c r="E3429" s="422" t="s">
        <v>1860</v>
      </c>
      <c r="F3429" s="416"/>
      <c r="G3429" s="416">
        <f>[5]내역서!F3423</f>
        <v>5</v>
      </c>
      <c r="H3429" s="415"/>
      <c r="I3429" s="415">
        <f>내역서!F3435</f>
        <v>0</v>
      </c>
      <c r="J3429" s="416">
        <v>23515</v>
      </c>
      <c r="K3429" s="417">
        <f t="shared" si="5926"/>
        <v>0</v>
      </c>
      <c r="L3429" s="416">
        <v>241420</v>
      </c>
      <c r="M3429" s="417">
        <f t="shared" si="5927"/>
        <v>0</v>
      </c>
      <c r="N3429" s="416">
        <v>34006</v>
      </c>
      <c r="O3429" s="417">
        <f t="shared" si="5928"/>
        <v>0</v>
      </c>
      <c r="P3429" s="417">
        <f t="shared" si="5918"/>
        <v>298941</v>
      </c>
      <c r="Q3429" s="417">
        <f t="shared" si="5911"/>
        <v>0</v>
      </c>
      <c r="R3429" s="417">
        <f t="shared" ref="R3429" si="5933">I3429-I3428</f>
        <v>0</v>
      </c>
      <c r="S3429" s="417">
        <f t="shared" ref="S3429:T3429" si="5934">P3429-P3428</f>
        <v>0</v>
      </c>
      <c r="T3429" s="417">
        <f t="shared" si="5934"/>
        <v>0</v>
      </c>
      <c r="U3429" s="422"/>
    </row>
    <row r="3430" spans="1:21" s="485" customFormat="1" ht="24" hidden="1" customHeight="1">
      <c r="A3430" s="366" t="s">
        <v>2246</v>
      </c>
      <c r="B3430" s="418" t="s">
        <v>0</v>
      </c>
      <c r="C3430" s="418" t="s">
        <v>3871</v>
      </c>
      <c r="D3430" s="418" t="s">
        <v>3847</v>
      </c>
      <c r="E3430" s="419" t="s">
        <v>1860</v>
      </c>
      <c r="F3430" s="411"/>
      <c r="G3430" s="411"/>
      <c r="H3430" s="410"/>
      <c r="I3430" s="410">
        <f>내역서!F3438</f>
        <v>0</v>
      </c>
      <c r="J3430" s="411"/>
      <c r="K3430" s="412">
        <f>INT($I3430*J3430)</f>
        <v>0</v>
      </c>
      <c r="L3430" s="411">
        <v>71140</v>
      </c>
      <c r="M3430" s="412">
        <f>INT($I3430*L3430)</f>
        <v>0</v>
      </c>
      <c r="N3430" s="411">
        <v>142280</v>
      </c>
      <c r="O3430" s="412">
        <f>INT($I3430*N3430)</f>
        <v>0</v>
      </c>
      <c r="P3430" s="412">
        <f t="shared" ref="P3430:P3431" si="5935">+J3430+L3430+N3430</f>
        <v>213420</v>
      </c>
      <c r="Q3430" s="412">
        <f>K3430+M3430+O3430</f>
        <v>0</v>
      </c>
      <c r="R3430" s="412"/>
      <c r="S3430" s="412"/>
      <c r="T3430" s="412"/>
      <c r="U3430" s="419" t="s">
        <v>6859</v>
      </c>
    </row>
    <row r="3431" spans="1:21" s="77" customFormat="1" ht="24" hidden="1" customHeight="1">
      <c r="A3431" s="372" t="s">
        <v>2219</v>
      </c>
      <c r="B3431" s="421"/>
      <c r="C3431" s="421" t="s">
        <v>3871</v>
      </c>
      <c r="D3431" s="421" t="s">
        <v>3847</v>
      </c>
      <c r="E3431" s="422" t="s">
        <v>1860</v>
      </c>
      <c r="F3431" s="416"/>
      <c r="G3431" s="416"/>
      <c r="H3431" s="415"/>
      <c r="I3431" s="415"/>
      <c r="J3431" s="416"/>
      <c r="K3431" s="417">
        <f t="shared" ref="K3431" si="5936">INT($I3431*J3431)</f>
        <v>0</v>
      </c>
      <c r="L3431" s="416">
        <v>71140</v>
      </c>
      <c r="M3431" s="417">
        <f t="shared" ref="M3431" si="5937">INT($I3431*L3431)</f>
        <v>0</v>
      </c>
      <c r="N3431" s="416">
        <v>142280</v>
      </c>
      <c r="O3431" s="417">
        <f t="shared" ref="O3431" si="5938">INT($I3431*N3431)</f>
        <v>0</v>
      </c>
      <c r="P3431" s="417">
        <f t="shared" si="5935"/>
        <v>213420</v>
      </c>
      <c r="Q3431" s="417">
        <f t="shared" ref="Q3431" si="5939">K3431+M3431+O3431</f>
        <v>0</v>
      </c>
      <c r="R3431" s="417">
        <f t="shared" ref="R3431" si="5940">I3431-I3430</f>
        <v>0</v>
      </c>
      <c r="S3431" s="417">
        <f t="shared" ref="S3431" si="5941">P3431-P3430</f>
        <v>0</v>
      </c>
      <c r="T3431" s="417">
        <f t="shared" ref="T3431" si="5942">Q3431-Q3430</f>
        <v>0</v>
      </c>
      <c r="U3431" s="422" t="s">
        <v>2081</v>
      </c>
    </row>
    <row r="3432" spans="1:21" s="485" customFormat="1" ht="24" hidden="1" customHeight="1">
      <c r="A3432" s="366" t="s">
        <v>5175</v>
      </c>
      <c r="B3432" s="418" t="s">
        <v>0</v>
      </c>
      <c r="C3432" s="418" t="s">
        <v>3871</v>
      </c>
      <c r="D3432" s="418" t="s">
        <v>3848</v>
      </c>
      <c r="E3432" s="419" t="s">
        <v>1860</v>
      </c>
      <c r="F3432" s="411"/>
      <c r="G3432" s="411">
        <f>[5]내역서!F3424</f>
        <v>1</v>
      </c>
      <c r="H3432" s="410"/>
      <c r="I3432" s="410">
        <f>내역서!F3440</f>
        <v>0</v>
      </c>
      <c r="J3432" s="411">
        <v>57796</v>
      </c>
      <c r="K3432" s="412">
        <f>INT($I3432*J3432)</f>
        <v>0</v>
      </c>
      <c r="L3432" s="411">
        <v>88478</v>
      </c>
      <c r="M3432" s="412">
        <f>INT($I3432*L3432)</f>
        <v>0</v>
      </c>
      <c r="N3432" s="411">
        <v>0</v>
      </c>
      <c r="O3432" s="412">
        <f>INT($I3432*N3432)</f>
        <v>0</v>
      </c>
      <c r="P3432" s="412">
        <f t="shared" si="5918"/>
        <v>146274</v>
      </c>
      <c r="Q3432" s="412">
        <f>K3432+M3432+O3432</f>
        <v>0</v>
      </c>
      <c r="R3432" s="412"/>
      <c r="S3432" s="412"/>
      <c r="T3432" s="412"/>
      <c r="U3432" s="419"/>
    </row>
    <row r="3433" spans="1:21" s="77" customFormat="1" ht="24" hidden="1" customHeight="1">
      <c r="A3433" s="372" t="s">
        <v>4829</v>
      </c>
      <c r="B3433" s="421"/>
      <c r="C3433" s="421" t="s">
        <v>3871</v>
      </c>
      <c r="D3433" s="421" t="s">
        <v>3848</v>
      </c>
      <c r="E3433" s="422" t="s">
        <v>1860</v>
      </c>
      <c r="F3433" s="416"/>
      <c r="G3433" s="416">
        <f>[5]내역서!F3425</f>
        <v>1</v>
      </c>
      <c r="H3433" s="415"/>
      <c r="I3433" s="415">
        <f>내역서!F3441</f>
        <v>0</v>
      </c>
      <c r="J3433" s="416">
        <v>57796</v>
      </c>
      <c r="K3433" s="417">
        <f t="shared" si="5926"/>
        <v>0</v>
      </c>
      <c r="L3433" s="416">
        <v>88478</v>
      </c>
      <c r="M3433" s="417">
        <f t="shared" si="5927"/>
        <v>0</v>
      </c>
      <c r="N3433" s="416">
        <v>0</v>
      </c>
      <c r="O3433" s="417">
        <f t="shared" si="5928"/>
        <v>0</v>
      </c>
      <c r="P3433" s="417">
        <f t="shared" si="5918"/>
        <v>146274</v>
      </c>
      <c r="Q3433" s="417">
        <f t="shared" si="5911"/>
        <v>0</v>
      </c>
      <c r="R3433" s="417">
        <f t="shared" ref="R3433" si="5943">I3433-I3432</f>
        <v>0</v>
      </c>
      <c r="S3433" s="417">
        <f t="shared" ref="S3433:T3433" si="5944">P3433-P3432</f>
        <v>0</v>
      </c>
      <c r="T3433" s="417">
        <f t="shared" si="5944"/>
        <v>0</v>
      </c>
      <c r="U3433" s="422"/>
    </row>
    <row r="3434" spans="1:21" s="460" customFormat="1" ht="24" hidden="1" customHeight="1">
      <c r="A3434" s="366" t="s">
        <v>4825</v>
      </c>
      <c r="B3434" s="448" t="s">
        <v>3893</v>
      </c>
      <c r="C3434" s="448" t="s">
        <v>3894</v>
      </c>
      <c r="D3434" s="449" t="s">
        <v>0</v>
      </c>
      <c r="E3434" s="449" t="s">
        <v>0</v>
      </c>
      <c r="F3434" s="450">
        <v>0</v>
      </c>
      <c r="G3434" s="450">
        <f>[5]내역서!F3426</f>
        <v>0</v>
      </c>
      <c r="H3434" s="450"/>
      <c r="I3434" s="450">
        <f>내역서!F3442</f>
        <v>0</v>
      </c>
      <c r="J3434" s="451">
        <v>0</v>
      </c>
      <c r="K3434" s="450">
        <f>K3436</f>
        <v>0</v>
      </c>
      <c r="L3434" s="451">
        <v>0</v>
      </c>
      <c r="M3434" s="450">
        <f>M3436</f>
        <v>0</v>
      </c>
      <c r="N3434" s="451">
        <v>0</v>
      </c>
      <c r="O3434" s="450">
        <f>O3436</f>
        <v>0</v>
      </c>
      <c r="P3434" s="452">
        <v>0</v>
      </c>
      <c r="Q3434" s="450">
        <f>K3434+M3434+O3434</f>
        <v>0</v>
      </c>
      <c r="R3434" s="450"/>
      <c r="S3434" s="450"/>
      <c r="T3434" s="450"/>
      <c r="U3434" s="453"/>
    </row>
    <row r="3435" spans="1:21" s="525" customFormat="1" ht="24" hidden="1" customHeight="1">
      <c r="A3435" s="372" t="s">
        <v>4829</v>
      </c>
      <c r="B3435" s="454" t="s">
        <v>3893</v>
      </c>
      <c r="C3435" s="454" t="s">
        <v>3895</v>
      </c>
      <c r="D3435" s="455" t="s">
        <v>0</v>
      </c>
      <c r="E3435" s="455"/>
      <c r="F3435" s="456">
        <v>0</v>
      </c>
      <c r="G3435" s="456">
        <f>[5]내역서!F3427</f>
        <v>0</v>
      </c>
      <c r="H3435" s="456"/>
      <c r="I3435" s="456">
        <f>내역서!F3443</f>
        <v>0</v>
      </c>
      <c r="J3435" s="457">
        <v>0</v>
      </c>
      <c r="K3435" s="456">
        <f>K3437</f>
        <v>0</v>
      </c>
      <c r="L3435" s="457">
        <v>0</v>
      </c>
      <c r="M3435" s="456">
        <f>M3437</f>
        <v>0</v>
      </c>
      <c r="N3435" s="457">
        <v>0</v>
      </c>
      <c r="O3435" s="456">
        <f>O3437</f>
        <v>0</v>
      </c>
      <c r="P3435" s="458">
        <v>0</v>
      </c>
      <c r="Q3435" s="456">
        <f t="shared" si="5911"/>
        <v>0</v>
      </c>
      <c r="R3435" s="456">
        <f t="shared" ref="R3435" si="5945">I3435-I3434</f>
        <v>0</v>
      </c>
      <c r="S3435" s="456">
        <f t="shared" ref="S3435:T3435" si="5946">P3435-P3434</f>
        <v>0</v>
      </c>
      <c r="T3435" s="456">
        <f t="shared" si="5946"/>
        <v>0</v>
      </c>
      <c r="U3435" s="459"/>
    </row>
    <row r="3436" spans="1:21" s="485" customFormat="1" ht="24" hidden="1" customHeight="1">
      <c r="A3436" s="366" t="s">
        <v>4825</v>
      </c>
      <c r="B3436" s="418" t="s">
        <v>0</v>
      </c>
      <c r="C3436" s="418" t="s">
        <v>3894</v>
      </c>
      <c r="D3436" s="418" t="s">
        <v>3889</v>
      </c>
      <c r="E3436" s="419" t="s">
        <v>1860</v>
      </c>
      <c r="F3436" s="411"/>
      <c r="G3436" s="411">
        <f>[5]내역서!F3428</f>
        <v>2</v>
      </c>
      <c r="H3436" s="410"/>
      <c r="I3436" s="410">
        <f>내역서!F3444</f>
        <v>0</v>
      </c>
      <c r="J3436" s="411"/>
      <c r="K3436" s="412">
        <f>INT($I3436*J3436)</f>
        <v>0</v>
      </c>
      <c r="L3436" s="411">
        <v>57532</v>
      </c>
      <c r="M3436" s="412">
        <f>INT($I3436*L3436)</f>
        <v>0</v>
      </c>
      <c r="N3436" s="411">
        <v>15294</v>
      </c>
      <c r="O3436" s="412">
        <f>INT($I3436*N3436)</f>
        <v>0</v>
      </c>
      <c r="P3436" s="412">
        <v>72826</v>
      </c>
      <c r="Q3436" s="412">
        <f>K3436+M3436+O3436</f>
        <v>0</v>
      </c>
      <c r="R3436" s="412"/>
      <c r="S3436" s="412"/>
      <c r="T3436" s="412"/>
      <c r="U3436" s="419"/>
    </row>
    <row r="3437" spans="1:21" s="77" customFormat="1" ht="24" hidden="1" customHeight="1">
      <c r="A3437" s="372" t="s">
        <v>4829</v>
      </c>
      <c r="B3437" s="421"/>
      <c r="C3437" s="421" t="s">
        <v>3894</v>
      </c>
      <c r="D3437" s="421" t="s">
        <v>3889</v>
      </c>
      <c r="E3437" s="422" t="s">
        <v>1860</v>
      </c>
      <c r="F3437" s="416"/>
      <c r="G3437" s="416">
        <f>[5]내역서!F3429</f>
        <v>2</v>
      </c>
      <c r="H3437" s="415"/>
      <c r="I3437" s="415">
        <f>내역서!F3445</f>
        <v>0</v>
      </c>
      <c r="J3437" s="416"/>
      <c r="K3437" s="417">
        <f t="shared" ref="K3437" si="5947">INT($I3437*J3437)</f>
        <v>0</v>
      </c>
      <c r="L3437" s="416">
        <v>57532</v>
      </c>
      <c r="M3437" s="417">
        <f t="shared" ref="M3437" si="5948">INT($I3437*L3437)</f>
        <v>0</v>
      </c>
      <c r="N3437" s="416">
        <v>15294</v>
      </c>
      <c r="O3437" s="417">
        <f t="shared" ref="O3437" si="5949">INT($I3437*N3437)</f>
        <v>0</v>
      </c>
      <c r="P3437" s="417">
        <v>72826</v>
      </c>
      <c r="Q3437" s="417">
        <f t="shared" si="5911"/>
        <v>0</v>
      </c>
      <c r="R3437" s="417">
        <f t="shared" ref="R3437" si="5950">I3437-I3436</f>
        <v>0</v>
      </c>
      <c r="S3437" s="417">
        <f t="shared" ref="S3437:T3437" si="5951">P3437-P3436</f>
        <v>0</v>
      </c>
      <c r="T3437" s="417">
        <f t="shared" si="5951"/>
        <v>0</v>
      </c>
      <c r="U3437" s="422"/>
    </row>
    <row r="3438" spans="1:21" s="460" customFormat="1" ht="24" hidden="1" customHeight="1">
      <c r="A3438" s="366" t="s">
        <v>4825</v>
      </c>
      <c r="B3438" s="448" t="s">
        <v>3897</v>
      </c>
      <c r="C3438" s="448" t="s">
        <v>3898</v>
      </c>
      <c r="D3438" s="449" t="s">
        <v>0</v>
      </c>
      <c r="E3438" s="449" t="s">
        <v>0</v>
      </c>
      <c r="F3438" s="450">
        <v>0</v>
      </c>
      <c r="G3438" s="450">
        <f>[5]내역서!F3430</f>
        <v>0</v>
      </c>
      <c r="H3438" s="450"/>
      <c r="I3438" s="450">
        <f>내역서!F3446</f>
        <v>0</v>
      </c>
      <c r="J3438" s="451">
        <v>0</v>
      </c>
      <c r="K3438" s="450">
        <f>K3440+K3442</f>
        <v>0</v>
      </c>
      <c r="L3438" s="451">
        <v>0</v>
      </c>
      <c r="M3438" s="450">
        <f>M3440+M3442</f>
        <v>0</v>
      </c>
      <c r="N3438" s="451">
        <v>0</v>
      </c>
      <c r="O3438" s="450">
        <f>O3440+O3442</f>
        <v>0</v>
      </c>
      <c r="P3438" s="452">
        <v>0</v>
      </c>
      <c r="Q3438" s="450">
        <f>K3438+M3438+O3438</f>
        <v>0</v>
      </c>
      <c r="R3438" s="450"/>
      <c r="S3438" s="450"/>
      <c r="T3438" s="450"/>
      <c r="U3438" s="453"/>
    </row>
    <row r="3439" spans="1:21" s="525" customFormat="1" ht="24" hidden="1" customHeight="1">
      <c r="A3439" s="372" t="s">
        <v>4640</v>
      </c>
      <c r="B3439" s="454" t="s">
        <v>3897</v>
      </c>
      <c r="C3439" s="454" t="s">
        <v>3899</v>
      </c>
      <c r="D3439" s="455" t="s">
        <v>0</v>
      </c>
      <c r="E3439" s="455"/>
      <c r="F3439" s="456">
        <v>0</v>
      </c>
      <c r="G3439" s="456">
        <f>[5]내역서!F3431</f>
        <v>0</v>
      </c>
      <c r="H3439" s="456"/>
      <c r="I3439" s="456">
        <f>내역서!F3447</f>
        <v>0</v>
      </c>
      <c r="J3439" s="457">
        <v>0</v>
      </c>
      <c r="K3439" s="456">
        <f>K3441+K3443</f>
        <v>0</v>
      </c>
      <c r="L3439" s="457">
        <v>0</v>
      </c>
      <c r="M3439" s="456">
        <f>M3441+M3443</f>
        <v>0</v>
      </c>
      <c r="N3439" s="457">
        <v>0</v>
      </c>
      <c r="O3439" s="456">
        <f>O3441+O3443</f>
        <v>0</v>
      </c>
      <c r="P3439" s="458">
        <v>0</v>
      </c>
      <c r="Q3439" s="456">
        <f t="shared" si="5911"/>
        <v>0</v>
      </c>
      <c r="R3439" s="456">
        <f t="shared" ref="R3439" si="5952">I3439-I3438</f>
        <v>0</v>
      </c>
      <c r="S3439" s="456">
        <f t="shared" ref="S3439:T3439" si="5953">P3439-P3438</f>
        <v>0</v>
      </c>
      <c r="T3439" s="456">
        <f t="shared" si="5953"/>
        <v>0</v>
      </c>
      <c r="U3439" s="459"/>
    </row>
    <row r="3440" spans="1:21" s="485" customFormat="1" ht="24" hidden="1" customHeight="1">
      <c r="A3440" s="366" t="s">
        <v>4301</v>
      </c>
      <c r="B3440" s="418" t="s">
        <v>0</v>
      </c>
      <c r="C3440" s="418" t="s">
        <v>3900</v>
      </c>
      <c r="D3440" s="418" t="s">
        <v>3889</v>
      </c>
      <c r="E3440" s="419" t="s">
        <v>20</v>
      </c>
      <c r="F3440" s="411"/>
      <c r="G3440" s="411">
        <f>[5]내역서!F3432</f>
        <v>3</v>
      </c>
      <c r="H3440" s="410"/>
      <c r="I3440" s="410">
        <f>내역서!F3448</f>
        <v>0</v>
      </c>
      <c r="J3440" s="411">
        <v>0</v>
      </c>
      <c r="K3440" s="412">
        <f>INT($I3440*J3440)</f>
        <v>0</v>
      </c>
      <c r="L3440" s="411"/>
      <c r="M3440" s="412">
        <f>INT($I3440*L3440)</f>
        <v>0</v>
      </c>
      <c r="N3440" s="411">
        <v>41766</v>
      </c>
      <c r="O3440" s="412">
        <f>INT($I3440*N3440)</f>
        <v>0</v>
      </c>
      <c r="P3440" s="412">
        <v>41766</v>
      </c>
      <c r="Q3440" s="412">
        <f>K3440+M3440+O3440</f>
        <v>0</v>
      </c>
      <c r="R3440" s="412"/>
      <c r="S3440" s="412"/>
      <c r="T3440" s="412"/>
      <c r="U3440" s="419"/>
    </row>
    <row r="3441" spans="1:21" s="77" customFormat="1" ht="24" hidden="1" customHeight="1">
      <c r="A3441" s="372" t="s">
        <v>2219</v>
      </c>
      <c r="B3441" s="421"/>
      <c r="C3441" s="421" t="s">
        <v>3900</v>
      </c>
      <c r="D3441" s="421" t="s">
        <v>3889</v>
      </c>
      <c r="E3441" s="422" t="s">
        <v>20</v>
      </c>
      <c r="F3441" s="416"/>
      <c r="G3441" s="416">
        <f>[5]내역서!F3433</f>
        <v>3</v>
      </c>
      <c r="H3441" s="415"/>
      <c r="I3441" s="415">
        <f>내역서!F3449</f>
        <v>0</v>
      </c>
      <c r="J3441" s="416">
        <v>0</v>
      </c>
      <c r="K3441" s="417">
        <f t="shared" ref="K3441:K3443" si="5954">INT($I3441*J3441)</f>
        <v>0</v>
      </c>
      <c r="L3441" s="416"/>
      <c r="M3441" s="417">
        <f t="shared" ref="M3441:M3443" si="5955">INT($I3441*L3441)</f>
        <v>0</v>
      </c>
      <c r="N3441" s="416">
        <v>41766</v>
      </c>
      <c r="O3441" s="417">
        <f t="shared" ref="O3441:O3443" si="5956">INT($I3441*N3441)</f>
        <v>0</v>
      </c>
      <c r="P3441" s="417">
        <v>41766</v>
      </c>
      <c r="Q3441" s="417">
        <f t="shared" si="5911"/>
        <v>0</v>
      </c>
      <c r="R3441" s="417">
        <f t="shared" ref="R3441" si="5957">I3441-I3440</f>
        <v>0</v>
      </c>
      <c r="S3441" s="417">
        <f t="shared" ref="S3441:T3441" si="5958">P3441-P3440</f>
        <v>0</v>
      </c>
      <c r="T3441" s="417">
        <f t="shared" si="5958"/>
        <v>0</v>
      </c>
      <c r="U3441" s="422"/>
    </row>
    <row r="3442" spans="1:21" s="485" customFormat="1" ht="24" hidden="1" customHeight="1">
      <c r="A3442" s="366" t="s">
        <v>5176</v>
      </c>
      <c r="B3442" s="418" t="s">
        <v>0</v>
      </c>
      <c r="C3442" s="418" t="s">
        <v>3901</v>
      </c>
      <c r="D3442" s="418" t="s">
        <v>3889</v>
      </c>
      <c r="E3442" s="419" t="s">
        <v>20</v>
      </c>
      <c r="F3442" s="411"/>
      <c r="G3442" s="411">
        <f>[5]내역서!F3434</f>
        <v>49</v>
      </c>
      <c r="H3442" s="410"/>
      <c r="I3442" s="410">
        <f>내역서!F3450</f>
        <v>0</v>
      </c>
      <c r="J3442" s="411">
        <v>0</v>
      </c>
      <c r="K3442" s="412">
        <f>INT($I3442*J3442)</f>
        <v>0</v>
      </c>
      <c r="L3442" s="411"/>
      <c r="M3442" s="412">
        <f>INT($I3442*L3442)</f>
        <v>0</v>
      </c>
      <c r="N3442" s="411">
        <v>41766</v>
      </c>
      <c r="O3442" s="412">
        <f>INT($I3442*N3442)</f>
        <v>0</v>
      </c>
      <c r="P3442" s="412">
        <v>41766</v>
      </c>
      <c r="Q3442" s="412">
        <f>K3442+M3442+O3442</f>
        <v>0</v>
      </c>
      <c r="R3442" s="412"/>
      <c r="S3442" s="412"/>
      <c r="T3442" s="412"/>
      <c r="U3442" s="419"/>
    </row>
    <row r="3443" spans="1:21" s="77" customFormat="1" ht="24" hidden="1" customHeight="1">
      <c r="A3443" s="372" t="s">
        <v>4829</v>
      </c>
      <c r="B3443" s="421"/>
      <c r="C3443" s="421" t="s">
        <v>3901</v>
      </c>
      <c r="D3443" s="421" t="s">
        <v>3889</v>
      </c>
      <c r="E3443" s="422" t="s">
        <v>20</v>
      </c>
      <c r="F3443" s="416"/>
      <c r="G3443" s="416">
        <f>[5]내역서!F3435</f>
        <v>49</v>
      </c>
      <c r="H3443" s="415"/>
      <c r="I3443" s="415">
        <f>내역서!F3451</f>
        <v>0</v>
      </c>
      <c r="J3443" s="416">
        <v>0</v>
      </c>
      <c r="K3443" s="417">
        <f t="shared" si="5954"/>
        <v>0</v>
      </c>
      <c r="L3443" s="416"/>
      <c r="M3443" s="417">
        <f t="shared" si="5955"/>
        <v>0</v>
      </c>
      <c r="N3443" s="416">
        <v>41766</v>
      </c>
      <c r="O3443" s="417">
        <f t="shared" si="5956"/>
        <v>0</v>
      </c>
      <c r="P3443" s="417">
        <v>41766</v>
      </c>
      <c r="Q3443" s="417">
        <f t="shared" si="5911"/>
        <v>0</v>
      </c>
      <c r="R3443" s="417">
        <f t="shared" ref="R3443" si="5959">I3443-I3442</f>
        <v>0</v>
      </c>
      <c r="S3443" s="417">
        <f t="shared" ref="S3443:T3443" si="5960">P3443-P3442</f>
        <v>0</v>
      </c>
      <c r="T3443" s="417">
        <f t="shared" si="5960"/>
        <v>0</v>
      </c>
      <c r="U3443" s="422"/>
    </row>
    <row r="3444" spans="1:21" s="460" customFormat="1" ht="24" hidden="1" customHeight="1">
      <c r="A3444" s="366" t="s">
        <v>4825</v>
      </c>
      <c r="B3444" s="448" t="s">
        <v>3902</v>
      </c>
      <c r="C3444" s="448" t="s">
        <v>3903</v>
      </c>
      <c r="D3444" s="449" t="s">
        <v>0</v>
      </c>
      <c r="E3444" s="449" t="s">
        <v>308</v>
      </c>
      <c r="F3444" s="450">
        <v>0</v>
      </c>
      <c r="G3444" s="450">
        <f>[5]내역서!F3436</f>
        <v>0</v>
      </c>
      <c r="H3444" s="450"/>
      <c r="I3444" s="450">
        <f>내역서!F3452</f>
        <v>0</v>
      </c>
      <c r="J3444" s="451">
        <v>0</v>
      </c>
      <c r="K3444" s="450">
        <f>K3446+K3448</f>
        <v>0</v>
      </c>
      <c r="L3444" s="451">
        <v>0</v>
      </c>
      <c r="M3444" s="450">
        <f>M3446+M3448</f>
        <v>0</v>
      </c>
      <c r="N3444" s="451">
        <v>0</v>
      </c>
      <c r="O3444" s="450">
        <f>O3446+O3448</f>
        <v>0</v>
      </c>
      <c r="P3444" s="452">
        <v>0</v>
      </c>
      <c r="Q3444" s="450">
        <f>K3444+M3444+O3444</f>
        <v>0</v>
      </c>
      <c r="R3444" s="450"/>
      <c r="S3444" s="450"/>
      <c r="T3444" s="450"/>
      <c r="U3444" s="453"/>
    </row>
    <row r="3445" spans="1:21" s="525" customFormat="1" ht="24" hidden="1" customHeight="1">
      <c r="A3445" s="372" t="s">
        <v>2219</v>
      </c>
      <c r="B3445" s="454" t="s">
        <v>3902</v>
      </c>
      <c r="C3445" s="454" t="s">
        <v>3904</v>
      </c>
      <c r="D3445" s="455" t="s">
        <v>0</v>
      </c>
      <c r="E3445" s="455" t="s">
        <v>308</v>
      </c>
      <c r="F3445" s="456">
        <v>0</v>
      </c>
      <c r="G3445" s="456">
        <f>[5]내역서!F3437</f>
        <v>0</v>
      </c>
      <c r="H3445" s="456"/>
      <c r="I3445" s="456">
        <f>내역서!F3453</f>
        <v>0</v>
      </c>
      <c r="J3445" s="457">
        <v>0</v>
      </c>
      <c r="K3445" s="456">
        <f>K3447+K3449</f>
        <v>0</v>
      </c>
      <c r="L3445" s="457">
        <v>0</v>
      </c>
      <c r="M3445" s="456">
        <f>M3447+M3449</f>
        <v>0</v>
      </c>
      <c r="N3445" s="457">
        <v>0</v>
      </c>
      <c r="O3445" s="456">
        <f>O3447+O3449</f>
        <v>0</v>
      </c>
      <c r="P3445" s="458">
        <v>0</v>
      </c>
      <c r="Q3445" s="456">
        <f t="shared" si="5911"/>
        <v>0</v>
      </c>
      <c r="R3445" s="456">
        <f t="shared" ref="R3445" si="5961">I3445-I3444</f>
        <v>0</v>
      </c>
      <c r="S3445" s="456">
        <f t="shared" ref="S3445:T3445" si="5962">P3445-P3444</f>
        <v>0</v>
      </c>
      <c r="T3445" s="456">
        <f t="shared" si="5962"/>
        <v>0</v>
      </c>
      <c r="U3445" s="459"/>
    </row>
    <row r="3446" spans="1:21" s="485" customFormat="1" ht="24" hidden="1" customHeight="1">
      <c r="A3446" s="366" t="s">
        <v>4825</v>
      </c>
      <c r="B3446" s="418" t="s">
        <v>0</v>
      </c>
      <c r="C3446" s="418" t="s">
        <v>3905</v>
      </c>
      <c r="D3446" s="418" t="s">
        <v>3906</v>
      </c>
      <c r="E3446" s="419" t="s">
        <v>22</v>
      </c>
      <c r="F3446" s="411"/>
      <c r="G3446" s="411">
        <f>[5]내역서!F3438</f>
        <v>230</v>
      </c>
      <c r="H3446" s="410"/>
      <c r="I3446" s="410">
        <f>내역서!F3454</f>
        <v>0</v>
      </c>
      <c r="J3446" s="411">
        <v>147.5</v>
      </c>
      <c r="K3446" s="412">
        <f>INT($I3446*J3446)</f>
        <v>0</v>
      </c>
      <c r="L3446" s="411">
        <v>237.6</v>
      </c>
      <c r="M3446" s="412">
        <f>INT($I3446*L3446)</f>
        <v>0</v>
      </c>
      <c r="N3446" s="411"/>
      <c r="O3446" s="412">
        <f>INT($I3446*N3446)</f>
        <v>0</v>
      </c>
      <c r="P3446" s="412">
        <v>385.1</v>
      </c>
      <c r="Q3446" s="412">
        <f>K3446+M3446+O3446</f>
        <v>0</v>
      </c>
      <c r="R3446" s="412"/>
      <c r="S3446" s="412"/>
      <c r="T3446" s="412"/>
      <c r="U3446" s="419"/>
    </row>
    <row r="3447" spans="1:21" s="77" customFormat="1" ht="24" hidden="1" customHeight="1">
      <c r="A3447" s="372" t="s">
        <v>2219</v>
      </c>
      <c r="B3447" s="421"/>
      <c r="C3447" s="421" t="s">
        <v>3905</v>
      </c>
      <c r="D3447" s="421" t="s">
        <v>3906</v>
      </c>
      <c r="E3447" s="422" t="s">
        <v>22</v>
      </c>
      <c r="F3447" s="416"/>
      <c r="G3447" s="416">
        <f>[5]내역서!F3439</f>
        <v>230</v>
      </c>
      <c r="H3447" s="415"/>
      <c r="I3447" s="415">
        <f>내역서!F3455</f>
        <v>0</v>
      </c>
      <c r="J3447" s="416">
        <v>147.5</v>
      </c>
      <c r="K3447" s="417">
        <f t="shared" ref="K3447:K3449" si="5963">INT($I3447*J3447)</f>
        <v>0</v>
      </c>
      <c r="L3447" s="416">
        <v>237.6</v>
      </c>
      <c r="M3447" s="417">
        <f t="shared" ref="M3447:M3449" si="5964">INT($I3447*L3447)</f>
        <v>0</v>
      </c>
      <c r="N3447" s="416"/>
      <c r="O3447" s="417">
        <f t="shared" ref="O3447:O3449" si="5965">INT($I3447*N3447)</f>
        <v>0</v>
      </c>
      <c r="P3447" s="417">
        <v>385.1</v>
      </c>
      <c r="Q3447" s="417">
        <f t="shared" si="5911"/>
        <v>0</v>
      </c>
      <c r="R3447" s="417">
        <f t="shared" ref="R3447" si="5966">I3447-I3446</f>
        <v>0</v>
      </c>
      <c r="S3447" s="417">
        <f t="shared" ref="S3447:T3447" si="5967">P3447-P3446</f>
        <v>0</v>
      </c>
      <c r="T3447" s="417">
        <f t="shared" si="5967"/>
        <v>0</v>
      </c>
      <c r="U3447" s="422"/>
    </row>
    <row r="3448" spans="1:21" s="485" customFormat="1" ht="24" hidden="1" customHeight="1">
      <c r="A3448" s="366" t="s">
        <v>4295</v>
      </c>
      <c r="B3448" s="418" t="s">
        <v>0</v>
      </c>
      <c r="C3448" s="418" t="s">
        <v>3907</v>
      </c>
      <c r="D3448" s="418" t="s">
        <v>3908</v>
      </c>
      <c r="E3448" s="419" t="s">
        <v>18</v>
      </c>
      <c r="F3448" s="411"/>
      <c r="G3448" s="411">
        <f>[5]내역서!F3440</f>
        <v>12</v>
      </c>
      <c r="H3448" s="410"/>
      <c r="I3448" s="410">
        <f>내역서!F3456</f>
        <v>0</v>
      </c>
      <c r="J3448" s="411">
        <v>6883</v>
      </c>
      <c r="K3448" s="412">
        <f>INT($I3448*J3448)</f>
        <v>0</v>
      </c>
      <c r="L3448" s="411">
        <v>0</v>
      </c>
      <c r="M3448" s="412">
        <f>INT($I3448*L3448)</f>
        <v>0</v>
      </c>
      <c r="N3448" s="411"/>
      <c r="O3448" s="412">
        <f>INT($I3448*N3448)</f>
        <v>0</v>
      </c>
      <c r="P3448" s="412">
        <v>6883</v>
      </c>
      <c r="Q3448" s="412">
        <f>K3448+M3448+O3448</f>
        <v>0</v>
      </c>
      <c r="R3448" s="412"/>
      <c r="S3448" s="412"/>
      <c r="T3448" s="412"/>
      <c r="U3448" s="419"/>
    </row>
    <row r="3449" spans="1:21" s="77" customFormat="1" ht="24" hidden="1" customHeight="1">
      <c r="A3449" s="372" t="s">
        <v>4367</v>
      </c>
      <c r="B3449" s="421"/>
      <c r="C3449" s="421" t="s">
        <v>3907</v>
      </c>
      <c r="D3449" s="421" t="s">
        <v>3908</v>
      </c>
      <c r="E3449" s="422" t="s">
        <v>18</v>
      </c>
      <c r="F3449" s="416"/>
      <c r="G3449" s="416">
        <f>[5]내역서!F3441</f>
        <v>12</v>
      </c>
      <c r="H3449" s="415"/>
      <c r="I3449" s="415">
        <f>내역서!F3457</f>
        <v>0</v>
      </c>
      <c r="J3449" s="416">
        <v>6883</v>
      </c>
      <c r="K3449" s="417">
        <f t="shared" si="5963"/>
        <v>0</v>
      </c>
      <c r="L3449" s="416">
        <v>0</v>
      </c>
      <c r="M3449" s="417">
        <f t="shared" si="5964"/>
        <v>0</v>
      </c>
      <c r="N3449" s="416"/>
      <c r="O3449" s="417">
        <f t="shared" si="5965"/>
        <v>0</v>
      </c>
      <c r="P3449" s="417">
        <v>6883</v>
      </c>
      <c r="Q3449" s="417">
        <f t="shared" si="5911"/>
        <v>0</v>
      </c>
      <c r="R3449" s="417">
        <f t="shared" ref="R3449" si="5968">I3449-I3448</f>
        <v>0</v>
      </c>
      <c r="S3449" s="417">
        <f t="shared" ref="S3449:T3449" si="5969">P3449-P3448</f>
        <v>0</v>
      </c>
      <c r="T3449" s="417">
        <f t="shared" si="5969"/>
        <v>0</v>
      </c>
      <c r="U3449" s="422"/>
    </row>
    <row r="3450" spans="1:21" s="460" customFormat="1" ht="24" hidden="1" customHeight="1">
      <c r="A3450" s="366" t="s">
        <v>4825</v>
      </c>
      <c r="B3450" s="448" t="s">
        <v>3909</v>
      </c>
      <c r="C3450" s="448" t="s">
        <v>3910</v>
      </c>
      <c r="D3450" s="449" t="s">
        <v>0</v>
      </c>
      <c r="E3450" s="449" t="s">
        <v>0</v>
      </c>
      <c r="F3450" s="450">
        <v>0</v>
      </c>
      <c r="G3450" s="450">
        <f>[5]내역서!F3442</f>
        <v>0</v>
      </c>
      <c r="H3450" s="450"/>
      <c r="I3450" s="450">
        <f>내역서!F3458</f>
        <v>0</v>
      </c>
      <c r="J3450" s="451">
        <v>0</v>
      </c>
      <c r="K3450" s="450">
        <f>K3452</f>
        <v>0</v>
      </c>
      <c r="L3450" s="451">
        <v>0</v>
      </c>
      <c r="M3450" s="450">
        <f>M3452</f>
        <v>0</v>
      </c>
      <c r="N3450" s="451">
        <v>0</v>
      </c>
      <c r="O3450" s="450">
        <f>O3452</f>
        <v>0</v>
      </c>
      <c r="P3450" s="452">
        <v>0</v>
      </c>
      <c r="Q3450" s="450">
        <f>K3450+M3450+O3450</f>
        <v>0</v>
      </c>
      <c r="R3450" s="450"/>
      <c r="S3450" s="450"/>
      <c r="T3450" s="450"/>
      <c r="U3450" s="453"/>
    </row>
    <row r="3451" spans="1:21" s="525" customFormat="1" ht="24" hidden="1" customHeight="1">
      <c r="A3451" s="372" t="s">
        <v>2219</v>
      </c>
      <c r="B3451" s="454" t="s">
        <v>3909</v>
      </c>
      <c r="C3451" s="454" t="s">
        <v>3911</v>
      </c>
      <c r="D3451" s="455" t="s">
        <v>0</v>
      </c>
      <c r="E3451" s="455"/>
      <c r="F3451" s="456">
        <v>0</v>
      </c>
      <c r="G3451" s="456">
        <f>[5]내역서!F3443</f>
        <v>0</v>
      </c>
      <c r="H3451" s="456"/>
      <c r="I3451" s="456">
        <f>내역서!F3459</f>
        <v>0</v>
      </c>
      <c r="J3451" s="457">
        <v>0</v>
      </c>
      <c r="K3451" s="456">
        <f>K3453</f>
        <v>0</v>
      </c>
      <c r="L3451" s="457">
        <v>0</v>
      </c>
      <c r="M3451" s="456">
        <f>M3453</f>
        <v>0</v>
      </c>
      <c r="N3451" s="457">
        <v>0</v>
      </c>
      <c r="O3451" s="456">
        <f>O3453</f>
        <v>0</v>
      </c>
      <c r="P3451" s="458">
        <v>0</v>
      </c>
      <c r="Q3451" s="456">
        <f t="shared" si="5911"/>
        <v>0</v>
      </c>
      <c r="R3451" s="456">
        <f t="shared" ref="R3451" si="5970">I3451-I3450</f>
        <v>0</v>
      </c>
      <c r="S3451" s="456">
        <f t="shared" ref="S3451:T3451" si="5971">P3451-P3450</f>
        <v>0</v>
      </c>
      <c r="T3451" s="456">
        <f t="shared" si="5971"/>
        <v>0</v>
      </c>
      <c r="U3451" s="459"/>
    </row>
    <row r="3452" spans="1:21" s="485" customFormat="1" ht="24" hidden="1" customHeight="1">
      <c r="A3452" s="366" t="s">
        <v>4825</v>
      </c>
      <c r="B3452" s="418" t="s">
        <v>0</v>
      </c>
      <c r="C3452" s="418" t="s">
        <v>3912</v>
      </c>
      <c r="D3452" s="418" t="s">
        <v>3913</v>
      </c>
      <c r="E3452" s="419" t="s">
        <v>2341</v>
      </c>
      <c r="F3452" s="411"/>
      <c r="G3452" s="411">
        <f>[5]내역서!F3444</f>
        <v>2</v>
      </c>
      <c r="H3452" s="410"/>
      <c r="I3452" s="410">
        <f>내역서!F3460</f>
        <v>0</v>
      </c>
      <c r="J3452" s="411">
        <v>257662</v>
      </c>
      <c r="K3452" s="412">
        <f>INT($I3452*J3452)</f>
        <v>0</v>
      </c>
      <c r="L3452" s="411">
        <v>3812097</v>
      </c>
      <c r="M3452" s="412">
        <f>INT($I3452*L3452)</f>
        <v>0</v>
      </c>
      <c r="N3452" s="411">
        <v>91901</v>
      </c>
      <c r="O3452" s="412">
        <f>INT($I3452*N3452)</f>
        <v>0</v>
      </c>
      <c r="P3452" s="412">
        <v>4161660</v>
      </c>
      <c r="Q3452" s="412">
        <f>K3452+M3452+O3452</f>
        <v>0</v>
      </c>
      <c r="R3452" s="412"/>
      <c r="S3452" s="412"/>
      <c r="T3452" s="412"/>
      <c r="U3452" s="419"/>
    </row>
    <row r="3453" spans="1:21" s="77" customFormat="1" ht="24" hidden="1" customHeight="1">
      <c r="A3453" s="372" t="s">
        <v>5177</v>
      </c>
      <c r="B3453" s="421"/>
      <c r="C3453" s="421" t="s">
        <v>3912</v>
      </c>
      <c r="D3453" s="421" t="s">
        <v>3913</v>
      </c>
      <c r="E3453" s="422" t="s">
        <v>2341</v>
      </c>
      <c r="F3453" s="416"/>
      <c r="G3453" s="416">
        <f>[5]내역서!F3445</f>
        <v>2</v>
      </c>
      <c r="H3453" s="415"/>
      <c r="I3453" s="415">
        <f>내역서!F3461</f>
        <v>0</v>
      </c>
      <c r="J3453" s="416">
        <v>257662</v>
      </c>
      <c r="K3453" s="417">
        <f t="shared" ref="K3453" si="5972">INT($I3453*J3453)</f>
        <v>0</v>
      </c>
      <c r="L3453" s="416">
        <v>3812097</v>
      </c>
      <c r="M3453" s="417">
        <f t="shared" ref="M3453" si="5973">INT($I3453*L3453)</f>
        <v>0</v>
      </c>
      <c r="N3453" s="416">
        <v>91901</v>
      </c>
      <c r="O3453" s="417">
        <f t="shared" ref="O3453" si="5974">INT($I3453*N3453)</f>
        <v>0</v>
      </c>
      <c r="P3453" s="417">
        <v>4161660</v>
      </c>
      <c r="Q3453" s="417">
        <f t="shared" si="5911"/>
        <v>0</v>
      </c>
      <c r="R3453" s="417">
        <f t="shared" ref="R3453" si="5975">I3453-I3452</f>
        <v>0</v>
      </c>
      <c r="S3453" s="417">
        <f t="shared" ref="S3453:T3453" si="5976">P3453-P3452</f>
        <v>0</v>
      </c>
      <c r="T3453" s="417">
        <f t="shared" si="5976"/>
        <v>0</v>
      </c>
      <c r="U3453" s="422"/>
    </row>
    <row r="3454" spans="1:21" s="371" customFormat="1" ht="24" hidden="1" customHeight="1">
      <c r="A3454" s="366" t="s">
        <v>5178</v>
      </c>
      <c r="B3454" s="436" t="s">
        <v>2928</v>
      </c>
      <c r="C3454" s="436" t="s">
        <v>3914</v>
      </c>
      <c r="D3454" s="437" t="s">
        <v>0</v>
      </c>
      <c r="E3454" s="437" t="s">
        <v>0</v>
      </c>
      <c r="F3454" s="438">
        <v>0</v>
      </c>
      <c r="G3454" s="438">
        <f>[5]내역서!F3446</f>
        <v>0</v>
      </c>
      <c r="H3454" s="438"/>
      <c r="I3454" s="438">
        <f>내역서!F3462</f>
        <v>0</v>
      </c>
      <c r="J3454" s="439">
        <v>0</v>
      </c>
      <c r="K3454" s="438">
        <f>K3456+K3462</f>
        <v>0</v>
      </c>
      <c r="L3454" s="439">
        <v>0</v>
      </c>
      <c r="M3454" s="438">
        <f>M3456+M3462</f>
        <v>0</v>
      </c>
      <c r="N3454" s="439">
        <v>0</v>
      </c>
      <c r="O3454" s="438">
        <f>O3456+O3462</f>
        <v>0</v>
      </c>
      <c r="P3454" s="440">
        <v>0</v>
      </c>
      <c r="Q3454" s="438">
        <f>K3454+M3454+O3454</f>
        <v>0</v>
      </c>
      <c r="R3454" s="438"/>
      <c r="S3454" s="438"/>
      <c r="T3454" s="438"/>
      <c r="U3454" s="441"/>
    </row>
    <row r="3455" spans="1:21" s="81" customFormat="1" ht="24" hidden="1" customHeight="1">
      <c r="A3455" s="372" t="s">
        <v>4829</v>
      </c>
      <c r="B3455" s="442" t="s">
        <v>2928</v>
      </c>
      <c r="C3455" s="442" t="s">
        <v>3915</v>
      </c>
      <c r="D3455" s="443" t="s">
        <v>0</v>
      </c>
      <c r="E3455" s="443"/>
      <c r="F3455" s="444">
        <v>0</v>
      </c>
      <c r="G3455" s="444">
        <f>[5]내역서!F3447</f>
        <v>0</v>
      </c>
      <c r="H3455" s="444"/>
      <c r="I3455" s="444">
        <f>내역서!F3463</f>
        <v>0</v>
      </c>
      <c r="J3455" s="445">
        <v>0</v>
      </c>
      <c r="K3455" s="444">
        <f>K3457+K3463</f>
        <v>0</v>
      </c>
      <c r="L3455" s="445">
        <v>0</v>
      </c>
      <c r="M3455" s="444">
        <f>M3457+M3463</f>
        <v>0</v>
      </c>
      <c r="N3455" s="445">
        <v>0</v>
      </c>
      <c r="O3455" s="444">
        <f>O3457+O3463</f>
        <v>0</v>
      </c>
      <c r="P3455" s="446">
        <v>0</v>
      </c>
      <c r="Q3455" s="444">
        <f t="shared" si="5911"/>
        <v>0</v>
      </c>
      <c r="R3455" s="444">
        <f t="shared" ref="R3455" si="5977">I3455-I3454</f>
        <v>0</v>
      </c>
      <c r="S3455" s="444">
        <f t="shared" ref="S3455:T3455" si="5978">P3455-P3454</f>
        <v>0</v>
      </c>
      <c r="T3455" s="444">
        <f t="shared" si="5978"/>
        <v>0</v>
      </c>
      <c r="U3455" s="447"/>
    </row>
    <row r="3456" spans="1:21" s="460" customFormat="1" ht="24" hidden="1" customHeight="1">
      <c r="A3456" s="366" t="s">
        <v>4825</v>
      </c>
      <c r="B3456" s="448" t="s">
        <v>3916</v>
      </c>
      <c r="C3456" s="448" t="s">
        <v>3917</v>
      </c>
      <c r="D3456" s="449" t="s">
        <v>0</v>
      </c>
      <c r="E3456" s="449" t="s">
        <v>0</v>
      </c>
      <c r="F3456" s="450">
        <v>0</v>
      </c>
      <c r="G3456" s="450">
        <f>[5]내역서!F3448</f>
        <v>0</v>
      </c>
      <c r="H3456" s="450"/>
      <c r="I3456" s="450">
        <f>내역서!F3464</f>
        <v>0</v>
      </c>
      <c r="J3456" s="451">
        <v>0</v>
      </c>
      <c r="K3456" s="450">
        <f>K3458+K3460</f>
        <v>0</v>
      </c>
      <c r="L3456" s="451">
        <v>0</v>
      </c>
      <c r="M3456" s="450">
        <f>M3458+M3460</f>
        <v>0</v>
      </c>
      <c r="N3456" s="451">
        <v>0</v>
      </c>
      <c r="O3456" s="450">
        <f>O3458+O3460</f>
        <v>0</v>
      </c>
      <c r="P3456" s="452">
        <v>0</v>
      </c>
      <c r="Q3456" s="450">
        <f>K3456+M3456+O3456</f>
        <v>0</v>
      </c>
      <c r="R3456" s="450"/>
      <c r="S3456" s="450"/>
      <c r="T3456" s="450"/>
      <c r="U3456" s="453"/>
    </row>
    <row r="3457" spans="1:21" s="525" customFormat="1" ht="24" hidden="1" customHeight="1">
      <c r="A3457" s="372" t="s">
        <v>5179</v>
      </c>
      <c r="B3457" s="454" t="s">
        <v>3916</v>
      </c>
      <c r="C3457" s="454" t="s">
        <v>3918</v>
      </c>
      <c r="D3457" s="455" t="s">
        <v>0</v>
      </c>
      <c r="E3457" s="455"/>
      <c r="F3457" s="456">
        <v>0</v>
      </c>
      <c r="G3457" s="456">
        <f>[5]내역서!F3449</f>
        <v>0</v>
      </c>
      <c r="H3457" s="456"/>
      <c r="I3457" s="456">
        <f>내역서!F3465</f>
        <v>0</v>
      </c>
      <c r="J3457" s="457">
        <v>0</v>
      </c>
      <c r="K3457" s="456">
        <f>K3459+K3461</f>
        <v>0</v>
      </c>
      <c r="L3457" s="457">
        <v>0</v>
      </c>
      <c r="M3457" s="456">
        <f>M3459+M3461</f>
        <v>0</v>
      </c>
      <c r="N3457" s="457">
        <v>0</v>
      </c>
      <c r="O3457" s="456">
        <f>O3459+O3461</f>
        <v>0</v>
      </c>
      <c r="P3457" s="458">
        <v>0</v>
      </c>
      <c r="Q3457" s="456">
        <f t="shared" si="5911"/>
        <v>0</v>
      </c>
      <c r="R3457" s="456">
        <f t="shared" ref="R3457" si="5979">I3457-I3456</f>
        <v>0</v>
      </c>
      <c r="S3457" s="456">
        <f t="shared" ref="S3457:T3457" si="5980">P3457-P3456</f>
        <v>0</v>
      </c>
      <c r="T3457" s="456">
        <f t="shared" si="5980"/>
        <v>0</v>
      </c>
      <c r="U3457" s="459"/>
    </row>
    <row r="3458" spans="1:21" s="485" customFormat="1" ht="24" hidden="1" customHeight="1">
      <c r="A3458" s="366" t="s">
        <v>4825</v>
      </c>
      <c r="B3458" s="418" t="s">
        <v>0</v>
      </c>
      <c r="C3458" s="418" t="s">
        <v>3919</v>
      </c>
      <c r="D3458" s="418" t="s">
        <v>3920</v>
      </c>
      <c r="E3458" s="419" t="s">
        <v>22</v>
      </c>
      <c r="F3458" s="411"/>
      <c r="G3458" s="411">
        <f>[5]내역서!F3450</f>
        <v>228</v>
      </c>
      <c r="H3458" s="410"/>
      <c r="I3458" s="410">
        <f>내역서!F3466</f>
        <v>0</v>
      </c>
      <c r="J3458" s="411">
        <v>2888</v>
      </c>
      <c r="K3458" s="412">
        <f>INT($I3458*J3458)</f>
        <v>0</v>
      </c>
      <c r="L3458" s="411">
        <v>75654</v>
      </c>
      <c r="M3458" s="412">
        <f>INT($I3458*L3458)</f>
        <v>0</v>
      </c>
      <c r="N3458" s="411">
        <v>13356</v>
      </c>
      <c r="O3458" s="412">
        <f>INT($I3458*N3458)</f>
        <v>0</v>
      </c>
      <c r="P3458" s="412">
        <v>91898</v>
      </c>
      <c r="Q3458" s="412">
        <f>K3458+M3458+O3458</f>
        <v>0</v>
      </c>
      <c r="R3458" s="412"/>
      <c r="S3458" s="412"/>
      <c r="T3458" s="412"/>
      <c r="U3458" s="419"/>
    </row>
    <row r="3459" spans="1:21" s="77" customFormat="1" ht="24" hidden="1" customHeight="1">
      <c r="A3459" s="372" t="s">
        <v>4829</v>
      </c>
      <c r="B3459" s="421"/>
      <c r="C3459" s="421" t="s">
        <v>3919</v>
      </c>
      <c r="D3459" s="421" t="s">
        <v>3920</v>
      </c>
      <c r="E3459" s="422" t="s">
        <v>22</v>
      </c>
      <c r="F3459" s="416"/>
      <c r="G3459" s="416">
        <f>[5]내역서!F3451</f>
        <v>228</v>
      </c>
      <c r="H3459" s="415"/>
      <c r="I3459" s="415">
        <f>내역서!F3467</f>
        <v>0</v>
      </c>
      <c r="J3459" s="416">
        <v>2888</v>
      </c>
      <c r="K3459" s="417">
        <f t="shared" ref="K3459:K3461" si="5981">INT($I3459*J3459)</f>
        <v>0</v>
      </c>
      <c r="L3459" s="416">
        <v>75654</v>
      </c>
      <c r="M3459" s="417">
        <f t="shared" ref="M3459:M3461" si="5982">INT($I3459*L3459)</f>
        <v>0</v>
      </c>
      <c r="N3459" s="416">
        <v>13356</v>
      </c>
      <c r="O3459" s="417">
        <f t="shared" ref="O3459:O3461" si="5983">INT($I3459*N3459)</f>
        <v>0</v>
      </c>
      <c r="P3459" s="417">
        <v>91898</v>
      </c>
      <c r="Q3459" s="417">
        <f t="shared" si="5911"/>
        <v>0</v>
      </c>
      <c r="R3459" s="417">
        <f t="shared" ref="R3459" si="5984">I3459-I3458</f>
        <v>0</v>
      </c>
      <c r="S3459" s="417">
        <f t="shared" ref="S3459:T3459" si="5985">P3459-P3458</f>
        <v>0</v>
      </c>
      <c r="T3459" s="417">
        <f t="shared" si="5985"/>
        <v>0</v>
      </c>
      <c r="U3459" s="422"/>
    </row>
    <row r="3460" spans="1:21" s="485" customFormat="1" ht="24" hidden="1" customHeight="1">
      <c r="A3460" s="366" t="s">
        <v>5180</v>
      </c>
      <c r="B3460" s="418" t="s">
        <v>0</v>
      </c>
      <c r="C3460" s="418" t="s">
        <v>3919</v>
      </c>
      <c r="D3460" s="418" t="s">
        <v>3921</v>
      </c>
      <c r="E3460" s="419" t="s">
        <v>22</v>
      </c>
      <c r="F3460" s="411"/>
      <c r="G3460" s="411">
        <f>[5]내역서!F3452</f>
        <v>21</v>
      </c>
      <c r="H3460" s="410"/>
      <c r="I3460" s="410">
        <f>내역서!F3468</f>
        <v>0</v>
      </c>
      <c r="J3460" s="411">
        <v>9295</v>
      </c>
      <c r="K3460" s="412">
        <f>INT($I3460*J3460)</f>
        <v>0</v>
      </c>
      <c r="L3460" s="411">
        <v>187227</v>
      </c>
      <c r="M3460" s="412">
        <f>INT($I3460*L3460)</f>
        <v>0</v>
      </c>
      <c r="N3460" s="411">
        <v>42975</v>
      </c>
      <c r="O3460" s="412">
        <f>INT($I3460*N3460)</f>
        <v>0</v>
      </c>
      <c r="P3460" s="412">
        <v>239497</v>
      </c>
      <c r="Q3460" s="412">
        <f>K3460+M3460+O3460</f>
        <v>0</v>
      </c>
      <c r="R3460" s="412"/>
      <c r="S3460" s="412"/>
      <c r="T3460" s="412"/>
      <c r="U3460" s="419"/>
    </row>
    <row r="3461" spans="1:21" s="77" customFormat="1" ht="24" hidden="1" customHeight="1">
      <c r="A3461" s="372" t="s">
        <v>4640</v>
      </c>
      <c r="B3461" s="421"/>
      <c r="C3461" s="421" t="s">
        <v>3919</v>
      </c>
      <c r="D3461" s="421" t="s">
        <v>3921</v>
      </c>
      <c r="E3461" s="422" t="s">
        <v>22</v>
      </c>
      <c r="F3461" s="416"/>
      <c r="G3461" s="416">
        <f>[5]내역서!F3453</f>
        <v>21</v>
      </c>
      <c r="H3461" s="415"/>
      <c r="I3461" s="415">
        <f>내역서!F3469</f>
        <v>0</v>
      </c>
      <c r="J3461" s="416">
        <v>9295</v>
      </c>
      <c r="K3461" s="417">
        <f t="shared" si="5981"/>
        <v>0</v>
      </c>
      <c r="L3461" s="416">
        <v>187227</v>
      </c>
      <c r="M3461" s="417">
        <f t="shared" si="5982"/>
        <v>0</v>
      </c>
      <c r="N3461" s="416">
        <v>42975</v>
      </c>
      <c r="O3461" s="417">
        <f t="shared" si="5983"/>
        <v>0</v>
      </c>
      <c r="P3461" s="417">
        <v>239497</v>
      </c>
      <c r="Q3461" s="417">
        <f t="shared" si="5911"/>
        <v>0</v>
      </c>
      <c r="R3461" s="417">
        <f t="shared" ref="R3461" si="5986">I3461-I3460</f>
        <v>0</v>
      </c>
      <c r="S3461" s="417">
        <f t="shared" ref="S3461:T3461" si="5987">P3461-P3460</f>
        <v>0</v>
      </c>
      <c r="T3461" s="417">
        <f t="shared" si="5987"/>
        <v>0</v>
      </c>
      <c r="U3461" s="422"/>
    </row>
    <row r="3462" spans="1:21" s="460" customFormat="1" ht="24" hidden="1" customHeight="1">
      <c r="A3462" s="366" t="s">
        <v>5180</v>
      </c>
      <c r="B3462" s="448" t="s">
        <v>3922</v>
      </c>
      <c r="C3462" s="448" t="s">
        <v>2657</v>
      </c>
      <c r="D3462" s="449" t="s">
        <v>0</v>
      </c>
      <c r="E3462" s="449" t="s">
        <v>308</v>
      </c>
      <c r="F3462" s="450">
        <v>0</v>
      </c>
      <c r="G3462" s="450">
        <f>[5]내역서!F3454</f>
        <v>0</v>
      </c>
      <c r="H3462" s="450"/>
      <c r="I3462" s="450">
        <f>내역서!F3470</f>
        <v>0</v>
      </c>
      <c r="J3462" s="451">
        <v>0</v>
      </c>
      <c r="K3462" s="450">
        <f>K3464+K3466</f>
        <v>0</v>
      </c>
      <c r="L3462" s="451">
        <v>0</v>
      </c>
      <c r="M3462" s="450">
        <f>M3464+M3466</f>
        <v>0</v>
      </c>
      <c r="N3462" s="451">
        <v>0</v>
      </c>
      <c r="O3462" s="450">
        <f>O3464+O3466</f>
        <v>0</v>
      </c>
      <c r="P3462" s="452">
        <v>0</v>
      </c>
      <c r="Q3462" s="450">
        <f>K3462+M3462+O3462</f>
        <v>0</v>
      </c>
      <c r="R3462" s="450"/>
      <c r="S3462" s="450"/>
      <c r="T3462" s="450"/>
      <c r="U3462" s="453"/>
    </row>
    <row r="3463" spans="1:21" s="525" customFormat="1" ht="24" hidden="1" customHeight="1">
      <c r="A3463" s="372" t="s">
        <v>5181</v>
      </c>
      <c r="B3463" s="454" t="s">
        <v>3922</v>
      </c>
      <c r="C3463" s="454" t="s">
        <v>3923</v>
      </c>
      <c r="D3463" s="455" t="s">
        <v>0</v>
      </c>
      <c r="E3463" s="455" t="s">
        <v>308</v>
      </c>
      <c r="F3463" s="456">
        <v>0</v>
      </c>
      <c r="G3463" s="456">
        <f>[5]내역서!F3455</f>
        <v>0</v>
      </c>
      <c r="H3463" s="456"/>
      <c r="I3463" s="456">
        <f>내역서!F3471</f>
        <v>0</v>
      </c>
      <c r="J3463" s="457">
        <v>0</v>
      </c>
      <c r="K3463" s="456">
        <f>K3465+K3467</f>
        <v>0</v>
      </c>
      <c r="L3463" s="457">
        <v>0</v>
      </c>
      <c r="M3463" s="456">
        <f>M3465+M3467</f>
        <v>0</v>
      </c>
      <c r="N3463" s="457">
        <v>0</v>
      </c>
      <c r="O3463" s="456">
        <f>O3465+O3467</f>
        <v>0</v>
      </c>
      <c r="P3463" s="458">
        <v>0</v>
      </c>
      <c r="Q3463" s="456">
        <f t="shared" si="5911"/>
        <v>0</v>
      </c>
      <c r="R3463" s="456">
        <f t="shared" ref="R3463" si="5988">I3463-I3462</f>
        <v>0</v>
      </c>
      <c r="S3463" s="456">
        <f t="shared" ref="S3463:T3463" si="5989">P3463-P3462</f>
        <v>0</v>
      </c>
      <c r="T3463" s="456">
        <f t="shared" si="5989"/>
        <v>0</v>
      </c>
      <c r="U3463" s="459"/>
    </row>
    <row r="3464" spans="1:21" s="485" customFormat="1" ht="24" hidden="1" customHeight="1">
      <c r="A3464" s="366" t="s">
        <v>4825</v>
      </c>
      <c r="B3464" s="418" t="s">
        <v>0</v>
      </c>
      <c r="C3464" s="418" t="s">
        <v>3924</v>
      </c>
      <c r="D3464" s="418" t="s">
        <v>3925</v>
      </c>
      <c r="E3464" s="419" t="s">
        <v>1860</v>
      </c>
      <c r="F3464" s="411"/>
      <c r="G3464" s="411">
        <f>[5]내역서!F3456</f>
        <v>2</v>
      </c>
      <c r="H3464" s="410"/>
      <c r="I3464" s="410">
        <f>내역서!F3472</f>
        <v>0</v>
      </c>
      <c r="J3464" s="411"/>
      <c r="K3464" s="412">
        <f>INT($I3464*J3464)</f>
        <v>0</v>
      </c>
      <c r="L3464" s="411"/>
      <c r="M3464" s="412">
        <f>INT($I3464*L3464)</f>
        <v>0</v>
      </c>
      <c r="N3464" s="411">
        <v>26451363</v>
      </c>
      <c r="O3464" s="412">
        <f>INT($I3464*N3464)</f>
        <v>0</v>
      </c>
      <c r="P3464" s="412">
        <v>26451363</v>
      </c>
      <c r="Q3464" s="412">
        <f>K3464+M3464+O3464</f>
        <v>0</v>
      </c>
      <c r="R3464" s="412"/>
      <c r="S3464" s="412"/>
      <c r="T3464" s="412"/>
      <c r="U3464" s="419"/>
    </row>
    <row r="3465" spans="1:21" s="77" customFormat="1" ht="24" hidden="1" customHeight="1">
      <c r="A3465" s="372" t="s">
        <v>5067</v>
      </c>
      <c r="B3465" s="421"/>
      <c r="C3465" s="421" t="s">
        <v>3924</v>
      </c>
      <c r="D3465" s="421" t="s">
        <v>3925</v>
      </c>
      <c r="E3465" s="422" t="s">
        <v>1860</v>
      </c>
      <c r="F3465" s="416"/>
      <c r="G3465" s="416">
        <f>[5]내역서!F3457</f>
        <v>2</v>
      </c>
      <c r="H3465" s="415"/>
      <c r="I3465" s="415">
        <f>내역서!F3473</f>
        <v>0</v>
      </c>
      <c r="J3465" s="416"/>
      <c r="K3465" s="417">
        <f t="shared" ref="K3465:K3467" si="5990">INT($I3465*J3465)</f>
        <v>0</v>
      </c>
      <c r="L3465" s="416"/>
      <c r="M3465" s="417">
        <f t="shared" ref="M3465:M3467" si="5991">INT($I3465*L3465)</f>
        <v>0</v>
      </c>
      <c r="N3465" s="416">
        <v>26451363</v>
      </c>
      <c r="O3465" s="417">
        <f t="shared" ref="O3465:O3467" si="5992">INT($I3465*N3465)</f>
        <v>0</v>
      </c>
      <c r="P3465" s="417">
        <v>26451363</v>
      </c>
      <c r="Q3465" s="417">
        <f t="shared" si="5911"/>
        <v>0</v>
      </c>
      <c r="R3465" s="417">
        <f t="shared" ref="R3465" si="5993">I3465-I3464</f>
        <v>0</v>
      </c>
      <c r="S3465" s="417">
        <f t="shared" ref="S3465:T3465" si="5994">P3465-P3464</f>
        <v>0</v>
      </c>
      <c r="T3465" s="417">
        <f t="shared" si="5994"/>
        <v>0</v>
      </c>
      <c r="U3465" s="422"/>
    </row>
    <row r="3466" spans="1:21" s="485" customFormat="1" ht="24" hidden="1" customHeight="1">
      <c r="A3466" s="366" t="s">
        <v>5182</v>
      </c>
      <c r="B3466" s="418" t="s">
        <v>0</v>
      </c>
      <c r="C3466" s="418" t="s">
        <v>3924</v>
      </c>
      <c r="D3466" s="418" t="s">
        <v>3926</v>
      </c>
      <c r="E3466" s="419" t="s">
        <v>1860</v>
      </c>
      <c r="F3466" s="411"/>
      <c r="G3466" s="411">
        <f>[5]내역서!F3458</f>
        <v>1</v>
      </c>
      <c r="H3466" s="410"/>
      <c r="I3466" s="410">
        <f>내역서!F3474</f>
        <v>0</v>
      </c>
      <c r="J3466" s="411"/>
      <c r="K3466" s="412">
        <f>INT($I3466*J3466)</f>
        <v>0</v>
      </c>
      <c r="L3466" s="411"/>
      <c r="M3466" s="412">
        <f>INT($I3466*L3466)</f>
        <v>0</v>
      </c>
      <c r="N3466" s="411">
        <v>12061714</v>
      </c>
      <c r="O3466" s="412">
        <f>INT($I3466*N3466)</f>
        <v>0</v>
      </c>
      <c r="P3466" s="412">
        <v>12061714</v>
      </c>
      <c r="Q3466" s="412">
        <f>K3466+M3466+O3466</f>
        <v>0</v>
      </c>
      <c r="R3466" s="412"/>
      <c r="S3466" s="412"/>
      <c r="T3466" s="412"/>
      <c r="U3466" s="419"/>
    </row>
    <row r="3467" spans="1:21" s="77" customFormat="1" ht="24" hidden="1" customHeight="1">
      <c r="A3467" s="372" t="s">
        <v>4640</v>
      </c>
      <c r="B3467" s="421"/>
      <c r="C3467" s="421" t="s">
        <v>3924</v>
      </c>
      <c r="D3467" s="421" t="s">
        <v>3926</v>
      </c>
      <c r="E3467" s="422" t="s">
        <v>1860</v>
      </c>
      <c r="F3467" s="416"/>
      <c r="G3467" s="416">
        <f>[5]내역서!F3459</f>
        <v>1</v>
      </c>
      <c r="H3467" s="415"/>
      <c r="I3467" s="415">
        <f>내역서!F3475</f>
        <v>0</v>
      </c>
      <c r="J3467" s="416"/>
      <c r="K3467" s="417">
        <f t="shared" si="5990"/>
        <v>0</v>
      </c>
      <c r="L3467" s="416"/>
      <c r="M3467" s="417">
        <f t="shared" si="5991"/>
        <v>0</v>
      </c>
      <c r="N3467" s="416">
        <v>12061714</v>
      </c>
      <c r="O3467" s="417">
        <f t="shared" si="5992"/>
        <v>0</v>
      </c>
      <c r="P3467" s="417">
        <v>12061714</v>
      </c>
      <c r="Q3467" s="417">
        <f t="shared" si="5911"/>
        <v>0</v>
      </c>
      <c r="R3467" s="417">
        <f t="shared" ref="R3467" si="5995">I3467-I3466</f>
        <v>0</v>
      </c>
      <c r="S3467" s="417">
        <f t="shared" ref="S3467:T3467" si="5996">P3467-P3466</f>
        <v>0</v>
      </c>
      <c r="T3467" s="417">
        <f t="shared" si="5996"/>
        <v>0</v>
      </c>
      <c r="U3467" s="422"/>
    </row>
    <row r="3468" spans="1:21" s="371" customFormat="1" ht="24" hidden="1" customHeight="1">
      <c r="A3468" s="366" t="s">
        <v>4825</v>
      </c>
      <c r="B3468" s="436" t="s">
        <v>2943</v>
      </c>
      <c r="C3468" s="436" t="s">
        <v>3927</v>
      </c>
      <c r="D3468" s="437" t="s">
        <v>0</v>
      </c>
      <c r="E3468" s="437" t="s">
        <v>0</v>
      </c>
      <c r="F3468" s="438">
        <v>0</v>
      </c>
      <c r="G3468" s="438">
        <f>[5]내역서!F3460</f>
        <v>0</v>
      </c>
      <c r="H3468" s="438"/>
      <c r="I3468" s="438">
        <f>내역서!F3476</f>
        <v>0</v>
      </c>
      <c r="J3468" s="439">
        <v>0</v>
      </c>
      <c r="K3468" s="438">
        <f>K3470+K3486+K3492</f>
        <v>0</v>
      </c>
      <c r="L3468" s="439">
        <v>0</v>
      </c>
      <c r="M3468" s="438">
        <f>M3470+M3486+M3492</f>
        <v>0</v>
      </c>
      <c r="N3468" s="439">
        <v>0</v>
      </c>
      <c r="O3468" s="438">
        <f>O3470+O3486+O3492</f>
        <v>0</v>
      </c>
      <c r="P3468" s="440">
        <v>0</v>
      </c>
      <c r="Q3468" s="438">
        <f>K3468+M3468+O3468</f>
        <v>0</v>
      </c>
      <c r="R3468" s="438"/>
      <c r="S3468" s="438"/>
      <c r="T3468" s="438"/>
      <c r="U3468" s="441"/>
    </row>
    <row r="3469" spans="1:21" s="81" customFormat="1" ht="24" hidden="1" customHeight="1">
      <c r="A3469" s="372" t="s">
        <v>5183</v>
      </c>
      <c r="B3469" s="442" t="s">
        <v>2943</v>
      </c>
      <c r="C3469" s="442" t="s">
        <v>3928</v>
      </c>
      <c r="D3469" s="443" t="s">
        <v>0</v>
      </c>
      <c r="E3469" s="443"/>
      <c r="F3469" s="444">
        <v>0</v>
      </c>
      <c r="G3469" s="444">
        <f>[5]내역서!F3461</f>
        <v>0</v>
      </c>
      <c r="H3469" s="444"/>
      <c r="I3469" s="444">
        <f>내역서!F3477</f>
        <v>0</v>
      </c>
      <c r="J3469" s="445">
        <v>0</v>
      </c>
      <c r="K3469" s="444">
        <f>K3471+K3487+K3493</f>
        <v>0</v>
      </c>
      <c r="L3469" s="445">
        <v>0</v>
      </c>
      <c r="M3469" s="444">
        <f>M3471+M3487+M3493</f>
        <v>0</v>
      </c>
      <c r="N3469" s="445">
        <v>0</v>
      </c>
      <c r="O3469" s="444">
        <f>O3471+O3487+O3493</f>
        <v>0</v>
      </c>
      <c r="P3469" s="446">
        <v>0</v>
      </c>
      <c r="Q3469" s="444">
        <f t="shared" si="5911"/>
        <v>0</v>
      </c>
      <c r="R3469" s="444">
        <f t="shared" ref="R3469" si="5997">I3469-I3468</f>
        <v>0</v>
      </c>
      <c r="S3469" s="444">
        <f t="shared" ref="S3469:T3469" si="5998">P3469-P3468</f>
        <v>0</v>
      </c>
      <c r="T3469" s="444">
        <f t="shared" si="5998"/>
        <v>0</v>
      </c>
      <c r="U3469" s="447"/>
    </row>
    <row r="3470" spans="1:21" s="460" customFormat="1" ht="24" hidden="1" customHeight="1">
      <c r="A3470" s="366" t="s">
        <v>4825</v>
      </c>
      <c r="B3470" s="448" t="s">
        <v>3930</v>
      </c>
      <c r="C3470" s="448" t="s">
        <v>3931</v>
      </c>
      <c r="D3470" s="449" t="s">
        <v>0</v>
      </c>
      <c r="E3470" s="449" t="s">
        <v>0</v>
      </c>
      <c r="F3470" s="450">
        <v>0</v>
      </c>
      <c r="G3470" s="450">
        <f>[5]내역서!F3462</f>
        <v>0</v>
      </c>
      <c r="H3470" s="450"/>
      <c r="I3470" s="450">
        <f>내역서!F3478</f>
        <v>0</v>
      </c>
      <c r="J3470" s="451">
        <v>0</v>
      </c>
      <c r="K3470" s="450">
        <f>K3472+K3474+K3476+K3478+K3480+K3482+K3484</f>
        <v>0</v>
      </c>
      <c r="L3470" s="451">
        <v>0</v>
      </c>
      <c r="M3470" s="450">
        <f>M3472+M3474+M3476+M3478+M3480+M3482+M3484</f>
        <v>0</v>
      </c>
      <c r="N3470" s="451">
        <v>0</v>
      </c>
      <c r="O3470" s="450">
        <f>O3472+O3474+O3476+O3478+O3480+O3482+O3484</f>
        <v>0</v>
      </c>
      <c r="P3470" s="452">
        <v>0</v>
      </c>
      <c r="Q3470" s="450">
        <f>K3470+M3470+O3470</f>
        <v>0</v>
      </c>
      <c r="R3470" s="450"/>
      <c r="S3470" s="450"/>
      <c r="T3470" s="450"/>
      <c r="U3470" s="453"/>
    </row>
    <row r="3471" spans="1:21" s="525" customFormat="1" ht="24" hidden="1" customHeight="1">
      <c r="A3471" s="372" t="s">
        <v>5084</v>
      </c>
      <c r="B3471" s="454" t="s">
        <v>3930</v>
      </c>
      <c r="C3471" s="454" t="s">
        <v>3932</v>
      </c>
      <c r="D3471" s="455" t="s">
        <v>0</v>
      </c>
      <c r="E3471" s="455"/>
      <c r="F3471" s="456">
        <v>0</v>
      </c>
      <c r="G3471" s="456">
        <f>[5]내역서!F3463</f>
        <v>0</v>
      </c>
      <c r="H3471" s="456"/>
      <c r="I3471" s="456">
        <f>내역서!F3479</f>
        <v>0</v>
      </c>
      <c r="J3471" s="457">
        <v>0</v>
      </c>
      <c r="K3471" s="456">
        <f>K3473+K3475+K3477+K3479+K3481+K3483+K3485</f>
        <v>0</v>
      </c>
      <c r="L3471" s="457">
        <v>0</v>
      </c>
      <c r="M3471" s="456">
        <f>M3473+M3475+M3477+M3479+M3481+M3483+M3485</f>
        <v>0</v>
      </c>
      <c r="N3471" s="457">
        <v>0</v>
      </c>
      <c r="O3471" s="456">
        <f>O3473+O3475+O3477+O3479+O3481+O3483+O3485</f>
        <v>0</v>
      </c>
      <c r="P3471" s="458">
        <v>0</v>
      </c>
      <c r="Q3471" s="456">
        <f t="shared" si="5911"/>
        <v>0</v>
      </c>
      <c r="R3471" s="456">
        <f t="shared" ref="R3471" si="5999">I3471-I3470</f>
        <v>0</v>
      </c>
      <c r="S3471" s="456">
        <f t="shared" ref="S3471:T3471" si="6000">P3471-P3470</f>
        <v>0</v>
      </c>
      <c r="T3471" s="456">
        <f t="shared" si="6000"/>
        <v>0</v>
      </c>
      <c r="U3471" s="459"/>
    </row>
    <row r="3472" spans="1:21" s="485" customFormat="1" ht="24" hidden="1" customHeight="1">
      <c r="A3472" s="366" t="s">
        <v>4871</v>
      </c>
      <c r="B3472" s="418" t="s">
        <v>0</v>
      </c>
      <c r="C3472" s="418" t="s">
        <v>3933</v>
      </c>
      <c r="D3472" s="418" t="s">
        <v>3934</v>
      </c>
      <c r="E3472" s="419" t="s">
        <v>102</v>
      </c>
      <c r="F3472" s="411"/>
      <c r="G3472" s="411">
        <f>[5]내역서!F3464</f>
        <v>648</v>
      </c>
      <c r="H3472" s="410"/>
      <c r="I3472" s="410">
        <f>내역서!F3480</f>
        <v>0</v>
      </c>
      <c r="J3472" s="411">
        <v>819.7</v>
      </c>
      <c r="K3472" s="412">
        <f>INT($I3472*J3472)</f>
        <v>0</v>
      </c>
      <c r="L3472" s="411">
        <v>854.4</v>
      </c>
      <c r="M3472" s="412">
        <f>INT($I3472*L3472)</f>
        <v>0</v>
      </c>
      <c r="N3472" s="411">
        <v>643</v>
      </c>
      <c r="O3472" s="412">
        <f>INT($I3472*N3472)</f>
        <v>0</v>
      </c>
      <c r="P3472" s="412">
        <v>2317.1</v>
      </c>
      <c r="Q3472" s="412">
        <f>K3472+M3472+O3472</f>
        <v>0</v>
      </c>
      <c r="R3472" s="412"/>
      <c r="S3472" s="412"/>
      <c r="T3472" s="412"/>
      <c r="U3472" s="419"/>
    </row>
    <row r="3473" spans="1:21" s="77" customFormat="1" ht="24" hidden="1" customHeight="1">
      <c r="A3473" s="372" t="s">
        <v>4829</v>
      </c>
      <c r="B3473" s="421"/>
      <c r="C3473" s="421" t="s">
        <v>3933</v>
      </c>
      <c r="D3473" s="421" t="s">
        <v>3934</v>
      </c>
      <c r="E3473" s="422" t="s">
        <v>102</v>
      </c>
      <c r="F3473" s="416"/>
      <c r="G3473" s="416">
        <f>[5]내역서!F3465</f>
        <v>648</v>
      </c>
      <c r="H3473" s="415"/>
      <c r="I3473" s="415">
        <f>내역서!F3481</f>
        <v>0</v>
      </c>
      <c r="J3473" s="416">
        <v>819.7</v>
      </c>
      <c r="K3473" s="417">
        <f t="shared" ref="K3473:K3485" si="6001">INT($I3473*J3473)</f>
        <v>0</v>
      </c>
      <c r="L3473" s="416">
        <v>854.4</v>
      </c>
      <c r="M3473" s="417">
        <f t="shared" ref="M3473:M3485" si="6002">INT($I3473*L3473)</f>
        <v>0</v>
      </c>
      <c r="N3473" s="416">
        <v>643</v>
      </c>
      <c r="O3473" s="417">
        <f t="shared" ref="O3473:O3485" si="6003">INT($I3473*N3473)</f>
        <v>0</v>
      </c>
      <c r="P3473" s="417">
        <v>2317.1</v>
      </c>
      <c r="Q3473" s="417">
        <f t="shared" si="5911"/>
        <v>0</v>
      </c>
      <c r="R3473" s="417">
        <f t="shared" ref="R3473" si="6004">I3473-I3472</f>
        <v>0</v>
      </c>
      <c r="S3473" s="417">
        <f t="shared" ref="S3473:T3473" si="6005">P3473-P3472</f>
        <v>0</v>
      </c>
      <c r="T3473" s="417">
        <f t="shared" si="6005"/>
        <v>0</v>
      </c>
      <c r="U3473" s="422"/>
    </row>
    <row r="3474" spans="1:21" s="485" customFormat="1" ht="24" hidden="1" customHeight="1">
      <c r="A3474" s="366" t="s">
        <v>4825</v>
      </c>
      <c r="B3474" s="418" t="s">
        <v>0</v>
      </c>
      <c r="C3474" s="418" t="s">
        <v>3936</v>
      </c>
      <c r="D3474" s="418" t="s">
        <v>3937</v>
      </c>
      <c r="E3474" s="419" t="s">
        <v>102</v>
      </c>
      <c r="F3474" s="411"/>
      <c r="G3474" s="411">
        <f>[5]내역서!F3466</f>
        <v>648</v>
      </c>
      <c r="H3474" s="410"/>
      <c r="I3474" s="410">
        <f>내역서!F3482</f>
        <v>0</v>
      </c>
      <c r="J3474" s="411">
        <v>1</v>
      </c>
      <c r="K3474" s="412">
        <f>INT($I3474*J3474)</f>
        <v>0</v>
      </c>
      <c r="L3474" s="411">
        <v>61.9</v>
      </c>
      <c r="M3474" s="412">
        <f>INT($I3474*L3474)</f>
        <v>0</v>
      </c>
      <c r="N3474" s="411">
        <v>0</v>
      </c>
      <c r="O3474" s="412">
        <f>INT($I3474*N3474)</f>
        <v>0</v>
      </c>
      <c r="P3474" s="412">
        <v>62.9</v>
      </c>
      <c r="Q3474" s="412">
        <f>K3474+M3474+O3474</f>
        <v>0</v>
      </c>
      <c r="R3474" s="412"/>
      <c r="S3474" s="412"/>
      <c r="T3474" s="412"/>
      <c r="U3474" s="419"/>
    </row>
    <row r="3475" spans="1:21" s="77" customFormat="1" ht="24" hidden="1" customHeight="1">
      <c r="A3475" s="372" t="s">
        <v>4829</v>
      </c>
      <c r="B3475" s="421"/>
      <c r="C3475" s="421" t="s">
        <v>3936</v>
      </c>
      <c r="D3475" s="421" t="s">
        <v>3937</v>
      </c>
      <c r="E3475" s="422" t="s">
        <v>102</v>
      </c>
      <c r="F3475" s="416"/>
      <c r="G3475" s="416">
        <f>[5]내역서!F3467</f>
        <v>648</v>
      </c>
      <c r="H3475" s="415"/>
      <c r="I3475" s="415">
        <f>내역서!F3483</f>
        <v>0</v>
      </c>
      <c r="J3475" s="416">
        <v>1</v>
      </c>
      <c r="K3475" s="417">
        <f t="shared" si="6001"/>
        <v>0</v>
      </c>
      <c r="L3475" s="416">
        <v>61.9</v>
      </c>
      <c r="M3475" s="417">
        <f t="shared" si="6002"/>
        <v>0</v>
      </c>
      <c r="N3475" s="416">
        <v>0</v>
      </c>
      <c r="O3475" s="417">
        <f t="shared" si="6003"/>
        <v>0</v>
      </c>
      <c r="P3475" s="417">
        <v>62.9</v>
      </c>
      <c r="Q3475" s="417">
        <f t="shared" si="5911"/>
        <v>0</v>
      </c>
      <c r="R3475" s="417">
        <f t="shared" ref="R3475" si="6006">I3475-I3474</f>
        <v>0</v>
      </c>
      <c r="S3475" s="417">
        <f t="shared" ref="S3475:T3475" si="6007">P3475-P3474</f>
        <v>0</v>
      </c>
      <c r="T3475" s="417">
        <f t="shared" si="6007"/>
        <v>0</v>
      </c>
      <c r="U3475" s="422"/>
    </row>
    <row r="3476" spans="1:21" s="485" customFormat="1" ht="24" hidden="1" customHeight="1">
      <c r="A3476" s="366" t="s">
        <v>4825</v>
      </c>
      <c r="B3476" s="418" t="s">
        <v>0</v>
      </c>
      <c r="C3476" s="418" t="s">
        <v>3938</v>
      </c>
      <c r="D3476" s="418" t="s">
        <v>3939</v>
      </c>
      <c r="E3476" s="419" t="s">
        <v>2650</v>
      </c>
      <c r="F3476" s="411"/>
      <c r="G3476" s="411">
        <f>[5]내역서!F3468</f>
        <v>33</v>
      </c>
      <c r="H3476" s="410"/>
      <c r="I3476" s="410">
        <f>내역서!F3484</f>
        <v>0</v>
      </c>
      <c r="J3476" s="411">
        <v>5509</v>
      </c>
      <c r="K3476" s="412">
        <f>INT($I3476*J3476)</f>
        <v>0</v>
      </c>
      <c r="L3476" s="411">
        <v>13943</v>
      </c>
      <c r="M3476" s="412">
        <f>INT($I3476*L3476)</f>
        <v>0</v>
      </c>
      <c r="N3476" s="411">
        <v>5057</v>
      </c>
      <c r="O3476" s="412">
        <f>INT($I3476*N3476)</f>
        <v>0</v>
      </c>
      <c r="P3476" s="412">
        <v>24509</v>
      </c>
      <c r="Q3476" s="412">
        <f>K3476+M3476+O3476</f>
        <v>0</v>
      </c>
      <c r="R3476" s="412"/>
      <c r="S3476" s="412"/>
      <c r="T3476" s="412"/>
      <c r="U3476" s="419"/>
    </row>
    <row r="3477" spans="1:21" s="77" customFormat="1" ht="24" hidden="1" customHeight="1">
      <c r="A3477" s="372" t="s">
        <v>4640</v>
      </c>
      <c r="B3477" s="421"/>
      <c r="C3477" s="421" t="s">
        <v>3938</v>
      </c>
      <c r="D3477" s="421" t="s">
        <v>3939</v>
      </c>
      <c r="E3477" s="422" t="s">
        <v>2650</v>
      </c>
      <c r="F3477" s="416"/>
      <c r="G3477" s="416">
        <f>[5]내역서!F3469</f>
        <v>33</v>
      </c>
      <c r="H3477" s="415"/>
      <c r="I3477" s="415">
        <f>내역서!F3485</f>
        <v>0</v>
      </c>
      <c r="J3477" s="416">
        <v>5509</v>
      </c>
      <c r="K3477" s="417">
        <f t="shared" si="6001"/>
        <v>0</v>
      </c>
      <c r="L3477" s="416">
        <v>13943</v>
      </c>
      <c r="M3477" s="417">
        <f t="shared" si="6002"/>
        <v>0</v>
      </c>
      <c r="N3477" s="416">
        <v>5057</v>
      </c>
      <c r="O3477" s="417">
        <f t="shared" si="6003"/>
        <v>0</v>
      </c>
      <c r="P3477" s="417">
        <v>24509</v>
      </c>
      <c r="Q3477" s="417">
        <f t="shared" si="5911"/>
        <v>0</v>
      </c>
      <c r="R3477" s="417">
        <f t="shared" ref="R3477" si="6008">I3477-I3476</f>
        <v>0</v>
      </c>
      <c r="S3477" s="417">
        <f t="shared" ref="S3477:T3477" si="6009">P3477-P3476</f>
        <v>0</v>
      </c>
      <c r="T3477" s="417">
        <f t="shared" si="6009"/>
        <v>0</v>
      </c>
      <c r="U3477" s="422"/>
    </row>
    <row r="3478" spans="1:21" s="485" customFormat="1" ht="24" hidden="1" customHeight="1">
      <c r="A3478" s="366" t="s">
        <v>4952</v>
      </c>
      <c r="B3478" s="418" t="s">
        <v>0</v>
      </c>
      <c r="C3478" s="418" t="s">
        <v>3940</v>
      </c>
      <c r="D3478" s="418" t="s">
        <v>3941</v>
      </c>
      <c r="E3478" s="419" t="s">
        <v>102</v>
      </c>
      <c r="F3478" s="411"/>
      <c r="G3478" s="411">
        <f>[5]내역서!F3470</f>
        <v>493</v>
      </c>
      <c r="H3478" s="410"/>
      <c r="I3478" s="410">
        <f>내역서!F3486</f>
        <v>0</v>
      </c>
      <c r="J3478" s="411">
        <v>785.3</v>
      </c>
      <c r="K3478" s="412">
        <f>INT($I3478*J3478)</f>
        <v>0</v>
      </c>
      <c r="L3478" s="411">
        <v>4019.2</v>
      </c>
      <c r="M3478" s="412">
        <f>INT($I3478*L3478)</f>
        <v>0</v>
      </c>
      <c r="N3478" s="411">
        <v>386.9</v>
      </c>
      <c r="O3478" s="412">
        <f>INT($I3478*N3478)</f>
        <v>0</v>
      </c>
      <c r="P3478" s="412">
        <v>5191.3999999999996</v>
      </c>
      <c r="Q3478" s="412">
        <f>K3478+M3478+O3478</f>
        <v>0</v>
      </c>
      <c r="R3478" s="412"/>
      <c r="S3478" s="412"/>
      <c r="T3478" s="412"/>
      <c r="U3478" s="419"/>
    </row>
    <row r="3479" spans="1:21" s="77" customFormat="1" ht="24" hidden="1" customHeight="1">
      <c r="A3479" s="372" t="s">
        <v>4979</v>
      </c>
      <c r="B3479" s="421"/>
      <c r="C3479" s="421" t="s">
        <v>3940</v>
      </c>
      <c r="D3479" s="421" t="s">
        <v>3941</v>
      </c>
      <c r="E3479" s="422" t="s">
        <v>102</v>
      </c>
      <c r="F3479" s="416"/>
      <c r="G3479" s="416">
        <f>[5]내역서!F3471</f>
        <v>493</v>
      </c>
      <c r="H3479" s="415"/>
      <c r="I3479" s="415">
        <f>내역서!F3487</f>
        <v>0</v>
      </c>
      <c r="J3479" s="416">
        <v>785.3</v>
      </c>
      <c r="K3479" s="417">
        <f t="shared" si="6001"/>
        <v>0</v>
      </c>
      <c r="L3479" s="416">
        <v>4019.2</v>
      </c>
      <c r="M3479" s="417">
        <f t="shared" si="6002"/>
        <v>0</v>
      </c>
      <c r="N3479" s="416">
        <v>386.9</v>
      </c>
      <c r="O3479" s="417">
        <f t="shared" si="6003"/>
        <v>0</v>
      </c>
      <c r="P3479" s="417">
        <v>5191.3999999999996</v>
      </c>
      <c r="Q3479" s="417">
        <f t="shared" si="5911"/>
        <v>0</v>
      </c>
      <c r="R3479" s="417">
        <f t="shared" ref="R3479" si="6010">I3479-I3478</f>
        <v>0</v>
      </c>
      <c r="S3479" s="417">
        <f t="shared" ref="S3479:T3479" si="6011">P3479-P3478</f>
        <v>0</v>
      </c>
      <c r="T3479" s="417">
        <f t="shared" si="6011"/>
        <v>0</v>
      </c>
      <c r="U3479" s="422"/>
    </row>
    <row r="3480" spans="1:21" s="485" customFormat="1" ht="24" hidden="1" customHeight="1">
      <c r="A3480" s="366" t="s">
        <v>4917</v>
      </c>
      <c r="B3480" s="418" t="s">
        <v>0</v>
      </c>
      <c r="C3480" s="418" t="s">
        <v>3936</v>
      </c>
      <c r="D3480" s="418" t="s">
        <v>3937</v>
      </c>
      <c r="E3480" s="419" t="s">
        <v>102</v>
      </c>
      <c r="F3480" s="411"/>
      <c r="G3480" s="411">
        <f>[5]내역서!F3472</f>
        <v>493</v>
      </c>
      <c r="H3480" s="410"/>
      <c r="I3480" s="410">
        <f>내역서!F3488</f>
        <v>0</v>
      </c>
      <c r="J3480" s="411">
        <v>1</v>
      </c>
      <c r="K3480" s="412">
        <f>INT($I3480*J3480)</f>
        <v>0</v>
      </c>
      <c r="L3480" s="411">
        <v>61.9</v>
      </c>
      <c r="M3480" s="412">
        <f>INT($I3480*L3480)</f>
        <v>0</v>
      </c>
      <c r="N3480" s="411">
        <v>0</v>
      </c>
      <c r="O3480" s="412">
        <f>INT($I3480*N3480)</f>
        <v>0</v>
      </c>
      <c r="P3480" s="412">
        <v>62.9</v>
      </c>
      <c r="Q3480" s="412">
        <f>K3480+M3480+O3480</f>
        <v>0</v>
      </c>
      <c r="R3480" s="412"/>
      <c r="S3480" s="412"/>
      <c r="T3480" s="412"/>
      <c r="U3480" s="419"/>
    </row>
    <row r="3481" spans="1:21" s="77" customFormat="1" ht="24" hidden="1" customHeight="1">
      <c r="A3481" s="372" t="s">
        <v>4829</v>
      </c>
      <c r="B3481" s="421"/>
      <c r="C3481" s="421" t="s">
        <v>3936</v>
      </c>
      <c r="D3481" s="421" t="s">
        <v>3937</v>
      </c>
      <c r="E3481" s="422" t="s">
        <v>102</v>
      </c>
      <c r="F3481" s="416"/>
      <c r="G3481" s="416">
        <f>[5]내역서!F3473</f>
        <v>493</v>
      </c>
      <c r="H3481" s="415"/>
      <c r="I3481" s="415">
        <f>내역서!F3489</f>
        <v>0</v>
      </c>
      <c r="J3481" s="416">
        <v>1</v>
      </c>
      <c r="K3481" s="417">
        <f t="shared" si="6001"/>
        <v>0</v>
      </c>
      <c r="L3481" s="416">
        <v>61.9</v>
      </c>
      <c r="M3481" s="417">
        <f t="shared" si="6002"/>
        <v>0</v>
      </c>
      <c r="N3481" s="416">
        <v>0</v>
      </c>
      <c r="O3481" s="417">
        <f t="shared" si="6003"/>
        <v>0</v>
      </c>
      <c r="P3481" s="417">
        <v>62.9</v>
      </c>
      <c r="Q3481" s="417">
        <f t="shared" si="5911"/>
        <v>0</v>
      </c>
      <c r="R3481" s="417">
        <f t="shared" ref="R3481" si="6012">I3481-I3480</f>
        <v>0</v>
      </c>
      <c r="S3481" s="417">
        <f t="shared" ref="S3481:T3481" si="6013">P3481-P3480</f>
        <v>0</v>
      </c>
      <c r="T3481" s="417">
        <f t="shared" si="6013"/>
        <v>0</v>
      </c>
      <c r="U3481" s="422"/>
    </row>
    <row r="3482" spans="1:21" s="485" customFormat="1" ht="24" hidden="1" customHeight="1">
      <c r="A3482" s="366" t="s">
        <v>4825</v>
      </c>
      <c r="B3482" s="418" t="s">
        <v>0</v>
      </c>
      <c r="C3482" s="418" t="s">
        <v>3940</v>
      </c>
      <c r="D3482" s="418" t="s">
        <v>3941</v>
      </c>
      <c r="E3482" s="419" t="s">
        <v>102</v>
      </c>
      <c r="F3482" s="411"/>
      <c r="G3482" s="411">
        <f>[5]내역서!F3474</f>
        <v>493</v>
      </c>
      <c r="H3482" s="410"/>
      <c r="I3482" s="410">
        <f>내역서!F3490</f>
        <v>0</v>
      </c>
      <c r="J3482" s="411">
        <v>785.3</v>
      </c>
      <c r="K3482" s="412">
        <f>INT($I3482*J3482)</f>
        <v>0</v>
      </c>
      <c r="L3482" s="411">
        <v>4019.2</v>
      </c>
      <c r="M3482" s="412">
        <f>INT($I3482*L3482)</f>
        <v>0</v>
      </c>
      <c r="N3482" s="411">
        <v>386.9</v>
      </c>
      <c r="O3482" s="412">
        <f>INT($I3482*N3482)</f>
        <v>0</v>
      </c>
      <c r="P3482" s="412">
        <v>5191.3999999999996</v>
      </c>
      <c r="Q3482" s="412">
        <f>K3482+M3482+O3482</f>
        <v>0</v>
      </c>
      <c r="R3482" s="412"/>
      <c r="S3482" s="412"/>
      <c r="T3482" s="412"/>
      <c r="U3482" s="419"/>
    </row>
    <row r="3483" spans="1:21" s="77" customFormat="1" ht="24" hidden="1" customHeight="1">
      <c r="A3483" s="372" t="s">
        <v>4843</v>
      </c>
      <c r="B3483" s="421"/>
      <c r="C3483" s="421" t="s">
        <v>3940</v>
      </c>
      <c r="D3483" s="421" t="s">
        <v>3941</v>
      </c>
      <c r="E3483" s="422" t="s">
        <v>102</v>
      </c>
      <c r="F3483" s="416"/>
      <c r="G3483" s="416">
        <f>[5]내역서!F3475</f>
        <v>493</v>
      </c>
      <c r="H3483" s="415"/>
      <c r="I3483" s="415">
        <f>내역서!F3491</f>
        <v>0</v>
      </c>
      <c r="J3483" s="416">
        <v>785.3</v>
      </c>
      <c r="K3483" s="417">
        <f t="shared" si="6001"/>
        <v>0</v>
      </c>
      <c r="L3483" s="416">
        <v>4019.2</v>
      </c>
      <c r="M3483" s="417">
        <f t="shared" si="6002"/>
        <v>0</v>
      </c>
      <c r="N3483" s="416">
        <v>386.9</v>
      </c>
      <c r="O3483" s="417">
        <f t="shared" si="6003"/>
        <v>0</v>
      </c>
      <c r="P3483" s="417">
        <v>5191.3999999999996</v>
      </c>
      <c r="Q3483" s="417">
        <f t="shared" si="5911"/>
        <v>0</v>
      </c>
      <c r="R3483" s="417">
        <f t="shared" ref="R3483" si="6014">I3483-I3482</f>
        <v>0</v>
      </c>
      <c r="S3483" s="417">
        <f t="shared" ref="S3483:T3483" si="6015">P3483-P3482</f>
        <v>0</v>
      </c>
      <c r="T3483" s="417">
        <f t="shared" si="6015"/>
        <v>0</v>
      </c>
      <c r="U3483" s="422"/>
    </row>
    <row r="3484" spans="1:21" s="485" customFormat="1" ht="24" hidden="1" customHeight="1">
      <c r="A3484" s="366" t="s">
        <v>5184</v>
      </c>
      <c r="B3484" s="418" t="s">
        <v>0</v>
      </c>
      <c r="C3484" s="418" t="s">
        <v>3942</v>
      </c>
      <c r="D3484" s="418" t="s">
        <v>3937</v>
      </c>
      <c r="E3484" s="419" t="s">
        <v>102</v>
      </c>
      <c r="F3484" s="411"/>
      <c r="G3484" s="411">
        <f>[5]내역서!F3476</f>
        <v>493</v>
      </c>
      <c r="H3484" s="410"/>
      <c r="I3484" s="410">
        <f>내역서!F3492</f>
        <v>0</v>
      </c>
      <c r="J3484" s="411">
        <v>1</v>
      </c>
      <c r="K3484" s="412">
        <f>INT($I3484*J3484)</f>
        <v>0</v>
      </c>
      <c r="L3484" s="411">
        <v>61.9</v>
      </c>
      <c r="M3484" s="412">
        <f>INT($I3484*L3484)</f>
        <v>0</v>
      </c>
      <c r="N3484" s="411">
        <v>0</v>
      </c>
      <c r="O3484" s="412">
        <f>INT($I3484*N3484)</f>
        <v>0</v>
      </c>
      <c r="P3484" s="412">
        <v>62.9</v>
      </c>
      <c r="Q3484" s="412">
        <f>K3484+M3484+O3484</f>
        <v>0</v>
      </c>
      <c r="R3484" s="412"/>
      <c r="S3484" s="412"/>
      <c r="T3484" s="412"/>
      <c r="U3484" s="419"/>
    </row>
    <row r="3485" spans="1:21" s="77" customFormat="1" ht="24" hidden="1" customHeight="1">
      <c r="A3485" s="372" t="s">
        <v>4829</v>
      </c>
      <c r="B3485" s="421"/>
      <c r="C3485" s="421" t="s">
        <v>3942</v>
      </c>
      <c r="D3485" s="421" t="s">
        <v>3937</v>
      </c>
      <c r="E3485" s="422" t="s">
        <v>102</v>
      </c>
      <c r="F3485" s="416"/>
      <c r="G3485" s="416">
        <f>[5]내역서!F3477</f>
        <v>493</v>
      </c>
      <c r="H3485" s="415"/>
      <c r="I3485" s="415">
        <f>내역서!F3493</f>
        <v>0</v>
      </c>
      <c r="J3485" s="416">
        <v>1</v>
      </c>
      <c r="K3485" s="417">
        <f t="shared" si="6001"/>
        <v>0</v>
      </c>
      <c r="L3485" s="416">
        <v>61.9</v>
      </c>
      <c r="M3485" s="417">
        <f t="shared" si="6002"/>
        <v>0</v>
      </c>
      <c r="N3485" s="416">
        <v>0</v>
      </c>
      <c r="O3485" s="417">
        <f t="shared" si="6003"/>
        <v>0</v>
      </c>
      <c r="P3485" s="417">
        <v>62.9</v>
      </c>
      <c r="Q3485" s="417">
        <f t="shared" si="5911"/>
        <v>0</v>
      </c>
      <c r="R3485" s="417">
        <f t="shared" ref="R3485" si="6016">I3485-I3484</f>
        <v>0</v>
      </c>
      <c r="S3485" s="417">
        <f t="shared" ref="S3485:T3485" si="6017">P3485-P3484</f>
        <v>0</v>
      </c>
      <c r="T3485" s="417">
        <f t="shared" si="6017"/>
        <v>0</v>
      </c>
      <c r="U3485" s="422"/>
    </row>
    <row r="3486" spans="1:21" s="460" customFormat="1" ht="24" hidden="1" customHeight="1">
      <c r="A3486" s="366" t="s">
        <v>4310</v>
      </c>
      <c r="B3486" s="448" t="s">
        <v>3943</v>
      </c>
      <c r="C3486" s="448" t="s">
        <v>3944</v>
      </c>
      <c r="D3486" s="449" t="s">
        <v>0</v>
      </c>
      <c r="E3486" s="449" t="s">
        <v>0</v>
      </c>
      <c r="F3486" s="450">
        <v>0</v>
      </c>
      <c r="G3486" s="450">
        <f>[5]내역서!F3478</f>
        <v>0</v>
      </c>
      <c r="H3486" s="450"/>
      <c r="I3486" s="450">
        <f>내역서!F3494</f>
        <v>0</v>
      </c>
      <c r="J3486" s="451">
        <v>0</v>
      </c>
      <c r="K3486" s="450">
        <f>K3488+K3490</f>
        <v>0</v>
      </c>
      <c r="L3486" s="451">
        <v>0</v>
      </c>
      <c r="M3486" s="450">
        <f>M3488+M3490</f>
        <v>0</v>
      </c>
      <c r="N3486" s="451">
        <v>0</v>
      </c>
      <c r="O3486" s="450">
        <f>O3488+O3490</f>
        <v>0</v>
      </c>
      <c r="P3486" s="452">
        <v>0</v>
      </c>
      <c r="Q3486" s="450">
        <f>K3486+M3486+O3486</f>
        <v>0</v>
      </c>
      <c r="R3486" s="450"/>
      <c r="S3486" s="450"/>
      <c r="T3486" s="450"/>
      <c r="U3486" s="453"/>
    </row>
    <row r="3487" spans="1:21" s="525" customFormat="1" ht="24" hidden="1" customHeight="1">
      <c r="A3487" s="372" t="s">
        <v>2072</v>
      </c>
      <c r="B3487" s="454" t="s">
        <v>3943</v>
      </c>
      <c r="C3487" s="454" t="s">
        <v>3945</v>
      </c>
      <c r="D3487" s="455" t="s">
        <v>0</v>
      </c>
      <c r="E3487" s="455"/>
      <c r="F3487" s="456">
        <v>0</v>
      </c>
      <c r="G3487" s="456">
        <f>[5]내역서!F3479</f>
        <v>0</v>
      </c>
      <c r="H3487" s="456"/>
      <c r="I3487" s="456">
        <f>내역서!F3495</f>
        <v>0</v>
      </c>
      <c r="J3487" s="457">
        <v>0</v>
      </c>
      <c r="K3487" s="456">
        <f>K3489+K3491</f>
        <v>0</v>
      </c>
      <c r="L3487" s="457">
        <v>0</v>
      </c>
      <c r="M3487" s="456">
        <f>M3489+M3491</f>
        <v>0</v>
      </c>
      <c r="N3487" s="457">
        <v>0</v>
      </c>
      <c r="O3487" s="456">
        <f>O3489+O3491</f>
        <v>0</v>
      </c>
      <c r="P3487" s="458">
        <v>0</v>
      </c>
      <c r="Q3487" s="456">
        <f t="shared" ref="Q3487:Q3549" si="6018">K3487+M3487+O3487</f>
        <v>0</v>
      </c>
      <c r="R3487" s="456">
        <f t="shared" ref="R3487" si="6019">I3487-I3486</f>
        <v>0</v>
      </c>
      <c r="S3487" s="456">
        <f t="shared" ref="S3487:T3487" si="6020">P3487-P3486</f>
        <v>0</v>
      </c>
      <c r="T3487" s="456">
        <f t="shared" si="6020"/>
        <v>0</v>
      </c>
      <c r="U3487" s="459"/>
    </row>
    <row r="3488" spans="1:21" s="485" customFormat="1" ht="24" hidden="1" customHeight="1">
      <c r="A3488" s="366" t="s">
        <v>5185</v>
      </c>
      <c r="B3488" s="418" t="s">
        <v>0</v>
      </c>
      <c r="C3488" s="418" t="s">
        <v>2548</v>
      </c>
      <c r="D3488" s="418" t="s">
        <v>2661</v>
      </c>
      <c r="E3488" s="419" t="s">
        <v>2650</v>
      </c>
      <c r="F3488" s="411"/>
      <c r="G3488" s="411">
        <f>[5]내역서!F3480</f>
        <v>99</v>
      </c>
      <c r="H3488" s="410"/>
      <c r="I3488" s="410">
        <f>내역서!F3496</f>
        <v>0</v>
      </c>
      <c r="J3488" s="411">
        <v>2079.1</v>
      </c>
      <c r="K3488" s="412">
        <f>INT($I3488*J3488)</f>
        <v>0</v>
      </c>
      <c r="L3488" s="411">
        <v>7674.4</v>
      </c>
      <c r="M3488" s="412">
        <f>INT($I3488*L3488)</f>
        <v>0</v>
      </c>
      <c r="N3488" s="411">
        <v>1721.5</v>
      </c>
      <c r="O3488" s="412">
        <f>INT($I3488*N3488)</f>
        <v>0</v>
      </c>
      <c r="P3488" s="412">
        <v>11475</v>
      </c>
      <c r="Q3488" s="412">
        <f>K3488+M3488+O3488</f>
        <v>0</v>
      </c>
      <c r="R3488" s="412"/>
      <c r="S3488" s="412"/>
      <c r="T3488" s="412"/>
      <c r="U3488" s="419"/>
    </row>
    <row r="3489" spans="1:21" s="77" customFormat="1" ht="24" hidden="1" customHeight="1">
      <c r="A3489" s="372" t="s">
        <v>2072</v>
      </c>
      <c r="B3489" s="421"/>
      <c r="C3489" s="421" t="s">
        <v>2548</v>
      </c>
      <c r="D3489" s="421" t="s">
        <v>2661</v>
      </c>
      <c r="E3489" s="422" t="s">
        <v>2650</v>
      </c>
      <c r="F3489" s="416"/>
      <c r="G3489" s="416">
        <f>[5]내역서!F3481</f>
        <v>99</v>
      </c>
      <c r="H3489" s="415"/>
      <c r="I3489" s="415">
        <f>내역서!F3497</f>
        <v>0</v>
      </c>
      <c r="J3489" s="416">
        <v>2079.1</v>
      </c>
      <c r="K3489" s="417">
        <f t="shared" ref="K3489:K3491" si="6021">INT($I3489*J3489)</f>
        <v>0</v>
      </c>
      <c r="L3489" s="416">
        <v>7674.4</v>
      </c>
      <c r="M3489" s="417">
        <f t="shared" ref="M3489:M3491" si="6022">INT($I3489*L3489)</f>
        <v>0</v>
      </c>
      <c r="N3489" s="416">
        <v>1721.5</v>
      </c>
      <c r="O3489" s="417">
        <f t="shared" ref="O3489:O3491" si="6023">INT($I3489*N3489)</f>
        <v>0</v>
      </c>
      <c r="P3489" s="417">
        <v>11475</v>
      </c>
      <c r="Q3489" s="417">
        <f t="shared" si="6018"/>
        <v>0</v>
      </c>
      <c r="R3489" s="417">
        <f t="shared" ref="R3489" si="6024">I3489-I3488</f>
        <v>0</v>
      </c>
      <c r="S3489" s="417">
        <f t="shared" ref="S3489:T3489" si="6025">P3489-P3488</f>
        <v>0</v>
      </c>
      <c r="T3489" s="417">
        <f t="shared" si="6025"/>
        <v>0</v>
      </c>
      <c r="U3489" s="422"/>
    </row>
    <row r="3490" spans="1:21" s="485" customFormat="1" ht="24" hidden="1" customHeight="1">
      <c r="A3490" s="366" t="s">
        <v>2055</v>
      </c>
      <c r="B3490" s="418" t="s">
        <v>0</v>
      </c>
      <c r="C3490" s="418" t="s">
        <v>3946</v>
      </c>
      <c r="D3490" s="418" t="s">
        <v>2661</v>
      </c>
      <c r="E3490" s="419" t="s">
        <v>2650</v>
      </c>
      <c r="F3490" s="411"/>
      <c r="G3490" s="411">
        <f>[5]내역서!F3482</f>
        <v>149</v>
      </c>
      <c r="H3490" s="410"/>
      <c r="I3490" s="410">
        <f>내역서!F3498</f>
        <v>0</v>
      </c>
      <c r="J3490" s="411">
        <v>0</v>
      </c>
      <c r="K3490" s="412">
        <f>INT($I3490*J3490)</f>
        <v>0</v>
      </c>
      <c r="L3490" s="411">
        <v>8434</v>
      </c>
      <c r="M3490" s="412">
        <f>INT($I3490*L3490)</f>
        <v>0</v>
      </c>
      <c r="N3490" s="411">
        <v>2963</v>
      </c>
      <c r="O3490" s="412">
        <f>INT($I3490*N3490)</f>
        <v>0</v>
      </c>
      <c r="P3490" s="412">
        <v>11397</v>
      </c>
      <c r="Q3490" s="412">
        <f>K3490+M3490+O3490</f>
        <v>0</v>
      </c>
      <c r="R3490" s="412"/>
      <c r="S3490" s="412"/>
      <c r="T3490" s="412"/>
      <c r="U3490" s="419"/>
    </row>
    <row r="3491" spans="1:21" s="77" customFormat="1" ht="24" hidden="1" customHeight="1">
      <c r="A3491" s="372" t="s">
        <v>2072</v>
      </c>
      <c r="B3491" s="421"/>
      <c r="C3491" s="421" t="s">
        <v>3946</v>
      </c>
      <c r="D3491" s="421" t="s">
        <v>2661</v>
      </c>
      <c r="E3491" s="422" t="s">
        <v>2650</v>
      </c>
      <c r="F3491" s="416"/>
      <c r="G3491" s="416">
        <f>[5]내역서!F3483</f>
        <v>149</v>
      </c>
      <c r="H3491" s="415"/>
      <c r="I3491" s="415">
        <f>내역서!F3499</f>
        <v>0</v>
      </c>
      <c r="J3491" s="416">
        <v>0</v>
      </c>
      <c r="K3491" s="417">
        <f t="shared" si="6021"/>
        <v>0</v>
      </c>
      <c r="L3491" s="416">
        <v>8434</v>
      </c>
      <c r="M3491" s="417">
        <f t="shared" si="6022"/>
        <v>0</v>
      </c>
      <c r="N3491" s="416">
        <v>2963</v>
      </c>
      <c r="O3491" s="417">
        <f t="shared" si="6023"/>
        <v>0</v>
      </c>
      <c r="P3491" s="417">
        <v>11397</v>
      </c>
      <c r="Q3491" s="417">
        <f t="shared" si="6018"/>
        <v>0</v>
      </c>
      <c r="R3491" s="417">
        <f t="shared" ref="R3491" si="6026">I3491-I3490</f>
        <v>0</v>
      </c>
      <c r="S3491" s="417">
        <f t="shared" ref="S3491:T3491" si="6027">P3491-P3490</f>
        <v>0</v>
      </c>
      <c r="T3491" s="417">
        <f t="shared" si="6027"/>
        <v>0</v>
      </c>
      <c r="U3491" s="422"/>
    </row>
    <row r="3492" spans="1:21" s="460" customFormat="1" ht="24" hidden="1" customHeight="1">
      <c r="A3492" s="366" t="s">
        <v>4385</v>
      </c>
      <c r="B3492" s="448" t="s">
        <v>3947</v>
      </c>
      <c r="C3492" s="448" t="s">
        <v>3948</v>
      </c>
      <c r="D3492" s="449" t="s">
        <v>0</v>
      </c>
      <c r="E3492" s="449" t="s">
        <v>0</v>
      </c>
      <c r="F3492" s="450">
        <v>0</v>
      </c>
      <c r="G3492" s="450">
        <f>[5]내역서!F3484</f>
        <v>0</v>
      </c>
      <c r="H3492" s="450"/>
      <c r="I3492" s="450">
        <f>내역서!F3500</f>
        <v>0</v>
      </c>
      <c r="J3492" s="451">
        <v>0</v>
      </c>
      <c r="K3492" s="450">
        <f>K3494+K3496</f>
        <v>0</v>
      </c>
      <c r="L3492" s="451">
        <v>0</v>
      </c>
      <c r="M3492" s="450">
        <f>M3494+M3496</f>
        <v>0</v>
      </c>
      <c r="N3492" s="451">
        <v>0</v>
      </c>
      <c r="O3492" s="450">
        <f>O3494+O3496</f>
        <v>0</v>
      </c>
      <c r="P3492" s="452">
        <v>0</v>
      </c>
      <c r="Q3492" s="450">
        <f>K3492+M3492+O3492</f>
        <v>0</v>
      </c>
      <c r="R3492" s="450"/>
      <c r="S3492" s="450"/>
      <c r="T3492" s="450"/>
      <c r="U3492" s="453"/>
    </row>
    <row r="3493" spans="1:21" s="525" customFormat="1" ht="24" hidden="1" customHeight="1">
      <c r="A3493" s="372" t="s">
        <v>2072</v>
      </c>
      <c r="B3493" s="454" t="s">
        <v>3947</v>
      </c>
      <c r="C3493" s="454" t="s">
        <v>3949</v>
      </c>
      <c r="D3493" s="455" t="s">
        <v>0</v>
      </c>
      <c r="E3493" s="455"/>
      <c r="F3493" s="456">
        <v>0</v>
      </c>
      <c r="G3493" s="456">
        <f>[5]내역서!F3485</f>
        <v>0</v>
      </c>
      <c r="H3493" s="456"/>
      <c r="I3493" s="456">
        <f>내역서!F3501</f>
        <v>0</v>
      </c>
      <c r="J3493" s="457">
        <v>0</v>
      </c>
      <c r="K3493" s="456">
        <f>K3495+K3497</f>
        <v>0</v>
      </c>
      <c r="L3493" s="457">
        <v>0</v>
      </c>
      <c r="M3493" s="456">
        <f>M3495+M3497</f>
        <v>0</v>
      </c>
      <c r="N3493" s="457">
        <v>0</v>
      </c>
      <c r="O3493" s="456">
        <f>O3495+O3497</f>
        <v>0</v>
      </c>
      <c r="P3493" s="458">
        <v>0</v>
      </c>
      <c r="Q3493" s="456">
        <f t="shared" si="6018"/>
        <v>0</v>
      </c>
      <c r="R3493" s="456">
        <f t="shared" ref="R3493" si="6028">I3493-I3492</f>
        <v>0</v>
      </c>
      <c r="S3493" s="456">
        <f t="shared" ref="S3493:T3493" si="6029">P3493-P3492</f>
        <v>0</v>
      </c>
      <c r="T3493" s="456">
        <f t="shared" si="6029"/>
        <v>0</v>
      </c>
      <c r="U3493" s="459"/>
    </row>
    <row r="3494" spans="1:21" s="485" customFormat="1" ht="24" hidden="1" customHeight="1">
      <c r="A3494" s="366" t="s">
        <v>2055</v>
      </c>
      <c r="B3494" s="418" t="s">
        <v>0</v>
      </c>
      <c r="C3494" s="418" t="s">
        <v>3950</v>
      </c>
      <c r="D3494" s="418" t="s">
        <v>3951</v>
      </c>
      <c r="E3494" s="419" t="s">
        <v>102</v>
      </c>
      <c r="F3494" s="411"/>
      <c r="G3494" s="411">
        <f>[5]내역서!F3486</f>
        <v>41</v>
      </c>
      <c r="H3494" s="410"/>
      <c r="I3494" s="410">
        <f>내역서!F3502</f>
        <v>0</v>
      </c>
      <c r="J3494" s="411">
        <v>7040.1</v>
      </c>
      <c r="K3494" s="412">
        <f>INT($I3494*J3494)</f>
        <v>0</v>
      </c>
      <c r="L3494" s="411">
        <v>3009.6</v>
      </c>
      <c r="M3494" s="412">
        <f>INT($I3494*L3494)</f>
        <v>0</v>
      </c>
      <c r="N3494" s="411">
        <v>69.5</v>
      </c>
      <c r="O3494" s="412">
        <f>INT($I3494*N3494)</f>
        <v>0</v>
      </c>
      <c r="P3494" s="412">
        <v>10119.200000000001</v>
      </c>
      <c r="Q3494" s="412">
        <f>K3494+M3494+O3494</f>
        <v>0</v>
      </c>
      <c r="R3494" s="412"/>
      <c r="S3494" s="412"/>
      <c r="T3494" s="412"/>
      <c r="U3494" s="419"/>
    </row>
    <row r="3495" spans="1:21" s="77" customFormat="1" ht="24" hidden="1" customHeight="1">
      <c r="A3495" s="372" t="s">
        <v>2072</v>
      </c>
      <c r="B3495" s="421"/>
      <c r="C3495" s="421" t="s">
        <v>3950</v>
      </c>
      <c r="D3495" s="421" t="s">
        <v>3951</v>
      </c>
      <c r="E3495" s="422" t="s">
        <v>102</v>
      </c>
      <c r="F3495" s="416"/>
      <c r="G3495" s="416">
        <f>[5]내역서!F3487</f>
        <v>41</v>
      </c>
      <c r="H3495" s="415"/>
      <c r="I3495" s="415">
        <f>내역서!F3503</f>
        <v>0</v>
      </c>
      <c r="J3495" s="416">
        <v>7040.1</v>
      </c>
      <c r="K3495" s="417">
        <f t="shared" ref="K3495:K3497" si="6030">INT($I3495*J3495)</f>
        <v>0</v>
      </c>
      <c r="L3495" s="416">
        <v>3009.6</v>
      </c>
      <c r="M3495" s="417">
        <f t="shared" ref="M3495:M3497" si="6031">INT($I3495*L3495)</f>
        <v>0</v>
      </c>
      <c r="N3495" s="416">
        <v>69.5</v>
      </c>
      <c r="O3495" s="417">
        <f t="shared" ref="O3495:O3497" si="6032">INT($I3495*N3495)</f>
        <v>0</v>
      </c>
      <c r="P3495" s="417">
        <v>10119.200000000001</v>
      </c>
      <c r="Q3495" s="417">
        <f t="shared" si="6018"/>
        <v>0</v>
      </c>
      <c r="R3495" s="417">
        <f t="shared" ref="R3495" si="6033">I3495-I3494</f>
        <v>0</v>
      </c>
      <c r="S3495" s="417">
        <f t="shared" ref="S3495:T3495" si="6034">P3495-P3494</f>
        <v>0</v>
      </c>
      <c r="T3495" s="417">
        <f t="shared" si="6034"/>
        <v>0</v>
      </c>
      <c r="U3495" s="422"/>
    </row>
    <row r="3496" spans="1:21" s="485" customFormat="1" ht="24" hidden="1" customHeight="1">
      <c r="A3496" s="366" t="s">
        <v>2055</v>
      </c>
      <c r="B3496" s="418" t="s">
        <v>0</v>
      </c>
      <c r="C3496" s="418" t="s">
        <v>3950</v>
      </c>
      <c r="D3496" s="418" t="s">
        <v>3952</v>
      </c>
      <c r="E3496" s="419" t="s">
        <v>102</v>
      </c>
      <c r="F3496" s="411"/>
      <c r="G3496" s="411">
        <f>[5]내역서!F3488</f>
        <v>41</v>
      </c>
      <c r="H3496" s="410"/>
      <c r="I3496" s="410">
        <f>내역서!F3504</f>
        <v>0</v>
      </c>
      <c r="J3496" s="411">
        <v>7040.1</v>
      </c>
      <c r="K3496" s="412">
        <f>INT($I3496*J3496)</f>
        <v>0</v>
      </c>
      <c r="L3496" s="411">
        <v>3009.6</v>
      </c>
      <c r="M3496" s="412">
        <f>INT($I3496*L3496)</f>
        <v>0</v>
      </c>
      <c r="N3496" s="411">
        <v>69.5</v>
      </c>
      <c r="O3496" s="412">
        <f>INT($I3496*N3496)</f>
        <v>0</v>
      </c>
      <c r="P3496" s="412">
        <v>10119.200000000001</v>
      </c>
      <c r="Q3496" s="412">
        <f>K3496+M3496+O3496</f>
        <v>0</v>
      </c>
      <c r="R3496" s="412"/>
      <c r="S3496" s="412"/>
      <c r="T3496" s="412"/>
      <c r="U3496" s="419"/>
    </row>
    <row r="3497" spans="1:21" s="77" customFormat="1" ht="24" hidden="1" customHeight="1">
      <c r="A3497" s="372" t="s">
        <v>4380</v>
      </c>
      <c r="B3497" s="421"/>
      <c r="C3497" s="421" t="s">
        <v>3950</v>
      </c>
      <c r="D3497" s="421" t="s">
        <v>3952</v>
      </c>
      <c r="E3497" s="422" t="s">
        <v>102</v>
      </c>
      <c r="F3497" s="416"/>
      <c r="G3497" s="416">
        <f>[5]내역서!F3489</f>
        <v>41</v>
      </c>
      <c r="H3497" s="415"/>
      <c r="I3497" s="415">
        <f>내역서!F3505</f>
        <v>0</v>
      </c>
      <c r="J3497" s="416">
        <v>7040.1</v>
      </c>
      <c r="K3497" s="417">
        <f t="shared" si="6030"/>
        <v>0</v>
      </c>
      <c r="L3497" s="416">
        <v>3009.6</v>
      </c>
      <c r="M3497" s="417">
        <f t="shared" si="6031"/>
        <v>0</v>
      </c>
      <c r="N3497" s="416">
        <v>69.5</v>
      </c>
      <c r="O3497" s="417">
        <f t="shared" si="6032"/>
        <v>0</v>
      </c>
      <c r="P3497" s="417">
        <v>10119.200000000001</v>
      </c>
      <c r="Q3497" s="417">
        <f t="shared" si="6018"/>
        <v>0</v>
      </c>
      <c r="R3497" s="417">
        <f t="shared" ref="R3497" si="6035">I3497-I3496</f>
        <v>0</v>
      </c>
      <c r="S3497" s="417">
        <f t="shared" ref="S3497:T3497" si="6036">P3497-P3496</f>
        <v>0</v>
      </c>
      <c r="T3497" s="417">
        <f t="shared" si="6036"/>
        <v>0</v>
      </c>
      <c r="U3497" s="422"/>
    </row>
    <row r="3498" spans="1:21" s="371" customFormat="1" ht="24" hidden="1" customHeight="1">
      <c r="A3498" s="366" t="s">
        <v>2055</v>
      </c>
      <c r="B3498" s="436" t="s">
        <v>2968</v>
      </c>
      <c r="C3498" s="436" t="s">
        <v>3953</v>
      </c>
      <c r="D3498" s="437" t="s">
        <v>0</v>
      </c>
      <c r="E3498" s="437" t="s">
        <v>0</v>
      </c>
      <c r="F3498" s="438">
        <v>0</v>
      </c>
      <c r="G3498" s="438">
        <f>[5]내역서!F3490</f>
        <v>0</v>
      </c>
      <c r="H3498" s="438"/>
      <c r="I3498" s="438">
        <f>내역서!F3506</f>
        <v>0</v>
      </c>
      <c r="J3498" s="439">
        <v>0</v>
      </c>
      <c r="K3498" s="438">
        <f>K3500+K3504</f>
        <v>0</v>
      </c>
      <c r="L3498" s="439">
        <v>0</v>
      </c>
      <c r="M3498" s="438">
        <f>M3500+M3504</f>
        <v>0</v>
      </c>
      <c r="N3498" s="439">
        <v>0</v>
      </c>
      <c r="O3498" s="438">
        <f>O3500+O3504</f>
        <v>0</v>
      </c>
      <c r="P3498" s="440">
        <v>0</v>
      </c>
      <c r="Q3498" s="438">
        <f>K3498+M3498+O3498</f>
        <v>0</v>
      </c>
      <c r="R3498" s="438"/>
      <c r="S3498" s="438"/>
      <c r="T3498" s="438"/>
      <c r="U3498" s="441"/>
    </row>
    <row r="3499" spans="1:21" s="81" customFormat="1" ht="24" hidden="1" customHeight="1">
      <c r="A3499" s="372" t="s">
        <v>2072</v>
      </c>
      <c r="B3499" s="442" t="s">
        <v>2968</v>
      </c>
      <c r="C3499" s="442" t="s">
        <v>3954</v>
      </c>
      <c r="D3499" s="443" t="s">
        <v>0</v>
      </c>
      <c r="E3499" s="443"/>
      <c r="F3499" s="444">
        <v>0</v>
      </c>
      <c r="G3499" s="444">
        <f>[5]내역서!F3491</f>
        <v>0</v>
      </c>
      <c r="H3499" s="444"/>
      <c r="I3499" s="444">
        <f>내역서!F3507</f>
        <v>0</v>
      </c>
      <c r="J3499" s="445">
        <v>0</v>
      </c>
      <c r="K3499" s="444">
        <f>K3501+K3505</f>
        <v>0</v>
      </c>
      <c r="L3499" s="445">
        <v>0</v>
      </c>
      <c r="M3499" s="444">
        <f>M3501+M3505</f>
        <v>0</v>
      </c>
      <c r="N3499" s="445">
        <v>0</v>
      </c>
      <c r="O3499" s="444">
        <f>O3501+O3505</f>
        <v>0</v>
      </c>
      <c r="P3499" s="446">
        <v>0</v>
      </c>
      <c r="Q3499" s="444">
        <f t="shared" si="6018"/>
        <v>0</v>
      </c>
      <c r="R3499" s="444">
        <f t="shared" ref="R3499" si="6037">I3499-I3498</f>
        <v>0</v>
      </c>
      <c r="S3499" s="444">
        <f t="shared" ref="S3499:T3499" si="6038">P3499-P3498</f>
        <v>0</v>
      </c>
      <c r="T3499" s="444">
        <f t="shared" si="6038"/>
        <v>0</v>
      </c>
      <c r="U3499" s="447"/>
    </row>
    <row r="3500" spans="1:21" s="460" customFormat="1" ht="24" hidden="1" customHeight="1">
      <c r="A3500" s="366" t="s">
        <v>4589</v>
      </c>
      <c r="B3500" s="448" t="s">
        <v>3955</v>
      </c>
      <c r="C3500" s="448" t="s">
        <v>3956</v>
      </c>
      <c r="D3500" s="449" t="s">
        <v>0</v>
      </c>
      <c r="E3500" s="449" t="s">
        <v>0</v>
      </c>
      <c r="F3500" s="450">
        <v>0</v>
      </c>
      <c r="G3500" s="450">
        <f>[5]내역서!F3492</f>
        <v>0</v>
      </c>
      <c r="H3500" s="450"/>
      <c r="I3500" s="450">
        <f>내역서!F3508</f>
        <v>0</v>
      </c>
      <c r="J3500" s="451">
        <v>0</v>
      </c>
      <c r="K3500" s="450">
        <f>K3502</f>
        <v>0</v>
      </c>
      <c r="L3500" s="451">
        <v>0</v>
      </c>
      <c r="M3500" s="450">
        <f>M3502</f>
        <v>0</v>
      </c>
      <c r="N3500" s="451">
        <v>0</v>
      </c>
      <c r="O3500" s="450">
        <f>O3502</f>
        <v>0</v>
      </c>
      <c r="P3500" s="452">
        <v>0</v>
      </c>
      <c r="Q3500" s="450">
        <f>K3500+M3500+O3500</f>
        <v>0</v>
      </c>
      <c r="R3500" s="450"/>
      <c r="S3500" s="450"/>
      <c r="T3500" s="450"/>
      <c r="U3500" s="453"/>
    </row>
    <row r="3501" spans="1:21" s="525" customFormat="1" ht="24" hidden="1" customHeight="1">
      <c r="A3501" s="372" t="s">
        <v>2072</v>
      </c>
      <c r="B3501" s="454" t="s">
        <v>3955</v>
      </c>
      <c r="C3501" s="454" t="s">
        <v>3957</v>
      </c>
      <c r="D3501" s="455" t="s">
        <v>0</v>
      </c>
      <c r="E3501" s="455"/>
      <c r="F3501" s="456">
        <v>0</v>
      </c>
      <c r="G3501" s="456">
        <f>[5]내역서!F3493</f>
        <v>0</v>
      </c>
      <c r="H3501" s="456"/>
      <c r="I3501" s="456">
        <f>내역서!F3509</f>
        <v>0</v>
      </c>
      <c r="J3501" s="457">
        <v>0</v>
      </c>
      <c r="K3501" s="456">
        <f>K3503</f>
        <v>0</v>
      </c>
      <c r="L3501" s="457">
        <v>0</v>
      </c>
      <c r="M3501" s="456">
        <f>M3503</f>
        <v>0</v>
      </c>
      <c r="N3501" s="457">
        <v>0</v>
      </c>
      <c r="O3501" s="456">
        <f>O3503</f>
        <v>0</v>
      </c>
      <c r="P3501" s="458">
        <v>0</v>
      </c>
      <c r="Q3501" s="456">
        <f t="shared" si="6018"/>
        <v>0</v>
      </c>
      <c r="R3501" s="456">
        <f t="shared" ref="R3501" si="6039">I3501-I3500</f>
        <v>0</v>
      </c>
      <c r="S3501" s="456">
        <f t="shared" ref="S3501:T3501" si="6040">P3501-P3500</f>
        <v>0</v>
      </c>
      <c r="T3501" s="456">
        <f t="shared" si="6040"/>
        <v>0</v>
      </c>
      <c r="U3501" s="459"/>
    </row>
    <row r="3502" spans="1:21" s="485" customFormat="1" ht="24" hidden="1" customHeight="1">
      <c r="A3502" s="366" t="s">
        <v>3623</v>
      </c>
      <c r="B3502" s="418" t="s">
        <v>0</v>
      </c>
      <c r="C3502" s="418" t="s">
        <v>3956</v>
      </c>
      <c r="D3502" s="418" t="s">
        <v>3958</v>
      </c>
      <c r="E3502" s="419" t="s">
        <v>308</v>
      </c>
      <c r="F3502" s="411"/>
      <c r="G3502" s="411">
        <f>[5]내역서!F3494</f>
        <v>1</v>
      </c>
      <c r="H3502" s="410"/>
      <c r="I3502" s="410">
        <f>내역서!F3510</f>
        <v>0</v>
      </c>
      <c r="J3502" s="411"/>
      <c r="K3502" s="412">
        <f>INT($I3502*J3502)</f>
        <v>0</v>
      </c>
      <c r="L3502" s="411"/>
      <c r="M3502" s="412">
        <f>INT($I3502*L3502)</f>
        <v>0</v>
      </c>
      <c r="N3502" s="411">
        <v>2107032.1</v>
      </c>
      <c r="O3502" s="412">
        <f>INT($I3502*N3502)</f>
        <v>0</v>
      </c>
      <c r="P3502" s="412">
        <v>2107032.1</v>
      </c>
      <c r="Q3502" s="412">
        <f>K3502+M3502+O3502</f>
        <v>0</v>
      </c>
      <c r="R3502" s="412"/>
      <c r="S3502" s="412"/>
      <c r="T3502" s="412"/>
      <c r="U3502" s="419"/>
    </row>
    <row r="3503" spans="1:21" s="77" customFormat="1" ht="24" hidden="1" customHeight="1">
      <c r="A3503" s="372" t="s">
        <v>2072</v>
      </c>
      <c r="B3503" s="421"/>
      <c r="C3503" s="421" t="s">
        <v>3956</v>
      </c>
      <c r="D3503" s="421" t="s">
        <v>3958</v>
      </c>
      <c r="E3503" s="422" t="s">
        <v>308</v>
      </c>
      <c r="F3503" s="416"/>
      <c r="G3503" s="416">
        <f>[5]내역서!F3495</f>
        <v>1</v>
      </c>
      <c r="H3503" s="415"/>
      <c r="I3503" s="415">
        <f>내역서!F3511</f>
        <v>0</v>
      </c>
      <c r="J3503" s="416"/>
      <c r="K3503" s="417">
        <f t="shared" ref="K3503" si="6041">INT($I3503*J3503)</f>
        <v>0</v>
      </c>
      <c r="L3503" s="416"/>
      <c r="M3503" s="417">
        <f t="shared" ref="M3503" si="6042">INT($I3503*L3503)</f>
        <v>0</v>
      </c>
      <c r="N3503" s="416">
        <v>2107032.1</v>
      </c>
      <c r="O3503" s="417">
        <f t="shared" ref="O3503" si="6043">INT($I3503*N3503)</f>
        <v>0</v>
      </c>
      <c r="P3503" s="417">
        <v>2107032.1</v>
      </c>
      <c r="Q3503" s="417">
        <f t="shared" si="6018"/>
        <v>0</v>
      </c>
      <c r="R3503" s="417">
        <f t="shared" ref="R3503" si="6044">I3503-I3502</f>
        <v>0</v>
      </c>
      <c r="S3503" s="417">
        <f t="shared" ref="S3503:T3503" si="6045">P3503-P3502</f>
        <v>0</v>
      </c>
      <c r="T3503" s="417">
        <f t="shared" si="6045"/>
        <v>0</v>
      </c>
      <c r="U3503" s="422"/>
    </row>
    <row r="3504" spans="1:21" s="460" customFormat="1" ht="24" hidden="1" customHeight="1">
      <c r="A3504" s="366" t="s">
        <v>2055</v>
      </c>
      <c r="B3504" s="448" t="s">
        <v>3959</v>
      </c>
      <c r="C3504" s="448" t="s">
        <v>3960</v>
      </c>
      <c r="D3504" s="449" t="s">
        <v>0</v>
      </c>
      <c r="E3504" s="449" t="s">
        <v>308</v>
      </c>
      <c r="F3504" s="450">
        <v>0</v>
      </c>
      <c r="G3504" s="450">
        <f>[5]내역서!F3496</f>
        <v>0</v>
      </c>
      <c r="H3504" s="450"/>
      <c r="I3504" s="450">
        <f>내역서!F3512</f>
        <v>0</v>
      </c>
      <c r="J3504" s="451">
        <v>0</v>
      </c>
      <c r="K3504" s="450">
        <f>K3506+K3508+K3510+K3512+K3514</f>
        <v>0</v>
      </c>
      <c r="L3504" s="451">
        <v>0</v>
      </c>
      <c r="M3504" s="450">
        <f>M3506+M3508+M3510+M3512+M3514</f>
        <v>0</v>
      </c>
      <c r="N3504" s="451">
        <v>0</v>
      </c>
      <c r="O3504" s="450">
        <f>O3506+O3508+O3510+O3512+O3514</f>
        <v>0</v>
      </c>
      <c r="P3504" s="452">
        <v>0</v>
      </c>
      <c r="Q3504" s="450">
        <f>K3504+M3504+O3504</f>
        <v>0</v>
      </c>
      <c r="R3504" s="450"/>
      <c r="S3504" s="450"/>
      <c r="T3504" s="450"/>
      <c r="U3504" s="453"/>
    </row>
    <row r="3505" spans="1:21" s="525" customFormat="1" ht="24" hidden="1" customHeight="1">
      <c r="A3505" s="372" t="s">
        <v>2072</v>
      </c>
      <c r="B3505" s="454" t="s">
        <v>3959</v>
      </c>
      <c r="C3505" s="454" t="s">
        <v>3961</v>
      </c>
      <c r="D3505" s="455" t="s">
        <v>0</v>
      </c>
      <c r="E3505" s="455" t="s">
        <v>308</v>
      </c>
      <c r="F3505" s="456">
        <v>0</v>
      </c>
      <c r="G3505" s="456">
        <f>[5]내역서!F3497</f>
        <v>0</v>
      </c>
      <c r="H3505" s="456"/>
      <c r="I3505" s="456">
        <f>내역서!F3513</f>
        <v>0</v>
      </c>
      <c r="J3505" s="457">
        <v>0</v>
      </c>
      <c r="K3505" s="456">
        <f>K3507+K3509+K3511+K3513+K3515</f>
        <v>0</v>
      </c>
      <c r="L3505" s="457">
        <v>0</v>
      </c>
      <c r="M3505" s="456">
        <f>M3507+M3509+M3511+M3513+M3515</f>
        <v>0</v>
      </c>
      <c r="N3505" s="457">
        <v>0</v>
      </c>
      <c r="O3505" s="456">
        <f>O3507+O3509+O3511+O3513+O3515</f>
        <v>0</v>
      </c>
      <c r="P3505" s="458">
        <v>0</v>
      </c>
      <c r="Q3505" s="456">
        <f t="shared" si="6018"/>
        <v>0</v>
      </c>
      <c r="R3505" s="456">
        <f t="shared" ref="R3505" si="6046">I3505-I3504</f>
        <v>0</v>
      </c>
      <c r="S3505" s="456">
        <f t="shared" ref="S3505:T3505" si="6047">P3505-P3504</f>
        <v>0</v>
      </c>
      <c r="T3505" s="456">
        <f t="shared" si="6047"/>
        <v>0</v>
      </c>
      <c r="U3505" s="459"/>
    </row>
    <row r="3506" spans="1:21" s="485" customFormat="1" ht="24" hidden="1" customHeight="1">
      <c r="A3506" s="366" t="s">
        <v>2055</v>
      </c>
      <c r="B3506" s="418" t="s">
        <v>0</v>
      </c>
      <c r="C3506" s="418" t="s">
        <v>3962</v>
      </c>
      <c r="D3506" s="418" t="s">
        <v>3963</v>
      </c>
      <c r="E3506" s="419" t="s">
        <v>2585</v>
      </c>
      <c r="F3506" s="411"/>
      <c r="G3506" s="411">
        <f>[5]내역서!F3498</f>
        <v>79</v>
      </c>
      <c r="H3506" s="410"/>
      <c r="I3506" s="410">
        <f>내역서!F3514</f>
        <v>0</v>
      </c>
      <c r="J3506" s="411">
        <v>0</v>
      </c>
      <c r="K3506" s="412">
        <f>INT($I3506*J3506)</f>
        <v>0</v>
      </c>
      <c r="L3506" s="411">
        <v>320250</v>
      </c>
      <c r="M3506" s="412">
        <f>INT($I3506*L3506)</f>
        <v>0</v>
      </c>
      <c r="N3506" s="411">
        <v>0</v>
      </c>
      <c r="O3506" s="412">
        <f>INT($I3506*N3506)</f>
        <v>0</v>
      </c>
      <c r="P3506" s="412">
        <v>320250</v>
      </c>
      <c r="Q3506" s="412">
        <f>K3506+M3506+O3506</f>
        <v>0</v>
      </c>
      <c r="R3506" s="412"/>
      <c r="S3506" s="412"/>
      <c r="T3506" s="412"/>
      <c r="U3506" s="419"/>
    </row>
    <row r="3507" spans="1:21" s="77" customFormat="1" ht="24" hidden="1" customHeight="1">
      <c r="A3507" s="372" t="s">
        <v>2072</v>
      </c>
      <c r="B3507" s="421"/>
      <c r="C3507" s="421" t="s">
        <v>3962</v>
      </c>
      <c r="D3507" s="421" t="s">
        <v>3963</v>
      </c>
      <c r="E3507" s="422" t="s">
        <v>2585</v>
      </c>
      <c r="F3507" s="416"/>
      <c r="G3507" s="416">
        <f>[5]내역서!F3499</f>
        <v>79</v>
      </c>
      <c r="H3507" s="415"/>
      <c r="I3507" s="415">
        <f>내역서!F3515</f>
        <v>0</v>
      </c>
      <c r="J3507" s="416">
        <v>0</v>
      </c>
      <c r="K3507" s="417">
        <f t="shared" ref="K3507:K3515" si="6048">INT($I3507*J3507)</f>
        <v>0</v>
      </c>
      <c r="L3507" s="416">
        <v>320250</v>
      </c>
      <c r="M3507" s="417">
        <f t="shared" ref="M3507:M3515" si="6049">INT($I3507*L3507)</f>
        <v>0</v>
      </c>
      <c r="N3507" s="416">
        <v>0</v>
      </c>
      <c r="O3507" s="417">
        <f t="shared" ref="O3507:O3515" si="6050">INT($I3507*N3507)</f>
        <v>0</v>
      </c>
      <c r="P3507" s="417">
        <v>320250</v>
      </c>
      <c r="Q3507" s="417">
        <f t="shared" si="6018"/>
        <v>0</v>
      </c>
      <c r="R3507" s="417">
        <f t="shared" ref="R3507" si="6051">I3507-I3506</f>
        <v>0</v>
      </c>
      <c r="S3507" s="417">
        <f t="shared" ref="S3507:T3507" si="6052">P3507-P3506</f>
        <v>0</v>
      </c>
      <c r="T3507" s="417">
        <f t="shared" si="6052"/>
        <v>0</v>
      </c>
      <c r="U3507" s="422"/>
    </row>
    <row r="3508" spans="1:21" s="485" customFormat="1" ht="24" hidden="1" customHeight="1">
      <c r="A3508" s="366" t="s">
        <v>2055</v>
      </c>
      <c r="B3508" s="418" t="s">
        <v>0</v>
      </c>
      <c r="C3508" s="418" t="s">
        <v>3964</v>
      </c>
      <c r="D3508" s="418" t="s">
        <v>3965</v>
      </c>
      <c r="E3508" s="419" t="s">
        <v>2624</v>
      </c>
      <c r="F3508" s="411"/>
      <c r="G3508" s="411">
        <f>[5]내역서!F3500</f>
        <v>153</v>
      </c>
      <c r="H3508" s="410"/>
      <c r="I3508" s="410">
        <f>내역서!F3516</f>
        <v>0</v>
      </c>
      <c r="J3508" s="411">
        <v>0</v>
      </c>
      <c r="K3508" s="412">
        <f>INT($I3508*J3508)</f>
        <v>0</v>
      </c>
      <c r="L3508" s="411">
        <v>4177</v>
      </c>
      <c r="M3508" s="412">
        <f>INT($I3508*L3508)</f>
        <v>0</v>
      </c>
      <c r="N3508" s="411">
        <v>0</v>
      </c>
      <c r="O3508" s="412">
        <f>INT($I3508*N3508)</f>
        <v>0</v>
      </c>
      <c r="P3508" s="412">
        <v>4177</v>
      </c>
      <c r="Q3508" s="412">
        <f>K3508+M3508+O3508</f>
        <v>0</v>
      </c>
      <c r="R3508" s="412"/>
      <c r="S3508" s="412"/>
      <c r="T3508" s="412"/>
      <c r="U3508" s="419"/>
    </row>
    <row r="3509" spans="1:21" s="77" customFormat="1" ht="24" hidden="1" customHeight="1">
      <c r="A3509" s="372" t="s">
        <v>2072</v>
      </c>
      <c r="B3509" s="421"/>
      <c r="C3509" s="421" t="s">
        <v>3964</v>
      </c>
      <c r="D3509" s="421" t="s">
        <v>3965</v>
      </c>
      <c r="E3509" s="422" t="s">
        <v>2624</v>
      </c>
      <c r="F3509" s="416"/>
      <c r="G3509" s="416">
        <f>[5]내역서!F3501</f>
        <v>153</v>
      </c>
      <c r="H3509" s="415"/>
      <c r="I3509" s="415">
        <f>내역서!F3517</f>
        <v>0</v>
      </c>
      <c r="J3509" s="416">
        <v>0</v>
      </c>
      <c r="K3509" s="417">
        <f t="shared" si="6048"/>
        <v>0</v>
      </c>
      <c r="L3509" s="416">
        <v>4177</v>
      </c>
      <c r="M3509" s="417">
        <f t="shared" si="6049"/>
        <v>0</v>
      </c>
      <c r="N3509" s="416">
        <v>0</v>
      </c>
      <c r="O3509" s="417">
        <f t="shared" si="6050"/>
        <v>0</v>
      </c>
      <c r="P3509" s="417">
        <v>4177</v>
      </c>
      <c r="Q3509" s="417">
        <f t="shared" si="6018"/>
        <v>0</v>
      </c>
      <c r="R3509" s="417">
        <f t="shared" ref="R3509" si="6053">I3509-I3508</f>
        <v>0</v>
      </c>
      <c r="S3509" s="417">
        <f t="shared" ref="S3509:T3509" si="6054">P3509-P3508</f>
        <v>0</v>
      </c>
      <c r="T3509" s="417">
        <f t="shared" si="6054"/>
        <v>0</v>
      </c>
      <c r="U3509" s="422"/>
    </row>
    <row r="3510" spans="1:21" s="485" customFormat="1" ht="24" hidden="1" customHeight="1">
      <c r="A3510" s="366" t="s">
        <v>2055</v>
      </c>
      <c r="B3510" s="418" t="s">
        <v>0</v>
      </c>
      <c r="C3510" s="418" t="s">
        <v>3967</v>
      </c>
      <c r="D3510" s="418" t="s">
        <v>3965</v>
      </c>
      <c r="E3510" s="419" t="s">
        <v>2624</v>
      </c>
      <c r="F3510" s="411"/>
      <c r="G3510" s="411">
        <f>[5]내역서!F3502</f>
        <v>153</v>
      </c>
      <c r="H3510" s="410"/>
      <c r="I3510" s="410">
        <f>내역서!F3518</f>
        <v>0</v>
      </c>
      <c r="J3510" s="411">
        <v>12070</v>
      </c>
      <c r="K3510" s="412">
        <f>INT($I3510*J3510)</f>
        <v>0</v>
      </c>
      <c r="L3510" s="411">
        <v>1207</v>
      </c>
      <c r="M3510" s="412">
        <f>INT($I3510*L3510)</f>
        <v>0</v>
      </c>
      <c r="N3510" s="411">
        <v>0</v>
      </c>
      <c r="O3510" s="412">
        <f>INT($I3510*N3510)</f>
        <v>0</v>
      </c>
      <c r="P3510" s="412">
        <v>13277</v>
      </c>
      <c r="Q3510" s="412">
        <f>K3510+M3510+O3510</f>
        <v>0</v>
      </c>
      <c r="R3510" s="412"/>
      <c r="S3510" s="412"/>
      <c r="T3510" s="412"/>
      <c r="U3510" s="419"/>
    </row>
    <row r="3511" spans="1:21" s="77" customFormat="1" ht="24" hidden="1" customHeight="1">
      <c r="A3511" s="372" t="s">
        <v>4816</v>
      </c>
      <c r="B3511" s="421"/>
      <c r="C3511" s="421" t="s">
        <v>3967</v>
      </c>
      <c r="D3511" s="421" t="s">
        <v>3965</v>
      </c>
      <c r="E3511" s="422" t="s">
        <v>2624</v>
      </c>
      <c r="F3511" s="416"/>
      <c r="G3511" s="416">
        <f>[5]내역서!F3503</f>
        <v>153</v>
      </c>
      <c r="H3511" s="415"/>
      <c r="I3511" s="415">
        <f>내역서!F3519</f>
        <v>0</v>
      </c>
      <c r="J3511" s="416">
        <v>12070</v>
      </c>
      <c r="K3511" s="417">
        <f t="shared" si="6048"/>
        <v>0</v>
      </c>
      <c r="L3511" s="416">
        <v>1207</v>
      </c>
      <c r="M3511" s="417">
        <f t="shared" si="6049"/>
        <v>0</v>
      </c>
      <c r="N3511" s="416">
        <v>0</v>
      </c>
      <c r="O3511" s="417">
        <f t="shared" si="6050"/>
        <v>0</v>
      </c>
      <c r="P3511" s="417">
        <v>13277</v>
      </c>
      <c r="Q3511" s="417">
        <f t="shared" si="6018"/>
        <v>0</v>
      </c>
      <c r="R3511" s="417">
        <f t="shared" ref="R3511" si="6055">I3511-I3510</f>
        <v>0</v>
      </c>
      <c r="S3511" s="417">
        <f t="shared" ref="S3511:T3511" si="6056">P3511-P3510</f>
        <v>0</v>
      </c>
      <c r="T3511" s="417">
        <f t="shared" si="6056"/>
        <v>0</v>
      </c>
      <c r="U3511" s="422"/>
    </row>
    <row r="3512" spans="1:21" s="485" customFormat="1" ht="24" hidden="1" customHeight="1">
      <c r="A3512" s="366" t="s">
        <v>4589</v>
      </c>
      <c r="B3512" s="418" t="s">
        <v>0</v>
      </c>
      <c r="C3512" s="418" t="s">
        <v>3969</v>
      </c>
      <c r="D3512" s="418" t="s">
        <v>0</v>
      </c>
      <c r="E3512" s="419" t="s">
        <v>6</v>
      </c>
      <c r="F3512" s="411"/>
      <c r="G3512" s="411">
        <f>[5]내역서!F3504</f>
        <v>200</v>
      </c>
      <c r="H3512" s="410"/>
      <c r="I3512" s="410">
        <f>내역서!F3520</f>
        <v>0</v>
      </c>
      <c r="J3512" s="411">
        <v>356</v>
      </c>
      <c r="K3512" s="412">
        <f>INT($I3512*J3512)</f>
        <v>0</v>
      </c>
      <c r="L3512" s="411">
        <v>25</v>
      </c>
      <c r="M3512" s="412">
        <f>INT($I3512*L3512)</f>
        <v>0</v>
      </c>
      <c r="N3512" s="411">
        <v>29</v>
      </c>
      <c r="O3512" s="412">
        <f>INT($I3512*N3512)</f>
        <v>0</v>
      </c>
      <c r="P3512" s="412">
        <v>410</v>
      </c>
      <c r="Q3512" s="412">
        <f>K3512+M3512+O3512</f>
        <v>0</v>
      </c>
      <c r="R3512" s="412"/>
      <c r="S3512" s="412"/>
      <c r="T3512" s="412"/>
      <c r="U3512" s="419"/>
    </row>
    <row r="3513" spans="1:21" s="77" customFormat="1" ht="24" hidden="1" customHeight="1">
      <c r="A3513" s="372" t="s">
        <v>4470</v>
      </c>
      <c r="B3513" s="421"/>
      <c r="C3513" s="421" t="s">
        <v>3969</v>
      </c>
      <c r="D3513" s="421" t="s">
        <v>0</v>
      </c>
      <c r="E3513" s="422" t="s">
        <v>6</v>
      </c>
      <c r="F3513" s="416"/>
      <c r="G3513" s="416">
        <f>[5]내역서!F3505</f>
        <v>200</v>
      </c>
      <c r="H3513" s="415"/>
      <c r="I3513" s="415">
        <f>내역서!F3521</f>
        <v>0</v>
      </c>
      <c r="J3513" s="416">
        <v>356</v>
      </c>
      <c r="K3513" s="417">
        <f t="shared" si="6048"/>
        <v>0</v>
      </c>
      <c r="L3513" s="416">
        <v>25</v>
      </c>
      <c r="M3513" s="417">
        <f t="shared" si="6049"/>
        <v>0</v>
      </c>
      <c r="N3513" s="416">
        <v>29</v>
      </c>
      <c r="O3513" s="417">
        <f t="shared" si="6050"/>
        <v>0</v>
      </c>
      <c r="P3513" s="417">
        <v>410</v>
      </c>
      <c r="Q3513" s="417">
        <f t="shared" si="6018"/>
        <v>0</v>
      </c>
      <c r="R3513" s="417">
        <f t="shared" ref="R3513" si="6057">I3513-I3512</f>
        <v>0</v>
      </c>
      <c r="S3513" s="417">
        <f t="shared" ref="S3513:T3513" si="6058">P3513-P3512</f>
        <v>0</v>
      </c>
      <c r="T3513" s="417">
        <f t="shared" si="6058"/>
        <v>0</v>
      </c>
      <c r="U3513" s="422"/>
    </row>
    <row r="3514" spans="1:21" s="485" customFormat="1" ht="24" hidden="1" customHeight="1">
      <c r="A3514" s="366" t="s">
        <v>5186</v>
      </c>
      <c r="B3514" s="418" t="s">
        <v>0</v>
      </c>
      <c r="C3514" s="418" t="s">
        <v>3970</v>
      </c>
      <c r="D3514" s="418" t="s">
        <v>3971</v>
      </c>
      <c r="E3514" s="419" t="s">
        <v>1860</v>
      </c>
      <c r="F3514" s="411"/>
      <c r="G3514" s="411">
        <f>[5]내역서!F3506</f>
        <v>2</v>
      </c>
      <c r="H3514" s="410"/>
      <c r="I3514" s="410">
        <f>내역서!F3522</f>
        <v>0</v>
      </c>
      <c r="J3514" s="411">
        <v>186714</v>
      </c>
      <c r="K3514" s="412">
        <f>INT($I3514*J3514)</f>
        <v>0</v>
      </c>
      <c r="L3514" s="411">
        <v>18671</v>
      </c>
      <c r="M3514" s="412">
        <f>INT($I3514*L3514)</f>
        <v>0</v>
      </c>
      <c r="N3514" s="411">
        <v>0</v>
      </c>
      <c r="O3514" s="412">
        <f>INT($I3514*N3514)</f>
        <v>0</v>
      </c>
      <c r="P3514" s="412">
        <v>205385</v>
      </c>
      <c r="Q3514" s="412">
        <f>K3514+M3514+O3514</f>
        <v>0</v>
      </c>
      <c r="R3514" s="412"/>
      <c r="S3514" s="412"/>
      <c r="T3514" s="412"/>
      <c r="U3514" s="419"/>
    </row>
    <row r="3515" spans="1:21" s="77" customFormat="1" ht="24" hidden="1" customHeight="1">
      <c r="A3515" s="372" t="s">
        <v>5187</v>
      </c>
      <c r="B3515" s="421"/>
      <c r="C3515" s="421" t="s">
        <v>3970</v>
      </c>
      <c r="D3515" s="421" t="s">
        <v>3971</v>
      </c>
      <c r="E3515" s="422" t="s">
        <v>1860</v>
      </c>
      <c r="F3515" s="416"/>
      <c r="G3515" s="416">
        <f>[5]내역서!F3507</f>
        <v>2</v>
      </c>
      <c r="H3515" s="415"/>
      <c r="I3515" s="415">
        <f>내역서!F3523</f>
        <v>0</v>
      </c>
      <c r="J3515" s="416">
        <v>186714</v>
      </c>
      <c r="K3515" s="417">
        <f t="shared" si="6048"/>
        <v>0</v>
      </c>
      <c r="L3515" s="416">
        <v>18671</v>
      </c>
      <c r="M3515" s="417">
        <f t="shared" si="6049"/>
        <v>0</v>
      </c>
      <c r="N3515" s="416">
        <v>0</v>
      </c>
      <c r="O3515" s="417">
        <f t="shared" si="6050"/>
        <v>0</v>
      </c>
      <c r="P3515" s="417">
        <v>205385</v>
      </c>
      <c r="Q3515" s="417">
        <f t="shared" si="6018"/>
        <v>0</v>
      </c>
      <c r="R3515" s="417">
        <f t="shared" ref="R3515" si="6059">I3515-I3514</f>
        <v>0</v>
      </c>
      <c r="S3515" s="417">
        <f t="shared" ref="S3515:T3515" si="6060">P3515-P3514</f>
        <v>0</v>
      </c>
      <c r="T3515" s="417">
        <f t="shared" si="6060"/>
        <v>0</v>
      </c>
      <c r="U3515" s="422"/>
    </row>
    <row r="3516" spans="1:21" s="371" customFormat="1" ht="24" hidden="1" customHeight="1">
      <c r="A3516" s="366" t="s">
        <v>4589</v>
      </c>
      <c r="B3516" s="436" t="s">
        <v>2982</v>
      </c>
      <c r="C3516" s="436" t="s">
        <v>3973</v>
      </c>
      <c r="D3516" s="437" t="s">
        <v>0</v>
      </c>
      <c r="E3516" s="437" t="s">
        <v>0</v>
      </c>
      <c r="F3516" s="438">
        <v>0</v>
      </c>
      <c r="G3516" s="438">
        <f>[5]내역서!F3508</f>
        <v>0</v>
      </c>
      <c r="H3516" s="438"/>
      <c r="I3516" s="438">
        <f>내역서!F3524</f>
        <v>0</v>
      </c>
      <c r="J3516" s="439">
        <v>0</v>
      </c>
      <c r="K3516" s="438">
        <f>K3518+K3530+K3542+K3554+K3560+K3564+K3596</f>
        <v>0</v>
      </c>
      <c r="L3516" s="439">
        <v>0</v>
      </c>
      <c r="M3516" s="438">
        <f>M3518+M3530+M3542+M3554+M3560+M3564+M3596</f>
        <v>0</v>
      </c>
      <c r="N3516" s="439">
        <v>0</v>
      </c>
      <c r="O3516" s="438">
        <f>O3518+O3530+O3542+O3554+O3560+O3564+O3596</f>
        <v>0</v>
      </c>
      <c r="P3516" s="440">
        <v>0</v>
      </c>
      <c r="Q3516" s="438">
        <f>K3516+M3516+O3516</f>
        <v>0</v>
      </c>
      <c r="R3516" s="438"/>
      <c r="S3516" s="438"/>
      <c r="T3516" s="438"/>
      <c r="U3516" s="441"/>
    </row>
    <row r="3517" spans="1:21" s="81" customFormat="1" ht="24" hidden="1" customHeight="1">
      <c r="A3517" s="372" t="s">
        <v>4373</v>
      </c>
      <c r="B3517" s="442" t="s">
        <v>2982</v>
      </c>
      <c r="C3517" s="442" t="s">
        <v>3975</v>
      </c>
      <c r="D3517" s="443" t="s">
        <v>0</v>
      </c>
      <c r="E3517" s="443"/>
      <c r="F3517" s="444">
        <v>0</v>
      </c>
      <c r="G3517" s="444">
        <f>[5]내역서!F3509</f>
        <v>0</v>
      </c>
      <c r="H3517" s="444"/>
      <c r="I3517" s="444">
        <f>내역서!F3525</f>
        <v>0</v>
      </c>
      <c r="J3517" s="445">
        <v>0</v>
      </c>
      <c r="K3517" s="444">
        <f>K3519+K3531+K3543+K3555+K3561+K3565+K3597</f>
        <v>0</v>
      </c>
      <c r="L3517" s="445">
        <v>0</v>
      </c>
      <c r="M3517" s="444">
        <f>M3519+M3531+M3543+M3555+M3561+M3565+M3597</f>
        <v>0</v>
      </c>
      <c r="N3517" s="445">
        <v>0</v>
      </c>
      <c r="O3517" s="444">
        <f>O3519+O3531+O3543+O3555+O3561+O3565+O3597</f>
        <v>0</v>
      </c>
      <c r="P3517" s="446">
        <v>0</v>
      </c>
      <c r="Q3517" s="444">
        <f t="shared" si="6018"/>
        <v>0</v>
      </c>
      <c r="R3517" s="444">
        <f t="shared" ref="R3517" si="6061">I3517-I3516</f>
        <v>0</v>
      </c>
      <c r="S3517" s="444">
        <f t="shared" ref="S3517:T3517" si="6062">P3517-P3516</f>
        <v>0</v>
      </c>
      <c r="T3517" s="444">
        <f t="shared" si="6062"/>
        <v>0</v>
      </c>
      <c r="U3517" s="447"/>
    </row>
    <row r="3518" spans="1:21" s="460" customFormat="1" ht="24" hidden="1" customHeight="1">
      <c r="A3518" s="366" t="s">
        <v>5186</v>
      </c>
      <c r="B3518" s="448" t="s">
        <v>3976</v>
      </c>
      <c r="C3518" s="448" t="s">
        <v>3977</v>
      </c>
      <c r="D3518" s="449" t="s">
        <v>0</v>
      </c>
      <c r="E3518" s="449" t="s">
        <v>0</v>
      </c>
      <c r="F3518" s="450">
        <v>0</v>
      </c>
      <c r="G3518" s="450">
        <f>[5]내역서!F3510</f>
        <v>0</v>
      </c>
      <c r="H3518" s="450"/>
      <c r="I3518" s="450">
        <f>내역서!F3526</f>
        <v>0</v>
      </c>
      <c r="J3518" s="451">
        <v>0</v>
      </c>
      <c r="K3518" s="450">
        <f>K3520+K3522+K3524+K3526+K3528</f>
        <v>0</v>
      </c>
      <c r="L3518" s="451">
        <v>0</v>
      </c>
      <c r="M3518" s="450">
        <f>M3520+M3522+M3524+M3526+M3528</f>
        <v>0</v>
      </c>
      <c r="N3518" s="451">
        <v>0</v>
      </c>
      <c r="O3518" s="450">
        <f>O3520+O3522+O3524+O3526+O3528</f>
        <v>0</v>
      </c>
      <c r="P3518" s="452">
        <v>0</v>
      </c>
      <c r="Q3518" s="450">
        <f>K3518+M3518+O3518</f>
        <v>0</v>
      </c>
      <c r="R3518" s="450"/>
      <c r="S3518" s="450"/>
      <c r="T3518" s="450"/>
      <c r="U3518" s="453"/>
    </row>
    <row r="3519" spans="1:21" s="525" customFormat="1" ht="24" hidden="1" customHeight="1">
      <c r="A3519" s="372" t="s">
        <v>4624</v>
      </c>
      <c r="B3519" s="454" t="s">
        <v>3976</v>
      </c>
      <c r="C3519" s="454" t="s">
        <v>1630</v>
      </c>
      <c r="D3519" s="455" t="s">
        <v>0</v>
      </c>
      <c r="E3519" s="455"/>
      <c r="F3519" s="456">
        <v>0</v>
      </c>
      <c r="G3519" s="456">
        <f>[5]내역서!F3511</f>
        <v>0</v>
      </c>
      <c r="H3519" s="456"/>
      <c r="I3519" s="456">
        <f>내역서!F3527</f>
        <v>0</v>
      </c>
      <c r="J3519" s="457">
        <v>0</v>
      </c>
      <c r="K3519" s="456">
        <f>K3521+K3523+K3525+K3527+K3529</f>
        <v>0</v>
      </c>
      <c r="L3519" s="457">
        <v>0</v>
      </c>
      <c r="M3519" s="456">
        <f>M3521+M3523+M3525+M3527+M3529</f>
        <v>0</v>
      </c>
      <c r="N3519" s="457">
        <v>0</v>
      </c>
      <c r="O3519" s="456">
        <f>O3521+O3523+O3525+O3527+O3529</f>
        <v>0</v>
      </c>
      <c r="P3519" s="458">
        <v>0</v>
      </c>
      <c r="Q3519" s="456">
        <f t="shared" si="6018"/>
        <v>0</v>
      </c>
      <c r="R3519" s="456">
        <f t="shared" ref="R3519" si="6063">I3519-I3518</f>
        <v>0</v>
      </c>
      <c r="S3519" s="456">
        <f t="shared" ref="S3519:T3519" si="6064">P3519-P3518</f>
        <v>0</v>
      </c>
      <c r="T3519" s="456">
        <f t="shared" si="6064"/>
        <v>0</v>
      </c>
      <c r="U3519" s="459"/>
    </row>
    <row r="3520" spans="1:21" s="485" customFormat="1" ht="24" hidden="1" customHeight="1">
      <c r="A3520" s="366" t="s">
        <v>4589</v>
      </c>
      <c r="B3520" s="418" t="s">
        <v>0</v>
      </c>
      <c r="C3520" s="418" t="s">
        <v>3978</v>
      </c>
      <c r="D3520" s="418" t="s">
        <v>0</v>
      </c>
      <c r="E3520" s="419" t="s">
        <v>2650</v>
      </c>
      <c r="F3520" s="411"/>
      <c r="G3520" s="411">
        <f>[5]내역서!F3512</f>
        <v>293</v>
      </c>
      <c r="H3520" s="410"/>
      <c r="I3520" s="410">
        <f>내역서!F3528</f>
        <v>0</v>
      </c>
      <c r="J3520" s="411">
        <v>31008.799999999999</v>
      </c>
      <c r="K3520" s="412">
        <f>INT($I3520*J3520)</f>
        <v>0</v>
      </c>
      <c r="L3520" s="411">
        <v>0</v>
      </c>
      <c r="M3520" s="412">
        <f>INT($I3520*L3520)</f>
        <v>0</v>
      </c>
      <c r="N3520" s="411">
        <v>0</v>
      </c>
      <c r="O3520" s="412">
        <f>INT($I3520*N3520)</f>
        <v>0</v>
      </c>
      <c r="P3520" s="412">
        <v>31008.799999999999</v>
      </c>
      <c r="Q3520" s="412">
        <f>K3520+M3520+O3520</f>
        <v>0</v>
      </c>
      <c r="R3520" s="412"/>
      <c r="S3520" s="412"/>
      <c r="T3520" s="412"/>
      <c r="U3520" s="419"/>
    </row>
    <row r="3521" spans="1:21" s="77" customFormat="1" ht="24" hidden="1" customHeight="1">
      <c r="A3521" s="372" t="s">
        <v>4624</v>
      </c>
      <c r="B3521" s="421"/>
      <c r="C3521" s="421" t="s">
        <v>3978</v>
      </c>
      <c r="D3521" s="421"/>
      <c r="E3521" s="422" t="s">
        <v>2650</v>
      </c>
      <c r="F3521" s="416"/>
      <c r="G3521" s="416">
        <f>[5]내역서!F3513</f>
        <v>293</v>
      </c>
      <c r="H3521" s="415"/>
      <c r="I3521" s="415">
        <f>내역서!F3529</f>
        <v>0</v>
      </c>
      <c r="J3521" s="416">
        <v>31008.799999999999</v>
      </c>
      <c r="K3521" s="417">
        <f t="shared" ref="K3521:K3529" si="6065">INT($I3521*J3521)</f>
        <v>0</v>
      </c>
      <c r="L3521" s="416">
        <v>0</v>
      </c>
      <c r="M3521" s="417">
        <f t="shared" ref="M3521:M3529" si="6066">INT($I3521*L3521)</f>
        <v>0</v>
      </c>
      <c r="N3521" s="416">
        <v>0</v>
      </c>
      <c r="O3521" s="417">
        <f t="shared" ref="O3521:O3529" si="6067">INT($I3521*N3521)</f>
        <v>0</v>
      </c>
      <c r="P3521" s="417">
        <v>31008.799999999999</v>
      </c>
      <c r="Q3521" s="417">
        <f t="shared" si="6018"/>
        <v>0</v>
      </c>
      <c r="R3521" s="417">
        <f t="shared" ref="R3521" si="6068">I3521-I3520</f>
        <v>0</v>
      </c>
      <c r="S3521" s="417">
        <f t="shared" ref="S3521:T3521" si="6069">P3521-P3520</f>
        <v>0</v>
      </c>
      <c r="T3521" s="417">
        <f t="shared" si="6069"/>
        <v>0</v>
      </c>
      <c r="U3521" s="422"/>
    </row>
    <row r="3522" spans="1:21" s="485" customFormat="1" ht="24" hidden="1" customHeight="1">
      <c r="A3522" s="366" t="s">
        <v>4589</v>
      </c>
      <c r="B3522" s="418" t="s">
        <v>0</v>
      </c>
      <c r="C3522" s="418" t="s">
        <v>3979</v>
      </c>
      <c r="D3522" s="418" t="s">
        <v>3980</v>
      </c>
      <c r="E3522" s="419" t="s">
        <v>2650</v>
      </c>
      <c r="F3522" s="411"/>
      <c r="G3522" s="411">
        <f>[5]내역서!F3514</f>
        <v>0</v>
      </c>
      <c r="H3522" s="410"/>
      <c r="I3522" s="410">
        <f>내역서!F3530</f>
        <v>0</v>
      </c>
      <c r="J3522" s="411">
        <v>0</v>
      </c>
      <c r="K3522" s="412">
        <f>INT($I3522*J3522)</f>
        <v>0</v>
      </c>
      <c r="L3522" s="411">
        <v>0</v>
      </c>
      <c r="M3522" s="412">
        <f>INT($I3522*L3522)</f>
        <v>0</v>
      </c>
      <c r="N3522" s="411">
        <v>14103</v>
      </c>
      <c r="O3522" s="412">
        <f>INT($I3522*N3522)</f>
        <v>0</v>
      </c>
      <c r="P3522" s="412">
        <v>14103</v>
      </c>
      <c r="Q3522" s="412">
        <f>K3522+M3522+O3522</f>
        <v>0</v>
      </c>
      <c r="R3522" s="412"/>
      <c r="S3522" s="412"/>
      <c r="T3522" s="412"/>
      <c r="U3522" s="419"/>
    </row>
    <row r="3523" spans="1:21" s="77" customFormat="1" ht="24" hidden="1" customHeight="1">
      <c r="A3523" s="372" t="s">
        <v>4470</v>
      </c>
      <c r="B3523" s="421"/>
      <c r="C3523" s="421" t="s">
        <v>3979</v>
      </c>
      <c r="D3523" s="421" t="s">
        <v>3980</v>
      </c>
      <c r="E3523" s="422" t="s">
        <v>2650</v>
      </c>
      <c r="F3523" s="416"/>
      <c r="G3523" s="416">
        <f>[5]내역서!F3515</f>
        <v>0</v>
      </c>
      <c r="H3523" s="415"/>
      <c r="I3523" s="415">
        <f>내역서!F3531</f>
        <v>0</v>
      </c>
      <c r="J3523" s="416">
        <v>0</v>
      </c>
      <c r="K3523" s="417">
        <f t="shared" si="6065"/>
        <v>0</v>
      </c>
      <c r="L3523" s="416">
        <v>0</v>
      </c>
      <c r="M3523" s="417">
        <f t="shared" si="6066"/>
        <v>0</v>
      </c>
      <c r="N3523" s="416">
        <v>14103</v>
      </c>
      <c r="O3523" s="417">
        <f t="shared" si="6067"/>
        <v>0</v>
      </c>
      <c r="P3523" s="417">
        <v>14103</v>
      </c>
      <c r="Q3523" s="417">
        <f t="shared" si="6018"/>
        <v>0</v>
      </c>
      <c r="R3523" s="417">
        <f t="shared" ref="R3523" si="6070">I3523-I3522</f>
        <v>0</v>
      </c>
      <c r="S3523" s="417">
        <f t="shared" ref="S3523:T3523" si="6071">P3523-P3522</f>
        <v>0</v>
      </c>
      <c r="T3523" s="417">
        <f t="shared" si="6071"/>
        <v>0</v>
      </c>
      <c r="U3523" s="422"/>
    </row>
    <row r="3524" spans="1:21" s="485" customFormat="1" ht="24" hidden="1" customHeight="1">
      <c r="A3524" s="366" t="s">
        <v>4589</v>
      </c>
      <c r="B3524" s="418" t="s">
        <v>0</v>
      </c>
      <c r="C3524" s="418" t="s">
        <v>3981</v>
      </c>
      <c r="D3524" s="418" t="s">
        <v>3982</v>
      </c>
      <c r="E3524" s="419" t="s">
        <v>2650</v>
      </c>
      <c r="F3524" s="411"/>
      <c r="G3524" s="411">
        <f>[5]내역서!F3516</f>
        <v>103</v>
      </c>
      <c r="H3524" s="410"/>
      <c r="I3524" s="410">
        <f>내역서!F3532</f>
        <v>0</v>
      </c>
      <c r="J3524" s="411">
        <v>17917</v>
      </c>
      <c r="K3524" s="412">
        <f>INT($I3524*J3524)</f>
        <v>0</v>
      </c>
      <c r="L3524" s="411">
        <v>0</v>
      </c>
      <c r="M3524" s="412">
        <f>INT($I3524*L3524)</f>
        <v>0</v>
      </c>
      <c r="N3524" s="411">
        <v>0</v>
      </c>
      <c r="O3524" s="412">
        <f>INT($I3524*N3524)</f>
        <v>0</v>
      </c>
      <c r="P3524" s="412">
        <v>17917</v>
      </c>
      <c r="Q3524" s="412">
        <f>K3524+M3524+O3524</f>
        <v>0</v>
      </c>
      <c r="R3524" s="412"/>
      <c r="S3524" s="412"/>
      <c r="T3524" s="412"/>
      <c r="U3524" s="419"/>
    </row>
    <row r="3525" spans="1:21" s="77" customFormat="1" ht="24" hidden="1" customHeight="1">
      <c r="A3525" s="372" t="s">
        <v>5188</v>
      </c>
      <c r="B3525" s="421"/>
      <c r="C3525" s="421" t="s">
        <v>3981</v>
      </c>
      <c r="D3525" s="421" t="s">
        <v>3982</v>
      </c>
      <c r="E3525" s="422" t="s">
        <v>2650</v>
      </c>
      <c r="F3525" s="416"/>
      <c r="G3525" s="416">
        <f>[5]내역서!F3517</f>
        <v>103</v>
      </c>
      <c r="H3525" s="415"/>
      <c r="I3525" s="415">
        <f>내역서!F3533</f>
        <v>0</v>
      </c>
      <c r="J3525" s="416">
        <v>17917</v>
      </c>
      <c r="K3525" s="417">
        <f t="shared" si="6065"/>
        <v>0</v>
      </c>
      <c r="L3525" s="416">
        <v>0</v>
      </c>
      <c r="M3525" s="417">
        <f t="shared" si="6066"/>
        <v>0</v>
      </c>
      <c r="N3525" s="416">
        <v>0</v>
      </c>
      <c r="O3525" s="417">
        <f t="shared" si="6067"/>
        <v>0</v>
      </c>
      <c r="P3525" s="417">
        <v>17917</v>
      </c>
      <c r="Q3525" s="417">
        <f t="shared" si="6018"/>
        <v>0</v>
      </c>
      <c r="R3525" s="417">
        <f t="shared" ref="R3525" si="6072">I3525-I3524</f>
        <v>0</v>
      </c>
      <c r="S3525" s="417">
        <f t="shared" ref="S3525:T3525" si="6073">P3525-P3524</f>
        <v>0</v>
      </c>
      <c r="T3525" s="417">
        <f t="shared" si="6073"/>
        <v>0</v>
      </c>
      <c r="U3525" s="422"/>
    </row>
    <row r="3526" spans="1:21" s="485" customFormat="1" ht="24" hidden="1" customHeight="1">
      <c r="A3526" s="366" t="s">
        <v>4602</v>
      </c>
      <c r="B3526" s="418" t="s">
        <v>0</v>
      </c>
      <c r="C3526" s="418" t="s">
        <v>3983</v>
      </c>
      <c r="D3526" s="418" t="s">
        <v>3984</v>
      </c>
      <c r="E3526" s="419" t="s">
        <v>2650</v>
      </c>
      <c r="F3526" s="411"/>
      <c r="G3526" s="411">
        <f>[5]내역서!F3518</f>
        <v>154</v>
      </c>
      <c r="H3526" s="410"/>
      <c r="I3526" s="410">
        <f>내역서!F3534</f>
        <v>0</v>
      </c>
      <c r="J3526" s="411">
        <v>17917</v>
      </c>
      <c r="K3526" s="412">
        <f>INT($I3526*J3526)</f>
        <v>0</v>
      </c>
      <c r="L3526" s="411">
        <v>0</v>
      </c>
      <c r="M3526" s="412">
        <f>INT($I3526*L3526)</f>
        <v>0</v>
      </c>
      <c r="N3526" s="411">
        <v>0</v>
      </c>
      <c r="O3526" s="412">
        <f>INT($I3526*N3526)</f>
        <v>0</v>
      </c>
      <c r="P3526" s="412">
        <v>17917</v>
      </c>
      <c r="Q3526" s="412">
        <f>K3526+M3526+O3526</f>
        <v>0</v>
      </c>
      <c r="R3526" s="412"/>
      <c r="S3526" s="412"/>
      <c r="T3526" s="412"/>
      <c r="U3526" s="419"/>
    </row>
    <row r="3527" spans="1:21" s="77" customFormat="1" ht="24" hidden="1" customHeight="1">
      <c r="A3527" s="372" t="s">
        <v>4373</v>
      </c>
      <c r="B3527" s="421"/>
      <c r="C3527" s="421" t="s">
        <v>3983</v>
      </c>
      <c r="D3527" s="421" t="s">
        <v>3984</v>
      </c>
      <c r="E3527" s="422" t="s">
        <v>2650</v>
      </c>
      <c r="F3527" s="416"/>
      <c r="G3527" s="416">
        <f>[5]내역서!F3519</f>
        <v>154</v>
      </c>
      <c r="H3527" s="415"/>
      <c r="I3527" s="415">
        <f>내역서!F3535</f>
        <v>0</v>
      </c>
      <c r="J3527" s="416">
        <v>17917</v>
      </c>
      <c r="K3527" s="417">
        <f t="shared" si="6065"/>
        <v>0</v>
      </c>
      <c r="L3527" s="416">
        <v>0</v>
      </c>
      <c r="M3527" s="417">
        <f t="shared" si="6066"/>
        <v>0</v>
      </c>
      <c r="N3527" s="416">
        <v>0</v>
      </c>
      <c r="O3527" s="417">
        <f t="shared" si="6067"/>
        <v>0</v>
      </c>
      <c r="P3527" s="417">
        <v>17917</v>
      </c>
      <c r="Q3527" s="417">
        <f t="shared" si="6018"/>
        <v>0</v>
      </c>
      <c r="R3527" s="417">
        <f t="shared" ref="R3527" si="6074">I3527-I3526</f>
        <v>0</v>
      </c>
      <c r="S3527" s="417">
        <f t="shared" ref="S3527:T3527" si="6075">P3527-P3526</f>
        <v>0</v>
      </c>
      <c r="T3527" s="417">
        <f t="shared" si="6075"/>
        <v>0</v>
      </c>
      <c r="U3527" s="422"/>
    </row>
    <row r="3528" spans="1:21" s="485" customFormat="1" ht="24" hidden="1" customHeight="1">
      <c r="A3528" s="366" t="s">
        <v>5189</v>
      </c>
      <c r="B3528" s="418" t="s">
        <v>0</v>
      </c>
      <c r="C3528" s="418" t="s">
        <v>3985</v>
      </c>
      <c r="D3528" s="418" t="s">
        <v>3980</v>
      </c>
      <c r="E3528" s="419" t="s">
        <v>2650</v>
      </c>
      <c r="F3528" s="411"/>
      <c r="G3528" s="411">
        <f>[5]내역서!F3520</f>
        <v>257</v>
      </c>
      <c r="H3528" s="410"/>
      <c r="I3528" s="410">
        <f>내역서!F3536</f>
        <v>0</v>
      </c>
      <c r="J3528" s="411">
        <v>0</v>
      </c>
      <c r="K3528" s="412">
        <f>INT($I3528*J3528)</f>
        <v>0</v>
      </c>
      <c r="L3528" s="411">
        <v>0</v>
      </c>
      <c r="M3528" s="412">
        <f>INT($I3528*L3528)</f>
        <v>0</v>
      </c>
      <c r="N3528" s="411">
        <v>9275</v>
      </c>
      <c r="O3528" s="412">
        <f>INT($I3528*N3528)</f>
        <v>0</v>
      </c>
      <c r="P3528" s="412">
        <v>9275</v>
      </c>
      <c r="Q3528" s="412">
        <f>K3528+M3528+O3528</f>
        <v>0</v>
      </c>
      <c r="R3528" s="412"/>
      <c r="S3528" s="412"/>
      <c r="T3528" s="412"/>
      <c r="U3528" s="419"/>
    </row>
    <row r="3529" spans="1:21" s="77" customFormat="1" ht="24" hidden="1" customHeight="1">
      <c r="A3529" s="372" t="s">
        <v>4373</v>
      </c>
      <c r="B3529" s="421"/>
      <c r="C3529" s="421" t="s">
        <v>3985</v>
      </c>
      <c r="D3529" s="421" t="s">
        <v>3980</v>
      </c>
      <c r="E3529" s="422" t="s">
        <v>2650</v>
      </c>
      <c r="F3529" s="416"/>
      <c r="G3529" s="416">
        <f>[5]내역서!F3521</f>
        <v>257</v>
      </c>
      <c r="H3529" s="415"/>
      <c r="I3529" s="415">
        <f>내역서!F3537</f>
        <v>0</v>
      </c>
      <c r="J3529" s="416">
        <v>0</v>
      </c>
      <c r="K3529" s="417">
        <f t="shared" si="6065"/>
        <v>0</v>
      </c>
      <c r="L3529" s="416">
        <v>0</v>
      </c>
      <c r="M3529" s="417">
        <f t="shared" si="6066"/>
        <v>0</v>
      </c>
      <c r="N3529" s="416">
        <v>9275</v>
      </c>
      <c r="O3529" s="417">
        <f t="shared" si="6067"/>
        <v>0</v>
      </c>
      <c r="P3529" s="417">
        <v>9275</v>
      </c>
      <c r="Q3529" s="417">
        <f t="shared" si="6018"/>
        <v>0</v>
      </c>
      <c r="R3529" s="417">
        <f t="shared" ref="R3529" si="6076">I3529-I3528</f>
        <v>0</v>
      </c>
      <c r="S3529" s="417">
        <f t="shared" ref="S3529:T3529" si="6077">P3529-P3528</f>
        <v>0</v>
      </c>
      <c r="T3529" s="417">
        <f t="shared" si="6077"/>
        <v>0</v>
      </c>
      <c r="U3529" s="422"/>
    </row>
    <row r="3530" spans="1:21" s="460" customFormat="1" ht="24" hidden="1" customHeight="1">
      <c r="A3530" s="366" t="s">
        <v>4602</v>
      </c>
      <c r="B3530" s="448" t="s">
        <v>3986</v>
      </c>
      <c r="C3530" s="448" t="s">
        <v>3987</v>
      </c>
      <c r="D3530" s="449" t="s">
        <v>0</v>
      </c>
      <c r="E3530" s="449" t="s">
        <v>0</v>
      </c>
      <c r="F3530" s="450">
        <v>0</v>
      </c>
      <c r="G3530" s="450">
        <f>[5]내역서!F3522</f>
        <v>0</v>
      </c>
      <c r="H3530" s="450"/>
      <c r="I3530" s="450">
        <f>내역서!F3538</f>
        <v>0</v>
      </c>
      <c r="J3530" s="451">
        <v>0</v>
      </c>
      <c r="K3530" s="450">
        <f>K3532+K3534+K3536+K3538+K3540</f>
        <v>0</v>
      </c>
      <c r="L3530" s="451">
        <v>0</v>
      </c>
      <c r="M3530" s="450">
        <f>M3532+M3534+M3536+M3538+M3540</f>
        <v>0</v>
      </c>
      <c r="N3530" s="451">
        <v>0</v>
      </c>
      <c r="O3530" s="450">
        <f>O3532+O3534+O3536+O3538+O3540</f>
        <v>0</v>
      </c>
      <c r="P3530" s="452">
        <v>0</v>
      </c>
      <c r="Q3530" s="450">
        <f>K3530+M3530+O3530</f>
        <v>0</v>
      </c>
      <c r="R3530" s="450"/>
      <c r="S3530" s="450"/>
      <c r="T3530" s="450"/>
      <c r="U3530" s="453"/>
    </row>
    <row r="3531" spans="1:21" s="525" customFormat="1" ht="24" hidden="1" customHeight="1">
      <c r="A3531" s="372" t="s">
        <v>4653</v>
      </c>
      <c r="B3531" s="454" t="s">
        <v>3986</v>
      </c>
      <c r="C3531" s="454" t="s">
        <v>3988</v>
      </c>
      <c r="D3531" s="455" t="s">
        <v>0</v>
      </c>
      <c r="E3531" s="455"/>
      <c r="F3531" s="456">
        <v>0</v>
      </c>
      <c r="G3531" s="456">
        <f>[5]내역서!F3523</f>
        <v>0</v>
      </c>
      <c r="H3531" s="456"/>
      <c r="I3531" s="456">
        <f>내역서!F3539</f>
        <v>0</v>
      </c>
      <c r="J3531" s="457">
        <v>0</v>
      </c>
      <c r="K3531" s="456">
        <f>K3533+K3535+K3537+K3539+K3541</f>
        <v>0</v>
      </c>
      <c r="L3531" s="457">
        <v>0</v>
      </c>
      <c r="M3531" s="456">
        <f>M3533+M3535+M3537+M3539+M3541</f>
        <v>0</v>
      </c>
      <c r="N3531" s="457">
        <v>0</v>
      </c>
      <c r="O3531" s="456">
        <f>O3533+O3535+O3537+O3539+O3541</f>
        <v>0</v>
      </c>
      <c r="P3531" s="458">
        <v>0</v>
      </c>
      <c r="Q3531" s="456">
        <f t="shared" si="6018"/>
        <v>0</v>
      </c>
      <c r="R3531" s="456">
        <f t="shared" ref="R3531" si="6078">I3531-I3530</f>
        <v>0</v>
      </c>
      <c r="S3531" s="456">
        <f t="shared" ref="S3531:T3531" si="6079">P3531-P3530</f>
        <v>0</v>
      </c>
      <c r="T3531" s="456">
        <f t="shared" si="6079"/>
        <v>0</v>
      </c>
      <c r="U3531" s="459"/>
    </row>
    <row r="3532" spans="1:21" s="485" customFormat="1" ht="24" hidden="1" customHeight="1">
      <c r="A3532" s="366" t="s">
        <v>4589</v>
      </c>
      <c r="B3532" s="418" t="s">
        <v>0</v>
      </c>
      <c r="C3532" s="418" t="s">
        <v>3989</v>
      </c>
      <c r="D3532" s="418" t="s">
        <v>3990</v>
      </c>
      <c r="E3532" s="419" t="s">
        <v>1860</v>
      </c>
      <c r="F3532" s="411"/>
      <c r="G3532" s="411">
        <f>[5]내역서!F3524</f>
        <v>1</v>
      </c>
      <c r="H3532" s="410"/>
      <c r="I3532" s="410">
        <f>내역서!F3540</f>
        <v>0</v>
      </c>
      <c r="J3532" s="411">
        <v>634959</v>
      </c>
      <c r="K3532" s="412">
        <f>INT($I3532*J3532)</f>
        <v>0</v>
      </c>
      <c r="L3532" s="411">
        <v>913187</v>
      </c>
      <c r="M3532" s="412">
        <f>INT($I3532*L3532)</f>
        <v>0</v>
      </c>
      <c r="N3532" s="411">
        <v>0</v>
      </c>
      <c r="O3532" s="412">
        <f>INT($I3532*N3532)</f>
        <v>0</v>
      </c>
      <c r="P3532" s="412">
        <v>1548146</v>
      </c>
      <c r="Q3532" s="412">
        <f>K3532+M3532+O3532</f>
        <v>0</v>
      </c>
      <c r="R3532" s="412"/>
      <c r="S3532" s="412"/>
      <c r="T3532" s="412"/>
      <c r="U3532" s="419"/>
    </row>
    <row r="3533" spans="1:21" s="77" customFormat="1" ht="24" hidden="1" customHeight="1">
      <c r="A3533" s="372" t="s">
        <v>4653</v>
      </c>
      <c r="B3533" s="421"/>
      <c r="C3533" s="421" t="s">
        <v>3989</v>
      </c>
      <c r="D3533" s="421" t="s">
        <v>3990</v>
      </c>
      <c r="E3533" s="422" t="s">
        <v>1860</v>
      </c>
      <c r="F3533" s="416"/>
      <c r="G3533" s="416">
        <f>[5]내역서!F3525</f>
        <v>1</v>
      </c>
      <c r="H3533" s="415"/>
      <c r="I3533" s="415">
        <f>내역서!F3541</f>
        <v>0</v>
      </c>
      <c r="J3533" s="416">
        <v>634959</v>
      </c>
      <c r="K3533" s="417">
        <f t="shared" ref="K3533:K3541" si="6080">INT($I3533*J3533)</f>
        <v>0</v>
      </c>
      <c r="L3533" s="416">
        <v>913187</v>
      </c>
      <c r="M3533" s="417">
        <f t="shared" ref="M3533:M3541" si="6081">INT($I3533*L3533)</f>
        <v>0</v>
      </c>
      <c r="N3533" s="416">
        <v>0</v>
      </c>
      <c r="O3533" s="417">
        <f t="shared" ref="O3533:O3541" si="6082">INT($I3533*N3533)</f>
        <v>0</v>
      </c>
      <c r="P3533" s="417">
        <v>1548146</v>
      </c>
      <c r="Q3533" s="417">
        <f t="shared" si="6018"/>
        <v>0</v>
      </c>
      <c r="R3533" s="417">
        <f t="shared" ref="R3533" si="6083">I3533-I3532</f>
        <v>0</v>
      </c>
      <c r="S3533" s="417">
        <f t="shared" ref="S3533:T3533" si="6084">P3533-P3532</f>
        <v>0</v>
      </c>
      <c r="T3533" s="417">
        <f t="shared" si="6084"/>
        <v>0</v>
      </c>
      <c r="U3533" s="422"/>
    </row>
    <row r="3534" spans="1:21" s="485" customFormat="1" ht="24" hidden="1" customHeight="1">
      <c r="A3534" s="366" t="s">
        <v>4589</v>
      </c>
      <c r="B3534" s="418" t="s">
        <v>0</v>
      </c>
      <c r="C3534" s="418" t="s">
        <v>3989</v>
      </c>
      <c r="D3534" s="418" t="s">
        <v>3991</v>
      </c>
      <c r="E3534" s="419" t="s">
        <v>1860</v>
      </c>
      <c r="F3534" s="411"/>
      <c r="G3534" s="411">
        <f>[5]내역서!F3526</f>
        <v>1</v>
      </c>
      <c r="H3534" s="410"/>
      <c r="I3534" s="410">
        <f>내역서!F3542</f>
        <v>0</v>
      </c>
      <c r="J3534" s="411">
        <v>154234</v>
      </c>
      <c r="K3534" s="412">
        <f>INT($I3534*J3534)</f>
        <v>0</v>
      </c>
      <c r="L3534" s="411">
        <v>486372</v>
      </c>
      <c r="M3534" s="412">
        <f>INT($I3534*L3534)</f>
        <v>0</v>
      </c>
      <c r="N3534" s="411">
        <v>0</v>
      </c>
      <c r="O3534" s="412">
        <f>INT($I3534*N3534)</f>
        <v>0</v>
      </c>
      <c r="P3534" s="412">
        <v>640606</v>
      </c>
      <c r="Q3534" s="412">
        <f>K3534+M3534+O3534</f>
        <v>0</v>
      </c>
      <c r="R3534" s="412"/>
      <c r="S3534" s="412"/>
      <c r="T3534" s="412"/>
      <c r="U3534" s="419"/>
    </row>
    <row r="3535" spans="1:21" s="77" customFormat="1" ht="24" hidden="1" customHeight="1">
      <c r="A3535" s="372" t="s">
        <v>4470</v>
      </c>
      <c r="B3535" s="421"/>
      <c r="C3535" s="421" t="s">
        <v>3989</v>
      </c>
      <c r="D3535" s="421" t="s">
        <v>3991</v>
      </c>
      <c r="E3535" s="422" t="s">
        <v>1860</v>
      </c>
      <c r="F3535" s="416"/>
      <c r="G3535" s="416">
        <f>[5]내역서!F3527</f>
        <v>1</v>
      </c>
      <c r="H3535" s="415"/>
      <c r="I3535" s="415">
        <f>내역서!F3543</f>
        <v>0</v>
      </c>
      <c r="J3535" s="416">
        <v>154234</v>
      </c>
      <c r="K3535" s="417">
        <f t="shared" si="6080"/>
        <v>0</v>
      </c>
      <c r="L3535" s="416">
        <v>486372</v>
      </c>
      <c r="M3535" s="417">
        <f t="shared" si="6081"/>
        <v>0</v>
      </c>
      <c r="N3535" s="416">
        <v>0</v>
      </c>
      <c r="O3535" s="417">
        <f t="shared" si="6082"/>
        <v>0</v>
      </c>
      <c r="P3535" s="417">
        <v>640606</v>
      </c>
      <c r="Q3535" s="417">
        <f t="shared" si="6018"/>
        <v>0</v>
      </c>
      <c r="R3535" s="417">
        <f t="shared" ref="R3535" si="6085">I3535-I3534</f>
        <v>0</v>
      </c>
      <c r="S3535" s="417">
        <f t="shared" ref="S3535:T3535" si="6086">P3535-P3534</f>
        <v>0</v>
      </c>
      <c r="T3535" s="417">
        <f t="shared" si="6086"/>
        <v>0</v>
      </c>
      <c r="U3535" s="422"/>
    </row>
    <row r="3536" spans="1:21" s="485" customFormat="1" ht="24" hidden="1" customHeight="1">
      <c r="A3536" s="366" t="s">
        <v>4589</v>
      </c>
      <c r="B3536" s="418" t="s">
        <v>0</v>
      </c>
      <c r="C3536" s="418" t="s">
        <v>3992</v>
      </c>
      <c r="D3536" s="418" t="s">
        <v>3993</v>
      </c>
      <c r="E3536" s="419" t="s">
        <v>2382</v>
      </c>
      <c r="F3536" s="411"/>
      <c r="G3536" s="411">
        <f>[5]내역서!F3528</f>
        <v>2</v>
      </c>
      <c r="H3536" s="410"/>
      <c r="I3536" s="410">
        <f>내역서!F3544</f>
        <v>0</v>
      </c>
      <c r="J3536" s="411">
        <v>169174</v>
      </c>
      <c r="K3536" s="412">
        <f>INT($I3536*J3536)</f>
        <v>0</v>
      </c>
      <c r="L3536" s="411">
        <v>0</v>
      </c>
      <c r="M3536" s="412">
        <f>INT($I3536*L3536)</f>
        <v>0</v>
      </c>
      <c r="N3536" s="411">
        <v>0</v>
      </c>
      <c r="O3536" s="412">
        <f>INT($I3536*N3536)</f>
        <v>0</v>
      </c>
      <c r="P3536" s="412">
        <v>169174</v>
      </c>
      <c r="Q3536" s="412">
        <f>K3536+M3536+O3536</f>
        <v>0</v>
      </c>
      <c r="R3536" s="412"/>
      <c r="S3536" s="412"/>
      <c r="T3536" s="412"/>
      <c r="U3536" s="419"/>
    </row>
    <row r="3537" spans="1:21" s="77" customFormat="1" ht="24" hidden="1" customHeight="1">
      <c r="A3537" s="372" t="s">
        <v>4470</v>
      </c>
      <c r="B3537" s="421"/>
      <c r="C3537" s="421" t="s">
        <v>3992</v>
      </c>
      <c r="D3537" s="421" t="s">
        <v>3993</v>
      </c>
      <c r="E3537" s="422" t="s">
        <v>2382</v>
      </c>
      <c r="F3537" s="416"/>
      <c r="G3537" s="416">
        <f>[5]내역서!F3529</f>
        <v>2</v>
      </c>
      <c r="H3537" s="415"/>
      <c r="I3537" s="415">
        <f>내역서!F3545</f>
        <v>0</v>
      </c>
      <c r="J3537" s="416">
        <v>169174</v>
      </c>
      <c r="K3537" s="417">
        <f t="shared" si="6080"/>
        <v>0</v>
      </c>
      <c r="L3537" s="416">
        <v>0</v>
      </c>
      <c r="M3537" s="417">
        <f t="shared" si="6081"/>
        <v>0</v>
      </c>
      <c r="N3537" s="416">
        <v>0</v>
      </c>
      <c r="O3537" s="417">
        <f t="shared" si="6082"/>
        <v>0</v>
      </c>
      <c r="P3537" s="417">
        <v>169174</v>
      </c>
      <c r="Q3537" s="417">
        <f t="shared" si="6018"/>
        <v>0</v>
      </c>
      <c r="R3537" s="417">
        <f t="shared" ref="R3537" si="6087">I3537-I3536</f>
        <v>0</v>
      </c>
      <c r="S3537" s="417">
        <f t="shared" ref="S3537:T3537" si="6088">P3537-P3536</f>
        <v>0</v>
      </c>
      <c r="T3537" s="417">
        <f t="shared" si="6088"/>
        <v>0</v>
      </c>
      <c r="U3537" s="422"/>
    </row>
    <row r="3538" spans="1:21" s="485" customFormat="1" ht="24" hidden="1" customHeight="1">
      <c r="A3538" s="366" t="s">
        <v>4589</v>
      </c>
      <c r="B3538" s="418" t="s">
        <v>0</v>
      </c>
      <c r="C3538" s="418" t="s">
        <v>3994</v>
      </c>
      <c r="D3538" s="418" t="s">
        <v>3995</v>
      </c>
      <c r="E3538" s="419" t="s">
        <v>2382</v>
      </c>
      <c r="F3538" s="411"/>
      <c r="G3538" s="411">
        <f>[5]내역서!F3530</f>
        <v>2</v>
      </c>
      <c r="H3538" s="410"/>
      <c r="I3538" s="410">
        <f>내역서!F3546</f>
        <v>0</v>
      </c>
      <c r="J3538" s="411">
        <v>278185</v>
      </c>
      <c r="K3538" s="412">
        <f>INT($I3538*J3538)</f>
        <v>0</v>
      </c>
      <c r="L3538" s="411">
        <v>0</v>
      </c>
      <c r="M3538" s="412">
        <f>INT($I3538*L3538)</f>
        <v>0</v>
      </c>
      <c r="N3538" s="411">
        <v>0</v>
      </c>
      <c r="O3538" s="412">
        <f>INT($I3538*N3538)</f>
        <v>0</v>
      </c>
      <c r="P3538" s="412">
        <v>278185</v>
      </c>
      <c r="Q3538" s="412">
        <f>K3538+M3538+O3538</f>
        <v>0</v>
      </c>
      <c r="R3538" s="412"/>
      <c r="S3538" s="412"/>
      <c r="T3538" s="412"/>
      <c r="U3538" s="419"/>
    </row>
    <row r="3539" spans="1:21" s="77" customFormat="1" ht="24" hidden="1" customHeight="1">
      <c r="A3539" s="372" t="s">
        <v>4470</v>
      </c>
      <c r="B3539" s="421"/>
      <c r="C3539" s="421" t="s">
        <v>3994</v>
      </c>
      <c r="D3539" s="421" t="s">
        <v>3995</v>
      </c>
      <c r="E3539" s="422" t="s">
        <v>2382</v>
      </c>
      <c r="F3539" s="416"/>
      <c r="G3539" s="416">
        <f>[5]내역서!F3531</f>
        <v>2</v>
      </c>
      <c r="H3539" s="415"/>
      <c r="I3539" s="415">
        <f>내역서!F3547</f>
        <v>0</v>
      </c>
      <c r="J3539" s="416">
        <v>278185</v>
      </c>
      <c r="K3539" s="417">
        <f t="shared" si="6080"/>
        <v>0</v>
      </c>
      <c r="L3539" s="416">
        <v>0</v>
      </c>
      <c r="M3539" s="417">
        <f t="shared" si="6081"/>
        <v>0</v>
      </c>
      <c r="N3539" s="416">
        <v>0</v>
      </c>
      <c r="O3539" s="417">
        <f t="shared" si="6082"/>
        <v>0</v>
      </c>
      <c r="P3539" s="417">
        <v>278185</v>
      </c>
      <c r="Q3539" s="417">
        <f t="shared" si="6018"/>
        <v>0</v>
      </c>
      <c r="R3539" s="417">
        <f t="shared" ref="R3539" si="6089">I3539-I3538</f>
        <v>0</v>
      </c>
      <c r="S3539" s="417">
        <f t="shared" ref="S3539:T3539" si="6090">P3539-P3538</f>
        <v>0</v>
      </c>
      <c r="T3539" s="417">
        <f t="shared" si="6090"/>
        <v>0</v>
      </c>
      <c r="U3539" s="422"/>
    </row>
    <row r="3540" spans="1:21" s="485" customFormat="1" ht="24" hidden="1" customHeight="1">
      <c r="A3540" s="366" t="s">
        <v>4651</v>
      </c>
      <c r="B3540" s="418" t="s">
        <v>0</v>
      </c>
      <c r="C3540" s="418" t="s">
        <v>3996</v>
      </c>
      <c r="D3540" s="418" t="s">
        <v>3823</v>
      </c>
      <c r="E3540" s="419" t="s">
        <v>18</v>
      </c>
      <c r="F3540" s="411"/>
      <c r="G3540" s="411">
        <f>[5]내역서!F3532</f>
        <v>9</v>
      </c>
      <c r="H3540" s="410"/>
      <c r="I3540" s="410">
        <f>내역서!F3548</f>
        <v>0</v>
      </c>
      <c r="J3540" s="411">
        <v>3683.2</v>
      </c>
      <c r="K3540" s="412">
        <f>INT($I3540*J3540)</f>
        <v>0</v>
      </c>
      <c r="L3540" s="411">
        <v>3099.2</v>
      </c>
      <c r="M3540" s="412">
        <f>INT($I3540*L3540)</f>
        <v>0</v>
      </c>
      <c r="N3540" s="411">
        <v>0</v>
      </c>
      <c r="O3540" s="412">
        <f>INT($I3540*N3540)</f>
        <v>0</v>
      </c>
      <c r="P3540" s="412">
        <v>6782.4</v>
      </c>
      <c r="Q3540" s="412">
        <f>K3540+M3540+O3540</f>
        <v>0</v>
      </c>
      <c r="R3540" s="412"/>
      <c r="S3540" s="412"/>
      <c r="T3540" s="412"/>
      <c r="U3540" s="419"/>
    </row>
    <row r="3541" spans="1:21" s="77" customFormat="1" ht="24" hidden="1" customHeight="1">
      <c r="A3541" s="372" t="s">
        <v>4470</v>
      </c>
      <c r="B3541" s="421"/>
      <c r="C3541" s="421" t="s">
        <v>3996</v>
      </c>
      <c r="D3541" s="421" t="s">
        <v>3823</v>
      </c>
      <c r="E3541" s="422" t="s">
        <v>18</v>
      </c>
      <c r="F3541" s="416"/>
      <c r="G3541" s="416">
        <f>[5]내역서!F3533</f>
        <v>9</v>
      </c>
      <c r="H3541" s="415"/>
      <c r="I3541" s="415">
        <f>내역서!F3549</f>
        <v>0</v>
      </c>
      <c r="J3541" s="416">
        <v>3683.2</v>
      </c>
      <c r="K3541" s="417">
        <f t="shared" si="6080"/>
        <v>0</v>
      </c>
      <c r="L3541" s="416">
        <v>3099.2</v>
      </c>
      <c r="M3541" s="417">
        <f t="shared" si="6081"/>
        <v>0</v>
      </c>
      <c r="N3541" s="416">
        <v>0</v>
      </c>
      <c r="O3541" s="417">
        <f t="shared" si="6082"/>
        <v>0</v>
      </c>
      <c r="P3541" s="417">
        <v>6782.4</v>
      </c>
      <c r="Q3541" s="417">
        <f t="shared" si="6018"/>
        <v>0</v>
      </c>
      <c r="R3541" s="417">
        <f t="shared" ref="R3541" si="6091">I3541-I3540</f>
        <v>0</v>
      </c>
      <c r="S3541" s="417">
        <f t="shared" ref="S3541:T3541" si="6092">P3541-P3540</f>
        <v>0</v>
      </c>
      <c r="T3541" s="417">
        <f t="shared" si="6092"/>
        <v>0</v>
      </c>
      <c r="U3541" s="422"/>
    </row>
    <row r="3542" spans="1:21" s="460" customFormat="1" ht="24" hidden="1" customHeight="1">
      <c r="A3542" s="366" t="s">
        <v>4589</v>
      </c>
      <c r="B3542" s="448" t="s">
        <v>3997</v>
      </c>
      <c r="C3542" s="448" t="s">
        <v>3998</v>
      </c>
      <c r="D3542" s="449" t="s">
        <v>0</v>
      </c>
      <c r="E3542" s="449" t="s">
        <v>0</v>
      </c>
      <c r="F3542" s="450">
        <v>0</v>
      </c>
      <c r="G3542" s="450">
        <f>[5]내역서!F3534</f>
        <v>0</v>
      </c>
      <c r="H3542" s="450"/>
      <c r="I3542" s="450">
        <f>내역서!F3550</f>
        <v>0</v>
      </c>
      <c r="J3542" s="451">
        <v>0</v>
      </c>
      <c r="K3542" s="450">
        <f>K3544+K3546+K3548+K3550+K3552</f>
        <v>0</v>
      </c>
      <c r="L3542" s="451">
        <v>0</v>
      </c>
      <c r="M3542" s="450">
        <f>M3544+M3546+M3548+M3550+M3552</f>
        <v>0</v>
      </c>
      <c r="N3542" s="451">
        <v>0</v>
      </c>
      <c r="O3542" s="450">
        <f>O3544+O3546+O3548+O3550+O3552</f>
        <v>0</v>
      </c>
      <c r="P3542" s="452">
        <v>0</v>
      </c>
      <c r="Q3542" s="450">
        <f>K3542+M3542+O3542</f>
        <v>0</v>
      </c>
      <c r="R3542" s="450"/>
      <c r="S3542" s="450"/>
      <c r="T3542" s="450"/>
      <c r="U3542" s="453"/>
    </row>
    <row r="3543" spans="1:21" s="525" customFormat="1" ht="24" hidden="1" customHeight="1">
      <c r="A3543" s="372" t="s">
        <v>4367</v>
      </c>
      <c r="B3543" s="454" t="s">
        <v>3997</v>
      </c>
      <c r="C3543" s="454" t="s">
        <v>3999</v>
      </c>
      <c r="D3543" s="455" t="s">
        <v>0</v>
      </c>
      <c r="E3543" s="455"/>
      <c r="F3543" s="456">
        <v>0</v>
      </c>
      <c r="G3543" s="456">
        <f>[5]내역서!F3535</f>
        <v>0</v>
      </c>
      <c r="H3543" s="456"/>
      <c r="I3543" s="456">
        <f>내역서!F3551</f>
        <v>0</v>
      </c>
      <c r="J3543" s="457">
        <v>0</v>
      </c>
      <c r="K3543" s="456">
        <f>K3545+K3547+K3549+K3551+K3553</f>
        <v>0</v>
      </c>
      <c r="L3543" s="457">
        <v>0</v>
      </c>
      <c r="M3543" s="456">
        <f>M3545+M3547+M3549+M3551+M3553</f>
        <v>0</v>
      </c>
      <c r="N3543" s="457">
        <v>0</v>
      </c>
      <c r="O3543" s="456">
        <f>O3545+O3547+O3549+O3551+O3553</f>
        <v>0</v>
      </c>
      <c r="P3543" s="458">
        <v>0</v>
      </c>
      <c r="Q3543" s="456">
        <f t="shared" si="6018"/>
        <v>0</v>
      </c>
      <c r="R3543" s="456">
        <f t="shared" ref="R3543" si="6093">I3543-I3542</f>
        <v>0</v>
      </c>
      <c r="S3543" s="456">
        <f t="shared" ref="S3543:T3543" si="6094">P3543-P3542</f>
        <v>0</v>
      </c>
      <c r="T3543" s="456">
        <f t="shared" si="6094"/>
        <v>0</v>
      </c>
      <c r="U3543" s="459"/>
    </row>
    <row r="3544" spans="1:21" s="485" customFormat="1" ht="24" hidden="1" customHeight="1">
      <c r="A3544" s="366" t="s">
        <v>2055</v>
      </c>
      <c r="B3544" s="418" t="s">
        <v>0</v>
      </c>
      <c r="C3544" s="418" t="s">
        <v>3998</v>
      </c>
      <c r="D3544" s="418" t="s">
        <v>3858</v>
      </c>
      <c r="E3544" s="419" t="s">
        <v>2382</v>
      </c>
      <c r="F3544" s="411"/>
      <c r="G3544" s="411">
        <f>[5]내역서!F3536</f>
        <v>6</v>
      </c>
      <c r="H3544" s="410"/>
      <c r="I3544" s="410">
        <f>내역서!F3552</f>
        <v>0</v>
      </c>
      <c r="J3544" s="411">
        <v>14691</v>
      </c>
      <c r="K3544" s="412">
        <f>INT($I3544*J3544)</f>
        <v>0</v>
      </c>
      <c r="L3544" s="411"/>
      <c r="M3544" s="412">
        <f>INT($I3544*L3544)</f>
        <v>0</v>
      </c>
      <c r="N3544" s="411">
        <v>0</v>
      </c>
      <c r="O3544" s="412">
        <f>INT($I3544*N3544)</f>
        <v>0</v>
      </c>
      <c r="P3544" s="412">
        <v>14691</v>
      </c>
      <c r="Q3544" s="412">
        <f>K3544+M3544+O3544</f>
        <v>0</v>
      </c>
      <c r="R3544" s="412"/>
      <c r="S3544" s="412"/>
      <c r="T3544" s="412"/>
      <c r="U3544" s="419"/>
    </row>
    <row r="3545" spans="1:21" s="77" customFormat="1" ht="24" hidden="1" customHeight="1">
      <c r="A3545" s="372" t="s">
        <v>4829</v>
      </c>
      <c r="B3545" s="421"/>
      <c r="C3545" s="421" t="s">
        <v>3998</v>
      </c>
      <c r="D3545" s="421" t="s">
        <v>3858</v>
      </c>
      <c r="E3545" s="422" t="s">
        <v>2382</v>
      </c>
      <c r="F3545" s="416"/>
      <c r="G3545" s="416">
        <f>[5]내역서!F3537</f>
        <v>6</v>
      </c>
      <c r="H3545" s="415"/>
      <c r="I3545" s="415">
        <f>내역서!F3553</f>
        <v>0</v>
      </c>
      <c r="J3545" s="416">
        <v>14691</v>
      </c>
      <c r="K3545" s="417">
        <f t="shared" ref="K3545:K3553" si="6095">INT($I3545*J3545)</f>
        <v>0</v>
      </c>
      <c r="L3545" s="416"/>
      <c r="M3545" s="417">
        <f t="shared" ref="M3545:M3553" si="6096">INT($I3545*L3545)</f>
        <v>0</v>
      </c>
      <c r="N3545" s="416">
        <v>0</v>
      </c>
      <c r="O3545" s="417">
        <f t="shared" ref="O3545:O3553" si="6097">INT($I3545*N3545)</f>
        <v>0</v>
      </c>
      <c r="P3545" s="417">
        <v>14691</v>
      </c>
      <c r="Q3545" s="417">
        <f t="shared" si="6018"/>
        <v>0</v>
      </c>
      <c r="R3545" s="417">
        <f t="shared" ref="R3545" si="6098">I3545-I3544</f>
        <v>0</v>
      </c>
      <c r="S3545" s="417">
        <f t="shared" ref="S3545:T3545" si="6099">P3545-P3544</f>
        <v>0</v>
      </c>
      <c r="T3545" s="417">
        <f t="shared" si="6099"/>
        <v>0</v>
      </c>
      <c r="U3545" s="422"/>
    </row>
    <row r="3546" spans="1:21" s="485" customFormat="1" ht="24" hidden="1" customHeight="1">
      <c r="A3546" s="366" t="s">
        <v>4689</v>
      </c>
      <c r="B3546" s="418" t="s">
        <v>0</v>
      </c>
      <c r="C3546" s="418" t="s">
        <v>3998</v>
      </c>
      <c r="D3546" s="418" t="s">
        <v>3859</v>
      </c>
      <c r="E3546" s="419" t="s">
        <v>2382</v>
      </c>
      <c r="F3546" s="411"/>
      <c r="G3546" s="411">
        <f>[5]내역서!F3538</f>
        <v>6</v>
      </c>
      <c r="H3546" s="410"/>
      <c r="I3546" s="410">
        <f>내역서!F3554</f>
        <v>0</v>
      </c>
      <c r="J3546" s="411">
        <v>21575</v>
      </c>
      <c r="K3546" s="412">
        <f>INT($I3546*J3546)</f>
        <v>0</v>
      </c>
      <c r="L3546" s="411"/>
      <c r="M3546" s="412">
        <f>INT($I3546*L3546)</f>
        <v>0</v>
      </c>
      <c r="N3546" s="411">
        <v>0</v>
      </c>
      <c r="O3546" s="412">
        <f>INT($I3546*N3546)</f>
        <v>0</v>
      </c>
      <c r="P3546" s="412">
        <v>21575</v>
      </c>
      <c r="Q3546" s="412">
        <f>K3546+M3546+O3546</f>
        <v>0</v>
      </c>
      <c r="R3546" s="412"/>
      <c r="S3546" s="412"/>
      <c r="T3546" s="412"/>
      <c r="U3546" s="419"/>
    </row>
    <row r="3547" spans="1:21" s="77" customFormat="1" ht="24" hidden="1" customHeight="1">
      <c r="A3547" s="372" t="s">
        <v>4359</v>
      </c>
      <c r="B3547" s="421"/>
      <c r="C3547" s="421" t="s">
        <v>3998</v>
      </c>
      <c r="D3547" s="421" t="s">
        <v>3859</v>
      </c>
      <c r="E3547" s="422" t="s">
        <v>2382</v>
      </c>
      <c r="F3547" s="416"/>
      <c r="G3547" s="416">
        <f>[5]내역서!F3539</f>
        <v>6</v>
      </c>
      <c r="H3547" s="415"/>
      <c r="I3547" s="415">
        <f>내역서!F3555</f>
        <v>0</v>
      </c>
      <c r="J3547" s="416">
        <v>21575</v>
      </c>
      <c r="K3547" s="417">
        <f t="shared" si="6095"/>
        <v>0</v>
      </c>
      <c r="L3547" s="416"/>
      <c r="M3547" s="417">
        <f t="shared" si="6096"/>
        <v>0</v>
      </c>
      <c r="N3547" s="416">
        <v>0</v>
      </c>
      <c r="O3547" s="417">
        <f t="shared" si="6097"/>
        <v>0</v>
      </c>
      <c r="P3547" s="417">
        <v>21575</v>
      </c>
      <c r="Q3547" s="417">
        <f t="shared" si="6018"/>
        <v>0</v>
      </c>
      <c r="R3547" s="417">
        <f t="shared" ref="R3547" si="6100">I3547-I3546</f>
        <v>0</v>
      </c>
      <c r="S3547" s="417">
        <f t="shared" ref="S3547:T3547" si="6101">P3547-P3546</f>
        <v>0</v>
      </c>
      <c r="T3547" s="417">
        <f t="shared" si="6101"/>
        <v>0</v>
      </c>
      <c r="U3547" s="422"/>
    </row>
    <row r="3548" spans="1:21" s="485" customFormat="1" ht="24" hidden="1" customHeight="1">
      <c r="A3548" s="366" t="s">
        <v>4689</v>
      </c>
      <c r="B3548" s="418" t="s">
        <v>0</v>
      </c>
      <c r="C3548" s="418" t="s">
        <v>3998</v>
      </c>
      <c r="D3548" s="418" t="s">
        <v>3848</v>
      </c>
      <c r="E3548" s="419" t="s">
        <v>2382</v>
      </c>
      <c r="F3548" s="411"/>
      <c r="G3548" s="411">
        <f>[5]내역서!F3540</f>
        <v>3</v>
      </c>
      <c r="H3548" s="410"/>
      <c r="I3548" s="410">
        <f>내역서!F3556</f>
        <v>0</v>
      </c>
      <c r="J3548" s="411">
        <v>57796</v>
      </c>
      <c r="K3548" s="412">
        <f>INT($I3548*J3548)</f>
        <v>0</v>
      </c>
      <c r="L3548" s="411"/>
      <c r="M3548" s="412">
        <f>INT($I3548*L3548)</f>
        <v>0</v>
      </c>
      <c r="N3548" s="411">
        <v>0</v>
      </c>
      <c r="O3548" s="412">
        <f>INT($I3548*N3548)</f>
        <v>0</v>
      </c>
      <c r="P3548" s="412">
        <v>57796</v>
      </c>
      <c r="Q3548" s="412">
        <f>K3548+M3548+O3548</f>
        <v>0</v>
      </c>
      <c r="R3548" s="412"/>
      <c r="S3548" s="412"/>
      <c r="T3548" s="412"/>
      <c r="U3548" s="419"/>
    </row>
    <row r="3549" spans="1:21" s="77" customFormat="1" ht="24" hidden="1" customHeight="1">
      <c r="A3549" s="372" t="s">
        <v>4829</v>
      </c>
      <c r="B3549" s="421"/>
      <c r="C3549" s="421" t="s">
        <v>3998</v>
      </c>
      <c r="D3549" s="421" t="s">
        <v>3848</v>
      </c>
      <c r="E3549" s="422" t="s">
        <v>2382</v>
      </c>
      <c r="F3549" s="416"/>
      <c r="G3549" s="416">
        <f>[5]내역서!F3541</f>
        <v>3</v>
      </c>
      <c r="H3549" s="415"/>
      <c r="I3549" s="415">
        <f>내역서!F3557</f>
        <v>0</v>
      </c>
      <c r="J3549" s="416">
        <v>57796</v>
      </c>
      <c r="K3549" s="417">
        <f t="shared" si="6095"/>
        <v>0</v>
      </c>
      <c r="L3549" s="416"/>
      <c r="M3549" s="417">
        <f t="shared" si="6096"/>
        <v>0</v>
      </c>
      <c r="N3549" s="416">
        <v>0</v>
      </c>
      <c r="O3549" s="417">
        <f t="shared" si="6097"/>
        <v>0</v>
      </c>
      <c r="P3549" s="417">
        <v>57796</v>
      </c>
      <c r="Q3549" s="417">
        <f t="shared" si="6018"/>
        <v>0</v>
      </c>
      <c r="R3549" s="417">
        <f t="shared" ref="R3549" si="6102">I3549-I3548</f>
        <v>0</v>
      </c>
      <c r="S3549" s="417">
        <f t="shared" ref="S3549:T3549" si="6103">P3549-P3548</f>
        <v>0</v>
      </c>
      <c r="T3549" s="417">
        <f t="shared" si="6103"/>
        <v>0</v>
      </c>
      <c r="U3549" s="422"/>
    </row>
    <row r="3550" spans="1:21" s="485" customFormat="1" ht="24" hidden="1" customHeight="1">
      <c r="A3550" s="366" t="s">
        <v>4825</v>
      </c>
      <c r="B3550" s="418" t="s">
        <v>0</v>
      </c>
      <c r="C3550" s="418" t="s">
        <v>3998</v>
      </c>
      <c r="D3550" s="418" t="s">
        <v>3850</v>
      </c>
      <c r="E3550" s="419" t="s">
        <v>2382</v>
      </c>
      <c r="F3550" s="411"/>
      <c r="G3550" s="411">
        <f>[5]내역서!F3542</f>
        <v>5</v>
      </c>
      <c r="H3550" s="410"/>
      <c r="I3550" s="410">
        <f>내역서!F3558</f>
        <v>0</v>
      </c>
      <c r="J3550" s="411">
        <v>124164</v>
      </c>
      <c r="K3550" s="412">
        <f>INT($I3550*J3550)</f>
        <v>0</v>
      </c>
      <c r="L3550" s="411"/>
      <c r="M3550" s="412">
        <f>INT($I3550*L3550)</f>
        <v>0</v>
      </c>
      <c r="N3550" s="411">
        <v>0</v>
      </c>
      <c r="O3550" s="412">
        <f>INT($I3550*N3550)</f>
        <v>0</v>
      </c>
      <c r="P3550" s="412">
        <v>124164</v>
      </c>
      <c r="Q3550" s="412">
        <f>K3550+M3550+O3550</f>
        <v>0</v>
      </c>
      <c r="R3550" s="412"/>
      <c r="S3550" s="412"/>
      <c r="T3550" s="412"/>
      <c r="U3550" s="419"/>
    </row>
    <row r="3551" spans="1:21" s="77" customFormat="1" ht="24" hidden="1" customHeight="1">
      <c r="A3551" s="372" t="s">
        <v>2949</v>
      </c>
      <c r="B3551" s="421"/>
      <c r="C3551" s="421" t="s">
        <v>3998</v>
      </c>
      <c r="D3551" s="421" t="s">
        <v>3850</v>
      </c>
      <c r="E3551" s="422" t="s">
        <v>2382</v>
      </c>
      <c r="F3551" s="416"/>
      <c r="G3551" s="416">
        <f>[5]내역서!F3543</f>
        <v>5</v>
      </c>
      <c r="H3551" s="415"/>
      <c r="I3551" s="415">
        <f>내역서!F3559</f>
        <v>0</v>
      </c>
      <c r="J3551" s="416">
        <v>124164</v>
      </c>
      <c r="K3551" s="417">
        <f t="shared" si="6095"/>
        <v>0</v>
      </c>
      <c r="L3551" s="416"/>
      <c r="M3551" s="417">
        <f t="shared" si="6096"/>
        <v>0</v>
      </c>
      <c r="N3551" s="416">
        <v>0</v>
      </c>
      <c r="O3551" s="417">
        <f t="shared" si="6097"/>
        <v>0</v>
      </c>
      <c r="P3551" s="417">
        <v>124164</v>
      </c>
      <c r="Q3551" s="417">
        <f t="shared" ref="Q3551:Q3641" si="6104">K3551+M3551+O3551</f>
        <v>0</v>
      </c>
      <c r="R3551" s="417">
        <f t="shared" ref="R3551" si="6105">I3551-I3550</f>
        <v>0</v>
      </c>
      <c r="S3551" s="417">
        <f t="shared" ref="S3551:T3551" si="6106">P3551-P3550</f>
        <v>0</v>
      </c>
      <c r="T3551" s="417">
        <f t="shared" si="6106"/>
        <v>0</v>
      </c>
      <c r="U3551" s="422"/>
    </row>
    <row r="3552" spans="1:21" s="485" customFormat="1" ht="24" hidden="1" customHeight="1">
      <c r="A3552" s="366" t="s">
        <v>4689</v>
      </c>
      <c r="B3552" s="418" t="s">
        <v>0</v>
      </c>
      <c r="C3552" s="418" t="s">
        <v>4000</v>
      </c>
      <c r="D3552" s="418" t="s">
        <v>4001</v>
      </c>
      <c r="E3552" s="419" t="s">
        <v>2194</v>
      </c>
      <c r="F3552" s="411"/>
      <c r="G3552" s="411">
        <f>[5]내역서!F3544</f>
        <v>1</v>
      </c>
      <c r="H3552" s="410"/>
      <c r="I3552" s="410">
        <f>내역서!F3560</f>
        <v>0</v>
      </c>
      <c r="J3552" s="411">
        <v>241030</v>
      </c>
      <c r="K3552" s="412">
        <f>INT($I3552*J3552)</f>
        <v>0</v>
      </c>
      <c r="L3552" s="411"/>
      <c r="M3552" s="412">
        <f>INT($I3552*L3552)</f>
        <v>0</v>
      </c>
      <c r="N3552" s="411">
        <v>0</v>
      </c>
      <c r="O3552" s="412">
        <f>INT($I3552*N3552)</f>
        <v>0</v>
      </c>
      <c r="P3552" s="412">
        <v>241030</v>
      </c>
      <c r="Q3552" s="412">
        <f>K3552+M3552+O3552</f>
        <v>0</v>
      </c>
      <c r="R3552" s="412"/>
      <c r="S3552" s="412"/>
      <c r="T3552" s="412"/>
      <c r="U3552" s="419"/>
    </row>
    <row r="3553" spans="1:21" s="77" customFormat="1" ht="24" hidden="1" customHeight="1">
      <c r="A3553" s="372" t="s">
        <v>4829</v>
      </c>
      <c r="B3553" s="421"/>
      <c r="C3553" s="421" t="s">
        <v>4000</v>
      </c>
      <c r="D3553" s="421" t="s">
        <v>4001</v>
      </c>
      <c r="E3553" s="422" t="s">
        <v>2194</v>
      </c>
      <c r="F3553" s="416"/>
      <c r="G3553" s="416">
        <f>[5]내역서!F3545</f>
        <v>1</v>
      </c>
      <c r="H3553" s="415"/>
      <c r="I3553" s="415">
        <f>내역서!F3561</f>
        <v>0</v>
      </c>
      <c r="J3553" s="416">
        <v>241030</v>
      </c>
      <c r="K3553" s="417">
        <f t="shared" si="6095"/>
        <v>0</v>
      </c>
      <c r="L3553" s="416"/>
      <c r="M3553" s="417">
        <f t="shared" si="6096"/>
        <v>0</v>
      </c>
      <c r="N3553" s="416">
        <v>0</v>
      </c>
      <c r="O3553" s="417">
        <f t="shared" si="6097"/>
        <v>0</v>
      </c>
      <c r="P3553" s="417">
        <v>241030</v>
      </c>
      <c r="Q3553" s="417">
        <f t="shared" si="6104"/>
        <v>0</v>
      </c>
      <c r="R3553" s="417">
        <f t="shared" ref="R3553" si="6107">I3553-I3552</f>
        <v>0</v>
      </c>
      <c r="S3553" s="417">
        <f t="shared" ref="S3553:T3553" si="6108">P3553-P3552</f>
        <v>0</v>
      </c>
      <c r="T3553" s="417">
        <f t="shared" si="6108"/>
        <v>0</v>
      </c>
      <c r="U3553" s="422"/>
    </row>
    <row r="3554" spans="1:21" s="460" customFormat="1" ht="24" hidden="1" customHeight="1">
      <c r="A3554" s="366" t="s">
        <v>4825</v>
      </c>
      <c r="B3554" s="448" t="s">
        <v>4002</v>
      </c>
      <c r="C3554" s="448" t="s">
        <v>4003</v>
      </c>
      <c r="D3554" s="449" t="s">
        <v>0</v>
      </c>
      <c r="E3554" s="449" t="s">
        <v>0</v>
      </c>
      <c r="F3554" s="450">
        <v>0</v>
      </c>
      <c r="G3554" s="450">
        <f>[5]내역서!F3546</f>
        <v>0</v>
      </c>
      <c r="H3554" s="450"/>
      <c r="I3554" s="450">
        <f>내역서!F3562</f>
        <v>0</v>
      </c>
      <c r="J3554" s="451">
        <v>0</v>
      </c>
      <c r="K3554" s="450">
        <f>K3556+K3558</f>
        <v>0</v>
      </c>
      <c r="L3554" s="451">
        <v>0</v>
      </c>
      <c r="M3554" s="450">
        <f>M3556+M3558</f>
        <v>0</v>
      </c>
      <c r="N3554" s="451">
        <v>0</v>
      </c>
      <c r="O3554" s="450">
        <f>O3556+O3558</f>
        <v>0</v>
      </c>
      <c r="P3554" s="452">
        <v>0</v>
      </c>
      <c r="Q3554" s="450">
        <f>K3554+M3554+O3554</f>
        <v>0</v>
      </c>
      <c r="R3554" s="450"/>
      <c r="S3554" s="450"/>
      <c r="T3554" s="450"/>
      <c r="U3554" s="453"/>
    </row>
    <row r="3555" spans="1:21" s="525" customFormat="1" ht="24" hidden="1" customHeight="1">
      <c r="A3555" s="372" t="s">
        <v>4640</v>
      </c>
      <c r="B3555" s="454" t="s">
        <v>4002</v>
      </c>
      <c r="C3555" s="454" t="s">
        <v>4004</v>
      </c>
      <c r="D3555" s="455" t="s">
        <v>0</v>
      </c>
      <c r="E3555" s="455"/>
      <c r="F3555" s="456">
        <v>0</v>
      </c>
      <c r="G3555" s="456">
        <f>[5]내역서!F3547</f>
        <v>0</v>
      </c>
      <c r="H3555" s="456"/>
      <c r="I3555" s="456">
        <f>내역서!F3563</f>
        <v>0</v>
      </c>
      <c r="J3555" s="457">
        <v>0</v>
      </c>
      <c r="K3555" s="456">
        <f>K3557+K3559</f>
        <v>0</v>
      </c>
      <c r="L3555" s="457">
        <v>0</v>
      </c>
      <c r="M3555" s="456">
        <f>M3557+M3559</f>
        <v>0</v>
      </c>
      <c r="N3555" s="457">
        <v>0</v>
      </c>
      <c r="O3555" s="456">
        <f>O3557+O3559</f>
        <v>0</v>
      </c>
      <c r="P3555" s="458">
        <v>0</v>
      </c>
      <c r="Q3555" s="456">
        <f t="shared" si="6104"/>
        <v>0</v>
      </c>
      <c r="R3555" s="456">
        <f t="shared" ref="R3555" si="6109">I3555-I3554</f>
        <v>0</v>
      </c>
      <c r="S3555" s="456">
        <f t="shared" ref="S3555:T3555" si="6110">P3555-P3554</f>
        <v>0</v>
      </c>
      <c r="T3555" s="456">
        <f t="shared" si="6110"/>
        <v>0</v>
      </c>
      <c r="U3555" s="459"/>
    </row>
    <row r="3556" spans="1:21" s="485" customFormat="1" ht="24" hidden="1" customHeight="1">
      <c r="A3556" s="366" t="s">
        <v>4295</v>
      </c>
      <c r="B3556" s="418" t="s">
        <v>0</v>
      </c>
      <c r="C3556" s="418" t="s">
        <v>4005</v>
      </c>
      <c r="D3556" s="418" t="s">
        <v>4006</v>
      </c>
      <c r="E3556" s="419" t="s">
        <v>4007</v>
      </c>
      <c r="F3556" s="411"/>
      <c r="G3556" s="411">
        <f>[5]내역서!F3548</f>
        <v>2</v>
      </c>
      <c r="H3556" s="410"/>
      <c r="I3556" s="410">
        <f>내역서!F3564</f>
        <v>0</v>
      </c>
      <c r="J3556" s="411">
        <v>115421.5</v>
      </c>
      <c r="K3556" s="412">
        <f>INT($I3556*J3556)</f>
        <v>0</v>
      </c>
      <c r="L3556" s="411"/>
      <c r="M3556" s="412">
        <f>INT($I3556*L3556)</f>
        <v>0</v>
      </c>
      <c r="N3556" s="411">
        <v>0</v>
      </c>
      <c r="O3556" s="412">
        <f>INT($I3556*N3556)</f>
        <v>0</v>
      </c>
      <c r="P3556" s="412">
        <v>115421.5</v>
      </c>
      <c r="Q3556" s="412">
        <f>K3556+M3556+O3556</f>
        <v>0</v>
      </c>
      <c r="R3556" s="412"/>
      <c r="S3556" s="412"/>
      <c r="T3556" s="412"/>
      <c r="U3556" s="419"/>
    </row>
    <row r="3557" spans="1:21" s="77" customFormat="1" ht="24" hidden="1" customHeight="1">
      <c r="A3557" s="372" t="s">
        <v>4846</v>
      </c>
      <c r="B3557" s="421"/>
      <c r="C3557" s="421" t="s">
        <v>4005</v>
      </c>
      <c r="D3557" s="421" t="s">
        <v>4006</v>
      </c>
      <c r="E3557" s="422" t="s">
        <v>4007</v>
      </c>
      <c r="F3557" s="416"/>
      <c r="G3557" s="416">
        <f>[5]내역서!F3549</f>
        <v>2</v>
      </c>
      <c r="H3557" s="415"/>
      <c r="I3557" s="415">
        <f>내역서!F3565</f>
        <v>0</v>
      </c>
      <c r="J3557" s="416">
        <v>115421.5</v>
      </c>
      <c r="K3557" s="417">
        <f t="shared" ref="K3557:K3559" si="6111">INT($I3557*J3557)</f>
        <v>0</v>
      </c>
      <c r="L3557" s="416"/>
      <c r="M3557" s="417">
        <f t="shared" ref="M3557:M3559" si="6112">INT($I3557*L3557)</f>
        <v>0</v>
      </c>
      <c r="N3557" s="416">
        <v>0</v>
      </c>
      <c r="O3557" s="417">
        <f t="shared" ref="O3557:O3559" si="6113">INT($I3557*N3557)</f>
        <v>0</v>
      </c>
      <c r="P3557" s="417">
        <v>115421.5</v>
      </c>
      <c r="Q3557" s="417">
        <f t="shared" si="6104"/>
        <v>0</v>
      </c>
      <c r="R3557" s="417">
        <f t="shared" ref="R3557" si="6114">I3557-I3556</f>
        <v>0</v>
      </c>
      <c r="S3557" s="417">
        <f t="shared" ref="S3557:T3557" si="6115">P3557-P3556</f>
        <v>0</v>
      </c>
      <c r="T3557" s="417">
        <f t="shared" si="6115"/>
        <v>0</v>
      </c>
      <c r="U3557" s="422"/>
    </row>
    <row r="3558" spans="1:21" s="485" customFormat="1" ht="24" hidden="1" customHeight="1">
      <c r="A3558" s="366" t="s">
        <v>4295</v>
      </c>
      <c r="B3558" s="418" t="s">
        <v>0</v>
      </c>
      <c r="C3558" s="418" t="s">
        <v>4005</v>
      </c>
      <c r="D3558" s="418" t="s">
        <v>4008</v>
      </c>
      <c r="E3558" s="419" t="s">
        <v>4007</v>
      </c>
      <c r="F3558" s="411"/>
      <c r="G3558" s="411">
        <f>[5]내역서!F3550</f>
        <v>1</v>
      </c>
      <c r="H3558" s="410"/>
      <c r="I3558" s="410">
        <f>내역서!F3566</f>
        <v>0</v>
      </c>
      <c r="J3558" s="411">
        <v>115421.5</v>
      </c>
      <c r="K3558" s="412">
        <f>INT($I3558*J3558)</f>
        <v>0</v>
      </c>
      <c r="L3558" s="411"/>
      <c r="M3558" s="412">
        <f>INT($I3558*L3558)</f>
        <v>0</v>
      </c>
      <c r="N3558" s="411">
        <v>0</v>
      </c>
      <c r="O3558" s="412">
        <f>INT($I3558*N3558)</f>
        <v>0</v>
      </c>
      <c r="P3558" s="412">
        <v>115421.5</v>
      </c>
      <c r="Q3558" s="412">
        <f>K3558+M3558+O3558</f>
        <v>0</v>
      </c>
      <c r="R3558" s="412"/>
      <c r="S3558" s="412"/>
      <c r="T3558" s="412"/>
      <c r="U3558" s="419"/>
    </row>
    <row r="3559" spans="1:21" s="77" customFormat="1" ht="24" hidden="1" customHeight="1">
      <c r="A3559" s="372" t="s">
        <v>4846</v>
      </c>
      <c r="B3559" s="421"/>
      <c r="C3559" s="421" t="s">
        <v>4005</v>
      </c>
      <c r="D3559" s="421" t="s">
        <v>4008</v>
      </c>
      <c r="E3559" s="422" t="s">
        <v>4007</v>
      </c>
      <c r="F3559" s="416"/>
      <c r="G3559" s="416">
        <f>[5]내역서!F3551</f>
        <v>1</v>
      </c>
      <c r="H3559" s="415"/>
      <c r="I3559" s="415">
        <f>내역서!F3567</f>
        <v>0</v>
      </c>
      <c r="J3559" s="416">
        <v>115421.5</v>
      </c>
      <c r="K3559" s="417">
        <f t="shared" si="6111"/>
        <v>0</v>
      </c>
      <c r="L3559" s="416"/>
      <c r="M3559" s="417">
        <f t="shared" si="6112"/>
        <v>0</v>
      </c>
      <c r="N3559" s="416">
        <v>0</v>
      </c>
      <c r="O3559" s="417">
        <f t="shared" si="6113"/>
        <v>0</v>
      </c>
      <c r="P3559" s="417">
        <v>115421.5</v>
      </c>
      <c r="Q3559" s="417">
        <f t="shared" si="6104"/>
        <v>0</v>
      </c>
      <c r="R3559" s="417">
        <f t="shared" ref="R3559" si="6116">I3559-I3558</f>
        <v>0</v>
      </c>
      <c r="S3559" s="417">
        <f t="shared" ref="S3559:T3559" si="6117">P3559-P3558</f>
        <v>0</v>
      </c>
      <c r="T3559" s="417">
        <f t="shared" si="6117"/>
        <v>0</v>
      </c>
      <c r="U3559" s="422"/>
    </row>
    <row r="3560" spans="1:21" s="460" customFormat="1" ht="24" hidden="1" customHeight="1">
      <c r="A3560" s="366" t="s">
        <v>4825</v>
      </c>
      <c r="B3560" s="448" t="s">
        <v>4009</v>
      </c>
      <c r="C3560" s="448" t="s">
        <v>4010</v>
      </c>
      <c r="D3560" s="449" t="s">
        <v>0</v>
      </c>
      <c r="E3560" s="449" t="s">
        <v>308</v>
      </c>
      <c r="F3560" s="450">
        <v>0</v>
      </c>
      <c r="G3560" s="450">
        <f>[5]내역서!F3552</f>
        <v>0</v>
      </c>
      <c r="H3560" s="450"/>
      <c r="I3560" s="450">
        <f>내역서!F3568</f>
        <v>0</v>
      </c>
      <c r="J3560" s="451">
        <v>0</v>
      </c>
      <c r="K3560" s="450">
        <f>K3562</f>
        <v>0</v>
      </c>
      <c r="L3560" s="451">
        <v>0</v>
      </c>
      <c r="M3560" s="450">
        <f>M3562</f>
        <v>0</v>
      </c>
      <c r="N3560" s="451">
        <v>0</v>
      </c>
      <c r="O3560" s="450">
        <f>O3562</f>
        <v>0</v>
      </c>
      <c r="P3560" s="452">
        <v>0</v>
      </c>
      <c r="Q3560" s="450">
        <f>K3560+M3560+O3560</f>
        <v>0</v>
      </c>
      <c r="R3560" s="450"/>
      <c r="S3560" s="450"/>
      <c r="T3560" s="450"/>
      <c r="U3560" s="453"/>
    </row>
    <row r="3561" spans="1:21" s="525" customFormat="1" ht="24" hidden="1" customHeight="1">
      <c r="A3561" s="372" t="s">
        <v>4624</v>
      </c>
      <c r="B3561" s="454" t="s">
        <v>4009</v>
      </c>
      <c r="C3561" s="454" t="s">
        <v>4011</v>
      </c>
      <c r="D3561" s="455" t="s">
        <v>0</v>
      </c>
      <c r="E3561" s="455" t="s">
        <v>308</v>
      </c>
      <c r="F3561" s="456">
        <v>0</v>
      </c>
      <c r="G3561" s="456">
        <f>[5]내역서!F3553</f>
        <v>0</v>
      </c>
      <c r="H3561" s="456"/>
      <c r="I3561" s="456">
        <f>내역서!F3569</f>
        <v>0</v>
      </c>
      <c r="J3561" s="457">
        <v>0</v>
      </c>
      <c r="K3561" s="456">
        <f>K3563</f>
        <v>0</v>
      </c>
      <c r="L3561" s="457">
        <v>0</v>
      </c>
      <c r="M3561" s="456">
        <f>M3563</f>
        <v>0</v>
      </c>
      <c r="N3561" s="457">
        <v>0</v>
      </c>
      <c r="O3561" s="456">
        <f>O3563</f>
        <v>0</v>
      </c>
      <c r="P3561" s="458">
        <v>0</v>
      </c>
      <c r="Q3561" s="456">
        <f t="shared" si="6104"/>
        <v>0</v>
      </c>
      <c r="R3561" s="456">
        <f t="shared" ref="R3561" si="6118">I3561-I3560</f>
        <v>0</v>
      </c>
      <c r="S3561" s="456">
        <f t="shared" ref="S3561:T3561" si="6119">P3561-P3560</f>
        <v>0</v>
      </c>
      <c r="T3561" s="456">
        <f t="shared" si="6119"/>
        <v>0</v>
      </c>
      <c r="U3561" s="459"/>
    </row>
    <row r="3562" spans="1:21" s="485" customFormat="1" ht="24" hidden="1" customHeight="1">
      <c r="A3562" s="366" t="s">
        <v>4652</v>
      </c>
      <c r="B3562" s="418" t="s">
        <v>0</v>
      </c>
      <c r="C3562" s="418" t="s">
        <v>4010</v>
      </c>
      <c r="D3562" s="418" t="s">
        <v>4012</v>
      </c>
      <c r="E3562" s="419" t="s">
        <v>2194</v>
      </c>
      <c r="F3562" s="411"/>
      <c r="G3562" s="411">
        <f>[5]내역서!F3554</f>
        <v>1</v>
      </c>
      <c r="H3562" s="410"/>
      <c r="I3562" s="410">
        <f>내역서!F3570</f>
        <v>0</v>
      </c>
      <c r="J3562" s="411">
        <v>350324500</v>
      </c>
      <c r="K3562" s="412">
        <f>INT($I3562*J3562)</f>
        <v>0</v>
      </c>
      <c r="L3562" s="411"/>
      <c r="M3562" s="412">
        <f>INT($I3562*L3562)</f>
        <v>0</v>
      </c>
      <c r="N3562" s="411">
        <v>0</v>
      </c>
      <c r="O3562" s="412">
        <f>INT($I3562*N3562)</f>
        <v>0</v>
      </c>
      <c r="P3562" s="412">
        <v>350324500</v>
      </c>
      <c r="Q3562" s="412">
        <f>K3562+M3562+O3562</f>
        <v>0</v>
      </c>
      <c r="R3562" s="412"/>
      <c r="S3562" s="412"/>
      <c r="T3562" s="412"/>
      <c r="U3562" s="419"/>
    </row>
    <row r="3563" spans="1:21" s="77" customFormat="1" ht="24" hidden="1" customHeight="1">
      <c r="A3563" s="372" t="s">
        <v>4624</v>
      </c>
      <c r="B3563" s="421"/>
      <c r="C3563" s="421" t="s">
        <v>4010</v>
      </c>
      <c r="D3563" s="421" t="s">
        <v>4012</v>
      </c>
      <c r="E3563" s="422" t="s">
        <v>2194</v>
      </c>
      <c r="F3563" s="416"/>
      <c r="G3563" s="416">
        <f>[5]내역서!F3555</f>
        <v>1</v>
      </c>
      <c r="H3563" s="415"/>
      <c r="I3563" s="415">
        <f>내역서!F3571</f>
        <v>0</v>
      </c>
      <c r="J3563" s="416">
        <v>350324500</v>
      </c>
      <c r="K3563" s="417">
        <f t="shared" ref="K3563" si="6120">INT($I3563*J3563)</f>
        <v>0</v>
      </c>
      <c r="L3563" s="416"/>
      <c r="M3563" s="417">
        <f t="shared" ref="M3563" si="6121">INT($I3563*L3563)</f>
        <v>0</v>
      </c>
      <c r="N3563" s="416">
        <v>0</v>
      </c>
      <c r="O3563" s="417">
        <f t="shared" ref="O3563" si="6122">INT($I3563*N3563)</f>
        <v>0</v>
      </c>
      <c r="P3563" s="417">
        <v>350324500</v>
      </c>
      <c r="Q3563" s="417">
        <f t="shared" si="6104"/>
        <v>0</v>
      </c>
      <c r="R3563" s="417">
        <f t="shared" ref="R3563" si="6123">I3563-I3562</f>
        <v>0</v>
      </c>
      <c r="S3563" s="417">
        <f t="shared" ref="S3563:T3563" si="6124">P3563-P3562</f>
        <v>0</v>
      </c>
      <c r="T3563" s="417">
        <f t="shared" si="6124"/>
        <v>0</v>
      </c>
      <c r="U3563" s="422"/>
    </row>
    <row r="3564" spans="1:21" s="460" customFormat="1" ht="24" hidden="1" customHeight="1">
      <c r="A3564" s="366" t="s">
        <v>5123</v>
      </c>
      <c r="B3564" s="448" t="s">
        <v>4013</v>
      </c>
      <c r="C3564" s="448" t="s">
        <v>4014</v>
      </c>
      <c r="D3564" s="449" t="s">
        <v>0</v>
      </c>
      <c r="E3564" s="449" t="s">
        <v>308</v>
      </c>
      <c r="F3564" s="450">
        <v>0</v>
      </c>
      <c r="G3564" s="450">
        <f>[5]내역서!F3556</f>
        <v>0</v>
      </c>
      <c r="H3564" s="450"/>
      <c r="I3564" s="450">
        <f>내역서!F3572</f>
        <v>0</v>
      </c>
      <c r="J3564" s="451">
        <v>0</v>
      </c>
      <c r="K3564" s="450">
        <f>K3566+K3568+K3570+K3572+K3574+K3576+K3578+K3580+K3582+K3584+K3586+K3588+K3590+K3592+K3594</f>
        <v>0</v>
      </c>
      <c r="L3564" s="451">
        <v>0</v>
      </c>
      <c r="M3564" s="450">
        <f>M3566+M3568+M3570+M3572+M3574+M3576+M3578+M3580+M3582+M3584+M3586+M3588+M3590+M3592+M3594</f>
        <v>0</v>
      </c>
      <c r="N3564" s="451">
        <v>0</v>
      </c>
      <c r="O3564" s="450">
        <f>O3566+O3568+O3570+O3572+O3574+O3576+O3578+O3580+O3582+O3584+O3586+O3588+O3590+O3592+O3594</f>
        <v>0</v>
      </c>
      <c r="P3564" s="452">
        <v>0</v>
      </c>
      <c r="Q3564" s="450">
        <f>K3564+M3564+O3564</f>
        <v>0</v>
      </c>
      <c r="R3564" s="450"/>
      <c r="S3564" s="450"/>
      <c r="T3564" s="450"/>
      <c r="U3564" s="453"/>
    </row>
    <row r="3565" spans="1:21" s="525" customFormat="1" ht="24" hidden="1" customHeight="1">
      <c r="A3565" s="372" t="s">
        <v>4829</v>
      </c>
      <c r="B3565" s="454" t="s">
        <v>4013</v>
      </c>
      <c r="C3565" s="454" t="s">
        <v>4015</v>
      </c>
      <c r="D3565" s="455" t="s">
        <v>0</v>
      </c>
      <c r="E3565" s="455" t="s">
        <v>308</v>
      </c>
      <c r="F3565" s="456">
        <v>0</v>
      </c>
      <c r="G3565" s="456">
        <f>[5]내역서!F3557</f>
        <v>0</v>
      </c>
      <c r="H3565" s="456"/>
      <c r="I3565" s="456">
        <f>내역서!F3573</f>
        <v>0</v>
      </c>
      <c r="J3565" s="457">
        <v>0</v>
      </c>
      <c r="K3565" s="456">
        <f>K3567+K3569+K3571+K3573+K3575+K3577+K3579+K3581+K3583+K3585+K3587+K3589+K3591+K3593+K3595</f>
        <v>0</v>
      </c>
      <c r="L3565" s="457">
        <v>0</v>
      </c>
      <c r="M3565" s="456">
        <f>M3567+M3569+M3571+M3573+M3575+M3577+M3579+M3581+M3583+M3585+M3587+M3589+M3591+M3593+M3595</f>
        <v>0</v>
      </c>
      <c r="N3565" s="457">
        <v>0</v>
      </c>
      <c r="O3565" s="456">
        <f>O3567+O3569+O3571+O3573+O3575+O3577+O3579+O3581+O3583+O3585+O3587+O3589+O3591+O3593+O3595</f>
        <v>0</v>
      </c>
      <c r="P3565" s="458">
        <v>0</v>
      </c>
      <c r="Q3565" s="456">
        <f t="shared" si="6104"/>
        <v>0</v>
      </c>
      <c r="R3565" s="456">
        <f t="shared" ref="R3565" si="6125">I3565-I3564</f>
        <v>0</v>
      </c>
      <c r="S3565" s="456">
        <f t="shared" ref="S3565:T3565" si="6126">P3565-P3564</f>
        <v>0</v>
      </c>
      <c r="T3565" s="456">
        <f t="shared" si="6126"/>
        <v>0</v>
      </c>
      <c r="U3565" s="459"/>
    </row>
    <row r="3566" spans="1:21" s="485" customFormat="1" ht="24" hidden="1" customHeight="1">
      <c r="A3566" s="366" t="s">
        <v>5190</v>
      </c>
      <c r="B3566" s="418" t="s">
        <v>0</v>
      </c>
      <c r="C3566" s="418" t="s">
        <v>4016</v>
      </c>
      <c r="D3566" s="418" t="s">
        <v>4017</v>
      </c>
      <c r="E3566" s="419" t="s">
        <v>2194</v>
      </c>
      <c r="F3566" s="411"/>
      <c r="G3566" s="411">
        <f>[5]내역서!F3558</f>
        <v>1</v>
      </c>
      <c r="H3566" s="410"/>
      <c r="I3566" s="410">
        <f>내역서!F3574</f>
        <v>0</v>
      </c>
      <c r="J3566" s="411">
        <v>194005</v>
      </c>
      <c r="K3566" s="412">
        <f>INT($I3566*J3566)</f>
        <v>0</v>
      </c>
      <c r="L3566" s="411"/>
      <c r="M3566" s="412">
        <f>INT($I3566*L3566)</f>
        <v>0</v>
      </c>
      <c r="N3566" s="411">
        <v>0</v>
      </c>
      <c r="O3566" s="412">
        <f>INT($I3566*N3566)</f>
        <v>0</v>
      </c>
      <c r="P3566" s="412">
        <v>194005</v>
      </c>
      <c r="Q3566" s="412">
        <f>K3566+M3566+O3566</f>
        <v>0</v>
      </c>
      <c r="R3566" s="412"/>
      <c r="S3566" s="412"/>
      <c r="T3566" s="412"/>
      <c r="U3566" s="419"/>
    </row>
    <row r="3567" spans="1:21" s="77" customFormat="1" ht="24" hidden="1" customHeight="1">
      <c r="A3567" s="372" t="s">
        <v>4608</v>
      </c>
      <c r="B3567" s="421"/>
      <c r="C3567" s="421" t="s">
        <v>4016</v>
      </c>
      <c r="D3567" s="421" t="s">
        <v>4017</v>
      </c>
      <c r="E3567" s="422" t="s">
        <v>2194</v>
      </c>
      <c r="F3567" s="416"/>
      <c r="G3567" s="416">
        <f>[5]내역서!F3559</f>
        <v>1</v>
      </c>
      <c r="H3567" s="415"/>
      <c r="I3567" s="415">
        <f>내역서!F3575</f>
        <v>0</v>
      </c>
      <c r="J3567" s="416">
        <v>194005</v>
      </c>
      <c r="K3567" s="417">
        <f t="shared" ref="K3567:K3595" si="6127">INT($I3567*J3567)</f>
        <v>0</v>
      </c>
      <c r="L3567" s="416"/>
      <c r="M3567" s="417">
        <f t="shared" ref="M3567:M3595" si="6128">INT($I3567*L3567)</f>
        <v>0</v>
      </c>
      <c r="N3567" s="416">
        <v>0</v>
      </c>
      <c r="O3567" s="417">
        <f t="shared" ref="O3567:O3595" si="6129">INT($I3567*N3567)</f>
        <v>0</v>
      </c>
      <c r="P3567" s="417">
        <v>194005</v>
      </c>
      <c r="Q3567" s="417">
        <f t="shared" si="6104"/>
        <v>0</v>
      </c>
      <c r="R3567" s="417">
        <f t="shared" ref="R3567" si="6130">I3567-I3566</f>
        <v>0</v>
      </c>
      <c r="S3567" s="417">
        <f t="shared" ref="S3567:T3567" si="6131">P3567-P3566</f>
        <v>0</v>
      </c>
      <c r="T3567" s="417">
        <f t="shared" si="6131"/>
        <v>0</v>
      </c>
      <c r="U3567" s="422"/>
    </row>
    <row r="3568" spans="1:21" s="485" customFormat="1" ht="24" hidden="1" customHeight="1">
      <c r="A3568" s="366" t="s">
        <v>4825</v>
      </c>
      <c r="B3568" s="418" t="s">
        <v>0</v>
      </c>
      <c r="C3568" s="418" t="s">
        <v>4016</v>
      </c>
      <c r="D3568" s="418" t="s">
        <v>4018</v>
      </c>
      <c r="E3568" s="419" t="s">
        <v>2194</v>
      </c>
      <c r="F3568" s="411"/>
      <c r="G3568" s="411">
        <f>[5]내역서!F3560</f>
        <v>2</v>
      </c>
      <c r="H3568" s="410"/>
      <c r="I3568" s="410">
        <f>내역서!F3576</f>
        <v>0</v>
      </c>
      <c r="J3568" s="411">
        <v>325264</v>
      </c>
      <c r="K3568" s="412">
        <f>INT($I3568*J3568)</f>
        <v>0</v>
      </c>
      <c r="L3568" s="411"/>
      <c r="M3568" s="412">
        <f>INT($I3568*L3568)</f>
        <v>0</v>
      </c>
      <c r="N3568" s="411">
        <v>0</v>
      </c>
      <c r="O3568" s="412">
        <f>INT($I3568*N3568)</f>
        <v>0</v>
      </c>
      <c r="P3568" s="412">
        <v>325264</v>
      </c>
      <c r="Q3568" s="412">
        <f>K3568+M3568+O3568</f>
        <v>0</v>
      </c>
      <c r="R3568" s="412"/>
      <c r="S3568" s="412"/>
      <c r="T3568" s="412"/>
      <c r="U3568" s="419"/>
    </row>
    <row r="3569" spans="1:21" s="77" customFormat="1" ht="24" hidden="1" customHeight="1">
      <c r="A3569" s="372" t="s">
        <v>4588</v>
      </c>
      <c r="B3569" s="421"/>
      <c r="C3569" s="421" t="s">
        <v>4016</v>
      </c>
      <c r="D3569" s="421" t="s">
        <v>4018</v>
      </c>
      <c r="E3569" s="422" t="s">
        <v>2194</v>
      </c>
      <c r="F3569" s="416"/>
      <c r="G3569" s="416">
        <f>[5]내역서!F3561</f>
        <v>2</v>
      </c>
      <c r="H3569" s="415"/>
      <c r="I3569" s="415">
        <f>내역서!F3577</f>
        <v>0</v>
      </c>
      <c r="J3569" s="416">
        <v>325264</v>
      </c>
      <c r="K3569" s="417">
        <f t="shared" si="6127"/>
        <v>0</v>
      </c>
      <c r="L3569" s="416"/>
      <c r="M3569" s="417">
        <f t="shared" si="6128"/>
        <v>0</v>
      </c>
      <c r="N3569" s="416">
        <v>0</v>
      </c>
      <c r="O3569" s="417">
        <f t="shared" si="6129"/>
        <v>0</v>
      </c>
      <c r="P3569" s="417">
        <v>325264</v>
      </c>
      <c r="Q3569" s="417">
        <f t="shared" si="6104"/>
        <v>0</v>
      </c>
      <c r="R3569" s="417">
        <f t="shared" ref="R3569" si="6132">I3569-I3568</f>
        <v>0</v>
      </c>
      <c r="S3569" s="417">
        <f t="shared" ref="S3569:T3569" si="6133">P3569-P3568</f>
        <v>0</v>
      </c>
      <c r="T3569" s="417">
        <f t="shared" si="6133"/>
        <v>0</v>
      </c>
      <c r="U3569" s="422"/>
    </row>
    <row r="3570" spans="1:21" s="485" customFormat="1" ht="24" hidden="1" customHeight="1">
      <c r="A3570" s="366" t="s">
        <v>4636</v>
      </c>
      <c r="B3570" s="418" t="s">
        <v>0</v>
      </c>
      <c r="C3570" s="418" t="s">
        <v>4016</v>
      </c>
      <c r="D3570" s="418" t="s">
        <v>4021</v>
      </c>
      <c r="E3570" s="419" t="s">
        <v>2194</v>
      </c>
      <c r="F3570" s="411"/>
      <c r="G3570" s="411">
        <f>[5]내역서!F3562</f>
        <v>1</v>
      </c>
      <c r="H3570" s="410"/>
      <c r="I3570" s="410">
        <f>내역서!F3578</f>
        <v>0</v>
      </c>
      <c r="J3570" s="411">
        <v>396822</v>
      </c>
      <c r="K3570" s="412">
        <f>INT($I3570*J3570)</f>
        <v>0</v>
      </c>
      <c r="L3570" s="411"/>
      <c r="M3570" s="412">
        <f>INT($I3570*L3570)</f>
        <v>0</v>
      </c>
      <c r="N3570" s="411">
        <v>0</v>
      </c>
      <c r="O3570" s="412">
        <f>INT($I3570*N3570)</f>
        <v>0</v>
      </c>
      <c r="P3570" s="412">
        <v>396822</v>
      </c>
      <c r="Q3570" s="412">
        <f>K3570+M3570+O3570</f>
        <v>0</v>
      </c>
      <c r="R3570" s="412"/>
      <c r="S3570" s="412"/>
      <c r="T3570" s="412"/>
      <c r="U3570" s="419"/>
    </row>
    <row r="3571" spans="1:21" s="77" customFormat="1" ht="24" hidden="1" customHeight="1">
      <c r="A3571" s="372" t="s">
        <v>4640</v>
      </c>
      <c r="B3571" s="421"/>
      <c r="C3571" s="421" t="s">
        <v>4016</v>
      </c>
      <c r="D3571" s="421" t="s">
        <v>4021</v>
      </c>
      <c r="E3571" s="422" t="s">
        <v>2194</v>
      </c>
      <c r="F3571" s="416"/>
      <c r="G3571" s="416">
        <f>[5]내역서!F3563</f>
        <v>1</v>
      </c>
      <c r="H3571" s="415"/>
      <c r="I3571" s="415">
        <f>내역서!F3579</f>
        <v>0</v>
      </c>
      <c r="J3571" s="416">
        <v>396822</v>
      </c>
      <c r="K3571" s="417">
        <f t="shared" si="6127"/>
        <v>0</v>
      </c>
      <c r="L3571" s="416"/>
      <c r="M3571" s="417">
        <f t="shared" si="6128"/>
        <v>0</v>
      </c>
      <c r="N3571" s="416">
        <v>0</v>
      </c>
      <c r="O3571" s="417">
        <f t="shared" si="6129"/>
        <v>0</v>
      </c>
      <c r="P3571" s="417">
        <v>396822</v>
      </c>
      <c r="Q3571" s="417">
        <f t="shared" si="6104"/>
        <v>0</v>
      </c>
      <c r="R3571" s="417">
        <f t="shared" ref="R3571" si="6134">I3571-I3570</f>
        <v>0</v>
      </c>
      <c r="S3571" s="417">
        <f t="shared" ref="S3571:T3571" si="6135">P3571-P3570</f>
        <v>0</v>
      </c>
      <c r="T3571" s="417">
        <f t="shared" si="6135"/>
        <v>0</v>
      </c>
      <c r="U3571" s="422"/>
    </row>
    <row r="3572" spans="1:21" s="485" customFormat="1" ht="24" hidden="1" customHeight="1">
      <c r="A3572" s="366" t="s">
        <v>4825</v>
      </c>
      <c r="B3572" s="418" t="s">
        <v>0</v>
      </c>
      <c r="C3572" s="418" t="s">
        <v>4016</v>
      </c>
      <c r="D3572" s="418" t="s">
        <v>4022</v>
      </c>
      <c r="E3572" s="419" t="s">
        <v>2194</v>
      </c>
      <c r="F3572" s="411"/>
      <c r="G3572" s="411">
        <f>[5]내역서!F3564</f>
        <v>1</v>
      </c>
      <c r="H3572" s="410"/>
      <c r="I3572" s="410">
        <f>내역서!F3580</f>
        <v>0</v>
      </c>
      <c r="J3572" s="411">
        <v>494401</v>
      </c>
      <c r="K3572" s="412">
        <f>INT($I3572*J3572)</f>
        <v>0</v>
      </c>
      <c r="L3572" s="411"/>
      <c r="M3572" s="412">
        <f>INT($I3572*L3572)</f>
        <v>0</v>
      </c>
      <c r="N3572" s="411">
        <v>0</v>
      </c>
      <c r="O3572" s="412">
        <f>INT($I3572*N3572)</f>
        <v>0</v>
      </c>
      <c r="P3572" s="412">
        <v>494401</v>
      </c>
      <c r="Q3572" s="412">
        <f>K3572+M3572+O3572</f>
        <v>0</v>
      </c>
      <c r="R3572" s="412"/>
      <c r="S3572" s="412"/>
      <c r="T3572" s="412"/>
      <c r="U3572" s="419"/>
    </row>
    <row r="3573" spans="1:21" s="77" customFormat="1" ht="24" hidden="1" customHeight="1">
      <c r="A3573" s="372" t="s">
        <v>4829</v>
      </c>
      <c r="B3573" s="421"/>
      <c r="C3573" s="421" t="s">
        <v>4016</v>
      </c>
      <c r="D3573" s="421" t="s">
        <v>4022</v>
      </c>
      <c r="E3573" s="422" t="s">
        <v>2194</v>
      </c>
      <c r="F3573" s="416"/>
      <c r="G3573" s="416">
        <f>[5]내역서!F3565</f>
        <v>1</v>
      </c>
      <c r="H3573" s="415"/>
      <c r="I3573" s="415">
        <f>내역서!F3581</f>
        <v>0</v>
      </c>
      <c r="J3573" s="416">
        <v>494401</v>
      </c>
      <c r="K3573" s="417">
        <f t="shared" si="6127"/>
        <v>0</v>
      </c>
      <c r="L3573" s="416"/>
      <c r="M3573" s="417">
        <f t="shared" si="6128"/>
        <v>0</v>
      </c>
      <c r="N3573" s="416">
        <v>0</v>
      </c>
      <c r="O3573" s="417">
        <f t="shared" si="6129"/>
        <v>0</v>
      </c>
      <c r="P3573" s="417">
        <v>494401</v>
      </c>
      <c r="Q3573" s="417">
        <f t="shared" si="6104"/>
        <v>0</v>
      </c>
      <c r="R3573" s="417">
        <f t="shared" ref="R3573" si="6136">I3573-I3572</f>
        <v>0</v>
      </c>
      <c r="S3573" s="417">
        <f t="shared" ref="S3573:T3573" si="6137">P3573-P3572</f>
        <v>0</v>
      </c>
      <c r="T3573" s="417">
        <f t="shared" si="6137"/>
        <v>0</v>
      </c>
      <c r="U3573" s="422"/>
    </row>
    <row r="3574" spans="1:21" s="485" customFormat="1" ht="24" hidden="1" customHeight="1">
      <c r="A3574" s="366" t="s">
        <v>4732</v>
      </c>
      <c r="B3574" s="418" t="s">
        <v>0</v>
      </c>
      <c r="C3574" s="418" t="s">
        <v>4016</v>
      </c>
      <c r="D3574" s="418" t="s">
        <v>4023</v>
      </c>
      <c r="E3574" s="419" t="s">
        <v>2194</v>
      </c>
      <c r="F3574" s="411"/>
      <c r="G3574" s="411">
        <f>[5]내역서!F3566</f>
        <v>1</v>
      </c>
      <c r="H3574" s="410"/>
      <c r="I3574" s="410">
        <f>내역서!F3582</f>
        <v>0</v>
      </c>
      <c r="J3574" s="411">
        <v>543894</v>
      </c>
      <c r="K3574" s="412">
        <f>INT($I3574*J3574)</f>
        <v>0</v>
      </c>
      <c r="L3574" s="411"/>
      <c r="M3574" s="412">
        <f>INT($I3574*L3574)</f>
        <v>0</v>
      </c>
      <c r="N3574" s="411">
        <v>0</v>
      </c>
      <c r="O3574" s="412">
        <f>INT($I3574*N3574)</f>
        <v>0</v>
      </c>
      <c r="P3574" s="412">
        <v>543894</v>
      </c>
      <c r="Q3574" s="412">
        <f>K3574+M3574+O3574</f>
        <v>0</v>
      </c>
      <c r="R3574" s="412"/>
      <c r="S3574" s="412"/>
      <c r="T3574" s="412"/>
      <c r="U3574" s="419"/>
    </row>
    <row r="3575" spans="1:21" s="77" customFormat="1" ht="24" hidden="1" customHeight="1">
      <c r="A3575" s="372" t="s">
        <v>4829</v>
      </c>
      <c r="B3575" s="421"/>
      <c r="C3575" s="421" t="s">
        <v>4016</v>
      </c>
      <c r="D3575" s="421" t="s">
        <v>4023</v>
      </c>
      <c r="E3575" s="422" t="s">
        <v>2194</v>
      </c>
      <c r="F3575" s="416"/>
      <c r="G3575" s="416">
        <f>[5]내역서!F3567</f>
        <v>1</v>
      </c>
      <c r="H3575" s="415"/>
      <c r="I3575" s="415">
        <f>내역서!F3583</f>
        <v>0</v>
      </c>
      <c r="J3575" s="416">
        <v>543894</v>
      </c>
      <c r="K3575" s="417">
        <f t="shared" si="6127"/>
        <v>0</v>
      </c>
      <c r="L3575" s="416"/>
      <c r="M3575" s="417">
        <f t="shared" si="6128"/>
        <v>0</v>
      </c>
      <c r="N3575" s="416">
        <v>0</v>
      </c>
      <c r="O3575" s="417">
        <f t="shared" si="6129"/>
        <v>0</v>
      </c>
      <c r="P3575" s="417">
        <v>543894</v>
      </c>
      <c r="Q3575" s="417">
        <f t="shared" si="6104"/>
        <v>0</v>
      </c>
      <c r="R3575" s="417">
        <f t="shared" ref="R3575" si="6138">I3575-I3574</f>
        <v>0</v>
      </c>
      <c r="S3575" s="417">
        <f t="shared" ref="S3575:T3575" si="6139">P3575-P3574</f>
        <v>0</v>
      </c>
      <c r="T3575" s="417">
        <f t="shared" si="6139"/>
        <v>0</v>
      </c>
      <c r="U3575" s="422"/>
    </row>
    <row r="3576" spans="1:21" s="485" customFormat="1" ht="24" hidden="1" customHeight="1">
      <c r="A3576" s="366" t="s">
        <v>4732</v>
      </c>
      <c r="B3576" s="418" t="s">
        <v>0</v>
      </c>
      <c r="C3576" s="418" t="s">
        <v>4024</v>
      </c>
      <c r="D3576" s="418" t="s">
        <v>4025</v>
      </c>
      <c r="E3576" s="419" t="s">
        <v>2194</v>
      </c>
      <c r="F3576" s="411"/>
      <c r="G3576" s="411">
        <f>[5]내역서!F3568</f>
        <v>2</v>
      </c>
      <c r="H3576" s="410"/>
      <c r="I3576" s="410">
        <f>내역서!F3584</f>
        <v>0</v>
      </c>
      <c r="J3576" s="411">
        <v>2781746</v>
      </c>
      <c r="K3576" s="412">
        <f>INT($I3576*J3576)</f>
        <v>0</v>
      </c>
      <c r="L3576" s="411"/>
      <c r="M3576" s="412">
        <f>INT($I3576*L3576)</f>
        <v>0</v>
      </c>
      <c r="N3576" s="411">
        <v>0</v>
      </c>
      <c r="O3576" s="412">
        <f>INT($I3576*N3576)</f>
        <v>0</v>
      </c>
      <c r="P3576" s="412">
        <v>2781746</v>
      </c>
      <c r="Q3576" s="412">
        <f>K3576+M3576+O3576</f>
        <v>0</v>
      </c>
      <c r="R3576" s="412"/>
      <c r="S3576" s="412"/>
      <c r="T3576" s="412"/>
      <c r="U3576" s="419"/>
    </row>
    <row r="3577" spans="1:21" s="77" customFormat="1" ht="24" hidden="1" customHeight="1">
      <c r="A3577" s="372" t="s">
        <v>4640</v>
      </c>
      <c r="B3577" s="421"/>
      <c r="C3577" s="421" t="s">
        <v>4024</v>
      </c>
      <c r="D3577" s="421" t="s">
        <v>4025</v>
      </c>
      <c r="E3577" s="422" t="s">
        <v>2194</v>
      </c>
      <c r="F3577" s="416"/>
      <c r="G3577" s="416">
        <f>[5]내역서!F3569</f>
        <v>2</v>
      </c>
      <c r="H3577" s="415"/>
      <c r="I3577" s="415">
        <f>내역서!F3585</f>
        <v>0</v>
      </c>
      <c r="J3577" s="416">
        <v>2781746</v>
      </c>
      <c r="K3577" s="417">
        <f t="shared" si="6127"/>
        <v>0</v>
      </c>
      <c r="L3577" s="416"/>
      <c r="M3577" s="417">
        <f t="shared" si="6128"/>
        <v>0</v>
      </c>
      <c r="N3577" s="416">
        <v>0</v>
      </c>
      <c r="O3577" s="417">
        <f t="shared" si="6129"/>
        <v>0</v>
      </c>
      <c r="P3577" s="417">
        <v>2781746</v>
      </c>
      <c r="Q3577" s="417">
        <f t="shared" si="6104"/>
        <v>0</v>
      </c>
      <c r="R3577" s="417">
        <f t="shared" ref="R3577" si="6140">I3577-I3576</f>
        <v>0</v>
      </c>
      <c r="S3577" s="417">
        <f t="shared" ref="S3577:T3577" si="6141">P3577-P3576</f>
        <v>0</v>
      </c>
      <c r="T3577" s="417">
        <f t="shared" si="6141"/>
        <v>0</v>
      </c>
      <c r="U3577" s="422"/>
    </row>
    <row r="3578" spans="1:21" s="485" customFormat="1" ht="24" hidden="1" customHeight="1">
      <c r="A3578" s="366" t="s">
        <v>4732</v>
      </c>
      <c r="B3578" s="418" t="s">
        <v>0</v>
      </c>
      <c r="C3578" s="418" t="s">
        <v>4024</v>
      </c>
      <c r="D3578" s="418" t="s">
        <v>4026</v>
      </c>
      <c r="E3578" s="419" t="s">
        <v>2194</v>
      </c>
      <c r="F3578" s="411"/>
      <c r="G3578" s="411">
        <f>[5]내역서!F3570</f>
        <v>3</v>
      </c>
      <c r="H3578" s="410"/>
      <c r="I3578" s="410">
        <f>내역서!F3586</f>
        <v>0</v>
      </c>
      <c r="J3578" s="411">
        <v>3185831</v>
      </c>
      <c r="K3578" s="412">
        <f>INT($I3578*J3578)</f>
        <v>0</v>
      </c>
      <c r="L3578" s="411"/>
      <c r="M3578" s="412">
        <f>INT($I3578*L3578)</f>
        <v>0</v>
      </c>
      <c r="N3578" s="411">
        <v>0</v>
      </c>
      <c r="O3578" s="412">
        <f>INT($I3578*N3578)</f>
        <v>0</v>
      </c>
      <c r="P3578" s="412">
        <v>3185831</v>
      </c>
      <c r="Q3578" s="412">
        <f>K3578+M3578+O3578</f>
        <v>0</v>
      </c>
      <c r="R3578" s="412"/>
      <c r="S3578" s="412"/>
      <c r="T3578" s="412"/>
      <c r="U3578" s="419"/>
    </row>
    <row r="3579" spans="1:21" s="77" customFormat="1" ht="24" hidden="1" customHeight="1">
      <c r="A3579" s="372" t="s">
        <v>4829</v>
      </c>
      <c r="B3579" s="421"/>
      <c r="C3579" s="421" t="s">
        <v>4024</v>
      </c>
      <c r="D3579" s="421" t="s">
        <v>4026</v>
      </c>
      <c r="E3579" s="422" t="s">
        <v>2194</v>
      </c>
      <c r="F3579" s="416"/>
      <c r="G3579" s="416">
        <f>[5]내역서!F3571</f>
        <v>3</v>
      </c>
      <c r="H3579" s="415"/>
      <c r="I3579" s="415">
        <f>내역서!F3587</f>
        <v>0</v>
      </c>
      <c r="J3579" s="416">
        <v>3185831</v>
      </c>
      <c r="K3579" s="417">
        <f t="shared" si="6127"/>
        <v>0</v>
      </c>
      <c r="L3579" s="416"/>
      <c r="M3579" s="417">
        <f t="shared" si="6128"/>
        <v>0</v>
      </c>
      <c r="N3579" s="416">
        <v>0</v>
      </c>
      <c r="O3579" s="417">
        <f t="shared" si="6129"/>
        <v>0</v>
      </c>
      <c r="P3579" s="417">
        <v>3185831</v>
      </c>
      <c r="Q3579" s="417">
        <f t="shared" si="6104"/>
        <v>0</v>
      </c>
      <c r="R3579" s="417">
        <f t="shared" ref="R3579" si="6142">I3579-I3578</f>
        <v>0</v>
      </c>
      <c r="S3579" s="417">
        <f t="shared" ref="S3579:T3579" si="6143">P3579-P3578</f>
        <v>0</v>
      </c>
      <c r="T3579" s="417">
        <f t="shared" si="6143"/>
        <v>0</v>
      </c>
      <c r="U3579" s="422"/>
    </row>
    <row r="3580" spans="1:21" s="485" customFormat="1" ht="24" hidden="1" customHeight="1">
      <c r="A3580" s="366" t="s">
        <v>5191</v>
      </c>
      <c r="B3580" s="418" t="s">
        <v>0</v>
      </c>
      <c r="C3580" s="418" t="s">
        <v>4027</v>
      </c>
      <c r="D3580" s="418" t="s">
        <v>4028</v>
      </c>
      <c r="E3580" s="419" t="s">
        <v>2194</v>
      </c>
      <c r="F3580" s="411"/>
      <c r="G3580" s="411">
        <f>[5]내역서!F3572</f>
        <v>6</v>
      </c>
      <c r="H3580" s="410"/>
      <c r="I3580" s="410">
        <f>내역서!F3588</f>
        <v>0</v>
      </c>
      <c r="J3580" s="411">
        <v>3252803</v>
      </c>
      <c r="K3580" s="412">
        <f>INT($I3580*J3580)</f>
        <v>0</v>
      </c>
      <c r="L3580" s="411"/>
      <c r="M3580" s="412">
        <f>INT($I3580*L3580)</f>
        <v>0</v>
      </c>
      <c r="N3580" s="411">
        <v>0</v>
      </c>
      <c r="O3580" s="412">
        <f>INT($I3580*N3580)</f>
        <v>0</v>
      </c>
      <c r="P3580" s="412">
        <v>3252803</v>
      </c>
      <c r="Q3580" s="412">
        <f>K3580+M3580+O3580</f>
        <v>0</v>
      </c>
      <c r="R3580" s="412"/>
      <c r="S3580" s="412"/>
      <c r="T3580" s="412"/>
      <c r="U3580" s="419"/>
    </row>
    <row r="3581" spans="1:21" s="77" customFormat="1" ht="24" hidden="1" customHeight="1">
      <c r="A3581" s="372" t="s">
        <v>5192</v>
      </c>
      <c r="B3581" s="421"/>
      <c r="C3581" s="421" t="s">
        <v>4027</v>
      </c>
      <c r="D3581" s="421" t="s">
        <v>4028</v>
      </c>
      <c r="E3581" s="422" t="s">
        <v>2194</v>
      </c>
      <c r="F3581" s="416"/>
      <c r="G3581" s="416">
        <f>[5]내역서!F3573</f>
        <v>6</v>
      </c>
      <c r="H3581" s="415"/>
      <c r="I3581" s="415">
        <f>내역서!F3589</f>
        <v>0</v>
      </c>
      <c r="J3581" s="416">
        <v>3252803</v>
      </c>
      <c r="K3581" s="417">
        <f t="shared" si="6127"/>
        <v>0</v>
      </c>
      <c r="L3581" s="416"/>
      <c r="M3581" s="417">
        <f t="shared" si="6128"/>
        <v>0</v>
      </c>
      <c r="N3581" s="416">
        <v>0</v>
      </c>
      <c r="O3581" s="417">
        <f t="shared" si="6129"/>
        <v>0</v>
      </c>
      <c r="P3581" s="417">
        <v>3252803</v>
      </c>
      <c r="Q3581" s="417">
        <f t="shared" si="6104"/>
        <v>0</v>
      </c>
      <c r="R3581" s="417">
        <f t="shared" ref="R3581" si="6144">I3581-I3580</f>
        <v>0</v>
      </c>
      <c r="S3581" s="417">
        <f t="shared" ref="S3581:T3581" si="6145">P3581-P3580</f>
        <v>0</v>
      </c>
      <c r="T3581" s="417">
        <f t="shared" si="6145"/>
        <v>0</v>
      </c>
      <c r="U3581" s="422"/>
    </row>
    <row r="3582" spans="1:21" s="485" customFormat="1" ht="24" hidden="1" customHeight="1">
      <c r="A3582" s="366" t="s">
        <v>4965</v>
      </c>
      <c r="B3582" s="418" t="s">
        <v>0</v>
      </c>
      <c r="C3582" s="418" t="s">
        <v>4029</v>
      </c>
      <c r="D3582" s="418" t="s">
        <v>4025</v>
      </c>
      <c r="E3582" s="419" t="s">
        <v>2194</v>
      </c>
      <c r="F3582" s="411"/>
      <c r="G3582" s="411">
        <f>[5]내역서!F3574</f>
        <v>6</v>
      </c>
      <c r="H3582" s="410"/>
      <c r="I3582" s="410">
        <f>내역서!F3590</f>
        <v>0</v>
      </c>
      <c r="J3582" s="411">
        <v>2097562</v>
      </c>
      <c r="K3582" s="412">
        <f>INT($I3582*J3582)</f>
        <v>0</v>
      </c>
      <c r="L3582" s="411"/>
      <c r="M3582" s="412">
        <f>INT($I3582*L3582)</f>
        <v>0</v>
      </c>
      <c r="N3582" s="411">
        <v>0</v>
      </c>
      <c r="O3582" s="412">
        <f>INT($I3582*N3582)</f>
        <v>0</v>
      </c>
      <c r="P3582" s="412">
        <v>2097562</v>
      </c>
      <c r="Q3582" s="412">
        <f>K3582+M3582+O3582</f>
        <v>0</v>
      </c>
      <c r="R3582" s="412"/>
      <c r="S3582" s="412"/>
      <c r="T3582" s="412"/>
      <c r="U3582" s="419"/>
    </row>
    <row r="3583" spans="1:21" s="77" customFormat="1" ht="24" hidden="1" customHeight="1">
      <c r="A3583" s="372" t="s">
        <v>4640</v>
      </c>
      <c r="B3583" s="421"/>
      <c r="C3583" s="421" t="s">
        <v>4029</v>
      </c>
      <c r="D3583" s="421" t="s">
        <v>4025</v>
      </c>
      <c r="E3583" s="422" t="s">
        <v>2194</v>
      </c>
      <c r="F3583" s="416"/>
      <c r="G3583" s="416">
        <f>[5]내역서!F3575</f>
        <v>6</v>
      </c>
      <c r="H3583" s="415"/>
      <c r="I3583" s="415">
        <f>내역서!F3591</f>
        <v>0</v>
      </c>
      <c r="J3583" s="416">
        <v>2097562</v>
      </c>
      <c r="K3583" s="417">
        <f t="shared" si="6127"/>
        <v>0</v>
      </c>
      <c r="L3583" s="416"/>
      <c r="M3583" s="417">
        <f t="shared" si="6128"/>
        <v>0</v>
      </c>
      <c r="N3583" s="416">
        <v>0</v>
      </c>
      <c r="O3583" s="417">
        <f t="shared" si="6129"/>
        <v>0</v>
      </c>
      <c r="P3583" s="417">
        <v>2097562</v>
      </c>
      <c r="Q3583" s="417">
        <f t="shared" si="6104"/>
        <v>0</v>
      </c>
      <c r="R3583" s="417">
        <f t="shared" ref="R3583" si="6146">I3583-I3582</f>
        <v>0</v>
      </c>
      <c r="S3583" s="417">
        <f t="shared" ref="S3583:T3583" si="6147">P3583-P3582</f>
        <v>0</v>
      </c>
      <c r="T3583" s="417">
        <f t="shared" si="6147"/>
        <v>0</v>
      </c>
      <c r="U3583" s="422"/>
    </row>
    <row r="3584" spans="1:21" s="485" customFormat="1" ht="24" hidden="1" customHeight="1">
      <c r="A3584" s="366" t="s">
        <v>4825</v>
      </c>
      <c r="B3584" s="418" t="s">
        <v>0</v>
      </c>
      <c r="C3584" s="418" t="s">
        <v>4029</v>
      </c>
      <c r="D3584" s="418" t="s">
        <v>4030</v>
      </c>
      <c r="E3584" s="419" t="s">
        <v>2194</v>
      </c>
      <c r="F3584" s="411"/>
      <c r="G3584" s="411">
        <f>[5]내역서!F3576</f>
        <v>1</v>
      </c>
      <c r="H3584" s="410"/>
      <c r="I3584" s="410">
        <f>내역서!F3592</f>
        <v>0</v>
      </c>
      <c r="J3584" s="411">
        <v>2456986</v>
      </c>
      <c r="K3584" s="412">
        <f>INT($I3584*J3584)</f>
        <v>0</v>
      </c>
      <c r="L3584" s="411"/>
      <c r="M3584" s="412">
        <f>INT($I3584*L3584)</f>
        <v>0</v>
      </c>
      <c r="N3584" s="411">
        <v>0</v>
      </c>
      <c r="O3584" s="412">
        <f>INT($I3584*N3584)</f>
        <v>0</v>
      </c>
      <c r="P3584" s="412">
        <v>2456986</v>
      </c>
      <c r="Q3584" s="412">
        <f>K3584+M3584+O3584</f>
        <v>0</v>
      </c>
      <c r="R3584" s="412"/>
      <c r="S3584" s="412"/>
      <c r="T3584" s="412"/>
      <c r="U3584" s="419"/>
    </row>
    <row r="3585" spans="1:21" s="77" customFormat="1" ht="24" hidden="1" customHeight="1">
      <c r="A3585" s="372" t="s">
        <v>5085</v>
      </c>
      <c r="B3585" s="421"/>
      <c r="C3585" s="421" t="s">
        <v>4029</v>
      </c>
      <c r="D3585" s="421" t="s">
        <v>4030</v>
      </c>
      <c r="E3585" s="422" t="s">
        <v>2194</v>
      </c>
      <c r="F3585" s="416"/>
      <c r="G3585" s="416">
        <f>[5]내역서!F3577</f>
        <v>1</v>
      </c>
      <c r="H3585" s="415"/>
      <c r="I3585" s="415">
        <f>내역서!F3593</f>
        <v>0</v>
      </c>
      <c r="J3585" s="416">
        <v>2456986</v>
      </c>
      <c r="K3585" s="417">
        <f t="shared" si="6127"/>
        <v>0</v>
      </c>
      <c r="L3585" s="416"/>
      <c r="M3585" s="417">
        <f t="shared" si="6128"/>
        <v>0</v>
      </c>
      <c r="N3585" s="416">
        <v>0</v>
      </c>
      <c r="O3585" s="417">
        <f t="shared" si="6129"/>
        <v>0</v>
      </c>
      <c r="P3585" s="417">
        <v>2456986</v>
      </c>
      <c r="Q3585" s="417">
        <f t="shared" si="6104"/>
        <v>0</v>
      </c>
      <c r="R3585" s="417">
        <f t="shared" ref="R3585" si="6148">I3585-I3584</f>
        <v>0</v>
      </c>
      <c r="S3585" s="417">
        <f t="shared" ref="S3585:T3585" si="6149">P3585-P3584</f>
        <v>0</v>
      </c>
      <c r="T3585" s="417">
        <f t="shared" si="6149"/>
        <v>0</v>
      </c>
      <c r="U3585" s="422"/>
    </row>
    <row r="3586" spans="1:21" s="485" customFormat="1" ht="24" hidden="1" customHeight="1">
      <c r="A3586" s="366" t="s">
        <v>4732</v>
      </c>
      <c r="B3586" s="418" t="s">
        <v>0</v>
      </c>
      <c r="C3586" s="418" t="s">
        <v>4029</v>
      </c>
      <c r="D3586" s="418" t="s">
        <v>4031</v>
      </c>
      <c r="E3586" s="419" t="s">
        <v>2194</v>
      </c>
      <c r="F3586" s="411"/>
      <c r="G3586" s="411">
        <f>[5]내역서!F3578</f>
        <v>1</v>
      </c>
      <c r="H3586" s="410"/>
      <c r="I3586" s="410">
        <f>내역서!F3594</f>
        <v>0</v>
      </c>
      <c r="J3586" s="411">
        <v>3318501</v>
      </c>
      <c r="K3586" s="412">
        <f>INT($I3586*J3586)</f>
        <v>0</v>
      </c>
      <c r="L3586" s="411"/>
      <c r="M3586" s="412">
        <f>INT($I3586*L3586)</f>
        <v>0</v>
      </c>
      <c r="N3586" s="411">
        <v>0</v>
      </c>
      <c r="O3586" s="412">
        <f>INT($I3586*N3586)</f>
        <v>0</v>
      </c>
      <c r="P3586" s="412">
        <v>3318501</v>
      </c>
      <c r="Q3586" s="412">
        <f>K3586+M3586+O3586</f>
        <v>0</v>
      </c>
      <c r="R3586" s="412"/>
      <c r="S3586" s="412"/>
      <c r="T3586" s="412"/>
      <c r="U3586" s="419"/>
    </row>
    <row r="3587" spans="1:21" s="77" customFormat="1" ht="24" hidden="1" customHeight="1">
      <c r="A3587" s="372" t="s">
        <v>4829</v>
      </c>
      <c r="B3587" s="421"/>
      <c r="C3587" s="421" t="s">
        <v>4029</v>
      </c>
      <c r="D3587" s="421" t="s">
        <v>4031</v>
      </c>
      <c r="E3587" s="422" t="s">
        <v>2194</v>
      </c>
      <c r="F3587" s="416"/>
      <c r="G3587" s="416">
        <f>[5]내역서!F3579</f>
        <v>1</v>
      </c>
      <c r="H3587" s="415"/>
      <c r="I3587" s="415">
        <f>내역서!F3595</f>
        <v>0</v>
      </c>
      <c r="J3587" s="416">
        <v>3318501</v>
      </c>
      <c r="K3587" s="417">
        <f t="shared" si="6127"/>
        <v>0</v>
      </c>
      <c r="L3587" s="416"/>
      <c r="M3587" s="417">
        <f t="shared" si="6128"/>
        <v>0</v>
      </c>
      <c r="N3587" s="416">
        <v>0</v>
      </c>
      <c r="O3587" s="417">
        <f t="shared" si="6129"/>
        <v>0</v>
      </c>
      <c r="P3587" s="417">
        <v>3318501</v>
      </c>
      <c r="Q3587" s="417">
        <f t="shared" si="6104"/>
        <v>0</v>
      </c>
      <c r="R3587" s="417">
        <f t="shared" ref="R3587" si="6150">I3587-I3586</f>
        <v>0</v>
      </c>
      <c r="S3587" s="417">
        <f t="shared" ref="S3587:T3587" si="6151">P3587-P3586</f>
        <v>0</v>
      </c>
      <c r="T3587" s="417">
        <f t="shared" si="6151"/>
        <v>0</v>
      </c>
      <c r="U3587" s="422"/>
    </row>
    <row r="3588" spans="1:21" s="485" customFormat="1" ht="24" hidden="1" customHeight="1">
      <c r="A3588" s="366" t="s">
        <v>4825</v>
      </c>
      <c r="B3588" s="418" t="s">
        <v>0</v>
      </c>
      <c r="C3588" s="418" t="s">
        <v>4032</v>
      </c>
      <c r="D3588" s="418" t="s">
        <v>4033</v>
      </c>
      <c r="E3588" s="419" t="s">
        <v>2194</v>
      </c>
      <c r="F3588" s="411"/>
      <c r="G3588" s="411">
        <f>[5]내역서!F3580</f>
        <v>7</v>
      </c>
      <c r="H3588" s="410"/>
      <c r="I3588" s="410">
        <f>내역서!F3596</f>
        <v>0</v>
      </c>
      <c r="J3588" s="411">
        <v>2275694</v>
      </c>
      <c r="K3588" s="412">
        <f>INT($I3588*J3588)</f>
        <v>0</v>
      </c>
      <c r="L3588" s="411"/>
      <c r="M3588" s="412">
        <f>INT($I3588*L3588)</f>
        <v>0</v>
      </c>
      <c r="N3588" s="411">
        <v>0</v>
      </c>
      <c r="O3588" s="412">
        <f>INT($I3588*N3588)</f>
        <v>0</v>
      </c>
      <c r="P3588" s="412">
        <v>2275694</v>
      </c>
      <c r="Q3588" s="412">
        <f>K3588+M3588+O3588</f>
        <v>0</v>
      </c>
      <c r="R3588" s="412"/>
      <c r="S3588" s="412"/>
      <c r="T3588" s="412"/>
      <c r="U3588" s="419"/>
    </row>
    <row r="3589" spans="1:21" s="77" customFormat="1" ht="24" hidden="1" customHeight="1">
      <c r="A3589" s="372" t="s">
        <v>4829</v>
      </c>
      <c r="B3589" s="421"/>
      <c r="C3589" s="421" t="s">
        <v>4032</v>
      </c>
      <c r="D3589" s="421" t="s">
        <v>4033</v>
      </c>
      <c r="E3589" s="422" t="s">
        <v>2194</v>
      </c>
      <c r="F3589" s="416"/>
      <c r="G3589" s="416">
        <f>[5]내역서!F3581</f>
        <v>7</v>
      </c>
      <c r="H3589" s="415"/>
      <c r="I3589" s="415">
        <f>내역서!F3597</f>
        <v>0</v>
      </c>
      <c r="J3589" s="416">
        <v>2275694</v>
      </c>
      <c r="K3589" s="417">
        <f t="shared" si="6127"/>
        <v>0</v>
      </c>
      <c r="L3589" s="416"/>
      <c r="M3589" s="417">
        <f t="shared" si="6128"/>
        <v>0</v>
      </c>
      <c r="N3589" s="416">
        <v>0</v>
      </c>
      <c r="O3589" s="417">
        <f t="shared" si="6129"/>
        <v>0</v>
      </c>
      <c r="P3589" s="417">
        <v>2275694</v>
      </c>
      <c r="Q3589" s="417">
        <f t="shared" si="6104"/>
        <v>0</v>
      </c>
      <c r="R3589" s="417">
        <f t="shared" ref="R3589" si="6152">I3589-I3588</f>
        <v>0</v>
      </c>
      <c r="S3589" s="417">
        <f t="shared" ref="S3589:T3589" si="6153">P3589-P3588</f>
        <v>0</v>
      </c>
      <c r="T3589" s="417">
        <f t="shared" si="6153"/>
        <v>0</v>
      </c>
      <c r="U3589" s="422"/>
    </row>
    <row r="3590" spans="1:21" s="485" customFormat="1" ht="24" hidden="1" customHeight="1">
      <c r="A3590" s="366" t="s">
        <v>4825</v>
      </c>
      <c r="B3590" s="418" t="s">
        <v>0</v>
      </c>
      <c r="C3590" s="418" t="s">
        <v>4034</v>
      </c>
      <c r="D3590" s="418" t="s">
        <v>4035</v>
      </c>
      <c r="E3590" s="419" t="s">
        <v>2194</v>
      </c>
      <c r="F3590" s="411"/>
      <c r="G3590" s="411">
        <f>[5]내역서!F3582</f>
        <v>2</v>
      </c>
      <c r="H3590" s="410"/>
      <c r="I3590" s="410">
        <f>내역서!F3598</f>
        <v>0</v>
      </c>
      <c r="J3590" s="411">
        <v>6247752</v>
      </c>
      <c r="K3590" s="412">
        <f>INT($I3590*J3590)</f>
        <v>0</v>
      </c>
      <c r="L3590" s="411"/>
      <c r="M3590" s="412">
        <f>INT($I3590*L3590)</f>
        <v>0</v>
      </c>
      <c r="N3590" s="411">
        <v>0</v>
      </c>
      <c r="O3590" s="412">
        <f>INT($I3590*N3590)</f>
        <v>0</v>
      </c>
      <c r="P3590" s="412">
        <v>6247752</v>
      </c>
      <c r="Q3590" s="412">
        <f>K3590+M3590+O3590</f>
        <v>0</v>
      </c>
      <c r="R3590" s="412"/>
      <c r="S3590" s="412"/>
      <c r="T3590" s="412"/>
      <c r="U3590" s="419"/>
    </row>
    <row r="3591" spans="1:21" s="77" customFormat="1" ht="24" hidden="1" customHeight="1">
      <c r="A3591" s="372" t="s">
        <v>4829</v>
      </c>
      <c r="B3591" s="421"/>
      <c r="C3591" s="421" t="s">
        <v>4034</v>
      </c>
      <c r="D3591" s="421" t="s">
        <v>4035</v>
      </c>
      <c r="E3591" s="422" t="s">
        <v>2194</v>
      </c>
      <c r="F3591" s="416"/>
      <c r="G3591" s="416">
        <f>[5]내역서!F3583</f>
        <v>2</v>
      </c>
      <c r="H3591" s="415"/>
      <c r="I3591" s="415">
        <f>내역서!F3599</f>
        <v>0</v>
      </c>
      <c r="J3591" s="416">
        <v>6247752</v>
      </c>
      <c r="K3591" s="417">
        <f t="shared" si="6127"/>
        <v>0</v>
      </c>
      <c r="L3591" s="416"/>
      <c r="M3591" s="417">
        <f t="shared" si="6128"/>
        <v>0</v>
      </c>
      <c r="N3591" s="416">
        <v>0</v>
      </c>
      <c r="O3591" s="417">
        <f t="shared" si="6129"/>
        <v>0</v>
      </c>
      <c r="P3591" s="417">
        <v>6247752</v>
      </c>
      <c r="Q3591" s="417">
        <f t="shared" si="6104"/>
        <v>0</v>
      </c>
      <c r="R3591" s="417">
        <f t="shared" ref="R3591" si="6154">I3591-I3590</f>
        <v>0</v>
      </c>
      <c r="S3591" s="417">
        <f t="shared" ref="S3591:T3591" si="6155">P3591-P3590</f>
        <v>0</v>
      </c>
      <c r="T3591" s="417">
        <f t="shared" si="6155"/>
        <v>0</v>
      </c>
      <c r="U3591" s="422"/>
    </row>
    <row r="3592" spans="1:21" s="485" customFormat="1" ht="24" hidden="1" customHeight="1">
      <c r="A3592" s="366" t="s">
        <v>4871</v>
      </c>
      <c r="B3592" s="418" t="s">
        <v>0</v>
      </c>
      <c r="C3592" s="418" t="s">
        <v>4036</v>
      </c>
      <c r="D3592" s="418" t="s">
        <v>4037</v>
      </c>
      <c r="E3592" s="419" t="s">
        <v>2194</v>
      </c>
      <c r="F3592" s="411"/>
      <c r="G3592" s="411">
        <f>[5]내역서!F3584</f>
        <v>1</v>
      </c>
      <c r="H3592" s="410"/>
      <c r="I3592" s="410">
        <f>내역서!F3600</f>
        <v>0</v>
      </c>
      <c r="J3592" s="411">
        <v>7617384</v>
      </c>
      <c r="K3592" s="412">
        <f>INT($I3592*J3592)</f>
        <v>0</v>
      </c>
      <c r="L3592" s="411"/>
      <c r="M3592" s="412">
        <f>INT($I3592*L3592)</f>
        <v>0</v>
      </c>
      <c r="N3592" s="411">
        <v>0</v>
      </c>
      <c r="O3592" s="412">
        <f>INT($I3592*N3592)</f>
        <v>0</v>
      </c>
      <c r="P3592" s="412">
        <v>7617384</v>
      </c>
      <c r="Q3592" s="412">
        <f>K3592+M3592+O3592</f>
        <v>0</v>
      </c>
      <c r="R3592" s="412"/>
      <c r="S3592" s="412"/>
      <c r="T3592" s="412"/>
      <c r="U3592" s="419"/>
    </row>
    <row r="3593" spans="1:21" s="77" customFormat="1" ht="24" hidden="1" customHeight="1">
      <c r="A3593" s="372" t="s">
        <v>4829</v>
      </c>
      <c r="B3593" s="421"/>
      <c r="C3593" s="421" t="s">
        <v>4036</v>
      </c>
      <c r="D3593" s="421" t="s">
        <v>4037</v>
      </c>
      <c r="E3593" s="422" t="s">
        <v>2194</v>
      </c>
      <c r="F3593" s="416"/>
      <c r="G3593" s="416">
        <f>[5]내역서!F3585</f>
        <v>1</v>
      </c>
      <c r="H3593" s="415"/>
      <c r="I3593" s="415">
        <f>내역서!F3601</f>
        <v>0</v>
      </c>
      <c r="J3593" s="416">
        <v>7617384</v>
      </c>
      <c r="K3593" s="417">
        <f t="shared" si="6127"/>
        <v>0</v>
      </c>
      <c r="L3593" s="416"/>
      <c r="M3593" s="417">
        <f t="shared" si="6128"/>
        <v>0</v>
      </c>
      <c r="N3593" s="416">
        <v>0</v>
      </c>
      <c r="O3593" s="417">
        <f t="shared" si="6129"/>
        <v>0</v>
      </c>
      <c r="P3593" s="417">
        <v>7617384</v>
      </c>
      <c r="Q3593" s="417">
        <f t="shared" si="6104"/>
        <v>0</v>
      </c>
      <c r="R3593" s="417">
        <f t="shared" ref="R3593" si="6156">I3593-I3592</f>
        <v>0</v>
      </c>
      <c r="S3593" s="417">
        <f t="shared" ref="S3593:T3593" si="6157">P3593-P3592</f>
        <v>0</v>
      </c>
      <c r="T3593" s="417">
        <f t="shared" si="6157"/>
        <v>0</v>
      </c>
      <c r="U3593" s="422"/>
    </row>
    <row r="3594" spans="1:21" s="485" customFormat="1" ht="24" hidden="1" customHeight="1">
      <c r="A3594" s="366" t="s">
        <v>5096</v>
      </c>
      <c r="B3594" s="418" t="s">
        <v>0</v>
      </c>
      <c r="C3594" s="418" t="s">
        <v>4036</v>
      </c>
      <c r="D3594" s="418" t="s">
        <v>4038</v>
      </c>
      <c r="E3594" s="419" t="s">
        <v>2194</v>
      </c>
      <c r="F3594" s="411"/>
      <c r="G3594" s="411">
        <f>[5]내역서!F3586</f>
        <v>1</v>
      </c>
      <c r="H3594" s="410"/>
      <c r="I3594" s="410">
        <f>내역서!F3602</f>
        <v>0</v>
      </c>
      <c r="J3594" s="411">
        <v>10848045</v>
      </c>
      <c r="K3594" s="412">
        <f>INT($I3594*J3594)</f>
        <v>0</v>
      </c>
      <c r="L3594" s="411"/>
      <c r="M3594" s="412">
        <f>INT($I3594*L3594)</f>
        <v>0</v>
      </c>
      <c r="N3594" s="411">
        <v>0</v>
      </c>
      <c r="O3594" s="412">
        <f>INT($I3594*N3594)</f>
        <v>0</v>
      </c>
      <c r="P3594" s="412">
        <v>10848045</v>
      </c>
      <c r="Q3594" s="412">
        <f>K3594+M3594+O3594</f>
        <v>0</v>
      </c>
      <c r="R3594" s="412"/>
      <c r="S3594" s="412"/>
      <c r="T3594" s="412"/>
      <c r="U3594" s="419"/>
    </row>
    <row r="3595" spans="1:21" s="77" customFormat="1" ht="24" hidden="1" customHeight="1">
      <c r="A3595" s="372" t="s">
        <v>4829</v>
      </c>
      <c r="B3595" s="421"/>
      <c r="C3595" s="421" t="s">
        <v>4036</v>
      </c>
      <c r="D3595" s="421" t="s">
        <v>4038</v>
      </c>
      <c r="E3595" s="422" t="s">
        <v>2194</v>
      </c>
      <c r="F3595" s="416"/>
      <c r="G3595" s="416">
        <f>[5]내역서!F3587</f>
        <v>1</v>
      </c>
      <c r="H3595" s="415"/>
      <c r="I3595" s="415">
        <f>내역서!F3603</f>
        <v>0</v>
      </c>
      <c r="J3595" s="416">
        <v>10848045</v>
      </c>
      <c r="K3595" s="417">
        <f t="shared" si="6127"/>
        <v>0</v>
      </c>
      <c r="L3595" s="416"/>
      <c r="M3595" s="417">
        <f t="shared" si="6128"/>
        <v>0</v>
      </c>
      <c r="N3595" s="416">
        <v>0</v>
      </c>
      <c r="O3595" s="417">
        <f t="shared" si="6129"/>
        <v>0</v>
      </c>
      <c r="P3595" s="417">
        <v>10848045</v>
      </c>
      <c r="Q3595" s="417">
        <f t="shared" si="6104"/>
        <v>0</v>
      </c>
      <c r="R3595" s="417">
        <f t="shared" ref="R3595" si="6158">I3595-I3594</f>
        <v>0</v>
      </c>
      <c r="S3595" s="417">
        <f t="shared" ref="S3595:T3595" si="6159">P3595-P3594</f>
        <v>0</v>
      </c>
      <c r="T3595" s="417">
        <f t="shared" si="6159"/>
        <v>0</v>
      </c>
      <c r="U3595" s="422"/>
    </row>
    <row r="3596" spans="1:21" s="460" customFormat="1" ht="24" hidden="1" customHeight="1">
      <c r="A3596" s="366" t="s">
        <v>2246</v>
      </c>
      <c r="B3596" s="448" t="s">
        <v>6890</v>
      </c>
      <c r="C3596" s="448" t="s">
        <v>6891</v>
      </c>
      <c r="D3596" s="449" t="s">
        <v>0</v>
      </c>
      <c r="E3596" s="449" t="s">
        <v>308</v>
      </c>
      <c r="F3596" s="450">
        <v>0</v>
      </c>
      <c r="G3596" s="450">
        <f>[5]내역서!F3588</f>
        <v>0</v>
      </c>
      <c r="H3596" s="450"/>
      <c r="I3596" s="450">
        <f>내역서!F3604</f>
        <v>0</v>
      </c>
      <c r="J3596" s="451">
        <v>0</v>
      </c>
      <c r="K3596" s="450">
        <f>SUMIF($A$3598:$A$3623,$A3598,K$3598:K$3623)</f>
        <v>0</v>
      </c>
      <c r="L3596" s="451">
        <v>0</v>
      </c>
      <c r="M3596" s="450">
        <f>SUMIF($A$3598:$A$3623,$A3598,M$3598:M$3623)</f>
        <v>0</v>
      </c>
      <c r="N3596" s="451">
        <v>0</v>
      </c>
      <c r="O3596" s="450">
        <f>SUMIF($A$3598:$A$3623,$A3598,O$3598:O$3623)</f>
        <v>0</v>
      </c>
      <c r="P3596" s="452">
        <v>0</v>
      </c>
      <c r="Q3596" s="450">
        <f>K3596+M3596+O3596</f>
        <v>0</v>
      </c>
      <c r="R3596" s="450"/>
      <c r="S3596" s="450"/>
      <c r="T3596" s="450"/>
      <c r="U3596" s="453"/>
    </row>
    <row r="3597" spans="1:21" s="525" customFormat="1" ht="24" hidden="1" customHeight="1">
      <c r="A3597" s="372" t="s">
        <v>2219</v>
      </c>
      <c r="B3597" s="454" t="s">
        <v>6890</v>
      </c>
      <c r="C3597" s="454" t="s">
        <v>6891</v>
      </c>
      <c r="D3597" s="455" t="s">
        <v>0</v>
      </c>
      <c r="E3597" s="455" t="s">
        <v>308</v>
      </c>
      <c r="F3597" s="456">
        <v>0</v>
      </c>
      <c r="G3597" s="456">
        <f>[5]내역서!F3589</f>
        <v>0</v>
      </c>
      <c r="H3597" s="456"/>
      <c r="I3597" s="456">
        <f>내역서!F3605</f>
        <v>0</v>
      </c>
      <c r="J3597" s="457">
        <v>0</v>
      </c>
      <c r="K3597" s="456">
        <f>SUMIF($A$3598:$A$3623,$A3599,K$3598:K$3623)</f>
        <v>0</v>
      </c>
      <c r="L3597" s="457">
        <v>0</v>
      </c>
      <c r="M3597" s="456">
        <f>SUMIF($A$3598:$A$3623,$A3599,M$3598:M$3623)</f>
        <v>0</v>
      </c>
      <c r="N3597" s="457">
        <v>0</v>
      </c>
      <c r="O3597" s="456">
        <f>SUMIF($A$3598:$A$3623,$A3599,O$3598:O$3623)</f>
        <v>0</v>
      </c>
      <c r="P3597" s="458">
        <v>0</v>
      </c>
      <c r="Q3597" s="456">
        <f t="shared" ref="Q3597" si="6160">K3597+M3597+O3597</f>
        <v>0</v>
      </c>
      <c r="R3597" s="456">
        <f t="shared" ref="R3597" si="6161">I3597-I3596</f>
        <v>0</v>
      </c>
      <c r="S3597" s="456">
        <f t="shared" ref="S3597" si="6162">P3597-P3596</f>
        <v>0</v>
      </c>
      <c r="T3597" s="456">
        <f t="shared" ref="T3597" si="6163">Q3597-Q3596</f>
        <v>0</v>
      </c>
      <c r="U3597" s="459"/>
    </row>
    <row r="3598" spans="1:21" s="485" customFormat="1" ht="24" hidden="1" customHeight="1">
      <c r="A3598" s="366" t="s">
        <v>2246</v>
      </c>
      <c r="B3598" s="418" t="s">
        <v>0</v>
      </c>
      <c r="C3598" s="418" t="s">
        <v>6821</v>
      </c>
      <c r="D3598" s="418" t="s">
        <v>6823</v>
      </c>
      <c r="E3598" s="419" t="s">
        <v>1860</v>
      </c>
      <c r="F3598" s="411"/>
      <c r="G3598" s="411"/>
      <c r="H3598" s="410"/>
      <c r="I3598" s="410"/>
      <c r="J3598" s="411"/>
      <c r="K3598" s="412">
        <f>INT($I3598*J3598)</f>
        <v>0</v>
      </c>
      <c r="L3598" s="411">
        <v>0</v>
      </c>
      <c r="M3598" s="412">
        <f>INT($I3598*L3598)</f>
        <v>0</v>
      </c>
      <c r="N3598" s="411">
        <v>0</v>
      </c>
      <c r="O3598" s="412">
        <f>INT($I3598*N3598)</f>
        <v>0</v>
      </c>
      <c r="P3598" s="412">
        <f t="shared" ref="P3598:P3623" si="6164">+J3598+L3598+N3598</f>
        <v>0</v>
      </c>
      <c r="Q3598" s="412">
        <f>K3598+M3598+O3598</f>
        <v>0</v>
      </c>
      <c r="R3598" s="412"/>
      <c r="S3598" s="412"/>
      <c r="T3598" s="412"/>
      <c r="U3598" s="419" t="s">
        <v>6859</v>
      </c>
    </row>
    <row r="3599" spans="1:21" s="77" customFormat="1" ht="24" hidden="1" customHeight="1">
      <c r="A3599" s="372" t="s">
        <v>4608</v>
      </c>
      <c r="B3599" s="421"/>
      <c r="C3599" s="421" t="s">
        <v>6821</v>
      </c>
      <c r="D3599" s="421" t="s">
        <v>6823</v>
      </c>
      <c r="E3599" s="422" t="s">
        <v>1860</v>
      </c>
      <c r="F3599" s="416"/>
      <c r="G3599" s="416"/>
      <c r="H3599" s="415"/>
      <c r="I3599" s="415"/>
      <c r="J3599" s="416">
        <v>1480510</v>
      </c>
      <c r="K3599" s="417">
        <f t="shared" ref="K3599" si="6165">INT($I3599*J3599)</f>
        <v>0</v>
      </c>
      <c r="L3599" s="416">
        <v>0</v>
      </c>
      <c r="M3599" s="417">
        <f t="shared" ref="M3599" si="6166">INT($I3599*L3599)</f>
        <v>0</v>
      </c>
      <c r="N3599" s="416">
        <v>0</v>
      </c>
      <c r="O3599" s="417">
        <f t="shared" ref="O3599" si="6167">INT($I3599*N3599)</f>
        <v>0</v>
      </c>
      <c r="P3599" s="417">
        <f t="shared" si="6164"/>
        <v>1480510</v>
      </c>
      <c r="Q3599" s="417">
        <f t="shared" ref="Q3599" si="6168">K3599+M3599+O3599</f>
        <v>0</v>
      </c>
      <c r="R3599" s="417">
        <f t="shared" ref="R3599" si="6169">I3599-I3598</f>
        <v>0</v>
      </c>
      <c r="S3599" s="417">
        <f t="shared" ref="S3599" si="6170">P3599-P3598</f>
        <v>1480510</v>
      </c>
      <c r="T3599" s="417">
        <f t="shared" ref="T3599" si="6171">Q3599-Q3598</f>
        <v>0</v>
      </c>
      <c r="U3599" s="422" t="s">
        <v>2081</v>
      </c>
    </row>
    <row r="3600" spans="1:21" s="485" customFormat="1" ht="24" hidden="1" customHeight="1">
      <c r="A3600" s="366" t="s">
        <v>4568</v>
      </c>
      <c r="B3600" s="418" t="s">
        <v>0</v>
      </c>
      <c r="C3600" s="418" t="s">
        <v>6873</v>
      </c>
      <c r="D3600" s="418" t="s">
        <v>6877</v>
      </c>
      <c r="E3600" s="419" t="s">
        <v>18</v>
      </c>
      <c r="F3600" s="411"/>
      <c r="G3600" s="411"/>
      <c r="H3600" s="410"/>
      <c r="I3600" s="410"/>
      <c r="J3600" s="411"/>
      <c r="K3600" s="412">
        <f>INT($I3600*J3600)</f>
        <v>0</v>
      </c>
      <c r="L3600" s="411">
        <v>0</v>
      </c>
      <c r="M3600" s="412">
        <f>INT($I3600*L3600)</f>
        <v>0</v>
      </c>
      <c r="N3600" s="411">
        <v>0</v>
      </c>
      <c r="O3600" s="412">
        <f>INT($I3600*N3600)</f>
        <v>0</v>
      </c>
      <c r="P3600" s="412">
        <f t="shared" si="6164"/>
        <v>0</v>
      </c>
      <c r="Q3600" s="412">
        <f>K3600+M3600+O3600</f>
        <v>0</v>
      </c>
      <c r="R3600" s="412"/>
      <c r="S3600" s="412"/>
      <c r="T3600" s="412"/>
      <c r="U3600" s="419" t="s">
        <v>6859</v>
      </c>
    </row>
    <row r="3601" spans="1:21" s="77" customFormat="1" ht="24" hidden="1" customHeight="1">
      <c r="A3601" s="372" t="s">
        <v>4640</v>
      </c>
      <c r="B3601" s="421"/>
      <c r="C3601" s="421" t="s">
        <v>6873</v>
      </c>
      <c r="D3601" s="421" t="s">
        <v>6877</v>
      </c>
      <c r="E3601" s="422" t="s">
        <v>18</v>
      </c>
      <c r="F3601" s="416"/>
      <c r="G3601" s="416"/>
      <c r="H3601" s="415"/>
      <c r="I3601" s="415"/>
      <c r="J3601" s="416">
        <v>1350659</v>
      </c>
      <c r="K3601" s="417">
        <f t="shared" ref="K3601" si="6172">INT($I3601*J3601)</f>
        <v>0</v>
      </c>
      <c r="L3601" s="416">
        <v>0</v>
      </c>
      <c r="M3601" s="417">
        <f t="shared" ref="M3601" si="6173">INT($I3601*L3601)</f>
        <v>0</v>
      </c>
      <c r="N3601" s="416">
        <v>0</v>
      </c>
      <c r="O3601" s="417">
        <f t="shared" ref="O3601" si="6174">INT($I3601*N3601)</f>
        <v>0</v>
      </c>
      <c r="P3601" s="417">
        <f t="shared" si="6164"/>
        <v>1350659</v>
      </c>
      <c r="Q3601" s="417">
        <f t="shared" ref="Q3601" si="6175">K3601+M3601+O3601</f>
        <v>0</v>
      </c>
      <c r="R3601" s="417">
        <f t="shared" ref="R3601" si="6176">I3601-I3600</f>
        <v>0</v>
      </c>
      <c r="S3601" s="417">
        <f t="shared" ref="S3601" si="6177">P3601-P3600</f>
        <v>1350659</v>
      </c>
      <c r="T3601" s="417">
        <f t="shared" ref="T3601" si="6178">Q3601-Q3600</f>
        <v>0</v>
      </c>
      <c r="U3601" s="422" t="s">
        <v>2081</v>
      </c>
    </row>
    <row r="3602" spans="1:21" s="485" customFormat="1" ht="24" hidden="1" customHeight="1">
      <c r="A3602" s="366" t="s">
        <v>2246</v>
      </c>
      <c r="B3602" s="418" t="s">
        <v>0</v>
      </c>
      <c r="C3602" s="418" t="s">
        <v>6873</v>
      </c>
      <c r="D3602" s="418" t="s">
        <v>6878</v>
      </c>
      <c r="E3602" s="419" t="s">
        <v>18</v>
      </c>
      <c r="F3602" s="411"/>
      <c r="G3602" s="411"/>
      <c r="H3602" s="410"/>
      <c r="I3602" s="410"/>
      <c r="J3602" s="411"/>
      <c r="K3602" s="412">
        <f>INT($I3602*J3602)</f>
        <v>0</v>
      </c>
      <c r="L3602" s="411">
        <v>0</v>
      </c>
      <c r="M3602" s="412">
        <f>INT($I3602*L3602)</f>
        <v>0</v>
      </c>
      <c r="N3602" s="411">
        <v>0</v>
      </c>
      <c r="O3602" s="412">
        <f>INT($I3602*N3602)</f>
        <v>0</v>
      </c>
      <c r="P3602" s="412">
        <f t="shared" si="6164"/>
        <v>0</v>
      </c>
      <c r="Q3602" s="412">
        <f>K3602+M3602+O3602</f>
        <v>0</v>
      </c>
      <c r="R3602" s="412"/>
      <c r="S3602" s="412"/>
      <c r="T3602" s="412"/>
      <c r="U3602" s="419" t="s">
        <v>6859</v>
      </c>
    </row>
    <row r="3603" spans="1:21" s="77" customFormat="1" ht="24" hidden="1" customHeight="1">
      <c r="A3603" s="372" t="s">
        <v>2219</v>
      </c>
      <c r="B3603" s="421"/>
      <c r="C3603" s="421" t="s">
        <v>6873</v>
      </c>
      <c r="D3603" s="421" t="s">
        <v>6878</v>
      </c>
      <c r="E3603" s="422" t="s">
        <v>18</v>
      </c>
      <c r="F3603" s="416"/>
      <c r="G3603" s="416"/>
      <c r="H3603" s="415"/>
      <c r="I3603" s="415"/>
      <c r="J3603" s="416">
        <v>2079032</v>
      </c>
      <c r="K3603" s="417">
        <f t="shared" ref="K3603" si="6179">INT($I3603*J3603)</f>
        <v>0</v>
      </c>
      <c r="L3603" s="416">
        <v>0</v>
      </c>
      <c r="M3603" s="417">
        <f t="shared" ref="M3603" si="6180">INT($I3603*L3603)</f>
        <v>0</v>
      </c>
      <c r="N3603" s="416">
        <v>0</v>
      </c>
      <c r="O3603" s="417">
        <f t="shared" ref="O3603" si="6181">INT($I3603*N3603)</f>
        <v>0</v>
      </c>
      <c r="P3603" s="417">
        <f t="shared" si="6164"/>
        <v>2079032</v>
      </c>
      <c r="Q3603" s="417">
        <f t="shared" ref="Q3603" si="6182">K3603+M3603+O3603</f>
        <v>0</v>
      </c>
      <c r="R3603" s="417">
        <f t="shared" ref="R3603" si="6183">I3603-I3602</f>
        <v>0</v>
      </c>
      <c r="S3603" s="417">
        <f t="shared" ref="S3603" si="6184">P3603-P3602</f>
        <v>2079032</v>
      </c>
      <c r="T3603" s="417">
        <f t="shared" ref="T3603" si="6185">Q3603-Q3602</f>
        <v>0</v>
      </c>
      <c r="U3603" s="422" t="s">
        <v>2081</v>
      </c>
    </row>
    <row r="3604" spans="1:21" s="485" customFormat="1" ht="24" hidden="1" customHeight="1">
      <c r="A3604" s="366" t="s">
        <v>4732</v>
      </c>
      <c r="B3604" s="418" t="s">
        <v>0</v>
      </c>
      <c r="C3604" s="418" t="s">
        <v>6874</v>
      </c>
      <c r="D3604" s="418" t="s">
        <v>6879</v>
      </c>
      <c r="E3604" s="419" t="s">
        <v>18</v>
      </c>
      <c r="F3604" s="411"/>
      <c r="G3604" s="411"/>
      <c r="H3604" s="410"/>
      <c r="I3604" s="410"/>
      <c r="J3604" s="411"/>
      <c r="K3604" s="412">
        <f>INT($I3604*J3604)</f>
        <v>0</v>
      </c>
      <c r="L3604" s="411">
        <v>0</v>
      </c>
      <c r="M3604" s="412">
        <f>INT($I3604*L3604)</f>
        <v>0</v>
      </c>
      <c r="N3604" s="411">
        <v>0</v>
      </c>
      <c r="O3604" s="412">
        <f>INT($I3604*N3604)</f>
        <v>0</v>
      </c>
      <c r="P3604" s="412">
        <f t="shared" si="6164"/>
        <v>0</v>
      </c>
      <c r="Q3604" s="412">
        <f>K3604+M3604+O3604</f>
        <v>0</v>
      </c>
      <c r="R3604" s="412"/>
      <c r="S3604" s="412"/>
      <c r="T3604" s="412"/>
      <c r="U3604" s="419" t="s">
        <v>6859</v>
      </c>
    </row>
    <row r="3605" spans="1:21" s="77" customFormat="1" ht="24" hidden="1" customHeight="1">
      <c r="A3605" s="372" t="s">
        <v>2219</v>
      </c>
      <c r="B3605" s="421"/>
      <c r="C3605" s="421" t="s">
        <v>6874</v>
      </c>
      <c r="D3605" s="421" t="s">
        <v>6879</v>
      </c>
      <c r="E3605" s="422" t="s">
        <v>18</v>
      </c>
      <c r="F3605" s="416"/>
      <c r="G3605" s="416"/>
      <c r="H3605" s="415"/>
      <c r="I3605" s="415"/>
      <c r="J3605" s="416">
        <v>760435</v>
      </c>
      <c r="K3605" s="417">
        <f t="shared" ref="K3605" si="6186">INT($I3605*J3605)</f>
        <v>0</v>
      </c>
      <c r="L3605" s="416">
        <v>0</v>
      </c>
      <c r="M3605" s="417">
        <f t="shared" ref="M3605" si="6187">INT($I3605*L3605)</f>
        <v>0</v>
      </c>
      <c r="N3605" s="416">
        <v>0</v>
      </c>
      <c r="O3605" s="417">
        <f t="shared" ref="O3605" si="6188">INT($I3605*N3605)</f>
        <v>0</v>
      </c>
      <c r="P3605" s="417">
        <f t="shared" si="6164"/>
        <v>760435</v>
      </c>
      <c r="Q3605" s="417">
        <f t="shared" ref="Q3605" si="6189">K3605+M3605+O3605</f>
        <v>0</v>
      </c>
      <c r="R3605" s="417">
        <f t="shared" ref="R3605" si="6190">I3605-I3604</f>
        <v>0</v>
      </c>
      <c r="S3605" s="417">
        <f t="shared" ref="S3605" si="6191">P3605-P3604</f>
        <v>760435</v>
      </c>
      <c r="T3605" s="417">
        <f t="shared" ref="T3605" si="6192">Q3605-Q3604</f>
        <v>0</v>
      </c>
      <c r="U3605" s="422" t="s">
        <v>2081</v>
      </c>
    </row>
    <row r="3606" spans="1:21" s="485" customFormat="1" ht="24" hidden="1" customHeight="1">
      <c r="A3606" s="366" t="s">
        <v>4732</v>
      </c>
      <c r="B3606" s="418" t="s">
        <v>0</v>
      </c>
      <c r="C3606" s="418" t="s">
        <v>6874</v>
      </c>
      <c r="D3606" s="418" t="s">
        <v>6880</v>
      </c>
      <c r="E3606" s="419" t="s">
        <v>18</v>
      </c>
      <c r="F3606" s="411"/>
      <c r="G3606" s="411"/>
      <c r="H3606" s="410"/>
      <c r="I3606" s="410"/>
      <c r="J3606" s="411"/>
      <c r="K3606" s="412">
        <f>INT($I3606*J3606)</f>
        <v>0</v>
      </c>
      <c r="L3606" s="411">
        <v>0</v>
      </c>
      <c r="M3606" s="412">
        <f>INT($I3606*L3606)</f>
        <v>0</v>
      </c>
      <c r="N3606" s="411">
        <v>0</v>
      </c>
      <c r="O3606" s="412">
        <f>INT($I3606*N3606)</f>
        <v>0</v>
      </c>
      <c r="P3606" s="412">
        <f t="shared" si="6164"/>
        <v>0</v>
      </c>
      <c r="Q3606" s="412">
        <f>K3606+M3606+O3606</f>
        <v>0</v>
      </c>
      <c r="R3606" s="412"/>
      <c r="S3606" s="412"/>
      <c r="T3606" s="412"/>
      <c r="U3606" s="419" t="s">
        <v>6859</v>
      </c>
    </row>
    <row r="3607" spans="1:21" s="77" customFormat="1" ht="24" hidden="1" customHeight="1">
      <c r="A3607" s="372" t="s">
        <v>4640</v>
      </c>
      <c r="B3607" s="421"/>
      <c r="C3607" s="421" t="s">
        <v>6874</v>
      </c>
      <c r="D3607" s="421" t="s">
        <v>6880</v>
      </c>
      <c r="E3607" s="422" t="s">
        <v>18</v>
      </c>
      <c r="F3607" s="416"/>
      <c r="G3607" s="416"/>
      <c r="H3607" s="415"/>
      <c r="I3607" s="415"/>
      <c r="J3607" s="416">
        <v>975628</v>
      </c>
      <c r="K3607" s="417">
        <f t="shared" ref="K3607" si="6193">INT($I3607*J3607)</f>
        <v>0</v>
      </c>
      <c r="L3607" s="416">
        <v>0</v>
      </c>
      <c r="M3607" s="417">
        <f t="shared" ref="M3607" si="6194">INT($I3607*L3607)</f>
        <v>0</v>
      </c>
      <c r="N3607" s="416">
        <v>0</v>
      </c>
      <c r="O3607" s="417">
        <f t="shared" ref="O3607" si="6195">INT($I3607*N3607)</f>
        <v>0</v>
      </c>
      <c r="P3607" s="417">
        <f t="shared" si="6164"/>
        <v>975628</v>
      </c>
      <c r="Q3607" s="417">
        <f t="shared" ref="Q3607" si="6196">K3607+M3607+O3607</f>
        <v>0</v>
      </c>
      <c r="R3607" s="417">
        <f t="shared" ref="R3607" si="6197">I3607-I3606</f>
        <v>0</v>
      </c>
      <c r="S3607" s="417">
        <f t="shared" ref="S3607" si="6198">P3607-P3606</f>
        <v>975628</v>
      </c>
      <c r="T3607" s="417">
        <f t="shared" ref="T3607" si="6199">Q3607-Q3606</f>
        <v>0</v>
      </c>
      <c r="U3607" s="422" t="s">
        <v>2081</v>
      </c>
    </row>
    <row r="3608" spans="1:21" s="485" customFormat="1" ht="24" hidden="1" customHeight="1">
      <c r="A3608" s="366" t="s">
        <v>4732</v>
      </c>
      <c r="B3608" s="418" t="s">
        <v>0</v>
      </c>
      <c r="C3608" s="418" t="s">
        <v>6875</v>
      </c>
      <c r="D3608" s="418" t="s">
        <v>3889</v>
      </c>
      <c r="E3608" s="419" t="s">
        <v>18</v>
      </c>
      <c r="F3608" s="411"/>
      <c r="G3608" s="411"/>
      <c r="H3608" s="410"/>
      <c r="I3608" s="410"/>
      <c r="J3608" s="411"/>
      <c r="K3608" s="412">
        <f>INT($I3608*J3608)</f>
        <v>0</v>
      </c>
      <c r="L3608" s="411">
        <v>0</v>
      </c>
      <c r="M3608" s="412">
        <f>INT($I3608*L3608)</f>
        <v>0</v>
      </c>
      <c r="N3608" s="411">
        <v>0</v>
      </c>
      <c r="O3608" s="412">
        <f>INT($I3608*N3608)</f>
        <v>0</v>
      </c>
      <c r="P3608" s="412">
        <f t="shared" si="6164"/>
        <v>0</v>
      </c>
      <c r="Q3608" s="412">
        <f>K3608+M3608+O3608</f>
        <v>0</v>
      </c>
      <c r="R3608" s="412"/>
      <c r="S3608" s="412"/>
      <c r="T3608" s="412"/>
      <c r="U3608" s="419" t="s">
        <v>6859</v>
      </c>
    </row>
    <row r="3609" spans="1:21" s="77" customFormat="1" ht="24" hidden="1" customHeight="1">
      <c r="A3609" s="372" t="s">
        <v>2219</v>
      </c>
      <c r="B3609" s="421"/>
      <c r="C3609" s="421" t="s">
        <v>6875</v>
      </c>
      <c r="D3609" s="421" t="s">
        <v>3889</v>
      </c>
      <c r="E3609" s="422" t="s">
        <v>18</v>
      </c>
      <c r="F3609" s="416"/>
      <c r="G3609" s="416"/>
      <c r="H3609" s="415"/>
      <c r="I3609" s="415"/>
      <c r="J3609" s="416">
        <v>115235</v>
      </c>
      <c r="K3609" s="417">
        <f t="shared" ref="K3609" si="6200">INT($I3609*J3609)</f>
        <v>0</v>
      </c>
      <c r="L3609" s="416">
        <v>0</v>
      </c>
      <c r="M3609" s="417">
        <f t="shared" ref="M3609" si="6201">INT($I3609*L3609)</f>
        <v>0</v>
      </c>
      <c r="N3609" s="416">
        <v>0</v>
      </c>
      <c r="O3609" s="417">
        <f t="shared" ref="O3609" si="6202">INT($I3609*N3609)</f>
        <v>0</v>
      </c>
      <c r="P3609" s="417">
        <f t="shared" si="6164"/>
        <v>115235</v>
      </c>
      <c r="Q3609" s="417">
        <f t="shared" ref="Q3609" si="6203">K3609+M3609+O3609</f>
        <v>0</v>
      </c>
      <c r="R3609" s="417">
        <f t="shared" ref="R3609" si="6204">I3609-I3608</f>
        <v>0</v>
      </c>
      <c r="S3609" s="417">
        <f t="shared" ref="S3609" si="6205">P3609-P3608</f>
        <v>115235</v>
      </c>
      <c r="T3609" s="417">
        <f t="shared" ref="T3609" si="6206">Q3609-Q3608</f>
        <v>0</v>
      </c>
      <c r="U3609" s="422" t="s">
        <v>2081</v>
      </c>
    </row>
    <row r="3610" spans="1:21" s="485" customFormat="1" ht="24" hidden="1" customHeight="1">
      <c r="A3610" s="366" t="s">
        <v>2246</v>
      </c>
      <c r="B3610" s="418" t="s">
        <v>0</v>
      </c>
      <c r="C3610" s="418" t="s">
        <v>6866</v>
      </c>
      <c r="D3610" s="418" t="s">
        <v>93</v>
      </c>
      <c r="E3610" s="419" t="s">
        <v>18</v>
      </c>
      <c r="F3610" s="411"/>
      <c r="G3610" s="411"/>
      <c r="H3610" s="410"/>
      <c r="I3610" s="410"/>
      <c r="J3610" s="411"/>
      <c r="K3610" s="412">
        <f>INT($I3610*J3610)</f>
        <v>0</v>
      </c>
      <c r="L3610" s="411">
        <v>0</v>
      </c>
      <c r="M3610" s="412">
        <f>INT($I3610*L3610)</f>
        <v>0</v>
      </c>
      <c r="N3610" s="411">
        <v>0</v>
      </c>
      <c r="O3610" s="412">
        <f>INT($I3610*N3610)</f>
        <v>0</v>
      </c>
      <c r="P3610" s="412">
        <f t="shared" si="6164"/>
        <v>0</v>
      </c>
      <c r="Q3610" s="412">
        <f>K3610+M3610+O3610</f>
        <v>0</v>
      </c>
      <c r="R3610" s="412"/>
      <c r="S3610" s="412"/>
      <c r="T3610" s="412"/>
      <c r="U3610" s="419" t="s">
        <v>6859</v>
      </c>
    </row>
    <row r="3611" spans="1:21" s="77" customFormat="1" ht="24" hidden="1" customHeight="1">
      <c r="A3611" s="372" t="s">
        <v>2219</v>
      </c>
      <c r="B3611" s="421"/>
      <c r="C3611" s="421" t="s">
        <v>6866</v>
      </c>
      <c r="D3611" s="421" t="s">
        <v>93</v>
      </c>
      <c r="E3611" s="422" t="s">
        <v>18</v>
      </c>
      <c r="F3611" s="416"/>
      <c r="G3611" s="416"/>
      <c r="H3611" s="415"/>
      <c r="I3611" s="415"/>
      <c r="J3611" s="416">
        <v>61389</v>
      </c>
      <c r="K3611" s="417">
        <f t="shared" ref="K3611" si="6207">INT($I3611*J3611)</f>
        <v>0</v>
      </c>
      <c r="L3611" s="416">
        <v>0</v>
      </c>
      <c r="M3611" s="417">
        <f t="shared" ref="M3611" si="6208">INT($I3611*L3611)</f>
        <v>0</v>
      </c>
      <c r="N3611" s="416">
        <v>0</v>
      </c>
      <c r="O3611" s="417">
        <f t="shared" ref="O3611" si="6209">INT($I3611*N3611)</f>
        <v>0</v>
      </c>
      <c r="P3611" s="417">
        <f t="shared" si="6164"/>
        <v>61389</v>
      </c>
      <c r="Q3611" s="417">
        <f t="shared" ref="Q3611" si="6210">K3611+M3611+O3611</f>
        <v>0</v>
      </c>
      <c r="R3611" s="417">
        <f t="shared" ref="R3611" si="6211">I3611-I3610</f>
        <v>0</v>
      </c>
      <c r="S3611" s="417">
        <f t="shared" ref="S3611" si="6212">P3611-P3610</f>
        <v>61389</v>
      </c>
      <c r="T3611" s="417">
        <f t="shared" ref="T3611" si="6213">Q3611-Q3610</f>
        <v>0</v>
      </c>
      <c r="U3611" s="422" t="s">
        <v>2081</v>
      </c>
    </row>
    <row r="3612" spans="1:21" s="485" customFormat="1" ht="24" hidden="1" customHeight="1">
      <c r="A3612" s="366" t="s">
        <v>2246</v>
      </c>
      <c r="B3612" s="418" t="s">
        <v>0</v>
      </c>
      <c r="C3612" s="418" t="s">
        <v>6876</v>
      </c>
      <c r="D3612" s="418" t="s">
        <v>3889</v>
      </c>
      <c r="E3612" s="419" t="s">
        <v>2382</v>
      </c>
      <c r="F3612" s="411"/>
      <c r="G3612" s="411"/>
      <c r="H3612" s="410"/>
      <c r="I3612" s="410"/>
      <c r="J3612" s="411"/>
      <c r="K3612" s="412">
        <f>INT($I3612*J3612)</f>
        <v>0</v>
      </c>
      <c r="L3612" s="411">
        <v>0</v>
      </c>
      <c r="M3612" s="412">
        <f>INT($I3612*L3612)</f>
        <v>0</v>
      </c>
      <c r="N3612" s="411">
        <v>0</v>
      </c>
      <c r="O3612" s="412">
        <f>INT($I3612*N3612)</f>
        <v>0</v>
      </c>
      <c r="P3612" s="412">
        <f t="shared" si="6164"/>
        <v>0</v>
      </c>
      <c r="Q3612" s="412">
        <f>K3612+M3612+O3612</f>
        <v>0</v>
      </c>
      <c r="R3612" s="412"/>
      <c r="S3612" s="412"/>
      <c r="T3612" s="412"/>
      <c r="U3612" s="419" t="s">
        <v>6859</v>
      </c>
    </row>
    <row r="3613" spans="1:21" s="77" customFormat="1" ht="24" hidden="1" customHeight="1">
      <c r="A3613" s="372" t="s">
        <v>4640</v>
      </c>
      <c r="B3613" s="421"/>
      <c r="C3613" s="421" t="s">
        <v>6876</v>
      </c>
      <c r="D3613" s="421" t="s">
        <v>3889</v>
      </c>
      <c r="E3613" s="422" t="s">
        <v>2382</v>
      </c>
      <c r="F3613" s="416"/>
      <c r="G3613" s="416"/>
      <c r="H3613" s="415"/>
      <c r="I3613" s="415"/>
      <c r="J3613" s="416">
        <v>97789</v>
      </c>
      <c r="K3613" s="417">
        <f t="shared" ref="K3613" si="6214">INT($I3613*J3613)</f>
        <v>0</v>
      </c>
      <c r="L3613" s="416">
        <v>0</v>
      </c>
      <c r="M3613" s="417">
        <f t="shared" ref="M3613" si="6215">INT($I3613*L3613)</f>
        <v>0</v>
      </c>
      <c r="N3613" s="416">
        <v>0</v>
      </c>
      <c r="O3613" s="417">
        <f t="shared" ref="O3613" si="6216">INT($I3613*N3613)</f>
        <v>0</v>
      </c>
      <c r="P3613" s="417">
        <f t="shared" si="6164"/>
        <v>97789</v>
      </c>
      <c r="Q3613" s="417">
        <f t="shared" ref="Q3613" si="6217">K3613+M3613+O3613</f>
        <v>0</v>
      </c>
      <c r="R3613" s="417">
        <f t="shared" ref="R3613" si="6218">I3613-I3612</f>
        <v>0</v>
      </c>
      <c r="S3613" s="417">
        <f t="shared" ref="S3613" si="6219">P3613-P3612</f>
        <v>97789</v>
      </c>
      <c r="T3613" s="417">
        <f t="shared" ref="T3613" si="6220">Q3613-Q3612</f>
        <v>0</v>
      </c>
      <c r="U3613" s="422" t="s">
        <v>2081</v>
      </c>
    </row>
    <row r="3614" spans="1:21" s="485" customFormat="1" ht="24" hidden="1" customHeight="1">
      <c r="A3614" s="366" t="s">
        <v>2246</v>
      </c>
      <c r="B3614" s="418" t="s">
        <v>0</v>
      </c>
      <c r="C3614" s="418" t="s">
        <v>6873</v>
      </c>
      <c r="D3614" s="418" t="s">
        <v>6882</v>
      </c>
      <c r="E3614" s="419" t="s">
        <v>18</v>
      </c>
      <c r="F3614" s="411"/>
      <c r="G3614" s="411"/>
      <c r="H3614" s="410"/>
      <c r="I3614" s="410"/>
      <c r="J3614" s="411"/>
      <c r="K3614" s="412">
        <f>INT($I3614*J3614)</f>
        <v>0</v>
      </c>
      <c r="L3614" s="411">
        <v>0</v>
      </c>
      <c r="M3614" s="412">
        <f>INT($I3614*L3614)</f>
        <v>0</v>
      </c>
      <c r="N3614" s="411">
        <v>0</v>
      </c>
      <c r="O3614" s="412">
        <f>INT($I3614*N3614)</f>
        <v>0</v>
      </c>
      <c r="P3614" s="412">
        <f t="shared" si="6164"/>
        <v>0</v>
      </c>
      <c r="Q3614" s="412">
        <f>K3614+M3614+O3614</f>
        <v>0</v>
      </c>
      <c r="R3614" s="412"/>
      <c r="S3614" s="412"/>
      <c r="T3614" s="412"/>
      <c r="U3614" s="419" t="s">
        <v>6859</v>
      </c>
    </row>
    <row r="3615" spans="1:21" s="77" customFormat="1" ht="24" hidden="1" customHeight="1">
      <c r="A3615" s="372" t="s">
        <v>2219</v>
      </c>
      <c r="B3615" s="421"/>
      <c r="C3615" s="421" t="s">
        <v>6873</v>
      </c>
      <c r="D3615" s="421" t="s">
        <v>6882</v>
      </c>
      <c r="E3615" s="422" t="s">
        <v>18</v>
      </c>
      <c r="F3615" s="416"/>
      <c r="G3615" s="416"/>
      <c r="H3615" s="415"/>
      <c r="I3615" s="415"/>
      <c r="J3615" s="416">
        <v>1021552</v>
      </c>
      <c r="K3615" s="417">
        <f t="shared" ref="K3615" si="6221">INT($I3615*J3615)</f>
        <v>0</v>
      </c>
      <c r="L3615" s="416">
        <v>0</v>
      </c>
      <c r="M3615" s="417">
        <f t="shared" ref="M3615" si="6222">INT($I3615*L3615)</f>
        <v>0</v>
      </c>
      <c r="N3615" s="416">
        <v>0</v>
      </c>
      <c r="O3615" s="417">
        <f t="shared" ref="O3615" si="6223">INT($I3615*N3615)</f>
        <v>0</v>
      </c>
      <c r="P3615" s="417">
        <f t="shared" si="6164"/>
        <v>1021552</v>
      </c>
      <c r="Q3615" s="417">
        <f t="shared" ref="Q3615" si="6224">K3615+M3615+O3615</f>
        <v>0</v>
      </c>
      <c r="R3615" s="417">
        <f t="shared" ref="R3615" si="6225">I3615-I3614</f>
        <v>0</v>
      </c>
      <c r="S3615" s="417">
        <f t="shared" ref="S3615" si="6226">P3615-P3614</f>
        <v>1021552</v>
      </c>
      <c r="T3615" s="417">
        <f t="shared" ref="T3615" si="6227">Q3615-Q3614</f>
        <v>0</v>
      </c>
      <c r="U3615" s="422" t="s">
        <v>2081</v>
      </c>
    </row>
    <row r="3616" spans="1:21" s="485" customFormat="1" ht="24" hidden="1" customHeight="1">
      <c r="A3616" s="366" t="s">
        <v>4732</v>
      </c>
      <c r="B3616" s="418" t="s">
        <v>0</v>
      </c>
      <c r="C3616" s="418" t="s">
        <v>6873</v>
      </c>
      <c r="D3616" s="418" t="s">
        <v>6883</v>
      </c>
      <c r="E3616" s="419" t="s">
        <v>18</v>
      </c>
      <c r="F3616" s="411"/>
      <c r="G3616" s="411"/>
      <c r="H3616" s="410"/>
      <c r="I3616" s="410"/>
      <c r="J3616" s="411"/>
      <c r="K3616" s="412">
        <f>INT($I3616*J3616)</f>
        <v>0</v>
      </c>
      <c r="L3616" s="411">
        <v>0</v>
      </c>
      <c r="M3616" s="412">
        <f>INT($I3616*L3616)</f>
        <v>0</v>
      </c>
      <c r="N3616" s="411">
        <v>0</v>
      </c>
      <c r="O3616" s="412">
        <f>INT($I3616*N3616)</f>
        <v>0</v>
      </c>
      <c r="P3616" s="412">
        <f t="shared" si="6164"/>
        <v>0</v>
      </c>
      <c r="Q3616" s="412">
        <f>K3616+M3616+O3616</f>
        <v>0</v>
      </c>
      <c r="R3616" s="412"/>
      <c r="S3616" s="412"/>
      <c r="T3616" s="412"/>
      <c r="U3616" s="419" t="s">
        <v>6859</v>
      </c>
    </row>
    <row r="3617" spans="1:21" s="77" customFormat="1" ht="24" hidden="1" customHeight="1">
      <c r="A3617" s="372" t="s">
        <v>2219</v>
      </c>
      <c r="B3617" s="421"/>
      <c r="C3617" s="421" t="s">
        <v>6873</v>
      </c>
      <c r="D3617" s="421" t="s">
        <v>6883</v>
      </c>
      <c r="E3617" s="422" t="s">
        <v>18</v>
      </c>
      <c r="F3617" s="416"/>
      <c r="G3617" s="416"/>
      <c r="H3617" s="415"/>
      <c r="I3617" s="415"/>
      <c r="J3617" s="416">
        <v>2110057</v>
      </c>
      <c r="K3617" s="417">
        <f t="shared" ref="K3617" si="6228">INT($I3617*J3617)</f>
        <v>0</v>
      </c>
      <c r="L3617" s="416">
        <v>0</v>
      </c>
      <c r="M3617" s="417">
        <f t="shared" ref="M3617" si="6229">INT($I3617*L3617)</f>
        <v>0</v>
      </c>
      <c r="N3617" s="416">
        <v>0</v>
      </c>
      <c r="O3617" s="417">
        <f t="shared" ref="O3617" si="6230">INT($I3617*N3617)</f>
        <v>0</v>
      </c>
      <c r="P3617" s="417">
        <f t="shared" si="6164"/>
        <v>2110057</v>
      </c>
      <c r="Q3617" s="417">
        <f t="shared" ref="Q3617" si="6231">K3617+M3617+O3617</f>
        <v>0</v>
      </c>
      <c r="R3617" s="417">
        <f t="shared" ref="R3617" si="6232">I3617-I3616</f>
        <v>0</v>
      </c>
      <c r="S3617" s="417">
        <f t="shared" ref="S3617" si="6233">P3617-P3616</f>
        <v>2110057</v>
      </c>
      <c r="T3617" s="417">
        <f t="shared" ref="T3617" si="6234">Q3617-Q3616</f>
        <v>0</v>
      </c>
      <c r="U3617" s="422" t="s">
        <v>2081</v>
      </c>
    </row>
    <row r="3618" spans="1:21" s="485" customFormat="1" ht="24" hidden="1" customHeight="1">
      <c r="A3618" s="366" t="s">
        <v>2246</v>
      </c>
      <c r="B3618" s="418" t="s">
        <v>0</v>
      </c>
      <c r="C3618" s="418" t="s">
        <v>6874</v>
      </c>
      <c r="D3618" s="418" t="s">
        <v>6881</v>
      </c>
      <c r="E3618" s="419" t="s">
        <v>18</v>
      </c>
      <c r="F3618" s="411"/>
      <c r="G3618" s="411"/>
      <c r="H3618" s="410"/>
      <c r="I3618" s="410"/>
      <c r="J3618" s="411"/>
      <c r="K3618" s="412">
        <f>INT($I3618*J3618)</f>
        <v>0</v>
      </c>
      <c r="L3618" s="411">
        <v>0</v>
      </c>
      <c r="M3618" s="412">
        <f>INT($I3618*L3618)</f>
        <v>0</v>
      </c>
      <c r="N3618" s="411">
        <v>0</v>
      </c>
      <c r="O3618" s="412">
        <f>INT($I3618*N3618)</f>
        <v>0</v>
      </c>
      <c r="P3618" s="412">
        <f t="shared" si="6164"/>
        <v>0</v>
      </c>
      <c r="Q3618" s="412">
        <f>K3618+M3618+O3618</f>
        <v>0</v>
      </c>
      <c r="R3618" s="412"/>
      <c r="S3618" s="412"/>
      <c r="T3618" s="412"/>
      <c r="U3618" s="419" t="s">
        <v>6859</v>
      </c>
    </row>
    <row r="3619" spans="1:21" s="77" customFormat="1" ht="24" hidden="1" customHeight="1">
      <c r="A3619" s="372" t="s">
        <v>2219</v>
      </c>
      <c r="B3619" s="421"/>
      <c r="C3619" s="421" t="s">
        <v>6874</v>
      </c>
      <c r="D3619" s="421" t="s">
        <v>6881</v>
      </c>
      <c r="E3619" s="422" t="s">
        <v>18</v>
      </c>
      <c r="F3619" s="416"/>
      <c r="G3619" s="416"/>
      <c r="H3619" s="415"/>
      <c r="I3619" s="415"/>
      <c r="J3619" s="416">
        <v>649256</v>
      </c>
      <c r="K3619" s="417">
        <f t="shared" ref="K3619" si="6235">INT($I3619*J3619)</f>
        <v>0</v>
      </c>
      <c r="L3619" s="416">
        <v>0</v>
      </c>
      <c r="M3619" s="417">
        <f t="shared" ref="M3619" si="6236">INT($I3619*L3619)</f>
        <v>0</v>
      </c>
      <c r="N3619" s="416">
        <v>0</v>
      </c>
      <c r="O3619" s="417">
        <f t="shared" ref="O3619" si="6237">INT($I3619*N3619)</f>
        <v>0</v>
      </c>
      <c r="P3619" s="417">
        <f t="shared" si="6164"/>
        <v>649256</v>
      </c>
      <c r="Q3619" s="417">
        <f t="shared" ref="Q3619" si="6238">K3619+M3619+O3619</f>
        <v>0</v>
      </c>
      <c r="R3619" s="417">
        <f t="shared" ref="R3619" si="6239">I3619-I3618</f>
        <v>0</v>
      </c>
      <c r="S3619" s="417">
        <f t="shared" ref="S3619" si="6240">P3619-P3618</f>
        <v>649256</v>
      </c>
      <c r="T3619" s="417">
        <f t="shared" ref="T3619" si="6241">Q3619-Q3618</f>
        <v>0</v>
      </c>
      <c r="U3619" s="422" t="s">
        <v>2081</v>
      </c>
    </row>
    <row r="3620" spans="1:21" s="485" customFormat="1" ht="24" hidden="1" customHeight="1">
      <c r="A3620" s="366" t="s">
        <v>2246</v>
      </c>
      <c r="B3620" s="418" t="s">
        <v>0</v>
      </c>
      <c r="C3620" s="418" t="s">
        <v>6876</v>
      </c>
      <c r="D3620" s="418" t="s">
        <v>6871</v>
      </c>
      <c r="E3620" s="419" t="s">
        <v>2382</v>
      </c>
      <c r="F3620" s="411"/>
      <c r="G3620" s="411"/>
      <c r="H3620" s="410"/>
      <c r="I3620" s="410"/>
      <c r="J3620" s="411"/>
      <c r="K3620" s="412">
        <f>INT($I3620*J3620)</f>
        <v>0</v>
      </c>
      <c r="L3620" s="411">
        <v>0</v>
      </c>
      <c r="M3620" s="412">
        <f>INT($I3620*L3620)</f>
        <v>0</v>
      </c>
      <c r="N3620" s="411">
        <v>0</v>
      </c>
      <c r="O3620" s="412">
        <f>INT($I3620*N3620)</f>
        <v>0</v>
      </c>
      <c r="P3620" s="412">
        <f t="shared" si="6164"/>
        <v>0</v>
      </c>
      <c r="Q3620" s="412">
        <f>K3620+M3620+O3620</f>
        <v>0</v>
      </c>
      <c r="R3620" s="412"/>
      <c r="S3620" s="412"/>
      <c r="T3620" s="412"/>
      <c r="U3620" s="419" t="s">
        <v>6859</v>
      </c>
    </row>
    <row r="3621" spans="1:21" s="77" customFormat="1" ht="24" hidden="1" customHeight="1">
      <c r="A3621" s="372" t="s">
        <v>2219</v>
      </c>
      <c r="B3621" s="421"/>
      <c r="C3621" s="421" t="s">
        <v>6876</v>
      </c>
      <c r="D3621" s="421" t="s">
        <v>6871</v>
      </c>
      <c r="E3621" s="422" t="s">
        <v>2382</v>
      </c>
      <c r="F3621" s="416"/>
      <c r="G3621" s="416"/>
      <c r="H3621" s="415"/>
      <c r="I3621" s="415"/>
      <c r="J3621" s="416">
        <v>60918</v>
      </c>
      <c r="K3621" s="417">
        <f t="shared" ref="K3621" si="6242">INT($I3621*J3621)</f>
        <v>0</v>
      </c>
      <c r="L3621" s="416">
        <v>0</v>
      </c>
      <c r="M3621" s="417">
        <f t="shared" ref="M3621" si="6243">INT($I3621*L3621)</f>
        <v>0</v>
      </c>
      <c r="N3621" s="416">
        <v>0</v>
      </c>
      <c r="O3621" s="417">
        <f t="shared" ref="O3621" si="6244">INT($I3621*N3621)</f>
        <v>0</v>
      </c>
      <c r="P3621" s="417">
        <f t="shared" si="6164"/>
        <v>60918</v>
      </c>
      <c r="Q3621" s="417">
        <f t="shared" ref="Q3621" si="6245">K3621+M3621+O3621</f>
        <v>0</v>
      </c>
      <c r="R3621" s="417">
        <f t="shared" ref="R3621" si="6246">I3621-I3620</f>
        <v>0</v>
      </c>
      <c r="S3621" s="417">
        <f t="shared" ref="S3621" si="6247">P3621-P3620</f>
        <v>60918</v>
      </c>
      <c r="T3621" s="417">
        <f t="shared" ref="T3621" si="6248">Q3621-Q3620</f>
        <v>0</v>
      </c>
      <c r="U3621" s="422" t="s">
        <v>2081</v>
      </c>
    </row>
    <row r="3622" spans="1:21" s="485" customFormat="1" ht="24" hidden="1" customHeight="1">
      <c r="A3622" s="366" t="s">
        <v>2246</v>
      </c>
      <c r="B3622" s="418" t="s">
        <v>0</v>
      </c>
      <c r="C3622" s="418" t="s">
        <v>6867</v>
      </c>
      <c r="D3622" s="418"/>
      <c r="E3622" s="419" t="s">
        <v>20</v>
      </c>
      <c r="F3622" s="411"/>
      <c r="G3622" s="411"/>
      <c r="H3622" s="410"/>
      <c r="I3622" s="410">
        <f>내역서!F3630</f>
        <v>0</v>
      </c>
      <c r="J3622" s="411"/>
      <c r="K3622" s="412">
        <f>INT($I3622*J3622)</f>
        <v>0</v>
      </c>
      <c r="L3622" s="411"/>
      <c r="M3622" s="412">
        <f>INT($I3622*L3622)</f>
        <v>0</v>
      </c>
      <c r="N3622" s="411">
        <v>41766</v>
      </c>
      <c r="O3622" s="412">
        <f>INT($I3622*N3622)</f>
        <v>0</v>
      </c>
      <c r="P3622" s="412">
        <f t="shared" si="6164"/>
        <v>41766</v>
      </c>
      <c r="Q3622" s="412">
        <f>K3622+M3622+O3622</f>
        <v>0</v>
      </c>
      <c r="R3622" s="412"/>
      <c r="S3622" s="412"/>
      <c r="T3622" s="412"/>
      <c r="U3622" s="419" t="s">
        <v>6859</v>
      </c>
    </row>
    <row r="3623" spans="1:21" s="77" customFormat="1" ht="24" hidden="1" customHeight="1">
      <c r="A3623" s="372" t="s">
        <v>2219</v>
      </c>
      <c r="B3623" s="421"/>
      <c r="C3623" s="421" t="s">
        <v>6867</v>
      </c>
      <c r="D3623" s="421"/>
      <c r="E3623" s="422" t="s">
        <v>20</v>
      </c>
      <c r="F3623" s="416"/>
      <c r="G3623" s="416"/>
      <c r="H3623" s="415"/>
      <c r="I3623" s="415">
        <f>내역서!F3631</f>
        <v>0</v>
      </c>
      <c r="J3623" s="416"/>
      <c r="K3623" s="417">
        <f t="shared" ref="K3623" si="6249">INT($I3623*J3623)</f>
        <v>0</v>
      </c>
      <c r="L3623" s="416"/>
      <c r="M3623" s="417">
        <f t="shared" ref="M3623" si="6250">INT($I3623*L3623)</f>
        <v>0</v>
      </c>
      <c r="N3623" s="416">
        <v>41766</v>
      </c>
      <c r="O3623" s="417">
        <f t="shared" ref="O3623" si="6251">INT($I3623*N3623)</f>
        <v>0</v>
      </c>
      <c r="P3623" s="417">
        <f t="shared" si="6164"/>
        <v>41766</v>
      </c>
      <c r="Q3623" s="417">
        <f t="shared" ref="Q3623" si="6252">K3623+M3623+O3623</f>
        <v>0</v>
      </c>
      <c r="R3623" s="417">
        <f t="shared" ref="R3623" si="6253">I3623-I3622</f>
        <v>0</v>
      </c>
      <c r="S3623" s="417">
        <f t="shared" ref="S3623" si="6254">P3623-P3622</f>
        <v>0</v>
      </c>
      <c r="T3623" s="417">
        <f t="shared" ref="T3623" si="6255">Q3623-Q3622</f>
        <v>0</v>
      </c>
      <c r="U3623" s="422" t="s">
        <v>2081</v>
      </c>
    </row>
    <row r="3624" spans="1:21" s="371" customFormat="1" ht="24" hidden="1" customHeight="1">
      <c r="A3624" s="366" t="s">
        <v>4871</v>
      </c>
      <c r="B3624" s="395" t="s">
        <v>4</v>
      </c>
      <c r="C3624" s="395" t="s">
        <v>2062</v>
      </c>
      <c r="D3624" s="396" t="s">
        <v>0</v>
      </c>
      <c r="E3624" s="396" t="s">
        <v>0</v>
      </c>
      <c r="F3624" s="397">
        <v>0</v>
      </c>
      <c r="G3624" s="397">
        <f>[5]내역서!F3588</f>
        <v>0</v>
      </c>
      <c r="H3624" s="397"/>
      <c r="I3624" s="397">
        <f>내역서!F3632</f>
        <v>0</v>
      </c>
      <c r="J3624" s="398">
        <v>0</v>
      </c>
      <c r="K3624" s="397">
        <f>K3626</f>
        <v>0</v>
      </c>
      <c r="L3624" s="398">
        <v>0</v>
      </c>
      <c r="M3624" s="397">
        <f>M3626</f>
        <v>0</v>
      </c>
      <c r="N3624" s="398">
        <v>0</v>
      </c>
      <c r="O3624" s="397">
        <f>O3626</f>
        <v>0</v>
      </c>
      <c r="P3624" s="399">
        <v>0</v>
      </c>
      <c r="Q3624" s="397">
        <f>K3624+M3624+O3624</f>
        <v>0</v>
      </c>
      <c r="R3624" s="397"/>
      <c r="S3624" s="397"/>
      <c r="T3624" s="397"/>
      <c r="U3624" s="400" t="s">
        <v>0</v>
      </c>
    </row>
    <row r="3625" spans="1:21" s="81" customFormat="1" ht="24" hidden="1" customHeight="1">
      <c r="A3625" s="372" t="s">
        <v>4829</v>
      </c>
      <c r="B3625" s="402" t="s">
        <v>4</v>
      </c>
      <c r="C3625" s="402" t="s">
        <v>4041</v>
      </c>
      <c r="D3625" s="403" t="s">
        <v>0</v>
      </c>
      <c r="E3625" s="403" t="s">
        <v>0</v>
      </c>
      <c r="F3625" s="404">
        <v>0</v>
      </c>
      <c r="G3625" s="404">
        <f>[5]내역서!F3589</f>
        <v>0</v>
      </c>
      <c r="H3625" s="404"/>
      <c r="I3625" s="404">
        <f>내역서!F3633</f>
        <v>0</v>
      </c>
      <c r="J3625" s="405">
        <v>0</v>
      </c>
      <c r="K3625" s="404">
        <f>K3627</f>
        <v>0</v>
      </c>
      <c r="L3625" s="405">
        <v>0</v>
      </c>
      <c r="M3625" s="404">
        <f>M3627</f>
        <v>0</v>
      </c>
      <c r="N3625" s="405">
        <v>0</v>
      </c>
      <c r="O3625" s="404">
        <f>O3627</f>
        <v>0</v>
      </c>
      <c r="P3625" s="406">
        <v>0</v>
      </c>
      <c r="Q3625" s="404">
        <f t="shared" si="6104"/>
        <v>0</v>
      </c>
      <c r="R3625" s="404">
        <f t="shared" ref="R3625" si="6256">I3625-I3624</f>
        <v>0</v>
      </c>
      <c r="S3625" s="404">
        <f t="shared" ref="S3625:T3625" si="6257">P3625-P3624</f>
        <v>0</v>
      </c>
      <c r="T3625" s="404">
        <f t="shared" si="6257"/>
        <v>0</v>
      </c>
      <c r="U3625" s="407"/>
    </row>
    <row r="3626" spans="1:21" s="371" customFormat="1" ht="24" hidden="1" customHeight="1">
      <c r="A3626" s="366" t="s">
        <v>4686</v>
      </c>
      <c r="B3626" s="436" t="s">
        <v>2141</v>
      </c>
      <c r="C3626" s="436" t="s">
        <v>4042</v>
      </c>
      <c r="D3626" s="437" t="s">
        <v>0</v>
      </c>
      <c r="E3626" s="437" t="s">
        <v>0</v>
      </c>
      <c r="F3626" s="438">
        <v>0</v>
      </c>
      <c r="G3626" s="438">
        <f>[5]내역서!F3590</f>
        <v>0</v>
      </c>
      <c r="H3626" s="438"/>
      <c r="I3626" s="438">
        <f>내역서!F3634</f>
        <v>0</v>
      </c>
      <c r="J3626" s="439">
        <v>0</v>
      </c>
      <c r="K3626" s="438">
        <f>K3628+K3646+K3702+K3758+K3774</f>
        <v>0</v>
      </c>
      <c r="L3626" s="439">
        <v>0</v>
      </c>
      <c r="M3626" s="438">
        <f>M3628+M3646+M3702+M3758+M3774</f>
        <v>0</v>
      </c>
      <c r="N3626" s="439">
        <v>0</v>
      </c>
      <c r="O3626" s="438">
        <f>O3628+O3646+O3702+O3758+O3774</f>
        <v>0</v>
      </c>
      <c r="P3626" s="440">
        <v>0</v>
      </c>
      <c r="Q3626" s="438">
        <f>K3626+M3626+O3626</f>
        <v>0</v>
      </c>
      <c r="R3626" s="438"/>
      <c r="S3626" s="438"/>
      <c r="T3626" s="438"/>
      <c r="U3626" s="441" t="s">
        <v>0</v>
      </c>
    </row>
    <row r="3627" spans="1:21" s="81" customFormat="1" ht="24" hidden="1" customHeight="1">
      <c r="A3627" s="372" t="s">
        <v>5069</v>
      </c>
      <c r="B3627" s="442" t="s">
        <v>2141</v>
      </c>
      <c r="C3627" s="442" t="s">
        <v>4043</v>
      </c>
      <c r="D3627" s="443" t="s">
        <v>0</v>
      </c>
      <c r="E3627" s="443" t="s">
        <v>0</v>
      </c>
      <c r="F3627" s="444">
        <v>0</v>
      </c>
      <c r="G3627" s="444">
        <f>[5]내역서!F3591</f>
        <v>0</v>
      </c>
      <c r="H3627" s="444"/>
      <c r="I3627" s="444">
        <f>내역서!F3635</f>
        <v>0</v>
      </c>
      <c r="J3627" s="445">
        <v>0</v>
      </c>
      <c r="K3627" s="444">
        <f>K3629+K3647+K3703+K3759+K3775</f>
        <v>0</v>
      </c>
      <c r="L3627" s="445">
        <v>0</v>
      </c>
      <c r="M3627" s="444">
        <f>M3629+M3647+M3703+M3759+M3775</f>
        <v>0</v>
      </c>
      <c r="N3627" s="445">
        <v>0</v>
      </c>
      <c r="O3627" s="444">
        <f>O3629+O3647+O3703+O3759+O3775</f>
        <v>0</v>
      </c>
      <c r="P3627" s="446">
        <v>0</v>
      </c>
      <c r="Q3627" s="444">
        <f t="shared" si="6104"/>
        <v>0</v>
      </c>
      <c r="R3627" s="444">
        <f t="shared" ref="R3627" si="6258">I3627-I3626</f>
        <v>0</v>
      </c>
      <c r="S3627" s="444">
        <f t="shared" ref="S3627:T3627" si="6259">P3627-P3626</f>
        <v>0</v>
      </c>
      <c r="T3627" s="444">
        <f t="shared" si="6259"/>
        <v>0</v>
      </c>
      <c r="U3627" s="447"/>
    </row>
    <row r="3628" spans="1:21" s="460" customFormat="1" ht="24" hidden="1" customHeight="1">
      <c r="A3628" s="366" t="s">
        <v>5193</v>
      </c>
      <c r="B3628" s="448" t="s">
        <v>4044</v>
      </c>
      <c r="C3628" s="448" t="s">
        <v>4045</v>
      </c>
      <c r="D3628" s="449" t="s">
        <v>0</v>
      </c>
      <c r="E3628" s="449" t="s">
        <v>0</v>
      </c>
      <c r="F3628" s="450">
        <v>0</v>
      </c>
      <c r="G3628" s="450">
        <f>[5]내역서!F3592</f>
        <v>0</v>
      </c>
      <c r="H3628" s="450"/>
      <c r="I3628" s="450">
        <f>내역서!F3636</f>
        <v>0</v>
      </c>
      <c r="J3628" s="451">
        <v>0</v>
      </c>
      <c r="K3628" s="450">
        <f>K3630+K3632+K3634+K3636+K3638+K3640+K3642+K3644</f>
        <v>0</v>
      </c>
      <c r="L3628" s="451">
        <v>0</v>
      </c>
      <c r="M3628" s="450">
        <f>M3630+M3632+M3634+M3636+M3638+M3640+M3642+M3644</f>
        <v>0</v>
      </c>
      <c r="N3628" s="451">
        <v>0</v>
      </c>
      <c r="O3628" s="450">
        <f>O3630+O3632+O3634+O3636+O3638+O3640+O3642+O3644</f>
        <v>0</v>
      </c>
      <c r="P3628" s="452">
        <v>0</v>
      </c>
      <c r="Q3628" s="450">
        <f>K3628+M3628+O3628</f>
        <v>0</v>
      </c>
      <c r="R3628" s="450"/>
      <c r="S3628" s="450"/>
      <c r="T3628" s="450"/>
      <c r="U3628" s="453" t="s">
        <v>0</v>
      </c>
    </row>
    <row r="3629" spans="1:21" s="525" customFormat="1" ht="24" hidden="1" customHeight="1">
      <c r="A3629" s="372" t="s">
        <v>5194</v>
      </c>
      <c r="B3629" s="454" t="s">
        <v>4044</v>
      </c>
      <c r="C3629" s="454" t="s">
        <v>4046</v>
      </c>
      <c r="D3629" s="455" t="s">
        <v>0</v>
      </c>
      <c r="E3629" s="455"/>
      <c r="F3629" s="456">
        <v>0</v>
      </c>
      <c r="G3629" s="456">
        <f>[5]내역서!F3593</f>
        <v>0</v>
      </c>
      <c r="H3629" s="456"/>
      <c r="I3629" s="456">
        <f>내역서!F3637</f>
        <v>0</v>
      </c>
      <c r="J3629" s="457">
        <v>0</v>
      </c>
      <c r="K3629" s="456">
        <f>K3631+K3633+K3635+K3637+K3639+K3641+K3643+K3645</f>
        <v>0</v>
      </c>
      <c r="L3629" s="457">
        <v>0</v>
      </c>
      <c r="M3629" s="456">
        <f>M3631+M3633+M3635+M3637+M3639+M3641+M3643+M3645</f>
        <v>0</v>
      </c>
      <c r="N3629" s="457">
        <v>0</v>
      </c>
      <c r="O3629" s="456">
        <f>O3631+O3633+O3635+O3637+O3639+O3641+O3643+O3645</f>
        <v>0</v>
      </c>
      <c r="P3629" s="458">
        <v>0</v>
      </c>
      <c r="Q3629" s="456">
        <f t="shared" si="6104"/>
        <v>0</v>
      </c>
      <c r="R3629" s="456">
        <f t="shared" ref="R3629" si="6260">I3629-I3628</f>
        <v>0</v>
      </c>
      <c r="S3629" s="456">
        <f t="shared" ref="S3629:T3629" si="6261">P3629-P3628</f>
        <v>0</v>
      </c>
      <c r="T3629" s="456">
        <f t="shared" si="6261"/>
        <v>0</v>
      </c>
      <c r="U3629" s="459"/>
    </row>
    <row r="3630" spans="1:21" s="485" customFormat="1" ht="24" hidden="1" customHeight="1">
      <c r="A3630" s="366" t="s">
        <v>4374</v>
      </c>
      <c r="B3630" s="418" t="s">
        <v>0</v>
      </c>
      <c r="C3630" s="418" t="s">
        <v>4047</v>
      </c>
      <c r="D3630" s="418" t="s">
        <v>4048</v>
      </c>
      <c r="E3630" s="419" t="s">
        <v>307</v>
      </c>
      <c r="F3630" s="411"/>
      <c r="G3630" s="411">
        <f>[5]내역서!F3594</f>
        <v>1</v>
      </c>
      <c r="H3630" s="410"/>
      <c r="I3630" s="410">
        <f>내역서!F3638</f>
        <v>0</v>
      </c>
      <c r="J3630" s="411"/>
      <c r="K3630" s="412">
        <f>INT($I3630*J3630)</f>
        <v>0</v>
      </c>
      <c r="L3630" s="411">
        <v>886621</v>
      </c>
      <c r="M3630" s="412">
        <f>INT($I3630*L3630)</f>
        <v>0</v>
      </c>
      <c r="N3630" s="411">
        <v>16129</v>
      </c>
      <c r="O3630" s="412">
        <f>INT($I3630*N3630)</f>
        <v>0</v>
      </c>
      <c r="P3630" s="412">
        <v>902750</v>
      </c>
      <c r="Q3630" s="412">
        <f>K3630+M3630+O3630</f>
        <v>0</v>
      </c>
      <c r="R3630" s="412"/>
      <c r="S3630" s="412"/>
      <c r="T3630" s="412"/>
      <c r="U3630" s="419" t="s">
        <v>2081</v>
      </c>
    </row>
    <row r="3631" spans="1:21" s="77" customFormat="1" ht="24" hidden="1" customHeight="1">
      <c r="A3631" s="372" t="s">
        <v>4829</v>
      </c>
      <c r="B3631" s="421"/>
      <c r="C3631" s="421" t="s">
        <v>4047</v>
      </c>
      <c r="D3631" s="421" t="s">
        <v>4048</v>
      </c>
      <c r="E3631" s="422" t="s">
        <v>307</v>
      </c>
      <c r="F3631" s="416"/>
      <c r="G3631" s="416">
        <f>[5]내역서!F3595</f>
        <v>1</v>
      </c>
      <c r="H3631" s="415"/>
      <c r="I3631" s="415">
        <f>내역서!F3639</f>
        <v>0</v>
      </c>
      <c r="J3631" s="416"/>
      <c r="K3631" s="417">
        <f t="shared" ref="K3631:K3645" si="6262">INT($I3631*J3631)</f>
        <v>0</v>
      </c>
      <c r="L3631" s="416">
        <v>886621</v>
      </c>
      <c r="M3631" s="417">
        <f t="shared" ref="M3631:M3645" si="6263">INT($I3631*L3631)</f>
        <v>0</v>
      </c>
      <c r="N3631" s="416">
        <v>16129</v>
      </c>
      <c r="O3631" s="417">
        <f t="shared" ref="O3631:O3645" si="6264">INT($I3631*N3631)</f>
        <v>0</v>
      </c>
      <c r="P3631" s="417">
        <v>902750</v>
      </c>
      <c r="Q3631" s="417">
        <f t="shared" si="6104"/>
        <v>0</v>
      </c>
      <c r="R3631" s="417">
        <f t="shared" ref="R3631" si="6265">I3631-I3630</f>
        <v>0</v>
      </c>
      <c r="S3631" s="417">
        <f t="shared" ref="S3631:T3631" si="6266">P3631-P3630</f>
        <v>0</v>
      </c>
      <c r="T3631" s="417">
        <f t="shared" si="6266"/>
        <v>0</v>
      </c>
      <c r="U3631" s="422" t="s">
        <v>2081</v>
      </c>
    </row>
    <row r="3632" spans="1:21" s="485" customFormat="1" ht="24" hidden="1" customHeight="1">
      <c r="A3632" s="366" t="s">
        <v>4825</v>
      </c>
      <c r="B3632" s="418" t="s">
        <v>0</v>
      </c>
      <c r="C3632" s="418" t="s">
        <v>4050</v>
      </c>
      <c r="D3632" s="418" t="s">
        <v>4051</v>
      </c>
      <c r="E3632" s="419" t="s">
        <v>307</v>
      </c>
      <c r="F3632" s="411"/>
      <c r="G3632" s="411">
        <f>[5]내역서!F3596</f>
        <v>6</v>
      </c>
      <c r="H3632" s="410"/>
      <c r="I3632" s="410">
        <f>내역서!F3640</f>
        <v>0</v>
      </c>
      <c r="J3632" s="411"/>
      <c r="K3632" s="412">
        <f>INT($I3632*J3632)</f>
        <v>0</v>
      </c>
      <c r="L3632" s="411">
        <v>624161</v>
      </c>
      <c r="M3632" s="412">
        <f>INT($I3632*L3632)</f>
        <v>0</v>
      </c>
      <c r="N3632" s="411">
        <v>16129</v>
      </c>
      <c r="O3632" s="412">
        <f>INT($I3632*N3632)</f>
        <v>0</v>
      </c>
      <c r="P3632" s="412">
        <v>640290</v>
      </c>
      <c r="Q3632" s="412">
        <f>K3632+M3632+O3632</f>
        <v>0</v>
      </c>
      <c r="R3632" s="412"/>
      <c r="S3632" s="412"/>
      <c r="T3632" s="412"/>
      <c r="U3632" s="419" t="s">
        <v>2081</v>
      </c>
    </row>
    <row r="3633" spans="1:21" s="77" customFormat="1" ht="24" hidden="1" customHeight="1">
      <c r="A3633" s="372" t="s">
        <v>4829</v>
      </c>
      <c r="B3633" s="421"/>
      <c r="C3633" s="421" t="s">
        <v>4050</v>
      </c>
      <c r="D3633" s="421" t="s">
        <v>4051</v>
      </c>
      <c r="E3633" s="422" t="s">
        <v>307</v>
      </c>
      <c r="F3633" s="416"/>
      <c r="G3633" s="416">
        <f>[5]내역서!F3597</f>
        <v>6</v>
      </c>
      <c r="H3633" s="415"/>
      <c r="I3633" s="415">
        <f>내역서!F3641</f>
        <v>0</v>
      </c>
      <c r="J3633" s="416"/>
      <c r="K3633" s="417">
        <f t="shared" si="6262"/>
        <v>0</v>
      </c>
      <c r="L3633" s="416">
        <v>624161</v>
      </c>
      <c r="M3633" s="417">
        <f t="shared" si="6263"/>
        <v>0</v>
      </c>
      <c r="N3633" s="416">
        <v>16129</v>
      </c>
      <c r="O3633" s="417">
        <f t="shared" si="6264"/>
        <v>0</v>
      </c>
      <c r="P3633" s="417">
        <v>640290</v>
      </c>
      <c r="Q3633" s="417">
        <f t="shared" si="6104"/>
        <v>0</v>
      </c>
      <c r="R3633" s="417">
        <f t="shared" ref="R3633" si="6267">I3633-I3632</f>
        <v>0</v>
      </c>
      <c r="S3633" s="417">
        <f t="shared" ref="S3633:T3633" si="6268">P3633-P3632</f>
        <v>0</v>
      </c>
      <c r="T3633" s="417">
        <f t="shared" si="6268"/>
        <v>0</v>
      </c>
      <c r="U3633" s="422" t="s">
        <v>2081</v>
      </c>
    </row>
    <row r="3634" spans="1:21" s="485" customFormat="1" ht="24" hidden="1" customHeight="1">
      <c r="A3634" s="366" t="s">
        <v>5195</v>
      </c>
      <c r="B3634" s="418" t="s">
        <v>0</v>
      </c>
      <c r="C3634" s="418" t="s">
        <v>4052</v>
      </c>
      <c r="D3634" s="418" t="s">
        <v>4053</v>
      </c>
      <c r="E3634" s="419" t="s">
        <v>307</v>
      </c>
      <c r="F3634" s="411"/>
      <c r="G3634" s="411">
        <f>[5]내역서!F3598</f>
        <v>6</v>
      </c>
      <c r="H3634" s="410"/>
      <c r="I3634" s="410">
        <f>내역서!F3642</f>
        <v>0</v>
      </c>
      <c r="J3634" s="411"/>
      <c r="K3634" s="412">
        <f>INT($I3634*J3634)</f>
        <v>0</v>
      </c>
      <c r="L3634" s="411">
        <v>1488827</v>
      </c>
      <c r="M3634" s="412">
        <f>INT($I3634*L3634)</f>
        <v>0</v>
      </c>
      <c r="N3634" s="411">
        <v>16129</v>
      </c>
      <c r="O3634" s="412">
        <f>INT($I3634*N3634)</f>
        <v>0</v>
      </c>
      <c r="P3634" s="412">
        <v>1504956</v>
      </c>
      <c r="Q3634" s="412">
        <f>K3634+M3634+O3634</f>
        <v>0</v>
      </c>
      <c r="R3634" s="412"/>
      <c r="S3634" s="412"/>
      <c r="T3634" s="412"/>
      <c r="U3634" s="419" t="s">
        <v>2081</v>
      </c>
    </row>
    <row r="3635" spans="1:21" s="77" customFormat="1" ht="24" hidden="1" customHeight="1">
      <c r="A3635" s="372" t="s">
        <v>4946</v>
      </c>
      <c r="B3635" s="421"/>
      <c r="C3635" s="421" t="s">
        <v>4052</v>
      </c>
      <c r="D3635" s="421" t="s">
        <v>4053</v>
      </c>
      <c r="E3635" s="422" t="s">
        <v>307</v>
      </c>
      <c r="F3635" s="416"/>
      <c r="G3635" s="416">
        <f>[5]내역서!F3599</f>
        <v>6</v>
      </c>
      <c r="H3635" s="415"/>
      <c r="I3635" s="415">
        <f>내역서!F3643</f>
        <v>0</v>
      </c>
      <c r="J3635" s="416"/>
      <c r="K3635" s="417">
        <f t="shared" si="6262"/>
        <v>0</v>
      </c>
      <c r="L3635" s="416">
        <v>1488827</v>
      </c>
      <c r="M3635" s="417">
        <f t="shared" si="6263"/>
        <v>0</v>
      </c>
      <c r="N3635" s="416">
        <v>16129</v>
      </c>
      <c r="O3635" s="417">
        <f t="shared" si="6264"/>
        <v>0</v>
      </c>
      <c r="P3635" s="417">
        <v>1504956</v>
      </c>
      <c r="Q3635" s="417">
        <f t="shared" si="6104"/>
        <v>0</v>
      </c>
      <c r="R3635" s="417">
        <f t="shared" ref="R3635" si="6269">I3635-I3634</f>
        <v>0</v>
      </c>
      <c r="S3635" s="417">
        <f t="shared" ref="S3635:T3635" si="6270">P3635-P3634</f>
        <v>0</v>
      </c>
      <c r="T3635" s="417">
        <f t="shared" si="6270"/>
        <v>0</v>
      </c>
      <c r="U3635" s="422" t="s">
        <v>2081</v>
      </c>
    </row>
    <row r="3636" spans="1:21" s="485" customFormat="1" ht="24" hidden="1" customHeight="1">
      <c r="A3636" s="366" t="s">
        <v>4602</v>
      </c>
      <c r="B3636" s="418" t="s">
        <v>0</v>
      </c>
      <c r="C3636" s="418" t="s">
        <v>4054</v>
      </c>
      <c r="D3636" s="418" t="s">
        <v>4055</v>
      </c>
      <c r="E3636" s="419" t="s">
        <v>307</v>
      </c>
      <c r="F3636" s="411"/>
      <c r="G3636" s="411">
        <f>[5]내역서!F3600</f>
        <v>6</v>
      </c>
      <c r="H3636" s="410"/>
      <c r="I3636" s="410">
        <f>내역서!F3644</f>
        <v>0</v>
      </c>
      <c r="J3636" s="411"/>
      <c r="K3636" s="412">
        <f>INT($I3636*J3636)</f>
        <v>0</v>
      </c>
      <c r="L3636" s="411">
        <v>478986</v>
      </c>
      <c r="M3636" s="412">
        <f>INT($I3636*L3636)</f>
        <v>0</v>
      </c>
      <c r="N3636" s="411">
        <v>16129</v>
      </c>
      <c r="O3636" s="412">
        <f>INT($I3636*N3636)</f>
        <v>0</v>
      </c>
      <c r="P3636" s="412">
        <v>495115</v>
      </c>
      <c r="Q3636" s="412">
        <f>K3636+M3636+O3636</f>
        <v>0</v>
      </c>
      <c r="R3636" s="412"/>
      <c r="S3636" s="412"/>
      <c r="T3636" s="412"/>
      <c r="U3636" s="419" t="s">
        <v>2081</v>
      </c>
    </row>
    <row r="3637" spans="1:21" s="77" customFormat="1" ht="24" hidden="1" customHeight="1">
      <c r="A3637" s="372" t="s">
        <v>2072</v>
      </c>
      <c r="B3637" s="421"/>
      <c r="C3637" s="421" t="s">
        <v>4054</v>
      </c>
      <c r="D3637" s="421" t="s">
        <v>4055</v>
      </c>
      <c r="E3637" s="422" t="s">
        <v>307</v>
      </c>
      <c r="F3637" s="416"/>
      <c r="G3637" s="416">
        <f>[5]내역서!F3601</f>
        <v>6</v>
      </c>
      <c r="H3637" s="415"/>
      <c r="I3637" s="415">
        <f>내역서!F3645</f>
        <v>0</v>
      </c>
      <c r="J3637" s="416"/>
      <c r="K3637" s="417">
        <f t="shared" si="6262"/>
        <v>0</v>
      </c>
      <c r="L3637" s="416">
        <v>478986</v>
      </c>
      <c r="M3637" s="417">
        <f t="shared" si="6263"/>
        <v>0</v>
      </c>
      <c r="N3637" s="416">
        <v>16129</v>
      </c>
      <c r="O3637" s="417">
        <f t="shared" si="6264"/>
        <v>0</v>
      </c>
      <c r="P3637" s="417">
        <v>495115</v>
      </c>
      <c r="Q3637" s="417">
        <f t="shared" si="6104"/>
        <v>0</v>
      </c>
      <c r="R3637" s="417">
        <f t="shared" ref="R3637" si="6271">I3637-I3636</f>
        <v>0</v>
      </c>
      <c r="S3637" s="417">
        <f t="shared" ref="S3637:T3637" si="6272">P3637-P3636</f>
        <v>0</v>
      </c>
      <c r="T3637" s="417">
        <f t="shared" si="6272"/>
        <v>0</v>
      </c>
      <c r="U3637" s="422" t="s">
        <v>2081</v>
      </c>
    </row>
    <row r="3638" spans="1:21" s="485" customFormat="1" ht="24" hidden="1" customHeight="1">
      <c r="A3638" s="366" t="s">
        <v>2055</v>
      </c>
      <c r="B3638" s="418" t="s">
        <v>0</v>
      </c>
      <c r="C3638" s="418" t="s">
        <v>4056</v>
      </c>
      <c r="D3638" s="418" t="s">
        <v>4057</v>
      </c>
      <c r="E3638" s="419" t="s">
        <v>307</v>
      </c>
      <c r="F3638" s="411"/>
      <c r="G3638" s="411">
        <f>[5]내역서!F3602</f>
        <v>6</v>
      </c>
      <c r="H3638" s="410"/>
      <c r="I3638" s="410">
        <f>내역서!F3646</f>
        <v>0</v>
      </c>
      <c r="J3638" s="411"/>
      <c r="K3638" s="412">
        <f>INT($I3638*J3638)</f>
        <v>0</v>
      </c>
      <c r="L3638" s="411">
        <v>478986</v>
      </c>
      <c r="M3638" s="412">
        <f>INT($I3638*L3638)</f>
        <v>0</v>
      </c>
      <c r="N3638" s="411">
        <v>16129</v>
      </c>
      <c r="O3638" s="412">
        <f>INT($I3638*N3638)</f>
        <v>0</v>
      </c>
      <c r="P3638" s="412">
        <v>495115</v>
      </c>
      <c r="Q3638" s="412">
        <f>K3638+M3638+O3638</f>
        <v>0</v>
      </c>
      <c r="R3638" s="412"/>
      <c r="S3638" s="412"/>
      <c r="T3638" s="412"/>
      <c r="U3638" s="419" t="s">
        <v>2081</v>
      </c>
    </row>
    <row r="3639" spans="1:21" s="77" customFormat="1" ht="24" hidden="1" customHeight="1">
      <c r="A3639" s="372" t="s">
        <v>4946</v>
      </c>
      <c r="B3639" s="421"/>
      <c r="C3639" s="421" t="s">
        <v>4056</v>
      </c>
      <c r="D3639" s="421" t="s">
        <v>4057</v>
      </c>
      <c r="E3639" s="422" t="s">
        <v>307</v>
      </c>
      <c r="F3639" s="416"/>
      <c r="G3639" s="416">
        <f>[5]내역서!F3603</f>
        <v>6</v>
      </c>
      <c r="H3639" s="415"/>
      <c r="I3639" s="415">
        <f>내역서!F3647</f>
        <v>0</v>
      </c>
      <c r="J3639" s="416"/>
      <c r="K3639" s="417">
        <f t="shared" si="6262"/>
        <v>0</v>
      </c>
      <c r="L3639" s="416">
        <v>478986</v>
      </c>
      <c r="M3639" s="417">
        <f t="shared" si="6263"/>
        <v>0</v>
      </c>
      <c r="N3639" s="416">
        <v>16129</v>
      </c>
      <c r="O3639" s="417">
        <f t="shared" si="6264"/>
        <v>0</v>
      </c>
      <c r="P3639" s="417">
        <v>495115</v>
      </c>
      <c r="Q3639" s="417">
        <f t="shared" si="6104"/>
        <v>0</v>
      </c>
      <c r="R3639" s="417">
        <f t="shared" ref="R3639" si="6273">I3639-I3638</f>
        <v>0</v>
      </c>
      <c r="S3639" s="417">
        <f t="shared" ref="S3639:T3639" si="6274">P3639-P3638</f>
        <v>0</v>
      </c>
      <c r="T3639" s="417">
        <f t="shared" si="6274"/>
        <v>0</v>
      </c>
      <c r="U3639" s="422" t="s">
        <v>2081</v>
      </c>
    </row>
    <row r="3640" spans="1:21" s="485" customFormat="1" ht="24" hidden="1" customHeight="1">
      <c r="A3640" s="366" t="s">
        <v>5196</v>
      </c>
      <c r="B3640" s="418" t="s">
        <v>0</v>
      </c>
      <c r="C3640" s="418" t="s">
        <v>4058</v>
      </c>
      <c r="D3640" s="418" t="s">
        <v>4059</v>
      </c>
      <c r="E3640" s="419" t="s">
        <v>307</v>
      </c>
      <c r="F3640" s="411"/>
      <c r="G3640" s="411">
        <f>[5]내역서!F3604</f>
        <v>1</v>
      </c>
      <c r="H3640" s="410"/>
      <c r="I3640" s="410">
        <f>내역서!F3648</f>
        <v>0</v>
      </c>
      <c r="J3640" s="411"/>
      <c r="K3640" s="412">
        <f>INT($I3640*J3640)</f>
        <v>0</v>
      </c>
      <c r="L3640" s="411">
        <v>689775</v>
      </c>
      <c r="M3640" s="412">
        <f>INT($I3640*L3640)</f>
        <v>0</v>
      </c>
      <c r="N3640" s="411">
        <v>16129</v>
      </c>
      <c r="O3640" s="412">
        <f>INT($I3640*N3640)</f>
        <v>0</v>
      </c>
      <c r="P3640" s="412">
        <v>705904</v>
      </c>
      <c r="Q3640" s="412">
        <f>K3640+M3640+O3640</f>
        <v>0</v>
      </c>
      <c r="R3640" s="412"/>
      <c r="S3640" s="412"/>
      <c r="T3640" s="412"/>
      <c r="U3640" s="419" t="s">
        <v>2081</v>
      </c>
    </row>
    <row r="3641" spans="1:21" s="77" customFormat="1" ht="24" hidden="1" customHeight="1">
      <c r="A3641" s="372" t="s">
        <v>4383</v>
      </c>
      <c r="B3641" s="421"/>
      <c r="C3641" s="421" t="s">
        <v>4058</v>
      </c>
      <c r="D3641" s="421" t="s">
        <v>4059</v>
      </c>
      <c r="E3641" s="422" t="s">
        <v>307</v>
      </c>
      <c r="F3641" s="416"/>
      <c r="G3641" s="416">
        <f>[5]내역서!F3605</f>
        <v>1</v>
      </c>
      <c r="H3641" s="415"/>
      <c r="I3641" s="415">
        <f>내역서!F3649</f>
        <v>0</v>
      </c>
      <c r="J3641" s="416"/>
      <c r="K3641" s="417">
        <f t="shared" si="6262"/>
        <v>0</v>
      </c>
      <c r="L3641" s="416">
        <v>689775</v>
      </c>
      <c r="M3641" s="417">
        <f t="shared" si="6263"/>
        <v>0</v>
      </c>
      <c r="N3641" s="416">
        <v>16129</v>
      </c>
      <c r="O3641" s="417">
        <f t="shared" si="6264"/>
        <v>0</v>
      </c>
      <c r="P3641" s="417">
        <v>705904</v>
      </c>
      <c r="Q3641" s="417">
        <f t="shared" si="6104"/>
        <v>0</v>
      </c>
      <c r="R3641" s="417">
        <f t="shared" ref="R3641" si="6275">I3641-I3640</f>
        <v>0</v>
      </c>
      <c r="S3641" s="417">
        <f t="shared" ref="S3641:T3641" si="6276">P3641-P3640</f>
        <v>0</v>
      </c>
      <c r="T3641" s="417">
        <f t="shared" si="6276"/>
        <v>0</v>
      </c>
      <c r="U3641" s="422" t="s">
        <v>2081</v>
      </c>
    </row>
    <row r="3642" spans="1:21" s="485" customFormat="1" ht="24" hidden="1" customHeight="1">
      <c r="A3642" s="366" t="s">
        <v>5197</v>
      </c>
      <c r="B3642" s="418" t="s">
        <v>0</v>
      </c>
      <c r="C3642" s="418" t="s">
        <v>4060</v>
      </c>
      <c r="D3642" s="418" t="s">
        <v>4061</v>
      </c>
      <c r="E3642" s="419" t="s">
        <v>307</v>
      </c>
      <c r="F3642" s="411"/>
      <c r="G3642" s="411">
        <f>[5]내역서!F3606</f>
        <v>1</v>
      </c>
      <c r="H3642" s="410"/>
      <c r="I3642" s="410">
        <f>내역서!F3650</f>
        <v>0</v>
      </c>
      <c r="J3642" s="411"/>
      <c r="K3642" s="412">
        <f>INT($I3642*J3642)</f>
        <v>0</v>
      </c>
      <c r="L3642" s="411">
        <v>3254508</v>
      </c>
      <c r="M3642" s="412">
        <f>INT($I3642*L3642)</f>
        <v>0</v>
      </c>
      <c r="N3642" s="411">
        <v>35228</v>
      </c>
      <c r="O3642" s="412">
        <f>INT($I3642*N3642)</f>
        <v>0</v>
      </c>
      <c r="P3642" s="412">
        <v>3289736</v>
      </c>
      <c r="Q3642" s="412">
        <f>K3642+M3642+O3642</f>
        <v>0</v>
      </c>
      <c r="R3642" s="412"/>
      <c r="S3642" s="412"/>
      <c r="T3642" s="412"/>
      <c r="U3642" s="419" t="s">
        <v>2081</v>
      </c>
    </row>
    <row r="3643" spans="1:21" s="77" customFormat="1" ht="24" hidden="1" customHeight="1">
      <c r="A3643" s="372" t="s">
        <v>2072</v>
      </c>
      <c r="B3643" s="421"/>
      <c r="C3643" s="421" t="s">
        <v>4060</v>
      </c>
      <c r="D3643" s="421" t="s">
        <v>4061</v>
      </c>
      <c r="E3643" s="422" t="s">
        <v>307</v>
      </c>
      <c r="F3643" s="416"/>
      <c r="G3643" s="416">
        <f>[5]내역서!F3607</f>
        <v>1</v>
      </c>
      <c r="H3643" s="415"/>
      <c r="I3643" s="415">
        <f>내역서!F3651</f>
        <v>0</v>
      </c>
      <c r="J3643" s="416"/>
      <c r="K3643" s="417">
        <f t="shared" si="6262"/>
        <v>0</v>
      </c>
      <c r="L3643" s="416">
        <v>3254508</v>
      </c>
      <c r="M3643" s="417">
        <f t="shared" si="6263"/>
        <v>0</v>
      </c>
      <c r="N3643" s="416">
        <v>35228</v>
      </c>
      <c r="O3643" s="417">
        <f t="shared" si="6264"/>
        <v>0</v>
      </c>
      <c r="P3643" s="417">
        <v>3289736</v>
      </c>
      <c r="Q3643" s="417">
        <f t="shared" ref="Q3643:Q3705" si="6277">K3643+M3643+O3643</f>
        <v>0</v>
      </c>
      <c r="R3643" s="417">
        <f t="shared" ref="R3643" si="6278">I3643-I3642</f>
        <v>0</v>
      </c>
      <c r="S3643" s="417">
        <f t="shared" ref="S3643:T3643" si="6279">P3643-P3642</f>
        <v>0</v>
      </c>
      <c r="T3643" s="417">
        <f t="shared" si="6279"/>
        <v>0</v>
      </c>
      <c r="U3643" s="422" t="s">
        <v>2081</v>
      </c>
    </row>
    <row r="3644" spans="1:21" s="485" customFormat="1" ht="24" hidden="1" customHeight="1">
      <c r="A3644" s="366" t="s">
        <v>5196</v>
      </c>
      <c r="B3644" s="418" t="s">
        <v>0</v>
      </c>
      <c r="C3644" s="418" t="s">
        <v>4062</v>
      </c>
      <c r="D3644" s="418" t="s">
        <v>4063</v>
      </c>
      <c r="E3644" s="419" t="s">
        <v>307</v>
      </c>
      <c r="F3644" s="411"/>
      <c r="G3644" s="411">
        <f>[5]내역서!F3608</f>
        <v>2</v>
      </c>
      <c r="H3644" s="410"/>
      <c r="I3644" s="410">
        <f>내역서!F3652</f>
        <v>0</v>
      </c>
      <c r="J3644" s="411"/>
      <c r="K3644" s="412">
        <f>INT($I3644*J3644)</f>
        <v>0</v>
      </c>
      <c r="L3644" s="411">
        <v>372357</v>
      </c>
      <c r="M3644" s="412">
        <f>INT($I3644*L3644)</f>
        <v>0</v>
      </c>
      <c r="N3644" s="411">
        <v>0</v>
      </c>
      <c r="O3644" s="412">
        <f>INT($I3644*N3644)</f>
        <v>0</v>
      </c>
      <c r="P3644" s="412">
        <v>372357</v>
      </c>
      <c r="Q3644" s="412">
        <f>K3644+M3644+O3644</f>
        <v>0</v>
      </c>
      <c r="R3644" s="412"/>
      <c r="S3644" s="412"/>
      <c r="T3644" s="412"/>
      <c r="U3644" s="419" t="s">
        <v>2081</v>
      </c>
    </row>
    <row r="3645" spans="1:21" s="77" customFormat="1" ht="24" hidden="1" customHeight="1">
      <c r="A3645" s="372" t="s">
        <v>4606</v>
      </c>
      <c r="B3645" s="421"/>
      <c r="C3645" s="421" t="s">
        <v>4062</v>
      </c>
      <c r="D3645" s="421" t="s">
        <v>4063</v>
      </c>
      <c r="E3645" s="422" t="s">
        <v>307</v>
      </c>
      <c r="F3645" s="416"/>
      <c r="G3645" s="416">
        <f>[5]내역서!F3609</f>
        <v>2</v>
      </c>
      <c r="H3645" s="415"/>
      <c r="I3645" s="415">
        <f>내역서!F3653</f>
        <v>0</v>
      </c>
      <c r="J3645" s="416"/>
      <c r="K3645" s="417">
        <f t="shared" si="6262"/>
        <v>0</v>
      </c>
      <c r="L3645" s="416">
        <v>372357</v>
      </c>
      <c r="M3645" s="417">
        <f t="shared" si="6263"/>
        <v>0</v>
      </c>
      <c r="N3645" s="416">
        <v>0</v>
      </c>
      <c r="O3645" s="417">
        <f t="shared" si="6264"/>
        <v>0</v>
      </c>
      <c r="P3645" s="417">
        <v>372357</v>
      </c>
      <c r="Q3645" s="417">
        <f t="shared" si="6277"/>
        <v>0</v>
      </c>
      <c r="R3645" s="417">
        <f t="shared" ref="R3645" si="6280">I3645-I3644</f>
        <v>0</v>
      </c>
      <c r="S3645" s="417">
        <f t="shared" ref="S3645:T3645" si="6281">P3645-P3644</f>
        <v>0</v>
      </c>
      <c r="T3645" s="417">
        <f t="shared" si="6281"/>
        <v>0</v>
      </c>
      <c r="U3645" s="422" t="s">
        <v>2081</v>
      </c>
    </row>
    <row r="3646" spans="1:21" s="460" customFormat="1" ht="24" hidden="1" customHeight="1">
      <c r="A3646" s="366" t="s">
        <v>5198</v>
      </c>
      <c r="B3646" s="448" t="s">
        <v>4064</v>
      </c>
      <c r="C3646" s="448" t="s">
        <v>3444</v>
      </c>
      <c r="D3646" s="449" t="s">
        <v>0</v>
      </c>
      <c r="E3646" s="449" t="s">
        <v>0</v>
      </c>
      <c r="F3646" s="450">
        <v>0</v>
      </c>
      <c r="G3646" s="450">
        <f>[5]내역서!F3610</f>
        <v>0</v>
      </c>
      <c r="H3646" s="450"/>
      <c r="I3646" s="450">
        <f>내역서!F3654</f>
        <v>0</v>
      </c>
      <c r="J3646" s="451">
        <v>0</v>
      </c>
      <c r="K3646" s="450">
        <f>K3648+K3650+K3652+K3654+K3656+K3658+K3660+K3662+K3664+K3666+K3668+K3670+K3672+K3674+K3676+K3678+K3680+K3682+K3684+K3686+K3688+K3690+K3692+K3694+K3696+K3698+K3700</f>
        <v>0</v>
      </c>
      <c r="L3646" s="451">
        <v>0</v>
      </c>
      <c r="M3646" s="450">
        <f>M3648+M3650+M3652+M3654+M3656+M3658+M3660+M3662+M3664+M3666+M3668+M3670+M3672+M3674+M3676+M3678+M3680+M3682+M3684+M3686+M3688+M3690+M3692+M3694+M3696+M3698+M3700</f>
        <v>0</v>
      </c>
      <c r="N3646" s="451">
        <v>0</v>
      </c>
      <c r="O3646" s="450">
        <f>O3648+O3650+O3652+O3654+O3656+O3658+O3660+O3662+O3664+O3666+O3668+O3670+O3672+O3674+O3676+O3678+O3680+O3682+O3684+O3686+O3688+O3690+O3692+O3694+O3696+O3698+O3700</f>
        <v>0</v>
      </c>
      <c r="P3646" s="452">
        <v>0</v>
      </c>
      <c r="Q3646" s="450">
        <f>K3646+M3646+O3646</f>
        <v>0</v>
      </c>
      <c r="R3646" s="450"/>
      <c r="S3646" s="450"/>
      <c r="T3646" s="450"/>
      <c r="U3646" s="453" t="s">
        <v>0</v>
      </c>
    </row>
    <row r="3647" spans="1:21" s="525" customFormat="1" ht="24" hidden="1" customHeight="1">
      <c r="A3647" s="372" t="s">
        <v>4470</v>
      </c>
      <c r="B3647" s="454" t="s">
        <v>4064</v>
      </c>
      <c r="C3647" s="454" t="s">
        <v>4066</v>
      </c>
      <c r="D3647" s="455" t="s">
        <v>0</v>
      </c>
      <c r="E3647" s="455"/>
      <c r="F3647" s="456">
        <v>0</v>
      </c>
      <c r="G3647" s="456">
        <f>[5]내역서!F3611</f>
        <v>0</v>
      </c>
      <c r="H3647" s="456"/>
      <c r="I3647" s="456">
        <f>내역서!F3655</f>
        <v>0</v>
      </c>
      <c r="J3647" s="457">
        <v>0</v>
      </c>
      <c r="K3647" s="456">
        <f>K3649+K3651+K3653+K3655+K3657+K3659+K3661+K3663+K3665+K3667+K3669+K3671+K3673+K3675+K3677+K3679+K3681+K3683+K3685+K3687+K3689+K3691+K3693+K3695+K3697+K3699+K3701</f>
        <v>0</v>
      </c>
      <c r="L3647" s="457">
        <v>0</v>
      </c>
      <c r="M3647" s="456">
        <f>M3649+M3651+M3653+M3655+M3657+M3659+M3661+M3663+M3665+M3667+M3669+M3671+M3673+M3675+M3677+M3679+M3681+M3683+M3685+M3687+M3689+M3691+M3693+M3695+M3697+M3699+M3701</f>
        <v>0</v>
      </c>
      <c r="N3647" s="457">
        <v>0</v>
      </c>
      <c r="O3647" s="456">
        <f>O3649+O3651+O3653+O3655+O3657+O3659+O3661+O3663+O3665+O3667+O3669+O3671+O3673+O3675+O3677+O3679+O3681+O3683+O3685+O3687+O3689+O3691+O3693+O3695+O3697+O3699+O3701</f>
        <v>0</v>
      </c>
      <c r="P3647" s="458">
        <v>0</v>
      </c>
      <c r="Q3647" s="456">
        <f t="shared" si="6277"/>
        <v>0</v>
      </c>
      <c r="R3647" s="456">
        <f t="shared" ref="R3647" si="6282">I3647-I3646</f>
        <v>0</v>
      </c>
      <c r="S3647" s="456">
        <f t="shared" ref="S3647:T3647" si="6283">P3647-P3646</f>
        <v>0</v>
      </c>
      <c r="T3647" s="456">
        <f t="shared" si="6283"/>
        <v>0</v>
      </c>
      <c r="U3647" s="459"/>
    </row>
    <row r="3648" spans="1:21" s="485" customFormat="1" ht="24" hidden="1" customHeight="1">
      <c r="A3648" s="366" t="s">
        <v>2055</v>
      </c>
      <c r="B3648" s="418" t="s">
        <v>0</v>
      </c>
      <c r="C3648" s="418" t="s">
        <v>4067</v>
      </c>
      <c r="D3648" s="418" t="s">
        <v>4068</v>
      </c>
      <c r="E3648" s="419" t="s">
        <v>6</v>
      </c>
      <c r="F3648" s="411"/>
      <c r="G3648" s="411">
        <f>[5]내역서!F3612</f>
        <v>9.5</v>
      </c>
      <c r="H3648" s="410"/>
      <c r="I3648" s="410">
        <f>내역서!F3656</f>
        <v>0</v>
      </c>
      <c r="J3648" s="411">
        <v>15078</v>
      </c>
      <c r="K3648" s="412">
        <f>INT($I3648*J3648)</f>
        <v>0</v>
      </c>
      <c r="L3648" s="411"/>
      <c r="M3648" s="412">
        <f>INT($I3648*L3648)</f>
        <v>0</v>
      </c>
      <c r="N3648" s="411"/>
      <c r="O3648" s="412">
        <f>INT($I3648*N3648)</f>
        <v>0</v>
      </c>
      <c r="P3648" s="412">
        <v>15078</v>
      </c>
      <c r="Q3648" s="412">
        <f>K3648+M3648+O3648</f>
        <v>0</v>
      </c>
      <c r="R3648" s="412"/>
      <c r="S3648" s="412"/>
      <c r="T3648" s="412"/>
      <c r="U3648" s="419" t="s">
        <v>2081</v>
      </c>
    </row>
    <row r="3649" spans="1:21" s="77" customFormat="1" ht="24" hidden="1" customHeight="1">
      <c r="A3649" s="372" t="s">
        <v>4383</v>
      </c>
      <c r="B3649" s="421"/>
      <c r="C3649" s="421" t="s">
        <v>4067</v>
      </c>
      <c r="D3649" s="421" t="s">
        <v>4068</v>
      </c>
      <c r="E3649" s="422" t="s">
        <v>6</v>
      </c>
      <c r="F3649" s="416"/>
      <c r="G3649" s="416">
        <f>[5]내역서!F3613</f>
        <v>9.5</v>
      </c>
      <c r="H3649" s="415"/>
      <c r="I3649" s="415">
        <f>내역서!F3657</f>
        <v>0</v>
      </c>
      <c r="J3649" s="416">
        <v>15078</v>
      </c>
      <c r="K3649" s="417">
        <f t="shared" ref="K3649:K3701" si="6284">INT($I3649*J3649)</f>
        <v>0</v>
      </c>
      <c r="L3649" s="416"/>
      <c r="M3649" s="417">
        <f t="shared" ref="M3649:M3701" si="6285">INT($I3649*L3649)</f>
        <v>0</v>
      </c>
      <c r="N3649" s="416"/>
      <c r="O3649" s="417">
        <f t="shared" ref="O3649:O3701" si="6286">INT($I3649*N3649)</f>
        <v>0</v>
      </c>
      <c r="P3649" s="417">
        <v>15078</v>
      </c>
      <c r="Q3649" s="417">
        <f t="shared" si="6277"/>
        <v>0</v>
      </c>
      <c r="R3649" s="417">
        <f t="shared" ref="R3649" si="6287">I3649-I3648</f>
        <v>0</v>
      </c>
      <c r="S3649" s="417">
        <f t="shared" ref="S3649:T3649" si="6288">P3649-P3648</f>
        <v>0</v>
      </c>
      <c r="T3649" s="417">
        <f t="shared" si="6288"/>
        <v>0</v>
      </c>
      <c r="U3649" s="422" t="s">
        <v>2081</v>
      </c>
    </row>
    <row r="3650" spans="1:21" s="485" customFormat="1" ht="24" hidden="1" customHeight="1">
      <c r="A3650" s="366" t="s">
        <v>4308</v>
      </c>
      <c r="B3650" s="418" t="s">
        <v>0</v>
      </c>
      <c r="C3650" s="418" t="s">
        <v>4067</v>
      </c>
      <c r="D3650" s="418" t="s">
        <v>4071</v>
      </c>
      <c r="E3650" s="419" t="s">
        <v>6</v>
      </c>
      <c r="F3650" s="411"/>
      <c r="G3650" s="411">
        <f>[5]내역서!F3614</f>
        <v>8.4</v>
      </c>
      <c r="H3650" s="410"/>
      <c r="I3650" s="410">
        <f>내역서!F3658</f>
        <v>0</v>
      </c>
      <c r="J3650" s="411">
        <v>21802</v>
      </c>
      <c r="K3650" s="412">
        <f>INT($I3650*J3650)</f>
        <v>0</v>
      </c>
      <c r="L3650" s="411"/>
      <c r="M3650" s="412">
        <f>INT($I3650*L3650)</f>
        <v>0</v>
      </c>
      <c r="N3650" s="411"/>
      <c r="O3650" s="412">
        <f>INT($I3650*N3650)</f>
        <v>0</v>
      </c>
      <c r="P3650" s="412">
        <v>21802</v>
      </c>
      <c r="Q3650" s="412">
        <f>K3650+M3650+O3650</f>
        <v>0</v>
      </c>
      <c r="R3650" s="412"/>
      <c r="S3650" s="412"/>
      <c r="T3650" s="412"/>
      <c r="U3650" s="419" t="s">
        <v>2081</v>
      </c>
    </row>
    <row r="3651" spans="1:21" s="77" customFormat="1" ht="24" hidden="1" customHeight="1">
      <c r="A3651" s="372" t="s">
        <v>2072</v>
      </c>
      <c r="B3651" s="421"/>
      <c r="C3651" s="421" t="s">
        <v>4067</v>
      </c>
      <c r="D3651" s="421" t="s">
        <v>4071</v>
      </c>
      <c r="E3651" s="422" t="s">
        <v>6</v>
      </c>
      <c r="F3651" s="416"/>
      <c r="G3651" s="416">
        <f>[5]내역서!F3615</f>
        <v>8.4</v>
      </c>
      <c r="H3651" s="415"/>
      <c r="I3651" s="415">
        <f>내역서!F3659</f>
        <v>0</v>
      </c>
      <c r="J3651" s="416">
        <v>21802</v>
      </c>
      <c r="K3651" s="417">
        <f t="shared" si="6284"/>
        <v>0</v>
      </c>
      <c r="L3651" s="416"/>
      <c r="M3651" s="417">
        <f t="shared" si="6285"/>
        <v>0</v>
      </c>
      <c r="N3651" s="416"/>
      <c r="O3651" s="417">
        <f t="shared" si="6286"/>
        <v>0</v>
      </c>
      <c r="P3651" s="417">
        <v>21802</v>
      </c>
      <c r="Q3651" s="417">
        <f t="shared" si="6277"/>
        <v>0</v>
      </c>
      <c r="R3651" s="417">
        <f t="shared" ref="R3651" si="6289">I3651-I3650</f>
        <v>0</v>
      </c>
      <c r="S3651" s="417">
        <f t="shared" ref="S3651:T3651" si="6290">P3651-P3650</f>
        <v>0</v>
      </c>
      <c r="T3651" s="417">
        <f t="shared" si="6290"/>
        <v>0</v>
      </c>
      <c r="U3651" s="422" t="s">
        <v>2081</v>
      </c>
    </row>
    <row r="3652" spans="1:21" s="485" customFormat="1" ht="24" hidden="1" customHeight="1">
      <c r="A3652" s="366" t="s">
        <v>5199</v>
      </c>
      <c r="B3652" s="418" t="s">
        <v>0</v>
      </c>
      <c r="C3652" s="418" t="s">
        <v>4067</v>
      </c>
      <c r="D3652" s="418" t="s">
        <v>4072</v>
      </c>
      <c r="E3652" s="419" t="s">
        <v>6</v>
      </c>
      <c r="F3652" s="411"/>
      <c r="G3652" s="411">
        <f>[5]내역서!F3616</f>
        <v>4.8</v>
      </c>
      <c r="H3652" s="410"/>
      <c r="I3652" s="410">
        <f>내역서!F3660</f>
        <v>0</v>
      </c>
      <c r="J3652" s="411">
        <v>73025</v>
      </c>
      <c r="K3652" s="412">
        <f>INT($I3652*J3652)</f>
        <v>0</v>
      </c>
      <c r="L3652" s="411"/>
      <c r="M3652" s="412">
        <f>INT($I3652*L3652)</f>
        <v>0</v>
      </c>
      <c r="N3652" s="411"/>
      <c r="O3652" s="412">
        <f>INT($I3652*N3652)</f>
        <v>0</v>
      </c>
      <c r="P3652" s="412">
        <v>73025</v>
      </c>
      <c r="Q3652" s="412">
        <f>K3652+M3652+O3652</f>
        <v>0</v>
      </c>
      <c r="R3652" s="412"/>
      <c r="S3652" s="412"/>
      <c r="T3652" s="412"/>
      <c r="U3652" s="419" t="s">
        <v>2081</v>
      </c>
    </row>
    <row r="3653" spans="1:21" s="77" customFormat="1" ht="24" hidden="1" customHeight="1">
      <c r="A3653" s="372" t="s">
        <v>4617</v>
      </c>
      <c r="B3653" s="421"/>
      <c r="C3653" s="421" t="s">
        <v>4067</v>
      </c>
      <c r="D3653" s="421" t="s">
        <v>4072</v>
      </c>
      <c r="E3653" s="422" t="s">
        <v>6</v>
      </c>
      <c r="F3653" s="416"/>
      <c r="G3653" s="416">
        <f>[5]내역서!F3617</f>
        <v>4.8</v>
      </c>
      <c r="H3653" s="415"/>
      <c r="I3653" s="415">
        <f>내역서!F3661</f>
        <v>0</v>
      </c>
      <c r="J3653" s="416">
        <v>73025</v>
      </c>
      <c r="K3653" s="417">
        <f t="shared" si="6284"/>
        <v>0</v>
      </c>
      <c r="L3653" s="416"/>
      <c r="M3653" s="417">
        <f t="shared" si="6285"/>
        <v>0</v>
      </c>
      <c r="N3653" s="416"/>
      <c r="O3653" s="417">
        <f t="shared" si="6286"/>
        <v>0</v>
      </c>
      <c r="P3653" s="417">
        <v>73025</v>
      </c>
      <c r="Q3653" s="417">
        <f t="shared" si="6277"/>
        <v>0</v>
      </c>
      <c r="R3653" s="417">
        <f t="shared" ref="R3653" si="6291">I3653-I3652</f>
        <v>0</v>
      </c>
      <c r="S3653" s="417">
        <f t="shared" ref="S3653:T3653" si="6292">P3653-P3652</f>
        <v>0</v>
      </c>
      <c r="T3653" s="417">
        <f t="shared" si="6292"/>
        <v>0</v>
      </c>
      <c r="U3653" s="422" t="s">
        <v>2081</v>
      </c>
    </row>
    <row r="3654" spans="1:21" s="485" customFormat="1" ht="24" hidden="1" customHeight="1">
      <c r="A3654" s="366" t="s">
        <v>5199</v>
      </c>
      <c r="B3654" s="418" t="s">
        <v>0</v>
      </c>
      <c r="C3654" s="418" t="s">
        <v>4067</v>
      </c>
      <c r="D3654" s="418" t="s">
        <v>4073</v>
      </c>
      <c r="E3654" s="419" t="s">
        <v>6</v>
      </c>
      <c r="F3654" s="411"/>
      <c r="G3654" s="411">
        <f>[5]내역서!F3618</f>
        <v>3.2</v>
      </c>
      <c r="H3654" s="410"/>
      <c r="I3654" s="410">
        <f>내역서!F3662</f>
        <v>0</v>
      </c>
      <c r="J3654" s="411">
        <v>247886</v>
      </c>
      <c r="K3654" s="412">
        <f>INT($I3654*J3654)</f>
        <v>0</v>
      </c>
      <c r="L3654" s="411"/>
      <c r="M3654" s="412">
        <f>INT($I3654*L3654)</f>
        <v>0</v>
      </c>
      <c r="N3654" s="411"/>
      <c r="O3654" s="412">
        <f>INT($I3654*N3654)</f>
        <v>0</v>
      </c>
      <c r="P3654" s="412">
        <v>247886</v>
      </c>
      <c r="Q3654" s="412">
        <f>K3654+M3654+O3654</f>
        <v>0</v>
      </c>
      <c r="R3654" s="412"/>
      <c r="S3654" s="412"/>
      <c r="T3654" s="412"/>
      <c r="U3654" s="419" t="s">
        <v>2081</v>
      </c>
    </row>
    <row r="3655" spans="1:21" s="77" customFormat="1" ht="24" hidden="1" customHeight="1">
      <c r="A3655" s="372" t="s">
        <v>2072</v>
      </c>
      <c r="B3655" s="421"/>
      <c r="C3655" s="421" t="s">
        <v>4067</v>
      </c>
      <c r="D3655" s="421" t="s">
        <v>4073</v>
      </c>
      <c r="E3655" s="422" t="s">
        <v>6</v>
      </c>
      <c r="F3655" s="416"/>
      <c r="G3655" s="416">
        <f>[5]내역서!F3619</f>
        <v>3.2</v>
      </c>
      <c r="H3655" s="415"/>
      <c r="I3655" s="415">
        <f>내역서!F3663</f>
        <v>0</v>
      </c>
      <c r="J3655" s="416">
        <v>247886</v>
      </c>
      <c r="K3655" s="417">
        <f t="shared" si="6284"/>
        <v>0</v>
      </c>
      <c r="L3655" s="416"/>
      <c r="M3655" s="417">
        <f t="shared" si="6285"/>
        <v>0</v>
      </c>
      <c r="N3655" s="416"/>
      <c r="O3655" s="417">
        <f t="shared" si="6286"/>
        <v>0</v>
      </c>
      <c r="P3655" s="417">
        <v>247886</v>
      </c>
      <c r="Q3655" s="417">
        <f t="shared" si="6277"/>
        <v>0</v>
      </c>
      <c r="R3655" s="417">
        <f t="shared" ref="R3655" si="6293">I3655-I3654</f>
        <v>0</v>
      </c>
      <c r="S3655" s="417">
        <f t="shared" ref="S3655:T3655" si="6294">P3655-P3654</f>
        <v>0</v>
      </c>
      <c r="T3655" s="417">
        <f t="shared" si="6294"/>
        <v>0</v>
      </c>
      <c r="U3655" s="422" t="s">
        <v>2081</v>
      </c>
    </row>
    <row r="3656" spans="1:21" s="485" customFormat="1" ht="24" hidden="1" customHeight="1">
      <c r="A3656" s="366" t="s">
        <v>4301</v>
      </c>
      <c r="B3656" s="418" t="s">
        <v>0</v>
      </c>
      <c r="C3656" s="418" t="s">
        <v>4067</v>
      </c>
      <c r="D3656" s="418" t="s">
        <v>4074</v>
      </c>
      <c r="E3656" s="419" t="s">
        <v>6</v>
      </c>
      <c r="F3656" s="411"/>
      <c r="G3656" s="411">
        <f>[5]내역서!F3620</f>
        <v>6.3</v>
      </c>
      <c r="H3656" s="410"/>
      <c r="I3656" s="410">
        <f>내역서!F3664</f>
        <v>0</v>
      </c>
      <c r="J3656" s="411">
        <v>427612</v>
      </c>
      <c r="K3656" s="412">
        <f>INT($I3656*J3656)</f>
        <v>0</v>
      </c>
      <c r="L3656" s="411"/>
      <c r="M3656" s="412">
        <f>INT($I3656*L3656)</f>
        <v>0</v>
      </c>
      <c r="N3656" s="411"/>
      <c r="O3656" s="412">
        <f>INT($I3656*N3656)</f>
        <v>0</v>
      </c>
      <c r="P3656" s="412">
        <v>427612</v>
      </c>
      <c r="Q3656" s="412">
        <f>K3656+M3656+O3656</f>
        <v>0</v>
      </c>
      <c r="R3656" s="412"/>
      <c r="S3656" s="412"/>
      <c r="T3656" s="412"/>
      <c r="U3656" s="419" t="s">
        <v>2081</v>
      </c>
    </row>
    <row r="3657" spans="1:21" s="77" customFormat="1" ht="24" hidden="1" customHeight="1">
      <c r="A3657" s="372" t="s">
        <v>4614</v>
      </c>
      <c r="B3657" s="421"/>
      <c r="C3657" s="421" t="s">
        <v>4067</v>
      </c>
      <c r="D3657" s="421" t="s">
        <v>4074</v>
      </c>
      <c r="E3657" s="422" t="s">
        <v>6</v>
      </c>
      <c r="F3657" s="416"/>
      <c r="G3657" s="416">
        <f>[5]내역서!F3621</f>
        <v>6.3</v>
      </c>
      <c r="H3657" s="415"/>
      <c r="I3657" s="415">
        <f>내역서!F3665</f>
        <v>0</v>
      </c>
      <c r="J3657" s="416">
        <v>427612</v>
      </c>
      <c r="K3657" s="417">
        <f t="shared" si="6284"/>
        <v>0</v>
      </c>
      <c r="L3657" s="416"/>
      <c r="M3657" s="417">
        <f t="shared" si="6285"/>
        <v>0</v>
      </c>
      <c r="N3657" s="416"/>
      <c r="O3657" s="417">
        <f t="shared" si="6286"/>
        <v>0</v>
      </c>
      <c r="P3657" s="417">
        <v>427612</v>
      </c>
      <c r="Q3657" s="417">
        <f t="shared" si="6277"/>
        <v>0</v>
      </c>
      <c r="R3657" s="417">
        <f t="shared" ref="R3657" si="6295">I3657-I3656</f>
        <v>0</v>
      </c>
      <c r="S3657" s="417">
        <f t="shared" ref="S3657:T3657" si="6296">P3657-P3656</f>
        <v>0</v>
      </c>
      <c r="T3657" s="417">
        <f t="shared" si="6296"/>
        <v>0</v>
      </c>
      <c r="U3657" s="422" t="s">
        <v>2081</v>
      </c>
    </row>
    <row r="3658" spans="1:21" s="485" customFormat="1" ht="24" hidden="1" customHeight="1">
      <c r="A3658" s="366" t="s">
        <v>2055</v>
      </c>
      <c r="B3658" s="418" t="s">
        <v>0</v>
      </c>
      <c r="C3658" s="418" t="s">
        <v>4075</v>
      </c>
      <c r="D3658" s="418" t="s">
        <v>4076</v>
      </c>
      <c r="E3658" s="419" t="s">
        <v>2194</v>
      </c>
      <c r="F3658" s="411"/>
      <c r="G3658" s="411">
        <f>[5]내역서!F3622</f>
        <v>6</v>
      </c>
      <c r="H3658" s="410"/>
      <c r="I3658" s="410">
        <f>내역서!F3666</f>
        <v>0</v>
      </c>
      <c r="J3658" s="411">
        <v>4815</v>
      </c>
      <c r="K3658" s="412">
        <f>INT($I3658*J3658)</f>
        <v>0</v>
      </c>
      <c r="L3658" s="411"/>
      <c r="M3658" s="412">
        <f>INT($I3658*L3658)</f>
        <v>0</v>
      </c>
      <c r="N3658" s="411"/>
      <c r="O3658" s="412">
        <f>INT($I3658*N3658)</f>
        <v>0</v>
      </c>
      <c r="P3658" s="412">
        <v>4815</v>
      </c>
      <c r="Q3658" s="412">
        <f>K3658+M3658+O3658</f>
        <v>0</v>
      </c>
      <c r="R3658" s="412"/>
      <c r="S3658" s="412"/>
      <c r="T3658" s="412"/>
      <c r="U3658" s="419" t="s">
        <v>2081</v>
      </c>
    </row>
    <row r="3659" spans="1:21" s="77" customFormat="1" ht="24" hidden="1" customHeight="1">
      <c r="A3659" s="372" t="s">
        <v>2072</v>
      </c>
      <c r="B3659" s="421"/>
      <c r="C3659" s="421" t="s">
        <v>4075</v>
      </c>
      <c r="D3659" s="421" t="s">
        <v>4076</v>
      </c>
      <c r="E3659" s="422" t="s">
        <v>2194</v>
      </c>
      <c r="F3659" s="416"/>
      <c r="G3659" s="416">
        <f>[5]내역서!F3623</f>
        <v>6</v>
      </c>
      <c r="H3659" s="415"/>
      <c r="I3659" s="415">
        <f>내역서!F3667</f>
        <v>0</v>
      </c>
      <c r="J3659" s="416">
        <v>4815</v>
      </c>
      <c r="K3659" s="417">
        <f t="shared" si="6284"/>
        <v>0</v>
      </c>
      <c r="L3659" s="416"/>
      <c r="M3659" s="417">
        <f t="shared" si="6285"/>
        <v>0</v>
      </c>
      <c r="N3659" s="416"/>
      <c r="O3659" s="417">
        <f t="shared" si="6286"/>
        <v>0</v>
      </c>
      <c r="P3659" s="417">
        <v>4815</v>
      </c>
      <c r="Q3659" s="417">
        <f t="shared" si="6277"/>
        <v>0</v>
      </c>
      <c r="R3659" s="417">
        <f t="shared" ref="R3659" si="6297">I3659-I3658</f>
        <v>0</v>
      </c>
      <c r="S3659" s="417">
        <f t="shared" ref="S3659:T3659" si="6298">P3659-P3658</f>
        <v>0</v>
      </c>
      <c r="T3659" s="417">
        <f t="shared" si="6298"/>
        <v>0</v>
      </c>
      <c r="U3659" s="422" t="s">
        <v>2081</v>
      </c>
    </row>
    <row r="3660" spans="1:21" s="485" customFormat="1" ht="24" hidden="1" customHeight="1">
      <c r="A3660" s="366" t="s">
        <v>2055</v>
      </c>
      <c r="B3660" s="418" t="s">
        <v>0</v>
      </c>
      <c r="C3660" s="418" t="s">
        <v>4075</v>
      </c>
      <c r="D3660" s="418" t="s">
        <v>4077</v>
      </c>
      <c r="E3660" s="419" t="s">
        <v>2194</v>
      </c>
      <c r="F3660" s="411"/>
      <c r="G3660" s="411">
        <f>[5]내역서!F3624</f>
        <v>3</v>
      </c>
      <c r="H3660" s="410"/>
      <c r="I3660" s="410">
        <f>내역서!F3668</f>
        <v>0</v>
      </c>
      <c r="J3660" s="411">
        <v>9512</v>
      </c>
      <c r="K3660" s="412">
        <f>INT($I3660*J3660)</f>
        <v>0</v>
      </c>
      <c r="L3660" s="411"/>
      <c r="M3660" s="412">
        <f>INT($I3660*L3660)</f>
        <v>0</v>
      </c>
      <c r="N3660" s="411"/>
      <c r="O3660" s="412">
        <f>INT($I3660*N3660)</f>
        <v>0</v>
      </c>
      <c r="P3660" s="412">
        <v>9512</v>
      </c>
      <c r="Q3660" s="412">
        <f>K3660+M3660+O3660</f>
        <v>0</v>
      </c>
      <c r="R3660" s="412"/>
      <c r="S3660" s="412"/>
      <c r="T3660" s="412"/>
      <c r="U3660" s="419" t="s">
        <v>2081</v>
      </c>
    </row>
    <row r="3661" spans="1:21" s="77" customFormat="1" ht="24" hidden="1" customHeight="1">
      <c r="A3661" s="372" t="s">
        <v>2072</v>
      </c>
      <c r="B3661" s="421"/>
      <c r="C3661" s="421" t="s">
        <v>4075</v>
      </c>
      <c r="D3661" s="421" t="s">
        <v>4077</v>
      </c>
      <c r="E3661" s="422" t="s">
        <v>2194</v>
      </c>
      <c r="F3661" s="416"/>
      <c r="G3661" s="416">
        <f>[5]내역서!F3625</f>
        <v>3</v>
      </c>
      <c r="H3661" s="415"/>
      <c r="I3661" s="415">
        <f>내역서!F3669</f>
        <v>0</v>
      </c>
      <c r="J3661" s="416">
        <v>9512</v>
      </c>
      <c r="K3661" s="417">
        <f t="shared" si="6284"/>
        <v>0</v>
      </c>
      <c r="L3661" s="416"/>
      <c r="M3661" s="417">
        <f t="shared" si="6285"/>
        <v>0</v>
      </c>
      <c r="N3661" s="416"/>
      <c r="O3661" s="417">
        <f t="shared" si="6286"/>
        <v>0</v>
      </c>
      <c r="P3661" s="417">
        <v>9512</v>
      </c>
      <c r="Q3661" s="417">
        <f t="shared" si="6277"/>
        <v>0</v>
      </c>
      <c r="R3661" s="417">
        <f t="shared" ref="R3661" si="6299">I3661-I3660</f>
        <v>0</v>
      </c>
      <c r="S3661" s="417">
        <f t="shared" ref="S3661:T3661" si="6300">P3661-P3660</f>
        <v>0</v>
      </c>
      <c r="T3661" s="417">
        <f t="shared" si="6300"/>
        <v>0</v>
      </c>
      <c r="U3661" s="422" t="s">
        <v>2081</v>
      </c>
    </row>
    <row r="3662" spans="1:21" s="485" customFormat="1" ht="24" hidden="1" customHeight="1">
      <c r="A3662" s="366" t="s">
        <v>2055</v>
      </c>
      <c r="B3662" s="418" t="s">
        <v>0</v>
      </c>
      <c r="C3662" s="418" t="s">
        <v>4075</v>
      </c>
      <c r="D3662" s="418" t="s">
        <v>4078</v>
      </c>
      <c r="E3662" s="419" t="s">
        <v>2194</v>
      </c>
      <c r="F3662" s="411"/>
      <c r="G3662" s="411">
        <f>[5]내역서!F3626</f>
        <v>1</v>
      </c>
      <c r="H3662" s="410"/>
      <c r="I3662" s="410">
        <f>내역서!F3670</f>
        <v>0</v>
      </c>
      <c r="J3662" s="411">
        <v>77091</v>
      </c>
      <c r="K3662" s="412">
        <f>INT($I3662*J3662)</f>
        <v>0</v>
      </c>
      <c r="L3662" s="411"/>
      <c r="M3662" s="412">
        <f>INT($I3662*L3662)</f>
        <v>0</v>
      </c>
      <c r="N3662" s="411"/>
      <c r="O3662" s="412">
        <f>INT($I3662*N3662)</f>
        <v>0</v>
      </c>
      <c r="P3662" s="412">
        <v>77091</v>
      </c>
      <c r="Q3662" s="412">
        <f>K3662+M3662+O3662</f>
        <v>0</v>
      </c>
      <c r="R3662" s="412"/>
      <c r="S3662" s="412"/>
      <c r="T3662" s="412"/>
      <c r="U3662" s="419" t="s">
        <v>2081</v>
      </c>
    </row>
    <row r="3663" spans="1:21" s="77" customFormat="1" ht="24" hidden="1" customHeight="1">
      <c r="A3663" s="372" t="s">
        <v>2072</v>
      </c>
      <c r="B3663" s="421"/>
      <c r="C3663" s="421" t="s">
        <v>4075</v>
      </c>
      <c r="D3663" s="421" t="s">
        <v>4078</v>
      </c>
      <c r="E3663" s="422" t="s">
        <v>2194</v>
      </c>
      <c r="F3663" s="416"/>
      <c r="G3663" s="416">
        <f>[5]내역서!F3627</f>
        <v>1</v>
      </c>
      <c r="H3663" s="415"/>
      <c r="I3663" s="415">
        <f>내역서!F3671</f>
        <v>0</v>
      </c>
      <c r="J3663" s="416">
        <v>77091</v>
      </c>
      <c r="K3663" s="417">
        <f t="shared" si="6284"/>
        <v>0</v>
      </c>
      <c r="L3663" s="416"/>
      <c r="M3663" s="417">
        <f t="shared" si="6285"/>
        <v>0</v>
      </c>
      <c r="N3663" s="416"/>
      <c r="O3663" s="417">
        <f t="shared" si="6286"/>
        <v>0</v>
      </c>
      <c r="P3663" s="417">
        <v>77091</v>
      </c>
      <c r="Q3663" s="417">
        <f t="shared" si="6277"/>
        <v>0</v>
      </c>
      <c r="R3663" s="417">
        <f t="shared" ref="R3663" si="6301">I3663-I3662</f>
        <v>0</v>
      </c>
      <c r="S3663" s="417">
        <f t="shared" ref="S3663:T3663" si="6302">P3663-P3662</f>
        <v>0</v>
      </c>
      <c r="T3663" s="417">
        <f t="shared" si="6302"/>
        <v>0</v>
      </c>
      <c r="U3663" s="422" t="s">
        <v>2081</v>
      </c>
    </row>
    <row r="3664" spans="1:21" s="485" customFormat="1" ht="24" hidden="1" customHeight="1">
      <c r="A3664" s="366" t="s">
        <v>4732</v>
      </c>
      <c r="B3664" s="418" t="s">
        <v>0</v>
      </c>
      <c r="C3664" s="418" t="s">
        <v>4079</v>
      </c>
      <c r="D3664" s="418" t="s">
        <v>4077</v>
      </c>
      <c r="E3664" s="419" t="s">
        <v>2194</v>
      </c>
      <c r="F3664" s="411"/>
      <c r="G3664" s="411">
        <f>[5]내역서!F3628</f>
        <v>1</v>
      </c>
      <c r="H3664" s="410"/>
      <c r="I3664" s="410">
        <f>내역서!F3672</f>
        <v>0</v>
      </c>
      <c r="J3664" s="411">
        <v>17138</v>
      </c>
      <c r="K3664" s="412">
        <f>INT($I3664*J3664)</f>
        <v>0</v>
      </c>
      <c r="L3664" s="411"/>
      <c r="M3664" s="412">
        <f>INT($I3664*L3664)</f>
        <v>0</v>
      </c>
      <c r="N3664" s="411"/>
      <c r="O3664" s="412">
        <f>INT($I3664*N3664)</f>
        <v>0</v>
      </c>
      <c r="P3664" s="412">
        <v>17138</v>
      </c>
      <c r="Q3664" s="412">
        <f>K3664+M3664+O3664</f>
        <v>0</v>
      </c>
      <c r="R3664" s="412"/>
      <c r="S3664" s="412"/>
      <c r="T3664" s="412"/>
      <c r="U3664" s="419" t="s">
        <v>2081</v>
      </c>
    </row>
    <row r="3665" spans="1:21" s="77" customFormat="1" ht="24" hidden="1" customHeight="1">
      <c r="A3665" s="372" t="s">
        <v>5200</v>
      </c>
      <c r="B3665" s="421"/>
      <c r="C3665" s="421" t="s">
        <v>4079</v>
      </c>
      <c r="D3665" s="421" t="s">
        <v>4077</v>
      </c>
      <c r="E3665" s="422" t="s">
        <v>2194</v>
      </c>
      <c r="F3665" s="416"/>
      <c r="G3665" s="416">
        <f>[5]내역서!F3629</f>
        <v>1</v>
      </c>
      <c r="H3665" s="415"/>
      <c r="I3665" s="415">
        <f>내역서!F3673</f>
        <v>0</v>
      </c>
      <c r="J3665" s="416">
        <v>17138</v>
      </c>
      <c r="K3665" s="417">
        <f t="shared" si="6284"/>
        <v>0</v>
      </c>
      <c r="L3665" s="416"/>
      <c r="M3665" s="417">
        <f t="shared" si="6285"/>
        <v>0</v>
      </c>
      <c r="N3665" s="416"/>
      <c r="O3665" s="417">
        <f t="shared" si="6286"/>
        <v>0</v>
      </c>
      <c r="P3665" s="417">
        <v>17138</v>
      </c>
      <c r="Q3665" s="417">
        <f t="shared" si="6277"/>
        <v>0</v>
      </c>
      <c r="R3665" s="417">
        <f t="shared" ref="R3665" si="6303">I3665-I3664</f>
        <v>0</v>
      </c>
      <c r="S3665" s="417">
        <f t="shared" ref="S3665:T3665" si="6304">P3665-P3664</f>
        <v>0</v>
      </c>
      <c r="T3665" s="417">
        <f t="shared" si="6304"/>
        <v>0</v>
      </c>
      <c r="U3665" s="422" t="s">
        <v>2081</v>
      </c>
    </row>
    <row r="3666" spans="1:21" s="485" customFormat="1" ht="24" hidden="1" customHeight="1">
      <c r="A3666" s="366" t="s">
        <v>4602</v>
      </c>
      <c r="B3666" s="418" t="s">
        <v>0</v>
      </c>
      <c r="C3666" s="418" t="s">
        <v>4080</v>
      </c>
      <c r="D3666" s="418" t="s">
        <v>4081</v>
      </c>
      <c r="E3666" s="419" t="s">
        <v>2194</v>
      </c>
      <c r="F3666" s="411"/>
      <c r="G3666" s="411">
        <f>[5]내역서!F3630</f>
        <v>1</v>
      </c>
      <c r="H3666" s="410"/>
      <c r="I3666" s="410">
        <f>내역서!F3674</f>
        <v>0</v>
      </c>
      <c r="J3666" s="411">
        <v>96644</v>
      </c>
      <c r="K3666" s="412">
        <f>INT($I3666*J3666)</f>
        <v>0</v>
      </c>
      <c r="L3666" s="411"/>
      <c r="M3666" s="412">
        <f>INT($I3666*L3666)</f>
        <v>0</v>
      </c>
      <c r="N3666" s="411"/>
      <c r="O3666" s="412">
        <f>INT($I3666*N3666)</f>
        <v>0</v>
      </c>
      <c r="P3666" s="412">
        <v>96644</v>
      </c>
      <c r="Q3666" s="412">
        <f>K3666+M3666+O3666</f>
        <v>0</v>
      </c>
      <c r="R3666" s="412"/>
      <c r="S3666" s="412"/>
      <c r="T3666" s="412"/>
      <c r="U3666" s="419" t="s">
        <v>2081</v>
      </c>
    </row>
    <row r="3667" spans="1:21" s="77" customFormat="1" ht="24" hidden="1" customHeight="1">
      <c r="A3667" s="372" t="s">
        <v>4829</v>
      </c>
      <c r="B3667" s="421"/>
      <c r="C3667" s="421" t="s">
        <v>4080</v>
      </c>
      <c r="D3667" s="421" t="s">
        <v>4081</v>
      </c>
      <c r="E3667" s="422" t="s">
        <v>2194</v>
      </c>
      <c r="F3667" s="416"/>
      <c r="G3667" s="416">
        <f>[5]내역서!F3631</f>
        <v>1</v>
      </c>
      <c r="H3667" s="415"/>
      <c r="I3667" s="415">
        <f>내역서!F3675</f>
        <v>0</v>
      </c>
      <c r="J3667" s="416">
        <v>96644</v>
      </c>
      <c r="K3667" s="417">
        <f t="shared" si="6284"/>
        <v>0</v>
      </c>
      <c r="L3667" s="416"/>
      <c r="M3667" s="417">
        <f t="shared" si="6285"/>
        <v>0</v>
      </c>
      <c r="N3667" s="416"/>
      <c r="O3667" s="417">
        <f t="shared" si="6286"/>
        <v>0</v>
      </c>
      <c r="P3667" s="417">
        <v>96644</v>
      </c>
      <c r="Q3667" s="417">
        <f t="shared" si="6277"/>
        <v>0</v>
      </c>
      <c r="R3667" s="417">
        <f t="shared" ref="R3667" si="6305">I3667-I3666</f>
        <v>0</v>
      </c>
      <c r="S3667" s="417">
        <f t="shared" ref="S3667:T3667" si="6306">P3667-P3666</f>
        <v>0</v>
      </c>
      <c r="T3667" s="417">
        <f t="shared" si="6306"/>
        <v>0</v>
      </c>
      <c r="U3667" s="422" t="s">
        <v>2081</v>
      </c>
    </row>
    <row r="3668" spans="1:21" s="485" customFormat="1" ht="24" hidden="1" customHeight="1">
      <c r="A3668" s="366" t="s">
        <v>2055</v>
      </c>
      <c r="B3668" s="418" t="s">
        <v>0</v>
      </c>
      <c r="C3668" s="418" t="s">
        <v>4082</v>
      </c>
      <c r="D3668" s="418" t="s">
        <v>4083</v>
      </c>
      <c r="E3668" s="419" t="s">
        <v>2194</v>
      </c>
      <c r="F3668" s="411"/>
      <c r="G3668" s="411">
        <f>[5]내역서!F3632</f>
        <v>1</v>
      </c>
      <c r="H3668" s="410"/>
      <c r="I3668" s="410">
        <f>내역서!F3676</f>
        <v>0</v>
      </c>
      <c r="J3668" s="411">
        <v>18866</v>
      </c>
      <c r="K3668" s="412">
        <f>INT($I3668*J3668)</f>
        <v>0</v>
      </c>
      <c r="L3668" s="411"/>
      <c r="M3668" s="412">
        <f>INT($I3668*L3668)</f>
        <v>0</v>
      </c>
      <c r="N3668" s="411"/>
      <c r="O3668" s="412">
        <f>INT($I3668*N3668)</f>
        <v>0</v>
      </c>
      <c r="P3668" s="412">
        <v>18866</v>
      </c>
      <c r="Q3668" s="412">
        <f>K3668+M3668+O3668</f>
        <v>0</v>
      </c>
      <c r="R3668" s="412"/>
      <c r="S3668" s="412"/>
      <c r="T3668" s="412"/>
      <c r="U3668" s="419" t="s">
        <v>2081</v>
      </c>
    </row>
    <row r="3669" spans="1:21" s="77" customFormat="1" ht="24" hidden="1" customHeight="1">
      <c r="A3669" s="372" t="s">
        <v>2072</v>
      </c>
      <c r="B3669" s="421"/>
      <c r="C3669" s="421" t="s">
        <v>4082</v>
      </c>
      <c r="D3669" s="421" t="s">
        <v>4083</v>
      </c>
      <c r="E3669" s="422" t="s">
        <v>2194</v>
      </c>
      <c r="F3669" s="416"/>
      <c r="G3669" s="416">
        <f>[5]내역서!F3633</f>
        <v>1</v>
      </c>
      <c r="H3669" s="415"/>
      <c r="I3669" s="415">
        <f>내역서!F3677</f>
        <v>0</v>
      </c>
      <c r="J3669" s="416">
        <v>18866</v>
      </c>
      <c r="K3669" s="417">
        <f t="shared" si="6284"/>
        <v>0</v>
      </c>
      <c r="L3669" s="416"/>
      <c r="M3669" s="417">
        <f t="shared" si="6285"/>
        <v>0</v>
      </c>
      <c r="N3669" s="416"/>
      <c r="O3669" s="417">
        <f t="shared" si="6286"/>
        <v>0</v>
      </c>
      <c r="P3669" s="417">
        <v>18866</v>
      </c>
      <c r="Q3669" s="417">
        <f t="shared" si="6277"/>
        <v>0</v>
      </c>
      <c r="R3669" s="417">
        <f t="shared" ref="R3669" si="6307">I3669-I3668</f>
        <v>0</v>
      </c>
      <c r="S3669" s="417">
        <f t="shared" ref="S3669:T3669" si="6308">P3669-P3668</f>
        <v>0</v>
      </c>
      <c r="T3669" s="417">
        <f t="shared" si="6308"/>
        <v>0</v>
      </c>
      <c r="U3669" s="422" t="s">
        <v>2081</v>
      </c>
    </row>
    <row r="3670" spans="1:21" s="485" customFormat="1" ht="24" hidden="1" customHeight="1">
      <c r="A3670" s="366" t="s">
        <v>5201</v>
      </c>
      <c r="B3670" s="418" t="s">
        <v>0</v>
      </c>
      <c r="C3670" s="418" t="s">
        <v>4082</v>
      </c>
      <c r="D3670" s="418" t="s">
        <v>4084</v>
      </c>
      <c r="E3670" s="419" t="s">
        <v>2194</v>
      </c>
      <c r="F3670" s="411"/>
      <c r="G3670" s="411">
        <f>[5]내역서!F3634</f>
        <v>1</v>
      </c>
      <c r="H3670" s="410"/>
      <c r="I3670" s="410">
        <f>내역서!F3678</f>
        <v>0</v>
      </c>
      <c r="J3670" s="411">
        <v>59499</v>
      </c>
      <c r="K3670" s="412">
        <f>INT($I3670*J3670)</f>
        <v>0</v>
      </c>
      <c r="L3670" s="411"/>
      <c r="M3670" s="412">
        <f>INT($I3670*L3670)</f>
        <v>0</v>
      </c>
      <c r="N3670" s="411"/>
      <c r="O3670" s="412">
        <f>INT($I3670*N3670)</f>
        <v>0</v>
      </c>
      <c r="P3670" s="412">
        <v>59499</v>
      </c>
      <c r="Q3670" s="412">
        <f>K3670+M3670+O3670</f>
        <v>0</v>
      </c>
      <c r="R3670" s="412"/>
      <c r="S3670" s="412"/>
      <c r="T3670" s="412"/>
      <c r="U3670" s="419" t="s">
        <v>2081</v>
      </c>
    </row>
    <row r="3671" spans="1:21" s="77" customFormat="1" ht="24" hidden="1" customHeight="1">
      <c r="A3671" s="372" t="s">
        <v>5202</v>
      </c>
      <c r="B3671" s="421"/>
      <c r="C3671" s="421" t="s">
        <v>4082</v>
      </c>
      <c r="D3671" s="421" t="s">
        <v>4084</v>
      </c>
      <c r="E3671" s="422" t="s">
        <v>2194</v>
      </c>
      <c r="F3671" s="416"/>
      <c r="G3671" s="416">
        <f>[5]내역서!F3635</f>
        <v>1</v>
      </c>
      <c r="H3671" s="415"/>
      <c r="I3671" s="415">
        <f>내역서!F3679</f>
        <v>0</v>
      </c>
      <c r="J3671" s="416">
        <v>59499</v>
      </c>
      <c r="K3671" s="417">
        <f t="shared" si="6284"/>
        <v>0</v>
      </c>
      <c r="L3671" s="416"/>
      <c r="M3671" s="417">
        <f t="shared" si="6285"/>
        <v>0</v>
      </c>
      <c r="N3671" s="416"/>
      <c r="O3671" s="417">
        <f t="shared" si="6286"/>
        <v>0</v>
      </c>
      <c r="P3671" s="417">
        <v>59499</v>
      </c>
      <c r="Q3671" s="417">
        <f t="shared" si="6277"/>
        <v>0</v>
      </c>
      <c r="R3671" s="417">
        <f t="shared" ref="R3671" si="6309">I3671-I3670</f>
        <v>0</v>
      </c>
      <c r="S3671" s="417">
        <f t="shared" ref="S3671:T3671" si="6310">P3671-P3670</f>
        <v>0</v>
      </c>
      <c r="T3671" s="417">
        <f t="shared" si="6310"/>
        <v>0</v>
      </c>
      <c r="U3671" s="422" t="s">
        <v>2081</v>
      </c>
    </row>
    <row r="3672" spans="1:21" s="485" customFormat="1" ht="24" hidden="1" customHeight="1">
      <c r="A3672" s="366" t="s">
        <v>5201</v>
      </c>
      <c r="B3672" s="418" t="s">
        <v>0</v>
      </c>
      <c r="C3672" s="418" t="s">
        <v>4086</v>
      </c>
      <c r="D3672" s="418" t="s">
        <v>4087</v>
      </c>
      <c r="E3672" s="419" t="s">
        <v>2194</v>
      </c>
      <c r="F3672" s="411"/>
      <c r="G3672" s="411">
        <f>[5]내역서!F3636</f>
        <v>6</v>
      </c>
      <c r="H3672" s="410"/>
      <c r="I3672" s="410">
        <f>내역서!F3680</f>
        <v>0</v>
      </c>
      <c r="J3672" s="411">
        <v>754782</v>
      </c>
      <c r="K3672" s="412">
        <f>INT($I3672*J3672)</f>
        <v>0</v>
      </c>
      <c r="L3672" s="411"/>
      <c r="M3672" s="412">
        <f>INT($I3672*L3672)</f>
        <v>0</v>
      </c>
      <c r="N3672" s="411"/>
      <c r="O3672" s="412">
        <f>INT($I3672*N3672)</f>
        <v>0</v>
      </c>
      <c r="P3672" s="412">
        <v>754782</v>
      </c>
      <c r="Q3672" s="412">
        <f>K3672+M3672+O3672</f>
        <v>0</v>
      </c>
      <c r="R3672" s="412"/>
      <c r="S3672" s="412"/>
      <c r="T3672" s="412"/>
      <c r="U3672" s="419" t="s">
        <v>2081</v>
      </c>
    </row>
    <row r="3673" spans="1:21" s="77" customFormat="1" ht="24" hidden="1" customHeight="1">
      <c r="A3673" s="372" t="s">
        <v>2072</v>
      </c>
      <c r="B3673" s="421"/>
      <c r="C3673" s="421" t="s">
        <v>4086</v>
      </c>
      <c r="D3673" s="421" t="s">
        <v>4087</v>
      </c>
      <c r="E3673" s="422" t="s">
        <v>2194</v>
      </c>
      <c r="F3673" s="416"/>
      <c r="G3673" s="416">
        <f>[5]내역서!F3637</f>
        <v>6</v>
      </c>
      <c r="H3673" s="415"/>
      <c r="I3673" s="415">
        <f>내역서!F3681</f>
        <v>0</v>
      </c>
      <c r="J3673" s="416">
        <v>754782</v>
      </c>
      <c r="K3673" s="417">
        <f t="shared" si="6284"/>
        <v>0</v>
      </c>
      <c r="L3673" s="416"/>
      <c r="M3673" s="417">
        <f t="shared" si="6285"/>
        <v>0</v>
      </c>
      <c r="N3673" s="416"/>
      <c r="O3673" s="417">
        <f t="shared" si="6286"/>
        <v>0</v>
      </c>
      <c r="P3673" s="417">
        <v>754782</v>
      </c>
      <c r="Q3673" s="417">
        <f t="shared" si="6277"/>
        <v>0</v>
      </c>
      <c r="R3673" s="417">
        <f t="shared" ref="R3673" si="6311">I3673-I3672</f>
        <v>0</v>
      </c>
      <c r="S3673" s="417">
        <f t="shared" ref="S3673:T3673" si="6312">P3673-P3672</f>
        <v>0</v>
      </c>
      <c r="T3673" s="417">
        <f t="shared" si="6312"/>
        <v>0</v>
      </c>
      <c r="U3673" s="422" t="s">
        <v>2081</v>
      </c>
    </row>
    <row r="3674" spans="1:21" s="485" customFormat="1" ht="24" hidden="1" customHeight="1">
      <c r="A3674" s="366" t="s">
        <v>2055</v>
      </c>
      <c r="B3674" s="418" t="s">
        <v>0</v>
      </c>
      <c r="C3674" s="418" t="s">
        <v>4088</v>
      </c>
      <c r="D3674" s="418" t="s">
        <v>163</v>
      </c>
      <c r="E3674" s="419" t="s">
        <v>2194</v>
      </c>
      <c r="F3674" s="411"/>
      <c r="G3674" s="411">
        <f>[5]내역서!F3638</f>
        <v>10</v>
      </c>
      <c r="H3674" s="410"/>
      <c r="I3674" s="410">
        <f>내역서!F3682</f>
        <v>0</v>
      </c>
      <c r="J3674" s="411">
        <v>20580</v>
      </c>
      <c r="K3674" s="412">
        <f>INT($I3674*J3674)</f>
        <v>0</v>
      </c>
      <c r="L3674" s="411"/>
      <c r="M3674" s="412">
        <f>INT($I3674*L3674)</f>
        <v>0</v>
      </c>
      <c r="N3674" s="411"/>
      <c r="O3674" s="412">
        <f>INT($I3674*N3674)</f>
        <v>0</v>
      </c>
      <c r="P3674" s="412">
        <v>20580</v>
      </c>
      <c r="Q3674" s="412">
        <f>K3674+M3674+O3674</f>
        <v>0</v>
      </c>
      <c r="R3674" s="412"/>
      <c r="S3674" s="412"/>
      <c r="T3674" s="412"/>
      <c r="U3674" s="419" t="s">
        <v>2081</v>
      </c>
    </row>
    <row r="3675" spans="1:21" s="77" customFormat="1" ht="24" hidden="1" customHeight="1">
      <c r="A3675" s="372" t="s">
        <v>5203</v>
      </c>
      <c r="B3675" s="421"/>
      <c r="C3675" s="421" t="s">
        <v>4088</v>
      </c>
      <c r="D3675" s="421" t="s">
        <v>163</v>
      </c>
      <c r="E3675" s="422" t="s">
        <v>2194</v>
      </c>
      <c r="F3675" s="416"/>
      <c r="G3675" s="416">
        <f>[5]내역서!F3639</f>
        <v>10</v>
      </c>
      <c r="H3675" s="415"/>
      <c r="I3675" s="415">
        <f>내역서!F3683</f>
        <v>0</v>
      </c>
      <c r="J3675" s="416">
        <v>20580</v>
      </c>
      <c r="K3675" s="417">
        <f t="shared" si="6284"/>
        <v>0</v>
      </c>
      <c r="L3675" s="416"/>
      <c r="M3675" s="417">
        <f t="shared" si="6285"/>
        <v>0</v>
      </c>
      <c r="N3675" s="416"/>
      <c r="O3675" s="417">
        <f t="shared" si="6286"/>
        <v>0</v>
      </c>
      <c r="P3675" s="417">
        <v>20580</v>
      </c>
      <c r="Q3675" s="417">
        <f t="shared" si="6277"/>
        <v>0</v>
      </c>
      <c r="R3675" s="417">
        <f t="shared" ref="R3675" si="6313">I3675-I3674</f>
        <v>0</v>
      </c>
      <c r="S3675" s="417">
        <f t="shared" ref="S3675:T3675" si="6314">P3675-P3674</f>
        <v>0</v>
      </c>
      <c r="T3675" s="417">
        <f t="shared" si="6314"/>
        <v>0</v>
      </c>
      <c r="U3675" s="422" t="s">
        <v>2081</v>
      </c>
    </row>
    <row r="3676" spans="1:21" s="485" customFormat="1" ht="24" hidden="1" customHeight="1">
      <c r="A3676" s="366" t="s">
        <v>5201</v>
      </c>
      <c r="B3676" s="418" t="s">
        <v>0</v>
      </c>
      <c r="C3676" s="418" t="s">
        <v>4088</v>
      </c>
      <c r="D3676" s="418" t="s">
        <v>3455</v>
      </c>
      <c r="E3676" s="419" t="s">
        <v>2194</v>
      </c>
      <c r="F3676" s="411"/>
      <c r="G3676" s="411">
        <f>[5]내역서!F3640</f>
        <v>5</v>
      </c>
      <c r="H3676" s="410"/>
      <c r="I3676" s="410">
        <f>내역서!F3684</f>
        <v>0</v>
      </c>
      <c r="J3676" s="411">
        <v>66481</v>
      </c>
      <c r="K3676" s="412">
        <f>INT($I3676*J3676)</f>
        <v>0</v>
      </c>
      <c r="L3676" s="411"/>
      <c r="M3676" s="412">
        <f>INT($I3676*L3676)</f>
        <v>0</v>
      </c>
      <c r="N3676" s="411"/>
      <c r="O3676" s="412">
        <f>INT($I3676*N3676)</f>
        <v>0</v>
      </c>
      <c r="P3676" s="412">
        <v>66481</v>
      </c>
      <c r="Q3676" s="412">
        <f>K3676+M3676+O3676</f>
        <v>0</v>
      </c>
      <c r="R3676" s="412"/>
      <c r="S3676" s="412"/>
      <c r="T3676" s="412"/>
      <c r="U3676" s="419" t="s">
        <v>2081</v>
      </c>
    </row>
    <row r="3677" spans="1:21" s="77" customFormat="1" ht="24" hidden="1" customHeight="1">
      <c r="A3677" s="372" t="s">
        <v>5204</v>
      </c>
      <c r="B3677" s="421"/>
      <c r="C3677" s="421" t="s">
        <v>4088</v>
      </c>
      <c r="D3677" s="421" t="s">
        <v>3455</v>
      </c>
      <c r="E3677" s="422" t="s">
        <v>2194</v>
      </c>
      <c r="F3677" s="416"/>
      <c r="G3677" s="416">
        <f>[5]내역서!F3641</f>
        <v>5</v>
      </c>
      <c r="H3677" s="415"/>
      <c r="I3677" s="415">
        <f>내역서!F3685</f>
        <v>0</v>
      </c>
      <c r="J3677" s="416">
        <v>66481</v>
      </c>
      <c r="K3677" s="417">
        <f t="shared" si="6284"/>
        <v>0</v>
      </c>
      <c r="L3677" s="416"/>
      <c r="M3677" s="417">
        <f t="shared" si="6285"/>
        <v>0</v>
      </c>
      <c r="N3677" s="416"/>
      <c r="O3677" s="417">
        <f t="shared" si="6286"/>
        <v>0</v>
      </c>
      <c r="P3677" s="417">
        <v>66481</v>
      </c>
      <c r="Q3677" s="417">
        <f t="shared" si="6277"/>
        <v>0</v>
      </c>
      <c r="R3677" s="417">
        <f t="shared" ref="R3677" si="6315">I3677-I3676</f>
        <v>0</v>
      </c>
      <c r="S3677" s="417">
        <f t="shared" ref="S3677:T3677" si="6316">P3677-P3676</f>
        <v>0</v>
      </c>
      <c r="T3677" s="417">
        <f t="shared" si="6316"/>
        <v>0</v>
      </c>
      <c r="U3677" s="422" t="s">
        <v>2081</v>
      </c>
    </row>
    <row r="3678" spans="1:21" s="485" customFormat="1" ht="24" hidden="1" customHeight="1">
      <c r="A3678" s="366" t="s">
        <v>5205</v>
      </c>
      <c r="B3678" s="418" t="s">
        <v>0</v>
      </c>
      <c r="C3678" s="418" t="s">
        <v>4088</v>
      </c>
      <c r="D3678" s="418" t="s">
        <v>180</v>
      </c>
      <c r="E3678" s="419" t="s">
        <v>2194</v>
      </c>
      <c r="F3678" s="411"/>
      <c r="G3678" s="411">
        <f>[5]내역서!F3642</f>
        <v>1</v>
      </c>
      <c r="H3678" s="410"/>
      <c r="I3678" s="410">
        <f>내역서!F3686</f>
        <v>0</v>
      </c>
      <c r="J3678" s="411">
        <v>88406</v>
      </c>
      <c r="K3678" s="412">
        <f>INT($I3678*J3678)</f>
        <v>0</v>
      </c>
      <c r="L3678" s="411"/>
      <c r="M3678" s="412">
        <f>INT($I3678*L3678)</f>
        <v>0</v>
      </c>
      <c r="N3678" s="411"/>
      <c r="O3678" s="412">
        <f>INT($I3678*N3678)</f>
        <v>0</v>
      </c>
      <c r="P3678" s="412">
        <v>88406</v>
      </c>
      <c r="Q3678" s="412">
        <f>K3678+M3678+O3678</f>
        <v>0</v>
      </c>
      <c r="R3678" s="412"/>
      <c r="S3678" s="412"/>
      <c r="T3678" s="412"/>
      <c r="U3678" s="419" t="s">
        <v>2081</v>
      </c>
    </row>
    <row r="3679" spans="1:21" s="77" customFormat="1" ht="24" hidden="1" customHeight="1">
      <c r="A3679" s="372" t="s">
        <v>5206</v>
      </c>
      <c r="B3679" s="421"/>
      <c r="C3679" s="421" t="s">
        <v>4088</v>
      </c>
      <c r="D3679" s="421" t="s">
        <v>180</v>
      </c>
      <c r="E3679" s="422" t="s">
        <v>2194</v>
      </c>
      <c r="F3679" s="416"/>
      <c r="G3679" s="416">
        <f>[5]내역서!F3643</f>
        <v>1</v>
      </c>
      <c r="H3679" s="415"/>
      <c r="I3679" s="415">
        <f>내역서!F3687</f>
        <v>0</v>
      </c>
      <c r="J3679" s="416">
        <v>88406</v>
      </c>
      <c r="K3679" s="417">
        <f t="shared" si="6284"/>
        <v>0</v>
      </c>
      <c r="L3679" s="416"/>
      <c r="M3679" s="417">
        <f t="shared" si="6285"/>
        <v>0</v>
      </c>
      <c r="N3679" s="416"/>
      <c r="O3679" s="417">
        <f t="shared" si="6286"/>
        <v>0</v>
      </c>
      <c r="P3679" s="417">
        <v>88406</v>
      </c>
      <c r="Q3679" s="417">
        <f t="shared" si="6277"/>
        <v>0</v>
      </c>
      <c r="R3679" s="417">
        <f t="shared" ref="R3679" si="6317">I3679-I3678</f>
        <v>0</v>
      </c>
      <c r="S3679" s="417">
        <f t="shared" ref="S3679:T3679" si="6318">P3679-P3678</f>
        <v>0</v>
      </c>
      <c r="T3679" s="417">
        <f t="shared" si="6318"/>
        <v>0</v>
      </c>
      <c r="U3679" s="422" t="s">
        <v>2081</v>
      </c>
    </row>
    <row r="3680" spans="1:21" s="485" customFormat="1" ht="24" hidden="1" customHeight="1">
      <c r="A3680" s="366" t="s">
        <v>5205</v>
      </c>
      <c r="B3680" s="418" t="s">
        <v>0</v>
      </c>
      <c r="C3680" s="418" t="s">
        <v>4088</v>
      </c>
      <c r="D3680" s="418" t="s">
        <v>4090</v>
      </c>
      <c r="E3680" s="419" t="s">
        <v>2194</v>
      </c>
      <c r="F3680" s="411"/>
      <c r="G3680" s="411">
        <f>[5]내역서!F3644</f>
        <v>18</v>
      </c>
      <c r="H3680" s="410"/>
      <c r="I3680" s="410">
        <f>내역서!F3688</f>
        <v>0</v>
      </c>
      <c r="J3680" s="411">
        <v>200151</v>
      </c>
      <c r="K3680" s="412">
        <f>INT($I3680*J3680)</f>
        <v>0</v>
      </c>
      <c r="L3680" s="411"/>
      <c r="M3680" s="412">
        <f>INT($I3680*L3680)</f>
        <v>0</v>
      </c>
      <c r="N3680" s="411"/>
      <c r="O3680" s="412">
        <f>INT($I3680*N3680)</f>
        <v>0</v>
      </c>
      <c r="P3680" s="412">
        <v>200151</v>
      </c>
      <c r="Q3680" s="412">
        <f>K3680+M3680+O3680</f>
        <v>0</v>
      </c>
      <c r="R3680" s="412"/>
      <c r="S3680" s="412"/>
      <c r="T3680" s="412"/>
      <c r="U3680" s="419" t="s">
        <v>2081</v>
      </c>
    </row>
    <row r="3681" spans="1:21" s="77" customFormat="1" ht="24" hidden="1" customHeight="1">
      <c r="A3681" s="372" t="s">
        <v>5203</v>
      </c>
      <c r="B3681" s="421"/>
      <c r="C3681" s="421" t="s">
        <v>4088</v>
      </c>
      <c r="D3681" s="421" t="s">
        <v>4090</v>
      </c>
      <c r="E3681" s="422" t="s">
        <v>2194</v>
      </c>
      <c r="F3681" s="416"/>
      <c r="G3681" s="416">
        <f>[5]내역서!F3645</f>
        <v>18</v>
      </c>
      <c r="H3681" s="415"/>
      <c r="I3681" s="415">
        <f>내역서!F3689</f>
        <v>0</v>
      </c>
      <c r="J3681" s="416">
        <v>200151</v>
      </c>
      <c r="K3681" s="417">
        <f t="shared" si="6284"/>
        <v>0</v>
      </c>
      <c r="L3681" s="416"/>
      <c r="M3681" s="417">
        <f t="shared" si="6285"/>
        <v>0</v>
      </c>
      <c r="N3681" s="416"/>
      <c r="O3681" s="417">
        <f t="shared" si="6286"/>
        <v>0</v>
      </c>
      <c r="P3681" s="417">
        <v>200151</v>
      </c>
      <c r="Q3681" s="417">
        <f t="shared" si="6277"/>
        <v>0</v>
      </c>
      <c r="R3681" s="417">
        <f t="shared" ref="R3681" si="6319">I3681-I3680</f>
        <v>0</v>
      </c>
      <c r="S3681" s="417">
        <f t="shared" ref="S3681:T3681" si="6320">P3681-P3680</f>
        <v>0</v>
      </c>
      <c r="T3681" s="417">
        <f t="shared" si="6320"/>
        <v>0</v>
      </c>
      <c r="U3681" s="422" t="s">
        <v>2081</v>
      </c>
    </row>
    <row r="3682" spans="1:21" s="485" customFormat="1" ht="24" hidden="1" customHeight="1">
      <c r="A3682" s="366" t="s">
        <v>2055</v>
      </c>
      <c r="B3682" s="418" t="s">
        <v>0</v>
      </c>
      <c r="C3682" s="418" t="s">
        <v>4088</v>
      </c>
      <c r="D3682" s="418" t="s">
        <v>177</v>
      </c>
      <c r="E3682" s="419" t="s">
        <v>2194</v>
      </c>
      <c r="F3682" s="411"/>
      <c r="G3682" s="411">
        <f>[5]내역서!F3646</f>
        <v>18</v>
      </c>
      <c r="H3682" s="410"/>
      <c r="I3682" s="410">
        <f>내역서!F3690</f>
        <v>0</v>
      </c>
      <c r="J3682" s="411">
        <v>638646</v>
      </c>
      <c r="K3682" s="412">
        <f>INT($I3682*J3682)</f>
        <v>0</v>
      </c>
      <c r="L3682" s="411"/>
      <c r="M3682" s="412">
        <f>INT($I3682*L3682)</f>
        <v>0</v>
      </c>
      <c r="N3682" s="411"/>
      <c r="O3682" s="412">
        <f>INT($I3682*N3682)</f>
        <v>0</v>
      </c>
      <c r="P3682" s="412">
        <v>638646</v>
      </c>
      <c r="Q3682" s="412">
        <f>K3682+M3682+O3682</f>
        <v>0</v>
      </c>
      <c r="R3682" s="412"/>
      <c r="S3682" s="412"/>
      <c r="T3682" s="412"/>
      <c r="U3682" s="419" t="s">
        <v>2081</v>
      </c>
    </row>
    <row r="3683" spans="1:21" s="77" customFormat="1" ht="24" hidden="1" customHeight="1">
      <c r="A3683" s="372" t="s">
        <v>5206</v>
      </c>
      <c r="B3683" s="421"/>
      <c r="C3683" s="421" t="s">
        <v>4088</v>
      </c>
      <c r="D3683" s="421" t="s">
        <v>177</v>
      </c>
      <c r="E3683" s="422" t="s">
        <v>2194</v>
      </c>
      <c r="F3683" s="416"/>
      <c r="G3683" s="416">
        <f>[5]내역서!F3647</f>
        <v>18</v>
      </c>
      <c r="H3683" s="415"/>
      <c r="I3683" s="415">
        <f>내역서!F3691</f>
        <v>0</v>
      </c>
      <c r="J3683" s="416">
        <v>638646</v>
      </c>
      <c r="K3683" s="417">
        <f t="shared" si="6284"/>
        <v>0</v>
      </c>
      <c r="L3683" s="416"/>
      <c r="M3683" s="417">
        <f t="shared" si="6285"/>
        <v>0</v>
      </c>
      <c r="N3683" s="416"/>
      <c r="O3683" s="417">
        <f t="shared" si="6286"/>
        <v>0</v>
      </c>
      <c r="P3683" s="417">
        <v>638646</v>
      </c>
      <c r="Q3683" s="417">
        <f t="shared" si="6277"/>
        <v>0</v>
      </c>
      <c r="R3683" s="417">
        <f t="shared" ref="R3683" si="6321">I3683-I3682</f>
        <v>0</v>
      </c>
      <c r="S3683" s="417">
        <f t="shared" ref="S3683:T3683" si="6322">P3683-P3682</f>
        <v>0</v>
      </c>
      <c r="T3683" s="417">
        <f t="shared" si="6322"/>
        <v>0</v>
      </c>
      <c r="U3683" s="422" t="s">
        <v>2081</v>
      </c>
    </row>
    <row r="3684" spans="1:21" s="485" customFormat="1" ht="24" hidden="1" customHeight="1">
      <c r="A3684" s="366" t="s">
        <v>5201</v>
      </c>
      <c r="B3684" s="418" t="s">
        <v>0</v>
      </c>
      <c r="C3684" s="418" t="s">
        <v>4091</v>
      </c>
      <c r="D3684" s="418" t="s">
        <v>4092</v>
      </c>
      <c r="E3684" s="419" t="s">
        <v>2194</v>
      </c>
      <c r="F3684" s="411"/>
      <c r="G3684" s="411">
        <f>[5]내역서!F3648</f>
        <v>2</v>
      </c>
      <c r="H3684" s="410"/>
      <c r="I3684" s="410">
        <f>내역서!F3692</f>
        <v>0</v>
      </c>
      <c r="J3684" s="411">
        <v>101844</v>
      </c>
      <c r="K3684" s="412">
        <f>INT($I3684*J3684)</f>
        <v>0</v>
      </c>
      <c r="L3684" s="411"/>
      <c r="M3684" s="412">
        <f>INT($I3684*L3684)</f>
        <v>0</v>
      </c>
      <c r="N3684" s="411"/>
      <c r="O3684" s="412">
        <f>INT($I3684*N3684)</f>
        <v>0</v>
      </c>
      <c r="P3684" s="412">
        <v>101844</v>
      </c>
      <c r="Q3684" s="412">
        <f>K3684+M3684+O3684</f>
        <v>0</v>
      </c>
      <c r="R3684" s="412"/>
      <c r="S3684" s="412"/>
      <c r="T3684" s="412"/>
      <c r="U3684" s="419" t="s">
        <v>2081</v>
      </c>
    </row>
    <row r="3685" spans="1:21" s="77" customFormat="1" ht="24" hidden="1" customHeight="1">
      <c r="A3685" s="372" t="s">
        <v>2072</v>
      </c>
      <c r="B3685" s="421"/>
      <c r="C3685" s="421" t="s">
        <v>4091</v>
      </c>
      <c r="D3685" s="421" t="s">
        <v>4092</v>
      </c>
      <c r="E3685" s="422" t="s">
        <v>2194</v>
      </c>
      <c r="F3685" s="416"/>
      <c r="G3685" s="416">
        <f>[5]내역서!F3649</f>
        <v>2</v>
      </c>
      <c r="H3685" s="415"/>
      <c r="I3685" s="415">
        <f>내역서!F3693</f>
        <v>0</v>
      </c>
      <c r="J3685" s="416">
        <v>101844</v>
      </c>
      <c r="K3685" s="417">
        <f t="shared" si="6284"/>
        <v>0</v>
      </c>
      <c r="L3685" s="416"/>
      <c r="M3685" s="417">
        <f t="shared" si="6285"/>
        <v>0</v>
      </c>
      <c r="N3685" s="416"/>
      <c r="O3685" s="417">
        <f t="shared" si="6286"/>
        <v>0</v>
      </c>
      <c r="P3685" s="417">
        <v>101844</v>
      </c>
      <c r="Q3685" s="417">
        <f t="shared" si="6277"/>
        <v>0</v>
      </c>
      <c r="R3685" s="417">
        <f t="shared" ref="R3685" si="6323">I3685-I3684</f>
        <v>0</v>
      </c>
      <c r="S3685" s="417">
        <f t="shared" ref="S3685:T3685" si="6324">P3685-P3684</f>
        <v>0</v>
      </c>
      <c r="T3685" s="417">
        <f t="shared" si="6324"/>
        <v>0</v>
      </c>
      <c r="U3685" s="422" t="s">
        <v>2081</v>
      </c>
    </row>
    <row r="3686" spans="1:21" s="485" customFormat="1" ht="24" hidden="1" customHeight="1">
      <c r="A3686" s="366" t="s">
        <v>5207</v>
      </c>
      <c r="B3686" s="418" t="s">
        <v>0</v>
      </c>
      <c r="C3686" s="418" t="s">
        <v>4091</v>
      </c>
      <c r="D3686" s="418" t="s">
        <v>4093</v>
      </c>
      <c r="E3686" s="419" t="s">
        <v>2194</v>
      </c>
      <c r="F3686" s="411"/>
      <c r="G3686" s="411">
        <f>[5]내역서!F3650</f>
        <v>1</v>
      </c>
      <c r="H3686" s="410"/>
      <c r="I3686" s="410">
        <f>내역서!F3694</f>
        <v>0</v>
      </c>
      <c r="J3686" s="411">
        <v>359169</v>
      </c>
      <c r="K3686" s="412">
        <f>INT($I3686*J3686)</f>
        <v>0</v>
      </c>
      <c r="L3686" s="411"/>
      <c r="M3686" s="412">
        <f>INT($I3686*L3686)</f>
        <v>0</v>
      </c>
      <c r="N3686" s="411"/>
      <c r="O3686" s="412">
        <f>INT($I3686*N3686)</f>
        <v>0</v>
      </c>
      <c r="P3686" s="412">
        <v>359169</v>
      </c>
      <c r="Q3686" s="412">
        <f>K3686+M3686+O3686</f>
        <v>0</v>
      </c>
      <c r="R3686" s="412"/>
      <c r="S3686" s="412"/>
      <c r="T3686" s="412"/>
      <c r="U3686" s="419" t="s">
        <v>2081</v>
      </c>
    </row>
    <row r="3687" spans="1:21" s="77" customFormat="1" ht="24" hidden="1" customHeight="1">
      <c r="A3687" s="372" t="s">
        <v>2072</v>
      </c>
      <c r="B3687" s="421"/>
      <c r="C3687" s="421" t="s">
        <v>4091</v>
      </c>
      <c r="D3687" s="421" t="s">
        <v>4093</v>
      </c>
      <c r="E3687" s="422" t="s">
        <v>2194</v>
      </c>
      <c r="F3687" s="416"/>
      <c r="G3687" s="416">
        <f>[5]내역서!F3651</f>
        <v>1</v>
      </c>
      <c r="H3687" s="415"/>
      <c r="I3687" s="415">
        <f>내역서!F3695</f>
        <v>0</v>
      </c>
      <c r="J3687" s="416">
        <v>359169</v>
      </c>
      <c r="K3687" s="417">
        <f t="shared" si="6284"/>
        <v>0</v>
      </c>
      <c r="L3687" s="416"/>
      <c r="M3687" s="417">
        <f t="shared" si="6285"/>
        <v>0</v>
      </c>
      <c r="N3687" s="416"/>
      <c r="O3687" s="417">
        <f t="shared" si="6286"/>
        <v>0</v>
      </c>
      <c r="P3687" s="417">
        <v>359169</v>
      </c>
      <c r="Q3687" s="417">
        <f t="shared" si="6277"/>
        <v>0</v>
      </c>
      <c r="R3687" s="417">
        <f t="shared" ref="R3687" si="6325">I3687-I3686</f>
        <v>0</v>
      </c>
      <c r="S3687" s="417">
        <f t="shared" ref="S3687:T3687" si="6326">P3687-P3686</f>
        <v>0</v>
      </c>
      <c r="T3687" s="417">
        <f t="shared" si="6326"/>
        <v>0</v>
      </c>
      <c r="U3687" s="422" t="s">
        <v>2081</v>
      </c>
    </row>
    <row r="3688" spans="1:21" s="485" customFormat="1" ht="24" hidden="1" customHeight="1">
      <c r="A3688" s="366" t="s">
        <v>5208</v>
      </c>
      <c r="B3688" s="418" t="s">
        <v>0</v>
      </c>
      <c r="C3688" s="418" t="s">
        <v>4094</v>
      </c>
      <c r="D3688" s="418" t="s">
        <v>4092</v>
      </c>
      <c r="E3688" s="419" t="s">
        <v>2194</v>
      </c>
      <c r="F3688" s="411"/>
      <c r="G3688" s="411">
        <f>[5]내역서!F3652</f>
        <v>2</v>
      </c>
      <c r="H3688" s="410"/>
      <c r="I3688" s="410">
        <f>내역서!F3696</f>
        <v>0</v>
      </c>
      <c r="J3688" s="411">
        <v>239663</v>
      </c>
      <c r="K3688" s="412">
        <f>INT($I3688*J3688)</f>
        <v>0</v>
      </c>
      <c r="L3688" s="411"/>
      <c r="M3688" s="412">
        <f>INT($I3688*L3688)</f>
        <v>0</v>
      </c>
      <c r="N3688" s="411"/>
      <c r="O3688" s="412">
        <f>INT($I3688*N3688)</f>
        <v>0</v>
      </c>
      <c r="P3688" s="412">
        <v>239663</v>
      </c>
      <c r="Q3688" s="412">
        <f>K3688+M3688+O3688</f>
        <v>0</v>
      </c>
      <c r="R3688" s="412"/>
      <c r="S3688" s="412"/>
      <c r="T3688" s="412"/>
      <c r="U3688" s="419" t="s">
        <v>2081</v>
      </c>
    </row>
    <row r="3689" spans="1:21" s="77" customFormat="1" ht="24" hidden="1" customHeight="1">
      <c r="A3689" s="372" t="s">
        <v>2072</v>
      </c>
      <c r="B3689" s="421"/>
      <c r="C3689" s="421" t="s">
        <v>4094</v>
      </c>
      <c r="D3689" s="421" t="s">
        <v>4092</v>
      </c>
      <c r="E3689" s="422" t="s">
        <v>2194</v>
      </c>
      <c r="F3689" s="416"/>
      <c r="G3689" s="416">
        <f>[5]내역서!F3653</f>
        <v>2</v>
      </c>
      <c r="H3689" s="415"/>
      <c r="I3689" s="415">
        <f>내역서!F3697</f>
        <v>0</v>
      </c>
      <c r="J3689" s="416">
        <v>239663</v>
      </c>
      <c r="K3689" s="417">
        <f t="shared" si="6284"/>
        <v>0</v>
      </c>
      <c r="L3689" s="416"/>
      <c r="M3689" s="417">
        <f t="shared" si="6285"/>
        <v>0</v>
      </c>
      <c r="N3689" s="416"/>
      <c r="O3689" s="417">
        <f t="shared" si="6286"/>
        <v>0</v>
      </c>
      <c r="P3689" s="417">
        <v>239663</v>
      </c>
      <c r="Q3689" s="417">
        <f t="shared" si="6277"/>
        <v>0</v>
      </c>
      <c r="R3689" s="417">
        <f t="shared" ref="R3689" si="6327">I3689-I3688</f>
        <v>0</v>
      </c>
      <c r="S3689" s="417">
        <f t="shared" ref="S3689:T3689" si="6328">P3689-P3688</f>
        <v>0</v>
      </c>
      <c r="T3689" s="417">
        <f t="shared" si="6328"/>
        <v>0</v>
      </c>
      <c r="U3689" s="422" t="s">
        <v>2081</v>
      </c>
    </row>
    <row r="3690" spans="1:21" s="485" customFormat="1" ht="24" hidden="1" customHeight="1">
      <c r="A3690" s="366" t="s">
        <v>2055</v>
      </c>
      <c r="B3690" s="418" t="s">
        <v>0</v>
      </c>
      <c r="C3690" s="418" t="s">
        <v>4094</v>
      </c>
      <c r="D3690" s="418" t="s">
        <v>4093</v>
      </c>
      <c r="E3690" s="419" t="s">
        <v>2194</v>
      </c>
      <c r="F3690" s="411"/>
      <c r="G3690" s="411">
        <f>[5]내역서!F3654</f>
        <v>1</v>
      </c>
      <c r="H3690" s="410"/>
      <c r="I3690" s="410">
        <f>내역서!F3698</f>
        <v>0</v>
      </c>
      <c r="J3690" s="411">
        <v>985331</v>
      </c>
      <c r="K3690" s="412">
        <f>INT($I3690*J3690)</f>
        <v>0</v>
      </c>
      <c r="L3690" s="411"/>
      <c r="M3690" s="412">
        <f>INT($I3690*L3690)</f>
        <v>0</v>
      </c>
      <c r="N3690" s="411"/>
      <c r="O3690" s="412">
        <f>INT($I3690*N3690)</f>
        <v>0</v>
      </c>
      <c r="P3690" s="412">
        <v>985331</v>
      </c>
      <c r="Q3690" s="412">
        <f>K3690+M3690+O3690</f>
        <v>0</v>
      </c>
      <c r="R3690" s="412"/>
      <c r="S3690" s="412"/>
      <c r="T3690" s="412"/>
      <c r="U3690" s="419" t="s">
        <v>2081</v>
      </c>
    </row>
    <row r="3691" spans="1:21" s="77" customFormat="1" ht="24" hidden="1" customHeight="1">
      <c r="A3691" s="372" t="s">
        <v>5209</v>
      </c>
      <c r="B3691" s="421"/>
      <c r="C3691" s="421" t="s">
        <v>4094</v>
      </c>
      <c r="D3691" s="421" t="s">
        <v>4093</v>
      </c>
      <c r="E3691" s="422" t="s">
        <v>2194</v>
      </c>
      <c r="F3691" s="416"/>
      <c r="G3691" s="416">
        <f>[5]내역서!F3655</f>
        <v>1</v>
      </c>
      <c r="H3691" s="415"/>
      <c r="I3691" s="415">
        <f>내역서!F3699</f>
        <v>0</v>
      </c>
      <c r="J3691" s="416">
        <v>985331</v>
      </c>
      <c r="K3691" s="417">
        <f t="shared" si="6284"/>
        <v>0</v>
      </c>
      <c r="L3691" s="416"/>
      <c r="M3691" s="417">
        <f t="shared" si="6285"/>
        <v>0</v>
      </c>
      <c r="N3691" s="416"/>
      <c r="O3691" s="417">
        <f t="shared" si="6286"/>
        <v>0</v>
      </c>
      <c r="P3691" s="417">
        <v>985331</v>
      </c>
      <c r="Q3691" s="417">
        <f t="shared" si="6277"/>
        <v>0</v>
      </c>
      <c r="R3691" s="417">
        <f t="shared" ref="R3691" si="6329">I3691-I3690</f>
        <v>0</v>
      </c>
      <c r="S3691" s="417">
        <f t="shared" ref="S3691:T3691" si="6330">P3691-P3690</f>
        <v>0</v>
      </c>
      <c r="T3691" s="417">
        <f t="shared" si="6330"/>
        <v>0</v>
      </c>
      <c r="U3691" s="422" t="s">
        <v>2081</v>
      </c>
    </row>
    <row r="3692" spans="1:21" s="485" customFormat="1" ht="24" hidden="1" customHeight="1">
      <c r="A3692" s="366" t="s">
        <v>2055</v>
      </c>
      <c r="B3692" s="418" t="s">
        <v>0</v>
      </c>
      <c r="C3692" s="418" t="s">
        <v>4095</v>
      </c>
      <c r="D3692" s="418" t="s">
        <v>4096</v>
      </c>
      <c r="E3692" s="419" t="s">
        <v>2194</v>
      </c>
      <c r="F3692" s="411"/>
      <c r="G3692" s="411">
        <f>[5]내역서!F3656</f>
        <v>6</v>
      </c>
      <c r="H3692" s="410"/>
      <c r="I3692" s="410">
        <f>내역서!F3700</f>
        <v>0</v>
      </c>
      <c r="J3692" s="411">
        <v>37720</v>
      </c>
      <c r="K3692" s="412">
        <f>INT($I3692*J3692)</f>
        <v>0</v>
      </c>
      <c r="L3692" s="411"/>
      <c r="M3692" s="412">
        <f>INT($I3692*L3692)</f>
        <v>0</v>
      </c>
      <c r="N3692" s="411"/>
      <c r="O3692" s="412">
        <f>INT($I3692*N3692)</f>
        <v>0</v>
      </c>
      <c r="P3692" s="412">
        <v>37720</v>
      </c>
      <c r="Q3692" s="412">
        <f>K3692+M3692+O3692</f>
        <v>0</v>
      </c>
      <c r="R3692" s="412"/>
      <c r="S3692" s="412"/>
      <c r="T3692" s="412"/>
      <c r="U3692" s="419" t="s">
        <v>2081</v>
      </c>
    </row>
    <row r="3693" spans="1:21" s="77" customFormat="1" ht="24" hidden="1" customHeight="1">
      <c r="A3693" s="372" t="s">
        <v>2072</v>
      </c>
      <c r="B3693" s="421"/>
      <c r="C3693" s="421" t="s">
        <v>4095</v>
      </c>
      <c r="D3693" s="421" t="s">
        <v>4096</v>
      </c>
      <c r="E3693" s="422" t="s">
        <v>2194</v>
      </c>
      <c r="F3693" s="416"/>
      <c r="G3693" s="416">
        <f>[5]내역서!F3657</f>
        <v>6</v>
      </c>
      <c r="H3693" s="415"/>
      <c r="I3693" s="415">
        <f>내역서!F3701</f>
        <v>0</v>
      </c>
      <c r="J3693" s="416">
        <v>37720</v>
      </c>
      <c r="K3693" s="417">
        <f t="shared" si="6284"/>
        <v>0</v>
      </c>
      <c r="L3693" s="416"/>
      <c r="M3693" s="417">
        <f t="shared" si="6285"/>
        <v>0</v>
      </c>
      <c r="N3693" s="416"/>
      <c r="O3693" s="417">
        <f t="shared" si="6286"/>
        <v>0</v>
      </c>
      <c r="P3693" s="417">
        <v>37720</v>
      </c>
      <c r="Q3693" s="417">
        <f t="shared" si="6277"/>
        <v>0</v>
      </c>
      <c r="R3693" s="417">
        <f t="shared" ref="R3693" si="6331">I3693-I3692</f>
        <v>0</v>
      </c>
      <c r="S3693" s="417">
        <f t="shared" ref="S3693:T3693" si="6332">P3693-P3692</f>
        <v>0</v>
      </c>
      <c r="T3693" s="417">
        <f t="shared" si="6332"/>
        <v>0</v>
      </c>
      <c r="U3693" s="422" t="s">
        <v>2081</v>
      </c>
    </row>
    <row r="3694" spans="1:21" s="485" customFormat="1" ht="24" hidden="1" customHeight="1">
      <c r="A3694" s="366" t="s">
        <v>2055</v>
      </c>
      <c r="B3694" s="418" t="s">
        <v>0</v>
      </c>
      <c r="C3694" s="418" t="s">
        <v>4097</v>
      </c>
      <c r="D3694" s="418" t="s">
        <v>4098</v>
      </c>
      <c r="E3694" s="419" t="s">
        <v>2194</v>
      </c>
      <c r="F3694" s="411"/>
      <c r="G3694" s="411">
        <f>[5]내역서!F3658</f>
        <v>2</v>
      </c>
      <c r="H3694" s="410"/>
      <c r="I3694" s="410">
        <f>내역서!F3702</f>
        <v>0</v>
      </c>
      <c r="J3694" s="411">
        <v>91942</v>
      </c>
      <c r="K3694" s="412">
        <f>INT($I3694*J3694)</f>
        <v>0</v>
      </c>
      <c r="L3694" s="411"/>
      <c r="M3694" s="412">
        <f>INT($I3694*L3694)</f>
        <v>0</v>
      </c>
      <c r="N3694" s="411"/>
      <c r="O3694" s="412">
        <f>INT($I3694*N3694)</f>
        <v>0</v>
      </c>
      <c r="P3694" s="412">
        <v>91942</v>
      </c>
      <c r="Q3694" s="412">
        <f>K3694+M3694+O3694</f>
        <v>0</v>
      </c>
      <c r="R3694" s="412"/>
      <c r="S3694" s="412"/>
      <c r="T3694" s="412"/>
      <c r="U3694" s="419" t="s">
        <v>2081</v>
      </c>
    </row>
    <row r="3695" spans="1:21" s="77" customFormat="1" ht="24" hidden="1" customHeight="1">
      <c r="A3695" s="372" t="s">
        <v>2072</v>
      </c>
      <c r="B3695" s="421"/>
      <c r="C3695" s="421" t="s">
        <v>4097</v>
      </c>
      <c r="D3695" s="421" t="s">
        <v>4098</v>
      </c>
      <c r="E3695" s="422" t="s">
        <v>2194</v>
      </c>
      <c r="F3695" s="416"/>
      <c r="G3695" s="416">
        <f>[5]내역서!F3659</f>
        <v>2</v>
      </c>
      <c r="H3695" s="415"/>
      <c r="I3695" s="415">
        <f>내역서!F3703</f>
        <v>0</v>
      </c>
      <c r="J3695" s="416">
        <v>91942</v>
      </c>
      <c r="K3695" s="417">
        <f t="shared" si="6284"/>
        <v>0</v>
      </c>
      <c r="L3695" s="416"/>
      <c r="M3695" s="417">
        <f t="shared" si="6285"/>
        <v>0</v>
      </c>
      <c r="N3695" s="416"/>
      <c r="O3695" s="417">
        <f t="shared" si="6286"/>
        <v>0</v>
      </c>
      <c r="P3695" s="417">
        <v>91942</v>
      </c>
      <c r="Q3695" s="417">
        <f t="shared" si="6277"/>
        <v>0</v>
      </c>
      <c r="R3695" s="417">
        <f t="shared" ref="R3695" si="6333">I3695-I3694</f>
        <v>0</v>
      </c>
      <c r="S3695" s="417">
        <f t="shared" ref="S3695:T3695" si="6334">P3695-P3694</f>
        <v>0</v>
      </c>
      <c r="T3695" s="417">
        <f t="shared" si="6334"/>
        <v>0</v>
      </c>
      <c r="U3695" s="422" t="s">
        <v>2081</v>
      </c>
    </row>
    <row r="3696" spans="1:21" s="485" customFormat="1" ht="24" hidden="1" customHeight="1">
      <c r="A3696" s="366" t="s">
        <v>5210</v>
      </c>
      <c r="B3696" s="418" t="s">
        <v>0</v>
      </c>
      <c r="C3696" s="418" t="s">
        <v>4097</v>
      </c>
      <c r="D3696" s="418" t="s">
        <v>4099</v>
      </c>
      <c r="E3696" s="419" t="s">
        <v>2194</v>
      </c>
      <c r="F3696" s="411"/>
      <c r="G3696" s="411">
        <f>[5]내역서!F3660</f>
        <v>1</v>
      </c>
      <c r="H3696" s="410"/>
      <c r="I3696" s="410">
        <f>내역서!F3704</f>
        <v>0</v>
      </c>
      <c r="J3696" s="411">
        <v>306475</v>
      </c>
      <c r="K3696" s="412">
        <f>INT($I3696*J3696)</f>
        <v>0</v>
      </c>
      <c r="L3696" s="411"/>
      <c r="M3696" s="412">
        <f>INT($I3696*L3696)</f>
        <v>0</v>
      </c>
      <c r="N3696" s="411"/>
      <c r="O3696" s="412">
        <f>INT($I3696*N3696)</f>
        <v>0</v>
      </c>
      <c r="P3696" s="412">
        <v>306475</v>
      </c>
      <c r="Q3696" s="412">
        <f>K3696+M3696+O3696</f>
        <v>0</v>
      </c>
      <c r="R3696" s="412"/>
      <c r="S3696" s="412"/>
      <c r="T3696" s="412"/>
      <c r="U3696" s="419" t="s">
        <v>2081</v>
      </c>
    </row>
    <row r="3697" spans="1:21" s="77" customFormat="1" ht="24" hidden="1" customHeight="1">
      <c r="A3697" s="372" t="s">
        <v>5211</v>
      </c>
      <c r="B3697" s="421"/>
      <c r="C3697" s="421" t="s">
        <v>4097</v>
      </c>
      <c r="D3697" s="421" t="s">
        <v>4099</v>
      </c>
      <c r="E3697" s="422" t="s">
        <v>2194</v>
      </c>
      <c r="F3697" s="416"/>
      <c r="G3697" s="416">
        <f>[5]내역서!F3661</f>
        <v>1</v>
      </c>
      <c r="H3697" s="415"/>
      <c r="I3697" s="415">
        <f>내역서!F3705</f>
        <v>0</v>
      </c>
      <c r="J3697" s="416">
        <v>306475</v>
      </c>
      <c r="K3697" s="417">
        <f t="shared" si="6284"/>
        <v>0</v>
      </c>
      <c r="L3697" s="416"/>
      <c r="M3697" s="417">
        <f t="shared" si="6285"/>
        <v>0</v>
      </c>
      <c r="N3697" s="416"/>
      <c r="O3697" s="417">
        <f t="shared" si="6286"/>
        <v>0</v>
      </c>
      <c r="P3697" s="417">
        <v>306475</v>
      </c>
      <c r="Q3697" s="417">
        <f t="shared" si="6277"/>
        <v>0</v>
      </c>
      <c r="R3697" s="417">
        <f t="shared" ref="R3697" si="6335">I3697-I3696</f>
        <v>0</v>
      </c>
      <c r="S3697" s="417">
        <f t="shared" ref="S3697:T3697" si="6336">P3697-P3696</f>
        <v>0</v>
      </c>
      <c r="T3697" s="417">
        <f t="shared" si="6336"/>
        <v>0</v>
      </c>
      <c r="U3697" s="422" t="s">
        <v>2081</v>
      </c>
    </row>
    <row r="3698" spans="1:21" s="485" customFormat="1" ht="24" hidden="1" customHeight="1">
      <c r="A3698" s="366" t="s">
        <v>2055</v>
      </c>
      <c r="B3698" s="418" t="s">
        <v>0</v>
      </c>
      <c r="C3698" s="418" t="s">
        <v>4097</v>
      </c>
      <c r="D3698" s="418" t="s">
        <v>4100</v>
      </c>
      <c r="E3698" s="419" t="s">
        <v>2194</v>
      </c>
      <c r="F3698" s="411"/>
      <c r="G3698" s="411">
        <f>[5]내역서!F3662</f>
        <v>6</v>
      </c>
      <c r="H3698" s="410"/>
      <c r="I3698" s="410">
        <f>내역서!F3706</f>
        <v>0</v>
      </c>
      <c r="J3698" s="411">
        <v>2687550</v>
      </c>
      <c r="K3698" s="412">
        <f>INT($I3698*J3698)</f>
        <v>0</v>
      </c>
      <c r="L3698" s="411"/>
      <c r="M3698" s="412">
        <f>INT($I3698*L3698)</f>
        <v>0</v>
      </c>
      <c r="N3698" s="411"/>
      <c r="O3698" s="412">
        <f>INT($I3698*N3698)</f>
        <v>0</v>
      </c>
      <c r="P3698" s="412">
        <v>2687550</v>
      </c>
      <c r="Q3698" s="412">
        <f>K3698+M3698+O3698</f>
        <v>0</v>
      </c>
      <c r="R3698" s="412"/>
      <c r="S3698" s="412"/>
      <c r="T3698" s="412"/>
      <c r="U3698" s="419" t="s">
        <v>2081</v>
      </c>
    </row>
    <row r="3699" spans="1:21" s="77" customFormat="1" ht="24" hidden="1" customHeight="1">
      <c r="A3699" s="372" t="s">
        <v>2072</v>
      </c>
      <c r="B3699" s="421"/>
      <c r="C3699" s="421" t="s">
        <v>4097</v>
      </c>
      <c r="D3699" s="421" t="s">
        <v>4100</v>
      </c>
      <c r="E3699" s="422" t="s">
        <v>2194</v>
      </c>
      <c r="F3699" s="416"/>
      <c r="G3699" s="416">
        <f>[5]내역서!F3663</f>
        <v>6</v>
      </c>
      <c r="H3699" s="415"/>
      <c r="I3699" s="415">
        <f>내역서!F3707</f>
        <v>0</v>
      </c>
      <c r="J3699" s="416">
        <v>2687550</v>
      </c>
      <c r="K3699" s="417">
        <f t="shared" si="6284"/>
        <v>0</v>
      </c>
      <c r="L3699" s="416"/>
      <c r="M3699" s="417">
        <f t="shared" si="6285"/>
        <v>0</v>
      </c>
      <c r="N3699" s="416"/>
      <c r="O3699" s="417">
        <f t="shared" si="6286"/>
        <v>0</v>
      </c>
      <c r="P3699" s="417">
        <v>2687550</v>
      </c>
      <c r="Q3699" s="417">
        <f t="shared" si="6277"/>
        <v>0</v>
      </c>
      <c r="R3699" s="417">
        <f t="shared" ref="R3699" si="6337">I3699-I3698</f>
        <v>0</v>
      </c>
      <c r="S3699" s="417">
        <f t="shared" ref="S3699:T3699" si="6338">P3699-P3698</f>
        <v>0</v>
      </c>
      <c r="T3699" s="417">
        <f t="shared" si="6338"/>
        <v>0</v>
      </c>
      <c r="U3699" s="422" t="s">
        <v>2081</v>
      </c>
    </row>
    <row r="3700" spans="1:21" s="485" customFormat="1" ht="24" hidden="1" customHeight="1">
      <c r="A3700" s="366" t="s">
        <v>4651</v>
      </c>
      <c r="B3700" s="418" t="s">
        <v>0</v>
      </c>
      <c r="C3700" s="418" t="s">
        <v>4097</v>
      </c>
      <c r="D3700" s="418" t="s">
        <v>4101</v>
      </c>
      <c r="E3700" s="419" t="s">
        <v>2194</v>
      </c>
      <c r="F3700" s="411"/>
      <c r="G3700" s="411">
        <f>[5]내역서!F3664</f>
        <v>6</v>
      </c>
      <c r="H3700" s="410"/>
      <c r="I3700" s="410">
        <f>내역서!F3708</f>
        <v>0</v>
      </c>
      <c r="J3700" s="411">
        <v>4764979</v>
      </c>
      <c r="K3700" s="412">
        <f>INT($I3700*J3700)</f>
        <v>0</v>
      </c>
      <c r="L3700" s="411"/>
      <c r="M3700" s="412">
        <f>INT($I3700*L3700)</f>
        <v>0</v>
      </c>
      <c r="N3700" s="411"/>
      <c r="O3700" s="412">
        <f>INT($I3700*N3700)</f>
        <v>0</v>
      </c>
      <c r="P3700" s="412">
        <v>4764979</v>
      </c>
      <c r="Q3700" s="412">
        <f>K3700+M3700+O3700</f>
        <v>0</v>
      </c>
      <c r="R3700" s="412"/>
      <c r="S3700" s="412"/>
      <c r="T3700" s="412"/>
      <c r="U3700" s="419" t="s">
        <v>2081</v>
      </c>
    </row>
    <row r="3701" spans="1:21" s="77" customFormat="1" ht="24" hidden="1" customHeight="1">
      <c r="A3701" s="372" t="s">
        <v>2072</v>
      </c>
      <c r="B3701" s="421"/>
      <c r="C3701" s="421" t="s">
        <v>4097</v>
      </c>
      <c r="D3701" s="421" t="s">
        <v>4101</v>
      </c>
      <c r="E3701" s="422" t="s">
        <v>2194</v>
      </c>
      <c r="F3701" s="416"/>
      <c r="G3701" s="416">
        <f>[5]내역서!F3665</f>
        <v>6</v>
      </c>
      <c r="H3701" s="415"/>
      <c r="I3701" s="415">
        <f>내역서!F3709</f>
        <v>0</v>
      </c>
      <c r="J3701" s="416">
        <v>4764979</v>
      </c>
      <c r="K3701" s="417">
        <f t="shared" si="6284"/>
        <v>0</v>
      </c>
      <c r="L3701" s="416"/>
      <c r="M3701" s="417">
        <f t="shared" si="6285"/>
        <v>0</v>
      </c>
      <c r="N3701" s="416"/>
      <c r="O3701" s="417">
        <f t="shared" si="6286"/>
        <v>0</v>
      </c>
      <c r="P3701" s="417">
        <v>4764979</v>
      </c>
      <c r="Q3701" s="417">
        <f t="shared" si="6277"/>
        <v>0</v>
      </c>
      <c r="R3701" s="417">
        <f t="shared" ref="R3701" si="6339">I3701-I3700</f>
        <v>0</v>
      </c>
      <c r="S3701" s="417">
        <f t="shared" ref="S3701:T3701" si="6340">P3701-P3700</f>
        <v>0</v>
      </c>
      <c r="T3701" s="417">
        <f t="shared" si="6340"/>
        <v>0</v>
      </c>
      <c r="U3701" s="422" t="s">
        <v>2081</v>
      </c>
    </row>
    <row r="3702" spans="1:21" s="460" customFormat="1" ht="24" hidden="1" customHeight="1">
      <c r="A3702" s="366" t="s">
        <v>2055</v>
      </c>
      <c r="B3702" s="448" t="s">
        <v>4102</v>
      </c>
      <c r="C3702" s="448" t="s">
        <v>3477</v>
      </c>
      <c r="D3702" s="449" t="s">
        <v>0</v>
      </c>
      <c r="E3702" s="449" t="s">
        <v>0</v>
      </c>
      <c r="F3702" s="450">
        <v>0</v>
      </c>
      <c r="G3702" s="450">
        <f>[5]내역서!F3666</f>
        <v>0</v>
      </c>
      <c r="H3702" s="450"/>
      <c r="I3702" s="450">
        <f>내역서!F3710</f>
        <v>0</v>
      </c>
      <c r="J3702" s="451">
        <v>0</v>
      </c>
      <c r="K3702" s="450">
        <f>K3704+K3706+K3708+K3710+K3712+K3714+K3716+K3718+K3720+K3722+K3724+K3726+K3728+K3730+K3732+K3738+K3740+K3742+K3744+K3746++K3748+K3750+K3752+K3754+K3756+K3734+K3736</f>
        <v>0</v>
      </c>
      <c r="L3702" s="451">
        <v>0</v>
      </c>
      <c r="M3702" s="450">
        <f>M3704+M3706+M3708+M3710+M3712+M3714+M3716+M3718+M3720+M3722+M3724+M3726+M3728+M3730+M3732+M3738+M3740+M3742+M3744+M3746++M3748+M3750+M3752+M3754+M3756+M3734+M3736</f>
        <v>0</v>
      </c>
      <c r="N3702" s="451">
        <v>0</v>
      </c>
      <c r="O3702" s="450">
        <f>O3704+O3706+O3708+O3710+O3712+O3714+O3716+O3718+O3720+O3722+O3724+O3726+O3728+O3730+O3732+O3738+O3740+O3742+O3744+O3746++O3748+O3750+O3752+O3754+O3756+O3734+O3736</f>
        <v>0</v>
      </c>
      <c r="P3702" s="452">
        <v>0</v>
      </c>
      <c r="Q3702" s="450">
        <f>K3702+M3702+O3702</f>
        <v>0</v>
      </c>
      <c r="R3702" s="450"/>
      <c r="S3702" s="450"/>
      <c r="T3702" s="450"/>
      <c r="U3702" s="453" t="s">
        <v>0</v>
      </c>
    </row>
    <row r="3703" spans="1:21" s="525" customFormat="1" ht="24" hidden="1" customHeight="1">
      <c r="A3703" s="372" t="s">
        <v>5206</v>
      </c>
      <c r="B3703" s="454" t="s">
        <v>4102</v>
      </c>
      <c r="C3703" s="454" t="s">
        <v>4103</v>
      </c>
      <c r="D3703" s="455" t="s">
        <v>0</v>
      </c>
      <c r="E3703" s="455"/>
      <c r="F3703" s="456">
        <v>0</v>
      </c>
      <c r="G3703" s="456">
        <f>[5]내역서!F3667</f>
        <v>0</v>
      </c>
      <c r="H3703" s="456"/>
      <c r="I3703" s="456">
        <f>내역서!F3711</f>
        <v>0</v>
      </c>
      <c r="J3703" s="457">
        <v>0</v>
      </c>
      <c r="K3703" s="456">
        <f>K3705+K3707+K3709+K3711+K3713+K3715+K3717+K3719+K3721+K3723+K3725+K3727+K3729+K3731+K3733+K3739+K3741+K3743+K3745+K3747++K3749+K3751+K3753+K3755+K3757+K3735+K3737</f>
        <v>0</v>
      </c>
      <c r="L3703" s="457">
        <v>0</v>
      </c>
      <c r="M3703" s="456">
        <f>M3705+M3707+M3709+M3711+M3713+M3715+M3717+M3719+M3721+M3723+M3725+M3727+M3729+M3731+M3733+M3739+M3741+M3743+M3745+M3747++M3749+M3751+M3753+M3755+M3757+M3735+M3737</f>
        <v>0</v>
      </c>
      <c r="N3703" s="457">
        <v>0</v>
      </c>
      <c r="O3703" s="456">
        <f>O3705+O3707+O3709+O3711+O3713+O3715+O3717+O3719+O3721+O3723+O3725+O3727+O3729+O3731+O3733+O3739+O3741+O3743+O3745+O3747++O3749+O3751+O3753+O3755+O3757+O3735+O3737</f>
        <v>0</v>
      </c>
      <c r="P3703" s="458">
        <v>0</v>
      </c>
      <c r="Q3703" s="456">
        <f t="shared" si="6277"/>
        <v>0</v>
      </c>
      <c r="R3703" s="456">
        <f t="shared" ref="R3703" si="6341">I3703-I3702</f>
        <v>0</v>
      </c>
      <c r="S3703" s="456">
        <f t="shared" ref="S3703:T3703" si="6342">P3703-P3702</f>
        <v>0</v>
      </c>
      <c r="T3703" s="456">
        <f t="shared" si="6342"/>
        <v>0</v>
      </c>
      <c r="U3703" s="459"/>
    </row>
    <row r="3704" spans="1:21" s="485" customFormat="1" ht="24" hidden="1" customHeight="1">
      <c r="A3704" s="366" t="s">
        <v>5210</v>
      </c>
      <c r="B3704" s="418" t="s">
        <v>0</v>
      </c>
      <c r="C3704" s="418" t="s">
        <v>4104</v>
      </c>
      <c r="D3704" s="418" t="s">
        <v>4076</v>
      </c>
      <c r="E3704" s="419" t="s">
        <v>6</v>
      </c>
      <c r="F3704" s="411"/>
      <c r="G3704" s="411">
        <f>[5]내역서!F3668</f>
        <v>9</v>
      </c>
      <c r="H3704" s="410"/>
      <c r="I3704" s="410">
        <f>내역서!F3712</f>
        <v>0</v>
      </c>
      <c r="J3704" s="411">
        <v>1821</v>
      </c>
      <c r="K3704" s="412">
        <f>INT($I3704*J3704)</f>
        <v>0</v>
      </c>
      <c r="L3704" s="411">
        <v>60749</v>
      </c>
      <c r="M3704" s="412">
        <f>INT($I3704*L3704)</f>
        <v>0</v>
      </c>
      <c r="N3704" s="411"/>
      <c r="O3704" s="412">
        <f>INT($I3704*N3704)</f>
        <v>0</v>
      </c>
      <c r="P3704" s="412">
        <v>62570</v>
      </c>
      <c r="Q3704" s="412">
        <f>K3704+M3704+O3704</f>
        <v>0</v>
      </c>
      <c r="R3704" s="412"/>
      <c r="S3704" s="412"/>
      <c r="T3704" s="412"/>
      <c r="U3704" s="419" t="s">
        <v>2081</v>
      </c>
    </row>
    <row r="3705" spans="1:21" s="77" customFormat="1" ht="24" hidden="1" customHeight="1">
      <c r="A3705" s="372" t="s">
        <v>2072</v>
      </c>
      <c r="B3705" s="421"/>
      <c r="C3705" s="421" t="s">
        <v>4104</v>
      </c>
      <c r="D3705" s="421" t="s">
        <v>4076</v>
      </c>
      <c r="E3705" s="422" t="s">
        <v>6</v>
      </c>
      <c r="F3705" s="416"/>
      <c r="G3705" s="416">
        <f>[5]내역서!F3669</f>
        <v>9</v>
      </c>
      <c r="H3705" s="415"/>
      <c r="I3705" s="415">
        <f>내역서!F3713</f>
        <v>0</v>
      </c>
      <c r="J3705" s="416">
        <v>1821</v>
      </c>
      <c r="K3705" s="417">
        <f t="shared" ref="K3705:K3757" si="6343">INT($I3705*J3705)</f>
        <v>0</v>
      </c>
      <c r="L3705" s="416">
        <v>60749</v>
      </c>
      <c r="M3705" s="417">
        <f t="shared" ref="M3705:M3757" si="6344">INT($I3705*L3705)</f>
        <v>0</v>
      </c>
      <c r="N3705" s="416"/>
      <c r="O3705" s="417">
        <f t="shared" ref="O3705:O3757" si="6345">INT($I3705*N3705)</f>
        <v>0</v>
      </c>
      <c r="P3705" s="417">
        <v>62570</v>
      </c>
      <c r="Q3705" s="417">
        <f t="shared" si="6277"/>
        <v>0</v>
      </c>
      <c r="R3705" s="417">
        <f t="shared" ref="R3705" si="6346">I3705-I3704</f>
        <v>0</v>
      </c>
      <c r="S3705" s="417">
        <f t="shared" ref="S3705:T3705" si="6347">P3705-P3704</f>
        <v>0</v>
      </c>
      <c r="T3705" s="417">
        <f t="shared" si="6347"/>
        <v>0</v>
      </c>
      <c r="U3705" s="422" t="s">
        <v>2081</v>
      </c>
    </row>
    <row r="3706" spans="1:21" s="485" customFormat="1" ht="24" hidden="1" customHeight="1">
      <c r="A3706" s="366" t="s">
        <v>2055</v>
      </c>
      <c r="B3706" s="418" t="s">
        <v>0</v>
      </c>
      <c r="C3706" s="418" t="s">
        <v>4104</v>
      </c>
      <c r="D3706" s="418" t="s">
        <v>4077</v>
      </c>
      <c r="E3706" s="419" t="s">
        <v>6</v>
      </c>
      <c r="F3706" s="411"/>
      <c r="G3706" s="411">
        <f>[5]내역서!F3670</f>
        <v>8</v>
      </c>
      <c r="H3706" s="410"/>
      <c r="I3706" s="410">
        <f>내역서!F3714</f>
        <v>0</v>
      </c>
      <c r="J3706" s="411">
        <v>2345</v>
      </c>
      <c r="K3706" s="412">
        <f>INT($I3706*J3706)</f>
        <v>0</v>
      </c>
      <c r="L3706" s="411">
        <v>78181</v>
      </c>
      <c r="M3706" s="412">
        <f>INT($I3706*L3706)</f>
        <v>0</v>
      </c>
      <c r="N3706" s="411"/>
      <c r="O3706" s="412">
        <f>INT($I3706*N3706)</f>
        <v>0</v>
      </c>
      <c r="P3706" s="412">
        <v>80526</v>
      </c>
      <c r="Q3706" s="412">
        <f>K3706+M3706+O3706</f>
        <v>0</v>
      </c>
      <c r="R3706" s="412"/>
      <c r="S3706" s="412"/>
      <c r="T3706" s="412"/>
      <c r="U3706" s="419" t="s">
        <v>2081</v>
      </c>
    </row>
    <row r="3707" spans="1:21" s="77" customFormat="1" ht="24" hidden="1" customHeight="1">
      <c r="A3707" s="372" t="s">
        <v>5212</v>
      </c>
      <c r="B3707" s="421"/>
      <c r="C3707" s="421" t="s">
        <v>4104</v>
      </c>
      <c r="D3707" s="421" t="s">
        <v>4077</v>
      </c>
      <c r="E3707" s="422" t="s">
        <v>6</v>
      </c>
      <c r="F3707" s="416"/>
      <c r="G3707" s="416">
        <f>[5]내역서!F3671</f>
        <v>8</v>
      </c>
      <c r="H3707" s="415"/>
      <c r="I3707" s="415">
        <f>내역서!F3715</f>
        <v>0</v>
      </c>
      <c r="J3707" s="416">
        <v>2345</v>
      </c>
      <c r="K3707" s="417">
        <f t="shared" si="6343"/>
        <v>0</v>
      </c>
      <c r="L3707" s="416">
        <v>78181</v>
      </c>
      <c r="M3707" s="417">
        <f t="shared" si="6344"/>
        <v>0</v>
      </c>
      <c r="N3707" s="416"/>
      <c r="O3707" s="417">
        <f t="shared" si="6345"/>
        <v>0</v>
      </c>
      <c r="P3707" s="417">
        <v>80526</v>
      </c>
      <c r="Q3707" s="417">
        <f t="shared" ref="Q3707:Q3769" si="6348">K3707+M3707+O3707</f>
        <v>0</v>
      </c>
      <c r="R3707" s="417">
        <f t="shared" ref="R3707" si="6349">I3707-I3706</f>
        <v>0</v>
      </c>
      <c r="S3707" s="417">
        <f t="shared" ref="S3707:T3707" si="6350">P3707-P3706</f>
        <v>0</v>
      </c>
      <c r="T3707" s="417">
        <f t="shared" si="6350"/>
        <v>0</v>
      </c>
      <c r="U3707" s="422" t="s">
        <v>2081</v>
      </c>
    </row>
    <row r="3708" spans="1:21" s="485" customFormat="1" ht="24" hidden="1" customHeight="1">
      <c r="A3708" s="366" t="s">
        <v>5201</v>
      </c>
      <c r="B3708" s="418" t="s">
        <v>0</v>
      </c>
      <c r="C3708" s="418" t="s">
        <v>4104</v>
      </c>
      <c r="D3708" s="418" t="s">
        <v>4078</v>
      </c>
      <c r="E3708" s="419" t="s">
        <v>6</v>
      </c>
      <c r="F3708" s="411"/>
      <c r="G3708" s="411">
        <f>[5]내역서!F3672</f>
        <v>4.5</v>
      </c>
      <c r="H3708" s="410"/>
      <c r="I3708" s="410">
        <f>내역서!F3716</f>
        <v>0</v>
      </c>
      <c r="J3708" s="411">
        <v>6494</v>
      </c>
      <c r="K3708" s="412">
        <f>INT($I3708*J3708)</f>
        <v>0</v>
      </c>
      <c r="L3708" s="411">
        <v>216493</v>
      </c>
      <c r="M3708" s="412">
        <f>INT($I3708*L3708)</f>
        <v>0</v>
      </c>
      <c r="N3708" s="411"/>
      <c r="O3708" s="412">
        <f>INT($I3708*N3708)</f>
        <v>0</v>
      </c>
      <c r="P3708" s="412">
        <v>222987</v>
      </c>
      <c r="Q3708" s="412">
        <f>K3708+M3708+O3708</f>
        <v>0</v>
      </c>
      <c r="R3708" s="412"/>
      <c r="S3708" s="412"/>
      <c r="T3708" s="412"/>
      <c r="U3708" s="419" t="s">
        <v>2081</v>
      </c>
    </row>
    <row r="3709" spans="1:21" s="77" customFormat="1" ht="24" hidden="1" customHeight="1">
      <c r="A3709" s="372" t="s">
        <v>2072</v>
      </c>
      <c r="B3709" s="421"/>
      <c r="C3709" s="421" t="s">
        <v>4104</v>
      </c>
      <c r="D3709" s="421" t="s">
        <v>4078</v>
      </c>
      <c r="E3709" s="422" t="s">
        <v>6</v>
      </c>
      <c r="F3709" s="416"/>
      <c r="G3709" s="416">
        <f>[5]내역서!F3673</f>
        <v>4.5</v>
      </c>
      <c r="H3709" s="415"/>
      <c r="I3709" s="415">
        <f>내역서!F3717</f>
        <v>0</v>
      </c>
      <c r="J3709" s="416">
        <v>6494</v>
      </c>
      <c r="K3709" s="417">
        <f t="shared" si="6343"/>
        <v>0</v>
      </c>
      <c r="L3709" s="416">
        <v>216493</v>
      </c>
      <c r="M3709" s="417">
        <f t="shared" si="6344"/>
        <v>0</v>
      </c>
      <c r="N3709" s="416"/>
      <c r="O3709" s="417">
        <f t="shared" si="6345"/>
        <v>0</v>
      </c>
      <c r="P3709" s="417">
        <v>222987</v>
      </c>
      <c r="Q3709" s="417">
        <f t="shared" si="6348"/>
        <v>0</v>
      </c>
      <c r="R3709" s="417">
        <f t="shared" ref="R3709" si="6351">I3709-I3708</f>
        <v>0</v>
      </c>
      <c r="S3709" s="417">
        <f t="shared" ref="S3709:T3709" si="6352">P3709-P3708</f>
        <v>0</v>
      </c>
      <c r="T3709" s="417">
        <f t="shared" si="6352"/>
        <v>0</v>
      </c>
      <c r="U3709" s="422" t="s">
        <v>2081</v>
      </c>
    </row>
    <row r="3710" spans="1:21" s="485" customFormat="1" ht="24" hidden="1" customHeight="1">
      <c r="A3710" s="366" t="s">
        <v>5213</v>
      </c>
      <c r="B3710" s="418" t="s">
        <v>0</v>
      </c>
      <c r="C3710" s="418" t="s">
        <v>4104</v>
      </c>
      <c r="D3710" s="418" t="s">
        <v>4105</v>
      </c>
      <c r="E3710" s="419" t="s">
        <v>6</v>
      </c>
      <c r="F3710" s="411"/>
      <c r="G3710" s="411">
        <f>[5]내역서!F3674</f>
        <v>3</v>
      </c>
      <c r="H3710" s="410"/>
      <c r="I3710" s="410">
        <f>내역서!F3718</f>
        <v>0</v>
      </c>
      <c r="J3710" s="411">
        <v>17664</v>
      </c>
      <c r="K3710" s="412">
        <f>INT($I3710*J3710)</f>
        <v>0</v>
      </c>
      <c r="L3710" s="411">
        <v>588837</v>
      </c>
      <c r="M3710" s="412">
        <f>INT($I3710*L3710)</f>
        <v>0</v>
      </c>
      <c r="N3710" s="411"/>
      <c r="O3710" s="412">
        <f>INT($I3710*N3710)</f>
        <v>0</v>
      </c>
      <c r="P3710" s="412">
        <v>606501</v>
      </c>
      <c r="Q3710" s="412">
        <f>K3710+M3710+O3710</f>
        <v>0</v>
      </c>
      <c r="R3710" s="412"/>
      <c r="S3710" s="412"/>
      <c r="T3710" s="412"/>
      <c r="U3710" s="419" t="s">
        <v>2081</v>
      </c>
    </row>
    <row r="3711" spans="1:21" s="77" customFormat="1" ht="24" hidden="1" customHeight="1">
      <c r="A3711" s="372" t="s">
        <v>5206</v>
      </c>
      <c r="B3711" s="421"/>
      <c r="C3711" s="421" t="s">
        <v>4104</v>
      </c>
      <c r="D3711" s="421" t="s">
        <v>4105</v>
      </c>
      <c r="E3711" s="422" t="s">
        <v>6</v>
      </c>
      <c r="F3711" s="416"/>
      <c r="G3711" s="416">
        <f>[5]내역서!F3675</f>
        <v>3</v>
      </c>
      <c r="H3711" s="415"/>
      <c r="I3711" s="415">
        <f>내역서!F3719</f>
        <v>0</v>
      </c>
      <c r="J3711" s="416">
        <v>17664</v>
      </c>
      <c r="K3711" s="417">
        <f t="shared" si="6343"/>
        <v>0</v>
      </c>
      <c r="L3711" s="416">
        <v>588837</v>
      </c>
      <c r="M3711" s="417">
        <f t="shared" si="6344"/>
        <v>0</v>
      </c>
      <c r="N3711" s="416"/>
      <c r="O3711" s="417">
        <f t="shared" si="6345"/>
        <v>0</v>
      </c>
      <c r="P3711" s="417">
        <v>606501</v>
      </c>
      <c r="Q3711" s="417">
        <f t="shared" si="6348"/>
        <v>0</v>
      </c>
      <c r="R3711" s="417">
        <f t="shared" ref="R3711" si="6353">I3711-I3710</f>
        <v>0</v>
      </c>
      <c r="S3711" s="417">
        <f t="shared" ref="S3711:T3711" si="6354">P3711-P3710</f>
        <v>0</v>
      </c>
      <c r="T3711" s="417">
        <f t="shared" si="6354"/>
        <v>0</v>
      </c>
      <c r="U3711" s="422" t="s">
        <v>2081</v>
      </c>
    </row>
    <row r="3712" spans="1:21" s="485" customFormat="1" ht="24" hidden="1" customHeight="1">
      <c r="A3712" s="366" t="s">
        <v>5201</v>
      </c>
      <c r="B3712" s="418" t="s">
        <v>0</v>
      </c>
      <c r="C3712" s="418" t="s">
        <v>4104</v>
      </c>
      <c r="D3712" s="418" t="s">
        <v>4106</v>
      </c>
      <c r="E3712" s="419" t="s">
        <v>6</v>
      </c>
      <c r="F3712" s="411"/>
      <c r="G3712" s="411">
        <f>[5]내역서!F3676</f>
        <v>6</v>
      </c>
      <c r="H3712" s="410"/>
      <c r="I3712" s="410">
        <f>내역서!F3720</f>
        <v>0</v>
      </c>
      <c r="J3712" s="411">
        <v>30464</v>
      </c>
      <c r="K3712" s="412">
        <f>INT($I3712*J3712)</f>
        <v>0</v>
      </c>
      <c r="L3712" s="411">
        <v>1015502</v>
      </c>
      <c r="M3712" s="412">
        <f>INT($I3712*L3712)</f>
        <v>0</v>
      </c>
      <c r="N3712" s="411"/>
      <c r="O3712" s="412">
        <f>INT($I3712*N3712)</f>
        <v>0</v>
      </c>
      <c r="P3712" s="412">
        <v>1045966</v>
      </c>
      <c r="Q3712" s="412">
        <f>K3712+M3712+O3712</f>
        <v>0</v>
      </c>
      <c r="R3712" s="412"/>
      <c r="S3712" s="412"/>
      <c r="T3712" s="412"/>
      <c r="U3712" s="419" t="s">
        <v>2081</v>
      </c>
    </row>
    <row r="3713" spans="1:21" s="77" customFormat="1" ht="24" hidden="1" customHeight="1">
      <c r="A3713" s="372" t="s">
        <v>5206</v>
      </c>
      <c r="B3713" s="421"/>
      <c r="C3713" s="421" t="s">
        <v>4104</v>
      </c>
      <c r="D3713" s="421" t="s">
        <v>4106</v>
      </c>
      <c r="E3713" s="422" t="s">
        <v>6</v>
      </c>
      <c r="F3713" s="416"/>
      <c r="G3713" s="416">
        <f>[5]내역서!F3677</f>
        <v>6</v>
      </c>
      <c r="H3713" s="415"/>
      <c r="I3713" s="415">
        <f>내역서!F3721</f>
        <v>0</v>
      </c>
      <c r="J3713" s="416">
        <v>30464</v>
      </c>
      <c r="K3713" s="417">
        <f t="shared" si="6343"/>
        <v>0</v>
      </c>
      <c r="L3713" s="416">
        <v>1015502</v>
      </c>
      <c r="M3713" s="417">
        <f t="shared" si="6344"/>
        <v>0</v>
      </c>
      <c r="N3713" s="416"/>
      <c r="O3713" s="417">
        <f t="shared" si="6345"/>
        <v>0</v>
      </c>
      <c r="P3713" s="417">
        <v>1045966</v>
      </c>
      <c r="Q3713" s="417">
        <f t="shared" si="6348"/>
        <v>0</v>
      </c>
      <c r="R3713" s="417">
        <f t="shared" ref="R3713" si="6355">I3713-I3712</f>
        <v>0</v>
      </c>
      <c r="S3713" s="417">
        <f t="shared" ref="S3713:T3713" si="6356">P3713-P3712</f>
        <v>0</v>
      </c>
      <c r="T3713" s="417">
        <f t="shared" si="6356"/>
        <v>0</v>
      </c>
      <c r="U3713" s="422" t="s">
        <v>2081</v>
      </c>
    </row>
    <row r="3714" spans="1:21" s="485" customFormat="1" ht="24" hidden="1" customHeight="1">
      <c r="A3714" s="366" t="s">
        <v>2055</v>
      </c>
      <c r="B3714" s="418" t="s">
        <v>0</v>
      </c>
      <c r="C3714" s="418" t="s">
        <v>3871</v>
      </c>
      <c r="D3714" s="418" t="s">
        <v>163</v>
      </c>
      <c r="E3714" s="419" t="s">
        <v>1860</v>
      </c>
      <c r="F3714" s="411"/>
      <c r="G3714" s="411">
        <f>[5]내역서!F3678</f>
        <v>12</v>
      </c>
      <c r="H3714" s="410"/>
      <c r="I3714" s="410">
        <f>내역서!F3722</f>
        <v>0</v>
      </c>
      <c r="J3714" s="411">
        <v>7828</v>
      </c>
      <c r="K3714" s="412">
        <f>INT($I3714*J3714)</f>
        <v>0</v>
      </c>
      <c r="L3714" s="411">
        <v>0</v>
      </c>
      <c r="M3714" s="412">
        <f>INT($I3714*L3714)</f>
        <v>0</v>
      </c>
      <c r="N3714" s="411"/>
      <c r="O3714" s="412">
        <f>INT($I3714*N3714)</f>
        <v>0</v>
      </c>
      <c r="P3714" s="412">
        <v>7828</v>
      </c>
      <c r="Q3714" s="412">
        <f>K3714+M3714+O3714</f>
        <v>0</v>
      </c>
      <c r="R3714" s="412"/>
      <c r="S3714" s="412"/>
      <c r="T3714" s="412"/>
      <c r="U3714" s="419" t="s">
        <v>2081</v>
      </c>
    </row>
    <row r="3715" spans="1:21" s="77" customFormat="1" ht="24" hidden="1" customHeight="1">
      <c r="A3715" s="372" t="s">
        <v>5206</v>
      </c>
      <c r="B3715" s="421"/>
      <c r="C3715" s="421" t="s">
        <v>3871</v>
      </c>
      <c r="D3715" s="421" t="s">
        <v>163</v>
      </c>
      <c r="E3715" s="422" t="s">
        <v>1860</v>
      </c>
      <c r="F3715" s="416"/>
      <c r="G3715" s="416">
        <f>[5]내역서!F3679</f>
        <v>12</v>
      </c>
      <c r="H3715" s="415"/>
      <c r="I3715" s="415">
        <f>내역서!F3723</f>
        <v>0</v>
      </c>
      <c r="J3715" s="416">
        <v>7828</v>
      </c>
      <c r="K3715" s="417">
        <f t="shared" si="6343"/>
        <v>0</v>
      </c>
      <c r="L3715" s="416">
        <v>0</v>
      </c>
      <c r="M3715" s="417">
        <f t="shared" si="6344"/>
        <v>0</v>
      </c>
      <c r="N3715" s="416"/>
      <c r="O3715" s="417">
        <f t="shared" si="6345"/>
        <v>0</v>
      </c>
      <c r="P3715" s="417">
        <v>7828</v>
      </c>
      <c r="Q3715" s="417">
        <f t="shared" si="6348"/>
        <v>0</v>
      </c>
      <c r="R3715" s="417">
        <f t="shared" ref="R3715" si="6357">I3715-I3714</f>
        <v>0</v>
      </c>
      <c r="S3715" s="417">
        <f t="shared" ref="S3715:T3715" si="6358">P3715-P3714</f>
        <v>0</v>
      </c>
      <c r="T3715" s="417">
        <f t="shared" si="6358"/>
        <v>0</v>
      </c>
      <c r="U3715" s="422" t="s">
        <v>2081</v>
      </c>
    </row>
    <row r="3716" spans="1:21" s="485" customFormat="1" ht="24" hidden="1" customHeight="1">
      <c r="A3716" s="366" t="s">
        <v>5214</v>
      </c>
      <c r="B3716" s="418" t="s">
        <v>0</v>
      </c>
      <c r="C3716" s="418" t="s">
        <v>3871</v>
      </c>
      <c r="D3716" s="418" t="s">
        <v>3455</v>
      </c>
      <c r="E3716" s="419" t="s">
        <v>1860</v>
      </c>
      <c r="F3716" s="411"/>
      <c r="G3716" s="411">
        <f>[5]내역서!F3680</f>
        <v>6</v>
      </c>
      <c r="H3716" s="410"/>
      <c r="I3716" s="410">
        <f>내역서!F3724</f>
        <v>0</v>
      </c>
      <c r="J3716" s="411">
        <v>28910</v>
      </c>
      <c r="K3716" s="412">
        <f>INT($I3716*J3716)</f>
        <v>0</v>
      </c>
      <c r="L3716" s="411">
        <v>0</v>
      </c>
      <c r="M3716" s="412">
        <f>INT($I3716*L3716)</f>
        <v>0</v>
      </c>
      <c r="N3716" s="411"/>
      <c r="O3716" s="412">
        <f>INT($I3716*N3716)</f>
        <v>0</v>
      </c>
      <c r="P3716" s="412">
        <v>28910</v>
      </c>
      <c r="Q3716" s="412">
        <f>K3716+M3716+O3716</f>
        <v>0</v>
      </c>
      <c r="R3716" s="412"/>
      <c r="S3716" s="412"/>
      <c r="T3716" s="412"/>
      <c r="U3716" s="419" t="s">
        <v>2081</v>
      </c>
    </row>
    <row r="3717" spans="1:21" s="77" customFormat="1" ht="24" hidden="1" customHeight="1">
      <c r="A3717" s="372" t="s">
        <v>5215</v>
      </c>
      <c r="B3717" s="421"/>
      <c r="C3717" s="421" t="s">
        <v>3871</v>
      </c>
      <c r="D3717" s="421" t="s">
        <v>3455</v>
      </c>
      <c r="E3717" s="422" t="s">
        <v>1860</v>
      </c>
      <c r="F3717" s="416"/>
      <c r="G3717" s="416">
        <f>[5]내역서!F3681</f>
        <v>6</v>
      </c>
      <c r="H3717" s="415"/>
      <c r="I3717" s="415">
        <f>내역서!F3725</f>
        <v>0</v>
      </c>
      <c r="J3717" s="416">
        <v>28910</v>
      </c>
      <c r="K3717" s="417">
        <f t="shared" si="6343"/>
        <v>0</v>
      </c>
      <c r="L3717" s="416">
        <v>0</v>
      </c>
      <c r="M3717" s="417">
        <f t="shared" si="6344"/>
        <v>0</v>
      </c>
      <c r="N3717" s="416"/>
      <c r="O3717" s="417">
        <f t="shared" si="6345"/>
        <v>0</v>
      </c>
      <c r="P3717" s="417">
        <v>28910</v>
      </c>
      <c r="Q3717" s="417">
        <f t="shared" si="6348"/>
        <v>0</v>
      </c>
      <c r="R3717" s="417">
        <f t="shared" ref="R3717" si="6359">I3717-I3716</f>
        <v>0</v>
      </c>
      <c r="S3717" s="417">
        <f t="shared" ref="S3717:T3717" si="6360">P3717-P3716</f>
        <v>0</v>
      </c>
      <c r="T3717" s="417">
        <f t="shared" si="6360"/>
        <v>0</v>
      </c>
      <c r="U3717" s="422" t="s">
        <v>2081</v>
      </c>
    </row>
    <row r="3718" spans="1:21" s="485" customFormat="1" ht="24" hidden="1" customHeight="1">
      <c r="A3718" s="366" t="s">
        <v>5201</v>
      </c>
      <c r="B3718" s="418" t="s">
        <v>0</v>
      </c>
      <c r="C3718" s="418" t="s">
        <v>3871</v>
      </c>
      <c r="D3718" s="418" t="s">
        <v>180</v>
      </c>
      <c r="E3718" s="419" t="s">
        <v>1860</v>
      </c>
      <c r="F3718" s="411"/>
      <c r="G3718" s="411">
        <f>[5]내역서!F3682</f>
        <v>1</v>
      </c>
      <c r="H3718" s="410"/>
      <c r="I3718" s="410">
        <f>내역서!F3726</f>
        <v>0</v>
      </c>
      <c r="J3718" s="411">
        <v>43210</v>
      </c>
      <c r="K3718" s="412">
        <f>INT($I3718*J3718)</f>
        <v>0</v>
      </c>
      <c r="L3718" s="411">
        <v>0</v>
      </c>
      <c r="M3718" s="412">
        <f>INT($I3718*L3718)</f>
        <v>0</v>
      </c>
      <c r="N3718" s="411"/>
      <c r="O3718" s="412">
        <f>INT($I3718*N3718)</f>
        <v>0</v>
      </c>
      <c r="P3718" s="412">
        <v>43210</v>
      </c>
      <c r="Q3718" s="412">
        <f>K3718+M3718+O3718</f>
        <v>0</v>
      </c>
      <c r="R3718" s="412"/>
      <c r="S3718" s="412"/>
      <c r="T3718" s="412"/>
      <c r="U3718" s="419" t="s">
        <v>2081</v>
      </c>
    </row>
    <row r="3719" spans="1:21" s="77" customFormat="1" ht="24" hidden="1" customHeight="1">
      <c r="A3719" s="372" t="s">
        <v>5212</v>
      </c>
      <c r="B3719" s="421"/>
      <c r="C3719" s="421" t="s">
        <v>3871</v>
      </c>
      <c r="D3719" s="421" t="s">
        <v>180</v>
      </c>
      <c r="E3719" s="422" t="s">
        <v>1860</v>
      </c>
      <c r="F3719" s="416"/>
      <c r="G3719" s="416">
        <f>[5]내역서!F3683</f>
        <v>1</v>
      </c>
      <c r="H3719" s="415"/>
      <c r="I3719" s="415">
        <f>내역서!F3727</f>
        <v>0</v>
      </c>
      <c r="J3719" s="416">
        <v>43210</v>
      </c>
      <c r="K3719" s="417">
        <f t="shared" si="6343"/>
        <v>0</v>
      </c>
      <c r="L3719" s="416">
        <v>0</v>
      </c>
      <c r="M3719" s="417">
        <f t="shared" si="6344"/>
        <v>0</v>
      </c>
      <c r="N3719" s="416"/>
      <c r="O3719" s="417">
        <f t="shared" si="6345"/>
        <v>0</v>
      </c>
      <c r="P3719" s="417">
        <v>43210</v>
      </c>
      <c r="Q3719" s="417">
        <f t="shared" si="6348"/>
        <v>0</v>
      </c>
      <c r="R3719" s="417">
        <f t="shared" ref="R3719" si="6361">I3719-I3718</f>
        <v>0</v>
      </c>
      <c r="S3719" s="417">
        <f t="shared" ref="S3719:T3719" si="6362">P3719-P3718</f>
        <v>0</v>
      </c>
      <c r="T3719" s="417">
        <f t="shared" si="6362"/>
        <v>0</v>
      </c>
      <c r="U3719" s="422" t="s">
        <v>2081</v>
      </c>
    </row>
    <row r="3720" spans="1:21" s="485" customFormat="1" ht="24" hidden="1" customHeight="1">
      <c r="A3720" s="366" t="s">
        <v>5216</v>
      </c>
      <c r="B3720" s="418" t="s">
        <v>0</v>
      </c>
      <c r="C3720" s="418" t="s">
        <v>3871</v>
      </c>
      <c r="D3720" s="418" t="s">
        <v>4090</v>
      </c>
      <c r="E3720" s="419" t="s">
        <v>1860</v>
      </c>
      <c r="F3720" s="411"/>
      <c r="G3720" s="411">
        <f>[5]내역서!F3684</f>
        <v>36</v>
      </c>
      <c r="H3720" s="410"/>
      <c r="I3720" s="410">
        <f>내역서!F3728</f>
        <v>0</v>
      </c>
      <c r="J3720" s="411">
        <v>77252</v>
      </c>
      <c r="K3720" s="412">
        <f>INT($I3720*J3720)</f>
        <v>0</v>
      </c>
      <c r="L3720" s="411">
        <v>0</v>
      </c>
      <c r="M3720" s="412">
        <f>INT($I3720*L3720)</f>
        <v>0</v>
      </c>
      <c r="N3720" s="411"/>
      <c r="O3720" s="412">
        <f>INT($I3720*N3720)</f>
        <v>0</v>
      </c>
      <c r="P3720" s="412">
        <v>77252</v>
      </c>
      <c r="Q3720" s="412">
        <f>K3720+M3720+O3720</f>
        <v>0</v>
      </c>
      <c r="R3720" s="412"/>
      <c r="S3720" s="412"/>
      <c r="T3720" s="412"/>
      <c r="U3720" s="419" t="s">
        <v>2081</v>
      </c>
    </row>
    <row r="3721" spans="1:21" s="77" customFormat="1" ht="24" hidden="1" customHeight="1">
      <c r="A3721" s="372" t="s">
        <v>2072</v>
      </c>
      <c r="B3721" s="421"/>
      <c r="C3721" s="421" t="s">
        <v>3871</v>
      </c>
      <c r="D3721" s="421" t="s">
        <v>4090</v>
      </c>
      <c r="E3721" s="422" t="s">
        <v>1860</v>
      </c>
      <c r="F3721" s="416"/>
      <c r="G3721" s="416">
        <f>[5]내역서!F3685</f>
        <v>36</v>
      </c>
      <c r="H3721" s="415"/>
      <c r="I3721" s="415">
        <f>내역서!F3729</f>
        <v>0</v>
      </c>
      <c r="J3721" s="416">
        <v>77252</v>
      </c>
      <c r="K3721" s="417">
        <f t="shared" si="6343"/>
        <v>0</v>
      </c>
      <c r="L3721" s="416">
        <v>0</v>
      </c>
      <c r="M3721" s="417">
        <f t="shared" si="6344"/>
        <v>0</v>
      </c>
      <c r="N3721" s="416"/>
      <c r="O3721" s="417">
        <f t="shared" si="6345"/>
        <v>0</v>
      </c>
      <c r="P3721" s="417">
        <v>77252</v>
      </c>
      <c r="Q3721" s="417">
        <f t="shared" si="6348"/>
        <v>0</v>
      </c>
      <c r="R3721" s="417">
        <f t="shared" ref="R3721" si="6363">I3721-I3720</f>
        <v>0</v>
      </c>
      <c r="S3721" s="417">
        <f t="shared" ref="S3721:T3721" si="6364">P3721-P3720</f>
        <v>0</v>
      </c>
      <c r="T3721" s="417">
        <f t="shared" si="6364"/>
        <v>0</v>
      </c>
      <c r="U3721" s="422" t="s">
        <v>2081</v>
      </c>
    </row>
    <row r="3722" spans="1:21" s="485" customFormat="1" ht="24" hidden="1" customHeight="1">
      <c r="A3722" s="366" t="s">
        <v>5217</v>
      </c>
      <c r="B3722" s="418" t="s">
        <v>0</v>
      </c>
      <c r="C3722" s="418" t="s">
        <v>3871</v>
      </c>
      <c r="D3722" s="418" t="s">
        <v>177</v>
      </c>
      <c r="E3722" s="419" t="s">
        <v>1860</v>
      </c>
      <c r="F3722" s="411"/>
      <c r="G3722" s="411">
        <f>[5]내역서!F3686</f>
        <v>24</v>
      </c>
      <c r="H3722" s="410"/>
      <c r="I3722" s="660">
        <f>내역서!F3730</f>
        <v>0</v>
      </c>
      <c r="J3722" s="411">
        <v>121062</v>
      </c>
      <c r="K3722" s="412">
        <f>INT($I3722*J3722)</f>
        <v>0</v>
      </c>
      <c r="L3722" s="411">
        <v>0</v>
      </c>
      <c r="M3722" s="412">
        <f>INT($I3722*L3722)</f>
        <v>0</v>
      </c>
      <c r="N3722" s="411"/>
      <c r="O3722" s="412">
        <f>INT($I3722*N3722)</f>
        <v>0</v>
      </c>
      <c r="P3722" s="412">
        <v>121062</v>
      </c>
      <c r="Q3722" s="412">
        <f>K3722+M3722+O3722</f>
        <v>0</v>
      </c>
      <c r="R3722" s="412"/>
      <c r="S3722" s="412"/>
      <c r="T3722" s="412"/>
      <c r="U3722" s="419" t="s">
        <v>2081</v>
      </c>
    </row>
    <row r="3723" spans="1:21" s="77" customFormat="1" ht="24" hidden="1" customHeight="1">
      <c r="A3723" s="372" t="s">
        <v>5218</v>
      </c>
      <c r="B3723" s="421"/>
      <c r="C3723" s="421" t="s">
        <v>3871</v>
      </c>
      <c r="D3723" s="421" t="s">
        <v>177</v>
      </c>
      <c r="E3723" s="422" t="s">
        <v>1860</v>
      </c>
      <c r="F3723" s="416"/>
      <c r="G3723" s="416">
        <f>[5]내역서!F3687</f>
        <v>24</v>
      </c>
      <c r="H3723" s="415"/>
      <c r="I3723" s="661">
        <f>내역서!F3731</f>
        <v>0</v>
      </c>
      <c r="J3723" s="416">
        <v>121062</v>
      </c>
      <c r="K3723" s="417">
        <f t="shared" si="6343"/>
        <v>0</v>
      </c>
      <c r="L3723" s="416">
        <v>0</v>
      </c>
      <c r="M3723" s="417">
        <f t="shared" si="6344"/>
        <v>0</v>
      </c>
      <c r="N3723" s="416"/>
      <c r="O3723" s="417">
        <f t="shared" si="6345"/>
        <v>0</v>
      </c>
      <c r="P3723" s="417">
        <v>121062</v>
      </c>
      <c r="Q3723" s="417">
        <f t="shared" si="6348"/>
        <v>0</v>
      </c>
      <c r="R3723" s="417">
        <f t="shared" ref="R3723" si="6365">I3723-I3722</f>
        <v>0</v>
      </c>
      <c r="S3723" s="417">
        <f t="shared" ref="S3723:T3723" si="6366">P3723-P3722</f>
        <v>0</v>
      </c>
      <c r="T3723" s="417">
        <f t="shared" si="6366"/>
        <v>0</v>
      </c>
      <c r="U3723" s="422" t="s">
        <v>2081</v>
      </c>
    </row>
    <row r="3724" spans="1:21" s="485" customFormat="1" ht="24" hidden="1" customHeight="1">
      <c r="A3724" s="366" t="s">
        <v>2055</v>
      </c>
      <c r="B3724" s="418" t="s">
        <v>0</v>
      </c>
      <c r="C3724" s="418" t="s">
        <v>3871</v>
      </c>
      <c r="D3724" s="418" t="s">
        <v>173</v>
      </c>
      <c r="E3724" s="419" t="s">
        <v>1860</v>
      </c>
      <c r="F3724" s="411"/>
      <c r="G3724" s="411">
        <f>[5]내역서!F3688</f>
        <v>2</v>
      </c>
      <c r="H3724" s="410"/>
      <c r="I3724" s="410">
        <f>내역서!F3732</f>
        <v>0</v>
      </c>
      <c r="J3724" s="411">
        <v>311733</v>
      </c>
      <c r="K3724" s="412">
        <f>INT($I3724*J3724)</f>
        <v>0</v>
      </c>
      <c r="L3724" s="411">
        <v>0</v>
      </c>
      <c r="M3724" s="412">
        <f>INT($I3724*L3724)</f>
        <v>0</v>
      </c>
      <c r="N3724" s="411"/>
      <c r="O3724" s="412">
        <f>INT($I3724*N3724)</f>
        <v>0</v>
      </c>
      <c r="P3724" s="412">
        <v>311733</v>
      </c>
      <c r="Q3724" s="412">
        <f>K3724+M3724+O3724</f>
        <v>0</v>
      </c>
      <c r="R3724" s="412"/>
      <c r="S3724" s="412"/>
      <c r="T3724" s="412"/>
      <c r="U3724" s="419" t="s">
        <v>2081</v>
      </c>
    </row>
    <row r="3725" spans="1:21" s="77" customFormat="1" ht="24" hidden="1" customHeight="1">
      <c r="A3725" s="372" t="s">
        <v>2072</v>
      </c>
      <c r="B3725" s="421"/>
      <c r="C3725" s="421" t="s">
        <v>3871</v>
      </c>
      <c r="D3725" s="421" t="s">
        <v>173</v>
      </c>
      <c r="E3725" s="422" t="s">
        <v>1860</v>
      </c>
      <c r="F3725" s="416"/>
      <c r="G3725" s="416">
        <f>[5]내역서!F3689</f>
        <v>2</v>
      </c>
      <c r="H3725" s="415"/>
      <c r="I3725" s="415">
        <f>내역서!F3733</f>
        <v>0</v>
      </c>
      <c r="J3725" s="416">
        <v>311733</v>
      </c>
      <c r="K3725" s="417">
        <f t="shared" si="6343"/>
        <v>0</v>
      </c>
      <c r="L3725" s="416">
        <v>0</v>
      </c>
      <c r="M3725" s="417">
        <f t="shared" si="6344"/>
        <v>0</v>
      </c>
      <c r="N3725" s="416"/>
      <c r="O3725" s="417">
        <f t="shared" si="6345"/>
        <v>0</v>
      </c>
      <c r="P3725" s="417">
        <v>311733</v>
      </c>
      <c r="Q3725" s="417">
        <f t="shared" si="6348"/>
        <v>0</v>
      </c>
      <c r="R3725" s="417">
        <f t="shared" ref="R3725" si="6367">I3725-I3724</f>
        <v>0</v>
      </c>
      <c r="S3725" s="417">
        <f t="shared" ref="S3725:T3725" si="6368">P3725-P3724</f>
        <v>0</v>
      </c>
      <c r="T3725" s="417">
        <f t="shared" si="6368"/>
        <v>0</v>
      </c>
      <c r="U3725" s="422" t="s">
        <v>2081</v>
      </c>
    </row>
    <row r="3726" spans="1:21" s="485" customFormat="1" ht="24" hidden="1" customHeight="1">
      <c r="A3726" s="366" t="s">
        <v>5219</v>
      </c>
      <c r="B3726" s="418" t="s">
        <v>0</v>
      </c>
      <c r="C3726" s="418" t="s">
        <v>3871</v>
      </c>
      <c r="D3726" s="418" t="s">
        <v>4107</v>
      </c>
      <c r="E3726" s="419" t="s">
        <v>1860</v>
      </c>
      <c r="F3726" s="411"/>
      <c r="G3726" s="411">
        <f>[5]내역서!F3690</f>
        <v>2</v>
      </c>
      <c r="H3726" s="410"/>
      <c r="I3726" s="410">
        <f>내역서!F3734</f>
        <v>0</v>
      </c>
      <c r="J3726" s="411">
        <v>431773</v>
      </c>
      <c r="K3726" s="412">
        <f>INT($I3726*J3726)</f>
        <v>0</v>
      </c>
      <c r="L3726" s="411">
        <v>0</v>
      </c>
      <c r="M3726" s="412">
        <f>INT($I3726*L3726)</f>
        <v>0</v>
      </c>
      <c r="N3726" s="411"/>
      <c r="O3726" s="412">
        <f>INT($I3726*N3726)</f>
        <v>0</v>
      </c>
      <c r="P3726" s="412">
        <v>431773</v>
      </c>
      <c r="Q3726" s="412">
        <f>K3726+M3726+O3726</f>
        <v>0</v>
      </c>
      <c r="R3726" s="412"/>
      <c r="S3726" s="412"/>
      <c r="T3726" s="412"/>
      <c r="U3726" s="419" t="s">
        <v>2081</v>
      </c>
    </row>
    <row r="3727" spans="1:21" s="77" customFormat="1" ht="24" hidden="1" customHeight="1">
      <c r="A3727" s="372" t="s">
        <v>5220</v>
      </c>
      <c r="B3727" s="421"/>
      <c r="C3727" s="421" t="s">
        <v>3871</v>
      </c>
      <c r="D3727" s="421" t="s">
        <v>4107</v>
      </c>
      <c r="E3727" s="422" t="s">
        <v>1860</v>
      </c>
      <c r="F3727" s="416"/>
      <c r="G3727" s="416">
        <f>[5]내역서!F3691</f>
        <v>2</v>
      </c>
      <c r="H3727" s="415"/>
      <c r="I3727" s="415">
        <f>내역서!F3735</f>
        <v>0</v>
      </c>
      <c r="J3727" s="416">
        <v>431773</v>
      </c>
      <c r="K3727" s="417">
        <f t="shared" si="6343"/>
        <v>0</v>
      </c>
      <c r="L3727" s="416">
        <v>0</v>
      </c>
      <c r="M3727" s="417">
        <f t="shared" si="6344"/>
        <v>0</v>
      </c>
      <c r="N3727" s="416"/>
      <c r="O3727" s="417">
        <f t="shared" si="6345"/>
        <v>0</v>
      </c>
      <c r="P3727" s="417">
        <v>431773</v>
      </c>
      <c r="Q3727" s="417">
        <f t="shared" si="6348"/>
        <v>0</v>
      </c>
      <c r="R3727" s="417">
        <f t="shared" ref="R3727" si="6369">I3727-I3726</f>
        <v>0</v>
      </c>
      <c r="S3727" s="417">
        <f t="shared" ref="S3727:T3727" si="6370">P3727-P3726</f>
        <v>0</v>
      </c>
      <c r="T3727" s="417">
        <f t="shared" si="6370"/>
        <v>0</v>
      </c>
      <c r="U3727" s="422" t="s">
        <v>2081</v>
      </c>
    </row>
    <row r="3728" spans="1:21" s="485" customFormat="1" ht="24" hidden="1" customHeight="1">
      <c r="A3728" s="366" t="s">
        <v>5221</v>
      </c>
      <c r="B3728" s="418" t="s">
        <v>0</v>
      </c>
      <c r="C3728" s="418" t="s">
        <v>4108</v>
      </c>
      <c r="D3728" s="418" t="s">
        <v>208</v>
      </c>
      <c r="E3728" s="419" t="s">
        <v>1860</v>
      </c>
      <c r="F3728" s="411"/>
      <c r="G3728" s="411">
        <f>[5]내역서!F3692</f>
        <v>6</v>
      </c>
      <c r="H3728" s="410"/>
      <c r="I3728" s="410">
        <f>내역서!F3736</f>
        <v>0</v>
      </c>
      <c r="J3728" s="411">
        <v>1229</v>
      </c>
      <c r="K3728" s="412">
        <f>INT($I3728*J3728)</f>
        <v>0</v>
      </c>
      <c r="L3728" s="411">
        <v>41009</v>
      </c>
      <c r="M3728" s="412">
        <f>INT($I3728*L3728)</f>
        <v>0</v>
      </c>
      <c r="N3728" s="411"/>
      <c r="O3728" s="412">
        <f>INT($I3728*N3728)</f>
        <v>0</v>
      </c>
      <c r="P3728" s="412">
        <v>42238</v>
      </c>
      <c r="Q3728" s="412">
        <f>K3728+M3728+O3728</f>
        <v>0</v>
      </c>
      <c r="R3728" s="412"/>
      <c r="S3728" s="412"/>
      <c r="T3728" s="412"/>
      <c r="U3728" s="419" t="s">
        <v>2081</v>
      </c>
    </row>
    <row r="3729" spans="1:21" s="77" customFormat="1" ht="24" hidden="1" customHeight="1">
      <c r="A3729" s="372" t="s">
        <v>2072</v>
      </c>
      <c r="B3729" s="421"/>
      <c r="C3729" s="421" t="s">
        <v>4108</v>
      </c>
      <c r="D3729" s="421" t="s">
        <v>208</v>
      </c>
      <c r="E3729" s="422" t="s">
        <v>1860</v>
      </c>
      <c r="F3729" s="416"/>
      <c r="G3729" s="416">
        <f>[5]내역서!F3693</f>
        <v>6</v>
      </c>
      <c r="H3729" s="415"/>
      <c r="I3729" s="415">
        <f>내역서!F3737</f>
        <v>0</v>
      </c>
      <c r="J3729" s="416">
        <v>1229</v>
      </c>
      <c r="K3729" s="417">
        <f t="shared" si="6343"/>
        <v>0</v>
      </c>
      <c r="L3729" s="416">
        <v>41009</v>
      </c>
      <c r="M3729" s="417">
        <f t="shared" si="6344"/>
        <v>0</v>
      </c>
      <c r="N3729" s="416"/>
      <c r="O3729" s="417">
        <f t="shared" si="6345"/>
        <v>0</v>
      </c>
      <c r="P3729" s="417">
        <v>42238</v>
      </c>
      <c r="Q3729" s="417">
        <f t="shared" si="6348"/>
        <v>0</v>
      </c>
      <c r="R3729" s="417">
        <f t="shared" ref="R3729" si="6371">I3729-I3728</f>
        <v>0</v>
      </c>
      <c r="S3729" s="417">
        <f t="shared" ref="S3729:T3729" si="6372">P3729-P3728</f>
        <v>0</v>
      </c>
      <c r="T3729" s="417">
        <f t="shared" si="6372"/>
        <v>0</v>
      </c>
      <c r="U3729" s="422" t="s">
        <v>2081</v>
      </c>
    </row>
    <row r="3730" spans="1:21" s="485" customFormat="1" ht="24" hidden="1" customHeight="1">
      <c r="A3730" s="366" t="s">
        <v>5222</v>
      </c>
      <c r="B3730" s="418" t="s">
        <v>0</v>
      </c>
      <c r="C3730" s="418" t="s">
        <v>4108</v>
      </c>
      <c r="D3730" s="418" t="s">
        <v>163</v>
      </c>
      <c r="E3730" s="419" t="s">
        <v>1860</v>
      </c>
      <c r="F3730" s="411"/>
      <c r="G3730" s="411">
        <f>[5]내역서!F3694</f>
        <v>4</v>
      </c>
      <c r="H3730" s="410"/>
      <c r="I3730" s="410">
        <f>내역서!F3738</f>
        <v>0</v>
      </c>
      <c r="J3730" s="411">
        <v>1229</v>
      </c>
      <c r="K3730" s="412">
        <f>INT($I3730*J3730)</f>
        <v>0</v>
      </c>
      <c r="L3730" s="411">
        <v>41009</v>
      </c>
      <c r="M3730" s="412">
        <f>INT($I3730*L3730)</f>
        <v>0</v>
      </c>
      <c r="N3730" s="411"/>
      <c r="O3730" s="412">
        <f>INT($I3730*N3730)</f>
        <v>0</v>
      </c>
      <c r="P3730" s="412">
        <v>42238</v>
      </c>
      <c r="Q3730" s="412">
        <f>K3730+M3730+O3730</f>
        <v>0</v>
      </c>
      <c r="R3730" s="412"/>
      <c r="S3730" s="412"/>
      <c r="T3730" s="412"/>
      <c r="U3730" s="419" t="s">
        <v>2081</v>
      </c>
    </row>
    <row r="3731" spans="1:21" s="77" customFormat="1" ht="24" hidden="1" customHeight="1">
      <c r="A3731" s="372" t="s">
        <v>2072</v>
      </c>
      <c r="B3731" s="421"/>
      <c r="C3731" s="421" t="s">
        <v>4108</v>
      </c>
      <c r="D3731" s="421" t="s">
        <v>163</v>
      </c>
      <c r="E3731" s="422" t="s">
        <v>1860</v>
      </c>
      <c r="F3731" s="416"/>
      <c r="G3731" s="416">
        <f>[5]내역서!F3695</f>
        <v>4</v>
      </c>
      <c r="H3731" s="415"/>
      <c r="I3731" s="415">
        <f>내역서!F3739</f>
        <v>0</v>
      </c>
      <c r="J3731" s="416">
        <v>1229</v>
      </c>
      <c r="K3731" s="417">
        <f t="shared" si="6343"/>
        <v>0</v>
      </c>
      <c r="L3731" s="416">
        <v>41009</v>
      </c>
      <c r="M3731" s="417">
        <f t="shared" si="6344"/>
        <v>0</v>
      </c>
      <c r="N3731" s="416"/>
      <c r="O3731" s="417">
        <f t="shared" si="6345"/>
        <v>0</v>
      </c>
      <c r="P3731" s="417">
        <v>42238</v>
      </c>
      <c r="Q3731" s="417">
        <f t="shared" si="6348"/>
        <v>0</v>
      </c>
      <c r="R3731" s="417">
        <f t="shared" ref="R3731" si="6373">I3731-I3730</f>
        <v>0</v>
      </c>
      <c r="S3731" s="417">
        <f t="shared" ref="S3731:T3731" si="6374">P3731-P3730</f>
        <v>0</v>
      </c>
      <c r="T3731" s="417">
        <f t="shared" si="6374"/>
        <v>0</v>
      </c>
      <c r="U3731" s="422" t="s">
        <v>2081</v>
      </c>
    </row>
    <row r="3732" spans="1:21" s="485" customFormat="1" ht="24" hidden="1" customHeight="1">
      <c r="A3732" s="366" t="s">
        <v>2055</v>
      </c>
      <c r="B3732" s="418" t="s">
        <v>0</v>
      </c>
      <c r="C3732" s="418" t="s">
        <v>4108</v>
      </c>
      <c r="D3732" s="418" t="s">
        <v>3455</v>
      </c>
      <c r="E3732" s="419" t="s">
        <v>1860</v>
      </c>
      <c r="F3732" s="411"/>
      <c r="G3732" s="411">
        <f>[5]내역서!F3696</f>
        <v>2</v>
      </c>
      <c r="H3732" s="410"/>
      <c r="I3732" s="410">
        <f>내역서!F3740</f>
        <v>0</v>
      </c>
      <c r="J3732" s="411">
        <v>3847</v>
      </c>
      <c r="K3732" s="412">
        <f>INT($I3732*J3732)</f>
        <v>0</v>
      </c>
      <c r="L3732" s="411">
        <v>128253</v>
      </c>
      <c r="M3732" s="412">
        <f>INT($I3732*L3732)</f>
        <v>0</v>
      </c>
      <c r="N3732" s="411"/>
      <c r="O3732" s="412">
        <f>INT($I3732*N3732)</f>
        <v>0</v>
      </c>
      <c r="P3732" s="412">
        <v>132100</v>
      </c>
      <c r="Q3732" s="412">
        <f>K3732+M3732+O3732</f>
        <v>0</v>
      </c>
      <c r="R3732" s="412"/>
      <c r="S3732" s="412"/>
      <c r="T3732" s="412"/>
      <c r="U3732" s="419" t="s">
        <v>2081</v>
      </c>
    </row>
    <row r="3733" spans="1:21" s="77" customFormat="1" ht="24" hidden="1" customHeight="1">
      <c r="A3733" s="372" t="s">
        <v>2072</v>
      </c>
      <c r="B3733" s="421"/>
      <c r="C3733" s="421" t="s">
        <v>4108</v>
      </c>
      <c r="D3733" s="421" t="s">
        <v>3455</v>
      </c>
      <c r="E3733" s="422" t="s">
        <v>1860</v>
      </c>
      <c r="F3733" s="416"/>
      <c r="G3733" s="416">
        <f>[5]내역서!F3697</f>
        <v>2</v>
      </c>
      <c r="H3733" s="415"/>
      <c r="I3733" s="415">
        <f>내역서!F3741</f>
        <v>0</v>
      </c>
      <c r="J3733" s="416">
        <v>3847</v>
      </c>
      <c r="K3733" s="417">
        <f t="shared" si="6343"/>
        <v>0</v>
      </c>
      <c r="L3733" s="416">
        <v>128253</v>
      </c>
      <c r="M3733" s="417">
        <f t="shared" si="6344"/>
        <v>0</v>
      </c>
      <c r="N3733" s="416"/>
      <c r="O3733" s="417">
        <f t="shared" si="6345"/>
        <v>0</v>
      </c>
      <c r="P3733" s="417">
        <v>132100</v>
      </c>
      <c r="Q3733" s="417">
        <f t="shared" si="6348"/>
        <v>0</v>
      </c>
      <c r="R3733" s="417">
        <f t="shared" ref="R3733" si="6375">I3733-I3732</f>
        <v>0</v>
      </c>
      <c r="S3733" s="417">
        <f t="shared" ref="S3733:T3733" si="6376">P3733-P3732</f>
        <v>0</v>
      </c>
      <c r="T3733" s="417">
        <f t="shared" si="6376"/>
        <v>0</v>
      </c>
      <c r="U3733" s="422" t="s">
        <v>2081</v>
      </c>
    </row>
    <row r="3734" spans="1:21" s="485" customFormat="1" ht="24" hidden="1" customHeight="1">
      <c r="A3734" s="366" t="s">
        <v>2055</v>
      </c>
      <c r="B3734" s="418" t="s">
        <v>0</v>
      </c>
      <c r="C3734" s="418" t="s">
        <v>4109</v>
      </c>
      <c r="D3734" s="418" t="s">
        <v>163</v>
      </c>
      <c r="E3734" s="419" t="s">
        <v>1860</v>
      </c>
      <c r="F3734" s="411"/>
      <c r="G3734" s="411">
        <f>[5]내역서!F3698</f>
        <v>2</v>
      </c>
      <c r="H3734" s="410"/>
      <c r="I3734" s="410">
        <f>내역서!F3742</f>
        <v>0</v>
      </c>
      <c r="J3734" s="411">
        <v>737</v>
      </c>
      <c r="K3734" s="412">
        <f>INT($I3734*J3734)</f>
        <v>0</v>
      </c>
      <c r="L3734" s="411">
        <v>24604</v>
      </c>
      <c r="M3734" s="412">
        <f>INT($I3734*L3734)</f>
        <v>0</v>
      </c>
      <c r="N3734" s="411"/>
      <c r="O3734" s="412">
        <f>INT($I3734*N3734)</f>
        <v>0</v>
      </c>
      <c r="P3734" s="412">
        <v>25341</v>
      </c>
      <c r="Q3734" s="412">
        <f>K3734+M3734+O3734</f>
        <v>0</v>
      </c>
      <c r="R3734" s="412"/>
      <c r="S3734" s="412"/>
      <c r="T3734" s="412"/>
      <c r="U3734" s="419" t="s">
        <v>2081</v>
      </c>
    </row>
    <row r="3735" spans="1:21" s="77" customFormat="1" ht="24" hidden="1" customHeight="1">
      <c r="A3735" s="372" t="s">
        <v>5223</v>
      </c>
      <c r="B3735" s="421"/>
      <c r="C3735" s="421" t="s">
        <v>4109</v>
      </c>
      <c r="D3735" s="421" t="s">
        <v>163</v>
      </c>
      <c r="E3735" s="422" t="s">
        <v>1860</v>
      </c>
      <c r="F3735" s="416"/>
      <c r="G3735" s="416">
        <f>[5]내역서!F3699</f>
        <v>2</v>
      </c>
      <c r="H3735" s="415"/>
      <c r="I3735" s="415">
        <f>내역서!F3743</f>
        <v>0</v>
      </c>
      <c r="J3735" s="416">
        <v>737</v>
      </c>
      <c r="K3735" s="417">
        <f t="shared" si="6343"/>
        <v>0</v>
      </c>
      <c r="L3735" s="416">
        <v>24604</v>
      </c>
      <c r="M3735" s="417">
        <f t="shared" si="6344"/>
        <v>0</v>
      </c>
      <c r="N3735" s="416"/>
      <c r="O3735" s="417">
        <f t="shared" si="6345"/>
        <v>0</v>
      </c>
      <c r="P3735" s="417">
        <v>25341</v>
      </c>
      <c r="Q3735" s="417">
        <f t="shared" si="6348"/>
        <v>0</v>
      </c>
      <c r="R3735" s="417">
        <f t="shared" ref="R3735" si="6377">I3735-I3734</f>
        <v>0</v>
      </c>
      <c r="S3735" s="417">
        <f t="shared" ref="S3735:T3735" si="6378">P3735-P3734</f>
        <v>0</v>
      </c>
      <c r="T3735" s="417">
        <f t="shared" si="6378"/>
        <v>0</v>
      </c>
      <c r="U3735" s="422" t="s">
        <v>2081</v>
      </c>
    </row>
    <row r="3736" spans="1:21" s="485" customFormat="1" ht="24" hidden="1" customHeight="1">
      <c r="A3736" s="366" t="s">
        <v>5224</v>
      </c>
      <c r="B3736" s="418" t="s">
        <v>0</v>
      </c>
      <c r="C3736" s="418" t="s">
        <v>4109</v>
      </c>
      <c r="D3736" s="418" t="s">
        <v>3455</v>
      </c>
      <c r="E3736" s="419" t="s">
        <v>1860</v>
      </c>
      <c r="F3736" s="411"/>
      <c r="G3736" s="411">
        <f>[5]내역서!F3700</f>
        <v>1</v>
      </c>
      <c r="H3736" s="410"/>
      <c r="I3736" s="410">
        <f>내역서!F3744</f>
        <v>0</v>
      </c>
      <c r="J3736" s="411">
        <v>1567</v>
      </c>
      <c r="K3736" s="412">
        <f>INT($I3736*J3736)</f>
        <v>0</v>
      </c>
      <c r="L3736" s="411">
        <v>52266</v>
      </c>
      <c r="M3736" s="412">
        <f>INT($I3736*L3736)</f>
        <v>0</v>
      </c>
      <c r="N3736" s="411"/>
      <c r="O3736" s="412">
        <f>INT($I3736*N3736)</f>
        <v>0</v>
      </c>
      <c r="P3736" s="412">
        <v>53833</v>
      </c>
      <c r="Q3736" s="412">
        <f>K3736+M3736+O3736</f>
        <v>0</v>
      </c>
      <c r="R3736" s="412"/>
      <c r="S3736" s="412"/>
      <c r="T3736" s="412"/>
      <c r="U3736" s="419" t="s">
        <v>2081</v>
      </c>
    </row>
    <row r="3737" spans="1:21" s="77" customFormat="1" ht="24" hidden="1" customHeight="1">
      <c r="A3737" s="372" t="s">
        <v>2072</v>
      </c>
      <c r="B3737" s="421"/>
      <c r="C3737" s="421" t="s">
        <v>4109</v>
      </c>
      <c r="D3737" s="421" t="s">
        <v>3455</v>
      </c>
      <c r="E3737" s="422" t="s">
        <v>1860</v>
      </c>
      <c r="F3737" s="416"/>
      <c r="G3737" s="416">
        <f>[5]내역서!F3701</f>
        <v>1</v>
      </c>
      <c r="H3737" s="415"/>
      <c r="I3737" s="415">
        <f>내역서!F3745</f>
        <v>0</v>
      </c>
      <c r="J3737" s="416">
        <v>1567</v>
      </c>
      <c r="K3737" s="417">
        <f t="shared" si="6343"/>
        <v>0</v>
      </c>
      <c r="L3737" s="416">
        <v>52266</v>
      </c>
      <c r="M3737" s="417">
        <f t="shared" si="6344"/>
        <v>0</v>
      </c>
      <c r="N3737" s="416"/>
      <c r="O3737" s="417">
        <f t="shared" si="6345"/>
        <v>0</v>
      </c>
      <c r="P3737" s="417">
        <v>53833</v>
      </c>
      <c r="Q3737" s="417">
        <f t="shared" si="6348"/>
        <v>0</v>
      </c>
      <c r="R3737" s="417">
        <f t="shared" ref="R3737" si="6379">I3737-I3736</f>
        <v>0</v>
      </c>
      <c r="S3737" s="417">
        <f t="shared" ref="S3737:T3737" si="6380">P3737-P3736</f>
        <v>0</v>
      </c>
      <c r="T3737" s="417">
        <f t="shared" si="6380"/>
        <v>0</v>
      </c>
      <c r="U3737" s="422" t="s">
        <v>2081</v>
      </c>
    </row>
    <row r="3738" spans="1:21" s="485" customFormat="1" ht="24" hidden="1" customHeight="1">
      <c r="A3738" s="366" t="s">
        <v>5225</v>
      </c>
      <c r="B3738" s="418" t="s">
        <v>0</v>
      </c>
      <c r="C3738" s="418" t="s">
        <v>4109</v>
      </c>
      <c r="D3738" s="418" t="s">
        <v>4090</v>
      </c>
      <c r="E3738" s="419" t="s">
        <v>1860</v>
      </c>
      <c r="F3738" s="411"/>
      <c r="G3738" s="411">
        <f>[5]내역서!F3702</f>
        <v>6</v>
      </c>
      <c r="H3738" s="410"/>
      <c r="I3738" s="410">
        <f>내역서!F3746</f>
        <v>0</v>
      </c>
      <c r="J3738" s="411">
        <v>3936</v>
      </c>
      <c r="K3738" s="412">
        <f>INT($I3738*J3738)</f>
        <v>0</v>
      </c>
      <c r="L3738" s="411">
        <v>131228</v>
      </c>
      <c r="M3738" s="412">
        <f>INT($I3738*L3738)</f>
        <v>0</v>
      </c>
      <c r="N3738" s="411"/>
      <c r="O3738" s="412">
        <f>INT($I3738*N3738)</f>
        <v>0</v>
      </c>
      <c r="P3738" s="412">
        <v>135164</v>
      </c>
      <c r="Q3738" s="412">
        <f>K3738+M3738+O3738</f>
        <v>0</v>
      </c>
      <c r="R3738" s="412"/>
      <c r="S3738" s="412"/>
      <c r="T3738" s="412"/>
      <c r="U3738" s="419" t="s">
        <v>2081</v>
      </c>
    </row>
    <row r="3739" spans="1:21" s="77" customFormat="1" ht="24" hidden="1" customHeight="1">
      <c r="A3739" s="372" t="s">
        <v>2072</v>
      </c>
      <c r="B3739" s="421"/>
      <c r="C3739" s="421" t="s">
        <v>4109</v>
      </c>
      <c r="D3739" s="421" t="s">
        <v>4090</v>
      </c>
      <c r="E3739" s="422" t="s">
        <v>1860</v>
      </c>
      <c r="F3739" s="416"/>
      <c r="G3739" s="416">
        <f>[5]내역서!F3703</f>
        <v>6</v>
      </c>
      <c r="H3739" s="415"/>
      <c r="I3739" s="415">
        <f>내역서!F3747</f>
        <v>0</v>
      </c>
      <c r="J3739" s="416">
        <v>3936</v>
      </c>
      <c r="K3739" s="417">
        <f t="shared" si="6343"/>
        <v>0</v>
      </c>
      <c r="L3739" s="416">
        <v>131228</v>
      </c>
      <c r="M3739" s="417">
        <f t="shared" si="6344"/>
        <v>0</v>
      </c>
      <c r="N3739" s="416"/>
      <c r="O3739" s="417">
        <f t="shared" si="6345"/>
        <v>0</v>
      </c>
      <c r="P3739" s="417">
        <v>135164</v>
      </c>
      <c r="Q3739" s="417">
        <f t="shared" si="6348"/>
        <v>0</v>
      </c>
      <c r="R3739" s="417">
        <f t="shared" ref="R3739" si="6381">I3739-I3738</f>
        <v>0</v>
      </c>
      <c r="S3739" s="417">
        <f t="shared" ref="S3739:T3739" si="6382">P3739-P3738</f>
        <v>0</v>
      </c>
      <c r="T3739" s="417">
        <f t="shared" si="6382"/>
        <v>0</v>
      </c>
      <c r="U3739" s="422" t="s">
        <v>2081</v>
      </c>
    </row>
    <row r="3740" spans="1:21" s="485" customFormat="1" ht="24" hidden="1" customHeight="1">
      <c r="A3740" s="366" t="s">
        <v>5224</v>
      </c>
      <c r="B3740" s="418" t="s">
        <v>0</v>
      </c>
      <c r="C3740" s="418" t="s">
        <v>4109</v>
      </c>
      <c r="D3740" s="418" t="s">
        <v>177</v>
      </c>
      <c r="E3740" s="419" t="s">
        <v>1860</v>
      </c>
      <c r="F3740" s="411"/>
      <c r="G3740" s="411">
        <f>[5]내역서!F3704</f>
        <v>6</v>
      </c>
      <c r="H3740" s="410"/>
      <c r="I3740" s="410">
        <f>내역서!F3748</f>
        <v>0</v>
      </c>
      <c r="J3740" s="411">
        <v>5658</v>
      </c>
      <c r="K3740" s="412">
        <f>INT($I3740*J3740)</f>
        <v>0</v>
      </c>
      <c r="L3740" s="411">
        <v>188642</v>
      </c>
      <c r="M3740" s="412">
        <f>INT($I3740*L3740)</f>
        <v>0</v>
      </c>
      <c r="N3740" s="411"/>
      <c r="O3740" s="412">
        <f>INT($I3740*N3740)</f>
        <v>0</v>
      </c>
      <c r="P3740" s="412">
        <v>194300</v>
      </c>
      <c r="Q3740" s="412">
        <f>K3740+M3740+O3740</f>
        <v>0</v>
      </c>
      <c r="R3740" s="412"/>
      <c r="S3740" s="412"/>
      <c r="T3740" s="412"/>
      <c r="U3740" s="419" t="s">
        <v>2081</v>
      </c>
    </row>
    <row r="3741" spans="1:21" s="77" customFormat="1" ht="24" hidden="1" customHeight="1">
      <c r="A3741" s="372" t="s">
        <v>5226</v>
      </c>
      <c r="B3741" s="421"/>
      <c r="C3741" s="421" t="s">
        <v>4109</v>
      </c>
      <c r="D3741" s="421" t="s">
        <v>177</v>
      </c>
      <c r="E3741" s="422" t="s">
        <v>1860</v>
      </c>
      <c r="F3741" s="416"/>
      <c r="G3741" s="416">
        <f>[5]내역서!F3705</f>
        <v>6</v>
      </c>
      <c r="H3741" s="415"/>
      <c r="I3741" s="415">
        <f>내역서!F3749</f>
        <v>0</v>
      </c>
      <c r="J3741" s="416">
        <v>5658</v>
      </c>
      <c r="K3741" s="417">
        <f t="shared" si="6343"/>
        <v>0</v>
      </c>
      <c r="L3741" s="416">
        <v>188642</v>
      </c>
      <c r="M3741" s="417">
        <f t="shared" si="6344"/>
        <v>0</v>
      </c>
      <c r="N3741" s="416"/>
      <c r="O3741" s="417">
        <f t="shared" si="6345"/>
        <v>0</v>
      </c>
      <c r="P3741" s="417">
        <v>194300</v>
      </c>
      <c r="Q3741" s="417">
        <f t="shared" si="6348"/>
        <v>0</v>
      </c>
      <c r="R3741" s="417">
        <f t="shared" ref="R3741" si="6383">I3741-I3740</f>
        <v>0</v>
      </c>
      <c r="S3741" s="417">
        <f t="shared" ref="S3741:T3741" si="6384">P3741-P3740</f>
        <v>0</v>
      </c>
      <c r="T3741" s="417">
        <f t="shared" si="6384"/>
        <v>0</v>
      </c>
      <c r="U3741" s="422" t="s">
        <v>2081</v>
      </c>
    </row>
    <row r="3742" spans="1:21" s="485" customFormat="1" ht="24" hidden="1" customHeight="1">
      <c r="A3742" s="366" t="s">
        <v>2055</v>
      </c>
      <c r="B3742" s="418" t="s">
        <v>0</v>
      </c>
      <c r="C3742" s="418" t="s">
        <v>4110</v>
      </c>
      <c r="D3742" s="418" t="s">
        <v>196</v>
      </c>
      <c r="E3742" s="419" t="s">
        <v>1860</v>
      </c>
      <c r="F3742" s="411"/>
      <c r="G3742" s="411">
        <f>[5]내역서!F3706</f>
        <v>9</v>
      </c>
      <c r="H3742" s="410"/>
      <c r="I3742" s="410">
        <f>내역서!F3750</f>
        <v>0</v>
      </c>
      <c r="J3742" s="411">
        <v>8933</v>
      </c>
      <c r="K3742" s="412">
        <f>INT($I3742*J3742)</f>
        <v>0</v>
      </c>
      <c r="L3742" s="411">
        <v>33548</v>
      </c>
      <c r="M3742" s="412">
        <f>INT($I3742*L3742)</f>
        <v>0</v>
      </c>
      <c r="N3742" s="411"/>
      <c r="O3742" s="412">
        <f>INT($I3742*N3742)</f>
        <v>0</v>
      </c>
      <c r="P3742" s="412">
        <v>42481</v>
      </c>
      <c r="Q3742" s="412">
        <f>K3742+M3742+O3742</f>
        <v>0</v>
      </c>
      <c r="R3742" s="412"/>
      <c r="S3742" s="412"/>
      <c r="T3742" s="412"/>
      <c r="U3742" s="419" t="s">
        <v>2081</v>
      </c>
    </row>
    <row r="3743" spans="1:21" s="77" customFormat="1" ht="24" hidden="1" customHeight="1">
      <c r="A3743" s="372" t="s">
        <v>5227</v>
      </c>
      <c r="B3743" s="421"/>
      <c r="C3743" s="421" t="s">
        <v>4110</v>
      </c>
      <c r="D3743" s="421" t="s">
        <v>196</v>
      </c>
      <c r="E3743" s="422" t="s">
        <v>1860</v>
      </c>
      <c r="F3743" s="416"/>
      <c r="G3743" s="416">
        <f>[5]내역서!F3707</f>
        <v>9</v>
      </c>
      <c r="H3743" s="415"/>
      <c r="I3743" s="415">
        <f>내역서!F3751</f>
        <v>0</v>
      </c>
      <c r="J3743" s="416">
        <v>8933</v>
      </c>
      <c r="K3743" s="417">
        <f t="shared" si="6343"/>
        <v>0</v>
      </c>
      <c r="L3743" s="416">
        <v>33548</v>
      </c>
      <c r="M3743" s="417">
        <f t="shared" si="6344"/>
        <v>0</v>
      </c>
      <c r="N3743" s="416"/>
      <c r="O3743" s="417">
        <f t="shared" si="6345"/>
        <v>0</v>
      </c>
      <c r="P3743" s="417">
        <v>42481</v>
      </c>
      <c r="Q3743" s="417">
        <f t="shared" si="6348"/>
        <v>0</v>
      </c>
      <c r="R3743" s="417">
        <f t="shared" ref="R3743" si="6385">I3743-I3742</f>
        <v>0</v>
      </c>
      <c r="S3743" s="417">
        <f t="shared" ref="S3743:T3743" si="6386">P3743-P3742</f>
        <v>0</v>
      </c>
      <c r="T3743" s="417">
        <f t="shared" si="6386"/>
        <v>0</v>
      </c>
      <c r="U3743" s="422" t="s">
        <v>2081</v>
      </c>
    </row>
    <row r="3744" spans="1:21" s="485" customFormat="1" ht="24" hidden="1" customHeight="1">
      <c r="A3744" s="366" t="s">
        <v>5219</v>
      </c>
      <c r="B3744" s="418" t="s">
        <v>0</v>
      </c>
      <c r="C3744" s="418" t="s">
        <v>4112</v>
      </c>
      <c r="D3744" s="418" t="s">
        <v>208</v>
      </c>
      <c r="E3744" s="419" t="s">
        <v>1860</v>
      </c>
      <c r="F3744" s="411"/>
      <c r="G3744" s="411">
        <f>[5]내역서!F3708</f>
        <v>18</v>
      </c>
      <c r="H3744" s="410"/>
      <c r="I3744" s="410">
        <f>내역서!F3752</f>
        <v>0</v>
      </c>
      <c r="J3744" s="411">
        <v>1334</v>
      </c>
      <c r="K3744" s="412">
        <f>INT($I3744*J3744)</f>
        <v>0</v>
      </c>
      <c r="L3744" s="411">
        <v>0</v>
      </c>
      <c r="M3744" s="412">
        <f>INT($I3744*L3744)</f>
        <v>0</v>
      </c>
      <c r="N3744" s="411"/>
      <c r="O3744" s="412">
        <f>INT($I3744*N3744)</f>
        <v>0</v>
      </c>
      <c r="P3744" s="412">
        <v>1334</v>
      </c>
      <c r="Q3744" s="412">
        <f>K3744+M3744+O3744</f>
        <v>0</v>
      </c>
      <c r="R3744" s="412"/>
      <c r="S3744" s="412"/>
      <c r="T3744" s="412"/>
      <c r="U3744" s="419" t="s">
        <v>2081</v>
      </c>
    </row>
    <row r="3745" spans="1:21" s="77" customFormat="1" ht="24" hidden="1" customHeight="1">
      <c r="A3745" s="372" t="s">
        <v>2072</v>
      </c>
      <c r="B3745" s="421"/>
      <c r="C3745" s="421" t="s">
        <v>4112</v>
      </c>
      <c r="D3745" s="421" t="s">
        <v>208</v>
      </c>
      <c r="E3745" s="422" t="s">
        <v>1860</v>
      </c>
      <c r="F3745" s="416"/>
      <c r="G3745" s="416">
        <f>[5]내역서!F3709</f>
        <v>18</v>
      </c>
      <c r="H3745" s="415"/>
      <c r="I3745" s="415">
        <f>내역서!F3753</f>
        <v>0</v>
      </c>
      <c r="J3745" s="416">
        <v>1334</v>
      </c>
      <c r="K3745" s="417">
        <f t="shared" si="6343"/>
        <v>0</v>
      </c>
      <c r="L3745" s="416">
        <v>0</v>
      </c>
      <c r="M3745" s="417">
        <f t="shared" si="6344"/>
        <v>0</v>
      </c>
      <c r="N3745" s="416"/>
      <c r="O3745" s="417">
        <f t="shared" si="6345"/>
        <v>0</v>
      </c>
      <c r="P3745" s="417">
        <v>1334</v>
      </c>
      <c r="Q3745" s="417">
        <f t="shared" si="6348"/>
        <v>0</v>
      </c>
      <c r="R3745" s="417">
        <f t="shared" ref="R3745" si="6387">I3745-I3744</f>
        <v>0</v>
      </c>
      <c r="S3745" s="417">
        <f t="shared" ref="S3745:T3745" si="6388">P3745-P3744</f>
        <v>0</v>
      </c>
      <c r="T3745" s="417">
        <f t="shared" si="6388"/>
        <v>0</v>
      </c>
      <c r="U3745" s="422" t="s">
        <v>2081</v>
      </c>
    </row>
    <row r="3746" spans="1:21" s="485" customFormat="1" ht="24" hidden="1" customHeight="1">
      <c r="A3746" s="366" t="s">
        <v>2055</v>
      </c>
      <c r="B3746" s="418" t="s">
        <v>0</v>
      </c>
      <c r="C3746" s="418" t="s">
        <v>4112</v>
      </c>
      <c r="D3746" s="418" t="s">
        <v>163</v>
      </c>
      <c r="E3746" s="419" t="s">
        <v>1860</v>
      </c>
      <c r="F3746" s="411"/>
      <c r="G3746" s="411">
        <f>[5]내역서!F3710</f>
        <v>18</v>
      </c>
      <c r="H3746" s="410"/>
      <c r="I3746" s="410">
        <f>내역서!F3754</f>
        <v>0</v>
      </c>
      <c r="J3746" s="411">
        <v>1847</v>
      </c>
      <c r="K3746" s="412">
        <f>INT($I3746*J3746)</f>
        <v>0</v>
      </c>
      <c r="L3746" s="411">
        <v>0</v>
      </c>
      <c r="M3746" s="412">
        <f>INT($I3746*L3746)</f>
        <v>0</v>
      </c>
      <c r="N3746" s="411"/>
      <c r="O3746" s="412">
        <f>INT($I3746*N3746)</f>
        <v>0</v>
      </c>
      <c r="P3746" s="412">
        <v>1847</v>
      </c>
      <c r="Q3746" s="412">
        <f>K3746+M3746+O3746</f>
        <v>0</v>
      </c>
      <c r="R3746" s="412"/>
      <c r="S3746" s="412"/>
      <c r="T3746" s="412"/>
      <c r="U3746" s="419" t="s">
        <v>2081</v>
      </c>
    </row>
    <row r="3747" spans="1:21" s="77" customFormat="1" ht="24" hidden="1" customHeight="1">
      <c r="A3747" s="372" t="s">
        <v>5228</v>
      </c>
      <c r="B3747" s="421"/>
      <c r="C3747" s="421" t="s">
        <v>4112</v>
      </c>
      <c r="D3747" s="421" t="s">
        <v>163</v>
      </c>
      <c r="E3747" s="422" t="s">
        <v>1860</v>
      </c>
      <c r="F3747" s="416"/>
      <c r="G3747" s="416">
        <f>[5]내역서!F3711</f>
        <v>18</v>
      </c>
      <c r="H3747" s="415"/>
      <c r="I3747" s="415">
        <f>내역서!F3755</f>
        <v>0</v>
      </c>
      <c r="J3747" s="416">
        <v>1847</v>
      </c>
      <c r="K3747" s="417">
        <f t="shared" si="6343"/>
        <v>0</v>
      </c>
      <c r="L3747" s="416">
        <v>0</v>
      </c>
      <c r="M3747" s="417">
        <f t="shared" si="6344"/>
        <v>0</v>
      </c>
      <c r="N3747" s="416"/>
      <c r="O3747" s="417">
        <f t="shared" si="6345"/>
        <v>0</v>
      </c>
      <c r="P3747" s="417">
        <v>1847</v>
      </c>
      <c r="Q3747" s="417">
        <f t="shared" si="6348"/>
        <v>0</v>
      </c>
      <c r="R3747" s="417">
        <f t="shared" ref="R3747" si="6389">I3747-I3746</f>
        <v>0</v>
      </c>
      <c r="S3747" s="417">
        <f t="shared" ref="S3747:T3747" si="6390">P3747-P3746</f>
        <v>0</v>
      </c>
      <c r="T3747" s="417">
        <f t="shared" si="6390"/>
        <v>0</v>
      </c>
      <c r="U3747" s="422" t="s">
        <v>2081</v>
      </c>
    </row>
    <row r="3748" spans="1:21" s="485" customFormat="1" ht="24" hidden="1" customHeight="1">
      <c r="A3748" s="366" t="s">
        <v>5229</v>
      </c>
      <c r="B3748" s="418" t="s">
        <v>0</v>
      </c>
      <c r="C3748" s="418" t="s">
        <v>4112</v>
      </c>
      <c r="D3748" s="418" t="s">
        <v>167</v>
      </c>
      <c r="E3748" s="419" t="s">
        <v>1860</v>
      </c>
      <c r="F3748" s="411"/>
      <c r="G3748" s="411">
        <f>[5]내역서!F3712</f>
        <v>1</v>
      </c>
      <c r="H3748" s="410"/>
      <c r="I3748" s="410">
        <f>내역서!F3756</f>
        <v>0</v>
      </c>
      <c r="J3748" s="411">
        <v>6593</v>
      </c>
      <c r="K3748" s="412">
        <f>INT($I3748*J3748)</f>
        <v>0</v>
      </c>
      <c r="L3748" s="411">
        <v>0</v>
      </c>
      <c r="M3748" s="412">
        <f>INT($I3748*L3748)</f>
        <v>0</v>
      </c>
      <c r="N3748" s="411"/>
      <c r="O3748" s="412">
        <f>INT($I3748*N3748)</f>
        <v>0</v>
      </c>
      <c r="P3748" s="412">
        <v>6593</v>
      </c>
      <c r="Q3748" s="412">
        <f>K3748+M3748+O3748</f>
        <v>0</v>
      </c>
      <c r="R3748" s="412"/>
      <c r="S3748" s="412"/>
      <c r="T3748" s="412"/>
      <c r="U3748" s="419" t="s">
        <v>2081</v>
      </c>
    </row>
    <row r="3749" spans="1:21" s="77" customFormat="1" ht="24" hidden="1" customHeight="1">
      <c r="A3749" s="372" t="s">
        <v>5230</v>
      </c>
      <c r="B3749" s="421"/>
      <c r="C3749" s="421" t="s">
        <v>4112</v>
      </c>
      <c r="D3749" s="421" t="s">
        <v>167</v>
      </c>
      <c r="E3749" s="422" t="s">
        <v>1860</v>
      </c>
      <c r="F3749" s="416"/>
      <c r="G3749" s="416">
        <f>[5]내역서!F3713</f>
        <v>1</v>
      </c>
      <c r="H3749" s="415"/>
      <c r="I3749" s="415">
        <f>내역서!F3757</f>
        <v>0</v>
      </c>
      <c r="J3749" s="416">
        <v>6593</v>
      </c>
      <c r="K3749" s="417">
        <f t="shared" si="6343"/>
        <v>0</v>
      </c>
      <c r="L3749" s="416">
        <v>0</v>
      </c>
      <c r="M3749" s="417">
        <f t="shared" si="6344"/>
        <v>0</v>
      </c>
      <c r="N3749" s="416"/>
      <c r="O3749" s="417">
        <f t="shared" si="6345"/>
        <v>0</v>
      </c>
      <c r="P3749" s="417">
        <v>6593</v>
      </c>
      <c r="Q3749" s="417">
        <f t="shared" si="6348"/>
        <v>0</v>
      </c>
      <c r="R3749" s="417">
        <f t="shared" ref="R3749" si="6391">I3749-I3748</f>
        <v>0</v>
      </c>
      <c r="S3749" s="417">
        <f t="shared" ref="S3749:T3749" si="6392">P3749-P3748</f>
        <v>0</v>
      </c>
      <c r="T3749" s="417">
        <f t="shared" si="6392"/>
        <v>0</v>
      </c>
      <c r="U3749" s="422" t="s">
        <v>2081</v>
      </c>
    </row>
    <row r="3750" spans="1:21" s="485" customFormat="1" ht="24" hidden="1" customHeight="1">
      <c r="A3750" s="366" t="s">
        <v>2055</v>
      </c>
      <c r="B3750" s="418" t="s">
        <v>0</v>
      </c>
      <c r="C3750" s="418" t="s">
        <v>4112</v>
      </c>
      <c r="D3750" s="418" t="s">
        <v>3455</v>
      </c>
      <c r="E3750" s="419" t="s">
        <v>1860</v>
      </c>
      <c r="F3750" s="411"/>
      <c r="G3750" s="411">
        <f>[5]내역서!F3714</f>
        <v>10</v>
      </c>
      <c r="H3750" s="410"/>
      <c r="I3750" s="410">
        <f>내역서!F3758</f>
        <v>0</v>
      </c>
      <c r="J3750" s="411">
        <v>12384</v>
      </c>
      <c r="K3750" s="412">
        <f>INT($I3750*J3750)</f>
        <v>0</v>
      </c>
      <c r="L3750" s="411">
        <v>0</v>
      </c>
      <c r="M3750" s="412">
        <f>INT($I3750*L3750)</f>
        <v>0</v>
      </c>
      <c r="N3750" s="411"/>
      <c r="O3750" s="412">
        <f>INT($I3750*N3750)</f>
        <v>0</v>
      </c>
      <c r="P3750" s="412">
        <v>12384</v>
      </c>
      <c r="Q3750" s="412">
        <f>K3750+M3750+O3750</f>
        <v>0</v>
      </c>
      <c r="R3750" s="412"/>
      <c r="S3750" s="412"/>
      <c r="T3750" s="412"/>
      <c r="U3750" s="419" t="s">
        <v>2081</v>
      </c>
    </row>
    <row r="3751" spans="1:21" s="77" customFormat="1" ht="24" hidden="1" customHeight="1">
      <c r="A3751" s="372" t="s">
        <v>2072</v>
      </c>
      <c r="B3751" s="421"/>
      <c r="C3751" s="421" t="s">
        <v>4112</v>
      </c>
      <c r="D3751" s="421" t="s">
        <v>3455</v>
      </c>
      <c r="E3751" s="422" t="s">
        <v>1860</v>
      </c>
      <c r="F3751" s="416"/>
      <c r="G3751" s="416">
        <f>[5]내역서!F3715</f>
        <v>10</v>
      </c>
      <c r="H3751" s="415"/>
      <c r="I3751" s="415">
        <f>내역서!F3759</f>
        <v>0</v>
      </c>
      <c r="J3751" s="416">
        <v>12384</v>
      </c>
      <c r="K3751" s="417">
        <f t="shared" si="6343"/>
        <v>0</v>
      </c>
      <c r="L3751" s="416">
        <v>0</v>
      </c>
      <c r="M3751" s="417">
        <f t="shared" si="6344"/>
        <v>0</v>
      </c>
      <c r="N3751" s="416"/>
      <c r="O3751" s="417">
        <f t="shared" si="6345"/>
        <v>0</v>
      </c>
      <c r="P3751" s="417">
        <v>12384</v>
      </c>
      <c r="Q3751" s="417">
        <f t="shared" si="6348"/>
        <v>0</v>
      </c>
      <c r="R3751" s="417">
        <f t="shared" ref="R3751" si="6393">I3751-I3750</f>
        <v>0</v>
      </c>
      <c r="S3751" s="417">
        <f t="shared" ref="S3751:T3751" si="6394">P3751-P3750</f>
        <v>0</v>
      </c>
      <c r="T3751" s="417">
        <f t="shared" si="6394"/>
        <v>0</v>
      </c>
      <c r="U3751" s="422" t="s">
        <v>2081</v>
      </c>
    </row>
    <row r="3752" spans="1:21" s="485" customFormat="1" ht="24" hidden="1" customHeight="1">
      <c r="A3752" s="366" t="s">
        <v>2055</v>
      </c>
      <c r="B3752" s="418" t="s">
        <v>0</v>
      </c>
      <c r="C3752" s="418" t="s">
        <v>4112</v>
      </c>
      <c r="D3752" s="418" t="s">
        <v>180</v>
      </c>
      <c r="E3752" s="419" t="s">
        <v>1860</v>
      </c>
      <c r="F3752" s="411"/>
      <c r="G3752" s="411">
        <f>[5]내역서!F3716</f>
        <v>1</v>
      </c>
      <c r="H3752" s="410"/>
      <c r="I3752" s="410">
        <f>내역서!F3760</f>
        <v>0</v>
      </c>
      <c r="J3752" s="411">
        <v>20833</v>
      </c>
      <c r="K3752" s="412">
        <f>INT($I3752*J3752)</f>
        <v>0</v>
      </c>
      <c r="L3752" s="411">
        <v>0</v>
      </c>
      <c r="M3752" s="412">
        <f>INT($I3752*L3752)</f>
        <v>0</v>
      </c>
      <c r="N3752" s="411"/>
      <c r="O3752" s="412">
        <f>INT($I3752*N3752)</f>
        <v>0</v>
      </c>
      <c r="P3752" s="412">
        <v>20833</v>
      </c>
      <c r="Q3752" s="412">
        <f>K3752+M3752+O3752</f>
        <v>0</v>
      </c>
      <c r="R3752" s="412"/>
      <c r="S3752" s="412"/>
      <c r="T3752" s="412"/>
      <c r="U3752" s="419" t="s">
        <v>2081</v>
      </c>
    </row>
    <row r="3753" spans="1:21" s="77" customFormat="1" ht="24" hidden="1" customHeight="1">
      <c r="A3753" s="372" t="s">
        <v>5231</v>
      </c>
      <c r="B3753" s="421"/>
      <c r="C3753" s="421" t="s">
        <v>4112</v>
      </c>
      <c r="D3753" s="421" t="s">
        <v>180</v>
      </c>
      <c r="E3753" s="422" t="s">
        <v>1860</v>
      </c>
      <c r="F3753" s="416"/>
      <c r="G3753" s="416">
        <f>[5]내역서!F3717</f>
        <v>1</v>
      </c>
      <c r="H3753" s="415"/>
      <c r="I3753" s="415">
        <f>내역서!F3761</f>
        <v>0</v>
      </c>
      <c r="J3753" s="416">
        <v>20833</v>
      </c>
      <c r="K3753" s="417">
        <f t="shared" si="6343"/>
        <v>0</v>
      </c>
      <c r="L3753" s="416">
        <v>0</v>
      </c>
      <c r="M3753" s="417">
        <f t="shared" si="6344"/>
        <v>0</v>
      </c>
      <c r="N3753" s="416"/>
      <c r="O3753" s="417">
        <f t="shared" si="6345"/>
        <v>0</v>
      </c>
      <c r="P3753" s="417">
        <v>20833</v>
      </c>
      <c r="Q3753" s="417">
        <f t="shared" si="6348"/>
        <v>0</v>
      </c>
      <c r="R3753" s="417">
        <f t="shared" ref="R3753" si="6395">I3753-I3752</f>
        <v>0</v>
      </c>
      <c r="S3753" s="417">
        <f t="shared" ref="S3753:T3753" si="6396">P3753-P3752</f>
        <v>0</v>
      </c>
      <c r="T3753" s="417">
        <f t="shared" si="6396"/>
        <v>0</v>
      </c>
      <c r="U3753" s="422" t="s">
        <v>2081</v>
      </c>
    </row>
    <row r="3754" spans="1:21" s="485" customFormat="1" ht="24" hidden="1" customHeight="1">
      <c r="A3754" s="366" t="s">
        <v>2055</v>
      </c>
      <c r="B3754" s="418" t="s">
        <v>0</v>
      </c>
      <c r="C3754" s="418" t="s">
        <v>4112</v>
      </c>
      <c r="D3754" s="418" t="s">
        <v>4090</v>
      </c>
      <c r="E3754" s="419" t="s">
        <v>1860</v>
      </c>
      <c r="F3754" s="411"/>
      <c r="G3754" s="411">
        <f>[5]내역서!F3718</f>
        <v>18</v>
      </c>
      <c r="H3754" s="410"/>
      <c r="I3754" s="410">
        <f>내역서!F3762</f>
        <v>0</v>
      </c>
      <c r="J3754" s="411">
        <v>50917</v>
      </c>
      <c r="K3754" s="412">
        <f>INT($I3754*J3754)</f>
        <v>0</v>
      </c>
      <c r="L3754" s="411">
        <v>0</v>
      </c>
      <c r="M3754" s="412">
        <f>INT($I3754*L3754)</f>
        <v>0</v>
      </c>
      <c r="N3754" s="411"/>
      <c r="O3754" s="412">
        <f>INT($I3754*N3754)</f>
        <v>0</v>
      </c>
      <c r="P3754" s="412">
        <v>50917</v>
      </c>
      <c r="Q3754" s="412">
        <f>K3754+M3754+O3754</f>
        <v>0</v>
      </c>
      <c r="R3754" s="412"/>
      <c r="S3754" s="412"/>
      <c r="T3754" s="412"/>
      <c r="U3754" s="419" t="s">
        <v>2081</v>
      </c>
    </row>
    <row r="3755" spans="1:21" s="77" customFormat="1" ht="24" hidden="1" customHeight="1">
      <c r="A3755" s="372" t="s">
        <v>2072</v>
      </c>
      <c r="B3755" s="421"/>
      <c r="C3755" s="421" t="s">
        <v>4112</v>
      </c>
      <c r="D3755" s="421" t="s">
        <v>4090</v>
      </c>
      <c r="E3755" s="422" t="s">
        <v>1860</v>
      </c>
      <c r="F3755" s="416"/>
      <c r="G3755" s="416">
        <f>[5]내역서!F3719</f>
        <v>18</v>
      </c>
      <c r="H3755" s="415"/>
      <c r="I3755" s="415">
        <f>내역서!F3763</f>
        <v>0</v>
      </c>
      <c r="J3755" s="416">
        <v>50917</v>
      </c>
      <c r="K3755" s="417">
        <f t="shared" si="6343"/>
        <v>0</v>
      </c>
      <c r="L3755" s="416">
        <v>0</v>
      </c>
      <c r="M3755" s="417">
        <f t="shared" si="6344"/>
        <v>0</v>
      </c>
      <c r="N3755" s="416"/>
      <c r="O3755" s="417">
        <f t="shared" si="6345"/>
        <v>0</v>
      </c>
      <c r="P3755" s="417">
        <v>50917</v>
      </c>
      <c r="Q3755" s="417">
        <f t="shared" si="6348"/>
        <v>0</v>
      </c>
      <c r="R3755" s="417">
        <f t="shared" ref="R3755" si="6397">I3755-I3754</f>
        <v>0</v>
      </c>
      <c r="S3755" s="417">
        <f t="shared" ref="S3755:T3755" si="6398">P3755-P3754</f>
        <v>0</v>
      </c>
      <c r="T3755" s="417">
        <f t="shared" si="6398"/>
        <v>0</v>
      </c>
      <c r="U3755" s="422" t="s">
        <v>2081</v>
      </c>
    </row>
    <row r="3756" spans="1:21" s="485" customFormat="1" ht="24" hidden="1" customHeight="1">
      <c r="A3756" s="366" t="s">
        <v>2055</v>
      </c>
      <c r="B3756" s="418" t="s">
        <v>0</v>
      </c>
      <c r="C3756" s="418" t="s">
        <v>4112</v>
      </c>
      <c r="D3756" s="418" t="s">
        <v>177</v>
      </c>
      <c r="E3756" s="419" t="s">
        <v>1860</v>
      </c>
      <c r="F3756" s="411"/>
      <c r="G3756" s="411">
        <f>[5]내역서!F3720</f>
        <v>24</v>
      </c>
      <c r="H3756" s="410"/>
      <c r="I3756" s="410">
        <f>내역서!F3764</f>
        <v>0</v>
      </c>
      <c r="J3756" s="411">
        <v>82686</v>
      </c>
      <c r="K3756" s="412">
        <f>INT($I3756*J3756)</f>
        <v>0</v>
      </c>
      <c r="L3756" s="411">
        <v>0</v>
      </c>
      <c r="M3756" s="412">
        <f>INT($I3756*L3756)</f>
        <v>0</v>
      </c>
      <c r="N3756" s="411"/>
      <c r="O3756" s="412">
        <f>INT($I3756*N3756)</f>
        <v>0</v>
      </c>
      <c r="P3756" s="412">
        <v>82686</v>
      </c>
      <c r="Q3756" s="412">
        <f>K3756+M3756+O3756</f>
        <v>0</v>
      </c>
      <c r="R3756" s="412"/>
      <c r="S3756" s="412"/>
      <c r="T3756" s="412"/>
      <c r="U3756" s="419" t="s">
        <v>2081</v>
      </c>
    </row>
    <row r="3757" spans="1:21" s="77" customFormat="1" ht="24" hidden="1" customHeight="1">
      <c r="A3757" s="372" t="s">
        <v>5231</v>
      </c>
      <c r="B3757" s="421"/>
      <c r="C3757" s="421" t="s">
        <v>4112</v>
      </c>
      <c r="D3757" s="421" t="s">
        <v>177</v>
      </c>
      <c r="E3757" s="422" t="s">
        <v>1860</v>
      </c>
      <c r="F3757" s="416"/>
      <c r="G3757" s="416">
        <f>[5]내역서!F3721</f>
        <v>24</v>
      </c>
      <c r="H3757" s="415"/>
      <c r="I3757" s="415">
        <f>내역서!F3765</f>
        <v>0</v>
      </c>
      <c r="J3757" s="416">
        <v>82686</v>
      </c>
      <c r="K3757" s="417">
        <f t="shared" si="6343"/>
        <v>0</v>
      </c>
      <c r="L3757" s="416">
        <v>0</v>
      </c>
      <c r="M3757" s="417">
        <f t="shared" si="6344"/>
        <v>0</v>
      </c>
      <c r="N3757" s="416"/>
      <c r="O3757" s="417">
        <f t="shared" si="6345"/>
        <v>0</v>
      </c>
      <c r="P3757" s="417">
        <v>82686</v>
      </c>
      <c r="Q3757" s="417">
        <f t="shared" si="6348"/>
        <v>0</v>
      </c>
      <c r="R3757" s="417">
        <f t="shared" ref="R3757" si="6399">I3757-I3756</f>
        <v>0</v>
      </c>
      <c r="S3757" s="417">
        <f t="shared" ref="S3757:T3757" si="6400">P3757-P3756</f>
        <v>0</v>
      </c>
      <c r="T3757" s="417">
        <f t="shared" si="6400"/>
        <v>0</v>
      </c>
      <c r="U3757" s="422" t="s">
        <v>2081</v>
      </c>
    </row>
    <row r="3758" spans="1:21" s="460" customFormat="1" ht="24" hidden="1" customHeight="1">
      <c r="A3758" s="366" t="s">
        <v>2055</v>
      </c>
      <c r="B3758" s="448" t="s">
        <v>4114</v>
      </c>
      <c r="C3758" s="448" t="s">
        <v>4115</v>
      </c>
      <c r="D3758" s="449" t="s">
        <v>0</v>
      </c>
      <c r="E3758" s="449" t="s">
        <v>0</v>
      </c>
      <c r="F3758" s="450">
        <v>0</v>
      </c>
      <c r="G3758" s="450">
        <f>[5]내역서!F3722</f>
        <v>0</v>
      </c>
      <c r="H3758" s="450"/>
      <c r="I3758" s="450">
        <f>내역서!F3766</f>
        <v>0</v>
      </c>
      <c r="J3758" s="451">
        <v>0</v>
      </c>
      <c r="K3758" s="450">
        <f>K3760+K3762+K3764+K3766+K3768+K3770+K3772</f>
        <v>0</v>
      </c>
      <c r="L3758" s="451">
        <v>0</v>
      </c>
      <c r="M3758" s="450">
        <f>M3760+M3762+M3764+M3766+M3768+M3770+M3772</f>
        <v>0</v>
      </c>
      <c r="N3758" s="451">
        <v>0</v>
      </c>
      <c r="O3758" s="450">
        <f>O3760+O3762+O3764+O3766+O3768+O3770+O3772</f>
        <v>0</v>
      </c>
      <c r="P3758" s="452">
        <v>0</v>
      </c>
      <c r="Q3758" s="450">
        <f>K3758+M3758+O3758</f>
        <v>0</v>
      </c>
      <c r="R3758" s="450"/>
      <c r="S3758" s="450"/>
      <c r="T3758" s="450"/>
      <c r="U3758" s="453" t="s">
        <v>0</v>
      </c>
    </row>
    <row r="3759" spans="1:21" s="525" customFormat="1" ht="24" hidden="1" customHeight="1">
      <c r="A3759" s="372" t="s">
        <v>2072</v>
      </c>
      <c r="B3759" s="454" t="s">
        <v>4114</v>
      </c>
      <c r="C3759" s="454" t="s">
        <v>4116</v>
      </c>
      <c r="D3759" s="455" t="s">
        <v>0</v>
      </c>
      <c r="E3759" s="455"/>
      <c r="F3759" s="456">
        <v>0</v>
      </c>
      <c r="G3759" s="456">
        <f>[5]내역서!F3723</f>
        <v>0</v>
      </c>
      <c r="H3759" s="456"/>
      <c r="I3759" s="456">
        <f>내역서!F3767</f>
        <v>0</v>
      </c>
      <c r="J3759" s="457">
        <v>0</v>
      </c>
      <c r="K3759" s="456">
        <f>K3761+K3763+K3765+K3767+K3769+K3771+K3773</f>
        <v>0</v>
      </c>
      <c r="L3759" s="457">
        <v>0</v>
      </c>
      <c r="M3759" s="456">
        <f>M3761+M3763+M3765+M3767+M3769+M3771+M3773</f>
        <v>0</v>
      </c>
      <c r="N3759" s="457">
        <v>0</v>
      </c>
      <c r="O3759" s="456">
        <f>O3761+O3763+O3765+O3767+O3769+O3771+O3773</f>
        <v>0</v>
      </c>
      <c r="P3759" s="458">
        <v>0</v>
      </c>
      <c r="Q3759" s="456">
        <f t="shared" si="6348"/>
        <v>0</v>
      </c>
      <c r="R3759" s="456">
        <f t="shared" ref="R3759" si="6401">I3759-I3758</f>
        <v>0</v>
      </c>
      <c r="S3759" s="456">
        <f t="shared" ref="S3759:T3759" si="6402">P3759-P3758</f>
        <v>0</v>
      </c>
      <c r="T3759" s="456">
        <f t="shared" si="6402"/>
        <v>0</v>
      </c>
      <c r="U3759" s="459"/>
    </row>
    <row r="3760" spans="1:21" s="485" customFormat="1" ht="24" hidden="1" customHeight="1">
      <c r="A3760" s="366" t="s">
        <v>2055</v>
      </c>
      <c r="B3760" s="418" t="s">
        <v>0</v>
      </c>
      <c r="C3760" s="418" t="s">
        <v>4117</v>
      </c>
      <c r="D3760" s="418" t="s">
        <v>4118</v>
      </c>
      <c r="E3760" s="419" t="s">
        <v>199</v>
      </c>
      <c r="F3760" s="411"/>
      <c r="G3760" s="411">
        <f>[5]내역서!F3724</f>
        <v>39.4</v>
      </c>
      <c r="H3760" s="410"/>
      <c r="I3760" s="410">
        <f>내역서!F3768</f>
        <v>0</v>
      </c>
      <c r="J3760" s="411">
        <v>971</v>
      </c>
      <c r="K3760" s="412">
        <f>INT($I3760*J3760)</f>
        <v>0</v>
      </c>
      <c r="L3760" s="411">
        <v>0</v>
      </c>
      <c r="M3760" s="412">
        <f>INT($I3760*L3760)</f>
        <v>0</v>
      </c>
      <c r="N3760" s="411"/>
      <c r="O3760" s="412">
        <f>INT($I3760*N3760)</f>
        <v>0</v>
      </c>
      <c r="P3760" s="412">
        <v>971</v>
      </c>
      <c r="Q3760" s="412">
        <f>K3760+M3760+O3760</f>
        <v>0</v>
      </c>
      <c r="R3760" s="412"/>
      <c r="S3760" s="412"/>
      <c r="T3760" s="412"/>
      <c r="U3760" s="419" t="s">
        <v>2081</v>
      </c>
    </row>
    <row r="3761" spans="1:21" s="77" customFormat="1" ht="24" hidden="1" customHeight="1">
      <c r="A3761" s="372" t="s">
        <v>2072</v>
      </c>
      <c r="B3761" s="421"/>
      <c r="C3761" s="421" t="s">
        <v>4117</v>
      </c>
      <c r="D3761" s="421" t="s">
        <v>4118</v>
      </c>
      <c r="E3761" s="422" t="s">
        <v>199</v>
      </c>
      <c r="F3761" s="416"/>
      <c r="G3761" s="416">
        <f>[5]내역서!F3725</f>
        <v>39.4</v>
      </c>
      <c r="H3761" s="415"/>
      <c r="I3761" s="415">
        <f>내역서!F3769</f>
        <v>0</v>
      </c>
      <c r="J3761" s="416">
        <v>971</v>
      </c>
      <c r="K3761" s="417">
        <f t="shared" ref="K3761:K3773" si="6403">INT($I3761*J3761)</f>
        <v>0</v>
      </c>
      <c r="L3761" s="416">
        <v>0</v>
      </c>
      <c r="M3761" s="417">
        <f t="shared" ref="M3761:M3773" si="6404">INT($I3761*L3761)</f>
        <v>0</v>
      </c>
      <c r="N3761" s="416"/>
      <c r="O3761" s="417">
        <f t="shared" ref="O3761:O3773" si="6405">INT($I3761*N3761)</f>
        <v>0</v>
      </c>
      <c r="P3761" s="417">
        <v>971</v>
      </c>
      <c r="Q3761" s="417">
        <f t="shared" si="6348"/>
        <v>0</v>
      </c>
      <c r="R3761" s="417">
        <f t="shared" ref="R3761" si="6406">I3761-I3760</f>
        <v>0</v>
      </c>
      <c r="S3761" s="417">
        <f t="shared" ref="S3761:T3761" si="6407">P3761-P3760</f>
        <v>0</v>
      </c>
      <c r="T3761" s="417">
        <f t="shared" si="6407"/>
        <v>0</v>
      </c>
      <c r="U3761" s="422" t="s">
        <v>2081</v>
      </c>
    </row>
    <row r="3762" spans="1:21" s="485" customFormat="1" ht="24" hidden="1" customHeight="1">
      <c r="A3762" s="366" t="s">
        <v>2055</v>
      </c>
      <c r="B3762" s="418" t="s">
        <v>0</v>
      </c>
      <c r="C3762" s="418" t="s">
        <v>4119</v>
      </c>
      <c r="D3762" s="418" t="s">
        <v>4120</v>
      </c>
      <c r="E3762" s="419" t="s">
        <v>199</v>
      </c>
      <c r="F3762" s="411"/>
      <c r="G3762" s="411">
        <f>[5]내역서!F3726</f>
        <v>12.5</v>
      </c>
      <c r="H3762" s="410"/>
      <c r="I3762" s="410">
        <f>내역서!F3770</f>
        <v>0</v>
      </c>
      <c r="J3762" s="411">
        <v>1046</v>
      </c>
      <c r="K3762" s="412">
        <f>INT($I3762*J3762)</f>
        <v>0</v>
      </c>
      <c r="L3762" s="411">
        <v>0</v>
      </c>
      <c r="M3762" s="412">
        <f>INT($I3762*L3762)</f>
        <v>0</v>
      </c>
      <c r="N3762" s="411"/>
      <c r="O3762" s="412">
        <f>INT($I3762*N3762)</f>
        <v>0</v>
      </c>
      <c r="P3762" s="412">
        <v>1046</v>
      </c>
      <c r="Q3762" s="412">
        <f>K3762+M3762+O3762</f>
        <v>0</v>
      </c>
      <c r="R3762" s="412"/>
      <c r="S3762" s="412"/>
      <c r="T3762" s="412"/>
      <c r="U3762" s="419" t="s">
        <v>2081</v>
      </c>
    </row>
    <row r="3763" spans="1:21" s="77" customFormat="1" ht="24" hidden="1" customHeight="1">
      <c r="A3763" s="372" t="s">
        <v>5232</v>
      </c>
      <c r="B3763" s="421"/>
      <c r="C3763" s="421" t="s">
        <v>4119</v>
      </c>
      <c r="D3763" s="421" t="s">
        <v>4120</v>
      </c>
      <c r="E3763" s="422" t="s">
        <v>199</v>
      </c>
      <c r="F3763" s="416"/>
      <c r="G3763" s="416">
        <f>[5]내역서!F3727</f>
        <v>12.5</v>
      </c>
      <c r="H3763" s="415"/>
      <c r="I3763" s="415">
        <f>내역서!F3771</f>
        <v>0</v>
      </c>
      <c r="J3763" s="416">
        <v>1046</v>
      </c>
      <c r="K3763" s="417">
        <f t="shared" si="6403"/>
        <v>0</v>
      </c>
      <c r="L3763" s="416">
        <v>0</v>
      </c>
      <c r="M3763" s="417">
        <f t="shared" si="6404"/>
        <v>0</v>
      </c>
      <c r="N3763" s="416"/>
      <c r="O3763" s="417">
        <f t="shared" si="6405"/>
        <v>0</v>
      </c>
      <c r="P3763" s="417">
        <v>1046</v>
      </c>
      <c r="Q3763" s="417">
        <f t="shared" si="6348"/>
        <v>0</v>
      </c>
      <c r="R3763" s="417">
        <f t="shared" ref="R3763" si="6408">I3763-I3762</f>
        <v>0</v>
      </c>
      <c r="S3763" s="417">
        <f t="shared" ref="S3763:T3763" si="6409">P3763-P3762</f>
        <v>0</v>
      </c>
      <c r="T3763" s="417">
        <f t="shared" si="6409"/>
        <v>0</v>
      </c>
      <c r="U3763" s="422" t="s">
        <v>2081</v>
      </c>
    </row>
    <row r="3764" spans="1:21" s="485" customFormat="1" ht="24" hidden="1" customHeight="1">
      <c r="A3764" s="366" t="s">
        <v>5219</v>
      </c>
      <c r="B3764" s="418" t="s">
        <v>0</v>
      </c>
      <c r="C3764" s="418" t="s">
        <v>4121</v>
      </c>
      <c r="D3764" s="418" t="s">
        <v>4122</v>
      </c>
      <c r="E3764" s="419" t="s">
        <v>2382</v>
      </c>
      <c r="F3764" s="411"/>
      <c r="G3764" s="411">
        <f>[5]내역서!F3728</f>
        <v>5</v>
      </c>
      <c r="H3764" s="410"/>
      <c r="I3764" s="410">
        <f>내역서!F3772</f>
        <v>0</v>
      </c>
      <c r="J3764" s="411">
        <v>1966</v>
      </c>
      <c r="K3764" s="412">
        <f>INT($I3764*J3764)</f>
        <v>0</v>
      </c>
      <c r="L3764" s="411">
        <v>0</v>
      </c>
      <c r="M3764" s="412">
        <f>INT($I3764*L3764)</f>
        <v>0</v>
      </c>
      <c r="N3764" s="411"/>
      <c r="O3764" s="412">
        <f>INT($I3764*N3764)</f>
        <v>0</v>
      </c>
      <c r="P3764" s="412">
        <v>1966</v>
      </c>
      <c r="Q3764" s="412">
        <f>K3764+M3764+O3764</f>
        <v>0</v>
      </c>
      <c r="R3764" s="412"/>
      <c r="S3764" s="412"/>
      <c r="T3764" s="412"/>
      <c r="U3764" s="419" t="s">
        <v>2081</v>
      </c>
    </row>
    <row r="3765" spans="1:21" s="77" customFormat="1" ht="24" hidden="1" customHeight="1">
      <c r="A3765" s="372" t="s">
        <v>5233</v>
      </c>
      <c r="B3765" s="421"/>
      <c r="C3765" s="421" t="s">
        <v>4121</v>
      </c>
      <c r="D3765" s="421" t="s">
        <v>4122</v>
      </c>
      <c r="E3765" s="422" t="s">
        <v>2382</v>
      </c>
      <c r="F3765" s="416"/>
      <c r="G3765" s="416">
        <f>[5]내역서!F3729</f>
        <v>5</v>
      </c>
      <c r="H3765" s="415"/>
      <c r="I3765" s="415">
        <f>내역서!F3773</f>
        <v>0</v>
      </c>
      <c r="J3765" s="416">
        <v>1966</v>
      </c>
      <c r="K3765" s="417">
        <f t="shared" si="6403"/>
        <v>0</v>
      </c>
      <c r="L3765" s="416">
        <v>0</v>
      </c>
      <c r="M3765" s="417">
        <f t="shared" si="6404"/>
        <v>0</v>
      </c>
      <c r="N3765" s="416"/>
      <c r="O3765" s="417">
        <f t="shared" si="6405"/>
        <v>0</v>
      </c>
      <c r="P3765" s="417">
        <v>1966</v>
      </c>
      <c r="Q3765" s="417">
        <f t="shared" si="6348"/>
        <v>0</v>
      </c>
      <c r="R3765" s="417">
        <f t="shared" ref="R3765" si="6410">I3765-I3764</f>
        <v>0</v>
      </c>
      <c r="S3765" s="417">
        <f t="shared" ref="S3765:T3765" si="6411">P3765-P3764</f>
        <v>0</v>
      </c>
      <c r="T3765" s="417">
        <f t="shared" si="6411"/>
        <v>0</v>
      </c>
      <c r="U3765" s="422" t="s">
        <v>2081</v>
      </c>
    </row>
    <row r="3766" spans="1:21" s="485" customFormat="1" ht="24" hidden="1" customHeight="1">
      <c r="A3766" s="366" t="s">
        <v>5234</v>
      </c>
      <c r="B3766" s="418" t="s">
        <v>0</v>
      </c>
      <c r="C3766" s="418" t="s">
        <v>2892</v>
      </c>
      <c r="D3766" s="418" t="s">
        <v>4123</v>
      </c>
      <c r="E3766" s="419" t="s">
        <v>2194</v>
      </c>
      <c r="F3766" s="411"/>
      <c r="G3766" s="411">
        <f>[5]내역서!F3730</f>
        <v>17</v>
      </c>
      <c r="H3766" s="410"/>
      <c r="I3766" s="410">
        <f>내역서!F3774</f>
        <v>0</v>
      </c>
      <c r="J3766" s="411">
        <v>1112</v>
      </c>
      <c r="K3766" s="412">
        <f>INT($I3766*J3766)</f>
        <v>0</v>
      </c>
      <c r="L3766" s="411">
        <v>0</v>
      </c>
      <c r="M3766" s="412">
        <f>INT($I3766*L3766)</f>
        <v>0</v>
      </c>
      <c r="N3766" s="411"/>
      <c r="O3766" s="412">
        <f>INT($I3766*N3766)</f>
        <v>0</v>
      </c>
      <c r="P3766" s="412">
        <v>1112</v>
      </c>
      <c r="Q3766" s="412">
        <f>K3766+M3766+O3766</f>
        <v>0</v>
      </c>
      <c r="R3766" s="412"/>
      <c r="S3766" s="412"/>
      <c r="T3766" s="412"/>
      <c r="U3766" s="419" t="s">
        <v>2081</v>
      </c>
    </row>
    <row r="3767" spans="1:21" s="77" customFormat="1" ht="24" hidden="1" customHeight="1">
      <c r="A3767" s="372" t="s">
        <v>5235</v>
      </c>
      <c r="B3767" s="421"/>
      <c r="C3767" s="421" t="s">
        <v>2892</v>
      </c>
      <c r="D3767" s="421" t="s">
        <v>4123</v>
      </c>
      <c r="E3767" s="422" t="s">
        <v>2194</v>
      </c>
      <c r="F3767" s="416"/>
      <c r="G3767" s="416">
        <f>[5]내역서!F3731</f>
        <v>17</v>
      </c>
      <c r="H3767" s="415"/>
      <c r="I3767" s="415">
        <f>내역서!F3775</f>
        <v>0</v>
      </c>
      <c r="J3767" s="416">
        <v>1112</v>
      </c>
      <c r="K3767" s="417">
        <f t="shared" si="6403"/>
        <v>0</v>
      </c>
      <c r="L3767" s="416">
        <v>0</v>
      </c>
      <c r="M3767" s="417">
        <f t="shared" si="6404"/>
        <v>0</v>
      </c>
      <c r="N3767" s="416"/>
      <c r="O3767" s="417">
        <f t="shared" si="6405"/>
        <v>0</v>
      </c>
      <c r="P3767" s="417">
        <v>1112</v>
      </c>
      <c r="Q3767" s="417">
        <f t="shared" si="6348"/>
        <v>0</v>
      </c>
      <c r="R3767" s="417">
        <f t="shared" ref="R3767" si="6412">I3767-I3766</f>
        <v>0</v>
      </c>
      <c r="S3767" s="417">
        <f t="shared" ref="S3767:T3767" si="6413">P3767-P3766</f>
        <v>0</v>
      </c>
      <c r="T3767" s="417">
        <f t="shared" si="6413"/>
        <v>0</v>
      </c>
      <c r="U3767" s="422" t="s">
        <v>2081</v>
      </c>
    </row>
    <row r="3768" spans="1:21" s="485" customFormat="1" ht="24" hidden="1" customHeight="1">
      <c r="A3768" s="366" t="s">
        <v>2055</v>
      </c>
      <c r="B3768" s="418" t="s">
        <v>0</v>
      </c>
      <c r="C3768" s="418" t="s">
        <v>4124</v>
      </c>
      <c r="D3768" s="418" t="s">
        <v>4125</v>
      </c>
      <c r="E3768" s="419" t="s">
        <v>102</v>
      </c>
      <c r="F3768" s="411"/>
      <c r="G3768" s="411">
        <f>[5]내역서!F3732</f>
        <v>2.7</v>
      </c>
      <c r="H3768" s="410"/>
      <c r="I3768" s="410">
        <f>내역서!F3776</f>
        <v>0</v>
      </c>
      <c r="J3768" s="411">
        <v>2356</v>
      </c>
      <c r="K3768" s="412">
        <f>INT($I3768*J3768)</f>
        <v>0</v>
      </c>
      <c r="L3768" s="411">
        <v>8128</v>
      </c>
      <c r="M3768" s="412">
        <f>INT($I3768*L3768)</f>
        <v>0</v>
      </c>
      <c r="N3768" s="411"/>
      <c r="O3768" s="412">
        <f>INT($I3768*N3768)</f>
        <v>0</v>
      </c>
      <c r="P3768" s="412">
        <v>10484</v>
      </c>
      <c r="Q3768" s="412">
        <f>K3768+M3768+O3768</f>
        <v>0</v>
      </c>
      <c r="R3768" s="412"/>
      <c r="S3768" s="412"/>
      <c r="T3768" s="412"/>
      <c r="U3768" s="419" t="s">
        <v>2081</v>
      </c>
    </row>
    <row r="3769" spans="1:21" s="77" customFormat="1" ht="24" hidden="1" customHeight="1">
      <c r="A3769" s="372" t="s">
        <v>5231</v>
      </c>
      <c r="B3769" s="421"/>
      <c r="C3769" s="421" t="s">
        <v>4124</v>
      </c>
      <c r="D3769" s="421" t="s">
        <v>4125</v>
      </c>
      <c r="E3769" s="422" t="s">
        <v>102</v>
      </c>
      <c r="F3769" s="416"/>
      <c r="G3769" s="416">
        <f>[5]내역서!F3733</f>
        <v>2.7</v>
      </c>
      <c r="H3769" s="415"/>
      <c r="I3769" s="415">
        <f>내역서!F3777</f>
        <v>0</v>
      </c>
      <c r="J3769" s="416">
        <v>2356</v>
      </c>
      <c r="K3769" s="417">
        <f t="shared" si="6403"/>
        <v>0</v>
      </c>
      <c r="L3769" s="416">
        <v>8128</v>
      </c>
      <c r="M3769" s="417">
        <f t="shared" si="6404"/>
        <v>0</v>
      </c>
      <c r="N3769" s="416"/>
      <c r="O3769" s="417">
        <f t="shared" si="6405"/>
        <v>0</v>
      </c>
      <c r="P3769" s="417">
        <v>10484</v>
      </c>
      <c r="Q3769" s="417">
        <f t="shared" si="6348"/>
        <v>0</v>
      </c>
      <c r="R3769" s="417">
        <f t="shared" ref="R3769" si="6414">I3769-I3768</f>
        <v>0</v>
      </c>
      <c r="S3769" s="417">
        <f t="shared" ref="S3769:T3769" si="6415">P3769-P3768</f>
        <v>0</v>
      </c>
      <c r="T3769" s="417">
        <f t="shared" si="6415"/>
        <v>0</v>
      </c>
      <c r="U3769" s="422" t="s">
        <v>2081</v>
      </c>
    </row>
    <row r="3770" spans="1:21" s="485" customFormat="1" ht="24" hidden="1" customHeight="1">
      <c r="A3770" s="366" t="s">
        <v>5236</v>
      </c>
      <c r="B3770" s="418" t="s">
        <v>0</v>
      </c>
      <c r="C3770" s="418" t="s">
        <v>3069</v>
      </c>
      <c r="D3770" s="418" t="s">
        <v>4125</v>
      </c>
      <c r="E3770" s="419" t="s">
        <v>102</v>
      </c>
      <c r="F3770" s="411"/>
      <c r="G3770" s="411">
        <f>[5]내역서!F3734</f>
        <v>2.7</v>
      </c>
      <c r="H3770" s="410"/>
      <c r="I3770" s="410">
        <f>내역서!F3778</f>
        <v>0</v>
      </c>
      <c r="J3770" s="411">
        <v>2167</v>
      </c>
      <c r="K3770" s="412">
        <f>INT($I3770*J3770)</f>
        <v>0</v>
      </c>
      <c r="L3770" s="411">
        <v>10838</v>
      </c>
      <c r="M3770" s="412">
        <f>INT($I3770*L3770)</f>
        <v>0</v>
      </c>
      <c r="N3770" s="411"/>
      <c r="O3770" s="412">
        <f>INT($I3770*N3770)</f>
        <v>0</v>
      </c>
      <c r="P3770" s="412">
        <v>13005</v>
      </c>
      <c r="Q3770" s="412">
        <f>K3770+M3770+O3770</f>
        <v>0</v>
      </c>
      <c r="R3770" s="412"/>
      <c r="S3770" s="412"/>
      <c r="T3770" s="412"/>
      <c r="U3770" s="419" t="s">
        <v>2081</v>
      </c>
    </row>
    <row r="3771" spans="1:21" s="77" customFormat="1" ht="24" hidden="1" customHeight="1">
      <c r="A3771" s="372" t="s">
        <v>5237</v>
      </c>
      <c r="B3771" s="421"/>
      <c r="C3771" s="421" t="s">
        <v>3069</v>
      </c>
      <c r="D3771" s="421" t="s">
        <v>4125</v>
      </c>
      <c r="E3771" s="422" t="s">
        <v>102</v>
      </c>
      <c r="F3771" s="416"/>
      <c r="G3771" s="416">
        <f>[5]내역서!F3735</f>
        <v>2.7</v>
      </c>
      <c r="H3771" s="415"/>
      <c r="I3771" s="415">
        <f>내역서!F3779</f>
        <v>0</v>
      </c>
      <c r="J3771" s="416">
        <v>2167</v>
      </c>
      <c r="K3771" s="417">
        <f t="shared" si="6403"/>
        <v>0</v>
      </c>
      <c r="L3771" s="416">
        <v>10838</v>
      </c>
      <c r="M3771" s="417">
        <f t="shared" si="6404"/>
        <v>0</v>
      </c>
      <c r="N3771" s="416"/>
      <c r="O3771" s="417">
        <f t="shared" si="6405"/>
        <v>0</v>
      </c>
      <c r="P3771" s="417">
        <v>13005</v>
      </c>
      <c r="Q3771" s="417">
        <f t="shared" ref="Q3771:Q3833" si="6416">K3771+M3771+O3771</f>
        <v>0</v>
      </c>
      <c r="R3771" s="417">
        <f t="shared" ref="R3771" si="6417">I3771-I3770</f>
        <v>0</v>
      </c>
      <c r="S3771" s="417">
        <f t="shared" ref="S3771:T3771" si="6418">P3771-P3770</f>
        <v>0</v>
      </c>
      <c r="T3771" s="417">
        <f t="shared" si="6418"/>
        <v>0</v>
      </c>
      <c r="U3771" s="422" t="s">
        <v>2081</v>
      </c>
    </row>
    <row r="3772" spans="1:21" s="485" customFormat="1" ht="24" hidden="1" customHeight="1">
      <c r="A3772" s="366" t="s">
        <v>5219</v>
      </c>
      <c r="B3772" s="418" t="s">
        <v>0</v>
      </c>
      <c r="C3772" s="418" t="s">
        <v>4127</v>
      </c>
      <c r="D3772" s="418" t="s">
        <v>4128</v>
      </c>
      <c r="E3772" s="419" t="s">
        <v>56</v>
      </c>
      <c r="F3772" s="411"/>
      <c r="G3772" s="411">
        <f>[5]내역서!F3736</f>
        <v>0.05</v>
      </c>
      <c r="H3772" s="410"/>
      <c r="I3772" s="410">
        <f>내역서!F3780</f>
        <v>0</v>
      </c>
      <c r="J3772" s="411">
        <v>397037</v>
      </c>
      <c r="K3772" s="412">
        <f>INT($I3772*J3772)</f>
        <v>0</v>
      </c>
      <c r="L3772" s="411">
        <v>4962981</v>
      </c>
      <c r="M3772" s="412">
        <f>INT($I3772*L3772)</f>
        <v>0</v>
      </c>
      <c r="N3772" s="411"/>
      <c r="O3772" s="412">
        <f>INT($I3772*N3772)</f>
        <v>0</v>
      </c>
      <c r="P3772" s="412">
        <v>5360018</v>
      </c>
      <c r="Q3772" s="412">
        <f>K3772+M3772+O3772</f>
        <v>0</v>
      </c>
      <c r="R3772" s="412"/>
      <c r="S3772" s="412"/>
      <c r="T3772" s="412"/>
      <c r="U3772" s="419" t="s">
        <v>2081</v>
      </c>
    </row>
    <row r="3773" spans="1:21" s="77" customFormat="1" ht="24" hidden="1" customHeight="1">
      <c r="A3773" s="372" t="s">
        <v>5231</v>
      </c>
      <c r="B3773" s="421"/>
      <c r="C3773" s="421" t="s">
        <v>4127</v>
      </c>
      <c r="D3773" s="421" t="s">
        <v>4128</v>
      </c>
      <c r="E3773" s="422" t="s">
        <v>56</v>
      </c>
      <c r="F3773" s="416"/>
      <c r="G3773" s="416">
        <f>[5]내역서!F3737</f>
        <v>0.05</v>
      </c>
      <c r="H3773" s="415"/>
      <c r="I3773" s="415">
        <f>내역서!F3781</f>
        <v>0</v>
      </c>
      <c r="J3773" s="416">
        <v>397037</v>
      </c>
      <c r="K3773" s="417">
        <f t="shared" si="6403"/>
        <v>0</v>
      </c>
      <c r="L3773" s="416">
        <v>4962981</v>
      </c>
      <c r="M3773" s="417">
        <f t="shared" si="6404"/>
        <v>0</v>
      </c>
      <c r="N3773" s="416"/>
      <c r="O3773" s="417">
        <f t="shared" si="6405"/>
        <v>0</v>
      </c>
      <c r="P3773" s="417">
        <v>5360018</v>
      </c>
      <c r="Q3773" s="417">
        <f t="shared" si="6416"/>
        <v>0</v>
      </c>
      <c r="R3773" s="417">
        <f t="shared" ref="R3773" si="6419">I3773-I3772</f>
        <v>0</v>
      </c>
      <c r="S3773" s="417">
        <f t="shared" ref="S3773:T3773" si="6420">P3773-P3772</f>
        <v>0</v>
      </c>
      <c r="T3773" s="417">
        <f t="shared" si="6420"/>
        <v>0</v>
      </c>
      <c r="U3773" s="422" t="s">
        <v>2081</v>
      </c>
    </row>
    <row r="3774" spans="1:21" s="460" customFormat="1" ht="24" hidden="1" customHeight="1">
      <c r="A3774" s="366" t="s">
        <v>5219</v>
      </c>
      <c r="B3774" s="448" t="s">
        <v>4129</v>
      </c>
      <c r="C3774" s="448" t="s">
        <v>4130</v>
      </c>
      <c r="D3774" s="449" t="s">
        <v>0</v>
      </c>
      <c r="E3774" s="449" t="s">
        <v>0</v>
      </c>
      <c r="F3774" s="450">
        <v>0</v>
      </c>
      <c r="G3774" s="450">
        <f>[5]내역서!F3738</f>
        <v>0</v>
      </c>
      <c r="H3774" s="450"/>
      <c r="I3774" s="450">
        <f>내역서!F3782</f>
        <v>0</v>
      </c>
      <c r="J3774" s="451">
        <v>0</v>
      </c>
      <c r="K3774" s="450">
        <f>K3776+K3778+K3780+K3782+K3784+K3786+K3788+K3790+K3792+K3794</f>
        <v>0</v>
      </c>
      <c r="L3774" s="451">
        <v>0</v>
      </c>
      <c r="M3774" s="450">
        <f>M3776+M3778+M3780+M3782+M3784+M3786+M3788+M3790+M3792+M3794</f>
        <v>0</v>
      </c>
      <c r="N3774" s="451">
        <v>0</v>
      </c>
      <c r="O3774" s="450">
        <f>O3776+O3778+O3780+O3782+O3784+O3786+O3788+O3790+O3792+O3794</f>
        <v>0</v>
      </c>
      <c r="P3774" s="452">
        <v>0</v>
      </c>
      <c r="Q3774" s="450">
        <f>K3774+M3774+O3774</f>
        <v>0</v>
      </c>
      <c r="R3774" s="450"/>
      <c r="S3774" s="450"/>
      <c r="T3774" s="450"/>
      <c r="U3774" s="453" t="s">
        <v>0</v>
      </c>
    </row>
    <row r="3775" spans="1:21" s="525" customFormat="1" ht="24" hidden="1" customHeight="1">
      <c r="A3775" s="372" t="s">
        <v>5231</v>
      </c>
      <c r="B3775" s="454" t="s">
        <v>4129</v>
      </c>
      <c r="C3775" s="454" t="s">
        <v>4131</v>
      </c>
      <c r="D3775" s="455" t="s">
        <v>0</v>
      </c>
      <c r="E3775" s="455"/>
      <c r="F3775" s="456">
        <v>0</v>
      </c>
      <c r="G3775" s="456">
        <f>[5]내역서!F3739</f>
        <v>0</v>
      </c>
      <c r="H3775" s="456"/>
      <c r="I3775" s="456">
        <f>내역서!F3783</f>
        <v>0</v>
      </c>
      <c r="J3775" s="457">
        <v>0</v>
      </c>
      <c r="K3775" s="456">
        <f>K3777+K3779+K3781+K3783+K3785+K3787+K3789+K3791+K3793+K3795</f>
        <v>0</v>
      </c>
      <c r="L3775" s="457">
        <v>0</v>
      </c>
      <c r="M3775" s="456">
        <f>M3777+M3779+M3781+M3783+M3785+M3787+M3789+M3791+M3793+M3795</f>
        <v>0</v>
      </c>
      <c r="N3775" s="457">
        <v>0</v>
      </c>
      <c r="O3775" s="456">
        <f>O3777+O3779+O3781+O3783+O3785+O3787+O3789+O3791+O3793+O3795</f>
        <v>0</v>
      </c>
      <c r="P3775" s="458">
        <v>0</v>
      </c>
      <c r="Q3775" s="456">
        <f t="shared" si="6416"/>
        <v>0</v>
      </c>
      <c r="R3775" s="456">
        <f t="shared" ref="R3775" si="6421">I3775-I3774</f>
        <v>0</v>
      </c>
      <c r="S3775" s="456">
        <f t="shared" ref="S3775:T3775" si="6422">P3775-P3774</f>
        <v>0</v>
      </c>
      <c r="T3775" s="456">
        <f t="shared" si="6422"/>
        <v>0</v>
      </c>
      <c r="U3775" s="459"/>
    </row>
    <row r="3776" spans="1:21" s="485" customFormat="1" ht="24" hidden="1" customHeight="1">
      <c r="A3776" s="366" t="s">
        <v>5238</v>
      </c>
      <c r="B3776" s="418" t="s">
        <v>0</v>
      </c>
      <c r="C3776" s="418" t="s">
        <v>4117</v>
      </c>
      <c r="D3776" s="418" t="s">
        <v>4118</v>
      </c>
      <c r="E3776" s="419" t="s">
        <v>199</v>
      </c>
      <c r="F3776" s="411"/>
      <c r="G3776" s="411">
        <f>[5]내역서!F3740</f>
        <v>904.2</v>
      </c>
      <c r="H3776" s="410"/>
      <c r="I3776" s="410">
        <f>내역서!F3784</f>
        <v>0</v>
      </c>
      <c r="J3776" s="411">
        <v>971</v>
      </c>
      <c r="K3776" s="412">
        <f>INT($I3776*J3776)</f>
        <v>0</v>
      </c>
      <c r="L3776" s="411">
        <v>0</v>
      </c>
      <c r="M3776" s="412">
        <f>INT($I3776*L3776)</f>
        <v>0</v>
      </c>
      <c r="N3776" s="411">
        <v>0</v>
      </c>
      <c r="O3776" s="412">
        <f>INT($I3776*N3776)</f>
        <v>0</v>
      </c>
      <c r="P3776" s="412">
        <v>971</v>
      </c>
      <c r="Q3776" s="412">
        <f>K3776+M3776+O3776</f>
        <v>0</v>
      </c>
      <c r="R3776" s="412"/>
      <c r="S3776" s="412"/>
      <c r="T3776" s="412"/>
      <c r="U3776" s="419" t="s">
        <v>2081</v>
      </c>
    </row>
    <row r="3777" spans="1:21" s="77" customFormat="1" ht="24" hidden="1" customHeight="1">
      <c r="A3777" s="372" t="s">
        <v>5239</v>
      </c>
      <c r="B3777" s="421"/>
      <c r="C3777" s="421" t="s">
        <v>4117</v>
      </c>
      <c r="D3777" s="421" t="s">
        <v>4118</v>
      </c>
      <c r="E3777" s="422" t="s">
        <v>199</v>
      </c>
      <c r="F3777" s="416"/>
      <c r="G3777" s="416">
        <f>[5]내역서!F3741</f>
        <v>904.2</v>
      </c>
      <c r="H3777" s="415"/>
      <c r="I3777" s="415">
        <f>내역서!F3785</f>
        <v>0</v>
      </c>
      <c r="J3777" s="416">
        <v>971</v>
      </c>
      <c r="K3777" s="417">
        <f t="shared" ref="K3777:K3795" si="6423">INT($I3777*J3777)</f>
        <v>0</v>
      </c>
      <c r="L3777" s="416">
        <v>0</v>
      </c>
      <c r="M3777" s="417">
        <f t="shared" ref="M3777:M3795" si="6424">INT($I3777*L3777)</f>
        <v>0</v>
      </c>
      <c r="N3777" s="416">
        <v>0</v>
      </c>
      <c r="O3777" s="417">
        <f t="shared" ref="O3777:O3795" si="6425">INT($I3777*N3777)</f>
        <v>0</v>
      </c>
      <c r="P3777" s="417">
        <v>971</v>
      </c>
      <c r="Q3777" s="417">
        <f t="shared" si="6416"/>
        <v>0</v>
      </c>
      <c r="R3777" s="417">
        <f t="shared" ref="R3777" si="6426">I3777-I3776</f>
        <v>0</v>
      </c>
      <c r="S3777" s="417">
        <f t="shared" ref="S3777:T3777" si="6427">P3777-P3776</f>
        <v>0</v>
      </c>
      <c r="T3777" s="417">
        <f t="shared" si="6427"/>
        <v>0</v>
      </c>
      <c r="U3777" s="422" t="s">
        <v>2081</v>
      </c>
    </row>
    <row r="3778" spans="1:21" s="485" customFormat="1" ht="24" hidden="1" customHeight="1">
      <c r="A3778" s="366" t="s">
        <v>5219</v>
      </c>
      <c r="B3778" s="418" t="s">
        <v>0</v>
      </c>
      <c r="C3778" s="418" t="s">
        <v>4134</v>
      </c>
      <c r="D3778" s="418" t="s">
        <v>4118</v>
      </c>
      <c r="E3778" s="419" t="s">
        <v>199</v>
      </c>
      <c r="F3778" s="411"/>
      <c r="G3778" s="411">
        <f>[5]내역서!F3742</f>
        <v>275.2</v>
      </c>
      <c r="H3778" s="410"/>
      <c r="I3778" s="410">
        <f>내역서!F3786</f>
        <v>0</v>
      </c>
      <c r="J3778" s="411">
        <v>971</v>
      </c>
      <c r="K3778" s="412">
        <f>INT($I3778*J3778)</f>
        <v>0</v>
      </c>
      <c r="L3778" s="411">
        <v>0</v>
      </c>
      <c r="M3778" s="412">
        <f>INT($I3778*L3778)</f>
        <v>0</v>
      </c>
      <c r="N3778" s="411">
        <v>0</v>
      </c>
      <c r="O3778" s="412">
        <f>INT($I3778*N3778)</f>
        <v>0</v>
      </c>
      <c r="P3778" s="412">
        <v>971</v>
      </c>
      <c r="Q3778" s="412">
        <f>K3778+M3778+O3778</f>
        <v>0</v>
      </c>
      <c r="R3778" s="412"/>
      <c r="S3778" s="412"/>
      <c r="T3778" s="412"/>
      <c r="U3778" s="419" t="s">
        <v>2081</v>
      </c>
    </row>
    <row r="3779" spans="1:21" s="77" customFormat="1" ht="24" hidden="1" customHeight="1">
      <c r="A3779" s="372" t="s">
        <v>2072</v>
      </c>
      <c r="B3779" s="421"/>
      <c r="C3779" s="421" t="s">
        <v>4134</v>
      </c>
      <c r="D3779" s="421" t="s">
        <v>4118</v>
      </c>
      <c r="E3779" s="422" t="s">
        <v>199</v>
      </c>
      <c r="F3779" s="416"/>
      <c r="G3779" s="416">
        <f>[5]내역서!F3743</f>
        <v>275.2</v>
      </c>
      <c r="H3779" s="415"/>
      <c r="I3779" s="415">
        <f>내역서!F3787</f>
        <v>0</v>
      </c>
      <c r="J3779" s="416">
        <v>971</v>
      </c>
      <c r="K3779" s="417">
        <f t="shared" si="6423"/>
        <v>0</v>
      </c>
      <c r="L3779" s="416">
        <v>0</v>
      </c>
      <c r="M3779" s="417">
        <f t="shared" si="6424"/>
        <v>0</v>
      </c>
      <c r="N3779" s="416">
        <v>0</v>
      </c>
      <c r="O3779" s="417">
        <f t="shared" si="6425"/>
        <v>0</v>
      </c>
      <c r="P3779" s="417">
        <v>971</v>
      </c>
      <c r="Q3779" s="417">
        <f t="shared" si="6416"/>
        <v>0</v>
      </c>
      <c r="R3779" s="417">
        <f t="shared" ref="R3779" si="6428">I3779-I3778</f>
        <v>0</v>
      </c>
      <c r="S3779" s="417">
        <f t="shared" ref="S3779:T3779" si="6429">P3779-P3778</f>
        <v>0</v>
      </c>
      <c r="T3779" s="417">
        <f t="shared" si="6429"/>
        <v>0</v>
      </c>
      <c r="U3779" s="422" t="s">
        <v>2081</v>
      </c>
    </row>
    <row r="3780" spans="1:21" s="485" customFormat="1" ht="24" hidden="1" customHeight="1">
      <c r="A3780" s="366" t="s">
        <v>5219</v>
      </c>
      <c r="B3780" s="418" t="s">
        <v>0</v>
      </c>
      <c r="C3780" s="418" t="s">
        <v>4119</v>
      </c>
      <c r="D3780" s="418" t="s">
        <v>4120</v>
      </c>
      <c r="E3780" s="419" t="s">
        <v>199</v>
      </c>
      <c r="F3780" s="411"/>
      <c r="G3780" s="411">
        <f>[5]내역서!F3744</f>
        <v>217.8</v>
      </c>
      <c r="H3780" s="410"/>
      <c r="I3780" s="410">
        <f>내역서!F3788</f>
        <v>0</v>
      </c>
      <c r="J3780" s="411">
        <v>1046</v>
      </c>
      <c r="K3780" s="412">
        <f>INT($I3780*J3780)</f>
        <v>0</v>
      </c>
      <c r="L3780" s="411">
        <v>0</v>
      </c>
      <c r="M3780" s="412">
        <f>INT($I3780*L3780)</f>
        <v>0</v>
      </c>
      <c r="N3780" s="411">
        <v>0</v>
      </c>
      <c r="O3780" s="412">
        <f>INT($I3780*N3780)</f>
        <v>0</v>
      </c>
      <c r="P3780" s="412">
        <v>1046</v>
      </c>
      <c r="Q3780" s="412">
        <f>K3780+M3780+O3780</f>
        <v>0</v>
      </c>
      <c r="R3780" s="412"/>
      <c r="S3780" s="412"/>
      <c r="T3780" s="412"/>
      <c r="U3780" s="419" t="s">
        <v>2081</v>
      </c>
    </row>
    <row r="3781" spans="1:21" s="77" customFormat="1" ht="24" hidden="1" customHeight="1">
      <c r="A3781" s="372" t="s">
        <v>2072</v>
      </c>
      <c r="B3781" s="421"/>
      <c r="C3781" s="421" t="s">
        <v>4119</v>
      </c>
      <c r="D3781" s="421" t="s">
        <v>4120</v>
      </c>
      <c r="E3781" s="422" t="s">
        <v>199</v>
      </c>
      <c r="F3781" s="416"/>
      <c r="G3781" s="416">
        <f>[5]내역서!F3745</f>
        <v>217.8</v>
      </c>
      <c r="H3781" s="415"/>
      <c r="I3781" s="415">
        <f>내역서!F3789</f>
        <v>0</v>
      </c>
      <c r="J3781" s="416">
        <v>1046</v>
      </c>
      <c r="K3781" s="417">
        <f t="shared" si="6423"/>
        <v>0</v>
      </c>
      <c r="L3781" s="416">
        <v>0</v>
      </c>
      <c r="M3781" s="417">
        <f t="shared" si="6424"/>
        <v>0</v>
      </c>
      <c r="N3781" s="416">
        <v>0</v>
      </c>
      <c r="O3781" s="417">
        <f t="shared" si="6425"/>
        <v>0</v>
      </c>
      <c r="P3781" s="417">
        <v>1046</v>
      </c>
      <c r="Q3781" s="417">
        <f t="shared" si="6416"/>
        <v>0</v>
      </c>
      <c r="R3781" s="417">
        <f t="shared" ref="R3781" si="6430">I3781-I3780</f>
        <v>0</v>
      </c>
      <c r="S3781" s="417">
        <f t="shared" ref="S3781:T3781" si="6431">P3781-P3780</f>
        <v>0</v>
      </c>
      <c r="T3781" s="417">
        <f t="shared" si="6431"/>
        <v>0</v>
      </c>
      <c r="U3781" s="422" t="s">
        <v>2081</v>
      </c>
    </row>
    <row r="3782" spans="1:21" s="485" customFormat="1" ht="24" hidden="1" customHeight="1">
      <c r="A3782" s="366" t="s">
        <v>5219</v>
      </c>
      <c r="B3782" s="418" t="s">
        <v>0</v>
      </c>
      <c r="C3782" s="418" t="s">
        <v>2892</v>
      </c>
      <c r="D3782" s="418" t="s">
        <v>4123</v>
      </c>
      <c r="E3782" s="419" t="s">
        <v>2194</v>
      </c>
      <c r="F3782" s="411"/>
      <c r="G3782" s="411">
        <f>[5]내역서!F3746</f>
        <v>176</v>
      </c>
      <c r="H3782" s="410"/>
      <c r="I3782" s="410">
        <f>내역서!F3790</f>
        <v>0</v>
      </c>
      <c r="J3782" s="411">
        <v>1112</v>
      </c>
      <c r="K3782" s="412">
        <f>INT($I3782*J3782)</f>
        <v>0</v>
      </c>
      <c r="L3782" s="411">
        <v>0</v>
      </c>
      <c r="M3782" s="412">
        <f>INT($I3782*L3782)</f>
        <v>0</v>
      </c>
      <c r="N3782" s="411">
        <v>0</v>
      </c>
      <c r="O3782" s="412">
        <f>INT($I3782*N3782)</f>
        <v>0</v>
      </c>
      <c r="P3782" s="412">
        <v>1112</v>
      </c>
      <c r="Q3782" s="412">
        <f>K3782+M3782+O3782</f>
        <v>0</v>
      </c>
      <c r="R3782" s="412"/>
      <c r="S3782" s="412"/>
      <c r="T3782" s="412"/>
      <c r="U3782" s="419" t="s">
        <v>2081</v>
      </c>
    </row>
    <row r="3783" spans="1:21" s="77" customFormat="1" ht="24" hidden="1" customHeight="1">
      <c r="A3783" s="372" t="s">
        <v>5240</v>
      </c>
      <c r="B3783" s="421"/>
      <c r="C3783" s="421" t="s">
        <v>2892</v>
      </c>
      <c r="D3783" s="421" t="s">
        <v>4123</v>
      </c>
      <c r="E3783" s="422" t="s">
        <v>2194</v>
      </c>
      <c r="F3783" s="416"/>
      <c r="G3783" s="416">
        <f>[5]내역서!F3747</f>
        <v>176</v>
      </c>
      <c r="H3783" s="415"/>
      <c r="I3783" s="415">
        <f>내역서!F3791</f>
        <v>0</v>
      </c>
      <c r="J3783" s="416">
        <v>1112</v>
      </c>
      <c r="K3783" s="417">
        <f t="shared" si="6423"/>
        <v>0</v>
      </c>
      <c r="L3783" s="416">
        <v>0</v>
      </c>
      <c r="M3783" s="417">
        <f t="shared" si="6424"/>
        <v>0</v>
      </c>
      <c r="N3783" s="416">
        <v>0</v>
      </c>
      <c r="O3783" s="417">
        <f t="shared" si="6425"/>
        <v>0</v>
      </c>
      <c r="P3783" s="417">
        <v>1112</v>
      </c>
      <c r="Q3783" s="417">
        <f t="shared" si="6416"/>
        <v>0</v>
      </c>
      <c r="R3783" s="417">
        <f t="shared" ref="R3783" si="6432">I3783-I3782</f>
        <v>0</v>
      </c>
      <c r="S3783" s="417">
        <f t="shared" ref="S3783:T3783" si="6433">P3783-P3782</f>
        <v>0</v>
      </c>
      <c r="T3783" s="417">
        <f t="shared" si="6433"/>
        <v>0</v>
      </c>
      <c r="U3783" s="422" t="s">
        <v>2081</v>
      </c>
    </row>
    <row r="3784" spans="1:21" s="485" customFormat="1" ht="24" hidden="1" customHeight="1">
      <c r="A3784" s="366" t="s">
        <v>5219</v>
      </c>
      <c r="B3784" s="418" t="s">
        <v>0</v>
      </c>
      <c r="C3784" s="418" t="s">
        <v>4135</v>
      </c>
      <c r="D3784" s="418" t="s">
        <v>4136</v>
      </c>
      <c r="E3784" s="419" t="s">
        <v>18</v>
      </c>
      <c r="F3784" s="411"/>
      <c r="G3784" s="411">
        <f>[5]내역서!F3748</f>
        <v>36</v>
      </c>
      <c r="H3784" s="410"/>
      <c r="I3784" s="410">
        <f>내역서!F3792</f>
        <v>0</v>
      </c>
      <c r="J3784" s="411">
        <v>100901</v>
      </c>
      <c r="K3784" s="412">
        <f>INT($I3784*J3784)</f>
        <v>0</v>
      </c>
      <c r="L3784" s="411">
        <v>0</v>
      </c>
      <c r="M3784" s="412">
        <f>INT($I3784*L3784)</f>
        <v>0</v>
      </c>
      <c r="N3784" s="411">
        <v>0</v>
      </c>
      <c r="O3784" s="412">
        <f>INT($I3784*N3784)</f>
        <v>0</v>
      </c>
      <c r="P3784" s="412">
        <v>100901</v>
      </c>
      <c r="Q3784" s="412">
        <f>K3784+M3784+O3784</f>
        <v>0</v>
      </c>
      <c r="R3784" s="412"/>
      <c r="S3784" s="412"/>
      <c r="T3784" s="412"/>
      <c r="U3784" s="419" t="s">
        <v>2081</v>
      </c>
    </row>
    <row r="3785" spans="1:21" s="77" customFormat="1" ht="24" hidden="1" customHeight="1">
      <c r="A3785" s="372" t="s">
        <v>2072</v>
      </c>
      <c r="B3785" s="421"/>
      <c r="C3785" s="421" t="s">
        <v>4135</v>
      </c>
      <c r="D3785" s="421" t="s">
        <v>4136</v>
      </c>
      <c r="E3785" s="422" t="s">
        <v>18</v>
      </c>
      <c r="F3785" s="416"/>
      <c r="G3785" s="416">
        <f>[5]내역서!F3749</f>
        <v>36</v>
      </c>
      <c r="H3785" s="415"/>
      <c r="I3785" s="415">
        <f>내역서!F3793</f>
        <v>0</v>
      </c>
      <c r="J3785" s="416">
        <v>100901</v>
      </c>
      <c r="K3785" s="417">
        <f t="shared" si="6423"/>
        <v>0</v>
      </c>
      <c r="L3785" s="416">
        <v>0</v>
      </c>
      <c r="M3785" s="417">
        <f t="shared" si="6424"/>
        <v>0</v>
      </c>
      <c r="N3785" s="416">
        <v>0</v>
      </c>
      <c r="O3785" s="417">
        <f t="shared" si="6425"/>
        <v>0</v>
      </c>
      <c r="P3785" s="417">
        <v>100901</v>
      </c>
      <c r="Q3785" s="417">
        <f t="shared" si="6416"/>
        <v>0</v>
      </c>
      <c r="R3785" s="417">
        <f t="shared" ref="R3785" si="6434">I3785-I3784</f>
        <v>0</v>
      </c>
      <c r="S3785" s="417">
        <f t="shared" ref="S3785:T3785" si="6435">P3785-P3784</f>
        <v>0</v>
      </c>
      <c r="T3785" s="417">
        <f t="shared" si="6435"/>
        <v>0</v>
      </c>
      <c r="U3785" s="422" t="s">
        <v>2081</v>
      </c>
    </row>
    <row r="3786" spans="1:21" s="485" customFormat="1" ht="24" hidden="1" customHeight="1">
      <c r="A3786" s="366" t="s">
        <v>5241</v>
      </c>
      <c r="B3786" s="418" t="s">
        <v>0</v>
      </c>
      <c r="C3786" s="418" t="s">
        <v>4137</v>
      </c>
      <c r="D3786" s="418" t="s">
        <v>4138</v>
      </c>
      <c r="E3786" s="419" t="s">
        <v>96</v>
      </c>
      <c r="F3786" s="411"/>
      <c r="G3786" s="411">
        <f>[5]내역서!F3750</f>
        <v>338.4</v>
      </c>
      <c r="H3786" s="410"/>
      <c r="I3786" s="410">
        <f>내역서!F3794</f>
        <v>0</v>
      </c>
      <c r="J3786" s="411">
        <v>867</v>
      </c>
      <c r="K3786" s="412">
        <f>INT($I3786*J3786)</f>
        <v>0</v>
      </c>
      <c r="L3786" s="411">
        <v>0</v>
      </c>
      <c r="M3786" s="412">
        <f>INT($I3786*L3786)</f>
        <v>0</v>
      </c>
      <c r="N3786" s="411">
        <v>0</v>
      </c>
      <c r="O3786" s="412">
        <f>INT($I3786*N3786)</f>
        <v>0</v>
      </c>
      <c r="P3786" s="412">
        <v>867</v>
      </c>
      <c r="Q3786" s="412">
        <f>K3786+M3786+O3786</f>
        <v>0</v>
      </c>
      <c r="R3786" s="412"/>
      <c r="S3786" s="412"/>
      <c r="T3786" s="412"/>
      <c r="U3786" s="419" t="s">
        <v>2081</v>
      </c>
    </row>
    <row r="3787" spans="1:21" s="77" customFormat="1" ht="24" hidden="1" customHeight="1">
      <c r="A3787" s="372" t="s">
        <v>2072</v>
      </c>
      <c r="B3787" s="421"/>
      <c r="C3787" s="421" t="s">
        <v>4137</v>
      </c>
      <c r="D3787" s="421" t="s">
        <v>4138</v>
      </c>
      <c r="E3787" s="422" t="s">
        <v>96</v>
      </c>
      <c r="F3787" s="416"/>
      <c r="G3787" s="416">
        <f>[5]내역서!F3751</f>
        <v>338.4</v>
      </c>
      <c r="H3787" s="415"/>
      <c r="I3787" s="415">
        <f>내역서!F3795</f>
        <v>0</v>
      </c>
      <c r="J3787" s="416">
        <v>867</v>
      </c>
      <c r="K3787" s="417">
        <f t="shared" si="6423"/>
        <v>0</v>
      </c>
      <c r="L3787" s="416">
        <v>0</v>
      </c>
      <c r="M3787" s="417">
        <f t="shared" si="6424"/>
        <v>0</v>
      </c>
      <c r="N3787" s="416">
        <v>0</v>
      </c>
      <c r="O3787" s="417">
        <f t="shared" si="6425"/>
        <v>0</v>
      </c>
      <c r="P3787" s="417">
        <v>867</v>
      </c>
      <c r="Q3787" s="417">
        <f t="shared" si="6416"/>
        <v>0</v>
      </c>
      <c r="R3787" s="417">
        <f t="shared" ref="R3787" si="6436">I3787-I3786</f>
        <v>0</v>
      </c>
      <c r="S3787" s="417">
        <f t="shared" ref="S3787:T3787" si="6437">P3787-P3786</f>
        <v>0</v>
      </c>
      <c r="T3787" s="417">
        <f t="shared" si="6437"/>
        <v>0</v>
      </c>
      <c r="U3787" s="422" t="s">
        <v>2081</v>
      </c>
    </row>
    <row r="3788" spans="1:21" s="485" customFormat="1" ht="24" hidden="1" customHeight="1">
      <c r="A3788" s="366" t="s">
        <v>2055</v>
      </c>
      <c r="B3788" s="418" t="s">
        <v>0</v>
      </c>
      <c r="C3788" s="418" t="s">
        <v>4140</v>
      </c>
      <c r="D3788" s="418" t="s">
        <v>4141</v>
      </c>
      <c r="E3788" s="419" t="s">
        <v>199</v>
      </c>
      <c r="F3788" s="411"/>
      <c r="G3788" s="411">
        <f>[5]내역서!F3752</f>
        <v>267.8</v>
      </c>
      <c r="H3788" s="410"/>
      <c r="I3788" s="410">
        <f>내역서!F3796</f>
        <v>0</v>
      </c>
      <c r="J3788" s="411">
        <v>12098</v>
      </c>
      <c r="K3788" s="412">
        <f>INT($I3788*J3788)</f>
        <v>0</v>
      </c>
      <c r="L3788" s="411">
        <v>0</v>
      </c>
      <c r="M3788" s="412">
        <f>INT($I3788*L3788)</f>
        <v>0</v>
      </c>
      <c r="N3788" s="411">
        <v>0</v>
      </c>
      <c r="O3788" s="412">
        <f>INT($I3788*N3788)</f>
        <v>0</v>
      </c>
      <c r="P3788" s="412">
        <v>12098</v>
      </c>
      <c r="Q3788" s="412">
        <f>K3788+M3788+O3788</f>
        <v>0</v>
      </c>
      <c r="R3788" s="412"/>
      <c r="S3788" s="412"/>
      <c r="T3788" s="412"/>
      <c r="U3788" s="419" t="s">
        <v>2081</v>
      </c>
    </row>
    <row r="3789" spans="1:21" s="77" customFormat="1" ht="24" hidden="1" customHeight="1">
      <c r="A3789" s="372" t="s">
        <v>5231</v>
      </c>
      <c r="B3789" s="421"/>
      <c r="C3789" s="421" t="s">
        <v>4140</v>
      </c>
      <c r="D3789" s="421" t="s">
        <v>4141</v>
      </c>
      <c r="E3789" s="422" t="s">
        <v>199</v>
      </c>
      <c r="F3789" s="416"/>
      <c r="G3789" s="416">
        <f>[5]내역서!F3753</f>
        <v>267.8</v>
      </c>
      <c r="H3789" s="415"/>
      <c r="I3789" s="415">
        <f>내역서!F3797</f>
        <v>0</v>
      </c>
      <c r="J3789" s="416">
        <v>12098</v>
      </c>
      <c r="K3789" s="417">
        <f t="shared" si="6423"/>
        <v>0</v>
      </c>
      <c r="L3789" s="416">
        <v>0</v>
      </c>
      <c r="M3789" s="417">
        <f t="shared" si="6424"/>
        <v>0</v>
      </c>
      <c r="N3789" s="416">
        <v>0</v>
      </c>
      <c r="O3789" s="417">
        <f t="shared" si="6425"/>
        <v>0</v>
      </c>
      <c r="P3789" s="417">
        <v>12098</v>
      </c>
      <c r="Q3789" s="417">
        <f t="shared" si="6416"/>
        <v>0</v>
      </c>
      <c r="R3789" s="417">
        <f t="shared" ref="R3789" si="6438">I3789-I3788</f>
        <v>0</v>
      </c>
      <c r="S3789" s="417">
        <f t="shared" ref="S3789:T3789" si="6439">P3789-P3788</f>
        <v>0</v>
      </c>
      <c r="T3789" s="417">
        <f t="shared" si="6439"/>
        <v>0</v>
      </c>
      <c r="U3789" s="422" t="s">
        <v>2081</v>
      </c>
    </row>
    <row r="3790" spans="1:21" s="485" customFormat="1" ht="24" hidden="1" customHeight="1">
      <c r="A3790" s="366" t="s">
        <v>5219</v>
      </c>
      <c r="B3790" s="418" t="s">
        <v>0</v>
      </c>
      <c r="C3790" s="418" t="s">
        <v>4124</v>
      </c>
      <c r="D3790" s="418" t="s">
        <v>4125</v>
      </c>
      <c r="E3790" s="419" t="s">
        <v>102</v>
      </c>
      <c r="F3790" s="411"/>
      <c r="G3790" s="411">
        <f>[5]내역서!F3754</f>
        <v>106.9</v>
      </c>
      <c r="H3790" s="410"/>
      <c r="I3790" s="410">
        <f>내역서!F3798</f>
        <v>0</v>
      </c>
      <c r="J3790" s="411">
        <v>2356</v>
      </c>
      <c r="K3790" s="412">
        <f>INT($I3790*J3790)</f>
        <v>0</v>
      </c>
      <c r="L3790" s="411">
        <v>8128</v>
      </c>
      <c r="M3790" s="412">
        <f>INT($I3790*L3790)</f>
        <v>0</v>
      </c>
      <c r="N3790" s="411">
        <v>0</v>
      </c>
      <c r="O3790" s="412">
        <f>INT($I3790*N3790)</f>
        <v>0</v>
      </c>
      <c r="P3790" s="412">
        <v>10484</v>
      </c>
      <c r="Q3790" s="412">
        <f>K3790+M3790+O3790</f>
        <v>0</v>
      </c>
      <c r="R3790" s="412"/>
      <c r="S3790" s="412"/>
      <c r="T3790" s="412"/>
      <c r="U3790" s="419" t="s">
        <v>2081</v>
      </c>
    </row>
    <row r="3791" spans="1:21" s="77" customFormat="1" ht="24" hidden="1" customHeight="1">
      <c r="A3791" s="372" t="s">
        <v>5242</v>
      </c>
      <c r="B3791" s="421"/>
      <c r="C3791" s="421" t="s">
        <v>4124</v>
      </c>
      <c r="D3791" s="421" t="s">
        <v>4125</v>
      </c>
      <c r="E3791" s="422" t="s">
        <v>102</v>
      </c>
      <c r="F3791" s="416"/>
      <c r="G3791" s="416">
        <f>[5]내역서!F3755</f>
        <v>106.9</v>
      </c>
      <c r="H3791" s="415"/>
      <c r="I3791" s="415">
        <f>내역서!F3799</f>
        <v>0</v>
      </c>
      <c r="J3791" s="416">
        <v>2356</v>
      </c>
      <c r="K3791" s="417">
        <f t="shared" si="6423"/>
        <v>0</v>
      </c>
      <c r="L3791" s="416">
        <v>8128</v>
      </c>
      <c r="M3791" s="417">
        <f t="shared" si="6424"/>
        <v>0</v>
      </c>
      <c r="N3791" s="416">
        <v>0</v>
      </c>
      <c r="O3791" s="417">
        <f t="shared" si="6425"/>
        <v>0</v>
      </c>
      <c r="P3791" s="417">
        <v>10484</v>
      </c>
      <c r="Q3791" s="417">
        <f t="shared" si="6416"/>
        <v>0</v>
      </c>
      <c r="R3791" s="417">
        <f t="shared" ref="R3791" si="6440">I3791-I3790</f>
        <v>0</v>
      </c>
      <c r="S3791" s="417">
        <f t="shared" ref="S3791:T3791" si="6441">P3791-P3790</f>
        <v>0</v>
      </c>
      <c r="T3791" s="417">
        <f t="shared" si="6441"/>
        <v>0</v>
      </c>
      <c r="U3791" s="422" t="s">
        <v>2081</v>
      </c>
    </row>
    <row r="3792" spans="1:21" s="485" customFormat="1" ht="24" hidden="1" customHeight="1">
      <c r="A3792" s="366" t="s">
        <v>5219</v>
      </c>
      <c r="B3792" s="418" t="s">
        <v>0</v>
      </c>
      <c r="C3792" s="418" t="s">
        <v>3069</v>
      </c>
      <c r="D3792" s="418" t="s">
        <v>4125</v>
      </c>
      <c r="E3792" s="419" t="s">
        <v>102</v>
      </c>
      <c r="F3792" s="411"/>
      <c r="G3792" s="411">
        <f>[5]내역서!F3756</f>
        <v>106.9</v>
      </c>
      <c r="H3792" s="410"/>
      <c r="I3792" s="410">
        <f>내역서!F3800</f>
        <v>0</v>
      </c>
      <c r="J3792" s="411">
        <v>2167</v>
      </c>
      <c r="K3792" s="412">
        <f>INT($I3792*J3792)</f>
        <v>0</v>
      </c>
      <c r="L3792" s="411">
        <v>10838</v>
      </c>
      <c r="M3792" s="412">
        <f>INT($I3792*L3792)</f>
        <v>0</v>
      </c>
      <c r="N3792" s="411">
        <v>0</v>
      </c>
      <c r="O3792" s="412">
        <f>INT($I3792*N3792)</f>
        <v>0</v>
      </c>
      <c r="P3792" s="412">
        <v>13005</v>
      </c>
      <c r="Q3792" s="412">
        <f>K3792+M3792+O3792</f>
        <v>0</v>
      </c>
      <c r="R3792" s="412"/>
      <c r="S3792" s="412"/>
      <c r="T3792" s="412"/>
      <c r="U3792" s="419" t="s">
        <v>2081</v>
      </c>
    </row>
    <row r="3793" spans="1:21" s="77" customFormat="1" ht="24" hidden="1" customHeight="1">
      <c r="A3793" s="372" t="s">
        <v>5243</v>
      </c>
      <c r="B3793" s="421"/>
      <c r="C3793" s="421" t="s">
        <v>3069</v>
      </c>
      <c r="D3793" s="421" t="s">
        <v>4125</v>
      </c>
      <c r="E3793" s="422" t="s">
        <v>102</v>
      </c>
      <c r="F3793" s="416"/>
      <c r="G3793" s="416">
        <f>[5]내역서!F3757</f>
        <v>106.9</v>
      </c>
      <c r="H3793" s="415"/>
      <c r="I3793" s="415">
        <f>내역서!F3801</f>
        <v>0</v>
      </c>
      <c r="J3793" s="416">
        <v>2167</v>
      </c>
      <c r="K3793" s="417">
        <f t="shared" si="6423"/>
        <v>0</v>
      </c>
      <c r="L3793" s="416">
        <v>10838</v>
      </c>
      <c r="M3793" s="417">
        <f t="shared" si="6424"/>
        <v>0</v>
      </c>
      <c r="N3793" s="416">
        <v>0</v>
      </c>
      <c r="O3793" s="417">
        <f t="shared" si="6425"/>
        <v>0</v>
      </c>
      <c r="P3793" s="417">
        <v>13005</v>
      </c>
      <c r="Q3793" s="417">
        <f t="shared" si="6416"/>
        <v>0</v>
      </c>
      <c r="R3793" s="417">
        <f t="shared" ref="R3793" si="6442">I3793-I3792</f>
        <v>0</v>
      </c>
      <c r="S3793" s="417">
        <f t="shared" ref="S3793:T3793" si="6443">P3793-P3792</f>
        <v>0</v>
      </c>
      <c r="T3793" s="417">
        <f t="shared" si="6443"/>
        <v>0</v>
      </c>
      <c r="U3793" s="422" t="s">
        <v>2081</v>
      </c>
    </row>
    <row r="3794" spans="1:21" s="485" customFormat="1" ht="24" hidden="1" customHeight="1">
      <c r="A3794" s="366" t="s">
        <v>2055</v>
      </c>
      <c r="B3794" s="418" t="s">
        <v>0</v>
      </c>
      <c r="C3794" s="418" t="s">
        <v>4127</v>
      </c>
      <c r="D3794" s="418" t="s">
        <v>4142</v>
      </c>
      <c r="E3794" s="419" t="s">
        <v>56</v>
      </c>
      <c r="F3794" s="411"/>
      <c r="G3794" s="411">
        <f>[5]내역서!F3758</f>
        <v>3.55</v>
      </c>
      <c r="H3794" s="410"/>
      <c r="I3794" s="410">
        <f>내역서!F3802</f>
        <v>0</v>
      </c>
      <c r="J3794" s="411">
        <v>193555</v>
      </c>
      <c r="K3794" s="412">
        <f>INT($I3794*J3794)</f>
        <v>0</v>
      </c>
      <c r="L3794" s="411">
        <v>6451875</v>
      </c>
      <c r="M3794" s="412">
        <f>INT($I3794*L3794)</f>
        <v>0</v>
      </c>
      <c r="N3794" s="411">
        <v>322593</v>
      </c>
      <c r="O3794" s="412">
        <f>INT($I3794*N3794)</f>
        <v>0</v>
      </c>
      <c r="P3794" s="412">
        <v>6968023</v>
      </c>
      <c r="Q3794" s="412">
        <f>K3794+M3794+O3794</f>
        <v>0</v>
      </c>
      <c r="R3794" s="412"/>
      <c r="S3794" s="412"/>
      <c r="T3794" s="412"/>
      <c r="U3794" s="419" t="s">
        <v>2081</v>
      </c>
    </row>
    <row r="3795" spans="1:21" s="77" customFormat="1" ht="24" hidden="1" customHeight="1">
      <c r="A3795" s="372" t="s">
        <v>5244</v>
      </c>
      <c r="B3795" s="421"/>
      <c r="C3795" s="421" t="s">
        <v>4127</v>
      </c>
      <c r="D3795" s="421" t="s">
        <v>4142</v>
      </c>
      <c r="E3795" s="422" t="s">
        <v>56</v>
      </c>
      <c r="F3795" s="416"/>
      <c r="G3795" s="416">
        <f>[5]내역서!F3759</f>
        <v>3.55</v>
      </c>
      <c r="H3795" s="415"/>
      <c r="I3795" s="415">
        <f>내역서!F3803</f>
        <v>0</v>
      </c>
      <c r="J3795" s="416">
        <v>193555</v>
      </c>
      <c r="K3795" s="417">
        <f t="shared" si="6423"/>
        <v>0</v>
      </c>
      <c r="L3795" s="416">
        <v>6451875</v>
      </c>
      <c r="M3795" s="417">
        <f t="shared" si="6424"/>
        <v>0</v>
      </c>
      <c r="N3795" s="416">
        <v>322593</v>
      </c>
      <c r="O3795" s="417">
        <f t="shared" si="6425"/>
        <v>0</v>
      </c>
      <c r="P3795" s="417">
        <v>6968023</v>
      </c>
      <c r="Q3795" s="417">
        <f t="shared" si="6416"/>
        <v>0</v>
      </c>
      <c r="R3795" s="417">
        <f t="shared" ref="R3795" si="6444">I3795-I3794</f>
        <v>0</v>
      </c>
      <c r="S3795" s="417">
        <f t="shared" ref="S3795:T3795" si="6445">P3795-P3794</f>
        <v>0</v>
      </c>
      <c r="T3795" s="417">
        <f t="shared" si="6445"/>
        <v>0</v>
      </c>
      <c r="U3795" s="422" t="s">
        <v>2081</v>
      </c>
    </row>
    <row r="3796" spans="1:21" s="390" customFormat="1" ht="24" hidden="1" customHeight="1">
      <c r="A3796" s="366" t="s">
        <v>2055</v>
      </c>
      <c r="B3796" s="395" t="s">
        <v>32</v>
      </c>
      <c r="C3796" s="395" t="s">
        <v>4143</v>
      </c>
      <c r="D3796" s="396" t="s">
        <v>0</v>
      </c>
      <c r="E3796" s="396" t="s">
        <v>0</v>
      </c>
      <c r="F3796" s="397">
        <v>0</v>
      </c>
      <c r="G3796" s="397">
        <f>[5]내역서!F3760</f>
        <v>0</v>
      </c>
      <c r="H3796" s="397"/>
      <c r="I3796" s="397">
        <f>내역서!F3804</f>
        <v>0</v>
      </c>
      <c r="J3796" s="398">
        <v>0</v>
      </c>
      <c r="K3796" s="397">
        <f>K3798</f>
        <v>0</v>
      </c>
      <c r="L3796" s="398">
        <v>0</v>
      </c>
      <c r="M3796" s="397">
        <f>M3798</f>
        <v>0</v>
      </c>
      <c r="N3796" s="398">
        <v>0</v>
      </c>
      <c r="O3796" s="397">
        <f>O3798</f>
        <v>0</v>
      </c>
      <c r="P3796" s="399">
        <v>0</v>
      </c>
      <c r="Q3796" s="397">
        <f>K3796+M3796+O3796</f>
        <v>0</v>
      </c>
      <c r="R3796" s="397"/>
      <c r="S3796" s="397"/>
      <c r="T3796" s="397"/>
      <c r="U3796" s="400" t="s">
        <v>0</v>
      </c>
    </row>
    <row r="3797" spans="1:21" s="541" customFormat="1" ht="24" hidden="1" customHeight="1">
      <c r="A3797" s="372" t="s">
        <v>5231</v>
      </c>
      <c r="B3797" s="402" t="s">
        <v>32</v>
      </c>
      <c r="C3797" s="402" t="s">
        <v>4144</v>
      </c>
      <c r="D3797" s="403" t="s">
        <v>0</v>
      </c>
      <c r="E3797" s="403" t="s">
        <v>0</v>
      </c>
      <c r="F3797" s="404">
        <v>0</v>
      </c>
      <c r="G3797" s="404">
        <f>[5]내역서!F3761</f>
        <v>0</v>
      </c>
      <c r="H3797" s="404"/>
      <c r="I3797" s="404">
        <f>내역서!F3805</f>
        <v>0</v>
      </c>
      <c r="J3797" s="405">
        <v>0</v>
      </c>
      <c r="K3797" s="404">
        <f>K3799</f>
        <v>0</v>
      </c>
      <c r="L3797" s="405">
        <v>0</v>
      </c>
      <c r="M3797" s="404">
        <f>M3799</f>
        <v>0</v>
      </c>
      <c r="N3797" s="405">
        <v>0</v>
      </c>
      <c r="O3797" s="404">
        <f>O3799</f>
        <v>0</v>
      </c>
      <c r="P3797" s="406">
        <v>0</v>
      </c>
      <c r="Q3797" s="404">
        <f t="shared" si="6416"/>
        <v>0</v>
      </c>
      <c r="R3797" s="404">
        <f t="shared" ref="R3797" si="6446">I3797-I3796</f>
        <v>0</v>
      </c>
      <c r="S3797" s="404">
        <f t="shared" ref="S3797:T3797" si="6447">P3797-P3796</f>
        <v>0</v>
      </c>
      <c r="T3797" s="404">
        <f t="shared" si="6447"/>
        <v>0</v>
      </c>
      <c r="U3797" s="407"/>
    </row>
    <row r="3798" spans="1:21" s="431" customFormat="1" ht="24" hidden="1" customHeight="1">
      <c r="A3798" s="366" t="s">
        <v>2055</v>
      </c>
      <c r="B3798" s="436" t="s">
        <v>4145</v>
      </c>
      <c r="C3798" s="436" t="s">
        <v>2780</v>
      </c>
      <c r="D3798" s="437" t="s">
        <v>0</v>
      </c>
      <c r="E3798" s="437" t="s">
        <v>0</v>
      </c>
      <c r="F3798" s="438">
        <v>0</v>
      </c>
      <c r="G3798" s="438">
        <f>[5]내역서!F3762</f>
        <v>0</v>
      </c>
      <c r="H3798" s="438"/>
      <c r="I3798" s="438">
        <f>내역서!F3806</f>
        <v>0</v>
      </c>
      <c r="J3798" s="439">
        <v>0</v>
      </c>
      <c r="K3798" s="438">
        <f>SUMIF($A$3800:$A$3929,$A3800,K$3800:K$3929)</f>
        <v>0</v>
      </c>
      <c r="L3798" s="439">
        <v>0</v>
      </c>
      <c r="M3798" s="438">
        <f>SUMIF($A$3800:$A$3929,$A3800,M$3800:M$3929)</f>
        <v>0</v>
      </c>
      <c r="N3798" s="439">
        <v>0</v>
      </c>
      <c r="O3798" s="438">
        <f>SUMIF($A$3800:$A$3929,$A3800,O$3800:O$3929)</f>
        <v>0</v>
      </c>
      <c r="P3798" s="440">
        <v>0</v>
      </c>
      <c r="Q3798" s="438">
        <f>K3798+M3798+O3798</f>
        <v>0</v>
      </c>
      <c r="R3798" s="438"/>
      <c r="S3798" s="438"/>
      <c r="T3798" s="438"/>
      <c r="U3798" s="441" t="s">
        <v>0</v>
      </c>
    </row>
    <row r="3799" spans="1:21" s="542" customFormat="1" ht="24" hidden="1" customHeight="1">
      <c r="A3799" s="372" t="s">
        <v>5245</v>
      </c>
      <c r="B3799" s="442" t="s">
        <v>4145</v>
      </c>
      <c r="C3799" s="442" t="s">
        <v>4147</v>
      </c>
      <c r="D3799" s="443" t="s">
        <v>0</v>
      </c>
      <c r="E3799" s="443"/>
      <c r="F3799" s="444">
        <v>0</v>
      </c>
      <c r="G3799" s="444">
        <f>[5]내역서!F3763</f>
        <v>0</v>
      </c>
      <c r="H3799" s="444"/>
      <c r="I3799" s="444">
        <f>내역서!F3807</f>
        <v>0</v>
      </c>
      <c r="J3799" s="445">
        <v>0</v>
      </c>
      <c r="K3799" s="444">
        <f>SUMIF($A$3800:$A$3929,$A3801,K$3800:K$3929)</f>
        <v>0</v>
      </c>
      <c r="L3799" s="445">
        <v>0</v>
      </c>
      <c r="M3799" s="444">
        <f>SUMIF($A$3800:$A$3929,$A3801,M$3800:M$3929)</f>
        <v>0</v>
      </c>
      <c r="N3799" s="445">
        <v>0</v>
      </c>
      <c r="O3799" s="444">
        <f>SUMIF($A$3800:$A$3929,$A3801,O$3800:O$3929)</f>
        <v>0</v>
      </c>
      <c r="P3799" s="446">
        <v>0</v>
      </c>
      <c r="Q3799" s="444">
        <f t="shared" si="6416"/>
        <v>0</v>
      </c>
      <c r="R3799" s="444">
        <f t="shared" ref="R3799" si="6448">I3799-I3798</f>
        <v>0</v>
      </c>
      <c r="S3799" s="444">
        <f t="shared" ref="S3799:T3799" si="6449">P3799-P3798</f>
        <v>0</v>
      </c>
      <c r="T3799" s="444">
        <f t="shared" si="6449"/>
        <v>0</v>
      </c>
      <c r="U3799" s="447"/>
    </row>
    <row r="3800" spans="1:21" s="485" customFormat="1" ht="24" hidden="1" customHeight="1">
      <c r="A3800" s="366" t="s">
        <v>5246</v>
      </c>
      <c r="B3800" s="418" t="s">
        <v>0</v>
      </c>
      <c r="C3800" s="418" t="s">
        <v>4148</v>
      </c>
      <c r="D3800" s="418" t="s">
        <v>4149</v>
      </c>
      <c r="E3800" s="419" t="s">
        <v>2341</v>
      </c>
      <c r="F3800" s="411"/>
      <c r="G3800" s="411">
        <f>[5]내역서!F3764</f>
        <v>1</v>
      </c>
      <c r="H3800" s="410"/>
      <c r="I3800" s="410">
        <f>내역서!F3808</f>
        <v>0</v>
      </c>
      <c r="J3800" s="411"/>
      <c r="K3800" s="412">
        <f>INT($I3800*J3800)</f>
        <v>0</v>
      </c>
      <c r="L3800" s="411"/>
      <c r="M3800" s="412">
        <f>INT($I3800*L3800)</f>
        <v>0</v>
      </c>
      <c r="N3800" s="411">
        <v>22254</v>
      </c>
      <c r="O3800" s="412">
        <f>INT($I3800*N3800)</f>
        <v>0</v>
      </c>
      <c r="P3800" s="412">
        <v>22254</v>
      </c>
      <c r="Q3800" s="412">
        <f>K3800+M3800+O3800</f>
        <v>0</v>
      </c>
      <c r="R3800" s="412"/>
      <c r="S3800" s="412"/>
      <c r="T3800" s="412"/>
      <c r="U3800" s="419" t="s">
        <v>2081</v>
      </c>
    </row>
    <row r="3801" spans="1:21" s="77" customFormat="1" ht="24" hidden="1" customHeight="1">
      <c r="A3801" s="372" t="s">
        <v>5231</v>
      </c>
      <c r="B3801" s="421"/>
      <c r="C3801" s="421" t="s">
        <v>4148</v>
      </c>
      <c r="D3801" s="421" t="s">
        <v>4149</v>
      </c>
      <c r="E3801" s="422" t="s">
        <v>2341</v>
      </c>
      <c r="F3801" s="416"/>
      <c r="G3801" s="416">
        <f>[5]내역서!F3765</f>
        <v>1</v>
      </c>
      <c r="H3801" s="415"/>
      <c r="I3801" s="415">
        <f>내역서!F3809</f>
        <v>0</v>
      </c>
      <c r="J3801" s="416"/>
      <c r="K3801" s="417">
        <f t="shared" ref="K3801:K3863" si="6450">INT($I3801*J3801)</f>
        <v>0</v>
      </c>
      <c r="L3801" s="416"/>
      <c r="M3801" s="417">
        <f t="shared" ref="M3801:M3863" si="6451">INT($I3801*L3801)</f>
        <v>0</v>
      </c>
      <c r="N3801" s="416">
        <v>22254</v>
      </c>
      <c r="O3801" s="417">
        <f t="shared" ref="O3801:O3863" si="6452">INT($I3801*N3801)</f>
        <v>0</v>
      </c>
      <c r="P3801" s="417">
        <v>22254</v>
      </c>
      <c r="Q3801" s="417">
        <f t="shared" si="6416"/>
        <v>0</v>
      </c>
      <c r="R3801" s="417">
        <f t="shared" ref="R3801" si="6453">I3801-I3800</f>
        <v>0</v>
      </c>
      <c r="S3801" s="417">
        <f t="shared" ref="S3801:T3801" si="6454">P3801-P3800</f>
        <v>0</v>
      </c>
      <c r="T3801" s="417">
        <f t="shared" si="6454"/>
        <v>0</v>
      </c>
      <c r="U3801" s="422" t="s">
        <v>2081</v>
      </c>
    </row>
    <row r="3802" spans="1:21" s="485" customFormat="1" ht="24" hidden="1" customHeight="1">
      <c r="A3802" s="366" t="s">
        <v>5219</v>
      </c>
      <c r="B3802" s="418" t="s">
        <v>0</v>
      </c>
      <c r="C3802" s="418" t="s">
        <v>4150</v>
      </c>
      <c r="D3802" s="418" t="s">
        <v>4151</v>
      </c>
      <c r="E3802" s="419" t="s">
        <v>2341</v>
      </c>
      <c r="F3802" s="411"/>
      <c r="G3802" s="411">
        <f>[5]내역서!F3766</f>
        <v>1</v>
      </c>
      <c r="H3802" s="410"/>
      <c r="I3802" s="410">
        <f>내역서!F3810</f>
        <v>0</v>
      </c>
      <c r="J3802" s="411"/>
      <c r="K3802" s="412">
        <f>INT($I3802*J3802)</f>
        <v>0</v>
      </c>
      <c r="L3802" s="411"/>
      <c r="M3802" s="412">
        <f>INT($I3802*L3802)</f>
        <v>0</v>
      </c>
      <c r="N3802" s="411">
        <v>66104</v>
      </c>
      <c r="O3802" s="412">
        <f>INT($I3802*N3802)</f>
        <v>0</v>
      </c>
      <c r="P3802" s="412">
        <v>66104</v>
      </c>
      <c r="Q3802" s="412">
        <f>K3802+M3802+O3802</f>
        <v>0</v>
      </c>
      <c r="R3802" s="412"/>
      <c r="S3802" s="412"/>
      <c r="T3802" s="412"/>
      <c r="U3802" s="419" t="s">
        <v>2081</v>
      </c>
    </row>
    <row r="3803" spans="1:21" s="77" customFormat="1" ht="24" hidden="1" customHeight="1">
      <c r="A3803" s="372" t="s">
        <v>2072</v>
      </c>
      <c r="B3803" s="421"/>
      <c r="C3803" s="421" t="s">
        <v>4150</v>
      </c>
      <c r="D3803" s="421" t="s">
        <v>4151</v>
      </c>
      <c r="E3803" s="422" t="s">
        <v>2341</v>
      </c>
      <c r="F3803" s="416"/>
      <c r="G3803" s="416">
        <f>[5]내역서!F3767</f>
        <v>1</v>
      </c>
      <c r="H3803" s="415"/>
      <c r="I3803" s="415">
        <f>내역서!F3811</f>
        <v>0</v>
      </c>
      <c r="J3803" s="416"/>
      <c r="K3803" s="417">
        <f t="shared" si="6450"/>
        <v>0</v>
      </c>
      <c r="L3803" s="416"/>
      <c r="M3803" s="417">
        <f t="shared" si="6451"/>
        <v>0</v>
      </c>
      <c r="N3803" s="416">
        <v>66104</v>
      </c>
      <c r="O3803" s="417">
        <f t="shared" si="6452"/>
        <v>0</v>
      </c>
      <c r="P3803" s="417">
        <v>66104</v>
      </c>
      <c r="Q3803" s="417">
        <f t="shared" si="6416"/>
        <v>0</v>
      </c>
      <c r="R3803" s="417">
        <f t="shared" ref="R3803" si="6455">I3803-I3802</f>
        <v>0</v>
      </c>
      <c r="S3803" s="417">
        <f t="shared" ref="S3803:T3803" si="6456">P3803-P3802</f>
        <v>0</v>
      </c>
      <c r="T3803" s="417">
        <f t="shared" si="6456"/>
        <v>0</v>
      </c>
      <c r="U3803" s="422" t="s">
        <v>2081</v>
      </c>
    </row>
    <row r="3804" spans="1:21" s="485" customFormat="1" ht="24" hidden="1" customHeight="1">
      <c r="A3804" s="366" t="s">
        <v>5247</v>
      </c>
      <c r="B3804" s="418" t="s">
        <v>0</v>
      </c>
      <c r="C3804" s="418" t="s">
        <v>4152</v>
      </c>
      <c r="D3804" s="418" t="s">
        <v>4153</v>
      </c>
      <c r="E3804" s="419" t="s">
        <v>2341</v>
      </c>
      <c r="F3804" s="411"/>
      <c r="G3804" s="411">
        <f>[5]내역서!F3768</f>
        <v>1</v>
      </c>
      <c r="H3804" s="410"/>
      <c r="I3804" s="410">
        <f>내역서!F3812</f>
        <v>0</v>
      </c>
      <c r="J3804" s="411"/>
      <c r="K3804" s="412">
        <f>INT($I3804*J3804)</f>
        <v>0</v>
      </c>
      <c r="L3804" s="411"/>
      <c r="M3804" s="412">
        <f>INT($I3804*L3804)</f>
        <v>0</v>
      </c>
      <c r="N3804" s="411">
        <v>71479</v>
      </c>
      <c r="O3804" s="412">
        <f>INT($I3804*N3804)</f>
        <v>0</v>
      </c>
      <c r="P3804" s="412">
        <v>71479</v>
      </c>
      <c r="Q3804" s="412">
        <f>K3804+M3804+O3804</f>
        <v>0</v>
      </c>
      <c r="R3804" s="412"/>
      <c r="S3804" s="412"/>
      <c r="T3804" s="412"/>
      <c r="U3804" s="419" t="s">
        <v>2081</v>
      </c>
    </row>
    <row r="3805" spans="1:21" s="77" customFormat="1" ht="24" hidden="1" customHeight="1">
      <c r="A3805" s="372" t="s">
        <v>5248</v>
      </c>
      <c r="B3805" s="421"/>
      <c r="C3805" s="421" t="s">
        <v>4152</v>
      </c>
      <c r="D3805" s="421" t="s">
        <v>4153</v>
      </c>
      <c r="E3805" s="422" t="s">
        <v>2341</v>
      </c>
      <c r="F3805" s="416"/>
      <c r="G3805" s="416">
        <f>[5]내역서!F3769</f>
        <v>1</v>
      </c>
      <c r="H3805" s="415"/>
      <c r="I3805" s="415">
        <f>내역서!F3813</f>
        <v>0</v>
      </c>
      <c r="J3805" s="416"/>
      <c r="K3805" s="417">
        <f t="shared" si="6450"/>
        <v>0</v>
      </c>
      <c r="L3805" s="416"/>
      <c r="M3805" s="417">
        <f t="shared" si="6451"/>
        <v>0</v>
      </c>
      <c r="N3805" s="416">
        <v>71479</v>
      </c>
      <c r="O3805" s="417">
        <f t="shared" si="6452"/>
        <v>0</v>
      </c>
      <c r="P3805" s="417">
        <v>71479</v>
      </c>
      <c r="Q3805" s="417">
        <f t="shared" si="6416"/>
        <v>0</v>
      </c>
      <c r="R3805" s="417">
        <f t="shared" ref="R3805" si="6457">I3805-I3804</f>
        <v>0</v>
      </c>
      <c r="S3805" s="417">
        <f t="shared" ref="S3805:T3805" si="6458">P3805-P3804</f>
        <v>0</v>
      </c>
      <c r="T3805" s="417">
        <f t="shared" si="6458"/>
        <v>0</v>
      </c>
      <c r="U3805" s="422" t="s">
        <v>2081</v>
      </c>
    </row>
    <row r="3806" spans="1:21" s="485" customFormat="1" ht="24" hidden="1" customHeight="1">
      <c r="A3806" s="366" t="s">
        <v>5249</v>
      </c>
      <c r="B3806" s="418" t="s">
        <v>0</v>
      </c>
      <c r="C3806" s="418" t="s">
        <v>4154</v>
      </c>
      <c r="D3806" s="418" t="s">
        <v>4153</v>
      </c>
      <c r="E3806" s="419" t="s">
        <v>2341</v>
      </c>
      <c r="F3806" s="411"/>
      <c r="G3806" s="411">
        <f>[5]내역서!F3770</f>
        <v>1</v>
      </c>
      <c r="H3806" s="410"/>
      <c r="I3806" s="410">
        <f>내역서!F3814</f>
        <v>0</v>
      </c>
      <c r="J3806" s="411"/>
      <c r="K3806" s="412">
        <f>INT($I3806*J3806)</f>
        <v>0</v>
      </c>
      <c r="L3806" s="411"/>
      <c r="M3806" s="412">
        <f>INT($I3806*L3806)</f>
        <v>0</v>
      </c>
      <c r="N3806" s="411">
        <v>49318</v>
      </c>
      <c r="O3806" s="412">
        <f>INT($I3806*N3806)</f>
        <v>0</v>
      </c>
      <c r="P3806" s="412">
        <v>49318</v>
      </c>
      <c r="Q3806" s="412">
        <f>K3806+M3806+O3806</f>
        <v>0</v>
      </c>
      <c r="R3806" s="412"/>
      <c r="S3806" s="412"/>
      <c r="T3806" s="412"/>
      <c r="U3806" s="419" t="s">
        <v>2081</v>
      </c>
    </row>
    <row r="3807" spans="1:21" s="77" customFormat="1" ht="24" hidden="1" customHeight="1">
      <c r="A3807" s="372" t="s">
        <v>5250</v>
      </c>
      <c r="B3807" s="421"/>
      <c r="C3807" s="421" t="s">
        <v>4154</v>
      </c>
      <c r="D3807" s="421" t="s">
        <v>4153</v>
      </c>
      <c r="E3807" s="422" t="s">
        <v>2341</v>
      </c>
      <c r="F3807" s="416"/>
      <c r="G3807" s="416">
        <f>[5]내역서!F3771</f>
        <v>1</v>
      </c>
      <c r="H3807" s="415"/>
      <c r="I3807" s="415">
        <f>내역서!F3815</f>
        <v>0</v>
      </c>
      <c r="J3807" s="416"/>
      <c r="K3807" s="417">
        <f t="shared" si="6450"/>
        <v>0</v>
      </c>
      <c r="L3807" s="416"/>
      <c r="M3807" s="417">
        <f t="shared" si="6451"/>
        <v>0</v>
      </c>
      <c r="N3807" s="416">
        <v>49318</v>
      </c>
      <c r="O3807" s="417">
        <f t="shared" si="6452"/>
        <v>0</v>
      </c>
      <c r="P3807" s="417">
        <v>49318</v>
      </c>
      <c r="Q3807" s="417">
        <f t="shared" si="6416"/>
        <v>0</v>
      </c>
      <c r="R3807" s="417">
        <f t="shared" ref="R3807" si="6459">I3807-I3806</f>
        <v>0</v>
      </c>
      <c r="S3807" s="417">
        <f t="shared" ref="S3807:T3807" si="6460">P3807-P3806</f>
        <v>0</v>
      </c>
      <c r="T3807" s="417">
        <f t="shared" si="6460"/>
        <v>0</v>
      </c>
      <c r="U3807" s="422" t="s">
        <v>2081</v>
      </c>
    </row>
    <row r="3808" spans="1:21" s="485" customFormat="1" ht="24" hidden="1" customHeight="1">
      <c r="A3808" s="366" t="s">
        <v>5219</v>
      </c>
      <c r="B3808" s="418" t="s">
        <v>0</v>
      </c>
      <c r="C3808" s="418" t="s">
        <v>4155</v>
      </c>
      <c r="D3808" s="418" t="s">
        <v>4156</v>
      </c>
      <c r="E3808" s="419" t="s">
        <v>2341</v>
      </c>
      <c r="F3808" s="411"/>
      <c r="G3808" s="411">
        <f>[5]내역서!F3772</f>
        <v>1</v>
      </c>
      <c r="H3808" s="410"/>
      <c r="I3808" s="410">
        <f>내역서!F3816</f>
        <v>0</v>
      </c>
      <c r="J3808" s="411"/>
      <c r="K3808" s="412">
        <f>INT($I3808*J3808)</f>
        <v>0</v>
      </c>
      <c r="L3808" s="411"/>
      <c r="M3808" s="412">
        <f>INT($I3808*L3808)</f>
        <v>0</v>
      </c>
      <c r="N3808" s="411">
        <v>46018</v>
      </c>
      <c r="O3808" s="412">
        <f>INT($I3808*N3808)</f>
        <v>0</v>
      </c>
      <c r="P3808" s="412">
        <v>46018</v>
      </c>
      <c r="Q3808" s="412">
        <f>K3808+M3808+O3808</f>
        <v>0</v>
      </c>
      <c r="R3808" s="412"/>
      <c r="S3808" s="412"/>
      <c r="T3808" s="412"/>
      <c r="U3808" s="419" t="s">
        <v>2081</v>
      </c>
    </row>
    <row r="3809" spans="1:21" s="77" customFormat="1" ht="24" hidden="1" customHeight="1">
      <c r="A3809" s="372" t="s">
        <v>5231</v>
      </c>
      <c r="B3809" s="421"/>
      <c r="C3809" s="421" t="s">
        <v>4155</v>
      </c>
      <c r="D3809" s="421" t="s">
        <v>4156</v>
      </c>
      <c r="E3809" s="422" t="s">
        <v>2341</v>
      </c>
      <c r="F3809" s="416"/>
      <c r="G3809" s="416">
        <f>[5]내역서!F3773</f>
        <v>1</v>
      </c>
      <c r="H3809" s="415"/>
      <c r="I3809" s="415">
        <f>내역서!F3817</f>
        <v>0</v>
      </c>
      <c r="J3809" s="416"/>
      <c r="K3809" s="417">
        <f t="shared" si="6450"/>
        <v>0</v>
      </c>
      <c r="L3809" s="416"/>
      <c r="M3809" s="417">
        <f t="shared" si="6451"/>
        <v>0</v>
      </c>
      <c r="N3809" s="416">
        <v>46018</v>
      </c>
      <c r="O3809" s="417">
        <f t="shared" si="6452"/>
        <v>0</v>
      </c>
      <c r="P3809" s="417">
        <v>46018</v>
      </c>
      <c r="Q3809" s="417">
        <f t="shared" si="6416"/>
        <v>0</v>
      </c>
      <c r="R3809" s="417">
        <f t="shared" ref="R3809" si="6461">I3809-I3808</f>
        <v>0</v>
      </c>
      <c r="S3809" s="417">
        <f t="shared" ref="S3809:T3809" si="6462">P3809-P3808</f>
        <v>0</v>
      </c>
      <c r="T3809" s="417">
        <f t="shared" si="6462"/>
        <v>0</v>
      </c>
      <c r="U3809" s="422" t="s">
        <v>2081</v>
      </c>
    </row>
    <row r="3810" spans="1:21" s="485" customFormat="1" ht="24" hidden="1" customHeight="1">
      <c r="A3810" s="366" t="s">
        <v>5251</v>
      </c>
      <c r="B3810" s="418" t="s">
        <v>0</v>
      </c>
      <c r="C3810" s="418" t="s">
        <v>4158</v>
      </c>
      <c r="D3810" s="418" t="s">
        <v>4159</v>
      </c>
      <c r="E3810" s="419" t="s">
        <v>2341</v>
      </c>
      <c r="F3810" s="411"/>
      <c r="G3810" s="411">
        <f>[5]내역서!F3774</f>
        <v>1</v>
      </c>
      <c r="H3810" s="410"/>
      <c r="I3810" s="410">
        <f>내역서!F3818</f>
        <v>0</v>
      </c>
      <c r="J3810" s="411"/>
      <c r="K3810" s="412">
        <f>INT($I3810*J3810)</f>
        <v>0</v>
      </c>
      <c r="L3810" s="411"/>
      <c r="M3810" s="412">
        <f>INT($I3810*L3810)</f>
        <v>0</v>
      </c>
      <c r="N3810" s="411">
        <v>226980</v>
      </c>
      <c r="O3810" s="412">
        <f>INT($I3810*N3810)</f>
        <v>0</v>
      </c>
      <c r="P3810" s="412">
        <v>226980</v>
      </c>
      <c r="Q3810" s="412">
        <f>K3810+M3810+O3810</f>
        <v>0</v>
      </c>
      <c r="R3810" s="412"/>
      <c r="S3810" s="412"/>
      <c r="T3810" s="412"/>
      <c r="U3810" s="419" t="s">
        <v>2081</v>
      </c>
    </row>
    <row r="3811" spans="1:21" s="77" customFormat="1" ht="24" hidden="1" customHeight="1">
      <c r="A3811" s="372" t="s">
        <v>2072</v>
      </c>
      <c r="B3811" s="421"/>
      <c r="C3811" s="421" t="s">
        <v>4158</v>
      </c>
      <c r="D3811" s="421" t="s">
        <v>4159</v>
      </c>
      <c r="E3811" s="422" t="s">
        <v>2341</v>
      </c>
      <c r="F3811" s="416"/>
      <c r="G3811" s="416">
        <f>[5]내역서!F3775</f>
        <v>1</v>
      </c>
      <c r="H3811" s="415"/>
      <c r="I3811" s="415">
        <f>내역서!F3819</f>
        <v>0</v>
      </c>
      <c r="J3811" s="416"/>
      <c r="K3811" s="417">
        <f t="shared" si="6450"/>
        <v>0</v>
      </c>
      <c r="L3811" s="416"/>
      <c r="M3811" s="417">
        <f t="shared" si="6451"/>
        <v>0</v>
      </c>
      <c r="N3811" s="416">
        <v>226980</v>
      </c>
      <c r="O3811" s="417">
        <f t="shared" si="6452"/>
        <v>0</v>
      </c>
      <c r="P3811" s="417">
        <v>226980</v>
      </c>
      <c r="Q3811" s="417">
        <f t="shared" si="6416"/>
        <v>0</v>
      </c>
      <c r="R3811" s="417">
        <f t="shared" ref="R3811" si="6463">I3811-I3810</f>
        <v>0</v>
      </c>
      <c r="S3811" s="417">
        <f t="shared" ref="S3811:T3811" si="6464">P3811-P3810</f>
        <v>0</v>
      </c>
      <c r="T3811" s="417">
        <f t="shared" si="6464"/>
        <v>0</v>
      </c>
      <c r="U3811" s="422" t="s">
        <v>2081</v>
      </c>
    </row>
    <row r="3812" spans="1:21" s="485" customFormat="1" ht="24" hidden="1" customHeight="1">
      <c r="A3812" s="366" t="s">
        <v>2055</v>
      </c>
      <c r="B3812" s="418" t="s">
        <v>0</v>
      </c>
      <c r="C3812" s="418" t="s">
        <v>4160</v>
      </c>
      <c r="D3812" s="418" t="s">
        <v>4161</v>
      </c>
      <c r="E3812" s="419" t="s">
        <v>2341</v>
      </c>
      <c r="F3812" s="411"/>
      <c r="G3812" s="411">
        <f>[5]내역서!F3776</f>
        <v>1</v>
      </c>
      <c r="H3812" s="410"/>
      <c r="I3812" s="410">
        <f>내역서!F3820</f>
        <v>0</v>
      </c>
      <c r="J3812" s="411"/>
      <c r="K3812" s="412">
        <f>INT($I3812*J3812)</f>
        <v>0</v>
      </c>
      <c r="L3812" s="411"/>
      <c r="M3812" s="412">
        <f>INT($I3812*L3812)</f>
        <v>0</v>
      </c>
      <c r="N3812" s="411">
        <v>388327</v>
      </c>
      <c r="O3812" s="412">
        <f>INT($I3812*N3812)</f>
        <v>0</v>
      </c>
      <c r="P3812" s="412">
        <v>388327</v>
      </c>
      <c r="Q3812" s="412">
        <f>K3812+M3812+O3812</f>
        <v>0</v>
      </c>
      <c r="R3812" s="412"/>
      <c r="S3812" s="412"/>
      <c r="T3812" s="412"/>
      <c r="U3812" s="419" t="s">
        <v>2081</v>
      </c>
    </row>
    <row r="3813" spans="1:21" s="77" customFormat="1" ht="24" hidden="1" customHeight="1">
      <c r="A3813" s="372" t="s">
        <v>5252</v>
      </c>
      <c r="B3813" s="421"/>
      <c r="C3813" s="421" t="s">
        <v>4160</v>
      </c>
      <c r="D3813" s="421" t="s">
        <v>4161</v>
      </c>
      <c r="E3813" s="422" t="s">
        <v>2341</v>
      </c>
      <c r="F3813" s="416"/>
      <c r="G3813" s="416">
        <f>[5]내역서!F3777</f>
        <v>1</v>
      </c>
      <c r="H3813" s="415"/>
      <c r="I3813" s="415">
        <f>내역서!F3821</f>
        <v>0</v>
      </c>
      <c r="J3813" s="416"/>
      <c r="K3813" s="417">
        <f t="shared" si="6450"/>
        <v>0</v>
      </c>
      <c r="L3813" s="416"/>
      <c r="M3813" s="417">
        <f t="shared" si="6451"/>
        <v>0</v>
      </c>
      <c r="N3813" s="416">
        <v>388327</v>
      </c>
      <c r="O3813" s="417">
        <f t="shared" si="6452"/>
        <v>0</v>
      </c>
      <c r="P3813" s="417">
        <v>388327</v>
      </c>
      <c r="Q3813" s="417">
        <f t="shared" si="6416"/>
        <v>0</v>
      </c>
      <c r="R3813" s="417">
        <f t="shared" ref="R3813" si="6465">I3813-I3812</f>
        <v>0</v>
      </c>
      <c r="S3813" s="417">
        <f t="shared" ref="S3813:T3813" si="6466">P3813-P3812</f>
        <v>0</v>
      </c>
      <c r="T3813" s="417">
        <f t="shared" si="6466"/>
        <v>0</v>
      </c>
      <c r="U3813" s="422" t="s">
        <v>2081</v>
      </c>
    </row>
    <row r="3814" spans="1:21" s="485" customFormat="1" ht="24" hidden="1" customHeight="1">
      <c r="A3814" s="366" t="s">
        <v>2055</v>
      </c>
      <c r="B3814" s="418" t="s">
        <v>0</v>
      </c>
      <c r="C3814" s="418" t="s">
        <v>4148</v>
      </c>
      <c r="D3814" s="418" t="s">
        <v>4149</v>
      </c>
      <c r="E3814" s="419" t="s">
        <v>2341</v>
      </c>
      <c r="F3814" s="411"/>
      <c r="G3814" s="411">
        <f>[5]내역서!F3778</f>
        <v>1</v>
      </c>
      <c r="H3814" s="410"/>
      <c r="I3814" s="410">
        <f>내역서!F3822</f>
        <v>0</v>
      </c>
      <c r="J3814" s="411"/>
      <c r="K3814" s="412">
        <f>INT($I3814*J3814)</f>
        <v>0</v>
      </c>
      <c r="L3814" s="411"/>
      <c r="M3814" s="412">
        <f>INT($I3814*L3814)</f>
        <v>0</v>
      </c>
      <c r="N3814" s="411">
        <v>21971</v>
      </c>
      <c r="O3814" s="412">
        <f>INT($I3814*N3814)</f>
        <v>0</v>
      </c>
      <c r="P3814" s="412">
        <v>21971</v>
      </c>
      <c r="Q3814" s="412">
        <f>K3814+M3814+O3814</f>
        <v>0</v>
      </c>
      <c r="R3814" s="412"/>
      <c r="S3814" s="412"/>
      <c r="T3814" s="412"/>
      <c r="U3814" s="419" t="s">
        <v>2081</v>
      </c>
    </row>
    <row r="3815" spans="1:21" s="77" customFormat="1" ht="24" hidden="1" customHeight="1">
      <c r="A3815" s="372" t="s">
        <v>5231</v>
      </c>
      <c r="B3815" s="421"/>
      <c r="C3815" s="421" t="s">
        <v>4148</v>
      </c>
      <c r="D3815" s="421" t="s">
        <v>4149</v>
      </c>
      <c r="E3815" s="422" t="s">
        <v>2341</v>
      </c>
      <c r="F3815" s="416"/>
      <c r="G3815" s="416">
        <f>[5]내역서!F3779</f>
        <v>1</v>
      </c>
      <c r="H3815" s="415"/>
      <c r="I3815" s="415">
        <f>내역서!F3823</f>
        <v>0</v>
      </c>
      <c r="J3815" s="416"/>
      <c r="K3815" s="417">
        <f t="shared" si="6450"/>
        <v>0</v>
      </c>
      <c r="L3815" s="416"/>
      <c r="M3815" s="417">
        <f t="shared" si="6451"/>
        <v>0</v>
      </c>
      <c r="N3815" s="416">
        <v>21971</v>
      </c>
      <c r="O3815" s="417">
        <f t="shared" si="6452"/>
        <v>0</v>
      </c>
      <c r="P3815" s="417">
        <v>21971</v>
      </c>
      <c r="Q3815" s="417">
        <f t="shared" si="6416"/>
        <v>0</v>
      </c>
      <c r="R3815" s="417">
        <f t="shared" ref="R3815" si="6467">I3815-I3814</f>
        <v>0</v>
      </c>
      <c r="S3815" s="417">
        <f t="shared" ref="S3815:T3815" si="6468">P3815-P3814</f>
        <v>0</v>
      </c>
      <c r="T3815" s="417">
        <f t="shared" si="6468"/>
        <v>0</v>
      </c>
      <c r="U3815" s="422" t="s">
        <v>2081</v>
      </c>
    </row>
    <row r="3816" spans="1:21" s="485" customFormat="1" ht="24" hidden="1" customHeight="1">
      <c r="A3816" s="366" t="s">
        <v>2055</v>
      </c>
      <c r="B3816" s="418" t="s">
        <v>0</v>
      </c>
      <c r="C3816" s="418" t="s">
        <v>4158</v>
      </c>
      <c r="D3816" s="418" t="s">
        <v>4159</v>
      </c>
      <c r="E3816" s="419" t="s">
        <v>2341</v>
      </c>
      <c r="F3816" s="411"/>
      <c r="G3816" s="411">
        <f>[5]내역서!F3780</f>
        <v>1</v>
      </c>
      <c r="H3816" s="410"/>
      <c r="I3816" s="410">
        <f>내역서!F3824</f>
        <v>0</v>
      </c>
      <c r="J3816" s="411"/>
      <c r="K3816" s="412">
        <f>INT($I3816*J3816)</f>
        <v>0</v>
      </c>
      <c r="L3816" s="411"/>
      <c r="M3816" s="412">
        <f>INT($I3816*L3816)</f>
        <v>0</v>
      </c>
      <c r="N3816" s="411">
        <v>202367</v>
      </c>
      <c r="O3816" s="412">
        <f>INT($I3816*N3816)</f>
        <v>0</v>
      </c>
      <c r="P3816" s="412">
        <v>202367</v>
      </c>
      <c r="Q3816" s="412">
        <f>K3816+M3816+O3816</f>
        <v>0</v>
      </c>
      <c r="R3816" s="412"/>
      <c r="S3816" s="412"/>
      <c r="T3816" s="412"/>
      <c r="U3816" s="419" t="s">
        <v>2081</v>
      </c>
    </row>
    <row r="3817" spans="1:21" s="77" customFormat="1" ht="24" hidden="1" customHeight="1">
      <c r="A3817" s="372" t="s">
        <v>5253</v>
      </c>
      <c r="B3817" s="421"/>
      <c r="C3817" s="421" t="s">
        <v>4158</v>
      </c>
      <c r="D3817" s="421" t="s">
        <v>4159</v>
      </c>
      <c r="E3817" s="422" t="s">
        <v>2341</v>
      </c>
      <c r="F3817" s="416"/>
      <c r="G3817" s="416">
        <f>[5]내역서!F3781</f>
        <v>1</v>
      </c>
      <c r="H3817" s="415"/>
      <c r="I3817" s="415">
        <f>내역서!F3825</f>
        <v>0</v>
      </c>
      <c r="J3817" s="416"/>
      <c r="K3817" s="417">
        <f t="shared" si="6450"/>
        <v>0</v>
      </c>
      <c r="L3817" s="416"/>
      <c r="M3817" s="417">
        <f t="shared" si="6451"/>
        <v>0</v>
      </c>
      <c r="N3817" s="416">
        <v>202367</v>
      </c>
      <c r="O3817" s="417">
        <f t="shared" si="6452"/>
        <v>0</v>
      </c>
      <c r="P3817" s="417">
        <v>202367</v>
      </c>
      <c r="Q3817" s="417">
        <f t="shared" si="6416"/>
        <v>0</v>
      </c>
      <c r="R3817" s="417">
        <f t="shared" ref="R3817" si="6469">I3817-I3816</f>
        <v>0</v>
      </c>
      <c r="S3817" s="417">
        <f t="shared" ref="S3817:T3817" si="6470">P3817-P3816</f>
        <v>0</v>
      </c>
      <c r="T3817" s="417">
        <f t="shared" si="6470"/>
        <v>0</v>
      </c>
      <c r="U3817" s="422" t="s">
        <v>2081</v>
      </c>
    </row>
    <row r="3818" spans="1:21" s="485" customFormat="1" ht="24" hidden="1" customHeight="1">
      <c r="A3818" s="366" t="s">
        <v>5254</v>
      </c>
      <c r="B3818" s="418" t="s">
        <v>0</v>
      </c>
      <c r="C3818" s="418" t="s">
        <v>4163</v>
      </c>
      <c r="D3818" s="418" t="s">
        <v>4164</v>
      </c>
      <c r="E3818" s="419" t="s">
        <v>2341</v>
      </c>
      <c r="F3818" s="411"/>
      <c r="G3818" s="411">
        <f>[5]내역서!F3782</f>
        <v>1</v>
      </c>
      <c r="H3818" s="410"/>
      <c r="I3818" s="410">
        <f>내역서!F3826</f>
        <v>0</v>
      </c>
      <c r="J3818" s="411"/>
      <c r="K3818" s="412">
        <f>INT($I3818*J3818)</f>
        <v>0</v>
      </c>
      <c r="L3818" s="411"/>
      <c r="M3818" s="412">
        <f>INT($I3818*L3818)</f>
        <v>0</v>
      </c>
      <c r="N3818" s="411">
        <v>87416</v>
      </c>
      <c r="O3818" s="412">
        <f>INT($I3818*N3818)</f>
        <v>0</v>
      </c>
      <c r="P3818" s="412">
        <v>87416</v>
      </c>
      <c r="Q3818" s="412">
        <f>K3818+M3818+O3818</f>
        <v>0</v>
      </c>
      <c r="R3818" s="412"/>
      <c r="S3818" s="412"/>
      <c r="T3818" s="412"/>
      <c r="U3818" s="419" t="s">
        <v>2081</v>
      </c>
    </row>
    <row r="3819" spans="1:21" s="77" customFormat="1" ht="24" hidden="1" customHeight="1">
      <c r="A3819" s="372" t="s">
        <v>2072</v>
      </c>
      <c r="B3819" s="421"/>
      <c r="C3819" s="421" t="s">
        <v>4163</v>
      </c>
      <c r="D3819" s="421" t="s">
        <v>4164</v>
      </c>
      <c r="E3819" s="422" t="s">
        <v>2341</v>
      </c>
      <c r="F3819" s="416"/>
      <c r="G3819" s="416">
        <f>[5]내역서!F3783</f>
        <v>1</v>
      </c>
      <c r="H3819" s="415"/>
      <c r="I3819" s="415">
        <f>내역서!F3827</f>
        <v>0</v>
      </c>
      <c r="J3819" s="416"/>
      <c r="K3819" s="417">
        <f t="shared" si="6450"/>
        <v>0</v>
      </c>
      <c r="L3819" s="416"/>
      <c r="M3819" s="417">
        <f t="shared" si="6451"/>
        <v>0</v>
      </c>
      <c r="N3819" s="416">
        <v>87416</v>
      </c>
      <c r="O3819" s="417">
        <f t="shared" si="6452"/>
        <v>0</v>
      </c>
      <c r="P3819" s="417">
        <v>87416</v>
      </c>
      <c r="Q3819" s="417">
        <f t="shared" si="6416"/>
        <v>0</v>
      </c>
      <c r="R3819" s="417">
        <f t="shared" ref="R3819" si="6471">I3819-I3818</f>
        <v>0</v>
      </c>
      <c r="S3819" s="417">
        <f t="shared" ref="S3819:T3819" si="6472">P3819-P3818</f>
        <v>0</v>
      </c>
      <c r="T3819" s="417">
        <f t="shared" si="6472"/>
        <v>0</v>
      </c>
      <c r="U3819" s="422" t="s">
        <v>2081</v>
      </c>
    </row>
    <row r="3820" spans="1:21" s="485" customFormat="1" ht="24" hidden="1" customHeight="1">
      <c r="A3820" s="366" t="s">
        <v>5219</v>
      </c>
      <c r="B3820" s="418" t="s">
        <v>0</v>
      </c>
      <c r="C3820" s="418" t="s">
        <v>4165</v>
      </c>
      <c r="D3820" s="418" t="s">
        <v>4166</v>
      </c>
      <c r="E3820" s="419" t="s">
        <v>2341</v>
      </c>
      <c r="F3820" s="411"/>
      <c r="G3820" s="411">
        <f>[5]내역서!F3784</f>
        <v>1</v>
      </c>
      <c r="H3820" s="410"/>
      <c r="I3820" s="410">
        <f>내역서!F3828</f>
        <v>0</v>
      </c>
      <c r="J3820" s="411"/>
      <c r="K3820" s="412">
        <f>INT($I3820*J3820)</f>
        <v>0</v>
      </c>
      <c r="L3820" s="411"/>
      <c r="M3820" s="412">
        <f>INT($I3820*L3820)</f>
        <v>0</v>
      </c>
      <c r="N3820" s="411">
        <v>202745</v>
      </c>
      <c r="O3820" s="412">
        <f>INT($I3820*N3820)</f>
        <v>0</v>
      </c>
      <c r="P3820" s="412">
        <v>202745</v>
      </c>
      <c r="Q3820" s="412">
        <f>K3820+M3820+O3820</f>
        <v>0</v>
      </c>
      <c r="R3820" s="412"/>
      <c r="S3820" s="412"/>
      <c r="T3820" s="412"/>
      <c r="U3820" s="419" t="s">
        <v>2081</v>
      </c>
    </row>
    <row r="3821" spans="1:21" s="77" customFormat="1" ht="24" hidden="1" customHeight="1">
      <c r="A3821" s="372" t="s">
        <v>5255</v>
      </c>
      <c r="B3821" s="421"/>
      <c r="C3821" s="421" t="s">
        <v>4165</v>
      </c>
      <c r="D3821" s="421" t="s">
        <v>4166</v>
      </c>
      <c r="E3821" s="422" t="s">
        <v>2341</v>
      </c>
      <c r="F3821" s="416"/>
      <c r="G3821" s="416">
        <f>[5]내역서!F3785</f>
        <v>1</v>
      </c>
      <c r="H3821" s="415"/>
      <c r="I3821" s="415">
        <f>내역서!F3829</f>
        <v>0</v>
      </c>
      <c r="J3821" s="416"/>
      <c r="K3821" s="417">
        <f t="shared" si="6450"/>
        <v>0</v>
      </c>
      <c r="L3821" s="416"/>
      <c r="M3821" s="417">
        <f t="shared" si="6451"/>
        <v>0</v>
      </c>
      <c r="N3821" s="416">
        <v>202745</v>
      </c>
      <c r="O3821" s="417">
        <f t="shared" si="6452"/>
        <v>0</v>
      </c>
      <c r="P3821" s="417">
        <v>202745</v>
      </c>
      <c r="Q3821" s="417">
        <f t="shared" si="6416"/>
        <v>0</v>
      </c>
      <c r="R3821" s="417">
        <f t="shared" ref="R3821" si="6473">I3821-I3820</f>
        <v>0</v>
      </c>
      <c r="S3821" s="417">
        <f t="shared" ref="S3821:T3821" si="6474">P3821-P3820</f>
        <v>0</v>
      </c>
      <c r="T3821" s="417">
        <f t="shared" si="6474"/>
        <v>0</v>
      </c>
      <c r="U3821" s="422" t="s">
        <v>2081</v>
      </c>
    </row>
    <row r="3822" spans="1:21" s="485" customFormat="1" ht="24" hidden="1" customHeight="1">
      <c r="A3822" s="366" t="s">
        <v>5256</v>
      </c>
      <c r="B3822" s="418" t="s">
        <v>0</v>
      </c>
      <c r="C3822" s="418" t="s">
        <v>4148</v>
      </c>
      <c r="D3822" s="418" t="s">
        <v>4149</v>
      </c>
      <c r="E3822" s="419" t="s">
        <v>2341</v>
      </c>
      <c r="F3822" s="411"/>
      <c r="G3822" s="411">
        <f>[5]내역서!F3786</f>
        <v>1</v>
      </c>
      <c r="H3822" s="410"/>
      <c r="I3822" s="410">
        <f>내역서!F3830</f>
        <v>0</v>
      </c>
      <c r="J3822" s="411"/>
      <c r="K3822" s="412">
        <f>INT($I3822*J3822)</f>
        <v>0</v>
      </c>
      <c r="L3822" s="411"/>
      <c r="M3822" s="412">
        <f>INT($I3822*L3822)</f>
        <v>0</v>
      </c>
      <c r="N3822" s="411">
        <v>21877</v>
      </c>
      <c r="O3822" s="412">
        <f>INT($I3822*N3822)</f>
        <v>0</v>
      </c>
      <c r="P3822" s="412">
        <v>21877</v>
      </c>
      <c r="Q3822" s="412">
        <f>K3822+M3822+O3822</f>
        <v>0</v>
      </c>
      <c r="R3822" s="412"/>
      <c r="S3822" s="412"/>
      <c r="T3822" s="412"/>
      <c r="U3822" s="419" t="s">
        <v>2081</v>
      </c>
    </row>
    <row r="3823" spans="1:21" s="77" customFormat="1" ht="24" hidden="1" customHeight="1">
      <c r="A3823" s="372" t="s">
        <v>2072</v>
      </c>
      <c r="B3823" s="421"/>
      <c r="C3823" s="421" t="s">
        <v>4148</v>
      </c>
      <c r="D3823" s="421" t="s">
        <v>4149</v>
      </c>
      <c r="E3823" s="422" t="s">
        <v>2341</v>
      </c>
      <c r="F3823" s="416"/>
      <c r="G3823" s="416">
        <f>[5]내역서!F3787</f>
        <v>1</v>
      </c>
      <c r="H3823" s="415"/>
      <c r="I3823" s="415">
        <f>내역서!F3831</f>
        <v>0</v>
      </c>
      <c r="J3823" s="416"/>
      <c r="K3823" s="417">
        <f t="shared" si="6450"/>
        <v>0</v>
      </c>
      <c r="L3823" s="416"/>
      <c r="M3823" s="417">
        <f t="shared" si="6451"/>
        <v>0</v>
      </c>
      <c r="N3823" s="416">
        <v>21877</v>
      </c>
      <c r="O3823" s="417">
        <f t="shared" si="6452"/>
        <v>0</v>
      </c>
      <c r="P3823" s="417">
        <v>21877</v>
      </c>
      <c r="Q3823" s="417">
        <f t="shared" si="6416"/>
        <v>0</v>
      </c>
      <c r="R3823" s="417">
        <f t="shared" ref="R3823" si="6475">I3823-I3822</f>
        <v>0</v>
      </c>
      <c r="S3823" s="417">
        <f t="shared" ref="S3823:T3823" si="6476">P3823-P3822</f>
        <v>0</v>
      </c>
      <c r="T3823" s="417">
        <f t="shared" si="6476"/>
        <v>0</v>
      </c>
      <c r="U3823" s="422" t="s">
        <v>2081</v>
      </c>
    </row>
    <row r="3824" spans="1:21" s="485" customFormat="1" ht="24" hidden="1" customHeight="1">
      <c r="A3824" s="366" t="s">
        <v>2055</v>
      </c>
      <c r="B3824" s="418" t="s">
        <v>0</v>
      </c>
      <c r="C3824" s="418" t="s">
        <v>4158</v>
      </c>
      <c r="D3824" s="418" t="s">
        <v>4159</v>
      </c>
      <c r="E3824" s="419" t="s">
        <v>2341</v>
      </c>
      <c r="F3824" s="411"/>
      <c r="G3824" s="411">
        <f>[5]내역서!F3788</f>
        <v>1</v>
      </c>
      <c r="H3824" s="410"/>
      <c r="I3824" s="410">
        <f>내역서!F3832</f>
        <v>0</v>
      </c>
      <c r="J3824" s="411"/>
      <c r="K3824" s="412">
        <f>INT($I3824*J3824)</f>
        <v>0</v>
      </c>
      <c r="L3824" s="411"/>
      <c r="M3824" s="412">
        <f>INT($I3824*L3824)</f>
        <v>0</v>
      </c>
      <c r="N3824" s="411">
        <v>195672</v>
      </c>
      <c r="O3824" s="412">
        <f>INT($I3824*N3824)</f>
        <v>0</v>
      </c>
      <c r="P3824" s="412">
        <v>195672</v>
      </c>
      <c r="Q3824" s="412">
        <f>K3824+M3824+O3824</f>
        <v>0</v>
      </c>
      <c r="R3824" s="412"/>
      <c r="S3824" s="412"/>
      <c r="T3824" s="412"/>
      <c r="U3824" s="419" t="s">
        <v>2081</v>
      </c>
    </row>
    <row r="3825" spans="1:21" s="77" customFormat="1" ht="24" hidden="1" customHeight="1">
      <c r="A3825" s="372" t="s">
        <v>5231</v>
      </c>
      <c r="B3825" s="421"/>
      <c r="C3825" s="421" t="s">
        <v>4158</v>
      </c>
      <c r="D3825" s="421" t="s">
        <v>4159</v>
      </c>
      <c r="E3825" s="422" t="s">
        <v>2341</v>
      </c>
      <c r="F3825" s="416"/>
      <c r="G3825" s="416">
        <f>[5]내역서!F3789</f>
        <v>1</v>
      </c>
      <c r="H3825" s="415"/>
      <c r="I3825" s="415">
        <f>내역서!F3833</f>
        <v>0</v>
      </c>
      <c r="J3825" s="416"/>
      <c r="K3825" s="417">
        <f t="shared" si="6450"/>
        <v>0</v>
      </c>
      <c r="L3825" s="416"/>
      <c r="M3825" s="417">
        <f t="shared" si="6451"/>
        <v>0</v>
      </c>
      <c r="N3825" s="416">
        <v>195672</v>
      </c>
      <c r="O3825" s="417">
        <f t="shared" si="6452"/>
        <v>0</v>
      </c>
      <c r="P3825" s="417">
        <v>195672</v>
      </c>
      <c r="Q3825" s="417">
        <f t="shared" si="6416"/>
        <v>0</v>
      </c>
      <c r="R3825" s="417">
        <f t="shared" ref="R3825" si="6477">I3825-I3824</f>
        <v>0</v>
      </c>
      <c r="S3825" s="417">
        <f t="shared" ref="S3825:T3825" si="6478">P3825-P3824</f>
        <v>0</v>
      </c>
      <c r="T3825" s="417">
        <f t="shared" si="6478"/>
        <v>0</v>
      </c>
      <c r="U3825" s="422" t="s">
        <v>2081</v>
      </c>
    </row>
    <row r="3826" spans="1:21" s="485" customFormat="1" ht="24" hidden="1" customHeight="1">
      <c r="A3826" s="366" t="s">
        <v>5219</v>
      </c>
      <c r="B3826" s="418" t="s">
        <v>0</v>
      </c>
      <c r="C3826" s="418" t="s">
        <v>4163</v>
      </c>
      <c r="D3826" s="418" t="s">
        <v>4164</v>
      </c>
      <c r="E3826" s="419" t="s">
        <v>2341</v>
      </c>
      <c r="F3826" s="411"/>
      <c r="G3826" s="411">
        <f>[5]내역서!F3790</f>
        <v>1</v>
      </c>
      <c r="H3826" s="410"/>
      <c r="I3826" s="410">
        <f>내역서!F3834</f>
        <v>0</v>
      </c>
      <c r="J3826" s="411"/>
      <c r="K3826" s="412">
        <f>INT($I3826*J3826)</f>
        <v>0</v>
      </c>
      <c r="L3826" s="411"/>
      <c r="M3826" s="412">
        <f>INT($I3826*L3826)</f>
        <v>0</v>
      </c>
      <c r="N3826" s="411">
        <v>86756</v>
      </c>
      <c r="O3826" s="412">
        <f>INT($I3826*N3826)</f>
        <v>0</v>
      </c>
      <c r="P3826" s="412">
        <v>86756</v>
      </c>
      <c r="Q3826" s="412">
        <f>K3826+M3826+O3826</f>
        <v>0</v>
      </c>
      <c r="R3826" s="412"/>
      <c r="S3826" s="412"/>
      <c r="T3826" s="412"/>
      <c r="U3826" s="419" t="s">
        <v>2081</v>
      </c>
    </row>
    <row r="3827" spans="1:21" s="77" customFormat="1" ht="24" hidden="1" customHeight="1">
      <c r="A3827" s="372" t="s">
        <v>5257</v>
      </c>
      <c r="B3827" s="421"/>
      <c r="C3827" s="421" t="s">
        <v>4163</v>
      </c>
      <c r="D3827" s="421" t="s">
        <v>4164</v>
      </c>
      <c r="E3827" s="422" t="s">
        <v>2341</v>
      </c>
      <c r="F3827" s="416"/>
      <c r="G3827" s="416">
        <f>[5]내역서!F3791</f>
        <v>1</v>
      </c>
      <c r="H3827" s="415"/>
      <c r="I3827" s="415">
        <f>내역서!F3835</f>
        <v>0</v>
      </c>
      <c r="J3827" s="416"/>
      <c r="K3827" s="417">
        <f t="shared" si="6450"/>
        <v>0</v>
      </c>
      <c r="L3827" s="416"/>
      <c r="M3827" s="417">
        <f t="shared" si="6451"/>
        <v>0</v>
      </c>
      <c r="N3827" s="416">
        <v>86756</v>
      </c>
      <c r="O3827" s="417">
        <f t="shared" si="6452"/>
        <v>0</v>
      </c>
      <c r="P3827" s="417">
        <v>86756</v>
      </c>
      <c r="Q3827" s="417">
        <f t="shared" si="6416"/>
        <v>0</v>
      </c>
      <c r="R3827" s="417">
        <f t="shared" ref="R3827" si="6479">I3827-I3826</f>
        <v>0</v>
      </c>
      <c r="S3827" s="417">
        <f t="shared" ref="S3827:T3827" si="6480">P3827-P3826</f>
        <v>0</v>
      </c>
      <c r="T3827" s="417">
        <f t="shared" si="6480"/>
        <v>0</v>
      </c>
      <c r="U3827" s="422" t="s">
        <v>2081</v>
      </c>
    </row>
    <row r="3828" spans="1:21" s="485" customFormat="1" ht="24" hidden="1" customHeight="1">
      <c r="A3828" s="366" t="s">
        <v>5258</v>
      </c>
      <c r="B3828" s="418" t="s">
        <v>0</v>
      </c>
      <c r="C3828" s="418" t="s">
        <v>4165</v>
      </c>
      <c r="D3828" s="418" t="s">
        <v>4166</v>
      </c>
      <c r="E3828" s="419" t="s">
        <v>2341</v>
      </c>
      <c r="F3828" s="411"/>
      <c r="G3828" s="411">
        <f>[5]내역서!F3792</f>
        <v>1</v>
      </c>
      <c r="H3828" s="410"/>
      <c r="I3828" s="410">
        <f>내역서!F3836</f>
        <v>0</v>
      </c>
      <c r="J3828" s="411"/>
      <c r="K3828" s="412">
        <f>INT($I3828*J3828)</f>
        <v>0</v>
      </c>
      <c r="L3828" s="411"/>
      <c r="M3828" s="412">
        <f>INT($I3828*L3828)</f>
        <v>0</v>
      </c>
      <c r="N3828" s="411">
        <v>202745</v>
      </c>
      <c r="O3828" s="412">
        <f>INT($I3828*N3828)</f>
        <v>0</v>
      </c>
      <c r="P3828" s="412">
        <v>202745</v>
      </c>
      <c r="Q3828" s="412">
        <f>K3828+M3828+O3828</f>
        <v>0</v>
      </c>
      <c r="R3828" s="412"/>
      <c r="S3828" s="412"/>
      <c r="T3828" s="412"/>
      <c r="U3828" s="419" t="s">
        <v>2081</v>
      </c>
    </row>
    <row r="3829" spans="1:21" s="77" customFormat="1" ht="24" hidden="1" customHeight="1">
      <c r="A3829" s="372" t="s">
        <v>5231</v>
      </c>
      <c r="B3829" s="421"/>
      <c r="C3829" s="421" t="s">
        <v>4165</v>
      </c>
      <c r="D3829" s="421" t="s">
        <v>4166</v>
      </c>
      <c r="E3829" s="422" t="s">
        <v>2341</v>
      </c>
      <c r="F3829" s="416"/>
      <c r="G3829" s="416">
        <f>[5]내역서!F3793</f>
        <v>1</v>
      </c>
      <c r="H3829" s="415"/>
      <c r="I3829" s="415">
        <f>내역서!F3837</f>
        <v>0</v>
      </c>
      <c r="J3829" s="416"/>
      <c r="K3829" s="417">
        <f t="shared" si="6450"/>
        <v>0</v>
      </c>
      <c r="L3829" s="416"/>
      <c r="M3829" s="417">
        <f t="shared" si="6451"/>
        <v>0</v>
      </c>
      <c r="N3829" s="416">
        <v>202745</v>
      </c>
      <c r="O3829" s="417">
        <f t="shared" si="6452"/>
        <v>0</v>
      </c>
      <c r="P3829" s="417">
        <v>202745</v>
      </c>
      <c r="Q3829" s="417">
        <f t="shared" si="6416"/>
        <v>0</v>
      </c>
      <c r="R3829" s="417">
        <f t="shared" ref="R3829" si="6481">I3829-I3828</f>
        <v>0</v>
      </c>
      <c r="S3829" s="417">
        <f t="shared" ref="S3829:T3829" si="6482">P3829-P3828</f>
        <v>0</v>
      </c>
      <c r="T3829" s="417">
        <f t="shared" si="6482"/>
        <v>0</v>
      </c>
      <c r="U3829" s="422" t="s">
        <v>2081</v>
      </c>
    </row>
    <row r="3830" spans="1:21" s="485" customFormat="1" ht="24" hidden="1" customHeight="1">
      <c r="A3830" s="366" t="s">
        <v>2055</v>
      </c>
      <c r="B3830" s="418" t="s">
        <v>0</v>
      </c>
      <c r="C3830" s="418" t="s">
        <v>4168</v>
      </c>
      <c r="D3830" s="418" t="s">
        <v>4169</v>
      </c>
      <c r="E3830" s="419" t="s">
        <v>2341</v>
      </c>
      <c r="F3830" s="411"/>
      <c r="G3830" s="411">
        <f>[5]내역서!F3794</f>
        <v>1</v>
      </c>
      <c r="H3830" s="410"/>
      <c r="I3830" s="410">
        <f>내역서!F3838</f>
        <v>0</v>
      </c>
      <c r="J3830" s="411"/>
      <c r="K3830" s="412">
        <f>INT($I3830*J3830)</f>
        <v>0</v>
      </c>
      <c r="L3830" s="411"/>
      <c r="M3830" s="412">
        <f>INT($I3830*L3830)</f>
        <v>0</v>
      </c>
      <c r="N3830" s="411">
        <v>216607</v>
      </c>
      <c r="O3830" s="412">
        <f>INT($I3830*N3830)</f>
        <v>0</v>
      </c>
      <c r="P3830" s="412">
        <v>216607</v>
      </c>
      <c r="Q3830" s="412">
        <f>K3830+M3830+O3830</f>
        <v>0</v>
      </c>
      <c r="R3830" s="412"/>
      <c r="S3830" s="412"/>
      <c r="T3830" s="412"/>
      <c r="U3830" s="419" t="s">
        <v>2081</v>
      </c>
    </row>
    <row r="3831" spans="1:21" s="77" customFormat="1" ht="24" hidden="1" customHeight="1">
      <c r="A3831" s="372" t="s">
        <v>2072</v>
      </c>
      <c r="B3831" s="421"/>
      <c r="C3831" s="421" t="s">
        <v>4168</v>
      </c>
      <c r="D3831" s="421" t="s">
        <v>4169</v>
      </c>
      <c r="E3831" s="422" t="s">
        <v>2341</v>
      </c>
      <c r="F3831" s="416"/>
      <c r="G3831" s="416">
        <f>[5]내역서!F3795</f>
        <v>1</v>
      </c>
      <c r="H3831" s="415"/>
      <c r="I3831" s="415">
        <f>내역서!F3839</f>
        <v>0</v>
      </c>
      <c r="J3831" s="416"/>
      <c r="K3831" s="417">
        <f t="shared" si="6450"/>
        <v>0</v>
      </c>
      <c r="L3831" s="416"/>
      <c r="M3831" s="417">
        <f t="shared" si="6451"/>
        <v>0</v>
      </c>
      <c r="N3831" s="416">
        <v>216607</v>
      </c>
      <c r="O3831" s="417">
        <f t="shared" si="6452"/>
        <v>0</v>
      </c>
      <c r="P3831" s="417">
        <v>216607</v>
      </c>
      <c r="Q3831" s="417">
        <f t="shared" si="6416"/>
        <v>0</v>
      </c>
      <c r="R3831" s="417">
        <f t="shared" ref="R3831" si="6483">I3831-I3830</f>
        <v>0</v>
      </c>
      <c r="S3831" s="417">
        <f t="shared" ref="S3831:T3831" si="6484">P3831-P3830</f>
        <v>0</v>
      </c>
      <c r="T3831" s="417">
        <f t="shared" si="6484"/>
        <v>0</v>
      </c>
      <c r="U3831" s="422" t="s">
        <v>2081</v>
      </c>
    </row>
    <row r="3832" spans="1:21" s="485" customFormat="1" ht="24" hidden="1" customHeight="1">
      <c r="A3832" s="366" t="s">
        <v>2055</v>
      </c>
      <c r="B3832" s="418" t="s">
        <v>0</v>
      </c>
      <c r="C3832" s="418" t="s">
        <v>4170</v>
      </c>
      <c r="D3832" s="418" t="s">
        <v>4171</v>
      </c>
      <c r="E3832" s="419" t="s">
        <v>2341</v>
      </c>
      <c r="F3832" s="411"/>
      <c r="G3832" s="411">
        <f>[5]내역서!F3796</f>
        <v>1</v>
      </c>
      <c r="H3832" s="410"/>
      <c r="I3832" s="410">
        <f>내역서!F3840</f>
        <v>0</v>
      </c>
      <c r="J3832" s="411"/>
      <c r="K3832" s="412">
        <f>INT($I3832*J3832)</f>
        <v>0</v>
      </c>
      <c r="L3832" s="411"/>
      <c r="M3832" s="412">
        <f>INT($I3832*L3832)</f>
        <v>0</v>
      </c>
      <c r="N3832" s="411">
        <v>55637</v>
      </c>
      <c r="O3832" s="412">
        <f>INT($I3832*N3832)</f>
        <v>0</v>
      </c>
      <c r="P3832" s="412">
        <v>55637</v>
      </c>
      <c r="Q3832" s="412">
        <f>K3832+M3832+O3832</f>
        <v>0</v>
      </c>
      <c r="R3832" s="412"/>
      <c r="S3832" s="412"/>
      <c r="T3832" s="412"/>
      <c r="U3832" s="419" t="s">
        <v>2081</v>
      </c>
    </row>
    <row r="3833" spans="1:21" s="77" customFormat="1" ht="24" hidden="1" customHeight="1">
      <c r="A3833" s="372" t="s">
        <v>5259</v>
      </c>
      <c r="B3833" s="421"/>
      <c r="C3833" s="421" t="s">
        <v>4170</v>
      </c>
      <c r="D3833" s="421" t="s">
        <v>4171</v>
      </c>
      <c r="E3833" s="422" t="s">
        <v>2341</v>
      </c>
      <c r="F3833" s="416"/>
      <c r="G3833" s="416">
        <f>[5]내역서!F3797</f>
        <v>1</v>
      </c>
      <c r="H3833" s="415"/>
      <c r="I3833" s="415">
        <f>내역서!F3841</f>
        <v>0</v>
      </c>
      <c r="J3833" s="416"/>
      <c r="K3833" s="417">
        <f t="shared" si="6450"/>
        <v>0</v>
      </c>
      <c r="L3833" s="416"/>
      <c r="M3833" s="417">
        <f t="shared" si="6451"/>
        <v>0</v>
      </c>
      <c r="N3833" s="416">
        <v>55637</v>
      </c>
      <c r="O3833" s="417">
        <f t="shared" si="6452"/>
        <v>0</v>
      </c>
      <c r="P3833" s="417">
        <v>55637</v>
      </c>
      <c r="Q3833" s="417">
        <f t="shared" si="6416"/>
        <v>0</v>
      </c>
      <c r="R3833" s="417">
        <f t="shared" ref="R3833" si="6485">I3833-I3832</f>
        <v>0</v>
      </c>
      <c r="S3833" s="417">
        <f t="shared" ref="S3833:T3833" si="6486">P3833-P3832</f>
        <v>0</v>
      </c>
      <c r="T3833" s="417">
        <f t="shared" si="6486"/>
        <v>0</v>
      </c>
      <c r="U3833" s="422" t="s">
        <v>2081</v>
      </c>
    </row>
    <row r="3834" spans="1:21" s="485" customFormat="1" ht="24" hidden="1" customHeight="1">
      <c r="A3834" s="366" t="s">
        <v>2055</v>
      </c>
      <c r="B3834" s="418" t="s">
        <v>0</v>
      </c>
      <c r="C3834" s="418" t="s">
        <v>4148</v>
      </c>
      <c r="D3834" s="418" t="s">
        <v>4149</v>
      </c>
      <c r="E3834" s="419" t="s">
        <v>2341</v>
      </c>
      <c r="F3834" s="411"/>
      <c r="G3834" s="411">
        <f>[5]내역서!F3798</f>
        <v>1</v>
      </c>
      <c r="H3834" s="410"/>
      <c r="I3834" s="410">
        <f>내역서!F3842</f>
        <v>0</v>
      </c>
      <c r="J3834" s="411"/>
      <c r="K3834" s="412">
        <f>INT($I3834*J3834)</f>
        <v>0</v>
      </c>
      <c r="L3834" s="411"/>
      <c r="M3834" s="412">
        <f>INT($I3834*L3834)</f>
        <v>0</v>
      </c>
      <c r="N3834" s="411">
        <v>21877</v>
      </c>
      <c r="O3834" s="412">
        <f>INT($I3834*N3834)</f>
        <v>0</v>
      </c>
      <c r="P3834" s="412">
        <v>21877</v>
      </c>
      <c r="Q3834" s="412">
        <f>K3834+M3834+O3834</f>
        <v>0</v>
      </c>
      <c r="R3834" s="412"/>
      <c r="S3834" s="412"/>
      <c r="T3834" s="412"/>
      <c r="U3834" s="419" t="s">
        <v>2081</v>
      </c>
    </row>
    <row r="3835" spans="1:21" s="77" customFormat="1" ht="24" hidden="1" customHeight="1">
      <c r="A3835" s="372" t="s">
        <v>5260</v>
      </c>
      <c r="B3835" s="421"/>
      <c r="C3835" s="421" t="s">
        <v>4148</v>
      </c>
      <c r="D3835" s="421" t="s">
        <v>4149</v>
      </c>
      <c r="E3835" s="422" t="s">
        <v>2341</v>
      </c>
      <c r="F3835" s="416"/>
      <c r="G3835" s="416">
        <f>[5]내역서!F3799</f>
        <v>1</v>
      </c>
      <c r="H3835" s="415"/>
      <c r="I3835" s="415">
        <f>내역서!F3843</f>
        <v>0</v>
      </c>
      <c r="J3835" s="416"/>
      <c r="K3835" s="417">
        <f t="shared" si="6450"/>
        <v>0</v>
      </c>
      <c r="L3835" s="416"/>
      <c r="M3835" s="417">
        <f t="shared" si="6451"/>
        <v>0</v>
      </c>
      <c r="N3835" s="416">
        <v>21877</v>
      </c>
      <c r="O3835" s="417">
        <f t="shared" si="6452"/>
        <v>0</v>
      </c>
      <c r="P3835" s="417">
        <v>21877</v>
      </c>
      <c r="Q3835" s="417">
        <f t="shared" ref="Q3835:Q3897" si="6487">K3835+M3835+O3835</f>
        <v>0</v>
      </c>
      <c r="R3835" s="417">
        <f t="shared" ref="R3835" si="6488">I3835-I3834</f>
        <v>0</v>
      </c>
      <c r="S3835" s="417">
        <f t="shared" ref="S3835:T3835" si="6489">P3835-P3834</f>
        <v>0</v>
      </c>
      <c r="T3835" s="417">
        <f t="shared" si="6489"/>
        <v>0</v>
      </c>
      <c r="U3835" s="422" t="s">
        <v>2081</v>
      </c>
    </row>
    <row r="3836" spans="1:21" s="485" customFormat="1" ht="24" hidden="1" customHeight="1">
      <c r="A3836" s="366" t="s">
        <v>5261</v>
      </c>
      <c r="B3836" s="418" t="s">
        <v>0</v>
      </c>
      <c r="C3836" s="418" t="s">
        <v>4163</v>
      </c>
      <c r="D3836" s="418" t="s">
        <v>4164</v>
      </c>
      <c r="E3836" s="419" t="s">
        <v>2341</v>
      </c>
      <c r="F3836" s="411"/>
      <c r="G3836" s="411">
        <f>[5]내역서!F3800</f>
        <v>1</v>
      </c>
      <c r="H3836" s="410"/>
      <c r="I3836" s="410">
        <f>내역서!F3844</f>
        <v>0</v>
      </c>
      <c r="J3836" s="411"/>
      <c r="K3836" s="412">
        <f>INT($I3836*J3836)</f>
        <v>0</v>
      </c>
      <c r="L3836" s="411"/>
      <c r="M3836" s="412">
        <f>INT($I3836*L3836)</f>
        <v>0</v>
      </c>
      <c r="N3836" s="411">
        <v>86756</v>
      </c>
      <c r="O3836" s="412">
        <f>INT($I3836*N3836)</f>
        <v>0</v>
      </c>
      <c r="P3836" s="412">
        <v>86756</v>
      </c>
      <c r="Q3836" s="412">
        <f>K3836+M3836+O3836</f>
        <v>0</v>
      </c>
      <c r="R3836" s="412"/>
      <c r="S3836" s="412"/>
      <c r="T3836" s="412"/>
      <c r="U3836" s="419" t="s">
        <v>2081</v>
      </c>
    </row>
    <row r="3837" spans="1:21" s="77" customFormat="1" ht="24" hidden="1" customHeight="1">
      <c r="A3837" s="372" t="s">
        <v>2072</v>
      </c>
      <c r="B3837" s="421"/>
      <c r="C3837" s="421" t="s">
        <v>4163</v>
      </c>
      <c r="D3837" s="421" t="s">
        <v>4164</v>
      </c>
      <c r="E3837" s="422" t="s">
        <v>2341</v>
      </c>
      <c r="F3837" s="416"/>
      <c r="G3837" s="416">
        <f>[5]내역서!F3801</f>
        <v>1</v>
      </c>
      <c r="H3837" s="415"/>
      <c r="I3837" s="415">
        <f>내역서!F3845</f>
        <v>0</v>
      </c>
      <c r="J3837" s="416"/>
      <c r="K3837" s="417">
        <f t="shared" si="6450"/>
        <v>0</v>
      </c>
      <c r="L3837" s="416"/>
      <c r="M3837" s="417">
        <f t="shared" si="6451"/>
        <v>0</v>
      </c>
      <c r="N3837" s="416">
        <v>86756</v>
      </c>
      <c r="O3837" s="417">
        <f t="shared" si="6452"/>
        <v>0</v>
      </c>
      <c r="P3837" s="417">
        <v>86756</v>
      </c>
      <c r="Q3837" s="417">
        <f t="shared" si="6487"/>
        <v>0</v>
      </c>
      <c r="R3837" s="417">
        <f t="shared" ref="R3837" si="6490">I3837-I3836</f>
        <v>0</v>
      </c>
      <c r="S3837" s="417">
        <f t="shared" ref="S3837:T3837" si="6491">P3837-P3836</f>
        <v>0</v>
      </c>
      <c r="T3837" s="417">
        <f t="shared" si="6491"/>
        <v>0</v>
      </c>
      <c r="U3837" s="422" t="s">
        <v>2081</v>
      </c>
    </row>
    <row r="3838" spans="1:21" s="485" customFormat="1" ht="24" hidden="1" customHeight="1">
      <c r="A3838" s="366" t="s">
        <v>5219</v>
      </c>
      <c r="B3838" s="418" t="s">
        <v>0</v>
      </c>
      <c r="C3838" s="418" t="s">
        <v>4165</v>
      </c>
      <c r="D3838" s="418" t="s">
        <v>4166</v>
      </c>
      <c r="E3838" s="419" t="s">
        <v>2341</v>
      </c>
      <c r="F3838" s="411"/>
      <c r="G3838" s="411">
        <f>[5]내역서!F3802</f>
        <v>1</v>
      </c>
      <c r="H3838" s="410"/>
      <c r="I3838" s="410">
        <f>내역서!F3846</f>
        <v>0</v>
      </c>
      <c r="J3838" s="411"/>
      <c r="K3838" s="412">
        <f>INT($I3838*J3838)</f>
        <v>0</v>
      </c>
      <c r="L3838" s="411"/>
      <c r="M3838" s="412">
        <f>INT($I3838*L3838)</f>
        <v>0</v>
      </c>
      <c r="N3838" s="411">
        <v>202745</v>
      </c>
      <c r="O3838" s="412">
        <f>INT($I3838*N3838)</f>
        <v>0</v>
      </c>
      <c r="P3838" s="412">
        <v>202745</v>
      </c>
      <c r="Q3838" s="412">
        <f>K3838+M3838+O3838</f>
        <v>0</v>
      </c>
      <c r="R3838" s="412"/>
      <c r="S3838" s="412"/>
      <c r="T3838" s="412"/>
      <c r="U3838" s="419" t="s">
        <v>2081</v>
      </c>
    </row>
    <row r="3839" spans="1:21" s="77" customFormat="1" ht="24" hidden="1" customHeight="1">
      <c r="A3839" s="372" t="s">
        <v>5262</v>
      </c>
      <c r="B3839" s="421"/>
      <c r="C3839" s="421" t="s">
        <v>4165</v>
      </c>
      <c r="D3839" s="421" t="s">
        <v>4166</v>
      </c>
      <c r="E3839" s="422" t="s">
        <v>2341</v>
      </c>
      <c r="F3839" s="416"/>
      <c r="G3839" s="416">
        <f>[5]내역서!F3803</f>
        <v>1</v>
      </c>
      <c r="H3839" s="415"/>
      <c r="I3839" s="415">
        <f>내역서!F3847</f>
        <v>0</v>
      </c>
      <c r="J3839" s="416"/>
      <c r="K3839" s="417">
        <f t="shared" si="6450"/>
        <v>0</v>
      </c>
      <c r="L3839" s="416"/>
      <c r="M3839" s="417">
        <f t="shared" si="6451"/>
        <v>0</v>
      </c>
      <c r="N3839" s="416">
        <v>202745</v>
      </c>
      <c r="O3839" s="417">
        <f t="shared" si="6452"/>
        <v>0</v>
      </c>
      <c r="P3839" s="417">
        <v>202745</v>
      </c>
      <c r="Q3839" s="417">
        <f t="shared" si="6487"/>
        <v>0</v>
      </c>
      <c r="R3839" s="417">
        <f t="shared" ref="R3839" si="6492">I3839-I3838</f>
        <v>0</v>
      </c>
      <c r="S3839" s="417">
        <f t="shared" ref="S3839:T3839" si="6493">P3839-P3838</f>
        <v>0</v>
      </c>
      <c r="T3839" s="417">
        <f t="shared" si="6493"/>
        <v>0</v>
      </c>
      <c r="U3839" s="422" t="s">
        <v>2081</v>
      </c>
    </row>
    <row r="3840" spans="1:21" s="485" customFormat="1" ht="24" hidden="1" customHeight="1">
      <c r="A3840" s="366" t="s">
        <v>2055</v>
      </c>
      <c r="B3840" s="418" t="s">
        <v>0</v>
      </c>
      <c r="C3840" s="418" t="s">
        <v>4160</v>
      </c>
      <c r="D3840" s="418" t="s">
        <v>4161</v>
      </c>
      <c r="E3840" s="419" t="s">
        <v>2341</v>
      </c>
      <c r="F3840" s="411"/>
      <c r="G3840" s="411">
        <f>[5]내역서!F3804</f>
        <v>1</v>
      </c>
      <c r="H3840" s="410"/>
      <c r="I3840" s="410">
        <f>내역서!F3848</f>
        <v>0</v>
      </c>
      <c r="J3840" s="411"/>
      <c r="K3840" s="412">
        <f>INT($I3840*J3840)</f>
        <v>0</v>
      </c>
      <c r="L3840" s="411"/>
      <c r="M3840" s="412">
        <f>INT($I3840*L3840)</f>
        <v>0</v>
      </c>
      <c r="N3840" s="411">
        <v>353342</v>
      </c>
      <c r="O3840" s="412">
        <f>INT($I3840*N3840)</f>
        <v>0</v>
      </c>
      <c r="P3840" s="412">
        <v>353342</v>
      </c>
      <c r="Q3840" s="412">
        <f>K3840+M3840+O3840</f>
        <v>0</v>
      </c>
      <c r="R3840" s="412"/>
      <c r="S3840" s="412"/>
      <c r="T3840" s="412"/>
      <c r="U3840" s="419" t="s">
        <v>2081</v>
      </c>
    </row>
    <row r="3841" spans="1:21" s="77" customFormat="1" ht="24" hidden="1" customHeight="1">
      <c r="A3841" s="372" t="s">
        <v>2072</v>
      </c>
      <c r="B3841" s="421"/>
      <c r="C3841" s="421" t="s">
        <v>4160</v>
      </c>
      <c r="D3841" s="421" t="s">
        <v>4161</v>
      </c>
      <c r="E3841" s="422" t="s">
        <v>2341</v>
      </c>
      <c r="F3841" s="416"/>
      <c r="G3841" s="416">
        <f>[5]내역서!F3805</f>
        <v>1</v>
      </c>
      <c r="H3841" s="415"/>
      <c r="I3841" s="415">
        <f>내역서!F3849</f>
        <v>0</v>
      </c>
      <c r="J3841" s="416"/>
      <c r="K3841" s="417">
        <f t="shared" si="6450"/>
        <v>0</v>
      </c>
      <c r="L3841" s="416"/>
      <c r="M3841" s="417">
        <f t="shared" si="6451"/>
        <v>0</v>
      </c>
      <c r="N3841" s="416">
        <v>353342</v>
      </c>
      <c r="O3841" s="417">
        <f t="shared" si="6452"/>
        <v>0</v>
      </c>
      <c r="P3841" s="417">
        <v>353342</v>
      </c>
      <c r="Q3841" s="417">
        <f t="shared" si="6487"/>
        <v>0</v>
      </c>
      <c r="R3841" s="417">
        <f t="shared" ref="R3841" si="6494">I3841-I3840</f>
        <v>0</v>
      </c>
      <c r="S3841" s="417">
        <f t="shared" ref="S3841:T3841" si="6495">P3841-P3840</f>
        <v>0</v>
      </c>
      <c r="T3841" s="417">
        <f t="shared" si="6495"/>
        <v>0</v>
      </c>
      <c r="U3841" s="422" t="s">
        <v>2081</v>
      </c>
    </row>
    <row r="3842" spans="1:21" s="485" customFormat="1" ht="24" hidden="1" customHeight="1">
      <c r="A3842" s="366" t="s">
        <v>5263</v>
      </c>
      <c r="B3842" s="418" t="s">
        <v>0</v>
      </c>
      <c r="C3842" s="418" t="s">
        <v>4173</v>
      </c>
      <c r="D3842" s="418" t="s">
        <v>4174</v>
      </c>
      <c r="E3842" s="419" t="s">
        <v>2341</v>
      </c>
      <c r="F3842" s="411"/>
      <c r="G3842" s="411">
        <f>[5]내역서!F3806</f>
        <v>1</v>
      </c>
      <c r="H3842" s="410"/>
      <c r="I3842" s="410">
        <f>내역서!F3850</f>
        <v>0</v>
      </c>
      <c r="J3842" s="411"/>
      <c r="K3842" s="412">
        <f>INT($I3842*J3842)</f>
        <v>0</v>
      </c>
      <c r="L3842" s="411"/>
      <c r="M3842" s="412">
        <f>INT($I3842*L3842)</f>
        <v>0</v>
      </c>
      <c r="N3842" s="411">
        <v>69310</v>
      </c>
      <c r="O3842" s="412">
        <f>INT($I3842*N3842)</f>
        <v>0</v>
      </c>
      <c r="P3842" s="412">
        <v>69310</v>
      </c>
      <c r="Q3842" s="412">
        <f>K3842+M3842+O3842</f>
        <v>0</v>
      </c>
      <c r="R3842" s="412"/>
      <c r="S3842" s="412"/>
      <c r="T3842" s="412"/>
      <c r="U3842" s="419" t="s">
        <v>2081</v>
      </c>
    </row>
    <row r="3843" spans="1:21" s="77" customFormat="1" ht="24" hidden="1" customHeight="1">
      <c r="A3843" s="372" t="s">
        <v>5259</v>
      </c>
      <c r="B3843" s="421"/>
      <c r="C3843" s="421" t="s">
        <v>4173</v>
      </c>
      <c r="D3843" s="421" t="s">
        <v>4174</v>
      </c>
      <c r="E3843" s="422" t="s">
        <v>2341</v>
      </c>
      <c r="F3843" s="416"/>
      <c r="G3843" s="416">
        <f>[5]내역서!F3807</f>
        <v>1</v>
      </c>
      <c r="H3843" s="415"/>
      <c r="I3843" s="415">
        <f>내역서!F3851</f>
        <v>0</v>
      </c>
      <c r="J3843" s="416"/>
      <c r="K3843" s="417">
        <f t="shared" si="6450"/>
        <v>0</v>
      </c>
      <c r="L3843" s="416"/>
      <c r="M3843" s="417">
        <f t="shared" si="6451"/>
        <v>0</v>
      </c>
      <c r="N3843" s="416">
        <v>69310</v>
      </c>
      <c r="O3843" s="417">
        <f t="shared" si="6452"/>
        <v>0</v>
      </c>
      <c r="P3843" s="417">
        <v>69310</v>
      </c>
      <c r="Q3843" s="417">
        <f t="shared" si="6487"/>
        <v>0</v>
      </c>
      <c r="R3843" s="417">
        <f t="shared" ref="R3843" si="6496">I3843-I3842</f>
        <v>0</v>
      </c>
      <c r="S3843" s="417">
        <f t="shared" ref="S3843:T3843" si="6497">P3843-P3842</f>
        <v>0</v>
      </c>
      <c r="T3843" s="417">
        <f t="shared" si="6497"/>
        <v>0</v>
      </c>
      <c r="U3843" s="422" t="s">
        <v>2081</v>
      </c>
    </row>
    <row r="3844" spans="1:21" s="485" customFormat="1" ht="24" hidden="1" customHeight="1">
      <c r="A3844" s="366" t="s">
        <v>5219</v>
      </c>
      <c r="B3844" s="418" t="s">
        <v>0</v>
      </c>
      <c r="C3844" s="418" t="s">
        <v>4175</v>
      </c>
      <c r="D3844" s="418" t="s">
        <v>4176</v>
      </c>
      <c r="E3844" s="419" t="s">
        <v>2341</v>
      </c>
      <c r="F3844" s="411"/>
      <c r="G3844" s="411">
        <f>[5]내역서!F3808</f>
        <v>1</v>
      </c>
      <c r="H3844" s="410"/>
      <c r="I3844" s="410">
        <f>내역서!F3852</f>
        <v>0</v>
      </c>
      <c r="J3844" s="411"/>
      <c r="K3844" s="412">
        <f>INT($I3844*J3844)</f>
        <v>0</v>
      </c>
      <c r="L3844" s="411"/>
      <c r="M3844" s="412">
        <f>INT($I3844*L3844)</f>
        <v>0</v>
      </c>
      <c r="N3844" s="411">
        <v>37814</v>
      </c>
      <c r="O3844" s="412">
        <f>INT($I3844*N3844)</f>
        <v>0</v>
      </c>
      <c r="P3844" s="412">
        <v>37814</v>
      </c>
      <c r="Q3844" s="412">
        <f>K3844+M3844+O3844</f>
        <v>0</v>
      </c>
      <c r="R3844" s="412"/>
      <c r="S3844" s="412"/>
      <c r="T3844" s="412"/>
      <c r="U3844" s="419" t="s">
        <v>2081</v>
      </c>
    </row>
    <row r="3845" spans="1:21" s="77" customFormat="1" ht="24" hidden="1" customHeight="1">
      <c r="A3845" s="372" t="s">
        <v>2072</v>
      </c>
      <c r="B3845" s="421"/>
      <c r="C3845" s="421" t="s">
        <v>4175</v>
      </c>
      <c r="D3845" s="421" t="s">
        <v>4176</v>
      </c>
      <c r="E3845" s="422" t="s">
        <v>2341</v>
      </c>
      <c r="F3845" s="416"/>
      <c r="G3845" s="416">
        <f>[5]내역서!F3809</f>
        <v>1</v>
      </c>
      <c r="H3845" s="415"/>
      <c r="I3845" s="415">
        <f>내역서!F3853</f>
        <v>0</v>
      </c>
      <c r="J3845" s="416"/>
      <c r="K3845" s="417">
        <f t="shared" si="6450"/>
        <v>0</v>
      </c>
      <c r="L3845" s="416"/>
      <c r="M3845" s="417">
        <f t="shared" si="6451"/>
        <v>0</v>
      </c>
      <c r="N3845" s="416">
        <v>37814</v>
      </c>
      <c r="O3845" s="417">
        <f t="shared" si="6452"/>
        <v>0</v>
      </c>
      <c r="P3845" s="417">
        <v>37814</v>
      </c>
      <c r="Q3845" s="417">
        <f t="shared" si="6487"/>
        <v>0</v>
      </c>
      <c r="R3845" s="417">
        <f t="shared" ref="R3845" si="6498">I3845-I3844</f>
        <v>0</v>
      </c>
      <c r="S3845" s="417">
        <f t="shared" ref="S3845:T3845" si="6499">P3845-P3844</f>
        <v>0</v>
      </c>
      <c r="T3845" s="417">
        <f t="shared" si="6499"/>
        <v>0</v>
      </c>
      <c r="U3845" s="422" t="s">
        <v>2081</v>
      </c>
    </row>
    <row r="3846" spans="1:21" s="485" customFormat="1" ht="24" hidden="1" customHeight="1">
      <c r="A3846" s="366" t="s">
        <v>2055</v>
      </c>
      <c r="B3846" s="418" t="s">
        <v>0</v>
      </c>
      <c r="C3846" s="418" t="s">
        <v>4168</v>
      </c>
      <c r="D3846" s="418" t="s">
        <v>4169</v>
      </c>
      <c r="E3846" s="419" t="s">
        <v>2341</v>
      </c>
      <c r="F3846" s="411"/>
      <c r="G3846" s="411">
        <f>[5]내역서!F3810</f>
        <v>1</v>
      </c>
      <c r="H3846" s="410"/>
      <c r="I3846" s="410">
        <f>내역서!F3854</f>
        <v>0</v>
      </c>
      <c r="J3846" s="411"/>
      <c r="K3846" s="412">
        <f>INT($I3846*J3846)</f>
        <v>0</v>
      </c>
      <c r="L3846" s="411"/>
      <c r="M3846" s="412">
        <f>INT($I3846*L3846)</f>
        <v>0</v>
      </c>
      <c r="N3846" s="411">
        <v>218964</v>
      </c>
      <c r="O3846" s="412">
        <f>INT($I3846*N3846)</f>
        <v>0</v>
      </c>
      <c r="P3846" s="412">
        <v>218964</v>
      </c>
      <c r="Q3846" s="412">
        <f>K3846+M3846+O3846</f>
        <v>0</v>
      </c>
      <c r="R3846" s="412"/>
      <c r="S3846" s="412"/>
      <c r="T3846" s="412"/>
      <c r="U3846" s="419" t="s">
        <v>2081</v>
      </c>
    </row>
    <row r="3847" spans="1:21" s="77" customFormat="1" ht="24" hidden="1" customHeight="1">
      <c r="A3847" s="372" t="s">
        <v>5231</v>
      </c>
      <c r="B3847" s="421"/>
      <c r="C3847" s="421" t="s">
        <v>4168</v>
      </c>
      <c r="D3847" s="421" t="s">
        <v>4169</v>
      </c>
      <c r="E3847" s="422" t="s">
        <v>2341</v>
      </c>
      <c r="F3847" s="416"/>
      <c r="G3847" s="416">
        <f>[5]내역서!F3811</f>
        <v>1</v>
      </c>
      <c r="H3847" s="415"/>
      <c r="I3847" s="415">
        <f>내역서!F3855</f>
        <v>0</v>
      </c>
      <c r="J3847" s="416"/>
      <c r="K3847" s="417">
        <f t="shared" si="6450"/>
        <v>0</v>
      </c>
      <c r="L3847" s="416"/>
      <c r="M3847" s="417">
        <f t="shared" si="6451"/>
        <v>0</v>
      </c>
      <c r="N3847" s="416">
        <v>218964</v>
      </c>
      <c r="O3847" s="417">
        <f t="shared" si="6452"/>
        <v>0</v>
      </c>
      <c r="P3847" s="417">
        <v>218964</v>
      </c>
      <c r="Q3847" s="417">
        <f t="shared" si="6487"/>
        <v>0</v>
      </c>
      <c r="R3847" s="417">
        <f t="shared" ref="R3847" si="6500">I3847-I3846</f>
        <v>0</v>
      </c>
      <c r="S3847" s="417">
        <f t="shared" ref="S3847:T3847" si="6501">P3847-P3846</f>
        <v>0</v>
      </c>
      <c r="T3847" s="417">
        <f t="shared" si="6501"/>
        <v>0</v>
      </c>
      <c r="U3847" s="422" t="s">
        <v>2081</v>
      </c>
    </row>
    <row r="3848" spans="1:21" s="485" customFormat="1" ht="24" hidden="1" customHeight="1">
      <c r="A3848" s="366" t="s">
        <v>5264</v>
      </c>
      <c r="B3848" s="418" t="s">
        <v>0</v>
      </c>
      <c r="C3848" s="418" t="s">
        <v>4170</v>
      </c>
      <c r="D3848" s="418" t="s">
        <v>4171</v>
      </c>
      <c r="E3848" s="419" t="s">
        <v>2341</v>
      </c>
      <c r="F3848" s="411"/>
      <c r="G3848" s="411">
        <f>[5]내역서!F3812</f>
        <v>1</v>
      </c>
      <c r="H3848" s="410"/>
      <c r="I3848" s="410">
        <f>내역서!F3856</f>
        <v>0</v>
      </c>
      <c r="J3848" s="411"/>
      <c r="K3848" s="412">
        <f>INT($I3848*J3848)</f>
        <v>0</v>
      </c>
      <c r="L3848" s="411"/>
      <c r="M3848" s="412">
        <f>INT($I3848*L3848)</f>
        <v>0</v>
      </c>
      <c r="N3848" s="411">
        <v>55919</v>
      </c>
      <c r="O3848" s="412">
        <f>INT($I3848*N3848)</f>
        <v>0</v>
      </c>
      <c r="P3848" s="412">
        <v>55919</v>
      </c>
      <c r="Q3848" s="412">
        <f>K3848+M3848+O3848</f>
        <v>0</v>
      </c>
      <c r="R3848" s="412"/>
      <c r="S3848" s="412"/>
      <c r="T3848" s="412"/>
      <c r="U3848" s="419" t="s">
        <v>2081</v>
      </c>
    </row>
    <row r="3849" spans="1:21" s="77" customFormat="1" ht="24" hidden="1" customHeight="1">
      <c r="A3849" s="372" t="s">
        <v>5265</v>
      </c>
      <c r="B3849" s="421"/>
      <c r="C3849" s="421" t="s">
        <v>4170</v>
      </c>
      <c r="D3849" s="421" t="s">
        <v>4171</v>
      </c>
      <c r="E3849" s="422" t="s">
        <v>2341</v>
      </c>
      <c r="F3849" s="416"/>
      <c r="G3849" s="416">
        <f>[5]내역서!F3813</f>
        <v>1</v>
      </c>
      <c r="H3849" s="415"/>
      <c r="I3849" s="415">
        <f>내역서!F3857</f>
        <v>0</v>
      </c>
      <c r="J3849" s="416"/>
      <c r="K3849" s="417">
        <f t="shared" si="6450"/>
        <v>0</v>
      </c>
      <c r="L3849" s="416"/>
      <c r="M3849" s="417">
        <f t="shared" si="6451"/>
        <v>0</v>
      </c>
      <c r="N3849" s="416">
        <v>55919</v>
      </c>
      <c r="O3849" s="417">
        <f t="shared" si="6452"/>
        <v>0</v>
      </c>
      <c r="P3849" s="417">
        <v>55919</v>
      </c>
      <c r="Q3849" s="417">
        <f t="shared" si="6487"/>
        <v>0</v>
      </c>
      <c r="R3849" s="417">
        <f t="shared" ref="R3849" si="6502">I3849-I3848</f>
        <v>0</v>
      </c>
      <c r="S3849" s="417">
        <f t="shared" ref="S3849:T3849" si="6503">P3849-P3848</f>
        <v>0</v>
      </c>
      <c r="T3849" s="417">
        <f t="shared" si="6503"/>
        <v>0</v>
      </c>
      <c r="U3849" s="422" t="s">
        <v>2081</v>
      </c>
    </row>
    <row r="3850" spans="1:21" s="485" customFormat="1" ht="24" hidden="1" customHeight="1">
      <c r="A3850" s="366" t="s">
        <v>2055</v>
      </c>
      <c r="B3850" s="418" t="s">
        <v>0</v>
      </c>
      <c r="C3850" s="418" t="s">
        <v>4148</v>
      </c>
      <c r="D3850" s="418" t="s">
        <v>4149</v>
      </c>
      <c r="E3850" s="419" t="s">
        <v>2341</v>
      </c>
      <c r="F3850" s="411"/>
      <c r="G3850" s="411">
        <f>[5]내역서!F3814</f>
        <v>1</v>
      </c>
      <c r="H3850" s="410"/>
      <c r="I3850" s="410">
        <f>내역서!F3858</f>
        <v>0</v>
      </c>
      <c r="J3850" s="411"/>
      <c r="K3850" s="412">
        <f>INT($I3850*J3850)</f>
        <v>0</v>
      </c>
      <c r="L3850" s="411"/>
      <c r="M3850" s="412">
        <f>INT($I3850*L3850)</f>
        <v>0</v>
      </c>
      <c r="N3850" s="411">
        <v>21877</v>
      </c>
      <c r="O3850" s="412">
        <f>INT($I3850*N3850)</f>
        <v>0</v>
      </c>
      <c r="P3850" s="412">
        <v>21877</v>
      </c>
      <c r="Q3850" s="412">
        <f>K3850+M3850+O3850</f>
        <v>0</v>
      </c>
      <c r="R3850" s="412"/>
      <c r="S3850" s="412"/>
      <c r="T3850" s="412"/>
      <c r="U3850" s="419" t="s">
        <v>2081</v>
      </c>
    </row>
    <row r="3851" spans="1:21" s="77" customFormat="1" ht="24" hidden="1" customHeight="1">
      <c r="A3851" s="372" t="s">
        <v>2072</v>
      </c>
      <c r="B3851" s="421"/>
      <c r="C3851" s="421" t="s">
        <v>4148</v>
      </c>
      <c r="D3851" s="421" t="s">
        <v>4149</v>
      </c>
      <c r="E3851" s="422" t="s">
        <v>2341</v>
      </c>
      <c r="F3851" s="416"/>
      <c r="G3851" s="416">
        <f>[5]내역서!F3815</f>
        <v>1</v>
      </c>
      <c r="H3851" s="415"/>
      <c r="I3851" s="415">
        <f>내역서!F3859</f>
        <v>0</v>
      </c>
      <c r="J3851" s="416"/>
      <c r="K3851" s="417">
        <f t="shared" si="6450"/>
        <v>0</v>
      </c>
      <c r="L3851" s="416"/>
      <c r="M3851" s="417">
        <f t="shared" si="6451"/>
        <v>0</v>
      </c>
      <c r="N3851" s="416">
        <v>21877</v>
      </c>
      <c r="O3851" s="417">
        <f t="shared" si="6452"/>
        <v>0</v>
      </c>
      <c r="P3851" s="417">
        <v>21877</v>
      </c>
      <c r="Q3851" s="417">
        <f t="shared" si="6487"/>
        <v>0</v>
      </c>
      <c r="R3851" s="417">
        <f t="shared" ref="R3851" si="6504">I3851-I3850</f>
        <v>0</v>
      </c>
      <c r="S3851" s="417">
        <f t="shared" ref="S3851:T3851" si="6505">P3851-P3850</f>
        <v>0</v>
      </c>
      <c r="T3851" s="417">
        <f t="shared" si="6505"/>
        <v>0</v>
      </c>
      <c r="U3851" s="422" t="s">
        <v>2081</v>
      </c>
    </row>
    <row r="3852" spans="1:21" s="485" customFormat="1" ht="24" hidden="1" customHeight="1">
      <c r="A3852" s="366" t="s">
        <v>2055</v>
      </c>
      <c r="B3852" s="418" t="s">
        <v>0</v>
      </c>
      <c r="C3852" s="418" t="s">
        <v>4158</v>
      </c>
      <c r="D3852" s="418" t="s">
        <v>4159</v>
      </c>
      <c r="E3852" s="419" t="s">
        <v>2341</v>
      </c>
      <c r="F3852" s="411"/>
      <c r="G3852" s="411">
        <f>[5]내역서!F3816</f>
        <v>1</v>
      </c>
      <c r="H3852" s="410"/>
      <c r="I3852" s="410">
        <f>내역서!F3860</f>
        <v>0</v>
      </c>
      <c r="J3852" s="411"/>
      <c r="K3852" s="412">
        <f>INT($I3852*J3852)</f>
        <v>0</v>
      </c>
      <c r="L3852" s="411"/>
      <c r="M3852" s="412">
        <f>INT($I3852*L3852)</f>
        <v>0</v>
      </c>
      <c r="N3852" s="411">
        <v>199916</v>
      </c>
      <c r="O3852" s="412">
        <f>INT($I3852*N3852)</f>
        <v>0</v>
      </c>
      <c r="P3852" s="412">
        <v>199916</v>
      </c>
      <c r="Q3852" s="412">
        <f>K3852+M3852+O3852</f>
        <v>0</v>
      </c>
      <c r="R3852" s="412"/>
      <c r="S3852" s="412"/>
      <c r="T3852" s="412"/>
      <c r="U3852" s="419" t="s">
        <v>2081</v>
      </c>
    </row>
    <row r="3853" spans="1:21" s="77" customFormat="1" ht="24" hidden="1" customHeight="1">
      <c r="A3853" s="372" t="s">
        <v>5266</v>
      </c>
      <c r="B3853" s="421"/>
      <c r="C3853" s="421" t="s">
        <v>4158</v>
      </c>
      <c r="D3853" s="421" t="s">
        <v>4159</v>
      </c>
      <c r="E3853" s="422" t="s">
        <v>2341</v>
      </c>
      <c r="F3853" s="416"/>
      <c r="G3853" s="416">
        <f>[5]내역서!F3817</f>
        <v>1</v>
      </c>
      <c r="H3853" s="415"/>
      <c r="I3853" s="415">
        <f>내역서!F3861</f>
        <v>0</v>
      </c>
      <c r="J3853" s="416"/>
      <c r="K3853" s="417">
        <f t="shared" si="6450"/>
        <v>0</v>
      </c>
      <c r="L3853" s="416"/>
      <c r="M3853" s="417">
        <f t="shared" si="6451"/>
        <v>0</v>
      </c>
      <c r="N3853" s="416">
        <v>199916</v>
      </c>
      <c r="O3853" s="417">
        <f t="shared" si="6452"/>
        <v>0</v>
      </c>
      <c r="P3853" s="417">
        <v>199916</v>
      </c>
      <c r="Q3853" s="417">
        <f t="shared" si="6487"/>
        <v>0</v>
      </c>
      <c r="R3853" s="417">
        <f t="shared" ref="R3853" si="6506">I3853-I3852</f>
        <v>0</v>
      </c>
      <c r="S3853" s="417">
        <f t="shared" ref="S3853:T3853" si="6507">P3853-P3852</f>
        <v>0</v>
      </c>
      <c r="T3853" s="417">
        <f t="shared" si="6507"/>
        <v>0</v>
      </c>
      <c r="U3853" s="422" t="s">
        <v>2081</v>
      </c>
    </row>
    <row r="3854" spans="1:21" s="485" customFormat="1" ht="24" hidden="1" customHeight="1">
      <c r="A3854" s="366" t="s">
        <v>5219</v>
      </c>
      <c r="B3854" s="418" t="s">
        <v>0</v>
      </c>
      <c r="C3854" s="418" t="s">
        <v>4163</v>
      </c>
      <c r="D3854" s="418" t="s">
        <v>4164</v>
      </c>
      <c r="E3854" s="419" t="s">
        <v>2341</v>
      </c>
      <c r="F3854" s="411"/>
      <c r="G3854" s="411">
        <f>[5]내역서!F3818</f>
        <v>1</v>
      </c>
      <c r="H3854" s="410"/>
      <c r="I3854" s="410">
        <f>내역서!F3862</f>
        <v>0</v>
      </c>
      <c r="J3854" s="411"/>
      <c r="K3854" s="412">
        <f>INT($I3854*J3854)</f>
        <v>0</v>
      </c>
      <c r="L3854" s="411"/>
      <c r="M3854" s="412">
        <f>INT($I3854*L3854)</f>
        <v>0</v>
      </c>
      <c r="N3854" s="411">
        <v>86756</v>
      </c>
      <c r="O3854" s="412">
        <f>INT($I3854*N3854)</f>
        <v>0</v>
      </c>
      <c r="P3854" s="412">
        <v>86756</v>
      </c>
      <c r="Q3854" s="412">
        <f>K3854+M3854+O3854</f>
        <v>0</v>
      </c>
      <c r="R3854" s="412"/>
      <c r="S3854" s="412"/>
      <c r="T3854" s="412"/>
      <c r="U3854" s="419" t="s">
        <v>2081</v>
      </c>
    </row>
    <row r="3855" spans="1:21" s="77" customFormat="1" ht="24" hidden="1" customHeight="1">
      <c r="A3855" s="372" t="s">
        <v>5267</v>
      </c>
      <c r="B3855" s="421"/>
      <c r="C3855" s="421" t="s">
        <v>4163</v>
      </c>
      <c r="D3855" s="421" t="s">
        <v>4164</v>
      </c>
      <c r="E3855" s="422" t="s">
        <v>2341</v>
      </c>
      <c r="F3855" s="416"/>
      <c r="G3855" s="416">
        <f>[5]내역서!F3819</f>
        <v>1</v>
      </c>
      <c r="H3855" s="415"/>
      <c r="I3855" s="415">
        <f>내역서!F3863</f>
        <v>0</v>
      </c>
      <c r="J3855" s="416"/>
      <c r="K3855" s="417">
        <f t="shared" si="6450"/>
        <v>0</v>
      </c>
      <c r="L3855" s="416"/>
      <c r="M3855" s="417">
        <f t="shared" si="6451"/>
        <v>0</v>
      </c>
      <c r="N3855" s="416">
        <v>86756</v>
      </c>
      <c r="O3855" s="417">
        <f t="shared" si="6452"/>
        <v>0</v>
      </c>
      <c r="P3855" s="417">
        <v>86756</v>
      </c>
      <c r="Q3855" s="417">
        <f t="shared" si="6487"/>
        <v>0</v>
      </c>
      <c r="R3855" s="417">
        <f t="shared" ref="R3855" si="6508">I3855-I3854</f>
        <v>0</v>
      </c>
      <c r="S3855" s="417">
        <f t="shared" ref="S3855:T3855" si="6509">P3855-P3854</f>
        <v>0</v>
      </c>
      <c r="T3855" s="417">
        <f t="shared" si="6509"/>
        <v>0</v>
      </c>
      <c r="U3855" s="422" t="s">
        <v>2081</v>
      </c>
    </row>
    <row r="3856" spans="1:21" s="485" customFormat="1" ht="24" hidden="1" customHeight="1">
      <c r="A3856" s="366" t="s">
        <v>5219</v>
      </c>
      <c r="B3856" s="418" t="s">
        <v>0</v>
      </c>
      <c r="C3856" s="418" t="s">
        <v>4165</v>
      </c>
      <c r="D3856" s="418" t="s">
        <v>4166</v>
      </c>
      <c r="E3856" s="419" t="s">
        <v>2341</v>
      </c>
      <c r="F3856" s="411"/>
      <c r="G3856" s="411">
        <f>[5]내역서!F3820</f>
        <v>1</v>
      </c>
      <c r="H3856" s="410"/>
      <c r="I3856" s="410">
        <f>내역서!F3864</f>
        <v>0</v>
      </c>
      <c r="J3856" s="411"/>
      <c r="K3856" s="412">
        <f>INT($I3856*J3856)</f>
        <v>0</v>
      </c>
      <c r="L3856" s="411"/>
      <c r="M3856" s="412">
        <f>INT($I3856*L3856)</f>
        <v>0</v>
      </c>
      <c r="N3856" s="411">
        <v>202745</v>
      </c>
      <c r="O3856" s="412">
        <f>INT($I3856*N3856)</f>
        <v>0</v>
      </c>
      <c r="P3856" s="412">
        <v>202745</v>
      </c>
      <c r="Q3856" s="412">
        <f>K3856+M3856+O3856</f>
        <v>0</v>
      </c>
      <c r="R3856" s="412"/>
      <c r="S3856" s="412"/>
      <c r="T3856" s="412"/>
      <c r="U3856" s="419" t="s">
        <v>2081</v>
      </c>
    </row>
    <row r="3857" spans="1:21" s="77" customFormat="1" ht="24" hidden="1" customHeight="1">
      <c r="A3857" s="372" t="s">
        <v>5267</v>
      </c>
      <c r="B3857" s="421"/>
      <c r="C3857" s="421" t="s">
        <v>4165</v>
      </c>
      <c r="D3857" s="421" t="s">
        <v>4166</v>
      </c>
      <c r="E3857" s="422" t="s">
        <v>2341</v>
      </c>
      <c r="F3857" s="416"/>
      <c r="G3857" s="416">
        <f>[5]내역서!F3821</f>
        <v>1</v>
      </c>
      <c r="H3857" s="415"/>
      <c r="I3857" s="415">
        <f>내역서!F3865</f>
        <v>0</v>
      </c>
      <c r="J3857" s="416"/>
      <c r="K3857" s="417">
        <f t="shared" si="6450"/>
        <v>0</v>
      </c>
      <c r="L3857" s="416"/>
      <c r="M3857" s="417">
        <f t="shared" si="6451"/>
        <v>0</v>
      </c>
      <c r="N3857" s="416">
        <v>202745</v>
      </c>
      <c r="O3857" s="417">
        <f t="shared" si="6452"/>
        <v>0</v>
      </c>
      <c r="P3857" s="417">
        <v>202745</v>
      </c>
      <c r="Q3857" s="417">
        <f t="shared" si="6487"/>
        <v>0</v>
      </c>
      <c r="R3857" s="417">
        <f t="shared" ref="R3857" si="6510">I3857-I3856</f>
        <v>0</v>
      </c>
      <c r="S3857" s="417">
        <f t="shared" ref="S3857:T3857" si="6511">P3857-P3856</f>
        <v>0</v>
      </c>
      <c r="T3857" s="417">
        <f t="shared" si="6511"/>
        <v>0</v>
      </c>
      <c r="U3857" s="422" t="s">
        <v>2081</v>
      </c>
    </row>
    <row r="3858" spans="1:21" s="485" customFormat="1" ht="24" hidden="1" customHeight="1">
      <c r="A3858" s="366" t="s">
        <v>4473</v>
      </c>
      <c r="B3858" s="418" t="s">
        <v>0</v>
      </c>
      <c r="C3858" s="418" t="s">
        <v>4160</v>
      </c>
      <c r="D3858" s="418" t="s">
        <v>4161</v>
      </c>
      <c r="E3858" s="419" t="s">
        <v>2341</v>
      </c>
      <c r="F3858" s="411"/>
      <c r="G3858" s="411">
        <f>[5]내역서!F3822</f>
        <v>1</v>
      </c>
      <c r="H3858" s="410"/>
      <c r="I3858" s="410">
        <f>내역서!F3866</f>
        <v>0</v>
      </c>
      <c r="J3858" s="411"/>
      <c r="K3858" s="412">
        <f>INT($I3858*J3858)</f>
        <v>0</v>
      </c>
      <c r="L3858" s="411"/>
      <c r="M3858" s="412">
        <f>INT($I3858*L3858)</f>
        <v>0</v>
      </c>
      <c r="N3858" s="411">
        <v>353436</v>
      </c>
      <c r="O3858" s="412">
        <f>INT($I3858*N3858)</f>
        <v>0</v>
      </c>
      <c r="P3858" s="412">
        <v>353436</v>
      </c>
      <c r="Q3858" s="412">
        <f>K3858+M3858+O3858</f>
        <v>0</v>
      </c>
      <c r="R3858" s="412"/>
      <c r="S3858" s="412"/>
      <c r="T3858" s="412"/>
      <c r="U3858" s="419" t="s">
        <v>2081</v>
      </c>
    </row>
    <row r="3859" spans="1:21" s="77" customFormat="1" ht="24" hidden="1" customHeight="1">
      <c r="A3859" s="372" t="s">
        <v>5231</v>
      </c>
      <c r="B3859" s="421"/>
      <c r="C3859" s="421" t="s">
        <v>4160</v>
      </c>
      <c r="D3859" s="421" t="s">
        <v>4161</v>
      </c>
      <c r="E3859" s="422" t="s">
        <v>2341</v>
      </c>
      <c r="F3859" s="416"/>
      <c r="G3859" s="416">
        <f>[5]내역서!F3823</f>
        <v>1</v>
      </c>
      <c r="H3859" s="415"/>
      <c r="I3859" s="415">
        <f>내역서!F3867</f>
        <v>0</v>
      </c>
      <c r="J3859" s="416"/>
      <c r="K3859" s="417">
        <f t="shared" si="6450"/>
        <v>0</v>
      </c>
      <c r="L3859" s="416"/>
      <c r="M3859" s="417">
        <f t="shared" si="6451"/>
        <v>0</v>
      </c>
      <c r="N3859" s="416">
        <v>353436</v>
      </c>
      <c r="O3859" s="417">
        <f t="shared" si="6452"/>
        <v>0</v>
      </c>
      <c r="P3859" s="417">
        <v>353436</v>
      </c>
      <c r="Q3859" s="417">
        <f t="shared" si="6487"/>
        <v>0</v>
      </c>
      <c r="R3859" s="417">
        <f t="shared" ref="R3859" si="6512">I3859-I3858</f>
        <v>0</v>
      </c>
      <c r="S3859" s="417">
        <f t="shared" ref="S3859:T3859" si="6513">P3859-P3858</f>
        <v>0</v>
      </c>
      <c r="T3859" s="417">
        <f t="shared" si="6513"/>
        <v>0</v>
      </c>
      <c r="U3859" s="422" t="s">
        <v>2081</v>
      </c>
    </row>
    <row r="3860" spans="1:21" s="485" customFormat="1" ht="24" hidden="1" customHeight="1">
      <c r="A3860" s="366" t="s">
        <v>4473</v>
      </c>
      <c r="B3860" s="418" t="s">
        <v>0</v>
      </c>
      <c r="C3860" s="418" t="s">
        <v>4177</v>
      </c>
      <c r="D3860" s="418" t="s">
        <v>4178</v>
      </c>
      <c r="E3860" s="419" t="s">
        <v>2341</v>
      </c>
      <c r="F3860" s="411"/>
      <c r="G3860" s="411">
        <f>[5]내역서!F3824</f>
        <v>1</v>
      </c>
      <c r="H3860" s="410"/>
      <c r="I3860" s="410">
        <f>내역서!F3868</f>
        <v>0</v>
      </c>
      <c r="J3860" s="411"/>
      <c r="K3860" s="412">
        <f>INT($I3860*J3860)</f>
        <v>0</v>
      </c>
      <c r="L3860" s="411"/>
      <c r="M3860" s="412">
        <f>INT($I3860*L3860)</f>
        <v>0</v>
      </c>
      <c r="N3860" s="411">
        <v>133528</v>
      </c>
      <c r="O3860" s="412">
        <f>INT($I3860*N3860)</f>
        <v>0</v>
      </c>
      <c r="P3860" s="412">
        <v>133528</v>
      </c>
      <c r="Q3860" s="412">
        <f>K3860+M3860+O3860</f>
        <v>0</v>
      </c>
      <c r="R3860" s="412"/>
      <c r="S3860" s="412"/>
      <c r="T3860" s="412"/>
      <c r="U3860" s="419" t="s">
        <v>2081</v>
      </c>
    </row>
    <row r="3861" spans="1:21" s="77" customFormat="1" ht="24" hidden="1" customHeight="1">
      <c r="A3861" s="372" t="s">
        <v>5231</v>
      </c>
      <c r="B3861" s="421"/>
      <c r="C3861" s="421" t="s">
        <v>4177</v>
      </c>
      <c r="D3861" s="421" t="s">
        <v>4178</v>
      </c>
      <c r="E3861" s="422" t="s">
        <v>2341</v>
      </c>
      <c r="F3861" s="416"/>
      <c r="G3861" s="416">
        <f>[5]내역서!F3825</f>
        <v>1</v>
      </c>
      <c r="H3861" s="415"/>
      <c r="I3861" s="415">
        <f>내역서!F3869</f>
        <v>0</v>
      </c>
      <c r="J3861" s="416"/>
      <c r="K3861" s="417">
        <f t="shared" si="6450"/>
        <v>0</v>
      </c>
      <c r="L3861" s="416"/>
      <c r="M3861" s="417">
        <f t="shared" si="6451"/>
        <v>0</v>
      </c>
      <c r="N3861" s="416">
        <v>133528</v>
      </c>
      <c r="O3861" s="417">
        <f t="shared" si="6452"/>
        <v>0</v>
      </c>
      <c r="P3861" s="417">
        <v>133528</v>
      </c>
      <c r="Q3861" s="417">
        <f t="shared" si="6487"/>
        <v>0</v>
      </c>
      <c r="R3861" s="417">
        <f t="shared" ref="R3861" si="6514">I3861-I3860</f>
        <v>0</v>
      </c>
      <c r="S3861" s="417">
        <f t="shared" ref="S3861:T3861" si="6515">P3861-P3860</f>
        <v>0</v>
      </c>
      <c r="T3861" s="417">
        <f t="shared" si="6515"/>
        <v>0</v>
      </c>
      <c r="U3861" s="422" t="s">
        <v>2081</v>
      </c>
    </row>
    <row r="3862" spans="1:21" s="485" customFormat="1" ht="24" hidden="1" customHeight="1">
      <c r="A3862" s="366" t="s">
        <v>5268</v>
      </c>
      <c r="B3862" s="418" t="s">
        <v>0</v>
      </c>
      <c r="C3862" s="418" t="s">
        <v>4173</v>
      </c>
      <c r="D3862" s="418" t="s">
        <v>4174</v>
      </c>
      <c r="E3862" s="419" t="s">
        <v>2341</v>
      </c>
      <c r="F3862" s="411"/>
      <c r="G3862" s="411">
        <f>[5]내역서!F3826</f>
        <v>1</v>
      </c>
      <c r="H3862" s="410"/>
      <c r="I3862" s="410">
        <f>내역서!F3870</f>
        <v>0</v>
      </c>
      <c r="J3862" s="411"/>
      <c r="K3862" s="412">
        <f>INT($I3862*J3862)</f>
        <v>0</v>
      </c>
      <c r="L3862" s="411"/>
      <c r="M3862" s="412">
        <f>INT($I3862*L3862)</f>
        <v>0</v>
      </c>
      <c r="N3862" s="411">
        <v>67613</v>
      </c>
      <c r="O3862" s="412">
        <f>INT($I3862*N3862)</f>
        <v>0</v>
      </c>
      <c r="P3862" s="412">
        <v>67613</v>
      </c>
      <c r="Q3862" s="412">
        <f>K3862+M3862+O3862</f>
        <v>0</v>
      </c>
      <c r="R3862" s="412"/>
      <c r="S3862" s="412"/>
      <c r="T3862" s="412"/>
      <c r="U3862" s="419" t="s">
        <v>2081</v>
      </c>
    </row>
    <row r="3863" spans="1:21" s="77" customFormat="1" ht="24" hidden="1" customHeight="1">
      <c r="A3863" s="372" t="s">
        <v>5231</v>
      </c>
      <c r="B3863" s="421"/>
      <c r="C3863" s="421" t="s">
        <v>4173</v>
      </c>
      <c r="D3863" s="421" t="s">
        <v>4174</v>
      </c>
      <c r="E3863" s="422" t="s">
        <v>2341</v>
      </c>
      <c r="F3863" s="416"/>
      <c r="G3863" s="416">
        <f>[5]내역서!F3827</f>
        <v>1</v>
      </c>
      <c r="H3863" s="415"/>
      <c r="I3863" s="415">
        <f>내역서!F3871</f>
        <v>0</v>
      </c>
      <c r="J3863" s="416"/>
      <c r="K3863" s="417">
        <f t="shared" si="6450"/>
        <v>0</v>
      </c>
      <c r="L3863" s="416"/>
      <c r="M3863" s="417">
        <f t="shared" si="6451"/>
        <v>0</v>
      </c>
      <c r="N3863" s="416">
        <v>67613</v>
      </c>
      <c r="O3863" s="417">
        <f t="shared" si="6452"/>
        <v>0</v>
      </c>
      <c r="P3863" s="417">
        <v>67613</v>
      </c>
      <c r="Q3863" s="417">
        <f t="shared" si="6487"/>
        <v>0</v>
      </c>
      <c r="R3863" s="417">
        <f t="shared" ref="R3863" si="6516">I3863-I3862</f>
        <v>0</v>
      </c>
      <c r="S3863" s="417">
        <f t="shared" ref="S3863:T3863" si="6517">P3863-P3862</f>
        <v>0</v>
      </c>
      <c r="T3863" s="417">
        <f t="shared" si="6517"/>
        <v>0</v>
      </c>
      <c r="U3863" s="422" t="s">
        <v>2081</v>
      </c>
    </row>
    <row r="3864" spans="1:21" s="485" customFormat="1" ht="24" hidden="1" customHeight="1">
      <c r="A3864" s="366" t="s">
        <v>5269</v>
      </c>
      <c r="B3864" s="418" t="s">
        <v>0</v>
      </c>
      <c r="C3864" s="418" t="s">
        <v>4175</v>
      </c>
      <c r="D3864" s="418" t="s">
        <v>4176</v>
      </c>
      <c r="E3864" s="419" t="s">
        <v>2341</v>
      </c>
      <c r="F3864" s="411"/>
      <c r="G3864" s="411">
        <f>[5]내역서!F3828</f>
        <v>1</v>
      </c>
      <c r="H3864" s="410"/>
      <c r="I3864" s="410">
        <f>내역서!F3872</f>
        <v>0</v>
      </c>
      <c r="J3864" s="411"/>
      <c r="K3864" s="412">
        <f>INT($I3864*J3864)</f>
        <v>0</v>
      </c>
      <c r="L3864" s="411"/>
      <c r="M3864" s="412">
        <f>INT($I3864*L3864)</f>
        <v>0</v>
      </c>
      <c r="N3864" s="411">
        <v>32156</v>
      </c>
      <c r="O3864" s="412">
        <f>INT($I3864*N3864)</f>
        <v>0</v>
      </c>
      <c r="P3864" s="412">
        <v>32156</v>
      </c>
      <c r="Q3864" s="412">
        <f>K3864+M3864+O3864</f>
        <v>0</v>
      </c>
      <c r="R3864" s="412"/>
      <c r="S3864" s="412"/>
      <c r="T3864" s="412"/>
      <c r="U3864" s="419" t="s">
        <v>2081</v>
      </c>
    </row>
    <row r="3865" spans="1:21" s="77" customFormat="1" ht="24" hidden="1" customHeight="1">
      <c r="A3865" s="372" t="s">
        <v>5270</v>
      </c>
      <c r="B3865" s="421"/>
      <c r="C3865" s="421" t="s">
        <v>4175</v>
      </c>
      <c r="D3865" s="421" t="s">
        <v>4176</v>
      </c>
      <c r="E3865" s="422" t="s">
        <v>2341</v>
      </c>
      <c r="F3865" s="416"/>
      <c r="G3865" s="416">
        <f>[5]내역서!F3829</f>
        <v>1</v>
      </c>
      <c r="H3865" s="415"/>
      <c r="I3865" s="415">
        <f>내역서!F3873</f>
        <v>0</v>
      </c>
      <c r="J3865" s="416"/>
      <c r="K3865" s="417">
        <f t="shared" ref="K3865:K3927" si="6518">INT($I3865*J3865)</f>
        <v>0</v>
      </c>
      <c r="L3865" s="416"/>
      <c r="M3865" s="417">
        <f t="shared" ref="M3865:M3927" si="6519">INT($I3865*L3865)</f>
        <v>0</v>
      </c>
      <c r="N3865" s="416">
        <v>32156</v>
      </c>
      <c r="O3865" s="417">
        <f t="shared" ref="O3865:O3927" si="6520">INT($I3865*N3865)</f>
        <v>0</v>
      </c>
      <c r="P3865" s="417">
        <v>32156</v>
      </c>
      <c r="Q3865" s="417">
        <f t="shared" si="6487"/>
        <v>0</v>
      </c>
      <c r="R3865" s="417">
        <f t="shared" ref="R3865" si="6521">I3865-I3864</f>
        <v>0</v>
      </c>
      <c r="S3865" s="417">
        <f t="shared" ref="S3865:T3865" si="6522">P3865-P3864</f>
        <v>0</v>
      </c>
      <c r="T3865" s="417">
        <f t="shared" si="6522"/>
        <v>0</v>
      </c>
      <c r="U3865" s="422" t="s">
        <v>2081</v>
      </c>
    </row>
    <row r="3866" spans="1:21" s="485" customFormat="1" ht="24" hidden="1" customHeight="1">
      <c r="A3866" s="366" t="s">
        <v>5219</v>
      </c>
      <c r="B3866" s="418" t="s">
        <v>0</v>
      </c>
      <c r="C3866" s="418" t="s">
        <v>4179</v>
      </c>
      <c r="D3866" s="418" t="s">
        <v>4180</v>
      </c>
      <c r="E3866" s="419" t="s">
        <v>2341</v>
      </c>
      <c r="F3866" s="411"/>
      <c r="G3866" s="411">
        <f>[5]내역서!F3830</f>
        <v>1</v>
      </c>
      <c r="H3866" s="410"/>
      <c r="I3866" s="410">
        <f>내역서!F3874</f>
        <v>0</v>
      </c>
      <c r="J3866" s="411"/>
      <c r="K3866" s="412">
        <f>INT($I3866*J3866)</f>
        <v>0</v>
      </c>
      <c r="L3866" s="411"/>
      <c r="M3866" s="412">
        <f>INT($I3866*L3866)</f>
        <v>0</v>
      </c>
      <c r="N3866" s="411">
        <v>55825</v>
      </c>
      <c r="O3866" s="412">
        <f>INT($I3866*N3866)</f>
        <v>0</v>
      </c>
      <c r="P3866" s="412">
        <v>55825</v>
      </c>
      <c r="Q3866" s="412">
        <f>K3866+M3866+O3866</f>
        <v>0</v>
      </c>
      <c r="R3866" s="412"/>
      <c r="S3866" s="412"/>
      <c r="T3866" s="412"/>
      <c r="U3866" s="419" t="s">
        <v>2081</v>
      </c>
    </row>
    <row r="3867" spans="1:21" s="77" customFormat="1" ht="24" hidden="1" customHeight="1">
      <c r="A3867" s="372" t="s">
        <v>5270</v>
      </c>
      <c r="B3867" s="421"/>
      <c r="C3867" s="421" t="s">
        <v>4179</v>
      </c>
      <c r="D3867" s="421" t="s">
        <v>4180</v>
      </c>
      <c r="E3867" s="422" t="s">
        <v>2341</v>
      </c>
      <c r="F3867" s="416"/>
      <c r="G3867" s="416">
        <f>[5]내역서!F3831</f>
        <v>1</v>
      </c>
      <c r="H3867" s="415"/>
      <c r="I3867" s="415">
        <f>내역서!F3875</f>
        <v>0</v>
      </c>
      <c r="J3867" s="416"/>
      <c r="K3867" s="417">
        <f t="shared" si="6518"/>
        <v>0</v>
      </c>
      <c r="L3867" s="416"/>
      <c r="M3867" s="417">
        <f t="shared" si="6519"/>
        <v>0</v>
      </c>
      <c r="N3867" s="416">
        <v>55825</v>
      </c>
      <c r="O3867" s="417">
        <f t="shared" si="6520"/>
        <v>0</v>
      </c>
      <c r="P3867" s="417">
        <v>55825</v>
      </c>
      <c r="Q3867" s="417">
        <f t="shared" si="6487"/>
        <v>0</v>
      </c>
      <c r="R3867" s="417">
        <f t="shared" ref="R3867" si="6523">I3867-I3866</f>
        <v>0</v>
      </c>
      <c r="S3867" s="417">
        <f t="shared" ref="S3867:T3867" si="6524">P3867-P3866</f>
        <v>0</v>
      </c>
      <c r="T3867" s="417">
        <f t="shared" si="6524"/>
        <v>0</v>
      </c>
      <c r="U3867" s="422" t="s">
        <v>2081</v>
      </c>
    </row>
    <row r="3868" spans="1:21" s="485" customFormat="1" ht="24" hidden="1" customHeight="1">
      <c r="A3868" s="366" t="s">
        <v>5219</v>
      </c>
      <c r="B3868" s="418" t="s">
        <v>0</v>
      </c>
      <c r="C3868" s="418" t="s">
        <v>4181</v>
      </c>
      <c r="D3868" s="418" t="s">
        <v>4182</v>
      </c>
      <c r="E3868" s="419" t="s">
        <v>2341</v>
      </c>
      <c r="F3868" s="411"/>
      <c r="G3868" s="411">
        <f>[5]내역서!F3832</f>
        <v>1</v>
      </c>
      <c r="H3868" s="410"/>
      <c r="I3868" s="410">
        <f>내역서!F3876</f>
        <v>0</v>
      </c>
      <c r="J3868" s="411"/>
      <c r="K3868" s="412">
        <f>INT($I3868*J3868)</f>
        <v>0</v>
      </c>
      <c r="L3868" s="411"/>
      <c r="M3868" s="412">
        <f>INT($I3868*L3868)</f>
        <v>0</v>
      </c>
      <c r="N3868" s="411">
        <v>42717</v>
      </c>
      <c r="O3868" s="412">
        <f>INT($I3868*N3868)</f>
        <v>0</v>
      </c>
      <c r="P3868" s="412">
        <v>42717</v>
      </c>
      <c r="Q3868" s="412">
        <f>K3868+M3868+O3868</f>
        <v>0</v>
      </c>
      <c r="R3868" s="412"/>
      <c r="S3868" s="412"/>
      <c r="T3868" s="412"/>
      <c r="U3868" s="419" t="s">
        <v>2081</v>
      </c>
    </row>
    <row r="3869" spans="1:21" s="77" customFormat="1" ht="24" hidden="1" customHeight="1">
      <c r="A3869" s="372" t="s">
        <v>5271</v>
      </c>
      <c r="B3869" s="421"/>
      <c r="C3869" s="421" t="s">
        <v>4181</v>
      </c>
      <c r="D3869" s="421" t="s">
        <v>4182</v>
      </c>
      <c r="E3869" s="422" t="s">
        <v>2341</v>
      </c>
      <c r="F3869" s="416"/>
      <c r="G3869" s="416">
        <f>[5]내역서!F3833</f>
        <v>1</v>
      </c>
      <c r="H3869" s="415"/>
      <c r="I3869" s="415">
        <f>내역서!F3877</f>
        <v>0</v>
      </c>
      <c r="J3869" s="416"/>
      <c r="K3869" s="417">
        <f t="shared" si="6518"/>
        <v>0</v>
      </c>
      <c r="L3869" s="416"/>
      <c r="M3869" s="417">
        <f t="shared" si="6519"/>
        <v>0</v>
      </c>
      <c r="N3869" s="416">
        <v>42717</v>
      </c>
      <c r="O3869" s="417">
        <f t="shared" si="6520"/>
        <v>0</v>
      </c>
      <c r="P3869" s="417">
        <v>42717</v>
      </c>
      <c r="Q3869" s="417">
        <f t="shared" si="6487"/>
        <v>0</v>
      </c>
      <c r="R3869" s="417">
        <f t="shared" ref="R3869" si="6525">I3869-I3868</f>
        <v>0</v>
      </c>
      <c r="S3869" s="417">
        <f t="shared" ref="S3869:T3869" si="6526">P3869-P3868</f>
        <v>0</v>
      </c>
      <c r="T3869" s="417">
        <f t="shared" si="6526"/>
        <v>0</v>
      </c>
      <c r="U3869" s="422" t="s">
        <v>2081</v>
      </c>
    </row>
    <row r="3870" spans="1:21" s="485" customFormat="1" ht="24" hidden="1" customHeight="1">
      <c r="A3870" s="366" t="s">
        <v>5272</v>
      </c>
      <c r="B3870" s="418" t="s">
        <v>0</v>
      </c>
      <c r="C3870" s="418" t="s">
        <v>4183</v>
      </c>
      <c r="D3870" s="418" t="s">
        <v>4184</v>
      </c>
      <c r="E3870" s="419" t="s">
        <v>2341</v>
      </c>
      <c r="F3870" s="411"/>
      <c r="G3870" s="411">
        <f>[5]내역서!F3834</f>
        <v>1</v>
      </c>
      <c r="H3870" s="410"/>
      <c r="I3870" s="410">
        <f>내역서!F3878</f>
        <v>0</v>
      </c>
      <c r="J3870" s="411"/>
      <c r="K3870" s="412">
        <f>INT($I3870*J3870)</f>
        <v>0</v>
      </c>
      <c r="L3870" s="411"/>
      <c r="M3870" s="412">
        <f>INT($I3870*L3870)</f>
        <v>0</v>
      </c>
      <c r="N3870" s="411">
        <v>34702</v>
      </c>
      <c r="O3870" s="412">
        <f>INT($I3870*N3870)</f>
        <v>0</v>
      </c>
      <c r="P3870" s="412">
        <v>34702</v>
      </c>
      <c r="Q3870" s="412">
        <f>K3870+M3870+O3870</f>
        <v>0</v>
      </c>
      <c r="R3870" s="412"/>
      <c r="S3870" s="412"/>
      <c r="T3870" s="412"/>
      <c r="U3870" s="419" t="s">
        <v>2081</v>
      </c>
    </row>
    <row r="3871" spans="1:21" s="77" customFormat="1" ht="24" hidden="1" customHeight="1">
      <c r="A3871" s="372" t="s">
        <v>2072</v>
      </c>
      <c r="B3871" s="421"/>
      <c r="C3871" s="421" t="s">
        <v>4183</v>
      </c>
      <c r="D3871" s="421" t="s">
        <v>4184</v>
      </c>
      <c r="E3871" s="422" t="s">
        <v>2341</v>
      </c>
      <c r="F3871" s="416"/>
      <c r="G3871" s="416">
        <f>[5]내역서!F3835</f>
        <v>1</v>
      </c>
      <c r="H3871" s="415"/>
      <c r="I3871" s="415">
        <f>내역서!F3879</f>
        <v>0</v>
      </c>
      <c r="J3871" s="416"/>
      <c r="K3871" s="417">
        <f t="shared" si="6518"/>
        <v>0</v>
      </c>
      <c r="L3871" s="416"/>
      <c r="M3871" s="417">
        <f t="shared" si="6519"/>
        <v>0</v>
      </c>
      <c r="N3871" s="416">
        <v>34702</v>
      </c>
      <c r="O3871" s="417">
        <f t="shared" si="6520"/>
        <v>0</v>
      </c>
      <c r="P3871" s="417">
        <v>34702</v>
      </c>
      <c r="Q3871" s="417">
        <f t="shared" si="6487"/>
        <v>0</v>
      </c>
      <c r="R3871" s="417">
        <f t="shared" ref="R3871" si="6527">I3871-I3870</f>
        <v>0</v>
      </c>
      <c r="S3871" s="417">
        <f t="shared" ref="S3871:T3871" si="6528">P3871-P3870</f>
        <v>0</v>
      </c>
      <c r="T3871" s="417">
        <f t="shared" si="6528"/>
        <v>0</v>
      </c>
      <c r="U3871" s="422" t="s">
        <v>2081</v>
      </c>
    </row>
    <row r="3872" spans="1:21" s="485" customFormat="1" ht="24" hidden="1" customHeight="1">
      <c r="A3872" s="366" t="s">
        <v>5219</v>
      </c>
      <c r="B3872" s="418" t="s">
        <v>0</v>
      </c>
      <c r="C3872" s="418" t="s">
        <v>4185</v>
      </c>
      <c r="D3872" s="418" t="s">
        <v>4186</v>
      </c>
      <c r="E3872" s="419" t="s">
        <v>2341</v>
      </c>
      <c r="F3872" s="411"/>
      <c r="G3872" s="411">
        <f>[5]내역서!F3836</f>
        <v>1</v>
      </c>
      <c r="H3872" s="410"/>
      <c r="I3872" s="410">
        <f>내역서!F3880</f>
        <v>0</v>
      </c>
      <c r="J3872" s="411"/>
      <c r="K3872" s="412">
        <f>INT($I3872*J3872)</f>
        <v>0</v>
      </c>
      <c r="L3872" s="411"/>
      <c r="M3872" s="412">
        <f>INT($I3872*L3872)</f>
        <v>0</v>
      </c>
      <c r="N3872" s="411">
        <v>27252</v>
      </c>
      <c r="O3872" s="412">
        <f>INT($I3872*N3872)</f>
        <v>0</v>
      </c>
      <c r="P3872" s="412">
        <v>27252</v>
      </c>
      <c r="Q3872" s="412">
        <f>K3872+M3872+O3872</f>
        <v>0</v>
      </c>
      <c r="R3872" s="412"/>
      <c r="S3872" s="412"/>
      <c r="T3872" s="412"/>
      <c r="U3872" s="419" t="s">
        <v>2081</v>
      </c>
    </row>
    <row r="3873" spans="1:21" s="77" customFormat="1" ht="24" hidden="1" customHeight="1">
      <c r="A3873" s="372" t="s">
        <v>5273</v>
      </c>
      <c r="B3873" s="421"/>
      <c r="C3873" s="421" t="s">
        <v>4185</v>
      </c>
      <c r="D3873" s="421" t="s">
        <v>4186</v>
      </c>
      <c r="E3873" s="422" t="s">
        <v>2341</v>
      </c>
      <c r="F3873" s="416"/>
      <c r="G3873" s="416">
        <f>[5]내역서!F3837</f>
        <v>1</v>
      </c>
      <c r="H3873" s="415"/>
      <c r="I3873" s="415">
        <f>내역서!F3881</f>
        <v>0</v>
      </c>
      <c r="J3873" s="416"/>
      <c r="K3873" s="417">
        <f t="shared" si="6518"/>
        <v>0</v>
      </c>
      <c r="L3873" s="416"/>
      <c r="M3873" s="417">
        <f t="shared" si="6519"/>
        <v>0</v>
      </c>
      <c r="N3873" s="416">
        <v>27252</v>
      </c>
      <c r="O3873" s="417">
        <f t="shared" si="6520"/>
        <v>0</v>
      </c>
      <c r="P3873" s="417">
        <v>27252</v>
      </c>
      <c r="Q3873" s="417">
        <f t="shared" si="6487"/>
        <v>0</v>
      </c>
      <c r="R3873" s="417">
        <f t="shared" ref="R3873" si="6529">I3873-I3872</f>
        <v>0</v>
      </c>
      <c r="S3873" s="417">
        <f t="shared" ref="S3873:T3873" si="6530">P3873-P3872</f>
        <v>0</v>
      </c>
      <c r="T3873" s="417">
        <f t="shared" si="6530"/>
        <v>0</v>
      </c>
      <c r="U3873" s="422" t="s">
        <v>2081</v>
      </c>
    </row>
    <row r="3874" spans="1:21" s="485" customFormat="1" ht="24" hidden="1" customHeight="1">
      <c r="A3874" s="366" t="s">
        <v>5274</v>
      </c>
      <c r="B3874" s="418" t="s">
        <v>0</v>
      </c>
      <c r="C3874" s="418" t="s">
        <v>4187</v>
      </c>
      <c r="D3874" s="418" t="s">
        <v>4188</v>
      </c>
      <c r="E3874" s="419" t="s">
        <v>2341</v>
      </c>
      <c r="F3874" s="411"/>
      <c r="G3874" s="411">
        <f>[5]내역서!F3838</f>
        <v>1</v>
      </c>
      <c r="H3874" s="410"/>
      <c r="I3874" s="410">
        <f>내역서!F3882</f>
        <v>0</v>
      </c>
      <c r="J3874" s="411"/>
      <c r="K3874" s="412">
        <f>INT($I3874*J3874)</f>
        <v>0</v>
      </c>
      <c r="L3874" s="411"/>
      <c r="M3874" s="412">
        <f>INT($I3874*L3874)</f>
        <v>0</v>
      </c>
      <c r="N3874" s="411">
        <v>12259</v>
      </c>
      <c r="O3874" s="412">
        <f>INT($I3874*N3874)</f>
        <v>0</v>
      </c>
      <c r="P3874" s="412">
        <v>12259</v>
      </c>
      <c r="Q3874" s="412">
        <f>K3874+M3874+O3874</f>
        <v>0</v>
      </c>
      <c r="R3874" s="412"/>
      <c r="S3874" s="412"/>
      <c r="T3874" s="412"/>
      <c r="U3874" s="419" t="s">
        <v>2081</v>
      </c>
    </row>
    <row r="3875" spans="1:21" s="77" customFormat="1" ht="24" hidden="1" customHeight="1">
      <c r="A3875" s="372" t="s">
        <v>5231</v>
      </c>
      <c r="B3875" s="421"/>
      <c r="C3875" s="421" t="s">
        <v>4187</v>
      </c>
      <c r="D3875" s="421" t="s">
        <v>4188</v>
      </c>
      <c r="E3875" s="422" t="s">
        <v>2341</v>
      </c>
      <c r="F3875" s="416"/>
      <c r="G3875" s="416">
        <f>[5]내역서!F3839</f>
        <v>1</v>
      </c>
      <c r="H3875" s="415"/>
      <c r="I3875" s="415">
        <f>내역서!F3883</f>
        <v>0</v>
      </c>
      <c r="J3875" s="416"/>
      <c r="K3875" s="417">
        <f t="shared" si="6518"/>
        <v>0</v>
      </c>
      <c r="L3875" s="416"/>
      <c r="M3875" s="417">
        <f t="shared" si="6519"/>
        <v>0</v>
      </c>
      <c r="N3875" s="416">
        <v>12259</v>
      </c>
      <c r="O3875" s="417">
        <f t="shared" si="6520"/>
        <v>0</v>
      </c>
      <c r="P3875" s="417">
        <v>12259</v>
      </c>
      <c r="Q3875" s="417">
        <f t="shared" si="6487"/>
        <v>0</v>
      </c>
      <c r="R3875" s="417">
        <f t="shared" ref="R3875" si="6531">I3875-I3874</f>
        <v>0</v>
      </c>
      <c r="S3875" s="417">
        <f t="shared" ref="S3875:T3875" si="6532">P3875-P3874</f>
        <v>0</v>
      </c>
      <c r="T3875" s="417">
        <f t="shared" si="6532"/>
        <v>0</v>
      </c>
      <c r="U3875" s="422" t="s">
        <v>2081</v>
      </c>
    </row>
    <row r="3876" spans="1:21" s="485" customFormat="1" ht="24" hidden="1" customHeight="1">
      <c r="A3876" s="366" t="s">
        <v>5275</v>
      </c>
      <c r="B3876" s="418" t="s">
        <v>0</v>
      </c>
      <c r="C3876" s="418" t="s">
        <v>4189</v>
      </c>
      <c r="D3876" s="418" t="s">
        <v>4188</v>
      </c>
      <c r="E3876" s="419" t="s">
        <v>2341</v>
      </c>
      <c r="F3876" s="411"/>
      <c r="G3876" s="411">
        <f>[5]내역서!F3840</f>
        <v>1</v>
      </c>
      <c r="H3876" s="410"/>
      <c r="I3876" s="410">
        <f>내역서!F3884</f>
        <v>0</v>
      </c>
      <c r="J3876" s="411"/>
      <c r="K3876" s="412">
        <f>INT($I3876*J3876)</f>
        <v>0</v>
      </c>
      <c r="L3876" s="411"/>
      <c r="M3876" s="412">
        <f>INT($I3876*L3876)</f>
        <v>0</v>
      </c>
      <c r="N3876" s="411">
        <v>32250</v>
      </c>
      <c r="O3876" s="412">
        <f>INT($I3876*N3876)</f>
        <v>0</v>
      </c>
      <c r="P3876" s="412">
        <v>32250</v>
      </c>
      <c r="Q3876" s="412">
        <f>K3876+M3876+O3876</f>
        <v>0</v>
      </c>
      <c r="R3876" s="412"/>
      <c r="S3876" s="412"/>
      <c r="T3876" s="412"/>
      <c r="U3876" s="419" t="s">
        <v>2081</v>
      </c>
    </row>
    <row r="3877" spans="1:21" s="77" customFormat="1" ht="24" hidden="1" customHeight="1">
      <c r="A3877" s="372" t="s">
        <v>5231</v>
      </c>
      <c r="B3877" s="421"/>
      <c r="C3877" s="421" t="s">
        <v>4189</v>
      </c>
      <c r="D3877" s="421" t="s">
        <v>4188</v>
      </c>
      <c r="E3877" s="422" t="s">
        <v>2341</v>
      </c>
      <c r="F3877" s="416"/>
      <c r="G3877" s="416">
        <f>[5]내역서!F3841</f>
        <v>1</v>
      </c>
      <c r="H3877" s="415"/>
      <c r="I3877" s="415">
        <f>내역서!F3885</f>
        <v>0</v>
      </c>
      <c r="J3877" s="416"/>
      <c r="K3877" s="417">
        <f t="shared" si="6518"/>
        <v>0</v>
      </c>
      <c r="L3877" s="416"/>
      <c r="M3877" s="417">
        <f t="shared" si="6519"/>
        <v>0</v>
      </c>
      <c r="N3877" s="416">
        <v>32250</v>
      </c>
      <c r="O3877" s="417">
        <f t="shared" si="6520"/>
        <v>0</v>
      </c>
      <c r="P3877" s="417">
        <v>32250</v>
      </c>
      <c r="Q3877" s="417">
        <f t="shared" si="6487"/>
        <v>0</v>
      </c>
      <c r="R3877" s="417">
        <f t="shared" ref="R3877" si="6533">I3877-I3876</f>
        <v>0</v>
      </c>
      <c r="S3877" s="417">
        <f t="shared" ref="S3877:T3877" si="6534">P3877-P3876</f>
        <v>0</v>
      </c>
      <c r="T3877" s="417">
        <f t="shared" si="6534"/>
        <v>0</v>
      </c>
      <c r="U3877" s="422" t="s">
        <v>2081</v>
      </c>
    </row>
    <row r="3878" spans="1:21" s="485" customFormat="1" ht="24" hidden="1" customHeight="1">
      <c r="A3878" s="366" t="s">
        <v>2055</v>
      </c>
      <c r="B3878" s="418" t="s">
        <v>0</v>
      </c>
      <c r="C3878" s="418" t="s">
        <v>4190</v>
      </c>
      <c r="D3878" s="418" t="s">
        <v>4188</v>
      </c>
      <c r="E3878" s="419" t="s">
        <v>2341</v>
      </c>
      <c r="F3878" s="411"/>
      <c r="G3878" s="411">
        <f>[5]내역서!F3842</f>
        <v>1</v>
      </c>
      <c r="H3878" s="410"/>
      <c r="I3878" s="410">
        <f>내역서!F3886</f>
        <v>0</v>
      </c>
      <c r="J3878" s="411"/>
      <c r="K3878" s="412">
        <f>INT($I3878*J3878)</f>
        <v>0</v>
      </c>
      <c r="L3878" s="411"/>
      <c r="M3878" s="412">
        <f>INT($I3878*L3878)</f>
        <v>0</v>
      </c>
      <c r="N3878" s="411">
        <v>67047</v>
      </c>
      <c r="O3878" s="412">
        <f>INT($I3878*N3878)</f>
        <v>0</v>
      </c>
      <c r="P3878" s="412">
        <v>67047</v>
      </c>
      <c r="Q3878" s="412">
        <f>K3878+M3878+O3878</f>
        <v>0</v>
      </c>
      <c r="R3878" s="412"/>
      <c r="S3878" s="412"/>
      <c r="T3878" s="412"/>
      <c r="U3878" s="419" t="s">
        <v>2081</v>
      </c>
    </row>
    <row r="3879" spans="1:21" s="77" customFormat="1" ht="24" hidden="1" customHeight="1">
      <c r="A3879" s="372" t="s">
        <v>5231</v>
      </c>
      <c r="B3879" s="421"/>
      <c r="C3879" s="421" t="s">
        <v>4190</v>
      </c>
      <c r="D3879" s="421" t="s">
        <v>4188</v>
      </c>
      <c r="E3879" s="422" t="s">
        <v>2341</v>
      </c>
      <c r="F3879" s="416"/>
      <c r="G3879" s="416">
        <f>[5]내역서!F3843</f>
        <v>1</v>
      </c>
      <c r="H3879" s="415"/>
      <c r="I3879" s="415">
        <f>내역서!F3887</f>
        <v>0</v>
      </c>
      <c r="J3879" s="416"/>
      <c r="K3879" s="417">
        <f t="shared" si="6518"/>
        <v>0</v>
      </c>
      <c r="L3879" s="416"/>
      <c r="M3879" s="417">
        <f t="shared" si="6519"/>
        <v>0</v>
      </c>
      <c r="N3879" s="416">
        <v>67047</v>
      </c>
      <c r="O3879" s="417">
        <f t="shared" si="6520"/>
        <v>0</v>
      </c>
      <c r="P3879" s="417">
        <v>67047</v>
      </c>
      <c r="Q3879" s="417">
        <f t="shared" si="6487"/>
        <v>0</v>
      </c>
      <c r="R3879" s="417">
        <f t="shared" ref="R3879" si="6535">I3879-I3878</f>
        <v>0</v>
      </c>
      <c r="S3879" s="417">
        <f t="shared" ref="S3879:T3879" si="6536">P3879-P3878</f>
        <v>0</v>
      </c>
      <c r="T3879" s="417">
        <f t="shared" si="6536"/>
        <v>0</v>
      </c>
      <c r="U3879" s="422" t="s">
        <v>2081</v>
      </c>
    </row>
    <row r="3880" spans="1:21" s="485" customFormat="1" ht="24" hidden="1" customHeight="1">
      <c r="A3880" s="366" t="s">
        <v>5276</v>
      </c>
      <c r="B3880" s="418" t="s">
        <v>0</v>
      </c>
      <c r="C3880" s="418" t="s">
        <v>4191</v>
      </c>
      <c r="D3880" s="418" t="s">
        <v>4192</v>
      </c>
      <c r="E3880" s="419" t="s">
        <v>2341</v>
      </c>
      <c r="F3880" s="411"/>
      <c r="G3880" s="411">
        <f>[5]내역서!F3844</f>
        <v>1</v>
      </c>
      <c r="H3880" s="410"/>
      <c r="I3880" s="410">
        <f>내역서!F3888</f>
        <v>0</v>
      </c>
      <c r="J3880" s="411"/>
      <c r="K3880" s="412">
        <f>INT($I3880*J3880)</f>
        <v>0</v>
      </c>
      <c r="L3880" s="411"/>
      <c r="M3880" s="412">
        <f>INT($I3880*L3880)</f>
        <v>0</v>
      </c>
      <c r="N3880" s="411">
        <v>12919</v>
      </c>
      <c r="O3880" s="412">
        <f>INT($I3880*N3880)</f>
        <v>0</v>
      </c>
      <c r="P3880" s="412">
        <v>12919</v>
      </c>
      <c r="Q3880" s="412">
        <f>K3880+M3880+O3880</f>
        <v>0</v>
      </c>
      <c r="R3880" s="412"/>
      <c r="S3880" s="412"/>
      <c r="T3880" s="412"/>
      <c r="U3880" s="419" t="s">
        <v>2081</v>
      </c>
    </row>
    <row r="3881" spans="1:21" s="77" customFormat="1" ht="24" hidden="1" customHeight="1">
      <c r="A3881" s="372" t="s">
        <v>5277</v>
      </c>
      <c r="B3881" s="421"/>
      <c r="C3881" s="421" t="s">
        <v>4191</v>
      </c>
      <c r="D3881" s="421" t="s">
        <v>4192</v>
      </c>
      <c r="E3881" s="422" t="s">
        <v>2341</v>
      </c>
      <c r="F3881" s="416"/>
      <c r="G3881" s="416">
        <f>[5]내역서!F3845</f>
        <v>1</v>
      </c>
      <c r="H3881" s="415"/>
      <c r="I3881" s="415">
        <f>내역서!F3889</f>
        <v>0</v>
      </c>
      <c r="J3881" s="416"/>
      <c r="K3881" s="417">
        <f t="shared" si="6518"/>
        <v>0</v>
      </c>
      <c r="L3881" s="416"/>
      <c r="M3881" s="417">
        <f t="shared" si="6519"/>
        <v>0</v>
      </c>
      <c r="N3881" s="416">
        <v>12919</v>
      </c>
      <c r="O3881" s="417">
        <f t="shared" si="6520"/>
        <v>0</v>
      </c>
      <c r="P3881" s="417">
        <v>12919</v>
      </c>
      <c r="Q3881" s="417">
        <f t="shared" si="6487"/>
        <v>0</v>
      </c>
      <c r="R3881" s="417">
        <f t="shared" ref="R3881" si="6537">I3881-I3880</f>
        <v>0</v>
      </c>
      <c r="S3881" s="417">
        <f t="shared" ref="S3881:T3881" si="6538">P3881-P3880</f>
        <v>0</v>
      </c>
      <c r="T3881" s="417">
        <f t="shared" si="6538"/>
        <v>0</v>
      </c>
      <c r="U3881" s="422" t="s">
        <v>2081</v>
      </c>
    </row>
    <row r="3882" spans="1:21" s="485" customFormat="1" ht="24" hidden="1" customHeight="1">
      <c r="A3882" s="366" t="s">
        <v>5278</v>
      </c>
      <c r="B3882" s="418" t="s">
        <v>0</v>
      </c>
      <c r="C3882" s="418" t="s">
        <v>4189</v>
      </c>
      <c r="D3882" s="418" t="s">
        <v>4192</v>
      </c>
      <c r="E3882" s="419" t="s">
        <v>2341</v>
      </c>
      <c r="F3882" s="411"/>
      <c r="G3882" s="411">
        <f>[5]내역서!F3846</f>
        <v>1</v>
      </c>
      <c r="H3882" s="410"/>
      <c r="I3882" s="410">
        <f>내역서!F3890</f>
        <v>0</v>
      </c>
      <c r="J3882" s="411"/>
      <c r="K3882" s="412">
        <f>INT($I3882*J3882)</f>
        <v>0</v>
      </c>
      <c r="L3882" s="411"/>
      <c r="M3882" s="412">
        <f>INT($I3882*L3882)</f>
        <v>0</v>
      </c>
      <c r="N3882" s="411">
        <v>32250</v>
      </c>
      <c r="O3882" s="412">
        <f>INT($I3882*N3882)</f>
        <v>0</v>
      </c>
      <c r="P3882" s="412">
        <v>32250</v>
      </c>
      <c r="Q3882" s="412">
        <f>K3882+M3882+O3882</f>
        <v>0</v>
      </c>
      <c r="R3882" s="412"/>
      <c r="S3882" s="412"/>
      <c r="T3882" s="412"/>
      <c r="U3882" s="419" t="s">
        <v>2081</v>
      </c>
    </row>
    <row r="3883" spans="1:21" s="77" customFormat="1" ht="24" hidden="1" customHeight="1">
      <c r="A3883" s="372" t="s">
        <v>2072</v>
      </c>
      <c r="B3883" s="421"/>
      <c r="C3883" s="421" t="s">
        <v>4189</v>
      </c>
      <c r="D3883" s="421" t="s">
        <v>4192</v>
      </c>
      <c r="E3883" s="422" t="s">
        <v>2341</v>
      </c>
      <c r="F3883" s="416"/>
      <c r="G3883" s="416">
        <f>[5]내역서!F3847</f>
        <v>1</v>
      </c>
      <c r="H3883" s="415"/>
      <c r="I3883" s="415">
        <f>내역서!F3891</f>
        <v>0</v>
      </c>
      <c r="J3883" s="416"/>
      <c r="K3883" s="417">
        <f t="shared" si="6518"/>
        <v>0</v>
      </c>
      <c r="L3883" s="416"/>
      <c r="M3883" s="417">
        <f t="shared" si="6519"/>
        <v>0</v>
      </c>
      <c r="N3883" s="416">
        <v>32250</v>
      </c>
      <c r="O3883" s="417">
        <f t="shared" si="6520"/>
        <v>0</v>
      </c>
      <c r="P3883" s="417">
        <v>32250</v>
      </c>
      <c r="Q3883" s="417">
        <f t="shared" si="6487"/>
        <v>0</v>
      </c>
      <c r="R3883" s="417">
        <f t="shared" ref="R3883" si="6539">I3883-I3882</f>
        <v>0</v>
      </c>
      <c r="S3883" s="417">
        <f t="shared" ref="S3883:T3883" si="6540">P3883-P3882</f>
        <v>0</v>
      </c>
      <c r="T3883" s="417">
        <f t="shared" si="6540"/>
        <v>0</v>
      </c>
      <c r="U3883" s="422" t="s">
        <v>2081</v>
      </c>
    </row>
    <row r="3884" spans="1:21" s="485" customFormat="1" ht="24" hidden="1" customHeight="1">
      <c r="A3884" s="366" t="s">
        <v>5279</v>
      </c>
      <c r="B3884" s="418" t="s">
        <v>0</v>
      </c>
      <c r="C3884" s="418" t="s">
        <v>4190</v>
      </c>
      <c r="D3884" s="418" t="s">
        <v>4192</v>
      </c>
      <c r="E3884" s="419" t="s">
        <v>2341</v>
      </c>
      <c r="F3884" s="411"/>
      <c r="G3884" s="411">
        <f>[5]내역서!F3848</f>
        <v>1</v>
      </c>
      <c r="H3884" s="410"/>
      <c r="I3884" s="410">
        <f>내역서!F3892</f>
        <v>0</v>
      </c>
      <c r="J3884" s="411"/>
      <c r="K3884" s="412">
        <f>INT($I3884*J3884)</f>
        <v>0</v>
      </c>
      <c r="L3884" s="411"/>
      <c r="M3884" s="412">
        <f>INT($I3884*L3884)</f>
        <v>0</v>
      </c>
      <c r="N3884" s="411">
        <v>67047</v>
      </c>
      <c r="O3884" s="412">
        <f>INT($I3884*N3884)</f>
        <v>0</v>
      </c>
      <c r="P3884" s="412">
        <v>67047</v>
      </c>
      <c r="Q3884" s="412">
        <f>K3884+M3884+O3884</f>
        <v>0</v>
      </c>
      <c r="R3884" s="412"/>
      <c r="S3884" s="412"/>
      <c r="T3884" s="412"/>
      <c r="U3884" s="419" t="s">
        <v>2081</v>
      </c>
    </row>
    <row r="3885" spans="1:21" s="77" customFormat="1" ht="24" hidden="1" customHeight="1">
      <c r="A3885" s="372" t="s">
        <v>5280</v>
      </c>
      <c r="B3885" s="421"/>
      <c r="C3885" s="421" t="s">
        <v>4190</v>
      </c>
      <c r="D3885" s="421" t="s">
        <v>4192</v>
      </c>
      <c r="E3885" s="422" t="s">
        <v>2341</v>
      </c>
      <c r="F3885" s="416"/>
      <c r="G3885" s="416">
        <f>[5]내역서!F3849</f>
        <v>1</v>
      </c>
      <c r="H3885" s="415"/>
      <c r="I3885" s="415">
        <f>내역서!F3893</f>
        <v>0</v>
      </c>
      <c r="J3885" s="416"/>
      <c r="K3885" s="417">
        <f t="shared" si="6518"/>
        <v>0</v>
      </c>
      <c r="L3885" s="416"/>
      <c r="M3885" s="417">
        <f t="shared" si="6519"/>
        <v>0</v>
      </c>
      <c r="N3885" s="416">
        <v>67047</v>
      </c>
      <c r="O3885" s="417">
        <f t="shared" si="6520"/>
        <v>0</v>
      </c>
      <c r="P3885" s="417">
        <v>67047</v>
      </c>
      <c r="Q3885" s="417">
        <f t="shared" si="6487"/>
        <v>0</v>
      </c>
      <c r="R3885" s="417">
        <f t="shared" ref="R3885" si="6541">I3885-I3884</f>
        <v>0</v>
      </c>
      <c r="S3885" s="417">
        <f t="shared" ref="S3885:T3885" si="6542">P3885-P3884</f>
        <v>0</v>
      </c>
      <c r="T3885" s="417">
        <f t="shared" si="6542"/>
        <v>0</v>
      </c>
      <c r="U3885" s="422" t="s">
        <v>2081</v>
      </c>
    </row>
    <row r="3886" spans="1:21" s="485" customFormat="1" ht="24" hidden="1" customHeight="1">
      <c r="A3886" s="366" t="s">
        <v>2055</v>
      </c>
      <c r="B3886" s="418" t="s">
        <v>0</v>
      </c>
      <c r="C3886" s="418" t="s">
        <v>4189</v>
      </c>
      <c r="D3886" s="418" t="s">
        <v>4194</v>
      </c>
      <c r="E3886" s="419" t="s">
        <v>2341</v>
      </c>
      <c r="F3886" s="411"/>
      <c r="G3886" s="411">
        <f>[5]내역서!F3850</f>
        <v>1</v>
      </c>
      <c r="H3886" s="410"/>
      <c r="I3886" s="410">
        <f>내역서!F3894</f>
        <v>0</v>
      </c>
      <c r="J3886" s="411"/>
      <c r="K3886" s="412">
        <f>INT($I3886*J3886)</f>
        <v>0</v>
      </c>
      <c r="L3886" s="411"/>
      <c r="M3886" s="412">
        <f>INT($I3886*L3886)</f>
        <v>0</v>
      </c>
      <c r="N3886" s="411">
        <v>15936</v>
      </c>
      <c r="O3886" s="412">
        <f>INT($I3886*N3886)</f>
        <v>0</v>
      </c>
      <c r="P3886" s="412">
        <v>15936</v>
      </c>
      <c r="Q3886" s="412">
        <f>K3886+M3886+O3886</f>
        <v>0</v>
      </c>
      <c r="R3886" s="412"/>
      <c r="S3886" s="412"/>
      <c r="T3886" s="412"/>
      <c r="U3886" s="419" t="s">
        <v>2081</v>
      </c>
    </row>
    <row r="3887" spans="1:21" s="77" customFormat="1" ht="24" hidden="1" customHeight="1">
      <c r="A3887" s="372" t="s">
        <v>5231</v>
      </c>
      <c r="B3887" s="421"/>
      <c r="C3887" s="421" t="s">
        <v>4189</v>
      </c>
      <c r="D3887" s="421" t="s">
        <v>4194</v>
      </c>
      <c r="E3887" s="422" t="s">
        <v>2341</v>
      </c>
      <c r="F3887" s="416"/>
      <c r="G3887" s="416">
        <f>[5]내역서!F3851</f>
        <v>1</v>
      </c>
      <c r="H3887" s="415"/>
      <c r="I3887" s="415">
        <f>내역서!F3895</f>
        <v>0</v>
      </c>
      <c r="J3887" s="416"/>
      <c r="K3887" s="417">
        <f t="shared" si="6518"/>
        <v>0</v>
      </c>
      <c r="L3887" s="416"/>
      <c r="M3887" s="417">
        <f t="shared" si="6519"/>
        <v>0</v>
      </c>
      <c r="N3887" s="416">
        <v>15936</v>
      </c>
      <c r="O3887" s="417">
        <f t="shared" si="6520"/>
        <v>0</v>
      </c>
      <c r="P3887" s="417">
        <v>15936</v>
      </c>
      <c r="Q3887" s="417">
        <f t="shared" si="6487"/>
        <v>0</v>
      </c>
      <c r="R3887" s="417">
        <f t="shared" ref="R3887" si="6543">I3887-I3886</f>
        <v>0</v>
      </c>
      <c r="S3887" s="417">
        <f t="shared" ref="S3887:T3887" si="6544">P3887-P3886</f>
        <v>0</v>
      </c>
      <c r="T3887" s="417">
        <f t="shared" si="6544"/>
        <v>0</v>
      </c>
      <c r="U3887" s="422" t="s">
        <v>2081</v>
      </c>
    </row>
    <row r="3888" spans="1:21" s="485" customFormat="1" ht="24" hidden="1" customHeight="1">
      <c r="A3888" s="366" t="s">
        <v>4651</v>
      </c>
      <c r="B3888" s="418" t="s">
        <v>0</v>
      </c>
      <c r="C3888" s="418" t="s">
        <v>4195</v>
      </c>
      <c r="D3888" s="418" t="s">
        <v>4196</v>
      </c>
      <c r="E3888" s="419" t="s">
        <v>2341</v>
      </c>
      <c r="F3888" s="411"/>
      <c r="G3888" s="411">
        <f>[5]내역서!F3852</f>
        <v>1</v>
      </c>
      <c r="H3888" s="410"/>
      <c r="I3888" s="410">
        <f>내역서!F3896</f>
        <v>0</v>
      </c>
      <c r="J3888" s="411"/>
      <c r="K3888" s="412">
        <f>INT($I3888*J3888)</f>
        <v>0</v>
      </c>
      <c r="L3888" s="411"/>
      <c r="M3888" s="412">
        <f>INT($I3888*L3888)</f>
        <v>0</v>
      </c>
      <c r="N3888" s="411">
        <v>87133</v>
      </c>
      <c r="O3888" s="412">
        <f>INT($I3888*N3888)</f>
        <v>0</v>
      </c>
      <c r="P3888" s="412">
        <v>87133</v>
      </c>
      <c r="Q3888" s="412">
        <f>K3888+M3888+O3888</f>
        <v>0</v>
      </c>
      <c r="R3888" s="412"/>
      <c r="S3888" s="412"/>
      <c r="T3888" s="412"/>
      <c r="U3888" s="419" t="s">
        <v>2081</v>
      </c>
    </row>
    <row r="3889" spans="1:21" s="77" customFormat="1" ht="24" hidden="1" customHeight="1">
      <c r="A3889" s="372" t="s">
        <v>2072</v>
      </c>
      <c r="B3889" s="421"/>
      <c r="C3889" s="421" t="s">
        <v>4195</v>
      </c>
      <c r="D3889" s="421" t="s">
        <v>4196</v>
      </c>
      <c r="E3889" s="422" t="s">
        <v>2341</v>
      </c>
      <c r="F3889" s="416"/>
      <c r="G3889" s="416">
        <f>[5]내역서!F3853</f>
        <v>1</v>
      </c>
      <c r="H3889" s="415"/>
      <c r="I3889" s="415">
        <f>내역서!F3897</f>
        <v>0</v>
      </c>
      <c r="J3889" s="416"/>
      <c r="K3889" s="417">
        <f t="shared" si="6518"/>
        <v>0</v>
      </c>
      <c r="L3889" s="416"/>
      <c r="M3889" s="417">
        <f t="shared" si="6519"/>
        <v>0</v>
      </c>
      <c r="N3889" s="416">
        <v>87133</v>
      </c>
      <c r="O3889" s="417">
        <f t="shared" si="6520"/>
        <v>0</v>
      </c>
      <c r="P3889" s="417">
        <v>87133</v>
      </c>
      <c r="Q3889" s="417">
        <f t="shared" si="6487"/>
        <v>0</v>
      </c>
      <c r="R3889" s="417">
        <f t="shared" ref="R3889" si="6545">I3889-I3888</f>
        <v>0</v>
      </c>
      <c r="S3889" s="417">
        <f t="shared" ref="S3889:T3889" si="6546">P3889-P3888</f>
        <v>0</v>
      </c>
      <c r="T3889" s="417">
        <f t="shared" si="6546"/>
        <v>0</v>
      </c>
      <c r="U3889" s="422" t="s">
        <v>2081</v>
      </c>
    </row>
    <row r="3890" spans="1:21" s="485" customFormat="1" ht="24" hidden="1" customHeight="1">
      <c r="A3890" s="366" t="s">
        <v>2055</v>
      </c>
      <c r="B3890" s="418" t="s">
        <v>0</v>
      </c>
      <c r="C3890" s="418" t="s">
        <v>4197</v>
      </c>
      <c r="D3890" s="418" t="s">
        <v>4196</v>
      </c>
      <c r="E3890" s="419" t="s">
        <v>2341</v>
      </c>
      <c r="F3890" s="411"/>
      <c r="G3890" s="411">
        <f>[5]내역서!F3854</f>
        <v>1</v>
      </c>
      <c r="H3890" s="410"/>
      <c r="I3890" s="410">
        <f>내역서!F3898</f>
        <v>0</v>
      </c>
      <c r="J3890" s="411"/>
      <c r="K3890" s="412">
        <f>INT($I3890*J3890)</f>
        <v>0</v>
      </c>
      <c r="L3890" s="411"/>
      <c r="M3890" s="412">
        <f>INT($I3890*L3890)</f>
        <v>0</v>
      </c>
      <c r="N3890" s="411">
        <v>87133</v>
      </c>
      <c r="O3890" s="412">
        <f>INT($I3890*N3890)</f>
        <v>0</v>
      </c>
      <c r="P3890" s="412">
        <v>87133</v>
      </c>
      <c r="Q3890" s="412">
        <f>K3890+M3890+O3890</f>
        <v>0</v>
      </c>
      <c r="R3890" s="412"/>
      <c r="S3890" s="412"/>
      <c r="T3890" s="412"/>
      <c r="U3890" s="419" t="s">
        <v>2081</v>
      </c>
    </row>
    <row r="3891" spans="1:21" s="77" customFormat="1" ht="24" hidden="1" customHeight="1">
      <c r="A3891" s="372" t="s">
        <v>5231</v>
      </c>
      <c r="B3891" s="421"/>
      <c r="C3891" s="421" t="s">
        <v>4197</v>
      </c>
      <c r="D3891" s="421" t="s">
        <v>4196</v>
      </c>
      <c r="E3891" s="422" t="s">
        <v>2341</v>
      </c>
      <c r="F3891" s="416"/>
      <c r="G3891" s="416">
        <f>[5]내역서!F3855</f>
        <v>1</v>
      </c>
      <c r="H3891" s="415"/>
      <c r="I3891" s="415">
        <f>내역서!F3899</f>
        <v>0</v>
      </c>
      <c r="J3891" s="416"/>
      <c r="K3891" s="417">
        <f t="shared" si="6518"/>
        <v>0</v>
      </c>
      <c r="L3891" s="416"/>
      <c r="M3891" s="417">
        <f t="shared" si="6519"/>
        <v>0</v>
      </c>
      <c r="N3891" s="416">
        <v>87133</v>
      </c>
      <c r="O3891" s="417">
        <f t="shared" si="6520"/>
        <v>0</v>
      </c>
      <c r="P3891" s="417">
        <v>87133</v>
      </c>
      <c r="Q3891" s="417">
        <f t="shared" si="6487"/>
        <v>0</v>
      </c>
      <c r="R3891" s="417">
        <f t="shared" ref="R3891" si="6547">I3891-I3890</f>
        <v>0</v>
      </c>
      <c r="S3891" s="417">
        <f t="shared" ref="S3891:T3891" si="6548">P3891-P3890</f>
        <v>0</v>
      </c>
      <c r="T3891" s="417">
        <f t="shared" si="6548"/>
        <v>0</v>
      </c>
      <c r="U3891" s="422" t="s">
        <v>2081</v>
      </c>
    </row>
    <row r="3892" spans="1:21" s="485" customFormat="1" ht="24" hidden="1" customHeight="1">
      <c r="A3892" s="366" t="s">
        <v>2055</v>
      </c>
      <c r="B3892" s="418" t="s">
        <v>0</v>
      </c>
      <c r="C3892" s="418" t="s">
        <v>4199</v>
      </c>
      <c r="D3892" s="418" t="s">
        <v>4196</v>
      </c>
      <c r="E3892" s="419" t="s">
        <v>2341</v>
      </c>
      <c r="F3892" s="411"/>
      <c r="G3892" s="411">
        <f>[5]내역서!F3856</f>
        <v>1</v>
      </c>
      <c r="H3892" s="410"/>
      <c r="I3892" s="410">
        <f>내역서!F3900</f>
        <v>0</v>
      </c>
      <c r="J3892" s="411"/>
      <c r="K3892" s="412">
        <f>INT($I3892*J3892)</f>
        <v>0</v>
      </c>
      <c r="L3892" s="411"/>
      <c r="M3892" s="412">
        <f>INT($I3892*L3892)</f>
        <v>0</v>
      </c>
      <c r="N3892" s="411">
        <v>43943</v>
      </c>
      <c r="O3892" s="412">
        <f>INT($I3892*N3892)</f>
        <v>0</v>
      </c>
      <c r="P3892" s="412">
        <v>43943</v>
      </c>
      <c r="Q3892" s="412">
        <f>K3892+M3892+O3892</f>
        <v>0</v>
      </c>
      <c r="R3892" s="412"/>
      <c r="S3892" s="412"/>
      <c r="T3892" s="412"/>
      <c r="U3892" s="419" t="s">
        <v>2081</v>
      </c>
    </row>
    <row r="3893" spans="1:21" s="77" customFormat="1" ht="24" hidden="1" customHeight="1">
      <c r="A3893" s="372" t="s">
        <v>5231</v>
      </c>
      <c r="B3893" s="421"/>
      <c r="C3893" s="421" t="s">
        <v>4199</v>
      </c>
      <c r="D3893" s="421" t="s">
        <v>4196</v>
      </c>
      <c r="E3893" s="422" t="s">
        <v>2341</v>
      </c>
      <c r="F3893" s="416"/>
      <c r="G3893" s="416">
        <f>[5]내역서!F3857</f>
        <v>1</v>
      </c>
      <c r="H3893" s="415"/>
      <c r="I3893" s="415">
        <f>내역서!F3901</f>
        <v>0</v>
      </c>
      <c r="J3893" s="416"/>
      <c r="K3893" s="417">
        <f t="shared" si="6518"/>
        <v>0</v>
      </c>
      <c r="L3893" s="416"/>
      <c r="M3893" s="417">
        <f t="shared" si="6519"/>
        <v>0</v>
      </c>
      <c r="N3893" s="416">
        <v>43943</v>
      </c>
      <c r="O3893" s="417">
        <f t="shared" si="6520"/>
        <v>0</v>
      </c>
      <c r="P3893" s="417">
        <v>43943</v>
      </c>
      <c r="Q3893" s="417">
        <f t="shared" si="6487"/>
        <v>0</v>
      </c>
      <c r="R3893" s="417">
        <f t="shared" ref="R3893" si="6549">I3893-I3892</f>
        <v>0</v>
      </c>
      <c r="S3893" s="417">
        <f t="shared" ref="S3893:T3893" si="6550">P3893-P3892</f>
        <v>0</v>
      </c>
      <c r="T3893" s="417">
        <f t="shared" si="6550"/>
        <v>0</v>
      </c>
      <c r="U3893" s="422" t="s">
        <v>2081</v>
      </c>
    </row>
    <row r="3894" spans="1:21" s="485" customFormat="1" ht="24" hidden="1" customHeight="1">
      <c r="A3894" s="366" t="s">
        <v>5281</v>
      </c>
      <c r="B3894" s="418" t="s">
        <v>0</v>
      </c>
      <c r="C3894" s="418" t="s">
        <v>4200</v>
      </c>
      <c r="D3894" s="418" t="s">
        <v>4169</v>
      </c>
      <c r="E3894" s="419" t="s">
        <v>2341</v>
      </c>
      <c r="F3894" s="411"/>
      <c r="G3894" s="411">
        <f>[5]내역서!F3858</f>
        <v>1</v>
      </c>
      <c r="H3894" s="410"/>
      <c r="I3894" s="410">
        <f>내역서!F3902</f>
        <v>0</v>
      </c>
      <c r="J3894" s="411"/>
      <c r="K3894" s="412">
        <f>INT($I3894*J3894)</f>
        <v>0</v>
      </c>
      <c r="L3894" s="411"/>
      <c r="M3894" s="412">
        <f>INT($I3894*L3894)</f>
        <v>0</v>
      </c>
      <c r="N3894" s="411">
        <v>148145</v>
      </c>
      <c r="O3894" s="412">
        <f>INT($I3894*N3894)</f>
        <v>0</v>
      </c>
      <c r="P3894" s="412">
        <v>148145</v>
      </c>
      <c r="Q3894" s="412">
        <f>K3894+M3894+O3894</f>
        <v>0</v>
      </c>
      <c r="R3894" s="412"/>
      <c r="S3894" s="412"/>
      <c r="T3894" s="412"/>
      <c r="U3894" s="419" t="s">
        <v>2081</v>
      </c>
    </row>
    <row r="3895" spans="1:21" s="77" customFormat="1" ht="24" hidden="1" customHeight="1">
      <c r="A3895" s="372" t="s">
        <v>2072</v>
      </c>
      <c r="B3895" s="421"/>
      <c r="C3895" s="421" t="s">
        <v>4200</v>
      </c>
      <c r="D3895" s="421" t="s">
        <v>4169</v>
      </c>
      <c r="E3895" s="422" t="s">
        <v>2341</v>
      </c>
      <c r="F3895" s="416"/>
      <c r="G3895" s="416">
        <f>[5]내역서!F3859</f>
        <v>1</v>
      </c>
      <c r="H3895" s="415"/>
      <c r="I3895" s="415">
        <f>내역서!F3903</f>
        <v>0</v>
      </c>
      <c r="J3895" s="416"/>
      <c r="K3895" s="417">
        <f t="shared" si="6518"/>
        <v>0</v>
      </c>
      <c r="L3895" s="416"/>
      <c r="M3895" s="417">
        <f t="shared" si="6519"/>
        <v>0</v>
      </c>
      <c r="N3895" s="416">
        <v>148145</v>
      </c>
      <c r="O3895" s="417">
        <f t="shared" si="6520"/>
        <v>0</v>
      </c>
      <c r="P3895" s="417">
        <v>148145</v>
      </c>
      <c r="Q3895" s="417">
        <f t="shared" si="6487"/>
        <v>0</v>
      </c>
      <c r="R3895" s="417">
        <f t="shared" ref="R3895" si="6551">I3895-I3894</f>
        <v>0</v>
      </c>
      <c r="S3895" s="417">
        <f t="shared" ref="S3895:T3895" si="6552">P3895-P3894</f>
        <v>0</v>
      </c>
      <c r="T3895" s="417">
        <f t="shared" si="6552"/>
        <v>0</v>
      </c>
      <c r="U3895" s="422" t="s">
        <v>2081</v>
      </c>
    </row>
    <row r="3896" spans="1:21" s="485" customFormat="1" ht="24" hidden="1" customHeight="1">
      <c r="A3896" s="366" t="s">
        <v>5219</v>
      </c>
      <c r="B3896" s="418" t="s">
        <v>0</v>
      </c>
      <c r="C3896" s="418" t="s">
        <v>4201</v>
      </c>
      <c r="D3896" s="418" t="s">
        <v>4202</v>
      </c>
      <c r="E3896" s="419" t="s">
        <v>2341</v>
      </c>
      <c r="F3896" s="411"/>
      <c r="G3896" s="411">
        <f>[5]내역서!F3860</f>
        <v>1</v>
      </c>
      <c r="H3896" s="410"/>
      <c r="I3896" s="410">
        <f>내역서!F3904</f>
        <v>0</v>
      </c>
      <c r="J3896" s="411"/>
      <c r="K3896" s="412">
        <f>INT($I3896*J3896)</f>
        <v>0</v>
      </c>
      <c r="L3896" s="411"/>
      <c r="M3896" s="412">
        <f>INT($I3896*L3896)</f>
        <v>0</v>
      </c>
      <c r="N3896" s="411">
        <v>142298</v>
      </c>
      <c r="O3896" s="412">
        <f>INT($I3896*N3896)</f>
        <v>0</v>
      </c>
      <c r="P3896" s="412">
        <v>142298</v>
      </c>
      <c r="Q3896" s="412">
        <f>K3896+M3896+O3896</f>
        <v>0</v>
      </c>
      <c r="R3896" s="412"/>
      <c r="S3896" s="412"/>
      <c r="T3896" s="412"/>
      <c r="U3896" s="419" t="s">
        <v>2081</v>
      </c>
    </row>
    <row r="3897" spans="1:21" s="77" customFormat="1" ht="24" hidden="1" customHeight="1">
      <c r="A3897" s="372" t="s">
        <v>2072</v>
      </c>
      <c r="B3897" s="421"/>
      <c r="C3897" s="421" t="s">
        <v>4201</v>
      </c>
      <c r="D3897" s="421" t="s">
        <v>4202</v>
      </c>
      <c r="E3897" s="422" t="s">
        <v>2341</v>
      </c>
      <c r="F3897" s="416"/>
      <c r="G3897" s="416">
        <f>[5]내역서!F3861</f>
        <v>1</v>
      </c>
      <c r="H3897" s="415"/>
      <c r="I3897" s="415">
        <f>내역서!F3905</f>
        <v>0</v>
      </c>
      <c r="J3897" s="416"/>
      <c r="K3897" s="417">
        <f t="shared" si="6518"/>
        <v>0</v>
      </c>
      <c r="L3897" s="416"/>
      <c r="M3897" s="417">
        <f t="shared" si="6519"/>
        <v>0</v>
      </c>
      <c r="N3897" s="416">
        <v>142298</v>
      </c>
      <c r="O3897" s="417">
        <f t="shared" si="6520"/>
        <v>0</v>
      </c>
      <c r="P3897" s="417">
        <v>142298</v>
      </c>
      <c r="Q3897" s="417">
        <f t="shared" si="6487"/>
        <v>0</v>
      </c>
      <c r="R3897" s="417">
        <f t="shared" ref="R3897" si="6553">I3897-I3896</f>
        <v>0</v>
      </c>
      <c r="S3897" s="417">
        <f t="shared" ref="S3897:T3897" si="6554">P3897-P3896</f>
        <v>0</v>
      </c>
      <c r="T3897" s="417">
        <f t="shared" si="6554"/>
        <v>0</v>
      </c>
      <c r="U3897" s="422" t="s">
        <v>2081</v>
      </c>
    </row>
    <row r="3898" spans="1:21" s="485" customFormat="1" ht="24" hidden="1" customHeight="1">
      <c r="A3898" s="366" t="s">
        <v>2055</v>
      </c>
      <c r="B3898" s="418" t="s">
        <v>0</v>
      </c>
      <c r="C3898" s="418" t="s">
        <v>4203</v>
      </c>
      <c r="D3898" s="418" t="s">
        <v>4204</v>
      </c>
      <c r="E3898" s="419" t="s">
        <v>2341</v>
      </c>
      <c r="F3898" s="411"/>
      <c r="G3898" s="411">
        <f>[5]내역서!F3862</f>
        <v>1</v>
      </c>
      <c r="H3898" s="410"/>
      <c r="I3898" s="410">
        <f>내역서!F3906</f>
        <v>0</v>
      </c>
      <c r="J3898" s="411"/>
      <c r="K3898" s="412">
        <f>INT($I3898*J3898)</f>
        <v>0</v>
      </c>
      <c r="L3898" s="411"/>
      <c r="M3898" s="412">
        <f>INT($I3898*L3898)</f>
        <v>0</v>
      </c>
      <c r="N3898" s="411">
        <v>148428</v>
      </c>
      <c r="O3898" s="412">
        <f>INT($I3898*N3898)</f>
        <v>0</v>
      </c>
      <c r="P3898" s="412">
        <v>148428</v>
      </c>
      <c r="Q3898" s="412">
        <f>K3898+M3898+O3898</f>
        <v>0</v>
      </c>
      <c r="R3898" s="412"/>
      <c r="S3898" s="412"/>
      <c r="T3898" s="412"/>
      <c r="U3898" s="419" t="s">
        <v>2081</v>
      </c>
    </row>
    <row r="3899" spans="1:21" s="77" customFormat="1" ht="24" hidden="1" customHeight="1">
      <c r="A3899" s="372" t="s">
        <v>2072</v>
      </c>
      <c r="B3899" s="421"/>
      <c r="C3899" s="421" t="s">
        <v>4203</v>
      </c>
      <c r="D3899" s="421" t="s">
        <v>4204</v>
      </c>
      <c r="E3899" s="422" t="s">
        <v>2341</v>
      </c>
      <c r="F3899" s="416"/>
      <c r="G3899" s="416">
        <f>[5]내역서!F3863</f>
        <v>1</v>
      </c>
      <c r="H3899" s="415"/>
      <c r="I3899" s="415">
        <f>내역서!F3907</f>
        <v>0</v>
      </c>
      <c r="J3899" s="416"/>
      <c r="K3899" s="417">
        <f t="shared" si="6518"/>
        <v>0</v>
      </c>
      <c r="L3899" s="416"/>
      <c r="M3899" s="417">
        <f t="shared" si="6519"/>
        <v>0</v>
      </c>
      <c r="N3899" s="416">
        <v>148428</v>
      </c>
      <c r="O3899" s="417">
        <f t="shared" si="6520"/>
        <v>0</v>
      </c>
      <c r="P3899" s="417">
        <v>148428</v>
      </c>
      <c r="Q3899" s="417">
        <f t="shared" ref="Q3899:Q3935" si="6555">K3899+M3899+O3899</f>
        <v>0</v>
      </c>
      <c r="R3899" s="417">
        <f t="shared" ref="R3899" si="6556">I3899-I3898</f>
        <v>0</v>
      </c>
      <c r="S3899" s="417">
        <f t="shared" ref="S3899:T3899" si="6557">P3899-P3898</f>
        <v>0</v>
      </c>
      <c r="T3899" s="417">
        <f t="shared" si="6557"/>
        <v>0</v>
      </c>
      <c r="U3899" s="422" t="s">
        <v>2081</v>
      </c>
    </row>
    <row r="3900" spans="1:21" s="485" customFormat="1" ht="24" hidden="1" customHeight="1">
      <c r="A3900" s="366" t="s">
        <v>5282</v>
      </c>
      <c r="B3900" s="418" t="s">
        <v>0</v>
      </c>
      <c r="C3900" s="418" t="s">
        <v>4150</v>
      </c>
      <c r="D3900" s="418" t="s">
        <v>4205</v>
      </c>
      <c r="E3900" s="419" t="s">
        <v>2341</v>
      </c>
      <c r="F3900" s="411"/>
      <c r="G3900" s="411">
        <f>[5]내역서!F3864</f>
        <v>1</v>
      </c>
      <c r="H3900" s="410"/>
      <c r="I3900" s="410">
        <f>내역서!F3908</f>
        <v>0</v>
      </c>
      <c r="J3900" s="411"/>
      <c r="K3900" s="412">
        <f>INT($I3900*J3900)</f>
        <v>0</v>
      </c>
      <c r="L3900" s="411"/>
      <c r="M3900" s="412">
        <f>INT($I3900*L3900)</f>
        <v>0</v>
      </c>
      <c r="N3900" s="411">
        <v>74685</v>
      </c>
      <c r="O3900" s="412">
        <f>INT($I3900*N3900)</f>
        <v>0</v>
      </c>
      <c r="P3900" s="412">
        <v>74685</v>
      </c>
      <c r="Q3900" s="412">
        <f>K3900+M3900+O3900</f>
        <v>0</v>
      </c>
      <c r="R3900" s="412"/>
      <c r="S3900" s="412"/>
      <c r="T3900" s="412"/>
      <c r="U3900" s="419" t="s">
        <v>2081</v>
      </c>
    </row>
    <row r="3901" spans="1:21" s="77" customFormat="1" ht="24" hidden="1" customHeight="1">
      <c r="A3901" s="372" t="s">
        <v>5283</v>
      </c>
      <c r="B3901" s="421"/>
      <c r="C3901" s="421" t="s">
        <v>4150</v>
      </c>
      <c r="D3901" s="421" t="s">
        <v>4205</v>
      </c>
      <c r="E3901" s="422" t="s">
        <v>2341</v>
      </c>
      <c r="F3901" s="416"/>
      <c r="G3901" s="416">
        <f>[5]내역서!F3865</f>
        <v>1</v>
      </c>
      <c r="H3901" s="415"/>
      <c r="I3901" s="415">
        <f>내역서!F3909</f>
        <v>0</v>
      </c>
      <c r="J3901" s="416"/>
      <c r="K3901" s="417">
        <f t="shared" si="6518"/>
        <v>0</v>
      </c>
      <c r="L3901" s="416"/>
      <c r="M3901" s="417">
        <f t="shared" si="6519"/>
        <v>0</v>
      </c>
      <c r="N3901" s="416">
        <v>74685</v>
      </c>
      <c r="O3901" s="417">
        <f t="shared" si="6520"/>
        <v>0</v>
      </c>
      <c r="P3901" s="417">
        <v>74685</v>
      </c>
      <c r="Q3901" s="417">
        <f t="shared" si="6555"/>
        <v>0</v>
      </c>
      <c r="R3901" s="417">
        <f t="shared" ref="R3901" si="6558">I3901-I3900</f>
        <v>0</v>
      </c>
      <c r="S3901" s="417">
        <f t="shared" ref="S3901:T3901" si="6559">P3901-P3900</f>
        <v>0</v>
      </c>
      <c r="T3901" s="417">
        <f t="shared" si="6559"/>
        <v>0</v>
      </c>
      <c r="U3901" s="422" t="s">
        <v>2081</v>
      </c>
    </row>
    <row r="3902" spans="1:21" s="485" customFormat="1" ht="24" hidden="1" customHeight="1">
      <c r="A3902" s="366" t="s">
        <v>5219</v>
      </c>
      <c r="B3902" s="418" t="s">
        <v>0</v>
      </c>
      <c r="C3902" s="418" t="s">
        <v>4206</v>
      </c>
      <c r="D3902" s="418" t="s">
        <v>4207</v>
      </c>
      <c r="E3902" s="419" t="s">
        <v>2341</v>
      </c>
      <c r="F3902" s="411"/>
      <c r="G3902" s="411">
        <f>[5]내역서!F3866</f>
        <v>1</v>
      </c>
      <c r="H3902" s="410"/>
      <c r="I3902" s="410">
        <f>내역서!F3910</f>
        <v>0</v>
      </c>
      <c r="J3902" s="411"/>
      <c r="K3902" s="412">
        <f>INT($I3902*J3902)</f>
        <v>0</v>
      </c>
      <c r="L3902" s="411"/>
      <c r="M3902" s="412">
        <f>INT($I3902*L3902)</f>
        <v>0</v>
      </c>
      <c r="N3902" s="411">
        <v>12070</v>
      </c>
      <c r="O3902" s="412">
        <f>INT($I3902*N3902)</f>
        <v>0</v>
      </c>
      <c r="P3902" s="412">
        <v>12070</v>
      </c>
      <c r="Q3902" s="412">
        <f>K3902+M3902+O3902</f>
        <v>0</v>
      </c>
      <c r="R3902" s="412"/>
      <c r="S3902" s="412"/>
      <c r="T3902" s="412"/>
      <c r="U3902" s="419" t="s">
        <v>2081</v>
      </c>
    </row>
    <row r="3903" spans="1:21" s="77" customFormat="1" ht="24" hidden="1" customHeight="1">
      <c r="A3903" s="372" t="s">
        <v>2072</v>
      </c>
      <c r="B3903" s="421"/>
      <c r="C3903" s="421" t="s">
        <v>4206</v>
      </c>
      <c r="D3903" s="421" t="s">
        <v>4207</v>
      </c>
      <c r="E3903" s="422" t="s">
        <v>2341</v>
      </c>
      <c r="F3903" s="416"/>
      <c r="G3903" s="416">
        <f>[5]내역서!F3867</f>
        <v>1</v>
      </c>
      <c r="H3903" s="415"/>
      <c r="I3903" s="415">
        <f>내역서!F3911</f>
        <v>0</v>
      </c>
      <c r="J3903" s="416"/>
      <c r="K3903" s="417">
        <f t="shared" si="6518"/>
        <v>0</v>
      </c>
      <c r="L3903" s="416"/>
      <c r="M3903" s="417">
        <f t="shared" si="6519"/>
        <v>0</v>
      </c>
      <c r="N3903" s="416">
        <v>12070</v>
      </c>
      <c r="O3903" s="417">
        <f t="shared" si="6520"/>
        <v>0</v>
      </c>
      <c r="P3903" s="417">
        <v>12070</v>
      </c>
      <c r="Q3903" s="417">
        <f t="shared" si="6555"/>
        <v>0</v>
      </c>
      <c r="R3903" s="417">
        <f t="shared" ref="R3903" si="6560">I3903-I3902</f>
        <v>0</v>
      </c>
      <c r="S3903" s="417">
        <f t="shared" ref="S3903:T3903" si="6561">P3903-P3902</f>
        <v>0</v>
      </c>
      <c r="T3903" s="417">
        <f t="shared" si="6561"/>
        <v>0</v>
      </c>
      <c r="U3903" s="422" t="s">
        <v>2081</v>
      </c>
    </row>
    <row r="3904" spans="1:21" s="485" customFormat="1" ht="24" hidden="1" customHeight="1">
      <c r="A3904" s="366" t="s">
        <v>2055</v>
      </c>
      <c r="B3904" s="418" t="s">
        <v>0</v>
      </c>
      <c r="C3904" s="418" t="s">
        <v>4208</v>
      </c>
      <c r="D3904" s="418" t="s">
        <v>4207</v>
      </c>
      <c r="E3904" s="419" t="s">
        <v>2341</v>
      </c>
      <c r="F3904" s="411"/>
      <c r="G3904" s="411">
        <f>[5]내역서!F3868</f>
        <v>1</v>
      </c>
      <c r="H3904" s="410"/>
      <c r="I3904" s="410">
        <f>내역서!F3912</f>
        <v>0</v>
      </c>
      <c r="J3904" s="411"/>
      <c r="K3904" s="412">
        <f>INT($I3904*J3904)</f>
        <v>0</v>
      </c>
      <c r="L3904" s="411"/>
      <c r="M3904" s="412">
        <f>INT($I3904*L3904)</f>
        <v>0</v>
      </c>
      <c r="N3904" s="411">
        <v>41020</v>
      </c>
      <c r="O3904" s="412">
        <f>INT($I3904*N3904)</f>
        <v>0</v>
      </c>
      <c r="P3904" s="412">
        <v>41020</v>
      </c>
      <c r="Q3904" s="412">
        <f>K3904+M3904+O3904</f>
        <v>0</v>
      </c>
      <c r="R3904" s="412"/>
      <c r="S3904" s="412"/>
      <c r="T3904" s="412"/>
      <c r="U3904" s="419" t="s">
        <v>2081</v>
      </c>
    </row>
    <row r="3905" spans="1:21" s="77" customFormat="1" ht="24" hidden="1" customHeight="1">
      <c r="A3905" s="372" t="s">
        <v>5231</v>
      </c>
      <c r="B3905" s="421"/>
      <c r="C3905" s="421" t="s">
        <v>4208</v>
      </c>
      <c r="D3905" s="421" t="s">
        <v>4207</v>
      </c>
      <c r="E3905" s="422" t="s">
        <v>2341</v>
      </c>
      <c r="F3905" s="416"/>
      <c r="G3905" s="416">
        <f>[5]내역서!F3869</f>
        <v>1</v>
      </c>
      <c r="H3905" s="415"/>
      <c r="I3905" s="415">
        <f>내역서!F3913</f>
        <v>0</v>
      </c>
      <c r="J3905" s="416"/>
      <c r="K3905" s="417">
        <f t="shared" si="6518"/>
        <v>0</v>
      </c>
      <c r="L3905" s="416"/>
      <c r="M3905" s="417">
        <f t="shared" si="6519"/>
        <v>0</v>
      </c>
      <c r="N3905" s="416">
        <v>41020</v>
      </c>
      <c r="O3905" s="417">
        <f t="shared" si="6520"/>
        <v>0</v>
      </c>
      <c r="P3905" s="417">
        <v>41020</v>
      </c>
      <c r="Q3905" s="417">
        <f t="shared" si="6555"/>
        <v>0</v>
      </c>
      <c r="R3905" s="417">
        <f t="shared" ref="R3905" si="6562">I3905-I3904</f>
        <v>0</v>
      </c>
      <c r="S3905" s="417">
        <f t="shared" ref="S3905:T3905" si="6563">P3905-P3904</f>
        <v>0</v>
      </c>
      <c r="T3905" s="417">
        <f t="shared" si="6563"/>
        <v>0</v>
      </c>
      <c r="U3905" s="422" t="s">
        <v>2081</v>
      </c>
    </row>
    <row r="3906" spans="1:21" s="485" customFormat="1" ht="24" hidden="1" customHeight="1">
      <c r="A3906" s="366" t="s">
        <v>5219</v>
      </c>
      <c r="B3906" s="418" t="s">
        <v>0</v>
      </c>
      <c r="C3906" s="418" t="s">
        <v>4190</v>
      </c>
      <c r="D3906" s="418" t="s">
        <v>4207</v>
      </c>
      <c r="E3906" s="419" t="s">
        <v>2341</v>
      </c>
      <c r="F3906" s="411"/>
      <c r="G3906" s="411">
        <f>[5]내역서!F3870</f>
        <v>1</v>
      </c>
      <c r="H3906" s="410"/>
      <c r="I3906" s="410">
        <f>내역서!F3914</f>
        <v>0</v>
      </c>
      <c r="J3906" s="411"/>
      <c r="K3906" s="412">
        <f>INT($I3906*J3906)</f>
        <v>0</v>
      </c>
      <c r="L3906" s="411"/>
      <c r="M3906" s="412">
        <f>INT($I3906*L3906)</f>
        <v>0</v>
      </c>
      <c r="N3906" s="411">
        <v>44886</v>
      </c>
      <c r="O3906" s="412">
        <f>INT($I3906*N3906)</f>
        <v>0</v>
      </c>
      <c r="P3906" s="412">
        <v>44886</v>
      </c>
      <c r="Q3906" s="412">
        <f>K3906+M3906+O3906</f>
        <v>0</v>
      </c>
      <c r="R3906" s="412"/>
      <c r="S3906" s="412"/>
      <c r="T3906" s="412"/>
      <c r="U3906" s="419" t="s">
        <v>2081</v>
      </c>
    </row>
    <row r="3907" spans="1:21" s="77" customFormat="1" ht="24" hidden="1" customHeight="1">
      <c r="A3907" s="372" t="s">
        <v>5284</v>
      </c>
      <c r="B3907" s="421"/>
      <c r="C3907" s="421" t="s">
        <v>4190</v>
      </c>
      <c r="D3907" s="421" t="s">
        <v>4207</v>
      </c>
      <c r="E3907" s="422" t="s">
        <v>2341</v>
      </c>
      <c r="F3907" s="416"/>
      <c r="G3907" s="416">
        <f>[5]내역서!F3871</f>
        <v>1</v>
      </c>
      <c r="H3907" s="415"/>
      <c r="I3907" s="415">
        <f>내역서!F3915</f>
        <v>0</v>
      </c>
      <c r="J3907" s="416"/>
      <c r="K3907" s="417">
        <f t="shared" si="6518"/>
        <v>0</v>
      </c>
      <c r="L3907" s="416"/>
      <c r="M3907" s="417">
        <f t="shared" si="6519"/>
        <v>0</v>
      </c>
      <c r="N3907" s="416">
        <v>44886</v>
      </c>
      <c r="O3907" s="417">
        <f t="shared" si="6520"/>
        <v>0</v>
      </c>
      <c r="P3907" s="417">
        <v>44886</v>
      </c>
      <c r="Q3907" s="417">
        <f t="shared" si="6555"/>
        <v>0</v>
      </c>
      <c r="R3907" s="417">
        <f t="shared" ref="R3907" si="6564">I3907-I3906</f>
        <v>0</v>
      </c>
      <c r="S3907" s="417">
        <f t="shared" ref="S3907:T3907" si="6565">P3907-P3906</f>
        <v>0</v>
      </c>
      <c r="T3907" s="417">
        <f t="shared" si="6565"/>
        <v>0</v>
      </c>
      <c r="U3907" s="422" t="s">
        <v>2081</v>
      </c>
    </row>
    <row r="3908" spans="1:21" s="485" customFormat="1" ht="24" hidden="1" customHeight="1">
      <c r="A3908" s="366" t="s">
        <v>5219</v>
      </c>
      <c r="B3908" s="418" t="s">
        <v>0</v>
      </c>
      <c r="C3908" s="418" t="s">
        <v>4206</v>
      </c>
      <c r="D3908" s="418" t="s">
        <v>4210</v>
      </c>
      <c r="E3908" s="419" t="s">
        <v>2341</v>
      </c>
      <c r="F3908" s="411"/>
      <c r="G3908" s="411">
        <f>[5]내역서!F3872</f>
        <v>1</v>
      </c>
      <c r="H3908" s="410"/>
      <c r="I3908" s="410">
        <f>내역서!F3916</f>
        <v>0</v>
      </c>
      <c r="J3908" s="411"/>
      <c r="K3908" s="412">
        <f>INT($I3908*J3908)</f>
        <v>0</v>
      </c>
      <c r="L3908" s="411"/>
      <c r="M3908" s="412">
        <f>INT($I3908*L3908)</f>
        <v>0</v>
      </c>
      <c r="N3908" s="411">
        <v>12070</v>
      </c>
      <c r="O3908" s="412">
        <f>INT($I3908*N3908)</f>
        <v>0</v>
      </c>
      <c r="P3908" s="412">
        <v>12070</v>
      </c>
      <c r="Q3908" s="412">
        <f>K3908+M3908+O3908</f>
        <v>0</v>
      </c>
      <c r="R3908" s="412"/>
      <c r="S3908" s="412"/>
      <c r="T3908" s="412"/>
      <c r="U3908" s="419" t="s">
        <v>2081</v>
      </c>
    </row>
    <row r="3909" spans="1:21" s="77" customFormat="1" ht="24" hidden="1" customHeight="1">
      <c r="A3909" s="372" t="s">
        <v>5285</v>
      </c>
      <c r="B3909" s="421"/>
      <c r="C3909" s="421" t="s">
        <v>4206</v>
      </c>
      <c r="D3909" s="421" t="s">
        <v>4210</v>
      </c>
      <c r="E3909" s="422" t="s">
        <v>2341</v>
      </c>
      <c r="F3909" s="416"/>
      <c r="G3909" s="416">
        <f>[5]내역서!F3873</f>
        <v>1</v>
      </c>
      <c r="H3909" s="415"/>
      <c r="I3909" s="415">
        <f>내역서!F3917</f>
        <v>0</v>
      </c>
      <c r="J3909" s="416"/>
      <c r="K3909" s="417">
        <f t="shared" si="6518"/>
        <v>0</v>
      </c>
      <c r="L3909" s="416"/>
      <c r="M3909" s="417">
        <f t="shared" si="6519"/>
        <v>0</v>
      </c>
      <c r="N3909" s="416">
        <v>12070</v>
      </c>
      <c r="O3909" s="417">
        <f t="shared" si="6520"/>
        <v>0</v>
      </c>
      <c r="P3909" s="417">
        <v>12070</v>
      </c>
      <c r="Q3909" s="417">
        <f t="shared" si="6555"/>
        <v>0</v>
      </c>
      <c r="R3909" s="417">
        <f t="shared" ref="R3909" si="6566">I3909-I3908</f>
        <v>0</v>
      </c>
      <c r="S3909" s="417">
        <f t="shared" ref="S3909:T3909" si="6567">P3909-P3908</f>
        <v>0</v>
      </c>
      <c r="T3909" s="417">
        <f t="shared" si="6567"/>
        <v>0</v>
      </c>
      <c r="U3909" s="422" t="s">
        <v>2081</v>
      </c>
    </row>
    <row r="3910" spans="1:21" s="485" customFormat="1" ht="24" hidden="1" customHeight="1">
      <c r="A3910" s="366" t="s">
        <v>2055</v>
      </c>
      <c r="B3910" s="418" t="s">
        <v>0</v>
      </c>
      <c r="C3910" s="418" t="s">
        <v>4208</v>
      </c>
      <c r="D3910" s="418" t="s">
        <v>4210</v>
      </c>
      <c r="E3910" s="419" t="s">
        <v>2341</v>
      </c>
      <c r="F3910" s="411"/>
      <c r="G3910" s="411">
        <f>[5]내역서!F3874</f>
        <v>1</v>
      </c>
      <c r="H3910" s="410"/>
      <c r="I3910" s="410">
        <f>내역서!F3918</f>
        <v>0</v>
      </c>
      <c r="J3910" s="411"/>
      <c r="K3910" s="412">
        <f>INT($I3910*J3910)</f>
        <v>0</v>
      </c>
      <c r="L3910" s="411"/>
      <c r="M3910" s="412">
        <f>INT($I3910*L3910)</f>
        <v>0</v>
      </c>
      <c r="N3910" s="411">
        <v>41114</v>
      </c>
      <c r="O3910" s="412">
        <f>INT($I3910*N3910)</f>
        <v>0</v>
      </c>
      <c r="P3910" s="412">
        <v>41114</v>
      </c>
      <c r="Q3910" s="412">
        <f>K3910+M3910+O3910</f>
        <v>0</v>
      </c>
      <c r="R3910" s="412"/>
      <c r="S3910" s="412"/>
      <c r="T3910" s="412"/>
      <c r="U3910" s="419" t="s">
        <v>2081</v>
      </c>
    </row>
    <row r="3911" spans="1:21" s="77" customFormat="1" ht="24" hidden="1" customHeight="1">
      <c r="A3911" s="372" t="s">
        <v>5286</v>
      </c>
      <c r="B3911" s="421"/>
      <c r="C3911" s="421" t="s">
        <v>4208</v>
      </c>
      <c r="D3911" s="421" t="s">
        <v>4210</v>
      </c>
      <c r="E3911" s="422" t="s">
        <v>2341</v>
      </c>
      <c r="F3911" s="416"/>
      <c r="G3911" s="416">
        <f>[5]내역서!F3875</f>
        <v>1</v>
      </c>
      <c r="H3911" s="415"/>
      <c r="I3911" s="415">
        <f>내역서!F3919</f>
        <v>0</v>
      </c>
      <c r="J3911" s="416"/>
      <c r="K3911" s="417">
        <f t="shared" si="6518"/>
        <v>0</v>
      </c>
      <c r="L3911" s="416"/>
      <c r="M3911" s="417">
        <f t="shared" si="6519"/>
        <v>0</v>
      </c>
      <c r="N3911" s="416">
        <v>41114</v>
      </c>
      <c r="O3911" s="417">
        <f t="shared" si="6520"/>
        <v>0</v>
      </c>
      <c r="P3911" s="417">
        <v>41114</v>
      </c>
      <c r="Q3911" s="417">
        <f t="shared" si="6555"/>
        <v>0</v>
      </c>
      <c r="R3911" s="417">
        <f t="shared" ref="R3911" si="6568">I3911-I3910</f>
        <v>0</v>
      </c>
      <c r="S3911" s="417">
        <f t="shared" ref="S3911:T3911" si="6569">P3911-P3910</f>
        <v>0</v>
      </c>
      <c r="T3911" s="417">
        <f t="shared" si="6569"/>
        <v>0</v>
      </c>
      <c r="U3911" s="422" t="s">
        <v>2081</v>
      </c>
    </row>
    <row r="3912" spans="1:21" s="485" customFormat="1" ht="24" hidden="1" customHeight="1">
      <c r="A3912" s="366" t="s">
        <v>5287</v>
      </c>
      <c r="B3912" s="418" t="s">
        <v>0</v>
      </c>
      <c r="C3912" s="418" t="s">
        <v>4190</v>
      </c>
      <c r="D3912" s="418" t="s">
        <v>4210</v>
      </c>
      <c r="E3912" s="419" t="s">
        <v>2341</v>
      </c>
      <c r="F3912" s="411"/>
      <c r="G3912" s="411">
        <f>[5]내역서!F3876</f>
        <v>1</v>
      </c>
      <c r="H3912" s="410"/>
      <c r="I3912" s="410">
        <f>내역서!F3920</f>
        <v>0</v>
      </c>
      <c r="J3912" s="411"/>
      <c r="K3912" s="412">
        <f>INT($I3912*J3912)</f>
        <v>0</v>
      </c>
      <c r="L3912" s="411"/>
      <c r="M3912" s="412">
        <f>INT($I3912*L3912)</f>
        <v>0</v>
      </c>
      <c r="N3912" s="411">
        <v>47527</v>
      </c>
      <c r="O3912" s="412">
        <f>INT($I3912*N3912)</f>
        <v>0</v>
      </c>
      <c r="P3912" s="412">
        <v>47527</v>
      </c>
      <c r="Q3912" s="412">
        <f>K3912+M3912+O3912</f>
        <v>0</v>
      </c>
      <c r="R3912" s="412"/>
      <c r="S3912" s="412"/>
      <c r="T3912" s="412"/>
      <c r="U3912" s="419" t="s">
        <v>2081</v>
      </c>
    </row>
    <row r="3913" spans="1:21" s="77" customFormat="1" ht="24" hidden="1" customHeight="1">
      <c r="A3913" s="372" t="s">
        <v>5231</v>
      </c>
      <c r="B3913" s="421"/>
      <c r="C3913" s="421" t="s">
        <v>4190</v>
      </c>
      <c r="D3913" s="421" t="s">
        <v>4210</v>
      </c>
      <c r="E3913" s="422" t="s">
        <v>2341</v>
      </c>
      <c r="F3913" s="416"/>
      <c r="G3913" s="416">
        <f>[5]내역서!F3877</f>
        <v>1</v>
      </c>
      <c r="H3913" s="415"/>
      <c r="I3913" s="415">
        <f>내역서!F3921</f>
        <v>0</v>
      </c>
      <c r="J3913" s="416"/>
      <c r="K3913" s="417">
        <f t="shared" si="6518"/>
        <v>0</v>
      </c>
      <c r="L3913" s="416"/>
      <c r="M3913" s="417">
        <f t="shared" si="6519"/>
        <v>0</v>
      </c>
      <c r="N3913" s="416">
        <v>47527</v>
      </c>
      <c r="O3913" s="417">
        <f t="shared" si="6520"/>
        <v>0</v>
      </c>
      <c r="P3913" s="417">
        <v>47527</v>
      </c>
      <c r="Q3913" s="417">
        <f t="shared" si="6555"/>
        <v>0</v>
      </c>
      <c r="R3913" s="417">
        <f t="shared" ref="R3913" si="6570">I3913-I3912</f>
        <v>0</v>
      </c>
      <c r="S3913" s="417">
        <f t="shared" ref="S3913:T3913" si="6571">P3913-P3912</f>
        <v>0</v>
      </c>
      <c r="T3913" s="417">
        <f t="shared" si="6571"/>
        <v>0</v>
      </c>
      <c r="U3913" s="422" t="s">
        <v>2081</v>
      </c>
    </row>
    <row r="3914" spans="1:21" s="485" customFormat="1" ht="24" hidden="1" customHeight="1">
      <c r="A3914" s="366" t="s">
        <v>2055</v>
      </c>
      <c r="B3914" s="418" t="s">
        <v>0</v>
      </c>
      <c r="C3914" s="418" t="s">
        <v>4211</v>
      </c>
      <c r="D3914" s="418" t="s">
        <v>4212</v>
      </c>
      <c r="E3914" s="419" t="s">
        <v>2341</v>
      </c>
      <c r="F3914" s="411"/>
      <c r="G3914" s="411">
        <f>[5]내역서!F3878</f>
        <v>1</v>
      </c>
      <c r="H3914" s="410"/>
      <c r="I3914" s="410">
        <f>내역서!F3922</f>
        <v>0</v>
      </c>
      <c r="J3914" s="411"/>
      <c r="K3914" s="412">
        <f>INT($I3914*J3914)</f>
        <v>0</v>
      </c>
      <c r="L3914" s="411"/>
      <c r="M3914" s="412">
        <f>INT($I3914*L3914)</f>
        <v>0</v>
      </c>
      <c r="N3914" s="411">
        <v>33665</v>
      </c>
      <c r="O3914" s="412">
        <f>INT($I3914*N3914)</f>
        <v>0</v>
      </c>
      <c r="P3914" s="412">
        <v>33665</v>
      </c>
      <c r="Q3914" s="412">
        <f>K3914+M3914+O3914</f>
        <v>0</v>
      </c>
      <c r="R3914" s="412"/>
      <c r="S3914" s="412"/>
      <c r="T3914" s="412"/>
      <c r="U3914" s="419" t="s">
        <v>2081</v>
      </c>
    </row>
    <row r="3915" spans="1:21" s="77" customFormat="1" ht="24" hidden="1" customHeight="1">
      <c r="A3915" s="372" t="s">
        <v>5231</v>
      </c>
      <c r="B3915" s="421"/>
      <c r="C3915" s="421" t="s">
        <v>4211</v>
      </c>
      <c r="D3915" s="421" t="s">
        <v>4212</v>
      </c>
      <c r="E3915" s="422" t="s">
        <v>2341</v>
      </c>
      <c r="F3915" s="416"/>
      <c r="G3915" s="416">
        <f>[5]내역서!F3879</f>
        <v>1</v>
      </c>
      <c r="H3915" s="415"/>
      <c r="I3915" s="415">
        <f>내역서!F3923</f>
        <v>0</v>
      </c>
      <c r="J3915" s="416"/>
      <c r="K3915" s="417">
        <f t="shared" si="6518"/>
        <v>0</v>
      </c>
      <c r="L3915" s="416"/>
      <c r="M3915" s="417">
        <f t="shared" si="6519"/>
        <v>0</v>
      </c>
      <c r="N3915" s="416">
        <v>33665</v>
      </c>
      <c r="O3915" s="417">
        <f t="shared" si="6520"/>
        <v>0</v>
      </c>
      <c r="P3915" s="417">
        <v>33665</v>
      </c>
      <c r="Q3915" s="417">
        <f t="shared" si="6555"/>
        <v>0</v>
      </c>
      <c r="R3915" s="417">
        <f t="shared" ref="R3915" si="6572">I3915-I3914</f>
        <v>0</v>
      </c>
      <c r="S3915" s="417">
        <f t="shared" ref="S3915:T3915" si="6573">P3915-P3914</f>
        <v>0</v>
      </c>
      <c r="T3915" s="417">
        <f t="shared" si="6573"/>
        <v>0</v>
      </c>
      <c r="U3915" s="422" t="s">
        <v>2081</v>
      </c>
    </row>
    <row r="3916" spans="1:21" s="485" customFormat="1" ht="24" hidden="1" customHeight="1">
      <c r="A3916" s="366" t="s">
        <v>5288</v>
      </c>
      <c r="B3916" s="418" t="s">
        <v>0</v>
      </c>
      <c r="C3916" s="418" t="s">
        <v>4189</v>
      </c>
      <c r="D3916" s="418" t="s">
        <v>4212</v>
      </c>
      <c r="E3916" s="419" t="s">
        <v>2341</v>
      </c>
      <c r="F3916" s="411"/>
      <c r="G3916" s="411">
        <f>[5]내역서!F3880</f>
        <v>1</v>
      </c>
      <c r="H3916" s="410"/>
      <c r="I3916" s="410">
        <f>내역서!F3924</f>
        <v>0</v>
      </c>
      <c r="J3916" s="411"/>
      <c r="K3916" s="412">
        <f>INT($I3916*J3916)</f>
        <v>0</v>
      </c>
      <c r="L3916" s="411"/>
      <c r="M3916" s="412">
        <f>INT($I3916*L3916)</f>
        <v>0</v>
      </c>
      <c r="N3916" s="411">
        <v>29610</v>
      </c>
      <c r="O3916" s="412">
        <f>INT($I3916*N3916)</f>
        <v>0</v>
      </c>
      <c r="P3916" s="412">
        <v>29610</v>
      </c>
      <c r="Q3916" s="412">
        <f>K3916+M3916+O3916</f>
        <v>0</v>
      </c>
      <c r="R3916" s="412"/>
      <c r="S3916" s="412"/>
      <c r="T3916" s="412"/>
      <c r="U3916" s="419" t="s">
        <v>2081</v>
      </c>
    </row>
    <row r="3917" spans="1:21" s="77" customFormat="1" ht="24" hidden="1" customHeight="1">
      <c r="A3917" s="372" t="s">
        <v>5231</v>
      </c>
      <c r="B3917" s="421"/>
      <c r="C3917" s="421" t="s">
        <v>4189</v>
      </c>
      <c r="D3917" s="421" t="s">
        <v>4212</v>
      </c>
      <c r="E3917" s="422" t="s">
        <v>2341</v>
      </c>
      <c r="F3917" s="416"/>
      <c r="G3917" s="416">
        <f>[5]내역서!F3881</f>
        <v>1</v>
      </c>
      <c r="H3917" s="415"/>
      <c r="I3917" s="415">
        <f>내역서!F3925</f>
        <v>0</v>
      </c>
      <c r="J3917" s="416"/>
      <c r="K3917" s="417">
        <f t="shared" si="6518"/>
        <v>0</v>
      </c>
      <c r="L3917" s="416"/>
      <c r="M3917" s="417">
        <f t="shared" si="6519"/>
        <v>0</v>
      </c>
      <c r="N3917" s="416">
        <v>29610</v>
      </c>
      <c r="O3917" s="417">
        <f t="shared" si="6520"/>
        <v>0</v>
      </c>
      <c r="P3917" s="417">
        <v>29610</v>
      </c>
      <c r="Q3917" s="417">
        <f t="shared" si="6555"/>
        <v>0</v>
      </c>
      <c r="R3917" s="417">
        <f t="shared" ref="R3917" si="6574">I3917-I3916</f>
        <v>0</v>
      </c>
      <c r="S3917" s="417">
        <f t="shared" ref="S3917:T3917" si="6575">P3917-P3916</f>
        <v>0</v>
      </c>
      <c r="T3917" s="417">
        <f t="shared" si="6575"/>
        <v>0</v>
      </c>
      <c r="U3917" s="422" t="s">
        <v>2081</v>
      </c>
    </row>
    <row r="3918" spans="1:21" s="485" customFormat="1" ht="24" hidden="1" customHeight="1">
      <c r="A3918" s="366" t="s">
        <v>5219</v>
      </c>
      <c r="B3918" s="418" t="s">
        <v>0</v>
      </c>
      <c r="C3918" s="418" t="s">
        <v>4190</v>
      </c>
      <c r="D3918" s="418" t="s">
        <v>4212</v>
      </c>
      <c r="E3918" s="419" t="s">
        <v>2341</v>
      </c>
      <c r="F3918" s="411"/>
      <c r="G3918" s="411">
        <f>[5]내역서!F3882</f>
        <v>1</v>
      </c>
      <c r="H3918" s="410"/>
      <c r="I3918" s="410">
        <f>내역서!F3926</f>
        <v>0</v>
      </c>
      <c r="J3918" s="411"/>
      <c r="K3918" s="412">
        <f>INT($I3918*J3918)</f>
        <v>0</v>
      </c>
      <c r="L3918" s="411"/>
      <c r="M3918" s="412">
        <f>INT($I3918*L3918)</f>
        <v>0</v>
      </c>
      <c r="N3918" s="411">
        <v>67896</v>
      </c>
      <c r="O3918" s="412">
        <f>INT($I3918*N3918)</f>
        <v>0</v>
      </c>
      <c r="P3918" s="412">
        <v>67896</v>
      </c>
      <c r="Q3918" s="412">
        <f>K3918+M3918+O3918</f>
        <v>0</v>
      </c>
      <c r="R3918" s="412"/>
      <c r="S3918" s="412"/>
      <c r="T3918" s="412"/>
      <c r="U3918" s="419" t="s">
        <v>2081</v>
      </c>
    </row>
    <row r="3919" spans="1:21" s="77" customFormat="1" ht="24" hidden="1" customHeight="1">
      <c r="A3919" s="372" t="s">
        <v>2072</v>
      </c>
      <c r="B3919" s="421"/>
      <c r="C3919" s="421" t="s">
        <v>4190</v>
      </c>
      <c r="D3919" s="421" t="s">
        <v>4212</v>
      </c>
      <c r="E3919" s="422" t="s">
        <v>2341</v>
      </c>
      <c r="F3919" s="416"/>
      <c r="G3919" s="416">
        <f>[5]내역서!F3883</f>
        <v>1</v>
      </c>
      <c r="H3919" s="415"/>
      <c r="I3919" s="415">
        <f>내역서!F3927</f>
        <v>0</v>
      </c>
      <c r="J3919" s="416"/>
      <c r="K3919" s="417">
        <f t="shared" si="6518"/>
        <v>0</v>
      </c>
      <c r="L3919" s="416"/>
      <c r="M3919" s="417">
        <f t="shared" si="6519"/>
        <v>0</v>
      </c>
      <c r="N3919" s="416">
        <v>67896</v>
      </c>
      <c r="O3919" s="417">
        <f t="shared" si="6520"/>
        <v>0</v>
      </c>
      <c r="P3919" s="417">
        <v>67896</v>
      </c>
      <c r="Q3919" s="417">
        <f t="shared" si="6555"/>
        <v>0</v>
      </c>
      <c r="R3919" s="417">
        <f t="shared" ref="R3919" si="6576">I3919-I3918</f>
        <v>0</v>
      </c>
      <c r="S3919" s="417">
        <f t="shared" ref="S3919:T3919" si="6577">P3919-P3918</f>
        <v>0</v>
      </c>
      <c r="T3919" s="417">
        <f t="shared" si="6577"/>
        <v>0</v>
      </c>
      <c r="U3919" s="422" t="s">
        <v>2081</v>
      </c>
    </row>
    <row r="3920" spans="1:21" s="485" customFormat="1" ht="24" hidden="1" customHeight="1">
      <c r="A3920" s="366" t="s">
        <v>5289</v>
      </c>
      <c r="B3920" s="418" t="s">
        <v>0</v>
      </c>
      <c r="C3920" s="418" t="s">
        <v>4189</v>
      </c>
      <c r="D3920" s="418" t="s">
        <v>4214</v>
      </c>
      <c r="E3920" s="419" t="s">
        <v>2341</v>
      </c>
      <c r="F3920" s="411"/>
      <c r="G3920" s="411">
        <f>[5]내역서!F3884</f>
        <v>1</v>
      </c>
      <c r="H3920" s="410"/>
      <c r="I3920" s="410">
        <f>내역서!F3928</f>
        <v>0</v>
      </c>
      <c r="J3920" s="411"/>
      <c r="K3920" s="412">
        <f>INT($I3920*J3920)</f>
        <v>0</v>
      </c>
      <c r="L3920" s="411"/>
      <c r="M3920" s="412">
        <f>INT($I3920*L3920)</f>
        <v>0</v>
      </c>
      <c r="N3920" s="411">
        <v>36682</v>
      </c>
      <c r="O3920" s="412">
        <f>INT($I3920*N3920)</f>
        <v>0</v>
      </c>
      <c r="P3920" s="412">
        <v>36682</v>
      </c>
      <c r="Q3920" s="412">
        <f>K3920+M3920+O3920</f>
        <v>0</v>
      </c>
      <c r="R3920" s="412"/>
      <c r="S3920" s="412"/>
      <c r="T3920" s="412"/>
      <c r="U3920" s="419" t="s">
        <v>2081</v>
      </c>
    </row>
    <row r="3921" spans="1:21" s="77" customFormat="1" ht="24" hidden="1" customHeight="1">
      <c r="A3921" s="372" t="s">
        <v>2072</v>
      </c>
      <c r="B3921" s="421"/>
      <c r="C3921" s="421" t="s">
        <v>4189</v>
      </c>
      <c r="D3921" s="421" t="s">
        <v>4214</v>
      </c>
      <c r="E3921" s="422" t="s">
        <v>2341</v>
      </c>
      <c r="F3921" s="416"/>
      <c r="G3921" s="416">
        <f>[5]내역서!F3885</f>
        <v>1</v>
      </c>
      <c r="H3921" s="415"/>
      <c r="I3921" s="415">
        <f>내역서!F3929</f>
        <v>0</v>
      </c>
      <c r="J3921" s="416"/>
      <c r="K3921" s="417">
        <f t="shared" si="6518"/>
        <v>0</v>
      </c>
      <c r="L3921" s="416"/>
      <c r="M3921" s="417">
        <f t="shared" si="6519"/>
        <v>0</v>
      </c>
      <c r="N3921" s="416">
        <v>36682</v>
      </c>
      <c r="O3921" s="417">
        <f t="shared" si="6520"/>
        <v>0</v>
      </c>
      <c r="P3921" s="417">
        <v>36682</v>
      </c>
      <c r="Q3921" s="417">
        <f t="shared" si="6555"/>
        <v>0</v>
      </c>
      <c r="R3921" s="417">
        <f t="shared" ref="R3921" si="6578">I3921-I3920</f>
        <v>0</v>
      </c>
      <c r="S3921" s="417">
        <f t="shared" ref="S3921:T3921" si="6579">P3921-P3920</f>
        <v>0</v>
      </c>
      <c r="T3921" s="417">
        <f t="shared" si="6579"/>
        <v>0</v>
      </c>
      <c r="U3921" s="422" t="s">
        <v>2081</v>
      </c>
    </row>
    <row r="3922" spans="1:21" s="485" customFormat="1" ht="24" hidden="1" customHeight="1">
      <c r="A3922" s="366" t="s">
        <v>5290</v>
      </c>
      <c r="B3922" s="418" t="s">
        <v>0</v>
      </c>
      <c r="C3922" s="418" t="s">
        <v>4216</v>
      </c>
      <c r="D3922" s="418" t="s">
        <v>4217</v>
      </c>
      <c r="E3922" s="419" t="s">
        <v>2341</v>
      </c>
      <c r="F3922" s="411"/>
      <c r="G3922" s="411">
        <f>[5]내역서!F3886</f>
        <v>1</v>
      </c>
      <c r="H3922" s="410"/>
      <c r="I3922" s="410">
        <f>내역서!F3930</f>
        <v>0</v>
      </c>
      <c r="J3922" s="411"/>
      <c r="K3922" s="412">
        <f>INT($I3922*J3922)</f>
        <v>0</v>
      </c>
      <c r="L3922" s="411"/>
      <c r="M3922" s="412">
        <f>INT($I3922*L3922)</f>
        <v>0</v>
      </c>
      <c r="N3922" s="411">
        <v>58277</v>
      </c>
      <c r="O3922" s="412">
        <f>INT($I3922*N3922)</f>
        <v>0</v>
      </c>
      <c r="P3922" s="412">
        <v>58277</v>
      </c>
      <c r="Q3922" s="412">
        <f>K3922+M3922+O3922</f>
        <v>0</v>
      </c>
      <c r="R3922" s="412"/>
      <c r="S3922" s="412"/>
      <c r="T3922" s="412"/>
      <c r="U3922" s="419" t="s">
        <v>2081</v>
      </c>
    </row>
    <row r="3923" spans="1:21" s="77" customFormat="1" ht="24" hidden="1" customHeight="1">
      <c r="A3923" s="372" t="s">
        <v>5291</v>
      </c>
      <c r="B3923" s="421"/>
      <c r="C3923" s="421" t="s">
        <v>4216</v>
      </c>
      <c r="D3923" s="421" t="s">
        <v>4217</v>
      </c>
      <c r="E3923" s="422" t="s">
        <v>2341</v>
      </c>
      <c r="F3923" s="416"/>
      <c r="G3923" s="416">
        <f>[5]내역서!F3887</f>
        <v>1</v>
      </c>
      <c r="H3923" s="415"/>
      <c r="I3923" s="415">
        <f>내역서!F3931</f>
        <v>0</v>
      </c>
      <c r="J3923" s="416"/>
      <c r="K3923" s="417">
        <f t="shared" si="6518"/>
        <v>0</v>
      </c>
      <c r="L3923" s="416"/>
      <c r="M3923" s="417">
        <f t="shared" si="6519"/>
        <v>0</v>
      </c>
      <c r="N3923" s="416">
        <v>58277</v>
      </c>
      <c r="O3923" s="417">
        <f t="shared" si="6520"/>
        <v>0</v>
      </c>
      <c r="P3923" s="417">
        <v>58277</v>
      </c>
      <c r="Q3923" s="417">
        <f t="shared" si="6555"/>
        <v>0</v>
      </c>
      <c r="R3923" s="417">
        <f t="shared" ref="R3923" si="6580">I3923-I3922</f>
        <v>0</v>
      </c>
      <c r="S3923" s="417">
        <f t="shared" ref="S3923:T3923" si="6581">P3923-P3922</f>
        <v>0</v>
      </c>
      <c r="T3923" s="417">
        <f t="shared" si="6581"/>
        <v>0</v>
      </c>
      <c r="U3923" s="422" t="s">
        <v>2081</v>
      </c>
    </row>
    <row r="3924" spans="1:21" s="485" customFormat="1" ht="24" hidden="1" customHeight="1">
      <c r="A3924" s="366" t="s">
        <v>5292</v>
      </c>
      <c r="B3924" s="418" t="s">
        <v>0</v>
      </c>
      <c r="C3924" s="418" t="s">
        <v>4187</v>
      </c>
      <c r="D3924" s="418" t="s">
        <v>4218</v>
      </c>
      <c r="E3924" s="419" t="s">
        <v>2341</v>
      </c>
      <c r="F3924" s="411"/>
      <c r="G3924" s="411">
        <f>[5]내역서!F3888</f>
        <v>1</v>
      </c>
      <c r="H3924" s="410"/>
      <c r="I3924" s="410">
        <f>내역서!F3932</f>
        <v>0</v>
      </c>
      <c r="J3924" s="411"/>
      <c r="K3924" s="412">
        <f>INT($I3924*J3924)</f>
        <v>0</v>
      </c>
      <c r="L3924" s="411"/>
      <c r="M3924" s="412">
        <f>INT($I3924*L3924)</f>
        <v>0</v>
      </c>
      <c r="N3924" s="411">
        <v>13202</v>
      </c>
      <c r="O3924" s="412">
        <f>INT($I3924*N3924)</f>
        <v>0</v>
      </c>
      <c r="P3924" s="412">
        <v>13202</v>
      </c>
      <c r="Q3924" s="412">
        <f>K3924+M3924+O3924</f>
        <v>0</v>
      </c>
      <c r="R3924" s="412"/>
      <c r="S3924" s="412"/>
      <c r="T3924" s="412"/>
      <c r="U3924" s="419" t="s">
        <v>2081</v>
      </c>
    </row>
    <row r="3925" spans="1:21" s="77" customFormat="1" ht="24" hidden="1" customHeight="1">
      <c r="A3925" s="372" t="s">
        <v>5291</v>
      </c>
      <c r="B3925" s="421"/>
      <c r="C3925" s="421" t="s">
        <v>4187</v>
      </c>
      <c r="D3925" s="421" t="s">
        <v>4218</v>
      </c>
      <c r="E3925" s="422" t="s">
        <v>2341</v>
      </c>
      <c r="F3925" s="416"/>
      <c r="G3925" s="416">
        <f>[5]내역서!F3889</f>
        <v>1</v>
      </c>
      <c r="H3925" s="415"/>
      <c r="I3925" s="415">
        <f>내역서!F3933</f>
        <v>0</v>
      </c>
      <c r="J3925" s="416"/>
      <c r="K3925" s="417">
        <f t="shared" si="6518"/>
        <v>0</v>
      </c>
      <c r="L3925" s="416"/>
      <c r="M3925" s="417">
        <f t="shared" si="6519"/>
        <v>0</v>
      </c>
      <c r="N3925" s="416">
        <v>13202</v>
      </c>
      <c r="O3925" s="417">
        <f t="shared" si="6520"/>
        <v>0</v>
      </c>
      <c r="P3925" s="417">
        <v>13202</v>
      </c>
      <c r="Q3925" s="417">
        <f t="shared" si="6555"/>
        <v>0</v>
      </c>
      <c r="R3925" s="417">
        <f t="shared" ref="R3925" si="6582">I3925-I3924</f>
        <v>0</v>
      </c>
      <c r="S3925" s="417">
        <f t="shared" ref="S3925:T3925" si="6583">P3925-P3924</f>
        <v>0</v>
      </c>
      <c r="T3925" s="417">
        <f t="shared" si="6583"/>
        <v>0</v>
      </c>
      <c r="U3925" s="422" t="s">
        <v>2081</v>
      </c>
    </row>
    <row r="3926" spans="1:21" s="485" customFormat="1" ht="24" hidden="1" customHeight="1">
      <c r="A3926" s="366" t="s">
        <v>5293</v>
      </c>
      <c r="B3926" s="418" t="s">
        <v>0</v>
      </c>
      <c r="C3926" s="418" t="s">
        <v>4189</v>
      </c>
      <c r="D3926" s="418" t="s">
        <v>4218</v>
      </c>
      <c r="E3926" s="419" t="s">
        <v>2341</v>
      </c>
      <c r="F3926" s="411"/>
      <c r="G3926" s="411">
        <f>[5]내역서!F3890</f>
        <v>1</v>
      </c>
      <c r="H3926" s="410"/>
      <c r="I3926" s="410">
        <f>내역서!F3934</f>
        <v>0</v>
      </c>
      <c r="J3926" s="411"/>
      <c r="K3926" s="412">
        <f>INT($I3926*J3926)</f>
        <v>0</v>
      </c>
      <c r="L3926" s="411"/>
      <c r="M3926" s="412">
        <f>INT($I3926*L3926)</f>
        <v>0</v>
      </c>
      <c r="N3926" s="411">
        <v>45264</v>
      </c>
      <c r="O3926" s="412">
        <f>INT($I3926*N3926)</f>
        <v>0</v>
      </c>
      <c r="P3926" s="412">
        <v>45264</v>
      </c>
      <c r="Q3926" s="412">
        <f>K3926+M3926+O3926</f>
        <v>0</v>
      </c>
      <c r="R3926" s="412"/>
      <c r="S3926" s="412"/>
      <c r="T3926" s="412"/>
      <c r="U3926" s="419" t="s">
        <v>2081</v>
      </c>
    </row>
    <row r="3927" spans="1:21" s="77" customFormat="1" ht="24" hidden="1" customHeight="1">
      <c r="A3927" s="372" t="s">
        <v>5231</v>
      </c>
      <c r="B3927" s="421"/>
      <c r="C3927" s="421" t="s">
        <v>4189</v>
      </c>
      <c r="D3927" s="421" t="s">
        <v>4218</v>
      </c>
      <c r="E3927" s="422" t="s">
        <v>2341</v>
      </c>
      <c r="F3927" s="416"/>
      <c r="G3927" s="416">
        <f>[5]내역서!F3891</f>
        <v>1</v>
      </c>
      <c r="H3927" s="415"/>
      <c r="I3927" s="415">
        <f>내역서!F3935</f>
        <v>0</v>
      </c>
      <c r="J3927" s="416"/>
      <c r="K3927" s="417">
        <f t="shared" si="6518"/>
        <v>0</v>
      </c>
      <c r="L3927" s="416"/>
      <c r="M3927" s="417">
        <f t="shared" si="6519"/>
        <v>0</v>
      </c>
      <c r="N3927" s="416">
        <v>45264</v>
      </c>
      <c r="O3927" s="417">
        <f t="shared" si="6520"/>
        <v>0</v>
      </c>
      <c r="P3927" s="417">
        <v>45264</v>
      </c>
      <c r="Q3927" s="417">
        <f t="shared" si="6555"/>
        <v>0</v>
      </c>
      <c r="R3927" s="417">
        <f t="shared" ref="R3927" si="6584">I3927-I3926</f>
        <v>0</v>
      </c>
      <c r="S3927" s="417">
        <f t="shared" ref="S3927:T3927" si="6585">P3927-P3926</f>
        <v>0</v>
      </c>
      <c r="T3927" s="417">
        <f t="shared" si="6585"/>
        <v>0</v>
      </c>
      <c r="U3927" s="422" t="s">
        <v>2081</v>
      </c>
    </row>
    <row r="3928" spans="1:21" s="485" customFormat="1" ht="24" hidden="1" customHeight="1">
      <c r="A3928" s="366" t="s">
        <v>5294</v>
      </c>
      <c r="B3928" s="418" t="s">
        <v>0</v>
      </c>
      <c r="C3928" s="418" t="s">
        <v>4190</v>
      </c>
      <c r="D3928" s="418" t="s">
        <v>4218</v>
      </c>
      <c r="E3928" s="419" t="s">
        <v>2341</v>
      </c>
      <c r="F3928" s="411"/>
      <c r="G3928" s="411">
        <f>[5]내역서!F3892</f>
        <v>1</v>
      </c>
      <c r="H3928" s="410"/>
      <c r="I3928" s="410">
        <f>내역서!F3936</f>
        <v>0</v>
      </c>
      <c r="J3928" s="411"/>
      <c r="K3928" s="412">
        <f>INT($I3928*J3928)</f>
        <v>0</v>
      </c>
      <c r="L3928" s="411"/>
      <c r="M3928" s="412">
        <f>INT($I3928*L3928)</f>
        <v>0</v>
      </c>
      <c r="N3928" s="411">
        <v>57334</v>
      </c>
      <c r="O3928" s="412">
        <f>INT($I3928*N3928)</f>
        <v>0</v>
      </c>
      <c r="P3928" s="412">
        <v>57334</v>
      </c>
      <c r="Q3928" s="412">
        <f>K3928+M3928+O3928</f>
        <v>0</v>
      </c>
      <c r="R3928" s="412"/>
      <c r="S3928" s="412"/>
      <c r="T3928" s="412"/>
      <c r="U3928" s="419" t="s">
        <v>2081</v>
      </c>
    </row>
    <row r="3929" spans="1:21" s="77" customFormat="1" ht="24" hidden="1" customHeight="1">
      <c r="A3929" s="372" t="s">
        <v>5231</v>
      </c>
      <c r="B3929" s="421"/>
      <c r="C3929" s="421" t="s">
        <v>4190</v>
      </c>
      <c r="D3929" s="421" t="s">
        <v>4218</v>
      </c>
      <c r="E3929" s="422" t="s">
        <v>2341</v>
      </c>
      <c r="F3929" s="416"/>
      <c r="G3929" s="416">
        <f>[5]내역서!F3893</f>
        <v>1</v>
      </c>
      <c r="H3929" s="415"/>
      <c r="I3929" s="415">
        <f>내역서!F3937</f>
        <v>0</v>
      </c>
      <c r="J3929" s="416"/>
      <c r="K3929" s="417">
        <f t="shared" ref="K3929" si="6586">INT($I3929*J3929)</f>
        <v>0</v>
      </c>
      <c r="L3929" s="416"/>
      <c r="M3929" s="417">
        <f t="shared" ref="M3929" si="6587">INT($I3929*L3929)</f>
        <v>0</v>
      </c>
      <c r="N3929" s="416">
        <v>57334</v>
      </c>
      <c r="O3929" s="417">
        <f t="shared" ref="O3929" si="6588">INT($I3929*N3929)</f>
        <v>0</v>
      </c>
      <c r="P3929" s="417">
        <v>57334</v>
      </c>
      <c r="Q3929" s="417">
        <f t="shared" si="6555"/>
        <v>0</v>
      </c>
      <c r="R3929" s="417">
        <f t="shared" ref="R3929" si="6589">I3929-I3928</f>
        <v>0</v>
      </c>
      <c r="S3929" s="417">
        <f t="shared" ref="S3929:T3929" si="6590">P3929-P3928</f>
        <v>0</v>
      </c>
      <c r="T3929" s="417">
        <f t="shared" si="6590"/>
        <v>0</v>
      </c>
      <c r="U3929" s="422" t="s">
        <v>2081</v>
      </c>
    </row>
    <row r="3930" spans="1:21" s="371" customFormat="1" ht="24" hidden="1" customHeight="1">
      <c r="A3930" s="366" t="s">
        <v>5295</v>
      </c>
      <c r="B3930" s="395" t="s">
        <v>0</v>
      </c>
      <c r="C3930" s="395" t="s">
        <v>4220</v>
      </c>
      <c r="D3930" s="396" t="s">
        <v>0</v>
      </c>
      <c r="E3930" s="396" t="s">
        <v>0</v>
      </c>
      <c r="F3930" s="397">
        <v>0</v>
      </c>
      <c r="G3930" s="397">
        <f>[5]내역서!F3894</f>
        <v>0</v>
      </c>
      <c r="H3930" s="397"/>
      <c r="I3930" s="397">
        <f>내역서!F3938</f>
        <v>0</v>
      </c>
      <c r="J3930" s="398">
        <v>0</v>
      </c>
      <c r="K3930" s="397">
        <f>K3932</f>
        <v>0</v>
      </c>
      <c r="L3930" s="398">
        <v>0</v>
      </c>
      <c r="M3930" s="397">
        <f>M3932</f>
        <v>0</v>
      </c>
      <c r="N3930" s="398">
        <v>0</v>
      </c>
      <c r="O3930" s="397">
        <f>O3932</f>
        <v>0</v>
      </c>
      <c r="P3930" s="399">
        <v>0</v>
      </c>
      <c r="Q3930" s="397">
        <f>K3930+M3930+O3930</f>
        <v>0</v>
      </c>
      <c r="R3930" s="397"/>
      <c r="S3930" s="397"/>
      <c r="T3930" s="397"/>
      <c r="U3930" s="400" t="s">
        <v>0</v>
      </c>
    </row>
    <row r="3931" spans="1:21" s="81" customFormat="1" ht="24" hidden="1" customHeight="1">
      <c r="A3931" s="372" t="s">
        <v>2072</v>
      </c>
      <c r="B3931" s="402"/>
      <c r="C3931" s="402" t="s">
        <v>4221</v>
      </c>
      <c r="D3931" s="403" t="s">
        <v>0</v>
      </c>
      <c r="E3931" s="403" t="s">
        <v>0</v>
      </c>
      <c r="F3931" s="404">
        <v>0</v>
      </c>
      <c r="G3931" s="404">
        <f>[5]내역서!F3895</f>
        <v>0</v>
      </c>
      <c r="H3931" s="404"/>
      <c r="I3931" s="404">
        <f>내역서!F3939</f>
        <v>0</v>
      </c>
      <c r="J3931" s="405">
        <v>0</v>
      </c>
      <c r="K3931" s="404">
        <f>K3933</f>
        <v>0</v>
      </c>
      <c r="L3931" s="405">
        <v>0</v>
      </c>
      <c r="M3931" s="404">
        <f>M3933</f>
        <v>0</v>
      </c>
      <c r="N3931" s="405">
        <v>0</v>
      </c>
      <c r="O3931" s="404">
        <f>O3933</f>
        <v>0</v>
      </c>
      <c r="P3931" s="406">
        <v>0</v>
      </c>
      <c r="Q3931" s="404">
        <f t="shared" si="6555"/>
        <v>0</v>
      </c>
      <c r="R3931" s="404">
        <f t="shared" ref="R3931" si="6591">I3931-I3930</f>
        <v>0</v>
      </c>
      <c r="S3931" s="404">
        <f t="shared" ref="S3931:T3931" si="6592">P3931-P3930</f>
        <v>0</v>
      </c>
      <c r="T3931" s="404">
        <f t="shared" si="6592"/>
        <v>0</v>
      </c>
      <c r="U3931" s="407"/>
    </row>
    <row r="3932" spans="1:21" s="460" customFormat="1" ht="24" hidden="1" customHeight="1">
      <c r="A3932" s="366" t="s">
        <v>4301</v>
      </c>
      <c r="B3932" s="448" t="s">
        <v>0</v>
      </c>
      <c r="C3932" s="448" t="s">
        <v>4220</v>
      </c>
      <c r="D3932" s="449" t="s">
        <v>0</v>
      </c>
      <c r="E3932" s="449" t="s">
        <v>308</v>
      </c>
      <c r="F3932" s="450">
        <v>0</v>
      </c>
      <c r="G3932" s="450">
        <f>[5]내역서!F3896</f>
        <v>0</v>
      </c>
      <c r="H3932" s="450"/>
      <c r="I3932" s="450">
        <f>내역서!F3940</f>
        <v>0</v>
      </c>
      <c r="J3932" s="451">
        <v>0</v>
      </c>
      <c r="K3932" s="450">
        <f>K3934</f>
        <v>0</v>
      </c>
      <c r="L3932" s="451">
        <v>0</v>
      </c>
      <c r="M3932" s="450">
        <f>M3934</f>
        <v>0</v>
      </c>
      <c r="N3932" s="451">
        <v>0</v>
      </c>
      <c r="O3932" s="450">
        <f>O3934</f>
        <v>0</v>
      </c>
      <c r="P3932" s="452">
        <v>0</v>
      </c>
      <c r="Q3932" s="450">
        <f>K3932+M3932+O3932</f>
        <v>0</v>
      </c>
      <c r="R3932" s="450"/>
      <c r="S3932" s="450"/>
      <c r="T3932" s="450"/>
      <c r="U3932" s="453" t="s">
        <v>0</v>
      </c>
    </row>
    <row r="3933" spans="1:21" s="525" customFormat="1" ht="24" hidden="1" customHeight="1">
      <c r="A3933" s="372" t="s">
        <v>2072</v>
      </c>
      <c r="B3933" s="454"/>
      <c r="C3933" s="454" t="s">
        <v>4221</v>
      </c>
      <c r="D3933" s="455" t="s">
        <v>0</v>
      </c>
      <c r="E3933" s="455" t="s">
        <v>5296</v>
      </c>
      <c r="F3933" s="456">
        <v>0</v>
      </c>
      <c r="G3933" s="456">
        <f>[5]내역서!F3897</f>
        <v>0</v>
      </c>
      <c r="H3933" s="456"/>
      <c r="I3933" s="456">
        <f>내역서!F3941</f>
        <v>0</v>
      </c>
      <c r="J3933" s="457">
        <v>0</v>
      </c>
      <c r="K3933" s="456">
        <f>K3935</f>
        <v>0</v>
      </c>
      <c r="L3933" s="457">
        <v>0</v>
      </c>
      <c r="M3933" s="456">
        <f>M3935</f>
        <v>0</v>
      </c>
      <c r="N3933" s="457">
        <v>0</v>
      </c>
      <c r="O3933" s="456">
        <f>O3935</f>
        <v>0</v>
      </c>
      <c r="P3933" s="458">
        <v>0</v>
      </c>
      <c r="Q3933" s="456">
        <f t="shared" si="6555"/>
        <v>0</v>
      </c>
      <c r="R3933" s="456">
        <f t="shared" ref="R3933" si="6593">I3933-I3932</f>
        <v>0</v>
      </c>
      <c r="S3933" s="456">
        <f t="shared" ref="S3933:T3933" si="6594">P3933-P3932</f>
        <v>0</v>
      </c>
      <c r="T3933" s="456">
        <f t="shared" si="6594"/>
        <v>0</v>
      </c>
      <c r="U3933" s="459"/>
    </row>
    <row r="3934" spans="1:21" s="485" customFormat="1" ht="24" hidden="1" customHeight="1">
      <c r="A3934" s="366" t="s">
        <v>5219</v>
      </c>
      <c r="B3934" s="418" t="s">
        <v>0</v>
      </c>
      <c r="C3934" s="418" t="s">
        <v>4220</v>
      </c>
      <c r="D3934" s="418" t="s">
        <v>0</v>
      </c>
      <c r="E3934" s="419" t="s">
        <v>308</v>
      </c>
      <c r="F3934" s="411"/>
      <c r="G3934" s="411">
        <f>[5]내역서!F3898</f>
        <v>1</v>
      </c>
      <c r="H3934" s="410"/>
      <c r="I3934" s="410">
        <f>내역서!F3942</f>
        <v>0</v>
      </c>
      <c r="J3934" s="411"/>
      <c r="K3934" s="412">
        <f>INT($I3934*J3934)</f>
        <v>0</v>
      </c>
      <c r="L3934" s="411"/>
      <c r="M3934" s="412">
        <f>INT($I3934*L3934)</f>
        <v>0</v>
      </c>
      <c r="N3934" s="411">
        <v>149109000</v>
      </c>
      <c r="O3934" s="412">
        <f>INT($I3934*N3934)</f>
        <v>0</v>
      </c>
      <c r="P3934" s="412">
        <v>149109000</v>
      </c>
      <c r="Q3934" s="412">
        <f>K3934+M3934+O3934</f>
        <v>0</v>
      </c>
      <c r="R3934" s="412"/>
      <c r="S3934" s="412"/>
      <c r="T3934" s="412"/>
      <c r="U3934" s="419" t="s">
        <v>2081</v>
      </c>
    </row>
    <row r="3935" spans="1:21" s="77" customFormat="1" ht="24" hidden="1" customHeight="1">
      <c r="A3935" s="372" t="s">
        <v>2072</v>
      </c>
      <c r="B3935" s="421"/>
      <c r="C3935" s="421" t="s">
        <v>4220</v>
      </c>
      <c r="D3935" s="421" t="s">
        <v>0</v>
      </c>
      <c r="E3935" s="422" t="s">
        <v>308</v>
      </c>
      <c r="F3935" s="416"/>
      <c r="G3935" s="416">
        <f>[5]내역서!F3899</f>
        <v>1</v>
      </c>
      <c r="H3935" s="415"/>
      <c r="I3935" s="415">
        <f>내역서!F3943</f>
        <v>0</v>
      </c>
      <c r="J3935" s="416"/>
      <c r="K3935" s="417">
        <f t="shared" ref="K3935" si="6595">INT($I3935*J3935)</f>
        <v>0</v>
      </c>
      <c r="L3935" s="416"/>
      <c r="M3935" s="417">
        <f t="shared" ref="M3935" si="6596">INT($I3935*L3935)</f>
        <v>0</v>
      </c>
      <c r="N3935" s="416">
        <v>149109000</v>
      </c>
      <c r="O3935" s="417">
        <f t="shared" ref="O3935" si="6597">INT($I3935*N3935)</f>
        <v>0</v>
      </c>
      <c r="P3935" s="417">
        <v>149109000</v>
      </c>
      <c r="Q3935" s="417">
        <f t="shared" si="6555"/>
        <v>0</v>
      </c>
      <c r="R3935" s="417">
        <f t="shared" ref="R3935" si="6598">I3935-I3934</f>
        <v>0</v>
      </c>
      <c r="S3935" s="417">
        <f t="shared" ref="S3935:T3935" si="6599">P3935-P3934</f>
        <v>0</v>
      </c>
      <c r="T3935" s="417">
        <f t="shared" si="6599"/>
        <v>0</v>
      </c>
      <c r="U3935" s="422" t="s">
        <v>2081</v>
      </c>
    </row>
    <row r="3936" spans="1:21" ht="24.95" customHeight="1">
      <c r="A3936" s="366"/>
    </row>
    <row r="3937" spans="1:1" ht="24.95" customHeight="1">
      <c r="A3937" s="372"/>
    </row>
    <row r="3938" spans="1:1" ht="24.95" customHeight="1">
      <c r="A3938" s="366"/>
    </row>
    <row r="3939" spans="1:1" ht="24.95" customHeight="1">
      <c r="A3939" s="372"/>
    </row>
    <row r="3940" spans="1:1" ht="24.95" customHeight="1">
      <c r="A3940" s="366"/>
    </row>
    <row r="3941" spans="1:1" ht="24.95" customHeight="1">
      <c r="A3941" s="372"/>
    </row>
    <row r="3942" spans="1:1" ht="24.95" customHeight="1">
      <c r="A3942" s="366"/>
    </row>
    <row r="3943" spans="1:1" ht="24.95" customHeight="1">
      <c r="A3943" s="372"/>
    </row>
    <row r="3944" spans="1:1" ht="24.95" customHeight="1">
      <c r="A3944" s="366"/>
    </row>
    <row r="3945" spans="1:1" ht="24.95" customHeight="1">
      <c r="A3945" s="372"/>
    </row>
    <row r="3946" spans="1:1" ht="24.95" customHeight="1">
      <c r="A3946" s="366"/>
    </row>
    <row r="3947" spans="1:1" ht="24.95" customHeight="1">
      <c r="A3947" s="372"/>
    </row>
    <row r="3948" spans="1:1" ht="24.95" customHeight="1">
      <c r="A3948" s="366"/>
    </row>
    <row r="3949" spans="1:1" ht="24.95" customHeight="1">
      <c r="A3949" s="372"/>
    </row>
  </sheetData>
  <mergeCells count="16">
    <mergeCell ref="U4:U5"/>
    <mergeCell ref="B1:U1"/>
    <mergeCell ref="B3:F3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M4"/>
    <mergeCell ref="N4:O4"/>
    <mergeCell ref="P4:Q4"/>
    <mergeCell ref="R4:T4"/>
  </mergeCells>
  <phoneticPr fontId="3" type="noConversion"/>
  <printOptions horizontalCentered="1"/>
  <pageMargins left="0.19685039370078741" right="0.19685039370078741" top="0.19685039370078741" bottom="0.19685039370078741" header="0" footer="0"/>
  <pageSetup paperSize="9" scale="58" fitToHeight="0" orientation="landscape" r:id="rId1"/>
  <headerFooter alignWithMargins="0"/>
  <rowBreaks count="3" manualBreakCount="3">
    <brk id="661" min="1" max="20" man="1"/>
    <brk id="689" min="1" max="20" man="1"/>
    <brk id="3601" min="1" max="20" man="1"/>
  </rowBreaks>
  <ignoredErrors>
    <ignoredError sqref="G342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FFCC"/>
    <pageSetUpPr fitToPage="1"/>
  </sheetPr>
  <dimension ref="A1:L66"/>
  <sheetViews>
    <sheetView showZeros="0" view="pageBreakPreview" zoomScale="70" zoomScaleNormal="100" zoomScaleSheetLayoutView="70" workbookViewId="0">
      <pane xSplit="3" ySplit="4" topLeftCell="D23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12"/>
  <cols>
    <col min="1" max="1" width="14.7109375" style="61" customWidth="1"/>
    <col min="2" max="2" width="14.7109375" style="611" customWidth="1"/>
    <col min="3" max="3" width="43.7109375" style="249" customWidth="1"/>
    <col min="4" max="5" width="27.7109375" style="61" customWidth="1"/>
    <col min="6" max="6" width="27.7109375" style="249" customWidth="1"/>
    <col min="7" max="7" width="14.7109375" style="249" customWidth="1"/>
    <col min="8" max="8" width="14.7109375" style="61" customWidth="1"/>
    <col min="9" max="9" width="9.140625" style="61"/>
    <col min="10" max="10" width="20.28515625" style="61" customWidth="1"/>
    <col min="11" max="11" width="9.140625" style="61"/>
    <col min="12" max="12" width="11.42578125" style="61" customWidth="1"/>
    <col min="13" max="16384" width="9.140625" style="61"/>
  </cols>
  <sheetData>
    <row r="1" spans="1:10" ht="45" customHeight="1">
      <c r="A1" s="1558" t="s">
        <v>6965</v>
      </c>
      <c r="B1" s="1558"/>
      <c r="C1" s="1558"/>
      <c r="D1" s="1558"/>
      <c r="E1" s="1558"/>
      <c r="F1" s="1558"/>
      <c r="G1" s="1558"/>
      <c r="H1" s="1558"/>
    </row>
    <row r="2" spans="1:10" ht="20.100000000000001" customHeight="1"/>
    <row r="3" spans="1:10" ht="30" customHeight="1">
      <c r="A3" s="1559" t="s">
        <v>5297</v>
      </c>
      <c r="B3" s="1559"/>
      <c r="C3" s="1559"/>
      <c r="D3" s="1559"/>
      <c r="E3" s="1559"/>
      <c r="F3" s="1559"/>
      <c r="G3" s="1559"/>
      <c r="H3" s="1559"/>
    </row>
    <row r="4" spans="1:10" ht="24.95" customHeight="1">
      <c r="A4" s="1560" t="s">
        <v>5298</v>
      </c>
      <c r="B4" s="1569"/>
      <c r="C4" s="559" t="s">
        <v>5299</v>
      </c>
      <c r="D4" s="662" t="s">
        <v>5300</v>
      </c>
      <c r="E4" s="662" t="s">
        <v>6520</v>
      </c>
      <c r="F4" s="561" t="s">
        <v>5301</v>
      </c>
      <c r="G4" s="559" t="s">
        <v>1781</v>
      </c>
      <c r="H4" s="663" t="s">
        <v>5302</v>
      </c>
    </row>
    <row r="5" spans="1:10" s="563" customFormat="1" ht="24.95" customHeight="1">
      <c r="A5" s="1562" t="s">
        <v>1973</v>
      </c>
      <c r="B5" s="1562" t="s">
        <v>1974</v>
      </c>
      <c r="C5" s="352" t="s">
        <v>1975</v>
      </c>
      <c r="D5" s="664">
        <f>'내역(K2)'!L16</f>
        <v>0</v>
      </c>
      <c r="E5" s="664"/>
      <c r="F5" s="319"/>
      <c r="G5" s="325"/>
      <c r="H5" s="318"/>
    </row>
    <row r="6" spans="1:10" ht="24.95" customHeight="1">
      <c r="A6" s="1562"/>
      <c r="B6" s="1562"/>
      <c r="C6" s="665" t="s">
        <v>5303</v>
      </c>
      <c r="D6" s="666">
        <f>'내역(K2)'!L17</f>
        <v>0</v>
      </c>
      <c r="E6" s="666">
        <f>D6-D5</f>
        <v>0</v>
      </c>
      <c r="F6" s="355"/>
      <c r="G6" s="582"/>
      <c r="H6" s="354"/>
    </row>
    <row r="7" spans="1:10" s="563" customFormat="1" ht="24.95" customHeight="1">
      <c r="A7" s="1562"/>
      <c r="B7" s="1562"/>
      <c r="C7" s="574" t="s">
        <v>1979</v>
      </c>
      <c r="D7" s="548">
        <f>D5</f>
        <v>0</v>
      </c>
      <c r="E7" s="551"/>
      <c r="F7" s="313"/>
      <c r="G7" s="314"/>
      <c r="H7" s="312"/>
    </row>
    <row r="8" spans="1:10" ht="24.95" customHeight="1">
      <c r="A8" s="1562"/>
      <c r="B8" s="1562"/>
      <c r="C8" s="571" t="s">
        <v>5304</v>
      </c>
      <c r="D8" s="667">
        <f>D6</f>
        <v>0</v>
      </c>
      <c r="E8" s="667">
        <f t="shared" ref="E8" si="0">D8-D7</f>
        <v>0</v>
      </c>
      <c r="F8" s="573"/>
      <c r="G8" s="598"/>
      <c r="H8" s="668"/>
    </row>
    <row r="9" spans="1:10" s="563" customFormat="1" ht="24.95" customHeight="1">
      <c r="A9" s="1562"/>
      <c r="B9" s="1562" t="s">
        <v>5305</v>
      </c>
      <c r="C9" s="669" t="s">
        <v>1981</v>
      </c>
      <c r="D9" s="548">
        <f>'내역(K2)'!N16</f>
        <v>0</v>
      </c>
      <c r="E9" s="551"/>
      <c r="F9" s="313"/>
      <c r="G9" s="314"/>
      <c r="H9" s="312"/>
    </row>
    <row r="10" spans="1:10" ht="24.95" customHeight="1">
      <c r="A10" s="1562"/>
      <c r="B10" s="1562"/>
      <c r="C10" s="670" t="s">
        <v>5306</v>
      </c>
      <c r="D10" s="671">
        <f>'내역(K2)'!N17</f>
        <v>0</v>
      </c>
      <c r="E10" s="671">
        <f t="shared" ref="E10" si="1">D10-D9</f>
        <v>0</v>
      </c>
      <c r="F10" s="578"/>
      <c r="G10" s="583"/>
      <c r="H10" s="672"/>
    </row>
    <row r="11" spans="1:10" s="563" customFormat="1" ht="24.95" customHeight="1">
      <c r="A11" s="1562"/>
      <c r="B11" s="1562"/>
      <c r="C11" s="352" t="s">
        <v>1983</v>
      </c>
      <c r="D11" s="664">
        <f>ROUNDDOWN(D9*G11/100,0)</f>
        <v>0</v>
      </c>
      <c r="E11" s="664"/>
      <c r="F11" s="319" t="str">
        <f>"[직접노무비] ×"&amp;ROUND(G11,5)&amp;"%"</f>
        <v>[직접노무비] ×12.91613%</v>
      </c>
      <c r="G11" s="320">
        <v>12.916130799999999</v>
      </c>
      <c r="H11" s="318"/>
      <c r="J11" s="579">
        <v>1034933073</v>
      </c>
    </row>
    <row r="12" spans="1:10" ht="24.95" customHeight="1">
      <c r="A12" s="1562"/>
      <c r="B12" s="1562"/>
      <c r="C12" s="564" t="s">
        <v>5307</v>
      </c>
      <c r="D12" s="673">
        <f>ROUNDDOWN(D10*G12/100,0)</f>
        <v>0</v>
      </c>
      <c r="E12" s="673">
        <f t="shared" ref="E12" si="2">D12-D11</f>
        <v>0</v>
      </c>
      <c r="F12" s="566" t="str">
        <f>"[직접노무비] ×"&amp;ROUND(G12,5)&amp;"%"</f>
        <v>[직접노무비] ×12.91613%</v>
      </c>
      <c r="G12" s="580">
        <v>12.916130799999999</v>
      </c>
      <c r="H12" s="674"/>
      <c r="J12" s="4">
        <v>1034933073</v>
      </c>
    </row>
    <row r="13" spans="1:10" s="563" customFormat="1" ht="24.95" customHeight="1">
      <c r="A13" s="1562"/>
      <c r="B13" s="1562"/>
      <c r="C13" s="352" t="s">
        <v>1979</v>
      </c>
      <c r="D13" s="664">
        <f>D9+D11</f>
        <v>0</v>
      </c>
      <c r="E13" s="664"/>
      <c r="F13" s="319"/>
      <c r="G13" s="325"/>
      <c r="H13" s="318"/>
    </row>
    <row r="14" spans="1:10" ht="24.95" customHeight="1">
      <c r="A14" s="1562"/>
      <c r="B14" s="1562"/>
      <c r="C14" s="356" t="s">
        <v>5304</v>
      </c>
      <c r="D14" s="666">
        <f>D10+D12</f>
        <v>0</v>
      </c>
      <c r="E14" s="666">
        <f t="shared" ref="E14" si="3">D14-D13</f>
        <v>0</v>
      </c>
      <c r="F14" s="355"/>
      <c r="G14" s="582"/>
      <c r="H14" s="354"/>
    </row>
    <row r="15" spans="1:10" s="563" customFormat="1" ht="24.95" customHeight="1">
      <c r="A15" s="1562"/>
      <c r="B15" s="1562" t="s">
        <v>1985</v>
      </c>
      <c r="C15" s="669" t="s">
        <v>1986</v>
      </c>
      <c r="D15" s="548">
        <f>'내역(K2)'!P16</f>
        <v>0</v>
      </c>
      <c r="E15" s="551"/>
      <c r="F15" s="313"/>
      <c r="G15" s="314"/>
      <c r="H15" s="312"/>
    </row>
    <row r="16" spans="1:10" ht="24.95" customHeight="1">
      <c r="A16" s="1562"/>
      <c r="B16" s="1562"/>
      <c r="C16" s="670" t="s">
        <v>5308</v>
      </c>
      <c r="D16" s="671">
        <f>'내역(K2)'!P17</f>
        <v>0</v>
      </c>
      <c r="E16" s="671">
        <f t="shared" ref="E16" si="4">D16-D15</f>
        <v>0</v>
      </c>
      <c r="F16" s="578"/>
      <c r="G16" s="583"/>
      <c r="H16" s="672"/>
    </row>
    <row r="17" spans="1:10" s="563" customFormat="1" ht="24.95" customHeight="1">
      <c r="A17" s="1562"/>
      <c r="B17" s="1562"/>
      <c r="C17" s="352" t="s">
        <v>1988</v>
      </c>
      <c r="D17" s="664">
        <f>ROUNDDOWN(D$13*$G$18%,0)</f>
        <v>0</v>
      </c>
      <c r="E17" s="664"/>
      <c r="F17" s="319" t="str">
        <f>"[직접노무비+간접노무비] ×"&amp;ROUND(G17,5)&amp;"%"</f>
        <v>[직접노무비+간접노무비] ×3.7667%</v>
      </c>
      <c r="G17" s="320">
        <v>3.7666992000000001</v>
      </c>
      <c r="H17" s="318"/>
      <c r="J17" s="579">
        <v>340797782</v>
      </c>
    </row>
    <row r="18" spans="1:10" ht="24.95" customHeight="1">
      <c r="A18" s="1562"/>
      <c r="B18" s="1562"/>
      <c r="C18" s="584" t="s">
        <v>5309</v>
      </c>
      <c r="D18" s="675">
        <f>ROUNDDOWN(D$14*$G$18%,0)</f>
        <v>0</v>
      </c>
      <c r="E18" s="675">
        <f t="shared" ref="E18" si="5">D18-D17</f>
        <v>0</v>
      </c>
      <c r="F18" s="586" t="str">
        <f t="shared" ref="F18:F20" si="6">"[직접노무비+간접노무비] ×"&amp;ROUND(G18,5)&amp;"%"</f>
        <v>[직접노무비+간접노무비] ×3.7667%</v>
      </c>
      <c r="G18" s="587">
        <v>3.7666992000000001</v>
      </c>
      <c r="H18" s="676"/>
      <c r="J18" s="4">
        <v>340797782</v>
      </c>
    </row>
    <row r="19" spans="1:10" s="563" customFormat="1" ht="24.95" customHeight="1">
      <c r="A19" s="1562"/>
      <c r="B19" s="1562"/>
      <c r="C19" s="677" t="s">
        <v>1990</v>
      </c>
      <c r="D19" s="664">
        <f>ROUNDDOWN(D$13*$G19%,0)</f>
        <v>0</v>
      </c>
      <c r="E19" s="664"/>
      <c r="F19" s="319" t="str">
        <f>"[직접노무비+간접노무비] ×"&amp;ROUND(G19,5)&amp;"%"</f>
        <v>[직접노무비+간접노무비] ×1.07955%</v>
      </c>
      <c r="G19" s="320">
        <v>1.0795467999999999</v>
      </c>
      <c r="H19" s="318"/>
      <c r="J19" s="579">
        <v>97673622</v>
      </c>
    </row>
    <row r="20" spans="1:10" ht="24.95" customHeight="1">
      <c r="A20" s="1562"/>
      <c r="B20" s="1562"/>
      <c r="C20" s="678" t="s">
        <v>5310</v>
      </c>
      <c r="D20" s="675">
        <f>ROUNDDOWN(D$14*$G20%,0)</f>
        <v>0</v>
      </c>
      <c r="E20" s="675">
        <f t="shared" ref="E20" si="7">D20-D19</f>
        <v>0</v>
      </c>
      <c r="F20" s="586" t="str">
        <f t="shared" si="6"/>
        <v>[직접노무비+간접노무비] ×1.07955%</v>
      </c>
      <c r="G20" s="587">
        <v>1.0795467999999999</v>
      </c>
      <c r="H20" s="676"/>
      <c r="J20" s="4">
        <v>97673622</v>
      </c>
    </row>
    <row r="21" spans="1:10" s="563" customFormat="1" ht="24.95" customHeight="1">
      <c r="A21" s="1562"/>
      <c r="B21" s="1562"/>
      <c r="C21" s="352" t="s">
        <v>1992</v>
      </c>
      <c r="D21" s="664">
        <f>ROUNDDOWN(D$13*$G21%,0)</f>
        <v>0</v>
      </c>
      <c r="E21" s="664"/>
      <c r="F21" s="319" t="str">
        <f>"[직접노무비] ×"&amp;ROUND(G21,5)&amp;"%"</f>
        <v>[직접노무비] ×3.94231%</v>
      </c>
      <c r="G21" s="320">
        <v>3.9423072225215199</v>
      </c>
      <c r="H21" s="318"/>
      <c r="J21" s="579">
        <v>315885941</v>
      </c>
    </row>
    <row r="22" spans="1:10" ht="24.95" customHeight="1">
      <c r="A22" s="1562"/>
      <c r="B22" s="1562"/>
      <c r="C22" s="584" t="s">
        <v>5311</v>
      </c>
      <c r="D22" s="675">
        <f>ROUNDDOWN(D$14*$G22%,0)</f>
        <v>0</v>
      </c>
      <c r="E22" s="675">
        <f t="shared" ref="E22" si="8">D22-D21</f>
        <v>0</v>
      </c>
      <c r="F22" s="586" t="str">
        <f>"[직접노무비] ×"&amp;ROUND(G22,5)&amp;"%"</f>
        <v>[직접노무비] ×3.94231%</v>
      </c>
      <c r="G22" s="587">
        <v>3.9423072225215239</v>
      </c>
      <c r="H22" s="676"/>
      <c r="J22" s="4">
        <v>315885941</v>
      </c>
    </row>
    <row r="23" spans="1:10" s="563" customFormat="1" ht="24.95" customHeight="1">
      <c r="A23" s="1562"/>
      <c r="B23" s="1562"/>
      <c r="C23" s="352" t="s">
        <v>1994</v>
      </c>
      <c r="D23" s="664">
        <f>ROUNDDOWN(D$21*$G23%,0)</f>
        <v>0</v>
      </c>
      <c r="E23" s="664"/>
      <c r="F23" s="319" t="str">
        <f>"[건강보험료] ×"&amp;ROUND(G23,5)&amp;"%"</f>
        <v>[건강보험료] ×12.27%</v>
      </c>
      <c r="G23" s="320">
        <v>12.27</v>
      </c>
      <c r="H23" s="318"/>
      <c r="J23" s="579">
        <v>38759205</v>
      </c>
    </row>
    <row r="24" spans="1:10" ht="24.95" customHeight="1">
      <c r="A24" s="1562"/>
      <c r="B24" s="1562"/>
      <c r="C24" s="584" t="s">
        <v>5312</v>
      </c>
      <c r="D24" s="675">
        <f>ROUNDDOWN(D$22*$G24%,0)</f>
        <v>0</v>
      </c>
      <c r="E24" s="675">
        <f t="shared" ref="E24" si="9">D24-D23</f>
        <v>0</v>
      </c>
      <c r="F24" s="586" t="str">
        <f>"[건강보험료] ×"&amp;ROUND(G24,5)&amp;"%"</f>
        <v>[건강보험료] ×12.27%</v>
      </c>
      <c r="G24" s="587">
        <v>12.27</v>
      </c>
      <c r="H24" s="676"/>
      <c r="J24" s="4">
        <v>38759205</v>
      </c>
    </row>
    <row r="25" spans="1:10" s="563" customFormat="1" ht="24.95" customHeight="1">
      <c r="A25" s="1562"/>
      <c r="B25" s="1562"/>
      <c r="C25" s="677" t="s">
        <v>1996</v>
      </c>
      <c r="D25" s="664">
        <f>ROUNDDOWN(D$9*$G25%,0)</f>
        <v>0</v>
      </c>
      <c r="E25" s="664"/>
      <c r="F25" s="319" t="str">
        <f>"[직접노무비] ×"&amp;ROUND(G25,5)&amp;"%"</f>
        <v>[직접노무비] ×5.07593%</v>
      </c>
      <c r="G25" s="320">
        <v>5.07593205503309</v>
      </c>
      <c r="H25" s="318"/>
      <c r="J25" s="579">
        <v>406720097</v>
      </c>
    </row>
    <row r="26" spans="1:10" ht="24.95" customHeight="1">
      <c r="A26" s="1562"/>
      <c r="B26" s="1562"/>
      <c r="C26" s="678" t="s">
        <v>5313</v>
      </c>
      <c r="D26" s="675">
        <f>ROUNDDOWN(D$10*$G26%,0)</f>
        <v>0</v>
      </c>
      <c r="E26" s="675">
        <f t="shared" ref="E26" si="10">D26-D25</f>
        <v>0</v>
      </c>
      <c r="F26" s="586" t="str">
        <f>"[직접노무비] ×"&amp;ROUND(G26,5)&amp;"%"</f>
        <v>[직접노무비] ×5.07593%</v>
      </c>
      <c r="G26" s="587">
        <v>5.07593205503309</v>
      </c>
      <c r="H26" s="676"/>
      <c r="J26" s="4">
        <v>406720097</v>
      </c>
    </row>
    <row r="27" spans="1:10" s="563" customFormat="1" ht="24.95" customHeight="1">
      <c r="A27" s="1562"/>
      <c r="B27" s="1562"/>
      <c r="C27" s="677" t="s">
        <v>1998</v>
      </c>
      <c r="D27" s="664">
        <f>ROUNDDOWN(D$9*$G27%,0)</f>
        <v>0</v>
      </c>
      <c r="E27" s="664"/>
      <c r="F27" s="319" t="str">
        <f>"[직접노무비] ×"&amp;ROUND(G27,5)&amp;"%"</f>
        <v>[직접노무비] ×2.59437%</v>
      </c>
      <c r="G27" s="320">
        <v>2.5943652671705002</v>
      </c>
      <c r="H27" s="318"/>
      <c r="J27" s="579">
        <v>207879160</v>
      </c>
    </row>
    <row r="28" spans="1:10" ht="24.95" customHeight="1">
      <c r="A28" s="1562"/>
      <c r="B28" s="1562"/>
      <c r="C28" s="678" t="s">
        <v>5314</v>
      </c>
      <c r="D28" s="675">
        <f>ROUNDDOWN(D$10*$G28%,0)</f>
        <v>0</v>
      </c>
      <c r="E28" s="675">
        <f t="shared" ref="E28" si="11">D28-D27</f>
        <v>0</v>
      </c>
      <c r="F28" s="586" t="str">
        <f>"[직접노무비] ×"&amp;ROUND(G28,5)&amp;"%"</f>
        <v>[직접노무비] ×2.59437%</v>
      </c>
      <c r="G28" s="587">
        <v>2.5943652671705002</v>
      </c>
      <c r="H28" s="676"/>
      <c r="J28" s="4">
        <v>207879160</v>
      </c>
    </row>
    <row r="29" spans="1:10" s="563" customFormat="1" ht="24.95" customHeight="1">
      <c r="A29" s="1562"/>
      <c r="B29" s="1562"/>
      <c r="C29" s="677" t="s">
        <v>2000</v>
      </c>
      <c r="D29" s="664">
        <f>ROUNDDOWN(((D7+D9)*$G29%),0)</f>
        <v>0</v>
      </c>
      <c r="E29" s="664"/>
      <c r="F29" s="319" t="str">
        <f>"([직노+직재+간재] ×"&amp;ROUND(G29,5)&amp;"%"</f>
        <v>([직노+직재+간재] ×2.62213%</v>
      </c>
      <c r="G29" s="320">
        <v>2.6221306413709802</v>
      </c>
      <c r="H29" s="679"/>
      <c r="J29" s="579">
        <v>350533455</v>
      </c>
    </row>
    <row r="30" spans="1:10" ht="24.95" customHeight="1">
      <c r="A30" s="1562"/>
      <c r="B30" s="1562"/>
      <c r="C30" s="678" t="s">
        <v>5315</v>
      </c>
      <c r="D30" s="675">
        <f>ROUNDDOWN(((D8+D10)*$G30%),0)</f>
        <v>0</v>
      </c>
      <c r="E30" s="675">
        <f t="shared" ref="E30" si="12">D30-D29</f>
        <v>0</v>
      </c>
      <c r="F30" s="586" t="str">
        <f>"([직노+직재+간재] ×"&amp;ROUND(G30,5)&amp;"%"</f>
        <v>([직노+직재+간재] ×2.62213%</v>
      </c>
      <c r="G30" s="587">
        <v>2.6221306413709766</v>
      </c>
      <c r="H30" s="680"/>
      <c r="J30" s="4">
        <v>350533455</v>
      </c>
    </row>
    <row r="31" spans="1:10" s="563" customFormat="1" ht="24.95" customHeight="1">
      <c r="A31" s="1562"/>
      <c r="B31" s="1562"/>
      <c r="C31" s="681" t="s">
        <v>2002</v>
      </c>
      <c r="D31" s="682">
        <f>내역서!N1266</f>
        <v>0</v>
      </c>
      <c r="E31" s="682"/>
      <c r="F31" s="303"/>
      <c r="G31" s="306"/>
      <c r="H31" s="683"/>
      <c r="J31" s="579">
        <v>11905216</v>
      </c>
    </row>
    <row r="32" spans="1:10" ht="24.95" customHeight="1">
      <c r="A32" s="1562"/>
      <c r="B32" s="1562"/>
      <c r="C32" s="678" t="s">
        <v>5316</v>
      </c>
      <c r="D32" s="675">
        <f>내역서!N1267</f>
        <v>0</v>
      </c>
      <c r="E32" s="675">
        <f t="shared" ref="E32" si="13">D32-D31</f>
        <v>0</v>
      </c>
      <c r="F32" s="586"/>
      <c r="G32" s="590"/>
      <c r="H32" s="680"/>
      <c r="J32" s="4">
        <v>11905216</v>
      </c>
    </row>
    <row r="33" spans="1:12" s="563" customFormat="1" ht="24.95" customHeight="1">
      <c r="A33" s="1562"/>
      <c r="B33" s="1562"/>
      <c r="C33" s="352" t="s">
        <v>2004</v>
      </c>
      <c r="D33" s="664">
        <f>내역서!N1248</f>
        <v>0</v>
      </c>
      <c r="E33" s="664"/>
      <c r="F33" s="319"/>
      <c r="G33" s="325"/>
      <c r="H33" s="679"/>
      <c r="J33" s="579">
        <v>120582564</v>
      </c>
      <c r="L33" s="563">
        <f>J33-D33</f>
        <v>120582564</v>
      </c>
    </row>
    <row r="34" spans="1:12" ht="24.95" customHeight="1">
      <c r="A34" s="1562"/>
      <c r="B34" s="1562"/>
      <c r="C34" s="584" t="s">
        <v>5317</v>
      </c>
      <c r="D34" s="675">
        <f>내역서!N1249</f>
        <v>0</v>
      </c>
      <c r="E34" s="675">
        <f t="shared" ref="E34" si="14">D34-D33</f>
        <v>0</v>
      </c>
      <c r="F34" s="586"/>
      <c r="G34" s="590"/>
      <c r="H34" s="680"/>
      <c r="J34" s="4">
        <v>120582564</v>
      </c>
      <c r="L34" s="61">
        <f>J34-D34</f>
        <v>120582564</v>
      </c>
    </row>
    <row r="35" spans="1:12" s="563" customFormat="1" ht="24.95" customHeight="1">
      <c r="A35" s="1562"/>
      <c r="B35" s="1562"/>
      <c r="C35" s="352" t="s">
        <v>2006</v>
      </c>
      <c r="D35" s="664">
        <f>ROUNDDOWN((D7+D9+D15)*$G35%,0)</f>
        <v>0</v>
      </c>
      <c r="E35" s="664"/>
      <c r="F35" s="319" t="str">
        <f>"[재료비+직접노무비+산출경비] ×"&amp;ROUND(G35,5)&amp;"%"</f>
        <v>[재료비+직접노무비+산출경비] ×0.5%</v>
      </c>
      <c r="G35" s="320">
        <v>0.5</v>
      </c>
      <c r="H35" s="679"/>
      <c r="J35" s="579">
        <v>68581657</v>
      </c>
      <c r="L35" s="563">
        <f>D35-J35</f>
        <v>-68581657</v>
      </c>
    </row>
    <row r="36" spans="1:12" ht="24.95" customHeight="1">
      <c r="A36" s="1562"/>
      <c r="B36" s="1562"/>
      <c r="C36" s="584" t="s">
        <v>1782</v>
      </c>
      <c r="D36" s="675">
        <f>ROUNDDOWN((D8+D10+D16)*$G36%,0)</f>
        <v>0</v>
      </c>
      <c r="E36" s="675">
        <f t="shared" ref="E36" si="15">D36-D35</f>
        <v>0</v>
      </c>
      <c r="F36" s="586" t="str">
        <f>"[재료비+직접노무비+산출경비] ×"&amp;ROUND(G36,5)&amp;"%"</f>
        <v>[재료비+직접노무비+산출경비] ×0.5%</v>
      </c>
      <c r="G36" s="587">
        <v>0.5</v>
      </c>
      <c r="H36" s="680"/>
      <c r="J36" s="4">
        <v>68581657</v>
      </c>
      <c r="L36" s="60">
        <f>D36-J36</f>
        <v>-68581657</v>
      </c>
    </row>
    <row r="37" spans="1:12" s="563" customFormat="1" ht="24.95" customHeight="1">
      <c r="A37" s="1562"/>
      <c r="B37" s="1562"/>
      <c r="C37" s="352" t="s">
        <v>2008</v>
      </c>
      <c r="D37" s="664">
        <v>0</v>
      </c>
      <c r="E37" s="664"/>
      <c r="F37" s="319" t="s">
        <v>2009</v>
      </c>
      <c r="G37" s="320">
        <v>7.7000000000000002E-3</v>
      </c>
      <c r="H37" s="679"/>
      <c r="J37" s="579"/>
    </row>
    <row r="38" spans="1:12" ht="24.95" customHeight="1">
      <c r="A38" s="1562"/>
      <c r="B38" s="1562"/>
      <c r="C38" s="584" t="s">
        <v>5318</v>
      </c>
      <c r="D38" s="675">
        <v>0</v>
      </c>
      <c r="E38" s="673">
        <f t="shared" ref="E38" si="16">D38-D37</f>
        <v>0</v>
      </c>
      <c r="F38" s="566" t="s">
        <v>5319</v>
      </c>
      <c r="G38" s="587">
        <v>7.7000000000000002E-3</v>
      </c>
      <c r="H38" s="680"/>
      <c r="J38" s="4"/>
    </row>
    <row r="39" spans="1:12" s="563" customFormat="1" ht="24.95" customHeight="1">
      <c r="A39" s="1562"/>
      <c r="B39" s="1562"/>
      <c r="C39" s="677" t="s">
        <v>2012</v>
      </c>
      <c r="D39" s="664">
        <f>ROUNDDOWN((D5+D9+D15)*$G39%,0)</f>
        <v>0</v>
      </c>
      <c r="E39" s="664"/>
      <c r="F39" s="319" t="str">
        <f>"[재료비+직접노무비+산출경비] ×"&amp;ROUND(G39,5)&amp;"%"</f>
        <v>[재료비+직접노무비+산출경비] ×0.071%</v>
      </c>
      <c r="G39" s="320">
        <v>7.0999999999999994E-2</v>
      </c>
      <c r="H39" s="679"/>
      <c r="J39" s="579">
        <v>11346701</v>
      </c>
    </row>
    <row r="40" spans="1:12" ht="24.95" customHeight="1">
      <c r="A40" s="1562"/>
      <c r="B40" s="1562"/>
      <c r="C40" s="678" t="s">
        <v>5320</v>
      </c>
      <c r="D40" s="675">
        <f>ROUNDDOWN((D6+D10+D16)*$G40%,0)</f>
        <v>0</v>
      </c>
      <c r="E40" s="675">
        <f t="shared" ref="E40" si="17">D40-D39</f>
        <v>0</v>
      </c>
      <c r="F40" s="586" t="str">
        <f>"[재료비+직접노무비+산출경비] ×"&amp;ROUND(G40,5)&amp;"%"</f>
        <v>[재료비+직접노무비+산출경비] ×0.071%</v>
      </c>
      <c r="G40" s="587">
        <v>7.0999999999999994E-2</v>
      </c>
      <c r="H40" s="680"/>
      <c r="J40" s="4">
        <v>11346701</v>
      </c>
    </row>
    <row r="41" spans="1:12" s="563" customFormat="1" ht="24.95" customHeight="1">
      <c r="A41" s="1562"/>
      <c r="B41" s="1562"/>
      <c r="C41" s="677" t="s">
        <v>2014</v>
      </c>
      <c r="D41" s="664">
        <f>ROUNDDOWN((D7+D9+D15)*$G41%,0)</f>
        <v>0</v>
      </c>
      <c r="E41" s="664"/>
      <c r="F41" s="319" t="str">
        <f>"[재료비+직접노무비+산출경비] ×"&amp;ROUND(G41,5)&amp;"%"</f>
        <v>[재료비+직접노무비+산출경비] ×0.4%</v>
      </c>
      <c r="G41" s="320">
        <v>0.4</v>
      </c>
      <c r="H41" s="318"/>
      <c r="J41" s="579">
        <v>63925076</v>
      </c>
    </row>
    <row r="42" spans="1:12" ht="24.95" customHeight="1">
      <c r="A42" s="1562"/>
      <c r="B42" s="1562"/>
      <c r="C42" s="678" t="s">
        <v>5321</v>
      </c>
      <c r="D42" s="675">
        <f>ROUNDDOWN((D8+D10+D16)*$G42%,0)</f>
        <v>0</v>
      </c>
      <c r="E42" s="675">
        <f t="shared" ref="E42" si="18">D42-D41</f>
        <v>0</v>
      </c>
      <c r="F42" s="586" t="str">
        <f>"[재료비+직접노무비+산출경비] ×"&amp;ROUND(G42,5)&amp;"%"</f>
        <v>[재료비+직접노무비+산출경비] ×0.4%</v>
      </c>
      <c r="G42" s="587">
        <v>0.4</v>
      </c>
      <c r="H42" s="676"/>
      <c r="J42" s="4">
        <v>63925076</v>
      </c>
    </row>
    <row r="43" spans="1:12" s="563" customFormat="1" ht="24.95" customHeight="1">
      <c r="A43" s="1562"/>
      <c r="B43" s="1562"/>
      <c r="C43" s="677" t="s">
        <v>2016</v>
      </c>
      <c r="D43" s="664">
        <f>ROUNDDOWN((D7+D13)*$G43%,0)</f>
        <v>0</v>
      </c>
      <c r="E43" s="664"/>
      <c r="F43" s="319" t="str">
        <f>"[재료비+노무비] ×"&amp;ROUND(G43,5)&amp;"%"</f>
        <v>[재료비+노무비] ×10.00174%</v>
      </c>
      <c r="G43" s="320">
        <v>10.001737354360101</v>
      </c>
      <c r="H43" s="318"/>
      <c r="J43" s="579"/>
    </row>
    <row r="44" spans="1:12" ht="24.95" customHeight="1">
      <c r="A44" s="1562"/>
      <c r="B44" s="1562"/>
      <c r="C44" s="665" t="s">
        <v>5322</v>
      </c>
      <c r="D44" s="666">
        <f>ROUNDDOWN((D8+D14)*$G44%,0)</f>
        <v>0</v>
      </c>
      <c r="E44" s="666">
        <f t="shared" ref="E44" si="19">D44-D43</f>
        <v>0</v>
      </c>
      <c r="F44" s="355" t="str">
        <f>"[재료비+노무비] ×"&amp;ROUND(G44,5)&amp;"%"</f>
        <v>[재료비+노무비] ×10.00174%</v>
      </c>
      <c r="G44" s="591">
        <v>10.001737354360124</v>
      </c>
      <c r="H44" s="354"/>
      <c r="J44" s="4"/>
    </row>
    <row r="45" spans="1:12" s="563" customFormat="1" ht="24.95" customHeight="1">
      <c r="A45" s="1562"/>
      <c r="B45" s="1562"/>
      <c r="C45" s="592" t="s">
        <v>1979</v>
      </c>
      <c r="D45" s="545">
        <f>D15+D17+D19+D21+D23+D25+D27+D29+D31+D33+D35+D37+D39+D41+D43</f>
        <v>0</v>
      </c>
      <c r="E45" s="555"/>
      <c r="F45" s="319"/>
      <c r="G45" s="325"/>
      <c r="H45" s="318"/>
    </row>
    <row r="46" spans="1:12" ht="24.95" customHeight="1">
      <c r="A46" s="1562"/>
      <c r="B46" s="1562"/>
      <c r="C46" s="594" t="s">
        <v>5304</v>
      </c>
      <c r="D46" s="546">
        <f>D16+D18+D20+D22+D24+D26+D28+D30+D32+D34+D36+D38+D40+D42+D44</f>
        <v>0</v>
      </c>
      <c r="E46" s="556">
        <f t="shared" ref="E46" si="20">D46-D45</f>
        <v>0</v>
      </c>
      <c r="F46" s="355"/>
      <c r="G46" s="582"/>
      <c r="H46" s="354"/>
    </row>
    <row r="47" spans="1:12" s="563" customFormat="1" ht="24.95" customHeight="1">
      <c r="A47" s="1518" t="s">
        <v>4253</v>
      </c>
      <c r="B47" s="1519"/>
      <c r="C47" s="1519"/>
      <c r="D47" s="548">
        <f>D7+D13+D45</f>
        <v>0</v>
      </c>
      <c r="E47" s="551"/>
      <c r="F47" s="313"/>
      <c r="G47" s="314"/>
      <c r="H47" s="312"/>
    </row>
    <row r="48" spans="1:12" ht="24.95" customHeight="1">
      <c r="A48" s="1539" t="s">
        <v>5323</v>
      </c>
      <c r="B48" s="1540"/>
      <c r="C48" s="1540"/>
      <c r="D48" s="667">
        <f>D8+D14+D46</f>
        <v>0</v>
      </c>
      <c r="E48" s="667">
        <f t="shared" ref="E48" si="21">D48-D47</f>
        <v>0</v>
      </c>
      <c r="F48" s="573"/>
      <c r="G48" s="598"/>
      <c r="H48" s="668"/>
    </row>
    <row r="49" spans="1:10" s="563" customFormat="1" ht="24.95" customHeight="1">
      <c r="A49" s="1524" t="s">
        <v>4255</v>
      </c>
      <c r="B49" s="1525"/>
      <c r="C49" s="1525"/>
      <c r="D49" s="543">
        <f>ROUNDDOWN((D47)*$G49%,0)</f>
        <v>0</v>
      </c>
      <c r="E49" s="552"/>
      <c r="F49" s="319" t="str">
        <f>"[순공사원가] ×"&amp;ROUND(G49,5)&amp;"%"</f>
        <v>[순공사원가] ×4.985%</v>
      </c>
      <c r="G49" s="320">
        <v>4.9850000002564601</v>
      </c>
      <c r="H49" s="318"/>
      <c r="J49" s="579"/>
    </row>
    <row r="50" spans="1:10" ht="24.95" customHeight="1">
      <c r="A50" s="1536" t="s">
        <v>5324</v>
      </c>
      <c r="B50" s="1537"/>
      <c r="C50" s="1537"/>
      <c r="D50" s="544">
        <f>ROUNDDOWN((D48)*$G50%,0)</f>
        <v>0</v>
      </c>
      <c r="E50" s="554">
        <f t="shared" ref="E50" si="22">D50-D49</f>
        <v>0</v>
      </c>
      <c r="F50" s="355" t="str">
        <f>"[순공사원가] ×"&amp;ROUND(G50,5)&amp;"%"</f>
        <v>[순공사원가] ×4.985%</v>
      </c>
      <c r="G50" s="591">
        <v>4.985000000256461</v>
      </c>
      <c r="H50" s="354"/>
      <c r="J50" s="4"/>
    </row>
    <row r="51" spans="1:10" s="563" customFormat="1" ht="24.95" customHeight="1">
      <c r="A51" s="1524" t="s">
        <v>4257</v>
      </c>
      <c r="B51" s="1525"/>
      <c r="C51" s="1525"/>
      <c r="D51" s="543">
        <f>'내역(K2)'!R1234</f>
        <v>0</v>
      </c>
      <c r="E51" s="552"/>
      <c r="F51" s="319"/>
      <c r="G51" s="325"/>
      <c r="H51" s="318"/>
    </row>
    <row r="52" spans="1:10" ht="24.95" customHeight="1">
      <c r="A52" s="1536" t="s">
        <v>5325</v>
      </c>
      <c r="B52" s="1537"/>
      <c r="C52" s="1537"/>
      <c r="D52" s="544">
        <f>'내역(K2)'!R1235</f>
        <v>0</v>
      </c>
      <c r="E52" s="554">
        <f t="shared" ref="E52" si="23">D52-D51</f>
        <v>0</v>
      </c>
      <c r="F52" s="355"/>
      <c r="G52" s="582"/>
      <c r="H52" s="354"/>
    </row>
    <row r="53" spans="1:10" s="563" customFormat="1" ht="24.95" customHeight="1">
      <c r="A53" s="1524" t="s">
        <v>610</v>
      </c>
      <c r="B53" s="1525"/>
      <c r="C53" s="1525"/>
      <c r="D53" s="543">
        <f>D47+D49+D51</f>
        <v>0</v>
      </c>
      <c r="E53" s="552"/>
      <c r="F53" s="319"/>
      <c r="G53" s="325"/>
      <c r="H53" s="318"/>
    </row>
    <row r="54" spans="1:10" ht="24.95" customHeight="1">
      <c r="A54" s="1536" t="s">
        <v>610</v>
      </c>
      <c r="B54" s="1537"/>
      <c r="C54" s="1537"/>
      <c r="D54" s="544">
        <f>D48+D50+D52</f>
        <v>0</v>
      </c>
      <c r="E54" s="554">
        <f t="shared" ref="E54" si="24">D54-D53</f>
        <v>0</v>
      </c>
      <c r="F54" s="355"/>
      <c r="G54" s="582"/>
      <c r="H54" s="354"/>
    </row>
    <row r="55" spans="1:10" s="563" customFormat="1" ht="24.95" customHeight="1">
      <c r="A55" s="1524" t="s">
        <v>5326</v>
      </c>
      <c r="B55" s="1525"/>
      <c r="C55" s="1525"/>
      <c r="D55" s="543">
        <f>D53*0.1</f>
        <v>0</v>
      </c>
      <c r="E55" s="552"/>
      <c r="F55" s="319"/>
      <c r="G55" s="325"/>
      <c r="H55" s="318"/>
    </row>
    <row r="56" spans="1:10" ht="24.95" customHeight="1">
      <c r="A56" s="1536" t="s">
        <v>5327</v>
      </c>
      <c r="B56" s="1537"/>
      <c r="C56" s="1537"/>
      <c r="D56" s="544">
        <f>D54*0.1</f>
        <v>0</v>
      </c>
      <c r="E56" s="554">
        <f t="shared" ref="E56" si="25">D56-D55</f>
        <v>0</v>
      </c>
      <c r="F56" s="355"/>
      <c r="G56" s="582"/>
      <c r="H56" s="354"/>
    </row>
    <row r="57" spans="1:10" s="563" customFormat="1" ht="24.95" customHeight="1">
      <c r="A57" s="1524" t="s">
        <v>5328</v>
      </c>
      <c r="B57" s="1525"/>
      <c r="C57" s="1525"/>
      <c r="D57" s="543">
        <f>D53+D55</f>
        <v>0</v>
      </c>
      <c r="E57" s="552"/>
      <c r="F57" s="319"/>
      <c r="G57" s="325"/>
      <c r="H57" s="318"/>
    </row>
    <row r="58" spans="1:10" ht="24.95" customHeight="1">
      <c r="A58" s="1536" t="s">
        <v>5329</v>
      </c>
      <c r="B58" s="1537"/>
      <c r="C58" s="1537"/>
      <c r="D58" s="544">
        <f>D54+D56</f>
        <v>0</v>
      </c>
      <c r="E58" s="554">
        <f t="shared" ref="E58" si="26">D58-D57</f>
        <v>0</v>
      </c>
      <c r="F58" s="355"/>
      <c r="G58" s="582"/>
      <c r="H58" s="354"/>
    </row>
    <row r="59" spans="1:10" s="563" customFormat="1" ht="24.95" customHeight="1">
      <c r="A59" s="1524" t="s">
        <v>612</v>
      </c>
      <c r="B59" s="1525"/>
      <c r="C59" s="1525"/>
      <c r="D59" s="543">
        <f>D57</f>
        <v>0</v>
      </c>
      <c r="E59" s="552"/>
      <c r="F59" s="599"/>
      <c r="G59" s="325"/>
      <c r="H59" s="318"/>
    </row>
    <row r="60" spans="1:10" ht="24.95" customHeight="1">
      <c r="A60" s="1536" t="s">
        <v>612</v>
      </c>
      <c r="B60" s="1537"/>
      <c r="C60" s="1537"/>
      <c r="D60" s="544">
        <f>D58</f>
        <v>0</v>
      </c>
      <c r="E60" s="554">
        <f t="shared" ref="E60" si="27">D60-D59</f>
        <v>0</v>
      </c>
      <c r="F60" s="600"/>
      <c r="G60" s="582"/>
      <c r="H60" s="354"/>
      <c r="J60" s="60"/>
    </row>
    <row r="61" spans="1:10" s="563" customFormat="1" ht="24.95" customHeight="1">
      <c r="A61" s="1524" t="s">
        <v>5330</v>
      </c>
      <c r="B61" s="1525"/>
      <c r="C61" s="1525"/>
      <c r="D61" s="543">
        <f>ROUNDDOWN((D59*G61/100),-3)</f>
        <v>0</v>
      </c>
      <c r="E61" s="552"/>
      <c r="F61" s="599"/>
      <c r="G61" s="320">
        <v>3.72</v>
      </c>
      <c r="H61" s="318"/>
    </row>
    <row r="62" spans="1:10" ht="24.95" customHeight="1">
      <c r="A62" s="1536" t="s">
        <v>5331</v>
      </c>
      <c r="B62" s="1537"/>
      <c r="C62" s="1537"/>
      <c r="D62" s="544">
        <f>ROUNDDOWN((D60*G62/100),-3)</f>
        <v>0</v>
      </c>
      <c r="E62" s="554">
        <f t="shared" ref="E62" si="28">D62-D61</f>
        <v>0</v>
      </c>
      <c r="F62" s="600"/>
      <c r="G62" s="591">
        <v>3.72</v>
      </c>
      <c r="H62" s="354"/>
    </row>
    <row r="63" spans="1:10" s="563" customFormat="1" ht="24.95" customHeight="1">
      <c r="A63" s="1533" t="s">
        <v>5330</v>
      </c>
      <c r="B63" s="1534"/>
      <c r="C63" s="1534"/>
      <c r="D63" s="547">
        <f>D61</f>
        <v>0</v>
      </c>
      <c r="E63" s="553"/>
      <c r="F63" s="602"/>
      <c r="G63" s="684"/>
      <c r="H63" s="339"/>
    </row>
    <row r="64" spans="1:10" ht="24.95" customHeight="1">
      <c r="A64" s="1565" t="s">
        <v>5331</v>
      </c>
      <c r="B64" s="1566"/>
      <c r="C64" s="1566"/>
      <c r="D64" s="685">
        <f>D62</f>
        <v>0</v>
      </c>
      <c r="E64" s="685">
        <f t="shared" ref="E64" si="29">D64-D63</f>
        <v>0</v>
      </c>
      <c r="F64" s="605"/>
      <c r="G64" s="686"/>
      <c r="H64" s="687"/>
    </row>
    <row r="65" spans="1:7" s="60" customFormat="1">
      <c r="A65" s="60" t="s">
        <v>1783</v>
      </c>
      <c r="B65" s="930"/>
      <c r="C65" s="931" t="s">
        <v>6895</v>
      </c>
      <c r="D65" s="933">
        <f>ROUND(D63/1.1,0)</f>
        <v>0</v>
      </c>
      <c r="F65" s="932"/>
      <c r="G65" s="932"/>
    </row>
    <row r="66" spans="1:7">
      <c r="C66" s="929" t="s">
        <v>6895</v>
      </c>
      <c r="D66" s="934">
        <f>ROUND(D64/1.1,0)</f>
        <v>0</v>
      </c>
    </row>
  </sheetData>
  <mergeCells count="25">
    <mergeCell ref="A58:C58"/>
    <mergeCell ref="A63:C63"/>
    <mergeCell ref="A64:C64"/>
    <mergeCell ref="A59:C59"/>
    <mergeCell ref="A60:C60"/>
    <mergeCell ref="A61:C61"/>
    <mergeCell ref="A62:C62"/>
    <mergeCell ref="A53:C53"/>
    <mergeCell ref="A54:C54"/>
    <mergeCell ref="A55:C55"/>
    <mergeCell ref="A56:C56"/>
    <mergeCell ref="A57:C57"/>
    <mergeCell ref="A52:C52"/>
    <mergeCell ref="A1:H1"/>
    <mergeCell ref="A3:H3"/>
    <mergeCell ref="A4:B4"/>
    <mergeCell ref="A5:A46"/>
    <mergeCell ref="B5:B8"/>
    <mergeCell ref="B9:B14"/>
    <mergeCell ref="B15:B46"/>
    <mergeCell ref="A47:C47"/>
    <mergeCell ref="A48:C48"/>
    <mergeCell ref="A49:C49"/>
    <mergeCell ref="A50:C50"/>
    <mergeCell ref="A51:C51"/>
  </mergeCells>
  <phoneticPr fontId="3" type="noConversion"/>
  <printOptions horizontalCentered="1"/>
  <pageMargins left="0.19685039370078741" right="0.19685039370078741" top="0.39370078740157483" bottom="0.19685039370078741" header="0.31496062992125984" footer="0.31496062992125984"/>
  <pageSetup paperSize="9" scale="50" orientation="portrait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FFCC"/>
    <outlinePr summaryRight="0"/>
    <pageSetUpPr fitToPage="1"/>
  </sheetPr>
  <dimension ref="A1:Y3935"/>
  <sheetViews>
    <sheetView showZeros="0" view="pageBreakPreview" zoomScale="70" zoomScaleNormal="100" zoomScaleSheetLayoutView="70" workbookViewId="0">
      <pane xSplit="6" ySplit="5" topLeftCell="G663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RowHeight="24.95" customHeight="1"/>
  <cols>
    <col min="1" max="1" width="5.7109375" style="62" bestFit="1" customWidth="1"/>
    <col min="2" max="2" width="7.28515625" style="64" customWidth="1"/>
    <col min="3" max="3" width="24.7109375" style="64" customWidth="1"/>
    <col min="4" max="4" width="23.7109375" style="64" customWidth="1"/>
    <col min="5" max="5" width="5.5703125" style="549" customWidth="1"/>
    <col min="6" max="10" width="11" style="64" customWidth="1"/>
    <col min="11" max="11" width="11.28515625" style="64" customWidth="1"/>
    <col min="12" max="12" width="14.140625" style="64" customWidth="1"/>
    <col min="13" max="13" width="11.28515625" style="64" customWidth="1"/>
    <col min="14" max="14" width="14.140625" style="64" customWidth="1"/>
    <col min="15" max="15" width="11.28515625" style="64" customWidth="1"/>
    <col min="16" max="16" width="14.140625" style="64" customWidth="1"/>
    <col min="17" max="17" width="11.28515625" style="64" customWidth="1"/>
    <col min="18" max="18" width="14.140625" style="64" customWidth="1"/>
    <col min="19" max="20" width="11.28515625" style="64" customWidth="1"/>
    <col min="21" max="21" width="14.140625" style="64" customWidth="1"/>
    <col min="22" max="22" width="7.140625" style="549" customWidth="1"/>
    <col min="23" max="23" width="14" style="63" bestFit="1" customWidth="1"/>
    <col min="24" max="24" width="17.5703125" style="63" bestFit="1" customWidth="1"/>
    <col min="25" max="25" width="15.85546875" style="63" bestFit="1" customWidth="1"/>
    <col min="26" max="16384" width="9.140625" style="63"/>
  </cols>
  <sheetData>
    <row r="1" spans="1:25" ht="24.95" customHeight="1">
      <c r="B1" s="1554" t="s">
        <v>6966</v>
      </c>
      <c r="C1" s="1554"/>
      <c r="D1" s="1554"/>
      <c r="E1" s="1554"/>
      <c r="F1" s="1554"/>
      <c r="G1" s="1554"/>
      <c r="H1" s="1554"/>
      <c r="I1" s="1554"/>
      <c r="J1" s="1554"/>
      <c r="K1" s="1554"/>
      <c r="L1" s="1554"/>
      <c r="M1" s="1554"/>
      <c r="N1" s="1554"/>
      <c r="O1" s="1554"/>
      <c r="P1" s="1554"/>
      <c r="Q1" s="1554"/>
      <c r="R1" s="1554"/>
      <c r="S1" s="1554"/>
      <c r="T1" s="1554"/>
      <c r="U1" s="1554"/>
      <c r="V1" s="1554"/>
    </row>
    <row r="2" spans="1:25" ht="7.5" customHeight="1"/>
    <row r="3" spans="1:25" ht="24.95" customHeight="1">
      <c r="B3" s="1567" t="s">
        <v>5332</v>
      </c>
      <c r="C3" s="1567"/>
      <c r="D3" s="1567"/>
      <c r="E3" s="1567"/>
      <c r="F3" s="688"/>
      <c r="G3" s="688"/>
      <c r="H3" s="688"/>
    </row>
    <row r="4" spans="1:25" ht="24.95" customHeight="1">
      <c r="B4" s="1553" t="s">
        <v>634</v>
      </c>
      <c r="C4" s="1553" t="s">
        <v>5333</v>
      </c>
      <c r="D4" s="1553" t="s">
        <v>5334</v>
      </c>
      <c r="E4" s="1553" t="s">
        <v>637</v>
      </c>
      <c r="F4" s="1568" t="s">
        <v>5335</v>
      </c>
      <c r="G4" s="1568" t="s">
        <v>5336</v>
      </c>
      <c r="H4" s="1568" t="s">
        <v>5337</v>
      </c>
      <c r="I4" s="1568" t="s">
        <v>5338</v>
      </c>
      <c r="J4" s="1568" t="s">
        <v>6519</v>
      </c>
      <c r="K4" s="1550" t="s">
        <v>5339</v>
      </c>
      <c r="L4" s="1551"/>
      <c r="M4" s="1550" t="s">
        <v>5340</v>
      </c>
      <c r="N4" s="1551"/>
      <c r="O4" s="1550" t="s">
        <v>5341</v>
      </c>
      <c r="P4" s="1551"/>
      <c r="Q4" s="1550" t="s">
        <v>5342</v>
      </c>
      <c r="R4" s="1551"/>
      <c r="S4" s="1550" t="s">
        <v>5343</v>
      </c>
      <c r="T4" s="1552"/>
      <c r="U4" s="1551"/>
      <c r="V4" s="1553" t="s">
        <v>639</v>
      </c>
    </row>
    <row r="5" spans="1:25" ht="24.95" customHeight="1">
      <c r="B5" s="1549"/>
      <c r="C5" s="1549"/>
      <c r="D5" s="1549"/>
      <c r="E5" s="1549"/>
      <c r="F5" s="1570"/>
      <c r="G5" s="1549"/>
      <c r="H5" s="1549"/>
      <c r="I5" s="1549"/>
      <c r="J5" s="1549"/>
      <c r="K5" s="364" t="s">
        <v>5344</v>
      </c>
      <c r="L5" s="364" t="s">
        <v>5345</v>
      </c>
      <c r="M5" s="364" t="s">
        <v>5344</v>
      </c>
      <c r="N5" s="364" t="s">
        <v>5345</v>
      </c>
      <c r="O5" s="364" t="s">
        <v>5344</v>
      </c>
      <c r="P5" s="364" t="s">
        <v>5345</v>
      </c>
      <c r="Q5" s="364" t="s">
        <v>5344</v>
      </c>
      <c r="R5" s="364" t="s">
        <v>5345</v>
      </c>
      <c r="S5" s="614" t="s">
        <v>5346</v>
      </c>
      <c r="T5" s="614" t="s">
        <v>5347</v>
      </c>
      <c r="U5" s="614" t="s">
        <v>5348</v>
      </c>
      <c r="V5" s="1549"/>
    </row>
    <row r="6" spans="1:25" s="371" customFormat="1" ht="24" customHeight="1">
      <c r="A6" s="366" t="s">
        <v>5349</v>
      </c>
      <c r="B6" s="367" t="s">
        <v>2052</v>
      </c>
      <c r="C6" s="367" t="s">
        <v>2053</v>
      </c>
      <c r="D6" s="367" t="s">
        <v>0</v>
      </c>
      <c r="E6" s="368" t="s">
        <v>0</v>
      </c>
      <c r="F6" s="369">
        <v>0</v>
      </c>
      <c r="G6" s="369"/>
      <c r="H6" s="369">
        <v>0</v>
      </c>
      <c r="I6" s="369"/>
      <c r="J6" s="369"/>
      <c r="K6" s="369"/>
      <c r="L6" s="370">
        <f>L18</f>
        <v>0</v>
      </c>
      <c r="M6" s="369"/>
      <c r="N6" s="370">
        <f>N18</f>
        <v>0</v>
      </c>
      <c r="O6" s="369"/>
      <c r="P6" s="370">
        <f>P18</f>
        <v>0</v>
      </c>
      <c r="Q6" s="369"/>
      <c r="R6" s="370">
        <f>L6+N6+P6</f>
        <v>0</v>
      </c>
      <c r="S6" s="370"/>
      <c r="T6" s="370"/>
      <c r="U6" s="370"/>
      <c r="V6" s="368" t="s">
        <v>0</v>
      </c>
      <c r="X6" s="615">
        <v>0</v>
      </c>
      <c r="Y6" s="615"/>
    </row>
    <row r="7" spans="1:25" s="75" customFormat="1" ht="24" customHeight="1">
      <c r="A7" s="372" t="s">
        <v>5350</v>
      </c>
      <c r="B7" s="373" t="s">
        <v>643</v>
      </c>
      <c r="C7" s="373" t="s">
        <v>5351</v>
      </c>
      <c r="D7" s="373" t="s">
        <v>0</v>
      </c>
      <c r="E7" s="374" t="s">
        <v>0</v>
      </c>
      <c r="F7" s="375">
        <v>0</v>
      </c>
      <c r="G7" s="375"/>
      <c r="H7" s="375">
        <v>0</v>
      </c>
      <c r="I7" s="375"/>
      <c r="J7" s="375"/>
      <c r="K7" s="375"/>
      <c r="L7" s="376">
        <f>L19</f>
        <v>0</v>
      </c>
      <c r="M7" s="375"/>
      <c r="N7" s="376">
        <f>N19</f>
        <v>0</v>
      </c>
      <c r="O7" s="375"/>
      <c r="P7" s="376">
        <f>P19</f>
        <v>0</v>
      </c>
      <c r="Q7" s="375"/>
      <c r="R7" s="376">
        <f>L7+N7+P7</f>
        <v>0</v>
      </c>
      <c r="S7" s="376">
        <f>J7-J6</f>
        <v>0</v>
      </c>
      <c r="T7" s="376">
        <f>Q7-Q6</f>
        <v>0</v>
      </c>
      <c r="U7" s="376">
        <f>R7-R6</f>
        <v>0</v>
      </c>
      <c r="V7" s="374"/>
      <c r="X7" s="66">
        <v>0</v>
      </c>
      <c r="Y7" s="66"/>
    </row>
    <row r="8" spans="1:25" s="371" customFormat="1" ht="24" hidden="1" customHeight="1">
      <c r="A8" s="366" t="s">
        <v>2055</v>
      </c>
      <c r="B8" s="367" t="s">
        <v>2056</v>
      </c>
      <c r="C8" s="367" t="s">
        <v>2057</v>
      </c>
      <c r="D8" s="367" t="s">
        <v>0</v>
      </c>
      <c r="E8" s="368" t="s">
        <v>0</v>
      </c>
      <c r="F8" s="369">
        <v>0</v>
      </c>
      <c r="G8" s="369"/>
      <c r="H8" s="369">
        <v>0</v>
      </c>
      <c r="I8" s="369"/>
      <c r="J8" s="369"/>
      <c r="K8" s="369"/>
      <c r="L8" s="370">
        <f>L1276</f>
        <v>0</v>
      </c>
      <c r="M8" s="369"/>
      <c r="N8" s="370">
        <f>N1276</f>
        <v>0</v>
      </c>
      <c r="O8" s="369"/>
      <c r="P8" s="370">
        <f>P1276</f>
        <v>0</v>
      </c>
      <c r="Q8" s="369"/>
      <c r="R8" s="370">
        <f>L8+N8+P8</f>
        <v>0</v>
      </c>
      <c r="S8" s="370"/>
      <c r="T8" s="370"/>
      <c r="U8" s="370"/>
      <c r="V8" s="368" t="s">
        <v>0</v>
      </c>
      <c r="X8" s="615">
        <v>0</v>
      </c>
      <c r="Y8" s="615"/>
    </row>
    <row r="9" spans="1:25" s="75" customFormat="1" ht="24" hidden="1" customHeight="1">
      <c r="A9" s="372" t="s">
        <v>5350</v>
      </c>
      <c r="B9" s="373" t="s">
        <v>5352</v>
      </c>
      <c r="C9" s="373" t="s">
        <v>5353</v>
      </c>
      <c r="D9" s="373" t="s">
        <v>0</v>
      </c>
      <c r="E9" s="374" t="s">
        <v>0</v>
      </c>
      <c r="F9" s="375">
        <v>0</v>
      </c>
      <c r="G9" s="375"/>
      <c r="H9" s="375">
        <v>0</v>
      </c>
      <c r="I9" s="375"/>
      <c r="J9" s="375"/>
      <c r="K9" s="375"/>
      <c r="L9" s="376">
        <f>L1277</f>
        <v>0</v>
      </c>
      <c r="M9" s="375"/>
      <c r="N9" s="376">
        <f>N1277</f>
        <v>0</v>
      </c>
      <c r="O9" s="375"/>
      <c r="P9" s="376">
        <f>P1277</f>
        <v>0</v>
      </c>
      <c r="Q9" s="375"/>
      <c r="R9" s="376">
        <f t="shared" ref="R9:R17" si="0">L9+N9+P9</f>
        <v>0</v>
      </c>
      <c r="S9" s="376">
        <f t="shared" ref="S9" si="1">J9-J8</f>
        <v>0</v>
      </c>
      <c r="T9" s="376">
        <f t="shared" ref="T9:U9" si="2">Q9-Q8</f>
        <v>0</v>
      </c>
      <c r="U9" s="376">
        <f t="shared" si="2"/>
        <v>0</v>
      </c>
      <c r="V9" s="374"/>
      <c r="X9" s="66">
        <v>0</v>
      </c>
      <c r="Y9" s="66"/>
    </row>
    <row r="10" spans="1:25" s="371" customFormat="1" ht="24" hidden="1" customHeight="1">
      <c r="A10" s="366" t="s">
        <v>5354</v>
      </c>
      <c r="B10" s="367" t="s">
        <v>2061</v>
      </c>
      <c r="C10" s="367" t="s">
        <v>2062</v>
      </c>
      <c r="D10" s="367" t="s">
        <v>0</v>
      </c>
      <c r="E10" s="368" t="s">
        <v>0</v>
      </c>
      <c r="F10" s="369">
        <v>0</v>
      </c>
      <c r="G10" s="369"/>
      <c r="H10" s="369">
        <v>0</v>
      </c>
      <c r="I10" s="369"/>
      <c r="J10" s="369"/>
      <c r="K10" s="369"/>
      <c r="L10" s="370">
        <f>L2030</f>
        <v>0</v>
      </c>
      <c r="M10" s="369"/>
      <c r="N10" s="370">
        <f>N2030</f>
        <v>0</v>
      </c>
      <c r="O10" s="369"/>
      <c r="P10" s="370">
        <f>P2030</f>
        <v>0</v>
      </c>
      <c r="Q10" s="369"/>
      <c r="R10" s="370">
        <f>L10+N10+P10</f>
        <v>0</v>
      </c>
      <c r="S10" s="370"/>
      <c r="T10" s="370"/>
      <c r="U10" s="370"/>
      <c r="V10" s="368" t="s">
        <v>0</v>
      </c>
      <c r="X10" s="615">
        <v>0</v>
      </c>
      <c r="Y10" s="615"/>
    </row>
    <row r="11" spans="1:25" s="75" customFormat="1" ht="24" hidden="1" customHeight="1">
      <c r="A11" s="372" t="s">
        <v>5350</v>
      </c>
      <c r="B11" s="373" t="s">
        <v>5355</v>
      </c>
      <c r="C11" s="373" t="s">
        <v>5356</v>
      </c>
      <c r="D11" s="373" t="s">
        <v>0</v>
      </c>
      <c r="E11" s="374" t="s">
        <v>0</v>
      </c>
      <c r="F11" s="375">
        <v>0</v>
      </c>
      <c r="G11" s="375"/>
      <c r="H11" s="375">
        <v>0</v>
      </c>
      <c r="I11" s="375"/>
      <c r="J11" s="375"/>
      <c r="K11" s="375"/>
      <c r="L11" s="376">
        <f>L2031</f>
        <v>0</v>
      </c>
      <c r="M11" s="375"/>
      <c r="N11" s="376">
        <f>N2031</f>
        <v>0</v>
      </c>
      <c r="O11" s="375"/>
      <c r="P11" s="376">
        <f>P2031</f>
        <v>0</v>
      </c>
      <c r="Q11" s="375"/>
      <c r="R11" s="376">
        <f t="shared" si="0"/>
        <v>0</v>
      </c>
      <c r="S11" s="376">
        <f t="shared" ref="S11" si="3">J11-J10</f>
        <v>0</v>
      </c>
      <c r="T11" s="376">
        <f t="shared" ref="T11:U11" si="4">Q11-Q10</f>
        <v>0</v>
      </c>
      <c r="U11" s="376">
        <f t="shared" si="4"/>
        <v>0</v>
      </c>
      <c r="V11" s="374"/>
      <c r="X11" s="66">
        <v>0</v>
      </c>
      <c r="Y11" s="66"/>
    </row>
    <row r="12" spans="1:25" s="371" customFormat="1" ht="24" hidden="1" customHeight="1">
      <c r="A12" s="366" t="s">
        <v>5354</v>
      </c>
      <c r="B12" s="367" t="s">
        <v>2065</v>
      </c>
      <c r="C12" s="367" t="s">
        <v>2066</v>
      </c>
      <c r="D12" s="367" t="s">
        <v>0</v>
      </c>
      <c r="E12" s="368" t="s">
        <v>0</v>
      </c>
      <c r="F12" s="369">
        <v>0</v>
      </c>
      <c r="G12" s="369"/>
      <c r="H12" s="369">
        <v>0</v>
      </c>
      <c r="I12" s="369"/>
      <c r="J12" s="369"/>
      <c r="K12" s="369"/>
      <c r="L12" s="370">
        <f>L2786</f>
        <v>0</v>
      </c>
      <c r="M12" s="369"/>
      <c r="N12" s="370">
        <f>N2786</f>
        <v>0</v>
      </c>
      <c r="O12" s="369"/>
      <c r="P12" s="370">
        <f>P2786</f>
        <v>0</v>
      </c>
      <c r="Q12" s="369"/>
      <c r="R12" s="370">
        <f>L12+N12+P12</f>
        <v>0</v>
      </c>
      <c r="S12" s="370"/>
      <c r="T12" s="370"/>
      <c r="U12" s="370"/>
      <c r="V12" s="368" t="s">
        <v>0</v>
      </c>
      <c r="X12" s="615">
        <v>0</v>
      </c>
      <c r="Y12" s="615"/>
    </row>
    <row r="13" spans="1:25" s="75" customFormat="1" ht="24" hidden="1" customHeight="1">
      <c r="A13" s="372" t="s">
        <v>5350</v>
      </c>
      <c r="B13" s="373" t="s">
        <v>5357</v>
      </c>
      <c r="C13" s="373" t="s">
        <v>5358</v>
      </c>
      <c r="D13" s="373" t="s">
        <v>0</v>
      </c>
      <c r="E13" s="374" t="s">
        <v>0</v>
      </c>
      <c r="F13" s="375">
        <v>0</v>
      </c>
      <c r="G13" s="375"/>
      <c r="H13" s="375">
        <v>0</v>
      </c>
      <c r="I13" s="375"/>
      <c r="J13" s="375"/>
      <c r="K13" s="375"/>
      <c r="L13" s="376">
        <f>L2787</f>
        <v>0</v>
      </c>
      <c r="M13" s="375"/>
      <c r="N13" s="376">
        <f>N2787</f>
        <v>0</v>
      </c>
      <c r="O13" s="375"/>
      <c r="P13" s="376">
        <f>P2787</f>
        <v>0</v>
      </c>
      <c r="Q13" s="375"/>
      <c r="R13" s="376">
        <f t="shared" si="0"/>
        <v>0</v>
      </c>
      <c r="S13" s="376">
        <f t="shared" ref="S13" si="5">J13-J12</f>
        <v>0</v>
      </c>
      <c r="T13" s="376">
        <f t="shared" ref="T13:U13" si="6">Q13-Q12</f>
        <v>0</v>
      </c>
      <c r="U13" s="376">
        <f t="shared" si="6"/>
        <v>0</v>
      </c>
      <c r="V13" s="374"/>
      <c r="X13" s="66">
        <v>0</v>
      </c>
      <c r="Y13" s="66"/>
    </row>
    <row r="14" spans="1:25" s="371" customFormat="1" ht="24" hidden="1" customHeight="1">
      <c r="A14" s="366" t="s">
        <v>5354</v>
      </c>
      <c r="B14" s="367" t="s">
        <v>2065</v>
      </c>
      <c r="C14" s="367" t="s">
        <v>2071</v>
      </c>
      <c r="D14" s="367" t="s">
        <v>0</v>
      </c>
      <c r="E14" s="368" t="s">
        <v>0</v>
      </c>
      <c r="F14" s="369">
        <v>0</v>
      </c>
      <c r="G14" s="369"/>
      <c r="H14" s="369">
        <v>0</v>
      </c>
      <c r="I14" s="369"/>
      <c r="J14" s="369"/>
      <c r="K14" s="369"/>
      <c r="L14" s="370">
        <f>L3220</f>
        <v>0</v>
      </c>
      <c r="M14" s="369"/>
      <c r="N14" s="370">
        <f>N3220</f>
        <v>0</v>
      </c>
      <c r="O14" s="369"/>
      <c r="P14" s="370">
        <f>P3220</f>
        <v>0</v>
      </c>
      <c r="Q14" s="369"/>
      <c r="R14" s="370">
        <f>L14+N14+P14</f>
        <v>0</v>
      </c>
      <c r="S14" s="370"/>
      <c r="T14" s="370"/>
      <c r="U14" s="370"/>
      <c r="V14" s="368" t="s">
        <v>0</v>
      </c>
      <c r="X14" s="615">
        <v>0</v>
      </c>
      <c r="Y14" s="615"/>
    </row>
    <row r="15" spans="1:25" s="75" customFormat="1" ht="24" hidden="1" customHeight="1">
      <c r="A15" s="372" t="s">
        <v>5350</v>
      </c>
      <c r="B15" s="373" t="s">
        <v>2065</v>
      </c>
      <c r="C15" s="373" t="s">
        <v>2071</v>
      </c>
      <c r="D15" s="373" t="s">
        <v>0</v>
      </c>
      <c r="E15" s="374" t="s">
        <v>0</v>
      </c>
      <c r="F15" s="375">
        <v>0</v>
      </c>
      <c r="G15" s="375"/>
      <c r="H15" s="375">
        <v>0</v>
      </c>
      <c r="I15" s="375"/>
      <c r="J15" s="375"/>
      <c r="K15" s="375"/>
      <c r="L15" s="376">
        <f>L3221</f>
        <v>0</v>
      </c>
      <c r="M15" s="375"/>
      <c r="N15" s="376">
        <f>N3221</f>
        <v>0</v>
      </c>
      <c r="O15" s="375"/>
      <c r="P15" s="376">
        <f>P3221</f>
        <v>0</v>
      </c>
      <c r="Q15" s="375"/>
      <c r="R15" s="376">
        <f t="shared" ref="R15" si="7">L15+N15+P15</f>
        <v>0</v>
      </c>
      <c r="S15" s="376">
        <f t="shared" ref="S15" si="8">J15-J14</f>
        <v>0</v>
      </c>
      <c r="T15" s="376">
        <f t="shared" ref="T15:U15" si="9">Q15-Q14</f>
        <v>0</v>
      </c>
      <c r="U15" s="376">
        <f t="shared" si="9"/>
        <v>0</v>
      </c>
      <c r="V15" s="374"/>
      <c r="X15" s="66">
        <v>0</v>
      </c>
      <c r="Y15" s="66"/>
    </row>
    <row r="16" spans="1:25" s="381" customFormat="1" ht="24" customHeight="1">
      <c r="A16" s="366" t="s">
        <v>5354</v>
      </c>
      <c r="B16" s="377" t="s">
        <v>0</v>
      </c>
      <c r="C16" s="378" t="s">
        <v>2075</v>
      </c>
      <c r="D16" s="377" t="s">
        <v>0</v>
      </c>
      <c r="E16" s="378" t="s">
        <v>0</v>
      </c>
      <c r="F16" s="379">
        <v>0</v>
      </c>
      <c r="G16" s="379"/>
      <c r="H16" s="379">
        <v>0</v>
      </c>
      <c r="I16" s="379"/>
      <c r="J16" s="379"/>
      <c r="K16" s="379"/>
      <c r="L16" s="380">
        <f>L6+L8+L10+L12+L14</f>
        <v>0</v>
      </c>
      <c r="M16" s="379"/>
      <c r="N16" s="380">
        <f t="shared" ref="N16:N17" si="10">N6+N8+N10+N12+N14</f>
        <v>0</v>
      </c>
      <c r="O16" s="379"/>
      <c r="P16" s="380">
        <f t="shared" ref="P16:P17" si="11">P6+P8+P10+P12+P14</f>
        <v>0</v>
      </c>
      <c r="Q16" s="379"/>
      <c r="R16" s="380">
        <f>L16+N16+P16</f>
        <v>0</v>
      </c>
      <c r="S16" s="380"/>
      <c r="T16" s="380"/>
      <c r="U16" s="380"/>
      <c r="V16" s="378" t="s">
        <v>0</v>
      </c>
      <c r="X16" s="616"/>
      <c r="Y16" s="616"/>
    </row>
    <row r="17" spans="1:25" s="67" customFormat="1" ht="24" customHeight="1">
      <c r="A17" s="372" t="s">
        <v>4283</v>
      </c>
      <c r="B17" s="382"/>
      <c r="C17" s="383" t="s">
        <v>647</v>
      </c>
      <c r="D17" s="382" t="s">
        <v>0</v>
      </c>
      <c r="E17" s="383" t="s">
        <v>0</v>
      </c>
      <c r="F17" s="384">
        <v>0</v>
      </c>
      <c r="G17" s="384"/>
      <c r="H17" s="384">
        <v>0</v>
      </c>
      <c r="I17" s="384"/>
      <c r="J17" s="384"/>
      <c r="K17" s="384"/>
      <c r="L17" s="385">
        <f>L7+L9+L11+L13+L15</f>
        <v>0</v>
      </c>
      <c r="M17" s="384"/>
      <c r="N17" s="385">
        <f t="shared" si="10"/>
        <v>0</v>
      </c>
      <c r="O17" s="384"/>
      <c r="P17" s="385">
        <f t="shared" si="11"/>
        <v>0</v>
      </c>
      <c r="Q17" s="384"/>
      <c r="R17" s="385">
        <f t="shared" si="0"/>
        <v>0</v>
      </c>
      <c r="S17" s="385">
        <f t="shared" ref="S17" si="12">J17-J16</f>
        <v>0</v>
      </c>
      <c r="T17" s="385">
        <f t="shared" ref="T17:U17" si="13">Q17-Q16</f>
        <v>0</v>
      </c>
      <c r="U17" s="385">
        <f t="shared" si="13"/>
        <v>0</v>
      </c>
      <c r="V17" s="383"/>
      <c r="X17" s="68"/>
      <c r="Y17" s="68"/>
    </row>
    <row r="18" spans="1:25" s="390" customFormat="1" ht="24" customHeight="1">
      <c r="A18" s="366" t="s">
        <v>4841</v>
      </c>
      <c r="B18" s="472" t="s">
        <v>2052</v>
      </c>
      <c r="C18" s="472" t="s">
        <v>2053</v>
      </c>
      <c r="D18" s="472" t="s">
        <v>0</v>
      </c>
      <c r="E18" s="473" t="s">
        <v>0</v>
      </c>
      <c r="F18" s="474">
        <v>0</v>
      </c>
      <c r="G18" s="474"/>
      <c r="H18" s="474">
        <v>0</v>
      </c>
      <c r="I18" s="474"/>
      <c r="J18" s="474"/>
      <c r="K18" s="474"/>
      <c r="L18" s="475">
        <f>L20+L90+L466+L654+L708+L932+L1082+L1120+L1216</f>
        <v>0</v>
      </c>
      <c r="M18" s="474"/>
      <c r="N18" s="475">
        <f t="shared" ref="N18:N19" si="14">N20+N90+N466+N654+N708+N932+N1082+N1120+N1216</f>
        <v>0</v>
      </c>
      <c r="O18" s="474"/>
      <c r="P18" s="475">
        <f t="shared" ref="P18:P19" si="15">P20+P90+P466+P654+P708+P932+P1082+P1120+P1216</f>
        <v>0</v>
      </c>
      <c r="Q18" s="474"/>
      <c r="R18" s="475">
        <f>L18+N18+P18</f>
        <v>0</v>
      </c>
      <c r="S18" s="475"/>
      <c r="T18" s="475"/>
      <c r="U18" s="475"/>
      <c r="V18" s="473" t="s">
        <v>0</v>
      </c>
      <c r="W18" s="617" t="str">
        <f>+IF(J18&lt;0,"ng","")</f>
        <v/>
      </c>
      <c r="X18" s="618"/>
      <c r="Y18" s="618"/>
    </row>
    <row r="19" spans="1:25" s="69" customFormat="1" ht="24" customHeight="1">
      <c r="A19" s="372" t="s">
        <v>2072</v>
      </c>
      <c r="B19" s="391" t="s">
        <v>643</v>
      </c>
      <c r="C19" s="391" t="s">
        <v>4280</v>
      </c>
      <c r="D19" s="391" t="s">
        <v>0</v>
      </c>
      <c r="E19" s="392" t="s">
        <v>0</v>
      </c>
      <c r="F19" s="393">
        <v>0</v>
      </c>
      <c r="G19" s="393"/>
      <c r="H19" s="393">
        <v>0</v>
      </c>
      <c r="I19" s="393"/>
      <c r="J19" s="393"/>
      <c r="K19" s="393"/>
      <c r="L19" s="394">
        <f>L21+L91+L467+L655+L709+L933+L1083+L1121+L1217</f>
        <v>0</v>
      </c>
      <c r="M19" s="393"/>
      <c r="N19" s="394">
        <f t="shared" si="14"/>
        <v>0</v>
      </c>
      <c r="O19" s="393"/>
      <c r="P19" s="394">
        <f t="shared" si="15"/>
        <v>0</v>
      </c>
      <c r="Q19" s="393"/>
      <c r="R19" s="394">
        <f t="shared" ref="R19:R109" si="16">L19+N19+P19</f>
        <v>0</v>
      </c>
      <c r="S19" s="394">
        <f t="shared" ref="S19" si="17">J19-J18</f>
        <v>0</v>
      </c>
      <c r="T19" s="394">
        <f t="shared" ref="T19:U19" si="18">Q19-Q18</f>
        <v>0</v>
      </c>
      <c r="U19" s="394">
        <f t="shared" si="18"/>
        <v>0</v>
      </c>
      <c r="V19" s="392"/>
      <c r="W19" s="619" t="str">
        <f t="shared" ref="W19:W147" si="19">+IF(J19&lt;0,"ng","")</f>
        <v/>
      </c>
      <c r="X19" s="74"/>
      <c r="Y19" s="74"/>
    </row>
    <row r="20" spans="1:25" s="401" customFormat="1" ht="24" customHeight="1">
      <c r="A20" s="366" t="s">
        <v>4278</v>
      </c>
      <c r="B20" s="395" t="s">
        <v>1</v>
      </c>
      <c r="C20" s="395" t="s">
        <v>2077</v>
      </c>
      <c r="D20" s="395" t="s">
        <v>0</v>
      </c>
      <c r="E20" s="396" t="s">
        <v>0</v>
      </c>
      <c r="F20" s="397">
        <v>0</v>
      </c>
      <c r="G20" s="397"/>
      <c r="H20" s="397">
        <v>0</v>
      </c>
      <c r="I20" s="397"/>
      <c r="J20" s="397"/>
      <c r="K20" s="398"/>
      <c r="L20" s="399">
        <f>SUMIF($A$22:$A$89,"당초",L22:L89)</f>
        <v>0</v>
      </c>
      <c r="M20" s="398"/>
      <c r="N20" s="399">
        <f>SUMIF($A$22:$A$89,"당초",N22:N89)</f>
        <v>0</v>
      </c>
      <c r="O20" s="398"/>
      <c r="P20" s="399">
        <f>SUMIF($A$22:$A$89,"당초",P22:P89)</f>
        <v>0</v>
      </c>
      <c r="Q20" s="397"/>
      <c r="R20" s="399">
        <f>L20+N20+P20</f>
        <v>0</v>
      </c>
      <c r="S20" s="399"/>
      <c r="T20" s="399"/>
      <c r="U20" s="399"/>
      <c r="V20" s="400" t="s">
        <v>0</v>
      </c>
      <c r="W20" s="617" t="str">
        <f>+IF(J20&lt;0,"ng","")</f>
        <v/>
      </c>
    </row>
    <row r="21" spans="1:25" ht="24" customHeight="1">
      <c r="A21" s="372" t="s">
        <v>5359</v>
      </c>
      <c r="B21" s="402" t="s">
        <v>1</v>
      </c>
      <c r="C21" s="402" t="s">
        <v>648</v>
      </c>
      <c r="D21" s="402" t="s">
        <v>0</v>
      </c>
      <c r="E21" s="403" t="s">
        <v>0</v>
      </c>
      <c r="F21" s="404">
        <v>0</v>
      </c>
      <c r="G21" s="404"/>
      <c r="H21" s="404">
        <v>0</v>
      </c>
      <c r="I21" s="404"/>
      <c r="J21" s="404"/>
      <c r="K21" s="405"/>
      <c r="L21" s="406">
        <f>SUMIF($A$22:$A$89,"변경",L22:L89)</f>
        <v>0</v>
      </c>
      <c r="M21" s="405"/>
      <c r="N21" s="406">
        <f>SUMIF($A$22:$A$89,"변경",N22:N89)</f>
        <v>0</v>
      </c>
      <c r="O21" s="405"/>
      <c r="P21" s="406">
        <f>SUMIF($A$22:$A$89,"변경",P22:P89)</f>
        <v>0</v>
      </c>
      <c r="Q21" s="404"/>
      <c r="R21" s="406">
        <f>L21+N21+P21</f>
        <v>0</v>
      </c>
      <c r="S21" s="406">
        <f t="shared" ref="S21" si="20">J21-J20</f>
        <v>0</v>
      </c>
      <c r="T21" s="406">
        <f t="shared" ref="T21:U21" si="21">Q21-Q20</f>
        <v>0</v>
      </c>
      <c r="U21" s="406">
        <f t="shared" si="21"/>
        <v>0</v>
      </c>
      <c r="V21" s="407"/>
      <c r="W21" s="619" t="str">
        <f t="shared" si="19"/>
        <v/>
      </c>
    </row>
    <row r="22" spans="1:25" s="401" customFormat="1" ht="24" hidden="1" customHeight="1">
      <c r="A22" s="366" t="s">
        <v>5354</v>
      </c>
      <c r="B22" s="408" t="s">
        <v>0</v>
      </c>
      <c r="C22" s="408" t="s">
        <v>2078</v>
      </c>
      <c r="D22" s="408" t="s">
        <v>620</v>
      </c>
      <c r="E22" s="409" t="s">
        <v>615</v>
      </c>
      <c r="F22" s="410">
        <v>53731</v>
      </c>
      <c r="G22" s="410">
        <f>[5]내역서!F22</f>
        <v>28923</v>
      </c>
      <c r="H22" s="410">
        <v>0</v>
      </c>
      <c r="I22" s="410"/>
      <c r="J22" s="410">
        <f>내역서!F22</f>
        <v>0</v>
      </c>
      <c r="K22" s="411">
        <v>1060</v>
      </c>
      <c r="L22" s="412">
        <f>INT($J22*K22)</f>
        <v>0</v>
      </c>
      <c r="M22" s="411">
        <v>904.8</v>
      </c>
      <c r="N22" s="412">
        <f>INT($J22*M22)</f>
        <v>0</v>
      </c>
      <c r="O22" s="411">
        <v>596.1</v>
      </c>
      <c r="P22" s="412">
        <f>INT($J22*O22)</f>
        <v>0</v>
      </c>
      <c r="Q22" s="411">
        <f>+K22+M22+O22</f>
        <v>2560.9</v>
      </c>
      <c r="R22" s="412">
        <f>L22+N22+P22</f>
        <v>0</v>
      </c>
      <c r="S22" s="412"/>
      <c r="T22" s="412"/>
      <c r="U22" s="412"/>
      <c r="V22" s="409" t="s">
        <v>0</v>
      </c>
      <c r="W22" s="617" t="str">
        <f>+IF(J22&lt;0,"ng","")</f>
        <v/>
      </c>
    </row>
    <row r="23" spans="1:25" ht="24" hidden="1" customHeight="1">
      <c r="A23" s="372" t="s">
        <v>2072</v>
      </c>
      <c r="B23" s="413" t="s">
        <v>0</v>
      </c>
      <c r="C23" s="413" t="s">
        <v>649</v>
      </c>
      <c r="D23" s="413" t="s">
        <v>650</v>
      </c>
      <c r="E23" s="414" t="s">
        <v>651</v>
      </c>
      <c r="F23" s="415">
        <v>53731</v>
      </c>
      <c r="G23" s="415">
        <f>[5]내역서!F23</f>
        <v>28923</v>
      </c>
      <c r="H23" s="415">
        <v>0</v>
      </c>
      <c r="I23" s="415"/>
      <c r="J23" s="415">
        <f>내역서!F23</f>
        <v>0</v>
      </c>
      <c r="K23" s="416">
        <v>1060</v>
      </c>
      <c r="L23" s="417">
        <f t="shared" ref="L23:L89" si="22">INT($J23*K23)</f>
        <v>0</v>
      </c>
      <c r="M23" s="416">
        <v>904.8</v>
      </c>
      <c r="N23" s="417">
        <f t="shared" ref="N23:N89" si="23">INT($J23*M23)</f>
        <v>0</v>
      </c>
      <c r="O23" s="416">
        <v>596.1</v>
      </c>
      <c r="P23" s="417">
        <f t="shared" ref="P23:P89" si="24">INT($J23*O23)</f>
        <v>0</v>
      </c>
      <c r="Q23" s="416">
        <f t="shared" ref="Q23:R85" si="25">+K23+M23+O23</f>
        <v>2560.9</v>
      </c>
      <c r="R23" s="417">
        <f t="shared" si="16"/>
        <v>0</v>
      </c>
      <c r="S23" s="417">
        <f t="shared" ref="S23" si="26">J23-J22</f>
        <v>0</v>
      </c>
      <c r="T23" s="417">
        <f t="shared" ref="T23:U23" si="27">Q23-Q22</f>
        <v>0</v>
      </c>
      <c r="U23" s="417">
        <f t="shared" si="27"/>
        <v>0</v>
      </c>
      <c r="V23" s="414"/>
      <c r="W23" s="619" t="str">
        <f t="shared" si="19"/>
        <v/>
      </c>
    </row>
    <row r="24" spans="1:25" s="401" customFormat="1" ht="24" hidden="1" customHeight="1">
      <c r="A24" s="366" t="s">
        <v>4278</v>
      </c>
      <c r="B24" s="408" t="s">
        <v>0</v>
      </c>
      <c r="C24" s="418" t="s">
        <v>2079</v>
      </c>
      <c r="D24" s="418" t="s">
        <v>2080</v>
      </c>
      <c r="E24" s="419" t="s">
        <v>615</v>
      </c>
      <c r="F24" s="411">
        <v>0</v>
      </c>
      <c r="G24" s="411">
        <f>[5]내역서!F24</f>
        <v>6395</v>
      </c>
      <c r="H24" s="411"/>
      <c r="I24" s="411"/>
      <c r="J24" s="410">
        <f>내역서!F24</f>
        <v>0</v>
      </c>
      <c r="K24" s="411">
        <v>2468</v>
      </c>
      <c r="L24" s="412">
        <f>INT($J24*K24)</f>
        <v>0</v>
      </c>
      <c r="M24" s="411">
        <v>7167</v>
      </c>
      <c r="N24" s="412">
        <f>INT($J24*M24)</f>
        <v>0</v>
      </c>
      <c r="O24" s="411">
        <v>4630</v>
      </c>
      <c r="P24" s="412">
        <f>INT($J24*O24)</f>
        <v>0</v>
      </c>
      <c r="Q24" s="420">
        <f>+K24+M24+O24</f>
        <v>14265</v>
      </c>
      <c r="R24" s="412">
        <f>+L24+N24+P24</f>
        <v>0</v>
      </c>
      <c r="S24" s="412"/>
      <c r="T24" s="412"/>
      <c r="U24" s="412"/>
      <c r="V24" s="419" t="s">
        <v>2081</v>
      </c>
      <c r="W24" s="617" t="str">
        <f>+IF(J24&lt;0,"ng","")</f>
        <v/>
      </c>
    </row>
    <row r="25" spans="1:25" ht="24" hidden="1" customHeight="1">
      <c r="A25" s="372" t="s">
        <v>2072</v>
      </c>
      <c r="B25" s="413"/>
      <c r="C25" s="421" t="s">
        <v>652</v>
      </c>
      <c r="D25" s="421" t="s">
        <v>5360</v>
      </c>
      <c r="E25" s="422" t="s">
        <v>651</v>
      </c>
      <c r="F25" s="416">
        <v>0</v>
      </c>
      <c r="G25" s="416">
        <f>[5]내역서!F25</f>
        <v>6395</v>
      </c>
      <c r="H25" s="416"/>
      <c r="I25" s="416"/>
      <c r="J25" s="415">
        <f>내역서!F25</f>
        <v>0</v>
      </c>
      <c r="K25" s="416">
        <v>2468</v>
      </c>
      <c r="L25" s="417">
        <f t="shared" si="22"/>
        <v>0</v>
      </c>
      <c r="M25" s="416">
        <v>7167</v>
      </c>
      <c r="N25" s="417">
        <f t="shared" si="23"/>
        <v>0</v>
      </c>
      <c r="O25" s="416">
        <v>4630</v>
      </c>
      <c r="P25" s="417">
        <f t="shared" si="24"/>
        <v>0</v>
      </c>
      <c r="Q25" s="423">
        <f t="shared" si="25"/>
        <v>14265</v>
      </c>
      <c r="R25" s="417">
        <f t="shared" si="25"/>
        <v>0</v>
      </c>
      <c r="S25" s="417">
        <f t="shared" ref="S25" si="28">J25-J24</f>
        <v>0</v>
      </c>
      <c r="T25" s="417">
        <f t="shared" ref="T25:U25" si="29">Q25-Q24</f>
        <v>0</v>
      </c>
      <c r="U25" s="417">
        <f t="shared" si="29"/>
        <v>0</v>
      </c>
      <c r="V25" s="422" t="s">
        <v>5361</v>
      </c>
      <c r="W25" s="619" t="str">
        <f t="shared" si="19"/>
        <v/>
      </c>
    </row>
    <row r="26" spans="1:25" s="401" customFormat="1" ht="24" hidden="1" customHeight="1">
      <c r="A26" s="366" t="s">
        <v>2055</v>
      </c>
      <c r="B26" s="408" t="s">
        <v>0</v>
      </c>
      <c r="C26" s="418" t="s">
        <v>2084</v>
      </c>
      <c r="D26" s="418" t="s">
        <v>2080</v>
      </c>
      <c r="E26" s="419" t="s">
        <v>615</v>
      </c>
      <c r="F26" s="411">
        <v>0</v>
      </c>
      <c r="G26" s="411">
        <f>[5]내역서!F26</f>
        <v>8259</v>
      </c>
      <c r="H26" s="411"/>
      <c r="I26" s="411"/>
      <c r="J26" s="410">
        <f>내역서!F26</f>
        <v>0</v>
      </c>
      <c r="K26" s="411">
        <v>1477</v>
      </c>
      <c r="L26" s="412">
        <f>INT($J26*K26)</f>
        <v>0</v>
      </c>
      <c r="M26" s="411">
        <v>2805</v>
      </c>
      <c r="N26" s="412">
        <f>INT($J26*M26)</f>
        <v>0</v>
      </c>
      <c r="O26" s="411">
        <v>3398</v>
      </c>
      <c r="P26" s="412">
        <f>INT($J26*O26)</f>
        <v>0</v>
      </c>
      <c r="Q26" s="420">
        <f>+K26+M26+O26</f>
        <v>7680</v>
      </c>
      <c r="R26" s="412">
        <f>+L26+N26+P26</f>
        <v>0</v>
      </c>
      <c r="S26" s="412"/>
      <c r="T26" s="412"/>
      <c r="U26" s="412"/>
      <c r="V26" s="419" t="s">
        <v>2081</v>
      </c>
      <c r="W26" s="617" t="str">
        <f>+IF(J26&lt;0,"ng","")</f>
        <v/>
      </c>
    </row>
    <row r="27" spans="1:25" ht="24" hidden="1" customHeight="1">
      <c r="A27" s="372" t="s">
        <v>4298</v>
      </c>
      <c r="B27" s="413"/>
      <c r="C27" s="421" t="s">
        <v>5362</v>
      </c>
      <c r="D27" s="421" t="s">
        <v>5363</v>
      </c>
      <c r="E27" s="422" t="s">
        <v>651</v>
      </c>
      <c r="F27" s="416">
        <v>0</v>
      </c>
      <c r="G27" s="416">
        <f>[5]내역서!F27</f>
        <v>8259</v>
      </c>
      <c r="H27" s="416"/>
      <c r="I27" s="416"/>
      <c r="J27" s="415">
        <f>내역서!F27</f>
        <v>0</v>
      </c>
      <c r="K27" s="416">
        <v>1477</v>
      </c>
      <c r="L27" s="417">
        <f t="shared" si="22"/>
        <v>0</v>
      </c>
      <c r="M27" s="416">
        <v>2805</v>
      </c>
      <c r="N27" s="417">
        <f t="shared" si="23"/>
        <v>0</v>
      </c>
      <c r="O27" s="416">
        <v>3398</v>
      </c>
      <c r="P27" s="417">
        <f t="shared" si="24"/>
        <v>0</v>
      </c>
      <c r="Q27" s="423">
        <f t="shared" si="25"/>
        <v>7680</v>
      </c>
      <c r="R27" s="417">
        <f t="shared" si="25"/>
        <v>0</v>
      </c>
      <c r="S27" s="417">
        <f t="shared" ref="S27" si="30">J27-J26</f>
        <v>0</v>
      </c>
      <c r="T27" s="417">
        <f t="shared" ref="T27:U27" si="31">Q27-Q26</f>
        <v>0</v>
      </c>
      <c r="U27" s="417">
        <f t="shared" si="31"/>
        <v>0</v>
      </c>
      <c r="V27" s="422" t="s">
        <v>4467</v>
      </c>
      <c r="W27" s="619" t="str">
        <f t="shared" si="19"/>
        <v/>
      </c>
    </row>
    <row r="28" spans="1:25" s="401" customFormat="1" ht="24" hidden="1" customHeight="1">
      <c r="A28" s="366" t="s">
        <v>2055</v>
      </c>
      <c r="B28" s="408" t="s">
        <v>0</v>
      </c>
      <c r="C28" s="418" t="s">
        <v>2086</v>
      </c>
      <c r="D28" s="418" t="s">
        <v>2080</v>
      </c>
      <c r="E28" s="419" t="s">
        <v>615</v>
      </c>
      <c r="F28" s="411">
        <v>0</v>
      </c>
      <c r="G28" s="411">
        <f>[5]내역서!F28</f>
        <v>9370</v>
      </c>
      <c r="H28" s="411"/>
      <c r="I28" s="411"/>
      <c r="J28" s="410">
        <f>내역서!F28</f>
        <v>0</v>
      </c>
      <c r="K28" s="411">
        <v>2041.2</v>
      </c>
      <c r="L28" s="412">
        <f>INT($J28*K28)</f>
        <v>0</v>
      </c>
      <c r="M28" s="411">
        <v>4051</v>
      </c>
      <c r="N28" s="412">
        <f>INT($J28*M28)</f>
        <v>0</v>
      </c>
      <c r="O28" s="411">
        <v>3888</v>
      </c>
      <c r="P28" s="412">
        <f>INT($J28*O28)</f>
        <v>0</v>
      </c>
      <c r="Q28" s="420">
        <f>+K28+M28+O28</f>
        <v>9980.2000000000007</v>
      </c>
      <c r="R28" s="412">
        <f>+L28+N28+P28</f>
        <v>0</v>
      </c>
      <c r="S28" s="412"/>
      <c r="T28" s="412"/>
      <c r="U28" s="412"/>
      <c r="V28" s="419" t="s">
        <v>2081</v>
      </c>
      <c r="W28" s="617" t="str">
        <f>+IF(J28&lt;0,"ng","")</f>
        <v/>
      </c>
    </row>
    <row r="29" spans="1:25" ht="24" hidden="1" customHeight="1">
      <c r="A29" s="372" t="s">
        <v>2072</v>
      </c>
      <c r="B29" s="424"/>
      <c r="C29" s="421" t="s">
        <v>654</v>
      </c>
      <c r="D29" s="421" t="s">
        <v>5364</v>
      </c>
      <c r="E29" s="422" t="s">
        <v>651</v>
      </c>
      <c r="F29" s="416">
        <v>0</v>
      </c>
      <c r="G29" s="416">
        <f>[5]내역서!F29</f>
        <v>9370</v>
      </c>
      <c r="H29" s="416"/>
      <c r="I29" s="416"/>
      <c r="J29" s="415">
        <f>내역서!F29</f>
        <v>0</v>
      </c>
      <c r="K29" s="416">
        <v>2041.2000000000003</v>
      </c>
      <c r="L29" s="417">
        <f t="shared" si="22"/>
        <v>0</v>
      </c>
      <c r="M29" s="416">
        <v>4051</v>
      </c>
      <c r="N29" s="417">
        <f t="shared" si="23"/>
        <v>0</v>
      </c>
      <c r="O29" s="416">
        <v>3888</v>
      </c>
      <c r="P29" s="417">
        <f t="shared" si="24"/>
        <v>0</v>
      </c>
      <c r="Q29" s="423">
        <f t="shared" si="25"/>
        <v>9980.2000000000007</v>
      </c>
      <c r="R29" s="417">
        <f t="shared" si="25"/>
        <v>0</v>
      </c>
      <c r="S29" s="417">
        <f t="shared" ref="S29" si="32">J29-J28</f>
        <v>0</v>
      </c>
      <c r="T29" s="417">
        <f t="shared" ref="T29:U29" si="33">Q29-Q28</f>
        <v>0</v>
      </c>
      <c r="U29" s="417">
        <f t="shared" si="33"/>
        <v>0</v>
      </c>
      <c r="V29" s="422" t="s">
        <v>4467</v>
      </c>
      <c r="W29" s="619" t="str">
        <f t="shared" si="19"/>
        <v/>
      </c>
    </row>
    <row r="30" spans="1:25" s="401" customFormat="1" ht="24" hidden="1" customHeight="1">
      <c r="A30" s="366" t="s">
        <v>5365</v>
      </c>
      <c r="B30" s="408" t="s">
        <v>0</v>
      </c>
      <c r="C30" s="408" t="s">
        <v>2088</v>
      </c>
      <c r="D30" s="408" t="s">
        <v>620</v>
      </c>
      <c r="E30" s="409" t="s">
        <v>615</v>
      </c>
      <c r="F30" s="410">
        <v>8285</v>
      </c>
      <c r="G30" s="410">
        <f>[5]내역서!F30</f>
        <v>8285</v>
      </c>
      <c r="H30" s="410">
        <v>0</v>
      </c>
      <c r="I30" s="410"/>
      <c r="J30" s="410">
        <f>내역서!F30</f>
        <v>0</v>
      </c>
      <c r="K30" s="411">
        <v>1060</v>
      </c>
      <c r="L30" s="412">
        <f>INT($J30*K30)</f>
        <v>0</v>
      </c>
      <c r="M30" s="411">
        <v>904.8</v>
      </c>
      <c r="N30" s="412">
        <f>INT($J30*M30)</f>
        <v>0</v>
      </c>
      <c r="O30" s="411">
        <v>596.1</v>
      </c>
      <c r="P30" s="412">
        <f>INT($J30*O30)</f>
        <v>0</v>
      </c>
      <c r="Q30" s="411">
        <f>+K30+M30+O30</f>
        <v>2560.9</v>
      </c>
      <c r="R30" s="412">
        <f>L30+N30+P30</f>
        <v>0</v>
      </c>
      <c r="S30" s="412"/>
      <c r="T30" s="412"/>
      <c r="U30" s="412"/>
      <c r="V30" s="409" t="s">
        <v>0</v>
      </c>
      <c r="W30" s="617" t="str">
        <f>+IF(J30&lt;0,"ng","")</f>
        <v/>
      </c>
    </row>
    <row r="31" spans="1:25" ht="24" hidden="1" customHeight="1">
      <c r="A31" s="372" t="s">
        <v>5366</v>
      </c>
      <c r="B31" s="413" t="s">
        <v>0</v>
      </c>
      <c r="C31" s="413" t="s">
        <v>655</v>
      </c>
      <c r="D31" s="413" t="s">
        <v>650</v>
      </c>
      <c r="E31" s="414" t="s">
        <v>651</v>
      </c>
      <c r="F31" s="415">
        <v>8285</v>
      </c>
      <c r="G31" s="415">
        <f>[5]내역서!F31</f>
        <v>8285</v>
      </c>
      <c r="H31" s="415">
        <v>0</v>
      </c>
      <c r="I31" s="415"/>
      <c r="J31" s="415">
        <f>내역서!F31</f>
        <v>0</v>
      </c>
      <c r="K31" s="416">
        <v>1060</v>
      </c>
      <c r="L31" s="417">
        <f t="shared" si="22"/>
        <v>0</v>
      </c>
      <c r="M31" s="416">
        <v>904.8</v>
      </c>
      <c r="N31" s="417">
        <f t="shared" si="23"/>
        <v>0</v>
      </c>
      <c r="O31" s="416">
        <v>596.1</v>
      </c>
      <c r="P31" s="417">
        <f t="shared" si="24"/>
        <v>0</v>
      </c>
      <c r="Q31" s="416">
        <f t="shared" si="25"/>
        <v>2560.9</v>
      </c>
      <c r="R31" s="417">
        <f t="shared" si="16"/>
        <v>0</v>
      </c>
      <c r="S31" s="417">
        <f t="shared" ref="S31" si="34">J31-J30</f>
        <v>0</v>
      </c>
      <c r="T31" s="417">
        <f t="shared" ref="T31:U31" si="35">Q31-Q30</f>
        <v>0</v>
      </c>
      <c r="U31" s="417">
        <f t="shared" si="35"/>
        <v>0</v>
      </c>
      <c r="V31" s="414"/>
      <c r="W31" s="619" t="str">
        <f t="shared" si="19"/>
        <v/>
      </c>
    </row>
    <row r="32" spans="1:25" s="401" customFormat="1" ht="24" hidden="1" customHeight="1">
      <c r="A32" s="366" t="s">
        <v>2055</v>
      </c>
      <c r="B32" s="408" t="s">
        <v>0</v>
      </c>
      <c r="C32" s="408" t="s">
        <v>616</v>
      </c>
      <c r="D32" s="408" t="s">
        <v>617</v>
      </c>
      <c r="E32" s="409" t="s">
        <v>615</v>
      </c>
      <c r="F32" s="410">
        <v>0</v>
      </c>
      <c r="G32" s="410">
        <f>[5]내역서!F32</f>
        <v>5736</v>
      </c>
      <c r="H32" s="410">
        <v>0</v>
      </c>
      <c r="I32" s="410"/>
      <c r="J32" s="410">
        <f>내역서!F32</f>
        <v>0</v>
      </c>
      <c r="K32" s="411">
        <v>454</v>
      </c>
      <c r="L32" s="412">
        <f>INT($J32*K32)</f>
        <v>0</v>
      </c>
      <c r="M32" s="411">
        <v>693</v>
      </c>
      <c r="N32" s="412">
        <f>INT($J32*M32)</f>
        <v>0</v>
      </c>
      <c r="O32" s="411">
        <v>373</v>
      </c>
      <c r="P32" s="412">
        <f>INT($J32*O32)</f>
        <v>0</v>
      </c>
      <c r="Q32" s="411">
        <f>+K32+M32+O32</f>
        <v>1520</v>
      </c>
      <c r="R32" s="412">
        <f>L32+N32+P32</f>
        <v>0</v>
      </c>
      <c r="S32" s="412"/>
      <c r="T32" s="412"/>
      <c r="U32" s="412"/>
      <c r="V32" s="409" t="s">
        <v>2081</v>
      </c>
      <c r="W32" s="617" t="str">
        <f>+IF(J32&lt;0,"ng","")</f>
        <v/>
      </c>
    </row>
    <row r="33" spans="1:23" ht="24" hidden="1" customHeight="1">
      <c r="A33" s="372" t="s">
        <v>5350</v>
      </c>
      <c r="B33" s="413" t="s">
        <v>0</v>
      </c>
      <c r="C33" s="413" t="s">
        <v>616</v>
      </c>
      <c r="D33" s="413" t="s">
        <v>617</v>
      </c>
      <c r="E33" s="414" t="s">
        <v>615</v>
      </c>
      <c r="F33" s="415">
        <v>0</v>
      </c>
      <c r="G33" s="415">
        <f>[5]내역서!F33</f>
        <v>5736</v>
      </c>
      <c r="H33" s="415">
        <v>0</v>
      </c>
      <c r="I33" s="415"/>
      <c r="J33" s="415">
        <f>내역서!F33</f>
        <v>0</v>
      </c>
      <c r="K33" s="416">
        <v>454</v>
      </c>
      <c r="L33" s="417">
        <f t="shared" si="22"/>
        <v>0</v>
      </c>
      <c r="M33" s="416">
        <v>693</v>
      </c>
      <c r="N33" s="417">
        <f t="shared" si="23"/>
        <v>0</v>
      </c>
      <c r="O33" s="416">
        <v>373</v>
      </c>
      <c r="P33" s="417">
        <f t="shared" si="24"/>
        <v>0</v>
      </c>
      <c r="Q33" s="416">
        <f t="shared" si="25"/>
        <v>1520</v>
      </c>
      <c r="R33" s="417">
        <f t="shared" si="16"/>
        <v>0</v>
      </c>
      <c r="S33" s="417">
        <f t="shared" ref="S33" si="36">J33-J32</f>
        <v>0</v>
      </c>
      <c r="T33" s="417">
        <f t="shared" ref="T33:U33" si="37">Q33-Q32</f>
        <v>0</v>
      </c>
      <c r="U33" s="417">
        <f t="shared" si="37"/>
        <v>0</v>
      </c>
      <c r="V33" s="414" t="s">
        <v>2119</v>
      </c>
      <c r="W33" s="619" t="str">
        <f t="shared" si="19"/>
        <v/>
      </c>
    </row>
    <row r="34" spans="1:23" s="657" customFormat="1" ht="24" customHeight="1">
      <c r="A34" s="366" t="s">
        <v>5367</v>
      </c>
      <c r="B34" s="418" t="s">
        <v>0</v>
      </c>
      <c r="C34" s="418" t="s">
        <v>630</v>
      </c>
      <c r="D34" s="418" t="s">
        <v>631</v>
      </c>
      <c r="E34" s="419" t="s">
        <v>615</v>
      </c>
      <c r="F34" s="411">
        <f>+G34</f>
        <v>11087</v>
      </c>
      <c r="G34" s="429">
        <f>[5]내역서!F34</f>
        <v>11087</v>
      </c>
      <c r="H34" s="429">
        <v>10917</v>
      </c>
      <c r="I34" s="411">
        <f>G34-H34</f>
        <v>170</v>
      </c>
      <c r="J34" s="429">
        <f>내역서!F34</f>
        <v>0</v>
      </c>
      <c r="K34" s="411">
        <v>371.9</v>
      </c>
      <c r="L34" s="412">
        <f>INT($J34*K34)</f>
        <v>0</v>
      </c>
      <c r="M34" s="411">
        <v>616.20000000000005</v>
      </c>
      <c r="N34" s="412">
        <f>INT($J34*M34)</f>
        <v>0</v>
      </c>
      <c r="O34" s="411">
        <v>352</v>
      </c>
      <c r="P34" s="412">
        <f>INT($J34*O34)</f>
        <v>0</v>
      </c>
      <c r="Q34" s="411">
        <f>+K34+M34+O34</f>
        <v>1340.1</v>
      </c>
      <c r="R34" s="412">
        <f>L34+N34+P34</f>
        <v>0</v>
      </c>
      <c r="S34" s="412"/>
      <c r="T34" s="412"/>
      <c r="U34" s="412"/>
      <c r="V34" s="419" t="s">
        <v>0</v>
      </c>
      <c r="W34" s="617" t="str">
        <f>+IF(J34&lt;0,"ng","")</f>
        <v/>
      </c>
    </row>
    <row r="35" spans="1:23" s="172" customFormat="1" ht="24" customHeight="1">
      <c r="A35" s="372" t="s">
        <v>5368</v>
      </c>
      <c r="B35" s="421" t="s">
        <v>0</v>
      </c>
      <c r="C35" s="421" t="s">
        <v>656</v>
      </c>
      <c r="D35" s="421" t="s">
        <v>657</v>
      </c>
      <c r="E35" s="422" t="s">
        <v>651</v>
      </c>
      <c r="F35" s="416">
        <f>+G35</f>
        <v>11087</v>
      </c>
      <c r="G35" s="430">
        <f>[5]내역서!F35</f>
        <v>11087</v>
      </c>
      <c r="H35" s="430">
        <v>10917</v>
      </c>
      <c r="I35" s="416">
        <f t="shared" ref="I35:I65" si="38">G35-H35</f>
        <v>170</v>
      </c>
      <c r="J35" s="430">
        <f>내역서!F35</f>
        <v>0</v>
      </c>
      <c r="K35" s="416">
        <v>371.9</v>
      </c>
      <c r="L35" s="417">
        <f t="shared" si="22"/>
        <v>0</v>
      </c>
      <c r="M35" s="416">
        <v>616.20000000000005</v>
      </c>
      <c r="N35" s="417">
        <f t="shared" si="23"/>
        <v>0</v>
      </c>
      <c r="O35" s="416">
        <v>352</v>
      </c>
      <c r="P35" s="417">
        <f t="shared" si="24"/>
        <v>0</v>
      </c>
      <c r="Q35" s="416">
        <f t="shared" si="25"/>
        <v>1340.1</v>
      </c>
      <c r="R35" s="417">
        <f t="shared" si="16"/>
        <v>0</v>
      </c>
      <c r="S35" s="417">
        <f t="shared" ref="S35" si="39">J35-J34</f>
        <v>0</v>
      </c>
      <c r="T35" s="417">
        <f t="shared" ref="T35:U35" si="40">Q35-Q34</f>
        <v>0</v>
      </c>
      <c r="U35" s="417">
        <f t="shared" si="40"/>
        <v>0</v>
      </c>
      <c r="V35" s="422"/>
      <c r="W35" s="619" t="str">
        <f t="shared" si="19"/>
        <v/>
      </c>
    </row>
    <row r="36" spans="1:23" s="401" customFormat="1" ht="24" hidden="1" customHeight="1">
      <c r="A36" s="366" t="s">
        <v>5367</v>
      </c>
      <c r="B36" s="408" t="s">
        <v>0</v>
      </c>
      <c r="C36" s="408" t="s">
        <v>2090</v>
      </c>
      <c r="D36" s="408" t="s">
        <v>631</v>
      </c>
      <c r="E36" s="409" t="s">
        <v>615</v>
      </c>
      <c r="F36" s="410">
        <f>G36</f>
        <v>936</v>
      </c>
      <c r="G36" s="410">
        <f>[5]내역서!F36</f>
        <v>936</v>
      </c>
      <c r="H36" s="410">
        <v>920</v>
      </c>
      <c r="I36" s="410">
        <f>G36-H36</f>
        <v>16</v>
      </c>
      <c r="J36" s="410">
        <f>내역서!F36</f>
        <v>0</v>
      </c>
      <c r="K36" s="411">
        <v>397.9</v>
      </c>
      <c r="L36" s="412">
        <f>INT($J36*K36)</f>
        <v>0</v>
      </c>
      <c r="M36" s="411">
        <v>660.1</v>
      </c>
      <c r="N36" s="412">
        <f>INT($J36*M36)</f>
        <v>0</v>
      </c>
      <c r="O36" s="411">
        <v>376.9</v>
      </c>
      <c r="P36" s="412">
        <f>INT($J36*O36)</f>
        <v>0</v>
      </c>
      <c r="Q36" s="411">
        <f>+K36+M36+O36</f>
        <v>1434.9</v>
      </c>
      <c r="R36" s="412">
        <f>L36+N36+P36</f>
        <v>0</v>
      </c>
      <c r="S36" s="412"/>
      <c r="T36" s="412"/>
      <c r="U36" s="412"/>
      <c r="V36" s="409" t="s">
        <v>0</v>
      </c>
      <c r="W36" s="617" t="str">
        <f>+IF(J36&lt;0,"ng","")</f>
        <v/>
      </c>
    </row>
    <row r="37" spans="1:23" ht="24" hidden="1" customHeight="1">
      <c r="A37" s="372" t="s">
        <v>5369</v>
      </c>
      <c r="B37" s="413" t="s">
        <v>0</v>
      </c>
      <c r="C37" s="413" t="s">
        <v>658</v>
      </c>
      <c r="D37" s="413" t="s">
        <v>657</v>
      </c>
      <c r="E37" s="414" t="s">
        <v>651</v>
      </c>
      <c r="F37" s="415">
        <f t="shared" ref="F37:F65" si="41">G37</f>
        <v>936</v>
      </c>
      <c r="G37" s="415">
        <f>[5]내역서!F37</f>
        <v>936</v>
      </c>
      <c r="H37" s="415">
        <v>920</v>
      </c>
      <c r="I37" s="415">
        <f t="shared" si="38"/>
        <v>16</v>
      </c>
      <c r="J37" s="415">
        <f>내역서!F37</f>
        <v>0</v>
      </c>
      <c r="K37" s="416">
        <v>397.9</v>
      </c>
      <c r="L37" s="417">
        <f>INT($J37*K37)</f>
        <v>0</v>
      </c>
      <c r="M37" s="416">
        <v>660.1</v>
      </c>
      <c r="N37" s="417">
        <f t="shared" si="23"/>
        <v>0</v>
      </c>
      <c r="O37" s="416">
        <v>376.9</v>
      </c>
      <c r="P37" s="417">
        <f>INT($J37*O37)</f>
        <v>0</v>
      </c>
      <c r="Q37" s="416">
        <f t="shared" si="25"/>
        <v>1434.9</v>
      </c>
      <c r="R37" s="417">
        <f>L37+N37+P37</f>
        <v>0</v>
      </c>
      <c r="S37" s="417">
        <f t="shared" ref="S37" si="42">J37-J36</f>
        <v>0</v>
      </c>
      <c r="T37" s="417">
        <f t="shared" ref="T37:U37" si="43">Q37-Q36</f>
        <v>0</v>
      </c>
      <c r="U37" s="417">
        <f t="shared" si="43"/>
        <v>0</v>
      </c>
      <c r="V37" s="414"/>
      <c r="W37" s="619" t="str">
        <f t="shared" si="19"/>
        <v/>
      </c>
    </row>
    <row r="38" spans="1:23" s="401" customFormat="1" ht="24" hidden="1" customHeight="1">
      <c r="A38" s="366" t="s">
        <v>5370</v>
      </c>
      <c r="B38" s="408" t="s">
        <v>0</v>
      </c>
      <c r="C38" s="408" t="s">
        <v>2091</v>
      </c>
      <c r="D38" s="408" t="s">
        <v>2092</v>
      </c>
      <c r="E38" s="409" t="s">
        <v>615</v>
      </c>
      <c r="F38" s="410">
        <f>G38</f>
        <v>13334</v>
      </c>
      <c r="G38" s="410">
        <f>[5]내역서!F38</f>
        <v>13334</v>
      </c>
      <c r="H38" s="410">
        <v>7454</v>
      </c>
      <c r="I38" s="410">
        <f>G38-H38</f>
        <v>5880</v>
      </c>
      <c r="J38" s="410">
        <f>내역서!F38</f>
        <v>0</v>
      </c>
      <c r="K38" s="411">
        <v>630.4</v>
      </c>
      <c r="L38" s="412">
        <f>INT($J38*K38)</f>
        <v>0</v>
      </c>
      <c r="M38" s="411">
        <v>2494.4</v>
      </c>
      <c r="N38" s="412">
        <f>INT($J38*M38)</f>
        <v>0</v>
      </c>
      <c r="O38" s="411">
        <v>547.20000000000005</v>
      </c>
      <c r="P38" s="412">
        <f>INT($J38*O38)</f>
        <v>0</v>
      </c>
      <c r="Q38" s="411">
        <f>+K38+M38+O38</f>
        <v>3672</v>
      </c>
      <c r="R38" s="412">
        <f>L38+N38+P38</f>
        <v>0</v>
      </c>
      <c r="S38" s="412"/>
      <c r="T38" s="412"/>
      <c r="U38" s="412"/>
      <c r="V38" s="409" t="s">
        <v>0</v>
      </c>
      <c r="W38" s="617" t="str">
        <f>+IF(J38&lt;0,"ng","")</f>
        <v/>
      </c>
    </row>
    <row r="39" spans="1:23" ht="24" hidden="1" customHeight="1">
      <c r="A39" s="372" t="s">
        <v>2072</v>
      </c>
      <c r="B39" s="413" t="s">
        <v>0</v>
      </c>
      <c r="C39" s="413" t="s">
        <v>659</v>
      </c>
      <c r="D39" s="413" t="s">
        <v>660</v>
      </c>
      <c r="E39" s="414" t="s">
        <v>651</v>
      </c>
      <c r="F39" s="415">
        <f t="shared" si="41"/>
        <v>13334</v>
      </c>
      <c r="G39" s="415">
        <f>[5]내역서!F39</f>
        <v>13334</v>
      </c>
      <c r="H39" s="415">
        <v>7454</v>
      </c>
      <c r="I39" s="415">
        <f t="shared" si="38"/>
        <v>5880</v>
      </c>
      <c r="J39" s="415">
        <f>내역서!F39</f>
        <v>0</v>
      </c>
      <c r="K39" s="416">
        <v>630.4</v>
      </c>
      <c r="L39" s="417">
        <f t="shared" si="22"/>
        <v>0</v>
      </c>
      <c r="M39" s="416">
        <v>2494.4</v>
      </c>
      <c r="N39" s="417">
        <f t="shared" si="23"/>
        <v>0</v>
      </c>
      <c r="O39" s="416">
        <v>547.20000000000005</v>
      </c>
      <c r="P39" s="417">
        <f t="shared" si="24"/>
        <v>0</v>
      </c>
      <c r="Q39" s="416">
        <f t="shared" si="25"/>
        <v>3672</v>
      </c>
      <c r="R39" s="417">
        <f t="shared" si="16"/>
        <v>0</v>
      </c>
      <c r="S39" s="417">
        <f t="shared" ref="S39" si="44">J39-J38</f>
        <v>0</v>
      </c>
      <c r="T39" s="417">
        <f t="shared" ref="T39:U39" si="45">Q39-Q38</f>
        <v>0</v>
      </c>
      <c r="U39" s="417">
        <f t="shared" si="45"/>
        <v>0</v>
      </c>
      <c r="V39" s="414"/>
      <c r="W39" s="619" t="str">
        <f t="shared" si="19"/>
        <v/>
      </c>
    </row>
    <row r="40" spans="1:23" s="401" customFormat="1" ht="24" customHeight="1">
      <c r="A40" s="366" t="s">
        <v>5371</v>
      </c>
      <c r="B40" s="408" t="s">
        <v>0</v>
      </c>
      <c r="C40" s="408" t="s">
        <v>2094</v>
      </c>
      <c r="D40" s="408" t="s">
        <v>2095</v>
      </c>
      <c r="E40" s="409" t="s">
        <v>615</v>
      </c>
      <c r="F40" s="410">
        <f>G40</f>
        <v>6160</v>
      </c>
      <c r="G40" s="689">
        <f>[5]내역서!F40</f>
        <v>6160</v>
      </c>
      <c r="H40" s="689">
        <v>6098</v>
      </c>
      <c r="I40" s="410">
        <f>G40-H40</f>
        <v>62</v>
      </c>
      <c r="J40" s="689">
        <f>내역서!F40</f>
        <v>0</v>
      </c>
      <c r="K40" s="411">
        <v>600.70000000000005</v>
      </c>
      <c r="L40" s="412">
        <f>INT($J40*K40)</f>
        <v>0</v>
      </c>
      <c r="M40" s="411">
        <v>1463.2</v>
      </c>
      <c r="N40" s="412">
        <f>INT($J40*M40)</f>
        <v>0</v>
      </c>
      <c r="O40" s="411">
        <v>316.10000000000002</v>
      </c>
      <c r="P40" s="412">
        <f>INT($J40*O40)</f>
        <v>0</v>
      </c>
      <c r="Q40" s="411">
        <f>+K40+M40+O40</f>
        <v>2380</v>
      </c>
      <c r="R40" s="412">
        <f>L40+N40+P40</f>
        <v>0</v>
      </c>
      <c r="S40" s="412"/>
      <c r="T40" s="412"/>
      <c r="U40" s="412"/>
      <c r="V40" s="409" t="s">
        <v>0</v>
      </c>
      <c r="W40" s="617" t="str">
        <f>+IF(J40&lt;0,"ng","")</f>
        <v/>
      </c>
    </row>
    <row r="41" spans="1:23" ht="24" customHeight="1">
      <c r="A41" s="372" t="s">
        <v>4298</v>
      </c>
      <c r="B41" s="413" t="s">
        <v>0</v>
      </c>
      <c r="C41" s="413" t="s">
        <v>661</v>
      </c>
      <c r="D41" s="413" t="s">
        <v>662</v>
      </c>
      <c r="E41" s="414" t="s">
        <v>651</v>
      </c>
      <c r="F41" s="415">
        <f t="shared" si="41"/>
        <v>6160</v>
      </c>
      <c r="G41" s="690">
        <f>[5]내역서!F41</f>
        <v>6160</v>
      </c>
      <c r="H41" s="690">
        <v>6098</v>
      </c>
      <c r="I41" s="415">
        <f t="shared" si="38"/>
        <v>62</v>
      </c>
      <c r="J41" s="690">
        <f>내역서!F41</f>
        <v>0</v>
      </c>
      <c r="K41" s="416">
        <v>600.70000000000005</v>
      </c>
      <c r="L41" s="417">
        <f t="shared" si="22"/>
        <v>0</v>
      </c>
      <c r="M41" s="416">
        <v>1463.2</v>
      </c>
      <c r="N41" s="417">
        <f t="shared" si="23"/>
        <v>0</v>
      </c>
      <c r="O41" s="416">
        <v>316.10000000000002</v>
      </c>
      <c r="P41" s="417">
        <f t="shared" si="24"/>
        <v>0</v>
      </c>
      <c r="Q41" s="416">
        <f t="shared" si="25"/>
        <v>2380</v>
      </c>
      <c r="R41" s="417">
        <f t="shared" si="16"/>
        <v>0</v>
      </c>
      <c r="S41" s="417">
        <f t="shared" ref="S41" si="46">J41-J40</f>
        <v>0</v>
      </c>
      <c r="T41" s="417">
        <f t="shared" ref="T41:U41" si="47">Q41-Q40</f>
        <v>0</v>
      </c>
      <c r="U41" s="417">
        <f t="shared" si="47"/>
        <v>0</v>
      </c>
      <c r="V41" s="414"/>
      <c r="W41" s="619" t="str">
        <f t="shared" si="19"/>
        <v/>
      </c>
    </row>
    <row r="42" spans="1:23" s="401" customFormat="1" ht="24" customHeight="1">
      <c r="A42" s="366" t="s">
        <v>5372</v>
      </c>
      <c r="B42" s="408" t="s">
        <v>0</v>
      </c>
      <c r="C42" s="408" t="s">
        <v>2096</v>
      </c>
      <c r="D42" s="408" t="s">
        <v>2097</v>
      </c>
      <c r="E42" s="409" t="s">
        <v>615</v>
      </c>
      <c r="F42" s="410">
        <f>G42</f>
        <v>3282</v>
      </c>
      <c r="G42" s="410">
        <f>[5]내역서!F42</f>
        <v>3282</v>
      </c>
      <c r="H42" s="410">
        <v>3170</v>
      </c>
      <c r="I42" s="410">
        <f>G42-H42</f>
        <v>112</v>
      </c>
      <c r="J42" s="410">
        <f>내역서!F42</f>
        <v>0</v>
      </c>
      <c r="K42" s="411">
        <v>515.20000000000005</v>
      </c>
      <c r="L42" s="412">
        <f>INT($J42*K42)</f>
        <v>0</v>
      </c>
      <c r="M42" s="411">
        <v>1895.2</v>
      </c>
      <c r="N42" s="412">
        <f>INT($J42*M42)</f>
        <v>0</v>
      </c>
      <c r="O42" s="411">
        <v>408.9</v>
      </c>
      <c r="P42" s="412">
        <f>INT($J42*O42)</f>
        <v>0</v>
      </c>
      <c r="Q42" s="411">
        <f>+K42+M42+O42</f>
        <v>2819.3</v>
      </c>
      <c r="R42" s="412">
        <f>L42+N42+P42</f>
        <v>0</v>
      </c>
      <c r="S42" s="412"/>
      <c r="T42" s="412"/>
      <c r="U42" s="412"/>
      <c r="V42" s="409" t="s">
        <v>0</v>
      </c>
      <c r="W42" s="617" t="str">
        <f>+IF(J42&lt;0,"ng","")</f>
        <v/>
      </c>
    </row>
    <row r="43" spans="1:23" ht="24" customHeight="1">
      <c r="A43" s="372" t="s">
        <v>5369</v>
      </c>
      <c r="B43" s="413" t="s">
        <v>0</v>
      </c>
      <c r="C43" s="413" t="s">
        <v>663</v>
      </c>
      <c r="D43" s="413" t="s">
        <v>664</v>
      </c>
      <c r="E43" s="414" t="s">
        <v>651</v>
      </c>
      <c r="F43" s="415">
        <f t="shared" si="41"/>
        <v>3282</v>
      </c>
      <c r="G43" s="415">
        <f>[5]내역서!F43</f>
        <v>3282</v>
      </c>
      <c r="H43" s="415">
        <v>3170</v>
      </c>
      <c r="I43" s="415">
        <f t="shared" si="38"/>
        <v>112</v>
      </c>
      <c r="J43" s="415">
        <f>내역서!F43</f>
        <v>0</v>
      </c>
      <c r="K43" s="416">
        <v>515.20000000000005</v>
      </c>
      <c r="L43" s="417">
        <f t="shared" si="22"/>
        <v>0</v>
      </c>
      <c r="M43" s="416">
        <v>1895.2</v>
      </c>
      <c r="N43" s="417">
        <f t="shared" si="23"/>
        <v>0</v>
      </c>
      <c r="O43" s="416">
        <v>408.9</v>
      </c>
      <c r="P43" s="417">
        <f>INT($J43*O43)</f>
        <v>0</v>
      </c>
      <c r="Q43" s="416">
        <f t="shared" si="25"/>
        <v>2819.3</v>
      </c>
      <c r="R43" s="417">
        <f>L43+N43+P43</f>
        <v>0</v>
      </c>
      <c r="S43" s="417">
        <f t="shared" ref="S43" si="48">J43-J42</f>
        <v>0</v>
      </c>
      <c r="T43" s="417">
        <f t="shared" ref="T43:U43" si="49">Q43-Q42</f>
        <v>0</v>
      </c>
      <c r="U43" s="417">
        <f t="shared" si="49"/>
        <v>0</v>
      </c>
      <c r="V43" s="414"/>
      <c r="W43" s="619" t="str">
        <f t="shared" si="19"/>
        <v/>
      </c>
    </row>
    <row r="44" spans="1:23" s="401" customFormat="1" ht="23.25" customHeight="1">
      <c r="A44" s="366" t="s">
        <v>4295</v>
      </c>
      <c r="B44" s="408" t="s">
        <v>0</v>
      </c>
      <c r="C44" s="408" t="s">
        <v>2098</v>
      </c>
      <c r="D44" s="408" t="s">
        <v>2099</v>
      </c>
      <c r="E44" s="409" t="s">
        <v>615</v>
      </c>
      <c r="F44" s="410">
        <f>G44</f>
        <v>14</v>
      </c>
      <c r="G44" s="410">
        <f>[5]내역서!F44</f>
        <v>14</v>
      </c>
      <c r="H44" s="410">
        <v>14</v>
      </c>
      <c r="I44" s="410">
        <f>G44-H44</f>
        <v>0</v>
      </c>
      <c r="J44" s="410">
        <f>내역서!F44</f>
        <v>0</v>
      </c>
      <c r="K44" s="411">
        <v>471.6</v>
      </c>
      <c r="L44" s="412">
        <f>INT($J44*K44)</f>
        <v>0</v>
      </c>
      <c r="M44" s="411">
        <v>3906.3</v>
      </c>
      <c r="N44" s="412">
        <f>INT($J44*M44)</f>
        <v>0</v>
      </c>
      <c r="O44" s="411">
        <v>444.7</v>
      </c>
      <c r="P44" s="412">
        <f>INT($J44*O44)</f>
        <v>0</v>
      </c>
      <c r="Q44" s="411">
        <f>+K44+M44+O44</f>
        <v>4822.6000000000004</v>
      </c>
      <c r="R44" s="412">
        <f>L44+N44+P44</f>
        <v>0</v>
      </c>
      <c r="S44" s="412"/>
      <c r="T44" s="412"/>
      <c r="U44" s="412"/>
      <c r="V44" s="409" t="s">
        <v>0</v>
      </c>
      <c r="W44" s="617" t="str">
        <f>+IF(J44&lt;0,"ng","")</f>
        <v/>
      </c>
    </row>
    <row r="45" spans="1:23" ht="23.25" customHeight="1">
      <c r="A45" s="372" t="s">
        <v>5373</v>
      </c>
      <c r="B45" s="413" t="s">
        <v>0</v>
      </c>
      <c r="C45" s="413" t="s">
        <v>665</v>
      </c>
      <c r="D45" s="413" t="s">
        <v>666</v>
      </c>
      <c r="E45" s="414" t="s">
        <v>651</v>
      </c>
      <c r="F45" s="415">
        <f t="shared" si="41"/>
        <v>14</v>
      </c>
      <c r="G45" s="415">
        <f>[5]내역서!F45</f>
        <v>14</v>
      </c>
      <c r="H45" s="415">
        <v>14</v>
      </c>
      <c r="I45" s="415">
        <f t="shared" si="38"/>
        <v>0</v>
      </c>
      <c r="J45" s="415">
        <f>내역서!F45</f>
        <v>0</v>
      </c>
      <c r="K45" s="416">
        <v>471.6</v>
      </c>
      <c r="L45" s="417">
        <f t="shared" si="22"/>
        <v>0</v>
      </c>
      <c r="M45" s="416">
        <v>3906.3</v>
      </c>
      <c r="N45" s="417">
        <f t="shared" si="23"/>
        <v>0</v>
      </c>
      <c r="O45" s="416">
        <v>444.7</v>
      </c>
      <c r="P45" s="417">
        <f t="shared" si="24"/>
        <v>0</v>
      </c>
      <c r="Q45" s="416">
        <f t="shared" si="25"/>
        <v>4822.6000000000004</v>
      </c>
      <c r="R45" s="417">
        <f t="shared" si="16"/>
        <v>0</v>
      </c>
      <c r="S45" s="417">
        <f t="shared" ref="S45" si="50">J45-J44</f>
        <v>0</v>
      </c>
      <c r="T45" s="417">
        <f t="shared" ref="T45:U45" si="51">Q45-Q44</f>
        <v>0</v>
      </c>
      <c r="U45" s="417">
        <f t="shared" si="51"/>
        <v>0</v>
      </c>
      <c r="V45" s="414"/>
      <c r="W45" s="619" t="str">
        <f t="shared" si="19"/>
        <v/>
      </c>
    </row>
    <row r="46" spans="1:23" s="401" customFormat="1" ht="23.25" hidden="1" customHeight="1">
      <c r="A46" s="366" t="s">
        <v>4295</v>
      </c>
      <c r="B46" s="408" t="s">
        <v>0</v>
      </c>
      <c r="C46" s="408" t="s">
        <v>2100</v>
      </c>
      <c r="D46" s="408" t="s">
        <v>2101</v>
      </c>
      <c r="E46" s="409" t="s">
        <v>615</v>
      </c>
      <c r="F46" s="410">
        <f>G46</f>
        <v>7777</v>
      </c>
      <c r="G46" s="410">
        <f>[5]내역서!F46</f>
        <v>7777</v>
      </c>
      <c r="H46" s="410">
        <v>7777</v>
      </c>
      <c r="I46" s="410">
        <f>G46-H46</f>
        <v>0</v>
      </c>
      <c r="J46" s="410">
        <f>내역서!F46</f>
        <v>0</v>
      </c>
      <c r="K46" s="411">
        <v>440.7</v>
      </c>
      <c r="L46" s="412">
        <f>INT($J46*K46)</f>
        <v>0</v>
      </c>
      <c r="M46" s="411">
        <v>1055.9000000000001</v>
      </c>
      <c r="N46" s="412">
        <f>INT($J46*M46)</f>
        <v>0</v>
      </c>
      <c r="O46" s="411">
        <v>496.6</v>
      </c>
      <c r="P46" s="412">
        <f>INT($J46*O46)</f>
        <v>0</v>
      </c>
      <c r="Q46" s="411">
        <f>+K46+M46+O46</f>
        <v>1993.2000000000003</v>
      </c>
      <c r="R46" s="412">
        <f>L46+N46+P46</f>
        <v>0</v>
      </c>
      <c r="S46" s="412"/>
      <c r="T46" s="412"/>
      <c r="U46" s="412"/>
      <c r="V46" s="409" t="s">
        <v>0</v>
      </c>
      <c r="W46" s="617" t="str">
        <f>+IF(J46&lt;0,"ng","")</f>
        <v/>
      </c>
    </row>
    <row r="47" spans="1:23" ht="23.25" hidden="1" customHeight="1">
      <c r="A47" s="372" t="s">
        <v>5374</v>
      </c>
      <c r="B47" s="413" t="s">
        <v>0</v>
      </c>
      <c r="C47" s="413" t="s">
        <v>667</v>
      </c>
      <c r="D47" s="413" t="s">
        <v>668</v>
      </c>
      <c r="E47" s="414" t="s">
        <v>651</v>
      </c>
      <c r="F47" s="415">
        <f t="shared" si="41"/>
        <v>7777</v>
      </c>
      <c r="G47" s="415">
        <f>[5]내역서!F47</f>
        <v>7777</v>
      </c>
      <c r="H47" s="415">
        <v>7777</v>
      </c>
      <c r="I47" s="415">
        <f t="shared" si="38"/>
        <v>0</v>
      </c>
      <c r="J47" s="415">
        <f>내역서!F47</f>
        <v>0</v>
      </c>
      <c r="K47" s="416">
        <v>440.7</v>
      </c>
      <c r="L47" s="417">
        <f t="shared" si="22"/>
        <v>0</v>
      </c>
      <c r="M47" s="416">
        <v>1055.9000000000001</v>
      </c>
      <c r="N47" s="417">
        <f t="shared" si="23"/>
        <v>0</v>
      </c>
      <c r="O47" s="416">
        <v>496.6</v>
      </c>
      <c r="P47" s="417">
        <f t="shared" si="24"/>
        <v>0</v>
      </c>
      <c r="Q47" s="416">
        <f t="shared" si="25"/>
        <v>1993.2000000000003</v>
      </c>
      <c r="R47" s="417">
        <f t="shared" si="16"/>
        <v>0</v>
      </c>
      <c r="S47" s="417">
        <f t="shared" ref="S47" si="52">J47-J46</f>
        <v>0</v>
      </c>
      <c r="T47" s="417">
        <f t="shared" ref="T47:U47" si="53">Q47-Q46</f>
        <v>0</v>
      </c>
      <c r="U47" s="417">
        <f t="shared" si="53"/>
        <v>0</v>
      </c>
      <c r="V47" s="414"/>
      <c r="W47" s="619" t="str">
        <f t="shared" si="19"/>
        <v/>
      </c>
    </row>
    <row r="48" spans="1:23" s="431" customFormat="1" ht="23.25" hidden="1" customHeight="1">
      <c r="A48" s="366" t="s">
        <v>5201</v>
      </c>
      <c r="B48" s="408" t="s">
        <v>0</v>
      </c>
      <c r="C48" s="408" t="s">
        <v>2102</v>
      </c>
      <c r="D48" s="408" t="s">
        <v>2103</v>
      </c>
      <c r="E48" s="409" t="s">
        <v>2104</v>
      </c>
      <c r="F48" s="410">
        <f>G48</f>
        <v>1467</v>
      </c>
      <c r="G48" s="410">
        <f>[5]내역서!F48</f>
        <v>1467</v>
      </c>
      <c r="H48" s="410">
        <v>1467</v>
      </c>
      <c r="I48" s="410">
        <f>G48-H48</f>
        <v>0</v>
      </c>
      <c r="J48" s="410">
        <f>내역서!F48</f>
        <v>0</v>
      </c>
      <c r="K48" s="411">
        <v>770.7</v>
      </c>
      <c r="L48" s="412">
        <f>INT($J48*K48)</f>
        <v>0</v>
      </c>
      <c r="M48" s="411">
        <v>4369.8999999999996</v>
      </c>
      <c r="N48" s="412">
        <f>INT($J48*M48)</f>
        <v>0</v>
      </c>
      <c r="O48" s="411">
        <v>0</v>
      </c>
      <c r="P48" s="412">
        <f>INT($J48*O48)</f>
        <v>0</v>
      </c>
      <c r="Q48" s="411">
        <f>+K48+M48+O48</f>
        <v>5140.5999999999995</v>
      </c>
      <c r="R48" s="412">
        <f>L48+N48+P48</f>
        <v>0</v>
      </c>
      <c r="S48" s="412"/>
      <c r="T48" s="412"/>
      <c r="U48" s="412"/>
      <c r="V48" s="409" t="s">
        <v>0</v>
      </c>
      <c r="W48" s="617" t="str">
        <f>+IF(J48&lt;0,"ng","")</f>
        <v/>
      </c>
    </row>
    <row r="49" spans="1:23" s="72" customFormat="1" ht="23.25" hidden="1" customHeight="1">
      <c r="A49" s="372" t="s">
        <v>5375</v>
      </c>
      <c r="B49" s="413" t="s">
        <v>0</v>
      </c>
      <c r="C49" s="413" t="s">
        <v>669</v>
      </c>
      <c r="D49" s="413" t="s">
        <v>670</v>
      </c>
      <c r="E49" s="414" t="s">
        <v>671</v>
      </c>
      <c r="F49" s="415">
        <f t="shared" si="41"/>
        <v>1467</v>
      </c>
      <c r="G49" s="415">
        <f>[5]내역서!F49</f>
        <v>1467</v>
      </c>
      <c r="H49" s="415">
        <v>1467</v>
      </c>
      <c r="I49" s="415">
        <f t="shared" si="38"/>
        <v>0</v>
      </c>
      <c r="J49" s="415">
        <f>내역서!F49</f>
        <v>0</v>
      </c>
      <c r="K49" s="416">
        <v>770.7</v>
      </c>
      <c r="L49" s="417">
        <f t="shared" si="22"/>
        <v>0</v>
      </c>
      <c r="M49" s="416">
        <v>4369.8999999999996</v>
      </c>
      <c r="N49" s="417">
        <f t="shared" si="23"/>
        <v>0</v>
      </c>
      <c r="O49" s="416">
        <v>0</v>
      </c>
      <c r="P49" s="417">
        <f t="shared" si="24"/>
        <v>0</v>
      </c>
      <c r="Q49" s="416">
        <f t="shared" si="25"/>
        <v>5140.5999999999995</v>
      </c>
      <c r="R49" s="417">
        <f t="shared" si="16"/>
        <v>0</v>
      </c>
      <c r="S49" s="417">
        <f t="shared" ref="S49" si="54">J49-J48</f>
        <v>0</v>
      </c>
      <c r="T49" s="417">
        <f t="shared" ref="T49:U49" si="55">Q49-Q48</f>
        <v>0</v>
      </c>
      <c r="U49" s="417">
        <f t="shared" si="55"/>
        <v>0</v>
      </c>
      <c r="V49" s="414"/>
      <c r="W49" s="619" t="str">
        <f t="shared" si="19"/>
        <v/>
      </c>
    </row>
    <row r="50" spans="1:23" s="401" customFormat="1" ht="23.25" hidden="1" customHeight="1">
      <c r="A50" s="366" t="s">
        <v>5376</v>
      </c>
      <c r="B50" s="408" t="s">
        <v>0</v>
      </c>
      <c r="C50" s="408" t="s">
        <v>2102</v>
      </c>
      <c r="D50" s="408" t="s">
        <v>2105</v>
      </c>
      <c r="E50" s="409" t="s">
        <v>2104</v>
      </c>
      <c r="F50" s="410">
        <f>G50</f>
        <v>193</v>
      </c>
      <c r="G50" s="410">
        <f>[5]내역서!F50</f>
        <v>193</v>
      </c>
      <c r="H50" s="410">
        <v>193</v>
      </c>
      <c r="I50" s="410">
        <f>G50-H50</f>
        <v>0</v>
      </c>
      <c r="J50" s="410">
        <f>내역서!F50</f>
        <v>0</v>
      </c>
      <c r="K50" s="411">
        <v>1794.6</v>
      </c>
      <c r="L50" s="412">
        <f>INT($J50*K50)</f>
        <v>0</v>
      </c>
      <c r="M50" s="411">
        <v>11022.9</v>
      </c>
      <c r="N50" s="412">
        <f>INT($J50*M50)</f>
        <v>0</v>
      </c>
      <c r="O50" s="411">
        <v>0</v>
      </c>
      <c r="P50" s="412">
        <f>INT($J50*O50)</f>
        <v>0</v>
      </c>
      <c r="Q50" s="411">
        <f>+K50+M50+O50</f>
        <v>12817.5</v>
      </c>
      <c r="R50" s="412">
        <f>L50+N50+P50</f>
        <v>0</v>
      </c>
      <c r="S50" s="412"/>
      <c r="T50" s="412"/>
      <c r="U50" s="412"/>
      <c r="V50" s="409" t="s">
        <v>0</v>
      </c>
      <c r="W50" s="617" t="str">
        <f>+IF(J50&lt;0,"ng","")</f>
        <v/>
      </c>
    </row>
    <row r="51" spans="1:23" ht="23.25" hidden="1" customHeight="1">
      <c r="A51" s="372" t="s">
        <v>5206</v>
      </c>
      <c r="B51" s="413" t="s">
        <v>0</v>
      </c>
      <c r="C51" s="413" t="s">
        <v>669</v>
      </c>
      <c r="D51" s="413" t="s">
        <v>672</v>
      </c>
      <c r="E51" s="414" t="s">
        <v>671</v>
      </c>
      <c r="F51" s="415">
        <f t="shared" si="41"/>
        <v>193</v>
      </c>
      <c r="G51" s="415">
        <f>[5]내역서!F51</f>
        <v>193</v>
      </c>
      <c r="H51" s="415">
        <v>193</v>
      </c>
      <c r="I51" s="415">
        <f t="shared" si="38"/>
        <v>0</v>
      </c>
      <c r="J51" s="415">
        <f>내역서!F51</f>
        <v>0</v>
      </c>
      <c r="K51" s="416">
        <v>1794.6</v>
      </c>
      <c r="L51" s="417">
        <f t="shared" si="22"/>
        <v>0</v>
      </c>
      <c r="M51" s="416">
        <v>11022.9</v>
      </c>
      <c r="N51" s="417">
        <f t="shared" si="23"/>
        <v>0</v>
      </c>
      <c r="O51" s="416">
        <v>0</v>
      </c>
      <c r="P51" s="417">
        <f t="shared" si="24"/>
        <v>0</v>
      </c>
      <c r="Q51" s="416">
        <f t="shared" si="25"/>
        <v>12817.5</v>
      </c>
      <c r="R51" s="417">
        <f t="shared" si="16"/>
        <v>0</v>
      </c>
      <c r="S51" s="417">
        <f t="shared" ref="S51" si="56">J51-J50</f>
        <v>0</v>
      </c>
      <c r="T51" s="417">
        <f t="shared" ref="T51:U51" si="57">Q51-Q50</f>
        <v>0</v>
      </c>
      <c r="U51" s="417">
        <f t="shared" si="57"/>
        <v>0</v>
      </c>
      <c r="V51" s="414"/>
      <c r="W51" s="619" t="str">
        <f t="shared" si="19"/>
        <v/>
      </c>
    </row>
    <row r="52" spans="1:23" s="401" customFormat="1" ht="23.25" hidden="1" customHeight="1">
      <c r="A52" s="366" t="s">
        <v>5367</v>
      </c>
      <c r="B52" s="408" t="s">
        <v>0</v>
      </c>
      <c r="C52" s="408" t="s">
        <v>2106</v>
      </c>
      <c r="D52" s="408" t="s">
        <v>0</v>
      </c>
      <c r="E52" s="409" t="s">
        <v>2104</v>
      </c>
      <c r="F52" s="410">
        <f>G52</f>
        <v>1467</v>
      </c>
      <c r="G52" s="410">
        <f>[5]내역서!F52</f>
        <v>1467</v>
      </c>
      <c r="H52" s="410">
        <v>1467</v>
      </c>
      <c r="I52" s="410">
        <f>G52-H52</f>
        <v>0</v>
      </c>
      <c r="J52" s="410">
        <f>내역서!F52</f>
        <v>0</v>
      </c>
      <c r="K52" s="411">
        <v>189.5</v>
      </c>
      <c r="L52" s="412">
        <f>INT($J52*K52)</f>
        <v>0</v>
      </c>
      <c r="M52" s="411">
        <v>344</v>
      </c>
      <c r="N52" s="412">
        <f>INT($J52*M52)</f>
        <v>0</v>
      </c>
      <c r="O52" s="411">
        <v>172.9</v>
      </c>
      <c r="P52" s="412">
        <f>INT($J52*O52)</f>
        <v>0</v>
      </c>
      <c r="Q52" s="411">
        <f>+K52+M52+O52</f>
        <v>706.4</v>
      </c>
      <c r="R52" s="412">
        <f>L52+N52+P52</f>
        <v>0</v>
      </c>
      <c r="S52" s="412"/>
      <c r="T52" s="412"/>
      <c r="U52" s="412"/>
      <c r="V52" s="409" t="s">
        <v>0</v>
      </c>
      <c r="W52" s="617" t="str">
        <f>+IF(J52&lt;0,"ng","")</f>
        <v/>
      </c>
    </row>
    <row r="53" spans="1:23" ht="23.25" hidden="1" customHeight="1">
      <c r="A53" s="372" t="s">
        <v>2072</v>
      </c>
      <c r="B53" s="413" t="s">
        <v>0</v>
      </c>
      <c r="C53" s="413" t="s">
        <v>673</v>
      </c>
      <c r="D53" s="413" t="s">
        <v>0</v>
      </c>
      <c r="E53" s="414" t="s">
        <v>671</v>
      </c>
      <c r="F53" s="415">
        <f t="shared" si="41"/>
        <v>1467</v>
      </c>
      <c r="G53" s="415">
        <f>[5]내역서!F53</f>
        <v>1467</v>
      </c>
      <c r="H53" s="415">
        <v>1467</v>
      </c>
      <c r="I53" s="415">
        <f t="shared" si="38"/>
        <v>0</v>
      </c>
      <c r="J53" s="415">
        <f>내역서!F53</f>
        <v>0</v>
      </c>
      <c r="K53" s="416">
        <v>189.5</v>
      </c>
      <c r="L53" s="417">
        <f t="shared" si="22"/>
        <v>0</v>
      </c>
      <c r="M53" s="416">
        <v>344</v>
      </c>
      <c r="N53" s="417">
        <f t="shared" si="23"/>
        <v>0</v>
      </c>
      <c r="O53" s="416">
        <v>172.9</v>
      </c>
      <c r="P53" s="417">
        <f t="shared" si="24"/>
        <v>0</v>
      </c>
      <c r="Q53" s="416">
        <f t="shared" si="25"/>
        <v>706.4</v>
      </c>
      <c r="R53" s="417">
        <f t="shared" si="16"/>
        <v>0</v>
      </c>
      <c r="S53" s="417">
        <f t="shared" ref="S53" si="58">J53-J52</f>
        <v>0</v>
      </c>
      <c r="T53" s="417">
        <f t="shared" ref="T53:U53" si="59">Q53-Q52</f>
        <v>0</v>
      </c>
      <c r="U53" s="417">
        <f t="shared" si="59"/>
        <v>0</v>
      </c>
      <c r="V53" s="414"/>
      <c r="W53" s="619" t="str">
        <f t="shared" si="19"/>
        <v/>
      </c>
    </row>
    <row r="54" spans="1:23" s="401" customFormat="1" ht="23.25" hidden="1" customHeight="1">
      <c r="A54" s="366" t="s">
        <v>5377</v>
      </c>
      <c r="B54" s="408" t="s">
        <v>0</v>
      </c>
      <c r="C54" s="408" t="s">
        <v>2107</v>
      </c>
      <c r="D54" s="408" t="s">
        <v>2</v>
      </c>
      <c r="E54" s="409" t="s">
        <v>2104</v>
      </c>
      <c r="F54" s="410">
        <f>G54</f>
        <v>1467</v>
      </c>
      <c r="G54" s="410">
        <f>[5]내역서!F54</f>
        <v>1467</v>
      </c>
      <c r="H54" s="410">
        <v>1467</v>
      </c>
      <c r="I54" s="410">
        <f>G54-H54</f>
        <v>0</v>
      </c>
      <c r="J54" s="410">
        <f>내역서!F54</f>
        <v>0</v>
      </c>
      <c r="K54" s="411">
        <v>255.3</v>
      </c>
      <c r="L54" s="412">
        <f>INT($J54*K54)</f>
        <v>0</v>
      </c>
      <c r="M54" s="411">
        <v>490.6</v>
      </c>
      <c r="N54" s="412">
        <f>INT($J54*M54)</f>
        <v>0</v>
      </c>
      <c r="O54" s="411">
        <v>277.2</v>
      </c>
      <c r="P54" s="412">
        <f>INT($J54*O54)</f>
        <v>0</v>
      </c>
      <c r="Q54" s="411">
        <f>+K54+M54+O54</f>
        <v>1023.1000000000001</v>
      </c>
      <c r="R54" s="412">
        <f>L54+N54+P54</f>
        <v>0</v>
      </c>
      <c r="S54" s="412"/>
      <c r="T54" s="412"/>
      <c r="U54" s="412"/>
      <c r="V54" s="409" t="s">
        <v>0</v>
      </c>
      <c r="W54" s="617" t="str">
        <f>+IF(J54&lt;0,"ng","")</f>
        <v/>
      </c>
    </row>
    <row r="55" spans="1:23" ht="23.25" hidden="1" customHeight="1">
      <c r="A55" s="372" t="s">
        <v>5378</v>
      </c>
      <c r="B55" s="413" t="s">
        <v>0</v>
      </c>
      <c r="C55" s="413" t="s">
        <v>674</v>
      </c>
      <c r="D55" s="413" t="s">
        <v>2</v>
      </c>
      <c r="E55" s="414" t="s">
        <v>671</v>
      </c>
      <c r="F55" s="415">
        <f t="shared" si="41"/>
        <v>1467</v>
      </c>
      <c r="G55" s="415">
        <f>[5]내역서!F55</f>
        <v>1467</v>
      </c>
      <c r="H55" s="415">
        <v>1467</v>
      </c>
      <c r="I55" s="415">
        <f t="shared" si="38"/>
        <v>0</v>
      </c>
      <c r="J55" s="415">
        <f>내역서!F55</f>
        <v>0</v>
      </c>
      <c r="K55" s="416">
        <v>255.3</v>
      </c>
      <c r="L55" s="417">
        <f t="shared" si="22"/>
        <v>0</v>
      </c>
      <c r="M55" s="416">
        <v>490.6</v>
      </c>
      <c r="N55" s="417">
        <f t="shared" si="23"/>
        <v>0</v>
      </c>
      <c r="O55" s="416">
        <v>277.2</v>
      </c>
      <c r="P55" s="417">
        <f t="shared" si="24"/>
        <v>0</v>
      </c>
      <c r="Q55" s="416">
        <f t="shared" si="25"/>
        <v>1023.1000000000001</v>
      </c>
      <c r="R55" s="417">
        <f t="shared" si="16"/>
        <v>0</v>
      </c>
      <c r="S55" s="417">
        <f t="shared" ref="S55" si="60">J55-J54</f>
        <v>0</v>
      </c>
      <c r="T55" s="417">
        <f t="shared" ref="T55:U55" si="61">Q55-Q54</f>
        <v>0</v>
      </c>
      <c r="U55" s="417">
        <f t="shared" si="61"/>
        <v>0</v>
      </c>
      <c r="V55" s="414"/>
      <c r="W55" s="619" t="str">
        <f t="shared" si="19"/>
        <v/>
      </c>
    </row>
    <row r="56" spans="1:23" s="401" customFormat="1" ht="23.25" hidden="1" customHeight="1">
      <c r="A56" s="366" t="s">
        <v>5379</v>
      </c>
      <c r="B56" s="408" t="s">
        <v>0</v>
      </c>
      <c r="C56" s="408" t="s">
        <v>2108</v>
      </c>
      <c r="D56" s="408" t="s">
        <v>2109</v>
      </c>
      <c r="E56" s="409" t="s">
        <v>2104</v>
      </c>
      <c r="F56" s="410">
        <f>G56</f>
        <v>175</v>
      </c>
      <c r="G56" s="410">
        <f>[5]내역서!F56</f>
        <v>175</v>
      </c>
      <c r="H56" s="410">
        <v>0</v>
      </c>
      <c r="I56" s="410">
        <f>G56-H56</f>
        <v>175</v>
      </c>
      <c r="J56" s="410">
        <f>내역서!F56</f>
        <v>0</v>
      </c>
      <c r="K56" s="411">
        <v>494.6</v>
      </c>
      <c r="L56" s="412">
        <f>INT($J56*K56)</f>
        <v>0</v>
      </c>
      <c r="M56" s="411">
        <v>1709.9</v>
      </c>
      <c r="N56" s="412">
        <f>INT($J56*M56)</f>
        <v>0</v>
      </c>
      <c r="O56" s="411">
        <v>467.6</v>
      </c>
      <c r="P56" s="412">
        <f>INT($J56*O56)</f>
        <v>0</v>
      </c>
      <c r="Q56" s="411">
        <f>+K56+M56+O56</f>
        <v>2672.1</v>
      </c>
      <c r="R56" s="412">
        <f>L56+N56+P56</f>
        <v>0</v>
      </c>
      <c r="S56" s="412"/>
      <c r="T56" s="412"/>
      <c r="U56" s="412"/>
      <c r="V56" s="409" t="s">
        <v>0</v>
      </c>
      <c r="W56" s="617" t="str">
        <f>+IF(J56&lt;0,"ng","")</f>
        <v/>
      </c>
    </row>
    <row r="57" spans="1:23" ht="23.25" hidden="1" customHeight="1">
      <c r="A57" s="372" t="s">
        <v>2072</v>
      </c>
      <c r="B57" s="413" t="s">
        <v>0</v>
      </c>
      <c r="C57" s="413" t="s">
        <v>675</v>
      </c>
      <c r="D57" s="413" t="s">
        <v>676</v>
      </c>
      <c r="E57" s="414" t="s">
        <v>671</v>
      </c>
      <c r="F57" s="415">
        <f t="shared" si="41"/>
        <v>175</v>
      </c>
      <c r="G57" s="415">
        <f>[5]내역서!F57</f>
        <v>175</v>
      </c>
      <c r="H57" s="415">
        <v>0</v>
      </c>
      <c r="I57" s="415">
        <f t="shared" si="38"/>
        <v>175</v>
      </c>
      <c r="J57" s="415">
        <f>내역서!F57</f>
        <v>0</v>
      </c>
      <c r="K57" s="416">
        <v>494.6</v>
      </c>
      <c r="L57" s="417">
        <f t="shared" si="22"/>
        <v>0</v>
      </c>
      <c r="M57" s="416">
        <v>1709.9</v>
      </c>
      <c r="N57" s="417">
        <f t="shared" si="23"/>
        <v>0</v>
      </c>
      <c r="O57" s="416">
        <v>467.6</v>
      </c>
      <c r="P57" s="417">
        <f t="shared" si="24"/>
        <v>0</v>
      </c>
      <c r="Q57" s="416">
        <f t="shared" si="25"/>
        <v>2672.1</v>
      </c>
      <c r="R57" s="417">
        <f t="shared" si="16"/>
        <v>0</v>
      </c>
      <c r="S57" s="417">
        <f t="shared" ref="S57" si="62">J57-J56</f>
        <v>0</v>
      </c>
      <c r="T57" s="417">
        <f t="shared" ref="T57:U57" si="63">Q57-Q56</f>
        <v>0</v>
      </c>
      <c r="U57" s="417">
        <f t="shared" si="63"/>
        <v>0</v>
      </c>
      <c r="V57" s="414"/>
      <c r="W57" s="619" t="str">
        <f t="shared" si="19"/>
        <v/>
      </c>
    </row>
    <row r="58" spans="1:23" s="401" customFormat="1" ht="23.25" hidden="1" customHeight="1">
      <c r="A58" s="366" t="s">
        <v>2055</v>
      </c>
      <c r="B58" s="408" t="s">
        <v>0</v>
      </c>
      <c r="C58" s="408" t="s">
        <v>2110</v>
      </c>
      <c r="D58" s="408" t="s">
        <v>2111</v>
      </c>
      <c r="E58" s="409" t="s">
        <v>2104</v>
      </c>
      <c r="F58" s="410">
        <f>G58</f>
        <v>5268</v>
      </c>
      <c r="G58" s="410">
        <f>[5]내역서!F58</f>
        <v>5268</v>
      </c>
      <c r="H58" s="410">
        <v>0</v>
      </c>
      <c r="I58" s="410">
        <f>G58-H58</f>
        <v>5268</v>
      </c>
      <c r="J58" s="410">
        <f>내역서!F58</f>
        <v>0</v>
      </c>
      <c r="K58" s="411">
        <v>0</v>
      </c>
      <c r="L58" s="412">
        <f>INT($J58*K58)</f>
        <v>0</v>
      </c>
      <c r="M58" s="411">
        <v>661.1</v>
      </c>
      <c r="N58" s="412">
        <f>INT($J58*M58)</f>
        <v>0</v>
      </c>
      <c r="O58" s="411">
        <v>49.9</v>
      </c>
      <c r="P58" s="412">
        <f>INT($J58*O58)</f>
        <v>0</v>
      </c>
      <c r="Q58" s="411">
        <f>+K58+M58+O58</f>
        <v>711</v>
      </c>
      <c r="R58" s="412">
        <f>L58+N58+P58</f>
        <v>0</v>
      </c>
      <c r="S58" s="412"/>
      <c r="T58" s="412"/>
      <c r="U58" s="412"/>
      <c r="V58" s="409" t="s">
        <v>0</v>
      </c>
      <c r="W58" s="617" t="str">
        <f>+IF(J58&lt;0,"ng","")</f>
        <v/>
      </c>
    </row>
    <row r="59" spans="1:23" ht="23.25" hidden="1" customHeight="1">
      <c r="A59" s="372" t="s">
        <v>2276</v>
      </c>
      <c r="B59" s="413" t="s">
        <v>0</v>
      </c>
      <c r="C59" s="413" t="s">
        <v>677</v>
      </c>
      <c r="D59" s="413" t="s">
        <v>678</v>
      </c>
      <c r="E59" s="414" t="s">
        <v>671</v>
      </c>
      <c r="F59" s="415">
        <f t="shared" si="41"/>
        <v>5268</v>
      </c>
      <c r="G59" s="415">
        <f>[5]내역서!F59</f>
        <v>5268</v>
      </c>
      <c r="H59" s="415">
        <v>0</v>
      </c>
      <c r="I59" s="415">
        <f t="shared" si="38"/>
        <v>5268</v>
      </c>
      <c r="J59" s="415">
        <f>내역서!F59</f>
        <v>0</v>
      </c>
      <c r="K59" s="416">
        <v>0</v>
      </c>
      <c r="L59" s="417">
        <f t="shared" si="22"/>
        <v>0</v>
      </c>
      <c r="M59" s="416">
        <v>661.1</v>
      </c>
      <c r="N59" s="417">
        <f t="shared" si="23"/>
        <v>0</v>
      </c>
      <c r="O59" s="416">
        <v>49.9</v>
      </c>
      <c r="P59" s="417">
        <f t="shared" si="24"/>
        <v>0</v>
      </c>
      <c r="Q59" s="416">
        <f t="shared" si="25"/>
        <v>711</v>
      </c>
      <c r="R59" s="417">
        <f t="shared" si="16"/>
        <v>0</v>
      </c>
      <c r="S59" s="417">
        <f t="shared" ref="S59" si="64">J59-J58</f>
        <v>0</v>
      </c>
      <c r="T59" s="417">
        <f t="shared" ref="T59:U59" si="65">Q59-Q58</f>
        <v>0</v>
      </c>
      <c r="U59" s="417">
        <f t="shared" si="65"/>
        <v>0</v>
      </c>
      <c r="V59" s="414"/>
      <c r="W59" s="619" t="str">
        <f t="shared" si="19"/>
        <v/>
      </c>
    </row>
    <row r="60" spans="1:23" s="401" customFormat="1" ht="23.25" hidden="1" customHeight="1">
      <c r="A60" s="366" t="s">
        <v>5380</v>
      </c>
      <c r="B60" s="408" t="s">
        <v>0</v>
      </c>
      <c r="C60" s="408" t="s">
        <v>2113</v>
      </c>
      <c r="D60" s="408" t="s">
        <v>2</v>
      </c>
      <c r="E60" s="409" t="s">
        <v>2104</v>
      </c>
      <c r="F60" s="410">
        <f>G60</f>
        <v>5268</v>
      </c>
      <c r="G60" s="410">
        <f>[5]내역서!F60</f>
        <v>5268</v>
      </c>
      <c r="H60" s="410">
        <v>0</v>
      </c>
      <c r="I60" s="410">
        <f>G60-H60</f>
        <v>5268</v>
      </c>
      <c r="J60" s="410">
        <f>내역서!F60</f>
        <v>0</v>
      </c>
      <c r="K60" s="411">
        <v>0</v>
      </c>
      <c r="L60" s="412">
        <f>INT($J60*K60)</f>
        <v>0</v>
      </c>
      <c r="M60" s="411">
        <v>413.8</v>
      </c>
      <c r="N60" s="412">
        <f>INT($J60*M60)</f>
        <v>0</v>
      </c>
      <c r="O60" s="411">
        <v>0</v>
      </c>
      <c r="P60" s="412">
        <f>INT($J60*O60)</f>
        <v>0</v>
      </c>
      <c r="Q60" s="411">
        <f>+K60+M60+O60</f>
        <v>413.8</v>
      </c>
      <c r="R60" s="412">
        <f>L60+N60+P60</f>
        <v>0</v>
      </c>
      <c r="S60" s="412"/>
      <c r="T60" s="412"/>
      <c r="U60" s="412"/>
      <c r="V60" s="409" t="s">
        <v>0</v>
      </c>
      <c r="W60" s="617" t="str">
        <f>+IF(J60&lt;0,"ng","")</f>
        <v/>
      </c>
    </row>
    <row r="61" spans="1:23" ht="23.25" hidden="1" customHeight="1">
      <c r="A61" s="372" t="s">
        <v>5381</v>
      </c>
      <c r="B61" s="413" t="s">
        <v>0</v>
      </c>
      <c r="C61" s="413" t="s">
        <v>679</v>
      </c>
      <c r="D61" s="413" t="s">
        <v>2</v>
      </c>
      <c r="E61" s="414" t="s">
        <v>671</v>
      </c>
      <c r="F61" s="415">
        <f t="shared" si="41"/>
        <v>5268</v>
      </c>
      <c r="G61" s="415">
        <f>[5]내역서!F61</f>
        <v>5268</v>
      </c>
      <c r="H61" s="415">
        <v>0</v>
      </c>
      <c r="I61" s="415">
        <f t="shared" si="38"/>
        <v>5268</v>
      </c>
      <c r="J61" s="415">
        <f>내역서!F61</f>
        <v>0</v>
      </c>
      <c r="K61" s="416">
        <v>0</v>
      </c>
      <c r="L61" s="417">
        <f t="shared" si="22"/>
        <v>0</v>
      </c>
      <c r="M61" s="416">
        <v>413.8</v>
      </c>
      <c r="N61" s="417">
        <f t="shared" si="23"/>
        <v>0</v>
      </c>
      <c r="O61" s="416">
        <v>0</v>
      </c>
      <c r="P61" s="417">
        <f t="shared" si="24"/>
        <v>0</v>
      </c>
      <c r="Q61" s="416">
        <f t="shared" si="25"/>
        <v>413.8</v>
      </c>
      <c r="R61" s="417">
        <f t="shared" si="16"/>
        <v>0</v>
      </c>
      <c r="S61" s="417">
        <f t="shared" ref="S61" si="66">J61-J60</f>
        <v>0</v>
      </c>
      <c r="T61" s="417">
        <f t="shared" ref="T61:U61" si="67">Q61-Q60</f>
        <v>0</v>
      </c>
      <c r="U61" s="417">
        <f t="shared" si="67"/>
        <v>0</v>
      </c>
      <c r="V61" s="414"/>
      <c r="W61" s="619" t="str">
        <f t="shared" si="19"/>
        <v/>
      </c>
    </row>
    <row r="62" spans="1:23" s="401" customFormat="1" ht="23.25" hidden="1" customHeight="1">
      <c r="A62" s="366" t="s">
        <v>5382</v>
      </c>
      <c r="B62" s="408" t="s">
        <v>0</v>
      </c>
      <c r="C62" s="408" t="s">
        <v>2114</v>
      </c>
      <c r="D62" s="408" t="s">
        <v>3</v>
      </c>
      <c r="E62" s="409" t="s">
        <v>2104</v>
      </c>
      <c r="F62" s="410">
        <f>G62</f>
        <v>6467</v>
      </c>
      <c r="G62" s="410">
        <f>[5]내역서!F62</f>
        <v>6467</v>
      </c>
      <c r="H62" s="410">
        <v>0</v>
      </c>
      <c r="I62" s="410">
        <f>G62-H62</f>
        <v>6467</v>
      </c>
      <c r="J62" s="410">
        <f>내역서!F62</f>
        <v>0</v>
      </c>
      <c r="K62" s="411">
        <v>121.7</v>
      </c>
      <c r="L62" s="412">
        <f>INT($J62*K62)</f>
        <v>0</v>
      </c>
      <c r="M62" s="411">
        <v>71.8</v>
      </c>
      <c r="N62" s="412">
        <f>INT($J62*M62)</f>
        <v>0</v>
      </c>
      <c r="O62" s="411">
        <v>62.9</v>
      </c>
      <c r="P62" s="412">
        <f>INT($J62*O62)</f>
        <v>0</v>
      </c>
      <c r="Q62" s="411">
        <f>+K62+M62+O62</f>
        <v>256.39999999999998</v>
      </c>
      <c r="R62" s="412">
        <f>L62+N62+P62</f>
        <v>0</v>
      </c>
      <c r="S62" s="412"/>
      <c r="T62" s="412"/>
      <c r="U62" s="412"/>
      <c r="V62" s="409" t="s">
        <v>0</v>
      </c>
      <c r="W62" s="617" t="str">
        <f>+IF(J62&lt;0,"ng","")</f>
        <v/>
      </c>
    </row>
    <row r="63" spans="1:23" ht="23.25" hidden="1" customHeight="1">
      <c r="A63" s="372" t="s">
        <v>5383</v>
      </c>
      <c r="B63" s="413" t="s">
        <v>0</v>
      </c>
      <c r="C63" s="413" t="s">
        <v>680</v>
      </c>
      <c r="D63" s="413" t="s">
        <v>3</v>
      </c>
      <c r="E63" s="414" t="s">
        <v>671</v>
      </c>
      <c r="F63" s="415">
        <f t="shared" si="41"/>
        <v>6467</v>
      </c>
      <c r="G63" s="415">
        <f>[5]내역서!F63</f>
        <v>6467</v>
      </c>
      <c r="H63" s="415">
        <v>0</v>
      </c>
      <c r="I63" s="415">
        <f t="shared" si="38"/>
        <v>6467</v>
      </c>
      <c r="J63" s="415">
        <f>내역서!F63</f>
        <v>0</v>
      </c>
      <c r="K63" s="416">
        <v>121.7</v>
      </c>
      <c r="L63" s="417">
        <f t="shared" si="22"/>
        <v>0</v>
      </c>
      <c r="M63" s="416">
        <v>71.8</v>
      </c>
      <c r="N63" s="417">
        <f t="shared" si="23"/>
        <v>0</v>
      </c>
      <c r="O63" s="416">
        <v>62.9</v>
      </c>
      <c r="P63" s="417">
        <f t="shared" si="24"/>
        <v>0</v>
      </c>
      <c r="Q63" s="416">
        <f t="shared" si="25"/>
        <v>256.39999999999998</v>
      </c>
      <c r="R63" s="417">
        <f t="shared" si="16"/>
        <v>0</v>
      </c>
      <c r="S63" s="417">
        <f t="shared" ref="S63" si="68">J63-J62</f>
        <v>0</v>
      </c>
      <c r="T63" s="417">
        <f t="shared" ref="T63:U63" si="69">Q63-Q62</f>
        <v>0</v>
      </c>
      <c r="U63" s="417">
        <f t="shared" si="69"/>
        <v>0</v>
      </c>
      <c r="V63" s="414"/>
      <c r="W63" s="619" t="str">
        <f t="shared" si="19"/>
        <v/>
      </c>
    </row>
    <row r="64" spans="1:23" s="401" customFormat="1" ht="23.25" hidden="1" customHeight="1">
      <c r="A64" s="366" t="s">
        <v>2055</v>
      </c>
      <c r="B64" s="408" t="s">
        <v>0</v>
      </c>
      <c r="C64" s="408" t="s">
        <v>2115</v>
      </c>
      <c r="D64" s="408" t="s">
        <v>2116</v>
      </c>
      <c r="E64" s="409" t="s">
        <v>615</v>
      </c>
      <c r="F64" s="410">
        <f>G64</f>
        <v>0</v>
      </c>
      <c r="G64" s="410">
        <f>[5]내역서!F64</f>
        <v>0</v>
      </c>
      <c r="H64" s="410">
        <v>0</v>
      </c>
      <c r="I64" s="410">
        <f>G64-H64</f>
        <v>0</v>
      </c>
      <c r="J64" s="410">
        <f>내역서!F64</f>
        <v>0</v>
      </c>
      <c r="K64" s="411">
        <v>1876</v>
      </c>
      <c r="L64" s="412">
        <f>INT($J64*K64)</f>
        <v>0</v>
      </c>
      <c r="M64" s="411">
        <v>862.4</v>
      </c>
      <c r="N64" s="412">
        <f>INT($J64*M64)</f>
        <v>0</v>
      </c>
      <c r="O64" s="411">
        <v>1068</v>
      </c>
      <c r="P64" s="412">
        <f>INT($J64*O64)</f>
        <v>0</v>
      </c>
      <c r="Q64" s="411">
        <f>+K64+M64+O64</f>
        <v>3806.4</v>
      </c>
      <c r="R64" s="412">
        <f>L64+N64+P64</f>
        <v>0</v>
      </c>
      <c r="S64" s="412"/>
      <c r="T64" s="412"/>
      <c r="U64" s="412"/>
      <c r="V64" s="409" t="s">
        <v>0</v>
      </c>
      <c r="W64" s="617" t="str">
        <f>+IF(J64&lt;0,"ng","")</f>
        <v/>
      </c>
    </row>
    <row r="65" spans="1:23" ht="23.25" hidden="1" customHeight="1">
      <c r="A65" s="372" t="s">
        <v>2072</v>
      </c>
      <c r="B65" s="413" t="s">
        <v>0</v>
      </c>
      <c r="C65" s="413" t="s">
        <v>681</v>
      </c>
      <c r="D65" s="413" t="s">
        <v>682</v>
      </c>
      <c r="E65" s="414" t="s">
        <v>651</v>
      </c>
      <c r="F65" s="415">
        <f t="shared" si="41"/>
        <v>0</v>
      </c>
      <c r="G65" s="415">
        <f>[5]내역서!F65</f>
        <v>0</v>
      </c>
      <c r="H65" s="415">
        <v>0</v>
      </c>
      <c r="I65" s="415">
        <f t="shared" si="38"/>
        <v>0</v>
      </c>
      <c r="J65" s="415">
        <f>내역서!F65</f>
        <v>0</v>
      </c>
      <c r="K65" s="416">
        <v>1876</v>
      </c>
      <c r="L65" s="417">
        <f t="shared" si="22"/>
        <v>0</v>
      </c>
      <c r="M65" s="416">
        <v>862.4</v>
      </c>
      <c r="N65" s="417">
        <f t="shared" si="23"/>
        <v>0</v>
      </c>
      <c r="O65" s="416">
        <v>1068</v>
      </c>
      <c r="P65" s="417">
        <f t="shared" si="24"/>
        <v>0</v>
      </c>
      <c r="Q65" s="416">
        <f t="shared" si="25"/>
        <v>3806.4</v>
      </c>
      <c r="R65" s="417">
        <f t="shared" si="16"/>
        <v>0</v>
      </c>
      <c r="S65" s="417">
        <f t="shared" ref="S65" si="70">J65-J64</f>
        <v>0</v>
      </c>
      <c r="T65" s="417">
        <f t="shared" ref="T65:U65" si="71">Q65-Q64</f>
        <v>0</v>
      </c>
      <c r="U65" s="417">
        <f t="shared" si="71"/>
        <v>0</v>
      </c>
      <c r="V65" s="414"/>
      <c r="W65" s="619" t="str">
        <f t="shared" si="19"/>
        <v/>
      </c>
    </row>
    <row r="66" spans="1:23" s="401" customFormat="1" ht="23.25" hidden="1" customHeight="1">
      <c r="A66" s="366" t="s">
        <v>4295</v>
      </c>
      <c r="B66" s="408" t="s">
        <v>0</v>
      </c>
      <c r="C66" s="408" t="s">
        <v>618</v>
      </c>
      <c r="D66" s="408" t="s">
        <v>619</v>
      </c>
      <c r="E66" s="409" t="s">
        <v>615</v>
      </c>
      <c r="F66" s="410">
        <v>0</v>
      </c>
      <c r="G66" s="410">
        <f>[5]내역서!F66</f>
        <v>37897</v>
      </c>
      <c r="H66" s="410">
        <v>0</v>
      </c>
      <c r="I66" s="410"/>
      <c r="J66" s="410">
        <f>내역서!F66</f>
        <v>0</v>
      </c>
      <c r="K66" s="411">
        <v>2694</v>
      </c>
      <c r="L66" s="412">
        <f>INT($J66*K66)</f>
        <v>0</v>
      </c>
      <c r="M66" s="411">
        <v>3080</v>
      </c>
      <c r="N66" s="412">
        <f>INT($J66*M66)</f>
        <v>0</v>
      </c>
      <c r="O66" s="411">
        <v>1881</v>
      </c>
      <c r="P66" s="412">
        <f>INT($J66*O66)</f>
        <v>0</v>
      </c>
      <c r="Q66" s="411">
        <f>+K66+M66+O66</f>
        <v>7655</v>
      </c>
      <c r="R66" s="412">
        <f>L66+N66+P66</f>
        <v>0</v>
      </c>
      <c r="S66" s="412"/>
      <c r="T66" s="412"/>
      <c r="U66" s="412"/>
      <c r="V66" s="628" t="s">
        <v>2081</v>
      </c>
      <c r="W66" s="617" t="str">
        <f>+IF(J66&lt;0,"ng","")</f>
        <v/>
      </c>
    </row>
    <row r="67" spans="1:23" ht="23.25" hidden="1" customHeight="1">
      <c r="A67" s="372" t="s">
        <v>5384</v>
      </c>
      <c r="B67" s="413" t="s">
        <v>0</v>
      </c>
      <c r="C67" s="413" t="s">
        <v>618</v>
      </c>
      <c r="D67" s="413" t="s">
        <v>619</v>
      </c>
      <c r="E67" s="414" t="s">
        <v>615</v>
      </c>
      <c r="F67" s="415">
        <v>0</v>
      </c>
      <c r="G67" s="415">
        <f>[5]내역서!F67</f>
        <v>37897</v>
      </c>
      <c r="H67" s="415">
        <v>0</v>
      </c>
      <c r="I67" s="415"/>
      <c r="J67" s="415">
        <f>내역서!F67</f>
        <v>0</v>
      </c>
      <c r="K67" s="416">
        <v>2694</v>
      </c>
      <c r="L67" s="417">
        <f t="shared" si="22"/>
        <v>0</v>
      </c>
      <c r="M67" s="416">
        <v>3080</v>
      </c>
      <c r="N67" s="417">
        <f t="shared" si="23"/>
        <v>0</v>
      </c>
      <c r="O67" s="416">
        <v>1881</v>
      </c>
      <c r="P67" s="417">
        <f t="shared" si="24"/>
        <v>0</v>
      </c>
      <c r="Q67" s="416">
        <f t="shared" si="25"/>
        <v>7655</v>
      </c>
      <c r="R67" s="417">
        <f t="shared" si="16"/>
        <v>0</v>
      </c>
      <c r="S67" s="417">
        <f t="shared" ref="S67" si="72">J67-J66</f>
        <v>0</v>
      </c>
      <c r="T67" s="417">
        <f t="shared" ref="T67:U67" si="73">Q67-Q66</f>
        <v>0</v>
      </c>
      <c r="U67" s="417">
        <f t="shared" si="73"/>
        <v>0</v>
      </c>
      <c r="V67" s="629" t="s">
        <v>5385</v>
      </c>
      <c r="W67" s="619" t="str">
        <f t="shared" si="19"/>
        <v/>
      </c>
    </row>
    <row r="68" spans="1:23" s="401" customFormat="1" ht="23.25" hidden="1" customHeight="1">
      <c r="A68" s="366" t="s">
        <v>5201</v>
      </c>
      <c r="B68" s="408" t="s">
        <v>0</v>
      </c>
      <c r="C68" s="408" t="s">
        <v>618</v>
      </c>
      <c r="D68" s="408" t="s">
        <v>625</v>
      </c>
      <c r="E68" s="409" t="s">
        <v>615</v>
      </c>
      <c r="F68" s="410">
        <v>0</v>
      </c>
      <c r="G68" s="410">
        <f>[5]내역서!F68</f>
        <v>24024</v>
      </c>
      <c r="H68" s="410"/>
      <c r="I68" s="410"/>
      <c r="J68" s="410">
        <f>내역서!F68</f>
        <v>0</v>
      </c>
      <c r="K68" s="411">
        <v>2124</v>
      </c>
      <c r="L68" s="412">
        <f>INT($J68*K68)</f>
        <v>0</v>
      </c>
      <c r="M68" s="411">
        <v>4523</v>
      </c>
      <c r="N68" s="412">
        <f>INT($J68*M68)</f>
        <v>0</v>
      </c>
      <c r="O68" s="411">
        <v>2627</v>
      </c>
      <c r="P68" s="412">
        <f>INT($J68*O68)</f>
        <v>0</v>
      </c>
      <c r="Q68" s="411">
        <f>+K68+M68+O68</f>
        <v>9274</v>
      </c>
      <c r="R68" s="412">
        <f>L68+N68+P68</f>
        <v>0</v>
      </c>
      <c r="S68" s="412"/>
      <c r="T68" s="412"/>
      <c r="U68" s="412"/>
      <c r="V68" s="628" t="s">
        <v>2081</v>
      </c>
      <c r="W68" s="617" t="str">
        <f>+IF(J68&lt;0,"ng","")</f>
        <v/>
      </c>
    </row>
    <row r="69" spans="1:23" ht="23.25" hidden="1" customHeight="1">
      <c r="A69" s="372" t="s">
        <v>5386</v>
      </c>
      <c r="B69" s="413" t="s">
        <v>0</v>
      </c>
      <c r="C69" s="413" t="s">
        <v>618</v>
      </c>
      <c r="D69" s="413" t="s">
        <v>625</v>
      </c>
      <c r="E69" s="414" t="s">
        <v>615</v>
      </c>
      <c r="F69" s="415">
        <v>0</v>
      </c>
      <c r="G69" s="415">
        <f>[5]내역서!F69</f>
        <v>24024</v>
      </c>
      <c r="H69" s="415"/>
      <c r="I69" s="415"/>
      <c r="J69" s="415">
        <f>내역서!F69</f>
        <v>0</v>
      </c>
      <c r="K69" s="416">
        <v>2124</v>
      </c>
      <c r="L69" s="417">
        <f t="shared" si="22"/>
        <v>0</v>
      </c>
      <c r="M69" s="416">
        <v>4523</v>
      </c>
      <c r="N69" s="417">
        <f t="shared" si="23"/>
        <v>0</v>
      </c>
      <c r="O69" s="416">
        <v>2627</v>
      </c>
      <c r="P69" s="417">
        <f t="shared" si="24"/>
        <v>0</v>
      </c>
      <c r="Q69" s="416">
        <f t="shared" si="25"/>
        <v>9274</v>
      </c>
      <c r="R69" s="417">
        <f t="shared" si="16"/>
        <v>0</v>
      </c>
      <c r="S69" s="417">
        <f t="shared" ref="S69" si="74">J69-J68</f>
        <v>0</v>
      </c>
      <c r="T69" s="417">
        <f t="shared" ref="T69:U69" si="75">Q69-Q68</f>
        <v>0</v>
      </c>
      <c r="U69" s="417">
        <f t="shared" si="75"/>
        <v>0</v>
      </c>
      <c r="V69" s="629" t="s">
        <v>623</v>
      </c>
      <c r="W69" s="619" t="str">
        <f t="shared" si="19"/>
        <v/>
      </c>
    </row>
    <row r="70" spans="1:23" s="401" customFormat="1" ht="23.25" customHeight="1">
      <c r="A70" s="366" t="s">
        <v>5387</v>
      </c>
      <c r="B70" s="408" t="s">
        <v>0</v>
      </c>
      <c r="C70" s="408" t="s">
        <v>2118</v>
      </c>
      <c r="D70" s="408" t="s">
        <v>619</v>
      </c>
      <c r="E70" s="409" t="s">
        <v>615</v>
      </c>
      <c r="F70" s="410">
        <v>0</v>
      </c>
      <c r="G70" s="410">
        <f>[5]내역서!F70</f>
        <v>11132</v>
      </c>
      <c r="H70" s="410"/>
      <c r="I70" s="410"/>
      <c r="J70" s="410"/>
      <c r="K70" s="411">
        <v>4212</v>
      </c>
      <c r="L70" s="412">
        <f>INT($J70*K70)</f>
        <v>0</v>
      </c>
      <c r="M70" s="411">
        <v>5595</v>
      </c>
      <c r="N70" s="412">
        <f>INT($J70*M70)</f>
        <v>0</v>
      </c>
      <c r="O70" s="411">
        <v>3218</v>
      </c>
      <c r="P70" s="412">
        <f>INT($J70*O70)</f>
        <v>0</v>
      </c>
      <c r="Q70" s="411">
        <f>+K70+M70+O70</f>
        <v>13025</v>
      </c>
      <c r="R70" s="412">
        <f>L70+N70+P70</f>
        <v>0</v>
      </c>
      <c r="S70" s="412"/>
      <c r="T70" s="412"/>
      <c r="U70" s="412"/>
      <c r="V70" s="628" t="s">
        <v>2081</v>
      </c>
      <c r="W70" s="617" t="str">
        <f>+IF(J70&lt;0,"ng","")</f>
        <v/>
      </c>
    </row>
    <row r="71" spans="1:23" ht="23.25" customHeight="1">
      <c r="A71" s="372" t="s">
        <v>2072</v>
      </c>
      <c r="B71" s="413" t="s">
        <v>0</v>
      </c>
      <c r="C71" s="413" t="s">
        <v>2118</v>
      </c>
      <c r="D71" s="413" t="s">
        <v>619</v>
      </c>
      <c r="E71" s="414" t="s">
        <v>615</v>
      </c>
      <c r="F71" s="415">
        <v>0</v>
      </c>
      <c r="G71" s="415">
        <f>[5]내역서!F71</f>
        <v>11132</v>
      </c>
      <c r="H71" s="415"/>
      <c r="I71" s="415"/>
      <c r="J71" s="415"/>
      <c r="K71" s="416">
        <v>4212</v>
      </c>
      <c r="L71" s="417">
        <f t="shared" ref="L71" si="76">INT($J71*K71)</f>
        <v>0</v>
      </c>
      <c r="M71" s="416">
        <v>5595</v>
      </c>
      <c r="N71" s="417">
        <f t="shared" ref="N71" si="77">INT($J71*M71)</f>
        <v>0</v>
      </c>
      <c r="O71" s="416">
        <v>3218</v>
      </c>
      <c r="P71" s="417">
        <f t="shared" ref="P71" si="78">INT($J71*O71)</f>
        <v>0</v>
      </c>
      <c r="Q71" s="416">
        <f t="shared" ref="Q71" si="79">+K71+M71+O71</f>
        <v>13025</v>
      </c>
      <c r="R71" s="417">
        <f t="shared" ref="R71" si="80">L71+N71+P71</f>
        <v>0</v>
      </c>
      <c r="S71" s="417">
        <f t="shared" ref="S71" si="81">J71-J70</f>
        <v>0</v>
      </c>
      <c r="T71" s="417">
        <f t="shared" ref="T71:U71" si="82">Q71-Q70</f>
        <v>0</v>
      </c>
      <c r="U71" s="417">
        <f t="shared" si="82"/>
        <v>0</v>
      </c>
      <c r="V71" s="629" t="s">
        <v>5388</v>
      </c>
      <c r="W71" s="619" t="str">
        <f t="shared" ref="W71" si="83">+IF(J71&lt;0,"ng","")</f>
        <v/>
      </c>
    </row>
    <row r="72" spans="1:23" s="401" customFormat="1" ht="23.25" hidden="1" customHeight="1">
      <c r="A72" s="366" t="s">
        <v>5201</v>
      </c>
      <c r="B72" s="408" t="s">
        <v>0</v>
      </c>
      <c r="C72" s="408" t="s">
        <v>2120</v>
      </c>
      <c r="D72" s="408" t="s">
        <v>2121</v>
      </c>
      <c r="E72" s="409" t="s">
        <v>615</v>
      </c>
      <c r="F72" s="410">
        <f>G72</f>
        <v>0</v>
      </c>
      <c r="G72" s="410">
        <f>[5]내역서!F72</f>
        <v>0</v>
      </c>
      <c r="H72" s="410">
        <v>0</v>
      </c>
      <c r="I72" s="410">
        <f>G72-H72</f>
        <v>0</v>
      </c>
      <c r="J72" s="410"/>
      <c r="K72" s="411">
        <v>3593.2</v>
      </c>
      <c r="L72" s="412">
        <f>INT($J72*K72)</f>
        <v>0</v>
      </c>
      <c r="M72" s="411">
        <v>1963.1</v>
      </c>
      <c r="N72" s="412">
        <f>INT($J72*M72)</f>
        <v>0</v>
      </c>
      <c r="O72" s="411">
        <v>2217.4</v>
      </c>
      <c r="P72" s="412">
        <f>INT($J72*O72)</f>
        <v>0</v>
      </c>
      <c r="Q72" s="411">
        <f>+K72+M72+O72</f>
        <v>7773.6999999999989</v>
      </c>
      <c r="R72" s="412">
        <f>L72+N72+P72</f>
        <v>0</v>
      </c>
      <c r="S72" s="412"/>
      <c r="T72" s="412"/>
      <c r="U72" s="412"/>
      <c r="V72" s="409" t="s">
        <v>0</v>
      </c>
      <c r="W72" s="617" t="str">
        <f>+IF(J72&lt;0,"ng","")</f>
        <v/>
      </c>
    </row>
    <row r="73" spans="1:23" ht="23.25" hidden="1" customHeight="1">
      <c r="A73" s="372" t="s">
        <v>5389</v>
      </c>
      <c r="B73" s="413" t="s">
        <v>0</v>
      </c>
      <c r="C73" s="413" t="s">
        <v>683</v>
      </c>
      <c r="D73" s="413" t="s">
        <v>684</v>
      </c>
      <c r="E73" s="414" t="s">
        <v>651</v>
      </c>
      <c r="F73" s="415">
        <f>G73</f>
        <v>0</v>
      </c>
      <c r="G73" s="415">
        <f>[5]내역서!F73</f>
        <v>0</v>
      </c>
      <c r="H73" s="415">
        <v>0</v>
      </c>
      <c r="I73" s="415">
        <f>G73-H73</f>
        <v>0</v>
      </c>
      <c r="J73" s="415"/>
      <c r="K73" s="416">
        <v>3593.2</v>
      </c>
      <c r="L73" s="417">
        <f t="shared" si="22"/>
        <v>0</v>
      </c>
      <c r="M73" s="416">
        <v>1963.1</v>
      </c>
      <c r="N73" s="417">
        <f t="shared" si="23"/>
        <v>0</v>
      </c>
      <c r="O73" s="416">
        <v>2217.4</v>
      </c>
      <c r="P73" s="417">
        <f t="shared" si="24"/>
        <v>0</v>
      </c>
      <c r="Q73" s="416">
        <f t="shared" si="25"/>
        <v>7773.6999999999989</v>
      </c>
      <c r="R73" s="417">
        <f t="shared" si="16"/>
        <v>0</v>
      </c>
      <c r="S73" s="417">
        <f t="shared" ref="S73" si="84">J73-J72</f>
        <v>0</v>
      </c>
      <c r="T73" s="417">
        <f t="shared" ref="T73:U73" si="85">Q73-Q72</f>
        <v>0</v>
      </c>
      <c r="U73" s="417">
        <f t="shared" si="85"/>
        <v>0</v>
      </c>
      <c r="V73" s="414"/>
      <c r="W73" s="619" t="str">
        <f t="shared" si="19"/>
        <v/>
      </c>
    </row>
    <row r="74" spans="1:23" s="401" customFormat="1" ht="23.25" hidden="1" customHeight="1">
      <c r="A74" s="366" t="s">
        <v>5201</v>
      </c>
      <c r="B74" s="408" t="s">
        <v>0</v>
      </c>
      <c r="C74" s="408" t="s">
        <v>626</v>
      </c>
      <c r="D74" s="408" t="s">
        <v>0</v>
      </c>
      <c r="E74" s="409" t="s">
        <v>615</v>
      </c>
      <c r="F74" s="410"/>
      <c r="G74" s="410">
        <f>[5]내역서!F74</f>
        <v>4693</v>
      </c>
      <c r="H74" s="410">
        <v>0</v>
      </c>
      <c r="I74" s="410"/>
      <c r="J74" s="410"/>
      <c r="K74" s="411"/>
      <c r="L74" s="412">
        <f>INT($J74*K74)</f>
        <v>0</v>
      </c>
      <c r="M74" s="411"/>
      <c r="N74" s="412">
        <f>INT($J74*M74)</f>
        <v>0</v>
      </c>
      <c r="O74" s="411"/>
      <c r="P74" s="412">
        <f>INT($J74*O74)</f>
        <v>0</v>
      </c>
      <c r="Q74" s="411">
        <f>+K74+M74+O74</f>
        <v>0</v>
      </c>
      <c r="R74" s="412">
        <f>L74+N74+P74</f>
        <v>0</v>
      </c>
      <c r="S74" s="412"/>
      <c r="T74" s="412"/>
      <c r="U74" s="412"/>
      <c r="V74" s="628" t="s">
        <v>0</v>
      </c>
      <c r="W74" s="617" t="str">
        <f>+IF(J74&lt;0,"ng","")</f>
        <v/>
      </c>
    </row>
    <row r="75" spans="1:23" ht="23.25" hidden="1" customHeight="1">
      <c r="A75" s="372" t="s">
        <v>5206</v>
      </c>
      <c r="B75" s="413" t="s">
        <v>0</v>
      </c>
      <c r="C75" s="413" t="s">
        <v>626</v>
      </c>
      <c r="D75" s="413"/>
      <c r="E75" s="414" t="s">
        <v>651</v>
      </c>
      <c r="F75" s="415"/>
      <c r="G75" s="415">
        <f>[5]내역서!F75</f>
        <v>4693</v>
      </c>
      <c r="H75" s="415">
        <v>0</v>
      </c>
      <c r="I75" s="415"/>
      <c r="J75" s="415"/>
      <c r="K75" s="416"/>
      <c r="L75" s="417">
        <f t="shared" si="22"/>
        <v>0</v>
      </c>
      <c r="M75" s="416"/>
      <c r="N75" s="417">
        <f t="shared" si="23"/>
        <v>0</v>
      </c>
      <c r="O75" s="416"/>
      <c r="P75" s="417">
        <f t="shared" si="24"/>
        <v>0</v>
      </c>
      <c r="Q75" s="416">
        <f t="shared" si="25"/>
        <v>0</v>
      </c>
      <c r="R75" s="417">
        <f t="shared" si="16"/>
        <v>0</v>
      </c>
      <c r="S75" s="417">
        <f t="shared" ref="S75" si="86">J75-J74</f>
        <v>0</v>
      </c>
      <c r="T75" s="417">
        <f t="shared" ref="T75:U75" si="87">Q75-Q74</f>
        <v>0</v>
      </c>
      <c r="U75" s="417">
        <f t="shared" si="87"/>
        <v>0</v>
      </c>
      <c r="V75" s="629"/>
      <c r="W75" s="619" t="str">
        <f t="shared" si="19"/>
        <v/>
      </c>
    </row>
    <row r="76" spans="1:23" s="697" customFormat="1" ht="23.25" hidden="1" customHeight="1">
      <c r="A76" s="366" t="s">
        <v>5201</v>
      </c>
      <c r="B76" s="691" t="s">
        <v>0</v>
      </c>
      <c r="C76" s="691" t="s">
        <v>2122</v>
      </c>
      <c r="D76" s="691" t="s">
        <v>2121</v>
      </c>
      <c r="E76" s="692" t="s">
        <v>615</v>
      </c>
      <c r="F76" s="693"/>
      <c r="G76" s="693">
        <f>[5]내역서!F76</f>
        <v>6115</v>
      </c>
      <c r="H76" s="693">
        <v>0</v>
      </c>
      <c r="I76" s="693"/>
      <c r="J76" s="693"/>
      <c r="K76" s="693">
        <v>4267</v>
      </c>
      <c r="L76" s="694">
        <f>INT($J76*K76)</f>
        <v>0</v>
      </c>
      <c r="M76" s="693">
        <v>5459</v>
      </c>
      <c r="N76" s="694">
        <f>INT($J76*M76)</f>
        <v>0</v>
      </c>
      <c r="O76" s="693">
        <v>3011</v>
      </c>
      <c r="P76" s="694">
        <f>INT($J76*O76)</f>
        <v>0</v>
      </c>
      <c r="Q76" s="693">
        <f>+K76+M76+O76</f>
        <v>12737</v>
      </c>
      <c r="R76" s="694">
        <f>L76+N76+P76</f>
        <v>0</v>
      </c>
      <c r="S76" s="694"/>
      <c r="T76" s="694"/>
      <c r="U76" s="694"/>
      <c r="V76" s="695" t="s">
        <v>2081</v>
      </c>
      <c r="W76" s="696" t="str">
        <f>+IF(J76&lt;0,"ng","")</f>
        <v/>
      </c>
    </row>
    <row r="77" spans="1:23" s="704" customFormat="1" ht="23.25" hidden="1" customHeight="1">
      <c r="A77" s="372" t="s">
        <v>5390</v>
      </c>
      <c r="B77" s="698" t="s">
        <v>0</v>
      </c>
      <c r="C77" s="698" t="s">
        <v>5391</v>
      </c>
      <c r="D77" s="698" t="s">
        <v>684</v>
      </c>
      <c r="E77" s="699" t="s">
        <v>651</v>
      </c>
      <c r="F77" s="700"/>
      <c r="G77" s="700">
        <f>[5]내역서!F77</f>
        <v>6115</v>
      </c>
      <c r="H77" s="700">
        <v>0</v>
      </c>
      <c r="I77" s="700"/>
      <c r="J77" s="700"/>
      <c r="K77" s="700">
        <v>4267</v>
      </c>
      <c r="L77" s="701">
        <f t="shared" si="22"/>
        <v>0</v>
      </c>
      <c r="M77" s="700">
        <v>5459</v>
      </c>
      <c r="N77" s="701">
        <f t="shared" si="23"/>
        <v>0</v>
      </c>
      <c r="O77" s="700">
        <v>3011</v>
      </c>
      <c r="P77" s="701">
        <f t="shared" si="24"/>
        <v>0</v>
      </c>
      <c r="Q77" s="700">
        <f t="shared" si="25"/>
        <v>12737</v>
      </c>
      <c r="R77" s="701">
        <f t="shared" si="16"/>
        <v>0</v>
      </c>
      <c r="S77" s="701">
        <f t="shared" ref="S77" si="88">J77-J76</f>
        <v>0</v>
      </c>
      <c r="T77" s="701">
        <f t="shared" ref="T77:U77" si="89">Q77-Q76</f>
        <v>0</v>
      </c>
      <c r="U77" s="701">
        <f t="shared" si="89"/>
        <v>0</v>
      </c>
      <c r="V77" s="702" t="s">
        <v>5392</v>
      </c>
      <c r="W77" s="703" t="str">
        <f t="shared" si="19"/>
        <v/>
      </c>
    </row>
    <row r="78" spans="1:23" s="401" customFormat="1" ht="23.25" hidden="1" customHeight="1">
      <c r="A78" s="366" t="s">
        <v>4301</v>
      </c>
      <c r="B78" s="408" t="s">
        <v>0</v>
      </c>
      <c r="C78" s="408" t="s">
        <v>2126</v>
      </c>
      <c r="D78" s="408" t="s">
        <v>2121</v>
      </c>
      <c r="E78" s="409" t="s">
        <v>615</v>
      </c>
      <c r="F78" s="410"/>
      <c r="G78" s="410">
        <f>[5]내역서!F78</f>
        <v>3068</v>
      </c>
      <c r="H78" s="410">
        <v>0</v>
      </c>
      <c r="I78" s="410"/>
      <c r="J78" s="410"/>
      <c r="K78" s="411">
        <v>5331</v>
      </c>
      <c r="L78" s="412">
        <f>INT($J78*K78)</f>
        <v>0</v>
      </c>
      <c r="M78" s="411">
        <v>7045</v>
      </c>
      <c r="N78" s="412">
        <f>INT($J78*M78)</f>
        <v>0</v>
      </c>
      <c r="O78" s="411">
        <v>4027</v>
      </c>
      <c r="P78" s="412">
        <f>INT($J78*O78)</f>
        <v>0</v>
      </c>
      <c r="Q78" s="411">
        <f>+K78+M78+O78</f>
        <v>16403</v>
      </c>
      <c r="R78" s="412">
        <f>L78+N78+P78</f>
        <v>0</v>
      </c>
      <c r="S78" s="412"/>
      <c r="T78" s="412"/>
      <c r="U78" s="412"/>
      <c r="V78" s="628" t="s">
        <v>2081</v>
      </c>
      <c r="W78" s="617" t="str">
        <f>+IF(J78&lt;0,"ng","")</f>
        <v/>
      </c>
    </row>
    <row r="79" spans="1:23" ht="23.25" hidden="1" customHeight="1">
      <c r="A79" s="372" t="s">
        <v>5393</v>
      </c>
      <c r="B79" s="413" t="s">
        <v>0</v>
      </c>
      <c r="C79" s="413" t="s">
        <v>2126</v>
      </c>
      <c r="D79" s="413" t="s">
        <v>2121</v>
      </c>
      <c r="E79" s="414" t="s">
        <v>651</v>
      </c>
      <c r="F79" s="415"/>
      <c r="G79" s="415">
        <f>[5]내역서!F79</f>
        <v>3068</v>
      </c>
      <c r="H79" s="415">
        <v>0</v>
      </c>
      <c r="I79" s="415"/>
      <c r="J79" s="415"/>
      <c r="K79" s="416">
        <v>5331</v>
      </c>
      <c r="L79" s="417">
        <f t="shared" ref="L79" si="90">INT($J79*K79)</f>
        <v>0</v>
      </c>
      <c r="M79" s="416">
        <v>7045</v>
      </c>
      <c r="N79" s="417">
        <f t="shared" ref="N79" si="91">INT($J79*M79)</f>
        <v>0</v>
      </c>
      <c r="O79" s="416">
        <v>4027</v>
      </c>
      <c r="P79" s="417">
        <f t="shared" ref="P79" si="92">INT($J79*O79)</f>
        <v>0</v>
      </c>
      <c r="Q79" s="416">
        <f t="shared" ref="Q79" si="93">+K79+M79+O79</f>
        <v>16403</v>
      </c>
      <c r="R79" s="417">
        <f t="shared" ref="R79" si="94">L79+N79+P79</f>
        <v>0</v>
      </c>
      <c r="S79" s="417">
        <f t="shared" ref="S79" si="95">J79-J78</f>
        <v>0</v>
      </c>
      <c r="T79" s="417">
        <f t="shared" ref="T79:U79" si="96">Q79-Q78</f>
        <v>0</v>
      </c>
      <c r="U79" s="417">
        <f t="shared" si="96"/>
        <v>0</v>
      </c>
      <c r="V79" s="629" t="s">
        <v>623</v>
      </c>
      <c r="W79" s="619" t="str">
        <f t="shared" si="19"/>
        <v/>
      </c>
    </row>
    <row r="80" spans="1:23" s="401" customFormat="1" ht="23.25" customHeight="1">
      <c r="A80" s="366" t="s">
        <v>2055</v>
      </c>
      <c r="B80" s="408" t="s">
        <v>0</v>
      </c>
      <c r="C80" s="408" t="s">
        <v>2129</v>
      </c>
      <c r="D80" s="408" t="s">
        <v>2121</v>
      </c>
      <c r="E80" s="409" t="s">
        <v>615</v>
      </c>
      <c r="F80" s="410"/>
      <c r="G80" s="410">
        <f>[5]내역서!F80</f>
        <v>13242</v>
      </c>
      <c r="H80" s="410">
        <v>0</v>
      </c>
      <c r="I80" s="410"/>
      <c r="J80" s="410"/>
      <c r="K80" s="411">
        <v>4973</v>
      </c>
      <c r="L80" s="412">
        <f>INT($J80*K80)</f>
        <v>0</v>
      </c>
      <c r="M80" s="411">
        <v>6671</v>
      </c>
      <c r="N80" s="412">
        <f>INT($J80*M80)</f>
        <v>0</v>
      </c>
      <c r="O80" s="411">
        <v>3732</v>
      </c>
      <c r="P80" s="412">
        <f>INT($J80*O80)</f>
        <v>0</v>
      </c>
      <c r="Q80" s="411">
        <f>+K80+M80+O80</f>
        <v>15376</v>
      </c>
      <c r="R80" s="412">
        <f>L80+N80+P80</f>
        <v>0</v>
      </c>
      <c r="S80" s="412"/>
      <c r="T80" s="412"/>
      <c r="U80" s="412"/>
      <c r="V80" s="628" t="s">
        <v>2081</v>
      </c>
      <c r="W80" s="617" t="str">
        <f>+IF(J80&lt;0,"ng","")</f>
        <v/>
      </c>
    </row>
    <row r="81" spans="1:23" ht="23.25" customHeight="1">
      <c r="A81" s="372" t="s">
        <v>4298</v>
      </c>
      <c r="B81" s="413" t="s">
        <v>0</v>
      </c>
      <c r="C81" s="413" t="s">
        <v>2129</v>
      </c>
      <c r="D81" s="413" t="s">
        <v>2121</v>
      </c>
      <c r="E81" s="414" t="s">
        <v>651</v>
      </c>
      <c r="F81" s="415"/>
      <c r="G81" s="415">
        <f>[5]내역서!F81</f>
        <v>13242</v>
      </c>
      <c r="H81" s="415">
        <v>0</v>
      </c>
      <c r="I81" s="415"/>
      <c r="J81" s="415"/>
      <c r="K81" s="416">
        <v>4973</v>
      </c>
      <c r="L81" s="417">
        <f t="shared" ref="L81" si="97">INT($J81*K81)</f>
        <v>0</v>
      </c>
      <c r="M81" s="416">
        <v>6671</v>
      </c>
      <c r="N81" s="417">
        <f t="shared" ref="N81" si="98">INT($J81*M81)</f>
        <v>0</v>
      </c>
      <c r="O81" s="416">
        <v>3732</v>
      </c>
      <c r="P81" s="417">
        <f t="shared" ref="P81" si="99">INT($J81*O81)</f>
        <v>0</v>
      </c>
      <c r="Q81" s="416">
        <f t="shared" ref="Q81" si="100">+K81+M81+O81</f>
        <v>15376</v>
      </c>
      <c r="R81" s="417">
        <f t="shared" ref="R81" si="101">L81+N81+P81</f>
        <v>0</v>
      </c>
      <c r="S81" s="417">
        <f t="shared" ref="S81" si="102">J81-J80</f>
        <v>0</v>
      </c>
      <c r="T81" s="417">
        <f t="shared" ref="T81:U81" si="103">Q81-Q80</f>
        <v>0</v>
      </c>
      <c r="U81" s="417">
        <f t="shared" si="103"/>
        <v>0</v>
      </c>
      <c r="V81" s="629" t="s">
        <v>5388</v>
      </c>
      <c r="W81" s="619" t="str">
        <f t="shared" si="19"/>
        <v/>
      </c>
    </row>
    <row r="82" spans="1:23" s="401" customFormat="1" ht="23.25" hidden="1" customHeight="1">
      <c r="A82" s="366" t="s">
        <v>5201</v>
      </c>
      <c r="B82" s="408" t="s">
        <v>0</v>
      </c>
      <c r="C82" s="408" t="s">
        <v>2131</v>
      </c>
      <c r="D82" s="408" t="s">
        <v>2121</v>
      </c>
      <c r="E82" s="409" t="s">
        <v>615</v>
      </c>
      <c r="F82" s="410"/>
      <c r="G82" s="410">
        <f>[5]내역서!F82</f>
        <v>1500</v>
      </c>
      <c r="H82" s="410">
        <v>0</v>
      </c>
      <c r="I82" s="410"/>
      <c r="J82" s="410"/>
      <c r="K82" s="411">
        <v>2892</v>
      </c>
      <c r="L82" s="412">
        <f>INT($J82*K82)</f>
        <v>0</v>
      </c>
      <c r="M82" s="411">
        <v>3918</v>
      </c>
      <c r="N82" s="412">
        <f>INT($J82*M82)</f>
        <v>0</v>
      </c>
      <c r="O82" s="411">
        <v>2181</v>
      </c>
      <c r="P82" s="412">
        <f>INT($J82*O82)</f>
        <v>0</v>
      </c>
      <c r="Q82" s="411">
        <f>+K82+M82+O82</f>
        <v>8991</v>
      </c>
      <c r="R82" s="412">
        <f>L82+N82+P82</f>
        <v>0</v>
      </c>
      <c r="S82" s="412"/>
      <c r="T82" s="412"/>
      <c r="U82" s="412"/>
      <c r="V82" s="628" t="s">
        <v>2081</v>
      </c>
      <c r="W82" s="617" t="str">
        <f>+IF(J82&lt;0,"ng","")</f>
        <v/>
      </c>
    </row>
    <row r="83" spans="1:23" ht="23.25" hidden="1" customHeight="1">
      <c r="A83" s="372" t="s">
        <v>2072</v>
      </c>
      <c r="B83" s="413" t="s">
        <v>0</v>
      </c>
      <c r="C83" s="413" t="s">
        <v>2131</v>
      </c>
      <c r="D83" s="413" t="s">
        <v>2121</v>
      </c>
      <c r="E83" s="414" t="s">
        <v>651</v>
      </c>
      <c r="F83" s="415"/>
      <c r="G83" s="415">
        <f>[5]내역서!F83</f>
        <v>1500</v>
      </c>
      <c r="H83" s="415">
        <v>0</v>
      </c>
      <c r="I83" s="415"/>
      <c r="J83" s="415"/>
      <c r="K83" s="416">
        <v>2892</v>
      </c>
      <c r="L83" s="417">
        <f t="shared" ref="L83" si="104">INT($J83*K83)</f>
        <v>0</v>
      </c>
      <c r="M83" s="416">
        <v>3918</v>
      </c>
      <c r="N83" s="417">
        <f t="shared" ref="N83" si="105">INT($J83*M83)</f>
        <v>0</v>
      </c>
      <c r="O83" s="416">
        <v>2181</v>
      </c>
      <c r="P83" s="417">
        <f t="shared" ref="P83" si="106">INT($J83*O83)</f>
        <v>0</v>
      </c>
      <c r="Q83" s="416">
        <f t="shared" ref="Q83" si="107">+K83+M83+O83</f>
        <v>8991</v>
      </c>
      <c r="R83" s="417">
        <f t="shared" ref="R83" si="108">L83+N83+P83</f>
        <v>0</v>
      </c>
      <c r="S83" s="417">
        <f t="shared" ref="S83" si="109">J83-J82</f>
        <v>0</v>
      </c>
      <c r="T83" s="417">
        <f t="shared" ref="T83:U83" si="110">Q83-Q82</f>
        <v>0</v>
      </c>
      <c r="U83" s="417">
        <f t="shared" si="110"/>
        <v>0</v>
      </c>
      <c r="V83" s="629" t="s">
        <v>5394</v>
      </c>
      <c r="W83" s="619" t="str">
        <f t="shared" si="19"/>
        <v/>
      </c>
    </row>
    <row r="84" spans="1:23" s="401" customFormat="1" ht="23.25" hidden="1" customHeight="1">
      <c r="A84" s="366" t="s">
        <v>5395</v>
      </c>
      <c r="B84" s="408" t="s">
        <v>0</v>
      </c>
      <c r="C84" s="408" t="s">
        <v>2133</v>
      </c>
      <c r="D84" s="408" t="s">
        <v>2121</v>
      </c>
      <c r="E84" s="409" t="s">
        <v>615</v>
      </c>
      <c r="F84" s="411">
        <f>G84</f>
        <v>0</v>
      </c>
      <c r="G84" s="410">
        <f>[5]내역서!F84</f>
        <v>0</v>
      </c>
      <c r="H84" s="410">
        <v>0</v>
      </c>
      <c r="I84" s="410">
        <f>G84-H84</f>
        <v>0</v>
      </c>
      <c r="J84" s="410"/>
      <c r="K84" s="411">
        <v>1796.6</v>
      </c>
      <c r="L84" s="412">
        <f>INT($J84*K84)</f>
        <v>0</v>
      </c>
      <c r="M84" s="411">
        <v>1122.7</v>
      </c>
      <c r="N84" s="412">
        <f>INT($J84*M84)</f>
        <v>0</v>
      </c>
      <c r="O84" s="411">
        <v>1183.5</v>
      </c>
      <c r="P84" s="412">
        <f>INT($J84*O84)</f>
        <v>0</v>
      </c>
      <c r="Q84" s="411">
        <f>+K84+M84+O84</f>
        <v>4102.8</v>
      </c>
      <c r="R84" s="412">
        <f>L84+N84+P84</f>
        <v>0</v>
      </c>
      <c r="S84" s="412"/>
      <c r="T84" s="412"/>
      <c r="U84" s="412"/>
      <c r="V84" s="409" t="s">
        <v>0</v>
      </c>
      <c r="W84" s="617" t="str">
        <f>+IF(J84&lt;0,"ng","")</f>
        <v/>
      </c>
    </row>
    <row r="85" spans="1:23" ht="23.25" hidden="1" customHeight="1">
      <c r="A85" s="372" t="s">
        <v>2072</v>
      </c>
      <c r="B85" s="413" t="s">
        <v>0</v>
      </c>
      <c r="C85" s="413" t="s">
        <v>685</v>
      </c>
      <c r="D85" s="413" t="s">
        <v>684</v>
      </c>
      <c r="E85" s="414" t="s">
        <v>651</v>
      </c>
      <c r="F85" s="416">
        <f>G85</f>
        <v>0</v>
      </c>
      <c r="G85" s="415">
        <f>[5]내역서!F85</f>
        <v>0</v>
      </c>
      <c r="H85" s="415">
        <v>0</v>
      </c>
      <c r="I85" s="415">
        <f>G85-H85</f>
        <v>0</v>
      </c>
      <c r="J85" s="415"/>
      <c r="K85" s="416">
        <v>1796.6</v>
      </c>
      <c r="L85" s="417">
        <f t="shared" si="22"/>
        <v>0</v>
      </c>
      <c r="M85" s="416">
        <v>1122.7</v>
      </c>
      <c r="N85" s="417">
        <f t="shared" si="23"/>
        <v>0</v>
      </c>
      <c r="O85" s="416">
        <v>1183.5</v>
      </c>
      <c r="P85" s="417">
        <f t="shared" si="24"/>
        <v>0</v>
      </c>
      <c r="Q85" s="416">
        <f t="shared" si="25"/>
        <v>4102.8</v>
      </c>
      <c r="R85" s="417">
        <f t="shared" si="16"/>
        <v>0</v>
      </c>
      <c r="S85" s="417">
        <f t="shared" ref="S85" si="111">J85-J84</f>
        <v>0</v>
      </c>
      <c r="T85" s="417">
        <f t="shared" ref="T85:U85" si="112">Q85-Q84</f>
        <v>0</v>
      </c>
      <c r="U85" s="417">
        <f t="shared" si="112"/>
        <v>0</v>
      </c>
      <c r="V85" s="414"/>
      <c r="W85" s="619" t="str">
        <f t="shared" si="19"/>
        <v/>
      </c>
    </row>
    <row r="86" spans="1:23" s="401" customFormat="1" ht="23.25" customHeight="1">
      <c r="A86" s="366" t="s">
        <v>5396</v>
      </c>
      <c r="B86" s="408" t="s">
        <v>0</v>
      </c>
      <c r="C86" s="408" t="s">
        <v>2134</v>
      </c>
      <c r="D86" s="408" t="s">
        <v>2121</v>
      </c>
      <c r="E86" s="409" t="s">
        <v>615</v>
      </c>
      <c r="F86" s="410">
        <v>0</v>
      </c>
      <c r="G86" s="410">
        <f>[5]내역서!F86</f>
        <v>28618</v>
      </c>
      <c r="H86" s="410">
        <v>0</v>
      </c>
      <c r="I86" s="410"/>
      <c r="J86" s="410"/>
      <c r="K86" s="411">
        <v>975</v>
      </c>
      <c r="L86" s="412">
        <f>INT($J86*K86)</f>
        <v>0</v>
      </c>
      <c r="M86" s="411">
        <v>1315</v>
      </c>
      <c r="N86" s="412">
        <f>INT($J86*M86)</f>
        <v>0</v>
      </c>
      <c r="O86" s="411">
        <v>708</v>
      </c>
      <c r="P86" s="412">
        <f>INT($J86*O86)</f>
        <v>0</v>
      </c>
      <c r="Q86" s="411">
        <f>+K86+M86+O86</f>
        <v>2998</v>
      </c>
      <c r="R86" s="412">
        <f>L86+N86+P86</f>
        <v>0</v>
      </c>
      <c r="S86" s="412"/>
      <c r="T86" s="412"/>
      <c r="U86" s="412"/>
      <c r="V86" s="628" t="s">
        <v>2081</v>
      </c>
      <c r="W86" s="617" t="str">
        <f>+IF(J86&lt;0,"ng","")</f>
        <v/>
      </c>
    </row>
    <row r="87" spans="1:23" ht="23.25" customHeight="1">
      <c r="A87" s="372" t="s">
        <v>5397</v>
      </c>
      <c r="B87" s="413" t="s">
        <v>0</v>
      </c>
      <c r="C87" s="413" t="s">
        <v>5398</v>
      </c>
      <c r="D87" s="413" t="s">
        <v>684</v>
      </c>
      <c r="E87" s="414" t="s">
        <v>651</v>
      </c>
      <c r="F87" s="415">
        <v>0</v>
      </c>
      <c r="G87" s="415">
        <f>[5]내역서!F87</f>
        <v>28618</v>
      </c>
      <c r="H87" s="415">
        <v>0</v>
      </c>
      <c r="I87" s="415"/>
      <c r="J87" s="415"/>
      <c r="K87" s="416">
        <v>975</v>
      </c>
      <c r="L87" s="417">
        <f t="shared" si="22"/>
        <v>0</v>
      </c>
      <c r="M87" s="416">
        <v>1315</v>
      </c>
      <c r="N87" s="417">
        <f t="shared" si="23"/>
        <v>0</v>
      </c>
      <c r="O87" s="416">
        <v>708</v>
      </c>
      <c r="P87" s="417">
        <f t="shared" si="24"/>
        <v>0</v>
      </c>
      <c r="Q87" s="416">
        <f t="shared" ref="Q87:Q89" si="113">+K87+M87+O87</f>
        <v>2998</v>
      </c>
      <c r="R87" s="417">
        <f t="shared" si="16"/>
        <v>0</v>
      </c>
      <c r="S87" s="417">
        <f t="shared" ref="S87" si="114">J87-J86</f>
        <v>0</v>
      </c>
      <c r="T87" s="417">
        <f t="shared" ref="T87:U87" si="115">Q87-Q86</f>
        <v>0</v>
      </c>
      <c r="U87" s="417">
        <f t="shared" si="115"/>
        <v>0</v>
      </c>
      <c r="V87" s="629" t="s">
        <v>623</v>
      </c>
      <c r="W87" s="619" t="str">
        <f t="shared" si="19"/>
        <v/>
      </c>
    </row>
    <row r="88" spans="1:23" s="401" customFormat="1" ht="23.25" hidden="1" customHeight="1">
      <c r="A88" s="366" t="s">
        <v>4295</v>
      </c>
      <c r="B88" s="408" t="s">
        <v>0</v>
      </c>
      <c r="C88" s="632" t="s">
        <v>1778</v>
      </c>
      <c r="D88" s="632" t="s">
        <v>620</v>
      </c>
      <c r="E88" s="633" t="s">
        <v>615</v>
      </c>
      <c r="F88" s="410">
        <v>0</v>
      </c>
      <c r="G88" s="410">
        <f>[5]내역서!F88</f>
        <v>2549</v>
      </c>
      <c r="H88" s="410">
        <v>0</v>
      </c>
      <c r="I88" s="410"/>
      <c r="J88" s="410">
        <f>내역서!F88</f>
        <v>0</v>
      </c>
      <c r="K88" s="411">
        <v>1060</v>
      </c>
      <c r="L88" s="412">
        <f>INT($J88*K88)</f>
        <v>0</v>
      </c>
      <c r="M88" s="411">
        <v>904.8</v>
      </c>
      <c r="N88" s="412">
        <f>INT($J88*M88)</f>
        <v>0</v>
      </c>
      <c r="O88" s="411">
        <v>596.1</v>
      </c>
      <c r="P88" s="412">
        <f>INT($J88*O88)</f>
        <v>0</v>
      </c>
      <c r="Q88" s="411">
        <f>+K88+M88+O88</f>
        <v>2560.9</v>
      </c>
      <c r="R88" s="412">
        <f>L88+N88+P88</f>
        <v>0</v>
      </c>
      <c r="S88" s="412"/>
      <c r="T88" s="412"/>
      <c r="U88" s="412"/>
      <c r="V88" s="628" t="s">
        <v>2136</v>
      </c>
      <c r="W88" s="617" t="str">
        <f>+IF(J88&lt;0,"ng","")</f>
        <v/>
      </c>
    </row>
    <row r="89" spans="1:23" ht="23.25" hidden="1" customHeight="1">
      <c r="A89" s="372" t="s">
        <v>5399</v>
      </c>
      <c r="B89" s="413" t="s">
        <v>0</v>
      </c>
      <c r="C89" s="634" t="s">
        <v>5400</v>
      </c>
      <c r="D89" s="634" t="s">
        <v>620</v>
      </c>
      <c r="E89" s="635" t="s">
        <v>615</v>
      </c>
      <c r="F89" s="415">
        <v>0</v>
      </c>
      <c r="G89" s="415">
        <f>[5]내역서!F89</f>
        <v>2549</v>
      </c>
      <c r="H89" s="415">
        <v>0</v>
      </c>
      <c r="I89" s="415"/>
      <c r="J89" s="415">
        <f>내역서!F89</f>
        <v>0</v>
      </c>
      <c r="K89" s="416">
        <v>1060</v>
      </c>
      <c r="L89" s="417">
        <f t="shared" si="22"/>
        <v>0</v>
      </c>
      <c r="M89" s="416">
        <v>904.8</v>
      </c>
      <c r="N89" s="417">
        <f t="shared" si="23"/>
        <v>0</v>
      </c>
      <c r="O89" s="416">
        <v>596.1</v>
      </c>
      <c r="P89" s="417">
        <f t="shared" si="24"/>
        <v>0</v>
      </c>
      <c r="Q89" s="416">
        <f t="shared" si="113"/>
        <v>2560.9</v>
      </c>
      <c r="R89" s="417">
        <f t="shared" si="16"/>
        <v>0</v>
      </c>
      <c r="S89" s="417">
        <f t="shared" ref="S89" si="116">J89-J88</f>
        <v>0</v>
      </c>
      <c r="T89" s="417">
        <f t="shared" ref="T89:U89" si="117">Q89-Q88</f>
        <v>0</v>
      </c>
      <c r="U89" s="417">
        <f t="shared" si="117"/>
        <v>0</v>
      </c>
      <c r="V89" s="629" t="s">
        <v>5401</v>
      </c>
      <c r="W89" s="619" t="str">
        <f t="shared" si="19"/>
        <v/>
      </c>
    </row>
    <row r="90" spans="1:23" s="401" customFormat="1" ht="23.25" hidden="1" customHeight="1">
      <c r="A90" s="366" t="s">
        <v>5402</v>
      </c>
      <c r="B90" s="395" t="s">
        <v>4</v>
      </c>
      <c r="C90" s="395" t="s">
        <v>2139</v>
      </c>
      <c r="D90" s="395" t="s">
        <v>0</v>
      </c>
      <c r="E90" s="396" t="s">
        <v>0</v>
      </c>
      <c r="F90" s="397">
        <v>0</v>
      </c>
      <c r="G90" s="397">
        <f>[5]내역서!F90</f>
        <v>0</v>
      </c>
      <c r="H90" s="397">
        <v>0</v>
      </c>
      <c r="I90" s="397"/>
      <c r="J90" s="397">
        <f>내역서!F90</f>
        <v>0</v>
      </c>
      <c r="K90" s="398"/>
      <c r="L90" s="399">
        <f>L92+L230+L342+L456</f>
        <v>0</v>
      </c>
      <c r="M90" s="398"/>
      <c r="N90" s="399">
        <f>N92+N230+N342+N456</f>
        <v>0</v>
      </c>
      <c r="O90" s="398"/>
      <c r="P90" s="399">
        <f>P92+P230+P342+P456</f>
        <v>0</v>
      </c>
      <c r="Q90" s="397"/>
      <c r="R90" s="399">
        <f>L90+N90+P90</f>
        <v>0</v>
      </c>
      <c r="S90" s="399"/>
      <c r="T90" s="399"/>
      <c r="U90" s="399"/>
      <c r="V90" s="400" t="s">
        <v>0</v>
      </c>
      <c r="W90" s="617" t="str">
        <f>+IF(J90&lt;0,"ng","")</f>
        <v/>
      </c>
    </row>
    <row r="91" spans="1:23" ht="23.25" hidden="1" customHeight="1">
      <c r="A91" s="372" t="s">
        <v>5403</v>
      </c>
      <c r="B91" s="402" t="s">
        <v>4</v>
      </c>
      <c r="C91" s="402" t="s">
        <v>686</v>
      </c>
      <c r="D91" s="402" t="s">
        <v>0</v>
      </c>
      <c r="E91" s="403" t="s">
        <v>0</v>
      </c>
      <c r="F91" s="404">
        <v>0</v>
      </c>
      <c r="G91" s="404">
        <f>[5]내역서!F91</f>
        <v>0</v>
      </c>
      <c r="H91" s="404">
        <v>0</v>
      </c>
      <c r="I91" s="404"/>
      <c r="J91" s="404">
        <f>내역서!F91</f>
        <v>0</v>
      </c>
      <c r="K91" s="405"/>
      <c r="L91" s="406">
        <f>L93+L231+L343+L457</f>
        <v>0</v>
      </c>
      <c r="M91" s="405"/>
      <c r="N91" s="406">
        <f>N93+N231+N343+N457</f>
        <v>0</v>
      </c>
      <c r="O91" s="405"/>
      <c r="P91" s="406">
        <f>P93+P231+P343+P457</f>
        <v>0</v>
      </c>
      <c r="Q91" s="404"/>
      <c r="R91" s="406">
        <f t="shared" si="16"/>
        <v>0</v>
      </c>
      <c r="S91" s="406">
        <f t="shared" ref="S91" si="118">J91-J90</f>
        <v>0</v>
      </c>
      <c r="T91" s="406">
        <f t="shared" ref="T91:U91" si="119">Q91-Q90</f>
        <v>0</v>
      </c>
      <c r="U91" s="406">
        <f t="shared" si="119"/>
        <v>0</v>
      </c>
      <c r="V91" s="407"/>
      <c r="W91" s="619" t="str">
        <f t="shared" si="19"/>
        <v/>
      </c>
    </row>
    <row r="92" spans="1:23" s="401" customFormat="1" ht="24" hidden="1" customHeight="1">
      <c r="A92" s="366" t="s">
        <v>5201</v>
      </c>
      <c r="B92" s="436" t="s">
        <v>2141</v>
      </c>
      <c r="C92" s="436" t="s">
        <v>2142</v>
      </c>
      <c r="D92" s="436" t="s">
        <v>0</v>
      </c>
      <c r="E92" s="437" t="s">
        <v>0</v>
      </c>
      <c r="F92" s="438">
        <v>0</v>
      </c>
      <c r="G92" s="438">
        <f>[5]내역서!F92</f>
        <v>0</v>
      </c>
      <c r="H92" s="438">
        <v>0</v>
      </c>
      <c r="I92" s="438"/>
      <c r="J92" s="438">
        <f>내역서!F92</f>
        <v>0</v>
      </c>
      <c r="K92" s="439"/>
      <c r="L92" s="440">
        <f>L94+L218</f>
        <v>0</v>
      </c>
      <c r="M92" s="439"/>
      <c r="N92" s="440">
        <f>N94+N218</f>
        <v>0</v>
      </c>
      <c r="O92" s="439"/>
      <c r="P92" s="440">
        <f>P94+P218</f>
        <v>0</v>
      </c>
      <c r="Q92" s="438"/>
      <c r="R92" s="440">
        <f>L92+N92+P92</f>
        <v>0</v>
      </c>
      <c r="S92" s="440"/>
      <c r="T92" s="440"/>
      <c r="U92" s="440"/>
      <c r="V92" s="441" t="s">
        <v>0</v>
      </c>
      <c r="W92" s="617" t="str">
        <f>+IF(J92&lt;0,"ng","")</f>
        <v/>
      </c>
    </row>
    <row r="93" spans="1:23" ht="24" hidden="1" customHeight="1">
      <c r="A93" s="372" t="s">
        <v>5206</v>
      </c>
      <c r="B93" s="442" t="s">
        <v>5404</v>
      </c>
      <c r="C93" s="442" t="s">
        <v>687</v>
      </c>
      <c r="D93" s="442" t="s">
        <v>0</v>
      </c>
      <c r="E93" s="443" t="s">
        <v>0</v>
      </c>
      <c r="F93" s="444">
        <v>0</v>
      </c>
      <c r="G93" s="444">
        <f>[5]내역서!F93</f>
        <v>0</v>
      </c>
      <c r="H93" s="444">
        <v>0</v>
      </c>
      <c r="I93" s="444"/>
      <c r="J93" s="444">
        <f>내역서!F93</f>
        <v>0</v>
      </c>
      <c r="K93" s="445"/>
      <c r="L93" s="446">
        <f>L95+L219</f>
        <v>0</v>
      </c>
      <c r="M93" s="445"/>
      <c r="N93" s="446">
        <f>N95+N219</f>
        <v>0</v>
      </c>
      <c r="O93" s="445"/>
      <c r="P93" s="446">
        <f>P95+P219</f>
        <v>0</v>
      </c>
      <c r="Q93" s="444"/>
      <c r="R93" s="446">
        <f t="shared" si="16"/>
        <v>0</v>
      </c>
      <c r="S93" s="446">
        <f t="shared" ref="S93" si="120">J93-J92</f>
        <v>0</v>
      </c>
      <c r="T93" s="446">
        <f t="shared" ref="T93:U93" si="121">Q93-Q92</f>
        <v>0</v>
      </c>
      <c r="U93" s="446">
        <f t="shared" si="121"/>
        <v>0</v>
      </c>
      <c r="V93" s="447"/>
      <c r="W93" s="619" t="str">
        <f t="shared" si="19"/>
        <v/>
      </c>
    </row>
    <row r="94" spans="1:23" s="401" customFormat="1" ht="24" hidden="1" customHeight="1">
      <c r="A94" s="366" t="s">
        <v>2055</v>
      </c>
      <c r="B94" s="448" t="s">
        <v>5</v>
      </c>
      <c r="C94" s="448" t="s">
        <v>2144</v>
      </c>
      <c r="D94" s="448" t="s">
        <v>0</v>
      </c>
      <c r="E94" s="449" t="s">
        <v>0</v>
      </c>
      <c r="F94" s="450">
        <v>0</v>
      </c>
      <c r="G94" s="450">
        <f>[5]내역서!F94</f>
        <v>0</v>
      </c>
      <c r="H94" s="450">
        <v>0</v>
      </c>
      <c r="I94" s="450"/>
      <c r="J94" s="450">
        <f>내역서!F94</f>
        <v>0</v>
      </c>
      <c r="K94" s="451"/>
      <c r="L94" s="452">
        <f>SUMIF($A$96:$A$217,"당초",L96:L217)</f>
        <v>0</v>
      </c>
      <c r="M94" s="451"/>
      <c r="N94" s="452">
        <f>SUMIF($A$96:$A$217,"당초",N96:N217)</f>
        <v>0</v>
      </c>
      <c r="O94" s="451"/>
      <c r="P94" s="452">
        <f>SUMIF($A$96:$A$217,"당초",P96:P217)</f>
        <v>0</v>
      </c>
      <c r="Q94" s="450"/>
      <c r="R94" s="452">
        <f>L94+N94+P94</f>
        <v>0</v>
      </c>
      <c r="S94" s="452"/>
      <c r="T94" s="452"/>
      <c r="U94" s="452"/>
      <c r="V94" s="453" t="s">
        <v>0</v>
      </c>
      <c r="W94" s="617" t="str">
        <f>+IF(J94&lt;0,"ng","")</f>
        <v/>
      </c>
    </row>
    <row r="95" spans="1:23" ht="24" hidden="1" customHeight="1">
      <c r="A95" s="372" t="s">
        <v>5206</v>
      </c>
      <c r="B95" s="454" t="s">
        <v>5</v>
      </c>
      <c r="C95" s="454" t="s">
        <v>688</v>
      </c>
      <c r="D95" s="454" t="s">
        <v>0</v>
      </c>
      <c r="E95" s="455" t="s">
        <v>0</v>
      </c>
      <c r="F95" s="456">
        <v>0</v>
      </c>
      <c r="G95" s="456">
        <f>[5]내역서!F95</f>
        <v>0</v>
      </c>
      <c r="H95" s="456">
        <v>0</v>
      </c>
      <c r="I95" s="456"/>
      <c r="J95" s="456">
        <f>내역서!F95</f>
        <v>0</v>
      </c>
      <c r="K95" s="457"/>
      <c r="L95" s="458">
        <f>SUMIF($A$96:$A$217,"변경",L96:L217)</f>
        <v>0</v>
      </c>
      <c r="M95" s="457"/>
      <c r="N95" s="458">
        <f>SUMIF($A$96:$A$217,"변경",N96:N217)</f>
        <v>0</v>
      </c>
      <c r="O95" s="457"/>
      <c r="P95" s="458">
        <f>SUMIF($A$96:$A$217,"변경",P96:P217)</f>
        <v>0</v>
      </c>
      <c r="Q95" s="456"/>
      <c r="R95" s="458">
        <f t="shared" si="16"/>
        <v>0</v>
      </c>
      <c r="S95" s="458">
        <f t="shared" ref="S95" si="122">J95-J94</f>
        <v>0</v>
      </c>
      <c r="T95" s="458">
        <f t="shared" ref="T95:U95" si="123">Q95-Q94</f>
        <v>0</v>
      </c>
      <c r="U95" s="458">
        <f t="shared" si="123"/>
        <v>0</v>
      </c>
      <c r="V95" s="459"/>
      <c r="W95" s="619" t="str">
        <f t="shared" si="19"/>
        <v/>
      </c>
    </row>
    <row r="96" spans="1:23" s="401" customFormat="1" ht="24" hidden="1" customHeight="1">
      <c r="A96" s="366" t="s">
        <v>5405</v>
      </c>
      <c r="B96" s="408" t="s">
        <v>0</v>
      </c>
      <c r="C96" s="408" t="s">
        <v>2145</v>
      </c>
      <c r="D96" s="408" t="s">
        <v>2146</v>
      </c>
      <c r="E96" s="409" t="s">
        <v>615</v>
      </c>
      <c r="F96" s="410">
        <f>G96</f>
        <v>1801.29</v>
      </c>
      <c r="G96" s="410">
        <f>[5]내역서!F96</f>
        <v>1801.29</v>
      </c>
      <c r="H96" s="410">
        <v>1801.29</v>
      </c>
      <c r="I96" s="410">
        <f>G96-H96</f>
        <v>0</v>
      </c>
      <c r="J96" s="410">
        <f>내역서!F96</f>
        <v>0</v>
      </c>
      <c r="K96" s="411">
        <v>1130.5999999999999</v>
      </c>
      <c r="L96" s="412">
        <f>INT($J96*K96)</f>
        <v>0</v>
      </c>
      <c r="M96" s="411">
        <v>7690.9</v>
      </c>
      <c r="N96" s="412">
        <f>INT($J96*M96)</f>
        <v>0</v>
      </c>
      <c r="O96" s="411">
        <v>2165.5</v>
      </c>
      <c r="P96" s="412">
        <f>INT($J96*O96)</f>
        <v>0</v>
      </c>
      <c r="Q96" s="411">
        <f>+K96+M96+O96</f>
        <v>10987</v>
      </c>
      <c r="R96" s="412">
        <f>L96+N96+P96</f>
        <v>0</v>
      </c>
      <c r="S96" s="412"/>
      <c r="T96" s="412"/>
      <c r="U96" s="412"/>
      <c r="V96" s="409" t="s">
        <v>0</v>
      </c>
      <c r="W96" s="617" t="str">
        <f>+IF(J96&lt;0,"ng","")</f>
        <v/>
      </c>
    </row>
    <row r="97" spans="1:23" ht="24" hidden="1" customHeight="1">
      <c r="A97" s="372" t="s">
        <v>2072</v>
      </c>
      <c r="B97" s="413" t="s">
        <v>0</v>
      </c>
      <c r="C97" s="413" t="s">
        <v>689</v>
      </c>
      <c r="D97" s="413" t="s">
        <v>690</v>
      </c>
      <c r="E97" s="414" t="s">
        <v>651</v>
      </c>
      <c r="F97" s="415">
        <f t="shared" ref="F97:F159" si="124">G97</f>
        <v>1801.29</v>
      </c>
      <c r="G97" s="415">
        <f>[5]내역서!F97</f>
        <v>1801.29</v>
      </c>
      <c r="H97" s="415">
        <v>1801.29</v>
      </c>
      <c r="I97" s="415">
        <f>G97-H97</f>
        <v>0</v>
      </c>
      <c r="J97" s="415">
        <f>내역서!F97</f>
        <v>0</v>
      </c>
      <c r="K97" s="416">
        <v>1130.5999999999999</v>
      </c>
      <c r="L97" s="417">
        <f t="shared" ref="L97:L159" si="125">INT($J97*K97)</f>
        <v>0</v>
      </c>
      <c r="M97" s="416">
        <v>7690.9</v>
      </c>
      <c r="N97" s="417">
        <f t="shared" ref="N97:N159" si="126">INT($J97*M97)</f>
        <v>0</v>
      </c>
      <c r="O97" s="416">
        <v>2165.5</v>
      </c>
      <c r="P97" s="417">
        <f t="shared" ref="P97:P159" si="127">INT($J97*O97)</f>
        <v>0</v>
      </c>
      <c r="Q97" s="416">
        <f t="shared" ref="Q97:Q159" si="128">+K97+M97+O97</f>
        <v>10987</v>
      </c>
      <c r="R97" s="417">
        <f t="shared" si="16"/>
        <v>0</v>
      </c>
      <c r="S97" s="417">
        <f t="shared" ref="S97" si="129">J97-J96</f>
        <v>0</v>
      </c>
      <c r="T97" s="417">
        <f t="shared" ref="T97:U97" si="130">Q97-Q96</f>
        <v>0</v>
      </c>
      <c r="U97" s="417">
        <f t="shared" si="130"/>
        <v>0</v>
      </c>
      <c r="V97" s="414"/>
      <c r="W97" s="619" t="str">
        <f t="shared" si="19"/>
        <v/>
      </c>
    </row>
    <row r="98" spans="1:23" s="401" customFormat="1" ht="24" hidden="1" customHeight="1">
      <c r="A98" s="366" t="s">
        <v>2055</v>
      </c>
      <c r="B98" s="408" t="s">
        <v>0</v>
      </c>
      <c r="C98" s="408" t="s">
        <v>2147</v>
      </c>
      <c r="D98" s="408" t="s">
        <v>2148</v>
      </c>
      <c r="E98" s="409" t="s">
        <v>615</v>
      </c>
      <c r="F98" s="410">
        <f>G98</f>
        <v>7654.86</v>
      </c>
      <c r="G98" s="410">
        <f>[5]내역서!F98</f>
        <v>7654.86</v>
      </c>
      <c r="H98" s="410">
        <v>7654.86</v>
      </c>
      <c r="I98" s="410">
        <f>G98-H98</f>
        <v>0</v>
      </c>
      <c r="J98" s="410">
        <f>내역서!F98</f>
        <v>0</v>
      </c>
      <c r="K98" s="411">
        <v>1487.6</v>
      </c>
      <c r="L98" s="412">
        <f>INT($J98*K98)</f>
        <v>0</v>
      </c>
      <c r="M98" s="411">
        <v>10074.700000000001</v>
      </c>
      <c r="N98" s="412">
        <f>INT($J98*M98)</f>
        <v>0</v>
      </c>
      <c r="O98" s="411">
        <v>2830.5</v>
      </c>
      <c r="P98" s="412">
        <f>INT($J98*O98)</f>
        <v>0</v>
      </c>
      <c r="Q98" s="411">
        <f>+K98+M98+O98</f>
        <v>14392.800000000001</v>
      </c>
      <c r="R98" s="412">
        <f>L98+N98+P98</f>
        <v>0</v>
      </c>
      <c r="S98" s="412"/>
      <c r="T98" s="412"/>
      <c r="U98" s="412"/>
      <c r="V98" s="409" t="s">
        <v>0</v>
      </c>
      <c r="W98" s="617" t="str">
        <f>+IF(J98&lt;0,"ng","")</f>
        <v/>
      </c>
    </row>
    <row r="99" spans="1:23" ht="24" hidden="1" customHeight="1">
      <c r="A99" s="372" t="s">
        <v>5206</v>
      </c>
      <c r="B99" s="413" t="s">
        <v>0</v>
      </c>
      <c r="C99" s="413" t="s">
        <v>691</v>
      </c>
      <c r="D99" s="413" t="s">
        <v>692</v>
      </c>
      <c r="E99" s="414" t="s">
        <v>651</v>
      </c>
      <c r="F99" s="415">
        <f t="shared" si="124"/>
        <v>7654.86</v>
      </c>
      <c r="G99" s="415">
        <f>[5]내역서!F99</f>
        <v>7654.86</v>
      </c>
      <c r="H99" s="415">
        <v>7654.86</v>
      </c>
      <c r="I99" s="415">
        <f t="shared" ref="I99:I161" si="131">G99-H99</f>
        <v>0</v>
      </c>
      <c r="J99" s="415">
        <f>내역서!F99</f>
        <v>0</v>
      </c>
      <c r="K99" s="416">
        <v>1487.6</v>
      </c>
      <c r="L99" s="417">
        <f t="shared" si="125"/>
        <v>0</v>
      </c>
      <c r="M99" s="416">
        <v>10074.700000000001</v>
      </c>
      <c r="N99" s="417">
        <f t="shared" si="126"/>
        <v>0</v>
      </c>
      <c r="O99" s="416">
        <v>2830.5</v>
      </c>
      <c r="P99" s="417">
        <f t="shared" si="127"/>
        <v>0</v>
      </c>
      <c r="Q99" s="416">
        <f t="shared" si="128"/>
        <v>14392.800000000001</v>
      </c>
      <c r="R99" s="417">
        <f t="shared" si="16"/>
        <v>0</v>
      </c>
      <c r="S99" s="417">
        <f t="shared" ref="S99" si="132">J99-J98</f>
        <v>0</v>
      </c>
      <c r="T99" s="417">
        <f t="shared" ref="T99:U99" si="133">Q99-Q98</f>
        <v>0</v>
      </c>
      <c r="U99" s="417">
        <f t="shared" si="133"/>
        <v>0</v>
      </c>
      <c r="V99" s="414"/>
      <c r="W99" s="619" t="str">
        <f t="shared" si="19"/>
        <v/>
      </c>
    </row>
    <row r="100" spans="1:23" s="401" customFormat="1" ht="24" hidden="1" customHeight="1">
      <c r="A100" s="366" t="s">
        <v>5201</v>
      </c>
      <c r="B100" s="408" t="s">
        <v>0</v>
      </c>
      <c r="C100" s="408" t="s">
        <v>2149</v>
      </c>
      <c r="D100" s="408" t="s">
        <v>2150</v>
      </c>
      <c r="E100" s="409" t="s">
        <v>2104</v>
      </c>
      <c r="F100" s="410">
        <f>G100</f>
        <v>91.48</v>
      </c>
      <c r="G100" s="410">
        <f>[5]내역서!F100</f>
        <v>91.48</v>
      </c>
      <c r="H100" s="410">
        <v>91.48</v>
      </c>
      <c r="I100" s="410">
        <f>G100-H100</f>
        <v>0</v>
      </c>
      <c r="J100" s="410">
        <f>내역서!F100</f>
        <v>0</v>
      </c>
      <c r="K100" s="411">
        <v>11266.1</v>
      </c>
      <c r="L100" s="412">
        <f>INT($J100*K100)</f>
        <v>0</v>
      </c>
      <c r="M100" s="411">
        <v>26287.9</v>
      </c>
      <c r="N100" s="412">
        <f>INT($J100*M100)</f>
        <v>0</v>
      </c>
      <c r="O100" s="411">
        <v>0</v>
      </c>
      <c r="P100" s="412">
        <f>INT($J100*O100)</f>
        <v>0</v>
      </c>
      <c r="Q100" s="411">
        <f>+K100+M100+O100</f>
        <v>37554</v>
      </c>
      <c r="R100" s="412">
        <f>L100+N100+P100</f>
        <v>0</v>
      </c>
      <c r="S100" s="412"/>
      <c r="T100" s="412"/>
      <c r="U100" s="412"/>
      <c r="V100" s="409" t="s">
        <v>0</v>
      </c>
      <c r="W100" s="617" t="str">
        <f>+IF(J100&lt;0,"ng","")</f>
        <v/>
      </c>
    </row>
    <row r="101" spans="1:23" ht="24" hidden="1" customHeight="1">
      <c r="A101" s="372" t="s">
        <v>5406</v>
      </c>
      <c r="B101" s="413" t="s">
        <v>0</v>
      </c>
      <c r="C101" s="413" t="s">
        <v>693</v>
      </c>
      <c r="D101" s="413" t="s">
        <v>694</v>
      </c>
      <c r="E101" s="414" t="s">
        <v>671</v>
      </c>
      <c r="F101" s="415">
        <f t="shared" si="124"/>
        <v>91.48</v>
      </c>
      <c r="G101" s="415">
        <f>[5]내역서!F101</f>
        <v>91.48</v>
      </c>
      <c r="H101" s="415">
        <v>91.48</v>
      </c>
      <c r="I101" s="415">
        <f t="shared" si="131"/>
        <v>0</v>
      </c>
      <c r="J101" s="415">
        <f>내역서!F101</f>
        <v>0</v>
      </c>
      <c r="K101" s="416">
        <v>11266.1</v>
      </c>
      <c r="L101" s="417">
        <f t="shared" si="125"/>
        <v>0</v>
      </c>
      <c r="M101" s="416">
        <v>26287.9</v>
      </c>
      <c r="N101" s="417">
        <f t="shared" si="126"/>
        <v>0</v>
      </c>
      <c r="O101" s="416">
        <v>0</v>
      </c>
      <c r="P101" s="417">
        <f t="shared" si="127"/>
        <v>0</v>
      </c>
      <c r="Q101" s="416">
        <f t="shared" si="128"/>
        <v>37554</v>
      </c>
      <c r="R101" s="417">
        <f t="shared" si="16"/>
        <v>0</v>
      </c>
      <c r="S101" s="417">
        <f t="shared" ref="S101" si="134">J101-J100</f>
        <v>0</v>
      </c>
      <c r="T101" s="417">
        <f t="shared" ref="T101:U101" si="135">Q101-Q100</f>
        <v>0</v>
      </c>
      <c r="U101" s="417">
        <f t="shared" si="135"/>
        <v>0</v>
      </c>
      <c r="V101" s="414"/>
      <c r="W101" s="619" t="str">
        <f t="shared" si="19"/>
        <v/>
      </c>
    </row>
    <row r="102" spans="1:23" s="401" customFormat="1" ht="24" hidden="1" customHeight="1">
      <c r="A102" s="366" t="s">
        <v>2055</v>
      </c>
      <c r="B102" s="408" t="s">
        <v>0</v>
      </c>
      <c r="C102" s="408" t="s">
        <v>2149</v>
      </c>
      <c r="D102" s="408" t="s">
        <v>2151</v>
      </c>
      <c r="E102" s="409" t="s">
        <v>2104</v>
      </c>
      <c r="F102" s="410">
        <f>G102</f>
        <v>52.11</v>
      </c>
      <c r="G102" s="410">
        <f>[5]내역서!F102</f>
        <v>52.11</v>
      </c>
      <c r="H102" s="410">
        <v>52.11</v>
      </c>
      <c r="I102" s="410">
        <f>G102-H102</f>
        <v>0</v>
      </c>
      <c r="J102" s="410">
        <f>내역서!F102</f>
        <v>0</v>
      </c>
      <c r="K102" s="411">
        <v>12871.3</v>
      </c>
      <c r="L102" s="412">
        <f>INT($J102*K102)</f>
        <v>0</v>
      </c>
      <c r="M102" s="411">
        <v>30032.7</v>
      </c>
      <c r="N102" s="412">
        <f>INT($J102*M102)</f>
        <v>0</v>
      </c>
      <c r="O102" s="411">
        <v>0</v>
      </c>
      <c r="P102" s="412">
        <f>INT($J102*O102)</f>
        <v>0</v>
      </c>
      <c r="Q102" s="411">
        <f>+K102+M102+O102</f>
        <v>42904</v>
      </c>
      <c r="R102" s="412">
        <f>L102+N102+P102</f>
        <v>0</v>
      </c>
      <c r="S102" s="412"/>
      <c r="T102" s="412"/>
      <c r="U102" s="412"/>
      <c r="V102" s="409" t="s">
        <v>0</v>
      </c>
      <c r="W102" s="617" t="str">
        <f>+IF(J102&lt;0,"ng","")</f>
        <v/>
      </c>
    </row>
    <row r="103" spans="1:23" ht="24" hidden="1" customHeight="1">
      <c r="A103" s="372" t="s">
        <v>5206</v>
      </c>
      <c r="B103" s="413" t="s">
        <v>0</v>
      </c>
      <c r="C103" s="413" t="s">
        <v>693</v>
      </c>
      <c r="D103" s="413" t="s">
        <v>695</v>
      </c>
      <c r="E103" s="414" t="s">
        <v>671</v>
      </c>
      <c r="F103" s="415">
        <f t="shared" si="124"/>
        <v>52.11</v>
      </c>
      <c r="G103" s="415">
        <f>[5]내역서!F103</f>
        <v>52.11</v>
      </c>
      <c r="H103" s="415">
        <v>52.11</v>
      </c>
      <c r="I103" s="415">
        <f t="shared" si="131"/>
        <v>0</v>
      </c>
      <c r="J103" s="415">
        <f>내역서!F103</f>
        <v>0</v>
      </c>
      <c r="K103" s="416">
        <v>12871.3</v>
      </c>
      <c r="L103" s="417">
        <f t="shared" si="125"/>
        <v>0</v>
      </c>
      <c r="M103" s="416">
        <v>30032.7</v>
      </c>
      <c r="N103" s="417">
        <f t="shared" si="126"/>
        <v>0</v>
      </c>
      <c r="O103" s="416">
        <v>0</v>
      </c>
      <c r="P103" s="417">
        <f t="shared" si="127"/>
        <v>0</v>
      </c>
      <c r="Q103" s="416">
        <f t="shared" si="128"/>
        <v>42904</v>
      </c>
      <c r="R103" s="417">
        <f t="shared" si="16"/>
        <v>0</v>
      </c>
      <c r="S103" s="417">
        <f t="shared" ref="S103" si="136">J103-J102</f>
        <v>0</v>
      </c>
      <c r="T103" s="417">
        <f t="shared" ref="T103:U103" si="137">Q103-Q102</f>
        <v>0</v>
      </c>
      <c r="U103" s="417">
        <f t="shared" si="137"/>
        <v>0</v>
      </c>
      <c r="V103" s="414"/>
      <c r="W103" s="619" t="str">
        <f t="shared" si="19"/>
        <v/>
      </c>
    </row>
    <row r="104" spans="1:23" s="401" customFormat="1" ht="24" hidden="1" customHeight="1">
      <c r="A104" s="366" t="s">
        <v>5201</v>
      </c>
      <c r="B104" s="408" t="s">
        <v>0</v>
      </c>
      <c r="C104" s="408" t="s">
        <v>2149</v>
      </c>
      <c r="D104" s="408" t="s">
        <v>2152</v>
      </c>
      <c r="E104" s="409" t="s">
        <v>2104</v>
      </c>
      <c r="F104" s="410">
        <f>G104</f>
        <v>2216.41</v>
      </c>
      <c r="G104" s="410">
        <f>[5]내역서!F104</f>
        <v>2216.41</v>
      </c>
      <c r="H104" s="410">
        <v>2216.41</v>
      </c>
      <c r="I104" s="410">
        <f>G104-H104</f>
        <v>0</v>
      </c>
      <c r="J104" s="410">
        <f>내역서!F104</f>
        <v>0</v>
      </c>
      <c r="K104" s="411">
        <v>15280.1</v>
      </c>
      <c r="L104" s="412">
        <f>INT($J104*K104)</f>
        <v>0</v>
      </c>
      <c r="M104" s="411">
        <v>43491.199999999997</v>
      </c>
      <c r="N104" s="412">
        <f>INT($J104*M104)</f>
        <v>0</v>
      </c>
      <c r="O104" s="411">
        <v>0</v>
      </c>
      <c r="P104" s="412">
        <f>INT($J104*O104)</f>
        <v>0</v>
      </c>
      <c r="Q104" s="411">
        <f>+K104+M104+O104</f>
        <v>58771.299999999996</v>
      </c>
      <c r="R104" s="412">
        <f>L104+N104+P104</f>
        <v>0</v>
      </c>
      <c r="S104" s="412"/>
      <c r="T104" s="412"/>
      <c r="U104" s="412"/>
      <c r="V104" s="409" t="s">
        <v>0</v>
      </c>
      <c r="W104" s="617" t="str">
        <f>+IF(J104&lt;0,"ng","")</f>
        <v/>
      </c>
    </row>
    <row r="105" spans="1:23" ht="24" hidden="1" customHeight="1">
      <c r="A105" s="372" t="s">
        <v>5206</v>
      </c>
      <c r="B105" s="413" t="s">
        <v>0</v>
      </c>
      <c r="C105" s="413" t="s">
        <v>693</v>
      </c>
      <c r="D105" s="413" t="s">
        <v>696</v>
      </c>
      <c r="E105" s="414" t="s">
        <v>671</v>
      </c>
      <c r="F105" s="415">
        <f t="shared" si="124"/>
        <v>2216.41</v>
      </c>
      <c r="G105" s="415">
        <f>[5]내역서!F105</f>
        <v>2216.41</v>
      </c>
      <c r="H105" s="415">
        <v>2216.41</v>
      </c>
      <c r="I105" s="415">
        <f t="shared" si="131"/>
        <v>0</v>
      </c>
      <c r="J105" s="415">
        <f>내역서!F105</f>
        <v>0</v>
      </c>
      <c r="K105" s="416">
        <v>15280.1</v>
      </c>
      <c r="L105" s="417">
        <f t="shared" si="125"/>
        <v>0</v>
      </c>
      <c r="M105" s="416">
        <v>43491.199999999997</v>
      </c>
      <c r="N105" s="417">
        <f t="shared" si="126"/>
        <v>0</v>
      </c>
      <c r="O105" s="416">
        <v>0</v>
      </c>
      <c r="P105" s="417">
        <f t="shared" si="127"/>
        <v>0</v>
      </c>
      <c r="Q105" s="416">
        <f t="shared" si="128"/>
        <v>58771.299999999996</v>
      </c>
      <c r="R105" s="417">
        <f t="shared" si="16"/>
        <v>0</v>
      </c>
      <c r="S105" s="417">
        <f t="shared" ref="S105" si="138">J105-J104</f>
        <v>0</v>
      </c>
      <c r="T105" s="417">
        <f t="shared" ref="T105:U105" si="139">Q105-Q104</f>
        <v>0</v>
      </c>
      <c r="U105" s="417">
        <f t="shared" si="139"/>
        <v>0</v>
      </c>
      <c r="V105" s="414"/>
      <c r="W105" s="619" t="str">
        <f t="shared" si="19"/>
        <v/>
      </c>
    </row>
    <row r="106" spans="1:23" s="401" customFormat="1" ht="24" hidden="1" customHeight="1">
      <c r="A106" s="366" t="s">
        <v>2055</v>
      </c>
      <c r="B106" s="408" t="s">
        <v>0</v>
      </c>
      <c r="C106" s="408" t="s">
        <v>2153</v>
      </c>
      <c r="D106" s="408" t="s">
        <v>2154</v>
      </c>
      <c r="E106" s="409" t="s">
        <v>2104</v>
      </c>
      <c r="F106" s="410">
        <f>G106</f>
        <v>18359.240000000002</v>
      </c>
      <c r="G106" s="410">
        <f>[5]내역서!F106</f>
        <v>18359.240000000002</v>
      </c>
      <c r="H106" s="410">
        <v>18359.240000000002</v>
      </c>
      <c r="I106" s="410">
        <f>G106-H106</f>
        <v>0</v>
      </c>
      <c r="J106" s="410">
        <f>내역서!F106</f>
        <v>0</v>
      </c>
      <c r="K106" s="411">
        <v>7101.7</v>
      </c>
      <c r="L106" s="412">
        <f>INT($J106*K106)</f>
        <v>0</v>
      </c>
      <c r="M106" s="411">
        <v>37282.9</v>
      </c>
      <c r="N106" s="412">
        <f>INT($J106*M106)</f>
        <v>0</v>
      </c>
      <c r="O106" s="411">
        <v>0</v>
      </c>
      <c r="P106" s="412">
        <f>INT($J106*O106)</f>
        <v>0</v>
      </c>
      <c r="Q106" s="411">
        <f>+K106+M106+O106</f>
        <v>44384.6</v>
      </c>
      <c r="R106" s="412">
        <f>L106+N106+P106</f>
        <v>0</v>
      </c>
      <c r="S106" s="412"/>
      <c r="T106" s="412"/>
      <c r="U106" s="412"/>
      <c r="V106" s="409" t="s">
        <v>0</v>
      </c>
      <c r="W106" s="617" t="str">
        <f>+IF(J106&lt;0,"ng","")</f>
        <v/>
      </c>
    </row>
    <row r="107" spans="1:23" ht="24" hidden="1" customHeight="1">
      <c r="A107" s="372" t="s">
        <v>5206</v>
      </c>
      <c r="B107" s="413" t="s">
        <v>0</v>
      </c>
      <c r="C107" s="413" t="s">
        <v>697</v>
      </c>
      <c r="D107" s="413" t="s">
        <v>698</v>
      </c>
      <c r="E107" s="414" t="s">
        <v>671</v>
      </c>
      <c r="F107" s="415">
        <f t="shared" si="124"/>
        <v>18359.240000000002</v>
      </c>
      <c r="G107" s="415">
        <f>[5]내역서!F107</f>
        <v>18359.240000000002</v>
      </c>
      <c r="H107" s="415">
        <v>18359.240000000002</v>
      </c>
      <c r="I107" s="415">
        <f t="shared" si="131"/>
        <v>0</v>
      </c>
      <c r="J107" s="415">
        <f>내역서!F107</f>
        <v>0</v>
      </c>
      <c r="K107" s="416">
        <v>7101.7</v>
      </c>
      <c r="L107" s="417">
        <f t="shared" si="125"/>
        <v>0</v>
      </c>
      <c r="M107" s="416">
        <v>37282.9</v>
      </c>
      <c r="N107" s="417">
        <f t="shared" si="126"/>
        <v>0</v>
      </c>
      <c r="O107" s="416">
        <v>0</v>
      </c>
      <c r="P107" s="417">
        <f t="shared" si="127"/>
        <v>0</v>
      </c>
      <c r="Q107" s="416">
        <f t="shared" si="128"/>
        <v>44384.6</v>
      </c>
      <c r="R107" s="417">
        <f t="shared" si="16"/>
        <v>0</v>
      </c>
      <c r="S107" s="417">
        <f t="shared" ref="S107" si="140">J107-J106</f>
        <v>0</v>
      </c>
      <c r="T107" s="417">
        <f t="shared" ref="T107:U107" si="141">Q107-Q106</f>
        <v>0</v>
      </c>
      <c r="U107" s="417">
        <f t="shared" si="141"/>
        <v>0</v>
      </c>
      <c r="V107" s="414"/>
      <c r="W107" s="619" t="str">
        <f t="shared" si="19"/>
        <v/>
      </c>
    </row>
    <row r="108" spans="1:23" s="401" customFormat="1" ht="24" hidden="1" customHeight="1">
      <c r="A108" s="366" t="s">
        <v>2055</v>
      </c>
      <c r="B108" s="408" t="s">
        <v>0</v>
      </c>
      <c r="C108" s="408" t="s">
        <v>2153</v>
      </c>
      <c r="D108" s="408" t="s">
        <v>2155</v>
      </c>
      <c r="E108" s="409" t="s">
        <v>2104</v>
      </c>
      <c r="F108" s="410">
        <f>G108</f>
        <v>1032.3499999999999</v>
      </c>
      <c r="G108" s="410">
        <f>[5]내역서!F108</f>
        <v>1032.3499999999999</v>
      </c>
      <c r="H108" s="410">
        <v>1032.3499999999999</v>
      </c>
      <c r="I108" s="410">
        <f>G108-H108</f>
        <v>0</v>
      </c>
      <c r="J108" s="410">
        <f>내역서!F108</f>
        <v>0</v>
      </c>
      <c r="K108" s="411">
        <v>7101.7</v>
      </c>
      <c r="L108" s="412">
        <f>INT($J108*K108)</f>
        <v>0</v>
      </c>
      <c r="M108" s="411">
        <v>41010.6</v>
      </c>
      <c r="N108" s="412">
        <f>INT($J108*M108)</f>
        <v>0</v>
      </c>
      <c r="O108" s="411">
        <v>0</v>
      </c>
      <c r="P108" s="412">
        <f>INT($J108*O108)</f>
        <v>0</v>
      </c>
      <c r="Q108" s="411">
        <f>+K108+M108+O108</f>
        <v>48112.299999999996</v>
      </c>
      <c r="R108" s="412">
        <f>L108+N108+P108</f>
        <v>0</v>
      </c>
      <c r="S108" s="412"/>
      <c r="T108" s="412"/>
      <c r="U108" s="412"/>
      <c r="V108" s="409" t="s">
        <v>0</v>
      </c>
      <c r="W108" s="617" t="str">
        <f>+IF(J108&lt;0,"ng","")</f>
        <v/>
      </c>
    </row>
    <row r="109" spans="1:23" ht="24" hidden="1" customHeight="1">
      <c r="A109" s="372" t="s">
        <v>5407</v>
      </c>
      <c r="B109" s="413" t="s">
        <v>0</v>
      </c>
      <c r="C109" s="413" t="s">
        <v>697</v>
      </c>
      <c r="D109" s="413" t="s">
        <v>699</v>
      </c>
      <c r="E109" s="414" t="s">
        <v>671</v>
      </c>
      <c r="F109" s="415">
        <f t="shared" si="124"/>
        <v>1032.3499999999999</v>
      </c>
      <c r="G109" s="415">
        <f>[5]내역서!F109</f>
        <v>1032.3499999999999</v>
      </c>
      <c r="H109" s="415">
        <v>1032.3499999999999</v>
      </c>
      <c r="I109" s="415">
        <f t="shared" si="131"/>
        <v>0</v>
      </c>
      <c r="J109" s="415">
        <f>내역서!F109</f>
        <v>0</v>
      </c>
      <c r="K109" s="416">
        <v>7101.7</v>
      </c>
      <c r="L109" s="417">
        <f t="shared" si="125"/>
        <v>0</v>
      </c>
      <c r="M109" s="416">
        <v>41010.6</v>
      </c>
      <c r="N109" s="417">
        <f t="shared" si="126"/>
        <v>0</v>
      </c>
      <c r="O109" s="416">
        <v>0</v>
      </c>
      <c r="P109" s="417">
        <f t="shared" si="127"/>
        <v>0</v>
      </c>
      <c r="Q109" s="416">
        <f t="shared" si="128"/>
        <v>48112.299999999996</v>
      </c>
      <c r="R109" s="417">
        <f t="shared" si="16"/>
        <v>0</v>
      </c>
      <c r="S109" s="417">
        <f t="shared" ref="S109" si="142">J109-J108</f>
        <v>0</v>
      </c>
      <c r="T109" s="417">
        <f t="shared" ref="T109:U109" si="143">Q109-Q108</f>
        <v>0</v>
      </c>
      <c r="U109" s="417">
        <f t="shared" si="143"/>
        <v>0</v>
      </c>
      <c r="V109" s="414"/>
      <c r="W109" s="619" t="str">
        <f t="shared" si="19"/>
        <v/>
      </c>
    </row>
    <row r="110" spans="1:23" s="401" customFormat="1" ht="24" hidden="1" customHeight="1">
      <c r="A110" s="366" t="s">
        <v>5201</v>
      </c>
      <c r="B110" s="408" t="s">
        <v>0</v>
      </c>
      <c r="C110" s="408" t="s">
        <v>2157</v>
      </c>
      <c r="D110" s="408" t="s">
        <v>2158</v>
      </c>
      <c r="E110" s="409" t="s">
        <v>2104</v>
      </c>
      <c r="F110" s="410">
        <f>G110</f>
        <v>9841.5</v>
      </c>
      <c r="G110" s="410">
        <f>[5]내역서!F110</f>
        <v>9841.5</v>
      </c>
      <c r="H110" s="410">
        <v>9841.5</v>
      </c>
      <c r="I110" s="410">
        <f>G110-H110</f>
        <v>0</v>
      </c>
      <c r="J110" s="410">
        <f>내역서!F110</f>
        <v>0</v>
      </c>
      <c r="K110" s="411">
        <v>4369.7</v>
      </c>
      <c r="L110" s="412">
        <f>INT($J110*K110)</f>
        <v>0</v>
      </c>
      <c r="M110" s="411">
        <v>9580.7999999999993</v>
      </c>
      <c r="N110" s="412">
        <f>INT($J110*M110)</f>
        <v>0</v>
      </c>
      <c r="O110" s="411">
        <v>0</v>
      </c>
      <c r="P110" s="412">
        <f>INT($J110*O110)</f>
        <v>0</v>
      </c>
      <c r="Q110" s="411">
        <f>+K110+M110+O110</f>
        <v>13950.5</v>
      </c>
      <c r="R110" s="412">
        <f>L110+N110+P110</f>
        <v>0</v>
      </c>
      <c r="S110" s="412"/>
      <c r="T110" s="412"/>
      <c r="U110" s="412"/>
      <c r="V110" s="409" t="s">
        <v>0</v>
      </c>
      <c r="W110" s="617" t="str">
        <f>+IF(J110&lt;0,"ng","")</f>
        <v/>
      </c>
    </row>
    <row r="111" spans="1:23" ht="24" hidden="1" customHeight="1">
      <c r="A111" s="372" t="s">
        <v>4298</v>
      </c>
      <c r="B111" s="413" t="s">
        <v>0</v>
      </c>
      <c r="C111" s="413" t="s">
        <v>700</v>
      </c>
      <c r="D111" s="413" t="s">
        <v>701</v>
      </c>
      <c r="E111" s="414" t="s">
        <v>671</v>
      </c>
      <c r="F111" s="415">
        <f t="shared" si="124"/>
        <v>9841.5</v>
      </c>
      <c r="G111" s="415">
        <f>[5]내역서!F111</f>
        <v>9841.5</v>
      </c>
      <c r="H111" s="415">
        <v>9841.5</v>
      </c>
      <c r="I111" s="415">
        <f t="shared" si="131"/>
        <v>0</v>
      </c>
      <c r="J111" s="415">
        <f>내역서!F111</f>
        <v>0</v>
      </c>
      <c r="K111" s="416">
        <v>4369.7</v>
      </c>
      <c r="L111" s="417">
        <f t="shared" si="125"/>
        <v>0</v>
      </c>
      <c r="M111" s="416">
        <v>9580.7999999999993</v>
      </c>
      <c r="N111" s="417">
        <f t="shared" si="126"/>
        <v>0</v>
      </c>
      <c r="O111" s="416">
        <v>0</v>
      </c>
      <c r="P111" s="417">
        <f t="shared" si="127"/>
        <v>0</v>
      </c>
      <c r="Q111" s="416">
        <f t="shared" si="128"/>
        <v>13950.5</v>
      </c>
      <c r="R111" s="417">
        <f t="shared" ref="R111:R173" si="144">L111+N111+P111</f>
        <v>0</v>
      </c>
      <c r="S111" s="417">
        <f t="shared" ref="S111" si="145">J111-J110</f>
        <v>0</v>
      </c>
      <c r="T111" s="417">
        <f t="shared" ref="T111:U111" si="146">Q111-Q110</f>
        <v>0</v>
      </c>
      <c r="U111" s="417">
        <f t="shared" si="146"/>
        <v>0</v>
      </c>
      <c r="V111" s="414"/>
      <c r="W111" s="619" t="str">
        <f t="shared" si="19"/>
        <v/>
      </c>
    </row>
    <row r="112" spans="1:23" s="401" customFormat="1" ht="24" hidden="1" customHeight="1">
      <c r="A112" s="366" t="s">
        <v>5408</v>
      </c>
      <c r="B112" s="408" t="s">
        <v>0</v>
      </c>
      <c r="C112" s="408" t="s">
        <v>2159</v>
      </c>
      <c r="D112" s="408" t="s">
        <v>2160</v>
      </c>
      <c r="E112" s="409" t="s">
        <v>2161</v>
      </c>
      <c r="F112" s="410">
        <f>G112</f>
        <v>13156.75</v>
      </c>
      <c r="G112" s="410">
        <f>[5]내역서!F112</f>
        <v>13156.75</v>
      </c>
      <c r="H112" s="410">
        <v>13156.75</v>
      </c>
      <c r="I112" s="410">
        <f>G112-H112</f>
        <v>0</v>
      </c>
      <c r="J112" s="410">
        <f>내역서!F112</f>
        <v>0</v>
      </c>
      <c r="K112" s="411">
        <v>4600.2</v>
      </c>
      <c r="L112" s="412">
        <f>INT($J112*K112)</f>
        <v>0</v>
      </c>
      <c r="M112" s="411">
        <v>17068.7</v>
      </c>
      <c r="N112" s="412">
        <f>INT($J112*M112)</f>
        <v>0</v>
      </c>
      <c r="O112" s="411">
        <v>701.9</v>
      </c>
      <c r="P112" s="412">
        <f>INT($J112*O112)</f>
        <v>0</v>
      </c>
      <c r="Q112" s="411">
        <f>+K112+M112+O112</f>
        <v>22370.800000000003</v>
      </c>
      <c r="R112" s="412">
        <f>L112+N112+P112</f>
        <v>0</v>
      </c>
      <c r="S112" s="412"/>
      <c r="T112" s="412"/>
      <c r="U112" s="412"/>
      <c r="V112" s="409" t="s">
        <v>0</v>
      </c>
      <c r="W112" s="617" t="str">
        <f>+IF(J112&lt;0,"ng","")</f>
        <v/>
      </c>
    </row>
    <row r="113" spans="1:23" ht="24" hidden="1" customHeight="1">
      <c r="A113" s="372" t="s">
        <v>5409</v>
      </c>
      <c r="B113" s="413" t="s">
        <v>0</v>
      </c>
      <c r="C113" s="413" t="s">
        <v>702</v>
      </c>
      <c r="D113" s="413" t="s">
        <v>703</v>
      </c>
      <c r="E113" s="414" t="s">
        <v>704</v>
      </c>
      <c r="F113" s="415">
        <f t="shared" si="124"/>
        <v>13156.75</v>
      </c>
      <c r="G113" s="415">
        <f>[5]내역서!F113</f>
        <v>13156.75</v>
      </c>
      <c r="H113" s="415">
        <v>13156.75</v>
      </c>
      <c r="I113" s="415">
        <f t="shared" si="131"/>
        <v>0</v>
      </c>
      <c r="J113" s="415">
        <f>내역서!F113</f>
        <v>0</v>
      </c>
      <c r="K113" s="416">
        <v>4600.2</v>
      </c>
      <c r="L113" s="417">
        <f t="shared" si="125"/>
        <v>0</v>
      </c>
      <c r="M113" s="416">
        <v>17068.7</v>
      </c>
      <c r="N113" s="417">
        <f t="shared" si="126"/>
        <v>0</v>
      </c>
      <c r="O113" s="416">
        <v>701.9</v>
      </c>
      <c r="P113" s="417">
        <f t="shared" si="127"/>
        <v>0</v>
      </c>
      <c r="Q113" s="416">
        <f t="shared" si="128"/>
        <v>22370.800000000003</v>
      </c>
      <c r="R113" s="417">
        <f t="shared" si="144"/>
        <v>0</v>
      </c>
      <c r="S113" s="417">
        <f t="shared" ref="S113" si="147">J113-J112</f>
        <v>0</v>
      </c>
      <c r="T113" s="417">
        <f t="shared" ref="T113:U113" si="148">Q113-Q112</f>
        <v>0</v>
      </c>
      <c r="U113" s="417">
        <f t="shared" si="148"/>
        <v>0</v>
      </c>
      <c r="V113" s="414"/>
      <c r="W113" s="619" t="str">
        <f t="shared" si="19"/>
        <v/>
      </c>
    </row>
    <row r="114" spans="1:23" s="401" customFormat="1" ht="24" hidden="1" customHeight="1">
      <c r="A114" s="366" t="s">
        <v>5410</v>
      </c>
      <c r="B114" s="408" t="s">
        <v>0</v>
      </c>
      <c r="C114" s="408" t="s">
        <v>2162</v>
      </c>
      <c r="D114" s="408" t="s">
        <v>0</v>
      </c>
      <c r="E114" s="409" t="s">
        <v>2104</v>
      </c>
      <c r="F114" s="410">
        <f>G114</f>
        <v>15697.44</v>
      </c>
      <c r="G114" s="410">
        <f>[5]내역서!F114</f>
        <v>15697.44</v>
      </c>
      <c r="H114" s="410">
        <v>15697.44</v>
      </c>
      <c r="I114" s="410">
        <f>G114-H114</f>
        <v>0</v>
      </c>
      <c r="J114" s="410">
        <f>내역서!F114</f>
        <v>0</v>
      </c>
      <c r="K114" s="411">
        <v>18127.5</v>
      </c>
      <c r="L114" s="412">
        <f>INT($J114*K114)</f>
        <v>0</v>
      </c>
      <c r="M114" s="411">
        <v>21039.200000000001</v>
      </c>
      <c r="N114" s="412">
        <f>INT($J114*M114)</f>
        <v>0</v>
      </c>
      <c r="O114" s="411">
        <v>0</v>
      </c>
      <c r="P114" s="412">
        <f>INT($J114*O114)</f>
        <v>0</v>
      </c>
      <c r="Q114" s="411">
        <f>+K114+M114+O114</f>
        <v>39166.699999999997</v>
      </c>
      <c r="R114" s="412">
        <f>L114+N114+P114</f>
        <v>0</v>
      </c>
      <c r="S114" s="412"/>
      <c r="T114" s="412"/>
      <c r="U114" s="412"/>
      <c r="V114" s="409" t="s">
        <v>0</v>
      </c>
      <c r="W114" s="617" t="str">
        <f>+IF(J114&lt;0,"ng","")</f>
        <v/>
      </c>
    </row>
    <row r="115" spans="1:23" ht="24" hidden="1" customHeight="1">
      <c r="A115" s="372" t="s">
        <v>5411</v>
      </c>
      <c r="B115" s="413" t="s">
        <v>0</v>
      </c>
      <c r="C115" s="413" t="s">
        <v>705</v>
      </c>
      <c r="D115" s="413" t="s">
        <v>0</v>
      </c>
      <c r="E115" s="414" t="s">
        <v>671</v>
      </c>
      <c r="F115" s="415">
        <f t="shared" si="124"/>
        <v>15697.44</v>
      </c>
      <c r="G115" s="415">
        <f>[5]내역서!F115</f>
        <v>15697.44</v>
      </c>
      <c r="H115" s="415">
        <v>15697.44</v>
      </c>
      <c r="I115" s="415">
        <f t="shared" si="131"/>
        <v>0</v>
      </c>
      <c r="J115" s="415">
        <f>내역서!F115</f>
        <v>0</v>
      </c>
      <c r="K115" s="416">
        <v>18127.5</v>
      </c>
      <c r="L115" s="417">
        <f t="shared" si="125"/>
        <v>0</v>
      </c>
      <c r="M115" s="416">
        <v>21039.200000000001</v>
      </c>
      <c r="N115" s="417">
        <f t="shared" si="126"/>
        <v>0</v>
      </c>
      <c r="O115" s="416">
        <v>0</v>
      </c>
      <c r="P115" s="417">
        <f t="shared" si="127"/>
        <v>0</v>
      </c>
      <c r="Q115" s="416">
        <f t="shared" si="128"/>
        <v>39166.699999999997</v>
      </c>
      <c r="R115" s="417">
        <f t="shared" si="144"/>
        <v>0</v>
      </c>
      <c r="S115" s="417">
        <f t="shared" ref="S115" si="149">J115-J114</f>
        <v>0</v>
      </c>
      <c r="T115" s="417">
        <f t="shared" ref="T115:U115" si="150">Q115-Q114</f>
        <v>0</v>
      </c>
      <c r="U115" s="417">
        <f t="shared" si="150"/>
        <v>0</v>
      </c>
      <c r="V115" s="414"/>
      <c r="W115" s="619" t="str">
        <f t="shared" si="19"/>
        <v/>
      </c>
    </row>
    <row r="116" spans="1:23" s="401" customFormat="1" ht="24" hidden="1" customHeight="1">
      <c r="A116" s="366" t="s">
        <v>5201</v>
      </c>
      <c r="B116" s="408" t="s">
        <v>0</v>
      </c>
      <c r="C116" s="408" t="s">
        <v>2163</v>
      </c>
      <c r="D116" s="408" t="s">
        <v>2164</v>
      </c>
      <c r="E116" s="409" t="s">
        <v>2104</v>
      </c>
      <c r="F116" s="410">
        <f>G116</f>
        <v>1924.49</v>
      </c>
      <c r="G116" s="410">
        <f>[5]내역서!F116</f>
        <v>1924.49</v>
      </c>
      <c r="H116" s="410">
        <v>1924.49</v>
      </c>
      <c r="I116" s="410">
        <f>G116-H116</f>
        <v>0</v>
      </c>
      <c r="J116" s="410">
        <f>내역서!F116</f>
        <v>0</v>
      </c>
      <c r="K116" s="411">
        <v>25244</v>
      </c>
      <c r="L116" s="412">
        <f>INT($J116*K116)</f>
        <v>0</v>
      </c>
      <c r="M116" s="411">
        <v>14816.8</v>
      </c>
      <c r="N116" s="412">
        <f>INT($J116*M116)</f>
        <v>0</v>
      </c>
      <c r="O116" s="411">
        <v>0</v>
      </c>
      <c r="P116" s="412">
        <f>INT($J116*O116)</f>
        <v>0</v>
      </c>
      <c r="Q116" s="411">
        <f>+K116+M116+O116</f>
        <v>40060.800000000003</v>
      </c>
      <c r="R116" s="412">
        <f>L116+N116+P116</f>
        <v>0</v>
      </c>
      <c r="S116" s="412"/>
      <c r="T116" s="412"/>
      <c r="U116" s="412"/>
      <c r="V116" s="409" t="s">
        <v>0</v>
      </c>
      <c r="W116" s="617" t="str">
        <f>+IF(J116&lt;0,"ng","")</f>
        <v/>
      </c>
    </row>
    <row r="117" spans="1:23" ht="24" hidden="1" customHeight="1">
      <c r="A117" s="372" t="s">
        <v>2072</v>
      </c>
      <c r="B117" s="413" t="s">
        <v>0</v>
      </c>
      <c r="C117" s="413" t="s">
        <v>706</v>
      </c>
      <c r="D117" s="413" t="s">
        <v>707</v>
      </c>
      <c r="E117" s="414" t="s">
        <v>671</v>
      </c>
      <c r="F117" s="415">
        <f t="shared" si="124"/>
        <v>1924.49</v>
      </c>
      <c r="G117" s="415">
        <f>[5]내역서!F117</f>
        <v>1924.49</v>
      </c>
      <c r="H117" s="415">
        <v>1924.49</v>
      </c>
      <c r="I117" s="415">
        <f t="shared" si="131"/>
        <v>0</v>
      </c>
      <c r="J117" s="415">
        <f>내역서!F117</f>
        <v>0</v>
      </c>
      <c r="K117" s="416">
        <v>25244</v>
      </c>
      <c r="L117" s="417">
        <f t="shared" si="125"/>
        <v>0</v>
      </c>
      <c r="M117" s="416">
        <v>14816.8</v>
      </c>
      <c r="N117" s="417">
        <f t="shared" si="126"/>
        <v>0</v>
      </c>
      <c r="O117" s="416">
        <v>0</v>
      </c>
      <c r="P117" s="417">
        <f t="shared" si="127"/>
        <v>0</v>
      </c>
      <c r="Q117" s="416">
        <f t="shared" si="128"/>
        <v>40060.800000000003</v>
      </c>
      <c r="R117" s="417">
        <f t="shared" si="144"/>
        <v>0</v>
      </c>
      <c r="S117" s="417">
        <f t="shared" ref="S117" si="151">J117-J116</f>
        <v>0</v>
      </c>
      <c r="T117" s="417">
        <f t="shared" ref="T117:U117" si="152">Q117-Q116</f>
        <v>0</v>
      </c>
      <c r="U117" s="417">
        <f t="shared" si="152"/>
        <v>0</v>
      </c>
      <c r="V117" s="414"/>
      <c r="W117" s="619" t="str">
        <f t="shared" si="19"/>
        <v/>
      </c>
    </row>
    <row r="118" spans="1:23" s="401" customFormat="1" ht="24" hidden="1" customHeight="1">
      <c r="A118" s="366" t="s">
        <v>5412</v>
      </c>
      <c r="B118" s="408" t="s">
        <v>0</v>
      </c>
      <c r="C118" s="408" t="s">
        <v>2163</v>
      </c>
      <c r="D118" s="408" t="s">
        <v>2165</v>
      </c>
      <c r="E118" s="409" t="s">
        <v>2104</v>
      </c>
      <c r="F118" s="410">
        <f>G118</f>
        <v>2603.23</v>
      </c>
      <c r="G118" s="410">
        <f>[5]내역서!F118</f>
        <v>2603.23</v>
      </c>
      <c r="H118" s="410">
        <v>2603.23</v>
      </c>
      <c r="I118" s="410">
        <f>G118-H118</f>
        <v>0</v>
      </c>
      <c r="J118" s="410">
        <f>내역서!F118</f>
        <v>0</v>
      </c>
      <c r="K118" s="411">
        <v>27220.799999999999</v>
      </c>
      <c r="L118" s="412">
        <f>INT($J118*K118)</f>
        <v>0</v>
      </c>
      <c r="M118" s="411">
        <v>14816.8</v>
      </c>
      <c r="N118" s="412">
        <f>INT($J118*M118)</f>
        <v>0</v>
      </c>
      <c r="O118" s="411">
        <v>0</v>
      </c>
      <c r="P118" s="412">
        <f>INT($J118*O118)</f>
        <v>0</v>
      </c>
      <c r="Q118" s="411">
        <f>+K118+M118+O118</f>
        <v>42037.599999999999</v>
      </c>
      <c r="R118" s="412">
        <f>L118+N118+P118</f>
        <v>0</v>
      </c>
      <c r="S118" s="412"/>
      <c r="T118" s="412"/>
      <c r="U118" s="412"/>
      <c r="V118" s="409" t="s">
        <v>0</v>
      </c>
      <c r="W118" s="617" t="str">
        <f>+IF(J118&lt;0,"ng","")</f>
        <v/>
      </c>
    </row>
    <row r="119" spans="1:23" ht="24" hidden="1" customHeight="1">
      <c r="A119" s="372" t="s">
        <v>2072</v>
      </c>
      <c r="B119" s="413" t="s">
        <v>0</v>
      </c>
      <c r="C119" s="413" t="s">
        <v>706</v>
      </c>
      <c r="D119" s="413" t="s">
        <v>708</v>
      </c>
      <c r="E119" s="414" t="s">
        <v>671</v>
      </c>
      <c r="F119" s="415">
        <f t="shared" si="124"/>
        <v>2603.23</v>
      </c>
      <c r="G119" s="415">
        <f>[5]내역서!F119</f>
        <v>2603.23</v>
      </c>
      <c r="H119" s="415">
        <v>2603.23</v>
      </c>
      <c r="I119" s="415">
        <f t="shared" si="131"/>
        <v>0</v>
      </c>
      <c r="J119" s="415">
        <f>내역서!F119</f>
        <v>0</v>
      </c>
      <c r="K119" s="416">
        <v>27220.799999999999</v>
      </c>
      <c r="L119" s="417">
        <f t="shared" si="125"/>
        <v>0</v>
      </c>
      <c r="M119" s="416">
        <v>14816.8</v>
      </c>
      <c r="N119" s="417">
        <f t="shared" si="126"/>
        <v>0</v>
      </c>
      <c r="O119" s="416">
        <v>0</v>
      </c>
      <c r="P119" s="417">
        <f t="shared" si="127"/>
        <v>0</v>
      </c>
      <c r="Q119" s="416">
        <f t="shared" si="128"/>
        <v>42037.599999999999</v>
      </c>
      <c r="R119" s="417">
        <f t="shared" si="144"/>
        <v>0</v>
      </c>
      <c r="S119" s="417">
        <f t="shared" ref="S119" si="153">J119-J118</f>
        <v>0</v>
      </c>
      <c r="T119" s="417">
        <f t="shared" ref="T119:U119" si="154">Q119-Q118</f>
        <v>0</v>
      </c>
      <c r="U119" s="417">
        <f t="shared" si="154"/>
        <v>0</v>
      </c>
      <c r="V119" s="414"/>
      <c r="W119" s="619" t="str">
        <f t="shared" si="19"/>
        <v/>
      </c>
    </row>
    <row r="120" spans="1:23" s="401" customFormat="1" ht="24" hidden="1" customHeight="1">
      <c r="A120" s="366" t="s">
        <v>5201</v>
      </c>
      <c r="B120" s="408" t="s">
        <v>0</v>
      </c>
      <c r="C120" s="408" t="s">
        <v>2166</v>
      </c>
      <c r="D120" s="408" t="s">
        <v>2167</v>
      </c>
      <c r="E120" s="409" t="s">
        <v>2104</v>
      </c>
      <c r="F120" s="410">
        <f>G120</f>
        <v>1401.06</v>
      </c>
      <c r="G120" s="410">
        <f>[5]내역서!F120</f>
        <v>1401.06</v>
      </c>
      <c r="H120" s="410">
        <v>1401.06</v>
      </c>
      <c r="I120" s="410">
        <f>G120-H120</f>
        <v>0</v>
      </c>
      <c r="J120" s="410">
        <f>내역서!F120</f>
        <v>0</v>
      </c>
      <c r="K120" s="411">
        <v>5808.6</v>
      </c>
      <c r="L120" s="412">
        <f>INT($J120*K120)</f>
        <v>0</v>
      </c>
      <c r="M120" s="411">
        <v>12348.8</v>
      </c>
      <c r="N120" s="412">
        <f>INT($J120*M120)</f>
        <v>0</v>
      </c>
      <c r="O120" s="411">
        <v>0</v>
      </c>
      <c r="P120" s="412">
        <f>INT($J120*O120)</f>
        <v>0</v>
      </c>
      <c r="Q120" s="411">
        <f>+K120+M120+O120</f>
        <v>18157.400000000001</v>
      </c>
      <c r="R120" s="412">
        <f>L120+N120+P120</f>
        <v>0</v>
      </c>
      <c r="S120" s="412"/>
      <c r="T120" s="412"/>
      <c r="U120" s="412"/>
      <c r="V120" s="409" t="s">
        <v>0</v>
      </c>
      <c r="W120" s="617" t="str">
        <f>+IF(J120&lt;0,"ng","")</f>
        <v/>
      </c>
    </row>
    <row r="121" spans="1:23" ht="24" hidden="1" customHeight="1">
      <c r="A121" s="372" t="s">
        <v>5409</v>
      </c>
      <c r="B121" s="413" t="s">
        <v>0</v>
      </c>
      <c r="C121" s="413" t="s">
        <v>709</v>
      </c>
      <c r="D121" s="413" t="s">
        <v>710</v>
      </c>
      <c r="E121" s="414" t="s">
        <v>671</v>
      </c>
      <c r="F121" s="415">
        <f t="shared" si="124"/>
        <v>1401.06</v>
      </c>
      <c r="G121" s="415">
        <f>[5]내역서!F121</f>
        <v>1401.06</v>
      </c>
      <c r="H121" s="415">
        <v>1401.06</v>
      </c>
      <c r="I121" s="415">
        <f t="shared" si="131"/>
        <v>0</v>
      </c>
      <c r="J121" s="415">
        <f>내역서!F121</f>
        <v>0</v>
      </c>
      <c r="K121" s="416">
        <v>5808.6</v>
      </c>
      <c r="L121" s="417">
        <f t="shared" si="125"/>
        <v>0</v>
      </c>
      <c r="M121" s="416">
        <v>12348.8</v>
      </c>
      <c r="N121" s="417">
        <f t="shared" si="126"/>
        <v>0</v>
      </c>
      <c r="O121" s="416">
        <v>0</v>
      </c>
      <c r="P121" s="417">
        <f t="shared" si="127"/>
        <v>0</v>
      </c>
      <c r="Q121" s="416">
        <f t="shared" si="128"/>
        <v>18157.400000000001</v>
      </c>
      <c r="R121" s="417">
        <f t="shared" si="144"/>
        <v>0</v>
      </c>
      <c r="S121" s="417">
        <f t="shared" ref="S121" si="155">J121-J120</f>
        <v>0</v>
      </c>
      <c r="T121" s="417">
        <f t="shared" ref="T121:U121" si="156">Q121-Q120</f>
        <v>0</v>
      </c>
      <c r="U121" s="417">
        <f t="shared" si="156"/>
        <v>0</v>
      </c>
      <c r="V121" s="414"/>
      <c r="W121" s="619" t="str">
        <f t="shared" si="19"/>
        <v/>
      </c>
    </row>
    <row r="122" spans="1:23" s="401" customFormat="1" ht="24" hidden="1" customHeight="1">
      <c r="A122" s="366" t="s">
        <v>5201</v>
      </c>
      <c r="B122" s="408" t="s">
        <v>0</v>
      </c>
      <c r="C122" s="408" t="s">
        <v>2166</v>
      </c>
      <c r="D122" s="408" t="s">
        <v>2168</v>
      </c>
      <c r="E122" s="409" t="s">
        <v>2104</v>
      </c>
      <c r="F122" s="410">
        <f>G122</f>
        <v>862.6</v>
      </c>
      <c r="G122" s="410">
        <f>[5]내역서!F122</f>
        <v>862.6</v>
      </c>
      <c r="H122" s="410">
        <v>862.6</v>
      </c>
      <c r="I122" s="410">
        <f>G122-H122</f>
        <v>0</v>
      </c>
      <c r="J122" s="410">
        <f>내역서!F122</f>
        <v>0</v>
      </c>
      <c r="K122" s="411">
        <v>5685.2</v>
      </c>
      <c r="L122" s="412">
        <f>INT($J122*K122)</f>
        <v>0</v>
      </c>
      <c r="M122" s="411">
        <v>11223.2</v>
      </c>
      <c r="N122" s="412">
        <f>INT($J122*M122)</f>
        <v>0</v>
      </c>
      <c r="O122" s="411">
        <v>0</v>
      </c>
      <c r="P122" s="412">
        <f>INT($J122*O122)</f>
        <v>0</v>
      </c>
      <c r="Q122" s="411">
        <f>+K122+M122+O122</f>
        <v>16908.400000000001</v>
      </c>
      <c r="R122" s="412">
        <f>L122+N122+P122</f>
        <v>0</v>
      </c>
      <c r="S122" s="412"/>
      <c r="T122" s="412"/>
      <c r="U122" s="412"/>
      <c r="V122" s="409" t="s">
        <v>0</v>
      </c>
      <c r="W122" s="617" t="str">
        <f>+IF(J122&lt;0,"ng","")</f>
        <v/>
      </c>
    </row>
    <row r="123" spans="1:23" ht="24" hidden="1" customHeight="1">
      <c r="A123" s="372" t="s">
        <v>5413</v>
      </c>
      <c r="B123" s="413" t="s">
        <v>0</v>
      </c>
      <c r="C123" s="413" t="s">
        <v>709</v>
      </c>
      <c r="D123" s="413" t="s">
        <v>711</v>
      </c>
      <c r="E123" s="414" t="s">
        <v>671</v>
      </c>
      <c r="F123" s="415">
        <f t="shared" si="124"/>
        <v>862.6</v>
      </c>
      <c r="G123" s="415">
        <f>[5]내역서!F123</f>
        <v>862.6</v>
      </c>
      <c r="H123" s="415">
        <v>862.6</v>
      </c>
      <c r="I123" s="415">
        <f t="shared" si="131"/>
        <v>0</v>
      </c>
      <c r="J123" s="415">
        <f>내역서!F123</f>
        <v>0</v>
      </c>
      <c r="K123" s="416">
        <v>5685.2</v>
      </c>
      <c r="L123" s="417">
        <f t="shared" si="125"/>
        <v>0</v>
      </c>
      <c r="M123" s="416">
        <v>11223.2</v>
      </c>
      <c r="N123" s="417">
        <f t="shared" si="126"/>
        <v>0</v>
      </c>
      <c r="O123" s="416">
        <v>0</v>
      </c>
      <c r="P123" s="417">
        <f t="shared" si="127"/>
        <v>0</v>
      </c>
      <c r="Q123" s="416">
        <f t="shared" si="128"/>
        <v>16908.400000000001</v>
      </c>
      <c r="R123" s="417">
        <f t="shared" si="144"/>
        <v>0</v>
      </c>
      <c r="S123" s="417">
        <f t="shared" ref="S123" si="157">J123-J122</f>
        <v>0</v>
      </c>
      <c r="T123" s="417">
        <f t="shared" ref="T123:U123" si="158">Q123-Q122</f>
        <v>0</v>
      </c>
      <c r="U123" s="417">
        <f t="shared" si="158"/>
        <v>0</v>
      </c>
      <c r="V123" s="414"/>
      <c r="W123" s="619" t="str">
        <f t="shared" si="19"/>
        <v/>
      </c>
    </row>
    <row r="124" spans="1:23" s="401" customFormat="1" ht="24" hidden="1" customHeight="1">
      <c r="A124" s="366" t="s">
        <v>5201</v>
      </c>
      <c r="B124" s="408" t="s">
        <v>0</v>
      </c>
      <c r="C124" s="408" t="s">
        <v>2169</v>
      </c>
      <c r="D124" s="408" t="s">
        <v>2170</v>
      </c>
      <c r="E124" s="409" t="s">
        <v>6</v>
      </c>
      <c r="F124" s="410">
        <f>G124</f>
        <v>2260.0100000000002</v>
      </c>
      <c r="G124" s="410">
        <f>[5]내역서!F124</f>
        <v>2260.0100000000002</v>
      </c>
      <c r="H124" s="410">
        <v>2260.0100000000002</v>
      </c>
      <c r="I124" s="410">
        <f>G124-H124</f>
        <v>0</v>
      </c>
      <c r="J124" s="410">
        <f>내역서!F124</f>
        <v>0</v>
      </c>
      <c r="K124" s="411">
        <v>4941.1000000000004</v>
      </c>
      <c r="L124" s="412">
        <f>INT($J124*K124)</f>
        <v>0</v>
      </c>
      <c r="M124" s="411">
        <v>13594.4</v>
      </c>
      <c r="N124" s="412">
        <f>INT($J124*M124)</f>
        <v>0</v>
      </c>
      <c r="O124" s="411">
        <v>0</v>
      </c>
      <c r="P124" s="412">
        <f>INT($J124*O124)</f>
        <v>0</v>
      </c>
      <c r="Q124" s="411">
        <f>+K124+M124+O124</f>
        <v>18535.5</v>
      </c>
      <c r="R124" s="412">
        <f>L124+N124+P124</f>
        <v>0</v>
      </c>
      <c r="S124" s="412"/>
      <c r="T124" s="412"/>
      <c r="U124" s="412"/>
      <c r="V124" s="409" t="s">
        <v>0</v>
      </c>
      <c r="W124" s="617" t="str">
        <f>+IF(J124&lt;0,"ng","")</f>
        <v/>
      </c>
    </row>
    <row r="125" spans="1:23" ht="24" hidden="1" customHeight="1">
      <c r="A125" s="372" t="s">
        <v>5414</v>
      </c>
      <c r="B125" s="413" t="s">
        <v>0</v>
      </c>
      <c r="C125" s="413" t="s">
        <v>712</v>
      </c>
      <c r="D125" s="413" t="s">
        <v>713</v>
      </c>
      <c r="E125" s="414" t="s">
        <v>6</v>
      </c>
      <c r="F125" s="415">
        <f t="shared" si="124"/>
        <v>2260.0100000000002</v>
      </c>
      <c r="G125" s="415">
        <f>[5]내역서!F125</f>
        <v>2260.0100000000002</v>
      </c>
      <c r="H125" s="415">
        <v>2260.0100000000002</v>
      </c>
      <c r="I125" s="415">
        <f t="shared" si="131"/>
        <v>0</v>
      </c>
      <c r="J125" s="415">
        <f>내역서!F125</f>
        <v>0</v>
      </c>
      <c r="K125" s="416">
        <v>4941.1000000000004</v>
      </c>
      <c r="L125" s="417">
        <f t="shared" si="125"/>
        <v>0</v>
      </c>
      <c r="M125" s="416">
        <v>13594.4</v>
      </c>
      <c r="N125" s="417">
        <f t="shared" si="126"/>
        <v>0</v>
      </c>
      <c r="O125" s="416">
        <v>0</v>
      </c>
      <c r="P125" s="417">
        <f t="shared" si="127"/>
        <v>0</v>
      </c>
      <c r="Q125" s="416">
        <f t="shared" si="128"/>
        <v>18535.5</v>
      </c>
      <c r="R125" s="417">
        <f t="shared" si="144"/>
        <v>0</v>
      </c>
      <c r="S125" s="417">
        <f t="shared" ref="S125" si="159">J125-J124</f>
        <v>0</v>
      </c>
      <c r="T125" s="417">
        <f t="shared" ref="T125:U125" si="160">Q125-Q124</f>
        <v>0</v>
      </c>
      <c r="U125" s="417">
        <f t="shared" si="160"/>
        <v>0</v>
      </c>
      <c r="V125" s="414"/>
      <c r="W125" s="619" t="str">
        <f t="shared" si="19"/>
        <v/>
      </c>
    </row>
    <row r="126" spans="1:23" s="401" customFormat="1" ht="24" hidden="1" customHeight="1">
      <c r="A126" s="366" t="s">
        <v>5201</v>
      </c>
      <c r="B126" s="408" t="s">
        <v>0</v>
      </c>
      <c r="C126" s="408" t="s">
        <v>2171</v>
      </c>
      <c r="D126" s="408" t="s">
        <v>2172</v>
      </c>
      <c r="E126" s="409" t="s">
        <v>2104</v>
      </c>
      <c r="F126" s="410">
        <f>G126</f>
        <v>1217.27</v>
      </c>
      <c r="G126" s="411">
        <f>[5]내역서!F126</f>
        <v>1217.27</v>
      </c>
      <c r="H126" s="410">
        <v>1217.27</v>
      </c>
      <c r="I126" s="410">
        <f>G126-H126</f>
        <v>0</v>
      </c>
      <c r="J126" s="410">
        <f>내역서!F126</f>
        <v>0</v>
      </c>
      <c r="K126" s="411">
        <v>1535.4</v>
      </c>
      <c r="L126" s="412">
        <f>INT($J126*K126)</f>
        <v>0</v>
      </c>
      <c r="M126" s="411">
        <v>24054.7</v>
      </c>
      <c r="N126" s="412">
        <f>INT($J126*M126)</f>
        <v>0</v>
      </c>
      <c r="O126" s="411">
        <v>0</v>
      </c>
      <c r="P126" s="412">
        <f>INT($J126*O126)</f>
        <v>0</v>
      </c>
      <c r="Q126" s="411">
        <f>+K126+M126+O126</f>
        <v>25590.100000000002</v>
      </c>
      <c r="R126" s="412">
        <f>L126+N126+P126</f>
        <v>0</v>
      </c>
      <c r="S126" s="412"/>
      <c r="T126" s="412"/>
      <c r="U126" s="412"/>
      <c r="V126" s="409" t="s">
        <v>0</v>
      </c>
      <c r="W126" s="617" t="str">
        <f>+IF(J126&lt;0,"ng","")</f>
        <v/>
      </c>
    </row>
    <row r="127" spans="1:23" ht="24" hidden="1" customHeight="1">
      <c r="A127" s="372" t="s">
        <v>2072</v>
      </c>
      <c r="B127" s="413" t="s">
        <v>0</v>
      </c>
      <c r="C127" s="413" t="s">
        <v>714</v>
      </c>
      <c r="D127" s="413" t="s">
        <v>715</v>
      </c>
      <c r="E127" s="414" t="s">
        <v>671</v>
      </c>
      <c r="F127" s="415">
        <f t="shared" si="124"/>
        <v>1217.27</v>
      </c>
      <c r="G127" s="416">
        <f>[5]내역서!F127</f>
        <v>1217.27</v>
      </c>
      <c r="H127" s="415">
        <v>1217.27</v>
      </c>
      <c r="I127" s="415">
        <f t="shared" si="131"/>
        <v>0</v>
      </c>
      <c r="J127" s="415">
        <f>내역서!F127</f>
        <v>0</v>
      </c>
      <c r="K127" s="416">
        <v>1535.4</v>
      </c>
      <c r="L127" s="417">
        <f t="shared" si="125"/>
        <v>0</v>
      </c>
      <c r="M127" s="416">
        <v>24054.7</v>
      </c>
      <c r="N127" s="417">
        <f t="shared" si="126"/>
        <v>0</v>
      </c>
      <c r="O127" s="416">
        <v>0</v>
      </c>
      <c r="P127" s="417">
        <f t="shared" si="127"/>
        <v>0</v>
      </c>
      <c r="Q127" s="416">
        <f t="shared" si="128"/>
        <v>25590.100000000002</v>
      </c>
      <c r="R127" s="417">
        <f t="shared" si="144"/>
        <v>0</v>
      </c>
      <c r="S127" s="417">
        <f t="shared" ref="S127" si="161">J127-J126</f>
        <v>0</v>
      </c>
      <c r="T127" s="417">
        <f t="shared" ref="T127:U127" si="162">Q127-Q126</f>
        <v>0</v>
      </c>
      <c r="U127" s="417">
        <f t="shared" si="162"/>
        <v>0</v>
      </c>
      <c r="V127" s="414"/>
      <c r="W127" s="619" t="str">
        <f t="shared" si="19"/>
        <v/>
      </c>
    </row>
    <row r="128" spans="1:23" s="401" customFormat="1" ht="24" hidden="1" customHeight="1">
      <c r="A128" s="366" t="s">
        <v>5201</v>
      </c>
      <c r="B128" s="408" t="s">
        <v>0</v>
      </c>
      <c r="C128" s="408" t="s">
        <v>2173</v>
      </c>
      <c r="D128" s="408" t="s">
        <v>2174</v>
      </c>
      <c r="E128" s="409" t="s">
        <v>6</v>
      </c>
      <c r="F128" s="410">
        <f>G128</f>
        <v>7</v>
      </c>
      <c r="G128" s="410">
        <f>[5]내역서!F128</f>
        <v>7</v>
      </c>
      <c r="H128" s="410">
        <v>7</v>
      </c>
      <c r="I128" s="410">
        <f>G128-H128</f>
        <v>0</v>
      </c>
      <c r="J128" s="410">
        <f>내역서!F128</f>
        <v>0</v>
      </c>
      <c r="K128" s="411">
        <v>101521.1</v>
      </c>
      <c r="L128" s="412">
        <f>INT($J128*K128)</f>
        <v>0</v>
      </c>
      <c r="M128" s="411">
        <v>15994.4</v>
      </c>
      <c r="N128" s="412">
        <f>INT($J128*M128)</f>
        <v>0</v>
      </c>
      <c r="O128" s="411">
        <v>0</v>
      </c>
      <c r="P128" s="412">
        <f>INT($J128*O128)</f>
        <v>0</v>
      </c>
      <c r="Q128" s="411">
        <f>+K128+M128+O128</f>
        <v>117515.5</v>
      </c>
      <c r="R128" s="412">
        <f>L128+N128+P128</f>
        <v>0</v>
      </c>
      <c r="S128" s="412"/>
      <c r="T128" s="412"/>
      <c r="U128" s="412"/>
      <c r="V128" s="409" t="s">
        <v>0</v>
      </c>
      <c r="W128" s="617" t="str">
        <f>+IF(J128&lt;0,"ng","")</f>
        <v/>
      </c>
    </row>
    <row r="129" spans="1:23" ht="24" hidden="1" customHeight="1">
      <c r="A129" s="372" t="s">
        <v>5206</v>
      </c>
      <c r="B129" s="413" t="s">
        <v>0</v>
      </c>
      <c r="C129" s="413" t="s">
        <v>716</v>
      </c>
      <c r="D129" s="413" t="s">
        <v>717</v>
      </c>
      <c r="E129" s="414" t="s">
        <v>6</v>
      </c>
      <c r="F129" s="415">
        <f t="shared" si="124"/>
        <v>7</v>
      </c>
      <c r="G129" s="415">
        <f>[5]내역서!F129</f>
        <v>7</v>
      </c>
      <c r="H129" s="415">
        <v>7</v>
      </c>
      <c r="I129" s="415">
        <f t="shared" si="131"/>
        <v>0</v>
      </c>
      <c r="J129" s="415">
        <f>내역서!F129</f>
        <v>0</v>
      </c>
      <c r="K129" s="416">
        <v>101521.1</v>
      </c>
      <c r="L129" s="417">
        <f t="shared" si="125"/>
        <v>0</v>
      </c>
      <c r="M129" s="416">
        <v>15994.4</v>
      </c>
      <c r="N129" s="417">
        <f t="shared" si="126"/>
        <v>0</v>
      </c>
      <c r="O129" s="416">
        <v>0</v>
      </c>
      <c r="P129" s="417">
        <f t="shared" si="127"/>
        <v>0</v>
      </c>
      <c r="Q129" s="416">
        <f t="shared" si="128"/>
        <v>117515.5</v>
      </c>
      <c r="R129" s="417">
        <f t="shared" si="144"/>
        <v>0</v>
      </c>
      <c r="S129" s="417">
        <f t="shared" ref="S129" si="163">J129-J128</f>
        <v>0</v>
      </c>
      <c r="T129" s="417">
        <f t="shared" ref="T129:U129" si="164">Q129-Q128</f>
        <v>0</v>
      </c>
      <c r="U129" s="417">
        <f t="shared" si="164"/>
        <v>0</v>
      </c>
      <c r="V129" s="414"/>
      <c r="W129" s="619" t="str">
        <f t="shared" si="19"/>
        <v/>
      </c>
    </row>
    <row r="130" spans="1:23" s="401" customFormat="1" ht="24" hidden="1" customHeight="1">
      <c r="A130" s="366" t="s">
        <v>5201</v>
      </c>
      <c r="B130" s="408" t="s">
        <v>0</v>
      </c>
      <c r="C130" s="408" t="s">
        <v>2173</v>
      </c>
      <c r="D130" s="408" t="s">
        <v>2175</v>
      </c>
      <c r="E130" s="409" t="s">
        <v>6</v>
      </c>
      <c r="F130" s="410">
        <f>G130</f>
        <v>3.8</v>
      </c>
      <c r="G130" s="410">
        <f>[5]내역서!F130</f>
        <v>3.8</v>
      </c>
      <c r="H130" s="410">
        <v>3.8</v>
      </c>
      <c r="I130" s="410">
        <f>G130-H130</f>
        <v>0</v>
      </c>
      <c r="J130" s="410">
        <f>내역서!F130</f>
        <v>0</v>
      </c>
      <c r="K130" s="411">
        <v>100668.3</v>
      </c>
      <c r="L130" s="412">
        <f>INT($J130*K130)</f>
        <v>0</v>
      </c>
      <c r="M130" s="411">
        <v>15994.4</v>
      </c>
      <c r="N130" s="412">
        <f>INT($J130*M130)</f>
        <v>0</v>
      </c>
      <c r="O130" s="411">
        <v>0</v>
      </c>
      <c r="P130" s="412">
        <f>INT($J130*O130)</f>
        <v>0</v>
      </c>
      <c r="Q130" s="411">
        <f>+K130+M130+O130</f>
        <v>116662.7</v>
      </c>
      <c r="R130" s="412">
        <f>L130+N130+P130</f>
        <v>0</v>
      </c>
      <c r="S130" s="412"/>
      <c r="T130" s="412"/>
      <c r="U130" s="412"/>
      <c r="V130" s="409" t="s">
        <v>0</v>
      </c>
      <c r="W130" s="617" t="str">
        <f>+IF(J130&lt;0,"ng","")</f>
        <v/>
      </c>
    </row>
    <row r="131" spans="1:23" ht="24" hidden="1" customHeight="1">
      <c r="A131" s="372" t="s">
        <v>5415</v>
      </c>
      <c r="B131" s="413" t="s">
        <v>0</v>
      </c>
      <c r="C131" s="413" t="s">
        <v>716</v>
      </c>
      <c r="D131" s="413" t="s">
        <v>718</v>
      </c>
      <c r="E131" s="414" t="s">
        <v>6</v>
      </c>
      <c r="F131" s="415">
        <f t="shared" si="124"/>
        <v>3.8</v>
      </c>
      <c r="G131" s="415">
        <f>[5]내역서!F131</f>
        <v>3.8</v>
      </c>
      <c r="H131" s="415">
        <v>3.8</v>
      </c>
      <c r="I131" s="415">
        <f t="shared" si="131"/>
        <v>0</v>
      </c>
      <c r="J131" s="415">
        <f>내역서!F131</f>
        <v>0</v>
      </c>
      <c r="K131" s="416">
        <v>100668.3</v>
      </c>
      <c r="L131" s="417">
        <f t="shared" si="125"/>
        <v>0</v>
      </c>
      <c r="M131" s="416">
        <v>15994.4</v>
      </c>
      <c r="N131" s="417">
        <f t="shared" si="126"/>
        <v>0</v>
      </c>
      <c r="O131" s="416">
        <v>0</v>
      </c>
      <c r="P131" s="417">
        <f t="shared" si="127"/>
        <v>0</v>
      </c>
      <c r="Q131" s="416">
        <f t="shared" si="128"/>
        <v>116662.7</v>
      </c>
      <c r="R131" s="417">
        <f t="shared" si="144"/>
        <v>0</v>
      </c>
      <c r="S131" s="417">
        <f t="shared" ref="S131" si="165">J131-J130</f>
        <v>0</v>
      </c>
      <c r="T131" s="417">
        <f t="shared" ref="T131:U131" si="166">Q131-Q130</f>
        <v>0</v>
      </c>
      <c r="U131" s="417">
        <f t="shared" si="166"/>
        <v>0</v>
      </c>
      <c r="V131" s="414"/>
      <c r="W131" s="619" t="str">
        <f t="shared" si="19"/>
        <v/>
      </c>
    </row>
    <row r="132" spans="1:23" s="401" customFormat="1" ht="24" hidden="1" customHeight="1">
      <c r="A132" s="366" t="s">
        <v>5201</v>
      </c>
      <c r="B132" s="408" t="s">
        <v>0</v>
      </c>
      <c r="C132" s="408" t="s">
        <v>2176</v>
      </c>
      <c r="D132" s="408" t="s">
        <v>2177</v>
      </c>
      <c r="E132" s="409" t="s">
        <v>6</v>
      </c>
      <c r="F132" s="410">
        <f>G132</f>
        <v>7</v>
      </c>
      <c r="G132" s="410">
        <f>[5]내역서!F132</f>
        <v>7</v>
      </c>
      <c r="H132" s="410">
        <v>7</v>
      </c>
      <c r="I132" s="410">
        <f>G132-H132</f>
        <v>0</v>
      </c>
      <c r="J132" s="410">
        <f>내역서!F132</f>
        <v>0</v>
      </c>
      <c r="K132" s="411">
        <v>99302.3</v>
      </c>
      <c r="L132" s="412">
        <f>INT($J132*K132)</f>
        <v>0</v>
      </c>
      <c r="M132" s="411">
        <v>10974.4</v>
      </c>
      <c r="N132" s="412">
        <f>INT($J132*M132)</f>
        <v>0</v>
      </c>
      <c r="O132" s="411">
        <v>0</v>
      </c>
      <c r="P132" s="412">
        <f>INT($J132*O132)</f>
        <v>0</v>
      </c>
      <c r="Q132" s="411">
        <f>+K132+M132+O132</f>
        <v>110276.7</v>
      </c>
      <c r="R132" s="412">
        <f>L132+N132+P132</f>
        <v>0</v>
      </c>
      <c r="S132" s="412"/>
      <c r="T132" s="412"/>
      <c r="U132" s="412"/>
      <c r="V132" s="409" t="s">
        <v>0</v>
      </c>
      <c r="W132" s="617" t="str">
        <f>+IF(J132&lt;0,"ng","")</f>
        <v/>
      </c>
    </row>
    <row r="133" spans="1:23" ht="24" hidden="1" customHeight="1">
      <c r="A133" s="372" t="s">
        <v>5416</v>
      </c>
      <c r="B133" s="413" t="s">
        <v>0</v>
      </c>
      <c r="C133" s="413" t="s">
        <v>719</v>
      </c>
      <c r="D133" s="413" t="s">
        <v>720</v>
      </c>
      <c r="E133" s="414" t="s">
        <v>6</v>
      </c>
      <c r="F133" s="415">
        <f t="shared" si="124"/>
        <v>7</v>
      </c>
      <c r="G133" s="415">
        <f>[5]내역서!F133</f>
        <v>7</v>
      </c>
      <c r="H133" s="415">
        <v>7</v>
      </c>
      <c r="I133" s="415">
        <f t="shared" si="131"/>
        <v>0</v>
      </c>
      <c r="J133" s="415">
        <f>내역서!F133</f>
        <v>0</v>
      </c>
      <c r="K133" s="416">
        <v>99302.3</v>
      </c>
      <c r="L133" s="417">
        <f t="shared" si="125"/>
        <v>0</v>
      </c>
      <c r="M133" s="416">
        <v>10974.4</v>
      </c>
      <c r="N133" s="417">
        <f t="shared" si="126"/>
        <v>0</v>
      </c>
      <c r="O133" s="416">
        <v>0</v>
      </c>
      <c r="P133" s="417">
        <f t="shared" si="127"/>
        <v>0</v>
      </c>
      <c r="Q133" s="416">
        <f t="shared" si="128"/>
        <v>110276.7</v>
      </c>
      <c r="R133" s="417">
        <f t="shared" si="144"/>
        <v>0</v>
      </c>
      <c r="S133" s="417">
        <f t="shared" ref="S133" si="167">J133-J132</f>
        <v>0</v>
      </c>
      <c r="T133" s="417">
        <f t="shared" ref="T133:U133" si="168">Q133-Q132</f>
        <v>0</v>
      </c>
      <c r="U133" s="417">
        <f t="shared" si="168"/>
        <v>0</v>
      </c>
      <c r="V133" s="414"/>
      <c r="W133" s="619" t="str">
        <f t="shared" si="19"/>
        <v/>
      </c>
    </row>
    <row r="134" spans="1:23" s="460" customFormat="1" ht="24" hidden="1" customHeight="1">
      <c r="A134" s="366" t="s">
        <v>5417</v>
      </c>
      <c r="B134" s="408" t="s">
        <v>0</v>
      </c>
      <c r="C134" s="408" t="s">
        <v>2176</v>
      </c>
      <c r="D134" s="408" t="s">
        <v>2178</v>
      </c>
      <c r="E134" s="409" t="s">
        <v>6</v>
      </c>
      <c r="F134" s="410">
        <f>G134</f>
        <v>7</v>
      </c>
      <c r="G134" s="410">
        <f>[5]내역서!F134</f>
        <v>7</v>
      </c>
      <c r="H134" s="410">
        <v>7</v>
      </c>
      <c r="I134" s="410">
        <f>G134-H134</f>
        <v>0</v>
      </c>
      <c r="J134" s="410">
        <f>내역서!F134</f>
        <v>0</v>
      </c>
      <c r="K134" s="411">
        <v>98449.5</v>
      </c>
      <c r="L134" s="412">
        <f>INT($J134*K134)</f>
        <v>0</v>
      </c>
      <c r="M134" s="411">
        <v>10974.4</v>
      </c>
      <c r="N134" s="412">
        <f>INT($J134*M134)</f>
        <v>0</v>
      </c>
      <c r="O134" s="411">
        <v>0</v>
      </c>
      <c r="P134" s="412">
        <f>INT($J134*O134)</f>
        <v>0</v>
      </c>
      <c r="Q134" s="411">
        <f>+K134+M134+O134</f>
        <v>109423.9</v>
      </c>
      <c r="R134" s="412">
        <f>L134+N134+P134</f>
        <v>0</v>
      </c>
      <c r="S134" s="412"/>
      <c r="T134" s="412"/>
      <c r="U134" s="412"/>
      <c r="V134" s="409" t="s">
        <v>0</v>
      </c>
      <c r="W134" s="617" t="str">
        <f>+IF(J134&lt;0,"ng","")</f>
        <v/>
      </c>
    </row>
    <row r="135" spans="1:23" s="73" customFormat="1" ht="24" hidden="1" customHeight="1">
      <c r="A135" s="372" t="s">
        <v>2072</v>
      </c>
      <c r="B135" s="413" t="s">
        <v>0</v>
      </c>
      <c r="C135" s="413" t="s">
        <v>719</v>
      </c>
      <c r="D135" s="413" t="s">
        <v>721</v>
      </c>
      <c r="E135" s="414" t="s">
        <v>6</v>
      </c>
      <c r="F135" s="415">
        <f t="shared" si="124"/>
        <v>7</v>
      </c>
      <c r="G135" s="415">
        <f>[5]내역서!F135</f>
        <v>7</v>
      </c>
      <c r="H135" s="415">
        <v>7</v>
      </c>
      <c r="I135" s="415">
        <f t="shared" si="131"/>
        <v>0</v>
      </c>
      <c r="J135" s="415">
        <f>내역서!F135</f>
        <v>0</v>
      </c>
      <c r="K135" s="416">
        <v>98449.5</v>
      </c>
      <c r="L135" s="417">
        <f t="shared" si="125"/>
        <v>0</v>
      </c>
      <c r="M135" s="416">
        <v>10974.4</v>
      </c>
      <c r="N135" s="417">
        <f t="shared" si="126"/>
        <v>0</v>
      </c>
      <c r="O135" s="416">
        <v>0</v>
      </c>
      <c r="P135" s="417">
        <f t="shared" si="127"/>
        <v>0</v>
      </c>
      <c r="Q135" s="416">
        <f t="shared" si="128"/>
        <v>109423.9</v>
      </c>
      <c r="R135" s="417">
        <f t="shared" si="144"/>
        <v>0</v>
      </c>
      <c r="S135" s="417">
        <f t="shared" ref="S135" si="169">J135-J134</f>
        <v>0</v>
      </c>
      <c r="T135" s="417">
        <f t="shared" ref="T135:U135" si="170">Q135-Q134</f>
        <v>0</v>
      </c>
      <c r="U135" s="417">
        <f t="shared" si="170"/>
        <v>0</v>
      </c>
      <c r="V135" s="414"/>
      <c r="W135" s="619" t="str">
        <f t="shared" si="19"/>
        <v/>
      </c>
    </row>
    <row r="136" spans="1:23" s="401" customFormat="1" ht="24" hidden="1" customHeight="1">
      <c r="A136" s="366" t="s">
        <v>5418</v>
      </c>
      <c r="B136" s="408" t="s">
        <v>0</v>
      </c>
      <c r="C136" s="408" t="s">
        <v>2179</v>
      </c>
      <c r="D136" s="408" t="s">
        <v>2177</v>
      </c>
      <c r="E136" s="409" t="s">
        <v>6</v>
      </c>
      <c r="F136" s="410">
        <f>G136</f>
        <v>3.8</v>
      </c>
      <c r="G136" s="410">
        <f>[5]내역서!F136</f>
        <v>3.8</v>
      </c>
      <c r="H136" s="410">
        <v>3.8</v>
      </c>
      <c r="I136" s="410">
        <f>G136-H136</f>
        <v>0</v>
      </c>
      <c r="J136" s="410">
        <f>내역서!F136</f>
        <v>0</v>
      </c>
      <c r="K136" s="411">
        <v>99302.3</v>
      </c>
      <c r="L136" s="412">
        <f>INT($J136*K136)</f>
        <v>0</v>
      </c>
      <c r="M136" s="411">
        <v>10974.4</v>
      </c>
      <c r="N136" s="412">
        <f>INT($J136*M136)</f>
        <v>0</v>
      </c>
      <c r="O136" s="411">
        <v>0</v>
      </c>
      <c r="P136" s="412">
        <f>INT($J136*O136)</f>
        <v>0</v>
      </c>
      <c r="Q136" s="411">
        <f>+K136+M136+O136</f>
        <v>110276.7</v>
      </c>
      <c r="R136" s="412">
        <f>L136+N136+P136</f>
        <v>0</v>
      </c>
      <c r="S136" s="412"/>
      <c r="T136" s="412"/>
      <c r="U136" s="412"/>
      <c r="V136" s="409" t="s">
        <v>0</v>
      </c>
      <c r="W136" s="617" t="str">
        <f>+IF(J136&lt;0,"ng","")</f>
        <v/>
      </c>
    </row>
    <row r="137" spans="1:23" ht="24" hidden="1" customHeight="1">
      <c r="A137" s="372" t="s">
        <v>5419</v>
      </c>
      <c r="B137" s="413" t="s">
        <v>0</v>
      </c>
      <c r="C137" s="413" t="s">
        <v>722</v>
      </c>
      <c r="D137" s="413" t="s">
        <v>720</v>
      </c>
      <c r="E137" s="414" t="s">
        <v>6</v>
      </c>
      <c r="F137" s="415">
        <f t="shared" si="124"/>
        <v>3.8</v>
      </c>
      <c r="G137" s="415">
        <f>[5]내역서!F137</f>
        <v>3.8</v>
      </c>
      <c r="H137" s="415">
        <v>3.8</v>
      </c>
      <c r="I137" s="415">
        <f t="shared" si="131"/>
        <v>0</v>
      </c>
      <c r="J137" s="415">
        <f>내역서!F137</f>
        <v>0</v>
      </c>
      <c r="K137" s="416">
        <v>99302.3</v>
      </c>
      <c r="L137" s="417">
        <f t="shared" si="125"/>
        <v>0</v>
      </c>
      <c r="M137" s="416">
        <v>10974.4</v>
      </c>
      <c r="N137" s="417">
        <f t="shared" si="126"/>
        <v>0</v>
      </c>
      <c r="O137" s="416">
        <v>0</v>
      </c>
      <c r="P137" s="417">
        <f t="shared" si="127"/>
        <v>0</v>
      </c>
      <c r="Q137" s="416">
        <f t="shared" si="128"/>
        <v>110276.7</v>
      </c>
      <c r="R137" s="417">
        <f t="shared" si="144"/>
        <v>0</v>
      </c>
      <c r="S137" s="417">
        <f t="shared" ref="S137" si="171">J137-J136</f>
        <v>0</v>
      </c>
      <c r="T137" s="417">
        <f t="shared" ref="T137:U137" si="172">Q137-Q136</f>
        <v>0</v>
      </c>
      <c r="U137" s="417">
        <f t="shared" si="172"/>
        <v>0</v>
      </c>
      <c r="V137" s="414"/>
      <c r="W137" s="619" t="str">
        <f t="shared" si="19"/>
        <v/>
      </c>
    </row>
    <row r="138" spans="1:23" s="401" customFormat="1" ht="24" hidden="1" customHeight="1">
      <c r="A138" s="366" t="s">
        <v>5420</v>
      </c>
      <c r="B138" s="408" t="s">
        <v>0</v>
      </c>
      <c r="C138" s="408" t="s">
        <v>2179</v>
      </c>
      <c r="D138" s="408" t="s">
        <v>2178</v>
      </c>
      <c r="E138" s="409" t="s">
        <v>6</v>
      </c>
      <c r="F138" s="410">
        <f>G138</f>
        <v>7</v>
      </c>
      <c r="G138" s="410">
        <f>[5]내역서!F138</f>
        <v>7</v>
      </c>
      <c r="H138" s="410">
        <v>7</v>
      </c>
      <c r="I138" s="410">
        <f>G138-H138</f>
        <v>0</v>
      </c>
      <c r="J138" s="410">
        <f>내역서!F138</f>
        <v>0</v>
      </c>
      <c r="K138" s="411">
        <v>98449.5</v>
      </c>
      <c r="L138" s="412">
        <f>INT($J138*K138)</f>
        <v>0</v>
      </c>
      <c r="M138" s="411">
        <v>10974.4</v>
      </c>
      <c r="N138" s="412">
        <f>INT($J138*M138)</f>
        <v>0</v>
      </c>
      <c r="O138" s="411">
        <v>0</v>
      </c>
      <c r="P138" s="412">
        <f>INT($J138*O138)</f>
        <v>0</v>
      </c>
      <c r="Q138" s="411">
        <f>+K138+M138+O138</f>
        <v>109423.9</v>
      </c>
      <c r="R138" s="412">
        <f>L138+N138+P138</f>
        <v>0</v>
      </c>
      <c r="S138" s="412"/>
      <c r="T138" s="412"/>
      <c r="U138" s="412"/>
      <c r="V138" s="409" t="s">
        <v>0</v>
      </c>
      <c r="W138" s="617" t="str">
        <f>+IF(J138&lt;0,"ng","")</f>
        <v/>
      </c>
    </row>
    <row r="139" spans="1:23" ht="24" hidden="1" customHeight="1">
      <c r="A139" s="372" t="s">
        <v>5421</v>
      </c>
      <c r="B139" s="413" t="s">
        <v>0</v>
      </c>
      <c r="C139" s="413" t="s">
        <v>722</v>
      </c>
      <c r="D139" s="413" t="s">
        <v>721</v>
      </c>
      <c r="E139" s="414" t="s">
        <v>6</v>
      </c>
      <c r="F139" s="415">
        <f t="shared" si="124"/>
        <v>7</v>
      </c>
      <c r="G139" s="415">
        <f>[5]내역서!F139</f>
        <v>7</v>
      </c>
      <c r="H139" s="415">
        <v>7</v>
      </c>
      <c r="I139" s="415">
        <f t="shared" si="131"/>
        <v>0</v>
      </c>
      <c r="J139" s="415">
        <f>내역서!F139</f>
        <v>0</v>
      </c>
      <c r="K139" s="416">
        <v>98449.5</v>
      </c>
      <c r="L139" s="417">
        <f t="shared" si="125"/>
        <v>0</v>
      </c>
      <c r="M139" s="416">
        <v>10974.4</v>
      </c>
      <c r="N139" s="417">
        <f t="shared" si="126"/>
        <v>0</v>
      </c>
      <c r="O139" s="416">
        <v>0</v>
      </c>
      <c r="P139" s="417">
        <f t="shared" si="127"/>
        <v>0</v>
      </c>
      <c r="Q139" s="416">
        <f t="shared" si="128"/>
        <v>109423.9</v>
      </c>
      <c r="R139" s="417">
        <f t="shared" si="144"/>
        <v>0</v>
      </c>
      <c r="S139" s="417">
        <f t="shared" ref="S139" si="173">J139-J138</f>
        <v>0</v>
      </c>
      <c r="T139" s="417">
        <f t="shared" ref="T139:U139" si="174">Q139-Q138</f>
        <v>0</v>
      </c>
      <c r="U139" s="417">
        <f t="shared" si="174"/>
        <v>0</v>
      </c>
      <c r="V139" s="414"/>
      <c r="W139" s="619" t="str">
        <f t="shared" si="19"/>
        <v/>
      </c>
    </row>
    <row r="140" spans="1:23" s="401" customFormat="1" ht="24" hidden="1" customHeight="1">
      <c r="A140" s="366" t="s">
        <v>5201</v>
      </c>
      <c r="B140" s="408" t="s">
        <v>0</v>
      </c>
      <c r="C140" s="408" t="s">
        <v>2180</v>
      </c>
      <c r="D140" s="408" t="s">
        <v>2177</v>
      </c>
      <c r="E140" s="409" t="s">
        <v>6</v>
      </c>
      <c r="F140" s="410">
        <f>G140</f>
        <v>8.1999999999999993</v>
      </c>
      <c r="G140" s="410">
        <f>[5]내역서!F140</f>
        <v>8.1999999999999993</v>
      </c>
      <c r="H140" s="410">
        <v>8.1999999999999993</v>
      </c>
      <c r="I140" s="410">
        <f>G140-H140</f>
        <v>0</v>
      </c>
      <c r="J140" s="410">
        <f>내역서!F140</f>
        <v>0</v>
      </c>
      <c r="K140" s="411">
        <v>96144.5</v>
      </c>
      <c r="L140" s="412">
        <f>INT($J140*K140)</f>
        <v>0</v>
      </c>
      <c r="M140" s="411">
        <v>10974.4</v>
      </c>
      <c r="N140" s="412">
        <f>INT($J140*M140)</f>
        <v>0</v>
      </c>
      <c r="O140" s="411">
        <v>0</v>
      </c>
      <c r="P140" s="412">
        <f>INT($J140*O140)</f>
        <v>0</v>
      </c>
      <c r="Q140" s="411">
        <f>+K140+M140+O140</f>
        <v>107118.9</v>
      </c>
      <c r="R140" s="412">
        <f>L140+N140+P140</f>
        <v>0</v>
      </c>
      <c r="S140" s="412"/>
      <c r="T140" s="412"/>
      <c r="U140" s="412"/>
      <c r="V140" s="409" t="s">
        <v>0</v>
      </c>
      <c r="W140" s="617" t="str">
        <f>+IF(J140&lt;0,"ng","")</f>
        <v/>
      </c>
    </row>
    <row r="141" spans="1:23" ht="24" hidden="1" customHeight="1">
      <c r="A141" s="372" t="s">
        <v>5419</v>
      </c>
      <c r="B141" s="413" t="s">
        <v>0</v>
      </c>
      <c r="C141" s="413" t="s">
        <v>723</v>
      </c>
      <c r="D141" s="413" t="s">
        <v>720</v>
      </c>
      <c r="E141" s="414" t="s">
        <v>6</v>
      </c>
      <c r="F141" s="415">
        <f t="shared" si="124"/>
        <v>8.1999999999999993</v>
      </c>
      <c r="G141" s="415">
        <f>[5]내역서!F141</f>
        <v>8.1999999999999993</v>
      </c>
      <c r="H141" s="415">
        <v>8.1999999999999993</v>
      </c>
      <c r="I141" s="415">
        <f t="shared" si="131"/>
        <v>0</v>
      </c>
      <c r="J141" s="415">
        <f>내역서!F141</f>
        <v>0</v>
      </c>
      <c r="K141" s="416">
        <v>96144.5</v>
      </c>
      <c r="L141" s="417">
        <f t="shared" si="125"/>
        <v>0</v>
      </c>
      <c r="M141" s="416">
        <v>10974.4</v>
      </c>
      <c r="N141" s="417">
        <f t="shared" si="126"/>
        <v>0</v>
      </c>
      <c r="O141" s="416">
        <v>0</v>
      </c>
      <c r="P141" s="417">
        <f t="shared" si="127"/>
        <v>0</v>
      </c>
      <c r="Q141" s="416">
        <f t="shared" si="128"/>
        <v>107118.9</v>
      </c>
      <c r="R141" s="417">
        <f t="shared" si="144"/>
        <v>0</v>
      </c>
      <c r="S141" s="417">
        <f t="shared" ref="S141" si="175">J141-J140</f>
        <v>0</v>
      </c>
      <c r="T141" s="417">
        <f t="shared" ref="T141:U141" si="176">Q141-Q140</f>
        <v>0</v>
      </c>
      <c r="U141" s="417">
        <f t="shared" si="176"/>
        <v>0</v>
      </c>
      <c r="V141" s="414"/>
      <c r="W141" s="619" t="str">
        <f t="shared" si="19"/>
        <v/>
      </c>
    </row>
    <row r="142" spans="1:23" s="401" customFormat="1" ht="24" hidden="1" customHeight="1">
      <c r="A142" s="366" t="s">
        <v>5422</v>
      </c>
      <c r="B142" s="408" t="s">
        <v>0</v>
      </c>
      <c r="C142" s="408" t="s">
        <v>2180</v>
      </c>
      <c r="D142" s="408" t="s">
        <v>2181</v>
      </c>
      <c r="E142" s="409" t="s">
        <v>6</v>
      </c>
      <c r="F142" s="410">
        <f>G142</f>
        <v>14.2</v>
      </c>
      <c r="G142" s="410">
        <f>[5]내역서!F142</f>
        <v>14.2</v>
      </c>
      <c r="H142" s="410">
        <v>14.2</v>
      </c>
      <c r="I142" s="410">
        <f>G142-H142</f>
        <v>0</v>
      </c>
      <c r="J142" s="410">
        <f>내역서!F142</f>
        <v>0</v>
      </c>
      <c r="K142" s="411">
        <v>96997.3</v>
      </c>
      <c r="L142" s="412">
        <f>INT($J142*K142)</f>
        <v>0</v>
      </c>
      <c r="M142" s="411">
        <v>10974.4</v>
      </c>
      <c r="N142" s="412">
        <f>INT($J142*M142)</f>
        <v>0</v>
      </c>
      <c r="O142" s="411">
        <v>0</v>
      </c>
      <c r="P142" s="412">
        <f>INT($J142*O142)</f>
        <v>0</v>
      </c>
      <c r="Q142" s="411">
        <f>+K142+M142+O142</f>
        <v>107971.7</v>
      </c>
      <c r="R142" s="412">
        <f>L142+N142+P142</f>
        <v>0</v>
      </c>
      <c r="S142" s="412"/>
      <c r="T142" s="412"/>
      <c r="U142" s="412"/>
      <c r="V142" s="409" t="s">
        <v>0</v>
      </c>
      <c r="W142" s="617" t="str">
        <f>+IF(J142&lt;0,"ng","")</f>
        <v/>
      </c>
    </row>
    <row r="143" spans="1:23" ht="24" hidden="1" customHeight="1">
      <c r="A143" s="372" t="s">
        <v>2072</v>
      </c>
      <c r="B143" s="413" t="s">
        <v>0</v>
      </c>
      <c r="C143" s="413" t="s">
        <v>723</v>
      </c>
      <c r="D143" s="413" t="s">
        <v>724</v>
      </c>
      <c r="E143" s="414" t="s">
        <v>6</v>
      </c>
      <c r="F143" s="415">
        <f t="shared" si="124"/>
        <v>14.2</v>
      </c>
      <c r="G143" s="415">
        <f>[5]내역서!F143</f>
        <v>14.2</v>
      </c>
      <c r="H143" s="415">
        <v>14.2</v>
      </c>
      <c r="I143" s="415">
        <f t="shared" si="131"/>
        <v>0</v>
      </c>
      <c r="J143" s="415">
        <f>내역서!F143</f>
        <v>0</v>
      </c>
      <c r="K143" s="416">
        <v>96997.3</v>
      </c>
      <c r="L143" s="417">
        <f t="shared" si="125"/>
        <v>0</v>
      </c>
      <c r="M143" s="416">
        <v>10974.4</v>
      </c>
      <c r="N143" s="417">
        <f t="shared" si="126"/>
        <v>0</v>
      </c>
      <c r="O143" s="416">
        <v>0</v>
      </c>
      <c r="P143" s="417">
        <f t="shared" si="127"/>
        <v>0</v>
      </c>
      <c r="Q143" s="416">
        <f t="shared" si="128"/>
        <v>107971.7</v>
      </c>
      <c r="R143" s="417">
        <f t="shared" si="144"/>
        <v>0</v>
      </c>
      <c r="S143" s="417">
        <f t="shared" ref="S143" si="177">J143-J142</f>
        <v>0</v>
      </c>
      <c r="T143" s="417">
        <f t="shared" ref="T143:U143" si="178">Q143-Q142</f>
        <v>0</v>
      </c>
      <c r="U143" s="417">
        <f t="shared" si="178"/>
        <v>0</v>
      </c>
      <c r="V143" s="414"/>
      <c r="W143" s="619" t="str">
        <f t="shared" si="19"/>
        <v/>
      </c>
    </row>
    <row r="144" spans="1:23" s="401" customFormat="1" ht="24" hidden="1" customHeight="1">
      <c r="A144" s="366" t="s">
        <v>5423</v>
      </c>
      <c r="B144" s="408" t="s">
        <v>0</v>
      </c>
      <c r="C144" s="408" t="s">
        <v>2180</v>
      </c>
      <c r="D144" s="408" t="s">
        <v>2175</v>
      </c>
      <c r="E144" s="409" t="s">
        <v>6</v>
      </c>
      <c r="F144" s="410">
        <f>G144</f>
        <v>3.2</v>
      </c>
      <c r="G144" s="410">
        <f>[5]내역서!F144</f>
        <v>3.2</v>
      </c>
      <c r="H144" s="410">
        <v>3.2</v>
      </c>
      <c r="I144" s="410">
        <f>G144-H144</f>
        <v>0</v>
      </c>
      <c r="J144" s="410">
        <f>내역서!F144</f>
        <v>0</v>
      </c>
      <c r="K144" s="411">
        <v>98702.8</v>
      </c>
      <c r="L144" s="412">
        <f>INT($J144*K144)</f>
        <v>0</v>
      </c>
      <c r="M144" s="411">
        <v>10974.4</v>
      </c>
      <c r="N144" s="412">
        <f>INT($J144*M144)</f>
        <v>0</v>
      </c>
      <c r="O144" s="411">
        <v>0</v>
      </c>
      <c r="P144" s="412">
        <f>INT($J144*O144)</f>
        <v>0</v>
      </c>
      <c r="Q144" s="411">
        <f>+K144+M144+O144</f>
        <v>109677.2</v>
      </c>
      <c r="R144" s="412">
        <f>L144+N144+P144</f>
        <v>0</v>
      </c>
      <c r="S144" s="412"/>
      <c r="T144" s="412"/>
      <c r="U144" s="412"/>
      <c r="V144" s="409" t="s">
        <v>0</v>
      </c>
      <c r="W144" s="617" t="str">
        <f>+IF(J144&lt;0,"ng","")</f>
        <v/>
      </c>
    </row>
    <row r="145" spans="1:23" ht="24" hidden="1" customHeight="1">
      <c r="A145" s="372" t="s">
        <v>5206</v>
      </c>
      <c r="B145" s="413" t="s">
        <v>0</v>
      </c>
      <c r="C145" s="413" t="s">
        <v>723</v>
      </c>
      <c r="D145" s="413" t="s">
        <v>718</v>
      </c>
      <c r="E145" s="414" t="s">
        <v>6</v>
      </c>
      <c r="F145" s="415">
        <f t="shared" si="124"/>
        <v>3.2</v>
      </c>
      <c r="G145" s="415">
        <f>[5]내역서!F145</f>
        <v>3.2</v>
      </c>
      <c r="H145" s="415">
        <v>3.2</v>
      </c>
      <c r="I145" s="415">
        <f t="shared" si="131"/>
        <v>0</v>
      </c>
      <c r="J145" s="415">
        <f>내역서!F145</f>
        <v>0</v>
      </c>
      <c r="K145" s="416">
        <v>98702.8</v>
      </c>
      <c r="L145" s="417">
        <f t="shared" si="125"/>
        <v>0</v>
      </c>
      <c r="M145" s="416">
        <v>10974.4</v>
      </c>
      <c r="N145" s="417">
        <f t="shared" si="126"/>
        <v>0</v>
      </c>
      <c r="O145" s="416">
        <v>0</v>
      </c>
      <c r="P145" s="417">
        <f t="shared" si="127"/>
        <v>0</v>
      </c>
      <c r="Q145" s="416">
        <f t="shared" si="128"/>
        <v>109677.2</v>
      </c>
      <c r="R145" s="417">
        <f t="shared" si="144"/>
        <v>0</v>
      </c>
      <c r="S145" s="417">
        <f t="shared" ref="S145" si="179">J145-J144</f>
        <v>0</v>
      </c>
      <c r="T145" s="417">
        <f t="shared" ref="T145:U145" si="180">Q145-Q144</f>
        <v>0</v>
      </c>
      <c r="U145" s="417">
        <f t="shared" si="180"/>
        <v>0</v>
      </c>
      <c r="V145" s="414"/>
      <c r="W145" s="619" t="str">
        <f t="shared" si="19"/>
        <v/>
      </c>
    </row>
    <row r="146" spans="1:23" s="401" customFormat="1" ht="24" hidden="1" customHeight="1">
      <c r="A146" s="366" t="s">
        <v>5201</v>
      </c>
      <c r="B146" s="408" t="s">
        <v>0</v>
      </c>
      <c r="C146" s="408" t="s">
        <v>2182</v>
      </c>
      <c r="D146" s="408" t="s">
        <v>2183</v>
      </c>
      <c r="E146" s="409" t="s">
        <v>6</v>
      </c>
      <c r="F146" s="410">
        <f>G146</f>
        <v>33.200000000000003</v>
      </c>
      <c r="G146" s="410">
        <f>[5]내역서!F146</f>
        <v>33.200000000000003</v>
      </c>
      <c r="H146" s="410">
        <v>33.200000000000003</v>
      </c>
      <c r="I146" s="410">
        <f>G146-H146</f>
        <v>0</v>
      </c>
      <c r="J146" s="410">
        <f>내역서!F146</f>
        <v>0</v>
      </c>
      <c r="K146" s="411">
        <v>6543.5</v>
      </c>
      <c r="L146" s="412">
        <f>INT($J146*K146)</f>
        <v>0</v>
      </c>
      <c r="M146" s="411">
        <v>1479.2</v>
      </c>
      <c r="N146" s="412">
        <f>INT($J146*M146)</f>
        <v>0</v>
      </c>
      <c r="O146" s="411">
        <v>0</v>
      </c>
      <c r="P146" s="412">
        <f>INT($J146*O146)</f>
        <v>0</v>
      </c>
      <c r="Q146" s="411">
        <f>+K146+M146+O146</f>
        <v>8022.7</v>
      </c>
      <c r="R146" s="412">
        <f>L146+N146+P146</f>
        <v>0</v>
      </c>
      <c r="S146" s="412"/>
      <c r="T146" s="412"/>
      <c r="U146" s="412"/>
      <c r="V146" s="409" t="s">
        <v>0</v>
      </c>
      <c r="W146" s="617" t="str">
        <f>+IF(J146&lt;0,"ng","")</f>
        <v/>
      </c>
    </row>
    <row r="147" spans="1:23" ht="24" hidden="1" customHeight="1">
      <c r="A147" s="372" t="s">
        <v>5125</v>
      </c>
      <c r="B147" s="413" t="s">
        <v>0</v>
      </c>
      <c r="C147" s="413" t="s">
        <v>725</v>
      </c>
      <c r="D147" s="413" t="s">
        <v>726</v>
      </c>
      <c r="E147" s="414" t="s">
        <v>6</v>
      </c>
      <c r="F147" s="415">
        <f t="shared" si="124"/>
        <v>33.200000000000003</v>
      </c>
      <c r="G147" s="415">
        <f>[5]내역서!F147</f>
        <v>33.200000000000003</v>
      </c>
      <c r="H147" s="415">
        <v>33.200000000000003</v>
      </c>
      <c r="I147" s="415">
        <f t="shared" si="131"/>
        <v>0</v>
      </c>
      <c r="J147" s="415">
        <f>내역서!F147</f>
        <v>0</v>
      </c>
      <c r="K147" s="416">
        <v>6543.5</v>
      </c>
      <c r="L147" s="417">
        <f t="shared" si="125"/>
        <v>0</v>
      </c>
      <c r="M147" s="416">
        <v>1479.2</v>
      </c>
      <c r="N147" s="417">
        <f t="shared" si="126"/>
        <v>0</v>
      </c>
      <c r="O147" s="416">
        <v>0</v>
      </c>
      <c r="P147" s="417">
        <f t="shared" si="127"/>
        <v>0</v>
      </c>
      <c r="Q147" s="416">
        <f t="shared" si="128"/>
        <v>8022.7</v>
      </c>
      <c r="R147" s="417">
        <f t="shared" si="144"/>
        <v>0</v>
      </c>
      <c r="S147" s="417">
        <f t="shared" ref="S147" si="181">J147-J146</f>
        <v>0</v>
      </c>
      <c r="T147" s="417">
        <f t="shared" ref="T147:U147" si="182">Q147-Q146</f>
        <v>0</v>
      </c>
      <c r="U147" s="417">
        <f t="shared" si="182"/>
        <v>0</v>
      </c>
      <c r="V147" s="414"/>
      <c r="W147" s="619" t="str">
        <f t="shared" si="19"/>
        <v/>
      </c>
    </row>
    <row r="148" spans="1:23" s="401" customFormat="1" ht="24" hidden="1" customHeight="1">
      <c r="A148" s="366" t="s">
        <v>5134</v>
      </c>
      <c r="B148" s="408" t="s">
        <v>0</v>
      </c>
      <c r="C148" s="408" t="s">
        <v>2182</v>
      </c>
      <c r="D148" s="408" t="s">
        <v>2184</v>
      </c>
      <c r="E148" s="409" t="s">
        <v>2104</v>
      </c>
      <c r="F148" s="410">
        <f>G148</f>
        <v>298.8</v>
      </c>
      <c r="G148" s="410">
        <f>[5]내역서!F148</f>
        <v>298.8</v>
      </c>
      <c r="H148" s="410">
        <v>298.8</v>
      </c>
      <c r="I148" s="410">
        <f>G148-H148</f>
        <v>0</v>
      </c>
      <c r="J148" s="410">
        <f>내역서!F148</f>
        <v>0</v>
      </c>
      <c r="K148" s="411">
        <v>3197.3</v>
      </c>
      <c r="L148" s="412">
        <f>INT($J148*K148)</f>
        <v>0</v>
      </c>
      <c r="M148" s="411">
        <v>7748</v>
      </c>
      <c r="N148" s="412">
        <f>INT($J148*M148)</f>
        <v>0</v>
      </c>
      <c r="O148" s="411">
        <v>0</v>
      </c>
      <c r="P148" s="412">
        <f>INT($J148*O148)</f>
        <v>0</v>
      </c>
      <c r="Q148" s="411">
        <f>+K148+M148+O148</f>
        <v>10945.3</v>
      </c>
      <c r="R148" s="412">
        <f>L148+N148+P148</f>
        <v>0</v>
      </c>
      <c r="S148" s="412"/>
      <c r="T148" s="412"/>
      <c r="U148" s="412"/>
      <c r="V148" s="409" t="s">
        <v>0</v>
      </c>
      <c r="W148" s="617" t="str">
        <f>+IF(J148&lt;0,"ng","")</f>
        <v/>
      </c>
    </row>
    <row r="149" spans="1:23" ht="24" hidden="1" customHeight="1">
      <c r="A149" s="372" t="s">
        <v>2072</v>
      </c>
      <c r="B149" s="413" t="s">
        <v>0</v>
      </c>
      <c r="C149" s="413" t="s">
        <v>725</v>
      </c>
      <c r="D149" s="413" t="s">
        <v>727</v>
      </c>
      <c r="E149" s="414" t="s">
        <v>671</v>
      </c>
      <c r="F149" s="415">
        <f t="shared" si="124"/>
        <v>298.8</v>
      </c>
      <c r="G149" s="415">
        <f>[5]내역서!F149</f>
        <v>298.8</v>
      </c>
      <c r="H149" s="415">
        <v>298.8</v>
      </c>
      <c r="I149" s="415">
        <f t="shared" si="131"/>
        <v>0</v>
      </c>
      <c r="J149" s="415">
        <f>내역서!F149</f>
        <v>0</v>
      </c>
      <c r="K149" s="416">
        <v>3197.3</v>
      </c>
      <c r="L149" s="417">
        <f t="shared" si="125"/>
        <v>0</v>
      </c>
      <c r="M149" s="416">
        <v>7748</v>
      </c>
      <c r="N149" s="417">
        <f t="shared" si="126"/>
        <v>0</v>
      </c>
      <c r="O149" s="416">
        <v>0</v>
      </c>
      <c r="P149" s="417">
        <f t="shared" si="127"/>
        <v>0</v>
      </c>
      <c r="Q149" s="416">
        <f t="shared" si="128"/>
        <v>10945.3</v>
      </c>
      <c r="R149" s="417">
        <f t="shared" si="144"/>
        <v>0</v>
      </c>
      <c r="S149" s="417">
        <f t="shared" ref="S149" si="183">J149-J148</f>
        <v>0</v>
      </c>
      <c r="T149" s="417">
        <f t="shared" ref="T149:U149" si="184">Q149-Q148</f>
        <v>0</v>
      </c>
      <c r="U149" s="417">
        <f t="shared" si="184"/>
        <v>0</v>
      </c>
      <c r="V149" s="414"/>
      <c r="W149" s="619" t="str">
        <f t="shared" ref="W149:W275" si="185">+IF(J149&lt;0,"ng","")</f>
        <v/>
      </c>
    </row>
    <row r="150" spans="1:23" s="401" customFormat="1" ht="24" hidden="1" customHeight="1">
      <c r="A150" s="366" t="s">
        <v>5424</v>
      </c>
      <c r="B150" s="408" t="s">
        <v>0</v>
      </c>
      <c r="C150" s="408" t="s">
        <v>2185</v>
      </c>
      <c r="D150" s="408" t="s">
        <v>7</v>
      </c>
      <c r="E150" s="409" t="s">
        <v>1860</v>
      </c>
      <c r="F150" s="410">
        <f>G150</f>
        <v>2</v>
      </c>
      <c r="G150" s="410">
        <f>[5]내역서!F150</f>
        <v>2</v>
      </c>
      <c r="H150" s="410">
        <v>2</v>
      </c>
      <c r="I150" s="410">
        <f>G150-H150</f>
        <v>0</v>
      </c>
      <c r="J150" s="410">
        <f>내역서!F150</f>
        <v>0</v>
      </c>
      <c r="K150" s="411">
        <v>902571.8</v>
      </c>
      <c r="L150" s="412">
        <f>INT($J150*K150)</f>
        <v>0</v>
      </c>
      <c r="M150" s="411">
        <v>459736.8</v>
      </c>
      <c r="N150" s="412">
        <f>INT($J150*M150)</f>
        <v>0</v>
      </c>
      <c r="O150" s="411">
        <v>0</v>
      </c>
      <c r="P150" s="412">
        <f>INT($J150*O150)</f>
        <v>0</v>
      </c>
      <c r="Q150" s="411">
        <f>+K150+M150+O150</f>
        <v>1362308.6</v>
      </c>
      <c r="R150" s="412">
        <f>L150+N150+P150</f>
        <v>0</v>
      </c>
      <c r="S150" s="412"/>
      <c r="T150" s="412"/>
      <c r="U150" s="412"/>
      <c r="V150" s="409" t="s">
        <v>0</v>
      </c>
      <c r="W150" s="617" t="str">
        <f>+IF(J150&lt;0,"ng","")</f>
        <v/>
      </c>
    </row>
    <row r="151" spans="1:23" ht="24" hidden="1" customHeight="1">
      <c r="A151" s="372" t="s">
        <v>5206</v>
      </c>
      <c r="B151" s="413" t="s">
        <v>0</v>
      </c>
      <c r="C151" s="413" t="s">
        <v>728</v>
      </c>
      <c r="D151" s="413" t="s">
        <v>7</v>
      </c>
      <c r="E151" s="414" t="s">
        <v>729</v>
      </c>
      <c r="F151" s="415">
        <f t="shared" si="124"/>
        <v>2</v>
      </c>
      <c r="G151" s="415">
        <f>[5]내역서!F151</f>
        <v>2</v>
      </c>
      <c r="H151" s="415">
        <v>2</v>
      </c>
      <c r="I151" s="415">
        <f t="shared" si="131"/>
        <v>0</v>
      </c>
      <c r="J151" s="415">
        <f>내역서!F151</f>
        <v>0</v>
      </c>
      <c r="K151" s="416">
        <v>902571.8</v>
      </c>
      <c r="L151" s="417">
        <f t="shared" si="125"/>
        <v>0</v>
      </c>
      <c r="M151" s="416">
        <v>459736.8</v>
      </c>
      <c r="N151" s="417">
        <f t="shared" si="126"/>
        <v>0</v>
      </c>
      <c r="O151" s="416">
        <v>0</v>
      </c>
      <c r="P151" s="417">
        <f t="shared" si="127"/>
        <v>0</v>
      </c>
      <c r="Q151" s="416">
        <f t="shared" si="128"/>
        <v>1362308.6</v>
      </c>
      <c r="R151" s="417">
        <f t="shared" si="144"/>
        <v>0</v>
      </c>
      <c r="S151" s="417">
        <f t="shared" ref="S151" si="186">J151-J150</f>
        <v>0</v>
      </c>
      <c r="T151" s="417">
        <f t="shared" ref="T151:U151" si="187">Q151-Q150</f>
        <v>0</v>
      </c>
      <c r="U151" s="417">
        <f t="shared" si="187"/>
        <v>0</v>
      </c>
      <c r="V151" s="414"/>
      <c r="W151" s="619" t="str">
        <f t="shared" si="185"/>
        <v/>
      </c>
    </row>
    <row r="152" spans="1:23" s="401" customFormat="1" ht="24" hidden="1" customHeight="1">
      <c r="A152" s="366" t="s">
        <v>5201</v>
      </c>
      <c r="B152" s="408" t="s">
        <v>0</v>
      </c>
      <c r="C152" s="408" t="s">
        <v>2186</v>
      </c>
      <c r="D152" s="408" t="s">
        <v>8</v>
      </c>
      <c r="E152" s="409" t="s">
        <v>1860</v>
      </c>
      <c r="F152" s="410">
        <f>G152</f>
        <v>14</v>
      </c>
      <c r="G152" s="410">
        <f>[5]내역서!F152</f>
        <v>14</v>
      </c>
      <c r="H152" s="410">
        <v>14</v>
      </c>
      <c r="I152" s="410">
        <f>G152-H152</f>
        <v>0</v>
      </c>
      <c r="J152" s="410">
        <f>내역서!F152</f>
        <v>0</v>
      </c>
      <c r="K152" s="411">
        <v>568545.1</v>
      </c>
      <c r="L152" s="412">
        <f>INT($J152*K152)</f>
        <v>0</v>
      </c>
      <c r="M152" s="411">
        <v>278066.40000000002</v>
      </c>
      <c r="N152" s="412">
        <f>INT($J152*M152)</f>
        <v>0</v>
      </c>
      <c r="O152" s="411">
        <v>0</v>
      </c>
      <c r="P152" s="412">
        <f>INT($J152*O152)</f>
        <v>0</v>
      </c>
      <c r="Q152" s="411">
        <f>+K152+M152+O152</f>
        <v>846611.5</v>
      </c>
      <c r="R152" s="412">
        <f>L152+N152+P152</f>
        <v>0</v>
      </c>
      <c r="S152" s="412"/>
      <c r="T152" s="412"/>
      <c r="U152" s="412"/>
      <c r="V152" s="409" t="s">
        <v>0</v>
      </c>
      <c r="W152" s="617" t="str">
        <f>+IF(J152&lt;0,"ng","")</f>
        <v/>
      </c>
    </row>
    <row r="153" spans="1:23" ht="24" hidden="1" customHeight="1">
      <c r="A153" s="372" t="s">
        <v>5206</v>
      </c>
      <c r="B153" s="413" t="s">
        <v>0</v>
      </c>
      <c r="C153" s="413" t="s">
        <v>730</v>
      </c>
      <c r="D153" s="413" t="s">
        <v>8</v>
      </c>
      <c r="E153" s="414" t="s">
        <v>729</v>
      </c>
      <c r="F153" s="415">
        <f t="shared" si="124"/>
        <v>14</v>
      </c>
      <c r="G153" s="415">
        <f>[5]내역서!F153</f>
        <v>14</v>
      </c>
      <c r="H153" s="415">
        <v>14</v>
      </c>
      <c r="I153" s="415">
        <f t="shared" si="131"/>
        <v>0</v>
      </c>
      <c r="J153" s="415">
        <f>내역서!F153</f>
        <v>0</v>
      </c>
      <c r="K153" s="416">
        <v>568545.1</v>
      </c>
      <c r="L153" s="417">
        <f t="shared" si="125"/>
        <v>0</v>
      </c>
      <c r="M153" s="416">
        <v>278066.40000000002</v>
      </c>
      <c r="N153" s="417">
        <f t="shared" si="126"/>
        <v>0</v>
      </c>
      <c r="O153" s="416">
        <v>0</v>
      </c>
      <c r="P153" s="417">
        <f t="shared" si="127"/>
        <v>0</v>
      </c>
      <c r="Q153" s="416">
        <f t="shared" si="128"/>
        <v>846611.5</v>
      </c>
      <c r="R153" s="417">
        <f t="shared" si="144"/>
        <v>0</v>
      </c>
      <c r="S153" s="417">
        <f t="shared" ref="S153" si="188">J153-J152</f>
        <v>0</v>
      </c>
      <c r="T153" s="417">
        <f t="shared" ref="T153:U153" si="189">Q153-Q152</f>
        <v>0</v>
      </c>
      <c r="U153" s="417">
        <f t="shared" si="189"/>
        <v>0</v>
      </c>
      <c r="V153" s="414"/>
      <c r="W153" s="619" t="str">
        <f t="shared" si="185"/>
        <v/>
      </c>
    </row>
    <row r="154" spans="1:23" s="401" customFormat="1" ht="24" hidden="1" customHeight="1">
      <c r="A154" s="366" t="s">
        <v>5425</v>
      </c>
      <c r="B154" s="408" t="s">
        <v>0</v>
      </c>
      <c r="C154" s="408" t="s">
        <v>2187</v>
      </c>
      <c r="D154" s="408" t="s">
        <v>2188</v>
      </c>
      <c r="E154" s="409" t="s">
        <v>6</v>
      </c>
      <c r="F154" s="410">
        <f>G154</f>
        <v>550.79999999999995</v>
      </c>
      <c r="G154" s="410">
        <f>[5]내역서!F154</f>
        <v>550.79999999999995</v>
      </c>
      <c r="H154" s="410">
        <v>550.79999999999995</v>
      </c>
      <c r="I154" s="410">
        <f>G154-H154</f>
        <v>0</v>
      </c>
      <c r="J154" s="410">
        <f>내역서!F154</f>
        <v>0</v>
      </c>
      <c r="K154" s="411">
        <v>34355.599999999999</v>
      </c>
      <c r="L154" s="412">
        <f>INT($J154*K154)</f>
        <v>0</v>
      </c>
      <c r="M154" s="411">
        <v>42999.199999999997</v>
      </c>
      <c r="N154" s="412">
        <f>INT($J154*M154)</f>
        <v>0</v>
      </c>
      <c r="O154" s="411">
        <v>0</v>
      </c>
      <c r="P154" s="412">
        <f>INT($J154*O154)</f>
        <v>0</v>
      </c>
      <c r="Q154" s="411">
        <f>+K154+M154+O154</f>
        <v>77354.799999999988</v>
      </c>
      <c r="R154" s="412">
        <f>L154+N154+P154</f>
        <v>0</v>
      </c>
      <c r="S154" s="412"/>
      <c r="T154" s="412"/>
      <c r="U154" s="412"/>
      <c r="V154" s="409" t="s">
        <v>0</v>
      </c>
      <c r="W154" s="617" t="str">
        <f>+IF(J154&lt;0,"ng","")</f>
        <v/>
      </c>
    </row>
    <row r="155" spans="1:23" ht="24" hidden="1" customHeight="1">
      <c r="A155" s="372" t="s">
        <v>5206</v>
      </c>
      <c r="B155" s="413" t="s">
        <v>0</v>
      </c>
      <c r="C155" s="413" t="s">
        <v>731</v>
      </c>
      <c r="D155" s="413" t="s">
        <v>732</v>
      </c>
      <c r="E155" s="414" t="s">
        <v>6</v>
      </c>
      <c r="F155" s="415">
        <f t="shared" si="124"/>
        <v>550.79999999999995</v>
      </c>
      <c r="G155" s="415">
        <f>[5]내역서!F155</f>
        <v>550.79999999999995</v>
      </c>
      <c r="H155" s="415">
        <v>550.79999999999995</v>
      </c>
      <c r="I155" s="415">
        <f t="shared" si="131"/>
        <v>0</v>
      </c>
      <c r="J155" s="415">
        <f>내역서!F155</f>
        <v>0</v>
      </c>
      <c r="K155" s="416">
        <v>34355.599999999999</v>
      </c>
      <c r="L155" s="417">
        <f t="shared" si="125"/>
        <v>0</v>
      </c>
      <c r="M155" s="416">
        <v>42999.199999999997</v>
      </c>
      <c r="N155" s="417">
        <f t="shared" si="126"/>
        <v>0</v>
      </c>
      <c r="O155" s="416">
        <v>0</v>
      </c>
      <c r="P155" s="417">
        <f t="shared" si="127"/>
        <v>0</v>
      </c>
      <c r="Q155" s="416">
        <f t="shared" si="128"/>
        <v>77354.799999999988</v>
      </c>
      <c r="R155" s="417">
        <f t="shared" si="144"/>
        <v>0</v>
      </c>
      <c r="S155" s="417">
        <f t="shared" ref="S155" si="190">J155-J154</f>
        <v>0</v>
      </c>
      <c r="T155" s="417">
        <f t="shared" ref="T155:U155" si="191">Q155-Q154</f>
        <v>0</v>
      </c>
      <c r="U155" s="417">
        <f t="shared" si="191"/>
        <v>0</v>
      </c>
      <c r="V155" s="414"/>
      <c r="W155" s="619" t="str">
        <f t="shared" si="185"/>
        <v/>
      </c>
    </row>
    <row r="156" spans="1:23" s="401" customFormat="1" ht="24" hidden="1" customHeight="1">
      <c r="A156" s="366" t="s">
        <v>5426</v>
      </c>
      <c r="B156" s="408" t="s">
        <v>0</v>
      </c>
      <c r="C156" s="408" t="s">
        <v>2187</v>
      </c>
      <c r="D156" s="408" t="s">
        <v>2189</v>
      </c>
      <c r="E156" s="409" t="s">
        <v>6</v>
      </c>
      <c r="F156" s="410">
        <f>G156</f>
        <v>9.9</v>
      </c>
      <c r="G156" s="410">
        <f>[5]내역서!F156</f>
        <v>9.9</v>
      </c>
      <c r="H156" s="410">
        <v>9.9</v>
      </c>
      <c r="I156" s="410">
        <f>G156-H156</f>
        <v>0</v>
      </c>
      <c r="J156" s="410">
        <f>내역서!F156</f>
        <v>0</v>
      </c>
      <c r="K156" s="411">
        <v>34190.1</v>
      </c>
      <c r="L156" s="412">
        <f>INT($J156*K156)</f>
        <v>0</v>
      </c>
      <c r="M156" s="411">
        <v>42468.800000000003</v>
      </c>
      <c r="N156" s="412">
        <f>INT($J156*M156)</f>
        <v>0</v>
      </c>
      <c r="O156" s="411">
        <v>0</v>
      </c>
      <c r="P156" s="412">
        <f>INT($J156*O156)</f>
        <v>0</v>
      </c>
      <c r="Q156" s="411">
        <f>+K156+M156+O156</f>
        <v>76658.899999999994</v>
      </c>
      <c r="R156" s="412">
        <f>L156+N156+P156</f>
        <v>0</v>
      </c>
      <c r="S156" s="412"/>
      <c r="T156" s="412"/>
      <c r="U156" s="412"/>
      <c r="V156" s="409" t="s">
        <v>0</v>
      </c>
      <c r="W156" s="617" t="str">
        <f>+IF(J156&lt;0,"ng","")</f>
        <v/>
      </c>
    </row>
    <row r="157" spans="1:23" ht="24" hidden="1" customHeight="1">
      <c r="A157" s="372" t="s">
        <v>2072</v>
      </c>
      <c r="B157" s="413" t="s">
        <v>0</v>
      </c>
      <c r="C157" s="413" t="s">
        <v>731</v>
      </c>
      <c r="D157" s="413" t="s">
        <v>733</v>
      </c>
      <c r="E157" s="414" t="s">
        <v>6</v>
      </c>
      <c r="F157" s="415">
        <f t="shared" si="124"/>
        <v>9.9</v>
      </c>
      <c r="G157" s="415">
        <f>[5]내역서!F157</f>
        <v>9.9</v>
      </c>
      <c r="H157" s="415">
        <v>9.9</v>
      </c>
      <c r="I157" s="415">
        <f t="shared" si="131"/>
        <v>0</v>
      </c>
      <c r="J157" s="415">
        <f>내역서!F157</f>
        <v>0</v>
      </c>
      <c r="K157" s="416">
        <v>34190.1</v>
      </c>
      <c r="L157" s="417">
        <f t="shared" si="125"/>
        <v>0</v>
      </c>
      <c r="M157" s="416">
        <v>42468.800000000003</v>
      </c>
      <c r="N157" s="417">
        <f t="shared" si="126"/>
        <v>0</v>
      </c>
      <c r="O157" s="416">
        <v>0</v>
      </c>
      <c r="P157" s="417">
        <f t="shared" si="127"/>
        <v>0</v>
      </c>
      <c r="Q157" s="416">
        <f t="shared" si="128"/>
        <v>76658.899999999994</v>
      </c>
      <c r="R157" s="417">
        <f t="shared" si="144"/>
        <v>0</v>
      </c>
      <c r="S157" s="417">
        <f t="shared" ref="S157" si="192">J157-J156</f>
        <v>0</v>
      </c>
      <c r="T157" s="417">
        <f t="shared" ref="T157:U157" si="193">Q157-Q156</f>
        <v>0</v>
      </c>
      <c r="U157" s="417">
        <f t="shared" si="193"/>
        <v>0</v>
      </c>
      <c r="V157" s="414"/>
      <c r="W157" s="619" t="str">
        <f t="shared" si="185"/>
        <v/>
      </c>
    </row>
    <row r="158" spans="1:23" s="401" customFormat="1" ht="24" hidden="1" customHeight="1">
      <c r="A158" s="366" t="s">
        <v>5427</v>
      </c>
      <c r="B158" s="408" t="s">
        <v>0</v>
      </c>
      <c r="C158" s="408" t="s">
        <v>2191</v>
      </c>
      <c r="D158" s="408" t="s">
        <v>9</v>
      </c>
      <c r="E158" s="409" t="s">
        <v>6</v>
      </c>
      <c r="F158" s="410">
        <f>G158</f>
        <v>35.200000000000003</v>
      </c>
      <c r="G158" s="410">
        <f>[5]내역서!F158</f>
        <v>35.200000000000003</v>
      </c>
      <c r="H158" s="410">
        <v>35.200000000000003</v>
      </c>
      <c r="I158" s="410">
        <f>G158-H158</f>
        <v>0</v>
      </c>
      <c r="J158" s="410">
        <f>내역서!F158</f>
        <v>0</v>
      </c>
      <c r="K158" s="411">
        <v>9139.2999999999993</v>
      </c>
      <c r="L158" s="412">
        <f>INT($J158*K158)</f>
        <v>0</v>
      </c>
      <c r="M158" s="411">
        <v>4192.8</v>
      </c>
      <c r="N158" s="412">
        <f>INT($J158*M158)</f>
        <v>0</v>
      </c>
      <c r="O158" s="411">
        <v>0</v>
      </c>
      <c r="P158" s="412">
        <f>INT($J158*O158)</f>
        <v>0</v>
      </c>
      <c r="Q158" s="411">
        <f>+K158+M158+O158</f>
        <v>13332.099999999999</v>
      </c>
      <c r="R158" s="412">
        <f>L158+N158+P158</f>
        <v>0</v>
      </c>
      <c r="S158" s="412"/>
      <c r="T158" s="412"/>
      <c r="U158" s="412"/>
      <c r="V158" s="409" t="s">
        <v>0</v>
      </c>
      <c r="W158" s="617" t="str">
        <f>+IF(J158&lt;0,"ng","")</f>
        <v/>
      </c>
    </row>
    <row r="159" spans="1:23" ht="24" hidden="1" customHeight="1">
      <c r="A159" s="372" t="s">
        <v>2072</v>
      </c>
      <c r="B159" s="413" t="s">
        <v>0</v>
      </c>
      <c r="C159" s="413" t="s">
        <v>734</v>
      </c>
      <c r="D159" s="413" t="s">
        <v>9</v>
      </c>
      <c r="E159" s="414" t="s">
        <v>6</v>
      </c>
      <c r="F159" s="415">
        <f t="shared" si="124"/>
        <v>35.200000000000003</v>
      </c>
      <c r="G159" s="415">
        <f>[5]내역서!F159</f>
        <v>35.200000000000003</v>
      </c>
      <c r="H159" s="415">
        <v>35.200000000000003</v>
      </c>
      <c r="I159" s="415">
        <f t="shared" si="131"/>
        <v>0</v>
      </c>
      <c r="J159" s="415">
        <f>내역서!F159</f>
        <v>0</v>
      </c>
      <c r="K159" s="416">
        <v>9139.2999999999993</v>
      </c>
      <c r="L159" s="417">
        <f t="shared" si="125"/>
        <v>0</v>
      </c>
      <c r="M159" s="416">
        <v>4192.8</v>
      </c>
      <c r="N159" s="417">
        <f t="shared" si="126"/>
        <v>0</v>
      </c>
      <c r="O159" s="416">
        <v>0</v>
      </c>
      <c r="P159" s="417">
        <f t="shared" si="127"/>
        <v>0</v>
      </c>
      <c r="Q159" s="416">
        <f t="shared" si="128"/>
        <v>13332.099999999999</v>
      </c>
      <c r="R159" s="417">
        <f t="shared" si="144"/>
        <v>0</v>
      </c>
      <c r="S159" s="417">
        <f t="shared" ref="S159" si="194">J159-J158</f>
        <v>0</v>
      </c>
      <c r="T159" s="417">
        <f t="shared" ref="T159:U159" si="195">Q159-Q158</f>
        <v>0</v>
      </c>
      <c r="U159" s="417">
        <f t="shared" si="195"/>
        <v>0</v>
      </c>
      <c r="V159" s="414"/>
      <c r="W159" s="619" t="str">
        <f t="shared" si="185"/>
        <v/>
      </c>
    </row>
    <row r="160" spans="1:23" s="401" customFormat="1" ht="24" hidden="1" customHeight="1">
      <c r="A160" s="366" t="s">
        <v>2055</v>
      </c>
      <c r="B160" s="408" t="s">
        <v>0</v>
      </c>
      <c r="C160" s="408" t="s">
        <v>1920</v>
      </c>
      <c r="D160" s="408" t="s">
        <v>10</v>
      </c>
      <c r="E160" s="409" t="s">
        <v>1860</v>
      </c>
      <c r="F160" s="410">
        <f>G160</f>
        <v>14</v>
      </c>
      <c r="G160" s="410">
        <f>[5]내역서!F160</f>
        <v>14</v>
      </c>
      <c r="H160" s="410">
        <v>14</v>
      </c>
      <c r="I160" s="410">
        <f>G160-H160</f>
        <v>0</v>
      </c>
      <c r="J160" s="410">
        <f>내역서!F160</f>
        <v>0</v>
      </c>
      <c r="K160" s="411">
        <v>378080.4</v>
      </c>
      <c r="L160" s="412">
        <f>INT($J160*K160)</f>
        <v>0</v>
      </c>
      <c r="M160" s="411">
        <v>400416</v>
      </c>
      <c r="N160" s="412">
        <f>INT($J160*M160)</f>
        <v>0</v>
      </c>
      <c r="O160" s="411">
        <v>0</v>
      </c>
      <c r="P160" s="412">
        <f>INT($J160*O160)</f>
        <v>0</v>
      </c>
      <c r="Q160" s="411">
        <f>+K160+M160+O160</f>
        <v>778496.4</v>
      </c>
      <c r="R160" s="412">
        <f>L160+N160+P160</f>
        <v>0</v>
      </c>
      <c r="S160" s="412"/>
      <c r="T160" s="412"/>
      <c r="U160" s="412"/>
      <c r="V160" s="409" t="s">
        <v>0</v>
      </c>
      <c r="W160" s="617" t="str">
        <f>+IF(J160&lt;0,"ng","")</f>
        <v/>
      </c>
    </row>
    <row r="161" spans="1:23" ht="24" hidden="1" customHeight="1">
      <c r="A161" s="372" t="s">
        <v>2072</v>
      </c>
      <c r="B161" s="413" t="s">
        <v>0</v>
      </c>
      <c r="C161" s="413" t="s">
        <v>735</v>
      </c>
      <c r="D161" s="413" t="s">
        <v>10</v>
      </c>
      <c r="E161" s="414" t="s">
        <v>729</v>
      </c>
      <c r="F161" s="415">
        <f t="shared" ref="F161:F201" si="196">G161</f>
        <v>14</v>
      </c>
      <c r="G161" s="415">
        <f>[5]내역서!F161</f>
        <v>14</v>
      </c>
      <c r="H161" s="415">
        <v>14</v>
      </c>
      <c r="I161" s="415">
        <f t="shared" si="131"/>
        <v>0</v>
      </c>
      <c r="J161" s="415">
        <f>내역서!F161</f>
        <v>0</v>
      </c>
      <c r="K161" s="416">
        <v>378080.4</v>
      </c>
      <c r="L161" s="417">
        <f t="shared" ref="L161:L217" si="197">INT($J161*K161)</f>
        <v>0</v>
      </c>
      <c r="M161" s="416">
        <v>400416</v>
      </c>
      <c r="N161" s="417">
        <f t="shared" ref="N161:N217" si="198">INT($J161*M161)</f>
        <v>0</v>
      </c>
      <c r="O161" s="416">
        <v>0</v>
      </c>
      <c r="P161" s="417">
        <f t="shared" ref="P161:P217" si="199">INT($J161*O161)</f>
        <v>0</v>
      </c>
      <c r="Q161" s="416">
        <f t="shared" ref="Q161:R217" si="200">+K161+M161+O161</f>
        <v>778496.4</v>
      </c>
      <c r="R161" s="417">
        <f t="shared" si="144"/>
        <v>0</v>
      </c>
      <c r="S161" s="417">
        <f t="shared" ref="S161" si="201">J161-J160</f>
        <v>0</v>
      </c>
      <c r="T161" s="417">
        <f t="shared" ref="T161:U161" si="202">Q161-Q160</f>
        <v>0</v>
      </c>
      <c r="U161" s="417">
        <f t="shared" si="202"/>
        <v>0</v>
      </c>
      <c r="V161" s="414"/>
      <c r="W161" s="619" t="str">
        <f t="shared" si="185"/>
        <v/>
      </c>
    </row>
    <row r="162" spans="1:23" s="401" customFormat="1" ht="24" hidden="1" customHeight="1">
      <c r="A162" s="366" t="s">
        <v>2055</v>
      </c>
      <c r="B162" s="408" t="s">
        <v>0</v>
      </c>
      <c r="C162" s="408" t="s">
        <v>1920</v>
      </c>
      <c r="D162" s="408" t="s">
        <v>11</v>
      </c>
      <c r="E162" s="409" t="s">
        <v>1860</v>
      </c>
      <c r="F162" s="410">
        <f>G162</f>
        <v>2</v>
      </c>
      <c r="G162" s="410">
        <f>[5]내역서!F162</f>
        <v>2</v>
      </c>
      <c r="H162" s="410">
        <v>2</v>
      </c>
      <c r="I162" s="410">
        <f>G162-H162</f>
        <v>0</v>
      </c>
      <c r="J162" s="410">
        <f>내역서!F162</f>
        <v>0</v>
      </c>
      <c r="K162" s="411">
        <v>598071.4</v>
      </c>
      <c r="L162" s="412">
        <f>INT($J162*K162)</f>
        <v>0</v>
      </c>
      <c r="M162" s="411">
        <v>641407.19999999995</v>
      </c>
      <c r="N162" s="412">
        <f>INT($J162*M162)</f>
        <v>0</v>
      </c>
      <c r="O162" s="411">
        <v>0</v>
      </c>
      <c r="P162" s="412">
        <f>INT($J162*O162)</f>
        <v>0</v>
      </c>
      <c r="Q162" s="411">
        <f>+K162+M162+O162</f>
        <v>1239478.6000000001</v>
      </c>
      <c r="R162" s="412">
        <f>L162+N162+P162</f>
        <v>0</v>
      </c>
      <c r="S162" s="412"/>
      <c r="T162" s="412"/>
      <c r="U162" s="412"/>
      <c r="V162" s="409" t="s">
        <v>0</v>
      </c>
      <c r="W162" s="617" t="str">
        <f>+IF(J162&lt;0,"ng","")</f>
        <v/>
      </c>
    </row>
    <row r="163" spans="1:23" ht="24" hidden="1" customHeight="1">
      <c r="A163" s="372" t="s">
        <v>5428</v>
      </c>
      <c r="B163" s="413" t="s">
        <v>0</v>
      </c>
      <c r="C163" s="413" t="s">
        <v>735</v>
      </c>
      <c r="D163" s="413" t="s">
        <v>11</v>
      </c>
      <c r="E163" s="414" t="s">
        <v>729</v>
      </c>
      <c r="F163" s="415">
        <f t="shared" si="196"/>
        <v>2</v>
      </c>
      <c r="G163" s="415">
        <f>[5]내역서!F163</f>
        <v>2</v>
      </c>
      <c r="H163" s="415">
        <v>2</v>
      </c>
      <c r="I163" s="415">
        <f t="shared" ref="I163:I201" si="203">G163-H163</f>
        <v>0</v>
      </c>
      <c r="J163" s="415">
        <f>내역서!F163</f>
        <v>0</v>
      </c>
      <c r="K163" s="416">
        <v>598071.4</v>
      </c>
      <c r="L163" s="417">
        <f t="shared" si="197"/>
        <v>0</v>
      </c>
      <c r="M163" s="416">
        <v>641407.19999999995</v>
      </c>
      <c r="N163" s="417">
        <f t="shared" si="198"/>
        <v>0</v>
      </c>
      <c r="O163" s="416">
        <v>0</v>
      </c>
      <c r="P163" s="417">
        <f t="shared" si="199"/>
        <v>0</v>
      </c>
      <c r="Q163" s="416">
        <f t="shared" si="200"/>
        <v>1239478.6000000001</v>
      </c>
      <c r="R163" s="417">
        <f t="shared" si="144"/>
        <v>0</v>
      </c>
      <c r="S163" s="417">
        <f t="shared" ref="S163" si="204">J163-J162</f>
        <v>0</v>
      </c>
      <c r="T163" s="417">
        <f t="shared" ref="T163:U163" si="205">Q163-Q162</f>
        <v>0</v>
      </c>
      <c r="U163" s="417">
        <f t="shared" si="205"/>
        <v>0</v>
      </c>
      <c r="V163" s="414"/>
      <c r="W163" s="619" t="str">
        <f t="shared" si="185"/>
        <v/>
      </c>
    </row>
    <row r="164" spans="1:23" s="401" customFormat="1" ht="24" hidden="1" customHeight="1">
      <c r="A164" s="366" t="s">
        <v>2055</v>
      </c>
      <c r="B164" s="408" t="s">
        <v>0</v>
      </c>
      <c r="C164" s="408" t="s">
        <v>1920</v>
      </c>
      <c r="D164" s="408" t="s">
        <v>12</v>
      </c>
      <c r="E164" s="409" t="s">
        <v>1860</v>
      </c>
      <c r="F164" s="410">
        <f>G164</f>
        <v>1</v>
      </c>
      <c r="G164" s="410">
        <f>[5]내역서!F164</f>
        <v>1</v>
      </c>
      <c r="H164" s="410">
        <v>1</v>
      </c>
      <c r="I164" s="410">
        <f>G164-H164</f>
        <v>0</v>
      </c>
      <c r="J164" s="410">
        <f>내역서!F164</f>
        <v>0</v>
      </c>
      <c r="K164" s="411">
        <v>1037468.4</v>
      </c>
      <c r="L164" s="412">
        <f>INT($J164*K164)</f>
        <v>0</v>
      </c>
      <c r="M164" s="411">
        <v>1119681.6000000001</v>
      </c>
      <c r="N164" s="412">
        <f>INT($J164*M164)</f>
        <v>0</v>
      </c>
      <c r="O164" s="411">
        <v>0</v>
      </c>
      <c r="P164" s="412">
        <f>INT($J164*O164)</f>
        <v>0</v>
      </c>
      <c r="Q164" s="411">
        <f>+K164+M164+O164</f>
        <v>2157150</v>
      </c>
      <c r="R164" s="412">
        <f>L164+N164+P164</f>
        <v>0</v>
      </c>
      <c r="S164" s="412"/>
      <c r="T164" s="412"/>
      <c r="U164" s="412"/>
      <c r="V164" s="409" t="s">
        <v>0</v>
      </c>
      <c r="W164" s="617" t="str">
        <f>+IF(J164&lt;0,"ng","")</f>
        <v/>
      </c>
    </row>
    <row r="165" spans="1:23" ht="24" hidden="1" customHeight="1">
      <c r="A165" s="372" t="s">
        <v>2072</v>
      </c>
      <c r="B165" s="413" t="s">
        <v>0</v>
      </c>
      <c r="C165" s="413" t="s">
        <v>735</v>
      </c>
      <c r="D165" s="413" t="s">
        <v>12</v>
      </c>
      <c r="E165" s="414" t="s">
        <v>729</v>
      </c>
      <c r="F165" s="415">
        <f t="shared" si="196"/>
        <v>1</v>
      </c>
      <c r="G165" s="415">
        <f>[5]내역서!F165</f>
        <v>1</v>
      </c>
      <c r="H165" s="415">
        <v>1</v>
      </c>
      <c r="I165" s="415">
        <f t="shared" si="203"/>
        <v>0</v>
      </c>
      <c r="J165" s="415">
        <f>내역서!F165</f>
        <v>0</v>
      </c>
      <c r="K165" s="416">
        <v>1037468.4</v>
      </c>
      <c r="L165" s="417">
        <f t="shared" si="197"/>
        <v>0</v>
      </c>
      <c r="M165" s="416">
        <v>1119681.6000000001</v>
      </c>
      <c r="N165" s="417">
        <f t="shared" si="198"/>
        <v>0</v>
      </c>
      <c r="O165" s="416">
        <v>0</v>
      </c>
      <c r="P165" s="417">
        <f t="shared" si="199"/>
        <v>0</v>
      </c>
      <c r="Q165" s="416">
        <f t="shared" si="200"/>
        <v>2157150</v>
      </c>
      <c r="R165" s="417">
        <f t="shared" si="144"/>
        <v>0</v>
      </c>
      <c r="S165" s="417">
        <f t="shared" ref="S165" si="206">J165-J164</f>
        <v>0</v>
      </c>
      <c r="T165" s="417">
        <f t="shared" ref="T165:U165" si="207">Q165-Q164</f>
        <v>0</v>
      </c>
      <c r="U165" s="417">
        <f t="shared" si="207"/>
        <v>0</v>
      </c>
      <c r="V165" s="414"/>
      <c r="W165" s="619" t="str">
        <f t="shared" si="185"/>
        <v/>
      </c>
    </row>
    <row r="166" spans="1:23" s="401" customFormat="1" ht="24" hidden="1" customHeight="1">
      <c r="A166" s="366" t="s">
        <v>5429</v>
      </c>
      <c r="B166" s="408" t="s">
        <v>0</v>
      </c>
      <c r="C166" s="408" t="s">
        <v>1920</v>
      </c>
      <c r="D166" s="408" t="s">
        <v>13</v>
      </c>
      <c r="E166" s="409" t="s">
        <v>1860</v>
      </c>
      <c r="F166" s="410">
        <f>G166</f>
        <v>14</v>
      </c>
      <c r="G166" s="410">
        <f>[5]내역서!F166</f>
        <v>14</v>
      </c>
      <c r="H166" s="410">
        <v>14</v>
      </c>
      <c r="I166" s="410">
        <f>G166-H166</f>
        <v>0</v>
      </c>
      <c r="J166" s="410">
        <f>내역서!F166</f>
        <v>0</v>
      </c>
      <c r="K166" s="411">
        <v>963877.4</v>
      </c>
      <c r="L166" s="412">
        <f>INT($J166*K166)</f>
        <v>0</v>
      </c>
      <c r="M166" s="411">
        <v>1038115.2</v>
      </c>
      <c r="N166" s="412">
        <f>INT($J166*M166)</f>
        <v>0</v>
      </c>
      <c r="O166" s="411">
        <v>0</v>
      </c>
      <c r="P166" s="412">
        <f>INT($J166*O166)</f>
        <v>0</v>
      </c>
      <c r="Q166" s="411">
        <f>+K166+M166+O166</f>
        <v>2001992.6</v>
      </c>
      <c r="R166" s="412">
        <f>L166+N166+P166</f>
        <v>0</v>
      </c>
      <c r="S166" s="412"/>
      <c r="T166" s="412"/>
      <c r="U166" s="412"/>
      <c r="V166" s="409" t="s">
        <v>0</v>
      </c>
      <c r="W166" s="617" t="str">
        <f>+IF(J166&lt;0,"ng","")</f>
        <v/>
      </c>
    </row>
    <row r="167" spans="1:23" ht="24" hidden="1" customHeight="1">
      <c r="A167" s="372" t="s">
        <v>5430</v>
      </c>
      <c r="B167" s="413" t="s">
        <v>0</v>
      </c>
      <c r="C167" s="413" t="s">
        <v>735</v>
      </c>
      <c r="D167" s="413" t="s">
        <v>13</v>
      </c>
      <c r="E167" s="414" t="s">
        <v>729</v>
      </c>
      <c r="F167" s="415">
        <f t="shared" si="196"/>
        <v>14</v>
      </c>
      <c r="G167" s="415">
        <f>[5]내역서!F167</f>
        <v>14</v>
      </c>
      <c r="H167" s="415">
        <v>14</v>
      </c>
      <c r="I167" s="415">
        <f t="shared" si="203"/>
        <v>0</v>
      </c>
      <c r="J167" s="415">
        <f>내역서!F167</f>
        <v>0</v>
      </c>
      <c r="K167" s="416">
        <v>963877.4</v>
      </c>
      <c r="L167" s="417">
        <f t="shared" si="197"/>
        <v>0</v>
      </c>
      <c r="M167" s="416">
        <v>1038115.2</v>
      </c>
      <c r="N167" s="417">
        <f t="shared" si="198"/>
        <v>0</v>
      </c>
      <c r="O167" s="416">
        <v>0</v>
      </c>
      <c r="P167" s="417">
        <f t="shared" si="199"/>
        <v>0</v>
      </c>
      <c r="Q167" s="416">
        <f t="shared" si="200"/>
        <v>2001992.6</v>
      </c>
      <c r="R167" s="417">
        <f t="shared" si="144"/>
        <v>0</v>
      </c>
      <c r="S167" s="417">
        <f t="shared" ref="S167" si="208">J167-J166</f>
        <v>0</v>
      </c>
      <c r="T167" s="417">
        <f t="shared" ref="T167:U167" si="209">Q167-Q166</f>
        <v>0</v>
      </c>
      <c r="U167" s="417">
        <f t="shared" si="209"/>
        <v>0</v>
      </c>
      <c r="V167" s="414"/>
      <c r="W167" s="619" t="str">
        <f t="shared" si="185"/>
        <v/>
      </c>
    </row>
    <row r="168" spans="1:23" s="401" customFormat="1" ht="24" hidden="1" customHeight="1">
      <c r="A168" s="366" t="s">
        <v>2055</v>
      </c>
      <c r="B168" s="408" t="s">
        <v>0</v>
      </c>
      <c r="C168" s="408" t="s">
        <v>2192</v>
      </c>
      <c r="D168" s="408" t="s">
        <v>2193</v>
      </c>
      <c r="E168" s="409" t="s">
        <v>2194</v>
      </c>
      <c r="F168" s="410">
        <f>G168</f>
        <v>4743</v>
      </c>
      <c r="G168" s="410">
        <f>[5]내역서!F168</f>
        <v>4743</v>
      </c>
      <c r="H168" s="410">
        <v>4743</v>
      </c>
      <c r="I168" s="410">
        <f>G168-H168</f>
        <v>0</v>
      </c>
      <c r="J168" s="410">
        <f>내역서!F168</f>
        <v>0</v>
      </c>
      <c r="K168" s="411">
        <v>120.6</v>
      </c>
      <c r="L168" s="412">
        <f>INT($J168*K168)</f>
        <v>0</v>
      </c>
      <c r="M168" s="411">
        <v>0</v>
      </c>
      <c r="N168" s="412">
        <f>INT($J168*M168)</f>
        <v>0</v>
      </c>
      <c r="O168" s="411">
        <v>0</v>
      </c>
      <c r="P168" s="412">
        <f>INT($J168*O168)</f>
        <v>0</v>
      </c>
      <c r="Q168" s="411">
        <f>+K168+M168+O168</f>
        <v>120.6</v>
      </c>
      <c r="R168" s="412">
        <f>L168+N168+P168</f>
        <v>0</v>
      </c>
      <c r="S168" s="412"/>
      <c r="T168" s="412"/>
      <c r="U168" s="412"/>
      <c r="V168" s="409" t="s">
        <v>0</v>
      </c>
      <c r="W168" s="617" t="str">
        <f>+IF(J168&lt;0,"ng","")</f>
        <v/>
      </c>
    </row>
    <row r="169" spans="1:23" ht="24" hidden="1" customHeight="1">
      <c r="A169" s="372" t="s">
        <v>2072</v>
      </c>
      <c r="B169" s="413" t="s">
        <v>0</v>
      </c>
      <c r="C169" s="413" t="s">
        <v>736</v>
      </c>
      <c r="D169" s="413" t="s">
        <v>737</v>
      </c>
      <c r="E169" s="414" t="s">
        <v>738</v>
      </c>
      <c r="F169" s="415">
        <f t="shared" si="196"/>
        <v>4743</v>
      </c>
      <c r="G169" s="415">
        <f>[5]내역서!F169</f>
        <v>4743</v>
      </c>
      <c r="H169" s="415">
        <v>4743</v>
      </c>
      <c r="I169" s="415">
        <f t="shared" si="203"/>
        <v>0</v>
      </c>
      <c r="J169" s="415">
        <f>내역서!F169</f>
        <v>0</v>
      </c>
      <c r="K169" s="416">
        <v>120.6</v>
      </c>
      <c r="L169" s="417">
        <f t="shared" si="197"/>
        <v>0</v>
      </c>
      <c r="M169" s="416">
        <v>0</v>
      </c>
      <c r="N169" s="417">
        <f t="shared" si="198"/>
        <v>0</v>
      </c>
      <c r="O169" s="416">
        <v>0</v>
      </c>
      <c r="P169" s="417">
        <f t="shared" si="199"/>
        <v>0</v>
      </c>
      <c r="Q169" s="416">
        <f t="shared" si="200"/>
        <v>120.6</v>
      </c>
      <c r="R169" s="417">
        <f t="shared" si="144"/>
        <v>0</v>
      </c>
      <c r="S169" s="417">
        <f t="shared" ref="S169" si="210">J169-J168</f>
        <v>0</v>
      </c>
      <c r="T169" s="417">
        <f t="shared" ref="T169:U169" si="211">Q169-Q168</f>
        <v>0</v>
      </c>
      <c r="U169" s="417">
        <f t="shared" si="211"/>
        <v>0</v>
      </c>
      <c r="V169" s="414"/>
      <c r="W169" s="619" t="str">
        <f t="shared" si="185"/>
        <v/>
      </c>
    </row>
    <row r="170" spans="1:23" s="401" customFormat="1" ht="24" hidden="1" customHeight="1">
      <c r="A170" s="366" t="s">
        <v>5431</v>
      </c>
      <c r="B170" s="408" t="s">
        <v>0</v>
      </c>
      <c r="C170" s="408" t="s">
        <v>2192</v>
      </c>
      <c r="D170" s="408" t="s">
        <v>2195</v>
      </c>
      <c r="E170" s="409" t="s">
        <v>2194</v>
      </c>
      <c r="F170" s="410">
        <f>G170</f>
        <v>3910</v>
      </c>
      <c r="G170" s="410">
        <f>[5]내역서!F170</f>
        <v>3910</v>
      </c>
      <c r="H170" s="410">
        <v>3910</v>
      </c>
      <c r="I170" s="410">
        <f>G170-H170</f>
        <v>0</v>
      </c>
      <c r="J170" s="410">
        <f>내역서!F170</f>
        <v>0</v>
      </c>
      <c r="K170" s="411">
        <v>86.2</v>
      </c>
      <c r="L170" s="412">
        <f>INT($J170*K170)</f>
        <v>0</v>
      </c>
      <c r="M170" s="411">
        <v>0</v>
      </c>
      <c r="N170" s="412">
        <f>INT($J170*M170)</f>
        <v>0</v>
      </c>
      <c r="O170" s="411">
        <v>0</v>
      </c>
      <c r="P170" s="412">
        <f>INT($J170*O170)</f>
        <v>0</v>
      </c>
      <c r="Q170" s="411">
        <f>+K170+M170+O170</f>
        <v>86.2</v>
      </c>
      <c r="R170" s="412">
        <f>L170+N170+P170</f>
        <v>0</v>
      </c>
      <c r="S170" s="412"/>
      <c r="T170" s="412"/>
      <c r="U170" s="412"/>
      <c r="V170" s="409" t="s">
        <v>0</v>
      </c>
      <c r="W170" s="617" t="str">
        <f>+IF(J170&lt;0,"ng","")</f>
        <v/>
      </c>
    </row>
    <row r="171" spans="1:23" ht="24" hidden="1" customHeight="1">
      <c r="A171" s="372" t="s">
        <v>2072</v>
      </c>
      <c r="B171" s="413" t="s">
        <v>0</v>
      </c>
      <c r="C171" s="413" t="s">
        <v>736</v>
      </c>
      <c r="D171" s="413" t="s">
        <v>739</v>
      </c>
      <c r="E171" s="414" t="s">
        <v>738</v>
      </c>
      <c r="F171" s="415">
        <f t="shared" si="196"/>
        <v>3910</v>
      </c>
      <c r="G171" s="415">
        <f>[5]내역서!F171</f>
        <v>3910</v>
      </c>
      <c r="H171" s="415">
        <v>3910</v>
      </c>
      <c r="I171" s="415">
        <f t="shared" si="203"/>
        <v>0</v>
      </c>
      <c r="J171" s="415">
        <f>내역서!F171</f>
        <v>0</v>
      </c>
      <c r="K171" s="416">
        <v>86.2</v>
      </c>
      <c r="L171" s="417">
        <f t="shared" si="197"/>
        <v>0</v>
      </c>
      <c r="M171" s="416">
        <v>0</v>
      </c>
      <c r="N171" s="417">
        <f t="shared" si="198"/>
        <v>0</v>
      </c>
      <c r="O171" s="416">
        <v>0</v>
      </c>
      <c r="P171" s="417">
        <f t="shared" si="199"/>
        <v>0</v>
      </c>
      <c r="Q171" s="416">
        <f t="shared" si="200"/>
        <v>86.2</v>
      </c>
      <c r="R171" s="417">
        <f t="shared" si="144"/>
        <v>0</v>
      </c>
      <c r="S171" s="417">
        <f t="shared" ref="S171" si="212">J171-J170</f>
        <v>0</v>
      </c>
      <c r="T171" s="417">
        <f t="shared" ref="T171:U171" si="213">Q171-Q170</f>
        <v>0</v>
      </c>
      <c r="U171" s="417">
        <f t="shared" si="213"/>
        <v>0</v>
      </c>
      <c r="V171" s="414"/>
      <c r="W171" s="619" t="str">
        <f t="shared" si="185"/>
        <v/>
      </c>
    </row>
    <row r="172" spans="1:23" s="401" customFormat="1" ht="24" hidden="1" customHeight="1">
      <c r="A172" s="366" t="s">
        <v>2055</v>
      </c>
      <c r="B172" s="408" t="s">
        <v>0</v>
      </c>
      <c r="C172" s="408" t="s">
        <v>2196</v>
      </c>
      <c r="D172" s="408" t="s">
        <v>2193</v>
      </c>
      <c r="E172" s="409" t="s">
        <v>2194</v>
      </c>
      <c r="F172" s="410">
        <f>G172</f>
        <v>7447</v>
      </c>
      <c r="G172" s="410">
        <f>[5]내역서!F172</f>
        <v>7447</v>
      </c>
      <c r="H172" s="410">
        <v>7447</v>
      </c>
      <c r="I172" s="410">
        <f>G172-H172</f>
        <v>0</v>
      </c>
      <c r="J172" s="410">
        <f>내역서!F172</f>
        <v>0</v>
      </c>
      <c r="K172" s="411">
        <v>258.5</v>
      </c>
      <c r="L172" s="412">
        <f>INT($J172*K172)</f>
        <v>0</v>
      </c>
      <c r="M172" s="411">
        <v>0</v>
      </c>
      <c r="N172" s="412">
        <f>INT($J172*M172)</f>
        <v>0</v>
      </c>
      <c r="O172" s="411">
        <v>0</v>
      </c>
      <c r="P172" s="412">
        <f>INT($J172*O172)</f>
        <v>0</v>
      </c>
      <c r="Q172" s="411">
        <f>+K172+M172+O172</f>
        <v>258.5</v>
      </c>
      <c r="R172" s="412">
        <f>L172+N172+P172</f>
        <v>0</v>
      </c>
      <c r="S172" s="412"/>
      <c r="T172" s="412"/>
      <c r="U172" s="412"/>
      <c r="V172" s="409" t="s">
        <v>0</v>
      </c>
      <c r="W172" s="617" t="str">
        <f>+IF(J172&lt;0,"ng","")</f>
        <v/>
      </c>
    </row>
    <row r="173" spans="1:23" ht="24" hidden="1" customHeight="1">
      <c r="A173" s="372" t="s">
        <v>2072</v>
      </c>
      <c r="B173" s="413" t="s">
        <v>0</v>
      </c>
      <c r="C173" s="413" t="s">
        <v>740</v>
      </c>
      <c r="D173" s="413" t="s">
        <v>737</v>
      </c>
      <c r="E173" s="414" t="s">
        <v>738</v>
      </c>
      <c r="F173" s="415">
        <f t="shared" si="196"/>
        <v>7447</v>
      </c>
      <c r="G173" s="415">
        <f>[5]내역서!F173</f>
        <v>7447</v>
      </c>
      <c r="H173" s="415">
        <v>7447</v>
      </c>
      <c r="I173" s="415">
        <f t="shared" si="203"/>
        <v>0</v>
      </c>
      <c r="J173" s="415">
        <f>내역서!F173</f>
        <v>0</v>
      </c>
      <c r="K173" s="416">
        <v>258.5</v>
      </c>
      <c r="L173" s="417">
        <f t="shared" si="197"/>
        <v>0</v>
      </c>
      <c r="M173" s="416">
        <v>0</v>
      </c>
      <c r="N173" s="417">
        <f t="shared" si="198"/>
        <v>0</v>
      </c>
      <c r="O173" s="416">
        <v>0</v>
      </c>
      <c r="P173" s="417">
        <f t="shared" si="199"/>
        <v>0</v>
      </c>
      <c r="Q173" s="416">
        <f t="shared" si="200"/>
        <v>258.5</v>
      </c>
      <c r="R173" s="417">
        <f t="shared" si="144"/>
        <v>0</v>
      </c>
      <c r="S173" s="417">
        <f t="shared" ref="S173" si="214">J173-J172</f>
        <v>0</v>
      </c>
      <c r="T173" s="417">
        <f t="shared" ref="T173:U173" si="215">Q173-Q172</f>
        <v>0</v>
      </c>
      <c r="U173" s="417">
        <f t="shared" si="215"/>
        <v>0</v>
      </c>
      <c r="V173" s="414"/>
      <c r="W173" s="619" t="str">
        <f t="shared" si="185"/>
        <v/>
      </c>
    </row>
    <row r="174" spans="1:23" s="401" customFormat="1" ht="24" hidden="1" customHeight="1">
      <c r="A174" s="366" t="s">
        <v>2055</v>
      </c>
      <c r="B174" s="408" t="s">
        <v>0</v>
      </c>
      <c r="C174" s="408" t="s">
        <v>2196</v>
      </c>
      <c r="D174" s="408" t="s">
        <v>2195</v>
      </c>
      <c r="E174" s="409" t="s">
        <v>2194</v>
      </c>
      <c r="F174" s="410">
        <f>G174</f>
        <v>18109</v>
      </c>
      <c r="G174" s="410">
        <f>[5]내역서!F174</f>
        <v>18109</v>
      </c>
      <c r="H174" s="410">
        <v>18109</v>
      </c>
      <c r="I174" s="410">
        <f>G174-H174</f>
        <v>0</v>
      </c>
      <c r="J174" s="410">
        <f>내역서!F174</f>
        <v>0</v>
      </c>
      <c r="K174" s="411">
        <v>258.5</v>
      </c>
      <c r="L174" s="412">
        <f>INT($J174*K174)</f>
        <v>0</v>
      </c>
      <c r="M174" s="411">
        <v>0</v>
      </c>
      <c r="N174" s="412">
        <f>INT($J174*M174)</f>
        <v>0</v>
      </c>
      <c r="O174" s="411">
        <v>0</v>
      </c>
      <c r="P174" s="412">
        <f>INT($J174*O174)</f>
        <v>0</v>
      </c>
      <c r="Q174" s="411">
        <f>+K174+M174+O174</f>
        <v>258.5</v>
      </c>
      <c r="R174" s="412">
        <f>L174+N174+P174</f>
        <v>0</v>
      </c>
      <c r="S174" s="412"/>
      <c r="T174" s="412"/>
      <c r="U174" s="412"/>
      <c r="V174" s="409" t="s">
        <v>0</v>
      </c>
      <c r="W174" s="617" t="str">
        <f>+IF(J174&lt;0,"ng","")</f>
        <v/>
      </c>
    </row>
    <row r="175" spans="1:23" ht="24" hidden="1" customHeight="1">
      <c r="A175" s="372" t="s">
        <v>2072</v>
      </c>
      <c r="B175" s="413" t="s">
        <v>0</v>
      </c>
      <c r="C175" s="413" t="s">
        <v>740</v>
      </c>
      <c r="D175" s="413" t="s">
        <v>739</v>
      </c>
      <c r="E175" s="414" t="s">
        <v>738</v>
      </c>
      <c r="F175" s="415">
        <f t="shared" si="196"/>
        <v>18109</v>
      </c>
      <c r="G175" s="415">
        <f>[5]내역서!F175</f>
        <v>18109</v>
      </c>
      <c r="H175" s="415">
        <v>18109</v>
      </c>
      <c r="I175" s="415">
        <f t="shared" si="203"/>
        <v>0</v>
      </c>
      <c r="J175" s="415">
        <f>내역서!F175</f>
        <v>0</v>
      </c>
      <c r="K175" s="416">
        <v>258.5</v>
      </c>
      <c r="L175" s="417">
        <f t="shared" si="197"/>
        <v>0</v>
      </c>
      <c r="M175" s="416">
        <v>0</v>
      </c>
      <c r="N175" s="417">
        <f t="shared" si="198"/>
        <v>0</v>
      </c>
      <c r="O175" s="416">
        <v>0</v>
      </c>
      <c r="P175" s="417">
        <f t="shared" si="199"/>
        <v>0</v>
      </c>
      <c r="Q175" s="416">
        <f t="shared" si="200"/>
        <v>258.5</v>
      </c>
      <c r="R175" s="417">
        <f t="shared" ref="R175:R243" si="216">L175+N175+P175</f>
        <v>0</v>
      </c>
      <c r="S175" s="417">
        <f t="shared" ref="S175" si="217">J175-J174</f>
        <v>0</v>
      </c>
      <c r="T175" s="417">
        <f t="shared" ref="T175:U175" si="218">Q175-Q174</f>
        <v>0</v>
      </c>
      <c r="U175" s="417">
        <f t="shared" si="218"/>
        <v>0</v>
      </c>
      <c r="V175" s="414"/>
      <c r="W175" s="619" t="str">
        <f t="shared" si="185"/>
        <v/>
      </c>
    </row>
    <row r="176" spans="1:23" s="460" customFormat="1" ht="24" hidden="1" customHeight="1">
      <c r="A176" s="366" t="s">
        <v>5432</v>
      </c>
      <c r="B176" s="408" t="s">
        <v>0</v>
      </c>
      <c r="C176" s="408" t="s">
        <v>2197</v>
      </c>
      <c r="D176" s="408" t="s">
        <v>2198</v>
      </c>
      <c r="E176" s="409" t="s">
        <v>1860</v>
      </c>
      <c r="F176" s="410">
        <f>G176</f>
        <v>2</v>
      </c>
      <c r="G176" s="410">
        <f>[5]내역서!F176</f>
        <v>2</v>
      </c>
      <c r="H176" s="410">
        <v>2</v>
      </c>
      <c r="I176" s="410">
        <f>G176-H176</f>
        <v>0</v>
      </c>
      <c r="J176" s="410">
        <f>내역서!F176</f>
        <v>0</v>
      </c>
      <c r="K176" s="411">
        <v>141063.9</v>
      </c>
      <c r="L176" s="412">
        <f>INT($J176*K176)</f>
        <v>0</v>
      </c>
      <c r="M176" s="411">
        <v>485518.4</v>
      </c>
      <c r="N176" s="412">
        <f>INT($J176*M176)</f>
        <v>0</v>
      </c>
      <c r="O176" s="411">
        <v>1010.9</v>
      </c>
      <c r="P176" s="412">
        <f>INT($J176*O176)</f>
        <v>0</v>
      </c>
      <c r="Q176" s="411">
        <f>+K176+M176+O176</f>
        <v>627593.20000000007</v>
      </c>
      <c r="R176" s="412">
        <f>L176+N176+P176</f>
        <v>0</v>
      </c>
      <c r="S176" s="412"/>
      <c r="T176" s="412"/>
      <c r="U176" s="412"/>
      <c r="V176" s="409" t="s">
        <v>0</v>
      </c>
      <c r="W176" s="617" t="str">
        <f>+IF(J176&lt;0,"ng","")</f>
        <v/>
      </c>
    </row>
    <row r="177" spans="1:23" s="73" customFormat="1" ht="24" hidden="1" customHeight="1">
      <c r="A177" s="372" t="s">
        <v>5433</v>
      </c>
      <c r="B177" s="413" t="s">
        <v>0</v>
      </c>
      <c r="C177" s="413" t="s">
        <v>741</v>
      </c>
      <c r="D177" s="413" t="s">
        <v>742</v>
      </c>
      <c r="E177" s="414" t="s">
        <v>729</v>
      </c>
      <c r="F177" s="415">
        <f t="shared" si="196"/>
        <v>2</v>
      </c>
      <c r="G177" s="415">
        <f>[5]내역서!F177</f>
        <v>2</v>
      </c>
      <c r="H177" s="415">
        <v>2</v>
      </c>
      <c r="I177" s="415">
        <f t="shared" si="203"/>
        <v>0</v>
      </c>
      <c r="J177" s="415">
        <f>내역서!F177</f>
        <v>0</v>
      </c>
      <c r="K177" s="416">
        <v>141063.9</v>
      </c>
      <c r="L177" s="417">
        <f t="shared" si="197"/>
        <v>0</v>
      </c>
      <c r="M177" s="416">
        <v>485518.4</v>
      </c>
      <c r="N177" s="417">
        <f t="shared" si="198"/>
        <v>0</v>
      </c>
      <c r="O177" s="416">
        <v>1010.9</v>
      </c>
      <c r="P177" s="417">
        <f t="shared" si="199"/>
        <v>0</v>
      </c>
      <c r="Q177" s="416">
        <f t="shared" si="200"/>
        <v>627593.20000000007</v>
      </c>
      <c r="R177" s="417">
        <f t="shared" si="216"/>
        <v>0</v>
      </c>
      <c r="S177" s="417">
        <f t="shared" ref="S177" si="219">J177-J176</f>
        <v>0</v>
      </c>
      <c r="T177" s="417">
        <f t="shared" ref="T177:U177" si="220">Q177-Q176</f>
        <v>0</v>
      </c>
      <c r="U177" s="417">
        <f t="shared" si="220"/>
        <v>0</v>
      </c>
      <c r="V177" s="414"/>
      <c r="W177" s="619" t="str">
        <f t="shared" si="185"/>
        <v/>
      </c>
    </row>
    <row r="178" spans="1:23" s="401" customFormat="1" ht="24" hidden="1" customHeight="1">
      <c r="A178" s="366" t="s">
        <v>5432</v>
      </c>
      <c r="B178" s="408" t="s">
        <v>0</v>
      </c>
      <c r="C178" s="408" t="s">
        <v>2197</v>
      </c>
      <c r="D178" s="408" t="s">
        <v>2199</v>
      </c>
      <c r="E178" s="409" t="s">
        <v>1860</v>
      </c>
      <c r="F178" s="410">
        <f>G178</f>
        <v>40</v>
      </c>
      <c r="G178" s="410">
        <f>[5]내역서!F178</f>
        <v>40</v>
      </c>
      <c r="H178" s="410">
        <v>40</v>
      </c>
      <c r="I178" s="410">
        <f>G178-H178</f>
        <v>0</v>
      </c>
      <c r="J178" s="410">
        <f>내역서!F178</f>
        <v>0</v>
      </c>
      <c r="K178" s="411">
        <v>37769.4</v>
      </c>
      <c r="L178" s="412">
        <f>INT($J178*K178)</f>
        <v>0</v>
      </c>
      <c r="M178" s="411">
        <v>123968</v>
      </c>
      <c r="N178" s="412">
        <f>INT($J178*M178)</f>
        <v>0</v>
      </c>
      <c r="O178" s="411">
        <v>248.1</v>
      </c>
      <c r="P178" s="412">
        <f>INT($J178*O178)</f>
        <v>0</v>
      </c>
      <c r="Q178" s="411">
        <f>+K178+M178+O178</f>
        <v>161985.5</v>
      </c>
      <c r="R178" s="412">
        <f>L178+N178+P178</f>
        <v>0</v>
      </c>
      <c r="S178" s="412"/>
      <c r="T178" s="412"/>
      <c r="U178" s="412"/>
      <c r="V178" s="409" t="s">
        <v>0</v>
      </c>
      <c r="W178" s="617" t="str">
        <f>+IF(J178&lt;0,"ng","")</f>
        <v/>
      </c>
    </row>
    <row r="179" spans="1:23" ht="24" hidden="1" customHeight="1">
      <c r="A179" s="372" t="s">
        <v>5434</v>
      </c>
      <c r="B179" s="413" t="s">
        <v>0</v>
      </c>
      <c r="C179" s="413" t="s">
        <v>741</v>
      </c>
      <c r="D179" s="413" t="s">
        <v>743</v>
      </c>
      <c r="E179" s="414" t="s">
        <v>729</v>
      </c>
      <c r="F179" s="415">
        <f t="shared" si="196"/>
        <v>40</v>
      </c>
      <c r="G179" s="415">
        <f>[5]내역서!F179</f>
        <v>40</v>
      </c>
      <c r="H179" s="415">
        <v>40</v>
      </c>
      <c r="I179" s="415">
        <f t="shared" si="203"/>
        <v>0</v>
      </c>
      <c r="J179" s="415">
        <f>내역서!F179</f>
        <v>0</v>
      </c>
      <c r="K179" s="416">
        <v>37769.4</v>
      </c>
      <c r="L179" s="417">
        <f t="shared" si="197"/>
        <v>0</v>
      </c>
      <c r="M179" s="416">
        <v>123968</v>
      </c>
      <c r="N179" s="417">
        <f t="shared" si="198"/>
        <v>0</v>
      </c>
      <c r="O179" s="416">
        <v>248.1</v>
      </c>
      <c r="P179" s="417">
        <f t="shared" si="199"/>
        <v>0</v>
      </c>
      <c r="Q179" s="416">
        <f t="shared" si="200"/>
        <v>161985.5</v>
      </c>
      <c r="R179" s="417">
        <f t="shared" si="216"/>
        <v>0</v>
      </c>
      <c r="S179" s="417">
        <f t="shared" ref="S179" si="221">J179-J178</f>
        <v>0</v>
      </c>
      <c r="T179" s="417">
        <f t="shared" ref="T179:U179" si="222">Q179-Q178</f>
        <v>0</v>
      </c>
      <c r="U179" s="417">
        <f t="shared" si="222"/>
        <v>0</v>
      </c>
      <c r="V179" s="414"/>
      <c r="W179" s="619" t="str">
        <f t="shared" si="185"/>
        <v/>
      </c>
    </row>
    <row r="180" spans="1:23" s="401" customFormat="1" ht="24" hidden="1" customHeight="1">
      <c r="A180" s="366" t="s">
        <v>5435</v>
      </c>
      <c r="B180" s="408" t="s">
        <v>0</v>
      </c>
      <c r="C180" s="408" t="s">
        <v>2197</v>
      </c>
      <c r="D180" s="408" t="s">
        <v>2200</v>
      </c>
      <c r="E180" s="409" t="s">
        <v>1860</v>
      </c>
      <c r="F180" s="410">
        <f>G180</f>
        <v>0</v>
      </c>
      <c r="G180" s="410">
        <f>[5]내역서!F180</f>
        <v>0</v>
      </c>
      <c r="H180" s="410">
        <v>0</v>
      </c>
      <c r="I180" s="410">
        <f>G180-H180</f>
        <v>0</v>
      </c>
      <c r="J180" s="410">
        <f>내역서!F180</f>
        <v>0</v>
      </c>
      <c r="K180" s="411">
        <v>32675.3</v>
      </c>
      <c r="L180" s="412">
        <f>INT($J180*K180)</f>
        <v>0</v>
      </c>
      <c r="M180" s="411">
        <v>107876</v>
      </c>
      <c r="N180" s="412">
        <f>INT($J180*M180)</f>
        <v>0</v>
      </c>
      <c r="O180" s="411">
        <v>216.4</v>
      </c>
      <c r="P180" s="412">
        <f>INT($J180*O180)</f>
        <v>0</v>
      </c>
      <c r="Q180" s="411">
        <f>+K180+M180+O180</f>
        <v>140767.69999999998</v>
      </c>
      <c r="R180" s="412">
        <f>L180+N180+P180</f>
        <v>0</v>
      </c>
      <c r="S180" s="412"/>
      <c r="T180" s="412"/>
      <c r="U180" s="412"/>
      <c r="V180" s="409" t="s">
        <v>0</v>
      </c>
      <c r="W180" s="617" t="str">
        <f>+IF(J180&lt;0,"ng","")</f>
        <v/>
      </c>
    </row>
    <row r="181" spans="1:23" ht="24" hidden="1" customHeight="1">
      <c r="A181" s="372" t="s">
        <v>2072</v>
      </c>
      <c r="B181" s="413" t="s">
        <v>0</v>
      </c>
      <c r="C181" s="413" t="s">
        <v>741</v>
      </c>
      <c r="D181" s="413" t="s">
        <v>744</v>
      </c>
      <c r="E181" s="414" t="s">
        <v>729</v>
      </c>
      <c r="F181" s="415">
        <f t="shared" si="196"/>
        <v>0</v>
      </c>
      <c r="G181" s="415">
        <f>[5]내역서!F181</f>
        <v>0</v>
      </c>
      <c r="H181" s="415">
        <v>0</v>
      </c>
      <c r="I181" s="415">
        <f t="shared" si="203"/>
        <v>0</v>
      </c>
      <c r="J181" s="415">
        <f>내역서!F181</f>
        <v>0</v>
      </c>
      <c r="K181" s="416">
        <v>32675.3</v>
      </c>
      <c r="L181" s="417">
        <f t="shared" si="197"/>
        <v>0</v>
      </c>
      <c r="M181" s="416">
        <v>107876</v>
      </c>
      <c r="N181" s="417">
        <f t="shared" si="198"/>
        <v>0</v>
      </c>
      <c r="O181" s="416">
        <v>216.4</v>
      </c>
      <c r="P181" s="417">
        <f t="shared" si="199"/>
        <v>0</v>
      </c>
      <c r="Q181" s="416">
        <f t="shared" si="200"/>
        <v>140767.69999999998</v>
      </c>
      <c r="R181" s="417">
        <f t="shared" si="216"/>
        <v>0</v>
      </c>
      <c r="S181" s="417">
        <f t="shared" ref="S181" si="223">J181-J180</f>
        <v>0</v>
      </c>
      <c r="T181" s="417">
        <f t="shared" ref="T181:U181" si="224">Q181-Q180</f>
        <v>0</v>
      </c>
      <c r="U181" s="417">
        <f t="shared" si="224"/>
        <v>0</v>
      </c>
      <c r="V181" s="414"/>
      <c r="W181" s="619" t="str">
        <f t="shared" si="185"/>
        <v/>
      </c>
    </row>
    <row r="182" spans="1:23" s="401" customFormat="1" ht="24" hidden="1" customHeight="1">
      <c r="A182" s="366" t="s">
        <v>2055</v>
      </c>
      <c r="B182" s="408" t="s">
        <v>0</v>
      </c>
      <c r="C182" s="408" t="s">
        <v>2201</v>
      </c>
      <c r="D182" s="408" t="s">
        <v>2202</v>
      </c>
      <c r="E182" s="409" t="s">
        <v>1860</v>
      </c>
      <c r="F182" s="410">
        <f>G182</f>
        <v>14</v>
      </c>
      <c r="G182" s="410">
        <f>[5]내역서!F182</f>
        <v>14</v>
      </c>
      <c r="H182" s="410">
        <v>14</v>
      </c>
      <c r="I182" s="410">
        <f>G182-H182</f>
        <v>0</v>
      </c>
      <c r="J182" s="410">
        <f>내역서!F182</f>
        <v>0</v>
      </c>
      <c r="K182" s="411">
        <v>110131.3</v>
      </c>
      <c r="L182" s="412">
        <f>INT($J182*K182)</f>
        <v>0</v>
      </c>
      <c r="M182" s="411">
        <v>140886.39999999999</v>
      </c>
      <c r="N182" s="412">
        <f>INT($J182*M182)</f>
        <v>0</v>
      </c>
      <c r="O182" s="411">
        <v>0</v>
      </c>
      <c r="P182" s="412">
        <f>INT($J182*O182)</f>
        <v>0</v>
      </c>
      <c r="Q182" s="411">
        <f>+K182+M182+O182</f>
        <v>251017.7</v>
      </c>
      <c r="R182" s="412">
        <f>L182+N182+P182</f>
        <v>0</v>
      </c>
      <c r="S182" s="412"/>
      <c r="T182" s="412"/>
      <c r="U182" s="412"/>
      <c r="V182" s="409" t="s">
        <v>0</v>
      </c>
      <c r="W182" s="617" t="str">
        <f>+IF(J182&lt;0,"ng","")</f>
        <v/>
      </c>
    </row>
    <row r="183" spans="1:23" ht="24" hidden="1" customHeight="1">
      <c r="A183" s="372" t="s">
        <v>2072</v>
      </c>
      <c r="B183" s="413" t="s">
        <v>0</v>
      </c>
      <c r="C183" s="413" t="s">
        <v>745</v>
      </c>
      <c r="D183" s="413" t="s">
        <v>746</v>
      </c>
      <c r="E183" s="414" t="s">
        <v>729</v>
      </c>
      <c r="F183" s="415">
        <f t="shared" si="196"/>
        <v>14</v>
      </c>
      <c r="G183" s="415">
        <f>[5]내역서!F183</f>
        <v>14</v>
      </c>
      <c r="H183" s="415">
        <v>14</v>
      </c>
      <c r="I183" s="415">
        <f t="shared" si="203"/>
        <v>0</v>
      </c>
      <c r="J183" s="415">
        <f>내역서!F183</f>
        <v>0</v>
      </c>
      <c r="K183" s="416">
        <v>110131.3</v>
      </c>
      <c r="L183" s="417">
        <f t="shared" si="197"/>
        <v>0</v>
      </c>
      <c r="M183" s="416">
        <v>140886.39999999999</v>
      </c>
      <c r="N183" s="417">
        <f t="shared" si="198"/>
        <v>0</v>
      </c>
      <c r="O183" s="416">
        <v>0</v>
      </c>
      <c r="P183" s="417">
        <f t="shared" si="199"/>
        <v>0</v>
      </c>
      <c r="Q183" s="416">
        <f t="shared" si="200"/>
        <v>251017.7</v>
      </c>
      <c r="R183" s="417">
        <f t="shared" si="216"/>
        <v>0</v>
      </c>
      <c r="S183" s="417">
        <f t="shared" ref="S183" si="225">J183-J182</f>
        <v>0</v>
      </c>
      <c r="T183" s="417">
        <f t="shared" ref="T183:U183" si="226">Q183-Q182</f>
        <v>0</v>
      </c>
      <c r="U183" s="417">
        <f t="shared" si="226"/>
        <v>0</v>
      </c>
      <c r="V183" s="414"/>
      <c r="W183" s="619" t="str">
        <f t="shared" si="185"/>
        <v/>
      </c>
    </row>
    <row r="184" spans="1:23" s="401" customFormat="1" ht="24" hidden="1" customHeight="1">
      <c r="A184" s="366" t="s">
        <v>2055</v>
      </c>
      <c r="B184" s="408" t="s">
        <v>0</v>
      </c>
      <c r="C184" s="408" t="s">
        <v>2201</v>
      </c>
      <c r="D184" s="408" t="s">
        <v>2203</v>
      </c>
      <c r="E184" s="409" t="s">
        <v>1860</v>
      </c>
      <c r="F184" s="410">
        <f>G184</f>
        <v>13</v>
      </c>
      <c r="G184" s="410">
        <f>[5]내역서!F184</f>
        <v>13</v>
      </c>
      <c r="H184" s="410">
        <v>13</v>
      </c>
      <c r="I184" s="410">
        <f>G184-H184</f>
        <v>0</v>
      </c>
      <c r="J184" s="410">
        <f>내역서!F184</f>
        <v>0</v>
      </c>
      <c r="K184" s="411">
        <v>36386.5</v>
      </c>
      <c r="L184" s="412">
        <f>INT($J184*K184)</f>
        <v>0</v>
      </c>
      <c r="M184" s="411">
        <v>44490.400000000001</v>
      </c>
      <c r="N184" s="412">
        <f>INT($J184*M184)</f>
        <v>0</v>
      </c>
      <c r="O184" s="411">
        <v>0</v>
      </c>
      <c r="P184" s="412">
        <f>INT($J184*O184)</f>
        <v>0</v>
      </c>
      <c r="Q184" s="411">
        <f>+K184+M184+O184</f>
        <v>80876.899999999994</v>
      </c>
      <c r="R184" s="412">
        <f>L184+N184+P184</f>
        <v>0</v>
      </c>
      <c r="S184" s="412"/>
      <c r="T184" s="412"/>
      <c r="U184" s="412"/>
      <c r="V184" s="409" t="s">
        <v>0</v>
      </c>
      <c r="W184" s="617" t="str">
        <f>+IF(J184&lt;0,"ng","")</f>
        <v/>
      </c>
    </row>
    <row r="185" spans="1:23" ht="24" hidden="1" customHeight="1">
      <c r="A185" s="372" t="s">
        <v>5436</v>
      </c>
      <c r="B185" s="413" t="s">
        <v>0</v>
      </c>
      <c r="C185" s="413" t="s">
        <v>745</v>
      </c>
      <c r="D185" s="413" t="s">
        <v>747</v>
      </c>
      <c r="E185" s="414" t="s">
        <v>729</v>
      </c>
      <c r="F185" s="415">
        <f t="shared" si="196"/>
        <v>13</v>
      </c>
      <c r="G185" s="415">
        <f>[5]내역서!F185</f>
        <v>13</v>
      </c>
      <c r="H185" s="415">
        <v>13</v>
      </c>
      <c r="I185" s="415">
        <f t="shared" si="203"/>
        <v>0</v>
      </c>
      <c r="J185" s="415">
        <f>내역서!F185</f>
        <v>0</v>
      </c>
      <c r="K185" s="416">
        <v>36386.5</v>
      </c>
      <c r="L185" s="417">
        <f t="shared" si="197"/>
        <v>0</v>
      </c>
      <c r="M185" s="416">
        <v>44490.400000000001</v>
      </c>
      <c r="N185" s="417">
        <f t="shared" si="198"/>
        <v>0</v>
      </c>
      <c r="O185" s="416">
        <v>0</v>
      </c>
      <c r="P185" s="417">
        <f t="shared" si="199"/>
        <v>0</v>
      </c>
      <c r="Q185" s="416">
        <f t="shared" si="200"/>
        <v>80876.899999999994</v>
      </c>
      <c r="R185" s="417">
        <f t="shared" si="216"/>
        <v>0</v>
      </c>
      <c r="S185" s="417">
        <f t="shared" ref="S185" si="227">J185-J184</f>
        <v>0</v>
      </c>
      <c r="T185" s="417">
        <f t="shared" ref="T185:U185" si="228">Q185-Q184</f>
        <v>0</v>
      </c>
      <c r="U185" s="417">
        <f t="shared" si="228"/>
        <v>0</v>
      </c>
      <c r="V185" s="414"/>
      <c r="W185" s="619" t="str">
        <f t="shared" si="185"/>
        <v/>
      </c>
    </row>
    <row r="186" spans="1:23" s="431" customFormat="1" ht="24" hidden="1" customHeight="1">
      <c r="A186" s="366" t="s">
        <v>2055</v>
      </c>
      <c r="B186" s="408" t="s">
        <v>0</v>
      </c>
      <c r="C186" s="408" t="s">
        <v>2204</v>
      </c>
      <c r="D186" s="408" t="s">
        <v>2205</v>
      </c>
      <c r="E186" s="409" t="s">
        <v>6</v>
      </c>
      <c r="F186" s="410">
        <f>G186</f>
        <v>317.72000000000003</v>
      </c>
      <c r="G186" s="410">
        <f>[5]내역서!F186</f>
        <v>317.72000000000003</v>
      </c>
      <c r="H186" s="410">
        <v>317.72000000000003</v>
      </c>
      <c r="I186" s="410">
        <f>G186-H186</f>
        <v>0</v>
      </c>
      <c r="J186" s="410">
        <f>내역서!F186</f>
        <v>0</v>
      </c>
      <c r="K186" s="411">
        <v>1289.2</v>
      </c>
      <c r="L186" s="412">
        <f>INT($J186*K186)</f>
        <v>0</v>
      </c>
      <c r="M186" s="411">
        <v>1479.2</v>
      </c>
      <c r="N186" s="412">
        <f>INT($J186*M186)</f>
        <v>0</v>
      </c>
      <c r="O186" s="411">
        <v>0</v>
      </c>
      <c r="P186" s="412">
        <f>INT($J186*O186)</f>
        <v>0</v>
      </c>
      <c r="Q186" s="411">
        <f>+K186+M186+O186</f>
        <v>2768.4</v>
      </c>
      <c r="R186" s="412">
        <f>L186+N186+P186</f>
        <v>0</v>
      </c>
      <c r="S186" s="412"/>
      <c r="T186" s="412"/>
      <c r="U186" s="412"/>
      <c r="V186" s="409" t="s">
        <v>0</v>
      </c>
      <c r="W186" s="617" t="str">
        <f>+IF(J186&lt;0,"ng","")</f>
        <v/>
      </c>
    </row>
    <row r="187" spans="1:23" s="72" customFormat="1" ht="24" hidden="1" customHeight="1">
      <c r="A187" s="372" t="s">
        <v>5437</v>
      </c>
      <c r="B187" s="413" t="s">
        <v>0</v>
      </c>
      <c r="C187" s="413" t="s">
        <v>748</v>
      </c>
      <c r="D187" s="413" t="s">
        <v>749</v>
      </c>
      <c r="E187" s="414" t="s">
        <v>6</v>
      </c>
      <c r="F187" s="415">
        <f t="shared" si="196"/>
        <v>317.72000000000003</v>
      </c>
      <c r="G187" s="415">
        <f>[5]내역서!F187</f>
        <v>317.72000000000003</v>
      </c>
      <c r="H187" s="415">
        <v>317.72000000000003</v>
      </c>
      <c r="I187" s="415">
        <f t="shared" si="203"/>
        <v>0</v>
      </c>
      <c r="J187" s="415">
        <f>내역서!F187</f>
        <v>0</v>
      </c>
      <c r="K187" s="416">
        <v>1289.2</v>
      </c>
      <c r="L187" s="417">
        <f t="shared" si="197"/>
        <v>0</v>
      </c>
      <c r="M187" s="416">
        <v>1479.2</v>
      </c>
      <c r="N187" s="417">
        <f t="shared" si="198"/>
        <v>0</v>
      </c>
      <c r="O187" s="416">
        <v>0</v>
      </c>
      <c r="P187" s="417">
        <f t="shared" si="199"/>
        <v>0</v>
      </c>
      <c r="Q187" s="416">
        <f t="shared" si="200"/>
        <v>2768.4</v>
      </c>
      <c r="R187" s="417">
        <f t="shared" si="216"/>
        <v>0</v>
      </c>
      <c r="S187" s="417">
        <f t="shared" ref="S187" si="229">J187-J186</f>
        <v>0</v>
      </c>
      <c r="T187" s="417">
        <f t="shared" ref="T187:U187" si="230">Q187-Q186</f>
        <v>0</v>
      </c>
      <c r="U187" s="417">
        <f t="shared" si="230"/>
        <v>0</v>
      </c>
      <c r="V187" s="414"/>
      <c r="W187" s="619" t="str">
        <f t="shared" si="185"/>
        <v/>
      </c>
    </row>
    <row r="188" spans="1:23" s="401" customFormat="1" ht="24" hidden="1" customHeight="1">
      <c r="A188" s="366" t="s">
        <v>5438</v>
      </c>
      <c r="B188" s="408" t="s">
        <v>0</v>
      </c>
      <c r="C188" s="408" t="s">
        <v>2206</v>
      </c>
      <c r="D188" s="408" t="s">
        <v>2207</v>
      </c>
      <c r="E188" s="409" t="s">
        <v>615</v>
      </c>
      <c r="F188" s="410">
        <f>G188</f>
        <v>4343.04</v>
      </c>
      <c r="G188" s="410">
        <f>[5]내역서!F188</f>
        <v>4343.04</v>
      </c>
      <c r="H188" s="410">
        <v>4343.04</v>
      </c>
      <c r="I188" s="410">
        <f>G188-H188</f>
        <v>0</v>
      </c>
      <c r="J188" s="410">
        <f>내역서!F188</f>
        <v>0</v>
      </c>
      <c r="K188" s="411">
        <v>0</v>
      </c>
      <c r="L188" s="412">
        <f>INT($J188*K188)</f>
        <v>0</v>
      </c>
      <c r="M188" s="411">
        <v>0</v>
      </c>
      <c r="N188" s="412">
        <f>INT($J188*M188)</f>
        <v>0</v>
      </c>
      <c r="O188" s="411">
        <v>0</v>
      </c>
      <c r="P188" s="412">
        <f>INT($J188*O188)</f>
        <v>0</v>
      </c>
      <c r="Q188" s="411">
        <f>+K188+M188+O188</f>
        <v>0</v>
      </c>
      <c r="R188" s="412">
        <f>L188+N188+P188</f>
        <v>0</v>
      </c>
      <c r="S188" s="412"/>
      <c r="T188" s="412"/>
      <c r="U188" s="412"/>
      <c r="V188" s="409" t="s">
        <v>0</v>
      </c>
      <c r="W188" s="617" t="str">
        <f>+IF(J188&lt;0,"ng","")</f>
        <v/>
      </c>
    </row>
    <row r="189" spans="1:23" ht="24" hidden="1" customHeight="1">
      <c r="A189" s="372" t="s">
        <v>2072</v>
      </c>
      <c r="B189" s="413" t="s">
        <v>0</v>
      </c>
      <c r="C189" s="413" t="s">
        <v>750</v>
      </c>
      <c r="D189" s="413" t="s">
        <v>751</v>
      </c>
      <c r="E189" s="414" t="s">
        <v>651</v>
      </c>
      <c r="F189" s="415">
        <f t="shared" si="196"/>
        <v>4343.04</v>
      </c>
      <c r="G189" s="415">
        <f>[5]내역서!F189</f>
        <v>4343.04</v>
      </c>
      <c r="H189" s="415">
        <v>4343.04</v>
      </c>
      <c r="I189" s="415">
        <f t="shared" si="203"/>
        <v>0</v>
      </c>
      <c r="J189" s="415">
        <f>내역서!F189</f>
        <v>0</v>
      </c>
      <c r="K189" s="416">
        <v>0</v>
      </c>
      <c r="L189" s="417">
        <f t="shared" si="197"/>
        <v>0</v>
      </c>
      <c r="M189" s="416">
        <v>0</v>
      </c>
      <c r="N189" s="417">
        <f t="shared" si="198"/>
        <v>0</v>
      </c>
      <c r="O189" s="416">
        <v>0</v>
      </c>
      <c r="P189" s="417">
        <f t="shared" si="199"/>
        <v>0</v>
      </c>
      <c r="Q189" s="416">
        <f t="shared" si="200"/>
        <v>0</v>
      </c>
      <c r="R189" s="417">
        <f t="shared" si="216"/>
        <v>0</v>
      </c>
      <c r="S189" s="417">
        <f t="shared" ref="S189" si="231">J189-J188</f>
        <v>0</v>
      </c>
      <c r="T189" s="417">
        <f t="shared" ref="T189:U189" si="232">Q189-Q188</f>
        <v>0</v>
      </c>
      <c r="U189" s="417">
        <f t="shared" si="232"/>
        <v>0</v>
      </c>
      <c r="V189" s="414"/>
      <c r="W189" s="619" t="str">
        <f t="shared" si="185"/>
        <v/>
      </c>
    </row>
    <row r="190" spans="1:23" s="401" customFormat="1" ht="24" hidden="1" customHeight="1">
      <c r="A190" s="366" t="s">
        <v>5439</v>
      </c>
      <c r="B190" s="408" t="s">
        <v>0</v>
      </c>
      <c r="C190" s="408" t="s">
        <v>2208</v>
      </c>
      <c r="D190" s="408" t="s">
        <v>2209</v>
      </c>
      <c r="E190" s="409" t="s">
        <v>2210</v>
      </c>
      <c r="F190" s="410">
        <f>G190</f>
        <v>12</v>
      </c>
      <c r="G190" s="410">
        <f>[5]내역서!F190</f>
        <v>12</v>
      </c>
      <c r="H190" s="410">
        <v>12</v>
      </c>
      <c r="I190" s="410">
        <f>G190-H190</f>
        <v>0</v>
      </c>
      <c r="J190" s="410">
        <f>내역서!F190</f>
        <v>0</v>
      </c>
      <c r="K190" s="411">
        <v>65109427.600000001</v>
      </c>
      <c r="L190" s="412">
        <f>INT($J190*K190)</f>
        <v>0</v>
      </c>
      <c r="M190" s="411">
        <v>18553920</v>
      </c>
      <c r="N190" s="412">
        <f>INT($J190*M190)</f>
        <v>0</v>
      </c>
      <c r="O190" s="411">
        <v>0</v>
      </c>
      <c r="P190" s="412">
        <f>INT($J190*O190)</f>
        <v>0</v>
      </c>
      <c r="Q190" s="411">
        <f>+K190+M190+O190</f>
        <v>83663347.599999994</v>
      </c>
      <c r="R190" s="412">
        <f>L190+N190+P190</f>
        <v>0</v>
      </c>
      <c r="S190" s="412"/>
      <c r="T190" s="412"/>
      <c r="U190" s="412"/>
      <c r="V190" s="409" t="s">
        <v>0</v>
      </c>
      <c r="W190" s="617" t="str">
        <f>+IF(J190&lt;0,"ng","")</f>
        <v/>
      </c>
    </row>
    <row r="191" spans="1:23" ht="24" hidden="1" customHeight="1">
      <c r="A191" s="372" t="s">
        <v>5440</v>
      </c>
      <c r="B191" s="413" t="s">
        <v>0</v>
      </c>
      <c r="C191" s="413" t="s">
        <v>752</v>
      </c>
      <c r="D191" s="413" t="s">
        <v>753</v>
      </c>
      <c r="E191" s="414" t="s">
        <v>754</v>
      </c>
      <c r="F191" s="415">
        <f t="shared" si="196"/>
        <v>12</v>
      </c>
      <c r="G191" s="415">
        <f>[5]내역서!F191</f>
        <v>12</v>
      </c>
      <c r="H191" s="415">
        <v>12</v>
      </c>
      <c r="I191" s="415">
        <f t="shared" si="203"/>
        <v>0</v>
      </c>
      <c r="J191" s="415">
        <f>내역서!F191</f>
        <v>0</v>
      </c>
      <c r="K191" s="416">
        <v>65109427.600000001</v>
      </c>
      <c r="L191" s="417">
        <f t="shared" si="197"/>
        <v>0</v>
      </c>
      <c r="M191" s="416">
        <v>18553920</v>
      </c>
      <c r="N191" s="417">
        <f t="shared" si="198"/>
        <v>0</v>
      </c>
      <c r="O191" s="416">
        <v>0</v>
      </c>
      <c r="P191" s="417">
        <f t="shared" si="199"/>
        <v>0</v>
      </c>
      <c r="Q191" s="416">
        <f t="shared" si="200"/>
        <v>83663347.599999994</v>
      </c>
      <c r="R191" s="417">
        <f t="shared" si="216"/>
        <v>0</v>
      </c>
      <c r="S191" s="417">
        <f t="shared" ref="S191" si="233">J191-J190</f>
        <v>0</v>
      </c>
      <c r="T191" s="417">
        <f t="shared" ref="T191:U191" si="234">Q191-Q190</f>
        <v>0</v>
      </c>
      <c r="U191" s="417">
        <f t="shared" si="234"/>
        <v>0</v>
      </c>
      <c r="V191" s="414"/>
      <c r="W191" s="619" t="str">
        <f t="shared" si="185"/>
        <v/>
      </c>
    </row>
    <row r="192" spans="1:23" s="401" customFormat="1" ht="24" hidden="1" customHeight="1">
      <c r="A192" s="366" t="s">
        <v>5441</v>
      </c>
      <c r="B192" s="408" t="s">
        <v>0</v>
      </c>
      <c r="C192" s="408" t="s">
        <v>2211</v>
      </c>
      <c r="D192" s="408" t="s">
        <v>14</v>
      </c>
      <c r="E192" s="409" t="s">
        <v>1860</v>
      </c>
      <c r="F192" s="410">
        <f>G192</f>
        <v>192</v>
      </c>
      <c r="G192" s="410">
        <f>[5]내역서!F192</f>
        <v>192</v>
      </c>
      <c r="H192" s="410">
        <v>192</v>
      </c>
      <c r="I192" s="410">
        <f>G192-H192</f>
        <v>0</v>
      </c>
      <c r="J192" s="410">
        <f>내역서!F192</f>
        <v>0</v>
      </c>
      <c r="K192" s="411">
        <v>1577277.3</v>
      </c>
      <c r="L192" s="412">
        <f>INT($J192*K192)</f>
        <v>0</v>
      </c>
      <c r="M192" s="411">
        <v>1389231.2</v>
      </c>
      <c r="N192" s="412">
        <f>INT($J192*M192)</f>
        <v>0</v>
      </c>
      <c r="O192" s="411">
        <v>27678.1</v>
      </c>
      <c r="P192" s="412">
        <f>INT($J192*O192)</f>
        <v>0</v>
      </c>
      <c r="Q192" s="411">
        <f>+K192+M192+O192</f>
        <v>2994186.6</v>
      </c>
      <c r="R192" s="412">
        <f>L192+N192+P192</f>
        <v>0</v>
      </c>
      <c r="S192" s="412"/>
      <c r="T192" s="412"/>
      <c r="U192" s="412"/>
      <c r="V192" s="409" t="s">
        <v>0</v>
      </c>
      <c r="W192" s="617" t="str">
        <f>+IF(J192&lt;0,"ng","")</f>
        <v/>
      </c>
    </row>
    <row r="193" spans="1:23" ht="24" hidden="1" customHeight="1">
      <c r="A193" s="372" t="s">
        <v>5442</v>
      </c>
      <c r="B193" s="413" t="s">
        <v>0</v>
      </c>
      <c r="C193" s="413" t="s">
        <v>755</v>
      </c>
      <c r="D193" s="413" t="s">
        <v>14</v>
      </c>
      <c r="E193" s="414" t="s">
        <v>729</v>
      </c>
      <c r="F193" s="415">
        <f t="shared" si="196"/>
        <v>192</v>
      </c>
      <c r="G193" s="415">
        <f>[5]내역서!F193</f>
        <v>192</v>
      </c>
      <c r="H193" s="415">
        <v>192</v>
      </c>
      <c r="I193" s="415">
        <f t="shared" si="203"/>
        <v>0</v>
      </c>
      <c r="J193" s="415">
        <f>내역서!F193</f>
        <v>0</v>
      </c>
      <c r="K193" s="416">
        <v>1577277.3</v>
      </c>
      <c r="L193" s="417">
        <f t="shared" si="197"/>
        <v>0</v>
      </c>
      <c r="M193" s="416">
        <v>1389231.2</v>
      </c>
      <c r="N193" s="417">
        <f t="shared" si="198"/>
        <v>0</v>
      </c>
      <c r="O193" s="416">
        <v>27678.1</v>
      </c>
      <c r="P193" s="417">
        <f t="shared" si="199"/>
        <v>0</v>
      </c>
      <c r="Q193" s="416">
        <f t="shared" si="200"/>
        <v>2994186.6</v>
      </c>
      <c r="R193" s="417">
        <f t="shared" si="216"/>
        <v>0</v>
      </c>
      <c r="S193" s="417">
        <f t="shared" ref="S193" si="235">J193-J192</f>
        <v>0</v>
      </c>
      <c r="T193" s="417">
        <f t="shared" ref="T193:U193" si="236">Q193-Q192</f>
        <v>0</v>
      </c>
      <c r="U193" s="417">
        <f t="shared" si="236"/>
        <v>0</v>
      </c>
      <c r="V193" s="414"/>
      <c r="W193" s="619" t="str">
        <f t="shared" si="185"/>
        <v/>
      </c>
    </row>
    <row r="194" spans="1:23" s="401" customFormat="1" ht="24" hidden="1" customHeight="1">
      <c r="A194" s="366" t="s">
        <v>2055</v>
      </c>
      <c r="B194" s="408" t="s">
        <v>0</v>
      </c>
      <c r="C194" s="408" t="s">
        <v>2212</v>
      </c>
      <c r="D194" s="408" t="s">
        <v>2213</v>
      </c>
      <c r="E194" s="409" t="s">
        <v>615</v>
      </c>
      <c r="F194" s="410">
        <f>G194</f>
        <v>524.16</v>
      </c>
      <c r="G194" s="410">
        <f>[5]내역서!F194</f>
        <v>524.16</v>
      </c>
      <c r="H194" s="410">
        <v>524.16</v>
      </c>
      <c r="I194" s="410">
        <f>G194-H194</f>
        <v>0</v>
      </c>
      <c r="J194" s="410">
        <f>내역서!F194</f>
        <v>0</v>
      </c>
      <c r="K194" s="411">
        <v>0</v>
      </c>
      <c r="L194" s="412">
        <f>INT($J194*K194)</f>
        <v>0</v>
      </c>
      <c r="M194" s="411">
        <v>93554.3</v>
      </c>
      <c r="N194" s="412">
        <f>INT($J194*M194)</f>
        <v>0</v>
      </c>
      <c r="O194" s="411">
        <v>0</v>
      </c>
      <c r="P194" s="412">
        <f>INT($J194*O194)</f>
        <v>0</v>
      </c>
      <c r="Q194" s="411">
        <f>+K194+M194+O194</f>
        <v>93554.3</v>
      </c>
      <c r="R194" s="412">
        <f>L194+N194+P194</f>
        <v>0</v>
      </c>
      <c r="S194" s="412"/>
      <c r="T194" s="412"/>
      <c r="U194" s="412"/>
      <c r="V194" s="409" t="s">
        <v>0</v>
      </c>
      <c r="W194" s="617" t="str">
        <f>+IF(J194&lt;0,"ng","")</f>
        <v/>
      </c>
    </row>
    <row r="195" spans="1:23" ht="24" hidden="1" customHeight="1">
      <c r="A195" s="372" t="s">
        <v>5428</v>
      </c>
      <c r="B195" s="413" t="s">
        <v>0</v>
      </c>
      <c r="C195" s="413" t="s">
        <v>756</v>
      </c>
      <c r="D195" s="413" t="s">
        <v>757</v>
      </c>
      <c r="E195" s="414" t="s">
        <v>651</v>
      </c>
      <c r="F195" s="415">
        <f t="shared" si="196"/>
        <v>524.16</v>
      </c>
      <c r="G195" s="415">
        <f>[5]내역서!F195</f>
        <v>524.16</v>
      </c>
      <c r="H195" s="415">
        <v>524.16</v>
      </c>
      <c r="I195" s="415">
        <f t="shared" si="203"/>
        <v>0</v>
      </c>
      <c r="J195" s="415">
        <f>내역서!F195</f>
        <v>0</v>
      </c>
      <c r="K195" s="416">
        <v>0</v>
      </c>
      <c r="L195" s="417">
        <f t="shared" si="197"/>
        <v>0</v>
      </c>
      <c r="M195" s="416">
        <v>93554.3</v>
      </c>
      <c r="N195" s="417">
        <f t="shared" si="198"/>
        <v>0</v>
      </c>
      <c r="O195" s="416">
        <v>0</v>
      </c>
      <c r="P195" s="417">
        <f t="shared" si="199"/>
        <v>0</v>
      </c>
      <c r="Q195" s="416">
        <f t="shared" si="200"/>
        <v>93554.3</v>
      </c>
      <c r="R195" s="417">
        <f t="shared" si="216"/>
        <v>0</v>
      </c>
      <c r="S195" s="417">
        <f t="shared" ref="S195" si="237">J195-J194</f>
        <v>0</v>
      </c>
      <c r="T195" s="417">
        <f t="shared" ref="T195:U195" si="238">Q195-Q194</f>
        <v>0</v>
      </c>
      <c r="U195" s="417">
        <f t="shared" si="238"/>
        <v>0</v>
      </c>
      <c r="V195" s="414"/>
      <c r="W195" s="619" t="str">
        <f t="shared" si="185"/>
        <v/>
      </c>
    </row>
    <row r="196" spans="1:23" s="401" customFormat="1" ht="24" hidden="1" customHeight="1">
      <c r="A196" s="366" t="s">
        <v>2055</v>
      </c>
      <c r="B196" s="408" t="s">
        <v>0</v>
      </c>
      <c r="C196" s="408" t="s">
        <v>2214</v>
      </c>
      <c r="D196" s="408" t="s">
        <v>2215</v>
      </c>
      <c r="E196" s="409" t="s">
        <v>2104</v>
      </c>
      <c r="F196" s="410">
        <f>G196</f>
        <v>5051.9799999999996</v>
      </c>
      <c r="G196" s="410">
        <f>[5]내역서!F196</f>
        <v>5051.9799999999996</v>
      </c>
      <c r="H196" s="410">
        <v>5051.9799999999996</v>
      </c>
      <c r="I196" s="410">
        <f>G196-H196</f>
        <v>0</v>
      </c>
      <c r="J196" s="410">
        <f>내역서!F196</f>
        <v>0</v>
      </c>
      <c r="K196" s="411">
        <v>0</v>
      </c>
      <c r="L196" s="412">
        <f>INT($J196*K196)</f>
        <v>0</v>
      </c>
      <c r="M196" s="411">
        <v>735.6</v>
      </c>
      <c r="N196" s="412">
        <f>INT($J196*M196)</f>
        <v>0</v>
      </c>
      <c r="O196" s="411">
        <v>0</v>
      </c>
      <c r="P196" s="412">
        <f>INT($J196*O196)</f>
        <v>0</v>
      </c>
      <c r="Q196" s="411">
        <f>+K196+M196+O196</f>
        <v>735.6</v>
      </c>
      <c r="R196" s="412">
        <f>L196+N196+P196</f>
        <v>0</v>
      </c>
      <c r="S196" s="412"/>
      <c r="T196" s="412"/>
      <c r="U196" s="412"/>
      <c r="V196" s="409" t="s">
        <v>0</v>
      </c>
      <c r="W196" s="617" t="str">
        <f>+IF(J196&lt;0,"ng","")</f>
        <v/>
      </c>
    </row>
    <row r="197" spans="1:23" ht="24" hidden="1" customHeight="1">
      <c r="A197" s="372" t="s">
        <v>5440</v>
      </c>
      <c r="B197" s="413" t="s">
        <v>0</v>
      </c>
      <c r="C197" s="413" t="s">
        <v>758</v>
      </c>
      <c r="D197" s="413" t="s">
        <v>759</v>
      </c>
      <c r="E197" s="414" t="s">
        <v>671</v>
      </c>
      <c r="F197" s="415">
        <f t="shared" si="196"/>
        <v>5051.9799999999996</v>
      </c>
      <c r="G197" s="415">
        <f>[5]내역서!F197</f>
        <v>5051.9799999999996</v>
      </c>
      <c r="H197" s="415">
        <v>5051.9799999999996</v>
      </c>
      <c r="I197" s="415">
        <f t="shared" si="203"/>
        <v>0</v>
      </c>
      <c r="J197" s="415">
        <f>내역서!F197</f>
        <v>0</v>
      </c>
      <c r="K197" s="416">
        <v>0</v>
      </c>
      <c r="L197" s="417">
        <f t="shared" si="197"/>
        <v>0</v>
      </c>
      <c r="M197" s="416">
        <v>735.6</v>
      </c>
      <c r="N197" s="417">
        <f t="shared" si="198"/>
        <v>0</v>
      </c>
      <c r="O197" s="416">
        <v>0</v>
      </c>
      <c r="P197" s="417">
        <f t="shared" si="199"/>
        <v>0</v>
      </c>
      <c r="Q197" s="416">
        <f t="shared" si="200"/>
        <v>735.6</v>
      </c>
      <c r="R197" s="417">
        <f t="shared" si="216"/>
        <v>0</v>
      </c>
      <c r="S197" s="417">
        <f t="shared" ref="S197" si="239">J197-J196</f>
        <v>0</v>
      </c>
      <c r="T197" s="417">
        <f t="shared" ref="T197:U197" si="240">Q197-Q196</f>
        <v>0</v>
      </c>
      <c r="U197" s="417">
        <f t="shared" si="240"/>
        <v>0</v>
      </c>
      <c r="V197" s="414"/>
      <c r="W197" s="619" t="str">
        <f t="shared" si="185"/>
        <v/>
      </c>
    </row>
    <row r="198" spans="1:23" s="401" customFormat="1" ht="24" hidden="1" customHeight="1">
      <c r="A198" s="366" t="s">
        <v>5443</v>
      </c>
      <c r="B198" s="408" t="s">
        <v>0</v>
      </c>
      <c r="C198" s="408" t="s">
        <v>2216</v>
      </c>
      <c r="D198" s="408" t="s">
        <v>15</v>
      </c>
      <c r="E198" s="409" t="s">
        <v>16</v>
      </c>
      <c r="F198" s="410">
        <f>G198</f>
        <v>55</v>
      </c>
      <c r="G198" s="410">
        <f>[5]내역서!F198</f>
        <v>55</v>
      </c>
      <c r="H198" s="410">
        <v>55</v>
      </c>
      <c r="I198" s="410">
        <f>G198-H198</f>
        <v>0</v>
      </c>
      <c r="J198" s="410">
        <f>내역서!F198</f>
        <v>0</v>
      </c>
      <c r="K198" s="411">
        <v>99650.6</v>
      </c>
      <c r="L198" s="412">
        <f>INT($J198*K198)</f>
        <v>0</v>
      </c>
      <c r="M198" s="411">
        <v>71248.800000000003</v>
      </c>
      <c r="N198" s="412">
        <f>INT($J198*M198)</f>
        <v>0</v>
      </c>
      <c r="O198" s="411">
        <v>1567</v>
      </c>
      <c r="P198" s="412">
        <f>INT($J198*O198)</f>
        <v>0</v>
      </c>
      <c r="Q198" s="411">
        <f>+K198+M198+O198</f>
        <v>172466.40000000002</v>
      </c>
      <c r="R198" s="412">
        <f>L198+N198+P198</f>
        <v>0</v>
      </c>
      <c r="S198" s="412"/>
      <c r="T198" s="412"/>
      <c r="U198" s="412"/>
      <c r="V198" s="409" t="s">
        <v>0</v>
      </c>
      <c r="W198" s="617" t="str">
        <f>+IF(J198&lt;0,"ng","")</f>
        <v/>
      </c>
    </row>
    <row r="199" spans="1:23" ht="24" hidden="1" customHeight="1">
      <c r="A199" s="372" t="s">
        <v>5444</v>
      </c>
      <c r="B199" s="413" t="s">
        <v>0</v>
      </c>
      <c r="C199" s="413" t="s">
        <v>760</v>
      </c>
      <c r="D199" s="413" t="s">
        <v>15</v>
      </c>
      <c r="E199" s="414" t="s">
        <v>16</v>
      </c>
      <c r="F199" s="415">
        <f t="shared" si="196"/>
        <v>55</v>
      </c>
      <c r="G199" s="415">
        <f>[5]내역서!F199</f>
        <v>55</v>
      </c>
      <c r="H199" s="415">
        <v>55</v>
      </c>
      <c r="I199" s="415">
        <f t="shared" si="203"/>
        <v>0</v>
      </c>
      <c r="J199" s="415">
        <f>내역서!F199</f>
        <v>0</v>
      </c>
      <c r="K199" s="416">
        <v>99650.6</v>
      </c>
      <c r="L199" s="417">
        <f t="shared" si="197"/>
        <v>0</v>
      </c>
      <c r="M199" s="416">
        <v>71248.800000000003</v>
      </c>
      <c r="N199" s="417">
        <f t="shared" si="198"/>
        <v>0</v>
      </c>
      <c r="O199" s="416">
        <v>1567</v>
      </c>
      <c r="P199" s="417">
        <f t="shared" si="199"/>
        <v>0</v>
      </c>
      <c r="Q199" s="416">
        <f t="shared" si="200"/>
        <v>172466.40000000002</v>
      </c>
      <c r="R199" s="417">
        <f t="shared" si="216"/>
        <v>0</v>
      </c>
      <c r="S199" s="417">
        <f t="shared" ref="S199" si="241">J199-J198</f>
        <v>0</v>
      </c>
      <c r="T199" s="417">
        <f t="shared" ref="T199:U199" si="242">Q199-Q198</f>
        <v>0</v>
      </c>
      <c r="U199" s="417">
        <f t="shared" si="242"/>
        <v>0</v>
      </c>
      <c r="V199" s="414"/>
      <c r="W199" s="619" t="str">
        <f t="shared" si="185"/>
        <v/>
      </c>
    </row>
    <row r="200" spans="1:23" s="401" customFormat="1" ht="24" hidden="1" customHeight="1">
      <c r="A200" s="366" t="s">
        <v>2055</v>
      </c>
      <c r="B200" s="408" t="s">
        <v>0</v>
      </c>
      <c r="C200" s="408" t="s">
        <v>2217</v>
      </c>
      <c r="D200" s="408" t="s">
        <v>2</v>
      </c>
      <c r="E200" s="409" t="s">
        <v>2104</v>
      </c>
      <c r="F200" s="410">
        <f>G200</f>
        <v>10785.78</v>
      </c>
      <c r="G200" s="410">
        <f>[5]내역서!F200</f>
        <v>10785.78</v>
      </c>
      <c r="H200" s="410">
        <v>10785.78</v>
      </c>
      <c r="I200" s="410">
        <f>G200-H200</f>
        <v>0</v>
      </c>
      <c r="J200" s="410">
        <f>내역서!F200</f>
        <v>0</v>
      </c>
      <c r="K200" s="411">
        <v>0</v>
      </c>
      <c r="L200" s="412">
        <f>INT($J200*K200)</f>
        <v>0</v>
      </c>
      <c r="M200" s="411">
        <v>497.6</v>
      </c>
      <c r="N200" s="412">
        <f>INT($J200*M200)</f>
        <v>0</v>
      </c>
      <c r="O200" s="411">
        <v>0</v>
      </c>
      <c r="P200" s="412">
        <f>INT($J200*O200)</f>
        <v>0</v>
      </c>
      <c r="Q200" s="411">
        <f>+K200+M200+O200</f>
        <v>497.6</v>
      </c>
      <c r="R200" s="412">
        <f>L200+N200+P200</f>
        <v>0</v>
      </c>
      <c r="S200" s="412"/>
      <c r="T200" s="412"/>
      <c r="U200" s="412"/>
      <c r="V200" s="409" t="s">
        <v>0</v>
      </c>
      <c r="W200" s="617" t="str">
        <f>+IF(J200&lt;0,"ng","")</f>
        <v/>
      </c>
    </row>
    <row r="201" spans="1:23" ht="24" hidden="1" customHeight="1">
      <c r="A201" s="372" t="s">
        <v>5436</v>
      </c>
      <c r="B201" s="413" t="s">
        <v>0</v>
      </c>
      <c r="C201" s="413" t="s">
        <v>761</v>
      </c>
      <c r="D201" s="413" t="s">
        <v>2</v>
      </c>
      <c r="E201" s="414" t="s">
        <v>671</v>
      </c>
      <c r="F201" s="415">
        <f t="shared" si="196"/>
        <v>10785.78</v>
      </c>
      <c r="G201" s="415">
        <f>[5]내역서!F201</f>
        <v>10785.78</v>
      </c>
      <c r="H201" s="415">
        <v>10785.78</v>
      </c>
      <c r="I201" s="415">
        <f t="shared" si="203"/>
        <v>0</v>
      </c>
      <c r="J201" s="415">
        <f>내역서!F201</f>
        <v>0</v>
      </c>
      <c r="K201" s="416">
        <v>0</v>
      </c>
      <c r="L201" s="417">
        <f t="shared" si="197"/>
        <v>0</v>
      </c>
      <c r="M201" s="416">
        <v>497.6</v>
      </c>
      <c r="N201" s="417">
        <f t="shared" si="198"/>
        <v>0</v>
      </c>
      <c r="O201" s="416">
        <v>0</v>
      </c>
      <c r="P201" s="417">
        <f t="shared" si="199"/>
        <v>0</v>
      </c>
      <c r="Q201" s="416">
        <f t="shared" si="200"/>
        <v>497.6</v>
      </c>
      <c r="R201" s="417">
        <f t="shared" si="216"/>
        <v>0</v>
      </c>
      <c r="S201" s="417">
        <f t="shared" ref="S201" si="243">J201-J200</f>
        <v>0</v>
      </c>
      <c r="T201" s="417">
        <f t="shared" ref="T201:U201" si="244">Q201-Q200</f>
        <v>0</v>
      </c>
      <c r="U201" s="417">
        <f t="shared" si="244"/>
        <v>0</v>
      </c>
      <c r="V201" s="414"/>
      <c r="W201" s="619" t="str">
        <f t="shared" si="185"/>
        <v/>
      </c>
    </row>
    <row r="202" spans="1:23" s="401" customFormat="1" ht="24" hidden="1" customHeight="1">
      <c r="A202" s="366" t="s">
        <v>2055</v>
      </c>
      <c r="B202" s="408" t="s">
        <v>0</v>
      </c>
      <c r="C202" s="461" t="s">
        <v>2218</v>
      </c>
      <c r="D202" s="462"/>
      <c r="E202" s="419" t="s">
        <v>2104</v>
      </c>
      <c r="F202" s="411">
        <v>0</v>
      </c>
      <c r="G202" s="411">
        <f>[5]내역서!F202</f>
        <v>20225</v>
      </c>
      <c r="H202" s="411">
        <v>0</v>
      </c>
      <c r="I202" s="411"/>
      <c r="J202" s="410">
        <f>내역서!F202</f>
        <v>0</v>
      </c>
      <c r="K202" s="411"/>
      <c r="L202" s="412">
        <f>INT($J202*K202)</f>
        <v>0</v>
      </c>
      <c r="M202" s="411">
        <v>2497</v>
      </c>
      <c r="N202" s="412">
        <f>INT($J202*M202)</f>
        <v>0</v>
      </c>
      <c r="O202" s="411">
        <v>75</v>
      </c>
      <c r="P202" s="412">
        <f>INT($J202*O202)</f>
        <v>0</v>
      </c>
      <c r="Q202" s="420">
        <f>+K202+M202+O202</f>
        <v>2572</v>
      </c>
      <c r="R202" s="412">
        <f>+L202+N202+P202</f>
        <v>0</v>
      </c>
      <c r="S202" s="412"/>
      <c r="T202" s="412"/>
      <c r="U202" s="412"/>
      <c r="V202" s="419" t="s">
        <v>2081</v>
      </c>
      <c r="W202" s="617" t="str">
        <f>+IF(J202&lt;0,"ng","")</f>
        <v/>
      </c>
    </row>
    <row r="203" spans="1:23" ht="24" hidden="1" customHeight="1">
      <c r="A203" s="372" t="s">
        <v>5430</v>
      </c>
      <c r="B203" s="424"/>
      <c r="C203" s="463" t="s">
        <v>5445</v>
      </c>
      <c r="D203" s="464"/>
      <c r="E203" s="422" t="s">
        <v>5446</v>
      </c>
      <c r="F203" s="416">
        <v>0</v>
      </c>
      <c r="G203" s="416">
        <f>[5]내역서!F203</f>
        <v>20225</v>
      </c>
      <c r="H203" s="416">
        <v>0</v>
      </c>
      <c r="I203" s="416"/>
      <c r="J203" s="415">
        <f>내역서!F203</f>
        <v>0</v>
      </c>
      <c r="K203" s="416"/>
      <c r="L203" s="417">
        <f t="shared" si="197"/>
        <v>0</v>
      </c>
      <c r="M203" s="416">
        <v>2497</v>
      </c>
      <c r="N203" s="417">
        <f t="shared" si="198"/>
        <v>0</v>
      </c>
      <c r="O203" s="416">
        <v>75</v>
      </c>
      <c r="P203" s="417">
        <f t="shared" si="199"/>
        <v>0</v>
      </c>
      <c r="Q203" s="423">
        <f t="shared" si="200"/>
        <v>2572</v>
      </c>
      <c r="R203" s="417">
        <f t="shared" si="200"/>
        <v>0</v>
      </c>
      <c r="S203" s="417">
        <f t="shared" ref="S203" si="245">J203-J202</f>
        <v>0</v>
      </c>
      <c r="T203" s="417">
        <f t="shared" ref="T203:U203" si="246">Q203-Q202</f>
        <v>0</v>
      </c>
      <c r="U203" s="417">
        <f t="shared" si="246"/>
        <v>0</v>
      </c>
      <c r="V203" s="422" t="s">
        <v>5447</v>
      </c>
      <c r="W203" s="619" t="str">
        <f t="shared" si="185"/>
        <v/>
      </c>
    </row>
    <row r="204" spans="1:23" s="401" customFormat="1" ht="24" hidden="1" customHeight="1">
      <c r="A204" s="366" t="s">
        <v>2055</v>
      </c>
      <c r="B204" s="408" t="s">
        <v>0</v>
      </c>
      <c r="C204" s="408" t="s">
        <v>2223</v>
      </c>
      <c r="D204" s="408" t="s">
        <v>0</v>
      </c>
      <c r="E204" s="409" t="s">
        <v>1860</v>
      </c>
      <c r="F204" s="410">
        <f t="shared" ref="F204:F209" si="247">G204</f>
        <v>101</v>
      </c>
      <c r="G204" s="410">
        <f>[5]내역서!F204</f>
        <v>101</v>
      </c>
      <c r="H204" s="410">
        <v>101</v>
      </c>
      <c r="I204" s="410">
        <f>G204-H204</f>
        <v>0</v>
      </c>
      <c r="J204" s="410">
        <f>내역서!F204</f>
        <v>0</v>
      </c>
      <c r="K204" s="411">
        <v>139970.5</v>
      </c>
      <c r="L204" s="412">
        <f>INT($J204*K204)</f>
        <v>0</v>
      </c>
      <c r="M204" s="411">
        <v>124923.2</v>
      </c>
      <c r="N204" s="412">
        <f>INT($J204*M204)</f>
        <v>0</v>
      </c>
      <c r="O204" s="411">
        <v>4755.1000000000004</v>
      </c>
      <c r="P204" s="412">
        <f>INT($J204*O204)</f>
        <v>0</v>
      </c>
      <c r="Q204" s="411">
        <f>+K204+M204+O204</f>
        <v>269648.8</v>
      </c>
      <c r="R204" s="412">
        <f>L204+N204+P204</f>
        <v>0</v>
      </c>
      <c r="S204" s="412"/>
      <c r="T204" s="412"/>
      <c r="U204" s="412"/>
      <c r="V204" s="409" t="s">
        <v>0</v>
      </c>
      <c r="W204" s="617" t="str">
        <f>+IF(J204&lt;0,"ng","")</f>
        <v/>
      </c>
    </row>
    <row r="205" spans="1:23" ht="24" hidden="1" customHeight="1">
      <c r="A205" s="372" t="s">
        <v>5430</v>
      </c>
      <c r="B205" s="413" t="s">
        <v>0</v>
      </c>
      <c r="C205" s="413" t="s">
        <v>762</v>
      </c>
      <c r="D205" s="413" t="s">
        <v>0</v>
      </c>
      <c r="E205" s="414" t="s">
        <v>729</v>
      </c>
      <c r="F205" s="415">
        <f t="shared" si="247"/>
        <v>101</v>
      </c>
      <c r="G205" s="415">
        <f>[5]내역서!F205</f>
        <v>101</v>
      </c>
      <c r="H205" s="415">
        <v>101</v>
      </c>
      <c r="I205" s="415">
        <f t="shared" ref="I205:I209" si="248">G205-H205</f>
        <v>0</v>
      </c>
      <c r="J205" s="415">
        <f>내역서!F205</f>
        <v>0</v>
      </c>
      <c r="K205" s="416">
        <v>139970.5</v>
      </c>
      <c r="L205" s="417">
        <f t="shared" si="197"/>
        <v>0</v>
      </c>
      <c r="M205" s="416">
        <v>124923.2</v>
      </c>
      <c r="N205" s="417">
        <f t="shared" si="198"/>
        <v>0</v>
      </c>
      <c r="O205" s="416">
        <v>4755.1000000000004</v>
      </c>
      <c r="P205" s="417">
        <f t="shared" si="199"/>
        <v>0</v>
      </c>
      <c r="Q205" s="416">
        <f t="shared" si="200"/>
        <v>269648.8</v>
      </c>
      <c r="R205" s="417">
        <f t="shared" si="216"/>
        <v>0</v>
      </c>
      <c r="S205" s="417">
        <f t="shared" ref="S205" si="249">J205-J204</f>
        <v>0</v>
      </c>
      <c r="T205" s="417">
        <f t="shared" ref="T205:U205" si="250">Q205-Q204</f>
        <v>0</v>
      </c>
      <c r="U205" s="417">
        <f t="shared" si="250"/>
        <v>0</v>
      </c>
      <c r="V205" s="414"/>
      <c r="W205" s="619" t="str">
        <f t="shared" si="185"/>
        <v/>
      </c>
    </row>
    <row r="206" spans="1:23" s="401" customFormat="1" ht="24" hidden="1" customHeight="1">
      <c r="A206" s="366" t="s">
        <v>2055</v>
      </c>
      <c r="B206" s="408" t="s">
        <v>0</v>
      </c>
      <c r="C206" s="408" t="s">
        <v>2224</v>
      </c>
      <c r="D206" s="408" t="s">
        <v>17</v>
      </c>
      <c r="E206" s="409" t="s">
        <v>18</v>
      </c>
      <c r="F206" s="410">
        <f t="shared" si="247"/>
        <v>691</v>
      </c>
      <c r="G206" s="410">
        <f>[5]내역서!F206</f>
        <v>691</v>
      </c>
      <c r="H206" s="410">
        <v>691</v>
      </c>
      <c r="I206" s="410">
        <f>G206-H206</f>
        <v>0</v>
      </c>
      <c r="J206" s="410">
        <f>내역서!F206</f>
        <v>0</v>
      </c>
      <c r="K206" s="411">
        <v>10680.8</v>
      </c>
      <c r="L206" s="412">
        <f>INT($J206*K206)</f>
        <v>0</v>
      </c>
      <c r="M206" s="411">
        <v>0</v>
      </c>
      <c r="N206" s="412">
        <f>INT($J206*M206)</f>
        <v>0</v>
      </c>
      <c r="O206" s="411">
        <v>0</v>
      </c>
      <c r="P206" s="412">
        <f>INT($J206*O206)</f>
        <v>0</v>
      </c>
      <c r="Q206" s="411">
        <f>+K206+M206+O206</f>
        <v>10680.8</v>
      </c>
      <c r="R206" s="412">
        <f>L206+N206+P206</f>
        <v>0</v>
      </c>
      <c r="S206" s="412"/>
      <c r="T206" s="412"/>
      <c r="U206" s="412"/>
      <c r="V206" s="409" t="s">
        <v>0</v>
      </c>
      <c r="W206" s="617" t="str">
        <f>+IF(J206&lt;0,"ng","")</f>
        <v/>
      </c>
    </row>
    <row r="207" spans="1:23" ht="24" hidden="1" customHeight="1">
      <c r="A207" s="372" t="s">
        <v>5430</v>
      </c>
      <c r="B207" s="413" t="s">
        <v>0</v>
      </c>
      <c r="C207" s="413" t="s">
        <v>763</v>
      </c>
      <c r="D207" s="413" t="s">
        <v>17</v>
      </c>
      <c r="E207" s="414" t="s">
        <v>18</v>
      </c>
      <c r="F207" s="415">
        <f t="shared" si="247"/>
        <v>691</v>
      </c>
      <c r="G207" s="415">
        <f>[5]내역서!F207</f>
        <v>691</v>
      </c>
      <c r="H207" s="415">
        <v>691</v>
      </c>
      <c r="I207" s="415">
        <f t="shared" si="248"/>
        <v>0</v>
      </c>
      <c r="J207" s="415">
        <f>내역서!F207</f>
        <v>0</v>
      </c>
      <c r="K207" s="416">
        <v>10680.8</v>
      </c>
      <c r="L207" s="417">
        <f t="shared" si="197"/>
        <v>0</v>
      </c>
      <c r="M207" s="416">
        <v>0</v>
      </c>
      <c r="N207" s="417">
        <f t="shared" si="198"/>
        <v>0</v>
      </c>
      <c r="O207" s="416">
        <v>0</v>
      </c>
      <c r="P207" s="417">
        <f t="shared" si="199"/>
        <v>0</v>
      </c>
      <c r="Q207" s="416">
        <f t="shared" si="200"/>
        <v>10680.8</v>
      </c>
      <c r="R207" s="417">
        <f t="shared" si="216"/>
        <v>0</v>
      </c>
      <c r="S207" s="417">
        <f t="shared" ref="S207" si="251">J207-J206</f>
        <v>0</v>
      </c>
      <c r="T207" s="417">
        <f t="shared" ref="T207:U207" si="252">Q207-Q206</f>
        <v>0</v>
      </c>
      <c r="U207" s="417">
        <f t="shared" si="252"/>
        <v>0</v>
      </c>
      <c r="V207" s="414"/>
      <c r="W207" s="619" t="str">
        <f t="shared" si="185"/>
        <v/>
      </c>
    </row>
    <row r="208" spans="1:23" s="401" customFormat="1" ht="24" hidden="1" customHeight="1">
      <c r="A208" s="366" t="s">
        <v>2055</v>
      </c>
      <c r="B208" s="408" t="s">
        <v>0</v>
      </c>
      <c r="C208" s="408" t="s">
        <v>2224</v>
      </c>
      <c r="D208" s="408" t="s">
        <v>19</v>
      </c>
      <c r="E208" s="409" t="s">
        <v>18</v>
      </c>
      <c r="F208" s="410">
        <f t="shared" si="247"/>
        <v>7279</v>
      </c>
      <c r="G208" s="410">
        <f>[5]내역서!F208</f>
        <v>7279</v>
      </c>
      <c r="H208" s="410">
        <v>7279</v>
      </c>
      <c r="I208" s="410">
        <f>G208-H208</f>
        <v>0</v>
      </c>
      <c r="J208" s="410">
        <f>내역서!F208</f>
        <v>0</v>
      </c>
      <c r="K208" s="411">
        <v>9216.5</v>
      </c>
      <c r="L208" s="412">
        <f>INT($J208*K208)</f>
        <v>0</v>
      </c>
      <c r="M208" s="411">
        <v>0</v>
      </c>
      <c r="N208" s="412">
        <f>INT($J208*M208)</f>
        <v>0</v>
      </c>
      <c r="O208" s="411">
        <v>0</v>
      </c>
      <c r="P208" s="412">
        <f>INT($J208*O208)</f>
        <v>0</v>
      </c>
      <c r="Q208" s="411">
        <f>+K208+M208+O208</f>
        <v>9216.5</v>
      </c>
      <c r="R208" s="412">
        <f>L208+N208+P208</f>
        <v>0</v>
      </c>
      <c r="S208" s="412"/>
      <c r="T208" s="412"/>
      <c r="U208" s="412"/>
      <c r="V208" s="409" t="s">
        <v>0</v>
      </c>
      <c r="W208" s="617" t="str">
        <f>+IF(J208&lt;0,"ng","")</f>
        <v/>
      </c>
    </row>
    <row r="209" spans="1:23" ht="24" hidden="1" customHeight="1">
      <c r="A209" s="372" t="s">
        <v>5448</v>
      </c>
      <c r="B209" s="413" t="s">
        <v>0</v>
      </c>
      <c r="C209" s="413" t="s">
        <v>763</v>
      </c>
      <c r="D209" s="413" t="s">
        <v>19</v>
      </c>
      <c r="E209" s="414" t="s">
        <v>18</v>
      </c>
      <c r="F209" s="415">
        <f t="shared" si="247"/>
        <v>7279</v>
      </c>
      <c r="G209" s="415">
        <f>[5]내역서!F209</f>
        <v>7279</v>
      </c>
      <c r="H209" s="415">
        <v>7279</v>
      </c>
      <c r="I209" s="415">
        <f t="shared" si="248"/>
        <v>0</v>
      </c>
      <c r="J209" s="415">
        <f>내역서!F209</f>
        <v>0</v>
      </c>
      <c r="K209" s="416">
        <v>9216.5</v>
      </c>
      <c r="L209" s="417">
        <f t="shared" si="197"/>
        <v>0</v>
      </c>
      <c r="M209" s="416">
        <v>0</v>
      </c>
      <c r="N209" s="417">
        <f t="shared" si="198"/>
        <v>0</v>
      </c>
      <c r="O209" s="416">
        <v>0</v>
      </c>
      <c r="P209" s="417">
        <f t="shared" si="199"/>
        <v>0</v>
      </c>
      <c r="Q209" s="416">
        <f t="shared" si="200"/>
        <v>9216.5</v>
      </c>
      <c r="R209" s="417">
        <f t="shared" si="216"/>
        <v>0</v>
      </c>
      <c r="S209" s="417">
        <f t="shared" ref="S209" si="253">J209-J208</f>
        <v>0</v>
      </c>
      <c r="T209" s="417">
        <f t="shared" ref="T209:U209" si="254">Q209-Q208</f>
        <v>0</v>
      </c>
      <c r="U209" s="417">
        <f t="shared" si="254"/>
        <v>0</v>
      </c>
      <c r="V209" s="414"/>
      <c r="W209" s="619" t="str">
        <f t="shared" si="185"/>
        <v/>
      </c>
    </row>
    <row r="210" spans="1:23" s="401" customFormat="1" ht="24" hidden="1" customHeight="1">
      <c r="A210" s="366" t="s">
        <v>5449</v>
      </c>
      <c r="B210" s="418" t="s">
        <v>0</v>
      </c>
      <c r="C210" s="647" t="str">
        <f>[5]내역서!C210</f>
        <v>커플러</v>
      </c>
      <c r="D210" s="647" t="str">
        <f>[5]내역서!D210</f>
        <v>(H19)</v>
      </c>
      <c r="E210" s="648" t="str">
        <f>[5]내역서!E210</f>
        <v>EA</v>
      </c>
      <c r="F210" s="411"/>
      <c r="G210" s="411">
        <f>[5]내역서!F210</f>
        <v>334</v>
      </c>
      <c r="H210" s="411">
        <v>0</v>
      </c>
      <c r="I210" s="411"/>
      <c r="J210" s="411">
        <f>내역서!F210</f>
        <v>0</v>
      </c>
      <c r="K210" s="411">
        <v>7493.8</v>
      </c>
      <c r="L210" s="412">
        <f>INT($J210*K210)</f>
        <v>0</v>
      </c>
      <c r="M210" s="411">
        <f>[5]내역서!I210</f>
        <v>0</v>
      </c>
      <c r="N210" s="412">
        <f>INT($J210*M210)</f>
        <v>0</v>
      </c>
      <c r="O210" s="411">
        <f>[5]내역서!K210</f>
        <v>0</v>
      </c>
      <c r="P210" s="412">
        <f>INT($J210*O210)</f>
        <v>0</v>
      </c>
      <c r="Q210" s="411">
        <f>+K210+M210+O210</f>
        <v>7493.8</v>
      </c>
      <c r="R210" s="412">
        <f>L210+N210+P210</f>
        <v>0</v>
      </c>
      <c r="S210" s="412"/>
      <c r="T210" s="412"/>
      <c r="U210" s="412"/>
      <c r="V210" s="419" t="s">
        <v>0</v>
      </c>
      <c r="W210" s="617" t="str">
        <f>+IF(J210&lt;0,"ng","")</f>
        <v/>
      </c>
    </row>
    <row r="211" spans="1:23" ht="24" hidden="1" customHeight="1">
      <c r="A211" s="372" t="s">
        <v>5430</v>
      </c>
      <c r="B211" s="421" t="s">
        <v>0</v>
      </c>
      <c r="C211" s="650" t="str">
        <f>[5]내역서!C211</f>
        <v>커플러</v>
      </c>
      <c r="D211" s="650" t="str">
        <f>[5]내역서!D211</f>
        <v>(H19)</v>
      </c>
      <c r="E211" s="651" t="str">
        <f>[5]내역서!E211</f>
        <v>EA</v>
      </c>
      <c r="F211" s="416"/>
      <c r="G211" s="416">
        <f>[5]내역서!F211</f>
        <v>334</v>
      </c>
      <c r="H211" s="416">
        <v>0</v>
      </c>
      <c r="I211" s="416"/>
      <c r="J211" s="416">
        <f>내역서!F211</f>
        <v>0</v>
      </c>
      <c r="K211" s="416">
        <v>7493.8</v>
      </c>
      <c r="L211" s="417">
        <f t="shared" ref="L211:L215" si="255">INT($J211*K211)</f>
        <v>0</v>
      </c>
      <c r="M211" s="416">
        <f>[5]내역서!I211</f>
        <v>0</v>
      </c>
      <c r="N211" s="417">
        <f t="shared" ref="N211:N215" si="256">INT($J211*M211)</f>
        <v>0</v>
      </c>
      <c r="O211" s="416">
        <f>[5]내역서!K211</f>
        <v>0</v>
      </c>
      <c r="P211" s="417">
        <f t="shared" ref="P211:P215" si="257">INT($J211*O211)</f>
        <v>0</v>
      </c>
      <c r="Q211" s="416">
        <f t="shared" ref="Q211:Q215" si="258">+K211+M211+O211</f>
        <v>7493.8</v>
      </c>
      <c r="R211" s="417">
        <f t="shared" ref="R211:R215" si="259">L211+N211+P211</f>
        <v>0</v>
      </c>
      <c r="S211" s="417">
        <f t="shared" ref="S211" si="260">J211-J210</f>
        <v>0</v>
      </c>
      <c r="T211" s="417">
        <f t="shared" ref="T211:U211" si="261">Q211-Q210</f>
        <v>0</v>
      </c>
      <c r="U211" s="417">
        <f t="shared" si="261"/>
        <v>0</v>
      </c>
      <c r="V211" s="422"/>
      <c r="W211" s="619" t="str">
        <f t="shared" si="185"/>
        <v/>
      </c>
    </row>
    <row r="212" spans="1:23" s="401" customFormat="1" ht="24" hidden="1" customHeight="1">
      <c r="A212" s="366" t="s">
        <v>5432</v>
      </c>
      <c r="B212" s="418" t="s">
        <v>0</v>
      </c>
      <c r="C212" s="647" t="str">
        <f>[5]내역서!C212</f>
        <v>커플러</v>
      </c>
      <c r="D212" s="647" t="str">
        <f>[5]내역서!D212</f>
        <v>(H16)</v>
      </c>
      <c r="E212" s="648" t="str">
        <f>[5]내역서!E212</f>
        <v>EA</v>
      </c>
      <c r="F212" s="411"/>
      <c r="G212" s="411">
        <f>[5]내역서!F212</f>
        <v>4069</v>
      </c>
      <c r="H212" s="411">
        <v>0</v>
      </c>
      <c r="I212" s="411"/>
      <c r="J212" s="411">
        <f>내역서!F212</f>
        <v>0</v>
      </c>
      <c r="K212" s="411">
        <v>6790</v>
      </c>
      <c r="L212" s="412">
        <f>INT($J212*K212)</f>
        <v>0</v>
      </c>
      <c r="M212" s="411">
        <f>[5]내역서!I212</f>
        <v>0</v>
      </c>
      <c r="N212" s="412">
        <f>INT($J212*M212)</f>
        <v>0</v>
      </c>
      <c r="O212" s="411">
        <f>[5]내역서!K212</f>
        <v>0</v>
      </c>
      <c r="P212" s="412">
        <f>INT($J212*O212)</f>
        <v>0</v>
      </c>
      <c r="Q212" s="411">
        <f>+K212+M212+O212</f>
        <v>6790</v>
      </c>
      <c r="R212" s="412">
        <f>L212+N212+P212</f>
        <v>0</v>
      </c>
      <c r="S212" s="412"/>
      <c r="T212" s="412"/>
      <c r="U212" s="412"/>
      <c r="V212" s="630" t="s">
        <v>2081</v>
      </c>
      <c r="W212" s="617" t="str">
        <f>+IF(J212&lt;0,"ng","")</f>
        <v/>
      </c>
    </row>
    <row r="213" spans="1:23" ht="24" hidden="1" customHeight="1">
      <c r="A213" s="372" t="s">
        <v>5436</v>
      </c>
      <c r="B213" s="421" t="s">
        <v>0</v>
      </c>
      <c r="C213" s="650" t="str">
        <f>[5]내역서!C213</f>
        <v>커플러</v>
      </c>
      <c r="D213" s="650" t="str">
        <f>[5]내역서!D213</f>
        <v>(H16)</v>
      </c>
      <c r="E213" s="651" t="str">
        <f>[5]내역서!E213</f>
        <v>EA</v>
      </c>
      <c r="F213" s="416"/>
      <c r="G213" s="416">
        <f>[5]내역서!F213</f>
        <v>4069</v>
      </c>
      <c r="H213" s="416">
        <v>0</v>
      </c>
      <c r="I213" s="416"/>
      <c r="J213" s="416">
        <f>내역서!F213</f>
        <v>0</v>
      </c>
      <c r="K213" s="416">
        <v>6790</v>
      </c>
      <c r="L213" s="417">
        <f t="shared" si="255"/>
        <v>0</v>
      </c>
      <c r="M213" s="416">
        <f>[5]내역서!I213</f>
        <v>0</v>
      </c>
      <c r="N213" s="417">
        <f t="shared" si="256"/>
        <v>0</v>
      </c>
      <c r="O213" s="416">
        <f>[5]내역서!K213</f>
        <v>0</v>
      </c>
      <c r="P213" s="417">
        <f t="shared" si="257"/>
        <v>0</v>
      </c>
      <c r="Q213" s="416">
        <f t="shared" si="258"/>
        <v>6790</v>
      </c>
      <c r="R213" s="417">
        <f t="shared" si="259"/>
        <v>0</v>
      </c>
      <c r="S213" s="417">
        <f t="shared" ref="S213" si="262">J213-J212</f>
        <v>0</v>
      </c>
      <c r="T213" s="417">
        <f t="shared" ref="T213:U213" si="263">Q213-Q212</f>
        <v>0</v>
      </c>
      <c r="U213" s="417">
        <f t="shared" si="263"/>
        <v>0</v>
      </c>
      <c r="V213" s="631" t="s">
        <v>5450</v>
      </c>
      <c r="W213" s="619" t="str">
        <f t="shared" si="185"/>
        <v/>
      </c>
    </row>
    <row r="214" spans="1:23" s="401" customFormat="1" ht="24" hidden="1" customHeight="1">
      <c r="A214" s="366" t="s">
        <v>2055</v>
      </c>
      <c r="B214" s="408" t="s">
        <v>0</v>
      </c>
      <c r="C214" s="642" t="str">
        <f>[5]내역서!C214</f>
        <v>배수공설치</v>
      </c>
      <c r="D214" s="642" t="str">
        <f>[5]내역서!D214</f>
        <v>(PVC,φ50㎜)</v>
      </c>
      <c r="E214" s="643" t="str">
        <f>[5]내역서!E214</f>
        <v>M</v>
      </c>
      <c r="F214" s="410"/>
      <c r="G214" s="410">
        <f>[5]내역서!F214</f>
        <v>224.64</v>
      </c>
      <c r="H214" s="410">
        <v>0</v>
      </c>
      <c r="I214" s="410"/>
      <c r="J214" s="410">
        <f>내역서!F214</f>
        <v>0</v>
      </c>
      <c r="K214" s="411">
        <v>4371</v>
      </c>
      <c r="L214" s="412">
        <f>INT($J214*K214)</f>
        <v>0</v>
      </c>
      <c r="M214" s="411">
        <f>[5]내역서!I214</f>
        <v>2086</v>
      </c>
      <c r="N214" s="412">
        <f>INT($J214*M214)</f>
        <v>0</v>
      </c>
      <c r="O214" s="411">
        <f>[5]내역서!K214</f>
        <v>0</v>
      </c>
      <c r="P214" s="412">
        <f>INT($J214*O214)</f>
        <v>0</v>
      </c>
      <c r="Q214" s="411">
        <f>+K214+M214+O214</f>
        <v>6457</v>
      </c>
      <c r="R214" s="412">
        <f>L214+N214+P214</f>
        <v>0</v>
      </c>
      <c r="S214" s="412"/>
      <c r="T214" s="412"/>
      <c r="U214" s="412"/>
      <c r="V214" s="628" t="s">
        <v>2081</v>
      </c>
      <c r="W214" s="617" t="str">
        <f>+IF(J214&lt;0,"ng","")</f>
        <v/>
      </c>
    </row>
    <row r="215" spans="1:23" ht="24" hidden="1" customHeight="1">
      <c r="A215" s="372" t="s">
        <v>2072</v>
      </c>
      <c r="B215" s="413" t="s">
        <v>0</v>
      </c>
      <c r="C215" s="644" t="str">
        <f>[5]내역서!C215</f>
        <v>배수공설치</v>
      </c>
      <c r="D215" s="644" t="str">
        <f>[5]내역서!D215</f>
        <v>(PVC,φ50㎜)</v>
      </c>
      <c r="E215" s="645" t="str">
        <f>[5]내역서!E215</f>
        <v>M</v>
      </c>
      <c r="F215" s="415"/>
      <c r="G215" s="415">
        <f>[5]내역서!F215</f>
        <v>224.64</v>
      </c>
      <c r="H215" s="415">
        <v>0</v>
      </c>
      <c r="I215" s="415"/>
      <c r="J215" s="415">
        <f>내역서!F215</f>
        <v>0</v>
      </c>
      <c r="K215" s="416">
        <v>4371</v>
      </c>
      <c r="L215" s="417">
        <f t="shared" si="255"/>
        <v>0</v>
      </c>
      <c r="M215" s="416">
        <f>[5]내역서!I215</f>
        <v>2086</v>
      </c>
      <c r="N215" s="417">
        <f t="shared" si="256"/>
        <v>0</v>
      </c>
      <c r="O215" s="416">
        <f>[5]내역서!K215</f>
        <v>0</v>
      </c>
      <c r="P215" s="417">
        <f t="shared" si="257"/>
        <v>0</v>
      </c>
      <c r="Q215" s="416">
        <f t="shared" si="258"/>
        <v>6457</v>
      </c>
      <c r="R215" s="417">
        <f t="shared" si="259"/>
        <v>0</v>
      </c>
      <c r="S215" s="417">
        <f t="shared" ref="S215" si="264">J215-J214</f>
        <v>0</v>
      </c>
      <c r="T215" s="417">
        <f t="shared" ref="T215:U215" si="265">Q215-Q214</f>
        <v>0</v>
      </c>
      <c r="U215" s="417">
        <f t="shared" si="265"/>
        <v>0</v>
      </c>
      <c r="V215" s="629" t="s">
        <v>5451</v>
      </c>
      <c r="W215" s="619" t="str">
        <f t="shared" si="185"/>
        <v/>
      </c>
    </row>
    <row r="216" spans="1:23" s="401" customFormat="1" ht="24" hidden="1" customHeight="1">
      <c r="A216" s="366" t="s">
        <v>5452</v>
      </c>
      <c r="B216" s="408" t="s">
        <v>0</v>
      </c>
      <c r="C216" s="408" t="s">
        <v>2231</v>
      </c>
      <c r="D216" s="408" t="s">
        <v>2232</v>
      </c>
      <c r="E216" s="409" t="s">
        <v>20</v>
      </c>
      <c r="F216" s="410">
        <f>G216</f>
        <v>1159.4490000000001</v>
      </c>
      <c r="G216" s="410">
        <f>[5]내역서!F216</f>
        <v>1159.4490000000001</v>
      </c>
      <c r="H216" s="410">
        <v>1159.4490000000001</v>
      </c>
      <c r="I216" s="410">
        <f>G216-H216</f>
        <v>0</v>
      </c>
      <c r="J216" s="410">
        <f>내역서!F216</f>
        <v>0</v>
      </c>
      <c r="K216" s="411">
        <v>105346.1</v>
      </c>
      <c r="L216" s="412">
        <f>INT($J216*K216)</f>
        <v>0</v>
      </c>
      <c r="M216" s="411">
        <v>514337.4</v>
      </c>
      <c r="N216" s="412">
        <f>INT($J216*M216)</f>
        <v>0</v>
      </c>
      <c r="O216" s="411">
        <v>0</v>
      </c>
      <c r="P216" s="412">
        <f>INT($J216*O216)</f>
        <v>0</v>
      </c>
      <c r="Q216" s="411">
        <f>+K216+M216+O216</f>
        <v>619683.5</v>
      </c>
      <c r="R216" s="412">
        <f>L216+N216+P216</f>
        <v>0</v>
      </c>
      <c r="S216" s="412"/>
      <c r="T216" s="412"/>
      <c r="U216" s="412"/>
      <c r="V216" s="409" t="s">
        <v>0</v>
      </c>
      <c r="W216" s="617" t="str">
        <f>+IF(J216&lt;0,"ng","")</f>
        <v/>
      </c>
    </row>
    <row r="217" spans="1:23" ht="24" hidden="1" customHeight="1">
      <c r="A217" s="372" t="s">
        <v>5436</v>
      </c>
      <c r="B217" s="413" t="s">
        <v>0</v>
      </c>
      <c r="C217" s="413" t="s">
        <v>764</v>
      </c>
      <c r="D217" s="413" t="s">
        <v>765</v>
      </c>
      <c r="E217" s="414" t="s">
        <v>20</v>
      </c>
      <c r="F217" s="415">
        <f>G217</f>
        <v>1159.4490000000001</v>
      </c>
      <c r="G217" s="415">
        <f>[5]내역서!F217</f>
        <v>1159.4490000000001</v>
      </c>
      <c r="H217" s="415">
        <v>1159.4490000000001</v>
      </c>
      <c r="I217" s="415">
        <f t="shared" ref="I217" si="266">G217-H217</f>
        <v>0</v>
      </c>
      <c r="J217" s="415">
        <f>내역서!F217</f>
        <v>0</v>
      </c>
      <c r="K217" s="416">
        <v>105346.1</v>
      </c>
      <c r="L217" s="417">
        <f t="shared" si="197"/>
        <v>0</v>
      </c>
      <c r="M217" s="416">
        <v>514337.4</v>
      </c>
      <c r="N217" s="417">
        <f t="shared" si="198"/>
        <v>0</v>
      </c>
      <c r="O217" s="416">
        <v>0</v>
      </c>
      <c r="P217" s="417">
        <f t="shared" si="199"/>
        <v>0</v>
      </c>
      <c r="Q217" s="416">
        <f t="shared" si="200"/>
        <v>619683.5</v>
      </c>
      <c r="R217" s="417">
        <f t="shared" si="216"/>
        <v>0</v>
      </c>
      <c r="S217" s="417">
        <f t="shared" ref="S217" si="267">J217-J216</f>
        <v>0</v>
      </c>
      <c r="T217" s="417">
        <f t="shared" ref="T217:U217" si="268">Q217-Q216</f>
        <v>0</v>
      </c>
      <c r="U217" s="417">
        <f t="shared" si="268"/>
        <v>0</v>
      </c>
      <c r="V217" s="414"/>
      <c r="W217" s="619" t="str">
        <f t="shared" si="185"/>
        <v/>
      </c>
    </row>
    <row r="218" spans="1:23" s="401" customFormat="1" ht="24" hidden="1" customHeight="1">
      <c r="A218" s="366" t="s">
        <v>2055</v>
      </c>
      <c r="B218" s="448" t="s">
        <v>21</v>
      </c>
      <c r="C218" s="448" t="s">
        <v>2233</v>
      </c>
      <c r="D218" s="448" t="s">
        <v>0</v>
      </c>
      <c r="E218" s="449" t="s">
        <v>0</v>
      </c>
      <c r="F218" s="450">
        <v>0</v>
      </c>
      <c r="G218" s="450">
        <f>[5]내역서!F218</f>
        <v>0</v>
      </c>
      <c r="H218" s="450">
        <v>0</v>
      </c>
      <c r="I218" s="450"/>
      <c r="J218" s="450">
        <f>내역서!F218</f>
        <v>0</v>
      </c>
      <c r="K218" s="451"/>
      <c r="L218" s="452">
        <f>SUMIF($A$220:$A$229,"당초",L220:L229)</f>
        <v>0</v>
      </c>
      <c r="M218" s="451"/>
      <c r="N218" s="452">
        <f>SUMIF($A$220:$A$229,"당초",N220:N229)</f>
        <v>0</v>
      </c>
      <c r="O218" s="451"/>
      <c r="P218" s="452">
        <f>SUMIF($A$220:$A$229,"당초",P220:P229)</f>
        <v>0</v>
      </c>
      <c r="Q218" s="450"/>
      <c r="R218" s="452">
        <f>L218+N218+P218</f>
        <v>0</v>
      </c>
      <c r="S218" s="452"/>
      <c r="T218" s="452"/>
      <c r="U218" s="452"/>
      <c r="V218" s="453" t="s">
        <v>0</v>
      </c>
      <c r="W218" s="617" t="str">
        <f>+IF(J218&lt;0,"ng","")</f>
        <v/>
      </c>
    </row>
    <row r="219" spans="1:23" ht="24" hidden="1" customHeight="1">
      <c r="A219" s="372" t="s">
        <v>2072</v>
      </c>
      <c r="B219" s="454" t="s">
        <v>21</v>
      </c>
      <c r="C219" s="454" t="s">
        <v>766</v>
      </c>
      <c r="D219" s="454" t="s">
        <v>0</v>
      </c>
      <c r="E219" s="455" t="s">
        <v>0</v>
      </c>
      <c r="F219" s="456">
        <v>0</v>
      </c>
      <c r="G219" s="456">
        <f>[5]내역서!F219</f>
        <v>0</v>
      </c>
      <c r="H219" s="456">
        <v>0</v>
      </c>
      <c r="I219" s="456"/>
      <c r="J219" s="456">
        <f>내역서!F219</f>
        <v>0</v>
      </c>
      <c r="K219" s="457"/>
      <c r="L219" s="458">
        <f>SUMIF($A$220:$A$229,"변경",L220:L229)</f>
        <v>0</v>
      </c>
      <c r="M219" s="457"/>
      <c r="N219" s="458">
        <f>SUMIF($A$220:$A$229,"변경",N220:N229)</f>
        <v>0</v>
      </c>
      <c r="O219" s="457"/>
      <c r="P219" s="458">
        <f>SUMIF($A$220:$A$229,"변경",P220:P229)</f>
        <v>0</v>
      </c>
      <c r="Q219" s="456"/>
      <c r="R219" s="458">
        <f t="shared" si="216"/>
        <v>0</v>
      </c>
      <c r="S219" s="458">
        <f t="shared" ref="S219" si="269">J219-J218</f>
        <v>0</v>
      </c>
      <c r="T219" s="458">
        <f t="shared" ref="T219:U219" si="270">Q219-Q218</f>
        <v>0</v>
      </c>
      <c r="U219" s="458">
        <f t="shared" si="270"/>
        <v>0</v>
      </c>
      <c r="V219" s="459"/>
      <c r="W219" s="619" t="str">
        <f t="shared" si="185"/>
        <v/>
      </c>
    </row>
    <row r="220" spans="1:23" s="401" customFormat="1" ht="24" hidden="1" customHeight="1">
      <c r="A220" s="366" t="s">
        <v>5453</v>
      </c>
      <c r="B220" s="408" t="s">
        <v>0</v>
      </c>
      <c r="C220" s="408" t="s">
        <v>2234</v>
      </c>
      <c r="D220" s="408" t="s">
        <v>2198</v>
      </c>
      <c r="E220" s="409" t="s">
        <v>2235</v>
      </c>
      <c r="F220" s="410">
        <f t="shared" ref="F220:F229" si="271">G220</f>
        <v>2</v>
      </c>
      <c r="G220" s="410">
        <f>[5]내역서!F220</f>
        <v>2</v>
      </c>
      <c r="H220" s="410">
        <v>2</v>
      </c>
      <c r="I220" s="410">
        <f>G220-H220</f>
        <v>0</v>
      </c>
      <c r="J220" s="410">
        <f>내역서!F220</f>
        <v>0</v>
      </c>
      <c r="K220" s="411">
        <v>91268.1</v>
      </c>
      <c r="L220" s="412">
        <f>INT($J220*K220)</f>
        <v>0</v>
      </c>
      <c r="M220" s="411">
        <v>997668</v>
      </c>
      <c r="N220" s="412">
        <f>INT($J220*M220)</f>
        <v>0</v>
      </c>
      <c r="O220" s="411">
        <v>101041.3</v>
      </c>
      <c r="P220" s="412">
        <f>INT($J220*O220)</f>
        <v>0</v>
      </c>
      <c r="Q220" s="411">
        <f>+K220+M220+O220</f>
        <v>1189977.4000000001</v>
      </c>
      <c r="R220" s="412">
        <f>L220+N220+P220</f>
        <v>0</v>
      </c>
      <c r="S220" s="412"/>
      <c r="T220" s="412"/>
      <c r="U220" s="412"/>
      <c r="V220" s="409" t="s">
        <v>0</v>
      </c>
      <c r="W220" s="617" t="str">
        <f>+IF(J220&lt;0,"ng","")</f>
        <v/>
      </c>
    </row>
    <row r="221" spans="1:23" ht="24" hidden="1" customHeight="1">
      <c r="A221" s="372" t="s">
        <v>5454</v>
      </c>
      <c r="B221" s="413" t="s">
        <v>0</v>
      </c>
      <c r="C221" s="413" t="s">
        <v>767</v>
      </c>
      <c r="D221" s="413" t="s">
        <v>742</v>
      </c>
      <c r="E221" s="414" t="s">
        <v>768</v>
      </c>
      <c r="F221" s="415">
        <f t="shared" si="271"/>
        <v>2</v>
      </c>
      <c r="G221" s="415">
        <f>[5]내역서!F221</f>
        <v>2</v>
      </c>
      <c r="H221" s="415">
        <v>2</v>
      </c>
      <c r="I221" s="415">
        <f t="shared" ref="I221:I229" si="272">G221-H221</f>
        <v>0</v>
      </c>
      <c r="J221" s="415">
        <f>내역서!F221</f>
        <v>0</v>
      </c>
      <c r="K221" s="416">
        <v>91268.1</v>
      </c>
      <c r="L221" s="417">
        <f t="shared" ref="L221:L229" si="273">INT($J221*K221)</f>
        <v>0</v>
      </c>
      <c r="M221" s="416">
        <v>997668</v>
      </c>
      <c r="N221" s="417">
        <f t="shared" ref="N221:N229" si="274">INT($J221*M221)</f>
        <v>0</v>
      </c>
      <c r="O221" s="416">
        <v>101041.3</v>
      </c>
      <c r="P221" s="417">
        <f t="shared" ref="P221:P229" si="275">INT($J221*O221)</f>
        <v>0</v>
      </c>
      <c r="Q221" s="416">
        <f t="shared" ref="Q221:Q229" si="276">+K221+M221+O221</f>
        <v>1189977.4000000001</v>
      </c>
      <c r="R221" s="417">
        <f t="shared" si="216"/>
        <v>0</v>
      </c>
      <c r="S221" s="417">
        <f t="shared" ref="S221" si="277">J221-J220</f>
        <v>0</v>
      </c>
      <c r="T221" s="417">
        <f t="shared" ref="T221:U221" si="278">Q221-Q220</f>
        <v>0</v>
      </c>
      <c r="U221" s="417">
        <f t="shared" si="278"/>
        <v>0</v>
      </c>
      <c r="V221" s="414"/>
      <c r="W221" s="619" t="str">
        <f t="shared" si="185"/>
        <v/>
      </c>
    </row>
    <row r="222" spans="1:23" s="401" customFormat="1" ht="24" hidden="1" customHeight="1">
      <c r="A222" s="366" t="s">
        <v>5427</v>
      </c>
      <c r="B222" s="408" t="s">
        <v>0</v>
      </c>
      <c r="C222" s="408" t="s">
        <v>2234</v>
      </c>
      <c r="D222" s="408" t="s">
        <v>2199</v>
      </c>
      <c r="E222" s="409" t="s">
        <v>2235</v>
      </c>
      <c r="F222" s="410">
        <f t="shared" si="271"/>
        <v>53</v>
      </c>
      <c r="G222" s="410">
        <f>[5]내역서!F222</f>
        <v>53</v>
      </c>
      <c r="H222" s="410">
        <v>53</v>
      </c>
      <c r="I222" s="410">
        <f>G222-H222</f>
        <v>0</v>
      </c>
      <c r="J222" s="410">
        <f>내역서!F222</f>
        <v>0</v>
      </c>
      <c r="K222" s="411">
        <v>33349.300000000003</v>
      </c>
      <c r="L222" s="412">
        <f>INT($J222*K222)</f>
        <v>0</v>
      </c>
      <c r="M222" s="411">
        <v>221087.2</v>
      </c>
      <c r="N222" s="412">
        <f>INT($J222*M222)</f>
        <v>0</v>
      </c>
      <c r="O222" s="411">
        <v>30310.9</v>
      </c>
      <c r="P222" s="412">
        <f>INT($J222*O222)</f>
        <v>0</v>
      </c>
      <c r="Q222" s="411">
        <f>+K222+M222+O222</f>
        <v>284747.40000000002</v>
      </c>
      <c r="R222" s="412">
        <f>L222+N222+P222</f>
        <v>0</v>
      </c>
      <c r="S222" s="412"/>
      <c r="T222" s="412"/>
      <c r="U222" s="412"/>
      <c r="V222" s="409" t="s">
        <v>0</v>
      </c>
      <c r="W222" s="617" t="str">
        <f>+IF(J222&lt;0,"ng","")</f>
        <v/>
      </c>
    </row>
    <row r="223" spans="1:23" ht="24" hidden="1" customHeight="1">
      <c r="A223" s="372" t="s">
        <v>5455</v>
      </c>
      <c r="B223" s="413" t="s">
        <v>0</v>
      </c>
      <c r="C223" s="413" t="s">
        <v>767</v>
      </c>
      <c r="D223" s="413" t="s">
        <v>743</v>
      </c>
      <c r="E223" s="414" t="s">
        <v>768</v>
      </c>
      <c r="F223" s="415">
        <f t="shared" si="271"/>
        <v>53</v>
      </c>
      <c r="G223" s="415">
        <f>[5]내역서!F223</f>
        <v>53</v>
      </c>
      <c r="H223" s="415">
        <v>53</v>
      </c>
      <c r="I223" s="415">
        <f t="shared" si="272"/>
        <v>0</v>
      </c>
      <c r="J223" s="415">
        <f>내역서!F223</f>
        <v>0</v>
      </c>
      <c r="K223" s="416">
        <v>33349.300000000003</v>
      </c>
      <c r="L223" s="417">
        <f t="shared" si="273"/>
        <v>0</v>
      </c>
      <c r="M223" s="416">
        <v>221087.2</v>
      </c>
      <c r="N223" s="417">
        <f t="shared" si="274"/>
        <v>0</v>
      </c>
      <c r="O223" s="416">
        <v>30310.9</v>
      </c>
      <c r="P223" s="417">
        <f t="shared" si="275"/>
        <v>0</v>
      </c>
      <c r="Q223" s="416">
        <f t="shared" si="276"/>
        <v>284747.40000000002</v>
      </c>
      <c r="R223" s="417">
        <f t="shared" si="216"/>
        <v>0</v>
      </c>
      <c r="S223" s="417">
        <f t="shared" ref="S223" si="279">J223-J222</f>
        <v>0</v>
      </c>
      <c r="T223" s="417">
        <f t="shared" ref="T223:U223" si="280">Q223-Q222</f>
        <v>0</v>
      </c>
      <c r="U223" s="417">
        <f t="shared" si="280"/>
        <v>0</v>
      </c>
      <c r="V223" s="414"/>
      <c r="W223" s="619" t="str">
        <f t="shared" si="185"/>
        <v/>
      </c>
    </row>
    <row r="224" spans="1:23" s="401" customFormat="1" ht="24" hidden="1" customHeight="1">
      <c r="A224" s="366" t="s">
        <v>2055</v>
      </c>
      <c r="B224" s="408" t="s">
        <v>0</v>
      </c>
      <c r="C224" s="408" t="s">
        <v>2236</v>
      </c>
      <c r="D224" s="408" t="s">
        <v>2199</v>
      </c>
      <c r="E224" s="409" t="s">
        <v>22</v>
      </c>
      <c r="F224" s="410">
        <f t="shared" si="271"/>
        <v>7.8</v>
      </c>
      <c r="G224" s="410">
        <f>[5]내역서!F224</f>
        <v>7.8</v>
      </c>
      <c r="H224" s="410">
        <v>7.8</v>
      </c>
      <c r="I224" s="410">
        <f>G224-H224</f>
        <v>0</v>
      </c>
      <c r="J224" s="410">
        <f>내역서!F224</f>
        <v>0</v>
      </c>
      <c r="K224" s="411">
        <v>43157.8</v>
      </c>
      <c r="L224" s="412">
        <f>INT($J224*K224)</f>
        <v>0</v>
      </c>
      <c r="M224" s="411">
        <v>439371.2</v>
      </c>
      <c r="N224" s="412">
        <f>INT($J224*M224)</f>
        <v>0</v>
      </c>
      <c r="O224" s="411">
        <v>0</v>
      </c>
      <c r="P224" s="412">
        <f>INT($J224*O224)</f>
        <v>0</v>
      </c>
      <c r="Q224" s="411">
        <f>+K224+M224+O224</f>
        <v>482529</v>
      </c>
      <c r="R224" s="412">
        <f>L224+N224+P224</f>
        <v>0</v>
      </c>
      <c r="S224" s="412"/>
      <c r="T224" s="412"/>
      <c r="U224" s="412"/>
      <c r="V224" s="409" t="s">
        <v>0</v>
      </c>
      <c r="W224" s="617" t="str">
        <f>+IF(J224&lt;0,"ng","")</f>
        <v/>
      </c>
    </row>
    <row r="225" spans="1:23" ht="24" hidden="1" customHeight="1">
      <c r="A225" s="372" t="s">
        <v>5456</v>
      </c>
      <c r="B225" s="413" t="s">
        <v>0</v>
      </c>
      <c r="C225" s="413" t="s">
        <v>769</v>
      </c>
      <c r="D225" s="413" t="s">
        <v>743</v>
      </c>
      <c r="E225" s="414" t="s">
        <v>22</v>
      </c>
      <c r="F225" s="415">
        <f t="shared" si="271"/>
        <v>7.8</v>
      </c>
      <c r="G225" s="415">
        <f>[5]내역서!F225</f>
        <v>7.8</v>
      </c>
      <c r="H225" s="415">
        <v>7.8</v>
      </c>
      <c r="I225" s="415">
        <f t="shared" si="272"/>
        <v>0</v>
      </c>
      <c r="J225" s="415">
        <f>내역서!F225</f>
        <v>0</v>
      </c>
      <c r="K225" s="416">
        <v>43157.8</v>
      </c>
      <c r="L225" s="417">
        <f t="shared" si="273"/>
        <v>0</v>
      </c>
      <c r="M225" s="416">
        <v>439371.2</v>
      </c>
      <c r="N225" s="417">
        <f t="shared" si="274"/>
        <v>0</v>
      </c>
      <c r="O225" s="416">
        <v>0</v>
      </c>
      <c r="P225" s="417">
        <f t="shared" si="275"/>
        <v>0</v>
      </c>
      <c r="Q225" s="416">
        <f t="shared" si="276"/>
        <v>482529</v>
      </c>
      <c r="R225" s="417">
        <f t="shared" si="216"/>
        <v>0</v>
      </c>
      <c r="S225" s="417">
        <f t="shared" ref="S225" si="281">J225-J224</f>
        <v>0</v>
      </c>
      <c r="T225" s="417">
        <f t="shared" ref="T225:U225" si="282">Q225-Q224</f>
        <v>0</v>
      </c>
      <c r="U225" s="417">
        <f t="shared" si="282"/>
        <v>0</v>
      </c>
      <c r="V225" s="414"/>
      <c r="W225" s="619" t="str">
        <f t="shared" si="185"/>
        <v/>
      </c>
    </row>
    <row r="226" spans="1:23" s="401" customFormat="1" ht="24" hidden="1" customHeight="1">
      <c r="A226" s="366" t="s">
        <v>2055</v>
      </c>
      <c r="B226" s="408" t="s">
        <v>0</v>
      </c>
      <c r="C226" s="408" t="s">
        <v>2236</v>
      </c>
      <c r="D226" s="408" t="s">
        <v>2202</v>
      </c>
      <c r="E226" s="409" t="s">
        <v>22</v>
      </c>
      <c r="F226" s="410">
        <f t="shared" si="271"/>
        <v>10.4</v>
      </c>
      <c r="G226" s="410">
        <f>[5]내역서!F226</f>
        <v>10.4</v>
      </c>
      <c r="H226" s="410">
        <v>10.4</v>
      </c>
      <c r="I226" s="410">
        <f>G226-H226</f>
        <v>0</v>
      </c>
      <c r="J226" s="410">
        <f>내역서!F226</f>
        <v>0</v>
      </c>
      <c r="K226" s="411">
        <v>24786.2</v>
      </c>
      <c r="L226" s="412">
        <f>INT($J226*K226)</f>
        <v>0</v>
      </c>
      <c r="M226" s="411">
        <v>252340.8</v>
      </c>
      <c r="N226" s="412">
        <f>INT($J226*M226)</f>
        <v>0</v>
      </c>
      <c r="O226" s="411">
        <v>0</v>
      </c>
      <c r="P226" s="412">
        <f>INT($J226*O226)</f>
        <v>0</v>
      </c>
      <c r="Q226" s="411">
        <f>+K226+M226+O226</f>
        <v>277127</v>
      </c>
      <c r="R226" s="412">
        <f>L226+N226+P226</f>
        <v>0</v>
      </c>
      <c r="S226" s="412"/>
      <c r="T226" s="412"/>
      <c r="U226" s="412"/>
      <c r="V226" s="409" t="s">
        <v>0</v>
      </c>
      <c r="W226" s="617" t="str">
        <f>+IF(J226&lt;0,"ng","")</f>
        <v/>
      </c>
    </row>
    <row r="227" spans="1:23" ht="24" hidden="1" customHeight="1">
      <c r="A227" s="372" t="s">
        <v>4341</v>
      </c>
      <c r="B227" s="413" t="s">
        <v>0</v>
      </c>
      <c r="C227" s="413" t="s">
        <v>769</v>
      </c>
      <c r="D227" s="413" t="s">
        <v>746</v>
      </c>
      <c r="E227" s="414" t="s">
        <v>22</v>
      </c>
      <c r="F227" s="415">
        <f t="shared" si="271"/>
        <v>10.4</v>
      </c>
      <c r="G227" s="415">
        <f>[5]내역서!F227</f>
        <v>10.4</v>
      </c>
      <c r="H227" s="415">
        <v>10.4</v>
      </c>
      <c r="I227" s="415">
        <f t="shared" si="272"/>
        <v>0</v>
      </c>
      <c r="J227" s="415">
        <f>내역서!F227</f>
        <v>0</v>
      </c>
      <c r="K227" s="416">
        <v>24786.2</v>
      </c>
      <c r="L227" s="417">
        <f t="shared" si="273"/>
        <v>0</v>
      </c>
      <c r="M227" s="416">
        <v>252340.8</v>
      </c>
      <c r="N227" s="417">
        <f t="shared" si="274"/>
        <v>0</v>
      </c>
      <c r="O227" s="416">
        <v>0</v>
      </c>
      <c r="P227" s="417">
        <f t="shared" si="275"/>
        <v>0</v>
      </c>
      <c r="Q227" s="416">
        <f t="shared" si="276"/>
        <v>277127</v>
      </c>
      <c r="R227" s="417">
        <f t="shared" si="216"/>
        <v>0</v>
      </c>
      <c r="S227" s="417">
        <f t="shared" ref="S227" si="283">J227-J226</f>
        <v>0</v>
      </c>
      <c r="T227" s="417">
        <f t="shared" ref="T227:U227" si="284">Q227-Q226</f>
        <v>0</v>
      </c>
      <c r="U227" s="417">
        <f t="shared" si="284"/>
        <v>0</v>
      </c>
      <c r="V227" s="414"/>
      <c r="W227" s="619" t="str">
        <f t="shared" si="185"/>
        <v/>
      </c>
    </row>
    <row r="228" spans="1:23" s="460" customFormat="1" ht="24" hidden="1" customHeight="1">
      <c r="A228" s="366" t="s">
        <v>5457</v>
      </c>
      <c r="B228" s="408" t="s">
        <v>0</v>
      </c>
      <c r="C228" s="408" t="s">
        <v>2236</v>
      </c>
      <c r="D228" s="408" t="s">
        <v>2203</v>
      </c>
      <c r="E228" s="409" t="s">
        <v>22</v>
      </c>
      <c r="F228" s="410">
        <f t="shared" si="271"/>
        <v>10.9</v>
      </c>
      <c r="G228" s="410">
        <f>[5]내역서!F228</f>
        <v>10.9</v>
      </c>
      <c r="H228" s="410">
        <v>10.9</v>
      </c>
      <c r="I228" s="410">
        <f>G228-H228</f>
        <v>0</v>
      </c>
      <c r="J228" s="410">
        <f>내역서!F228</f>
        <v>0</v>
      </c>
      <c r="K228" s="411">
        <v>7006.5</v>
      </c>
      <c r="L228" s="412">
        <f>INT($J228*K228)</f>
        <v>0</v>
      </c>
      <c r="M228" s="411">
        <v>71332</v>
      </c>
      <c r="N228" s="412">
        <f>INT($J228*M228)</f>
        <v>0</v>
      </c>
      <c r="O228" s="411">
        <v>0</v>
      </c>
      <c r="P228" s="412">
        <f>INT($J228*O228)</f>
        <v>0</v>
      </c>
      <c r="Q228" s="411">
        <f>+K228+M228+O228</f>
        <v>78338.5</v>
      </c>
      <c r="R228" s="412">
        <f>L228+N228+P228</f>
        <v>0</v>
      </c>
      <c r="S228" s="412"/>
      <c r="T228" s="412"/>
      <c r="U228" s="412"/>
      <c r="V228" s="409" t="s">
        <v>0</v>
      </c>
      <c r="W228" s="617" t="str">
        <f>+IF(J228&lt;0,"ng","")</f>
        <v/>
      </c>
    </row>
    <row r="229" spans="1:23" s="73" customFormat="1" ht="24" hidden="1" customHeight="1">
      <c r="A229" s="372" t="s">
        <v>2072</v>
      </c>
      <c r="B229" s="413" t="s">
        <v>0</v>
      </c>
      <c r="C229" s="413" t="s">
        <v>769</v>
      </c>
      <c r="D229" s="413" t="s">
        <v>747</v>
      </c>
      <c r="E229" s="414" t="s">
        <v>22</v>
      </c>
      <c r="F229" s="415">
        <f t="shared" si="271"/>
        <v>10.9</v>
      </c>
      <c r="G229" s="415">
        <f>[5]내역서!F229</f>
        <v>10.9</v>
      </c>
      <c r="H229" s="415">
        <v>10.9</v>
      </c>
      <c r="I229" s="415">
        <f t="shared" si="272"/>
        <v>0</v>
      </c>
      <c r="J229" s="415">
        <f>내역서!F229</f>
        <v>0</v>
      </c>
      <c r="K229" s="416">
        <v>7006.5</v>
      </c>
      <c r="L229" s="417">
        <f t="shared" si="273"/>
        <v>0</v>
      </c>
      <c r="M229" s="416">
        <v>71332</v>
      </c>
      <c r="N229" s="417">
        <f t="shared" si="274"/>
        <v>0</v>
      </c>
      <c r="O229" s="416">
        <v>0</v>
      </c>
      <c r="P229" s="417">
        <f t="shared" si="275"/>
        <v>0</v>
      </c>
      <c r="Q229" s="416">
        <f t="shared" si="276"/>
        <v>78338.5</v>
      </c>
      <c r="R229" s="417">
        <f t="shared" si="216"/>
        <v>0</v>
      </c>
      <c r="S229" s="417">
        <f t="shared" ref="S229" si="285">J229-J228</f>
        <v>0</v>
      </c>
      <c r="T229" s="417">
        <f t="shared" ref="T229:U229" si="286">Q229-Q228</f>
        <v>0</v>
      </c>
      <c r="U229" s="417">
        <f t="shared" si="286"/>
        <v>0</v>
      </c>
      <c r="V229" s="414"/>
      <c r="W229" s="619" t="str">
        <f t="shared" si="185"/>
        <v/>
      </c>
    </row>
    <row r="230" spans="1:23" s="401" customFormat="1" ht="24" hidden="1" customHeight="1">
      <c r="A230" s="366" t="s">
        <v>5427</v>
      </c>
      <c r="B230" s="436" t="s">
        <v>2237</v>
      </c>
      <c r="C230" s="436" t="s">
        <v>2238</v>
      </c>
      <c r="D230" s="436" t="s">
        <v>0</v>
      </c>
      <c r="E230" s="437" t="s">
        <v>0</v>
      </c>
      <c r="F230" s="438">
        <v>0</v>
      </c>
      <c r="G230" s="438">
        <f>[5]내역서!F230</f>
        <v>0</v>
      </c>
      <c r="H230" s="438">
        <v>0</v>
      </c>
      <c r="I230" s="438"/>
      <c r="J230" s="438">
        <f>내역서!F230</f>
        <v>0</v>
      </c>
      <c r="K230" s="439"/>
      <c r="L230" s="440">
        <f>L232+L322</f>
        <v>0</v>
      </c>
      <c r="M230" s="439"/>
      <c r="N230" s="440">
        <f>N232+N322</f>
        <v>0</v>
      </c>
      <c r="O230" s="439"/>
      <c r="P230" s="440">
        <f>P232+P322</f>
        <v>0</v>
      </c>
      <c r="Q230" s="438"/>
      <c r="R230" s="440">
        <f>R232+R322</f>
        <v>0</v>
      </c>
      <c r="S230" s="440"/>
      <c r="T230" s="440"/>
      <c r="U230" s="440"/>
      <c r="V230" s="441" t="s">
        <v>0</v>
      </c>
      <c r="W230" s="617" t="str">
        <f>+IF(J230&lt;0,"ng","")</f>
        <v/>
      </c>
    </row>
    <row r="231" spans="1:23" ht="24" hidden="1" customHeight="1">
      <c r="A231" s="372" t="s">
        <v>5458</v>
      </c>
      <c r="B231" s="442" t="s">
        <v>5459</v>
      </c>
      <c r="C231" s="442" t="s">
        <v>770</v>
      </c>
      <c r="D231" s="442" t="s">
        <v>0</v>
      </c>
      <c r="E231" s="443" t="s">
        <v>0</v>
      </c>
      <c r="F231" s="444">
        <v>0</v>
      </c>
      <c r="G231" s="444">
        <f>[5]내역서!F231</f>
        <v>0</v>
      </c>
      <c r="H231" s="444">
        <v>0</v>
      </c>
      <c r="I231" s="444"/>
      <c r="J231" s="444">
        <f>내역서!F231</f>
        <v>0</v>
      </c>
      <c r="K231" s="445"/>
      <c r="L231" s="446">
        <f>L233+L323</f>
        <v>0</v>
      </c>
      <c r="M231" s="445"/>
      <c r="N231" s="446">
        <f>N233+N323</f>
        <v>0</v>
      </c>
      <c r="O231" s="445"/>
      <c r="P231" s="446">
        <f>P233+P323</f>
        <v>0</v>
      </c>
      <c r="Q231" s="444"/>
      <c r="R231" s="446">
        <f>R233+R323</f>
        <v>0</v>
      </c>
      <c r="S231" s="446">
        <f t="shared" ref="S231" si="287">J231-J230</f>
        <v>0</v>
      </c>
      <c r="T231" s="446">
        <f t="shared" ref="T231:U231" si="288">Q231-Q230</f>
        <v>0</v>
      </c>
      <c r="U231" s="446">
        <f t="shared" si="288"/>
        <v>0</v>
      </c>
      <c r="V231" s="447"/>
      <c r="W231" s="619" t="str">
        <f t="shared" si="185"/>
        <v/>
      </c>
    </row>
    <row r="232" spans="1:23" s="401" customFormat="1" ht="24" hidden="1" customHeight="1">
      <c r="A232" s="366" t="s">
        <v>2055</v>
      </c>
      <c r="B232" s="448" t="s">
        <v>5</v>
      </c>
      <c r="C232" s="448" t="s">
        <v>2144</v>
      </c>
      <c r="D232" s="448" t="s">
        <v>0</v>
      </c>
      <c r="E232" s="449" t="s">
        <v>0</v>
      </c>
      <c r="F232" s="450">
        <v>0</v>
      </c>
      <c r="G232" s="450">
        <f>[5]내역서!F232</f>
        <v>0</v>
      </c>
      <c r="H232" s="450">
        <v>0</v>
      </c>
      <c r="I232" s="450"/>
      <c r="J232" s="450">
        <f>내역서!F232</f>
        <v>0</v>
      </c>
      <c r="K232" s="451"/>
      <c r="L232" s="452">
        <f>SUMIF($A$234:$A$321,"당초",L234:L321)</f>
        <v>0</v>
      </c>
      <c r="M232" s="451"/>
      <c r="N232" s="452">
        <f>SUMIF($A$234:$A$321,"당초",N234:N321)</f>
        <v>0</v>
      </c>
      <c r="O232" s="451"/>
      <c r="P232" s="452">
        <f>SUMIF($A$234:$A$321,"당초",P234:P321)</f>
        <v>0</v>
      </c>
      <c r="Q232" s="450"/>
      <c r="R232" s="452">
        <f>L232+N232+P232</f>
        <v>0</v>
      </c>
      <c r="S232" s="452"/>
      <c r="T232" s="452"/>
      <c r="U232" s="452"/>
      <c r="V232" s="453" t="s">
        <v>0</v>
      </c>
      <c r="W232" s="617" t="str">
        <f>+IF(J232&lt;0,"ng","")</f>
        <v/>
      </c>
    </row>
    <row r="233" spans="1:23" ht="24" hidden="1" customHeight="1">
      <c r="A233" s="372" t="s">
        <v>5433</v>
      </c>
      <c r="B233" s="454" t="s">
        <v>5</v>
      </c>
      <c r="C233" s="454" t="s">
        <v>688</v>
      </c>
      <c r="D233" s="454" t="s">
        <v>0</v>
      </c>
      <c r="E233" s="455" t="s">
        <v>0</v>
      </c>
      <c r="F233" s="456">
        <v>0</v>
      </c>
      <c r="G233" s="456">
        <f>[5]내역서!F233</f>
        <v>0</v>
      </c>
      <c r="H233" s="456">
        <v>0</v>
      </c>
      <c r="I233" s="456"/>
      <c r="J233" s="456">
        <f>내역서!F233</f>
        <v>0</v>
      </c>
      <c r="K233" s="457"/>
      <c r="L233" s="458">
        <f>SUMIF($A$234:$A$321,"변경",L234:L321)</f>
        <v>0</v>
      </c>
      <c r="M233" s="457"/>
      <c r="N233" s="458">
        <f>SUMIF($A$234:$A$321,"변경",N234:N321)</f>
        <v>0</v>
      </c>
      <c r="O233" s="457"/>
      <c r="P233" s="458">
        <f>SUMIF($A$234:$A$321,"변경",P234:P321)</f>
        <v>0</v>
      </c>
      <c r="Q233" s="456"/>
      <c r="R233" s="458">
        <f>L233+N233+P233</f>
        <v>0</v>
      </c>
      <c r="S233" s="458">
        <f t="shared" ref="S233" si="289">J233-J232</f>
        <v>0</v>
      </c>
      <c r="T233" s="458">
        <f t="shared" ref="T233:U233" si="290">Q233-Q232</f>
        <v>0</v>
      </c>
      <c r="U233" s="458">
        <f t="shared" si="290"/>
        <v>0</v>
      </c>
      <c r="V233" s="459"/>
      <c r="W233" s="619" t="str">
        <f t="shared" si="185"/>
        <v/>
      </c>
    </row>
    <row r="234" spans="1:23" s="401" customFormat="1" ht="24" hidden="1" customHeight="1">
      <c r="A234" s="366" t="s">
        <v>2055</v>
      </c>
      <c r="B234" s="408" t="s">
        <v>0</v>
      </c>
      <c r="C234" s="408" t="s">
        <v>2145</v>
      </c>
      <c r="D234" s="408" t="s">
        <v>2240</v>
      </c>
      <c r="E234" s="409" t="s">
        <v>615</v>
      </c>
      <c r="F234" s="410">
        <f>G234</f>
        <v>250.79</v>
      </c>
      <c r="G234" s="410">
        <f>[5]내역서!F234</f>
        <v>250.79</v>
      </c>
      <c r="H234" s="410">
        <v>14.79</v>
      </c>
      <c r="I234" s="410">
        <f>G234-H234</f>
        <v>236</v>
      </c>
      <c r="J234" s="410">
        <f>내역서!F234</f>
        <v>0</v>
      </c>
      <c r="K234" s="411">
        <v>1287.2</v>
      </c>
      <c r="L234" s="412">
        <f>INT($J234*K234)</f>
        <v>0</v>
      </c>
      <c r="M234" s="411">
        <v>8467.6</v>
      </c>
      <c r="N234" s="412">
        <f>INT($J234*M234)</f>
        <v>0</v>
      </c>
      <c r="O234" s="411">
        <v>2516.5</v>
      </c>
      <c r="P234" s="412">
        <f>INT($J234*O234)</f>
        <v>0</v>
      </c>
      <c r="Q234" s="411">
        <f>+K234+M234+O234</f>
        <v>12271.300000000001</v>
      </c>
      <c r="R234" s="412">
        <f>L234+N234+P234</f>
        <v>0</v>
      </c>
      <c r="S234" s="412"/>
      <c r="T234" s="412"/>
      <c r="U234" s="412"/>
      <c r="V234" s="409" t="s">
        <v>0</v>
      </c>
      <c r="W234" s="617" t="str">
        <f>+IF(J234&lt;0,"ng","")</f>
        <v/>
      </c>
    </row>
    <row r="235" spans="1:23" ht="24" hidden="1" customHeight="1">
      <c r="A235" s="372" t="s">
        <v>5433</v>
      </c>
      <c r="B235" s="413" t="s">
        <v>0</v>
      </c>
      <c r="C235" s="413" t="s">
        <v>689</v>
      </c>
      <c r="D235" s="413" t="s">
        <v>771</v>
      </c>
      <c r="E235" s="414" t="s">
        <v>651</v>
      </c>
      <c r="F235" s="415">
        <f t="shared" ref="F235:F309" si="291">G235</f>
        <v>250.79</v>
      </c>
      <c r="G235" s="415">
        <f>[5]내역서!F235</f>
        <v>250.79</v>
      </c>
      <c r="H235" s="415">
        <v>14.789999999999992</v>
      </c>
      <c r="I235" s="415">
        <f t="shared" ref="I235:I297" si="292">G235-H235</f>
        <v>236</v>
      </c>
      <c r="J235" s="415">
        <f>내역서!F235</f>
        <v>0</v>
      </c>
      <c r="K235" s="416">
        <v>1287.2</v>
      </c>
      <c r="L235" s="417">
        <f t="shared" ref="L235:L297" si="293">INT($J235*K235)</f>
        <v>0</v>
      </c>
      <c r="M235" s="416">
        <v>8467.6</v>
      </c>
      <c r="N235" s="417">
        <f>INT($J235*M235)</f>
        <v>0</v>
      </c>
      <c r="O235" s="416">
        <v>2516.5</v>
      </c>
      <c r="P235" s="417">
        <f t="shared" ref="P235:P297" si="294">INT($J235*O235)</f>
        <v>0</v>
      </c>
      <c r="Q235" s="416">
        <f t="shared" ref="Q235:Q297" si="295">+K235+M235+O235</f>
        <v>12271.300000000001</v>
      </c>
      <c r="R235" s="417">
        <f>L235+N235+P235</f>
        <v>0</v>
      </c>
      <c r="S235" s="417">
        <f t="shared" ref="S235" si="296">J235-J234</f>
        <v>0</v>
      </c>
      <c r="T235" s="417">
        <f t="shared" ref="T235:U235" si="297">Q235-Q234</f>
        <v>0</v>
      </c>
      <c r="U235" s="417">
        <f t="shared" si="297"/>
        <v>0</v>
      </c>
      <c r="V235" s="414"/>
      <c r="W235" s="619" t="str">
        <f t="shared" si="185"/>
        <v/>
      </c>
    </row>
    <row r="236" spans="1:23" s="401" customFormat="1" ht="24" hidden="1" customHeight="1">
      <c r="A236" s="366" t="s">
        <v>5460</v>
      </c>
      <c r="B236" s="408" t="s">
        <v>0</v>
      </c>
      <c r="C236" s="408" t="s">
        <v>2145</v>
      </c>
      <c r="D236" s="408" t="s">
        <v>2241</v>
      </c>
      <c r="E236" s="409" t="s">
        <v>615</v>
      </c>
      <c r="F236" s="410">
        <f>G236</f>
        <v>143.16</v>
      </c>
      <c r="G236" s="410">
        <f>[5]내역서!F236</f>
        <v>143.16</v>
      </c>
      <c r="H236" s="410">
        <v>143.16</v>
      </c>
      <c r="I236" s="410">
        <f>G236-H236</f>
        <v>0</v>
      </c>
      <c r="J236" s="410">
        <f>내역서!F236</f>
        <v>0</v>
      </c>
      <c r="K236" s="411">
        <v>1976.1</v>
      </c>
      <c r="L236" s="412">
        <f>INT($J236*K236)</f>
        <v>0</v>
      </c>
      <c r="M236" s="411">
        <v>10944.1</v>
      </c>
      <c r="N236" s="412">
        <f>INT($J236*M236)</f>
        <v>0</v>
      </c>
      <c r="O236" s="411">
        <v>3917.3</v>
      </c>
      <c r="P236" s="412">
        <f>INT($J236*O236)</f>
        <v>0</v>
      </c>
      <c r="Q236" s="411">
        <f>+K236+M236+O236</f>
        <v>16837.5</v>
      </c>
      <c r="R236" s="412">
        <f>L236+N236+P236</f>
        <v>0</v>
      </c>
      <c r="S236" s="412"/>
      <c r="T236" s="412"/>
      <c r="U236" s="412"/>
      <c r="V236" s="409" t="s">
        <v>0</v>
      </c>
      <c r="W236" s="617" t="str">
        <f>+IF(J236&lt;0,"ng","")</f>
        <v/>
      </c>
    </row>
    <row r="237" spans="1:23" ht="24" hidden="1" customHeight="1">
      <c r="A237" s="372" t="s">
        <v>5455</v>
      </c>
      <c r="B237" s="413" t="s">
        <v>0</v>
      </c>
      <c r="C237" s="413" t="s">
        <v>689</v>
      </c>
      <c r="D237" s="413" t="s">
        <v>772</v>
      </c>
      <c r="E237" s="414" t="s">
        <v>651</v>
      </c>
      <c r="F237" s="415">
        <f t="shared" si="291"/>
        <v>143.16</v>
      </c>
      <c r="G237" s="415">
        <f>[5]내역서!F237</f>
        <v>143.16</v>
      </c>
      <c r="H237" s="415">
        <v>143.16</v>
      </c>
      <c r="I237" s="415">
        <f t="shared" si="292"/>
        <v>0</v>
      </c>
      <c r="J237" s="415">
        <f>내역서!F237</f>
        <v>0</v>
      </c>
      <c r="K237" s="416">
        <v>1976.1</v>
      </c>
      <c r="L237" s="417">
        <f t="shared" si="293"/>
        <v>0</v>
      </c>
      <c r="M237" s="416">
        <v>10944.1</v>
      </c>
      <c r="N237" s="417">
        <f t="shared" ref="N237:N299" si="298">INT($J237*M237)</f>
        <v>0</v>
      </c>
      <c r="O237" s="416">
        <v>3917.3</v>
      </c>
      <c r="P237" s="417">
        <f t="shared" si="294"/>
        <v>0</v>
      </c>
      <c r="Q237" s="416">
        <f t="shared" si="295"/>
        <v>16837.5</v>
      </c>
      <c r="R237" s="417">
        <f t="shared" si="216"/>
        <v>0</v>
      </c>
      <c r="S237" s="417">
        <f t="shared" ref="S237" si="299">J237-J236</f>
        <v>0</v>
      </c>
      <c r="T237" s="417">
        <f t="shared" ref="T237:U237" si="300">Q237-Q236</f>
        <v>0</v>
      </c>
      <c r="U237" s="417">
        <f t="shared" si="300"/>
        <v>0</v>
      </c>
      <c r="V237" s="414"/>
      <c r="W237" s="619" t="str">
        <f t="shared" si="185"/>
        <v/>
      </c>
    </row>
    <row r="238" spans="1:23" s="401" customFormat="1" ht="24" hidden="1" customHeight="1">
      <c r="A238" s="366" t="s">
        <v>5461</v>
      </c>
      <c r="B238" s="408" t="s">
        <v>0</v>
      </c>
      <c r="C238" s="408" t="s">
        <v>2147</v>
      </c>
      <c r="D238" s="408" t="s">
        <v>2148</v>
      </c>
      <c r="E238" s="409" t="s">
        <v>615</v>
      </c>
      <c r="F238" s="410">
        <f>G238</f>
        <v>2851.98</v>
      </c>
      <c r="G238" s="410">
        <f>[5]내역서!F238</f>
        <v>2851.98</v>
      </c>
      <c r="H238" s="410">
        <v>737.98</v>
      </c>
      <c r="I238" s="410">
        <f>G238-H238</f>
        <v>2114</v>
      </c>
      <c r="J238" s="410">
        <f>내역서!F238</f>
        <v>0</v>
      </c>
      <c r="K238" s="411">
        <v>1487.6</v>
      </c>
      <c r="L238" s="412">
        <f>INT($J238*K238)</f>
        <v>0</v>
      </c>
      <c r="M238" s="411">
        <v>10074.700000000001</v>
      </c>
      <c r="N238" s="412">
        <f>INT($J238*M238)</f>
        <v>0</v>
      </c>
      <c r="O238" s="411">
        <v>2830.5</v>
      </c>
      <c r="P238" s="412">
        <f>INT($J238*O238)</f>
        <v>0</v>
      </c>
      <c r="Q238" s="411">
        <f>+K238+M238+O238</f>
        <v>14392.800000000001</v>
      </c>
      <c r="R238" s="412">
        <f>L238+N238+P238</f>
        <v>0</v>
      </c>
      <c r="S238" s="412"/>
      <c r="T238" s="412"/>
      <c r="U238" s="412"/>
      <c r="V238" s="409" t="s">
        <v>0</v>
      </c>
      <c r="W238" s="617" t="str">
        <f>+IF(J238&lt;0,"ng","")</f>
        <v/>
      </c>
    </row>
    <row r="239" spans="1:23" ht="24" hidden="1" customHeight="1">
      <c r="A239" s="372" t="s">
        <v>5462</v>
      </c>
      <c r="B239" s="413" t="s">
        <v>0</v>
      </c>
      <c r="C239" s="413" t="s">
        <v>691</v>
      </c>
      <c r="D239" s="413" t="s">
        <v>692</v>
      </c>
      <c r="E239" s="414" t="s">
        <v>651</v>
      </c>
      <c r="F239" s="415">
        <f t="shared" si="291"/>
        <v>2851.98</v>
      </c>
      <c r="G239" s="415">
        <f>[5]내역서!F239</f>
        <v>2851.98</v>
      </c>
      <c r="H239" s="415">
        <v>737.98</v>
      </c>
      <c r="I239" s="415">
        <f t="shared" si="292"/>
        <v>2114</v>
      </c>
      <c r="J239" s="415">
        <f>내역서!F239</f>
        <v>0</v>
      </c>
      <c r="K239" s="416">
        <v>1487.6</v>
      </c>
      <c r="L239" s="417">
        <f t="shared" si="293"/>
        <v>0</v>
      </c>
      <c r="M239" s="416">
        <v>10074.700000000001</v>
      </c>
      <c r="N239" s="417">
        <f t="shared" si="298"/>
        <v>0</v>
      </c>
      <c r="O239" s="416">
        <v>2830.5</v>
      </c>
      <c r="P239" s="417">
        <f t="shared" si="294"/>
        <v>0</v>
      </c>
      <c r="Q239" s="416">
        <f t="shared" si="295"/>
        <v>14392.800000000001</v>
      </c>
      <c r="R239" s="417">
        <f t="shared" si="216"/>
        <v>0</v>
      </c>
      <c r="S239" s="417">
        <f t="shared" ref="S239" si="301">J239-J238</f>
        <v>0</v>
      </c>
      <c r="T239" s="417">
        <f t="shared" ref="T239:U239" si="302">Q239-Q238</f>
        <v>0</v>
      </c>
      <c r="U239" s="417">
        <f t="shared" si="302"/>
        <v>0</v>
      </c>
      <c r="V239" s="414"/>
      <c r="W239" s="619" t="str">
        <f t="shared" si="185"/>
        <v/>
      </c>
    </row>
    <row r="240" spans="1:23" s="401" customFormat="1" ht="24" hidden="1" customHeight="1">
      <c r="A240" s="366" t="s">
        <v>5427</v>
      </c>
      <c r="B240" s="408" t="s">
        <v>0</v>
      </c>
      <c r="C240" s="408" t="s">
        <v>2149</v>
      </c>
      <c r="D240" s="408" t="s">
        <v>2150</v>
      </c>
      <c r="E240" s="409" t="s">
        <v>2104</v>
      </c>
      <c r="F240" s="410">
        <f>G240</f>
        <v>154.80000000000001</v>
      </c>
      <c r="G240" s="410">
        <f>[5]내역서!F240</f>
        <v>154.80000000000001</v>
      </c>
      <c r="H240" s="410">
        <v>42.8</v>
      </c>
      <c r="I240" s="410">
        <f>G240-H240</f>
        <v>112.00000000000001</v>
      </c>
      <c r="J240" s="410">
        <f>내역서!F240</f>
        <v>0</v>
      </c>
      <c r="K240" s="411">
        <v>11266.1</v>
      </c>
      <c r="L240" s="412">
        <f>INT($J240*K240)</f>
        <v>0</v>
      </c>
      <c r="M240" s="411">
        <v>26287.9</v>
      </c>
      <c r="N240" s="412">
        <f>INT($J240*M240)</f>
        <v>0</v>
      </c>
      <c r="O240" s="411">
        <v>0</v>
      </c>
      <c r="P240" s="412">
        <f>INT($J240*O240)</f>
        <v>0</v>
      </c>
      <c r="Q240" s="411">
        <f>+K240+M240+O240</f>
        <v>37554</v>
      </c>
      <c r="R240" s="412">
        <f>L240+N240+P240</f>
        <v>0</v>
      </c>
      <c r="S240" s="412"/>
      <c r="T240" s="412"/>
      <c r="U240" s="412"/>
      <c r="V240" s="409" t="s">
        <v>0</v>
      </c>
      <c r="W240" s="617" t="str">
        <f>+IF(J240&lt;0,"ng","")</f>
        <v/>
      </c>
    </row>
    <row r="241" spans="1:23" ht="24" hidden="1" customHeight="1">
      <c r="A241" s="372" t="s">
        <v>2072</v>
      </c>
      <c r="B241" s="413" t="s">
        <v>0</v>
      </c>
      <c r="C241" s="413" t="s">
        <v>693</v>
      </c>
      <c r="D241" s="413" t="s">
        <v>694</v>
      </c>
      <c r="E241" s="414" t="s">
        <v>671</v>
      </c>
      <c r="F241" s="415">
        <f t="shared" si="291"/>
        <v>154.80000000000001</v>
      </c>
      <c r="G241" s="415">
        <f>[5]내역서!F241</f>
        <v>154.80000000000001</v>
      </c>
      <c r="H241" s="415">
        <v>42.800000000000011</v>
      </c>
      <c r="I241" s="415">
        <f t="shared" si="292"/>
        <v>112</v>
      </c>
      <c r="J241" s="415">
        <f>내역서!F241</f>
        <v>0</v>
      </c>
      <c r="K241" s="416">
        <v>11266.1</v>
      </c>
      <c r="L241" s="417">
        <f t="shared" si="293"/>
        <v>0</v>
      </c>
      <c r="M241" s="416">
        <v>26287.9</v>
      </c>
      <c r="N241" s="417">
        <f t="shared" si="298"/>
        <v>0</v>
      </c>
      <c r="O241" s="416">
        <v>0</v>
      </c>
      <c r="P241" s="417">
        <f t="shared" si="294"/>
        <v>0</v>
      </c>
      <c r="Q241" s="416">
        <f t="shared" si="295"/>
        <v>37554</v>
      </c>
      <c r="R241" s="417">
        <f t="shared" si="216"/>
        <v>0</v>
      </c>
      <c r="S241" s="417">
        <f t="shared" ref="S241" si="303">J241-J240</f>
        <v>0</v>
      </c>
      <c r="T241" s="417">
        <f t="shared" ref="T241:U241" si="304">Q241-Q240</f>
        <v>0</v>
      </c>
      <c r="U241" s="417">
        <f t="shared" si="304"/>
        <v>0</v>
      </c>
      <c r="V241" s="414"/>
      <c r="W241" s="619" t="str">
        <f t="shared" si="185"/>
        <v/>
      </c>
    </row>
    <row r="242" spans="1:23" s="401" customFormat="1" ht="24" hidden="1" customHeight="1">
      <c r="A242" s="366" t="s">
        <v>5463</v>
      </c>
      <c r="B242" s="408" t="s">
        <v>0</v>
      </c>
      <c r="C242" s="408" t="s">
        <v>2149</v>
      </c>
      <c r="D242" s="408" t="s">
        <v>2151</v>
      </c>
      <c r="E242" s="409" t="s">
        <v>2104</v>
      </c>
      <c r="F242" s="410">
        <f>G242</f>
        <v>69.97</v>
      </c>
      <c r="G242" s="410">
        <f>[5]내역서!F242</f>
        <v>69.97</v>
      </c>
      <c r="H242" s="410">
        <v>69.97</v>
      </c>
      <c r="I242" s="410">
        <f>G242-H242</f>
        <v>0</v>
      </c>
      <c r="J242" s="410">
        <f>내역서!F242</f>
        <v>0</v>
      </c>
      <c r="K242" s="411">
        <v>12871.3</v>
      </c>
      <c r="L242" s="412">
        <f>INT($J242*K242)</f>
        <v>0</v>
      </c>
      <c r="M242" s="411">
        <v>30032.7</v>
      </c>
      <c r="N242" s="412">
        <f>INT($J242*M242)</f>
        <v>0</v>
      </c>
      <c r="O242" s="411">
        <v>0</v>
      </c>
      <c r="P242" s="412">
        <f>INT($J242*O242)</f>
        <v>0</v>
      </c>
      <c r="Q242" s="411">
        <f>+K242+M242+O242</f>
        <v>42904</v>
      </c>
      <c r="R242" s="412">
        <f>L242+N242+P242</f>
        <v>0</v>
      </c>
      <c r="S242" s="412"/>
      <c r="T242" s="412"/>
      <c r="U242" s="412"/>
      <c r="V242" s="409" t="s">
        <v>0</v>
      </c>
      <c r="W242" s="617" t="str">
        <f>+IF(J242&lt;0,"ng","")</f>
        <v/>
      </c>
    </row>
    <row r="243" spans="1:23" ht="24" hidden="1" customHeight="1">
      <c r="A243" s="372" t="s">
        <v>5464</v>
      </c>
      <c r="B243" s="413" t="s">
        <v>0</v>
      </c>
      <c r="C243" s="413" t="s">
        <v>693</v>
      </c>
      <c r="D243" s="413" t="s">
        <v>695</v>
      </c>
      <c r="E243" s="414" t="s">
        <v>671</v>
      </c>
      <c r="F243" s="415">
        <f t="shared" si="291"/>
        <v>69.97</v>
      </c>
      <c r="G243" s="415">
        <f>[5]내역서!F243</f>
        <v>69.97</v>
      </c>
      <c r="H243" s="415">
        <v>69.97</v>
      </c>
      <c r="I243" s="415">
        <f t="shared" si="292"/>
        <v>0</v>
      </c>
      <c r="J243" s="415">
        <f>내역서!F243</f>
        <v>0</v>
      </c>
      <c r="K243" s="416">
        <v>12871.3</v>
      </c>
      <c r="L243" s="417">
        <f t="shared" si="293"/>
        <v>0</v>
      </c>
      <c r="M243" s="416">
        <v>30032.7</v>
      </c>
      <c r="N243" s="417">
        <f t="shared" si="298"/>
        <v>0</v>
      </c>
      <c r="O243" s="416">
        <v>0</v>
      </c>
      <c r="P243" s="417">
        <f t="shared" si="294"/>
        <v>0</v>
      </c>
      <c r="Q243" s="416">
        <f t="shared" si="295"/>
        <v>42904</v>
      </c>
      <c r="R243" s="417">
        <f t="shared" si="216"/>
        <v>0</v>
      </c>
      <c r="S243" s="417">
        <f t="shared" ref="S243" si="305">J243-J242</f>
        <v>0</v>
      </c>
      <c r="T243" s="417">
        <f t="shared" ref="T243:U243" si="306">Q243-Q242</f>
        <v>0</v>
      </c>
      <c r="U243" s="417">
        <f t="shared" si="306"/>
        <v>0</v>
      </c>
      <c r="V243" s="414"/>
      <c r="W243" s="619" t="str">
        <f t="shared" si="185"/>
        <v/>
      </c>
    </row>
    <row r="244" spans="1:23" s="401" customFormat="1" ht="24" hidden="1" customHeight="1">
      <c r="A244" s="366" t="s">
        <v>2055</v>
      </c>
      <c r="B244" s="408" t="s">
        <v>0</v>
      </c>
      <c r="C244" s="408" t="s">
        <v>2149</v>
      </c>
      <c r="D244" s="408" t="s">
        <v>2152</v>
      </c>
      <c r="E244" s="409" t="s">
        <v>2104</v>
      </c>
      <c r="F244" s="410">
        <f>G244</f>
        <v>248.47</v>
      </c>
      <c r="G244" s="410">
        <f>[5]내역서!F244</f>
        <v>248.47</v>
      </c>
      <c r="H244" s="410">
        <v>163.47</v>
      </c>
      <c r="I244" s="410">
        <f>G244-H244</f>
        <v>85</v>
      </c>
      <c r="J244" s="410">
        <f>내역서!F244</f>
        <v>0</v>
      </c>
      <c r="K244" s="411">
        <v>15280.1</v>
      </c>
      <c r="L244" s="412">
        <f t="shared" si="293"/>
        <v>0</v>
      </c>
      <c r="M244" s="411">
        <v>43491.199999999997</v>
      </c>
      <c r="N244" s="412">
        <f>INT($J244*M244)</f>
        <v>0</v>
      </c>
      <c r="O244" s="411">
        <v>0</v>
      </c>
      <c r="P244" s="412">
        <f>INT($J244*O244)</f>
        <v>0</v>
      </c>
      <c r="Q244" s="411">
        <f>+K244+M244+O244</f>
        <v>58771.299999999996</v>
      </c>
      <c r="R244" s="412">
        <f>L244+N244+P244</f>
        <v>0</v>
      </c>
      <c r="S244" s="412"/>
      <c r="T244" s="412"/>
      <c r="U244" s="412"/>
      <c r="V244" s="409" t="s">
        <v>0</v>
      </c>
      <c r="W244" s="617" t="str">
        <f>+IF(J244&lt;0,"ng","")</f>
        <v/>
      </c>
    </row>
    <row r="245" spans="1:23" ht="24" hidden="1" customHeight="1">
      <c r="A245" s="372" t="s">
        <v>5465</v>
      </c>
      <c r="B245" s="413" t="s">
        <v>0</v>
      </c>
      <c r="C245" s="413" t="s">
        <v>693</v>
      </c>
      <c r="D245" s="413" t="s">
        <v>696</v>
      </c>
      <c r="E245" s="414" t="s">
        <v>671</v>
      </c>
      <c r="F245" s="415">
        <f t="shared" si="291"/>
        <v>248.47</v>
      </c>
      <c r="G245" s="415">
        <f>[5]내역서!F245</f>
        <v>248.47</v>
      </c>
      <c r="H245" s="415">
        <v>163.47</v>
      </c>
      <c r="I245" s="415">
        <f t="shared" si="292"/>
        <v>85</v>
      </c>
      <c r="J245" s="415">
        <f>내역서!F245</f>
        <v>0</v>
      </c>
      <c r="K245" s="416">
        <v>15280.1</v>
      </c>
      <c r="L245" s="417">
        <f>INT($J245*K245)</f>
        <v>0</v>
      </c>
      <c r="M245" s="416">
        <v>43491.199999999997</v>
      </c>
      <c r="N245" s="417">
        <f t="shared" si="298"/>
        <v>0</v>
      </c>
      <c r="O245" s="416">
        <v>0</v>
      </c>
      <c r="P245" s="417">
        <f t="shared" si="294"/>
        <v>0</v>
      </c>
      <c r="Q245" s="416">
        <f t="shared" si="295"/>
        <v>58771.299999999996</v>
      </c>
      <c r="R245" s="417">
        <f>L245+N245+P245</f>
        <v>0</v>
      </c>
      <c r="S245" s="417">
        <f t="shared" ref="S245" si="307">J245-J244</f>
        <v>0</v>
      </c>
      <c r="T245" s="417">
        <f t="shared" ref="T245:U245" si="308">Q245-Q244</f>
        <v>0</v>
      </c>
      <c r="U245" s="417">
        <f t="shared" si="308"/>
        <v>0</v>
      </c>
      <c r="V245" s="414"/>
      <c r="W245" s="619" t="str">
        <f t="shared" si="185"/>
        <v/>
      </c>
    </row>
    <row r="246" spans="1:23" s="431" customFormat="1" ht="24" hidden="1" customHeight="1">
      <c r="A246" s="366" t="s">
        <v>5466</v>
      </c>
      <c r="B246" s="408" t="s">
        <v>0</v>
      </c>
      <c r="C246" s="408" t="s">
        <v>2153</v>
      </c>
      <c r="D246" s="408" t="s">
        <v>2154</v>
      </c>
      <c r="E246" s="409" t="s">
        <v>2104</v>
      </c>
      <c r="F246" s="410">
        <f>G246</f>
        <v>6602.01</v>
      </c>
      <c r="G246" s="410">
        <f>[5]내역서!F246</f>
        <v>6602.01</v>
      </c>
      <c r="H246" s="410">
        <v>647.01</v>
      </c>
      <c r="I246" s="410">
        <f>G246-H246</f>
        <v>5955</v>
      </c>
      <c r="J246" s="410">
        <f>내역서!F246</f>
        <v>0</v>
      </c>
      <c r="K246" s="411">
        <v>7101.7</v>
      </c>
      <c r="L246" s="412">
        <f t="shared" si="293"/>
        <v>0</v>
      </c>
      <c r="M246" s="411">
        <v>37282.9</v>
      </c>
      <c r="N246" s="412">
        <f>INT($J246*M246)</f>
        <v>0</v>
      </c>
      <c r="O246" s="411">
        <v>0</v>
      </c>
      <c r="P246" s="412">
        <f>INT($J246*O246)</f>
        <v>0</v>
      </c>
      <c r="Q246" s="411">
        <f>+K246+M246+O246</f>
        <v>44384.6</v>
      </c>
      <c r="R246" s="412">
        <f>L246+N246+P246</f>
        <v>0</v>
      </c>
      <c r="S246" s="412"/>
      <c r="T246" s="412"/>
      <c r="U246" s="412"/>
      <c r="V246" s="409" t="s">
        <v>0</v>
      </c>
      <c r="W246" s="617" t="str">
        <f>+IF(J246&lt;0,"ng","")</f>
        <v/>
      </c>
    </row>
    <row r="247" spans="1:23" s="72" customFormat="1" ht="24" hidden="1" customHeight="1">
      <c r="A247" s="372" t="s">
        <v>2072</v>
      </c>
      <c r="B247" s="413" t="s">
        <v>0</v>
      </c>
      <c r="C247" s="413" t="s">
        <v>697</v>
      </c>
      <c r="D247" s="413" t="s">
        <v>698</v>
      </c>
      <c r="E247" s="414" t="s">
        <v>671</v>
      </c>
      <c r="F247" s="415">
        <f t="shared" si="291"/>
        <v>6602.01</v>
      </c>
      <c r="G247" s="415">
        <f>[5]내역서!F247</f>
        <v>6602.01</v>
      </c>
      <c r="H247" s="415">
        <v>647.01000000000022</v>
      </c>
      <c r="I247" s="415">
        <f t="shared" si="292"/>
        <v>5955</v>
      </c>
      <c r="J247" s="415">
        <f>내역서!F247</f>
        <v>0</v>
      </c>
      <c r="K247" s="416">
        <v>7101.7</v>
      </c>
      <c r="L247" s="417">
        <f>INT($J247*K247)</f>
        <v>0</v>
      </c>
      <c r="M247" s="416">
        <v>37282.9</v>
      </c>
      <c r="N247" s="417">
        <f t="shared" si="298"/>
        <v>0</v>
      </c>
      <c r="O247" s="416">
        <v>0</v>
      </c>
      <c r="P247" s="417">
        <f t="shared" si="294"/>
        <v>0</v>
      </c>
      <c r="Q247" s="416">
        <f t="shared" si="295"/>
        <v>44384.6</v>
      </c>
      <c r="R247" s="417">
        <f>L247+N247+P247</f>
        <v>0</v>
      </c>
      <c r="S247" s="417">
        <f t="shared" ref="S247" si="309">J247-J246</f>
        <v>0</v>
      </c>
      <c r="T247" s="417">
        <f t="shared" ref="T247:U247" si="310">Q247-Q246</f>
        <v>0</v>
      </c>
      <c r="U247" s="417">
        <f t="shared" si="310"/>
        <v>0</v>
      </c>
      <c r="V247" s="414"/>
      <c r="W247" s="619" t="str">
        <f t="shared" si="185"/>
        <v/>
      </c>
    </row>
    <row r="248" spans="1:23" s="401" customFormat="1" ht="24" hidden="1" customHeight="1">
      <c r="A248" s="366" t="s">
        <v>5449</v>
      </c>
      <c r="B248" s="408" t="s">
        <v>0</v>
      </c>
      <c r="C248" s="408" t="s">
        <v>2153</v>
      </c>
      <c r="D248" s="408" t="s">
        <v>2155</v>
      </c>
      <c r="E248" s="409" t="s">
        <v>2104</v>
      </c>
      <c r="F248" s="410">
        <f>G248</f>
        <v>55</v>
      </c>
      <c r="G248" s="410">
        <f>[5]내역서!F248</f>
        <v>55</v>
      </c>
      <c r="H248" s="410">
        <v>55</v>
      </c>
      <c r="I248" s="410">
        <f>G248-H248</f>
        <v>0</v>
      </c>
      <c r="J248" s="410">
        <f>내역서!F248</f>
        <v>0</v>
      </c>
      <c r="K248" s="411">
        <v>7101.7</v>
      </c>
      <c r="L248" s="412">
        <f>INT($J248*K248)</f>
        <v>0</v>
      </c>
      <c r="M248" s="411">
        <v>41010.6</v>
      </c>
      <c r="N248" s="412">
        <f>INT($J248*M248)</f>
        <v>0</v>
      </c>
      <c r="O248" s="411">
        <v>0</v>
      </c>
      <c r="P248" s="412">
        <f>INT($J248*O248)</f>
        <v>0</v>
      </c>
      <c r="Q248" s="411">
        <f>+K248+M248+O248</f>
        <v>48112.299999999996</v>
      </c>
      <c r="R248" s="412">
        <f>L248+N248+P248</f>
        <v>0</v>
      </c>
      <c r="S248" s="412"/>
      <c r="T248" s="412"/>
      <c r="U248" s="412"/>
      <c r="V248" s="409" t="s">
        <v>0</v>
      </c>
      <c r="W248" s="617" t="str">
        <f>+IF(J248&lt;0,"ng","")</f>
        <v/>
      </c>
    </row>
    <row r="249" spans="1:23" ht="24" hidden="1" customHeight="1">
      <c r="A249" s="372" t="s">
        <v>5464</v>
      </c>
      <c r="B249" s="413" t="s">
        <v>0</v>
      </c>
      <c r="C249" s="413" t="s">
        <v>697</v>
      </c>
      <c r="D249" s="413" t="s">
        <v>699</v>
      </c>
      <c r="E249" s="414" t="s">
        <v>671</v>
      </c>
      <c r="F249" s="415">
        <f t="shared" si="291"/>
        <v>55</v>
      </c>
      <c r="G249" s="415">
        <f>[5]내역서!F249</f>
        <v>55</v>
      </c>
      <c r="H249" s="415">
        <v>55</v>
      </c>
      <c r="I249" s="415">
        <f t="shared" si="292"/>
        <v>0</v>
      </c>
      <c r="J249" s="415">
        <f>내역서!F249</f>
        <v>0</v>
      </c>
      <c r="K249" s="416">
        <v>7101.7</v>
      </c>
      <c r="L249" s="417">
        <f t="shared" si="293"/>
        <v>0</v>
      </c>
      <c r="M249" s="416">
        <v>41010.6</v>
      </c>
      <c r="N249" s="417">
        <f t="shared" si="298"/>
        <v>0</v>
      </c>
      <c r="O249" s="416">
        <v>0</v>
      </c>
      <c r="P249" s="417">
        <f t="shared" si="294"/>
        <v>0</v>
      </c>
      <c r="Q249" s="416">
        <f t="shared" si="295"/>
        <v>48112.299999999996</v>
      </c>
      <c r="R249" s="417">
        <f t="shared" ref="R249:R309" si="311">L249+N249+P249</f>
        <v>0</v>
      </c>
      <c r="S249" s="417">
        <f t="shared" ref="S249" si="312">J249-J248</f>
        <v>0</v>
      </c>
      <c r="T249" s="417">
        <f t="shared" ref="T249:U249" si="313">Q249-Q248</f>
        <v>0</v>
      </c>
      <c r="U249" s="417">
        <f t="shared" si="313"/>
        <v>0</v>
      </c>
      <c r="V249" s="414"/>
      <c r="W249" s="619" t="str">
        <f t="shared" si="185"/>
        <v/>
      </c>
    </row>
    <row r="250" spans="1:23" s="401" customFormat="1" ht="24" hidden="1" customHeight="1">
      <c r="A250" s="366" t="s">
        <v>2055</v>
      </c>
      <c r="B250" s="408" t="s">
        <v>0</v>
      </c>
      <c r="C250" s="408" t="s">
        <v>2157</v>
      </c>
      <c r="D250" s="408" t="s">
        <v>2158</v>
      </c>
      <c r="E250" s="409" t="s">
        <v>2104</v>
      </c>
      <c r="F250" s="410">
        <f>G250</f>
        <v>2781.88</v>
      </c>
      <c r="G250" s="410">
        <f>[5]내역서!F250</f>
        <v>2781.88</v>
      </c>
      <c r="H250" s="410">
        <v>312.88</v>
      </c>
      <c r="I250" s="410">
        <f>G250-H250</f>
        <v>2469</v>
      </c>
      <c r="J250" s="410">
        <f>내역서!F250</f>
        <v>0</v>
      </c>
      <c r="K250" s="411">
        <v>4369.7</v>
      </c>
      <c r="L250" s="412">
        <f t="shared" si="293"/>
        <v>0</v>
      </c>
      <c r="M250" s="411">
        <v>9580.7999999999993</v>
      </c>
      <c r="N250" s="412">
        <f>INT($J250*M250)</f>
        <v>0</v>
      </c>
      <c r="O250" s="411">
        <v>0</v>
      </c>
      <c r="P250" s="412">
        <f>INT($J250*O250)</f>
        <v>0</v>
      </c>
      <c r="Q250" s="411">
        <f>+K250+M250+O250</f>
        <v>13950.5</v>
      </c>
      <c r="R250" s="412">
        <f>L250+N250+P250</f>
        <v>0</v>
      </c>
      <c r="S250" s="412"/>
      <c r="T250" s="412"/>
      <c r="U250" s="412"/>
      <c r="V250" s="409" t="s">
        <v>0</v>
      </c>
      <c r="W250" s="617" t="str">
        <f>+IF(J250&lt;0,"ng","")</f>
        <v/>
      </c>
    </row>
    <row r="251" spans="1:23" ht="24" hidden="1" customHeight="1">
      <c r="A251" s="372" t="s">
        <v>2072</v>
      </c>
      <c r="B251" s="413" t="s">
        <v>0</v>
      </c>
      <c r="C251" s="413" t="s">
        <v>700</v>
      </c>
      <c r="D251" s="413" t="s">
        <v>701</v>
      </c>
      <c r="E251" s="414" t="s">
        <v>671</v>
      </c>
      <c r="F251" s="415">
        <f t="shared" si="291"/>
        <v>2781.88</v>
      </c>
      <c r="G251" s="415">
        <f>[5]내역서!F251</f>
        <v>2781.88</v>
      </c>
      <c r="H251" s="415">
        <v>312.88000000000011</v>
      </c>
      <c r="I251" s="415">
        <f t="shared" si="292"/>
        <v>2469</v>
      </c>
      <c r="J251" s="415">
        <f>내역서!F251</f>
        <v>0</v>
      </c>
      <c r="K251" s="416">
        <v>4369.7</v>
      </c>
      <c r="L251" s="417">
        <f t="shared" si="293"/>
        <v>0</v>
      </c>
      <c r="M251" s="416">
        <v>9580.7999999999993</v>
      </c>
      <c r="N251" s="417">
        <f t="shared" si="298"/>
        <v>0</v>
      </c>
      <c r="O251" s="416">
        <v>0</v>
      </c>
      <c r="P251" s="417">
        <f t="shared" si="294"/>
        <v>0</v>
      </c>
      <c r="Q251" s="416">
        <f t="shared" si="295"/>
        <v>13950.5</v>
      </c>
      <c r="R251" s="417">
        <f t="shared" si="311"/>
        <v>0</v>
      </c>
      <c r="S251" s="417">
        <f t="shared" ref="S251" si="314">J251-J250</f>
        <v>0</v>
      </c>
      <c r="T251" s="417">
        <f t="shared" ref="T251:U251" si="315">Q251-Q250</f>
        <v>0</v>
      </c>
      <c r="U251" s="417">
        <f t="shared" si="315"/>
        <v>0</v>
      </c>
      <c r="V251" s="414"/>
      <c r="W251" s="619" t="str">
        <f t="shared" si="185"/>
        <v/>
      </c>
    </row>
    <row r="252" spans="1:23" s="431" customFormat="1" ht="24" hidden="1" customHeight="1">
      <c r="A252" s="366" t="s">
        <v>5449</v>
      </c>
      <c r="B252" s="408" t="s">
        <v>0</v>
      </c>
      <c r="C252" s="408" t="s">
        <v>2242</v>
      </c>
      <c r="D252" s="408" t="s">
        <v>2243</v>
      </c>
      <c r="E252" s="409" t="s">
        <v>307</v>
      </c>
      <c r="F252" s="410">
        <f>G252</f>
        <v>6</v>
      </c>
      <c r="G252" s="410">
        <f>[5]내역서!F252</f>
        <v>6</v>
      </c>
      <c r="H252" s="410">
        <v>1</v>
      </c>
      <c r="I252" s="410">
        <f>G252-H252</f>
        <v>5</v>
      </c>
      <c r="J252" s="410">
        <f>내역서!F252</f>
        <v>0</v>
      </c>
      <c r="K252" s="411">
        <v>67988.5</v>
      </c>
      <c r="L252" s="412">
        <f t="shared" si="293"/>
        <v>0</v>
      </c>
      <c r="M252" s="411">
        <v>215289.2</v>
      </c>
      <c r="N252" s="412">
        <f>INT($J252*M252)</f>
        <v>0</v>
      </c>
      <c r="O252" s="411">
        <v>0</v>
      </c>
      <c r="P252" s="412">
        <f>INT($J252*O252)</f>
        <v>0</v>
      </c>
      <c r="Q252" s="411">
        <f>+K252+M252+O252</f>
        <v>283277.7</v>
      </c>
      <c r="R252" s="412">
        <f>L252+N252+P252</f>
        <v>0</v>
      </c>
      <c r="S252" s="412"/>
      <c r="T252" s="412"/>
      <c r="U252" s="412"/>
      <c r="V252" s="409" t="s">
        <v>0</v>
      </c>
      <c r="W252" s="617" t="str">
        <f>+IF(J252&lt;0,"ng","")</f>
        <v/>
      </c>
    </row>
    <row r="253" spans="1:23" s="72" customFormat="1" ht="24" hidden="1" customHeight="1">
      <c r="A253" s="372" t="s">
        <v>2072</v>
      </c>
      <c r="B253" s="413" t="s">
        <v>0</v>
      </c>
      <c r="C253" s="413" t="s">
        <v>773</v>
      </c>
      <c r="D253" s="413" t="s">
        <v>774</v>
      </c>
      <c r="E253" s="414" t="s">
        <v>775</v>
      </c>
      <c r="F253" s="415">
        <f t="shared" si="291"/>
        <v>6</v>
      </c>
      <c r="G253" s="415">
        <f>[5]내역서!F253</f>
        <v>6</v>
      </c>
      <c r="H253" s="415">
        <v>1</v>
      </c>
      <c r="I253" s="415">
        <f t="shared" si="292"/>
        <v>5</v>
      </c>
      <c r="J253" s="415">
        <f>내역서!F253</f>
        <v>0</v>
      </c>
      <c r="K253" s="416">
        <v>67988.5</v>
      </c>
      <c r="L253" s="417">
        <f t="shared" si="293"/>
        <v>0</v>
      </c>
      <c r="M253" s="416">
        <v>215289.2</v>
      </c>
      <c r="N253" s="417">
        <f t="shared" si="298"/>
        <v>0</v>
      </c>
      <c r="O253" s="416">
        <v>0</v>
      </c>
      <c r="P253" s="417">
        <f t="shared" si="294"/>
        <v>0</v>
      </c>
      <c r="Q253" s="416">
        <f t="shared" si="295"/>
        <v>283277.7</v>
      </c>
      <c r="R253" s="417">
        <f t="shared" si="311"/>
        <v>0</v>
      </c>
      <c r="S253" s="417">
        <f t="shared" ref="S253" si="316">J253-J252</f>
        <v>0</v>
      </c>
      <c r="T253" s="417">
        <f t="shared" ref="T253:U253" si="317">Q253-Q252</f>
        <v>0</v>
      </c>
      <c r="U253" s="417">
        <f t="shared" si="317"/>
        <v>0</v>
      </c>
      <c r="V253" s="414"/>
      <c r="W253" s="619" t="str">
        <f t="shared" si="185"/>
        <v/>
      </c>
    </row>
    <row r="254" spans="1:23" s="401" customFormat="1" ht="24" hidden="1" customHeight="1">
      <c r="A254" s="366" t="s">
        <v>5427</v>
      </c>
      <c r="B254" s="408" t="s">
        <v>0</v>
      </c>
      <c r="C254" s="408" t="s">
        <v>2159</v>
      </c>
      <c r="D254" s="408" t="s">
        <v>2160</v>
      </c>
      <c r="E254" s="409" t="s">
        <v>2161</v>
      </c>
      <c r="F254" s="410">
        <f>G254</f>
        <v>7364.32</v>
      </c>
      <c r="G254" s="410">
        <f>[5]내역서!F254</f>
        <v>7364.32</v>
      </c>
      <c r="H254" s="410">
        <v>1003.32</v>
      </c>
      <c r="I254" s="410">
        <f>G254-H254</f>
        <v>6361</v>
      </c>
      <c r="J254" s="410">
        <f>내역서!F254</f>
        <v>0</v>
      </c>
      <c r="K254" s="411">
        <v>4600.2</v>
      </c>
      <c r="L254" s="412">
        <f>INT($J254*K254)</f>
        <v>0</v>
      </c>
      <c r="M254" s="411">
        <v>17068.7</v>
      </c>
      <c r="N254" s="412">
        <f>INT($J254*M254)</f>
        <v>0</v>
      </c>
      <c r="O254" s="411">
        <v>701.9</v>
      </c>
      <c r="P254" s="412">
        <f>INT($J254*O254)</f>
        <v>0</v>
      </c>
      <c r="Q254" s="411">
        <f>+K254+M254+O254</f>
        <v>22370.800000000003</v>
      </c>
      <c r="R254" s="412">
        <f>L254+N254+P254</f>
        <v>0</v>
      </c>
      <c r="S254" s="412"/>
      <c r="T254" s="412"/>
      <c r="U254" s="412"/>
      <c r="V254" s="409" t="s">
        <v>0</v>
      </c>
      <c r="W254" s="617" t="str">
        <f>+IF(J254&lt;0,"ng","")</f>
        <v/>
      </c>
    </row>
    <row r="255" spans="1:23" ht="24" hidden="1" customHeight="1">
      <c r="A255" s="372" t="s">
        <v>2072</v>
      </c>
      <c r="B255" s="413" t="s">
        <v>0</v>
      </c>
      <c r="C255" s="413" t="s">
        <v>702</v>
      </c>
      <c r="D255" s="413" t="s">
        <v>703</v>
      </c>
      <c r="E255" s="414" t="s">
        <v>704</v>
      </c>
      <c r="F255" s="415">
        <f t="shared" si="291"/>
        <v>7364.32</v>
      </c>
      <c r="G255" s="415">
        <f>[5]내역서!F255</f>
        <v>7364.32</v>
      </c>
      <c r="H255" s="415">
        <v>1003.3199999999997</v>
      </c>
      <c r="I255" s="415">
        <f t="shared" si="292"/>
        <v>6361</v>
      </c>
      <c r="J255" s="415">
        <f>내역서!F255</f>
        <v>0</v>
      </c>
      <c r="K255" s="416">
        <v>4600.2</v>
      </c>
      <c r="L255" s="417">
        <f t="shared" si="293"/>
        <v>0</v>
      </c>
      <c r="M255" s="416">
        <v>17068.7</v>
      </c>
      <c r="N255" s="417">
        <f t="shared" si="298"/>
        <v>0</v>
      </c>
      <c r="O255" s="416">
        <v>701.9</v>
      </c>
      <c r="P255" s="417">
        <f t="shared" si="294"/>
        <v>0</v>
      </c>
      <c r="Q255" s="416">
        <f t="shared" si="295"/>
        <v>22370.800000000003</v>
      </c>
      <c r="R255" s="417">
        <f t="shared" si="311"/>
        <v>0</v>
      </c>
      <c r="S255" s="417">
        <f t="shared" ref="S255" si="318">J255-J254</f>
        <v>0</v>
      </c>
      <c r="T255" s="417">
        <f t="shared" ref="T255:U255" si="319">Q255-Q254</f>
        <v>0</v>
      </c>
      <c r="U255" s="417">
        <f t="shared" si="319"/>
        <v>0</v>
      </c>
      <c r="V255" s="414"/>
      <c r="W255" s="619" t="str">
        <f t="shared" si="185"/>
        <v/>
      </c>
    </row>
    <row r="256" spans="1:23" s="401" customFormat="1" ht="24" hidden="1" customHeight="1">
      <c r="A256" s="366" t="s">
        <v>5467</v>
      </c>
      <c r="B256" s="408" t="s">
        <v>0</v>
      </c>
      <c r="C256" s="408" t="s">
        <v>2244</v>
      </c>
      <c r="D256" s="408" t="s">
        <v>0</v>
      </c>
      <c r="E256" s="409" t="s">
        <v>2104</v>
      </c>
      <c r="F256" s="410">
        <f>G256</f>
        <v>4995.5600000000004</v>
      </c>
      <c r="G256" s="410">
        <f>[5]내역서!F256</f>
        <v>4995.5600000000004</v>
      </c>
      <c r="H256" s="410">
        <v>4995.5600000000004</v>
      </c>
      <c r="I256" s="410">
        <f>G256-H256</f>
        <v>0</v>
      </c>
      <c r="J256" s="410">
        <f>내역서!F256</f>
        <v>0</v>
      </c>
      <c r="K256" s="411">
        <v>68999.399999999994</v>
      </c>
      <c r="L256" s="412">
        <f>INT($J256*K256)</f>
        <v>0</v>
      </c>
      <c r="M256" s="411">
        <v>52026.400000000001</v>
      </c>
      <c r="N256" s="412">
        <f>INT($J256*M256)</f>
        <v>0</v>
      </c>
      <c r="O256" s="411">
        <v>594</v>
      </c>
      <c r="P256" s="412">
        <f>INT($J256*O256)</f>
        <v>0</v>
      </c>
      <c r="Q256" s="411">
        <f>+K256+M256+O256</f>
        <v>121619.79999999999</v>
      </c>
      <c r="R256" s="412">
        <f>L256+N256+P256</f>
        <v>0</v>
      </c>
      <c r="S256" s="412"/>
      <c r="T256" s="412"/>
      <c r="U256" s="412"/>
      <c r="V256" s="409" t="s">
        <v>0</v>
      </c>
      <c r="W256" s="617" t="str">
        <f>+IF(J256&lt;0,"ng","")</f>
        <v/>
      </c>
    </row>
    <row r="257" spans="1:23" ht="24" hidden="1" customHeight="1">
      <c r="A257" s="372" t="s">
        <v>5468</v>
      </c>
      <c r="B257" s="413" t="s">
        <v>0</v>
      </c>
      <c r="C257" s="413" t="s">
        <v>776</v>
      </c>
      <c r="D257" s="413" t="s">
        <v>0</v>
      </c>
      <c r="E257" s="414" t="s">
        <v>671</v>
      </c>
      <c r="F257" s="415">
        <f t="shared" si="291"/>
        <v>4995.5600000000004</v>
      </c>
      <c r="G257" s="415">
        <f>[5]내역서!F257</f>
        <v>4995.5600000000004</v>
      </c>
      <c r="H257" s="415">
        <v>4995.5600000000004</v>
      </c>
      <c r="I257" s="415">
        <f t="shared" si="292"/>
        <v>0</v>
      </c>
      <c r="J257" s="415">
        <f>내역서!F257</f>
        <v>0</v>
      </c>
      <c r="K257" s="416">
        <v>68999.399999999994</v>
      </c>
      <c r="L257" s="417">
        <f t="shared" si="293"/>
        <v>0</v>
      </c>
      <c r="M257" s="416">
        <v>52026.400000000001</v>
      </c>
      <c r="N257" s="417">
        <f t="shared" si="298"/>
        <v>0</v>
      </c>
      <c r="O257" s="416">
        <v>594</v>
      </c>
      <c r="P257" s="417">
        <f t="shared" si="294"/>
        <v>0</v>
      </c>
      <c r="Q257" s="416">
        <f t="shared" si="295"/>
        <v>121619.79999999999</v>
      </c>
      <c r="R257" s="417">
        <f t="shared" si="311"/>
        <v>0</v>
      </c>
      <c r="S257" s="417">
        <f t="shared" ref="S257" si="320">J257-J256</f>
        <v>0</v>
      </c>
      <c r="T257" s="417">
        <f t="shared" ref="T257:U257" si="321">Q257-Q256</f>
        <v>0</v>
      </c>
      <c r="U257" s="417">
        <f t="shared" si="321"/>
        <v>0</v>
      </c>
      <c r="V257" s="414"/>
      <c r="W257" s="619" t="str">
        <f t="shared" si="185"/>
        <v/>
      </c>
    </row>
    <row r="258" spans="1:23" s="401" customFormat="1" ht="24" hidden="1" customHeight="1">
      <c r="A258" s="366" t="s">
        <v>5469</v>
      </c>
      <c r="B258" s="408" t="s">
        <v>0</v>
      </c>
      <c r="C258" s="408" t="s">
        <v>2163</v>
      </c>
      <c r="D258" s="408" t="s">
        <v>2165</v>
      </c>
      <c r="E258" s="409" t="s">
        <v>2104</v>
      </c>
      <c r="F258" s="410">
        <f>G258</f>
        <v>1125.54</v>
      </c>
      <c r="G258" s="410">
        <f>[5]내역서!F258</f>
        <v>1125.54</v>
      </c>
      <c r="H258" s="410">
        <v>1019.94</v>
      </c>
      <c r="I258" s="410">
        <f>G258-H258</f>
        <v>105.59999999999991</v>
      </c>
      <c r="J258" s="410">
        <f>내역서!F258</f>
        <v>0</v>
      </c>
      <c r="K258" s="411">
        <v>27220.799999999999</v>
      </c>
      <c r="L258" s="412">
        <f>INT($J258*K258)</f>
        <v>0</v>
      </c>
      <c r="M258" s="411">
        <v>14816.8</v>
      </c>
      <c r="N258" s="412">
        <f>INT($J258*M258)</f>
        <v>0</v>
      </c>
      <c r="O258" s="411">
        <v>0</v>
      </c>
      <c r="P258" s="412">
        <f>INT($J258*O258)</f>
        <v>0</v>
      </c>
      <c r="Q258" s="411">
        <f>+K258+M258+O258</f>
        <v>42037.599999999999</v>
      </c>
      <c r="R258" s="412">
        <f>L258+N258+P258</f>
        <v>0</v>
      </c>
      <c r="S258" s="412"/>
      <c r="T258" s="412"/>
      <c r="U258" s="412"/>
      <c r="V258" s="409" t="s">
        <v>0</v>
      </c>
      <c r="W258" s="617" t="str">
        <f>+IF(J258&lt;0,"ng","")</f>
        <v/>
      </c>
    </row>
    <row r="259" spans="1:23" ht="24" hidden="1" customHeight="1">
      <c r="A259" s="372" t="s">
        <v>2072</v>
      </c>
      <c r="B259" s="413" t="s">
        <v>0</v>
      </c>
      <c r="C259" s="413" t="s">
        <v>706</v>
      </c>
      <c r="D259" s="413" t="s">
        <v>708</v>
      </c>
      <c r="E259" s="414" t="s">
        <v>671</v>
      </c>
      <c r="F259" s="415">
        <f t="shared" si="291"/>
        <v>1125.54</v>
      </c>
      <c r="G259" s="415">
        <f>[5]내역서!F259</f>
        <v>1125.54</v>
      </c>
      <c r="H259" s="415">
        <v>1019.9399999999999</v>
      </c>
      <c r="I259" s="415">
        <f t="shared" si="292"/>
        <v>105.60000000000002</v>
      </c>
      <c r="J259" s="415">
        <f>내역서!F259</f>
        <v>0</v>
      </c>
      <c r="K259" s="416">
        <v>27220.799999999999</v>
      </c>
      <c r="L259" s="417">
        <f t="shared" si="293"/>
        <v>0</v>
      </c>
      <c r="M259" s="416">
        <v>14816.8</v>
      </c>
      <c r="N259" s="417">
        <f t="shared" si="298"/>
        <v>0</v>
      </c>
      <c r="O259" s="416">
        <v>0</v>
      </c>
      <c r="P259" s="417">
        <f t="shared" si="294"/>
        <v>0</v>
      </c>
      <c r="Q259" s="416">
        <f t="shared" si="295"/>
        <v>42037.599999999999</v>
      </c>
      <c r="R259" s="417">
        <f>L259+N259+P259</f>
        <v>0</v>
      </c>
      <c r="S259" s="417">
        <f t="shared" ref="S259" si="322">J259-J258</f>
        <v>0</v>
      </c>
      <c r="T259" s="417">
        <f t="shared" ref="T259:U259" si="323">Q259-Q258</f>
        <v>0</v>
      </c>
      <c r="U259" s="417">
        <f t="shared" si="323"/>
        <v>0</v>
      </c>
      <c r="V259" s="414"/>
      <c r="W259" s="619" t="str">
        <f t="shared" si="185"/>
        <v/>
      </c>
    </row>
    <row r="260" spans="1:23" s="401" customFormat="1" ht="24" hidden="1" customHeight="1">
      <c r="A260" s="366" t="s">
        <v>5470</v>
      </c>
      <c r="B260" s="408" t="s">
        <v>0</v>
      </c>
      <c r="C260" s="408" t="s">
        <v>2163</v>
      </c>
      <c r="D260" s="408" t="s">
        <v>2164</v>
      </c>
      <c r="E260" s="409" t="s">
        <v>2104</v>
      </c>
      <c r="F260" s="410">
        <f>G260</f>
        <v>201.04</v>
      </c>
      <c r="G260" s="410">
        <f>[5]내역서!F260</f>
        <v>201.04</v>
      </c>
      <c r="H260" s="410">
        <v>74.48</v>
      </c>
      <c r="I260" s="410">
        <f>G260-H260</f>
        <v>126.55999999999999</v>
      </c>
      <c r="J260" s="410">
        <f>내역서!F260</f>
        <v>0</v>
      </c>
      <c r="K260" s="411">
        <v>25244</v>
      </c>
      <c r="L260" s="412">
        <f>INT($J260*K260)</f>
        <v>0</v>
      </c>
      <c r="M260" s="411">
        <v>14816.8</v>
      </c>
      <c r="N260" s="412">
        <f>INT($J260*M260)</f>
        <v>0</v>
      </c>
      <c r="O260" s="411">
        <v>0</v>
      </c>
      <c r="P260" s="412">
        <f>INT($J260*O260)</f>
        <v>0</v>
      </c>
      <c r="Q260" s="411">
        <f>+K260+M260+O260</f>
        <v>40060.800000000003</v>
      </c>
      <c r="R260" s="412">
        <f>L260+N260+P260</f>
        <v>0</v>
      </c>
      <c r="S260" s="412"/>
      <c r="T260" s="412"/>
      <c r="U260" s="412"/>
      <c r="V260" s="409" t="s">
        <v>0</v>
      </c>
      <c r="W260" s="617" t="str">
        <f>+IF(J260&lt;0,"ng","")</f>
        <v/>
      </c>
    </row>
    <row r="261" spans="1:23" ht="24" hidden="1" customHeight="1">
      <c r="A261" s="372" t="s">
        <v>5471</v>
      </c>
      <c r="B261" s="413" t="s">
        <v>0</v>
      </c>
      <c r="C261" s="413" t="s">
        <v>706</v>
      </c>
      <c r="D261" s="413" t="s">
        <v>707</v>
      </c>
      <c r="E261" s="414" t="s">
        <v>671</v>
      </c>
      <c r="F261" s="415">
        <f t="shared" si="291"/>
        <v>201.04</v>
      </c>
      <c r="G261" s="415">
        <f>[5]내역서!F261</f>
        <v>201.04</v>
      </c>
      <c r="H261" s="415">
        <v>74.47999999999999</v>
      </c>
      <c r="I261" s="415">
        <f t="shared" si="292"/>
        <v>126.56</v>
      </c>
      <c r="J261" s="415">
        <f>내역서!F261</f>
        <v>0</v>
      </c>
      <c r="K261" s="416">
        <v>25244</v>
      </c>
      <c r="L261" s="417">
        <f t="shared" si="293"/>
        <v>0</v>
      </c>
      <c r="M261" s="416">
        <v>14816.8</v>
      </c>
      <c r="N261" s="417">
        <f t="shared" si="298"/>
        <v>0</v>
      </c>
      <c r="O261" s="416">
        <v>0</v>
      </c>
      <c r="P261" s="417">
        <f t="shared" si="294"/>
        <v>0</v>
      </c>
      <c r="Q261" s="416">
        <f t="shared" si="295"/>
        <v>40060.800000000003</v>
      </c>
      <c r="R261" s="417">
        <f t="shared" si="311"/>
        <v>0</v>
      </c>
      <c r="S261" s="417">
        <f t="shared" ref="S261" si="324">J261-J260</f>
        <v>0</v>
      </c>
      <c r="T261" s="417">
        <f t="shared" ref="T261:U261" si="325">Q261-Q260</f>
        <v>0</v>
      </c>
      <c r="U261" s="417">
        <f t="shared" si="325"/>
        <v>0</v>
      </c>
      <c r="V261" s="414"/>
      <c r="W261" s="619" t="str">
        <f t="shared" si="185"/>
        <v/>
      </c>
    </row>
    <row r="262" spans="1:23" s="401" customFormat="1" ht="24" hidden="1" customHeight="1">
      <c r="A262" s="366" t="s">
        <v>2055</v>
      </c>
      <c r="B262" s="408" t="s">
        <v>0</v>
      </c>
      <c r="C262" s="408" t="s">
        <v>2166</v>
      </c>
      <c r="D262" s="408" t="s">
        <v>2167</v>
      </c>
      <c r="E262" s="409" t="s">
        <v>2104</v>
      </c>
      <c r="F262" s="410">
        <f>G262</f>
        <v>558.4</v>
      </c>
      <c r="G262" s="410">
        <f>[5]내역서!F262</f>
        <v>558.4</v>
      </c>
      <c r="H262" s="410">
        <v>558.4</v>
      </c>
      <c r="I262" s="410">
        <f>G262-H262</f>
        <v>0</v>
      </c>
      <c r="J262" s="410">
        <f>내역서!F262</f>
        <v>0</v>
      </c>
      <c r="K262" s="411">
        <v>5808.6</v>
      </c>
      <c r="L262" s="412">
        <f>INT($J262*K262)</f>
        <v>0</v>
      </c>
      <c r="M262" s="411">
        <v>12348.8</v>
      </c>
      <c r="N262" s="412">
        <f>INT($J262*M262)</f>
        <v>0</v>
      </c>
      <c r="O262" s="411">
        <v>0</v>
      </c>
      <c r="P262" s="412">
        <f>INT($J262*O262)</f>
        <v>0</v>
      </c>
      <c r="Q262" s="411">
        <f>+K262+M262+O262</f>
        <v>18157.400000000001</v>
      </c>
      <c r="R262" s="412">
        <f>L262+N262+P262</f>
        <v>0</v>
      </c>
      <c r="S262" s="412"/>
      <c r="T262" s="412"/>
      <c r="U262" s="412"/>
      <c r="V262" s="409" t="s">
        <v>0</v>
      </c>
      <c r="W262" s="617" t="str">
        <f>+IF(J262&lt;0,"ng","")</f>
        <v/>
      </c>
    </row>
    <row r="263" spans="1:23" ht="24" hidden="1" customHeight="1">
      <c r="A263" s="372" t="s">
        <v>5428</v>
      </c>
      <c r="B263" s="413" t="s">
        <v>0</v>
      </c>
      <c r="C263" s="413" t="s">
        <v>709</v>
      </c>
      <c r="D263" s="413" t="s">
        <v>710</v>
      </c>
      <c r="E263" s="414" t="s">
        <v>671</v>
      </c>
      <c r="F263" s="415">
        <f t="shared" si="291"/>
        <v>558.4</v>
      </c>
      <c r="G263" s="415">
        <f>[5]내역서!F263</f>
        <v>558.4</v>
      </c>
      <c r="H263" s="415">
        <v>558.4</v>
      </c>
      <c r="I263" s="415">
        <f t="shared" si="292"/>
        <v>0</v>
      </c>
      <c r="J263" s="415">
        <f>내역서!F263</f>
        <v>0</v>
      </c>
      <c r="K263" s="416">
        <v>5808.6</v>
      </c>
      <c r="L263" s="417">
        <f t="shared" si="293"/>
        <v>0</v>
      </c>
      <c r="M263" s="416">
        <v>12348.8</v>
      </c>
      <c r="N263" s="417">
        <f t="shared" si="298"/>
        <v>0</v>
      </c>
      <c r="O263" s="416">
        <v>0</v>
      </c>
      <c r="P263" s="417">
        <f t="shared" si="294"/>
        <v>0</v>
      </c>
      <c r="Q263" s="416">
        <f t="shared" si="295"/>
        <v>18157.400000000001</v>
      </c>
      <c r="R263" s="417">
        <f t="shared" si="311"/>
        <v>0</v>
      </c>
      <c r="S263" s="417">
        <f t="shared" ref="S263" si="326">J263-J262</f>
        <v>0</v>
      </c>
      <c r="T263" s="417">
        <f t="shared" ref="T263:U263" si="327">Q263-Q262</f>
        <v>0</v>
      </c>
      <c r="U263" s="417">
        <f t="shared" si="327"/>
        <v>0</v>
      </c>
      <c r="V263" s="414"/>
      <c r="W263" s="619" t="str">
        <f t="shared" si="185"/>
        <v/>
      </c>
    </row>
    <row r="264" spans="1:23" s="401" customFormat="1" ht="24" hidden="1" customHeight="1">
      <c r="A264" s="366" t="s">
        <v>5472</v>
      </c>
      <c r="B264" s="408" t="s">
        <v>0</v>
      </c>
      <c r="C264" s="408" t="s">
        <v>2166</v>
      </c>
      <c r="D264" s="408" t="s">
        <v>2168</v>
      </c>
      <c r="E264" s="409" t="s">
        <v>2104</v>
      </c>
      <c r="F264" s="410">
        <f>G264</f>
        <v>353.6</v>
      </c>
      <c r="G264" s="410">
        <f>[5]내역서!F264</f>
        <v>353.6</v>
      </c>
      <c r="H264" s="410">
        <v>353.6</v>
      </c>
      <c r="I264" s="410">
        <f>G264-H264</f>
        <v>0</v>
      </c>
      <c r="J264" s="410">
        <f>내역서!F264</f>
        <v>0</v>
      </c>
      <c r="K264" s="411">
        <v>5685.2</v>
      </c>
      <c r="L264" s="412">
        <f>INT($J264*K264)</f>
        <v>0</v>
      </c>
      <c r="M264" s="411">
        <v>11223.2</v>
      </c>
      <c r="N264" s="412">
        <f>INT($J264*M264)</f>
        <v>0</v>
      </c>
      <c r="O264" s="411">
        <v>0</v>
      </c>
      <c r="P264" s="412">
        <f>INT($J264*O264)</f>
        <v>0</v>
      </c>
      <c r="Q264" s="411">
        <f>+K264+M264+O264</f>
        <v>16908.400000000001</v>
      </c>
      <c r="R264" s="412">
        <f>L264+N264+P264</f>
        <v>0</v>
      </c>
      <c r="S264" s="412"/>
      <c r="T264" s="412"/>
      <c r="U264" s="412"/>
      <c r="V264" s="409" t="s">
        <v>0</v>
      </c>
      <c r="W264" s="617" t="str">
        <f>+IF(J264&lt;0,"ng","")</f>
        <v/>
      </c>
    </row>
    <row r="265" spans="1:23" ht="24" hidden="1" customHeight="1">
      <c r="A265" s="372" t="s">
        <v>2072</v>
      </c>
      <c r="B265" s="413" t="s">
        <v>0</v>
      </c>
      <c r="C265" s="413" t="s">
        <v>709</v>
      </c>
      <c r="D265" s="413" t="s">
        <v>711</v>
      </c>
      <c r="E265" s="414" t="s">
        <v>671</v>
      </c>
      <c r="F265" s="415">
        <f t="shared" si="291"/>
        <v>353.6</v>
      </c>
      <c r="G265" s="415">
        <f>[5]내역서!F265</f>
        <v>353.6</v>
      </c>
      <c r="H265" s="415">
        <v>353.6</v>
      </c>
      <c r="I265" s="415">
        <f t="shared" si="292"/>
        <v>0</v>
      </c>
      <c r="J265" s="415">
        <f>내역서!F265</f>
        <v>0</v>
      </c>
      <c r="K265" s="416">
        <v>5685.2</v>
      </c>
      <c r="L265" s="417">
        <f t="shared" si="293"/>
        <v>0</v>
      </c>
      <c r="M265" s="416">
        <v>11223.2</v>
      </c>
      <c r="N265" s="417">
        <f t="shared" si="298"/>
        <v>0</v>
      </c>
      <c r="O265" s="416">
        <v>0</v>
      </c>
      <c r="P265" s="417">
        <f t="shared" si="294"/>
        <v>0</v>
      </c>
      <c r="Q265" s="416">
        <f t="shared" si="295"/>
        <v>16908.400000000001</v>
      </c>
      <c r="R265" s="417">
        <f t="shared" si="311"/>
        <v>0</v>
      </c>
      <c r="S265" s="417">
        <f t="shared" ref="S265" si="328">J265-J264</f>
        <v>0</v>
      </c>
      <c r="T265" s="417">
        <f t="shared" ref="T265:U265" si="329">Q265-Q264</f>
        <v>0</v>
      </c>
      <c r="U265" s="417">
        <f t="shared" si="329"/>
        <v>0</v>
      </c>
      <c r="V265" s="414"/>
      <c r="W265" s="619" t="str">
        <f t="shared" si="185"/>
        <v/>
      </c>
    </row>
    <row r="266" spans="1:23" s="401" customFormat="1" ht="24" hidden="1" customHeight="1">
      <c r="A266" s="366" t="s">
        <v>2055</v>
      </c>
      <c r="B266" s="408" t="s">
        <v>0</v>
      </c>
      <c r="C266" s="408" t="s">
        <v>2247</v>
      </c>
      <c r="D266" s="408" t="s">
        <v>2248</v>
      </c>
      <c r="E266" s="409" t="s">
        <v>2104</v>
      </c>
      <c r="F266" s="410">
        <f>G266</f>
        <v>800.3</v>
      </c>
      <c r="G266" s="410">
        <f>[5]내역서!F266</f>
        <v>800.3</v>
      </c>
      <c r="H266" s="410">
        <v>800.3</v>
      </c>
      <c r="I266" s="410">
        <f>G266-H266</f>
        <v>0</v>
      </c>
      <c r="J266" s="410">
        <f>내역서!F266</f>
        <v>0</v>
      </c>
      <c r="K266" s="411">
        <v>22576.2</v>
      </c>
      <c r="L266" s="412">
        <f>INT($J266*K266)</f>
        <v>0</v>
      </c>
      <c r="M266" s="411">
        <v>21340</v>
      </c>
      <c r="N266" s="412">
        <f>INT($J266*M266)</f>
        <v>0</v>
      </c>
      <c r="O266" s="411">
        <v>0</v>
      </c>
      <c r="P266" s="412">
        <f>INT($J266*O266)</f>
        <v>0</v>
      </c>
      <c r="Q266" s="411">
        <f>+K266+M266+O266</f>
        <v>43916.2</v>
      </c>
      <c r="R266" s="412">
        <f>L266+N266+P266</f>
        <v>0</v>
      </c>
      <c r="S266" s="412"/>
      <c r="T266" s="412"/>
      <c r="U266" s="412"/>
      <c r="V266" s="409" t="s">
        <v>0</v>
      </c>
      <c r="W266" s="617" t="str">
        <f>+IF(J266&lt;0,"ng","")</f>
        <v/>
      </c>
    </row>
    <row r="267" spans="1:23" ht="24" hidden="1" customHeight="1">
      <c r="A267" s="372" t="s">
        <v>4298</v>
      </c>
      <c r="B267" s="413" t="s">
        <v>0</v>
      </c>
      <c r="C267" s="413" t="s">
        <v>777</v>
      </c>
      <c r="D267" s="413" t="s">
        <v>778</v>
      </c>
      <c r="E267" s="414" t="s">
        <v>671</v>
      </c>
      <c r="F267" s="415">
        <f t="shared" si="291"/>
        <v>800.3</v>
      </c>
      <c r="G267" s="415">
        <f>[5]내역서!F267</f>
        <v>800.3</v>
      </c>
      <c r="H267" s="415">
        <v>800.3</v>
      </c>
      <c r="I267" s="415">
        <f t="shared" si="292"/>
        <v>0</v>
      </c>
      <c r="J267" s="415">
        <f>내역서!F267</f>
        <v>0</v>
      </c>
      <c r="K267" s="416">
        <v>22576.2</v>
      </c>
      <c r="L267" s="417">
        <f t="shared" si="293"/>
        <v>0</v>
      </c>
      <c r="M267" s="416">
        <v>21340</v>
      </c>
      <c r="N267" s="417">
        <f t="shared" si="298"/>
        <v>0</v>
      </c>
      <c r="O267" s="416">
        <v>0</v>
      </c>
      <c r="P267" s="417">
        <f t="shared" si="294"/>
        <v>0</v>
      </c>
      <c r="Q267" s="416">
        <f t="shared" si="295"/>
        <v>43916.2</v>
      </c>
      <c r="R267" s="417">
        <f t="shared" si="311"/>
        <v>0</v>
      </c>
      <c r="S267" s="417">
        <f t="shared" ref="S267" si="330">J267-J266</f>
        <v>0</v>
      </c>
      <c r="T267" s="417">
        <f t="shared" ref="T267:U267" si="331">Q267-Q266</f>
        <v>0</v>
      </c>
      <c r="U267" s="417">
        <f t="shared" si="331"/>
        <v>0</v>
      </c>
      <c r="V267" s="414"/>
      <c r="W267" s="619" t="str">
        <f t="shared" si="185"/>
        <v/>
      </c>
    </row>
    <row r="268" spans="1:23" s="401" customFormat="1" ht="24" hidden="1" customHeight="1">
      <c r="A268" s="366" t="s">
        <v>5473</v>
      </c>
      <c r="B268" s="408" t="s">
        <v>0</v>
      </c>
      <c r="C268" s="408" t="s">
        <v>2214</v>
      </c>
      <c r="D268" s="408" t="s">
        <v>2215</v>
      </c>
      <c r="E268" s="409" t="s">
        <v>2104</v>
      </c>
      <c r="F268" s="410">
        <f>G268</f>
        <v>335.67</v>
      </c>
      <c r="G268" s="410">
        <f>[5]내역서!F268</f>
        <v>335.67</v>
      </c>
      <c r="H268" s="410">
        <v>335.67</v>
      </c>
      <c r="I268" s="410">
        <f>G268-H268</f>
        <v>0</v>
      </c>
      <c r="J268" s="410">
        <f>내역서!F268</f>
        <v>0</v>
      </c>
      <c r="K268" s="411">
        <v>0</v>
      </c>
      <c r="L268" s="412">
        <f>INT($J268*K268)</f>
        <v>0</v>
      </c>
      <c r="M268" s="411">
        <v>735.6</v>
      </c>
      <c r="N268" s="412">
        <f>INT($J268*M268)</f>
        <v>0</v>
      </c>
      <c r="O268" s="411">
        <v>0</v>
      </c>
      <c r="P268" s="412">
        <f>INT($J268*O268)</f>
        <v>0</v>
      </c>
      <c r="Q268" s="411">
        <f>+K268+M268+O268</f>
        <v>735.6</v>
      </c>
      <c r="R268" s="412">
        <f>L268+N268+P268</f>
        <v>0</v>
      </c>
      <c r="S268" s="412"/>
      <c r="T268" s="412"/>
      <c r="U268" s="412"/>
      <c r="V268" s="409" t="s">
        <v>0</v>
      </c>
      <c r="W268" s="617" t="str">
        <f>+IF(J268&lt;0,"ng","")</f>
        <v/>
      </c>
    </row>
    <row r="269" spans="1:23" ht="24" hidden="1" customHeight="1">
      <c r="A269" s="372" t="s">
        <v>2072</v>
      </c>
      <c r="B269" s="413" t="s">
        <v>0</v>
      </c>
      <c r="C269" s="413" t="s">
        <v>758</v>
      </c>
      <c r="D269" s="413" t="s">
        <v>759</v>
      </c>
      <c r="E269" s="414" t="s">
        <v>671</v>
      </c>
      <c r="F269" s="415">
        <f t="shared" si="291"/>
        <v>335.67</v>
      </c>
      <c r="G269" s="415">
        <f>[5]내역서!F269</f>
        <v>335.67</v>
      </c>
      <c r="H269" s="415">
        <v>335.67</v>
      </c>
      <c r="I269" s="415">
        <f t="shared" si="292"/>
        <v>0</v>
      </c>
      <c r="J269" s="415">
        <f>내역서!F269</f>
        <v>0</v>
      </c>
      <c r="K269" s="416">
        <v>0</v>
      </c>
      <c r="L269" s="417">
        <f t="shared" si="293"/>
        <v>0</v>
      </c>
      <c r="M269" s="416">
        <v>735.6</v>
      </c>
      <c r="N269" s="417">
        <f t="shared" si="298"/>
        <v>0</v>
      </c>
      <c r="O269" s="416">
        <v>0</v>
      </c>
      <c r="P269" s="417">
        <f t="shared" si="294"/>
        <v>0</v>
      </c>
      <c r="Q269" s="416">
        <f t="shared" si="295"/>
        <v>735.6</v>
      </c>
      <c r="R269" s="417">
        <f t="shared" si="311"/>
        <v>0</v>
      </c>
      <c r="S269" s="417">
        <f t="shared" ref="S269" si="332">J269-J268</f>
        <v>0</v>
      </c>
      <c r="T269" s="417">
        <f t="shared" ref="T269:U269" si="333">Q269-Q268</f>
        <v>0</v>
      </c>
      <c r="U269" s="417">
        <f t="shared" si="333"/>
        <v>0</v>
      </c>
      <c r="V269" s="414"/>
      <c r="W269" s="619" t="str">
        <f t="shared" si="185"/>
        <v/>
      </c>
    </row>
    <row r="270" spans="1:23" s="657" customFormat="1" ht="24" hidden="1" customHeight="1">
      <c r="A270" s="366" t="s">
        <v>5449</v>
      </c>
      <c r="B270" s="418" t="s">
        <v>0</v>
      </c>
      <c r="C270" s="418" t="s">
        <v>2169</v>
      </c>
      <c r="D270" s="418" t="s">
        <v>2170</v>
      </c>
      <c r="E270" s="419" t="s">
        <v>6</v>
      </c>
      <c r="F270" s="411">
        <f>G270</f>
        <v>457.3</v>
      </c>
      <c r="G270" s="411">
        <f>[5]내역서!F270</f>
        <v>457.3</v>
      </c>
      <c r="H270" s="411">
        <v>173.6</v>
      </c>
      <c r="I270" s="411">
        <v>457.3</v>
      </c>
      <c r="J270" s="411">
        <f>내역서!F270</f>
        <v>0</v>
      </c>
      <c r="K270" s="411">
        <v>4941.1000000000004</v>
      </c>
      <c r="L270" s="412">
        <f t="shared" si="293"/>
        <v>0</v>
      </c>
      <c r="M270" s="411">
        <v>13594.4</v>
      </c>
      <c r="N270" s="412">
        <f>INT($J270*M270)</f>
        <v>0</v>
      </c>
      <c r="O270" s="411">
        <v>0</v>
      </c>
      <c r="P270" s="412">
        <f>INT($J270*O270)</f>
        <v>0</v>
      </c>
      <c r="Q270" s="411">
        <f>+K270+M270+O270</f>
        <v>18535.5</v>
      </c>
      <c r="R270" s="412">
        <f>L270+N270+P270</f>
        <v>0</v>
      </c>
      <c r="S270" s="412"/>
      <c r="T270" s="412"/>
      <c r="U270" s="412"/>
      <c r="V270" s="419" t="s">
        <v>0</v>
      </c>
      <c r="W270" s="617" t="str">
        <f>+IF(J270&lt;0,"ng","")</f>
        <v/>
      </c>
    </row>
    <row r="271" spans="1:23" s="172" customFormat="1" ht="24" hidden="1" customHeight="1">
      <c r="A271" s="372" t="s">
        <v>2072</v>
      </c>
      <c r="B271" s="705" t="s">
        <v>0</v>
      </c>
      <c r="C271" s="705" t="s">
        <v>5474</v>
      </c>
      <c r="D271" s="705" t="s">
        <v>5475</v>
      </c>
      <c r="E271" s="706" t="s">
        <v>6</v>
      </c>
      <c r="F271" s="416">
        <f t="shared" si="291"/>
        <v>457.3</v>
      </c>
      <c r="G271" s="416">
        <f>[5]내역서!F271</f>
        <v>457.3</v>
      </c>
      <c r="H271" s="416">
        <v>173.6</v>
      </c>
      <c r="I271" s="416">
        <v>457.3</v>
      </c>
      <c r="J271" s="416">
        <f>내역서!F271</f>
        <v>0</v>
      </c>
      <c r="K271" s="416">
        <v>4941.1000000000004</v>
      </c>
      <c r="L271" s="417">
        <f t="shared" si="293"/>
        <v>0</v>
      </c>
      <c r="M271" s="416">
        <v>13594.4</v>
      </c>
      <c r="N271" s="417">
        <f t="shared" si="298"/>
        <v>0</v>
      </c>
      <c r="O271" s="416">
        <v>0</v>
      </c>
      <c r="P271" s="417">
        <f t="shared" si="294"/>
        <v>0</v>
      </c>
      <c r="Q271" s="416">
        <f t="shared" si="295"/>
        <v>18535.5</v>
      </c>
      <c r="R271" s="417">
        <f>L271+N271+P271</f>
        <v>0</v>
      </c>
      <c r="S271" s="417">
        <f t="shared" ref="S271" si="334">J271-J270</f>
        <v>0</v>
      </c>
      <c r="T271" s="417">
        <f t="shared" ref="T271:U271" si="335">Q271-Q270</f>
        <v>0</v>
      </c>
      <c r="U271" s="417">
        <f t="shared" si="335"/>
        <v>0</v>
      </c>
      <c r="V271" s="422"/>
      <c r="W271" s="619" t="str">
        <f t="shared" si="185"/>
        <v/>
      </c>
    </row>
    <row r="272" spans="1:23" s="401" customFormat="1" ht="24" hidden="1" customHeight="1">
      <c r="A272" s="366" t="s">
        <v>5457</v>
      </c>
      <c r="B272" s="408" t="s">
        <v>0</v>
      </c>
      <c r="C272" s="408" t="s">
        <v>2171</v>
      </c>
      <c r="D272" s="408" t="s">
        <v>2172</v>
      </c>
      <c r="E272" s="409" t="s">
        <v>2104</v>
      </c>
      <c r="F272" s="410">
        <f>G272</f>
        <v>404.35</v>
      </c>
      <c r="G272" s="410">
        <f>[5]내역서!F272</f>
        <v>404.35</v>
      </c>
      <c r="H272" s="410">
        <v>153.35</v>
      </c>
      <c r="I272" s="410">
        <f>G272-H272</f>
        <v>251.00000000000003</v>
      </c>
      <c r="J272" s="410">
        <f>내역서!F272</f>
        <v>0</v>
      </c>
      <c r="K272" s="411">
        <v>1535.4</v>
      </c>
      <c r="L272" s="412">
        <f t="shared" si="293"/>
        <v>0</v>
      </c>
      <c r="M272" s="411">
        <v>24054.7</v>
      </c>
      <c r="N272" s="412">
        <f>INT($J272*M272)</f>
        <v>0</v>
      </c>
      <c r="O272" s="411">
        <v>0</v>
      </c>
      <c r="P272" s="412">
        <f>INT($J272*O272)</f>
        <v>0</v>
      </c>
      <c r="Q272" s="411">
        <f>+K272+M272+O272</f>
        <v>25590.100000000002</v>
      </c>
      <c r="R272" s="412">
        <f>L272+N272+P272</f>
        <v>0</v>
      </c>
      <c r="S272" s="412"/>
      <c r="T272" s="412"/>
      <c r="U272" s="412"/>
      <c r="V272" s="409" t="s">
        <v>0</v>
      </c>
      <c r="W272" s="617" t="str">
        <f>+IF(J272&lt;0,"ng","")</f>
        <v/>
      </c>
    </row>
    <row r="273" spans="1:23" ht="24" hidden="1" customHeight="1">
      <c r="A273" s="372" t="s">
        <v>2072</v>
      </c>
      <c r="B273" s="413" t="s">
        <v>0</v>
      </c>
      <c r="C273" s="413" t="s">
        <v>714</v>
      </c>
      <c r="D273" s="413" t="s">
        <v>715</v>
      </c>
      <c r="E273" s="414" t="s">
        <v>671</v>
      </c>
      <c r="F273" s="415">
        <f t="shared" si="291"/>
        <v>404.35000000000008</v>
      </c>
      <c r="G273" s="415">
        <f>[5]내역서!F273</f>
        <v>404.35000000000008</v>
      </c>
      <c r="H273" s="415">
        <v>153.35000000000008</v>
      </c>
      <c r="I273" s="415">
        <f t="shared" si="292"/>
        <v>251</v>
      </c>
      <c r="J273" s="415">
        <f>내역서!F273</f>
        <v>0</v>
      </c>
      <c r="K273" s="416">
        <v>1535.4</v>
      </c>
      <c r="L273" s="417">
        <f t="shared" si="293"/>
        <v>0</v>
      </c>
      <c r="M273" s="416">
        <v>24054.7</v>
      </c>
      <c r="N273" s="417">
        <f t="shared" si="298"/>
        <v>0</v>
      </c>
      <c r="O273" s="416">
        <v>0</v>
      </c>
      <c r="P273" s="417">
        <f t="shared" si="294"/>
        <v>0</v>
      </c>
      <c r="Q273" s="416">
        <f t="shared" si="295"/>
        <v>25590.100000000002</v>
      </c>
      <c r="R273" s="417">
        <f>L273+N273+P273</f>
        <v>0</v>
      </c>
      <c r="S273" s="417">
        <f t="shared" ref="S273" si="336">J273-J272</f>
        <v>0</v>
      </c>
      <c r="T273" s="417">
        <f t="shared" ref="T273:U273" si="337">Q273-Q272</f>
        <v>0</v>
      </c>
      <c r="U273" s="417">
        <f t="shared" si="337"/>
        <v>0</v>
      </c>
      <c r="V273" s="414"/>
      <c r="W273" s="619" t="str">
        <f t="shared" si="185"/>
        <v/>
      </c>
    </row>
    <row r="274" spans="1:23" s="401" customFormat="1" ht="24" hidden="1" customHeight="1">
      <c r="A274" s="366" t="s">
        <v>2055</v>
      </c>
      <c r="B274" s="408" t="s">
        <v>0</v>
      </c>
      <c r="C274" s="408" t="s">
        <v>2185</v>
      </c>
      <c r="D274" s="408" t="s">
        <v>23</v>
      </c>
      <c r="E274" s="409" t="s">
        <v>1860</v>
      </c>
      <c r="F274" s="410">
        <f>G274</f>
        <v>1</v>
      </c>
      <c r="G274" s="410">
        <f>[5]내역서!F274</f>
        <v>1</v>
      </c>
      <c r="H274" s="410">
        <v>1</v>
      </c>
      <c r="I274" s="410">
        <f>G274-H274</f>
        <v>0</v>
      </c>
      <c r="J274" s="410">
        <f>내역서!F274</f>
        <v>0</v>
      </c>
      <c r="K274" s="411">
        <v>829222.7</v>
      </c>
      <c r="L274" s="412">
        <f>INT($J274*K274)</f>
        <v>0</v>
      </c>
      <c r="M274" s="411">
        <v>407831.2</v>
      </c>
      <c r="N274" s="412">
        <f>INT($J274*M274)</f>
        <v>0</v>
      </c>
      <c r="O274" s="411">
        <v>0</v>
      </c>
      <c r="P274" s="412">
        <f>INT($J274*O274)</f>
        <v>0</v>
      </c>
      <c r="Q274" s="411">
        <f>+K274+M274+O274</f>
        <v>1237053.8999999999</v>
      </c>
      <c r="R274" s="412">
        <f>L274+N274+P274</f>
        <v>0</v>
      </c>
      <c r="S274" s="412"/>
      <c r="T274" s="412"/>
      <c r="U274" s="412"/>
      <c r="V274" s="409" t="s">
        <v>0</v>
      </c>
      <c r="W274" s="617" t="str">
        <f>+IF(J274&lt;0,"ng","")</f>
        <v/>
      </c>
    </row>
    <row r="275" spans="1:23" ht="24" hidden="1" customHeight="1">
      <c r="A275" s="372" t="s">
        <v>5476</v>
      </c>
      <c r="B275" s="413" t="s">
        <v>0</v>
      </c>
      <c r="C275" s="413" t="s">
        <v>728</v>
      </c>
      <c r="D275" s="413" t="s">
        <v>23</v>
      </c>
      <c r="E275" s="414" t="s">
        <v>729</v>
      </c>
      <c r="F275" s="415">
        <f t="shared" si="291"/>
        <v>1</v>
      </c>
      <c r="G275" s="415">
        <f>[5]내역서!F275</f>
        <v>1</v>
      </c>
      <c r="H275" s="415">
        <v>1</v>
      </c>
      <c r="I275" s="415">
        <f t="shared" si="292"/>
        <v>0</v>
      </c>
      <c r="J275" s="415">
        <f>내역서!F275</f>
        <v>0</v>
      </c>
      <c r="K275" s="416">
        <v>829222.7</v>
      </c>
      <c r="L275" s="417">
        <f t="shared" si="293"/>
        <v>0</v>
      </c>
      <c r="M275" s="416">
        <v>407831.2</v>
      </c>
      <c r="N275" s="417">
        <f t="shared" si="298"/>
        <v>0</v>
      </c>
      <c r="O275" s="416">
        <v>0</v>
      </c>
      <c r="P275" s="417">
        <f t="shared" si="294"/>
        <v>0</v>
      </c>
      <c r="Q275" s="416">
        <f t="shared" si="295"/>
        <v>1237053.8999999999</v>
      </c>
      <c r="R275" s="417">
        <f t="shared" si="311"/>
        <v>0</v>
      </c>
      <c r="S275" s="417">
        <f t="shared" ref="S275" si="338">J275-J274</f>
        <v>0</v>
      </c>
      <c r="T275" s="417">
        <f t="shared" ref="T275:U275" si="339">Q275-Q274</f>
        <v>0</v>
      </c>
      <c r="U275" s="417">
        <f t="shared" si="339"/>
        <v>0</v>
      </c>
      <c r="V275" s="414"/>
      <c r="W275" s="619" t="str">
        <f t="shared" si="185"/>
        <v/>
      </c>
    </row>
    <row r="276" spans="1:23" s="401" customFormat="1" ht="24" hidden="1" customHeight="1">
      <c r="A276" s="366" t="s">
        <v>2055</v>
      </c>
      <c r="B276" s="408" t="s">
        <v>0</v>
      </c>
      <c r="C276" s="408" t="s">
        <v>2249</v>
      </c>
      <c r="D276" s="408" t="s">
        <v>24</v>
      </c>
      <c r="E276" s="409" t="s">
        <v>1860</v>
      </c>
      <c r="F276" s="410">
        <f>G276</f>
        <v>4</v>
      </c>
      <c r="G276" s="410">
        <f>[5]내역서!F276</f>
        <v>4</v>
      </c>
      <c r="H276" s="410">
        <v>4</v>
      </c>
      <c r="I276" s="410">
        <f>G276-H276</f>
        <v>0</v>
      </c>
      <c r="J276" s="410">
        <f>내역서!F276</f>
        <v>0</v>
      </c>
      <c r="K276" s="411">
        <v>2496835.1</v>
      </c>
      <c r="L276" s="412">
        <f>INT($J276*K276)</f>
        <v>0</v>
      </c>
      <c r="M276" s="411">
        <v>1267964.8</v>
      </c>
      <c r="N276" s="412">
        <f>INT($J276*M276)</f>
        <v>0</v>
      </c>
      <c r="O276" s="411">
        <v>0</v>
      </c>
      <c r="P276" s="412">
        <f>INT($J276*O276)</f>
        <v>0</v>
      </c>
      <c r="Q276" s="411">
        <f>+K276+M276+O276</f>
        <v>3764799.9000000004</v>
      </c>
      <c r="R276" s="412">
        <f>L276+N276+P276</f>
        <v>0</v>
      </c>
      <c r="S276" s="412"/>
      <c r="T276" s="412"/>
      <c r="U276" s="412"/>
      <c r="V276" s="409" t="s">
        <v>0</v>
      </c>
      <c r="W276" s="617" t="str">
        <f>+IF(J276&lt;0,"ng","")</f>
        <v/>
      </c>
    </row>
    <row r="277" spans="1:23" ht="24" hidden="1" customHeight="1">
      <c r="A277" s="372" t="s">
        <v>5430</v>
      </c>
      <c r="B277" s="413" t="s">
        <v>0</v>
      </c>
      <c r="C277" s="413" t="s">
        <v>779</v>
      </c>
      <c r="D277" s="413" t="s">
        <v>24</v>
      </c>
      <c r="E277" s="414" t="s">
        <v>729</v>
      </c>
      <c r="F277" s="415">
        <f t="shared" si="291"/>
        <v>4</v>
      </c>
      <c r="G277" s="415">
        <f>[5]내역서!F277</f>
        <v>4</v>
      </c>
      <c r="H277" s="415">
        <v>4</v>
      </c>
      <c r="I277" s="415">
        <f t="shared" si="292"/>
        <v>0</v>
      </c>
      <c r="J277" s="415">
        <f>내역서!F277</f>
        <v>0</v>
      </c>
      <c r="K277" s="416">
        <v>2496835.1</v>
      </c>
      <c r="L277" s="417">
        <f t="shared" si="293"/>
        <v>0</v>
      </c>
      <c r="M277" s="416">
        <v>1267964.8</v>
      </c>
      <c r="N277" s="417">
        <f t="shared" si="298"/>
        <v>0</v>
      </c>
      <c r="O277" s="416">
        <v>0</v>
      </c>
      <c r="P277" s="417">
        <f t="shared" si="294"/>
        <v>0</v>
      </c>
      <c r="Q277" s="416">
        <f t="shared" si="295"/>
        <v>3764799.9000000004</v>
      </c>
      <c r="R277" s="417">
        <f t="shared" si="311"/>
        <v>0</v>
      </c>
      <c r="S277" s="417">
        <f t="shared" ref="S277" si="340">J277-J276</f>
        <v>0</v>
      </c>
      <c r="T277" s="417">
        <f t="shared" ref="T277:U277" si="341">Q277-Q276</f>
        <v>0</v>
      </c>
      <c r="U277" s="417">
        <f t="shared" si="341"/>
        <v>0</v>
      </c>
      <c r="V277" s="414"/>
      <c r="W277" s="619" t="str">
        <f t="shared" ref="W277:W403" si="342">+IF(J277&lt;0,"ng","")</f>
        <v/>
      </c>
    </row>
    <row r="278" spans="1:23" s="401" customFormat="1" ht="24" hidden="1" customHeight="1">
      <c r="A278" s="366" t="s">
        <v>5449</v>
      </c>
      <c r="B278" s="408" t="s">
        <v>0</v>
      </c>
      <c r="C278" s="408" t="s">
        <v>2187</v>
      </c>
      <c r="D278" s="408" t="s">
        <v>2188</v>
      </c>
      <c r="E278" s="409" t="s">
        <v>6</v>
      </c>
      <c r="F278" s="410">
        <f>G278</f>
        <v>67.5</v>
      </c>
      <c r="G278" s="410">
        <f>[5]내역서!F278</f>
        <v>67.5</v>
      </c>
      <c r="H278" s="410">
        <v>67.5</v>
      </c>
      <c r="I278" s="410">
        <f>G278-H278</f>
        <v>0</v>
      </c>
      <c r="J278" s="410">
        <f>내역서!F278</f>
        <v>0</v>
      </c>
      <c r="K278" s="411">
        <v>34355.599999999999</v>
      </c>
      <c r="L278" s="412">
        <f>INT($J278*K278)</f>
        <v>0</v>
      </c>
      <c r="M278" s="411">
        <v>42999.199999999997</v>
      </c>
      <c r="N278" s="412">
        <f>INT($J278*M278)</f>
        <v>0</v>
      </c>
      <c r="O278" s="411">
        <v>0</v>
      </c>
      <c r="P278" s="412">
        <f>INT($J278*O278)</f>
        <v>0</v>
      </c>
      <c r="Q278" s="411">
        <f>+K278+M278+O278</f>
        <v>77354.799999999988</v>
      </c>
      <c r="R278" s="412">
        <f>L278+N278+P278</f>
        <v>0</v>
      </c>
      <c r="S278" s="412"/>
      <c r="T278" s="412"/>
      <c r="U278" s="412"/>
      <c r="V278" s="409" t="s">
        <v>0</v>
      </c>
      <c r="W278" s="617" t="str">
        <f>+IF(J278&lt;0,"ng","")</f>
        <v/>
      </c>
    </row>
    <row r="279" spans="1:23" ht="24" hidden="1" customHeight="1">
      <c r="A279" s="372" t="s">
        <v>5448</v>
      </c>
      <c r="B279" s="413" t="s">
        <v>0</v>
      </c>
      <c r="C279" s="413" t="s">
        <v>731</v>
      </c>
      <c r="D279" s="413" t="s">
        <v>732</v>
      </c>
      <c r="E279" s="414" t="s">
        <v>6</v>
      </c>
      <c r="F279" s="415">
        <f t="shared" si="291"/>
        <v>67.5</v>
      </c>
      <c r="G279" s="415">
        <f>[5]내역서!F279</f>
        <v>67.5</v>
      </c>
      <c r="H279" s="415">
        <v>67.5</v>
      </c>
      <c r="I279" s="415">
        <f t="shared" si="292"/>
        <v>0</v>
      </c>
      <c r="J279" s="415">
        <f>내역서!F279</f>
        <v>0</v>
      </c>
      <c r="K279" s="416">
        <v>34355.599999999999</v>
      </c>
      <c r="L279" s="417">
        <f t="shared" si="293"/>
        <v>0</v>
      </c>
      <c r="M279" s="416">
        <v>42999.199999999997</v>
      </c>
      <c r="N279" s="417">
        <f t="shared" si="298"/>
        <v>0</v>
      </c>
      <c r="O279" s="416">
        <v>0</v>
      </c>
      <c r="P279" s="417">
        <f t="shared" si="294"/>
        <v>0</v>
      </c>
      <c r="Q279" s="416">
        <f t="shared" si="295"/>
        <v>77354.799999999988</v>
      </c>
      <c r="R279" s="417">
        <f t="shared" si="311"/>
        <v>0</v>
      </c>
      <c r="S279" s="417">
        <f t="shared" ref="S279" si="343">J279-J278</f>
        <v>0</v>
      </c>
      <c r="T279" s="417">
        <f t="shared" ref="T279:U279" si="344">Q279-Q278</f>
        <v>0</v>
      </c>
      <c r="U279" s="417">
        <f t="shared" si="344"/>
        <v>0</v>
      </c>
      <c r="V279" s="414"/>
      <c r="W279" s="619" t="str">
        <f t="shared" si="342"/>
        <v/>
      </c>
    </row>
    <row r="280" spans="1:23" s="401" customFormat="1" ht="24" hidden="1" customHeight="1">
      <c r="A280" s="366" t="s">
        <v>5477</v>
      </c>
      <c r="B280" s="408" t="s">
        <v>0</v>
      </c>
      <c r="C280" s="408" t="s">
        <v>2187</v>
      </c>
      <c r="D280" s="408" t="s">
        <v>2189</v>
      </c>
      <c r="E280" s="409" t="s">
        <v>6</v>
      </c>
      <c r="F280" s="410">
        <f>G280</f>
        <v>12.49</v>
      </c>
      <c r="G280" s="410">
        <f>[5]내역서!F280</f>
        <v>12.49</v>
      </c>
      <c r="H280" s="410">
        <v>12.49</v>
      </c>
      <c r="I280" s="410">
        <f>G280-H280</f>
        <v>0</v>
      </c>
      <c r="J280" s="410">
        <f>내역서!F280</f>
        <v>0</v>
      </c>
      <c r="K280" s="411">
        <v>34190.1</v>
      </c>
      <c r="L280" s="412">
        <f>INT($J280*K280)</f>
        <v>0</v>
      </c>
      <c r="M280" s="411">
        <v>42468.800000000003</v>
      </c>
      <c r="N280" s="412">
        <f>INT($J280*M280)</f>
        <v>0</v>
      </c>
      <c r="O280" s="411">
        <v>0</v>
      </c>
      <c r="P280" s="412">
        <f>INT($J280*O280)</f>
        <v>0</v>
      </c>
      <c r="Q280" s="411">
        <f>+K280+M280+O280</f>
        <v>76658.899999999994</v>
      </c>
      <c r="R280" s="412">
        <f>L280+N280+P280</f>
        <v>0</v>
      </c>
      <c r="S280" s="412"/>
      <c r="T280" s="412"/>
      <c r="U280" s="412"/>
      <c r="V280" s="409" t="s">
        <v>0</v>
      </c>
      <c r="W280" s="617" t="str">
        <f>+IF(J280&lt;0,"ng","")</f>
        <v/>
      </c>
    </row>
    <row r="281" spans="1:23" ht="24" hidden="1" customHeight="1">
      <c r="A281" s="372" t="s">
        <v>5455</v>
      </c>
      <c r="B281" s="413" t="s">
        <v>0</v>
      </c>
      <c r="C281" s="413" t="s">
        <v>731</v>
      </c>
      <c r="D281" s="413" t="s">
        <v>733</v>
      </c>
      <c r="E281" s="414" t="s">
        <v>6</v>
      </c>
      <c r="F281" s="415">
        <f t="shared" si="291"/>
        <v>12.49</v>
      </c>
      <c r="G281" s="415">
        <f>[5]내역서!F281</f>
        <v>12.49</v>
      </c>
      <c r="H281" s="415">
        <v>12.49</v>
      </c>
      <c r="I281" s="415">
        <f t="shared" si="292"/>
        <v>0</v>
      </c>
      <c r="J281" s="415">
        <f>내역서!F281</f>
        <v>0</v>
      </c>
      <c r="K281" s="416">
        <v>34190.1</v>
      </c>
      <c r="L281" s="417">
        <f t="shared" si="293"/>
        <v>0</v>
      </c>
      <c r="M281" s="416">
        <v>42468.800000000003</v>
      </c>
      <c r="N281" s="417">
        <f t="shared" si="298"/>
        <v>0</v>
      </c>
      <c r="O281" s="416">
        <v>0</v>
      </c>
      <c r="P281" s="417">
        <f t="shared" si="294"/>
        <v>0</v>
      </c>
      <c r="Q281" s="416">
        <f t="shared" si="295"/>
        <v>76658.899999999994</v>
      </c>
      <c r="R281" s="417">
        <f t="shared" si="311"/>
        <v>0</v>
      </c>
      <c r="S281" s="417">
        <f t="shared" ref="S281" si="345">J281-J280</f>
        <v>0</v>
      </c>
      <c r="T281" s="417">
        <f t="shared" ref="T281:U281" si="346">Q281-Q280</f>
        <v>0</v>
      </c>
      <c r="U281" s="417">
        <f t="shared" si="346"/>
        <v>0</v>
      </c>
      <c r="V281" s="414"/>
      <c r="W281" s="619" t="str">
        <f t="shared" si="342"/>
        <v/>
      </c>
    </row>
    <row r="282" spans="1:23" s="401" customFormat="1" ht="24" hidden="1" customHeight="1">
      <c r="A282" s="366" t="s">
        <v>5466</v>
      </c>
      <c r="B282" s="408" t="s">
        <v>0</v>
      </c>
      <c r="C282" s="408" t="s">
        <v>1920</v>
      </c>
      <c r="D282" s="408" t="s">
        <v>25</v>
      </c>
      <c r="E282" s="409" t="s">
        <v>1860</v>
      </c>
      <c r="F282" s="410">
        <f>G282</f>
        <v>2</v>
      </c>
      <c r="G282" s="410">
        <f>[5]내역서!F282</f>
        <v>2</v>
      </c>
      <c r="H282" s="410">
        <v>2</v>
      </c>
      <c r="I282" s="410">
        <f>G282-H282</f>
        <v>0</v>
      </c>
      <c r="J282" s="410">
        <f>내역서!F282</f>
        <v>0</v>
      </c>
      <c r="K282" s="411">
        <v>793086.7</v>
      </c>
      <c r="L282" s="412">
        <f>INT($J282*K282)</f>
        <v>0</v>
      </c>
      <c r="M282" s="411">
        <v>852737.6</v>
      </c>
      <c r="N282" s="412">
        <f>INT($J282*M282)</f>
        <v>0</v>
      </c>
      <c r="O282" s="411">
        <v>0</v>
      </c>
      <c r="P282" s="412">
        <f>INT($J282*O282)</f>
        <v>0</v>
      </c>
      <c r="Q282" s="411">
        <f>+K282+M282+O282</f>
        <v>1645824.2999999998</v>
      </c>
      <c r="R282" s="412">
        <f>L282+N282+P282</f>
        <v>0</v>
      </c>
      <c r="S282" s="412"/>
      <c r="T282" s="412"/>
      <c r="U282" s="412"/>
      <c r="V282" s="409" t="s">
        <v>0</v>
      </c>
      <c r="W282" s="617" t="str">
        <f>+IF(J282&lt;0,"ng","")</f>
        <v/>
      </c>
    </row>
    <row r="283" spans="1:23" ht="24" hidden="1" customHeight="1">
      <c r="A283" s="372" t="s">
        <v>5478</v>
      </c>
      <c r="B283" s="413" t="s">
        <v>0</v>
      </c>
      <c r="C283" s="413" t="s">
        <v>735</v>
      </c>
      <c r="D283" s="413" t="s">
        <v>25</v>
      </c>
      <c r="E283" s="414" t="s">
        <v>729</v>
      </c>
      <c r="F283" s="415">
        <f t="shared" si="291"/>
        <v>2</v>
      </c>
      <c r="G283" s="415">
        <f>[5]내역서!F283</f>
        <v>2</v>
      </c>
      <c r="H283" s="415">
        <v>2</v>
      </c>
      <c r="I283" s="415">
        <f t="shared" si="292"/>
        <v>0</v>
      </c>
      <c r="J283" s="415">
        <f>내역서!F283</f>
        <v>0</v>
      </c>
      <c r="K283" s="416">
        <v>793086.7</v>
      </c>
      <c r="L283" s="417">
        <f t="shared" si="293"/>
        <v>0</v>
      </c>
      <c r="M283" s="416">
        <v>852737.6</v>
      </c>
      <c r="N283" s="417">
        <f t="shared" si="298"/>
        <v>0</v>
      </c>
      <c r="O283" s="416">
        <v>0</v>
      </c>
      <c r="P283" s="417">
        <f t="shared" si="294"/>
        <v>0</v>
      </c>
      <c r="Q283" s="416">
        <f t="shared" si="295"/>
        <v>1645824.2999999998</v>
      </c>
      <c r="R283" s="417">
        <f t="shared" si="311"/>
        <v>0</v>
      </c>
      <c r="S283" s="417">
        <f t="shared" ref="S283" si="347">J283-J282</f>
        <v>0</v>
      </c>
      <c r="T283" s="417">
        <f t="shared" ref="T283:U283" si="348">Q283-Q282</f>
        <v>0</v>
      </c>
      <c r="U283" s="417">
        <f t="shared" si="348"/>
        <v>0</v>
      </c>
      <c r="V283" s="414"/>
      <c r="W283" s="619" t="str">
        <f t="shared" si="342"/>
        <v/>
      </c>
    </row>
    <row r="284" spans="1:23" s="401" customFormat="1" ht="24" hidden="1" customHeight="1">
      <c r="A284" s="366" t="s">
        <v>5477</v>
      </c>
      <c r="B284" s="408" t="s">
        <v>0</v>
      </c>
      <c r="C284" s="408" t="s">
        <v>1920</v>
      </c>
      <c r="D284" s="408" t="s">
        <v>26</v>
      </c>
      <c r="E284" s="409" t="s">
        <v>1860</v>
      </c>
      <c r="F284" s="410">
        <f>G284</f>
        <v>2</v>
      </c>
      <c r="G284" s="410">
        <f>[5]내역서!F284</f>
        <v>2</v>
      </c>
      <c r="H284" s="410">
        <v>2</v>
      </c>
      <c r="I284" s="410">
        <f>G284-H284</f>
        <v>0</v>
      </c>
      <c r="J284" s="410">
        <f>내역서!F284</f>
        <v>0</v>
      </c>
      <c r="K284" s="411">
        <v>902774.6</v>
      </c>
      <c r="L284" s="412">
        <f>INT($J284*K284)</f>
        <v>0</v>
      </c>
      <c r="M284" s="411">
        <v>971379.19999999995</v>
      </c>
      <c r="N284" s="412">
        <f>INT($J284*M284)</f>
        <v>0</v>
      </c>
      <c r="O284" s="411">
        <v>0</v>
      </c>
      <c r="P284" s="412">
        <f>INT($J284*O284)</f>
        <v>0</v>
      </c>
      <c r="Q284" s="411">
        <f>+K284+M284+O284</f>
        <v>1874153.7999999998</v>
      </c>
      <c r="R284" s="412">
        <f>L284+N284+P284</f>
        <v>0</v>
      </c>
      <c r="S284" s="412"/>
      <c r="T284" s="412"/>
      <c r="U284" s="412"/>
      <c r="V284" s="409" t="s">
        <v>0</v>
      </c>
      <c r="W284" s="617" t="str">
        <f>+IF(J284&lt;0,"ng","")</f>
        <v/>
      </c>
    </row>
    <row r="285" spans="1:23" ht="24" hidden="1" customHeight="1">
      <c r="A285" s="372" t="s">
        <v>5479</v>
      </c>
      <c r="B285" s="413" t="s">
        <v>0</v>
      </c>
      <c r="C285" s="413" t="s">
        <v>735</v>
      </c>
      <c r="D285" s="413" t="s">
        <v>26</v>
      </c>
      <c r="E285" s="414" t="s">
        <v>729</v>
      </c>
      <c r="F285" s="415">
        <f t="shared" si="291"/>
        <v>2</v>
      </c>
      <c r="G285" s="415">
        <f>[5]내역서!F285</f>
        <v>2</v>
      </c>
      <c r="H285" s="415">
        <v>2</v>
      </c>
      <c r="I285" s="415">
        <f t="shared" si="292"/>
        <v>0</v>
      </c>
      <c r="J285" s="415">
        <f>내역서!F285</f>
        <v>0</v>
      </c>
      <c r="K285" s="416">
        <v>902774.6</v>
      </c>
      <c r="L285" s="417">
        <f t="shared" si="293"/>
        <v>0</v>
      </c>
      <c r="M285" s="416">
        <v>971379.19999999995</v>
      </c>
      <c r="N285" s="417">
        <f t="shared" si="298"/>
        <v>0</v>
      </c>
      <c r="O285" s="416">
        <v>0</v>
      </c>
      <c r="P285" s="417">
        <f t="shared" si="294"/>
        <v>0</v>
      </c>
      <c r="Q285" s="416">
        <f t="shared" si="295"/>
        <v>1874153.7999999998</v>
      </c>
      <c r="R285" s="417">
        <f t="shared" si="311"/>
        <v>0</v>
      </c>
      <c r="S285" s="417">
        <f t="shared" ref="S285" si="349">J285-J284</f>
        <v>0</v>
      </c>
      <c r="T285" s="417">
        <f t="shared" ref="T285:U285" si="350">Q285-Q284</f>
        <v>0</v>
      </c>
      <c r="U285" s="417">
        <f t="shared" si="350"/>
        <v>0</v>
      </c>
      <c r="V285" s="414"/>
      <c r="W285" s="619" t="str">
        <f t="shared" si="342"/>
        <v/>
      </c>
    </row>
    <row r="286" spans="1:23" s="401" customFormat="1" ht="24" hidden="1" customHeight="1">
      <c r="A286" s="366" t="s">
        <v>2055</v>
      </c>
      <c r="B286" s="408" t="s">
        <v>0</v>
      </c>
      <c r="C286" s="408" t="s">
        <v>1920</v>
      </c>
      <c r="D286" s="408" t="s">
        <v>27</v>
      </c>
      <c r="E286" s="409" t="s">
        <v>1860</v>
      </c>
      <c r="F286" s="410">
        <f>G286</f>
        <v>5</v>
      </c>
      <c r="G286" s="410">
        <f>[5]내역서!F286</f>
        <v>5</v>
      </c>
      <c r="H286" s="410">
        <v>5</v>
      </c>
      <c r="I286" s="410">
        <f>G286-H286</f>
        <v>0</v>
      </c>
      <c r="J286" s="410">
        <f>내역서!F286</f>
        <v>0</v>
      </c>
      <c r="K286" s="411">
        <v>378080.4</v>
      </c>
      <c r="L286" s="412">
        <f>INT($J286*K286)</f>
        <v>0</v>
      </c>
      <c r="M286" s="411">
        <v>400416</v>
      </c>
      <c r="N286" s="412">
        <f>INT($J286*M286)</f>
        <v>0</v>
      </c>
      <c r="O286" s="411">
        <v>0</v>
      </c>
      <c r="P286" s="412">
        <f>INT($J286*O286)</f>
        <v>0</v>
      </c>
      <c r="Q286" s="411">
        <f>+K286+M286+O286</f>
        <v>778496.4</v>
      </c>
      <c r="R286" s="412">
        <f>L286+N286+P286</f>
        <v>0</v>
      </c>
      <c r="S286" s="412"/>
      <c r="T286" s="412"/>
      <c r="U286" s="412"/>
      <c r="V286" s="409" t="s">
        <v>0</v>
      </c>
      <c r="W286" s="617" t="str">
        <f>+IF(J286&lt;0,"ng","")</f>
        <v/>
      </c>
    </row>
    <row r="287" spans="1:23" ht="24" hidden="1" customHeight="1">
      <c r="A287" s="372" t="s">
        <v>2072</v>
      </c>
      <c r="B287" s="413" t="s">
        <v>0</v>
      </c>
      <c r="C287" s="413" t="s">
        <v>735</v>
      </c>
      <c r="D287" s="413" t="s">
        <v>27</v>
      </c>
      <c r="E287" s="414" t="s">
        <v>729</v>
      </c>
      <c r="F287" s="415">
        <f t="shared" si="291"/>
        <v>5</v>
      </c>
      <c r="G287" s="415">
        <f>[5]내역서!F287</f>
        <v>5</v>
      </c>
      <c r="H287" s="415">
        <v>5</v>
      </c>
      <c r="I287" s="415">
        <f t="shared" si="292"/>
        <v>0</v>
      </c>
      <c r="J287" s="415">
        <f>내역서!F287</f>
        <v>0</v>
      </c>
      <c r="K287" s="416">
        <v>378080.4</v>
      </c>
      <c r="L287" s="417">
        <f t="shared" si="293"/>
        <v>0</v>
      </c>
      <c r="M287" s="416">
        <v>400416</v>
      </c>
      <c r="N287" s="417">
        <f t="shared" si="298"/>
        <v>0</v>
      </c>
      <c r="O287" s="416">
        <v>0</v>
      </c>
      <c r="P287" s="417">
        <f t="shared" si="294"/>
        <v>0</v>
      </c>
      <c r="Q287" s="416">
        <f t="shared" si="295"/>
        <v>778496.4</v>
      </c>
      <c r="R287" s="417">
        <f t="shared" si="311"/>
        <v>0</v>
      </c>
      <c r="S287" s="417">
        <f t="shared" ref="S287" si="351">J287-J286</f>
        <v>0</v>
      </c>
      <c r="T287" s="417">
        <f t="shared" ref="T287:U287" si="352">Q287-Q286</f>
        <v>0</v>
      </c>
      <c r="U287" s="417">
        <f t="shared" si="352"/>
        <v>0</v>
      </c>
      <c r="V287" s="414"/>
      <c r="W287" s="619" t="str">
        <f t="shared" si="342"/>
        <v/>
      </c>
    </row>
    <row r="288" spans="1:23" s="401" customFormat="1" ht="24" hidden="1" customHeight="1">
      <c r="A288" s="366" t="s">
        <v>5449</v>
      </c>
      <c r="B288" s="408" t="s">
        <v>0</v>
      </c>
      <c r="C288" s="408" t="s">
        <v>2196</v>
      </c>
      <c r="D288" s="408" t="s">
        <v>2195</v>
      </c>
      <c r="E288" s="409" t="s">
        <v>2194</v>
      </c>
      <c r="F288" s="410">
        <f>G288</f>
        <v>5229</v>
      </c>
      <c r="G288" s="410">
        <f>[5]내역서!F288</f>
        <v>5229</v>
      </c>
      <c r="H288" s="410">
        <v>2510</v>
      </c>
      <c r="I288" s="410">
        <f>G288-H288</f>
        <v>2719</v>
      </c>
      <c r="J288" s="410">
        <f>내역서!F288</f>
        <v>0</v>
      </c>
      <c r="K288" s="411">
        <v>258.5</v>
      </c>
      <c r="L288" s="412">
        <f>INT($J288*K288)</f>
        <v>0</v>
      </c>
      <c r="M288" s="411">
        <v>0</v>
      </c>
      <c r="N288" s="412">
        <f>INT($J288*M288)</f>
        <v>0</v>
      </c>
      <c r="O288" s="411">
        <v>0</v>
      </c>
      <c r="P288" s="412">
        <f>INT($J288*O288)</f>
        <v>0</v>
      </c>
      <c r="Q288" s="411">
        <f>+K288+M288+O288</f>
        <v>258.5</v>
      </c>
      <c r="R288" s="412">
        <f>L288+N288+P288</f>
        <v>0</v>
      </c>
      <c r="S288" s="412"/>
      <c r="T288" s="412"/>
      <c r="U288" s="412"/>
      <c r="V288" s="409" t="s">
        <v>0</v>
      </c>
      <c r="W288" s="617" t="str">
        <f>+IF(J288&lt;0,"ng","")</f>
        <v/>
      </c>
    </row>
    <row r="289" spans="1:23" ht="24" hidden="1" customHeight="1">
      <c r="A289" s="372" t="s">
        <v>2072</v>
      </c>
      <c r="B289" s="413" t="s">
        <v>0</v>
      </c>
      <c r="C289" s="413" t="s">
        <v>740</v>
      </c>
      <c r="D289" s="413" t="s">
        <v>739</v>
      </c>
      <c r="E289" s="414" t="s">
        <v>738</v>
      </c>
      <c r="F289" s="415">
        <f t="shared" si="291"/>
        <v>5229</v>
      </c>
      <c r="G289" s="415">
        <f>[5]내역서!F289</f>
        <v>5229</v>
      </c>
      <c r="H289" s="415">
        <v>2510</v>
      </c>
      <c r="I289" s="415">
        <f t="shared" si="292"/>
        <v>2719</v>
      </c>
      <c r="J289" s="415">
        <f>내역서!F289</f>
        <v>0</v>
      </c>
      <c r="K289" s="416">
        <v>258.5</v>
      </c>
      <c r="L289" s="417">
        <f t="shared" si="293"/>
        <v>0</v>
      </c>
      <c r="M289" s="416">
        <v>0</v>
      </c>
      <c r="N289" s="417">
        <f t="shared" si="298"/>
        <v>0</v>
      </c>
      <c r="O289" s="416">
        <v>0</v>
      </c>
      <c r="P289" s="417">
        <f t="shared" si="294"/>
        <v>0</v>
      </c>
      <c r="Q289" s="416">
        <f t="shared" si="295"/>
        <v>258.5</v>
      </c>
      <c r="R289" s="417">
        <f t="shared" si="311"/>
        <v>0</v>
      </c>
      <c r="S289" s="417">
        <f t="shared" ref="S289" si="353">J289-J288</f>
        <v>0</v>
      </c>
      <c r="T289" s="417">
        <f t="shared" ref="T289:U289" si="354">Q289-Q288</f>
        <v>0</v>
      </c>
      <c r="U289" s="417">
        <f t="shared" si="354"/>
        <v>0</v>
      </c>
      <c r="V289" s="414"/>
      <c r="W289" s="619" t="str">
        <f t="shared" si="342"/>
        <v/>
      </c>
    </row>
    <row r="290" spans="1:23" s="460" customFormat="1" ht="24" hidden="1" customHeight="1">
      <c r="A290" s="366" t="s">
        <v>2055</v>
      </c>
      <c r="B290" s="408" t="s">
        <v>0</v>
      </c>
      <c r="C290" s="408" t="s">
        <v>2192</v>
      </c>
      <c r="D290" s="408" t="s">
        <v>2193</v>
      </c>
      <c r="E290" s="409" t="s">
        <v>2194</v>
      </c>
      <c r="F290" s="410">
        <f>G290</f>
        <v>30</v>
      </c>
      <c r="G290" s="410">
        <f>[5]내역서!F290</f>
        <v>30</v>
      </c>
      <c r="H290" s="410">
        <v>30</v>
      </c>
      <c r="I290" s="410">
        <f>G290-H290</f>
        <v>0</v>
      </c>
      <c r="J290" s="410">
        <f>내역서!F290</f>
        <v>0</v>
      </c>
      <c r="K290" s="411">
        <v>70</v>
      </c>
      <c r="L290" s="412">
        <f>INT($J290*K290)</f>
        <v>0</v>
      </c>
      <c r="M290" s="411">
        <v>0</v>
      </c>
      <c r="N290" s="412">
        <f>INT($J290*M290)</f>
        <v>0</v>
      </c>
      <c r="O290" s="411">
        <v>0</v>
      </c>
      <c r="P290" s="412">
        <f>INT($J290*O290)</f>
        <v>0</v>
      </c>
      <c r="Q290" s="411">
        <f>+K290+M290+O290</f>
        <v>70</v>
      </c>
      <c r="R290" s="412">
        <f>L290+N290+P290</f>
        <v>0</v>
      </c>
      <c r="S290" s="412"/>
      <c r="T290" s="412"/>
      <c r="U290" s="412"/>
      <c r="V290" s="409" t="s">
        <v>0</v>
      </c>
      <c r="W290" s="617" t="str">
        <f>+IF(J290&lt;0,"ng","")</f>
        <v/>
      </c>
    </row>
    <row r="291" spans="1:23" s="73" customFormat="1" ht="24" hidden="1" customHeight="1">
      <c r="A291" s="372" t="s">
        <v>2072</v>
      </c>
      <c r="B291" s="413" t="s">
        <v>0</v>
      </c>
      <c r="C291" s="413" t="s">
        <v>736</v>
      </c>
      <c r="D291" s="413" t="s">
        <v>737</v>
      </c>
      <c r="E291" s="414" t="s">
        <v>738</v>
      </c>
      <c r="F291" s="415">
        <f t="shared" si="291"/>
        <v>30</v>
      </c>
      <c r="G291" s="415">
        <f>[5]내역서!F291</f>
        <v>30</v>
      </c>
      <c r="H291" s="415">
        <v>30</v>
      </c>
      <c r="I291" s="415">
        <f t="shared" si="292"/>
        <v>0</v>
      </c>
      <c r="J291" s="415">
        <f>내역서!F291</f>
        <v>0</v>
      </c>
      <c r="K291" s="416">
        <v>70</v>
      </c>
      <c r="L291" s="417">
        <f t="shared" si="293"/>
        <v>0</v>
      </c>
      <c r="M291" s="416">
        <v>0</v>
      </c>
      <c r="N291" s="417">
        <f t="shared" si="298"/>
        <v>0</v>
      </c>
      <c r="O291" s="416">
        <v>0</v>
      </c>
      <c r="P291" s="417">
        <f t="shared" si="294"/>
        <v>0</v>
      </c>
      <c r="Q291" s="416">
        <f t="shared" si="295"/>
        <v>70</v>
      </c>
      <c r="R291" s="417">
        <f t="shared" si="311"/>
        <v>0</v>
      </c>
      <c r="S291" s="417">
        <f t="shared" ref="S291" si="355">J291-J290</f>
        <v>0</v>
      </c>
      <c r="T291" s="417">
        <f t="shared" ref="T291:U291" si="356">Q291-Q290</f>
        <v>0</v>
      </c>
      <c r="U291" s="417">
        <f t="shared" si="356"/>
        <v>0</v>
      </c>
      <c r="V291" s="414"/>
      <c r="W291" s="619" t="str">
        <f t="shared" si="342"/>
        <v/>
      </c>
    </row>
    <row r="292" spans="1:23" s="401" customFormat="1" ht="24" hidden="1" customHeight="1">
      <c r="A292" s="366" t="s">
        <v>5480</v>
      </c>
      <c r="B292" s="408" t="s">
        <v>0</v>
      </c>
      <c r="C292" s="408" t="s">
        <v>2192</v>
      </c>
      <c r="D292" s="408" t="s">
        <v>2195</v>
      </c>
      <c r="E292" s="409" t="s">
        <v>2194</v>
      </c>
      <c r="F292" s="410">
        <f>G292</f>
        <v>1252</v>
      </c>
      <c r="G292" s="410">
        <f>[5]내역서!F292</f>
        <v>1252</v>
      </c>
      <c r="H292" s="410">
        <v>156</v>
      </c>
      <c r="I292" s="410">
        <f>G292-H292</f>
        <v>1096</v>
      </c>
      <c r="J292" s="410">
        <f>내역서!F292</f>
        <v>0</v>
      </c>
      <c r="K292" s="411">
        <v>86.2</v>
      </c>
      <c r="L292" s="412">
        <f>INT($J292*K292)</f>
        <v>0</v>
      </c>
      <c r="M292" s="411">
        <v>0</v>
      </c>
      <c r="N292" s="412">
        <f>INT($J292*M292)</f>
        <v>0</v>
      </c>
      <c r="O292" s="411">
        <v>0</v>
      </c>
      <c r="P292" s="412">
        <f>INT($J292*O292)</f>
        <v>0</v>
      </c>
      <c r="Q292" s="411">
        <f>+K292+M292+O292</f>
        <v>86.2</v>
      </c>
      <c r="R292" s="412">
        <f>L292+N292+P292</f>
        <v>0</v>
      </c>
      <c r="S292" s="412"/>
      <c r="T292" s="412"/>
      <c r="U292" s="412"/>
      <c r="V292" s="409" t="s">
        <v>0</v>
      </c>
      <c r="W292" s="617" t="str">
        <f>+IF(J292&lt;0,"ng","")</f>
        <v/>
      </c>
    </row>
    <row r="293" spans="1:23" ht="24" hidden="1" customHeight="1">
      <c r="A293" s="372" t="s">
        <v>2072</v>
      </c>
      <c r="B293" s="413" t="s">
        <v>0</v>
      </c>
      <c r="C293" s="413" t="s">
        <v>736</v>
      </c>
      <c r="D293" s="413" t="s">
        <v>739</v>
      </c>
      <c r="E293" s="414" t="s">
        <v>738</v>
      </c>
      <c r="F293" s="415">
        <f t="shared" si="291"/>
        <v>1252</v>
      </c>
      <c r="G293" s="415">
        <f>[5]내역서!F293</f>
        <v>1252</v>
      </c>
      <c r="H293" s="415">
        <v>156</v>
      </c>
      <c r="I293" s="415">
        <f t="shared" si="292"/>
        <v>1096</v>
      </c>
      <c r="J293" s="415">
        <f>내역서!F293</f>
        <v>0</v>
      </c>
      <c r="K293" s="416">
        <v>86.2</v>
      </c>
      <c r="L293" s="417">
        <f t="shared" si="293"/>
        <v>0</v>
      </c>
      <c r="M293" s="416">
        <v>0</v>
      </c>
      <c r="N293" s="417">
        <f t="shared" si="298"/>
        <v>0</v>
      </c>
      <c r="O293" s="416">
        <v>0</v>
      </c>
      <c r="P293" s="417">
        <f t="shared" si="294"/>
        <v>0</v>
      </c>
      <c r="Q293" s="416">
        <f t="shared" si="295"/>
        <v>86.2</v>
      </c>
      <c r="R293" s="417">
        <f t="shared" si="311"/>
        <v>0</v>
      </c>
      <c r="S293" s="417">
        <f t="shared" ref="S293" si="357">J293-J292</f>
        <v>0</v>
      </c>
      <c r="T293" s="417">
        <f t="shared" ref="T293:U293" si="358">Q293-Q292</f>
        <v>0</v>
      </c>
      <c r="U293" s="417">
        <f t="shared" si="358"/>
        <v>0</v>
      </c>
      <c r="V293" s="414"/>
      <c r="W293" s="619" t="str">
        <f t="shared" si="342"/>
        <v/>
      </c>
    </row>
    <row r="294" spans="1:23" s="401" customFormat="1" ht="24" hidden="1" customHeight="1">
      <c r="A294" s="366" t="s">
        <v>5481</v>
      </c>
      <c r="B294" s="408" t="s">
        <v>0</v>
      </c>
      <c r="C294" s="408" t="s">
        <v>2204</v>
      </c>
      <c r="D294" s="408" t="s">
        <v>2205</v>
      </c>
      <c r="E294" s="409" t="s">
        <v>6</v>
      </c>
      <c r="F294" s="410">
        <f>G294</f>
        <v>80.53</v>
      </c>
      <c r="G294" s="410">
        <f>[5]내역서!F294</f>
        <v>80.53</v>
      </c>
      <c r="H294" s="410">
        <v>80.53</v>
      </c>
      <c r="I294" s="410">
        <f>G294-H294</f>
        <v>0</v>
      </c>
      <c r="J294" s="410">
        <f>내역서!F294</f>
        <v>0</v>
      </c>
      <c r="K294" s="411">
        <v>1289.2</v>
      </c>
      <c r="L294" s="412">
        <f>INT($J294*K294)</f>
        <v>0</v>
      </c>
      <c r="M294" s="411">
        <v>1479.2</v>
      </c>
      <c r="N294" s="412">
        <f>INT($J294*M294)</f>
        <v>0</v>
      </c>
      <c r="O294" s="411">
        <v>0</v>
      </c>
      <c r="P294" s="412">
        <f>INT($J294*O294)</f>
        <v>0</v>
      </c>
      <c r="Q294" s="411">
        <f>+K294+M294+O294</f>
        <v>2768.4</v>
      </c>
      <c r="R294" s="412">
        <f>L294+N294+P294</f>
        <v>0</v>
      </c>
      <c r="S294" s="412"/>
      <c r="T294" s="412"/>
      <c r="U294" s="412"/>
      <c r="V294" s="409" t="s">
        <v>0</v>
      </c>
      <c r="W294" s="617" t="str">
        <f>+IF(J294&lt;0,"ng","")</f>
        <v/>
      </c>
    </row>
    <row r="295" spans="1:23" ht="24" hidden="1" customHeight="1">
      <c r="A295" s="372" t="s">
        <v>5430</v>
      </c>
      <c r="B295" s="413" t="s">
        <v>0</v>
      </c>
      <c r="C295" s="413" t="s">
        <v>748</v>
      </c>
      <c r="D295" s="413" t="s">
        <v>749</v>
      </c>
      <c r="E295" s="414" t="s">
        <v>6</v>
      </c>
      <c r="F295" s="415">
        <f t="shared" si="291"/>
        <v>80.53</v>
      </c>
      <c r="G295" s="415">
        <f>[5]내역서!F295</f>
        <v>80.53</v>
      </c>
      <c r="H295" s="415">
        <v>80.53</v>
      </c>
      <c r="I295" s="415">
        <f t="shared" si="292"/>
        <v>0</v>
      </c>
      <c r="J295" s="415">
        <f>내역서!F295</f>
        <v>0</v>
      </c>
      <c r="K295" s="416">
        <v>1289.2</v>
      </c>
      <c r="L295" s="417">
        <f t="shared" si="293"/>
        <v>0</v>
      </c>
      <c r="M295" s="416">
        <v>1479.2</v>
      </c>
      <c r="N295" s="417">
        <f t="shared" si="298"/>
        <v>0</v>
      </c>
      <c r="O295" s="416">
        <v>0</v>
      </c>
      <c r="P295" s="417">
        <f t="shared" si="294"/>
        <v>0</v>
      </c>
      <c r="Q295" s="416">
        <f t="shared" si="295"/>
        <v>2768.4</v>
      </c>
      <c r="R295" s="417">
        <f t="shared" si="311"/>
        <v>0</v>
      </c>
      <c r="S295" s="417">
        <f t="shared" ref="S295" si="359">J295-J294</f>
        <v>0</v>
      </c>
      <c r="T295" s="417">
        <f t="shared" ref="T295:U295" si="360">Q295-Q294</f>
        <v>0</v>
      </c>
      <c r="U295" s="417">
        <f t="shared" si="360"/>
        <v>0</v>
      </c>
      <c r="V295" s="414"/>
      <c r="W295" s="619" t="str">
        <f t="shared" si="342"/>
        <v/>
      </c>
    </row>
    <row r="296" spans="1:23" s="401" customFormat="1" ht="24" hidden="1" customHeight="1">
      <c r="A296" s="366" t="s">
        <v>5482</v>
      </c>
      <c r="B296" s="408" t="s">
        <v>0</v>
      </c>
      <c r="C296" s="408" t="s">
        <v>2201</v>
      </c>
      <c r="D296" s="408" t="s">
        <v>2250</v>
      </c>
      <c r="E296" s="409" t="s">
        <v>1860</v>
      </c>
      <c r="F296" s="410">
        <f>G296</f>
        <v>1</v>
      </c>
      <c r="G296" s="410">
        <f>[5]내역서!F296</f>
        <v>1</v>
      </c>
      <c r="H296" s="410">
        <v>1</v>
      </c>
      <c r="I296" s="410">
        <f>G296-H296</f>
        <v>0</v>
      </c>
      <c r="J296" s="410">
        <f>내역서!F296</f>
        <v>0</v>
      </c>
      <c r="K296" s="411">
        <v>12014.6</v>
      </c>
      <c r="L296" s="412">
        <f>INT($J296*K296)</f>
        <v>0</v>
      </c>
      <c r="M296" s="411">
        <v>14829.6</v>
      </c>
      <c r="N296" s="412">
        <f>INT($J296*M296)</f>
        <v>0</v>
      </c>
      <c r="O296" s="411">
        <v>0</v>
      </c>
      <c r="P296" s="412">
        <f>INT($J296*O296)</f>
        <v>0</v>
      </c>
      <c r="Q296" s="411">
        <f>+K296+M296+O296</f>
        <v>26844.2</v>
      </c>
      <c r="R296" s="412">
        <f>L296+N296+P296</f>
        <v>0</v>
      </c>
      <c r="S296" s="412"/>
      <c r="T296" s="412"/>
      <c r="U296" s="412"/>
      <c r="V296" s="409" t="s">
        <v>0</v>
      </c>
      <c r="W296" s="617" t="str">
        <f>+IF(J296&lt;0,"ng","")</f>
        <v/>
      </c>
    </row>
    <row r="297" spans="1:23" ht="24" hidden="1" customHeight="1">
      <c r="A297" s="372" t="s">
        <v>2072</v>
      </c>
      <c r="B297" s="413" t="s">
        <v>0</v>
      </c>
      <c r="C297" s="413" t="s">
        <v>745</v>
      </c>
      <c r="D297" s="413" t="s">
        <v>780</v>
      </c>
      <c r="E297" s="414" t="s">
        <v>729</v>
      </c>
      <c r="F297" s="415">
        <f t="shared" si="291"/>
        <v>1</v>
      </c>
      <c r="G297" s="415">
        <f>[5]내역서!F297</f>
        <v>1</v>
      </c>
      <c r="H297" s="415">
        <v>1</v>
      </c>
      <c r="I297" s="415">
        <f t="shared" si="292"/>
        <v>0</v>
      </c>
      <c r="J297" s="415">
        <f>내역서!F297</f>
        <v>0</v>
      </c>
      <c r="K297" s="416">
        <v>12014.6</v>
      </c>
      <c r="L297" s="417">
        <f t="shared" si="293"/>
        <v>0</v>
      </c>
      <c r="M297" s="416">
        <v>14829.6</v>
      </c>
      <c r="N297" s="417">
        <f t="shared" si="298"/>
        <v>0</v>
      </c>
      <c r="O297" s="416">
        <v>0</v>
      </c>
      <c r="P297" s="417">
        <f t="shared" si="294"/>
        <v>0</v>
      </c>
      <c r="Q297" s="416">
        <f t="shared" si="295"/>
        <v>26844.2</v>
      </c>
      <c r="R297" s="417">
        <f t="shared" si="311"/>
        <v>0</v>
      </c>
      <c r="S297" s="417">
        <f t="shared" ref="S297" si="361">J297-J296</f>
        <v>0</v>
      </c>
      <c r="T297" s="417">
        <f t="shared" ref="T297:U297" si="362">Q297-Q296</f>
        <v>0</v>
      </c>
      <c r="U297" s="417">
        <f t="shared" si="362"/>
        <v>0</v>
      </c>
      <c r="V297" s="414"/>
      <c r="W297" s="619" t="str">
        <f t="shared" si="342"/>
        <v/>
      </c>
    </row>
    <row r="298" spans="1:23" s="401" customFormat="1" ht="24" hidden="1" customHeight="1">
      <c r="A298" s="366" t="s">
        <v>5449</v>
      </c>
      <c r="B298" s="408" t="s">
        <v>0</v>
      </c>
      <c r="C298" s="408" t="s">
        <v>2201</v>
      </c>
      <c r="D298" s="408" t="s">
        <v>2251</v>
      </c>
      <c r="E298" s="409" t="s">
        <v>1860</v>
      </c>
      <c r="F298" s="410">
        <f>G298</f>
        <v>4</v>
      </c>
      <c r="G298" s="410">
        <f>[5]내역서!F298</f>
        <v>4</v>
      </c>
      <c r="H298" s="410">
        <v>4</v>
      </c>
      <c r="I298" s="410">
        <f>G298-H298</f>
        <v>0</v>
      </c>
      <c r="J298" s="410">
        <f>내역서!F298</f>
        <v>0</v>
      </c>
      <c r="K298" s="411">
        <v>422826.8</v>
      </c>
      <c r="L298" s="412">
        <f>INT($J298*K298)</f>
        <v>0</v>
      </c>
      <c r="M298" s="411">
        <v>630284</v>
      </c>
      <c r="N298" s="412">
        <f>INT($J298*M298)</f>
        <v>0</v>
      </c>
      <c r="O298" s="411">
        <v>0</v>
      </c>
      <c r="P298" s="412">
        <f>INT($J298*O298)</f>
        <v>0</v>
      </c>
      <c r="Q298" s="411">
        <f>+K298+M298+O298</f>
        <v>1053110.8</v>
      </c>
      <c r="R298" s="412">
        <f>L298+N298+P298</f>
        <v>0</v>
      </c>
      <c r="S298" s="412"/>
      <c r="T298" s="412"/>
      <c r="U298" s="412"/>
      <c r="V298" s="409" t="s">
        <v>0</v>
      </c>
      <c r="W298" s="617" t="str">
        <f>+IF(J298&lt;0,"ng","")</f>
        <v/>
      </c>
    </row>
    <row r="299" spans="1:23" ht="24" hidden="1" customHeight="1">
      <c r="A299" s="372" t="s">
        <v>2072</v>
      </c>
      <c r="B299" s="413" t="s">
        <v>0</v>
      </c>
      <c r="C299" s="413" t="s">
        <v>745</v>
      </c>
      <c r="D299" s="413" t="s">
        <v>781</v>
      </c>
      <c r="E299" s="414" t="s">
        <v>729</v>
      </c>
      <c r="F299" s="415">
        <f t="shared" si="291"/>
        <v>4</v>
      </c>
      <c r="G299" s="415">
        <f>[5]내역서!F299</f>
        <v>4</v>
      </c>
      <c r="H299" s="415">
        <v>4</v>
      </c>
      <c r="I299" s="415">
        <f t="shared" ref="I299:I309" si="363">G299-H299</f>
        <v>0</v>
      </c>
      <c r="J299" s="415">
        <f>내역서!F299</f>
        <v>0</v>
      </c>
      <c r="K299" s="416">
        <v>422826.8</v>
      </c>
      <c r="L299" s="417">
        <f t="shared" ref="L299:L321" si="364">INT($J299*K299)</f>
        <v>0</v>
      </c>
      <c r="M299" s="416">
        <v>630284</v>
      </c>
      <c r="N299" s="417">
        <f t="shared" si="298"/>
        <v>0</v>
      </c>
      <c r="O299" s="416">
        <v>0</v>
      </c>
      <c r="P299" s="417">
        <f t="shared" ref="P299:P321" si="365">INT($J299*O299)</f>
        <v>0</v>
      </c>
      <c r="Q299" s="416">
        <f t="shared" ref="Q299:R321" si="366">+K299+M299+O299</f>
        <v>1053110.8</v>
      </c>
      <c r="R299" s="417">
        <f t="shared" si="311"/>
        <v>0</v>
      </c>
      <c r="S299" s="417">
        <f t="shared" ref="S299" si="367">J299-J298</f>
        <v>0</v>
      </c>
      <c r="T299" s="417">
        <f t="shared" ref="T299:U299" si="368">Q299-Q298</f>
        <v>0</v>
      </c>
      <c r="U299" s="417">
        <f t="shared" si="368"/>
        <v>0</v>
      </c>
      <c r="V299" s="414"/>
      <c r="W299" s="619" t="str">
        <f t="shared" si="342"/>
        <v/>
      </c>
    </row>
    <row r="300" spans="1:23" s="401" customFormat="1" ht="24" hidden="1" customHeight="1">
      <c r="A300" s="366" t="s">
        <v>2055</v>
      </c>
      <c r="B300" s="408" t="s">
        <v>0</v>
      </c>
      <c r="C300" s="408" t="s">
        <v>2201</v>
      </c>
      <c r="D300" s="408" t="s">
        <v>2198</v>
      </c>
      <c r="E300" s="409" t="s">
        <v>1860</v>
      </c>
      <c r="F300" s="410">
        <f>G300</f>
        <v>2</v>
      </c>
      <c r="G300" s="410">
        <f>[5]내역서!F300</f>
        <v>2</v>
      </c>
      <c r="H300" s="410">
        <v>2</v>
      </c>
      <c r="I300" s="410">
        <f>G300-H300</f>
        <v>0</v>
      </c>
      <c r="J300" s="410">
        <f>내역서!F300</f>
        <v>0</v>
      </c>
      <c r="K300" s="411">
        <v>753879.4</v>
      </c>
      <c r="L300" s="412">
        <f>INT($J300*K300)</f>
        <v>0</v>
      </c>
      <c r="M300" s="411">
        <v>1179002.3999999999</v>
      </c>
      <c r="N300" s="412">
        <f>INT($J300*M300)</f>
        <v>0</v>
      </c>
      <c r="O300" s="411">
        <v>0</v>
      </c>
      <c r="P300" s="412">
        <f>INT($J300*O300)</f>
        <v>0</v>
      </c>
      <c r="Q300" s="411">
        <f>+K300+M300+O300</f>
        <v>1932881.7999999998</v>
      </c>
      <c r="R300" s="412">
        <f>L300+N300+P300</f>
        <v>0</v>
      </c>
      <c r="S300" s="412"/>
      <c r="T300" s="412"/>
      <c r="U300" s="412"/>
      <c r="V300" s="409" t="s">
        <v>0</v>
      </c>
      <c r="W300" s="617" t="str">
        <f>+IF(J300&lt;0,"ng","")</f>
        <v/>
      </c>
    </row>
    <row r="301" spans="1:23" ht="24" hidden="1" customHeight="1">
      <c r="A301" s="372" t="s">
        <v>5448</v>
      </c>
      <c r="B301" s="413" t="s">
        <v>0</v>
      </c>
      <c r="C301" s="413" t="s">
        <v>745</v>
      </c>
      <c r="D301" s="413" t="s">
        <v>742</v>
      </c>
      <c r="E301" s="414" t="s">
        <v>729</v>
      </c>
      <c r="F301" s="415">
        <f t="shared" si="291"/>
        <v>2</v>
      </c>
      <c r="G301" s="415">
        <f>[5]내역서!F301</f>
        <v>2</v>
      </c>
      <c r="H301" s="415">
        <v>2</v>
      </c>
      <c r="I301" s="415">
        <f t="shared" si="363"/>
        <v>0</v>
      </c>
      <c r="J301" s="415">
        <f>내역서!F301</f>
        <v>0</v>
      </c>
      <c r="K301" s="416">
        <v>753879.4</v>
      </c>
      <c r="L301" s="417">
        <f t="shared" si="364"/>
        <v>0</v>
      </c>
      <c r="M301" s="416">
        <v>1179002.3999999999</v>
      </c>
      <c r="N301" s="417">
        <f t="shared" ref="N301:N315" si="369">INT($J301*M301)</f>
        <v>0</v>
      </c>
      <c r="O301" s="416">
        <v>0</v>
      </c>
      <c r="P301" s="417">
        <f t="shared" si="365"/>
        <v>0</v>
      </c>
      <c r="Q301" s="416">
        <f t="shared" si="366"/>
        <v>1932881.7999999998</v>
      </c>
      <c r="R301" s="417">
        <f t="shared" si="311"/>
        <v>0</v>
      </c>
      <c r="S301" s="417">
        <f t="shared" ref="S301" si="370">J301-J300</f>
        <v>0</v>
      </c>
      <c r="T301" s="417">
        <f t="shared" ref="T301:U301" si="371">Q301-Q300</f>
        <v>0</v>
      </c>
      <c r="U301" s="417">
        <f t="shared" si="371"/>
        <v>0</v>
      </c>
      <c r="V301" s="414"/>
      <c r="W301" s="619" t="str">
        <f t="shared" si="342"/>
        <v/>
      </c>
    </row>
    <row r="302" spans="1:23" s="401" customFormat="1" ht="24" hidden="1" customHeight="1">
      <c r="A302" s="366" t="s">
        <v>2055</v>
      </c>
      <c r="B302" s="408" t="s">
        <v>0</v>
      </c>
      <c r="C302" s="408" t="s">
        <v>2191</v>
      </c>
      <c r="D302" s="408" t="s">
        <v>9</v>
      </c>
      <c r="E302" s="409" t="s">
        <v>6</v>
      </c>
      <c r="F302" s="410">
        <f>G302</f>
        <v>34</v>
      </c>
      <c r="G302" s="410">
        <f>[5]내역서!F302</f>
        <v>34</v>
      </c>
      <c r="H302" s="410">
        <v>34</v>
      </c>
      <c r="I302" s="410">
        <f>G302-H302</f>
        <v>0</v>
      </c>
      <c r="J302" s="410">
        <f>내역서!F302</f>
        <v>0</v>
      </c>
      <c r="K302" s="411">
        <v>9139.2999999999993</v>
      </c>
      <c r="L302" s="412">
        <f>INT($J302*K302)</f>
        <v>0</v>
      </c>
      <c r="M302" s="411">
        <v>4192.8</v>
      </c>
      <c r="N302" s="412">
        <f>INT($J302*M302)</f>
        <v>0</v>
      </c>
      <c r="O302" s="411">
        <v>0</v>
      </c>
      <c r="P302" s="412">
        <f>INT($J302*O302)</f>
        <v>0</v>
      </c>
      <c r="Q302" s="411">
        <f>+K302+M302+O302</f>
        <v>13332.099999999999</v>
      </c>
      <c r="R302" s="412">
        <f>L302+N302+P302</f>
        <v>0</v>
      </c>
      <c r="S302" s="412"/>
      <c r="T302" s="412"/>
      <c r="U302" s="412"/>
      <c r="V302" s="409" t="s">
        <v>0</v>
      </c>
      <c r="W302" s="617" t="str">
        <f>+IF(J302&lt;0,"ng","")</f>
        <v/>
      </c>
    </row>
    <row r="303" spans="1:23" ht="24" hidden="1" customHeight="1">
      <c r="A303" s="372" t="s">
        <v>2072</v>
      </c>
      <c r="B303" s="413" t="s">
        <v>0</v>
      </c>
      <c r="C303" s="413" t="s">
        <v>734</v>
      </c>
      <c r="D303" s="413" t="s">
        <v>9</v>
      </c>
      <c r="E303" s="414" t="s">
        <v>6</v>
      </c>
      <c r="F303" s="415">
        <f t="shared" si="291"/>
        <v>34</v>
      </c>
      <c r="G303" s="415">
        <f>[5]내역서!F303</f>
        <v>34</v>
      </c>
      <c r="H303" s="415">
        <v>34</v>
      </c>
      <c r="I303" s="415">
        <f t="shared" si="363"/>
        <v>0</v>
      </c>
      <c r="J303" s="415">
        <f>내역서!F303</f>
        <v>0</v>
      </c>
      <c r="K303" s="416">
        <v>9139.2999999999993</v>
      </c>
      <c r="L303" s="417">
        <f t="shared" si="364"/>
        <v>0</v>
      </c>
      <c r="M303" s="416">
        <v>4192.8</v>
      </c>
      <c r="N303" s="417">
        <f t="shared" si="369"/>
        <v>0</v>
      </c>
      <c r="O303" s="416">
        <v>0</v>
      </c>
      <c r="P303" s="417">
        <f t="shared" si="365"/>
        <v>0</v>
      </c>
      <c r="Q303" s="416">
        <f t="shared" si="366"/>
        <v>13332.099999999999</v>
      </c>
      <c r="R303" s="417">
        <f t="shared" si="311"/>
        <v>0</v>
      </c>
      <c r="S303" s="417">
        <f t="shared" ref="S303" si="372">J303-J302</f>
        <v>0</v>
      </c>
      <c r="T303" s="417">
        <f t="shared" ref="T303:U303" si="373">Q303-Q302</f>
        <v>0</v>
      </c>
      <c r="U303" s="417">
        <f t="shared" si="373"/>
        <v>0</v>
      </c>
      <c r="V303" s="414"/>
      <c r="W303" s="619" t="str">
        <f t="shared" si="342"/>
        <v/>
      </c>
    </row>
    <row r="304" spans="1:23" s="401" customFormat="1" ht="24" hidden="1" customHeight="1">
      <c r="A304" s="366" t="s">
        <v>5483</v>
      </c>
      <c r="B304" s="408" t="s">
        <v>0</v>
      </c>
      <c r="C304" s="408" t="s">
        <v>2252</v>
      </c>
      <c r="D304" s="408" t="s">
        <v>8</v>
      </c>
      <c r="E304" s="409" t="s">
        <v>1860</v>
      </c>
      <c r="F304" s="410">
        <f>G304</f>
        <v>1</v>
      </c>
      <c r="G304" s="410">
        <f>[5]내역서!F304</f>
        <v>1</v>
      </c>
      <c r="H304" s="410">
        <v>1</v>
      </c>
      <c r="I304" s="410">
        <f>G304-H304</f>
        <v>0</v>
      </c>
      <c r="J304" s="410">
        <f>내역서!F304</f>
        <v>0</v>
      </c>
      <c r="K304" s="411">
        <v>128867.6</v>
      </c>
      <c r="L304" s="412">
        <f>INT($J304*K304)</f>
        <v>0</v>
      </c>
      <c r="M304" s="411">
        <v>69739.199999999997</v>
      </c>
      <c r="N304" s="412">
        <f>INT($J304*M304)</f>
        <v>0</v>
      </c>
      <c r="O304" s="411">
        <v>0</v>
      </c>
      <c r="P304" s="412">
        <f>INT($J304*O304)</f>
        <v>0</v>
      </c>
      <c r="Q304" s="411">
        <f>+K304+M304+O304</f>
        <v>198606.8</v>
      </c>
      <c r="R304" s="412">
        <f>L304+N304+P304</f>
        <v>0</v>
      </c>
      <c r="S304" s="412"/>
      <c r="T304" s="412"/>
      <c r="U304" s="412"/>
      <c r="V304" s="409" t="s">
        <v>0</v>
      </c>
      <c r="W304" s="617" t="str">
        <f>+IF(J304&lt;0,"ng","")</f>
        <v/>
      </c>
    </row>
    <row r="305" spans="1:23" ht="24" hidden="1" customHeight="1">
      <c r="A305" s="372" t="s">
        <v>5464</v>
      </c>
      <c r="B305" s="413" t="s">
        <v>0</v>
      </c>
      <c r="C305" s="413" t="s">
        <v>782</v>
      </c>
      <c r="D305" s="413" t="s">
        <v>8</v>
      </c>
      <c r="E305" s="414" t="s">
        <v>729</v>
      </c>
      <c r="F305" s="415">
        <f t="shared" si="291"/>
        <v>1</v>
      </c>
      <c r="G305" s="415">
        <f>[5]내역서!F305</f>
        <v>1</v>
      </c>
      <c r="H305" s="415">
        <v>1</v>
      </c>
      <c r="I305" s="415">
        <f t="shared" si="363"/>
        <v>0</v>
      </c>
      <c r="J305" s="415">
        <f>내역서!F305</f>
        <v>0</v>
      </c>
      <c r="K305" s="416">
        <v>128867.6</v>
      </c>
      <c r="L305" s="417">
        <f t="shared" si="364"/>
        <v>0</v>
      </c>
      <c r="M305" s="416">
        <v>69739.199999999997</v>
      </c>
      <c r="N305" s="417">
        <f t="shared" si="369"/>
        <v>0</v>
      </c>
      <c r="O305" s="416">
        <v>0</v>
      </c>
      <c r="P305" s="417">
        <f t="shared" si="365"/>
        <v>0</v>
      </c>
      <c r="Q305" s="416">
        <f t="shared" si="366"/>
        <v>198606.8</v>
      </c>
      <c r="R305" s="417">
        <f t="shared" si="311"/>
        <v>0</v>
      </c>
      <c r="S305" s="417">
        <f t="shared" ref="S305" si="374">J305-J304</f>
        <v>0</v>
      </c>
      <c r="T305" s="417">
        <f t="shared" ref="T305:U305" si="375">Q305-Q304</f>
        <v>0</v>
      </c>
      <c r="U305" s="417">
        <f t="shared" si="375"/>
        <v>0</v>
      </c>
      <c r="V305" s="414"/>
      <c r="W305" s="619" t="str">
        <f t="shared" si="342"/>
        <v/>
      </c>
    </row>
    <row r="306" spans="1:23" s="401" customFormat="1" ht="24" hidden="1" customHeight="1">
      <c r="A306" s="366" t="s">
        <v>2055</v>
      </c>
      <c r="B306" s="408" t="s">
        <v>0</v>
      </c>
      <c r="C306" s="408" t="s">
        <v>2229</v>
      </c>
      <c r="D306" s="408" t="s">
        <v>2253</v>
      </c>
      <c r="E306" s="409" t="s">
        <v>6</v>
      </c>
      <c r="F306" s="410">
        <f>G306</f>
        <v>156</v>
      </c>
      <c r="G306" s="410">
        <f>[5]내역서!F306</f>
        <v>156</v>
      </c>
      <c r="H306" s="410">
        <v>0</v>
      </c>
      <c r="I306" s="410">
        <f>G306-H306</f>
        <v>156</v>
      </c>
      <c r="J306" s="410">
        <f>내역서!F306</f>
        <v>0</v>
      </c>
      <c r="K306" s="411">
        <v>19834.2</v>
      </c>
      <c r="L306" s="412">
        <f>INT($J306*K306)</f>
        <v>0</v>
      </c>
      <c r="M306" s="411">
        <v>46820</v>
      </c>
      <c r="N306" s="412">
        <f>INT($J306*M306)</f>
        <v>0</v>
      </c>
      <c r="O306" s="411">
        <v>0</v>
      </c>
      <c r="P306" s="412">
        <f>INT($J306*O306)</f>
        <v>0</v>
      </c>
      <c r="Q306" s="411">
        <f>+K306+M306+O306</f>
        <v>66654.2</v>
      </c>
      <c r="R306" s="412">
        <f>L306+N306+P306</f>
        <v>0</v>
      </c>
      <c r="S306" s="412"/>
      <c r="T306" s="412"/>
      <c r="U306" s="412"/>
      <c r="V306" s="409" t="s">
        <v>0</v>
      </c>
      <c r="W306" s="617" t="str">
        <f>+IF(J306&lt;0,"ng","")</f>
        <v/>
      </c>
    </row>
    <row r="307" spans="1:23" ht="24" hidden="1" customHeight="1">
      <c r="A307" s="372" t="s">
        <v>5484</v>
      </c>
      <c r="B307" s="413" t="s">
        <v>0</v>
      </c>
      <c r="C307" s="413" t="s">
        <v>783</v>
      </c>
      <c r="D307" s="413" t="s">
        <v>784</v>
      </c>
      <c r="E307" s="414" t="s">
        <v>6</v>
      </c>
      <c r="F307" s="415">
        <f t="shared" si="291"/>
        <v>156</v>
      </c>
      <c r="G307" s="415">
        <f>[5]내역서!F307</f>
        <v>156</v>
      </c>
      <c r="H307" s="415">
        <v>0</v>
      </c>
      <c r="I307" s="415">
        <f t="shared" si="363"/>
        <v>156</v>
      </c>
      <c r="J307" s="415">
        <f>내역서!F307</f>
        <v>0</v>
      </c>
      <c r="K307" s="416">
        <v>19834.2</v>
      </c>
      <c r="L307" s="417">
        <f t="shared" si="364"/>
        <v>0</v>
      </c>
      <c r="M307" s="416">
        <v>46820</v>
      </c>
      <c r="N307" s="417">
        <f t="shared" si="369"/>
        <v>0</v>
      </c>
      <c r="O307" s="416">
        <v>0</v>
      </c>
      <c r="P307" s="417">
        <f t="shared" si="365"/>
        <v>0</v>
      </c>
      <c r="Q307" s="416">
        <f t="shared" si="366"/>
        <v>66654.2</v>
      </c>
      <c r="R307" s="417">
        <f t="shared" si="311"/>
        <v>0</v>
      </c>
      <c r="S307" s="417">
        <f t="shared" ref="S307" si="376">J307-J306</f>
        <v>0</v>
      </c>
      <c r="T307" s="417">
        <f t="shared" ref="T307:U307" si="377">Q307-Q306</f>
        <v>0</v>
      </c>
      <c r="U307" s="417">
        <f t="shared" si="377"/>
        <v>0</v>
      </c>
      <c r="V307" s="414"/>
      <c r="W307" s="619" t="str">
        <f t="shared" si="342"/>
        <v/>
      </c>
    </row>
    <row r="308" spans="1:23" s="401" customFormat="1" ht="24" hidden="1" customHeight="1">
      <c r="A308" s="366" t="s">
        <v>5449</v>
      </c>
      <c r="B308" s="408" t="s">
        <v>0</v>
      </c>
      <c r="C308" s="408" t="s">
        <v>2217</v>
      </c>
      <c r="D308" s="408" t="s">
        <v>2</v>
      </c>
      <c r="E308" s="409" t="s">
        <v>2104</v>
      </c>
      <c r="F308" s="410">
        <f>G308</f>
        <v>6923.4</v>
      </c>
      <c r="G308" s="410">
        <f>[5]내역서!F308</f>
        <v>6923.4</v>
      </c>
      <c r="H308" s="410">
        <v>4429.3999999999996</v>
      </c>
      <c r="I308" s="410">
        <f>G308-H308</f>
        <v>2494</v>
      </c>
      <c r="J308" s="410">
        <f>내역서!F308</f>
        <v>0</v>
      </c>
      <c r="K308" s="411">
        <v>0</v>
      </c>
      <c r="L308" s="412">
        <f>INT($J308*K308)</f>
        <v>0</v>
      </c>
      <c r="M308" s="411">
        <v>497.6</v>
      </c>
      <c r="N308" s="412">
        <f>INT($J308*M308)</f>
        <v>0</v>
      </c>
      <c r="O308" s="411">
        <v>0</v>
      </c>
      <c r="P308" s="412">
        <f>INT($J308*O308)</f>
        <v>0</v>
      </c>
      <c r="Q308" s="411">
        <f>+K308+M308+O308</f>
        <v>497.6</v>
      </c>
      <c r="R308" s="412">
        <f>L308+N308+P308</f>
        <v>0</v>
      </c>
      <c r="S308" s="412"/>
      <c r="T308" s="412"/>
      <c r="U308" s="412"/>
      <c r="V308" s="409" t="s">
        <v>0</v>
      </c>
      <c r="W308" s="617" t="str">
        <f>+IF(J308&lt;0,"ng","")</f>
        <v/>
      </c>
    </row>
    <row r="309" spans="1:23" ht="24" hidden="1" customHeight="1">
      <c r="A309" s="372" t="s">
        <v>5442</v>
      </c>
      <c r="B309" s="413" t="s">
        <v>0</v>
      </c>
      <c r="C309" s="413" t="s">
        <v>761</v>
      </c>
      <c r="D309" s="413" t="s">
        <v>2</v>
      </c>
      <c r="E309" s="414" t="s">
        <v>671</v>
      </c>
      <c r="F309" s="415">
        <f t="shared" si="291"/>
        <v>6923.4</v>
      </c>
      <c r="G309" s="415">
        <f>[5]내역서!F309</f>
        <v>6923.4</v>
      </c>
      <c r="H309" s="415">
        <v>4429.3999999999996</v>
      </c>
      <c r="I309" s="415">
        <f t="shared" si="363"/>
        <v>2494</v>
      </c>
      <c r="J309" s="415">
        <f>내역서!F309</f>
        <v>0</v>
      </c>
      <c r="K309" s="416">
        <v>0</v>
      </c>
      <c r="L309" s="417">
        <f t="shared" si="364"/>
        <v>0</v>
      </c>
      <c r="M309" s="416">
        <v>497.6</v>
      </c>
      <c r="N309" s="417">
        <f t="shared" si="369"/>
        <v>0</v>
      </c>
      <c r="O309" s="416">
        <v>0</v>
      </c>
      <c r="P309" s="417">
        <f t="shared" si="365"/>
        <v>0</v>
      </c>
      <c r="Q309" s="416">
        <f t="shared" si="366"/>
        <v>497.6</v>
      </c>
      <c r="R309" s="417">
        <f t="shared" si="311"/>
        <v>0</v>
      </c>
      <c r="S309" s="417">
        <f t="shared" ref="S309" si="378">J309-J308</f>
        <v>0</v>
      </c>
      <c r="T309" s="417">
        <f t="shared" ref="T309:U309" si="379">Q309-Q308</f>
        <v>0</v>
      </c>
      <c r="U309" s="417">
        <f t="shared" si="379"/>
        <v>0</v>
      </c>
      <c r="V309" s="414"/>
      <c r="W309" s="619" t="str">
        <f t="shared" si="342"/>
        <v/>
      </c>
    </row>
    <row r="310" spans="1:23" s="401" customFormat="1" ht="24" hidden="1" customHeight="1">
      <c r="A310" s="366" t="s">
        <v>5438</v>
      </c>
      <c r="B310" s="408" t="s">
        <v>0</v>
      </c>
      <c r="C310" s="461" t="s">
        <v>2218</v>
      </c>
      <c r="D310" s="462"/>
      <c r="E310" s="419" t="s">
        <v>2104</v>
      </c>
      <c r="F310" s="411">
        <v>0</v>
      </c>
      <c r="G310" s="411">
        <f>[5]내역서!F310</f>
        <v>6322</v>
      </c>
      <c r="H310" s="411"/>
      <c r="I310" s="411"/>
      <c r="J310" s="410">
        <f>내역서!F310</f>
        <v>0</v>
      </c>
      <c r="K310" s="411"/>
      <c r="L310" s="412">
        <f>INT($J310*K310)</f>
        <v>0</v>
      </c>
      <c r="M310" s="411">
        <v>2497</v>
      </c>
      <c r="N310" s="412">
        <f>INT($J310*M310)</f>
        <v>0</v>
      </c>
      <c r="O310" s="411">
        <v>75</v>
      </c>
      <c r="P310" s="412">
        <f>INT($J310*O310)</f>
        <v>0</v>
      </c>
      <c r="Q310" s="420">
        <f>+K310+M310+O310</f>
        <v>2572</v>
      </c>
      <c r="R310" s="412">
        <f>+L310+N310+P310</f>
        <v>0</v>
      </c>
      <c r="S310" s="412"/>
      <c r="T310" s="412"/>
      <c r="U310" s="412"/>
      <c r="V310" s="419" t="s">
        <v>2081</v>
      </c>
      <c r="W310" s="617" t="str">
        <f>+IF(J310&lt;0,"ng","")</f>
        <v/>
      </c>
    </row>
    <row r="311" spans="1:23" ht="24" hidden="1" customHeight="1">
      <c r="A311" s="372" t="s">
        <v>5476</v>
      </c>
      <c r="B311" s="424"/>
      <c r="C311" s="463" t="s">
        <v>5485</v>
      </c>
      <c r="D311" s="464"/>
      <c r="E311" s="422" t="s">
        <v>5446</v>
      </c>
      <c r="F311" s="416">
        <v>0</v>
      </c>
      <c r="G311" s="416">
        <f>[5]내역서!F311</f>
        <v>6322</v>
      </c>
      <c r="H311" s="416"/>
      <c r="I311" s="416"/>
      <c r="J311" s="415">
        <f>내역서!F311</f>
        <v>0</v>
      </c>
      <c r="K311" s="416"/>
      <c r="L311" s="417">
        <f t="shared" si="364"/>
        <v>0</v>
      </c>
      <c r="M311" s="416">
        <v>2497</v>
      </c>
      <c r="N311" s="417">
        <f t="shared" si="369"/>
        <v>0</v>
      </c>
      <c r="O311" s="416">
        <v>75</v>
      </c>
      <c r="P311" s="417">
        <f t="shared" si="365"/>
        <v>0</v>
      </c>
      <c r="Q311" s="423">
        <f t="shared" si="366"/>
        <v>2572</v>
      </c>
      <c r="R311" s="417">
        <f t="shared" si="366"/>
        <v>0</v>
      </c>
      <c r="S311" s="417">
        <f t="shared" ref="S311" si="380">J311-J310</f>
        <v>0</v>
      </c>
      <c r="T311" s="417">
        <f t="shared" ref="T311:U311" si="381">Q311-Q310</f>
        <v>0</v>
      </c>
      <c r="U311" s="417">
        <f t="shared" si="381"/>
        <v>0</v>
      </c>
      <c r="V311" s="422" t="s">
        <v>5486</v>
      </c>
      <c r="W311" s="619" t="str">
        <f t="shared" si="342"/>
        <v/>
      </c>
    </row>
    <row r="312" spans="1:23" s="401" customFormat="1" ht="24" hidden="1" customHeight="1">
      <c r="A312" s="366" t="s">
        <v>5487</v>
      </c>
      <c r="B312" s="408" t="s">
        <v>0</v>
      </c>
      <c r="C312" s="408" t="s">
        <v>2223</v>
      </c>
      <c r="D312" s="408" t="s">
        <v>0</v>
      </c>
      <c r="E312" s="409" t="s">
        <v>1860</v>
      </c>
      <c r="F312" s="410">
        <f>G312</f>
        <v>20</v>
      </c>
      <c r="G312" s="410">
        <f>[5]내역서!F312</f>
        <v>20</v>
      </c>
      <c r="H312" s="410">
        <v>7</v>
      </c>
      <c r="I312" s="410">
        <f>G312-H312</f>
        <v>13</v>
      </c>
      <c r="J312" s="410">
        <f>내역서!F312</f>
        <v>0</v>
      </c>
      <c r="K312" s="411">
        <v>139970.5</v>
      </c>
      <c r="L312" s="412">
        <f>INT($J312*K312)</f>
        <v>0</v>
      </c>
      <c r="M312" s="411">
        <v>124923.2</v>
      </c>
      <c r="N312" s="412">
        <f>INT($J312*M312)</f>
        <v>0</v>
      </c>
      <c r="O312" s="411">
        <v>4755.1000000000004</v>
      </c>
      <c r="P312" s="412">
        <f>INT($J312*O312)</f>
        <v>0</v>
      </c>
      <c r="Q312" s="411">
        <f>+K312+M312+O312</f>
        <v>269648.8</v>
      </c>
      <c r="R312" s="412">
        <f>L312+N312+P312</f>
        <v>0</v>
      </c>
      <c r="S312" s="412"/>
      <c r="T312" s="412"/>
      <c r="U312" s="412"/>
      <c r="V312" s="409" t="s">
        <v>0</v>
      </c>
      <c r="W312" s="617" t="str">
        <f>+IF(J312&lt;0,"ng","")</f>
        <v/>
      </c>
    </row>
    <row r="313" spans="1:23" ht="24" hidden="1" customHeight="1">
      <c r="A313" s="372" t="s">
        <v>5448</v>
      </c>
      <c r="B313" s="413" t="s">
        <v>0</v>
      </c>
      <c r="C313" s="413" t="s">
        <v>762</v>
      </c>
      <c r="D313" s="413" t="s">
        <v>0</v>
      </c>
      <c r="E313" s="414" t="s">
        <v>729</v>
      </c>
      <c r="F313" s="415">
        <f>G313</f>
        <v>20</v>
      </c>
      <c r="G313" s="415">
        <f>[5]내역서!F313</f>
        <v>20</v>
      </c>
      <c r="H313" s="415">
        <v>7</v>
      </c>
      <c r="I313" s="415">
        <f t="shared" ref="I313:I315" si="382">G313-H313</f>
        <v>13</v>
      </c>
      <c r="J313" s="415">
        <f>내역서!F313</f>
        <v>0</v>
      </c>
      <c r="K313" s="416">
        <v>139970.5</v>
      </c>
      <c r="L313" s="417">
        <f t="shared" si="364"/>
        <v>0</v>
      </c>
      <c r="M313" s="416">
        <v>124923.2</v>
      </c>
      <c r="N313" s="417">
        <f t="shared" si="369"/>
        <v>0</v>
      </c>
      <c r="O313" s="416">
        <v>4755.1000000000004</v>
      </c>
      <c r="P313" s="417">
        <f t="shared" si="365"/>
        <v>0</v>
      </c>
      <c r="Q313" s="416">
        <f t="shared" si="366"/>
        <v>269648.8</v>
      </c>
      <c r="R313" s="417">
        <f>L313+N313+P313</f>
        <v>0</v>
      </c>
      <c r="S313" s="417">
        <f t="shared" ref="S313" si="383">J313-J312</f>
        <v>0</v>
      </c>
      <c r="T313" s="417">
        <f t="shared" ref="T313:U313" si="384">Q313-Q312</f>
        <v>0</v>
      </c>
      <c r="U313" s="417">
        <f t="shared" si="384"/>
        <v>0</v>
      </c>
      <c r="V313" s="414"/>
      <c r="W313" s="619" t="str">
        <f t="shared" si="342"/>
        <v/>
      </c>
    </row>
    <row r="314" spans="1:23" s="401" customFormat="1" ht="24" hidden="1" customHeight="1">
      <c r="A314" s="366" t="s">
        <v>2055</v>
      </c>
      <c r="B314" s="408" t="s">
        <v>0</v>
      </c>
      <c r="C314" s="408" t="s">
        <v>2224</v>
      </c>
      <c r="D314" s="408" t="s">
        <v>19</v>
      </c>
      <c r="E314" s="409" t="s">
        <v>18</v>
      </c>
      <c r="F314" s="410">
        <f>G314</f>
        <v>240</v>
      </c>
      <c r="G314" s="410">
        <f>[5]내역서!F314</f>
        <v>240</v>
      </c>
      <c r="H314" s="410">
        <v>128</v>
      </c>
      <c r="I314" s="410">
        <f>G314-H314</f>
        <v>112</v>
      </c>
      <c r="J314" s="410">
        <f>내역서!F314</f>
        <v>0</v>
      </c>
      <c r="K314" s="411">
        <v>9216.5</v>
      </c>
      <c r="L314" s="412">
        <f>INT($J314*K314)</f>
        <v>0</v>
      </c>
      <c r="M314" s="411">
        <v>0</v>
      </c>
      <c r="N314" s="412">
        <f>INT($J314*M314)</f>
        <v>0</v>
      </c>
      <c r="O314" s="411">
        <v>0</v>
      </c>
      <c r="P314" s="412">
        <f>INT($J314*O314)</f>
        <v>0</v>
      </c>
      <c r="Q314" s="411">
        <f>+K314+M314+O314</f>
        <v>9216.5</v>
      </c>
      <c r="R314" s="412">
        <f>L314+N314+P314</f>
        <v>0</v>
      </c>
      <c r="S314" s="412"/>
      <c r="T314" s="412"/>
      <c r="U314" s="412"/>
      <c r="V314" s="409" t="s">
        <v>0</v>
      </c>
      <c r="W314" s="617" t="str">
        <f>+IF(J314&lt;0,"ng","")</f>
        <v/>
      </c>
    </row>
    <row r="315" spans="1:23" ht="24" hidden="1" customHeight="1">
      <c r="A315" s="372" t="s">
        <v>5428</v>
      </c>
      <c r="B315" s="413" t="s">
        <v>0</v>
      </c>
      <c r="C315" s="413" t="s">
        <v>763</v>
      </c>
      <c r="D315" s="413" t="s">
        <v>19</v>
      </c>
      <c r="E315" s="414" t="s">
        <v>18</v>
      </c>
      <c r="F315" s="415">
        <f>G315</f>
        <v>240</v>
      </c>
      <c r="G315" s="415">
        <f>[5]내역서!F315</f>
        <v>240</v>
      </c>
      <c r="H315" s="415">
        <v>128</v>
      </c>
      <c r="I315" s="415">
        <f t="shared" si="382"/>
        <v>112</v>
      </c>
      <c r="J315" s="415">
        <f>내역서!F315</f>
        <v>0</v>
      </c>
      <c r="K315" s="416">
        <v>9216.5</v>
      </c>
      <c r="L315" s="417">
        <f t="shared" si="364"/>
        <v>0</v>
      </c>
      <c r="M315" s="416">
        <v>0</v>
      </c>
      <c r="N315" s="417">
        <f t="shared" si="369"/>
        <v>0</v>
      </c>
      <c r="O315" s="416">
        <v>0</v>
      </c>
      <c r="P315" s="417">
        <f t="shared" si="365"/>
        <v>0</v>
      </c>
      <c r="Q315" s="416">
        <f t="shared" si="366"/>
        <v>9216.5</v>
      </c>
      <c r="R315" s="417">
        <f t="shared" ref="R315:R381" si="385">L315+N315+P315</f>
        <v>0</v>
      </c>
      <c r="S315" s="417">
        <f t="shared" ref="S315" si="386">J315-J314</f>
        <v>0</v>
      </c>
      <c r="T315" s="417">
        <f t="shared" ref="T315:U315" si="387">Q315-Q314</f>
        <v>0</v>
      </c>
      <c r="U315" s="417">
        <f t="shared" si="387"/>
        <v>0</v>
      </c>
      <c r="V315" s="414"/>
      <c r="W315" s="619" t="str">
        <f t="shared" si="342"/>
        <v/>
      </c>
    </row>
    <row r="316" spans="1:23" s="401" customFormat="1" ht="24" hidden="1" customHeight="1">
      <c r="A316" s="366" t="s">
        <v>2055</v>
      </c>
      <c r="B316" s="408" t="s">
        <v>0</v>
      </c>
      <c r="C316" s="408" t="s">
        <v>2224</v>
      </c>
      <c r="D316" s="408" t="s">
        <v>30</v>
      </c>
      <c r="E316" s="409" t="s">
        <v>18</v>
      </c>
      <c r="F316" s="410"/>
      <c r="G316" s="410">
        <f>[5]내역서!F316</f>
        <v>23</v>
      </c>
      <c r="H316" s="410">
        <v>0</v>
      </c>
      <c r="I316" s="410"/>
      <c r="J316" s="410">
        <f>내역서!F316</f>
        <v>0</v>
      </c>
      <c r="K316" s="411">
        <v>7493.8</v>
      </c>
      <c r="L316" s="412">
        <f>INT($J316*K316)</f>
        <v>0</v>
      </c>
      <c r="M316" s="411">
        <v>0</v>
      </c>
      <c r="N316" s="412">
        <f>INT($J316*M316)</f>
        <v>0</v>
      </c>
      <c r="O316" s="411">
        <v>0</v>
      </c>
      <c r="P316" s="412">
        <f>INT($J316*O316)</f>
        <v>0</v>
      </c>
      <c r="Q316" s="411">
        <f>+K316+M316+O316</f>
        <v>7493.8</v>
      </c>
      <c r="R316" s="412">
        <f>L316+N316+P316</f>
        <v>0</v>
      </c>
      <c r="S316" s="412"/>
      <c r="T316" s="412"/>
      <c r="U316" s="412"/>
      <c r="V316" s="409" t="s">
        <v>0</v>
      </c>
      <c r="W316" s="617" t="str">
        <f>+IF(J316&lt;0,"ng","")</f>
        <v/>
      </c>
    </row>
    <row r="317" spans="1:23" ht="24" hidden="1" customHeight="1">
      <c r="A317" s="372" t="s">
        <v>5430</v>
      </c>
      <c r="B317" s="413" t="s">
        <v>0</v>
      </c>
      <c r="C317" s="413" t="s">
        <v>763</v>
      </c>
      <c r="D317" s="413" t="s">
        <v>5488</v>
      </c>
      <c r="E317" s="414" t="s">
        <v>18</v>
      </c>
      <c r="F317" s="415"/>
      <c r="G317" s="415">
        <f>[5]내역서!F317</f>
        <v>23</v>
      </c>
      <c r="H317" s="415">
        <v>0</v>
      </c>
      <c r="I317" s="415"/>
      <c r="J317" s="415">
        <f>내역서!F317</f>
        <v>0</v>
      </c>
      <c r="K317" s="416">
        <v>7493.8</v>
      </c>
      <c r="L317" s="417">
        <f t="shared" ref="L317:L319" si="388">INT($J317*K317)</f>
        <v>0</v>
      </c>
      <c r="M317" s="416">
        <v>0</v>
      </c>
      <c r="N317" s="417">
        <f t="shared" ref="N317:N321" si="389">INT($J317*M317)</f>
        <v>0</v>
      </c>
      <c r="O317" s="416">
        <v>0</v>
      </c>
      <c r="P317" s="417">
        <f t="shared" ref="P317:P319" si="390">INT($J317*O317)</f>
        <v>0</v>
      </c>
      <c r="Q317" s="416">
        <f t="shared" ref="Q317:Q319" si="391">+K317+M317+O317</f>
        <v>7493.8</v>
      </c>
      <c r="R317" s="417">
        <f t="shared" ref="R317:R319" si="392">L317+N317+P317</f>
        <v>0</v>
      </c>
      <c r="S317" s="417">
        <f t="shared" ref="S317" si="393">J317-J316</f>
        <v>0</v>
      </c>
      <c r="T317" s="417">
        <f t="shared" ref="T317:U317" si="394">Q317-Q316</f>
        <v>0</v>
      </c>
      <c r="U317" s="417">
        <f t="shared" si="394"/>
        <v>0</v>
      </c>
      <c r="V317" s="414"/>
      <c r="W317" s="619" t="str">
        <f t="shared" si="342"/>
        <v/>
      </c>
    </row>
    <row r="318" spans="1:23" s="401" customFormat="1" ht="24" hidden="1" customHeight="1">
      <c r="A318" s="366" t="s">
        <v>2055</v>
      </c>
      <c r="B318" s="408" t="s">
        <v>0</v>
      </c>
      <c r="C318" s="408" t="s">
        <v>2224</v>
      </c>
      <c r="D318" s="408" t="s">
        <v>2227</v>
      </c>
      <c r="E318" s="409" t="s">
        <v>18</v>
      </c>
      <c r="F318" s="410"/>
      <c r="G318" s="410">
        <f>[5]내역서!F318</f>
        <v>106</v>
      </c>
      <c r="H318" s="410">
        <v>0</v>
      </c>
      <c r="I318" s="410"/>
      <c r="J318" s="410">
        <f>내역서!F318</f>
        <v>0</v>
      </c>
      <c r="K318" s="411">
        <v>6790</v>
      </c>
      <c r="L318" s="412">
        <f>INT($J318*K318)</f>
        <v>0</v>
      </c>
      <c r="M318" s="411">
        <v>0</v>
      </c>
      <c r="N318" s="412">
        <f>INT($J318*M318)</f>
        <v>0</v>
      </c>
      <c r="O318" s="411">
        <v>0</v>
      </c>
      <c r="P318" s="412">
        <f>INT($J318*O318)</f>
        <v>0</v>
      </c>
      <c r="Q318" s="411">
        <f>+K318+M318+O318</f>
        <v>6790</v>
      </c>
      <c r="R318" s="412">
        <f>L318+N318+P318</f>
        <v>0</v>
      </c>
      <c r="S318" s="412"/>
      <c r="T318" s="412"/>
      <c r="U318" s="412"/>
      <c r="V318" s="409" t="s">
        <v>2081</v>
      </c>
      <c r="W318" s="617" t="str">
        <f>+IF(J318&lt;0,"ng","")</f>
        <v/>
      </c>
    </row>
    <row r="319" spans="1:23" ht="24" hidden="1" customHeight="1">
      <c r="A319" s="372" t="s">
        <v>2072</v>
      </c>
      <c r="B319" s="413" t="s">
        <v>0</v>
      </c>
      <c r="C319" s="413" t="s">
        <v>763</v>
      </c>
      <c r="D319" s="413" t="s">
        <v>5489</v>
      </c>
      <c r="E319" s="414" t="s">
        <v>18</v>
      </c>
      <c r="F319" s="415"/>
      <c r="G319" s="415">
        <f>[5]내역서!F319</f>
        <v>106</v>
      </c>
      <c r="H319" s="415">
        <v>0</v>
      </c>
      <c r="I319" s="415"/>
      <c r="J319" s="415">
        <f>내역서!F319</f>
        <v>0</v>
      </c>
      <c r="K319" s="416">
        <v>6790</v>
      </c>
      <c r="L319" s="417">
        <f t="shared" si="388"/>
        <v>0</v>
      </c>
      <c r="M319" s="416">
        <v>0</v>
      </c>
      <c r="N319" s="417">
        <f t="shared" si="389"/>
        <v>0</v>
      </c>
      <c r="O319" s="416">
        <v>0</v>
      </c>
      <c r="P319" s="417">
        <f t="shared" si="390"/>
        <v>0</v>
      </c>
      <c r="Q319" s="416">
        <f t="shared" si="391"/>
        <v>6790</v>
      </c>
      <c r="R319" s="417">
        <f t="shared" si="392"/>
        <v>0</v>
      </c>
      <c r="S319" s="417">
        <f t="shared" ref="S319" si="395">J319-J318</f>
        <v>0</v>
      </c>
      <c r="T319" s="417">
        <f t="shared" ref="T319:U319" si="396">Q319-Q318</f>
        <v>0</v>
      </c>
      <c r="U319" s="417">
        <f t="shared" si="396"/>
        <v>0</v>
      </c>
      <c r="V319" s="414" t="s">
        <v>5490</v>
      </c>
      <c r="W319" s="619" t="str">
        <f t="shared" si="342"/>
        <v/>
      </c>
    </row>
    <row r="320" spans="1:23" s="401" customFormat="1" ht="24" hidden="1" customHeight="1">
      <c r="A320" s="366" t="s">
        <v>2055</v>
      </c>
      <c r="B320" s="408" t="s">
        <v>0</v>
      </c>
      <c r="C320" s="408" t="s">
        <v>2231</v>
      </c>
      <c r="D320" s="408" t="s">
        <v>2232</v>
      </c>
      <c r="E320" s="409" t="s">
        <v>20</v>
      </c>
      <c r="F320" s="410">
        <f>G320</f>
        <v>347.84699999999998</v>
      </c>
      <c r="G320" s="410">
        <f>[5]내역서!F320</f>
        <v>347.84699999999998</v>
      </c>
      <c r="H320" s="410">
        <v>33.847000000000001</v>
      </c>
      <c r="I320" s="410">
        <f>G320-H320</f>
        <v>314</v>
      </c>
      <c r="J320" s="410">
        <f>내역서!F320</f>
        <v>0</v>
      </c>
      <c r="K320" s="411">
        <v>105346.1</v>
      </c>
      <c r="L320" s="412">
        <f>INT($J320*K320)</f>
        <v>0</v>
      </c>
      <c r="M320" s="411">
        <v>514337.4</v>
      </c>
      <c r="N320" s="412">
        <f>INT($J320*M320)</f>
        <v>0</v>
      </c>
      <c r="O320" s="411">
        <v>0</v>
      </c>
      <c r="P320" s="412">
        <f>INT($J320*O320)</f>
        <v>0</v>
      </c>
      <c r="Q320" s="411">
        <f>+K320+M320+O320</f>
        <v>619683.5</v>
      </c>
      <c r="R320" s="412">
        <f>L320+N320+P320</f>
        <v>0</v>
      </c>
      <c r="S320" s="412"/>
      <c r="T320" s="412"/>
      <c r="U320" s="412"/>
      <c r="V320" s="409" t="s">
        <v>0</v>
      </c>
      <c r="W320" s="617" t="str">
        <f>+IF(J320&lt;0,"ng","")</f>
        <v/>
      </c>
    </row>
    <row r="321" spans="1:23" ht="24" hidden="1" customHeight="1">
      <c r="A321" s="372" t="s">
        <v>5484</v>
      </c>
      <c r="B321" s="413" t="s">
        <v>0</v>
      </c>
      <c r="C321" s="413" t="s">
        <v>764</v>
      </c>
      <c r="D321" s="413" t="s">
        <v>765</v>
      </c>
      <c r="E321" s="414" t="s">
        <v>20</v>
      </c>
      <c r="F321" s="415">
        <f>G321</f>
        <v>347.84699999999998</v>
      </c>
      <c r="G321" s="415">
        <f>[5]내역서!F321</f>
        <v>347.84699999999998</v>
      </c>
      <c r="H321" s="415">
        <v>33.84699999999998</v>
      </c>
      <c r="I321" s="415">
        <f t="shared" ref="I321" si="397">G321-H321</f>
        <v>314</v>
      </c>
      <c r="J321" s="415">
        <f>내역서!F321</f>
        <v>0</v>
      </c>
      <c r="K321" s="416">
        <v>105346.1</v>
      </c>
      <c r="L321" s="417">
        <f t="shared" si="364"/>
        <v>0</v>
      </c>
      <c r="M321" s="416">
        <v>514337.4</v>
      </c>
      <c r="N321" s="417">
        <f t="shared" si="389"/>
        <v>0</v>
      </c>
      <c r="O321" s="416">
        <v>0</v>
      </c>
      <c r="P321" s="417">
        <f t="shared" si="365"/>
        <v>0</v>
      </c>
      <c r="Q321" s="416">
        <f t="shared" si="366"/>
        <v>619683.5</v>
      </c>
      <c r="R321" s="417">
        <f>L321+N321+P321</f>
        <v>0</v>
      </c>
      <c r="S321" s="417">
        <f t="shared" ref="S321" si="398">J321-J320</f>
        <v>0</v>
      </c>
      <c r="T321" s="417">
        <f t="shared" ref="T321:U321" si="399">Q321-Q320</f>
        <v>0</v>
      </c>
      <c r="U321" s="417">
        <f t="shared" si="399"/>
        <v>0</v>
      </c>
      <c r="V321" s="414"/>
      <c r="W321" s="619" t="str">
        <f t="shared" si="342"/>
        <v/>
      </c>
    </row>
    <row r="322" spans="1:23" s="460" customFormat="1" ht="24" hidden="1" customHeight="1">
      <c r="A322" s="366" t="s">
        <v>5432</v>
      </c>
      <c r="B322" s="448" t="s">
        <v>21</v>
      </c>
      <c r="C322" s="448" t="s">
        <v>2233</v>
      </c>
      <c r="D322" s="448" t="s">
        <v>0</v>
      </c>
      <c r="E322" s="449" t="s">
        <v>0</v>
      </c>
      <c r="F322" s="450">
        <v>0</v>
      </c>
      <c r="G322" s="450">
        <f>[5]내역서!F322</f>
        <v>0</v>
      </c>
      <c r="H322" s="450">
        <v>0</v>
      </c>
      <c r="I322" s="450"/>
      <c r="J322" s="450">
        <f>내역서!F322</f>
        <v>0</v>
      </c>
      <c r="K322" s="451"/>
      <c r="L322" s="452">
        <f>SUMIF($A$324:$A$341,"당초",L324:L341)</f>
        <v>0</v>
      </c>
      <c r="M322" s="451"/>
      <c r="N322" s="452">
        <f>SUMIF($A$324:$A$341,"변경",N324:N341)</f>
        <v>0</v>
      </c>
      <c r="O322" s="451"/>
      <c r="P322" s="452">
        <f>SUMIF($A$324:$A$341,"변경",P324:P341)</f>
        <v>0</v>
      </c>
      <c r="Q322" s="450"/>
      <c r="R322" s="452">
        <f>L322+N322+P322</f>
        <v>0</v>
      </c>
      <c r="S322" s="452"/>
      <c r="T322" s="452"/>
      <c r="U322" s="452"/>
      <c r="V322" s="453" t="s">
        <v>0</v>
      </c>
      <c r="W322" s="617" t="str">
        <f>+IF(J322&lt;0,"ng","")</f>
        <v/>
      </c>
    </row>
    <row r="323" spans="1:23" s="73" customFormat="1" ht="24" hidden="1" customHeight="1">
      <c r="A323" s="372" t="s">
        <v>5491</v>
      </c>
      <c r="B323" s="454" t="s">
        <v>21</v>
      </c>
      <c r="C323" s="454" t="s">
        <v>766</v>
      </c>
      <c r="D323" s="454" t="s">
        <v>0</v>
      </c>
      <c r="E323" s="455" t="s">
        <v>0</v>
      </c>
      <c r="F323" s="456">
        <v>0</v>
      </c>
      <c r="G323" s="456">
        <f>[5]내역서!F323</f>
        <v>0</v>
      </c>
      <c r="H323" s="456">
        <v>0</v>
      </c>
      <c r="I323" s="456"/>
      <c r="J323" s="456">
        <f>내역서!F323</f>
        <v>0</v>
      </c>
      <c r="K323" s="457"/>
      <c r="L323" s="458">
        <f>SUMIF($A$324:$A$341,"변경",L324:L341)</f>
        <v>0</v>
      </c>
      <c r="M323" s="457"/>
      <c r="N323" s="458">
        <f>SUMIF($A$324:$A$341,"변경",N324:N341)</f>
        <v>0</v>
      </c>
      <c r="O323" s="457"/>
      <c r="P323" s="458">
        <f>SUMIF($A$324:$A$341,"변경",P324:P341)</f>
        <v>0</v>
      </c>
      <c r="Q323" s="456"/>
      <c r="R323" s="458">
        <f t="shared" si="385"/>
        <v>0</v>
      </c>
      <c r="S323" s="458">
        <f t="shared" ref="S323" si="400">J323-J322</f>
        <v>0</v>
      </c>
      <c r="T323" s="458">
        <f t="shared" ref="T323:U323" si="401">Q323-Q322</f>
        <v>0</v>
      </c>
      <c r="U323" s="458">
        <f t="shared" si="401"/>
        <v>0</v>
      </c>
      <c r="V323" s="459"/>
      <c r="W323" s="619" t="str">
        <f t="shared" si="342"/>
        <v/>
      </c>
    </row>
    <row r="324" spans="1:23" s="401" customFormat="1" ht="24" hidden="1" customHeight="1">
      <c r="A324" s="366" t="s">
        <v>5492</v>
      </c>
      <c r="B324" s="408" t="s">
        <v>0</v>
      </c>
      <c r="C324" s="408" t="s">
        <v>2236</v>
      </c>
      <c r="D324" s="408" t="s">
        <v>2258</v>
      </c>
      <c r="E324" s="409" t="s">
        <v>22</v>
      </c>
      <c r="F324" s="410">
        <f>G324</f>
        <v>4.3</v>
      </c>
      <c r="G324" s="410">
        <f>[5]내역서!F324</f>
        <v>4.3</v>
      </c>
      <c r="H324" s="410">
        <v>4.3</v>
      </c>
      <c r="I324" s="410">
        <f>G324-H324</f>
        <v>0</v>
      </c>
      <c r="J324" s="410">
        <f>내역서!F324</f>
        <v>0</v>
      </c>
      <c r="K324" s="411">
        <v>2011.8</v>
      </c>
      <c r="L324" s="412">
        <f>INT($J324*K324)</f>
        <v>0</v>
      </c>
      <c r="M324" s="411">
        <v>20480.8</v>
      </c>
      <c r="N324" s="412">
        <f>INT($J324*M324)</f>
        <v>0</v>
      </c>
      <c r="O324" s="411">
        <v>0</v>
      </c>
      <c r="P324" s="412">
        <f>INT($J324*O324)</f>
        <v>0</v>
      </c>
      <c r="Q324" s="411">
        <f>+K324+M324+O324</f>
        <v>22492.6</v>
      </c>
      <c r="R324" s="412">
        <f>L324+N324+P324</f>
        <v>0</v>
      </c>
      <c r="S324" s="412"/>
      <c r="T324" s="412"/>
      <c r="U324" s="412"/>
      <c r="V324" s="409" t="s">
        <v>0</v>
      </c>
      <c r="W324" s="617" t="str">
        <f>+IF(J324&lt;0,"ng","")</f>
        <v/>
      </c>
    </row>
    <row r="325" spans="1:23" ht="24" hidden="1" customHeight="1">
      <c r="A325" s="372" t="s">
        <v>5464</v>
      </c>
      <c r="B325" s="413" t="s">
        <v>0</v>
      </c>
      <c r="C325" s="413" t="s">
        <v>769</v>
      </c>
      <c r="D325" s="413" t="s">
        <v>785</v>
      </c>
      <c r="E325" s="414" t="s">
        <v>22</v>
      </c>
      <c r="F325" s="415">
        <f t="shared" ref="F325:F341" si="402">G325</f>
        <v>4.3</v>
      </c>
      <c r="G325" s="415">
        <f>[5]내역서!F325</f>
        <v>4.3</v>
      </c>
      <c r="H325" s="415">
        <v>4.3</v>
      </c>
      <c r="I325" s="415">
        <f t="shared" ref="I325:I341" si="403">G325-H325</f>
        <v>0</v>
      </c>
      <c r="J325" s="415">
        <f>내역서!F325</f>
        <v>0</v>
      </c>
      <c r="K325" s="416">
        <v>2011.8</v>
      </c>
      <c r="L325" s="417">
        <f t="shared" ref="L325:L341" si="404">INT($J325*K325)</f>
        <v>0</v>
      </c>
      <c r="M325" s="416">
        <v>20480.8</v>
      </c>
      <c r="N325" s="417">
        <f t="shared" ref="N325:N341" si="405">INT($J325*M325)</f>
        <v>0</v>
      </c>
      <c r="O325" s="416">
        <v>0</v>
      </c>
      <c r="P325" s="417">
        <f t="shared" ref="P325:P341" si="406">INT($J325*O325)</f>
        <v>0</v>
      </c>
      <c r="Q325" s="416">
        <f t="shared" ref="Q325:Q341" si="407">+K325+M325+O325</f>
        <v>22492.6</v>
      </c>
      <c r="R325" s="417">
        <f t="shared" si="385"/>
        <v>0</v>
      </c>
      <c r="S325" s="417">
        <f t="shared" ref="S325" si="408">J325-J324</f>
        <v>0</v>
      </c>
      <c r="T325" s="417">
        <f t="shared" ref="T325:U325" si="409">Q325-Q324</f>
        <v>0</v>
      </c>
      <c r="U325" s="417">
        <f t="shared" si="409"/>
        <v>0</v>
      </c>
      <c r="V325" s="414"/>
      <c r="W325" s="619" t="str">
        <f t="shared" si="342"/>
        <v/>
      </c>
    </row>
    <row r="326" spans="1:23" s="401" customFormat="1" ht="24" hidden="1" customHeight="1">
      <c r="A326" s="366" t="s">
        <v>2055</v>
      </c>
      <c r="B326" s="408" t="s">
        <v>0</v>
      </c>
      <c r="C326" s="408" t="s">
        <v>2236</v>
      </c>
      <c r="D326" s="408" t="s">
        <v>2250</v>
      </c>
      <c r="E326" s="409" t="s">
        <v>22</v>
      </c>
      <c r="F326" s="410">
        <f>G326</f>
        <v>1.3</v>
      </c>
      <c r="G326" s="410">
        <f>[5]내역서!F326</f>
        <v>1.3</v>
      </c>
      <c r="H326" s="410">
        <v>1.3</v>
      </c>
      <c r="I326" s="410">
        <f>G326-H326</f>
        <v>0</v>
      </c>
      <c r="J326" s="410">
        <f>내역서!F326</f>
        <v>0</v>
      </c>
      <c r="K326" s="411">
        <v>2276.6999999999998</v>
      </c>
      <c r="L326" s="412">
        <f>INT($J326*K326)</f>
        <v>0</v>
      </c>
      <c r="M326" s="411">
        <v>23182.400000000001</v>
      </c>
      <c r="N326" s="412">
        <f>INT($J326*M326)</f>
        <v>0</v>
      </c>
      <c r="O326" s="411">
        <v>0</v>
      </c>
      <c r="P326" s="412">
        <f>INT($J326*O326)</f>
        <v>0</v>
      </c>
      <c r="Q326" s="411">
        <f>+K326+M326+O326</f>
        <v>25459.100000000002</v>
      </c>
      <c r="R326" s="412">
        <f>L326+N326+P326</f>
        <v>0</v>
      </c>
      <c r="S326" s="412"/>
      <c r="T326" s="412"/>
      <c r="U326" s="412"/>
      <c r="V326" s="409" t="s">
        <v>0</v>
      </c>
      <c r="W326" s="617" t="str">
        <f>+IF(J326&lt;0,"ng","")</f>
        <v/>
      </c>
    </row>
    <row r="327" spans="1:23" ht="24" hidden="1" customHeight="1">
      <c r="A327" s="372" t="s">
        <v>5493</v>
      </c>
      <c r="B327" s="413" t="s">
        <v>0</v>
      </c>
      <c r="C327" s="413" t="s">
        <v>769</v>
      </c>
      <c r="D327" s="413" t="s">
        <v>780</v>
      </c>
      <c r="E327" s="414" t="s">
        <v>22</v>
      </c>
      <c r="F327" s="415">
        <f t="shared" si="402"/>
        <v>1.3</v>
      </c>
      <c r="G327" s="415">
        <f>[5]내역서!F327</f>
        <v>1.3</v>
      </c>
      <c r="H327" s="415">
        <v>1.3</v>
      </c>
      <c r="I327" s="415">
        <f t="shared" si="403"/>
        <v>0</v>
      </c>
      <c r="J327" s="415">
        <f>내역서!F327</f>
        <v>0</v>
      </c>
      <c r="K327" s="416">
        <v>2276.6999999999998</v>
      </c>
      <c r="L327" s="417">
        <f t="shared" si="404"/>
        <v>0</v>
      </c>
      <c r="M327" s="416">
        <v>23182.400000000001</v>
      </c>
      <c r="N327" s="417">
        <f t="shared" si="405"/>
        <v>0</v>
      </c>
      <c r="O327" s="416">
        <v>0</v>
      </c>
      <c r="P327" s="417">
        <f t="shared" si="406"/>
        <v>0</v>
      </c>
      <c r="Q327" s="416">
        <f t="shared" si="407"/>
        <v>25459.100000000002</v>
      </c>
      <c r="R327" s="417">
        <f t="shared" si="385"/>
        <v>0</v>
      </c>
      <c r="S327" s="417">
        <f t="shared" ref="S327" si="410">J327-J326</f>
        <v>0</v>
      </c>
      <c r="T327" s="417">
        <f t="shared" ref="T327:U327" si="411">Q327-Q326</f>
        <v>0</v>
      </c>
      <c r="U327" s="417">
        <f t="shared" si="411"/>
        <v>0</v>
      </c>
      <c r="V327" s="414"/>
      <c r="W327" s="619" t="str">
        <f t="shared" si="342"/>
        <v/>
      </c>
    </row>
    <row r="328" spans="1:23" s="401" customFormat="1" ht="24" hidden="1" customHeight="1">
      <c r="A328" s="366" t="s">
        <v>5482</v>
      </c>
      <c r="B328" s="408" t="s">
        <v>0</v>
      </c>
      <c r="C328" s="408" t="s">
        <v>2236</v>
      </c>
      <c r="D328" s="408" t="s">
        <v>2259</v>
      </c>
      <c r="E328" s="409" t="s">
        <v>22</v>
      </c>
      <c r="F328" s="410">
        <f>G328</f>
        <v>6.7</v>
      </c>
      <c r="G328" s="410">
        <f>[5]내역서!F328</f>
        <v>6.7</v>
      </c>
      <c r="H328" s="410">
        <v>6.7</v>
      </c>
      <c r="I328" s="410">
        <f>G328-H328</f>
        <v>0</v>
      </c>
      <c r="J328" s="410">
        <f>내역서!F328</f>
        <v>0</v>
      </c>
      <c r="K328" s="411">
        <v>3286.3</v>
      </c>
      <c r="L328" s="412">
        <f>INT($J328*K328)</f>
        <v>0</v>
      </c>
      <c r="M328" s="411">
        <v>33460.800000000003</v>
      </c>
      <c r="N328" s="412">
        <f>INT($J328*M328)</f>
        <v>0</v>
      </c>
      <c r="O328" s="411">
        <v>0</v>
      </c>
      <c r="P328" s="412">
        <f>INT($J328*O328)</f>
        <v>0</v>
      </c>
      <c r="Q328" s="411">
        <f>+K328+M328+O328</f>
        <v>36747.100000000006</v>
      </c>
      <c r="R328" s="412">
        <f>L328+N328+P328</f>
        <v>0</v>
      </c>
      <c r="S328" s="412"/>
      <c r="T328" s="412"/>
      <c r="U328" s="412"/>
      <c r="V328" s="409" t="s">
        <v>0</v>
      </c>
      <c r="W328" s="617" t="str">
        <f>+IF(J328&lt;0,"ng","")</f>
        <v/>
      </c>
    </row>
    <row r="329" spans="1:23" ht="24" hidden="1" customHeight="1">
      <c r="A329" s="372" t="s">
        <v>2072</v>
      </c>
      <c r="B329" s="413" t="s">
        <v>0</v>
      </c>
      <c r="C329" s="413" t="s">
        <v>769</v>
      </c>
      <c r="D329" s="413" t="s">
        <v>786</v>
      </c>
      <c r="E329" s="414" t="s">
        <v>22</v>
      </c>
      <c r="F329" s="415">
        <f t="shared" si="402"/>
        <v>6.7</v>
      </c>
      <c r="G329" s="415">
        <f>[5]내역서!F329</f>
        <v>6.7</v>
      </c>
      <c r="H329" s="415">
        <v>6.7</v>
      </c>
      <c r="I329" s="415">
        <f t="shared" si="403"/>
        <v>0</v>
      </c>
      <c r="J329" s="415">
        <f>내역서!F329</f>
        <v>0</v>
      </c>
      <c r="K329" s="416">
        <v>3286.3</v>
      </c>
      <c r="L329" s="417">
        <f t="shared" si="404"/>
        <v>0</v>
      </c>
      <c r="M329" s="416">
        <v>33460.800000000003</v>
      </c>
      <c r="N329" s="417">
        <f t="shared" si="405"/>
        <v>0</v>
      </c>
      <c r="O329" s="416">
        <v>0</v>
      </c>
      <c r="P329" s="417">
        <f t="shared" si="406"/>
        <v>0</v>
      </c>
      <c r="Q329" s="416">
        <f t="shared" si="407"/>
        <v>36747.100000000006</v>
      </c>
      <c r="R329" s="417">
        <f t="shared" si="385"/>
        <v>0</v>
      </c>
      <c r="S329" s="417">
        <f t="shared" ref="S329" si="412">J329-J328</f>
        <v>0</v>
      </c>
      <c r="T329" s="417">
        <f t="shared" ref="T329:U329" si="413">Q329-Q328</f>
        <v>0</v>
      </c>
      <c r="U329" s="417">
        <f t="shared" si="413"/>
        <v>0</v>
      </c>
      <c r="V329" s="414"/>
      <c r="W329" s="619" t="str">
        <f t="shared" si="342"/>
        <v/>
      </c>
    </row>
    <row r="330" spans="1:23" s="401" customFormat="1" ht="24" hidden="1" customHeight="1">
      <c r="A330" s="366" t="s">
        <v>4968</v>
      </c>
      <c r="B330" s="408" t="s">
        <v>0</v>
      </c>
      <c r="C330" s="408" t="s">
        <v>2260</v>
      </c>
      <c r="D330" s="408" t="s">
        <v>2251</v>
      </c>
      <c r="E330" s="409" t="s">
        <v>2235</v>
      </c>
      <c r="F330" s="410">
        <f>G330</f>
        <v>16</v>
      </c>
      <c r="G330" s="410">
        <f>[5]내역서!F330</f>
        <v>16</v>
      </c>
      <c r="H330" s="410">
        <v>16</v>
      </c>
      <c r="I330" s="410">
        <f>G330-H330</f>
        <v>0</v>
      </c>
      <c r="J330" s="410">
        <f>내역서!F330</f>
        <v>0</v>
      </c>
      <c r="K330" s="411">
        <v>66571.899999999994</v>
      </c>
      <c r="L330" s="412">
        <f>INT($J330*K330)</f>
        <v>0</v>
      </c>
      <c r="M330" s="411">
        <v>717980.8</v>
      </c>
      <c r="N330" s="412">
        <f>INT($J330*M330)</f>
        <v>0</v>
      </c>
      <c r="O330" s="411">
        <v>73700</v>
      </c>
      <c r="P330" s="412">
        <f>INT($J330*O330)</f>
        <v>0</v>
      </c>
      <c r="Q330" s="411">
        <f>+K330+M330+O330</f>
        <v>858252.70000000007</v>
      </c>
      <c r="R330" s="412">
        <f>L330+N330+P330</f>
        <v>0</v>
      </c>
      <c r="S330" s="412"/>
      <c r="T330" s="412"/>
      <c r="U330" s="412"/>
      <c r="V330" s="409" t="s">
        <v>0</v>
      </c>
      <c r="W330" s="617" t="str">
        <f>+IF(J330&lt;0,"ng","")</f>
        <v/>
      </c>
    </row>
    <row r="331" spans="1:23" ht="24" hidden="1" customHeight="1">
      <c r="A331" s="372" t="s">
        <v>2072</v>
      </c>
      <c r="B331" s="413" t="s">
        <v>0</v>
      </c>
      <c r="C331" s="413" t="s">
        <v>787</v>
      </c>
      <c r="D331" s="413" t="s">
        <v>781</v>
      </c>
      <c r="E331" s="414" t="s">
        <v>768</v>
      </c>
      <c r="F331" s="415">
        <f t="shared" si="402"/>
        <v>16</v>
      </c>
      <c r="G331" s="415">
        <f>[5]내역서!F331</f>
        <v>16</v>
      </c>
      <c r="H331" s="415">
        <v>16</v>
      </c>
      <c r="I331" s="415">
        <f t="shared" si="403"/>
        <v>0</v>
      </c>
      <c r="J331" s="415">
        <f>내역서!F331</f>
        <v>0</v>
      </c>
      <c r="K331" s="416">
        <v>66571.899999999994</v>
      </c>
      <c r="L331" s="417">
        <f t="shared" si="404"/>
        <v>0</v>
      </c>
      <c r="M331" s="416">
        <v>717980.8</v>
      </c>
      <c r="N331" s="417">
        <f t="shared" si="405"/>
        <v>0</v>
      </c>
      <c r="O331" s="416">
        <v>73700</v>
      </c>
      <c r="P331" s="417">
        <f t="shared" si="406"/>
        <v>0</v>
      </c>
      <c r="Q331" s="416">
        <f t="shared" si="407"/>
        <v>858252.70000000007</v>
      </c>
      <c r="R331" s="417">
        <f t="shared" si="385"/>
        <v>0</v>
      </c>
      <c r="S331" s="417">
        <f t="shared" ref="S331" si="414">J331-J330</f>
        <v>0</v>
      </c>
      <c r="T331" s="417">
        <f t="shared" ref="T331:U331" si="415">Q331-Q330</f>
        <v>0</v>
      </c>
      <c r="U331" s="417">
        <f t="shared" si="415"/>
        <v>0</v>
      </c>
      <c r="V331" s="414"/>
      <c r="W331" s="619" t="str">
        <f t="shared" si="342"/>
        <v/>
      </c>
    </row>
    <row r="332" spans="1:23" s="401" customFormat="1" ht="24" hidden="1" customHeight="1">
      <c r="A332" s="366" t="s">
        <v>5477</v>
      </c>
      <c r="B332" s="408" t="s">
        <v>0</v>
      </c>
      <c r="C332" s="408" t="s">
        <v>2260</v>
      </c>
      <c r="D332" s="408" t="s">
        <v>2261</v>
      </c>
      <c r="E332" s="409" t="s">
        <v>2235</v>
      </c>
      <c r="F332" s="410">
        <f>G332</f>
        <v>7</v>
      </c>
      <c r="G332" s="410">
        <f>[5]내역서!F332</f>
        <v>7</v>
      </c>
      <c r="H332" s="410">
        <v>7</v>
      </c>
      <c r="I332" s="410">
        <f>G332-H332</f>
        <v>0</v>
      </c>
      <c r="J332" s="410">
        <f>내역서!F332</f>
        <v>0</v>
      </c>
      <c r="K332" s="411">
        <v>85879.7</v>
      </c>
      <c r="L332" s="412">
        <f>INT($J332*K332)</f>
        <v>0</v>
      </c>
      <c r="M332" s="411">
        <v>963567.2</v>
      </c>
      <c r="N332" s="412">
        <f>INT($J332*M332)</f>
        <v>0</v>
      </c>
      <c r="O332" s="411">
        <v>95075.199999999997</v>
      </c>
      <c r="P332" s="412">
        <f>INT($J332*O332)</f>
        <v>0</v>
      </c>
      <c r="Q332" s="411">
        <f>+K332+M332+O332</f>
        <v>1144522.0999999999</v>
      </c>
      <c r="R332" s="412">
        <f>L332+N332+P332</f>
        <v>0</v>
      </c>
      <c r="S332" s="412"/>
      <c r="T332" s="412"/>
      <c r="U332" s="412"/>
      <c r="V332" s="409" t="s">
        <v>0</v>
      </c>
      <c r="W332" s="617" t="str">
        <f>+IF(J332&lt;0,"ng","")</f>
        <v/>
      </c>
    </row>
    <row r="333" spans="1:23" ht="24" hidden="1" customHeight="1">
      <c r="A333" s="372" t="s">
        <v>2072</v>
      </c>
      <c r="B333" s="413" t="s">
        <v>0</v>
      </c>
      <c r="C333" s="413" t="s">
        <v>787</v>
      </c>
      <c r="D333" s="413" t="s">
        <v>788</v>
      </c>
      <c r="E333" s="414" t="s">
        <v>768</v>
      </c>
      <c r="F333" s="415">
        <f t="shared" si="402"/>
        <v>7</v>
      </c>
      <c r="G333" s="415">
        <f>[5]내역서!F333</f>
        <v>7</v>
      </c>
      <c r="H333" s="415">
        <v>7</v>
      </c>
      <c r="I333" s="415">
        <f t="shared" si="403"/>
        <v>0</v>
      </c>
      <c r="J333" s="415">
        <f>내역서!F333</f>
        <v>0</v>
      </c>
      <c r="K333" s="416">
        <v>85879.7</v>
      </c>
      <c r="L333" s="417">
        <f t="shared" si="404"/>
        <v>0</v>
      </c>
      <c r="M333" s="416">
        <v>963567.2</v>
      </c>
      <c r="N333" s="417">
        <f t="shared" si="405"/>
        <v>0</v>
      </c>
      <c r="O333" s="416">
        <v>95075.199999999997</v>
      </c>
      <c r="P333" s="417">
        <f t="shared" si="406"/>
        <v>0</v>
      </c>
      <c r="Q333" s="416">
        <f t="shared" si="407"/>
        <v>1144522.0999999999</v>
      </c>
      <c r="R333" s="417">
        <f t="shared" si="385"/>
        <v>0</v>
      </c>
      <c r="S333" s="417">
        <f t="shared" ref="S333" si="416">J333-J332</f>
        <v>0</v>
      </c>
      <c r="T333" s="417">
        <f t="shared" ref="T333:U333" si="417">Q333-Q332</f>
        <v>0</v>
      </c>
      <c r="U333" s="417">
        <f t="shared" si="417"/>
        <v>0</v>
      </c>
      <c r="V333" s="414"/>
      <c r="W333" s="619" t="str">
        <f t="shared" si="342"/>
        <v/>
      </c>
    </row>
    <row r="334" spans="1:23" s="401" customFormat="1" ht="24" hidden="1" customHeight="1">
      <c r="A334" s="366" t="s">
        <v>5494</v>
      </c>
      <c r="B334" s="408" t="s">
        <v>0</v>
      </c>
      <c r="C334" s="408" t="s">
        <v>2262</v>
      </c>
      <c r="D334" s="408" t="s">
        <v>2263</v>
      </c>
      <c r="E334" s="409" t="s">
        <v>1860</v>
      </c>
      <c r="F334" s="410">
        <f>G334</f>
        <v>4</v>
      </c>
      <c r="G334" s="410">
        <f>[5]내역서!F334</f>
        <v>4</v>
      </c>
      <c r="H334" s="410">
        <v>4</v>
      </c>
      <c r="I334" s="410">
        <f>G334-H334</f>
        <v>0</v>
      </c>
      <c r="J334" s="410">
        <f>내역서!F334</f>
        <v>0</v>
      </c>
      <c r="K334" s="411">
        <v>334043.8</v>
      </c>
      <c r="L334" s="412">
        <f>INT($J334*K334)</f>
        <v>0</v>
      </c>
      <c r="M334" s="411">
        <v>688865.6</v>
      </c>
      <c r="N334" s="412">
        <f>INT($J334*M334)</f>
        <v>0</v>
      </c>
      <c r="O334" s="411">
        <v>19108</v>
      </c>
      <c r="P334" s="412">
        <f>INT($J334*O334)</f>
        <v>0</v>
      </c>
      <c r="Q334" s="411">
        <f>+K334+M334+O334</f>
        <v>1042017.3999999999</v>
      </c>
      <c r="R334" s="412">
        <f>L334+N334+P334</f>
        <v>0</v>
      </c>
      <c r="S334" s="412"/>
      <c r="T334" s="412"/>
      <c r="U334" s="412"/>
      <c r="V334" s="409" t="s">
        <v>0</v>
      </c>
      <c r="W334" s="617" t="str">
        <f>+IF(J334&lt;0,"ng","")</f>
        <v/>
      </c>
    </row>
    <row r="335" spans="1:23" ht="24" hidden="1" customHeight="1">
      <c r="A335" s="372" t="s">
        <v>5448</v>
      </c>
      <c r="B335" s="413" t="s">
        <v>0</v>
      </c>
      <c r="C335" s="413" t="s">
        <v>789</v>
      </c>
      <c r="D335" s="413" t="s">
        <v>790</v>
      </c>
      <c r="E335" s="414" t="s">
        <v>729</v>
      </c>
      <c r="F335" s="415">
        <f t="shared" si="402"/>
        <v>4</v>
      </c>
      <c r="G335" s="415">
        <f>[5]내역서!F335</f>
        <v>4</v>
      </c>
      <c r="H335" s="415">
        <v>4</v>
      </c>
      <c r="I335" s="415">
        <f t="shared" si="403"/>
        <v>0</v>
      </c>
      <c r="J335" s="415">
        <f>내역서!F335</f>
        <v>0</v>
      </c>
      <c r="K335" s="416">
        <v>334043.8</v>
      </c>
      <c r="L335" s="417">
        <f t="shared" si="404"/>
        <v>0</v>
      </c>
      <c r="M335" s="416">
        <v>688865.6</v>
      </c>
      <c r="N335" s="417">
        <f t="shared" si="405"/>
        <v>0</v>
      </c>
      <c r="O335" s="416">
        <v>19108</v>
      </c>
      <c r="P335" s="417">
        <f t="shared" si="406"/>
        <v>0</v>
      </c>
      <c r="Q335" s="416">
        <f t="shared" si="407"/>
        <v>1042017.3999999999</v>
      </c>
      <c r="R335" s="417">
        <f t="shared" si="385"/>
        <v>0</v>
      </c>
      <c r="S335" s="417">
        <f t="shared" ref="S335" si="418">J335-J334</f>
        <v>0</v>
      </c>
      <c r="T335" s="417">
        <f t="shared" ref="T335:U335" si="419">Q335-Q334</f>
        <v>0</v>
      </c>
      <c r="U335" s="417">
        <f t="shared" si="419"/>
        <v>0</v>
      </c>
      <c r="V335" s="414"/>
      <c r="W335" s="619" t="str">
        <f t="shared" si="342"/>
        <v/>
      </c>
    </row>
    <row r="336" spans="1:23" s="401" customFormat="1" ht="24" hidden="1" customHeight="1">
      <c r="A336" s="366" t="s">
        <v>2055</v>
      </c>
      <c r="B336" s="408" t="s">
        <v>0</v>
      </c>
      <c r="C336" s="408" t="s">
        <v>2262</v>
      </c>
      <c r="D336" s="408" t="s">
        <v>2264</v>
      </c>
      <c r="E336" s="409" t="s">
        <v>1860</v>
      </c>
      <c r="F336" s="410">
        <f>G336</f>
        <v>1</v>
      </c>
      <c r="G336" s="410">
        <f>[5]내역서!F336</f>
        <v>1</v>
      </c>
      <c r="H336" s="410">
        <v>1</v>
      </c>
      <c r="I336" s="410">
        <f>G336-H336</f>
        <v>0</v>
      </c>
      <c r="J336" s="410">
        <f>내역서!F336</f>
        <v>0</v>
      </c>
      <c r="K336" s="411">
        <v>497754.6</v>
      </c>
      <c r="L336" s="412">
        <f>INT($J336*K336)</f>
        <v>0</v>
      </c>
      <c r="M336" s="411">
        <v>947740.8</v>
      </c>
      <c r="N336" s="412">
        <f>INT($J336*M336)</f>
        <v>0</v>
      </c>
      <c r="O336" s="411">
        <v>24445.5</v>
      </c>
      <c r="P336" s="412">
        <f>INT($J336*O336)</f>
        <v>0</v>
      </c>
      <c r="Q336" s="411">
        <f>+K336+M336+O336</f>
        <v>1469940.9</v>
      </c>
      <c r="R336" s="412">
        <f>L336+N336+P336</f>
        <v>0</v>
      </c>
      <c r="S336" s="412"/>
      <c r="T336" s="412"/>
      <c r="U336" s="412"/>
      <c r="V336" s="409" t="s">
        <v>0</v>
      </c>
      <c r="W336" s="617" t="str">
        <f>+IF(J336&lt;0,"ng","")</f>
        <v/>
      </c>
    </row>
    <row r="337" spans="1:23" ht="24" hidden="1" customHeight="1">
      <c r="A337" s="372" t="s">
        <v>2072</v>
      </c>
      <c r="B337" s="413" t="s">
        <v>0</v>
      </c>
      <c r="C337" s="413" t="s">
        <v>789</v>
      </c>
      <c r="D337" s="413" t="s">
        <v>791</v>
      </c>
      <c r="E337" s="414" t="s">
        <v>729</v>
      </c>
      <c r="F337" s="415">
        <f t="shared" si="402"/>
        <v>1</v>
      </c>
      <c r="G337" s="415">
        <f>[5]내역서!F337</f>
        <v>1</v>
      </c>
      <c r="H337" s="415">
        <v>1</v>
      </c>
      <c r="I337" s="415">
        <f t="shared" si="403"/>
        <v>0</v>
      </c>
      <c r="J337" s="415">
        <f>내역서!F337</f>
        <v>0</v>
      </c>
      <c r="K337" s="416">
        <v>497754.6</v>
      </c>
      <c r="L337" s="417">
        <f t="shared" si="404"/>
        <v>0</v>
      </c>
      <c r="M337" s="416">
        <v>947740.8</v>
      </c>
      <c r="N337" s="417">
        <f t="shared" si="405"/>
        <v>0</v>
      </c>
      <c r="O337" s="416">
        <v>24445.5</v>
      </c>
      <c r="P337" s="417">
        <f t="shared" si="406"/>
        <v>0</v>
      </c>
      <c r="Q337" s="416">
        <f t="shared" si="407"/>
        <v>1469940.9</v>
      </c>
      <c r="R337" s="417">
        <f t="shared" si="385"/>
        <v>0</v>
      </c>
      <c r="S337" s="417">
        <f t="shared" ref="S337" si="420">J337-J336</f>
        <v>0</v>
      </c>
      <c r="T337" s="417">
        <f t="shared" ref="T337:U337" si="421">Q337-Q336</f>
        <v>0</v>
      </c>
      <c r="U337" s="417">
        <f t="shared" si="421"/>
        <v>0</v>
      </c>
      <c r="V337" s="414"/>
      <c r="W337" s="619" t="str">
        <f t="shared" si="342"/>
        <v/>
      </c>
    </row>
    <row r="338" spans="1:23" s="401" customFormat="1" ht="24" hidden="1" customHeight="1">
      <c r="A338" s="366" t="s">
        <v>2055</v>
      </c>
      <c r="B338" s="408" t="s">
        <v>0</v>
      </c>
      <c r="C338" s="408" t="s">
        <v>2265</v>
      </c>
      <c r="D338" s="408" t="s">
        <v>2251</v>
      </c>
      <c r="E338" s="409" t="s">
        <v>1860</v>
      </c>
      <c r="F338" s="410">
        <f>G338</f>
        <v>8</v>
      </c>
      <c r="G338" s="410">
        <f>[5]내역서!F338</f>
        <v>8</v>
      </c>
      <c r="H338" s="410">
        <v>8</v>
      </c>
      <c r="I338" s="410">
        <f>G338-H338</f>
        <v>0</v>
      </c>
      <c r="J338" s="410">
        <f>내역서!F338</f>
        <v>0</v>
      </c>
      <c r="K338" s="411">
        <v>518002</v>
      </c>
      <c r="L338" s="412">
        <f>INT($J338*K338)</f>
        <v>0</v>
      </c>
      <c r="M338" s="411">
        <v>106817.60000000001</v>
      </c>
      <c r="N338" s="412">
        <f>INT($J338*M338)</f>
        <v>0</v>
      </c>
      <c r="O338" s="411">
        <v>0</v>
      </c>
      <c r="P338" s="412">
        <f>INT($J338*O338)</f>
        <v>0</v>
      </c>
      <c r="Q338" s="411">
        <f>+K338+M338+O338</f>
        <v>624819.6</v>
      </c>
      <c r="R338" s="412">
        <f>L338+N338+P338</f>
        <v>0</v>
      </c>
      <c r="S338" s="412"/>
      <c r="T338" s="412"/>
      <c r="U338" s="412"/>
      <c r="V338" s="409" t="s">
        <v>0</v>
      </c>
      <c r="W338" s="617" t="str">
        <f>+IF(J338&lt;0,"ng","")</f>
        <v/>
      </c>
    </row>
    <row r="339" spans="1:23" ht="24" hidden="1" customHeight="1">
      <c r="A339" s="372" t="s">
        <v>4341</v>
      </c>
      <c r="B339" s="413" t="s">
        <v>0</v>
      </c>
      <c r="C339" s="413" t="s">
        <v>792</v>
      </c>
      <c r="D339" s="413" t="s">
        <v>781</v>
      </c>
      <c r="E339" s="414" t="s">
        <v>729</v>
      </c>
      <c r="F339" s="415">
        <f t="shared" si="402"/>
        <v>8</v>
      </c>
      <c r="G339" s="415">
        <f>[5]내역서!F339</f>
        <v>8</v>
      </c>
      <c r="H339" s="415">
        <v>8</v>
      </c>
      <c r="I339" s="415">
        <f t="shared" si="403"/>
        <v>0</v>
      </c>
      <c r="J339" s="415">
        <f>내역서!F339</f>
        <v>0</v>
      </c>
      <c r="K339" s="416">
        <v>518002</v>
      </c>
      <c r="L339" s="417">
        <f t="shared" si="404"/>
        <v>0</v>
      </c>
      <c r="M339" s="416">
        <v>106817.60000000001</v>
      </c>
      <c r="N339" s="417">
        <f t="shared" si="405"/>
        <v>0</v>
      </c>
      <c r="O339" s="416">
        <v>0</v>
      </c>
      <c r="P339" s="417">
        <f t="shared" si="406"/>
        <v>0</v>
      </c>
      <c r="Q339" s="416">
        <f t="shared" si="407"/>
        <v>624819.6</v>
      </c>
      <c r="R339" s="417">
        <f t="shared" si="385"/>
        <v>0</v>
      </c>
      <c r="S339" s="417">
        <f t="shared" ref="S339" si="422">J339-J338</f>
        <v>0</v>
      </c>
      <c r="T339" s="417">
        <f t="shared" ref="T339:U339" si="423">Q339-Q338</f>
        <v>0</v>
      </c>
      <c r="U339" s="417">
        <f t="shared" si="423"/>
        <v>0</v>
      </c>
      <c r="V339" s="414"/>
      <c r="W339" s="619" t="str">
        <f t="shared" si="342"/>
        <v/>
      </c>
    </row>
    <row r="340" spans="1:23" s="401" customFormat="1" ht="24" hidden="1" customHeight="1">
      <c r="A340" s="366" t="s">
        <v>5495</v>
      </c>
      <c r="B340" s="408" t="s">
        <v>0</v>
      </c>
      <c r="C340" s="408" t="s">
        <v>2265</v>
      </c>
      <c r="D340" s="408" t="s">
        <v>2198</v>
      </c>
      <c r="E340" s="409" t="s">
        <v>1860</v>
      </c>
      <c r="F340" s="410">
        <f>G340</f>
        <v>7</v>
      </c>
      <c r="G340" s="410">
        <f>[5]내역서!F340</f>
        <v>7</v>
      </c>
      <c r="H340" s="410">
        <v>7</v>
      </c>
      <c r="I340" s="410">
        <f>G340-H340</f>
        <v>0</v>
      </c>
      <c r="J340" s="410">
        <f>내역서!F340</f>
        <v>0</v>
      </c>
      <c r="K340" s="411">
        <v>1800750.2</v>
      </c>
      <c r="L340" s="412">
        <f>INT($J340*K340)</f>
        <v>0</v>
      </c>
      <c r="M340" s="411">
        <v>159632</v>
      </c>
      <c r="N340" s="412">
        <f>INT($J340*M340)</f>
        <v>0</v>
      </c>
      <c r="O340" s="411">
        <v>0</v>
      </c>
      <c r="P340" s="412">
        <f>INT($J340*O340)</f>
        <v>0</v>
      </c>
      <c r="Q340" s="411">
        <f>+K340+M340+O340</f>
        <v>1960382.2</v>
      </c>
      <c r="R340" s="412">
        <f>L340+N340+P340</f>
        <v>0</v>
      </c>
      <c r="S340" s="412"/>
      <c r="T340" s="412"/>
      <c r="U340" s="412"/>
      <c r="V340" s="409" t="s">
        <v>0</v>
      </c>
      <c r="W340" s="617" t="str">
        <f>+IF(J340&lt;0,"ng","")</f>
        <v/>
      </c>
    </row>
    <row r="341" spans="1:23" ht="24" hidden="1" customHeight="1">
      <c r="A341" s="372" t="s">
        <v>5496</v>
      </c>
      <c r="B341" s="413" t="s">
        <v>0</v>
      </c>
      <c r="C341" s="413" t="s">
        <v>792</v>
      </c>
      <c r="D341" s="413" t="s">
        <v>742</v>
      </c>
      <c r="E341" s="414" t="s">
        <v>729</v>
      </c>
      <c r="F341" s="415">
        <f t="shared" si="402"/>
        <v>7</v>
      </c>
      <c r="G341" s="415">
        <f>[5]내역서!F341</f>
        <v>7</v>
      </c>
      <c r="H341" s="415">
        <v>7</v>
      </c>
      <c r="I341" s="415">
        <f t="shared" si="403"/>
        <v>0</v>
      </c>
      <c r="J341" s="415">
        <f>내역서!F341</f>
        <v>0</v>
      </c>
      <c r="K341" s="416">
        <v>1800750.2</v>
      </c>
      <c r="L341" s="417">
        <f t="shared" si="404"/>
        <v>0</v>
      </c>
      <c r="M341" s="416">
        <v>159632</v>
      </c>
      <c r="N341" s="417">
        <f t="shared" si="405"/>
        <v>0</v>
      </c>
      <c r="O341" s="416">
        <v>0</v>
      </c>
      <c r="P341" s="417">
        <f t="shared" si="406"/>
        <v>0</v>
      </c>
      <c r="Q341" s="416">
        <f t="shared" si="407"/>
        <v>1960382.2</v>
      </c>
      <c r="R341" s="417">
        <f t="shared" si="385"/>
        <v>0</v>
      </c>
      <c r="S341" s="417">
        <f t="shared" ref="S341" si="424">J341-J340</f>
        <v>0</v>
      </c>
      <c r="T341" s="417">
        <f t="shared" ref="T341:U341" si="425">Q341-Q340</f>
        <v>0</v>
      </c>
      <c r="U341" s="417">
        <f t="shared" si="425"/>
        <v>0</v>
      </c>
      <c r="V341" s="414"/>
      <c r="W341" s="619" t="str">
        <f t="shared" si="342"/>
        <v/>
      </c>
    </row>
    <row r="342" spans="1:23" s="401" customFormat="1" ht="24" hidden="1" customHeight="1">
      <c r="A342" s="366" t="s">
        <v>2055</v>
      </c>
      <c r="B342" s="436" t="s">
        <v>2267</v>
      </c>
      <c r="C342" s="436" t="s">
        <v>2268</v>
      </c>
      <c r="D342" s="436" t="s">
        <v>0</v>
      </c>
      <c r="E342" s="437" t="s">
        <v>0</v>
      </c>
      <c r="F342" s="438">
        <v>0</v>
      </c>
      <c r="G342" s="438">
        <f>[5]내역서!F342</f>
        <v>0</v>
      </c>
      <c r="H342" s="438">
        <v>0</v>
      </c>
      <c r="I342" s="438"/>
      <c r="J342" s="438">
        <f>내역서!F342</f>
        <v>0</v>
      </c>
      <c r="K342" s="439"/>
      <c r="L342" s="440">
        <f>L344+L412</f>
        <v>0</v>
      </c>
      <c r="M342" s="439"/>
      <c r="N342" s="440">
        <f>N344+N412</f>
        <v>0</v>
      </c>
      <c r="O342" s="439"/>
      <c r="P342" s="440">
        <f>P344+P412</f>
        <v>0</v>
      </c>
      <c r="Q342" s="438"/>
      <c r="R342" s="440">
        <f>R344+R412</f>
        <v>0</v>
      </c>
      <c r="S342" s="440"/>
      <c r="T342" s="440"/>
      <c r="U342" s="440"/>
      <c r="V342" s="441" t="s">
        <v>0</v>
      </c>
      <c r="W342" s="617" t="str">
        <f>+IF(J342&lt;0,"ng","")</f>
        <v/>
      </c>
    </row>
    <row r="343" spans="1:23" ht="24" hidden="1" customHeight="1">
      <c r="A343" s="372" t="s">
        <v>2072</v>
      </c>
      <c r="B343" s="442" t="s">
        <v>5497</v>
      </c>
      <c r="C343" s="442" t="s">
        <v>793</v>
      </c>
      <c r="D343" s="442" t="s">
        <v>0</v>
      </c>
      <c r="E343" s="443" t="s">
        <v>0</v>
      </c>
      <c r="F343" s="444">
        <v>0</v>
      </c>
      <c r="G343" s="444">
        <f>[5]내역서!F343</f>
        <v>0</v>
      </c>
      <c r="H343" s="444">
        <v>0</v>
      </c>
      <c r="I343" s="444"/>
      <c r="J343" s="444">
        <f>내역서!F343</f>
        <v>0</v>
      </c>
      <c r="K343" s="445"/>
      <c r="L343" s="446">
        <f>L345+L413</f>
        <v>0</v>
      </c>
      <c r="M343" s="445"/>
      <c r="N343" s="446">
        <f>N345+N413</f>
        <v>0</v>
      </c>
      <c r="O343" s="445"/>
      <c r="P343" s="446">
        <f>P345+P413</f>
        <v>0</v>
      </c>
      <c r="Q343" s="444"/>
      <c r="R343" s="446">
        <f>R345+R413</f>
        <v>0</v>
      </c>
      <c r="S343" s="446">
        <f t="shared" ref="S343" si="426">J343-J342</f>
        <v>0</v>
      </c>
      <c r="T343" s="446">
        <f t="shared" ref="T343:U343" si="427">Q343-Q342</f>
        <v>0</v>
      </c>
      <c r="U343" s="446">
        <f t="shared" si="427"/>
        <v>0</v>
      </c>
      <c r="V343" s="447"/>
      <c r="W343" s="619" t="str">
        <f t="shared" si="342"/>
        <v/>
      </c>
    </row>
    <row r="344" spans="1:23" s="401" customFormat="1" ht="24" hidden="1" customHeight="1">
      <c r="A344" s="366" t="s">
        <v>2055</v>
      </c>
      <c r="B344" s="448" t="s">
        <v>5</v>
      </c>
      <c r="C344" s="448" t="s">
        <v>2144</v>
      </c>
      <c r="D344" s="448" t="s">
        <v>0</v>
      </c>
      <c r="E344" s="449" t="s">
        <v>0</v>
      </c>
      <c r="F344" s="450">
        <v>0</v>
      </c>
      <c r="G344" s="450">
        <f>[5]내역서!F344</f>
        <v>0</v>
      </c>
      <c r="H344" s="450">
        <v>0</v>
      </c>
      <c r="I344" s="450"/>
      <c r="J344" s="450">
        <f>내역서!F344</f>
        <v>0</v>
      </c>
      <c r="K344" s="451"/>
      <c r="L344" s="452">
        <f>SUMIF($A$346:$A$411,"당초",L346:L411)</f>
        <v>0</v>
      </c>
      <c r="M344" s="451"/>
      <c r="N344" s="452">
        <f>SUMIF($A$346:$A$411,"당초",N346:N411)</f>
        <v>0</v>
      </c>
      <c r="O344" s="451"/>
      <c r="P344" s="452">
        <f>SUMIF($A$346:$A$411,"당초",P346:P411)</f>
        <v>0</v>
      </c>
      <c r="Q344" s="450"/>
      <c r="R344" s="452">
        <f>L344+N344+P344</f>
        <v>0</v>
      </c>
      <c r="S344" s="452"/>
      <c r="T344" s="452"/>
      <c r="U344" s="452"/>
      <c r="V344" s="453" t="s">
        <v>0</v>
      </c>
      <c r="W344" s="617" t="str">
        <f>+IF(J344&lt;0,"ng","")</f>
        <v/>
      </c>
    </row>
    <row r="345" spans="1:23" ht="24" hidden="1" customHeight="1">
      <c r="A345" s="372" t="s">
        <v>2072</v>
      </c>
      <c r="B345" s="454" t="s">
        <v>5</v>
      </c>
      <c r="C345" s="454" t="s">
        <v>688</v>
      </c>
      <c r="D345" s="454" t="s">
        <v>0</v>
      </c>
      <c r="E345" s="455" t="s">
        <v>0</v>
      </c>
      <c r="F345" s="456">
        <v>0</v>
      </c>
      <c r="G345" s="456">
        <f>[5]내역서!F345</f>
        <v>0</v>
      </c>
      <c r="H345" s="456">
        <v>0</v>
      </c>
      <c r="I345" s="456"/>
      <c r="J345" s="456">
        <f>내역서!F345</f>
        <v>0</v>
      </c>
      <c r="K345" s="457"/>
      <c r="L345" s="458">
        <f>SUMIF($A$346:$A$411,"변경",L346:L411)</f>
        <v>0</v>
      </c>
      <c r="M345" s="457"/>
      <c r="N345" s="458">
        <f>SUMIF($A$346:$A$411,"변경",N346:N411)</f>
        <v>0</v>
      </c>
      <c r="O345" s="457"/>
      <c r="P345" s="458">
        <f>SUMIF($A$346:$A$411,"변경",P346:P411)</f>
        <v>0</v>
      </c>
      <c r="Q345" s="456"/>
      <c r="R345" s="458">
        <f>L345+N345+P345</f>
        <v>0</v>
      </c>
      <c r="S345" s="458">
        <f t="shared" ref="S345" si="428">J345-J344</f>
        <v>0</v>
      </c>
      <c r="T345" s="458">
        <f t="shared" ref="T345:U345" si="429">Q345-Q344</f>
        <v>0</v>
      </c>
      <c r="U345" s="458">
        <f t="shared" si="429"/>
        <v>0</v>
      </c>
      <c r="V345" s="459"/>
      <c r="W345" s="619" t="str">
        <f t="shared" si="342"/>
        <v/>
      </c>
    </row>
    <row r="346" spans="1:23" s="460" customFormat="1" ht="24" hidden="1" customHeight="1">
      <c r="A346" s="366" t="s">
        <v>2055</v>
      </c>
      <c r="B346" s="408" t="s">
        <v>0</v>
      </c>
      <c r="C346" s="408" t="s">
        <v>2145</v>
      </c>
      <c r="D346" s="408" t="s">
        <v>2241</v>
      </c>
      <c r="E346" s="409" t="s">
        <v>615</v>
      </c>
      <c r="F346" s="410">
        <f>G346</f>
        <v>130.26</v>
      </c>
      <c r="G346" s="410">
        <f>[5]내역서!F346</f>
        <v>130.26</v>
      </c>
      <c r="H346" s="410">
        <v>0</v>
      </c>
      <c r="I346" s="410">
        <f>G346-H346</f>
        <v>130.26</v>
      </c>
      <c r="J346" s="410">
        <f>내역서!F346</f>
        <v>0</v>
      </c>
      <c r="K346" s="411">
        <v>1976.1</v>
      </c>
      <c r="L346" s="412">
        <f>INT($J346*K346)</f>
        <v>0</v>
      </c>
      <c r="M346" s="411">
        <v>10944.1</v>
      </c>
      <c r="N346" s="412">
        <f>INT($J346*M346)</f>
        <v>0</v>
      </c>
      <c r="O346" s="411">
        <v>3917.3</v>
      </c>
      <c r="P346" s="412">
        <f>INT($J346*O346)</f>
        <v>0</v>
      </c>
      <c r="Q346" s="411">
        <f>+K346+M346+O346</f>
        <v>16837.5</v>
      </c>
      <c r="R346" s="412">
        <f>L346+N346+P346</f>
        <v>0</v>
      </c>
      <c r="S346" s="412"/>
      <c r="T346" s="412"/>
      <c r="U346" s="412"/>
      <c r="V346" s="409" t="s">
        <v>0</v>
      </c>
      <c r="W346" s="617" t="str">
        <f>+IF(J346&lt;0,"ng","")</f>
        <v/>
      </c>
    </row>
    <row r="347" spans="1:23" s="73" customFormat="1" ht="24" hidden="1" customHeight="1">
      <c r="A347" s="372" t="s">
        <v>5498</v>
      </c>
      <c r="B347" s="413" t="s">
        <v>0</v>
      </c>
      <c r="C347" s="413" t="s">
        <v>689</v>
      </c>
      <c r="D347" s="413" t="s">
        <v>772</v>
      </c>
      <c r="E347" s="414" t="s">
        <v>651</v>
      </c>
      <c r="F347" s="415">
        <f t="shared" ref="F347:F401" si="430">G347</f>
        <v>130.26</v>
      </c>
      <c r="G347" s="415">
        <f>[5]내역서!F347</f>
        <v>130.26</v>
      </c>
      <c r="H347" s="415">
        <v>0</v>
      </c>
      <c r="I347" s="415">
        <f t="shared" ref="I347:I401" si="431">G347-H347</f>
        <v>130.26</v>
      </c>
      <c r="J347" s="415">
        <f>내역서!F347</f>
        <v>0</v>
      </c>
      <c r="K347" s="416">
        <v>1976.1</v>
      </c>
      <c r="L347" s="417">
        <f t="shared" ref="L347:L411" si="432">INT($J347*K347)</f>
        <v>0</v>
      </c>
      <c r="M347" s="416">
        <v>10944.1</v>
      </c>
      <c r="N347" s="417">
        <f t="shared" ref="N347:N411" si="433">INT($J347*M347)</f>
        <v>0</v>
      </c>
      <c r="O347" s="416">
        <v>3917.3</v>
      </c>
      <c r="P347" s="417">
        <f t="shared" ref="P347:P409" si="434">INT($J347*O347)</f>
        <v>0</v>
      </c>
      <c r="Q347" s="416">
        <f t="shared" ref="Q347:R411" si="435">+K347+M347+O347</f>
        <v>16837.5</v>
      </c>
      <c r="R347" s="417">
        <f t="shared" si="385"/>
        <v>0</v>
      </c>
      <c r="S347" s="417">
        <f t="shared" ref="S347" si="436">J347-J346</f>
        <v>0</v>
      </c>
      <c r="T347" s="417">
        <f t="shared" ref="T347:U347" si="437">Q347-Q346</f>
        <v>0</v>
      </c>
      <c r="U347" s="417">
        <f t="shared" si="437"/>
        <v>0</v>
      </c>
      <c r="V347" s="414"/>
      <c r="W347" s="619" t="str">
        <f t="shared" si="342"/>
        <v/>
      </c>
    </row>
    <row r="348" spans="1:23" s="401" customFormat="1" ht="24" hidden="1" customHeight="1">
      <c r="A348" s="366" t="s">
        <v>2055</v>
      </c>
      <c r="B348" s="408" t="s">
        <v>0</v>
      </c>
      <c r="C348" s="408" t="s">
        <v>2145</v>
      </c>
      <c r="D348" s="408" t="s">
        <v>2146</v>
      </c>
      <c r="E348" s="409" t="s">
        <v>615</v>
      </c>
      <c r="F348" s="410">
        <f>G348</f>
        <v>0</v>
      </c>
      <c r="G348" s="410">
        <f>[5]내역서!F348</f>
        <v>0</v>
      </c>
      <c r="H348" s="410">
        <v>0</v>
      </c>
      <c r="I348" s="410">
        <f>G348-H348</f>
        <v>0</v>
      </c>
      <c r="J348" s="410">
        <f>내역서!F348</f>
        <v>0</v>
      </c>
      <c r="K348" s="411">
        <v>1130.5999999999999</v>
      </c>
      <c r="L348" s="412">
        <f>INT($J348*K348)</f>
        <v>0</v>
      </c>
      <c r="M348" s="411">
        <v>7690.9</v>
      </c>
      <c r="N348" s="412">
        <f>INT($J348*M348)</f>
        <v>0</v>
      </c>
      <c r="O348" s="411">
        <v>2165.5</v>
      </c>
      <c r="P348" s="412">
        <f>INT($J348*O348)</f>
        <v>0</v>
      </c>
      <c r="Q348" s="411">
        <f>+K348+M348+O348</f>
        <v>10987</v>
      </c>
      <c r="R348" s="412">
        <f>L348+N348+P348</f>
        <v>0</v>
      </c>
      <c r="S348" s="412"/>
      <c r="T348" s="412"/>
      <c r="U348" s="412"/>
      <c r="V348" s="409" t="s">
        <v>0</v>
      </c>
      <c r="W348" s="617" t="str">
        <f>+IF(J348&lt;0,"ng","")</f>
        <v/>
      </c>
    </row>
    <row r="349" spans="1:23" ht="24" hidden="1" customHeight="1">
      <c r="A349" s="372" t="s">
        <v>5434</v>
      </c>
      <c r="B349" s="413" t="s">
        <v>0</v>
      </c>
      <c r="C349" s="413" t="s">
        <v>689</v>
      </c>
      <c r="D349" s="413" t="s">
        <v>690</v>
      </c>
      <c r="E349" s="414" t="s">
        <v>651</v>
      </c>
      <c r="F349" s="415">
        <f t="shared" si="430"/>
        <v>0</v>
      </c>
      <c r="G349" s="415">
        <f>[5]내역서!F349</f>
        <v>0</v>
      </c>
      <c r="H349" s="415">
        <v>0</v>
      </c>
      <c r="I349" s="415">
        <f t="shared" si="431"/>
        <v>0</v>
      </c>
      <c r="J349" s="415">
        <f>내역서!F349</f>
        <v>0</v>
      </c>
      <c r="K349" s="416">
        <v>1130.5999999999999</v>
      </c>
      <c r="L349" s="417">
        <f t="shared" si="432"/>
        <v>0</v>
      </c>
      <c r="M349" s="416">
        <v>7690.9</v>
      </c>
      <c r="N349" s="417">
        <f t="shared" si="433"/>
        <v>0</v>
      </c>
      <c r="O349" s="416">
        <v>2165.5</v>
      </c>
      <c r="P349" s="417">
        <f t="shared" si="434"/>
        <v>0</v>
      </c>
      <c r="Q349" s="416">
        <f t="shared" si="435"/>
        <v>10987</v>
      </c>
      <c r="R349" s="417">
        <f t="shared" si="385"/>
        <v>0</v>
      </c>
      <c r="S349" s="417">
        <f t="shared" ref="S349" si="438">J349-J348</f>
        <v>0</v>
      </c>
      <c r="T349" s="417">
        <f t="shared" ref="T349:U349" si="439">Q349-Q348</f>
        <v>0</v>
      </c>
      <c r="U349" s="417">
        <f t="shared" si="439"/>
        <v>0</v>
      </c>
      <c r="V349" s="414"/>
      <c r="W349" s="619" t="str">
        <f t="shared" si="342"/>
        <v/>
      </c>
    </row>
    <row r="350" spans="1:23" s="401" customFormat="1" ht="24" hidden="1" customHeight="1">
      <c r="A350" s="366" t="s">
        <v>5499</v>
      </c>
      <c r="B350" s="408" t="s">
        <v>0</v>
      </c>
      <c r="C350" s="408" t="s">
        <v>2147</v>
      </c>
      <c r="D350" s="408" t="s">
        <v>2148</v>
      </c>
      <c r="E350" s="409" t="s">
        <v>615</v>
      </c>
      <c r="F350" s="410">
        <f>G350</f>
        <v>2956.2</v>
      </c>
      <c r="G350" s="410">
        <f>[5]내역서!F350</f>
        <v>2956.2</v>
      </c>
      <c r="H350" s="410">
        <v>928.2</v>
      </c>
      <c r="I350" s="410">
        <f>G350-H350</f>
        <v>2027.9999999999998</v>
      </c>
      <c r="J350" s="410">
        <f>내역서!F350</f>
        <v>0</v>
      </c>
      <c r="K350" s="411">
        <v>1487.6</v>
      </c>
      <c r="L350" s="412">
        <f>INT($J350*K350)</f>
        <v>0</v>
      </c>
      <c r="M350" s="411">
        <v>10074.700000000001</v>
      </c>
      <c r="N350" s="412">
        <f>INT($J350*M350)</f>
        <v>0</v>
      </c>
      <c r="O350" s="411">
        <v>2830.5</v>
      </c>
      <c r="P350" s="412">
        <f>INT($J350*O350)</f>
        <v>0</v>
      </c>
      <c r="Q350" s="411">
        <f>+K350+M350+O350</f>
        <v>14392.800000000001</v>
      </c>
      <c r="R350" s="412">
        <f>L350+N350+P350</f>
        <v>0</v>
      </c>
      <c r="S350" s="412"/>
      <c r="T350" s="412"/>
      <c r="U350" s="412"/>
      <c r="V350" s="409" t="s">
        <v>0</v>
      </c>
      <c r="W350" s="617" t="str">
        <f>+IF(J350&lt;0,"ng","")</f>
        <v/>
      </c>
    </row>
    <row r="351" spans="1:23" ht="24" hidden="1" customHeight="1">
      <c r="A351" s="372" t="s">
        <v>2072</v>
      </c>
      <c r="B351" s="413" t="s">
        <v>0</v>
      </c>
      <c r="C351" s="413" t="s">
        <v>691</v>
      </c>
      <c r="D351" s="413" t="s">
        <v>692</v>
      </c>
      <c r="E351" s="414" t="s">
        <v>651</v>
      </c>
      <c r="F351" s="415">
        <f t="shared" si="430"/>
        <v>2956.2</v>
      </c>
      <c r="G351" s="415">
        <f>[5]내역서!F351</f>
        <v>2956.2</v>
      </c>
      <c r="H351" s="415">
        <v>928.19999999999982</v>
      </c>
      <c r="I351" s="415">
        <f t="shared" si="431"/>
        <v>2028</v>
      </c>
      <c r="J351" s="415">
        <f>내역서!F351</f>
        <v>0</v>
      </c>
      <c r="K351" s="416">
        <v>1487.6</v>
      </c>
      <c r="L351" s="417">
        <f t="shared" si="432"/>
        <v>0</v>
      </c>
      <c r="M351" s="416">
        <v>10074.700000000001</v>
      </c>
      <c r="N351" s="417">
        <f t="shared" si="433"/>
        <v>0</v>
      </c>
      <c r="O351" s="416">
        <v>2830.5</v>
      </c>
      <c r="P351" s="417">
        <f t="shared" si="434"/>
        <v>0</v>
      </c>
      <c r="Q351" s="416">
        <f t="shared" si="435"/>
        <v>14392.800000000001</v>
      </c>
      <c r="R351" s="417">
        <f>L351+N351+P351</f>
        <v>0</v>
      </c>
      <c r="S351" s="417">
        <f t="shared" ref="S351" si="440">J351-J350</f>
        <v>0</v>
      </c>
      <c r="T351" s="417">
        <f t="shared" ref="T351:U351" si="441">Q351-Q350</f>
        <v>0</v>
      </c>
      <c r="U351" s="417">
        <f t="shared" si="441"/>
        <v>0</v>
      </c>
      <c r="V351" s="414"/>
      <c r="W351" s="619" t="str">
        <f t="shared" si="342"/>
        <v/>
      </c>
    </row>
    <row r="352" spans="1:23" s="431" customFormat="1" ht="24" hidden="1" customHeight="1">
      <c r="A352" s="366" t="s">
        <v>5453</v>
      </c>
      <c r="B352" s="418" t="s">
        <v>0</v>
      </c>
      <c r="C352" s="408" t="s">
        <v>2149</v>
      </c>
      <c r="D352" s="408" t="s">
        <v>2150</v>
      </c>
      <c r="E352" s="409" t="s">
        <v>2104</v>
      </c>
      <c r="F352" s="410">
        <f>G352</f>
        <v>17.73</v>
      </c>
      <c r="G352" s="410">
        <f>[5]내역서!F352</f>
        <v>17.73</v>
      </c>
      <c r="H352" s="410">
        <v>0</v>
      </c>
      <c r="I352" s="410">
        <f>G352-H352</f>
        <v>17.73</v>
      </c>
      <c r="J352" s="410">
        <f>내역서!F352</f>
        <v>0</v>
      </c>
      <c r="K352" s="411">
        <v>11266.1</v>
      </c>
      <c r="L352" s="412">
        <f>INT($J352*K352)</f>
        <v>0</v>
      </c>
      <c r="M352" s="411">
        <v>26287.9</v>
      </c>
      <c r="N352" s="412">
        <f>INT($J352*M352)</f>
        <v>0</v>
      </c>
      <c r="O352" s="411">
        <v>0</v>
      </c>
      <c r="P352" s="412">
        <f>INT($J352*O352)</f>
        <v>0</v>
      </c>
      <c r="Q352" s="411">
        <f>+K352+M352+O352</f>
        <v>37554</v>
      </c>
      <c r="R352" s="412">
        <f>L352+N352+P352</f>
        <v>0</v>
      </c>
      <c r="S352" s="412"/>
      <c r="T352" s="412"/>
      <c r="U352" s="412"/>
      <c r="V352" s="409" t="s">
        <v>0</v>
      </c>
      <c r="W352" s="617" t="str">
        <f>+IF(J352&lt;0,"ng","")</f>
        <v/>
      </c>
    </row>
    <row r="353" spans="1:23" s="72" customFormat="1" ht="24" hidden="1" customHeight="1">
      <c r="A353" s="372" t="s">
        <v>2072</v>
      </c>
      <c r="B353" s="421" t="s">
        <v>0</v>
      </c>
      <c r="C353" s="413" t="s">
        <v>693</v>
      </c>
      <c r="D353" s="413" t="s">
        <v>694</v>
      </c>
      <c r="E353" s="414" t="s">
        <v>671</v>
      </c>
      <c r="F353" s="415">
        <f t="shared" si="430"/>
        <v>17.73</v>
      </c>
      <c r="G353" s="415">
        <f>[5]내역서!F353</f>
        <v>17.73</v>
      </c>
      <c r="H353" s="415">
        <v>0</v>
      </c>
      <c r="I353" s="415">
        <f t="shared" si="431"/>
        <v>17.73</v>
      </c>
      <c r="J353" s="415">
        <f>내역서!F353</f>
        <v>0</v>
      </c>
      <c r="K353" s="416">
        <v>11266.1</v>
      </c>
      <c r="L353" s="417">
        <f t="shared" si="432"/>
        <v>0</v>
      </c>
      <c r="M353" s="416">
        <v>26287.9</v>
      </c>
      <c r="N353" s="417">
        <f t="shared" si="433"/>
        <v>0</v>
      </c>
      <c r="O353" s="416">
        <v>0</v>
      </c>
      <c r="P353" s="417">
        <f t="shared" si="434"/>
        <v>0</v>
      </c>
      <c r="Q353" s="416">
        <f t="shared" si="435"/>
        <v>37554</v>
      </c>
      <c r="R353" s="417">
        <f t="shared" si="385"/>
        <v>0</v>
      </c>
      <c r="S353" s="417">
        <f t="shared" ref="S353" si="442">J353-J352</f>
        <v>0</v>
      </c>
      <c r="T353" s="417">
        <f t="shared" ref="T353:U353" si="443">Q353-Q352</f>
        <v>0</v>
      </c>
      <c r="U353" s="417">
        <f t="shared" si="443"/>
        <v>0</v>
      </c>
      <c r="V353" s="414"/>
      <c r="W353" s="619" t="str">
        <f t="shared" si="342"/>
        <v/>
      </c>
    </row>
    <row r="354" spans="1:23" s="401" customFormat="1" ht="24" hidden="1" customHeight="1">
      <c r="A354" s="366" t="s">
        <v>3334</v>
      </c>
      <c r="B354" s="408" t="s">
        <v>0</v>
      </c>
      <c r="C354" s="408" t="s">
        <v>2149</v>
      </c>
      <c r="D354" s="408" t="s">
        <v>2151</v>
      </c>
      <c r="E354" s="409" t="s">
        <v>2104</v>
      </c>
      <c r="F354" s="410">
        <f>G354</f>
        <v>358.3</v>
      </c>
      <c r="G354" s="410">
        <f>[5]내역서!F354</f>
        <v>358.3</v>
      </c>
      <c r="H354" s="410">
        <v>358.3</v>
      </c>
      <c r="I354" s="410">
        <f>G354-H354</f>
        <v>0</v>
      </c>
      <c r="J354" s="410">
        <f>내역서!F354</f>
        <v>0</v>
      </c>
      <c r="K354" s="411">
        <v>12871.3</v>
      </c>
      <c r="L354" s="412">
        <f>INT($J354*K354)</f>
        <v>0</v>
      </c>
      <c r="M354" s="411">
        <v>30032.7</v>
      </c>
      <c r="N354" s="412">
        <f>INT($J354*M354)</f>
        <v>0</v>
      </c>
      <c r="O354" s="411">
        <v>0</v>
      </c>
      <c r="P354" s="412">
        <f>INT($J354*O354)</f>
        <v>0</v>
      </c>
      <c r="Q354" s="411">
        <f>+K354+M354+O354</f>
        <v>42904</v>
      </c>
      <c r="R354" s="412">
        <f>L354+N354+P354</f>
        <v>0</v>
      </c>
      <c r="S354" s="412"/>
      <c r="T354" s="412"/>
      <c r="U354" s="412"/>
      <c r="V354" s="409" t="s">
        <v>0</v>
      </c>
      <c r="W354" s="617" t="str">
        <f>+IF(J354&lt;0,"ng","")</f>
        <v/>
      </c>
    </row>
    <row r="355" spans="1:23" ht="24" hidden="1" customHeight="1">
      <c r="A355" s="372" t="s">
        <v>2072</v>
      </c>
      <c r="B355" s="413" t="s">
        <v>0</v>
      </c>
      <c r="C355" s="413" t="s">
        <v>693</v>
      </c>
      <c r="D355" s="413" t="s">
        <v>695</v>
      </c>
      <c r="E355" s="414" t="s">
        <v>671</v>
      </c>
      <c r="F355" s="415">
        <f t="shared" si="430"/>
        <v>358.3</v>
      </c>
      <c r="G355" s="415">
        <f>[5]내역서!F355</f>
        <v>358.3</v>
      </c>
      <c r="H355" s="415">
        <v>358.3</v>
      </c>
      <c r="I355" s="415">
        <f t="shared" si="431"/>
        <v>0</v>
      </c>
      <c r="J355" s="415">
        <f>내역서!F355</f>
        <v>0</v>
      </c>
      <c r="K355" s="416">
        <v>12871.3</v>
      </c>
      <c r="L355" s="417">
        <f t="shared" si="432"/>
        <v>0</v>
      </c>
      <c r="M355" s="416">
        <v>30032.7</v>
      </c>
      <c r="N355" s="417">
        <f t="shared" si="433"/>
        <v>0</v>
      </c>
      <c r="O355" s="416">
        <v>0</v>
      </c>
      <c r="P355" s="417">
        <f t="shared" si="434"/>
        <v>0</v>
      </c>
      <c r="Q355" s="416">
        <f t="shared" si="435"/>
        <v>42904</v>
      </c>
      <c r="R355" s="417">
        <f t="shared" si="385"/>
        <v>0</v>
      </c>
      <c r="S355" s="417">
        <f t="shared" ref="S355" si="444">J355-J354</f>
        <v>0</v>
      </c>
      <c r="T355" s="417">
        <f t="shared" ref="T355:U355" si="445">Q355-Q354</f>
        <v>0</v>
      </c>
      <c r="U355" s="417">
        <f t="shared" si="445"/>
        <v>0</v>
      </c>
      <c r="V355" s="414"/>
      <c r="W355" s="619" t="str">
        <f t="shared" si="342"/>
        <v/>
      </c>
    </row>
    <row r="356" spans="1:23" s="401" customFormat="1" ht="24" hidden="1" customHeight="1">
      <c r="A356" s="366" t="s">
        <v>5500</v>
      </c>
      <c r="B356" s="408" t="s">
        <v>0</v>
      </c>
      <c r="C356" s="408" t="s">
        <v>2149</v>
      </c>
      <c r="D356" s="408" t="s">
        <v>2152</v>
      </c>
      <c r="E356" s="409" t="s">
        <v>2104</v>
      </c>
      <c r="F356" s="410">
        <f>G356</f>
        <v>387.59</v>
      </c>
      <c r="G356" s="410">
        <f>[5]내역서!F356</f>
        <v>387.59</v>
      </c>
      <c r="H356" s="410">
        <v>164.59</v>
      </c>
      <c r="I356" s="410">
        <f>G356-H356</f>
        <v>222.99999999999997</v>
      </c>
      <c r="J356" s="410">
        <f>내역서!F356</f>
        <v>0</v>
      </c>
      <c r="K356" s="411">
        <v>15280.1</v>
      </c>
      <c r="L356" s="412">
        <f>INT($J356*K356)</f>
        <v>0</v>
      </c>
      <c r="M356" s="411">
        <v>43491.199999999997</v>
      </c>
      <c r="N356" s="412">
        <f t="shared" si="433"/>
        <v>0</v>
      </c>
      <c r="O356" s="411">
        <v>0</v>
      </c>
      <c r="P356" s="412">
        <f>INT($J356*O356)</f>
        <v>0</v>
      </c>
      <c r="Q356" s="411">
        <f>+K356+M356+O356</f>
        <v>58771.299999999996</v>
      </c>
      <c r="R356" s="412">
        <f>L356+N356+P356</f>
        <v>0</v>
      </c>
      <c r="S356" s="412"/>
      <c r="T356" s="412"/>
      <c r="U356" s="412"/>
      <c r="V356" s="409" t="s">
        <v>0</v>
      </c>
      <c r="W356" s="617" t="str">
        <f>+IF(J356&lt;0,"ng","")</f>
        <v/>
      </c>
    </row>
    <row r="357" spans="1:23" ht="24" hidden="1" customHeight="1">
      <c r="A357" s="372" t="s">
        <v>5433</v>
      </c>
      <c r="B357" s="413" t="s">
        <v>0</v>
      </c>
      <c r="C357" s="413" t="s">
        <v>693</v>
      </c>
      <c r="D357" s="413" t="s">
        <v>696</v>
      </c>
      <c r="E357" s="414" t="s">
        <v>671</v>
      </c>
      <c r="F357" s="415">
        <f t="shared" si="430"/>
        <v>387.59</v>
      </c>
      <c r="G357" s="415">
        <f>[5]내역서!F357</f>
        <v>387.59</v>
      </c>
      <c r="H357" s="415">
        <v>164.58999999999997</v>
      </c>
      <c r="I357" s="415">
        <f t="shared" si="431"/>
        <v>223</v>
      </c>
      <c r="J357" s="415">
        <f>내역서!F357</f>
        <v>0</v>
      </c>
      <c r="K357" s="416">
        <v>15280.1</v>
      </c>
      <c r="L357" s="417">
        <f t="shared" si="432"/>
        <v>0</v>
      </c>
      <c r="M357" s="416">
        <v>43491.199999999997</v>
      </c>
      <c r="N357" s="417">
        <f t="shared" si="433"/>
        <v>0</v>
      </c>
      <c r="O357" s="416">
        <v>0</v>
      </c>
      <c r="P357" s="417">
        <f t="shared" si="434"/>
        <v>0</v>
      </c>
      <c r="Q357" s="416">
        <f t="shared" si="435"/>
        <v>58771.299999999996</v>
      </c>
      <c r="R357" s="417">
        <f>L357+N357+P357</f>
        <v>0</v>
      </c>
      <c r="S357" s="417">
        <f t="shared" ref="S357" si="446">J357-J356</f>
        <v>0</v>
      </c>
      <c r="T357" s="417">
        <f t="shared" ref="T357:U357" si="447">Q357-Q356</f>
        <v>0</v>
      </c>
      <c r="U357" s="417">
        <f t="shared" si="447"/>
        <v>0</v>
      </c>
      <c r="V357" s="414"/>
      <c r="W357" s="619" t="str">
        <f t="shared" si="342"/>
        <v/>
      </c>
    </row>
    <row r="358" spans="1:23" s="401" customFormat="1" ht="24" hidden="1" customHeight="1">
      <c r="A358" s="366" t="s">
        <v>2055</v>
      </c>
      <c r="B358" s="408" t="s">
        <v>0</v>
      </c>
      <c r="C358" s="408" t="s">
        <v>2153</v>
      </c>
      <c r="D358" s="408" t="s">
        <v>2154</v>
      </c>
      <c r="E358" s="409" t="s">
        <v>2104</v>
      </c>
      <c r="F358" s="410">
        <f>G358</f>
        <v>4920.4799999999996</v>
      </c>
      <c r="G358" s="410">
        <f>[5]내역서!F358</f>
        <v>4920.4799999999996</v>
      </c>
      <c r="H358" s="410">
        <v>396.48</v>
      </c>
      <c r="I358" s="410">
        <f>G358-H358</f>
        <v>4524</v>
      </c>
      <c r="J358" s="410">
        <f>내역서!F358</f>
        <v>0</v>
      </c>
      <c r="K358" s="411">
        <v>7101.7</v>
      </c>
      <c r="L358" s="412">
        <f>INT($J358*K358)</f>
        <v>0</v>
      </c>
      <c r="M358" s="411">
        <v>37282.9</v>
      </c>
      <c r="N358" s="412">
        <f t="shared" si="433"/>
        <v>0</v>
      </c>
      <c r="O358" s="411">
        <v>0</v>
      </c>
      <c r="P358" s="412">
        <f>INT($J358*O358)</f>
        <v>0</v>
      </c>
      <c r="Q358" s="411">
        <f>+K358+M358+O358</f>
        <v>44384.6</v>
      </c>
      <c r="R358" s="412">
        <f>L358+N358+P358</f>
        <v>0</v>
      </c>
      <c r="S358" s="412"/>
      <c r="T358" s="412"/>
      <c r="U358" s="412"/>
      <c r="V358" s="409" t="s">
        <v>0</v>
      </c>
      <c r="W358" s="617" t="str">
        <f>+IF(J358&lt;0,"ng","")</f>
        <v/>
      </c>
    </row>
    <row r="359" spans="1:23" ht="24" hidden="1" customHeight="1">
      <c r="A359" s="372" t="s">
        <v>5501</v>
      </c>
      <c r="B359" s="413" t="s">
        <v>0</v>
      </c>
      <c r="C359" s="413" t="s">
        <v>697</v>
      </c>
      <c r="D359" s="413" t="s">
        <v>698</v>
      </c>
      <c r="E359" s="414" t="s">
        <v>671</v>
      </c>
      <c r="F359" s="415">
        <f t="shared" si="430"/>
        <v>4920.4800000000005</v>
      </c>
      <c r="G359" s="415">
        <f>[5]내역서!F359</f>
        <v>4920.4800000000005</v>
      </c>
      <c r="H359" s="415">
        <v>396.48000000000047</v>
      </c>
      <c r="I359" s="415">
        <f t="shared" si="431"/>
        <v>4524</v>
      </c>
      <c r="J359" s="415">
        <f>내역서!F359</f>
        <v>0</v>
      </c>
      <c r="K359" s="416">
        <v>7101.7</v>
      </c>
      <c r="L359" s="417">
        <f t="shared" si="432"/>
        <v>0</v>
      </c>
      <c r="M359" s="416">
        <v>37282.9</v>
      </c>
      <c r="N359" s="417">
        <f t="shared" si="433"/>
        <v>0</v>
      </c>
      <c r="O359" s="416">
        <v>0</v>
      </c>
      <c r="P359" s="417">
        <f t="shared" si="434"/>
        <v>0</v>
      </c>
      <c r="Q359" s="416">
        <f t="shared" si="435"/>
        <v>44384.6</v>
      </c>
      <c r="R359" s="417">
        <f>L359+N359+P359</f>
        <v>0</v>
      </c>
      <c r="S359" s="417">
        <f t="shared" ref="S359" si="448">J359-J358</f>
        <v>0</v>
      </c>
      <c r="T359" s="417">
        <f t="shared" ref="T359:U359" si="449">Q359-Q358</f>
        <v>0</v>
      </c>
      <c r="U359" s="417">
        <f t="shared" si="449"/>
        <v>0</v>
      </c>
      <c r="V359" s="414"/>
      <c r="W359" s="619" t="str">
        <f t="shared" si="342"/>
        <v/>
      </c>
    </row>
    <row r="360" spans="1:23" s="401" customFormat="1" ht="24" hidden="1" customHeight="1">
      <c r="A360" s="366" t="s">
        <v>2055</v>
      </c>
      <c r="B360" s="408" t="s">
        <v>0</v>
      </c>
      <c r="C360" s="408" t="s">
        <v>2157</v>
      </c>
      <c r="D360" s="408" t="s">
        <v>2158</v>
      </c>
      <c r="E360" s="409" t="s">
        <v>2104</v>
      </c>
      <c r="F360" s="410">
        <f>G360</f>
        <v>3054</v>
      </c>
      <c r="G360" s="410">
        <f>[5]내역서!F360</f>
        <v>3054</v>
      </c>
      <c r="H360" s="410">
        <v>207.68</v>
      </c>
      <c r="I360" s="410">
        <f>G360-H360</f>
        <v>2846.32</v>
      </c>
      <c r="J360" s="410">
        <f>내역서!F360</f>
        <v>0</v>
      </c>
      <c r="K360" s="411">
        <v>4369.7</v>
      </c>
      <c r="L360" s="412">
        <f>INT($J360*K360)</f>
        <v>0</v>
      </c>
      <c r="M360" s="411">
        <v>9580.7999999999993</v>
      </c>
      <c r="N360" s="412">
        <f>INT($J360*M360)</f>
        <v>0</v>
      </c>
      <c r="O360" s="411">
        <v>0</v>
      </c>
      <c r="P360" s="412">
        <f>INT($J360*O360)</f>
        <v>0</v>
      </c>
      <c r="Q360" s="411">
        <f>+K360+M360+O360</f>
        <v>13950.5</v>
      </c>
      <c r="R360" s="412">
        <f>L360+N360+P360</f>
        <v>0</v>
      </c>
      <c r="S360" s="412"/>
      <c r="T360" s="412"/>
      <c r="U360" s="412"/>
      <c r="V360" s="409" t="s">
        <v>0</v>
      </c>
      <c r="W360" s="617" t="str">
        <f>+IF(J360&lt;0,"ng","")</f>
        <v/>
      </c>
    </row>
    <row r="361" spans="1:23" ht="24" hidden="1" customHeight="1">
      <c r="A361" s="372" t="s">
        <v>2072</v>
      </c>
      <c r="B361" s="413" t="s">
        <v>0</v>
      </c>
      <c r="C361" s="413" t="s">
        <v>700</v>
      </c>
      <c r="D361" s="413" t="s">
        <v>701</v>
      </c>
      <c r="E361" s="414" t="s">
        <v>671</v>
      </c>
      <c r="F361" s="415">
        <f t="shared" si="430"/>
        <v>3054</v>
      </c>
      <c r="G361" s="415">
        <f>[5]내역서!F361</f>
        <v>3054</v>
      </c>
      <c r="H361" s="415">
        <v>207.67999999999984</v>
      </c>
      <c r="I361" s="415">
        <f t="shared" si="431"/>
        <v>2846.32</v>
      </c>
      <c r="J361" s="415">
        <f>내역서!F361</f>
        <v>0</v>
      </c>
      <c r="K361" s="416">
        <v>4369.7</v>
      </c>
      <c r="L361" s="417">
        <f t="shared" si="432"/>
        <v>0</v>
      </c>
      <c r="M361" s="416">
        <v>9580.7999999999993</v>
      </c>
      <c r="N361" s="417">
        <f t="shared" si="433"/>
        <v>0</v>
      </c>
      <c r="O361" s="416">
        <v>0</v>
      </c>
      <c r="P361" s="417">
        <f t="shared" si="434"/>
        <v>0</v>
      </c>
      <c r="Q361" s="416">
        <f t="shared" si="435"/>
        <v>13950.5</v>
      </c>
      <c r="R361" s="417">
        <f t="shared" si="385"/>
        <v>0</v>
      </c>
      <c r="S361" s="417">
        <f t="shared" ref="S361" si="450">J361-J360</f>
        <v>0</v>
      </c>
      <c r="T361" s="417">
        <f t="shared" ref="T361:U361" si="451">Q361-Q360</f>
        <v>0</v>
      </c>
      <c r="U361" s="417">
        <f t="shared" si="451"/>
        <v>0</v>
      </c>
      <c r="V361" s="414"/>
      <c r="W361" s="619" t="str">
        <f t="shared" si="342"/>
        <v/>
      </c>
    </row>
    <row r="362" spans="1:23" s="401" customFormat="1" ht="24" hidden="1" customHeight="1">
      <c r="A362" s="366" t="s">
        <v>2055</v>
      </c>
      <c r="B362" s="408" t="s">
        <v>0</v>
      </c>
      <c r="C362" s="408" t="s">
        <v>2242</v>
      </c>
      <c r="D362" s="408" t="s">
        <v>2270</v>
      </c>
      <c r="E362" s="409" t="s">
        <v>307</v>
      </c>
      <c r="F362" s="410">
        <f>G362</f>
        <v>3</v>
      </c>
      <c r="G362" s="410">
        <f>[5]내역서!F362</f>
        <v>3</v>
      </c>
      <c r="H362" s="410">
        <v>0</v>
      </c>
      <c r="I362" s="410">
        <f>G362-H362</f>
        <v>3</v>
      </c>
      <c r="J362" s="410">
        <f>내역서!F362</f>
        <v>0</v>
      </c>
      <c r="K362" s="411">
        <v>29839.3</v>
      </c>
      <c r="L362" s="412">
        <f>INT($J362*K362)</f>
        <v>0</v>
      </c>
      <c r="M362" s="411">
        <v>119352.9</v>
      </c>
      <c r="N362" s="412">
        <f>INT($J362*M362)</f>
        <v>0</v>
      </c>
      <c r="O362" s="411">
        <v>0</v>
      </c>
      <c r="P362" s="412">
        <f>INT($J362*O362)</f>
        <v>0</v>
      </c>
      <c r="Q362" s="411">
        <f>+K362+M362+O362</f>
        <v>149192.19999999998</v>
      </c>
      <c r="R362" s="412">
        <f>L362+N362+P362</f>
        <v>0</v>
      </c>
      <c r="S362" s="412"/>
      <c r="T362" s="412"/>
      <c r="U362" s="412"/>
      <c r="V362" s="409" t="s">
        <v>0</v>
      </c>
      <c r="W362" s="617" t="str">
        <f>+IF(J362&lt;0,"ng","")</f>
        <v/>
      </c>
    </row>
    <row r="363" spans="1:23" ht="24" hidden="1" customHeight="1">
      <c r="A363" s="372" t="s">
        <v>5502</v>
      </c>
      <c r="B363" s="413" t="s">
        <v>0</v>
      </c>
      <c r="C363" s="413" t="s">
        <v>773</v>
      </c>
      <c r="D363" s="413" t="s">
        <v>794</v>
      </c>
      <c r="E363" s="414" t="s">
        <v>775</v>
      </c>
      <c r="F363" s="415">
        <f t="shared" si="430"/>
        <v>3</v>
      </c>
      <c r="G363" s="415">
        <f>[5]내역서!F363</f>
        <v>3</v>
      </c>
      <c r="H363" s="415">
        <v>0</v>
      </c>
      <c r="I363" s="415">
        <f t="shared" si="431"/>
        <v>3</v>
      </c>
      <c r="J363" s="415">
        <f>내역서!F363</f>
        <v>0</v>
      </c>
      <c r="K363" s="416">
        <v>29839.3</v>
      </c>
      <c r="L363" s="417">
        <f t="shared" si="432"/>
        <v>0</v>
      </c>
      <c r="M363" s="416">
        <v>119352.9</v>
      </c>
      <c r="N363" s="417">
        <f t="shared" si="433"/>
        <v>0</v>
      </c>
      <c r="O363" s="416">
        <v>0</v>
      </c>
      <c r="P363" s="417">
        <f t="shared" si="434"/>
        <v>0</v>
      </c>
      <c r="Q363" s="416">
        <f t="shared" si="435"/>
        <v>149192.19999999998</v>
      </c>
      <c r="R363" s="417">
        <f t="shared" si="385"/>
        <v>0</v>
      </c>
      <c r="S363" s="417">
        <f t="shared" ref="S363" si="452">J363-J362</f>
        <v>0</v>
      </c>
      <c r="T363" s="417">
        <f t="shared" ref="T363:U363" si="453">Q363-Q362</f>
        <v>0</v>
      </c>
      <c r="U363" s="417">
        <f t="shared" si="453"/>
        <v>0</v>
      </c>
      <c r="V363" s="414"/>
      <c r="W363" s="619" t="str">
        <f t="shared" si="342"/>
        <v/>
      </c>
    </row>
    <row r="364" spans="1:23" s="401" customFormat="1" ht="24" hidden="1" customHeight="1">
      <c r="A364" s="366" t="s">
        <v>2055</v>
      </c>
      <c r="B364" s="408" t="s">
        <v>0</v>
      </c>
      <c r="C364" s="408" t="s">
        <v>2242</v>
      </c>
      <c r="D364" s="408" t="s">
        <v>2243</v>
      </c>
      <c r="E364" s="409" t="s">
        <v>307</v>
      </c>
      <c r="F364" s="410">
        <f>G364</f>
        <v>2</v>
      </c>
      <c r="G364" s="410">
        <f>[5]내역서!F364</f>
        <v>2</v>
      </c>
      <c r="H364" s="410">
        <v>0</v>
      </c>
      <c r="I364" s="410">
        <f>G364-H364</f>
        <v>2</v>
      </c>
      <c r="J364" s="410">
        <f>내역서!F364</f>
        <v>0</v>
      </c>
      <c r="K364" s="411">
        <v>67988.5</v>
      </c>
      <c r="L364" s="412">
        <f>INT($J364*K364)</f>
        <v>0</v>
      </c>
      <c r="M364" s="411">
        <v>215289.2</v>
      </c>
      <c r="N364" s="412">
        <f>INT($J364*M364)</f>
        <v>0</v>
      </c>
      <c r="O364" s="411">
        <v>0</v>
      </c>
      <c r="P364" s="412">
        <f>INT($J364*O364)</f>
        <v>0</v>
      </c>
      <c r="Q364" s="411">
        <f>+K364+M364+O364</f>
        <v>283277.7</v>
      </c>
      <c r="R364" s="412">
        <f>L364+N364+P364</f>
        <v>0</v>
      </c>
      <c r="S364" s="412"/>
      <c r="T364" s="412"/>
      <c r="U364" s="412"/>
      <c r="V364" s="409" t="s">
        <v>0</v>
      </c>
      <c r="W364" s="617" t="str">
        <f>+IF(J364&lt;0,"ng","")</f>
        <v/>
      </c>
    </row>
    <row r="365" spans="1:23" ht="24" hidden="1" customHeight="1">
      <c r="A365" s="372" t="s">
        <v>5503</v>
      </c>
      <c r="B365" s="413" t="s">
        <v>0</v>
      </c>
      <c r="C365" s="413" t="s">
        <v>773</v>
      </c>
      <c r="D365" s="413" t="s">
        <v>774</v>
      </c>
      <c r="E365" s="414" t="s">
        <v>775</v>
      </c>
      <c r="F365" s="415">
        <f t="shared" si="430"/>
        <v>2</v>
      </c>
      <c r="G365" s="415">
        <f>[5]내역서!F365</f>
        <v>2</v>
      </c>
      <c r="H365" s="415">
        <v>0</v>
      </c>
      <c r="I365" s="415">
        <f t="shared" si="431"/>
        <v>2</v>
      </c>
      <c r="J365" s="415">
        <f>내역서!F365</f>
        <v>0</v>
      </c>
      <c r="K365" s="416">
        <v>67988.5</v>
      </c>
      <c r="L365" s="417">
        <f t="shared" si="432"/>
        <v>0</v>
      </c>
      <c r="M365" s="416">
        <v>215289.2</v>
      </c>
      <c r="N365" s="417">
        <f t="shared" si="433"/>
        <v>0</v>
      </c>
      <c r="O365" s="416">
        <v>0</v>
      </c>
      <c r="P365" s="417">
        <f t="shared" si="434"/>
        <v>0</v>
      </c>
      <c r="Q365" s="416">
        <f t="shared" si="435"/>
        <v>283277.7</v>
      </c>
      <c r="R365" s="417">
        <f t="shared" si="385"/>
        <v>0</v>
      </c>
      <c r="S365" s="417">
        <f t="shared" ref="S365" si="454">J365-J364</f>
        <v>0</v>
      </c>
      <c r="T365" s="417">
        <f t="shared" ref="T365:U365" si="455">Q365-Q364</f>
        <v>0</v>
      </c>
      <c r="U365" s="417">
        <f t="shared" si="455"/>
        <v>0</v>
      </c>
      <c r="V365" s="414"/>
      <c r="W365" s="619" t="str">
        <f t="shared" si="342"/>
        <v/>
      </c>
    </row>
    <row r="366" spans="1:23" s="401" customFormat="1" ht="24" hidden="1" customHeight="1">
      <c r="A366" s="366" t="s">
        <v>4591</v>
      </c>
      <c r="B366" s="408" t="s">
        <v>0</v>
      </c>
      <c r="C366" s="408" t="s">
        <v>2159</v>
      </c>
      <c r="D366" s="408" t="s">
        <v>2160</v>
      </c>
      <c r="E366" s="409" t="s">
        <v>2161</v>
      </c>
      <c r="F366" s="410">
        <f>G366</f>
        <v>5644</v>
      </c>
      <c r="G366" s="410">
        <f>[5]내역서!F366</f>
        <v>5644</v>
      </c>
      <c r="H366" s="410">
        <v>21.270000000000401</v>
      </c>
      <c r="I366" s="410">
        <f>G366-H366</f>
        <v>5622.73</v>
      </c>
      <c r="J366" s="410">
        <f>내역서!F366</f>
        <v>0</v>
      </c>
      <c r="K366" s="411">
        <v>4600.2</v>
      </c>
      <c r="L366" s="412">
        <f>INT($J366*K366)</f>
        <v>0</v>
      </c>
      <c r="M366" s="411">
        <v>17068.7</v>
      </c>
      <c r="N366" s="412">
        <f>INT($J366*M366)</f>
        <v>0</v>
      </c>
      <c r="O366" s="411">
        <v>701.9</v>
      </c>
      <c r="P366" s="412">
        <f>INT($J366*O366)</f>
        <v>0</v>
      </c>
      <c r="Q366" s="411">
        <f>+K366+M366+O366</f>
        <v>22370.800000000003</v>
      </c>
      <c r="R366" s="412">
        <f>L366+N366+P366</f>
        <v>0</v>
      </c>
      <c r="S366" s="412"/>
      <c r="T366" s="412"/>
      <c r="U366" s="412"/>
      <c r="V366" s="409" t="s">
        <v>0</v>
      </c>
      <c r="W366" s="617" t="str">
        <f>+IF(J366&lt;0,"ng","")</f>
        <v/>
      </c>
    </row>
    <row r="367" spans="1:23" ht="24" hidden="1" customHeight="1">
      <c r="A367" s="372" t="s">
        <v>5504</v>
      </c>
      <c r="B367" s="413" t="s">
        <v>0</v>
      </c>
      <c r="C367" s="413" t="s">
        <v>702</v>
      </c>
      <c r="D367" s="413" t="s">
        <v>703</v>
      </c>
      <c r="E367" s="414" t="s">
        <v>704</v>
      </c>
      <c r="F367" s="415">
        <f t="shared" si="430"/>
        <v>5644</v>
      </c>
      <c r="G367" s="415">
        <f>[5]내역서!F367</f>
        <v>5644</v>
      </c>
      <c r="H367" s="415">
        <v>21.270000000000437</v>
      </c>
      <c r="I367" s="415">
        <f t="shared" si="431"/>
        <v>5622.73</v>
      </c>
      <c r="J367" s="415">
        <f>내역서!F367</f>
        <v>0</v>
      </c>
      <c r="K367" s="416">
        <v>4600.2</v>
      </c>
      <c r="L367" s="417">
        <f t="shared" si="432"/>
        <v>0</v>
      </c>
      <c r="M367" s="416">
        <v>17068.7</v>
      </c>
      <c r="N367" s="417">
        <f t="shared" si="433"/>
        <v>0</v>
      </c>
      <c r="O367" s="416">
        <v>701.9</v>
      </c>
      <c r="P367" s="417">
        <f t="shared" si="434"/>
        <v>0</v>
      </c>
      <c r="Q367" s="416">
        <f t="shared" si="435"/>
        <v>22370.800000000003</v>
      </c>
      <c r="R367" s="417">
        <f t="shared" si="385"/>
        <v>0</v>
      </c>
      <c r="S367" s="417">
        <f t="shared" ref="S367" si="456">J367-J366</f>
        <v>0</v>
      </c>
      <c r="T367" s="417">
        <f t="shared" ref="T367:U367" si="457">Q367-Q366</f>
        <v>0</v>
      </c>
      <c r="U367" s="417">
        <f t="shared" si="457"/>
        <v>0</v>
      </c>
      <c r="V367" s="414"/>
      <c r="W367" s="619" t="str">
        <f t="shared" si="342"/>
        <v/>
      </c>
    </row>
    <row r="368" spans="1:23" s="401" customFormat="1" ht="24" hidden="1" customHeight="1">
      <c r="A368" s="366" t="s">
        <v>5505</v>
      </c>
      <c r="B368" s="408" t="s">
        <v>0</v>
      </c>
      <c r="C368" s="408" t="s">
        <v>2162</v>
      </c>
      <c r="D368" s="408" t="s">
        <v>0</v>
      </c>
      <c r="E368" s="409" t="s">
        <v>2104</v>
      </c>
      <c r="F368" s="410">
        <f>G368</f>
        <v>4099.5600000000004</v>
      </c>
      <c r="G368" s="410">
        <f>[5]내역서!F368</f>
        <v>4099.5600000000004</v>
      </c>
      <c r="H368" s="410">
        <v>4099.5600000000004</v>
      </c>
      <c r="I368" s="410">
        <f>G368-H368</f>
        <v>0</v>
      </c>
      <c r="J368" s="410">
        <f>내역서!F368</f>
        <v>0</v>
      </c>
      <c r="K368" s="411">
        <v>18127.5</v>
      </c>
      <c r="L368" s="412">
        <f>INT($J368*K368)</f>
        <v>0</v>
      </c>
      <c r="M368" s="411">
        <v>21039.200000000001</v>
      </c>
      <c r="N368" s="412">
        <f>INT($J368*M368)</f>
        <v>0</v>
      </c>
      <c r="O368" s="411">
        <v>0</v>
      </c>
      <c r="P368" s="412">
        <f>INT($J368*O368)</f>
        <v>0</v>
      </c>
      <c r="Q368" s="411">
        <f>+K368+M368+O368</f>
        <v>39166.699999999997</v>
      </c>
      <c r="R368" s="412">
        <f>L368+N368+P368</f>
        <v>0</v>
      </c>
      <c r="S368" s="412"/>
      <c r="T368" s="412"/>
      <c r="U368" s="412"/>
      <c r="V368" s="409" t="s">
        <v>0</v>
      </c>
      <c r="W368" s="617" t="str">
        <f>+IF(J368&lt;0,"ng","")</f>
        <v/>
      </c>
    </row>
    <row r="369" spans="1:25" ht="24" hidden="1" customHeight="1">
      <c r="A369" s="372" t="s">
        <v>2072</v>
      </c>
      <c r="B369" s="413" t="s">
        <v>0</v>
      </c>
      <c r="C369" s="413" t="s">
        <v>705</v>
      </c>
      <c r="D369" s="413" t="s">
        <v>0</v>
      </c>
      <c r="E369" s="414" t="s">
        <v>671</v>
      </c>
      <c r="F369" s="415">
        <f t="shared" si="430"/>
        <v>4099.5600000000004</v>
      </c>
      <c r="G369" s="415">
        <f>[5]내역서!F369</f>
        <v>4099.5600000000004</v>
      </c>
      <c r="H369" s="415">
        <v>4099.5600000000004</v>
      </c>
      <c r="I369" s="415">
        <f t="shared" si="431"/>
        <v>0</v>
      </c>
      <c r="J369" s="415">
        <f>내역서!F369</f>
        <v>0</v>
      </c>
      <c r="K369" s="416">
        <v>18127.5</v>
      </c>
      <c r="L369" s="417">
        <f t="shared" si="432"/>
        <v>0</v>
      </c>
      <c r="M369" s="416">
        <v>21039.200000000001</v>
      </c>
      <c r="N369" s="417">
        <f t="shared" si="433"/>
        <v>0</v>
      </c>
      <c r="O369" s="416">
        <v>0</v>
      </c>
      <c r="P369" s="417">
        <f t="shared" si="434"/>
        <v>0</v>
      </c>
      <c r="Q369" s="416">
        <f t="shared" si="435"/>
        <v>39166.699999999997</v>
      </c>
      <c r="R369" s="417">
        <f t="shared" si="385"/>
        <v>0</v>
      </c>
      <c r="S369" s="417">
        <f t="shared" ref="S369" si="458">J369-J368</f>
        <v>0</v>
      </c>
      <c r="T369" s="417">
        <f t="shared" ref="T369:U369" si="459">Q369-Q368</f>
        <v>0</v>
      </c>
      <c r="U369" s="417">
        <f t="shared" si="459"/>
        <v>0</v>
      </c>
      <c r="V369" s="414"/>
      <c r="W369" s="619" t="str">
        <f t="shared" si="342"/>
        <v/>
      </c>
    </row>
    <row r="370" spans="1:25" s="401" customFormat="1" ht="24" hidden="1" customHeight="1">
      <c r="A370" s="366" t="s">
        <v>5427</v>
      </c>
      <c r="B370" s="408" t="s">
        <v>0</v>
      </c>
      <c r="C370" s="408" t="s">
        <v>2163</v>
      </c>
      <c r="D370" s="408" t="s">
        <v>2164</v>
      </c>
      <c r="E370" s="409" t="s">
        <v>2104</v>
      </c>
      <c r="F370" s="410">
        <f>G370</f>
        <v>474.53</v>
      </c>
      <c r="G370" s="410">
        <f>[5]내역서!F370</f>
        <v>474.53</v>
      </c>
      <c r="H370" s="410">
        <v>369.02</v>
      </c>
      <c r="I370" s="410">
        <f>G370-H370</f>
        <v>105.50999999999999</v>
      </c>
      <c r="J370" s="410">
        <f>내역서!F370</f>
        <v>0</v>
      </c>
      <c r="K370" s="411">
        <v>25244</v>
      </c>
      <c r="L370" s="412">
        <f>INT($J370*K370)</f>
        <v>0</v>
      </c>
      <c r="M370" s="411">
        <v>14816.8</v>
      </c>
      <c r="N370" s="412">
        <f t="shared" si="433"/>
        <v>0</v>
      </c>
      <c r="O370" s="411">
        <v>0</v>
      </c>
      <c r="P370" s="412">
        <f>INT($J370*O370)</f>
        <v>0</v>
      </c>
      <c r="Q370" s="411">
        <f>+K370+M370+O370</f>
        <v>40060.800000000003</v>
      </c>
      <c r="R370" s="412">
        <f>L370+N370+P370</f>
        <v>0</v>
      </c>
      <c r="S370" s="412"/>
      <c r="T370" s="412"/>
      <c r="U370" s="412"/>
      <c r="V370" s="409" t="s">
        <v>0</v>
      </c>
      <c r="W370" s="617" t="str">
        <f>+IF(J370&lt;0,"ng","")</f>
        <v/>
      </c>
    </row>
    <row r="371" spans="1:25" ht="24" hidden="1" customHeight="1">
      <c r="A371" s="372" t="s">
        <v>5440</v>
      </c>
      <c r="B371" s="413" t="s">
        <v>0</v>
      </c>
      <c r="C371" s="413" t="s">
        <v>706</v>
      </c>
      <c r="D371" s="413" t="s">
        <v>707</v>
      </c>
      <c r="E371" s="414" t="s">
        <v>671</v>
      </c>
      <c r="F371" s="415">
        <f t="shared" si="430"/>
        <v>474.53</v>
      </c>
      <c r="G371" s="415">
        <f>[5]내역서!F371</f>
        <v>474.53</v>
      </c>
      <c r="H371" s="415">
        <v>369.02</v>
      </c>
      <c r="I371" s="415">
        <f t="shared" si="431"/>
        <v>105.50999999999999</v>
      </c>
      <c r="J371" s="415">
        <f>내역서!F371</f>
        <v>0</v>
      </c>
      <c r="K371" s="416">
        <v>25244</v>
      </c>
      <c r="L371" s="417">
        <f t="shared" si="432"/>
        <v>0</v>
      </c>
      <c r="M371" s="416">
        <v>14816.8</v>
      </c>
      <c r="N371" s="417">
        <f t="shared" si="433"/>
        <v>0</v>
      </c>
      <c r="O371" s="416">
        <v>0</v>
      </c>
      <c r="P371" s="417">
        <f t="shared" si="434"/>
        <v>0</v>
      </c>
      <c r="Q371" s="416">
        <f t="shared" si="435"/>
        <v>40060.800000000003</v>
      </c>
      <c r="R371" s="417">
        <f>L371+N371+P371</f>
        <v>0</v>
      </c>
      <c r="S371" s="417">
        <f t="shared" ref="S371" si="460">J371-J370</f>
        <v>0</v>
      </c>
      <c r="T371" s="417">
        <f t="shared" ref="T371:U371" si="461">Q371-Q370</f>
        <v>0</v>
      </c>
      <c r="U371" s="417">
        <f t="shared" si="461"/>
        <v>0</v>
      </c>
      <c r="V371" s="414"/>
      <c r="W371" s="619" t="str">
        <f t="shared" si="342"/>
        <v/>
      </c>
    </row>
    <row r="372" spans="1:25" s="401" customFormat="1" ht="24" hidden="1" customHeight="1">
      <c r="A372" s="366" t="s">
        <v>5494</v>
      </c>
      <c r="B372" s="408" t="s">
        <v>0</v>
      </c>
      <c r="C372" s="408" t="s">
        <v>2163</v>
      </c>
      <c r="D372" s="408" t="s">
        <v>2165</v>
      </c>
      <c r="E372" s="409" t="s">
        <v>2104</v>
      </c>
      <c r="F372" s="410">
        <f>G372</f>
        <v>1471.1</v>
      </c>
      <c r="G372" s="410">
        <f>[5]내역서!F372</f>
        <v>1471.1</v>
      </c>
      <c r="H372" s="410">
        <v>389.33</v>
      </c>
      <c r="I372" s="410">
        <f>G372-H372</f>
        <v>1081.77</v>
      </c>
      <c r="J372" s="410">
        <f>내역서!F372</f>
        <v>0</v>
      </c>
      <c r="K372" s="411">
        <v>27220.799999999999</v>
      </c>
      <c r="L372" s="412">
        <f>INT($J372*K372)</f>
        <v>0</v>
      </c>
      <c r="M372" s="411">
        <v>14816.8</v>
      </c>
      <c r="N372" s="412">
        <f t="shared" si="433"/>
        <v>0</v>
      </c>
      <c r="O372" s="411">
        <v>0</v>
      </c>
      <c r="P372" s="412">
        <f>INT($J372*O372)</f>
        <v>0</v>
      </c>
      <c r="Q372" s="411">
        <f>+K372+M372+O372</f>
        <v>42037.599999999999</v>
      </c>
      <c r="R372" s="412">
        <f>L372+N372+P372</f>
        <v>0</v>
      </c>
      <c r="S372" s="412"/>
      <c r="T372" s="412"/>
      <c r="U372" s="412"/>
      <c r="V372" s="409" t="s">
        <v>0</v>
      </c>
      <c r="W372" s="617" t="str">
        <f>+IF(J372&lt;0,"ng","")</f>
        <v/>
      </c>
    </row>
    <row r="373" spans="1:25" ht="24" hidden="1" customHeight="1">
      <c r="A373" s="372" t="s">
        <v>2072</v>
      </c>
      <c r="B373" s="413" t="s">
        <v>0</v>
      </c>
      <c r="C373" s="413" t="s">
        <v>706</v>
      </c>
      <c r="D373" s="413" t="s">
        <v>708</v>
      </c>
      <c r="E373" s="414" t="s">
        <v>671</v>
      </c>
      <c r="F373" s="415">
        <f t="shared" si="430"/>
        <v>1471.1</v>
      </c>
      <c r="G373" s="415">
        <f>[5]내역서!F373</f>
        <v>1471.1</v>
      </c>
      <c r="H373" s="415">
        <v>389.32999999999993</v>
      </c>
      <c r="I373" s="415">
        <f t="shared" si="431"/>
        <v>1081.77</v>
      </c>
      <c r="J373" s="415">
        <f>내역서!F373</f>
        <v>0</v>
      </c>
      <c r="K373" s="416">
        <v>27220.799999999999</v>
      </c>
      <c r="L373" s="417">
        <f t="shared" si="432"/>
        <v>0</v>
      </c>
      <c r="M373" s="416">
        <v>14816.8</v>
      </c>
      <c r="N373" s="417">
        <f t="shared" si="433"/>
        <v>0</v>
      </c>
      <c r="O373" s="416">
        <v>0</v>
      </c>
      <c r="P373" s="417">
        <f t="shared" si="434"/>
        <v>0</v>
      </c>
      <c r="Q373" s="416">
        <f t="shared" si="435"/>
        <v>42037.599999999999</v>
      </c>
      <c r="R373" s="417">
        <f>L373+N373+P373</f>
        <v>0</v>
      </c>
      <c r="S373" s="417">
        <f t="shared" ref="S373" si="462">J373-J372</f>
        <v>0</v>
      </c>
      <c r="T373" s="417">
        <f t="shared" ref="T373:U373" si="463">Q373-Q372</f>
        <v>0</v>
      </c>
      <c r="U373" s="417">
        <f t="shared" si="463"/>
        <v>0</v>
      </c>
      <c r="V373" s="414"/>
      <c r="W373" s="619" t="str">
        <f t="shared" si="342"/>
        <v/>
      </c>
    </row>
    <row r="374" spans="1:25" s="401" customFormat="1" ht="24" hidden="1" customHeight="1">
      <c r="A374" s="366" t="s">
        <v>5494</v>
      </c>
      <c r="B374" s="408" t="s">
        <v>0</v>
      </c>
      <c r="C374" s="408" t="s">
        <v>2214</v>
      </c>
      <c r="D374" s="731" t="s">
        <v>2215</v>
      </c>
      <c r="E374" s="732" t="s">
        <v>2104</v>
      </c>
      <c r="F374" s="733">
        <f>G374</f>
        <v>39.200000000000003</v>
      </c>
      <c r="G374" s="733">
        <f>[5]내역서!F374</f>
        <v>39.200000000000003</v>
      </c>
      <c r="H374" s="733">
        <v>39.200000000000003</v>
      </c>
      <c r="I374" s="733">
        <f>G374-H374</f>
        <v>0</v>
      </c>
      <c r="J374" s="733">
        <f>내역서!F374</f>
        <v>0</v>
      </c>
      <c r="K374" s="734">
        <v>0</v>
      </c>
      <c r="L374" s="412">
        <f>INT($J374*K374)</f>
        <v>0</v>
      </c>
      <c r="M374" s="411">
        <v>735.6</v>
      </c>
      <c r="N374" s="412">
        <f>INT($J374*M374)</f>
        <v>0</v>
      </c>
      <c r="O374" s="411">
        <v>0</v>
      </c>
      <c r="P374" s="412">
        <f>INT($J374*O374)</f>
        <v>0</v>
      </c>
      <c r="Q374" s="411">
        <f>+K374+M374+O374</f>
        <v>735.6</v>
      </c>
      <c r="R374" s="412">
        <f>L374+N374+P374</f>
        <v>0</v>
      </c>
      <c r="S374" s="412"/>
      <c r="T374" s="412"/>
      <c r="U374" s="412"/>
      <c r="V374" s="409" t="s">
        <v>0</v>
      </c>
      <c r="W374" s="617" t="str">
        <f>+IF(J374&lt;0,"ng","")</f>
        <v/>
      </c>
    </row>
    <row r="375" spans="1:25" ht="24" hidden="1" customHeight="1">
      <c r="A375" s="372" t="s">
        <v>2072</v>
      </c>
      <c r="B375" s="413" t="s">
        <v>0</v>
      </c>
      <c r="C375" s="413" t="s">
        <v>758</v>
      </c>
      <c r="D375" s="413" t="s">
        <v>759</v>
      </c>
      <c r="E375" s="414" t="s">
        <v>671</v>
      </c>
      <c r="F375" s="415">
        <f t="shared" si="430"/>
        <v>39.200000000000003</v>
      </c>
      <c r="G375" s="415">
        <f>[5]내역서!F375</f>
        <v>39.200000000000003</v>
      </c>
      <c r="H375" s="415">
        <v>39.200000000000003</v>
      </c>
      <c r="I375" s="415">
        <f t="shared" si="431"/>
        <v>0</v>
      </c>
      <c r="J375" s="415">
        <f>내역서!F375</f>
        <v>0</v>
      </c>
      <c r="K375" s="416">
        <v>0</v>
      </c>
      <c r="L375" s="417">
        <f t="shared" si="432"/>
        <v>0</v>
      </c>
      <c r="M375" s="416">
        <v>735.6</v>
      </c>
      <c r="N375" s="417">
        <f t="shared" si="433"/>
        <v>0</v>
      </c>
      <c r="O375" s="416">
        <v>0</v>
      </c>
      <c r="P375" s="417">
        <f t="shared" si="434"/>
        <v>0</v>
      </c>
      <c r="Q375" s="416">
        <f t="shared" si="435"/>
        <v>735.6</v>
      </c>
      <c r="R375" s="417">
        <f t="shared" si="385"/>
        <v>0</v>
      </c>
      <c r="S375" s="417">
        <f t="shared" ref="S375" si="464">J375-J374</f>
        <v>0</v>
      </c>
      <c r="T375" s="417">
        <f t="shared" ref="T375:U375" si="465">Q375-Q374</f>
        <v>0</v>
      </c>
      <c r="U375" s="417">
        <f t="shared" si="465"/>
        <v>0</v>
      </c>
      <c r="V375" s="414"/>
      <c r="W375" s="619" t="str">
        <f t="shared" si="342"/>
        <v/>
      </c>
    </row>
    <row r="376" spans="1:25" s="401" customFormat="1" ht="24" hidden="1" customHeight="1">
      <c r="A376" s="366" t="s">
        <v>2055</v>
      </c>
      <c r="B376" s="408" t="s">
        <v>0</v>
      </c>
      <c r="C376" s="408" t="s">
        <v>2169</v>
      </c>
      <c r="D376" s="707" t="s">
        <v>2170</v>
      </c>
      <c r="E376" s="409" t="s">
        <v>6</v>
      </c>
      <c r="F376" s="410">
        <f>G376</f>
        <v>874.1</v>
      </c>
      <c r="G376" s="411">
        <f>[5]내역서!F376</f>
        <v>874.1</v>
      </c>
      <c r="H376" s="410">
        <v>874.1</v>
      </c>
      <c r="I376" s="410">
        <f>G376-H376</f>
        <v>0</v>
      </c>
      <c r="J376" s="410">
        <f>내역서!F376</f>
        <v>0</v>
      </c>
      <c r="K376" s="411">
        <v>4941.1000000000004</v>
      </c>
      <c r="L376" s="708">
        <f>INT($J376*K376)</f>
        <v>0</v>
      </c>
      <c r="M376" s="411">
        <v>13594.4</v>
      </c>
      <c r="N376" s="412">
        <f>INT($J376*M376)</f>
        <v>0</v>
      </c>
      <c r="O376" s="411">
        <v>0</v>
      </c>
      <c r="P376" s="412">
        <f>INT($J376*O376)</f>
        <v>0</v>
      </c>
      <c r="Q376" s="411">
        <f>+K376+M376+O376</f>
        <v>18535.5</v>
      </c>
      <c r="R376" s="412">
        <f>L376+N376+P376</f>
        <v>0</v>
      </c>
      <c r="S376" s="412"/>
      <c r="T376" s="412"/>
      <c r="U376" s="412"/>
      <c r="V376" s="409" t="s">
        <v>0</v>
      </c>
      <c r="W376" s="617" t="str">
        <f>+IF(J376&lt;0,"ng","")</f>
        <v/>
      </c>
    </row>
    <row r="377" spans="1:25" ht="24" hidden="1" customHeight="1">
      <c r="A377" s="372" t="s">
        <v>2072</v>
      </c>
      <c r="B377" s="413" t="s">
        <v>0</v>
      </c>
      <c r="C377" s="413" t="s">
        <v>712</v>
      </c>
      <c r="D377" s="709" t="s">
        <v>713</v>
      </c>
      <c r="E377" s="414" t="s">
        <v>6</v>
      </c>
      <c r="F377" s="415">
        <f t="shared" si="430"/>
        <v>874.1</v>
      </c>
      <c r="G377" s="416">
        <f>[5]내역서!F377</f>
        <v>874.1</v>
      </c>
      <c r="H377" s="415">
        <v>874.1</v>
      </c>
      <c r="I377" s="415">
        <f t="shared" si="431"/>
        <v>0</v>
      </c>
      <c r="J377" s="415">
        <f>내역서!F377</f>
        <v>0</v>
      </c>
      <c r="K377" s="416">
        <v>4941.1000000000004</v>
      </c>
      <c r="L377" s="710">
        <f t="shared" si="432"/>
        <v>0</v>
      </c>
      <c r="M377" s="416">
        <v>13594.4</v>
      </c>
      <c r="N377" s="417">
        <f t="shared" si="433"/>
        <v>0</v>
      </c>
      <c r="O377" s="416">
        <v>0</v>
      </c>
      <c r="P377" s="417">
        <f t="shared" si="434"/>
        <v>0</v>
      </c>
      <c r="Q377" s="416">
        <f t="shared" si="435"/>
        <v>18535.5</v>
      </c>
      <c r="R377" s="417">
        <f t="shared" si="385"/>
        <v>0</v>
      </c>
      <c r="S377" s="417">
        <f t="shared" ref="S377" si="466">J377-J376</f>
        <v>0</v>
      </c>
      <c r="T377" s="417">
        <f t="shared" ref="T377:U377" si="467">Q377-Q376</f>
        <v>0</v>
      </c>
      <c r="U377" s="417">
        <f t="shared" si="467"/>
        <v>0</v>
      </c>
      <c r="V377" s="414"/>
      <c r="W377" s="619" t="str">
        <f t="shared" si="342"/>
        <v/>
      </c>
    </row>
    <row r="378" spans="1:25" s="390" customFormat="1" ht="24" hidden="1" customHeight="1">
      <c r="A378" s="366" t="s">
        <v>2055</v>
      </c>
      <c r="B378" s="408" t="s">
        <v>0</v>
      </c>
      <c r="C378" s="408" t="s">
        <v>2171</v>
      </c>
      <c r="D378" s="408" t="s">
        <v>2172</v>
      </c>
      <c r="E378" s="409" t="s">
        <v>2104</v>
      </c>
      <c r="F378" s="410">
        <f>G378</f>
        <v>659.54</v>
      </c>
      <c r="G378" s="411">
        <f>[5]내역서!F378</f>
        <v>659.54</v>
      </c>
      <c r="H378" s="410">
        <v>659.54</v>
      </c>
      <c r="I378" s="410">
        <f>G378-H378</f>
        <v>0</v>
      </c>
      <c r="J378" s="410">
        <f>내역서!F378</f>
        <v>0</v>
      </c>
      <c r="K378" s="411">
        <v>1535.4</v>
      </c>
      <c r="L378" s="412">
        <f>INT($J378*K378)</f>
        <v>0</v>
      </c>
      <c r="M378" s="411">
        <v>24054.7</v>
      </c>
      <c r="N378" s="412">
        <f>INT($J378*M378)</f>
        <v>0</v>
      </c>
      <c r="O378" s="411">
        <v>0</v>
      </c>
      <c r="P378" s="412">
        <f>INT($J378*O378)</f>
        <v>0</v>
      </c>
      <c r="Q378" s="411">
        <f>+K378+M378+O378</f>
        <v>25590.100000000002</v>
      </c>
      <c r="R378" s="412">
        <f>L378+N378+P378</f>
        <v>0</v>
      </c>
      <c r="S378" s="412"/>
      <c r="T378" s="412"/>
      <c r="U378" s="412"/>
      <c r="V378" s="409" t="s">
        <v>0</v>
      </c>
      <c r="W378" s="617" t="str">
        <f>+IF(J378&lt;0,"ng","")</f>
        <v/>
      </c>
      <c r="X378" s="711"/>
      <c r="Y378" s="646"/>
    </row>
    <row r="379" spans="1:25" s="69" customFormat="1" ht="24" hidden="1" customHeight="1">
      <c r="A379" s="372" t="s">
        <v>5433</v>
      </c>
      <c r="B379" s="413" t="s">
        <v>0</v>
      </c>
      <c r="C379" s="413" t="s">
        <v>714</v>
      </c>
      <c r="D379" s="413" t="s">
        <v>715</v>
      </c>
      <c r="E379" s="414" t="s">
        <v>671</v>
      </c>
      <c r="F379" s="415">
        <f t="shared" si="430"/>
        <v>659.54</v>
      </c>
      <c r="G379" s="416">
        <f>[5]내역서!F379</f>
        <v>659.54</v>
      </c>
      <c r="H379" s="415">
        <v>659.54</v>
      </c>
      <c r="I379" s="415">
        <f t="shared" si="431"/>
        <v>0</v>
      </c>
      <c r="J379" s="415">
        <f>내역서!F379</f>
        <v>0</v>
      </c>
      <c r="K379" s="416">
        <v>1535.4</v>
      </c>
      <c r="L379" s="417">
        <f t="shared" si="432"/>
        <v>0</v>
      </c>
      <c r="M379" s="416">
        <v>24054.7</v>
      </c>
      <c r="N379" s="417">
        <f t="shared" si="433"/>
        <v>0</v>
      </c>
      <c r="O379" s="416">
        <v>0</v>
      </c>
      <c r="P379" s="417">
        <f t="shared" si="434"/>
        <v>0</v>
      </c>
      <c r="Q379" s="416">
        <f t="shared" si="435"/>
        <v>25590.100000000002</v>
      </c>
      <c r="R379" s="417">
        <f t="shared" si="385"/>
        <v>0</v>
      </c>
      <c r="S379" s="417">
        <f t="shared" ref="S379" si="468">J379-J378</f>
        <v>0</v>
      </c>
      <c r="T379" s="417">
        <f t="shared" ref="T379:U379" si="469">Q379-Q378</f>
        <v>0</v>
      </c>
      <c r="U379" s="417">
        <f t="shared" si="469"/>
        <v>0</v>
      </c>
      <c r="V379" s="414"/>
      <c r="W379" s="619" t="str">
        <f t="shared" si="342"/>
        <v/>
      </c>
      <c r="X379" s="70"/>
      <c r="Y379" s="71"/>
    </row>
    <row r="380" spans="1:25" s="401" customFormat="1" ht="24" hidden="1" customHeight="1">
      <c r="A380" s="366" t="s">
        <v>5443</v>
      </c>
      <c r="B380" s="408" t="s">
        <v>0</v>
      </c>
      <c r="C380" s="408" t="s">
        <v>2185</v>
      </c>
      <c r="D380" s="408" t="s">
        <v>28</v>
      </c>
      <c r="E380" s="409" t="s">
        <v>1860</v>
      </c>
      <c r="F380" s="410">
        <f>G380</f>
        <v>3</v>
      </c>
      <c r="G380" s="410">
        <f>[5]내역서!F380</f>
        <v>3</v>
      </c>
      <c r="H380" s="410">
        <v>3</v>
      </c>
      <c r="I380" s="410">
        <f>G380-H380</f>
        <v>0</v>
      </c>
      <c r="J380" s="410">
        <f>내역서!F380</f>
        <v>0</v>
      </c>
      <c r="K380" s="411">
        <v>637091.6</v>
      </c>
      <c r="L380" s="412">
        <f>INT($J380*K380)</f>
        <v>0</v>
      </c>
      <c r="M380" s="411">
        <v>311434.40000000002</v>
      </c>
      <c r="N380" s="412">
        <f>INT($J380*M380)</f>
        <v>0</v>
      </c>
      <c r="O380" s="411">
        <v>0</v>
      </c>
      <c r="P380" s="412">
        <f>INT($J380*O380)</f>
        <v>0</v>
      </c>
      <c r="Q380" s="411">
        <f>+K380+M380+O380</f>
        <v>948526</v>
      </c>
      <c r="R380" s="412">
        <f>L380+N380+P380</f>
        <v>0</v>
      </c>
      <c r="S380" s="412"/>
      <c r="T380" s="412"/>
      <c r="U380" s="412"/>
      <c r="V380" s="409" t="s">
        <v>0</v>
      </c>
      <c r="W380" s="617" t="str">
        <f>+IF(J380&lt;0,"ng","")</f>
        <v/>
      </c>
    </row>
    <row r="381" spans="1:25" ht="24" hidden="1" customHeight="1">
      <c r="A381" s="372" t="s">
        <v>5506</v>
      </c>
      <c r="B381" s="413" t="s">
        <v>0</v>
      </c>
      <c r="C381" s="413" t="s">
        <v>728</v>
      </c>
      <c r="D381" s="413" t="s">
        <v>28</v>
      </c>
      <c r="E381" s="414" t="s">
        <v>729</v>
      </c>
      <c r="F381" s="415">
        <f t="shared" si="430"/>
        <v>3</v>
      </c>
      <c r="G381" s="415">
        <f>[5]내역서!F381</f>
        <v>3</v>
      </c>
      <c r="H381" s="415">
        <v>3</v>
      </c>
      <c r="I381" s="415">
        <f t="shared" si="431"/>
        <v>0</v>
      </c>
      <c r="J381" s="415">
        <f>내역서!F381</f>
        <v>0</v>
      </c>
      <c r="K381" s="416">
        <v>637091.6</v>
      </c>
      <c r="L381" s="417">
        <f t="shared" si="432"/>
        <v>0</v>
      </c>
      <c r="M381" s="416">
        <v>311434.40000000002</v>
      </c>
      <c r="N381" s="417">
        <f t="shared" si="433"/>
        <v>0</v>
      </c>
      <c r="O381" s="416">
        <v>0</v>
      </c>
      <c r="P381" s="417">
        <f t="shared" si="434"/>
        <v>0</v>
      </c>
      <c r="Q381" s="416">
        <f t="shared" si="435"/>
        <v>948526</v>
      </c>
      <c r="R381" s="417">
        <f t="shared" si="385"/>
        <v>0</v>
      </c>
      <c r="S381" s="417">
        <f t="shared" ref="S381" si="470">J381-J380</f>
        <v>0</v>
      </c>
      <c r="T381" s="417">
        <f t="shared" ref="T381:U381" si="471">Q381-Q380</f>
        <v>0</v>
      </c>
      <c r="U381" s="417">
        <f t="shared" si="471"/>
        <v>0</v>
      </c>
      <c r="V381" s="414"/>
      <c r="W381" s="619" t="str">
        <f t="shared" si="342"/>
        <v/>
      </c>
    </row>
    <row r="382" spans="1:25" s="401" customFormat="1" ht="24" hidden="1" customHeight="1">
      <c r="A382" s="366" t="s">
        <v>5494</v>
      </c>
      <c r="B382" s="408" t="s">
        <v>0</v>
      </c>
      <c r="C382" s="408" t="s">
        <v>2187</v>
      </c>
      <c r="D382" s="408" t="s">
        <v>2188</v>
      </c>
      <c r="E382" s="409" t="s">
        <v>6</v>
      </c>
      <c r="F382" s="410">
        <f>G382</f>
        <v>85.9</v>
      </c>
      <c r="G382" s="410">
        <f>[5]내역서!F382</f>
        <v>85.9</v>
      </c>
      <c r="H382" s="410">
        <v>85.9</v>
      </c>
      <c r="I382" s="410">
        <f>G382-H382</f>
        <v>0</v>
      </c>
      <c r="J382" s="410">
        <f>내역서!F382</f>
        <v>0</v>
      </c>
      <c r="K382" s="411">
        <v>34355.599999999999</v>
      </c>
      <c r="L382" s="412">
        <f>INT($J382*K382)</f>
        <v>0</v>
      </c>
      <c r="M382" s="411">
        <v>42999.199999999997</v>
      </c>
      <c r="N382" s="412">
        <f>INT($J382*M382)</f>
        <v>0</v>
      </c>
      <c r="O382" s="411">
        <v>0</v>
      </c>
      <c r="P382" s="412">
        <f>INT($J382*O382)</f>
        <v>0</v>
      </c>
      <c r="Q382" s="411">
        <f>+K382+M382+O382</f>
        <v>77354.799999999988</v>
      </c>
      <c r="R382" s="412">
        <f>L382+N382+P382</f>
        <v>0</v>
      </c>
      <c r="S382" s="412"/>
      <c r="T382" s="412"/>
      <c r="U382" s="412"/>
      <c r="V382" s="409" t="s">
        <v>0</v>
      </c>
      <c r="W382" s="617" t="str">
        <f>+IF(J382&lt;0,"ng","")</f>
        <v/>
      </c>
    </row>
    <row r="383" spans="1:25" ht="24" hidden="1" customHeight="1">
      <c r="A383" s="372" t="s">
        <v>5502</v>
      </c>
      <c r="B383" s="413" t="s">
        <v>0</v>
      </c>
      <c r="C383" s="413" t="s">
        <v>731</v>
      </c>
      <c r="D383" s="413" t="s">
        <v>732</v>
      </c>
      <c r="E383" s="414" t="s">
        <v>6</v>
      </c>
      <c r="F383" s="415">
        <f t="shared" si="430"/>
        <v>85.9</v>
      </c>
      <c r="G383" s="415">
        <f>[5]내역서!F383</f>
        <v>85.9</v>
      </c>
      <c r="H383" s="415">
        <v>85.9</v>
      </c>
      <c r="I383" s="415">
        <f t="shared" si="431"/>
        <v>0</v>
      </c>
      <c r="J383" s="415">
        <f>내역서!F383</f>
        <v>0</v>
      </c>
      <c r="K383" s="416">
        <v>34355.599999999999</v>
      </c>
      <c r="L383" s="417">
        <f t="shared" si="432"/>
        <v>0</v>
      </c>
      <c r="M383" s="416">
        <v>42999.199999999997</v>
      </c>
      <c r="N383" s="417">
        <f t="shared" si="433"/>
        <v>0</v>
      </c>
      <c r="O383" s="416">
        <v>0</v>
      </c>
      <c r="P383" s="417">
        <f t="shared" si="434"/>
        <v>0</v>
      </c>
      <c r="Q383" s="416">
        <f t="shared" si="435"/>
        <v>77354.799999999988</v>
      </c>
      <c r="R383" s="417">
        <f t="shared" ref="R383:R455" si="472">L383+N383+P383</f>
        <v>0</v>
      </c>
      <c r="S383" s="417">
        <f t="shared" ref="S383" si="473">J383-J382</f>
        <v>0</v>
      </c>
      <c r="T383" s="417">
        <f t="shared" ref="T383:U383" si="474">Q383-Q382</f>
        <v>0</v>
      </c>
      <c r="U383" s="417">
        <f t="shared" si="474"/>
        <v>0</v>
      </c>
      <c r="V383" s="414"/>
      <c r="W383" s="619" t="str">
        <f t="shared" si="342"/>
        <v/>
      </c>
    </row>
    <row r="384" spans="1:25" s="401" customFormat="1" ht="24" hidden="1" customHeight="1">
      <c r="A384" s="366" t="s">
        <v>2055</v>
      </c>
      <c r="B384" s="408" t="s">
        <v>0</v>
      </c>
      <c r="C384" s="408" t="s">
        <v>2187</v>
      </c>
      <c r="D384" s="408" t="s">
        <v>2272</v>
      </c>
      <c r="E384" s="409" t="s">
        <v>6</v>
      </c>
      <c r="F384" s="410">
        <f>G384</f>
        <v>57.42</v>
      </c>
      <c r="G384" s="410">
        <f>[5]내역서!F384</f>
        <v>57.42</v>
      </c>
      <c r="H384" s="410">
        <v>57.42</v>
      </c>
      <c r="I384" s="410">
        <f>G384-H384</f>
        <v>0</v>
      </c>
      <c r="J384" s="410">
        <f>내역서!F384</f>
        <v>0</v>
      </c>
      <c r="K384" s="411">
        <v>42982</v>
      </c>
      <c r="L384" s="412">
        <f>INT($J384*K384)</f>
        <v>0</v>
      </c>
      <c r="M384" s="411">
        <v>52555.199999999997</v>
      </c>
      <c r="N384" s="412">
        <f>INT($J384*M384)</f>
        <v>0</v>
      </c>
      <c r="O384" s="411">
        <v>0</v>
      </c>
      <c r="P384" s="412">
        <f>INT($J384*O384)</f>
        <v>0</v>
      </c>
      <c r="Q384" s="411">
        <f>+K384+M384+O384</f>
        <v>95537.2</v>
      </c>
      <c r="R384" s="412">
        <f>L384+N384+P384</f>
        <v>0</v>
      </c>
      <c r="S384" s="412"/>
      <c r="T384" s="412"/>
      <c r="U384" s="412"/>
      <c r="V384" s="409" t="s">
        <v>0</v>
      </c>
      <c r="W384" s="617" t="str">
        <f>+IF(J384&lt;0,"ng","")</f>
        <v/>
      </c>
    </row>
    <row r="385" spans="1:23" ht="24" hidden="1" customHeight="1">
      <c r="A385" s="372" t="s">
        <v>2072</v>
      </c>
      <c r="B385" s="413" t="s">
        <v>0</v>
      </c>
      <c r="C385" s="413" t="s">
        <v>731</v>
      </c>
      <c r="D385" s="413" t="s">
        <v>795</v>
      </c>
      <c r="E385" s="414" t="s">
        <v>6</v>
      </c>
      <c r="F385" s="415">
        <f t="shared" si="430"/>
        <v>57.42</v>
      </c>
      <c r="G385" s="415">
        <f>[5]내역서!F385</f>
        <v>57.42</v>
      </c>
      <c r="H385" s="415">
        <v>57.42</v>
      </c>
      <c r="I385" s="415">
        <f t="shared" si="431"/>
        <v>0</v>
      </c>
      <c r="J385" s="415">
        <f>내역서!F385</f>
        <v>0</v>
      </c>
      <c r="K385" s="416">
        <v>42982</v>
      </c>
      <c r="L385" s="417">
        <f t="shared" si="432"/>
        <v>0</v>
      </c>
      <c r="M385" s="416">
        <v>52555.199999999997</v>
      </c>
      <c r="N385" s="417">
        <f t="shared" si="433"/>
        <v>0</v>
      </c>
      <c r="O385" s="416">
        <v>0</v>
      </c>
      <c r="P385" s="417">
        <f t="shared" si="434"/>
        <v>0</v>
      </c>
      <c r="Q385" s="416">
        <f t="shared" si="435"/>
        <v>95537.2</v>
      </c>
      <c r="R385" s="417">
        <f t="shared" si="472"/>
        <v>0</v>
      </c>
      <c r="S385" s="417">
        <f t="shared" ref="S385" si="475">J385-J384</f>
        <v>0</v>
      </c>
      <c r="T385" s="417">
        <f t="shared" ref="T385:U385" si="476">Q385-Q384</f>
        <v>0</v>
      </c>
      <c r="U385" s="417">
        <f t="shared" si="476"/>
        <v>0</v>
      </c>
      <c r="V385" s="414"/>
      <c r="W385" s="619" t="str">
        <f t="shared" si="342"/>
        <v/>
      </c>
    </row>
    <row r="386" spans="1:23" s="401" customFormat="1" ht="24" hidden="1" customHeight="1">
      <c r="A386" s="366" t="s">
        <v>2055</v>
      </c>
      <c r="B386" s="408" t="s">
        <v>0</v>
      </c>
      <c r="C386" s="408" t="s">
        <v>1920</v>
      </c>
      <c r="D386" s="408" t="s">
        <v>29</v>
      </c>
      <c r="E386" s="409" t="s">
        <v>1860</v>
      </c>
      <c r="F386" s="410">
        <f>G386</f>
        <v>3</v>
      </c>
      <c r="G386" s="410">
        <f>[5]내역서!F386</f>
        <v>3</v>
      </c>
      <c r="H386" s="410">
        <v>3</v>
      </c>
      <c r="I386" s="410">
        <f>G386-H386</f>
        <v>0</v>
      </c>
      <c r="J386" s="410">
        <f>내역서!F386</f>
        <v>0</v>
      </c>
      <c r="K386" s="411">
        <v>683360.8</v>
      </c>
      <c r="L386" s="412">
        <f>INT($J386*K386)</f>
        <v>0</v>
      </c>
      <c r="M386" s="411">
        <v>734096</v>
      </c>
      <c r="N386" s="412">
        <f>INT($J386*M386)</f>
        <v>0</v>
      </c>
      <c r="O386" s="411">
        <v>0</v>
      </c>
      <c r="P386" s="412">
        <f>INT($J386*O386)</f>
        <v>0</v>
      </c>
      <c r="Q386" s="411">
        <f>+K386+M386+O386</f>
        <v>1417456.8</v>
      </c>
      <c r="R386" s="412">
        <f>L386+N386+P386</f>
        <v>0</v>
      </c>
      <c r="S386" s="412"/>
      <c r="T386" s="412"/>
      <c r="U386" s="412"/>
      <c r="V386" s="409" t="s">
        <v>0</v>
      </c>
      <c r="W386" s="617" t="str">
        <f>+IF(J386&lt;0,"ng","")</f>
        <v/>
      </c>
    </row>
    <row r="387" spans="1:23" ht="24" hidden="1" customHeight="1">
      <c r="A387" s="372" t="s">
        <v>5504</v>
      </c>
      <c r="B387" s="413" t="s">
        <v>0</v>
      </c>
      <c r="C387" s="413" t="s">
        <v>735</v>
      </c>
      <c r="D387" s="413" t="s">
        <v>29</v>
      </c>
      <c r="E387" s="414" t="s">
        <v>729</v>
      </c>
      <c r="F387" s="415">
        <f t="shared" si="430"/>
        <v>3</v>
      </c>
      <c r="G387" s="415">
        <f>[5]내역서!F387</f>
        <v>3</v>
      </c>
      <c r="H387" s="415">
        <v>3</v>
      </c>
      <c r="I387" s="415">
        <f t="shared" si="431"/>
        <v>0</v>
      </c>
      <c r="J387" s="415">
        <f>내역서!F387</f>
        <v>0</v>
      </c>
      <c r="K387" s="416">
        <v>683360.8</v>
      </c>
      <c r="L387" s="417">
        <f t="shared" si="432"/>
        <v>0</v>
      </c>
      <c r="M387" s="416">
        <v>734096</v>
      </c>
      <c r="N387" s="417">
        <f t="shared" si="433"/>
        <v>0</v>
      </c>
      <c r="O387" s="416">
        <v>0</v>
      </c>
      <c r="P387" s="417">
        <f t="shared" si="434"/>
        <v>0</v>
      </c>
      <c r="Q387" s="416">
        <f t="shared" si="435"/>
        <v>1417456.8</v>
      </c>
      <c r="R387" s="417">
        <f t="shared" si="472"/>
        <v>0</v>
      </c>
      <c r="S387" s="417">
        <f t="shared" ref="S387" si="477">J387-J386</f>
        <v>0</v>
      </c>
      <c r="T387" s="417">
        <f t="shared" ref="T387:U387" si="478">Q387-Q386</f>
        <v>0</v>
      </c>
      <c r="U387" s="417">
        <f t="shared" si="478"/>
        <v>0</v>
      </c>
      <c r="V387" s="414"/>
      <c r="W387" s="619" t="str">
        <f t="shared" si="342"/>
        <v/>
      </c>
    </row>
    <row r="388" spans="1:23" s="401" customFormat="1" ht="24" hidden="1" customHeight="1">
      <c r="A388" s="366" t="s">
        <v>2055</v>
      </c>
      <c r="B388" s="408" t="s">
        <v>0</v>
      </c>
      <c r="C388" s="408" t="s">
        <v>2196</v>
      </c>
      <c r="D388" s="408" t="s">
        <v>2195</v>
      </c>
      <c r="E388" s="409" t="s">
        <v>2194</v>
      </c>
      <c r="F388" s="410">
        <f>G388</f>
        <v>5509</v>
      </c>
      <c r="G388" s="410">
        <f>[5]내역서!F388</f>
        <v>5509</v>
      </c>
      <c r="H388" s="410">
        <v>1075</v>
      </c>
      <c r="I388" s="410">
        <f>G388-H388</f>
        <v>4434</v>
      </c>
      <c r="J388" s="410">
        <f>내역서!F388</f>
        <v>0</v>
      </c>
      <c r="K388" s="411">
        <v>258.5</v>
      </c>
      <c r="L388" s="412">
        <f>INT($J388*K388)</f>
        <v>0</v>
      </c>
      <c r="M388" s="411">
        <v>0</v>
      </c>
      <c r="N388" s="412">
        <f>INT($J388*M388)</f>
        <v>0</v>
      </c>
      <c r="O388" s="411">
        <v>0</v>
      </c>
      <c r="P388" s="412">
        <f>INT($J388*O388)</f>
        <v>0</v>
      </c>
      <c r="Q388" s="411">
        <f>+K388+M388+O388</f>
        <v>258.5</v>
      </c>
      <c r="R388" s="412">
        <f>L388+N388+P388</f>
        <v>0</v>
      </c>
      <c r="S388" s="412"/>
      <c r="T388" s="412"/>
      <c r="U388" s="412"/>
      <c r="V388" s="409" t="s">
        <v>0</v>
      </c>
      <c r="W388" s="617" t="str">
        <f>+IF(J388&lt;0,"ng","")</f>
        <v/>
      </c>
    </row>
    <row r="389" spans="1:23" ht="24" hidden="1" customHeight="1">
      <c r="A389" s="372" t="s">
        <v>5409</v>
      </c>
      <c r="B389" s="413" t="s">
        <v>0</v>
      </c>
      <c r="C389" s="413" t="s">
        <v>740</v>
      </c>
      <c r="D389" s="413" t="s">
        <v>739</v>
      </c>
      <c r="E389" s="414" t="s">
        <v>738</v>
      </c>
      <c r="F389" s="415">
        <f t="shared" si="430"/>
        <v>5509</v>
      </c>
      <c r="G389" s="415">
        <f>[5]내역서!F389</f>
        <v>5509</v>
      </c>
      <c r="H389" s="415">
        <v>1075</v>
      </c>
      <c r="I389" s="415">
        <f t="shared" si="431"/>
        <v>4434</v>
      </c>
      <c r="J389" s="415">
        <f>내역서!F389</f>
        <v>0</v>
      </c>
      <c r="K389" s="416">
        <v>258.5</v>
      </c>
      <c r="L389" s="417">
        <f t="shared" si="432"/>
        <v>0</v>
      </c>
      <c r="M389" s="416">
        <v>0</v>
      </c>
      <c r="N389" s="417">
        <f t="shared" si="433"/>
        <v>0</v>
      </c>
      <c r="O389" s="416">
        <v>0</v>
      </c>
      <c r="P389" s="417">
        <f t="shared" si="434"/>
        <v>0</v>
      </c>
      <c r="Q389" s="416">
        <f t="shared" si="435"/>
        <v>258.5</v>
      </c>
      <c r="R389" s="417">
        <f t="shared" si="472"/>
        <v>0</v>
      </c>
      <c r="S389" s="417">
        <f t="shared" ref="S389" si="479">J389-J388</f>
        <v>0</v>
      </c>
      <c r="T389" s="417">
        <f t="shared" ref="T389:U389" si="480">Q389-Q388</f>
        <v>0</v>
      </c>
      <c r="U389" s="417">
        <f t="shared" si="480"/>
        <v>0</v>
      </c>
      <c r="V389" s="414"/>
      <c r="W389" s="619" t="str">
        <f t="shared" si="342"/>
        <v/>
      </c>
    </row>
    <row r="390" spans="1:23" s="401" customFormat="1" ht="24" hidden="1" customHeight="1">
      <c r="A390" s="366" t="s">
        <v>5507</v>
      </c>
      <c r="B390" s="408" t="s">
        <v>0</v>
      </c>
      <c r="C390" s="408" t="s">
        <v>2192</v>
      </c>
      <c r="D390" s="408" t="s">
        <v>2193</v>
      </c>
      <c r="E390" s="409" t="s">
        <v>2194</v>
      </c>
      <c r="F390" s="410">
        <f>G390</f>
        <v>1595</v>
      </c>
      <c r="G390" s="410">
        <f>[5]내역서!F390</f>
        <v>1595</v>
      </c>
      <c r="H390" s="410">
        <v>1595</v>
      </c>
      <c r="I390" s="410">
        <f>G390-H390</f>
        <v>0</v>
      </c>
      <c r="J390" s="410">
        <f>내역서!F390</f>
        <v>0</v>
      </c>
      <c r="K390" s="411">
        <v>120.6</v>
      </c>
      <c r="L390" s="412">
        <f>INT($J390*K390)</f>
        <v>0</v>
      </c>
      <c r="M390" s="411">
        <v>0</v>
      </c>
      <c r="N390" s="412">
        <f>INT($J390*M390)</f>
        <v>0</v>
      </c>
      <c r="O390" s="411">
        <v>0</v>
      </c>
      <c r="P390" s="412">
        <f>INT($J390*O390)</f>
        <v>0</v>
      </c>
      <c r="Q390" s="411">
        <f>+K390+M390+O390</f>
        <v>120.6</v>
      </c>
      <c r="R390" s="412">
        <f>L390+N390+P390</f>
        <v>0</v>
      </c>
      <c r="S390" s="412"/>
      <c r="T390" s="412"/>
      <c r="U390" s="412"/>
      <c r="V390" s="409" t="s">
        <v>0</v>
      </c>
      <c r="W390" s="617" t="str">
        <f>+IF(J390&lt;0,"ng","")</f>
        <v/>
      </c>
    </row>
    <row r="391" spans="1:23" ht="24" hidden="1" customHeight="1">
      <c r="A391" s="372" t="s">
        <v>2072</v>
      </c>
      <c r="B391" s="413" t="s">
        <v>0</v>
      </c>
      <c r="C391" s="413" t="s">
        <v>736</v>
      </c>
      <c r="D391" s="413" t="s">
        <v>737</v>
      </c>
      <c r="E391" s="414" t="s">
        <v>738</v>
      </c>
      <c r="F391" s="415">
        <f t="shared" si="430"/>
        <v>1595</v>
      </c>
      <c r="G391" s="415">
        <f>[5]내역서!F391</f>
        <v>1595</v>
      </c>
      <c r="H391" s="415">
        <v>1595</v>
      </c>
      <c r="I391" s="415">
        <f t="shared" si="431"/>
        <v>0</v>
      </c>
      <c r="J391" s="415">
        <f>내역서!F391</f>
        <v>0</v>
      </c>
      <c r="K391" s="416">
        <v>120.6</v>
      </c>
      <c r="L391" s="417">
        <f t="shared" si="432"/>
        <v>0</v>
      </c>
      <c r="M391" s="416">
        <v>0</v>
      </c>
      <c r="N391" s="417">
        <f t="shared" si="433"/>
        <v>0</v>
      </c>
      <c r="O391" s="416">
        <v>0</v>
      </c>
      <c r="P391" s="417">
        <f t="shared" si="434"/>
        <v>0</v>
      </c>
      <c r="Q391" s="416">
        <f t="shared" si="435"/>
        <v>120.6</v>
      </c>
      <c r="R391" s="417">
        <f t="shared" si="472"/>
        <v>0</v>
      </c>
      <c r="S391" s="417">
        <f t="shared" ref="S391" si="481">J391-J390</f>
        <v>0</v>
      </c>
      <c r="T391" s="417">
        <f t="shared" ref="T391:U391" si="482">Q391-Q390</f>
        <v>0</v>
      </c>
      <c r="U391" s="417">
        <f t="shared" si="482"/>
        <v>0</v>
      </c>
      <c r="V391" s="414"/>
      <c r="W391" s="619" t="str">
        <f t="shared" si="342"/>
        <v/>
      </c>
    </row>
    <row r="392" spans="1:23" s="401" customFormat="1" ht="24" hidden="1" customHeight="1">
      <c r="A392" s="366" t="s">
        <v>5508</v>
      </c>
      <c r="B392" s="408" t="s">
        <v>0</v>
      </c>
      <c r="C392" s="408" t="s">
        <v>2192</v>
      </c>
      <c r="D392" s="408" t="s">
        <v>2195</v>
      </c>
      <c r="E392" s="409" t="s">
        <v>2194</v>
      </c>
      <c r="F392" s="410">
        <f>G392</f>
        <v>2009</v>
      </c>
      <c r="G392" s="410">
        <f>[5]내역서!F392</f>
        <v>2009</v>
      </c>
      <c r="H392" s="410">
        <v>0</v>
      </c>
      <c r="I392" s="410">
        <f>G392-H392</f>
        <v>2009</v>
      </c>
      <c r="J392" s="410">
        <f>내역서!F392</f>
        <v>0</v>
      </c>
      <c r="K392" s="411">
        <v>86.2</v>
      </c>
      <c r="L392" s="412">
        <f>INT($J392*K392)</f>
        <v>0</v>
      </c>
      <c r="M392" s="411">
        <v>0</v>
      </c>
      <c r="N392" s="412">
        <f>INT($J392*M392)</f>
        <v>0</v>
      </c>
      <c r="O392" s="411">
        <v>0</v>
      </c>
      <c r="P392" s="412">
        <f>INT($J392*O392)</f>
        <v>0</v>
      </c>
      <c r="Q392" s="411">
        <f>+K392+M392+O392</f>
        <v>86.2</v>
      </c>
      <c r="R392" s="412">
        <f>L392+N392+P392</f>
        <v>0</v>
      </c>
      <c r="S392" s="412"/>
      <c r="T392" s="412"/>
      <c r="U392" s="412"/>
      <c r="V392" s="409" t="s">
        <v>0</v>
      </c>
      <c r="W392" s="617" t="str">
        <f>+IF(J392&lt;0,"ng","")</f>
        <v/>
      </c>
    </row>
    <row r="393" spans="1:23" ht="24" hidden="1" customHeight="1">
      <c r="A393" s="372" t="s">
        <v>5484</v>
      </c>
      <c r="B393" s="413" t="s">
        <v>0</v>
      </c>
      <c r="C393" s="413" t="s">
        <v>736</v>
      </c>
      <c r="D393" s="413" t="s">
        <v>739</v>
      </c>
      <c r="E393" s="414" t="s">
        <v>738</v>
      </c>
      <c r="F393" s="415">
        <f t="shared" si="430"/>
        <v>2009</v>
      </c>
      <c r="G393" s="415">
        <f>[5]내역서!F393</f>
        <v>2009</v>
      </c>
      <c r="H393" s="415">
        <v>0</v>
      </c>
      <c r="I393" s="415">
        <f t="shared" si="431"/>
        <v>2009</v>
      </c>
      <c r="J393" s="415">
        <f>내역서!F393</f>
        <v>0</v>
      </c>
      <c r="K393" s="416">
        <v>86.2</v>
      </c>
      <c r="L393" s="417">
        <f t="shared" si="432"/>
        <v>0</v>
      </c>
      <c r="M393" s="416">
        <v>0</v>
      </c>
      <c r="N393" s="417">
        <f t="shared" si="433"/>
        <v>0</v>
      </c>
      <c r="O393" s="416">
        <v>0</v>
      </c>
      <c r="P393" s="417">
        <f t="shared" si="434"/>
        <v>0</v>
      </c>
      <c r="Q393" s="416">
        <f t="shared" si="435"/>
        <v>86.2</v>
      </c>
      <c r="R393" s="417">
        <f t="shared" si="472"/>
        <v>0</v>
      </c>
      <c r="S393" s="417">
        <f t="shared" ref="S393" si="483">J393-J392</f>
        <v>0</v>
      </c>
      <c r="T393" s="417">
        <f t="shared" ref="T393:U393" si="484">Q393-Q392</f>
        <v>0</v>
      </c>
      <c r="U393" s="417">
        <f t="shared" si="484"/>
        <v>0</v>
      </c>
      <c r="V393" s="414"/>
      <c r="W393" s="619" t="str">
        <f t="shared" si="342"/>
        <v/>
      </c>
    </row>
    <row r="394" spans="1:23" s="401" customFormat="1" ht="24" hidden="1" customHeight="1">
      <c r="A394" s="366" t="s">
        <v>2055</v>
      </c>
      <c r="B394" s="408" t="s">
        <v>0</v>
      </c>
      <c r="C394" s="408" t="s">
        <v>2197</v>
      </c>
      <c r="D394" s="408" t="s">
        <v>2198</v>
      </c>
      <c r="E394" s="409" t="s">
        <v>1860</v>
      </c>
      <c r="F394" s="410">
        <f>G394</f>
        <v>2</v>
      </c>
      <c r="G394" s="410">
        <f>[5]내역서!F394</f>
        <v>2</v>
      </c>
      <c r="H394" s="410">
        <v>2</v>
      </c>
      <c r="I394" s="410">
        <f>G394-H394</f>
        <v>0</v>
      </c>
      <c r="J394" s="410">
        <f>내역서!F394</f>
        <v>0</v>
      </c>
      <c r="K394" s="411">
        <v>141063.9</v>
      </c>
      <c r="L394" s="412">
        <f>INT($J394*K394)</f>
        <v>0</v>
      </c>
      <c r="M394" s="411">
        <v>485518.4</v>
      </c>
      <c r="N394" s="412">
        <f>INT($J394*M394)</f>
        <v>0</v>
      </c>
      <c r="O394" s="411">
        <v>1010.9</v>
      </c>
      <c r="P394" s="412">
        <f>INT($J394*O394)</f>
        <v>0</v>
      </c>
      <c r="Q394" s="411">
        <f>+K394+M394+O394</f>
        <v>627593.20000000007</v>
      </c>
      <c r="R394" s="412">
        <f>L394+N394+P394</f>
        <v>0</v>
      </c>
      <c r="S394" s="412"/>
      <c r="T394" s="412"/>
      <c r="U394" s="412"/>
      <c r="V394" s="409" t="s">
        <v>0</v>
      </c>
      <c r="W394" s="617" t="str">
        <f>+IF(J394&lt;0,"ng","")</f>
        <v/>
      </c>
    </row>
    <row r="395" spans="1:23" ht="24" hidden="1" customHeight="1">
      <c r="A395" s="372" t="s">
        <v>2072</v>
      </c>
      <c r="B395" s="413" t="s">
        <v>0</v>
      </c>
      <c r="C395" s="413" t="s">
        <v>741</v>
      </c>
      <c r="D395" s="413" t="s">
        <v>742</v>
      </c>
      <c r="E395" s="414" t="s">
        <v>729</v>
      </c>
      <c r="F395" s="415">
        <f t="shared" si="430"/>
        <v>2</v>
      </c>
      <c r="G395" s="415">
        <f>[5]내역서!F395</f>
        <v>2</v>
      </c>
      <c r="H395" s="415">
        <v>2</v>
      </c>
      <c r="I395" s="415">
        <f t="shared" si="431"/>
        <v>0</v>
      </c>
      <c r="J395" s="415">
        <f>내역서!F395</f>
        <v>0</v>
      </c>
      <c r="K395" s="416">
        <v>141063.9</v>
      </c>
      <c r="L395" s="417">
        <f t="shared" si="432"/>
        <v>0</v>
      </c>
      <c r="M395" s="416">
        <v>485518.4</v>
      </c>
      <c r="N395" s="417">
        <f t="shared" si="433"/>
        <v>0</v>
      </c>
      <c r="O395" s="416">
        <v>1010.9</v>
      </c>
      <c r="P395" s="417">
        <f t="shared" si="434"/>
        <v>0</v>
      </c>
      <c r="Q395" s="416">
        <f t="shared" si="435"/>
        <v>627593.20000000007</v>
      </c>
      <c r="R395" s="417">
        <f t="shared" si="472"/>
        <v>0</v>
      </c>
      <c r="S395" s="417">
        <f t="shared" ref="S395" si="485">J395-J394</f>
        <v>0</v>
      </c>
      <c r="T395" s="417">
        <f t="shared" ref="T395:U395" si="486">Q395-Q394</f>
        <v>0</v>
      </c>
      <c r="U395" s="417">
        <f t="shared" si="486"/>
        <v>0</v>
      </c>
      <c r="V395" s="414"/>
      <c r="W395" s="619" t="str">
        <f t="shared" si="342"/>
        <v/>
      </c>
    </row>
    <row r="396" spans="1:23" s="401" customFormat="1" ht="24" hidden="1" customHeight="1">
      <c r="A396" s="366" t="s">
        <v>5494</v>
      </c>
      <c r="B396" s="408" t="s">
        <v>0</v>
      </c>
      <c r="C396" s="408" t="s">
        <v>2204</v>
      </c>
      <c r="D396" s="408" t="s">
        <v>2205</v>
      </c>
      <c r="E396" s="409" t="s">
        <v>6</v>
      </c>
      <c r="F396" s="410">
        <f>G396</f>
        <v>28.03</v>
      </c>
      <c r="G396" s="410">
        <f>[5]내역서!F396</f>
        <v>28.03</v>
      </c>
      <c r="H396" s="410">
        <v>28.03</v>
      </c>
      <c r="I396" s="410">
        <f>G396-H396</f>
        <v>0</v>
      </c>
      <c r="J396" s="410">
        <f>내역서!F396</f>
        <v>0</v>
      </c>
      <c r="K396" s="411">
        <v>1289.2</v>
      </c>
      <c r="L396" s="412">
        <f>INT($J396*K396)</f>
        <v>0</v>
      </c>
      <c r="M396" s="411">
        <v>1479.2</v>
      </c>
      <c r="N396" s="412">
        <f>INT($J396*M396)</f>
        <v>0</v>
      </c>
      <c r="O396" s="411">
        <v>0</v>
      </c>
      <c r="P396" s="412">
        <f>INT($J396*O396)</f>
        <v>0</v>
      </c>
      <c r="Q396" s="411">
        <f>+K396+M396+O396</f>
        <v>2768.4</v>
      </c>
      <c r="R396" s="412">
        <f>L396+N396+P396</f>
        <v>0</v>
      </c>
      <c r="S396" s="412"/>
      <c r="T396" s="412"/>
      <c r="U396" s="412"/>
      <c r="V396" s="409" t="s">
        <v>0</v>
      </c>
      <c r="W396" s="617" t="str">
        <f>+IF(J396&lt;0,"ng","")</f>
        <v/>
      </c>
    </row>
    <row r="397" spans="1:23" ht="24" hidden="1" customHeight="1">
      <c r="A397" s="372" t="s">
        <v>2072</v>
      </c>
      <c r="B397" s="413" t="s">
        <v>0</v>
      </c>
      <c r="C397" s="413" t="s">
        <v>748</v>
      </c>
      <c r="D397" s="413" t="s">
        <v>749</v>
      </c>
      <c r="E397" s="414" t="s">
        <v>6</v>
      </c>
      <c r="F397" s="415">
        <f t="shared" si="430"/>
        <v>28.03</v>
      </c>
      <c r="G397" s="415">
        <f>[5]내역서!F397</f>
        <v>28.03</v>
      </c>
      <c r="H397" s="415">
        <v>28.03</v>
      </c>
      <c r="I397" s="415">
        <f t="shared" si="431"/>
        <v>0</v>
      </c>
      <c r="J397" s="415">
        <f>내역서!F397</f>
        <v>0</v>
      </c>
      <c r="K397" s="416">
        <v>1289.2</v>
      </c>
      <c r="L397" s="417">
        <f t="shared" si="432"/>
        <v>0</v>
      </c>
      <c r="M397" s="416">
        <v>1479.2</v>
      </c>
      <c r="N397" s="417">
        <f t="shared" si="433"/>
        <v>0</v>
      </c>
      <c r="O397" s="416">
        <v>0</v>
      </c>
      <c r="P397" s="417">
        <f t="shared" si="434"/>
        <v>0</v>
      </c>
      <c r="Q397" s="416">
        <f t="shared" si="435"/>
        <v>2768.4</v>
      </c>
      <c r="R397" s="417">
        <f t="shared" si="472"/>
        <v>0</v>
      </c>
      <c r="S397" s="417">
        <f t="shared" ref="S397" si="487">J397-J396</f>
        <v>0</v>
      </c>
      <c r="T397" s="417">
        <f t="shared" ref="T397:U397" si="488">Q397-Q396</f>
        <v>0</v>
      </c>
      <c r="U397" s="417">
        <f t="shared" si="488"/>
        <v>0</v>
      </c>
      <c r="V397" s="414"/>
      <c r="W397" s="619" t="str">
        <f t="shared" si="342"/>
        <v/>
      </c>
    </row>
    <row r="398" spans="1:23" s="401" customFormat="1" ht="24" hidden="1" customHeight="1">
      <c r="A398" s="366" t="s">
        <v>2055</v>
      </c>
      <c r="B398" s="408" t="s">
        <v>0</v>
      </c>
      <c r="C398" s="408" t="s">
        <v>2191</v>
      </c>
      <c r="D398" s="408" t="s">
        <v>9</v>
      </c>
      <c r="E398" s="409" t="s">
        <v>6</v>
      </c>
      <c r="F398" s="410">
        <f>G398</f>
        <v>98</v>
      </c>
      <c r="G398" s="410">
        <f>[5]내역서!F398</f>
        <v>98</v>
      </c>
      <c r="H398" s="410">
        <v>98</v>
      </c>
      <c r="I398" s="410">
        <f>G398-H398</f>
        <v>0</v>
      </c>
      <c r="J398" s="410">
        <f>내역서!F398</f>
        <v>0</v>
      </c>
      <c r="K398" s="411">
        <v>9139.2999999999993</v>
      </c>
      <c r="L398" s="412">
        <f>INT($J398*K398)</f>
        <v>0</v>
      </c>
      <c r="M398" s="411">
        <v>4192.8</v>
      </c>
      <c r="N398" s="412">
        <f>INT($J398*M398)</f>
        <v>0</v>
      </c>
      <c r="O398" s="411">
        <v>0</v>
      </c>
      <c r="P398" s="412">
        <f>INT($J398*O398)</f>
        <v>0</v>
      </c>
      <c r="Q398" s="411">
        <f>+K398+M398+O398</f>
        <v>13332.099999999999</v>
      </c>
      <c r="R398" s="412">
        <f>L398+N398+P398</f>
        <v>0</v>
      </c>
      <c r="S398" s="412"/>
      <c r="T398" s="412"/>
      <c r="U398" s="412"/>
      <c r="V398" s="409" t="s">
        <v>0</v>
      </c>
      <c r="W398" s="617" t="str">
        <f>+IF(J398&lt;0,"ng","")</f>
        <v/>
      </c>
    </row>
    <row r="399" spans="1:23" ht="24" hidden="1" customHeight="1">
      <c r="A399" s="372" t="s">
        <v>2072</v>
      </c>
      <c r="B399" s="413" t="s">
        <v>0</v>
      </c>
      <c r="C399" s="413" t="s">
        <v>734</v>
      </c>
      <c r="D399" s="413" t="s">
        <v>9</v>
      </c>
      <c r="E399" s="414" t="s">
        <v>6</v>
      </c>
      <c r="F399" s="415">
        <f t="shared" si="430"/>
        <v>98</v>
      </c>
      <c r="G399" s="415">
        <f>[5]내역서!F399</f>
        <v>98</v>
      </c>
      <c r="H399" s="415">
        <v>98</v>
      </c>
      <c r="I399" s="415">
        <f t="shared" si="431"/>
        <v>0</v>
      </c>
      <c r="J399" s="415">
        <f>내역서!F399</f>
        <v>0</v>
      </c>
      <c r="K399" s="416">
        <v>9139.2999999999993</v>
      </c>
      <c r="L399" s="417">
        <f t="shared" si="432"/>
        <v>0</v>
      </c>
      <c r="M399" s="416">
        <v>4192.8</v>
      </c>
      <c r="N399" s="417">
        <f t="shared" si="433"/>
        <v>0</v>
      </c>
      <c r="O399" s="416">
        <v>0</v>
      </c>
      <c r="P399" s="417">
        <f t="shared" si="434"/>
        <v>0</v>
      </c>
      <c r="Q399" s="416">
        <f t="shared" si="435"/>
        <v>13332.099999999999</v>
      </c>
      <c r="R399" s="417">
        <f t="shared" si="472"/>
        <v>0</v>
      </c>
      <c r="S399" s="417">
        <f t="shared" ref="S399" si="489">J399-J398</f>
        <v>0</v>
      </c>
      <c r="T399" s="417">
        <f t="shared" ref="T399:U399" si="490">Q399-Q398</f>
        <v>0</v>
      </c>
      <c r="U399" s="417">
        <f t="shared" si="490"/>
        <v>0</v>
      </c>
      <c r="V399" s="414"/>
      <c r="W399" s="619" t="str">
        <f t="shared" si="342"/>
        <v/>
      </c>
    </row>
    <row r="400" spans="1:23" s="401" customFormat="1" ht="24" hidden="1" customHeight="1">
      <c r="A400" s="366" t="s">
        <v>4321</v>
      </c>
      <c r="B400" s="408" t="s">
        <v>0</v>
      </c>
      <c r="C400" s="408" t="s">
        <v>2217</v>
      </c>
      <c r="D400" s="408" t="s">
        <v>2</v>
      </c>
      <c r="E400" s="409" t="s">
        <v>2104</v>
      </c>
      <c r="F400" s="410">
        <f>G400</f>
        <v>5722.83</v>
      </c>
      <c r="G400" s="410">
        <f>[5]내역서!F400</f>
        <v>5722.83</v>
      </c>
      <c r="H400" s="410">
        <v>1871.83</v>
      </c>
      <c r="I400" s="410">
        <f>G400-H400</f>
        <v>3851</v>
      </c>
      <c r="J400" s="410">
        <f>내역서!F400</f>
        <v>0</v>
      </c>
      <c r="K400" s="411">
        <v>0</v>
      </c>
      <c r="L400" s="412">
        <f>INT($J400*K400)</f>
        <v>0</v>
      </c>
      <c r="M400" s="411">
        <v>497.6</v>
      </c>
      <c r="N400" s="412">
        <f>INT($J400*M400)</f>
        <v>0</v>
      </c>
      <c r="O400" s="411">
        <v>0</v>
      </c>
      <c r="P400" s="412">
        <f>INT($J400*O400)</f>
        <v>0</v>
      </c>
      <c r="Q400" s="411">
        <f>+K400+M400+O400</f>
        <v>497.6</v>
      </c>
      <c r="R400" s="412">
        <f>L400+N400+P400</f>
        <v>0</v>
      </c>
      <c r="S400" s="412"/>
      <c r="T400" s="412"/>
      <c r="U400" s="412"/>
      <c r="V400" s="409" t="s">
        <v>0</v>
      </c>
      <c r="W400" s="617" t="str">
        <f>+IF(J400&lt;0,"ng","")</f>
        <v/>
      </c>
    </row>
    <row r="401" spans="1:23" ht="24" hidden="1" customHeight="1">
      <c r="A401" s="372" t="s">
        <v>5442</v>
      </c>
      <c r="B401" s="413" t="s">
        <v>0</v>
      </c>
      <c r="C401" s="413" t="s">
        <v>761</v>
      </c>
      <c r="D401" s="413" t="s">
        <v>2</v>
      </c>
      <c r="E401" s="414" t="s">
        <v>671</v>
      </c>
      <c r="F401" s="415">
        <f t="shared" si="430"/>
        <v>5722.83</v>
      </c>
      <c r="G401" s="415">
        <f>[5]내역서!F401</f>
        <v>5722.83</v>
      </c>
      <c r="H401" s="415">
        <v>1871.83</v>
      </c>
      <c r="I401" s="415">
        <f t="shared" si="431"/>
        <v>3851</v>
      </c>
      <c r="J401" s="415">
        <f>내역서!F401</f>
        <v>0</v>
      </c>
      <c r="K401" s="416">
        <v>0</v>
      </c>
      <c r="L401" s="417">
        <f t="shared" si="432"/>
        <v>0</v>
      </c>
      <c r="M401" s="416">
        <v>497.6</v>
      </c>
      <c r="N401" s="417">
        <f t="shared" si="433"/>
        <v>0</v>
      </c>
      <c r="O401" s="416">
        <v>0</v>
      </c>
      <c r="P401" s="417">
        <f t="shared" si="434"/>
        <v>0</v>
      </c>
      <c r="Q401" s="416">
        <f t="shared" si="435"/>
        <v>497.6</v>
      </c>
      <c r="R401" s="417">
        <f>L401+N401+P401</f>
        <v>0</v>
      </c>
      <c r="S401" s="417">
        <f t="shared" ref="S401" si="491">J401-J400</f>
        <v>0</v>
      </c>
      <c r="T401" s="417">
        <f t="shared" ref="T401:U401" si="492">Q401-Q400</f>
        <v>0</v>
      </c>
      <c r="U401" s="417">
        <f t="shared" si="492"/>
        <v>0</v>
      </c>
      <c r="V401" s="414"/>
      <c r="W401" s="619" t="str">
        <f t="shared" si="342"/>
        <v/>
      </c>
    </row>
    <row r="402" spans="1:23" s="401" customFormat="1" ht="24" hidden="1" customHeight="1">
      <c r="A402" s="366" t="s">
        <v>5494</v>
      </c>
      <c r="B402" s="408" t="s">
        <v>0</v>
      </c>
      <c r="C402" s="636" t="s">
        <v>2218</v>
      </c>
      <c r="D402" s="637"/>
      <c r="E402" s="633" t="s">
        <v>2104</v>
      </c>
      <c r="F402" s="638">
        <v>0</v>
      </c>
      <c r="G402" s="638">
        <f>[5]내역서!F402</f>
        <v>6045</v>
      </c>
      <c r="H402" s="410"/>
      <c r="I402" s="410"/>
      <c r="J402" s="410">
        <f>내역서!F402</f>
        <v>0</v>
      </c>
      <c r="K402" s="638"/>
      <c r="L402" s="412">
        <f>INT($J402*K402)</f>
        <v>0</v>
      </c>
      <c r="M402" s="638">
        <v>2497</v>
      </c>
      <c r="N402" s="412">
        <f>INT($J402*M402)</f>
        <v>0</v>
      </c>
      <c r="O402" s="638">
        <v>75</v>
      </c>
      <c r="P402" s="412">
        <f>INT($J402*O402)</f>
        <v>0</v>
      </c>
      <c r="Q402" s="712">
        <f>+K402+M402+O402</f>
        <v>2572</v>
      </c>
      <c r="R402" s="713">
        <f>+L402+N402+P402</f>
        <v>0</v>
      </c>
      <c r="S402" s="713"/>
      <c r="T402" s="713"/>
      <c r="U402" s="713"/>
      <c r="V402" s="633" t="s">
        <v>2081</v>
      </c>
      <c r="W402" s="617" t="str">
        <f>+IF(J402&lt;0,"ng","")</f>
        <v/>
      </c>
    </row>
    <row r="403" spans="1:23" ht="24" hidden="1" customHeight="1">
      <c r="A403" s="372" t="s">
        <v>5509</v>
      </c>
      <c r="B403" s="424"/>
      <c r="C403" s="639" t="s">
        <v>5510</v>
      </c>
      <c r="D403" s="640"/>
      <c r="E403" s="635" t="s">
        <v>1779</v>
      </c>
      <c r="F403" s="641">
        <v>0</v>
      </c>
      <c r="G403" s="641">
        <f>[5]내역서!F403</f>
        <v>6045</v>
      </c>
      <c r="H403" s="415"/>
      <c r="I403" s="415"/>
      <c r="J403" s="415">
        <f>내역서!F403</f>
        <v>0</v>
      </c>
      <c r="K403" s="641"/>
      <c r="L403" s="417">
        <f t="shared" si="432"/>
        <v>0</v>
      </c>
      <c r="M403" s="641">
        <v>2497</v>
      </c>
      <c r="N403" s="417">
        <f t="shared" si="433"/>
        <v>0</v>
      </c>
      <c r="O403" s="641">
        <v>75</v>
      </c>
      <c r="P403" s="417">
        <f t="shared" si="434"/>
        <v>0</v>
      </c>
      <c r="Q403" s="714">
        <f t="shared" si="435"/>
        <v>2572</v>
      </c>
      <c r="R403" s="715">
        <f t="shared" si="435"/>
        <v>0</v>
      </c>
      <c r="S403" s="715">
        <f t="shared" ref="S403" si="493">J403-J402</f>
        <v>0</v>
      </c>
      <c r="T403" s="715">
        <f t="shared" ref="T403:U403" si="494">Q403-Q402</f>
        <v>0</v>
      </c>
      <c r="U403" s="715">
        <f t="shared" si="494"/>
        <v>0</v>
      </c>
      <c r="V403" s="635" t="s">
        <v>5511</v>
      </c>
      <c r="W403" s="619" t="str">
        <f t="shared" si="342"/>
        <v/>
      </c>
    </row>
    <row r="404" spans="1:23" s="401" customFormat="1" ht="24" hidden="1" customHeight="1">
      <c r="A404" s="366" t="s">
        <v>2055</v>
      </c>
      <c r="B404" s="408" t="s">
        <v>0</v>
      </c>
      <c r="C404" s="408" t="s">
        <v>2223</v>
      </c>
      <c r="D404" s="408" t="s">
        <v>0</v>
      </c>
      <c r="E404" s="409" t="s">
        <v>1860</v>
      </c>
      <c r="F404" s="410">
        <f>G404</f>
        <v>20</v>
      </c>
      <c r="G404" s="410">
        <f>[5]내역서!F404</f>
        <v>20</v>
      </c>
      <c r="H404" s="410">
        <v>9</v>
      </c>
      <c r="I404" s="410">
        <f>G404-H404</f>
        <v>11</v>
      </c>
      <c r="J404" s="410">
        <f>내역서!F404</f>
        <v>0</v>
      </c>
      <c r="K404" s="411">
        <v>139970.5</v>
      </c>
      <c r="L404" s="412">
        <f>INT($J404*K404)</f>
        <v>0</v>
      </c>
      <c r="M404" s="411">
        <v>124923.2</v>
      </c>
      <c r="N404" s="412">
        <f>INT($J404*M404)</f>
        <v>0</v>
      </c>
      <c r="O404" s="411">
        <v>4755.1000000000004</v>
      </c>
      <c r="P404" s="412">
        <f>INT($J404*O404)</f>
        <v>0</v>
      </c>
      <c r="Q404" s="411">
        <f>+K404+M404+O404</f>
        <v>269648.8</v>
      </c>
      <c r="R404" s="412">
        <f>L404+N404+P404</f>
        <v>0</v>
      </c>
      <c r="S404" s="412"/>
      <c r="T404" s="412"/>
      <c r="U404" s="412"/>
      <c r="V404" s="409" t="s">
        <v>0</v>
      </c>
      <c r="W404" s="617" t="str">
        <f>+IF(J404&lt;0,"ng","")</f>
        <v/>
      </c>
    </row>
    <row r="405" spans="1:23" ht="24" hidden="1" customHeight="1">
      <c r="A405" s="372" t="s">
        <v>2072</v>
      </c>
      <c r="B405" s="413" t="s">
        <v>0</v>
      </c>
      <c r="C405" s="413" t="s">
        <v>762</v>
      </c>
      <c r="D405" s="413" t="s">
        <v>0</v>
      </c>
      <c r="E405" s="414" t="s">
        <v>729</v>
      </c>
      <c r="F405" s="415">
        <f>G405</f>
        <v>20</v>
      </c>
      <c r="G405" s="415">
        <f>[5]내역서!F405</f>
        <v>20</v>
      </c>
      <c r="H405" s="415">
        <v>9</v>
      </c>
      <c r="I405" s="415">
        <f t="shared" ref="I405" si="495">G405-H405</f>
        <v>11</v>
      </c>
      <c r="J405" s="415">
        <f>내역서!F405</f>
        <v>0</v>
      </c>
      <c r="K405" s="416">
        <v>139970.5</v>
      </c>
      <c r="L405" s="417">
        <f t="shared" si="432"/>
        <v>0</v>
      </c>
      <c r="M405" s="416">
        <v>124923.2</v>
      </c>
      <c r="N405" s="417">
        <f t="shared" si="433"/>
        <v>0</v>
      </c>
      <c r="O405" s="416">
        <v>4755.1000000000004</v>
      </c>
      <c r="P405" s="417">
        <f t="shared" si="434"/>
        <v>0</v>
      </c>
      <c r="Q405" s="416">
        <f t="shared" si="435"/>
        <v>269648.8</v>
      </c>
      <c r="R405" s="417">
        <f>L405+N405+P405</f>
        <v>0</v>
      </c>
      <c r="S405" s="417">
        <f t="shared" ref="S405" si="496">J405-J404</f>
        <v>0</v>
      </c>
      <c r="T405" s="417">
        <f t="shared" ref="T405:U405" si="497">Q405-Q404</f>
        <v>0</v>
      </c>
      <c r="U405" s="417">
        <f t="shared" si="497"/>
        <v>0</v>
      </c>
      <c r="V405" s="414"/>
      <c r="W405" s="619" t="str">
        <f t="shared" ref="W405:W531" si="498">+IF(J405&lt;0,"ng","")</f>
        <v/>
      </c>
    </row>
    <row r="406" spans="1:23" s="657" customFormat="1" ht="24" hidden="1" customHeight="1">
      <c r="A406" s="366" t="s">
        <v>5432</v>
      </c>
      <c r="B406" s="418" t="s">
        <v>0</v>
      </c>
      <c r="C406" s="418" t="s">
        <v>2224</v>
      </c>
      <c r="D406" s="418" t="s">
        <v>19</v>
      </c>
      <c r="E406" s="419" t="s">
        <v>18</v>
      </c>
      <c r="F406" s="411">
        <f>G406</f>
        <v>619</v>
      </c>
      <c r="G406" s="411">
        <f>[5]내역서!F406</f>
        <v>619</v>
      </c>
      <c r="H406" s="411">
        <v>0</v>
      </c>
      <c r="I406" s="411">
        <v>375</v>
      </c>
      <c r="J406" s="411">
        <f>내역서!F406</f>
        <v>0</v>
      </c>
      <c r="K406" s="411">
        <v>9216.5</v>
      </c>
      <c r="L406" s="412">
        <f>INT($J406*K406)</f>
        <v>0</v>
      </c>
      <c r="M406" s="411">
        <v>0</v>
      </c>
      <c r="N406" s="412">
        <f>INT($J406*M406)</f>
        <v>0</v>
      </c>
      <c r="O406" s="411">
        <v>0</v>
      </c>
      <c r="P406" s="412">
        <f>INT($J406*O406)</f>
        <v>0</v>
      </c>
      <c r="Q406" s="411">
        <f>+K406+M406+O406</f>
        <v>9216.5</v>
      </c>
      <c r="R406" s="412">
        <f>L406+N406+P406</f>
        <v>0</v>
      </c>
      <c r="S406" s="412"/>
      <c r="T406" s="412"/>
      <c r="U406" s="412"/>
      <c r="V406" s="419" t="s">
        <v>0</v>
      </c>
      <c r="W406" s="617" t="str">
        <f>+IF(J406&lt;0,"ng","")</f>
        <v/>
      </c>
    </row>
    <row r="407" spans="1:23" s="172" customFormat="1" ht="24" hidden="1" customHeight="1">
      <c r="A407" s="372" t="s">
        <v>5458</v>
      </c>
      <c r="B407" s="421" t="s">
        <v>0</v>
      </c>
      <c r="C407" s="421" t="s">
        <v>763</v>
      </c>
      <c r="D407" s="421" t="s">
        <v>19</v>
      </c>
      <c r="E407" s="422" t="s">
        <v>18</v>
      </c>
      <c r="F407" s="416">
        <f>G407</f>
        <v>619</v>
      </c>
      <c r="G407" s="416">
        <f>[5]내역서!F407</f>
        <v>619</v>
      </c>
      <c r="H407" s="416">
        <v>0</v>
      </c>
      <c r="I407" s="416">
        <v>375</v>
      </c>
      <c r="J407" s="416">
        <f>내역서!F407</f>
        <v>0</v>
      </c>
      <c r="K407" s="416">
        <v>9216.5</v>
      </c>
      <c r="L407" s="417">
        <f t="shared" si="432"/>
        <v>0</v>
      </c>
      <c r="M407" s="416">
        <v>0</v>
      </c>
      <c r="N407" s="417">
        <f t="shared" si="433"/>
        <v>0</v>
      </c>
      <c r="O407" s="416">
        <v>0</v>
      </c>
      <c r="P407" s="417">
        <f t="shared" si="434"/>
        <v>0</v>
      </c>
      <c r="Q407" s="416">
        <f t="shared" si="435"/>
        <v>9216.5</v>
      </c>
      <c r="R407" s="417">
        <f t="shared" si="472"/>
        <v>0</v>
      </c>
      <c r="S407" s="417">
        <f t="shared" ref="S407" si="499">J407-J406</f>
        <v>0</v>
      </c>
      <c r="T407" s="417">
        <f t="shared" ref="T407:U407" si="500">Q407-Q406</f>
        <v>0</v>
      </c>
      <c r="U407" s="417">
        <f t="shared" si="500"/>
        <v>0</v>
      </c>
      <c r="V407" s="422"/>
      <c r="W407" s="619" t="str">
        <f t="shared" si="498"/>
        <v/>
      </c>
    </row>
    <row r="408" spans="1:23" s="657" customFormat="1" ht="24" hidden="1" customHeight="1">
      <c r="A408" s="366" t="s">
        <v>5494</v>
      </c>
      <c r="B408" s="418" t="s">
        <v>0</v>
      </c>
      <c r="C408" s="418" t="s">
        <v>2224</v>
      </c>
      <c r="D408" s="418" t="s">
        <v>30</v>
      </c>
      <c r="E408" s="419" t="s">
        <v>18</v>
      </c>
      <c r="F408" s="411">
        <v>387</v>
      </c>
      <c r="G408" s="411">
        <f>[5]내역서!F408</f>
        <v>682</v>
      </c>
      <c r="H408" s="411">
        <v>0</v>
      </c>
      <c r="I408" s="411">
        <v>387</v>
      </c>
      <c r="J408" s="411">
        <f>내역서!F408</f>
        <v>0</v>
      </c>
      <c r="K408" s="411">
        <v>7493.8</v>
      </c>
      <c r="L408" s="412">
        <f>INT($J408*K408)</f>
        <v>0</v>
      </c>
      <c r="M408" s="411">
        <v>0</v>
      </c>
      <c r="N408" s="412">
        <f>INT($J408*M408)</f>
        <v>0</v>
      </c>
      <c r="O408" s="411">
        <v>0</v>
      </c>
      <c r="P408" s="412">
        <f>INT($J408*O408)</f>
        <v>0</v>
      </c>
      <c r="Q408" s="411">
        <f>+K408+M408+O408</f>
        <v>7493.8</v>
      </c>
      <c r="R408" s="412">
        <f>L408+N408+P408</f>
        <v>0</v>
      </c>
      <c r="S408" s="412"/>
      <c r="T408" s="412"/>
      <c r="U408" s="412"/>
      <c r="V408" s="419" t="s">
        <v>0</v>
      </c>
      <c r="W408" s="617" t="str">
        <f>+IF(J408&lt;0,"ng","")</f>
        <v/>
      </c>
    </row>
    <row r="409" spans="1:23" s="172" customFormat="1" ht="24" hidden="1" customHeight="1">
      <c r="A409" s="372" t="s">
        <v>2072</v>
      </c>
      <c r="B409" s="421" t="s">
        <v>0</v>
      </c>
      <c r="C409" s="421" t="s">
        <v>763</v>
      </c>
      <c r="D409" s="421" t="s">
        <v>30</v>
      </c>
      <c r="E409" s="422" t="s">
        <v>18</v>
      </c>
      <c r="F409" s="416">
        <v>387</v>
      </c>
      <c r="G409" s="416">
        <f>[5]내역서!F409</f>
        <v>682</v>
      </c>
      <c r="H409" s="416">
        <v>0</v>
      </c>
      <c r="I409" s="416">
        <v>387</v>
      </c>
      <c r="J409" s="416">
        <f>내역서!F409</f>
        <v>0</v>
      </c>
      <c r="K409" s="416">
        <v>7493.8</v>
      </c>
      <c r="L409" s="417">
        <f t="shared" si="432"/>
        <v>0</v>
      </c>
      <c r="M409" s="416">
        <v>0</v>
      </c>
      <c r="N409" s="417">
        <f t="shared" si="433"/>
        <v>0</v>
      </c>
      <c r="O409" s="416">
        <v>0</v>
      </c>
      <c r="P409" s="417">
        <f t="shared" si="434"/>
        <v>0</v>
      </c>
      <c r="Q409" s="416">
        <f t="shared" si="435"/>
        <v>7493.8</v>
      </c>
      <c r="R409" s="417">
        <f t="shared" si="472"/>
        <v>0</v>
      </c>
      <c r="S409" s="417">
        <f t="shared" ref="S409" si="501">J409-J408</f>
        <v>0</v>
      </c>
      <c r="T409" s="417">
        <f t="shared" ref="T409:U409" si="502">Q409-Q408</f>
        <v>0</v>
      </c>
      <c r="U409" s="417">
        <f t="shared" si="502"/>
        <v>0</v>
      </c>
      <c r="V409" s="422"/>
      <c r="W409" s="619" t="str">
        <f t="shared" si="498"/>
        <v/>
      </c>
    </row>
    <row r="410" spans="1:23" s="401" customFormat="1" ht="24" hidden="1" customHeight="1">
      <c r="A410" s="366" t="s">
        <v>2055</v>
      </c>
      <c r="B410" s="408" t="s">
        <v>0</v>
      </c>
      <c r="C410" s="408" t="s">
        <v>2231</v>
      </c>
      <c r="D410" s="408" t="s">
        <v>2232</v>
      </c>
      <c r="E410" s="409" t="s">
        <v>20</v>
      </c>
      <c r="F410" s="410">
        <f>G410</f>
        <v>327.47500000000002</v>
      </c>
      <c r="G410" s="410">
        <f>[5]내역서!F410</f>
        <v>327.47500000000002</v>
      </c>
      <c r="H410" s="410">
        <v>35.475000000000001</v>
      </c>
      <c r="I410" s="410">
        <f>G410-H410</f>
        <v>292</v>
      </c>
      <c r="J410" s="410">
        <f>내역서!F410</f>
        <v>0</v>
      </c>
      <c r="K410" s="411">
        <v>105346.1</v>
      </c>
      <c r="L410" s="412">
        <f>INT($J410*K410)</f>
        <v>0</v>
      </c>
      <c r="M410" s="411">
        <v>514337.4</v>
      </c>
      <c r="N410" s="412">
        <f>INT($J410*M410)</f>
        <v>0</v>
      </c>
      <c r="O410" s="411">
        <v>0</v>
      </c>
      <c r="P410" s="412">
        <f>INT($J410*O410)</f>
        <v>0</v>
      </c>
      <c r="Q410" s="411">
        <f>+K410+M410+O410</f>
        <v>619683.5</v>
      </c>
      <c r="R410" s="412">
        <f>L410+N410+P410</f>
        <v>0</v>
      </c>
      <c r="S410" s="412"/>
      <c r="T410" s="412"/>
      <c r="U410" s="412"/>
      <c r="V410" s="409" t="s">
        <v>0</v>
      </c>
      <c r="W410" s="617" t="str">
        <f>+IF(J410&lt;0,"ng","")</f>
        <v/>
      </c>
    </row>
    <row r="411" spans="1:23" ht="24" hidden="1" customHeight="1">
      <c r="A411" s="372" t="s">
        <v>5448</v>
      </c>
      <c r="B411" s="413" t="s">
        <v>0</v>
      </c>
      <c r="C411" s="413" t="s">
        <v>764</v>
      </c>
      <c r="D411" s="413" t="s">
        <v>765</v>
      </c>
      <c r="E411" s="414" t="s">
        <v>20</v>
      </c>
      <c r="F411" s="415">
        <f>G411</f>
        <v>327.47500000000002</v>
      </c>
      <c r="G411" s="415">
        <f>[5]내역서!F411</f>
        <v>327.47500000000002</v>
      </c>
      <c r="H411" s="415">
        <v>35.475000000000023</v>
      </c>
      <c r="I411" s="415">
        <f t="shared" ref="I411" si="503">G411-H411</f>
        <v>292</v>
      </c>
      <c r="J411" s="415">
        <f>내역서!F411</f>
        <v>0</v>
      </c>
      <c r="K411" s="416">
        <v>105346.1</v>
      </c>
      <c r="L411" s="417">
        <f t="shared" si="432"/>
        <v>0</v>
      </c>
      <c r="M411" s="416">
        <v>514337.4</v>
      </c>
      <c r="N411" s="417">
        <f t="shared" si="433"/>
        <v>0</v>
      </c>
      <c r="O411" s="416">
        <v>0</v>
      </c>
      <c r="P411" s="417">
        <f t="shared" ref="P411" si="504">INT($J411*O411)</f>
        <v>0</v>
      </c>
      <c r="Q411" s="416">
        <f t="shared" si="435"/>
        <v>619683.5</v>
      </c>
      <c r="R411" s="417">
        <f>L411+N411+P411</f>
        <v>0</v>
      </c>
      <c r="S411" s="417">
        <f t="shared" ref="S411" si="505">J411-J410</f>
        <v>0</v>
      </c>
      <c r="T411" s="417">
        <f t="shared" ref="T411:U411" si="506">Q411-Q410</f>
        <v>0</v>
      </c>
      <c r="U411" s="417">
        <f t="shared" si="506"/>
        <v>0</v>
      </c>
      <c r="V411" s="414"/>
      <c r="W411" s="619" t="str">
        <f t="shared" si="498"/>
        <v/>
      </c>
    </row>
    <row r="412" spans="1:23" s="401" customFormat="1" ht="24" hidden="1" customHeight="1">
      <c r="A412" s="366" t="s">
        <v>5512</v>
      </c>
      <c r="B412" s="448" t="s">
        <v>21</v>
      </c>
      <c r="C412" s="448" t="s">
        <v>2233</v>
      </c>
      <c r="D412" s="448" t="s">
        <v>0</v>
      </c>
      <c r="E412" s="449" t="s">
        <v>0</v>
      </c>
      <c r="F412" s="450">
        <v>0</v>
      </c>
      <c r="G412" s="450">
        <f>[5]내역서!F412</f>
        <v>0</v>
      </c>
      <c r="H412" s="450">
        <v>0</v>
      </c>
      <c r="I412" s="450"/>
      <c r="J412" s="450">
        <f>내역서!F412</f>
        <v>0</v>
      </c>
      <c r="K412" s="451"/>
      <c r="L412" s="452">
        <f>SUMIF($A$414:$A$455,"당초",L414:L455)</f>
        <v>0</v>
      </c>
      <c r="M412" s="451"/>
      <c r="N412" s="452">
        <f>SUMIF($A$414:$A$455,"당초",N414:N455)</f>
        <v>0</v>
      </c>
      <c r="O412" s="451"/>
      <c r="P412" s="452">
        <f>SUMIF($A$414:$A$455,"당초",P414:P455)</f>
        <v>0</v>
      </c>
      <c r="Q412" s="450"/>
      <c r="R412" s="452">
        <f>L412+N412+P412</f>
        <v>0</v>
      </c>
      <c r="S412" s="452"/>
      <c r="T412" s="452"/>
      <c r="U412" s="452"/>
      <c r="V412" s="453" t="s">
        <v>0</v>
      </c>
      <c r="W412" s="617" t="str">
        <f>+IF(J412&lt;0,"ng","")</f>
        <v/>
      </c>
    </row>
    <row r="413" spans="1:23" ht="24" hidden="1" customHeight="1">
      <c r="A413" s="372" t="s">
        <v>5458</v>
      </c>
      <c r="B413" s="454" t="s">
        <v>21</v>
      </c>
      <c r="C413" s="454" t="s">
        <v>766</v>
      </c>
      <c r="D413" s="454" t="s">
        <v>0</v>
      </c>
      <c r="E413" s="455" t="s">
        <v>0</v>
      </c>
      <c r="F413" s="456">
        <v>0</v>
      </c>
      <c r="G413" s="456">
        <f>[5]내역서!F413</f>
        <v>0</v>
      </c>
      <c r="H413" s="456">
        <v>0</v>
      </c>
      <c r="I413" s="456"/>
      <c r="J413" s="456">
        <f>내역서!F413</f>
        <v>0</v>
      </c>
      <c r="K413" s="457"/>
      <c r="L413" s="458">
        <f>SUMIF($A$414:$A$455,"변경",L414:L455)</f>
        <v>0</v>
      </c>
      <c r="M413" s="457"/>
      <c r="N413" s="458">
        <f>SUMIF($A$414:$A$455,"변경",N414:N455)</f>
        <v>0</v>
      </c>
      <c r="O413" s="457"/>
      <c r="P413" s="458">
        <f>SUMIF($A$414:$A$455,"변경",P414:P455)</f>
        <v>0</v>
      </c>
      <c r="Q413" s="456"/>
      <c r="R413" s="458">
        <f>L413+N413+P413</f>
        <v>0</v>
      </c>
      <c r="S413" s="458">
        <f t="shared" ref="S413" si="507">J413-J412</f>
        <v>0</v>
      </c>
      <c r="T413" s="458">
        <f t="shared" ref="T413:U413" si="508">Q413-Q412</f>
        <v>0</v>
      </c>
      <c r="U413" s="458">
        <f t="shared" si="508"/>
        <v>0</v>
      </c>
      <c r="V413" s="459"/>
      <c r="W413" s="619" t="str">
        <f t="shared" si="498"/>
        <v/>
      </c>
    </row>
    <row r="414" spans="1:23" s="401" customFormat="1" ht="24" hidden="1" customHeight="1">
      <c r="A414" s="366" t="s">
        <v>2055</v>
      </c>
      <c r="B414" s="408" t="s">
        <v>0</v>
      </c>
      <c r="C414" s="408" t="s">
        <v>2287</v>
      </c>
      <c r="D414" s="408" t="s">
        <v>2288</v>
      </c>
      <c r="E414" s="409" t="s">
        <v>1860</v>
      </c>
      <c r="F414" s="410">
        <f>G414</f>
        <v>14</v>
      </c>
      <c r="G414" s="410">
        <f>[5]내역서!F414</f>
        <v>14</v>
      </c>
      <c r="H414" s="410">
        <v>14</v>
      </c>
      <c r="I414" s="410">
        <f>G414-H414</f>
        <v>0</v>
      </c>
      <c r="J414" s="410">
        <f>내역서!F414</f>
        <v>0</v>
      </c>
      <c r="K414" s="411">
        <v>186183.1</v>
      </c>
      <c r="L414" s="412">
        <f>INT($J414*K414)</f>
        <v>0</v>
      </c>
      <c r="M414" s="411">
        <v>1246832</v>
      </c>
      <c r="N414" s="412">
        <f>INT($J414*M414)</f>
        <v>0</v>
      </c>
      <c r="O414" s="411">
        <v>88713.8</v>
      </c>
      <c r="P414" s="412">
        <f>INT($J414*O414)</f>
        <v>0</v>
      </c>
      <c r="Q414" s="411">
        <f>+K414+M414+O414</f>
        <v>1521728.9000000001</v>
      </c>
      <c r="R414" s="412">
        <f>L414+N414+P414</f>
        <v>0</v>
      </c>
      <c r="S414" s="412"/>
      <c r="T414" s="412"/>
      <c r="U414" s="412"/>
      <c r="V414" s="409" t="s">
        <v>0</v>
      </c>
      <c r="W414" s="617" t="str">
        <f>+IF(J414&lt;0,"ng","")</f>
        <v/>
      </c>
    </row>
    <row r="415" spans="1:23" ht="24" hidden="1" customHeight="1">
      <c r="A415" s="372" t="s">
        <v>2072</v>
      </c>
      <c r="B415" s="413" t="s">
        <v>0</v>
      </c>
      <c r="C415" s="413" t="s">
        <v>796</v>
      </c>
      <c r="D415" s="413" t="s">
        <v>797</v>
      </c>
      <c r="E415" s="414" t="s">
        <v>729</v>
      </c>
      <c r="F415" s="415">
        <f t="shared" ref="F415:F455" si="509">G415</f>
        <v>14</v>
      </c>
      <c r="G415" s="415">
        <f>[5]내역서!F415</f>
        <v>14</v>
      </c>
      <c r="H415" s="415">
        <v>14</v>
      </c>
      <c r="I415" s="415">
        <f t="shared" ref="I415:I455" si="510">G415-H415</f>
        <v>0</v>
      </c>
      <c r="J415" s="415">
        <f>내역서!F415</f>
        <v>0</v>
      </c>
      <c r="K415" s="416">
        <v>186183.1</v>
      </c>
      <c r="L415" s="417">
        <f t="shared" ref="L415:L455" si="511">INT($J415*K415)</f>
        <v>0</v>
      </c>
      <c r="M415" s="416">
        <v>1246832</v>
      </c>
      <c r="N415" s="417">
        <f t="shared" ref="N415:N455" si="512">INT($J415*M415)</f>
        <v>0</v>
      </c>
      <c r="O415" s="416">
        <v>88713.8</v>
      </c>
      <c r="P415" s="417">
        <f t="shared" ref="P415:P455" si="513">INT($J415*O415)</f>
        <v>0</v>
      </c>
      <c r="Q415" s="416">
        <f t="shared" ref="Q415:Q455" si="514">+K415+M415+O415</f>
        <v>1521728.9000000001</v>
      </c>
      <c r="R415" s="417">
        <f t="shared" si="472"/>
        <v>0</v>
      </c>
      <c r="S415" s="417">
        <f t="shared" ref="S415" si="515">J415-J414</f>
        <v>0</v>
      </c>
      <c r="T415" s="417">
        <f t="shared" ref="T415:U415" si="516">Q415-Q414</f>
        <v>0</v>
      </c>
      <c r="U415" s="417">
        <f t="shared" si="516"/>
        <v>0</v>
      </c>
      <c r="V415" s="414"/>
      <c r="W415" s="619" t="str">
        <f t="shared" si="498"/>
        <v/>
      </c>
    </row>
    <row r="416" spans="1:23" s="401" customFormat="1" ht="24" hidden="1" customHeight="1">
      <c r="A416" s="366" t="s">
        <v>5453</v>
      </c>
      <c r="B416" s="408" t="s">
        <v>0</v>
      </c>
      <c r="C416" s="408" t="s">
        <v>2287</v>
      </c>
      <c r="D416" s="408" t="s">
        <v>2289</v>
      </c>
      <c r="E416" s="409" t="s">
        <v>1860</v>
      </c>
      <c r="F416" s="410">
        <f>G416</f>
        <v>1</v>
      </c>
      <c r="G416" s="410">
        <f>[5]내역서!F416</f>
        <v>1</v>
      </c>
      <c r="H416" s="410">
        <v>1</v>
      </c>
      <c r="I416" s="410">
        <f>G416-H416</f>
        <v>0</v>
      </c>
      <c r="J416" s="410">
        <f>내역서!F416</f>
        <v>0</v>
      </c>
      <c r="K416" s="411">
        <v>271277.59999999998</v>
      </c>
      <c r="L416" s="412">
        <f>INT($J416*K416)</f>
        <v>0</v>
      </c>
      <c r="M416" s="411">
        <v>1658188.8</v>
      </c>
      <c r="N416" s="412">
        <f>INT($J416*M416)</f>
        <v>0</v>
      </c>
      <c r="O416" s="411">
        <v>112153.60000000001</v>
      </c>
      <c r="P416" s="412">
        <f>INT($J416*O416)</f>
        <v>0</v>
      </c>
      <c r="Q416" s="411">
        <f>+K416+M416+O416</f>
        <v>2041620</v>
      </c>
      <c r="R416" s="412">
        <f>L416+N416+P416</f>
        <v>0</v>
      </c>
      <c r="S416" s="412"/>
      <c r="T416" s="412"/>
      <c r="U416" s="412"/>
      <c r="V416" s="409" t="s">
        <v>0</v>
      </c>
      <c r="W416" s="617" t="str">
        <f>+IF(J416&lt;0,"ng","")</f>
        <v/>
      </c>
    </row>
    <row r="417" spans="1:23" ht="24" hidden="1" customHeight="1">
      <c r="A417" s="372" t="s">
        <v>2072</v>
      </c>
      <c r="B417" s="413" t="s">
        <v>0</v>
      </c>
      <c r="C417" s="413" t="s">
        <v>796</v>
      </c>
      <c r="D417" s="413" t="s">
        <v>798</v>
      </c>
      <c r="E417" s="414" t="s">
        <v>729</v>
      </c>
      <c r="F417" s="415">
        <f t="shared" si="509"/>
        <v>1</v>
      </c>
      <c r="G417" s="415">
        <f>[5]내역서!F417</f>
        <v>1</v>
      </c>
      <c r="H417" s="415">
        <v>1</v>
      </c>
      <c r="I417" s="415">
        <f t="shared" si="510"/>
        <v>0</v>
      </c>
      <c r="J417" s="415">
        <f>내역서!F417</f>
        <v>0</v>
      </c>
      <c r="K417" s="416">
        <v>271277.59999999998</v>
      </c>
      <c r="L417" s="417">
        <f t="shared" si="511"/>
        <v>0</v>
      </c>
      <c r="M417" s="416">
        <v>1658188.8</v>
      </c>
      <c r="N417" s="417">
        <f t="shared" si="512"/>
        <v>0</v>
      </c>
      <c r="O417" s="416">
        <v>112153.60000000001</v>
      </c>
      <c r="P417" s="417">
        <f t="shared" si="513"/>
        <v>0</v>
      </c>
      <c r="Q417" s="416">
        <f t="shared" si="514"/>
        <v>2041620</v>
      </c>
      <c r="R417" s="417">
        <f t="shared" si="472"/>
        <v>0</v>
      </c>
      <c r="S417" s="417">
        <f t="shared" ref="S417" si="517">J417-J416</f>
        <v>0</v>
      </c>
      <c r="T417" s="417">
        <f t="shared" ref="T417:U417" si="518">Q417-Q416</f>
        <v>0</v>
      </c>
      <c r="U417" s="417">
        <f t="shared" si="518"/>
        <v>0</v>
      </c>
      <c r="V417" s="414"/>
      <c r="W417" s="619" t="str">
        <f t="shared" si="498"/>
        <v/>
      </c>
    </row>
    <row r="418" spans="1:23" s="401" customFormat="1" ht="24" hidden="1" customHeight="1">
      <c r="A418" s="366" t="s">
        <v>5453</v>
      </c>
      <c r="B418" s="408" t="s">
        <v>0</v>
      </c>
      <c r="C418" s="408" t="s">
        <v>2287</v>
      </c>
      <c r="D418" s="408" t="s">
        <v>2290</v>
      </c>
      <c r="E418" s="409" t="s">
        <v>1860</v>
      </c>
      <c r="F418" s="410">
        <f>G418</f>
        <v>2</v>
      </c>
      <c r="G418" s="410">
        <f>[5]내역서!F418</f>
        <v>2</v>
      </c>
      <c r="H418" s="410"/>
      <c r="I418" s="410"/>
      <c r="J418" s="410">
        <f>내역서!F418</f>
        <v>0</v>
      </c>
      <c r="K418" s="411">
        <v>271277.59999999998</v>
      </c>
      <c r="L418" s="412">
        <f>INT($J418*K418)</f>
        <v>0</v>
      </c>
      <c r="M418" s="411">
        <v>1658188.8</v>
      </c>
      <c r="N418" s="412">
        <f>INT($J418*M418)</f>
        <v>0</v>
      </c>
      <c r="O418" s="411">
        <v>112153.60000000001</v>
      </c>
      <c r="P418" s="412">
        <f>INT($J418*O418)</f>
        <v>0</v>
      </c>
      <c r="Q418" s="411">
        <f>+K418+M418+O418</f>
        <v>2041620</v>
      </c>
      <c r="R418" s="412">
        <f>L418+N418+P418</f>
        <v>0</v>
      </c>
      <c r="S418" s="412"/>
      <c r="T418" s="412"/>
      <c r="U418" s="412"/>
      <c r="V418" s="409" t="s">
        <v>0</v>
      </c>
      <c r="W418" s="617" t="str">
        <f>+IF(J418&lt;0,"ng","")</f>
        <v/>
      </c>
    </row>
    <row r="419" spans="1:23" ht="24" hidden="1" customHeight="1">
      <c r="A419" s="372" t="s">
        <v>2072</v>
      </c>
      <c r="B419" s="413" t="s">
        <v>0</v>
      </c>
      <c r="C419" s="413" t="s">
        <v>2287</v>
      </c>
      <c r="D419" s="413" t="s">
        <v>2290</v>
      </c>
      <c r="E419" s="414" t="s">
        <v>1860</v>
      </c>
      <c r="F419" s="415">
        <f t="shared" si="509"/>
        <v>2</v>
      </c>
      <c r="G419" s="415">
        <f>[5]내역서!F419</f>
        <v>2</v>
      </c>
      <c r="H419" s="415"/>
      <c r="I419" s="415"/>
      <c r="J419" s="415">
        <f>내역서!F419</f>
        <v>0</v>
      </c>
      <c r="K419" s="416">
        <v>271277.59999999998</v>
      </c>
      <c r="L419" s="417">
        <f t="shared" ref="L419" si="519">INT($J419*K419)</f>
        <v>0</v>
      </c>
      <c r="M419" s="416">
        <v>1658188.8</v>
      </c>
      <c r="N419" s="417">
        <f t="shared" ref="N419" si="520">INT($J419*M419)</f>
        <v>0</v>
      </c>
      <c r="O419" s="416">
        <v>112153.60000000001</v>
      </c>
      <c r="P419" s="417">
        <f t="shared" ref="P419" si="521">INT($J419*O419)</f>
        <v>0</v>
      </c>
      <c r="Q419" s="416">
        <f t="shared" ref="Q419" si="522">+K419+M419+O419</f>
        <v>2041620</v>
      </c>
      <c r="R419" s="417">
        <f t="shared" ref="R419" si="523">L419+N419+P419</f>
        <v>0</v>
      </c>
      <c r="S419" s="417">
        <f t="shared" ref="S419" si="524">J419-J418</f>
        <v>0</v>
      </c>
      <c r="T419" s="417">
        <f t="shared" ref="T419:U419" si="525">Q419-Q418</f>
        <v>0</v>
      </c>
      <c r="U419" s="417">
        <f t="shared" si="525"/>
        <v>0</v>
      </c>
      <c r="V419" s="414"/>
      <c r="W419" s="619" t="str">
        <f t="shared" si="498"/>
        <v/>
      </c>
    </row>
    <row r="420" spans="1:23" s="401" customFormat="1" ht="24" hidden="1" customHeight="1">
      <c r="A420" s="366" t="s">
        <v>5513</v>
      </c>
      <c r="B420" s="408" t="s">
        <v>0</v>
      </c>
      <c r="C420" s="408" t="s">
        <v>2293</v>
      </c>
      <c r="D420" s="408" t="s">
        <v>2294</v>
      </c>
      <c r="E420" s="409" t="s">
        <v>1860</v>
      </c>
      <c r="F420" s="410">
        <f>G420</f>
        <v>12</v>
      </c>
      <c r="G420" s="410">
        <f>[5]내역서!F420</f>
        <v>12</v>
      </c>
      <c r="H420" s="410">
        <v>12</v>
      </c>
      <c r="I420" s="410">
        <f>G420-H420</f>
        <v>0</v>
      </c>
      <c r="J420" s="410">
        <f>내역서!F420</f>
        <v>0</v>
      </c>
      <c r="K420" s="411">
        <v>44080.6</v>
      </c>
      <c r="L420" s="412">
        <f>INT($J420*K420)</f>
        <v>0</v>
      </c>
      <c r="M420" s="411">
        <v>183092</v>
      </c>
      <c r="N420" s="412">
        <f>INT($J420*M420)</f>
        <v>0</v>
      </c>
      <c r="O420" s="411">
        <v>8045.2</v>
      </c>
      <c r="P420" s="412">
        <f>INT($J420*O420)</f>
        <v>0</v>
      </c>
      <c r="Q420" s="411">
        <f>+K420+M420+O420</f>
        <v>235217.80000000002</v>
      </c>
      <c r="R420" s="412">
        <f>L420+N420+P420</f>
        <v>0</v>
      </c>
      <c r="S420" s="412"/>
      <c r="T420" s="412"/>
      <c r="U420" s="412"/>
      <c r="V420" s="409" t="s">
        <v>0</v>
      </c>
      <c r="W420" s="617" t="str">
        <f>+IF(J420&lt;0,"ng","")</f>
        <v/>
      </c>
    </row>
    <row r="421" spans="1:23" ht="24" hidden="1" customHeight="1">
      <c r="A421" s="372" t="s">
        <v>2072</v>
      </c>
      <c r="B421" s="413" t="s">
        <v>0</v>
      </c>
      <c r="C421" s="413" t="s">
        <v>799</v>
      </c>
      <c r="D421" s="413" t="s">
        <v>800</v>
      </c>
      <c r="E421" s="414" t="s">
        <v>729</v>
      </c>
      <c r="F421" s="415">
        <f t="shared" si="509"/>
        <v>12</v>
      </c>
      <c r="G421" s="415">
        <f>[5]내역서!F421</f>
        <v>12</v>
      </c>
      <c r="H421" s="415">
        <v>12</v>
      </c>
      <c r="I421" s="415">
        <f t="shared" si="510"/>
        <v>0</v>
      </c>
      <c r="J421" s="415">
        <f>내역서!F421</f>
        <v>0</v>
      </c>
      <c r="K421" s="416">
        <v>44080.6</v>
      </c>
      <c r="L421" s="417">
        <f t="shared" si="511"/>
        <v>0</v>
      </c>
      <c r="M421" s="416">
        <v>183092</v>
      </c>
      <c r="N421" s="417">
        <f t="shared" si="512"/>
        <v>0</v>
      </c>
      <c r="O421" s="416">
        <v>8045.2</v>
      </c>
      <c r="P421" s="417">
        <f t="shared" si="513"/>
        <v>0</v>
      </c>
      <c r="Q421" s="416">
        <f t="shared" si="514"/>
        <v>235217.80000000002</v>
      </c>
      <c r="R421" s="417">
        <f t="shared" si="472"/>
        <v>0</v>
      </c>
      <c r="S421" s="417">
        <f t="shared" ref="S421" si="526">J421-J420</f>
        <v>0</v>
      </c>
      <c r="T421" s="417">
        <f t="shared" ref="T421:U421" si="527">Q421-Q420</f>
        <v>0</v>
      </c>
      <c r="U421" s="417">
        <f t="shared" si="527"/>
        <v>0</v>
      </c>
      <c r="V421" s="414"/>
      <c r="W421" s="619" t="str">
        <f t="shared" si="498"/>
        <v/>
      </c>
    </row>
    <row r="422" spans="1:23" s="401" customFormat="1" ht="24" hidden="1" customHeight="1">
      <c r="A422" s="366" t="s">
        <v>2055</v>
      </c>
      <c r="B422" s="408" t="s">
        <v>0</v>
      </c>
      <c r="C422" s="408" t="s">
        <v>2234</v>
      </c>
      <c r="D422" s="408" t="s">
        <v>2296</v>
      </c>
      <c r="E422" s="409" t="s">
        <v>2235</v>
      </c>
      <c r="F422" s="410">
        <f>G422</f>
        <v>4</v>
      </c>
      <c r="G422" s="410">
        <f>[5]내역서!F422</f>
        <v>4</v>
      </c>
      <c r="H422" s="410">
        <v>4</v>
      </c>
      <c r="I422" s="410">
        <f>G422-H422</f>
        <v>0</v>
      </c>
      <c r="J422" s="410">
        <f>내역서!F422</f>
        <v>0</v>
      </c>
      <c r="K422" s="411">
        <v>13825.4</v>
      </c>
      <c r="L422" s="412">
        <f>INT($J422*K422)</f>
        <v>0</v>
      </c>
      <c r="M422" s="411">
        <v>39637.599999999999</v>
      </c>
      <c r="N422" s="412">
        <f>INT($J422*M422)</f>
        <v>0</v>
      </c>
      <c r="O422" s="411">
        <v>12565.9</v>
      </c>
      <c r="P422" s="412">
        <f>INT($J422*O422)</f>
        <v>0</v>
      </c>
      <c r="Q422" s="411">
        <f>+K422+M422+O422</f>
        <v>66028.899999999994</v>
      </c>
      <c r="R422" s="412">
        <f>L422+N422+P422</f>
        <v>0</v>
      </c>
      <c r="S422" s="412"/>
      <c r="T422" s="412"/>
      <c r="U422" s="412"/>
      <c r="V422" s="409" t="s">
        <v>0</v>
      </c>
      <c r="W422" s="617" t="str">
        <f>+IF(J422&lt;0,"ng","")</f>
        <v/>
      </c>
    </row>
    <row r="423" spans="1:23" ht="24" hidden="1" customHeight="1">
      <c r="A423" s="372" t="s">
        <v>5503</v>
      </c>
      <c r="B423" s="413" t="s">
        <v>0</v>
      </c>
      <c r="C423" s="413" t="s">
        <v>767</v>
      </c>
      <c r="D423" s="413" t="s">
        <v>801</v>
      </c>
      <c r="E423" s="414" t="s">
        <v>768</v>
      </c>
      <c r="F423" s="415">
        <f t="shared" si="509"/>
        <v>4</v>
      </c>
      <c r="G423" s="415">
        <f>[5]내역서!F423</f>
        <v>4</v>
      </c>
      <c r="H423" s="415">
        <v>4</v>
      </c>
      <c r="I423" s="415">
        <f t="shared" si="510"/>
        <v>0</v>
      </c>
      <c r="J423" s="415">
        <f>내역서!F423</f>
        <v>0</v>
      </c>
      <c r="K423" s="416">
        <v>13825.4</v>
      </c>
      <c r="L423" s="417">
        <f t="shared" si="511"/>
        <v>0</v>
      </c>
      <c r="M423" s="416">
        <v>39637.599999999999</v>
      </c>
      <c r="N423" s="417">
        <f t="shared" si="512"/>
        <v>0</v>
      </c>
      <c r="O423" s="416">
        <v>12565.9</v>
      </c>
      <c r="P423" s="417">
        <f t="shared" si="513"/>
        <v>0</v>
      </c>
      <c r="Q423" s="416">
        <f t="shared" si="514"/>
        <v>66028.899999999994</v>
      </c>
      <c r="R423" s="417">
        <f t="shared" si="472"/>
        <v>0</v>
      </c>
      <c r="S423" s="417">
        <f t="shared" ref="S423" si="528">J423-J422</f>
        <v>0</v>
      </c>
      <c r="T423" s="417">
        <f t="shared" ref="T423:U423" si="529">Q423-Q422</f>
        <v>0</v>
      </c>
      <c r="U423" s="417">
        <f t="shared" si="529"/>
        <v>0</v>
      </c>
      <c r="V423" s="414"/>
      <c r="W423" s="619" t="str">
        <f t="shared" si="498"/>
        <v/>
      </c>
    </row>
    <row r="424" spans="1:23" s="401" customFormat="1" ht="24" hidden="1" customHeight="1">
      <c r="A424" s="366" t="s">
        <v>5466</v>
      </c>
      <c r="B424" s="408" t="s">
        <v>0</v>
      </c>
      <c r="C424" s="408" t="s">
        <v>2234</v>
      </c>
      <c r="D424" s="408" t="s">
        <v>2199</v>
      </c>
      <c r="E424" s="409" t="s">
        <v>2235</v>
      </c>
      <c r="F424" s="410">
        <f>G424</f>
        <v>12</v>
      </c>
      <c r="G424" s="410">
        <f>[5]내역서!F424</f>
        <v>12</v>
      </c>
      <c r="H424" s="410">
        <v>12</v>
      </c>
      <c r="I424" s="410">
        <f>G424-H424</f>
        <v>0</v>
      </c>
      <c r="J424" s="410">
        <f>내역서!F424</f>
        <v>0</v>
      </c>
      <c r="K424" s="411">
        <v>33349.300000000003</v>
      </c>
      <c r="L424" s="412">
        <f>INT($J424*K424)</f>
        <v>0</v>
      </c>
      <c r="M424" s="411">
        <v>221087.2</v>
      </c>
      <c r="N424" s="412">
        <f>INT($J424*M424)</f>
        <v>0</v>
      </c>
      <c r="O424" s="411">
        <v>30310.9</v>
      </c>
      <c r="P424" s="412">
        <f>INT($J424*O424)</f>
        <v>0</v>
      </c>
      <c r="Q424" s="411">
        <f>+K424+M424+O424</f>
        <v>284747.40000000002</v>
      </c>
      <c r="R424" s="412">
        <f>L424+N424+P424</f>
        <v>0</v>
      </c>
      <c r="S424" s="412"/>
      <c r="T424" s="412"/>
      <c r="U424" s="412"/>
      <c r="V424" s="409" t="s">
        <v>0</v>
      </c>
      <c r="W424" s="617" t="str">
        <f>+IF(J424&lt;0,"ng","")</f>
        <v/>
      </c>
    </row>
    <row r="425" spans="1:23" ht="24" hidden="1" customHeight="1">
      <c r="A425" s="372" t="s">
        <v>2072</v>
      </c>
      <c r="B425" s="413" t="s">
        <v>0</v>
      </c>
      <c r="C425" s="413" t="s">
        <v>767</v>
      </c>
      <c r="D425" s="413" t="s">
        <v>743</v>
      </c>
      <c r="E425" s="414" t="s">
        <v>768</v>
      </c>
      <c r="F425" s="415">
        <f t="shared" si="509"/>
        <v>12</v>
      </c>
      <c r="G425" s="415">
        <f>[5]내역서!F425</f>
        <v>12</v>
      </c>
      <c r="H425" s="415">
        <v>12</v>
      </c>
      <c r="I425" s="415">
        <f t="shared" si="510"/>
        <v>0</v>
      </c>
      <c r="J425" s="415">
        <f>내역서!F425</f>
        <v>0</v>
      </c>
      <c r="K425" s="416">
        <v>33349.300000000003</v>
      </c>
      <c r="L425" s="417">
        <f t="shared" si="511"/>
        <v>0</v>
      </c>
      <c r="M425" s="416">
        <v>221087.2</v>
      </c>
      <c r="N425" s="417">
        <f t="shared" si="512"/>
        <v>0</v>
      </c>
      <c r="O425" s="416">
        <v>30310.9</v>
      </c>
      <c r="P425" s="417">
        <f t="shared" si="513"/>
        <v>0</v>
      </c>
      <c r="Q425" s="416">
        <f t="shared" si="514"/>
        <v>284747.40000000002</v>
      </c>
      <c r="R425" s="417">
        <f t="shared" si="472"/>
        <v>0</v>
      </c>
      <c r="S425" s="417">
        <f t="shared" ref="S425" si="530">J425-J424</f>
        <v>0</v>
      </c>
      <c r="T425" s="417">
        <f t="shared" ref="T425:U425" si="531">Q425-Q424</f>
        <v>0</v>
      </c>
      <c r="U425" s="417">
        <f t="shared" si="531"/>
        <v>0</v>
      </c>
      <c r="V425" s="414"/>
      <c r="W425" s="619" t="str">
        <f t="shared" si="498"/>
        <v/>
      </c>
    </row>
    <row r="426" spans="1:23" s="401" customFormat="1" ht="24" hidden="1" customHeight="1">
      <c r="A426" s="366" t="s">
        <v>2055</v>
      </c>
      <c r="B426" s="408" t="s">
        <v>0</v>
      </c>
      <c r="C426" s="408" t="s">
        <v>2234</v>
      </c>
      <c r="D426" s="408" t="s">
        <v>2297</v>
      </c>
      <c r="E426" s="409" t="s">
        <v>2235</v>
      </c>
      <c r="F426" s="410">
        <f>G426</f>
        <v>16</v>
      </c>
      <c r="G426" s="410">
        <f>[5]내역서!F426</f>
        <v>16</v>
      </c>
      <c r="H426" s="410">
        <v>16</v>
      </c>
      <c r="I426" s="410">
        <f>G426-H426</f>
        <v>0</v>
      </c>
      <c r="J426" s="410">
        <f>내역서!F426</f>
        <v>0</v>
      </c>
      <c r="K426" s="411">
        <v>71730.5</v>
      </c>
      <c r="L426" s="412">
        <f>INT($J426*K426)</f>
        <v>0</v>
      </c>
      <c r="M426" s="411">
        <v>774256.8</v>
      </c>
      <c r="N426" s="412">
        <f>INT($J426*M426)</f>
        <v>0</v>
      </c>
      <c r="O426" s="411">
        <v>79411.399999999994</v>
      </c>
      <c r="P426" s="412">
        <f>INT($J426*O426)</f>
        <v>0</v>
      </c>
      <c r="Q426" s="411">
        <f>+K426+M426+O426</f>
        <v>925398.70000000007</v>
      </c>
      <c r="R426" s="412">
        <f>L426+N426+P426</f>
        <v>0</v>
      </c>
      <c r="S426" s="412"/>
      <c r="T426" s="412"/>
      <c r="U426" s="412"/>
      <c r="V426" s="409" t="s">
        <v>0</v>
      </c>
      <c r="W426" s="617" t="str">
        <f>+IF(J426&lt;0,"ng","")</f>
        <v/>
      </c>
    </row>
    <row r="427" spans="1:23" ht="24" hidden="1" customHeight="1">
      <c r="A427" s="372" t="s">
        <v>5444</v>
      </c>
      <c r="B427" s="413" t="s">
        <v>0</v>
      </c>
      <c r="C427" s="413" t="s">
        <v>767</v>
      </c>
      <c r="D427" s="413" t="s">
        <v>802</v>
      </c>
      <c r="E427" s="414" t="s">
        <v>768</v>
      </c>
      <c r="F427" s="415">
        <f t="shared" si="509"/>
        <v>16</v>
      </c>
      <c r="G427" s="415">
        <f>[5]내역서!F427</f>
        <v>16</v>
      </c>
      <c r="H427" s="415">
        <v>16</v>
      </c>
      <c r="I427" s="415">
        <f t="shared" si="510"/>
        <v>0</v>
      </c>
      <c r="J427" s="415">
        <f>내역서!F427</f>
        <v>0</v>
      </c>
      <c r="K427" s="416">
        <v>71730.5</v>
      </c>
      <c r="L427" s="417">
        <f t="shared" si="511"/>
        <v>0</v>
      </c>
      <c r="M427" s="416">
        <v>774256.8</v>
      </c>
      <c r="N427" s="417">
        <f t="shared" si="512"/>
        <v>0</v>
      </c>
      <c r="O427" s="416">
        <v>79411.399999999994</v>
      </c>
      <c r="P427" s="417">
        <f t="shared" si="513"/>
        <v>0</v>
      </c>
      <c r="Q427" s="416">
        <f t="shared" si="514"/>
        <v>925398.70000000007</v>
      </c>
      <c r="R427" s="417">
        <f t="shared" si="472"/>
        <v>0</v>
      </c>
      <c r="S427" s="417">
        <f t="shared" ref="S427" si="532">J427-J426</f>
        <v>0</v>
      </c>
      <c r="T427" s="417">
        <f t="shared" ref="T427:U427" si="533">Q427-Q426</f>
        <v>0</v>
      </c>
      <c r="U427" s="417">
        <f t="shared" si="533"/>
        <v>0</v>
      </c>
      <c r="V427" s="414"/>
      <c r="W427" s="619" t="str">
        <f t="shared" si="498"/>
        <v/>
      </c>
    </row>
    <row r="428" spans="1:23" s="401" customFormat="1" ht="24" hidden="1" customHeight="1">
      <c r="A428" s="366" t="s">
        <v>2055</v>
      </c>
      <c r="B428" s="408" t="s">
        <v>0</v>
      </c>
      <c r="C428" s="408" t="s">
        <v>2234</v>
      </c>
      <c r="D428" s="408" t="s">
        <v>2198</v>
      </c>
      <c r="E428" s="409" t="s">
        <v>2235</v>
      </c>
      <c r="F428" s="410">
        <f>G428</f>
        <v>0</v>
      </c>
      <c r="G428" s="410">
        <f>[5]내역서!F428</f>
        <v>0</v>
      </c>
      <c r="H428" s="410">
        <v>0</v>
      </c>
      <c r="I428" s="410">
        <f>G428-H428</f>
        <v>0</v>
      </c>
      <c r="J428" s="410">
        <f>내역서!F428</f>
        <v>0</v>
      </c>
      <c r="K428" s="411">
        <v>91268.1</v>
      </c>
      <c r="L428" s="412">
        <f>INT($J428*K428)</f>
        <v>0</v>
      </c>
      <c r="M428" s="411">
        <v>997668</v>
      </c>
      <c r="N428" s="412">
        <f>INT($J428*M428)</f>
        <v>0</v>
      </c>
      <c r="O428" s="411">
        <v>101041.3</v>
      </c>
      <c r="P428" s="412">
        <f>INT($J428*O428)</f>
        <v>0</v>
      </c>
      <c r="Q428" s="411">
        <f>+K428+M428+O428</f>
        <v>1189977.4000000001</v>
      </c>
      <c r="R428" s="412">
        <f>L428+N428+P428</f>
        <v>0</v>
      </c>
      <c r="S428" s="412"/>
      <c r="T428" s="412"/>
      <c r="U428" s="412"/>
      <c r="V428" s="409" t="s">
        <v>0</v>
      </c>
      <c r="W428" s="617" t="str">
        <f>+IF(J428&lt;0,"ng","")</f>
        <v/>
      </c>
    </row>
    <row r="429" spans="1:23" ht="24" hidden="1" customHeight="1">
      <c r="A429" s="372" t="s">
        <v>2072</v>
      </c>
      <c r="B429" s="413" t="s">
        <v>0</v>
      </c>
      <c r="C429" s="413" t="s">
        <v>767</v>
      </c>
      <c r="D429" s="413" t="s">
        <v>742</v>
      </c>
      <c r="E429" s="414" t="s">
        <v>768</v>
      </c>
      <c r="F429" s="415">
        <f t="shared" si="509"/>
        <v>0</v>
      </c>
      <c r="G429" s="415">
        <f>[5]내역서!F429</f>
        <v>0</v>
      </c>
      <c r="H429" s="415">
        <v>0</v>
      </c>
      <c r="I429" s="415">
        <f t="shared" si="510"/>
        <v>0</v>
      </c>
      <c r="J429" s="415">
        <f>내역서!F429</f>
        <v>0</v>
      </c>
      <c r="K429" s="416">
        <v>91268.1</v>
      </c>
      <c r="L429" s="417">
        <f t="shared" si="511"/>
        <v>0</v>
      </c>
      <c r="M429" s="416">
        <v>997668</v>
      </c>
      <c r="N429" s="417">
        <f t="shared" si="512"/>
        <v>0</v>
      </c>
      <c r="O429" s="416">
        <v>101041.3</v>
      </c>
      <c r="P429" s="417">
        <f t="shared" si="513"/>
        <v>0</v>
      </c>
      <c r="Q429" s="416">
        <f t="shared" si="514"/>
        <v>1189977.4000000001</v>
      </c>
      <c r="R429" s="417">
        <f t="shared" si="472"/>
        <v>0</v>
      </c>
      <c r="S429" s="417">
        <f t="shared" ref="S429" si="534">J429-J428</f>
        <v>0</v>
      </c>
      <c r="T429" s="417">
        <f t="shared" ref="T429:U429" si="535">Q429-Q428</f>
        <v>0</v>
      </c>
      <c r="U429" s="417">
        <f t="shared" si="535"/>
        <v>0</v>
      </c>
      <c r="V429" s="414"/>
      <c r="W429" s="619" t="str">
        <f t="shared" si="498"/>
        <v/>
      </c>
    </row>
    <row r="430" spans="1:23" s="401" customFormat="1" ht="24" hidden="1" customHeight="1">
      <c r="A430" s="366" t="s">
        <v>5514</v>
      </c>
      <c r="B430" s="408" t="s">
        <v>0</v>
      </c>
      <c r="C430" s="408" t="s">
        <v>2234</v>
      </c>
      <c r="D430" s="408" t="s">
        <v>2261</v>
      </c>
      <c r="E430" s="409" t="s">
        <v>2235</v>
      </c>
      <c r="F430" s="410">
        <f>G430</f>
        <v>1</v>
      </c>
      <c r="G430" s="410">
        <f>[5]내역서!F430</f>
        <v>1</v>
      </c>
      <c r="H430" s="410"/>
      <c r="I430" s="410"/>
      <c r="J430" s="410">
        <f>내역서!F430</f>
        <v>0</v>
      </c>
      <c r="K430" s="411">
        <v>91268.1</v>
      </c>
      <c r="L430" s="412">
        <f>INT($J430*K430)</f>
        <v>0</v>
      </c>
      <c r="M430" s="411">
        <v>997668</v>
      </c>
      <c r="N430" s="412">
        <f>INT($J430*M430)</f>
        <v>0</v>
      </c>
      <c r="O430" s="411">
        <v>101041.3</v>
      </c>
      <c r="P430" s="412">
        <f>INT($J430*O430)</f>
        <v>0</v>
      </c>
      <c r="Q430" s="411">
        <f>+K430+M430+O430</f>
        <v>1189977.4000000001</v>
      </c>
      <c r="R430" s="412">
        <f>L430+N430+P430</f>
        <v>0</v>
      </c>
      <c r="S430" s="412"/>
      <c r="T430" s="412"/>
      <c r="U430" s="412"/>
      <c r="V430" s="409" t="s">
        <v>0</v>
      </c>
      <c r="W430" s="617" t="str">
        <f>+IF(J430&lt;0,"ng","")</f>
        <v/>
      </c>
    </row>
    <row r="431" spans="1:23" ht="24" hidden="1" customHeight="1">
      <c r="A431" s="372" t="s">
        <v>5433</v>
      </c>
      <c r="B431" s="413" t="s">
        <v>0</v>
      </c>
      <c r="C431" s="413" t="s">
        <v>2234</v>
      </c>
      <c r="D431" s="413" t="s">
        <v>2261</v>
      </c>
      <c r="E431" s="414" t="s">
        <v>2235</v>
      </c>
      <c r="F431" s="415">
        <f t="shared" si="509"/>
        <v>1</v>
      </c>
      <c r="G431" s="415">
        <f>[5]내역서!F431</f>
        <v>1</v>
      </c>
      <c r="H431" s="415"/>
      <c r="I431" s="415"/>
      <c r="J431" s="415">
        <f>내역서!F431</f>
        <v>0</v>
      </c>
      <c r="K431" s="416">
        <v>91268.1</v>
      </c>
      <c r="L431" s="417">
        <f t="shared" ref="L431" si="536">INT($J431*K431)</f>
        <v>0</v>
      </c>
      <c r="M431" s="416">
        <v>997668</v>
      </c>
      <c r="N431" s="417">
        <f t="shared" ref="N431" si="537">INT($J431*M431)</f>
        <v>0</v>
      </c>
      <c r="O431" s="416">
        <v>101041.3</v>
      </c>
      <c r="P431" s="417">
        <f t="shared" ref="P431" si="538">INT($J431*O431)</f>
        <v>0</v>
      </c>
      <c r="Q431" s="416">
        <f t="shared" ref="Q431" si="539">+K431+M431+O431</f>
        <v>1189977.4000000001</v>
      </c>
      <c r="R431" s="417">
        <f t="shared" ref="R431" si="540">L431+N431+P431</f>
        <v>0</v>
      </c>
      <c r="S431" s="417">
        <f t="shared" ref="S431" si="541">J431-J430</f>
        <v>0</v>
      </c>
      <c r="T431" s="417">
        <f t="shared" ref="T431:U431" si="542">Q431-Q430</f>
        <v>0</v>
      </c>
      <c r="U431" s="417">
        <f t="shared" si="542"/>
        <v>0</v>
      </c>
      <c r="V431" s="414"/>
      <c r="W431" s="619" t="str">
        <f t="shared" si="498"/>
        <v/>
      </c>
    </row>
    <row r="432" spans="1:23" s="401" customFormat="1" ht="24" hidden="1" customHeight="1">
      <c r="A432" s="366" t="s">
        <v>2055</v>
      </c>
      <c r="B432" s="408" t="s">
        <v>0</v>
      </c>
      <c r="C432" s="408" t="s">
        <v>2265</v>
      </c>
      <c r="D432" s="408" t="s">
        <v>2199</v>
      </c>
      <c r="E432" s="409" t="s">
        <v>1860</v>
      </c>
      <c r="F432" s="410">
        <f>G432</f>
        <v>6</v>
      </c>
      <c r="G432" s="410">
        <f>[5]내역서!F432</f>
        <v>6</v>
      </c>
      <c r="H432" s="410">
        <v>6</v>
      </c>
      <c r="I432" s="410">
        <f>G432-H432</f>
        <v>0</v>
      </c>
      <c r="J432" s="410">
        <f>내역서!F432</f>
        <v>0</v>
      </c>
      <c r="K432" s="411">
        <v>176707.8</v>
      </c>
      <c r="L432" s="412">
        <f>INT($J432*K432)</f>
        <v>0</v>
      </c>
      <c r="M432" s="411">
        <v>66747.199999999997</v>
      </c>
      <c r="N432" s="412">
        <f>INT($J432*M432)</f>
        <v>0</v>
      </c>
      <c r="O432" s="411">
        <v>0</v>
      </c>
      <c r="P432" s="412">
        <f>INT($J432*O432)</f>
        <v>0</v>
      </c>
      <c r="Q432" s="411">
        <f>+K432+M432+O432</f>
        <v>243455</v>
      </c>
      <c r="R432" s="412">
        <f>L432+N432+P432</f>
        <v>0</v>
      </c>
      <c r="S432" s="412"/>
      <c r="T432" s="412"/>
      <c r="U432" s="412"/>
      <c r="V432" s="409" t="s">
        <v>0</v>
      </c>
      <c r="W432" s="617" t="str">
        <f>+IF(J432&lt;0,"ng","")</f>
        <v/>
      </c>
    </row>
    <row r="433" spans="1:23" ht="24" hidden="1" customHeight="1">
      <c r="A433" s="372" t="s">
        <v>2072</v>
      </c>
      <c r="B433" s="413" t="s">
        <v>0</v>
      </c>
      <c r="C433" s="413" t="s">
        <v>792</v>
      </c>
      <c r="D433" s="413" t="s">
        <v>743</v>
      </c>
      <c r="E433" s="414" t="s">
        <v>729</v>
      </c>
      <c r="F433" s="415">
        <f t="shared" si="509"/>
        <v>6</v>
      </c>
      <c r="G433" s="415">
        <f>[5]내역서!F433</f>
        <v>6</v>
      </c>
      <c r="H433" s="415">
        <v>6</v>
      </c>
      <c r="I433" s="415">
        <f t="shared" si="510"/>
        <v>0</v>
      </c>
      <c r="J433" s="415">
        <f>내역서!F433</f>
        <v>0</v>
      </c>
      <c r="K433" s="416">
        <v>176707.8</v>
      </c>
      <c r="L433" s="417">
        <f t="shared" si="511"/>
        <v>0</v>
      </c>
      <c r="M433" s="416">
        <v>66747.199999999997</v>
      </c>
      <c r="N433" s="417">
        <f t="shared" si="512"/>
        <v>0</v>
      </c>
      <c r="O433" s="416">
        <v>0</v>
      </c>
      <c r="P433" s="417">
        <f t="shared" si="513"/>
        <v>0</v>
      </c>
      <c r="Q433" s="416">
        <f t="shared" si="514"/>
        <v>243455</v>
      </c>
      <c r="R433" s="417">
        <f t="shared" si="472"/>
        <v>0</v>
      </c>
      <c r="S433" s="417">
        <f t="shared" ref="S433" si="543">J433-J432</f>
        <v>0</v>
      </c>
      <c r="T433" s="417">
        <f t="shared" ref="T433:U433" si="544">Q433-Q432</f>
        <v>0</v>
      </c>
      <c r="U433" s="417">
        <f t="shared" si="544"/>
        <v>0</v>
      </c>
      <c r="V433" s="414"/>
      <c r="W433" s="619" t="str">
        <f t="shared" si="498"/>
        <v/>
      </c>
    </row>
    <row r="434" spans="1:23" s="401" customFormat="1" ht="24" hidden="1" customHeight="1">
      <c r="A434" s="366" t="s">
        <v>2055</v>
      </c>
      <c r="B434" s="408" t="s">
        <v>0</v>
      </c>
      <c r="C434" s="408" t="s">
        <v>2265</v>
      </c>
      <c r="D434" s="408" t="s">
        <v>2297</v>
      </c>
      <c r="E434" s="409" t="s">
        <v>1860</v>
      </c>
      <c r="F434" s="410">
        <f>G434</f>
        <v>2</v>
      </c>
      <c r="G434" s="410">
        <f>[5]내역서!F434</f>
        <v>2</v>
      </c>
      <c r="H434" s="410">
        <v>2</v>
      </c>
      <c r="I434" s="410">
        <f>G434-H434</f>
        <v>0</v>
      </c>
      <c r="J434" s="410">
        <f>내역서!F434</f>
        <v>0</v>
      </c>
      <c r="K434" s="411">
        <v>617909.19999999995</v>
      </c>
      <c r="L434" s="412">
        <f>INT($J434*K434)</f>
        <v>0</v>
      </c>
      <c r="M434" s="411">
        <v>120750.39999999999</v>
      </c>
      <c r="N434" s="412">
        <f>INT($J434*M434)</f>
        <v>0</v>
      </c>
      <c r="O434" s="411">
        <v>0</v>
      </c>
      <c r="P434" s="412">
        <f>INT($J434*O434)</f>
        <v>0</v>
      </c>
      <c r="Q434" s="411">
        <f>+K434+M434+O434</f>
        <v>738659.6</v>
      </c>
      <c r="R434" s="412">
        <f>L434+N434+P434</f>
        <v>0</v>
      </c>
      <c r="S434" s="412"/>
      <c r="T434" s="412"/>
      <c r="U434" s="412"/>
      <c r="V434" s="409" t="s">
        <v>0</v>
      </c>
      <c r="W434" s="617" t="str">
        <f>+IF(J434&lt;0,"ng","")</f>
        <v/>
      </c>
    </row>
    <row r="435" spans="1:23" ht="24" hidden="1" customHeight="1">
      <c r="A435" s="372" t="s">
        <v>2072</v>
      </c>
      <c r="B435" s="413" t="s">
        <v>0</v>
      </c>
      <c r="C435" s="413" t="s">
        <v>792</v>
      </c>
      <c r="D435" s="413" t="s">
        <v>802</v>
      </c>
      <c r="E435" s="414" t="s">
        <v>729</v>
      </c>
      <c r="F435" s="415">
        <f t="shared" si="509"/>
        <v>2</v>
      </c>
      <c r="G435" s="415">
        <f>[5]내역서!F435</f>
        <v>2</v>
      </c>
      <c r="H435" s="415">
        <v>2</v>
      </c>
      <c r="I435" s="415">
        <f t="shared" si="510"/>
        <v>0</v>
      </c>
      <c r="J435" s="415">
        <f>내역서!F435</f>
        <v>0</v>
      </c>
      <c r="K435" s="416">
        <v>617909.19999999995</v>
      </c>
      <c r="L435" s="417">
        <f t="shared" si="511"/>
        <v>0</v>
      </c>
      <c r="M435" s="416">
        <v>120750.39999999999</v>
      </c>
      <c r="N435" s="417">
        <f t="shared" si="512"/>
        <v>0</v>
      </c>
      <c r="O435" s="416">
        <v>0</v>
      </c>
      <c r="P435" s="417">
        <f t="shared" si="513"/>
        <v>0</v>
      </c>
      <c r="Q435" s="416">
        <f t="shared" si="514"/>
        <v>738659.6</v>
      </c>
      <c r="R435" s="417">
        <f t="shared" si="472"/>
        <v>0</v>
      </c>
      <c r="S435" s="417">
        <f t="shared" ref="S435" si="545">J435-J434</f>
        <v>0</v>
      </c>
      <c r="T435" s="417">
        <f t="shared" ref="T435:U435" si="546">Q435-Q434</f>
        <v>0</v>
      </c>
      <c r="U435" s="417">
        <f t="shared" si="546"/>
        <v>0</v>
      </c>
      <c r="V435" s="414"/>
      <c r="W435" s="619" t="str">
        <f t="shared" si="498"/>
        <v/>
      </c>
    </row>
    <row r="436" spans="1:23" s="401" customFormat="1" ht="24" hidden="1" customHeight="1">
      <c r="A436" s="366" t="s">
        <v>5481</v>
      </c>
      <c r="B436" s="408" t="s">
        <v>0</v>
      </c>
      <c r="C436" s="408" t="s">
        <v>2265</v>
      </c>
      <c r="D436" s="408" t="s">
        <v>2198</v>
      </c>
      <c r="E436" s="409" t="s">
        <v>1860</v>
      </c>
      <c r="F436" s="410">
        <f>G436</f>
        <v>0</v>
      </c>
      <c r="G436" s="410">
        <f>[5]내역서!F436</f>
        <v>0</v>
      </c>
      <c r="H436" s="410">
        <v>0</v>
      </c>
      <c r="I436" s="410">
        <f>G436-H436</f>
        <v>0</v>
      </c>
      <c r="J436" s="410">
        <f>내역서!F436</f>
        <v>0</v>
      </c>
      <c r="K436" s="411">
        <v>1800750.2</v>
      </c>
      <c r="L436" s="412">
        <f>INT($J436*K436)</f>
        <v>0</v>
      </c>
      <c r="M436" s="411">
        <v>159632</v>
      </c>
      <c r="N436" s="412">
        <f>INT($J436*M436)</f>
        <v>0</v>
      </c>
      <c r="O436" s="411">
        <v>0</v>
      </c>
      <c r="P436" s="412">
        <f>INT($J436*O436)</f>
        <v>0</v>
      </c>
      <c r="Q436" s="411">
        <f>+K436+M436+O436</f>
        <v>1960382.2</v>
      </c>
      <c r="R436" s="412">
        <f>L436+N436+P436</f>
        <v>0</v>
      </c>
      <c r="S436" s="412"/>
      <c r="T436" s="412"/>
      <c r="U436" s="412"/>
      <c r="V436" s="409" t="s">
        <v>0</v>
      </c>
      <c r="W436" s="617" t="str">
        <f>+IF(J436&lt;0,"ng","")</f>
        <v/>
      </c>
    </row>
    <row r="437" spans="1:23" ht="24" hidden="1" customHeight="1">
      <c r="A437" s="372" t="s">
        <v>2072</v>
      </c>
      <c r="B437" s="413" t="s">
        <v>0</v>
      </c>
      <c r="C437" s="413" t="s">
        <v>792</v>
      </c>
      <c r="D437" s="413" t="s">
        <v>742</v>
      </c>
      <c r="E437" s="414" t="s">
        <v>729</v>
      </c>
      <c r="F437" s="415">
        <f t="shared" si="509"/>
        <v>0</v>
      </c>
      <c r="G437" s="415">
        <f>[5]내역서!F437</f>
        <v>0</v>
      </c>
      <c r="H437" s="415">
        <v>0</v>
      </c>
      <c r="I437" s="415">
        <f t="shared" si="510"/>
        <v>0</v>
      </c>
      <c r="J437" s="415">
        <f>내역서!F437</f>
        <v>0</v>
      </c>
      <c r="K437" s="416">
        <v>1800750.2</v>
      </c>
      <c r="L437" s="417">
        <f t="shared" si="511"/>
        <v>0</v>
      </c>
      <c r="M437" s="416">
        <v>159632</v>
      </c>
      <c r="N437" s="417">
        <f t="shared" si="512"/>
        <v>0</v>
      </c>
      <c r="O437" s="416">
        <v>0</v>
      </c>
      <c r="P437" s="417">
        <f t="shared" si="513"/>
        <v>0</v>
      </c>
      <c r="Q437" s="416">
        <f t="shared" si="514"/>
        <v>1960382.2</v>
      </c>
      <c r="R437" s="417">
        <f t="shared" si="472"/>
        <v>0</v>
      </c>
      <c r="S437" s="417">
        <f t="shared" ref="S437" si="547">J437-J436</f>
        <v>0</v>
      </c>
      <c r="T437" s="417">
        <f t="shared" ref="T437:U437" si="548">Q437-Q436</f>
        <v>0</v>
      </c>
      <c r="U437" s="417">
        <f t="shared" si="548"/>
        <v>0</v>
      </c>
      <c r="V437" s="414"/>
      <c r="W437" s="619" t="str">
        <f t="shared" si="498"/>
        <v/>
      </c>
    </row>
    <row r="438" spans="1:23" s="401" customFormat="1" ht="24" hidden="1" customHeight="1">
      <c r="A438" s="366" t="s">
        <v>2055</v>
      </c>
      <c r="B438" s="408" t="s">
        <v>0</v>
      </c>
      <c r="C438" s="408" t="s">
        <v>2265</v>
      </c>
      <c r="D438" s="408" t="s">
        <v>2261</v>
      </c>
      <c r="E438" s="409" t="s">
        <v>1860</v>
      </c>
      <c r="F438" s="410">
        <f>G438</f>
        <v>1</v>
      </c>
      <c r="G438" s="410">
        <f>[5]내역서!F438</f>
        <v>1</v>
      </c>
      <c r="H438" s="410"/>
      <c r="I438" s="410"/>
      <c r="J438" s="410">
        <f>내역서!F438</f>
        <v>0</v>
      </c>
      <c r="K438" s="411">
        <v>1800750.2</v>
      </c>
      <c r="L438" s="412">
        <f>INT($J438*K438)</f>
        <v>0</v>
      </c>
      <c r="M438" s="411">
        <v>159632</v>
      </c>
      <c r="N438" s="412">
        <f>INT($J438*M438)</f>
        <v>0</v>
      </c>
      <c r="O438" s="411">
        <v>0</v>
      </c>
      <c r="P438" s="412">
        <f>INT($J438*O438)</f>
        <v>0</v>
      </c>
      <c r="Q438" s="411">
        <f>+K438+M438+O438</f>
        <v>1960382.2</v>
      </c>
      <c r="R438" s="412">
        <f>L438+N438+P438</f>
        <v>0</v>
      </c>
      <c r="S438" s="412"/>
      <c r="T438" s="412"/>
      <c r="U438" s="412"/>
      <c r="V438" s="409" t="s">
        <v>0</v>
      </c>
      <c r="W438" s="617" t="str">
        <f>+IF(J438&lt;0,"ng","")</f>
        <v/>
      </c>
    </row>
    <row r="439" spans="1:23" ht="24" hidden="1" customHeight="1">
      <c r="A439" s="372" t="s">
        <v>5496</v>
      </c>
      <c r="B439" s="413" t="s">
        <v>0</v>
      </c>
      <c r="C439" s="413" t="s">
        <v>2265</v>
      </c>
      <c r="D439" s="413" t="s">
        <v>2261</v>
      </c>
      <c r="E439" s="414" t="s">
        <v>1860</v>
      </c>
      <c r="F439" s="415">
        <f t="shared" si="509"/>
        <v>1</v>
      </c>
      <c r="G439" s="415">
        <f>[5]내역서!F439</f>
        <v>1</v>
      </c>
      <c r="H439" s="415"/>
      <c r="I439" s="415"/>
      <c r="J439" s="415">
        <f>내역서!F439</f>
        <v>0</v>
      </c>
      <c r="K439" s="416">
        <v>1800750.2</v>
      </c>
      <c r="L439" s="417">
        <f t="shared" ref="L439" si="549">INT($J439*K439)</f>
        <v>0</v>
      </c>
      <c r="M439" s="416">
        <v>159632</v>
      </c>
      <c r="N439" s="417">
        <f t="shared" ref="N439" si="550">INT($J439*M439)</f>
        <v>0</v>
      </c>
      <c r="O439" s="416">
        <v>0</v>
      </c>
      <c r="P439" s="417">
        <f t="shared" ref="P439" si="551">INT($J439*O439)</f>
        <v>0</v>
      </c>
      <c r="Q439" s="416">
        <f t="shared" ref="Q439" si="552">+K439+M439+O439</f>
        <v>1960382.2</v>
      </c>
      <c r="R439" s="417">
        <f t="shared" ref="R439" si="553">L439+N439+P439</f>
        <v>0</v>
      </c>
      <c r="S439" s="417">
        <f t="shared" ref="S439" si="554">J439-J438</f>
        <v>0</v>
      </c>
      <c r="T439" s="417">
        <f t="shared" ref="T439:U439" si="555">Q439-Q438</f>
        <v>0</v>
      </c>
      <c r="U439" s="417">
        <f t="shared" si="555"/>
        <v>0</v>
      </c>
      <c r="V439" s="414"/>
      <c r="W439" s="619" t="str">
        <f t="shared" si="498"/>
        <v/>
      </c>
    </row>
    <row r="440" spans="1:23" s="401" customFormat="1" ht="24" hidden="1" customHeight="1">
      <c r="A440" s="366" t="s">
        <v>5495</v>
      </c>
      <c r="B440" s="408" t="s">
        <v>0</v>
      </c>
      <c r="C440" s="408" t="s">
        <v>2300</v>
      </c>
      <c r="D440" s="408" t="s">
        <v>2301</v>
      </c>
      <c r="E440" s="409" t="s">
        <v>1860</v>
      </c>
      <c r="F440" s="410">
        <f>G440</f>
        <v>12</v>
      </c>
      <c r="G440" s="410">
        <f>[5]내역서!F440</f>
        <v>12</v>
      </c>
      <c r="H440" s="410">
        <v>12</v>
      </c>
      <c r="I440" s="410">
        <f>G440-H440</f>
        <v>0</v>
      </c>
      <c r="J440" s="410">
        <f>내역서!F440</f>
        <v>0</v>
      </c>
      <c r="K440" s="411">
        <v>61794.2</v>
      </c>
      <c r="L440" s="412">
        <f>INT($J440*K440)</f>
        <v>0</v>
      </c>
      <c r="M440" s="411">
        <v>126684</v>
      </c>
      <c r="N440" s="412">
        <f>INT($J440*M440)</f>
        <v>0</v>
      </c>
      <c r="O440" s="411">
        <v>0</v>
      </c>
      <c r="P440" s="412">
        <f>INT($J440*O440)</f>
        <v>0</v>
      </c>
      <c r="Q440" s="411">
        <f>+K440+M440+O440</f>
        <v>188478.2</v>
      </c>
      <c r="R440" s="412">
        <f>L440+N440+P440</f>
        <v>0</v>
      </c>
      <c r="S440" s="412"/>
      <c r="T440" s="412"/>
      <c r="U440" s="412"/>
      <c r="V440" s="409" t="s">
        <v>0</v>
      </c>
      <c r="W440" s="617" t="str">
        <f>+IF(J440&lt;0,"ng","")</f>
        <v/>
      </c>
    </row>
    <row r="441" spans="1:23" ht="24" hidden="1" customHeight="1">
      <c r="A441" s="372" t="s">
        <v>5496</v>
      </c>
      <c r="B441" s="413" t="s">
        <v>0</v>
      </c>
      <c r="C441" s="413" t="s">
        <v>803</v>
      </c>
      <c r="D441" s="413" t="s">
        <v>804</v>
      </c>
      <c r="E441" s="414" t="s">
        <v>729</v>
      </c>
      <c r="F441" s="415">
        <f t="shared" si="509"/>
        <v>12</v>
      </c>
      <c r="G441" s="415">
        <f>[5]내역서!F441</f>
        <v>12</v>
      </c>
      <c r="H441" s="415">
        <v>12</v>
      </c>
      <c r="I441" s="415">
        <f t="shared" si="510"/>
        <v>0</v>
      </c>
      <c r="J441" s="415">
        <f>내역서!F441</f>
        <v>0</v>
      </c>
      <c r="K441" s="416">
        <v>61794.2</v>
      </c>
      <c r="L441" s="417">
        <f t="shared" si="511"/>
        <v>0</v>
      </c>
      <c r="M441" s="416">
        <v>126684</v>
      </c>
      <c r="N441" s="417">
        <f t="shared" si="512"/>
        <v>0</v>
      </c>
      <c r="O441" s="416">
        <v>0</v>
      </c>
      <c r="P441" s="417">
        <f t="shared" si="513"/>
        <v>0</v>
      </c>
      <c r="Q441" s="416">
        <f t="shared" si="514"/>
        <v>188478.2</v>
      </c>
      <c r="R441" s="417">
        <f t="shared" si="472"/>
        <v>0</v>
      </c>
      <c r="S441" s="417">
        <f t="shared" ref="S441" si="556">J441-J440</f>
        <v>0</v>
      </c>
      <c r="T441" s="417">
        <f t="shared" ref="T441:U441" si="557">Q441-Q440</f>
        <v>0</v>
      </c>
      <c r="U441" s="417">
        <f t="shared" si="557"/>
        <v>0</v>
      </c>
      <c r="V441" s="414"/>
      <c r="W441" s="619" t="str">
        <f t="shared" si="498"/>
        <v/>
      </c>
    </row>
    <row r="442" spans="1:23" s="401" customFormat="1" ht="24" hidden="1" customHeight="1">
      <c r="A442" s="366" t="s">
        <v>5487</v>
      </c>
      <c r="B442" s="408" t="s">
        <v>0</v>
      </c>
      <c r="C442" s="408" t="s">
        <v>2300</v>
      </c>
      <c r="D442" s="408" t="s">
        <v>2302</v>
      </c>
      <c r="E442" s="409" t="s">
        <v>1860</v>
      </c>
      <c r="F442" s="410">
        <f>G442</f>
        <v>14</v>
      </c>
      <c r="G442" s="410">
        <f>[5]내역서!F442</f>
        <v>14</v>
      </c>
      <c r="H442" s="410">
        <v>14</v>
      </c>
      <c r="I442" s="410">
        <f>G442-H442</f>
        <v>0</v>
      </c>
      <c r="J442" s="410">
        <f>내역서!F442</f>
        <v>0</v>
      </c>
      <c r="K442" s="411">
        <v>127176.6</v>
      </c>
      <c r="L442" s="412">
        <f>INT($J442*K442)</f>
        <v>0</v>
      </c>
      <c r="M442" s="411">
        <v>179937.6</v>
      </c>
      <c r="N442" s="412">
        <f>INT($J442*M442)</f>
        <v>0</v>
      </c>
      <c r="O442" s="411">
        <v>0</v>
      </c>
      <c r="P442" s="412">
        <f>INT($J442*O442)</f>
        <v>0</v>
      </c>
      <c r="Q442" s="411">
        <f>+K442+M442+O442</f>
        <v>307114.2</v>
      </c>
      <c r="R442" s="412">
        <f>L442+N442+P442</f>
        <v>0</v>
      </c>
      <c r="S442" s="412"/>
      <c r="T442" s="412"/>
      <c r="U442" s="412"/>
      <c r="V442" s="409" t="s">
        <v>0</v>
      </c>
      <c r="W442" s="617" t="str">
        <f>+IF(J442&lt;0,"ng","")</f>
        <v/>
      </c>
    </row>
    <row r="443" spans="1:23" ht="24" hidden="1" customHeight="1">
      <c r="A443" s="372" t="s">
        <v>5484</v>
      </c>
      <c r="B443" s="413" t="s">
        <v>0</v>
      </c>
      <c r="C443" s="413" t="s">
        <v>803</v>
      </c>
      <c r="D443" s="413" t="s">
        <v>805</v>
      </c>
      <c r="E443" s="414" t="s">
        <v>729</v>
      </c>
      <c r="F443" s="415">
        <f t="shared" si="509"/>
        <v>14</v>
      </c>
      <c r="G443" s="415">
        <f>[5]내역서!F443</f>
        <v>14</v>
      </c>
      <c r="H443" s="415">
        <v>14</v>
      </c>
      <c r="I443" s="415">
        <f t="shared" si="510"/>
        <v>0</v>
      </c>
      <c r="J443" s="415">
        <f>내역서!F443</f>
        <v>0</v>
      </c>
      <c r="K443" s="416">
        <v>127176.6</v>
      </c>
      <c r="L443" s="417">
        <f t="shared" si="511"/>
        <v>0</v>
      </c>
      <c r="M443" s="416">
        <v>179937.6</v>
      </c>
      <c r="N443" s="417">
        <f t="shared" si="512"/>
        <v>0</v>
      </c>
      <c r="O443" s="416">
        <v>0</v>
      </c>
      <c r="P443" s="417">
        <f t="shared" si="513"/>
        <v>0</v>
      </c>
      <c r="Q443" s="416">
        <f t="shared" si="514"/>
        <v>307114.2</v>
      </c>
      <c r="R443" s="417">
        <f t="shared" si="472"/>
        <v>0</v>
      </c>
      <c r="S443" s="417">
        <f t="shared" ref="S443" si="558">J443-J442</f>
        <v>0</v>
      </c>
      <c r="T443" s="417">
        <f t="shared" ref="T443:U443" si="559">Q443-Q442</f>
        <v>0</v>
      </c>
      <c r="U443" s="417">
        <f t="shared" si="559"/>
        <v>0</v>
      </c>
      <c r="V443" s="414"/>
      <c r="W443" s="619" t="str">
        <f t="shared" si="498"/>
        <v/>
      </c>
    </row>
    <row r="444" spans="1:23" s="401" customFormat="1" ht="24" hidden="1" customHeight="1">
      <c r="A444" s="366" t="s">
        <v>5515</v>
      </c>
      <c r="B444" s="408" t="s">
        <v>0</v>
      </c>
      <c r="C444" s="408" t="s">
        <v>2300</v>
      </c>
      <c r="D444" s="408" t="s">
        <v>2304</v>
      </c>
      <c r="E444" s="409" t="s">
        <v>1860</v>
      </c>
      <c r="F444" s="410">
        <f>G444</f>
        <v>1</v>
      </c>
      <c r="G444" s="410">
        <f>[5]내역서!F444</f>
        <v>1</v>
      </c>
      <c r="H444" s="410">
        <v>1</v>
      </c>
      <c r="I444" s="410">
        <f>G444-H444</f>
        <v>0</v>
      </c>
      <c r="J444" s="410">
        <f>내역서!F444</f>
        <v>0</v>
      </c>
      <c r="K444" s="411">
        <v>202115.6</v>
      </c>
      <c r="L444" s="412">
        <f>INT($J444*K444)</f>
        <v>0</v>
      </c>
      <c r="M444" s="411">
        <v>201572.8</v>
      </c>
      <c r="N444" s="412">
        <f>INT($J444*M444)</f>
        <v>0</v>
      </c>
      <c r="O444" s="411">
        <v>0</v>
      </c>
      <c r="P444" s="412">
        <f>INT($J444*O444)</f>
        <v>0</v>
      </c>
      <c r="Q444" s="411">
        <f>+K444+M444+O444</f>
        <v>403688.4</v>
      </c>
      <c r="R444" s="412">
        <f>L444+N444+P444</f>
        <v>0</v>
      </c>
      <c r="S444" s="412"/>
      <c r="T444" s="412"/>
      <c r="U444" s="412"/>
      <c r="V444" s="409" t="s">
        <v>0</v>
      </c>
      <c r="W444" s="617" t="str">
        <f>+IF(J444&lt;0,"ng","")</f>
        <v/>
      </c>
    </row>
    <row r="445" spans="1:23" ht="24" hidden="1" customHeight="1">
      <c r="A445" s="372" t="s">
        <v>2072</v>
      </c>
      <c r="B445" s="413" t="s">
        <v>0</v>
      </c>
      <c r="C445" s="413" t="s">
        <v>803</v>
      </c>
      <c r="D445" s="413" t="s">
        <v>806</v>
      </c>
      <c r="E445" s="414" t="s">
        <v>729</v>
      </c>
      <c r="F445" s="415">
        <f t="shared" si="509"/>
        <v>1</v>
      </c>
      <c r="G445" s="415">
        <f>[5]내역서!F445</f>
        <v>1</v>
      </c>
      <c r="H445" s="415">
        <v>1</v>
      </c>
      <c r="I445" s="415">
        <f t="shared" si="510"/>
        <v>0</v>
      </c>
      <c r="J445" s="415">
        <f>내역서!F445</f>
        <v>0</v>
      </c>
      <c r="K445" s="416">
        <v>202115.6</v>
      </c>
      <c r="L445" s="417">
        <f t="shared" si="511"/>
        <v>0</v>
      </c>
      <c r="M445" s="416">
        <v>201572.8</v>
      </c>
      <c r="N445" s="417">
        <f t="shared" si="512"/>
        <v>0</v>
      </c>
      <c r="O445" s="416">
        <v>0</v>
      </c>
      <c r="P445" s="417">
        <f t="shared" si="513"/>
        <v>0</v>
      </c>
      <c r="Q445" s="416">
        <f t="shared" si="514"/>
        <v>403688.4</v>
      </c>
      <c r="R445" s="417">
        <f t="shared" si="472"/>
        <v>0</v>
      </c>
      <c r="S445" s="417">
        <f t="shared" ref="S445" si="560">J445-J444</f>
        <v>0</v>
      </c>
      <c r="T445" s="417">
        <f t="shared" ref="T445:U445" si="561">Q445-Q444</f>
        <v>0</v>
      </c>
      <c r="U445" s="417">
        <f t="shared" si="561"/>
        <v>0</v>
      </c>
      <c r="V445" s="414"/>
      <c r="W445" s="619" t="str">
        <f t="shared" si="498"/>
        <v/>
      </c>
    </row>
    <row r="446" spans="1:23" s="401" customFormat="1" ht="24" hidden="1" customHeight="1">
      <c r="A446" s="366" t="s">
        <v>2055</v>
      </c>
      <c r="B446" s="408" t="s">
        <v>0</v>
      </c>
      <c r="C446" s="408" t="s">
        <v>2300</v>
      </c>
      <c r="D446" s="408" t="s">
        <v>2305</v>
      </c>
      <c r="E446" s="409" t="s">
        <v>1860</v>
      </c>
      <c r="F446" s="410">
        <f>G446</f>
        <v>2</v>
      </c>
      <c r="G446" s="410">
        <f>[5]내역서!F446</f>
        <v>2</v>
      </c>
      <c r="H446" s="410"/>
      <c r="I446" s="410"/>
      <c r="J446" s="410">
        <f>내역서!F446</f>
        <v>0</v>
      </c>
      <c r="K446" s="411">
        <v>202115.6</v>
      </c>
      <c r="L446" s="412">
        <f>INT($J446*K446)</f>
        <v>0</v>
      </c>
      <c r="M446" s="411">
        <v>201572.8</v>
      </c>
      <c r="N446" s="412">
        <f>INT($J446*M446)</f>
        <v>0</v>
      </c>
      <c r="O446" s="411">
        <v>0</v>
      </c>
      <c r="P446" s="412">
        <f>INT($J446*O446)</f>
        <v>0</v>
      </c>
      <c r="Q446" s="411">
        <f>+K446+M446+O446</f>
        <v>403688.4</v>
      </c>
      <c r="R446" s="412">
        <f>L446+N446+P446</f>
        <v>0</v>
      </c>
      <c r="S446" s="412"/>
      <c r="T446" s="412"/>
      <c r="U446" s="412"/>
      <c r="V446" s="409" t="s">
        <v>0</v>
      </c>
      <c r="W446" s="617" t="str">
        <f>+IF(J446&lt;0,"ng","")</f>
        <v/>
      </c>
    </row>
    <row r="447" spans="1:23" ht="24" hidden="1" customHeight="1">
      <c r="A447" s="372" t="s">
        <v>2072</v>
      </c>
      <c r="B447" s="413" t="s">
        <v>0</v>
      </c>
      <c r="C447" s="413" t="s">
        <v>2300</v>
      </c>
      <c r="D447" s="413" t="s">
        <v>2305</v>
      </c>
      <c r="E447" s="414" t="s">
        <v>1860</v>
      </c>
      <c r="F447" s="415">
        <f t="shared" si="509"/>
        <v>2</v>
      </c>
      <c r="G447" s="415">
        <f>[5]내역서!F447</f>
        <v>2</v>
      </c>
      <c r="H447" s="415"/>
      <c r="I447" s="415"/>
      <c r="J447" s="415">
        <f>내역서!F447</f>
        <v>0</v>
      </c>
      <c r="K447" s="416">
        <v>202115.6</v>
      </c>
      <c r="L447" s="417">
        <f t="shared" ref="L447" si="562">INT($J447*K447)</f>
        <v>0</v>
      </c>
      <c r="M447" s="416">
        <v>201572.8</v>
      </c>
      <c r="N447" s="417">
        <f t="shared" ref="N447" si="563">INT($J447*M447)</f>
        <v>0</v>
      </c>
      <c r="O447" s="416">
        <v>0</v>
      </c>
      <c r="P447" s="417">
        <f t="shared" ref="P447" si="564">INT($J447*O447)</f>
        <v>0</v>
      </c>
      <c r="Q447" s="416">
        <f t="shared" ref="Q447" si="565">+K447+M447+O447</f>
        <v>403688.4</v>
      </c>
      <c r="R447" s="417">
        <f t="shared" ref="R447" si="566">L447+N447+P447</f>
        <v>0</v>
      </c>
      <c r="S447" s="417">
        <f t="shared" ref="S447" si="567">J447-J446</f>
        <v>0</v>
      </c>
      <c r="T447" s="417">
        <f t="shared" ref="T447:U447" si="568">Q447-Q446</f>
        <v>0</v>
      </c>
      <c r="U447" s="417">
        <f t="shared" si="568"/>
        <v>0</v>
      </c>
      <c r="V447" s="414"/>
      <c r="W447" s="619" t="str">
        <f t="shared" si="498"/>
        <v/>
      </c>
    </row>
    <row r="448" spans="1:23" s="401" customFormat="1" ht="24" hidden="1" customHeight="1">
      <c r="A448" s="366" t="s">
        <v>2055</v>
      </c>
      <c r="B448" s="408" t="s">
        <v>0</v>
      </c>
      <c r="C448" s="408" t="s">
        <v>2308</v>
      </c>
      <c r="D448" s="408" t="s">
        <v>2309</v>
      </c>
      <c r="E448" s="409" t="s">
        <v>1860</v>
      </c>
      <c r="F448" s="410">
        <f>G448</f>
        <v>29</v>
      </c>
      <c r="G448" s="410">
        <f>[5]내역서!F448</f>
        <v>29</v>
      </c>
      <c r="H448" s="410">
        <v>29</v>
      </c>
      <c r="I448" s="410">
        <f>G448-H448</f>
        <v>0</v>
      </c>
      <c r="J448" s="410">
        <f>내역서!F448</f>
        <v>0</v>
      </c>
      <c r="K448" s="411">
        <v>0</v>
      </c>
      <c r="L448" s="412">
        <f>INT($J448*K448)</f>
        <v>0</v>
      </c>
      <c r="M448" s="411">
        <v>0</v>
      </c>
      <c r="N448" s="412">
        <f>INT($J448*M448)</f>
        <v>0</v>
      </c>
      <c r="O448" s="411">
        <v>36658.400000000001</v>
      </c>
      <c r="P448" s="412">
        <f>INT($J448*O448)</f>
        <v>0</v>
      </c>
      <c r="Q448" s="411">
        <f>+K448+M448+O448</f>
        <v>36658.400000000001</v>
      </c>
      <c r="R448" s="412">
        <f>L448+N448+P448</f>
        <v>0</v>
      </c>
      <c r="S448" s="412"/>
      <c r="T448" s="412"/>
      <c r="U448" s="412"/>
      <c r="V448" s="409" t="s">
        <v>0</v>
      </c>
      <c r="W448" s="617" t="str">
        <f>+IF(J448&lt;0,"ng","")</f>
        <v/>
      </c>
    </row>
    <row r="449" spans="1:23" ht="24" hidden="1" customHeight="1">
      <c r="A449" s="372" t="s">
        <v>2072</v>
      </c>
      <c r="B449" s="413" t="s">
        <v>0</v>
      </c>
      <c r="C449" s="413" t="s">
        <v>807</v>
      </c>
      <c r="D449" s="413" t="s">
        <v>808</v>
      </c>
      <c r="E449" s="414" t="s">
        <v>729</v>
      </c>
      <c r="F449" s="415">
        <f t="shared" si="509"/>
        <v>29</v>
      </c>
      <c r="G449" s="415">
        <f>[5]내역서!F449</f>
        <v>29</v>
      </c>
      <c r="H449" s="415">
        <v>29</v>
      </c>
      <c r="I449" s="415">
        <f t="shared" si="510"/>
        <v>0</v>
      </c>
      <c r="J449" s="415">
        <f>내역서!F449</f>
        <v>0</v>
      </c>
      <c r="K449" s="416">
        <v>0</v>
      </c>
      <c r="L449" s="417">
        <f t="shared" si="511"/>
        <v>0</v>
      </c>
      <c r="M449" s="416">
        <v>0</v>
      </c>
      <c r="N449" s="417">
        <f t="shared" si="512"/>
        <v>0</v>
      </c>
      <c r="O449" s="416">
        <v>36658.400000000001</v>
      </c>
      <c r="P449" s="417">
        <f t="shared" si="513"/>
        <v>0</v>
      </c>
      <c r="Q449" s="416">
        <f t="shared" si="514"/>
        <v>36658.400000000001</v>
      </c>
      <c r="R449" s="417">
        <f t="shared" si="472"/>
        <v>0</v>
      </c>
      <c r="S449" s="417">
        <f t="shared" ref="S449" si="569">J449-J448</f>
        <v>0</v>
      </c>
      <c r="T449" s="417">
        <f t="shared" ref="T449:U449" si="570">Q449-Q448</f>
        <v>0</v>
      </c>
      <c r="U449" s="417">
        <f t="shared" si="570"/>
        <v>0</v>
      </c>
      <c r="V449" s="414"/>
      <c r="W449" s="619" t="str">
        <f t="shared" si="498"/>
        <v/>
      </c>
    </row>
    <row r="450" spans="1:23" s="401" customFormat="1" ht="24" hidden="1" customHeight="1">
      <c r="A450" s="366" t="s">
        <v>5432</v>
      </c>
      <c r="B450" s="408" t="s">
        <v>0</v>
      </c>
      <c r="C450" s="408" t="s">
        <v>2311</v>
      </c>
      <c r="D450" s="408" t="s">
        <v>2312</v>
      </c>
      <c r="E450" s="409" t="s">
        <v>1860</v>
      </c>
      <c r="F450" s="410">
        <f>G450</f>
        <v>2</v>
      </c>
      <c r="G450" s="410">
        <f>[5]내역서!F450</f>
        <v>2</v>
      </c>
      <c r="H450" s="410">
        <v>2</v>
      </c>
      <c r="I450" s="410">
        <f>G450-H450</f>
        <v>0</v>
      </c>
      <c r="J450" s="410">
        <f>내역서!F450</f>
        <v>0</v>
      </c>
      <c r="K450" s="411">
        <v>47327.9</v>
      </c>
      <c r="L450" s="412">
        <f>INT($J450*K450)</f>
        <v>0</v>
      </c>
      <c r="M450" s="411">
        <v>88966.399999999994</v>
      </c>
      <c r="N450" s="412">
        <f>INT($J450*M450)</f>
        <v>0</v>
      </c>
      <c r="O450" s="411">
        <v>1782.6</v>
      </c>
      <c r="P450" s="412">
        <f>INT($J450*O450)</f>
        <v>0</v>
      </c>
      <c r="Q450" s="411">
        <f>+K450+M450+O450</f>
        <v>138076.9</v>
      </c>
      <c r="R450" s="412">
        <f>L450+N450+P450</f>
        <v>0</v>
      </c>
      <c r="S450" s="412"/>
      <c r="T450" s="412"/>
      <c r="U450" s="412"/>
      <c r="V450" s="409" t="s">
        <v>0</v>
      </c>
      <c r="W450" s="617" t="str">
        <f>+IF(J450&lt;0,"ng","")</f>
        <v/>
      </c>
    </row>
    <row r="451" spans="1:23" ht="24" hidden="1" customHeight="1">
      <c r="A451" s="372" t="s">
        <v>5502</v>
      </c>
      <c r="B451" s="413" t="s">
        <v>0</v>
      </c>
      <c r="C451" s="413" t="s">
        <v>809</v>
      </c>
      <c r="D451" s="413" t="s">
        <v>810</v>
      </c>
      <c r="E451" s="414" t="s">
        <v>729</v>
      </c>
      <c r="F451" s="415">
        <f t="shared" si="509"/>
        <v>2</v>
      </c>
      <c r="G451" s="415">
        <f>[5]내역서!F451</f>
        <v>2</v>
      </c>
      <c r="H451" s="415">
        <v>2</v>
      </c>
      <c r="I451" s="415">
        <f t="shared" si="510"/>
        <v>0</v>
      </c>
      <c r="J451" s="415">
        <f>내역서!F451</f>
        <v>0</v>
      </c>
      <c r="K451" s="416">
        <v>47327.9</v>
      </c>
      <c r="L451" s="417">
        <f t="shared" si="511"/>
        <v>0</v>
      </c>
      <c r="M451" s="416">
        <v>88966.399999999994</v>
      </c>
      <c r="N451" s="417">
        <f t="shared" si="512"/>
        <v>0</v>
      </c>
      <c r="O451" s="416">
        <v>1782.6</v>
      </c>
      <c r="P451" s="417">
        <f t="shared" si="513"/>
        <v>0</v>
      </c>
      <c r="Q451" s="416">
        <f t="shared" si="514"/>
        <v>138076.9</v>
      </c>
      <c r="R451" s="417">
        <f t="shared" si="472"/>
        <v>0</v>
      </c>
      <c r="S451" s="417">
        <f t="shared" ref="S451" si="571">J451-J450</f>
        <v>0</v>
      </c>
      <c r="T451" s="417">
        <f t="shared" ref="T451:U451" si="572">Q451-Q450</f>
        <v>0</v>
      </c>
      <c r="U451" s="417">
        <f t="shared" si="572"/>
        <v>0</v>
      </c>
      <c r="V451" s="414"/>
      <c r="W451" s="619" t="str">
        <f t="shared" si="498"/>
        <v/>
      </c>
    </row>
    <row r="452" spans="1:23" s="401" customFormat="1" ht="24" hidden="1" customHeight="1">
      <c r="A452" s="366" t="s">
        <v>2055</v>
      </c>
      <c r="B452" s="408" t="s">
        <v>0</v>
      </c>
      <c r="C452" s="408" t="s">
        <v>2236</v>
      </c>
      <c r="D452" s="408" t="s">
        <v>2312</v>
      </c>
      <c r="E452" s="409" t="s">
        <v>22</v>
      </c>
      <c r="F452" s="410">
        <f>G452</f>
        <v>2.4</v>
      </c>
      <c r="G452" s="410">
        <f>[5]내역서!F452</f>
        <v>2.4</v>
      </c>
      <c r="H452" s="410">
        <v>2.4</v>
      </c>
      <c r="I452" s="410">
        <f>G452-H452</f>
        <v>0</v>
      </c>
      <c r="J452" s="410">
        <f>내역서!F452</f>
        <v>0</v>
      </c>
      <c r="K452" s="411">
        <v>12538.8</v>
      </c>
      <c r="L452" s="412">
        <f>INT($J452*K452)</f>
        <v>0</v>
      </c>
      <c r="M452" s="411">
        <v>127653.6</v>
      </c>
      <c r="N452" s="412">
        <f>INT($J452*M452)</f>
        <v>0</v>
      </c>
      <c r="O452" s="411">
        <v>0</v>
      </c>
      <c r="P452" s="412">
        <f>INT($J452*O452)</f>
        <v>0</v>
      </c>
      <c r="Q452" s="411">
        <f>+K452+M452+O452</f>
        <v>140192.4</v>
      </c>
      <c r="R452" s="412">
        <f>L452+N452+P452</f>
        <v>0</v>
      </c>
      <c r="S452" s="412"/>
      <c r="T452" s="412"/>
      <c r="U452" s="412"/>
      <c r="V452" s="409" t="s">
        <v>0</v>
      </c>
      <c r="W452" s="617" t="str">
        <f>+IF(J452&lt;0,"ng","")</f>
        <v/>
      </c>
    </row>
    <row r="453" spans="1:23" ht="24" hidden="1" customHeight="1">
      <c r="A453" s="372" t="s">
        <v>2072</v>
      </c>
      <c r="B453" s="413" t="s">
        <v>0</v>
      </c>
      <c r="C453" s="413" t="s">
        <v>769</v>
      </c>
      <c r="D453" s="413" t="s">
        <v>810</v>
      </c>
      <c r="E453" s="414" t="s">
        <v>22</v>
      </c>
      <c r="F453" s="415">
        <f t="shared" si="509"/>
        <v>2.4</v>
      </c>
      <c r="G453" s="415">
        <f>[5]내역서!F453</f>
        <v>2.4</v>
      </c>
      <c r="H453" s="415">
        <v>2.4</v>
      </c>
      <c r="I453" s="415">
        <f t="shared" si="510"/>
        <v>0</v>
      </c>
      <c r="J453" s="415">
        <f>내역서!F453</f>
        <v>0</v>
      </c>
      <c r="K453" s="416">
        <v>12538.8</v>
      </c>
      <c r="L453" s="417">
        <f t="shared" si="511"/>
        <v>0</v>
      </c>
      <c r="M453" s="416">
        <v>127653.6</v>
      </c>
      <c r="N453" s="417">
        <f t="shared" si="512"/>
        <v>0</v>
      </c>
      <c r="O453" s="416">
        <v>0</v>
      </c>
      <c r="P453" s="417">
        <f t="shared" si="513"/>
        <v>0</v>
      </c>
      <c r="Q453" s="416">
        <f t="shared" si="514"/>
        <v>140192.4</v>
      </c>
      <c r="R453" s="417">
        <f t="shared" si="472"/>
        <v>0</v>
      </c>
      <c r="S453" s="417">
        <f t="shared" ref="S453" si="573">J453-J452</f>
        <v>0</v>
      </c>
      <c r="T453" s="417">
        <f t="shared" ref="T453:U453" si="574">Q453-Q452</f>
        <v>0</v>
      </c>
      <c r="U453" s="417">
        <f t="shared" si="574"/>
        <v>0</v>
      </c>
      <c r="V453" s="414"/>
      <c r="W453" s="619" t="str">
        <f t="shared" si="498"/>
        <v/>
      </c>
    </row>
    <row r="454" spans="1:23" s="401" customFormat="1" ht="24" hidden="1" customHeight="1">
      <c r="A454" s="366" t="s">
        <v>5494</v>
      </c>
      <c r="B454" s="408" t="s">
        <v>0</v>
      </c>
      <c r="C454" s="408" t="s">
        <v>2314</v>
      </c>
      <c r="D454" s="408" t="s">
        <v>2312</v>
      </c>
      <c r="E454" s="409" t="s">
        <v>1860</v>
      </c>
      <c r="F454" s="410">
        <f>G454</f>
        <v>4</v>
      </c>
      <c r="G454" s="410">
        <f>[5]내역서!F454</f>
        <v>4</v>
      </c>
      <c r="H454" s="410">
        <v>4</v>
      </c>
      <c r="I454" s="410">
        <f>G454-H454</f>
        <v>0</v>
      </c>
      <c r="J454" s="410">
        <f>내역서!F454</f>
        <v>0</v>
      </c>
      <c r="K454" s="411">
        <v>10156.700000000001</v>
      </c>
      <c r="L454" s="412">
        <f>INT($J454*K454)</f>
        <v>0</v>
      </c>
      <c r="M454" s="411">
        <v>37529.599999999999</v>
      </c>
      <c r="N454" s="412">
        <f>INT($J454*M454)</f>
        <v>0</v>
      </c>
      <c r="O454" s="411">
        <v>0</v>
      </c>
      <c r="P454" s="412">
        <f>INT($J454*O454)</f>
        <v>0</v>
      </c>
      <c r="Q454" s="411">
        <f>+K454+M454+O454</f>
        <v>47686.3</v>
      </c>
      <c r="R454" s="412">
        <f>L454+N454+P454</f>
        <v>0</v>
      </c>
      <c r="S454" s="412"/>
      <c r="T454" s="412"/>
      <c r="U454" s="412"/>
      <c r="V454" s="409" t="s">
        <v>0</v>
      </c>
      <c r="W454" s="617" t="str">
        <f>+IF(J454&lt;0,"ng","")</f>
        <v/>
      </c>
    </row>
    <row r="455" spans="1:23" ht="24" hidden="1" customHeight="1">
      <c r="A455" s="372" t="s">
        <v>5516</v>
      </c>
      <c r="B455" s="413" t="s">
        <v>0</v>
      </c>
      <c r="C455" s="413" t="s">
        <v>811</v>
      </c>
      <c r="D455" s="413" t="s">
        <v>810</v>
      </c>
      <c r="E455" s="414" t="s">
        <v>729</v>
      </c>
      <c r="F455" s="415">
        <f t="shared" si="509"/>
        <v>4</v>
      </c>
      <c r="G455" s="415">
        <f>[5]내역서!F455</f>
        <v>4</v>
      </c>
      <c r="H455" s="415">
        <v>4</v>
      </c>
      <c r="I455" s="415">
        <f t="shared" si="510"/>
        <v>0</v>
      </c>
      <c r="J455" s="415">
        <f>내역서!F455</f>
        <v>0</v>
      </c>
      <c r="K455" s="416">
        <v>10156.700000000001</v>
      </c>
      <c r="L455" s="417">
        <f t="shared" si="511"/>
        <v>0</v>
      </c>
      <c r="M455" s="416">
        <v>37529.599999999999</v>
      </c>
      <c r="N455" s="417">
        <f t="shared" si="512"/>
        <v>0</v>
      </c>
      <c r="O455" s="416">
        <v>0</v>
      </c>
      <c r="P455" s="417">
        <f t="shared" si="513"/>
        <v>0</v>
      </c>
      <c r="Q455" s="416">
        <f t="shared" si="514"/>
        <v>47686.3</v>
      </c>
      <c r="R455" s="417">
        <f t="shared" si="472"/>
        <v>0</v>
      </c>
      <c r="S455" s="417">
        <f t="shared" ref="S455" si="575">J455-J454</f>
        <v>0</v>
      </c>
      <c r="T455" s="417">
        <f t="shared" ref="T455:U455" si="576">Q455-Q454</f>
        <v>0</v>
      </c>
      <c r="U455" s="417">
        <f t="shared" si="576"/>
        <v>0</v>
      </c>
      <c r="V455" s="414"/>
      <c r="W455" s="619" t="str">
        <f t="shared" si="498"/>
        <v/>
      </c>
    </row>
    <row r="456" spans="1:23" s="401" customFormat="1" ht="24" hidden="1" customHeight="1">
      <c r="A456" s="366" t="s">
        <v>5429</v>
      </c>
      <c r="B456" s="436" t="s">
        <v>2316</v>
      </c>
      <c r="C456" s="436" t="s">
        <v>2317</v>
      </c>
      <c r="D456" s="436" t="s">
        <v>0</v>
      </c>
      <c r="E456" s="437" t="s">
        <v>0</v>
      </c>
      <c r="F456" s="438">
        <v>0</v>
      </c>
      <c r="G456" s="438">
        <f>[5]내역서!F456</f>
        <v>0</v>
      </c>
      <c r="H456" s="438">
        <v>0</v>
      </c>
      <c r="I456" s="438"/>
      <c r="J456" s="438">
        <f>내역서!F456</f>
        <v>0</v>
      </c>
      <c r="K456" s="439"/>
      <c r="L456" s="440">
        <f>SUMIF($A$458:$A$465,"당초",L458:L465)</f>
        <v>0</v>
      </c>
      <c r="M456" s="439"/>
      <c r="N456" s="440">
        <f>SUMIF($A$458:$A$465,"당초",N458:N465)</f>
        <v>0</v>
      </c>
      <c r="O456" s="439"/>
      <c r="P456" s="440">
        <f>SUMIF($A$458:$A$465,"당초",P458:P465)</f>
        <v>0</v>
      </c>
      <c r="Q456" s="438"/>
      <c r="R456" s="440">
        <f>SUMIF($A$459:$A$465,"변경",R458:R464)</f>
        <v>0</v>
      </c>
      <c r="S456" s="440"/>
      <c r="T456" s="440"/>
      <c r="U456" s="440"/>
      <c r="V456" s="441" t="s">
        <v>0</v>
      </c>
      <c r="W456" s="617" t="str">
        <f>+IF(J456&lt;0,"ng","")</f>
        <v/>
      </c>
    </row>
    <row r="457" spans="1:23" ht="24" hidden="1" customHeight="1">
      <c r="A457" s="372" t="s">
        <v>2072</v>
      </c>
      <c r="B457" s="442" t="s">
        <v>1787</v>
      </c>
      <c r="C457" s="442" t="s">
        <v>812</v>
      </c>
      <c r="D457" s="442" t="s">
        <v>0</v>
      </c>
      <c r="E457" s="443" t="s">
        <v>0</v>
      </c>
      <c r="F457" s="444">
        <v>0</v>
      </c>
      <c r="G457" s="444">
        <f>[5]내역서!F457</f>
        <v>0</v>
      </c>
      <c r="H457" s="444">
        <v>0</v>
      </c>
      <c r="I457" s="444"/>
      <c r="J457" s="444">
        <f>내역서!F457</f>
        <v>0</v>
      </c>
      <c r="K457" s="445"/>
      <c r="L457" s="446">
        <f>SUMIF($A$458:$A$465,"변경",L458:L465)</f>
        <v>0</v>
      </c>
      <c r="M457" s="445"/>
      <c r="N457" s="446">
        <f>SUMIF($A$458:$A$465,"변경",N458:N465)</f>
        <v>0</v>
      </c>
      <c r="O457" s="445"/>
      <c r="P457" s="446">
        <f>SUMIF($A$458:$A$465,"변경",P458:P465)</f>
        <v>0</v>
      </c>
      <c r="Q457" s="444"/>
      <c r="R457" s="446">
        <f>SUMIF($A$459:$A$465,"변경",R459:R465)</f>
        <v>0</v>
      </c>
      <c r="S457" s="446">
        <f t="shared" ref="S457" si="577">J457-J456</f>
        <v>0</v>
      </c>
      <c r="T457" s="446">
        <f t="shared" ref="T457:U457" si="578">Q457-Q456</f>
        <v>0</v>
      </c>
      <c r="U457" s="446">
        <f t="shared" si="578"/>
        <v>0</v>
      </c>
      <c r="V457" s="447"/>
      <c r="W457" s="619" t="str">
        <f t="shared" si="498"/>
        <v/>
      </c>
    </row>
    <row r="458" spans="1:23" s="401" customFormat="1" ht="24" hidden="1" customHeight="1">
      <c r="A458" s="366" t="s">
        <v>5513</v>
      </c>
      <c r="B458" s="408" t="s">
        <v>0</v>
      </c>
      <c r="C458" s="408" t="s">
        <v>2147</v>
      </c>
      <c r="D458" s="408" t="s">
        <v>2319</v>
      </c>
      <c r="E458" s="409" t="s">
        <v>615</v>
      </c>
      <c r="F458" s="410">
        <f t="shared" ref="F458:F465" si="579">G458</f>
        <v>8</v>
      </c>
      <c r="G458" s="410">
        <f>[5]내역서!F458</f>
        <v>8</v>
      </c>
      <c r="H458" s="410">
        <v>8</v>
      </c>
      <c r="I458" s="410">
        <f>G458-H458</f>
        <v>0</v>
      </c>
      <c r="J458" s="410">
        <f>내역서!F458</f>
        <v>0</v>
      </c>
      <c r="K458" s="411">
        <v>4502.5</v>
      </c>
      <c r="L458" s="412">
        <f>INT($J458*K458)</f>
        <v>0</v>
      </c>
      <c r="M458" s="411">
        <v>19455.5</v>
      </c>
      <c r="N458" s="412">
        <f>INT($J458*M458)</f>
        <v>0</v>
      </c>
      <c r="O458" s="411">
        <v>9017.9</v>
      </c>
      <c r="P458" s="412">
        <f>INT($J458*O458)</f>
        <v>0</v>
      </c>
      <c r="Q458" s="411">
        <f>+K458+M458+O458</f>
        <v>32975.9</v>
      </c>
      <c r="R458" s="412">
        <f>L458+N458+P458</f>
        <v>0</v>
      </c>
      <c r="S458" s="412"/>
      <c r="T458" s="412"/>
      <c r="U458" s="412"/>
      <c r="V458" s="409" t="s">
        <v>0</v>
      </c>
      <c r="W458" s="617" t="str">
        <f>+IF(J458&lt;0,"ng","")</f>
        <v/>
      </c>
    </row>
    <row r="459" spans="1:23" ht="24" hidden="1" customHeight="1">
      <c r="A459" s="372" t="s">
        <v>2072</v>
      </c>
      <c r="B459" s="413" t="s">
        <v>0</v>
      </c>
      <c r="C459" s="413" t="s">
        <v>691</v>
      </c>
      <c r="D459" s="413" t="s">
        <v>813</v>
      </c>
      <c r="E459" s="414" t="s">
        <v>651</v>
      </c>
      <c r="F459" s="415">
        <f t="shared" si="579"/>
        <v>8</v>
      </c>
      <c r="G459" s="415">
        <f>[5]내역서!F459</f>
        <v>8</v>
      </c>
      <c r="H459" s="415">
        <v>8</v>
      </c>
      <c r="I459" s="415">
        <f t="shared" ref="I459:I465" si="580">G459-H459</f>
        <v>0</v>
      </c>
      <c r="J459" s="415">
        <f>내역서!F459</f>
        <v>0</v>
      </c>
      <c r="K459" s="416">
        <v>4502.5</v>
      </c>
      <c r="L459" s="417">
        <f t="shared" ref="L459:L465" si="581">INT($J459*K459)</f>
        <v>0</v>
      </c>
      <c r="M459" s="416">
        <v>19455.5</v>
      </c>
      <c r="N459" s="417">
        <f t="shared" ref="N459:N465" si="582">INT($J459*M459)</f>
        <v>0</v>
      </c>
      <c r="O459" s="416">
        <v>9017.9</v>
      </c>
      <c r="P459" s="417">
        <f t="shared" ref="P459:P465" si="583">INT($J459*O459)</f>
        <v>0</v>
      </c>
      <c r="Q459" s="416">
        <f t="shared" ref="Q459:Q465" si="584">+K459+M459+O459</f>
        <v>32975.9</v>
      </c>
      <c r="R459" s="417">
        <f t="shared" ref="R459:R521" si="585">L459+N459+P459</f>
        <v>0</v>
      </c>
      <c r="S459" s="417">
        <f t="shared" ref="S459" si="586">J459-J458</f>
        <v>0</v>
      </c>
      <c r="T459" s="417">
        <f t="shared" ref="T459:U459" si="587">Q459-Q458</f>
        <v>0</v>
      </c>
      <c r="U459" s="417">
        <f t="shared" si="587"/>
        <v>0</v>
      </c>
      <c r="V459" s="414"/>
      <c r="W459" s="619" t="str">
        <f t="shared" si="498"/>
        <v/>
      </c>
    </row>
    <row r="460" spans="1:23" s="401" customFormat="1" ht="24" hidden="1" customHeight="1">
      <c r="A460" s="366" t="s">
        <v>2055</v>
      </c>
      <c r="B460" s="408" t="s">
        <v>0</v>
      </c>
      <c r="C460" s="408" t="s">
        <v>2149</v>
      </c>
      <c r="D460" s="408" t="s">
        <v>2152</v>
      </c>
      <c r="E460" s="409" t="s">
        <v>2104</v>
      </c>
      <c r="F460" s="410">
        <f t="shared" si="579"/>
        <v>46</v>
      </c>
      <c r="G460" s="410">
        <f>[5]내역서!F460</f>
        <v>46</v>
      </c>
      <c r="H460" s="410">
        <v>46</v>
      </c>
      <c r="I460" s="410">
        <f>G460-H460</f>
        <v>0</v>
      </c>
      <c r="J460" s="410">
        <f>내역서!F460</f>
        <v>0</v>
      </c>
      <c r="K460" s="411">
        <v>15280.1</v>
      </c>
      <c r="L460" s="412">
        <f>INT($J460*K460)</f>
        <v>0</v>
      </c>
      <c r="M460" s="411">
        <v>43491.199999999997</v>
      </c>
      <c r="N460" s="412">
        <f>INT($J460*M460)</f>
        <v>0</v>
      </c>
      <c r="O460" s="411">
        <v>0</v>
      </c>
      <c r="P460" s="412">
        <f>INT($J460*O460)</f>
        <v>0</v>
      </c>
      <c r="Q460" s="411">
        <f>+K460+M460+O460</f>
        <v>58771.299999999996</v>
      </c>
      <c r="R460" s="412">
        <f>L460+N460+P460</f>
        <v>0</v>
      </c>
      <c r="S460" s="412"/>
      <c r="T460" s="412"/>
      <c r="U460" s="412"/>
      <c r="V460" s="409" t="s">
        <v>0</v>
      </c>
      <c r="W460" s="617" t="str">
        <f>+IF(J460&lt;0,"ng","")</f>
        <v/>
      </c>
    </row>
    <row r="461" spans="1:23" ht="24" hidden="1" customHeight="1">
      <c r="A461" s="372" t="s">
        <v>2072</v>
      </c>
      <c r="B461" s="413" t="s">
        <v>0</v>
      </c>
      <c r="C461" s="413" t="s">
        <v>693</v>
      </c>
      <c r="D461" s="413" t="s">
        <v>696</v>
      </c>
      <c r="E461" s="414" t="s">
        <v>671</v>
      </c>
      <c r="F461" s="415">
        <f t="shared" si="579"/>
        <v>46</v>
      </c>
      <c r="G461" s="415">
        <f>[5]내역서!F461</f>
        <v>46</v>
      </c>
      <c r="H461" s="415">
        <v>46</v>
      </c>
      <c r="I461" s="415">
        <f t="shared" si="580"/>
        <v>0</v>
      </c>
      <c r="J461" s="415">
        <f>내역서!F461</f>
        <v>0</v>
      </c>
      <c r="K461" s="416">
        <v>15280.1</v>
      </c>
      <c r="L461" s="417">
        <f t="shared" si="581"/>
        <v>0</v>
      </c>
      <c r="M461" s="416">
        <v>43491.199999999997</v>
      </c>
      <c r="N461" s="417">
        <f t="shared" si="582"/>
        <v>0</v>
      </c>
      <c r="O461" s="416">
        <v>0</v>
      </c>
      <c r="P461" s="417">
        <f t="shared" si="583"/>
        <v>0</v>
      </c>
      <c r="Q461" s="416">
        <f t="shared" si="584"/>
        <v>58771.299999999996</v>
      </c>
      <c r="R461" s="417">
        <f t="shared" si="585"/>
        <v>0</v>
      </c>
      <c r="S461" s="417">
        <f t="shared" ref="S461" si="588">J461-J460</f>
        <v>0</v>
      </c>
      <c r="T461" s="417">
        <f t="shared" ref="T461:U461" si="589">Q461-Q460</f>
        <v>0</v>
      </c>
      <c r="U461" s="417">
        <f t="shared" si="589"/>
        <v>0</v>
      </c>
      <c r="V461" s="414"/>
      <c r="W461" s="619" t="str">
        <f t="shared" si="498"/>
        <v/>
      </c>
    </row>
    <row r="462" spans="1:23" s="401" customFormat="1" ht="24" hidden="1" customHeight="1">
      <c r="A462" s="366" t="s">
        <v>2055</v>
      </c>
      <c r="B462" s="408" t="s">
        <v>0</v>
      </c>
      <c r="C462" s="408" t="s">
        <v>2231</v>
      </c>
      <c r="D462" s="408" t="s">
        <v>2320</v>
      </c>
      <c r="E462" s="409" t="s">
        <v>20</v>
      </c>
      <c r="F462" s="410">
        <f t="shared" si="579"/>
        <v>0.99099999999999999</v>
      </c>
      <c r="G462" s="410">
        <f>[5]내역서!F462</f>
        <v>0.99099999999999999</v>
      </c>
      <c r="H462" s="410">
        <v>0.99099999999999999</v>
      </c>
      <c r="I462" s="410">
        <f>G462-H462</f>
        <v>0</v>
      </c>
      <c r="J462" s="410">
        <f>내역서!F462</f>
        <v>0</v>
      </c>
      <c r="K462" s="411">
        <v>90687.2</v>
      </c>
      <c r="L462" s="412">
        <f>INT($J462*K462)</f>
        <v>0</v>
      </c>
      <c r="M462" s="411">
        <v>442763.8</v>
      </c>
      <c r="N462" s="412">
        <f>INT($J462*M462)</f>
        <v>0</v>
      </c>
      <c r="O462" s="411">
        <v>0</v>
      </c>
      <c r="P462" s="412">
        <f>INT($J462*O462)</f>
        <v>0</v>
      </c>
      <c r="Q462" s="411">
        <f>+K462+M462+O462</f>
        <v>533451</v>
      </c>
      <c r="R462" s="412">
        <f>L462+N462+P462</f>
        <v>0</v>
      </c>
      <c r="S462" s="412"/>
      <c r="T462" s="412"/>
      <c r="U462" s="412"/>
      <c r="V462" s="409" t="s">
        <v>0</v>
      </c>
      <c r="W462" s="617" t="str">
        <f>+IF(J462&lt;0,"ng","")</f>
        <v/>
      </c>
    </row>
    <row r="463" spans="1:23" ht="24" hidden="1" customHeight="1">
      <c r="A463" s="372" t="s">
        <v>5448</v>
      </c>
      <c r="B463" s="413" t="s">
        <v>0</v>
      </c>
      <c r="C463" s="413" t="s">
        <v>764</v>
      </c>
      <c r="D463" s="413" t="s">
        <v>814</v>
      </c>
      <c r="E463" s="414" t="s">
        <v>20</v>
      </c>
      <c r="F463" s="415">
        <f t="shared" si="579"/>
        <v>0.99099999999999999</v>
      </c>
      <c r="G463" s="415">
        <f>[5]내역서!F463</f>
        <v>0.99099999999999999</v>
      </c>
      <c r="H463" s="415">
        <v>0.99099999999999999</v>
      </c>
      <c r="I463" s="415">
        <f t="shared" si="580"/>
        <v>0</v>
      </c>
      <c r="J463" s="415">
        <f>내역서!F463</f>
        <v>0</v>
      </c>
      <c r="K463" s="416">
        <v>90687.2</v>
      </c>
      <c r="L463" s="417">
        <f t="shared" si="581"/>
        <v>0</v>
      </c>
      <c r="M463" s="416">
        <v>442763.8</v>
      </c>
      <c r="N463" s="417">
        <f t="shared" si="582"/>
        <v>0</v>
      </c>
      <c r="O463" s="416">
        <v>0</v>
      </c>
      <c r="P463" s="417">
        <f t="shared" si="583"/>
        <v>0</v>
      </c>
      <c r="Q463" s="416">
        <f t="shared" si="584"/>
        <v>533451</v>
      </c>
      <c r="R463" s="417">
        <f t="shared" si="585"/>
        <v>0</v>
      </c>
      <c r="S463" s="417">
        <f t="shared" ref="S463" si="590">J463-J462</f>
        <v>0</v>
      </c>
      <c r="T463" s="417">
        <f t="shared" ref="T463:U463" si="591">Q463-Q462</f>
        <v>0</v>
      </c>
      <c r="U463" s="417">
        <f t="shared" si="591"/>
        <v>0</v>
      </c>
      <c r="V463" s="414"/>
      <c r="W463" s="619" t="str">
        <f t="shared" si="498"/>
        <v/>
      </c>
    </row>
    <row r="464" spans="1:23" s="401" customFormat="1" ht="24" hidden="1" customHeight="1">
      <c r="A464" s="366" t="s">
        <v>2055</v>
      </c>
      <c r="B464" s="408" t="s">
        <v>0</v>
      </c>
      <c r="C464" s="408" t="s">
        <v>2321</v>
      </c>
      <c r="D464" s="408" t="s">
        <v>31</v>
      </c>
      <c r="E464" s="409" t="s">
        <v>1860</v>
      </c>
      <c r="F464" s="410">
        <f t="shared" si="579"/>
        <v>312</v>
      </c>
      <c r="G464" s="410">
        <f>[5]내역서!F464</f>
        <v>312</v>
      </c>
      <c r="H464" s="410">
        <v>312</v>
      </c>
      <c r="I464" s="410">
        <f>G464-H464</f>
        <v>0</v>
      </c>
      <c r="J464" s="410">
        <f>내역서!F464</f>
        <v>0</v>
      </c>
      <c r="K464" s="411">
        <v>6851.1</v>
      </c>
      <c r="L464" s="412">
        <f>INT($J464*K464)</f>
        <v>0</v>
      </c>
      <c r="M464" s="411">
        <v>15470.4</v>
      </c>
      <c r="N464" s="412">
        <f>INT($J464*M464)</f>
        <v>0</v>
      </c>
      <c r="O464" s="411">
        <v>723.2</v>
      </c>
      <c r="P464" s="412">
        <f>INT($J464*O464)</f>
        <v>0</v>
      </c>
      <c r="Q464" s="411">
        <f>+K464+M464+O464</f>
        <v>23044.7</v>
      </c>
      <c r="R464" s="412">
        <f>L464+N464+P464</f>
        <v>0</v>
      </c>
      <c r="S464" s="412"/>
      <c r="T464" s="412"/>
      <c r="U464" s="412"/>
      <c r="V464" s="409" t="s">
        <v>0</v>
      </c>
      <c r="W464" s="617" t="str">
        <f>+IF(J464&lt;0,"ng","")</f>
        <v/>
      </c>
    </row>
    <row r="465" spans="1:23" ht="24" hidden="1" customHeight="1">
      <c r="A465" s="372" t="s">
        <v>5517</v>
      </c>
      <c r="B465" s="413" t="s">
        <v>0</v>
      </c>
      <c r="C465" s="413" t="s">
        <v>815</v>
      </c>
      <c r="D465" s="413" t="s">
        <v>31</v>
      </c>
      <c r="E465" s="414" t="s">
        <v>729</v>
      </c>
      <c r="F465" s="415">
        <f t="shared" si="579"/>
        <v>312</v>
      </c>
      <c r="G465" s="415">
        <f>[5]내역서!F465</f>
        <v>312</v>
      </c>
      <c r="H465" s="415">
        <v>312</v>
      </c>
      <c r="I465" s="415">
        <f t="shared" si="580"/>
        <v>0</v>
      </c>
      <c r="J465" s="415">
        <f>내역서!F465</f>
        <v>0</v>
      </c>
      <c r="K465" s="416">
        <v>6851.1</v>
      </c>
      <c r="L465" s="417">
        <f t="shared" si="581"/>
        <v>0</v>
      </c>
      <c r="M465" s="416">
        <v>15470.4</v>
      </c>
      <c r="N465" s="417">
        <f t="shared" si="582"/>
        <v>0</v>
      </c>
      <c r="O465" s="416">
        <v>723.2</v>
      </c>
      <c r="P465" s="417">
        <f t="shared" si="583"/>
        <v>0</v>
      </c>
      <c r="Q465" s="416">
        <f t="shared" si="584"/>
        <v>23044.7</v>
      </c>
      <c r="R465" s="417">
        <f t="shared" si="585"/>
        <v>0</v>
      </c>
      <c r="S465" s="417">
        <f t="shared" ref="S465" si="592">J465-J464</f>
        <v>0</v>
      </c>
      <c r="T465" s="417">
        <f t="shared" ref="T465:U465" si="593">Q465-Q464</f>
        <v>0</v>
      </c>
      <c r="U465" s="417">
        <f t="shared" si="593"/>
        <v>0</v>
      </c>
      <c r="V465" s="414"/>
      <c r="W465" s="619" t="str">
        <f t="shared" si="498"/>
        <v/>
      </c>
    </row>
    <row r="466" spans="1:23" s="401" customFormat="1" ht="24" hidden="1" customHeight="1">
      <c r="A466" s="366" t="s">
        <v>2055</v>
      </c>
      <c r="B466" s="395" t="s">
        <v>32</v>
      </c>
      <c r="C466" s="395" t="s">
        <v>2322</v>
      </c>
      <c r="D466" s="395" t="s">
        <v>0</v>
      </c>
      <c r="E466" s="396" t="s">
        <v>0</v>
      </c>
      <c r="F466" s="397">
        <v>0</v>
      </c>
      <c r="G466" s="397">
        <f>[5]내역서!F466</f>
        <v>0</v>
      </c>
      <c r="H466" s="397">
        <v>0</v>
      </c>
      <c r="I466" s="397"/>
      <c r="J466" s="397">
        <f>내역서!F466</f>
        <v>0</v>
      </c>
      <c r="K466" s="398"/>
      <c r="L466" s="399">
        <f>L468+L542</f>
        <v>0</v>
      </c>
      <c r="M466" s="398"/>
      <c r="N466" s="399">
        <f>N468+N542</f>
        <v>0</v>
      </c>
      <c r="O466" s="398"/>
      <c r="P466" s="399">
        <f>P468+P542</f>
        <v>0</v>
      </c>
      <c r="Q466" s="397"/>
      <c r="R466" s="399">
        <f>L466+N466+P466</f>
        <v>0</v>
      </c>
      <c r="S466" s="399"/>
      <c r="T466" s="399"/>
      <c r="U466" s="399"/>
      <c r="V466" s="400" t="s">
        <v>0</v>
      </c>
      <c r="W466" s="617" t="str">
        <f>+IF(J466&lt;0,"ng","")</f>
        <v/>
      </c>
    </row>
    <row r="467" spans="1:23" ht="24" hidden="1" customHeight="1">
      <c r="A467" s="372" t="s">
        <v>2072</v>
      </c>
      <c r="B467" s="402" t="s">
        <v>32</v>
      </c>
      <c r="C467" s="402" t="s">
        <v>816</v>
      </c>
      <c r="D467" s="402" t="s">
        <v>0</v>
      </c>
      <c r="E467" s="403" t="s">
        <v>0</v>
      </c>
      <c r="F467" s="404">
        <v>0</v>
      </c>
      <c r="G467" s="404">
        <f>[5]내역서!F467</f>
        <v>0</v>
      </c>
      <c r="H467" s="404">
        <v>0</v>
      </c>
      <c r="I467" s="404"/>
      <c r="J467" s="404">
        <f>내역서!F467</f>
        <v>0</v>
      </c>
      <c r="K467" s="405"/>
      <c r="L467" s="406">
        <f>L469+L543</f>
        <v>0</v>
      </c>
      <c r="M467" s="405"/>
      <c r="N467" s="406">
        <f>N469+N543</f>
        <v>0</v>
      </c>
      <c r="O467" s="405"/>
      <c r="P467" s="406">
        <f>P469+P543</f>
        <v>0</v>
      </c>
      <c r="Q467" s="404"/>
      <c r="R467" s="406">
        <f t="shared" si="585"/>
        <v>0</v>
      </c>
      <c r="S467" s="406">
        <f t="shared" ref="S467" si="594">J467-J466</f>
        <v>0</v>
      </c>
      <c r="T467" s="406">
        <f t="shared" ref="T467:U467" si="595">Q467-Q466</f>
        <v>0</v>
      </c>
      <c r="U467" s="406">
        <f t="shared" si="595"/>
        <v>0</v>
      </c>
      <c r="V467" s="407"/>
      <c r="W467" s="619" t="str">
        <f t="shared" si="498"/>
        <v/>
      </c>
    </row>
    <row r="468" spans="1:23" s="401" customFormat="1" ht="24" hidden="1" customHeight="1">
      <c r="A468" s="366" t="s">
        <v>5518</v>
      </c>
      <c r="B468" s="436" t="s">
        <v>2324</v>
      </c>
      <c r="C468" s="436" t="s">
        <v>2325</v>
      </c>
      <c r="D468" s="436" t="s">
        <v>0</v>
      </c>
      <c r="E468" s="437" t="s">
        <v>0</v>
      </c>
      <c r="F468" s="438">
        <v>0</v>
      </c>
      <c r="G468" s="438">
        <f>[5]내역서!F468</f>
        <v>0</v>
      </c>
      <c r="H468" s="438">
        <v>0</v>
      </c>
      <c r="I468" s="438"/>
      <c r="J468" s="438">
        <f>내역서!F468</f>
        <v>0</v>
      </c>
      <c r="K468" s="439"/>
      <c r="L468" s="440">
        <f>SUMIF($A$470:$A$541,"당초",L470:L541)</f>
        <v>0</v>
      </c>
      <c r="M468" s="439"/>
      <c r="N468" s="440">
        <f>SUMIF($A$470:$A$541,"당초",N470:N541)</f>
        <v>0</v>
      </c>
      <c r="O468" s="439"/>
      <c r="P468" s="440">
        <f>SUMIF($A$470:$A$541,"당초",P470:P541)</f>
        <v>0</v>
      </c>
      <c r="Q468" s="438"/>
      <c r="R468" s="440">
        <f>L468+N468+P468</f>
        <v>0</v>
      </c>
      <c r="S468" s="440"/>
      <c r="T468" s="440"/>
      <c r="U468" s="440"/>
      <c r="V468" s="441" t="s">
        <v>0</v>
      </c>
      <c r="W468" s="617" t="str">
        <f>+IF(J468&lt;0,"ng","")</f>
        <v/>
      </c>
    </row>
    <row r="469" spans="1:23" ht="24" hidden="1" customHeight="1">
      <c r="A469" s="372" t="s">
        <v>5444</v>
      </c>
      <c r="B469" s="442" t="s">
        <v>5519</v>
      </c>
      <c r="C469" s="442" t="s">
        <v>817</v>
      </c>
      <c r="D469" s="442" t="s">
        <v>0</v>
      </c>
      <c r="E469" s="443" t="s">
        <v>0</v>
      </c>
      <c r="F469" s="444">
        <v>0</v>
      </c>
      <c r="G469" s="444">
        <f>[5]내역서!F469</f>
        <v>0</v>
      </c>
      <c r="H469" s="444">
        <v>0</v>
      </c>
      <c r="I469" s="444"/>
      <c r="J469" s="444">
        <f>내역서!F469</f>
        <v>0</v>
      </c>
      <c r="K469" s="445"/>
      <c r="L469" s="446">
        <f>SUMIF($A$470:$A$541,"변경",L470:L541)</f>
        <v>0</v>
      </c>
      <c r="M469" s="445"/>
      <c r="N469" s="446">
        <f>SUMIF($A$470:$A$541,"변경",N470:N541)</f>
        <v>0</v>
      </c>
      <c r="O469" s="445"/>
      <c r="P469" s="446">
        <f>SUMIF($A$470:$A$541,"변경",P470:P541)</f>
        <v>0</v>
      </c>
      <c r="Q469" s="444"/>
      <c r="R469" s="446">
        <f t="shared" si="585"/>
        <v>0</v>
      </c>
      <c r="S469" s="446">
        <f t="shared" ref="S469" si="596">J469-J468</f>
        <v>0</v>
      </c>
      <c r="T469" s="446">
        <f t="shared" ref="T469:U469" si="597">Q469-Q468</f>
        <v>0</v>
      </c>
      <c r="U469" s="446">
        <f t="shared" si="597"/>
        <v>0</v>
      </c>
      <c r="V469" s="447"/>
      <c r="W469" s="619" t="str">
        <f t="shared" si="498"/>
        <v/>
      </c>
    </row>
    <row r="470" spans="1:23" s="401" customFormat="1" ht="24" hidden="1" customHeight="1">
      <c r="A470" s="366" t="s">
        <v>5520</v>
      </c>
      <c r="B470" s="408" t="s">
        <v>0</v>
      </c>
      <c r="C470" s="408" t="s">
        <v>2287</v>
      </c>
      <c r="D470" s="408" t="s">
        <v>2289</v>
      </c>
      <c r="E470" s="409" t="s">
        <v>1860</v>
      </c>
      <c r="F470" s="410">
        <f>G470</f>
        <v>79</v>
      </c>
      <c r="G470" s="410">
        <f>[5]내역서!F470</f>
        <v>79</v>
      </c>
      <c r="H470" s="410">
        <v>79</v>
      </c>
      <c r="I470" s="410">
        <f>G470-H470</f>
        <v>0</v>
      </c>
      <c r="J470" s="410">
        <f>내역서!F470</f>
        <v>0</v>
      </c>
      <c r="K470" s="411">
        <v>271277.59999999998</v>
      </c>
      <c r="L470" s="412">
        <f>INT($J470*K470)</f>
        <v>0</v>
      </c>
      <c r="M470" s="411">
        <v>1658188.8</v>
      </c>
      <c r="N470" s="412">
        <f>INT($J470*M470)</f>
        <v>0</v>
      </c>
      <c r="O470" s="411">
        <v>112153.60000000001</v>
      </c>
      <c r="P470" s="412">
        <f>INT($J470*O470)</f>
        <v>0</v>
      </c>
      <c r="Q470" s="411">
        <f>+K470+M470+O470</f>
        <v>2041620</v>
      </c>
      <c r="R470" s="412">
        <f>L470+N470+P470</f>
        <v>0</v>
      </c>
      <c r="S470" s="412"/>
      <c r="T470" s="412"/>
      <c r="U470" s="412"/>
      <c r="V470" s="409" t="s">
        <v>0</v>
      </c>
      <c r="W470" s="617" t="str">
        <f>+IF(J470&lt;0,"ng","")</f>
        <v/>
      </c>
    </row>
    <row r="471" spans="1:23" ht="24" hidden="1" customHeight="1">
      <c r="A471" s="372" t="s">
        <v>5503</v>
      </c>
      <c r="B471" s="413" t="s">
        <v>0</v>
      </c>
      <c r="C471" s="413" t="s">
        <v>796</v>
      </c>
      <c r="D471" s="413" t="s">
        <v>798</v>
      </c>
      <c r="E471" s="414" t="s">
        <v>729</v>
      </c>
      <c r="F471" s="415">
        <f t="shared" ref="F471:F541" si="598">G471</f>
        <v>79</v>
      </c>
      <c r="G471" s="415">
        <f>[5]내역서!F471</f>
        <v>79</v>
      </c>
      <c r="H471" s="415">
        <v>79</v>
      </c>
      <c r="I471" s="415">
        <f t="shared" ref="I471:I533" si="599">G471-H471</f>
        <v>0</v>
      </c>
      <c r="J471" s="415">
        <f>내역서!F471</f>
        <v>0</v>
      </c>
      <c r="K471" s="416">
        <v>271277.59999999998</v>
      </c>
      <c r="L471" s="417">
        <f t="shared" ref="L471:L533" si="600">INT($J471*K471)</f>
        <v>0</v>
      </c>
      <c r="M471" s="416">
        <v>1658188.8</v>
      </c>
      <c r="N471" s="417">
        <f t="shared" ref="N471:N533" si="601">INT($J471*M471)</f>
        <v>0</v>
      </c>
      <c r="O471" s="416">
        <v>112153.60000000001</v>
      </c>
      <c r="P471" s="417">
        <f t="shared" ref="P471:P533" si="602">INT($J471*O471)</f>
        <v>0</v>
      </c>
      <c r="Q471" s="416">
        <f t="shared" ref="Q471:Q533" si="603">+K471+M471+O471</f>
        <v>2041620</v>
      </c>
      <c r="R471" s="417">
        <f t="shared" si="585"/>
        <v>0</v>
      </c>
      <c r="S471" s="417">
        <f t="shared" ref="S471" si="604">J471-J470</f>
        <v>0</v>
      </c>
      <c r="T471" s="417">
        <f t="shared" ref="T471:U471" si="605">Q471-Q470</f>
        <v>0</v>
      </c>
      <c r="U471" s="417">
        <f t="shared" si="605"/>
        <v>0</v>
      </c>
      <c r="V471" s="414"/>
      <c r="W471" s="619" t="str">
        <f t="shared" si="498"/>
        <v/>
      </c>
    </row>
    <row r="472" spans="1:23" s="401" customFormat="1" ht="24" hidden="1" customHeight="1">
      <c r="A472" s="366" t="s">
        <v>5427</v>
      </c>
      <c r="B472" s="408" t="s">
        <v>0</v>
      </c>
      <c r="C472" s="408" t="s">
        <v>2287</v>
      </c>
      <c r="D472" s="408" t="s">
        <v>2294</v>
      </c>
      <c r="E472" s="409" t="s">
        <v>1860</v>
      </c>
      <c r="F472" s="410">
        <f>G472</f>
        <v>19</v>
      </c>
      <c r="G472" s="410">
        <f>[5]내역서!F472</f>
        <v>19</v>
      </c>
      <c r="H472" s="410">
        <v>13</v>
      </c>
      <c r="I472" s="410">
        <f>G472-H472</f>
        <v>6</v>
      </c>
      <c r="J472" s="410">
        <f>내역서!F472</f>
        <v>0</v>
      </c>
      <c r="K472" s="411">
        <v>77392.5</v>
      </c>
      <c r="L472" s="412">
        <f>INT($J472*K472)</f>
        <v>0</v>
      </c>
      <c r="M472" s="411">
        <v>404179.20000000001</v>
      </c>
      <c r="N472" s="412">
        <f>INT($J472*M472)</f>
        <v>0</v>
      </c>
      <c r="O472" s="411">
        <v>38395.199999999997</v>
      </c>
      <c r="P472" s="412">
        <f>INT($J472*O472)</f>
        <v>0</v>
      </c>
      <c r="Q472" s="411">
        <f>+K472+M472+O472</f>
        <v>519966.9</v>
      </c>
      <c r="R472" s="412">
        <f>L472+N472+P472</f>
        <v>0</v>
      </c>
      <c r="S472" s="412"/>
      <c r="T472" s="412"/>
      <c r="U472" s="412"/>
      <c r="V472" s="409" t="s">
        <v>0</v>
      </c>
      <c r="W472" s="617" t="str">
        <f>+IF(J472&lt;0,"ng","")</f>
        <v/>
      </c>
    </row>
    <row r="473" spans="1:23" ht="24" hidden="1" customHeight="1">
      <c r="A473" s="372" t="s">
        <v>5434</v>
      </c>
      <c r="B473" s="413" t="s">
        <v>0</v>
      </c>
      <c r="C473" s="413" t="s">
        <v>796</v>
      </c>
      <c r="D473" s="413" t="s">
        <v>800</v>
      </c>
      <c r="E473" s="414" t="s">
        <v>729</v>
      </c>
      <c r="F473" s="415">
        <f t="shared" si="598"/>
        <v>19</v>
      </c>
      <c r="G473" s="415">
        <f>[5]내역서!F473</f>
        <v>19</v>
      </c>
      <c r="H473" s="415">
        <v>13</v>
      </c>
      <c r="I473" s="415">
        <f t="shared" si="599"/>
        <v>6</v>
      </c>
      <c r="J473" s="415">
        <f>내역서!F473</f>
        <v>0</v>
      </c>
      <c r="K473" s="416">
        <v>77392.5</v>
      </c>
      <c r="L473" s="417">
        <f t="shared" si="600"/>
        <v>0</v>
      </c>
      <c r="M473" s="416">
        <v>404179.20000000001</v>
      </c>
      <c r="N473" s="417">
        <f t="shared" si="601"/>
        <v>0</v>
      </c>
      <c r="O473" s="416">
        <v>38395.199999999997</v>
      </c>
      <c r="P473" s="417">
        <f t="shared" si="602"/>
        <v>0</v>
      </c>
      <c r="Q473" s="416">
        <f t="shared" si="603"/>
        <v>519966.9</v>
      </c>
      <c r="R473" s="417">
        <f t="shared" si="585"/>
        <v>0</v>
      </c>
      <c r="S473" s="417">
        <f t="shared" ref="S473" si="606">J473-J472</f>
        <v>0</v>
      </c>
      <c r="T473" s="417">
        <f t="shared" ref="T473:U473" si="607">Q473-Q472</f>
        <v>0</v>
      </c>
      <c r="U473" s="417">
        <f t="shared" si="607"/>
        <v>0</v>
      </c>
      <c r="V473" s="414"/>
      <c r="W473" s="619" t="str">
        <f t="shared" si="498"/>
        <v/>
      </c>
    </row>
    <row r="474" spans="1:23" s="401" customFormat="1" ht="24" hidden="1" customHeight="1">
      <c r="A474" s="366" t="s">
        <v>5466</v>
      </c>
      <c r="B474" s="408" t="s">
        <v>0</v>
      </c>
      <c r="C474" s="408" t="s">
        <v>2265</v>
      </c>
      <c r="D474" s="408" t="s">
        <v>2198</v>
      </c>
      <c r="E474" s="409" t="s">
        <v>1860</v>
      </c>
      <c r="F474" s="410">
        <f>G474</f>
        <v>5</v>
      </c>
      <c r="G474" s="410">
        <f>[5]내역서!F474</f>
        <v>5</v>
      </c>
      <c r="H474" s="410">
        <v>5</v>
      </c>
      <c r="I474" s="410">
        <f>G474-H474</f>
        <v>0</v>
      </c>
      <c r="J474" s="410">
        <f>내역서!F474</f>
        <v>0</v>
      </c>
      <c r="K474" s="411">
        <v>1800750.2</v>
      </c>
      <c r="L474" s="412">
        <f>INT($J474*K474)</f>
        <v>0</v>
      </c>
      <c r="M474" s="411">
        <v>159632</v>
      </c>
      <c r="N474" s="412">
        <f>INT($J474*M474)</f>
        <v>0</v>
      </c>
      <c r="O474" s="411">
        <v>0</v>
      </c>
      <c r="P474" s="412">
        <f>INT($J474*O474)</f>
        <v>0</v>
      </c>
      <c r="Q474" s="411">
        <f>+K474+M474+O474</f>
        <v>1960382.2</v>
      </c>
      <c r="R474" s="412">
        <f>L474+N474+P474</f>
        <v>0</v>
      </c>
      <c r="S474" s="412"/>
      <c r="T474" s="412"/>
      <c r="U474" s="412"/>
      <c r="V474" s="409" t="s">
        <v>0</v>
      </c>
      <c r="W474" s="617" t="str">
        <f>+IF(J474&lt;0,"ng","")</f>
        <v/>
      </c>
    </row>
    <row r="475" spans="1:23" ht="24" hidden="1" customHeight="1">
      <c r="A475" s="372" t="s">
        <v>2072</v>
      </c>
      <c r="B475" s="413" t="s">
        <v>0</v>
      </c>
      <c r="C475" s="413" t="s">
        <v>792</v>
      </c>
      <c r="D475" s="413" t="s">
        <v>742</v>
      </c>
      <c r="E475" s="414" t="s">
        <v>729</v>
      </c>
      <c r="F475" s="415">
        <f t="shared" si="598"/>
        <v>5</v>
      </c>
      <c r="G475" s="415">
        <f>[5]내역서!F475</f>
        <v>5</v>
      </c>
      <c r="H475" s="415">
        <v>5</v>
      </c>
      <c r="I475" s="415">
        <f t="shared" si="599"/>
        <v>0</v>
      </c>
      <c r="J475" s="415">
        <f>내역서!F475</f>
        <v>0</v>
      </c>
      <c r="K475" s="416">
        <v>1800750.2</v>
      </c>
      <c r="L475" s="417">
        <f t="shared" si="600"/>
        <v>0</v>
      </c>
      <c r="M475" s="416">
        <v>159632</v>
      </c>
      <c r="N475" s="417">
        <f t="shared" si="601"/>
        <v>0</v>
      </c>
      <c r="O475" s="416">
        <v>0</v>
      </c>
      <c r="P475" s="417">
        <f t="shared" si="602"/>
        <v>0</v>
      </c>
      <c r="Q475" s="416">
        <f t="shared" si="603"/>
        <v>1960382.2</v>
      </c>
      <c r="R475" s="417">
        <f t="shared" si="585"/>
        <v>0</v>
      </c>
      <c r="S475" s="417">
        <f t="shared" ref="S475" si="608">J475-J474</f>
        <v>0</v>
      </c>
      <c r="T475" s="417">
        <f t="shared" ref="T475:U475" si="609">Q475-Q474</f>
        <v>0</v>
      </c>
      <c r="U475" s="417">
        <f t="shared" si="609"/>
        <v>0</v>
      </c>
      <c r="V475" s="414"/>
      <c r="W475" s="619" t="str">
        <f t="shared" si="498"/>
        <v/>
      </c>
    </row>
    <row r="476" spans="1:23" s="401" customFormat="1" ht="24" hidden="1" customHeight="1">
      <c r="A476" s="366" t="s">
        <v>5495</v>
      </c>
      <c r="B476" s="408" t="s">
        <v>0</v>
      </c>
      <c r="C476" s="408" t="s">
        <v>2265</v>
      </c>
      <c r="D476" s="408" t="s">
        <v>2199</v>
      </c>
      <c r="E476" s="409" t="s">
        <v>1860</v>
      </c>
      <c r="F476" s="410">
        <f>G476</f>
        <v>1</v>
      </c>
      <c r="G476" s="410">
        <f>[5]내역서!F476</f>
        <v>1</v>
      </c>
      <c r="H476" s="410">
        <v>1</v>
      </c>
      <c r="I476" s="410">
        <f>G476-H476</f>
        <v>0</v>
      </c>
      <c r="J476" s="410">
        <f>내역서!F476</f>
        <v>0</v>
      </c>
      <c r="K476" s="411">
        <v>176707.8</v>
      </c>
      <c r="L476" s="412">
        <f>INT($J476*K476)</f>
        <v>0</v>
      </c>
      <c r="M476" s="411">
        <v>66747.199999999997</v>
      </c>
      <c r="N476" s="412">
        <f>INT($J476*M476)</f>
        <v>0</v>
      </c>
      <c r="O476" s="411">
        <v>0</v>
      </c>
      <c r="P476" s="412">
        <f>INT($J476*O476)</f>
        <v>0</v>
      </c>
      <c r="Q476" s="411">
        <f>+K476+M476+O476</f>
        <v>243455</v>
      </c>
      <c r="R476" s="412">
        <f>L476+N476+P476</f>
        <v>0</v>
      </c>
      <c r="S476" s="412"/>
      <c r="T476" s="412"/>
      <c r="U476" s="412"/>
      <c r="V476" s="409" t="s">
        <v>0</v>
      </c>
      <c r="W476" s="617" t="str">
        <f>+IF(J476&lt;0,"ng","")</f>
        <v/>
      </c>
    </row>
    <row r="477" spans="1:23" ht="24" hidden="1" customHeight="1">
      <c r="A477" s="372" t="s">
        <v>5448</v>
      </c>
      <c r="B477" s="413" t="s">
        <v>0</v>
      </c>
      <c r="C477" s="413" t="s">
        <v>792</v>
      </c>
      <c r="D477" s="413" t="s">
        <v>743</v>
      </c>
      <c r="E477" s="414" t="s">
        <v>729</v>
      </c>
      <c r="F477" s="415">
        <f t="shared" si="598"/>
        <v>1</v>
      </c>
      <c r="G477" s="415">
        <f>[5]내역서!F477</f>
        <v>1</v>
      </c>
      <c r="H477" s="415">
        <v>1</v>
      </c>
      <c r="I477" s="415">
        <f t="shared" si="599"/>
        <v>0</v>
      </c>
      <c r="J477" s="415">
        <f>내역서!F477</f>
        <v>0</v>
      </c>
      <c r="K477" s="416">
        <v>176707.8</v>
      </c>
      <c r="L477" s="417">
        <f t="shared" si="600"/>
        <v>0</v>
      </c>
      <c r="M477" s="416">
        <v>66747.199999999997</v>
      </c>
      <c r="N477" s="417">
        <f t="shared" si="601"/>
        <v>0</v>
      </c>
      <c r="O477" s="416">
        <v>0</v>
      </c>
      <c r="P477" s="417">
        <f t="shared" si="602"/>
        <v>0</v>
      </c>
      <c r="Q477" s="416">
        <f t="shared" si="603"/>
        <v>243455</v>
      </c>
      <c r="R477" s="417">
        <f t="shared" si="585"/>
        <v>0</v>
      </c>
      <c r="S477" s="417">
        <f t="shared" ref="S477" si="610">J477-J476</f>
        <v>0</v>
      </c>
      <c r="T477" s="417">
        <f t="shared" ref="T477:U477" si="611">Q477-Q476</f>
        <v>0</v>
      </c>
      <c r="U477" s="417">
        <f t="shared" si="611"/>
        <v>0</v>
      </c>
      <c r="V477" s="414"/>
      <c r="W477" s="619" t="str">
        <f t="shared" si="498"/>
        <v/>
      </c>
    </row>
    <row r="478" spans="1:23" s="401" customFormat="1" ht="24" hidden="1" customHeight="1">
      <c r="A478" s="366" t="s">
        <v>2055</v>
      </c>
      <c r="B478" s="408" t="s">
        <v>0</v>
      </c>
      <c r="C478" s="408" t="s">
        <v>2234</v>
      </c>
      <c r="D478" s="408" t="s">
        <v>2198</v>
      </c>
      <c r="E478" s="409" t="s">
        <v>2235</v>
      </c>
      <c r="F478" s="410">
        <f>G478</f>
        <v>4</v>
      </c>
      <c r="G478" s="410">
        <f>[5]내역서!F478</f>
        <v>4</v>
      </c>
      <c r="H478" s="410">
        <v>4</v>
      </c>
      <c r="I478" s="410">
        <f>G478-H478</f>
        <v>0</v>
      </c>
      <c r="J478" s="410">
        <f>내역서!F478</f>
        <v>0</v>
      </c>
      <c r="K478" s="411">
        <v>91268.1</v>
      </c>
      <c r="L478" s="412">
        <f>INT($J478*K478)</f>
        <v>0</v>
      </c>
      <c r="M478" s="411">
        <v>997668</v>
      </c>
      <c r="N478" s="412">
        <f>INT($J478*M478)</f>
        <v>0</v>
      </c>
      <c r="O478" s="411">
        <v>101041.3</v>
      </c>
      <c r="P478" s="412">
        <f>INT($J478*O478)</f>
        <v>0</v>
      </c>
      <c r="Q478" s="411">
        <f>+K478+M478+O478</f>
        <v>1189977.4000000001</v>
      </c>
      <c r="R478" s="412">
        <f>L478+N478+P478</f>
        <v>0</v>
      </c>
      <c r="S478" s="412"/>
      <c r="T478" s="412"/>
      <c r="U478" s="412"/>
      <c r="V478" s="409" t="s">
        <v>0</v>
      </c>
      <c r="W478" s="617" t="str">
        <f>+IF(J478&lt;0,"ng","")</f>
        <v/>
      </c>
    </row>
    <row r="479" spans="1:23" ht="24" hidden="1" customHeight="1">
      <c r="A479" s="372" t="s">
        <v>5496</v>
      </c>
      <c r="B479" s="413" t="s">
        <v>0</v>
      </c>
      <c r="C479" s="413" t="s">
        <v>767</v>
      </c>
      <c r="D479" s="413" t="s">
        <v>742</v>
      </c>
      <c r="E479" s="414" t="s">
        <v>768</v>
      </c>
      <c r="F479" s="415">
        <f t="shared" si="598"/>
        <v>4</v>
      </c>
      <c r="G479" s="415">
        <f>[5]내역서!F479</f>
        <v>4</v>
      </c>
      <c r="H479" s="415">
        <v>4</v>
      </c>
      <c r="I479" s="415">
        <f t="shared" si="599"/>
        <v>0</v>
      </c>
      <c r="J479" s="415">
        <f>내역서!F479</f>
        <v>0</v>
      </c>
      <c r="K479" s="416">
        <v>91268.1</v>
      </c>
      <c r="L479" s="417">
        <f t="shared" si="600"/>
        <v>0</v>
      </c>
      <c r="M479" s="416">
        <v>997668</v>
      </c>
      <c r="N479" s="417">
        <f t="shared" si="601"/>
        <v>0</v>
      </c>
      <c r="O479" s="416">
        <v>101041.3</v>
      </c>
      <c r="P479" s="417">
        <f t="shared" si="602"/>
        <v>0</v>
      </c>
      <c r="Q479" s="416">
        <f t="shared" si="603"/>
        <v>1189977.4000000001</v>
      </c>
      <c r="R479" s="417">
        <f t="shared" si="585"/>
        <v>0</v>
      </c>
      <c r="S479" s="417">
        <f t="shared" ref="S479" si="612">J479-J478</f>
        <v>0</v>
      </c>
      <c r="T479" s="417">
        <f t="shared" ref="T479:U479" si="613">Q479-Q478</f>
        <v>0</v>
      </c>
      <c r="U479" s="417">
        <f t="shared" si="613"/>
        <v>0</v>
      </c>
      <c r="V479" s="414"/>
      <c r="W479" s="619" t="str">
        <f t="shared" si="498"/>
        <v/>
      </c>
    </row>
    <row r="480" spans="1:23" s="401" customFormat="1" ht="24" hidden="1" customHeight="1">
      <c r="A480" s="366" t="s">
        <v>2055</v>
      </c>
      <c r="B480" s="408" t="s">
        <v>0</v>
      </c>
      <c r="C480" s="408" t="s">
        <v>2234</v>
      </c>
      <c r="D480" s="408" t="s">
        <v>2199</v>
      </c>
      <c r="E480" s="409" t="s">
        <v>2235</v>
      </c>
      <c r="F480" s="410">
        <f>G480</f>
        <v>1</v>
      </c>
      <c r="G480" s="410">
        <f>[5]내역서!F480</f>
        <v>1</v>
      </c>
      <c r="H480" s="410">
        <v>1</v>
      </c>
      <c r="I480" s="410">
        <f>G480-H480</f>
        <v>0</v>
      </c>
      <c r="J480" s="410">
        <f>내역서!F480</f>
        <v>0</v>
      </c>
      <c r="K480" s="411">
        <v>33349.300000000003</v>
      </c>
      <c r="L480" s="412">
        <f>INT($J480*K480)</f>
        <v>0</v>
      </c>
      <c r="M480" s="411">
        <v>221087.2</v>
      </c>
      <c r="N480" s="412">
        <f>INT($J480*M480)</f>
        <v>0</v>
      </c>
      <c r="O480" s="411">
        <v>30310.9</v>
      </c>
      <c r="P480" s="412">
        <f>INT($J480*O480)</f>
        <v>0</v>
      </c>
      <c r="Q480" s="411">
        <f>+K480+M480+O480</f>
        <v>284747.40000000002</v>
      </c>
      <c r="R480" s="412">
        <f>L480+N480+P480</f>
        <v>0</v>
      </c>
      <c r="S480" s="412"/>
      <c r="T480" s="412"/>
      <c r="U480" s="412"/>
      <c r="V480" s="409" t="s">
        <v>0</v>
      </c>
      <c r="W480" s="617" t="str">
        <f>+IF(J480&lt;0,"ng","")</f>
        <v/>
      </c>
    </row>
    <row r="481" spans="1:23" ht="24" hidden="1" customHeight="1">
      <c r="A481" s="372" t="s">
        <v>2072</v>
      </c>
      <c r="B481" s="413" t="s">
        <v>0</v>
      </c>
      <c r="C481" s="413" t="s">
        <v>767</v>
      </c>
      <c r="D481" s="413" t="s">
        <v>743</v>
      </c>
      <c r="E481" s="414" t="s">
        <v>768</v>
      </c>
      <c r="F481" s="415">
        <f t="shared" si="598"/>
        <v>1</v>
      </c>
      <c r="G481" s="415">
        <f>[5]내역서!F481</f>
        <v>1</v>
      </c>
      <c r="H481" s="415">
        <v>1</v>
      </c>
      <c r="I481" s="415">
        <f t="shared" si="599"/>
        <v>0</v>
      </c>
      <c r="J481" s="415">
        <f>내역서!F481</f>
        <v>0</v>
      </c>
      <c r="K481" s="416">
        <v>33349.300000000003</v>
      </c>
      <c r="L481" s="417">
        <f t="shared" si="600"/>
        <v>0</v>
      </c>
      <c r="M481" s="416">
        <v>221087.2</v>
      </c>
      <c r="N481" s="417">
        <f t="shared" si="601"/>
        <v>0</v>
      </c>
      <c r="O481" s="416">
        <v>30310.9</v>
      </c>
      <c r="P481" s="417">
        <f t="shared" si="602"/>
        <v>0</v>
      </c>
      <c r="Q481" s="416">
        <f t="shared" si="603"/>
        <v>284747.40000000002</v>
      </c>
      <c r="R481" s="417">
        <f t="shared" si="585"/>
        <v>0</v>
      </c>
      <c r="S481" s="417">
        <f t="shared" ref="S481" si="614">J481-J480</f>
        <v>0</v>
      </c>
      <c r="T481" s="417">
        <f t="shared" ref="T481:U481" si="615">Q481-Q480</f>
        <v>0</v>
      </c>
      <c r="U481" s="417">
        <f t="shared" si="615"/>
        <v>0</v>
      </c>
      <c r="V481" s="414"/>
      <c r="W481" s="619" t="str">
        <f t="shared" si="498"/>
        <v/>
      </c>
    </row>
    <row r="482" spans="1:23" s="431" customFormat="1" ht="24" hidden="1" customHeight="1">
      <c r="A482" s="366" t="s">
        <v>2055</v>
      </c>
      <c r="B482" s="408" t="s">
        <v>0</v>
      </c>
      <c r="C482" s="408" t="s">
        <v>2328</v>
      </c>
      <c r="D482" s="408" t="s">
        <v>2289</v>
      </c>
      <c r="E482" s="409" t="s">
        <v>1860</v>
      </c>
      <c r="F482" s="410">
        <f>G482</f>
        <v>4</v>
      </c>
      <c r="G482" s="410">
        <f>[5]내역서!F482</f>
        <v>4</v>
      </c>
      <c r="H482" s="410">
        <v>4</v>
      </c>
      <c r="I482" s="410">
        <f>G482-H482</f>
        <v>0</v>
      </c>
      <c r="J482" s="410">
        <f>내역서!F482</f>
        <v>0</v>
      </c>
      <c r="K482" s="411">
        <v>115113.3</v>
      </c>
      <c r="L482" s="412">
        <f>INT($J482*K482)</f>
        <v>0</v>
      </c>
      <c r="M482" s="411">
        <v>450362.4</v>
      </c>
      <c r="N482" s="412">
        <f>INT($J482*M482)</f>
        <v>0</v>
      </c>
      <c r="O482" s="411">
        <v>0</v>
      </c>
      <c r="P482" s="412">
        <f>INT($J482*O482)</f>
        <v>0</v>
      </c>
      <c r="Q482" s="411">
        <f>+K482+M482+O482</f>
        <v>565475.70000000007</v>
      </c>
      <c r="R482" s="412">
        <f>L482+N482+P482</f>
        <v>0</v>
      </c>
      <c r="S482" s="412"/>
      <c r="T482" s="412"/>
      <c r="U482" s="412"/>
      <c r="V482" s="409" t="s">
        <v>0</v>
      </c>
      <c r="W482" s="617" t="str">
        <f>+IF(J482&lt;0,"ng","")</f>
        <v/>
      </c>
    </row>
    <row r="483" spans="1:23" s="72" customFormat="1" ht="24" hidden="1" customHeight="1">
      <c r="A483" s="372" t="s">
        <v>5433</v>
      </c>
      <c r="B483" s="413" t="s">
        <v>0</v>
      </c>
      <c r="C483" s="413" t="s">
        <v>818</v>
      </c>
      <c r="D483" s="413" t="s">
        <v>798</v>
      </c>
      <c r="E483" s="414" t="s">
        <v>729</v>
      </c>
      <c r="F483" s="415">
        <f t="shared" si="598"/>
        <v>4</v>
      </c>
      <c r="G483" s="415">
        <f>[5]내역서!F483</f>
        <v>4</v>
      </c>
      <c r="H483" s="415">
        <v>4</v>
      </c>
      <c r="I483" s="415">
        <f t="shared" si="599"/>
        <v>0</v>
      </c>
      <c r="J483" s="415">
        <f>내역서!F483</f>
        <v>0</v>
      </c>
      <c r="K483" s="416">
        <v>115113.3</v>
      </c>
      <c r="L483" s="417">
        <f t="shared" si="600"/>
        <v>0</v>
      </c>
      <c r="M483" s="416">
        <v>450362.4</v>
      </c>
      <c r="N483" s="417">
        <f t="shared" si="601"/>
        <v>0</v>
      </c>
      <c r="O483" s="416">
        <v>0</v>
      </c>
      <c r="P483" s="417">
        <f t="shared" si="602"/>
        <v>0</v>
      </c>
      <c r="Q483" s="416">
        <f t="shared" si="603"/>
        <v>565475.70000000007</v>
      </c>
      <c r="R483" s="417">
        <f t="shared" si="585"/>
        <v>0</v>
      </c>
      <c r="S483" s="417">
        <f t="shared" ref="S483" si="616">J483-J482</f>
        <v>0</v>
      </c>
      <c r="T483" s="417">
        <f t="shared" ref="T483:U483" si="617">Q483-Q482</f>
        <v>0</v>
      </c>
      <c r="U483" s="417">
        <f t="shared" si="617"/>
        <v>0</v>
      </c>
      <c r="V483" s="414"/>
      <c r="W483" s="619" t="str">
        <f t="shared" si="498"/>
        <v/>
      </c>
    </row>
    <row r="484" spans="1:23" s="401" customFormat="1" ht="24" hidden="1" customHeight="1">
      <c r="A484" s="366" t="s">
        <v>5521</v>
      </c>
      <c r="B484" s="408" t="s">
        <v>0</v>
      </c>
      <c r="C484" s="408" t="s">
        <v>2328</v>
      </c>
      <c r="D484" s="408" t="s">
        <v>2294</v>
      </c>
      <c r="E484" s="409" t="s">
        <v>1860</v>
      </c>
      <c r="F484" s="410">
        <f>G484</f>
        <v>2</v>
      </c>
      <c r="G484" s="410">
        <f>[5]내역서!F484</f>
        <v>2</v>
      </c>
      <c r="H484" s="410">
        <v>2</v>
      </c>
      <c r="I484" s="410">
        <f>G484-H484</f>
        <v>0</v>
      </c>
      <c r="J484" s="410">
        <f>내역서!F484</f>
        <v>0</v>
      </c>
      <c r="K484" s="411">
        <v>28065.7</v>
      </c>
      <c r="L484" s="412">
        <f>INT($J484*K484)</f>
        <v>0</v>
      </c>
      <c r="M484" s="411">
        <v>121972.8</v>
      </c>
      <c r="N484" s="412">
        <f>INT($J484*M484)</f>
        <v>0</v>
      </c>
      <c r="O484" s="411">
        <v>0</v>
      </c>
      <c r="P484" s="412">
        <f>INT($J484*O484)</f>
        <v>0</v>
      </c>
      <c r="Q484" s="411">
        <f>+K484+M484+O484</f>
        <v>150038.5</v>
      </c>
      <c r="R484" s="412">
        <f>L484+N484+P484</f>
        <v>0</v>
      </c>
      <c r="S484" s="412"/>
      <c r="T484" s="412"/>
      <c r="U484" s="412"/>
      <c r="V484" s="409" t="s">
        <v>0</v>
      </c>
      <c r="W484" s="617" t="str">
        <f>+IF(J484&lt;0,"ng","")</f>
        <v/>
      </c>
    </row>
    <row r="485" spans="1:23" ht="24" hidden="1" customHeight="1">
      <c r="A485" s="372" t="s">
        <v>4393</v>
      </c>
      <c r="B485" s="413" t="s">
        <v>0</v>
      </c>
      <c r="C485" s="413" t="s">
        <v>818</v>
      </c>
      <c r="D485" s="413" t="s">
        <v>800</v>
      </c>
      <c r="E485" s="414" t="s">
        <v>729</v>
      </c>
      <c r="F485" s="415">
        <f t="shared" si="598"/>
        <v>2</v>
      </c>
      <c r="G485" s="415">
        <f>[5]내역서!F485</f>
        <v>2</v>
      </c>
      <c r="H485" s="415">
        <v>2</v>
      </c>
      <c r="I485" s="415">
        <f t="shared" si="599"/>
        <v>0</v>
      </c>
      <c r="J485" s="415">
        <f>내역서!F485</f>
        <v>0</v>
      </c>
      <c r="K485" s="416">
        <v>28065.7</v>
      </c>
      <c r="L485" s="417">
        <f t="shared" si="600"/>
        <v>0</v>
      </c>
      <c r="M485" s="416">
        <v>121972.8</v>
      </c>
      <c r="N485" s="417">
        <f t="shared" si="601"/>
        <v>0</v>
      </c>
      <c r="O485" s="416">
        <v>0</v>
      </c>
      <c r="P485" s="417">
        <f t="shared" si="602"/>
        <v>0</v>
      </c>
      <c r="Q485" s="416">
        <f t="shared" si="603"/>
        <v>150038.5</v>
      </c>
      <c r="R485" s="417">
        <f t="shared" si="585"/>
        <v>0</v>
      </c>
      <c r="S485" s="417">
        <f t="shared" ref="S485" si="618">J485-J484</f>
        <v>0</v>
      </c>
      <c r="T485" s="417">
        <f t="shared" ref="T485:U485" si="619">Q485-Q484</f>
        <v>0</v>
      </c>
      <c r="U485" s="417">
        <f t="shared" si="619"/>
        <v>0</v>
      </c>
      <c r="V485" s="414"/>
      <c r="W485" s="619" t="str">
        <f t="shared" si="498"/>
        <v/>
      </c>
    </row>
    <row r="486" spans="1:23" s="401" customFormat="1" ht="24" hidden="1" customHeight="1">
      <c r="A486" s="366" t="s">
        <v>2055</v>
      </c>
      <c r="B486" s="408" t="s">
        <v>0</v>
      </c>
      <c r="C486" s="408" t="s">
        <v>2330</v>
      </c>
      <c r="D486" s="408" t="s">
        <v>2264</v>
      </c>
      <c r="E486" s="409" t="s">
        <v>1860</v>
      </c>
      <c r="F486" s="410">
        <f>G486</f>
        <v>20</v>
      </c>
      <c r="G486" s="410">
        <f>[5]내역서!F486</f>
        <v>20</v>
      </c>
      <c r="H486" s="410">
        <v>20</v>
      </c>
      <c r="I486" s="410">
        <f>G486-H486</f>
        <v>0</v>
      </c>
      <c r="J486" s="410">
        <f>내역서!F486</f>
        <v>0</v>
      </c>
      <c r="K486" s="411">
        <v>611015.6</v>
      </c>
      <c r="L486" s="412">
        <f>INT($J486*K486)</f>
        <v>0</v>
      </c>
      <c r="M486" s="411">
        <v>1945408.8</v>
      </c>
      <c r="N486" s="412">
        <f>INT($J486*M486)</f>
        <v>0</v>
      </c>
      <c r="O486" s="411">
        <v>103493.9</v>
      </c>
      <c r="P486" s="412">
        <f>INT($J486*O486)</f>
        <v>0</v>
      </c>
      <c r="Q486" s="411">
        <f>+K486+M486+O486</f>
        <v>2659918.2999999998</v>
      </c>
      <c r="R486" s="412">
        <f>L486+N486+P486</f>
        <v>0</v>
      </c>
      <c r="S486" s="412"/>
      <c r="T486" s="412"/>
      <c r="U486" s="412"/>
      <c r="V486" s="409" t="s">
        <v>0</v>
      </c>
      <c r="W486" s="617" t="str">
        <f>+IF(J486&lt;0,"ng","")</f>
        <v/>
      </c>
    </row>
    <row r="487" spans="1:23" ht="24" hidden="1" customHeight="1">
      <c r="A487" s="372" t="s">
        <v>5522</v>
      </c>
      <c r="B487" s="413" t="s">
        <v>0</v>
      </c>
      <c r="C487" s="413" t="s">
        <v>819</v>
      </c>
      <c r="D487" s="413" t="s">
        <v>791</v>
      </c>
      <c r="E487" s="414" t="s">
        <v>729</v>
      </c>
      <c r="F487" s="415">
        <f t="shared" si="598"/>
        <v>20</v>
      </c>
      <c r="G487" s="415">
        <f>[5]내역서!F487</f>
        <v>20</v>
      </c>
      <c r="H487" s="415">
        <v>20</v>
      </c>
      <c r="I487" s="415">
        <f t="shared" si="599"/>
        <v>0</v>
      </c>
      <c r="J487" s="415">
        <f>내역서!F487</f>
        <v>0</v>
      </c>
      <c r="K487" s="416">
        <v>611015.6</v>
      </c>
      <c r="L487" s="417">
        <f t="shared" si="600"/>
        <v>0</v>
      </c>
      <c r="M487" s="416">
        <v>1945408.8</v>
      </c>
      <c r="N487" s="417">
        <f t="shared" si="601"/>
        <v>0</v>
      </c>
      <c r="O487" s="416">
        <v>103493.9</v>
      </c>
      <c r="P487" s="417">
        <f t="shared" si="602"/>
        <v>0</v>
      </c>
      <c r="Q487" s="416">
        <f t="shared" si="603"/>
        <v>2659918.2999999998</v>
      </c>
      <c r="R487" s="417">
        <f t="shared" si="585"/>
        <v>0</v>
      </c>
      <c r="S487" s="417">
        <f t="shared" ref="S487" si="620">J487-J486</f>
        <v>0</v>
      </c>
      <c r="T487" s="417">
        <f t="shared" ref="T487:U487" si="621">Q487-Q486</f>
        <v>0</v>
      </c>
      <c r="U487" s="417">
        <f t="shared" si="621"/>
        <v>0</v>
      </c>
      <c r="V487" s="414"/>
      <c r="W487" s="619" t="str">
        <f t="shared" si="498"/>
        <v/>
      </c>
    </row>
    <row r="488" spans="1:23" s="431" customFormat="1" ht="24" hidden="1" customHeight="1">
      <c r="A488" s="366" t="s">
        <v>2055</v>
      </c>
      <c r="B488" s="408" t="s">
        <v>0</v>
      </c>
      <c r="C488" s="408" t="s">
        <v>2260</v>
      </c>
      <c r="D488" s="408" t="s">
        <v>2198</v>
      </c>
      <c r="E488" s="409" t="s">
        <v>2235</v>
      </c>
      <c r="F488" s="410">
        <f>G488</f>
        <v>1</v>
      </c>
      <c r="G488" s="410">
        <f>[5]내역서!F488</f>
        <v>1</v>
      </c>
      <c r="H488" s="410">
        <v>1</v>
      </c>
      <c r="I488" s="410">
        <f>G488-H488</f>
        <v>0</v>
      </c>
      <c r="J488" s="410">
        <f>내역서!F488</f>
        <v>0</v>
      </c>
      <c r="K488" s="411">
        <v>91268.1</v>
      </c>
      <c r="L488" s="412">
        <f>INT($J488*K488)</f>
        <v>0</v>
      </c>
      <c r="M488" s="411">
        <v>997668</v>
      </c>
      <c r="N488" s="412">
        <f>INT($J488*M488)</f>
        <v>0</v>
      </c>
      <c r="O488" s="411">
        <v>101041.3</v>
      </c>
      <c r="P488" s="412">
        <f>INT($J488*O488)</f>
        <v>0</v>
      </c>
      <c r="Q488" s="411">
        <f>+K488+M488+O488</f>
        <v>1189977.4000000001</v>
      </c>
      <c r="R488" s="412">
        <f>L488+N488+P488</f>
        <v>0</v>
      </c>
      <c r="S488" s="412"/>
      <c r="T488" s="412"/>
      <c r="U488" s="412"/>
      <c r="V488" s="409" t="s">
        <v>0</v>
      </c>
      <c r="W488" s="617" t="str">
        <f>+IF(J488&lt;0,"ng","")</f>
        <v/>
      </c>
    </row>
    <row r="489" spans="1:23" s="72" customFormat="1" ht="24" hidden="1" customHeight="1">
      <c r="A489" s="372" t="s">
        <v>2072</v>
      </c>
      <c r="B489" s="413" t="s">
        <v>0</v>
      </c>
      <c r="C489" s="413" t="s">
        <v>787</v>
      </c>
      <c r="D489" s="413" t="s">
        <v>742</v>
      </c>
      <c r="E489" s="414" t="s">
        <v>768</v>
      </c>
      <c r="F489" s="415">
        <f t="shared" si="598"/>
        <v>1</v>
      </c>
      <c r="G489" s="415">
        <f>[5]내역서!F489</f>
        <v>1</v>
      </c>
      <c r="H489" s="415">
        <v>1</v>
      </c>
      <c r="I489" s="415">
        <f t="shared" si="599"/>
        <v>0</v>
      </c>
      <c r="J489" s="415">
        <f>내역서!F489</f>
        <v>0</v>
      </c>
      <c r="K489" s="416">
        <v>91268.1</v>
      </c>
      <c r="L489" s="417">
        <f t="shared" si="600"/>
        <v>0</v>
      </c>
      <c r="M489" s="416">
        <v>997668</v>
      </c>
      <c r="N489" s="417">
        <f t="shared" si="601"/>
        <v>0</v>
      </c>
      <c r="O489" s="416">
        <v>101041.3</v>
      </c>
      <c r="P489" s="417">
        <f t="shared" si="602"/>
        <v>0</v>
      </c>
      <c r="Q489" s="416">
        <f t="shared" si="603"/>
        <v>1189977.4000000001</v>
      </c>
      <c r="R489" s="417">
        <f t="shared" si="585"/>
        <v>0</v>
      </c>
      <c r="S489" s="417">
        <f t="shared" ref="S489" si="622">J489-J488</f>
        <v>0</v>
      </c>
      <c r="T489" s="417">
        <f t="shared" ref="T489:U489" si="623">Q489-Q488</f>
        <v>0</v>
      </c>
      <c r="U489" s="417">
        <f t="shared" si="623"/>
        <v>0</v>
      </c>
      <c r="V489" s="414"/>
      <c r="W489" s="619" t="str">
        <f t="shared" si="498"/>
        <v/>
      </c>
    </row>
    <row r="490" spans="1:23" s="431" customFormat="1" ht="24" hidden="1" customHeight="1">
      <c r="A490" s="366" t="s">
        <v>5427</v>
      </c>
      <c r="B490" s="408" t="s">
        <v>0</v>
      </c>
      <c r="C490" s="408" t="s">
        <v>2314</v>
      </c>
      <c r="D490" s="408" t="s">
        <v>2289</v>
      </c>
      <c r="E490" s="409" t="s">
        <v>1860</v>
      </c>
      <c r="F490" s="410">
        <f>G490</f>
        <v>2</v>
      </c>
      <c r="G490" s="410">
        <f>[5]내역서!F490</f>
        <v>2</v>
      </c>
      <c r="H490" s="410">
        <v>2</v>
      </c>
      <c r="I490" s="410">
        <f>G490-H490</f>
        <v>0</v>
      </c>
      <c r="J490" s="410">
        <f>내역서!F490</f>
        <v>0</v>
      </c>
      <c r="K490" s="411">
        <v>115113.3</v>
      </c>
      <c r="L490" s="412">
        <f>INT($J490*K490)</f>
        <v>0</v>
      </c>
      <c r="M490" s="411">
        <v>450362.4</v>
      </c>
      <c r="N490" s="412">
        <f>INT($J490*M490)</f>
        <v>0</v>
      </c>
      <c r="O490" s="411">
        <v>0</v>
      </c>
      <c r="P490" s="412">
        <f>INT($J490*O490)</f>
        <v>0</v>
      </c>
      <c r="Q490" s="411">
        <f>+K490+M490+O490</f>
        <v>565475.70000000007</v>
      </c>
      <c r="R490" s="412">
        <f>L490+N490+P490</f>
        <v>0</v>
      </c>
      <c r="S490" s="412"/>
      <c r="T490" s="412"/>
      <c r="U490" s="412"/>
      <c r="V490" s="409" t="s">
        <v>0</v>
      </c>
      <c r="W490" s="617" t="str">
        <f>+IF(J490&lt;0,"ng","")</f>
        <v/>
      </c>
    </row>
    <row r="491" spans="1:23" s="72" customFormat="1" ht="24" hidden="1" customHeight="1">
      <c r="A491" s="372" t="s">
        <v>5496</v>
      </c>
      <c r="B491" s="413" t="s">
        <v>0</v>
      </c>
      <c r="C491" s="413" t="s">
        <v>811</v>
      </c>
      <c r="D491" s="413" t="s">
        <v>798</v>
      </c>
      <c r="E491" s="414" t="s">
        <v>729</v>
      </c>
      <c r="F491" s="415">
        <f t="shared" si="598"/>
        <v>2</v>
      </c>
      <c r="G491" s="415">
        <f>[5]내역서!F491</f>
        <v>2</v>
      </c>
      <c r="H491" s="415">
        <v>2</v>
      </c>
      <c r="I491" s="415">
        <f t="shared" si="599"/>
        <v>0</v>
      </c>
      <c r="J491" s="415">
        <f>내역서!F491</f>
        <v>0</v>
      </c>
      <c r="K491" s="416">
        <v>115113.3</v>
      </c>
      <c r="L491" s="417">
        <f t="shared" si="600"/>
        <v>0</v>
      </c>
      <c r="M491" s="416">
        <v>450362.4</v>
      </c>
      <c r="N491" s="417">
        <f t="shared" si="601"/>
        <v>0</v>
      </c>
      <c r="O491" s="416">
        <v>0</v>
      </c>
      <c r="P491" s="417">
        <f t="shared" si="602"/>
        <v>0</v>
      </c>
      <c r="Q491" s="416">
        <f t="shared" si="603"/>
        <v>565475.70000000007</v>
      </c>
      <c r="R491" s="417">
        <f t="shared" si="585"/>
        <v>0</v>
      </c>
      <c r="S491" s="417">
        <f t="shared" ref="S491" si="624">J491-J490</f>
        <v>0</v>
      </c>
      <c r="T491" s="417">
        <f t="shared" ref="T491:U491" si="625">Q491-Q490</f>
        <v>0</v>
      </c>
      <c r="U491" s="417">
        <f t="shared" si="625"/>
        <v>0</v>
      </c>
      <c r="V491" s="414"/>
      <c r="W491" s="619" t="str">
        <f t="shared" si="498"/>
        <v/>
      </c>
    </row>
    <row r="492" spans="1:23" s="401" customFormat="1" ht="24" hidden="1" customHeight="1">
      <c r="A492" s="366" t="s">
        <v>5487</v>
      </c>
      <c r="B492" s="408" t="s">
        <v>0</v>
      </c>
      <c r="C492" s="408" t="s">
        <v>2300</v>
      </c>
      <c r="D492" s="408" t="s">
        <v>2304</v>
      </c>
      <c r="E492" s="409" t="s">
        <v>1860</v>
      </c>
      <c r="F492" s="410">
        <f>G492</f>
        <v>100</v>
      </c>
      <c r="G492" s="410">
        <f>[5]내역서!F492</f>
        <v>100</v>
      </c>
      <c r="H492" s="410">
        <v>100</v>
      </c>
      <c r="I492" s="410">
        <f>G492-H492</f>
        <v>0</v>
      </c>
      <c r="J492" s="410">
        <f>내역서!F492</f>
        <v>0</v>
      </c>
      <c r="K492" s="411">
        <v>202115.6</v>
      </c>
      <c r="L492" s="412">
        <f>INT($J492*K492)</f>
        <v>0</v>
      </c>
      <c r="M492" s="411">
        <v>201572.8</v>
      </c>
      <c r="N492" s="412">
        <f>INT($J492*M492)</f>
        <v>0</v>
      </c>
      <c r="O492" s="411">
        <v>0</v>
      </c>
      <c r="P492" s="412">
        <f>INT($J492*O492)</f>
        <v>0</v>
      </c>
      <c r="Q492" s="411">
        <f>+K492+M492+O492</f>
        <v>403688.4</v>
      </c>
      <c r="R492" s="412">
        <f>L492+N492+P492</f>
        <v>0</v>
      </c>
      <c r="S492" s="412"/>
      <c r="T492" s="412"/>
      <c r="U492" s="412"/>
      <c r="V492" s="409" t="s">
        <v>0</v>
      </c>
      <c r="W492" s="617" t="str">
        <f>+IF(J492&lt;0,"ng","")</f>
        <v/>
      </c>
    </row>
    <row r="493" spans="1:23" ht="24" hidden="1" customHeight="1">
      <c r="A493" s="372" t="s">
        <v>5523</v>
      </c>
      <c r="B493" s="413" t="s">
        <v>0</v>
      </c>
      <c r="C493" s="413" t="s">
        <v>803</v>
      </c>
      <c r="D493" s="413" t="s">
        <v>806</v>
      </c>
      <c r="E493" s="414" t="s">
        <v>729</v>
      </c>
      <c r="F493" s="415">
        <f t="shared" si="598"/>
        <v>100</v>
      </c>
      <c r="G493" s="415">
        <f>[5]내역서!F493</f>
        <v>100</v>
      </c>
      <c r="H493" s="415">
        <v>100</v>
      </c>
      <c r="I493" s="415">
        <f t="shared" si="599"/>
        <v>0</v>
      </c>
      <c r="J493" s="415">
        <f>내역서!F493</f>
        <v>0</v>
      </c>
      <c r="K493" s="416">
        <v>202115.6</v>
      </c>
      <c r="L493" s="417">
        <f t="shared" si="600"/>
        <v>0</v>
      </c>
      <c r="M493" s="416">
        <v>201572.8</v>
      </c>
      <c r="N493" s="417">
        <f t="shared" si="601"/>
        <v>0</v>
      </c>
      <c r="O493" s="416">
        <v>0</v>
      </c>
      <c r="P493" s="417">
        <f t="shared" si="602"/>
        <v>0</v>
      </c>
      <c r="Q493" s="416">
        <f t="shared" si="603"/>
        <v>403688.4</v>
      </c>
      <c r="R493" s="417">
        <f t="shared" si="585"/>
        <v>0</v>
      </c>
      <c r="S493" s="417">
        <f t="shared" ref="S493" si="626">J493-J492</f>
        <v>0</v>
      </c>
      <c r="T493" s="417">
        <f t="shared" ref="T493:U493" si="627">Q493-Q492</f>
        <v>0</v>
      </c>
      <c r="U493" s="417">
        <f t="shared" si="627"/>
        <v>0</v>
      </c>
      <c r="V493" s="414"/>
      <c r="W493" s="619" t="str">
        <f t="shared" si="498"/>
        <v/>
      </c>
    </row>
    <row r="494" spans="1:23" s="401" customFormat="1" ht="24" hidden="1" customHeight="1">
      <c r="A494" s="366" t="s">
        <v>5513</v>
      </c>
      <c r="B494" s="408" t="s">
        <v>0</v>
      </c>
      <c r="C494" s="408" t="s">
        <v>2300</v>
      </c>
      <c r="D494" s="408" t="s">
        <v>2301</v>
      </c>
      <c r="E494" s="409" t="s">
        <v>1860</v>
      </c>
      <c r="F494" s="410">
        <f>G494</f>
        <v>19</v>
      </c>
      <c r="G494" s="410">
        <f>[5]내역서!F494</f>
        <v>19</v>
      </c>
      <c r="H494" s="410">
        <v>19</v>
      </c>
      <c r="I494" s="410">
        <f>G494-H494</f>
        <v>0</v>
      </c>
      <c r="J494" s="410">
        <f>내역서!F494</f>
        <v>0</v>
      </c>
      <c r="K494" s="411">
        <v>61794.2</v>
      </c>
      <c r="L494" s="412">
        <f>INT($J494*K494)</f>
        <v>0</v>
      </c>
      <c r="M494" s="411">
        <v>126684</v>
      </c>
      <c r="N494" s="412">
        <f>INT($J494*M494)</f>
        <v>0</v>
      </c>
      <c r="O494" s="411">
        <v>0</v>
      </c>
      <c r="P494" s="412">
        <f>INT($J494*O494)</f>
        <v>0</v>
      </c>
      <c r="Q494" s="411">
        <f>+K494+M494+O494</f>
        <v>188478.2</v>
      </c>
      <c r="R494" s="412">
        <f>L494+N494+P494</f>
        <v>0</v>
      </c>
      <c r="S494" s="412"/>
      <c r="T494" s="412"/>
      <c r="U494" s="412"/>
      <c r="V494" s="409" t="s">
        <v>0</v>
      </c>
      <c r="W494" s="617" t="str">
        <f>+IF(J494&lt;0,"ng","")</f>
        <v/>
      </c>
    </row>
    <row r="495" spans="1:23" ht="24" hidden="1" customHeight="1">
      <c r="A495" s="372" t="s">
        <v>2072</v>
      </c>
      <c r="B495" s="413" t="s">
        <v>0</v>
      </c>
      <c r="C495" s="413" t="s">
        <v>803</v>
      </c>
      <c r="D495" s="413" t="s">
        <v>804</v>
      </c>
      <c r="E495" s="414" t="s">
        <v>729</v>
      </c>
      <c r="F495" s="415">
        <f t="shared" si="598"/>
        <v>19</v>
      </c>
      <c r="G495" s="415">
        <f>[5]내역서!F495</f>
        <v>19</v>
      </c>
      <c r="H495" s="415">
        <v>19</v>
      </c>
      <c r="I495" s="415">
        <f t="shared" si="599"/>
        <v>0</v>
      </c>
      <c r="J495" s="415">
        <f>내역서!F495</f>
        <v>0</v>
      </c>
      <c r="K495" s="416">
        <v>61794.2</v>
      </c>
      <c r="L495" s="417">
        <f t="shared" si="600"/>
        <v>0</v>
      </c>
      <c r="M495" s="416">
        <v>126684</v>
      </c>
      <c r="N495" s="417">
        <f t="shared" si="601"/>
        <v>0</v>
      </c>
      <c r="O495" s="416">
        <v>0</v>
      </c>
      <c r="P495" s="417">
        <f t="shared" si="602"/>
        <v>0</v>
      </c>
      <c r="Q495" s="416">
        <f t="shared" si="603"/>
        <v>188478.2</v>
      </c>
      <c r="R495" s="417">
        <f t="shared" si="585"/>
        <v>0</v>
      </c>
      <c r="S495" s="417">
        <f t="shared" ref="S495" si="628">J495-J494</f>
        <v>0</v>
      </c>
      <c r="T495" s="417">
        <f t="shared" ref="T495:U495" si="629">Q495-Q494</f>
        <v>0</v>
      </c>
      <c r="U495" s="417">
        <f t="shared" si="629"/>
        <v>0</v>
      </c>
      <c r="V495" s="414"/>
      <c r="W495" s="619" t="str">
        <f t="shared" si="498"/>
        <v/>
      </c>
    </row>
    <row r="496" spans="1:23" s="401" customFormat="1" ht="24" hidden="1" customHeight="1">
      <c r="A496" s="366" t="s">
        <v>5427</v>
      </c>
      <c r="B496" s="408" t="s">
        <v>0</v>
      </c>
      <c r="C496" s="408" t="s">
        <v>2308</v>
      </c>
      <c r="D496" s="408" t="s">
        <v>2331</v>
      </c>
      <c r="E496" s="409" t="s">
        <v>1860</v>
      </c>
      <c r="F496" s="410">
        <f>G496</f>
        <v>19</v>
      </c>
      <c r="G496" s="410">
        <f>[5]내역서!F496</f>
        <v>19</v>
      </c>
      <c r="H496" s="410">
        <v>19</v>
      </c>
      <c r="I496" s="410">
        <f>G496-H496</f>
        <v>0</v>
      </c>
      <c r="J496" s="410">
        <f>내역서!F496</f>
        <v>0</v>
      </c>
      <c r="K496" s="411">
        <v>0</v>
      </c>
      <c r="L496" s="412">
        <f>INT($J496*K496)</f>
        <v>0</v>
      </c>
      <c r="M496" s="411">
        <v>0</v>
      </c>
      <c r="N496" s="412">
        <f>INT($J496*M496)</f>
        <v>0</v>
      </c>
      <c r="O496" s="411">
        <v>73044.600000000006</v>
      </c>
      <c r="P496" s="412">
        <f>INT($J496*O496)</f>
        <v>0</v>
      </c>
      <c r="Q496" s="411">
        <f>+K496+M496+O496</f>
        <v>73044.600000000006</v>
      </c>
      <c r="R496" s="412">
        <f>L496+N496+P496</f>
        <v>0</v>
      </c>
      <c r="S496" s="412"/>
      <c r="T496" s="412"/>
      <c r="U496" s="412"/>
      <c r="V496" s="409" t="s">
        <v>0</v>
      </c>
      <c r="W496" s="617" t="str">
        <f>+IF(J496&lt;0,"ng","")</f>
        <v/>
      </c>
    </row>
    <row r="497" spans="1:23" ht="24" hidden="1" customHeight="1">
      <c r="A497" s="372" t="s">
        <v>2072</v>
      </c>
      <c r="B497" s="413" t="s">
        <v>0</v>
      </c>
      <c r="C497" s="413" t="s">
        <v>807</v>
      </c>
      <c r="D497" s="413" t="s">
        <v>820</v>
      </c>
      <c r="E497" s="414" t="s">
        <v>729</v>
      </c>
      <c r="F497" s="415">
        <f t="shared" si="598"/>
        <v>19</v>
      </c>
      <c r="G497" s="415">
        <f>[5]내역서!F497</f>
        <v>19</v>
      </c>
      <c r="H497" s="415">
        <v>19</v>
      </c>
      <c r="I497" s="415">
        <f t="shared" si="599"/>
        <v>0</v>
      </c>
      <c r="J497" s="415">
        <f>내역서!F497</f>
        <v>0</v>
      </c>
      <c r="K497" s="416">
        <v>0</v>
      </c>
      <c r="L497" s="417">
        <f t="shared" si="600"/>
        <v>0</v>
      </c>
      <c r="M497" s="416">
        <v>0</v>
      </c>
      <c r="N497" s="417">
        <f t="shared" si="601"/>
        <v>0</v>
      </c>
      <c r="O497" s="416">
        <v>73044.600000000006</v>
      </c>
      <c r="P497" s="417">
        <f t="shared" si="602"/>
        <v>0</v>
      </c>
      <c r="Q497" s="416">
        <f t="shared" si="603"/>
        <v>73044.600000000006</v>
      </c>
      <c r="R497" s="417">
        <f t="shared" si="585"/>
        <v>0</v>
      </c>
      <c r="S497" s="417">
        <f t="shared" ref="S497" si="630">J497-J496</f>
        <v>0</v>
      </c>
      <c r="T497" s="417">
        <f t="shared" ref="T497:U497" si="631">Q497-Q496</f>
        <v>0</v>
      </c>
      <c r="U497" s="417">
        <f t="shared" si="631"/>
        <v>0</v>
      </c>
      <c r="V497" s="414"/>
      <c r="W497" s="619" t="str">
        <f t="shared" si="498"/>
        <v/>
      </c>
    </row>
    <row r="498" spans="1:23" s="401" customFormat="1" ht="24" hidden="1" customHeight="1">
      <c r="A498" s="366" t="s">
        <v>2055</v>
      </c>
      <c r="B498" s="408" t="s">
        <v>0</v>
      </c>
      <c r="C498" s="408" t="s">
        <v>2308</v>
      </c>
      <c r="D498" s="408" t="s">
        <v>2332</v>
      </c>
      <c r="E498" s="409" t="s">
        <v>1860</v>
      </c>
      <c r="F498" s="410">
        <f>G498</f>
        <v>100</v>
      </c>
      <c r="G498" s="410">
        <f>[5]내역서!F498</f>
        <v>100</v>
      </c>
      <c r="H498" s="410">
        <v>100</v>
      </c>
      <c r="I498" s="410">
        <f>G498-H498</f>
        <v>0</v>
      </c>
      <c r="J498" s="410">
        <f>내역서!F498</f>
        <v>0</v>
      </c>
      <c r="K498" s="411">
        <v>0</v>
      </c>
      <c r="L498" s="412">
        <f>INT($J498*K498)</f>
        <v>0</v>
      </c>
      <c r="M498" s="411">
        <v>0</v>
      </c>
      <c r="N498" s="412">
        <f>INT($J498*M498)</f>
        <v>0</v>
      </c>
      <c r="O498" s="411">
        <v>87607.5</v>
      </c>
      <c r="P498" s="412">
        <f>INT($J498*O498)</f>
        <v>0</v>
      </c>
      <c r="Q498" s="411">
        <f>+K498+M498+O498</f>
        <v>87607.5</v>
      </c>
      <c r="R498" s="412">
        <f>L498+N498+P498</f>
        <v>0</v>
      </c>
      <c r="S498" s="412"/>
      <c r="T498" s="412"/>
      <c r="U498" s="412"/>
      <c r="V498" s="409" t="s">
        <v>0</v>
      </c>
      <c r="W498" s="617" t="str">
        <f>+IF(J498&lt;0,"ng","")</f>
        <v/>
      </c>
    </row>
    <row r="499" spans="1:23" ht="24" hidden="1" customHeight="1">
      <c r="A499" s="372" t="s">
        <v>5524</v>
      </c>
      <c r="B499" s="413" t="s">
        <v>0</v>
      </c>
      <c r="C499" s="413" t="s">
        <v>807</v>
      </c>
      <c r="D499" s="413" t="s">
        <v>821</v>
      </c>
      <c r="E499" s="414" t="s">
        <v>729</v>
      </c>
      <c r="F499" s="415">
        <f t="shared" si="598"/>
        <v>100</v>
      </c>
      <c r="G499" s="415">
        <f>[5]내역서!F499</f>
        <v>100</v>
      </c>
      <c r="H499" s="415">
        <v>100</v>
      </c>
      <c r="I499" s="415">
        <f t="shared" si="599"/>
        <v>0</v>
      </c>
      <c r="J499" s="415">
        <f>내역서!F499</f>
        <v>0</v>
      </c>
      <c r="K499" s="416">
        <v>0</v>
      </c>
      <c r="L499" s="417">
        <f t="shared" si="600"/>
        <v>0</v>
      </c>
      <c r="M499" s="416">
        <v>0</v>
      </c>
      <c r="N499" s="417">
        <f t="shared" si="601"/>
        <v>0</v>
      </c>
      <c r="O499" s="416">
        <v>87607.5</v>
      </c>
      <c r="P499" s="417">
        <f t="shared" si="602"/>
        <v>0</v>
      </c>
      <c r="Q499" s="416">
        <f t="shared" si="603"/>
        <v>87607.5</v>
      </c>
      <c r="R499" s="417">
        <f t="shared" si="585"/>
        <v>0</v>
      </c>
      <c r="S499" s="417">
        <f t="shared" ref="S499" si="632">J499-J498</f>
        <v>0</v>
      </c>
      <c r="T499" s="417">
        <f t="shared" ref="T499:U499" si="633">Q499-Q498</f>
        <v>0</v>
      </c>
      <c r="U499" s="417">
        <f t="shared" si="633"/>
        <v>0</v>
      </c>
      <c r="V499" s="414"/>
      <c r="W499" s="619" t="str">
        <f t="shared" si="498"/>
        <v/>
      </c>
    </row>
    <row r="500" spans="1:23" s="401" customFormat="1" ht="24" hidden="1" customHeight="1">
      <c r="A500" s="366" t="s">
        <v>2055</v>
      </c>
      <c r="B500" s="408" t="s">
        <v>0</v>
      </c>
      <c r="C500" s="408" t="s">
        <v>2334</v>
      </c>
      <c r="D500" s="408" t="s">
        <v>2335</v>
      </c>
      <c r="E500" s="409" t="s">
        <v>1860</v>
      </c>
      <c r="F500" s="410">
        <f>G500</f>
        <v>17</v>
      </c>
      <c r="G500" s="410">
        <f>[5]내역서!F500</f>
        <v>17</v>
      </c>
      <c r="H500" s="410">
        <v>17</v>
      </c>
      <c r="I500" s="410">
        <f>G500-H500</f>
        <v>0</v>
      </c>
      <c r="J500" s="410">
        <f>내역서!F500</f>
        <v>0</v>
      </c>
      <c r="K500" s="411">
        <v>371.9</v>
      </c>
      <c r="L500" s="412">
        <f>INT($J500*K500)</f>
        <v>0</v>
      </c>
      <c r="M500" s="411">
        <v>18229.2</v>
      </c>
      <c r="N500" s="412">
        <f>INT($J500*M500)</f>
        <v>0</v>
      </c>
      <c r="O500" s="411">
        <v>0</v>
      </c>
      <c r="P500" s="412">
        <f>INT($J500*O500)</f>
        <v>0</v>
      </c>
      <c r="Q500" s="411">
        <f>+K500+M500+O500</f>
        <v>18601.100000000002</v>
      </c>
      <c r="R500" s="412">
        <f>L500+N500+P500</f>
        <v>0</v>
      </c>
      <c r="S500" s="412"/>
      <c r="T500" s="412"/>
      <c r="U500" s="412"/>
      <c r="V500" s="409" t="s">
        <v>0</v>
      </c>
      <c r="W500" s="617" t="str">
        <f>+IF(J500&lt;0,"ng","")</f>
        <v/>
      </c>
    </row>
    <row r="501" spans="1:23" ht="24" hidden="1" customHeight="1">
      <c r="A501" s="372" t="s">
        <v>2072</v>
      </c>
      <c r="B501" s="413" t="s">
        <v>0</v>
      </c>
      <c r="C501" s="413" t="s">
        <v>822</v>
      </c>
      <c r="D501" s="413" t="s">
        <v>823</v>
      </c>
      <c r="E501" s="414" t="s">
        <v>729</v>
      </c>
      <c r="F501" s="415">
        <f t="shared" si="598"/>
        <v>17</v>
      </c>
      <c r="G501" s="415">
        <f>[5]내역서!F501</f>
        <v>17</v>
      </c>
      <c r="H501" s="415">
        <v>17</v>
      </c>
      <c r="I501" s="415">
        <f t="shared" si="599"/>
        <v>0</v>
      </c>
      <c r="J501" s="415">
        <f>내역서!F501</f>
        <v>0</v>
      </c>
      <c r="K501" s="416">
        <v>371.9</v>
      </c>
      <c r="L501" s="417">
        <f t="shared" si="600"/>
        <v>0</v>
      </c>
      <c r="M501" s="416">
        <v>18229.2</v>
      </c>
      <c r="N501" s="417">
        <f t="shared" si="601"/>
        <v>0</v>
      </c>
      <c r="O501" s="416">
        <v>0</v>
      </c>
      <c r="P501" s="417">
        <f t="shared" si="602"/>
        <v>0</v>
      </c>
      <c r="Q501" s="416">
        <f t="shared" si="603"/>
        <v>18601.100000000002</v>
      </c>
      <c r="R501" s="417">
        <f t="shared" si="585"/>
        <v>0</v>
      </c>
      <c r="S501" s="417">
        <f t="shared" ref="S501" si="634">J501-J500</f>
        <v>0</v>
      </c>
      <c r="T501" s="417">
        <f t="shared" ref="T501:U501" si="635">Q501-Q500</f>
        <v>0</v>
      </c>
      <c r="U501" s="417">
        <f t="shared" si="635"/>
        <v>0</v>
      </c>
      <c r="V501" s="414"/>
      <c r="W501" s="619" t="str">
        <f t="shared" si="498"/>
        <v/>
      </c>
    </row>
    <row r="502" spans="1:23" s="401" customFormat="1" ht="24" hidden="1" customHeight="1">
      <c r="A502" s="366" t="s">
        <v>5513</v>
      </c>
      <c r="B502" s="408" t="s">
        <v>0</v>
      </c>
      <c r="C502" s="408" t="s">
        <v>2336</v>
      </c>
      <c r="D502" s="408" t="s">
        <v>2335</v>
      </c>
      <c r="E502" s="409" t="s">
        <v>2235</v>
      </c>
      <c r="F502" s="410">
        <f>G502</f>
        <v>15</v>
      </c>
      <c r="G502" s="410">
        <f>[5]내역서!F502</f>
        <v>15</v>
      </c>
      <c r="H502" s="410">
        <v>15</v>
      </c>
      <c r="I502" s="410">
        <f>G502-H502</f>
        <v>0</v>
      </c>
      <c r="J502" s="410">
        <f>내역서!F502</f>
        <v>0</v>
      </c>
      <c r="K502" s="411">
        <v>7897.3</v>
      </c>
      <c r="L502" s="412">
        <f>INT($J502*K502)</f>
        <v>0</v>
      </c>
      <c r="M502" s="411">
        <v>34643.800000000003</v>
      </c>
      <c r="N502" s="412">
        <f>INT($J502*M502)</f>
        <v>0</v>
      </c>
      <c r="O502" s="411">
        <v>6950.1</v>
      </c>
      <c r="P502" s="412">
        <f>INT($J502*O502)</f>
        <v>0</v>
      </c>
      <c r="Q502" s="411">
        <f>+K502+M502+O502</f>
        <v>49491.200000000004</v>
      </c>
      <c r="R502" s="412">
        <f>L502+N502+P502</f>
        <v>0</v>
      </c>
      <c r="S502" s="412"/>
      <c r="T502" s="412"/>
      <c r="U502" s="412"/>
      <c r="V502" s="409" t="s">
        <v>0</v>
      </c>
      <c r="W502" s="617" t="str">
        <f>+IF(J502&lt;0,"ng","")</f>
        <v/>
      </c>
    </row>
    <row r="503" spans="1:23" ht="24" hidden="1" customHeight="1">
      <c r="A503" s="372" t="s">
        <v>2072</v>
      </c>
      <c r="B503" s="413" t="s">
        <v>0</v>
      </c>
      <c r="C503" s="413" t="s">
        <v>824</v>
      </c>
      <c r="D503" s="413" t="s">
        <v>823</v>
      </c>
      <c r="E503" s="414" t="s">
        <v>768</v>
      </c>
      <c r="F503" s="415">
        <f t="shared" si="598"/>
        <v>15</v>
      </c>
      <c r="G503" s="415">
        <f>[5]내역서!F503</f>
        <v>15</v>
      </c>
      <c r="H503" s="415">
        <v>15</v>
      </c>
      <c r="I503" s="415">
        <f t="shared" si="599"/>
        <v>0</v>
      </c>
      <c r="J503" s="415">
        <f>내역서!F503</f>
        <v>0</v>
      </c>
      <c r="K503" s="416">
        <v>7897.3</v>
      </c>
      <c r="L503" s="417">
        <f t="shared" si="600"/>
        <v>0</v>
      </c>
      <c r="M503" s="416">
        <v>34643.800000000003</v>
      </c>
      <c r="N503" s="417">
        <f t="shared" si="601"/>
        <v>0</v>
      </c>
      <c r="O503" s="416">
        <v>6950.1</v>
      </c>
      <c r="P503" s="417">
        <f t="shared" si="602"/>
        <v>0</v>
      </c>
      <c r="Q503" s="416">
        <f t="shared" si="603"/>
        <v>49491.200000000004</v>
      </c>
      <c r="R503" s="417">
        <f t="shared" si="585"/>
        <v>0</v>
      </c>
      <c r="S503" s="417">
        <f t="shared" ref="S503" si="636">J503-J502</f>
        <v>0</v>
      </c>
      <c r="T503" s="417">
        <f t="shared" ref="T503:U503" si="637">Q503-Q502</f>
        <v>0</v>
      </c>
      <c r="U503" s="417">
        <f t="shared" si="637"/>
        <v>0</v>
      </c>
      <c r="V503" s="414"/>
      <c r="W503" s="619" t="str">
        <f t="shared" si="498"/>
        <v/>
      </c>
    </row>
    <row r="504" spans="1:23" s="431" customFormat="1" ht="24" hidden="1" customHeight="1">
      <c r="A504" s="366" t="s">
        <v>3362</v>
      </c>
      <c r="B504" s="408" t="s">
        <v>0</v>
      </c>
      <c r="C504" s="408" t="s">
        <v>2265</v>
      </c>
      <c r="D504" s="408" t="s">
        <v>2203</v>
      </c>
      <c r="E504" s="409" t="s">
        <v>1860</v>
      </c>
      <c r="F504" s="410">
        <f>G504</f>
        <v>2</v>
      </c>
      <c r="G504" s="410">
        <f>[5]내역서!F504</f>
        <v>2</v>
      </c>
      <c r="H504" s="410">
        <v>2</v>
      </c>
      <c r="I504" s="410">
        <f>G504-H504</f>
        <v>0</v>
      </c>
      <c r="J504" s="410">
        <f>내역서!F504</f>
        <v>0</v>
      </c>
      <c r="K504" s="411">
        <v>13204.7</v>
      </c>
      <c r="L504" s="412">
        <f>INT($J504*K504)</f>
        <v>0</v>
      </c>
      <c r="M504" s="411">
        <v>26136.799999999999</v>
      </c>
      <c r="N504" s="412">
        <f>INT($J504*M504)</f>
        <v>0</v>
      </c>
      <c r="O504" s="411">
        <v>0</v>
      </c>
      <c r="P504" s="412">
        <f>INT($J504*O504)</f>
        <v>0</v>
      </c>
      <c r="Q504" s="411">
        <f>+K504+M504+O504</f>
        <v>39341.5</v>
      </c>
      <c r="R504" s="412">
        <f>L504+N504+P504</f>
        <v>0</v>
      </c>
      <c r="S504" s="412"/>
      <c r="T504" s="412"/>
      <c r="U504" s="412"/>
      <c r="V504" s="409" t="s">
        <v>0</v>
      </c>
      <c r="W504" s="617" t="str">
        <f>+IF(J504&lt;0,"ng","")</f>
        <v/>
      </c>
    </row>
    <row r="505" spans="1:23" s="72" customFormat="1" ht="24" hidden="1" customHeight="1">
      <c r="A505" s="372" t="s">
        <v>2072</v>
      </c>
      <c r="B505" s="413" t="s">
        <v>0</v>
      </c>
      <c r="C505" s="413" t="s">
        <v>792</v>
      </c>
      <c r="D505" s="413" t="s">
        <v>747</v>
      </c>
      <c r="E505" s="414" t="s">
        <v>729</v>
      </c>
      <c r="F505" s="415">
        <f t="shared" si="598"/>
        <v>2</v>
      </c>
      <c r="G505" s="415">
        <f>[5]내역서!F505</f>
        <v>2</v>
      </c>
      <c r="H505" s="415">
        <v>2</v>
      </c>
      <c r="I505" s="415">
        <f t="shared" si="599"/>
        <v>0</v>
      </c>
      <c r="J505" s="415">
        <f>내역서!F505</f>
        <v>0</v>
      </c>
      <c r="K505" s="416">
        <v>13204.7</v>
      </c>
      <c r="L505" s="417">
        <f t="shared" si="600"/>
        <v>0</v>
      </c>
      <c r="M505" s="416">
        <v>26136.799999999999</v>
      </c>
      <c r="N505" s="417">
        <f t="shared" si="601"/>
        <v>0</v>
      </c>
      <c r="O505" s="416">
        <v>0</v>
      </c>
      <c r="P505" s="417">
        <f t="shared" si="602"/>
        <v>0</v>
      </c>
      <c r="Q505" s="416">
        <f t="shared" si="603"/>
        <v>39341.5</v>
      </c>
      <c r="R505" s="417">
        <f t="shared" si="585"/>
        <v>0</v>
      </c>
      <c r="S505" s="417">
        <f t="shared" ref="S505" si="638">J505-J504</f>
        <v>0</v>
      </c>
      <c r="T505" s="417">
        <f t="shared" ref="T505:U505" si="639">Q505-Q504</f>
        <v>0</v>
      </c>
      <c r="U505" s="417">
        <f t="shared" si="639"/>
        <v>0</v>
      </c>
      <c r="V505" s="414"/>
      <c r="W505" s="619" t="str">
        <f t="shared" si="498"/>
        <v/>
      </c>
    </row>
    <row r="506" spans="1:23" s="401" customFormat="1" ht="24" hidden="1" customHeight="1">
      <c r="A506" s="366" t="s">
        <v>5525</v>
      </c>
      <c r="B506" s="408" t="s">
        <v>0</v>
      </c>
      <c r="C506" s="408" t="s">
        <v>2336</v>
      </c>
      <c r="D506" s="408" t="s">
        <v>2335</v>
      </c>
      <c r="E506" s="409" t="s">
        <v>2235</v>
      </c>
      <c r="F506" s="410">
        <f>G506</f>
        <v>2</v>
      </c>
      <c r="G506" s="410">
        <f>[5]내역서!F506</f>
        <v>2</v>
      </c>
      <c r="H506" s="410">
        <v>2</v>
      </c>
      <c r="I506" s="410">
        <f>G506-H506</f>
        <v>0</v>
      </c>
      <c r="J506" s="410">
        <f>내역서!F506</f>
        <v>0</v>
      </c>
      <c r="K506" s="411">
        <v>7897.3</v>
      </c>
      <c r="L506" s="412">
        <f>INT($J506*K506)</f>
        <v>0</v>
      </c>
      <c r="M506" s="411">
        <v>34643.800000000003</v>
      </c>
      <c r="N506" s="412">
        <f>INT($J506*M506)</f>
        <v>0</v>
      </c>
      <c r="O506" s="411">
        <v>6950.1</v>
      </c>
      <c r="P506" s="412">
        <f>INT($J506*O506)</f>
        <v>0</v>
      </c>
      <c r="Q506" s="411">
        <f>+K506+M506+O506</f>
        <v>49491.200000000004</v>
      </c>
      <c r="R506" s="412">
        <f>L506+N506+P506</f>
        <v>0</v>
      </c>
      <c r="S506" s="412"/>
      <c r="T506" s="412"/>
      <c r="U506" s="412"/>
      <c r="V506" s="409" t="s">
        <v>0</v>
      </c>
      <c r="W506" s="617" t="str">
        <f>+IF(J506&lt;0,"ng","")</f>
        <v/>
      </c>
    </row>
    <row r="507" spans="1:23" ht="24" hidden="1" customHeight="1">
      <c r="A507" s="372" t="s">
        <v>5526</v>
      </c>
      <c r="B507" s="413" t="s">
        <v>0</v>
      </c>
      <c r="C507" s="413" t="s">
        <v>824</v>
      </c>
      <c r="D507" s="413" t="s">
        <v>823</v>
      </c>
      <c r="E507" s="414" t="s">
        <v>768</v>
      </c>
      <c r="F507" s="415">
        <f t="shared" si="598"/>
        <v>2</v>
      </c>
      <c r="G507" s="415">
        <f>[5]내역서!F507</f>
        <v>2</v>
      </c>
      <c r="H507" s="415">
        <v>2</v>
      </c>
      <c r="I507" s="415">
        <f t="shared" si="599"/>
        <v>0</v>
      </c>
      <c r="J507" s="415">
        <f>내역서!F507</f>
        <v>0</v>
      </c>
      <c r="K507" s="416">
        <v>7897.3</v>
      </c>
      <c r="L507" s="417">
        <f t="shared" si="600"/>
        <v>0</v>
      </c>
      <c r="M507" s="416">
        <v>34643.800000000003</v>
      </c>
      <c r="N507" s="417">
        <f t="shared" si="601"/>
        <v>0</v>
      </c>
      <c r="O507" s="416">
        <v>6950.1</v>
      </c>
      <c r="P507" s="417">
        <f t="shared" si="602"/>
        <v>0</v>
      </c>
      <c r="Q507" s="416">
        <f t="shared" si="603"/>
        <v>49491.200000000004</v>
      </c>
      <c r="R507" s="417">
        <f t="shared" si="585"/>
        <v>0</v>
      </c>
      <c r="S507" s="417">
        <f t="shared" ref="S507" si="640">J507-J506</f>
        <v>0</v>
      </c>
      <c r="T507" s="417">
        <f t="shared" ref="T507:U507" si="641">Q507-Q506</f>
        <v>0</v>
      </c>
      <c r="U507" s="417">
        <f t="shared" si="641"/>
        <v>0</v>
      </c>
      <c r="V507" s="414"/>
      <c r="W507" s="619" t="str">
        <f t="shared" si="498"/>
        <v/>
      </c>
    </row>
    <row r="508" spans="1:23" s="401" customFormat="1" ht="24" hidden="1" customHeight="1">
      <c r="A508" s="366" t="s">
        <v>4697</v>
      </c>
      <c r="B508" s="408" t="s">
        <v>0</v>
      </c>
      <c r="C508" s="408" t="s">
        <v>2337</v>
      </c>
      <c r="D508" s="408" t="s">
        <v>33</v>
      </c>
      <c r="E508" s="409" t="s">
        <v>1860</v>
      </c>
      <c r="F508" s="410">
        <f>G508</f>
        <v>9</v>
      </c>
      <c r="G508" s="410">
        <f>[5]내역서!F508</f>
        <v>9</v>
      </c>
      <c r="H508" s="410">
        <v>9</v>
      </c>
      <c r="I508" s="410">
        <f>G508-H508</f>
        <v>0</v>
      </c>
      <c r="J508" s="410">
        <f>내역서!F508</f>
        <v>0</v>
      </c>
      <c r="K508" s="411">
        <v>585.29999999999995</v>
      </c>
      <c r="L508" s="412">
        <f>INT($J508*K508)</f>
        <v>0</v>
      </c>
      <c r="M508" s="411">
        <v>29654.799999999999</v>
      </c>
      <c r="N508" s="412">
        <f>INT($J508*M508)</f>
        <v>0</v>
      </c>
      <c r="O508" s="411">
        <v>975.1</v>
      </c>
      <c r="P508" s="412">
        <f>INT($J508*O508)</f>
        <v>0</v>
      </c>
      <c r="Q508" s="411">
        <f>+K508+M508+O508</f>
        <v>31215.199999999997</v>
      </c>
      <c r="R508" s="412">
        <f>L508+N508+P508</f>
        <v>0</v>
      </c>
      <c r="S508" s="412"/>
      <c r="T508" s="412"/>
      <c r="U508" s="412"/>
      <c r="V508" s="409" t="s">
        <v>0</v>
      </c>
      <c r="W508" s="617" t="str">
        <f>+IF(J508&lt;0,"ng","")</f>
        <v/>
      </c>
    </row>
    <row r="509" spans="1:23" ht="24" hidden="1" customHeight="1">
      <c r="A509" s="372" t="s">
        <v>2072</v>
      </c>
      <c r="B509" s="413" t="s">
        <v>0</v>
      </c>
      <c r="C509" s="413" t="s">
        <v>825</v>
      </c>
      <c r="D509" s="413" t="s">
        <v>33</v>
      </c>
      <c r="E509" s="414" t="s">
        <v>729</v>
      </c>
      <c r="F509" s="415">
        <f t="shared" si="598"/>
        <v>9</v>
      </c>
      <c r="G509" s="415">
        <f>[5]내역서!F509</f>
        <v>9</v>
      </c>
      <c r="H509" s="415">
        <v>9</v>
      </c>
      <c r="I509" s="415">
        <f t="shared" si="599"/>
        <v>0</v>
      </c>
      <c r="J509" s="415">
        <f>내역서!F509</f>
        <v>0</v>
      </c>
      <c r="K509" s="416">
        <v>585.29999999999995</v>
      </c>
      <c r="L509" s="417">
        <f t="shared" si="600"/>
        <v>0</v>
      </c>
      <c r="M509" s="416">
        <v>29654.799999999999</v>
      </c>
      <c r="N509" s="417">
        <f t="shared" si="601"/>
        <v>0</v>
      </c>
      <c r="O509" s="416">
        <v>975.1</v>
      </c>
      <c r="P509" s="417">
        <f t="shared" si="602"/>
        <v>0</v>
      </c>
      <c r="Q509" s="416">
        <f t="shared" si="603"/>
        <v>31215.199999999997</v>
      </c>
      <c r="R509" s="417">
        <f t="shared" si="585"/>
        <v>0</v>
      </c>
      <c r="S509" s="417">
        <f t="shared" ref="S509" si="642">J509-J508</f>
        <v>0</v>
      </c>
      <c r="T509" s="417">
        <f t="shared" ref="T509:U509" si="643">Q509-Q508</f>
        <v>0</v>
      </c>
      <c r="U509" s="417">
        <f t="shared" si="643"/>
        <v>0</v>
      </c>
      <c r="V509" s="414"/>
      <c r="W509" s="619" t="str">
        <f t="shared" si="498"/>
        <v/>
      </c>
    </row>
    <row r="510" spans="1:23" s="401" customFormat="1" ht="24" hidden="1" customHeight="1">
      <c r="A510" s="366" t="s">
        <v>5527</v>
      </c>
      <c r="B510" s="408" t="s">
        <v>0</v>
      </c>
      <c r="C510" s="408" t="s">
        <v>2337</v>
      </c>
      <c r="D510" s="408" t="s">
        <v>34</v>
      </c>
      <c r="E510" s="409" t="s">
        <v>1860</v>
      </c>
      <c r="F510" s="410">
        <f>G510</f>
        <v>4</v>
      </c>
      <c r="G510" s="410">
        <f>[5]내역서!F510</f>
        <v>4</v>
      </c>
      <c r="H510" s="410">
        <v>4</v>
      </c>
      <c r="I510" s="410">
        <f>G510-H510</f>
        <v>0</v>
      </c>
      <c r="J510" s="410">
        <f>내역서!F510</f>
        <v>0</v>
      </c>
      <c r="K510" s="411">
        <v>3147.6</v>
      </c>
      <c r="L510" s="412">
        <f>INT($J510*K510)</f>
        <v>0</v>
      </c>
      <c r="M510" s="411">
        <v>29459.4</v>
      </c>
      <c r="N510" s="412">
        <f>INT($J510*M510)</f>
        <v>0</v>
      </c>
      <c r="O510" s="411">
        <v>4684</v>
      </c>
      <c r="P510" s="412">
        <f>INT($J510*O510)</f>
        <v>0</v>
      </c>
      <c r="Q510" s="411">
        <f>+K510+M510+O510</f>
        <v>37291</v>
      </c>
      <c r="R510" s="412">
        <f>L510+N510+P510</f>
        <v>0</v>
      </c>
      <c r="S510" s="412"/>
      <c r="T510" s="412"/>
      <c r="U510" s="412"/>
      <c r="V510" s="409" t="s">
        <v>0</v>
      </c>
      <c r="W510" s="617" t="str">
        <f>+IF(J510&lt;0,"ng","")</f>
        <v/>
      </c>
    </row>
    <row r="511" spans="1:23" ht="24" hidden="1" customHeight="1">
      <c r="A511" s="372" t="s">
        <v>5528</v>
      </c>
      <c r="B511" s="413" t="s">
        <v>0</v>
      </c>
      <c r="C511" s="413" t="s">
        <v>825</v>
      </c>
      <c r="D511" s="413" t="s">
        <v>34</v>
      </c>
      <c r="E511" s="414" t="s">
        <v>729</v>
      </c>
      <c r="F511" s="415">
        <f t="shared" si="598"/>
        <v>4</v>
      </c>
      <c r="G511" s="415">
        <f>[5]내역서!F511</f>
        <v>4</v>
      </c>
      <c r="H511" s="415">
        <v>4</v>
      </c>
      <c r="I511" s="415">
        <f t="shared" si="599"/>
        <v>0</v>
      </c>
      <c r="J511" s="415">
        <f>내역서!F511</f>
        <v>0</v>
      </c>
      <c r="K511" s="416">
        <v>3147.6</v>
      </c>
      <c r="L511" s="417">
        <f t="shared" si="600"/>
        <v>0</v>
      </c>
      <c r="M511" s="416">
        <v>29459.4</v>
      </c>
      <c r="N511" s="417">
        <f t="shared" si="601"/>
        <v>0</v>
      </c>
      <c r="O511" s="416">
        <v>4684</v>
      </c>
      <c r="P511" s="417">
        <f t="shared" si="602"/>
        <v>0</v>
      </c>
      <c r="Q511" s="416">
        <f t="shared" si="603"/>
        <v>37291</v>
      </c>
      <c r="R511" s="417">
        <f t="shared" si="585"/>
        <v>0</v>
      </c>
      <c r="S511" s="417">
        <f t="shared" ref="S511" si="644">J511-J510</f>
        <v>0</v>
      </c>
      <c r="T511" s="417">
        <f t="shared" ref="T511:U511" si="645">Q511-Q510</f>
        <v>0</v>
      </c>
      <c r="U511" s="417">
        <f t="shared" si="645"/>
        <v>0</v>
      </c>
      <c r="V511" s="414"/>
      <c r="W511" s="619" t="str">
        <f t="shared" si="498"/>
        <v/>
      </c>
    </row>
    <row r="512" spans="1:23" s="401" customFormat="1" ht="24" hidden="1" customHeight="1">
      <c r="A512" s="366" t="s">
        <v>5529</v>
      </c>
      <c r="B512" s="408" t="s">
        <v>0</v>
      </c>
      <c r="C512" s="408" t="s">
        <v>2338</v>
      </c>
      <c r="D512" s="408" t="s">
        <v>0</v>
      </c>
      <c r="E512" s="409" t="s">
        <v>22</v>
      </c>
      <c r="F512" s="410">
        <f>G512</f>
        <v>571.59</v>
      </c>
      <c r="G512" s="410">
        <f>[5]내역서!F512</f>
        <v>571.59</v>
      </c>
      <c r="H512" s="410">
        <v>571.59</v>
      </c>
      <c r="I512" s="410">
        <f>G512-H512</f>
        <v>0</v>
      </c>
      <c r="J512" s="410">
        <f>내역서!F512</f>
        <v>0</v>
      </c>
      <c r="K512" s="411">
        <v>0</v>
      </c>
      <c r="L512" s="412">
        <f>INT($J512*K512)</f>
        <v>0</v>
      </c>
      <c r="M512" s="411">
        <v>0</v>
      </c>
      <c r="N512" s="412">
        <f>INT($J512*M512)</f>
        <v>0</v>
      </c>
      <c r="O512" s="411">
        <v>12920.4</v>
      </c>
      <c r="P512" s="412">
        <f>INT($J512*O512)</f>
        <v>0</v>
      </c>
      <c r="Q512" s="411">
        <f>+K512+M512+O512</f>
        <v>12920.4</v>
      </c>
      <c r="R512" s="412">
        <f>L512+N512+P512</f>
        <v>0</v>
      </c>
      <c r="S512" s="412"/>
      <c r="T512" s="412"/>
      <c r="U512" s="412"/>
      <c r="V512" s="409" t="s">
        <v>0</v>
      </c>
      <c r="W512" s="617" t="str">
        <f>+IF(J512&lt;0,"ng","")</f>
        <v/>
      </c>
    </row>
    <row r="513" spans="1:23" ht="24" hidden="1" customHeight="1">
      <c r="A513" s="372" t="s">
        <v>5530</v>
      </c>
      <c r="B513" s="413" t="s">
        <v>0</v>
      </c>
      <c r="C513" s="413" t="s">
        <v>826</v>
      </c>
      <c r="D513" s="413" t="s">
        <v>0</v>
      </c>
      <c r="E513" s="414" t="s">
        <v>22</v>
      </c>
      <c r="F513" s="415">
        <f t="shared" si="598"/>
        <v>571.59</v>
      </c>
      <c r="G513" s="415">
        <f>[5]내역서!F513</f>
        <v>571.59</v>
      </c>
      <c r="H513" s="415">
        <v>571.59</v>
      </c>
      <c r="I513" s="415">
        <f t="shared" si="599"/>
        <v>0</v>
      </c>
      <c r="J513" s="415">
        <f>내역서!F513</f>
        <v>0</v>
      </c>
      <c r="K513" s="416">
        <v>0</v>
      </c>
      <c r="L513" s="417">
        <f t="shared" si="600"/>
        <v>0</v>
      </c>
      <c r="M513" s="416">
        <v>0</v>
      </c>
      <c r="N513" s="417">
        <f t="shared" si="601"/>
        <v>0</v>
      </c>
      <c r="O513" s="416">
        <v>12920.4</v>
      </c>
      <c r="P513" s="417">
        <f t="shared" si="602"/>
        <v>0</v>
      </c>
      <c r="Q513" s="416">
        <f t="shared" si="603"/>
        <v>12920.4</v>
      </c>
      <c r="R513" s="417">
        <f t="shared" si="585"/>
        <v>0</v>
      </c>
      <c r="S513" s="417">
        <f t="shared" ref="S513" si="646">J513-J512</f>
        <v>0</v>
      </c>
      <c r="T513" s="417">
        <f t="shared" ref="T513:U513" si="647">Q513-Q512</f>
        <v>0</v>
      </c>
      <c r="U513" s="417">
        <f t="shared" si="647"/>
        <v>0</v>
      </c>
      <c r="V513" s="414"/>
      <c r="W513" s="619" t="str">
        <f t="shared" si="498"/>
        <v/>
      </c>
    </row>
    <row r="514" spans="1:23" s="431" customFormat="1" ht="24" hidden="1" customHeight="1">
      <c r="A514" s="366" t="s">
        <v>2055</v>
      </c>
      <c r="B514" s="408" t="s">
        <v>0</v>
      </c>
      <c r="C514" s="408" t="s">
        <v>2339</v>
      </c>
      <c r="D514" s="408" t="s">
        <v>2340</v>
      </c>
      <c r="E514" s="409" t="s">
        <v>2341</v>
      </c>
      <c r="F514" s="410">
        <f>G514</f>
        <v>2</v>
      </c>
      <c r="G514" s="410">
        <f>[5]내역서!F514</f>
        <v>2</v>
      </c>
      <c r="H514" s="410">
        <v>2</v>
      </c>
      <c r="I514" s="410">
        <f>G514-H514</f>
        <v>0</v>
      </c>
      <c r="J514" s="410">
        <f>내역서!F514</f>
        <v>0</v>
      </c>
      <c r="K514" s="411">
        <v>0</v>
      </c>
      <c r="L514" s="412">
        <f>INT($J514*K514)</f>
        <v>0</v>
      </c>
      <c r="M514" s="411">
        <v>0</v>
      </c>
      <c r="N514" s="412">
        <f>INT($J514*M514)</f>
        <v>0</v>
      </c>
      <c r="O514" s="411">
        <v>494267.6</v>
      </c>
      <c r="P514" s="412">
        <f>INT($J514*O514)</f>
        <v>0</v>
      </c>
      <c r="Q514" s="411">
        <f>+K514+M514+O514</f>
        <v>494267.6</v>
      </c>
      <c r="R514" s="412">
        <f>L514+N514+P514</f>
        <v>0</v>
      </c>
      <c r="S514" s="412"/>
      <c r="T514" s="412"/>
      <c r="U514" s="412"/>
      <c r="V514" s="409" t="s">
        <v>0</v>
      </c>
      <c r="W514" s="617" t="str">
        <f>+IF(J514&lt;0,"ng","")</f>
        <v/>
      </c>
    </row>
    <row r="515" spans="1:23" s="72" customFormat="1" ht="24" hidden="1" customHeight="1">
      <c r="A515" s="372" t="s">
        <v>5531</v>
      </c>
      <c r="B515" s="413" t="s">
        <v>0</v>
      </c>
      <c r="C515" s="413" t="s">
        <v>827</v>
      </c>
      <c r="D515" s="413" t="s">
        <v>828</v>
      </c>
      <c r="E515" s="414" t="s">
        <v>829</v>
      </c>
      <c r="F515" s="415">
        <f t="shared" si="598"/>
        <v>2</v>
      </c>
      <c r="G515" s="415">
        <f>[5]내역서!F515</f>
        <v>2</v>
      </c>
      <c r="H515" s="415">
        <v>2</v>
      </c>
      <c r="I515" s="415">
        <f t="shared" si="599"/>
        <v>0</v>
      </c>
      <c r="J515" s="415">
        <f>내역서!F515</f>
        <v>0</v>
      </c>
      <c r="K515" s="416">
        <v>0</v>
      </c>
      <c r="L515" s="417">
        <f t="shared" si="600"/>
        <v>0</v>
      </c>
      <c r="M515" s="416">
        <v>0</v>
      </c>
      <c r="N515" s="417">
        <f t="shared" si="601"/>
        <v>0</v>
      </c>
      <c r="O515" s="416">
        <v>494267.6</v>
      </c>
      <c r="P515" s="417">
        <f t="shared" si="602"/>
        <v>0</v>
      </c>
      <c r="Q515" s="416">
        <f t="shared" si="603"/>
        <v>494267.6</v>
      </c>
      <c r="R515" s="417">
        <f t="shared" si="585"/>
        <v>0</v>
      </c>
      <c r="S515" s="417">
        <f t="shared" ref="S515" si="648">J515-J514</f>
        <v>0</v>
      </c>
      <c r="T515" s="417">
        <f t="shared" ref="T515:U515" si="649">Q515-Q514</f>
        <v>0</v>
      </c>
      <c r="U515" s="417">
        <f t="shared" si="649"/>
        <v>0</v>
      </c>
      <c r="V515" s="414"/>
      <c r="W515" s="619" t="str">
        <f t="shared" si="498"/>
        <v/>
      </c>
    </row>
    <row r="516" spans="1:23" s="431" customFormat="1" ht="24" hidden="1" customHeight="1">
      <c r="A516" s="366" t="s">
        <v>5532</v>
      </c>
      <c r="B516" s="408" t="s">
        <v>0</v>
      </c>
      <c r="C516" s="408" t="s">
        <v>2342</v>
      </c>
      <c r="D516" s="408" t="s">
        <v>2343</v>
      </c>
      <c r="E516" s="409" t="s">
        <v>22</v>
      </c>
      <c r="F516" s="410">
        <f>G516</f>
        <v>90</v>
      </c>
      <c r="G516" s="410">
        <f>[5]내역서!F516</f>
        <v>90</v>
      </c>
      <c r="H516" s="410">
        <v>90</v>
      </c>
      <c r="I516" s="410">
        <f>G516-H516</f>
        <v>0</v>
      </c>
      <c r="J516" s="410">
        <f>내역서!F516</f>
        <v>0</v>
      </c>
      <c r="K516" s="411">
        <v>327.10000000000002</v>
      </c>
      <c r="L516" s="412">
        <f>INT($J516*K516)</f>
        <v>0</v>
      </c>
      <c r="M516" s="411">
        <v>3093.7</v>
      </c>
      <c r="N516" s="412">
        <f>INT($J516*M516)</f>
        <v>0</v>
      </c>
      <c r="O516" s="411">
        <v>306.10000000000002</v>
      </c>
      <c r="P516" s="412">
        <f>INT($J516*O516)</f>
        <v>0</v>
      </c>
      <c r="Q516" s="411">
        <f>+K516+M516+O516</f>
        <v>3726.8999999999996</v>
      </c>
      <c r="R516" s="412">
        <f>L516+N516+P516</f>
        <v>0</v>
      </c>
      <c r="S516" s="412"/>
      <c r="T516" s="412"/>
      <c r="U516" s="412"/>
      <c r="V516" s="409" t="s">
        <v>0</v>
      </c>
      <c r="W516" s="617" t="str">
        <f>+IF(J516&lt;0,"ng","")</f>
        <v/>
      </c>
    </row>
    <row r="517" spans="1:23" s="72" customFormat="1" ht="24" hidden="1" customHeight="1">
      <c r="A517" s="372" t="s">
        <v>5533</v>
      </c>
      <c r="B517" s="413" t="s">
        <v>0</v>
      </c>
      <c r="C517" s="413" t="s">
        <v>830</v>
      </c>
      <c r="D517" s="413" t="s">
        <v>831</v>
      </c>
      <c r="E517" s="414" t="s">
        <v>22</v>
      </c>
      <c r="F517" s="415">
        <f t="shared" si="598"/>
        <v>90</v>
      </c>
      <c r="G517" s="415">
        <f>[5]내역서!F517</f>
        <v>90</v>
      </c>
      <c r="H517" s="415">
        <v>90</v>
      </c>
      <c r="I517" s="415">
        <f t="shared" si="599"/>
        <v>0</v>
      </c>
      <c r="J517" s="415">
        <f>내역서!F517</f>
        <v>0</v>
      </c>
      <c r="K517" s="416">
        <v>327.10000000000002</v>
      </c>
      <c r="L517" s="417">
        <f t="shared" si="600"/>
        <v>0</v>
      </c>
      <c r="M517" s="416">
        <v>3093.7</v>
      </c>
      <c r="N517" s="417">
        <f t="shared" si="601"/>
        <v>0</v>
      </c>
      <c r="O517" s="416">
        <v>306.10000000000002</v>
      </c>
      <c r="P517" s="417">
        <f t="shared" si="602"/>
        <v>0</v>
      </c>
      <c r="Q517" s="416">
        <f t="shared" si="603"/>
        <v>3726.8999999999996</v>
      </c>
      <c r="R517" s="417">
        <f t="shared" si="585"/>
        <v>0</v>
      </c>
      <c r="S517" s="417">
        <f t="shared" ref="S517" si="650">J517-J516</f>
        <v>0</v>
      </c>
      <c r="T517" s="417">
        <f t="shared" ref="T517:U517" si="651">Q517-Q516</f>
        <v>0</v>
      </c>
      <c r="U517" s="417">
        <f t="shared" si="651"/>
        <v>0</v>
      </c>
      <c r="V517" s="414"/>
      <c r="W517" s="619" t="str">
        <f t="shared" si="498"/>
        <v/>
      </c>
    </row>
    <row r="518" spans="1:23" s="431" customFormat="1" ht="24" hidden="1" customHeight="1">
      <c r="A518" s="366" t="s">
        <v>5534</v>
      </c>
      <c r="B518" s="408" t="s">
        <v>0</v>
      </c>
      <c r="C518" s="408" t="s">
        <v>2342</v>
      </c>
      <c r="D518" s="408" t="s">
        <v>2344</v>
      </c>
      <c r="E518" s="409" t="s">
        <v>22</v>
      </c>
      <c r="F518" s="410">
        <f>G518</f>
        <v>138</v>
      </c>
      <c r="G518" s="410">
        <f>[5]내역서!F518</f>
        <v>138</v>
      </c>
      <c r="H518" s="410">
        <v>138</v>
      </c>
      <c r="I518" s="410">
        <f>G518-H518</f>
        <v>0</v>
      </c>
      <c r="J518" s="410">
        <f>내역서!F518</f>
        <v>0</v>
      </c>
      <c r="K518" s="411">
        <v>450.7</v>
      </c>
      <c r="L518" s="412">
        <f>INT($J518*K518)</f>
        <v>0</v>
      </c>
      <c r="M518" s="411">
        <v>4269.2</v>
      </c>
      <c r="N518" s="412">
        <f>INT($J518*M518)</f>
        <v>0</v>
      </c>
      <c r="O518" s="411">
        <v>423.8</v>
      </c>
      <c r="P518" s="412">
        <f>INT($J518*O518)</f>
        <v>0</v>
      </c>
      <c r="Q518" s="411">
        <f>+K518+M518+O518</f>
        <v>5143.7</v>
      </c>
      <c r="R518" s="412">
        <f>L518+N518+P518</f>
        <v>0</v>
      </c>
      <c r="S518" s="412"/>
      <c r="T518" s="412"/>
      <c r="U518" s="412"/>
      <c r="V518" s="409" t="s">
        <v>0</v>
      </c>
      <c r="W518" s="617" t="str">
        <f>+IF(J518&lt;0,"ng","")</f>
        <v/>
      </c>
    </row>
    <row r="519" spans="1:23" s="72" customFormat="1" ht="24" hidden="1" customHeight="1">
      <c r="A519" s="372" t="s">
        <v>2072</v>
      </c>
      <c r="B519" s="413" t="s">
        <v>0</v>
      </c>
      <c r="C519" s="413" t="s">
        <v>830</v>
      </c>
      <c r="D519" s="413" t="s">
        <v>832</v>
      </c>
      <c r="E519" s="414" t="s">
        <v>22</v>
      </c>
      <c r="F519" s="415">
        <f t="shared" si="598"/>
        <v>138</v>
      </c>
      <c r="G519" s="415">
        <f>[5]내역서!F519</f>
        <v>138</v>
      </c>
      <c r="H519" s="415">
        <v>138</v>
      </c>
      <c r="I519" s="415">
        <f t="shared" si="599"/>
        <v>0</v>
      </c>
      <c r="J519" s="415">
        <f>내역서!F519</f>
        <v>0</v>
      </c>
      <c r="K519" s="416">
        <v>450.7</v>
      </c>
      <c r="L519" s="417">
        <f t="shared" si="600"/>
        <v>0</v>
      </c>
      <c r="M519" s="416">
        <v>4269.2</v>
      </c>
      <c r="N519" s="417">
        <f t="shared" si="601"/>
        <v>0</v>
      </c>
      <c r="O519" s="416">
        <v>423.8</v>
      </c>
      <c r="P519" s="417">
        <f t="shared" si="602"/>
        <v>0</v>
      </c>
      <c r="Q519" s="416">
        <f t="shared" si="603"/>
        <v>5143.7</v>
      </c>
      <c r="R519" s="417">
        <f t="shared" si="585"/>
        <v>0</v>
      </c>
      <c r="S519" s="417">
        <f t="shared" ref="S519" si="652">J519-J518</f>
        <v>0</v>
      </c>
      <c r="T519" s="417">
        <f t="shared" ref="T519:U519" si="653">Q519-Q518</f>
        <v>0</v>
      </c>
      <c r="U519" s="417">
        <f t="shared" si="653"/>
        <v>0</v>
      </c>
      <c r="V519" s="414"/>
      <c r="W519" s="619" t="str">
        <f t="shared" si="498"/>
        <v/>
      </c>
    </row>
    <row r="520" spans="1:23" s="401" customFormat="1" ht="24" hidden="1" customHeight="1">
      <c r="A520" s="366" t="s">
        <v>5481</v>
      </c>
      <c r="B520" s="408" t="s">
        <v>0</v>
      </c>
      <c r="C520" s="408" t="s">
        <v>2345</v>
      </c>
      <c r="D520" s="408" t="s">
        <v>2346</v>
      </c>
      <c r="E520" s="409" t="s">
        <v>1860</v>
      </c>
      <c r="F520" s="410">
        <f>G520</f>
        <v>67</v>
      </c>
      <c r="G520" s="410">
        <f>[5]내역서!F520</f>
        <v>67</v>
      </c>
      <c r="H520" s="410">
        <v>67</v>
      </c>
      <c r="I520" s="410">
        <f>G520-H520</f>
        <v>0</v>
      </c>
      <c r="J520" s="410">
        <f>내역서!F520</f>
        <v>0</v>
      </c>
      <c r="K520" s="411">
        <v>0</v>
      </c>
      <c r="L520" s="412">
        <f>INT($J520*K520)</f>
        <v>0</v>
      </c>
      <c r="M520" s="411">
        <v>7965</v>
      </c>
      <c r="N520" s="412">
        <f>INT($J520*M520)</f>
        <v>0</v>
      </c>
      <c r="O520" s="411">
        <v>0</v>
      </c>
      <c r="P520" s="412">
        <f>INT($J520*O520)</f>
        <v>0</v>
      </c>
      <c r="Q520" s="411">
        <f>+K520+M520+O520</f>
        <v>7965</v>
      </c>
      <c r="R520" s="412">
        <f>L520+N520+P520</f>
        <v>0</v>
      </c>
      <c r="S520" s="412"/>
      <c r="T520" s="412"/>
      <c r="U520" s="412"/>
      <c r="V520" s="409" t="s">
        <v>0</v>
      </c>
      <c r="W520" s="617" t="str">
        <f>+IF(J520&lt;0,"ng","")</f>
        <v/>
      </c>
    </row>
    <row r="521" spans="1:23" ht="24" hidden="1" customHeight="1">
      <c r="A521" s="372" t="s">
        <v>5535</v>
      </c>
      <c r="B521" s="413" t="s">
        <v>0</v>
      </c>
      <c r="C521" s="413" t="s">
        <v>833</v>
      </c>
      <c r="D521" s="413" t="s">
        <v>834</v>
      </c>
      <c r="E521" s="414" t="s">
        <v>729</v>
      </c>
      <c r="F521" s="415">
        <f t="shared" si="598"/>
        <v>67</v>
      </c>
      <c r="G521" s="415">
        <f>[5]내역서!F521</f>
        <v>67</v>
      </c>
      <c r="H521" s="415">
        <v>67</v>
      </c>
      <c r="I521" s="415">
        <f t="shared" si="599"/>
        <v>0</v>
      </c>
      <c r="J521" s="415">
        <f>내역서!F521</f>
        <v>0</v>
      </c>
      <c r="K521" s="416">
        <v>0</v>
      </c>
      <c r="L521" s="417">
        <f t="shared" si="600"/>
        <v>0</v>
      </c>
      <c r="M521" s="416">
        <v>7965</v>
      </c>
      <c r="N521" s="417">
        <f t="shared" si="601"/>
        <v>0</v>
      </c>
      <c r="O521" s="416">
        <v>0</v>
      </c>
      <c r="P521" s="417">
        <f t="shared" si="602"/>
        <v>0</v>
      </c>
      <c r="Q521" s="416">
        <f t="shared" si="603"/>
        <v>7965</v>
      </c>
      <c r="R521" s="417">
        <f t="shared" si="585"/>
        <v>0</v>
      </c>
      <c r="S521" s="417">
        <f t="shared" ref="S521" si="654">J521-J520</f>
        <v>0</v>
      </c>
      <c r="T521" s="417">
        <f t="shared" ref="T521:U521" si="655">Q521-Q520</f>
        <v>0</v>
      </c>
      <c r="U521" s="417">
        <f t="shared" si="655"/>
        <v>0</v>
      </c>
      <c r="V521" s="414"/>
      <c r="W521" s="619" t="str">
        <f t="shared" si="498"/>
        <v/>
      </c>
    </row>
    <row r="522" spans="1:23" s="401" customFormat="1" ht="24" hidden="1" customHeight="1">
      <c r="A522" s="366" t="s">
        <v>2055</v>
      </c>
      <c r="B522" s="408" t="s">
        <v>0</v>
      </c>
      <c r="C522" s="408" t="s">
        <v>2345</v>
      </c>
      <c r="D522" s="408" t="s">
        <v>2347</v>
      </c>
      <c r="E522" s="409" t="s">
        <v>1860</v>
      </c>
      <c r="F522" s="410">
        <f>G522</f>
        <v>18</v>
      </c>
      <c r="G522" s="410">
        <f>[5]내역서!F522</f>
        <v>18</v>
      </c>
      <c r="H522" s="410">
        <v>18</v>
      </c>
      <c r="I522" s="410">
        <f>G522-H522</f>
        <v>0</v>
      </c>
      <c r="J522" s="410">
        <f>내역서!F522</f>
        <v>0</v>
      </c>
      <c r="K522" s="411">
        <v>0</v>
      </c>
      <c r="L522" s="412">
        <f>INT($J522*K522)</f>
        <v>0</v>
      </c>
      <c r="M522" s="411">
        <v>9151.9</v>
      </c>
      <c r="N522" s="412">
        <f>INT($J522*M522)</f>
        <v>0</v>
      </c>
      <c r="O522" s="411">
        <v>0</v>
      </c>
      <c r="P522" s="412">
        <f>INT($J522*O522)</f>
        <v>0</v>
      </c>
      <c r="Q522" s="411">
        <f>+K522+M522+O522</f>
        <v>9151.9</v>
      </c>
      <c r="R522" s="412">
        <f>L522+N522+P522</f>
        <v>0</v>
      </c>
      <c r="S522" s="412"/>
      <c r="T522" s="412"/>
      <c r="U522" s="412"/>
      <c r="V522" s="409" t="s">
        <v>0</v>
      </c>
      <c r="W522" s="617" t="str">
        <f>+IF(J522&lt;0,"ng","")</f>
        <v/>
      </c>
    </row>
    <row r="523" spans="1:23" ht="24" hidden="1" customHeight="1">
      <c r="A523" s="372" t="s">
        <v>5536</v>
      </c>
      <c r="B523" s="413" t="s">
        <v>0</v>
      </c>
      <c r="C523" s="413" t="s">
        <v>833</v>
      </c>
      <c r="D523" s="413" t="s">
        <v>835</v>
      </c>
      <c r="E523" s="414" t="s">
        <v>729</v>
      </c>
      <c r="F523" s="415">
        <f t="shared" si="598"/>
        <v>18</v>
      </c>
      <c r="G523" s="415">
        <f>[5]내역서!F523</f>
        <v>18</v>
      </c>
      <c r="H523" s="415">
        <v>18</v>
      </c>
      <c r="I523" s="415">
        <f t="shared" si="599"/>
        <v>0</v>
      </c>
      <c r="J523" s="415">
        <f>내역서!F523</f>
        <v>0</v>
      </c>
      <c r="K523" s="416">
        <v>0</v>
      </c>
      <c r="L523" s="417">
        <f t="shared" si="600"/>
        <v>0</v>
      </c>
      <c r="M523" s="416">
        <v>9151.9</v>
      </c>
      <c r="N523" s="417">
        <f t="shared" si="601"/>
        <v>0</v>
      </c>
      <c r="O523" s="416">
        <v>0</v>
      </c>
      <c r="P523" s="417">
        <f t="shared" si="602"/>
        <v>0</v>
      </c>
      <c r="Q523" s="416">
        <f t="shared" si="603"/>
        <v>9151.9</v>
      </c>
      <c r="R523" s="417">
        <f t="shared" ref="R523:R585" si="656">L523+N523+P523</f>
        <v>0</v>
      </c>
      <c r="S523" s="417">
        <f t="shared" ref="S523" si="657">J523-J522</f>
        <v>0</v>
      </c>
      <c r="T523" s="417">
        <f t="shared" ref="T523:U523" si="658">Q523-Q522</f>
        <v>0</v>
      </c>
      <c r="U523" s="417">
        <f t="shared" si="658"/>
        <v>0</v>
      </c>
      <c r="V523" s="414"/>
      <c r="W523" s="619" t="str">
        <f t="shared" si="498"/>
        <v/>
      </c>
    </row>
    <row r="524" spans="1:23" s="401" customFormat="1" ht="24" hidden="1" customHeight="1">
      <c r="A524" s="366" t="s">
        <v>5537</v>
      </c>
      <c r="B524" s="408" t="s">
        <v>0</v>
      </c>
      <c r="C524" s="408" t="s">
        <v>2348</v>
      </c>
      <c r="D524" s="408" t="s">
        <v>2349</v>
      </c>
      <c r="E524" s="409" t="s">
        <v>1860</v>
      </c>
      <c r="F524" s="410">
        <f>G524</f>
        <v>95</v>
      </c>
      <c r="G524" s="410">
        <f>[5]내역서!F524</f>
        <v>95</v>
      </c>
      <c r="H524" s="410">
        <v>95</v>
      </c>
      <c r="I524" s="410">
        <f>G524-H524</f>
        <v>0</v>
      </c>
      <c r="J524" s="410">
        <f>내역서!F524</f>
        <v>0</v>
      </c>
      <c r="K524" s="411">
        <v>0</v>
      </c>
      <c r="L524" s="412">
        <f>INT($J524*K524)</f>
        <v>0</v>
      </c>
      <c r="M524" s="411">
        <v>8628.2000000000007</v>
      </c>
      <c r="N524" s="412">
        <f>INT($J524*M524)</f>
        <v>0</v>
      </c>
      <c r="O524" s="411">
        <v>0</v>
      </c>
      <c r="P524" s="412">
        <f>INT($J524*O524)</f>
        <v>0</v>
      </c>
      <c r="Q524" s="411">
        <f>+K524+M524+O524</f>
        <v>8628.2000000000007</v>
      </c>
      <c r="R524" s="412">
        <f>L524+N524+P524</f>
        <v>0</v>
      </c>
      <c r="S524" s="412"/>
      <c r="T524" s="412"/>
      <c r="U524" s="412"/>
      <c r="V524" s="409" t="s">
        <v>0</v>
      </c>
      <c r="W524" s="617" t="str">
        <f>+IF(J524&lt;0,"ng","")</f>
        <v/>
      </c>
    </row>
    <row r="525" spans="1:23" ht="24" hidden="1" customHeight="1">
      <c r="A525" s="372" t="s">
        <v>4565</v>
      </c>
      <c r="B525" s="413" t="s">
        <v>0</v>
      </c>
      <c r="C525" s="413" t="s">
        <v>836</v>
      </c>
      <c r="D525" s="413" t="s">
        <v>837</v>
      </c>
      <c r="E525" s="414" t="s">
        <v>729</v>
      </c>
      <c r="F525" s="415">
        <f t="shared" si="598"/>
        <v>95</v>
      </c>
      <c r="G525" s="415">
        <f>[5]내역서!F525</f>
        <v>95</v>
      </c>
      <c r="H525" s="415">
        <v>95</v>
      </c>
      <c r="I525" s="415">
        <f t="shared" si="599"/>
        <v>0</v>
      </c>
      <c r="J525" s="415">
        <f>내역서!F525</f>
        <v>0</v>
      </c>
      <c r="K525" s="416">
        <v>0</v>
      </c>
      <c r="L525" s="417">
        <f t="shared" si="600"/>
        <v>0</v>
      </c>
      <c r="M525" s="416">
        <v>8628.2000000000007</v>
      </c>
      <c r="N525" s="417">
        <f t="shared" si="601"/>
        <v>0</v>
      </c>
      <c r="O525" s="416">
        <v>0</v>
      </c>
      <c r="P525" s="417">
        <f t="shared" si="602"/>
        <v>0</v>
      </c>
      <c r="Q525" s="416">
        <f t="shared" si="603"/>
        <v>8628.2000000000007</v>
      </c>
      <c r="R525" s="417">
        <f t="shared" si="656"/>
        <v>0</v>
      </c>
      <c r="S525" s="417">
        <f t="shared" ref="S525" si="659">J525-J524</f>
        <v>0</v>
      </c>
      <c r="T525" s="417">
        <f t="shared" ref="T525:U525" si="660">Q525-Q524</f>
        <v>0</v>
      </c>
      <c r="U525" s="417">
        <f t="shared" si="660"/>
        <v>0</v>
      </c>
      <c r="V525" s="414"/>
      <c r="W525" s="619" t="str">
        <f t="shared" si="498"/>
        <v/>
      </c>
    </row>
    <row r="526" spans="1:23" s="401" customFormat="1" ht="24" hidden="1" customHeight="1">
      <c r="A526" s="366" t="s">
        <v>5538</v>
      </c>
      <c r="B526" s="408" t="s">
        <v>0</v>
      </c>
      <c r="C526" s="408" t="s">
        <v>2348</v>
      </c>
      <c r="D526" s="408" t="s">
        <v>2350</v>
      </c>
      <c r="E526" s="409" t="s">
        <v>1860</v>
      </c>
      <c r="F526" s="410">
        <f>G526</f>
        <v>24</v>
      </c>
      <c r="G526" s="410">
        <f>[5]내역서!F526</f>
        <v>24</v>
      </c>
      <c r="H526" s="410">
        <v>24</v>
      </c>
      <c r="I526" s="410">
        <f>G526-H526</f>
        <v>0</v>
      </c>
      <c r="J526" s="410">
        <f>내역서!F526</f>
        <v>0</v>
      </c>
      <c r="K526" s="411">
        <v>0</v>
      </c>
      <c r="L526" s="412">
        <f>INT($J526*K526)</f>
        <v>0</v>
      </c>
      <c r="M526" s="411">
        <v>9127.7999999999993</v>
      </c>
      <c r="N526" s="412">
        <f>INT($J526*M526)</f>
        <v>0</v>
      </c>
      <c r="O526" s="411">
        <v>0</v>
      </c>
      <c r="P526" s="412">
        <f>INT($J526*O526)</f>
        <v>0</v>
      </c>
      <c r="Q526" s="411">
        <f>+K526+M526+O526</f>
        <v>9127.7999999999993</v>
      </c>
      <c r="R526" s="412">
        <f>L526+N526+P526</f>
        <v>0</v>
      </c>
      <c r="S526" s="412"/>
      <c r="T526" s="412"/>
      <c r="U526" s="412"/>
      <c r="V526" s="409" t="s">
        <v>0</v>
      </c>
      <c r="W526" s="617" t="str">
        <f>+IF(J526&lt;0,"ng","")</f>
        <v/>
      </c>
    </row>
    <row r="527" spans="1:23" ht="24" hidden="1" customHeight="1">
      <c r="A527" s="372" t="s">
        <v>5539</v>
      </c>
      <c r="B527" s="413" t="s">
        <v>0</v>
      </c>
      <c r="C527" s="413" t="s">
        <v>836</v>
      </c>
      <c r="D527" s="413" t="s">
        <v>838</v>
      </c>
      <c r="E527" s="414" t="s">
        <v>729</v>
      </c>
      <c r="F527" s="415">
        <f t="shared" si="598"/>
        <v>24</v>
      </c>
      <c r="G527" s="415">
        <f>[5]내역서!F527</f>
        <v>24</v>
      </c>
      <c r="H527" s="415">
        <v>24</v>
      </c>
      <c r="I527" s="415">
        <f t="shared" si="599"/>
        <v>0</v>
      </c>
      <c r="J527" s="415">
        <f>내역서!F527</f>
        <v>0</v>
      </c>
      <c r="K527" s="416">
        <v>0</v>
      </c>
      <c r="L527" s="417">
        <f t="shared" si="600"/>
        <v>0</v>
      </c>
      <c r="M527" s="416">
        <v>9127.7999999999993</v>
      </c>
      <c r="N527" s="417">
        <f t="shared" si="601"/>
        <v>0</v>
      </c>
      <c r="O527" s="416">
        <v>0</v>
      </c>
      <c r="P527" s="417">
        <f t="shared" si="602"/>
        <v>0</v>
      </c>
      <c r="Q527" s="416">
        <f t="shared" si="603"/>
        <v>9127.7999999999993</v>
      </c>
      <c r="R527" s="417">
        <f t="shared" si="656"/>
        <v>0</v>
      </c>
      <c r="S527" s="417">
        <f t="shared" ref="S527" si="661">J527-J526</f>
        <v>0</v>
      </c>
      <c r="T527" s="417">
        <f t="shared" ref="T527:U527" si="662">Q527-Q526</f>
        <v>0</v>
      </c>
      <c r="U527" s="417">
        <f t="shared" si="662"/>
        <v>0</v>
      </c>
      <c r="V527" s="414"/>
      <c r="W527" s="619" t="str">
        <f t="shared" si="498"/>
        <v/>
      </c>
    </row>
    <row r="528" spans="1:23" s="431" customFormat="1" ht="24" hidden="1" customHeight="1">
      <c r="A528" s="366" t="s">
        <v>5540</v>
      </c>
      <c r="B528" s="408" t="s">
        <v>0</v>
      </c>
      <c r="C528" s="408" t="s">
        <v>2265</v>
      </c>
      <c r="D528" s="408" t="s">
        <v>2250</v>
      </c>
      <c r="E528" s="409" t="s">
        <v>1860</v>
      </c>
      <c r="F528" s="410">
        <f>G528</f>
        <v>5</v>
      </c>
      <c r="G528" s="410">
        <f>[5]내역서!F528</f>
        <v>5</v>
      </c>
      <c r="H528" s="410">
        <v>5</v>
      </c>
      <c r="I528" s="410">
        <f>G528-H528</f>
        <v>0</v>
      </c>
      <c r="J528" s="410">
        <f>내역서!F528</f>
        <v>0</v>
      </c>
      <c r="K528" s="411">
        <v>4337.7</v>
      </c>
      <c r="L528" s="412">
        <f>INT($J528*K528)</f>
        <v>0</v>
      </c>
      <c r="M528" s="411">
        <v>11016</v>
      </c>
      <c r="N528" s="412">
        <f>INT($J528*M528)</f>
        <v>0</v>
      </c>
      <c r="O528" s="411">
        <v>0</v>
      </c>
      <c r="P528" s="412">
        <f>INT($J528*O528)</f>
        <v>0</v>
      </c>
      <c r="Q528" s="411">
        <f>+K528+M528+O528</f>
        <v>15353.7</v>
      </c>
      <c r="R528" s="412">
        <f>L528+N528+P528</f>
        <v>0</v>
      </c>
      <c r="S528" s="412"/>
      <c r="T528" s="412"/>
      <c r="U528" s="412"/>
      <c r="V528" s="409" t="s">
        <v>0</v>
      </c>
      <c r="W528" s="617" t="str">
        <f>+IF(J528&lt;0,"ng","")</f>
        <v/>
      </c>
    </row>
    <row r="529" spans="1:25" s="72" customFormat="1" ht="24" hidden="1" customHeight="1">
      <c r="A529" s="372" t="s">
        <v>5530</v>
      </c>
      <c r="B529" s="413" t="s">
        <v>0</v>
      </c>
      <c r="C529" s="413" t="s">
        <v>792</v>
      </c>
      <c r="D529" s="413" t="s">
        <v>780</v>
      </c>
      <c r="E529" s="414" t="s">
        <v>729</v>
      </c>
      <c r="F529" s="415">
        <f t="shared" si="598"/>
        <v>5</v>
      </c>
      <c r="G529" s="415">
        <f>[5]내역서!F529</f>
        <v>5</v>
      </c>
      <c r="H529" s="415">
        <v>5</v>
      </c>
      <c r="I529" s="415">
        <f t="shared" si="599"/>
        <v>0</v>
      </c>
      <c r="J529" s="415">
        <f>내역서!F529</f>
        <v>0</v>
      </c>
      <c r="K529" s="416">
        <v>4337.7</v>
      </c>
      <c r="L529" s="417">
        <f t="shared" si="600"/>
        <v>0</v>
      </c>
      <c r="M529" s="416">
        <v>11016</v>
      </c>
      <c r="N529" s="417">
        <f t="shared" si="601"/>
        <v>0</v>
      </c>
      <c r="O529" s="416">
        <v>0</v>
      </c>
      <c r="P529" s="417">
        <f t="shared" si="602"/>
        <v>0</v>
      </c>
      <c r="Q529" s="416">
        <f t="shared" si="603"/>
        <v>15353.7</v>
      </c>
      <c r="R529" s="417">
        <f t="shared" si="656"/>
        <v>0</v>
      </c>
      <c r="S529" s="417">
        <f t="shared" ref="S529" si="663">J529-J528</f>
        <v>0</v>
      </c>
      <c r="T529" s="417">
        <f t="shared" ref="T529:U529" si="664">Q529-Q528</f>
        <v>0</v>
      </c>
      <c r="U529" s="417">
        <f t="shared" si="664"/>
        <v>0</v>
      </c>
      <c r="V529" s="414"/>
      <c r="W529" s="619" t="str">
        <f t="shared" si="498"/>
        <v/>
      </c>
    </row>
    <row r="530" spans="1:25" s="431" customFormat="1" ht="24" hidden="1" customHeight="1">
      <c r="A530" s="366" t="s">
        <v>2055</v>
      </c>
      <c r="B530" s="408" t="s">
        <v>0</v>
      </c>
      <c r="C530" s="408" t="s">
        <v>2265</v>
      </c>
      <c r="D530" s="408" t="s">
        <v>2259</v>
      </c>
      <c r="E530" s="409" t="s">
        <v>1860</v>
      </c>
      <c r="F530" s="410">
        <f>G530</f>
        <v>3</v>
      </c>
      <c r="G530" s="410">
        <f>[5]내역서!F530</f>
        <v>3</v>
      </c>
      <c r="H530" s="410">
        <v>3</v>
      </c>
      <c r="I530" s="410">
        <f>G530-H530</f>
        <v>0</v>
      </c>
      <c r="J530" s="410">
        <f>내역서!F530</f>
        <v>0</v>
      </c>
      <c r="K530" s="411">
        <v>7761.9</v>
      </c>
      <c r="L530" s="412">
        <f>INT($J530*K530)</f>
        <v>0</v>
      </c>
      <c r="M530" s="411">
        <v>16848.8</v>
      </c>
      <c r="N530" s="412">
        <f>INT($J530*M530)</f>
        <v>0</v>
      </c>
      <c r="O530" s="411">
        <v>0</v>
      </c>
      <c r="P530" s="412">
        <f>INT($J530*O530)</f>
        <v>0</v>
      </c>
      <c r="Q530" s="411">
        <f>+K530+M530+O530</f>
        <v>24610.699999999997</v>
      </c>
      <c r="R530" s="412">
        <f>L530+N530+P530</f>
        <v>0</v>
      </c>
      <c r="S530" s="412"/>
      <c r="T530" s="412"/>
      <c r="U530" s="412"/>
      <c r="V530" s="409" t="s">
        <v>0</v>
      </c>
      <c r="W530" s="617" t="str">
        <f>+IF(J530&lt;0,"ng","")</f>
        <v/>
      </c>
    </row>
    <row r="531" spans="1:25" s="72" customFormat="1" ht="24" hidden="1" customHeight="1">
      <c r="A531" s="372" t="s">
        <v>4565</v>
      </c>
      <c r="B531" s="413" t="s">
        <v>0</v>
      </c>
      <c r="C531" s="413" t="s">
        <v>792</v>
      </c>
      <c r="D531" s="413" t="s">
        <v>786</v>
      </c>
      <c r="E531" s="414" t="s">
        <v>729</v>
      </c>
      <c r="F531" s="415">
        <f t="shared" si="598"/>
        <v>3</v>
      </c>
      <c r="G531" s="415">
        <f>[5]내역서!F531</f>
        <v>3</v>
      </c>
      <c r="H531" s="415">
        <v>3</v>
      </c>
      <c r="I531" s="415">
        <f t="shared" si="599"/>
        <v>0</v>
      </c>
      <c r="J531" s="415">
        <f>내역서!F531</f>
        <v>0</v>
      </c>
      <c r="K531" s="416">
        <v>7761.9</v>
      </c>
      <c r="L531" s="417">
        <f t="shared" si="600"/>
        <v>0</v>
      </c>
      <c r="M531" s="416">
        <v>16848.8</v>
      </c>
      <c r="N531" s="417">
        <f t="shared" si="601"/>
        <v>0</v>
      </c>
      <c r="O531" s="416">
        <v>0</v>
      </c>
      <c r="P531" s="417">
        <f t="shared" si="602"/>
        <v>0</v>
      </c>
      <c r="Q531" s="416">
        <f t="shared" si="603"/>
        <v>24610.699999999997</v>
      </c>
      <c r="R531" s="417">
        <f t="shared" si="656"/>
        <v>0</v>
      </c>
      <c r="S531" s="417">
        <f t="shared" ref="S531" si="665">J531-J530</f>
        <v>0</v>
      </c>
      <c r="T531" s="417">
        <f t="shared" ref="T531:U531" si="666">Q531-Q530</f>
        <v>0</v>
      </c>
      <c r="U531" s="417">
        <f t="shared" si="666"/>
        <v>0</v>
      </c>
      <c r="V531" s="414"/>
      <c r="W531" s="619" t="str">
        <f t="shared" si="498"/>
        <v/>
      </c>
    </row>
    <row r="532" spans="1:25" s="401" customFormat="1" ht="24" hidden="1" customHeight="1">
      <c r="A532" s="366" t="s">
        <v>2537</v>
      </c>
      <c r="B532" s="408" t="s">
        <v>0</v>
      </c>
      <c r="C532" s="408" t="s">
        <v>2352</v>
      </c>
      <c r="D532" s="408" t="s">
        <v>2353</v>
      </c>
      <c r="E532" s="409" t="s">
        <v>1860</v>
      </c>
      <c r="F532" s="410">
        <f>G532</f>
        <v>6</v>
      </c>
      <c r="G532" s="410">
        <f>[5]내역서!F532</f>
        <v>6</v>
      </c>
      <c r="H532" s="410">
        <v>6</v>
      </c>
      <c r="I532" s="410">
        <f>G532-H532</f>
        <v>0</v>
      </c>
      <c r="J532" s="410">
        <f>내역서!F532</f>
        <v>0</v>
      </c>
      <c r="K532" s="411">
        <v>448.5</v>
      </c>
      <c r="L532" s="412">
        <f>INT($J532*K532)</f>
        <v>0</v>
      </c>
      <c r="M532" s="411">
        <v>5011.2</v>
      </c>
      <c r="N532" s="412">
        <f>INT($J532*M532)</f>
        <v>0</v>
      </c>
      <c r="O532" s="411">
        <v>151.19999999999999</v>
      </c>
      <c r="P532" s="412">
        <f>INT($J532*O532)</f>
        <v>0</v>
      </c>
      <c r="Q532" s="411">
        <f>+K532+M532+O532</f>
        <v>5610.9</v>
      </c>
      <c r="R532" s="412">
        <f>L532+N532+P532</f>
        <v>0</v>
      </c>
      <c r="S532" s="412"/>
      <c r="T532" s="412"/>
      <c r="U532" s="412"/>
      <c r="V532" s="409" t="s">
        <v>0</v>
      </c>
      <c r="W532" s="617" t="str">
        <f>+IF(J532&lt;0,"ng","")</f>
        <v/>
      </c>
    </row>
    <row r="533" spans="1:25" ht="24" hidden="1" customHeight="1">
      <c r="A533" s="372" t="s">
        <v>5541</v>
      </c>
      <c r="B533" s="413" t="s">
        <v>0</v>
      </c>
      <c r="C533" s="413" t="s">
        <v>839</v>
      </c>
      <c r="D533" s="413" t="s">
        <v>840</v>
      </c>
      <c r="E533" s="414" t="s">
        <v>729</v>
      </c>
      <c r="F533" s="415">
        <f t="shared" si="598"/>
        <v>6</v>
      </c>
      <c r="G533" s="415">
        <f>[5]내역서!F533</f>
        <v>6</v>
      </c>
      <c r="H533" s="415">
        <v>6</v>
      </c>
      <c r="I533" s="415">
        <f t="shared" si="599"/>
        <v>0</v>
      </c>
      <c r="J533" s="415">
        <f>내역서!F533</f>
        <v>0</v>
      </c>
      <c r="K533" s="416">
        <v>448.5</v>
      </c>
      <c r="L533" s="417">
        <f t="shared" si="600"/>
        <v>0</v>
      </c>
      <c r="M533" s="416">
        <v>5011.2</v>
      </c>
      <c r="N533" s="417">
        <f t="shared" si="601"/>
        <v>0</v>
      </c>
      <c r="O533" s="416">
        <v>151.19999999999999</v>
      </c>
      <c r="P533" s="417">
        <f t="shared" si="602"/>
        <v>0</v>
      </c>
      <c r="Q533" s="416">
        <f t="shared" si="603"/>
        <v>5610.9</v>
      </c>
      <c r="R533" s="417">
        <f t="shared" si="656"/>
        <v>0</v>
      </c>
      <c r="S533" s="417">
        <f t="shared" ref="S533" si="667">J533-J532</f>
        <v>0</v>
      </c>
      <c r="T533" s="417">
        <f t="shared" ref="T533:U533" si="668">Q533-Q532</f>
        <v>0</v>
      </c>
      <c r="U533" s="417">
        <f t="shared" si="668"/>
        <v>0</v>
      </c>
      <c r="V533" s="414"/>
      <c r="W533" s="619" t="str">
        <f t="shared" ref="W533:W659" si="669">+IF(J533&lt;0,"ng","")</f>
        <v/>
      </c>
    </row>
    <row r="534" spans="1:25" s="401" customFormat="1" ht="24" hidden="1" customHeight="1">
      <c r="A534" s="366" t="s">
        <v>2826</v>
      </c>
      <c r="B534" s="408" t="s">
        <v>0</v>
      </c>
      <c r="C534" s="408" t="s">
        <v>2352</v>
      </c>
      <c r="D534" s="408" t="s">
        <v>2259</v>
      </c>
      <c r="E534" s="409" t="s">
        <v>1860</v>
      </c>
      <c r="F534" s="410">
        <f>G534</f>
        <v>9</v>
      </c>
      <c r="G534" s="410">
        <f>[5]내역서!F534</f>
        <v>9</v>
      </c>
      <c r="H534" s="410">
        <v>9</v>
      </c>
      <c r="I534" s="410">
        <f>G534-H534</f>
        <v>0</v>
      </c>
      <c r="J534" s="410">
        <f>내역서!F534</f>
        <v>0</v>
      </c>
      <c r="K534" s="411">
        <v>499.9</v>
      </c>
      <c r="L534" s="412">
        <f>INT($J534*K534)</f>
        <v>0</v>
      </c>
      <c r="M534" s="411">
        <v>5529.6</v>
      </c>
      <c r="N534" s="412">
        <f>INT($J534*M534)</f>
        <v>0</v>
      </c>
      <c r="O534" s="411">
        <v>159.4</v>
      </c>
      <c r="P534" s="412">
        <f>INT($J534*O534)</f>
        <v>0</v>
      </c>
      <c r="Q534" s="411">
        <f>+K534+M534+O534</f>
        <v>6188.9</v>
      </c>
      <c r="R534" s="412">
        <f>L534+N534+P534</f>
        <v>0</v>
      </c>
      <c r="S534" s="412"/>
      <c r="T534" s="412"/>
      <c r="U534" s="412"/>
      <c r="V534" s="409" t="s">
        <v>0</v>
      </c>
      <c r="W534" s="617" t="str">
        <f>+IF(J534&lt;0,"ng","")</f>
        <v/>
      </c>
    </row>
    <row r="535" spans="1:25" ht="24" hidden="1" customHeight="1">
      <c r="A535" s="372" t="s">
        <v>5528</v>
      </c>
      <c r="B535" s="413" t="s">
        <v>0</v>
      </c>
      <c r="C535" s="413" t="s">
        <v>839</v>
      </c>
      <c r="D535" s="413" t="s">
        <v>786</v>
      </c>
      <c r="E535" s="414" t="s">
        <v>729</v>
      </c>
      <c r="F535" s="415">
        <f t="shared" si="598"/>
        <v>9</v>
      </c>
      <c r="G535" s="415">
        <f>[5]내역서!F535</f>
        <v>9</v>
      </c>
      <c r="H535" s="415">
        <v>9</v>
      </c>
      <c r="I535" s="415">
        <f t="shared" ref="I535:I541" si="670">G535-H535</f>
        <v>0</v>
      </c>
      <c r="J535" s="415">
        <f>내역서!F535</f>
        <v>0</v>
      </c>
      <c r="K535" s="416">
        <v>499.9</v>
      </c>
      <c r="L535" s="417">
        <f t="shared" ref="L535:L541" si="671">INT($J535*K535)</f>
        <v>0</v>
      </c>
      <c r="M535" s="416">
        <v>5529.6</v>
      </c>
      <c r="N535" s="417">
        <f t="shared" ref="N535:N541" si="672">INT($J535*M535)</f>
        <v>0</v>
      </c>
      <c r="O535" s="416">
        <v>159.4</v>
      </c>
      <c r="P535" s="417">
        <f t="shared" ref="P535:P541" si="673">INT($J535*O535)</f>
        <v>0</v>
      </c>
      <c r="Q535" s="416">
        <f t="shared" ref="Q535:Q541" si="674">+K535+M535+O535</f>
        <v>6188.9</v>
      </c>
      <c r="R535" s="417">
        <f t="shared" si="656"/>
        <v>0</v>
      </c>
      <c r="S535" s="417">
        <f t="shared" ref="S535" si="675">J535-J534</f>
        <v>0</v>
      </c>
      <c r="T535" s="417">
        <f t="shared" ref="T535:U535" si="676">Q535-Q534</f>
        <v>0</v>
      </c>
      <c r="U535" s="417">
        <f t="shared" si="676"/>
        <v>0</v>
      </c>
      <c r="V535" s="414"/>
      <c r="W535" s="619" t="str">
        <f t="shared" si="669"/>
        <v/>
      </c>
    </row>
    <row r="536" spans="1:25" s="431" customFormat="1" ht="24" hidden="1" customHeight="1">
      <c r="A536" s="366" t="s">
        <v>2055</v>
      </c>
      <c r="B536" s="408" t="s">
        <v>0</v>
      </c>
      <c r="C536" s="408" t="s">
        <v>2356</v>
      </c>
      <c r="D536" s="408" t="s">
        <v>2357</v>
      </c>
      <c r="E536" s="409" t="s">
        <v>1860</v>
      </c>
      <c r="F536" s="410">
        <f>G536</f>
        <v>2</v>
      </c>
      <c r="G536" s="410">
        <f>[5]내역서!F536</f>
        <v>2</v>
      </c>
      <c r="H536" s="410">
        <v>2</v>
      </c>
      <c r="I536" s="410">
        <f>G536-H536</f>
        <v>0</v>
      </c>
      <c r="J536" s="410">
        <f>내역서!F536</f>
        <v>0</v>
      </c>
      <c r="K536" s="411">
        <v>5502.4</v>
      </c>
      <c r="L536" s="412">
        <f>INT($J536*K536)</f>
        <v>0</v>
      </c>
      <c r="M536" s="411">
        <v>32356.799999999999</v>
      </c>
      <c r="N536" s="412">
        <f>INT($J536*M536)</f>
        <v>0</v>
      </c>
      <c r="O536" s="411">
        <v>4168.8999999999996</v>
      </c>
      <c r="P536" s="412">
        <f>INT($J536*O536)</f>
        <v>0</v>
      </c>
      <c r="Q536" s="411">
        <f>+K536+M536+O536</f>
        <v>42028.1</v>
      </c>
      <c r="R536" s="412">
        <f>L536+N536+P536</f>
        <v>0</v>
      </c>
      <c r="S536" s="412"/>
      <c r="T536" s="412"/>
      <c r="U536" s="412"/>
      <c r="V536" s="409" t="s">
        <v>0</v>
      </c>
      <c r="W536" s="617" t="str">
        <f>+IF(J536&lt;0,"ng","")</f>
        <v/>
      </c>
    </row>
    <row r="537" spans="1:25" s="72" customFormat="1" ht="24" hidden="1" customHeight="1">
      <c r="A537" s="372" t="s">
        <v>3189</v>
      </c>
      <c r="B537" s="413" t="s">
        <v>0</v>
      </c>
      <c r="C537" s="413" t="s">
        <v>841</v>
      </c>
      <c r="D537" s="413" t="s">
        <v>842</v>
      </c>
      <c r="E537" s="414" t="s">
        <v>729</v>
      </c>
      <c r="F537" s="415">
        <f t="shared" si="598"/>
        <v>2</v>
      </c>
      <c r="G537" s="415">
        <f>[5]내역서!F537</f>
        <v>2</v>
      </c>
      <c r="H537" s="415">
        <v>2</v>
      </c>
      <c r="I537" s="415">
        <f t="shared" si="670"/>
        <v>0</v>
      </c>
      <c r="J537" s="415">
        <f>내역서!F537</f>
        <v>0</v>
      </c>
      <c r="K537" s="416">
        <v>5502.4</v>
      </c>
      <c r="L537" s="417">
        <f t="shared" si="671"/>
        <v>0</v>
      </c>
      <c r="M537" s="416">
        <v>32356.799999999999</v>
      </c>
      <c r="N537" s="417">
        <f t="shared" si="672"/>
        <v>0</v>
      </c>
      <c r="O537" s="416">
        <v>4168.8999999999996</v>
      </c>
      <c r="P537" s="417">
        <f t="shared" si="673"/>
        <v>0</v>
      </c>
      <c r="Q537" s="416">
        <f t="shared" si="674"/>
        <v>42028.1</v>
      </c>
      <c r="R537" s="417">
        <f t="shared" si="656"/>
        <v>0</v>
      </c>
      <c r="S537" s="417">
        <f t="shared" ref="S537" si="677">J537-J536</f>
        <v>0</v>
      </c>
      <c r="T537" s="417">
        <f t="shared" ref="T537:U537" si="678">Q537-Q536</f>
        <v>0</v>
      </c>
      <c r="U537" s="417">
        <f t="shared" si="678"/>
        <v>0</v>
      </c>
      <c r="V537" s="414"/>
      <c r="W537" s="619" t="str">
        <f t="shared" si="669"/>
        <v/>
      </c>
    </row>
    <row r="538" spans="1:25" s="431" customFormat="1" ht="24" hidden="1" customHeight="1">
      <c r="A538" s="366" t="s">
        <v>5542</v>
      </c>
      <c r="B538" s="408" t="s">
        <v>0</v>
      </c>
      <c r="C538" s="408" t="s">
        <v>2358</v>
      </c>
      <c r="D538" s="408" t="s">
        <v>35</v>
      </c>
      <c r="E538" s="409" t="s">
        <v>1860</v>
      </c>
      <c r="F538" s="410">
        <f>G538</f>
        <v>2</v>
      </c>
      <c r="G538" s="410">
        <f>[5]내역서!F538</f>
        <v>2</v>
      </c>
      <c r="H538" s="410">
        <v>2</v>
      </c>
      <c r="I538" s="410">
        <f>G538-H538</f>
        <v>0</v>
      </c>
      <c r="J538" s="410">
        <f>내역서!F538</f>
        <v>0</v>
      </c>
      <c r="K538" s="411">
        <v>65226.2</v>
      </c>
      <c r="L538" s="412">
        <f>INT($J538*K538)</f>
        <v>0</v>
      </c>
      <c r="M538" s="411">
        <v>873600</v>
      </c>
      <c r="N538" s="412">
        <f>INT($J538*M538)</f>
        <v>0</v>
      </c>
      <c r="O538" s="411">
        <v>353205.4</v>
      </c>
      <c r="P538" s="412">
        <f>INT($J538*O538)</f>
        <v>0</v>
      </c>
      <c r="Q538" s="411">
        <f>+K538+M538+O538</f>
        <v>1292031.6000000001</v>
      </c>
      <c r="R538" s="412">
        <f>L538+N538+P538</f>
        <v>0</v>
      </c>
      <c r="S538" s="412"/>
      <c r="T538" s="412"/>
      <c r="U538" s="412"/>
      <c r="V538" s="409" t="s">
        <v>0</v>
      </c>
      <c r="W538" s="617" t="str">
        <f>+IF(J538&lt;0,"ng","")</f>
        <v/>
      </c>
    </row>
    <row r="539" spans="1:25" s="72" customFormat="1" ht="24" hidden="1" customHeight="1">
      <c r="A539" s="372" t="s">
        <v>5543</v>
      </c>
      <c r="B539" s="413" t="s">
        <v>0</v>
      </c>
      <c r="C539" s="413" t="s">
        <v>843</v>
      </c>
      <c r="D539" s="413" t="s">
        <v>35</v>
      </c>
      <c r="E539" s="414" t="s">
        <v>729</v>
      </c>
      <c r="F539" s="415">
        <f t="shared" si="598"/>
        <v>2</v>
      </c>
      <c r="G539" s="415">
        <f>[5]내역서!F539</f>
        <v>2</v>
      </c>
      <c r="H539" s="415">
        <v>2</v>
      </c>
      <c r="I539" s="415">
        <f t="shared" si="670"/>
        <v>0</v>
      </c>
      <c r="J539" s="415">
        <f>내역서!F539</f>
        <v>0</v>
      </c>
      <c r="K539" s="416">
        <v>65226.2</v>
      </c>
      <c r="L539" s="417">
        <f t="shared" si="671"/>
        <v>0</v>
      </c>
      <c r="M539" s="416">
        <v>873600</v>
      </c>
      <c r="N539" s="417">
        <f t="shared" si="672"/>
        <v>0</v>
      </c>
      <c r="O539" s="416">
        <v>353205.4</v>
      </c>
      <c r="P539" s="417">
        <f t="shared" si="673"/>
        <v>0</v>
      </c>
      <c r="Q539" s="416">
        <f t="shared" si="674"/>
        <v>1292031.6000000001</v>
      </c>
      <c r="R539" s="417">
        <f t="shared" si="656"/>
        <v>0</v>
      </c>
      <c r="S539" s="417">
        <f t="shared" ref="S539" si="679">J539-J538</f>
        <v>0</v>
      </c>
      <c r="T539" s="417">
        <f t="shared" ref="T539:U539" si="680">Q539-Q538</f>
        <v>0</v>
      </c>
      <c r="U539" s="417">
        <f t="shared" si="680"/>
        <v>0</v>
      </c>
      <c r="V539" s="414"/>
      <c r="W539" s="619" t="str">
        <f t="shared" si="669"/>
        <v/>
      </c>
    </row>
    <row r="540" spans="1:25" s="401" customFormat="1" ht="24" hidden="1" customHeight="1">
      <c r="A540" s="366" t="s">
        <v>2055</v>
      </c>
      <c r="B540" s="408" t="s">
        <v>0</v>
      </c>
      <c r="C540" s="408" t="s">
        <v>2359</v>
      </c>
      <c r="D540" s="408" t="s">
        <v>2360</v>
      </c>
      <c r="E540" s="409" t="s">
        <v>1860</v>
      </c>
      <c r="F540" s="410">
        <f>G540</f>
        <v>2</v>
      </c>
      <c r="G540" s="410">
        <f>[5]내역서!F540</f>
        <v>2</v>
      </c>
      <c r="H540" s="410">
        <v>2</v>
      </c>
      <c r="I540" s="410">
        <f>G540-H540</f>
        <v>0</v>
      </c>
      <c r="J540" s="410">
        <f>내역서!F540</f>
        <v>0</v>
      </c>
      <c r="K540" s="411">
        <v>239549.3</v>
      </c>
      <c r="L540" s="412">
        <f>INT($J540*K540)</f>
        <v>0</v>
      </c>
      <c r="M540" s="411">
        <v>133658.4</v>
      </c>
      <c r="N540" s="412">
        <f>INT($J540*M540)</f>
        <v>0</v>
      </c>
      <c r="O540" s="411">
        <v>0</v>
      </c>
      <c r="P540" s="412">
        <f>INT($J540*O540)</f>
        <v>0</v>
      </c>
      <c r="Q540" s="411">
        <f>+K540+M540+O540</f>
        <v>373207.69999999995</v>
      </c>
      <c r="R540" s="412">
        <f>L540+N540+P540</f>
        <v>0</v>
      </c>
      <c r="S540" s="412"/>
      <c r="T540" s="412"/>
      <c r="U540" s="412"/>
      <c r="V540" s="409" t="s">
        <v>0</v>
      </c>
      <c r="W540" s="617" t="str">
        <f>+IF(J540&lt;0,"ng","")</f>
        <v/>
      </c>
    </row>
    <row r="541" spans="1:25" ht="24" hidden="1" customHeight="1">
      <c r="A541" s="372" t="s">
        <v>5530</v>
      </c>
      <c r="B541" s="413" t="s">
        <v>0</v>
      </c>
      <c r="C541" s="413" t="s">
        <v>844</v>
      </c>
      <c r="D541" s="413" t="s">
        <v>845</v>
      </c>
      <c r="E541" s="414" t="s">
        <v>729</v>
      </c>
      <c r="F541" s="415">
        <f t="shared" si="598"/>
        <v>2</v>
      </c>
      <c r="G541" s="415">
        <f>[5]내역서!F541</f>
        <v>2</v>
      </c>
      <c r="H541" s="415">
        <v>2</v>
      </c>
      <c r="I541" s="415">
        <f t="shared" si="670"/>
        <v>0</v>
      </c>
      <c r="J541" s="415">
        <f>내역서!F541</f>
        <v>0</v>
      </c>
      <c r="K541" s="416">
        <v>239549.3</v>
      </c>
      <c r="L541" s="417">
        <f t="shared" si="671"/>
        <v>0</v>
      </c>
      <c r="M541" s="416">
        <v>133658.4</v>
      </c>
      <c r="N541" s="417">
        <f t="shared" si="672"/>
        <v>0</v>
      </c>
      <c r="O541" s="416">
        <v>0</v>
      </c>
      <c r="P541" s="417">
        <f t="shared" si="673"/>
        <v>0</v>
      </c>
      <c r="Q541" s="416">
        <f t="shared" si="674"/>
        <v>373207.69999999995</v>
      </c>
      <c r="R541" s="417">
        <f t="shared" si="656"/>
        <v>0</v>
      </c>
      <c r="S541" s="417">
        <f t="shared" ref="S541" si="681">J541-J540</f>
        <v>0</v>
      </c>
      <c r="T541" s="417">
        <f t="shared" ref="T541:U541" si="682">Q541-Q540</f>
        <v>0</v>
      </c>
      <c r="U541" s="417">
        <f t="shared" si="682"/>
        <v>0</v>
      </c>
      <c r="V541" s="414"/>
      <c r="W541" s="619" t="str">
        <f t="shared" si="669"/>
        <v/>
      </c>
    </row>
    <row r="542" spans="1:25" s="401" customFormat="1" ht="24" hidden="1" customHeight="1">
      <c r="A542" s="366" t="s">
        <v>2055</v>
      </c>
      <c r="B542" s="436" t="s">
        <v>2362</v>
      </c>
      <c r="C542" s="436" t="s">
        <v>2139</v>
      </c>
      <c r="D542" s="436" t="s">
        <v>0</v>
      </c>
      <c r="E542" s="437" t="s">
        <v>0</v>
      </c>
      <c r="F542" s="438">
        <v>0</v>
      </c>
      <c r="G542" s="438">
        <f>[5]내역서!F542</f>
        <v>0</v>
      </c>
      <c r="H542" s="438">
        <v>0</v>
      </c>
      <c r="I542" s="438"/>
      <c r="J542" s="438">
        <f>내역서!F542</f>
        <v>0</v>
      </c>
      <c r="K542" s="439"/>
      <c r="L542" s="440">
        <f>L544+L596+L644</f>
        <v>0</v>
      </c>
      <c r="M542" s="439"/>
      <c r="N542" s="440">
        <f>N544+N596+N644</f>
        <v>0</v>
      </c>
      <c r="O542" s="439"/>
      <c r="P542" s="440">
        <f>P544+P596+P644</f>
        <v>0</v>
      </c>
      <c r="Q542" s="438"/>
      <c r="R542" s="440">
        <f>R544+R596+R644</f>
        <v>0</v>
      </c>
      <c r="S542" s="440"/>
      <c r="T542" s="440"/>
      <c r="U542" s="440"/>
      <c r="V542" s="441" t="s">
        <v>0</v>
      </c>
      <c r="W542" s="617" t="str">
        <f>+IF(J542&lt;0,"ng","")</f>
        <v/>
      </c>
    </row>
    <row r="543" spans="1:25" ht="24" hidden="1" customHeight="1">
      <c r="A543" s="372" t="s">
        <v>2072</v>
      </c>
      <c r="B543" s="442" t="s">
        <v>5544</v>
      </c>
      <c r="C543" s="442" t="s">
        <v>686</v>
      </c>
      <c r="D543" s="442" t="s">
        <v>0</v>
      </c>
      <c r="E543" s="443" t="s">
        <v>0</v>
      </c>
      <c r="F543" s="444">
        <v>0</v>
      </c>
      <c r="G543" s="444">
        <f>[5]내역서!F543</f>
        <v>0</v>
      </c>
      <c r="H543" s="444">
        <v>0</v>
      </c>
      <c r="I543" s="444"/>
      <c r="J543" s="444">
        <f>내역서!F543</f>
        <v>0</v>
      </c>
      <c r="K543" s="445"/>
      <c r="L543" s="446">
        <f>L545+L597+L645</f>
        <v>0</v>
      </c>
      <c r="M543" s="445"/>
      <c r="N543" s="446">
        <f>N545+N597+N645</f>
        <v>0</v>
      </c>
      <c r="O543" s="445"/>
      <c r="P543" s="446">
        <f>P545+P597+P645</f>
        <v>0</v>
      </c>
      <c r="Q543" s="444"/>
      <c r="R543" s="446">
        <f>R545+R597+R645</f>
        <v>0</v>
      </c>
      <c r="S543" s="446">
        <f t="shared" ref="S543" si="683">J543-J542</f>
        <v>0</v>
      </c>
      <c r="T543" s="446">
        <f t="shared" ref="T543:U543" si="684">Q543-Q542</f>
        <v>0</v>
      </c>
      <c r="U543" s="446">
        <f t="shared" si="684"/>
        <v>0</v>
      </c>
      <c r="V543" s="447"/>
      <c r="W543" s="619" t="str">
        <f t="shared" si="669"/>
        <v/>
      </c>
    </row>
    <row r="544" spans="1:25" s="390" customFormat="1" ht="24" hidden="1" customHeight="1">
      <c r="A544" s="366" t="s">
        <v>2055</v>
      </c>
      <c r="B544" s="448" t="s">
        <v>5</v>
      </c>
      <c r="C544" s="448" t="s">
        <v>2364</v>
      </c>
      <c r="D544" s="448" t="s">
        <v>0</v>
      </c>
      <c r="E544" s="449" t="s">
        <v>0</v>
      </c>
      <c r="F544" s="450">
        <v>0</v>
      </c>
      <c r="G544" s="450">
        <f>[5]내역서!F544</f>
        <v>0</v>
      </c>
      <c r="H544" s="450">
        <v>0</v>
      </c>
      <c r="I544" s="450"/>
      <c r="J544" s="450">
        <f>내역서!F544</f>
        <v>0</v>
      </c>
      <c r="K544" s="451"/>
      <c r="L544" s="452">
        <f>SUMIF($A$546:$A$594,"당초",L546:L595)</f>
        <v>0</v>
      </c>
      <c r="M544" s="451"/>
      <c r="N544" s="452">
        <f>SUMIF($A$546:$A$594,"당초",N546:N595)</f>
        <v>0</v>
      </c>
      <c r="O544" s="451"/>
      <c r="P544" s="452">
        <f>SUMIF($A$546:$A$594,"당초",P546:P595)</f>
        <v>0</v>
      </c>
      <c r="Q544" s="450"/>
      <c r="R544" s="452">
        <f>L544+N544+P544</f>
        <v>0</v>
      </c>
      <c r="S544" s="452"/>
      <c r="T544" s="452"/>
      <c r="U544" s="452"/>
      <c r="V544" s="453" t="s">
        <v>0</v>
      </c>
      <c r="W544" s="617" t="str">
        <f>+IF(J544&lt;0,"ng","")</f>
        <v/>
      </c>
      <c r="X544" s="711"/>
      <c r="Y544" s="646"/>
    </row>
    <row r="545" spans="1:25" s="69" customFormat="1" ht="24" hidden="1" customHeight="1">
      <c r="A545" s="372" t="s">
        <v>2072</v>
      </c>
      <c r="B545" s="454" t="s">
        <v>5</v>
      </c>
      <c r="C545" s="454" t="s">
        <v>846</v>
      </c>
      <c r="D545" s="454" t="s">
        <v>0</v>
      </c>
      <c r="E545" s="455" t="s">
        <v>0</v>
      </c>
      <c r="F545" s="456">
        <v>0</v>
      </c>
      <c r="G545" s="456">
        <f>[5]내역서!F545</f>
        <v>0</v>
      </c>
      <c r="H545" s="456">
        <v>0</v>
      </c>
      <c r="I545" s="456"/>
      <c r="J545" s="456">
        <f>내역서!F545</f>
        <v>0</v>
      </c>
      <c r="K545" s="457"/>
      <c r="L545" s="458">
        <f>SUMIF($A$546:$A$595,"변경",L546:L595)</f>
        <v>0</v>
      </c>
      <c r="M545" s="457"/>
      <c r="N545" s="458">
        <f>SUMIF($A$546:$A$595,"변경",N546:N595)</f>
        <v>0</v>
      </c>
      <c r="O545" s="457"/>
      <c r="P545" s="458">
        <f>SUMIF($A$546:$A$595,"변경",P546:P595)</f>
        <v>0</v>
      </c>
      <c r="Q545" s="456"/>
      <c r="R545" s="458">
        <f>L545+N545+P545</f>
        <v>0</v>
      </c>
      <c r="S545" s="458">
        <f t="shared" ref="S545" si="685">J545-J544</f>
        <v>0</v>
      </c>
      <c r="T545" s="458">
        <f t="shared" ref="T545:U545" si="686">Q545-Q544</f>
        <v>0</v>
      </c>
      <c r="U545" s="458">
        <f t="shared" si="686"/>
        <v>0</v>
      </c>
      <c r="V545" s="459"/>
      <c r="W545" s="619" t="str">
        <f t="shared" si="669"/>
        <v/>
      </c>
      <c r="X545" s="70"/>
      <c r="Y545" s="71"/>
    </row>
    <row r="546" spans="1:25" s="401" customFormat="1" ht="24" hidden="1" customHeight="1">
      <c r="A546" s="366" t="s">
        <v>5545</v>
      </c>
      <c r="B546" s="408" t="s">
        <v>0</v>
      </c>
      <c r="C546" s="408" t="s">
        <v>2145</v>
      </c>
      <c r="D546" s="408" t="s">
        <v>2365</v>
      </c>
      <c r="E546" s="409" t="s">
        <v>615</v>
      </c>
      <c r="F546" s="410">
        <f>G546</f>
        <v>19.059999999999999</v>
      </c>
      <c r="G546" s="410">
        <f>[5]내역서!F546</f>
        <v>19.059999999999999</v>
      </c>
      <c r="H546" s="410">
        <v>19.059999999999999</v>
      </c>
      <c r="I546" s="410">
        <f>G546-H546</f>
        <v>0</v>
      </c>
      <c r="J546" s="410">
        <f>내역서!F546</f>
        <v>0</v>
      </c>
      <c r="K546" s="411">
        <v>3848.5</v>
      </c>
      <c r="L546" s="412">
        <f>INT($J546*K546)</f>
        <v>0</v>
      </c>
      <c r="M546" s="411">
        <v>16668.900000000001</v>
      </c>
      <c r="N546" s="412">
        <f>INT($J546*M546)</f>
        <v>0</v>
      </c>
      <c r="O546" s="411">
        <v>7734.8</v>
      </c>
      <c r="P546" s="412">
        <f>INT($J546*O546)</f>
        <v>0</v>
      </c>
      <c r="Q546" s="411">
        <f>+K546+M546+O546</f>
        <v>28252.2</v>
      </c>
      <c r="R546" s="412">
        <f>L546+N546+P546</f>
        <v>0</v>
      </c>
      <c r="S546" s="412"/>
      <c r="T546" s="412"/>
      <c r="U546" s="412"/>
      <c r="V546" s="409" t="s">
        <v>0</v>
      </c>
      <c r="W546" s="617" t="str">
        <f>+IF(J546&lt;0,"ng","")</f>
        <v/>
      </c>
    </row>
    <row r="547" spans="1:25" ht="24" hidden="1" customHeight="1">
      <c r="A547" s="372" t="s">
        <v>2072</v>
      </c>
      <c r="B547" s="413" t="s">
        <v>0</v>
      </c>
      <c r="C547" s="413" t="s">
        <v>689</v>
      </c>
      <c r="D547" s="413" t="s">
        <v>847</v>
      </c>
      <c r="E547" s="414" t="s">
        <v>651</v>
      </c>
      <c r="F547" s="415">
        <f t="shared" ref="F547:F595" si="687">G547</f>
        <v>19.059999999999999</v>
      </c>
      <c r="G547" s="415">
        <f>[5]내역서!F547</f>
        <v>19.059999999999999</v>
      </c>
      <c r="H547" s="415">
        <v>19.059999999999999</v>
      </c>
      <c r="I547" s="415">
        <f t="shared" ref="I547:I595" si="688">G547-H547</f>
        <v>0</v>
      </c>
      <c r="J547" s="415">
        <f>내역서!F547</f>
        <v>0</v>
      </c>
      <c r="K547" s="416">
        <v>3848.5</v>
      </c>
      <c r="L547" s="417">
        <f t="shared" ref="L547:L595" si="689">INT($J547*K547)</f>
        <v>0</v>
      </c>
      <c r="M547" s="416">
        <v>16668.900000000001</v>
      </c>
      <c r="N547" s="417">
        <f t="shared" ref="N547:N595" si="690">INT($J547*M547)</f>
        <v>0</v>
      </c>
      <c r="O547" s="416">
        <v>7734.8</v>
      </c>
      <c r="P547" s="417">
        <f t="shared" ref="P547:P595" si="691">INT($J547*O547)</f>
        <v>0</v>
      </c>
      <c r="Q547" s="416">
        <f t="shared" ref="Q547:Q595" si="692">+K547+M547+O547</f>
        <v>28252.2</v>
      </c>
      <c r="R547" s="417">
        <f t="shared" si="656"/>
        <v>0</v>
      </c>
      <c r="S547" s="417">
        <f t="shared" ref="S547" si="693">J547-J546</f>
        <v>0</v>
      </c>
      <c r="T547" s="417">
        <f t="shared" ref="T547:U547" si="694">Q547-Q546</f>
        <v>0</v>
      </c>
      <c r="U547" s="417">
        <f t="shared" si="694"/>
        <v>0</v>
      </c>
      <c r="V547" s="414"/>
      <c r="W547" s="619" t="str">
        <f t="shared" si="669"/>
        <v/>
      </c>
    </row>
    <row r="548" spans="1:25" s="431" customFormat="1" ht="24" hidden="1" customHeight="1">
      <c r="A548" s="366" t="s">
        <v>5449</v>
      </c>
      <c r="B548" s="408" t="s">
        <v>0</v>
      </c>
      <c r="C548" s="408" t="s">
        <v>2147</v>
      </c>
      <c r="D548" s="408" t="s">
        <v>2366</v>
      </c>
      <c r="E548" s="409" t="s">
        <v>615</v>
      </c>
      <c r="F548" s="410">
        <f>G548</f>
        <v>144.38</v>
      </c>
      <c r="G548" s="410">
        <f>[5]내역서!F548</f>
        <v>144.38</v>
      </c>
      <c r="H548" s="410">
        <v>144.38</v>
      </c>
      <c r="I548" s="410">
        <f>G548-H548</f>
        <v>0</v>
      </c>
      <c r="J548" s="410">
        <f>내역서!F548</f>
        <v>0</v>
      </c>
      <c r="K548" s="411">
        <v>1670</v>
      </c>
      <c r="L548" s="412">
        <f>INT($J548*K548)</f>
        <v>0</v>
      </c>
      <c r="M548" s="411">
        <v>10937.1</v>
      </c>
      <c r="N548" s="412">
        <f>INT($J548*M548)</f>
        <v>0</v>
      </c>
      <c r="O548" s="411">
        <v>3243.3</v>
      </c>
      <c r="P548" s="412">
        <f>INT($J548*O548)</f>
        <v>0</v>
      </c>
      <c r="Q548" s="411">
        <f>+K548+M548+O548</f>
        <v>15850.400000000001</v>
      </c>
      <c r="R548" s="412">
        <f>L548+N548+P548</f>
        <v>0</v>
      </c>
      <c r="S548" s="412"/>
      <c r="T548" s="412"/>
      <c r="U548" s="412"/>
      <c r="V548" s="409" t="s">
        <v>0</v>
      </c>
      <c r="W548" s="617" t="str">
        <f>+IF(J548&lt;0,"ng","")</f>
        <v/>
      </c>
    </row>
    <row r="549" spans="1:25" s="72" customFormat="1" ht="24" hidden="1" customHeight="1">
      <c r="A549" s="372" t="s">
        <v>2072</v>
      </c>
      <c r="B549" s="413" t="s">
        <v>0</v>
      </c>
      <c r="C549" s="413" t="s">
        <v>691</v>
      </c>
      <c r="D549" s="413" t="s">
        <v>848</v>
      </c>
      <c r="E549" s="414" t="s">
        <v>651</v>
      </c>
      <c r="F549" s="415">
        <f t="shared" si="687"/>
        <v>144.38</v>
      </c>
      <c r="G549" s="415">
        <f>[5]내역서!F549</f>
        <v>144.38</v>
      </c>
      <c r="H549" s="415">
        <v>144.38</v>
      </c>
      <c r="I549" s="415">
        <f t="shared" si="688"/>
        <v>0</v>
      </c>
      <c r="J549" s="415">
        <f>내역서!F549</f>
        <v>0</v>
      </c>
      <c r="K549" s="416">
        <v>1670</v>
      </c>
      <c r="L549" s="417">
        <f t="shared" si="689"/>
        <v>0</v>
      </c>
      <c r="M549" s="416">
        <v>10937.1</v>
      </c>
      <c r="N549" s="417">
        <f t="shared" si="690"/>
        <v>0</v>
      </c>
      <c r="O549" s="416">
        <v>3243.3</v>
      </c>
      <c r="P549" s="417">
        <f t="shared" si="691"/>
        <v>0</v>
      </c>
      <c r="Q549" s="416">
        <f t="shared" si="692"/>
        <v>15850.400000000001</v>
      </c>
      <c r="R549" s="417">
        <f t="shared" si="656"/>
        <v>0</v>
      </c>
      <c r="S549" s="417">
        <f t="shared" ref="S549" si="695">J549-J548</f>
        <v>0</v>
      </c>
      <c r="T549" s="417">
        <f t="shared" ref="T549:U549" si="696">Q549-Q548</f>
        <v>0</v>
      </c>
      <c r="U549" s="417">
        <f t="shared" si="696"/>
        <v>0</v>
      </c>
      <c r="V549" s="414"/>
      <c r="W549" s="619" t="str">
        <f t="shared" si="669"/>
        <v/>
      </c>
    </row>
    <row r="550" spans="1:25" s="401" customFormat="1" ht="24" hidden="1" customHeight="1">
      <c r="A550" s="366" t="s">
        <v>4295</v>
      </c>
      <c r="B550" s="408" t="s">
        <v>0</v>
      </c>
      <c r="C550" s="408" t="s">
        <v>2149</v>
      </c>
      <c r="D550" s="408" t="s">
        <v>2150</v>
      </c>
      <c r="E550" s="409" t="s">
        <v>2104</v>
      </c>
      <c r="F550" s="410">
        <f>G550</f>
        <v>34.56</v>
      </c>
      <c r="G550" s="410">
        <f>[5]내역서!F550</f>
        <v>34.56</v>
      </c>
      <c r="H550" s="410">
        <v>34.56</v>
      </c>
      <c r="I550" s="410">
        <f>G550-H550</f>
        <v>0</v>
      </c>
      <c r="J550" s="410">
        <f>내역서!F550</f>
        <v>0</v>
      </c>
      <c r="K550" s="411">
        <v>11266.1</v>
      </c>
      <c r="L550" s="412">
        <f>INT($J550*K550)</f>
        <v>0</v>
      </c>
      <c r="M550" s="411">
        <v>26287.9</v>
      </c>
      <c r="N550" s="412">
        <f>INT($J550*M550)</f>
        <v>0</v>
      </c>
      <c r="O550" s="411">
        <v>0</v>
      </c>
      <c r="P550" s="412">
        <f>INT($J550*O550)</f>
        <v>0</v>
      </c>
      <c r="Q550" s="411">
        <f>+K550+M550+O550</f>
        <v>37554</v>
      </c>
      <c r="R550" s="412">
        <f>L550+N550+P550</f>
        <v>0</v>
      </c>
      <c r="S550" s="412"/>
      <c r="T550" s="412"/>
      <c r="U550" s="412"/>
      <c r="V550" s="409" t="s">
        <v>0</v>
      </c>
      <c r="W550" s="617" t="str">
        <f>+IF(J550&lt;0,"ng","")</f>
        <v/>
      </c>
    </row>
    <row r="551" spans="1:25" ht="24" hidden="1" customHeight="1">
      <c r="A551" s="372" t="s">
        <v>2072</v>
      </c>
      <c r="B551" s="413" t="s">
        <v>0</v>
      </c>
      <c r="C551" s="413" t="s">
        <v>693</v>
      </c>
      <c r="D551" s="413" t="s">
        <v>694</v>
      </c>
      <c r="E551" s="414" t="s">
        <v>671</v>
      </c>
      <c r="F551" s="415">
        <f t="shared" si="687"/>
        <v>34.56</v>
      </c>
      <c r="G551" s="415">
        <f>[5]내역서!F551</f>
        <v>34.56</v>
      </c>
      <c r="H551" s="415">
        <v>34.56</v>
      </c>
      <c r="I551" s="415">
        <f t="shared" si="688"/>
        <v>0</v>
      </c>
      <c r="J551" s="415">
        <f>내역서!F551</f>
        <v>0</v>
      </c>
      <c r="K551" s="416">
        <v>11266.1</v>
      </c>
      <c r="L551" s="417">
        <f t="shared" si="689"/>
        <v>0</v>
      </c>
      <c r="M551" s="416">
        <v>26287.9</v>
      </c>
      <c r="N551" s="417">
        <f t="shared" si="690"/>
        <v>0</v>
      </c>
      <c r="O551" s="416">
        <v>0</v>
      </c>
      <c r="P551" s="417">
        <f t="shared" si="691"/>
        <v>0</v>
      </c>
      <c r="Q551" s="416">
        <f t="shared" si="692"/>
        <v>37554</v>
      </c>
      <c r="R551" s="417">
        <f t="shared" si="656"/>
        <v>0</v>
      </c>
      <c r="S551" s="417">
        <f t="shared" ref="S551" si="697">J551-J550</f>
        <v>0</v>
      </c>
      <c r="T551" s="417">
        <f t="shared" ref="T551:U551" si="698">Q551-Q550</f>
        <v>0</v>
      </c>
      <c r="U551" s="417">
        <f t="shared" si="698"/>
        <v>0</v>
      </c>
      <c r="V551" s="414"/>
      <c r="W551" s="619" t="str">
        <f t="shared" si="669"/>
        <v/>
      </c>
    </row>
    <row r="552" spans="1:25" s="431" customFormat="1" ht="24" hidden="1" customHeight="1">
      <c r="A552" s="366" t="s">
        <v>4295</v>
      </c>
      <c r="B552" s="408" t="s">
        <v>0</v>
      </c>
      <c r="C552" s="408" t="s">
        <v>2149</v>
      </c>
      <c r="D552" s="408" t="s">
        <v>2151</v>
      </c>
      <c r="E552" s="409" t="s">
        <v>2104</v>
      </c>
      <c r="F552" s="410">
        <f>G552</f>
        <v>76.42</v>
      </c>
      <c r="G552" s="410">
        <f>[5]내역서!F552</f>
        <v>76.42</v>
      </c>
      <c r="H552" s="410">
        <v>76.42</v>
      </c>
      <c r="I552" s="410">
        <f>G552-H552</f>
        <v>0</v>
      </c>
      <c r="J552" s="410">
        <f>내역서!F552</f>
        <v>0</v>
      </c>
      <c r="K552" s="411">
        <v>12871.3</v>
      </c>
      <c r="L552" s="412">
        <f>INT($J552*K552)</f>
        <v>0</v>
      </c>
      <c r="M552" s="411">
        <v>30032.7</v>
      </c>
      <c r="N552" s="412">
        <f>INT($J552*M552)</f>
        <v>0</v>
      </c>
      <c r="O552" s="411">
        <v>0</v>
      </c>
      <c r="P552" s="412">
        <f>INT($J552*O552)</f>
        <v>0</v>
      </c>
      <c r="Q552" s="411">
        <f>+K552+M552+O552</f>
        <v>42904</v>
      </c>
      <c r="R552" s="412">
        <f>L552+N552+P552</f>
        <v>0</v>
      </c>
      <c r="S552" s="412"/>
      <c r="T552" s="412"/>
      <c r="U552" s="412"/>
      <c r="V552" s="409" t="s">
        <v>0</v>
      </c>
      <c r="W552" s="617" t="str">
        <f>+IF(J552&lt;0,"ng","")</f>
        <v/>
      </c>
    </row>
    <row r="553" spans="1:25" s="72" customFormat="1" ht="24" hidden="1" customHeight="1">
      <c r="A553" s="372" t="s">
        <v>5465</v>
      </c>
      <c r="B553" s="413" t="s">
        <v>0</v>
      </c>
      <c r="C553" s="413" t="s">
        <v>693</v>
      </c>
      <c r="D553" s="413" t="s">
        <v>695</v>
      </c>
      <c r="E553" s="414" t="s">
        <v>671</v>
      </c>
      <c r="F553" s="415">
        <f t="shared" si="687"/>
        <v>76.42</v>
      </c>
      <c r="G553" s="415">
        <f>[5]내역서!F553</f>
        <v>76.42</v>
      </c>
      <c r="H553" s="415">
        <v>76.42</v>
      </c>
      <c r="I553" s="415">
        <f t="shared" si="688"/>
        <v>0</v>
      </c>
      <c r="J553" s="415">
        <f>내역서!F553</f>
        <v>0</v>
      </c>
      <c r="K553" s="416">
        <v>12871.3</v>
      </c>
      <c r="L553" s="417">
        <f t="shared" si="689"/>
        <v>0</v>
      </c>
      <c r="M553" s="416">
        <v>30032.7</v>
      </c>
      <c r="N553" s="417">
        <f t="shared" si="690"/>
        <v>0</v>
      </c>
      <c r="O553" s="416">
        <v>0</v>
      </c>
      <c r="P553" s="417">
        <f t="shared" si="691"/>
        <v>0</v>
      </c>
      <c r="Q553" s="416">
        <f t="shared" si="692"/>
        <v>42904</v>
      </c>
      <c r="R553" s="417">
        <f t="shared" si="656"/>
        <v>0</v>
      </c>
      <c r="S553" s="417">
        <f t="shared" ref="S553" si="699">J553-J552</f>
        <v>0</v>
      </c>
      <c r="T553" s="417">
        <f t="shared" ref="T553:U553" si="700">Q553-Q552</f>
        <v>0</v>
      </c>
      <c r="U553" s="417">
        <f t="shared" si="700"/>
        <v>0</v>
      </c>
      <c r="V553" s="414"/>
      <c r="W553" s="619" t="str">
        <f t="shared" si="669"/>
        <v/>
      </c>
    </row>
    <row r="554" spans="1:25" s="401" customFormat="1" ht="24" hidden="1" customHeight="1">
      <c r="A554" s="366" t="s">
        <v>5432</v>
      </c>
      <c r="B554" s="408" t="s">
        <v>0</v>
      </c>
      <c r="C554" s="408" t="s">
        <v>2153</v>
      </c>
      <c r="D554" s="408" t="s">
        <v>2369</v>
      </c>
      <c r="E554" s="409" t="s">
        <v>2104</v>
      </c>
      <c r="F554" s="410">
        <f>G554</f>
        <v>447.8</v>
      </c>
      <c r="G554" s="410">
        <f>[5]내역서!F554</f>
        <v>447.8</v>
      </c>
      <c r="H554" s="410">
        <v>447.8</v>
      </c>
      <c r="I554" s="410">
        <f>G554-H554</f>
        <v>0</v>
      </c>
      <c r="J554" s="410">
        <f>내역서!F554</f>
        <v>0</v>
      </c>
      <c r="K554" s="411">
        <v>5473.6</v>
      </c>
      <c r="L554" s="412">
        <f>INT($J554*K554)</f>
        <v>0</v>
      </c>
      <c r="M554" s="411">
        <v>28736.6</v>
      </c>
      <c r="N554" s="412">
        <f>INT($J554*M554)</f>
        <v>0</v>
      </c>
      <c r="O554" s="411">
        <v>0</v>
      </c>
      <c r="P554" s="412">
        <f>INT($J554*O554)</f>
        <v>0</v>
      </c>
      <c r="Q554" s="411">
        <f>+K554+M554+O554</f>
        <v>34210.199999999997</v>
      </c>
      <c r="R554" s="412">
        <f>L554+N554+P554</f>
        <v>0</v>
      </c>
      <c r="S554" s="412"/>
      <c r="T554" s="412"/>
      <c r="U554" s="412"/>
      <c r="V554" s="409" t="s">
        <v>0</v>
      </c>
      <c r="W554" s="617" t="str">
        <f>+IF(J554&lt;0,"ng","")</f>
        <v/>
      </c>
    </row>
    <row r="555" spans="1:25" ht="24" hidden="1" customHeight="1">
      <c r="A555" s="372" t="s">
        <v>5546</v>
      </c>
      <c r="B555" s="413" t="s">
        <v>0</v>
      </c>
      <c r="C555" s="413" t="s">
        <v>697</v>
      </c>
      <c r="D555" s="413" t="s">
        <v>849</v>
      </c>
      <c r="E555" s="414" t="s">
        <v>671</v>
      </c>
      <c r="F555" s="415">
        <f t="shared" si="687"/>
        <v>447.8</v>
      </c>
      <c r="G555" s="415">
        <f>[5]내역서!F555</f>
        <v>447.8</v>
      </c>
      <c r="H555" s="415">
        <v>447.8</v>
      </c>
      <c r="I555" s="415">
        <f t="shared" si="688"/>
        <v>0</v>
      </c>
      <c r="J555" s="415">
        <f>내역서!F555</f>
        <v>0</v>
      </c>
      <c r="K555" s="416">
        <v>5473.6</v>
      </c>
      <c r="L555" s="417">
        <f t="shared" si="689"/>
        <v>0</v>
      </c>
      <c r="M555" s="416">
        <v>28736.6</v>
      </c>
      <c r="N555" s="417">
        <f t="shared" si="690"/>
        <v>0</v>
      </c>
      <c r="O555" s="416">
        <v>0</v>
      </c>
      <c r="P555" s="417">
        <f t="shared" si="691"/>
        <v>0</v>
      </c>
      <c r="Q555" s="416">
        <f t="shared" si="692"/>
        <v>34210.199999999997</v>
      </c>
      <c r="R555" s="417">
        <f t="shared" si="656"/>
        <v>0</v>
      </c>
      <c r="S555" s="417">
        <f t="shared" ref="S555" si="701">J555-J554</f>
        <v>0</v>
      </c>
      <c r="T555" s="417">
        <f t="shared" ref="T555:U555" si="702">Q555-Q554</f>
        <v>0</v>
      </c>
      <c r="U555" s="417">
        <f t="shared" si="702"/>
        <v>0</v>
      </c>
      <c r="V555" s="414"/>
      <c r="W555" s="619" t="str">
        <f t="shared" si="669"/>
        <v/>
      </c>
    </row>
    <row r="556" spans="1:25" s="401" customFormat="1" ht="24" hidden="1" customHeight="1">
      <c r="A556" s="366" t="s">
        <v>5547</v>
      </c>
      <c r="B556" s="408" t="s">
        <v>0</v>
      </c>
      <c r="C556" s="408" t="s">
        <v>2157</v>
      </c>
      <c r="D556" s="408" t="s">
        <v>2158</v>
      </c>
      <c r="E556" s="409" t="s">
        <v>2104</v>
      </c>
      <c r="F556" s="410">
        <f>G556</f>
        <v>365.4</v>
      </c>
      <c r="G556" s="410">
        <f>[5]내역서!F556</f>
        <v>365.4</v>
      </c>
      <c r="H556" s="410">
        <v>365.4</v>
      </c>
      <c r="I556" s="410">
        <f>G556-H556</f>
        <v>0</v>
      </c>
      <c r="J556" s="410">
        <f>내역서!F556</f>
        <v>0</v>
      </c>
      <c r="K556" s="411">
        <v>4369.7</v>
      </c>
      <c r="L556" s="412">
        <f>INT($J556*K556)</f>
        <v>0</v>
      </c>
      <c r="M556" s="411">
        <v>9580.7999999999993</v>
      </c>
      <c r="N556" s="412">
        <f>INT($J556*M556)</f>
        <v>0</v>
      </c>
      <c r="O556" s="411">
        <v>0</v>
      </c>
      <c r="P556" s="412">
        <f>INT($J556*O556)</f>
        <v>0</v>
      </c>
      <c r="Q556" s="411">
        <f>+K556+M556+O556</f>
        <v>13950.5</v>
      </c>
      <c r="R556" s="412">
        <f>L556+N556+P556</f>
        <v>0</v>
      </c>
      <c r="S556" s="412"/>
      <c r="T556" s="412"/>
      <c r="U556" s="412"/>
      <c r="V556" s="409" t="s">
        <v>0</v>
      </c>
      <c r="W556" s="617" t="str">
        <f>+IF(J556&lt;0,"ng","")</f>
        <v/>
      </c>
    </row>
    <row r="557" spans="1:25" ht="24" hidden="1" customHeight="1">
      <c r="A557" s="372" t="s">
        <v>5548</v>
      </c>
      <c r="B557" s="413" t="s">
        <v>0</v>
      </c>
      <c r="C557" s="413" t="s">
        <v>700</v>
      </c>
      <c r="D557" s="413" t="s">
        <v>701</v>
      </c>
      <c r="E557" s="414" t="s">
        <v>671</v>
      </c>
      <c r="F557" s="415">
        <f t="shared" si="687"/>
        <v>365.4</v>
      </c>
      <c r="G557" s="415">
        <f>[5]내역서!F557</f>
        <v>365.4</v>
      </c>
      <c r="H557" s="415">
        <v>365.4</v>
      </c>
      <c r="I557" s="415">
        <f t="shared" si="688"/>
        <v>0</v>
      </c>
      <c r="J557" s="415">
        <f>내역서!F557</f>
        <v>0</v>
      </c>
      <c r="K557" s="416">
        <v>4369.7</v>
      </c>
      <c r="L557" s="417">
        <f t="shared" si="689"/>
        <v>0</v>
      </c>
      <c r="M557" s="416">
        <v>9580.7999999999993</v>
      </c>
      <c r="N557" s="417">
        <f t="shared" si="690"/>
        <v>0</v>
      </c>
      <c r="O557" s="416">
        <v>0</v>
      </c>
      <c r="P557" s="417">
        <f t="shared" si="691"/>
        <v>0</v>
      </c>
      <c r="Q557" s="416">
        <f t="shared" si="692"/>
        <v>13950.5</v>
      </c>
      <c r="R557" s="417">
        <f t="shared" si="656"/>
        <v>0</v>
      </c>
      <c r="S557" s="417">
        <f t="shared" ref="S557" si="703">J557-J556</f>
        <v>0</v>
      </c>
      <c r="T557" s="417">
        <f t="shared" ref="T557:U557" si="704">Q557-Q556</f>
        <v>0</v>
      </c>
      <c r="U557" s="417">
        <f t="shared" si="704"/>
        <v>0</v>
      </c>
      <c r="V557" s="414"/>
      <c r="W557" s="619" t="str">
        <f t="shared" si="669"/>
        <v/>
      </c>
    </row>
    <row r="558" spans="1:25" s="431" customFormat="1" ht="24" hidden="1" customHeight="1">
      <c r="A558" s="366" t="s">
        <v>2055</v>
      </c>
      <c r="B558" s="408" t="s">
        <v>0</v>
      </c>
      <c r="C558" s="408" t="s">
        <v>2370</v>
      </c>
      <c r="D558" s="408" t="s">
        <v>2371</v>
      </c>
      <c r="E558" s="409" t="s">
        <v>2161</v>
      </c>
      <c r="F558" s="410">
        <f>G558</f>
        <v>236.88</v>
      </c>
      <c r="G558" s="410">
        <f>[5]내역서!F558</f>
        <v>236.88</v>
      </c>
      <c r="H558" s="410">
        <v>236.88</v>
      </c>
      <c r="I558" s="410">
        <f>G558-H558</f>
        <v>0</v>
      </c>
      <c r="J558" s="410">
        <f>내역서!F558</f>
        <v>0</v>
      </c>
      <c r="K558" s="411">
        <v>1526.5</v>
      </c>
      <c r="L558" s="412">
        <f>INT($J558*K558)</f>
        <v>0</v>
      </c>
      <c r="M558" s="411">
        <v>17549.2</v>
      </c>
      <c r="N558" s="412">
        <f>INT($J558*M558)</f>
        <v>0</v>
      </c>
      <c r="O558" s="411">
        <v>0</v>
      </c>
      <c r="P558" s="412">
        <f>INT($J558*O558)</f>
        <v>0</v>
      </c>
      <c r="Q558" s="411">
        <f>+K558+M558+O558</f>
        <v>19075.7</v>
      </c>
      <c r="R558" s="412">
        <f>L558+N558+P558</f>
        <v>0</v>
      </c>
      <c r="S558" s="412"/>
      <c r="T558" s="412"/>
      <c r="U558" s="412"/>
      <c r="V558" s="409" t="s">
        <v>0</v>
      </c>
      <c r="W558" s="617" t="str">
        <f>+IF(J558&lt;0,"ng","")</f>
        <v/>
      </c>
    </row>
    <row r="559" spans="1:25" s="72" customFormat="1" ht="24" hidden="1" customHeight="1">
      <c r="A559" s="372" t="s">
        <v>5549</v>
      </c>
      <c r="B559" s="413" t="s">
        <v>0</v>
      </c>
      <c r="C559" s="413" t="s">
        <v>850</v>
      </c>
      <c r="D559" s="413" t="s">
        <v>851</v>
      </c>
      <c r="E559" s="414" t="s">
        <v>704</v>
      </c>
      <c r="F559" s="415">
        <f t="shared" si="687"/>
        <v>236.88</v>
      </c>
      <c r="G559" s="415">
        <f>[5]내역서!F559</f>
        <v>236.88</v>
      </c>
      <c r="H559" s="415">
        <v>236.88</v>
      </c>
      <c r="I559" s="415">
        <f t="shared" si="688"/>
        <v>0</v>
      </c>
      <c r="J559" s="415">
        <f>내역서!F559</f>
        <v>0</v>
      </c>
      <c r="K559" s="416">
        <v>1526.5</v>
      </c>
      <c r="L559" s="417">
        <f t="shared" si="689"/>
        <v>0</v>
      </c>
      <c r="M559" s="416">
        <v>17549.2</v>
      </c>
      <c r="N559" s="417">
        <f t="shared" si="690"/>
        <v>0</v>
      </c>
      <c r="O559" s="416">
        <v>0</v>
      </c>
      <c r="P559" s="417">
        <f t="shared" si="691"/>
        <v>0</v>
      </c>
      <c r="Q559" s="416">
        <f t="shared" si="692"/>
        <v>19075.7</v>
      </c>
      <c r="R559" s="417">
        <f t="shared" si="656"/>
        <v>0</v>
      </c>
      <c r="S559" s="417">
        <f t="shared" ref="S559" si="705">J559-J558</f>
        <v>0</v>
      </c>
      <c r="T559" s="417">
        <f t="shared" ref="T559:U559" si="706">Q559-Q558</f>
        <v>0</v>
      </c>
      <c r="U559" s="417">
        <f t="shared" si="706"/>
        <v>0</v>
      </c>
      <c r="V559" s="414"/>
      <c r="W559" s="619" t="str">
        <f t="shared" si="669"/>
        <v/>
      </c>
    </row>
    <row r="560" spans="1:25" s="431" customFormat="1" ht="24" hidden="1" customHeight="1">
      <c r="A560" s="366" t="s">
        <v>2055</v>
      </c>
      <c r="B560" s="408" t="s">
        <v>0</v>
      </c>
      <c r="C560" s="408" t="s">
        <v>2370</v>
      </c>
      <c r="D560" s="408" t="s">
        <v>2373</v>
      </c>
      <c r="E560" s="409" t="s">
        <v>2104</v>
      </c>
      <c r="F560" s="410">
        <f>G560</f>
        <v>39.479999999999997</v>
      </c>
      <c r="G560" s="410">
        <f>[5]내역서!F560</f>
        <v>39.479999999999997</v>
      </c>
      <c r="H560" s="410">
        <v>39.479999999999997</v>
      </c>
      <c r="I560" s="410">
        <f>G560-H560</f>
        <v>0</v>
      </c>
      <c r="J560" s="410">
        <f>내역서!F560</f>
        <v>0</v>
      </c>
      <c r="K560" s="411">
        <v>932.2</v>
      </c>
      <c r="L560" s="412">
        <f>INT($J560*K560)</f>
        <v>0</v>
      </c>
      <c r="M560" s="411">
        <v>4552.3999999999996</v>
      </c>
      <c r="N560" s="412">
        <f>INT($J560*M560)</f>
        <v>0</v>
      </c>
      <c r="O560" s="411">
        <v>0</v>
      </c>
      <c r="P560" s="412">
        <f>INT($J560*O560)</f>
        <v>0</v>
      </c>
      <c r="Q560" s="411">
        <f>+K560+M560+O560</f>
        <v>5484.5999999999995</v>
      </c>
      <c r="R560" s="412">
        <f>L560+N560+P560</f>
        <v>0</v>
      </c>
      <c r="S560" s="412"/>
      <c r="T560" s="412"/>
      <c r="U560" s="412"/>
      <c r="V560" s="409" t="s">
        <v>0</v>
      </c>
      <c r="W560" s="617" t="str">
        <f>+IF(J560&lt;0,"ng","")</f>
        <v/>
      </c>
    </row>
    <row r="561" spans="1:23" s="72" customFormat="1" ht="24" hidden="1" customHeight="1">
      <c r="A561" s="372" t="s">
        <v>4413</v>
      </c>
      <c r="B561" s="413" t="s">
        <v>0</v>
      </c>
      <c r="C561" s="413" t="s">
        <v>850</v>
      </c>
      <c r="D561" s="413" t="s">
        <v>852</v>
      </c>
      <c r="E561" s="414" t="s">
        <v>671</v>
      </c>
      <c r="F561" s="415">
        <f t="shared" si="687"/>
        <v>39.479999999999997</v>
      </c>
      <c r="G561" s="415">
        <f>[5]내역서!F561</f>
        <v>39.479999999999997</v>
      </c>
      <c r="H561" s="415">
        <v>39.479999999999997</v>
      </c>
      <c r="I561" s="415">
        <f t="shared" si="688"/>
        <v>0</v>
      </c>
      <c r="J561" s="415">
        <f>내역서!F561</f>
        <v>0</v>
      </c>
      <c r="K561" s="416">
        <v>932.2</v>
      </c>
      <c r="L561" s="417">
        <f t="shared" si="689"/>
        <v>0</v>
      </c>
      <c r="M561" s="416">
        <v>4552.3999999999996</v>
      </c>
      <c r="N561" s="417">
        <f t="shared" si="690"/>
        <v>0</v>
      </c>
      <c r="O561" s="416">
        <v>0</v>
      </c>
      <c r="P561" s="417">
        <f t="shared" si="691"/>
        <v>0</v>
      </c>
      <c r="Q561" s="416">
        <f t="shared" si="692"/>
        <v>5484.5999999999995</v>
      </c>
      <c r="R561" s="417">
        <f t="shared" si="656"/>
        <v>0</v>
      </c>
      <c r="S561" s="417">
        <f t="shared" ref="S561" si="707">J561-J560</f>
        <v>0</v>
      </c>
      <c r="T561" s="417">
        <f t="shared" ref="T561:U561" si="708">Q561-Q560</f>
        <v>0</v>
      </c>
      <c r="U561" s="417">
        <f t="shared" si="708"/>
        <v>0</v>
      </c>
      <c r="V561" s="414"/>
      <c r="W561" s="619" t="str">
        <f t="shared" si="669"/>
        <v/>
      </c>
    </row>
    <row r="562" spans="1:23" s="401" customFormat="1" ht="24" hidden="1" customHeight="1">
      <c r="A562" s="366" t="s">
        <v>5550</v>
      </c>
      <c r="B562" s="408" t="s">
        <v>0</v>
      </c>
      <c r="C562" s="408" t="s">
        <v>2166</v>
      </c>
      <c r="D562" s="408" t="s">
        <v>2168</v>
      </c>
      <c r="E562" s="409" t="s">
        <v>2104</v>
      </c>
      <c r="F562" s="410">
        <f>G562</f>
        <v>70.900000000000006</v>
      </c>
      <c r="G562" s="410">
        <f>[5]내역서!F562</f>
        <v>70.900000000000006</v>
      </c>
      <c r="H562" s="410">
        <v>70.900000000000006</v>
      </c>
      <c r="I562" s="410">
        <f>G562-H562</f>
        <v>0</v>
      </c>
      <c r="J562" s="410">
        <f>내역서!F562</f>
        <v>0</v>
      </c>
      <c r="K562" s="411">
        <v>5685.2</v>
      </c>
      <c r="L562" s="412">
        <f>INT($J562*K562)</f>
        <v>0</v>
      </c>
      <c r="M562" s="411">
        <v>11223.2</v>
      </c>
      <c r="N562" s="412">
        <f>INT($J562*M562)</f>
        <v>0</v>
      </c>
      <c r="O562" s="411">
        <v>0</v>
      </c>
      <c r="P562" s="412">
        <f>INT($J562*O562)</f>
        <v>0</v>
      </c>
      <c r="Q562" s="411">
        <f>+K562+M562+O562</f>
        <v>16908.400000000001</v>
      </c>
      <c r="R562" s="412">
        <f>L562+N562+P562</f>
        <v>0</v>
      </c>
      <c r="S562" s="412"/>
      <c r="T562" s="412"/>
      <c r="U562" s="412"/>
      <c r="V562" s="409" t="s">
        <v>0</v>
      </c>
      <c r="W562" s="617" t="str">
        <f>+IF(J562&lt;0,"ng","")</f>
        <v/>
      </c>
    </row>
    <row r="563" spans="1:23" ht="24" hidden="1" customHeight="1">
      <c r="A563" s="372" t="s">
        <v>2072</v>
      </c>
      <c r="B563" s="413" t="s">
        <v>0</v>
      </c>
      <c r="C563" s="413" t="s">
        <v>709</v>
      </c>
      <c r="D563" s="413" t="s">
        <v>711</v>
      </c>
      <c r="E563" s="414" t="s">
        <v>671</v>
      </c>
      <c r="F563" s="415">
        <f t="shared" si="687"/>
        <v>70.900000000000006</v>
      </c>
      <c r="G563" s="415">
        <f>[5]내역서!F563</f>
        <v>70.900000000000006</v>
      </c>
      <c r="H563" s="415">
        <v>70.900000000000006</v>
      </c>
      <c r="I563" s="415">
        <f t="shared" si="688"/>
        <v>0</v>
      </c>
      <c r="J563" s="415">
        <f>내역서!F563</f>
        <v>0</v>
      </c>
      <c r="K563" s="416">
        <v>5685.2</v>
      </c>
      <c r="L563" s="417">
        <f t="shared" si="689"/>
        <v>0</v>
      </c>
      <c r="M563" s="416">
        <v>11223.2</v>
      </c>
      <c r="N563" s="417">
        <f t="shared" si="690"/>
        <v>0</v>
      </c>
      <c r="O563" s="416">
        <v>0</v>
      </c>
      <c r="P563" s="417">
        <f t="shared" si="691"/>
        <v>0</v>
      </c>
      <c r="Q563" s="416">
        <f t="shared" si="692"/>
        <v>16908.400000000001</v>
      </c>
      <c r="R563" s="417">
        <f t="shared" si="656"/>
        <v>0</v>
      </c>
      <c r="S563" s="417">
        <f t="shared" ref="S563" si="709">J563-J562</f>
        <v>0</v>
      </c>
      <c r="T563" s="417">
        <f t="shared" ref="T563:U563" si="710">Q563-Q562</f>
        <v>0</v>
      </c>
      <c r="U563" s="417">
        <f t="shared" si="710"/>
        <v>0</v>
      </c>
      <c r="V563" s="414"/>
      <c r="W563" s="619" t="str">
        <f t="shared" si="669"/>
        <v/>
      </c>
    </row>
    <row r="564" spans="1:23" s="431" customFormat="1" ht="24" hidden="1" customHeight="1">
      <c r="A564" s="366" t="s">
        <v>5551</v>
      </c>
      <c r="B564" s="408" t="s">
        <v>0</v>
      </c>
      <c r="C564" s="408" t="s">
        <v>2166</v>
      </c>
      <c r="D564" s="408" t="s">
        <v>2167</v>
      </c>
      <c r="E564" s="409" t="s">
        <v>2104</v>
      </c>
      <c r="F564" s="410">
        <f>G564</f>
        <v>198.4</v>
      </c>
      <c r="G564" s="410">
        <f>[5]내역서!F564</f>
        <v>198.4</v>
      </c>
      <c r="H564" s="410">
        <v>198.4</v>
      </c>
      <c r="I564" s="410">
        <f>G564-H564</f>
        <v>0</v>
      </c>
      <c r="J564" s="410">
        <f>내역서!F564</f>
        <v>0</v>
      </c>
      <c r="K564" s="411">
        <v>5808.6</v>
      </c>
      <c r="L564" s="412">
        <f>INT($J564*K564)</f>
        <v>0</v>
      </c>
      <c r="M564" s="411">
        <v>12348.8</v>
      </c>
      <c r="N564" s="412">
        <f>INT($J564*M564)</f>
        <v>0</v>
      </c>
      <c r="O564" s="411">
        <v>0</v>
      </c>
      <c r="P564" s="412">
        <f>INT($J564*O564)</f>
        <v>0</v>
      </c>
      <c r="Q564" s="411">
        <f>+K564+M564+O564</f>
        <v>18157.400000000001</v>
      </c>
      <c r="R564" s="412">
        <f>L564+N564+P564</f>
        <v>0</v>
      </c>
      <c r="S564" s="412"/>
      <c r="T564" s="412"/>
      <c r="U564" s="412"/>
      <c r="V564" s="409" t="s">
        <v>0</v>
      </c>
      <c r="W564" s="617" t="str">
        <f>+IF(J564&lt;0,"ng","")</f>
        <v/>
      </c>
    </row>
    <row r="565" spans="1:23" s="72" customFormat="1" ht="24" hidden="1" customHeight="1">
      <c r="A565" s="372" t="s">
        <v>5549</v>
      </c>
      <c r="B565" s="413" t="s">
        <v>0</v>
      </c>
      <c r="C565" s="413" t="s">
        <v>709</v>
      </c>
      <c r="D565" s="413" t="s">
        <v>710</v>
      </c>
      <c r="E565" s="414" t="s">
        <v>671</v>
      </c>
      <c r="F565" s="415">
        <f t="shared" si="687"/>
        <v>198.4</v>
      </c>
      <c r="G565" s="415">
        <f>[5]내역서!F565</f>
        <v>198.4</v>
      </c>
      <c r="H565" s="415">
        <v>198.4</v>
      </c>
      <c r="I565" s="415">
        <f t="shared" si="688"/>
        <v>0</v>
      </c>
      <c r="J565" s="415">
        <f>내역서!F565</f>
        <v>0</v>
      </c>
      <c r="K565" s="416">
        <v>5808.6</v>
      </c>
      <c r="L565" s="417">
        <f t="shared" si="689"/>
        <v>0</v>
      </c>
      <c r="M565" s="416">
        <v>12348.8</v>
      </c>
      <c r="N565" s="417">
        <f t="shared" si="690"/>
        <v>0</v>
      </c>
      <c r="O565" s="416">
        <v>0</v>
      </c>
      <c r="P565" s="417">
        <f t="shared" si="691"/>
        <v>0</v>
      </c>
      <c r="Q565" s="416">
        <f t="shared" si="692"/>
        <v>18157.400000000001</v>
      </c>
      <c r="R565" s="417">
        <f t="shared" si="656"/>
        <v>0</v>
      </c>
      <c r="S565" s="417">
        <f t="shared" ref="S565" si="711">J565-J564</f>
        <v>0</v>
      </c>
      <c r="T565" s="417">
        <f t="shared" ref="T565:U565" si="712">Q565-Q564</f>
        <v>0</v>
      </c>
      <c r="U565" s="417">
        <f t="shared" si="712"/>
        <v>0</v>
      </c>
      <c r="V565" s="414"/>
      <c r="W565" s="619" t="str">
        <f t="shared" si="669"/>
        <v/>
      </c>
    </row>
    <row r="566" spans="1:23" s="401" customFormat="1" ht="24" hidden="1" customHeight="1">
      <c r="A566" s="366" t="s">
        <v>5552</v>
      </c>
      <c r="B566" s="408" t="s">
        <v>0</v>
      </c>
      <c r="C566" s="408" t="s">
        <v>2375</v>
      </c>
      <c r="D566" s="408" t="s">
        <v>2376</v>
      </c>
      <c r="E566" s="409" t="s">
        <v>2104</v>
      </c>
      <c r="F566" s="410">
        <f>G566</f>
        <v>65.02</v>
      </c>
      <c r="G566" s="410">
        <f>[5]내역서!F566</f>
        <v>65.02</v>
      </c>
      <c r="H566" s="410">
        <v>65.02</v>
      </c>
      <c r="I566" s="410">
        <f>G566-H566</f>
        <v>0</v>
      </c>
      <c r="J566" s="410">
        <f>내역서!F566</f>
        <v>0</v>
      </c>
      <c r="K566" s="411">
        <v>3305.4</v>
      </c>
      <c r="L566" s="412">
        <f>INT($J566*K566)</f>
        <v>0</v>
      </c>
      <c r="M566" s="411">
        <v>9775.2000000000007</v>
      </c>
      <c r="N566" s="412">
        <f>INT($J566*M566)</f>
        <v>0</v>
      </c>
      <c r="O566" s="411">
        <v>0</v>
      </c>
      <c r="P566" s="412">
        <f>INT($J566*O566)</f>
        <v>0</v>
      </c>
      <c r="Q566" s="411">
        <f>+K566+M566+O566</f>
        <v>13080.6</v>
      </c>
      <c r="R566" s="412">
        <f>L566+N566+P566</f>
        <v>0</v>
      </c>
      <c r="S566" s="412"/>
      <c r="T566" s="412"/>
      <c r="U566" s="412"/>
      <c r="V566" s="409" t="s">
        <v>0</v>
      </c>
      <c r="W566" s="617" t="str">
        <f>+IF(J566&lt;0,"ng","")</f>
        <v/>
      </c>
    </row>
    <row r="567" spans="1:23" ht="24" hidden="1" customHeight="1">
      <c r="A567" s="372" t="s">
        <v>5546</v>
      </c>
      <c r="B567" s="413" t="s">
        <v>0</v>
      </c>
      <c r="C567" s="413" t="s">
        <v>853</v>
      </c>
      <c r="D567" s="413" t="s">
        <v>854</v>
      </c>
      <c r="E567" s="414" t="s">
        <v>671</v>
      </c>
      <c r="F567" s="415">
        <f t="shared" si="687"/>
        <v>65.02</v>
      </c>
      <c r="G567" s="415">
        <f>[5]내역서!F567</f>
        <v>65.02</v>
      </c>
      <c r="H567" s="415">
        <v>65.02</v>
      </c>
      <c r="I567" s="415">
        <f t="shared" si="688"/>
        <v>0</v>
      </c>
      <c r="J567" s="415">
        <f>내역서!F567</f>
        <v>0</v>
      </c>
      <c r="K567" s="416">
        <v>3305.4</v>
      </c>
      <c r="L567" s="417">
        <f t="shared" si="689"/>
        <v>0</v>
      </c>
      <c r="M567" s="416">
        <v>9775.2000000000007</v>
      </c>
      <c r="N567" s="417">
        <f t="shared" si="690"/>
        <v>0</v>
      </c>
      <c r="O567" s="416">
        <v>0</v>
      </c>
      <c r="P567" s="417">
        <f t="shared" si="691"/>
        <v>0</v>
      </c>
      <c r="Q567" s="416">
        <f t="shared" si="692"/>
        <v>13080.6</v>
      </c>
      <c r="R567" s="417">
        <f t="shared" si="656"/>
        <v>0</v>
      </c>
      <c r="S567" s="417">
        <f t="shared" ref="S567" si="713">J567-J566</f>
        <v>0</v>
      </c>
      <c r="T567" s="417">
        <f t="shared" ref="T567:U567" si="714">Q567-Q566</f>
        <v>0</v>
      </c>
      <c r="U567" s="417">
        <f t="shared" si="714"/>
        <v>0</v>
      </c>
      <c r="V567" s="414"/>
      <c r="W567" s="619" t="str">
        <f t="shared" si="669"/>
        <v/>
      </c>
    </row>
    <row r="568" spans="1:23" s="401" customFormat="1" ht="24" hidden="1" customHeight="1">
      <c r="A568" s="366" t="s">
        <v>5553</v>
      </c>
      <c r="B568" s="408" t="s">
        <v>0</v>
      </c>
      <c r="C568" s="408" t="s">
        <v>2375</v>
      </c>
      <c r="D568" s="408" t="s">
        <v>2377</v>
      </c>
      <c r="E568" s="409" t="s">
        <v>2104</v>
      </c>
      <c r="F568" s="410">
        <f>G568</f>
        <v>273.60000000000002</v>
      </c>
      <c r="G568" s="410">
        <f>[5]내역서!F568</f>
        <v>273.60000000000002</v>
      </c>
      <c r="H568" s="410">
        <v>273.60000000000002</v>
      </c>
      <c r="I568" s="410">
        <f>G568-H568</f>
        <v>0</v>
      </c>
      <c r="J568" s="410">
        <f>내역서!F568</f>
        <v>0</v>
      </c>
      <c r="K568" s="411">
        <v>4253.3</v>
      </c>
      <c r="L568" s="412">
        <f>INT($J568*K568)</f>
        <v>0</v>
      </c>
      <c r="M568" s="411">
        <v>12083.2</v>
      </c>
      <c r="N568" s="412">
        <f>INT($J568*M568)</f>
        <v>0</v>
      </c>
      <c r="O568" s="411">
        <v>0</v>
      </c>
      <c r="P568" s="412">
        <f>INT($J568*O568)</f>
        <v>0</v>
      </c>
      <c r="Q568" s="411">
        <f>+K568+M568+O568</f>
        <v>16336.5</v>
      </c>
      <c r="R568" s="412">
        <f>L568+N568+P568</f>
        <v>0</v>
      </c>
      <c r="S568" s="412"/>
      <c r="T568" s="412"/>
      <c r="U568" s="412"/>
      <c r="V568" s="409" t="s">
        <v>0</v>
      </c>
      <c r="W568" s="617" t="str">
        <f>+IF(J568&lt;0,"ng","")</f>
        <v/>
      </c>
    </row>
    <row r="569" spans="1:23" ht="24" hidden="1" customHeight="1">
      <c r="A569" s="372" t="s">
        <v>5546</v>
      </c>
      <c r="B569" s="413" t="s">
        <v>0</v>
      </c>
      <c r="C569" s="413" t="s">
        <v>853</v>
      </c>
      <c r="D569" s="413" t="s">
        <v>855</v>
      </c>
      <c r="E569" s="414" t="s">
        <v>671</v>
      </c>
      <c r="F569" s="415">
        <f t="shared" si="687"/>
        <v>273.60000000000002</v>
      </c>
      <c r="G569" s="415">
        <f>[5]내역서!F569</f>
        <v>273.60000000000002</v>
      </c>
      <c r="H569" s="415">
        <v>273.60000000000002</v>
      </c>
      <c r="I569" s="415">
        <f t="shared" si="688"/>
        <v>0</v>
      </c>
      <c r="J569" s="415">
        <f>내역서!F569</f>
        <v>0</v>
      </c>
      <c r="K569" s="416">
        <v>4253.3</v>
      </c>
      <c r="L569" s="417">
        <f t="shared" si="689"/>
        <v>0</v>
      </c>
      <c r="M569" s="416">
        <v>12083.2</v>
      </c>
      <c r="N569" s="417">
        <f t="shared" si="690"/>
        <v>0</v>
      </c>
      <c r="O569" s="416">
        <v>0</v>
      </c>
      <c r="P569" s="417">
        <f t="shared" si="691"/>
        <v>0</v>
      </c>
      <c r="Q569" s="416">
        <f t="shared" si="692"/>
        <v>16336.5</v>
      </c>
      <c r="R569" s="417">
        <f t="shared" si="656"/>
        <v>0</v>
      </c>
      <c r="S569" s="417">
        <f t="shared" ref="S569" si="715">J569-J568</f>
        <v>0</v>
      </c>
      <c r="T569" s="417">
        <f t="shared" ref="T569:U569" si="716">Q569-Q568</f>
        <v>0</v>
      </c>
      <c r="U569" s="417">
        <f t="shared" si="716"/>
        <v>0</v>
      </c>
      <c r="V569" s="414"/>
      <c r="W569" s="619" t="str">
        <f t="shared" si="669"/>
        <v/>
      </c>
    </row>
    <row r="570" spans="1:23" s="401" customFormat="1" ht="24" hidden="1" customHeight="1">
      <c r="A570" s="366" t="s">
        <v>5554</v>
      </c>
      <c r="B570" s="408" t="s">
        <v>0</v>
      </c>
      <c r="C570" s="408" t="s">
        <v>2171</v>
      </c>
      <c r="D570" s="408" t="s">
        <v>2172</v>
      </c>
      <c r="E570" s="409" t="s">
        <v>2104</v>
      </c>
      <c r="F570" s="410">
        <f>G570</f>
        <v>31.04</v>
      </c>
      <c r="G570" s="410">
        <f>[5]내역서!F570</f>
        <v>31.04</v>
      </c>
      <c r="H570" s="410">
        <v>31.04</v>
      </c>
      <c r="I570" s="410">
        <f>G570-H570</f>
        <v>0</v>
      </c>
      <c r="J570" s="410">
        <f>내역서!F570</f>
        <v>0</v>
      </c>
      <c r="K570" s="411">
        <v>1535.4</v>
      </c>
      <c r="L570" s="412">
        <f>INT($J570*K570)</f>
        <v>0</v>
      </c>
      <c r="M570" s="411">
        <v>24054.7</v>
      </c>
      <c r="N570" s="412">
        <f>INT($J570*M570)</f>
        <v>0</v>
      </c>
      <c r="O570" s="411">
        <v>0</v>
      </c>
      <c r="P570" s="412">
        <f>INT($J570*O570)</f>
        <v>0</v>
      </c>
      <c r="Q570" s="411">
        <f>+K570+M570+O570</f>
        <v>25590.100000000002</v>
      </c>
      <c r="R570" s="412">
        <f>L570+N570+P570</f>
        <v>0</v>
      </c>
      <c r="S570" s="412"/>
      <c r="T570" s="412"/>
      <c r="U570" s="412"/>
      <c r="V570" s="409" t="s">
        <v>0</v>
      </c>
      <c r="W570" s="617" t="str">
        <f>+IF(J570&lt;0,"ng","")</f>
        <v/>
      </c>
    </row>
    <row r="571" spans="1:23" ht="24" hidden="1" customHeight="1">
      <c r="A571" s="372" t="s">
        <v>5555</v>
      </c>
      <c r="B571" s="413" t="s">
        <v>0</v>
      </c>
      <c r="C571" s="413" t="s">
        <v>714</v>
      </c>
      <c r="D571" s="413" t="s">
        <v>715</v>
      </c>
      <c r="E571" s="414" t="s">
        <v>671</v>
      </c>
      <c r="F571" s="415">
        <f t="shared" si="687"/>
        <v>31.04</v>
      </c>
      <c r="G571" s="415">
        <f>[5]내역서!F571</f>
        <v>31.04</v>
      </c>
      <c r="H571" s="415">
        <v>31.04</v>
      </c>
      <c r="I571" s="415">
        <f t="shared" si="688"/>
        <v>0</v>
      </c>
      <c r="J571" s="415">
        <f>내역서!F571</f>
        <v>0</v>
      </c>
      <c r="K571" s="416">
        <v>1535.4</v>
      </c>
      <c r="L571" s="417">
        <f t="shared" si="689"/>
        <v>0</v>
      </c>
      <c r="M571" s="416">
        <v>24054.7</v>
      </c>
      <c r="N571" s="417">
        <f t="shared" si="690"/>
        <v>0</v>
      </c>
      <c r="O571" s="416">
        <v>0</v>
      </c>
      <c r="P571" s="417">
        <f t="shared" si="691"/>
        <v>0</v>
      </c>
      <c r="Q571" s="416">
        <f t="shared" si="692"/>
        <v>25590.100000000002</v>
      </c>
      <c r="R571" s="417">
        <f t="shared" si="656"/>
        <v>0</v>
      </c>
      <c r="S571" s="417">
        <f t="shared" ref="S571" si="717">J571-J570</f>
        <v>0</v>
      </c>
      <c r="T571" s="417">
        <f t="shared" ref="T571:U571" si="718">Q571-Q570</f>
        <v>0</v>
      </c>
      <c r="U571" s="417">
        <f t="shared" si="718"/>
        <v>0</v>
      </c>
      <c r="V571" s="414"/>
      <c r="W571" s="619" t="str">
        <f t="shared" si="669"/>
        <v/>
      </c>
    </row>
    <row r="572" spans="1:23" s="401" customFormat="1" ht="24" hidden="1" customHeight="1">
      <c r="A572" s="366" t="s">
        <v>5556</v>
      </c>
      <c r="B572" s="408" t="s">
        <v>0</v>
      </c>
      <c r="C572" s="408" t="s">
        <v>2169</v>
      </c>
      <c r="D572" s="408" t="s">
        <v>2170</v>
      </c>
      <c r="E572" s="409" t="s">
        <v>6</v>
      </c>
      <c r="F572" s="410">
        <f>G572</f>
        <v>38.799999999999997</v>
      </c>
      <c r="G572" s="410">
        <f>[5]내역서!F572</f>
        <v>38.799999999999997</v>
      </c>
      <c r="H572" s="410">
        <v>38.799999999999997</v>
      </c>
      <c r="I572" s="410">
        <f>G572-H572</f>
        <v>0</v>
      </c>
      <c r="J572" s="410">
        <f>내역서!F572</f>
        <v>0</v>
      </c>
      <c r="K572" s="411">
        <v>4941.1000000000004</v>
      </c>
      <c r="L572" s="412">
        <f>INT($J572*K572)</f>
        <v>0</v>
      </c>
      <c r="M572" s="411">
        <v>13594.4</v>
      </c>
      <c r="N572" s="412">
        <f>INT($J572*M572)</f>
        <v>0</v>
      </c>
      <c r="O572" s="411">
        <v>0</v>
      </c>
      <c r="P572" s="412">
        <f>INT($J572*O572)</f>
        <v>0</v>
      </c>
      <c r="Q572" s="411">
        <f>+K572+M572+O572</f>
        <v>18535.5</v>
      </c>
      <c r="R572" s="412">
        <f>L572+N572+P572</f>
        <v>0</v>
      </c>
      <c r="S572" s="412"/>
      <c r="T572" s="412"/>
      <c r="U572" s="412"/>
      <c r="V572" s="409" t="s">
        <v>0</v>
      </c>
      <c r="W572" s="617" t="str">
        <f>+IF(J572&lt;0,"ng","")</f>
        <v/>
      </c>
    </row>
    <row r="573" spans="1:23" ht="24" hidden="1" customHeight="1">
      <c r="A573" s="372" t="s">
        <v>5546</v>
      </c>
      <c r="B573" s="413" t="s">
        <v>0</v>
      </c>
      <c r="C573" s="413" t="s">
        <v>712</v>
      </c>
      <c r="D573" s="413" t="s">
        <v>713</v>
      </c>
      <c r="E573" s="414" t="s">
        <v>6</v>
      </c>
      <c r="F573" s="415">
        <f t="shared" si="687"/>
        <v>38.799999999999997</v>
      </c>
      <c r="G573" s="415">
        <f>[5]내역서!F573</f>
        <v>38.799999999999997</v>
      </c>
      <c r="H573" s="415">
        <v>38.799999999999997</v>
      </c>
      <c r="I573" s="415">
        <f t="shared" si="688"/>
        <v>0</v>
      </c>
      <c r="J573" s="415">
        <f>내역서!F573</f>
        <v>0</v>
      </c>
      <c r="K573" s="416">
        <v>4941.1000000000004</v>
      </c>
      <c r="L573" s="417">
        <f t="shared" si="689"/>
        <v>0</v>
      </c>
      <c r="M573" s="416">
        <v>13594.4</v>
      </c>
      <c r="N573" s="417">
        <f t="shared" si="690"/>
        <v>0</v>
      </c>
      <c r="O573" s="416">
        <v>0</v>
      </c>
      <c r="P573" s="417">
        <f t="shared" si="691"/>
        <v>0</v>
      </c>
      <c r="Q573" s="416">
        <f t="shared" si="692"/>
        <v>18535.5</v>
      </c>
      <c r="R573" s="417">
        <f t="shared" si="656"/>
        <v>0</v>
      </c>
      <c r="S573" s="417">
        <f t="shared" ref="S573" si="719">J573-J572</f>
        <v>0</v>
      </c>
      <c r="T573" s="417">
        <f t="shared" ref="T573:U573" si="720">Q573-Q572</f>
        <v>0</v>
      </c>
      <c r="U573" s="417">
        <f t="shared" si="720"/>
        <v>0</v>
      </c>
      <c r="V573" s="414"/>
      <c r="W573" s="619" t="str">
        <f t="shared" si="669"/>
        <v/>
      </c>
    </row>
    <row r="574" spans="1:23" s="401" customFormat="1" ht="24" hidden="1" customHeight="1">
      <c r="A574" s="366" t="s">
        <v>5557</v>
      </c>
      <c r="B574" s="408" t="s">
        <v>0</v>
      </c>
      <c r="C574" s="408" t="s">
        <v>1916</v>
      </c>
      <c r="D574" s="408" t="s">
        <v>36</v>
      </c>
      <c r="E574" s="409" t="s">
        <v>1860</v>
      </c>
      <c r="F574" s="410">
        <f>G574</f>
        <v>2</v>
      </c>
      <c r="G574" s="410">
        <f>[5]내역서!F574</f>
        <v>2</v>
      </c>
      <c r="H574" s="410">
        <v>2</v>
      </c>
      <c r="I574" s="410">
        <f>G574-H574</f>
        <v>0</v>
      </c>
      <c r="J574" s="410">
        <f>내역서!F574</f>
        <v>0</v>
      </c>
      <c r="K574" s="411">
        <v>1025008.3</v>
      </c>
      <c r="L574" s="412">
        <f>INT($J574*K574)</f>
        <v>0</v>
      </c>
      <c r="M574" s="411">
        <v>1093728.8</v>
      </c>
      <c r="N574" s="412">
        <f>INT($J574*M574)</f>
        <v>0</v>
      </c>
      <c r="O574" s="411">
        <v>0</v>
      </c>
      <c r="P574" s="412">
        <f>INT($J574*O574)</f>
        <v>0</v>
      </c>
      <c r="Q574" s="411">
        <f>+K574+M574+O574</f>
        <v>2118737.1</v>
      </c>
      <c r="R574" s="412">
        <f>L574+N574+P574</f>
        <v>0</v>
      </c>
      <c r="S574" s="412"/>
      <c r="T574" s="412"/>
      <c r="U574" s="412"/>
      <c r="V574" s="409" t="s">
        <v>0</v>
      </c>
      <c r="W574" s="617" t="str">
        <f>+IF(J574&lt;0,"ng","")</f>
        <v/>
      </c>
    </row>
    <row r="575" spans="1:23" ht="24" hidden="1" customHeight="1">
      <c r="A575" s="372" t="s">
        <v>5546</v>
      </c>
      <c r="B575" s="413" t="s">
        <v>0</v>
      </c>
      <c r="C575" s="413" t="s">
        <v>856</v>
      </c>
      <c r="D575" s="413" t="s">
        <v>36</v>
      </c>
      <c r="E575" s="414" t="s">
        <v>729</v>
      </c>
      <c r="F575" s="415">
        <f t="shared" si="687"/>
        <v>2</v>
      </c>
      <c r="G575" s="415">
        <f>[5]내역서!F575</f>
        <v>2</v>
      </c>
      <c r="H575" s="415">
        <v>2</v>
      </c>
      <c r="I575" s="415">
        <f t="shared" si="688"/>
        <v>0</v>
      </c>
      <c r="J575" s="415">
        <f>내역서!F575</f>
        <v>0</v>
      </c>
      <c r="K575" s="416">
        <v>1025008.3</v>
      </c>
      <c r="L575" s="417">
        <f t="shared" si="689"/>
        <v>0</v>
      </c>
      <c r="M575" s="416">
        <v>1093728.8</v>
      </c>
      <c r="N575" s="417">
        <f t="shared" si="690"/>
        <v>0</v>
      </c>
      <c r="O575" s="416">
        <v>0</v>
      </c>
      <c r="P575" s="417">
        <f t="shared" si="691"/>
        <v>0</v>
      </c>
      <c r="Q575" s="416">
        <f t="shared" si="692"/>
        <v>2118737.1</v>
      </c>
      <c r="R575" s="417">
        <f t="shared" si="656"/>
        <v>0</v>
      </c>
      <c r="S575" s="417">
        <f t="shared" ref="S575" si="721">J575-J574</f>
        <v>0</v>
      </c>
      <c r="T575" s="417">
        <f t="shared" ref="T575:U575" si="722">Q575-Q574</f>
        <v>0</v>
      </c>
      <c r="U575" s="417">
        <f t="shared" si="722"/>
        <v>0</v>
      </c>
      <c r="V575" s="414"/>
      <c r="W575" s="619" t="str">
        <f t="shared" si="669"/>
        <v/>
      </c>
    </row>
    <row r="576" spans="1:23" s="401" customFormat="1" ht="24" hidden="1" customHeight="1">
      <c r="A576" s="366" t="s">
        <v>2055</v>
      </c>
      <c r="B576" s="408" t="s">
        <v>0</v>
      </c>
      <c r="C576" s="408" t="s">
        <v>2380</v>
      </c>
      <c r="D576" s="408" t="s">
        <v>2381</v>
      </c>
      <c r="E576" s="409" t="s">
        <v>2382</v>
      </c>
      <c r="F576" s="410">
        <f>G576</f>
        <v>2</v>
      </c>
      <c r="G576" s="410">
        <f>[5]내역서!F576</f>
        <v>2</v>
      </c>
      <c r="H576" s="410">
        <v>2</v>
      </c>
      <c r="I576" s="410">
        <f>G576-H576</f>
        <v>0</v>
      </c>
      <c r="J576" s="410">
        <f>내역서!F576</f>
        <v>0</v>
      </c>
      <c r="K576" s="411">
        <v>0</v>
      </c>
      <c r="L576" s="412">
        <f>INT($J576*K576)</f>
        <v>0</v>
      </c>
      <c r="M576" s="411">
        <v>38376</v>
      </c>
      <c r="N576" s="412">
        <f>INT($J576*M576)</f>
        <v>0</v>
      </c>
      <c r="O576" s="411">
        <v>0</v>
      </c>
      <c r="P576" s="412">
        <f>INT($J576*O576)</f>
        <v>0</v>
      </c>
      <c r="Q576" s="411">
        <f>+K576+M576+O576</f>
        <v>38376</v>
      </c>
      <c r="R576" s="412">
        <f>L576+N576+P576</f>
        <v>0</v>
      </c>
      <c r="S576" s="412"/>
      <c r="T576" s="412"/>
      <c r="U576" s="412"/>
      <c r="V576" s="409" t="s">
        <v>0</v>
      </c>
      <c r="W576" s="617" t="str">
        <f>+IF(J576&lt;0,"ng","")</f>
        <v/>
      </c>
    </row>
    <row r="577" spans="1:23" ht="24" hidden="1" customHeight="1">
      <c r="A577" s="372" t="s">
        <v>2072</v>
      </c>
      <c r="B577" s="413" t="s">
        <v>0</v>
      </c>
      <c r="C577" s="413" t="s">
        <v>857</v>
      </c>
      <c r="D577" s="413" t="s">
        <v>858</v>
      </c>
      <c r="E577" s="414" t="s">
        <v>859</v>
      </c>
      <c r="F577" s="415">
        <f t="shared" si="687"/>
        <v>2</v>
      </c>
      <c r="G577" s="415">
        <f>[5]내역서!F577</f>
        <v>2</v>
      </c>
      <c r="H577" s="415">
        <v>2</v>
      </c>
      <c r="I577" s="415">
        <f t="shared" si="688"/>
        <v>0</v>
      </c>
      <c r="J577" s="415">
        <f>내역서!F577</f>
        <v>0</v>
      </c>
      <c r="K577" s="416">
        <v>0</v>
      </c>
      <c r="L577" s="417">
        <f t="shared" si="689"/>
        <v>0</v>
      </c>
      <c r="M577" s="416">
        <v>38376</v>
      </c>
      <c r="N577" s="417">
        <f t="shared" si="690"/>
        <v>0</v>
      </c>
      <c r="O577" s="416">
        <v>0</v>
      </c>
      <c r="P577" s="417">
        <f t="shared" si="691"/>
        <v>0</v>
      </c>
      <c r="Q577" s="416">
        <f t="shared" si="692"/>
        <v>38376</v>
      </c>
      <c r="R577" s="417">
        <f t="shared" si="656"/>
        <v>0</v>
      </c>
      <c r="S577" s="417">
        <f t="shared" ref="S577" si="723">J577-J576</f>
        <v>0</v>
      </c>
      <c r="T577" s="417">
        <f t="shared" ref="T577:U577" si="724">Q577-Q576</f>
        <v>0</v>
      </c>
      <c r="U577" s="417">
        <f t="shared" si="724"/>
        <v>0</v>
      </c>
      <c r="V577" s="414"/>
      <c r="W577" s="619" t="str">
        <f t="shared" si="669"/>
        <v/>
      </c>
    </row>
    <row r="578" spans="1:23" s="401" customFormat="1" ht="24" hidden="1" customHeight="1">
      <c r="A578" s="366" t="s">
        <v>4558</v>
      </c>
      <c r="B578" s="408" t="s">
        <v>0</v>
      </c>
      <c r="C578" s="408" t="s">
        <v>1920</v>
      </c>
      <c r="D578" s="408" t="s">
        <v>37</v>
      </c>
      <c r="E578" s="409" t="s">
        <v>6</v>
      </c>
      <c r="F578" s="410">
        <f>G578</f>
        <v>12.4</v>
      </c>
      <c r="G578" s="410">
        <f>[5]내역서!F578</f>
        <v>12.4</v>
      </c>
      <c r="H578" s="410">
        <v>12.4</v>
      </c>
      <c r="I578" s="410">
        <f>G578-H578</f>
        <v>0</v>
      </c>
      <c r="J578" s="410">
        <f>내역서!F578</f>
        <v>0</v>
      </c>
      <c r="K578" s="411">
        <v>30865.7</v>
      </c>
      <c r="L578" s="412">
        <f>INT($J578*K578)</f>
        <v>0</v>
      </c>
      <c r="M578" s="411">
        <v>29660</v>
      </c>
      <c r="N578" s="412">
        <f>INT($J578*M578)</f>
        <v>0</v>
      </c>
      <c r="O578" s="411">
        <v>0</v>
      </c>
      <c r="P578" s="412">
        <f>INT($J578*O578)</f>
        <v>0</v>
      </c>
      <c r="Q578" s="411">
        <f>+K578+M578+O578</f>
        <v>60525.7</v>
      </c>
      <c r="R578" s="412">
        <f>L578+N578+P578</f>
        <v>0</v>
      </c>
      <c r="S578" s="412"/>
      <c r="T578" s="412"/>
      <c r="U578" s="412"/>
      <c r="V578" s="409" t="s">
        <v>0</v>
      </c>
      <c r="W578" s="617" t="str">
        <f>+IF(J578&lt;0,"ng","")</f>
        <v/>
      </c>
    </row>
    <row r="579" spans="1:23" ht="24" hidden="1" customHeight="1">
      <c r="A579" s="372" t="s">
        <v>5458</v>
      </c>
      <c r="B579" s="413" t="s">
        <v>0</v>
      </c>
      <c r="C579" s="413" t="s">
        <v>735</v>
      </c>
      <c r="D579" s="413" t="s">
        <v>37</v>
      </c>
      <c r="E579" s="414" t="s">
        <v>6</v>
      </c>
      <c r="F579" s="415">
        <f t="shared" si="687"/>
        <v>12.4</v>
      </c>
      <c r="G579" s="415">
        <f>[5]내역서!F579</f>
        <v>12.4</v>
      </c>
      <c r="H579" s="415">
        <v>12.4</v>
      </c>
      <c r="I579" s="415">
        <f t="shared" si="688"/>
        <v>0</v>
      </c>
      <c r="J579" s="415">
        <f>내역서!F579</f>
        <v>0</v>
      </c>
      <c r="K579" s="416">
        <v>30865.7</v>
      </c>
      <c r="L579" s="417">
        <f t="shared" si="689"/>
        <v>0</v>
      </c>
      <c r="M579" s="416">
        <v>29660</v>
      </c>
      <c r="N579" s="417">
        <f t="shared" si="690"/>
        <v>0</v>
      </c>
      <c r="O579" s="416">
        <v>0</v>
      </c>
      <c r="P579" s="417">
        <f t="shared" si="691"/>
        <v>0</v>
      </c>
      <c r="Q579" s="416">
        <f t="shared" si="692"/>
        <v>60525.7</v>
      </c>
      <c r="R579" s="417">
        <f t="shared" si="656"/>
        <v>0</v>
      </c>
      <c r="S579" s="417">
        <f t="shared" ref="S579" si="725">J579-J578</f>
        <v>0</v>
      </c>
      <c r="T579" s="417">
        <f t="shared" ref="T579:U579" si="726">Q579-Q578</f>
        <v>0</v>
      </c>
      <c r="U579" s="417">
        <f t="shared" si="726"/>
        <v>0</v>
      </c>
      <c r="V579" s="414"/>
      <c r="W579" s="619" t="str">
        <f t="shared" si="669"/>
        <v/>
      </c>
    </row>
    <row r="580" spans="1:23" s="401" customFormat="1" ht="24" hidden="1" customHeight="1">
      <c r="A580" s="366" t="s">
        <v>5432</v>
      </c>
      <c r="B580" s="408" t="s">
        <v>0</v>
      </c>
      <c r="C580" s="408" t="s">
        <v>2204</v>
      </c>
      <c r="D580" s="408" t="s">
        <v>2205</v>
      </c>
      <c r="E580" s="409" t="s">
        <v>6</v>
      </c>
      <c r="F580" s="410">
        <f>G580</f>
        <v>56.1</v>
      </c>
      <c r="G580" s="410">
        <f>[5]내역서!F580</f>
        <v>56.1</v>
      </c>
      <c r="H580" s="410">
        <v>56.1</v>
      </c>
      <c r="I580" s="410">
        <f>G580-H580</f>
        <v>0</v>
      </c>
      <c r="J580" s="410">
        <f>내역서!F580</f>
        <v>0</v>
      </c>
      <c r="K580" s="411">
        <v>1289.2</v>
      </c>
      <c r="L580" s="412">
        <f>INT($J580*K580)</f>
        <v>0</v>
      </c>
      <c r="M580" s="411">
        <v>1479.2</v>
      </c>
      <c r="N580" s="412">
        <f>INT($J580*M580)</f>
        <v>0</v>
      </c>
      <c r="O580" s="411">
        <v>0</v>
      </c>
      <c r="P580" s="412">
        <f>INT($J580*O580)</f>
        <v>0</v>
      </c>
      <c r="Q580" s="411">
        <f>+K580+M580+O580</f>
        <v>2768.4</v>
      </c>
      <c r="R580" s="412">
        <f>L580+N580+P580</f>
        <v>0</v>
      </c>
      <c r="S580" s="412"/>
      <c r="T580" s="412"/>
      <c r="U580" s="412"/>
      <c r="V580" s="409" t="s">
        <v>0</v>
      </c>
      <c r="W580" s="617" t="str">
        <f>+IF(J580&lt;0,"ng","")</f>
        <v/>
      </c>
    </row>
    <row r="581" spans="1:23" ht="24" hidden="1" customHeight="1">
      <c r="A581" s="372" t="s">
        <v>5558</v>
      </c>
      <c r="B581" s="413" t="s">
        <v>0</v>
      </c>
      <c r="C581" s="413" t="s">
        <v>748</v>
      </c>
      <c r="D581" s="413" t="s">
        <v>749</v>
      </c>
      <c r="E581" s="414" t="s">
        <v>6</v>
      </c>
      <c r="F581" s="415">
        <f t="shared" si="687"/>
        <v>56.1</v>
      </c>
      <c r="G581" s="415">
        <f>[5]내역서!F581</f>
        <v>56.1</v>
      </c>
      <c r="H581" s="415">
        <v>56.1</v>
      </c>
      <c r="I581" s="415">
        <f t="shared" si="688"/>
        <v>0</v>
      </c>
      <c r="J581" s="415">
        <f>내역서!F581</f>
        <v>0</v>
      </c>
      <c r="K581" s="416">
        <v>1289.2</v>
      </c>
      <c r="L581" s="417">
        <f t="shared" si="689"/>
        <v>0</v>
      </c>
      <c r="M581" s="416">
        <v>1479.2</v>
      </c>
      <c r="N581" s="417">
        <f t="shared" si="690"/>
        <v>0</v>
      </c>
      <c r="O581" s="416">
        <v>0</v>
      </c>
      <c r="P581" s="417">
        <f t="shared" si="691"/>
        <v>0</v>
      </c>
      <c r="Q581" s="416">
        <f t="shared" si="692"/>
        <v>2768.4</v>
      </c>
      <c r="R581" s="417">
        <f t="shared" si="656"/>
        <v>0</v>
      </c>
      <c r="S581" s="417">
        <f t="shared" ref="S581" si="727">J581-J580</f>
        <v>0</v>
      </c>
      <c r="T581" s="417">
        <f t="shared" ref="T581:U581" si="728">Q581-Q580</f>
        <v>0</v>
      </c>
      <c r="U581" s="417">
        <f t="shared" si="728"/>
        <v>0</v>
      </c>
      <c r="V581" s="414"/>
      <c r="W581" s="619" t="str">
        <f t="shared" si="669"/>
        <v/>
      </c>
    </row>
    <row r="582" spans="1:23" s="401" customFormat="1" ht="24" hidden="1" customHeight="1">
      <c r="A582" s="366" t="s">
        <v>5559</v>
      </c>
      <c r="B582" s="408" t="s">
        <v>0</v>
      </c>
      <c r="C582" s="408" t="s">
        <v>2252</v>
      </c>
      <c r="D582" s="408" t="s">
        <v>38</v>
      </c>
      <c r="E582" s="409" t="s">
        <v>1860</v>
      </c>
      <c r="F582" s="410">
        <f>G582</f>
        <v>2</v>
      </c>
      <c r="G582" s="410">
        <f>[5]내역서!F582</f>
        <v>2</v>
      </c>
      <c r="H582" s="410">
        <v>2</v>
      </c>
      <c r="I582" s="410">
        <f>G582-H582</f>
        <v>0</v>
      </c>
      <c r="J582" s="410">
        <f>내역서!F582</f>
        <v>0</v>
      </c>
      <c r="K582" s="411">
        <v>138587.9</v>
      </c>
      <c r="L582" s="412">
        <f>INT($J582*K582)</f>
        <v>0</v>
      </c>
      <c r="M582" s="411">
        <v>73747.199999999997</v>
      </c>
      <c r="N582" s="412">
        <f>INT($J582*M582)</f>
        <v>0</v>
      </c>
      <c r="O582" s="411">
        <v>0</v>
      </c>
      <c r="P582" s="412">
        <f>INT($J582*O582)</f>
        <v>0</v>
      </c>
      <c r="Q582" s="411">
        <f>+K582+M582+O582</f>
        <v>212335.09999999998</v>
      </c>
      <c r="R582" s="412">
        <f>L582+N582+P582</f>
        <v>0</v>
      </c>
      <c r="S582" s="412"/>
      <c r="T582" s="412"/>
      <c r="U582" s="412"/>
      <c r="V582" s="409" t="s">
        <v>0</v>
      </c>
      <c r="W582" s="617" t="str">
        <f>+IF(J582&lt;0,"ng","")</f>
        <v/>
      </c>
    </row>
    <row r="583" spans="1:23" ht="24" hidden="1" customHeight="1">
      <c r="A583" s="372" t="s">
        <v>5458</v>
      </c>
      <c r="B583" s="413" t="s">
        <v>0</v>
      </c>
      <c r="C583" s="413" t="s">
        <v>782</v>
      </c>
      <c r="D583" s="413" t="s">
        <v>38</v>
      </c>
      <c r="E583" s="414" t="s">
        <v>729</v>
      </c>
      <c r="F583" s="415">
        <f t="shared" si="687"/>
        <v>2</v>
      </c>
      <c r="G583" s="415">
        <f>[5]내역서!F583</f>
        <v>2</v>
      </c>
      <c r="H583" s="415">
        <v>2</v>
      </c>
      <c r="I583" s="415">
        <f t="shared" si="688"/>
        <v>0</v>
      </c>
      <c r="J583" s="415">
        <f>내역서!F583</f>
        <v>0</v>
      </c>
      <c r="K583" s="416">
        <v>138587.9</v>
      </c>
      <c r="L583" s="417">
        <f t="shared" si="689"/>
        <v>0</v>
      </c>
      <c r="M583" s="416">
        <v>73747.199999999997</v>
      </c>
      <c r="N583" s="417">
        <f t="shared" si="690"/>
        <v>0</v>
      </c>
      <c r="O583" s="416">
        <v>0</v>
      </c>
      <c r="P583" s="417">
        <f t="shared" si="691"/>
        <v>0</v>
      </c>
      <c r="Q583" s="416">
        <f t="shared" si="692"/>
        <v>212335.09999999998</v>
      </c>
      <c r="R583" s="417">
        <f t="shared" si="656"/>
        <v>0</v>
      </c>
      <c r="S583" s="417">
        <f t="shared" ref="S583" si="729">J583-J582</f>
        <v>0</v>
      </c>
      <c r="T583" s="417">
        <f t="shared" ref="T583:U583" si="730">Q583-Q582</f>
        <v>0</v>
      </c>
      <c r="U583" s="417">
        <f t="shared" si="730"/>
        <v>0</v>
      </c>
      <c r="V583" s="414"/>
      <c r="W583" s="619" t="str">
        <f t="shared" si="669"/>
        <v/>
      </c>
    </row>
    <row r="584" spans="1:23" s="401" customFormat="1" ht="24" hidden="1" customHeight="1">
      <c r="A584" s="366" t="s">
        <v>5560</v>
      </c>
      <c r="B584" s="408" t="s">
        <v>0</v>
      </c>
      <c r="C584" s="408" t="s">
        <v>2384</v>
      </c>
      <c r="D584" s="408" t="s">
        <v>2385</v>
      </c>
      <c r="E584" s="409" t="s">
        <v>1860</v>
      </c>
      <c r="F584" s="410">
        <f>G584</f>
        <v>2</v>
      </c>
      <c r="G584" s="410">
        <f>[5]내역서!F584</f>
        <v>2</v>
      </c>
      <c r="H584" s="410">
        <v>2</v>
      </c>
      <c r="I584" s="410">
        <f>G584-H584</f>
        <v>0</v>
      </c>
      <c r="J584" s="410">
        <f>내역서!F584</f>
        <v>0</v>
      </c>
      <c r="K584" s="411">
        <v>771590.7</v>
      </c>
      <c r="L584" s="412">
        <f>INT($J584*K584)</f>
        <v>0</v>
      </c>
      <c r="M584" s="411">
        <v>355924.8</v>
      </c>
      <c r="N584" s="412">
        <f>INT($J584*M584)</f>
        <v>0</v>
      </c>
      <c r="O584" s="411">
        <v>0</v>
      </c>
      <c r="P584" s="412">
        <f>INT($J584*O584)</f>
        <v>0</v>
      </c>
      <c r="Q584" s="411">
        <f>+K584+M584+O584</f>
        <v>1127515.5</v>
      </c>
      <c r="R584" s="412">
        <f>L584+N584+P584</f>
        <v>0</v>
      </c>
      <c r="S584" s="412"/>
      <c r="T584" s="412"/>
      <c r="U584" s="412"/>
      <c r="V584" s="409" t="s">
        <v>0</v>
      </c>
      <c r="W584" s="617" t="str">
        <f>+IF(J584&lt;0,"ng","")</f>
        <v/>
      </c>
    </row>
    <row r="585" spans="1:23" ht="24" hidden="1" customHeight="1">
      <c r="A585" s="372" t="s">
        <v>5433</v>
      </c>
      <c r="B585" s="413" t="s">
        <v>0</v>
      </c>
      <c r="C585" s="413" t="s">
        <v>860</v>
      </c>
      <c r="D585" s="413" t="s">
        <v>861</v>
      </c>
      <c r="E585" s="414" t="s">
        <v>729</v>
      </c>
      <c r="F585" s="415">
        <f t="shared" si="687"/>
        <v>2</v>
      </c>
      <c r="G585" s="415">
        <f>[5]내역서!F585</f>
        <v>2</v>
      </c>
      <c r="H585" s="415">
        <v>2</v>
      </c>
      <c r="I585" s="415">
        <f t="shared" si="688"/>
        <v>0</v>
      </c>
      <c r="J585" s="415">
        <f>내역서!F585</f>
        <v>0</v>
      </c>
      <c r="K585" s="416">
        <v>771590.7</v>
      </c>
      <c r="L585" s="417">
        <f t="shared" si="689"/>
        <v>0</v>
      </c>
      <c r="M585" s="416">
        <v>355924.8</v>
      </c>
      <c r="N585" s="417">
        <f t="shared" si="690"/>
        <v>0</v>
      </c>
      <c r="O585" s="416">
        <v>0</v>
      </c>
      <c r="P585" s="417">
        <f t="shared" si="691"/>
        <v>0</v>
      </c>
      <c r="Q585" s="416">
        <f t="shared" si="692"/>
        <v>1127515.5</v>
      </c>
      <c r="R585" s="417">
        <f t="shared" si="656"/>
        <v>0</v>
      </c>
      <c r="S585" s="417">
        <f t="shared" ref="S585" si="731">J585-J584</f>
        <v>0</v>
      </c>
      <c r="T585" s="417">
        <f t="shared" ref="T585:U585" si="732">Q585-Q584</f>
        <v>0</v>
      </c>
      <c r="U585" s="417">
        <f t="shared" si="732"/>
        <v>0</v>
      </c>
      <c r="V585" s="414"/>
      <c r="W585" s="619" t="str">
        <f t="shared" si="669"/>
        <v/>
      </c>
    </row>
    <row r="586" spans="1:23" s="401" customFormat="1" ht="24" hidden="1" customHeight="1">
      <c r="A586" s="366" t="s">
        <v>5561</v>
      </c>
      <c r="B586" s="408" t="s">
        <v>0</v>
      </c>
      <c r="C586" s="408" t="s">
        <v>2217</v>
      </c>
      <c r="D586" s="408" t="s">
        <v>2</v>
      </c>
      <c r="E586" s="409" t="s">
        <v>2104</v>
      </c>
      <c r="F586" s="410">
        <f>G586</f>
        <v>455.58</v>
      </c>
      <c r="G586" s="410">
        <f>[5]내역서!F586</f>
        <v>455.58</v>
      </c>
      <c r="H586" s="410">
        <v>455.58</v>
      </c>
      <c r="I586" s="410">
        <f>G586-H586</f>
        <v>0</v>
      </c>
      <c r="J586" s="410">
        <f>내역서!F586</f>
        <v>0</v>
      </c>
      <c r="K586" s="411">
        <v>0</v>
      </c>
      <c r="L586" s="412">
        <f>INT($J586*K586)</f>
        <v>0</v>
      </c>
      <c r="M586" s="411">
        <v>497.6</v>
      </c>
      <c r="N586" s="412">
        <f>INT($J586*M586)</f>
        <v>0</v>
      </c>
      <c r="O586" s="411">
        <v>0</v>
      </c>
      <c r="P586" s="412">
        <f>INT($J586*O586)</f>
        <v>0</v>
      </c>
      <c r="Q586" s="411">
        <f>+K586+M586+O586</f>
        <v>497.6</v>
      </c>
      <c r="R586" s="412">
        <f>L586+N586+P586</f>
        <v>0</v>
      </c>
      <c r="S586" s="412"/>
      <c r="T586" s="412"/>
      <c r="U586" s="412"/>
      <c r="V586" s="409" t="s">
        <v>0</v>
      </c>
      <c r="W586" s="617" t="str">
        <f>+IF(J586&lt;0,"ng","")</f>
        <v/>
      </c>
    </row>
    <row r="587" spans="1:23" ht="24" hidden="1" customHeight="1">
      <c r="A587" s="372" t="s">
        <v>5558</v>
      </c>
      <c r="B587" s="413" t="s">
        <v>0</v>
      </c>
      <c r="C587" s="413" t="s">
        <v>761</v>
      </c>
      <c r="D587" s="413" t="s">
        <v>2</v>
      </c>
      <c r="E587" s="414" t="s">
        <v>671</v>
      </c>
      <c r="F587" s="415">
        <f t="shared" si="687"/>
        <v>455.58</v>
      </c>
      <c r="G587" s="415">
        <f>[5]내역서!F587</f>
        <v>455.58</v>
      </c>
      <c r="H587" s="415">
        <v>455.58</v>
      </c>
      <c r="I587" s="415">
        <f t="shared" si="688"/>
        <v>0</v>
      </c>
      <c r="J587" s="415">
        <f>내역서!F587</f>
        <v>0</v>
      </c>
      <c r="K587" s="416">
        <v>0</v>
      </c>
      <c r="L587" s="417">
        <f t="shared" si="689"/>
        <v>0</v>
      </c>
      <c r="M587" s="416">
        <v>497.6</v>
      </c>
      <c r="N587" s="417">
        <f t="shared" si="690"/>
        <v>0</v>
      </c>
      <c r="O587" s="416">
        <v>0</v>
      </c>
      <c r="P587" s="417">
        <f t="shared" si="691"/>
        <v>0</v>
      </c>
      <c r="Q587" s="416">
        <f t="shared" si="692"/>
        <v>497.6</v>
      </c>
      <c r="R587" s="417">
        <f t="shared" ref="R587:R649" si="733">L587+N587+P587</f>
        <v>0</v>
      </c>
      <c r="S587" s="417">
        <f t="shared" ref="S587" si="734">J587-J586</f>
        <v>0</v>
      </c>
      <c r="T587" s="417">
        <f t="shared" ref="T587:U587" si="735">Q587-Q586</f>
        <v>0</v>
      </c>
      <c r="U587" s="417">
        <f t="shared" si="735"/>
        <v>0</v>
      </c>
      <c r="V587" s="414"/>
      <c r="W587" s="619" t="str">
        <f t="shared" si="669"/>
        <v/>
      </c>
    </row>
    <row r="588" spans="1:23" s="401" customFormat="1" ht="24" hidden="1" customHeight="1">
      <c r="A588" s="366" t="s">
        <v>5466</v>
      </c>
      <c r="B588" s="408" t="s">
        <v>0</v>
      </c>
      <c r="C588" s="408" t="s">
        <v>2192</v>
      </c>
      <c r="D588" s="408" t="s">
        <v>2195</v>
      </c>
      <c r="E588" s="409" t="s">
        <v>2194</v>
      </c>
      <c r="F588" s="410">
        <f>G588</f>
        <v>114</v>
      </c>
      <c r="G588" s="410">
        <f>[5]내역서!F588</f>
        <v>114</v>
      </c>
      <c r="H588" s="410">
        <v>114</v>
      </c>
      <c r="I588" s="410">
        <f>G588-H588</f>
        <v>0</v>
      </c>
      <c r="J588" s="410">
        <f>내역서!F588</f>
        <v>0</v>
      </c>
      <c r="K588" s="411">
        <v>86.2</v>
      </c>
      <c r="L588" s="412">
        <f>INT($J588*K588)</f>
        <v>0</v>
      </c>
      <c r="M588" s="411">
        <v>0</v>
      </c>
      <c r="N588" s="412">
        <f>INT($J588*M588)</f>
        <v>0</v>
      </c>
      <c r="O588" s="411">
        <v>0</v>
      </c>
      <c r="P588" s="412">
        <f>INT($J588*O588)</f>
        <v>0</v>
      </c>
      <c r="Q588" s="411">
        <f>+K588+M588+O588</f>
        <v>86.2</v>
      </c>
      <c r="R588" s="412">
        <f>L588+N588+P588</f>
        <v>0</v>
      </c>
      <c r="S588" s="412"/>
      <c r="T588" s="412"/>
      <c r="U588" s="412"/>
      <c r="V588" s="409" t="s">
        <v>0</v>
      </c>
      <c r="W588" s="617" t="str">
        <f>+IF(J588&lt;0,"ng","")</f>
        <v/>
      </c>
    </row>
    <row r="589" spans="1:23" ht="24" hidden="1" customHeight="1">
      <c r="A589" s="372" t="s">
        <v>5562</v>
      </c>
      <c r="B589" s="413" t="s">
        <v>0</v>
      </c>
      <c r="C589" s="413" t="s">
        <v>736</v>
      </c>
      <c r="D589" s="413" t="s">
        <v>739</v>
      </c>
      <c r="E589" s="414" t="s">
        <v>738</v>
      </c>
      <c r="F589" s="415">
        <f t="shared" si="687"/>
        <v>114</v>
      </c>
      <c r="G589" s="415">
        <f>[5]내역서!F589</f>
        <v>114</v>
      </c>
      <c r="H589" s="415">
        <v>114</v>
      </c>
      <c r="I589" s="415">
        <f t="shared" si="688"/>
        <v>0</v>
      </c>
      <c r="J589" s="415">
        <f>내역서!F589</f>
        <v>0</v>
      </c>
      <c r="K589" s="416">
        <v>86.2</v>
      </c>
      <c r="L589" s="417">
        <f t="shared" si="689"/>
        <v>0</v>
      </c>
      <c r="M589" s="416">
        <v>0</v>
      </c>
      <c r="N589" s="417">
        <f t="shared" si="690"/>
        <v>0</v>
      </c>
      <c r="O589" s="416">
        <v>0</v>
      </c>
      <c r="P589" s="417">
        <f t="shared" si="691"/>
        <v>0</v>
      </c>
      <c r="Q589" s="416">
        <f t="shared" si="692"/>
        <v>86.2</v>
      </c>
      <c r="R589" s="417">
        <f t="shared" si="733"/>
        <v>0</v>
      </c>
      <c r="S589" s="417">
        <f t="shared" ref="S589" si="736">J589-J588</f>
        <v>0</v>
      </c>
      <c r="T589" s="417">
        <f t="shared" ref="T589:U589" si="737">Q589-Q588</f>
        <v>0</v>
      </c>
      <c r="U589" s="417">
        <f t="shared" si="737"/>
        <v>0</v>
      </c>
      <c r="V589" s="414"/>
      <c r="W589" s="619" t="str">
        <f t="shared" si="669"/>
        <v/>
      </c>
    </row>
    <row r="590" spans="1:23" s="401" customFormat="1" ht="24" hidden="1" customHeight="1">
      <c r="A590" s="366" t="s">
        <v>5520</v>
      </c>
      <c r="B590" s="408" t="s">
        <v>0</v>
      </c>
      <c r="C590" s="408" t="s">
        <v>2196</v>
      </c>
      <c r="D590" s="408" t="s">
        <v>2195</v>
      </c>
      <c r="E590" s="409" t="s">
        <v>2194</v>
      </c>
      <c r="F590" s="410">
        <f>G590</f>
        <v>480</v>
      </c>
      <c r="G590" s="410">
        <f>[5]내역서!F590</f>
        <v>480</v>
      </c>
      <c r="H590" s="410">
        <v>480</v>
      </c>
      <c r="I590" s="410">
        <f>G590-H590</f>
        <v>0</v>
      </c>
      <c r="J590" s="410">
        <f>내역서!F590</f>
        <v>0</v>
      </c>
      <c r="K590" s="411">
        <v>258.5</v>
      </c>
      <c r="L590" s="412">
        <f>INT($J590*K590)</f>
        <v>0</v>
      </c>
      <c r="M590" s="411">
        <v>0</v>
      </c>
      <c r="N590" s="412">
        <f>INT($J590*M590)</f>
        <v>0</v>
      </c>
      <c r="O590" s="411">
        <v>0</v>
      </c>
      <c r="P590" s="412">
        <f>INT($J590*O590)</f>
        <v>0</v>
      </c>
      <c r="Q590" s="411">
        <f>+K590+M590+O590</f>
        <v>258.5</v>
      </c>
      <c r="R590" s="412">
        <f>L590+N590+P590</f>
        <v>0</v>
      </c>
      <c r="S590" s="412"/>
      <c r="T590" s="412"/>
      <c r="U590" s="412"/>
      <c r="V590" s="409" t="s">
        <v>0</v>
      </c>
      <c r="W590" s="617" t="str">
        <f>+IF(J590&lt;0,"ng","")</f>
        <v/>
      </c>
    </row>
    <row r="591" spans="1:23" ht="24" hidden="1" customHeight="1">
      <c r="A591" s="372" t="s">
        <v>5549</v>
      </c>
      <c r="B591" s="413" t="s">
        <v>0</v>
      </c>
      <c r="C591" s="413" t="s">
        <v>740</v>
      </c>
      <c r="D591" s="413" t="s">
        <v>739</v>
      </c>
      <c r="E591" s="414" t="s">
        <v>738</v>
      </c>
      <c r="F591" s="415">
        <f t="shared" si="687"/>
        <v>480</v>
      </c>
      <c r="G591" s="415">
        <f>[5]내역서!F591</f>
        <v>480</v>
      </c>
      <c r="H591" s="415">
        <v>480</v>
      </c>
      <c r="I591" s="415">
        <f t="shared" si="688"/>
        <v>0</v>
      </c>
      <c r="J591" s="415">
        <f>내역서!F591</f>
        <v>0</v>
      </c>
      <c r="K591" s="416">
        <v>258.5</v>
      </c>
      <c r="L591" s="417">
        <f t="shared" si="689"/>
        <v>0</v>
      </c>
      <c r="M591" s="416">
        <v>0</v>
      </c>
      <c r="N591" s="417">
        <f t="shared" si="690"/>
        <v>0</v>
      </c>
      <c r="O591" s="416">
        <v>0</v>
      </c>
      <c r="P591" s="417">
        <f t="shared" si="691"/>
        <v>0</v>
      </c>
      <c r="Q591" s="416">
        <f t="shared" si="692"/>
        <v>258.5</v>
      </c>
      <c r="R591" s="417">
        <f t="shared" si="733"/>
        <v>0</v>
      </c>
      <c r="S591" s="417">
        <f t="shared" ref="S591" si="738">J591-J590</f>
        <v>0</v>
      </c>
      <c r="T591" s="417">
        <f t="shared" ref="T591:U591" si="739">Q591-Q590</f>
        <v>0</v>
      </c>
      <c r="U591" s="417">
        <f t="shared" si="739"/>
        <v>0</v>
      </c>
      <c r="V591" s="414"/>
      <c r="W591" s="619" t="str">
        <f t="shared" si="669"/>
        <v/>
      </c>
    </row>
    <row r="592" spans="1:23" s="401" customFormat="1" ht="24" hidden="1" customHeight="1">
      <c r="A592" s="366" t="s">
        <v>5547</v>
      </c>
      <c r="B592" s="408" t="s">
        <v>0</v>
      </c>
      <c r="C592" s="408" t="s">
        <v>2386</v>
      </c>
      <c r="D592" s="408" t="s">
        <v>2387</v>
      </c>
      <c r="E592" s="409" t="s">
        <v>20</v>
      </c>
      <c r="F592" s="410">
        <f>G592</f>
        <v>18.806000000000001</v>
      </c>
      <c r="G592" s="410">
        <f>[5]내역서!F592</f>
        <v>18.806000000000001</v>
      </c>
      <c r="H592" s="410">
        <v>18.806000000000001</v>
      </c>
      <c r="I592" s="410">
        <f>G592-H592</f>
        <v>0</v>
      </c>
      <c r="J592" s="410">
        <f>내역서!F592</f>
        <v>0</v>
      </c>
      <c r="K592" s="411">
        <v>66433.2</v>
      </c>
      <c r="L592" s="412">
        <f>INT($J592*K592)</f>
        <v>0</v>
      </c>
      <c r="M592" s="411">
        <v>537504.69999999995</v>
      </c>
      <c r="N592" s="412">
        <f>INT($J592*M592)</f>
        <v>0</v>
      </c>
      <c r="O592" s="411">
        <v>0</v>
      </c>
      <c r="P592" s="412">
        <f>INT($J592*O592)</f>
        <v>0</v>
      </c>
      <c r="Q592" s="411">
        <f>+K592+M592+O592</f>
        <v>603937.89999999991</v>
      </c>
      <c r="R592" s="412">
        <f>L592+N592+P592</f>
        <v>0</v>
      </c>
      <c r="S592" s="412"/>
      <c r="T592" s="412"/>
      <c r="U592" s="412"/>
      <c r="V592" s="409" t="s">
        <v>0</v>
      </c>
      <c r="W592" s="617" t="str">
        <f>+IF(J592&lt;0,"ng","")</f>
        <v/>
      </c>
    </row>
    <row r="593" spans="1:23" ht="24" hidden="1" customHeight="1">
      <c r="A593" s="372" t="s">
        <v>5433</v>
      </c>
      <c r="B593" s="413" t="s">
        <v>0</v>
      </c>
      <c r="C593" s="413" t="s">
        <v>862</v>
      </c>
      <c r="D593" s="413" t="s">
        <v>863</v>
      </c>
      <c r="E593" s="414" t="s">
        <v>20</v>
      </c>
      <c r="F593" s="415">
        <f t="shared" si="687"/>
        <v>18.806000000000001</v>
      </c>
      <c r="G593" s="415">
        <f>[5]내역서!F593</f>
        <v>18.806000000000001</v>
      </c>
      <c r="H593" s="415">
        <v>18.806000000000001</v>
      </c>
      <c r="I593" s="415">
        <f t="shared" si="688"/>
        <v>0</v>
      </c>
      <c r="J593" s="415">
        <f>내역서!F593</f>
        <v>0</v>
      </c>
      <c r="K593" s="416">
        <v>66433.2</v>
      </c>
      <c r="L593" s="417">
        <f t="shared" si="689"/>
        <v>0</v>
      </c>
      <c r="M593" s="416">
        <v>537504.69999999995</v>
      </c>
      <c r="N593" s="417">
        <f t="shared" si="690"/>
        <v>0</v>
      </c>
      <c r="O593" s="416">
        <v>0</v>
      </c>
      <c r="P593" s="417">
        <f t="shared" si="691"/>
        <v>0</v>
      </c>
      <c r="Q593" s="416">
        <f t="shared" si="692"/>
        <v>603937.89999999991</v>
      </c>
      <c r="R593" s="417">
        <f t="shared" si="733"/>
        <v>0</v>
      </c>
      <c r="S593" s="417">
        <f t="shared" ref="S593" si="740">J593-J592</f>
        <v>0</v>
      </c>
      <c r="T593" s="417">
        <f t="shared" ref="T593:U593" si="741">Q593-Q592</f>
        <v>0</v>
      </c>
      <c r="U593" s="417">
        <f t="shared" si="741"/>
        <v>0</v>
      </c>
      <c r="V593" s="414"/>
      <c r="W593" s="619" t="str">
        <f t="shared" si="669"/>
        <v/>
      </c>
    </row>
    <row r="594" spans="1:23" s="401" customFormat="1" ht="24" hidden="1" customHeight="1">
      <c r="A594" s="366" t="s">
        <v>5563</v>
      </c>
      <c r="B594" s="408" t="s">
        <v>0</v>
      </c>
      <c r="C594" s="408" t="s">
        <v>2388</v>
      </c>
      <c r="D594" s="408" t="s">
        <v>2389</v>
      </c>
      <c r="E594" s="409" t="s">
        <v>1860</v>
      </c>
      <c r="F594" s="410">
        <f>G594</f>
        <v>2</v>
      </c>
      <c r="G594" s="410">
        <f>[5]내역서!F594</f>
        <v>2</v>
      </c>
      <c r="H594" s="410">
        <v>2</v>
      </c>
      <c r="I594" s="410">
        <f>G594-H594</f>
        <v>0</v>
      </c>
      <c r="J594" s="410">
        <f>내역서!F594</f>
        <v>0</v>
      </c>
      <c r="K594" s="411">
        <v>921673.8</v>
      </c>
      <c r="L594" s="412">
        <f>INT($J594*K594)</f>
        <v>0</v>
      </c>
      <c r="M594" s="411">
        <v>212291.20000000001</v>
      </c>
      <c r="N594" s="412">
        <f>INT($J594*M594)</f>
        <v>0</v>
      </c>
      <c r="O594" s="411">
        <v>92280.6</v>
      </c>
      <c r="P594" s="412">
        <f>INT($J594*O594)</f>
        <v>0</v>
      </c>
      <c r="Q594" s="411">
        <f>+K594+M594+O594</f>
        <v>1226245.6000000001</v>
      </c>
      <c r="R594" s="412">
        <f>L594+N594+P594</f>
        <v>0</v>
      </c>
      <c r="S594" s="412"/>
      <c r="T594" s="412"/>
      <c r="U594" s="412"/>
      <c r="V594" s="409" t="s">
        <v>0</v>
      </c>
      <c r="W594" s="617" t="str">
        <f>+IF(J594&lt;0,"ng","")</f>
        <v/>
      </c>
    </row>
    <row r="595" spans="1:23" ht="24" hidden="1" customHeight="1">
      <c r="A595" s="372" t="s">
        <v>5433</v>
      </c>
      <c r="B595" s="413" t="s">
        <v>0</v>
      </c>
      <c r="C595" s="413" t="s">
        <v>864</v>
      </c>
      <c r="D595" s="413" t="s">
        <v>865</v>
      </c>
      <c r="E595" s="414" t="s">
        <v>729</v>
      </c>
      <c r="F595" s="415">
        <f t="shared" si="687"/>
        <v>2</v>
      </c>
      <c r="G595" s="415">
        <f>[5]내역서!F595</f>
        <v>2</v>
      </c>
      <c r="H595" s="415">
        <v>2</v>
      </c>
      <c r="I595" s="415">
        <f t="shared" si="688"/>
        <v>0</v>
      </c>
      <c r="J595" s="415">
        <f>내역서!F595</f>
        <v>0</v>
      </c>
      <c r="K595" s="416">
        <v>921673.8</v>
      </c>
      <c r="L595" s="417">
        <f t="shared" si="689"/>
        <v>0</v>
      </c>
      <c r="M595" s="416">
        <v>212291.20000000001</v>
      </c>
      <c r="N595" s="417">
        <f t="shared" si="690"/>
        <v>0</v>
      </c>
      <c r="O595" s="416">
        <v>92280.6</v>
      </c>
      <c r="P595" s="417">
        <f t="shared" si="691"/>
        <v>0</v>
      </c>
      <c r="Q595" s="416">
        <f t="shared" si="692"/>
        <v>1226245.6000000001</v>
      </c>
      <c r="R595" s="417">
        <f t="shared" si="733"/>
        <v>0</v>
      </c>
      <c r="S595" s="417">
        <f t="shared" ref="S595" si="742">J595-J594</f>
        <v>0</v>
      </c>
      <c r="T595" s="417">
        <f t="shared" ref="T595:U595" si="743">Q595-Q594</f>
        <v>0</v>
      </c>
      <c r="U595" s="417">
        <f t="shared" si="743"/>
        <v>0</v>
      </c>
      <c r="V595" s="414"/>
      <c r="W595" s="619" t="str">
        <f t="shared" si="669"/>
        <v/>
      </c>
    </row>
    <row r="596" spans="1:23" s="401" customFormat="1" ht="24" hidden="1" customHeight="1">
      <c r="A596" s="366" t="s">
        <v>5520</v>
      </c>
      <c r="B596" s="448" t="s">
        <v>21</v>
      </c>
      <c r="C596" s="448" t="s">
        <v>2390</v>
      </c>
      <c r="D596" s="448" t="s">
        <v>0</v>
      </c>
      <c r="E596" s="449" t="s">
        <v>0</v>
      </c>
      <c r="F596" s="450">
        <v>0</v>
      </c>
      <c r="G596" s="450">
        <f>[5]내역서!F596</f>
        <v>0</v>
      </c>
      <c r="H596" s="450">
        <v>0</v>
      </c>
      <c r="I596" s="450"/>
      <c r="J596" s="450">
        <f>내역서!F596</f>
        <v>0</v>
      </c>
      <c r="K596" s="451"/>
      <c r="L596" s="452">
        <f>SUMIF($A$598:$A$643,"당초",L598:L643)</f>
        <v>0</v>
      </c>
      <c r="M596" s="451"/>
      <c r="N596" s="452">
        <f>SUMIF($A$598:$A$643,"당초",N598:N643)</f>
        <v>0</v>
      </c>
      <c r="O596" s="451"/>
      <c r="P596" s="452">
        <f>SUMIF($A$598:$A$643,"당초",P598:P643)</f>
        <v>0</v>
      </c>
      <c r="Q596" s="450"/>
      <c r="R596" s="452">
        <f>L596+N596+P596</f>
        <v>0</v>
      </c>
      <c r="S596" s="452"/>
      <c r="T596" s="452"/>
      <c r="U596" s="452"/>
      <c r="V596" s="453" t="s">
        <v>0</v>
      </c>
      <c r="W596" s="617" t="str">
        <f>+IF(J596&lt;0,"ng","")</f>
        <v/>
      </c>
    </row>
    <row r="597" spans="1:23" ht="24" hidden="1" customHeight="1">
      <c r="A597" s="372" t="s">
        <v>4816</v>
      </c>
      <c r="B597" s="454" t="s">
        <v>21</v>
      </c>
      <c r="C597" s="454" t="s">
        <v>866</v>
      </c>
      <c r="D597" s="454" t="s">
        <v>0</v>
      </c>
      <c r="E597" s="455" t="s">
        <v>0</v>
      </c>
      <c r="F597" s="456">
        <v>0</v>
      </c>
      <c r="G597" s="456">
        <f>[5]내역서!F597</f>
        <v>0</v>
      </c>
      <c r="H597" s="456">
        <v>0</v>
      </c>
      <c r="I597" s="456"/>
      <c r="J597" s="456">
        <f>내역서!F597</f>
        <v>0</v>
      </c>
      <c r="K597" s="457"/>
      <c r="L597" s="458">
        <f>SUMIF($A$598:$A$643,"변경",L598:L643)</f>
        <v>0</v>
      </c>
      <c r="M597" s="457"/>
      <c r="N597" s="458">
        <f>SUMIF($A$598:$A$643,"변경",N598:N643)</f>
        <v>0</v>
      </c>
      <c r="O597" s="457"/>
      <c r="P597" s="458">
        <f>SUMIF($A$598:$A$643,"변경",P598:P643)</f>
        <v>0</v>
      </c>
      <c r="Q597" s="456"/>
      <c r="R597" s="458">
        <f t="shared" si="733"/>
        <v>0</v>
      </c>
      <c r="S597" s="458">
        <f t="shared" ref="S597" si="744">J597-J596</f>
        <v>0</v>
      </c>
      <c r="T597" s="458">
        <f t="shared" ref="T597:U597" si="745">Q597-Q596</f>
        <v>0</v>
      </c>
      <c r="U597" s="458">
        <f t="shared" si="745"/>
        <v>0</v>
      </c>
      <c r="V597" s="459"/>
      <c r="W597" s="619" t="str">
        <f t="shared" si="669"/>
        <v/>
      </c>
    </row>
    <row r="598" spans="1:23" s="401" customFormat="1" ht="24" hidden="1" customHeight="1">
      <c r="A598" s="366" t="s">
        <v>4295</v>
      </c>
      <c r="B598" s="408" t="s">
        <v>0</v>
      </c>
      <c r="C598" s="408" t="s">
        <v>2145</v>
      </c>
      <c r="D598" s="408" t="s">
        <v>2365</v>
      </c>
      <c r="E598" s="409" t="s">
        <v>615</v>
      </c>
      <c r="F598" s="410">
        <f>G598</f>
        <v>11.86</v>
      </c>
      <c r="G598" s="410">
        <f>[5]내역서!F598</f>
        <v>11.86</v>
      </c>
      <c r="H598" s="410">
        <v>11.86</v>
      </c>
      <c r="I598" s="410">
        <f>G598-H598</f>
        <v>0</v>
      </c>
      <c r="J598" s="410">
        <f>내역서!F598</f>
        <v>0</v>
      </c>
      <c r="K598" s="411">
        <v>3848.5</v>
      </c>
      <c r="L598" s="412">
        <f>INT($J598*K598)</f>
        <v>0</v>
      </c>
      <c r="M598" s="411">
        <v>16668.900000000001</v>
      </c>
      <c r="N598" s="412">
        <f>INT($J598*M598)</f>
        <v>0</v>
      </c>
      <c r="O598" s="411">
        <v>7734.8</v>
      </c>
      <c r="P598" s="412">
        <f>INT($J598*O598)</f>
        <v>0</v>
      </c>
      <c r="Q598" s="411">
        <f>+K598+M598+O598</f>
        <v>28252.2</v>
      </c>
      <c r="R598" s="412">
        <f>L598+N598+P598</f>
        <v>0</v>
      </c>
      <c r="S598" s="412"/>
      <c r="T598" s="412"/>
      <c r="U598" s="412"/>
      <c r="V598" s="409" t="s">
        <v>0</v>
      </c>
      <c r="W598" s="617" t="str">
        <f>+IF(J598&lt;0,"ng","")</f>
        <v/>
      </c>
    </row>
    <row r="599" spans="1:23" ht="24" hidden="1" customHeight="1">
      <c r="A599" s="372" t="s">
        <v>5549</v>
      </c>
      <c r="B599" s="413" t="s">
        <v>0</v>
      </c>
      <c r="C599" s="413" t="s">
        <v>689</v>
      </c>
      <c r="D599" s="413" t="s">
        <v>847</v>
      </c>
      <c r="E599" s="414" t="s">
        <v>651</v>
      </c>
      <c r="F599" s="415">
        <f t="shared" ref="F599:F643" si="746">G599</f>
        <v>11.86</v>
      </c>
      <c r="G599" s="415">
        <f>[5]내역서!F599</f>
        <v>11.86</v>
      </c>
      <c r="H599" s="415">
        <v>11.86</v>
      </c>
      <c r="I599" s="415">
        <f t="shared" ref="I599:I643" si="747">G599-H599</f>
        <v>0</v>
      </c>
      <c r="J599" s="415">
        <f>내역서!F599</f>
        <v>0</v>
      </c>
      <c r="K599" s="416">
        <v>3848.5</v>
      </c>
      <c r="L599" s="417">
        <f t="shared" ref="L599:L643" si="748">INT($J599*K599)</f>
        <v>0</v>
      </c>
      <c r="M599" s="416">
        <v>16668.900000000001</v>
      </c>
      <c r="N599" s="417">
        <f t="shared" ref="N599:N643" si="749">INT($J599*M599)</f>
        <v>0</v>
      </c>
      <c r="O599" s="416">
        <v>7734.8</v>
      </c>
      <c r="P599" s="417">
        <f t="shared" ref="P599:P643" si="750">INT($J599*O599)</f>
        <v>0</v>
      </c>
      <c r="Q599" s="416">
        <f t="shared" ref="Q599:Q643" si="751">+K599+M599+O599</f>
        <v>28252.2</v>
      </c>
      <c r="R599" s="417">
        <f t="shared" si="733"/>
        <v>0</v>
      </c>
      <c r="S599" s="417">
        <f t="shared" ref="S599" si="752">J599-J598</f>
        <v>0</v>
      </c>
      <c r="T599" s="417">
        <f t="shared" ref="T599:U599" si="753">Q599-Q598</f>
        <v>0</v>
      </c>
      <c r="U599" s="417">
        <f t="shared" si="753"/>
        <v>0</v>
      </c>
      <c r="V599" s="414"/>
      <c r="W599" s="619" t="str">
        <f t="shared" si="669"/>
        <v/>
      </c>
    </row>
    <row r="600" spans="1:23" s="401" customFormat="1" ht="24" hidden="1" customHeight="1">
      <c r="A600" s="366" t="s">
        <v>5564</v>
      </c>
      <c r="B600" s="408" t="s">
        <v>0</v>
      </c>
      <c r="C600" s="408" t="s">
        <v>2147</v>
      </c>
      <c r="D600" s="408" t="s">
        <v>2391</v>
      </c>
      <c r="E600" s="409" t="s">
        <v>615</v>
      </c>
      <c r="F600" s="410">
        <f>G600</f>
        <v>89.12</v>
      </c>
      <c r="G600" s="410">
        <f>[5]내역서!F600</f>
        <v>89.12</v>
      </c>
      <c r="H600" s="410">
        <v>89.12</v>
      </c>
      <c r="I600" s="410">
        <f>G600-H600</f>
        <v>0</v>
      </c>
      <c r="J600" s="410">
        <f>내역서!F600</f>
        <v>0</v>
      </c>
      <c r="K600" s="411">
        <v>2487.6</v>
      </c>
      <c r="L600" s="412">
        <f>INT($J600*K600)</f>
        <v>0</v>
      </c>
      <c r="M600" s="411">
        <v>13736.7</v>
      </c>
      <c r="N600" s="412">
        <f>INT($J600*M600)</f>
        <v>0</v>
      </c>
      <c r="O600" s="411">
        <v>4909.3</v>
      </c>
      <c r="P600" s="412">
        <f>INT($J600*O600)</f>
        <v>0</v>
      </c>
      <c r="Q600" s="411">
        <f>+K600+M600+O600</f>
        <v>21133.600000000002</v>
      </c>
      <c r="R600" s="412">
        <f>L600+N600+P600</f>
        <v>0</v>
      </c>
      <c r="S600" s="412"/>
      <c r="T600" s="412"/>
      <c r="U600" s="412"/>
      <c r="V600" s="409" t="s">
        <v>0</v>
      </c>
      <c r="W600" s="617" t="str">
        <f>+IF(J600&lt;0,"ng","")</f>
        <v/>
      </c>
    </row>
    <row r="601" spans="1:23" ht="24" hidden="1" customHeight="1">
      <c r="A601" s="372" t="s">
        <v>5565</v>
      </c>
      <c r="B601" s="413" t="s">
        <v>0</v>
      </c>
      <c r="C601" s="413" t="s">
        <v>691</v>
      </c>
      <c r="D601" s="413" t="s">
        <v>867</v>
      </c>
      <c r="E601" s="414" t="s">
        <v>651</v>
      </c>
      <c r="F601" s="415">
        <f t="shared" si="746"/>
        <v>89.12</v>
      </c>
      <c r="G601" s="415">
        <f>[5]내역서!F601</f>
        <v>89.12</v>
      </c>
      <c r="H601" s="415">
        <v>89.12</v>
      </c>
      <c r="I601" s="415">
        <f t="shared" si="747"/>
        <v>0</v>
      </c>
      <c r="J601" s="415">
        <f>내역서!F601</f>
        <v>0</v>
      </c>
      <c r="K601" s="416">
        <v>2487.6</v>
      </c>
      <c r="L601" s="417">
        <f t="shared" si="748"/>
        <v>0</v>
      </c>
      <c r="M601" s="416">
        <v>13736.7</v>
      </c>
      <c r="N601" s="417">
        <f t="shared" si="749"/>
        <v>0</v>
      </c>
      <c r="O601" s="416">
        <v>4909.3</v>
      </c>
      <c r="P601" s="417">
        <f t="shared" si="750"/>
        <v>0</v>
      </c>
      <c r="Q601" s="416">
        <f t="shared" si="751"/>
        <v>21133.600000000002</v>
      </c>
      <c r="R601" s="417">
        <f t="shared" si="733"/>
        <v>0</v>
      </c>
      <c r="S601" s="417">
        <f t="shared" ref="S601" si="754">J601-J600</f>
        <v>0</v>
      </c>
      <c r="T601" s="417">
        <f t="shared" ref="T601:U601" si="755">Q601-Q600</f>
        <v>0</v>
      </c>
      <c r="U601" s="417">
        <f t="shared" si="755"/>
        <v>0</v>
      </c>
      <c r="V601" s="414"/>
      <c r="W601" s="619" t="str">
        <f t="shared" si="669"/>
        <v/>
      </c>
    </row>
    <row r="602" spans="1:23" s="401" customFormat="1" ht="24" hidden="1" customHeight="1">
      <c r="A602" s="366" t="s">
        <v>2055</v>
      </c>
      <c r="B602" s="408" t="s">
        <v>0</v>
      </c>
      <c r="C602" s="408" t="s">
        <v>2149</v>
      </c>
      <c r="D602" s="408" t="s">
        <v>2150</v>
      </c>
      <c r="E602" s="409" t="s">
        <v>2104</v>
      </c>
      <c r="F602" s="410">
        <f>G602</f>
        <v>26.68</v>
      </c>
      <c r="G602" s="410">
        <f>[5]내역서!F602</f>
        <v>26.68</v>
      </c>
      <c r="H602" s="410">
        <v>26.68</v>
      </c>
      <c r="I602" s="410">
        <f>G602-H602</f>
        <v>0</v>
      </c>
      <c r="J602" s="410">
        <f>내역서!F602</f>
        <v>0</v>
      </c>
      <c r="K602" s="411">
        <v>11266.1</v>
      </c>
      <c r="L602" s="412">
        <f>INT($J602*K602)</f>
        <v>0</v>
      </c>
      <c r="M602" s="411">
        <v>26287.9</v>
      </c>
      <c r="N602" s="412">
        <f>INT($J602*M602)</f>
        <v>0</v>
      </c>
      <c r="O602" s="411">
        <v>0</v>
      </c>
      <c r="P602" s="412">
        <f>INT($J602*O602)</f>
        <v>0</v>
      </c>
      <c r="Q602" s="411">
        <f>+K602+M602+O602</f>
        <v>37554</v>
      </c>
      <c r="R602" s="412">
        <f>L602+N602+P602</f>
        <v>0</v>
      </c>
      <c r="S602" s="412"/>
      <c r="T602" s="412"/>
      <c r="U602" s="412"/>
      <c r="V602" s="409" t="s">
        <v>0</v>
      </c>
      <c r="W602" s="617" t="str">
        <f>+IF(J602&lt;0,"ng","")</f>
        <v/>
      </c>
    </row>
    <row r="603" spans="1:23" ht="24" hidden="1" customHeight="1">
      <c r="A603" s="372" t="s">
        <v>5444</v>
      </c>
      <c r="B603" s="413" t="s">
        <v>0</v>
      </c>
      <c r="C603" s="413" t="s">
        <v>693</v>
      </c>
      <c r="D603" s="413" t="s">
        <v>694</v>
      </c>
      <c r="E603" s="414" t="s">
        <v>671</v>
      </c>
      <c r="F603" s="415">
        <f t="shared" si="746"/>
        <v>26.68</v>
      </c>
      <c r="G603" s="415">
        <f>[5]내역서!F603</f>
        <v>26.68</v>
      </c>
      <c r="H603" s="415">
        <v>26.68</v>
      </c>
      <c r="I603" s="415">
        <f t="shared" si="747"/>
        <v>0</v>
      </c>
      <c r="J603" s="415">
        <f>내역서!F603</f>
        <v>0</v>
      </c>
      <c r="K603" s="416">
        <v>11266.1</v>
      </c>
      <c r="L603" s="417">
        <f t="shared" si="748"/>
        <v>0</v>
      </c>
      <c r="M603" s="416">
        <v>26287.9</v>
      </c>
      <c r="N603" s="417">
        <f t="shared" si="749"/>
        <v>0</v>
      </c>
      <c r="O603" s="416">
        <v>0</v>
      </c>
      <c r="P603" s="417">
        <f t="shared" si="750"/>
        <v>0</v>
      </c>
      <c r="Q603" s="416">
        <f t="shared" si="751"/>
        <v>37554</v>
      </c>
      <c r="R603" s="417">
        <f t="shared" si="733"/>
        <v>0</v>
      </c>
      <c r="S603" s="417">
        <f t="shared" ref="S603" si="756">J603-J602</f>
        <v>0</v>
      </c>
      <c r="T603" s="417">
        <f t="shared" ref="T603:U603" si="757">Q603-Q602</f>
        <v>0</v>
      </c>
      <c r="U603" s="417">
        <f t="shared" si="757"/>
        <v>0</v>
      </c>
      <c r="V603" s="414"/>
      <c r="W603" s="619" t="str">
        <f t="shared" si="669"/>
        <v/>
      </c>
    </row>
    <row r="604" spans="1:23" s="401" customFormat="1" ht="24" hidden="1" customHeight="1">
      <c r="A604" s="366" t="s">
        <v>5566</v>
      </c>
      <c r="B604" s="408" t="s">
        <v>0</v>
      </c>
      <c r="C604" s="408" t="s">
        <v>2149</v>
      </c>
      <c r="D604" s="408" t="s">
        <v>2151</v>
      </c>
      <c r="E604" s="409" t="s">
        <v>2104</v>
      </c>
      <c r="F604" s="410">
        <f>G604</f>
        <v>53.44</v>
      </c>
      <c r="G604" s="410">
        <f>[5]내역서!F604</f>
        <v>53.44</v>
      </c>
      <c r="H604" s="410">
        <v>53.44</v>
      </c>
      <c r="I604" s="410">
        <f>G604-H604</f>
        <v>0</v>
      </c>
      <c r="J604" s="410">
        <f>내역서!F604</f>
        <v>0</v>
      </c>
      <c r="K604" s="411">
        <v>12871.3</v>
      </c>
      <c r="L604" s="412">
        <f>INT($J604*K604)</f>
        <v>0</v>
      </c>
      <c r="M604" s="411">
        <v>30032.7</v>
      </c>
      <c r="N604" s="412">
        <f>INT($J604*M604)</f>
        <v>0</v>
      </c>
      <c r="O604" s="411">
        <v>0</v>
      </c>
      <c r="P604" s="412">
        <f>INT($J604*O604)</f>
        <v>0</v>
      </c>
      <c r="Q604" s="411">
        <f>+K604+M604+O604</f>
        <v>42904</v>
      </c>
      <c r="R604" s="412">
        <f>L604+N604+P604</f>
        <v>0</v>
      </c>
      <c r="S604" s="412"/>
      <c r="T604" s="412"/>
      <c r="U604" s="412"/>
      <c r="V604" s="409" t="s">
        <v>0</v>
      </c>
      <c r="W604" s="617" t="str">
        <f>+IF(J604&lt;0,"ng","")</f>
        <v/>
      </c>
    </row>
    <row r="605" spans="1:23" ht="24" hidden="1" customHeight="1">
      <c r="A605" s="372" t="s">
        <v>5549</v>
      </c>
      <c r="B605" s="413" t="s">
        <v>0</v>
      </c>
      <c r="C605" s="413" t="s">
        <v>693</v>
      </c>
      <c r="D605" s="413" t="s">
        <v>695</v>
      </c>
      <c r="E605" s="414" t="s">
        <v>671</v>
      </c>
      <c r="F605" s="415">
        <f t="shared" si="746"/>
        <v>53.44</v>
      </c>
      <c r="G605" s="415">
        <f>[5]내역서!F605</f>
        <v>53.44</v>
      </c>
      <c r="H605" s="415">
        <v>53.44</v>
      </c>
      <c r="I605" s="415">
        <f t="shared" si="747"/>
        <v>0</v>
      </c>
      <c r="J605" s="415">
        <f>내역서!F605</f>
        <v>0</v>
      </c>
      <c r="K605" s="416">
        <v>12871.3</v>
      </c>
      <c r="L605" s="417">
        <f t="shared" si="748"/>
        <v>0</v>
      </c>
      <c r="M605" s="416">
        <v>30032.7</v>
      </c>
      <c r="N605" s="417">
        <f t="shared" si="749"/>
        <v>0</v>
      </c>
      <c r="O605" s="416">
        <v>0</v>
      </c>
      <c r="P605" s="417">
        <f t="shared" si="750"/>
        <v>0</v>
      </c>
      <c r="Q605" s="416">
        <f t="shared" si="751"/>
        <v>42904</v>
      </c>
      <c r="R605" s="417">
        <f t="shared" si="733"/>
        <v>0</v>
      </c>
      <c r="S605" s="417">
        <f t="shared" ref="S605" si="758">J605-J604</f>
        <v>0</v>
      </c>
      <c r="T605" s="417">
        <f t="shared" ref="T605:U605" si="759">Q605-Q604</f>
        <v>0</v>
      </c>
      <c r="U605" s="417">
        <f t="shared" si="759"/>
        <v>0</v>
      </c>
      <c r="V605" s="414"/>
      <c r="W605" s="619" t="str">
        <f t="shared" si="669"/>
        <v/>
      </c>
    </row>
    <row r="606" spans="1:23" s="401" customFormat="1" ht="24" hidden="1" customHeight="1">
      <c r="A606" s="366" t="s">
        <v>5547</v>
      </c>
      <c r="B606" s="408" t="s">
        <v>0</v>
      </c>
      <c r="C606" s="408" t="s">
        <v>2153</v>
      </c>
      <c r="D606" s="408" t="s">
        <v>2369</v>
      </c>
      <c r="E606" s="409" t="s">
        <v>2104</v>
      </c>
      <c r="F606" s="410">
        <f>G606</f>
        <v>232.96</v>
      </c>
      <c r="G606" s="410">
        <f>[5]내역서!F606</f>
        <v>232.96</v>
      </c>
      <c r="H606" s="410">
        <v>232.96</v>
      </c>
      <c r="I606" s="410">
        <f>G606-H606</f>
        <v>0</v>
      </c>
      <c r="J606" s="410">
        <f>내역서!F606</f>
        <v>0</v>
      </c>
      <c r="K606" s="411">
        <v>5473.6</v>
      </c>
      <c r="L606" s="412">
        <f>INT($J606*K606)</f>
        <v>0</v>
      </c>
      <c r="M606" s="411">
        <v>28736.6</v>
      </c>
      <c r="N606" s="412">
        <f>INT($J606*M606)</f>
        <v>0</v>
      </c>
      <c r="O606" s="411">
        <v>0</v>
      </c>
      <c r="P606" s="412">
        <f>INT($J606*O606)</f>
        <v>0</v>
      </c>
      <c r="Q606" s="411">
        <f>+K606+M606+O606</f>
        <v>34210.199999999997</v>
      </c>
      <c r="R606" s="412">
        <f>L606+N606+P606</f>
        <v>0</v>
      </c>
      <c r="S606" s="412"/>
      <c r="T606" s="412"/>
      <c r="U606" s="412"/>
      <c r="V606" s="409" t="s">
        <v>0</v>
      </c>
      <c r="W606" s="617" t="str">
        <f>+IF(J606&lt;0,"ng","")</f>
        <v/>
      </c>
    </row>
    <row r="607" spans="1:23" ht="24" hidden="1" customHeight="1">
      <c r="A607" s="372" t="s">
        <v>5567</v>
      </c>
      <c r="B607" s="413" t="s">
        <v>0</v>
      </c>
      <c r="C607" s="413" t="s">
        <v>697</v>
      </c>
      <c r="D607" s="413" t="s">
        <v>849</v>
      </c>
      <c r="E607" s="414" t="s">
        <v>671</v>
      </c>
      <c r="F607" s="415">
        <f t="shared" si="746"/>
        <v>232.96</v>
      </c>
      <c r="G607" s="415">
        <f>[5]내역서!F607</f>
        <v>232.96</v>
      </c>
      <c r="H607" s="415">
        <v>232.96</v>
      </c>
      <c r="I607" s="415">
        <f t="shared" si="747"/>
        <v>0</v>
      </c>
      <c r="J607" s="415">
        <f>내역서!F607</f>
        <v>0</v>
      </c>
      <c r="K607" s="416">
        <v>5473.6</v>
      </c>
      <c r="L607" s="417">
        <f t="shared" si="748"/>
        <v>0</v>
      </c>
      <c r="M607" s="416">
        <v>28736.6</v>
      </c>
      <c r="N607" s="417">
        <f t="shared" si="749"/>
        <v>0</v>
      </c>
      <c r="O607" s="416">
        <v>0</v>
      </c>
      <c r="P607" s="417">
        <f t="shared" si="750"/>
        <v>0</v>
      </c>
      <c r="Q607" s="416">
        <f t="shared" si="751"/>
        <v>34210.199999999997</v>
      </c>
      <c r="R607" s="417">
        <f t="shared" si="733"/>
        <v>0</v>
      </c>
      <c r="S607" s="417">
        <f t="shared" ref="S607" si="760">J607-J606</f>
        <v>0</v>
      </c>
      <c r="T607" s="417">
        <f t="shared" ref="T607:U607" si="761">Q607-Q606</f>
        <v>0</v>
      </c>
      <c r="U607" s="417">
        <f t="shared" si="761"/>
        <v>0</v>
      </c>
      <c r="V607" s="414"/>
      <c r="W607" s="619" t="str">
        <f t="shared" si="669"/>
        <v/>
      </c>
    </row>
    <row r="608" spans="1:23" s="401" customFormat="1" ht="24" hidden="1" customHeight="1">
      <c r="A608" s="366" t="s">
        <v>5568</v>
      </c>
      <c r="B608" s="408" t="s">
        <v>0</v>
      </c>
      <c r="C608" s="408" t="s">
        <v>2157</v>
      </c>
      <c r="D608" s="408" t="s">
        <v>2158</v>
      </c>
      <c r="E608" s="409" t="s">
        <v>2104</v>
      </c>
      <c r="F608" s="410">
        <f>G608</f>
        <v>217.6</v>
      </c>
      <c r="G608" s="410">
        <f>[5]내역서!F608</f>
        <v>217.6</v>
      </c>
      <c r="H608" s="410">
        <v>217.6</v>
      </c>
      <c r="I608" s="410">
        <f>G608-H608</f>
        <v>0</v>
      </c>
      <c r="J608" s="410">
        <f>내역서!F608</f>
        <v>0</v>
      </c>
      <c r="K608" s="411">
        <v>4369.7</v>
      </c>
      <c r="L608" s="412">
        <f>INT($J608*K608)</f>
        <v>0</v>
      </c>
      <c r="M608" s="411">
        <v>9580.7999999999993</v>
      </c>
      <c r="N608" s="412">
        <f>INT($J608*M608)</f>
        <v>0</v>
      </c>
      <c r="O608" s="411">
        <v>0</v>
      </c>
      <c r="P608" s="412">
        <f>INT($J608*O608)</f>
        <v>0</v>
      </c>
      <c r="Q608" s="411">
        <f>+K608+M608+O608</f>
        <v>13950.5</v>
      </c>
      <c r="R608" s="412">
        <f>L608+N608+P608</f>
        <v>0</v>
      </c>
      <c r="S608" s="412"/>
      <c r="T608" s="412"/>
      <c r="U608" s="412"/>
      <c r="V608" s="409" t="s">
        <v>0</v>
      </c>
      <c r="W608" s="617" t="str">
        <f>+IF(J608&lt;0,"ng","")</f>
        <v/>
      </c>
    </row>
    <row r="609" spans="1:25" ht="24" hidden="1" customHeight="1">
      <c r="A609" s="372" t="s">
        <v>4425</v>
      </c>
      <c r="B609" s="413" t="s">
        <v>0</v>
      </c>
      <c r="C609" s="413" t="s">
        <v>700</v>
      </c>
      <c r="D609" s="413" t="s">
        <v>701</v>
      </c>
      <c r="E609" s="414" t="s">
        <v>671</v>
      </c>
      <c r="F609" s="415">
        <f t="shared" si="746"/>
        <v>217.6</v>
      </c>
      <c r="G609" s="415">
        <f>[5]내역서!F609</f>
        <v>217.6</v>
      </c>
      <c r="H609" s="415">
        <v>217.6</v>
      </c>
      <c r="I609" s="415">
        <f t="shared" si="747"/>
        <v>0</v>
      </c>
      <c r="J609" s="415">
        <f>내역서!F609</f>
        <v>0</v>
      </c>
      <c r="K609" s="416">
        <v>4369.7</v>
      </c>
      <c r="L609" s="417">
        <f t="shared" si="748"/>
        <v>0</v>
      </c>
      <c r="M609" s="416">
        <v>9580.7999999999993</v>
      </c>
      <c r="N609" s="417">
        <f t="shared" si="749"/>
        <v>0</v>
      </c>
      <c r="O609" s="416">
        <v>0</v>
      </c>
      <c r="P609" s="417">
        <f t="shared" si="750"/>
        <v>0</v>
      </c>
      <c r="Q609" s="416">
        <f t="shared" si="751"/>
        <v>13950.5</v>
      </c>
      <c r="R609" s="417">
        <f t="shared" si="733"/>
        <v>0</v>
      </c>
      <c r="S609" s="417">
        <f t="shared" ref="S609" si="762">J609-J608</f>
        <v>0</v>
      </c>
      <c r="T609" s="417">
        <f t="shared" ref="T609:U609" si="763">Q609-Q608</f>
        <v>0</v>
      </c>
      <c r="U609" s="417">
        <f t="shared" si="763"/>
        <v>0</v>
      </c>
      <c r="V609" s="414"/>
      <c r="W609" s="619" t="str">
        <f t="shared" si="669"/>
        <v/>
      </c>
    </row>
    <row r="610" spans="1:25" s="401" customFormat="1" ht="24" hidden="1" customHeight="1">
      <c r="A610" s="366" t="s">
        <v>5520</v>
      </c>
      <c r="B610" s="408" t="s">
        <v>0</v>
      </c>
      <c r="C610" s="408" t="s">
        <v>2370</v>
      </c>
      <c r="D610" s="408" t="s">
        <v>2371</v>
      </c>
      <c r="E610" s="409" t="s">
        <v>2161</v>
      </c>
      <c r="F610" s="410">
        <f>G610</f>
        <v>99.54</v>
      </c>
      <c r="G610" s="410">
        <f>[5]내역서!F610</f>
        <v>99.54</v>
      </c>
      <c r="H610" s="410">
        <v>99.54</v>
      </c>
      <c r="I610" s="410">
        <f>G610-H610</f>
        <v>0</v>
      </c>
      <c r="J610" s="410">
        <f>내역서!F610</f>
        <v>0</v>
      </c>
      <c r="K610" s="411">
        <v>1526.5</v>
      </c>
      <c r="L610" s="412">
        <f>INT($J610*K610)</f>
        <v>0</v>
      </c>
      <c r="M610" s="411">
        <v>17549.2</v>
      </c>
      <c r="N610" s="412">
        <f>INT($J610*M610)</f>
        <v>0</v>
      </c>
      <c r="O610" s="411">
        <v>0</v>
      </c>
      <c r="P610" s="412">
        <f>INT($J610*O610)</f>
        <v>0</v>
      </c>
      <c r="Q610" s="411">
        <f>+K610+M610+O610</f>
        <v>19075.7</v>
      </c>
      <c r="R610" s="412">
        <f>L610+N610+P610</f>
        <v>0</v>
      </c>
      <c r="S610" s="412"/>
      <c r="T610" s="412"/>
      <c r="U610" s="412"/>
      <c r="V610" s="409" t="s">
        <v>0</v>
      </c>
      <c r="W610" s="617" t="str">
        <f>+IF(J610&lt;0,"ng","")</f>
        <v/>
      </c>
    </row>
    <row r="611" spans="1:25" ht="24" hidden="1" customHeight="1">
      <c r="A611" s="372" t="s">
        <v>5569</v>
      </c>
      <c r="B611" s="413" t="s">
        <v>0</v>
      </c>
      <c r="C611" s="413" t="s">
        <v>850</v>
      </c>
      <c r="D611" s="413" t="s">
        <v>851</v>
      </c>
      <c r="E611" s="414" t="s">
        <v>704</v>
      </c>
      <c r="F611" s="415">
        <f t="shared" si="746"/>
        <v>99.54</v>
      </c>
      <c r="G611" s="415">
        <f>[5]내역서!F611</f>
        <v>99.54</v>
      </c>
      <c r="H611" s="415">
        <v>99.54</v>
      </c>
      <c r="I611" s="415">
        <f t="shared" si="747"/>
        <v>0</v>
      </c>
      <c r="J611" s="415">
        <f>내역서!F611</f>
        <v>0</v>
      </c>
      <c r="K611" s="416">
        <v>1526.5</v>
      </c>
      <c r="L611" s="417">
        <f t="shared" si="748"/>
        <v>0</v>
      </c>
      <c r="M611" s="416">
        <v>17549.2</v>
      </c>
      <c r="N611" s="417">
        <f t="shared" si="749"/>
        <v>0</v>
      </c>
      <c r="O611" s="416">
        <v>0</v>
      </c>
      <c r="P611" s="417">
        <f t="shared" si="750"/>
        <v>0</v>
      </c>
      <c r="Q611" s="416">
        <f t="shared" si="751"/>
        <v>19075.7</v>
      </c>
      <c r="R611" s="417">
        <f t="shared" si="733"/>
        <v>0</v>
      </c>
      <c r="S611" s="417">
        <f t="shared" ref="S611" si="764">J611-J610</f>
        <v>0</v>
      </c>
      <c r="T611" s="417">
        <f t="shared" ref="T611:U611" si="765">Q611-Q610</f>
        <v>0</v>
      </c>
      <c r="U611" s="417">
        <f t="shared" si="765"/>
        <v>0</v>
      </c>
      <c r="V611" s="414"/>
      <c r="W611" s="619" t="str">
        <f t="shared" si="669"/>
        <v/>
      </c>
    </row>
    <row r="612" spans="1:25" s="401" customFormat="1" ht="24" hidden="1" customHeight="1">
      <c r="A612" s="366" t="s">
        <v>5432</v>
      </c>
      <c r="B612" s="408" t="s">
        <v>0</v>
      </c>
      <c r="C612" s="408" t="s">
        <v>2370</v>
      </c>
      <c r="D612" s="408" t="s">
        <v>2373</v>
      </c>
      <c r="E612" s="409" t="s">
        <v>2104</v>
      </c>
      <c r="F612" s="410">
        <f>G612</f>
        <v>25.2</v>
      </c>
      <c r="G612" s="410">
        <f>[5]내역서!F612</f>
        <v>25.2</v>
      </c>
      <c r="H612" s="410">
        <v>25.2</v>
      </c>
      <c r="I612" s="410">
        <f>G612-H612</f>
        <v>0</v>
      </c>
      <c r="J612" s="410">
        <f>내역서!F612</f>
        <v>0</v>
      </c>
      <c r="K612" s="411">
        <v>932.2</v>
      </c>
      <c r="L612" s="412">
        <f>INT($J612*K612)</f>
        <v>0</v>
      </c>
      <c r="M612" s="411">
        <v>4552.3999999999996</v>
      </c>
      <c r="N612" s="412">
        <f>INT($J612*M612)</f>
        <v>0</v>
      </c>
      <c r="O612" s="411">
        <v>0</v>
      </c>
      <c r="P612" s="412">
        <f>INT($J612*O612)</f>
        <v>0</v>
      </c>
      <c r="Q612" s="411">
        <f>+K612+M612+O612</f>
        <v>5484.5999999999995</v>
      </c>
      <c r="R612" s="412">
        <f>L612+N612+P612</f>
        <v>0</v>
      </c>
      <c r="S612" s="412"/>
      <c r="T612" s="412"/>
      <c r="U612" s="412"/>
      <c r="V612" s="409" t="s">
        <v>0</v>
      </c>
      <c r="W612" s="617" t="str">
        <f>+IF(J612&lt;0,"ng","")</f>
        <v/>
      </c>
    </row>
    <row r="613" spans="1:25" ht="24" hidden="1" customHeight="1">
      <c r="A613" s="372" t="s">
        <v>5444</v>
      </c>
      <c r="B613" s="413" t="s">
        <v>0</v>
      </c>
      <c r="C613" s="413" t="s">
        <v>850</v>
      </c>
      <c r="D613" s="413" t="s">
        <v>852</v>
      </c>
      <c r="E613" s="414" t="s">
        <v>671</v>
      </c>
      <c r="F613" s="415">
        <f t="shared" si="746"/>
        <v>25.2</v>
      </c>
      <c r="G613" s="415">
        <f>[5]내역서!F613</f>
        <v>25.2</v>
      </c>
      <c r="H613" s="415">
        <v>25.2</v>
      </c>
      <c r="I613" s="415">
        <f t="shared" si="747"/>
        <v>0</v>
      </c>
      <c r="J613" s="415">
        <f>내역서!F613</f>
        <v>0</v>
      </c>
      <c r="K613" s="416">
        <v>932.2</v>
      </c>
      <c r="L613" s="417">
        <f t="shared" si="748"/>
        <v>0</v>
      </c>
      <c r="M613" s="416">
        <v>4552.3999999999996</v>
      </c>
      <c r="N613" s="417">
        <f t="shared" si="749"/>
        <v>0</v>
      </c>
      <c r="O613" s="416">
        <v>0</v>
      </c>
      <c r="P613" s="417">
        <f t="shared" si="750"/>
        <v>0</v>
      </c>
      <c r="Q613" s="416">
        <f t="shared" si="751"/>
        <v>5484.5999999999995</v>
      </c>
      <c r="R613" s="417">
        <f t="shared" si="733"/>
        <v>0</v>
      </c>
      <c r="S613" s="417">
        <f t="shared" ref="S613" si="766">J613-J612</f>
        <v>0</v>
      </c>
      <c r="T613" s="417">
        <f t="shared" ref="T613:U613" si="767">Q613-Q612</f>
        <v>0</v>
      </c>
      <c r="U613" s="417">
        <f t="shared" si="767"/>
        <v>0</v>
      </c>
      <c r="V613" s="414"/>
      <c r="W613" s="619" t="str">
        <f t="shared" si="669"/>
        <v/>
      </c>
    </row>
    <row r="614" spans="1:25" s="401" customFormat="1" ht="24" hidden="1" customHeight="1">
      <c r="A614" s="366" t="s">
        <v>2055</v>
      </c>
      <c r="B614" s="408" t="s">
        <v>0</v>
      </c>
      <c r="C614" s="408" t="s">
        <v>2166</v>
      </c>
      <c r="D614" s="408" t="s">
        <v>2168</v>
      </c>
      <c r="E614" s="409" t="s">
        <v>2104</v>
      </c>
      <c r="F614" s="410">
        <f>G614</f>
        <v>49.84</v>
      </c>
      <c r="G614" s="410">
        <f>[5]내역서!F614</f>
        <v>49.84</v>
      </c>
      <c r="H614" s="410">
        <v>49.84</v>
      </c>
      <c r="I614" s="410">
        <f>G614-H614</f>
        <v>0</v>
      </c>
      <c r="J614" s="410">
        <f>내역서!F614</f>
        <v>0</v>
      </c>
      <c r="K614" s="411">
        <v>5685.2</v>
      </c>
      <c r="L614" s="412">
        <f>INT($J614*K614)</f>
        <v>0</v>
      </c>
      <c r="M614" s="411">
        <v>11223.2</v>
      </c>
      <c r="N614" s="412">
        <f>INT($J614*M614)</f>
        <v>0</v>
      </c>
      <c r="O614" s="411">
        <v>0</v>
      </c>
      <c r="P614" s="412">
        <f>INT($J614*O614)</f>
        <v>0</v>
      </c>
      <c r="Q614" s="411">
        <f>+K614+M614+O614</f>
        <v>16908.400000000001</v>
      </c>
      <c r="R614" s="412">
        <f>L614+N614+P614</f>
        <v>0</v>
      </c>
      <c r="S614" s="412"/>
      <c r="T614" s="412"/>
      <c r="U614" s="412"/>
      <c r="V614" s="409" t="s">
        <v>0</v>
      </c>
      <c r="W614" s="617" t="str">
        <f>+IF(J614&lt;0,"ng","")</f>
        <v/>
      </c>
    </row>
    <row r="615" spans="1:25" ht="24" hidden="1" customHeight="1">
      <c r="A615" s="372" t="s">
        <v>5570</v>
      </c>
      <c r="B615" s="413" t="s">
        <v>0</v>
      </c>
      <c r="C615" s="413" t="s">
        <v>709</v>
      </c>
      <c r="D615" s="413" t="s">
        <v>711</v>
      </c>
      <c r="E615" s="414" t="s">
        <v>671</v>
      </c>
      <c r="F615" s="415">
        <f t="shared" si="746"/>
        <v>49.84</v>
      </c>
      <c r="G615" s="415">
        <f>[5]내역서!F615</f>
        <v>49.84</v>
      </c>
      <c r="H615" s="415">
        <v>49.84</v>
      </c>
      <c r="I615" s="415">
        <f t="shared" si="747"/>
        <v>0</v>
      </c>
      <c r="J615" s="415">
        <f>내역서!F615</f>
        <v>0</v>
      </c>
      <c r="K615" s="416">
        <v>5685.2</v>
      </c>
      <c r="L615" s="417">
        <f t="shared" si="748"/>
        <v>0</v>
      </c>
      <c r="M615" s="416">
        <v>11223.2</v>
      </c>
      <c r="N615" s="417">
        <f t="shared" si="749"/>
        <v>0</v>
      </c>
      <c r="O615" s="416">
        <v>0</v>
      </c>
      <c r="P615" s="417">
        <f t="shared" si="750"/>
        <v>0</v>
      </c>
      <c r="Q615" s="416">
        <f t="shared" si="751"/>
        <v>16908.400000000001</v>
      </c>
      <c r="R615" s="417">
        <f t="shared" si="733"/>
        <v>0</v>
      </c>
      <c r="S615" s="417">
        <f t="shared" ref="S615" si="768">J615-J614</f>
        <v>0</v>
      </c>
      <c r="T615" s="417">
        <f t="shared" ref="T615:U615" si="769">Q615-Q614</f>
        <v>0</v>
      </c>
      <c r="U615" s="417">
        <f t="shared" si="769"/>
        <v>0</v>
      </c>
      <c r="V615" s="414"/>
      <c r="W615" s="619" t="str">
        <f t="shared" si="669"/>
        <v/>
      </c>
    </row>
    <row r="616" spans="1:25" s="401" customFormat="1" ht="24" hidden="1" customHeight="1">
      <c r="A616" s="366" t="s">
        <v>2055</v>
      </c>
      <c r="B616" s="408" t="s">
        <v>0</v>
      </c>
      <c r="C616" s="408" t="s">
        <v>2166</v>
      </c>
      <c r="D616" s="408" t="s">
        <v>2167</v>
      </c>
      <c r="E616" s="409" t="s">
        <v>2104</v>
      </c>
      <c r="F616" s="410">
        <f>G616</f>
        <v>98.56</v>
      </c>
      <c r="G616" s="410">
        <f>[5]내역서!F616</f>
        <v>98.56</v>
      </c>
      <c r="H616" s="410">
        <v>98.56</v>
      </c>
      <c r="I616" s="410">
        <f>G616-H616</f>
        <v>0</v>
      </c>
      <c r="J616" s="410">
        <f>내역서!F616</f>
        <v>0</v>
      </c>
      <c r="K616" s="411">
        <v>5808.6</v>
      </c>
      <c r="L616" s="412">
        <f>INT($J616*K616)</f>
        <v>0</v>
      </c>
      <c r="M616" s="411">
        <v>12348.8</v>
      </c>
      <c r="N616" s="412">
        <f>INT($J616*M616)</f>
        <v>0</v>
      </c>
      <c r="O616" s="411">
        <v>0</v>
      </c>
      <c r="P616" s="412">
        <f>INT($J616*O616)</f>
        <v>0</v>
      </c>
      <c r="Q616" s="411">
        <f>+K616+M616+O616</f>
        <v>18157.400000000001</v>
      </c>
      <c r="R616" s="412">
        <f>L616+N616+P616</f>
        <v>0</v>
      </c>
      <c r="S616" s="412"/>
      <c r="T616" s="412"/>
      <c r="U616" s="412"/>
      <c r="V616" s="409" t="s">
        <v>0</v>
      </c>
      <c r="W616" s="617" t="str">
        <f>+IF(J616&lt;0,"ng","")</f>
        <v/>
      </c>
    </row>
    <row r="617" spans="1:25" ht="24" hidden="1" customHeight="1">
      <c r="A617" s="372" t="s">
        <v>5571</v>
      </c>
      <c r="B617" s="413" t="s">
        <v>0</v>
      </c>
      <c r="C617" s="413" t="s">
        <v>709</v>
      </c>
      <c r="D617" s="413" t="s">
        <v>710</v>
      </c>
      <c r="E617" s="414" t="s">
        <v>671</v>
      </c>
      <c r="F617" s="415">
        <f t="shared" si="746"/>
        <v>98.56</v>
      </c>
      <c r="G617" s="415">
        <f>[5]내역서!F617</f>
        <v>98.56</v>
      </c>
      <c r="H617" s="415">
        <v>98.56</v>
      </c>
      <c r="I617" s="415">
        <f t="shared" si="747"/>
        <v>0</v>
      </c>
      <c r="J617" s="415">
        <f>내역서!F617</f>
        <v>0</v>
      </c>
      <c r="K617" s="416">
        <v>5808.6</v>
      </c>
      <c r="L617" s="417">
        <f t="shared" si="748"/>
        <v>0</v>
      </c>
      <c r="M617" s="416">
        <v>12348.8</v>
      </c>
      <c r="N617" s="417">
        <f t="shared" si="749"/>
        <v>0</v>
      </c>
      <c r="O617" s="416">
        <v>0</v>
      </c>
      <c r="P617" s="417">
        <f t="shared" si="750"/>
        <v>0</v>
      </c>
      <c r="Q617" s="416">
        <f t="shared" si="751"/>
        <v>18157.400000000001</v>
      </c>
      <c r="R617" s="417">
        <f t="shared" si="733"/>
        <v>0</v>
      </c>
      <c r="S617" s="417">
        <f t="shared" ref="S617" si="770">J617-J616</f>
        <v>0</v>
      </c>
      <c r="T617" s="417">
        <f t="shared" ref="T617:U617" si="771">Q617-Q616</f>
        <v>0</v>
      </c>
      <c r="U617" s="417">
        <f t="shared" si="771"/>
        <v>0</v>
      </c>
      <c r="V617" s="414"/>
      <c r="W617" s="619" t="str">
        <f t="shared" si="669"/>
        <v/>
      </c>
    </row>
    <row r="618" spans="1:25" s="390" customFormat="1" ht="24" hidden="1" customHeight="1">
      <c r="A618" s="366" t="s">
        <v>5518</v>
      </c>
      <c r="B618" s="408" t="s">
        <v>0</v>
      </c>
      <c r="C618" s="408" t="s">
        <v>2375</v>
      </c>
      <c r="D618" s="408" t="s">
        <v>2376</v>
      </c>
      <c r="E618" s="409" t="s">
        <v>2104</v>
      </c>
      <c r="F618" s="410">
        <f>G618</f>
        <v>52.8</v>
      </c>
      <c r="G618" s="410">
        <f>[5]내역서!F618</f>
        <v>52.8</v>
      </c>
      <c r="H618" s="410">
        <v>52.8</v>
      </c>
      <c r="I618" s="410">
        <f>G618-H618</f>
        <v>0</v>
      </c>
      <c r="J618" s="410">
        <f>내역서!F618</f>
        <v>0</v>
      </c>
      <c r="K618" s="411">
        <v>3305.4</v>
      </c>
      <c r="L618" s="412">
        <f>INT($J618*K618)</f>
        <v>0</v>
      </c>
      <c r="M618" s="411">
        <v>9775.2000000000007</v>
      </c>
      <c r="N618" s="412">
        <f>INT($J618*M618)</f>
        <v>0</v>
      </c>
      <c r="O618" s="411">
        <v>0</v>
      </c>
      <c r="P618" s="412">
        <f>INT($J618*O618)</f>
        <v>0</v>
      </c>
      <c r="Q618" s="411">
        <f>+K618+M618+O618</f>
        <v>13080.6</v>
      </c>
      <c r="R618" s="412">
        <f>L618+N618+P618</f>
        <v>0</v>
      </c>
      <c r="S618" s="412"/>
      <c r="T618" s="412"/>
      <c r="U618" s="412"/>
      <c r="V618" s="409" t="s">
        <v>0</v>
      </c>
      <c r="W618" s="617" t="str">
        <f>+IF(J618&lt;0,"ng","")</f>
        <v/>
      </c>
      <c r="X618" s="618"/>
      <c r="Y618" s="618"/>
    </row>
    <row r="619" spans="1:25" s="69" customFormat="1" ht="24" hidden="1" customHeight="1">
      <c r="A619" s="372" t="s">
        <v>4298</v>
      </c>
      <c r="B619" s="413" t="s">
        <v>0</v>
      </c>
      <c r="C619" s="413" t="s">
        <v>853</v>
      </c>
      <c r="D619" s="413" t="s">
        <v>854</v>
      </c>
      <c r="E619" s="414" t="s">
        <v>671</v>
      </c>
      <c r="F619" s="415">
        <f t="shared" si="746"/>
        <v>52.8</v>
      </c>
      <c r="G619" s="415">
        <f>[5]내역서!F619</f>
        <v>52.8</v>
      </c>
      <c r="H619" s="415">
        <v>52.8</v>
      </c>
      <c r="I619" s="415">
        <f t="shared" si="747"/>
        <v>0</v>
      </c>
      <c r="J619" s="415">
        <f>내역서!F619</f>
        <v>0</v>
      </c>
      <c r="K619" s="416">
        <v>3305.4</v>
      </c>
      <c r="L619" s="417">
        <f t="shared" si="748"/>
        <v>0</v>
      </c>
      <c r="M619" s="416">
        <v>9775.2000000000007</v>
      </c>
      <c r="N619" s="417">
        <f t="shared" si="749"/>
        <v>0</v>
      </c>
      <c r="O619" s="416">
        <v>0</v>
      </c>
      <c r="P619" s="417">
        <f t="shared" si="750"/>
        <v>0</v>
      </c>
      <c r="Q619" s="416">
        <f t="shared" si="751"/>
        <v>13080.6</v>
      </c>
      <c r="R619" s="417">
        <f t="shared" si="733"/>
        <v>0</v>
      </c>
      <c r="S619" s="417">
        <f t="shared" ref="S619" si="772">J619-J618</f>
        <v>0</v>
      </c>
      <c r="T619" s="417">
        <f t="shared" ref="T619:U619" si="773">Q619-Q618</f>
        <v>0</v>
      </c>
      <c r="U619" s="417">
        <f t="shared" si="773"/>
        <v>0</v>
      </c>
      <c r="V619" s="414"/>
      <c r="W619" s="619" t="str">
        <f t="shared" si="669"/>
        <v/>
      </c>
      <c r="X619" s="74"/>
      <c r="Y619" s="74"/>
    </row>
    <row r="620" spans="1:25" s="401" customFormat="1" ht="24" hidden="1" customHeight="1">
      <c r="A620" s="366" t="s">
        <v>5572</v>
      </c>
      <c r="B620" s="408" t="s">
        <v>0</v>
      </c>
      <c r="C620" s="408" t="s">
        <v>2375</v>
      </c>
      <c r="D620" s="408" t="s">
        <v>2377</v>
      </c>
      <c r="E620" s="409" t="s">
        <v>2104</v>
      </c>
      <c r="F620" s="410">
        <f>G620</f>
        <v>155.19999999999999</v>
      </c>
      <c r="G620" s="410">
        <f>[5]내역서!F620</f>
        <v>155.19999999999999</v>
      </c>
      <c r="H620" s="410">
        <v>155.19999999999999</v>
      </c>
      <c r="I620" s="410">
        <f>G620-H620</f>
        <v>0</v>
      </c>
      <c r="J620" s="410">
        <f>내역서!F620</f>
        <v>0</v>
      </c>
      <c r="K620" s="411">
        <v>4253.3</v>
      </c>
      <c r="L620" s="412">
        <f>INT($J620*K620)</f>
        <v>0</v>
      </c>
      <c r="M620" s="411">
        <v>12083.2</v>
      </c>
      <c r="N620" s="412">
        <f>INT($J620*M620)</f>
        <v>0</v>
      </c>
      <c r="O620" s="411">
        <v>0</v>
      </c>
      <c r="P620" s="412">
        <f>INT($J620*O620)</f>
        <v>0</v>
      </c>
      <c r="Q620" s="411">
        <f>+K620+M620+O620</f>
        <v>16336.5</v>
      </c>
      <c r="R620" s="412">
        <f>L620+N620+P620</f>
        <v>0</v>
      </c>
      <c r="S620" s="412"/>
      <c r="T620" s="412"/>
      <c r="U620" s="412"/>
      <c r="V620" s="409" t="s">
        <v>0</v>
      </c>
      <c r="W620" s="617" t="str">
        <f>+IF(J620&lt;0,"ng","")</f>
        <v/>
      </c>
    </row>
    <row r="621" spans="1:25" ht="24" hidden="1" customHeight="1">
      <c r="A621" s="372" t="s">
        <v>4298</v>
      </c>
      <c r="B621" s="413" t="s">
        <v>0</v>
      </c>
      <c r="C621" s="413" t="s">
        <v>853</v>
      </c>
      <c r="D621" s="413" t="s">
        <v>855</v>
      </c>
      <c r="E621" s="414" t="s">
        <v>671</v>
      </c>
      <c r="F621" s="415">
        <f t="shared" si="746"/>
        <v>155.19999999999999</v>
      </c>
      <c r="G621" s="415">
        <f>[5]내역서!F621</f>
        <v>155.19999999999999</v>
      </c>
      <c r="H621" s="415">
        <v>155.19999999999999</v>
      </c>
      <c r="I621" s="415">
        <f t="shared" si="747"/>
        <v>0</v>
      </c>
      <c r="J621" s="415">
        <f>내역서!F621</f>
        <v>0</v>
      </c>
      <c r="K621" s="416">
        <v>4253.3</v>
      </c>
      <c r="L621" s="417">
        <f t="shared" si="748"/>
        <v>0</v>
      </c>
      <c r="M621" s="416">
        <v>12083.2</v>
      </c>
      <c r="N621" s="417">
        <f t="shared" si="749"/>
        <v>0</v>
      </c>
      <c r="O621" s="416">
        <v>0</v>
      </c>
      <c r="P621" s="417">
        <f t="shared" si="750"/>
        <v>0</v>
      </c>
      <c r="Q621" s="416">
        <f t="shared" si="751"/>
        <v>16336.5</v>
      </c>
      <c r="R621" s="417">
        <f t="shared" si="733"/>
        <v>0</v>
      </c>
      <c r="S621" s="417">
        <f t="shared" ref="S621" si="774">J621-J620</f>
        <v>0</v>
      </c>
      <c r="T621" s="417">
        <f t="shared" ref="T621:U621" si="775">Q621-Q620</f>
        <v>0</v>
      </c>
      <c r="U621" s="417">
        <f t="shared" si="775"/>
        <v>0</v>
      </c>
      <c r="V621" s="414"/>
      <c r="W621" s="619" t="str">
        <f t="shared" si="669"/>
        <v/>
      </c>
    </row>
    <row r="622" spans="1:25" s="401" customFormat="1" ht="24" hidden="1" customHeight="1">
      <c r="A622" s="366" t="s">
        <v>5573</v>
      </c>
      <c r="B622" s="408" t="s">
        <v>0</v>
      </c>
      <c r="C622" s="408" t="s">
        <v>2171</v>
      </c>
      <c r="D622" s="408" t="s">
        <v>2172</v>
      </c>
      <c r="E622" s="409" t="s">
        <v>2104</v>
      </c>
      <c r="F622" s="410">
        <f>G622</f>
        <v>25.6</v>
      </c>
      <c r="G622" s="410">
        <f>[5]내역서!F622</f>
        <v>25.6</v>
      </c>
      <c r="H622" s="410">
        <v>25.6</v>
      </c>
      <c r="I622" s="410">
        <f>G622-H622</f>
        <v>0</v>
      </c>
      <c r="J622" s="410">
        <f>내역서!F622</f>
        <v>0</v>
      </c>
      <c r="K622" s="411">
        <v>1535.4</v>
      </c>
      <c r="L622" s="412">
        <f>INT($J622*K622)</f>
        <v>0</v>
      </c>
      <c r="M622" s="411">
        <v>24054.7</v>
      </c>
      <c r="N622" s="412">
        <f>INT($J622*M622)</f>
        <v>0</v>
      </c>
      <c r="O622" s="411">
        <v>0</v>
      </c>
      <c r="P622" s="412">
        <f>INT($J622*O622)</f>
        <v>0</v>
      </c>
      <c r="Q622" s="411">
        <f>+K622+M622+O622</f>
        <v>25590.100000000002</v>
      </c>
      <c r="R622" s="412">
        <f>L622+N622+P622</f>
        <v>0</v>
      </c>
      <c r="S622" s="412"/>
      <c r="T622" s="412"/>
      <c r="U622" s="412"/>
      <c r="V622" s="409" t="s">
        <v>0</v>
      </c>
      <c r="W622" s="617" t="str">
        <f>+IF(J622&lt;0,"ng","")</f>
        <v/>
      </c>
    </row>
    <row r="623" spans="1:25" ht="24" hidden="1" customHeight="1">
      <c r="A623" s="372" t="s">
        <v>2072</v>
      </c>
      <c r="B623" s="413" t="s">
        <v>0</v>
      </c>
      <c r="C623" s="413" t="s">
        <v>714</v>
      </c>
      <c r="D623" s="413" t="s">
        <v>715</v>
      </c>
      <c r="E623" s="414" t="s">
        <v>671</v>
      </c>
      <c r="F623" s="415">
        <f t="shared" si="746"/>
        <v>25.6</v>
      </c>
      <c r="G623" s="415">
        <f>[5]내역서!F623</f>
        <v>25.6</v>
      </c>
      <c r="H623" s="415">
        <v>25.6</v>
      </c>
      <c r="I623" s="415">
        <f t="shared" si="747"/>
        <v>0</v>
      </c>
      <c r="J623" s="415">
        <f>내역서!F623</f>
        <v>0</v>
      </c>
      <c r="K623" s="416">
        <v>1535.4</v>
      </c>
      <c r="L623" s="417">
        <f t="shared" si="748"/>
        <v>0</v>
      </c>
      <c r="M623" s="416">
        <v>24054.7</v>
      </c>
      <c r="N623" s="417">
        <f t="shared" si="749"/>
        <v>0</v>
      </c>
      <c r="O623" s="416">
        <v>0</v>
      </c>
      <c r="P623" s="417">
        <f t="shared" si="750"/>
        <v>0</v>
      </c>
      <c r="Q623" s="416">
        <f t="shared" si="751"/>
        <v>25590.100000000002</v>
      </c>
      <c r="R623" s="417">
        <f t="shared" si="733"/>
        <v>0</v>
      </c>
      <c r="S623" s="417">
        <f t="shared" ref="S623" si="776">J623-J622</f>
        <v>0</v>
      </c>
      <c r="T623" s="417">
        <f t="shared" ref="T623:U623" si="777">Q623-Q622</f>
        <v>0</v>
      </c>
      <c r="U623" s="417">
        <f t="shared" si="777"/>
        <v>0</v>
      </c>
      <c r="V623" s="414"/>
      <c r="W623" s="619" t="str">
        <f t="shared" si="669"/>
        <v/>
      </c>
    </row>
    <row r="624" spans="1:25" s="401" customFormat="1" ht="24" hidden="1" customHeight="1">
      <c r="A624" s="366" t="s">
        <v>5574</v>
      </c>
      <c r="B624" s="408" t="s">
        <v>0</v>
      </c>
      <c r="C624" s="408" t="s">
        <v>2169</v>
      </c>
      <c r="D624" s="408" t="s">
        <v>2170</v>
      </c>
      <c r="E624" s="409" t="s">
        <v>6</v>
      </c>
      <c r="F624" s="410">
        <f>G624</f>
        <v>32</v>
      </c>
      <c r="G624" s="410">
        <f>[5]내역서!F624</f>
        <v>32</v>
      </c>
      <c r="H624" s="410">
        <v>32</v>
      </c>
      <c r="I624" s="410">
        <f>G624-H624</f>
        <v>0</v>
      </c>
      <c r="J624" s="410">
        <f>내역서!F624</f>
        <v>0</v>
      </c>
      <c r="K624" s="411">
        <v>4941.1000000000004</v>
      </c>
      <c r="L624" s="412">
        <f>INT($J624*K624)</f>
        <v>0</v>
      </c>
      <c r="M624" s="411">
        <v>13594.4</v>
      </c>
      <c r="N624" s="412">
        <f>INT($J624*M624)</f>
        <v>0</v>
      </c>
      <c r="O624" s="411">
        <v>0</v>
      </c>
      <c r="P624" s="412">
        <f>INT($J624*O624)</f>
        <v>0</v>
      </c>
      <c r="Q624" s="411">
        <f>+K624+M624+O624</f>
        <v>18535.5</v>
      </c>
      <c r="R624" s="412">
        <f>L624+N624+P624</f>
        <v>0</v>
      </c>
      <c r="S624" s="412"/>
      <c r="T624" s="412"/>
      <c r="U624" s="412"/>
      <c r="V624" s="409" t="s">
        <v>0</v>
      </c>
      <c r="W624" s="617" t="str">
        <f>+IF(J624&lt;0,"ng","")</f>
        <v/>
      </c>
    </row>
    <row r="625" spans="1:25" ht="24" hidden="1" customHeight="1">
      <c r="A625" s="372" t="s">
        <v>5549</v>
      </c>
      <c r="B625" s="413" t="s">
        <v>0</v>
      </c>
      <c r="C625" s="413" t="s">
        <v>712</v>
      </c>
      <c r="D625" s="413" t="s">
        <v>713</v>
      </c>
      <c r="E625" s="414" t="s">
        <v>6</v>
      </c>
      <c r="F625" s="415">
        <f t="shared" si="746"/>
        <v>32</v>
      </c>
      <c r="G625" s="415">
        <f>[5]내역서!F625</f>
        <v>32</v>
      </c>
      <c r="H625" s="415">
        <v>32</v>
      </c>
      <c r="I625" s="415">
        <f t="shared" si="747"/>
        <v>0</v>
      </c>
      <c r="J625" s="415">
        <f>내역서!F625</f>
        <v>0</v>
      </c>
      <c r="K625" s="416">
        <v>4941.1000000000004</v>
      </c>
      <c r="L625" s="417">
        <f t="shared" si="748"/>
        <v>0</v>
      </c>
      <c r="M625" s="416">
        <v>13594.4</v>
      </c>
      <c r="N625" s="417">
        <f t="shared" si="749"/>
        <v>0</v>
      </c>
      <c r="O625" s="416">
        <v>0</v>
      </c>
      <c r="P625" s="417">
        <f t="shared" si="750"/>
        <v>0</v>
      </c>
      <c r="Q625" s="416">
        <f t="shared" si="751"/>
        <v>18535.5</v>
      </c>
      <c r="R625" s="417">
        <f t="shared" si="733"/>
        <v>0</v>
      </c>
      <c r="S625" s="417">
        <f t="shared" ref="S625" si="778">J625-J624</f>
        <v>0</v>
      </c>
      <c r="T625" s="417">
        <f t="shared" ref="T625:U625" si="779">Q625-Q624</f>
        <v>0</v>
      </c>
      <c r="U625" s="417">
        <f t="shared" si="779"/>
        <v>0</v>
      </c>
      <c r="V625" s="414"/>
      <c r="W625" s="619" t="str">
        <f t="shared" si="669"/>
        <v/>
      </c>
    </row>
    <row r="626" spans="1:25" s="401" customFormat="1" ht="24" hidden="1" customHeight="1">
      <c r="A626" s="366" t="s">
        <v>2055</v>
      </c>
      <c r="B626" s="408" t="s">
        <v>0</v>
      </c>
      <c r="C626" s="408" t="s">
        <v>2392</v>
      </c>
      <c r="D626" s="408" t="s">
        <v>0</v>
      </c>
      <c r="E626" s="409" t="s">
        <v>2382</v>
      </c>
      <c r="F626" s="410">
        <f>G626</f>
        <v>2</v>
      </c>
      <c r="G626" s="410">
        <f>[5]내역서!F626</f>
        <v>2</v>
      </c>
      <c r="H626" s="410">
        <v>2</v>
      </c>
      <c r="I626" s="410">
        <f>G626-H626</f>
        <v>0</v>
      </c>
      <c r="J626" s="410">
        <f>내역서!F626</f>
        <v>0</v>
      </c>
      <c r="K626" s="411">
        <v>0</v>
      </c>
      <c r="L626" s="412">
        <f>INT($J626*K626)</f>
        <v>0</v>
      </c>
      <c r="M626" s="411">
        <v>38376</v>
      </c>
      <c r="N626" s="412">
        <f>INT($J626*M626)</f>
        <v>0</v>
      </c>
      <c r="O626" s="411">
        <v>0</v>
      </c>
      <c r="P626" s="412">
        <f>INT($J626*O626)</f>
        <v>0</v>
      </c>
      <c r="Q626" s="411">
        <f>+K626+M626+O626</f>
        <v>38376</v>
      </c>
      <c r="R626" s="412">
        <f>L626+N626+P626</f>
        <v>0</v>
      </c>
      <c r="S626" s="412"/>
      <c r="T626" s="412"/>
      <c r="U626" s="412"/>
      <c r="V626" s="409" t="s">
        <v>0</v>
      </c>
      <c r="W626" s="617" t="str">
        <f>+IF(J626&lt;0,"ng","")</f>
        <v/>
      </c>
    </row>
    <row r="627" spans="1:25" ht="24" hidden="1" customHeight="1">
      <c r="A627" s="372" t="s">
        <v>2072</v>
      </c>
      <c r="B627" s="413" t="s">
        <v>0</v>
      </c>
      <c r="C627" s="413" t="s">
        <v>868</v>
      </c>
      <c r="D627" s="413" t="s">
        <v>0</v>
      </c>
      <c r="E627" s="414" t="s">
        <v>859</v>
      </c>
      <c r="F627" s="415">
        <f t="shared" si="746"/>
        <v>2</v>
      </c>
      <c r="G627" s="415">
        <f>[5]내역서!F627</f>
        <v>2</v>
      </c>
      <c r="H627" s="415">
        <v>2</v>
      </c>
      <c r="I627" s="415">
        <f t="shared" si="747"/>
        <v>0</v>
      </c>
      <c r="J627" s="415">
        <f>내역서!F627</f>
        <v>0</v>
      </c>
      <c r="K627" s="416">
        <v>0</v>
      </c>
      <c r="L627" s="417">
        <f t="shared" si="748"/>
        <v>0</v>
      </c>
      <c r="M627" s="416">
        <v>38376</v>
      </c>
      <c r="N627" s="417">
        <f t="shared" si="749"/>
        <v>0</v>
      </c>
      <c r="O627" s="416">
        <v>0</v>
      </c>
      <c r="P627" s="417">
        <f t="shared" si="750"/>
        <v>0</v>
      </c>
      <c r="Q627" s="416">
        <f t="shared" si="751"/>
        <v>38376</v>
      </c>
      <c r="R627" s="417">
        <f t="shared" si="733"/>
        <v>0</v>
      </c>
      <c r="S627" s="417">
        <f t="shared" ref="S627" si="780">J627-J626</f>
        <v>0</v>
      </c>
      <c r="T627" s="417">
        <f t="shared" ref="T627:U627" si="781">Q627-Q626</f>
        <v>0</v>
      </c>
      <c r="U627" s="417">
        <f t="shared" si="781"/>
        <v>0</v>
      </c>
      <c r="V627" s="414"/>
      <c r="W627" s="619" t="str">
        <f t="shared" si="669"/>
        <v/>
      </c>
    </row>
    <row r="628" spans="1:25" s="401" customFormat="1" ht="24" hidden="1" customHeight="1">
      <c r="A628" s="366" t="s">
        <v>5575</v>
      </c>
      <c r="B628" s="408" t="s">
        <v>0</v>
      </c>
      <c r="C628" s="408" t="s">
        <v>1920</v>
      </c>
      <c r="D628" s="408" t="s">
        <v>37</v>
      </c>
      <c r="E628" s="409" t="s">
        <v>6</v>
      </c>
      <c r="F628" s="410">
        <f>G628</f>
        <v>8.1999999999999993</v>
      </c>
      <c r="G628" s="410">
        <f>[5]내역서!F628</f>
        <v>8.1999999999999993</v>
      </c>
      <c r="H628" s="410">
        <v>8.1999999999999993</v>
      </c>
      <c r="I628" s="410">
        <f>G628-H628</f>
        <v>0</v>
      </c>
      <c r="J628" s="410">
        <f>내역서!F628</f>
        <v>0</v>
      </c>
      <c r="K628" s="411">
        <v>30865.7</v>
      </c>
      <c r="L628" s="412">
        <f>INT($J628*K628)</f>
        <v>0</v>
      </c>
      <c r="M628" s="411">
        <v>29660</v>
      </c>
      <c r="N628" s="412">
        <f>INT($J628*M628)</f>
        <v>0</v>
      </c>
      <c r="O628" s="411">
        <v>0</v>
      </c>
      <c r="P628" s="412">
        <f>INT($J628*O628)</f>
        <v>0</v>
      </c>
      <c r="Q628" s="411">
        <f>+K628+M628+O628</f>
        <v>60525.7</v>
      </c>
      <c r="R628" s="412">
        <f>L628+N628+P628</f>
        <v>0</v>
      </c>
      <c r="S628" s="412"/>
      <c r="T628" s="412"/>
      <c r="U628" s="412"/>
      <c r="V628" s="409" t="s">
        <v>0</v>
      </c>
      <c r="W628" s="617" t="str">
        <f>+IF(J628&lt;0,"ng","")</f>
        <v/>
      </c>
    </row>
    <row r="629" spans="1:25" ht="24" hidden="1" customHeight="1">
      <c r="A629" s="372" t="s">
        <v>2072</v>
      </c>
      <c r="B629" s="413" t="s">
        <v>0</v>
      </c>
      <c r="C629" s="413" t="s">
        <v>735</v>
      </c>
      <c r="D629" s="413" t="s">
        <v>37</v>
      </c>
      <c r="E629" s="414" t="s">
        <v>6</v>
      </c>
      <c r="F629" s="415">
        <f t="shared" si="746"/>
        <v>8.1999999999999993</v>
      </c>
      <c r="G629" s="415">
        <f>[5]내역서!F629</f>
        <v>8.1999999999999993</v>
      </c>
      <c r="H629" s="415">
        <v>8.1999999999999993</v>
      </c>
      <c r="I629" s="415">
        <f t="shared" si="747"/>
        <v>0</v>
      </c>
      <c r="J629" s="415">
        <f>내역서!F629</f>
        <v>0</v>
      </c>
      <c r="K629" s="416">
        <v>30865.7</v>
      </c>
      <c r="L629" s="417">
        <f t="shared" si="748"/>
        <v>0</v>
      </c>
      <c r="M629" s="416">
        <v>29660</v>
      </c>
      <c r="N629" s="417">
        <f t="shared" si="749"/>
        <v>0</v>
      </c>
      <c r="O629" s="416">
        <v>0</v>
      </c>
      <c r="P629" s="417">
        <f t="shared" si="750"/>
        <v>0</v>
      </c>
      <c r="Q629" s="416">
        <f t="shared" si="751"/>
        <v>60525.7</v>
      </c>
      <c r="R629" s="417">
        <f t="shared" si="733"/>
        <v>0</v>
      </c>
      <c r="S629" s="417">
        <f t="shared" ref="S629" si="782">J629-J628</f>
        <v>0</v>
      </c>
      <c r="T629" s="417">
        <f t="shared" ref="T629:U629" si="783">Q629-Q628</f>
        <v>0</v>
      </c>
      <c r="U629" s="417">
        <f t="shared" si="783"/>
        <v>0</v>
      </c>
      <c r="V629" s="414"/>
      <c r="W629" s="619" t="str">
        <f t="shared" si="669"/>
        <v/>
      </c>
    </row>
    <row r="630" spans="1:25" s="401" customFormat="1" ht="24" hidden="1" customHeight="1">
      <c r="A630" s="366" t="s">
        <v>5547</v>
      </c>
      <c r="B630" s="408" t="s">
        <v>0</v>
      </c>
      <c r="C630" s="408" t="s">
        <v>2204</v>
      </c>
      <c r="D630" s="408" t="s">
        <v>2205</v>
      </c>
      <c r="E630" s="409" t="s">
        <v>6</v>
      </c>
      <c r="F630" s="410">
        <f>G630</f>
        <v>56.1</v>
      </c>
      <c r="G630" s="410">
        <f>[5]내역서!F630</f>
        <v>56.1</v>
      </c>
      <c r="H630" s="410">
        <v>56.1</v>
      </c>
      <c r="I630" s="410">
        <f>G630-H630</f>
        <v>0</v>
      </c>
      <c r="J630" s="410">
        <f>내역서!F630</f>
        <v>0</v>
      </c>
      <c r="K630" s="411">
        <v>1289.2</v>
      </c>
      <c r="L630" s="412">
        <f>INT($J630*K630)</f>
        <v>0</v>
      </c>
      <c r="M630" s="411">
        <v>1479.2</v>
      </c>
      <c r="N630" s="412">
        <f>INT($J630*M630)</f>
        <v>0</v>
      </c>
      <c r="O630" s="411">
        <v>0</v>
      </c>
      <c r="P630" s="412">
        <f>INT($J630*O630)</f>
        <v>0</v>
      </c>
      <c r="Q630" s="411">
        <f>+K630+M630+O630</f>
        <v>2768.4</v>
      </c>
      <c r="R630" s="412">
        <f>L630+N630+P630</f>
        <v>0</v>
      </c>
      <c r="S630" s="412"/>
      <c r="T630" s="412"/>
      <c r="U630" s="412"/>
      <c r="V630" s="409" t="s">
        <v>0</v>
      </c>
      <c r="W630" s="617" t="str">
        <f>+IF(J630&lt;0,"ng","")</f>
        <v/>
      </c>
    </row>
    <row r="631" spans="1:25" ht="24" hidden="1" customHeight="1">
      <c r="A631" s="372" t="s">
        <v>2072</v>
      </c>
      <c r="B631" s="413" t="s">
        <v>0</v>
      </c>
      <c r="C631" s="413" t="s">
        <v>748</v>
      </c>
      <c r="D631" s="413" t="s">
        <v>749</v>
      </c>
      <c r="E631" s="414" t="s">
        <v>6</v>
      </c>
      <c r="F631" s="415">
        <f t="shared" si="746"/>
        <v>56.1</v>
      </c>
      <c r="G631" s="415">
        <f>[5]내역서!F631</f>
        <v>56.1</v>
      </c>
      <c r="H631" s="415">
        <v>56.1</v>
      </c>
      <c r="I631" s="415">
        <f t="shared" si="747"/>
        <v>0</v>
      </c>
      <c r="J631" s="415">
        <f>내역서!F631</f>
        <v>0</v>
      </c>
      <c r="K631" s="416">
        <v>1289.2</v>
      </c>
      <c r="L631" s="417">
        <f t="shared" si="748"/>
        <v>0</v>
      </c>
      <c r="M631" s="416">
        <v>1479.2</v>
      </c>
      <c r="N631" s="417">
        <f t="shared" si="749"/>
        <v>0</v>
      </c>
      <c r="O631" s="416">
        <v>0</v>
      </c>
      <c r="P631" s="417">
        <f t="shared" si="750"/>
        <v>0</v>
      </c>
      <c r="Q631" s="416">
        <f t="shared" si="751"/>
        <v>2768.4</v>
      </c>
      <c r="R631" s="417">
        <f t="shared" si="733"/>
        <v>0</v>
      </c>
      <c r="S631" s="417">
        <f t="shared" ref="S631" si="784">J631-J630</f>
        <v>0</v>
      </c>
      <c r="T631" s="417">
        <f t="shared" ref="T631:U631" si="785">Q631-Q630</f>
        <v>0</v>
      </c>
      <c r="U631" s="417">
        <f t="shared" si="785"/>
        <v>0</v>
      </c>
      <c r="V631" s="414"/>
      <c r="W631" s="619" t="str">
        <f t="shared" si="669"/>
        <v/>
      </c>
    </row>
    <row r="632" spans="1:25" s="390" customFormat="1" ht="24" hidden="1" customHeight="1">
      <c r="A632" s="366" t="s">
        <v>5547</v>
      </c>
      <c r="B632" s="408" t="s">
        <v>0</v>
      </c>
      <c r="C632" s="408" t="s">
        <v>2252</v>
      </c>
      <c r="D632" s="408" t="s">
        <v>38</v>
      </c>
      <c r="E632" s="409" t="s">
        <v>1860</v>
      </c>
      <c r="F632" s="410">
        <f>G632</f>
        <v>2</v>
      </c>
      <c r="G632" s="410">
        <f>[5]내역서!F632</f>
        <v>2</v>
      </c>
      <c r="H632" s="410">
        <v>2</v>
      </c>
      <c r="I632" s="410">
        <f>G632-H632</f>
        <v>0</v>
      </c>
      <c r="J632" s="410">
        <f>내역서!F632</f>
        <v>0</v>
      </c>
      <c r="K632" s="411">
        <v>138587.9</v>
      </c>
      <c r="L632" s="412">
        <f>INT($J632*K632)</f>
        <v>0</v>
      </c>
      <c r="M632" s="411">
        <v>73747.199999999997</v>
      </c>
      <c r="N632" s="412">
        <f>INT($J632*M632)</f>
        <v>0</v>
      </c>
      <c r="O632" s="411">
        <v>0</v>
      </c>
      <c r="P632" s="412">
        <f>INT($J632*O632)</f>
        <v>0</v>
      </c>
      <c r="Q632" s="411">
        <f>+K632+M632+O632</f>
        <v>212335.09999999998</v>
      </c>
      <c r="R632" s="412">
        <f>L632+N632+P632</f>
        <v>0</v>
      </c>
      <c r="S632" s="412"/>
      <c r="T632" s="412"/>
      <c r="U632" s="412"/>
      <c r="V632" s="409" t="s">
        <v>0</v>
      </c>
      <c r="W632" s="617" t="str">
        <f>+IF(J632&lt;0,"ng","")</f>
        <v/>
      </c>
      <c r="X632" s="618"/>
      <c r="Y632" s="618"/>
    </row>
    <row r="633" spans="1:25" s="69" customFormat="1" ht="24" hidden="1" customHeight="1">
      <c r="A633" s="372" t="s">
        <v>5576</v>
      </c>
      <c r="B633" s="413" t="s">
        <v>0</v>
      </c>
      <c r="C633" s="413" t="s">
        <v>782</v>
      </c>
      <c r="D633" s="413" t="s">
        <v>38</v>
      </c>
      <c r="E633" s="414" t="s">
        <v>729</v>
      </c>
      <c r="F633" s="415">
        <f t="shared" si="746"/>
        <v>2</v>
      </c>
      <c r="G633" s="415">
        <f>[5]내역서!F633</f>
        <v>2</v>
      </c>
      <c r="H633" s="415">
        <v>2</v>
      </c>
      <c r="I633" s="415">
        <f t="shared" si="747"/>
        <v>0</v>
      </c>
      <c r="J633" s="415">
        <f>내역서!F633</f>
        <v>0</v>
      </c>
      <c r="K633" s="416">
        <v>138587.9</v>
      </c>
      <c r="L633" s="417">
        <f t="shared" si="748"/>
        <v>0</v>
      </c>
      <c r="M633" s="416">
        <v>73747.199999999997</v>
      </c>
      <c r="N633" s="417">
        <f t="shared" si="749"/>
        <v>0</v>
      </c>
      <c r="O633" s="416">
        <v>0</v>
      </c>
      <c r="P633" s="417">
        <f t="shared" si="750"/>
        <v>0</v>
      </c>
      <c r="Q633" s="416">
        <f t="shared" si="751"/>
        <v>212335.09999999998</v>
      </c>
      <c r="R633" s="417">
        <f t="shared" si="733"/>
        <v>0</v>
      </c>
      <c r="S633" s="417">
        <f t="shared" ref="S633" si="786">J633-J632</f>
        <v>0</v>
      </c>
      <c r="T633" s="417">
        <f t="shared" ref="T633:U633" si="787">Q633-Q632</f>
        <v>0</v>
      </c>
      <c r="U633" s="417">
        <f t="shared" si="787"/>
        <v>0</v>
      </c>
      <c r="V633" s="414"/>
      <c r="W633" s="619" t="str">
        <f t="shared" si="669"/>
        <v/>
      </c>
      <c r="X633" s="74"/>
      <c r="Y633" s="74"/>
    </row>
    <row r="634" spans="1:25" s="401" customFormat="1" ht="24" hidden="1" customHeight="1">
      <c r="A634" s="366" t="s">
        <v>2055</v>
      </c>
      <c r="B634" s="408" t="s">
        <v>0</v>
      </c>
      <c r="C634" s="408" t="s">
        <v>2384</v>
      </c>
      <c r="D634" s="408" t="s">
        <v>2393</v>
      </c>
      <c r="E634" s="409" t="s">
        <v>1860</v>
      </c>
      <c r="F634" s="410">
        <f>G634</f>
        <v>2</v>
      </c>
      <c r="G634" s="410">
        <f>[5]내역서!F634</f>
        <v>2</v>
      </c>
      <c r="H634" s="410">
        <v>2</v>
      </c>
      <c r="I634" s="410">
        <f>G634-H634</f>
        <v>0</v>
      </c>
      <c r="J634" s="410">
        <f>내역서!F634</f>
        <v>0</v>
      </c>
      <c r="K634" s="411">
        <v>785885.8</v>
      </c>
      <c r="L634" s="412">
        <f>INT($J634*K634)</f>
        <v>0</v>
      </c>
      <c r="M634" s="411">
        <v>359632.8</v>
      </c>
      <c r="N634" s="412">
        <f>INT($J634*M634)</f>
        <v>0</v>
      </c>
      <c r="O634" s="411">
        <v>0</v>
      </c>
      <c r="P634" s="412">
        <f>INT($J634*O634)</f>
        <v>0</v>
      </c>
      <c r="Q634" s="411">
        <f>+K634+M634+O634</f>
        <v>1145518.6000000001</v>
      </c>
      <c r="R634" s="412">
        <f>L634+N634+P634</f>
        <v>0</v>
      </c>
      <c r="S634" s="412"/>
      <c r="T634" s="412"/>
      <c r="U634" s="412"/>
      <c r="V634" s="409" t="s">
        <v>0</v>
      </c>
      <c r="W634" s="617" t="str">
        <f>+IF(J634&lt;0,"ng","")</f>
        <v/>
      </c>
    </row>
    <row r="635" spans="1:25" ht="24" hidden="1" customHeight="1">
      <c r="A635" s="372" t="s">
        <v>2072</v>
      </c>
      <c r="B635" s="413" t="s">
        <v>0</v>
      </c>
      <c r="C635" s="413" t="s">
        <v>860</v>
      </c>
      <c r="D635" s="413" t="s">
        <v>869</v>
      </c>
      <c r="E635" s="414" t="s">
        <v>729</v>
      </c>
      <c r="F635" s="415">
        <f t="shared" si="746"/>
        <v>2</v>
      </c>
      <c r="G635" s="415">
        <f>[5]내역서!F635</f>
        <v>2</v>
      </c>
      <c r="H635" s="415">
        <v>2</v>
      </c>
      <c r="I635" s="415">
        <f t="shared" si="747"/>
        <v>0</v>
      </c>
      <c r="J635" s="415">
        <f>내역서!F635</f>
        <v>0</v>
      </c>
      <c r="K635" s="416">
        <v>785885.8</v>
      </c>
      <c r="L635" s="417">
        <f t="shared" si="748"/>
        <v>0</v>
      </c>
      <c r="M635" s="416">
        <v>359632.8</v>
      </c>
      <c r="N635" s="417">
        <f t="shared" si="749"/>
        <v>0</v>
      </c>
      <c r="O635" s="416">
        <v>0</v>
      </c>
      <c r="P635" s="417">
        <f t="shared" si="750"/>
        <v>0</v>
      </c>
      <c r="Q635" s="416">
        <f t="shared" si="751"/>
        <v>1145518.6000000001</v>
      </c>
      <c r="R635" s="417">
        <f t="shared" si="733"/>
        <v>0</v>
      </c>
      <c r="S635" s="417">
        <f t="shared" ref="S635" si="788">J635-J634</f>
        <v>0</v>
      </c>
      <c r="T635" s="417">
        <f t="shared" ref="T635:U635" si="789">Q635-Q634</f>
        <v>0</v>
      </c>
      <c r="U635" s="417">
        <f t="shared" si="789"/>
        <v>0</v>
      </c>
      <c r="V635" s="414"/>
      <c r="W635" s="619" t="str">
        <f t="shared" si="669"/>
        <v/>
      </c>
    </row>
    <row r="636" spans="1:25" s="401" customFormat="1" ht="24" hidden="1" customHeight="1">
      <c r="A636" s="366" t="s">
        <v>5547</v>
      </c>
      <c r="B636" s="408" t="s">
        <v>0</v>
      </c>
      <c r="C636" s="408" t="s">
        <v>2217</v>
      </c>
      <c r="D636" s="408" t="s">
        <v>2</v>
      </c>
      <c r="E636" s="409" t="s">
        <v>2104</v>
      </c>
      <c r="F636" s="410">
        <f>G636</f>
        <v>280.56</v>
      </c>
      <c r="G636" s="410">
        <f>[5]내역서!F636</f>
        <v>280.56</v>
      </c>
      <c r="H636" s="410">
        <v>280.56</v>
      </c>
      <c r="I636" s="410">
        <f>G636-H636</f>
        <v>0</v>
      </c>
      <c r="J636" s="410">
        <f>내역서!F636</f>
        <v>0</v>
      </c>
      <c r="K636" s="411">
        <v>0</v>
      </c>
      <c r="L636" s="412">
        <f>INT($J636*K636)</f>
        <v>0</v>
      </c>
      <c r="M636" s="411">
        <v>497.6</v>
      </c>
      <c r="N636" s="412">
        <f>INT($J636*M636)</f>
        <v>0</v>
      </c>
      <c r="O636" s="411">
        <v>0</v>
      </c>
      <c r="P636" s="412">
        <f>INT($J636*O636)</f>
        <v>0</v>
      </c>
      <c r="Q636" s="411">
        <f>+K636+M636+O636</f>
        <v>497.6</v>
      </c>
      <c r="R636" s="412">
        <f>L636+N636+P636</f>
        <v>0</v>
      </c>
      <c r="S636" s="412"/>
      <c r="T636" s="412"/>
      <c r="U636" s="412"/>
      <c r="V636" s="409" t="s">
        <v>0</v>
      </c>
      <c r="W636" s="617" t="str">
        <f>+IF(J636&lt;0,"ng","")</f>
        <v/>
      </c>
    </row>
    <row r="637" spans="1:25" ht="24" hidden="1" customHeight="1">
      <c r="A637" s="372" t="s">
        <v>5549</v>
      </c>
      <c r="B637" s="413" t="s">
        <v>0</v>
      </c>
      <c r="C637" s="413" t="s">
        <v>761</v>
      </c>
      <c r="D637" s="413" t="s">
        <v>2</v>
      </c>
      <c r="E637" s="414" t="s">
        <v>671</v>
      </c>
      <c r="F637" s="415">
        <f t="shared" si="746"/>
        <v>280.56</v>
      </c>
      <c r="G637" s="415">
        <f>[5]내역서!F637</f>
        <v>280.56</v>
      </c>
      <c r="H637" s="415">
        <v>280.56</v>
      </c>
      <c r="I637" s="415">
        <f t="shared" si="747"/>
        <v>0</v>
      </c>
      <c r="J637" s="415">
        <f>내역서!F637</f>
        <v>0</v>
      </c>
      <c r="K637" s="416">
        <v>0</v>
      </c>
      <c r="L637" s="417">
        <f t="shared" si="748"/>
        <v>0</v>
      </c>
      <c r="M637" s="416">
        <v>497.6</v>
      </c>
      <c r="N637" s="417">
        <f t="shared" si="749"/>
        <v>0</v>
      </c>
      <c r="O637" s="416">
        <v>0</v>
      </c>
      <c r="P637" s="417">
        <f t="shared" si="750"/>
        <v>0</v>
      </c>
      <c r="Q637" s="416">
        <f t="shared" si="751"/>
        <v>497.6</v>
      </c>
      <c r="R637" s="417">
        <f t="shared" si="733"/>
        <v>0</v>
      </c>
      <c r="S637" s="417">
        <f t="shared" ref="S637" si="790">J637-J636</f>
        <v>0</v>
      </c>
      <c r="T637" s="417">
        <f t="shared" ref="T637:U637" si="791">Q637-Q636</f>
        <v>0</v>
      </c>
      <c r="U637" s="417">
        <f t="shared" si="791"/>
        <v>0</v>
      </c>
      <c r="V637" s="414"/>
      <c r="W637" s="619" t="str">
        <f t="shared" si="669"/>
        <v/>
      </c>
    </row>
    <row r="638" spans="1:25" s="390" customFormat="1" ht="24" hidden="1" customHeight="1">
      <c r="A638" s="366" t="s">
        <v>5577</v>
      </c>
      <c r="B638" s="408" t="s">
        <v>0</v>
      </c>
      <c r="C638" s="408" t="s">
        <v>2192</v>
      </c>
      <c r="D638" s="408" t="s">
        <v>2195</v>
      </c>
      <c r="E638" s="409" t="s">
        <v>2194</v>
      </c>
      <c r="F638" s="410">
        <f>G638</f>
        <v>80</v>
      </c>
      <c r="G638" s="410">
        <f>[5]내역서!F638</f>
        <v>80</v>
      </c>
      <c r="H638" s="410">
        <v>80</v>
      </c>
      <c r="I638" s="410">
        <f>G638-H638</f>
        <v>0</v>
      </c>
      <c r="J638" s="410">
        <f>내역서!F638</f>
        <v>0</v>
      </c>
      <c r="K638" s="411">
        <v>86.2</v>
      </c>
      <c r="L638" s="412">
        <f>INT($J638*K638)</f>
        <v>0</v>
      </c>
      <c r="M638" s="411">
        <v>0</v>
      </c>
      <c r="N638" s="412">
        <f>INT($J638*M638)</f>
        <v>0</v>
      </c>
      <c r="O638" s="411">
        <v>0</v>
      </c>
      <c r="P638" s="412">
        <f>INT($J638*O638)</f>
        <v>0</v>
      </c>
      <c r="Q638" s="411">
        <f>+K638+M638+O638</f>
        <v>86.2</v>
      </c>
      <c r="R638" s="412">
        <f>L638+N638+P638</f>
        <v>0</v>
      </c>
      <c r="S638" s="412"/>
      <c r="T638" s="412"/>
      <c r="U638" s="412"/>
      <c r="V638" s="409" t="s">
        <v>0</v>
      </c>
      <c r="W638" s="617" t="str">
        <f>+IF(J638&lt;0,"ng","")</f>
        <v/>
      </c>
      <c r="X638" s="618"/>
      <c r="Y638" s="618"/>
    </row>
    <row r="639" spans="1:25" s="69" customFormat="1" ht="24" hidden="1" customHeight="1">
      <c r="A639" s="372" t="s">
        <v>5578</v>
      </c>
      <c r="B639" s="413" t="s">
        <v>0</v>
      </c>
      <c r="C639" s="413" t="s">
        <v>736</v>
      </c>
      <c r="D639" s="413" t="s">
        <v>739</v>
      </c>
      <c r="E639" s="414" t="s">
        <v>738</v>
      </c>
      <c r="F639" s="415">
        <f t="shared" si="746"/>
        <v>80</v>
      </c>
      <c r="G639" s="415">
        <f>[5]내역서!F639</f>
        <v>80</v>
      </c>
      <c r="H639" s="415">
        <v>80</v>
      </c>
      <c r="I639" s="415">
        <f t="shared" si="747"/>
        <v>0</v>
      </c>
      <c r="J639" s="415">
        <f>내역서!F639</f>
        <v>0</v>
      </c>
      <c r="K639" s="416">
        <v>86.2</v>
      </c>
      <c r="L639" s="417">
        <f t="shared" si="748"/>
        <v>0</v>
      </c>
      <c r="M639" s="416">
        <v>0</v>
      </c>
      <c r="N639" s="417">
        <f t="shared" si="749"/>
        <v>0</v>
      </c>
      <c r="O639" s="416">
        <v>0</v>
      </c>
      <c r="P639" s="417">
        <f t="shared" si="750"/>
        <v>0</v>
      </c>
      <c r="Q639" s="416">
        <f t="shared" si="751"/>
        <v>86.2</v>
      </c>
      <c r="R639" s="417">
        <f t="shared" si="733"/>
        <v>0</v>
      </c>
      <c r="S639" s="417">
        <f t="shared" ref="S639" si="792">J639-J638</f>
        <v>0</v>
      </c>
      <c r="T639" s="417">
        <f t="shared" ref="T639:U639" si="793">Q639-Q638</f>
        <v>0</v>
      </c>
      <c r="U639" s="417">
        <f t="shared" si="793"/>
        <v>0</v>
      </c>
      <c r="V639" s="414"/>
      <c r="W639" s="619" t="str">
        <f t="shared" si="669"/>
        <v/>
      </c>
      <c r="X639" s="74"/>
      <c r="Y639" s="74"/>
    </row>
    <row r="640" spans="1:25" s="401" customFormat="1" ht="24" hidden="1" customHeight="1">
      <c r="A640" s="366" t="s">
        <v>5547</v>
      </c>
      <c r="B640" s="408" t="s">
        <v>0</v>
      </c>
      <c r="C640" s="408" t="s">
        <v>2196</v>
      </c>
      <c r="D640" s="408" t="s">
        <v>2195</v>
      </c>
      <c r="E640" s="409" t="s">
        <v>2194</v>
      </c>
      <c r="F640" s="410">
        <f>G640</f>
        <v>264</v>
      </c>
      <c r="G640" s="410">
        <f>[5]내역서!F640</f>
        <v>264</v>
      </c>
      <c r="H640" s="410">
        <v>264</v>
      </c>
      <c r="I640" s="410">
        <f>G640-H640</f>
        <v>0</v>
      </c>
      <c r="J640" s="410">
        <f>내역서!F640</f>
        <v>0</v>
      </c>
      <c r="K640" s="411">
        <v>258.5</v>
      </c>
      <c r="L640" s="412">
        <f>INT($J640*K640)</f>
        <v>0</v>
      </c>
      <c r="M640" s="411">
        <v>0</v>
      </c>
      <c r="N640" s="412">
        <f>INT($J640*M640)</f>
        <v>0</v>
      </c>
      <c r="O640" s="411">
        <v>0</v>
      </c>
      <c r="P640" s="412">
        <f>INT($J640*O640)</f>
        <v>0</v>
      </c>
      <c r="Q640" s="411">
        <f>+K640+M640+O640</f>
        <v>258.5</v>
      </c>
      <c r="R640" s="412">
        <f>L640+N640+P640</f>
        <v>0</v>
      </c>
      <c r="S640" s="412"/>
      <c r="T640" s="412"/>
      <c r="U640" s="412"/>
      <c r="V640" s="409" t="s">
        <v>0</v>
      </c>
      <c r="W640" s="617" t="str">
        <f>+IF(J640&lt;0,"ng","")</f>
        <v/>
      </c>
    </row>
    <row r="641" spans="1:23" ht="24" hidden="1" customHeight="1">
      <c r="A641" s="372" t="s">
        <v>5579</v>
      </c>
      <c r="B641" s="413" t="s">
        <v>0</v>
      </c>
      <c r="C641" s="413" t="s">
        <v>740</v>
      </c>
      <c r="D641" s="413" t="s">
        <v>739</v>
      </c>
      <c r="E641" s="414" t="s">
        <v>738</v>
      </c>
      <c r="F641" s="415">
        <f t="shared" si="746"/>
        <v>264</v>
      </c>
      <c r="G641" s="415">
        <f>[5]내역서!F641</f>
        <v>264</v>
      </c>
      <c r="H641" s="415">
        <v>264</v>
      </c>
      <c r="I641" s="415">
        <f t="shared" si="747"/>
        <v>0</v>
      </c>
      <c r="J641" s="415">
        <f>내역서!F641</f>
        <v>0</v>
      </c>
      <c r="K641" s="416">
        <v>258.5</v>
      </c>
      <c r="L641" s="417">
        <f t="shared" si="748"/>
        <v>0</v>
      </c>
      <c r="M641" s="416">
        <v>0</v>
      </c>
      <c r="N641" s="417">
        <f t="shared" si="749"/>
        <v>0</v>
      </c>
      <c r="O641" s="416">
        <v>0</v>
      </c>
      <c r="P641" s="417">
        <f t="shared" si="750"/>
        <v>0</v>
      </c>
      <c r="Q641" s="416">
        <f t="shared" si="751"/>
        <v>258.5</v>
      </c>
      <c r="R641" s="417">
        <f t="shared" si="733"/>
        <v>0</v>
      </c>
      <c r="S641" s="417">
        <f t="shared" ref="S641" si="794">J641-J640</f>
        <v>0</v>
      </c>
      <c r="T641" s="417">
        <f t="shared" ref="T641:U641" si="795">Q641-Q640</f>
        <v>0</v>
      </c>
      <c r="U641" s="417">
        <f t="shared" si="795"/>
        <v>0</v>
      </c>
      <c r="V641" s="414"/>
      <c r="W641" s="619" t="str">
        <f t="shared" si="669"/>
        <v/>
      </c>
    </row>
    <row r="642" spans="1:23" s="401" customFormat="1" ht="24" hidden="1" customHeight="1">
      <c r="A642" s="366" t="s">
        <v>2055</v>
      </c>
      <c r="B642" s="408" t="s">
        <v>0</v>
      </c>
      <c r="C642" s="408" t="s">
        <v>2386</v>
      </c>
      <c r="D642" s="408" t="s">
        <v>2387</v>
      </c>
      <c r="E642" s="409" t="s">
        <v>20</v>
      </c>
      <c r="F642" s="410">
        <f>G642</f>
        <v>9.5559999999999992</v>
      </c>
      <c r="G642" s="410">
        <f>[5]내역서!F642</f>
        <v>9.5559999999999992</v>
      </c>
      <c r="H642" s="410">
        <v>9.5559999999999992</v>
      </c>
      <c r="I642" s="410">
        <f>G642-H642</f>
        <v>0</v>
      </c>
      <c r="J642" s="410">
        <f>내역서!F642</f>
        <v>0</v>
      </c>
      <c r="K642" s="411">
        <v>66433.2</v>
      </c>
      <c r="L642" s="412">
        <f>INT($J642*K642)</f>
        <v>0</v>
      </c>
      <c r="M642" s="411">
        <v>537504.69999999995</v>
      </c>
      <c r="N642" s="412">
        <f>INT($J642*M642)</f>
        <v>0</v>
      </c>
      <c r="O642" s="411">
        <v>0</v>
      </c>
      <c r="P642" s="412">
        <f>INT($J642*O642)</f>
        <v>0</v>
      </c>
      <c r="Q642" s="411">
        <f>+K642+M642+O642</f>
        <v>603937.89999999991</v>
      </c>
      <c r="R642" s="412">
        <f>L642+N642+P642</f>
        <v>0</v>
      </c>
      <c r="S642" s="412"/>
      <c r="T642" s="412"/>
      <c r="U642" s="412"/>
      <c r="V642" s="409" t="s">
        <v>0</v>
      </c>
      <c r="W642" s="617" t="str">
        <f>+IF(J642&lt;0,"ng","")</f>
        <v/>
      </c>
    </row>
    <row r="643" spans="1:23" ht="24" hidden="1" customHeight="1">
      <c r="A643" s="372" t="s">
        <v>4298</v>
      </c>
      <c r="B643" s="413" t="s">
        <v>0</v>
      </c>
      <c r="C643" s="413" t="s">
        <v>862</v>
      </c>
      <c r="D643" s="413" t="s">
        <v>863</v>
      </c>
      <c r="E643" s="414" t="s">
        <v>20</v>
      </c>
      <c r="F643" s="415">
        <f t="shared" si="746"/>
        <v>9.5559999999999992</v>
      </c>
      <c r="G643" s="415">
        <f>[5]내역서!F643</f>
        <v>9.5559999999999992</v>
      </c>
      <c r="H643" s="415">
        <v>9.5559999999999992</v>
      </c>
      <c r="I643" s="415">
        <f t="shared" si="747"/>
        <v>0</v>
      </c>
      <c r="J643" s="415">
        <f>내역서!F643</f>
        <v>0</v>
      </c>
      <c r="K643" s="416">
        <v>66433.2</v>
      </c>
      <c r="L643" s="417">
        <f t="shared" si="748"/>
        <v>0</v>
      </c>
      <c r="M643" s="416">
        <v>537504.69999999995</v>
      </c>
      <c r="N643" s="417">
        <f t="shared" si="749"/>
        <v>0</v>
      </c>
      <c r="O643" s="416">
        <v>0</v>
      </c>
      <c r="P643" s="417">
        <f t="shared" si="750"/>
        <v>0</v>
      </c>
      <c r="Q643" s="416">
        <f t="shared" si="751"/>
        <v>603937.89999999991</v>
      </c>
      <c r="R643" s="417">
        <f t="shared" si="733"/>
        <v>0</v>
      </c>
      <c r="S643" s="417">
        <f t="shared" ref="S643" si="796">J643-J642</f>
        <v>0</v>
      </c>
      <c r="T643" s="417">
        <f t="shared" ref="T643:U643" si="797">Q643-Q642</f>
        <v>0</v>
      </c>
      <c r="U643" s="417">
        <f t="shared" si="797"/>
        <v>0</v>
      </c>
      <c r="V643" s="414"/>
      <c r="W643" s="619" t="str">
        <f t="shared" si="669"/>
        <v/>
      </c>
    </row>
    <row r="644" spans="1:23" s="401" customFormat="1" ht="24" hidden="1" customHeight="1">
      <c r="A644" s="366" t="s">
        <v>5580</v>
      </c>
      <c r="B644" s="448" t="s">
        <v>39</v>
      </c>
      <c r="C644" s="448" t="s">
        <v>2233</v>
      </c>
      <c r="D644" s="448" t="s">
        <v>0</v>
      </c>
      <c r="E644" s="449" t="s">
        <v>0</v>
      </c>
      <c r="F644" s="450">
        <v>0</v>
      </c>
      <c r="G644" s="450">
        <f>[5]내역서!F644</f>
        <v>0</v>
      </c>
      <c r="H644" s="450">
        <v>0</v>
      </c>
      <c r="I644" s="450"/>
      <c r="J644" s="450">
        <f>내역서!F644</f>
        <v>0</v>
      </c>
      <c r="K644" s="451"/>
      <c r="L644" s="452">
        <f>SUMIF($A$646:$A$653,"당초",L646:L653)</f>
        <v>0</v>
      </c>
      <c r="M644" s="451"/>
      <c r="N644" s="452">
        <f>SUMIF($A$646:$A$653,"당초",N646:N653)</f>
        <v>0</v>
      </c>
      <c r="O644" s="451"/>
      <c r="P644" s="452">
        <f>SUMIF($A$646:$A$653,"당초",P646:P653)</f>
        <v>0</v>
      </c>
      <c r="Q644" s="450"/>
      <c r="R644" s="452">
        <f>L644+N644+P644</f>
        <v>0</v>
      </c>
      <c r="S644" s="452"/>
      <c r="T644" s="452"/>
      <c r="U644" s="452"/>
      <c r="V644" s="453" t="s">
        <v>0</v>
      </c>
      <c r="W644" s="617" t="str">
        <f>+IF(J644&lt;0,"ng","")</f>
        <v/>
      </c>
    </row>
    <row r="645" spans="1:23" ht="24" hidden="1" customHeight="1">
      <c r="A645" s="372" t="s">
        <v>2072</v>
      </c>
      <c r="B645" s="454" t="s">
        <v>39</v>
      </c>
      <c r="C645" s="454" t="s">
        <v>766</v>
      </c>
      <c r="D645" s="454" t="s">
        <v>0</v>
      </c>
      <c r="E645" s="455" t="s">
        <v>0</v>
      </c>
      <c r="F645" s="456">
        <v>0</v>
      </c>
      <c r="G645" s="456">
        <f>[5]내역서!F645</f>
        <v>0</v>
      </c>
      <c r="H645" s="456">
        <v>0</v>
      </c>
      <c r="I645" s="456"/>
      <c r="J645" s="456">
        <f>내역서!F645</f>
        <v>0</v>
      </c>
      <c r="K645" s="457"/>
      <c r="L645" s="458">
        <f>SUMIF($A$646:$A$653,"변경",L646:L653)</f>
        <v>0</v>
      </c>
      <c r="M645" s="457"/>
      <c r="N645" s="458">
        <f>SUMIF($A$646:$A$653,"변경",N646:N653)</f>
        <v>0</v>
      </c>
      <c r="O645" s="457"/>
      <c r="P645" s="458">
        <f>SUMIF($A$646:$A$653,"변경",P646:P653)</f>
        <v>0</v>
      </c>
      <c r="Q645" s="456"/>
      <c r="R645" s="458">
        <f t="shared" si="733"/>
        <v>0</v>
      </c>
      <c r="S645" s="458">
        <f t="shared" ref="S645" si="798">J645-J644</f>
        <v>0</v>
      </c>
      <c r="T645" s="458">
        <f t="shared" ref="T645:U645" si="799">Q645-Q644</f>
        <v>0</v>
      </c>
      <c r="U645" s="458">
        <f t="shared" si="799"/>
        <v>0</v>
      </c>
      <c r="V645" s="459"/>
      <c r="W645" s="619" t="str">
        <f t="shared" si="669"/>
        <v/>
      </c>
    </row>
    <row r="646" spans="1:23" s="401" customFormat="1" ht="24" hidden="1" customHeight="1">
      <c r="A646" s="366" t="s">
        <v>4295</v>
      </c>
      <c r="B646" s="408" t="s">
        <v>0</v>
      </c>
      <c r="C646" s="408" t="s">
        <v>2265</v>
      </c>
      <c r="D646" s="408" t="s">
        <v>2198</v>
      </c>
      <c r="E646" s="409" t="s">
        <v>1860</v>
      </c>
      <c r="F646" s="410">
        <f t="shared" ref="F646:F653" si="800">G646</f>
        <v>12</v>
      </c>
      <c r="G646" s="410">
        <f>[5]내역서!F646</f>
        <v>12</v>
      </c>
      <c r="H646" s="410">
        <v>12</v>
      </c>
      <c r="I646" s="410">
        <f>G646-H646</f>
        <v>0</v>
      </c>
      <c r="J646" s="410">
        <f>내역서!F646</f>
        <v>0</v>
      </c>
      <c r="K646" s="411">
        <v>1800750.2</v>
      </c>
      <c r="L646" s="412">
        <f>INT($J646*K646)</f>
        <v>0</v>
      </c>
      <c r="M646" s="411">
        <v>159632</v>
      </c>
      <c r="N646" s="412">
        <f>INT($J646*M646)</f>
        <v>0</v>
      </c>
      <c r="O646" s="411">
        <v>0</v>
      </c>
      <c r="P646" s="412">
        <f>INT($J646*O646)</f>
        <v>0</v>
      </c>
      <c r="Q646" s="411">
        <f>+K646+M646+O646</f>
        <v>1960382.2</v>
      </c>
      <c r="R646" s="412">
        <f>L646+N646+P646</f>
        <v>0</v>
      </c>
      <c r="S646" s="412"/>
      <c r="T646" s="412"/>
      <c r="U646" s="412"/>
      <c r="V646" s="409" t="s">
        <v>0</v>
      </c>
      <c r="W646" s="617" t="str">
        <f>+IF(J646&lt;0,"ng","")</f>
        <v/>
      </c>
    </row>
    <row r="647" spans="1:23" ht="24" hidden="1" customHeight="1">
      <c r="A647" s="372" t="s">
        <v>5581</v>
      </c>
      <c r="B647" s="413" t="s">
        <v>0</v>
      </c>
      <c r="C647" s="413" t="s">
        <v>792</v>
      </c>
      <c r="D647" s="413" t="s">
        <v>742</v>
      </c>
      <c r="E647" s="414" t="s">
        <v>729</v>
      </c>
      <c r="F647" s="415">
        <f t="shared" si="800"/>
        <v>12</v>
      </c>
      <c r="G647" s="415">
        <f>[5]내역서!F647</f>
        <v>12</v>
      </c>
      <c r="H647" s="415">
        <v>12</v>
      </c>
      <c r="I647" s="415">
        <f t="shared" ref="I647:I653" si="801">G647-H647</f>
        <v>0</v>
      </c>
      <c r="J647" s="415">
        <f>내역서!F647</f>
        <v>0</v>
      </c>
      <c r="K647" s="416">
        <v>1800750.2</v>
      </c>
      <c r="L647" s="417">
        <f t="shared" ref="L647:L653" si="802">INT($J647*K647)</f>
        <v>0</v>
      </c>
      <c r="M647" s="416">
        <v>159632</v>
      </c>
      <c r="N647" s="417">
        <f t="shared" ref="N647:N653" si="803">INT($J647*M647)</f>
        <v>0</v>
      </c>
      <c r="O647" s="416">
        <v>0</v>
      </c>
      <c r="P647" s="417">
        <f t="shared" ref="P647:P653" si="804">INT($J647*O647)</f>
        <v>0</v>
      </c>
      <c r="Q647" s="416">
        <f t="shared" ref="Q647:Q653" si="805">+K647+M647+O647</f>
        <v>1960382.2</v>
      </c>
      <c r="R647" s="417">
        <f t="shared" si="733"/>
        <v>0</v>
      </c>
      <c r="S647" s="417">
        <f t="shared" ref="S647" si="806">J647-J646</f>
        <v>0</v>
      </c>
      <c r="T647" s="417">
        <f t="shared" ref="T647:U647" si="807">Q647-Q646</f>
        <v>0</v>
      </c>
      <c r="U647" s="417">
        <f t="shared" si="807"/>
        <v>0</v>
      </c>
      <c r="V647" s="414"/>
      <c r="W647" s="619" t="str">
        <f t="shared" si="669"/>
        <v/>
      </c>
    </row>
    <row r="648" spans="1:23" s="401" customFormat="1" ht="24" hidden="1" customHeight="1">
      <c r="A648" s="366" t="s">
        <v>5547</v>
      </c>
      <c r="B648" s="408" t="s">
        <v>0</v>
      </c>
      <c r="C648" s="408" t="s">
        <v>2234</v>
      </c>
      <c r="D648" s="408" t="s">
        <v>2198</v>
      </c>
      <c r="E648" s="409" t="s">
        <v>2235</v>
      </c>
      <c r="F648" s="410">
        <f t="shared" si="800"/>
        <v>8</v>
      </c>
      <c r="G648" s="410">
        <f>[5]내역서!F648</f>
        <v>8</v>
      </c>
      <c r="H648" s="410">
        <v>8</v>
      </c>
      <c r="I648" s="410">
        <f>G648-H648</f>
        <v>0</v>
      </c>
      <c r="J648" s="410">
        <f>내역서!F648</f>
        <v>0</v>
      </c>
      <c r="K648" s="411">
        <v>91268.1</v>
      </c>
      <c r="L648" s="412">
        <f>INT($J648*K648)</f>
        <v>0</v>
      </c>
      <c r="M648" s="411">
        <v>997668</v>
      </c>
      <c r="N648" s="412">
        <f>INT($J648*M648)</f>
        <v>0</v>
      </c>
      <c r="O648" s="411">
        <v>101041.3</v>
      </c>
      <c r="P648" s="412">
        <f>INT($J648*O648)</f>
        <v>0</v>
      </c>
      <c r="Q648" s="411">
        <f>+K648+M648+O648</f>
        <v>1189977.4000000001</v>
      </c>
      <c r="R648" s="412">
        <f>L648+N648+P648</f>
        <v>0</v>
      </c>
      <c r="S648" s="412"/>
      <c r="T648" s="412"/>
      <c r="U648" s="412"/>
      <c r="V648" s="409" t="s">
        <v>0</v>
      </c>
      <c r="W648" s="617" t="str">
        <f>+IF(J648&lt;0,"ng","")</f>
        <v/>
      </c>
    </row>
    <row r="649" spans="1:23" ht="24" hidden="1" customHeight="1">
      <c r="A649" s="372" t="s">
        <v>5546</v>
      </c>
      <c r="B649" s="413" t="s">
        <v>0</v>
      </c>
      <c r="C649" s="413" t="s">
        <v>767</v>
      </c>
      <c r="D649" s="413" t="s">
        <v>742</v>
      </c>
      <c r="E649" s="414" t="s">
        <v>768</v>
      </c>
      <c r="F649" s="415">
        <f t="shared" si="800"/>
        <v>8</v>
      </c>
      <c r="G649" s="415">
        <f>[5]내역서!F649</f>
        <v>8</v>
      </c>
      <c r="H649" s="415">
        <v>8</v>
      </c>
      <c r="I649" s="415">
        <f t="shared" si="801"/>
        <v>0</v>
      </c>
      <c r="J649" s="415">
        <f>내역서!F649</f>
        <v>0</v>
      </c>
      <c r="K649" s="416">
        <v>91268.1</v>
      </c>
      <c r="L649" s="417">
        <f t="shared" si="802"/>
        <v>0</v>
      </c>
      <c r="M649" s="416">
        <v>997668</v>
      </c>
      <c r="N649" s="417">
        <f t="shared" si="803"/>
        <v>0</v>
      </c>
      <c r="O649" s="416">
        <v>101041.3</v>
      </c>
      <c r="P649" s="417">
        <f t="shared" si="804"/>
        <v>0</v>
      </c>
      <c r="Q649" s="416">
        <f t="shared" si="805"/>
        <v>1189977.4000000001</v>
      </c>
      <c r="R649" s="417">
        <f t="shared" si="733"/>
        <v>0</v>
      </c>
      <c r="S649" s="417">
        <f t="shared" ref="S649" si="808">J649-J648</f>
        <v>0</v>
      </c>
      <c r="T649" s="417">
        <f t="shared" ref="T649:U649" si="809">Q649-Q648</f>
        <v>0</v>
      </c>
      <c r="U649" s="417">
        <f t="shared" si="809"/>
        <v>0</v>
      </c>
      <c r="V649" s="414"/>
      <c r="W649" s="619" t="str">
        <f t="shared" si="669"/>
        <v/>
      </c>
    </row>
    <row r="650" spans="1:23" s="401" customFormat="1" ht="24" hidden="1" customHeight="1">
      <c r="A650" s="366" t="s">
        <v>5547</v>
      </c>
      <c r="B650" s="408" t="s">
        <v>0</v>
      </c>
      <c r="C650" s="408" t="s">
        <v>2265</v>
      </c>
      <c r="D650" s="408" t="s">
        <v>2250</v>
      </c>
      <c r="E650" s="409" t="s">
        <v>1860</v>
      </c>
      <c r="F650" s="410">
        <f t="shared" si="800"/>
        <v>2</v>
      </c>
      <c r="G650" s="410">
        <f>[5]내역서!F650</f>
        <v>2</v>
      </c>
      <c r="H650" s="410">
        <v>2</v>
      </c>
      <c r="I650" s="410">
        <f>G650-H650</f>
        <v>0</v>
      </c>
      <c r="J650" s="410">
        <f>내역서!F650</f>
        <v>0</v>
      </c>
      <c r="K650" s="411">
        <v>4337.7</v>
      </c>
      <c r="L650" s="412">
        <f>INT($J650*K650)</f>
        <v>0</v>
      </c>
      <c r="M650" s="411">
        <v>11016</v>
      </c>
      <c r="N650" s="412">
        <f>INT($J650*M650)</f>
        <v>0</v>
      </c>
      <c r="O650" s="411">
        <v>0</v>
      </c>
      <c r="P650" s="412">
        <f>INT($J650*O650)</f>
        <v>0</v>
      </c>
      <c r="Q650" s="411">
        <f>+K650+M650+O650</f>
        <v>15353.7</v>
      </c>
      <c r="R650" s="412">
        <f>L650+N650+P650</f>
        <v>0</v>
      </c>
      <c r="S650" s="412"/>
      <c r="T650" s="412"/>
      <c r="U650" s="412"/>
      <c r="V650" s="409" t="s">
        <v>0</v>
      </c>
      <c r="W650" s="617" t="str">
        <f>+IF(J650&lt;0,"ng","")</f>
        <v/>
      </c>
    </row>
    <row r="651" spans="1:23" ht="24" hidden="1" customHeight="1">
      <c r="A651" s="372" t="s">
        <v>2072</v>
      </c>
      <c r="B651" s="413" t="s">
        <v>0</v>
      </c>
      <c r="C651" s="413" t="s">
        <v>792</v>
      </c>
      <c r="D651" s="413" t="s">
        <v>780</v>
      </c>
      <c r="E651" s="414" t="s">
        <v>729</v>
      </c>
      <c r="F651" s="415">
        <f t="shared" si="800"/>
        <v>2</v>
      </c>
      <c r="G651" s="415">
        <f>[5]내역서!F651</f>
        <v>2</v>
      </c>
      <c r="H651" s="415">
        <v>2</v>
      </c>
      <c r="I651" s="415">
        <f t="shared" si="801"/>
        <v>0</v>
      </c>
      <c r="J651" s="415">
        <f>내역서!F651</f>
        <v>0</v>
      </c>
      <c r="K651" s="416">
        <v>4337.7</v>
      </c>
      <c r="L651" s="417">
        <f t="shared" si="802"/>
        <v>0</v>
      </c>
      <c r="M651" s="416">
        <v>11016</v>
      </c>
      <c r="N651" s="417">
        <f t="shared" si="803"/>
        <v>0</v>
      </c>
      <c r="O651" s="416">
        <v>0</v>
      </c>
      <c r="P651" s="417">
        <f t="shared" si="804"/>
        <v>0</v>
      </c>
      <c r="Q651" s="416">
        <f t="shared" si="805"/>
        <v>15353.7</v>
      </c>
      <c r="R651" s="417">
        <f t="shared" ref="R651:R707" si="810">L651+N651+P651</f>
        <v>0</v>
      </c>
      <c r="S651" s="417">
        <f t="shared" ref="S651" si="811">J651-J650</f>
        <v>0</v>
      </c>
      <c r="T651" s="417">
        <f t="shared" ref="T651:U651" si="812">Q651-Q650</f>
        <v>0</v>
      </c>
      <c r="U651" s="417">
        <f t="shared" si="812"/>
        <v>0</v>
      </c>
      <c r="V651" s="414"/>
      <c r="W651" s="619" t="str">
        <f t="shared" si="669"/>
        <v/>
      </c>
    </row>
    <row r="652" spans="1:23" s="401" customFormat="1" ht="24" hidden="1" customHeight="1">
      <c r="A652" s="366" t="s">
        <v>5582</v>
      </c>
      <c r="B652" s="408" t="s">
        <v>0</v>
      </c>
      <c r="C652" s="408" t="s">
        <v>2336</v>
      </c>
      <c r="D652" s="408" t="s">
        <v>2394</v>
      </c>
      <c r="E652" s="409" t="s">
        <v>2235</v>
      </c>
      <c r="F652" s="410">
        <f t="shared" si="800"/>
        <v>2</v>
      </c>
      <c r="G652" s="410">
        <f>[5]내역서!F652</f>
        <v>2</v>
      </c>
      <c r="H652" s="410">
        <v>2</v>
      </c>
      <c r="I652" s="410">
        <f>G652-H652</f>
        <v>0</v>
      </c>
      <c r="J652" s="410">
        <f>내역서!F652</f>
        <v>0</v>
      </c>
      <c r="K652" s="411">
        <v>5472.6</v>
      </c>
      <c r="L652" s="412">
        <f>INT($J652*K652)</f>
        <v>0</v>
      </c>
      <c r="M652" s="411">
        <v>21298</v>
      </c>
      <c r="N652" s="412">
        <f>INT($J652*M652)</f>
        <v>0</v>
      </c>
      <c r="O652" s="411">
        <v>4549.3999999999996</v>
      </c>
      <c r="P652" s="412">
        <f>INT($J652*O652)</f>
        <v>0</v>
      </c>
      <c r="Q652" s="411">
        <f>+K652+M652+O652</f>
        <v>31320</v>
      </c>
      <c r="R652" s="412">
        <f>L652+N652+P652</f>
        <v>0</v>
      </c>
      <c r="S652" s="412"/>
      <c r="T652" s="412"/>
      <c r="U652" s="412"/>
      <c r="V652" s="409" t="s">
        <v>0</v>
      </c>
      <c r="W652" s="617" t="str">
        <f>+IF(J652&lt;0,"ng","")</f>
        <v/>
      </c>
    </row>
    <row r="653" spans="1:23" ht="24" hidden="1" customHeight="1">
      <c r="A653" s="372" t="s">
        <v>5583</v>
      </c>
      <c r="B653" s="413" t="s">
        <v>0</v>
      </c>
      <c r="C653" s="413" t="s">
        <v>824</v>
      </c>
      <c r="D653" s="413" t="s">
        <v>870</v>
      </c>
      <c r="E653" s="414" t="s">
        <v>768</v>
      </c>
      <c r="F653" s="415">
        <f t="shared" si="800"/>
        <v>2</v>
      </c>
      <c r="G653" s="415">
        <f>[5]내역서!F653</f>
        <v>2</v>
      </c>
      <c r="H653" s="415">
        <v>2</v>
      </c>
      <c r="I653" s="415">
        <f t="shared" si="801"/>
        <v>0</v>
      </c>
      <c r="J653" s="415">
        <f>내역서!F653</f>
        <v>0</v>
      </c>
      <c r="K653" s="416">
        <v>5472.6</v>
      </c>
      <c r="L653" s="417">
        <f t="shared" si="802"/>
        <v>0</v>
      </c>
      <c r="M653" s="416">
        <v>21298</v>
      </c>
      <c r="N653" s="417">
        <f t="shared" si="803"/>
        <v>0</v>
      </c>
      <c r="O653" s="416">
        <v>4549.3999999999996</v>
      </c>
      <c r="P653" s="417">
        <f t="shared" si="804"/>
        <v>0</v>
      </c>
      <c r="Q653" s="416">
        <f t="shared" si="805"/>
        <v>31320</v>
      </c>
      <c r="R653" s="417">
        <f t="shared" si="810"/>
        <v>0</v>
      </c>
      <c r="S653" s="417">
        <f t="shared" ref="S653" si="813">J653-J652</f>
        <v>0</v>
      </c>
      <c r="T653" s="417">
        <f t="shared" ref="T653:U653" si="814">Q653-Q652</f>
        <v>0</v>
      </c>
      <c r="U653" s="417">
        <f t="shared" si="814"/>
        <v>0</v>
      </c>
      <c r="V653" s="414"/>
      <c r="W653" s="619" t="str">
        <f t="shared" si="669"/>
        <v/>
      </c>
    </row>
    <row r="654" spans="1:23" s="401" customFormat="1" ht="24" customHeight="1">
      <c r="A654" s="366" t="s">
        <v>2055</v>
      </c>
      <c r="B654" s="395" t="s">
        <v>40</v>
      </c>
      <c r="C654" s="395" t="s">
        <v>2395</v>
      </c>
      <c r="D654" s="395" t="s">
        <v>0</v>
      </c>
      <c r="E654" s="396" t="s">
        <v>0</v>
      </c>
      <c r="F654" s="397">
        <v>0</v>
      </c>
      <c r="G654" s="397">
        <f>[5]내역서!F654</f>
        <v>0</v>
      </c>
      <c r="H654" s="397">
        <v>0</v>
      </c>
      <c r="I654" s="397"/>
      <c r="J654" s="397">
        <f>내역서!F654</f>
        <v>0</v>
      </c>
      <c r="K654" s="398"/>
      <c r="L654" s="399">
        <f>L656+L682</f>
        <v>0</v>
      </c>
      <c r="M654" s="398"/>
      <c r="N654" s="399">
        <f>N656+N682</f>
        <v>0</v>
      </c>
      <c r="O654" s="398"/>
      <c r="P654" s="399">
        <f>P656+P682</f>
        <v>0</v>
      </c>
      <c r="Q654" s="397"/>
      <c r="R654" s="399">
        <f>L654+N654+P654</f>
        <v>0</v>
      </c>
      <c r="S654" s="399"/>
      <c r="T654" s="399"/>
      <c r="U654" s="399"/>
      <c r="V654" s="400" t="s">
        <v>0</v>
      </c>
      <c r="W654" s="617" t="str">
        <f>+IF(J654&lt;0,"ng","")</f>
        <v/>
      </c>
    </row>
    <row r="655" spans="1:23" ht="24" customHeight="1">
      <c r="A655" s="372" t="s">
        <v>5549</v>
      </c>
      <c r="B655" s="402" t="s">
        <v>40</v>
      </c>
      <c r="C655" s="402" t="s">
        <v>871</v>
      </c>
      <c r="D655" s="402" t="s">
        <v>0</v>
      </c>
      <c r="E655" s="403" t="s">
        <v>0</v>
      </c>
      <c r="F655" s="404">
        <v>0</v>
      </c>
      <c r="G655" s="404">
        <f>[5]내역서!F655</f>
        <v>0</v>
      </c>
      <c r="H655" s="404">
        <v>0</v>
      </c>
      <c r="I655" s="404"/>
      <c r="J655" s="404">
        <f>내역서!F655</f>
        <v>0</v>
      </c>
      <c r="K655" s="405"/>
      <c r="L655" s="406">
        <f>L657+L683</f>
        <v>0</v>
      </c>
      <c r="M655" s="405"/>
      <c r="N655" s="406">
        <f>N657+N683</f>
        <v>0</v>
      </c>
      <c r="O655" s="405"/>
      <c r="P655" s="406">
        <f>P657+P683</f>
        <v>0</v>
      </c>
      <c r="Q655" s="404"/>
      <c r="R655" s="406">
        <f t="shared" si="810"/>
        <v>0</v>
      </c>
      <c r="S655" s="406">
        <f t="shared" ref="S655" si="815">J655-J654</f>
        <v>0</v>
      </c>
      <c r="T655" s="406">
        <f t="shared" ref="T655:U655" si="816">Q655-Q654</f>
        <v>0</v>
      </c>
      <c r="U655" s="406">
        <f t="shared" si="816"/>
        <v>0</v>
      </c>
      <c r="V655" s="407"/>
      <c r="W655" s="619" t="str">
        <f t="shared" si="669"/>
        <v/>
      </c>
    </row>
    <row r="656" spans="1:23" s="401" customFormat="1" ht="24" customHeight="1">
      <c r="A656" s="366" t="s">
        <v>5584</v>
      </c>
      <c r="B656" s="436" t="s">
        <v>2396</v>
      </c>
      <c r="C656" s="436" t="s">
        <v>2325</v>
      </c>
      <c r="D656" s="436" t="s">
        <v>0</v>
      </c>
      <c r="E656" s="437" t="s">
        <v>0</v>
      </c>
      <c r="F656" s="438">
        <v>0</v>
      </c>
      <c r="G656" s="438">
        <f>[5]내역서!F656</f>
        <v>0</v>
      </c>
      <c r="H656" s="438">
        <v>0</v>
      </c>
      <c r="I656" s="438"/>
      <c r="J656" s="438">
        <f>내역서!F656</f>
        <v>0</v>
      </c>
      <c r="K656" s="439"/>
      <c r="L656" s="440">
        <f>SUMIF($A$658:$A$681,"당초",L658:L681)</f>
        <v>0</v>
      </c>
      <c r="M656" s="439"/>
      <c r="N656" s="440">
        <f>SUMIF($A$658:$A$681,"당초",N658:N681)</f>
        <v>0</v>
      </c>
      <c r="O656" s="439"/>
      <c r="P656" s="440">
        <f>SUMIF($A$658:$A$681,"당초",P658:P681)</f>
        <v>0</v>
      </c>
      <c r="Q656" s="438"/>
      <c r="R656" s="440">
        <f>L656+N656+P656</f>
        <v>0</v>
      </c>
      <c r="S656" s="440"/>
      <c r="T656" s="440"/>
      <c r="U656" s="440"/>
      <c r="V656" s="441" t="s">
        <v>0</v>
      </c>
      <c r="W656" s="617" t="str">
        <f>+IF(J656&lt;0,"ng","")</f>
        <v/>
      </c>
    </row>
    <row r="657" spans="1:23" ht="24" customHeight="1">
      <c r="A657" s="372" t="s">
        <v>2072</v>
      </c>
      <c r="B657" s="442" t="s">
        <v>5585</v>
      </c>
      <c r="C657" s="442" t="s">
        <v>817</v>
      </c>
      <c r="D657" s="442" t="s">
        <v>0</v>
      </c>
      <c r="E657" s="443" t="s">
        <v>0</v>
      </c>
      <c r="F657" s="444">
        <v>0</v>
      </c>
      <c r="G657" s="444">
        <f>[5]내역서!F657</f>
        <v>0</v>
      </c>
      <c r="H657" s="444">
        <v>0</v>
      </c>
      <c r="I657" s="444"/>
      <c r="J657" s="444">
        <f>내역서!F657</f>
        <v>0</v>
      </c>
      <c r="K657" s="445"/>
      <c r="L657" s="446">
        <f>SUMIF($A$658:$A$681,"변경",L658:L681)</f>
        <v>0</v>
      </c>
      <c r="M657" s="445"/>
      <c r="N657" s="446">
        <f>SUMIF($A$658:$A$681,"변경",N658:N681)</f>
        <v>0</v>
      </c>
      <c r="O657" s="445"/>
      <c r="P657" s="446">
        <f>SUMIF($A$658:$A$681,"변경",P658:P681)</f>
        <v>0</v>
      </c>
      <c r="Q657" s="444"/>
      <c r="R657" s="446">
        <f t="shared" si="810"/>
        <v>0</v>
      </c>
      <c r="S657" s="446">
        <f t="shared" ref="S657" si="817">J657-J656</f>
        <v>0</v>
      </c>
      <c r="T657" s="446">
        <f t="shared" ref="T657:U657" si="818">Q657-Q656</f>
        <v>0</v>
      </c>
      <c r="U657" s="446">
        <f t="shared" si="818"/>
        <v>0</v>
      </c>
      <c r="V657" s="447"/>
      <c r="W657" s="619" t="str">
        <f t="shared" si="669"/>
        <v/>
      </c>
    </row>
    <row r="658" spans="1:23" s="401" customFormat="1" ht="24" customHeight="1">
      <c r="A658" s="366" t="s">
        <v>5586</v>
      </c>
      <c r="B658" s="408" t="s">
        <v>0</v>
      </c>
      <c r="C658" s="408" t="s">
        <v>2398</v>
      </c>
      <c r="D658" s="408" t="s">
        <v>2399</v>
      </c>
      <c r="E658" s="409" t="s">
        <v>1860</v>
      </c>
      <c r="F658" s="410">
        <f>G658</f>
        <v>17</v>
      </c>
      <c r="G658" s="410">
        <f>[5]내역서!F658</f>
        <v>17</v>
      </c>
      <c r="H658" s="410">
        <v>17</v>
      </c>
      <c r="I658" s="410">
        <f>G658-H658</f>
        <v>0</v>
      </c>
      <c r="J658" s="410">
        <f>내역서!F658</f>
        <v>0</v>
      </c>
      <c r="K658" s="411">
        <v>0</v>
      </c>
      <c r="L658" s="412">
        <f>INT($J658*K658)</f>
        <v>0</v>
      </c>
      <c r="M658" s="411">
        <v>28257.599999999999</v>
      </c>
      <c r="N658" s="412">
        <f>INT($J658*M658)</f>
        <v>0</v>
      </c>
      <c r="O658" s="411">
        <v>0</v>
      </c>
      <c r="P658" s="412">
        <f>INT($J658*O658)</f>
        <v>0</v>
      </c>
      <c r="Q658" s="411">
        <f>+K658+M658+O658</f>
        <v>28257.599999999999</v>
      </c>
      <c r="R658" s="412">
        <f>L658+N658+P658</f>
        <v>0</v>
      </c>
      <c r="S658" s="412"/>
      <c r="T658" s="412"/>
      <c r="U658" s="412"/>
      <c r="V658" s="409" t="s">
        <v>0</v>
      </c>
      <c r="W658" s="617" t="str">
        <f>+IF(J658&lt;0,"ng","")</f>
        <v/>
      </c>
    </row>
    <row r="659" spans="1:23" ht="24" customHeight="1">
      <c r="A659" s="372" t="s">
        <v>2072</v>
      </c>
      <c r="B659" s="413" t="s">
        <v>0</v>
      </c>
      <c r="C659" s="413" t="s">
        <v>872</v>
      </c>
      <c r="D659" s="413" t="s">
        <v>873</v>
      </c>
      <c r="E659" s="414" t="s">
        <v>729</v>
      </c>
      <c r="F659" s="415">
        <f t="shared" ref="F659:F681" si="819">G659</f>
        <v>17</v>
      </c>
      <c r="G659" s="415">
        <f>[5]내역서!F659</f>
        <v>17</v>
      </c>
      <c r="H659" s="415">
        <v>17</v>
      </c>
      <c r="I659" s="415">
        <f t="shared" ref="I659:I681" si="820">G659-H659</f>
        <v>0</v>
      </c>
      <c r="J659" s="415">
        <f>내역서!F659</f>
        <v>0</v>
      </c>
      <c r="K659" s="416">
        <v>0</v>
      </c>
      <c r="L659" s="417">
        <f t="shared" ref="L659:L681" si="821">INT($J659*K659)</f>
        <v>0</v>
      </c>
      <c r="M659" s="416">
        <v>28257.599999999999</v>
      </c>
      <c r="N659" s="417">
        <f t="shared" ref="N659:N681" si="822">INT($J659*M659)</f>
        <v>0</v>
      </c>
      <c r="O659" s="416">
        <v>0</v>
      </c>
      <c r="P659" s="417">
        <f t="shared" ref="P659:P681" si="823">INT($J659*O659)</f>
        <v>0</v>
      </c>
      <c r="Q659" s="416">
        <f t="shared" ref="Q659:Q681" si="824">+K659+M659+O659</f>
        <v>28257.599999999999</v>
      </c>
      <c r="R659" s="417">
        <f t="shared" si="810"/>
        <v>0</v>
      </c>
      <c r="S659" s="417">
        <f t="shared" ref="S659" si="825">J659-J658</f>
        <v>0</v>
      </c>
      <c r="T659" s="417">
        <f t="shared" ref="T659:U659" si="826">Q659-Q658</f>
        <v>0</v>
      </c>
      <c r="U659" s="417">
        <f t="shared" si="826"/>
        <v>0</v>
      </c>
      <c r="V659" s="414"/>
      <c r="W659" s="619" t="str">
        <f t="shared" si="669"/>
        <v/>
      </c>
    </row>
    <row r="660" spans="1:23" s="431" customFormat="1" ht="24" customHeight="1">
      <c r="A660" s="366" t="s">
        <v>2055</v>
      </c>
      <c r="B660" s="408" t="s">
        <v>0</v>
      </c>
      <c r="C660" s="408" t="s">
        <v>2400</v>
      </c>
      <c r="D660" s="408" t="s">
        <v>2401</v>
      </c>
      <c r="E660" s="409" t="s">
        <v>22</v>
      </c>
      <c r="F660" s="410">
        <f>G660</f>
        <v>85</v>
      </c>
      <c r="G660" s="410">
        <f>[5]내역서!F660</f>
        <v>85</v>
      </c>
      <c r="H660" s="410">
        <v>85</v>
      </c>
      <c r="I660" s="410">
        <f>G660-H660</f>
        <v>0</v>
      </c>
      <c r="J660" s="410">
        <f>내역서!F660</f>
        <v>0</v>
      </c>
      <c r="K660" s="411">
        <v>3998</v>
      </c>
      <c r="L660" s="412">
        <f>INT($J660*K660)</f>
        <v>0</v>
      </c>
      <c r="M660" s="411">
        <v>22013.8</v>
      </c>
      <c r="N660" s="412">
        <f>INT($J660*M660)</f>
        <v>0</v>
      </c>
      <c r="O660" s="411">
        <v>4993</v>
      </c>
      <c r="P660" s="412">
        <f>INT($J660*O660)</f>
        <v>0</v>
      </c>
      <c r="Q660" s="411">
        <f>+K660+M660+O660</f>
        <v>31004.799999999999</v>
      </c>
      <c r="R660" s="412">
        <f>L660+N660+P660</f>
        <v>0</v>
      </c>
      <c r="S660" s="412"/>
      <c r="T660" s="412"/>
      <c r="U660" s="412"/>
      <c r="V660" s="409" t="s">
        <v>0</v>
      </c>
      <c r="W660" s="617" t="str">
        <f>+IF(J660&lt;0,"ng","")</f>
        <v/>
      </c>
    </row>
    <row r="661" spans="1:23" s="72" customFormat="1" ht="24" customHeight="1">
      <c r="A661" s="372" t="s">
        <v>2072</v>
      </c>
      <c r="B661" s="413" t="s">
        <v>0</v>
      </c>
      <c r="C661" s="413" t="s">
        <v>874</v>
      </c>
      <c r="D661" s="413" t="s">
        <v>875</v>
      </c>
      <c r="E661" s="414" t="s">
        <v>22</v>
      </c>
      <c r="F661" s="415">
        <f t="shared" si="819"/>
        <v>85</v>
      </c>
      <c r="G661" s="415">
        <f>[5]내역서!F661</f>
        <v>85</v>
      </c>
      <c r="H661" s="415">
        <v>85</v>
      </c>
      <c r="I661" s="415">
        <f t="shared" si="820"/>
        <v>0</v>
      </c>
      <c r="J661" s="415">
        <f>내역서!F661</f>
        <v>0</v>
      </c>
      <c r="K661" s="416">
        <v>3998</v>
      </c>
      <c r="L661" s="417">
        <f t="shared" si="821"/>
        <v>0</v>
      </c>
      <c r="M661" s="416">
        <v>22013.8</v>
      </c>
      <c r="N661" s="417">
        <f t="shared" si="822"/>
        <v>0</v>
      </c>
      <c r="O661" s="416">
        <v>4993</v>
      </c>
      <c r="P661" s="417">
        <f t="shared" si="823"/>
        <v>0</v>
      </c>
      <c r="Q661" s="416">
        <f t="shared" si="824"/>
        <v>31004.799999999999</v>
      </c>
      <c r="R661" s="417">
        <f t="shared" si="810"/>
        <v>0</v>
      </c>
      <c r="S661" s="417">
        <f t="shared" ref="S661" si="827">J661-J660</f>
        <v>0</v>
      </c>
      <c r="T661" s="417">
        <f t="shared" ref="T661:U661" si="828">Q661-Q660</f>
        <v>0</v>
      </c>
      <c r="U661" s="417">
        <f t="shared" si="828"/>
        <v>0</v>
      </c>
      <c r="V661" s="414"/>
      <c r="W661" s="619" t="str">
        <f t="shared" ref="W661:W787" si="829">+IF(J661&lt;0,"ng","")</f>
        <v/>
      </c>
    </row>
    <row r="662" spans="1:23" s="401" customFormat="1" ht="24" customHeight="1">
      <c r="A662" s="366" t="s">
        <v>2055</v>
      </c>
      <c r="B662" s="408" t="s">
        <v>0</v>
      </c>
      <c r="C662" s="408" t="s">
        <v>2400</v>
      </c>
      <c r="D662" s="408" t="s">
        <v>2402</v>
      </c>
      <c r="E662" s="409" t="s">
        <v>22</v>
      </c>
      <c r="F662" s="410">
        <f>G662</f>
        <v>2.5</v>
      </c>
      <c r="G662" s="410">
        <f>[5]내역서!F662</f>
        <v>2.5</v>
      </c>
      <c r="H662" s="410">
        <v>2.5</v>
      </c>
      <c r="I662" s="410">
        <f>G662-H662</f>
        <v>0</v>
      </c>
      <c r="J662" s="410">
        <f>내역서!F662</f>
        <v>0</v>
      </c>
      <c r="K662" s="411">
        <v>4481.6000000000004</v>
      </c>
      <c r="L662" s="412">
        <f>INT($J662*K662)</f>
        <v>0</v>
      </c>
      <c r="M662" s="411">
        <v>26349.8</v>
      </c>
      <c r="N662" s="412">
        <f>INT($J662*M662)</f>
        <v>0</v>
      </c>
      <c r="O662" s="411">
        <v>5765.7</v>
      </c>
      <c r="P662" s="412">
        <f>INT($J662*O662)</f>
        <v>0</v>
      </c>
      <c r="Q662" s="411">
        <f>+K662+M662+O662</f>
        <v>36597.1</v>
      </c>
      <c r="R662" s="412">
        <f>L662+N662+P662</f>
        <v>0</v>
      </c>
      <c r="S662" s="412"/>
      <c r="T662" s="412"/>
      <c r="U662" s="412"/>
      <c r="V662" s="409" t="s">
        <v>0</v>
      </c>
      <c r="W662" s="617" t="str">
        <f>+IF(J662&lt;0,"ng","")</f>
        <v/>
      </c>
    </row>
    <row r="663" spans="1:23" ht="24" customHeight="1">
      <c r="A663" s="372" t="s">
        <v>2072</v>
      </c>
      <c r="B663" s="413" t="s">
        <v>0</v>
      </c>
      <c r="C663" s="413" t="s">
        <v>874</v>
      </c>
      <c r="D663" s="413" t="s">
        <v>876</v>
      </c>
      <c r="E663" s="414" t="s">
        <v>22</v>
      </c>
      <c r="F663" s="415">
        <f t="shared" si="819"/>
        <v>2.5</v>
      </c>
      <c r="G663" s="415">
        <f>[5]내역서!F663</f>
        <v>2.5</v>
      </c>
      <c r="H663" s="415">
        <v>2.5</v>
      </c>
      <c r="I663" s="415">
        <f t="shared" si="820"/>
        <v>0</v>
      </c>
      <c r="J663" s="415">
        <f>내역서!F663</f>
        <v>0</v>
      </c>
      <c r="K663" s="416">
        <v>4481.6000000000004</v>
      </c>
      <c r="L663" s="417">
        <f t="shared" si="821"/>
        <v>0</v>
      </c>
      <c r="M663" s="416">
        <v>26349.8</v>
      </c>
      <c r="N663" s="417">
        <f t="shared" si="822"/>
        <v>0</v>
      </c>
      <c r="O663" s="416">
        <v>5765.7</v>
      </c>
      <c r="P663" s="417">
        <f t="shared" si="823"/>
        <v>0</v>
      </c>
      <c r="Q663" s="416">
        <f t="shared" si="824"/>
        <v>36597.1</v>
      </c>
      <c r="R663" s="417">
        <f t="shared" si="810"/>
        <v>0</v>
      </c>
      <c r="S663" s="417">
        <f t="shared" ref="S663" si="830">J663-J662</f>
        <v>0</v>
      </c>
      <c r="T663" s="417">
        <f t="shared" ref="T663:U663" si="831">Q663-Q662</f>
        <v>0</v>
      </c>
      <c r="U663" s="417">
        <f t="shared" si="831"/>
        <v>0</v>
      </c>
      <c r="V663" s="414"/>
      <c r="W663" s="619" t="str">
        <f t="shared" si="829"/>
        <v/>
      </c>
    </row>
    <row r="664" spans="1:23" s="401" customFormat="1" ht="24" customHeight="1">
      <c r="A664" s="366" t="s">
        <v>5547</v>
      </c>
      <c r="B664" s="408" t="s">
        <v>0</v>
      </c>
      <c r="C664" s="408" t="s">
        <v>2400</v>
      </c>
      <c r="D664" s="408" t="s">
        <v>2403</v>
      </c>
      <c r="E664" s="409" t="s">
        <v>22</v>
      </c>
      <c r="F664" s="410">
        <f>G664</f>
        <v>105</v>
      </c>
      <c r="G664" s="410">
        <f>[5]내역서!F664</f>
        <v>105</v>
      </c>
      <c r="H664" s="410">
        <v>105</v>
      </c>
      <c r="I664" s="410">
        <f>G664-H664</f>
        <v>0</v>
      </c>
      <c r="J664" s="410">
        <f>내역서!F664</f>
        <v>0</v>
      </c>
      <c r="K664" s="411">
        <v>6205.4</v>
      </c>
      <c r="L664" s="412">
        <f>INT($J664*K664)</f>
        <v>0</v>
      </c>
      <c r="M664" s="411">
        <v>45417.4</v>
      </c>
      <c r="N664" s="412">
        <f>INT($J664*M664)</f>
        <v>0</v>
      </c>
      <c r="O664" s="411">
        <v>8934.2000000000007</v>
      </c>
      <c r="P664" s="412">
        <f>INT($J664*O664)</f>
        <v>0</v>
      </c>
      <c r="Q664" s="411">
        <f>+K664+M664+O664</f>
        <v>60557</v>
      </c>
      <c r="R664" s="412">
        <f>L664+N664+P664</f>
        <v>0</v>
      </c>
      <c r="S664" s="412"/>
      <c r="T664" s="412"/>
      <c r="U664" s="412"/>
      <c r="V664" s="409" t="s">
        <v>0</v>
      </c>
      <c r="W664" s="617" t="str">
        <f>+IF(J664&lt;0,"ng","")</f>
        <v/>
      </c>
    </row>
    <row r="665" spans="1:23" ht="24" customHeight="1">
      <c r="A665" s="372" t="s">
        <v>5578</v>
      </c>
      <c r="B665" s="413" t="s">
        <v>0</v>
      </c>
      <c r="C665" s="413" t="s">
        <v>874</v>
      </c>
      <c r="D665" s="413" t="s">
        <v>877</v>
      </c>
      <c r="E665" s="414" t="s">
        <v>22</v>
      </c>
      <c r="F665" s="415">
        <f t="shared" si="819"/>
        <v>105</v>
      </c>
      <c r="G665" s="415">
        <f>[5]내역서!F665</f>
        <v>105</v>
      </c>
      <c r="H665" s="415">
        <v>105</v>
      </c>
      <c r="I665" s="415">
        <f t="shared" si="820"/>
        <v>0</v>
      </c>
      <c r="J665" s="415">
        <f>내역서!F665</f>
        <v>0</v>
      </c>
      <c r="K665" s="416">
        <v>6205.4</v>
      </c>
      <c r="L665" s="417">
        <f t="shared" si="821"/>
        <v>0</v>
      </c>
      <c r="M665" s="416">
        <v>45417.4</v>
      </c>
      <c r="N665" s="417">
        <f t="shared" si="822"/>
        <v>0</v>
      </c>
      <c r="O665" s="416">
        <v>8934.2000000000007</v>
      </c>
      <c r="P665" s="417">
        <f t="shared" si="823"/>
        <v>0</v>
      </c>
      <c r="Q665" s="416">
        <f t="shared" si="824"/>
        <v>60557</v>
      </c>
      <c r="R665" s="417">
        <f t="shared" si="810"/>
        <v>0</v>
      </c>
      <c r="S665" s="417">
        <f t="shared" ref="S665" si="832">J665-J664</f>
        <v>0</v>
      </c>
      <c r="T665" s="417">
        <f t="shared" ref="T665:U665" si="833">Q665-Q664</f>
        <v>0</v>
      </c>
      <c r="U665" s="417">
        <f t="shared" si="833"/>
        <v>0</v>
      </c>
      <c r="V665" s="414"/>
      <c r="W665" s="619" t="str">
        <f t="shared" si="829"/>
        <v/>
      </c>
    </row>
    <row r="666" spans="1:23" s="401" customFormat="1" ht="24" customHeight="1">
      <c r="A666" s="366" t="s">
        <v>5547</v>
      </c>
      <c r="B666" s="408" t="s">
        <v>0</v>
      </c>
      <c r="C666" s="408" t="s">
        <v>2400</v>
      </c>
      <c r="D666" s="408" t="s">
        <v>2404</v>
      </c>
      <c r="E666" s="409" t="s">
        <v>22</v>
      </c>
      <c r="F666" s="410">
        <f>G666</f>
        <v>175</v>
      </c>
      <c r="G666" s="410">
        <f>[5]내역서!F666</f>
        <v>175</v>
      </c>
      <c r="H666" s="410">
        <v>175</v>
      </c>
      <c r="I666" s="410">
        <f>G666-H666</f>
        <v>0</v>
      </c>
      <c r="J666" s="410">
        <f>내역서!F666</f>
        <v>0</v>
      </c>
      <c r="K666" s="411">
        <v>7134.6</v>
      </c>
      <c r="L666" s="412">
        <f>INT($J666*K666)</f>
        <v>0</v>
      </c>
      <c r="M666" s="411">
        <v>56226.9</v>
      </c>
      <c r="N666" s="412">
        <f>INT($J666*M666)</f>
        <v>0</v>
      </c>
      <c r="O666" s="411">
        <v>10621.1</v>
      </c>
      <c r="P666" s="412">
        <f>INT($J666*O666)</f>
        <v>0</v>
      </c>
      <c r="Q666" s="411">
        <f>+K666+M666+O666</f>
        <v>73982.600000000006</v>
      </c>
      <c r="R666" s="412">
        <f>L666+N666+P666</f>
        <v>0</v>
      </c>
      <c r="S666" s="412"/>
      <c r="T666" s="412"/>
      <c r="U666" s="412"/>
      <c r="V666" s="409" t="s">
        <v>0</v>
      </c>
      <c r="W666" s="617" t="str">
        <f>+IF(J666&lt;0,"ng","")</f>
        <v/>
      </c>
    </row>
    <row r="667" spans="1:23" ht="24" customHeight="1">
      <c r="A667" s="372" t="s">
        <v>2072</v>
      </c>
      <c r="B667" s="413" t="s">
        <v>0</v>
      </c>
      <c r="C667" s="413" t="s">
        <v>874</v>
      </c>
      <c r="D667" s="413" t="s">
        <v>878</v>
      </c>
      <c r="E667" s="414" t="s">
        <v>22</v>
      </c>
      <c r="F667" s="415">
        <f t="shared" si="819"/>
        <v>175</v>
      </c>
      <c r="G667" s="415">
        <f>[5]내역서!F667</f>
        <v>175</v>
      </c>
      <c r="H667" s="415">
        <v>175</v>
      </c>
      <c r="I667" s="415">
        <f t="shared" si="820"/>
        <v>0</v>
      </c>
      <c r="J667" s="415">
        <f>내역서!F667</f>
        <v>0</v>
      </c>
      <c r="K667" s="416">
        <v>7134.6</v>
      </c>
      <c r="L667" s="417">
        <f t="shared" si="821"/>
        <v>0</v>
      </c>
      <c r="M667" s="416">
        <v>56226.9</v>
      </c>
      <c r="N667" s="417">
        <f t="shared" si="822"/>
        <v>0</v>
      </c>
      <c r="O667" s="416">
        <v>10621.1</v>
      </c>
      <c r="P667" s="417">
        <f t="shared" si="823"/>
        <v>0</v>
      </c>
      <c r="Q667" s="416">
        <f t="shared" si="824"/>
        <v>73982.600000000006</v>
      </c>
      <c r="R667" s="417">
        <f t="shared" si="810"/>
        <v>0</v>
      </c>
      <c r="S667" s="417">
        <f t="shared" ref="S667" si="834">J667-J666</f>
        <v>0</v>
      </c>
      <c r="T667" s="417">
        <f t="shared" ref="T667:U667" si="835">Q667-Q666</f>
        <v>0</v>
      </c>
      <c r="U667" s="417">
        <f t="shared" si="835"/>
        <v>0</v>
      </c>
      <c r="V667" s="414"/>
      <c r="W667" s="619" t="str">
        <f t="shared" si="829"/>
        <v/>
      </c>
    </row>
    <row r="668" spans="1:23" s="401" customFormat="1" ht="24" customHeight="1">
      <c r="A668" s="366" t="s">
        <v>5547</v>
      </c>
      <c r="B668" s="408" t="s">
        <v>0</v>
      </c>
      <c r="C668" s="408" t="s">
        <v>2400</v>
      </c>
      <c r="D668" s="408" t="s">
        <v>2406</v>
      </c>
      <c r="E668" s="409" t="s">
        <v>22</v>
      </c>
      <c r="F668" s="410">
        <f>G668</f>
        <v>2.5</v>
      </c>
      <c r="G668" s="410">
        <f>[5]내역서!F668</f>
        <v>2.5</v>
      </c>
      <c r="H668" s="410">
        <v>2.5</v>
      </c>
      <c r="I668" s="410">
        <f>G668-H668</f>
        <v>0</v>
      </c>
      <c r="J668" s="410">
        <f>내역서!F668</f>
        <v>0</v>
      </c>
      <c r="K668" s="411">
        <v>8509.4</v>
      </c>
      <c r="L668" s="412">
        <f>INT($J668*K668)</f>
        <v>0</v>
      </c>
      <c r="M668" s="411">
        <v>78820.899999999994</v>
      </c>
      <c r="N668" s="412">
        <f>INT($J668*M668)</f>
        <v>0</v>
      </c>
      <c r="O668" s="411">
        <v>13722.8</v>
      </c>
      <c r="P668" s="412">
        <f>INT($J668*O668)</f>
        <v>0</v>
      </c>
      <c r="Q668" s="411">
        <f>+K668+M668+O668</f>
        <v>101053.09999999999</v>
      </c>
      <c r="R668" s="412">
        <f>L668+N668+P668</f>
        <v>0</v>
      </c>
      <c r="S668" s="412"/>
      <c r="T668" s="412"/>
      <c r="U668" s="412"/>
      <c r="V668" s="409" t="s">
        <v>0</v>
      </c>
      <c r="W668" s="617" t="str">
        <f>+IF(J668&lt;0,"ng","")</f>
        <v/>
      </c>
    </row>
    <row r="669" spans="1:23" ht="24" customHeight="1">
      <c r="A669" s="372" t="s">
        <v>5549</v>
      </c>
      <c r="B669" s="413" t="s">
        <v>0</v>
      </c>
      <c r="C669" s="413" t="s">
        <v>874</v>
      </c>
      <c r="D669" s="413" t="s">
        <v>879</v>
      </c>
      <c r="E669" s="414" t="s">
        <v>22</v>
      </c>
      <c r="F669" s="415">
        <f t="shared" si="819"/>
        <v>2.5</v>
      </c>
      <c r="G669" s="415">
        <f>[5]내역서!F669</f>
        <v>2.5</v>
      </c>
      <c r="H669" s="415">
        <v>2.5</v>
      </c>
      <c r="I669" s="415">
        <f t="shared" si="820"/>
        <v>0</v>
      </c>
      <c r="J669" s="415">
        <f>내역서!F669</f>
        <v>0</v>
      </c>
      <c r="K669" s="416">
        <v>8509.4</v>
      </c>
      <c r="L669" s="417">
        <f t="shared" si="821"/>
        <v>0</v>
      </c>
      <c r="M669" s="416">
        <v>78820.899999999994</v>
      </c>
      <c r="N669" s="417">
        <f t="shared" si="822"/>
        <v>0</v>
      </c>
      <c r="O669" s="416">
        <v>13722.8</v>
      </c>
      <c r="P669" s="417">
        <f t="shared" si="823"/>
        <v>0</v>
      </c>
      <c r="Q669" s="416">
        <f t="shared" si="824"/>
        <v>101053.09999999999</v>
      </c>
      <c r="R669" s="417">
        <f t="shared" si="810"/>
        <v>0</v>
      </c>
      <c r="S669" s="417">
        <f t="shared" ref="S669" si="836">J669-J668</f>
        <v>0</v>
      </c>
      <c r="T669" s="417">
        <f t="shared" ref="T669:U669" si="837">Q669-Q668</f>
        <v>0</v>
      </c>
      <c r="U669" s="417">
        <f t="shared" si="837"/>
        <v>0</v>
      </c>
      <c r="V669" s="414"/>
      <c r="W669" s="619" t="str">
        <f t="shared" si="829"/>
        <v/>
      </c>
    </row>
    <row r="670" spans="1:23" s="401" customFormat="1" ht="24" customHeight="1">
      <c r="A670" s="366" t="s">
        <v>2055</v>
      </c>
      <c r="B670" s="408" t="s">
        <v>0</v>
      </c>
      <c r="C670" s="408" t="s">
        <v>2407</v>
      </c>
      <c r="D670" s="408" t="s">
        <v>2408</v>
      </c>
      <c r="E670" s="409" t="s">
        <v>6</v>
      </c>
      <c r="F670" s="410">
        <f>G670</f>
        <v>380</v>
      </c>
      <c r="G670" s="410">
        <f>[5]내역서!F670</f>
        <v>380</v>
      </c>
      <c r="H670" s="410">
        <v>380</v>
      </c>
      <c r="I670" s="410">
        <f>G670-H670</f>
        <v>0</v>
      </c>
      <c r="J670" s="410">
        <f>내역서!F670</f>
        <v>0</v>
      </c>
      <c r="K670" s="411">
        <v>0</v>
      </c>
      <c r="L670" s="412">
        <f>INT($J670*K670)</f>
        <v>0</v>
      </c>
      <c r="M670" s="411">
        <v>0</v>
      </c>
      <c r="N670" s="412">
        <f>INT($J670*M670)</f>
        <v>0</v>
      </c>
      <c r="O670" s="411">
        <v>2074.1999999999998</v>
      </c>
      <c r="P670" s="412">
        <f>INT($J670*O670)</f>
        <v>0</v>
      </c>
      <c r="Q670" s="411">
        <f>+K670+M670+O670</f>
        <v>2074.1999999999998</v>
      </c>
      <c r="R670" s="412">
        <f>L670+N670+P670</f>
        <v>0</v>
      </c>
      <c r="S670" s="412"/>
      <c r="T670" s="412"/>
      <c r="U670" s="412"/>
      <c r="V670" s="409" t="s">
        <v>0</v>
      </c>
      <c r="W670" s="617" t="str">
        <f>+IF(J670&lt;0,"ng","")</f>
        <v/>
      </c>
    </row>
    <row r="671" spans="1:23" ht="24" customHeight="1">
      <c r="A671" s="372" t="s">
        <v>5546</v>
      </c>
      <c r="B671" s="413" t="s">
        <v>0</v>
      </c>
      <c r="C671" s="413" t="s">
        <v>880</v>
      </c>
      <c r="D671" s="413" t="s">
        <v>881</v>
      </c>
      <c r="E671" s="414" t="s">
        <v>6</v>
      </c>
      <c r="F671" s="415">
        <f t="shared" si="819"/>
        <v>380</v>
      </c>
      <c r="G671" s="415">
        <f>[5]내역서!F671</f>
        <v>380</v>
      </c>
      <c r="H671" s="415">
        <v>380</v>
      </c>
      <c r="I671" s="415">
        <f t="shared" si="820"/>
        <v>0</v>
      </c>
      <c r="J671" s="415">
        <f>내역서!F671</f>
        <v>0</v>
      </c>
      <c r="K671" s="416">
        <v>0</v>
      </c>
      <c r="L671" s="417">
        <f t="shared" si="821"/>
        <v>0</v>
      </c>
      <c r="M671" s="416">
        <v>0</v>
      </c>
      <c r="N671" s="417">
        <f t="shared" si="822"/>
        <v>0</v>
      </c>
      <c r="O671" s="416">
        <v>2074.1999999999998</v>
      </c>
      <c r="P671" s="417">
        <f t="shared" si="823"/>
        <v>0</v>
      </c>
      <c r="Q671" s="416">
        <f t="shared" si="824"/>
        <v>2074.1999999999998</v>
      </c>
      <c r="R671" s="417">
        <f t="shared" si="810"/>
        <v>0</v>
      </c>
      <c r="S671" s="417">
        <f t="shared" ref="S671" si="838">J671-J670</f>
        <v>0</v>
      </c>
      <c r="T671" s="417">
        <f t="shared" ref="T671:U671" si="839">Q671-Q670</f>
        <v>0</v>
      </c>
      <c r="U671" s="417">
        <f t="shared" si="839"/>
        <v>0</v>
      </c>
      <c r="V671" s="414"/>
      <c r="W671" s="619" t="str">
        <f t="shared" si="829"/>
        <v/>
      </c>
    </row>
    <row r="672" spans="1:23" s="401" customFormat="1" ht="24" customHeight="1">
      <c r="A672" s="366" t="s">
        <v>5587</v>
      </c>
      <c r="B672" s="408" t="s">
        <v>0</v>
      </c>
      <c r="C672" s="408" t="s">
        <v>2409</v>
      </c>
      <c r="D672" s="408" t="s">
        <v>2410</v>
      </c>
      <c r="E672" s="409" t="s">
        <v>1860</v>
      </c>
      <c r="F672" s="410">
        <f>G672</f>
        <v>6</v>
      </c>
      <c r="G672" s="410">
        <f>[5]내역서!F672</f>
        <v>6</v>
      </c>
      <c r="H672" s="410">
        <v>6</v>
      </c>
      <c r="I672" s="410">
        <f>G672-H672</f>
        <v>0</v>
      </c>
      <c r="J672" s="410">
        <f>내역서!F672</f>
        <v>0</v>
      </c>
      <c r="K672" s="411">
        <v>4791.3</v>
      </c>
      <c r="L672" s="412">
        <f>INT($J672*K672)</f>
        <v>0</v>
      </c>
      <c r="M672" s="411">
        <v>20412.8</v>
      </c>
      <c r="N672" s="412">
        <f>INT($J672*M672)</f>
        <v>0</v>
      </c>
      <c r="O672" s="411">
        <v>0</v>
      </c>
      <c r="P672" s="412">
        <f>INT($J672*O672)</f>
        <v>0</v>
      </c>
      <c r="Q672" s="411">
        <f>+K672+M672+O672</f>
        <v>25204.1</v>
      </c>
      <c r="R672" s="412">
        <f>L672+N672+P672</f>
        <v>0</v>
      </c>
      <c r="S672" s="412"/>
      <c r="T672" s="412"/>
      <c r="U672" s="412"/>
      <c r="V672" s="409" t="s">
        <v>0</v>
      </c>
      <c r="W672" s="617" t="str">
        <f>+IF(J672&lt;0,"ng","")</f>
        <v/>
      </c>
    </row>
    <row r="673" spans="1:23" ht="24" customHeight="1">
      <c r="A673" s="372" t="s">
        <v>5588</v>
      </c>
      <c r="B673" s="413" t="s">
        <v>0</v>
      </c>
      <c r="C673" s="413" t="s">
        <v>882</v>
      </c>
      <c r="D673" s="413" t="s">
        <v>883</v>
      </c>
      <c r="E673" s="414" t="s">
        <v>729</v>
      </c>
      <c r="F673" s="415">
        <f t="shared" si="819"/>
        <v>6</v>
      </c>
      <c r="G673" s="415">
        <f>[5]내역서!F673</f>
        <v>6</v>
      </c>
      <c r="H673" s="415">
        <v>6</v>
      </c>
      <c r="I673" s="415">
        <f t="shared" si="820"/>
        <v>0</v>
      </c>
      <c r="J673" s="415">
        <f>내역서!F673</f>
        <v>0</v>
      </c>
      <c r="K673" s="416">
        <v>4791.3</v>
      </c>
      <c r="L673" s="417">
        <f t="shared" si="821"/>
        <v>0</v>
      </c>
      <c r="M673" s="416">
        <v>20412.8</v>
      </c>
      <c r="N673" s="417">
        <f t="shared" si="822"/>
        <v>0</v>
      </c>
      <c r="O673" s="416">
        <v>0</v>
      </c>
      <c r="P673" s="417">
        <f t="shared" si="823"/>
        <v>0</v>
      </c>
      <c r="Q673" s="416">
        <f t="shared" si="824"/>
        <v>25204.1</v>
      </c>
      <c r="R673" s="417">
        <f t="shared" si="810"/>
        <v>0</v>
      </c>
      <c r="S673" s="417">
        <f t="shared" ref="S673" si="840">J673-J672</f>
        <v>0</v>
      </c>
      <c r="T673" s="417">
        <f t="shared" ref="T673:U673" si="841">Q673-Q672</f>
        <v>0</v>
      </c>
      <c r="U673" s="417">
        <f t="shared" si="841"/>
        <v>0</v>
      </c>
      <c r="V673" s="414"/>
      <c r="W673" s="619" t="str">
        <f t="shared" si="829"/>
        <v/>
      </c>
    </row>
    <row r="674" spans="1:23" s="401" customFormat="1" ht="24" customHeight="1">
      <c r="A674" s="366" t="s">
        <v>5589</v>
      </c>
      <c r="B674" s="408" t="s">
        <v>0</v>
      </c>
      <c r="C674" s="408" t="s">
        <v>2409</v>
      </c>
      <c r="D674" s="408" t="s">
        <v>2411</v>
      </c>
      <c r="E674" s="409" t="s">
        <v>1860</v>
      </c>
      <c r="F674" s="410">
        <f>G674</f>
        <v>11</v>
      </c>
      <c r="G674" s="410">
        <f>[5]내역서!F674</f>
        <v>11</v>
      </c>
      <c r="H674" s="410">
        <v>11</v>
      </c>
      <c r="I674" s="410">
        <f>G674-H674</f>
        <v>0</v>
      </c>
      <c r="J674" s="410">
        <f>내역서!F674</f>
        <v>0</v>
      </c>
      <c r="K674" s="411">
        <v>5172.6000000000004</v>
      </c>
      <c r="L674" s="412">
        <f>INT($J674*K674)</f>
        <v>0</v>
      </c>
      <c r="M674" s="411">
        <v>23328.799999999999</v>
      </c>
      <c r="N674" s="412">
        <f>INT($J674*M674)</f>
        <v>0</v>
      </c>
      <c r="O674" s="411">
        <v>0</v>
      </c>
      <c r="P674" s="412">
        <f>INT($J674*O674)</f>
        <v>0</v>
      </c>
      <c r="Q674" s="411">
        <f>+K674+M674+O674</f>
        <v>28501.4</v>
      </c>
      <c r="R674" s="412">
        <f>L674+N674+P674</f>
        <v>0</v>
      </c>
      <c r="S674" s="412"/>
      <c r="T674" s="412"/>
      <c r="U674" s="412"/>
      <c r="V674" s="409" t="s">
        <v>0</v>
      </c>
      <c r="W674" s="617" t="str">
        <f>+IF(J674&lt;0,"ng","")</f>
        <v/>
      </c>
    </row>
    <row r="675" spans="1:23" ht="24" customHeight="1">
      <c r="A675" s="372" t="s">
        <v>5549</v>
      </c>
      <c r="B675" s="413" t="s">
        <v>0</v>
      </c>
      <c r="C675" s="413" t="s">
        <v>882</v>
      </c>
      <c r="D675" s="413" t="s">
        <v>884</v>
      </c>
      <c r="E675" s="414" t="s">
        <v>729</v>
      </c>
      <c r="F675" s="415">
        <f t="shared" si="819"/>
        <v>11</v>
      </c>
      <c r="G675" s="415">
        <f>[5]내역서!F675</f>
        <v>11</v>
      </c>
      <c r="H675" s="415">
        <v>11</v>
      </c>
      <c r="I675" s="415">
        <f t="shared" si="820"/>
        <v>0</v>
      </c>
      <c r="J675" s="415">
        <f>내역서!F675</f>
        <v>0</v>
      </c>
      <c r="K675" s="416">
        <v>5172.6000000000004</v>
      </c>
      <c r="L675" s="417">
        <f t="shared" si="821"/>
        <v>0</v>
      </c>
      <c r="M675" s="416">
        <v>23328.799999999999</v>
      </c>
      <c r="N675" s="417">
        <f t="shared" si="822"/>
        <v>0</v>
      </c>
      <c r="O675" s="416">
        <v>0</v>
      </c>
      <c r="P675" s="417">
        <f t="shared" si="823"/>
        <v>0</v>
      </c>
      <c r="Q675" s="416">
        <f t="shared" si="824"/>
        <v>28501.4</v>
      </c>
      <c r="R675" s="417">
        <f t="shared" si="810"/>
        <v>0</v>
      </c>
      <c r="S675" s="417">
        <f t="shared" ref="S675" si="842">J675-J674</f>
        <v>0</v>
      </c>
      <c r="T675" s="417">
        <f t="shared" ref="T675:U675" si="843">Q675-Q674</f>
        <v>0</v>
      </c>
      <c r="U675" s="417">
        <f t="shared" si="843"/>
        <v>0</v>
      </c>
      <c r="V675" s="414"/>
      <c r="W675" s="619" t="str">
        <f t="shared" si="829"/>
        <v/>
      </c>
    </row>
    <row r="676" spans="1:23" s="401" customFormat="1" ht="24" customHeight="1">
      <c r="A676" s="366" t="s">
        <v>5492</v>
      </c>
      <c r="B676" s="408" t="s">
        <v>0</v>
      </c>
      <c r="C676" s="408" t="s">
        <v>2412</v>
      </c>
      <c r="D676" s="408" t="s">
        <v>41</v>
      </c>
      <c r="E676" s="409" t="s">
        <v>1860</v>
      </c>
      <c r="F676" s="410">
        <f>G676</f>
        <v>8</v>
      </c>
      <c r="G676" s="410">
        <f>[5]내역서!F676</f>
        <v>8</v>
      </c>
      <c r="H676" s="410">
        <v>8</v>
      </c>
      <c r="I676" s="410">
        <f>G676-H676</f>
        <v>0</v>
      </c>
      <c r="J676" s="410">
        <f>내역서!F676</f>
        <v>0</v>
      </c>
      <c r="K676" s="411">
        <v>17724.8</v>
      </c>
      <c r="L676" s="412">
        <f>INT($J676*K676)</f>
        <v>0</v>
      </c>
      <c r="M676" s="411">
        <v>136478.39999999999</v>
      </c>
      <c r="N676" s="412">
        <f>INT($J676*M676)</f>
        <v>0</v>
      </c>
      <c r="O676" s="411">
        <v>0</v>
      </c>
      <c r="P676" s="412">
        <f>INT($J676*O676)</f>
        <v>0</v>
      </c>
      <c r="Q676" s="411">
        <f>+K676+M676+O676</f>
        <v>154203.19999999998</v>
      </c>
      <c r="R676" s="412">
        <f>L676+N676+P676</f>
        <v>0</v>
      </c>
      <c r="S676" s="412"/>
      <c r="T676" s="412"/>
      <c r="U676" s="412"/>
      <c r="V676" s="409" t="s">
        <v>0</v>
      </c>
      <c r="W676" s="617" t="str">
        <f>+IF(J676&lt;0,"ng","")</f>
        <v/>
      </c>
    </row>
    <row r="677" spans="1:23" ht="24" customHeight="1">
      <c r="A677" s="372" t="s">
        <v>5549</v>
      </c>
      <c r="B677" s="413" t="s">
        <v>0</v>
      </c>
      <c r="C677" s="413" t="s">
        <v>885</v>
      </c>
      <c r="D677" s="413" t="s">
        <v>41</v>
      </c>
      <c r="E677" s="414" t="s">
        <v>729</v>
      </c>
      <c r="F677" s="415">
        <f t="shared" si="819"/>
        <v>8</v>
      </c>
      <c r="G677" s="415">
        <f>[5]내역서!F677</f>
        <v>8</v>
      </c>
      <c r="H677" s="415">
        <v>8</v>
      </c>
      <c r="I677" s="415">
        <f t="shared" si="820"/>
        <v>0</v>
      </c>
      <c r="J677" s="415">
        <f>내역서!F677</f>
        <v>0</v>
      </c>
      <c r="K677" s="416">
        <v>17724.8</v>
      </c>
      <c r="L677" s="417">
        <f t="shared" si="821"/>
        <v>0</v>
      </c>
      <c r="M677" s="416">
        <v>136478.39999999999</v>
      </c>
      <c r="N677" s="417">
        <f t="shared" si="822"/>
        <v>0</v>
      </c>
      <c r="O677" s="416">
        <v>0</v>
      </c>
      <c r="P677" s="417">
        <f t="shared" si="823"/>
        <v>0</v>
      </c>
      <c r="Q677" s="416">
        <f t="shared" si="824"/>
        <v>154203.19999999998</v>
      </c>
      <c r="R677" s="417">
        <f t="shared" si="810"/>
        <v>0</v>
      </c>
      <c r="S677" s="417">
        <f t="shared" ref="S677" si="844">J677-J676</f>
        <v>0</v>
      </c>
      <c r="T677" s="417">
        <f t="shared" ref="T677:U677" si="845">Q677-Q676</f>
        <v>0</v>
      </c>
      <c r="U677" s="417">
        <f t="shared" si="845"/>
        <v>0</v>
      </c>
      <c r="V677" s="414"/>
      <c r="W677" s="619" t="str">
        <f t="shared" si="829"/>
        <v/>
      </c>
    </row>
    <row r="678" spans="1:23" s="401" customFormat="1" ht="24" customHeight="1">
      <c r="A678" s="366" t="s">
        <v>2055</v>
      </c>
      <c r="B678" s="408" t="s">
        <v>0</v>
      </c>
      <c r="C678" s="408" t="s">
        <v>2413</v>
      </c>
      <c r="D678" s="408" t="s">
        <v>42</v>
      </c>
      <c r="E678" s="409" t="s">
        <v>1860</v>
      </c>
      <c r="F678" s="410">
        <f>G678</f>
        <v>25</v>
      </c>
      <c r="G678" s="410">
        <f>[5]내역서!F678</f>
        <v>25</v>
      </c>
      <c r="H678" s="410">
        <v>25</v>
      </c>
      <c r="I678" s="410">
        <f>G678-H678</f>
        <v>0</v>
      </c>
      <c r="J678" s="410">
        <f>내역서!F678</f>
        <v>0</v>
      </c>
      <c r="K678" s="411">
        <v>42306.1</v>
      </c>
      <c r="L678" s="412">
        <f>INT($J678*K678)</f>
        <v>0</v>
      </c>
      <c r="M678" s="411">
        <v>23761.599999999999</v>
      </c>
      <c r="N678" s="412">
        <f>INT($J678*M678)</f>
        <v>0</v>
      </c>
      <c r="O678" s="411">
        <v>0</v>
      </c>
      <c r="P678" s="412">
        <f>INT($J678*O678)</f>
        <v>0</v>
      </c>
      <c r="Q678" s="411">
        <f>+K678+M678+O678</f>
        <v>66067.7</v>
      </c>
      <c r="R678" s="412">
        <f>L678+N678+P678</f>
        <v>0</v>
      </c>
      <c r="S678" s="412"/>
      <c r="T678" s="412"/>
      <c r="U678" s="412"/>
      <c r="V678" s="409" t="s">
        <v>0</v>
      </c>
      <c r="W678" s="617" t="str">
        <f>+IF(J678&lt;0,"ng","")</f>
        <v/>
      </c>
    </row>
    <row r="679" spans="1:23" ht="24" customHeight="1">
      <c r="A679" s="372" t="s">
        <v>5444</v>
      </c>
      <c r="B679" s="413" t="s">
        <v>0</v>
      </c>
      <c r="C679" s="413" t="s">
        <v>886</v>
      </c>
      <c r="D679" s="413" t="s">
        <v>42</v>
      </c>
      <c r="E679" s="414" t="s">
        <v>729</v>
      </c>
      <c r="F679" s="415">
        <f t="shared" si="819"/>
        <v>25</v>
      </c>
      <c r="G679" s="415">
        <f>[5]내역서!F679</f>
        <v>25</v>
      </c>
      <c r="H679" s="415">
        <v>25</v>
      </c>
      <c r="I679" s="415">
        <f t="shared" si="820"/>
        <v>0</v>
      </c>
      <c r="J679" s="415">
        <f>내역서!F679</f>
        <v>0</v>
      </c>
      <c r="K679" s="416">
        <v>42306.1</v>
      </c>
      <c r="L679" s="417">
        <f t="shared" si="821"/>
        <v>0</v>
      </c>
      <c r="M679" s="416">
        <v>23761.599999999999</v>
      </c>
      <c r="N679" s="417">
        <f t="shared" si="822"/>
        <v>0</v>
      </c>
      <c r="O679" s="416">
        <v>0</v>
      </c>
      <c r="P679" s="417">
        <f t="shared" si="823"/>
        <v>0</v>
      </c>
      <c r="Q679" s="416">
        <f t="shared" si="824"/>
        <v>66067.7</v>
      </c>
      <c r="R679" s="417">
        <f t="shared" si="810"/>
        <v>0</v>
      </c>
      <c r="S679" s="417">
        <f t="shared" ref="S679" si="846">J679-J678</f>
        <v>0</v>
      </c>
      <c r="T679" s="417">
        <f t="shared" ref="T679:U679" si="847">Q679-Q678</f>
        <v>0</v>
      </c>
      <c r="U679" s="417">
        <f t="shared" si="847"/>
        <v>0</v>
      </c>
      <c r="V679" s="414"/>
      <c r="W679" s="619" t="str">
        <f t="shared" si="829"/>
        <v/>
      </c>
    </row>
    <row r="680" spans="1:23" s="401" customFormat="1" ht="24" hidden="1" customHeight="1">
      <c r="A680" s="366" t="s">
        <v>5590</v>
      </c>
      <c r="B680" s="408" t="s">
        <v>0</v>
      </c>
      <c r="C680" s="408" t="s">
        <v>2414</v>
      </c>
      <c r="D680" s="408" t="s">
        <v>2415</v>
      </c>
      <c r="E680" s="409" t="s">
        <v>1860</v>
      </c>
      <c r="F680" s="410">
        <f>G680</f>
        <v>25</v>
      </c>
      <c r="G680" s="410">
        <f>[5]내역서!F680</f>
        <v>25</v>
      </c>
      <c r="H680" s="410">
        <v>25</v>
      </c>
      <c r="I680" s="410">
        <f>G680-H680</f>
        <v>0</v>
      </c>
      <c r="J680" s="410">
        <f>내역서!F680</f>
        <v>0</v>
      </c>
      <c r="K680" s="411">
        <v>77.099999999999994</v>
      </c>
      <c r="L680" s="412">
        <f>INT($J680*K680)</f>
        <v>0</v>
      </c>
      <c r="M680" s="411">
        <v>712.8</v>
      </c>
      <c r="N680" s="412">
        <f>INT($J680*M680)</f>
        <v>0</v>
      </c>
      <c r="O680" s="411">
        <v>0</v>
      </c>
      <c r="P680" s="412">
        <f>INT($J680*O680)</f>
        <v>0</v>
      </c>
      <c r="Q680" s="411">
        <f>+K680+M680+O680</f>
        <v>789.9</v>
      </c>
      <c r="R680" s="412">
        <f>L680+N680+P680</f>
        <v>0</v>
      </c>
      <c r="S680" s="412"/>
      <c r="T680" s="412"/>
      <c r="U680" s="412"/>
      <c r="V680" s="409" t="s">
        <v>0</v>
      </c>
      <c r="W680" s="617" t="str">
        <f>+IF(J680&lt;0,"ng","")</f>
        <v/>
      </c>
    </row>
    <row r="681" spans="1:23" ht="24" hidden="1" customHeight="1">
      <c r="A681" s="372" t="s">
        <v>5591</v>
      </c>
      <c r="B681" s="413" t="s">
        <v>0</v>
      </c>
      <c r="C681" s="413" t="s">
        <v>887</v>
      </c>
      <c r="D681" s="413" t="s">
        <v>888</v>
      </c>
      <c r="E681" s="414" t="s">
        <v>729</v>
      </c>
      <c r="F681" s="415">
        <f t="shared" si="819"/>
        <v>25</v>
      </c>
      <c r="G681" s="415">
        <f>[5]내역서!F681</f>
        <v>25</v>
      </c>
      <c r="H681" s="415">
        <v>25</v>
      </c>
      <c r="I681" s="415">
        <f t="shared" si="820"/>
        <v>0</v>
      </c>
      <c r="J681" s="415">
        <f>내역서!F681</f>
        <v>0</v>
      </c>
      <c r="K681" s="416">
        <v>77.099999999999994</v>
      </c>
      <c r="L681" s="417">
        <f t="shared" si="821"/>
        <v>0</v>
      </c>
      <c r="M681" s="416">
        <v>712.8</v>
      </c>
      <c r="N681" s="417">
        <f t="shared" si="822"/>
        <v>0</v>
      </c>
      <c r="O681" s="416">
        <v>0</v>
      </c>
      <c r="P681" s="417">
        <f t="shared" si="823"/>
        <v>0</v>
      </c>
      <c r="Q681" s="416">
        <f t="shared" si="824"/>
        <v>789.9</v>
      </c>
      <c r="R681" s="417">
        <f t="shared" si="810"/>
        <v>0</v>
      </c>
      <c r="S681" s="417">
        <f t="shared" ref="S681" si="848">J681-J680</f>
        <v>0</v>
      </c>
      <c r="T681" s="417">
        <f t="shared" ref="T681:U681" si="849">Q681-Q680</f>
        <v>0</v>
      </c>
      <c r="U681" s="417">
        <f t="shared" si="849"/>
        <v>0</v>
      </c>
      <c r="V681" s="414"/>
      <c r="W681" s="619" t="str">
        <f t="shared" si="829"/>
        <v/>
      </c>
    </row>
    <row r="682" spans="1:23" s="401" customFormat="1" ht="24" customHeight="1">
      <c r="A682" s="366" t="s">
        <v>2055</v>
      </c>
      <c r="B682" s="436" t="s">
        <v>2416</v>
      </c>
      <c r="C682" s="436" t="s">
        <v>2139</v>
      </c>
      <c r="D682" s="436" t="s">
        <v>0</v>
      </c>
      <c r="E682" s="437" t="s">
        <v>0</v>
      </c>
      <c r="F682" s="438">
        <v>0</v>
      </c>
      <c r="G682" s="438">
        <f>[5]내역서!F682</f>
        <v>0</v>
      </c>
      <c r="H682" s="438">
        <v>0</v>
      </c>
      <c r="I682" s="438"/>
      <c r="J682" s="438">
        <f>내역서!F682</f>
        <v>0</v>
      </c>
      <c r="K682" s="439"/>
      <c r="L682" s="440">
        <f>SUMIF($A$684:$A$707,"당초",L684:L707)</f>
        <v>0</v>
      </c>
      <c r="M682" s="439"/>
      <c r="N682" s="440">
        <f>SUMIF($A$684:$A$707,"당초",N684:N707)</f>
        <v>0</v>
      </c>
      <c r="O682" s="439"/>
      <c r="P682" s="440">
        <f>SUMIF($A$684:$A$707,"당초",P684:P707)</f>
        <v>0</v>
      </c>
      <c r="Q682" s="438"/>
      <c r="R682" s="440">
        <f>L682+N682+P682</f>
        <v>0</v>
      </c>
      <c r="S682" s="440"/>
      <c r="T682" s="440"/>
      <c r="U682" s="440"/>
      <c r="V682" s="441" t="s">
        <v>0</v>
      </c>
      <c r="W682" s="617" t="str">
        <f>+IF(J682&lt;0,"ng","")</f>
        <v/>
      </c>
    </row>
    <row r="683" spans="1:23" ht="24" customHeight="1">
      <c r="A683" s="372" t="s">
        <v>5549</v>
      </c>
      <c r="B683" s="442" t="s">
        <v>1789</v>
      </c>
      <c r="C683" s="442" t="s">
        <v>686</v>
      </c>
      <c r="D683" s="442" t="s">
        <v>0</v>
      </c>
      <c r="E683" s="443" t="s">
        <v>0</v>
      </c>
      <c r="F683" s="444">
        <v>0</v>
      </c>
      <c r="G683" s="444">
        <f>[5]내역서!F683</f>
        <v>0</v>
      </c>
      <c r="H683" s="444">
        <v>0</v>
      </c>
      <c r="I683" s="444"/>
      <c r="J683" s="444">
        <f>내역서!F683</f>
        <v>0</v>
      </c>
      <c r="K683" s="445"/>
      <c r="L683" s="446">
        <f>SUMIF($A$684:$A$707,"변경",L684:L707)</f>
        <v>0</v>
      </c>
      <c r="M683" s="445"/>
      <c r="N683" s="446">
        <f>SUMIF($A$684:$A$707,"변경",N684:N707)</f>
        <v>0</v>
      </c>
      <c r="O683" s="445"/>
      <c r="P683" s="446">
        <f>SUMIF($A$684:$A$707,"변경",P684:P707)</f>
        <v>0</v>
      </c>
      <c r="Q683" s="444"/>
      <c r="R683" s="446">
        <f t="shared" si="810"/>
        <v>0</v>
      </c>
      <c r="S683" s="446">
        <f t="shared" ref="S683" si="850">J683-J682</f>
        <v>0</v>
      </c>
      <c r="T683" s="446">
        <f t="shared" ref="T683:U683" si="851">Q683-Q682</f>
        <v>0</v>
      </c>
      <c r="U683" s="446">
        <f t="shared" si="851"/>
        <v>0</v>
      </c>
      <c r="V683" s="447"/>
      <c r="W683" s="619" t="str">
        <f t="shared" si="829"/>
        <v/>
      </c>
    </row>
    <row r="684" spans="1:23" s="401" customFormat="1" ht="24" customHeight="1">
      <c r="A684" s="366" t="s">
        <v>5592</v>
      </c>
      <c r="B684" s="408" t="s">
        <v>0</v>
      </c>
      <c r="C684" s="408" t="s">
        <v>2417</v>
      </c>
      <c r="D684" s="408" t="s">
        <v>2418</v>
      </c>
      <c r="E684" s="409" t="s">
        <v>615</v>
      </c>
      <c r="F684" s="410">
        <f>G684</f>
        <v>0.6</v>
      </c>
      <c r="G684" s="410">
        <f>[5]내역서!F684</f>
        <v>0.6</v>
      </c>
      <c r="H684" s="410">
        <v>0.6</v>
      </c>
      <c r="I684" s="410">
        <f>G684-H684</f>
        <v>0</v>
      </c>
      <c r="J684" s="410">
        <f>내역서!F684</f>
        <v>0</v>
      </c>
      <c r="K684" s="411">
        <v>4290.1000000000004</v>
      </c>
      <c r="L684" s="412">
        <f>INT($J684*K684)</f>
        <v>0</v>
      </c>
      <c r="M684" s="411">
        <v>34510.199999999997</v>
      </c>
      <c r="N684" s="412">
        <f>INT($J684*M684)</f>
        <v>0</v>
      </c>
      <c r="O684" s="411">
        <v>4337</v>
      </c>
      <c r="P684" s="412">
        <f>INT($J684*O684)</f>
        <v>0</v>
      </c>
      <c r="Q684" s="411">
        <f>+K684+M684+O684</f>
        <v>43137.299999999996</v>
      </c>
      <c r="R684" s="412">
        <f>L684+N684+P684</f>
        <v>0</v>
      </c>
      <c r="S684" s="412"/>
      <c r="T684" s="412"/>
      <c r="U684" s="412"/>
      <c r="V684" s="409" t="s">
        <v>0</v>
      </c>
      <c r="W684" s="617" t="str">
        <f>+IF(J684&lt;0,"ng","")</f>
        <v/>
      </c>
    </row>
    <row r="685" spans="1:23" ht="24" customHeight="1">
      <c r="A685" s="372" t="s">
        <v>2072</v>
      </c>
      <c r="B685" s="413" t="s">
        <v>0</v>
      </c>
      <c r="C685" s="413" t="s">
        <v>889</v>
      </c>
      <c r="D685" s="413" t="s">
        <v>890</v>
      </c>
      <c r="E685" s="414" t="s">
        <v>651</v>
      </c>
      <c r="F685" s="415">
        <f t="shared" ref="F685:F707" si="852">G685</f>
        <v>0.6</v>
      </c>
      <c r="G685" s="415">
        <f>[5]내역서!F685</f>
        <v>0.6</v>
      </c>
      <c r="H685" s="415">
        <v>0.6</v>
      </c>
      <c r="I685" s="415">
        <f t="shared" ref="I685:I707" si="853">G685-H685</f>
        <v>0</v>
      </c>
      <c r="J685" s="415">
        <f>내역서!F685</f>
        <v>0</v>
      </c>
      <c r="K685" s="416">
        <v>4290.1000000000004</v>
      </c>
      <c r="L685" s="417">
        <f t="shared" ref="L685:L707" si="854">INT($J685*K685)</f>
        <v>0</v>
      </c>
      <c r="M685" s="416">
        <v>34510.199999999997</v>
      </c>
      <c r="N685" s="417">
        <f t="shared" ref="N685:N707" si="855">INT($J685*M685)</f>
        <v>0</v>
      </c>
      <c r="O685" s="416">
        <v>4337</v>
      </c>
      <c r="P685" s="417">
        <f t="shared" ref="P685:P707" si="856">INT($J685*O685)</f>
        <v>0</v>
      </c>
      <c r="Q685" s="416">
        <f t="shared" ref="Q685:Q707" si="857">+K685+M685+O685</f>
        <v>43137.299999999996</v>
      </c>
      <c r="R685" s="417">
        <f t="shared" si="810"/>
        <v>0</v>
      </c>
      <c r="S685" s="417">
        <f t="shared" ref="S685" si="858">J685-J684</f>
        <v>0</v>
      </c>
      <c r="T685" s="417">
        <f t="shared" ref="T685:U685" si="859">Q685-Q684</f>
        <v>0</v>
      </c>
      <c r="U685" s="417">
        <f t="shared" si="859"/>
        <v>0</v>
      </c>
      <c r="V685" s="414"/>
      <c r="W685" s="619" t="str">
        <f t="shared" si="829"/>
        <v/>
      </c>
    </row>
    <row r="686" spans="1:23" s="401" customFormat="1" ht="24" customHeight="1">
      <c r="A686" s="366" t="s">
        <v>5435</v>
      </c>
      <c r="B686" s="408" t="s">
        <v>0</v>
      </c>
      <c r="C686" s="408" t="s">
        <v>2419</v>
      </c>
      <c r="D686" s="408" t="s">
        <v>2420</v>
      </c>
      <c r="E686" s="409" t="s">
        <v>2104</v>
      </c>
      <c r="F686" s="410">
        <f>G686</f>
        <v>4</v>
      </c>
      <c r="G686" s="410">
        <f>[5]내역서!F686</f>
        <v>4</v>
      </c>
      <c r="H686" s="410">
        <v>4</v>
      </c>
      <c r="I686" s="410">
        <f>G686-H686</f>
        <v>0</v>
      </c>
      <c r="J686" s="410">
        <f>내역서!F686</f>
        <v>0</v>
      </c>
      <c r="K686" s="411">
        <v>24297.5</v>
      </c>
      <c r="L686" s="412">
        <f>INT($J686*K686)</f>
        <v>0</v>
      </c>
      <c r="M686" s="411">
        <v>69167.199999999997</v>
      </c>
      <c r="N686" s="412">
        <f>INT($J686*M686)</f>
        <v>0</v>
      </c>
      <c r="O686" s="411">
        <v>0</v>
      </c>
      <c r="P686" s="412">
        <f>INT($J686*O686)</f>
        <v>0</v>
      </c>
      <c r="Q686" s="411">
        <f>+K686+M686+O686</f>
        <v>93464.7</v>
      </c>
      <c r="R686" s="412">
        <f>L686+N686+P686</f>
        <v>0</v>
      </c>
      <c r="S686" s="412"/>
      <c r="T686" s="412"/>
      <c r="U686" s="412"/>
      <c r="V686" s="409" t="s">
        <v>0</v>
      </c>
      <c r="W686" s="617" t="str">
        <f>+IF(J686&lt;0,"ng","")</f>
        <v/>
      </c>
    </row>
    <row r="687" spans="1:23" ht="24" customHeight="1">
      <c r="A687" s="372" t="s">
        <v>5593</v>
      </c>
      <c r="B687" s="413" t="s">
        <v>0</v>
      </c>
      <c r="C687" s="413" t="s">
        <v>891</v>
      </c>
      <c r="D687" s="413" t="s">
        <v>892</v>
      </c>
      <c r="E687" s="414" t="s">
        <v>671</v>
      </c>
      <c r="F687" s="415">
        <f t="shared" si="852"/>
        <v>4</v>
      </c>
      <c r="G687" s="415">
        <f>[5]내역서!F687</f>
        <v>4</v>
      </c>
      <c r="H687" s="415">
        <v>4</v>
      </c>
      <c r="I687" s="415">
        <f t="shared" si="853"/>
        <v>0</v>
      </c>
      <c r="J687" s="415">
        <f>내역서!F687</f>
        <v>0</v>
      </c>
      <c r="K687" s="416">
        <v>24297.5</v>
      </c>
      <c r="L687" s="417">
        <f t="shared" si="854"/>
        <v>0</v>
      </c>
      <c r="M687" s="416">
        <v>69167.199999999997</v>
      </c>
      <c r="N687" s="417">
        <f t="shared" si="855"/>
        <v>0</v>
      </c>
      <c r="O687" s="416">
        <v>0</v>
      </c>
      <c r="P687" s="417">
        <f t="shared" si="856"/>
        <v>0</v>
      </c>
      <c r="Q687" s="416">
        <f t="shared" si="857"/>
        <v>93464.7</v>
      </c>
      <c r="R687" s="417">
        <f t="shared" si="810"/>
        <v>0</v>
      </c>
      <c r="S687" s="417">
        <f t="shared" ref="S687" si="860">J687-J686</f>
        <v>0</v>
      </c>
      <c r="T687" s="417">
        <f t="shared" ref="T687:U687" si="861">Q687-Q686</f>
        <v>0</v>
      </c>
      <c r="U687" s="417">
        <f t="shared" si="861"/>
        <v>0</v>
      </c>
      <c r="V687" s="414"/>
      <c r="W687" s="619" t="str">
        <f t="shared" si="829"/>
        <v/>
      </c>
    </row>
    <row r="688" spans="1:23" s="401" customFormat="1" ht="24" customHeight="1">
      <c r="A688" s="366" t="s">
        <v>5547</v>
      </c>
      <c r="B688" s="408" t="s">
        <v>0</v>
      </c>
      <c r="C688" s="408" t="s">
        <v>2422</v>
      </c>
      <c r="D688" s="408" t="s">
        <v>2423</v>
      </c>
      <c r="E688" s="409" t="s">
        <v>2194</v>
      </c>
      <c r="F688" s="410">
        <f>G688</f>
        <v>4</v>
      </c>
      <c r="G688" s="410">
        <f>[5]내역서!F688</f>
        <v>4</v>
      </c>
      <c r="H688" s="410">
        <v>4</v>
      </c>
      <c r="I688" s="410">
        <f>G688-H688</f>
        <v>0</v>
      </c>
      <c r="J688" s="410">
        <f>내역서!F688</f>
        <v>0</v>
      </c>
      <c r="K688" s="411">
        <v>10802.6</v>
      </c>
      <c r="L688" s="412">
        <f>INT($J688*K688)</f>
        <v>0</v>
      </c>
      <c r="M688" s="411">
        <v>136814.39999999999</v>
      </c>
      <c r="N688" s="412">
        <f>INT($J688*M688)</f>
        <v>0</v>
      </c>
      <c r="O688" s="411">
        <v>31642.1</v>
      </c>
      <c r="P688" s="412">
        <f>INT($J688*O688)</f>
        <v>0</v>
      </c>
      <c r="Q688" s="411">
        <f>+K688+M688+O688</f>
        <v>179259.1</v>
      </c>
      <c r="R688" s="412">
        <f>L688+N688+P688</f>
        <v>0</v>
      </c>
      <c r="S688" s="412"/>
      <c r="T688" s="412"/>
      <c r="U688" s="412"/>
      <c r="V688" s="409" t="s">
        <v>0</v>
      </c>
      <c r="W688" s="617" t="str">
        <f>+IF(J688&lt;0,"ng","")</f>
        <v/>
      </c>
    </row>
    <row r="689" spans="1:23" ht="24" customHeight="1">
      <c r="A689" s="372" t="s">
        <v>5549</v>
      </c>
      <c r="B689" s="413" t="s">
        <v>0</v>
      </c>
      <c r="C689" s="413" t="s">
        <v>893</v>
      </c>
      <c r="D689" s="413" t="s">
        <v>894</v>
      </c>
      <c r="E689" s="414" t="s">
        <v>738</v>
      </c>
      <c r="F689" s="415">
        <f t="shared" si="852"/>
        <v>4</v>
      </c>
      <c r="G689" s="415">
        <f>[5]내역서!F689</f>
        <v>4</v>
      </c>
      <c r="H689" s="415">
        <v>4</v>
      </c>
      <c r="I689" s="415">
        <f t="shared" si="853"/>
        <v>0</v>
      </c>
      <c r="J689" s="415">
        <f>내역서!F689</f>
        <v>0</v>
      </c>
      <c r="K689" s="416">
        <v>10802.6</v>
      </c>
      <c r="L689" s="417">
        <f t="shared" si="854"/>
        <v>0</v>
      </c>
      <c r="M689" s="416">
        <v>136814.39999999999</v>
      </c>
      <c r="N689" s="417">
        <f t="shared" si="855"/>
        <v>0</v>
      </c>
      <c r="O689" s="416">
        <v>31642.1</v>
      </c>
      <c r="P689" s="417">
        <f t="shared" si="856"/>
        <v>0</v>
      </c>
      <c r="Q689" s="416">
        <f t="shared" si="857"/>
        <v>179259.1</v>
      </c>
      <c r="R689" s="417">
        <f t="shared" si="810"/>
        <v>0</v>
      </c>
      <c r="S689" s="417">
        <f t="shared" ref="S689" si="862">J689-J688</f>
        <v>0</v>
      </c>
      <c r="T689" s="417">
        <f t="shared" ref="T689:U689" si="863">Q689-Q688</f>
        <v>0</v>
      </c>
      <c r="U689" s="417">
        <f t="shared" si="863"/>
        <v>0</v>
      </c>
      <c r="V689" s="414"/>
      <c r="W689" s="619" t="str">
        <f t="shared" si="829"/>
        <v/>
      </c>
    </row>
    <row r="690" spans="1:23" s="401" customFormat="1" ht="24" customHeight="1">
      <c r="A690" s="366" t="s">
        <v>5547</v>
      </c>
      <c r="B690" s="408" t="s">
        <v>0</v>
      </c>
      <c r="C690" s="408" t="s">
        <v>2422</v>
      </c>
      <c r="D690" s="408" t="s">
        <v>2424</v>
      </c>
      <c r="E690" s="409" t="s">
        <v>2194</v>
      </c>
      <c r="F690" s="410">
        <f>G690</f>
        <v>1</v>
      </c>
      <c r="G690" s="410">
        <f>[5]내역서!F690</f>
        <v>1</v>
      </c>
      <c r="H690" s="410">
        <v>1</v>
      </c>
      <c r="I690" s="410">
        <f>G690-H690</f>
        <v>0</v>
      </c>
      <c r="J690" s="410">
        <f>내역서!F690</f>
        <v>0</v>
      </c>
      <c r="K690" s="411">
        <v>5532.8</v>
      </c>
      <c r="L690" s="412">
        <f>INT($J690*K690)</f>
        <v>0</v>
      </c>
      <c r="M690" s="411">
        <v>70883.199999999997</v>
      </c>
      <c r="N690" s="412">
        <f>INT($J690*M690)</f>
        <v>0</v>
      </c>
      <c r="O690" s="411">
        <v>16205.5</v>
      </c>
      <c r="P690" s="412">
        <f>INT($J690*O690)</f>
        <v>0</v>
      </c>
      <c r="Q690" s="411">
        <f>+K690+M690+O690</f>
        <v>92621.5</v>
      </c>
      <c r="R690" s="412">
        <f>L690+N690+P690</f>
        <v>0</v>
      </c>
      <c r="S690" s="412"/>
      <c r="T690" s="412"/>
      <c r="U690" s="412"/>
      <c r="V690" s="409" t="s">
        <v>0</v>
      </c>
      <c r="W690" s="617" t="str">
        <f>+IF(J690&lt;0,"ng","")</f>
        <v/>
      </c>
    </row>
    <row r="691" spans="1:23" ht="24" customHeight="1">
      <c r="A691" s="372" t="s">
        <v>5594</v>
      </c>
      <c r="B691" s="413" t="s">
        <v>0</v>
      </c>
      <c r="C691" s="413" t="s">
        <v>893</v>
      </c>
      <c r="D691" s="413" t="s">
        <v>895</v>
      </c>
      <c r="E691" s="414" t="s">
        <v>738</v>
      </c>
      <c r="F691" s="415">
        <f t="shared" si="852"/>
        <v>1</v>
      </c>
      <c r="G691" s="415">
        <f>[5]내역서!F691</f>
        <v>1</v>
      </c>
      <c r="H691" s="415">
        <v>1</v>
      </c>
      <c r="I691" s="415">
        <f t="shared" si="853"/>
        <v>0</v>
      </c>
      <c r="J691" s="415">
        <f>내역서!F691</f>
        <v>0</v>
      </c>
      <c r="K691" s="416">
        <v>5532.8</v>
      </c>
      <c r="L691" s="417">
        <f t="shared" si="854"/>
        <v>0</v>
      </c>
      <c r="M691" s="416">
        <v>70883.199999999997</v>
      </c>
      <c r="N691" s="417">
        <f t="shared" si="855"/>
        <v>0</v>
      </c>
      <c r="O691" s="416">
        <v>16205.5</v>
      </c>
      <c r="P691" s="417">
        <f t="shared" si="856"/>
        <v>0</v>
      </c>
      <c r="Q691" s="416">
        <f t="shared" si="857"/>
        <v>92621.5</v>
      </c>
      <c r="R691" s="417">
        <f t="shared" si="810"/>
        <v>0</v>
      </c>
      <c r="S691" s="417">
        <f t="shared" ref="S691" si="864">J691-J690</f>
        <v>0</v>
      </c>
      <c r="T691" s="417">
        <f t="shared" ref="T691:U691" si="865">Q691-Q690</f>
        <v>0</v>
      </c>
      <c r="U691" s="417">
        <f t="shared" si="865"/>
        <v>0</v>
      </c>
      <c r="V691" s="414"/>
      <c r="W691" s="619" t="str">
        <f t="shared" si="829"/>
        <v/>
      </c>
    </row>
    <row r="692" spans="1:23" s="401" customFormat="1" ht="24" customHeight="1">
      <c r="A692" s="366" t="s">
        <v>4295</v>
      </c>
      <c r="B692" s="408" t="s">
        <v>0</v>
      </c>
      <c r="C692" s="408" t="s">
        <v>2422</v>
      </c>
      <c r="D692" s="408" t="s">
        <v>2425</v>
      </c>
      <c r="E692" s="409" t="s">
        <v>2194</v>
      </c>
      <c r="F692" s="410">
        <f>G692</f>
        <v>5</v>
      </c>
      <c r="G692" s="410">
        <f>[5]내역서!F692</f>
        <v>5</v>
      </c>
      <c r="H692" s="410">
        <v>5</v>
      </c>
      <c r="I692" s="410">
        <f>G692-H692</f>
        <v>0</v>
      </c>
      <c r="J692" s="410">
        <f>내역서!F692</f>
        <v>0</v>
      </c>
      <c r="K692" s="411">
        <v>12699.8</v>
      </c>
      <c r="L692" s="412">
        <f>INT($J692*K692)</f>
        <v>0</v>
      </c>
      <c r="M692" s="411">
        <v>174481.6</v>
      </c>
      <c r="N692" s="412">
        <f>INT($J692*M692)</f>
        <v>0</v>
      </c>
      <c r="O692" s="411">
        <v>37198.9</v>
      </c>
      <c r="P692" s="412">
        <f>INT($J692*O692)</f>
        <v>0</v>
      </c>
      <c r="Q692" s="411">
        <f>+K692+M692+O692</f>
        <v>224380.3</v>
      </c>
      <c r="R692" s="412">
        <f>L692+N692+P692</f>
        <v>0</v>
      </c>
      <c r="S692" s="412"/>
      <c r="T692" s="412"/>
      <c r="U692" s="412"/>
      <c r="V692" s="409" t="s">
        <v>0</v>
      </c>
      <c r="W692" s="617" t="str">
        <f>+IF(J692&lt;0,"ng","")</f>
        <v/>
      </c>
    </row>
    <row r="693" spans="1:23" ht="24" customHeight="1">
      <c r="A693" s="372" t="s">
        <v>5458</v>
      </c>
      <c r="B693" s="413" t="s">
        <v>0</v>
      </c>
      <c r="C693" s="413" t="s">
        <v>893</v>
      </c>
      <c r="D693" s="413" t="s">
        <v>896</v>
      </c>
      <c r="E693" s="414" t="s">
        <v>738</v>
      </c>
      <c r="F693" s="415">
        <f t="shared" si="852"/>
        <v>5</v>
      </c>
      <c r="G693" s="415">
        <f>[5]내역서!F693</f>
        <v>5</v>
      </c>
      <c r="H693" s="415">
        <v>5</v>
      </c>
      <c r="I693" s="415">
        <f t="shared" si="853"/>
        <v>0</v>
      </c>
      <c r="J693" s="415">
        <f>내역서!F693</f>
        <v>0</v>
      </c>
      <c r="K693" s="416">
        <v>12699.8</v>
      </c>
      <c r="L693" s="417">
        <f t="shared" si="854"/>
        <v>0</v>
      </c>
      <c r="M693" s="416">
        <v>174481.6</v>
      </c>
      <c r="N693" s="417">
        <f t="shared" si="855"/>
        <v>0</v>
      </c>
      <c r="O693" s="416">
        <v>37198.9</v>
      </c>
      <c r="P693" s="417">
        <f t="shared" si="856"/>
        <v>0</v>
      </c>
      <c r="Q693" s="416">
        <f t="shared" si="857"/>
        <v>224380.3</v>
      </c>
      <c r="R693" s="417">
        <f t="shared" si="810"/>
        <v>0</v>
      </c>
      <c r="S693" s="417">
        <f t="shared" ref="S693" si="866">J693-J692</f>
        <v>0</v>
      </c>
      <c r="T693" s="417">
        <f t="shared" ref="T693:U693" si="867">Q693-Q692</f>
        <v>0</v>
      </c>
      <c r="U693" s="417">
        <f t="shared" si="867"/>
        <v>0</v>
      </c>
      <c r="V693" s="414"/>
      <c r="W693" s="619" t="str">
        <f t="shared" si="829"/>
        <v/>
      </c>
    </row>
    <row r="694" spans="1:23" s="401" customFormat="1" ht="24" customHeight="1">
      <c r="A694" s="366" t="s">
        <v>2055</v>
      </c>
      <c r="B694" s="408" t="s">
        <v>0</v>
      </c>
      <c r="C694" s="408" t="s">
        <v>2422</v>
      </c>
      <c r="D694" s="408" t="s">
        <v>2426</v>
      </c>
      <c r="E694" s="409" t="s">
        <v>2194</v>
      </c>
      <c r="F694" s="410">
        <f>G694</f>
        <v>10</v>
      </c>
      <c r="G694" s="410">
        <f>[5]내역서!F694</f>
        <v>10</v>
      </c>
      <c r="H694" s="410">
        <v>10</v>
      </c>
      <c r="I694" s="410">
        <f>G694-H694</f>
        <v>0</v>
      </c>
      <c r="J694" s="410">
        <f>내역서!F694</f>
        <v>0</v>
      </c>
      <c r="K694" s="411">
        <v>6469.3</v>
      </c>
      <c r="L694" s="412">
        <f>INT($J694*K694)</f>
        <v>0</v>
      </c>
      <c r="M694" s="411">
        <v>89122.4</v>
      </c>
      <c r="N694" s="412">
        <f>INT($J694*M694)</f>
        <v>0</v>
      </c>
      <c r="O694" s="411">
        <v>18949.5</v>
      </c>
      <c r="P694" s="412">
        <f>INT($J694*O694)</f>
        <v>0</v>
      </c>
      <c r="Q694" s="411">
        <f>+K694+M694+O694</f>
        <v>114541.2</v>
      </c>
      <c r="R694" s="412">
        <f>L694+N694+P694</f>
        <v>0</v>
      </c>
      <c r="S694" s="412"/>
      <c r="T694" s="412"/>
      <c r="U694" s="412"/>
      <c r="V694" s="409" t="s">
        <v>0</v>
      </c>
      <c r="W694" s="617" t="str">
        <f>+IF(J694&lt;0,"ng","")</f>
        <v/>
      </c>
    </row>
    <row r="695" spans="1:23" ht="24" customHeight="1">
      <c r="A695" s="372" t="s">
        <v>4298</v>
      </c>
      <c r="B695" s="413" t="s">
        <v>0</v>
      </c>
      <c r="C695" s="413" t="s">
        <v>893</v>
      </c>
      <c r="D695" s="413" t="s">
        <v>897</v>
      </c>
      <c r="E695" s="414" t="s">
        <v>738</v>
      </c>
      <c r="F695" s="415">
        <f t="shared" si="852"/>
        <v>10</v>
      </c>
      <c r="G695" s="415">
        <f>[5]내역서!F695</f>
        <v>10</v>
      </c>
      <c r="H695" s="415">
        <v>10</v>
      </c>
      <c r="I695" s="415">
        <f t="shared" si="853"/>
        <v>0</v>
      </c>
      <c r="J695" s="415">
        <f>내역서!F695</f>
        <v>0</v>
      </c>
      <c r="K695" s="416">
        <v>6469.3</v>
      </c>
      <c r="L695" s="417">
        <f t="shared" si="854"/>
        <v>0</v>
      </c>
      <c r="M695" s="416">
        <v>89122.4</v>
      </c>
      <c r="N695" s="417">
        <f t="shared" si="855"/>
        <v>0</v>
      </c>
      <c r="O695" s="416">
        <v>18949.5</v>
      </c>
      <c r="P695" s="417">
        <f t="shared" si="856"/>
        <v>0</v>
      </c>
      <c r="Q695" s="416">
        <f t="shared" si="857"/>
        <v>114541.2</v>
      </c>
      <c r="R695" s="417">
        <f t="shared" si="810"/>
        <v>0</v>
      </c>
      <c r="S695" s="417">
        <f t="shared" ref="S695" si="868">J695-J694</f>
        <v>0</v>
      </c>
      <c r="T695" s="417">
        <f t="shared" ref="T695:U695" si="869">Q695-Q694</f>
        <v>0</v>
      </c>
      <c r="U695" s="417">
        <f t="shared" si="869"/>
        <v>0</v>
      </c>
      <c r="V695" s="414"/>
      <c r="W695" s="619" t="str">
        <f t="shared" si="829"/>
        <v/>
      </c>
    </row>
    <row r="696" spans="1:23" s="401" customFormat="1" ht="24" customHeight="1">
      <c r="A696" s="366" t="s">
        <v>4295</v>
      </c>
      <c r="B696" s="408" t="s">
        <v>0</v>
      </c>
      <c r="C696" s="408" t="s">
        <v>2422</v>
      </c>
      <c r="D696" s="408" t="s">
        <v>2427</v>
      </c>
      <c r="E696" s="409" t="s">
        <v>2194</v>
      </c>
      <c r="F696" s="410">
        <f>G696</f>
        <v>1</v>
      </c>
      <c r="G696" s="410">
        <f>[5]내역서!F696</f>
        <v>1</v>
      </c>
      <c r="H696" s="410">
        <v>1</v>
      </c>
      <c r="I696" s="410">
        <f>G696-H696</f>
        <v>0</v>
      </c>
      <c r="J696" s="410">
        <f>내역서!F696</f>
        <v>0</v>
      </c>
      <c r="K696" s="411">
        <v>14529.1</v>
      </c>
      <c r="L696" s="412">
        <f>INT($J696*K696)</f>
        <v>0</v>
      </c>
      <c r="M696" s="411">
        <v>212954.4</v>
      </c>
      <c r="N696" s="412">
        <f>INT($J696*M696)</f>
        <v>0</v>
      </c>
      <c r="O696" s="411">
        <v>42558</v>
      </c>
      <c r="P696" s="412">
        <f>INT($J696*O696)</f>
        <v>0</v>
      </c>
      <c r="Q696" s="411">
        <f>+K696+M696+O696</f>
        <v>270041.5</v>
      </c>
      <c r="R696" s="412">
        <f>L696+N696+P696</f>
        <v>0</v>
      </c>
      <c r="S696" s="412"/>
      <c r="T696" s="412"/>
      <c r="U696" s="412"/>
      <c r="V696" s="409" t="s">
        <v>0</v>
      </c>
      <c r="W696" s="617" t="str">
        <f>+IF(J696&lt;0,"ng","")</f>
        <v/>
      </c>
    </row>
    <row r="697" spans="1:23" ht="24" customHeight="1">
      <c r="A697" s="372" t="s">
        <v>5428</v>
      </c>
      <c r="B697" s="413" t="s">
        <v>0</v>
      </c>
      <c r="C697" s="413" t="s">
        <v>893</v>
      </c>
      <c r="D697" s="413" t="s">
        <v>898</v>
      </c>
      <c r="E697" s="414" t="s">
        <v>738</v>
      </c>
      <c r="F697" s="415">
        <f t="shared" si="852"/>
        <v>1</v>
      </c>
      <c r="G697" s="415">
        <f>[5]내역서!F697</f>
        <v>1</v>
      </c>
      <c r="H697" s="415">
        <v>1</v>
      </c>
      <c r="I697" s="415">
        <f t="shared" si="853"/>
        <v>0</v>
      </c>
      <c r="J697" s="415">
        <f>내역서!F697</f>
        <v>0</v>
      </c>
      <c r="K697" s="416">
        <v>14529.1</v>
      </c>
      <c r="L697" s="417">
        <f t="shared" si="854"/>
        <v>0</v>
      </c>
      <c r="M697" s="416">
        <v>212954.4</v>
      </c>
      <c r="N697" s="417">
        <f t="shared" si="855"/>
        <v>0</v>
      </c>
      <c r="O697" s="416">
        <v>42558</v>
      </c>
      <c r="P697" s="417">
        <f t="shared" si="856"/>
        <v>0</v>
      </c>
      <c r="Q697" s="416">
        <f t="shared" si="857"/>
        <v>270041.5</v>
      </c>
      <c r="R697" s="417">
        <f t="shared" si="810"/>
        <v>0</v>
      </c>
      <c r="S697" s="417">
        <f t="shared" ref="S697" si="870">J697-J696</f>
        <v>0</v>
      </c>
      <c r="T697" s="417">
        <f t="shared" ref="T697:U697" si="871">Q697-Q696</f>
        <v>0</v>
      </c>
      <c r="U697" s="417">
        <f t="shared" si="871"/>
        <v>0</v>
      </c>
      <c r="V697" s="414"/>
      <c r="W697" s="619" t="str">
        <f t="shared" si="829"/>
        <v/>
      </c>
    </row>
    <row r="698" spans="1:23" s="401" customFormat="1" ht="24" customHeight="1">
      <c r="A698" s="366" t="s">
        <v>5547</v>
      </c>
      <c r="B698" s="408" t="s">
        <v>0</v>
      </c>
      <c r="C698" s="408" t="s">
        <v>2422</v>
      </c>
      <c r="D698" s="408" t="s">
        <v>2429</v>
      </c>
      <c r="E698" s="409" t="s">
        <v>2194</v>
      </c>
      <c r="F698" s="410">
        <f>G698</f>
        <v>1</v>
      </c>
      <c r="G698" s="410">
        <f>[5]내역서!F698</f>
        <v>1</v>
      </c>
      <c r="H698" s="410">
        <v>1</v>
      </c>
      <c r="I698" s="410">
        <f>G698-H698</f>
        <v>0</v>
      </c>
      <c r="J698" s="410">
        <f>내역서!F698</f>
        <v>0</v>
      </c>
      <c r="K698" s="411">
        <v>7428.9</v>
      </c>
      <c r="L698" s="412">
        <f>INT($J698*K698)</f>
        <v>0</v>
      </c>
      <c r="M698" s="411">
        <v>108550.39999999999</v>
      </c>
      <c r="N698" s="412">
        <f>INT($J698*M698)</f>
        <v>0</v>
      </c>
      <c r="O698" s="411">
        <v>21762.5</v>
      </c>
      <c r="P698" s="412">
        <f>INT($J698*O698)</f>
        <v>0</v>
      </c>
      <c r="Q698" s="411">
        <f>+K698+M698+O698</f>
        <v>137741.79999999999</v>
      </c>
      <c r="R698" s="412">
        <f>L698+N698+P698</f>
        <v>0</v>
      </c>
      <c r="S698" s="412"/>
      <c r="T698" s="412"/>
      <c r="U698" s="412"/>
      <c r="V698" s="409" t="s">
        <v>0</v>
      </c>
      <c r="W698" s="617" t="str">
        <f>+IF(J698&lt;0,"ng","")</f>
        <v/>
      </c>
    </row>
    <row r="699" spans="1:23" ht="24" customHeight="1">
      <c r="A699" s="372" t="s">
        <v>2072</v>
      </c>
      <c r="B699" s="413" t="s">
        <v>0</v>
      </c>
      <c r="C699" s="413" t="s">
        <v>893</v>
      </c>
      <c r="D699" s="413" t="s">
        <v>899</v>
      </c>
      <c r="E699" s="414" t="s">
        <v>738</v>
      </c>
      <c r="F699" s="415">
        <f t="shared" si="852"/>
        <v>1</v>
      </c>
      <c r="G699" s="415">
        <f>[5]내역서!F699</f>
        <v>1</v>
      </c>
      <c r="H699" s="415">
        <v>1</v>
      </c>
      <c r="I699" s="415">
        <f t="shared" si="853"/>
        <v>0</v>
      </c>
      <c r="J699" s="415">
        <f>내역서!F699</f>
        <v>0</v>
      </c>
      <c r="K699" s="416">
        <v>7428.9</v>
      </c>
      <c r="L699" s="417">
        <f t="shared" si="854"/>
        <v>0</v>
      </c>
      <c r="M699" s="416">
        <v>108550.39999999999</v>
      </c>
      <c r="N699" s="417">
        <f t="shared" si="855"/>
        <v>0</v>
      </c>
      <c r="O699" s="416">
        <v>21762.5</v>
      </c>
      <c r="P699" s="417">
        <f t="shared" si="856"/>
        <v>0</v>
      </c>
      <c r="Q699" s="416">
        <f t="shared" si="857"/>
        <v>137741.79999999999</v>
      </c>
      <c r="R699" s="417">
        <f t="shared" si="810"/>
        <v>0</v>
      </c>
      <c r="S699" s="417">
        <f t="shared" ref="S699" si="872">J699-J698</f>
        <v>0</v>
      </c>
      <c r="T699" s="417">
        <f t="shared" ref="T699:U699" si="873">Q699-Q698</f>
        <v>0</v>
      </c>
      <c r="U699" s="417">
        <f t="shared" si="873"/>
        <v>0</v>
      </c>
      <c r="V699" s="414"/>
      <c r="W699" s="619" t="str">
        <f t="shared" si="829"/>
        <v/>
      </c>
    </row>
    <row r="700" spans="1:23" s="401" customFormat="1" ht="24" customHeight="1">
      <c r="A700" s="366" t="s">
        <v>5547</v>
      </c>
      <c r="B700" s="408" t="s">
        <v>0</v>
      </c>
      <c r="C700" s="408" t="s">
        <v>2380</v>
      </c>
      <c r="D700" s="408" t="s">
        <v>2381</v>
      </c>
      <c r="E700" s="409" t="s">
        <v>2382</v>
      </c>
      <c r="F700" s="410">
        <f>G700</f>
        <v>10</v>
      </c>
      <c r="G700" s="410">
        <f>[5]내역서!F700</f>
        <v>10</v>
      </c>
      <c r="H700" s="410">
        <v>10</v>
      </c>
      <c r="I700" s="410">
        <f>G700-H700</f>
        <v>0</v>
      </c>
      <c r="J700" s="410">
        <f>내역서!F704</f>
        <v>0</v>
      </c>
      <c r="K700" s="411">
        <v>0</v>
      </c>
      <c r="L700" s="412">
        <f>INT($J700*K700)</f>
        <v>0</v>
      </c>
      <c r="M700" s="411">
        <v>38376</v>
      </c>
      <c r="N700" s="412">
        <f>INT($J700*M700)</f>
        <v>0</v>
      </c>
      <c r="O700" s="411">
        <v>0</v>
      </c>
      <c r="P700" s="412">
        <f>INT($J700*O700)</f>
        <v>0</v>
      </c>
      <c r="Q700" s="411">
        <f>+K700+M700+O700</f>
        <v>38376</v>
      </c>
      <c r="R700" s="412">
        <f>L700+N700+P700</f>
        <v>0</v>
      </c>
      <c r="S700" s="412"/>
      <c r="T700" s="412"/>
      <c r="U700" s="412"/>
      <c r="V700" s="409" t="s">
        <v>0</v>
      </c>
      <c r="W700" s="617" t="str">
        <f>+IF(J700&lt;0,"ng","")</f>
        <v/>
      </c>
    </row>
    <row r="701" spans="1:23" ht="24" customHeight="1">
      <c r="A701" s="372" t="s">
        <v>5458</v>
      </c>
      <c r="B701" s="413" t="s">
        <v>0</v>
      </c>
      <c r="C701" s="413" t="s">
        <v>857</v>
      </c>
      <c r="D701" s="413" t="s">
        <v>858</v>
      </c>
      <c r="E701" s="414" t="s">
        <v>859</v>
      </c>
      <c r="F701" s="415">
        <f t="shared" si="852"/>
        <v>10</v>
      </c>
      <c r="G701" s="415">
        <f>[5]내역서!F701</f>
        <v>10</v>
      </c>
      <c r="H701" s="415">
        <v>10</v>
      </c>
      <c r="I701" s="415">
        <f t="shared" si="853"/>
        <v>0</v>
      </c>
      <c r="J701" s="415">
        <f>내역서!F705</f>
        <v>0</v>
      </c>
      <c r="K701" s="416">
        <v>0</v>
      </c>
      <c r="L701" s="417">
        <f t="shared" si="854"/>
        <v>0</v>
      </c>
      <c r="M701" s="416">
        <v>38376</v>
      </c>
      <c r="N701" s="417">
        <f t="shared" si="855"/>
        <v>0</v>
      </c>
      <c r="O701" s="416">
        <v>0</v>
      </c>
      <c r="P701" s="417">
        <f t="shared" si="856"/>
        <v>0</v>
      </c>
      <c r="Q701" s="416">
        <f t="shared" si="857"/>
        <v>38376</v>
      </c>
      <c r="R701" s="417">
        <f t="shared" si="810"/>
        <v>0</v>
      </c>
      <c r="S701" s="417">
        <f t="shared" ref="S701" si="874">J701-J700</f>
        <v>0</v>
      </c>
      <c r="T701" s="417">
        <f t="shared" ref="T701:U701" si="875">Q701-Q700</f>
        <v>0</v>
      </c>
      <c r="U701" s="417">
        <f t="shared" si="875"/>
        <v>0</v>
      </c>
      <c r="V701" s="414"/>
      <c r="W701" s="619" t="str">
        <f t="shared" si="829"/>
        <v/>
      </c>
    </row>
    <row r="702" spans="1:23" s="401" customFormat="1" ht="24" customHeight="1">
      <c r="A702" s="366" t="s">
        <v>5595</v>
      </c>
      <c r="B702" s="408" t="s">
        <v>0</v>
      </c>
      <c r="C702" s="408" t="s">
        <v>2430</v>
      </c>
      <c r="D702" s="408" t="s">
        <v>43</v>
      </c>
      <c r="E702" s="409" t="s">
        <v>1860</v>
      </c>
      <c r="F702" s="410">
        <f>G702</f>
        <v>73</v>
      </c>
      <c r="G702" s="410">
        <f>[5]내역서!F702</f>
        <v>73</v>
      </c>
      <c r="H702" s="410">
        <v>73</v>
      </c>
      <c r="I702" s="410">
        <f>G702-H702</f>
        <v>0</v>
      </c>
      <c r="J702" s="410">
        <f>내역서!F706</f>
        <v>0</v>
      </c>
      <c r="K702" s="411">
        <v>3683.2</v>
      </c>
      <c r="L702" s="412">
        <f>INT($J702*K702)</f>
        <v>0</v>
      </c>
      <c r="M702" s="411">
        <v>3099.2</v>
      </c>
      <c r="N702" s="412">
        <f>INT($J702*M702)</f>
        <v>0</v>
      </c>
      <c r="O702" s="411">
        <v>0</v>
      </c>
      <c r="P702" s="412">
        <f>INT($J702*O702)</f>
        <v>0</v>
      </c>
      <c r="Q702" s="411">
        <f>+K702+M702+O702</f>
        <v>6782.4</v>
      </c>
      <c r="R702" s="412">
        <f>L702+N702+P702</f>
        <v>0</v>
      </c>
      <c r="S702" s="412"/>
      <c r="T702" s="412"/>
      <c r="U702" s="412"/>
      <c r="V702" s="409" t="s">
        <v>0</v>
      </c>
      <c r="W702" s="617" t="str">
        <f>+IF(J702&lt;0,"ng","")</f>
        <v/>
      </c>
    </row>
    <row r="703" spans="1:23" ht="24" customHeight="1">
      <c r="A703" s="372" t="s">
        <v>5596</v>
      </c>
      <c r="B703" s="413" t="s">
        <v>0</v>
      </c>
      <c r="C703" s="413" t="s">
        <v>900</v>
      </c>
      <c r="D703" s="413" t="s">
        <v>43</v>
      </c>
      <c r="E703" s="414" t="s">
        <v>729</v>
      </c>
      <c r="F703" s="415">
        <f t="shared" si="852"/>
        <v>73</v>
      </c>
      <c r="G703" s="415">
        <f>[5]내역서!F703</f>
        <v>73</v>
      </c>
      <c r="H703" s="415">
        <v>73</v>
      </c>
      <c r="I703" s="415">
        <f t="shared" si="853"/>
        <v>0</v>
      </c>
      <c r="J703" s="415">
        <f>내역서!F707</f>
        <v>0</v>
      </c>
      <c r="K703" s="416">
        <v>3683.2</v>
      </c>
      <c r="L703" s="417">
        <f t="shared" si="854"/>
        <v>0</v>
      </c>
      <c r="M703" s="416">
        <v>3099.2</v>
      </c>
      <c r="N703" s="417">
        <f t="shared" si="855"/>
        <v>0</v>
      </c>
      <c r="O703" s="416">
        <v>0</v>
      </c>
      <c r="P703" s="417">
        <f t="shared" si="856"/>
        <v>0</v>
      </c>
      <c r="Q703" s="416">
        <f t="shared" si="857"/>
        <v>6782.4</v>
      </c>
      <c r="R703" s="417">
        <f t="shared" si="810"/>
        <v>0</v>
      </c>
      <c r="S703" s="417">
        <f t="shared" ref="S703" si="876">J703-J702</f>
        <v>0</v>
      </c>
      <c r="T703" s="417">
        <f t="shared" ref="T703:U703" si="877">Q703-Q702</f>
        <v>0</v>
      </c>
      <c r="U703" s="417">
        <f t="shared" si="877"/>
        <v>0</v>
      </c>
      <c r="V703" s="414"/>
      <c r="W703" s="619" t="str">
        <f t="shared" si="829"/>
        <v/>
      </c>
    </row>
    <row r="704" spans="1:23" s="401" customFormat="1" ht="24" hidden="1" customHeight="1">
      <c r="A704" s="366" t="s">
        <v>5597</v>
      </c>
      <c r="B704" s="408" t="s">
        <v>0</v>
      </c>
      <c r="C704" s="408" t="s">
        <v>2431</v>
      </c>
      <c r="D704" s="408" t="s">
        <v>44</v>
      </c>
      <c r="E704" s="409" t="s">
        <v>1860</v>
      </c>
      <c r="F704" s="410">
        <f>G704</f>
        <v>3</v>
      </c>
      <c r="G704" s="410">
        <f>[5]내역서!F704</f>
        <v>3</v>
      </c>
      <c r="H704" s="410">
        <v>3</v>
      </c>
      <c r="I704" s="410">
        <f>G704-H704</f>
        <v>0</v>
      </c>
      <c r="J704" s="410">
        <f>내역서!F708</f>
        <v>0</v>
      </c>
      <c r="K704" s="411">
        <v>126727.9</v>
      </c>
      <c r="L704" s="412">
        <f>INT($J704*K704)</f>
        <v>0</v>
      </c>
      <c r="M704" s="411">
        <v>55472</v>
      </c>
      <c r="N704" s="412">
        <f>INT($J704*M704)</f>
        <v>0</v>
      </c>
      <c r="O704" s="411">
        <v>15968.5</v>
      </c>
      <c r="P704" s="412">
        <f>INT($J704*O704)</f>
        <v>0</v>
      </c>
      <c r="Q704" s="411">
        <f>+K704+M704+O704</f>
        <v>198168.4</v>
      </c>
      <c r="R704" s="412">
        <f>L704+N704+P704</f>
        <v>0</v>
      </c>
      <c r="S704" s="412"/>
      <c r="T704" s="412"/>
      <c r="U704" s="412"/>
      <c r="V704" s="409" t="s">
        <v>0</v>
      </c>
      <c r="W704" s="617" t="str">
        <f>+IF(J704&lt;0,"ng","")</f>
        <v/>
      </c>
    </row>
    <row r="705" spans="1:23" ht="24" hidden="1" customHeight="1">
      <c r="A705" s="372" t="s">
        <v>5549</v>
      </c>
      <c r="B705" s="413" t="s">
        <v>0</v>
      </c>
      <c r="C705" s="413" t="s">
        <v>901</v>
      </c>
      <c r="D705" s="413" t="s">
        <v>44</v>
      </c>
      <c r="E705" s="414" t="s">
        <v>729</v>
      </c>
      <c r="F705" s="415">
        <f t="shared" si="852"/>
        <v>3</v>
      </c>
      <c r="G705" s="415">
        <f>[5]내역서!F705</f>
        <v>3</v>
      </c>
      <c r="H705" s="415">
        <v>3</v>
      </c>
      <c r="I705" s="415">
        <f t="shared" si="853"/>
        <v>0</v>
      </c>
      <c r="J705" s="415">
        <f>내역서!F709</f>
        <v>0</v>
      </c>
      <c r="K705" s="416">
        <v>126727.9</v>
      </c>
      <c r="L705" s="417">
        <f t="shared" si="854"/>
        <v>0</v>
      </c>
      <c r="M705" s="416">
        <v>55472</v>
      </c>
      <c r="N705" s="417">
        <f t="shared" si="855"/>
        <v>0</v>
      </c>
      <c r="O705" s="416">
        <v>15968.5</v>
      </c>
      <c r="P705" s="417">
        <f t="shared" si="856"/>
        <v>0</v>
      </c>
      <c r="Q705" s="416">
        <f t="shared" si="857"/>
        <v>198168.4</v>
      </c>
      <c r="R705" s="417">
        <f t="shared" si="810"/>
        <v>0</v>
      </c>
      <c r="S705" s="417">
        <f t="shared" ref="S705" si="878">J705-J704</f>
        <v>0</v>
      </c>
      <c r="T705" s="417">
        <f t="shared" ref="T705:U705" si="879">Q705-Q704</f>
        <v>0</v>
      </c>
      <c r="U705" s="417">
        <f t="shared" si="879"/>
        <v>0</v>
      </c>
      <c r="V705" s="414"/>
      <c r="W705" s="619" t="str">
        <f t="shared" si="829"/>
        <v/>
      </c>
    </row>
    <row r="706" spans="1:23" s="401" customFormat="1" ht="24" hidden="1" customHeight="1">
      <c r="A706" s="366" t="s">
        <v>5547</v>
      </c>
      <c r="B706" s="408" t="s">
        <v>0</v>
      </c>
      <c r="C706" s="408" t="s">
        <v>2432</v>
      </c>
      <c r="D706" s="408" t="s">
        <v>45</v>
      </c>
      <c r="E706" s="409" t="s">
        <v>1860</v>
      </c>
      <c r="F706" s="410">
        <f>G706</f>
        <v>22</v>
      </c>
      <c r="G706" s="410">
        <f>[5]내역서!F706</f>
        <v>22</v>
      </c>
      <c r="H706" s="410">
        <v>22</v>
      </c>
      <c r="I706" s="410">
        <f>G706-H706</f>
        <v>0</v>
      </c>
      <c r="J706" s="410">
        <f>내역서!F710</f>
        <v>0</v>
      </c>
      <c r="K706" s="411">
        <v>33184.699999999997</v>
      </c>
      <c r="L706" s="412">
        <f>INT($J706*K706)</f>
        <v>0</v>
      </c>
      <c r="M706" s="411">
        <v>9524.7999999999993</v>
      </c>
      <c r="N706" s="412">
        <f>INT($J706*M706)</f>
        <v>0</v>
      </c>
      <c r="O706" s="411">
        <v>1896.6</v>
      </c>
      <c r="P706" s="412">
        <f>INT($J706*O706)</f>
        <v>0</v>
      </c>
      <c r="Q706" s="411">
        <f>+K706+M706+O706</f>
        <v>44606.1</v>
      </c>
      <c r="R706" s="412">
        <f>L706+N706+P706</f>
        <v>0</v>
      </c>
      <c r="S706" s="412"/>
      <c r="T706" s="412"/>
      <c r="U706" s="412"/>
      <c r="V706" s="409" t="s">
        <v>0</v>
      </c>
      <c r="W706" s="617" t="str">
        <f>+IF(J706&lt;0,"ng","")</f>
        <v/>
      </c>
    </row>
    <row r="707" spans="1:23" ht="24" hidden="1" customHeight="1">
      <c r="A707" s="372" t="s">
        <v>5549</v>
      </c>
      <c r="B707" s="413" t="s">
        <v>0</v>
      </c>
      <c r="C707" s="413" t="s">
        <v>902</v>
      </c>
      <c r="D707" s="413" t="s">
        <v>45</v>
      </c>
      <c r="E707" s="414" t="s">
        <v>729</v>
      </c>
      <c r="F707" s="415">
        <f t="shared" si="852"/>
        <v>22</v>
      </c>
      <c r="G707" s="415">
        <f>[5]내역서!F707</f>
        <v>22</v>
      </c>
      <c r="H707" s="415">
        <v>22</v>
      </c>
      <c r="I707" s="415">
        <f t="shared" si="853"/>
        <v>0</v>
      </c>
      <c r="J707" s="415">
        <f>내역서!F711</f>
        <v>0</v>
      </c>
      <c r="K707" s="416">
        <v>33184.699999999997</v>
      </c>
      <c r="L707" s="417">
        <f t="shared" si="854"/>
        <v>0</v>
      </c>
      <c r="M707" s="416">
        <v>9524.7999999999993</v>
      </c>
      <c r="N707" s="417">
        <f t="shared" si="855"/>
        <v>0</v>
      </c>
      <c r="O707" s="416">
        <v>1896.6</v>
      </c>
      <c r="P707" s="417">
        <f t="shared" si="856"/>
        <v>0</v>
      </c>
      <c r="Q707" s="416">
        <f t="shared" si="857"/>
        <v>44606.1</v>
      </c>
      <c r="R707" s="417">
        <f t="shared" si="810"/>
        <v>0</v>
      </c>
      <c r="S707" s="417">
        <f t="shared" ref="S707" si="880">J707-J706</f>
        <v>0</v>
      </c>
      <c r="T707" s="417">
        <f t="shared" ref="T707:U707" si="881">Q707-Q706</f>
        <v>0</v>
      </c>
      <c r="U707" s="417">
        <f t="shared" si="881"/>
        <v>0</v>
      </c>
      <c r="V707" s="414"/>
      <c r="W707" s="619" t="str">
        <f t="shared" si="829"/>
        <v/>
      </c>
    </row>
    <row r="708" spans="1:23" s="401" customFormat="1" ht="24" hidden="1" customHeight="1">
      <c r="A708" s="366" t="s">
        <v>5487</v>
      </c>
      <c r="B708" s="395" t="s">
        <v>46</v>
      </c>
      <c r="C708" s="395" t="s">
        <v>2433</v>
      </c>
      <c r="D708" s="395" t="s">
        <v>0</v>
      </c>
      <c r="E708" s="396" t="s">
        <v>0</v>
      </c>
      <c r="F708" s="397">
        <v>0</v>
      </c>
      <c r="G708" s="397">
        <f>[5]내역서!F708</f>
        <v>0</v>
      </c>
      <c r="H708" s="397">
        <v>0</v>
      </c>
      <c r="I708" s="397"/>
      <c r="J708" s="397">
        <f>내역서!F712</f>
        <v>0</v>
      </c>
      <c r="K708" s="398"/>
      <c r="L708" s="399">
        <f>L710+L796+L840+L878+L918</f>
        <v>0</v>
      </c>
      <c r="M708" s="398"/>
      <c r="N708" s="399">
        <f>N710+N796+N840+N878+N918</f>
        <v>0</v>
      </c>
      <c r="O708" s="398"/>
      <c r="P708" s="399">
        <f>P710+P796+P840+P878+P918</f>
        <v>0</v>
      </c>
      <c r="Q708" s="397"/>
      <c r="R708" s="399">
        <f>R710+R796+R840+R878+R918</f>
        <v>0</v>
      </c>
      <c r="S708" s="399"/>
      <c r="T708" s="399"/>
      <c r="U708" s="399"/>
      <c r="V708" s="400" t="s">
        <v>0</v>
      </c>
      <c r="W708" s="617" t="str">
        <f>+IF(J708&lt;0,"ng","")</f>
        <v/>
      </c>
    </row>
    <row r="709" spans="1:23" ht="24" hidden="1" customHeight="1">
      <c r="A709" s="372" t="s">
        <v>5598</v>
      </c>
      <c r="B709" s="402" t="s">
        <v>46</v>
      </c>
      <c r="C709" s="402" t="s">
        <v>903</v>
      </c>
      <c r="D709" s="402" t="s">
        <v>0</v>
      </c>
      <c r="E709" s="403" t="s">
        <v>0</v>
      </c>
      <c r="F709" s="404">
        <v>0</v>
      </c>
      <c r="G709" s="404">
        <f>[5]내역서!F709</f>
        <v>0</v>
      </c>
      <c r="H709" s="404">
        <v>0</v>
      </c>
      <c r="I709" s="404"/>
      <c r="J709" s="404">
        <f>내역서!F713</f>
        <v>0</v>
      </c>
      <c r="K709" s="405"/>
      <c r="L709" s="406">
        <f>L711+L797+L841+L879+L919</f>
        <v>0</v>
      </c>
      <c r="M709" s="405"/>
      <c r="N709" s="406">
        <f>N711+N797+N841+N879+N919</f>
        <v>0</v>
      </c>
      <c r="O709" s="405"/>
      <c r="P709" s="406">
        <f>P711+P797+P841+P879+P919</f>
        <v>0</v>
      </c>
      <c r="Q709" s="404"/>
      <c r="R709" s="406">
        <f>R711+R797+R841+R879+R919</f>
        <v>0</v>
      </c>
      <c r="S709" s="406">
        <f t="shared" ref="S709" si="882">J709-J708</f>
        <v>0</v>
      </c>
      <c r="T709" s="406">
        <f t="shared" ref="T709:U709" si="883">Q709-Q708</f>
        <v>0</v>
      </c>
      <c r="U709" s="406">
        <f t="shared" si="883"/>
        <v>0</v>
      </c>
      <c r="V709" s="407"/>
      <c r="W709" s="619" t="str">
        <f t="shared" si="829"/>
        <v/>
      </c>
    </row>
    <row r="710" spans="1:23" s="401" customFormat="1" ht="24" hidden="1" customHeight="1">
      <c r="A710" s="366" t="s">
        <v>5599</v>
      </c>
      <c r="B710" s="436" t="s">
        <v>2434</v>
      </c>
      <c r="C710" s="436" t="s">
        <v>2435</v>
      </c>
      <c r="D710" s="436" t="s">
        <v>0</v>
      </c>
      <c r="E710" s="437" t="s">
        <v>0</v>
      </c>
      <c r="F710" s="438">
        <v>0</v>
      </c>
      <c r="G710" s="438">
        <f>[5]내역서!F710</f>
        <v>0</v>
      </c>
      <c r="H710" s="438">
        <v>0</v>
      </c>
      <c r="I710" s="438"/>
      <c r="J710" s="438">
        <f>내역서!F714</f>
        <v>0</v>
      </c>
      <c r="K710" s="439"/>
      <c r="L710" s="440">
        <f>SUMIF($A$712:$A$795,"당초",L712:L795)</f>
        <v>0</v>
      </c>
      <c r="M710" s="439"/>
      <c r="N710" s="440">
        <f>SUMIF($A$712:$A$795,"당초",N712:N795)</f>
        <v>0</v>
      </c>
      <c r="O710" s="439"/>
      <c r="P710" s="440">
        <f>SUMIF($A$712:$A$795,"당초",P712:P795)</f>
        <v>0</v>
      </c>
      <c r="Q710" s="438"/>
      <c r="R710" s="440">
        <f>L710+N710+P710</f>
        <v>0</v>
      </c>
      <c r="S710" s="440"/>
      <c r="T710" s="440"/>
      <c r="U710" s="440"/>
      <c r="V710" s="441" t="s">
        <v>0</v>
      </c>
      <c r="W710" s="617" t="str">
        <f>+IF(J710&lt;0,"ng","")</f>
        <v/>
      </c>
    </row>
    <row r="711" spans="1:23" ht="24" hidden="1" customHeight="1">
      <c r="A711" s="372" t="s">
        <v>2072</v>
      </c>
      <c r="B711" s="442" t="s">
        <v>5600</v>
      </c>
      <c r="C711" s="442" t="s">
        <v>904</v>
      </c>
      <c r="D711" s="442" t="s">
        <v>0</v>
      </c>
      <c r="E711" s="443" t="s">
        <v>0</v>
      </c>
      <c r="F711" s="444">
        <v>0</v>
      </c>
      <c r="G711" s="444">
        <f>[5]내역서!F711</f>
        <v>0</v>
      </c>
      <c r="H711" s="444">
        <v>0</v>
      </c>
      <c r="I711" s="444"/>
      <c r="J711" s="444">
        <f>내역서!F715</f>
        <v>0</v>
      </c>
      <c r="K711" s="445"/>
      <c r="L711" s="446">
        <f>SUMIF($A$712:$A$795,"변경",L712:L795)</f>
        <v>0</v>
      </c>
      <c r="M711" s="445"/>
      <c r="N711" s="446">
        <f>SUMIF($A$712:$A$795,"변경",N712:N795)</f>
        <v>0</v>
      </c>
      <c r="O711" s="445"/>
      <c r="P711" s="446">
        <f>SUMIF($A$712:$A$795,"변경",P712:P795)</f>
        <v>0</v>
      </c>
      <c r="Q711" s="444"/>
      <c r="R711" s="446">
        <f>L711+N711+P711</f>
        <v>0</v>
      </c>
      <c r="S711" s="446">
        <f t="shared" ref="S711" si="884">J711-J710</f>
        <v>0</v>
      </c>
      <c r="T711" s="446">
        <f t="shared" ref="T711:U711" si="885">Q711-Q710</f>
        <v>0</v>
      </c>
      <c r="U711" s="446">
        <f t="shared" si="885"/>
        <v>0</v>
      </c>
      <c r="V711" s="447"/>
      <c r="W711" s="619" t="str">
        <f t="shared" si="829"/>
        <v/>
      </c>
    </row>
    <row r="712" spans="1:23" s="657" customFormat="1" ht="24" hidden="1" customHeight="1">
      <c r="A712" s="366" t="s">
        <v>5601</v>
      </c>
      <c r="B712" s="418" t="s">
        <v>0</v>
      </c>
      <c r="C712" s="418" t="s">
        <v>2438</v>
      </c>
      <c r="D712" s="418" t="s">
        <v>2439</v>
      </c>
      <c r="E712" s="419" t="s">
        <v>2341</v>
      </c>
      <c r="F712" s="411">
        <f>G712</f>
        <v>3</v>
      </c>
      <c r="G712" s="411">
        <f>[5]내역서!F712</f>
        <v>3</v>
      </c>
      <c r="H712" s="411">
        <v>1</v>
      </c>
      <c r="I712" s="410">
        <f>G712-H712</f>
        <v>2</v>
      </c>
      <c r="J712" s="410">
        <f>내역서!F716</f>
        <v>0</v>
      </c>
      <c r="K712" s="411">
        <v>179351.5</v>
      </c>
      <c r="L712" s="412">
        <f>INT($J712*K712)</f>
        <v>0</v>
      </c>
      <c r="M712" s="411">
        <v>1143960.8</v>
      </c>
      <c r="N712" s="412">
        <f>INT($J712*M712)</f>
        <v>0</v>
      </c>
      <c r="O712" s="411">
        <v>627527</v>
      </c>
      <c r="P712" s="412">
        <f>INT($J712*O712)</f>
        <v>0</v>
      </c>
      <c r="Q712" s="411">
        <f>+K712+M712+O712</f>
        <v>1950839.3</v>
      </c>
      <c r="R712" s="412">
        <f>L712+N712+P712</f>
        <v>0</v>
      </c>
      <c r="S712" s="412"/>
      <c r="T712" s="412"/>
      <c r="U712" s="412"/>
      <c r="V712" s="419" t="s">
        <v>0</v>
      </c>
      <c r="W712" s="617" t="str">
        <f>+IF(J712&lt;0,"ng","")</f>
        <v/>
      </c>
    </row>
    <row r="713" spans="1:23" s="172" customFormat="1" ht="24" hidden="1" customHeight="1">
      <c r="A713" s="372" t="s">
        <v>2072</v>
      </c>
      <c r="B713" s="421" t="s">
        <v>0</v>
      </c>
      <c r="C713" s="421" t="s">
        <v>905</v>
      </c>
      <c r="D713" s="421" t="s">
        <v>906</v>
      </c>
      <c r="E713" s="422" t="s">
        <v>829</v>
      </c>
      <c r="F713" s="416">
        <f t="shared" ref="F713:F781" si="886">G713</f>
        <v>3</v>
      </c>
      <c r="G713" s="416">
        <f>[5]내역서!F713</f>
        <v>3</v>
      </c>
      <c r="H713" s="416">
        <v>1</v>
      </c>
      <c r="I713" s="415">
        <f t="shared" ref="I713:I775" si="887">G713-H713</f>
        <v>2</v>
      </c>
      <c r="J713" s="415">
        <f>내역서!F717</f>
        <v>0</v>
      </c>
      <c r="K713" s="416">
        <v>179351.5</v>
      </c>
      <c r="L713" s="417">
        <f>INT($J713*K713)</f>
        <v>0</v>
      </c>
      <c r="M713" s="416">
        <v>1143960.8</v>
      </c>
      <c r="N713" s="417">
        <f>INT($J713*M713)</f>
        <v>0</v>
      </c>
      <c r="O713" s="416">
        <v>627527</v>
      </c>
      <c r="P713" s="417">
        <f t="shared" ref="P713:P747" si="888">INT($J713*O713)</f>
        <v>0</v>
      </c>
      <c r="Q713" s="416">
        <f t="shared" ref="Q713:Q775" si="889">+K713+M713+O713</f>
        <v>1950839.3</v>
      </c>
      <c r="R713" s="417">
        <f t="shared" ref="R713:R771" si="890">L713+N713+P713</f>
        <v>0</v>
      </c>
      <c r="S713" s="417">
        <f t="shared" ref="S713" si="891">J713-J712</f>
        <v>0</v>
      </c>
      <c r="T713" s="417">
        <f t="shared" ref="T713:U713" si="892">Q713-Q712</f>
        <v>0</v>
      </c>
      <c r="U713" s="417">
        <f t="shared" si="892"/>
        <v>0</v>
      </c>
      <c r="V713" s="422"/>
      <c r="W713" s="619" t="str">
        <f t="shared" si="829"/>
        <v/>
      </c>
    </row>
    <row r="714" spans="1:23" s="657" customFormat="1" ht="24" hidden="1" customHeight="1">
      <c r="A714" s="366" t="s">
        <v>5602</v>
      </c>
      <c r="B714" s="418" t="s">
        <v>0</v>
      </c>
      <c r="C714" s="418" t="s">
        <v>2440</v>
      </c>
      <c r="D714" s="418" t="s">
        <v>2441</v>
      </c>
      <c r="E714" s="419" t="s">
        <v>2235</v>
      </c>
      <c r="F714" s="411">
        <f>G714</f>
        <v>129</v>
      </c>
      <c r="G714" s="411">
        <f>[5]내역서!F714</f>
        <v>129</v>
      </c>
      <c r="H714" s="411">
        <v>5</v>
      </c>
      <c r="I714" s="410">
        <f>G714-H714</f>
        <v>124</v>
      </c>
      <c r="J714" s="410">
        <f>내역서!F718</f>
        <v>0</v>
      </c>
      <c r="K714" s="411">
        <v>150557.9</v>
      </c>
      <c r="L714" s="412">
        <f>INT($J714*K714)</f>
        <v>0</v>
      </c>
      <c r="M714" s="411">
        <v>141278.39999999999</v>
      </c>
      <c r="N714" s="412">
        <f>INT($J714*M714)</f>
        <v>0</v>
      </c>
      <c r="O714" s="411">
        <v>138227.6</v>
      </c>
      <c r="P714" s="412">
        <f>INT($J714*O714)</f>
        <v>0</v>
      </c>
      <c r="Q714" s="411">
        <f>+K714+M714+O714</f>
        <v>430063.9</v>
      </c>
      <c r="R714" s="412">
        <f>L714+N714+P714</f>
        <v>0</v>
      </c>
      <c r="S714" s="412"/>
      <c r="T714" s="412"/>
      <c r="U714" s="412"/>
      <c r="V714" s="419" t="s">
        <v>0</v>
      </c>
      <c r="W714" s="617" t="str">
        <f>+IF(J714&lt;0,"ng","")</f>
        <v/>
      </c>
    </row>
    <row r="715" spans="1:23" s="172" customFormat="1" ht="24" hidden="1" customHeight="1">
      <c r="A715" s="372" t="s">
        <v>2072</v>
      </c>
      <c r="B715" s="421" t="s">
        <v>0</v>
      </c>
      <c r="C715" s="421" t="s">
        <v>907</v>
      </c>
      <c r="D715" s="421" t="s">
        <v>908</v>
      </c>
      <c r="E715" s="422" t="s">
        <v>768</v>
      </c>
      <c r="F715" s="416">
        <f t="shared" si="886"/>
        <v>129</v>
      </c>
      <c r="G715" s="416">
        <f>[5]내역서!F715</f>
        <v>129</v>
      </c>
      <c r="H715" s="416">
        <v>5</v>
      </c>
      <c r="I715" s="415">
        <f t="shared" si="887"/>
        <v>124</v>
      </c>
      <c r="J715" s="415">
        <f>내역서!F719</f>
        <v>0</v>
      </c>
      <c r="K715" s="416">
        <v>150557.9</v>
      </c>
      <c r="L715" s="417">
        <f t="shared" ref="L715:L729" si="893">INT($J715*K715)</f>
        <v>0</v>
      </c>
      <c r="M715" s="416">
        <v>141278.39999999999</v>
      </c>
      <c r="N715" s="417">
        <f t="shared" ref="N715:N729" si="894">INT($J715*M715)</f>
        <v>0</v>
      </c>
      <c r="O715" s="416">
        <v>138227.6</v>
      </c>
      <c r="P715" s="417">
        <f t="shared" si="888"/>
        <v>0</v>
      </c>
      <c r="Q715" s="416">
        <f t="shared" si="889"/>
        <v>430063.9</v>
      </c>
      <c r="R715" s="417">
        <f t="shared" si="890"/>
        <v>0</v>
      </c>
      <c r="S715" s="417">
        <f t="shared" ref="S715" si="895">J715-J714</f>
        <v>0</v>
      </c>
      <c r="T715" s="417">
        <f t="shared" ref="T715:U715" si="896">Q715-Q714</f>
        <v>0</v>
      </c>
      <c r="U715" s="417">
        <f t="shared" si="896"/>
        <v>0</v>
      </c>
      <c r="V715" s="422"/>
      <c r="W715" s="619" t="str">
        <f t="shared" si="829"/>
        <v/>
      </c>
    </row>
    <row r="716" spans="1:23" s="657" customFormat="1" ht="24" hidden="1" customHeight="1">
      <c r="A716" s="366" t="s">
        <v>4432</v>
      </c>
      <c r="B716" s="418" t="s">
        <v>0</v>
      </c>
      <c r="C716" s="418" t="s">
        <v>2440</v>
      </c>
      <c r="D716" s="418" t="s">
        <v>2442</v>
      </c>
      <c r="E716" s="419" t="s">
        <v>2235</v>
      </c>
      <c r="F716" s="411">
        <f>G716</f>
        <v>219</v>
      </c>
      <c r="G716" s="411">
        <f>[5]내역서!F716</f>
        <v>219</v>
      </c>
      <c r="H716" s="411">
        <v>92</v>
      </c>
      <c r="I716" s="410">
        <f>G716-H716</f>
        <v>127</v>
      </c>
      <c r="J716" s="410">
        <f>내역서!F720</f>
        <v>0</v>
      </c>
      <c r="K716" s="411">
        <v>149087.70000000001</v>
      </c>
      <c r="L716" s="412">
        <f>INT($J716*K716)</f>
        <v>0</v>
      </c>
      <c r="M716" s="411">
        <v>139884</v>
      </c>
      <c r="N716" s="412">
        <f>INT($J716*M716)</f>
        <v>0</v>
      </c>
      <c r="O716" s="411">
        <v>136091.20000000001</v>
      </c>
      <c r="P716" s="412">
        <f>INT($J716*O716)</f>
        <v>0</v>
      </c>
      <c r="Q716" s="411">
        <f>+K716+M716+O716</f>
        <v>425062.9</v>
      </c>
      <c r="R716" s="412">
        <f>L716+N716+P716</f>
        <v>0</v>
      </c>
      <c r="S716" s="412"/>
      <c r="T716" s="412"/>
      <c r="U716" s="412"/>
      <c r="V716" s="419" t="s">
        <v>0</v>
      </c>
      <c r="W716" s="617" t="str">
        <f>+IF(J716&lt;0,"ng","")</f>
        <v/>
      </c>
    </row>
    <row r="717" spans="1:23" s="172" customFormat="1" ht="24" hidden="1" customHeight="1">
      <c r="A717" s="372" t="s">
        <v>5549</v>
      </c>
      <c r="B717" s="421" t="s">
        <v>0</v>
      </c>
      <c r="C717" s="421" t="s">
        <v>907</v>
      </c>
      <c r="D717" s="421" t="s">
        <v>909</v>
      </c>
      <c r="E717" s="422" t="s">
        <v>768</v>
      </c>
      <c r="F717" s="416">
        <f t="shared" si="886"/>
        <v>219</v>
      </c>
      <c r="G717" s="416">
        <f>[5]내역서!F717</f>
        <v>219</v>
      </c>
      <c r="H717" s="416">
        <v>92</v>
      </c>
      <c r="I717" s="415">
        <f t="shared" si="887"/>
        <v>127</v>
      </c>
      <c r="J717" s="415">
        <f>내역서!F721</f>
        <v>0</v>
      </c>
      <c r="K717" s="416">
        <v>149087.70000000001</v>
      </c>
      <c r="L717" s="417">
        <f t="shared" si="893"/>
        <v>0</v>
      </c>
      <c r="M717" s="416">
        <v>139884</v>
      </c>
      <c r="N717" s="417">
        <f t="shared" si="894"/>
        <v>0</v>
      </c>
      <c r="O717" s="416">
        <v>136091.20000000001</v>
      </c>
      <c r="P717" s="417">
        <f t="shared" si="888"/>
        <v>0</v>
      </c>
      <c r="Q717" s="416">
        <f t="shared" si="889"/>
        <v>425062.9</v>
      </c>
      <c r="R717" s="417">
        <f t="shared" si="890"/>
        <v>0</v>
      </c>
      <c r="S717" s="417">
        <f t="shared" ref="S717" si="897">J717-J716</f>
        <v>0</v>
      </c>
      <c r="T717" s="417">
        <f t="shared" ref="T717:U717" si="898">Q717-Q716</f>
        <v>0</v>
      </c>
      <c r="U717" s="417">
        <f t="shared" si="898"/>
        <v>0</v>
      </c>
      <c r="V717" s="422"/>
      <c r="W717" s="619" t="str">
        <f t="shared" si="829"/>
        <v/>
      </c>
    </row>
    <row r="718" spans="1:23" s="657" customFormat="1" ht="24" hidden="1" customHeight="1">
      <c r="A718" s="366" t="s">
        <v>4432</v>
      </c>
      <c r="B718" s="418" t="s">
        <v>0</v>
      </c>
      <c r="C718" s="418" t="s">
        <v>2444</v>
      </c>
      <c r="D718" s="418" t="s">
        <v>47</v>
      </c>
      <c r="E718" s="419" t="s">
        <v>2235</v>
      </c>
      <c r="F718" s="411">
        <f>G718</f>
        <v>129</v>
      </c>
      <c r="G718" s="411">
        <f>[5]내역서!F718</f>
        <v>129</v>
      </c>
      <c r="H718" s="411">
        <v>5</v>
      </c>
      <c r="I718" s="410">
        <f>G718-H718</f>
        <v>124</v>
      </c>
      <c r="J718" s="410">
        <f>내역서!F722</f>
        <v>0</v>
      </c>
      <c r="K718" s="411">
        <v>11246.1</v>
      </c>
      <c r="L718" s="412">
        <f>INT($J718*K718)</f>
        <v>0</v>
      </c>
      <c r="M718" s="411">
        <v>27646.400000000001</v>
      </c>
      <c r="N718" s="412">
        <f>INT($J718*M718)</f>
        <v>0</v>
      </c>
      <c r="O718" s="411">
        <v>13489.1</v>
      </c>
      <c r="P718" s="412">
        <f>INT($J718*O718)</f>
        <v>0</v>
      </c>
      <c r="Q718" s="411">
        <f>+K718+M718+O718</f>
        <v>52381.599999999999</v>
      </c>
      <c r="R718" s="412">
        <f>L718+N718+P718</f>
        <v>0</v>
      </c>
      <c r="S718" s="412"/>
      <c r="T718" s="412"/>
      <c r="U718" s="412"/>
      <c r="V718" s="419" t="s">
        <v>0</v>
      </c>
      <c r="W718" s="617" t="str">
        <f>+IF(J718&lt;0,"ng","")</f>
        <v/>
      </c>
    </row>
    <row r="719" spans="1:23" s="172" customFormat="1" ht="24" hidden="1" customHeight="1">
      <c r="A719" s="372" t="s">
        <v>2072</v>
      </c>
      <c r="B719" s="421" t="s">
        <v>0</v>
      </c>
      <c r="C719" s="421" t="s">
        <v>910</v>
      </c>
      <c r="D719" s="421" t="s">
        <v>47</v>
      </c>
      <c r="E719" s="422" t="s">
        <v>768</v>
      </c>
      <c r="F719" s="416">
        <f t="shared" si="886"/>
        <v>129</v>
      </c>
      <c r="G719" s="416">
        <f>[5]내역서!F719</f>
        <v>129</v>
      </c>
      <c r="H719" s="416">
        <v>5</v>
      </c>
      <c r="I719" s="415">
        <f t="shared" si="887"/>
        <v>124</v>
      </c>
      <c r="J719" s="415">
        <f>내역서!F723</f>
        <v>0</v>
      </c>
      <c r="K719" s="416">
        <v>11246.1</v>
      </c>
      <c r="L719" s="417">
        <f t="shared" si="893"/>
        <v>0</v>
      </c>
      <c r="M719" s="416">
        <v>27646.400000000001</v>
      </c>
      <c r="N719" s="417">
        <f t="shared" si="894"/>
        <v>0</v>
      </c>
      <c r="O719" s="416">
        <v>13489.1</v>
      </c>
      <c r="P719" s="417">
        <f t="shared" si="888"/>
        <v>0</v>
      </c>
      <c r="Q719" s="416">
        <f t="shared" si="889"/>
        <v>52381.599999999999</v>
      </c>
      <c r="R719" s="417">
        <f t="shared" si="890"/>
        <v>0</v>
      </c>
      <c r="S719" s="417">
        <f t="shared" ref="S719" si="899">J719-J718</f>
        <v>0</v>
      </c>
      <c r="T719" s="417">
        <f t="shared" ref="T719:U719" si="900">Q719-Q718</f>
        <v>0</v>
      </c>
      <c r="U719" s="417">
        <f t="shared" si="900"/>
        <v>0</v>
      </c>
      <c r="V719" s="422"/>
      <c r="W719" s="619" t="str">
        <f t="shared" si="829"/>
        <v/>
      </c>
    </row>
    <row r="720" spans="1:23" s="657" customFormat="1" ht="24" hidden="1" customHeight="1">
      <c r="A720" s="366" t="s">
        <v>5547</v>
      </c>
      <c r="B720" s="418" t="s">
        <v>0</v>
      </c>
      <c r="C720" s="418" t="s">
        <v>2444</v>
      </c>
      <c r="D720" s="418" t="s">
        <v>48</v>
      </c>
      <c r="E720" s="419" t="s">
        <v>2235</v>
      </c>
      <c r="F720" s="411">
        <f>G720</f>
        <v>219</v>
      </c>
      <c r="G720" s="411">
        <f>[5]내역서!F720</f>
        <v>219</v>
      </c>
      <c r="H720" s="411">
        <v>92</v>
      </c>
      <c r="I720" s="410">
        <f>G720-H720</f>
        <v>127</v>
      </c>
      <c r="J720" s="410">
        <f>내역서!F724</f>
        <v>0</v>
      </c>
      <c r="K720" s="411">
        <v>11183.9</v>
      </c>
      <c r="L720" s="412">
        <f>INT($J720*K720)</f>
        <v>0</v>
      </c>
      <c r="M720" s="411">
        <v>27492.799999999999</v>
      </c>
      <c r="N720" s="412">
        <f>INT($J720*M720)</f>
        <v>0</v>
      </c>
      <c r="O720" s="411">
        <v>13413.8</v>
      </c>
      <c r="P720" s="412">
        <f>INT($J720*O720)</f>
        <v>0</v>
      </c>
      <c r="Q720" s="411">
        <f>+K720+M720+O720</f>
        <v>52090.5</v>
      </c>
      <c r="R720" s="412">
        <f>L720+N720+P720</f>
        <v>0</v>
      </c>
      <c r="S720" s="412"/>
      <c r="T720" s="412"/>
      <c r="U720" s="412"/>
      <c r="V720" s="419" t="s">
        <v>0</v>
      </c>
      <c r="W720" s="617" t="str">
        <f>+IF(J720&lt;0,"ng","")</f>
        <v/>
      </c>
    </row>
    <row r="721" spans="1:23" s="172" customFormat="1" ht="24" hidden="1" customHeight="1">
      <c r="A721" s="372" t="s">
        <v>2072</v>
      </c>
      <c r="B721" s="421" t="s">
        <v>0</v>
      </c>
      <c r="C721" s="421" t="s">
        <v>910</v>
      </c>
      <c r="D721" s="421" t="s">
        <v>48</v>
      </c>
      <c r="E721" s="422" t="s">
        <v>768</v>
      </c>
      <c r="F721" s="416">
        <f t="shared" si="886"/>
        <v>219</v>
      </c>
      <c r="G721" s="416">
        <f>[5]내역서!F721</f>
        <v>219</v>
      </c>
      <c r="H721" s="416">
        <v>92</v>
      </c>
      <c r="I721" s="415">
        <f t="shared" si="887"/>
        <v>127</v>
      </c>
      <c r="J721" s="415">
        <f>내역서!F725</f>
        <v>0</v>
      </c>
      <c r="K721" s="416">
        <v>11183.9</v>
      </c>
      <c r="L721" s="417">
        <f t="shared" si="893"/>
        <v>0</v>
      </c>
      <c r="M721" s="416">
        <v>27492.799999999999</v>
      </c>
      <c r="N721" s="417">
        <f t="shared" si="894"/>
        <v>0</v>
      </c>
      <c r="O721" s="416">
        <v>13413.8</v>
      </c>
      <c r="P721" s="417">
        <f t="shared" si="888"/>
        <v>0</v>
      </c>
      <c r="Q721" s="416">
        <f t="shared" si="889"/>
        <v>52090.5</v>
      </c>
      <c r="R721" s="417">
        <f t="shared" si="890"/>
        <v>0</v>
      </c>
      <c r="S721" s="417">
        <f t="shared" ref="S721" si="901">J721-J720</f>
        <v>0</v>
      </c>
      <c r="T721" s="417">
        <f t="shared" ref="T721:U721" si="902">Q721-Q720</f>
        <v>0</v>
      </c>
      <c r="U721" s="417">
        <f t="shared" si="902"/>
        <v>0</v>
      </c>
      <c r="V721" s="422"/>
      <c r="W721" s="619" t="str">
        <f t="shared" si="829"/>
        <v/>
      </c>
    </row>
    <row r="722" spans="1:23" s="401" customFormat="1" ht="24" hidden="1" customHeight="1">
      <c r="A722" s="366" t="s">
        <v>5603</v>
      </c>
      <c r="B722" s="408" t="s">
        <v>0</v>
      </c>
      <c r="C722" s="408" t="s">
        <v>2440</v>
      </c>
      <c r="D722" s="408" t="s">
        <v>2445</v>
      </c>
      <c r="E722" s="409" t="s">
        <v>2235</v>
      </c>
      <c r="F722" s="411">
        <f>G722</f>
        <v>49</v>
      </c>
      <c r="G722" s="410">
        <f>[5]내역서!F722</f>
        <v>49</v>
      </c>
      <c r="H722" s="411">
        <v>0</v>
      </c>
      <c r="I722" s="410">
        <f>G722-H722</f>
        <v>49</v>
      </c>
      <c r="J722" s="410">
        <f>내역서!F726</f>
        <v>0</v>
      </c>
      <c r="K722" s="411">
        <v>127131.3</v>
      </c>
      <c r="L722" s="412">
        <f>INT($J722*K722)</f>
        <v>0</v>
      </c>
      <c r="M722" s="411">
        <v>119203.2</v>
      </c>
      <c r="N722" s="412">
        <f>INT($J722*M722)</f>
        <v>0</v>
      </c>
      <c r="O722" s="411">
        <v>111783.1</v>
      </c>
      <c r="P722" s="412">
        <f>INT($J722*O722)</f>
        <v>0</v>
      </c>
      <c r="Q722" s="411">
        <f>+K722+M722+O722</f>
        <v>358117.6</v>
      </c>
      <c r="R722" s="412">
        <f>L722+N722+P722</f>
        <v>0</v>
      </c>
      <c r="S722" s="412"/>
      <c r="T722" s="412"/>
      <c r="U722" s="412"/>
      <c r="V722" s="409" t="s">
        <v>0</v>
      </c>
      <c r="W722" s="617" t="str">
        <f>+IF(J722&lt;0,"ng","")</f>
        <v/>
      </c>
    </row>
    <row r="723" spans="1:23" ht="24" hidden="1" customHeight="1">
      <c r="A723" s="372" t="s">
        <v>5604</v>
      </c>
      <c r="B723" s="413" t="s">
        <v>0</v>
      </c>
      <c r="C723" s="413" t="s">
        <v>907</v>
      </c>
      <c r="D723" s="413" t="s">
        <v>911</v>
      </c>
      <c r="E723" s="414" t="s">
        <v>768</v>
      </c>
      <c r="F723" s="416">
        <f t="shared" si="886"/>
        <v>49</v>
      </c>
      <c r="G723" s="415">
        <f>[5]내역서!F723</f>
        <v>49</v>
      </c>
      <c r="H723" s="416">
        <v>0</v>
      </c>
      <c r="I723" s="415">
        <f t="shared" si="887"/>
        <v>49</v>
      </c>
      <c r="J723" s="415">
        <f>내역서!F727</f>
        <v>0</v>
      </c>
      <c r="K723" s="416">
        <v>127131.3</v>
      </c>
      <c r="L723" s="417">
        <f t="shared" si="893"/>
        <v>0</v>
      </c>
      <c r="M723" s="416">
        <v>119203.2</v>
      </c>
      <c r="N723" s="417">
        <f t="shared" si="894"/>
        <v>0</v>
      </c>
      <c r="O723" s="416">
        <v>111783.1</v>
      </c>
      <c r="P723" s="417">
        <f t="shared" si="888"/>
        <v>0</v>
      </c>
      <c r="Q723" s="416">
        <f t="shared" si="889"/>
        <v>358117.6</v>
      </c>
      <c r="R723" s="417">
        <f t="shared" si="890"/>
        <v>0</v>
      </c>
      <c r="S723" s="417">
        <f t="shared" ref="S723" si="903">J723-J722</f>
        <v>0</v>
      </c>
      <c r="T723" s="417">
        <f t="shared" ref="T723:U723" si="904">Q723-Q722</f>
        <v>0</v>
      </c>
      <c r="U723" s="417">
        <f t="shared" si="904"/>
        <v>0</v>
      </c>
      <c r="V723" s="414"/>
      <c r="W723" s="619" t="str">
        <f t="shared" si="829"/>
        <v/>
      </c>
    </row>
    <row r="724" spans="1:23" s="401" customFormat="1" ht="24" hidden="1" customHeight="1">
      <c r="A724" s="366" t="s">
        <v>2055</v>
      </c>
      <c r="B724" s="408" t="s">
        <v>0</v>
      </c>
      <c r="C724" s="408" t="s">
        <v>2440</v>
      </c>
      <c r="D724" s="408" t="s">
        <v>2446</v>
      </c>
      <c r="E724" s="409" t="s">
        <v>2235</v>
      </c>
      <c r="F724" s="411">
        <f>G724</f>
        <v>0</v>
      </c>
      <c r="G724" s="410">
        <f>[5]내역서!F724</f>
        <v>0</v>
      </c>
      <c r="H724" s="411">
        <v>0</v>
      </c>
      <c r="I724" s="410">
        <f>G724-H724</f>
        <v>0</v>
      </c>
      <c r="J724" s="410">
        <f>내역서!F728</f>
        <v>0</v>
      </c>
      <c r="K724" s="411">
        <v>116287</v>
      </c>
      <c r="L724" s="412">
        <f>INT($J724*K724)</f>
        <v>0</v>
      </c>
      <c r="M724" s="411">
        <v>108979.2</v>
      </c>
      <c r="N724" s="412">
        <f>INT($J724*M724)</f>
        <v>0</v>
      </c>
      <c r="O724" s="411">
        <v>99382.6</v>
      </c>
      <c r="P724" s="412">
        <f>INT($J724*O724)</f>
        <v>0</v>
      </c>
      <c r="Q724" s="411">
        <f>+K724+M724+O724</f>
        <v>324648.80000000005</v>
      </c>
      <c r="R724" s="412">
        <f>L724+N724+P724</f>
        <v>0</v>
      </c>
      <c r="S724" s="412"/>
      <c r="T724" s="412"/>
      <c r="U724" s="412"/>
      <c r="V724" s="409" t="s">
        <v>0</v>
      </c>
      <c r="W724" s="617" t="str">
        <f>+IF(J724&lt;0,"ng","")</f>
        <v/>
      </c>
    </row>
    <row r="725" spans="1:23" ht="24" hidden="1" customHeight="1">
      <c r="A725" s="372" t="s">
        <v>2072</v>
      </c>
      <c r="B725" s="413" t="s">
        <v>0</v>
      </c>
      <c r="C725" s="413" t="s">
        <v>907</v>
      </c>
      <c r="D725" s="413" t="s">
        <v>912</v>
      </c>
      <c r="E725" s="414" t="s">
        <v>768</v>
      </c>
      <c r="F725" s="416">
        <f t="shared" si="886"/>
        <v>0</v>
      </c>
      <c r="G725" s="415">
        <f>[5]내역서!F725</f>
        <v>0</v>
      </c>
      <c r="H725" s="416">
        <v>0</v>
      </c>
      <c r="I725" s="415">
        <f t="shared" si="887"/>
        <v>0</v>
      </c>
      <c r="J725" s="415">
        <f>내역서!F729</f>
        <v>0</v>
      </c>
      <c r="K725" s="416">
        <v>116287</v>
      </c>
      <c r="L725" s="417">
        <f t="shared" si="893"/>
        <v>0</v>
      </c>
      <c r="M725" s="416">
        <v>108979.2</v>
      </c>
      <c r="N725" s="417">
        <f t="shared" si="894"/>
        <v>0</v>
      </c>
      <c r="O725" s="416">
        <v>99382.6</v>
      </c>
      <c r="P725" s="417">
        <f t="shared" si="888"/>
        <v>0</v>
      </c>
      <c r="Q725" s="416">
        <f t="shared" si="889"/>
        <v>324648.80000000005</v>
      </c>
      <c r="R725" s="417">
        <f t="shared" si="890"/>
        <v>0</v>
      </c>
      <c r="S725" s="417">
        <f t="shared" ref="S725" si="905">J725-J724</f>
        <v>0</v>
      </c>
      <c r="T725" s="417">
        <f t="shared" ref="T725:U725" si="906">Q725-Q724</f>
        <v>0</v>
      </c>
      <c r="U725" s="417">
        <f t="shared" si="906"/>
        <v>0</v>
      </c>
      <c r="V725" s="414"/>
      <c r="W725" s="619" t="str">
        <f t="shared" si="829"/>
        <v/>
      </c>
    </row>
    <row r="726" spans="1:23" s="460" customFormat="1" ht="24" hidden="1" customHeight="1">
      <c r="A726" s="366" t="s">
        <v>5547</v>
      </c>
      <c r="B726" s="408" t="s">
        <v>0</v>
      </c>
      <c r="C726" s="408" t="s">
        <v>2444</v>
      </c>
      <c r="D726" s="408" t="s">
        <v>49</v>
      </c>
      <c r="E726" s="409" t="s">
        <v>2235</v>
      </c>
      <c r="F726" s="411">
        <f>G726</f>
        <v>49</v>
      </c>
      <c r="G726" s="410">
        <f>[5]내역서!F726</f>
        <v>49</v>
      </c>
      <c r="H726" s="411">
        <v>49</v>
      </c>
      <c r="I726" s="410">
        <f>G726-H726</f>
        <v>0</v>
      </c>
      <c r="J726" s="410">
        <f>내역서!F730</f>
        <v>0</v>
      </c>
      <c r="K726" s="411">
        <v>10129.700000000001</v>
      </c>
      <c r="L726" s="412">
        <f>INT($J726*K726)</f>
        <v>0</v>
      </c>
      <c r="M726" s="411">
        <v>24900.799999999999</v>
      </c>
      <c r="N726" s="412">
        <f>INT($J726*M726)</f>
        <v>0</v>
      </c>
      <c r="O726" s="411">
        <v>12149.4</v>
      </c>
      <c r="P726" s="412">
        <f>INT($J726*O726)</f>
        <v>0</v>
      </c>
      <c r="Q726" s="411">
        <f>+K726+M726+O726</f>
        <v>47179.9</v>
      </c>
      <c r="R726" s="412">
        <f>L726+N726+P726</f>
        <v>0</v>
      </c>
      <c r="S726" s="412"/>
      <c r="T726" s="412"/>
      <c r="U726" s="412"/>
      <c r="V726" s="409" t="s">
        <v>0</v>
      </c>
      <c r="W726" s="617" t="str">
        <f>+IF(J726&lt;0,"ng","")</f>
        <v/>
      </c>
    </row>
    <row r="727" spans="1:23" s="73" customFormat="1" ht="24" hidden="1" customHeight="1">
      <c r="A727" s="372" t="s">
        <v>2072</v>
      </c>
      <c r="B727" s="413" t="s">
        <v>0</v>
      </c>
      <c r="C727" s="413" t="s">
        <v>910</v>
      </c>
      <c r="D727" s="413" t="s">
        <v>49</v>
      </c>
      <c r="E727" s="414" t="s">
        <v>768</v>
      </c>
      <c r="F727" s="416">
        <f t="shared" si="886"/>
        <v>49</v>
      </c>
      <c r="G727" s="415">
        <f>[5]내역서!F727</f>
        <v>49</v>
      </c>
      <c r="H727" s="416">
        <v>49</v>
      </c>
      <c r="I727" s="415">
        <f t="shared" si="887"/>
        <v>0</v>
      </c>
      <c r="J727" s="415">
        <f>내역서!F731</f>
        <v>0</v>
      </c>
      <c r="K727" s="416">
        <v>10129.700000000001</v>
      </c>
      <c r="L727" s="417">
        <f t="shared" si="893"/>
        <v>0</v>
      </c>
      <c r="M727" s="416">
        <v>24900.799999999999</v>
      </c>
      <c r="N727" s="417">
        <f t="shared" si="894"/>
        <v>0</v>
      </c>
      <c r="O727" s="416">
        <v>12149.4</v>
      </c>
      <c r="P727" s="417">
        <f t="shared" si="888"/>
        <v>0</v>
      </c>
      <c r="Q727" s="416">
        <f t="shared" si="889"/>
        <v>47179.9</v>
      </c>
      <c r="R727" s="417">
        <f t="shared" si="890"/>
        <v>0</v>
      </c>
      <c r="S727" s="417">
        <f t="shared" ref="S727" si="907">J727-J726</f>
        <v>0</v>
      </c>
      <c r="T727" s="417">
        <f t="shared" ref="T727:U727" si="908">Q727-Q726</f>
        <v>0</v>
      </c>
      <c r="U727" s="417">
        <f t="shared" si="908"/>
        <v>0</v>
      </c>
      <c r="V727" s="414"/>
      <c r="W727" s="619" t="str">
        <f t="shared" si="829"/>
        <v/>
      </c>
    </row>
    <row r="728" spans="1:23" s="401" customFormat="1" ht="24" hidden="1" customHeight="1">
      <c r="A728" s="366" t="s">
        <v>4295</v>
      </c>
      <c r="B728" s="408" t="s">
        <v>0</v>
      </c>
      <c r="C728" s="408" t="s">
        <v>2444</v>
      </c>
      <c r="D728" s="408" t="s">
        <v>50</v>
      </c>
      <c r="E728" s="409" t="s">
        <v>2235</v>
      </c>
      <c r="F728" s="411">
        <f>G728</f>
        <v>0</v>
      </c>
      <c r="G728" s="410">
        <f>[5]내역서!F728</f>
        <v>0</v>
      </c>
      <c r="H728" s="411">
        <v>0</v>
      </c>
      <c r="I728" s="410">
        <f>G728-H728</f>
        <v>0</v>
      </c>
      <c r="J728" s="410">
        <f>내역서!F732</f>
        <v>0</v>
      </c>
      <c r="K728" s="411">
        <v>9596.4</v>
      </c>
      <c r="L728" s="412">
        <f>INT($J728*K728)</f>
        <v>0</v>
      </c>
      <c r="M728" s="411">
        <v>23589.599999999999</v>
      </c>
      <c r="N728" s="412">
        <f>INT($J728*M728)</f>
        <v>0</v>
      </c>
      <c r="O728" s="411">
        <v>11509.7</v>
      </c>
      <c r="P728" s="412">
        <f>INT($J728*O728)</f>
        <v>0</v>
      </c>
      <c r="Q728" s="411">
        <f>+K728+M728+O728</f>
        <v>44695.7</v>
      </c>
      <c r="R728" s="412">
        <f>L728+N728+P728</f>
        <v>0</v>
      </c>
      <c r="S728" s="412"/>
      <c r="T728" s="412"/>
      <c r="U728" s="412"/>
      <c r="V728" s="409" t="s">
        <v>0</v>
      </c>
      <c r="W728" s="617" t="str">
        <f>+IF(J728&lt;0,"ng","")</f>
        <v/>
      </c>
    </row>
    <row r="729" spans="1:23" ht="24" hidden="1" customHeight="1">
      <c r="A729" s="372" t="s">
        <v>2072</v>
      </c>
      <c r="B729" s="413" t="s">
        <v>0</v>
      </c>
      <c r="C729" s="413" t="s">
        <v>910</v>
      </c>
      <c r="D729" s="413" t="s">
        <v>50</v>
      </c>
      <c r="E729" s="414" t="s">
        <v>768</v>
      </c>
      <c r="F729" s="416">
        <f t="shared" si="886"/>
        <v>0</v>
      </c>
      <c r="G729" s="415">
        <f>[5]내역서!F729</f>
        <v>0</v>
      </c>
      <c r="H729" s="416">
        <v>0</v>
      </c>
      <c r="I729" s="415">
        <f t="shared" si="887"/>
        <v>0</v>
      </c>
      <c r="J729" s="415">
        <f>내역서!F733</f>
        <v>0</v>
      </c>
      <c r="K729" s="416">
        <v>9596.4</v>
      </c>
      <c r="L729" s="417">
        <f t="shared" si="893"/>
        <v>0</v>
      </c>
      <c r="M729" s="416">
        <v>23589.599999999999</v>
      </c>
      <c r="N729" s="417">
        <f t="shared" si="894"/>
        <v>0</v>
      </c>
      <c r="O729" s="416">
        <v>11509.7</v>
      </c>
      <c r="P729" s="417">
        <f t="shared" si="888"/>
        <v>0</v>
      </c>
      <c r="Q729" s="416">
        <f t="shared" si="889"/>
        <v>44695.7</v>
      </c>
      <c r="R729" s="417">
        <f t="shared" si="890"/>
        <v>0</v>
      </c>
      <c r="S729" s="417">
        <f t="shared" ref="S729" si="909">J729-J728</f>
        <v>0</v>
      </c>
      <c r="T729" s="417">
        <f t="shared" ref="T729:U729" si="910">Q729-Q728</f>
        <v>0</v>
      </c>
      <c r="U729" s="417">
        <f t="shared" si="910"/>
        <v>0</v>
      </c>
      <c r="V729" s="414"/>
      <c r="W729" s="619" t="str">
        <f t="shared" si="829"/>
        <v/>
      </c>
    </row>
    <row r="730" spans="1:23" s="401" customFormat="1" ht="24" hidden="1" customHeight="1">
      <c r="A730" s="366" t="s">
        <v>5547</v>
      </c>
      <c r="B730" s="408" t="s">
        <v>0</v>
      </c>
      <c r="C730" s="408" t="s">
        <v>2448</v>
      </c>
      <c r="D730" s="408" t="s">
        <v>51</v>
      </c>
      <c r="E730" s="409" t="s">
        <v>1860</v>
      </c>
      <c r="F730" s="411">
        <f>G730</f>
        <v>245</v>
      </c>
      <c r="G730" s="410">
        <f>[5]내역서!F730</f>
        <v>245</v>
      </c>
      <c r="H730" s="411">
        <v>0</v>
      </c>
      <c r="I730" s="410">
        <f>G730-H730</f>
        <v>245</v>
      </c>
      <c r="J730" s="410">
        <f>내역서!F734</f>
        <v>0</v>
      </c>
      <c r="K730" s="411">
        <v>12797.3</v>
      </c>
      <c r="L730" s="412">
        <f>INT($J730*K730)</f>
        <v>0</v>
      </c>
      <c r="M730" s="411">
        <v>8423.2000000000007</v>
      </c>
      <c r="N730" s="412">
        <f>INT($J730*M730)</f>
        <v>0</v>
      </c>
      <c r="O730" s="411">
        <v>455.5</v>
      </c>
      <c r="P730" s="412">
        <f>INT($J730*O730)</f>
        <v>0</v>
      </c>
      <c r="Q730" s="411">
        <f>+K730+M730+O730</f>
        <v>21676</v>
      </c>
      <c r="R730" s="412">
        <f>L730+N730+P730</f>
        <v>0</v>
      </c>
      <c r="S730" s="412"/>
      <c r="T730" s="412"/>
      <c r="U730" s="412"/>
      <c r="V730" s="409" t="s">
        <v>0</v>
      </c>
      <c r="W730" s="617" t="str">
        <f>+IF(J730&lt;0,"ng","")</f>
        <v/>
      </c>
    </row>
    <row r="731" spans="1:23" ht="24" hidden="1" customHeight="1">
      <c r="A731" s="372" t="s">
        <v>2072</v>
      </c>
      <c r="B731" s="413" t="s">
        <v>0</v>
      </c>
      <c r="C731" s="413" t="s">
        <v>913</v>
      </c>
      <c r="D731" s="413" t="s">
        <v>51</v>
      </c>
      <c r="E731" s="414" t="s">
        <v>729</v>
      </c>
      <c r="F731" s="416">
        <f t="shared" si="886"/>
        <v>245</v>
      </c>
      <c r="G731" s="415">
        <f>[5]내역서!F731</f>
        <v>245</v>
      </c>
      <c r="H731" s="416">
        <v>0</v>
      </c>
      <c r="I731" s="415">
        <f t="shared" si="887"/>
        <v>245</v>
      </c>
      <c r="J731" s="415">
        <f>내역서!F735</f>
        <v>0</v>
      </c>
      <c r="K731" s="416">
        <v>12797.3</v>
      </c>
      <c r="L731" s="417">
        <f>INT($J731*K731)</f>
        <v>0</v>
      </c>
      <c r="M731" s="416">
        <v>8423.2000000000007</v>
      </c>
      <c r="N731" s="417">
        <f>INT($J731*M731)</f>
        <v>0</v>
      </c>
      <c r="O731" s="416">
        <v>455.5</v>
      </c>
      <c r="P731" s="417">
        <f t="shared" si="888"/>
        <v>0</v>
      </c>
      <c r="Q731" s="416">
        <f t="shared" si="889"/>
        <v>21676</v>
      </c>
      <c r="R731" s="417">
        <f t="shared" si="890"/>
        <v>0</v>
      </c>
      <c r="S731" s="417">
        <f t="shared" ref="S731" si="911">J731-J730</f>
        <v>0</v>
      </c>
      <c r="T731" s="417">
        <f t="shared" ref="T731:U731" si="912">Q731-Q730</f>
        <v>0</v>
      </c>
      <c r="U731" s="417">
        <f t="shared" si="912"/>
        <v>0</v>
      </c>
      <c r="V731" s="414"/>
      <c r="W731" s="619" t="str">
        <f t="shared" si="829"/>
        <v/>
      </c>
    </row>
    <row r="732" spans="1:23" s="401" customFormat="1" ht="24" hidden="1" customHeight="1">
      <c r="A732" s="366" t="s">
        <v>5547</v>
      </c>
      <c r="B732" s="408" t="s">
        <v>0</v>
      </c>
      <c r="C732" s="408" t="s">
        <v>2449</v>
      </c>
      <c r="D732" s="408" t="s">
        <v>2450</v>
      </c>
      <c r="E732" s="409" t="s">
        <v>2235</v>
      </c>
      <c r="F732" s="411">
        <f>G732</f>
        <v>16</v>
      </c>
      <c r="G732" s="410">
        <f>[5]내역서!F732</f>
        <v>16</v>
      </c>
      <c r="H732" s="411">
        <v>0</v>
      </c>
      <c r="I732" s="410">
        <f>G732-H732</f>
        <v>16</v>
      </c>
      <c r="J732" s="410">
        <f>내역서!F736</f>
        <v>0</v>
      </c>
      <c r="K732" s="411">
        <v>18828.5</v>
      </c>
      <c r="L732" s="412">
        <f>INT($J732*K732)</f>
        <v>0</v>
      </c>
      <c r="M732" s="411">
        <v>206630.39999999999</v>
      </c>
      <c r="N732" s="412">
        <f>INT($J732*M732)</f>
        <v>0</v>
      </c>
      <c r="O732" s="411">
        <v>36560</v>
      </c>
      <c r="P732" s="412">
        <f>INT($J732*O732)</f>
        <v>0</v>
      </c>
      <c r="Q732" s="411">
        <f>+K732+M732+O732</f>
        <v>262018.9</v>
      </c>
      <c r="R732" s="412">
        <f>L732+N732+P732</f>
        <v>0</v>
      </c>
      <c r="S732" s="412"/>
      <c r="T732" s="412"/>
      <c r="U732" s="412"/>
      <c r="V732" s="409" t="s">
        <v>0</v>
      </c>
      <c r="W732" s="617" t="str">
        <f>+IF(J732&lt;0,"ng","")</f>
        <v/>
      </c>
    </row>
    <row r="733" spans="1:23" ht="24" hidden="1" customHeight="1">
      <c r="A733" s="372" t="s">
        <v>5605</v>
      </c>
      <c r="B733" s="413" t="s">
        <v>0</v>
      </c>
      <c r="C733" s="413" t="s">
        <v>914</v>
      </c>
      <c r="D733" s="413" t="s">
        <v>915</v>
      </c>
      <c r="E733" s="414" t="s">
        <v>768</v>
      </c>
      <c r="F733" s="416">
        <f t="shared" si="886"/>
        <v>16</v>
      </c>
      <c r="G733" s="415">
        <f>[5]내역서!F733</f>
        <v>16</v>
      </c>
      <c r="H733" s="416">
        <v>0</v>
      </c>
      <c r="I733" s="415">
        <f t="shared" si="887"/>
        <v>16</v>
      </c>
      <c r="J733" s="415">
        <f>내역서!F737</f>
        <v>0</v>
      </c>
      <c r="K733" s="416">
        <v>18828.5</v>
      </c>
      <c r="L733" s="417">
        <f t="shared" ref="L733:L773" si="913">INT($J733*K733)</f>
        <v>0</v>
      </c>
      <c r="M733" s="416">
        <v>206630.39999999999</v>
      </c>
      <c r="N733" s="417">
        <f t="shared" ref="N733:N739" si="914">INT($J733*M733)</f>
        <v>0</v>
      </c>
      <c r="O733" s="416">
        <v>36560</v>
      </c>
      <c r="P733" s="417">
        <f t="shared" si="888"/>
        <v>0</v>
      </c>
      <c r="Q733" s="416">
        <f t="shared" si="889"/>
        <v>262018.9</v>
      </c>
      <c r="R733" s="417">
        <f t="shared" si="890"/>
        <v>0</v>
      </c>
      <c r="S733" s="417">
        <f t="shared" ref="S733" si="915">J733-J732</f>
        <v>0</v>
      </c>
      <c r="T733" s="417">
        <f t="shared" ref="T733:U733" si="916">Q733-Q732</f>
        <v>0</v>
      </c>
      <c r="U733" s="417">
        <f t="shared" si="916"/>
        <v>0</v>
      </c>
      <c r="V733" s="414"/>
      <c r="W733" s="619" t="str">
        <f t="shared" si="829"/>
        <v/>
      </c>
    </row>
    <row r="734" spans="1:23" s="401" customFormat="1" ht="24" hidden="1" customHeight="1">
      <c r="A734" s="366" t="s">
        <v>5547</v>
      </c>
      <c r="B734" s="408" t="s">
        <v>0</v>
      </c>
      <c r="C734" s="408" t="s">
        <v>2449</v>
      </c>
      <c r="D734" s="408" t="s">
        <v>52</v>
      </c>
      <c r="E734" s="409" t="s">
        <v>2235</v>
      </c>
      <c r="F734" s="411">
        <f>G734</f>
        <v>18</v>
      </c>
      <c r="G734" s="410">
        <f>[5]내역서!F734</f>
        <v>18</v>
      </c>
      <c r="H734" s="411">
        <v>0</v>
      </c>
      <c r="I734" s="410">
        <f>G734-H734</f>
        <v>18</v>
      </c>
      <c r="J734" s="410">
        <f>내역서!F738</f>
        <v>0</v>
      </c>
      <c r="K734" s="411">
        <v>21476.799999999999</v>
      </c>
      <c r="L734" s="412">
        <f>INT($J734*K734)</f>
        <v>0</v>
      </c>
      <c r="M734" s="411">
        <v>230004</v>
      </c>
      <c r="N734" s="412">
        <f>INT($J734*M734)</f>
        <v>0</v>
      </c>
      <c r="O734" s="411">
        <v>43502.1</v>
      </c>
      <c r="P734" s="412">
        <f>INT($J734*O734)</f>
        <v>0</v>
      </c>
      <c r="Q734" s="411">
        <f>+K734+M734+O734</f>
        <v>294982.89999999997</v>
      </c>
      <c r="R734" s="412">
        <f>L734+N734+P734</f>
        <v>0</v>
      </c>
      <c r="S734" s="412"/>
      <c r="T734" s="412"/>
      <c r="U734" s="412"/>
      <c r="V734" s="409" t="s">
        <v>0</v>
      </c>
      <c r="W734" s="617" t="str">
        <f>+IF(J734&lt;0,"ng","")</f>
        <v/>
      </c>
    </row>
    <row r="735" spans="1:23" ht="24" hidden="1" customHeight="1">
      <c r="A735" s="372" t="s">
        <v>5606</v>
      </c>
      <c r="B735" s="413" t="s">
        <v>0</v>
      </c>
      <c r="C735" s="413" t="s">
        <v>914</v>
      </c>
      <c r="D735" s="413" t="s">
        <v>52</v>
      </c>
      <c r="E735" s="414" t="s">
        <v>768</v>
      </c>
      <c r="F735" s="416">
        <f t="shared" si="886"/>
        <v>18</v>
      </c>
      <c r="G735" s="415">
        <f>[5]내역서!F735</f>
        <v>18</v>
      </c>
      <c r="H735" s="416">
        <v>0</v>
      </c>
      <c r="I735" s="415">
        <f t="shared" si="887"/>
        <v>18</v>
      </c>
      <c r="J735" s="415">
        <f>내역서!F739</f>
        <v>0</v>
      </c>
      <c r="K735" s="416">
        <v>21476.799999999999</v>
      </c>
      <c r="L735" s="417">
        <f t="shared" si="913"/>
        <v>0</v>
      </c>
      <c r="M735" s="416">
        <v>230004</v>
      </c>
      <c r="N735" s="417">
        <f t="shared" si="914"/>
        <v>0</v>
      </c>
      <c r="O735" s="416">
        <v>43502.1</v>
      </c>
      <c r="P735" s="417">
        <f t="shared" si="888"/>
        <v>0</v>
      </c>
      <c r="Q735" s="416">
        <f t="shared" si="889"/>
        <v>294982.89999999997</v>
      </c>
      <c r="R735" s="417">
        <f t="shared" si="890"/>
        <v>0</v>
      </c>
      <c r="S735" s="417">
        <f t="shared" ref="S735" si="917">J735-J734</f>
        <v>0</v>
      </c>
      <c r="T735" s="417">
        <f t="shared" ref="T735:U735" si="918">Q735-Q734</f>
        <v>0</v>
      </c>
      <c r="U735" s="417">
        <f t="shared" si="918"/>
        <v>0</v>
      </c>
      <c r="V735" s="414"/>
      <c r="W735" s="619" t="str">
        <f t="shared" si="829"/>
        <v/>
      </c>
    </row>
    <row r="736" spans="1:23" s="401" customFormat="1" ht="24" hidden="1" customHeight="1">
      <c r="A736" s="366" t="s">
        <v>2055</v>
      </c>
      <c r="B736" s="408" t="s">
        <v>0</v>
      </c>
      <c r="C736" s="408" t="s">
        <v>2449</v>
      </c>
      <c r="D736" s="408" t="s">
        <v>53</v>
      </c>
      <c r="E736" s="409" t="s">
        <v>2235</v>
      </c>
      <c r="F736" s="411">
        <f>G736</f>
        <v>86</v>
      </c>
      <c r="G736" s="410">
        <f>[5]내역서!F736</f>
        <v>86</v>
      </c>
      <c r="H736" s="411">
        <v>7</v>
      </c>
      <c r="I736" s="410">
        <f>G736-H736</f>
        <v>79</v>
      </c>
      <c r="J736" s="410">
        <f>내역서!F740</f>
        <v>0</v>
      </c>
      <c r="K736" s="411">
        <v>26175.599999999999</v>
      </c>
      <c r="L736" s="412">
        <f>INT($J736*K736)</f>
        <v>0</v>
      </c>
      <c r="M736" s="411">
        <v>272816.8</v>
      </c>
      <c r="N736" s="412">
        <f>INT($J736*M736)</f>
        <v>0</v>
      </c>
      <c r="O736" s="411">
        <v>55207.8</v>
      </c>
      <c r="P736" s="412">
        <f>INT($J736*O736)</f>
        <v>0</v>
      </c>
      <c r="Q736" s="411">
        <f>+K736+M736+O736</f>
        <v>354200.19999999995</v>
      </c>
      <c r="R736" s="412">
        <f>L736+N736+P736</f>
        <v>0</v>
      </c>
      <c r="S736" s="412"/>
      <c r="T736" s="412"/>
      <c r="U736" s="412"/>
      <c r="V736" s="409" t="s">
        <v>0</v>
      </c>
      <c r="W736" s="617" t="str">
        <f>+IF(J736&lt;0,"ng","")</f>
        <v/>
      </c>
    </row>
    <row r="737" spans="1:23" ht="24" hidden="1" customHeight="1">
      <c r="A737" s="372" t="s">
        <v>5607</v>
      </c>
      <c r="B737" s="413" t="s">
        <v>0</v>
      </c>
      <c r="C737" s="413" t="s">
        <v>914</v>
      </c>
      <c r="D737" s="413" t="s">
        <v>53</v>
      </c>
      <c r="E737" s="414" t="s">
        <v>768</v>
      </c>
      <c r="F737" s="416">
        <f t="shared" si="886"/>
        <v>86</v>
      </c>
      <c r="G737" s="415">
        <f>[5]내역서!F737</f>
        <v>86</v>
      </c>
      <c r="H737" s="416">
        <v>7</v>
      </c>
      <c r="I737" s="415">
        <f t="shared" si="887"/>
        <v>79</v>
      </c>
      <c r="J737" s="415">
        <f>내역서!F741</f>
        <v>0</v>
      </c>
      <c r="K737" s="416">
        <v>26175.599999999999</v>
      </c>
      <c r="L737" s="417">
        <f t="shared" si="913"/>
        <v>0</v>
      </c>
      <c r="M737" s="416">
        <v>272816.8</v>
      </c>
      <c r="N737" s="417">
        <f t="shared" si="914"/>
        <v>0</v>
      </c>
      <c r="O737" s="416">
        <v>55207.8</v>
      </c>
      <c r="P737" s="417">
        <f t="shared" si="888"/>
        <v>0</v>
      </c>
      <c r="Q737" s="416">
        <f t="shared" si="889"/>
        <v>354200.19999999995</v>
      </c>
      <c r="R737" s="417">
        <f t="shared" si="890"/>
        <v>0</v>
      </c>
      <c r="S737" s="417">
        <f t="shared" ref="S737" si="919">J737-J736</f>
        <v>0</v>
      </c>
      <c r="T737" s="417">
        <f t="shared" ref="T737:U737" si="920">Q737-Q736</f>
        <v>0</v>
      </c>
      <c r="U737" s="417">
        <f t="shared" si="920"/>
        <v>0</v>
      </c>
      <c r="V737" s="414"/>
      <c r="W737" s="619" t="str">
        <f t="shared" si="829"/>
        <v/>
      </c>
    </row>
    <row r="738" spans="1:23" s="401" customFormat="1" ht="24" hidden="1" customHeight="1">
      <c r="A738" s="366" t="s">
        <v>5547</v>
      </c>
      <c r="B738" s="408" t="s">
        <v>0</v>
      </c>
      <c r="C738" s="408" t="s">
        <v>2451</v>
      </c>
      <c r="D738" s="408" t="s">
        <v>54</v>
      </c>
      <c r="E738" s="409" t="s">
        <v>1860</v>
      </c>
      <c r="F738" s="411">
        <f>G738</f>
        <v>77</v>
      </c>
      <c r="G738" s="410">
        <f>[5]내역서!F738</f>
        <v>77</v>
      </c>
      <c r="H738" s="411">
        <v>26</v>
      </c>
      <c r="I738" s="410">
        <f>G738-H738</f>
        <v>51</v>
      </c>
      <c r="J738" s="410">
        <f>내역서!F742</f>
        <v>0</v>
      </c>
      <c r="K738" s="411">
        <v>2781.4</v>
      </c>
      <c r="L738" s="412">
        <f>INT($J738*K738)</f>
        <v>0</v>
      </c>
      <c r="M738" s="411">
        <v>0</v>
      </c>
      <c r="N738" s="412">
        <f>INT($J738*M738)</f>
        <v>0</v>
      </c>
      <c r="O738" s="411">
        <v>0</v>
      </c>
      <c r="P738" s="412">
        <f>INT($J738*O738)</f>
        <v>0</v>
      </c>
      <c r="Q738" s="411">
        <f>+K738+M738+O738</f>
        <v>2781.4</v>
      </c>
      <c r="R738" s="412">
        <f>L738+N738+P738</f>
        <v>0</v>
      </c>
      <c r="S738" s="412"/>
      <c r="T738" s="412"/>
      <c r="U738" s="412"/>
      <c r="V738" s="409" t="s">
        <v>0</v>
      </c>
      <c r="W738" s="617" t="str">
        <f>+IF(J738&lt;0,"ng","")</f>
        <v/>
      </c>
    </row>
    <row r="739" spans="1:23" ht="24" hidden="1" customHeight="1">
      <c r="A739" s="372" t="s">
        <v>5608</v>
      </c>
      <c r="B739" s="413" t="s">
        <v>0</v>
      </c>
      <c r="C739" s="413" t="s">
        <v>916</v>
      </c>
      <c r="D739" s="413" t="s">
        <v>54</v>
      </c>
      <c r="E739" s="414" t="s">
        <v>729</v>
      </c>
      <c r="F739" s="416">
        <f t="shared" si="886"/>
        <v>77</v>
      </c>
      <c r="G739" s="415">
        <f>[5]내역서!F739</f>
        <v>77</v>
      </c>
      <c r="H739" s="416">
        <v>26</v>
      </c>
      <c r="I739" s="415">
        <f t="shared" si="887"/>
        <v>51</v>
      </c>
      <c r="J739" s="415">
        <f>내역서!F743</f>
        <v>0</v>
      </c>
      <c r="K739" s="416">
        <v>2781.4</v>
      </c>
      <c r="L739" s="417">
        <f t="shared" si="913"/>
        <v>0</v>
      </c>
      <c r="M739" s="416">
        <v>0</v>
      </c>
      <c r="N739" s="417">
        <f t="shared" si="914"/>
        <v>0</v>
      </c>
      <c r="O739" s="416">
        <v>0</v>
      </c>
      <c r="P739" s="417">
        <f t="shared" si="888"/>
        <v>0</v>
      </c>
      <c r="Q739" s="416">
        <f t="shared" si="889"/>
        <v>2781.4</v>
      </c>
      <c r="R739" s="417">
        <f t="shared" si="890"/>
        <v>0</v>
      </c>
      <c r="S739" s="417">
        <f t="shared" ref="S739" si="921">J739-J738</f>
        <v>0</v>
      </c>
      <c r="T739" s="417">
        <f t="shared" ref="T739:U739" si="922">Q739-Q738</f>
        <v>0</v>
      </c>
      <c r="U739" s="417">
        <f t="shared" si="922"/>
        <v>0</v>
      </c>
      <c r="V739" s="414"/>
      <c r="W739" s="619" t="str">
        <f t="shared" si="829"/>
        <v/>
      </c>
    </row>
    <row r="740" spans="1:23" s="401" customFormat="1" ht="24" hidden="1" customHeight="1">
      <c r="A740" s="366" t="s">
        <v>4295</v>
      </c>
      <c r="B740" s="408" t="s">
        <v>0</v>
      </c>
      <c r="C740" s="408" t="s">
        <v>2453</v>
      </c>
      <c r="D740" s="408" t="s">
        <v>54</v>
      </c>
      <c r="E740" s="409" t="s">
        <v>1860</v>
      </c>
      <c r="F740" s="411">
        <f>G740</f>
        <v>14</v>
      </c>
      <c r="G740" s="410">
        <f>[5]내역서!F740</f>
        <v>14</v>
      </c>
      <c r="H740" s="411">
        <v>4</v>
      </c>
      <c r="I740" s="410">
        <f>G740-H740</f>
        <v>10</v>
      </c>
      <c r="J740" s="410">
        <f>내역서!F744</f>
        <v>0</v>
      </c>
      <c r="K740" s="411">
        <v>3997.2</v>
      </c>
      <c r="L740" s="412">
        <f>INT($J740*K740)</f>
        <v>0</v>
      </c>
      <c r="M740" s="411">
        <v>7473.6</v>
      </c>
      <c r="N740" s="412">
        <f>INT($J740*M740)</f>
        <v>0</v>
      </c>
      <c r="O740" s="411">
        <v>387.5</v>
      </c>
      <c r="P740" s="412">
        <f>INT($J740*O740)</f>
        <v>0</v>
      </c>
      <c r="Q740" s="411">
        <f>+K740+M740+O740</f>
        <v>11858.3</v>
      </c>
      <c r="R740" s="412">
        <f>L740+N740+P740</f>
        <v>0</v>
      </c>
      <c r="S740" s="412"/>
      <c r="T740" s="412"/>
      <c r="U740" s="412"/>
      <c r="V740" s="409" t="s">
        <v>0</v>
      </c>
      <c r="W740" s="617" t="str">
        <f>+IF(J740&lt;0,"ng","")</f>
        <v/>
      </c>
    </row>
    <row r="741" spans="1:23" ht="24" hidden="1" customHeight="1">
      <c r="A741" s="372" t="s">
        <v>5549</v>
      </c>
      <c r="B741" s="413" t="s">
        <v>0</v>
      </c>
      <c r="C741" s="413" t="s">
        <v>917</v>
      </c>
      <c r="D741" s="413" t="s">
        <v>54</v>
      </c>
      <c r="E741" s="414" t="s">
        <v>729</v>
      </c>
      <c r="F741" s="416">
        <f t="shared" si="886"/>
        <v>14</v>
      </c>
      <c r="G741" s="415">
        <f>[5]내역서!F741</f>
        <v>14</v>
      </c>
      <c r="H741" s="416">
        <v>4</v>
      </c>
      <c r="I741" s="415">
        <f t="shared" si="887"/>
        <v>10</v>
      </c>
      <c r="J741" s="415">
        <f>내역서!F745</f>
        <v>0</v>
      </c>
      <c r="K741" s="416">
        <v>3997.2</v>
      </c>
      <c r="L741" s="417">
        <f t="shared" si="913"/>
        <v>0</v>
      </c>
      <c r="M741" s="416">
        <v>7473.6</v>
      </c>
      <c r="N741" s="417">
        <f>INT($J741*M741)</f>
        <v>0</v>
      </c>
      <c r="O741" s="416">
        <v>387.5</v>
      </c>
      <c r="P741" s="417">
        <f t="shared" si="888"/>
        <v>0</v>
      </c>
      <c r="Q741" s="416">
        <f t="shared" si="889"/>
        <v>11858.3</v>
      </c>
      <c r="R741" s="417">
        <f t="shared" si="890"/>
        <v>0</v>
      </c>
      <c r="S741" s="417">
        <f t="shared" ref="S741" si="923">J741-J740</f>
        <v>0</v>
      </c>
      <c r="T741" s="417">
        <f t="shared" ref="T741:U741" si="924">Q741-Q740</f>
        <v>0</v>
      </c>
      <c r="U741" s="417">
        <f t="shared" si="924"/>
        <v>0</v>
      </c>
      <c r="V741" s="414"/>
      <c r="W741" s="619" t="str">
        <f t="shared" si="829"/>
        <v/>
      </c>
    </row>
    <row r="742" spans="1:23" s="401" customFormat="1" ht="24" hidden="1" customHeight="1">
      <c r="A742" s="366" t="s">
        <v>5609</v>
      </c>
      <c r="B742" s="408" t="s">
        <v>0</v>
      </c>
      <c r="C742" s="408" t="s">
        <v>2454</v>
      </c>
      <c r="D742" s="408" t="s">
        <v>2450</v>
      </c>
      <c r="E742" s="409" t="s">
        <v>2235</v>
      </c>
      <c r="F742" s="411">
        <f>G742</f>
        <v>28</v>
      </c>
      <c r="G742" s="410">
        <f>[5]내역서!F742</f>
        <v>28</v>
      </c>
      <c r="H742" s="411">
        <v>20</v>
      </c>
      <c r="I742" s="410">
        <f>G742-H742</f>
        <v>8</v>
      </c>
      <c r="J742" s="410">
        <f>내역서!F746</f>
        <v>0</v>
      </c>
      <c r="K742" s="411">
        <v>16889.900000000001</v>
      </c>
      <c r="L742" s="412">
        <f t="shared" si="913"/>
        <v>0</v>
      </c>
      <c r="M742" s="411">
        <v>186981.6</v>
      </c>
      <c r="N742" s="412">
        <f>INT($J742*M742)</f>
        <v>0</v>
      </c>
      <c r="O742" s="411">
        <v>32248.2</v>
      </c>
      <c r="P742" s="412">
        <f t="shared" si="888"/>
        <v>0</v>
      </c>
      <c r="Q742" s="411">
        <f>+K742+M742+O742</f>
        <v>236119.7</v>
      </c>
      <c r="R742" s="412">
        <f>L742+N742+P742</f>
        <v>0</v>
      </c>
      <c r="S742" s="412"/>
      <c r="T742" s="412"/>
      <c r="U742" s="412"/>
      <c r="V742" s="409" t="s">
        <v>0</v>
      </c>
      <c r="W742" s="617" t="str">
        <f>+IF(J742&lt;0,"ng","")</f>
        <v/>
      </c>
    </row>
    <row r="743" spans="1:23" ht="24" hidden="1" customHeight="1">
      <c r="A743" s="372" t="s">
        <v>5610</v>
      </c>
      <c r="B743" s="413" t="s">
        <v>0</v>
      </c>
      <c r="C743" s="413" t="s">
        <v>918</v>
      </c>
      <c r="D743" s="413" t="s">
        <v>915</v>
      </c>
      <c r="E743" s="414" t="s">
        <v>768</v>
      </c>
      <c r="F743" s="416">
        <f t="shared" si="886"/>
        <v>28</v>
      </c>
      <c r="G743" s="415">
        <f>[5]내역서!F743</f>
        <v>28</v>
      </c>
      <c r="H743" s="416">
        <v>20</v>
      </c>
      <c r="I743" s="415">
        <f t="shared" si="887"/>
        <v>8</v>
      </c>
      <c r="J743" s="415">
        <f>내역서!F747</f>
        <v>0</v>
      </c>
      <c r="K743" s="416">
        <v>16889.900000000001</v>
      </c>
      <c r="L743" s="417">
        <f t="shared" si="913"/>
        <v>0</v>
      </c>
      <c r="M743" s="416">
        <v>186981.6</v>
      </c>
      <c r="N743" s="417">
        <f>INT($J743*M743)</f>
        <v>0</v>
      </c>
      <c r="O743" s="416">
        <v>32248.2</v>
      </c>
      <c r="P743" s="417">
        <f t="shared" si="888"/>
        <v>0</v>
      </c>
      <c r="Q743" s="416">
        <f t="shared" si="889"/>
        <v>236119.7</v>
      </c>
      <c r="R743" s="417">
        <f t="shared" si="890"/>
        <v>0</v>
      </c>
      <c r="S743" s="417">
        <f t="shared" ref="S743" si="925">J743-J742</f>
        <v>0</v>
      </c>
      <c r="T743" s="417">
        <f t="shared" ref="T743:U743" si="926">Q743-Q742</f>
        <v>0</v>
      </c>
      <c r="U743" s="417">
        <f t="shared" si="926"/>
        <v>0</v>
      </c>
      <c r="V743" s="414"/>
      <c r="W743" s="619" t="str">
        <f t="shared" si="829"/>
        <v/>
      </c>
    </row>
    <row r="744" spans="1:23" s="401" customFormat="1" ht="24" hidden="1" customHeight="1">
      <c r="A744" s="366" t="s">
        <v>2055</v>
      </c>
      <c r="B744" s="408" t="s">
        <v>0</v>
      </c>
      <c r="C744" s="408" t="s">
        <v>2454</v>
      </c>
      <c r="D744" s="408" t="s">
        <v>53</v>
      </c>
      <c r="E744" s="409" t="s">
        <v>2235</v>
      </c>
      <c r="F744" s="411">
        <f>G744</f>
        <v>112</v>
      </c>
      <c r="G744" s="410">
        <f>[5]내역서!F744</f>
        <v>112</v>
      </c>
      <c r="H744" s="411">
        <v>80</v>
      </c>
      <c r="I744" s="410">
        <f>G744-H744</f>
        <v>32</v>
      </c>
      <c r="J744" s="410">
        <f>내역서!F748</f>
        <v>0</v>
      </c>
      <c r="K744" s="411">
        <v>22202.6</v>
      </c>
      <c r="L744" s="412">
        <f t="shared" si="913"/>
        <v>0</v>
      </c>
      <c r="M744" s="411">
        <v>227796</v>
      </c>
      <c r="N744" s="412">
        <f>INT($J744*M744)</f>
        <v>0</v>
      </c>
      <c r="O744" s="411">
        <v>47818.2</v>
      </c>
      <c r="P744" s="412">
        <f t="shared" si="888"/>
        <v>0</v>
      </c>
      <c r="Q744" s="411">
        <f>+K744+M744+O744</f>
        <v>297816.8</v>
      </c>
      <c r="R744" s="412">
        <f>L744+N744+P744</f>
        <v>0</v>
      </c>
      <c r="S744" s="412"/>
      <c r="T744" s="412"/>
      <c r="U744" s="412"/>
      <c r="V744" s="409" t="s">
        <v>0</v>
      </c>
      <c r="W744" s="617" t="str">
        <f>+IF(J744&lt;0,"ng","")</f>
        <v/>
      </c>
    </row>
    <row r="745" spans="1:23" ht="24" hidden="1" customHeight="1">
      <c r="A745" s="372" t="s">
        <v>5549</v>
      </c>
      <c r="B745" s="413" t="s">
        <v>0</v>
      </c>
      <c r="C745" s="413" t="s">
        <v>918</v>
      </c>
      <c r="D745" s="413" t="s">
        <v>53</v>
      </c>
      <c r="E745" s="414" t="s">
        <v>768</v>
      </c>
      <c r="F745" s="416">
        <f t="shared" si="886"/>
        <v>112</v>
      </c>
      <c r="G745" s="415">
        <f>[5]내역서!F745</f>
        <v>112</v>
      </c>
      <c r="H745" s="416">
        <v>80</v>
      </c>
      <c r="I745" s="415">
        <f t="shared" si="887"/>
        <v>32</v>
      </c>
      <c r="J745" s="415">
        <f>내역서!F749</f>
        <v>0</v>
      </c>
      <c r="K745" s="416">
        <v>22202.6</v>
      </c>
      <c r="L745" s="417">
        <f t="shared" si="913"/>
        <v>0</v>
      </c>
      <c r="M745" s="416">
        <v>227796</v>
      </c>
      <c r="N745" s="417">
        <f t="shared" ref="N745:N747" si="927">INT($J745*M745)</f>
        <v>0</v>
      </c>
      <c r="O745" s="416">
        <v>47818.2</v>
      </c>
      <c r="P745" s="417">
        <f t="shared" si="888"/>
        <v>0</v>
      </c>
      <c r="Q745" s="416">
        <f t="shared" si="889"/>
        <v>297816.8</v>
      </c>
      <c r="R745" s="417">
        <f t="shared" si="890"/>
        <v>0</v>
      </c>
      <c r="S745" s="417">
        <f t="shared" ref="S745" si="928">J745-J744</f>
        <v>0</v>
      </c>
      <c r="T745" s="417">
        <f t="shared" ref="T745:U745" si="929">Q745-Q744</f>
        <v>0</v>
      </c>
      <c r="U745" s="417">
        <f t="shared" si="929"/>
        <v>0</v>
      </c>
      <c r="V745" s="414"/>
      <c r="W745" s="619" t="str">
        <f t="shared" si="829"/>
        <v/>
      </c>
    </row>
    <row r="746" spans="1:23" s="401" customFormat="1" ht="24" hidden="1" customHeight="1">
      <c r="A746" s="366" t="s">
        <v>5611</v>
      </c>
      <c r="B746" s="408" t="s">
        <v>0</v>
      </c>
      <c r="C746" s="408" t="s">
        <v>2455</v>
      </c>
      <c r="D746" s="408" t="s">
        <v>54</v>
      </c>
      <c r="E746" s="409" t="s">
        <v>1860</v>
      </c>
      <c r="F746" s="411">
        <f>G746</f>
        <v>56</v>
      </c>
      <c r="G746" s="410">
        <f>[5]내역서!F746</f>
        <v>56</v>
      </c>
      <c r="H746" s="411">
        <v>0</v>
      </c>
      <c r="I746" s="410">
        <f>G746-H746</f>
        <v>56</v>
      </c>
      <c r="J746" s="410">
        <f>내역서!F750</f>
        <v>0</v>
      </c>
      <c r="K746" s="411">
        <v>9376.7000000000007</v>
      </c>
      <c r="L746" s="412">
        <f>INT($J746*K746)</f>
        <v>0</v>
      </c>
      <c r="M746" s="411">
        <v>14947.2</v>
      </c>
      <c r="N746" s="412">
        <f>INT($J746*M746)</f>
        <v>0</v>
      </c>
      <c r="O746" s="411">
        <v>760.5</v>
      </c>
      <c r="P746" s="412">
        <f>INT($J746*O746)</f>
        <v>0</v>
      </c>
      <c r="Q746" s="411">
        <f>+K746+M746+O746</f>
        <v>25084.400000000001</v>
      </c>
      <c r="R746" s="412">
        <f>L746+N746+P746</f>
        <v>0</v>
      </c>
      <c r="S746" s="412"/>
      <c r="T746" s="412"/>
      <c r="U746" s="412"/>
      <c r="V746" s="409" t="s">
        <v>0</v>
      </c>
      <c r="W746" s="617" t="str">
        <f>+IF(J746&lt;0,"ng","")</f>
        <v/>
      </c>
    </row>
    <row r="747" spans="1:23" ht="24" hidden="1" customHeight="1">
      <c r="A747" s="372" t="s">
        <v>5612</v>
      </c>
      <c r="B747" s="413" t="s">
        <v>0</v>
      </c>
      <c r="C747" s="413" t="s">
        <v>919</v>
      </c>
      <c r="D747" s="413" t="s">
        <v>54</v>
      </c>
      <c r="E747" s="414" t="s">
        <v>729</v>
      </c>
      <c r="F747" s="416">
        <f t="shared" si="886"/>
        <v>56</v>
      </c>
      <c r="G747" s="415">
        <f>[5]내역서!F747</f>
        <v>56</v>
      </c>
      <c r="H747" s="416">
        <v>0</v>
      </c>
      <c r="I747" s="415">
        <f t="shared" si="887"/>
        <v>56</v>
      </c>
      <c r="J747" s="415">
        <f>내역서!F751</f>
        <v>0</v>
      </c>
      <c r="K747" s="416">
        <v>9376.7000000000007</v>
      </c>
      <c r="L747" s="417">
        <f t="shared" si="913"/>
        <v>0</v>
      </c>
      <c r="M747" s="416">
        <v>14947.2</v>
      </c>
      <c r="N747" s="417">
        <f t="shared" si="927"/>
        <v>0</v>
      </c>
      <c r="O747" s="416">
        <v>760.5</v>
      </c>
      <c r="P747" s="417">
        <f t="shared" si="888"/>
        <v>0</v>
      </c>
      <c r="Q747" s="416">
        <f t="shared" si="889"/>
        <v>25084.400000000001</v>
      </c>
      <c r="R747" s="417">
        <f t="shared" si="890"/>
        <v>0</v>
      </c>
      <c r="S747" s="417">
        <f t="shared" ref="S747" si="930">J747-J746</f>
        <v>0</v>
      </c>
      <c r="T747" s="417">
        <f t="shared" ref="T747:U747" si="931">Q747-Q746</f>
        <v>0</v>
      </c>
      <c r="U747" s="417">
        <f t="shared" si="931"/>
        <v>0</v>
      </c>
      <c r="V747" s="414"/>
      <c r="W747" s="619" t="str">
        <f t="shared" si="829"/>
        <v/>
      </c>
    </row>
    <row r="748" spans="1:23" s="401" customFormat="1" ht="24" hidden="1" customHeight="1">
      <c r="A748" s="366" t="s">
        <v>5613</v>
      </c>
      <c r="B748" s="408" t="s">
        <v>0</v>
      </c>
      <c r="C748" s="408" t="s">
        <v>2456</v>
      </c>
      <c r="D748" s="408" t="s">
        <v>54</v>
      </c>
      <c r="E748" s="409" t="s">
        <v>1860</v>
      </c>
      <c r="F748" s="411">
        <f>G748</f>
        <v>112</v>
      </c>
      <c r="G748" s="410">
        <f>[5]내역서!F748</f>
        <v>112</v>
      </c>
      <c r="H748" s="411">
        <v>0</v>
      </c>
      <c r="I748" s="410">
        <f>G748-H748</f>
        <v>112</v>
      </c>
      <c r="J748" s="410">
        <f>내역서!F752</f>
        <v>0</v>
      </c>
      <c r="K748" s="411">
        <v>12002.5</v>
      </c>
      <c r="L748" s="412">
        <f>INT($J748*K748)</f>
        <v>0</v>
      </c>
      <c r="M748" s="411">
        <v>14947.2</v>
      </c>
      <c r="N748" s="412">
        <f>INT($J748*M748)</f>
        <v>0</v>
      </c>
      <c r="O748" s="411">
        <v>741.2</v>
      </c>
      <c r="P748" s="412">
        <f>INT($J748*O748)</f>
        <v>0</v>
      </c>
      <c r="Q748" s="411">
        <f>+K748+M748+O748</f>
        <v>27690.9</v>
      </c>
      <c r="R748" s="412">
        <f>L748+N748+P748</f>
        <v>0</v>
      </c>
      <c r="S748" s="412"/>
      <c r="T748" s="412"/>
      <c r="U748" s="412"/>
      <c r="V748" s="409" t="s">
        <v>0</v>
      </c>
      <c r="W748" s="617" t="str">
        <f>+IF(J748&lt;0,"ng","")</f>
        <v/>
      </c>
    </row>
    <row r="749" spans="1:23" ht="24" hidden="1" customHeight="1">
      <c r="A749" s="372" t="s">
        <v>5614</v>
      </c>
      <c r="B749" s="413" t="s">
        <v>0</v>
      </c>
      <c r="C749" s="413" t="s">
        <v>920</v>
      </c>
      <c r="D749" s="413" t="s">
        <v>54</v>
      </c>
      <c r="E749" s="414" t="s">
        <v>729</v>
      </c>
      <c r="F749" s="416">
        <f t="shared" si="886"/>
        <v>112</v>
      </c>
      <c r="G749" s="415">
        <f>[5]내역서!F749</f>
        <v>112</v>
      </c>
      <c r="H749" s="416">
        <v>0</v>
      </c>
      <c r="I749" s="415">
        <f t="shared" si="887"/>
        <v>112</v>
      </c>
      <c r="J749" s="415">
        <f>내역서!F753</f>
        <v>0</v>
      </c>
      <c r="K749" s="416">
        <v>12002.5</v>
      </c>
      <c r="L749" s="417">
        <f t="shared" si="913"/>
        <v>0</v>
      </c>
      <c r="M749" s="416">
        <v>14947.2</v>
      </c>
      <c r="N749" s="417">
        <f>INT($J749*M749)</f>
        <v>0</v>
      </c>
      <c r="O749" s="416">
        <v>741.2</v>
      </c>
      <c r="P749" s="417">
        <f>INT($J749*O749)</f>
        <v>0</v>
      </c>
      <c r="Q749" s="416">
        <f t="shared" si="889"/>
        <v>27690.9</v>
      </c>
      <c r="R749" s="417">
        <f t="shared" si="890"/>
        <v>0</v>
      </c>
      <c r="S749" s="417">
        <f t="shared" ref="S749" si="932">J749-J748</f>
        <v>0</v>
      </c>
      <c r="T749" s="417">
        <f t="shared" ref="T749:U749" si="933">Q749-Q748</f>
        <v>0</v>
      </c>
      <c r="U749" s="417">
        <f t="shared" si="933"/>
        <v>0</v>
      </c>
      <c r="V749" s="414"/>
      <c r="W749" s="619" t="str">
        <f t="shared" si="829"/>
        <v/>
      </c>
    </row>
    <row r="750" spans="1:23" s="401" customFormat="1" ht="24" hidden="1" customHeight="1">
      <c r="A750" s="366" t="s">
        <v>5551</v>
      </c>
      <c r="B750" s="408" t="s">
        <v>0</v>
      </c>
      <c r="C750" s="408" t="s">
        <v>2457</v>
      </c>
      <c r="D750" s="408" t="s">
        <v>2450</v>
      </c>
      <c r="E750" s="409" t="s">
        <v>2235</v>
      </c>
      <c r="F750" s="411">
        <f>G750</f>
        <v>108</v>
      </c>
      <c r="G750" s="410">
        <f>[5]내역서!F750</f>
        <v>108</v>
      </c>
      <c r="H750" s="411">
        <v>39</v>
      </c>
      <c r="I750" s="410">
        <f>G750-H750</f>
        <v>69</v>
      </c>
      <c r="J750" s="410">
        <f>내역서!F754</f>
        <v>0</v>
      </c>
      <c r="K750" s="411">
        <v>16889.900000000001</v>
      </c>
      <c r="L750" s="412">
        <f>INT($J750*K750)</f>
        <v>0</v>
      </c>
      <c r="M750" s="411">
        <v>186981.6</v>
      </c>
      <c r="N750" s="412">
        <f>INT($J750*M750)</f>
        <v>0</v>
      </c>
      <c r="O750" s="411">
        <v>32248.2</v>
      </c>
      <c r="P750" s="412">
        <f>INT($J750*O750)</f>
        <v>0</v>
      </c>
      <c r="Q750" s="411">
        <f>+K750+M750+O750</f>
        <v>236119.7</v>
      </c>
      <c r="R750" s="412">
        <f>L750+N750+P750</f>
        <v>0</v>
      </c>
      <c r="S750" s="412"/>
      <c r="T750" s="412"/>
      <c r="U750" s="412"/>
      <c r="V750" s="409" t="s">
        <v>0</v>
      </c>
      <c r="W750" s="617" t="str">
        <f>+IF(J750&lt;0,"ng","")</f>
        <v/>
      </c>
    </row>
    <row r="751" spans="1:23" ht="24" hidden="1" customHeight="1">
      <c r="A751" s="372" t="s">
        <v>4298</v>
      </c>
      <c r="B751" s="413" t="s">
        <v>0</v>
      </c>
      <c r="C751" s="413" t="s">
        <v>921</v>
      </c>
      <c r="D751" s="413" t="s">
        <v>915</v>
      </c>
      <c r="E751" s="414" t="s">
        <v>768</v>
      </c>
      <c r="F751" s="416">
        <f t="shared" si="886"/>
        <v>108</v>
      </c>
      <c r="G751" s="415">
        <f>[5]내역서!F751</f>
        <v>108</v>
      </c>
      <c r="H751" s="416">
        <v>39</v>
      </c>
      <c r="I751" s="415">
        <f t="shared" si="887"/>
        <v>69</v>
      </c>
      <c r="J751" s="415">
        <f>내역서!F755</f>
        <v>0</v>
      </c>
      <c r="K751" s="416">
        <v>16889.900000000001</v>
      </c>
      <c r="L751" s="417">
        <f t="shared" si="913"/>
        <v>0</v>
      </c>
      <c r="M751" s="416">
        <v>186981.6</v>
      </c>
      <c r="N751" s="417">
        <f t="shared" ref="N751:N763" si="934">INT($J751*M751)</f>
        <v>0</v>
      </c>
      <c r="O751" s="416">
        <v>32248.2</v>
      </c>
      <c r="P751" s="417">
        <f t="shared" ref="P751:P769" si="935">INT($J751*O751)</f>
        <v>0</v>
      </c>
      <c r="Q751" s="416">
        <f t="shared" si="889"/>
        <v>236119.7</v>
      </c>
      <c r="R751" s="417">
        <f t="shared" si="890"/>
        <v>0</v>
      </c>
      <c r="S751" s="417">
        <f t="shared" ref="S751" si="936">J751-J750</f>
        <v>0</v>
      </c>
      <c r="T751" s="417">
        <f t="shared" ref="T751:U751" si="937">Q751-Q750</f>
        <v>0</v>
      </c>
      <c r="U751" s="417">
        <f t="shared" si="937"/>
        <v>0</v>
      </c>
      <c r="V751" s="414"/>
      <c r="W751" s="619" t="str">
        <f t="shared" si="829"/>
        <v/>
      </c>
    </row>
    <row r="752" spans="1:23" s="401" customFormat="1" ht="24" hidden="1" customHeight="1">
      <c r="A752" s="366" t="s">
        <v>2055</v>
      </c>
      <c r="B752" s="408" t="s">
        <v>0</v>
      </c>
      <c r="C752" s="408" t="s">
        <v>2457</v>
      </c>
      <c r="D752" s="408" t="s">
        <v>52</v>
      </c>
      <c r="E752" s="409" t="s">
        <v>2235</v>
      </c>
      <c r="F752" s="411">
        <f>G752</f>
        <v>58</v>
      </c>
      <c r="G752" s="410">
        <f>[5]내역서!F752</f>
        <v>58</v>
      </c>
      <c r="H752" s="411">
        <v>8</v>
      </c>
      <c r="I752" s="410">
        <f>G752-H752</f>
        <v>50</v>
      </c>
      <c r="J752" s="410">
        <f>내역서!F756</f>
        <v>0</v>
      </c>
      <c r="K752" s="411">
        <v>18958.2</v>
      </c>
      <c r="L752" s="412">
        <f>INT($J752*K752)</f>
        <v>0</v>
      </c>
      <c r="M752" s="411">
        <v>204486.39999999999</v>
      </c>
      <c r="N752" s="412">
        <f>INT($J752*M752)</f>
        <v>0</v>
      </c>
      <c r="O752" s="411">
        <v>37956.699999999997</v>
      </c>
      <c r="P752" s="412">
        <f>INT($J752*O752)</f>
        <v>0</v>
      </c>
      <c r="Q752" s="411">
        <f>+K752+M752+O752</f>
        <v>261401.3</v>
      </c>
      <c r="R752" s="412">
        <f>L752+N752+P752</f>
        <v>0</v>
      </c>
      <c r="S752" s="412"/>
      <c r="T752" s="412"/>
      <c r="U752" s="412"/>
      <c r="V752" s="409" t="s">
        <v>0</v>
      </c>
      <c r="W752" s="617" t="str">
        <f>+IF(J752&lt;0,"ng","")</f>
        <v/>
      </c>
    </row>
    <row r="753" spans="1:23" ht="24" hidden="1" customHeight="1">
      <c r="A753" s="372" t="s">
        <v>5549</v>
      </c>
      <c r="B753" s="413" t="s">
        <v>0</v>
      </c>
      <c r="C753" s="413" t="s">
        <v>921</v>
      </c>
      <c r="D753" s="413" t="s">
        <v>52</v>
      </c>
      <c r="E753" s="414" t="s">
        <v>768</v>
      </c>
      <c r="F753" s="416">
        <f t="shared" si="886"/>
        <v>58</v>
      </c>
      <c r="G753" s="415">
        <f>[5]내역서!F753</f>
        <v>58</v>
      </c>
      <c r="H753" s="416">
        <v>8</v>
      </c>
      <c r="I753" s="415">
        <f t="shared" si="887"/>
        <v>50</v>
      </c>
      <c r="J753" s="415">
        <f>내역서!F757</f>
        <v>0</v>
      </c>
      <c r="K753" s="416">
        <v>18958.2</v>
      </c>
      <c r="L753" s="417">
        <f t="shared" si="913"/>
        <v>0</v>
      </c>
      <c r="M753" s="416">
        <v>204486.39999999999</v>
      </c>
      <c r="N753" s="417">
        <f t="shared" si="934"/>
        <v>0</v>
      </c>
      <c r="O753" s="416">
        <v>37956.699999999997</v>
      </c>
      <c r="P753" s="417">
        <f t="shared" si="935"/>
        <v>0</v>
      </c>
      <c r="Q753" s="416">
        <f t="shared" si="889"/>
        <v>261401.3</v>
      </c>
      <c r="R753" s="417">
        <f t="shared" si="890"/>
        <v>0</v>
      </c>
      <c r="S753" s="417">
        <f t="shared" ref="S753" si="938">J753-J752</f>
        <v>0</v>
      </c>
      <c r="T753" s="417">
        <f t="shared" ref="T753:U753" si="939">Q753-Q752</f>
        <v>0</v>
      </c>
      <c r="U753" s="417">
        <f t="shared" si="939"/>
        <v>0</v>
      </c>
      <c r="V753" s="414"/>
      <c r="W753" s="619" t="str">
        <f t="shared" si="829"/>
        <v/>
      </c>
    </row>
    <row r="754" spans="1:23" s="401" customFormat="1" ht="24" hidden="1" customHeight="1">
      <c r="A754" s="366" t="s">
        <v>5615</v>
      </c>
      <c r="B754" s="408" t="s">
        <v>0</v>
      </c>
      <c r="C754" s="408" t="s">
        <v>2457</v>
      </c>
      <c r="D754" s="408" t="s">
        <v>53</v>
      </c>
      <c r="E754" s="409" t="s">
        <v>2235</v>
      </c>
      <c r="F754" s="411">
        <f>G754</f>
        <v>320</v>
      </c>
      <c r="G754" s="410">
        <f>[5]내역서!F754</f>
        <v>320</v>
      </c>
      <c r="H754" s="411">
        <v>100</v>
      </c>
      <c r="I754" s="410">
        <f>G754-H754</f>
        <v>220</v>
      </c>
      <c r="J754" s="410">
        <f>내역서!F758</f>
        <v>0</v>
      </c>
      <c r="K754" s="411">
        <v>22202.6</v>
      </c>
      <c r="L754" s="412">
        <f>INT($J754*K754)</f>
        <v>0</v>
      </c>
      <c r="M754" s="411">
        <v>227796</v>
      </c>
      <c r="N754" s="412">
        <f>INT($J754*M754)</f>
        <v>0</v>
      </c>
      <c r="O754" s="411">
        <v>47818.2</v>
      </c>
      <c r="P754" s="412">
        <f>INT($J754*O754)</f>
        <v>0</v>
      </c>
      <c r="Q754" s="411">
        <f>+K754+M754+O754</f>
        <v>297816.8</v>
      </c>
      <c r="R754" s="412">
        <f>L754+N754+P754</f>
        <v>0</v>
      </c>
      <c r="S754" s="412"/>
      <c r="T754" s="412"/>
      <c r="U754" s="412"/>
      <c r="V754" s="409" t="s">
        <v>0</v>
      </c>
      <c r="W754" s="617" t="str">
        <f>+IF(J754&lt;0,"ng","")</f>
        <v/>
      </c>
    </row>
    <row r="755" spans="1:23" ht="24" hidden="1" customHeight="1">
      <c r="A755" s="372" t="s">
        <v>5549</v>
      </c>
      <c r="B755" s="413" t="s">
        <v>0</v>
      </c>
      <c r="C755" s="413" t="s">
        <v>921</v>
      </c>
      <c r="D755" s="413" t="s">
        <v>53</v>
      </c>
      <c r="E755" s="414" t="s">
        <v>768</v>
      </c>
      <c r="F755" s="416">
        <f t="shared" si="886"/>
        <v>320</v>
      </c>
      <c r="G755" s="415">
        <f>[5]내역서!F755</f>
        <v>320</v>
      </c>
      <c r="H755" s="416">
        <v>100</v>
      </c>
      <c r="I755" s="415">
        <f t="shared" si="887"/>
        <v>220</v>
      </c>
      <c r="J755" s="415">
        <f>내역서!F759</f>
        <v>0</v>
      </c>
      <c r="K755" s="416">
        <v>22202.6</v>
      </c>
      <c r="L755" s="417">
        <f t="shared" si="913"/>
        <v>0</v>
      </c>
      <c r="M755" s="416">
        <v>227796</v>
      </c>
      <c r="N755" s="417">
        <f t="shared" si="934"/>
        <v>0</v>
      </c>
      <c r="O755" s="416">
        <v>47818.2</v>
      </c>
      <c r="P755" s="417">
        <f t="shared" si="935"/>
        <v>0</v>
      </c>
      <c r="Q755" s="416">
        <f t="shared" si="889"/>
        <v>297816.8</v>
      </c>
      <c r="R755" s="417">
        <f t="shared" si="890"/>
        <v>0</v>
      </c>
      <c r="S755" s="417">
        <f t="shared" ref="S755" si="940">J755-J754</f>
        <v>0</v>
      </c>
      <c r="T755" s="417">
        <f t="shared" ref="T755:U755" si="941">Q755-Q754</f>
        <v>0</v>
      </c>
      <c r="U755" s="417">
        <f t="shared" si="941"/>
        <v>0</v>
      </c>
      <c r="V755" s="414"/>
      <c r="W755" s="619" t="str">
        <f t="shared" si="829"/>
        <v/>
      </c>
    </row>
    <row r="756" spans="1:23" s="401" customFormat="1" ht="24" hidden="1" customHeight="1">
      <c r="A756" s="366" t="s">
        <v>5547</v>
      </c>
      <c r="B756" s="408" t="s">
        <v>0</v>
      </c>
      <c r="C756" s="408" t="s">
        <v>2458</v>
      </c>
      <c r="D756" s="408" t="s">
        <v>54</v>
      </c>
      <c r="E756" s="409" t="s">
        <v>1860</v>
      </c>
      <c r="F756" s="411">
        <f>G756</f>
        <v>202</v>
      </c>
      <c r="G756" s="410">
        <f>[5]내역서!F756</f>
        <v>202</v>
      </c>
      <c r="H756" s="411">
        <v>72</v>
      </c>
      <c r="I756" s="410">
        <f>G756-H756</f>
        <v>130</v>
      </c>
      <c r="J756" s="410">
        <f>내역서!F760</f>
        <v>0</v>
      </c>
      <c r="K756" s="411">
        <v>16155</v>
      </c>
      <c r="L756" s="412">
        <f>INT($J756*K756)</f>
        <v>0</v>
      </c>
      <c r="M756" s="411">
        <v>20867.2</v>
      </c>
      <c r="N756" s="412">
        <f>INT($J756*M756)</f>
        <v>0</v>
      </c>
      <c r="O756" s="411">
        <v>1071.2</v>
      </c>
      <c r="P756" s="412">
        <f>INT($J756*O756)</f>
        <v>0</v>
      </c>
      <c r="Q756" s="411">
        <f>+K756+M756+O756</f>
        <v>38093.399999999994</v>
      </c>
      <c r="R756" s="412">
        <f>L756+N756+P756</f>
        <v>0</v>
      </c>
      <c r="S756" s="412"/>
      <c r="T756" s="412"/>
      <c r="U756" s="412"/>
      <c r="V756" s="409" t="s">
        <v>0</v>
      </c>
      <c r="W756" s="617" t="str">
        <f>+IF(J756&lt;0,"ng","")</f>
        <v/>
      </c>
    </row>
    <row r="757" spans="1:23" ht="24" hidden="1" customHeight="1">
      <c r="A757" s="372" t="s">
        <v>5549</v>
      </c>
      <c r="B757" s="413" t="s">
        <v>0</v>
      </c>
      <c r="C757" s="413" t="s">
        <v>922</v>
      </c>
      <c r="D757" s="413" t="s">
        <v>54</v>
      </c>
      <c r="E757" s="414" t="s">
        <v>729</v>
      </c>
      <c r="F757" s="416">
        <f t="shared" si="886"/>
        <v>202</v>
      </c>
      <c r="G757" s="415">
        <f>[5]내역서!F757</f>
        <v>202</v>
      </c>
      <c r="H757" s="416">
        <v>72</v>
      </c>
      <c r="I757" s="415">
        <f t="shared" si="887"/>
        <v>130</v>
      </c>
      <c r="J757" s="415">
        <f>내역서!F761</f>
        <v>0</v>
      </c>
      <c r="K757" s="416">
        <v>16155</v>
      </c>
      <c r="L757" s="417">
        <f t="shared" si="913"/>
        <v>0</v>
      </c>
      <c r="M757" s="416">
        <v>20867.2</v>
      </c>
      <c r="N757" s="417">
        <f t="shared" si="934"/>
        <v>0</v>
      </c>
      <c r="O757" s="416">
        <v>1071.2</v>
      </c>
      <c r="P757" s="417">
        <f t="shared" si="935"/>
        <v>0</v>
      </c>
      <c r="Q757" s="416">
        <f t="shared" si="889"/>
        <v>38093.399999999994</v>
      </c>
      <c r="R757" s="417">
        <f t="shared" si="890"/>
        <v>0</v>
      </c>
      <c r="S757" s="417">
        <f t="shared" ref="S757" si="942">J757-J756</f>
        <v>0</v>
      </c>
      <c r="T757" s="417">
        <f t="shared" ref="T757:U757" si="943">Q757-Q756</f>
        <v>0</v>
      </c>
      <c r="U757" s="417">
        <f t="shared" si="943"/>
        <v>0</v>
      </c>
      <c r="V757" s="414"/>
      <c r="W757" s="619" t="str">
        <f t="shared" si="829"/>
        <v/>
      </c>
    </row>
    <row r="758" spans="1:23" s="401" customFormat="1" ht="24" hidden="1" customHeight="1">
      <c r="A758" s="366" t="s">
        <v>5616</v>
      </c>
      <c r="B758" s="408" t="s">
        <v>0</v>
      </c>
      <c r="C758" s="408" t="s">
        <v>2459</v>
      </c>
      <c r="D758" s="408" t="s">
        <v>2450</v>
      </c>
      <c r="E758" s="409" t="s">
        <v>2235</v>
      </c>
      <c r="F758" s="411">
        <f>G758</f>
        <v>56</v>
      </c>
      <c r="G758" s="410">
        <f>[5]내역서!F758</f>
        <v>56</v>
      </c>
      <c r="H758" s="411">
        <v>56</v>
      </c>
      <c r="I758" s="410">
        <f>G758-H758</f>
        <v>0</v>
      </c>
      <c r="J758" s="410">
        <f>내역서!F762</f>
        <v>0</v>
      </c>
      <c r="K758" s="411">
        <v>16889.900000000001</v>
      </c>
      <c r="L758" s="412">
        <f>INT($J758*K758)</f>
        <v>0</v>
      </c>
      <c r="M758" s="411">
        <v>186981.6</v>
      </c>
      <c r="N758" s="412">
        <f>INT($J758*M758)</f>
        <v>0</v>
      </c>
      <c r="O758" s="411">
        <v>32248.2</v>
      </c>
      <c r="P758" s="412">
        <f>INT($J758*O758)</f>
        <v>0</v>
      </c>
      <c r="Q758" s="411">
        <f>+K758+M758+O758</f>
        <v>236119.7</v>
      </c>
      <c r="R758" s="412">
        <f>L758+N758+P758</f>
        <v>0</v>
      </c>
      <c r="S758" s="412"/>
      <c r="T758" s="412"/>
      <c r="U758" s="412"/>
      <c r="V758" s="409" t="s">
        <v>0</v>
      </c>
      <c r="W758" s="617" t="str">
        <f>+IF(J758&lt;0,"ng","")</f>
        <v/>
      </c>
    </row>
    <row r="759" spans="1:23" ht="24" hidden="1" customHeight="1">
      <c r="A759" s="372" t="s">
        <v>5617</v>
      </c>
      <c r="B759" s="413" t="s">
        <v>0</v>
      </c>
      <c r="C759" s="413" t="s">
        <v>923</v>
      </c>
      <c r="D759" s="413" t="s">
        <v>915</v>
      </c>
      <c r="E759" s="414" t="s">
        <v>768</v>
      </c>
      <c r="F759" s="416">
        <f t="shared" si="886"/>
        <v>56</v>
      </c>
      <c r="G759" s="415">
        <f>[5]내역서!F759</f>
        <v>56</v>
      </c>
      <c r="H759" s="416">
        <v>56</v>
      </c>
      <c r="I759" s="415">
        <f t="shared" si="887"/>
        <v>0</v>
      </c>
      <c r="J759" s="415">
        <f>내역서!F763</f>
        <v>0</v>
      </c>
      <c r="K759" s="416">
        <v>16889.900000000001</v>
      </c>
      <c r="L759" s="417">
        <f t="shared" si="913"/>
        <v>0</v>
      </c>
      <c r="M759" s="416">
        <v>186981.6</v>
      </c>
      <c r="N759" s="417">
        <f t="shared" si="934"/>
        <v>0</v>
      </c>
      <c r="O759" s="416">
        <v>32248.2</v>
      </c>
      <c r="P759" s="417">
        <f t="shared" si="935"/>
        <v>0</v>
      </c>
      <c r="Q759" s="416">
        <f t="shared" si="889"/>
        <v>236119.7</v>
      </c>
      <c r="R759" s="417">
        <f t="shared" si="890"/>
        <v>0</v>
      </c>
      <c r="S759" s="417">
        <f t="shared" ref="S759" si="944">J759-J758</f>
        <v>0</v>
      </c>
      <c r="T759" s="417">
        <f t="shared" ref="T759:U759" si="945">Q759-Q758</f>
        <v>0</v>
      </c>
      <c r="U759" s="417">
        <f t="shared" si="945"/>
        <v>0</v>
      </c>
      <c r="V759" s="414"/>
      <c r="W759" s="619" t="str">
        <f t="shared" si="829"/>
        <v/>
      </c>
    </row>
    <row r="760" spans="1:23" s="401" customFormat="1" ht="24" hidden="1" customHeight="1">
      <c r="A760" s="366" t="s">
        <v>2055</v>
      </c>
      <c r="B760" s="408" t="s">
        <v>0</v>
      </c>
      <c r="C760" s="408" t="s">
        <v>2460</v>
      </c>
      <c r="D760" s="408" t="s">
        <v>2461</v>
      </c>
      <c r="E760" s="409" t="s">
        <v>1860</v>
      </c>
      <c r="F760" s="411">
        <f>G760</f>
        <v>521</v>
      </c>
      <c r="G760" s="410">
        <f>[5]내역서!F760</f>
        <v>521</v>
      </c>
      <c r="H760" s="411">
        <v>168</v>
      </c>
      <c r="I760" s="410">
        <f>G760-H760</f>
        <v>353</v>
      </c>
      <c r="J760" s="410">
        <f>내역서!F764</f>
        <v>0</v>
      </c>
      <c r="K760" s="411">
        <v>2613.9</v>
      </c>
      <c r="L760" s="412">
        <f>INT($J760*K760)</f>
        <v>0</v>
      </c>
      <c r="M760" s="411">
        <v>4960</v>
      </c>
      <c r="N760" s="412">
        <f>INT($J760*M760)</f>
        <v>0</v>
      </c>
      <c r="O760" s="411">
        <v>253.3</v>
      </c>
      <c r="P760" s="412">
        <f>INT($J760*O760)</f>
        <v>0</v>
      </c>
      <c r="Q760" s="411">
        <f>+K760+M760+O760</f>
        <v>7827.2</v>
      </c>
      <c r="R760" s="412">
        <f>L760+N760+P760</f>
        <v>0</v>
      </c>
      <c r="S760" s="412"/>
      <c r="T760" s="412"/>
      <c r="U760" s="412"/>
      <c r="V760" s="409" t="s">
        <v>0</v>
      </c>
      <c r="W760" s="617" t="str">
        <f>+IF(J760&lt;0,"ng","")</f>
        <v/>
      </c>
    </row>
    <row r="761" spans="1:23" ht="24" hidden="1" customHeight="1">
      <c r="A761" s="372" t="s">
        <v>2072</v>
      </c>
      <c r="B761" s="413" t="s">
        <v>0</v>
      </c>
      <c r="C761" s="413" t="s">
        <v>924</v>
      </c>
      <c r="D761" s="413" t="s">
        <v>925</v>
      </c>
      <c r="E761" s="414" t="s">
        <v>729</v>
      </c>
      <c r="F761" s="416">
        <f t="shared" si="886"/>
        <v>521</v>
      </c>
      <c r="G761" s="415">
        <f>[5]내역서!F761</f>
        <v>521</v>
      </c>
      <c r="H761" s="416">
        <v>168</v>
      </c>
      <c r="I761" s="415">
        <f t="shared" si="887"/>
        <v>353</v>
      </c>
      <c r="J761" s="415">
        <f>내역서!F765</f>
        <v>0</v>
      </c>
      <c r="K761" s="416">
        <v>2613.9</v>
      </c>
      <c r="L761" s="417">
        <f t="shared" si="913"/>
        <v>0</v>
      </c>
      <c r="M761" s="416">
        <v>4960</v>
      </c>
      <c r="N761" s="417">
        <f t="shared" si="934"/>
        <v>0</v>
      </c>
      <c r="O761" s="416">
        <v>253.3</v>
      </c>
      <c r="P761" s="417">
        <f t="shared" si="935"/>
        <v>0</v>
      </c>
      <c r="Q761" s="416">
        <f t="shared" si="889"/>
        <v>7827.2</v>
      </c>
      <c r="R761" s="417">
        <f>L761+N761+P761</f>
        <v>0</v>
      </c>
      <c r="S761" s="417">
        <f t="shared" ref="S761" si="946">J761-J760</f>
        <v>0</v>
      </c>
      <c r="T761" s="417">
        <f t="shared" ref="T761:U761" si="947">Q761-Q760</f>
        <v>0</v>
      </c>
      <c r="U761" s="417">
        <f t="shared" si="947"/>
        <v>0</v>
      </c>
      <c r="V761" s="414"/>
      <c r="W761" s="619" t="str">
        <f t="shared" si="829"/>
        <v/>
      </c>
    </row>
    <row r="762" spans="1:23" s="401" customFormat="1" ht="24" hidden="1" customHeight="1">
      <c r="A762" s="366" t="s">
        <v>5618</v>
      </c>
      <c r="B762" s="408" t="s">
        <v>0</v>
      </c>
      <c r="C762" s="408" t="s">
        <v>2462</v>
      </c>
      <c r="D762" s="408" t="s">
        <v>2463</v>
      </c>
      <c r="E762" s="409" t="s">
        <v>1860</v>
      </c>
      <c r="F762" s="411">
        <f>G762</f>
        <v>230</v>
      </c>
      <c r="G762" s="410">
        <f>[5]내역서!F762</f>
        <v>230</v>
      </c>
      <c r="H762" s="411">
        <v>30</v>
      </c>
      <c r="I762" s="410">
        <f>G762-H762</f>
        <v>200</v>
      </c>
      <c r="J762" s="410">
        <f>내역서!F766</f>
        <v>0</v>
      </c>
      <c r="K762" s="411">
        <v>62706.6</v>
      </c>
      <c r="L762" s="412">
        <f>INT($J762*K762)</f>
        <v>0</v>
      </c>
      <c r="M762" s="411">
        <v>0</v>
      </c>
      <c r="N762" s="412">
        <f>INT($J762*M762)</f>
        <v>0</v>
      </c>
      <c r="O762" s="411">
        <v>0</v>
      </c>
      <c r="P762" s="412">
        <f>INT($J762*O762)</f>
        <v>0</v>
      </c>
      <c r="Q762" s="411">
        <f>+K762+M762+O762</f>
        <v>62706.6</v>
      </c>
      <c r="R762" s="412">
        <f>L762+N762+P762</f>
        <v>0</v>
      </c>
      <c r="S762" s="412"/>
      <c r="T762" s="412"/>
      <c r="U762" s="412"/>
      <c r="V762" s="409" t="s">
        <v>0</v>
      </c>
      <c r="W762" s="617" t="str">
        <f>+IF(J762&lt;0,"ng","")</f>
        <v/>
      </c>
    </row>
    <row r="763" spans="1:23" ht="24" hidden="1" customHeight="1">
      <c r="A763" s="372" t="s">
        <v>5619</v>
      </c>
      <c r="B763" s="413" t="s">
        <v>0</v>
      </c>
      <c r="C763" s="413" t="s">
        <v>926</v>
      </c>
      <c r="D763" s="413" t="s">
        <v>927</v>
      </c>
      <c r="E763" s="414" t="s">
        <v>729</v>
      </c>
      <c r="F763" s="416">
        <f t="shared" si="886"/>
        <v>230</v>
      </c>
      <c r="G763" s="415">
        <f>[5]내역서!F763</f>
        <v>230</v>
      </c>
      <c r="H763" s="416">
        <v>30</v>
      </c>
      <c r="I763" s="415">
        <f t="shared" si="887"/>
        <v>200</v>
      </c>
      <c r="J763" s="415">
        <f>내역서!F767</f>
        <v>0</v>
      </c>
      <c r="K763" s="416">
        <v>62706.6</v>
      </c>
      <c r="L763" s="417">
        <f t="shared" si="913"/>
        <v>0</v>
      </c>
      <c r="M763" s="416">
        <v>0</v>
      </c>
      <c r="N763" s="417">
        <f t="shared" si="934"/>
        <v>0</v>
      </c>
      <c r="O763" s="416">
        <v>0</v>
      </c>
      <c r="P763" s="417">
        <f t="shared" si="935"/>
        <v>0</v>
      </c>
      <c r="Q763" s="416">
        <f t="shared" si="889"/>
        <v>62706.6</v>
      </c>
      <c r="R763" s="417">
        <f t="shared" si="890"/>
        <v>0</v>
      </c>
      <c r="S763" s="417">
        <f t="shared" ref="S763" si="948">J763-J762</f>
        <v>0</v>
      </c>
      <c r="T763" s="417">
        <f t="shared" ref="T763:U763" si="949">Q763-Q762</f>
        <v>0</v>
      </c>
      <c r="U763" s="417">
        <f t="shared" si="949"/>
        <v>0</v>
      </c>
      <c r="V763" s="414"/>
      <c r="W763" s="619" t="str">
        <f t="shared" si="829"/>
        <v/>
      </c>
    </row>
    <row r="764" spans="1:23" s="401" customFormat="1" ht="24" hidden="1" customHeight="1">
      <c r="A764" s="366" t="s">
        <v>5620</v>
      </c>
      <c r="B764" s="408" t="s">
        <v>0</v>
      </c>
      <c r="C764" s="408" t="s">
        <v>2464</v>
      </c>
      <c r="D764" s="408" t="s">
        <v>2465</v>
      </c>
      <c r="E764" s="409" t="s">
        <v>2104</v>
      </c>
      <c r="F764" s="411">
        <f>G764</f>
        <v>2499.0300000000002</v>
      </c>
      <c r="G764" s="410">
        <f>[5]내역서!F764</f>
        <v>2499.0300000000002</v>
      </c>
      <c r="H764" s="411">
        <v>699.03</v>
      </c>
      <c r="I764" s="410">
        <f>G764-H764</f>
        <v>1800.0000000000002</v>
      </c>
      <c r="J764" s="410">
        <f>내역서!F768</f>
        <v>0</v>
      </c>
      <c r="K764" s="411">
        <v>47820.2</v>
      </c>
      <c r="L764" s="412">
        <f>INT($J764*K764)</f>
        <v>0</v>
      </c>
      <c r="M764" s="411">
        <v>31873.1</v>
      </c>
      <c r="N764" s="412">
        <f t="shared" ref="N764:N770" si="950">INT($J764*M764)</f>
        <v>0</v>
      </c>
      <c r="O764" s="411">
        <v>6449.6</v>
      </c>
      <c r="P764" s="412">
        <f>INT($J764*O764)</f>
        <v>0</v>
      </c>
      <c r="Q764" s="411">
        <f>+K764+M764+O764</f>
        <v>86142.9</v>
      </c>
      <c r="R764" s="412">
        <f>L764+N764+P764</f>
        <v>0</v>
      </c>
      <c r="S764" s="412"/>
      <c r="T764" s="412"/>
      <c r="U764" s="412"/>
      <c r="V764" s="409" t="s">
        <v>0</v>
      </c>
      <c r="W764" s="617" t="str">
        <f>+IF(J764&lt;0,"ng","")</f>
        <v/>
      </c>
    </row>
    <row r="765" spans="1:23" ht="24" hidden="1" customHeight="1">
      <c r="A765" s="372" t="s">
        <v>5621</v>
      </c>
      <c r="B765" s="413" t="s">
        <v>0</v>
      </c>
      <c r="C765" s="413" t="s">
        <v>928</v>
      </c>
      <c r="D765" s="413" t="s">
        <v>929</v>
      </c>
      <c r="E765" s="414" t="s">
        <v>671</v>
      </c>
      <c r="F765" s="416">
        <f t="shared" si="886"/>
        <v>2499.0300000000002</v>
      </c>
      <c r="G765" s="415">
        <f>[5]내역서!F765</f>
        <v>2499.0300000000002</v>
      </c>
      <c r="H765" s="416">
        <v>699.0300000000002</v>
      </c>
      <c r="I765" s="415">
        <f t="shared" si="887"/>
        <v>1800</v>
      </c>
      <c r="J765" s="415">
        <f>내역서!F769</f>
        <v>0</v>
      </c>
      <c r="K765" s="416">
        <v>47820.2</v>
      </c>
      <c r="L765" s="417">
        <f t="shared" si="913"/>
        <v>0</v>
      </c>
      <c r="M765" s="416">
        <v>31873.1</v>
      </c>
      <c r="N765" s="417">
        <f t="shared" si="950"/>
        <v>0</v>
      </c>
      <c r="O765" s="416">
        <v>6449.6</v>
      </c>
      <c r="P765" s="417">
        <f t="shared" si="935"/>
        <v>0</v>
      </c>
      <c r="Q765" s="416">
        <f t="shared" si="889"/>
        <v>86142.9</v>
      </c>
      <c r="R765" s="417">
        <f>L765+N765+P765</f>
        <v>0</v>
      </c>
      <c r="S765" s="417">
        <f t="shared" ref="S765" si="951">J765-J764</f>
        <v>0</v>
      </c>
      <c r="T765" s="417">
        <f t="shared" ref="T765:U765" si="952">Q765-Q764</f>
        <v>0</v>
      </c>
      <c r="U765" s="417">
        <f t="shared" si="952"/>
        <v>0</v>
      </c>
      <c r="V765" s="414"/>
      <c r="W765" s="619" t="str">
        <f t="shared" si="829"/>
        <v/>
      </c>
    </row>
    <row r="766" spans="1:23" s="401" customFormat="1" ht="24" hidden="1" customHeight="1">
      <c r="A766" s="366" t="s">
        <v>5616</v>
      </c>
      <c r="B766" s="408" t="s">
        <v>0</v>
      </c>
      <c r="C766" s="408" t="s">
        <v>2466</v>
      </c>
      <c r="D766" s="408" t="s">
        <v>2465</v>
      </c>
      <c r="E766" s="409" t="s">
        <v>2104</v>
      </c>
      <c r="F766" s="411">
        <f>G766</f>
        <v>726.53</v>
      </c>
      <c r="G766" s="410">
        <f>[5]내역서!F766</f>
        <v>726.53</v>
      </c>
      <c r="H766" s="411">
        <v>242.53</v>
      </c>
      <c r="I766" s="410">
        <f>G766-H766</f>
        <v>484</v>
      </c>
      <c r="J766" s="410">
        <f>내역서!F770</f>
        <v>0</v>
      </c>
      <c r="K766" s="411">
        <v>60423.199999999997</v>
      </c>
      <c r="L766" s="412">
        <f>INT($J766*K766)</f>
        <v>0</v>
      </c>
      <c r="M766" s="411">
        <v>31599</v>
      </c>
      <c r="N766" s="412">
        <f t="shared" si="950"/>
        <v>0</v>
      </c>
      <c r="O766" s="411">
        <v>6723.8</v>
      </c>
      <c r="P766" s="412">
        <f>INT($J766*O766)</f>
        <v>0</v>
      </c>
      <c r="Q766" s="411">
        <f>+K766+M766+O766</f>
        <v>98746</v>
      </c>
      <c r="R766" s="412">
        <f>L766+N766+P766</f>
        <v>0</v>
      </c>
      <c r="S766" s="412"/>
      <c r="T766" s="412"/>
      <c r="U766" s="412"/>
      <c r="V766" s="409" t="s">
        <v>0</v>
      </c>
      <c r="W766" s="617" t="str">
        <f>+IF(J766&lt;0,"ng","")</f>
        <v/>
      </c>
    </row>
    <row r="767" spans="1:23" ht="24" hidden="1" customHeight="1">
      <c r="A767" s="372" t="s">
        <v>5622</v>
      </c>
      <c r="B767" s="413" t="s">
        <v>0</v>
      </c>
      <c r="C767" s="413" t="s">
        <v>930</v>
      </c>
      <c r="D767" s="413" t="s">
        <v>929</v>
      </c>
      <c r="E767" s="414" t="s">
        <v>671</v>
      </c>
      <c r="F767" s="416">
        <f t="shared" si="886"/>
        <v>726.53</v>
      </c>
      <c r="G767" s="415">
        <f>[5]내역서!F767</f>
        <v>726.53</v>
      </c>
      <c r="H767" s="416">
        <v>242.52999999999997</v>
      </c>
      <c r="I767" s="415">
        <f t="shared" si="887"/>
        <v>484</v>
      </c>
      <c r="J767" s="415">
        <f>내역서!F771</f>
        <v>0</v>
      </c>
      <c r="K767" s="416">
        <v>60423.199999999997</v>
      </c>
      <c r="L767" s="417">
        <f t="shared" si="913"/>
        <v>0</v>
      </c>
      <c r="M767" s="416">
        <v>31599</v>
      </c>
      <c r="N767" s="417">
        <f t="shared" si="950"/>
        <v>0</v>
      </c>
      <c r="O767" s="416">
        <v>6723.8</v>
      </c>
      <c r="P767" s="417">
        <f t="shared" si="935"/>
        <v>0</v>
      </c>
      <c r="Q767" s="416">
        <f t="shared" si="889"/>
        <v>98746</v>
      </c>
      <c r="R767" s="417">
        <f>L767+N767+P767</f>
        <v>0</v>
      </c>
      <c r="S767" s="417">
        <f t="shared" ref="S767" si="953">J767-J766</f>
        <v>0</v>
      </c>
      <c r="T767" s="417">
        <f t="shared" ref="T767:U767" si="954">Q767-Q766</f>
        <v>0</v>
      </c>
      <c r="U767" s="417">
        <f t="shared" si="954"/>
        <v>0</v>
      </c>
      <c r="V767" s="414"/>
      <c r="W767" s="619" t="str">
        <f t="shared" si="829"/>
        <v/>
      </c>
    </row>
    <row r="768" spans="1:23" s="460" customFormat="1" ht="24" hidden="1" customHeight="1">
      <c r="A768" s="366" t="s">
        <v>5623</v>
      </c>
      <c r="B768" s="408" t="s">
        <v>0</v>
      </c>
      <c r="C768" s="408" t="s">
        <v>2467</v>
      </c>
      <c r="D768" s="408" t="s">
        <v>2450</v>
      </c>
      <c r="E768" s="409" t="s">
        <v>2235</v>
      </c>
      <c r="F768" s="411">
        <f>G768</f>
        <v>37</v>
      </c>
      <c r="G768" s="410">
        <f>[5]내역서!F768</f>
        <v>37</v>
      </c>
      <c r="H768" s="411">
        <v>19</v>
      </c>
      <c r="I768" s="410">
        <f>G768-H768</f>
        <v>18</v>
      </c>
      <c r="J768" s="410">
        <f>내역서!F772</f>
        <v>0</v>
      </c>
      <c r="K768" s="411">
        <v>16889.900000000001</v>
      </c>
      <c r="L768" s="412">
        <f>INT($J768*K768)</f>
        <v>0</v>
      </c>
      <c r="M768" s="411">
        <v>186981.6</v>
      </c>
      <c r="N768" s="412">
        <f t="shared" si="950"/>
        <v>0</v>
      </c>
      <c r="O768" s="411">
        <v>32248.2</v>
      </c>
      <c r="P768" s="412">
        <f>INT($J768*O768)</f>
        <v>0</v>
      </c>
      <c r="Q768" s="411">
        <f>+K768+M768+O768</f>
        <v>236119.7</v>
      </c>
      <c r="R768" s="412">
        <f>L768+N768+P768</f>
        <v>0</v>
      </c>
      <c r="S768" s="412"/>
      <c r="T768" s="412"/>
      <c r="U768" s="412"/>
      <c r="V768" s="409" t="s">
        <v>0</v>
      </c>
      <c r="W768" s="617" t="str">
        <f>+IF(J768&lt;0,"ng","")</f>
        <v/>
      </c>
    </row>
    <row r="769" spans="1:23" s="73" customFormat="1" ht="24" hidden="1" customHeight="1">
      <c r="A769" s="372" t="s">
        <v>5594</v>
      </c>
      <c r="B769" s="413" t="s">
        <v>0</v>
      </c>
      <c r="C769" s="413" t="s">
        <v>931</v>
      </c>
      <c r="D769" s="413" t="s">
        <v>915</v>
      </c>
      <c r="E769" s="414" t="s">
        <v>768</v>
      </c>
      <c r="F769" s="416">
        <f t="shared" si="886"/>
        <v>37</v>
      </c>
      <c r="G769" s="415">
        <f>[5]내역서!F769</f>
        <v>37</v>
      </c>
      <c r="H769" s="416">
        <v>19</v>
      </c>
      <c r="I769" s="415">
        <f t="shared" si="887"/>
        <v>18</v>
      </c>
      <c r="J769" s="415">
        <f>내역서!F773</f>
        <v>0</v>
      </c>
      <c r="K769" s="416">
        <v>16889.900000000001</v>
      </c>
      <c r="L769" s="417">
        <f t="shared" si="913"/>
        <v>0</v>
      </c>
      <c r="M769" s="416">
        <v>186981.6</v>
      </c>
      <c r="N769" s="417">
        <f t="shared" si="950"/>
        <v>0</v>
      </c>
      <c r="O769" s="416">
        <v>32248.2</v>
      </c>
      <c r="P769" s="417">
        <f t="shared" si="935"/>
        <v>0</v>
      </c>
      <c r="Q769" s="416">
        <f t="shared" si="889"/>
        <v>236119.7</v>
      </c>
      <c r="R769" s="417">
        <f t="shared" si="890"/>
        <v>0</v>
      </c>
      <c r="S769" s="417">
        <f t="shared" ref="S769" si="955">J769-J768</f>
        <v>0</v>
      </c>
      <c r="T769" s="417">
        <f t="shared" ref="T769:U769" si="956">Q769-Q768</f>
        <v>0</v>
      </c>
      <c r="U769" s="417">
        <f t="shared" si="956"/>
        <v>0</v>
      </c>
      <c r="V769" s="414"/>
      <c r="W769" s="619" t="str">
        <f t="shared" si="829"/>
        <v/>
      </c>
    </row>
    <row r="770" spans="1:23" s="401" customFormat="1" ht="24" hidden="1" customHeight="1">
      <c r="A770" s="366" t="s">
        <v>5547</v>
      </c>
      <c r="B770" s="408" t="s">
        <v>0</v>
      </c>
      <c r="C770" s="408" t="s">
        <v>2467</v>
      </c>
      <c r="D770" s="408" t="s">
        <v>52</v>
      </c>
      <c r="E770" s="409" t="s">
        <v>2235</v>
      </c>
      <c r="F770" s="411">
        <f>G770</f>
        <v>27</v>
      </c>
      <c r="G770" s="410">
        <f>[5]내역서!F770</f>
        <v>27</v>
      </c>
      <c r="H770" s="411">
        <v>14</v>
      </c>
      <c r="I770" s="410">
        <f>G770-H770</f>
        <v>13</v>
      </c>
      <c r="J770" s="411">
        <f>내역서!F774</f>
        <v>0</v>
      </c>
      <c r="K770" s="411">
        <v>18958.2</v>
      </c>
      <c r="L770" s="412">
        <f>INT($J770*K770)</f>
        <v>0</v>
      </c>
      <c r="M770" s="411">
        <v>204486.39999999999</v>
      </c>
      <c r="N770" s="412">
        <f t="shared" si="950"/>
        <v>0</v>
      </c>
      <c r="O770" s="411">
        <v>37956.699999999997</v>
      </c>
      <c r="P770" s="412">
        <f>INT($J770*O770)</f>
        <v>0</v>
      </c>
      <c r="Q770" s="411">
        <f>+K770+M770+O770</f>
        <v>261401.3</v>
      </c>
      <c r="R770" s="412">
        <f>L770+N770+P770</f>
        <v>0</v>
      </c>
      <c r="S770" s="412"/>
      <c r="T770" s="412"/>
      <c r="U770" s="412"/>
      <c r="V770" s="409" t="s">
        <v>0</v>
      </c>
      <c r="W770" s="617" t="str">
        <f>+IF(J770&lt;0,"ng","")</f>
        <v/>
      </c>
    </row>
    <row r="771" spans="1:23" ht="24" hidden="1" customHeight="1">
      <c r="A771" s="372" t="s">
        <v>5624</v>
      </c>
      <c r="B771" s="413" t="s">
        <v>0</v>
      </c>
      <c r="C771" s="413" t="s">
        <v>931</v>
      </c>
      <c r="D771" s="413" t="s">
        <v>52</v>
      </c>
      <c r="E771" s="414" t="s">
        <v>768</v>
      </c>
      <c r="F771" s="416">
        <f t="shared" si="886"/>
        <v>27</v>
      </c>
      <c r="G771" s="415">
        <f>[5]내역서!F771</f>
        <v>27</v>
      </c>
      <c r="H771" s="416">
        <v>14</v>
      </c>
      <c r="I771" s="415">
        <f t="shared" si="887"/>
        <v>13</v>
      </c>
      <c r="J771" s="416">
        <f>내역서!F775</f>
        <v>0</v>
      </c>
      <c r="K771" s="416">
        <v>18958.2</v>
      </c>
      <c r="L771" s="417">
        <f t="shared" si="913"/>
        <v>0</v>
      </c>
      <c r="M771" s="416">
        <v>204486.39999999999</v>
      </c>
      <c r="N771" s="417">
        <f t="shared" ref="N771:N795" si="957">INT($J771*M771)</f>
        <v>0</v>
      </c>
      <c r="O771" s="416">
        <v>37956.699999999997</v>
      </c>
      <c r="P771" s="417">
        <f t="shared" ref="P771:P795" si="958">INT($J771*O771)</f>
        <v>0</v>
      </c>
      <c r="Q771" s="416">
        <f t="shared" si="889"/>
        <v>261401.3</v>
      </c>
      <c r="R771" s="417">
        <f t="shared" si="890"/>
        <v>0</v>
      </c>
      <c r="S771" s="417">
        <f t="shared" ref="S771" si="959">J771-J770</f>
        <v>0</v>
      </c>
      <c r="T771" s="417">
        <f t="shared" ref="T771:U771" si="960">Q771-Q770</f>
        <v>0</v>
      </c>
      <c r="U771" s="417">
        <f t="shared" si="960"/>
        <v>0</v>
      </c>
      <c r="V771" s="414"/>
      <c r="W771" s="619" t="str">
        <f t="shared" si="829"/>
        <v/>
      </c>
    </row>
    <row r="772" spans="1:23" s="401" customFormat="1" ht="24" hidden="1" customHeight="1">
      <c r="A772" s="366" t="s">
        <v>5625</v>
      </c>
      <c r="B772" s="408" t="s">
        <v>0</v>
      </c>
      <c r="C772" s="408" t="s">
        <v>2467</v>
      </c>
      <c r="D772" s="408" t="s">
        <v>53</v>
      </c>
      <c r="E772" s="409" t="s">
        <v>2235</v>
      </c>
      <c r="F772" s="411">
        <f>G772</f>
        <v>70</v>
      </c>
      <c r="G772" s="410">
        <f>[5]내역서!F772</f>
        <v>70</v>
      </c>
      <c r="H772" s="411">
        <v>21</v>
      </c>
      <c r="I772" s="410">
        <f>G772-H772</f>
        <v>49</v>
      </c>
      <c r="J772" s="410">
        <f>내역서!F776</f>
        <v>0</v>
      </c>
      <c r="K772" s="411">
        <v>22202.6</v>
      </c>
      <c r="L772" s="412">
        <f>INT($J772*K772)</f>
        <v>0</v>
      </c>
      <c r="M772" s="411">
        <v>227796</v>
      </c>
      <c r="N772" s="412">
        <f>INT($J772*M772)</f>
        <v>0</v>
      </c>
      <c r="O772" s="411">
        <v>47818.2</v>
      </c>
      <c r="P772" s="412">
        <f>INT($J772*O772)</f>
        <v>0</v>
      </c>
      <c r="Q772" s="411">
        <f>+K772+M772+O772</f>
        <v>297816.8</v>
      </c>
      <c r="R772" s="412">
        <f>L772+N772+P772</f>
        <v>0</v>
      </c>
      <c r="S772" s="412"/>
      <c r="T772" s="412"/>
      <c r="U772" s="412"/>
      <c r="V772" s="409" t="s">
        <v>0</v>
      </c>
      <c r="W772" s="617" t="str">
        <f>+IF(J772&lt;0,"ng","")</f>
        <v/>
      </c>
    </row>
    <row r="773" spans="1:23" ht="24" hidden="1" customHeight="1">
      <c r="A773" s="372" t="s">
        <v>5626</v>
      </c>
      <c r="B773" s="413" t="s">
        <v>0</v>
      </c>
      <c r="C773" s="413" t="s">
        <v>931</v>
      </c>
      <c r="D773" s="413" t="s">
        <v>53</v>
      </c>
      <c r="E773" s="414" t="s">
        <v>768</v>
      </c>
      <c r="F773" s="416">
        <f t="shared" si="886"/>
        <v>70</v>
      </c>
      <c r="G773" s="415">
        <f>[5]내역서!F773</f>
        <v>70</v>
      </c>
      <c r="H773" s="416">
        <v>21</v>
      </c>
      <c r="I773" s="415">
        <f t="shared" si="887"/>
        <v>49</v>
      </c>
      <c r="J773" s="415">
        <f>내역서!F777</f>
        <v>0</v>
      </c>
      <c r="K773" s="416">
        <v>22202.6</v>
      </c>
      <c r="L773" s="417">
        <f t="shared" si="913"/>
        <v>0</v>
      </c>
      <c r="M773" s="416">
        <v>227796</v>
      </c>
      <c r="N773" s="417">
        <f t="shared" si="957"/>
        <v>0</v>
      </c>
      <c r="O773" s="416">
        <v>47818.2</v>
      </c>
      <c r="P773" s="417">
        <f t="shared" ref="P773" si="961">INT($J773*O773)</f>
        <v>0</v>
      </c>
      <c r="Q773" s="416">
        <f t="shared" si="889"/>
        <v>297816.8</v>
      </c>
      <c r="R773" s="417">
        <f>L773+N773+P773</f>
        <v>0</v>
      </c>
      <c r="S773" s="417">
        <f t="shared" ref="S773" si="962">J773-J772</f>
        <v>0</v>
      </c>
      <c r="T773" s="417">
        <f t="shared" ref="T773:U773" si="963">Q773-Q772</f>
        <v>0</v>
      </c>
      <c r="U773" s="417">
        <f t="shared" si="963"/>
        <v>0</v>
      </c>
      <c r="V773" s="414"/>
      <c r="W773" s="619" t="str">
        <f t="shared" si="829"/>
        <v/>
      </c>
    </row>
    <row r="774" spans="1:23" s="401" customFormat="1" ht="24" hidden="1" customHeight="1">
      <c r="A774" s="366" t="s">
        <v>5627</v>
      </c>
      <c r="B774" s="418" t="s">
        <v>0</v>
      </c>
      <c r="C774" s="408" t="s">
        <v>2468</v>
      </c>
      <c r="D774" s="408" t="s">
        <v>55</v>
      </c>
      <c r="E774" s="409" t="s">
        <v>56</v>
      </c>
      <c r="F774" s="411">
        <f>G774</f>
        <v>28.12</v>
      </c>
      <c r="G774" s="410">
        <f>[5]내역서!F774</f>
        <v>28.12</v>
      </c>
      <c r="H774" s="411">
        <v>0</v>
      </c>
      <c r="I774" s="410">
        <f>G774-H774</f>
        <v>28.12</v>
      </c>
      <c r="J774" s="410">
        <f>내역서!F778</f>
        <v>0</v>
      </c>
      <c r="K774" s="411">
        <v>1188669</v>
      </c>
      <c r="L774" s="412">
        <f>INT($J774*K774)</f>
        <v>0</v>
      </c>
      <c r="M774" s="411">
        <v>0</v>
      </c>
      <c r="N774" s="412">
        <f>INT($J774*M774)</f>
        <v>0</v>
      </c>
      <c r="O774" s="411">
        <v>0</v>
      </c>
      <c r="P774" s="412">
        <f>INT($J774*O774)</f>
        <v>0</v>
      </c>
      <c r="Q774" s="411">
        <f>+K774+M774+O774</f>
        <v>1188669</v>
      </c>
      <c r="R774" s="412">
        <f>L774+N774+P774</f>
        <v>0</v>
      </c>
      <c r="S774" s="412"/>
      <c r="T774" s="412"/>
      <c r="U774" s="412"/>
      <c r="V774" s="409" t="s">
        <v>0</v>
      </c>
      <c r="W774" s="617" t="str">
        <f>+IF(J774&lt;0,"ng","")</f>
        <v/>
      </c>
    </row>
    <row r="775" spans="1:23" ht="24" hidden="1" customHeight="1">
      <c r="A775" s="372" t="s">
        <v>5594</v>
      </c>
      <c r="B775" s="421" t="s">
        <v>0</v>
      </c>
      <c r="C775" s="413" t="s">
        <v>932</v>
      </c>
      <c r="D775" s="413" t="s">
        <v>55</v>
      </c>
      <c r="E775" s="414" t="s">
        <v>56</v>
      </c>
      <c r="F775" s="416">
        <f t="shared" si="886"/>
        <v>28.120000000000005</v>
      </c>
      <c r="G775" s="415">
        <f>[5]내역서!F775</f>
        <v>28.120000000000005</v>
      </c>
      <c r="H775" s="416">
        <v>0</v>
      </c>
      <c r="I775" s="415">
        <f t="shared" si="887"/>
        <v>28.120000000000005</v>
      </c>
      <c r="J775" s="415">
        <f>내역서!F779</f>
        <v>0</v>
      </c>
      <c r="K775" s="416">
        <v>1188669</v>
      </c>
      <c r="L775" s="417">
        <f>INT($J775*K775)</f>
        <v>0</v>
      </c>
      <c r="M775" s="416">
        <v>0</v>
      </c>
      <c r="N775" s="417">
        <f t="shared" si="957"/>
        <v>0</v>
      </c>
      <c r="O775" s="416">
        <v>0</v>
      </c>
      <c r="P775" s="417">
        <f t="shared" si="958"/>
        <v>0</v>
      </c>
      <c r="Q775" s="416">
        <f t="shared" si="889"/>
        <v>1188669</v>
      </c>
      <c r="R775" s="417">
        <f t="shared" ref="R775:R851" si="964">L775+N775+P775</f>
        <v>0</v>
      </c>
      <c r="S775" s="417">
        <f t="shared" ref="S775" si="965">J775-J774</f>
        <v>0</v>
      </c>
      <c r="T775" s="417">
        <f t="shared" ref="T775:U775" si="966">Q775-Q774</f>
        <v>0</v>
      </c>
      <c r="U775" s="417">
        <f t="shared" si="966"/>
        <v>0</v>
      </c>
      <c r="V775" s="414"/>
      <c r="W775" s="619" t="str">
        <f t="shared" si="829"/>
        <v/>
      </c>
    </row>
    <row r="776" spans="1:23" s="401" customFormat="1" ht="24" hidden="1" customHeight="1">
      <c r="A776" s="366" t="s">
        <v>5432</v>
      </c>
      <c r="B776" s="408" t="s">
        <v>0</v>
      </c>
      <c r="C776" s="408" t="s">
        <v>2469</v>
      </c>
      <c r="D776" s="408" t="s">
        <v>2470</v>
      </c>
      <c r="E776" s="409" t="s">
        <v>56</v>
      </c>
      <c r="F776" s="411">
        <f>G776</f>
        <v>938.52599999999995</v>
      </c>
      <c r="G776" s="410">
        <f>[5]내역서!F776</f>
        <v>938.52599999999995</v>
      </c>
      <c r="H776" s="411">
        <v>193.52600000000001</v>
      </c>
      <c r="I776" s="410">
        <f>G776-H776</f>
        <v>745</v>
      </c>
      <c r="J776" s="410">
        <f>내역서!F780</f>
        <v>0</v>
      </c>
      <c r="K776" s="411">
        <v>594334.5</v>
      </c>
      <c r="L776" s="412">
        <f>INT($J776*K776)</f>
        <v>0</v>
      </c>
      <c r="M776" s="411">
        <v>0</v>
      </c>
      <c r="N776" s="412">
        <f>INT($J776*M776)</f>
        <v>0</v>
      </c>
      <c r="O776" s="411">
        <v>0</v>
      </c>
      <c r="P776" s="412">
        <f>INT($J776*O776)</f>
        <v>0</v>
      </c>
      <c r="Q776" s="411">
        <f>+K776+M776+O776</f>
        <v>594334.5</v>
      </c>
      <c r="R776" s="412">
        <f>L776+N776+P776</f>
        <v>0</v>
      </c>
      <c r="S776" s="412"/>
      <c r="T776" s="412"/>
      <c r="U776" s="412"/>
      <c r="V776" s="409" t="s">
        <v>0</v>
      </c>
      <c r="W776" s="617" t="str">
        <f>+IF(J776&lt;0,"ng","")</f>
        <v/>
      </c>
    </row>
    <row r="777" spans="1:23" ht="24" hidden="1" customHeight="1">
      <c r="A777" s="372" t="s">
        <v>5628</v>
      </c>
      <c r="B777" s="413" t="s">
        <v>0</v>
      </c>
      <c r="C777" s="413" t="s">
        <v>933</v>
      </c>
      <c r="D777" s="413" t="s">
        <v>934</v>
      </c>
      <c r="E777" s="414" t="s">
        <v>56</v>
      </c>
      <c r="F777" s="416">
        <f t="shared" si="886"/>
        <v>938.52600000000007</v>
      </c>
      <c r="G777" s="415">
        <f>[5]내역서!F777</f>
        <v>938.52600000000007</v>
      </c>
      <c r="H777" s="416">
        <v>193.52599999999995</v>
      </c>
      <c r="I777" s="415">
        <f t="shared" ref="I777:I781" si="967">G777-H777</f>
        <v>745.00000000000011</v>
      </c>
      <c r="J777" s="415">
        <f>내역서!F781</f>
        <v>0</v>
      </c>
      <c r="K777" s="416">
        <v>594334.5</v>
      </c>
      <c r="L777" s="417">
        <f t="shared" ref="L777:L795" si="968">INT($J777*K777)</f>
        <v>0</v>
      </c>
      <c r="M777" s="416">
        <v>0</v>
      </c>
      <c r="N777" s="417">
        <f t="shared" si="957"/>
        <v>0</v>
      </c>
      <c r="O777" s="416">
        <v>0</v>
      </c>
      <c r="P777" s="417">
        <f t="shared" si="958"/>
        <v>0</v>
      </c>
      <c r="Q777" s="416">
        <f t="shared" ref="Q777:R793" si="969">+K777+M777+O777</f>
        <v>594334.5</v>
      </c>
      <c r="R777" s="417">
        <f t="shared" si="964"/>
        <v>0</v>
      </c>
      <c r="S777" s="417">
        <f t="shared" ref="S777" si="970">J777-J776</f>
        <v>0</v>
      </c>
      <c r="T777" s="417">
        <f t="shared" ref="T777:U777" si="971">Q777-Q776</f>
        <v>0</v>
      </c>
      <c r="U777" s="417">
        <f t="shared" si="971"/>
        <v>0</v>
      </c>
      <c r="V777" s="414"/>
      <c r="W777" s="619" t="str">
        <f t="shared" si="829"/>
        <v/>
      </c>
    </row>
    <row r="778" spans="1:23" s="431" customFormat="1" ht="24" hidden="1" customHeight="1">
      <c r="A778" s="366" t="s">
        <v>5629</v>
      </c>
      <c r="B778" s="408" t="s">
        <v>0</v>
      </c>
      <c r="C778" s="408" t="s">
        <v>2469</v>
      </c>
      <c r="D778" s="408" t="s">
        <v>2471</v>
      </c>
      <c r="E778" s="409" t="s">
        <v>56</v>
      </c>
      <c r="F778" s="411">
        <f>G778</f>
        <v>111.735</v>
      </c>
      <c r="G778" s="410">
        <f>[5]내역서!F778</f>
        <v>111.735</v>
      </c>
      <c r="H778" s="411">
        <v>30.593</v>
      </c>
      <c r="I778" s="410">
        <f>G778-H778</f>
        <v>81.141999999999996</v>
      </c>
      <c r="J778" s="410">
        <f>내역서!F782</f>
        <v>0</v>
      </c>
      <c r="K778" s="411">
        <v>891501.8</v>
      </c>
      <c r="L778" s="412">
        <f>INT($J778*K778)</f>
        <v>0</v>
      </c>
      <c r="M778" s="411">
        <v>0</v>
      </c>
      <c r="N778" s="412">
        <f>INT($J778*M778)</f>
        <v>0</v>
      </c>
      <c r="O778" s="411">
        <v>0</v>
      </c>
      <c r="P778" s="412">
        <f>INT($J778*O778)</f>
        <v>0</v>
      </c>
      <c r="Q778" s="411">
        <f>+K778+M778+O778</f>
        <v>891501.8</v>
      </c>
      <c r="R778" s="412">
        <f>L778+N778+P778</f>
        <v>0</v>
      </c>
      <c r="S778" s="412"/>
      <c r="T778" s="412"/>
      <c r="U778" s="412"/>
      <c r="V778" s="409" t="s">
        <v>0</v>
      </c>
      <c r="W778" s="617" t="str">
        <f>+IF(J778&lt;0,"ng","")</f>
        <v/>
      </c>
    </row>
    <row r="779" spans="1:23" s="72" customFormat="1" ht="24" hidden="1" customHeight="1">
      <c r="A779" s="372" t="s">
        <v>2072</v>
      </c>
      <c r="B779" s="413" t="s">
        <v>0</v>
      </c>
      <c r="C779" s="413" t="s">
        <v>933</v>
      </c>
      <c r="D779" s="413" t="s">
        <v>935</v>
      </c>
      <c r="E779" s="414" t="s">
        <v>56</v>
      </c>
      <c r="F779" s="416">
        <f t="shared" si="886"/>
        <v>111.735</v>
      </c>
      <c r="G779" s="415">
        <f>[5]내역서!F779</f>
        <v>111.735</v>
      </c>
      <c r="H779" s="416">
        <v>30.593000000000004</v>
      </c>
      <c r="I779" s="415">
        <f t="shared" si="967"/>
        <v>81.141999999999996</v>
      </c>
      <c r="J779" s="415">
        <f>내역서!F783</f>
        <v>0</v>
      </c>
      <c r="K779" s="416">
        <v>891501.8</v>
      </c>
      <c r="L779" s="417">
        <f t="shared" si="968"/>
        <v>0</v>
      </c>
      <c r="M779" s="416">
        <v>0</v>
      </c>
      <c r="N779" s="417">
        <f t="shared" si="957"/>
        <v>0</v>
      </c>
      <c r="O779" s="416">
        <v>0</v>
      </c>
      <c r="P779" s="417">
        <f t="shared" si="958"/>
        <v>0</v>
      </c>
      <c r="Q779" s="416">
        <f t="shared" si="969"/>
        <v>891501.8</v>
      </c>
      <c r="R779" s="417">
        <f t="shared" si="964"/>
        <v>0</v>
      </c>
      <c r="S779" s="417">
        <f t="shared" ref="S779" si="972">J779-J778</f>
        <v>0</v>
      </c>
      <c r="T779" s="417">
        <f t="shared" ref="T779:U779" si="973">Q779-Q778</f>
        <v>0</v>
      </c>
      <c r="U779" s="417">
        <f t="shared" si="973"/>
        <v>0</v>
      </c>
      <c r="V779" s="414"/>
      <c r="W779" s="619" t="str">
        <f t="shared" si="829"/>
        <v/>
      </c>
    </row>
    <row r="780" spans="1:23" s="401" customFormat="1" ht="24" hidden="1" customHeight="1">
      <c r="A780" s="366" t="s">
        <v>5432</v>
      </c>
      <c r="B780" s="408" t="s">
        <v>0</v>
      </c>
      <c r="C780" s="408" t="s">
        <v>2472</v>
      </c>
      <c r="D780" s="408" t="s">
        <v>2473</v>
      </c>
      <c r="E780" s="409" t="s">
        <v>56</v>
      </c>
      <c r="F780" s="411">
        <f>G780</f>
        <v>1078.3810000000001</v>
      </c>
      <c r="G780" s="410">
        <f>[5]내역서!F780</f>
        <v>1078.3810000000001</v>
      </c>
      <c r="H780" s="411">
        <v>250.381</v>
      </c>
      <c r="I780" s="410">
        <f>G780-H780</f>
        <v>828.00000000000011</v>
      </c>
      <c r="J780" s="410">
        <f>내역서!F784</f>
        <v>0</v>
      </c>
      <c r="K780" s="411">
        <v>0</v>
      </c>
      <c r="L780" s="412">
        <f>INT($J780*K780)</f>
        <v>0</v>
      </c>
      <c r="M780" s="411">
        <v>0</v>
      </c>
      <c r="N780" s="412">
        <f>INT($J780*M780)</f>
        <v>0</v>
      </c>
      <c r="O780" s="411">
        <v>9147.6</v>
      </c>
      <c r="P780" s="412">
        <f>INT($J780*O780)</f>
        <v>0</v>
      </c>
      <c r="Q780" s="411">
        <f>+K780+M780+O780</f>
        <v>9147.6</v>
      </c>
      <c r="R780" s="412">
        <f>L780+N780+P780</f>
        <v>0</v>
      </c>
      <c r="S780" s="412"/>
      <c r="T780" s="412"/>
      <c r="U780" s="412"/>
      <c r="V780" s="409" t="s">
        <v>0</v>
      </c>
      <c r="W780" s="617" t="str">
        <f>+IF(J780&lt;0,"ng","")</f>
        <v/>
      </c>
    </row>
    <row r="781" spans="1:23" ht="24" hidden="1" customHeight="1">
      <c r="A781" s="372" t="s">
        <v>5549</v>
      </c>
      <c r="B781" s="413" t="s">
        <v>0</v>
      </c>
      <c r="C781" s="413" t="s">
        <v>936</v>
      </c>
      <c r="D781" s="413" t="s">
        <v>937</v>
      </c>
      <c r="E781" s="414" t="s">
        <v>56</v>
      </c>
      <c r="F781" s="416">
        <f t="shared" si="886"/>
        <v>1078.3809999999999</v>
      </c>
      <c r="G781" s="415">
        <f>[5]내역서!F781</f>
        <v>1078.3809999999999</v>
      </c>
      <c r="H781" s="416">
        <v>250.38099999999986</v>
      </c>
      <c r="I781" s="415">
        <f t="shared" si="967"/>
        <v>828</v>
      </c>
      <c r="J781" s="415">
        <f>내역서!F785</f>
        <v>0</v>
      </c>
      <c r="K781" s="416">
        <v>0</v>
      </c>
      <c r="L781" s="417">
        <f t="shared" si="968"/>
        <v>0</v>
      </c>
      <c r="M781" s="416">
        <v>0</v>
      </c>
      <c r="N781" s="417">
        <f t="shared" si="957"/>
        <v>0</v>
      </c>
      <c r="O781" s="416">
        <v>9147.6</v>
      </c>
      <c r="P781" s="417">
        <f t="shared" ref="P781" si="974">INT($J781*O781)</f>
        <v>0</v>
      </c>
      <c r="Q781" s="416">
        <f t="shared" si="969"/>
        <v>9147.6</v>
      </c>
      <c r="R781" s="417">
        <f>L781+N781+P781</f>
        <v>0</v>
      </c>
      <c r="S781" s="417">
        <f t="shared" ref="S781" si="975">J781-J780</f>
        <v>0</v>
      </c>
      <c r="T781" s="417">
        <f t="shared" ref="T781:U781" si="976">Q781-Q780</f>
        <v>0</v>
      </c>
      <c r="U781" s="417">
        <f t="shared" si="976"/>
        <v>0</v>
      </c>
      <c r="V781" s="414"/>
      <c r="W781" s="619" t="str">
        <f t="shared" si="829"/>
        <v/>
      </c>
    </row>
    <row r="782" spans="1:23" s="401" customFormat="1" ht="24" hidden="1" customHeight="1">
      <c r="A782" s="366" t="s">
        <v>5547</v>
      </c>
      <c r="B782" s="408" t="s">
        <v>0</v>
      </c>
      <c r="C782" s="408" t="s">
        <v>630</v>
      </c>
      <c r="D782" s="408" t="s">
        <v>631</v>
      </c>
      <c r="E782" s="409" t="s">
        <v>615</v>
      </c>
      <c r="F782" s="410">
        <v>0</v>
      </c>
      <c r="G782" s="410">
        <f>[5]내역서!F782</f>
        <v>1421</v>
      </c>
      <c r="H782" s="411"/>
      <c r="I782" s="410"/>
      <c r="J782" s="410">
        <f>내역서!F786</f>
        <v>0</v>
      </c>
      <c r="K782" s="411">
        <v>371.9</v>
      </c>
      <c r="L782" s="412">
        <f>INT($J782*K782)</f>
        <v>0</v>
      </c>
      <c r="M782" s="411">
        <v>616.20000000000005</v>
      </c>
      <c r="N782" s="412">
        <f>INT($J782*M782)</f>
        <v>0</v>
      </c>
      <c r="O782" s="411">
        <v>352</v>
      </c>
      <c r="P782" s="412">
        <f>INT($J782*O782)</f>
        <v>0</v>
      </c>
      <c r="Q782" s="411">
        <f>+K782+M782+O782</f>
        <v>1340.1</v>
      </c>
      <c r="R782" s="412">
        <f>L782+N782+P782</f>
        <v>0</v>
      </c>
      <c r="S782" s="412"/>
      <c r="T782" s="412"/>
      <c r="U782" s="412"/>
      <c r="V782" s="628" t="s">
        <v>2136</v>
      </c>
      <c r="W782" s="617" t="str">
        <f>+IF(J782&lt;0,"ng","")</f>
        <v/>
      </c>
    </row>
    <row r="783" spans="1:23" ht="24" hidden="1" customHeight="1">
      <c r="A783" s="372" t="s">
        <v>5433</v>
      </c>
      <c r="B783" s="413" t="s">
        <v>0</v>
      </c>
      <c r="C783" s="413" t="s">
        <v>630</v>
      </c>
      <c r="D783" s="413" t="s">
        <v>631</v>
      </c>
      <c r="E783" s="414" t="s">
        <v>615</v>
      </c>
      <c r="F783" s="415">
        <v>0</v>
      </c>
      <c r="G783" s="415">
        <f>[5]내역서!F783</f>
        <v>1421</v>
      </c>
      <c r="H783" s="416"/>
      <c r="I783" s="415"/>
      <c r="J783" s="415">
        <f>내역서!F787</f>
        <v>0</v>
      </c>
      <c r="K783" s="416">
        <v>371.9</v>
      </c>
      <c r="L783" s="417">
        <f t="shared" si="968"/>
        <v>0</v>
      </c>
      <c r="M783" s="416">
        <v>616.20000000000005</v>
      </c>
      <c r="N783" s="417">
        <f t="shared" si="957"/>
        <v>0</v>
      </c>
      <c r="O783" s="416">
        <v>352</v>
      </c>
      <c r="P783" s="417">
        <f t="shared" si="958"/>
        <v>0</v>
      </c>
      <c r="Q783" s="416">
        <f t="shared" si="969"/>
        <v>1340.1</v>
      </c>
      <c r="R783" s="417">
        <f t="shared" si="964"/>
        <v>0</v>
      </c>
      <c r="S783" s="417">
        <f t="shared" ref="S783" si="977">J783-J782</f>
        <v>0</v>
      </c>
      <c r="T783" s="417">
        <f t="shared" ref="T783:U783" si="978">Q783-Q782</f>
        <v>0</v>
      </c>
      <c r="U783" s="417">
        <f t="shared" si="978"/>
        <v>0</v>
      </c>
      <c r="V783" s="629" t="s">
        <v>5630</v>
      </c>
      <c r="W783" s="619" t="str">
        <f t="shared" si="829"/>
        <v/>
      </c>
    </row>
    <row r="784" spans="1:23" s="401" customFormat="1" ht="24" hidden="1" customHeight="1">
      <c r="A784" s="366" t="s">
        <v>5563</v>
      </c>
      <c r="B784" s="408" t="s">
        <v>0</v>
      </c>
      <c r="C784" s="418" t="s">
        <v>2100</v>
      </c>
      <c r="D784" s="418" t="s">
        <v>2474</v>
      </c>
      <c r="E784" s="419" t="s">
        <v>615</v>
      </c>
      <c r="F784" s="411">
        <v>0</v>
      </c>
      <c r="G784" s="411">
        <f>[5]내역서!F784</f>
        <v>1397</v>
      </c>
      <c r="H784" s="410">
        <v>0</v>
      </c>
      <c r="I784" s="410"/>
      <c r="J784" s="410">
        <f>내역서!F788</f>
        <v>0</v>
      </c>
      <c r="K784" s="411">
        <v>370</v>
      </c>
      <c r="L784" s="412">
        <f>INT($J784*K784)</f>
        <v>0</v>
      </c>
      <c r="M784" s="411">
        <v>294</v>
      </c>
      <c r="N784" s="412">
        <f>INT($J784*M784)</f>
        <v>0</v>
      </c>
      <c r="O784" s="411">
        <v>229</v>
      </c>
      <c r="P784" s="412">
        <f>INT($J784*O784)</f>
        <v>0</v>
      </c>
      <c r="Q784" s="420">
        <f>+K784+M784+O784</f>
        <v>893</v>
      </c>
      <c r="R784" s="412">
        <f>+L784+N784+P784</f>
        <v>0</v>
      </c>
      <c r="S784" s="412"/>
      <c r="T784" s="412"/>
      <c r="U784" s="412"/>
      <c r="V784" s="419" t="s">
        <v>2081</v>
      </c>
      <c r="W784" s="617" t="str">
        <f>+IF(J784&lt;0,"ng","")</f>
        <v/>
      </c>
    </row>
    <row r="785" spans="1:23" ht="24" hidden="1" customHeight="1">
      <c r="A785" s="372" t="s">
        <v>5631</v>
      </c>
      <c r="B785" s="413"/>
      <c r="C785" s="421" t="s">
        <v>667</v>
      </c>
      <c r="D785" s="421" t="s">
        <v>5632</v>
      </c>
      <c r="E785" s="422" t="s">
        <v>651</v>
      </c>
      <c r="F785" s="416">
        <v>0</v>
      </c>
      <c r="G785" s="416">
        <f>[5]내역서!F785</f>
        <v>1397</v>
      </c>
      <c r="H785" s="415">
        <v>0</v>
      </c>
      <c r="I785" s="415"/>
      <c r="J785" s="415">
        <f>내역서!F789</f>
        <v>0</v>
      </c>
      <c r="K785" s="416">
        <v>370</v>
      </c>
      <c r="L785" s="417">
        <f t="shared" si="968"/>
        <v>0</v>
      </c>
      <c r="M785" s="416">
        <v>294</v>
      </c>
      <c r="N785" s="417">
        <f t="shared" si="957"/>
        <v>0</v>
      </c>
      <c r="O785" s="416">
        <v>229</v>
      </c>
      <c r="P785" s="417">
        <f t="shared" si="958"/>
        <v>0</v>
      </c>
      <c r="Q785" s="423">
        <f t="shared" si="969"/>
        <v>893</v>
      </c>
      <c r="R785" s="417">
        <f t="shared" si="969"/>
        <v>0</v>
      </c>
      <c r="S785" s="417">
        <f t="shared" ref="S785" si="979">J785-J784</f>
        <v>0</v>
      </c>
      <c r="T785" s="417">
        <f t="shared" ref="T785:U785" si="980">Q785-Q784</f>
        <v>0</v>
      </c>
      <c r="U785" s="417">
        <f t="shared" si="980"/>
        <v>0</v>
      </c>
      <c r="V785" s="422" t="s">
        <v>5633</v>
      </c>
      <c r="W785" s="619" t="str">
        <f t="shared" si="829"/>
        <v/>
      </c>
    </row>
    <row r="786" spans="1:23" s="401" customFormat="1" ht="24" hidden="1" customHeight="1">
      <c r="A786" s="366" t="s">
        <v>5520</v>
      </c>
      <c r="B786" s="408" t="s">
        <v>0</v>
      </c>
      <c r="C786" s="461" t="s">
        <v>2476</v>
      </c>
      <c r="D786" s="461" t="s">
        <v>622</v>
      </c>
      <c r="E786" s="419" t="s">
        <v>22</v>
      </c>
      <c r="F786" s="411">
        <v>0</v>
      </c>
      <c r="G786" s="411">
        <f>[5]내역서!F786</f>
        <v>86</v>
      </c>
      <c r="H786" s="410">
        <v>0</v>
      </c>
      <c r="I786" s="410"/>
      <c r="J786" s="410">
        <f>내역서!F790</f>
        <v>0</v>
      </c>
      <c r="K786" s="411">
        <v>366</v>
      </c>
      <c r="L786" s="412">
        <f>INT($J786*K786)</f>
        <v>0</v>
      </c>
      <c r="M786" s="411">
        <v>8400</v>
      </c>
      <c r="N786" s="412">
        <f>INT($J786*M786)</f>
        <v>0</v>
      </c>
      <c r="O786" s="411">
        <v>474</v>
      </c>
      <c r="P786" s="412">
        <f>INT($J786*O786)</f>
        <v>0</v>
      </c>
      <c r="Q786" s="420">
        <f>+K786+M786+O786</f>
        <v>9240</v>
      </c>
      <c r="R786" s="412">
        <f>+L786+N786+P786</f>
        <v>0</v>
      </c>
      <c r="S786" s="412"/>
      <c r="T786" s="412"/>
      <c r="U786" s="412"/>
      <c r="V786" s="419" t="s">
        <v>2081</v>
      </c>
      <c r="W786" s="617" t="str">
        <f>+IF(J786&lt;0,"ng","")</f>
        <v/>
      </c>
    </row>
    <row r="787" spans="1:23" ht="24" hidden="1" customHeight="1">
      <c r="A787" s="372" t="s">
        <v>2072</v>
      </c>
      <c r="B787" s="413"/>
      <c r="C787" s="463" t="s">
        <v>938</v>
      </c>
      <c r="D787" s="463" t="s">
        <v>622</v>
      </c>
      <c r="E787" s="422" t="s">
        <v>22</v>
      </c>
      <c r="F787" s="416">
        <v>0</v>
      </c>
      <c r="G787" s="416">
        <f>[5]내역서!F787</f>
        <v>86</v>
      </c>
      <c r="H787" s="415">
        <v>0</v>
      </c>
      <c r="I787" s="415"/>
      <c r="J787" s="415">
        <f>내역서!F791</f>
        <v>0</v>
      </c>
      <c r="K787" s="416">
        <v>366</v>
      </c>
      <c r="L787" s="417">
        <f t="shared" si="968"/>
        <v>0</v>
      </c>
      <c r="M787" s="416">
        <v>8400</v>
      </c>
      <c r="N787" s="417">
        <f t="shared" si="957"/>
        <v>0</v>
      </c>
      <c r="O787" s="416">
        <v>474</v>
      </c>
      <c r="P787" s="417">
        <f t="shared" si="958"/>
        <v>0</v>
      </c>
      <c r="Q787" s="423">
        <f t="shared" si="969"/>
        <v>9240</v>
      </c>
      <c r="R787" s="417">
        <f t="shared" si="969"/>
        <v>0</v>
      </c>
      <c r="S787" s="417">
        <f t="shared" ref="S787" si="981">J787-J786</f>
        <v>0</v>
      </c>
      <c r="T787" s="417">
        <f t="shared" ref="T787:U787" si="982">Q787-Q786</f>
        <v>0</v>
      </c>
      <c r="U787" s="417">
        <f t="shared" si="982"/>
        <v>0</v>
      </c>
      <c r="V787" s="422" t="s">
        <v>5634</v>
      </c>
      <c r="W787" s="619" t="str">
        <f t="shared" si="829"/>
        <v/>
      </c>
    </row>
    <row r="788" spans="1:23" s="401" customFormat="1" ht="24" hidden="1" customHeight="1">
      <c r="A788" s="366" t="s">
        <v>5635</v>
      </c>
      <c r="B788" s="408" t="s">
        <v>0</v>
      </c>
      <c r="C788" s="461" t="s">
        <v>2478</v>
      </c>
      <c r="D788" s="461" t="s">
        <v>622</v>
      </c>
      <c r="E788" s="419" t="s">
        <v>22</v>
      </c>
      <c r="F788" s="411">
        <v>0</v>
      </c>
      <c r="G788" s="411">
        <f>[5]내역서!F788</f>
        <v>48</v>
      </c>
      <c r="H788" s="410">
        <v>0</v>
      </c>
      <c r="I788" s="410"/>
      <c r="J788" s="410">
        <f>내역서!F792</f>
        <v>0</v>
      </c>
      <c r="K788" s="411">
        <v>96799</v>
      </c>
      <c r="L788" s="412">
        <f>INT($J788*K788)</f>
        <v>0</v>
      </c>
      <c r="M788" s="411"/>
      <c r="N788" s="412">
        <f>INT($J788*M788)</f>
        <v>0</v>
      </c>
      <c r="O788" s="411"/>
      <c r="P788" s="412">
        <f>INT($J788*O788)</f>
        <v>0</v>
      </c>
      <c r="Q788" s="420">
        <f>+K788+M788+O788</f>
        <v>96799</v>
      </c>
      <c r="R788" s="412">
        <f>+L788+N788+P788</f>
        <v>0</v>
      </c>
      <c r="S788" s="412"/>
      <c r="T788" s="412"/>
      <c r="U788" s="412"/>
      <c r="V788" s="419" t="s">
        <v>2081</v>
      </c>
      <c r="W788" s="617" t="str">
        <f>+IF(J788&lt;0,"ng","")</f>
        <v/>
      </c>
    </row>
    <row r="789" spans="1:23" ht="24" hidden="1" customHeight="1">
      <c r="A789" s="372" t="s">
        <v>5549</v>
      </c>
      <c r="B789" s="413"/>
      <c r="C789" s="463" t="s">
        <v>939</v>
      </c>
      <c r="D789" s="463" t="s">
        <v>622</v>
      </c>
      <c r="E789" s="422" t="s">
        <v>22</v>
      </c>
      <c r="F789" s="416">
        <v>0</v>
      </c>
      <c r="G789" s="416">
        <f>[5]내역서!F789</f>
        <v>48</v>
      </c>
      <c r="H789" s="415">
        <v>0</v>
      </c>
      <c r="I789" s="415"/>
      <c r="J789" s="415">
        <f>내역서!F793</f>
        <v>0</v>
      </c>
      <c r="K789" s="416">
        <v>96799</v>
      </c>
      <c r="L789" s="417">
        <f t="shared" si="968"/>
        <v>0</v>
      </c>
      <c r="M789" s="416"/>
      <c r="N789" s="417">
        <f t="shared" si="957"/>
        <v>0</v>
      </c>
      <c r="O789" s="416"/>
      <c r="P789" s="417">
        <f t="shared" si="958"/>
        <v>0</v>
      </c>
      <c r="Q789" s="423">
        <f t="shared" si="969"/>
        <v>96799</v>
      </c>
      <c r="R789" s="417">
        <f t="shared" si="969"/>
        <v>0</v>
      </c>
      <c r="S789" s="417">
        <f t="shared" ref="S789" si="983">J789-J788</f>
        <v>0</v>
      </c>
      <c r="T789" s="417">
        <f t="shared" ref="T789:U789" si="984">Q789-Q788</f>
        <v>0</v>
      </c>
      <c r="U789" s="417">
        <f t="shared" si="984"/>
        <v>0</v>
      </c>
      <c r="V789" s="422" t="s">
        <v>5636</v>
      </c>
      <c r="W789" s="619" t="str">
        <f t="shared" ref="W789:W915" si="985">+IF(J789&lt;0,"ng","")</f>
        <v/>
      </c>
    </row>
    <row r="790" spans="1:23" s="401" customFormat="1" ht="24" hidden="1" customHeight="1">
      <c r="A790" s="366" t="s">
        <v>4589</v>
      </c>
      <c r="B790" s="408" t="s">
        <v>0</v>
      </c>
      <c r="C790" s="461" t="s">
        <v>2480</v>
      </c>
      <c r="D790" s="461" t="s">
        <v>622</v>
      </c>
      <c r="E790" s="419" t="s">
        <v>18</v>
      </c>
      <c r="F790" s="411">
        <v>0</v>
      </c>
      <c r="G790" s="411">
        <f>[5]내역서!F790</f>
        <v>16</v>
      </c>
      <c r="H790" s="410">
        <v>0</v>
      </c>
      <c r="I790" s="410"/>
      <c r="J790" s="410">
        <f>내역서!F794</f>
        <v>0</v>
      </c>
      <c r="K790" s="411">
        <v>61201</v>
      </c>
      <c r="L790" s="412">
        <f>INT($J790*K790)</f>
        <v>0</v>
      </c>
      <c r="M790" s="411"/>
      <c r="N790" s="412">
        <f>INT($J790*M790)</f>
        <v>0</v>
      </c>
      <c r="O790" s="411"/>
      <c r="P790" s="412">
        <f>INT($J790*O790)</f>
        <v>0</v>
      </c>
      <c r="Q790" s="420">
        <f>+K790+M790+O790</f>
        <v>61201</v>
      </c>
      <c r="R790" s="412">
        <f>+L790+N790+P790</f>
        <v>0</v>
      </c>
      <c r="S790" s="412"/>
      <c r="T790" s="412"/>
      <c r="U790" s="412"/>
      <c r="V790" s="419" t="s">
        <v>2081</v>
      </c>
      <c r="W790" s="617" t="str">
        <f>+IF(J790&lt;0,"ng","")</f>
        <v/>
      </c>
    </row>
    <row r="791" spans="1:23" ht="24" hidden="1" customHeight="1">
      <c r="A791" s="372" t="s">
        <v>5440</v>
      </c>
      <c r="B791" s="413"/>
      <c r="C791" s="463" t="s">
        <v>5637</v>
      </c>
      <c r="D791" s="463" t="s">
        <v>622</v>
      </c>
      <c r="E791" s="422" t="s">
        <v>18</v>
      </c>
      <c r="F791" s="416">
        <v>0</v>
      </c>
      <c r="G791" s="416">
        <f>[5]내역서!F791</f>
        <v>16</v>
      </c>
      <c r="H791" s="415">
        <v>0</v>
      </c>
      <c r="I791" s="415"/>
      <c r="J791" s="415">
        <f>내역서!F795</f>
        <v>0</v>
      </c>
      <c r="K791" s="416">
        <v>61201</v>
      </c>
      <c r="L791" s="417">
        <f t="shared" si="968"/>
        <v>0</v>
      </c>
      <c r="M791" s="416"/>
      <c r="N791" s="417">
        <f t="shared" si="957"/>
        <v>0</v>
      </c>
      <c r="O791" s="416"/>
      <c r="P791" s="417">
        <f t="shared" si="958"/>
        <v>0</v>
      </c>
      <c r="Q791" s="423">
        <f t="shared" si="969"/>
        <v>61201</v>
      </c>
      <c r="R791" s="417">
        <f t="shared" si="969"/>
        <v>0</v>
      </c>
      <c r="S791" s="417">
        <f t="shared" ref="S791" si="986">J791-J790</f>
        <v>0</v>
      </c>
      <c r="T791" s="417">
        <f t="shared" ref="T791:U791" si="987">Q791-Q790</f>
        <v>0</v>
      </c>
      <c r="U791" s="417">
        <f t="shared" si="987"/>
        <v>0</v>
      </c>
      <c r="V791" s="422" t="s">
        <v>5638</v>
      </c>
      <c r="W791" s="619" t="str">
        <f t="shared" si="985"/>
        <v/>
      </c>
    </row>
    <row r="792" spans="1:23" s="401" customFormat="1" ht="24" hidden="1" customHeight="1">
      <c r="A792" s="366" t="s">
        <v>5492</v>
      </c>
      <c r="B792" s="408" t="s">
        <v>0</v>
      </c>
      <c r="C792" s="461" t="s">
        <v>2483</v>
      </c>
      <c r="D792" s="461" t="s">
        <v>2484</v>
      </c>
      <c r="E792" s="419" t="s">
        <v>18</v>
      </c>
      <c r="F792" s="411">
        <v>0</v>
      </c>
      <c r="G792" s="411">
        <f>[5]내역서!F792</f>
        <v>2</v>
      </c>
      <c r="H792" s="410">
        <v>0</v>
      </c>
      <c r="I792" s="410"/>
      <c r="J792" s="410">
        <f>내역서!F796</f>
        <v>0</v>
      </c>
      <c r="K792" s="411">
        <v>182376</v>
      </c>
      <c r="L792" s="412">
        <f>INT($J792*K792)</f>
        <v>0</v>
      </c>
      <c r="M792" s="411"/>
      <c r="N792" s="412">
        <f>INT($J792*M792)</f>
        <v>0</v>
      </c>
      <c r="O792" s="411"/>
      <c r="P792" s="412">
        <f>INT($J792*O792)</f>
        <v>0</v>
      </c>
      <c r="Q792" s="420">
        <f>+K792+M792+O792</f>
        <v>182376</v>
      </c>
      <c r="R792" s="412">
        <f>+L792+N792+P792</f>
        <v>0</v>
      </c>
      <c r="S792" s="412"/>
      <c r="T792" s="412"/>
      <c r="U792" s="412"/>
      <c r="V792" s="419" t="s">
        <v>2081</v>
      </c>
      <c r="W792" s="617" t="str">
        <f>+IF(J792&lt;0,"ng","")</f>
        <v/>
      </c>
    </row>
    <row r="793" spans="1:23" ht="24" hidden="1" customHeight="1">
      <c r="A793" s="372" t="s">
        <v>5549</v>
      </c>
      <c r="B793" s="413"/>
      <c r="C793" s="463" t="s">
        <v>940</v>
      </c>
      <c r="D793" s="463" t="s">
        <v>941</v>
      </c>
      <c r="E793" s="422" t="s">
        <v>18</v>
      </c>
      <c r="F793" s="416">
        <v>0</v>
      </c>
      <c r="G793" s="416">
        <f>[5]내역서!F793</f>
        <v>2</v>
      </c>
      <c r="H793" s="415">
        <v>0</v>
      </c>
      <c r="I793" s="415"/>
      <c r="J793" s="415">
        <f>내역서!F797</f>
        <v>0</v>
      </c>
      <c r="K793" s="416">
        <v>182376</v>
      </c>
      <c r="L793" s="417">
        <f t="shared" si="968"/>
        <v>0</v>
      </c>
      <c r="M793" s="416"/>
      <c r="N793" s="417">
        <f t="shared" si="957"/>
        <v>0</v>
      </c>
      <c r="O793" s="416"/>
      <c r="P793" s="417">
        <f t="shared" si="958"/>
        <v>0</v>
      </c>
      <c r="Q793" s="423">
        <f t="shared" si="969"/>
        <v>182376</v>
      </c>
      <c r="R793" s="417">
        <f t="shared" si="969"/>
        <v>0</v>
      </c>
      <c r="S793" s="417">
        <f t="shared" ref="S793" si="988">J793-J792</f>
        <v>0</v>
      </c>
      <c r="T793" s="417">
        <f t="shared" ref="T793:U793" si="989">Q793-Q792</f>
        <v>0</v>
      </c>
      <c r="U793" s="417">
        <f t="shared" si="989"/>
        <v>0</v>
      </c>
      <c r="V793" s="422" t="s">
        <v>5639</v>
      </c>
      <c r="W793" s="619" t="str">
        <f t="shared" si="985"/>
        <v/>
      </c>
    </row>
    <row r="794" spans="1:23" s="401" customFormat="1" ht="24" hidden="1" customHeight="1">
      <c r="A794" s="366" t="s">
        <v>5547</v>
      </c>
      <c r="B794" s="408" t="s">
        <v>0</v>
      </c>
      <c r="C794" s="461" t="s">
        <v>2485</v>
      </c>
      <c r="D794" s="461" t="s">
        <v>2484</v>
      </c>
      <c r="E794" s="419" t="s">
        <v>18</v>
      </c>
      <c r="F794" s="411">
        <v>0</v>
      </c>
      <c r="G794" s="411">
        <f>[5]내역서!F794</f>
        <v>2</v>
      </c>
      <c r="H794" s="410">
        <v>0</v>
      </c>
      <c r="I794" s="410"/>
      <c r="J794" s="410">
        <f>내역서!F798</f>
        <v>0</v>
      </c>
      <c r="K794" s="411">
        <v>301383</v>
      </c>
      <c r="L794" s="412">
        <f>INT($J794*K794)</f>
        <v>0</v>
      </c>
      <c r="M794" s="411"/>
      <c r="N794" s="412">
        <f>INT($J794*M794)</f>
        <v>0</v>
      </c>
      <c r="O794" s="411"/>
      <c r="P794" s="412">
        <f>INT($J794*O794)</f>
        <v>0</v>
      </c>
      <c r="Q794" s="420">
        <f>+K794+M794+O794</f>
        <v>301383</v>
      </c>
      <c r="R794" s="412">
        <f>+L794+N794+P794</f>
        <v>0</v>
      </c>
      <c r="S794" s="412"/>
      <c r="T794" s="412"/>
      <c r="U794" s="412"/>
      <c r="V794" s="419" t="s">
        <v>2081</v>
      </c>
      <c r="W794" s="617" t="str">
        <f>+IF(J794&lt;0,"ng","")</f>
        <v/>
      </c>
    </row>
    <row r="795" spans="1:23" ht="24" hidden="1" customHeight="1">
      <c r="A795" s="372" t="s">
        <v>2072</v>
      </c>
      <c r="B795" s="424"/>
      <c r="C795" s="463" t="s">
        <v>942</v>
      </c>
      <c r="D795" s="463" t="s">
        <v>941</v>
      </c>
      <c r="E795" s="422" t="s">
        <v>18</v>
      </c>
      <c r="F795" s="416">
        <v>0</v>
      </c>
      <c r="G795" s="416">
        <f>[5]내역서!F795</f>
        <v>2</v>
      </c>
      <c r="H795" s="415">
        <v>0</v>
      </c>
      <c r="I795" s="415"/>
      <c r="J795" s="415">
        <f>내역서!F799</f>
        <v>0</v>
      </c>
      <c r="K795" s="416">
        <v>301383</v>
      </c>
      <c r="L795" s="417">
        <f t="shared" si="968"/>
        <v>0</v>
      </c>
      <c r="M795" s="416"/>
      <c r="N795" s="417">
        <f t="shared" si="957"/>
        <v>0</v>
      </c>
      <c r="O795" s="416"/>
      <c r="P795" s="417">
        <f t="shared" si="958"/>
        <v>0</v>
      </c>
      <c r="Q795" s="423">
        <f t="shared" ref="Q795:R795" si="990">+K795+M795+O795</f>
        <v>301383</v>
      </c>
      <c r="R795" s="417">
        <f t="shared" si="990"/>
        <v>0</v>
      </c>
      <c r="S795" s="417">
        <f t="shared" ref="S795" si="991">J795-J794</f>
        <v>0</v>
      </c>
      <c r="T795" s="417">
        <f t="shared" ref="T795:U795" si="992">Q795-Q794</f>
        <v>0</v>
      </c>
      <c r="U795" s="417">
        <f t="shared" si="992"/>
        <v>0</v>
      </c>
      <c r="V795" s="422" t="s">
        <v>653</v>
      </c>
      <c r="W795" s="619" t="str">
        <f t="shared" si="985"/>
        <v/>
      </c>
    </row>
    <row r="796" spans="1:23" s="401" customFormat="1" ht="24" hidden="1" customHeight="1">
      <c r="A796" s="366" t="s">
        <v>5640</v>
      </c>
      <c r="B796" s="467" t="s">
        <v>2486</v>
      </c>
      <c r="C796" s="436" t="s">
        <v>2487</v>
      </c>
      <c r="D796" s="436" t="s">
        <v>0</v>
      </c>
      <c r="E796" s="437" t="s">
        <v>0</v>
      </c>
      <c r="F796" s="438">
        <v>0</v>
      </c>
      <c r="G796" s="438">
        <f>[5]내역서!F796</f>
        <v>0</v>
      </c>
      <c r="H796" s="438">
        <v>0</v>
      </c>
      <c r="I796" s="438"/>
      <c r="J796" s="438">
        <f>내역서!F800</f>
        <v>0</v>
      </c>
      <c r="K796" s="439"/>
      <c r="L796" s="440">
        <f>SUMIF($A$798:$A$839,"당초",L798:L839)</f>
        <v>0</v>
      </c>
      <c r="M796" s="439"/>
      <c r="N796" s="440">
        <f>SUMIF($A$798:$A$839,"당초",N798:N839)</f>
        <v>0</v>
      </c>
      <c r="O796" s="439"/>
      <c r="P796" s="440">
        <f>SUMIF($A$798:$A$839,"당초",P798:P839)</f>
        <v>0</v>
      </c>
      <c r="Q796" s="438"/>
      <c r="R796" s="440">
        <f>SUMIF($A$799:$A$839,"변경",R798:R838)</f>
        <v>0</v>
      </c>
      <c r="S796" s="440"/>
      <c r="T796" s="440"/>
      <c r="U796" s="440"/>
      <c r="V796" s="441" t="s">
        <v>0</v>
      </c>
      <c r="W796" s="617" t="str">
        <f>+IF(J796&lt;0,"ng","")</f>
        <v/>
      </c>
    </row>
    <row r="797" spans="1:23" ht="24" hidden="1" customHeight="1">
      <c r="A797" s="372" t="s">
        <v>5444</v>
      </c>
      <c r="B797" s="442" t="s">
        <v>5641</v>
      </c>
      <c r="C797" s="442" t="s">
        <v>943</v>
      </c>
      <c r="D797" s="442" t="s">
        <v>0</v>
      </c>
      <c r="E797" s="443" t="s">
        <v>0</v>
      </c>
      <c r="F797" s="444">
        <v>0</v>
      </c>
      <c r="G797" s="444">
        <f>[5]내역서!F797</f>
        <v>0</v>
      </c>
      <c r="H797" s="444">
        <v>0</v>
      </c>
      <c r="I797" s="444"/>
      <c r="J797" s="444">
        <f>내역서!F801</f>
        <v>0</v>
      </c>
      <c r="K797" s="445"/>
      <c r="L797" s="446">
        <f>SUMIF($A$798:$A$839,"변경",L798:L839)</f>
        <v>0</v>
      </c>
      <c r="M797" s="445"/>
      <c r="N797" s="446">
        <f>SUMIF($A$798:$A$839,"변경",N798:N839)</f>
        <v>0</v>
      </c>
      <c r="O797" s="445"/>
      <c r="P797" s="446">
        <f>SUMIF($A$798:$A$839,"변경",P798:P839)</f>
        <v>0</v>
      </c>
      <c r="Q797" s="444"/>
      <c r="R797" s="446">
        <f>SUMIF($A$799:$A$839,"변경",R799:R839)</f>
        <v>0</v>
      </c>
      <c r="S797" s="446">
        <f t="shared" ref="S797" si="993">J797-J796</f>
        <v>0</v>
      </c>
      <c r="T797" s="446">
        <f t="shared" ref="T797:U797" si="994">Q797-Q796</f>
        <v>0</v>
      </c>
      <c r="U797" s="446">
        <f t="shared" si="994"/>
        <v>0</v>
      </c>
      <c r="V797" s="447"/>
      <c r="W797" s="619" t="str">
        <f t="shared" si="985"/>
        <v/>
      </c>
    </row>
    <row r="798" spans="1:23" s="401" customFormat="1" ht="24" hidden="1" customHeight="1">
      <c r="A798" s="366" t="s">
        <v>5563</v>
      </c>
      <c r="B798" s="408" t="s">
        <v>0</v>
      </c>
      <c r="C798" s="408" t="s">
        <v>2438</v>
      </c>
      <c r="D798" s="408" t="s">
        <v>2439</v>
      </c>
      <c r="E798" s="409" t="s">
        <v>2341</v>
      </c>
      <c r="F798" s="410">
        <f>G798</f>
        <v>4</v>
      </c>
      <c r="G798" s="410">
        <f>[5]내역서!F798</f>
        <v>4</v>
      </c>
      <c r="H798" s="410">
        <v>4</v>
      </c>
      <c r="I798" s="410">
        <f>G798-H798</f>
        <v>0</v>
      </c>
      <c r="J798" s="410">
        <f>내역서!F802</f>
        <v>0</v>
      </c>
      <c r="K798" s="411">
        <v>179351.5</v>
      </c>
      <c r="L798" s="412">
        <f>INT($J798*K798)</f>
        <v>0</v>
      </c>
      <c r="M798" s="411">
        <v>1143960.8</v>
      </c>
      <c r="N798" s="412">
        <f>INT($J798*M798)</f>
        <v>0</v>
      </c>
      <c r="O798" s="411">
        <v>627527</v>
      </c>
      <c r="P798" s="412">
        <f>INT($J798*O798)</f>
        <v>0</v>
      </c>
      <c r="Q798" s="411">
        <f>+K798+M798+O798</f>
        <v>1950839.3</v>
      </c>
      <c r="R798" s="412">
        <f>L798+N798+P798</f>
        <v>0</v>
      </c>
      <c r="S798" s="412"/>
      <c r="T798" s="412"/>
      <c r="U798" s="412"/>
      <c r="V798" s="409" t="s">
        <v>0</v>
      </c>
      <c r="W798" s="617" t="str">
        <f>+IF(J798&lt;0,"ng","")</f>
        <v/>
      </c>
    </row>
    <row r="799" spans="1:23" ht="24" hidden="1" customHeight="1">
      <c r="A799" s="372" t="s">
        <v>2072</v>
      </c>
      <c r="B799" s="413" t="s">
        <v>0</v>
      </c>
      <c r="C799" s="413" t="s">
        <v>905</v>
      </c>
      <c r="D799" s="413" t="s">
        <v>906</v>
      </c>
      <c r="E799" s="414" t="s">
        <v>829</v>
      </c>
      <c r="F799" s="415">
        <f t="shared" ref="F799:F839" si="995">G799</f>
        <v>4</v>
      </c>
      <c r="G799" s="415">
        <f>[5]내역서!F799</f>
        <v>4</v>
      </c>
      <c r="H799" s="415">
        <v>4</v>
      </c>
      <c r="I799" s="415">
        <f t="shared" ref="I799" si="996">G799-H799</f>
        <v>0</v>
      </c>
      <c r="J799" s="415">
        <f>내역서!F803</f>
        <v>0</v>
      </c>
      <c r="K799" s="416">
        <v>179351.5</v>
      </c>
      <c r="L799" s="417">
        <f t="shared" ref="L799:L839" si="997">INT($J799*K799)</f>
        <v>0</v>
      </c>
      <c r="M799" s="416">
        <v>1143960.8</v>
      </c>
      <c r="N799" s="417">
        <f t="shared" ref="N799:N839" si="998">INT($J799*M799)</f>
        <v>0</v>
      </c>
      <c r="O799" s="416">
        <v>627527</v>
      </c>
      <c r="P799" s="417">
        <f t="shared" ref="P799:P839" si="999">INT($J799*O799)</f>
        <v>0</v>
      </c>
      <c r="Q799" s="416">
        <f t="shared" ref="Q799:Q839" si="1000">+K799+M799+O799</f>
        <v>1950839.3</v>
      </c>
      <c r="R799" s="417">
        <f t="shared" si="964"/>
        <v>0</v>
      </c>
      <c r="S799" s="417">
        <f t="shared" ref="S799" si="1001">J799-J798</f>
        <v>0</v>
      </c>
      <c r="T799" s="417">
        <f t="shared" ref="T799:U799" si="1002">Q799-Q798</f>
        <v>0</v>
      </c>
      <c r="U799" s="417">
        <f t="shared" si="1002"/>
        <v>0</v>
      </c>
      <c r="V799" s="414"/>
      <c r="W799" s="619" t="str">
        <f t="shared" si="985"/>
        <v/>
      </c>
    </row>
    <row r="800" spans="1:23" s="401" customFormat="1" ht="24" hidden="1" customHeight="1">
      <c r="A800" s="366" t="s">
        <v>2055</v>
      </c>
      <c r="B800" s="408" t="s">
        <v>0</v>
      </c>
      <c r="C800" s="408" t="s">
        <v>2490</v>
      </c>
      <c r="D800" s="408" t="s">
        <v>2491</v>
      </c>
      <c r="E800" s="409" t="s">
        <v>2235</v>
      </c>
      <c r="F800" s="410">
        <f>G800</f>
        <v>34</v>
      </c>
      <c r="G800" s="410">
        <f>[5]내역서!F800</f>
        <v>34</v>
      </c>
      <c r="H800" s="410">
        <v>34</v>
      </c>
      <c r="I800" s="410">
        <f>G800-H800</f>
        <v>0</v>
      </c>
      <c r="J800" s="410">
        <f>내역서!F804</f>
        <v>0</v>
      </c>
      <c r="K800" s="411">
        <v>142175.70000000001</v>
      </c>
      <c r="L800" s="412">
        <f>INT($J800*K800)</f>
        <v>0</v>
      </c>
      <c r="M800" s="411">
        <v>128962.4</v>
      </c>
      <c r="N800" s="412">
        <f>INT($J800*M800)</f>
        <v>0</v>
      </c>
      <c r="O800" s="411">
        <v>117298.3</v>
      </c>
      <c r="P800" s="412">
        <f>INT($J800*O800)</f>
        <v>0</v>
      </c>
      <c r="Q800" s="411">
        <f>+K800+M800+O800</f>
        <v>388436.39999999997</v>
      </c>
      <c r="R800" s="412">
        <f>L800+N800+P800</f>
        <v>0</v>
      </c>
      <c r="S800" s="412"/>
      <c r="T800" s="412"/>
      <c r="U800" s="412"/>
      <c r="V800" s="409" t="s">
        <v>0</v>
      </c>
      <c r="W800" s="617" t="str">
        <f>+IF(J800&lt;0,"ng","")</f>
        <v/>
      </c>
    </row>
    <row r="801" spans="1:23" ht="24" hidden="1" customHeight="1">
      <c r="A801" s="372" t="s">
        <v>5549</v>
      </c>
      <c r="B801" s="413" t="s">
        <v>0</v>
      </c>
      <c r="C801" s="413" t="s">
        <v>944</v>
      </c>
      <c r="D801" s="413" t="s">
        <v>945</v>
      </c>
      <c r="E801" s="414" t="s">
        <v>768</v>
      </c>
      <c r="F801" s="415">
        <f t="shared" si="995"/>
        <v>34</v>
      </c>
      <c r="G801" s="415">
        <f>[5]내역서!F801</f>
        <v>34</v>
      </c>
      <c r="H801" s="415">
        <v>34</v>
      </c>
      <c r="I801" s="415">
        <f t="shared" ref="I801" si="1003">G801-H801</f>
        <v>0</v>
      </c>
      <c r="J801" s="415">
        <f>내역서!F805</f>
        <v>0</v>
      </c>
      <c r="K801" s="416">
        <v>142175.70000000001</v>
      </c>
      <c r="L801" s="417">
        <f t="shared" si="997"/>
        <v>0</v>
      </c>
      <c r="M801" s="416">
        <v>128962.4</v>
      </c>
      <c r="N801" s="417">
        <f t="shared" si="998"/>
        <v>0</v>
      </c>
      <c r="O801" s="416">
        <v>117298.3</v>
      </c>
      <c r="P801" s="417">
        <f t="shared" si="999"/>
        <v>0</v>
      </c>
      <c r="Q801" s="416">
        <f t="shared" si="1000"/>
        <v>388436.39999999997</v>
      </c>
      <c r="R801" s="417">
        <f t="shared" si="964"/>
        <v>0</v>
      </c>
      <c r="S801" s="417">
        <f t="shared" ref="S801" si="1004">J801-J800</f>
        <v>0</v>
      </c>
      <c r="T801" s="417">
        <f t="shared" ref="T801:U801" si="1005">Q801-Q800</f>
        <v>0</v>
      </c>
      <c r="U801" s="417">
        <f t="shared" si="1005"/>
        <v>0</v>
      </c>
      <c r="V801" s="414"/>
      <c r="W801" s="619" t="str">
        <f t="shared" si="985"/>
        <v/>
      </c>
    </row>
    <row r="802" spans="1:23" s="657" customFormat="1" ht="24" hidden="1" customHeight="1">
      <c r="A802" s="366" t="s">
        <v>5642</v>
      </c>
      <c r="B802" s="418" t="s">
        <v>0</v>
      </c>
      <c r="C802" s="418" t="s">
        <v>2490</v>
      </c>
      <c r="D802" s="418" t="s">
        <v>2493</v>
      </c>
      <c r="E802" s="419" t="s">
        <v>2235</v>
      </c>
      <c r="F802" s="411">
        <f>G802</f>
        <v>16</v>
      </c>
      <c r="G802" s="411">
        <f>[5]내역서!F802</f>
        <v>16</v>
      </c>
      <c r="H802" s="411">
        <v>0</v>
      </c>
      <c r="I802" s="411">
        <f>G802-H802</f>
        <v>16</v>
      </c>
      <c r="J802" s="411">
        <f>내역서!F806</f>
        <v>0</v>
      </c>
      <c r="K802" s="411">
        <v>157253.70000000001</v>
      </c>
      <c r="L802" s="412">
        <f>INT($J802*K802)</f>
        <v>0</v>
      </c>
      <c r="M802" s="411">
        <v>142672</v>
      </c>
      <c r="N802" s="412">
        <f>INT($J802*M802)</f>
        <v>0</v>
      </c>
      <c r="O802" s="411">
        <v>131475.9</v>
      </c>
      <c r="P802" s="412">
        <f>INT($J802*O802)</f>
        <v>0</v>
      </c>
      <c r="Q802" s="411">
        <f>+K802+M802+O802</f>
        <v>431401.6</v>
      </c>
      <c r="R802" s="412">
        <f>L802+N802+P802</f>
        <v>0</v>
      </c>
      <c r="S802" s="412"/>
      <c r="T802" s="412"/>
      <c r="U802" s="412"/>
      <c r="V802" s="419" t="s">
        <v>0</v>
      </c>
      <c r="W802" s="617" t="str">
        <f>+IF(J802&lt;0,"ng","")</f>
        <v/>
      </c>
    </row>
    <row r="803" spans="1:23" s="172" customFormat="1" ht="24" hidden="1" customHeight="1">
      <c r="A803" s="372" t="s">
        <v>5643</v>
      </c>
      <c r="B803" s="421" t="s">
        <v>0</v>
      </c>
      <c r="C803" s="421" t="s">
        <v>944</v>
      </c>
      <c r="D803" s="421" t="s">
        <v>946</v>
      </c>
      <c r="E803" s="422" t="s">
        <v>768</v>
      </c>
      <c r="F803" s="416">
        <f t="shared" si="995"/>
        <v>16</v>
      </c>
      <c r="G803" s="416">
        <f>[5]내역서!F803</f>
        <v>16</v>
      </c>
      <c r="H803" s="416">
        <v>0</v>
      </c>
      <c r="I803" s="416">
        <f t="shared" ref="I803:I839" si="1006">G803-H803</f>
        <v>16</v>
      </c>
      <c r="J803" s="416">
        <f>내역서!F807</f>
        <v>0</v>
      </c>
      <c r="K803" s="416">
        <v>157253.70000000001</v>
      </c>
      <c r="L803" s="417">
        <f t="shared" si="997"/>
        <v>0</v>
      </c>
      <c r="M803" s="416">
        <v>142672</v>
      </c>
      <c r="N803" s="417">
        <f t="shared" si="998"/>
        <v>0</v>
      </c>
      <c r="O803" s="416">
        <v>131475.9</v>
      </c>
      <c r="P803" s="417">
        <f t="shared" si="999"/>
        <v>0</v>
      </c>
      <c r="Q803" s="416">
        <f t="shared" si="1000"/>
        <v>431401.6</v>
      </c>
      <c r="R803" s="417">
        <f t="shared" si="964"/>
        <v>0</v>
      </c>
      <c r="S803" s="417">
        <f t="shared" ref="S803" si="1007">J803-J802</f>
        <v>0</v>
      </c>
      <c r="T803" s="417">
        <f t="shared" ref="T803:U803" si="1008">Q803-Q802</f>
        <v>0</v>
      </c>
      <c r="U803" s="417">
        <f t="shared" si="1008"/>
        <v>0</v>
      </c>
      <c r="V803" s="422"/>
      <c r="W803" s="619" t="str">
        <f t="shared" si="985"/>
        <v/>
      </c>
    </row>
    <row r="804" spans="1:23" s="401" customFormat="1" ht="24" hidden="1" customHeight="1">
      <c r="A804" s="366" t="s">
        <v>5644</v>
      </c>
      <c r="B804" s="408" t="s">
        <v>0</v>
      </c>
      <c r="C804" s="408" t="s">
        <v>2490</v>
      </c>
      <c r="D804" s="408" t="s">
        <v>2494</v>
      </c>
      <c r="E804" s="409" t="s">
        <v>2235</v>
      </c>
      <c r="F804" s="410">
        <f>G804</f>
        <v>10</v>
      </c>
      <c r="G804" s="410">
        <f>[5]내역서!F804</f>
        <v>10</v>
      </c>
      <c r="H804" s="410">
        <v>0</v>
      </c>
      <c r="I804" s="410">
        <f>G804-H804</f>
        <v>10</v>
      </c>
      <c r="J804" s="410">
        <f>내역서!F808</f>
        <v>0</v>
      </c>
      <c r="K804" s="411">
        <v>141146.5</v>
      </c>
      <c r="L804" s="412">
        <f>INT($J804*K804)</f>
        <v>0</v>
      </c>
      <c r="M804" s="411">
        <v>128032.8</v>
      </c>
      <c r="N804" s="412">
        <f>INT($J804*M804)</f>
        <v>0</v>
      </c>
      <c r="O804" s="411">
        <v>116638.6</v>
      </c>
      <c r="P804" s="412">
        <f>INT($J804*O804)</f>
        <v>0</v>
      </c>
      <c r="Q804" s="411">
        <f>+K804+M804+O804</f>
        <v>385817.9</v>
      </c>
      <c r="R804" s="412">
        <f>L804+N804+P804</f>
        <v>0</v>
      </c>
      <c r="S804" s="412"/>
      <c r="T804" s="412"/>
      <c r="U804" s="412"/>
      <c r="V804" s="409" t="s">
        <v>0</v>
      </c>
      <c r="W804" s="617" t="str">
        <f>+IF(J804&lt;0,"ng","")</f>
        <v/>
      </c>
    </row>
    <row r="805" spans="1:23" ht="24" hidden="1" customHeight="1">
      <c r="A805" s="372" t="s">
        <v>5594</v>
      </c>
      <c r="B805" s="413" t="s">
        <v>0</v>
      </c>
      <c r="C805" s="413" t="s">
        <v>944</v>
      </c>
      <c r="D805" s="413" t="s">
        <v>947</v>
      </c>
      <c r="E805" s="414" t="s">
        <v>768</v>
      </c>
      <c r="F805" s="415">
        <f t="shared" si="995"/>
        <v>10</v>
      </c>
      <c r="G805" s="415">
        <f>[5]내역서!F805</f>
        <v>10</v>
      </c>
      <c r="H805" s="415">
        <v>0</v>
      </c>
      <c r="I805" s="415">
        <f t="shared" si="1006"/>
        <v>10</v>
      </c>
      <c r="J805" s="415">
        <f>내역서!F809</f>
        <v>0</v>
      </c>
      <c r="K805" s="416">
        <v>141146.5</v>
      </c>
      <c r="L805" s="417">
        <f t="shared" si="997"/>
        <v>0</v>
      </c>
      <c r="M805" s="416">
        <v>128032.8</v>
      </c>
      <c r="N805" s="417">
        <f t="shared" si="998"/>
        <v>0</v>
      </c>
      <c r="O805" s="416">
        <v>116638.6</v>
      </c>
      <c r="P805" s="417">
        <f t="shared" si="999"/>
        <v>0</v>
      </c>
      <c r="Q805" s="416">
        <f t="shared" si="1000"/>
        <v>385817.9</v>
      </c>
      <c r="R805" s="417">
        <f t="shared" si="964"/>
        <v>0</v>
      </c>
      <c r="S805" s="417">
        <f t="shared" ref="S805" si="1009">J805-J804</f>
        <v>0</v>
      </c>
      <c r="T805" s="417">
        <f t="shared" ref="T805:U805" si="1010">Q805-Q804</f>
        <v>0</v>
      </c>
      <c r="U805" s="417">
        <f t="shared" si="1010"/>
        <v>0</v>
      </c>
      <c r="V805" s="414"/>
      <c r="W805" s="619" t="str">
        <f t="shared" si="985"/>
        <v/>
      </c>
    </row>
    <row r="806" spans="1:23" s="401" customFormat="1" ht="24" hidden="1" customHeight="1">
      <c r="A806" s="366" t="s">
        <v>5547</v>
      </c>
      <c r="B806" s="408" t="s">
        <v>0</v>
      </c>
      <c r="C806" s="408" t="s">
        <v>2490</v>
      </c>
      <c r="D806" s="408" t="s">
        <v>2495</v>
      </c>
      <c r="E806" s="409" t="s">
        <v>2235</v>
      </c>
      <c r="F806" s="410">
        <f>G806</f>
        <v>4</v>
      </c>
      <c r="G806" s="410">
        <f>[5]내역서!F806</f>
        <v>4</v>
      </c>
      <c r="H806" s="410">
        <v>4</v>
      </c>
      <c r="I806" s="410">
        <f>G806-H806</f>
        <v>0</v>
      </c>
      <c r="J806" s="410">
        <f>내역서!F810</f>
        <v>0</v>
      </c>
      <c r="K806" s="411">
        <v>138345.5</v>
      </c>
      <c r="L806" s="412">
        <f>INT($J806*K806)</f>
        <v>0</v>
      </c>
      <c r="M806" s="411">
        <v>125477.6</v>
      </c>
      <c r="N806" s="412">
        <f>INT($J806*M806)</f>
        <v>0</v>
      </c>
      <c r="O806" s="411">
        <v>113554.4</v>
      </c>
      <c r="P806" s="412">
        <f>INT($J806*O806)</f>
        <v>0</v>
      </c>
      <c r="Q806" s="411">
        <f>+K806+M806+O806</f>
        <v>377377.5</v>
      </c>
      <c r="R806" s="412">
        <f>L806+N806+P806</f>
        <v>0</v>
      </c>
      <c r="S806" s="412"/>
      <c r="T806" s="412"/>
      <c r="U806" s="412"/>
      <c r="V806" s="409" t="s">
        <v>0</v>
      </c>
      <c r="W806" s="617" t="str">
        <f>+IF(J806&lt;0,"ng","")</f>
        <v/>
      </c>
    </row>
    <row r="807" spans="1:23" ht="24" hidden="1" customHeight="1">
      <c r="A807" s="372" t="s">
        <v>5434</v>
      </c>
      <c r="B807" s="413" t="s">
        <v>0</v>
      </c>
      <c r="C807" s="413" t="s">
        <v>944</v>
      </c>
      <c r="D807" s="413" t="s">
        <v>948</v>
      </c>
      <c r="E807" s="414" t="s">
        <v>768</v>
      </c>
      <c r="F807" s="415">
        <f t="shared" si="995"/>
        <v>4</v>
      </c>
      <c r="G807" s="415">
        <f>[5]내역서!F807</f>
        <v>4</v>
      </c>
      <c r="H807" s="415">
        <v>4</v>
      </c>
      <c r="I807" s="415">
        <f t="shared" si="1006"/>
        <v>0</v>
      </c>
      <c r="J807" s="415">
        <f>내역서!F811</f>
        <v>0</v>
      </c>
      <c r="K807" s="416">
        <v>138345.5</v>
      </c>
      <c r="L807" s="417">
        <f t="shared" si="997"/>
        <v>0</v>
      </c>
      <c r="M807" s="416">
        <v>125477.6</v>
      </c>
      <c r="N807" s="417">
        <f t="shared" si="998"/>
        <v>0</v>
      </c>
      <c r="O807" s="416">
        <v>113554.4</v>
      </c>
      <c r="P807" s="417">
        <f t="shared" si="999"/>
        <v>0</v>
      </c>
      <c r="Q807" s="416">
        <f t="shared" si="1000"/>
        <v>377377.5</v>
      </c>
      <c r="R807" s="417">
        <f t="shared" si="964"/>
        <v>0</v>
      </c>
      <c r="S807" s="417">
        <f t="shared" ref="S807" si="1011">J807-J806</f>
        <v>0</v>
      </c>
      <c r="T807" s="417">
        <f t="shared" ref="T807:U807" si="1012">Q807-Q806</f>
        <v>0</v>
      </c>
      <c r="U807" s="417">
        <f t="shared" si="1012"/>
        <v>0</v>
      </c>
      <c r="V807" s="414"/>
      <c r="W807" s="619" t="str">
        <f t="shared" si="985"/>
        <v/>
      </c>
    </row>
    <row r="808" spans="1:23" s="401" customFormat="1" ht="24" hidden="1" customHeight="1">
      <c r="A808" s="366" t="s">
        <v>2055</v>
      </c>
      <c r="B808" s="408" t="s">
        <v>0</v>
      </c>
      <c r="C808" s="408" t="s">
        <v>2444</v>
      </c>
      <c r="D808" s="408" t="s">
        <v>57</v>
      </c>
      <c r="E808" s="409" t="s">
        <v>2235</v>
      </c>
      <c r="F808" s="410">
        <f>G808</f>
        <v>34</v>
      </c>
      <c r="G808" s="410">
        <f>[5]내역서!F808</f>
        <v>34</v>
      </c>
      <c r="H808" s="410">
        <v>34</v>
      </c>
      <c r="I808" s="410">
        <f>G808-H808</f>
        <v>0</v>
      </c>
      <c r="J808" s="410">
        <f>내역서!F812</f>
        <v>0</v>
      </c>
      <c r="K808" s="411">
        <v>17309.900000000001</v>
      </c>
      <c r="L808" s="412">
        <f>INT($J808*K808)</f>
        <v>0</v>
      </c>
      <c r="M808" s="411">
        <v>29405.599999999999</v>
      </c>
      <c r="N808" s="412">
        <f>INT($J808*M808)</f>
        <v>0</v>
      </c>
      <c r="O808" s="411">
        <v>16685.400000000001</v>
      </c>
      <c r="P808" s="412">
        <f>INT($J808*O808)</f>
        <v>0</v>
      </c>
      <c r="Q808" s="411">
        <f>+K808+M808+O808</f>
        <v>63400.9</v>
      </c>
      <c r="R808" s="412">
        <f>L808+N808+P808</f>
        <v>0</v>
      </c>
      <c r="S808" s="412"/>
      <c r="T808" s="412"/>
      <c r="U808" s="412"/>
      <c r="V808" s="409" t="s">
        <v>0</v>
      </c>
      <c r="W808" s="617" t="str">
        <f>+IF(J808&lt;0,"ng","")</f>
        <v/>
      </c>
    </row>
    <row r="809" spans="1:23" ht="24" hidden="1" customHeight="1">
      <c r="A809" s="372" t="s">
        <v>5645</v>
      </c>
      <c r="B809" s="413" t="s">
        <v>0</v>
      </c>
      <c r="C809" s="413" t="s">
        <v>910</v>
      </c>
      <c r="D809" s="413" t="s">
        <v>57</v>
      </c>
      <c r="E809" s="414" t="s">
        <v>768</v>
      </c>
      <c r="F809" s="415">
        <f t="shared" si="995"/>
        <v>34</v>
      </c>
      <c r="G809" s="415">
        <f>[5]내역서!F809</f>
        <v>34</v>
      </c>
      <c r="H809" s="415">
        <v>34</v>
      </c>
      <c r="I809" s="415">
        <f t="shared" si="1006"/>
        <v>0</v>
      </c>
      <c r="J809" s="415">
        <f>내역서!F813</f>
        <v>0</v>
      </c>
      <c r="K809" s="416">
        <v>17309.900000000001</v>
      </c>
      <c r="L809" s="417">
        <f t="shared" si="997"/>
        <v>0</v>
      </c>
      <c r="M809" s="416">
        <v>29405.599999999999</v>
      </c>
      <c r="N809" s="417">
        <f t="shared" si="998"/>
        <v>0</v>
      </c>
      <c r="O809" s="416">
        <v>16685.400000000001</v>
      </c>
      <c r="P809" s="417">
        <f t="shared" si="999"/>
        <v>0</v>
      </c>
      <c r="Q809" s="416">
        <f t="shared" si="1000"/>
        <v>63400.9</v>
      </c>
      <c r="R809" s="417">
        <f t="shared" si="964"/>
        <v>0</v>
      </c>
      <c r="S809" s="417">
        <f t="shared" ref="S809" si="1013">J809-J808</f>
        <v>0</v>
      </c>
      <c r="T809" s="417">
        <f t="shared" ref="T809:U809" si="1014">Q809-Q808</f>
        <v>0</v>
      </c>
      <c r="U809" s="417">
        <f t="shared" si="1014"/>
        <v>0</v>
      </c>
      <c r="V809" s="414"/>
      <c r="W809" s="619" t="str">
        <f t="shared" si="985"/>
        <v/>
      </c>
    </row>
    <row r="810" spans="1:23" s="401" customFormat="1" ht="24" hidden="1" customHeight="1">
      <c r="A810" s="366" t="s">
        <v>5646</v>
      </c>
      <c r="B810" s="408" t="s">
        <v>0</v>
      </c>
      <c r="C810" s="408" t="s">
        <v>2444</v>
      </c>
      <c r="D810" s="408" t="s">
        <v>58</v>
      </c>
      <c r="E810" s="409" t="s">
        <v>2235</v>
      </c>
      <c r="F810" s="410">
        <f>G810</f>
        <v>16</v>
      </c>
      <c r="G810" s="410">
        <f>[5]내역서!F810</f>
        <v>16</v>
      </c>
      <c r="H810" s="410">
        <v>16</v>
      </c>
      <c r="I810" s="410">
        <f>G810-H810</f>
        <v>0</v>
      </c>
      <c r="J810" s="410">
        <f>내역서!F814</f>
        <v>0</v>
      </c>
      <c r="K810" s="411">
        <v>19654.099999999999</v>
      </c>
      <c r="L810" s="412">
        <f>INT($J810*K810)</f>
        <v>0</v>
      </c>
      <c r="M810" s="411">
        <v>33388</v>
      </c>
      <c r="N810" s="412">
        <f>INT($J810*M810)</f>
        <v>0</v>
      </c>
      <c r="O810" s="411">
        <v>18945.599999999999</v>
      </c>
      <c r="P810" s="412">
        <f>INT($J810*O810)</f>
        <v>0</v>
      </c>
      <c r="Q810" s="411">
        <f>+K810+M810+O810</f>
        <v>71987.7</v>
      </c>
      <c r="R810" s="412">
        <f>L810+N810+P810</f>
        <v>0</v>
      </c>
      <c r="S810" s="412"/>
      <c r="T810" s="412"/>
      <c r="U810" s="412"/>
      <c r="V810" s="409" t="s">
        <v>0</v>
      </c>
      <c r="W810" s="617" t="str">
        <f>+IF(J810&lt;0,"ng","")</f>
        <v/>
      </c>
    </row>
    <row r="811" spans="1:23" ht="24" hidden="1" customHeight="1">
      <c r="A811" s="372" t="s">
        <v>2072</v>
      </c>
      <c r="B811" s="413" t="s">
        <v>0</v>
      </c>
      <c r="C811" s="413" t="s">
        <v>910</v>
      </c>
      <c r="D811" s="413" t="s">
        <v>58</v>
      </c>
      <c r="E811" s="414" t="s">
        <v>768</v>
      </c>
      <c r="F811" s="415">
        <f t="shared" si="995"/>
        <v>16</v>
      </c>
      <c r="G811" s="415">
        <f>[5]내역서!F811</f>
        <v>16</v>
      </c>
      <c r="H811" s="415">
        <v>16</v>
      </c>
      <c r="I811" s="415">
        <f t="shared" si="1006"/>
        <v>0</v>
      </c>
      <c r="J811" s="415">
        <f>내역서!F815</f>
        <v>0</v>
      </c>
      <c r="K811" s="416">
        <v>19654.099999999999</v>
      </c>
      <c r="L811" s="417">
        <f t="shared" si="997"/>
        <v>0</v>
      </c>
      <c r="M811" s="416">
        <v>33388</v>
      </c>
      <c r="N811" s="417">
        <f t="shared" si="998"/>
        <v>0</v>
      </c>
      <c r="O811" s="416">
        <v>18945.599999999999</v>
      </c>
      <c r="P811" s="417">
        <f t="shared" si="999"/>
        <v>0</v>
      </c>
      <c r="Q811" s="416">
        <f t="shared" si="1000"/>
        <v>71987.7</v>
      </c>
      <c r="R811" s="417">
        <f t="shared" si="964"/>
        <v>0</v>
      </c>
      <c r="S811" s="417">
        <f t="shared" ref="S811" si="1015">J811-J810</f>
        <v>0</v>
      </c>
      <c r="T811" s="417">
        <f t="shared" ref="T811:U811" si="1016">Q811-Q810</f>
        <v>0</v>
      </c>
      <c r="U811" s="417">
        <f t="shared" si="1016"/>
        <v>0</v>
      </c>
      <c r="V811" s="414"/>
      <c r="W811" s="619" t="str">
        <f t="shared" si="985"/>
        <v/>
      </c>
    </row>
    <row r="812" spans="1:23" s="401" customFormat="1" ht="24" hidden="1" customHeight="1">
      <c r="A812" s="366" t="s">
        <v>5647</v>
      </c>
      <c r="B812" s="408" t="s">
        <v>0</v>
      </c>
      <c r="C812" s="408" t="s">
        <v>2444</v>
      </c>
      <c r="D812" s="408" t="s">
        <v>59</v>
      </c>
      <c r="E812" s="409" t="s">
        <v>2235</v>
      </c>
      <c r="F812" s="410">
        <f>G812</f>
        <v>10</v>
      </c>
      <c r="G812" s="410">
        <f>[5]내역서!F812</f>
        <v>10</v>
      </c>
      <c r="H812" s="410">
        <v>10</v>
      </c>
      <c r="I812" s="410">
        <f>G812-H812</f>
        <v>0</v>
      </c>
      <c r="J812" s="410">
        <f>내역서!F816</f>
        <v>0</v>
      </c>
      <c r="K812" s="411">
        <v>17952</v>
      </c>
      <c r="L812" s="412">
        <f>INT($J812*K812)</f>
        <v>0</v>
      </c>
      <c r="M812" s="411">
        <v>30496.799999999999</v>
      </c>
      <c r="N812" s="412">
        <f>INT($J812*M812)</f>
        <v>0</v>
      </c>
      <c r="O812" s="411">
        <v>17305.3</v>
      </c>
      <c r="P812" s="412">
        <f>INT($J812*O812)</f>
        <v>0</v>
      </c>
      <c r="Q812" s="411">
        <f>+K812+M812+O812</f>
        <v>65754.100000000006</v>
      </c>
      <c r="R812" s="412">
        <f>L812+N812+P812</f>
        <v>0</v>
      </c>
      <c r="S812" s="412"/>
      <c r="T812" s="412"/>
      <c r="U812" s="412"/>
      <c r="V812" s="409" t="s">
        <v>0</v>
      </c>
      <c r="W812" s="617" t="str">
        <f>+IF(J812&lt;0,"ng","")</f>
        <v/>
      </c>
    </row>
    <row r="813" spans="1:23" ht="24" hidden="1" customHeight="1">
      <c r="A813" s="372" t="s">
        <v>5648</v>
      </c>
      <c r="B813" s="413" t="s">
        <v>0</v>
      </c>
      <c r="C813" s="413" t="s">
        <v>910</v>
      </c>
      <c r="D813" s="413" t="s">
        <v>59</v>
      </c>
      <c r="E813" s="414" t="s">
        <v>768</v>
      </c>
      <c r="F813" s="415">
        <f t="shared" si="995"/>
        <v>10</v>
      </c>
      <c r="G813" s="415">
        <f>[5]내역서!F813</f>
        <v>10</v>
      </c>
      <c r="H813" s="415">
        <v>10</v>
      </c>
      <c r="I813" s="415">
        <f t="shared" si="1006"/>
        <v>0</v>
      </c>
      <c r="J813" s="415">
        <f>내역서!F817</f>
        <v>0</v>
      </c>
      <c r="K813" s="416">
        <v>17952</v>
      </c>
      <c r="L813" s="417">
        <f t="shared" si="997"/>
        <v>0</v>
      </c>
      <c r="M813" s="416">
        <v>30496.799999999999</v>
      </c>
      <c r="N813" s="417">
        <f t="shared" si="998"/>
        <v>0</v>
      </c>
      <c r="O813" s="416">
        <v>17305.3</v>
      </c>
      <c r="P813" s="417">
        <f t="shared" si="999"/>
        <v>0</v>
      </c>
      <c r="Q813" s="416">
        <f t="shared" si="1000"/>
        <v>65754.100000000006</v>
      </c>
      <c r="R813" s="417">
        <f t="shared" si="964"/>
        <v>0</v>
      </c>
      <c r="S813" s="417">
        <f t="shared" ref="S813" si="1017">J813-J812</f>
        <v>0</v>
      </c>
      <c r="T813" s="417">
        <f t="shared" ref="T813:U813" si="1018">Q813-Q812</f>
        <v>0</v>
      </c>
      <c r="U813" s="417">
        <f t="shared" si="1018"/>
        <v>0</v>
      </c>
      <c r="V813" s="414"/>
      <c r="W813" s="619" t="str">
        <f t="shared" si="985"/>
        <v/>
      </c>
    </row>
    <row r="814" spans="1:23" s="401" customFormat="1" ht="24" hidden="1" customHeight="1">
      <c r="A814" s="366" t="s">
        <v>2055</v>
      </c>
      <c r="B814" s="408" t="s">
        <v>0</v>
      </c>
      <c r="C814" s="408" t="s">
        <v>2444</v>
      </c>
      <c r="D814" s="408" t="s">
        <v>60</v>
      </c>
      <c r="E814" s="409" t="s">
        <v>2235</v>
      </c>
      <c r="F814" s="410">
        <f>G814</f>
        <v>4</v>
      </c>
      <c r="G814" s="410">
        <f>[5]내역서!F814</f>
        <v>4</v>
      </c>
      <c r="H814" s="410">
        <v>4</v>
      </c>
      <c r="I814" s="410">
        <f>G814-H814</f>
        <v>0</v>
      </c>
      <c r="J814" s="410">
        <f>내역서!F818</f>
        <v>0</v>
      </c>
      <c r="K814" s="411">
        <v>17732.400000000001</v>
      </c>
      <c r="L814" s="412">
        <f>INT($J814*K814)</f>
        <v>0</v>
      </c>
      <c r="M814" s="411">
        <v>30124</v>
      </c>
      <c r="N814" s="412">
        <f>INT($J814*M814)</f>
        <v>0</v>
      </c>
      <c r="O814" s="411">
        <v>17093.2</v>
      </c>
      <c r="P814" s="412">
        <f>INT($J814*O814)</f>
        <v>0</v>
      </c>
      <c r="Q814" s="411">
        <f>+K814+M814+O814</f>
        <v>64949.600000000006</v>
      </c>
      <c r="R814" s="412">
        <f>L814+N814+P814</f>
        <v>0</v>
      </c>
      <c r="S814" s="412"/>
      <c r="T814" s="412"/>
      <c r="U814" s="412"/>
      <c r="V814" s="409" t="s">
        <v>0</v>
      </c>
      <c r="W814" s="617" t="str">
        <f>+IF(J814&lt;0,"ng","")</f>
        <v/>
      </c>
    </row>
    <row r="815" spans="1:23" ht="24" hidden="1" customHeight="1">
      <c r="A815" s="372" t="s">
        <v>5649</v>
      </c>
      <c r="B815" s="413" t="s">
        <v>0</v>
      </c>
      <c r="C815" s="413" t="s">
        <v>910</v>
      </c>
      <c r="D815" s="413" t="s">
        <v>60</v>
      </c>
      <c r="E815" s="414" t="s">
        <v>768</v>
      </c>
      <c r="F815" s="415">
        <f t="shared" si="995"/>
        <v>4</v>
      </c>
      <c r="G815" s="415">
        <f>[5]내역서!F815</f>
        <v>4</v>
      </c>
      <c r="H815" s="415">
        <v>4</v>
      </c>
      <c r="I815" s="415">
        <f t="shared" si="1006"/>
        <v>0</v>
      </c>
      <c r="J815" s="415">
        <f>내역서!F819</f>
        <v>0</v>
      </c>
      <c r="K815" s="416">
        <v>17732.400000000001</v>
      </c>
      <c r="L815" s="417">
        <f t="shared" si="997"/>
        <v>0</v>
      </c>
      <c r="M815" s="416">
        <v>30124</v>
      </c>
      <c r="N815" s="417">
        <f t="shared" si="998"/>
        <v>0</v>
      </c>
      <c r="O815" s="416">
        <v>17093.2</v>
      </c>
      <c r="P815" s="417">
        <f t="shared" si="999"/>
        <v>0</v>
      </c>
      <c r="Q815" s="416">
        <f t="shared" si="1000"/>
        <v>64949.600000000006</v>
      </c>
      <c r="R815" s="417">
        <f t="shared" si="964"/>
        <v>0</v>
      </c>
      <c r="S815" s="417">
        <f t="shared" ref="S815" si="1019">J815-J814</f>
        <v>0</v>
      </c>
      <c r="T815" s="417">
        <f t="shared" ref="T815:U815" si="1020">Q815-Q814</f>
        <v>0</v>
      </c>
      <c r="U815" s="417">
        <f t="shared" si="1020"/>
        <v>0</v>
      </c>
      <c r="V815" s="414"/>
      <c r="W815" s="619" t="str">
        <f t="shared" si="985"/>
        <v/>
      </c>
    </row>
    <row r="816" spans="1:23" s="401" customFormat="1" ht="24" hidden="1" customHeight="1">
      <c r="A816" s="366" t="s">
        <v>4295</v>
      </c>
      <c r="B816" s="408" t="s">
        <v>0</v>
      </c>
      <c r="C816" s="408" t="s">
        <v>2466</v>
      </c>
      <c r="D816" s="408" t="s">
        <v>2496</v>
      </c>
      <c r="E816" s="409" t="s">
        <v>2104</v>
      </c>
      <c r="F816" s="410">
        <f>G816</f>
        <v>776.95999999999901</v>
      </c>
      <c r="G816" s="410">
        <f>[5]내역서!F816</f>
        <v>776.95999999999901</v>
      </c>
      <c r="H816" s="410">
        <v>776.95999999999901</v>
      </c>
      <c r="I816" s="410">
        <f>G816-H816</f>
        <v>0</v>
      </c>
      <c r="J816" s="410">
        <f>내역서!F820</f>
        <v>0</v>
      </c>
      <c r="K816" s="411">
        <v>28829.3</v>
      </c>
      <c r="L816" s="412">
        <f>INT($J816*K816)</f>
        <v>0</v>
      </c>
      <c r="M816" s="411">
        <v>31599</v>
      </c>
      <c r="N816" s="412">
        <f>INT($J816*M816)</f>
        <v>0</v>
      </c>
      <c r="O816" s="411">
        <v>5402.8</v>
      </c>
      <c r="P816" s="412">
        <f>INT($J816*O816)</f>
        <v>0</v>
      </c>
      <c r="Q816" s="411">
        <f>+K816+M816+O816</f>
        <v>65831.100000000006</v>
      </c>
      <c r="R816" s="412">
        <f>L816+N816+P816</f>
        <v>0</v>
      </c>
      <c r="S816" s="412"/>
      <c r="T816" s="412"/>
      <c r="U816" s="412"/>
      <c r="V816" s="409" t="s">
        <v>0</v>
      </c>
      <c r="W816" s="617" t="str">
        <f>+IF(J816&lt;0,"ng","")</f>
        <v/>
      </c>
    </row>
    <row r="817" spans="1:23" ht="24" hidden="1" customHeight="1">
      <c r="A817" s="372" t="s">
        <v>2072</v>
      </c>
      <c r="B817" s="413" t="s">
        <v>0</v>
      </c>
      <c r="C817" s="413" t="s">
        <v>930</v>
      </c>
      <c r="D817" s="413" t="s">
        <v>949</v>
      </c>
      <c r="E817" s="414" t="s">
        <v>671</v>
      </c>
      <c r="F817" s="415">
        <f t="shared" si="995"/>
        <v>776.95999999999913</v>
      </c>
      <c r="G817" s="415">
        <f>[5]내역서!F817</f>
        <v>776.95999999999913</v>
      </c>
      <c r="H817" s="415">
        <v>776.95999999999913</v>
      </c>
      <c r="I817" s="415">
        <f t="shared" si="1006"/>
        <v>0</v>
      </c>
      <c r="J817" s="415">
        <f>내역서!F821</f>
        <v>0</v>
      </c>
      <c r="K817" s="416">
        <v>28829.3</v>
      </c>
      <c r="L817" s="417">
        <f t="shared" si="997"/>
        <v>0</v>
      </c>
      <c r="M817" s="416">
        <v>31599</v>
      </c>
      <c r="N817" s="417">
        <f t="shared" si="998"/>
        <v>0</v>
      </c>
      <c r="O817" s="416">
        <v>5402.8</v>
      </c>
      <c r="P817" s="417">
        <f t="shared" si="999"/>
        <v>0</v>
      </c>
      <c r="Q817" s="416">
        <f t="shared" si="1000"/>
        <v>65831.100000000006</v>
      </c>
      <c r="R817" s="417">
        <f t="shared" si="964"/>
        <v>0</v>
      </c>
      <c r="S817" s="417">
        <f t="shared" ref="S817" si="1021">J817-J816</f>
        <v>0</v>
      </c>
      <c r="T817" s="417">
        <f t="shared" ref="T817:U817" si="1022">Q817-Q816</f>
        <v>0</v>
      </c>
      <c r="U817" s="417">
        <f t="shared" si="1022"/>
        <v>0</v>
      </c>
      <c r="V817" s="414"/>
      <c r="W817" s="619" t="str">
        <f t="shared" si="985"/>
        <v/>
      </c>
    </row>
    <row r="818" spans="1:23" s="401" customFormat="1" ht="24" hidden="1" customHeight="1">
      <c r="A818" s="366" t="s">
        <v>2055</v>
      </c>
      <c r="B818" s="408" t="s">
        <v>0</v>
      </c>
      <c r="C818" s="408" t="s">
        <v>2449</v>
      </c>
      <c r="D818" s="408" t="s">
        <v>2450</v>
      </c>
      <c r="E818" s="409" t="s">
        <v>2235</v>
      </c>
      <c r="F818" s="410">
        <f>G818</f>
        <v>16</v>
      </c>
      <c r="G818" s="410">
        <f>[5]내역서!F818</f>
        <v>16</v>
      </c>
      <c r="H818" s="410">
        <v>16</v>
      </c>
      <c r="I818" s="410">
        <f>G818-H818</f>
        <v>0</v>
      </c>
      <c r="J818" s="410">
        <f>내역서!F822</f>
        <v>0</v>
      </c>
      <c r="K818" s="411">
        <v>18828.5</v>
      </c>
      <c r="L818" s="412">
        <f>INT($J818*K818)</f>
        <v>0</v>
      </c>
      <c r="M818" s="411">
        <v>206630.39999999999</v>
      </c>
      <c r="N818" s="412">
        <f>INT($J818*M818)</f>
        <v>0</v>
      </c>
      <c r="O818" s="411">
        <v>36560</v>
      </c>
      <c r="P818" s="412">
        <f>INT($J818*O818)</f>
        <v>0</v>
      </c>
      <c r="Q818" s="411">
        <f>+K818+M818+O818</f>
        <v>262018.9</v>
      </c>
      <c r="R818" s="412">
        <f>L818+N818+P818</f>
        <v>0</v>
      </c>
      <c r="S818" s="412"/>
      <c r="T818" s="412"/>
      <c r="U818" s="412"/>
      <c r="V818" s="409" t="s">
        <v>0</v>
      </c>
      <c r="W818" s="617" t="str">
        <f>+IF(J818&lt;0,"ng","")</f>
        <v/>
      </c>
    </row>
    <row r="819" spans="1:23" ht="24" hidden="1" customHeight="1">
      <c r="A819" s="372" t="s">
        <v>2072</v>
      </c>
      <c r="B819" s="413" t="s">
        <v>0</v>
      </c>
      <c r="C819" s="413" t="s">
        <v>914</v>
      </c>
      <c r="D819" s="413" t="s">
        <v>915</v>
      </c>
      <c r="E819" s="414" t="s">
        <v>768</v>
      </c>
      <c r="F819" s="415">
        <f t="shared" si="995"/>
        <v>16</v>
      </c>
      <c r="G819" s="415">
        <f>[5]내역서!F819</f>
        <v>16</v>
      </c>
      <c r="H819" s="415">
        <v>16</v>
      </c>
      <c r="I819" s="415">
        <f t="shared" si="1006"/>
        <v>0</v>
      </c>
      <c r="J819" s="415">
        <f>내역서!F823</f>
        <v>0</v>
      </c>
      <c r="K819" s="416">
        <v>18828.5</v>
      </c>
      <c r="L819" s="417">
        <f t="shared" si="997"/>
        <v>0</v>
      </c>
      <c r="M819" s="416">
        <v>206630.39999999999</v>
      </c>
      <c r="N819" s="417">
        <f t="shared" si="998"/>
        <v>0</v>
      </c>
      <c r="O819" s="416">
        <v>36560</v>
      </c>
      <c r="P819" s="417">
        <f t="shared" si="999"/>
        <v>0</v>
      </c>
      <c r="Q819" s="416">
        <f t="shared" si="1000"/>
        <v>262018.9</v>
      </c>
      <c r="R819" s="417">
        <f t="shared" si="964"/>
        <v>0</v>
      </c>
      <c r="S819" s="417">
        <f t="shared" ref="S819" si="1023">J819-J818</f>
        <v>0</v>
      </c>
      <c r="T819" s="417">
        <f t="shared" ref="T819:U819" si="1024">Q819-Q818</f>
        <v>0</v>
      </c>
      <c r="U819" s="417">
        <f t="shared" si="1024"/>
        <v>0</v>
      </c>
      <c r="V819" s="414"/>
      <c r="W819" s="619" t="str">
        <f t="shared" si="985"/>
        <v/>
      </c>
    </row>
    <row r="820" spans="1:23" s="401" customFormat="1" ht="24" hidden="1" customHeight="1">
      <c r="A820" s="366" t="s">
        <v>2055</v>
      </c>
      <c r="B820" s="408" t="s">
        <v>0</v>
      </c>
      <c r="C820" s="408" t="s">
        <v>2449</v>
      </c>
      <c r="D820" s="408" t="s">
        <v>52</v>
      </c>
      <c r="E820" s="409" t="s">
        <v>2235</v>
      </c>
      <c r="F820" s="410">
        <f>G820</f>
        <v>2</v>
      </c>
      <c r="G820" s="410">
        <f>[5]내역서!F820</f>
        <v>2</v>
      </c>
      <c r="H820" s="410">
        <v>2</v>
      </c>
      <c r="I820" s="410">
        <f>G820-H820</f>
        <v>0</v>
      </c>
      <c r="J820" s="410">
        <f>내역서!F824</f>
        <v>0</v>
      </c>
      <c r="K820" s="411">
        <v>21476.799999999999</v>
      </c>
      <c r="L820" s="412">
        <f>INT($J820*K820)</f>
        <v>0</v>
      </c>
      <c r="M820" s="411">
        <v>230004</v>
      </c>
      <c r="N820" s="412">
        <f>INT($J820*M820)</f>
        <v>0</v>
      </c>
      <c r="O820" s="411">
        <v>43502.1</v>
      </c>
      <c r="P820" s="412">
        <f>INT($J820*O820)</f>
        <v>0</v>
      </c>
      <c r="Q820" s="411">
        <f>+K820+M820+O820</f>
        <v>294982.89999999997</v>
      </c>
      <c r="R820" s="412">
        <f>L820+N820+P820</f>
        <v>0</v>
      </c>
      <c r="S820" s="412"/>
      <c r="T820" s="412"/>
      <c r="U820" s="412"/>
      <c r="V820" s="409" t="s">
        <v>0</v>
      </c>
      <c r="W820" s="617" t="str">
        <f>+IF(J820&lt;0,"ng","")</f>
        <v/>
      </c>
    </row>
    <row r="821" spans="1:23" ht="24" hidden="1" customHeight="1">
      <c r="A821" s="372" t="s">
        <v>5549</v>
      </c>
      <c r="B821" s="413" t="s">
        <v>0</v>
      </c>
      <c r="C821" s="413" t="s">
        <v>914</v>
      </c>
      <c r="D821" s="413" t="s">
        <v>52</v>
      </c>
      <c r="E821" s="414" t="s">
        <v>768</v>
      </c>
      <c r="F821" s="415">
        <f t="shared" si="995"/>
        <v>2</v>
      </c>
      <c r="G821" s="415">
        <f>[5]내역서!F821</f>
        <v>2</v>
      </c>
      <c r="H821" s="415">
        <v>2</v>
      </c>
      <c r="I821" s="415">
        <f t="shared" si="1006"/>
        <v>0</v>
      </c>
      <c r="J821" s="415">
        <f>내역서!F825</f>
        <v>0</v>
      </c>
      <c r="K821" s="416">
        <v>21476.799999999999</v>
      </c>
      <c r="L821" s="417">
        <f t="shared" si="997"/>
        <v>0</v>
      </c>
      <c r="M821" s="416">
        <v>230004</v>
      </c>
      <c r="N821" s="417">
        <f t="shared" si="998"/>
        <v>0</v>
      </c>
      <c r="O821" s="416">
        <v>43502.1</v>
      </c>
      <c r="P821" s="417">
        <f t="shared" si="999"/>
        <v>0</v>
      </c>
      <c r="Q821" s="416">
        <f t="shared" si="1000"/>
        <v>294982.89999999997</v>
      </c>
      <c r="R821" s="417">
        <f t="shared" si="964"/>
        <v>0</v>
      </c>
      <c r="S821" s="417">
        <f t="shared" ref="S821" si="1025">J821-J820</f>
        <v>0</v>
      </c>
      <c r="T821" s="417">
        <f t="shared" ref="T821:U821" si="1026">Q821-Q820</f>
        <v>0</v>
      </c>
      <c r="U821" s="417">
        <f t="shared" si="1026"/>
        <v>0</v>
      </c>
      <c r="V821" s="414"/>
      <c r="W821" s="619" t="str">
        <f t="shared" si="985"/>
        <v/>
      </c>
    </row>
    <row r="822" spans="1:23" s="401" customFormat="1" ht="24" hidden="1" customHeight="1">
      <c r="A822" s="366" t="s">
        <v>2055</v>
      </c>
      <c r="B822" s="408" t="s">
        <v>0</v>
      </c>
      <c r="C822" s="408" t="s">
        <v>2449</v>
      </c>
      <c r="D822" s="408" t="s">
        <v>53</v>
      </c>
      <c r="E822" s="409" t="s">
        <v>2235</v>
      </c>
      <c r="F822" s="410">
        <f>G822</f>
        <v>22</v>
      </c>
      <c r="G822" s="410">
        <f>[5]내역서!F822</f>
        <v>22</v>
      </c>
      <c r="H822" s="410">
        <v>22</v>
      </c>
      <c r="I822" s="410">
        <f>G822-H822</f>
        <v>0</v>
      </c>
      <c r="J822" s="410">
        <f>내역서!F826</f>
        <v>0</v>
      </c>
      <c r="K822" s="411">
        <v>26175.599999999999</v>
      </c>
      <c r="L822" s="412">
        <f>INT($J822*K822)</f>
        <v>0</v>
      </c>
      <c r="M822" s="411">
        <v>272816.8</v>
      </c>
      <c r="N822" s="412">
        <f>INT($J822*M822)</f>
        <v>0</v>
      </c>
      <c r="O822" s="411">
        <v>55207.8</v>
      </c>
      <c r="P822" s="412">
        <f>INT($J822*O822)</f>
        <v>0</v>
      </c>
      <c r="Q822" s="411">
        <f>+K822+M822+O822</f>
        <v>354200.19999999995</v>
      </c>
      <c r="R822" s="412">
        <f>L822+N822+P822</f>
        <v>0</v>
      </c>
      <c r="S822" s="412"/>
      <c r="T822" s="412"/>
      <c r="U822" s="412"/>
      <c r="V822" s="409" t="s">
        <v>0</v>
      </c>
      <c r="W822" s="617" t="str">
        <f>+IF(J822&lt;0,"ng","")</f>
        <v/>
      </c>
    </row>
    <row r="823" spans="1:23" ht="24" hidden="1" customHeight="1">
      <c r="A823" s="372" t="s">
        <v>5549</v>
      </c>
      <c r="B823" s="413" t="s">
        <v>0</v>
      </c>
      <c r="C823" s="413" t="s">
        <v>914</v>
      </c>
      <c r="D823" s="413" t="s">
        <v>53</v>
      </c>
      <c r="E823" s="414" t="s">
        <v>768</v>
      </c>
      <c r="F823" s="415">
        <f t="shared" si="995"/>
        <v>22</v>
      </c>
      <c r="G823" s="415">
        <f>[5]내역서!F823</f>
        <v>22</v>
      </c>
      <c r="H823" s="415">
        <v>22</v>
      </c>
      <c r="I823" s="415">
        <f t="shared" si="1006"/>
        <v>0</v>
      </c>
      <c r="J823" s="415">
        <f>내역서!F827</f>
        <v>0</v>
      </c>
      <c r="K823" s="416">
        <v>26175.599999999999</v>
      </c>
      <c r="L823" s="417">
        <f t="shared" si="997"/>
        <v>0</v>
      </c>
      <c r="M823" s="416">
        <v>272816.8</v>
      </c>
      <c r="N823" s="417">
        <f t="shared" si="998"/>
        <v>0</v>
      </c>
      <c r="O823" s="416">
        <v>55207.8</v>
      </c>
      <c r="P823" s="417">
        <f t="shared" si="999"/>
        <v>0</v>
      </c>
      <c r="Q823" s="416">
        <f t="shared" si="1000"/>
        <v>354200.19999999995</v>
      </c>
      <c r="R823" s="417">
        <f t="shared" si="964"/>
        <v>0</v>
      </c>
      <c r="S823" s="417">
        <f t="shared" ref="S823" si="1027">J823-J822</f>
        <v>0</v>
      </c>
      <c r="T823" s="417">
        <f t="shared" ref="T823:U823" si="1028">Q823-Q822</f>
        <v>0</v>
      </c>
      <c r="U823" s="417">
        <f t="shared" si="1028"/>
        <v>0</v>
      </c>
      <c r="V823" s="414"/>
      <c r="W823" s="619" t="str">
        <f t="shared" si="985"/>
        <v/>
      </c>
    </row>
    <row r="824" spans="1:23" s="401" customFormat="1" ht="24" hidden="1" customHeight="1">
      <c r="A824" s="366" t="s">
        <v>5650</v>
      </c>
      <c r="B824" s="408" t="s">
        <v>0</v>
      </c>
      <c r="C824" s="408" t="s">
        <v>2451</v>
      </c>
      <c r="D824" s="408" t="s">
        <v>54</v>
      </c>
      <c r="E824" s="409" t="s">
        <v>1860</v>
      </c>
      <c r="F824" s="410">
        <f>G824</f>
        <v>34</v>
      </c>
      <c r="G824" s="410">
        <f>[5]내역서!F824</f>
        <v>34</v>
      </c>
      <c r="H824" s="410">
        <v>34</v>
      </c>
      <c r="I824" s="410">
        <f>G824-H824</f>
        <v>0</v>
      </c>
      <c r="J824" s="410">
        <f>내역서!F828</f>
        <v>0</v>
      </c>
      <c r="K824" s="411">
        <v>2781.4</v>
      </c>
      <c r="L824" s="412">
        <f>INT($J824*K824)</f>
        <v>0</v>
      </c>
      <c r="M824" s="411">
        <v>0</v>
      </c>
      <c r="N824" s="412">
        <f>INT($J824*M824)</f>
        <v>0</v>
      </c>
      <c r="O824" s="411">
        <v>0</v>
      </c>
      <c r="P824" s="412">
        <f>INT($J824*O824)</f>
        <v>0</v>
      </c>
      <c r="Q824" s="411">
        <f>+K824+M824+O824</f>
        <v>2781.4</v>
      </c>
      <c r="R824" s="412">
        <f>L824+N824+P824</f>
        <v>0</v>
      </c>
      <c r="S824" s="412"/>
      <c r="T824" s="412"/>
      <c r="U824" s="412"/>
      <c r="V824" s="409" t="s">
        <v>0</v>
      </c>
      <c r="W824" s="617" t="str">
        <f>+IF(J824&lt;0,"ng","")</f>
        <v/>
      </c>
    </row>
    <row r="825" spans="1:23" ht="24" hidden="1" customHeight="1">
      <c r="A825" s="372" t="s">
        <v>2072</v>
      </c>
      <c r="B825" s="413" t="s">
        <v>0</v>
      </c>
      <c r="C825" s="413" t="s">
        <v>916</v>
      </c>
      <c r="D825" s="413" t="s">
        <v>54</v>
      </c>
      <c r="E825" s="414" t="s">
        <v>729</v>
      </c>
      <c r="F825" s="415">
        <f t="shared" si="995"/>
        <v>34</v>
      </c>
      <c r="G825" s="415">
        <f>[5]내역서!F825</f>
        <v>34</v>
      </c>
      <c r="H825" s="415">
        <v>34</v>
      </c>
      <c r="I825" s="415">
        <f t="shared" si="1006"/>
        <v>0</v>
      </c>
      <c r="J825" s="415">
        <f>내역서!F829</f>
        <v>0</v>
      </c>
      <c r="K825" s="416">
        <v>2781.4</v>
      </c>
      <c r="L825" s="417">
        <f t="shared" si="997"/>
        <v>0</v>
      </c>
      <c r="M825" s="416">
        <v>0</v>
      </c>
      <c r="N825" s="417">
        <f t="shared" si="998"/>
        <v>0</v>
      </c>
      <c r="O825" s="416">
        <v>0</v>
      </c>
      <c r="P825" s="417">
        <f t="shared" si="999"/>
        <v>0</v>
      </c>
      <c r="Q825" s="416">
        <f t="shared" si="1000"/>
        <v>2781.4</v>
      </c>
      <c r="R825" s="417">
        <f t="shared" si="964"/>
        <v>0</v>
      </c>
      <c r="S825" s="417">
        <f t="shared" ref="S825" si="1029">J825-J824</f>
        <v>0</v>
      </c>
      <c r="T825" s="417">
        <f t="shared" ref="T825:U825" si="1030">Q825-Q824</f>
        <v>0</v>
      </c>
      <c r="U825" s="417">
        <f t="shared" si="1030"/>
        <v>0</v>
      </c>
      <c r="V825" s="414"/>
      <c r="W825" s="619" t="str">
        <f t="shared" si="985"/>
        <v/>
      </c>
    </row>
    <row r="826" spans="1:23" s="460" customFormat="1" ht="24" hidden="1" customHeight="1">
      <c r="A826" s="366" t="s">
        <v>2055</v>
      </c>
      <c r="B826" s="408" t="s">
        <v>0</v>
      </c>
      <c r="C826" s="408" t="s">
        <v>2454</v>
      </c>
      <c r="D826" s="408" t="s">
        <v>2450</v>
      </c>
      <c r="E826" s="409" t="s">
        <v>2235</v>
      </c>
      <c r="F826" s="410">
        <f>G826</f>
        <v>35</v>
      </c>
      <c r="G826" s="410">
        <f>[5]내역서!F826</f>
        <v>35</v>
      </c>
      <c r="H826" s="410">
        <v>35</v>
      </c>
      <c r="I826" s="410">
        <f>G826-H826</f>
        <v>0</v>
      </c>
      <c r="J826" s="410">
        <f>내역서!F830</f>
        <v>0</v>
      </c>
      <c r="K826" s="411">
        <v>16889.900000000001</v>
      </c>
      <c r="L826" s="412">
        <f>INT($J826*K826)</f>
        <v>0</v>
      </c>
      <c r="M826" s="411">
        <v>186981.6</v>
      </c>
      <c r="N826" s="412">
        <f>INT($J826*M826)</f>
        <v>0</v>
      </c>
      <c r="O826" s="411">
        <v>32248.2</v>
      </c>
      <c r="P826" s="412">
        <f>INT($J826*O826)</f>
        <v>0</v>
      </c>
      <c r="Q826" s="411">
        <f>+K826+M826+O826</f>
        <v>236119.7</v>
      </c>
      <c r="R826" s="412">
        <f>L826+N826+P826</f>
        <v>0</v>
      </c>
      <c r="S826" s="412"/>
      <c r="T826" s="412"/>
      <c r="U826" s="412"/>
      <c r="V826" s="409" t="s">
        <v>0</v>
      </c>
      <c r="W826" s="617" t="str">
        <f>+IF(J826&lt;0,"ng","")</f>
        <v/>
      </c>
    </row>
    <row r="827" spans="1:23" s="73" customFormat="1" ht="24" hidden="1" customHeight="1">
      <c r="A827" s="372" t="s">
        <v>4298</v>
      </c>
      <c r="B827" s="413" t="s">
        <v>0</v>
      </c>
      <c r="C827" s="413" t="s">
        <v>918</v>
      </c>
      <c r="D827" s="413" t="s">
        <v>915</v>
      </c>
      <c r="E827" s="414" t="s">
        <v>768</v>
      </c>
      <c r="F827" s="415">
        <f t="shared" si="995"/>
        <v>35</v>
      </c>
      <c r="G827" s="415">
        <f>[5]내역서!F827</f>
        <v>35</v>
      </c>
      <c r="H827" s="415">
        <v>35</v>
      </c>
      <c r="I827" s="415">
        <f t="shared" si="1006"/>
        <v>0</v>
      </c>
      <c r="J827" s="415">
        <f>내역서!F831</f>
        <v>0</v>
      </c>
      <c r="K827" s="416">
        <v>16889.900000000001</v>
      </c>
      <c r="L827" s="417">
        <f t="shared" si="997"/>
        <v>0</v>
      </c>
      <c r="M827" s="416">
        <v>186981.6</v>
      </c>
      <c r="N827" s="417">
        <f t="shared" si="998"/>
        <v>0</v>
      </c>
      <c r="O827" s="416">
        <v>32248.2</v>
      </c>
      <c r="P827" s="417">
        <f t="shared" si="999"/>
        <v>0</v>
      </c>
      <c r="Q827" s="416">
        <f t="shared" si="1000"/>
        <v>236119.7</v>
      </c>
      <c r="R827" s="417">
        <f t="shared" si="964"/>
        <v>0</v>
      </c>
      <c r="S827" s="417">
        <f t="shared" ref="S827" si="1031">J827-J826</f>
        <v>0</v>
      </c>
      <c r="T827" s="417">
        <f t="shared" ref="T827:U827" si="1032">Q827-Q826</f>
        <v>0</v>
      </c>
      <c r="U827" s="417">
        <f t="shared" si="1032"/>
        <v>0</v>
      </c>
      <c r="V827" s="414"/>
      <c r="W827" s="619" t="str">
        <f t="shared" si="985"/>
        <v/>
      </c>
    </row>
    <row r="828" spans="1:23" s="401" customFormat="1" ht="24" hidden="1" customHeight="1">
      <c r="A828" s="366" t="s">
        <v>2055</v>
      </c>
      <c r="B828" s="408" t="s">
        <v>0</v>
      </c>
      <c r="C828" s="408" t="s">
        <v>2456</v>
      </c>
      <c r="D828" s="408" t="s">
        <v>54</v>
      </c>
      <c r="E828" s="409" t="s">
        <v>1860</v>
      </c>
      <c r="F828" s="410">
        <f>G828</f>
        <v>35</v>
      </c>
      <c r="G828" s="410">
        <f>[5]내역서!F828</f>
        <v>35</v>
      </c>
      <c r="H828" s="410">
        <v>35</v>
      </c>
      <c r="I828" s="410">
        <f>G828-H828</f>
        <v>0</v>
      </c>
      <c r="J828" s="410">
        <f>내역서!F832</f>
        <v>0</v>
      </c>
      <c r="K828" s="411">
        <v>12002.5</v>
      </c>
      <c r="L828" s="412">
        <f>INT($J828*K828)</f>
        <v>0</v>
      </c>
      <c r="M828" s="411">
        <v>14947.2</v>
      </c>
      <c r="N828" s="412">
        <f>INT($J828*M828)</f>
        <v>0</v>
      </c>
      <c r="O828" s="411">
        <v>741.2</v>
      </c>
      <c r="P828" s="412">
        <f>INT($J828*O828)</f>
        <v>0</v>
      </c>
      <c r="Q828" s="411">
        <f>+K828+M828+O828</f>
        <v>27690.9</v>
      </c>
      <c r="R828" s="412">
        <f>L828+N828+P828</f>
        <v>0</v>
      </c>
      <c r="S828" s="412"/>
      <c r="T828" s="412"/>
      <c r="U828" s="412"/>
      <c r="V828" s="409" t="s">
        <v>0</v>
      </c>
      <c r="W828" s="617" t="str">
        <f>+IF(J828&lt;0,"ng","")</f>
        <v/>
      </c>
    </row>
    <row r="829" spans="1:23" ht="24" hidden="1" customHeight="1">
      <c r="A829" s="372" t="s">
        <v>2072</v>
      </c>
      <c r="B829" s="413" t="s">
        <v>0</v>
      </c>
      <c r="C829" s="413" t="s">
        <v>920</v>
      </c>
      <c r="D829" s="413" t="s">
        <v>54</v>
      </c>
      <c r="E829" s="414" t="s">
        <v>729</v>
      </c>
      <c r="F829" s="415">
        <f t="shared" si="995"/>
        <v>35</v>
      </c>
      <c r="G829" s="415">
        <f>[5]내역서!F829</f>
        <v>35</v>
      </c>
      <c r="H829" s="415">
        <v>35</v>
      </c>
      <c r="I829" s="415">
        <f t="shared" si="1006"/>
        <v>0</v>
      </c>
      <c r="J829" s="415">
        <f>내역서!F833</f>
        <v>0</v>
      </c>
      <c r="K829" s="416">
        <v>12002.5</v>
      </c>
      <c r="L829" s="417">
        <f t="shared" si="997"/>
        <v>0</v>
      </c>
      <c r="M829" s="416">
        <v>14947.2</v>
      </c>
      <c r="N829" s="417">
        <f t="shared" si="998"/>
        <v>0</v>
      </c>
      <c r="O829" s="416">
        <v>741.2</v>
      </c>
      <c r="P829" s="417">
        <f t="shared" si="999"/>
        <v>0</v>
      </c>
      <c r="Q829" s="416">
        <f t="shared" si="1000"/>
        <v>27690.9</v>
      </c>
      <c r="R829" s="417">
        <f t="shared" si="964"/>
        <v>0</v>
      </c>
      <c r="S829" s="417">
        <f t="shared" ref="S829" si="1033">J829-J828</f>
        <v>0</v>
      </c>
      <c r="T829" s="417">
        <f t="shared" ref="T829:U829" si="1034">Q829-Q828</f>
        <v>0</v>
      </c>
      <c r="U829" s="417">
        <f t="shared" si="1034"/>
        <v>0</v>
      </c>
      <c r="V829" s="414"/>
      <c r="W829" s="619" t="str">
        <f t="shared" si="985"/>
        <v/>
      </c>
    </row>
    <row r="830" spans="1:23" s="401" customFormat="1" ht="24" hidden="1" customHeight="1">
      <c r="A830" s="366" t="s">
        <v>5547</v>
      </c>
      <c r="B830" s="408" t="s">
        <v>0</v>
      </c>
      <c r="C830" s="408" t="s">
        <v>2455</v>
      </c>
      <c r="D830" s="408" t="s">
        <v>54</v>
      </c>
      <c r="E830" s="409" t="s">
        <v>1860</v>
      </c>
      <c r="F830" s="410">
        <f>G830</f>
        <v>35</v>
      </c>
      <c r="G830" s="410">
        <f>[5]내역서!F830</f>
        <v>35</v>
      </c>
      <c r="H830" s="410">
        <v>35</v>
      </c>
      <c r="I830" s="410">
        <f>G830-H830</f>
        <v>0</v>
      </c>
      <c r="J830" s="410">
        <f>내역서!F834</f>
        <v>0</v>
      </c>
      <c r="K830" s="411">
        <v>9376.7000000000007</v>
      </c>
      <c r="L830" s="412">
        <f>INT($J830*K830)</f>
        <v>0</v>
      </c>
      <c r="M830" s="411">
        <v>14947.2</v>
      </c>
      <c r="N830" s="412">
        <f>INT($J830*M830)</f>
        <v>0</v>
      </c>
      <c r="O830" s="411">
        <v>760.5</v>
      </c>
      <c r="P830" s="412">
        <f>INT($J830*O830)</f>
        <v>0</v>
      </c>
      <c r="Q830" s="411">
        <f>+K830+M830+O830</f>
        <v>25084.400000000001</v>
      </c>
      <c r="R830" s="412">
        <f>L830+N830+P830</f>
        <v>0</v>
      </c>
      <c r="S830" s="412"/>
      <c r="T830" s="412"/>
      <c r="U830" s="412"/>
      <c r="V830" s="409" t="s">
        <v>0</v>
      </c>
      <c r="W830" s="617" t="str">
        <f>+IF(J830&lt;0,"ng","")</f>
        <v/>
      </c>
    </row>
    <row r="831" spans="1:23" ht="24" hidden="1" customHeight="1">
      <c r="A831" s="372" t="s">
        <v>5651</v>
      </c>
      <c r="B831" s="413" t="s">
        <v>0</v>
      </c>
      <c r="C831" s="413" t="s">
        <v>919</v>
      </c>
      <c r="D831" s="413" t="s">
        <v>54</v>
      </c>
      <c r="E831" s="414" t="s">
        <v>729</v>
      </c>
      <c r="F831" s="415">
        <f t="shared" si="995"/>
        <v>35</v>
      </c>
      <c r="G831" s="415">
        <f>[5]내역서!F831</f>
        <v>35</v>
      </c>
      <c r="H831" s="415">
        <v>35</v>
      </c>
      <c r="I831" s="415">
        <f t="shared" si="1006"/>
        <v>0</v>
      </c>
      <c r="J831" s="415">
        <f>내역서!F835</f>
        <v>0</v>
      </c>
      <c r="K831" s="416">
        <v>9376.7000000000007</v>
      </c>
      <c r="L831" s="417">
        <f t="shared" si="997"/>
        <v>0</v>
      </c>
      <c r="M831" s="416">
        <v>14947.2</v>
      </c>
      <c r="N831" s="417">
        <f t="shared" si="998"/>
        <v>0</v>
      </c>
      <c r="O831" s="416">
        <v>760.5</v>
      </c>
      <c r="P831" s="417">
        <f t="shared" si="999"/>
        <v>0</v>
      </c>
      <c r="Q831" s="416">
        <f t="shared" si="1000"/>
        <v>25084.400000000001</v>
      </c>
      <c r="R831" s="417">
        <f t="shared" si="964"/>
        <v>0</v>
      </c>
      <c r="S831" s="417">
        <f t="shared" ref="S831" si="1035">J831-J830</f>
        <v>0</v>
      </c>
      <c r="T831" s="417">
        <f t="shared" ref="T831:U831" si="1036">Q831-Q830</f>
        <v>0</v>
      </c>
      <c r="U831" s="417">
        <f t="shared" si="1036"/>
        <v>0</v>
      </c>
      <c r="V831" s="414"/>
      <c r="W831" s="619" t="str">
        <f t="shared" si="985"/>
        <v/>
      </c>
    </row>
    <row r="832" spans="1:23" s="401" customFormat="1" ht="24" hidden="1" customHeight="1">
      <c r="A832" s="366" t="s">
        <v>5652</v>
      </c>
      <c r="B832" s="408" t="s">
        <v>0</v>
      </c>
      <c r="C832" s="408" t="s">
        <v>2462</v>
      </c>
      <c r="D832" s="408" t="s">
        <v>2498</v>
      </c>
      <c r="E832" s="409" t="s">
        <v>1860</v>
      </c>
      <c r="F832" s="410">
        <f>G832</f>
        <v>35</v>
      </c>
      <c r="G832" s="410">
        <f>[5]내역서!F832</f>
        <v>35</v>
      </c>
      <c r="H832" s="410">
        <v>35</v>
      </c>
      <c r="I832" s="410">
        <f>G832-H832</f>
        <v>0</v>
      </c>
      <c r="J832" s="410">
        <f>내역서!F836</f>
        <v>0</v>
      </c>
      <c r="K832" s="411">
        <v>11369.9</v>
      </c>
      <c r="L832" s="412">
        <f>INT($J832*K832)</f>
        <v>0</v>
      </c>
      <c r="M832" s="411">
        <v>0</v>
      </c>
      <c r="N832" s="412">
        <f>INT($J832*M832)</f>
        <v>0</v>
      </c>
      <c r="O832" s="411">
        <v>0</v>
      </c>
      <c r="P832" s="412">
        <f>INT($J832*O832)</f>
        <v>0</v>
      </c>
      <c r="Q832" s="411">
        <f>+K832+M832+O832</f>
        <v>11369.9</v>
      </c>
      <c r="R832" s="412">
        <f>L832+N832+P832</f>
        <v>0</v>
      </c>
      <c r="S832" s="412"/>
      <c r="T832" s="412"/>
      <c r="U832" s="412"/>
      <c r="V832" s="409" t="s">
        <v>0</v>
      </c>
      <c r="W832" s="617" t="str">
        <f>+IF(J832&lt;0,"ng","")</f>
        <v/>
      </c>
    </row>
    <row r="833" spans="1:23" ht="24" hidden="1" customHeight="1">
      <c r="A833" s="372" t="s">
        <v>5546</v>
      </c>
      <c r="B833" s="413" t="s">
        <v>0</v>
      </c>
      <c r="C833" s="413" t="s">
        <v>926</v>
      </c>
      <c r="D833" s="413" t="s">
        <v>950</v>
      </c>
      <c r="E833" s="414" t="s">
        <v>729</v>
      </c>
      <c r="F833" s="415">
        <f t="shared" si="995"/>
        <v>35</v>
      </c>
      <c r="G833" s="415">
        <f>[5]내역서!F833</f>
        <v>35</v>
      </c>
      <c r="H833" s="415">
        <v>35</v>
      </c>
      <c r="I833" s="415">
        <f t="shared" si="1006"/>
        <v>0</v>
      </c>
      <c r="J833" s="415">
        <f>내역서!F837</f>
        <v>0</v>
      </c>
      <c r="K833" s="416">
        <v>11369.9</v>
      </c>
      <c r="L833" s="417">
        <f t="shared" si="997"/>
        <v>0</v>
      </c>
      <c r="M833" s="416">
        <v>0</v>
      </c>
      <c r="N833" s="417">
        <f t="shared" si="998"/>
        <v>0</v>
      </c>
      <c r="O833" s="416">
        <v>0</v>
      </c>
      <c r="P833" s="417">
        <f t="shared" si="999"/>
        <v>0</v>
      </c>
      <c r="Q833" s="416">
        <f t="shared" si="1000"/>
        <v>11369.9</v>
      </c>
      <c r="R833" s="417">
        <f t="shared" si="964"/>
        <v>0</v>
      </c>
      <c r="S833" s="417">
        <f t="shared" ref="S833" si="1037">J833-J832</f>
        <v>0</v>
      </c>
      <c r="T833" s="417">
        <f t="shared" ref="T833:U833" si="1038">Q833-Q832</f>
        <v>0</v>
      </c>
      <c r="U833" s="417">
        <f t="shared" si="1038"/>
        <v>0</v>
      </c>
      <c r="V833" s="414"/>
      <c r="W833" s="619" t="str">
        <f t="shared" si="985"/>
        <v/>
      </c>
    </row>
    <row r="834" spans="1:23" s="401" customFormat="1" ht="24" hidden="1" customHeight="1">
      <c r="A834" s="366" t="s">
        <v>2055</v>
      </c>
      <c r="B834" s="408" t="s">
        <v>0</v>
      </c>
      <c r="C834" s="408" t="s">
        <v>2460</v>
      </c>
      <c r="D834" s="408" t="s">
        <v>2461</v>
      </c>
      <c r="E834" s="409" t="s">
        <v>1860</v>
      </c>
      <c r="F834" s="410">
        <f>G834</f>
        <v>70</v>
      </c>
      <c r="G834" s="410">
        <f>[5]내역서!F834</f>
        <v>70</v>
      </c>
      <c r="H834" s="410">
        <v>70</v>
      </c>
      <c r="I834" s="410">
        <f>G834-H834</f>
        <v>0</v>
      </c>
      <c r="J834" s="410">
        <f>내역서!F838</f>
        <v>0</v>
      </c>
      <c r="K834" s="411">
        <v>2613.9</v>
      </c>
      <c r="L834" s="412">
        <f>INT($J834*K834)</f>
        <v>0</v>
      </c>
      <c r="M834" s="411">
        <v>4960</v>
      </c>
      <c r="N834" s="412">
        <f>INT($J834*M834)</f>
        <v>0</v>
      </c>
      <c r="O834" s="411">
        <v>253.3</v>
      </c>
      <c r="P834" s="412">
        <f>INT($J834*O834)</f>
        <v>0</v>
      </c>
      <c r="Q834" s="411">
        <f>+K834+M834+O834</f>
        <v>7827.2</v>
      </c>
      <c r="R834" s="412">
        <f>L834+N834+P834</f>
        <v>0</v>
      </c>
      <c r="S834" s="412"/>
      <c r="T834" s="412"/>
      <c r="U834" s="412"/>
      <c r="V834" s="409" t="s">
        <v>0</v>
      </c>
      <c r="W834" s="617" t="str">
        <f>+IF(J834&lt;0,"ng","")</f>
        <v/>
      </c>
    </row>
    <row r="835" spans="1:23" ht="24" hidden="1" customHeight="1">
      <c r="A835" s="372" t="s">
        <v>4711</v>
      </c>
      <c r="B835" s="413" t="s">
        <v>0</v>
      </c>
      <c r="C835" s="413" t="s">
        <v>924</v>
      </c>
      <c r="D835" s="413" t="s">
        <v>925</v>
      </c>
      <c r="E835" s="414" t="s">
        <v>729</v>
      </c>
      <c r="F835" s="415">
        <f t="shared" si="995"/>
        <v>70</v>
      </c>
      <c r="G835" s="415">
        <f>[5]내역서!F835</f>
        <v>70</v>
      </c>
      <c r="H835" s="415">
        <v>70</v>
      </c>
      <c r="I835" s="415">
        <f t="shared" si="1006"/>
        <v>0</v>
      </c>
      <c r="J835" s="415">
        <f>내역서!F839</f>
        <v>0</v>
      </c>
      <c r="K835" s="416">
        <v>2613.9</v>
      </c>
      <c r="L835" s="417">
        <f t="shared" si="997"/>
        <v>0</v>
      </c>
      <c r="M835" s="416">
        <v>4960</v>
      </c>
      <c r="N835" s="417">
        <f t="shared" si="998"/>
        <v>0</v>
      </c>
      <c r="O835" s="416">
        <v>253.3</v>
      </c>
      <c r="P835" s="417">
        <f t="shared" si="999"/>
        <v>0</v>
      </c>
      <c r="Q835" s="416">
        <f t="shared" si="1000"/>
        <v>7827.2</v>
      </c>
      <c r="R835" s="417">
        <f t="shared" si="964"/>
        <v>0</v>
      </c>
      <c r="S835" s="417">
        <f t="shared" ref="S835" si="1039">J835-J834</f>
        <v>0</v>
      </c>
      <c r="T835" s="417">
        <f t="shared" ref="T835:U835" si="1040">Q835-Q834</f>
        <v>0</v>
      </c>
      <c r="U835" s="417">
        <f t="shared" si="1040"/>
        <v>0</v>
      </c>
      <c r="V835" s="414"/>
      <c r="W835" s="619" t="str">
        <f t="shared" si="985"/>
        <v/>
      </c>
    </row>
    <row r="836" spans="1:23" s="401" customFormat="1" ht="24" hidden="1" customHeight="1">
      <c r="A836" s="366" t="s">
        <v>5551</v>
      </c>
      <c r="B836" s="408" t="s">
        <v>0</v>
      </c>
      <c r="C836" s="408" t="s">
        <v>2469</v>
      </c>
      <c r="D836" s="408" t="s">
        <v>2499</v>
      </c>
      <c r="E836" s="409" t="s">
        <v>56</v>
      </c>
      <c r="F836" s="410">
        <f>G836</f>
        <v>102.1</v>
      </c>
      <c r="G836" s="410">
        <f>[5]내역서!F836</f>
        <v>102.1</v>
      </c>
      <c r="H836" s="410">
        <v>72.500000000000099</v>
      </c>
      <c r="I836" s="410">
        <f>G836-H836</f>
        <v>29.599999999999895</v>
      </c>
      <c r="J836" s="410">
        <f>내역서!F840</f>
        <v>0</v>
      </c>
      <c r="K836" s="411">
        <v>178300.4</v>
      </c>
      <c r="L836" s="412">
        <f>INT($J836*K836)</f>
        <v>0</v>
      </c>
      <c r="M836" s="411">
        <v>0</v>
      </c>
      <c r="N836" s="412">
        <f>INT($J836*M836)</f>
        <v>0</v>
      </c>
      <c r="O836" s="411">
        <v>0</v>
      </c>
      <c r="P836" s="412">
        <f>INT($J836*O836)</f>
        <v>0</v>
      </c>
      <c r="Q836" s="411">
        <f>+K836+M836+O836</f>
        <v>178300.4</v>
      </c>
      <c r="R836" s="412">
        <f>L836+N836+P836</f>
        <v>0</v>
      </c>
      <c r="S836" s="412"/>
      <c r="T836" s="412"/>
      <c r="U836" s="412"/>
      <c r="V836" s="409" t="s">
        <v>0</v>
      </c>
      <c r="W836" s="617" t="str">
        <f>+IF(J836&lt;0,"ng","")</f>
        <v/>
      </c>
    </row>
    <row r="837" spans="1:23" ht="24" hidden="1" customHeight="1">
      <c r="A837" s="372" t="s">
        <v>5546</v>
      </c>
      <c r="B837" s="413" t="s">
        <v>0</v>
      </c>
      <c r="C837" s="413" t="s">
        <v>933</v>
      </c>
      <c r="D837" s="413" t="s">
        <v>951</v>
      </c>
      <c r="E837" s="414" t="s">
        <v>56</v>
      </c>
      <c r="F837" s="415">
        <f t="shared" si="995"/>
        <v>102.10000000000002</v>
      </c>
      <c r="G837" s="415">
        <f>[5]내역서!F837</f>
        <v>102.10000000000002</v>
      </c>
      <c r="H837" s="415">
        <v>72.500000000000114</v>
      </c>
      <c r="I837" s="415">
        <f t="shared" si="1006"/>
        <v>29.599999999999909</v>
      </c>
      <c r="J837" s="415">
        <f>내역서!F841</f>
        <v>0</v>
      </c>
      <c r="K837" s="416">
        <v>178300.4</v>
      </c>
      <c r="L837" s="417">
        <f t="shared" ref="L837" si="1041">INT($J837*K837)</f>
        <v>0</v>
      </c>
      <c r="M837" s="416">
        <v>0</v>
      </c>
      <c r="N837" s="417">
        <f t="shared" si="998"/>
        <v>0</v>
      </c>
      <c r="O837" s="416">
        <v>0</v>
      </c>
      <c r="P837" s="417">
        <f t="shared" si="999"/>
        <v>0</v>
      </c>
      <c r="Q837" s="416">
        <f t="shared" si="1000"/>
        <v>178300.4</v>
      </c>
      <c r="R837" s="417">
        <f>L837+N837+P837</f>
        <v>0</v>
      </c>
      <c r="S837" s="417">
        <f t="shared" ref="S837" si="1042">J837-J836</f>
        <v>0</v>
      </c>
      <c r="T837" s="417">
        <f t="shared" ref="T837:U837" si="1043">Q837-Q836</f>
        <v>0</v>
      </c>
      <c r="U837" s="417">
        <f t="shared" si="1043"/>
        <v>0</v>
      </c>
      <c r="V837" s="414"/>
      <c r="W837" s="619" t="str">
        <f t="shared" si="985"/>
        <v/>
      </c>
    </row>
    <row r="838" spans="1:23" s="401" customFormat="1" ht="24" hidden="1" customHeight="1">
      <c r="A838" s="366" t="s">
        <v>5551</v>
      </c>
      <c r="B838" s="408" t="s">
        <v>0</v>
      </c>
      <c r="C838" s="408" t="s">
        <v>2472</v>
      </c>
      <c r="D838" s="408" t="s">
        <v>2473</v>
      </c>
      <c r="E838" s="409" t="s">
        <v>56</v>
      </c>
      <c r="F838" s="410">
        <f>G838</f>
        <v>102.1</v>
      </c>
      <c r="G838" s="410">
        <f>[5]내역서!F838</f>
        <v>102.1</v>
      </c>
      <c r="H838" s="410">
        <v>65.099999999999994</v>
      </c>
      <c r="I838" s="410">
        <f>G838-H838</f>
        <v>37</v>
      </c>
      <c r="J838" s="410">
        <f>내역서!F842</f>
        <v>0</v>
      </c>
      <c r="K838" s="411">
        <v>0</v>
      </c>
      <c r="L838" s="412">
        <f>INT($J838*K838)</f>
        <v>0</v>
      </c>
      <c r="M838" s="411">
        <v>0</v>
      </c>
      <c r="N838" s="412">
        <f>INT($J838*M838)</f>
        <v>0</v>
      </c>
      <c r="O838" s="411">
        <v>9147.6</v>
      </c>
      <c r="P838" s="412">
        <f>INT($J838*O838)</f>
        <v>0</v>
      </c>
      <c r="Q838" s="411">
        <f>+K838+M838+O838</f>
        <v>9147.6</v>
      </c>
      <c r="R838" s="412">
        <f>L838+N838+P838</f>
        <v>0</v>
      </c>
      <c r="S838" s="412"/>
      <c r="T838" s="412"/>
      <c r="U838" s="412"/>
      <c r="V838" s="409" t="s">
        <v>0</v>
      </c>
      <c r="W838" s="617" t="str">
        <f>+IF(J838&lt;0,"ng","")</f>
        <v/>
      </c>
    </row>
    <row r="839" spans="1:23" ht="24" hidden="1" customHeight="1">
      <c r="A839" s="372" t="s">
        <v>4711</v>
      </c>
      <c r="B839" s="413" t="s">
        <v>0</v>
      </c>
      <c r="C839" s="413" t="s">
        <v>936</v>
      </c>
      <c r="D839" s="413" t="s">
        <v>937</v>
      </c>
      <c r="E839" s="414" t="s">
        <v>56</v>
      </c>
      <c r="F839" s="415">
        <f t="shared" si="995"/>
        <v>102.10000000000002</v>
      </c>
      <c r="G839" s="415">
        <f>[5]내역서!F839</f>
        <v>102.10000000000002</v>
      </c>
      <c r="H839" s="415">
        <v>65.100000000000023</v>
      </c>
      <c r="I839" s="415">
        <f t="shared" si="1006"/>
        <v>37</v>
      </c>
      <c r="J839" s="415">
        <f>내역서!F843</f>
        <v>0</v>
      </c>
      <c r="K839" s="416">
        <v>0</v>
      </c>
      <c r="L839" s="417">
        <f t="shared" si="997"/>
        <v>0</v>
      </c>
      <c r="M839" s="416">
        <v>0</v>
      </c>
      <c r="N839" s="417">
        <f t="shared" si="998"/>
        <v>0</v>
      </c>
      <c r="O839" s="416">
        <v>9147.6</v>
      </c>
      <c r="P839" s="417">
        <f t="shared" si="999"/>
        <v>0</v>
      </c>
      <c r="Q839" s="416">
        <f t="shared" si="1000"/>
        <v>9147.6</v>
      </c>
      <c r="R839" s="417">
        <f t="shared" si="964"/>
        <v>0</v>
      </c>
      <c r="S839" s="417">
        <f t="shared" ref="S839" si="1044">J839-J838</f>
        <v>0</v>
      </c>
      <c r="T839" s="417">
        <f t="shared" ref="T839:U839" si="1045">Q839-Q838</f>
        <v>0</v>
      </c>
      <c r="U839" s="417">
        <f t="shared" si="1045"/>
        <v>0</v>
      </c>
      <c r="V839" s="414"/>
      <c r="W839" s="619" t="str">
        <f t="shared" si="985"/>
        <v/>
      </c>
    </row>
    <row r="840" spans="1:23" s="401" customFormat="1" ht="24" hidden="1" customHeight="1">
      <c r="A840" s="366" t="s">
        <v>5653</v>
      </c>
      <c r="B840" s="436" t="s">
        <v>2500</v>
      </c>
      <c r="C840" s="436" t="s">
        <v>2501</v>
      </c>
      <c r="D840" s="436" t="s">
        <v>0</v>
      </c>
      <c r="E840" s="437" t="s">
        <v>0</v>
      </c>
      <c r="F840" s="438">
        <v>0</v>
      </c>
      <c r="G840" s="438">
        <f>[5]내역서!F840</f>
        <v>0</v>
      </c>
      <c r="H840" s="438">
        <v>0</v>
      </c>
      <c r="I840" s="438"/>
      <c r="J840" s="438">
        <f>내역서!F844</f>
        <v>0</v>
      </c>
      <c r="K840" s="439"/>
      <c r="L840" s="440">
        <f>SUMIF($A$842:$A$877,"당초",L842:L877)</f>
        <v>0</v>
      </c>
      <c r="M840" s="439"/>
      <c r="N840" s="440">
        <f>SUMIF($A$842:$A$877,"당초",N842:N877)</f>
        <v>0</v>
      </c>
      <c r="O840" s="439"/>
      <c r="P840" s="440">
        <f>SUMIF($A$842:$A$877,"당초",P842:P877)</f>
        <v>0</v>
      </c>
      <c r="Q840" s="438"/>
      <c r="R840" s="440">
        <f>SUMIF($A$843:$A$877,"변경",R842:R876)</f>
        <v>0</v>
      </c>
      <c r="S840" s="440"/>
      <c r="T840" s="440"/>
      <c r="U840" s="440"/>
      <c r="V840" s="441" t="s">
        <v>0</v>
      </c>
      <c r="W840" s="617" t="str">
        <f>+IF(J840&lt;0,"ng","")</f>
        <v/>
      </c>
    </row>
    <row r="841" spans="1:23" ht="24" hidden="1" customHeight="1">
      <c r="A841" s="372" t="s">
        <v>5546</v>
      </c>
      <c r="B841" s="442" t="s">
        <v>5654</v>
      </c>
      <c r="C841" s="442" t="s">
        <v>952</v>
      </c>
      <c r="D841" s="442" t="s">
        <v>0</v>
      </c>
      <c r="E841" s="443" t="s">
        <v>0</v>
      </c>
      <c r="F841" s="444">
        <v>0</v>
      </c>
      <c r="G841" s="444">
        <f>[5]내역서!F841</f>
        <v>0</v>
      </c>
      <c r="H841" s="444">
        <v>0</v>
      </c>
      <c r="I841" s="444"/>
      <c r="J841" s="444">
        <f>내역서!F845</f>
        <v>0</v>
      </c>
      <c r="K841" s="445"/>
      <c r="L841" s="446">
        <f>SUMIF($A$842:$A$877,"변경",L842:L877)</f>
        <v>0</v>
      </c>
      <c r="M841" s="445"/>
      <c r="N841" s="446">
        <f>SUMIF($A$842:$A$877,"변경",N842:N877)</f>
        <v>0</v>
      </c>
      <c r="O841" s="445"/>
      <c r="P841" s="446">
        <f>SUMIF($A$842:$A$877,"변경",P842:P877)</f>
        <v>0</v>
      </c>
      <c r="Q841" s="444"/>
      <c r="R841" s="446">
        <f>SUMIF($A$843:$A$877,"변경",R843:R877)</f>
        <v>0</v>
      </c>
      <c r="S841" s="446">
        <f t="shared" ref="S841" si="1046">J841-J840</f>
        <v>0</v>
      </c>
      <c r="T841" s="446">
        <f t="shared" ref="T841:U841" si="1047">Q841-Q840</f>
        <v>0</v>
      </c>
      <c r="U841" s="446">
        <f t="shared" si="1047"/>
        <v>0</v>
      </c>
      <c r="V841" s="447"/>
      <c r="W841" s="619" t="str">
        <f t="shared" si="985"/>
        <v/>
      </c>
    </row>
    <row r="842" spans="1:23" s="401" customFormat="1" ht="24" hidden="1" customHeight="1">
      <c r="A842" s="366" t="s">
        <v>2055</v>
      </c>
      <c r="B842" s="408" t="s">
        <v>0</v>
      </c>
      <c r="C842" s="408" t="s">
        <v>2503</v>
      </c>
      <c r="D842" s="408" t="s">
        <v>2504</v>
      </c>
      <c r="E842" s="409" t="s">
        <v>6</v>
      </c>
      <c r="F842" s="410">
        <f t="shared" ref="F842:F851" si="1048">G842</f>
        <v>121</v>
      </c>
      <c r="G842" s="410">
        <f>[5]내역서!F842</f>
        <v>121</v>
      </c>
      <c r="H842" s="410">
        <v>121</v>
      </c>
      <c r="I842" s="410">
        <f>G842-H842</f>
        <v>0</v>
      </c>
      <c r="J842" s="410">
        <f>내역서!F846</f>
        <v>0</v>
      </c>
      <c r="K842" s="411">
        <v>0</v>
      </c>
      <c r="L842" s="412">
        <f>INT($J842*K842)</f>
        <v>0</v>
      </c>
      <c r="M842" s="411">
        <v>0</v>
      </c>
      <c r="N842" s="412">
        <f>INT($J842*M842)</f>
        <v>0</v>
      </c>
      <c r="O842" s="411">
        <v>95192.6</v>
      </c>
      <c r="P842" s="412">
        <f>INT($J842*O842)</f>
        <v>0</v>
      </c>
      <c r="Q842" s="411">
        <f>+K842+M842+O842</f>
        <v>95192.6</v>
      </c>
      <c r="R842" s="412">
        <f>L842+N842+P842</f>
        <v>0</v>
      </c>
      <c r="S842" s="412"/>
      <c r="T842" s="412"/>
      <c r="U842" s="412"/>
      <c r="V842" s="409" t="s">
        <v>0</v>
      </c>
      <c r="W842" s="617" t="str">
        <f>+IF(J842&lt;0,"ng","")</f>
        <v/>
      </c>
    </row>
    <row r="843" spans="1:23" ht="24" hidden="1" customHeight="1">
      <c r="A843" s="372" t="s">
        <v>2072</v>
      </c>
      <c r="B843" s="413" t="s">
        <v>0</v>
      </c>
      <c r="C843" s="413" t="s">
        <v>953</v>
      </c>
      <c r="D843" s="413" t="s">
        <v>954</v>
      </c>
      <c r="E843" s="414" t="s">
        <v>6</v>
      </c>
      <c r="F843" s="415">
        <f t="shared" si="1048"/>
        <v>121</v>
      </c>
      <c r="G843" s="415">
        <f>[5]내역서!F843</f>
        <v>121</v>
      </c>
      <c r="H843" s="415">
        <v>121</v>
      </c>
      <c r="I843" s="415">
        <f t="shared" ref="I843:I851" si="1049">G843-H843</f>
        <v>0</v>
      </c>
      <c r="J843" s="415">
        <f>내역서!F847</f>
        <v>0</v>
      </c>
      <c r="K843" s="416">
        <v>0</v>
      </c>
      <c r="L843" s="417">
        <f t="shared" ref="L843:L877" si="1050">INT($J843*K843)</f>
        <v>0</v>
      </c>
      <c r="M843" s="416">
        <v>0</v>
      </c>
      <c r="N843" s="417">
        <f t="shared" ref="N843:N877" si="1051">INT($J843*M843)</f>
        <v>0</v>
      </c>
      <c r="O843" s="416">
        <v>95192.6</v>
      </c>
      <c r="P843" s="417">
        <f t="shared" ref="P843:P877" si="1052">INT($J843*O843)</f>
        <v>0</v>
      </c>
      <c r="Q843" s="416">
        <f t="shared" ref="Q843:Q877" si="1053">+K843+M843+O843</f>
        <v>95192.6</v>
      </c>
      <c r="R843" s="417">
        <f t="shared" si="964"/>
        <v>0</v>
      </c>
      <c r="S843" s="417">
        <f t="shared" ref="S843" si="1054">J843-J842</f>
        <v>0</v>
      </c>
      <c r="T843" s="417">
        <f t="shared" ref="T843:U843" si="1055">Q843-Q842</f>
        <v>0</v>
      </c>
      <c r="U843" s="417">
        <f t="shared" si="1055"/>
        <v>0</v>
      </c>
      <c r="V843" s="414"/>
      <c r="W843" s="619" t="str">
        <f t="shared" si="985"/>
        <v/>
      </c>
    </row>
    <row r="844" spans="1:23" s="431" customFormat="1" ht="24" hidden="1" customHeight="1">
      <c r="A844" s="366" t="s">
        <v>5655</v>
      </c>
      <c r="B844" s="408" t="s">
        <v>0</v>
      </c>
      <c r="C844" s="408" t="s">
        <v>2503</v>
      </c>
      <c r="D844" s="408" t="s">
        <v>2505</v>
      </c>
      <c r="E844" s="409" t="s">
        <v>6</v>
      </c>
      <c r="F844" s="410">
        <f t="shared" si="1048"/>
        <v>163</v>
      </c>
      <c r="G844" s="410">
        <f>[5]내역서!F844</f>
        <v>163</v>
      </c>
      <c r="H844" s="410">
        <v>163</v>
      </c>
      <c r="I844" s="410">
        <f>G844-H844</f>
        <v>0</v>
      </c>
      <c r="J844" s="410">
        <f>내역서!F848</f>
        <v>0</v>
      </c>
      <c r="K844" s="411">
        <v>0</v>
      </c>
      <c r="L844" s="412">
        <f>INT($J844*K844)</f>
        <v>0</v>
      </c>
      <c r="M844" s="411">
        <v>0</v>
      </c>
      <c r="N844" s="412">
        <f>INT($J844*M844)</f>
        <v>0</v>
      </c>
      <c r="O844" s="411">
        <v>156877.70000000001</v>
      </c>
      <c r="P844" s="412">
        <f>INT($J844*O844)</f>
        <v>0</v>
      </c>
      <c r="Q844" s="411">
        <f>+K844+M844+O844</f>
        <v>156877.70000000001</v>
      </c>
      <c r="R844" s="412">
        <f>L844+N844+P844</f>
        <v>0</v>
      </c>
      <c r="S844" s="412"/>
      <c r="T844" s="412"/>
      <c r="U844" s="412"/>
      <c r="V844" s="409" t="s">
        <v>0</v>
      </c>
      <c r="W844" s="617" t="str">
        <f>+IF(J844&lt;0,"ng","")</f>
        <v/>
      </c>
    </row>
    <row r="845" spans="1:23" s="72" customFormat="1" ht="24" hidden="1" customHeight="1">
      <c r="A845" s="372" t="s">
        <v>5656</v>
      </c>
      <c r="B845" s="413" t="s">
        <v>0</v>
      </c>
      <c r="C845" s="413" t="s">
        <v>953</v>
      </c>
      <c r="D845" s="413" t="s">
        <v>955</v>
      </c>
      <c r="E845" s="414" t="s">
        <v>6</v>
      </c>
      <c r="F845" s="415">
        <f t="shared" si="1048"/>
        <v>163</v>
      </c>
      <c r="G845" s="415">
        <f>[5]내역서!F845</f>
        <v>163</v>
      </c>
      <c r="H845" s="415">
        <v>163</v>
      </c>
      <c r="I845" s="415">
        <f t="shared" si="1049"/>
        <v>0</v>
      </c>
      <c r="J845" s="415">
        <f>내역서!F849</f>
        <v>0</v>
      </c>
      <c r="K845" s="416">
        <v>0</v>
      </c>
      <c r="L845" s="417">
        <f t="shared" si="1050"/>
        <v>0</v>
      </c>
      <c r="M845" s="416">
        <v>0</v>
      </c>
      <c r="N845" s="417">
        <f t="shared" si="1051"/>
        <v>0</v>
      </c>
      <c r="O845" s="416">
        <v>156877.70000000001</v>
      </c>
      <c r="P845" s="417">
        <f t="shared" si="1052"/>
        <v>0</v>
      </c>
      <c r="Q845" s="416">
        <f t="shared" si="1053"/>
        <v>156877.70000000001</v>
      </c>
      <c r="R845" s="417">
        <f t="shared" si="964"/>
        <v>0</v>
      </c>
      <c r="S845" s="417">
        <f t="shared" ref="S845" si="1056">J845-J844</f>
        <v>0</v>
      </c>
      <c r="T845" s="417">
        <f t="shared" ref="T845:U845" si="1057">Q845-Q844</f>
        <v>0</v>
      </c>
      <c r="U845" s="417">
        <f t="shared" si="1057"/>
        <v>0</v>
      </c>
      <c r="V845" s="414"/>
      <c r="W845" s="619" t="str">
        <f t="shared" si="985"/>
        <v/>
      </c>
    </row>
    <row r="846" spans="1:23" s="401" customFormat="1" ht="24" hidden="1" customHeight="1">
      <c r="A846" s="366" t="s">
        <v>5547</v>
      </c>
      <c r="B846" s="408" t="s">
        <v>0</v>
      </c>
      <c r="C846" s="408" t="s">
        <v>2506</v>
      </c>
      <c r="D846" s="408" t="s">
        <v>61</v>
      </c>
      <c r="E846" s="409" t="s">
        <v>22</v>
      </c>
      <c r="F846" s="410">
        <f t="shared" si="1048"/>
        <v>0</v>
      </c>
      <c r="G846" s="410">
        <f>[5]내역서!F846</f>
        <v>0</v>
      </c>
      <c r="H846" s="410">
        <v>0</v>
      </c>
      <c r="I846" s="410">
        <f>G846-H846</f>
        <v>0</v>
      </c>
      <c r="J846" s="410">
        <f>내역서!F850</f>
        <v>0</v>
      </c>
      <c r="K846" s="411">
        <v>0</v>
      </c>
      <c r="L846" s="412">
        <f>INT($J846*K846)</f>
        <v>0</v>
      </c>
      <c r="M846" s="411">
        <v>0</v>
      </c>
      <c r="N846" s="412">
        <f>INT($J846*M846)</f>
        <v>0</v>
      </c>
      <c r="O846" s="411">
        <v>630085.1</v>
      </c>
      <c r="P846" s="412">
        <f>INT($J846*O846)</f>
        <v>0</v>
      </c>
      <c r="Q846" s="411">
        <f>+K846+M846+O846</f>
        <v>630085.1</v>
      </c>
      <c r="R846" s="412">
        <f>L846+N846+P846</f>
        <v>0</v>
      </c>
      <c r="S846" s="412"/>
      <c r="T846" s="412"/>
      <c r="U846" s="412"/>
      <c r="V846" s="409" t="s">
        <v>0</v>
      </c>
      <c r="W846" s="617" t="str">
        <f>+IF(J846&lt;0,"ng","")</f>
        <v/>
      </c>
    </row>
    <row r="847" spans="1:23" ht="24" hidden="1" customHeight="1">
      <c r="A847" s="372" t="s">
        <v>2072</v>
      </c>
      <c r="B847" s="413" t="s">
        <v>0</v>
      </c>
      <c r="C847" s="413" t="s">
        <v>956</v>
      </c>
      <c r="D847" s="413" t="s">
        <v>61</v>
      </c>
      <c r="E847" s="414" t="s">
        <v>22</v>
      </c>
      <c r="F847" s="415">
        <f t="shared" si="1048"/>
        <v>0</v>
      </c>
      <c r="G847" s="415">
        <f>[5]내역서!F847</f>
        <v>0</v>
      </c>
      <c r="H847" s="415">
        <v>0</v>
      </c>
      <c r="I847" s="415">
        <f t="shared" si="1049"/>
        <v>0</v>
      </c>
      <c r="J847" s="415">
        <f>내역서!F851</f>
        <v>0</v>
      </c>
      <c r="K847" s="416">
        <v>0</v>
      </c>
      <c r="L847" s="417">
        <f t="shared" si="1050"/>
        <v>0</v>
      </c>
      <c r="M847" s="416">
        <v>0</v>
      </c>
      <c r="N847" s="417">
        <f t="shared" si="1051"/>
        <v>0</v>
      </c>
      <c r="O847" s="416">
        <v>630085.1</v>
      </c>
      <c r="P847" s="417">
        <f t="shared" si="1052"/>
        <v>0</v>
      </c>
      <c r="Q847" s="416">
        <f t="shared" si="1053"/>
        <v>630085.1</v>
      </c>
      <c r="R847" s="417">
        <f t="shared" si="964"/>
        <v>0</v>
      </c>
      <c r="S847" s="417">
        <f t="shared" ref="S847" si="1058">J847-J846</f>
        <v>0</v>
      </c>
      <c r="T847" s="417">
        <f t="shared" ref="T847:U847" si="1059">Q847-Q846</f>
        <v>0</v>
      </c>
      <c r="U847" s="417">
        <f t="shared" si="1059"/>
        <v>0</v>
      </c>
      <c r="V847" s="414"/>
      <c r="W847" s="619" t="str">
        <f t="shared" si="985"/>
        <v/>
      </c>
    </row>
    <row r="848" spans="1:23" s="401" customFormat="1" ht="24" hidden="1" customHeight="1">
      <c r="A848" s="366" t="s">
        <v>5551</v>
      </c>
      <c r="B848" s="408" t="s">
        <v>0</v>
      </c>
      <c r="C848" s="408" t="s">
        <v>2506</v>
      </c>
      <c r="D848" s="408" t="s">
        <v>62</v>
      </c>
      <c r="E848" s="409" t="s">
        <v>22</v>
      </c>
      <c r="F848" s="410">
        <f t="shared" si="1048"/>
        <v>0</v>
      </c>
      <c r="G848" s="410">
        <f>[5]내역서!F848</f>
        <v>0</v>
      </c>
      <c r="H848" s="410">
        <v>0</v>
      </c>
      <c r="I848" s="410">
        <f>G848-H848</f>
        <v>0</v>
      </c>
      <c r="J848" s="410">
        <f>내역서!F852</f>
        <v>0</v>
      </c>
      <c r="K848" s="411">
        <v>0</v>
      </c>
      <c r="L848" s="412">
        <f>INT($J848*K848)</f>
        <v>0</v>
      </c>
      <c r="M848" s="411">
        <v>0</v>
      </c>
      <c r="N848" s="412">
        <f>INT($J848*M848)</f>
        <v>0</v>
      </c>
      <c r="O848" s="411">
        <v>630085.1</v>
      </c>
      <c r="P848" s="412">
        <f>INT($J848*O848)</f>
        <v>0</v>
      </c>
      <c r="Q848" s="411">
        <f>+K848+M848+O848</f>
        <v>630085.1</v>
      </c>
      <c r="R848" s="412">
        <f>L848+N848+P848</f>
        <v>0</v>
      </c>
      <c r="S848" s="412"/>
      <c r="T848" s="412"/>
      <c r="U848" s="412"/>
      <c r="V848" s="409" t="s">
        <v>0</v>
      </c>
      <c r="W848" s="617" t="str">
        <f>+IF(J848&lt;0,"ng","")</f>
        <v/>
      </c>
    </row>
    <row r="849" spans="1:23" ht="24" hidden="1" customHeight="1">
      <c r="A849" s="372" t="s">
        <v>5549</v>
      </c>
      <c r="B849" s="413" t="s">
        <v>0</v>
      </c>
      <c r="C849" s="413" t="s">
        <v>956</v>
      </c>
      <c r="D849" s="413" t="s">
        <v>62</v>
      </c>
      <c r="E849" s="414" t="s">
        <v>22</v>
      </c>
      <c r="F849" s="415">
        <f t="shared" si="1048"/>
        <v>0</v>
      </c>
      <c r="G849" s="415">
        <f>[5]내역서!F849</f>
        <v>0</v>
      </c>
      <c r="H849" s="415">
        <v>0</v>
      </c>
      <c r="I849" s="415">
        <f t="shared" si="1049"/>
        <v>0</v>
      </c>
      <c r="J849" s="415">
        <f>내역서!F853</f>
        <v>0</v>
      </c>
      <c r="K849" s="416">
        <v>0</v>
      </c>
      <c r="L849" s="417">
        <f t="shared" si="1050"/>
        <v>0</v>
      </c>
      <c r="M849" s="416">
        <v>0</v>
      </c>
      <c r="N849" s="417">
        <f t="shared" si="1051"/>
        <v>0</v>
      </c>
      <c r="O849" s="416">
        <v>630085.1</v>
      </c>
      <c r="P849" s="417">
        <f t="shared" si="1052"/>
        <v>0</v>
      </c>
      <c r="Q849" s="416">
        <f t="shared" si="1053"/>
        <v>630085.1</v>
      </c>
      <c r="R849" s="417">
        <f t="shared" si="964"/>
        <v>0</v>
      </c>
      <c r="S849" s="417">
        <f t="shared" ref="S849" si="1060">J849-J848</f>
        <v>0</v>
      </c>
      <c r="T849" s="417">
        <f t="shared" ref="T849:U849" si="1061">Q849-Q848</f>
        <v>0</v>
      </c>
      <c r="U849" s="417">
        <f t="shared" si="1061"/>
        <v>0</v>
      </c>
      <c r="V849" s="414"/>
      <c r="W849" s="619" t="str">
        <f t="shared" si="985"/>
        <v/>
      </c>
    </row>
    <row r="850" spans="1:23" s="431" customFormat="1" ht="24" hidden="1" customHeight="1">
      <c r="A850" s="366" t="s">
        <v>5657</v>
      </c>
      <c r="B850" s="408" t="s">
        <v>0</v>
      </c>
      <c r="C850" s="408" t="s">
        <v>2506</v>
      </c>
      <c r="D850" s="408" t="s">
        <v>63</v>
      </c>
      <c r="E850" s="409" t="s">
        <v>22</v>
      </c>
      <c r="F850" s="410">
        <f t="shared" si="1048"/>
        <v>0</v>
      </c>
      <c r="G850" s="410">
        <f>[5]내역서!F850</f>
        <v>0</v>
      </c>
      <c r="H850" s="410">
        <v>0</v>
      </c>
      <c r="I850" s="410">
        <f>G850-H850</f>
        <v>0</v>
      </c>
      <c r="J850" s="410">
        <f>내역서!F854</f>
        <v>0</v>
      </c>
      <c r="K850" s="411">
        <v>0</v>
      </c>
      <c r="L850" s="412">
        <f>INT($J850*K850)</f>
        <v>0</v>
      </c>
      <c r="M850" s="411">
        <v>0</v>
      </c>
      <c r="N850" s="412">
        <f>INT($J850*M850)</f>
        <v>0</v>
      </c>
      <c r="O850" s="411">
        <v>662387.6</v>
      </c>
      <c r="P850" s="412">
        <f>INT($J850*O850)</f>
        <v>0</v>
      </c>
      <c r="Q850" s="411">
        <f>+K850+M850+O850</f>
        <v>662387.6</v>
      </c>
      <c r="R850" s="412">
        <f>L850+N850+P850</f>
        <v>0</v>
      </c>
      <c r="S850" s="412"/>
      <c r="T850" s="412"/>
      <c r="U850" s="412"/>
      <c r="V850" s="409" t="s">
        <v>0</v>
      </c>
      <c r="W850" s="617" t="str">
        <f>+IF(J850&lt;0,"ng","")</f>
        <v/>
      </c>
    </row>
    <row r="851" spans="1:23" s="72" customFormat="1" ht="24" hidden="1" customHeight="1">
      <c r="A851" s="372" t="s">
        <v>2072</v>
      </c>
      <c r="B851" s="413" t="s">
        <v>0</v>
      </c>
      <c r="C851" s="413" t="s">
        <v>956</v>
      </c>
      <c r="D851" s="413" t="s">
        <v>63</v>
      </c>
      <c r="E851" s="414" t="s">
        <v>22</v>
      </c>
      <c r="F851" s="415">
        <f t="shared" si="1048"/>
        <v>0</v>
      </c>
      <c r="G851" s="415">
        <f>[5]내역서!F851</f>
        <v>0</v>
      </c>
      <c r="H851" s="415">
        <v>0</v>
      </c>
      <c r="I851" s="415">
        <f t="shared" si="1049"/>
        <v>0</v>
      </c>
      <c r="J851" s="415">
        <f>내역서!F855</f>
        <v>0</v>
      </c>
      <c r="K851" s="416">
        <v>0</v>
      </c>
      <c r="L851" s="417">
        <f t="shared" si="1050"/>
        <v>0</v>
      </c>
      <c r="M851" s="416">
        <v>0</v>
      </c>
      <c r="N851" s="417">
        <f t="shared" si="1051"/>
        <v>0</v>
      </c>
      <c r="O851" s="416">
        <v>662387.6</v>
      </c>
      <c r="P851" s="417">
        <f t="shared" si="1052"/>
        <v>0</v>
      </c>
      <c r="Q851" s="416">
        <f t="shared" si="1053"/>
        <v>662387.6</v>
      </c>
      <c r="R851" s="417">
        <f t="shared" si="964"/>
        <v>0</v>
      </c>
      <c r="S851" s="417">
        <f t="shared" ref="S851" si="1062">J851-J850</f>
        <v>0</v>
      </c>
      <c r="T851" s="417">
        <f t="shared" ref="T851:U851" si="1063">Q851-Q850</f>
        <v>0</v>
      </c>
      <c r="U851" s="417">
        <f t="shared" si="1063"/>
        <v>0</v>
      </c>
      <c r="V851" s="414"/>
      <c r="W851" s="619" t="str">
        <f t="shared" si="985"/>
        <v/>
      </c>
    </row>
    <row r="852" spans="1:23" s="371" customFormat="1" ht="24" hidden="1" customHeight="1">
      <c r="A852" s="366" t="s">
        <v>5658</v>
      </c>
      <c r="B852" s="418" t="s">
        <v>0</v>
      </c>
      <c r="C852" s="647" t="str">
        <f>[5]내역서!C852</f>
        <v>조절식간이흙막이공</v>
      </c>
      <c r="D852" s="647" t="str">
        <f>[5]내역서!D852</f>
        <v>(H=3.05.m , B=3.5m)</v>
      </c>
      <c r="E852" s="648" t="str">
        <f>[5]내역서!E852</f>
        <v>m</v>
      </c>
      <c r="F852" s="411"/>
      <c r="G852" s="411">
        <f>[5]내역서!F852</f>
        <v>6.17</v>
      </c>
      <c r="H852" s="716">
        <v>0</v>
      </c>
      <c r="I852" s="716"/>
      <c r="J852" s="410">
        <f>내역서!F856</f>
        <v>0</v>
      </c>
      <c r="K852" s="411">
        <f>[5]내역서!G852</f>
        <v>242963</v>
      </c>
      <c r="L852" s="412">
        <f>INT($J852*K852)</f>
        <v>0</v>
      </c>
      <c r="M852" s="411">
        <f>[5]내역서!I852</f>
        <v>119379</v>
      </c>
      <c r="N852" s="412">
        <f>INT($J852*M852)</f>
        <v>0</v>
      </c>
      <c r="O852" s="411">
        <f>[5]내역서!K852</f>
        <v>27599</v>
      </c>
      <c r="P852" s="412">
        <f>INT($J852*O852)</f>
        <v>0</v>
      </c>
      <c r="Q852" s="412">
        <f>+K852+M852+O852</f>
        <v>389941</v>
      </c>
      <c r="R852" s="412">
        <f>L852+N852+P852</f>
        <v>0</v>
      </c>
      <c r="S852" s="412"/>
      <c r="T852" s="412"/>
      <c r="U852" s="412"/>
      <c r="V852" s="419" t="s">
        <v>0</v>
      </c>
      <c r="W852" s="617" t="str">
        <f>+IF(J852&lt;0,"ng","")</f>
        <v/>
      </c>
    </row>
    <row r="853" spans="1:23" s="75" customFormat="1" ht="24" hidden="1" customHeight="1">
      <c r="A853" s="372" t="s">
        <v>5659</v>
      </c>
      <c r="B853" s="421" t="s">
        <v>0</v>
      </c>
      <c r="C853" s="650" t="str">
        <f>[5]내역서!C853</f>
        <v>조절식간이흙막이공</v>
      </c>
      <c r="D853" s="650" t="str">
        <f>[5]내역서!D853</f>
        <v>(H=3.05.m , B=3.5m)</v>
      </c>
      <c r="E853" s="651" t="str">
        <f>[5]내역서!E853</f>
        <v>m</v>
      </c>
      <c r="F853" s="416"/>
      <c r="G853" s="416">
        <f>[5]내역서!F853</f>
        <v>6.17</v>
      </c>
      <c r="H853" s="717">
        <v>0</v>
      </c>
      <c r="I853" s="717"/>
      <c r="J853" s="415">
        <f>내역서!F857</f>
        <v>0</v>
      </c>
      <c r="K853" s="416">
        <f>[5]내역서!G853</f>
        <v>242963</v>
      </c>
      <c r="L853" s="417">
        <f t="shared" si="1050"/>
        <v>0</v>
      </c>
      <c r="M853" s="416">
        <f>[5]내역서!I853</f>
        <v>119379</v>
      </c>
      <c r="N853" s="417">
        <f t="shared" si="1051"/>
        <v>0</v>
      </c>
      <c r="O853" s="416">
        <f>[5]내역서!K853</f>
        <v>27599</v>
      </c>
      <c r="P853" s="417">
        <f t="shared" si="1052"/>
        <v>0</v>
      </c>
      <c r="Q853" s="417">
        <f t="shared" si="1053"/>
        <v>389941</v>
      </c>
      <c r="R853" s="417">
        <f t="shared" ref="R853" si="1064">L853+N853+P853</f>
        <v>0</v>
      </c>
      <c r="S853" s="417">
        <f t="shared" ref="S853" si="1065">J853-J852</f>
        <v>0</v>
      </c>
      <c r="T853" s="417">
        <f t="shared" ref="T853:U853" si="1066">Q853-Q852</f>
        <v>0</v>
      </c>
      <c r="U853" s="417">
        <f t="shared" si="1066"/>
        <v>0</v>
      </c>
      <c r="V853" s="422"/>
      <c r="W853" s="619" t="str">
        <f t="shared" si="985"/>
        <v/>
      </c>
    </row>
    <row r="854" spans="1:23" s="371" customFormat="1" ht="24" hidden="1" customHeight="1">
      <c r="A854" s="366" t="s">
        <v>5660</v>
      </c>
      <c r="B854" s="418" t="s">
        <v>0</v>
      </c>
      <c r="C854" s="647" t="str">
        <f>[5]내역서!C854</f>
        <v>조절식간이흙막이공</v>
      </c>
      <c r="D854" s="647" t="str">
        <f>[5]내역서!D854</f>
        <v>(H=3.34m , B=3.5m)</v>
      </c>
      <c r="E854" s="648" t="str">
        <f>[5]내역서!E854</f>
        <v>m</v>
      </c>
      <c r="F854" s="411"/>
      <c r="G854" s="411">
        <f>[5]내역서!F854</f>
        <v>17.86</v>
      </c>
      <c r="H854" s="716">
        <v>0</v>
      </c>
      <c r="I854" s="716"/>
      <c r="J854" s="410">
        <f>내역서!F858</f>
        <v>0</v>
      </c>
      <c r="K854" s="411">
        <f>[5]내역서!G854</f>
        <v>247538</v>
      </c>
      <c r="L854" s="412">
        <f>INT($J854*K854)</f>
        <v>0</v>
      </c>
      <c r="M854" s="411">
        <f>[5]내역서!I854</f>
        <v>119379</v>
      </c>
      <c r="N854" s="412">
        <f>INT($J854*M854)</f>
        <v>0</v>
      </c>
      <c r="O854" s="411">
        <f>[5]내역서!K854</f>
        <v>27599</v>
      </c>
      <c r="P854" s="412">
        <f>INT($J854*O854)</f>
        <v>0</v>
      </c>
      <c r="Q854" s="412">
        <f>+K854+M854+O854</f>
        <v>394516</v>
      </c>
      <c r="R854" s="412">
        <f>L854+N854+P854</f>
        <v>0</v>
      </c>
      <c r="S854" s="412"/>
      <c r="T854" s="412"/>
      <c r="U854" s="412"/>
      <c r="V854" s="419" t="s">
        <v>0</v>
      </c>
      <c r="W854" s="617" t="str">
        <f>+IF(J854&lt;0,"ng","")</f>
        <v/>
      </c>
    </row>
    <row r="855" spans="1:23" s="75" customFormat="1" ht="24" hidden="1" customHeight="1">
      <c r="A855" s="372" t="s">
        <v>2072</v>
      </c>
      <c r="B855" s="421" t="s">
        <v>0</v>
      </c>
      <c r="C855" s="650" t="str">
        <f>[5]내역서!C855</f>
        <v>조절식간이흙막이공</v>
      </c>
      <c r="D855" s="650" t="str">
        <f>[5]내역서!D855</f>
        <v>(H=3.34m , B=3.5m)</v>
      </c>
      <c r="E855" s="651" t="str">
        <f>[5]내역서!E855</f>
        <v>m</v>
      </c>
      <c r="F855" s="416"/>
      <c r="G855" s="416">
        <f>[5]내역서!F855</f>
        <v>17.86</v>
      </c>
      <c r="H855" s="717">
        <v>0</v>
      </c>
      <c r="I855" s="717"/>
      <c r="J855" s="415">
        <f>내역서!F859</f>
        <v>0</v>
      </c>
      <c r="K855" s="416">
        <f>[5]내역서!G855</f>
        <v>247538</v>
      </c>
      <c r="L855" s="417">
        <f t="shared" ref="L855" si="1067">INT($J855*K855)</f>
        <v>0</v>
      </c>
      <c r="M855" s="416">
        <f>[5]내역서!I855</f>
        <v>119379</v>
      </c>
      <c r="N855" s="417">
        <f t="shared" ref="N855" si="1068">INT($J855*M855)</f>
        <v>0</v>
      </c>
      <c r="O855" s="416">
        <f>[5]내역서!K855</f>
        <v>27599</v>
      </c>
      <c r="P855" s="417">
        <f t="shared" ref="P855" si="1069">INT($J855*O855)</f>
        <v>0</v>
      </c>
      <c r="Q855" s="417">
        <f t="shared" ref="Q855" si="1070">+K855+M855+O855</f>
        <v>394516</v>
      </c>
      <c r="R855" s="417">
        <f t="shared" ref="R855" si="1071">L855+N855+P855</f>
        <v>0</v>
      </c>
      <c r="S855" s="417">
        <f t="shared" ref="S855" si="1072">J855-J854</f>
        <v>0</v>
      </c>
      <c r="T855" s="417">
        <f t="shared" ref="T855:U855" si="1073">Q855-Q854</f>
        <v>0</v>
      </c>
      <c r="U855" s="417">
        <f t="shared" si="1073"/>
        <v>0</v>
      </c>
      <c r="V855" s="422"/>
      <c r="W855" s="619" t="str">
        <f t="shared" si="985"/>
        <v/>
      </c>
    </row>
    <row r="856" spans="1:23" s="371" customFormat="1" ht="24" hidden="1" customHeight="1">
      <c r="A856" s="366" t="s">
        <v>2055</v>
      </c>
      <c r="B856" s="418" t="s">
        <v>0</v>
      </c>
      <c r="C856" s="647" t="str">
        <f>[5]내역서!C856</f>
        <v>조절식간이흙막이공</v>
      </c>
      <c r="D856" s="647" t="str">
        <f>[5]내역서!D856</f>
        <v>(H=3.65m , B=3.5m)</v>
      </c>
      <c r="E856" s="648" t="str">
        <f>[5]내역서!E856</f>
        <v>m</v>
      </c>
      <c r="F856" s="411"/>
      <c r="G856" s="411">
        <f>[5]내역서!F856</f>
        <v>66.2</v>
      </c>
      <c r="H856" s="716">
        <v>0</v>
      </c>
      <c r="I856" s="716"/>
      <c r="J856" s="410">
        <f>내역서!F860</f>
        <v>0</v>
      </c>
      <c r="K856" s="411">
        <f>[5]내역서!G856</f>
        <v>252429</v>
      </c>
      <c r="L856" s="412">
        <f>INT($J856*K856)</f>
        <v>0</v>
      </c>
      <c r="M856" s="411">
        <f>[5]내역서!I856</f>
        <v>119379</v>
      </c>
      <c r="N856" s="412">
        <f>INT($J856*M856)</f>
        <v>0</v>
      </c>
      <c r="O856" s="411">
        <f>[5]내역서!K856</f>
        <v>27599</v>
      </c>
      <c r="P856" s="412">
        <f>INT($J856*O856)</f>
        <v>0</v>
      </c>
      <c r="Q856" s="412">
        <f>+K856+M856+O856</f>
        <v>399407</v>
      </c>
      <c r="R856" s="412">
        <f>L856+N856+P856</f>
        <v>0</v>
      </c>
      <c r="S856" s="412"/>
      <c r="T856" s="412"/>
      <c r="U856" s="412"/>
      <c r="V856" s="419" t="s">
        <v>0</v>
      </c>
      <c r="W856" s="617" t="str">
        <f>+IF(J856&lt;0,"ng","")</f>
        <v/>
      </c>
    </row>
    <row r="857" spans="1:23" s="75" customFormat="1" ht="24" hidden="1" customHeight="1">
      <c r="A857" s="372" t="s">
        <v>2072</v>
      </c>
      <c r="B857" s="421" t="s">
        <v>0</v>
      </c>
      <c r="C857" s="650" t="str">
        <f>[5]내역서!C857</f>
        <v>조절식간이흙막이공</v>
      </c>
      <c r="D857" s="650" t="str">
        <f>[5]내역서!D857</f>
        <v>(H=3.65m , B=3.5m)</v>
      </c>
      <c r="E857" s="651" t="str">
        <f>[5]내역서!E857</f>
        <v>m</v>
      </c>
      <c r="F857" s="416"/>
      <c r="G857" s="416">
        <f>[5]내역서!F857</f>
        <v>66.2</v>
      </c>
      <c r="H857" s="717">
        <v>0</v>
      </c>
      <c r="I857" s="717"/>
      <c r="J857" s="415">
        <f>내역서!F861</f>
        <v>0</v>
      </c>
      <c r="K857" s="416">
        <f>[5]내역서!G857</f>
        <v>252429</v>
      </c>
      <c r="L857" s="417">
        <f t="shared" ref="L857:L873" si="1074">INT($J857*K857)</f>
        <v>0</v>
      </c>
      <c r="M857" s="416">
        <f>[5]내역서!I857</f>
        <v>119379</v>
      </c>
      <c r="N857" s="417">
        <f t="shared" ref="N857:N873" si="1075">INT($J857*M857)</f>
        <v>0</v>
      </c>
      <c r="O857" s="416">
        <f>[5]내역서!K857</f>
        <v>27599</v>
      </c>
      <c r="P857" s="417">
        <f t="shared" ref="P857:P873" si="1076">INT($J857*O857)</f>
        <v>0</v>
      </c>
      <c r="Q857" s="417">
        <f t="shared" ref="Q857:Q873" si="1077">+K857+M857+O857</f>
        <v>399407</v>
      </c>
      <c r="R857" s="417">
        <f t="shared" ref="R857:R873" si="1078">L857+N857+P857</f>
        <v>0</v>
      </c>
      <c r="S857" s="417">
        <f t="shared" ref="S857" si="1079">J857-J856</f>
        <v>0</v>
      </c>
      <c r="T857" s="417">
        <f t="shared" ref="T857:U857" si="1080">Q857-Q856</f>
        <v>0</v>
      </c>
      <c r="U857" s="417">
        <f t="shared" si="1080"/>
        <v>0</v>
      </c>
      <c r="V857" s="422"/>
      <c r="W857" s="619" t="str">
        <f t="shared" si="985"/>
        <v/>
      </c>
    </row>
    <row r="858" spans="1:23" s="371" customFormat="1" ht="24" hidden="1" customHeight="1">
      <c r="A858" s="366" t="s">
        <v>5547</v>
      </c>
      <c r="B858" s="418" t="s">
        <v>0</v>
      </c>
      <c r="C858" s="647" t="str">
        <f>[5]내역서!C858</f>
        <v>조절식간이흙막이공</v>
      </c>
      <c r="D858" s="647" t="str">
        <f>[5]내역서!D858</f>
        <v>(H=3.73m , B=3.5m)</v>
      </c>
      <c r="E858" s="648" t="str">
        <f>[5]내역서!E858</f>
        <v>m</v>
      </c>
      <c r="F858" s="411"/>
      <c r="G858" s="411">
        <f>[5]내역서!F858</f>
        <v>2.66</v>
      </c>
      <c r="H858" s="716">
        <v>0</v>
      </c>
      <c r="I858" s="716"/>
      <c r="J858" s="410">
        <f>내역서!F862</f>
        <v>0</v>
      </c>
      <c r="K858" s="411">
        <f>[5]내역서!G858</f>
        <v>343497</v>
      </c>
      <c r="L858" s="412">
        <f>INT($J858*K858)</f>
        <v>0</v>
      </c>
      <c r="M858" s="411">
        <f>[5]내역서!I858</f>
        <v>120406</v>
      </c>
      <c r="N858" s="412">
        <f>INT($J858*M858)</f>
        <v>0</v>
      </c>
      <c r="O858" s="411">
        <f>[5]내역서!K858</f>
        <v>28120</v>
      </c>
      <c r="P858" s="412">
        <f>INT($J858*O858)</f>
        <v>0</v>
      </c>
      <c r="Q858" s="412">
        <f>+K858+M858+O858</f>
        <v>492023</v>
      </c>
      <c r="R858" s="412">
        <f>L858+N858+P858</f>
        <v>0</v>
      </c>
      <c r="S858" s="412"/>
      <c r="T858" s="412"/>
      <c r="U858" s="412"/>
      <c r="V858" s="419" t="s">
        <v>0</v>
      </c>
      <c r="W858" s="617" t="str">
        <f>+IF(J858&lt;0,"ng","")</f>
        <v/>
      </c>
    </row>
    <row r="859" spans="1:23" s="75" customFormat="1" ht="24" hidden="1" customHeight="1">
      <c r="A859" s="372" t="s">
        <v>2072</v>
      </c>
      <c r="B859" s="421" t="s">
        <v>0</v>
      </c>
      <c r="C859" s="650" t="str">
        <f>[5]내역서!C859</f>
        <v>조절식간이흙막이공</v>
      </c>
      <c r="D859" s="650" t="str">
        <f>[5]내역서!D859</f>
        <v>(H=3.73m , B=3.5m)</v>
      </c>
      <c r="E859" s="651" t="str">
        <f>[5]내역서!E859</f>
        <v>m</v>
      </c>
      <c r="F859" s="416"/>
      <c r="G859" s="416">
        <f>[5]내역서!F859</f>
        <v>2.66</v>
      </c>
      <c r="H859" s="717">
        <v>0</v>
      </c>
      <c r="I859" s="717"/>
      <c r="J859" s="415">
        <f>내역서!F863</f>
        <v>0</v>
      </c>
      <c r="K859" s="416">
        <f>[5]내역서!G859</f>
        <v>343497</v>
      </c>
      <c r="L859" s="417">
        <f t="shared" si="1074"/>
        <v>0</v>
      </c>
      <c r="M859" s="416">
        <f>[5]내역서!I859</f>
        <v>120406</v>
      </c>
      <c r="N859" s="417">
        <f t="shared" si="1075"/>
        <v>0</v>
      </c>
      <c r="O859" s="416">
        <f>[5]내역서!K859</f>
        <v>28120</v>
      </c>
      <c r="P859" s="417">
        <f t="shared" si="1076"/>
        <v>0</v>
      </c>
      <c r="Q859" s="417">
        <f t="shared" si="1077"/>
        <v>492023</v>
      </c>
      <c r="R859" s="417">
        <f t="shared" si="1078"/>
        <v>0</v>
      </c>
      <c r="S859" s="417">
        <f t="shared" ref="S859" si="1081">J859-J858</f>
        <v>0</v>
      </c>
      <c r="T859" s="417">
        <f t="shared" ref="T859:U859" si="1082">Q859-Q858</f>
        <v>0</v>
      </c>
      <c r="U859" s="417">
        <f t="shared" si="1082"/>
        <v>0</v>
      </c>
      <c r="V859" s="422"/>
      <c r="W859" s="619" t="str">
        <f t="shared" si="985"/>
        <v/>
      </c>
    </row>
    <row r="860" spans="1:23" s="371" customFormat="1" ht="24" hidden="1" customHeight="1">
      <c r="A860" s="366" t="s">
        <v>5443</v>
      </c>
      <c r="B860" s="418" t="s">
        <v>0</v>
      </c>
      <c r="C860" s="647" t="str">
        <f>[5]내역서!C860</f>
        <v>조절식간이흙막이공</v>
      </c>
      <c r="D860" s="647" t="str">
        <f>[5]내역서!D860</f>
        <v>(H=4.11m , B=3.5m)</v>
      </c>
      <c r="E860" s="648" t="str">
        <f>[5]내역서!E860</f>
        <v>m</v>
      </c>
      <c r="F860" s="411"/>
      <c r="G860" s="411">
        <f>[5]내역서!F860</f>
        <v>17.45</v>
      </c>
      <c r="H860" s="716">
        <v>0</v>
      </c>
      <c r="I860" s="716"/>
      <c r="J860" s="410">
        <f>내역서!F864</f>
        <v>0</v>
      </c>
      <c r="K860" s="411">
        <f>[5]내역서!G860</f>
        <v>418456</v>
      </c>
      <c r="L860" s="412">
        <f>INT($J860*K860)</f>
        <v>0</v>
      </c>
      <c r="M860" s="411">
        <f>[5]내역서!I860</f>
        <v>180540</v>
      </c>
      <c r="N860" s="412">
        <f>INT($J860*M860)</f>
        <v>0</v>
      </c>
      <c r="O860" s="411">
        <f>[5]내역서!K860</f>
        <v>44962</v>
      </c>
      <c r="P860" s="412">
        <f>INT($J860*O860)</f>
        <v>0</v>
      </c>
      <c r="Q860" s="412">
        <f>+K860+M860+O860</f>
        <v>643958</v>
      </c>
      <c r="R860" s="412">
        <f>L860+N860+P860</f>
        <v>0</v>
      </c>
      <c r="S860" s="412"/>
      <c r="T860" s="412"/>
      <c r="U860" s="412"/>
      <c r="V860" s="419" t="s">
        <v>0</v>
      </c>
      <c r="W860" s="617" t="str">
        <f>+IF(J860&lt;0,"ng","")</f>
        <v/>
      </c>
    </row>
    <row r="861" spans="1:23" s="75" customFormat="1" ht="24" hidden="1" customHeight="1">
      <c r="A861" s="372" t="s">
        <v>5661</v>
      </c>
      <c r="B861" s="421" t="s">
        <v>0</v>
      </c>
      <c r="C861" s="650" t="str">
        <f>[5]내역서!C861</f>
        <v>조절식간이흙막이공</v>
      </c>
      <c r="D861" s="650" t="str">
        <f>[5]내역서!D861</f>
        <v>(H=4.11m , B=3.5m)</v>
      </c>
      <c r="E861" s="651" t="str">
        <f>[5]내역서!E861</f>
        <v>m</v>
      </c>
      <c r="F861" s="416"/>
      <c r="G861" s="416">
        <f>[5]내역서!F861</f>
        <v>17.45</v>
      </c>
      <c r="H861" s="717">
        <v>0</v>
      </c>
      <c r="I861" s="717"/>
      <c r="J861" s="415">
        <f>내역서!F865</f>
        <v>0</v>
      </c>
      <c r="K861" s="416">
        <f>[5]내역서!G861</f>
        <v>418456</v>
      </c>
      <c r="L861" s="417">
        <f t="shared" si="1074"/>
        <v>0</v>
      </c>
      <c r="M861" s="416">
        <f>[5]내역서!I861</f>
        <v>180540</v>
      </c>
      <c r="N861" s="417">
        <f t="shared" si="1075"/>
        <v>0</v>
      </c>
      <c r="O861" s="416">
        <f>[5]내역서!K861</f>
        <v>44962</v>
      </c>
      <c r="P861" s="417">
        <f t="shared" si="1076"/>
        <v>0</v>
      </c>
      <c r="Q861" s="417">
        <f t="shared" si="1077"/>
        <v>643958</v>
      </c>
      <c r="R861" s="417">
        <f t="shared" si="1078"/>
        <v>0</v>
      </c>
      <c r="S861" s="417">
        <f t="shared" ref="S861" si="1083">J861-J860</f>
        <v>0</v>
      </c>
      <c r="T861" s="417">
        <f t="shared" ref="T861:U861" si="1084">Q861-Q860</f>
        <v>0</v>
      </c>
      <c r="U861" s="417">
        <f t="shared" si="1084"/>
        <v>0</v>
      </c>
      <c r="V861" s="422"/>
      <c r="W861" s="619" t="str">
        <f t="shared" si="985"/>
        <v/>
      </c>
    </row>
    <row r="862" spans="1:23" s="371" customFormat="1" ht="24" hidden="1" customHeight="1">
      <c r="A862" s="366" t="s">
        <v>5547</v>
      </c>
      <c r="B862" s="418" t="s">
        <v>0</v>
      </c>
      <c r="C862" s="647" t="str">
        <f>[5]내역서!C862</f>
        <v>조절식간이흙막이공</v>
      </c>
      <c r="D862" s="647" t="str">
        <f>[5]내역서!D862</f>
        <v>(H=4.35m , B=3.5m)</v>
      </c>
      <c r="E862" s="648" t="str">
        <f>[5]내역서!E862</f>
        <v>m</v>
      </c>
      <c r="F862" s="411"/>
      <c r="G862" s="411">
        <f>[5]내역서!F862</f>
        <v>5.64</v>
      </c>
      <c r="H862" s="716">
        <v>0</v>
      </c>
      <c r="I862" s="716"/>
      <c r="J862" s="410">
        <f>내역서!F866</f>
        <v>0</v>
      </c>
      <c r="K862" s="411">
        <f>[5]내역서!G862</f>
        <v>424022</v>
      </c>
      <c r="L862" s="412">
        <f>INT($J862*K862)</f>
        <v>0</v>
      </c>
      <c r="M862" s="411">
        <f>[5]내역서!I862</f>
        <v>180540</v>
      </c>
      <c r="N862" s="412">
        <f>INT($J862*M862)</f>
        <v>0</v>
      </c>
      <c r="O862" s="411">
        <f>[5]내역서!K862</f>
        <v>44962</v>
      </c>
      <c r="P862" s="412">
        <f>INT($J862*O862)</f>
        <v>0</v>
      </c>
      <c r="Q862" s="412">
        <f>+K862+M862+O862</f>
        <v>649524</v>
      </c>
      <c r="R862" s="412">
        <f>L862+N862+P862</f>
        <v>0</v>
      </c>
      <c r="S862" s="412"/>
      <c r="T862" s="412"/>
      <c r="U862" s="412"/>
      <c r="V862" s="419" t="s">
        <v>0</v>
      </c>
      <c r="W862" s="617" t="str">
        <f>+IF(J862&lt;0,"ng","")</f>
        <v/>
      </c>
    </row>
    <row r="863" spans="1:23" s="75" customFormat="1" ht="24" hidden="1" customHeight="1">
      <c r="A863" s="372" t="s">
        <v>5662</v>
      </c>
      <c r="B863" s="421" t="s">
        <v>0</v>
      </c>
      <c r="C863" s="650" t="str">
        <f>[5]내역서!C863</f>
        <v>조절식간이흙막이공</v>
      </c>
      <c r="D863" s="650" t="str">
        <f>[5]내역서!D863</f>
        <v>(H=4.35m , B=3.5m)</v>
      </c>
      <c r="E863" s="651" t="str">
        <f>[5]내역서!E863</f>
        <v>m</v>
      </c>
      <c r="F863" s="416"/>
      <c r="G863" s="416">
        <f>[5]내역서!F863</f>
        <v>5.64</v>
      </c>
      <c r="H863" s="717">
        <v>0</v>
      </c>
      <c r="I863" s="717"/>
      <c r="J863" s="415">
        <f>내역서!F867</f>
        <v>0</v>
      </c>
      <c r="K863" s="416">
        <f>[5]내역서!G863</f>
        <v>424022</v>
      </c>
      <c r="L863" s="417">
        <f t="shared" si="1074"/>
        <v>0</v>
      </c>
      <c r="M863" s="416">
        <f>[5]내역서!I863</f>
        <v>180540</v>
      </c>
      <c r="N863" s="417">
        <f t="shared" si="1075"/>
        <v>0</v>
      </c>
      <c r="O863" s="416">
        <f>[5]내역서!K863</f>
        <v>44962</v>
      </c>
      <c r="P863" s="417">
        <f t="shared" si="1076"/>
        <v>0</v>
      </c>
      <c r="Q863" s="417">
        <f t="shared" si="1077"/>
        <v>649524</v>
      </c>
      <c r="R863" s="417">
        <f t="shared" si="1078"/>
        <v>0</v>
      </c>
      <c r="S863" s="417">
        <f t="shared" ref="S863" si="1085">J863-J862</f>
        <v>0</v>
      </c>
      <c r="T863" s="417">
        <f t="shared" ref="T863:U863" si="1086">Q863-Q862</f>
        <v>0</v>
      </c>
      <c r="U863" s="417">
        <f t="shared" si="1086"/>
        <v>0</v>
      </c>
      <c r="V863" s="422"/>
      <c r="W863" s="619" t="str">
        <f t="shared" si="985"/>
        <v/>
      </c>
    </row>
    <row r="864" spans="1:23" s="371" customFormat="1" ht="24" hidden="1" customHeight="1">
      <c r="A864" s="366" t="s">
        <v>2055</v>
      </c>
      <c r="B864" s="418" t="s">
        <v>0</v>
      </c>
      <c r="C864" s="647" t="str">
        <f>[5]내역서!C864</f>
        <v>조절식간이흙막이공</v>
      </c>
      <c r="D864" s="647" t="str">
        <f>[5]내역서!D864</f>
        <v>(H=4.40m , B=3.5m)</v>
      </c>
      <c r="E864" s="648" t="str">
        <f>[5]내역서!E864</f>
        <v>m</v>
      </c>
      <c r="F864" s="411"/>
      <c r="G864" s="411">
        <f>[5]내역서!F864</f>
        <v>83.5</v>
      </c>
      <c r="H864" s="716">
        <v>0</v>
      </c>
      <c r="I864" s="716"/>
      <c r="J864" s="410">
        <f>내역서!F868</f>
        <v>0</v>
      </c>
      <c r="K864" s="411">
        <f>[5]내역서!G864</f>
        <v>425181</v>
      </c>
      <c r="L864" s="412">
        <f>INT($J864*K864)</f>
        <v>0</v>
      </c>
      <c r="M864" s="411">
        <f>[5]내역서!I864</f>
        <v>180540</v>
      </c>
      <c r="N864" s="412">
        <f>INT($J864*M864)</f>
        <v>0</v>
      </c>
      <c r="O864" s="411">
        <f>[5]내역서!K864</f>
        <v>44962</v>
      </c>
      <c r="P864" s="412">
        <f>INT($J864*O864)</f>
        <v>0</v>
      </c>
      <c r="Q864" s="412">
        <f>+K864+M864+O864</f>
        <v>650683</v>
      </c>
      <c r="R864" s="412">
        <f>L864+N864+P864</f>
        <v>0</v>
      </c>
      <c r="S864" s="412"/>
      <c r="T864" s="412"/>
      <c r="U864" s="412"/>
      <c r="V864" s="419" t="s">
        <v>0</v>
      </c>
      <c r="W864" s="617" t="str">
        <f>+IF(J864&lt;0,"ng","")</f>
        <v/>
      </c>
    </row>
    <row r="865" spans="1:23" s="75" customFormat="1" ht="24" hidden="1" customHeight="1">
      <c r="A865" s="372" t="s">
        <v>5663</v>
      </c>
      <c r="B865" s="421" t="s">
        <v>0</v>
      </c>
      <c r="C865" s="650" t="str">
        <f>[5]내역서!C865</f>
        <v>조절식간이흙막이공</v>
      </c>
      <c r="D865" s="650" t="str">
        <f>[5]내역서!D865</f>
        <v>(H=4.40m , B=3.5m)</v>
      </c>
      <c r="E865" s="651" t="str">
        <f>[5]내역서!E865</f>
        <v>m</v>
      </c>
      <c r="F865" s="416"/>
      <c r="G865" s="416">
        <f>[5]내역서!F865</f>
        <v>83.5</v>
      </c>
      <c r="H865" s="717">
        <v>0</v>
      </c>
      <c r="I865" s="717"/>
      <c r="J865" s="415">
        <f>내역서!F869</f>
        <v>0</v>
      </c>
      <c r="K865" s="416">
        <f>[5]내역서!G865</f>
        <v>425181</v>
      </c>
      <c r="L865" s="417">
        <f t="shared" si="1074"/>
        <v>0</v>
      </c>
      <c r="M865" s="416">
        <f>[5]내역서!I865</f>
        <v>180540</v>
      </c>
      <c r="N865" s="417">
        <f t="shared" si="1075"/>
        <v>0</v>
      </c>
      <c r="O865" s="416">
        <f>[5]내역서!K865</f>
        <v>44962</v>
      </c>
      <c r="P865" s="417">
        <f t="shared" si="1076"/>
        <v>0</v>
      </c>
      <c r="Q865" s="417">
        <f t="shared" si="1077"/>
        <v>650683</v>
      </c>
      <c r="R865" s="417">
        <f t="shared" si="1078"/>
        <v>0</v>
      </c>
      <c r="S865" s="417">
        <f t="shared" ref="S865" si="1087">J865-J864</f>
        <v>0</v>
      </c>
      <c r="T865" s="417">
        <f t="shared" ref="T865:U865" si="1088">Q865-Q864</f>
        <v>0</v>
      </c>
      <c r="U865" s="417">
        <f t="shared" si="1088"/>
        <v>0</v>
      </c>
      <c r="V865" s="422"/>
      <c r="W865" s="619" t="str">
        <f t="shared" si="985"/>
        <v/>
      </c>
    </row>
    <row r="866" spans="1:23" s="371" customFormat="1" ht="24" hidden="1" customHeight="1">
      <c r="A866" s="366" t="s">
        <v>5664</v>
      </c>
      <c r="B866" s="418" t="s">
        <v>0</v>
      </c>
      <c r="C866" s="647" t="str">
        <f>[5]내역서!C866</f>
        <v>조절식간이흙막이공</v>
      </c>
      <c r="D866" s="647" t="str">
        <f>[5]내역서!D866</f>
        <v>(H=4.40m , B=5.25m)</v>
      </c>
      <c r="E866" s="648" t="str">
        <f>[5]내역서!E866</f>
        <v>m</v>
      </c>
      <c r="F866" s="411"/>
      <c r="G866" s="411">
        <f>[5]내역서!F866</f>
        <v>20</v>
      </c>
      <c r="H866" s="716">
        <v>0</v>
      </c>
      <c r="I866" s="716"/>
      <c r="J866" s="410">
        <f>내역서!F870</f>
        <v>0</v>
      </c>
      <c r="K866" s="411">
        <f>[5]내역서!G866</f>
        <v>506954</v>
      </c>
      <c r="L866" s="412">
        <f>INT($J866*K866)</f>
        <v>0</v>
      </c>
      <c r="M866" s="411">
        <f>[5]내역서!I866</f>
        <v>181205</v>
      </c>
      <c r="N866" s="412">
        <f>INT($J866*M866)</f>
        <v>0</v>
      </c>
      <c r="O866" s="411">
        <f>[5]내역서!K866</f>
        <v>45299</v>
      </c>
      <c r="P866" s="412">
        <f>INT($J866*O866)</f>
        <v>0</v>
      </c>
      <c r="Q866" s="412">
        <f>+K866+M866+O866</f>
        <v>733458</v>
      </c>
      <c r="R866" s="412">
        <f>L866+N866+P866</f>
        <v>0</v>
      </c>
      <c r="S866" s="412"/>
      <c r="T866" s="412"/>
      <c r="U866" s="412"/>
      <c r="V866" s="419" t="s">
        <v>0</v>
      </c>
      <c r="W866" s="617" t="str">
        <f>+IF(J866&lt;0,"ng","")</f>
        <v/>
      </c>
    </row>
    <row r="867" spans="1:23" s="75" customFormat="1" ht="24" hidden="1" customHeight="1">
      <c r="A867" s="372" t="s">
        <v>2072</v>
      </c>
      <c r="B867" s="421" t="s">
        <v>0</v>
      </c>
      <c r="C867" s="650" t="str">
        <f>[5]내역서!C867</f>
        <v>조절식간이흙막이공</v>
      </c>
      <c r="D867" s="650" t="str">
        <f>[5]내역서!D867</f>
        <v>(H=4.40m , B=5.25m)</v>
      </c>
      <c r="E867" s="651" t="str">
        <f>[5]내역서!E867</f>
        <v>m</v>
      </c>
      <c r="F867" s="416"/>
      <c r="G867" s="416">
        <f>[5]내역서!F867</f>
        <v>20</v>
      </c>
      <c r="H867" s="717">
        <v>0</v>
      </c>
      <c r="I867" s="717"/>
      <c r="J867" s="415">
        <f>내역서!F871</f>
        <v>0</v>
      </c>
      <c r="K867" s="416">
        <f>[5]내역서!G867</f>
        <v>506954</v>
      </c>
      <c r="L867" s="417">
        <f t="shared" si="1074"/>
        <v>0</v>
      </c>
      <c r="M867" s="416">
        <f>[5]내역서!I867</f>
        <v>181205</v>
      </c>
      <c r="N867" s="417">
        <f t="shared" si="1075"/>
        <v>0</v>
      </c>
      <c r="O867" s="416">
        <f>[5]내역서!K867</f>
        <v>45299</v>
      </c>
      <c r="P867" s="417">
        <f t="shared" si="1076"/>
        <v>0</v>
      </c>
      <c r="Q867" s="417">
        <f t="shared" si="1077"/>
        <v>733458</v>
      </c>
      <c r="R867" s="417">
        <f t="shared" si="1078"/>
        <v>0</v>
      </c>
      <c r="S867" s="417">
        <f t="shared" ref="S867" si="1089">J867-J866</f>
        <v>0</v>
      </c>
      <c r="T867" s="417">
        <f t="shared" ref="T867:U867" si="1090">Q867-Q866</f>
        <v>0</v>
      </c>
      <c r="U867" s="417">
        <f t="shared" si="1090"/>
        <v>0</v>
      </c>
      <c r="V867" s="422"/>
      <c r="W867" s="619" t="str">
        <f t="shared" si="985"/>
        <v/>
      </c>
    </row>
    <row r="868" spans="1:23" s="371" customFormat="1" ht="24" hidden="1" customHeight="1">
      <c r="A868" s="366" t="s">
        <v>5435</v>
      </c>
      <c r="B868" s="418" t="s">
        <v>0</v>
      </c>
      <c r="C868" s="647" t="str">
        <f>[5]내역서!C868</f>
        <v>조절식간이흙막이공</v>
      </c>
      <c r="D868" s="647" t="str">
        <f>[5]내역서!D868</f>
        <v>(H=5.10m , B=7.0m)</v>
      </c>
      <c r="E868" s="648" t="str">
        <f>[5]내역서!E868</f>
        <v>m</v>
      </c>
      <c r="F868" s="411"/>
      <c r="G868" s="411">
        <f>[5]내역서!F868</f>
        <v>10</v>
      </c>
      <c r="H868" s="716">
        <v>0</v>
      </c>
      <c r="I868" s="716"/>
      <c r="J868" s="410">
        <f>내역서!F872</f>
        <v>0</v>
      </c>
      <c r="K868" s="411">
        <f>[5]내역서!G868</f>
        <v>824844</v>
      </c>
      <c r="L868" s="412">
        <f>INT($J868*K868)</f>
        <v>0</v>
      </c>
      <c r="M868" s="411">
        <f>[5]내역서!I868</f>
        <v>262280</v>
      </c>
      <c r="N868" s="412">
        <f>INT($J868*M868)</f>
        <v>0</v>
      </c>
      <c r="O868" s="411">
        <f>[5]내역서!K868</f>
        <v>66593</v>
      </c>
      <c r="P868" s="412">
        <f>INT($J868*O868)</f>
        <v>0</v>
      </c>
      <c r="Q868" s="412">
        <f>+K868+M868+O868</f>
        <v>1153717</v>
      </c>
      <c r="R868" s="412">
        <f>L868+N868+P868</f>
        <v>0</v>
      </c>
      <c r="S868" s="412"/>
      <c r="T868" s="412"/>
      <c r="U868" s="412"/>
      <c r="V868" s="419" t="s">
        <v>0</v>
      </c>
      <c r="W868" s="617" t="str">
        <f>+IF(J868&lt;0,"ng","")</f>
        <v/>
      </c>
    </row>
    <row r="869" spans="1:23" s="75" customFormat="1" ht="24" hidden="1" customHeight="1">
      <c r="A869" s="372" t="s">
        <v>5434</v>
      </c>
      <c r="B869" s="421" t="s">
        <v>0</v>
      </c>
      <c r="C869" s="650" t="str">
        <f>[5]내역서!C869</f>
        <v>조절식간이흙막이공</v>
      </c>
      <c r="D869" s="650" t="str">
        <f>[5]내역서!D869</f>
        <v>(H=5.10m , B=7.0m)</v>
      </c>
      <c r="E869" s="651" t="str">
        <f>[5]내역서!E869</f>
        <v>m</v>
      </c>
      <c r="F869" s="416"/>
      <c r="G869" s="416">
        <f>[5]내역서!F869</f>
        <v>10</v>
      </c>
      <c r="H869" s="717">
        <v>0</v>
      </c>
      <c r="I869" s="717"/>
      <c r="J869" s="415">
        <f>내역서!F873</f>
        <v>0</v>
      </c>
      <c r="K869" s="416">
        <f>[5]내역서!G869</f>
        <v>824844</v>
      </c>
      <c r="L869" s="417">
        <f t="shared" si="1074"/>
        <v>0</v>
      </c>
      <c r="M869" s="416">
        <f>[5]내역서!I869</f>
        <v>262280</v>
      </c>
      <c r="N869" s="417">
        <f t="shared" si="1075"/>
        <v>0</v>
      </c>
      <c r="O869" s="416">
        <f>[5]내역서!K869</f>
        <v>66593</v>
      </c>
      <c r="P869" s="417">
        <f t="shared" si="1076"/>
        <v>0</v>
      </c>
      <c r="Q869" s="417">
        <f t="shared" si="1077"/>
        <v>1153717</v>
      </c>
      <c r="R869" s="417">
        <f t="shared" si="1078"/>
        <v>0</v>
      </c>
      <c r="S869" s="417">
        <f t="shared" ref="S869" si="1091">J869-J868</f>
        <v>0</v>
      </c>
      <c r="T869" s="417">
        <f t="shared" ref="T869:U869" si="1092">Q869-Q868</f>
        <v>0</v>
      </c>
      <c r="U869" s="417">
        <f t="shared" si="1092"/>
        <v>0</v>
      </c>
      <c r="V869" s="422"/>
      <c r="W869" s="619" t="str">
        <f t="shared" si="985"/>
        <v/>
      </c>
    </row>
    <row r="870" spans="1:23" s="371" customFormat="1" ht="24" hidden="1" customHeight="1">
      <c r="A870" s="366" t="s">
        <v>5665</v>
      </c>
      <c r="B870" s="418" t="s">
        <v>0</v>
      </c>
      <c r="C870" s="647" t="str">
        <f>[5]내역서!C870</f>
        <v>조절식간이흙막이공</v>
      </c>
      <c r="D870" s="647" t="str">
        <f>[5]내역서!D870</f>
        <v>(H=5.70m , B=3.5m)</v>
      </c>
      <c r="E870" s="648" t="str">
        <f>[5]내역서!E870</f>
        <v>m</v>
      </c>
      <c r="F870" s="411"/>
      <c r="G870" s="411">
        <f>[5]내역서!F870</f>
        <v>39.42</v>
      </c>
      <c r="H870" s="716">
        <v>0</v>
      </c>
      <c r="I870" s="716"/>
      <c r="J870" s="410">
        <f>내역서!F874</f>
        <v>0</v>
      </c>
      <c r="K870" s="411">
        <f>[5]내역서!G870</f>
        <v>639634</v>
      </c>
      <c r="L870" s="412">
        <f>INT($J870*K870)</f>
        <v>0</v>
      </c>
      <c r="M870" s="411">
        <f>[5]내역서!I870</f>
        <v>262626</v>
      </c>
      <c r="N870" s="412">
        <f>INT($J870*M870)</f>
        <v>0</v>
      </c>
      <c r="O870" s="411">
        <f>[5]내역서!K870</f>
        <v>66768</v>
      </c>
      <c r="P870" s="412">
        <f>INT($J870*O870)</f>
        <v>0</v>
      </c>
      <c r="Q870" s="412">
        <f>+K870+M870+O870</f>
        <v>969028</v>
      </c>
      <c r="R870" s="412">
        <f>L870+N870+P870</f>
        <v>0</v>
      </c>
      <c r="S870" s="412"/>
      <c r="T870" s="412"/>
      <c r="U870" s="412"/>
      <c r="V870" s="419" t="s">
        <v>0</v>
      </c>
      <c r="W870" s="617" t="str">
        <f>+IF(J870&lt;0,"ng","")</f>
        <v/>
      </c>
    </row>
    <row r="871" spans="1:23" s="75" customFormat="1" ht="24" hidden="1" customHeight="1">
      <c r="A871" s="372" t="s">
        <v>5666</v>
      </c>
      <c r="B871" s="421" t="s">
        <v>0</v>
      </c>
      <c r="C871" s="650" t="str">
        <f>[5]내역서!C871</f>
        <v>조절식간이흙막이공</v>
      </c>
      <c r="D871" s="650" t="str">
        <f>[5]내역서!D871</f>
        <v>(H=5.70m , B=3.5m)</v>
      </c>
      <c r="E871" s="651" t="str">
        <f>[5]내역서!E871</f>
        <v>m</v>
      </c>
      <c r="F871" s="416"/>
      <c r="G871" s="416">
        <f>[5]내역서!F871</f>
        <v>39.42</v>
      </c>
      <c r="H871" s="717">
        <v>0</v>
      </c>
      <c r="I871" s="717"/>
      <c r="J871" s="415">
        <f>내역서!F875</f>
        <v>0</v>
      </c>
      <c r="K871" s="416">
        <f>[5]내역서!G871</f>
        <v>639634</v>
      </c>
      <c r="L871" s="417">
        <f t="shared" si="1074"/>
        <v>0</v>
      </c>
      <c r="M871" s="416">
        <f>[5]내역서!I871</f>
        <v>262626</v>
      </c>
      <c r="N871" s="417">
        <f t="shared" si="1075"/>
        <v>0</v>
      </c>
      <c r="O871" s="416">
        <f>[5]내역서!K871</f>
        <v>66768</v>
      </c>
      <c r="P871" s="417">
        <f t="shared" si="1076"/>
        <v>0</v>
      </c>
      <c r="Q871" s="417">
        <f t="shared" si="1077"/>
        <v>969028</v>
      </c>
      <c r="R871" s="417">
        <f t="shared" si="1078"/>
        <v>0</v>
      </c>
      <c r="S871" s="417">
        <f t="shared" ref="S871" si="1093">J871-J870</f>
        <v>0</v>
      </c>
      <c r="T871" s="417">
        <f t="shared" ref="T871:U871" si="1094">Q871-Q870</f>
        <v>0</v>
      </c>
      <c r="U871" s="417">
        <f t="shared" si="1094"/>
        <v>0</v>
      </c>
      <c r="V871" s="422"/>
      <c r="W871" s="619" t="str">
        <f t="shared" si="985"/>
        <v/>
      </c>
    </row>
    <row r="872" spans="1:23" s="371" customFormat="1" ht="24" hidden="1" customHeight="1">
      <c r="A872" s="366" t="s">
        <v>5667</v>
      </c>
      <c r="B872" s="418" t="s">
        <v>0</v>
      </c>
      <c r="C872" s="647" t="str">
        <f>[5]내역서!C872</f>
        <v>조절식간이흙막이공</v>
      </c>
      <c r="D872" s="647" t="str">
        <f>[5]내역서!D872</f>
        <v>(H=6.0m , B=3.5m)</v>
      </c>
      <c r="E872" s="648" t="str">
        <f>[5]내역서!E872</f>
        <v>m</v>
      </c>
      <c r="F872" s="411"/>
      <c r="G872" s="411">
        <f>[5]내역서!F872</f>
        <v>44.9</v>
      </c>
      <c r="H872" s="716">
        <v>0</v>
      </c>
      <c r="I872" s="716"/>
      <c r="J872" s="410">
        <f>내역서!F876</f>
        <v>0</v>
      </c>
      <c r="K872" s="411">
        <f>[5]내역서!G872</f>
        <v>648070</v>
      </c>
      <c r="L872" s="412">
        <f>INT($J872*K872)</f>
        <v>0</v>
      </c>
      <c r="M872" s="411">
        <f>[5]내역서!I872</f>
        <v>262626</v>
      </c>
      <c r="N872" s="412">
        <f>INT($J872*M872)</f>
        <v>0</v>
      </c>
      <c r="O872" s="411">
        <f>[5]내역서!K872</f>
        <v>66768</v>
      </c>
      <c r="P872" s="412">
        <f>INT($J872*O872)</f>
        <v>0</v>
      </c>
      <c r="Q872" s="412">
        <f>+K872+M872+O872</f>
        <v>977464</v>
      </c>
      <c r="R872" s="412">
        <f>L872+N872+P872</f>
        <v>0</v>
      </c>
      <c r="S872" s="412"/>
      <c r="T872" s="412"/>
      <c r="U872" s="412"/>
      <c r="V872" s="419" t="s">
        <v>0</v>
      </c>
      <c r="W872" s="617" t="str">
        <f>+IF(J872&lt;0,"ng","")</f>
        <v/>
      </c>
    </row>
    <row r="873" spans="1:23" s="75" customFormat="1" ht="24" hidden="1" customHeight="1">
      <c r="A873" s="372" t="s">
        <v>4640</v>
      </c>
      <c r="B873" s="421" t="s">
        <v>0</v>
      </c>
      <c r="C873" s="650" t="str">
        <f>[5]내역서!C873</f>
        <v>조절식간이흙막이공</v>
      </c>
      <c r="D873" s="650" t="str">
        <f>[5]내역서!D873</f>
        <v>(H=6.0m , B=3.5m)</v>
      </c>
      <c r="E873" s="651" t="str">
        <f>[5]내역서!E873</f>
        <v>m</v>
      </c>
      <c r="F873" s="416"/>
      <c r="G873" s="416">
        <f>[5]내역서!F873</f>
        <v>44.9</v>
      </c>
      <c r="H873" s="717">
        <v>0</v>
      </c>
      <c r="I873" s="717"/>
      <c r="J873" s="415">
        <f>내역서!F877</f>
        <v>0</v>
      </c>
      <c r="K873" s="416">
        <f>[5]내역서!G873</f>
        <v>648070</v>
      </c>
      <c r="L873" s="417">
        <f t="shared" si="1074"/>
        <v>0</v>
      </c>
      <c r="M873" s="416">
        <f>[5]내역서!I873</f>
        <v>262626</v>
      </c>
      <c r="N873" s="417">
        <f t="shared" si="1075"/>
        <v>0</v>
      </c>
      <c r="O873" s="416">
        <f>[5]내역서!K873</f>
        <v>66768</v>
      </c>
      <c r="P873" s="417">
        <f t="shared" si="1076"/>
        <v>0</v>
      </c>
      <c r="Q873" s="417">
        <f t="shared" si="1077"/>
        <v>977464</v>
      </c>
      <c r="R873" s="417">
        <f t="shared" si="1078"/>
        <v>0</v>
      </c>
      <c r="S873" s="417">
        <f t="shared" ref="S873" si="1095">J873-J872</f>
        <v>0</v>
      </c>
      <c r="T873" s="417">
        <f t="shared" ref="T873:U873" si="1096">Q873-Q872</f>
        <v>0</v>
      </c>
      <c r="U873" s="417">
        <f t="shared" si="1096"/>
        <v>0</v>
      </c>
      <c r="V873" s="422"/>
      <c r="W873" s="619" t="str">
        <f t="shared" si="985"/>
        <v/>
      </c>
    </row>
    <row r="874" spans="1:23" s="401" customFormat="1" ht="24" hidden="1" customHeight="1">
      <c r="A874" s="366" t="s">
        <v>2055</v>
      </c>
      <c r="B874" s="408" t="s">
        <v>0</v>
      </c>
      <c r="C874" s="408" t="s">
        <v>2506</v>
      </c>
      <c r="D874" s="408" t="s">
        <v>64</v>
      </c>
      <c r="E874" s="409" t="s">
        <v>22</v>
      </c>
      <c r="F874" s="410">
        <f>G874</f>
        <v>73.400000000000006</v>
      </c>
      <c r="G874" s="410">
        <f>[5]내역서!F874</f>
        <v>73.400000000000006</v>
      </c>
      <c r="H874" s="410">
        <v>73.400000000000006</v>
      </c>
      <c r="I874" s="410">
        <f>G874-H874</f>
        <v>0</v>
      </c>
      <c r="J874" s="410">
        <f>내역서!F878</f>
        <v>0</v>
      </c>
      <c r="K874" s="411">
        <v>0</v>
      </c>
      <c r="L874" s="412">
        <f>INT($J874*K874)</f>
        <v>0</v>
      </c>
      <c r="M874" s="411">
        <v>0</v>
      </c>
      <c r="N874" s="412">
        <f>INT($J874*M874)</f>
        <v>0</v>
      </c>
      <c r="O874" s="411">
        <v>779112.3</v>
      </c>
      <c r="P874" s="412">
        <f>INT($J874*O874)</f>
        <v>0</v>
      </c>
      <c r="Q874" s="411">
        <f>+K874+M874+O874</f>
        <v>779112.3</v>
      </c>
      <c r="R874" s="412">
        <f>L874+N874+P874</f>
        <v>0</v>
      </c>
      <c r="S874" s="412"/>
      <c r="T874" s="412"/>
      <c r="U874" s="412"/>
      <c r="V874" s="409" t="s">
        <v>0</v>
      </c>
      <c r="W874" s="617" t="str">
        <f>+IF(J874&lt;0,"ng","")</f>
        <v/>
      </c>
    </row>
    <row r="875" spans="1:23" ht="24" hidden="1" customHeight="1">
      <c r="A875" s="372" t="s">
        <v>2072</v>
      </c>
      <c r="B875" s="413" t="s">
        <v>0</v>
      </c>
      <c r="C875" s="413" t="s">
        <v>956</v>
      </c>
      <c r="D875" s="413" t="s">
        <v>64</v>
      </c>
      <c r="E875" s="414" t="s">
        <v>22</v>
      </c>
      <c r="F875" s="415">
        <f>G875</f>
        <v>73.400000000000006</v>
      </c>
      <c r="G875" s="415">
        <f>[5]내역서!F875</f>
        <v>73.400000000000006</v>
      </c>
      <c r="H875" s="415">
        <v>73.400000000000006</v>
      </c>
      <c r="I875" s="415">
        <f t="shared" ref="I875:I877" si="1097">G875-H875</f>
        <v>0</v>
      </c>
      <c r="J875" s="415">
        <f>내역서!F879</f>
        <v>0</v>
      </c>
      <c r="K875" s="416">
        <v>0</v>
      </c>
      <c r="L875" s="417">
        <f t="shared" si="1050"/>
        <v>0</v>
      </c>
      <c r="M875" s="416">
        <v>0</v>
      </c>
      <c r="N875" s="417">
        <f t="shared" si="1051"/>
        <v>0</v>
      </c>
      <c r="O875" s="416">
        <v>779112.3</v>
      </c>
      <c r="P875" s="417">
        <f t="shared" si="1052"/>
        <v>0</v>
      </c>
      <c r="Q875" s="416">
        <f t="shared" si="1053"/>
        <v>779112.3</v>
      </c>
      <c r="R875" s="417">
        <f t="shared" ref="R875:R939" si="1098">L875+N875+P875</f>
        <v>0</v>
      </c>
      <c r="S875" s="417">
        <f t="shared" ref="S875" si="1099">J875-J874</f>
        <v>0</v>
      </c>
      <c r="T875" s="417">
        <f t="shared" ref="T875:U875" si="1100">Q875-Q874</f>
        <v>0</v>
      </c>
      <c r="U875" s="417">
        <f t="shared" si="1100"/>
        <v>0</v>
      </c>
      <c r="V875" s="414"/>
      <c r="W875" s="619" t="str">
        <f t="shared" si="985"/>
        <v/>
      </c>
    </row>
    <row r="876" spans="1:23" s="401" customFormat="1" ht="24" hidden="1" customHeight="1">
      <c r="A876" s="366" t="s">
        <v>4999</v>
      </c>
      <c r="B876" s="408" t="s">
        <v>0</v>
      </c>
      <c r="C876" s="408" t="s">
        <v>2506</v>
      </c>
      <c r="D876" s="408" t="s">
        <v>65</v>
      </c>
      <c r="E876" s="409" t="s">
        <v>22</v>
      </c>
      <c r="F876" s="410">
        <f>G876</f>
        <v>6.7</v>
      </c>
      <c r="G876" s="410">
        <f>[5]내역서!F876</f>
        <v>6.7</v>
      </c>
      <c r="H876" s="410">
        <v>6.7</v>
      </c>
      <c r="I876" s="410">
        <f>G876-H876</f>
        <v>0</v>
      </c>
      <c r="J876" s="410">
        <f>내역서!F880</f>
        <v>0</v>
      </c>
      <c r="K876" s="411">
        <v>0</v>
      </c>
      <c r="L876" s="412">
        <f>INT($J876*K876)</f>
        <v>0</v>
      </c>
      <c r="M876" s="411">
        <v>0</v>
      </c>
      <c r="N876" s="412">
        <f>INT($J876*M876)</f>
        <v>0</v>
      </c>
      <c r="O876" s="411">
        <v>790990.4</v>
      </c>
      <c r="P876" s="412">
        <f>INT($J876*O876)</f>
        <v>0</v>
      </c>
      <c r="Q876" s="411">
        <f>+K876+M876+O876</f>
        <v>790990.4</v>
      </c>
      <c r="R876" s="412">
        <f>L876+N876+P876</f>
        <v>0</v>
      </c>
      <c r="S876" s="412"/>
      <c r="T876" s="412"/>
      <c r="U876" s="412"/>
      <c r="V876" s="409" t="s">
        <v>0</v>
      </c>
      <c r="W876" s="617" t="str">
        <f>+IF(J876&lt;0,"ng","")</f>
        <v/>
      </c>
    </row>
    <row r="877" spans="1:23" ht="24" hidden="1" customHeight="1">
      <c r="A877" s="372" t="s">
        <v>5668</v>
      </c>
      <c r="B877" s="413" t="s">
        <v>0</v>
      </c>
      <c r="C877" s="413" t="s">
        <v>956</v>
      </c>
      <c r="D877" s="413" t="s">
        <v>65</v>
      </c>
      <c r="E877" s="414" t="s">
        <v>22</v>
      </c>
      <c r="F877" s="415">
        <f>G877</f>
        <v>6.7</v>
      </c>
      <c r="G877" s="415">
        <f>[5]내역서!F877</f>
        <v>6.7</v>
      </c>
      <c r="H877" s="415">
        <v>6.7</v>
      </c>
      <c r="I877" s="415">
        <f t="shared" si="1097"/>
        <v>0</v>
      </c>
      <c r="J877" s="415">
        <f>내역서!F881</f>
        <v>0</v>
      </c>
      <c r="K877" s="416">
        <v>0</v>
      </c>
      <c r="L877" s="417">
        <f t="shared" si="1050"/>
        <v>0</v>
      </c>
      <c r="M877" s="416">
        <v>0</v>
      </c>
      <c r="N877" s="417">
        <f t="shared" si="1051"/>
        <v>0</v>
      </c>
      <c r="O877" s="416">
        <v>790990.4</v>
      </c>
      <c r="P877" s="417">
        <f t="shared" si="1052"/>
        <v>0</v>
      </c>
      <c r="Q877" s="416">
        <f t="shared" si="1053"/>
        <v>790990.4</v>
      </c>
      <c r="R877" s="417">
        <f t="shared" si="1098"/>
        <v>0</v>
      </c>
      <c r="S877" s="417">
        <f t="shared" ref="S877" si="1101">J877-J876</f>
        <v>0</v>
      </c>
      <c r="T877" s="417">
        <f t="shared" ref="T877:U877" si="1102">Q877-Q876</f>
        <v>0</v>
      </c>
      <c r="U877" s="417">
        <f t="shared" si="1102"/>
        <v>0</v>
      </c>
      <c r="V877" s="414"/>
      <c r="W877" s="619" t="str">
        <f t="shared" si="985"/>
        <v/>
      </c>
    </row>
    <row r="878" spans="1:23" s="401" customFormat="1" ht="24" hidden="1" customHeight="1">
      <c r="A878" s="366" t="s">
        <v>5527</v>
      </c>
      <c r="B878" s="436" t="s">
        <v>2519</v>
      </c>
      <c r="C878" s="436" t="s">
        <v>2520</v>
      </c>
      <c r="D878" s="436" t="s">
        <v>0</v>
      </c>
      <c r="E878" s="437" t="s">
        <v>0</v>
      </c>
      <c r="F878" s="438">
        <v>0</v>
      </c>
      <c r="G878" s="438">
        <f>[5]내역서!F878</f>
        <v>0</v>
      </c>
      <c r="H878" s="438">
        <v>0</v>
      </c>
      <c r="I878" s="438"/>
      <c r="J878" s="438">
        <f>내역서!F882</f>
        <v>0</v>
      </c>
      <c r="K878" s="439"/>
      <c r="L878" s="440">
        <f>SUMIF($A$880:$A$917,"당초",L880:L917)</f>
        <v>0</v>
      </c>
      <c r="M878" s="439"/>
      <c r="N878" s="440">
        <f>SUMIF($A$880:$A$917,"당초",N880:N917)</f>
        <v>0</v>
      </c>
      <c r="O878" s="439"/>
      <c r="P878" s="440">
        <f>SUMIF($A$880:$A$917,"당초",P880:P917)</f>
        <v>0</v>
      </c>
      <c r="Q878" s="438"/>
      <c r="R878" s="440">
        <f>SUMIF($A$881:$A$917,"변경",R880:R916)</f>
        <v>0</v>
      </c>
      <c r="S878" s="440"/>
      <c r="T878" s="440"/>
      <c r="U878" s="440"/>
      <c r="V878" s="441" t="s">
        <v>0</v>
      </c>
      <c r="W878" s="617" t="str">
        <f>+IF(J878&lt;0,"ng","")</f>
        <v/>
      </c>
    </row>
    <row r="879" spans="1:23" ht="24" hidden="1" customHeight="1">
      <c r="A879" s="372" t="s">
        <v>5669</v>
      </c>
      <c r="B879" s="442" t="s">
        <v>1790</v>
      </c>
      <c r="C879" s="442" t="s">
        <v>957</v>
      </c>
      <c r="D879" s="442" t="s">
        <v>0</v>
      </c>
      <c r="E879" s="443" t="s">
        <v>0</v>
      </c>
      <c r="F879" s="444">
        <v>0</v>
      </c>
      <c r="G879" s="444">
        <f>[5]내역서!F879</f>
        <v>0</v>
      </c>
      <c r="H879" s="444">
        <v>0</v>
      </c>
      <c r="I879" s="444"/>
      <c r="J879" s="444">
        <f>내역서!F883</f>
        <v>0</v>
      </c>
      <c r="K879" s="445"/>
      <c r="L879" s="446">
        <f>SUMIF($A$880:$A$917,"변경",L880:L917)</f>
        <v>0</v>
      </c>
      <c r="M879" s="445"/>
      <c r="N879" s="446">
        <f>SUMIF($A$880:$A$917,"변경",N880:N917)</f>
        <v>0</v>
      </c>
      <c r="O879" s="445"/>
      <c r="P879" s="446">
        <f>SUMIF($A$880:$A$917,"변경",P880:P917)</f>
        <v>0</v>
      </c>
      <c r="Q879" s="444"/>
      <c r="R879" s="446">
        <f>SUMIF($A$881:$A$917,"변경",R881:R917)</f>
        <v>0</v>
      </c>
      <c r="S879" s="446">
        <f t="shared" ref="S879" si="1103">J879-J878</f>
        <v>0</v>
      </c>
      <c r="T879" s="446">
        <f t="shared" ref="T879:U879" si="1104">Q879-Q878</f>
        <v>0</v>
      </c>
      <c r="U879" s="446">
        <f t="shared" si="1104"/>
        <v>0</v>
      </c>
      <c r="V879" s="447"/>
      <c r="W879" s="619" t="str">
        <f t="shared" si="985"/>
        <v/>
      </c>
    </row>
    <row r="880" spans="1:23" s="401" customFormat="1" ht="24" hidden="1" customHeight="1">
      <c r="A880" s="366" t="s">
        <v>5527</v>
      </c>
      <c r="B880" s="408" t="s">
        <v>0</v>
      </c>
      <c r="C880" s="408" t="s">
        <v>2438</v>
      </c>
      <c r="D880" s="408" t="s">
        <v>2439</v>
      </c>
      <c r="E880" s="409" t="s">
        <v>2341</v>
      </c>
      <c r="F880" s="410">
        <f>G880</f>
        <v>2</v>
      </c>
      <c r="G880" s="410">
        <f>[5]내역서!F880</f>
        <v>2</v>
      </c>
      <c r="H880" s="410">
        <v>2</v>
      </c>
      <c r="I880" s="410">
        <f>G880-H880</f>
        <v>0</v>
      </c>
      <c r="J880" s="410">
        <f>내역서!F884</f>
        <v>0</v>
      </c>
      <c r="K880" s="411">
        <v>179351.5</v>
      </c>
      <c r="L880" s="412">
        <f>INT($J880*K880)</f>
        <v>0</v>
      </c>
      <c r="M880" s="411">
        <v>1143960.8</v>
      </c>
      <c r="N880" s="412">
        <f>INT($J880*M880)</f>
        <v>0</v>
      </c>
      <c r="O880" s="411">
        <v>627527</v>
      </c>
      <c r="P880" s="412">
        <f>INT($J880*O880)</f>
        <v>0</v>
      </c>
      <c r="Q880" s="411">
        <f>+K880+M880+O880</f>
        <v>1950839.3</v>
      </c>
      <c r="R880" s="412">
        <f>L880+N880+P880</f>
        <v>0</v>
      </c>
      <c r="S880" s="412"/>
      <c r="T880" s="412"/>
      <c r="U880" s="412"/>
      <c r="V880" s="409" t="s">
        <v>0</v>
      </c>
      <c r="W880" s="617" t="str">
        <f>+IF(J880&lt;0,"ng","")</f>
        <v/>
      </c>
    </row>
    <row r="881" spans="1:23" ht="24" hidden="1" customHeight="1">
      <c r="A881" s="372" t="s">
        <v>2072</v>
      </c>
      <c r="B881" s="413" t="s">
        <v>0</v>
      </c>
      <c r="C881" s="413" t="s">
        <v>905</v>
      </c>
      <c r="D881" s="413" t="s">
        <v>906</v>
      </c>
      <c r="E881" s="414" t="s">
        <v>829</v>
      </c>
      <c r="F881" s="415">
        <f t="shared" ref="F881:F917" si="1105">G881</f>
        <v>2</v>
      </c>
      <c r="G881" s="415">
        <f>[5]내역서!F881</f>
        <v>2</v>
      </c>
      <c r="H881" s="415">
        <v>2</v>
      </c>
      <c r="I881" s="415">
        <f t="shared" ref="I881:I917" si="1106">G881-H881</f>
        <v>0</v>
      </c>
      <c r="J881" s="415">
        <f>내역서!F885</f>
        <v>0</v>
      </c>
      <c r="K881" s="416">
        <v>179351.5</v>
      </c>
      <c r="L881" s="417">
        <f t="shared" ref="L881:L917" si="1107">INT($J881*K881)</f>
        <v>0</v>
      </c>
      <c r="M881" s="416">
        <v>1143960.8</v>
      </c>
      <c r="N881" s="417">
        <f t="shared" ref="N881:N917" si="1108">INT($J881*M881)</f>
        <v>0</v>
      </c>
      <c r="O881" s="416">
        <v>627527</v>
      </c>
      <c r="P881" s="417">
        <f t="shared" ref="P881:P917" si="1109">INT($J881*O881)</f>
        <v>0</v>
      </c>
      <c r="Q881" s="416">
        <f t="shared" ref="Q881:Q917" si="1110">+K881+M881+O881</f>
        <v>1950839.3</v>
      </c>
      <c r="R881" s="417">
        <f t="shared" si="1098"/>
        <v>0</v>
      </c>
      <c r="S881" s="417">
        <f t="shared" ref="S881" si="1111">J881-J880</f>
        <v>0</v>
      </c>
      <c r="T881" s="417">
        <f t="shared" ref="T881:U881" si="1112">Q881-Q880</f>
        <v>0</v>
      </c>
      <c r="U881" s="417">
        <f t="shared" si="1112"/>
        <v>0</v>
      </c>
      <c r="V881" s="414"/>
      <c r="W881" s="619" t="str">
        <f t="shared" si="985"/>
        <v/>
      </c>
    </row>
    <row r="882" spans="1:23" s="401" customFormat="1" ht="24" hidden="1" customHeight="1">
      <c r="A882" s="366" t="s">
        <v>2055</v>
      </c>
      <c r="B882" s="408" t="s">
        <v>0</v>
      </c>
      <c r="C882" s="408" t="s">
        <v>2440</v>
      </c>
      <c r="D882" s="408" t="s">
        <v>2522</v>
      </c>
      <c r="E882" s="409" t="s">
        <v>2235</v>
      </c>
      <c r="F882" s="410">
        <f>G882</f>
        <v>32</v>
      </c>
      <c r="G882" s="410">
        <f>[5]내역서!F882</f>
        <v>32</v>
      </c>
      <c r="H882" s="410">
        <v>32</v>
      </c>
      <c r="I882" s="410">
        <f>G882-H882</f>
        <v>0</v>
      </c>
      <c r="J882" s="410">
        <f>내역서!F886</f>
        <v>0</v>
      </c>
      <c r="K882" s="411">
        <v>159936</v>
      </c>
      <c r="L882" s="412">
        <f>INT($J882*K882)</f>
        <v>0</v>
      </c>
      <c r="M882" s="411">
        <v>150108</v>
      </c>
      <c r="N882" s="412">
        <f>INT($J882*M882)</f>
        <v>0</v>
      </c>
      <c r="O882" s="411">
        <v>148487.70000000001</v>
      </c>
      <c r="P882" s="412">
        <f>INT($J882*O882)</f>
        <v>0</v>
      </c>
      <c r="Q882" s="411">
        <f>+K882+M882+O882</f>
        <v>458531.7</v>
      </c>
      <c r="R882" s="412">
        <f>L882+N882+P882</f>
        <v>0</v>
      </c>
      <c r="S882" s="412"/>
      <c r="T882" s="412"/>
      <c r="U882" s="412"/>
      <c r="V882" s="409" t="s">
        <v>0</v>
      </c>
      <c r="W882" s="617" t="str">
        <f>+IF(J882&lt;0,"ng","")</f>
        <v/>
      </c>
    </row>
    <row r="883" spans="1:23" ht="24" hidden="1" customHeight="1">
      <c r="A883" s="372" t="s">
        <v>5549</v>
      </c>
      <c r="B883" s="413" t="s">
        <v>0</v>
      </c>
      <c r="C883" s="413" t="s">
        <v>907</v>
      </c>
      <c r="D883" s="413" t="s">
        <v>958</v>
      </c>
      <c r="E883" s="414" t="s">
        <v>768</v>
      </c>
      <c r="F883" s="415">
        <f t="shared" si="1105"/>
        <v>32</v>
      </c>
      <c r="G883" s="415">
        <f>[5]내역서!F883</f>
        <v>32</v>
      </c>
      <c r="H883" s="415">
        <v>32</v>
      </c>
      <c r="I883" s="415">
        <f t="shared" si="1106"/>
        <v>0</v>
      </c>
      <c r="J883" s="415">
        <f>내역서!F887</f>
        <v>0</v>
      </c>
      <c r="K883" s="416">
        <v>159936</v>
      </c>
      <c r="L883" s="417">
        <f t="shared" si="1107"/>
        <v>0</v>
      </c>
      <c r="M883" s="416">
        <v>150108</v>
      </c>
      <c r="N883" s="417">
        <f t="shared" si="1108"/>
        <v>0</v>
      </c>
      <c r="O883" s="416">
        <v>148487.70000000001</v>
      </c>
      <c r="P883" s="417">
        <f t="shared" si="1109"/>
        <v>0</v>
      </c>
      <c r="Q883" s="416">
        <f t="shared" si="1110"/>
        <v>458531.7</v>
      </c>
      <c r="R883" s="417">
        <f t="shared" si="1098"/>
        <v>0</v>
      </c>
      <c r="S883" s="417">
        <f t="shared" ref="S883" si="1113">J883-J882</f>
        <v>0</v>
      </c>
      <c r="T883" s="417">
        <f t="shared" ref="T883:U883" si="1114">Q883-Q882</f>
        <v>0</v>
      </c>
      <c r="U883" s="417">
        <f t="shared" si="1114"/>
        <v>0</v>
      </c>
      <c r="V883" s="414"/>
      <c r="W883" s="619" t="str">
        <f t="shared" si="985"/>
        <v/>
      </c>
    </row>
    <row r="884" spans="1:23" s="401" customFormat="1" ht="24" hidden="1" customHeight="1">
      <c r="A884" s="366" t="s">
        <v>5547</v>
      </c>
      <c r="B884" s="408" t="s">
        <v>0</v>
      </c>
      <c r="C884" s="408" t="s">
        <v>2444</v>
      </c>
      <c r="D884" s="408" t="s">
        <v>66</v>
      </c>
      <c r="E884" s="409" t="s">
        <v>2235</v>
      </c>
      <c r="F884" s="410">
        <f>G884</f>
        <v>32</v>
      </c>
      <c r="G884" s="410">
        <f>[5]내역서!F884</f>
        <v>32</v>
      </c>
      <c r="H884" s="410">
        <v>32</v>
      </c>
      <c r="I884" s="410">
        <f>G884-H884</f>
        <v>0</v>
      </c>
      <c r="J884" s="410">
        <f>내역서!F888</f>
        <v>0</v>
      </c>
      <c r="K884" s="411">
        <v>11705.8</v>
      </c>
      <c r="L884" s="412">
        <f>INT($J884*K884)</f>
        <v>0</v>
      </c>
      <c r="M884" s="411">
        <v>28776</v>
      </c>
      <c r="N884" s="412">
        <f>INT($J884*M884)</f>
        <v>0</v>
      </c>
      <c r="O884" s="411">
        <v>14040.3</v>
      </c>
      <c r="P884" s="412">
        <f>INT($J884*O884)</f>
        <v>0</v>
      </c>
      <c r="Q884" s="411">
        <f>+K884+M884+O884</f>
        <v>54522.100000000006</v>
      </c>
      <c r="R884" s="412">
        <f>L884+N884+P884</f>
        <v>0</v>
      </c>
      <c r="S884" s="412"/>
      <c r="T884" s="412"/>
      <c r="U884" s="412"/>
      <c r="V884" s="409" t="s">
        <v>0</v>
      </c>
      <c r="W884" s="617" t="str">
        <f>+IF(J884&lt;0,"ng","")</f>
        <v/>
      </c>
    </row>
    <row r="885" spans="1:23" ht="24" hidden="1" customHeight="1">
      <c r="A885" s="372" t="s">
        <v>2072</v>
      </c>
      <c r="B885" s="413" t="s">
        <v>0</v>
      </c>
      <c r="C885" s="413" t="s">
        <v>910</v>
      </c>
      <c r="D885" s="413" t="s">
        <v>66</v>
      </c>
      <c r="E885" s="414" t="s">
        <v>768</v>
      </c>
      <c r="F885" s="415">
        <f t="shared" si="1105"/>
        <v>32</v>
      </c>
      <c r="G885" s="415">
        <f>[5]내역서!F885</f>
        <v>32</v>
      </c>
      <c r="H885" s="415">
        <v>32</v>
      </c>
      <c r="I885" s="415">
        <f t="shared" si="1106"/>
        <v>0</v>
      </c>
      <c r="J885" s="415">
        <f>내역서!F889</f>
        <v>0</v>
      </c>
      <c r="K885" s="416">
        <v>11705.8</v>
      </c>
      <c r="L885" s="417">
        <f t="shared" si="1107"/>
        <v>0</v>
      </c>
      <c r="M885" s="416">
        <v>28776</v>
      </c>
      <c r="N885" s="417">
        <f t="shared" si="1108"/>
        <v>0</v>
      </c>
      <c r="O885" s="416">
        <v>14040.3</v>
      </c>
      <c r="P885" s="417">
        <f t="shared" si="1109"/>
        <v>0</v>
      </c>
      <c r="Q885" s="416">
        <f t="shared" si="1110"/>
        <v>54522.100000000006</v>
      </c>
      <c r="R885" s="417">
        <f t="shared" si="1098"/>
        <v>0</v>
      </c>
      <c r="S885" s="417">
        <f t="shared" ref="S885" si="1115">J885-J884</f>
        <v>0</v>
      </c>
      <c r="T885" s="417">
        <f t="shared" ref="T885:U885" si="1116">Q885-Q884</f>
        <v>0</v>
      </c>
      <c r="U885" s="417">
        <f t="shared" si="1116"/>
        <v>0</v>
      </c>
      <c r="V885" s="414"/>
      <c r="W885" s="619" t="str">
        <f t="shared" si="985"/>
        <v/>
      </c>
    </row>
    <row r="886" spans="1:23" s="401" customFormat="1" ht="24" hidden="1" customHeight="1">
      <c r="A886" s="366" t="s">
        <v>2055</v>
      </c>
      <c r="B886" s="408" t="s">
        <v>0</v>
      </c>
      <c r="C886" s="408" t="s">
        <v>2466</v>
      </c>
      <c r="D886" s="408" t="s">
        <v>2496</v>
      </c>
      <c r="E886" s="409" t="s">
        <v>2104</v>
      </c>
      <c r="F886" s="410">
        <f>G886</f>
        <v>417.6</v>
      </c>
      <c r="G886" s="410">
        <f>[5]내역서!F886</f>
        <v>417.6</v>
      </c>
      <c r="H886" s="410">
        <v>417.6</v>
      </c>
      <c r="I886" s="410">
        <f>G886-H886</f>
        <v>0</v>
      </c>
      <c r="J886" s="410">
        <f>내역서!F890</f>
        <v>0</v>
      </c>
      <c r="K886" s="411">
        <v>28829.3</v>
      </c>
      <c r="L886" s="412">
        <f>INT($J886*K886)</f>
        <v>0</v>
      </c>
      <c r="M886" s="411">
        <v>31599</v>
      </c>
      <c r="N886" s="412">
        <f>INT($J886*M886)</f>
        <v>0</v>
      </c>
      <c r="O886" s="411">
        <v>5402.8</v>
      </c>
      <c r="P886" s="412">
        <f>INT($J886*O886)</f>
        <v>0</v>
      </c>
      <c r="Q886" s="411">
        <f>+K886+M886+O886</f>
        <v>65831.100000000006</v>
      </c>
      <c r="R886" s="412">
        <f>L886+N886+P886</f>
        <v>0</v>
      </c>
      <c r="S886" s="412"/>
      <c r="T886" s="412"/>
      <c r="U886" s="412"/>
      <c r="V886" s="409" t="s">
        <v>0</v>
      </c>
      <c r="W886" s="617" t="str">
        <f>+IF(J886&lt;0,"ng","")</f>
        <v/>
      </c>
    </row>
    <row r="887" spans="1:23" ht="24" hidden="1" customHeight="1">
      <c r="A887" s="372" t="s">
        <v>2072</v>
      </c>
      <c r="B887" s="413" t="s">
        <v>0</v>
      </c>
      <c r="C887" s="413" t="s">
        <v>930</v>
      </c>
      <c r="D887" s="413" t="s">
        <v>949</v>
      </c>
      <c r="E887" s="414" t="s">
        <v>671</v>
      </c>
      <c r="F887" s="415">
        <f t="shared" si="1105"/>
        <v>417.6</v>
      </c>
      <c r="G887" s="415">
        <f>[5]내역서!F887</f>
        <v>417.6</v>
      </c>
      <c r="H887" s="415">
        <v>417.6</v>
      </c>
      <c r="I887" s="415">
        <f t="shared" si="1106"/>
        <v>0</v>
      </c>
      <c r="J887" s="415">
        <f>내역서!F891</f>
        <v>0</v>
      </c>
      <c r="K887" s="416">
        <v>28829.3</v>
      </c>
      <c r="L887" s="417">
        <f t="shared" si="1107"/>
        <v>0</v>
      </c>
      <c r="M887" s="416">
        <v>31599</v>
      </c>
      <c r="N887" s="417">
        <f t="shared" si="1108"/>
        <v>0</v>
      </c>
      <c r="O887" s="416">
        <v>5402.8</v>
      </c>
      <c r="P887" s="417">
        <f t="shared" si="1109"/>
        <v>0</v>
      </c>
      <c r="Q887" s="416">
        <f t="shared" si="1110"/>
        <v>65831.100000000006</v>
      </c>
      <c r="R887" s="417">
        <f t="shared" si="1098"/>
        <v>0</v>
      </c>
      <c r="S887" s="417">
        <f t="shared" ref="S887" si="1117">J887-J886</f>
        <v>0</v>
      </c>
      <c r="T887" s="417">
        <f t="shared" ref="T887:U887" si="1118">Q887-Q886</f>
        <v>0</v>
      </c>
      <c r="U887" s="417">
        <f t="shared" si="1118"/>
        <v>0</v>
      </c>
      <c r="V887" s="414"/>
      <c r="W887" s="619" t="str">
        <f t="shared" si="985"/>
        <v/>
      </c>
    </row>
    <row r="888" spans="1:23" s="401" customFormat="1" ht="24" hidden="1" customHeight="1">
      <c r="A888" s="366" t="s">
        <v>2055</v>
      </c>
      <c r="B888" s="408" t="s">
        <v>0</v>
      </c>
      <c r="C888" s="408" t="s">
        <v>2449</v>
      </c>
      <c r="D888" s="408" t="s">
        <v>2450</v>
      </c>
      <c r="E888" s="409" t="s">
        <v>2235</v>
      </c>
      <c r="F888" s="410">
        <f>G888</f>
        <v>12</v>
      </c>
      <c r="G888" s="410">
        <f>[5]내역서!F888</f>
        <v>12</v>
      </c>
      <c r="H888" s="410">
        <v>12</v>
      </c>
      <c r="I888" s="410">
        <f>G888-H888</f>
        <v>0</v>
      </c>
      <c r="J888" s="410">
        <f>내역서!F892</f>
        <v>0</v>
      </c>
      <c r="K888" s="411">
        <v>18828.5</v>
      </c>
      <c r="L888" s="412">
        <f>INT($J888*K888)</f>
        <v>0</v>
      </c>
      <c r="M888" s="411">
        <v>206630.39999999999</v>
      </c>
      <c r="N888" s="412">
        <f>INT($J888*M888)</f>
        <v>0</v>
      </c>
      <c r="O888" s="411">
        <v>36560</v>
      </c>
      <c r="P888" s="412">
        <f>INT($J888*O888)</f>
        <v>0</v>
      </c>
      <c r="Q888" s="411">
        <f>+K888+M888+O888</f>
        <v>262018.9</v>
      </c>
      <c r="R888" s="412">
        <f>L888+N888+P888</f>
        <v>0</v>
      </c>
      <c r="S888" s="412"/>
      <c r="T888" s="412"/>
      <c r="U888" s="412"/>
      <c r="V888" s="409" t="s">
        <v>0</v>
      </c>
      <c r="W888" s="617" t="str">
        <f>+IF(J888&lt;0,"ng","")</f>
        <v/>
      </c>
    </row>
    <row r="889" spans="1:23" ht="24" hidden="1" customHeight="1">
      <c r="A889" s="372" t="s">
        <v>2072</v>
      </c>
      <c r="B889" s="413" t="s">
        <v>0</v>
      </c>
      <c r="C889" s="413" t="s">
        <v>914</v>
      </c>
      <c r="D889" s="413" t="s">
        <v>915</v>
      </c>
      <c r="E889" s="414" t="s">
        <v>768</v>
      </c>
      <c r="F889" s="415">
        <f t="shared" si="1105"/>
        <v>12</v>
      </c>
      <c r="G889" s="415">
        <f>[5]내역서!F889</f>
        <v>12</v>
      </c>
      <c r="H889" s="415">
        <v>12</v>
      </c>
      <c r="I889" s="415">
        <f t="shared" si="1106"/>
        <v>0</v>
      </c>
      <c r="J889" s="415">
        <f>내역서!F893</f>
        <v>0</v>
      </c>
      <c r="K889" s="416">
        <v>18828.5</v>
      </c>
      <c r="L889" s="417">
        <f t="shared" si="1107"/>
        <v>0</v>
      </c>
      <c r="M889" s="416">
        <v>206630.39999999999</v>
      </c>
      <c r="N889" s="417">
        <f t="shared" si="1108"/>
        <v>0</v>
      </c>
      <c r="O889" s="416">
        <v>36560</v>
      </c>
      <c r="P889" s="417">
        <f t="shared" si="1109"/>
        <v>0</v>
      </c>
      <c r="Q889" s="416">
        <f t="shared" si="1110"/>
        <v>262018.9</v>
      </c>
      <c r="R889" s="417">
        <f t="shared" si="1098"/>
        <v>0</v>
      </c>
      <c r="S889" s="417">
        <f t="shared" ref="S889" si="1119">J889-J888</f>
        <v>0</v>
      </c>
      <c r="T889" s="417">
        <f t="shared" ref="T889:U889" si="1120">Q889-Q888</f>
        <v>0</v>
      </c>
      <c r="U889" s="417">
        <f t="shared" si="1120"/>
        <v>0</v>
      </c>
      <c r="V889" s="414"/>
      <c r="W889" s="619" t="str">
        <f t="shared" si="985"/>
        <v/>
      </c>
    </row>
    <row r="890" spans="1:23" s="401" customFormat="1" ht="24" hidden="1" customHeight="1">
      <c r="A890" s="366" t="s">
        <v>4295</v>
      </c>
      <c r="B890" s="408" t="s">
        <v>0</v>
      </c>
      <c r="C890" s="408" t="s">
        <v>2449</v>
      </c>
      <c r="D890" s="408" t="s">
        <v>52</v>
      </c>
      <c r="E890" s="409" t="s">
        <v>2235</v>
      </c>
      <c r="F890" s="410">
        <f>G890</f>
        <v>12</v>
      </c>
      <c r="G890" s="410">
        <f>[5]내역서!F890</f>
        <v>12</v>
      </c>
      <c r="H890" s="410">
        <v>12</v>
      </c>
      <c r="I890" s="410">
        <f>G890-H890</f>
        <v>0</v>
      </c>
      <c r="J890" s="410">
        <f>내역서!F894</f>
        <v>0</v>
      </c>
      <c r="K890" s="411">
        <v>21476.799999999999</v>
      </c>
      <c r="L890" s="412">
        <f>INT($J890*K890)</f>
        <v>0</v>
      </c>
      <c r="M890" s="411">
        <v>230004</v>
      </c>
      <c r="N890" s="412">
        <f>INT($J890*M890)</f>
        <v>0</v>
      </c>
      <c r="O890" s="411">
        <v>43502.1</v>
      </c>
      <c r="P890" s="412">
        <f>INT($J890*O890)</f>
        <v>0</v>
      </c>
      <c r="Q890" s="411">
        <f>+K890+M890+O890</f>
        <v>294982.89999999997</v>
      </c>
      <c r="R890" s="412">
        <f>L890+N890+P890</f>
        <v>0</v>
      </c>
      <c r="S890" s="412"/>
      <c r="T890" s="412"/>
      <c r="U890" s="412"/>
      <c r="V890" s="409" t="s">
        <v>0</v>
      </c>
      <c r="W890" s="617" t="str">
        <f>+IF(J890&lt;0,"ng","")</f>
        <v/>
      </c>
    </row>
    <row r="891" spans="1:23" ht="24" hidden="1" customHeight="1">
      <c r="A891" s="372" t="s">
        <v>5670</v>
      </c>
      <c r="B891" s="413" t="s">
        <v>0</v>
      </c>
      <c r="C891" s="413" t="s">
        <v>914</v>
      </c>
      <c r="D891" s="413" t="s">
        <v>52</v>
      </c>
      <c r="E891" s="414" t="s">
        <v>768</v>
      </c>
      <c r="F891" s="415">
        <f t="shared" si="1105"/>
        <v>12</v>
      </c>
      <c r="G891" s="415">
        <f>[5]내역서!F891</f>
        <v>12</v>
      </c>
      <c r="H891" s="415">
        <v>12</v>
      </c>
      <c r="I891" s="415">
        <f t="shared" si="1106"/>
        <v>0</v>
      </c>
      <c r="J891" s="415">
        <f>내역서!F895</f>
        <v>0</v>
      </c>
      <c r="K891" s="416">
        <v>21476.799999999999</v>
      </c>
      <c r="L891" s="417">
        <f t="shared" si="1107"/>
        <v>0</v>
      </c>
      <c r="M891" s="416">
        <v>230004</v>
      </c>
      <c r="N891" s="417">
        <f t="shared" si="1108"/>
        <v>0</v>
      </c>
      <c r="O891" s="416">
        <v>43502.1</v>
      </c>
      <c r="P891" s="417">
        <f t="shared" si="1109"/>
        <v>0</v>
      </c>
      <c r="Q891" s="416">
        <f t="shared" si="1110"/>
        <v>294982.89999999997</v>
      </c>
      <c r="R891" s="417">
        <f t="shared" si="1098"/>
        <v>0</v>
      </c>
      <c r="S891" s="417">
        <f t="shared" ref="S891" si="1121">J891-J890</f>
        <v>0</v>
      </c>
      <c r="T891" s="417">
        <f t="shared" ref="T891:U891" si="1122">Q891-Q890</f>
        <v>0</v>
      </c>
      <c r="U891" s="417">
        <f t="shared" si="1122"/>
        <v>0</v>
      </c>
      <c r="V891" s="414"/>
      <c r="W891" s="619" t="str">
        <f t="shared" si="985"/>
        <v/>
      </c>
    </row>
    <row r="892" spans="1:23" s="401" customFormat="1" ht="24" hidden="1" customHeight="1">
      <c r="A892" s="366" t="s">
        <v>2055</v>
      </c>
      <c r="B892" s="408" t="s">
        <v>0</v>
      </c>
      <c r="C892" s="408" t="s">
        <v>2449</v>
      </c>
      <c r="D892" s="408" t="s">
        <v>53</v>
      </c>
      <c r="E892" s="409" t="s">
        <v>2235</v>
      </c>
      <c r="F892" s="410">
        <f>G892</f>
        <v>12</v>
      </c>
      <c r="G892" s="410">
        <f>[5]내역서!F892</f>
        <v>12</v>
      </c>
      <c r="H892" s="410">
        <v>12</v>
      </c>
      <c r="I892" s="410">
        <f>G892-H892</f>
        <v>0</v>
      </c>
      <c r="J892" s="410">
        <f>내역서!F896</f>
        <v>0</v>
      </c>
      <c r="K892" s="411">
        <v>26175.599999999999</v>
      </c>
      <c r="L892" s="412">
        <f>INT($J892*K892)</f>
        <v>0</v>
      </c>
      <c r="M892" s="411">
        <v>272816.8</v>
      </c>
      <c r="N892" s="412">
        <f>INT($J892*M892)</f>
        <v>0</v>
      </c>
      <c r="O892" s="411">
        <v>55207.8</v>
      </c>
      <c r="P892" s="412">
        <f>INT($J892*O892)</f>
        <v>0</v>
      </c>
      <c r="Q892" s="411">
        <f>+K892+M892+O892</f>
        <v>354200.19999999995</v>
      </c>
      <c r="R892" s="412">
        <f>L892+N892+P892</f>
        <v>0</v>
      </c>
      <c r="S892" s="412"/>
      <c r="T892" s="412"/>
      <c r="U892" s="412"/>
      <c r="V892" s="409" t="s">
        <v>0</v>
      </c>
      <c r="W892" s="617" t="str">
        <f>+IF(J892&lt;0,"ng","")</f>
        <v/>
      </c>
    </row>
    <row r="893" spans="1:23" ht="24" hidden="1" customHeight="1">
      <c r="A893" s="372" t="s">
        <v>2072</v>
      </c>
      <c r="B893" s="413" t="s">
        <v>0</v>
      </c>
      <c r="C893" s="413" t="s">
        <v>914</v>
      </c>
      <c r="D893" s="413" t="s">
        <v>53</v>
      </c>
      <c r="E893" s="414" t="s">
        <v>768</v>
      </c>
      <c r="F893" s="415">
        <f t="shared" si="1105"/>
        <v>12</v>
      </c>
      <c r="G893" s="415">
        <f>[5]내역서!F893</f>
        <v>12</v>
      </c>
      <c r="H893" s="415">
        <v>12</v>
      </c>
      <c r="I893" s="415">
        <f t="shared" si="1106"/>
        <v>0</v>
      </c>
      <c r="J893" s="415">
        <f>내역서!F897</f>
        <v>0</v>
      </c>
      <c r="K893" s="416">
        <v>26175.599999999999</v>
      </c>
      <c r="L893" s="417">
        <f t="shared" si="1107"/>
        <v>0</v>
      </c>
      <c r="M893" s="416">
        <v>272816.8</v>
      </c>
      <c r="N893" s="417">
        <f t="shared" si="1108"/>
        <v>0</v>
      </c>
      <c r="O893" s="416">
        <v>55207.8</v>
      </c>
      <c r="P893" s="417">
        <f t="shared" si="1109"/>
        <v>0</v>
      </c>
      <c r="Q893" s="416">
        <f t="shared" si="1110"/>
        <v>354200.19999999995</v>
      </c>
      <c r="R893" s="417">
        <f t="shared" si="1098"/>
        <v>0</v>
      </c>
      <c r="S893" s="417">
        <f t="shared" ref="S893" si="1123">J893-J892</f>
        <v>0</v>
      </c>
      <c r="T893" s="417">
        <f t="shared" ref="T893:U893" si="1124">Q893-Q892</f>
        <v>0</v>
      </c>
      <c r="U893" s="417">
        <f t="shared" si="1124"/>
        <v>0</v>
      </c>
      <c r="V893" s="414"/>
      <c r="W893" s="619" t="str">
        <f t="shared" si="985"/>
        <v/>
      </c>
    </row>
    <row r="894" spans="1:23" s="401" customFormat="1" ht="24" hidden="1" customHeight="1">
      <c r="A894" s="366" t="s">
        <v>5671</v>
      </c>
      <c r="B894" s="408" t="s">
        <v>0</v>
      </c>
      <c r="C894" s="408" t="s">
        <v>2451</v>
      </c>
      <c r="D894" s="408" t="s">
        <v>54</v>
      </c>
      <c r="E894" s="409" t="s">
        <v>1860</v>
      </c>
      <c r="F894" s="410">
        <f>G894</f>
        <v>12</v>
      </c>
      <c r="G894" s="410">
        <f>[5]내역서!F894</f>
        <v>12</v>
      </c>
      <c r="H894" s="410">
        <v>12</v>
      </c>
      <c r="I894" s="410">
        <f>G894-H894</f>
        <v>0</v>
      </c>
      <c r="J894" s="410">
        <f>내역서!F898</f>
        <v>0</v>
      </c>
      <c r="K894" s="411">
        <v>2781.4</v>
      </c>
      <c r="L894" s="412">
        <f>INT($J894*K894)</f>
        <v>0</v>
      </c>
      <c r="M894" s="411">
        <v>0</v>
      </c>
      <c r="N894" s="412">
        <f>INT($J894*M894)</f>
        <v>0</v>
      </c>
      <c r="O894" s="411">
        <v>0</v>
      </c>
      <c r="P894" s="412">
        <f>INT($J894*O894)</f>
        <v>0</v>
      </c>
      <c r="Q894" s="411">
        <f>+K894+M894+O894</f>
        <v>2781.4</v>
      </c>
      <c r="R894" s="412">
        <f>L894+N894+P894</f>
        <v>0</v>
      </c>
      <c r="S894" s="412"/>
      <c r="T894" s="412"/>
      <c r="U894" s="412"/>
      <c r="V894" s="409" t="s">
        <v>0</v>
      </c>
      <c r="W894" s="617" t="str">
        <f>+IF(J894&lt;0,"ng","")</f>
        <v/>
      </c>
    </row>
    <row r="895" spans="1:23" ht="24" hidden="1" customHeight="1">
      <c r="A895" s="372" t="s">
        <v>2072</v>
      </c>
      <c r="B895" s="413" t="s">
        <v>0</v>
      </c>
      <c r="C895" s="413" t="s">
        <v>916</v>
      </c>
      <c r="D895" s="413" t="s">
        <v>54</v>
      </c>
      <c r="E895" s="414" t="s">
        <v>729</v>
      </c>
      <c r="F895" s="415">
        <f t="shared" si="1105"/>
        <v>12</v>
      </c>
      <c r="G895" s="415">
        <f>[5]내역서!F895</f>
        <v>12</v>
      </c>
      <c r="H895" s="415">
        <v>12</v>
      </c>
      <c r="I895" s="415">
        <f t="shared" si="1106"/>
        <v>0</v>
      </c>
      <c r="J895" s="415">
        <f>내역서!F899</f>
        <v>0</v>
      </c>
      <c r="K895" s="416">
        <v>2781.4</v>
      </c>
      <c r="L895" s="417">
        <f t="shared" si="1107"/>
        <v>0</v>
      </c>
      <c r="M895" s="416">
        <v>0</v>
      </c>
      <c r="N895" s="417">
        <f t="shared" si="1108"/>
        <v>0</v>
      </c>
      <c r="O895" s="416">
        <v>0</v>
      </c>
      <c r="P895" s="417">
        <f t="shared" si="1109"/>
        <v>0</v>
      </c>
      <c r="Q895" s="416">
        <f t="shared" si="1110"/>
        <v>2781.4</v>
      </c>
      <c r="R895" s="417">
        <f t="shared" si="1098"/>
        <v>0</v>
      </c>
      <c r="S895" s="417">
        <f t="shared" ref="S895" si="1125">J895-J894</f>
        <v>0</v>
      </c>
      <c r="T895" s="417">
        <f t="shared" ref="T895:U895" si="1126">Q895-Q894</f>
        <v>0</v>
      </c>
      <c r="U895" s="417">
        <f t="shared" si="1126"/>
        <v>0</v>
      </c>
      <c r="V895" s="414"/>
      <c r="W895" s="619" t="str">
        <f t="shared" si="985"/>
        <v/>
      </c>
    </row>
    <row r="896" spans="1:23" s="401" customFormat="1" ht="24" hidden="1" customHeight="1">
      <c r="A896" s="366" t="s">
        <v>2055</v>
      </c>
      <c r="B896" s="408" t="s">
        <v>0</v>
      </c>
      <c r="C896" s="408" t="s">
        <v>2453</v>
      </c>
      <c r="D896" s="408" t="s">
        <v>54</v>
      </c>
      <c r="E896" s="409" t="s">
        <v>1860</v>
      </c>
      <c r="F896" s="410">
        <f>G896</f>
        <v>24</v>
      </c>
      <c r="G896" s="410">
        <f>[5]내역서!F896</f>
        <v>24</v>
      </c>
      <c r="H896" s="410">
        <v>24</v>
      </c>
      <c r="I896" s="410">
        <f>G896-H896</f>
        <v>0</v>
      </c>
      <c r="J896" s="410">
        <f>내역서!F900</f>
        <v>0</v>
      </c>
      <c r="K896" s="411">
        <v>3997.2</v>
      </c>
      <c r="L896" s="412">
        <f>INT($J896*K896)</f>
        <v>0</v>
      </c>
      <c r="M896" s="411">
        <v>7473.6</v>
      </c>
      <c r="N896" s="412">
        <f>INT($J896*M896)</f>
        <v>0</v>
      </c>
      <c r="O896" s="411">
        <v>387.5</v>
      </c>
      <c r="P896" s="412">
        <f>INT($J896*O896)</f>
        <v>0</v>
      </c>
      <c r="Q896" s="411">
        <f>+K896+M896+O896</f>
        <v>11858.3</v>
      </c>
      <c r="R896" s="412">
        <f>L896+N896+P896</f>
        <v>0</v>
      </c>
      <c r="S896" s="412"/>
      <c r="T896" s="412"/>
      <c r="U896" s="412"/>
      <c r="V896" s="409" t="s">
        <v>0</v>
      </c>
      <c r="W896" s="617" t="str">
        <f>+IF(J896&lt;0,"ng","")</f>
        <v/>
      </c>
    </row>
    <row r="897" spans="1:23" ht="24" hidden="1" customHeight="1">
      <c r="A897" s="372" t="s">
        <v>2072</v>
      </c>
      <c r="B897" s="413" t="s">
        <v>0</v>
      </c>
      <c r="C897" s="413" t="s">
        <v>917</v>
      </c>
      <c r="D897" s="413" t="s">
        <v>54</v>
      </c>
      <c r="E897" s="414" t="s">
        <v>729</v>
      </c>
      <c r="F897" s="415">
        <f t="shared" si="1105"/>
        <v>24</v>
      </c>
      <c r="G897" s="415">
        <f>[5]내역서!F897</f>
        <v>24</v>
      </c>
      <c r="H897" s="415">
        <v>24</v>
      </c>
      <c r="I897" s="415">
        <f t="shared" si="1106"/>
        <v>0</v>
      </c>
      <c r="J897" s="415">
        <f>내역서!F901</f>
        <v>0</v>
      </c>
      <c r="K897" s="416">
        <v>3997.2</v>
      </c>
      <c r="L897" s="417">
        <f t="shared" si="1107"/>
        <v>0</v>
      </c>
      <c r="M897" s="416">
        <v>7473.6</v>
      </c>
      <c r="N897" s="417">
        <f t="shared" si="1108"/>
        <v>0</v>
      </c>
      <c r="O897" s="416">
        <v>387.5</v>
      </c>
      <c r="P897" s="417">
        <f t="shared" si="1109"/>
        <v>0</v>
      </c>
      <c r="Q897" s="416">
        <f t="shared" si="1110"/>
        <v>11858.3</v>
      </c>
      <c r="R897" s="417">
        <f t="shared" si="1098"/>
        <v>0</v>
      </c>
      <c r="S897" s="417">
        <f t="shared" ref="S897" si="1127">J897-J896</f>
        <v>0</v>
      </c>
      <c r="T897" s="417">
        <f t="shared" ref="T897:U897" si="1128">Q897-Q896</f>
        <v>0</v>
      </c>
      <c r="U897" s="417">
        <f t="shared" si="1128"/>
        <v>0</v>
      </c>
      <c r="V897" s="414"/>
      <c r="W897" s="619" t="str">
        <f t="shared" si="985"/>
        <v/>
      </c>
    </row>
    <row r="898" spans="1:23" s="401" customFormat="1" ht="24" hidden="1" customHeight="1">
      <c r="A898" s="366" t="s">
        <v>5547</v>
      </c>
      <c r="B898" s="408" t="s">
        <v>0</v>
      </c>
      <c r="C898" s="408" t="s">
        <v>2460</v>
      </c>
      <c r="D898" s="408" t="s">
        <v>2461</v>
      </c>
      <c r="E898" s="409" t="s">
        <v>1860</v>
      </c>
      <c r="F898" s="410">
        <f>G898</f>
        <v>84</v>
      </c>
      <c r="G898" s="410">
        <f>[5]내역서!F898</f>
        <v>84</v>
      </c>
      <c r="H898" s="410">
        <v>84</v>
      </c>
      <c r="I898" s="410">
        <f>G898-H898</f>
        <v>0</v>
      </c>
      <c r="J898" s="410">
        <f>내역서!F902</f>
        <v>0</v>
      </c>
      <c r="K898" s="411">
        <v>2613.9</v>
      </c>
      <c r="L898" s="412">
        <f>INT($J898*K898)</f>
        <v>0</v>
      </c>
      <c r="M898" s="411">
        <v>4960</v>
      </c>
      <c r="N898" s="412">
        <f>INT($J898*M898)</f>
        <v>0</v>
      </c>
      <c r="O898" s="411">
        <v>253.3</v>
      </c>
      <c r="P898" s="412">
        <f>INT($J898*O898)</f>
        <v>0</v>
      </c>
      <c r="Q898" s="411">
        <f>+K898+M898+O898</f>
        <v>7827.2</v>
      </c>
      <c r="R898" s="412">
        <f>L898+N898+P898</f>
        <v>0</v>
      </c>
      <c r="S898" s="412"/>
      <c r="T898" s="412"/>
      <c r="U898" s="412"/>
      <c r="V898" s="409" t="s">
        <v>0</v>
      </c>
      <c r="W898" s="617" t="str">
        <f>+IF(J898&lt;0,"ng","")</f>
        <v/>
      </c>
    </row>
    <row r="899" spans="1:23" ht="24" hidden="1" customHeight="1">
      <c r="A899" s="372" t="s">
        <v>2072</v>
      </c>
      <c r="B899" s="413" t="s">
        <v>0</v>
      </c>
      <c r="C899" s="413" t="s">
        <v>924</v>
      </c>
      <c r="D899" s="413" t="s">
        <v>925</v>
      </c>
      <c r="E899" s="414" t="s">
        <v>729</v>
      </c>
      <c r="F899" s="415">
        <f t="shared" si="1105"/>
        <v>84</v>
      </c>
      <c r="G899" s="415">
        <f>[5]내역서!F899</f>
        <v>84</v>
      </c>
      <c r="H899" s="415">
        <v>84</v>
      </c>
      <c r="I899" s="415">
        <f t="shared" si="1106"/>
        <v>0</v>
      </c>
      <c r="J899" s="415">
        <f>내역서!F903</f>
        <v>0</v>
      </c>
      <c r="K899" s="416">
        <v>2613.9</v>
      </c>
      <c r="L899" s="417">
        <f t="shared" si="1107"/>
        <v>0</v>
      </c>
      <c r="M899" s="416">
        <v>4960</v>
      </c>
      <c r="N899" s="417">
        <f t="shared" si="1108"/>
        <v>0</v>
      </c>
      <c r="O899" s="416">
        <v>253.3</v>
      </c>
      <c r="P899" s="417">
        <f t="shared" si="1109"/>
        <v>0</v>
      </c>
      <c r="Q899" s="416">
        <f t="shared" si="1110"/>
        <v>7827.2</v>
      </c>
      <c r="R899" s="417">
        <f t="shared" si="1098"/>
        <v>0</v>
      </c>
      <c r="S899" s="417">
        <f t="shared" ref="S899" si="1129">J899-J898</f>
        <v>0</v>
      </c>
      <c r="T899" s="417">
        <f t="shared" ref="T899:U899" si="1130">Q899-Q898</f>
        <v>0</v>
      </c>
      <c r="U899" s="417">
        <f t="shared" si="1130"/>
        <v>0</v>
      </c>
      <c r="V899" s="414"/>
      <c r="W899" s="619" t="str">
        <f t="shared" si="985"/>
        <v/>
      </c>
    </row>
    <row r="900" spans="1:23" s="401" customFormat="1" ht="24" hidden="1" customHeight="1">
      <c r="A900" s="366" t="s">
        <v>5547</v>
      </c>
      <c r="B900" s="408" t="s">
        <v>0</v>
      </c>
      <c r="C900" s="408" t="s">
        <v>2454</v>
      </c>
      <c r="D900" s="408" t="s">
        <v>52</v>
      </c>
      <c r="E900" s="409" t="s">
        <v>2235</v>
      </c>
      <c r="F900" s="410">
        <f>G900</f>
        <v>18</v>
      </c>
      <c r="G900" s="410">
        <f>[5]내역서!F900</f>
        <v>18</v>
      </c>
      <c r="H900" s="410">
        <v>18</v>
      </c>
      <c r="I900" s="410">
        <f>G900-H900</f>
        <v>0</v>
      </c>
      <c r="J900" s="410">
        <f>내역서!F904</f>
        <v>0</v>
      </c>
      <c r="K900" s="411">
        <v>18958.2</v>
      </c>
      <c r="L900" s="412">
        <f>INT($J900*K900)</f>
        <v>0</v>
      </c>
      <c r="M900" s="411">
        <v>204486.39999999999</v>
      </c>
      <c r="N900" s="412">
        <f>INT($J900*M900)</f>
        <v>0</v>
      </c>
      <c r="O900" s="411">
        <v>37956.699999999997</v>
      </c>
      <c r="P900" s="412">
        <f>INT($J900*O900)</f>
        <v>0</v>
      </c>
      <c r="Q900" s="411">
        <f>+K900+M900+O900</f>
        <v>261401.3</v>
      </c>
      <c r="R900" s="412">
        <f>L900+N900+P900</f>
        <v>0</v>
      </c>
      <c r="S900" s="412"/>
      <c r="T900" s="412"/>
      <c r="U900" s="412"/>
      <c r="V900" s="409" t="s">
        <v>0</v>
      </c>
      <c r="W900" s="617" t="str">
        <f>+IF(J900&lt;0,"ng","")</f>
        <v/>
      </c>
    </row>
    <row r="901" spans="1:23" ht="24" hidden="1" customHeight="1">
      <c r="A901" s="372" t="s">
        <v>2072</v>
      </c>
      <c r="B901" s="413" t="s">
        <v>0</v>
      </c>
      <c r="C901" s="413" t="s">
        <v>918</v>
      </c>
      <c r="D901" s="413" t="s">
        <v>52</v>
      </c>
      <c r="E901" s="414" t="s">
        <v>768</v>
      </c>
      <c r="F901" s="415">
        <f t="shared" si="1105"/>
        <v>18</v>
      </c>
      <c r="G901" s="415">
        <f>[5]내역서!F901</f>
        <v>18</v>
      </c>
      <c r="H901" s="415">
        <v>18</v>
      </c>
      <c r="I901" s="415">
        <f t="shared" si="1106"/>
        <v>0</v>
      </c>
      <c r="J901" s="415">
        <f>내역서!F905</f>
        <v>0</v>
      </c>
      <c r="K901" s="416">
        <v>18958.2</v>
      </c>
      <c r="L901" s="417">
        <f t="shared" si="1107"/>
        <v>0</v>
      </c>
      <c r="M901" s="416">
        <v>204486.39999999999</v>
      </c>
      <c r="N901" s="417">
        <f t="shared" si="1108"/>
        <v>0</v>
      </c>
      <c r="O901" s="416">
        <v>37956.699999999997</v>
      </c>
      <c r="P901" s="417">
        <f t="shared" si="1109"/>
        <v>0</v>
      </c>
      <c r="Q901" s="416">
        <f t="shared" si="1110"/>
        <v>261401.3</v>
      </c>
      <c r="R901" s="417">
        <f t="shared" si="1098"/>
        <v>0</v>
      </c>
      <c r="S901" s="417">
        <f t="shared" ref="S901" si="1131">J901-J900</f>
        <v>0</v>
      </c>
      <c r="T901" s="417">
        <f t="shared" ref="T901:U901" si="1132">Q901-Q900</f>
        <v>0</v>
      </c>
      <c r="U901" s="417">
        <f t="shared" si="1132"/>
        <v>0</v>
      </c>
      <c r="V901" s="414"/>
      <c r="W901" s="619" t="str">
        <f t="shared" si="985"/>
        <v/>
      </c>
    </row>
    <row r="902" spans="1:23" s="401" customFormat="1" ht="24" hidden="1" customHeight="1">
      <c r="A902" s="366" t="s">
        <v>2055</v>
      </c>
      <c r="B902" s="408" t="s">
        <v>0</v>
      </c>
      <c r="C902" s="408" t="s">
        <v>2456</v>
      </c>
      <c r="D902" s="408" t="s">
        <v>54</v>
      </c>
      <c r="E902" s="409" t="s">
        <v>1860</v>
      </c>
      <c r="F902" s="410">
        <f>G902</f>
        <v>18</v>
      </c>
      <c r="G902" s="410">
        <f>[5]내역서!F902</f>
        <v>18</v>
      </c>
      <c r="H902" s="410">
        <v>18</v>
      </c>
      <c r="I902" s="410">
        <f>G902-H902</f>
        <v>0</v>
      </c>
      <c r="J902" s="410">
        <f>내역서!F906</f>
        <v>0</v>
      </c>
      <c r="K902" s="411">
        <v>12002.5</v>
      </c>
      <c r="L902" s="412">
        <f>INT($J902*K902)</f>
        <v>0</v>
      </c>
      <c r="M902" s="411">
        <v>14947.2</v>
      </c>
      <c r="N902" s="412">
        <f>INT($J902*M902)</f>
        <v>0</v>
      </c>
      <c r="O902" s="411">
        <v>741.2</v>
      </c>
      <c r="P902" s="412">
        <f>INT($J902*O902)</f>
        <v>0</v>
      </c>
      <c r="Q902" s="411">
        <f>+K902+M902+O902</f>
        <v>27690.9</v>
      </c>
      <c r="R902" s="412">
        <f>L902+N902+P902</f>
        <v>0</v>
      </c>
      <c r="S902" s="412"/>
      <c r="T902" s="412"/>
      <c r="U902" s="412"/>
      <c r="V902" s="409" t="s">
        <v>0</v>
      </c>
      <c r="W902" s="617" t="str">
        <f>+IF(J902&lt;0,"ng","")</f>
        <v/>
      </c>
    </row>
    <row r="903" spans="1:23" ht="24" hidden="1" customHeight="1">
      <c r="A903" s="372" t="s">
        <v>2072</v>
      </c>
      <c r="B903" s="413" t="s">
        <v>0</v>
      </c>
      <c r="C903" s="413" t="s">
        <v>920</v>
      </c>
      <c r="D903" s="413" t="s">
        <v>54</v>
      </c>
      <c r="E903" s="414" t="s">
        <v>729</v>
      </c>
      <c r="F903" s="415">
        <f t="shared" si="1105"/>
        <v>18</v>
      </c>
      <c r="G903" s="415">
        <f>[5]내역서!F903</f>
        <v>18</v>
      </c>
      <c r="H903" s="415">
        <v>18</v>
      </c>
      <c r="I903" s="415">
        <f t="shared" si="1106"/>
        <v>0</v>
      </c>
      <c r="J903" s="415">
        <f>내역서!F907</f>
        <v>0</v>
      </c>
      <c r="K903" s="416">
        <v>12002.5</v>
      </c>
      <c r="L903" s="417">
        <f t="shared" si="1107"/>
        <v>0</v>
      </c>
      <c r="M903" s="416">
        <v>14947.2</v>
      </c>
      <c r="N903" s="417">
        <f t="shared" si="1108"/>
        <v>0</v>
      </c>
      <c r="O903" s="416">
        <v>741.2</v>
      </c>
      <c r="P903" s="417">
        <f t="shared" si="1109"/>
        <v>0</v>
      </c>
      <c r="Q903" s="416">
        <f t="shared" si="1110"/>
        <v>27690.9</v>
      </c>
      <c r="R903" s="417">
        <f t="shared" si="1098"/>
        <v>0</v>
      </c>
      <c r="S903" s="417">
        <f t="shared" ref="S903" si="1133">J903-J902</f>
        <v>0</v>
      </c>
      <c r="T903" s="417">
        <f t="shared" ref="T903:U903" si="1134">Q903-Q902</f>
        <v>0</v>
      </c>
      <c r="U903" s="417">
        <f t="shared" si="1134"/>
        <v>0</v>
      </c>
      <c r="V903" s="414"/>
      <c r="W903" s="619" t="str">
        <f t="shared" si="985"/>
        <v/>
      </c>
    </row>
    <row r="904" spans="1:23" s="401" customFormat="1" ht="24" hidden="1" customHeight="1">
      <c r="A904" s="366" t="s">
        <v>2055</v>
      </c>
      <c r="B904" s="408" t="s">
        <v>0</v>
      </c>
      <c r="C904" s="408" t="s">
        <v>2455</v>
      </c>
      <c r="D904" s="408" t="s">
        <v>54</v>
      </c>
      <c r="E904" s="409" t="s">
        <v>1860</v>
      </c>
      <c r="F904" s="410">
        <f>G904</f>
        <v>36</v>
      </c>
      <c r="G904" s="410">
        <f>[5]내역서!F904</f>
        <v>36</v>
      </c>
      <c r="H904" s="410">
        <v>36</v>
      </c>
      <c r="I904" s="410">
        <f>G904-H904</f>
        <v>0</v>
      </c>
      <c r="J904" s="410">
        <f>내역서!F908</f>
        <v>0</v>
      </c>
      <c r="K904" s="411">
        <v>9376.7000000000007</v>
      </c>
      <c r="L904" s="412">
        <f>INT($J904*K904)</f>
        <v>0</v>
      </c>
      <c r="M904" s="411">
        <v>14947.2</v>
      </c>
      <c r="N904" s="412">
        <f>INT($J904*M904)</f>
        <v>0</v>
      </c>
      <c r="O904" s="411">
        <v>760.5</v>
      </c>
      <c r="P904" s="412">
        <f>INT($J904*O904)</f>
        <v>0</v>
      </c>
      <c r="Q904" s="411">
        <f>+K904+M904+O904</f>
        <v>25084.400000000001</v>
      </c>
      <c r="R904" s="412">
        <f>L904+N904+P904</f>
        <v>0</v>
      </c>
      <c r="S904" s="412"/>
      <c r="T904" s="412"/>
      <c r="U904" s="412"/>
      <c r="V904" s="409" t="s">
        <v>0</v>
      </c>
      <c r="W904" s="617" t="str">
        <f>+IF(J904&lt;0,"ng","")</f>
        <v/>
      </c>
    </row>
    <row r="905" spans="1:23" ht="24" hidden="1" customHeight="1">
      <c r="A905" s="372" t="s">
        <v>2072</v>
      </c>
      <c r="B905" s="413" t="s">
        <v>0</v>
      </c>
      <c r="C905" s="413" t="s">
        <v>919</v>
      </c>
      <c r="D905" s="413" t="s">
        <v>54</v>
      </c>
      <c r="E905" s="414" t="s">
        <v>729</v>
      </c>
      <c r="F905" s="415">
        <f t="shared" si="1105"/>
        <v>36</v>
      </c>
      <c r="G905" s="415">
        <f>[5]내역서!F905</f>
        <v>36</v>
      </c>
      <c r="H905" s="415">
        <v>36</v>
      </c>
      <c r="I905" s="415">
        <f t="shared" si="1106"/>
        <v>0</v>
      </c>
      <c r="J905" s="415">
        <f>내역서!F909</f>
        <v>0</v>
      </c>
      <c r="K905" s="416">
        <v>9376.7000000000007</v>
      </c>
      <c r="L905" s="417">
        <f t="shared" si="1107"/>
        <v>0</v>
      </c>
      <c r="M905" s="416">
        <v>14947.2</v>
      </c>
      <c r="N905" s="417">
        <f t="shared" si="1108"/>
        <v>0</v>
      </c>
      <c r="O905" s="416">
        <v>760.5</v>
      </c>
      <c r="P905" s="417">
        <f t="shared" si="1109"/>
        <v>0</v>
      </c>
      <c r="Q905" s="416">
        <f t="shared" si="1110"/>
        <v>25084.400000000001</v>
      </c>
      <c r="R905" s="417">
        <f t="shared" si="1098"/>
        <v>0</v>
      </c>
      <c r="S905" s="417">
        <f t="shared" ref="S905" si="1135">J905-J904</f>
        <v>0</v>
      </c>
      <c r="T905" s="417">
        <f t="shared" ref="T905:U905" si="1136">Q905-Q904</f>
        <v>0</v>
      </c>
      <c r="U905" s="417">
        <f t="shared" si="1136"/>
        <v>0</v>
      </c>
      <c r="V905" s="414"/>
      <c r="W905" s="619" t="str">
        <f t="shared" si="985"/>
        <v/>
      </c>
    </row>
    <row r="906" spans="1:23" s="401" customFormat="1" ht="24" hidden="1" customHeight="1">
      <c r="A906" s="366" t="s">
        <v>2055</v>
      </c>
      <c r="B906" s="408" t="s">
        <v>0</v>
      </c>
      <c r="C906" s="408" t="s">
        <v>2457</v>
      </c>
      <c r="D906" s="408" t="s">
        <v>2450</v>
      </c>
      <c r="E906" s="409" t="s">
        <v>2235</v>
      </c>
      <c r="F906" s="410">
        <f>G906</f>
        <v>48</v>
      </c>
      <c r="G906" s="410">
        <f>[5]내역서!F906</f>
        <v>48</v>
      </c>
      <c r="H906" s="410">
        <v>48</v>
      </c>
      <c r="I906" s="410">
        <f>G906-H906</f>
        <v>0</v>
      </c>
      <c r="J906" s="410">
        <f>내역서!F910</f>
        <v>0</v>
      </c>
      <c r="K906" s="411">
        <v>16889.900000000001</v>
      </c>
      <c r="L906" s="412">
        <f>INT($J906*K906)</f>
        <v>0</v>
      </c>
      <c r="M906" s="411">
        <v>186981.6</v>
      </c>
      <c r="N906" s="412">
        <f>INT($J906*M906)</f>
        <v>0</v>
      </c>
      <c r="O906" s="411">
        <v>32248.2</v>
      </c>
      <c r="P906" s="412">
        <f>INT($J906*O906)</f>
        <v>0</v>
      </c>
      <c r="Q906" s="411">
        <f>+K906+M906+O906</f>
        <v>236119.7</v>
      </c>
      <c r="R906" s="412">
        <f>L906+N906+P906</f>
        <v>0</v>
      </c>
      <c r="S906" s="412"/>
      <c r="T906" s="412"/>
      <c r="U906" s="412"/>
      <c r="V906" s="409" t="s">
        <v>0</v>
      </c>
      <c r="W906" s="617" t="str">
        <f>+IF(J906&lt;0,"ng","")</f>
        <v/>
      </c>
    </row>
    <row r="907" spans="1:23" ht="24" hidden="1" customHeight="1">
      <c r="A907" s="372" t="s">
        <v>5549</v>
      </c>
      <c r="B907" s="413" t="s">
        <v>0</v>
      </c>
      <c r="C907" s="413" t="s">
        <v>921</v>
      </c>
      <c r="D907" s="413" t="s">
        <v>915</v>
      </c>
      <c r="E907" s="414" t="s">
        <v>768</v>
      </c>
      <c r="F907" s="415">
        <f t="shared" si="1105"/>
        <v>48</v>
      </c>
      <c r="G907" s="415">
        <f>[5]내역서!F907</f>
        <v>48</v>
      </c>
      <c r="H907" s="415">
        <v>48</v>
      </c>
      <c r="I907" s="415">
        <f t="shared" si="1106"/>
        <v>0</v>
      </c>
      <c r="J907" s="415">
        <f>내역서!F911</f>
        <v>0</v>
      </c>
      <c r="K907" s="416">
        <v>16889.900000000001</v>
      </c>
      <c r="L907" s="417">
        <f t="shared" si="1107"/>
        <v>0</v>
      </c>
      <c r="M907" s="416">
        <v>186981.6</v>
      </c>
      <c r="N907" s="417">
        <f t="shared" si="1108"/>
        <v>0</v>
      </c>
      <c r="O907" s="416">
        <v>32248.2</v>
      </c>
      <c r="P907" s="417">
        <f t="shared" si="1109"/>
        <v>0</v>
      </c>
      <c r="Q907" s="416">
        <f t="shared" si="1110"/>
        <v>236119.7</v>
      </c>
      <c r="R907" s="417">
        <f t="shared" si="1098"/>
        <v>0</v>
      </c>
      <c r="S907" s="417">
        <f t="shared" ref="S907" si="1137">J907-J906</f>
        <v>0</v>
      </c>
      <c r="T907" s="417">
        <f t="shared" ref="T907:U907" si="1138">Q907-Q906</f>
        <v>0</v>
      </c>
      <c r="U907" s="417">
        <f t="shared" si="1138"/>
        <v>0</v>
      </c>
      <c r="V907" s="414"/>
      <c r="W907" s="619" t="str">
        <f t="shared" si="985"/>
        <v/>
      </c>
    </row>
    <row r="908" spans="1:23" s="401" customFormat="1" ht="24" hidden="1" customHeight="1">
      <c r="A908" s="366" t="s">
        <v>2055</v>
      </c>
      <c r="B908" s="408" t="s">
        <v>0</v>
      </c>
      <c r="C908" s="408" t="s">
        <v>2453</v>
      </c>
      <c r="D908" s="408" t="s">
        <v>54</v>
      </c>
      <c r="E908" s="409" t="s">
        <v>1860</v>
      </c>
      <c r="F908" s="410">
        <f>G908</f>
        <v>48</v>
      </c>
      <c r="G908" s="410">
        <f>[5]내역서!F908</f>
        <v>48</v>
      </c>
      <c r="H908" s="410">
        <v>48</v>
      </c>
      <c r="I908" s="410">
        <f>G908-H908</f>
        <v>0</v>
      </c>
      <c r="J908" s="410">
        <f>내역서!F912</f>
        <v>0</v>
      </c>
      <c r="K908" s="411">
        <v>3997.2</v>
      </c>
      <c r="L908" s="412">
        <f>INT($J908*K908)</f>
        <v>0</v>
      </c>
      <c r="M908" s="411">
        <v>7473.6</v>
      </c>
      <c r="N908" s="412">
        <f>INT($J908*M908)</f>
        <v>0</v>
      </c>
      <c r="O908" s="411">
        <v>387.5</v>
      </c>
      <c r="P908" s="412">
        <f>INT($J908*O908)</f>
        <v>0</v>
      </c>
      <c r="Q908" s="411">
        <f>+K908+M908+O908</f>
        <v>11858.3</v>
      </c>
      <c r="R908" s="412">
        <f>L908+N908+P908</f>
        <v>0</v>
      </c>
      <c r="S908" s="412"/>
      <c r="T908" s="412"/>
      <c r="U908" s="412"/>
      <c r="V908" s="409" t="s">
        <v>0</v>
      </c>
      <c r="W908" s="617" t="str">
        <f>+IF(J908&lt;0,"ng","")</f>
        <v/>
      </c>
    </row>
    <row r="909" spans="1:23" ht="24" hidden="1" customHeight="1">
      <c r="A909" s="372" t="s">
        <v>5546</v>
      </c>
      <c r="B909" s="413" t="s">
        <v>0</v>
      </c>
      <c r="C909" s="413" t="s">
        <v>917</v>
      </c>
      <c r="D909" s="413" t="s">
        <v>54</v>
      </c>
      <c r="E909" s="414" t="s">
        <v>729</v>
      </c>
      <c r="F909" s="415">
        <f t="shared" si="1105"/>
        <v>48</v>
      </c>
      <c r="G909" s="415">
        <f>[5]내역서!F909</f>
        <v>48</v>
      </c>
      <c r="H909" s="415">
        <v>48</v>
      </c>
      <c r="I909" s="415">
        <f t="shared" si="1106"/>
        <v>0</v>
      </c>
      <c r="J909" s="415">
        <f>내역서!F913</f>
        <v>0</v>
      </c>
      <c r="K909" s="416">
        <v>3997.2</v>
      </c>
      <c r="L909" s="417">
        <f t="shared" si="1107"/>
        <v>0</v>
      </c>
      <c r="M909" s="416">
        <v>7473.6</v>
      </c>
      <c r="N909" s="417">
        <f t="shared" si="1108"/>
        <v>0</v>
      </c>
      <c r="O909" s="416">
        <v>387.5</v>
      </c>
      <c r="P909" s="417">
        <f t="shared" si="1109"/>
        <v>0</v>
      </c>
      <c r="Q909" s="416">
        <f t="shared" si="1110"/>
        <v>11858.3</v>
      </c>
      <c r="R909" s="417">
        <f t="shared" si="1098"/>
        <v>0</v>
      </c>
      <c r="S909" s="417">
        <f t="shared" ref="S909" si="1139">J909-J908</f>
        <v>0</v>
      </c>
      <c r="T909" s="417">
        <f t="shared" ref="T909:U909" si="1140">Q909-Q908</f>
        <v>0</v>
      </c>
      <c r="U909" s="417">
        <f t="shared" si="1140"/>
        <v>0</v>
      </c>
      <c r="V909" s="414"/>
      <c r="W909" s="619" t="str">
        <f t="shared" si="985"/>
        <v/>
      </c>
    </row>
    <row r="910" spans="1:23" s="460" customFormat="1" ht="24" hidden="1" customHeight="1">
      <c r="A910" s="366" t="s">
        <v>5672</v>
      </c>
      <c r="B910" s="408" t="s">
        <v>0</v>
      </c>
      <c r="C910" s="408" t="s">
        <v>2462</v>
      </c>
      <c r="D910" s="408" t="s">
        <v>2498</v>
      </c>
      <c r="E910" s="409" t="s">
        <v>1860</v>
      </c>
      <c r="F910" s="410">
        <f>G910</f>
        <v>48</v>
      </c>
      <c r="G910" s="410">
        <f>[5]내역서!F910</f>
        <v>48</v>
      </c>
      <c r="H910" s="410">
        <v>48</v>
      </c>
      <c r="I910" s="410">
        <f>G910-H910</f>
        <v>0</v>
      </c>
      <c r="J910" s="410">
        <f>내역서!F914</f>
        <v>0</v>
      </c>
      <c r="K910" s="411">
        <v>11369.9</v>
      </c>
      <c r="L910" s="412">
        <f>INT($J910*K910)</f>
        <v>0</v>
      </c>
      <c r="M910" s="411">
        <v>0</v>
      </c>
      <c r="N910" s="412">
        <f>INT($J910*M910)</f>
        <v>0</v>
      </c>
      <c r="O910" s="411">
        <v>0</v>
      </c>
      <c r="P910" s="412">
        <f>INT($J910*O910)</f>
        <v>0</v>
      </c>
      <c r="Q910" s="411">
        <f>+K910+M910+O910</f>
        <v>11369.9</v>
      </c>
      <c r="R910" s="412">
        <f>L910+N910+P910</f>
        <v>0</v>
      </c>
      <c r="S910" s="412"/>
      <c r="T910" s="412"/>
      <c r="U910" s="412"/>
      <c r="V910" s="409" t="s">
        <v>0</v>
      </c>
      <c r="W910" s="617" t="str">
        <f>+IF(J910&lt;0,"ng","")</f>
        <v/>
      </c>
    </row>
    <row r="911" spans="1:23" s="73" customFormat="1" ht="24" hidden="1" customHeight="1">
      <c r="A911" s="372" t="s">
        <v>5673</v>
      </c>
      <c r="B911" s="413" t="s">
        <v>0</v>
      </c>
      <c r="C911" s="413" t="s">
        <v>926</v>
      </c>
      <c r="D911" s="413" t="s">
        <v>950</v>
      </c>
      <c r="E911" s="414" t="s">
        <v>729</v>
      </c>
      <c r="F911" s="415">
        <f t="shared" si="1105"/>
        <v>48</v>
      </c>
      <c r="G911" s="415">
        <f>[5]내역서!F911</f>
        <v>48</v>
      </c>
      <c r="H911" s="415">
        <v>48</v>
      </c>
      <c r="I911" s="415">
        <f t="shared" si="1106"/>
        <v>0</v>
      </c>
      <c r="J911" s="415">
        <f>내역서!F915</f>
        <v>0</v>
      </c>
      <c r="K911" s="416">
        <v>11369.9</v>
      </c>
      <c r="L911" s="417">
        <f t="shared" si="1107"/>
        <v>0</v>
      </c>
      <c r="M911" s="416">
        <v>0</v>
      </c>
      <c r="N911" s="417">
        <f t="shared" si="1108"/>
        <v>0</v>
      </c>
      <c r="O911" s="416">
        <v>0</v>
      </c>
      <c r="P911" s="417">
        <f t="shared" si="1109"/>
        <v>0</v>
      </c>
      <c r="Q911" s="416">
        <f t="shared" si="1110"/>
        <v>11369.9</v>
      </c>
      <c r="R911" s="417">
        <f t="shared" si="1098"/>
        <v>0</v>
      </c>
      <c r="S911" s="417">
        <f t="shared" ref="S911" si="1141">J911-J910</f>
        <v>0</v>
      </c>
      <c r="T911" s="417">
        <f t="shared" ref="T911:U911" si="1142">Q911-Q910</f>
        <v>0</v>
      </c>
      <c r="U911" s="417">
        <f t="shared" si="1142"/>
        <v>0</v>
      </c>
      <c r="V911" s="414"/>
      <c r="W911" s="619" t="str">
        <f t="shared" si="985"/>
        <v/>
      </c>
    </row>
    <row r="912" spans="1:23" s="401" customFormat="1" ht="24" hidden="1" customHeight="1">
      <c r="A912" s="366" t="s">
        <v>2055</v>
      </c>
      <c r="B912" s="408" t="s">
        <v>0</v>
      </c>
      <c r="C912" s="408" t="s">
        <v>2458</v>
      </c>
      <c r="D912" s="408" t="s">
        <v>54</v>
      </c>
      <c r="E912" s="409" t="s">
        <v>1860</v>
      </c>
      <c r="F912" s="410">
        <f>G912</f>
        <v>96</v>
      </c>
      <c r="G912" s="410">
        <f>[5]내역서!F912</f>
        <v>96</v>
      </c>
      <c r="H912" s="410">
        <v>96</v>
      </c>
      <c r="I912" s="410">
        <f>G912-H912</f>
        <v>0</v>
      </c>
      <c r="J912" s="410">
        <f>내역서!F916</f>
        <v>0</v>
      </c>
      <c r="K912" s="411">
        <v>16155</v>
      </c>
      <c r="L912" s="412">
        <f>INT($J912*K912)</f>
        <v>0</v>
      </c>
      <c r="M912" s="411">
        <v>20867.2</v>
      </c>
      <c r="N912" s="412">
        <f>INT($J912*M912)</f>
        <v>0</v>
      </c>
      <c r="O912" s="411">
        <v>1071.2</v>
      </c>
      <c r="P912" s="412">
        <f>INT($J912*O912)</f>
        <v>0</v>
      </c>
      <c r="Q912" s="411">
        <f>+K912+M912+O912</f>
        <v>38093.399999999994</v>
      </c>
      <c r="R912" s="412">
        <f>L912+N912+P912</f>
        <v>0</v>
      </c>
      <c r="S912" s="412"/>
      <c r="T912" s="412"/>
      <c r="U912" s="412"/>
      <c r="V912" s="409" t="s">
        <v>0</v>
      </c>
      <c r="W912" s="617" t="str">
        <f>+IF(J912&lt;0,"ng","")</f>
        <v/>
      </c>
    </row>
    <row r="913" spans="1:23" ht="24" hidden="1" customHeight="1">
      <c r="A913" s="372" t="s">
        <v>5674</v>
      </c>
      <c r="B913" s="413" t="s">
        <v>0</v>
      </c>
      <c r="C913" s="413" t="s">
        <v>922</v>
      </c>
      <c r="D913" s="413" t="s">
        <v>54</v>
      </c>
      <c r="E913" s="414" t="s">
        <v>729</v>
      </c>
      <c r="F913" s="415">
        <f t="shared" si="1105"/>
        <v>96</v>
      </c>
      <c r="G913" s="415">
        <f>[5]내역서!F913</f>
        <v>96</v>
      </c>
      <c r="H913" s="415">
        <v>96</v>
      </c>
      <c r="I913" s="415">
        <f t="shared" si="1106"/>
        <v>0</v>
      </c>
      <c r="J913" s="415">
        <f>내역서!F917</f>
        <v>0</v>
      </c>
      <c r="K913" s="416">
        <v>16155</v>
      </c>
      <c r="L913" s="417">
        <f t="shared" si="1107"/>
        <v>0</v>
      </c>
      <c r="M913" s="416">
        <v>20867.2</v>
      </c>
      <c r="N913" s="417">
        <f t="shared" si="1108"/>
        <v>0</v>
      </c>
      <c r="O913" s="416">
        <v>1071.2</v>
      </c>
      <c r="P913" s="417">
        <f t="shared" si="1109"/>
        <v>0</v>
      </c>
      <c r="Q913" s="416">
        <f t="shared" si="1110"/>
        <v>38093.399999999994</v>
      </c>
      <c r="R913" s="417">
        <f t="shared" si="1098"/>
        <v>0</v>
      </c>
      <c r="S913" s="417">
        <f t="shared" ref="S913" si="1143">J913-J912</f>
        <v>0</v>
      </c>
      <c r="T913" s="417">
        <f t="shared" ref="T913:U913" si="1144">Q913-Q912</f>
        <v>0</v>
      </c>
      <c r="U913" s="417">
        <f t="shared" si="1144"/>
        <v>0</v>
      </c>
      <c r="V913" s="414"/>
      <c r="W913" s="619" t="str">
        <f t="shared" si="985"/>
        <v/>
      </c>
    </row>
    <row r="914" spans="1:23" s="401" customFormat="1" ht="24" hidden="1" customHeight="1">
      <c r="A914" s="366" t="s">
        <v>2055</v>
      </c>
      <c r="B914" s="408" t="s">
        <v>0</v>
      </c>
      <c r="C914" s="408" t="s">
        <v>2469</v>
      </c>
      <c r="D914" s="408" t="s">
        <v>2499</v>
      </c>
      <c r="E914" s="409" t="s">
        <v>56</v>
      </c>
      <c r="F914" s="410">
        <f>G914</f>
        <v>79.313999999999993</v>
      </c>
      <c r="G914" s="410">
        <f>[5]내역서!F914</f>
        <v>79.313999999999993</v>
      </c>
      <c r="H914" s="410">
        <v>79.313999999999993</v>
      </c>
      <c r="I914" s="410">
        <f>G914-H914</f>
        <v>0</v>
      </c>
      <c r="J914" s="410">
        <f>내역서!F918</f>
        <v>0</v>
      </c>
      <c r="K914" s="411">
        <v>178300.4</v>
      </c>
      <c r="L914" s="412">
        <f>INT($J914*K914)</f>
        <v>0</v>
      </c>
      <c r="M914" s="411">
        <v>0</v>
      </c>
      <c r="N914" s="412">
        <f>INT($J914*M914)</f>
        <v>0</v>
      </c>
      <c r="O914" s="411">
        <v>0</v>
      </c>
      <c r="P914" s="412">
        <f>INT($J914*O914)</f>
        <v>0</v>
      </c>
      <c r="Q914" s="411">
        <f>+K914+M914+O914</f>
        <v>178300.4</v>
      </c>
      <c r="R914" s="412">
        <f>L914+N914+P914</f>
        <v>0</v>
      </c>
      <c r="S914" s="412"/>
      <c r="T914" s="412"/>
      <c r="U914" s="412"/>
      <c r="V914" s="409" t="s">
        <v>0</v>
      </c>
      <c r="W914" s="617" t="str">
        <f>+IF(J914&lt;0,"ng","")</f>
        <v/>
      </c>
    </row>
    <row r="915" spans="1:23" ht="24" hidden="1" customHeight="1">
      <c r="A915" s="372" t="s">
        <v>5675</v>
      </c>
      <c r="B915" s="413" t="s">
        <v>0</v>
      </c>
      <c r="C915" s="413" t="s">
        <v>933</v>
      </c>
      <c r="D915" s="413" t="s">
        <v>951</v>
      </c>
      <c r="E915" s="414" t="s">
        <v>56</v>
      </c>
      <c r="F915" s="415">
        <f t="shared" si="1105"/>
        <v>79.313999999999993</v>
      </c>
      <c r="G915" s="415">
        <f>[5]내역서!F915</f>
        <v>79.313999999999993</v>
      </c>
      <c r="H915" s="415">
        <v>79.313999999999993</v>
      </c>
      <c r="I915" s="415">
        <f t="shared" si="1106"/>
        <v>0</v>
      </c>
      <c r="J915" s="415">
        <f>내역서!F919</f>
        <v>0</v>
      </c>
      <c r="K915" s="416">
        <v>178300.4</v>
      </c>
      <c r="L915" s="417">
        <f t="shared" si="1107"/>
        <v>0</v>
      </c>
      <c r="M915" s="416">
        <v>0</v>
      </c>
      <c r="N915" s="417">
        <f t="shared" si="1108"/>
        <v>0</v>
      </c>
      <c r="O915" s="416">
        <v>0</v>
      </c>
      <c r="P915" s="417">
        <f t="shared" si="1109"/>
        <v>0</v>
      </c>
      <c r="Q915" s="416">
        <f t="shared" si="1110"/>
        <v>178300.4</v>
      </c>
      <c r="R915" s="417">
        <f t="shared" si="1098"/>
        <v>0</v>
      </c>
      <c r="S915" s="417">
        <f t="shared" ref="S915" si="1145">J915-J914</f>
        <v>0</v>
      </c>
      <c r="T915" s="417">
        <f t="shared" ref="T915:U915" si="1146">Q915-Q914</f>
        <v>0</v>
      </c>
      <c r="U915" s="417">
        <f t="shared" si="1146"/>
        <v>0</v>
      </c>
      <c r="V915" s="414"/>
      <c r="W915" s="619" t="str">
        <f t="shared" si="985"/>
        <v/>
      </c>
    </row>
    <row r="916" spans="1:23" s="401" customFormat="1" ht="24" hidden="1" customHeight="1">
      <c r="A916" s="366" t="s">
        <v>5676</v>
      </c>
      <c r="B916" s="408" t="s">
        <v>0</v>
      </c>
      <c r="C916" s="408" t="s">
        <v>2472</v>
      </c>
      <c r="D916" s="408" t="s">
        <v>2473</v>
      </c>
      <c r="E916" s="409" t="s">
        <v>56</v>
      </c>
      <c r="F916" s="410">
        <f>G916</f>
        <v>79.313999999999993</v>
      </c>
      <c r="G916" s="410">
        <f>[5]내역서!F916</f>
        <v>79.313999999999993</v>
      </c>
      <c r="H916" s="410">
        <v>79.313999999999993</v>
      </c>
      <c r="I916" s="410">
        <f>G916-H916</f>
        <v>0</v>
      </c>
      <c r="J916" s="410">
        <f>내역서!F920</f>
        <v>0</v>
      </c>
      <c r="K916" s="411">
        <v>0</v>
      </c>
      <c r="L916" s="412">
        <f>INT($J916*K916)</f>
        <v>0</v>
      </c>
      <c r="M916" s="411">
        <v>0</v>
      </c>
      <c r="N916" s="412">
        <f>INT($J916*M916)</f>
        <v>0</v>
      </c>
      <c r="O916" s="411">
        <v>9147.6</v>
      </c>
      <c r="P916" s="412">
        <f>INT($J916*O916)</f>
        <v>0</v>
      </c>
      <c r="Q916" s="411">
        <f>+K916+M916+O916</f>
        <v>9147.6</v>
      </c>
      <c r="R916" s="412">
        <f>L916+N916+P916</f>
        <v>0</v>
      </c>
      <c r="S916" s="412"/>
      <c r="T916" s="412"/>
      <c r="U916" s="412"/>
      <c r="V916" s="409" t="s">
        <v>0</v>
      </c>
      <c r="W916" s="617" t="str">
        <f>+IF(J916&lt;0,"ng","")</f>
        <v/>
      </c>
    </row>
    <row r="917" spans="1:23" ht="24" hidden="1" customHeight="1">
      <c r="A917" s="372" t="s">
        <v>2072</v>
      </c>
      <c r="B917" s="413" t="s">
        <v>0</v>
      </c>
      <c r="C917" s="413" t="s">
        <v>936</v>
      </c>
      <c r="D917" s="413" t="s">
        <v>937</v>
      </c>
      <c r="E917" s="414" t="s">
        <v>56</v>
      </c>
      <c r="F917" s="415">
        <f t="shared" si="1105"/>
        <v>79.313999999999993</v>
      </c>
      <c r="G917" s="415">
        <f>[5]내역서!F917</f>
        <v>79.313999999999993</v>
      </c>
      <c r="H917" s="415">
        <v>79.313999999999993</v>
      </c>
      <c r="I917" s="415">
        <f t="shared" si="1106"/>
        <v>0</v>
      </c>
      <c r="J917" s="415">
        <f>내역서!F921</f>
        <v>0</v>
      </c>
      <c r="K917" s="416">
        <v>0</v>
      </c>
      <c r="L917" s="417">
        <f t="shared" si="1107"/>
        <v>0</v>
      </c>
      <c r="M917" s="416">
        <v>0</v>
      </c>
      <c r="N917" s="417">
        <f t="shared" si="1108"/>
        <v>0</v>
      </c>
      <c r="O917" s="416">
        <v>9147.6</v>
      </c>
      <c r="P917" s="417">
        <f t="shared" si="1109"/>
        <v>0</v>
      </c>
      <c r="Q917" s="416">
        <f t="shared" si="1110"/>
        <v>9147.6</v>
      </c>
      <c r="R917" s="417">
        <f t="shared" si="1098"/>
        <v>0</v>
      </c>
      <c r="S917" s="417">
        <f t="shared" ref="S917" si="1147">J917-J916</f>
        <v>0</v>
      </c>
      <c r="T917" s="417">
        <f t="shared" ref="T917:U917" si="1148">Q917-Q916</f>
        <v>0</v>
      </c>
      <c r="U917" s="417">
        <f t="shared" si="1148"/>
        <v>0</v>
      </c>
      <c r="V917" s="414"/>
      <c r="W917" s="619" t="str">
        <f t="shared" ref="W917:W1043" si="1149">+IF(J917&lt;0,"ng","")</f>
        <v/>
      </c>
    </row>
    <row r="918" spans="1:23" s="401" customFormat="1" ht="24" hidden="1" customHeight="1">
      <c r="A918" s="366" t="s">
        <v>2055</v>
      </c>
      <c r="B918" s="436" t="s">
        <v>2524</v>
      </c>
      <c r="C918" s="436" t="s">
        <v>2525</v>
      </c>
      <c r="D918" s="436" t="s">
        <v>0</v>
      </c>
      <c r="E918" s="437" t="s">
        <v>0</v>
      </c>
      <c r="F918" s="438">
        <v>0</v>
      </c>
      <c r="G918" s="438">
        <f>[5]내역서!F918</f>
        <v>0</v>
      </c>
      <c r="H918" s="438">
        <v>0</v>
      </c>
      <c r="I918" s="438"/>
      <c r="J918" s="438">
        <f>내역서!F922</f>
        <v>0</v>
      </c>
      <c r="K918" s="439"/>
      <c r="L918" s="440">
        <f>SUMIF($A$920:$A$931,"당초",L920:L931)</f>
        <v>0</v>
      </c>
      <c r="M918" s="439"/>
      <c r="N918" s="440">
        <f>SUMIF($A$920:$A$931,"당초",N920:N931)</f>
        <v>0</v>
      </c>
      <c r="O918" s="439"/>
      <c r="P918" s="440">
        <f>SUMIF($A$920:$A$931,"당초",P920:P931)</f>
        <v>0</v>
      </c>
      <c r="Q918" s="438"/>
      <c r="R918" s="440">
        <f>SUMIF($A$921:$A$931,"변경",R920:R930)</f>
        <v>0</v>
      </c>
      <c r="S918" s="440"/>
      <c r="T918" s="440"/>
      <c r="U918" s="440"/>
      <c r="V918" s="441" t="s">
        <v>0</v>
      </c>
      <c r="W918" s="617" t="str">
        <f>+IF(J918&lt;0,"ng","")</f>
        <v/>
      </c>
    </row>
    <row r="919" spans="1:23" ht="24" hidden="1" customHeight="1">
      <c r="A919" s="372" t="s">
        <v>5677</v>
      </c>
      <c r="B919" s="442" t="s">
        <v>5678</v>
      </c>
      <c r="C919" s="442" t="s">
        <v>959</v>
      </c>
      <c r="D919" s="442" t="s">
        <v>0</v>
      </c>
      <c r="E919" s="443" t="s">
        <v>0</v>
      </c>
      <c r="F919" s="444">
        <v>0</v>
      </c>
      <c r="G919" s="444">
        <f>[5]내역서!F919</f>
        <v>0</v>
      </c>
      <c r="H919" s="444">
        <v>0</v>
      </c>
      <c r="I919" s="444"/>
      <c r="J919" s="444">
        <f>내역서!F923</f>
        <v>0</v>
      </c>
      <c r="K919" s="445"/>
      <c r="L919" s="446">
        <f>SUMIF($A$920:$A$931,"변경",L920:L931)</f>
        <v>0</v>
      </c>
      <c r="M919" s="445"/>
      <c r="N919" s="446">
        <f>SUMIF($A$920:$A$931,"변경",N920:N931)</f>
        <v>0</v>
      </c>
      <c r="O919" s="445"/>
      <c r="P919" s="446">
        <f>SUMIF($A$920:$A$931,"변경",P920:P931)</f>
        <v>0</v>
      </c>
      <c r="Q919" s="444"/>
      <c r="R919" s="446">
        <f>SUMIF($A$921:$A$931,"변경",R921:R931)</f>
        <v>0</v>
      </c>
      <c r="S919" s="446">
        <f t="shared" ref="S919" si="1150">J919-J918</f>
        <v>0</v>
      </c>
      <c r="T919" s="446">
        <f t="shared" ref="T919:U919" si="1151">Q919-Q918</f>
        <v>0</v>
      </c>
      <c r="U919" s="446">
        <f t="shared" si="1151"/>
        <v>0</v>
      </c>
      <c r="V919" s="447"/>
      <c r="W919" s="619" t="str">
        <f t="shared" si="1149"/>
        <v/>
      </c>
    </row>
    <row r="920" spans="1:23" s="401" customFormat="1" ht="24" hidden="1" customHeight="1">
      <c r="A920" s="366" t="s">
        <v>5679</v>
      </c>
      <c r="B920" s="408" t="s">
        <v>0</v>
      </c>
      <c r="C920" s="408" t="s">
        <v>2527</v>
      </c>
      <c r="D920" s="408" t="s">
        <v>2528</v>
      </c>
      <c r="E920" s="409" t="s">
        <v>22</v>
      </c>
      <c r="F920" s="410">
        <f>G920</f>
        <v>303.39999999999998</v>
      </c>
      <c r="G920" s="410">
        <f>[5]내역서!F920</f>
        <v>303.39999999999998</v>
      </c>
      <c r="H920" s="410">
        <v>154.9</v>
      </c>
      <c r="I920" s="410">
        <f>G920-H920</f>
        <v>148.49999999999997</v>
      </c>
      <c r="J920" s="411">
        <f>내역서!F924</f>
        <v>0</v>
      </c>
      <c r="K920" s="411">
        <v>12447.3</v>
      </c>
      <c r="L920" s="412">
        <f>INT($J920*K920)</f>
        <v>0</v>
      </c>
      <c r="M920" s="411">
        <v>26784</v>
      </c>
      <c r="N920" s="412">
        <f>INT($J920*M920)</f>
        <v>0</v>
      </c>
      <c r="O920" s="411">
        <v>3335.2</v>
      </c>
      <c r="P920" s="412">
        <f>INT($J920*O920)</f>
        <v>0</v>
      </c>
      <c r="Q920" s="411">
        <f>+K920+M920+O920</f>
        <v>42566.5</v>
      </c>
      <c r="R920" s="412">
        <f>L920+N920+P920</f>
        <v>0</v>
      </c>
      <c r="S920" s="412"/>
      <c r="T920" s="412"/>
      <c r="U920" s="412"/>
      <c r="V920" s="409" t="s">
        <v>0</v>
      </c>
      <c r="W920" s="617" t="str">
        <f>+IF(J920&lt;0,"ng","")</f>
        <v/>
      </c>
    </row>
    <row r="921" spans="1:23" ht="24" hidden="1" customHeight="1">
      <c r="A921" s="372" t="s">
        <v>2072</v>
      </c>
      <c r="B921" s="413" t="s">
        <v>0</v>
      </c>
      <c r="C921" s="413" t="s">
        <v>960</v>
      </c>
      <c r="D921" s="413" t="s">
        <v>961</v>
      </c>
      <c r="E921" s="414" t="s">
        <v>22</v>
      </c>
      <c r="F921" s="415">
        <f>G921</f>
        <v>303.39999999999998</v>
      </c>
      <c r="G921" s="415">
        <f>[5]내역서!F921</f>
        <v>303.39999999999998</v>
      </c>
      <c r="H921" s="415">
        <v>154.89999999999998</v>
      </c>
      <c r="I921" s="415">
        <f t="shared" ref="I921:I923" si="1152">G921-H921</f>
        <v>148.5</v>
      </c>
      <c r="J921" s="416">
        <f>내역서!F925</f>
        <v>0</v>
      </c>
      <c r="K921" s="416">
        <v>12447.3</v>
      </c>
      <c r="L921" s="417">
        <f t="shared" ref="L921" si="1153">INT($J921*K921)</f>
        <v>0</v>
      </c>
      <c r="M921" s="416">
        <v>26784</v>
      </c>
      <c r="N921" s="417">
        <f t="shared" ref="N921:N927" si="1154">INT($J921*M921)</f>
        <v>0</v>
      </c>
      <c r="O921" s="416">
        <v>3335.2</v>
      </c>
      <c r="P921" s="417">
        <f t="shared" ref="P921" si="1155">INT($J921*O921)</f>
        <v>0</v>
      </c>
      <c r="Q921" s="416">
        <f t="shared" ref="Q921:R931" si="1156">+K921+M921+O921</f>
        <v>42566.5</v>
      </c>
      <c r="R921" s="417">
        <f t="shared" si="1098"/>
        <v>0</v>
      </c>
      <c r="S921" s="417">
        <f t="shared" ref="S921" si="1157">J921-J920</f>
        <v>0</v>
      </c>
      <c r="T921" s="417">
        <f t="shared" ref="T921:U921" si="1158">Q921-Q920</f>
        <v>0</v>
      </c>
      <c r="U921" s="417">
        <f t="shared" si="1158"/>
        <v>0</v>
      </c>
      <c r="V921" s="414"/>
      <c r="W921" s="619" t="str">
        <f t="shared" si="1149"/>
        <v/>
      </c>
    </row>
    <row r="922" spans="1:23" s="401" customFormat="1" ht="24" hidden="1" customHeight="1">
      <c r="A922" s="366" t="s">
        <v>5679</v>
      </c>
      <c r="B922" s="408" t="s">
        <v>0</v>
      </c>
      <c r="C922" s="408" t="s">
        <v>2529</v>
      </c>
      <c r="D922" s="408" t="s">
        <v>2530</v>
      </c>
      <c r="E922" s="409" t="s">
        <v>2531</v>
      </c>
      <c r="F922" s="410">
        <v>15</v>
      </c>
      <c r="G922" s="410">
        <f>[5]내역서!F922</f>
        <v>5</v>
      </c>
      <c r="H922" s="410">
        <v>0</v>
      </c>
      <c r="I922" s="410">
        <f>G922-H922</f>
        <v>5</v>
      </c>
      <c r="J922" s="410">
        <f>내역서!F926</f>
        <v>0</v>
      </c>
      <c r="K922" s="411">
        <v>279214.8</v>
      </c>
      <c r="L922" s="412">
        <f>INT($J922*K922)</f>
        <v>0</v>
      </c>
      <c r="M922" s="411">
        <v>13004</v>
      </c>
      <c r="N922" s="412">
        <f>INT($J922*M922)</f>
        <v>0</v>
      </c>
      <c r="O922" s="411">
        <v>0</v>
      </c>
      <c r="P922" s="412">
        <f>INT($J922*O922)</f>
        <v>0</v>
      </c>
      <c r="Q922" s="411">
        <f>+K922+M922+O922</f>
        <v>292218.8</v>
      </c>
      <c r="R922" s="412">
        <f>L922+N922+P922</f>
        <v>0</v>
      </c>
      <c r="S922" s="412"/>
      <c r="T922" s="412"/>
      <c r="U922" s="412"/>
      <c r="V922" s="409" t="s">
        <v>0</v>
      </c>
      <c r="W922" s="617" t="str">
        <f>+IF(J922&lt;0,"ng","")</f>
        <v/>
      </c>
    </row>
    <row r="923" spans="1:23" ht="24" hidden="1" customHeight="1">
      <c r="A923" s="372" t="s">
        <v>5680</v>
      </c>
      <c r="B923" s="413" t="s">
        <v>0</v>
      </c>
      <c r="C923" s="413" t="s">
        <v>962</v>
      </c>
      <c r="D923" s="413" t="s">
        <v>963</v>
      </c>
      <c r="E923" s="414" t="s">
        <v>964</v>
      </c>
      <c r="F923" s="415">
        <v>15</v>
      </c>
      <c r="G923" s="415">
        <f>[5]내역서!F923</f>
        <v>5</v>
      </c>
      <c r="H923" s="415">
        <v>0</v>
      </c>
      <c r="I923" s="415">
        <f t="shared" si="1152"/>
        <v>5</v>
      </c>
      <c r="J923" s="415">
        <f>내역서!F927</f>
        <v>0</v>
      </c>
      <c r="K923" s="416">
        <v>279214.8</v>
      </c>
      <c r="L923" s="417">
        <f t="shared" ref="L923:L931" si="1159">INT($J923*K923)</f>
        <v>0</v>
      </c>
      <c r="M923" s="416">
        <v>13004</v>
      </c>
      <c r="N923" s="417">
        <f t="shared" si="1154"/>
        <v>0</v>
      </c>
      <c r="O923" s="416">
        <v>0</v>
      </c>
      <c r="P923" s="417">
        <f t="shared" ref="P923:P931" si="1160">INT($J923*O923)</f>
        <v>0</v>
      </c>
      <c r="Q923" s="416">
        <f t="shared" si="1156"/>
        <v>292218.8</v>
      </c>
      <c r="R923" s="417">
        <f t="shared" si="1098"/>
        <v>0</v>
      </c>
      <c r="S923" s="417">
        <f t="shared" ref="S923" si="1161">J923-J922</f>
        <v>0</v>
      </c>
      <c r="T923" s="417">
        <f t="shared" ref="T923:U923" si="1162">Q923-Q922</f>
        <v>0</v>
      </c>
      <c r="U923" s="417">
        <f t="shared" si="1162"/>
        <v>0</v>
      </c>
      <c r="V923" s="414"/>
      <c r="W923" s="619" t="str">
        <f t="shared" si="1149"/>
        <v/>
      </c>
    </row>
    <row r="924" spans="1:23" s="401" customFormat="1" ht="24" hidden="1" customHeight="1">
      <c r="A924" s="366" t="s">
        <v>5679</v>
      </c>
      <c r="B924" s="632" t="s">
        <v>0</v>
      </c>
      <c r="C924" s="418" t="s">
        <v>2532</v>
      </c>
      <c r="D924" s="418" t="s">
        <v>2530</v>
      </c>
      <c r="E924" s="419" t="s">
        <v>2531</v>
      </c>
      <c r="F924" s="411">
        <v>0</v>
      </c>
      <c r="G924" s="411">
        <f>[5]내역서!F924</f>
        <v>26</v>
      </c>
      <c r="H924" s="410"/>
      <c r="I924" s="410"/>
      <c r="J924" s="410">
        <f>내역서!F928</f>
        <v>0</v>
      </c>
      <c r="K924" s="411">
        <v>203660</v>
      </c>
      <c r="L924" s="412">
        <f>INT($J924*K924)</f>
        <v>0</v>
      </c>
      <c r="M924" s="411"/>
      <c r="N924" s="412">
        <f>INT($J924*M924)</f>
        <v>0</v>
      </c>
      <c r="O924" s="411"/>
      <c r="P924" s="412">
        <f>INT($J924*O924)</f>
        <v>0</v>
      </c>
      <c r="Q924" s="412">
        <f>+K924+M924+O924</f>
        <v>203660</v>
      </c>
      <c r="R924" s="412">
        <f>+L924+N924+P924</f>
        <v>0</v>
      </c>
      <c r="S924" s="412"/>
      <c r="T924" s="412"/>
      <c r="U924" s="412"/>
      <c r="V924" s="419" t="s">
        <v>2081</v>
      </c>
      <c r="W924" s="617" t="str">
        <f>+IF(J924&lt;0,"ng","")</f>
        <v/>
      </c>
    </row>
    <row r="925" spans="1:23" ht="24" hidden="1" customHeight="1">
      <c r="A925" s="372" t="s">
        <v>5681</v>
      </c>
      <c r="B925" s="634" t="s">
        <v>0</v>
      </c>
      <c r="C925" s="421" t="s">
        <v>965</v>
      </c>
      <c r="D925" s="421" t="s">
        <v>5682</v>
      </c>
      <c r="E925" s="422" t="s">
        <v>967</v>
      </c>
      <c r="F925" s="416">
        <v>0</v>
      </c>
      <c r="G925" s="416">
        <f>[5]내역서!F925</f>
        <v>26</v>
      </c>
      <c r="H925" s="415"/>
      <c r="I925" s="415"/>
      <c r="J925" s="415">
        <f>내역서!F929</f>
        <v>0</v>
      </c>
      <c r="K925" s="416">
        <v>203660</v>
      </c>
      <c r="L925" s="417">
        <f t="shared" si="1159"/>
        <v>0</v>
      </c>
      <c r="M925" s="416"/>
      <c r="N925" s="417">
        <f t="shared" si="1154"/>
        <v>0</v>
      </c>
      <c r="O925" s="416"/>
      <c r="P925" s="417">
        <f t="shared" si="1160"/>
        <v>0</v>
      </c>
      <c r="Q925" s="417">
        <f t="shared" si="1156"/>
        <v>203660</v>
      </c>
      <c r="R925" s="417">
        <f t="shared" si="1156"/>
        <v>0</v>
      </c>
      <c r="S925" s="417">
        <f t="shared" ref="S925" si="1163">J925-J924</f>
        <v>0</v>
      </c>
      <c r="T925" s="417">
        <f t="shared" ref="T925:U925" si="1164">Q925-Q924</f>
        <v>0</v>
      </c>
      <c r="U925" s="417">
        <f t="shared" si="1164"/>
        <v>0</v>
      </c>
      <c r="V925" s="422" t="s">
        <v>653</v>
      </c>
      <c r="W925" s="619" t="str">
        <f t="shared" si="1149"/>
        <v/>
      </c>
    </row>
    <row r="926" spans="1:23" s="401" customFormat="1" ht="24" hidden="1" customHeight="1">
      <c r="A926" s="366" t="s">
        <v>5679</v>
      </c>
      <c r="B926" s="408" t="s">
        <v>0</v>
      </c>
      <c r="C926" s="408" t="s">
        <v>2535</v>
      </c>
      <c r="D926" s="408" t="s">
        <v>2536</v>
      </c>
      <c r="E926" s="409" t="s">
        <v>615</v>
      </c>
      <c r="F926" s="410">
        <f t="shared" ref="F926:F931" si="1165">G926</f>
        <v>10.19</v>
      </c>
      <c r="G926" s="410">
        <f>[5]내역서!F926</f>
        <v>10.19</v>
      </c>
      <c r="H926" s="410">
        <v>2.4700000000000002</v>
      </c>
      <c r="I926" s="410">
        <f>G926-H926</f>
        <v>7.7199999999999989</v>
      </c>
      <c r="J926" s="410">
        <f>내역서!F930</f>
        <v>0</v>
      </c>
      <c r="K926" s="411">
        <v>0</v>
      </c>
      <c r="L926" s="412">
        <f>INT($J926*K926)</f>
        <v>0</v>
      </c>
      <c r="M926" s="411">
        <v>291573.59999999998</v>
      </c>
      <c r="N926" s="412">
        <f>INT($J926*M926)</f>
        <v>0</v>
      </c>
      <c r="O926" s="411">
        <v>26802</v>
      </c>
      <c r="P926" s="412">
        <f>INT($J926*O926)</f>
        <v>0</v>
      </c>
      <c r="Q926" s="411">
        <f>+K926+M926+O926</f>
        <v>318375.59999999998</v>
      </c>
      <c r="R926" s="412">
        <f>L926+N926+P926</f>
        <v>0</v>
      </c>
      <c r="S926" s="412"/>
      <c r="T926" s="412"/>
      <c r="U926" s="412"/>
      <c r="V926" s="409" t="s">
        <v>0</v>
      </c>
      <c r="W926" s="617" t="str">
        <f>+IF(J926&lt;0,"ng","")</f>
        <v/>
      </c>
    </row>
    <row r="927" spans="1:23" ht="24" hidden="1" customHeight="1">
      <c r="A927" s="372" t="s">
        <v>5683</v>
      </c>
      <c r="B927" s="413" t="s">
        <v>0</v>
      </c>
      <c r="C927" s="413" t="s">
        <v>968</v>
      </c>
      <c r="D927" s="413" t="s">
        <v>969</v>
      </c>
      <c r="E927" s="414" t="s">
        <v>651</v>
      </c>
      <c r="F927" s="415">
        <f t="shared" si="1165"/>
        <v>10.19</v>
      </c>
      <c r="G927" s="415">
        <f>[5]내역서!F927</f>
        <v>10.19</v>
      </c>
      <c r="H927" s="415">
        <v>2.4699999999999998</v>
      </c>
      <c r="I927" s="415">
        <f t="shared" ref="I927:I931" si="1166">G927-H927</f>
        <v>7.72</v>
      </c>
      <c r="J927" s="415">
        <f>내역서!F931</f>
        <v>0</v>
      </c>
      <c r="K927" s="416">
        <v>0</v>
      </c>
      <c r="L927" s="417">
        <f t="shared" si="1159"/>
        <v>0</v>
      </c>
      <c r="M927" s="416">
        <v>291573.59999999998</v>
      </c>
      <c r="N927" s="417">
        <f t="shared" si="1154"/>
        <v>0</v>
      </c>
      <c r="O927" s="416">
        <v>26802</v>
      </c>
      <c r="P927" s="417">
        <f t="shared" si="1160"/>
        <v>0</v>
      </c>
      <c r="Q927" s="416">
        <f t="shared" si="1156"/>
        <v>318375.59999999998</v>
      </c>
      <c r="R927" s="417">
        <f t="shared" si="1098"/>
        <v>0</v>
      </c>
      <c r="S927" s="417">
        <f t="shared" ref="S927" si="1167">J927-J926</f>
        <v>0</v>
      </c>
      <c r="T927" s="417">
        <f t="shared" ref="T927:U927" si="1168">Q927-Q926</f>
        <v>0</v>
      </c>
      <c r="U927" s="417">
        <f t="shared" si="1168"/>
        <v>0</v>
      </c>
      <c r="V927" s="414"/>
      <c r="W927" s="619" t="str">
        <f t="shared" si="1149"/>
        <v/>
      </c>
    </row>
    <row r="928" spans="1:23" s="401" customFormat="1" ht="24" hidden="1" customHeight="1">
      <c r="A928" s="366" t="s">
        <v>2055</v>
      </c>
      <c r="B928" s="408" t="s">
        <v>0</v>
      </c>
      <c r="C928" s="408" t="s">
        <v>2538</v>
      </c>
      <c r="D928" s="408" t="s">
        <v>2536</v>
      </c>
      <c r="E928" s="409" t="s">
        <v>1860</v>
      </c>
      <c r="F928" s="410">
        <f t="shared" si="1165"/>
        <v>31</v>
      </c>
      <c r="G928" s="410">
        <f>[5]내역서!F928</f>
        <v>31</v>
      </c>
      <c r="H928" s="410">
        <v>16</v>
      </c>
      <c r="I928" s="410">
        <f>G928-H928</f>
        <v>15</v>
      </c>
      <c r="J928" s="411">
        <f>내역서!F932</f>
        <v>0</v>
      </c>
      <c r="K928" s="411">
        <v>47452.6</v>
      </c>
      <c r="L928" s="412">
        <f>INT($J928*K928)</f>
        <v>0</v>
      </c>
      <c r="M928" s="411">
        <v>67360</v>
      </c>
      <c r="N928" s="412">
        <f>INT($J928*M928)</f>
        <v>0</v>
      </c>
      <c r="O928" s="411">
        <v>1416.9</v>
      </c>
      <c r="P928" s="412">
        <f>INT($J928*O928)</f>
        <v>0</v>
      </c>
      <c r="Q928" s="411">
        <f>+K928+M928+O928</f>
        <v>116229.5</v>
      </c>
      <c r="R928" s="412">
        <f>L928+N928+P928</f>
        <v>0</v>
      </c>
      <c r="S928" s="412"/>
      <c r="T928" s="412"/>
      <c r="U928" s="412"/>
      <c r="V928" s="409" t="s">
        <v>0</v>
      </c>
      <c r="W928" s="617" t="str">
        <f>+IF(J928&lt;0,"ng","")</f>
        <v/>
      </c>
    </row>
    <row r="929" spans="1:23" ht="24" hidden="1" customHeight="1">
      <c r="A929" s="372" t="s">
        <v>5684</v>
      </c>
      <c r="B929" s="413" t="s">
        <v>0</v>
      </c>
      <c r="C929" s="413" t="s">
        <v>970</v>
      </c>
      <c r="D929" s="413" t="s">
        <v>969</v>
      </c>
      <c r="E929" s="414" t="s">
        <v>729</v>
      </c>
      <c r="F929" s="415">
        <f t="shared" si="1165"/>
        <v>31</v>
      </c>
      <c r="G929" s="415">
        <f>[5]내역서!F929</f>
        <v>31</v>
      </c>
      <c r="H929" s="415">
        <v>16</v>
      </c>
      <c r="I929" s="415">
        <f t="shared" si="1166"/>
        <v>15</v>
      </c>
      <c r="J929" s="416">
        <f>내역서!F933</f>
        <v>0</v>
      </c>
      <c r="K929" s="416">
        <v>47452.6</v>
      </c>
      <c r="L929" s="417">
        <f t="shared" si="1159"/>
        <v>0</v>
      </c>
      <c r="M929" s="416">
        <v>67360</v>
      </c>
      <c r="N929" s="417">
        <f>INT($J929*M929)</f>
        <v>0</v>
      </c>
      <c r="O929" s="416">
        <v>1416.9</v>
      </c>
      <c r="P929" s="417">
        <f t="shared" si="1160"/>
        <v>0</v>
      </c>
      <c r="Q929" s="416">
        <f t="shared" si="1156"/>
        <v>116229.5</v>
      </c>
      <c r="R929" s="417">
        <f t="shared" si="1098"/>
        <v>0</v>
      </c>
      <c r="S929" s="417">
        <f t="shared" ref="S929" si="1169">J929-J928</f>
        <v>0</v>
      </c>
      <c r="T929" s="417">
        <f t="shared" ref="T929:U929" si="1170">Q929-Q928</f>
        <v>0</v>
      </c>
      <c r="U929" s="417">
        <f t="shared" si="1170"/>
        <v>0</v>
      </c>
      <c r="V929" s="414"/>
      <c r="W929" s="619" t="str">
        <f t="shared" si="1149"/>
        <v/>
      </c>
    </row>
    <row r="930" spans="1:23" s="401" customFormat="1" ht="24" hidden="1" customHeight="1">
      <c r="A930" s="366" t="s">
        <v>5679</v>
      </c>
      <c r="B930" s="408" t="s">
        <v>0</v>
      </c>
      <c r="C930" s="408" t="s">
        <v>2438</v>
      </c>
      <c r="D930" s="408" t="s">
        <v>2536</v>
      </c>
      <c r="E930" s="409" t="s">
        <v>2341</v>
      </c>
      <c r="F930" s="410">
        <f t="shared" si="1165"/>
        <v>4</v>
      </c>
      <c r="G930" s="410">
        <f>[5]내역서!F930</f>
        <v>4</v>
      </c>
      <c r="H930" s="410">
        <v>3</v>
      </c>
      <c r="I930" s="410">
        <f>G930-H930</f>
        <v>1</v>
      </c>
      <c r="J930" s="411">
        <f>내역서!F934</f>
        <v>0</v>
      </c>
      <c r="K930" s="411">
        <v>108454.5</v>
      </c>
      <c r="L930" s="412">
        <f>INT($J930*K930)</f>
        <v>0</v>
      </c>
      <c r="M930" s="411">
        <v>760100</v>
      </c>
      <c r="N930" s="412">
        <f>INT($J930*M930)</f>
        <v>0</v>
      </c>
      <c r="O930" s="411">
        <v>92004.7</v>
      </c>
      <c r="P930" s="412">
        <f>INT($J930*O930)</f>
        <v>0</v>
      </c>
      <c r="Q930" s="411">
        <f>+K930+M930+O930</f>
        <v>960559.2</v>
      </c>
      <c r="R930" s="412">
        <f>L930+N930+P930</f>
        <v>0</v>
      </c>
      <c r="S930" s="412"/>
      <c r="T930" s="412"/>
      <c r="U930" s="412"/>
      <c r="V930" s="409" t="s">
        <v>0</v>
      </c>
      <c r="W930" s="617" t="str">
        <f>+IF(J930&lt;0,"ng","")</f>
        <v/>
      </c>
    </row>
    <row r="931" spans="1:23" ht="24" hidden="1" customHeight="1">
      <c r="A931" s="372" t="s">
        <v>5685</v>
      </c>
      <c r="B931" s="413" t="s">
        <v>0</v>
      </c>
      <c r="C931" s="413" t="s">
        <v>905</v>
      </c>
      <c r="D931" s="413" t="s">
        <v>969</v>
      </c>
      <c r="E931" s="414" t="s">
        <v>829</v>
      </c>
      <c r="F931" s="415">
        <f t="shared" si="1165"/>
        <v>4</v>
      </c>
      <c r="G931" s="415">
        <f>[5]내역서!F931</f>
        <v>4</v>
      </c>
      <c r="H931" s="415">
        <v>3</v>
      </c>
      <c r="I931" s="415">
        <f t="shared" si="1166"/>
        <v>1</v>
      </c>
      <c r="J931" s="416">
        <f>내역서!F935</f>
        <v>0</v>
      </c>
      <c r="K931" s="416">
        <v>108454.5</v>
      </c>
      <c r="L931" s="417">
        <f t="shared" si="1159"/>
        <v>0</v>
      </c>
      <c r="M931" s="416">
        <v>760100</v>
      </c>
      <c r="N931" s="417">
        <f>INT($J931*M931)</f>
        <v>0</v>
      </c>
      <c r="O931" s="416">
        <v>92004.7</v>
      </c>
      <c r="P931" s="417">
        <f t="shared" si="1160"/>
        <v>0</v>
      </c>
      <c r="Q931" s="416">
        <f t="shared" si="1156"/>
        <v>960559.2</v>
      </c>
      <c r="R931" s="417">
        <f t="shared" si="1098"/>
        <v>0</v>
      </c>
      <c r="S931" s="417">
        <f t="shared" ref="S931" si="1171">J931-J930</f>
        <v>0</v>
      </c>
      <c r="T931" s="417">
        <f t="shared" ref="T931:U931" si="1172">Q931-Q930</f>
        <v>0</v>
      </c>
      <c r="U931" s="417">
        <f t="shared" si="1172"/>
        <v>0</v>
      </c>
      <c r="V931" s="414"/>
      <c r="W931" s="619" t="str">
        <f t="shared" si="1149"/>
        <v/>
      </c>
    </row>
    <row r="932" spans="1:23" s="401" customFormat="1" ht="24" hidden="1" customHeight="1">
      <c r="A932" s="366" t="s">
        <v>5686</v>
      </c>
      <c r="B932" s="395" t="s">
        <v>67</v>
      </c>
      <c r="C932" s="395" t="s">
        <v>2539</v>
      </c>
      <c r="D932" s="395" t="s">
        <v>0</v>
      </c>
      <c r="E932" s="396" t="s">
        <v>0</v>
      </c>
      <c r="F932" s="397">
        <v>0</v>
      </c>
      <c r="G932" s="397">
        <f>[5]내역서!F932</f>
        <v>0</v>
      </c>
      <c r="H932" s="397">
        <v>0</v>
      </c>
      <c r="I932" s="397"/>
      <c r="J932" s="397">
        <f>내역서!F936</f>
        <v>0</v>
      </c>
      <c r="K932" s="398"/>
      <c r="L932" s="399">
        <f>L934+L946+L950+L960+L964+L968+L978+L984+L988+L998+L1002+L1006+L1012+L1026+L1030+L1036+L1042+L1046+L1056+L1060</f>
        <v>0</v>
      </c>
      <c r="M932" s="398"/>
      <c r="N932" s="399">
        <f>N934+N946+N950+N960+N964+N968+N978+N984+N988+N998+N1002+N1006+N1012+N1026+N1030+N1036+N1042+N1046+N1056+N1060</f>
        <v>0</v>
      </c>
      <c r="O932" s="398"/>
      <c r="P932" s="399">
        <f>P934+P946+P950+P960+P964+P968+P978+P984+P988+P998+P1002+P1006+P1012+P1026+P1030+P1036+P1042+P1046+P1056+P1060</f>
        <v>0</v>
      </c>
      <c r="Q932" s="397"/>
      <c r="R932" s="399">
        <f>L932+N932+P932</f>
        <v>0</v>
      </c>
      <c r="S932" s="399"/>
      <c r="T932" s="399"/>
      <c r="U932" s="399"/>
      <c r="V932" s="400" t="s">
        <v>0</v>
      </c>
      <c r="W932" s="617" t="str">
        <f>+IF(J932&lt;0,"ng","")</f>
        <v/>
      </c>
    </row>
    <row r="933" spans="1:23" ht="24" hidden="1" customHeight="1">
      <c r="A933" s="372" t="s">
        <v>5687</v>
      </c>
      <c r="B933" s="402" t="s">
        <v>67</v>
      </c>
      <c r="C933" s="402" t="s">
        <v>971</v>
      </c>
      <c r="D933" s="402" t="s">
        <v>0</v>
      </c>
      <c r="E933" s="403" t="s">
        <v>0</v>
      </c>
      <c r="F933" s="404">
        <v>0</v>
      </c>
      <c r="G933" s="404">
        <f>[5]내역서!F933</f>
        <v>0</v>
      </c>
      <c r="H933" s="404">
        <v>0</v>
      </c>
      <c r="I933" s="404"/>
      <c r="J933" s="404">
        <f>내역서!F937</f>
        <v>0</v>
      </c>
      <c r="K933" s="405"/>
      <c r="L933" s="406">
        <f>L935+L947+L951+L961+L965+L969+L979+L985+L989+L999+L1003+L1007+L1013+L1027+L1031+L1037+L1043+L1047+L1057+L1061</f>
        <v>0</v>
      </c>
      <c r="M933" s="405"/>
      <c r="N933" s="406">
        <f>N935+N947+N951+N961+N965+N969+N979+N985+N989+N999+N1003+N1007+N1013+N1027+N1031+N1037+N1043+N1047+N1057+N1061</f>
        <v>0</v>
      </c>
      <c r="O933" s="405"/>
      <c r="P933" s="406">
        <f>P935+P947+P951+P961+P965+P969+P979+P985+P989+P999+P1003+P1007+P1013+P1027+P1031+P1037+P1043+P1047+P1057+P1061</f>
        <v>0</v>
      </c>
      <c r="Q933" s="404"/>
      <c r="R933" s="406">
        <f t="shared" si="1098"/>
        <v>0</v>
      </c>
      <c r="S933" s="406">
        <f t="shared" ref="S933" si="1173">J933-J932</f>
        <v>0</v>
      </c>
      <c r="T933" s="406">
        <f t="shared" ref="T933:U933" si="1174">Q933-Q932</f>
        <v>0</v>
      </c>
      <c r="U933" s="406">
        <f t="shared" si="1174"/>
        <v>0</v>
      </c>
      <c r="V933" s="407"/>
      <c r="W933" s="619" t="str">
        <f t="shared" si="1149"/>
        <v/>
      </c>
    </row>
    <row r="934" spans="1:23" s="401" customFormat="1" ht="24" hidden="1" customHeight="1">
      <c r="A934" s="366" t="s">
        <v>4381</v>
      </c>
      <c r="B934" s="436" t="s">
        <v>2540</v>
      </c>
      <c r="C934" s="436" t="s">
        <v>2541</v>
      </c>
      <c r="D934" s="436" t="s">
        <v>0</v>
      </c>
      <c r="E934" s="437" t="s">
        <v>0</v>
      </c>
      <c r="F934" s="438">
        <v>0</v>
      </c>
      <c r="G934" s="438">
        <f>[5]내역서!F934</f>
        <v>0</v>
      </c>
      <c r="H934" s="438">
        <v>0</v>
      </c>
      <c r="I934" s="438"/>
      <c r="J934" s="438">
        <f>내역서!F938</f>
        <v>0</v>
      </c>
      <c r="K934" s="439"/>
      <c r="L934" s="440">
        <f>SUMIF($A$936:$A$945,"당초",L936:L945)</f>
        <v>0</v>
      </c>
      <c r="M934" s="439"/>
      <c r="N934" s="440">
        <f>SUMIF($A$936:$A$945,"당초",N936:N945)</f>
        <v>0</v>
      </c>
      <c r="O934" s="439"/>
      <c r="P934" s="440">
        <f>SUMIF($A$936:$A$945,"당초",P936:P945)</f>
        <v>0</v>
      </c>
      <c r="Q934" s="438"/>
      <c r="R934" s="440">
        <f>SUMIF($A$937:$A$945,"변경",R936:R944)</f>
        <v>0</v>
      </c>
      <c r="S934" s="440"/>
      <c r="T934" s="440"/>
      <c r="U934" s="440"/>
      <c r="V934" s="441" t="s">
        <v>0</v>
      </c>
      <c r="W934" s="617" t="str">
        <f>+IF(J934&lt;0,"ng","")</f>
        <v/>
      </c>
    </row>
    <row r="935" spans="1:23" ht="24" hidden="1" customHeight="1">
      <c r="A935" s="372" t="s">
        <v>5688</v>
      </c>
      <c r="B935" s="442" t="s">
        <v>1791</v>
      </c>
      <c r="C935" s="442" t="s">
        <v>972</v>
      </c>
      <c r="D935" s="442" t="s">
        <v>0</v>
      </c>
      <c r="E935" s="443" t="s">
        <v>0</v>
      </c>
      <c r="F935" s="444">
        <v>0</v>
      </c>
      <c r="G935" s="444">
        <f>[5]내역서!F935</f>
        <v>0</v>
      </c>
      <c r="H935" s="444">
        <v>0</v>
      </c>
      <c r="I935" s="444"/>
      <c r="J935" s="444">
        <f>내역서!F939</f>
        <v>0</v>
      </c>
      <c r="K935" s="445"/>
      <c r="L935" s="446">
        <f>SUMIF($A$936:$A$945,"변경",L936:L945)</f>
        <v>0</v>
      </c>
      <c r="M935" s="445"/>
      <c r="N935" s="446">
        <f>SUMIF($A$936:$A$945,"변경",N936:N945)</f>
        <v>0</v>
      </c>
      <c r="O935" s="445"/>
      <c r="P935" s="446">
        <f>SUMIF($A$936:$A$945,"변경",P936:P945)</f>
        <v>0</v>
      </c>
      <c r="Q935" s="444"/>
      <c r="R935" s="446">
        <f>SUMIF($A$937:$A$945,"변경",R937:R945)</f>
        <v>0</v>
      </c>
      <c r="S935" s="446">
        <f t="shared" ref="S935" si="1175">J935-J934</f>
        <v>0</v>
      </c>
      <c r="T935" s="446">
        <f t="shared" ref="T935:U935" si="1176">Q935-Q934</f>
        <v>0</v>
      </c>
      <c r="U935" s="446">
        <f t="shared" si="1176"/>
        <v>0</v>
      </c>
      <c r="V935" s="447"/>
      <c r="W935" s="619" t="str">
        <f t="shared" si="1149"/>
        <v/>
      </c>
    </row>
    <row r="936" spans="1:23" s="401" customFormat="1" ht="24" hidden="1" customHeight="1">
      <c r="A936" s="366" t="s">
        <v>5679</v>
      </c>
      <c r="B936" s="408" t="s">
        <v>0</v>
      </c>
      <c r="C936" s="408" t="s">
        <v>2542</v>
      </c>
      <c r="D936" s="408" t="s">
        <v>2543</v>
      </c>
      <c r="E936" s="409" t="s">
        <v>2104</v>
      </c>
      <c r="F936" s="410">
        <f t="shared" ref="F936:F945" si="1177">G936</f>
        <v>1160</v>
      </c>
      <c r="G936" s="410">
        <f>[5]내역서!F936</f>
        <v>1160</v>
      </c>
      <c r="H936" s="410">
        <v>1160</v>
      </c>
      <c r="I936" s="410">
        <f>G936-H936</f>
        <v>0</v>
      </c>
      <c r="J936" s="410">
        <f>내역서!F940</f>
        <v>0</v>
      </c>
      <c r="K936" s="411">
        <v>267.8</v>
      </c>
      <c r="L936" s="412">
        <f>INT($J936*K936)</f>
        <v>0</v>
      </c>
      <c r="M936" s="411">
        <v>842.4</v>
      </c>
      <c r="N936" s="412">
        <f>INT($J936*M936)</f>
        <v>0</v>
      </c>
      <c r="O936" s="411">
        <v>278.39999999999998</v>
      </c>
      <c r="P936" s="412">
        <f>INT($J936*O936)</f>
        <v>0</v>
      </c>
      <c r="Q936" s="411">
        <f>+K936+M936+O936</f>
        <v>1388.6</v>
      </c>
      <c r="R936" s="412">
        <f>L936+N936+P936</f>
        <v>0</v>
      </c>
      <c r="S936" s="412"/>
      <c r="T936" s="412"/>
      <c r="U936" s="412"/>
      <c r="V936" s="409" t="s">
        <v>0</v>
      </c>
      <c r="W936" s="617" t="str">
        <f>+IF(J936&lt;0,"ng","")</f>
        <v/>
      </c>
    </row>
    <row r="937" spans="1:23" ht="24" hidden="1" customHeight="1">
      <c r="A937" s="372" t="s">
        <v>2072</v>
      </c>
      <c r="B937" s="413" t="s">
        <v>0</v>
      </c>
      <c r="C937" s="413" t="s">
        <v>973</v>
      </c>
      <c r="D937" s="413" t="s">
        <v>974</v>
      </c>
      <c r="E937" s="414" t="s">
        <v>671</v>
      </c>
      <c r="F937" s="415">
        <f t="shared" si="1177"/>
        <v>1160</v>
      </c>
      <c r="G937" s="415">
        <f>[5]내역서!F937</f>
        <v>1160</v>
      </c>
      <c r="H937" s="415">
        <v>1160</v>
      </c>
      <c r="I937" s="415">
        <f t="shared" ref="I937:I945" si="1178">G937-H937</f>
        <v>0</v>
      </c>
      <c r="J937" s="415">
        <f>내역서!F941</f>
        <v>0</v>
      </c>
      <c r="K937" s="416">
        <v>267.8</v>
      </c>
      <c r="L937" s="417">
        <f t="shared" ref="L937:L945" si="1179">INT($J937*K937)</f>
        <v>0</v>
      </c>
      <c r="M937" s="416">
        <v>842.4</v>
      </c>
      <c r="N937" s="417">
        <f t="shared" ref="N937:N945" si="1180">INT($J937*M937)</f>
        <v>0</v>
      </c>
      <c r="O937" s="416">
        <v>278.39999999999998</v>
      </c>
      <c r="P937" s="417">
        <f t="shared" ref="P937:P945" si="1181">INT($J937*O937)</f>
        <v>0</v>
      </c>
      <c r="Q937" s="416">
        <f t="shared" ref="Q937:Q945" si="1182">+K937+M937+O937</f>
        <v>1388.6</v>
      </c>
      <c r="R937" s="417">
        <f t="shared" si="1098"/>
        <v>0</v>
      </c>
      <c r="S937" s="417">
        <f t="shared" ref="S937" si="1183">J937-J936</f>
        <v>0</v>
      </c>
      <c r="T937" s="417">
        <f t="shared" ref="T937:U937" si="1184">Q937-Q936</f>
        <v>0</v>
      </c>
      <c r="U937" s="417">
        <f t="shared" si="1184"/>
        <v>0</v>
      </c>
      <c r="V937" s="414"/>
      <c r="W937" s="619" t="str">
        <f t="shared" si="1149"/>
        <v/>
      </c>
    </row>
    <row r="938" spans="1:23" s="460" customFormat="1" ht="24" hidden="1" customHeight="1">
      <c r="A938" s="366" t="s">
        <v>2055</v>
      </c>
      <c r="B938" s="408" t="s">
        <v>0</v>
      </c>
      <c r="C938" s="408" t="s">
        <v>2544</v>
      </c>
      <c r="D938" s="408" t="s">
        <v>2545</v>
      </c>
      <c r="E938" s="409" t="s">
        <v>2104</v>
      </c>
      <c r="F938" s="410">
        <f t="shared" si="1177"/>
        <v>1160</v>
      </c>
      <c r="G938" s="410">
        <f>[5]내역서!F938</f>
        <v>1160</v>
      </c>
      <c r="H938" s="410">
        <v>1160</v>
      </c>
      <c r="I938" s="410">
        <f>G938-H938</f>
        <v>0</v>
      </c>
      <c r="J938" s="410">
        <f>내역서!F942</f>
        <v>0</v>
      </c>
      <c r="K938" s="411">
        <v>785.3</v>
      </c>
      <c r="L938" s="412">
        <f>INT($J938*K938)</f>
        <v>0</v>
      </c>
      <c r="M938" s="411">
        <v>4019.2</v>
      </c>
      <c r="N938" s="412">
        <f>INT($J938*M938)</f>
        <v>0</v>
      </c>
      <c r="O938" s="411">
        <v>386.9</v>
      </c>
      <c r="P938" s="412">
        <f>INT($J938*O938)</f>
        <v>0</v>
      </c>
      <c r="Q938" s="411">
        <f>+K938+M938+O938</f>
        <v>5191.3999999999996</v>
      </c>
      <c r="R938" s="412">
        <f>L938+N938+P938</f>
        <v>0</v>
      </c>
      <c r="S938" s="412"/>
      <c r="T938" s="412"/>
      <c r="U938" s="412"/>
      <c r="V938" s="409" t="s">
        <v>0</v>
      </c>
      <c r="W938" s="617" t="str">
        <f>+IF(J938&lt;0,"ng","")</f>
        <v/>
      </c>
    </row>
    <row r="939" spans="1:23" s="73" customFormat="1" ht="24" hidden="1" customHeight="1">
      <c r="A939" s="372" t="s">
        <v>5683</v>
      </c>
      <c r="B939" s="413" t="s">
        <v>0</v>
      </c>
      <c r="C939" s="413" t="s">
        <v>975</v>
      </c>
      <c r="D939" s="413" t="s">
        <v>976</v>
      </c>
      <c r="E939" s="414" t="s">
        <v>671</v>
      </c>
      <c r="F939" s="415">
        <f t="shared" si="1177"/>
        <v>1160</v>
      </c>
      <c r="G939" s="415">
        <f>[5]내역서!F939</f>
        <v>1160</v>
      </c>
      <c r="H939" s="415">
        <v>1160</v>
      </c>
      <c r="I939" s="415">
        <f t="shared" si="1178"/>
        <v>0</v>
      </c>
      <c r="J939" s="415">
        <f>내역서!F943</f>
        <v>0</v>
      </c>
      <c r="K939" s="416">
        <v>785.3</v>
      </c>
      <c r="L939" s="417">
        <f t="shared" si="1179"/>
        <v>0</v>
      </c>
      <c r="M939" s="416">
        <v>4019.2</v>
      </c>
      <c r="N939" s="417">
        <f t="shared" si="1180"/>
        <v>0</v>
      </c>
      <c r="O939" s="416">
        <v>386.9</v>
      </c>
      <c r="P939" s="417">
        <f t="shared" si="1181"/>
        <v>0</v>
      </c>
      <c r="Q939" s="416">
        <f t="shared" si="1182"/>
        <v>5191.3999999999996</v>
      </c>
      <c r="R939" s="417">
        <f t="shared" si="1098"/>
        <v>0</v>
      </c>
      <c r="S939" s="417">
        <f t="shared" ref="S939" si="1185">J939-J938</f>
        <v>0</v>
      </c>
      <c r="T939" s="417">
        <f t="shared" ref="T939:U939" si="1186">Q939-Q938</f>
        <v>0</v>
      </c>
      <c r="U939" s="417">
        <f t="shared" si="1186"/>
        <v>0</v>
      </c>
      <c r="V939" s="414"/>
      <c r="W939" s="619" t="str">
        <f t="shared" si="1149"/>
        <v/>
      </c>
    </row>
    <row r="940" spans="1:23" s="401" customFormat="1" ht="24" hidden="1" customHeight="1">
      <c r="A940" s="366" t="s">
        <v>2055</v>
      </c>
      <c r="B940" s="408" t="s">
        <v>0</v>
      </c>
      <c r="C940" s="408" t="s">
        <v>2546</v>
      </c>
      <c r="D940" s="408" t="s">
        <v>2</v>
      </c>
      <c r="E940" s="409" t="s">
        <v>2104</v>
      </c>
      <c r="F940" s="410">
        <f t="shared" si="1177"/>
        <v>1160</v>
      </c>
      <c r="G940" s="410">
        <f>[5]내역서!F940</f>
        <v>1160</v>
      </c>
      <c r="H940" s="410">
        <v>1160</v>
      </c>
      <c r="I940" s="410">
        <f>G940-H940</f>
        <v>0</v>
      </c>
      <c r="J940" s="410">
        <f>내역서!F944</f>
        <v>0</v>
      </c>
      <c r="K940" s="411">
        <v>1</v>
      </c>
      <c r="L940" s="412">
        <f>INT($J940*K940)</f>
        <v>0</v>
      </c>
      <c r="M940" s="411">
        <v>61.9</v>
      </c>
      <c r="N940" s="412">
        <f>INT($J940*M940)</f>
        <v>0</v>
      </c>
      <c r="O940" s="411">
        <v>0</v>
      </c>
      <c r="P940" s="412">
        <f>INT($J940*O940)</f>
        <v>0</v>
      </c>
      <c r="Q940" s="411">
        <f>+K940+M940+O940</f>
        <v>62.9</v>
      </c>
      <c r="R940" s="412">
        <f>L940+N940+P940</f>
        <v>0</v>
      </c>
      <c r="S940" s="412"/>
      <c r="T940" s="412"/>
      <c r="U940" s="412"/>
      <c r="V940" s="409" t="s">
        <v>0</v>
      </c>
      <c r="W940" s="617" t="str">
        <f>+IF(J940&lt;0,"ng","")</f>
        <v/>
      </c>
    </row>
    <row r="941" spans="1:23" ht="24" hidden="1" customHeight="1">
      <c r="A941" s="372" t="s">
        <v>5689</v>
      </c>
      <c r="B941" s="413" t="s">
        <v>0</v>
      </c>
      <c r="C941" s="413" t="s">
        <v>977</v>
      </c>
      <c r="D941" s="413" t="s">
        <v>2</v>
      </c>
      <c r="E941" s="414" t="s">
        <v>671</v>
      </c>
      <c r="F941" s="415">
        <f t="shared" si="1177"/>
        <v>1160</v>
      </c>
      <c r="G941" s="415">
        <f>[5]내역서!F941</f>
        <v>1160</v>
      </c>
      <c r="H941" s="415">
        <v>1160</v>
      </c>
      <c r="I941" s="415">
        <f t="shared" si="1178"/>
        <v>0</v>
      </c>
      <c r="J941" s="415">
        <f>내역서!F945</f>
        <v>0</v>
      </c>
      <c r="K941" s="416">
        <v>1</v>
      </c>
      <c r="L941" s="417">
        <f t="shared" si="1179"/>
        <v>0</v>
      </c>
      <c r="M941" s="416">
        <v>61.9</v>
      </c>
      <c r="N941" s="417">
        <f t="shared" si="1180"/>
        <v>0</v>
      </c>
      <c r="O941" s="416">
        <v>0</v>
      </c>
      <c r="P941" s="417">
        <f t="shared" si="1181"/>
        <v>0</v>
      </c>
      <c r="Q941" s="416">
        <f t="shared" si="1182"/>
        <v>62.9</v>
      </c>
      <c r="R941" s="417">
        <f t="shared" ref="R941:R1003" si="1187">L941+N941+P941</f>
        <v>0</v>
      </c>
      <c r="S941" s="417">
        <f t="shared" ref="S941" si="1188">J941-J940</f>
        <v>0</v>
      </c>
      <c r="T941" s="417">
        <f t="shared" ref="T941:U941" si="1189">Q941-Q940</f>
        <v>0</v>
      </c>
      <c r="U941" s="417">
        <f t="shared" si="1189"/>
        <v>0</v>
      </c>
      <c r="V941" s="414"/>
      <c r="W941" s="619" t="str">
        <f t="shared" si="1149"/>
        <v/>
      </c>
    </row>
    <row r="942" spans="1:23" s="401" customFormat="1" ht="24" hidden="1" customHeight="1">
      <c r="A942" s="366" t="s">
        <v>2055</v>
      </c>
      <c r="B942" s="408" t="s">
        <v>0</v>
      </c>
      <c r="C942" s="408" t="s">
        <v>2547</v>
      </c>
      <c r="D942" s="408" t="s">
        <v>68</v>
      </c>
      <c r="E942" s="409" t="s">
        <v>2104</v>
      </c>
      <c r="F942" s="410">
        <f t="shared" si="1177"/>
        <v>1160</v>
      </c>
      <c r="G942" s="410">
        <f>[5]내역서!F942</f>
        <v>1160</v>
      </c>
      <c r="H942" s="410">
        <v>1160</v>
      </c>
      <c r="I942" s="410">
        <f>G942-H942</f>
        <v>0</v>
      </c>
      <c r="J942" s="410">
        <f>내역서!F946</f>
        <v>0</v>
      </c>
      <c r="K942" s="411">
        <v>1</v>
      </c>
      <c r="L942" s="412">
        <f>INT($J942*K942)</f>
        <v>0</v>
      </c>
      <c r="M942" s="411">
        <v>61.9</v>
      </c>
      <c r="N942" s="412">
        <f>INT($J942*M942)</f>
        <v>0</v>
      </c>
      <c r="O942" s="411">
        <v>0</v>
      </c>
      <c r="P942" s="412">
        <f>INT($J942*O942)</f>
        <v>0</v>
      </c>
      <c r="Q942" s="411">
        <f>+K942+M942+O942</f>
        <v>62.9</v>
      </c>
      <c r="R942" s="412">
        <f>L942+N942+P942</f>
        <v>0</v>
      </c>
      <c r="S942" s="412"/>
      <c r="T942" s="412"/>
      <c r="U942" s="412"/>
      <c r="V942" s="409" t="s">
        <v>0</v>
      </c>
      <c r="W942" s="617" t="str">
        <f>+IF(J942&lt;0,"ng","")</f>
        <v/>
      </c>
    </row>
    <row r="943" spans="1:23" ht="24" hidden="1" customHeight="1">
      <c r="A943" s="372" t="s">
        <v>5683</v>
      </c>
      <c r="B943" s="413" t="s">
        <v>0</v>
      </c>
      <c r="C943" s="413" t="s">
        <v>978</v>
      </c>
      <c r="D943" s="413" t="s">
        <v>68</v>
      </c>
      <c r="E943" s="414" t="s">
        <v>671</v>
      </c>
      <c r="F943" s="415">
        <f t="shared" si="1177"/>
        <v>1160</v>
      </c>
      <c r="G943" s="415">
        <f>[5]내역서!F943</f>
        <v>1160</v>
      </c>
      <c r="H943" s="415">
        <v>1160</v>
      </c>
      <c r="I943" s="415">
        <f t="shared" si="1178"/>
        <v>0</v>
      </c>
      <c r="J943" s="415">
        <f>내역서!F947</f>
        <v>0</v>
      </c>
      <c r="K943" s="416">
        <v>1</v>
      </c>
      <c r="L943" s="417">
        <f t="shared" si="1179"/>
        <v>0</v>
      </c>
      <c r="M943" s="416">
        <v>61.9</v>
      </c>
      <c r="N943" s="417">
        <f t="shared" si="1180"/>
        <v>0</v>
      </c>
      <c r="O943" s="416">
        <v>0</v>
      </c>
      <c r="P943" s="417">
        <f t="shared" si="1181"/>
        <v>0</v>
      </c>
      <c r="Q943" s="416">
        <f t="shared" si="1182"/>
        <v>62.9</v>
      </c>
      <c r="R943" s="417">
        <f t="shared" si="1187"/>
        <v>0</v>
      </c>
      <c r="S943" s="417">
        <f t="shared" ref="S943" si="1190">J943-J942</f>
        <v>0</v>
      </c>
      <c r="T943" s="417">
        <f t="shared" ref="T943:U943" si="1191">Q943-Q942</f>
        <v>0</v>
      </c>
      <c r="U943" s="417">
        <f t="shared" si="1191"/>
        <v>0</v>
      </c>
      <c r="V943" s="414"/>
      <c r="W943" s="619" t="str">
        <f t="shared" si="1149"/>
        <v/>
      </c>
    </row>
    <row r="944" spans="1:23" s="401" customFormat="1" ht="24" hidden="1" customHeight="1">
      <c r="A944" s="366" t="s">
        <v>5690</v>
      </c>
      <c r="B944" s="408" t="s">
        <v>0</v>
      </c>
      <c r="C944" s="408" t="s">
        <v>2548</v>
      </c>
      <c r="D944" s="408" t="s">
        <v>2549</v>
      </c>
      <c r="E944" s="409" t="s">
        <v>615</v>
      </c>
      <c r="F944" s="410">
        <f t="shared" si="1177"/>
        <v>580</v>
      </c>
      <c r="G944" s="410">
        <f>[5]내역서!F944</f>
        <v>580</v>
      </c>
      <c r="H944" s="410">
        <v>580</v>
      </c>
      <c r="I944" s="410">
        <f>G944-H944</f>
        <v>0</v>
      </c>
      <c r="J944" s="410">
        <f>내역서!F948</f>
        <v>0</v>
      </c>
      <c r="K944" s="411">
        <v>2079.1</v>
      </c>
      <c r="L944" s="412">
        <f>INT($J944*K944)</f>
        <v>0</v>
      </c>
      <c r="M944" s="411">
        <v>7674.4</v>
      </c>
      <c r="N944" s="412">
        <f>INT($J944*M944)</f>
        <v>0</v>
      </c>
      <c r="O944" s="411">
        <v>1721.5</v>
      </c>
      <c r="P944" s="412">
        <f>INT($J944*O944)</f>
        <v>0</v>
      </c>
      <c r="Q944" s="411">
        <f>+K944+M944+O944</f>
        <v>11475</v>
      </c>
      <c r="R944" s="412">
        <f>L944+N944+P944</f>
        <v>0</v>
      </c>
      <c r="S944" s="412"/>
      <c r="T944" s="412"/>
      <c r="U944" s="412"/>
      <c r="V944" s="409" t="s">
        <v>0</v>
      </c>
      <c r="W944" s="617" t="str">
        <f>+IF(J944&lt;0,"ng","")</f>
        <v/>
      </c>
    </row>
    <row r="945" spans="1:23" ht="24" hidden="1" customHeight="1">
      <c r="A945" s="372" t="s">
        <v>2072</v>
      </c>
      <c r="B945" s="413" t="s">
        <v>0</v>
      </c>
      <c r="C945" s="413" t="s">
        <v>979</v>
      </c>
      <c r="D945" s="413" t="s">
        <v>980</v>
      </c>
      <c r="E945" s="414" t="s">
        <v>651</v>
      </c>
      <c r="F945" s="415">
        <f t="shared" si="1177"/>
        <v>580</v>
      </c>
      <c r="G945" s="415">
        <f>[5]내역서!F945</f>
        <v>580</v>
      </c>
      <c r="H945" s="415">
        <v>580</v>
      </c>
      <c r="I945" s="415">
        <f t="shared" si="1178"/>
        <v>0</v>
      </c>
      <c r="J945" s="415">
        <f>내역서!F949</f>
        <v>0</v>
      </c>
      <c r="K945" s="416">
        <v>2079.1</v>
      </c>
      <c r="L945" s="417">
        <f t="shared" si="1179"/>
        <v>0</v>
      </c>
      <c r="M945" s="416">
        <v>7674.4</v>
      </c>
      <c r="N945" s="417">
        <f t="shared" si="1180"/>
        <v>0</v>
      </c>
      <c r="O945" s="416">
        <v>1721.5</v>
      </c>
      <c r="P945" s="417">
        <f t="shared" si="1181"/>
        <v>0</v>
      </c>
      <c r="Q945" s="416">
        <f t="shared" si="1182"/>
        <v>11475</v>
      </c>
      <c r="R945" s="417">
        <f t="shared" si="1187"/>
        <v>0</v>
      </c>
      <c r="S945" s="417">
        <f t="shared" ref="S945" si="1192">J945-J944</f>
        <v>0</v>
      </c>
      <c r="T945" s="417">
        <f t="shared" ref="T945:U945" si="1193">Q945-Q944</f>
        <v>0</v>
      </c>
      <c r="U945" s="417">
        <f t="shared" si="1193"/>
        <v>0</v>
      </c>
      <c r="V945" s="414"/>
      <c r="W945" s="619" t="str">
        <f t="shared" si="1149"/>
        <v/>
      </c>
    </row>
    <row r="946" spans="1:23" s="401" customFormat="1" ht="24" hidden="1" customHeight="1">
      <c r="A946" s="366" t="s">
        <v>2055</v>
      </c>
      <c r="B946" s="436" t="s">
        <v>2550</v>
      </c>
      <c r="C946" s="436" t="s">
        <v>2551</v>
      </c>
      <c r="D946" s="436" t="s">
        <v>0</v>
      </c>
      <c r="E946" s="437" t="s">
        <v>0</v>
      </c>
      <c r="F946" s="438">
        <v>0</v>
      </c>
      <c r="G946" s="438">
        <f>[5]내역서!F946</f>
        <v>0</v>
      </c>
      <c r="H946" s="438">
        <v>0</v>
      </c>
      <c r="I946" s="438"/>
      <c r="J946" s="438">
        <f>내역서!F950</f>
        <v>0</v>
      </c>
      <c r="K946" s="439"/>
      <c r="L946" s="440">
        <f>L948</f>
        <v>0</v>
      </c>
      <c r="M946" s="439"/>
      <c r="N946" s="440">
        <f>N948</f>
        <v>0</v>
      </c>
      <c r="O946" s="439"/>
      <c r="P946" s="440">
        <f>P948</f>
        <v>0</v>
      </c>
      <c r="Q946" s="438"/>
      <c r="R946" s="440">
        <f>R948</f>
        <v>0</v>
      </c>
      <c r="S946" s="440"/>
      <c r="T946" s="440"/>
      <c r="U946" s="440"/>
      <c r="V946" s="441" t="s">
        <v>0</v>
      </c>
      <c r="W946" s="617" t="str">
        <f>+IF(J946&lt;0,"ng","")</f>
        <v/>
      </c>
    </row>
    <row r="947" spans="1:23" ht="24" hidden="1" customHeight="1">
      <c r="A947" s="372" t="s">
        <v>5683</v>
      </c>
      <c r="B947" s="442" t="s">
        <v>5691</v>
      </c>
      <c r="C947" s="442" t="s">
        <v>981</v>
      </c>
      <c r="D947" s="442" t="s">
        <v>0</v>
      </c>
      <c r="E947" s="443" t="s">
        <v>0</v>
      </c>
      <c r="F947" s="444">
        <v>0</v>
      </c>
      <c r="G947" s="444">
        <f>[5]내역서!F947</f>
        <v>0</v>
      </c>
      <c r="H947" s="444">
        <v>0</v>
      </c>
      <c r="I947" s="444"/>
      <c r="J947" s="444">
        <f>내역서!F951</f>
        <v>0</v>
      </c>
      <c r="K947" s="445"/>
      <c r="L947" s="446">
        <f>L949</f>
        <v>0</v>
      </c>
      <c r="M947" s="445"/>
      <c r="N947" s="446">
        <f>N949</f>
        <v>0</v>
      </c>
      <c r="O947" s="445"/>
      <c r="P947" s="446">
        <f>P949</f>
        <v>0</v>
      </c>
      <c r="Q947" s="444"/>
      <c r="R947" s="446">
        <f>R949</f>
        <v>0</v>
      </c>
      <c r="S947" s="446">
        <f t="shared" ref="S947" si="1194">J947-J946</f>
        <v>0</v>
      </c>
      <c r="T947" s="446">
        <f t="shared" ref="T947:U947" si="1195">Q947-Q946</f>
        <v>0</v>
      </c>
      <c r="U947" s="446">
        <f t="shared" si="1195"/>
        <v>0</v>
      </c>
      <c r="V947" s="447"/>
      <c r="W947" s="619" t="str">
        <f t="shared" si="1149"/>
        <v/>
      </c>
    </row>
    <row r="948" spans="1:23" s="401" customFormat="1" ht="24" hidden="1" customHeight="1">
      <c r="A948" s="366" t="s">
        <v>5679</v>
      </c>
      <c r="B948" s="408" t="s">
        <v>0</v>
      </c>
      <c r="C948" s="408" t="s">
        <v>2551</v>
      </c>
      <c r="D948" s="408" t="s">
        <v>2553</v>
      </c>
      <c r="E948" s="409" t="s">
        <v>2104</v>
      </c>
      <c r="F948" s="410">
        <f>G948</f>
        <v>2532</v>
      </c>
      <c r="G948" s="410">
        <f>[5]내역서!F948</f>
        <v>2532</v>
      </c>
      <c r="H948" s="410">
        <v>2532</v>
      </c>
      <c r="I948" s="410">
        <f>G948-H948</f>
        <v>0</v>
      </c>
      <c r="J948" s="410">
        <f>내역서!F952</f>
        <v>0</v>
      </c>
      <c r="K948" s="411">
        <v>819.7</v>
      </c>
      <c r="L948" s="412">
        <f>INT($J948*K948)</f>
        <v>0</v>
      </c>
      <c r="M948" s="411">
        <v>854.4</v>
      </c>
      <c r="N948" s="412">
        <f>INT($J948*M948)</f>
        <v>0</v>
      </c>
      <c r="O948" s="411">
        <v>643</v>
      </c>
      <c r="P948" s="412">
        <f>INT($J948*O948)</f>
        <v>0</v>
      </c>
      <c r="Q948" s="411">
        <f>+K948+M948+O948</f>
        <v>2317.1</v>
      </c>
      <c r="R948" s="412">
        <f>L948+N948+P948</f>
        <v>0</v>
      </c>
      <c r="S948" s="412"/>
      <c r="T948" s="412"/>
      <c r="U948" s="412"/>
      <c r="V948" s="409" t="s">
        <v>0</v>
      </c>
      <c r="W948" s="617" t="str">
        <f>+IF(J948&lt;0,"ng","")</f>
        <v/>
      </c>
    </row>
    <row r="949" spans="1:23" ht="24" hidden="1" customHeight="1">
      <c r="A949" s="372" t="s">
        <v>5683</v>
      </c>
      <c r="B949" s="413" t="s">
        <v>0</v>
      </c>
      <c r="C949" s="413" t="s">
        <v>982</v>
      </c>
      <c r="D949" s="413" t="s">
        <v>983</v>
      </c>
      <c r="E949" s="414" t="s">
        <v>671</v>
      </c>
      <c r="F949" s="415">
        <f>G949</f>
        <v>2532</v>
      </c>
      <c r="G949" s="415">
        <f>[5]내역서!F949</f>
        <v>2532</v>
      </c>
      <c r="H949" s="415">
        <v>2532</v>
      </c>
      <c r="I949" s="415">
        <f t="shared" ref="I949" si="1196">G949-H949</f>
        <v>0</v>
      </c>
      <c r="J949" s="415">
        <f>내역서!F953</f>
        <v>0</v>
      </c>
      <c r="K949" s="416">
        <v>819.7</v>
      </c>
      <c r="L949" s="417">
        <f>INT($J949*K949)</f>
        <v>0</v>
      </c>
      <c r="M949" s="416">
        <v>854.4</v>
      </c>
      <c r="N949" s="417">
        <f>INT($J949*M949)</f>
        <v>0</v>
      </c>
      <c r="O949" s="416">
        <v>643</v>
      </c>
      <c r="P949" s="417">
        <f>INT($J949*O949)</f>
        <v>0</v>
      </c>
      <c r="Q949" s="416">
        <f>+K949+M949+O949</f>
        <v>2317.1</v>
      </c>
      <c r="R949" s="417">
        <f t="shared" si="1187"/>
        <v>0</v>
      </c>
      <c r="S949" s="417">
        <f t="shared" ref="S949" si="1197">J949-J948</f>
        <v>0</v>
      </c>
      <c r="T949" s="417">
        <f t="shared" ref="T949:U949" si="1198">Q949-Q948</f>
        <v>0</v>
      </c>
      <c r="U949" s="417">
        <f t="shared" si="1198"/>
        <v>0</v>
      </c>
      <c r="V949" s="414"/>
      <c r="W949" s="619" t="str">
        <f t="shared" si="1149"/>
        <v/>
      </c>
    </row>
    <row r="950" spans="1:23" s="401" customFormat="1" ht="24" hidden="1" customHeight="1">
      <c r="A950" s="366" t="s">
        <v>5692</v>
      </c>
      <c r="B950" s="436" t="s">
        <v>2554</v>
      </c>
      <c r="C950" s="436" t="s">
        <v>2555</v>
      </c>
      <c r="D950" s="436" t="s">
        <v>0</v>
      </c>
      <c r="E950" s="437" t="s">
        <v>0</v>
      </c>
      <c r="F950" s="438">
        <v>0</v>
      </c>
      <c r="G950" s="438">
        <f>[5]내역서!F950</f>
        <v>0</v>
      </c>
      <c r="H950" s="438">
        <v>0</v>
      </c>
      <c r="I950" s="438"/>
      <c r="J950" s="438">
        <f>내역서!F954</f>
        <v>0</v>
      </c>
      <c r="K950" s="439"/>
      <c r="L950" s="440">
        <f>SUMIF($A$952:$A$959,"당초",L952:L959)</f>
        <v>0</v>
      </c>
      <c r="M950" s="439"/>
      <c r="N950" s="440">
        <f>SUMIF($A$952:$A$959,"당초",N952:N959)</f>
        <v>0</v>
      </c>
      <c r="O950" s="439"/>
      <c r="P950" s="440">
        <f>SUMIF($A$952:$A$959,"당초",P952:P959)</f>
        <v>0</v>
      </c>
      <c r="Q950" s="438"/>
      <c r="R950" s="440">
        <f>SUMIF($A$953:$A$959,"변경",R952:R958)</f>
        <v>0</v>
      </c>
      <c r="S950" s="440"/>
      <c r="T950" s="440"/>
      <c r="U950" s="440"/>
      <c r="V950" s="441" t="s">
        <v>0</v>
      </c>
      <c r="W950" s="617" t="str">
        <f>+IF(J950&lt;0,"ng","")</f>
        <v/>
      </c>
    </row>
    <row r="951" spans="1:23" ht="24" hidden="1" customHeight="1">
      <c r="A951" s="372" t="s">
        <v>2072</v>
      </c>
      <c r="B951" s="442" t="s">
        <v>5693</v>
      </c>
      <c r="C951" s="442" t="s">
        <v>984</v>
      </c>
      <c r="D951" s="442" t="s">
        <v>0</v>
      </c>
      <c r="E951" s="443" t="s">
        <v>0</v>
      </c>
      <c r="F951" s="444">
        <v>0</v>
      </c>
      <c r="G951" s="444">
        <f>[5]내역서!F951</f>
        <v>0</v>
      </c>
      <c r="H951" s="444">
        <v>0</v>
      </c>
      <c r="I951" s="444"/>
      <c r="J951" s="444">
        <f>내역서!F955</f>
        <v>0</v>
      </c>
      <c r="K951" s="445"/>
      <c r="L951" s="446">
        <f>SUMIF($A$952:$A$959,"변경",L952:L959)</f>
        <v>0</v>
      </c>
      <c r="M951" s="445"/>
      <c r="N951" s="446">
        <f>SUMIF($A$952:$A$959,"변경",N952:N959)</f>
        <v>0</v>
      </c>
      <c r="O951" s="445"/>
      <c r="P951" s="446">
        <f>SUMIF($A$952:$A$959,"변경",P952:P959)</f>
        <v>0</v>
      </c>
      <c r="Q951" s="444"/>
      <c r="R951" s="446">
        <f>SUMIF($A$953:$A$959,"변경",R953:R959)</f>
        <v>0</v>
      </c>
      <c r="S951" s="446">
        <f t="shared" ref="S951" si="1199">J951-J950</f>
        <v>0</v>
      </c>
      <c r="T951" s="446">
        <f t="shared" ref="T951:U951" si="1200">Q951-Q950</f>
        <v>0</v>
      </c>
      <c r="U951" s="446">
        <f t="shared" si="1200"/>
        <v>0</v>
      </c>
      <c r="V951" s="447"/>
      <c r="W951" s="619" t="str">
        <f t="shared" si="1149"/>
        <v/>
      </c>
    </row>
    <row r="952" spans="1:23" s="401" customFormat="1" ht="24" hidden="1" customHeight="1">
      <c r="A952" s="366" t="s">
        <v>5694</v>
      </c>
      <c r="B952" s="408" t="s">
        <v>0</v>
      </c>
      <c r="C952" s="408" t="s">
        <v>2557</v>
      </c>
      <c r="D952" s="408" t="s">
        <v>69</v>
      </c>
      <c r="E952" s="409" t="s">
        <v>2104</v>
      </c>
      <c r="F952" s="410">
        <f t="shared" ref="F952:F959" si="1201">G952</f>
        <v>1952</v>
      </c>
      <c r="G952" s="410">
        <f>[5]내역서!F952</f>
        <v>1952</v>
      </c>
      <c r="H952" s="410">
        <v>1952</v>
      </c>
      <c r="I952" s="410">
        <f>G952-H952</f>
        <v>0</v>
      </c>
      <c r="J952" s="410">
        <f>내역서!F956</f>
        <v>0</v>
      </c>
      <c r="K952" s="411">
        <v>410.8</v>
      </c>
      <c r="L952" s="412">
        <f>INT($J952*K952)</f>
        <v>0</v>
      </c>
      <c r="M952" s="411">
        <v>1006</v>
      </c>
      <c r="N952" s="412">
        <f>INT($J952*M952)</f>
        <v>0</v>
      </c>
      <c r="O952" s="411">
        <v>481.6</v>
      </c>
      <c r="P952" s="412">
        <f>INT($J952*O952)</f>
        <v>0</v>
      </c>
      <c r="Q952" s="411">
        <f>+K952+M952+O952</f>
        <v>1898.4</v>
      </c>
      <c r="R952" s="412">
        <f>L952+N952+P952</f>
        <v>0</v>
      </c>
      <c r="S952" s="412"/>
      <c r="T952" s="412"/>
      <c r="U952" s="412"/>
      <c r="V952" s="409" t="s">
        <v>0</v>
      </c>
      <c r="W952" s="617" t="str">
        <f>+IF(J952&lt;0,"ng","")</f>
        <v/>
      </c>
    </row>
    <row r="953" spans="1:23" ht="24" hidden="1" customHeight="1">
      <c r="A953" s="372" t="s">
        <v>5695</v>
      </c>
      <c r="B953" s="413" t="s">
        <v>0</v>
      </c>
      <c r="C953" s="413" t="s">
        <v>985</v>
      </c>
      <c r="D953" s="413" t="s">
        <v>69</v>
      </c>
      <c r="E953" s="414" t="s">
        <v>671</v>
      </c>
      <c r="F953" s="415">
        <f t="shared" si="1201"/>
        <v>1952</v>
      </c>
      <c r="G953" s="415">
        <f>[5]내역서!F953</f>
        <v>1952</v>
      </c>
      <c r="H953" s="415">
        <v>1952</v>
      </c>
      <c r="I953" s="415">
        <f t="shared" ref="I953:I959" si="1202">G953-H953</f>
        <v>0</v>
      </c>
      <c r="J953" s="415">
        <f>내역서!F957</f>
        <v>0</v>
      </c>
      <c r="K953" s="416">
        <v>410.8</v>
      </c>
      <c r="L953" s="417">
        <f t="shared" ref="L953:L959" si="1203">INT($J953*K953)</f>
        <v>0</v>
      </c>
      <c r="M953" s="416">
        <v>1006</v>
      </c>
      <c r="N953" s="417">
        <f t="shared" ref="N953:N959" si="1204">INT($J953*M953)</f>
        <v>0</v>
      </c>
      <c r="O953" s="416">
        <v>481.6</v>
      </c>
      <c r="P953" s="417">
        <f t="shared" ref="P953:P959" si="1205">INT($J953*O953)</f>
        <v>0</v>
      </c>
      <c r="Q953" s="416">
        <f t="shared" ref="Q953:Q959" si="1206">+K953+M953+O953</f>
        <v>1898.4</v>
      </c>
      <c r="R953" s="417">
        <f t="shared" si="1187"/>
        <v>0</v>
      </c>
      <c r="S953" s="417">
        <f t="shared" ref="S953" si="1207">J953-J952</f>
        <v>0</v>
      </c>
      <c r="T953" s="417">
        <f t="shared" ref="T953:U953" si="1208">Q953-Q952</f>
        <v>0</v>
      </c>
      <c r="U953" s="417">
        <f t="shared" si="1208"/>
        <v>0</v>
      </c>
      <c r="V953" s="414"/>
      <c r="W953" s="619" t="str">
        <f t="shared" si="1149"/>
        <v/>
      </c>
    </row>
    <row r="954" spans="1:23" s="401" customFormat="1" ht="24" hidden="1" customHeight="1">
      <c r="A954" s="366" t="s">
        <v>4295</v>
      </c>
      <c r="B954" s="408" t="s">
        <v>0</v>
      </c>
      <c r="C954" s="408" t="s">
        <v>2546</v>
      </c>
      <c r="D954" s="408" t="s">
        <v>2</v>
      </c>
      <c r="E954" s="409" t="s">
        <v>2104</v>
      </c>
      <c r="F954" s="410">
        <f t="shared" si="1201"/>
        <v>976</v>
      </c>
      <c r="G954" s="410">
        <f>[5]내역서!F954</f>
        <v>976</v>
      </c>
      <c r="H954" s="410">
        <v>976</v>
      </c>
      <c r="I954" s="410">
        <f>G954-H954</f>
        <v>0</v>
      </c>
      <c r="J954" s="410">
        <f>내역서!F958</f>
        <v>0</v>
      </c>
      <c r="K954" s="411">
        <v>1</v>
      </c>
      <c r="L954" s="412">
        <f>INT($J954*K954)</f>
        <v>0</v>
      </c>
      <c r="M954" s="411">
        <v>61.9</v>
      </c>
      <c r="N954" s="412">
        <f>INT($J954*M954)</f>
        <v>0</v>
      </c>
      <c r="O954" s="411">
        <v>0</v>
      </c>
      <c r="P954" s="412">
        <f>INT($J954*O954)</f>
        <v>0</v>
      </c>
      <c r="Q954" s="411">
        <f>+K954+M954+O954</f>
        <v>62.9</v>
      </c>
      <c r="R954" s="412">
        <f>L954+N954+P954</f>
        <v>0</v>
      </c>
      <c r="S954" s="412"/>
      <c r="T954" s="412"/>
      <c r="U954" s="412"/>
      <c r="V954" s="409" t="s">
        <v>0</v>
      </c>
      <c r="W954" s="617" t="str">
        <f>+IF(J954&lt;0,"ng","")</f>
        <v/>
      </c>
    </row>
    <row r="955" spans="1:23" ht="24" hidden="1" customHeight="1">
      <c r="A955" s="372" t="s">
        <v>5696</v>
      </c>
      <c r="B955" s="413" t="s">
        <v>0</v>
      </c>
      <c r="C955" s="413" t="s">
        <v>977</v>
      </c>
      <c r="D955" s="413" t="s">
        <v>2</v>
      </c>
      <c r="E955" s="414" t="s">
        <v>671</v>
      </c>
      <c r="F955" s="415">
        <f t="shared" si="1201"/>
        <v>976</v>
      </c>
      <c r="G955" s="415">
        <f>[5]내역서!F955</f>
        <v>976</v>
      </c>
      <c r="H955" s="415">
        <v>976</v>
      </c>
      <c r="I955" s="415">
        <f t="shared" si="1202"/>
        <v>0</v>
      </c>
      <c r="J955" s="415">
        <f>내역서!F959</f>
        <v>0</v>
      </c>
      <c r="K955" s="416">
        <v>1</v>
      </c>
      <c r="L955" s="417">
        <f t="shared" si="1203"/>
        <v>0</v>
      </c>
      <c r="M955" s="416">
        <v>61.9</v>
      </c>
      <c r="N955" s="417">
        <f t="shared" si="1204"/>
        <v>0</v>
      </c>
      <c r="O955" s="416">
        <v>0</v>
      </c>
      <c r="P955" s="417">
        <f t="shared" si="1205"/>
        <v>0</v>
      </c>
      <c r="Q955" s="416">
        <f t="shared" si="1206"/>
        <v>62.9</v>
      </c>
      <c r="R955" s="417">
        <f t="shared" si="1187"/>
        <v>0</v>
      </c>
      <c r="S955" s="417">
        <f t="shared" ref="S955" si="1209">J955-J954</f>
        <v>0</v>
      </c>
      <c r="T955" s="417">
        <f t="shared" ref="T955:U955" si="1210">Q955-Q954</f>
        <v>0</v>
      </c>
      <c r="U955" s="417">
        <f t="shared" si="1210"/>
        <v>0</v>
      </c>
      <c r="V955" s="414"/>
      <c r="W955" s="619" t="str">
        <f t="shared" si="1149"/>
        <v/>
      </c>
    </row>
    <row r="956" spans="1:23" s="401" customFormat="1" ht="24" hidden="1" customHeight="1">
      <c r="A956" s="366" t="s">
        <v>5679</v>
      </c>
      <c r="B956" s="408" t="s">
        <v>0</v>
      </c>
      <c r="C956" s="408" t="s">
        <v>2547</v>
      </c>
      <c r="D956" s="408" t="s">
        <v>68</v>
      </c>
      <c r="E956" s="409" t="s">
        <v>2104</v>
      </c>
      <c r="F956" s="410">
        <f t="shared" si="1201"/>
        <v>1952</v>
      </c>
      <c r="G956" s="410">
        <f>[5]내역서!F956</f>
        <v>1952</v>
      </c>
      <c r="H956" s="410">
        <v>1952</v>
      </c>
      <c r="I956" s="410">
        <f>G956-H956</f>
        <v>0</v>
      </c>
      <c r="J956" s="410">
        <f>내역서!F960</f>
        <v>0</v>
      </c>
      <c r="K956" s="411">
        <v>1</v>
      </c>
      <c r="L956" s="412">
        <f>INT($J956*K956)</f>
        <v>0</v>
      </c>
      <c r="M956" s="411">
        <v>61.9</v>
      </c>
      <c r="N956" s="412">
        <f>INT($J956*M956)</f>
        <v>0</v>
      </c>
      <c r="O956" s="411">
        <v>0</v>
      </c>
      <c r="P956" s="412">
        <f>INT($J956*O956)</f>
        <v>0</v>
      </c>
      <c r="Q956" s="411">
        <f>+K956+M956+O956</f>
        <v>62.9</v>
      </c>
      <c r="R956" s="412">
        <f>L956+N956+P956</f>
        <v>0</v>
      </c>
      <c r="S956" s="412"/>
      <c r="T956" s="412"/>
      <c r="U956" s="412"/>
      <c r="V956" s="409" t="s">
        <v>0</v>
      </c>
      <c r="W956" s="617" t="str">
        <f>+IF(J956&lt;0,"ng","")</f>
        <v/>
      </c>
    </row>
    <row r="957" spans="1:23" ht="24" hidden="1" customHeight="1">
      <c r="A957" s="372" t="s">
        <v>5697</v>
      </c>
      <c r="B957" s="413" t="s">
        <v>0</v>
      </c>
      <c r="C957" s="413" t="s">
        <v>978</v>
      </c>
      <c r="D957" s="413" t="s">
        <v>68</v>
      </c>
      <c r="E957" s="414" t="s">
        <v>671</v>
      </c>
      <c r="F957" s="415">
        <f t="shared" si="1201"/>
        <v>1952</v>
      </c>
      <c r="G957" s="415">
        <f>[5]내역서!F957</f>
        <v>1952</v>
      </c>
      <c r="H957" s="415">
        <v>1952</v>
      </c>
      <c r="I957" s="415">
        <f t="shared" si="1202"/>
        <v>0</v>
      </c>
      <c r="J957" s="415">
        <f>내역서!F961</f>
        <v>0</v>
      </c>
      <c r="K957" s="416">
        <v>1</v>
      </c>
      <c r="L957" s="417">
        <f t="shared" si="1203"/>
        <v>0</v>
      </c>
      <c r="M957" s="416">
        <v>61.9</v>
      </c>
      <c r="N957" s="417">
        <f t="shared" si="1204"/>
        <v>0</v>
      </c>
      <c r="O957" s="416">
        <v>0</v>
      </c>
      <c r="P957" s="417">
        <f t="shared" si="1205"/>
        <v>0</v>
      </c>
      <c r="Q957" s="416">
        <f t="shared" si="1206"/>
        <v>62.9</v>
      </c>
      <c r="R957" s="417">
        <f t="shared" si="1187"/>
        <v>0</v>
      </c>
      <c r="S957" s="417">
        <f t="shared" ref="S957" si="1211">J957-J956</f>
        <v>0</v>
      </c>
      <c r="T957" s="417">
        <f t="shared" ref="T957:U957" si="1212">Q957-Q956</f>
        <v>0</v>
      </c>
      <c r="U957" s="417">
        <f t="shared" si="1212"/>
        <v>0</v>
      </c>
      <c r="V957" s="414"/>
      <c r="W957" s="619" t="str">
        <f t="shared" si="1149"/>
        <v/>
      </c>
    </row>
    <row r="958" spans="1:23" s="401" customFormat="1" ht="24" hidden="1" customHeight="1">
      <c r="A958" s="366" t="s">
        <v>5679</v>
      </c>
      <c r="B958" s="408" t="s">
        <v>0</v>
      </c>
      <c r="C958" s="408" t="s">
        <v>2548</v>
      </c>
      <c r="D958" s="408" t="s">
        <v>2549</v>
      </c>
      <c r="E958" s="409" t="s">
        <v>615</v>
      </c>
      <c r="F958" s="410">
        <f t="shared" si="1201"/>
        <v>488</v>
      </c>
      <c r="G958" s="410">
        <f>[5]내역서!F958</f>
        <v>488</v>
      </c>
      <c r="H958" s="410">
        <v>488</v>
      </c>
      <c r="I958" s="410">
        <f>G958-H958</f>
        <v>0</v>
      </c>
      <c r="J958" s="410">
        <f>내역서!F962</f>
        <v>0</v>
      </c>
      <c r="K958" s="411">
        <v>2079.1</v>
      </c>
      <c r="L958" s="412">
        <f>INT($J958*K958)</f>
        <v>0</v>
      </c>
      <c r="M958" s="411">
        <v>7674.4</v>
      </c>
      <c r="N958" s="412">
        <f>INT($J958*M958)</f>
        <v>0</v>
      </c>
      <c r="O958" s="411">
        <v>1721.5</v>
      </c>
      <c r="P958" s="412">
        <f>INT($J958*O958)</f>
        <v>0</v>
      </c>
      <c r="Q958" s="411">
        <f>+K958+M958+O958</f>
        <v>11475</v>
      </c>
      <c r="R958" s="412">
        <f>L958+N958+P958</f>
        <v>0</v>
      </c>
      <c r="S958" s="412"/>
      <c r="T958" s="412"/>
      <c r="U958" s="412"/>
      <c r="V958" s="409" t="s">
        <v>0</v>
      </c>
      <c r="W958" s="617" t="str">
        <f>+IF(J958&lt;0,"ng","")</f>
        <v/>
      </c>
    </row>
    <row r="959" spans="1:23" ht="24" hidden="1" customHeight="1">
      <c r="A959" s="372" t="s">
        <v>5698</v>
      </c>
      <c r="B959" s="413" t="s">
        <v>0</v>
      </c>
      <c r="C959" s="413" t="s">
        <v>979</v>
      </c>
      <c r="D959" s="413" t="s">
        <v>980</v>
      </c>
      <c r="E959" s="414" t="s">
        <v>651</v>
      </c>
      <c r="F959" s="415">
        <f t="shared" si="1201"/>
        <v>488</v>
      </c>
      <c r="G959" s="415">
        <f>[5]내역서!F959</f>
        <v>488</v>
      </c>
      <c r="H959" s="415">
        <v>488</v>
      </c>
      <c r="I959" s="415">
        <f t="shared" si="1202"/>
        <v>0</v>
      </c>
      <c r="J959" s="415">
        <f>내역서!F963</f>
        <v>0</v>
      </c>
      <c r="K959" s="416">
        <v>2079.1</v>
      </c>
      <c r="L959" s="417">
        <f t="shared" si="1203"/>
        <v>0</v>
      </c>
      <c r="M959" s="416">
        <v>7674.4</v>
      </c>
      <c r="N959" s="417">
        <f t="shared" si="1204"/>
        <v>0</v>
      </c>
      <c r="O959" s="416">
        <v>1721.5</v>
      </c>
      <c r="P959" s="417">
        <f t="shared" si="1205"/>
        <v>0</v>
      </c>
      <c r="Q959" s="416">
        <f t="shared" si="1206"/>
        <v>11475</v>
      </c>
      <c r="R959" s="417">
        <f t="shared" si="1187"/>
        <v>0</v>
      </c>
      <c r="S959" s="417">
        <f t="shared" ref="S959" si="1213">J959-J958</f>
        <v>0</v>
      </c>
      <c r="T959" s="417">
        <f t="shared" ref="T959:U959" si="1214">Q959-Q958</f>
        <v>0</v>
      </c>
      <c r="U959" s="417">
        <f t="shared" si="1214"/>
        <v>0</v>
      </c>
      <c r="V959" s="414"/>
      <c r="W959" s="619" t="str">
        <f t="shared" si="1149"/>
        <v/>
      </c>
    </row>
    <row r="960" spans="1:23" s="401" customFormat="1" ht="24" hidden="1" customHeight="1">
      <c r="A960" s="366" t="s">
        <v>2055</v>
      </c>
      <c r="B960" s="436" t="s">
        <v>2558</v>
      </c>
      <c r="C960" s="436" t="s">
        <v>2559</v>
      </c>
      <c r="D960" s="436" t="s">
        <v>0</v>
      </c>
      <c r="E960" s="437" t="s">
        <v>0</v>
      </c>
      <c r="F960" s="438">
        <v>0</v>
      </c>
      <c r="G960" s="438">
        <f>[5]내역서!F960</f>
        <v>0</v>
      </c>
      <c r="H960" s="438">
        <v>0</v>
      </c>
      <c r="I960" s="438"/>
      <c r="J960" s="438">
        <f>내역서!F964</f>
        <v>0</v>
      </c>
      <c r="K960" s="439"/>
      <c r="L960" s="440">
        <f>L962</f>
        <v>0</v>
      </c>
      <c r="M960" s="439"/>
      <c r="N960" s="440">
        <f>N962</f>
        <v>0</v>
      </c>
      <c r="O960" s="439"/>
      <c r="P960" s="440">
        <f>P962</f>
        <v>0</v>
      </c>
      <c r="Q960" s="438"/>
      <c r="R960" s="440">
        <f>R962</f>
        <v>0</v>
      </c>
      <c r="S960" s="440"/>
      <c r="T960" s="440"/>
      <c r="U960" s="440"/>
      <c r="V960" s="441" t="s">
        <v>0</v>
      </c>
      <c r="W960" s="617" t="str">
        <f>+IF(J960&lt;0,"ng","")</f>
        <v/>
      </c>
    </row>
    <row r="961" spans="1:23" ht="24" hidden="1" customHeight="1">
      <c r="A961" s="372" t="s">
        <v>2072</v>
      </c>
      <c r="B961" s="442" t="s">
        <v>5699</v>
      </c>
      <c r="C961" s="442" t="s">
        <v>986</v>
      </c>
      <c r="D961" s="442" t="s">
        <v>0</v>
      </c>
      <c r="E961" s="443" t="s">
        <v>0</v>
      </c>
      <c r="F961" s="444">
        <v>0</v>
      </c>
      <c r="G961" s="444">
        <f>[5]내역서!F961</f>
        <v>0</v>
      </c>
      <c r="H961" s="444">
        <v>0</v>
      </c>
      <c r="I961" s="444"/>
      <c r="J961" s="444">
        <f>내역서!F965</f>
        <v>0</v>
      </c>
      <c r="K961" s="445"/>
      <c r="L961" s="446">
        <f>L963</f>
        <v>0</v>
      </c>
      <c r="M961" s="445"/>
      <c r="N961" s="446">
        <f>N963</f>
        <v>0</v>
      </c>
      <c r="O961" s="445"/>
      <c r="P961" s="446">
        <f>P963</f>
        <v>0</v>
      </c>
      <c r="Q961" s="444"/>
      <c r="R961" s="446">
        <f>R963</f>
        <v>0</v>
      </c>
      <c r="S961" s="446">
        <f t="shared" ref="S961" si="1215">J961-J960</f>
        <v>0</v>
      </c>
      <c r="T961" s="446">
        <f t="shared" ref="T961:U961" si="1216">Q961-Q960</f>
        <v>0</v>
      </c>
      <c r="U961" s="446">
        <f t="shared" si="1216"/>
        <v>0</v>
      </c>
      <c r="V961" s="447"/>
      <c r="W961" s="619" t="str">
        <f t="shared" si="1149"/>
        <v/>
      </c>
    </row>
    <row r="962" spans="1:23" s="460" customFormat="1" ht="24" hidden="1" customHeight="1">
      <c r="A962" s="366" t="s">
        <v>5700</v>
      </c>
      <c r="B962" s="408" t="s">
        <v>0</v>
      </c>
      <c r="C962" s="408" t="s">
        <v>2560</v>
      </c>
      <c r="D962" s="408" t="s">
        <v>2561</v>
      </c>
      <c r="E962" s="409" t="s">
        <v>2104</v>
      </c>
      <c r="F962" s="410">
        <f>G962</f>
        <v>135.75</v>
      </c>
      <c r="G962" s="410">
        <f>[5]내역서!F962</f>
        <v>135.75</v>
      </c>
      <c r="H962" s="410">
        <v>135.75</v>
      </c>
      <c r="I962" s="410">
        <f>G962-H962</f>
        <v>0</v>
      </c>
      <c r="J962" s="410">
        <f>내역서!F966</f>
        <v>0</v>
      </c>
      <c r="K962" s="411">
        <v>7040.1</v>
      </c>
      <c r="L962" s="412">
        <f>INT($J962*K962)</f>
        <v>0</v>
      </c>
      <c r="M962" s="411">
        <v>3009.6</v>
      </c>
      <c r="N962" s="412">
        <f>INT($J962*M962)</f>
        <v>0</v>
      </c>
      <c r="O962" s="411">
        <v>69.5</v>
      </c>
      <c r="P962" s="412">
        <f>INT($J962*O962)</f>
        <v>0</v>
      </c>
      <c r="Q962" s="411">
        <f>+K962+M962+O962</f>
        <v>10119.200000000001</v>
      </c>
      <c r="R962" s="412">
        <f>L962+N962+P962</f>
        <v>0</v>
      </c>
      <c r="S962" s="412"/>
      <c r="T962" s="412"/>
      <c r="U962" s="412"/>
      <c r="V962" s="409" t="s">
        <v>0</v>
      </c>
      <c r="W962" s="617" t="str">
        <f>+IF(J962&lt;0,"ng","")</f>
        <v/>
      </c>
    </row>
    <row r="963" spans="1:23" s="73" customFormat="1" ht="24" hidden="1" customHeight="1">
      <c r="A963" s="372" t="s">
        <v>2072</v>
      </c>
      <c r="B963" s="413" t="s">
        <v>0</v>
      </c>
      <c r="C963" s="413" t="s">
        <v>987</v>
      </c>
      <c r="D963" s="413" t="s">
        <v>988</v>
      </c>
      <c r="E963" s="414" t="s">
        <v>671</v>
      </c>
      <c r="F963" s="415">
        <f>G963</f>
        <v>135.75</v>
      </c>
      <c r="G963" s="415">
        <f>[5]내역서!F963</f>
        <v>135.75</v>
      </c>
      <c r="H963" s="415">
        <v>135.75</v>
      </c>
      <c r="I963" s="415">
        <f t="shared" ref="I963" si="1217">G963-H963</f>
        <v>0</v>
      </c>
      <c r="J963" s="415">
        <f>내역서!F967</f>
        <v>0</v>
      </c>
      <c r="K963" s="416">
        <v>7040.1</v>
      </c>
      <c r="L963" s="417">
        <f>INT($J963*K963)</f>
        <v>0</v>
      </c>
      <c r="M963" s="416">
        <v>3009.6</v>
      </c>
      <c r="N963" s="417">
        <f>INT($J963*M963)</f>
        <v>0</v>
      </c>
      <c r="O963" s="416">
        <v>69.5</v>
      </c>
      <c r="P963" s="417">
        <f>INT($J963*O963)</f>
        <v>0</v>
      </c>
      <c r="Q963" s="416">
        <f>+K963+M963+O963</f>
        <v>10119.200000000001</v>
      </c>
      <c r="R963" s="417">
        <f t="shared" si="1187"/>
        <v>0</v>
      </c>
      <c r="S963" s="417">
        <f t="shared" ref="S963" si="1218">J963-J962</f>
        <v>0</v>
      </c>
      <c r="T963" s="417">
        <f t="shared" ref="T963:U963" si="1219">Q963-Q962</f>
        <v>0</v>
      </c>
      <c r="U963" s="417">
        <f t="shared" si="1219"/>
        <v>0</v>
      </c>
      <c r="V963" s="414"/>
      <c r="W963" s="619" t="str">
        <f t="shared" si="1149"/>
        <v/>
      </c>
    </row>
    <row r="964" spans="1:23" s="401" customFormat="1" ht="24" hidden="1" customHeight="1">
      <c r="A964" s="366" t="s">
        <v>5701</v>
      </c>
      <c r="B964" s="436" t="s">
        <v>2562</v>
      </c>
      <c r="C964" s="436" t="s">
        <v>2563</v>
      </c>
      <c r="D964" s="436" t="s">
        <v>0</v>
      </c>
      <c r="E964" s="437" t="s">
        <v>0</v>
      </c>
      <c r="F964" s="438">
        <v>0</v>
      </c>
      <c r="G964" s="438">
        <f>[5]내역서!F964</f>
        <v>0</v>
      </c>
      <c r="H964" s="438">
        <v>0</v>
      </c>
      <c r="I964" s="438"/>
      <c r="J964" s="438">
        <f>내역서!F968</f>
        <v>0</v>
      </c>
      <c r="K964" s="439"/>
      <c r="L964" s="440">
        <f>L966</f>
        <v>0</v>
      </c>
      <c r="M964" s="439"/>
      <c r="N964" s="440">
        <f>N966</f>
        <v>0</v>
      </c>
      <c r="O964" s="439"/>
      <c r="P964" s="440">
        <f>P966</f>
        <v>0</v>
      </c>
      <c r="Q964" s="438"/>
      <c r="R964" s="440">
        <f>R966</f>
        <v>0</v>
      </c>
      <c r="S964" s="440"/>
      <c r="T964" s="440"/>
      <c r="U964" s="440"/>
      <c r="V964" s="441" t="s">
        <v>0</v>
      </c>
      <c r="W964" s="617" t="str">
        <f>+IF(J964&lt;0,"ng","")</f>
        <v/>
      </c>
    </row>
    <row r="965" spans="1:23" ht="24" hidden="1" customHeight="1">
      <c r="A965" s="372" t="s">
        <v>5683</v>
      </c>
      <c r="B965" s="442" t="s">
        <v>5702</v>
      </c>
      <c r="C965" s="442" t="s">
        <v>989</v>
      </c>
      <c r="D965" s="442" t="s">
        <v>0</v>
      </c>
      <c r="E965" s="443" t="s">
        <v>0</v>
      </c>
      <c r="F965" s="444">
        <v>0</v>
      </c>
      <c r="G965" s="444">
        <f>[5]내역서!F965</f>
        <v>0</v>
      </c>
      <c r="H965" s="444">
        <v>0</v>
      </c>
      <c r="I965" s="444"/>
      <c r="J965" s="444">
        <f>내역서!F969</f>
        <v>0</v>
      </c>
      <c r="K965" s="445"/>
      <c r="L965" s="446">
        <f>L967</f>
        <v>0</v>
      </c>
      <c r="M965" s="445"/>
      <c r="N965" s="446">
        <f>N967</f>
        <v>0</v>
      </c>
      <c r="O965" s="445"/>
      <c r="P965" s="446">
        <f>P967</f>
        <v>0</v>
      </c>
      <c r="Q965" s="444"/>
      <c r="R965" s="446">
        <f>R967</f>
        <v>0</v>
      </c>
      <c r="S965" s="446">
        <f t="shared" ref="S965" si="1220">J965-J964</f>
        <v>0</v>
      </c>
      <c r="T965" s="446">
        <f t="shared" ref="T965:U965" si="1221">Q965-Q964</f>
        <v>0</v>
      </c>
      <c r="U965" s="446">
        <f t="shared" si="1221"/>
        <v>0</v>
      </c>
      <c r="V965" s="447"/>
      <c r="W965" s="619" t="str">
        <f t="shared" si="1149"/>
        <v/>
      </c>
    </row>
    <row r="966" spans="1:23" s="401" customFormat="1" ht="24" hidden="1" customHeight="1">
      <c r="A966" s="366" t="s">
        <v>5703</v>
      </c>
      <c r="B966" s="408" t="s">
        <v>0</v>
      </c>
      <c r="C966" s="408" t="s">
        <v>2565</v>
      </c>
      <c r="D966" s="408" t="s">
        <v>2566</v>
      </c>
      <c r="E966" s="409" t="s">
        <v>22</v>
      </c>
      <c r="F966" s="410">
        <f>G966</f>
        <v>276</v>
      </c>
      <c r="G966" s="410">
        <f>[5]내역서!F966</f>
        <v>276</v>
      </c>
      <c r="H966" s="410">
        <v>276</v>
      </c>
      <c r="I966" s="410">
        <f>G966-H966</f>
        <v>0</v>
      </c>
      <c r="J966" s="410">
        <f>내역서!F970</f>
        <v>0</v>
      </c>
      <c r="K966" s="411">
        <v>14563.4</v>
      </c>
      <c r="L966" s="412">
        <f>INT($J966*K966)</f>
        <v>0</v>
      </c>
      <c r="M966" s="411">
        <v>43463.199999999997</v>
      </c>
      <c r="N966" s="412">
        <f>INT($J966*M966)</f>
        <v>0</v>
      </c>
      <c r="O966" s="411">
        <v>4576.7</v>
      </c>
      <c r="P966" s="412">
        <f>INT($J966*O966)</f>
        <v>0</v>
      </c>
      <c r="Q966" s="411">
        <f>+K966+M966+O966</f>
        <v>62603.299999999996</v>
      </c>
      <c r="R966" s="412">
        <f>L966+N966+P966</f>
        <v>0</v>
      </c>
      <c r="S966" s="412"/>
      <c r="T966" s="412"/>
      <c r="U966" s="412"/>
      <c r="V966" s="409" t="s">
        <v>0</v>
      </c>
      <c r="W966" s="617" t="str">
        <f>+IF(J966&lt;0,"ng","")</f>
        <v/>
      </c>
    </row>
    <row r="967" spans="1:23" ht="24" hidden="1" customHeight="1">
      <c r="A967" s="372" t="s">
        <v>2072</v>
      </c>
      <c r="B967" s="413" t="s">
        <v>0</v>
      </c>
      <c r="C967" s="413" t="s">
        <v>990</v>
      </c>
      <c r="D967" s="413" t="s">
        <v>991</v>
      </c>
      <c r="E967" s="414" t="s">
        <v>22</v>
      </c>
      <c r="F967" s="415">
        <f>G967</f>
        <v>276</v>
      </c>
      <c r="G967" s="415">
        <f>[5]내역서!F967</f>
        <v>276</v>
      </c>
      <c r="H967" s="415">
        <v>276</v>
      </c>
      <c r="I967" s="415">
        <f t="shared" ref="I967" si="1222">G967-H967</f>
        <v>0</v>
      </c>
      <c r="J967" s="415">
        <f>내역서!F971</f>
        <v>0</v>
      </c>
      <c r="K967" s="416">
        <v>14563.4</v>
      </c>
      <c r="L967" s="417">
        <f>INT($J967*K967)</f>
        <v>0</v>
      </c>
      <c r="M967" s="416">
        <v>43463.199999999997</v>
      </c>
      <c r="N967" s="417">
        <f>INT($J967*M967)</f>
        <v>0</v>
      </c>
      <c r="O967" s="416">
        <v>4576.7</v>
      </c>
      <c r="P967" s="417">
        <f>INT($J967*O967)</f>
        <v>0</v>
      </c>
      <c r="Q967" s="416">
        <f>+K967+M967+O967</f>
        <v>62603.299999999996</v>
      </c>
      <c r="R967" s="417">
        <f t="shared" si="1187"/>
        <v>0</v>
      </c>
      <c r="S967" s="417">
        <f t="shared" ref="S967" si="1223">J967-J966</f>
        <v>0</v>
      </c>
      <c r="T967" s="417">
        <f t="shared" ref="T967:U967" si="1224">Q967-Q966</f>
        <v>0</v>
      </c>
      <c r="U967" s="417">
        <f t="shared" si="1224"/>
        <v>0</v>
      </c>
      <c r="V967" s="414"/>
      <c r="W967" s="619" t="str">
        <f t="shared" si="1149"/>
        <v/>
      </c>
    </row>
    <row r="968" spans="1:23" s="431" customFormat="1" ht="24" hidden="1" customHeight="1">
      <c r="A968" s="366" t="s">
        <v>2055</v>
      </c>
      <c r="B968" s="436" t="s">
        <v>2567</v>
      </c>
      <c r="C968" s="436" t="s">
        <v>2568</v>
      </c>
      <c r="D968" s="436" t="s">
        <v>0</v>
      </c>
      <c r="E968" s="437" t="s">
        <v>0</v>
      </c>
      <c r="F968" s="438">
        <v>0</v>
      </c>
      <c r="G968" s="438">
        <f>[5]내역서!F968</f>
        <v>0</v>
      </c>
      <c r="H968" s="438">
        <v>0</v>
      </c>
      <c r="I968" s="438"/>
      <c r="J968" s="438">
        <f>내역서!F972</f>
        <v>0</v>
      </c>
      <c r="K968" s="439"/>
      <c r="L968" s="440">
        <f>SUMIF($A$970:$A$977,"당초",L970:L977)</f>
        <v>0</v>
      </c>
      <c r="M968" s="439"/>
      <c r="N968" s="440">
        <f>SUMIF($A$970:$A$977,"당초",N970:N977)</f>
        <v>0</v>
      </c>
      <c r="O968" s="439"/>
      <c r="P968" s="440">
        <f>SUMIF($A$970:$A$977,"당초",P970:P977)</f>
        <v>0</v>
      </c>
      <c r="Q968" s="438"/>
      <c r="R968" s="440">
        <f>L968+N968+P968</f>
        <v>0</v>
      </c>
      <c r="S968" s="440"/>
      <c r="T968" s="440"/>
      <c r="U968" s="440"/>
      <c r="V968" s="441" t="s">
        <v>0</v>
      </c>
      <c r="W968" s="617" t="str">
        <f>+IF(J968&lt;0,"ng","")</f>
        <v/>
      </c>
    </row>
    <row r="969" spans="1:23" s="72" customFormat="1" ht="24" hidden="1" customHeight="1">
      <c r="A969" s="372" t="s">
        <v>5704</v>
      </c>
      <c r="B969" s="442" t="s">
        <v>1792</v>
      </c>
      <c r="C969" s="442" t="s">
        <v>992</v>
      </c>
      <c r="D969" s="442" t="s">
        <v>0</v>
      </c>
      <c r="E969" s="443" t="s">
        <v>0</v>
      </c>
      <c r="F969" s="444">
        <v>0</v>
      </c>
      <c r="G969" s="444">
        <f>[5]내역서!F969</f>
        <v>0</v>
      </c>
      <c r="H969" s="444">
        <v>0</v>
      </c>
      <c r="I969" s="444"/>
      <c r="J969" s="444">
        <f>내역서!F973</f>
        <v>0</v>
      </c>
      <c r="K969" s="445"/>
      <c r="L969" s="446">
        <f>SUMIF($A$970:$A$977,"변경",L970:L977)</f>
        <v>0</v>
      </c>
      <c r="M969" s="445"/>
      <c r="N969" s="446">
        <f>SUMIF($A$970:$A$977,"변경",N970:N977)</f>
        <v>0</v>
      </c>
      <c r="O969" s="445"/>
      <c r="P969" s="446">
        <f>SUMIF($A$970:$A$977,"변경",P970:P977)</f>
        <v>0</v>
      </c>
      <c r="Q969" s="444"/>
      <c r="R969" s="446">
        <f t="shared" si="1187"/>
        <v>0</v>
      </c>
      <c r="S969" s="446">
        <f t="shared" ref="S969" si="1225">J969-J968</f>
        <v>0</v>
      </c>
      <c r="T969" s="446">
        <f t="shared" ref="T969:U969" si="1226">Q969-Q968</f>
        <v>0</v>
      </c>
      <c r="U969" s="446">
        <f t="shared" si="1226"/>
        <v>0</v>
      </c>
      <c r="V969" s="447"/>
      <c r="W969" s="619" t="str">
        <f t="shared" si="1149"/>
        <v/>
      </c>
    </row>
    <row r="970" spans="1:23" s="401" customFormat="1" ht="24" hidden="1" customHeight="1">
      <c r="A970" s="366" t="s">
        <v>5705</v>
      </c>
      <c r="B970" s="408" t="s">
        <v>0</v>
      </c>
      <c r="C970" s="408" t="s">
        <v>2570</v>
      </c>
      <c r="D970" s="408" t="s">
        <v>2571</v>
      </c>
      <c r="E970" s="409" t="s">
        <v>615</v>
      </c>
      <c r="F970" s="410">
        <f t="shared" ref="F970:F977" si="1227">G970</f>
        <v>44</v>
      </c>
      <c r="G970" s="410">
        <f>[5]내역서!F970</f>
        <v>44</v>
      </c>
      <c r="H970" s="410">
        <v>0</v>
      </c>
      <c r="I970" s="410">
        <f>G970-H970</f>
        <v>44</v>
      </c>
      <c r="J970" s="410">
        <f>내역서!F974</f>
        <v>0</v>
      </c>
      <c r="K970" s="411">
        <v>1497.9</v>
      </c>
      <c r="L970" s="412">
        <f>INT($J970*K970)</f>
        <v>0</v>
      </c>
      <c r="M970" s="411">
        <v>5272</v>
      </c>
      <c r="N970" s="412">
        <f>INT($J970*M970)</f>
        <v>0</v>
      </c>
      <c r="O970" s="411">
        <v>1699</v>
      </c>
      <c r="P970" s="412">
        <f>INT($J970*O970)</f>
        <v>0</v>
      </c>
      <c r="Q970" s="411">
        <f>+K970+M970+O970</f>
        <v>8468.9</v>
      </c>
      <c r="R970" s="412">
        <f>L970+N970+P970</f>
        <v>0</v>
      </c>
      <c r="S970" s="412"/>
      <c r="T970" s="412"/>
      <c r="U970" s="412"/>
      <c r="V970" s="409" t="s">
        <v>0</v>
      </c>
      <c r="W970" s="617" t="str">
        <f>+IF(J970&lt;0,"ng","")</f>
        <v/>
      </c>
    </row>
    <row r="971" spans="1:23" ht="24" hidden="1" customHeight="1">
      <c r="A971" s="372" t="s">
        <v>5706</v>
      </c>
      <c r="B971" s="413" t="s">
        <v>0</v>
      </c>
      <c r="C971" s="413" t="s">
        <v>993</v>
      </c>
      <c r="D971" s="413" t="s">
        <v>994</v>
      </c>
      <c r="E971" s="414" t="s">
        <v>651</v>
      </c>
      <c r="F971" s="415">
        <f t="shared" si="1227"/>
        <v>44</v>
      </c>
      <c r="G971" s="415">
        <f>[5]내역서!F971</f>
        <v>44</v>
      </c>
      <c r="H971" s="415">
        <v>0</v>
      </c>
      <c r="I971" s="415">
        <f t="shared" ref="I971:I977" si="1228">G971-H971</f>
        <v>44</v>
      </c>
      <c r="J971" s="415">
        <f>내역서!F975</f>
        <v>0</v>
      </c>
      <c r="K971" s="416">
        <v>1497.9</v>
      </c>
      <c r="L971" s="417">
        <f t="shared" ref="L971:L977" si="1229">INT($J971*K971)</f>
        <v>0</v>
      </c>
      <c r="M971" s="416">
        <v>5272</v>
      </c>
      <c r="N971" s="417">
        <f t="shared" ref="N971:N977" si="1230">INT($J971*M971)</f>
        <v>0</v>
      </c>
      <c r="O971" s="416">
        <v>1699</v>
      </c>
      <c r="P971" s="417">
        <f t="shared" ref="P971:P977" si="1231">INT($J971*O971)</f>
        <v>0</v>
      </c>
      <c r="Q971" s="416">
        <f t="shared" ref="Q971:Q977" si="1232">+K971+M971+O971</f>
        <v>8468.9</v>
      </c>
      <c r="R971" s="417">
        <f t="shared" si="1187"/>
        <v>0</v>
      </c>
      <c r="S971" s="417">
        <f t="shared" ref="S971" si="1233">J971-J970</f>
        <v>0</v>
      </c>
      <c r="T971" s="417">
        <f t="shared" ref="T971:U971" si="1234">Q971-Q970</f>
        <v>0</v>
      </c>
      <c r="U971" s="417">
        <f t="shared" si="1234"/>
        <v>0</v>
      </c>
      <c r="V971" s="414"/>
      <c r="W971" s="619" t="str">
        <f t="shared" si="1149"/>
        <v/>
      </c>
    </row>
    <row r="972" spans="1:23" s="401" customFormat="1" ht="24" hidden="1" customHeight="1">
      <c r="A972" s="366" t="s">
        <v>4295</v>
      </c>
      <c r="B972" s="408" t="s">
        <v>0</v>
      </c>
      <c r="C972" s="408" t="s">
        <v>2572</v>
      </c>
      <c r="D972" s="408" t="s">
        <v>2573</v>
      </c>
      <c r="E972" s="409" t="s">
        <v>615</v>
      </c>
      <c r="F972" s="410">
        <f t="shared" si="1227"/>
        <v>44</v>
      </c>
      <c r="G972" s="410">
        <f>[5]내역서!F972</f>
        <v>44</v>
      </c>
      <c r="H972" s="410">
        <v>0</v>
      </c>
      <c r="I972" s="410">
        <f>G972-H972</f>
        <v>44</v>
      </c>
      <c r="J972" s="410">
        <f>내역서!F976</f>
        <v>0</v>
      </c>
      <c r="K972" s="411">
        <v>630.4</v>
      </c>
      <c r="L972" s="412">
        <f>INT($J972*K972)</f>
        <v>0</v>
      </c>
      <c r="M972" s="411">
        <v>2494.4</v>
      </c>
      <c r="N972" s="412">
        <f>INT($J972*M972)</f>
        <v>0</v>
      </c>
      <c r="O972" s="411">
        <v>547.20000000000005</v>
      </c>
      <c r="P972" s="412">
        <f>INT($J972*O972)</f>
        <v>0</v>
      </c>
      <c r="Q972" s="411">
        <f>+K972+M972+O972</f>
        <v>3672</v>
      </c>
      <c r="R972" s="412">
        <f>L972+N972+P972</f>
        <v>0</v>
      </c>
      <c r="S972" s="412"/>
      <c r="T972" s="412"/>
      <c r="U972" s="412"/>
      <c r="V972" s="409" t="s">
        <v>0</v>
      </c>
      <c r="W972" s="617" t="str">
        <f>+IF(J972&lt;0,"ng","")</f>
        <v/>
      </c>
    </row>
    <row r="973" spans="1:23" ht="24" hidden="1" customHeight="1">
      <c r="A973" s="372" t="s">
        <v>2072</v>
      </c>
      <c r="B973" s="413" t="s">
        <v>0</v>
      </c>
      <c r="C973" s="413" t="s">
        <v>995</v>
      </c>
      <c r="D973" s="413" t="s">
        <v>996</v>
      </c>
      <c r="E973" s="414" t="s">
        <v>651</v>
      </c>
      <c r="F973" s="415">
        <f t="shared" si="1227"/>
        <v>44</v>
      </c>
      <c r="G973" s="415">
        <f>[5]내역서!F973</f>
        <v>44</v>
      </c>
      <c r="H973" s="415">
        <v>0</v>
      </c>
      <c r="I973" s="415">
        <f t="shared" si="1228"/>
        <v>44</v>
      </c>
      <c r="J973" s="415">
        <f>내역서!F977</f>
        <v>0</v>
      </c>
      <c r="K973" s="416">
        <v>630.4</v>
      </c>
      <c r="L973" s="417">
        <f t="shared" si="1229"/>
        <v>0</v>
      </c>
      <c r="M973" s="416">
        <v>2494.4</v>
      </c>
      <c r="N973" s="417">
        <f t="shared" si="1230"/>
        <v>0</v>
      </c>
      <c r="O973" s="416">
        <v>547.20000000000005</v>
      </c>
      <c r="P973" s="417">
        <f t="shared" si="1231"/>
        <v>0</v>
      </c>
      <c r="Q973" s="416">
        <f t="shared" si="1232"/>
        <v>3672</v>
      </c>
      <c r="R973" s="417">
        <f t="shared" si="1187"/>
        <v>0</v>
      </c>
      <c r="S973" s="417">
        <f t="shared" ref="S973" si="1235">J973-J972</f>
        <v>0</v>
      </c>
      <c r="T973" s="417">
        <f t="shared" ref="T973:U973" si="1236">Q973-Q972</f>
        <v>0</v>
      </c>
      <c r="U973" s="417">
        <f t="shared" si="1236"/>
        <v>0</v>
      </c>
      <c r="V973" s="414"/>
      <c r="W973" s="619" t="str">
        <f t="shared" si="1149"/>
        <v/>
      </c>
    </row>
    <row r="974" spans="1:23" s="401" customFormat="1" ht="24" hidden="1" customHeight="1">
      <c r="A974" s="366" t="s">
        <v>5705</v>
      </c>
      <c r="B974" s="408" t="s">
        <v>0</v>
      </c>
      <c r="C974" s="408" t="s">
        <v>2574</v>
      </c>
      <c r="D974" s="408" t="s">
        <v>0</v>
      </c>
      <c r="E974" s="409" t="s">
        <v>615</v>
      </c>
      <c r="F974" s="410">
        <f t="shared" si="1227"/>
        <v>24</v>
      </c>
      <c r="G974" s="410">
        <f>[5]내역서!F974</f>
        <v>24</v>
      </c>
      <c r="H974" s="410">
        <v>0</v>
      </c>
      <c r="I974" s="410">
        <f>G974-H974</f>
        <v>24</v>
      </c>
      <c r="J974" s="410">
        <f>내역서!F978</f>
        <v>0</v>
      </c>
      <c r="K974" s="411">
        <v>37199</v>
      </c>
      <c r="L974" s="412">
        <f>INT($J974*K974)</f>
        <v>0</v>
      </c>
      <c r="M974" s="411">
        <v>31429.599999999999</v>
      </c>
      <c r="N974" s="412">
        <f>INT($J974*M974)</f>
        <v>0</v>
      </c>
      <c r="O974" s="411">
        <v>6992.3</v>
      </c>
      <c r="P974" s="412">
        <f>INT($J974*O974)</f>
        <v>0</v>
      </c>
      <c r="Q974" s="411">
        <f>+K974+M974+O974</f>
        <v>75620.900000000009</v>
      </c>
      <c r="R974" s="412">
        <f>L974+N974+P974</f>
        <v>0</v>
      </c>
      <c r="S974" s="412"/>
      <c r="T974" s="412"/>
      <c r="U974" s="412"/>
      <c r="V974" s="409" t="s">
        <v>0</v>
      </c>
      <c r="W974" s="617" t="str">
        <f>+IF(J974&lt;0,"ng","")</f>
        <v/>
      </c>
    </row>
    <row r="975" spans="1:23" ht="24" hidden="1" customHeight="1">
      <c r="A975" s="372" t="s">
        <v>5707</v>
      </c>
      <c r="B975" s="413" t="s">
        <v>0</v>
      </c>
      <c r="C975" s="413" t="s">
        <v>997</v>
      </c>
      <c r="D975" s="413" t="s">
        <v>0</v>
      </c>
      <c r="E975" s="414" t="s">
        <v>651</v>
      </c>
      <c r="F975" s="415">
        <f t="shared" si="1227"/>
        <v>24</v>
      </c>
      <c r="G975" s="415">
        <f>[5]내역서!F975</f>
        <v>24</v>
      </c>
      <c r="H975" s="415">
        <v>0</v>
      </c>
      <c r="I975" s="415">
        <f t="shared" si="1228"/>
        <v>24</v>
      </c>
      <c r="J975" s="415">
        <f>내역서!F979</f>
        <v>0</v>
      </c>
      <c r="K975" s="416">
        <v>37199</v>
      </c>
      <c r="L975" s="417">
        <f t="shared" si="1229"/>
        <v>0</v>
      </c>
      <c r="M975" s="416">
        <v>31429.599999999999</v>
      </c>
      <c r="N975" s="417">
        <f t="shared" si="1230"/>
        <v>0</v>
      </c>
      <c r="O975" s="416">
        <v>6992.3</v>
      </c>
      <c r="P975" s="417">
        <f t="shared" si="1231"/>
        <v>0</v>
      </c>
      <c r="Q975" s="416">
        <f t="shared" si="1232"/>
        <v>75620.900000000009</v>
      </c>
      <c r="R975" s="417">
        <f t="shared" si="1187"/>
        <v>0</v>
      </c>
      <c r="S975" s="417">
        <f t="shared" ref="S975" si="1237">J975-J974</f>
        <v>0</v>
      </c>
      <c r="T975" s="417">
        <f t="shared" ref="T975:U975" si="1238">Q975-Q974</f>
        <v>0</v>
      </c>
      <c r="U975" s="417">
        <f t="shared" si="1238"/>
        <v>0</v>
      </c>
      <c r="V975" s="414"/>
      <c r="W975" s="619" t="str">
        <f t="shared" si="1149"/>
        <v/>
      </c>
    </row>
    <row r="976" spans="1:23" s="401" customFormat="1" ht="24" hidden="1" customHeight="1">
      <c r="A976" s="366" t="s">
        <v>5708</v>
      </c>
      <c r="B976" s="408" t="s">
        <v>0</v>
      </c>
      <c r="C976" s="408" t="s">
        <v>2575</v>
      </c>
      <c r="D976" s="408" t="s">
        <v>2576</v>
      </c>
      <c r="E976" s="409" t="s">
        <v>2104</v>
      </c>
      <c r="F976" s="410">
        <f t="shared" si="1227"/>
        <v>98</v>
      </c>
      <c r="G976" s="410">
        <f>[5]내역서!F976</f>
        <v>98</v>
      </c>
      <c r="H976" s="410">
        <v>0</v>
      </c>
      <c r="I976" s="410">
        <f>G976-H976</f>
        <v>98</v>
      </c>
      <c r="J976" s="410">
        <f>내역서!F980</f>
        <v>0</v>
      </c>
      <c r="K976" s="411">
        <v>0</v>
      </c>
      <c r="L976" s="412">
        <f>INT($J976*K976)</f>
        <v>0</v>
      </c>
      <c r="M976" s="411">
        <v>577.29999999999995</v>
      </c>
      <c r="N976" s="412">
        <f>INT($J976*M976)</f>
        <v>0</v>
      </c>
      <c r="O976" s="411">
        <v>0</v>
      </c>
      <c r="P976" s="412">
        <f>INT($J976*O976)</f>
        <v>0</v>
      </c>
      <c r="Q976" s="411">
        <f>+K976+M976+O976</f>
        <v>577.29999999999995</v>
      </c>
      <c r="R976" s="412">
        <f>L976+N976+P976</f>
        <v>0</v>
      </c>
      <c r="S976" s="412"/>
      <c r="T976" s="412"/>
      <c r="U976" s="412"/>
      <c r="V976" s="409" t="s">
        <v>0</v>
      </c>
      <c r="W976" s="617" t="str">
        <f>+IF(J976&lt;0,"ng","")</f>
        <v/>
      </c>
    </row>
    <row r="977" spans="1:23" ht="24" hidden="1" customHeight="1">
      <c r="A977" s="372" t="s">
        <v>2072</v>
      </c>
      <c r="B977" s="413" t="s">
        <v>0</v>
      </c>
      <c r="C977" s="413" t="s">
        <v>998</v>
      </c>
      <c r="D977" s="413" t="s">
        <v>999</v>
      </c>
      <c r="E977" s="414" t="s">
        <v>671</v>
      </c>
      <c r="F977" s="415">
        <f t="shared" si="1227"/>
        <v>98</v>
      </c>
      <c r="G977" s="415">
        <f>[5]내역서!F977</f>
        <v>98</v>
      </c>
      <c r="H977" s="415">
        <v>0</v>
      </c>
      <c r="I977" s="415">
        <f t="shared" si="1228"/>
        <v>98</v>
      </c>
      <c r="J977" s="415">
        <f>내역서!F981</f>
        <v>0</v>
      </c>
      <c r="K977" s="416">
        <v>0</v>
      </c>
      <c r="L977" s="417">
        <f t="shared" si="1229"/>
        <v>0</v>
      </c>
      <c r="M977" s="416">
        <v>577.29999999999995</v>
      </c>
      <c r="N977" s="417">
        <f t="shared" si="1230"/>
        <v>0</v>
      </c>
      <c r="O977" s="416">
        <v>0</v>
      </c>
      <c r="P977" s="417">
        <f t="shared" si="1231"/>
        <v>0</v>
      </c>
      <c r="Q977" s="416">
        <f t="shared" si="1232"/>
        <v>577.29999999999995</v>
      </c>
      <c r="R977" s="417">
        <f t="shared" si="1187"/>
        <v>0</v>
      </c>
      <c r="S977" s="417">
        <f t="shared" ref="S977" si="1239">J977-J976</f>
        <v>0</v>
      </c>
      <c r="T977" s="417">
        <f t="shared" ref="T977:U977" si="1240">Q977-Q976</f>
        <v>0</v>
      </c>
      <c r="U977" s="417">
        <f t="shared" si="1240"/>
        <v>0</v>
      </c>
      <c r="V977" s="414"/>
      <c r="W977" s="619" t="str">
        <f t="shared" si="1149"/>
        <v/>
      </c>
    </row>
    <row r="978" spans="1:23" s="401" customFormat="1" ht="24" hidden="1" customHeight="1">
      <c r="A978" s="366" t="s">
        <v>2055</v>
      </c>
      <c r="B978" s="436" t="s">
        <v>2577</v>
      </c>
      <c r="C978" s="436" t="s">
        <v>2578</v>
      </c>
      <c r="D978" s="436" t="s">
        <v>0</v>
      </c>
      <c r="E978" s="437" t="s">
        <v>0</v>
      </c>
      <c r="F978" s="438">
        <v>0</v>
      </c>
      <c r="G978" s="438">
        <f>[5]내역서!F978</f>
        <v>0</v>
      </c>
      <c r="H978" s="438">
        <v>0</v>
      </c>
      <c r="I978" s="438"/>
      <c r="J978" s="438">
        <f>내역서!F982</f>
        <v>0</v>
      </c>
      <c r="K978" s="439"/>
      <c r="L978" s="440">
        <f>L980+L982</f>
        <v>0</v>
      </c>
      <c r="M978" s="439"/>
      <c r="N978" s="440">
        <f>N980+N982</f>
        <v>0</v>
      </c>
      <c r="O978" s="439"/>
      <c r="P978" s="440">
        <f>P980+P982</f>
        <v>0</v>
      </c>
      <c r="Q978" s="438"/>
      <c r="R978" s="440">
        <f>L978+N978+P978</f>
        <v>0</v>
      </c>
      <c r="S978" s="440"/>
      <c r="T978" s="440"/>
      <c r="U978" s="440"/>
      <c r="V978" s="441" t="s">
        <v>0</v>
      </c>
      <c r="W978" s="617" t="str">
        <f>+IF(J978&lt;0,"ng","")</f>
        <v/>
      </c>
    </row>
    <row r="979" spans="1:23" ht="24" hidden="1" customHeight="1">
      <c r="A979" s="372" t="s">
        <v>2072</v>
      </c>
      <c r="B979" s="442" t="s">
        <v>1793</v>
      </c>
      <c r="C979" s="442" t="s">
        <v>1000</v>
      </c>
      <c r="D979" s="442" t="s">
        <v>0</v>
      </c>
      <c r="E979" s="443" t="s">
        <v>0</v>
      </c>
      <c r="F979" s="444">
        <v>0</v>
      </c>
      <c r="G979" s="444">
        <f>[5]내역서!F979</f>
        <v>0</v>
      </c>
      <c r="H979" s="444">
        <v>0</v>
      </c>
      <c r="I979" s="444"/>
      <c r="J979" s="444">
        <f>내역서!F983</f>
        <v>0</v>
      </c>
      <c r="K979" s="445"/>
      <c r="L979" s="446">
        <f>L981+L983</f>
        <v>0</v>
      </c>
      <c r="M979" s="445"/>
      <c r="N979" s="446">
        <f>N981+N983</f>
        <v>0</v>
      </c>
      <c r="O979" s="445"/>
      <c r="P979" s="446">
        <f>P981+P983</f>
        <v>0</v>
      </c>
      <c r="Q979" s="444"/>
      <c r="R979" s="446">
        <f t="shared" si="1187"/>
        <v>0</v>
      </c>
      <c r="S979" s="446">
        <f t="shared" ref="S979" si="1241">J979-J978</f>
        <v>0</v>
      </c>
      <c r="T979" s="446">
        <f t="shared" ref="T979:U979" si="1242">Q979-Q978</f>
        <v>0</v>
      </c>
      <c r="U979" s="446">
        <f t="shared" si="1242"/>
        <v>0</v>
      </c>
      <c r="V979" s="447"/>
      <c r="W979" s="619" t="str">
        <f t="shared" si="1149"/>
        <v/>
      </c>
    </row>
    <row r="980" spans="1:23" s="401" customFormat="1" ht="24" hidden="1" customHeight="1">
      <c r="A980" s="366" t="s">
        <v>5709</v>
      </c>
      <c r="B980" s="408" t="s">
        <v>0</v>
      </c>
      <c r="C980" s="408" t="s">
        <v>2570</v>
      </c>
      <c r="D980" s="408" t="s">
        <v>2571</v>
      </c>
      <c r="E980" s="409" t="s">
        <v>615</v>
      </c>
      <c r="F980" s="410">
        <f>G980</f>
        <v>192</v>
      </c>
      <c r="G980" s="410">
        <f>[5]내역서!F980</f>
        <v>192</v>
      </c>
      <c r="H980" s="410">
        <v>0</v>
      </c>
      <c r="I980" s="410">
        <f>G980-H980</f>
        <v>192</v>
      </c>
      <c r="J980" s="410">
        <f>내역서!F984</f>
        <v>0</v>
      </c>
      <c r="K980" s="411">
        <v>1497.9</v>
      </c>
      <c r="L980" s="412">
        <f>INT($J980*K980)</f>
        <v>0</v>
      </c>
      <c r="M980" s="411">
        <v>5272</v>
      </c>
      <c r="N980" s="412">
        <f>INT($J980*M980)</f>
        <v>0</v>
      </c>
      <c r="O980" s="411">
        <v>1699</v>
      </c>
      <c r="P980" s="412">
        <f>INT($J980*O980)</f>
        <v>0</v>
      </c>
      <c r="Q980" s="411">
        <f>+K980+M980+O980</f>
        <v>8468.9</v>
      </c>
      <c r="R980" s="412">
        <f>L980+N980+P980</f>
        <v>0</v>
      </c>
      <c r="S980" s="412"/>
      <c r="T980" s="412"/>
      <c r="U980" s="412"/>
      <c r="V980" s="409" t="s">
        <v>0</v>
      </c>
      <c r="W980" s="617" t="str">
        <f>+IF(J980&lt;0,"ng","")</f>
        <v/>
      </c>
    </row>
    <row r="981" spans="1:23" ht="24" hidden="1" customHeight="1">
      <c r="A981" s="372" t="s">
        <v>5710</v>
      </c>
      <c r="B981" s="413" t="s">
        <v>0</v>
      </c>
      <c r="C981" s="413" t="s">
        <v>993</v>
      </c>
      <c r="D981" s="413" t="s">
        <v>994</v>
      </c>
      <c r="E981" s="414" t="s">
        <v>651</v>
      </c>
      <c r="F981" s="415">
        <f>G981</f>
        <v>192</v>
      </c>
      <c r="G981" s="415">
        <f>[5]내역서!F981</f>
        <v>192</v>
      </c>
      <c r="H981" s="415">
        <v>0</v>
      </c>
      <c r="I981" s="415">
        <f t="shared" ref="I981:I983" si="1243">G981-H981</f>
        <v>192</v>
      </c>
      <c r="J981" s="415">
        <f>내역서!F985</f>
        <v>0</v>
      </c>
      <c r="K981" s="416">
        <v>1497.9</v>
      </c>
      <c r="L981" s="417">
        <f>INT($J981*K981)</f>
        <v>0</v>
      </c>
      <c r="M981" s="416">
        <v>5272</v>
      </c>
      <c r="N981" s="417">
        <f>INT($J981*M981)</f>
        <v>0</v>
      </c>
      <c r="O981" s="416">
        <v>1699</v>
      </c>
      <c r="P981" s="417">
        <f>INT($J981*O981)</f>
        <v>0</v>
      </c>
      <c r="Q981" s="416">
        <f t="shared" ref="Q981:Q983" si="1244">+K981+M981+O981</f>
        <v>8468.9</v>
      </c>
      <c r="R981" s="417">
        <f t="shared" si="1187"/>
        <v>0</v>
      </c>
      <c r="S981" s="417">
        <f t="shared" ref="S981" si="1245">J981-J980</f>
        <v>0</v>
      </c>
      <c r="T981" s="417">
        <f t="shared" ref="T981:U981" si="1246">Q981-Q980</f>
        <v>0</v>
      </c>
      <c r="U981" s="417">
        <f t="shared" si="1246"/>
        <v>0</v>
      </c>
      <c r="V981" s="414"/>
      <c r="W981" s="619" t="str">
        <f t="shared" si="1149"/>
        <v/>
      </c>
    </row>
    <row r="982" spans="1:23" s="401" customFormat="1" ht="24" hidden="1" customHeight="1">
      <c r="A982" s="366" t="s">
        <v>5408</v>
      </c>
      <c r="B982" s="408" t="s">
        <v>0</v>
      </c>
      <c r="C982" s="408" t="s">
        <v>2572</v>
      </c>
      <c r="D982" s="408" t="s">
        <v>2573</v>
      </c>
      <c r="E982" s="409" t="s">
        <v>615</v>
      </c>
      <c r="F982" s="410">
        <f>G982</f>
        <v>192</v>
      </c>
      <c r="G982" s="410">
        <f>[5]내역서!F982</f>
        <v>192</v>
      </c>
      <c r="H982" s="410">
        <v>0</v>
      </c>
      <c r="I982" s="410">
        <f>G982-H982</f>
        <v>192</v>
      </c>
      <c r="J982" s="410">
        <f>내역서!F986</f>
        <v>0</v>
      </c>
      <c r="K982" s="411">
        <v>630.4</v>
      </c>
      <c r="L982" s="412">
        <f>INT($J982*K982)</f>
        <v>0</v>
      </c>
      <c r="M982" s="411">
        <v>2494.4</v>
      </c>
      <c r="N982" s="412">
        <f>INT($J982*M982)</f>
        <v>0</v>
      </c>
      <c r="O982" s="411">
        <v>547.20000000000005</v>
      </c>
      <c r="P982" s="412">
        <f>INT($J982*O982)</f>
        <v>0</v>
      </c>
      <c r="Q982" s="411">
        <f>+K982+M982+O982</f>
        <v>3672</v>
      </c>
      <c r="R982" s="412">
        <f>L982+N982+P982</f>
        <v>0</v>
      </c>
      <c r="S982" s="412"/>
      <c r="T982" s="412"/>
      <c r="U982" s="412"/>
      <c r="V982" s="409" t="s">
        <v>0</v>
      </c>
      <c r="W982" s="617" t="str">
        <f>+IF(J982&lt;0,"ng","")</f>
        <v/>
      </c>
    </row>
    <row r="983" spans="1:23" ht="24" hidden="1" customHeight="1">
      <c r="A983" s="372" t="s">
        <v>2072</v>
      </c>
      <c r="B983" s="413" t="s">
        <v>0</v>
      </c>
      <c r="C983" s="413" t="s">
        <v>995</v>
      </c>
      <c r="D983" s="413" t="s">
        <v>996</v>
      </c>
      <c r="E983" s="414" t="s">
        <v>651</v>
      </c>
      <c r="F983" s="415">
        <f>G983</f>
        <v>192</v>
      </c>
      <c r="G983" s="415">
        <f>[5]내역서!F983</f>
        <v>192</v>
      </c>
      <c r="H983" s="415">
        <v>0</v>
      </c>
      <c r="I983" s="415">
        <f t="shared" si="1243"/>
        <v>192</v>
      </c>
      <c r="J983" s="415">
        <f>내역서!F987</f>
        <v>0</v>
      </c>
      <c r="K983" s="416">
        <v>630.4</v>
      </c>
      <c r="L983" s="417">
        <f>INT($J983*K983)</f>
        <v>0</v>
      </c>
      <c r="M983" s="416">
        <v>2494.4</v>
      </c>
      <c r="N983" s="417">
        <f>INT($J983*M983)</f>
        <v>0</v>
      </c>
      <c r="O983" s="416">
        <v>547.20000000000005</v>
      </c>
      <c r="P983" s="417">
        <f>INT($J983*O983)</f>
        <v>0</v>
      </c>
      <c r="Q983" s="416">
        <f t="shared" si="1244"/>
        <v>3672</v>
      </c>
      <c r="R983" s="417">
        <f t="shared" si="1187"/>
        <v>0</v>
      </c>
      <c r="S983" s="417">
        <f t="shared" ref="S983" si="1247">J983-J982</f>
        <v>0</v>
      </c>
      <c r="T983" s="417">
        <f t="shared" ref="T983:U983" si="1248">Q983-Q982</f>
        <v>0</v>
      </c>
      <c r="U983" s="417">
        <f t="shared" si="1248"/>
        <v>0</v>
      </c>
      <c r="V983" s="414"/>
      <c r="W983" s="619" t="str">
        <f t="shared" si="1149"/>
        <v/>
      </c>
    </row>
    <row r="984" spans="1:23" s="401" customFormat="1" ht="24" hidden="1" customHeight="1">
      <c r="A984" s="366" t="s">
        <v>5679</v>
      </c>
      <c r="B984" s="436" t="s">
        <v>2580</v>
      </c>
      <c r="C984" s="436" t="s">
        <v>2581</v>
      </c>
      <c r="D984" s="436" t="s">
        <v>0</v>
      </c>
      <c r="E984" s="437" t="s">
        <v>0</v>
      </c>
      <c r="F984" s="438">
        <v>0</v>
      </c>
      <c r="G984" s="438">
        <f>[5]내역서!F984</f>
        <v>0</v>
      </c>
      <c r="H984" s="438">
        <v>0</v>
      </c>
      <c r="I984" s="438"/>
      <c r="J984" s="438">
        <f>내역서!F988</f>
        <v>0</v>
      </c>
      <c r="K984" s="439"/>
      <c r="L984" s="440">
        <f>L986</f>
        <v>0</v>
      </c>
      <c r="M984" s="439"/>
      <c r="N984" s="440">
        <f>N986</f>
        <v>0</v>
      </c>
      <c r="O984" s="439"/>
      <c r="P984" s="440">
        <f>P986</f>
        <v>0</v>
      </c>
      <c r="Q984" s="438"/>
      <c r="R984" s="440">
        <f>R986</f>
        <v>0</v>
      </c>
      <c r="S984" s="440"/>
      <c r="T984" s="440"/>
      <c r="U984" s="440"/>
      <c r="V984" s="441" t="s">
        <v>0</v>
      </c>
      <c r="W984" s="617" t="str">
        <f>+IF(J984&lt;0,"ng","")</f>
        <v/>
      </c>
    </row>
    <row r="985" spans="1:23" ht="24" hidden="1" customHeight="1">
      <c r="A985" s="372" t="s">
        <v>5711</v>
      </c>
      <c r="B985" s="442" t="s">
        <v>5712</v>
      </c>
      <c r="C985" s="442" t="s">
        <v>1001</v>
      </c>
      <c r="D985" s="442" t="s">
        <v>0</v>
      </c>
      <c r="E985" s="443" t="s">
        <v>0</v>
      </c>
      <c r="F985" s="444">
        <v>0</v>
      </c>
      <c r="G985" s="444">
        <f>[5]내역서!F985</f>
        <v>0</v>
      </c>
      <c r="H985" s="444">
        <v>0</v>
      </c>
      <c r="I985" s="444"/>
      <c r="J985" s="444">
        <f>내역서!F989</f>
        <v>0</v>
      </c>
      <c r="K985" s="445"/>
      <c r="L985" s="446">
        <f>L987</f>
        <v>0</v>
      </c>
      <c r="M985" s="445"/>
      <c r="N985" s="446">
        <f>N987</f>
        <v>0</v>
      </c>
      <c r="O985" s="445"/>
      <c r="P985" s="446">
        <f>P987</f>
        <v>0</v>
      </c>
      <c r="Q985" s="444"/>
      <c r="R985" s="446">
        <f>R987</f>
        <v>0</v>
      </c>
      <c r="S985" s="446">
        <f t="shared" ref="S985" si="1249">J985-J984</f>
        <v>0</v>
      </c>
      <c r="T985" s="446">
        <f t="shared" ref="T985:U985" si="1250">Q985-Q984</f>
        <v>0</v>
      </c>
      <c r="U985" s="446">
        <f t="shared" si="1250"/>
        <v>0</v>
      </c>
      <c r="V985" s="447"/>
      <c r="W985" s="619" t="str">
        <f t="shared" si="1149"/>
        <v/>
      </c>
    </row>
    <row r="986" spans="1:23" s="401" customFormat="1" ht="24" hidden="1" customHeight="1">
      <c r="A986" s="366" t="s">
        <v>5713</v>
      </c>
      <c r="B986" s="408" t="s">
        <v>0</v>
      </c>
      <c r="C986" s="408" t="s">
        <v>2583</v>
      </c>
      <c r="D986" s="408" t="s">
        <v>2584</v>
      </c>
      <c r="E986" s="409" t="s">
        <v>2585</v>
      </c>
      <c r="F986" s="410">
        <f>G986</f>
        <v>47</v>
      </c>
      <c r="G986" s="410">
        <f>[5]내역서!F986</f>
        <v>47</v>
      </c>
      <c r="H986" s="410">
        <v>30</v>
      </c>
      <c r="I986" s="410">
        <f>G986-H986</f>
        <v>17</v>
      </c>
      <c r="J986" s="410">
        <f>내역서!F990</f>
        <v>0</v>
      </c>
      <c r="K986" s="411">
        <v>96762</v>
      </c>
      <c r="L986" s="412">
        <f>INT($J986*K986)</f>
        <v>0</v>
      </c>
      <c r="M986" s="411">
        <v>0</v>
      </c>
      <c r="N986" s="412">
        <f>INT($J986*M986)</f>
        <v>0</v>
      </c>
      <c r="O986" s="411">
        <v>22491.7</v>
      </c>
      <c r="P986" s="412">
        <f>INT($J986*O986)</f>
        <v>0</v>
      </c>
      <c r="Q986" s="411">
        <f>+K986+M986+O986</f>
        <v>119253.7</v>
      </c>
      <c r="R986" s="412">
        <f>L986+N986+P986</f>
        <v>0</v>
      </c>
      <c r="S986" s="412"/>
      <c r="T986" s="412"/>
      <c r="U986" s="412"/>
      <c r="V986" s="409" t="s">
        <v>0</v>
      </c>
      <c r="W986" s="617" t="str">
        <f>+IF(J986&lt;0,"ng","")</f>
        <v/>
      </c>
    </row>
    <row r="987" spans="1:23" ht="24" hidden="1" customHeight="1">
      <c r="A987" s="372" t="s">
        <v>5714</v>
      </c>
      <c r="B987" s="413" t="s">
        <v>0</v>
      </c>
      <c r="C987" s="413" t="s">
        <v>1002</v>
      </c>
      <c r="D987" s="413" t="s">
        <v>1003</v>
      </c>
      <c r="E987" s="414" t="s">
        <v>1004</v>
      </c>
      <c r="F987" s="415">
        <f>G987</f>
        <v>47</v>
      </c>
      <c r="G987" s="415">
        <f>[5]내역서!F987</f>
        <v>47</v>
      </c>
      <c r="H987" s="415">
        <v>30</v>
      </c>
      <c r="I987" s="415">
        <f t="shared" ref="I987" si="1251">G987-H987</f>
        <v>17</v>
      </c>
      <c r="J987" s="415">
        <f>내역서!F991</f>
        <v>0</v>
      </c>
      <c r="K987" s="416">
        <v>96762</v>
      </c>
      <c r="L987" s="417">
        <f>INT($J987*K987)</f>
        <v>0</v>
      </c>
      <c r="M987" s="416">
        <v>0</v>
      </c>
      <c r="N987" s="417">
        <f>INT($J987*M987)</f>
        <v>0</v>
      </c>
      <c r="O987" s="416">
        <v>22491.7</v>
      </c>
      <c r="P987" s="417">
        <f>INT($J987*O987)</f>
        <v>0</v>
      </c>
      <c r="Q987" s="416">
        <f>+K987+M987+O987</f>
        <v>119253.7</v>
      </c>
      <c r="R987" s="417">
        <f t="shared" si="1187"/>
        <v>0</v>
      </c>
      <c r="S987" s="417">
        <f t="shared" ref="S987" si="1252">J987-J986</f>
        <v>0</v>
      </c>
      <c r="T987" s="417">
        <f t="shared" ref="T987:U987" si="1253">Q987-Q986</f>
        <v>0</v>
      </c>
      <c r="U987" s="417">
        <f t="shared" si="1253"/>
        <v>0</v>
      </c>
      <c r="V987" s="414"/>
      <c r="W987" s="619" t="str">
        <f t="shared" si="1149"/>
        <v/>
      </c>
    </row>
    <row r="988" spans="1:23" s="401" customFormat="1" ht="24" hidden="1" customHeight="1">
      <c r="A988" s="366" t="s">
        <v>2055</v>
      </c>
      <c r="B988" s="436" t="s">
        <v>2586</v>
      </c>
      <c r="C988" s="436" t="s">
        <v>2587</v>
      </c>
      <c r="D988" s="436" t="s">
        <v>0</v>
      </c>
      <c r="E988" s="437" t="s">
        <v>0</v>
      </c>
      <c r="F988" s="438">
        <v>0</v>
      </c>
      <c r="G988" s="438">
        <f>[5]내역서!F988</f>
        <v>0</v>
      </c>
      <c r="H988" s="438">
        <v>0</v>
      </c>
      <c r="I988" s="438"/>
      <c r="J988" s="438">
        <f>내역서!F992</f>
        <v>0</v>
      </c>
      <c r="K988" s="439"/>
      <c r="L988" s="440">
        <f>SUMIF($A$990:$A$997,"당초",L990:L997)</f>
        <v>0</v>
      </c>
      <c r="M988" s="439"/>
      <c r="N988" s="440">
        <f>SUMIF($A$990:$A$997,"당초",N990:N997)</f>
        <v>0</v>
      </c>
      <c r="O988" s="439"/>
      <c r="P988" s="440">
        <f>SUMIF($A$990:$A$997,"당초",P990:P997)</f>
        <v>0</v>
      </c>
      <c r="Q988" s="438"/>
      <c r="R988" s="440">
        <f>SUMIF($A$991:$A$997,"변경",R990:R996)</f>
        <v>0</v>
      </c>
      <c r="S988" s="440"/>
      <c r="T988" s="440"/>
      <c r="U988" s="440"/>
      <c r="V988" s="441" t="s">
        <v>0</v>
      </c>
      <c r="W988" s="617" t="str">
        <f>+IF(J988&lt;0,"ng","")</f>
        <v/>
      </c>
    </row>
    <row r="989" spans="1:23" ht="24" hidden="1" customHeight="1">
      <c r="A989" s="372" t="s">
        <v>5715</v>
      </c>
      <c r="B989" s="442" t="s">
        <v>5716</v>
      </c>
      <c r="C989" s="442" t="s">
        <v>1005</v>
      </c>
      <c r="D989" s="442" t="s">
        <v>0</v>
      </c>
      <c r="E989" s="443" t="s">
        <v>0</v>
      </c>
      <c r="F989" s="444">
        <v>0</v>
      </c>
      <c r="G989" s="444">
        <f>[5]내역서!F989</f>
        <v>0</v>
      </c>
      <c r="H989" s="444">
        <v>0</v>
      </c>
      <c r="I989" s="444"/>
      <c r="J989" s="444">
        <f>내역서!F993</f>
        <v>0</v>
      </c>
      <c r="K989" s="445"/>
      <c r="L989" s="446">
        <f>SUMIF($A$990:$A$997,"변경",L990:L997)</f>
        <v>0</v>
      </c>
      <c r="M989" s="445"/>
      <c r="N989" s="446">
        <f>SUMIF($A$990:$A$997,"변경",N990:N997)</f>
        <v>0</v>
      </c>
      <c r="O989" s="445"/>
      <c r="P989" s="446">
        <f>SUMIF($A$990:$A$997,"변경",P990:P997)</f>
        <v>0</v>
      </c>
      <c r="Q989" s="444"/>
      <c r="R989" s="446">
        <f>SUMIF($A$991:$A$997,"변경",R991:R997)</f>
        <v>0</v>
      </c>
      <c r="S989" s="446">
        <f t="shared" ref="S989" si="1254">J989-J988</f>
        <v>0</v>
      </c>
      <c r="T989" s="446">
        <f t="shared" ref="T989:U989" si="1255">Q989-Q988</f>
        <v>0</v>
      </c>
      <c r="U989" s="446">
        <f t="shared" si="1255"/>
        <v>0</v>
      </c>
      <c r="V989" s="447"/>
      <c r="W989" s="619" t="str">
        <f t="shared" si="1149"/>
        <v/>
      </c>
    </row>
    <row r="990" spans="1:23" s="401" customFormat="1" ht="24" hidden="1" customHeight="1">
      <c r="A990" s="366" t="s">
        <v>2055</v>
      </c>
      <c r="B990" s="408" t="s">
        <v>0</v>
      </c>
      <c r="C990" s="408" t="s">
        <v>2590</v>
      </c>
      <c r="D990" s="408" t="s">
        <v>2591</v>
      </c>
      <c r="E990" s="409" t="s">
        <v>1860</v>
      </c>
      <c r="F990" s="410">
        <f t="shared" ref="F990:F997" si="1256">G990</f>
        <v>4</v>
      </c>
      <c r="G990" s="410">
        <f>[5]내역서!F990</f>
        <v>4</v>
      </c>
      <c r="H990" s="410">
        <v>4</v>
      </c>
      <c r="I990" s="410">
        <f>G990-H990</f>
        <v>0</v>
      </c>
      <c r="J990" s="410">
        <f>내역서!F994</f>
        <v>0</v>
      </c>
      <c r="K990" s="411">
        <v>482.6</v>
      </c>
      <c r="L990" s="412">
        <f>INT($J990*K990)</f>
        <v>0</v>
      </c>
      <c r="M990" s="411">
        <v>4483.6000000000004</v>
      </c>
      <c r="N990" s="412">
        <f>INT($J990*M990)</f>
        <v>0</v>
      </c>
      <c r="O990" s="411">
        <v>0</v>
      </c>
      <c r="P990" s="412">
        <f>INT($J990*O990)</f>
        <v>0</v>
      </c>
      <c r="Q990" s="411">
        <f>+K990+M990+O990</f>
        <v>4966.2000000000007</v>
      </c>
      <c r="R990" s="412">
        <f>L990+N990+P990</f>
        <v>0</v>
      </c>
      <c r="S990" s="412"/>
      <c r="T990" s="412"/>
      <c r="U990" s="412"/>
      <c r="V990" s="409" t="s">
        <v>0</v>
      </c>
      <c r="W990" s="617" t="str">
        <f>+IF(J990&lt;0,"ng","")</f>
        <v/>
      </c>
    </row>
    <row r="991" spans="1:23" ht="24" hidden="1" customHeight="1">
      <c r="A991" s="372" t="s">
        <v>5715</v>
      </c>
      <c r="B991" s="413" t="s">
        <v>0</v>
      </c>
      <c r="C991" s="413" t="s">
        <v>1006</v>
      </c>
      <c r="D991" s="413" t="s">
        <v>1007</v>
      </c>
      <c r="E991" s="414" t="s">
        <v>729</v>
      </c>
      <c r="F991" s="415">
        <f t="shared" si="1256"/>
        <v>4</v>
      </c>
      <c r="G991" s="415">
        <f>[5]내역서!F991</f>
        <v>4</v>
      </c>
      <c r="H991" s="415">
        <v>4</v>
      </c>
      <c r="I991" s="415">
        <f t="shared" ref="I991:I997" si="1257">G991-H991</f>
        <v>0</v>
      </c>
      <c r="J991" s="415">
        <f>내역서!F995</f>
        <v>0</v>
      </c>
      <c r="K991" s="416">
        <v>482.6</v>
      </c>
      <c r="L991" s="417">
        <f t="shared" ref="L991:L997" si="1258">INT($J991*K991)</f>
        <v>0</v>
      </c>
      <c r="M991" s="416">
        <v>4483.6000000000004</v>
      </c>
      <c r="N991" s="417">
        <f t="shared" ref="N991:N997" si="1259">INT($J991*M991)</f>
        <v>0</v>
      </c>
      <c r="O991" s="416">
        <v>0</v>
      </c>
      <c r="P991" s="417">
        <f t="shared" ref="P991:P997" si="1260">INT($J991*O991)</f>
        <v>0</v>
      </c>
      <c r="Q991" s="416">
        <f t="shared" ref="Q991:Q997" si="1261">+K991+M991+O991</f>
        <v>4966.2000000000007</v>
      </c>
      <c r="R991" s="417">
        <f t="shared" si="1187"/>
        <v>0</v>
      </c>
      <c r="S991" s="417">
        <f t="shared" ref="S991" si="1262">J991-J990</f>
        <v>0</v>
      </c>
      <c r="T991" s="417">
        <f t="shared" ref="T991:U991" si="1263">Q991-Q990</f>
        <v>0</v>
      </c>
      <c r="U991" s="417">
        <f t="shared" si="1263"/>
        <v>0</v>
      </c>
      <c r="V991" s="414"/>
      <c r="W991" s="619" t="str">
        <f t="shared" si="1149"/>
        <v/>
      </c>
    </row>
    <row r="992" spans="1:23" s="401" customFormat="1" ht="24" hidden="1" customHeight="1">
      <c r="A992" s="366" t="s">
        <v>4683</v>
      </c>
      <c r="B992" s="408" t="s">
        <v>0</v>
      </c>
      <c r="C992" s="408" t="s">
        <v>2590</v>
      </c>
      <c r="D992" s="408" t="s">
        <v>2592</v>
      </c>
      <c r="E992" s="409" t="s">
        <v>1860</v>
      </c>
      <c r="F992" s="410">
        <f t="shared" si="1256"/>
        <v>1</v>
      </c>
      <c r="G992" s="410">
        <f>[5]내역서!F992</f>
        <v>1</v>
      </c>
      <c r="H992" s="410">
        <v>1</v>
      </c>
      <c r="I992" s="410">
        <f>G992-H992</f>
        <v>0</v>
      </c>
      <c r="J992" s="410">
        <f>내역서!F996</f>
        <v>0</v>
      </c>
      <c r="K992" s="411">
        <v>627.20000000000005</v>
      </c>
      <c r="L992" s="412">
        <f>INT($J992*K992)</f>
        <v>0</v>
      </c>
      <c r="M992" s="411">
        <v>5810.6</v>
      </c>
      <c r="N992" s="412">
        <f>INT($J992*M992)</f>
        <v>0</v>
      </c>
      <c r="O992" s="411">
        <v>0</v>
      </c>
      <c r="P992" s="412">
        <f>INT($J992*O992)</f>
        <v>0</v>
      </c>
      <c r="Q992" s="411">
        <f>+K992+M992+O992</f>
        <v>6437.8</v>
      </c>
      <c r="R992" s="412">
        <f>L992+N992+P992</f>
        <v>0</v>
      </c>
      <c r="S992" s="412"/>
      <c r="T992" s="412"/>
      <c r="U992" s="412"/>
      <c r="V992" s="409" t="s">
        <v>0</v>
      </c>
      <c r="W992" s="617" t="str">
        <f>+IF(J992&lt;0,"ng","")</f>
        <v/>
      </c>
    </row>
    <row r="993" spans="1:25" ht="24" hidden="1" customHeight="1">
      <c r="A993" s="372" t="s">
        <v>5683</v>
      </c>
      <c r="B993" s="413" t="s">
        <v>0</v>
      </c>
      <c r="C993" s="413" t="s">
        <v>1006</v>
      </c>
      <c r="D993" s="413" t="s">
        <v>1008</v>
      </c>
      <c r="E993" s="414" t="s">
        <v>729</v>
      </c>
      <c r="F993" s="415">
        <f t="shared" si="1256"/>
        <v>1</v>
      </c>
      <c r="G993" s="415">
        <f>[5]내역서!F993</f>
        <v>1</v>
      </c>
      <c r="H993" s="415">
        <v>1</v>
      </c>
      <c r="I993" s="415">
        <f t="shared" si="1257"/>
        <v>0</v>
      </c>
      <c r="J993" s="415">
        <f>내역서!F997</f>
        <v>0</v>
      </c>
      <c r="K993" s="416">
        <v>627.20000000000005</v>
      </c>
      <c r="L993" s="417">
        <f t="shared" si="1258"/>
        <v>0</v>
      </c>
      <c r="M993" s="416">
        <v>5810.6</v>
      </c>
      <c r="N993" s="417">
        <f t="shared" si="1259"/>
        <v>0</v>
      </c>
      <c r="O993" s="416">
        <v>0</v>
      </c>
      <c r="P993" s="417">
        <f t="shared" si="1260"/>
        <v>0</v>
      </c>
      <c r="Q993" s="416">
        <f t="shared" si="1261"/>
        <v>6437.8</v>
      </c>
      <c r="R993" s="417">
        <f t="shared" si="1187"/>
        <v>0</v>
      </c>
      <c r="S993" s="417">
        <f t="shared" ref="S993" si="1264">J993-J992</f>
        <v>0</v>
      </c>
      <c r="T993" s="417">
        <f t="shared" ref="T993:U993" si="1265">Q993-Q992</f>
        <v>0</v>
      </c>
      <c r="U993" s="417">
        <f t="shared" si="1265"/>
        <v>0</v>
      </c>
      <c r="V993" s="414"/>
      <c r="W993" s="619" t="str">
        <f t="shared" si="1149"/>
        <v/>
      </c>
    </row>
    <row r="994" spans="1:25" s="390" customFormat="1" ht="24" hidden="1" customHeight="1">
      <c r="A994" s="366" t="s">
        <v>5717</v>
      </c>
      <c r="B994" s="408" t="s">
        <v>0</v>
      </c>
      <c r="C994" s="408" t="s">
        <v>2590</v>
      </c>
      <c r="D994" s="408" t="s">
        <v>2593</v>
      </c>
      <c r="E994" s="409" t="s">
        <v>1860</v>
      </c>
      <c r="F994" s="410">
        <f t="shared" si="1256"/>
        <v>1</v>
      </c>
      <c r="G994" s="410">
        <f>[5]내역서!F994</f>
        <v>1</v>
      </c>
      <c r="H994" s="410">
        <v>1</v>
      </c>
      <c r="I994" s="410">
        <f>G994-H994</f>
        <v>0</v>
      </c>
      <c r="J994" s="410">
        <f>내역서!F998</f>
        <v>0</v>
      </c>
      <c r="K994" s="411">
        <v>1352</v>
      </c>
      <c r="L994" s="412">
        <f>INT($J994*K994)</f>
        <v>0</v>
      </c>
      <c r="M994" s="411">
        <v>12456.6</v>
      </c>
      <c r="N994" s="412">
        <f>INT($J994*M994)</f>
        <v>0</v>
      </c>
      <c r="O994" s="411">
        <v>0</v>
      </c>
      <c r="P994" s="412">
        <f>INT($J994*O994)</f>
        <v>0</v>
      </c>
      <c r="Q994" s="411">
        <f>+K994+M994+O994</f>
        <v>13808.6</v>
      </c>
      <c r="R994" s="412">
        <f>L994+N994+P994</f>
        <v>0</v>
      </c>
      <c r="S994" s="412"/>
      <c r="T994" s="412"/>
      <c r="U994" s="412"/>
      <c r="V994" s="409" t="s">
        <v>0</v>
      </c>
      <c r="W994" s="617" t="str">
        <f>+IF(J994&lt;0,"ng","")</f>
        <v/>
      </c>
      <c r="X994" s="711"/>
      <c r="Y994" s="646"/>
    </row>
    <row r="995" spans="1:25" s="69" customFormat="1" ht="24" hidden="1" customHeight="1">
      <c r="A995" s="372" t="s">
        <v>2072</v>
      </c>
      <c r="B995" s="413" t="s">
        <v>0</v>
      </c>
      <c r="C995" s="413" t="s">
        <v>1006</v>
      </c>
      <c r="D995" s="413" t="s">
        <v>1009</v>
      </c>
      <c r="E995" s="414" t="s">
        <v>729</v>
      </c>
      <c r="F995" s="415">
        <f t="shared" si="1256"/>
        <v>1</v>
      </c>
      <c r="G995" s="415">
        <f>[5]내역서!F995</f>
        <v>1</v>
      </c>
      <c r="H995" s="415">
        <v>1</v>
      </c>
      <c r="I995" s="415">
        <f t="shared" si="1257"/>
        <v>0</v>
      </c>
      <c r="J995" s="415">
        <f>내역서!F999</f>
        <v>0</v>
      </c>
      <c r="K995" s="416">
        <v>1352</v>
      </c>
      <c r="L995" s="417">
        <f t="shared" si="1258"/>
        <v>0</v>
      </c>
      <c r="M995" s="416">
        <v>12456.6</v>
      </c>
      <c r="N995" s="417">
        <f t="shared" si="1259"/>
        <v>0</v>
      </c>
      <c r="O995" s="416">
        <v>0</v>
      </c>
      <c r="P995" s="417">
        <f t="shared" si="1260"/>
        <v>0</v>
      </c>
      <c r="Q995" s="416">
        <f t="shared" si="1261"/>
        <v>13808.6</v>
      </c>
      <c r="R995" s="417">
        <f t="shared" si="1187"/>
        <v>0</v>
      </c>
      <c r="S995" s="417">
        <f t="shared" ref="S995" si="1266">J995-J994</f>
        <v>0</v>
      </c>
      <c r="T995" s="417">
        <f t="shared" ref="T995:U995" si="1267">Q995-Q994</f>
        <v>0</v>
      </c>
      <c r="U995" s="417">
        <f t="shared" si="1267"/>
        <v>0</v>
      </c>
      <c r="V995" s="414"/>
      <c r="W995" s="619" t="str">
        <f t="shared" si="1149"/>
        <v/>
      </c>
      <c r="X995" s="70"/>
      <c r="Y995" s="71"/>
    </row>
    <row r="996" spans="1:25" s="401" customFormat="1" ht="24" hidden="1" customHeight="1">
      <c r="A996" s="366" t="s">
        <v>2055</v>
      </c>
      <c r="B996" s="408" t="s">
        <v>0</v>
      </c>
      <c r="C996" s="408" t="s">
        <v>2594</v>
      </c>
      <c r="D996" s="408" t="s">
        <v>2584</v>
      </c>
      <c r="E996" s="409" t="s">
        <v>2585</v>
      </c>
      <c r="F996" s="410">
        <f t="shared" si="1256"/>
        <v>9</v>
      </c>
      <c r="G996" s="410">
        <f>[5]내역서!F996</f>
        <v>9</v>
      </c>
      <c r="H996" s="410">
        <v>9</v>
      </c>
      <c r="I996" s="410">
        <f>G996-H996</f>
        <v>0</v>
      </c>
      <c r="J996" s="410">
        <f>내역서!F1000</f>
        <v>0</v>
      </c>
      <c r="K996" s="411">
        <v>32253.4</v>
      </c>
      <c r="L996" s="412">
        <f>INT($J996*K996)</f>
        <v>0</v>
      </c>
      <c r="M996" s="411">
        <v>0</v>
      </c>
      <c r="N996" s="412">
        <f>INT($J996*M996)</f>
        <v>0</v>
      </c>
      <c r="O996" s="411">
        <v>7497.3</v>
      </c>
      <c r="P996" s="412">
        <f>INT($J996*O996)</f>
        <v>0</v>
      </c>
      <c r="Q996" s="411">
        <f>+K996+M996+O996</f>
        <v>39750.700000000004</v>
      </c>
      <c r="R996" s="412">
        <f>L996+N996+P996</f>
        <v>0</v>
      </c>
      <c r="S996" s="412"/>
      <c r="T996" s="412"/>
      <c r="U996" s="412"/>
      <c r="V996" s="409" t="s">
        <v>0</v>
      </c>
      <c r="W996" s="617" t="str">
        <f>+IF(J996&lt;0,"ng","")</f>
        <v/>
      </c>
    </row>
    <row r="997" spans="1:25" ht="24" hidden="1" customHeight="1">
      <c r="A997" s="372" t="s">
        <v>5683</v>
      </c>
      <c r="B997" s="413" t="s">
        <v>0</v>
      </c>
      <c r="C997" s="413" t="s">
        <v>1010</v>
      </c>
      <c r="D997" s="413" t="s">
        <v>1003</v>
      </c>
      <c r="E997" s="414" t="s">
        <v>1004</v>
      </c>
      <c r="F997" s="415">
        <f t="shared" si="1256"/>
        <v>9</v>
      </c>
      <c r="G997" s="415">
        <f>[5]내역서!F997</f>
        <v>9</v>
      </c>
      <c r="H997" s="415">
        <v>9</v>
      </c>
      <c r="I997" s="415">
        <f t="shared" si="1257"/>
        <v>0</v>
      </c>
      <c r="J997" s="415">
        <f>내역서!F1001</f>
        <v>0</v>
      </c>
      <c r="K997" s="416">
        <v>32253.4</v>
      </c>
      <c r="L997" s="417">
        <f t="shared" si="1258"/>
        <v>0</v>
      </c>
      <c r="M997" s="416">
        <v>0</v>
      </c>
      <c r="N997" s="417">
        <f t="shared" si="1259"/>
        <v>0</v>
      </c>
      <c r="O997" s="416">
        <v>7497.3</v>
      </c>
      <c r="P997" s="417">
        <f t="shared" si="1260"/>
        <v>0</v>
      </c>
      <c r="Q997" s="416">
        <f t="shared" si="1261"/>
        <v>39750.700000000004</v>
      </c>
      <c r="R997" s="417">
        <f t="shared" si="1187"/>
        <v>0</v>
      </c>
      <c r="S997" s="417">
        <f t="shared" ref="S997" si="1268">J997-J996</f>
        <v>0</v>
      </c>
      <c r="T997" s="417">
        <f t="shared" ref="T997:U997" si="1269">Q997-Q996</f>
        <v>0</v>
      </c>
      <c r="U997" s="417">
        <f t="shared" si="1269"/>
        <v>0</v>
      </c>
      <c r="V997" s="414"/>
      <c r="W997" s="619" t="str">
        <f t="shared" si="1149"/>
        <v/>
      </c>
    </row>
    <row r="998" spans="1:25" s="401" customFormat="1" ht="24" hidden="1" customHeight="1">
      <c r="A998" s="366" t="s">
        <v>2055</v>
      </c>
      <c r="B998" s="436" t="s">
        <v>2595</v>
      </c>
      <c r="C998" s="436" t="s">
        <v>2596</v>
      </c>
      <c r="D998" s="436" t="s">
        <v>0</v>
      </c>
      <c r="E998" s="437" t="s">
        <v>0</v>
      </c>
      <c r="F998" s="438">
        <v>0</v>
      </c>
      <c r="G998" s="438">
        <f>[5]내역서!F998</f>
        <v>0</v>
      </c>
      <c r="H998" s="438">
        <v>0</v>
      </c>
      <c r="I998" s="438"/>
      <c r="J998" s="438">
        <f>내역서!F1002</f>
        <v>0</v>
      </c>
      <c r="K998" s="439"/>
      <c r="L998" s="440">
        <f>L1000</f>
        <v>0</v>
      </c>
      <c r="M998" s="439"/>
      <c r="N998" s="440">
        <f>N1000</f>
        <v>0</v>
      </c>
      <c r="O998" s="439"/>
      <c r="P998" s="440">
        <f>P1000</f>
        <v>0</v>
      </c>
      <c r="Q998" s="438"/>
      <c r="R998" s="440">
        <f>R1000</f>
        <v>0</v>
      </c>
      <c r="S998" s="440"/>
      <c r="T998" s="440"/>
      <c r="U998" s="440"/>
      <c r="V998" s="441" t="s">
        <v>0</v>
      </c>
      <c r="W998" s="617" t="str">
        <f>+IF(J998&lt;0,"ng","")</f>
        <v/>
      </c>
    </row>
    <row r="999" spans="1:25" ht="24" hidden="1" customHeight="1">
      <c r="A999" s="372" t="s">
        <v>5718</v>
      </c>
      <c r="B999" s="442" t="s">
        <v>5719</v>
      </c>
      <c r="C999" s="442" t="s">
        <v>1011</v>
      </c>
      <c r="D999" s="442" t="s">
        <v>0</v>
      </c>
      <c r="E999" s="443" t="s">
        <v>0</v>
      </c>
      <c r="F999" s="444">
        <v>0</v>
      </c>
      <c r="G999" s="444">
        <f>[5]내역서!F999</f>
        <v>0</v>
      </c>
      <c r="H999" s="444">
        <v>0</v>
      </c>
      <c r="I999" s="444"/>
      <c r="J999" s="444">
        <f>내역서!F1003</f>
        <v>0</v>
      </c>
      <c r="K999" s="445"/>
      <c r="L999" s="446">
        <f>L1001</f>
        <v>0</v>
      </c>
      <c r="M999" s="445"/>
      <c r="N999" s="446">
        <f>N1001</f>
        <v>0</v>
      </c>
      <c r="O999" s="445"/>
      <c r="P999" s="446">
        <f>P1001</f>
        <v>0</v>
      </c>
      <c r="Q999" s="444"/>
      <c r="R999" s="446">
        <f>R1001</f>
        <v>0</v>
      </c>
      <c r="S999" s="446">
        <f t="shared" ref="S999" si="1270">J999-J998</f>
        <v>0</v>
      </c>
      <c r="T999" s="446">
        <f t="shared" ref="T999:U999" si="1271">Q999-Q998</f>
        <v>0</v>
      </c>
      <c r="U999" s="446">
        <f t="shared" si="1271"/>
        <v>0</v>
      </c>
      <c r="V999" s="447"/>
      <c r="W999" s="619" t="str">
        <f t="shared" si="1149"/>
        <v/>
      </c>
    </row>
    <row r="1000" spans="1:25" s="401" customFormat="1" ht="24" hidden="1" customHeight="1">
      <c r="A1000" s="366" t="s">
        <v>5679</v>
      </c>
      <c r="B1000" s="408" t="s">
        <v>0</v>
      </c>
      <c r="C1000" s="408" t="s">
        <v>2597</v>
      </c>
      <c r="D1000" s="408" t="s">
        <v>0</v>
      </c>
      <c r="E1000" s="409" t="s">
        <v>22</v>
      </c>
      <c r="F1000" s="410">
        <f>G1000</f>
        <v>64</v>
      </c>
      <c r="G1000" s="410">
        <f>[5]내역서!F1000</f>
        <v>64</v>
      </c>
      <c r="H1000" s="410">
        <v>64</v>
      </c>
      <c r="I1000" s="410">
        <f>G1000-H1000</f>
        <v>0</v>
      </c>
      <c r="J1000" s="410">
        <f>내역서!F1004</f>
        <v>0</v>
      </c>
      <c r="K1000" s="411">
        <v>43570.9</v>
      </c>
      <c r="L1000" s="412">
        <f>INT($J1000*K1000)</f>
        <v>0</v>
      </c>
      <c r="M1000" s="411">
        <v>1106.4000000000001</v>
      </c>
      <c r="N1000" s="412">
        <f>INT($J1000*M1000)</f>
        <v>0</v>
      </c>
      <c r="O1000" s="411">
        <v>162.30000000000001</v>
      </c>
      <c r="P1000" s="412">
        <f>INT($J1000*O1000)</f>
        <v>0</v>
      </c>
      <c r="Q1000" s="411">
        <f>+K1000+M1000+O1000</f>
        <v>44839.600000000006</v>
      </c>
      <c r="R1000" s="412">
        <f>L1000+N1000+P1000</f>
        <v>0</v>
      </c>
      <c r="S1000" s="412"/>
      <c r="T1000" s="412"/>
      <c r="U1000" s="412"/>
      <c r="V1000" s="409" t="s">
        <v>0</v>
      </c>
      <c r="W1000" s="617" t="str">
        <f>+IF(J1000&lt;0,"ng","")</f>
        <v/>
      </c>
    </row>
    <row r="1001" spans="1:25" ht="24" hidden="1" customHeight="1">
      <c r="A1001" s="372" t="s">
        <v>2072</v>
      </c>
      <c r="B1001" s="413" t="s">
        <v>0</v>
      </c>
      <c r="C1001" s="413" t="s">
        <v>1012</v>
      </c>
      <c r="D1001" s="413" t="s">
        <v>0</v>
      </c>
      <c r="E1001" s="414" t="s">
        <v>22</v>
      </c>
      <c r="F1001" s="415">
        <f>G1001</f>
        <v>64</v>
      </c>
      <c r="G1001" s="415">
        <f>[5]내역서!F1001</f>
        <v>64</v>
      </c>
      <c r="H1001" s="415">
        <v>64</v>
      </c>
      <c r="I1001" s="415">
        <f t="shared" ref="I1001" si="1272">G1001-H1001</f>
        <v>0</v>
      </c>
      <c r="J1001" s="415">
        <f>내역서!F1005</f>
        <v>0</v>
      </c>
      <c r="K1001" s="416">
        <v>43570.9</v>
      </c>
      <c r="L1001" s="417">
        <f>INT($J1001*K1001)</f>
        <v>0</v>
      </c>
      <c r="M1001" s="416">
        <v>1106.4000000000001</v>
      </c>
      <c r="N1001" s="417">
        <f>INT($J1001*M1001)</f>
        <v>0</v>
      </c>
      <c r="O1001" s="416">
        <v>162.30000000000001</v>
      </c>
      <c r="P1001" s="417">
        <f>INT($J1001*O1001)</f>
        <v>0</v>
      </c>
      <c r="Q1001" s="416">
        <f>+K1001+M1001+O1001</f>
        <v>44839.600000000006</v>
      </c>
      <c r="R1001" s="417">
        <f t="shared" si="1187"/>
        <v>0</v>
      </c>
      <c r="S1001" s="417">
        <f t="shared" ref="S1001" si="1273">J1001-J1000</f>
        <v>0</v>
      </c>
      <c r="T1001" s="417">
        <f t="shared" ref="T1001:U1001" si="1274">Q1001-Q1000</f>
        <v>0</v>
      </c>
      <c r="U1001" s="417">
        <f t="shared" si="1274"/>
        <v>0</v>
      </c>
      <c r="V1001" s="414"/>
      <c r="W1001" s="619" t="str">
        <f t="shared" si="1149"/>
        <v/>
      </c>
    </row>
    <row r="1002" spans="1:25" s="401" customFormat="1" ht="24" hidden="1" customHeight="1">
      <c r="A1002" s="366" t="s">
        <v>5720</v>
      </c>
      <c r="B1002" s="436" t="s">
        <v>2598</v>
      </c>
      <c r="C1002" s="436" t="s">
        <v>2599</v>
      </c>
      <c r="D1002" s="436" t="s">
        <v>0</v>
      </c>
      <c r="E1002" s="437" t="s">
        <v>0</v>
      </c>
      <c r="F1002" s="438">
        <v>0</v>
      </c>
      <c r="G1002" s="438">
        <f>[5]내역서!F1002</f>
        <v>0</v>
      </c>
      <c r="H1002" s="438">
        <v>0</v>
      </c>
      <c r="I1002" s="438"/>
      <c r="J1002" s="438">
        <f>내역서!F1006</f>
        <v>0</v>
      </c>
      <c r="K1002" s="439"/>
      <c r="L1002" s="440">
        <f>L1004</f>
        <v>0</v>
      </c>
      <c r="M1002" s="439"/>
      <c r="N1002" s="440">
        <f>N1004</f>
        <v>0</v>
      </c>
      <c r="O1002" s="439"/>
      <c r="P1002" s="440">
        <f>P1004</f>
        <v>0</v>
      </c>
      <c r="Q1002" s="438"/>
      <c r="R1002" s="440">
        <f>L1002+N1002+P1002</f>
        <v>0</v>
      </c>
      <c r="S1002" s="440"/>
      <c r="T1002" s="440"/>
      <c r="U1002" s="440"/>
      <c r="V1002" s="441" t="s">
        <v>0</v>
      </c>
      <c r="W1002" s="617" t="str">
        <f>+IF(J1002&lt;0,"ng","")</f>
        <v/>
      </c>
    </row>
    <row r="1003" spans="1:25" ht="24" hidden="1" customHeight="1">
      <c r="A1003" s="372" t="s">
        <v>2072</v>
      </c>
      <c r="B1003" s="442" t="s">
        <v>1795</v>
      </c>
      <c r="C1003" s="442" t="s">
        <v>1013</v>
      </c>
      <c r="D1003" s="442" t="s">
        <v>0</v>
      </c>
      <c r="E1003" s="443" t="s">
        <v>0</v>
      </c>
      <c r="F1003" s="444">
        <v>0</v>
      </c>
      <c r="G1003" s="444">
        <f>[5]내역서!F1003</f>
        <v>0</v>
      </c>
      <c r="H1003" s="444">
        <v>0</v>
      </c>
      <c r="I1003" s="444"/>
      <c r="J1003" s="444">
        <f>내역서!F1007</f>
        <v>0</v>
      </c>
      <c r="K1003" s="445"/>
      <c r="L1003" s="446">
        <f>L1005</f>
        <v>0</v>
      </c>
      <c r="M1003" s="445"/>
      <c r="N1003" s="446">
        <f>N1005</f>
        <v>0</v>
      </c>
      <c r="O1003" s="445"/>
      <c r="P1003" s="446">
        <f>P1005</f>
        <v>0</v>
      </c>
      <c r="Q1003" s="444"/>
      <c r="R1003" s="446">
        <f t="shared" si="1187"/>
        <v>0</v>
      </c>
      <c r="S1003" s="446">
        <f t="shared" ref="S1003" si="1275">J1003-J1002</f>
        <v>0</v>
      </c>
      <c r="T1003" s="446">
        <f t="shared" ref="T1003:U1003" si="1276">Q1003-Q1002</f>
        <v>0</v>
      </c>
      <c r="U1003" s="446">
        <f t="shared" si="1276"/>
        <v>0</v>
      </c>
      <c r="V1003" s="447"/>
      <c r="W1003" s="619" t="str">
        <f t="shared" si="1149"/>
        <v/>
      </c>
    </row>
    <row r="1004" spans="1:25" s="401" customFormat="1" ht="24" hidden="1" customHeight="1">
      <c r="A1004" s="366" t="s">
        <v>2055</v>
      </c>
      <c r="B1004" s="408" t="s">
        <v>0</v>
      </c>
      <c r="C1004" s="408" t="s">
        <v>2601</v>
      </c>
      <c r="D1004" s="408" t="s">
        <v>2602</v>
      </c>
      <c r="E1004" s="409" t="s">
        <v>1860</v>
      </c>
      <c r="F1004" s="410">
        <f>G1004</f>
        <v>1</v>
      </c>
      <c r="G1004" s="410">
        <f>[5]내역서!F1004</f>
        <v>1</v>
      </c>
      <c r="H1004" s="410">
        <v>0</v>
      </c>
      <c r="I1004" s="410">
        <f>G1004-H1004</f>
        <v>1</v>
      </c>
      <c r="J1004" s="410">
        <f>내역서!F1008</f>
        <v>0</v>
      </c>
      <c r="K1004" s="411">
        <v>0</v>
      </c>
      <c r="L1004" s="412">
        <f>INT($J1004*K1004)</f>
        <v>0</v>
      </c>
      <c r="M1004" s="411">
        <v>0</v>
      </c>
      <c r="N1004" s="412">
        <f>INT($J1004*M1004)</f>
        <v>0</v>
      </c>
      <c r="O1004" s="411">
        <v>20165245</v>
      </c>
      <c r="P1004" s="412">
        <f>INT($J1004*O1004)</f>
        <v>0</v>
      </c>
      <c r="Q1004" s="411">
        <f>+K1004+M1004+O1004</f>
        <v>20165245</v>
      </c>
      <c r="R1004" s="412">
        <f>L1004+N1004+P1004</f>
        <v>0</v>
      </c>
      <c r="S1004" s="412"/>
      <c r="T1004" s="412"/>
      <c r="U1004" s="412"/>
      <c r="V1004" s="409" t="s">
        <v>0</v>
      </c>
      <c r="W1004" s="617" t="str">
        <f>+IF(J1004&lt;0,"ng","")</f>
        <v/>
      </c>
    </row>
    <row r="1005" spans="1:25" ht="24" hidden="1" customHeight="1">
      <c r="A1005" s="372" t="s">
        <v>5721</v>
      </c>
      <c r="B1005" s="413" t="s">
        <v>0</v>
      </c>
      <c r="C1005" s="413" t="s">
        <v>1014</v>
      </c>
      <c r="D1005" s="413" t="s">
        <v>1015</v>
      </c>
      <c r="E1005" s="414" t="s">
        <v>729</v>
      </c>
      <c r="F1005" s="415">
        <f>G1005</f>
        <v>1</v>
      </c>
      <c r="G1005" s="415">
        <f>[5]내역서!F1005</f>
        <v>1</v>
      </c>
      <c r="H1005" s="415">
        <v>0</v>
      </c>
      <c r="I1005" s="415">
        <f t="shared" ref="I1005" si="1277">G1005-H1005</f>
        <v>1</v>
      </c>
      <c r="J1005" s="415">
        <f>내역서!F1009</f>
        <v>0</v>
      </c>
      <c r="K1005" s="416">
        <v>0</v>
      </c>
      <c r="L1005" s="417">
        <f>INT($J1005*K1005)</f>
        <v>0</v>
      </c>
      <c r="M1005" s="416">
        <v>0</v>
      </c>
      <c r="N1005" s="417">
        <f>INT($J1005*M1005)</f>
        <v>0</v>
      </c>
      <c r="O1005" s="416">
        <v>20165245</v>
      </c>
      <c r="P1005" s="417">
        <f>INT($J1005*O1005)</f>
        <v>0</v>
      </c>
      <c r="Q1005" s="416">
        <f>+K1005+M1005+O1005</f>
        <v>20165245</v>
      </c>
      <c r="R1005" s="417">
        <f t="shared" ref="R1005:R1091" si="1278">L1005+N1005+P1005</f>
        <v>0</v>
      </c>
      <c r="S1005" s="417">
        <f t="shared" ref="S1005" si="1279">J1005-J1004</f>
        <v>0</v>
      </c>
      <c r="T1005" s="417">
        <f t="shared" ref="T1005:U1005" si="1280">Q1005-Q1004</f>
        <v>0</v>
      </c>
      <c r="U1005" s="417">
        <f t="shared" si="1280"/>
        <v>0</v>
      </c>
      <c r="V1005" s="414"/>
      <c r="W1005" s="619" t="str">
        <f t="shared" si="1149"/>
        <v/>
      </c>
    </row>
    <row r="1006" spans="1:25" s="401" customFormat="1" ht="24" hidden="1" customHeight="1">
      <c r="A1006" s="366" t="s">
        <v>5722</v>
      </c>
      <c r="B1006" s="436" t="s">
        <v>2603</v>
      </c>
      <c r="C1006" s="436" t="s">
        <v>2604</v>
      </c>
      <c r="D1006" s="436" t="s">
        <v>0</v>
      </c>
      <c r="E1006" s="437" t="s">
        <v>0</v>
      </c>
      <c r="F1006" s="438">
        <v>0</v>
      </c>
      <c r="G1006" s="438">
        <f>[5]내역서!F1006</f>
        <v>0</v>
      </c>
      <c r="H1006" s="438">
        <v>0</v>
      </c>
      <c r="I1006" s="438"/>
      <c r="J1006" s="438">
        <f>내역서!F1010</f>
        <v>0</v>
      </c>
      <c r="K1006" s="439"/>
      <c r="L1006" s="440">
        <f>L1008+L1010</f>
        <v>0</v>
      </c>
      <c r="M1006" s="439"/>
      <c r="N1006" s="440">
        <f>N1008+N1010</f>
        <v>0</v>
      </c>
      <c r="O1006" s="439"/>
      <c r="P1006" s="440">
        <f>P1008+P1010</f>
        <v>0</v>
      </c>
      <c r="Q1006" s="438"/>
      <c r="R1006" s="440">
        <f>R1008+R1010</f>
        <v>0</v>
      </c>
      <c r="S1006" s="440"/>
      <c r="T1006" s="440"/>
      <c r="U1006" s="440"/>
      <c r="V1006" s="441" t="s">
        <v>0</v>
      </c>
      <c r="W1006" s="617" t="str">
        <f>+IF(J1006&lt;0,"ng","")</f>
        <v/>
      </c>
    </row>
    <row r="1007" spans="1:25" ht="24" hidden="1" customHeight="1">
      <c r="A1007" s="372" t="s">
        <v>5723</v>
      </c>
      <c r="B1007" s="442" t="s">
        <v>1796</v>
      </c>
      <c r="C1007" s="442" t="s">
        <v>1016</v>
      </c>
      <c r="D1007" s="442" t="s">
        <v>0</v>
      </c>
      <c r="E1007" s="443" t="s">
        <v>0</v>
      </c>
      <c r="F1007" s="444">
        <v>0</v>
      </c>
      <c r="G1007" s="444">
        <f>[5]내역서!F1007</f>
        <v>0</v>
      </c>
      <c r="H1007" s="444">
        <v>0</v>
      </c>
      <c r="I1007" s="444"/>
      <c r="J1007" s="444">
        <f>내역서!F1011</f>
        <v>0</v>
      </c>
      <c r="K1007" s="445"/>
      <c r="L1007" s="446">
        <f>L1009+L1011</f>
        <v>0</v>
      </c>
      <c r="M1007" s="445"/>
      <c r="N1007" s="446">
        <f>N1009+N1011</f>
        <v>0</v>
      </c>
      <c r="O1007" s="445"/>
      <c r="P1007" s="446">
        <f>P1009+P1011</f>
        <v>0</v>
      </c>
      <c r="Q1007" s="444"/>
      <c r="R1007" s="446">
        <f>R1009+R1011</f>
        <v>0</v>
      </c>
      <c r="S1007" s="446">
        <f t="shared" ref="S1007" si="1281">J1007-J1006</f>
        <v>0</v>
      </c>
      <c r="T1007" s="446">
        <f t="shared" ref="T1007:U1007" si="1282">Q1007-Q1006</f>
        <v>0</v>
      </c>
      <c r="U1007" s="446">
        <f t="shared" si="1282"/>
        <v>0</v>
      </c>
      <c r="V1007" s="447"/>
      <c r="W1007" s="619" t="str">
        <f t="shared" si="1149"/>
        <v/>
      </c>
    </row>
    <row r="1008" spans="1:25" s="401" customFormat="1" ht="24" hidden="1" customHeight="1">
      <c r="A1008" s="366" t="s">
        <v>2055</v>
      </c>
      <c r="B1008" s="408" t="s">
        <v>0</v>
      </c>
      <c r="C1008" s="408" t="s">
        <v>2417</v>
      </c>
      <c r="D1008" s="408" t="s">
        <v>2605</v>
      </c>
      <c r="E1008" s="409" t="s">
        <v>615</v>
      </c>
      <c r="F1008" s="410">
        <f>G1008</f>
        <v>70.89</v>
      </c>
      <c r="G1008" s="410">
        <f>[5]내역서!F1008</f>
        <v>70.89</v>
      </c>
      <c r="H1008" s="410">
        <v>47.496299999999998</v>
      </c>
      <c r="I1008" s="410">
        <f>G1008-H1008</f>
        <v>23.393700000000003</v>
      </c>
      <c r="J1008" s="410">
        <f>내역서!F1012</f>
        <v>0</v>
      </c>
      <c r="K1008" s="411">
        <v>2250.3000000000002</v>
      </c>
      <c r="L1008" s="412">
        <f t="shared" ref="L1008:L1011" si="1283">INT($J1008*K1008)</f>
        <v>0</v>
      </c>
      <c r="M1008" s="411">
        <v>18934.099999999999</v>
      </c>
      <c r="N1008" s="412">
        <f>INT($J1008*M1008)</f>
        <v>0</v>
      </c>
      <c r="O1008" s="411">
        <v>2483.6</v>
      </c>
      <c r="P1008" s="412">
        <f>INT($J1008*O1008)</f>
        <v>0</v>
      </c>
      <c r="Q1008" s="411">
        <f>+K1008+M1008+O1008</f>
        <v>23667.999999999996</v>
      </c>
      <c r="R1008" s="412">
        <f>L1008+N1008+P1008</f>
        <v>0</v>
      </c>
      <c r="S1008" s="412"/>
      <c r="T1008" s="412"/>
      <c r="U1008" s="412"/>
      <c r="V1008" s="409" t="s">
        <v>0</v>
      </c>
      <c r="W1008" s="617" t="str">
        <f>+IF(J1008&lt;0,"ng","")</f>
        <v/>
      </c>
    </row>
    <row r="1009" spans="1:23" ht="24" hidden="1" customHeight="1">
      <c r="A1009" s="372" t="s">
        <v>2072</v>
      </c>
      <c r="B1009" s="413" t="s">
        <v>0</v>
      </c>
      <c r="C1009" s="413" t="s">
        <v>889</v>
      </c>
      <c r="D1009" s="413" t="s">
        <v>1017</v>
      </c>
      <c r="E1009" s="414" t="s">
        <v>651</v>
      </c>
      <c r="F1009" s="415">
        <f>G1009</f>
        <v>70.89</v>
      </c>
      <c r="G1009" s="415">
        <f>[5]내역서!F1009</f>
        <v>70.89</v>
      </c>
      <c r="H1009" s="415">
        <v>47.496299999999998</v>
      </c>
      <c r="I1009" s="415">
        <f t="shared" ref="I1009:I1011" si="1284">G1009-H1009</f>
        <v>23.393700000000003</v>
      </c>
      <c r="J1009" s="415">
        <f>내역서!F1013</f>
        <v>0</v>
      </c>
      <c r="K1009" s="416">
        <v>2250.3000000000002</v>
      </c>
      <c r="L1009" s="417">
        <f t="shared" si="1283"/>
        <v>0</v>
      </c>
      <c r="M1009" s="416">
        <v>18934.099999999999</v>
      </c>
      <c r="N1009" s="417">
        <f>INT($J1009*M1009)</f>
        <v>0</v>
      </c>
      <c r="O1009" s="416">
        <v>2483.6</v>
      </c>
      <c r="P1009" s="417">
        <f>INT($J1009*O1009)</f>
        <v>0</v>
      </c>
      <c r="Q1009" s="416">
        <f t="shared" ref="Q1009:Q1011" si="1285">+K1009+M1009+O1009</f>
        <v>23667.999999999996</v>
      </c>
      <c r="R1009" s="417">
        <f>L1009+N1009+P1009</f>
        <v>0</v>
      </c>
      <c r="S1009" s="417">
        <f t="shared" ref="S1009" si="1286">J1009-J1008</f>
        <v>0</v>
      </c>
      <c r="T1009" s="417">
        <f t="shared" ref="T1009:U1009" si="1287">Q1009-Q1008</f>
        <v>0</v>
      </c>
      <c r="U1009" s="417">
        <f t="shared" si="1287"/>
        <v>0</v>
      </c>
      <c r="V1009" s="414"/>
      <c r="W1009" s="619" t="str">
        <f t="shared" si="1149"/>
        <v/>
      </c>
    </row>
    <row r="1010" spans="1:23" s="401" customFormat="1" ht="24" hidden="1" customHeight="1">
      <c r="A1010" s="366" t="s">
        <v>2055</v>
      </c>
      <c r="B1010" s="408" t="s">
        <v>0</v>
      </c>
      <c r="C1010" s="408" t="s">
        <v>2149</v>
      </c>
      <c r="D1010" s="408" t="s">
        <v>2150</v>
      </c>
      <c r="E1010" s="409" t="s">
        <v>2104</v>
      </c>
      <c r="F1010" s="410">
        <f>G1010</f>
        <v>141.66999999999999</v>
      </c>
      <c r="G1010" s="410">
        <f>[5]내역서!F1010</f>
        <v>141.66999999999999</v>
      </c>
      <c r="H1010" s="410">
        <v>94.918899999999994</v>
      </c>
      <c r="I1010" s="410">
        <f>G1010-H1010</f>
        <v>46.751099999999994</v>
      </c>
      <c r="J1010" s="410">
        <f>내역서!F1014</f>
        <v>0</v>
      </c>
      <c r="K1010" s="411">
        <v>11266.1</v>
      </c>
      <c r="L1010" s="412">
        <f t="shared" si="1283"/>
        <v>0</v>
      </c>
      <c r="M1010" s="411">
        <v>26287.9</v>
      </c>
      <c r="N1010" s="412">
        <f>INT($J1010*M1010)</f>
        <v>0</v>
      </c>
      <c r="O1010" s="411">
        <v>0</v>
      </c>
      <c r="P1010" s="412">
        <f>INT($J1010*O1010)</f>
        <v>0</v>
      </c>
      <c r="Q1010" s="411">
        <f>+K1010+M1010+O1010</f>
        <v>37554</v>
      </c>
      <c r="R1010" s="412">
        <f>L1010+N1010+P1010</f>
        <v>0</v>
      </c>
      <c r="S1010" s="412"/>
      <c r="T1010" s="412"/>
      <c r="U1010" s="412"/>
      <c r="V1010" s="409" t="s">
        <v>0</v>
      </c>
      <c r="W1010" s="617" t="str">
        <f>+IF(J1010&lt;0,"ng","")</f>
        <v/>
      </c>
    </row>
    <row r="1011" spans="1:23" ht="24" hidden="1" customHeight="1">
      <c r="A1011" s="372" t="s">
        <v>2072</v>
      </c>
      <c r="B1011" s="413" t="s">
        <v>0</v>
      </c>
      <c r="C1011" s="413" t="s">
        <v>693</v>
      </c>
      <c r="D1011" s="413" t="s">
        <v>694</v>
      </c>
      <c r="E1011" s="414" t="s">
        <v>671</v>
      </c>
      <c r="F1011" s="415">
        <f>G1011</f>
        <v>141.66999999999999</v>
      </c>
      <c r="G1011" s="415">
        <f>[5]내역서!F1011</f>
        <v>141.66999999999999</v>
      </c>
      <c r="H1011" s="415">
        <v>94.918899999999979</v>
      </c>
      <c r="I1011" s="415">
        <f t="shared" si="1284"/>
        <v>46.751100000000008</v>
      </c>
      <c r="J1011" s="415">
        <f>내역서!F1015</f>
        <v>0</v>
      </c>
      <c r="K1011" s="416">
        <v>11266.1</v>
      </c>
      <c r="L1011" s="417">
        <f t="shared" si="1283"/>
        <v>0</v>
      </c>
      <c r="M1011" s="416">
        <v>26287.9</v>
      </c>
      <c r="N1011" s="417">
        <f>INT($J1011*M1011)</f>
        <v>0</v>
      </c>
      <c r="O1011" s="416">
        <v>0</v>
      </c>
      <c r="P1011" s="417">
        <f>INT($J1011*O1011)</f>
        <v>0</v>
      </c>
      <c r="Q1011" s="416">
        <f t="shared" si="1285"/>
        <v>37554</v>
      </c>
      <c r="R1011" s="417">
        <f>L1011+N1011+P1011</f>
        <v>0</v>
      </c>
      <c r="S1011" s="417">
        <f t="shared" ref="S1011" si="1288">J1011-J1010</f>
        <v>0</v>
      </c>
      <c r="T1011" s="417">
        <f t="shared" ref="T1011:U1011" si="1289">Q1011-Q1010</f>
        <v>0</v>
      </c>
      <c r="U1011" s="417">
        <f t="shared" si="1289"/>
        <v>0</v>
      </c>
      <c r="V1011" s="414"/>
      <c r="W1011" s="619" t="str">
        <f t="shared" si="1149"/>
        <v/>
      </c>
    </row>
    <row r="1012" spans="1:23" s="401" customFormat="1" ht="24" hidden="1" customHeight="1">
      <c r="A1012" s="366" t="s">
        <v>2055</v>
      </c>
      <c r="B1012" s="436" t="s">
        <v>2607</v>
      </c>
      <c r="C1012" s="436" t="s">
        <v>2608</v>
      </c>
      <c r="D1012" s="436" t="s">
        <v>0</v>
      </c>
      <c r="E1012" s="437" t="s">
        <v>0</v>
      </c>
      <c r="F1012" s="438">
        <v>0</v>
      </c>
      <c r="G1012" s="438">
        <f>[5]내역서!F1012</f>
        <v>0</v>
      </c>
      <c r="H1012" s="438">
        <v>0</v>
      </c>
      <c r="I1012" s="438"/>
      <c r="J1012" s="438">
        <f>내역서!F1016</f>
        <v>0</v>
      </c>
      <c r="K1012" s="439"/>
      <c r="L1012" s="440">
        <f>SUMIF($A$1014:$A$1025,"당초",L1014:L1025)</f>
        <v>0</v>
      </c>
      <c r="M1012" s="439"/>
      <c r="N1012" s="440">
        <f>SUMIF($A$1014:$A$1025,"당초",N1014:N1025)</f>
        <v>0</v>
      </c>
      <c r="O1012" s="439"/>
      <c r="P1012" s="440">
        <f>SUMIF($A$1014:$A$1025,"당초",P1014:P1025)</f>
        <v>0</v>
      </c>
      <c r="Q1012" s="438"/>
      <c r="R1012" s="440">
        <f>SUMIF($A$1015:$A$1025,"변경",R1014:R1024)</f>
        <v>0</v>
      </c>
      <c r="S1012" s="440"/>
      <c r="T1012" s="440"/>
      <c r="U1012" s="440"/>
      <c r="V1012" s="441" t="s">
        <v>0</v>
      </c>
      <c r="W1012" s="617" t="str">
        <f>+IF(J1012&lt;0,"ng","")</f>
        <v/>
      </c>
    </row>
    <row r="1013" spans="1:23" ht="24" hidden="1" customHeight="1">
      <c r="A1013" s="372" t="s">
        <v>5724</v>
      </c>
      <c r="B1013" s="442" t="s">
        <v>5725</v>
      </c>
      <c r="C1013" s="442" t="s">
        <v>1018</v>
      </c>
      <c r="D1013" s="442" t="s">
        <v>0</v>
      </c>
      <c r="E1013" s="443" t="s">
        <v>0</v>
      </c>
      <c r="F1013" s="444">
        <v>0</v>
      </c>
      <c r="G1013" s="444">
        <f>[5]내역서!F1013</f>
        <v>0</v>
      </c>
      <c r="H1013" s="444">
        <v>0</v>
      </c>
      <c r="I1013" s="444"/>
      <c r="J1013" s="444">
        <f>내역서!F1017</f>
        <v>0</v>
      </c>
      <c r="K1013" s="445"/>
      <c r="L1013" s="446">
        <f>SUMIF($A$1014:$A$1025,"변경",L1014:L1025)</f>
        <v>0</v>
      </c>
      <c r="M1013" s="445"/>
      <c r="N1013" s="446">
        <f>SUMIF($A$1014:$A$1025,"변경",N1014:N1025)</f>
        <v>0</v>
      </c>
      <c r="O1013" s="445"/>
      <c r="P1013" s="446">
        <f>SUMIF($A$1014:$A$1025,"변경",P1014:P1025)</f>
        <v>0</v>
      </c>
      <c r="Q1013" s="444"/>
      <c r="R1013" s="446">
        <f>SUMIF($A$1015:$A$1025,"변경",R1015:R1025)</f>
        <v>0</v>
      </c>
      <c r="S1013" s="446">
        <f t="shared" ref="S1013" si="1290">J1013-J1012</f>
        <v>0</v>
      </c>
      <c r="T1013" s="446">
        <f t="shared" ref="T1013:U1013" si="1291">Q1013-Q1012</f>
        <v>0</v>
      </c>
      <c r="U1013" s="446">
        <f t="shared" si="1291"/>
        <v>0</v>
      </c>
      <c r="V1013" s="447"/>
      <c r="W1013" s="619" t="str">
        <f t="shared" si="1149"/>
        <v/>
      </c>
    </row>
    <row r="1014" spans="1:23" s="401" customFormat="1" ht="24" hidden="1" customHeight="1">
      <c r="A1014" s="366" t="s">
        <v>5726</v>
      </c>
      <c r="B1014" s="408" t="s">
        <v>0</v>
      </c>
      <c r="C1014" s="408" t="s">
        <v>2611</v>
      </c>
      <c r="D1014" s="408" t="s">
        <v>70</v>
      </c>
      <c r="E1014" s="409" t="s">
        <v>6</v>
      </c>
      <c r="F1014" s="410">
        <f>G1014</f>
        <v>8</v>
      </c>
      <c r="G1014" s="410">
        <f>[5]내역서!F1014</f>
        <v>8</v>
      </c>
      <c r="H1014" s="410">
        <v>5.36</v>
      </c>
      <c r="I1014" s="410">
        <f>G1014-H1014</f>
        <v>2.6399999999999997</v>
      </c>
      <c r="J1014" s="410">
        <f>내역서!F1018</f>
        <v>0</v>
      </c>
      <c r="K1014" s="411">
        <v>30955</v>
      </c>
      <c r="L1014" s="412">
        <f t="shared" ref="L1014:L1025" si="1292">INT($J1014*K1014)</f>
        <v>0</v>
      </c>
      <c r="M1014" s="411">
        <v>5628</v>
      </c>
      <c r="N1014" s="412">
        <f t="shared" ref="N1014:N1025" si="1293">INT($J1014*M1014)</f>
        <v>0</v>
      </c>
      <c r="O1014" s="411">
        <v>2218</v>
      </c>
      <c r="P1014" s="412">
        <f t="shared" ref="P1014:P1025" si="1294">INT($J1014*O1014)</f>
        <v>0</v>
      </c>
      <c r="Q1014" s="411">
        <f>+K1014+M1014+O1014</f>
        <v>38801</v>
      </c>
      <c r="R1014" s="412">
        <f>L1014+N1014+P1014</f>
        <v>0</v>
      </c>
      <c r="S1014" s="412"/>
      <c r="T1014" s="412"/>
      <c r="U1014" s="412"/>
      <c r="V1014" s="409" t="s">
        <v>0</v>
      </c>
      <c r="W1014" s="617" t="str">
        <f>+IF(J1014&lt;0,"ng","")</f>
        <v/>
      </c>
    </row>
    <row r="1015" spans="1:23" ht="24" hidden="1" customHeight="1">
      <c r="A1015" s="372" t="s">
        <v>5727</v>
      </c>
      <c r="B1015" s="413" t="s">
        <v>0</v>
      </c>
      <c r="C1015" s="413" t="s">
        <v>1019</v>
      </c>
      <c r="D1015" s="413" t="s">
        <v>70</v>
      </c>
      <c r="E1015" s="414" t="s">
        <v>6</v>
      </c>
      <c r="F1015" s="415">
        <f t="shared" ref="F1015:F1025" si="1295">G1015</f>
        <v>8</v>
      </c>
      <c r="G1015" s="415">
        <f>[5]내역서!F1015</f>
        <v>8</v>
      </c>
      <c r="H1015" s="415">
        <v>5.3599999999999994</v>
      </c>
      <c r="I1015" s="415">
        <f t="shared" ref="I1015:I1025" si="1296">G1015-H1015</f>
        <v>2.6400000000000006</v>
      </c>
      <c r="J1015" s="415">
        <f>내역서!F1019</f>
        <v>0</v>
      </c>
      <c r="K1015" s="416">
        <v>30955</v>
      </c>
      <c r="L1015" s="417">
        <f t="shared" si="1292"/>
        <v>0</v>
      </c>
      <c r="M1015" s="416">
        <v>5628</v>
      </c>
      <c r="N1015" s="417">
        <f t="shared" si="1293"/>
        <v>0</v>
      </c>
      <c r="O1015" s="416">
        <v>2218</v>
      </c>
      <c r="P1015" s="417">
        <f t="shared" si="1294"/>
        <v>0</v>
      </c>
      <c r="Q1015" s="416">
        <f t="shared" ref="Q1015:Q1025" si="1297">+K1015+M1015+O1015</f>
        <v>38801</v>
      </c>
      <c r="R1015" s="417">
        <f t="shared" ref="R1015:R1025" si="1298">L1015+N1015+P1015</f>
        <v>0</v>
      </c>
      <c r="S1015" s="417">
        <f t="shared" ref="S1015" si="1299">J1015-J1014</f>
        <v>0</v>
      </c>
      <c r="T1015" s="417">
        <f t="shared" ref="T1015:U1015" si="1300">Q1015-Q1014</f>
        <v>0</v>
      </c>
      <c r="U1015" s="417">
        <f t="shared" si="1300"/>
        <v>0</v>
      </c>
      <c r="V1015" s="414"/>
      <c r="W1015" s="619" t="str">
        <f t="shared" si="1149"/>
        <v/>
      </c>
    </row>
    <row r="1016" spans="1:23" s="401" customFormat="1" ht="24" hidden="1" customHeight="1">
      <c r="A1016" s="366" t="s">
        <v>2055</v>
      </c>
      <c r="B1016" s="408" t="s">
        <v>0</v>
      </c>
      <c r="C1016" s="408" t="s">
        <v>2611</v>
      </c>
      <c r="D1016" s="408" t="s">
        <v>71</v>
      </c>
      <c r="E1016" s="409" t="s">
        <v>6</v>
      </c>
      <c r="F1016" s="410">
        <f>G1016</f>
        <v>8</v>
      </c>
      <c r="G1016" s="410">
        <f>[5]내역서!F1016</f>
        <v>8</v>
      </c>
      <c r="H1016" s="410">
        <v>5.36</v>
      </c>
      <c r="I1016" s="410">
        <f>G1016-H1016</f>
        <v>2.6399999999999997</v>
      </c>
      <c r="J1016" s="410">
        <f>내역서!F1020</f>
        <v>0</v>
      </c>
      <c r="K1016" s="411">
        <v>31064</v>
      </c>
      <c r="L1016" s="412">
        <f t="shared" si="1292"/>
        <v>0</v>
      </c>
      <c r="M1016" s="411">
        <v>5628</v>
      </c>
      <c r="N1016" s="412">
        <f t="shared" si="1293"/>
        <v>0</v>
      </c>
      <c r="O1016" s="411">
        <v>2218</v>
      </c>
      <c r="P1016" s="412">
        <f t="shared" si="1294"/>
        <v>0</v>
      </c>
      <c r="Q1016" s="411">
        <f>+K1016+M1016+O1016</f>
        <v>38910</v>
      </c>
      <c r="R1016" s="412">
        <f>L1016+N1016+P1016</f>
        <v>0</v>
      </c>
      <c r="S1016" s="412"/>
      <c r="T1016" s="412"/>
      <c r="U1016" s="412"/>
      <c r="V1016" s="409" t="s">
        <v>0</v>
      </c>
      <c r="W1016" s="617" t="str">
        <f>+IF(J1016&lt;0,"ng","")</f>
        <v/>
      </c>
    </row>
    <row r="1017" spans="1:23" ht="24" hidden="1" customHeight="1">
      <c r="A1017" s="372" t="s">
        <v>2072</v>
      </c>
      <c r="B1017" s="413" t="s">
        <v>0</v>
      </c>
      <c r="C1017" s="413" t="s">
        <v>1019</v>
      </c>
      <c r="D1017" s="413" t="s">
        <v>71</v>
      </c>
      <c r="E1017" s="414" t="s">
        <v>6</v>
      </c>
      <c r="F1017" s="415">
        <f t="shared" si="1295"/>
        <v>8</v>
      </c>
      <c r="G1017" s="415">
        <f>[5]내역서!F1017</f>
        <v>8</v>
      </c>
      <c r="H1017" s="415">
        <v>5.3599999999999994</v>
      </c>
      <c r="I1017" s="415">
        <f t="shared" si="1296"/>
        <v>2.6400000000000006</v>
      </c>
      <c r="J1017" s="415">
        <f>내역서!F1021</f>
        <v>0</v>
      </c>
      <c r="K1017" s="416">
        <v>31064</v>
      </c>
      <c r="L1017" s="417">
        <f t="shared" si="1292"/>
        <v>0</v>
      </c>
      <c r="M1017" s="416">
        <v>5628</v>
      </c>
      <c r="N1017" s="417">
        <f t="shared" si="1293"/>
        <v>0</v>
      </c>
      <c r="O1017" s="416">
        <v>2218</v>
      </c>
      <c r="P1017" s="417">
        <f t="shared" si="1294"/>
        <v>0</v>
      </c>
      <c r="Q1017" s="416">
        <f t="shared" si="1297"/>
        <v>38910</v>
      </c>
      <c r="R1017" s="417">
        <f t="shared" si="1298"/>
        <v>0</v>
      </c>
      <c r="S1017" s="417">
        <f t="shared" ref="S1017" si="1301">J1017-J1016</f>
        <v>0</v>
      </c>
      <c r="T1017" s="417">
        <f t="shared" ref="T1017:U1017" si="1302">Q1017-Q1016</f>
        <v>0</v>
      </c>
      <c r="U1017" s="417">
        <f t="shared" si="1302"/>
        <v>0</v>
      </c>
      <c r="V1017" s="414"/>
      <c r="W1017" s="619" t="str">
        <f t="shared" si="1149"/>
        <v/>
      </c>
    </row>
    <row r="1018" spans="1:23" s="401" customFormat="1" ht="24" hidden="1" customHeight="1">
      <c r="A1018" s="366" t="s">
        <v>4591</v>
      </c>
      <c r="B1018" s="408" t="s">
        <v>0</v>
      </c>
      <c r="C1018" s="408" t="s">
        <v>2611</v>
      </c>
      <c r="D1018" s="408" t="s">
        <v>72</v>
      </c>
      <c r="E1018" s="409" t="s">
        <v>6</v>
      </c>
      <c r="F1018" s="410">
        <f>G1018</f>
        <v>12</v>
      </c>
      <c r="G1018" s="410">
        <f>[5]내역서!F1018</f>
        <v>12</v>
      </c>
      <c r="H1018" s="410">
        <v>8.0399999999999991</v>
      </c>
      <c r="I1018" s="410">
        <f>G1018-H1018</f>
        <v>3.9600000000000009</v>
      </c>
      <c r="J1018" s="410">
        <f>내역서!F1022</f>
        <v>0</v>
      </c>
      <c r="K1018" s="411">
        <v>32995</v>
      </c>
      <c r="L1018" s="412">
        <f t="shared" si="1292"/>
        <v>0</v>
      </c>
      <c r="M1018" s="411">
        <v>5628</v>
      </c>
      <c r="N1018" s="412">
        <f t="shared" si="1293"/>
        <v>0</v>
      </c>
      <c r="O1018" s="411">
        <v>2218</v>
      </c>
      <c r="P1018" s="412">
        <f t="shared" si="1294"/>
        <v>0</v>
      </c>
      <c r="Q1018" s="411">
        <f>+K1018+M1018+O1018</f>
        <v>40841</v>
      </c>
      <c r="R1018" s="412">
        <f>L1018+N1018+P1018</f>
        <v>0</v>
      </c>
      <c r="S1018" s="412"/>
      <c r="T1018" s="412"/>
      <c r="U1018" s="412"/>
      <c r="V1018" s="409" t="s">
        <v>0</v>
      </c>
      <c r="W1018" s="617" t="str">
        <f>+IF(J1018&lt;0,"ng","")</f>
        <v/>
      </c>
    </row>
    <row r="1019" spans="1:23" ht="24" hidden="1" customHeight="1">
      <c r="A1019" s="372" t="s">
        <v>5683</v>
      </c>
      <c r="B1019" s="413" t="s">
        <v>0</v>
      </c>
      <c r="C1019" s="413" t="s">
        <v>1019</v>
      </c>
      <c r="D1019" s="413" t="s">
        <v>72</v>
      </c>
      <c r="E1019" s="414" t="s">
        <v>6</v>
      </c>
      <c r="F1019" s="415">
        <f t="shared" si="1295"/>
        <v>12</v>
      </c>
      <c r="G1019" s="415">
        <f>[5]내역서!F1019</f>
        <v>12</v>
      </c>
      <c r="H1019" s="415">
        <v>8.0399999999999991</v>
      </c>
      <c r="I1019" s="415">
        <f t="shared" si="1296"/>
        <v>3.9600000000000009</v>
      </c>
      <c r="J1019" s="415">
        <f>내역서!F1023</f>
        <v>0</v>
      </c>
      <c r="K1019" s="416">
        <v>32995</v>
      </c>
      <c r="L1019" s="417">
        <f t="shared" si="1292"/>
        <v>0</v>
      </c>
      <c r="M1019" s="416">
        <v>5628</v>
      </c>
      <c r="N1019" s="417">
        <f t="shared" si="1293"/>
        <v>0</v>
      </c>
      <c r="O1019" s="416">
        <v>2218</v>
      </c>
      <c r="P1019" s="417">
        <f t="shared" si="1294"/>
        <v>0</v>
      </c>
      <c r="Q1019" s="416">
        <f t="shared" si="1297"/>
        <v>40841</v>
      </c>
      <c r="R1019" s="417">
        <f t="shared" si="1298"/>
        <v>0</v>
      </c>
      <c r="S1019" s="417">
        <f t="shared" ref="S1019" si="1303">J1019-J1018</f>
        <v>0</v>
      </c>
      <c r="T1019" s="417">
        <f t="shared" ref="T1019:U1019" si="1304">Q1019-Q1018</f>
        <v>0</v>
      </c>
      <c r="U1019" s="417">
        <f t="shared" si="1304"/>
        <v>0</v>
      </c>
      <c r="V1019" s="414"/>
      <c r="W1019" s="619" t="str">
        <f t="shared" si="1149"/>
        <v/>
      </c>
    </row>
    <row r="1020" spans="1:23" s="401" customFormat="1" ht="24" hidden="1" customHeight="1">
      <c r="A1020" s="366" t="s">
        <v>2055</v>
      </c>
      <c r="B1020" s="408" t="s">
        <v>0</v>
      </c>
      <c r="C1020" s="408" t="s">
        <v>2611</v>
      </c>
      <c r="D1020" s="408" t="s">
        <v>2612</v>
      </c>
      <c r="E1020" s="409" t="s">
        <v>6</v>
      </c>
      <c r="F1020" s="410">
        <f>G1020</f>
        <v>20</v>
      </c>
      <c r="G1020" s="410">
        <f>[5]내역서!F1020</f>
        <v>20</v>
      </c>
      <c r="H1020" s="410">
        <v>13.4</v>
      </c>
      <c r="I1020" s="410">
        <f>G1020-H1020</f>
        <v>6.6</v>
      </c>
      <c r="J1020" s="410">
        <f>내역서!F1024</f>
        <v>0</v>
      </c>
      <c r="K1020" s="411">
        <v>55055</v>
      </c>
      <c r="L1020" s="412">
        <f t="shared" si="1292"/>
        <v>0</v>
      </c>
      <c r="M1020" s="411">
        <v>6126</v>
      </c>
      <c r="N1020" s="412">
        <f t="shared" si="1293"/>
        <v>0</v>
      </c>
      <c r="O1020" s="411">
        <v>2218</v>
      </c>
      <c r="P1020" s="412">
        <f t="shared" si="1294"/>
        <v>0</v>
      </c>
      <c r="Q1020" s="411">
        <f>+K1020+M1020+O1020</f>
        <v>63399</v>
      </c>
      <c r="R1020" s="412">
        <f>L1020+N1020+P1020</f>
        <v>0</v>
      </c>
      <c r="S1020" s="412"/>
      <c r="T1020" s="412"/>
      <c r="U1020" s="412"/>
      <c r="V1020" s="409" t="s">
        <v>0</v>
      </c>
      <c r="W1020" s="617" t="str">
        <f>+IF(J1020&lt;0,"ng","")</f>
        <v/>
      </c>
    </row>
    <row r="1021" spans="1:23" ht="24" hidden="1" customHeight="1">
      <c r="A1021" s="372" t="s">
        <v>5683</v>
      </c>
      <c r="B1021" s="413" t="s">
        <v>0</v>
      </c>
      <c r="C1021" s="413" t="s">
        <v>1019</v>
      </c>
      <c r="D1021" s="413" t="s">
        <v>1020</v>
      </c>
      <c r="E1021" s="414" t="s">
        <v>6</v>
      </c>
      <c r="F1021" s="415">
        <f t="shared" si="1295"/>
        <v>20</v>
      </c>
      <c r="G1021" s="415">
        <f>[5]내역서!F1021</f>
        <v>20</v>
      </c>
      <c r="H1021" s="415">
        <v>13.399999999999999</v>
      </c>
      <c r="I1021" s="415">
        <f t="shared" si="1296"/>
        <v>6.6000000000000014</v>
      </c>
      <c r="J1021" s="415">
        <f>내역서!F1025</f>
        <v>0</v>
      </c>
      <c r="K1021" s="416">
        <v>55055</v>
      </c>
      <c r="L1021" s="417">
        <f t="shared" si="1292"/>
        <v>0</v>
      </c>
      <c r="M1021" s="416">
        <v>6126</v>
      </c>
      <c r="N1021" s="417">
        <f t="shared" si="1293"/>
        <v>0</v>
      </c>
      <c r="O1021" s="416">
        <v>2218</v>
      </c>
      <c r="P1021" s="417">
        <f t="shared" si="1294"/>
        <v>0</v>
      </c>
      <c r="Q1021" s="416">
        <f t="shared" si="1297"/>
        <v>63399</v>
      </c>
      <c r="R1021" s="417">
        <f t="shared" si="1298"/>
        <v>0</v>
      </c>
      <c r="S1021" s="417">
        <f t="shared" ref="S1021" si="1305">J1021-J1020</f>
        <v>0</v>
      </c>
      <c r="T1021" s="417">
        <f t="shared" ref="T1021:U1021" si="1306">Q1021-Q1020</f>
        <v>0</v>
      </c>
      <c r="U1021" s="417">
        <f t="shared" si="1306"/>
        <v>0</v>
      </c>
      <c r="V1021" s="414"/>
      <c r="W1021" s="619" t="str">
        <f t="shared" si="1149"/>
        <v/>
      </c>
    </row>
    <row r="1022" spans="1:23" s="401" customFormat="1" ht="24" hidden="1" customHeight="1">
      <c r="A1022" s="366" t="s">
        <v>5728</v>
      </c>
      <c r="B1022" s="408" t="s">
        <v>0</v>
      </c>
      <c r="C1022" s="408" t="s">
        <v>2613</v>
      </c>
      <c r="D1022" s="408" t="s">
        <v>2614</v>
      </c>
      <c r="E1022" s="409" t="s">
        <v>6</v>
      </c>
      <c r="F1022" s="410">
        <f>G1022</f>
        <v>8</v>
      </c>
      <c r="G1022" s="410">
        <f>[5]내역서!F1022</f>
        <v>8</v>
      </c>
      <c r="H1022" s="410">
        <v>5.36</v>
      </c>
      <c r="I1022" s="410">
        <f>G1022-H1022</f>
        <v>2.6399999999999997</v>
      </c>
      <c r="J1022" s="410">
        <f>내역서!F1026</f>
        <v>0</v>
      </c>
      <c r="K1022" s="411">
        <v>63775</v>
      </c>
      <c r="L1022" s="412">
        <f t="shared" si="1292"/>
        <v>0</v>
      </c>
      <c r="M1022" s="411">
        <v>6375</v>
      </c>
      <c r="N1022" s="412">
        <f t="shared" si="1293"/>
        <v>0</v>
      </c>
      <c r="O1022" s="411">
        <v>2218</v>
      </c>
      <c r="P1022" s="412">
        <f t="shared" si="1294"/>
        <v>0</v>
      </c>
      <c r="Q1022" s="411">
        <f>+K1022+M1022+O1022</f>
        <v>72368</v>
      </c>
      <c r="R1022" s="412">
        <f>L1022+N1022+P1022</f>
        <v>0</v>
      </c>
      <c r="S1022" s="412"/>
      <c r="T1022" s="412"/>
      <c r="U1022" s="412"/>
      <c r="V1022" s="409" t="s">
        <v>0</v>
      </c>
      <c r="W1022" s="617" t="str">
        <f>+IF(J1022&lt;0,"ng","")</f>
        <v/>
      </c>
    </row>
    <row r="1023" spans="1:23" ht="24" hidden="1" customHeight="1">
      <c r="A1023" s="372" t="s">
        <v>5729</v>
      </c>
      <c r="B1023" s="413" t="s">
        <v>0</v>
      </c>
      <c r="C1023" s="413" t="s">
        <v>1021</v>
      </c>
      <c r="D1023" s="413" t="s">
        <v>1022</v>
      </c>
      <c r="E1023" s="414" t="s">
        <v>6</v>
      </c>
      <c r="F1023" s="415">
        <f t="shared" si="1295"/>
        <v>8</v>
      </c>
      <c r="G1023" s="415">
        <f>[5]내역서!F1023</f>
        <v>8</v>
      </c>
      <c r="H1023" s="415">
        <v>5.3599999999999994</v>
      </c>
      <c r="I1023" s="415">
        <f t="shared" si="1296"/>
        <v>2.6400000000000006</v>
      </c>
      <c r="J1023" s="415">
        <f>내역서!F1027</f>
        <v>0</v>
      </c>
      <c r="K1023" s="416">
        <v>63775</v>
      </c>
      <c r="L1023" s="417">
        <f t="shared" si="1292"/>
        <v>0</v>
      </c>
      <c r="M1023" s="416">
        <v>6375</v>
      </c>
      <c r="N1023" s="417">
        <f t="shared" si="1293"/>
        <v>0</v>
      </c>
      <c r="O1023" s="416">
        <v>2218</v>
      </c>
      <c r="P1023" s="417">
        <f t="shared" si="1294"/>
        <v>0</v>
      </c>
      <c r="Q1023" s="416">
        <f t="shared" si="1297"/>
        <v>72368</v>
      </c>
      <c r="R1023" s="417">
        <f t="shared" si="1298"/>
        <v>0</v>
      </c>
      <c r="S1023" s="417">
        <f t="shared" ref="S1023" si="1307">J1023-J1022</f>
        <v>0</v>
      </c>
      <c r="T1023" s="417">
        <f t="shared" ref="T1023:U1023" si="1308">Q1023-Q1022</f>
        <v>0</v>
      </c>
      <c r="U1023" s="417">
        <f t="shared" si="1308"/>
        <v>0</v>
      </c>
      <c r="V1023" s="414"/>
      <c r="W1023" s="619" t="str">
        <f t="shared" si="1149"/>
        <v/>
      </c>
    </row>
    <row r="1024" spans="1:23" s="401" customFormat="1" ht="24" hidden="1" customHeight="1">
      <c r="A1024" s="366" t="s">
        <v>5730</v>
      </c>
      <c r="B1024" s="408" t="s">
        <v>0</v>
      </c>
      <c r="C1024" s="408" t="s">
        <v>2613</v>
      </c>
      <c r="D1024" s="408" t="s">
        <v>2615</v>
      </c>
      <c r="E1024" s="409" t="s">
        <v>6</v>
      </c>
      <c r="F1024" s="410">
        <f>G1024</f>
        <v>16</v>
      </c>
      <c r="G1024" s="410">
        <f>[5]내역서!F1024</f>
        <v>16</v>
      </c>
      <c r="H1024" s="410">
        <v>10.72</v>
      </c>
      <c r="I1024" s="410">
        <f>G1024-H1024</f>
        <v>5.2799999999999994</v>
      </c>
      <c r="J1024" s="410">
        <f>내역서!F1028</f>
        <v>0</v>
      </c>
      <c r="K1024" s="411">
        <v>64016</v>
      </c>
      <c r="L1024" s="412">
        <f t="shared" si="1292"/>
        <v>0</v>
      </c>
      <c r="M1024" s="411">
        <v>6375</v>
      </c>
      <c r="N1024" s="412">
        <f t="shared" si="1293"/>
        <v>0</v>
      </c>
      <c r="O1024" s="411">
        <v>2218</v>
      </c>
      <c r="P1024" s="412">
        <f t="shared" si="1294"/>
        <v>0</v>
      </c>
      <c r="Q1024" s="411">
        <f>+K1024+M1024+O1024</f>
        <v>72609</v>
      </c>
      <c r="R1024" s="412">
        <f>L1024+N1024+P1024</f>
        <v>0</v>
      </c>
      <c r="S1024" s="412"/>
      <c r="T1024" s="412"/>
      <c r="U1024" s="412"/>
      <c r="V1024" s="409" t="s">
        <v>0</v>
      </c>
      <c r="W1024" s="617" t="str">
        <f>+IF(J1024&lt;0,"ng","")</f>
        <v/>
      </c>
    </row>
    <row r="1025" spans="1:23" ht="24" hidden="1" customHeight="1">
      <c r="A1025" s="372" t="s">
        <v>5731</v>
      </c>
      <c r="B1025" s="413" t="s">
        <v>0</v>
      </c>
      <c r="C1025" s="413" t="s">
        <v>1021</v>
      </c>
      <c r="D1025" s="413" t="s">
        <v>1023</v>
      </c>
      <c r="E1025" s="414" t="s">
        <v>6</v>
      </c>
      <c r="F1025" s="415">
        <f t="shared" si="1295"/>
        <v>16</v>
      </c>
      <c r="G1025" s="415">
        <f>[5]내역서!F1025</f>
        <v>16</v>
      </c>
      <c r="H1025" s="415">
        <v>10.719999999999999</v>
      </c>
      <c r="I1025" s="415">
        <f t="shared" si="1296"/>
        <v>5.2800000000000011</v>
      </c>
      <c r="J1025" s="415">
        <f>내역서!F1029</f>
        <v>0</v>
      </c>
      <c r="K1025" s="416">
        <v>64016</v>
      </c>
      <c r="L1025" s="417">
        <f t="shared" si="1292"/>
        <v>0</v>
      </c>
      <c r="M1025" s="416">
        <v>6375</v>
      </c>
      <c r="N1025" s="417">
        <f t="shared" si="1293"/>
        <v>0</v>
      </c>
      <c r="O1025" s="416">
        <v>2218</v>
      </c>
      <c r="P1025" s="417">
        <f t="shared" si="1294"/>
        <v>0</v>
      </c>
      <c r="Q1025" s="416">
        <f t="shared" si="1297"/>
        <v>72609</v>
      </c>
      <c r="R1025" s="417">
        <f t="shared" si="1298"/>
        <v>0</v>
      </c>
      <c r="S1025" s="417">
        <f t="shared" ref="S1025" si="1309">J1025-J1024</f>
        <v>0</v>
      </c>
      <c r="T1025" s="417">
        <f t="shared" ref="T1025:U1025" si="1310">Q1025-Q1024</f>
        <v>0</v>
      </c>
      <c r="U1025" s="417">
        <f t="shared" si="1310"/>
        <v>0</v>
      </c>
      <c r="V1025" s="414"/>
      <c r="W1025" s="619" t="str">
        <f t="shared" si="1149"/>
        <v/>
      </c>
    </row>
    <row r="1026" spans="1:23" s="401" customFormat="1" ht="24" hidden="1" customHeight="1">
      <c r="A1026" s="366" t="s">
        <v>2055</v>
      </c>
      <c r="B1026" s="436" t="s">
        <v>2616</v>
      </c>
      <c r="C1026" s="436" t="s">
        <v>2617</v>
      </c>
      <c r="D1026" s="436" t="s">
        <v>0</v>
      </c>
      <c r="E1026" s="437" t="s">
        <v>0</v>
      </c>
      <c r="F1026" s="438">
        <v>0</v>
      </c>
      <c r="G1026" s="438">
        <f>[5]내역서!F1026</f>
        <v>0</v>
      </c>
      <c r="H1026" s="438">
        <v>0</v>
      </c>
      <c r="I1026" s="438"/>
      <c r="J1026" s="438">
        <f>내역서!F1030</f>
        <v>0</v>
      </c>
      <c r="K1026" s="439"/>
      <c r="L1026" s="440">
        <f>L1028</f>
        <v>0</v>
      </c>
      <c r="M1026" s="439"/>
      <c r="N1026" s="440">
        <f>N1028</f>
        <v>0</v>
      </c>
      <c r="O1026" s="439"/>
      <c r="P1026" s="440">
        <f>P1028</f>
        <v>0</v>
      </c>
      <c r="Q1026" s="438"/>
      <c r="R1026" s="440">
        <f>R1028</f>
        <v>0</v>
      </c>
      <c r="S1026" s="440"/>
      <c r="T1026" s="440"/>
      <c r="U1026" s="440"/>
      <c r="V1026" s="441" t="s">
        <v>0</v>
      </c>
      <c r="W1026" s="617" t="str">
        <f>+IF(J1026&lt;0,"ng","")</f>
        <v/>
      </c>
    </row>
    <row r="1027" spans="1:23" ht="24" hidden="1" customHeight="1">
      <c r="A1027" s="372" t="s">
        <v>2072</v>
      </c>
      <c r="B1027" s="442" t="s">
        <v>5732</v>
      </c>
      <c r="C1027" s="442" t="s">
        <v>1024</v>
      </c>
      <c r="D1027" s="442" t="s">
        <v>0</v>
      </c>
      <c r="E1027" s="443" t="s">
        <v>0</v>
      </c>
      <c r="F1027" s="444">
        <v>0</v>
      </c>
      <c r="G1027" s="444">
        <f>[5]내역서!F1027</f>
        <v>0</v>
      </c>
      <c r="H1027" s="444">
        <v>0</v>
      </c>
      <c r="I1027" s="444"/>
      <c r="J1027" s="444">
        <f>내역서!F1031</f>
        <v>0</v>
      </c>
      <c r="K1027" s="445"/>
      <c r="L1027" s="446">
        <f>L1029</f>
        <v>0</v>
      </c>
      <c r="M1027" s="445"/>
      <c r="N1027" s="446">
        <f>N1029</f>
        <v>0</v>
      </c>
      <c r="O1027" s="445"/>
      <c r="P1027" s="446">
        <f>P1029</f>
        <v>0</v>
      </c>
      <c r="Q1027" s="444"/>
      <c r="R1027" s="446">
        <f>R1029</f>
        <v>0</v>
      </c>
      <c r="S1027" s="446">
        <f t="shared" ref="S1027" si="1311">J1027-J1026</f>
        <v>0</v>
      </c>
      <c r="T1027" s="446">
        <f t="shared" ref="T1027:U1027" si="1312">Q1027-Q1026</f>
        <v>0</v>
      </c>
      <c r="U1027" s="446">
        <f t="shared" si="1312"/>
        <v>0</v>
      </c>
      <c r="V1027" s="447"/>
      <c r="W1027" s="619" t="str">
        <f t="shared" si="1149"/>
        <v/>
      </c>
    </row>
    <row r="1028" spans="1:23" s="401" customFormat="1" ht="24" hidden="1" customHeight="1">
      <c r="A1028" s="366" t="s">
        <v>5219</v>
      </c>
      <c r="B1028" s="408" t="s">
        <v>0</v>
      </c>
      <c r="C1028" s="408" t="s">
        <v>2618</v>
      </c>
      <c r="D1028" s="408" t="s">
        <v>2619</v>
      </c>
      <c r="E1028" s="409" t="s">
        <v>6</v>
      </c>
      <c r="F1028" s="410">
        <f>G1028</f>
        <v>2102</v>
      </c>
      <c r="G1028" s="410">
        <f>[5]내역서!F1028</f>
        <v>2102</v>
      </c>
      <c r="H1028" s="410">
        <v>1408.34</v>
      </c>
      <c r="I1028" s="410">
        <f>G1028-H1028</f>
        <v>693.66000000000008</v>
      </c>
      <c r="J1028" s="410">
        <f>내역서!F1032</f>
        <v>0</v>
      </c>
      <c r="K1028" s="411">
        <v>147.5</v>
      </c>
      <c r="L1028" s="412">
        <f>INT($J1028*K1028)</f>
        <v>0</v>
      </c>
      <c r="M1028" s="411">
        <v>237.6</v>
      </c>
      <c r="N1028" s="412">
        <f>INT($J1028*M1028)</f>
        <v>0</v>
      </c>
      <c r="O1028" s="411">
        <v>0</v>
      </c>
      <c r="P1028" s="412">
        <f>INT($J1028*O1028)</f>
        <v>0</v>
      </c>
      <c r="Q1028" s="411">
        <f>+K1028+M1028+O1028</f>
        <v>385.1</v>
      </c>
      <c r="R1028" s="412">
        <f>L1028+N1028+P1028</f>
        <v>0</v>
      </c>
      <c r="S1028" s="412"/>
      <c r="T1028" s="412"/>
      <c r="U1028" s="412"/>
      <c r="V1028" s="409" t="s">
        <v>0</v>
      </c>
      <c r="W1028" s="617" t="str">
        <f>+IF(J1028&lt;0,"ng","")</f>
        <v/>
      </c>
    </row>
    <row r="1029" spans="1:23" ht="24" hidden="1" customHeight="1">
      <c r="A1029" s="372" t="s">
        <v>2072</v>
      </c>
      <c r="B1029" s="413" t="s">
        <v>0</v>
      </c>
      <c r="C1029" s="413" t="s">
        <v>1025</v>
      </c>
      <c r="D1029" s="413" t="s">
        <v>1026</v>
      </c>
      <c r="E1029" s="414" t="s">
        <v>6</v>
      </c>
      <c r="F1029" s="415">
        <f>G1029</f>
        <v>2102</v>
      </c>
      <c r="G1029" s="415">
        <f>[5]내역서!F1029</f>
        <v>2102</v>
      </c>
      <c r="H1029" s="415">
        <v>1408.34</v>
      </c>
      <c r="I1029" s="415">
        <f t="shared" ref="I1029" si="1313">G1029-H1029</f>
        <v>693.66000000000008</v>
      </c>
      <c r="J1029" s="415">
        <f>내역서!F1033</f>
        <v>0</v>
      </c>
      <c r="K1029" s="416">
        <v>147.5</v>
      </c>
      <c r="L1029" s="417">
        <f>INT($J1029*K1029)</f>
        <v>0</v>
      </c>
      <c r="M1029" s="416">
        <v>237.6</v>
      </c>
      <c r="N1029" s="417">
        <f>INT($J1029*M1029)</f>
        <v>0</v>
      </c>
      <c r="O1029" s="416">
        <v>0</v>
      </c>
      <c r="P1029" s="417">
        <f>INT($J1029*O1029)</f>
        <v>0</v>
      </c>
      <c r="Q1029" s="416">
        <f>+K1029+M1029+O1029</f>
        <v>385.1</v>
      </c>
      <c r="R1029" s="417">
        <f>L1029+N1029+P1029</f>
        <v>0</v>
      </c>
      <c r="S1029" s="417">
        <f t="shared" ref="S1029" si="1314">J1029-J1028</f>
        <v>0</v>
      </c>
      <c r="T1029" s="417">
        <f t="shared" ref="T1029:U1029" si="1315">Q1029-Q1028</f>
        <v>0</v>
      </c>
      <c r="U1029" s="417">
        <f t="shared" si="1315"/>
        <v>0</v>
      </c>
      <c r="V1029" s="414"/>
      <c r="W1029" s="619" t="str">
        <f t="shared" si="1149"/>
        <v/>
      </c>
    </row>
    <row r="1030" spans="1:23" s="401" customFormat="1" ht="24" hidden="1" customHeight="1">
      <c r="A1030" s="366" t="s">
        <v>5371</v>
      </c>
      <c r="B1030" s="436" t="s">
        <v>2620</v>
      </c>
      <c r="C1030" s="436" t="s">
        <v>2621</v>
      </c>
      <c r="D1030" s="436" t="s">
        <v>0</v>
      </c>
      <c r="E1030" s="437" t="s">
        <v>0</v>
      </c>
      <c r="F1030" s="438">
        <v>0</v>
      </c>
      <c r="G1030" s="438">
        <f>[5]내역서!F1030</f>
        <v>0</v>
      </c>
      <c r="H1030" s="438">
        <v>0</v>
      </c>
      <c r="I1030" s="438"/>
      <c r="J1030" s="438">
        <f>내역서!F1034</f>
        <v>0</v>
      </c>
      <c r="K1030" s="439"/>
      <c r="L1030" s="440">
        <f>L1032+L1034</f>
        <v>0</v>
      </c>
      <c r="M1030" s="439"/>
      <c r="N1030" s="440">
        <f>N1032+N1034</f>
        <v>0</v>
      </c>
      <c r="O1030" s="439"/>
      <c r="P1030" s="440">
        <f>P1032+P1034</f>
        <v>0</v>
      </c>
      <c r="Q1030" s="438"/>
      <c r="R1030" s="440">
        <f>R1032+R1034</f>
        <v>0</v>
      </c>
      <c r="S1030" s="440"/>
      <c r="T1030" s="440"/>
      <c r="U1030" s="440"/>
      <c r="V1030" s="441" t="s">
        <v>0</v>
      </c>
      <c r="W1030" s="617" t="str">
        <f>+IF(J1030&lt;0,"ng","")</f>
        <v/>
      </c>
    </row>
    <row r="1031" spans="1:23" ht="24" hidden="1" customHeight="1">
      <c r="A1031" s="372" t="s">
        <v>2072</v>
      </c>
      <c r="B1031" s="442" t="s">
        <v>1798</v>
      </c>
      <c r="C1031" s="442" t="s">
        <v>1027</v>
      </c>
      <c r="D1031" s="442" t="s">
        <v>0</v>
      </c>
      <c r="E1031" s="443" t="s">
        <v>0</v>
      </c>
      <c r="F1031" s="444">
        <v>0</v>
      </c>
      <c r="G1031" s="444">
        <f>[5]내역서!F1031</f>
        <v>0</v>
      </c>
      <c r="H1031" s="444">
        <v>0</v>
      </c>
      <c r="I1031" s="444"/>
      <c r="J1031" s="444">
        <f>내역서!F1035</f>
        <v>0</v>
      </c>
      <c r="K1031" s="445"/>
      <c r="L1031" s="446">
        <f>L1033+L1035</f>
        <v>0</v>
      </c>
      <c r="M1031" s="445"/>
      <c r="N1031" s="446">
        <f>N1033+N1035</f>
        <v>0</v>
      </c>
      <c r="O1031" s="445"/>
      <c r="P1031" s="446">
        <f>P1033+P1035</f>
        <v>0</v>
      </c>
      <c r="Q1031" s="444"/>
      <c r="R1031" s="446">
        <f>R1033+R1035</f>
        <v>0</v>
      </c>
      <c r="S1031" s="446">
        <f t="shared" ref="S1031" si="1316">J1031-J1030</f>
        <v>0</v>
      </c>
      <c r="T1031" s="446">
        <f t="shared" ref="T1031:U1031" si="1317">Q1031-Q1030</f>
        <v>0</v>
      </c>
      <c r="U1031" s="446">
        <f t="shared" si="1317"/>
        <v>0</v>
      </c>
      <c r="V1031" s="447"/>
      <c r="W1031" s="619" t="str">
        <f t="shared" si="1149"/>
        <v/>
      </c>
    </row>
    <row r="1032" spans="1:23" s="401" customFormat="1" ht="24" hidden="1" customHeight="1">
      <c r="A1032" s="366" t="s">
        <v>5219</v>
      </c>
      <c r="B1032" s="408" t="s">
        <v>0</v>
      </c>
      <c r="C1032" s="408" t="s">
        <v>2622</v>
      </c>
      <c r="D1032" s="408" t="s">
        <v>2623</v>
      </c>
      <c r="E1032" s="409" t="s">
        <v>2624</v>
      </c>
      <c r="F1032" s="410">
        <f>G1032</f>
        <v>134</v>
      </c>
      <c r="G1032" s="410">
        <f>[5]내역서!F1032</f>
        <v>134</v>
      </c>
      <c r="H1032" s="410">
        <v>89.78</v>
      </c>
      <c r="I1032" s="410">
        <f>G1032-H1032</f>
        <v>44.22</v>
      </c>
      <c r="J1032" s="410">
        <f>내역서!F1036</f>
        <v>0</v>
      </c>
      <c r="K1032" s="411">
        <v>0</v>
      </c>
      <c r="L1032" s="412">
        <f>INT($J1032*K1032)</f>
        <v>0</v>
      </c>
      <c r="M1032" s="411">
        <v>0</v>
      </c>
      <c r="N1032" s="412">
        <f>INT($J1032*M1032)</f>
        <v>0</v>
      </c>
      <c r="O1032" s="411">
        <v>960</v>
      </c>
      <c r="P1032" s="412">
        <f t="shared" ref="P1032:P1035" si="1318">INT($J1032*O1032)</f>
        <v>0</v>
      </c>
      <c r="Q1032" s="411">
        <f>+K1032+M1032+O1032</f>
        <v>960</v>
      </c>
      <c r="R1032" s="412">
        <f>L1032+N1032+P1032</f>
        <v>0</v>
      </c>
      <c r="S1032" s="412"/>
      <c r="T1032" s="412"/>
      <c r="U1032" s="412"/>
      <c r="V1032" s="409" t="s">
        <v>0</v>
      </c>
      <c r="W1032" s="617" t="str">
        <f>+IF(J1032&lt;0,"ng","")</f>
        <v/>
      </c>
    </row>
    <row r="1033" spans="1:23" ht="24" hidden="1" customHeight="1">
      <c r="A1033" s="372" t="s">
        <v>5733</v>
      </c>
      <c r="B1033" s="413" t="s">
        <v>0</v>
      </c>
      <c r="C1033" s="413" t="s">
        <v>1028</v>
      </c>
      <c r="D1033" s="413" t="s">
        <v>1029</v>
      </c>
      <c r="E1033" s="414" t="s">
        <v>1030</v>
      </c>
      <c r="F1033" s="415">
        <f>G1033</f>
        <v>134</v>
      </c>
      <c r="G1033" s="415">
        <f>[5]내역서!F1033</f>
        <v>134</v>
      </c>
      <c r="H1033" s="415">
        <v>89.78</v>
      </c>
      <c r="I1033" s="415">
        <f t="shared" ref="I1033:I1035" si="1319">G1033-H1033</f>
        <v>44.22</v>
      </c>
      <c r="J1033" s="415">
        <f>내역서!F1037</f>
        <v>0</v>
      </c>
      <c r="K1033" s="416">
        <v>0</v>
      </c>
      <c r="L1033" s="417">
        <f>INT($J1033*K1033)</f>
        <v>0</v>
      </c>
      <c r="M1033" s="416">
        <v>0</v>
      </c>
      <c r="N1033" s="417">
        <f>INT($J1033*M1033)</f>
        <v>0</v>
      </c>
      <c r="O1033" s="416">
        <v>960</v>
      </c>
      <c r="P1033" s="417">
        <f t="shared" si="1318"/>
        <v>0</v>
      </c>
      <c r="Q1033" s="416">
        <f t="shared" ref="Q1033:Q1035" si="1320">+K1033+M1033+O1033</f>
        <v>960</v>
      </c>
      <c r="R1033" s="417">
        <f>L1033+N1033+P1033</f>
        <v>0</v>
      </c>
      <c r="S1033" s="417">
        <f t="shared" ref="S1033" si="1321">J1033-J1032</f>
        <v>0</v>
      </c>
      <c r="T1033" s="417">
        <f t="shared" ref="T1033:U1033" si="1322">Q1033-Q1032</f>
        <v>0</v>
      </c>
      <c r="U1033" s="417">
        <f t="shared" si="1322"/>
        <v>0</v>
      </c>
      <c r="V1033" s="414"/>
      <c r="W1033" s="619" t="str">
        <f t="shared" si="1149"/>
        <v/>
      </c>
    </row>
    <row r="1034" spans="1:23" s="401" customFormat="1" ht="24" hidden="1" customHeight="1">
      <c r="A1034" s="366" t="s">
        <v>5219</v>
      </c>
      <c r="B1034" s="408" t="s">
        <v>0</v>
      </c>
      <c r="C1034" s="408" t="s">
        <v>2625</v>
      </c>
      <c r="D1034" s="408" t="s">
        <v>0</v>
      </c>
      <c r="E1034" s="409" t="s">
        <v>2624</v>
      </c>
      <c r="F1034" s="410">
        <f>G1034</f>
        <v>1072</v>
      </c>
      <c r="G1034" s="410">
        <f>[5]내역서!F1034</f>
        <v>1072</v>
      </c>
      <c r="H1034" s="410">
        <v>718.24</v>
      </c>
      <c r="I1034" s="410">
        <f>G1034-H1034</f>
        <v>353.76</v>
      </c>
      <c r="J1034" s="410">
        <f>내역서!F1038</f>
        <v>0</v>
      </c>
      <c r="K1034" s="411">
        <v>0</v>
      </c>
      <c r="L1034" s="412">
        <f>INT($J1034*K1034)</f>
        <v>0</v>
      </c>
      <c r="M1034" s="411">
        <v>0</v>
      </c>
      <c r="N1034" s="412">
        <f>INT($J1034*M1034)</f>
        <v>0</v>
      </c>
      <c r="O1034" s="411">
        <v>5940</v>
      </c>
      <c r="P1034" s="412">
        <f t="shared" si="1318"/>
        <v>0</v>
      </c>
      <c r="Q1034" s="411">
        <f>+K1034+M1034+O1034</f>
        <v>5940</v>
      </c>
      <c r="R1034" s="412">
        <f>L1034+N1034+P1034</f>
        <v>0</v>
      </c>
      <c r="S1034" s="412"/>
      <c r="T1034" s="412"/>
      <c r="U1034" s="412"/>
      <c r="V1034" s="409" t="s">
        <v>0</v>
      </c>
      <c r="W1034" s="617" t="str">
        <f>+IF(J1034&lt;0,"ng","")</f>
        <v/>
      </c>
    </row>
    <row r="1035" spans="1:23" ht="24" hidden="1" customHeight="1">
      <c r="A1035" s="372" t="s">
        <v>5231</v>
      </c>
      <c r="B1035" s="413" t="s">
        <v>0</v>
      </c>
      <c r="C1035" s="413" t="s">
        <v>1031</v>
      </c>
      <c r="D1035" s="413" t="s">
        <v>0</v>
      </c>
      <c r="E1035" s="414" t="s">
        <v>1030</v>
      </c>
      <c r="F1035" s="415">
        <f>G1035</f>
        <v>1072</v>
      </c>
      <c r="G1035" s="415">
        <f>[5]내역서!F1035</f>
        <v>1072</v>
      </c>
      <c r="H1035" s="415">
        <v>718.24</v>
      </c>
      <c r="I1035" s="415">
        <f t="shared" si="1319"/>
        <v>353.76</v>
      </c>
      <c r="J1035" s="415">
        <f>내역서!F1039</f>
        <v>0</v>
      </c>
      <c r="K1035" s="416">
        <v>0</v>
      </c>
      <c r="L1035" s="417">
        <f>INT($J1035*K1035)</f>
        <v>0</v>
      </c>
      <c r="M1035" s="416">
        <v>0</v>
      </c>
      <c r="N1035" s="417">
        <f>INT($J1035*M1035)</f>
        <v>0</v>
      </c>
      <c r="O1035" s="416">
        <v>5940</v>
      </c>
      <c r="P1035" s="417">
        <f t="shared" si="1318"/>
        <v>0</v>
      </c>
      <c r="Q1035" s="416">
        <f t="shared" si="1320"/>
        <v>5940</v>
      </c>
      <c r="R1035" s="417">
        <f>L1035+N1035+P1035</f>
        <v>0</v>
      </c>
      <c r="S1035" s="417">
        <f t="shared" ref="S1035" si="1323">J1035-J1034</f>
        <v>0</v>
      </c>
      <c r="T1035" s="417">
        <f t="shared" ref="T1035:U1035" si="1324">Q1035-Q1034</f>
        <v>0</v>
      </c>
      <c r="U1035" s="417">
        <f t="shared" si="1324"/>
        <v>0</v>
      </c>
      <c r="V1035" s="414"/>
      <c r="W1035" s="619" t="str">
        <f t="shared" si="1149"/>
        <v/>
      </c>
    </row>
    <row r="1036" spans="1:23" s="401" customFormat="1" ht="24" hidden="1" customHeight="1">
      <c r="A1036" s="366" t="s">
        <v>5734</v>
      </c>
      <c r="B1036" s="436" t="s">
        <v>2626</v>
      </c>
      <c r="C1036" s="436" t="s">
        <v>2627</v>
      </c>
      <c r="D1036" s="436" t="s">
        <v>0</v>
      </c>
      <c r="E1036" s="437" t="s">
        <v>0</v>
      </c>
      <c r="F1036" s="438">
        <v>0</v>
      </c>
      <c r="G1036" s="438">
        <f>[5]내역서!F1036</f>
        <v>0</v>
      </c>
      <c r="H1036" s="438">
        <v>0</v>
      </c>
      <c r="I1036" s="438"/>
      <c r="J1036" s="438">
        <f>내역서!F1040</f>
        <v>0</v>
      </c>
      <c r="K1036" s="439"/>
      <c r="L1036" s="440">
        <f>L1038+L1040</f>
        <v>0</v>
      </c>
      <c r="M1036" s="439"/>
      <c r="N1036" s="440">
        <f>N1038+N1040</f>
        <v>0</v>
      </c>
      <c r="O1036" s="439"/>
      <c r="P1036" s="440">
        <f>P1038+P1040</f>
        <v>0</v>
      </c>
      <c r="Q1036" s="438"/>
      <c r="R1036" s="440">
        <f>R1038+R1040</f>
        <v>0</v>
      </c>
      <c r="S1036" s="440"/>
      <c r="T1036" s="440"/>
      <c r="U1036" s="440"/>
      <c r="V1036" s="441" t="s">
        <v>0</v>
      </c>
      <c r="W1036" s="617" t="str">
        <f>+IF(J1036&lt;0,"ng","")</f>
        <v/>
      </c>
    </row>
    <row r="1037" spans="1:23" ht="24" hidden="1" customHeight="1">
      <c r="A1037" s="372" t="s">
        <v>2072</v>
      </c>
      <c r="B1037" s="442" t="s">
        <v>5735</v>
      </c>
      <c r="C1037" s="442" t="s">
        <v>1032</v>
      </c>
      <c r="D1037" s="442" t="s">
        <v>0</v>
      </c>
      <c r="E1037" s="443" t="s">
        <v>0</v>
      </c>
      <c r="F1037" s="444">
        <v>0</v>
      </c>
      <c r="G1037" s="444">
        <f>[5]내역서!F1037</f>
        <v>0</v>
      </c>
      <c r="H1037" s="444">
        <v>0</v>
      </c>
      <c r="I1037" s="444"/>
      <c r="J1037" s="444">
        <f>내역서!F1041</f>
        <v>0</v>
      </c>
      <c r="K1037" s="445"/>
      <c r="L1037" s="446">
        <f>L1039+L1041</f>
        <v>0</v>
      </c>
      <c r="M1037" s="445"/>
      <c r="N1037" s="446">
        <f>N1039+N1041</f>
        <v>0</v>
      </c>
      <c r="O1037" s="445"/>
      <c r="P1037" s="446">
        <f>P1039+P1041</f>
        <v>0</v>
      </c>
      <c r="Q1037" s="444"/>
      <c r="R1037" s="446">
        <f>R1039+R1041</f>
        <v>0</v>
      </c>
      <c r="S1037" s="446">
        <f t="shared" ref="S1037" si="1325">J1037-J1036</f>
        <v>0</v>
      </c>
      <c r="T1037" s="446">
        <f t="shared" ref="T1037:U1037" si="1326">Q1037-Q1036</f>
        <v>0</v>
      </c>
      <c r="U1037" s="446">
        <f t="shared" si="1326"/>
        <v>0</v>
      </c>
      <c r="V1037" s="447"/>
      <c r="W1037" s="619" t="str">
        <f t="shared" si="1149"/>
        <v/>
      </c>
    </row>
    <row r="1038" spans="1:23" s="401" customFormat="1" ht="24" hidden="1" customHeight="1">
      <c r="A1038" s="366" t="s">
        <v>5736</v>
      </c>
      <c r="B1038" s="408" t="s">
        <v>0</v>
      </c>
      <c r="C1038" s="408" t="s">
        <v>2629</v>
      </c>
      <c r="D1038" s="408" t="s">
        <v>0</v>
      </c>
      <c r="E1038" s="409" t="s">
        <v>308</v>
      </c>
      <c r="F1038" s="410">
        <f>G1038</f>
        <v>1</v>
      </c>
      <c r="G1038" s="410">
        <f>[5]내역서!F1038</f>
        <v>1</v>
      </c>
      <c r="H1038" s="410">
        <v>0.17399999999999999</v>
      </c>
      <c r="I1038" s="410">
        <f>G1038-H1038</f>
        <v>0.82600000000000007</v>
      </c>
      <c r="J1038" s="410">
        <f>내역서!F1042</f>
        <v>0</v>
      </c>
      <c r="K1038" s="411">
        <v>0</v>
      </c>
      <c r="L1038" s="412">
        <f>INT($J1038*K1038)</f>
        <v>0</v>
      </c>
      <c r="M1038" s="411">
        <v>0</v>
      </c>
      <c r="N1038" s="412">
        <f>INT($J1038*M1038)</f>
        <v>0</v>
      </c>
      <c r="O1038" s="411">
        <v>213000000</v>
      </c>
      <c r="P1038" s="412">
        <f>INT($J1038*O1038)</f>
        <v>0</v>
      </c>
      <c r="Q1038" s="411">
        <f>+K1038+M1038+O1038</f>
        <v>213000000</v>
      </c>
      <c r="R1038" s="412">
        <f>L1038+N1038+P1038</f>
        <v>0</v>
      </c>
      <c r="S1038" s="412"/>
      <c r="T1038" s="412"/>
      <c r="U1038" s="412"/>
      <c r="V1038" s="409" t="s">
        <v>0</v>
      </c>
      <c r="W1038" s="617" t="str">
        <f>+IF(J1038&lt;0,"ng","")</f>
        <v/>
      </c>
    </row>
    <row r="1039" spans="1:23" ht="24" hidden="1" customHeight="1">
      <c r="A1039" s="372" t="s">
        <v>5737</v>
      </c>
      <c r="B1039" s="413" t="s">
        <v>0</v>
      </c>
      <c r="C1039" s="413" t="s">
        <v>1033</v>
      </c>
      <c r="D1039" s="413" t="s">
        <v>0</v>
      </c>
      <c r="E1039" s="414" t="s">
        <v>1034</v>
      </c>
      <c r="F1039" s="415">
        <f>G1039</f>
        <v>1</v>
      </c>
      <c r="G1039" s="415">
        <f>[5]내역서!F1039</f>
        <v>1</v>
      </c>
      <c r="H1039" s="415">
        <v>0.17400000000000004</v>
      </c>
      <c r="I1039" s="415">
        <f t="shared" ref="I1039:I1041" si="1327">G1039-H1039</f>
        <v>0.82599999999999996</v>
      </c>
      <c r="J1039" s="415">
        <f>내역서!F1043</f>
        <v>0</v>
      </c>
      <c r="K1039" s="416">
        <v>0</v>
      </c>
      <c r="L1039" s="417">
        <f>INT($J1039*K1039)</f>
        <v>0</v>
      </c>
      <c r="M1039" s="416">
        <v>0</v>
      </c>
      <c r="N1039" s="417">
        <f>INT($J1039*M1039)</f>
        <v>0</v>
      </c>
      <c r="O1039" s="416">
        <v>213000000</v>
      </c>
      <c r="P1039" s="417">
        <f>INT($J1039*O1039)</f>
        <v>0</v>
      </c>
      <c r="Q1039" s="416">
        <f t="shared" ref="Q1039:Q1041" si="1328">+K1039+M1039+O1039</f>
        <v>213000000</v>
      </c>
      <c r="R1039" s="417">
        <f t="shared" si="1278"/>
        <v>0</v>
      </c>
      <c r="S1039" s="417">
        <f t="shared" ref="S1039" si="1329">J1039-J1038</f>
        <v>0</v>
      </c>
      <c r="T1039" s="417">
        <f t="shared" ref="T1039:U1039" si="1330">Q1039-Q1038</f>
        <v>0</v>
      </c>
      <c r="U1039" s="417">
        <f t="shared" si="1330"/>
        <v>0</v>
      </c>
      <c r="V1039" s="414"/>
      <c r="W1039" s="619" t="str">
        <f t="shared" si="1149"/>
        <v/>
      </c>
    </row>
    <row r="1040" spans="1:23" s="401" customFormat="1" ht="24" hidden="1" customHeight="1">
      <c r="A1040" s="366" t="s">
        <v>2055</v>
      </c>
      <c r="B1040" s="408" t="s">
        <v>0</v>
      </c>
      <c r="C1040" s="408" t="s">
        <v>2630</v>
      </c>
      <c r="D1040" s="408" t="s">
        <v>0</v>
      </c>
      <c r="E1040" s="409" t="s">
        <v>2341</v>
      </c>
      <c r="F1040" s="410">
        <f>G1040</f>
        <v>6</v>
      </c>
      <c r="G1040" s="410">
        <f>[5]내역서!F1040</f>
        <v>6</v>
      </c>
      <c r="H1040" s="410">
        <v>2</v>
      </c>
      <c r="I1040" s="410">
        <f>G1040-H1040</f>
        <v>4</v>
      </c>
      <c r="J1040" s="410">
        <f>내역서!F1044</f>
        <v>0</v>
      </c>
      <c r="K1040" s="411">
        <v>0</v>
      </c>
      <c r="L1040" s="412">
        <f>INT($J1040*K1040)</f>
        <v>0</v>
      </c>
      <c r="M1040" s="411">
        <v>0</v>
      </c>
      <c r="N1040" s="412">
        <f>INT($J1040*M1040)</f>
        <v>0</v>
      </c>
      <c r="O1040" s="411">
        <v>1000000</v>
      </c>
      <c r="P1040" s="412">
        <f>INT($J1040*O1040)</f>
        <v>0</v>
      </c>
      <c r="Q1040" s="411">
        <f>+K1040+M1040+O1040</f>
        <v>1000000</v>
      </c>
      <c r="R1040" s="412">
        <f>L1040+N1040+P1040</f>
        <v>0</v>
      </c>
      <c r="S1040" s="412"/>
      <c r="T1040" s="412"/>
      <c r="U1040" s="412"/>
      <c r="V1040" s="409" t="s">
        <v>0</v>
      </c>
      <c r="W1040" s="617" t="str">
        <f>+IF(J1040&lt;0,"ng","")</f>
        <v/>
      </c>
    </row>
    <row r="1041" spans="1:23" ht="24" hidden="1" customHeight="1">
      <c r="A1041" s="372" t="s">
        <v>5738</v>
      </c>
      <c r="B1041" s="413" t="s">
        <v>0</v>
      </c>
      <c r="C1041" s="413" t="s">
        <v>1035</v>
      </c>
      <c r="D1041" s="413" t="s">
        <v>0</v>
      </c>
      <c r="E1041" s="414" t="s">
        <v>829</v>
      </c>
      <c r="F1041" s="415">
        <f>G1041</f>
        <v>6</v>
      </c>
      <c r="G1041" s="415">
        <f>[5]내역서!F1041</f>
        <v>6</v>
      </c>
      <c r="H1041" s="415">
        <v>2</v>
      </c>
      <c r="I1041" s="415">
        <f t="shared" si="1327"/>
        <v>4</v>
      </c>
      <c r="J1041" s="415">
        <f>내역서!F1045</f>
        <v>0</v>
      </c>
      <c r="K1041" s="416">
        <v>0</v>
      </c>
      <c r="L1041" s="417">
        <f>INT($J1041*K1041)</f>
        <v>0</v>
      </c>
      <c r="M1041" s="416">
        <v>0</v>
      </c>
      <c r="N1041" s="417">
        <f>INT($J1041*M1041)</f>
        <v>0</v>
      </c>
      <c r="O1041" s="416">
        <v>1000000</v>
      </c>
      <c r="P1041" s="417">
        <f>INT($J1041*O1041)</f>
        <v>0</v>
      </c>
      <c r="Q1041" s="416">
        <f t="shared" si="1328"/>
        <v>1000000</v>
      </c>
      <c r="R1041" s="417">
        <f t="shared" si="1278"/>
        <v>0</v>
      </c>
      <c r="S1041" s="417">
        <f t="shared" ref="S1041" si="1331">J1041-J1040</f>
        <v>0</v>
      </c>
      <c r="T1041" s="417">
        <f t="shared" ref="T1041:U1041" si="1332">Q1041-Q1040</f>
        <v>0</v>
      </c>
      <c r="U1041" s="417">
        <f t="shared" si="1332"/>
        <v>0</v>
      </c>
      <c r="V1041" s="414"/>
      <c r="W1041" s="619" t="str">
        <f t="shared" si="1149"/>
        <v/>
      </c>
    </row>
    <row r="1042" spans="1:23" s="401" customFormat="1" ht="24" hidden="1" customHeight="1">
      <c r="A1042" s="366" t="s">
        <v>5219</v>
      </c>
      <c r="B1042" s="436" t="s">
        <v>2631</v>
      </c>
      <c r="C1042" s="436" t="s">
        <v>2632</v>
      </c>
      <c r="D1042" s="436" t="s">
        <v>0</v>
      </c>
      <c r="E1042" s="437" t="s">
        <v>0</v>
      </c>
      <c r="F1042" s="438">
        <v>0</v>
      </c>
      <c r="G1042" s="438">
        <f>[5]내역서!F1042</f>
        <v>0</v>
      </c>
      <c r="H1042" s="438">
        <v>0</v>
      </c>
      <c r="I1042" s="438"/>
      <c r="J1042" s="438">
        <f>내역서!F1046</f>
        <v>0</v>
      </c>
      <c r="K1042" s="439"/>
      <c r="L1042" s="440">
        <f>L1044</f>
        <v>0</v>
      </c>
      <c r="M1042" s="439"/>
      <c r="N1042" s="440">
        <f>N1044</f>
        <v>0</v>
      </c>
      <c r="O1042" s="439"/>
      <c r="P1042" s="440">
        <f>P1044</f>
        <v>0</v>
      </c>
      <c r="Q1042" s="438"/>
      <c r="R1042" s="440">
        <f>R1044</f>
        <v>0</v>
      </c>
      <c r="S1042" s="440"/>
      <c r="T1042" s="440"/>
      <c r="U1042" s="440"/>
      <c r="V1042" s="441" t="s">
        <v>0</v>
      </c>
      <c r="W1042" s="617" t="str">
        <f>+IF(J1042&lt;0,"ng","")</f>
        <v/>
      </c>
    </row>
    <row r="1043" spans="1:23" ht="24" hidden="1" customHeight="1">
      <c r="A1043" s="372" t="s">
        <v>5739</v>
      </c>
      <c r="B1043" s="442" t="s">
        <v>5740</v>
      </c>
      <c r="C1043" s="442" t="s">
        <v>1036</v>
      </c>
      <c r="D1043" s="442" t="s">
        <v>0</v>
      </c>
      <c r="E1043" s="443" t="s">
        <v>0</v>
      </c>
      <c r="F1043" s="444">
        <v>0</v>
      </c>
      <c r="G1043" s="444">
        <f>[5]내역서!F1043</f>
        <v>0</v>
      </c>
      <c r="H1043" s="444">
        <v>0</v>
      </c>
      <c r="I1043" s="444"/>
      <c r="J1043" s="444">
        <f>내역서!F1047</f>
        <v>0</v>
      </c>
      <c r="K1043" s="445"/>
      <c r="L1043" s="446">
        <f>L1045</f>
        <v>0</v>
      </c>
      <c r="M1043" s="445"/>
      <c r="N1043" s="446">
        <f>N1045</f>
        <v>0</v>
      </c>
      <c r="O1043" s="445"/>
      <c r="P1043" s="446">
        <f>P1045</f>
        <v>0</v>
      </c>
      <c r="Q1043" s="444"/>
      <c r="R1043" s="446">
        <f>R1045</f>
        <v>0</v>
      </c>
      <c r="S1043" s="446">
        <f t="shared" ref="S1043" si="1333">J1043-J1042</f>
        <v>0</v>
      </c>
      <c r="T1043" s="446">
        <f t="shared" ref="T1043:U1043" si="1334">Q1043-Q1042</f>
        <v>0</v>
      </c>
      <c r="U1043" s="446">
        <f t="shared" si="1334"/>
        <v>0</v>
      </c>
      <c r="V1043" s="447"/>
      <c r="W1043" s="619" t="str">
        <f t="shared" si="1149"/>
        <v/>
      </c>
    </row>
    <row r="1044" spans="1:23" s="401" customFormat="1" ht="24" hidden="1" customHeight="1">
      <c r="A1044" s="366" t="s">
        <v>5741</v>
      </c>
      <c r="B1044" s="408" t="s">
        <v>0</v>
      </c>
      <c r="C1044" s="408" t="s">
        <v>2633</v>
      </c>
      <c r="D1044" s="408" t="s">
        <v>0</v>
      </c>
      <c r="E1044" s="409" t="s">
        <v>308</v>
      </c>
      <c r="F1044" s="410">
        <f>G1044</f>
        <v>1</v>
      </c>
      <c r="G1044" s="410">
        <f>[5]내역서!F1044</f>
        <v>1</v>
      </c>
      <c r="H1044" s="410">
        <v>0.65</v>
      </c>
      <c r="I1044" s="410">
        <f>G1044-H1044</f>
        <v>0.35</v>
      </c>
      <c r="J1044" s="410">
        <f>내역서!F1048</f>
        <v>0</v>
      </c>
      <c r="K1044" s="411">
        <v>0</v>
      </c>
      <c r="L1044" s="412">
        <f>INT($J1044*K1044)</f>
        <v>0</v>
      </c>
      <c r="M1044" s="411">
        <v>6525571.2000000002</v>
      </c>
      <c r="N1044" s="412">
        <f>INT($J1044*M1044)</f>
        <v>0</v>
      </c>
      <c r="O1044" s="411">
        <v>1057939.8</v>
      </c>
      <c r="P1044" s="412">
        <f>INT($J1044*O1044)</f>
        <v>0</v>
      </c>
      <c r="Q1044" s="411">
        <f>+K1044+M1044+O1044</f>
        <v>7583511</v>
      </c>
      <c r="R1044" s="412">
        <f>L1044+N1044+P1044</f>
        <v>0</v>
      </c>
      <c r="S1044" s="412"/>
      <c r="T1044" s="412"/>
      <c r="U1044" s="412"/>
      <c r="V1044" s="409" t="s">
        <v>0</v>
      </c>
      <c r="W1044" s="617" t="str">
        <f>+IF(J1044&lt;0,"ng","")</f>
        <v/>
      </c>
    </row>
    <row r="1045" spans="1:23" ht="24" hidden="1" customHeight="1">
      <c r="A1045" s="372" t="s">
        <v>5742</v>
      </c>
      <c r="B1045" s="413" t="s">
        <v>0</v>
      </c>
      <c r="C1045" s="413" t="s">
        <v>1037</v>
      </c>
      <c r="D1045" s="413" t="s">
        <v>0</v>
      </c>
      <c r="E1045" s="414" t="s">
        <v>1034</v>
      </c>
      <c r="F1045" s="415">
        <f>G1045</f>
        <v>1</v>
      </c>
      <c r="G1045" s="415">
        <f>[5]내역서!F1045</f>
        <v>1</v>
      </c>
      <c r="H1045" s="415">
        <v>0.65</v>
      </c>
      <c r="I1045" s="415">
        <f t="shared" ref="I1045" si="1335">G1045-H1045</f>
        <v>0.35</v>
      </c>
      <c r="J1045" s="415">
        <f>내역서!F1049</f>
        <v>0</v>
      </c>
      <c r="K1045" s="416">
        <v>0</v>
      </c>
      <c r="L1045" s="417">
        <f>INT($J1045*K1045)</f>
        <v>0</v>
      </c>
      <c r="M1045" s="416">
        <v>6525571.2000000002</v>
      </c>
      <c r="N1045" s="417">
        <f>INT($J1045*M1045)</f>
        <v>0</v>
      </c>
      <c r="O1045" s="416">
        <v>1057939.8</v>
      </c>
      <c r="P1045" s="417">
        <f>INT($J1045*O1045)</f>
        <v>0</v>
      </c>
      <c r="Q1045" s="416">
        <f>+K1045+M1045+O1045</f>
        <v>7583511</v>
      </c>
      <c r="R1045" s="417">
        <f>L1045+N1045+P1045</f>
        <v>0</v>
      </c>
      <c r="S1045" s="417">
        <f t="shared" ref="S1045" si="1336">J1045-J1044</f>
        <v>0</v>
      </c>
      <c r="T1045" s="417">
        <f t="shared" ref="T1045:U1045" si="1337">Q1045-Q1044</f>
        <v>0</v>
      </c>
      <c r="U1045" s="417">
        <f t="shared" si="1337"/>
        <v>0</v>
      </c>
      <c r="V1045" s="414"/>
      <c r="W1045" s="619" t="str">
        <f t="shared" ref="W1045:W1171" si="1338">+IF(J1045&lt;0,"ng","")</f>
        <v/>
      </c>
    </row>
    <row r="1046" spans="1:23" s="401" customFormat="1" ht="24" hidden="1" customHeight="1">
      <c r="A1046" s="366" t="s">
        <v>5743</v>
      </c>
      <c r="B1046" s="436" t="s">
        <v>2634</v>
      </c>
      <c r="C1046" s="436" t="s">
        <v>2635</v>
      </c>
      <c r="D1046" s="436" t="s">
        <v>0</v>
      </c>
      <c r="E1046" s="437" t="s">
        <v>0</v>
      </c>
      <c r="F1046" s="438">
        <v>0</v>
      </c>
      <c r="G1046" s="438">
        <f>[5]내역서!F1046</f>
        <v>0</v>
      </c>
      <c r="H1046" s="438">
        <v>0</v>
      </c>
      <c r="I1046" s="438"/>
      <c r="J1046" s="438">
        <f>내역서!F1050</f>
        <v>0</v>
      </c>
      <c r="K1046" s="439"/>
      <c r="L1046" s="440">
        <f>SUMIF($A$1048:$A$1055,"당초",L1048:L1055)</f>
        <v>0</v>
      </c>
      <c r="M1046" s="439"/>
      <c r="N1046" s="440">
        <f>SUMIF($A$1048:$A$1055,"당초",N1048:N1055)</f>
        <v>0</v>
      </c>
      <c r="O1046" s="439"/>
      <c r="P1046" s="440">
        <f>SUMIF($A$1048:$A$1055,"당초",P1048:P1055)</f>
        <v>0</v>
      </c>
      <c r="Q1046" s="438"/>
      <c r="R1046" s="440">
        <f>SUMIF($A$1049:$A$1055,"변경",R1048:R1054)</f>
        <v>0</v>
      </c>
      <c r="S1046" s="440"/>
      <c r="T1046" s="440"/>
      <c r="U1046" s="440"/>
      <c r="V1046" s="441" t="s">
        <v>0</v>
      </c>
      <c r="W1046" s="617" t="str">
        <f>+IF(J1046&lt;0,"ng","")</f>
        <v/>
      </c>
    </row>
    <row r="1047" spans="1:23" ht="24" hidden="1" customHeight="1">
      <c r="A1047" s="372" t="s">
        <v>2072</v>
      </c>
      <c r="B1047" s="442" t="s">
        <v>5744</v>
      </c>
      <c r="C1047" s="442" t="s">
        <v>1038</v>
      </c>
      <c r="D1047" s="442" t="s">
        <v>0</v>
      </c>
      <c r="E1047" s="443" t="s">
        <v>0</v>
      </c>
      <c r="F1047" s="444">
        <v>0</v>
      </c>
      <c r="G1047" s="444">
        <f>[5]내역서!F1047</f>
        <v>0</v>
      </c>
      <c r="H1047" s="444">
        <v>0</v>
      </c>
      <c r="I1047" s="444"/>
      <c r="J1047" s="444">
        <f>내역서!F1051</f>
        <v>0</v>
      </c>
      <c r="K1047" s="445"/>
      <c r="L1047" s="446">
        <f>SUMIF($A$1048:$A$1055,"변경",L1048:L1055)</f>
        <v>0</v>
      </c>
      <c r="M1047" s="445"/>
      <c r="N1047" s="446">
        <f>SUMIF($A$1048:$A$1055,"변경",N1048:N1055)</f>
        <v>0</v>
      </c>
      <c r="O1047" s="445"/>
      <c r="P1047" s="446">
        <f>SUMIF($A$1048:$A$1055,"변경",P1048:P1055)</f>
        <v>0</v>
      </c>
      <c r="Q1047" s="444"/>
      <c r="R1047" s="446">
        <f>SUMIF($A$1049:$A$1055,"변경",R1049:R1055)</f>
        <v>0</v>
      </c>
      <c r="S1047" s="446">
        <f t="shared" ref="S1047" si="1339">J1047-J1046</f>
        <v>0</v>
      </c>
      <c r="T1047" s="446">
        <f t="shared" ref="T1047:U1047" si="1340">Q1047-Q1046</f>
        <v>0</v>
      </c>
      <c r="U1047" s="446">
        <f t="shared" si="1340"/>
        <v>0</v>
      </c>
      <c r="V1047" s="447"/>
      <c r="W1047" s="619" t="str">
        <f t="shared" si="1338"/>
        <v/>
      </c>
    </row>
    <row r="1048" spans="1:23" s="401" customFormat="1" ht="24" hidden="1" customHeight="1">
      <c r="A1048" s="366" t="s">
        <v>5745</v>
      </c>
      <c r="B1048" s="408" t="s">
        <v>0</v>
      </c>
      <c r="C1048" s="408" t="s">
        <v>2636</v>
      </c>
      <c r="D1048" s="408" t="s">
        <v>2637</v>
      </c>
      <c r="E1048" s="409" t="s">
        <v>1860</v>
      </c>
      <c r="F1048" s="410">
        <f t="shared" ref="F1048:F1055" si="1341">G1048</f>
        <v>1</v>
      </c>
      <c r="G1048" s="410">
        <f>[5]내역서!F1048</f>
        <v>1</v>
      </c>
      <c r="H1048" s="410">
        <v>0.67</v>
      </c>
      <c r="I1048" s="410">
        <f>G1048-H1048</f>
        <v>0.32999999999999996</v>
      </c>
      <c r="J1048" s="410">
        <f>내역서!F1052</f>
        <v>0</v>
      </c>
      <c r="K1048" s="411">
        <v>53278.8</v>
      </c>
      <c r="L1048" s="412">
        <f>INT($J1048*K1048)</f>
        <v>0</v>
      </c>
      <c r="M1048" s="411">
        <v>93890.4</v>
      </c>
      <c r="N1048" s="412">
        <f t="shared" ref="N1048:N1055" si="1342">INT($J1048*M1048)</f>
        <v>0</v>
      </c>
      <c r="O1048" s="411">
        <v>450.6</v>
      </c>
      <c r="P1048" s="412">
        <f t="shared" ref="P1048:P1051" si="1343">INT($J1048*O1048)</f>
        <v>0</v>
      </c>
      <c r="Q1048" s="411">
        <f>+K1048+M1048+O1048</f>
        <v>147619.80000000002</v>
      </c>
      <c r="R1048" s="412">
        <f>L1048+N1048+P1048</f>
        <v>0</v>
      </c>
      <c r="S1048" s="412"/>
      <c r="T1048" s="412"/>
      <c r="U1048" s="412"/>
      <c r="V1048" s="409" t="s">
        <v>0</v>
      </c>
      <c r="W1048" s="617" t="str">
        <f>+IF(J1048&lt;0,"ng","")</f>
        <v/>
      </c>
    </row>
    <row r="1049" spans="1:23" ht="24" hidden="1" customHeight="1">
      <c r="A1049" s="372" t="s">
        <v>2072</v>
      </c>
      <c r="B1049" s="413" t="s">
        <v>0</v>
      </c>
      <c r="C1049" s="413" t="s">
        <v>1039</v>
      </c>
      <c r="D1049" s="413" t="s">
        <v>1040</v>
      </c>
      <c r="E1049" s="414" t="s">
        <v>729</v>
      </c>
      <c r="F1049" s="415">
        <f t="shared" si="1341"/>
        <v>1</v>
      </c>
      <c r="G1049" s="415">
        <f>[5]내역서!F1049</f>
        <v>1</v>
      </c>
      <c r="H1049" s="415">
        <v>0.66999999999999993</v>
      </c>
      <c r="I1049" s="415">
        <f t="shared" ref="I1049:I1055" si="1344">G1049-H1049</f>
        <v>0.33000000000000007</v>
      </c>
      <c r="J1049" s="415">
        <f>내역서!F1053</f>
        <v>0</v>
      </c>
      <c r="K1049" s="416">
        <v>53278.8</v>
      </c>
      <c r="L1049" s="417">
        <f t="shared" ref="L1049:L1055" si="1345">INT($J1049*K1049)</f>
        <v>0</v>
      </c>
      <c r="M1049" s="416">
        <v>93890.4</v>
      </c>
      <c r="N1049" s="417">
        <f t="shared" si="1342"/>
        <v>0</v>
      </c>
      <c r="O1049" s="416">
        <v>450.6</v>
      </c>
      <c r="P1049" s="417">
        <f t="shared" si="1343"/>
        <v>0</v>
      </c>
      <c r="Q1049" s="416">
        <f t="shared" ref="Q1049:Q1055" si="1346">+K1049+M1049+O1049</f>
        <v>147619.80000000002</v>
      </c>
      <c r="R1049" s="417">
        <f t="shared" ref="R1049:R1055" si="1347">L1049+N1049+P1049</f>
        <v>0</v>
      </c>
      <c r="S1049" s="417">
        <f t="shared" ref="S1049" si="1348">J1049-J1048</f>
        <v>0</v>
      </c>
      <c r="T1049" s="417">
        <f t="shared" ref="T1049:U1049" si="1349">Q1049-Q1048</f>
        <v>0</v>
      </c>
      <c r="U1049" s="417">
        <f t="shared" si="1349"/>
        <v>0</v>
      </c>
      <c r="V1049" s="414"/>
      <c r="W1049" s="619" t="str">
        <f t="shared" si="1338"/>
        <v/>
      </c>
    </row>
    <row r="1050" spans="1:23" s="401" customFormat="1" ht="24" hidden="1" customHeight="1">
      <c r="A1050" s="366" t="s">
        <v>5746</v>
      </c>
      <c r="B1050" s="408" t="s">
        <v>0</v>
      </c>
      <c r="C1050" s="408" t="s">
        <v>2636</v>
      </c>
      <c r="D1050" s="408" t="s">
        <v>2638</v>
      </c>
      <c r="E1050" s="409" t="s">
        <v>1860</v>
      </c>
      <c r="F1050" s="410">
        <f t="shared" si="1341"/>
        <v>3</v>
      </c>
      <c r="G1050" s="410">
        <f>[5]내역서!F1050</f>
        <v>3</v>
      </c>
      <c r="H1050" s="410">
        <v>2.0099999999999998</v>
      </c>
      <c r="I1050" s="410">
        <f>G1050-H1050</f>
        <v>0.99000000000000021</v>
      </c>
      <c r="J1050" s="410">
        <f>내역서!F1054</f>
        <v>0</v>
      </c>
      <c r="K1050" s="411">
        <v>57240.4</v>
      </c>
      <c r="L1050" s="412">
        <f t="shared" si="1345"/>
        <v>0</v>
      </c>
      <c r="M1050" s="411">
        <v>134476.79999999999</v>
      </c>
      <c r="N1050" s="412">
        <f t="shared" si="1342"/>
        <v>0</v>
      </c>
      <c r="O1050" s="411">
        <v>475.1</v>
      </c>
      <c r="P1050" s="412">
        <f t="shared" si="1343"/>
        <v>0</v>
      </c>
      <c r="Q1050" s="411">
        <f>+K1050+M1050+O1050</f>
        <v>192192.3</v>
      </c>
      <c r="R1050" s="412">
        <f>L1050+N1050+P1050</f>
        <v>0</v>
      </c>
      <c r="S1050" s="412"/>
      <c r="T1050" s="412"/>
      <c r="U1050" s="412"/>
      <c r="V1050" s="409" t="s">
        <v>0</v>
      </c>
      <c r="W1050" s="617" t="str">
        <f>+IF(J1050&lt;0,"ng","")</f>
        <v/>
      </c>
    </row>
    <row r="1051" spans="1:23" ht="24" hidden="1" customHeight="1">
      <c r="A1051" s="372" t="s">
        <v>5747</v>
      </c>
      <c r="B1051" s="413" t="s">
        <v>0</v>
      </c>
      <c r="C1051" s="413" t="s">
        <v>1039</v>
      </c>
      <c r="D1051" s="413" t="s">
        <v>1041</v>
      </c>
      <c r="E1051" s="414" t="s">
        <v>729</v>
      </c>
      <c r="F1051" s="415">
        <f t="shared" si="1341"/>
        <v>3</v>
      </c>
      <c r="G1051" s="415">
        <f>[5]내역서!F1051</f>
        <v>3</v>
      </c>
      <c r="H1051" s="415">
        <v>2.0099999999999998</v>
      </c>
      <c r="I1051" s="415">
        <f t="shared" si="1344"/>
        <v>0.99000000000000021</v>
      </c>
      <c r="J1051" s="415">
        <f>내역서!F1055</f>
        <v>0</v>
      </c>
      <c r="K1051" s="416">
        <v>57240.4</v>
      </c>
      <c r="L1051" s="417">
        <f t="shared" si="1345"/>
        <v>0</v>
      </c>
      <c r="M1051" s="416">
        <v>134476.79999999999</v>
      </c>
      <c r="N1051" s="417">
        <f t="shared" si="1342"/>
        <v>0</v>
      </c>
      <c r="O1051" s="416">
        <v>475.1</v>
      </c>
      <c r="P1051" s="417">
        <f t="shared" si="1343"/>
        <v>0</v>
      </c>
      <c r="Q1051" s="416">
        <f t="shared" si="1346"/>
        <v>192192.3</v>
      </c>
      <c r="R1051" s="417">
        <f t="shared" si="1347"/>
        <v>0</v>
      </c>
      <c r="S1051" s="417">
        <f t="shared" ref="S1051" si="1350">J1051-J1050</f>
        <v>0</v>
      </c>
      <c r="T1051" s="417">
        <f t="shared" ref="T1051:U1051" si="1351">Q1051-Q1050</f>
        <v>0</v>
      </c>
      <c r="U1051" s="417">
        <f t="shared" si="1351"/>
        <v>0</v>
      </c>
      <c r="V1051" s="414"/>
      <c r="W1051" s="619" t="str">
        <f t="shared" si="1338"/>
        <v/>
      </c>
    </row>
    <row r="1052" spans="1:23" s="401" customFormat="1" ht="24" hidden="1" customHeight="1">
      <c r="A1052" s="366" t="s">
        <v>5748</v>
      </c>
      <c r="B1052" s="408" t="s">
        <v>0</v>
      </c>
      <c r="C1052" s="408" t="s">
        <v>2639</v>
      </c>
      <c r="D1052" s="408" t="s">
        <v>73</v>
      </c>
      <c r="E1052" s="409" t="s">
        <v>1860</v>
      </c>
      <c r="F1052" s="410">
        <f t="shared" si="1341"/>
        <v>1</v>
      </c>
      <c r="G1052" s="410">
        <f>[5]내역서!F1052</f>
        <v>1</v>
      </c>
      <c r="H1052" s="410">
        <v>0.67</v>
      </c>
      <c r="I1052" s="410">
        <f>G1052-H1052</f>
        <v>0.32999999999999996</v>
      </c>
      <c r="J1052" s="410">
        <f>내역서!F1056</f>
        <v>0</v>
      </c>
      <c r="K1052" s="411">
        <v>5927.1</v>
      </c>
      <c r="L1052" s="412">
        <f t="shared" si="1345"/>
        <v>0</v>
      </c>
      <c r="M1052" s="411">
        <v>60345.599999999999</v>
      </c>
      <c r="N1052" s="412">
        <f t="shared" si="1342"/>
        <v>0</v>
      </c>
      <c r="O1052" s="411">
        <v>0</v>
      </c>
      <c r="P1052" s="412">
        <f>INT($J1052*O1052)</f>
        <v>0</v>
      </c>
      <c r="Q1052" s="411">
        <f>+K1052+M1052+O1052</f>
        <v>66272.7</v>
      </c>
      <c r="R1052" s="412">
        <f>L1052+N1052+P1052</f>
        <v>0</v>
      </c>
      <c r="S1052" s="412"/>
      <c r="T1052" s="412"/>
      <c r="U1052" s="412"/>
      <c r="V1052" s="409" t="s">
        <v>0</v>
      </c>
      <c r="W1052" s="617" t="str">
        <f>+IF(J1052&lt;0,"ng","")</f>
        <v/>
      </c>
    </row>
    <row r="1053" spans="1:23" ht="24" hidden="1" customHeight="1">
      <c r="A1053" s="372" t="s">
        <v>5749</v>
      </c>
      <c r="B1053" s="413" t="s">
        <v>0</v>
      </c>
      <c r="C1053" s="413" t="s">
        <v>1042</v>
      </c>
      <c r="D1053" s="413" t="s">
        <v>73</v>
      </c>
      <c r="E1053" s="414" t="s">
        <v>729</v>
      </c>
      <c r="F1053" s="415">
        <f t="shared" si="1341"/>
        <v>1</v>
      </c>
      <c r="G1053" s="415">
        <f>[5]내역서!F1053</f>
        <v>1</v>
      </c>
      <c r="H1053" s="415">
        <v>0.66999999999999993</v>
      </c>
      <c r="I1053" s="415">
        <f t="shared" si="1344"/>
        <v>0.33000000000000007</v>
      </c>
      <c r="J1053" s="415">
        <f>내역서!F1057</f>
        <v>0</v>
      </c>
      <c r="K1053" s="416">
        <v>5927.1</v>
      </c>
      <c r="L1053" s="417">
        <f t="shared" si="1345"/>
        <v>0</v>
      </c>
      <c r="M1053" s="416">
        <v>60345.599999999999</v>
      </c>
      <c r="N1053" s="417">
        <f t="shared" si="1342"/>
        <v>0</v>
      </c>
      <c r="O1053" s="416">
        <v>0</v>
      </c>
      <c r="P1053" s="417">
        <f t="shared" ref="P1053:P1055" si="1352">INT($J1053*O1053)</f>
        <v>0</v>
      </c>
      <c r="Q1053" s="416">
        <f t="shared" si="1346"/>
        <v>66272.7</v>
      </c>
      <c r="R1053" s="417">
        <f t="shared" si="1347"/>
        <v>0</v>
      </c>
      <c r="S1053" s="417">
        <f t="shared" ref="S1053" si="1353">J1053-J1052</f>
        <v>0</v>
      </c>
      <c r="T1053" s="417">
        <f t="shared" ref="T1053:U1053" si="1354">Q1053-Q1052</f>
        <v>0</v>
      </c>
      <c r="U1053" s="417">
        <f t="shared" si="1354"/>
        <v>0</v>
      </c>
      <c r="V1053" s="414"/>
      <c r="W1053" s="619" t="str">
        <f t="shared" si="1338"/>
        <v/>
      </c>
    </row>
    <row r="1054" spans="1:23" s="401" customFormat="1" ht="24" hidden="1" customHeight="1">
      <c r="A1054" s="366" t="s">
        <v>5750</v>
      </c>
      <c r="B1054" s="408" t="s">
        <v>0</v>
      </c>
      <c r="C1054" s="408" t="s">
        <v>2639</v>
      </c>
      <c r="D1054" s="408" t="s">
        <v>74</v>
      </c>
      <c r="E1054" s="409" t="s">
        <v>1860</v>
      </c>
      <c r="F1054" s="410">
        <f t="shared" si="1341"/>
        <v>3</v>
      </c>
      <c r="G1054" s="410">
        <f>[5]내역서!F1054</f>
        <v>3</v>
      </c>
      <c r="H1054" s="410">
        <v>2.0099999999999998</v>
      </c>
      <c r="I1054" s="410">
        <f>G1054-H1054</f>
        <v>0.99000000000000021</v>
      </c>
      <c r="J1054" s="410">
        <f>내역서!F1058</f>
        <v>0</v>
      </c>
      <c r="K1054" s="411">
        <v>8786.2999999999993</v>
      </c>
      <c r="L1054" s="412">
        <f>INT($J1054*K1054)</f>
        <v>0</v>
      </c>
      <c r="M1054" s="411">
        <v>89451.199999999997</v>
      </c>
      <c r="N1054" s="412">
        <f t="shared" si="1342"/>
        <v>0</v>
      </c>
      <c r="O1054" s="411">
        <v>0</v>
      </c>
      <c r="P1054" s="412">
        <f>INT($J1054*O1054)</f>
        <v>0</v>
      </c>
      <c r="Q1054" s="411">
        <f>+K1054+M1054+O1054</f>
        <v>98237.5</v>
      </c>
      <c r="R1054" s="412">
        <f>L1054+N1054+P1054</f>
        <v>0</v>
      </c>
      <c r="S1054" s="412"/>
      <c r="T1054" s="412"/>
      <c r="U1054" s="412"/>
      <c r="V1054" s="409" t="s">
        <v>0</v>
      </c>
      <c r="W1054" s="617" t="str">
        <f>+IF(J1054&lt;0,"ng","")</f>
        <v/>
      </c>
    </row>
    <row r="1055" spans="1:23" ht="24" hidden="1" customHeight="1">
      <c r="A1055" s="372" t="s">
        <v>5231</v>
      </c>
      <c r="B1055" s="413" t="s">
        <v>0</v>
      </c>
      <c r="C1055" s="413" t="s">
        <v>1042</v>
      </c>
      <c r="D1055" s="413" t="s">
        <v>74</v>
      </c>
      <c r="E1055" s="414" t="s">
        <v>729</v>
      </c>
      <c r="F1055" s="415">
        <f t="shared" si="1341"/>
        <v>3</v>
      </c>
      <c r="G1055" s="415">
        <f>[5]내역서!F1055</f>
        <v>3</v>
      </c>
      <c r="H1055" s="415">
        <v>2.0099999999999998</v>
      </c>
      <c r="I1055" s="415">
        <f t="shared" si="1344"/>
        <v>0.99000000000000021</v>
      </c>
      <c r="J1055" s="415">
        <f>내역서!F1059</f>
        <v>0</v>
      </c>
      <c r="K1055" s="416">
        <v>8786.2999999999993</v>
      </c>
      <c r="L1055" s="417">
        <f t="shared" si="1345"/>
        <v>0</v>
      </c>
      <c r="M1055" s="416">
        <v>89451.199999999997</v>
      </c>
      <c r="N1055" s="417">
        <f t="shared" si="1342"/>
        <v>0</v>
      </c>
      <c r="O1055" s="416">
        <v>0</v>
      </c>
      <c r="P1055" s="417">
        <f t="shared" si="1352"/>
        <v>0</v>
      </c>
      <c r="Q1055" s="416">
        <f t="shared" si="1346"/>
        <v>98237.5</v>
      </c>
      <c r="R1055" s="417">
        <f t="shared" si="1347"/>
        <v>0</v>
      </c>
      <c r="S1055" s="417">
        <f t="shared" ref="S1055" si="1355">J1055-J1054</f>
        <v>0</v>
      </c>
      <c r="T1055" s="417">
        <f t="shared" ref="T1055:U1055" si="1356">Q1055-Q1054</f>
        <v>0</v>
      </c>
      <c r="U1055" s="417">
        <f t="shared" si="1356"/>
        <v>0</v>
      </c>
      <c r="V1055" s="414"/>
      <c r="W1055" s="619" t="str">
        <f t="shared" si="1338"/>
        <v/>
      </c>
    </row>
    <row r="1056" spans="1:23" s="401" customFormat="1" ht="24" hidden="1" customHeight="1">
      <c r="A1056" s="366" t="s">
        <v>5751</v>
      </c>
      <c r="B1056" s="436" t="s">
        <v>2640</v>
      </c>
      <c r="C1056" s="436" t="s">
        <v>627</v>
      </c>
      <c r="D1056" s="436" t="s">
        <v>0</v>
      </c>
      <c r="E1056" s="437" t="s">
        <v>0</v>
      </c>
      <c r="F1056" s="438">
        <v>0</v>
      </c>
      <c r="G1056" s="438">
        <f>[5]내역서!F1056</f>
        <v>0</v>
      </c>
      <c r="H1056" s="438">
        <v>0</v>
      </c>
      <c r="I1056" s="438"/>
      <c r="J1056" s="438">
        <f>내역서!F1060</f>
        <v>0</v>
      </c>
      <c r="K1056" s="439"/>
      <c r="L1056" s="440">
        <f>L1058</f>
        <v>0</v>
      </c>
      <c r="M1056" s="439"/>
      <c r="N1056" s="440">
        <f>N1058</f>
        <v>0</v>
      </c>
      <c r="O1056" s="439"/>
      <c r="P1056" s="440">
        <f>P1058</f>
        <v>0</v>
      </c>
      <c r="Q1056" s="438"/>
      <c r="R1056" s="440">
        <f>L1056+N1056+P1056</f>
        <v>0</v>
      </c>
      <c r="S1056" s="440"/>
      <c r="T1056" s="440"/>
      <c r="U1056" s="440"/>
      <c r="V1056" s="441" t="s">
        <v>0</v>
      </c>
      <c r="W1056" s="617" t="str">
        <f>+IF(J1056&lt;0,"ng","")</f>
        <v/>
      </c>
    </row>
    <row r="1057" spans="1:23" ht="24" hidden="1" customHeight="1">
      <c r="A1057" s="372" t="s">
        <v>4298</v>
      </c>
      <c r="B1057" s="442" t="s">
        <v>5752</v>
      </c>
      <c r="C1057" s="442" t="s">
        <v>627</v>
      </c>
      <c r="D1057" s="442" t="s">
        <v>0</v>
      </c>
      <c r="E1057" s="443" t="s">
        <v>0</v>
      </c>
      <c r="F1057" s="444">
        <v>0</v>
      </c>
      <c r="G1057" s="444">
        <f>[5]내역서!F1057</f>
        <v>0</v>
      </c>
      <c r="H1057" s="444">
        <v>0</v>
      </c>
      <c r="I1057" s="444"/>
      <c r="J1057" s="444">
        <f>내역서!F1061</f>
        <v>0</v>
      </c>
      <c r="K1057" s="445"/>
      <c r="L1057" s="446">
        <f>L1059</f>
        <v>0</v>
      </c>
      <c r="M1057" s="445"/>
      <c r="N1057" s="446">
        <f>N1059</f>
        <v>0</v>
      </c>
      <c r="O1057" s="445"/>
      <c r="P1057" s="446">
        <f>P1059</f>
        <v>0</v>
      </c>
      <c r="Q1057" s="444"/>
      <c r="R1057" s="446">
        <f t="shared" si="1278"/>
        <v>0</v>
      </c>
      <c r="S1057" s="446">
        <f t="shared" ref="S1057" si="1357">J1057-J1056</f>
        <v>0</v>
      </c>
      <c r="T1057" s="446">
        <f t="shared" ref="T1057:U1057" si="1358">Q1057-Q1056</f>
        <v>0</v>
      </c>
      <c r="U1057" s="446">
        <f t="shared" si="1358"/>
        <v>0</v>
      </c>
      <c r="V1057" s="447"/>
      <c r="W1057" s="619" t="str">
        <f t="shared" si="1338"/>
        <v/>
      </c>
    </row>
    <row r="1058" spans="1:23" s="401" customFormat="1" ht="24" hidden="1" customHeight="1">
      <c r="A1058" s="366" t="s">
        <v>2055</v>
      </c>
      <c r="B1058" s="408" t="s">
        <v>0</v>
      </c>
      <c r="C1058" s="653" t="s">
        <v>627</v>
      </c>
      <c r="D1058" s="408" t="s">
        <v>628</v>
      </c>
      <c r="E1058" s="409" t="s">
        <v>22</v>
      </c>
      <c r="F1058" s="410"/>
      <c r="G1058" s="410">
        <f>[5]내역서!F1058</f>
        <v>176</v>
      </c>
      <c r="H1058" s="410">
        <v>0</v>
      </c>
      <c r="I1058" s="410"/>
      <c r="J1058" s="410">
        <f>내역서!F1062</f>
        <v>0</v>
      </c>
      <c r="K1058" s="411">
        <v>0</v>
      </c>
      <c r="L1058" s="412">
        <f>INT($J1058*K1058)</f>
        <v>0</v>
      </c>
      <c r="M1058" s="411">
        <v>29294</v>
      </c>
      <c r="N1058" s="412">
        <f>INT($J1058*M1058)</f>
        <v>0</v>
      </c>
      <c r="O1058" s="411">
        <v>1542</v>
      </c>
      <c r="P1058" s="412">
        <f>INT($J1058*O1058)</f>
        <v>0</v>
      </c>
      <c r="Q1058" s="411">
        <f>+K1058+M1058+O1058</f>
        <v>30836</v>
      </c>
      <c r="R1058" s="412">
        <f>L1058+N1058+P1058</f>
        <v>0</v>
      </c>
      <c r="S1058" s="412"/>
      <c r="T1058" s="412"/>
      <c r="U1058" s="412"/>
      <c r="V1058" s="628" t="s">
        <v>2641</v>
      </c>
      <c r="W1058" s="617" t="str">
        <f>+IF(J1058&lt;0,"ng","")</f>
        <v/>
      </c>
    </row>
    <row r="1059" spans="1:23" ht="24" hidden="1" customHeight="1">
      <c r="A1059" s="372" t="s">
        <v>5753</v>
      </c>
      <c r="B1059" s="413" t="s">
        <v>0</v>
      </c>
      <c r="C1059" s="654" t="s">
        <v>1801</v>
      </c>
      <c r="D1059" s="413" t="s">
        <v>628</v>
      </c>
      <c r="E1059" s="414" t="s">
        <v>5754</v>
      </c>
      <c r="F1059" s="415"/>
      <c r="G1059" s="415">
        <f>[5]내역서!F1059</f>
        <v>176</v>
      </c>
      <c r="H1059" s="415">
        <v>0</v>
      </c>
      <c r="I1059" s="415"/>
      <c r="J1059" s="415">
        <f>내역서!F1063</f>
        <v>0</v>
      </c>
      <c r="K1059" s="416">
        <v>0</v>
      </c>
      <c r="L1059" s="417">
        <f>INT($J1059*K1059)</f>
        <v>0</v>
      </c>
      <c r="M1059" s="416">
        <v>29294</v>
      </c>
      <c r="N1059" s="417">
        <f>INT($J1059*M1059)</f>
        <v>0</v>
      </c>
      <c r="O1059" s="416">
        <v>1542</v>
      </c>
      <c r="P1059" s="417">
        <f>INT($J1059*O1059)</f>
        <v>0</v>
      </c>
      <c r="Q1059" s="416">
        <f>+K1059+M1059+O1059</f>
        <v>30836</v>
      </c>
      <c r="R1059" s="417">
        <f t="shared" si="1278"/>
        <v>0</v>
      </c>
      <c r="S1059" s="417">
        <f t="shared" ref="S1059" si="1359">J1059-J1058</f>
        <v>0</v>
      </c>
      <c r="T1059" s="417">
        <f t="shared" ref="T1059:U1059" si="1360">Q1059-Q1058</f>
        <v>0</v>
      </c>
      <c r="U1059" s="417">
        <f t="shared" si="1360"/>
        <v>0</v>
      </c>
      <c r="V1059" s="629" t="s">
        <v>1802</v>
      </c>
      <c r="W1059" s="619" t="str">
        <f t="shared" si="1338"/>
        <v/>
      </c>
    </row>
    <row r="1060" spans="1:23" s="401" customFormat="1" ht="24" hidden="1" customHeight="1">
      <c r="A1060" s="366" t="s">
        <v>2055</v>
      </c>
      <c r="B1060" s="436" t="s">
        <v>2644</v>
      </c>
      <c r="C1060" s="436" t="s">
        <v>2645</v>
      </c>
      <c r="D1060" s="436" t="s">
        <v>0</v>
      </c>
      <c r="E1060" s="437" t="s">
        <v>0</v>
      </c>
      <c r="F1060" s="438">
        <v>0</v>
      </c>
      <c r="G1060" s="438">
        <f>[5]내역서!F1060</f>
        <v>0</v>
      </c>
      <c r="H1060" s="438">
        <v>0</v>
      </c>
      <c r="I1060" s="438"/>
      <c r="J1060" s="438">
        <f>내역서!F1064</f>
        <v>0</v>
      </c>
      <c r="K1060" s="439"/>
      <c r="L1060" s="440">
        <f>SUMIF($A$1062:$A$1081,"당초",L1062:L1081)</f>
        <v>0</v>
      </c>
      <c r="M1060" s="439"/>
      <c r="N1060" s="440">
        <f>SUMIF($A$1062:$A$1081,"당초",N1062:N1081)</f>
        <v>0</v>
      </c>
      <c r="O1060" s="439"/>
      <c r="P1060" s="440">
        <f>SUMIF($A$1062:$A$1081,"당초",P1062:P1081)</f>
        <v>0</v>
      </c>
      <c r="Q1060" s="438"/>
      <c r="R1060" s="440">
        <f>L1060+N1060+P1060</f>
        <v>0</v>
      </c>
      <c r="S1060" s="440"/>
      <c r="T1060" s="440"/>
      <c r="U1060" s="440"/>
      <c r="V1060" s="441" t="s">
        <v>0</v>
      </c>
      <c r="W1060" s="617" t="str">
        <f>+IF(J1060&lt;0,"ng","")</f>
        <v/>
      </c>
    </row>
    <row r="1061" spans="1:23" ht="24" hidden="1" customHeight="1">
      <c r="A1061" s="372" t="s">
        <v>5755</v>
      </c>
      <c r="B1061" s="442" t="s">
        <v>5756</v>
      </c>
      <c r="C1061" s="442" t="str">
        <f>[5]내역서!C1061</f>
        <v>유량조절지 시험터파기</v>
      </c>
      <c r="D1061" s="442" t="s">
        <v>0</v>
      </c>
      <c r="E1061" s="443" t="s">
        <v>0</v>
      </c>
      <c r="F1061" s="444">
        <v>0</v>
      </c>
      <c r="G1061" s="444">
        <f>[5]내역서!F1061</f>
        <v>0</v>
      </c>
      <c r="H1061" s="444">
        <v>0</v>
      </c>
      <c r="I1061" s="444"/>
      <c r="J1061" s="444">
        <f>내역서!F1065</f>
        <v>0</v>
      </c>
      <c r="K1061" s="445"/>
      <c r="L1061" s="446">
        <f>SUMIF($A$1062:$A$1081,"변경",L1062:L1081)</f>
        <v>0</v>
      </c>
      <c r="M1061" s="445"/>
      <c r="N1061" s="446">
        <f>SUMIF($A$1062:$A$1081,"변경",N1062:N1081)</f>
        <v>0</v>
      </c>
      <c r="O1061" s="445"/>
      <c r="P1061" s="446">
        <f>SUMIF($A$1062:$A$1081,"변경",P1062:P1081)</f>
        <v>0</v>
      </c>
      <c r="Q1061" s="444"/>
      <c r="R1061" s="446">
        <f t="shared" ref="R1061:R1063" si="1361">L1061+N1061+P1061</f>
        <v>0</v>
      </c>
      <c r="S1061" s="446">
        <f t="shared" ref="S1061" si="1362">J1061-J1060</f>
        <v>0</v>
      </c>
      <c r="T1061" s="446">
        <f t="shared" ref="T1061:U1061" si="1363">Q1061-Q1060</f>
        <v>0</v>
      </c>
      <c r="U1061" s="446">
        <f t="shared" si="1363"/>
        <v>0</v>
      </c>
      <c r="V1061" s="447"/>
      <c r="W1061" s="619" t="str">
        <f t="shared" si="1338"/>
        <v/>
      </c>
    </row>
    <row r="1062" spans="1:23" s="401" customFormat="1" ht="24" hidden="1" customHeight="1">
      <c r="A1062" s="366" t="s">
        <v>5757</v>
      </c>
      <c r="B1062" s="408" t="s">
        <v>0</v>
      </c>
      <c r="C1062" s="653" t="s">
        <v>2647</v>
      </c>
      <c r="D1062" s="408" t="s">
        <v>0</v>
      </c>
      <c r="E1062" s="409" t="s">
        <v>4868</v>
      </c>
      <c r="F1062" s="410"/>
      <c r="G1062" s="410">
        <f>[5]내역서!F1062</f>
        <v>56.81</v>
      </c>
      <c r="H1062" s="410">
        <v>56.81</v>
      </c>
      <c r="I1062" s="410">
        <f>G1062-H1062</f>
        <v>0</v>
      </c>
      <c r="J1062" s="410">
        <f>내역서!F1066</f>
        <v>0</v>
      </c>
      <c r="K1062" s="411">
        <f>[5]내역서!G1062</f>
        <v>601.6</v>
      </c>
      <c r="L1062" s="412">
        <f>INT($J1062*K1062)</f>
        <v>0</v>
      </c>
      <c r="M1062" s="411">
        <f>[5]내역서!I1062</f>
        <v>911.2</v>
      </c>
      <c r="N1062" s="412">
        <f>INT($J1062*M1062)</f>
        <v>0</v>
      </c>
      <c r="O1062" s="411">
        <f>[5]내역서!K1062</f>
        <v>45.4</v>
      </c>
      <c r="P1062" s="412">
        <f>INT($J1062*O1062)</f>
        <v>0</v>
      </c>
      <c r="Q1062" s="411">
        <f>+K1062+M1062+O1062</f>
        <v>1558.2000000000003</v>
      </c>
      <c r="R1062" s="412">
        <f>L1062+N1062+P1062</f>
        <v>0</v>
      </c>
      <c r="S1062" s="412"/>
      <c r="T1062" s="412"/>
      <c r="U1062" s="412"/>
      <c r="V1062" s="628" t="s">
        <v>0</v>
      </c>
      <c r="W1062" s="617" t="str">
        <f>+IF(J1062&lt;0,"ng","")</f>
        <v/>
      </c>
    </row>
    <row r="1063" spans="1:23" ht="24" hidden="1" customHeight="1">
      <c r="A1063" s="372" t="s">
        <v>2072</v>
      </c>
      <c r="B1063" s="413" t="s">
        <v>0</v>
      </c>
      <c r="C1063" s="654" t="str">
        <f>[5]내역서!C1063</f>
        <v>포장절단/아스팔트</v>
      </c>
      <c r="D1063" s="413" t="str">
        <f>[5]내역서!D1063</f>
        <v/>
      </c>
      <c r="E1063" s="414" t="str">
        <f>[5]내역서!E1063</f>
        <v>m</v>
      </c>
      <c r="F1063" s="415"/>
      <c r="G1063" s="415">
        <f>[5]내역서!F1063</f>
        <v>56.81</v>
      </c>
      <c r="H1063" s="415">
        <v>56.81</v>
      </c>
      <c r="I1063" s="415">
        <f t="shared" ref="I1063:I1081" si="1364">G1063-H1063</f>
        <v>0</v>
      </c>
      <c r="J1063" s="415">
        <f>내역서!F1067</f>
        <v>0</v>
      </c>
      <c r="K1063" s="416">
        <f>[5]내역서!G1063</f>
        <v>601.6</v>
      </c>
      <c r="L1063" s="417">
        <f>INT($J1063*K1063)</f>
        <v>0</v>
      </c>
      <c r="M1063" s="416">
        <f>[5]내역서!I1063</f>
        <v>911.2</v>
      </c>
      <c r="N1063" s="417">
        <f>INT($J1063*M1063)</f>
        <v>0</v>
      </c>
      <c r="O1063" s="416">
        <f>[5]내역서!K1063</f>
        <v>45.4</v>
      </c>
      <c r="P1063" s="417">
        <f>INT($J1063*O1063)</f>
        <v>0</v>
      </c>
      <c r="Q1063" s="416">
        <f>+K1063+M1063+O1063</f>
        <v>1558.2000000000003</v>
      </c>
      <c r="R1063" s="417">
        <f t="shared" si="1361"/>
        <v>0</v>
      </c>
      <c r="S1063" s="417">
        <f t="shared" ref="S1063" si="1365">J1063-J1062</f>
        <v>0</v>
      </c>
      <c r="T1063" s="417">
        <f t="shared" ref="T1063:U1063" si="1366">Q1063-Q1062</f>
        <v>0</v>
      </c>
      <c r="U1063" s="417">
        <f t="shared" si="1366"/>
        <v>0</v>
      </c>
      <c r="V1063" s="629"/>
      <c r="W1063" s="619" t="str">
        <f t="shared" si="1338"/>
        <v/>
      </c>
    </row>
    <row r="1064" spans="1:23" s="401" customFormat="1" ht="24" hidden="1" customHeight="1">
      <c r="A1064" s="366" t="s">
        <v>5758</v>
      </c>
      <c r="B1064" s="408" t="s">
        <v>0</v>
      </c>
      <c r="C1064" s="653" t="s">
        <v>2648</v>
      </c>
      <c r="D1064" s="408" t="s">
        <v>2649</v>
      </c>
      <c r="E1064" s="409" t="s">
        <v>4868</v>
      </c>
      <c r="F1064" s="410"/>
      <c r="G1064" s="689">
        <f>[5]내역서!F1064</f>
        <v>9.7590000000000003</v>
      </c>
      <c r="H1064" s="689">
        <v>9.7590000000000003</v>
      </c>
      <c r="I1064" s="410">
        <f>G1064-H1064</f>
        <v>0</v>
      </c>
      <c r="J1064" s="689">
        <f>내역서!F1068</f>
        <v>0</v>
      </c>
      <c r="K1064" s="411">
        <f>[5]내역서!G1064</f>
        <v>1626.6</v>
      </c>
      <c r="L1064" s="412">
        <f>INT($J1064*K1064)</f>
        <v>0</v>
      </c>
      <c r="M1064" s="411">
        <f>[5]내역서!I1064</f>
        <v>3320</v>
      </c>
      <c r="N1064" s="412">
        <f>INT($J1064*M1064)</f>
        <v>0</v>
      </c>
      <c r="O1064" s="411">
        <f>[5]내역서!K1064</f>
        <v>1849.5</v>
      </c>
      <c r="P1064" s="412">
        <f>INT($J1064*O1064)</f>
        <v>0</v>
      </c>
      <c r="Q1064" s="411">
        <f>+K1064+M1064+O1064</f>
        <v>6796.1</v>
      </c>
      <c r="R1064" s="412">
        <f>L1064+N1064+P1064</f>
        <v>0</v>
      </c>
      <c r="S1064" s="412"/>
      <c r="T1064" s="412"/>
      <c r="U1064" s="412"/>
      <c r="V1064" s="628" t="s">
        <v>0</v>
      </c>
      <c r="W1064" s="617" t="str">
        <f>+IF(J1064&lt;0,"ng","")</f>
        <v/>
      </c>
    </row>
    <row r="1065" spans="1:23" ht="24" hidden="1" customHeight="1">
      <c r="A1065" s="372" t="s">
        <v>5759</v>
      </c>
      <c r="B1065" s="413" t="s">
        <v>0</v>
      </c>
      <c r="C1065" s="654" t="str">
        <f>[5]내역서!C1065</f>
        <v>아스팔트포장깨기</v>
      </c>
      <c r="D1065" s="413" t="str">
        <f>[5]내역서!D1065</f>
        <v>T=30cm미만</v>
      </c>
      <c r="E1065" s="414" t="str">
        <f>[5]내역서!E1065</f>
        <v>m3</v>
      </c>
      <c r="F1065" s="415"/>
      <c r="G1065" s="690">
        <f>[5]내역서!F1065</f>
        <v>9.7590000000000003</v>
      </c>
      <c r="H1065" s="690">
        <v>9.7590000000000003</v>
      </c>
      <c r="I1065" s="415">
        <f t="shared" si="1364"/>
        <v>0</v>
      </c>
      <c r="J1065" s="690">
        <f>내역서!F1069</f>
        <v>0</v>
      </c>
      <c r="K1065" s="416">
        <f>[5]내역서!G1065</f>
        <v>1626.6</v>
      </c>
      <c r="L1065" s="417">
        <f t="shared" ref="L1065:L1081" si="1367">INT($J1065*K1065)</f>
        <v>0</v>
      </c>
      <c r="M1065" s="416">
        <f>[5]내역서!I1065</f>
        <v>3320</v>
      </c>
      <c r="N1065" s="417">
        <f t="shared" ref="N1065:N1081" si="1368">INT($J1065*M1065)</f>
        <v>0</v>
      </c>
      <c r="O1065" s="416">
        <f>[5]내역서!K1065</f>
        <v>1849.5</v>
      </c>
      <c r="P1065" s="417">
        <f t="shared" ref="P1065:P1081" si="1369">INT($J1065*O1065)</f>
        <v>0</v>
      </c>
      <c r="Q1065" s="416">
        <f t="shared" ref="Q1065:Q1079" si="1370">+K1065+M1065+O1065</f>
        <v>6796.1</v>
      </c>
      <c r="R1065" s="417">
        <f t="shared" ref="R1065:R1079" si="1371">L1065+N1065+P1065</f>
        <v>0</v>
      </c>
      <c r="S1065" s="417">
        <f t="shared" ref="S1065" si="1372">J1065-J1064</f>
        <v>0</v>
      </c>
      <c r="T1065" s="417">
        <f t="shared" ref="T1065:U1065" si="1373">Q1065-Q1064</f>
        <v>0</v>
      </c>
      <c r="U1065" s="417">
        <f t="shared" si="1373"/>
        <v>0</v>
      </c>
      <c r="V1065" s="629"/>
      <c r="W1065" s="619" t="str">
        <f t="shared" si="1338"/>
        <v/>
      </c>
    </row>
    <row r="1066" spans="1:23" s="401" customFormat="1" ht="24" hidden="1" customHeight="1">
      <c r="A1066" s="366" t="s">
        <v>5219</v>
      </c>
      <c r="B1066" s="408" t="s">
        <v>0</v>
      </c>
      <c r="C1066" s="653" t="s">
        <v>2651</v>
      </c>
      <c r="D1066" s="408" t="s">
        <v>2652</v>
      </c>
      <c r="E1066" s="409" t="s">
        <v>4868</v>
      </c>
      <c r="F1066" s="410"/>
      <c r="G1066" s="689">
        <f>[5]내역서!F1066</f>
        <v>42.289000000000001</v>
      </c>
      <c r="H1066" s="410"/>
      <c r="I1066" s="689">
        <f>G1066-H1066</f>
        <v>42.289000000000001</v>
      </c>
      <c r="J1066" s="410">
        <f>내역서!F1070</f>
        <v>0</v>
      </c>
      <c r="K1066" s="411">
        <f>[5]내역서!G1066</f>
        <v>441</v>
      </c>
      <c r="L1066" s="412">
        <f>INT($J1066*K1066)</f>
        <v>0</v>
      </c>
      <c r="M1066" s="411">
        <f>[5]내역서!I1066</f>
        <v>3583</v>
      </c>
      <c r="N1066" s="412">
        <f>INT($J1066*M1066)</f>
        <v>0</v>
      </c>
      <c r="O1066" s="411">
        <f>[5]내역서!K1066</f>
        <v>494</v>
      </c>
      <c r="P1066" s="412">
        <f>INT($J1066*O1066)</f>
        <v>0</v>
      </c>
      <c r="Q1066" s="411">
        <f>+K1066+M1066+O1066</f>
        <v>4518</v>
      </c>
      <c r="R1066" s="412">
        <f>L1066+N1066+P1066</f>
        <v>0</v>
      </c>
      <c r="S1066" s="412"/>
      <c r="T1066" s="412"/>
      <c r="U1066" s="412"/>
      <c r="V1066" s="628" t="s">
        <v>2653</v>
      </c>
      <c r="W1066" s="617" t="str">
        <f>+IF(J1066&lt;0,"ng","")</f>
        <v/>
      </c>
    </row>
    <row r="1067" spans="1:23" ht="24" hidden="1" customHeight="1">
      <c r="A1067" s="372" t="s">
        <v>5231</v>
      </c>
      <c r="B1067" s="413" t="s">
        <v>0</v>
      </c>
      <c r="C1067" s="654" t="str">
        <f>[5]내역서!C1067</f>
        <v>보조기층걷어내기</v>
      </c>
      <c r="D1067" s="413" t="str">
        <f>[5]내역서!D1067</f>
        <v>소규모장비</v>
      </c>
      <c r="E1067" s="414" t="str">
        <f>[5]내역서!E1067</f>
        <v>m3</v>
      </c>
      <c r="F1067" s="415"/>
      <c r="G1067" s="690">
        <f>[5]내역서!F1067</f>
        <v>42.289000000000001</v>
      </c>
      <c r="H1067" s="415"/>
      <c r="I1067" s="690">
        <f t="shared" si="1364"/>
        <v>42.289000000000001</v>
      </c>
      <c r="J1067" s="415">
        <f>내역서!F1071</f>
        <v>0</v>
      </c>
      <c r="K1067" s="416">
        <f>[5]내역서!G1067</f>
        <v>441</v>
      </c>
      <c r="L1067" s="417">
        <f t="shared" si="1367"/>
        <v>0</v>
      </c>
      <c r="M1067" s="416">
        <f>[5]내역서!I1067</f>
        <v>3583</v>
      </c>
      <c r="N1067" s="417">
        <f t="shared" si="1368"/>
        <v>0</v>
      </c>
      <c r="O1067" s="416">
        <f>[5]내역서!K1067</f>
        <v>494</v>
      </c>
      <c r="P1067" s="417">
        <f t="shared" si="1369"/>
        <v>0</v>
      </c>
      <c r="Q1067" s="416">
        <f t="shared" si="1370"/>
        <v>4518</v>
      </c>
      <c r="R1067" s="417">
        <f t="shared" si="1371"/>
        <v>0</v>
      </c>
      <c r="S1067" s="417">
        <f t="shared" ref="S1067" si="1374">J1067-J1066</f>
        <v>0</v>
      </c>
      <c r="T1067" s="417">
        <f t="shared" ref="T1067:U1067" si="1375">Q1067-Q1066</f>
        <v>0</v>
      </c>
      <c r="U1067" s="417">
        <f t="shared" si="1375"/>
        <v>0</v>
      </c>
      <c r="V1067" s="629" t="s">
        <v>2653</v>
      </c>
      <c r="W1067" s="619" t="str">
        <f t="shared" si="1338"/>
        <v/>
      </c>
    </row>
    <row r="1068" spans="1:23" s="401" customFormat="1" ht="24" hidden="1" customHeight="1">
      <c r="A1068" s="366" t="s">
        <v>5760</v>
      </c>
      <c r="B1068" s="408" t="s">
        <v>0</v>
      </c>
      <c r="C1068" s="653" t="s">
        <v>2655</v>
      </c>
      <c r="D1068" s="408" t="s">
        <v>2656</v>
      </c>
      <c r="E1068" s="409" t="s">
        <v>4868</v>
      </c>
      <c r="F1068" s="410"/>
      <c r="G1068" s="689">
        <f>[5]내역서!F1068</f>
        <v>80.311499999999995</v>
      </c>
      <c r="H1068" s="410"/>
      <c r="I1068" s="689">
        <f>G1068-H1068</f>
        <v>80.311499999999995</v>
      </c>
      <c r="J1068" s="410">
        <f>내역서!F1072</f>
        <v>0</v>
      </c>
      <c r="K1068" s="411">
        <f>[5]내역서!G1068</f>
        <v>666</v>
      </c>
      <c r="L1068" s="412">
        <f>INT($J1068*K1068)</f>
        <v>0</v>
      </c>
      <c r="M1068" s="411">
        <f>[5]내역서!I1068</f>
        <v>7536</v>
      </c>
      <c r="N1068" s="412">
        <f>INT($J1068*M1068)</f>
        <v>0</v>
      </c>
      <c r="O1068" s="411">
        <f>[5]내역서!K1068</f>
        <v>896</v>
      </c>
      <c r="P1068" s="412">
        <f>INT($J1068*O1068)</f>
        <v>0</v>
      </c>
      <c r="Q1068" s="411">
        <f>+K1068+M1068+O1068</f>
        <v>9098</v>
      </c>
      <c r="R1068" s="412">
        <f>L1068+N1068+P1068</f>
        <v>0</v>
      </c>
      <c r="S1068" s="412"/>
      <c r="T1068" s="412"/>
      <c r="U1068" s="412"/>
      <c r="V1068" s="628" t="s">
        <v>2653</v>
      </c>
      <c r="W1068" s="617" t="str">
        <f>+IF(J1068&lt;0,"ng","")</f>
        <v/>
      </c>
    </row>
    <row r="1069" spans="1:23" ht="24" hidden="1" customHeight="1">
      <c r="A1069" s="372" t="s">
        <v>5761</v>
      </c>
      <c r="B1069" s="413" t="s">
        <v>0</v>
      </c>
      <c r="C1069" s="654" t="str">
        <f>[5]내역서!C1069</f>
        <v>관로터파기(토사,보통)</v>
      </c>
      <c r="D1069" s="413" t="str">
        <f>[5]내역서!D1069</f>
        <v>지하장애물약간</v>
      </c>
      <c r="E1069" s="414" t="str">
        <f>[5]내역서!E1069</f>
        <v>m3</v>
      </c>
      <c r="F1069" s="415"/>
      <c r="G1069" s="690">
        <f>[5]내역서!F1069</f>
        <v>80.311499999999995</v>
      </c>
      <c r="H1069" s="415"/>
      <c r="I1069" s="690">
        <f t="shared" si="1364"/>
        <v>80.311499999999995</v>
      </c>
      <c r="J1069" s="415">
        <f>내역서!F1073</f>
        <v>0</v>
      </c>
      <c r="K1069" s="416">
        <f>[5]내역서!G1069</f>
        <v>666</v>
      </c>
      <c r="L1069" s="417">
        <f t="shared" si="1367"/>
        <v>0</v>
      </c>
      <c r="M1069" s="416">
        <f>[5]내역서!I1069</f>
        <v>7536</v>
      </c>
      <c r="N1069" s="417">
        <f t="shared" si="1368"/>
        <v>0</v>
      </c>
      <c r="O1069" s="416">
        <f>[5]내역서!K1069</f>
        <v>896</v>
      </c>
      <c r="P1069" s="417">
        <f t="shared" si="1369"/>
        <v>0</v>
      </c>
      <c r="Q1069" s="416">
        <f t="shared" si="1370"/>
        <v>9098</v>
      </c>
      <c r="R1069" s="417">
        <f t="shared" si="1371"/>
        <v>0</v>
      </c>
      <c r="S1069" s="417">
        <f t="shared" ref="S1069" si="1376">J1069-J1068</f>
        <v>0</v>
      </c>
      <c r="T1069" s="417">
        <f t="shared" ref="T1069:U1069" si="1377">Q1069-Q1068</f>
        <v>0</v>
      </c>
      <c r="U1069" s="417">
        <f t="shared" si="1377"/>
        <v>0</v>
      </c>
      <c r="V1069" s="629" t="s">
        <v>2653</v>
      </c>
      <c r="W1069" s="619" t="str">
        <f t="shared" si="1338"/>
        <v/>
      </c>
    </row>
    <row r="1070" spans="1:23" s="401" customFormat="1" ht="24" hidden="1" customHeight="1">
      <c r="A1070" s="366" t="s">
        <v>5762</v>
      </c>
      <c r="B1070" s="408" t="s">
        <v>0</v>
      </c>
      <c r="C1070" s="653" t="s">
        <v>2657</v>
      </c>
      <c r="D1070" s="408" t="s">
        <v>2658</v>
      </c>
      <c r="E1070" s="409" t="s">
        <v>4868</v>
      </c>
      <c r="F1070" s="410"/>
      <c r="G1070" s="410">
        <f>[5]내역서!F1070</f>
        <v>8</v>
      </c>
      <c r="H1070" s="410"/>
      <c r="I1070" s="410">
        <f>G1070-H1070</f>
        <v>8</v>
      </c>
      <c r="J1070" s="410">
        <f>내역서!F1074</f>
        <v>0</v>
      </c>
      <c r="K1070" s="411">
        <f>[5]내역서!G1070</f>
        <v>39016</v>
      </c>
      <c r="L1070" s="412">
        <f>INT($J1070*K1070)</f>
        <v>0</v>
      </c>
      <c r="M1070" s="411">
        <f>[5]내역서!I1070</f>
        <v>54550</v>
      </c>
      <c r="N1070" s="412">
        <f>INT($J1070*M1070)</f>
        <v>0</v>
      </c>
      <c r="O1070" s="411">
        <f>[5]내역서!K1070</f>
        <v>1942</v>
      </c>
      <c r="P1070" s="412">
        <f>INT($J1070*O1070)</f>
        <v>0</v>
      </c>
      <c r="Q1070" s="411">
        <f>+K1070+M1070+O1070</f>
        <v>95508</v>
      </c>
      <c r="R1070" s="412">
        <f>L1070+N1070+P1070</f>
        <v>0</v>
      </c>
      <c r="S1070" s="412"/>
      <c r="T1070" s="412"/>
      <c r="U1070" s="412"/>
      <c r="V1070" s="628" t="s">
        <v>2653</v>
      </c>
      <c r="W1070" s="617" t="str">
        <f>+IF(J1070&lt;0,"ng","")</f>
        <v/>
      </c>
    </row>
    <row r="1071" spans="1:23" ht="24" hidden="1" customHeight="1">
      <c r="A1071" s="372" t="s">
        <v>5763</v>
      </c>
      <c r="B1071" s="413" t="s">
        <v>0</v>
      </c>
      <c r="C1071" s="654" t="str">
        <f>[5]내역서!C1071</f>
        <v>조절식간이흙막이</v>
      </c>
      <c r="D1071" s="413" t="str">
        <f>[5]내역서!D1071</f>
        <v>H=2.60m, B=2.50m</v>
      </c>
      <c r="E1071" s="414" t="str">
        <f>[5]내역서!E1071</f>
        <v>m</v>
      </c>
      <c r="F1071" s="415"/>
      <c r="G1071" s="415">
        <f>[5]내역서!F1071</f>
        <v>8</v>
      </c>
      <c r="H1071" s="415"/>
      <c r="I1071" s="415">
        <f t="shared" si="1364"/>
        <v>8</v>
      </c>
      <c r="J1071" s="415">
        <f>내역서!F1075</f>
        <v>0</v>
      </c>
      <c r="K1071" s="416">
        <f>[5]내역서!G1071</f>
        <v>39016</v>
      </c>
      <c r="L1071" s="417">
        <f t="shared" si="1367"/>
        <v>0</v>
      </c>
      <c r="M1071" s="416">
        <f>[5]내역서!I1071</f>
        <v>54550</v>
      </c>
      <c r="N1071" s="417">
        <f t="shared" si="1368"/>
        <v>0</v>
      </c>
      <c r="O1071" s="416">
        <f>[5]내역서!K1071</f>
        <v>1942</v>
      </c>
      <c r="P1071" s="417">
        <f t="shared" si="1369"/>
        <v>0</v>
      </c>
      <c r="Q1071" s="416">
        <f t="shared" si="1370"/>
        <v>95508</v>
      </c>
      <c r="R1071" s="417">
        <f t="shared" si="1371"/>
        <v>0</v>
      </c>
      <c r="S1071" s="417">
        <f t="shared" ref="S1071" si="1378">J1071-J1070</f>
        <v>0</v>
      </c>
      <c r="T1071" s="417">
        <f t="shared" ref="T1071:U1071" si="1379">Q1071-Q1070</f>
        <v>0</v>
      </c>
      <c r="U1071" s="417">
        <f t="shared" si="1379"/>
        <v>0</v>
      </c>
      <c r="V1071" s="629" t="s">
        <v>2653</v>
      </c>
      <c r="W1071" s="619" t="str">
        <f t="shared" si="1338"/>
        <v/>
      </c>
    </row>
    <row r="1072" spans="1:23" s="401" customFormat="1" ht="24" hidden="1" customHeight="1">
      <c r="A1072" s="366" t="s">
        <v>2055</v>
      </c>
      <c r="B1072" s="408" t="s">
        <v>0</v>
      </c>
      <c r="C1072" s="653" t="s">
        <v>2659</v>
      </c>
      <c r="D1072" s="408" t="s">
        <v>2660</v>
      </c>
      <c r="E1072" s="409" t="s">
        <v>4868</v>
      </c>
      <c r="F1072" s="410"/>
      <c r="G1072" s="689">
        <f>[5]내역서!F1072</f>
        <v>80.311499999999995</v>
      </c>
      <c r="H1072" s="410"/>
      <c r="I1072" s="689">
        <f>G1072-H1072</f>
        <v>80.311499999999995</v>
      </c>
      <c r="J1072" s="410">
        <f>내역서!F1076</f>
        <v>0</v>
      </c>
      <c r="K1072" s="411">
        <f>[5]내역서!G1072</f>
        <v>132</v>
      </c>
      <c r="L1072" s="412">
        <f>INT($J1072*K1072)</f>
        <v>0</v>
      </c>
      <c r="M1072" s="411">
        <f>[5]내역서!I1072</f>
        <v>5229</v>
      </c>
      <c r="N1072" s="412">
        <f>INT($J1072*M1072)</f>
        <v>0</v>
      </c>
      <c r="O1072" s="411">
        <f>[5]내역서!K1072</f>
        <v>179</v>
      </c>
      <c r="P1072" s="412">
        <f>INT($J1072*O1072)</f>
        <v>0</v>
      </c>
      <c r="Q1072" s="411">
        <f>+K1072+M1072+O1072</f>
        <v>5540</v>
      </c>
      <c r="R1072" s="412">
        <f>L1072+N1072+P1072</f>
        <v>0</v>
      </c>
      <c r="S1072" s="412"/>
      <c r="T1072" s="412"/>
      <c r="U1072" s="412"/>
      <c r="V1072" s="628" t="s">
        <v>2653</v>
      </c>
      <c r="W1072" s="617" t="str">
        <f>+IF(J1072&lt;0,"ng","")</f>
        <v/>
      </c>
    </row>
    <row r="1073" spans="1:23" ht="24" hidden="1" customHeight="1">
      <c r="A1073" s="372" t="s">
        <v>2072</v>
      </c>
      <c r="B1073" s="413" t="s">
        <v>0</v>
      </c>
      <c r="C1073" s="654" t="str">
        <f>[5]내역서!C1073</f>
        <v>되메우기</v>
      </c>
      <c r="D1073" s="413" t="str">
        <f>[5]내역서!D1073</f>
        <v>기계70%,인력30%</v>
      </c>
      <c r="E1073" s="414" t="str">
        <f>[5]내역서!E1073</f>
        <v>m3</v>
      </c>
      <c r="F1073" s="415"/>
      <c r="G1073" s="690">
        <f>[5]내역서!F1073</f>
        <v>80.311499999999995</v>
      </c>
      <c r="H1073" s="415"/>
      <c r="I1073" s="690">
        <f t="shared" si="1364"/>
        <v>80.311499999999995</v>
      </c>
      <c r="J1073" s="415">
        <f>내역서!F1077</f>
        <v>0</v>
      </c>
      <c r="K1073" s="416">
        <f>[5]내역서!G1073</f>
        <v>132</v>
      </c>
      <c r="L1073" s="417">
        <f t="shared" si="1367"/>
        <v>0</v>
      </c>
      <c r="M1073" s="416">
        <f>[5]내역서!I1073</f>
        <v>5229</v>
      </c>
      <c r="N1073" s="417">
        <f t="shared" si="1368"/>
        <v>0</v>
      </c>
      <c r="O1073" s="416">
        <f>[5]내역서!K1073</f>
        <v>179</v>
      </c>
      <c r="P1073" s="417">
        <f t="shared" si="1369"/>
        <v>0</v>
      </c>
      <c r="Q1073" s="416">
        <f t="shared" si="1370"/>
        <v>5540</v>
      </c>
      <c r="R1073" s="417">
        <f t="shared" si="1371"/>
        <v>0</v>
      </c>
      <c r="S1073" s="417">
        <f t="shared" ref="S1073" si="1380">J1073-J1072</f>
        <v>0</v>
      </c>
      <c r="T1073" s="417">
        <f t="shared" ref="T1073:U1073" si="1381">Q1073-Q1072</f>
        <v>0</v>
      </c>
      <c r="U1073" s="417">
        <f t="shared" si="1381"/>
        <v>0</v>
      </c>
      <c r="V1073" s="629" t="s">
        <v>2653</v>
      </c>
      <c r="W1073" s="619" t="str">
        <f t="shared" si="1338"/>
        <v/>
      </c>
    </row>
    <row r="1074" spans="1:23" s="401" customFormat="1" ht="24" hidden="1" customHeight="1">
      <c r="A1074" s="366" t="s">
        <v>5764</v>
      </c>
      <c r="B1074" s="408" t="s">
        <v>0</v>
      </c>
      <c r="C1074" s="653" t="s">
        <v>2548</v>
      </c>
      <c r="D1074" s="408" t="s">
        <v>2661</v>
      </c>
      <c r="E1074" s="409" t="s">
        <v>4868</v>
      </c>
      <c r="F1074" s="410"/>
      <c r="G1074" s="689">
        <f>[5]내역서!F1074</f>
        <v>42.289000000000001</v>
      </c>
      <c r="H1074" s="689">
        <v>42.289000000000001</v>
      </c>
      <c r="I1074" s="689">
        <f>G1074-H1074</f>
        <v>0</v>
      </c>
      <c r="J1074" s="689">
        <f>내역서!F1078</f>
        <v>0</v>
      </c>
      <c r="K1074" s="411">
        <f>[5]내역서!G1074</f>
        <v>2079.1</v>
      </c>
      <c r="L1074" s="412">
        <f>INT($J1074*K1074)</f>
        <v>0</v>
      </c>
      <c r="M1074" s="411">
        <f>[5]내역서!I1074</f>
        <v>7674.4</v>
      </c>
      <c r="N1074" s="412">
        <f>INT($J1074*M1074)</f>
        <v>0</v>
      </c>
      <c r="O1074" s="411">
        <f>[5]내역서!K1074</f>
        <v>1721.5</v>
      </c>
      <c r="P1074" s="412">
        <f>INT($J1074*O1074)</f>
        <v>0</v>
      </c>
      <c r="Q1074" s="411">
        <f>+K1074+M1074+O1074</f>
        <v>11475</v>
      </c>
      <c r="R1074" s="412">
        <f>L1074+N1074+P1074</f>
        <v>0</v>
      </c>
      <c r="S1074" s="412"/>
      <c r="T1074" s="412"/>
      <c r="U1074" s="412"/>
      <c r="V1074" s="628" t="s">
        <v>0</v>
      </c>
      <c r="W1074" s="617" t="str">
        <f>+IF(J1074&lt;0,"ng","")</f>
        <v/>
      </c>
    </row>
    <row r="1075" spans="1:23" ht="24" hidden="1" customHeight="1">
      <c r="A1075" s="372" t="s">
        <v>2072</v>
      </c>
      <c r="B1075" s="413" t="s">
        <v>0</v>
      </c>
      <c r="C1075" s="654" t="str">
        <f>[5]내역서!C1075</f>
        <v>보조기층포설및다짐</v>
      </c>
      <c r="D1075" s="413" t="str">
        <f>[5]내역서!D1075</f>
        <v>소규모 포설</v>
      </c>
      <c r="E1075" s="414" t="str">
        <f>[5]내역서!E1075</f>
        <v>m3</v>
      </c>
      <c r="F1075" s="415"/>
      <c r="G1075" s="690">
        <f>[5]내역서!F1075</f>
        <v>42.289000000000001</v>
      </c>
      <c r="H1075" s="690">
        <v>42.289000000000001</v>
      </c>
      <c r="I1075" s="690">
        <f t="shared" si="1364"/>
        <v>0</v>
      </c>
      <c r="J1075" s="690">
        <f>내역서!F1079</f>
        <v>0</v>
      </c>
      <c r="K1075" s="416">
        <f>[5]내역서!G1075</f>
        <v>2079.1</v>
      </c>
      <c r="L1075" s="417">
        <f t="shared" si="1367"/>
        <v>0</v>
      </c>
      <c r="M1075" s="416">
        <f>[5]내역서!I1075</f>
        <v>7674.4</v>
      </c>
      <c r="N1075" s="417">
        <f t="shared" si="1368"/>
        <v>0</v>
      </c>
      <c r="O1075" s="416">
        <f>[5]내역서!K1075</f>
        <v>1721.5</v>
      </c>
      <c r="P1075" s="417">
        <f t="shared" si="1369"/>
        <v>0</v>
      </c>
      <c r="Q1075" s="416">
        <f t="shared" si="1370"/>
        <v>11475</v>
      </c>
      <c r="R1075" s="417">
        <f t="shared" si="1371"/>
        <v>0</v>
      </c>
      <c r="S1075" s="417">
        <f t="shared" ref="S1075" si="1382">J1075-J1074</f>
        <v>0</v>
      </c>
      <c r="T1075" s="417">
        <f t="shared" ref="T1075:U1075" si="1383">Q1075-Q1074</f>
        <v>0</v>
      </c>
      <c r="U1075" s="417">
        <f t="shared" si="1383"/>
        <v>0</v>
      </c>
      <c r="V1075" s="629"/>
      <c r="W1075" s="619" t="str">
        <f t="shared" si="1338"/>
        <v/>
      </c>
    </row>
    <row r="1076" spans="1:23" s="401" customFormat="1" ht="24" hidden="1" customHeight="1">
      <c r="A1076" s="366" t="s">
        <v>5762</v>
      </c>
      <c r="B1076" s="408" t="s">
        <v>0</v>
      </c>
      <c r="C1076" s="653" t="s">
        <v>2542</v>
      </c>
      <c r="D1076" s="408" t="s">
        <v>2543</v>
      </c>
      <c r="E1076" s="409" t="s">
        <v>4868</v>
      </c>
      <c r="F1076" s="410"/>
      <c r="G1076" s="689">
        <f>[5]내역서!F1076</f>
        <v>9.7590000000000003</v>
      </c>
      <c r="H1076" s="689">
        <v>9.7590000000000003</v>
      </c>
      <c r="I1076" s="689">
        <f>G1076-H1076</f>
        <v>0</v>
      </c>
      <c r="J1076" s="689">
        <f>내역서!F1080</f>
        <v>0</v>
      </c>
      <c r="K1076" s="411">
        <f>[5]내역서!G1076</f>
        <v>267.8</v>
      </c>
      <c r="L1076" s="412">
        <f>INT($J1076*K1076)</f>
        <v>0</v>
      </c>
      <c r="M1076" s="411">
        <f>[5]내역서!I1076</f>
        <v>842.4</v>
      </c>
      <c r="N1076" s="412">
        <f>INT($J1076*M1076)</f>
        <v>0</v>
      </c>
      <c r="O1076" s="411">
        <f>[5]내역서!K1076</f>
        <v>278.39999999999998</v>
      </c>
      <c r="P1076" s="412">
        <f>INT($J1076*O1076)</f>
        <v>0</v>
      </c>
      <c r="Q1076" s="411">
        <f>+K1076+M1076+O1076</f>
        <v>1388.6</v>
      </c>
      <c r="R1076" s="412">
        <f>L1076+N1076+P1076</f>
        <v>0</v>
      </c>
      <c r="S1076" s="412"/>
      <c r="T1076" s="412"/>
      <c r="U1076" s="412"/>
      <c r="V1076" s="628" t="s">
        <v>0</v>
      </c>
      <c r="W1076" s="617" t="str">
        <f>+IF(J1076&lt;0,"ng","")</f>
        <v/>
      </c>
    </row>
    <row r="1077" spans="1:23" ht="24" hidden="1" customHeight="1">
      <c r="A1077" s="372" t="s">
        <v>5763</v>
      </c>
      <c r="B1077" s="413" t="s">
        <v>0</v>
      </c>
      <c r="C1077" s="654" t="str">
        <f>[5]내역서!C1077</f>
        <v>표층아스콘포설및다짐</v>
      </c>
      <c r="D1077" s="413" t="str">
        <f>[5]내역서!D1077</f>
        <v>(기계시공,폭2m이상3m미만,대형장비)</v>
      </c>
      <c r="E1077" s="414" t="str">
        <f>[5]내역서!E1077</f>
        <v>m2</v>
      </c>
      <c r="F1077" s="415"/>
      <c r="G1077" s="690">
        <f>[5]내역서!F1077</f>
        <v>9.7589999999999986</v>
      </c>
      <c r="H1077" s="690">
        <v>9.7589999999999986</v>
      </c>
      <c r="I1077" s="690">
        <f t="shared" si="1364"/>
        <v>0</v>
      </c>
      <c r="J1077" s="690">
        <f>내역서!F1081</f>
        <v>0</v>
      </c>
      <c r="K1077" s="416">
        <f>[5]내역서!G1077</f>
        <v>267.8</v>
      </c>
      <c r="L1077" s="417">
        <f t="shared" si="1367"/>
        <v>0</v>
      </c>
      <c r="M1077" s="416">
        <f>[5]내역서!I1077</f>
        <v>842.4</v>
      </c>
      <c r="N1077" s="417">
        <f t="shared" si="1368"/>
        <v>0</v>
      </c>
      <c r="O1077" s="416">
        <f>[5]내역서!K1077</f>
        <v>278.39999999999998</v>
      </c>
      <c r="P1077" s="417">
        <f t="shared" si="1369"/>
        <v>0</v>
      </c>
      <c r="Q1077" s="416">
        <f t="shared" si="1370"/>
        <v>1388.6</v>
      </c>
      <c r="R1077" s="417">
        <f t="shared" si="1371"/>
        <v>0</v>
      </c>
      <c r="S1077" s="417">
        <f t="shared" ref="S1077" si="1384">J1077-J1076</f>
        <v>0</v>
      </c>
      <c r="T1077" s="417">
        <f t="shared" ref="T1077:U1077" si="1385">Q1077-Q1076</f>
        <v>0</v>
      </c>
      <c r="U1077" s="417">
        <f t="shared" si="1385"/>
        <v>0</v>
      </c>
      <c r="V1077" s="629"/>
      <c r="W1077" s="619" t="str">
        <f t="shared" si="1338"/>
        <v/>
      </c>
    </row>
    <row r="1078" spans="1:23" s="401" customFormat="1" ht="24" hidden="1" customHeight="1">
      <c r="A1078" s="366" t="s">
        <v>2055</v>
      </c>
      <c r="B1078" s="408" t="s">
        <v>0</v>
      </c>
      <c r="C1078" s="653" t="s">
        <v>2662</v>
      </c>
      <c r="D1078" s="408" t="s">
        <v>2663</v>
      </c>
      <c r="E1078" s="409" t="s">
        <v>4868</v>
      </c>
      <c r="F1078" s="410"/>
      <c r="G1078" s="689">
        <f>[5]내역서!F1078</f>
        <v>9.7590000000000003</v>
      </c>
      <c r="H1078" s="689">
        <v>9.7590000000000003</v>
      </c>
      <c r="I1078" s="689">
        <f>G1078-H1078</f>
        <v>0</v>
      </c>
      <c r="J1078" s="689">
        <f>내역서!F1082</f>
        <v>0</v>
      </c>
      <c r="K1078" s="411">
        <f>[5]내역서!G1078</f>
        <v>1139</v>
      </c>
      <c r="L1078" s="412">
        <f>INT($J1078*K1078)</f>
        <v>0</v>
      </c>
      <c r="M1078" s="411">
        <f>[5]내역서!I1078</f>
        <v>1382</v>
      </c>
      <c r="N1078" s="412">
        <f>INT($J1078*M1078)</f>
        <v>0</v>
      </c>
      <c r="O1078" s="411">
        <f>[5]내역서!K1078</f>
        <v>987.8</v>
      </c>
      <c r="P1078" s="412">
        <f>INT($J1078*O1078)</f>
        <v>0</v>
      </c>
      <c r="Q1078" s="411">
        <f>+K1078+M1078+O1078</f>
        <v>3508.8</v>
      </c>
      <c r="R1078" s="412">
        <f>L1078+N1078+P1078</f>
        <v>0</v>
      </c>
      <c r="S1078" s="412"/>
      <c r="T1078" s="412"/>
      <c r="U1078" s="412"/>
      <c r="V1078" s="628" t="s">
        <v>0</v>
      </c>
      <c r="W1078" s="617" t="str">
        <f>+IF(J1078&lt;0,"ng","")</f>
        <v/>
      </c>
    </row>
    <row r="1079" spans="1:23" ht="24" hidden="1" customHeight="1">
      <c r="A1079" s="372" t="s">
        <v>5239</v>
      </c>
      <c r="B1079" s="413" t="s">
        <v>0</v>
      </c>
      <c r="C1079" s="654" t="str">
        <f>[5]내역서!C1079</f>
        <v>폐기물상차</v>
      </c>
      <c r="D1079" s="413" t="str">
        <f>[5]내역서!D1079</f>
        <v>굴삭기 0.6㎥</v>
      </c>
      <c r="E1079" s="414" t="str">
        <f>[5]내역서!E1079</f>
        <v>m3</v>
      </c>
      <c r="F1079" s="415"/>
      <c r="G1079" s="690">
        <f>[5]내역서!F1079</f>
        <v>9.7590000000000003</v>
      </c>
      <c r="H1079" s="690">
        <v>9.7590000000000003</v>
      </c>
      <c r="I1079" s="690">
        <f t="shared" si="1364"/>
        <v>0</v>
      </c>
      <c r="J1079" s="690">
        <f>내역서!F1083</f>
        <v>0</v>
      </c>
      <c r="K1079" s="416">
        <f>[5]내역서!G1079</f>
        <v>1139</v>
      </c>
      <c r="L1079" s="417">
        <f t="shared" si="1367"/>
        <v>0</v>
      </c>
      <c r="M1079" s="416">
        <f>[5]내역서!I1079</f>
        <v>1382</v>
      </c>
      <c r="N1079" s="417">
        <f t="shared" si="1368"/>
        <v>0</v>
      </c>
      <c r="O1079" s="416">
        <f>[5]내역서!K1079</f>
        <v>987.8</v>
      </c>
      <c r="P1079" s="417">
        <f t="shared" si="1369"/>
        <v>0</v>
      </c>
      <c r="Q1079" s="416">
        <f t="shared" si="1370"/>
        <v>3508.8</v>
      </c>
      <c r="R1079" s="417">
        <f t="shared" si="1371"/>
        <v>0</v>
      </c>
      <c r="S1079" s="417">
        <f t="shared" ref="S1079" si="1386">J1079-J1078</f>
        <v>0</v>
      </c>
      <c r="T1079" s="417">
        <f t="shared" ref="T1079:U1079" si="1387">Q1079-Q1078</f>
        <v>0</v>
      </c>
      <c r="U1079" s="417">
        <f t="shared" si="1387"/>
        <v>0</v>
      </c>
      <c r="V1079" s="629"/>
      <c r="W1079" s="619" t="str">
        <f t="shared" si="1338"/>
        <v/>
      </c>
    </row>
    <row r="1080" spans="1:23" s="401" customFormat="1" ht="24" hidden="1" customHeight="1">
      <c r="A1080" s="366" t="s">
        <v>5765</v>
      </c>
      <c r="B1080" s="408" t="s">
        <v>0</v>
      </c>
      <c r="C1080" s="653" t="s">
        <v>2664</v>
      </c>
      <c r="D1080" s="408" t="s">
        <v>2665</v>
      </c>
      <c r="E1080" s="409" t="s">
        <v>4868</v>
      </c>
      <c r="F1080" s="410"/>
      <c r="G1080" s="689">
        <f>[5]내역서!F1080</f>
        <v>9.7590000000000003</v>
      </c>
      <c r="H1080" s="689">
        <v>9.7590000000000003</v>
      </c>
      <c r="I1080" s="689">
        <f>G1080-H1080</f>
        <v>0</v>
      </c>
      <c r="J1080" s="689">
        <f>내역서!F1084</f>
        <v>0</v>
      </c>
      <c r="K1080" s="411">
        <f>[5]내역서!G1080</f>
        <v>1633</v>
      </c>
      <c r="L1080" s="412">
        <f>INT($J1080*K1080)</f>
        <v>0</v>
      </c>
      <c r="M1080" s="411">
        <f>[5]내역서!I1080</f>
        <v>5946</v>
      </c>
      <c r="N1080" s="412">
        <f>INT($J1080*M1080)</f>
        <v>0</v>
      </c>
      <c r="O1080" s="411">
        <f>[5]내역서!K1080</f>
        <v>2156</v>
      </c>
      <c r="P1080" s="412">
        <f>INT($J1080*O1080)</f>
        <v>0</v>
      </c>
      <c r="Q1080" s="411">
        <f>+K1080+M1080+O1080</f>
        <v>9735</v>
      </c>
      <c r="R1080" s="412">
        <f>L1080+N1080+P1080</f>
        <v>0</v>
      </c>
      <c r="S1080" s="412"/>
      <c r="T1080" s="412"/>
      <c r="U1080" s="412"/>
      <c r="V1080" s="628" t="s">
        <v>0</v>
      </c>
      <c r="W1080" s="617" t="str">
        <f>+IF(J1080&lt;0,"ng","")</f>
        <v/>
      </c>
    </row>
    <row r="1081" spans="1:23" ht="24" hidden="1" customHeight="1">
      <c r="A1081" s="372" t="s">
        <v>5763</v>
      </c>
      <c r="B1081" s="413" t="s">
        <v>0</v>
      </c>
      <c r="C1081" s="654" t="str">
        <f>[5]내역서!C1081</f>
        <v>폐기물소운반(폐아스콘)</v>
      </c>
      <c r="D1081" s="413" t="str">
        <f>[5]내역서!D1081</f>
        <v>덤프 15ton, L=5KM</v>
      </c>
      <c r="E1081" s="414" t="str">
        <f>[5]내역서!E1081</f>
        <v>m3</v>
      </c>
      <c r="F1081" s="415"/>
      <c r="G1081" s="690">
        <f>[5]내역서!F1081</f>
        <v>9.7590000000000003</v>
      </c>
      <c r="H1081" s="690">
        <v>9.7590000000000003</v>
      </c>
      <c r="I1081" s="690">
        <f t="shared" si="1364"/>
        <v>0</v>
      </c>
      <c r="J1081" s="690">
        <f>내역서!F1085</f>
        <v>0</v>
      </c>
      <c r="K1081" s="416">
        <f>[5]내역서!G1081</f>
        <v>1633</v>
      </c>
      <c r="L1081" s="417">
        <f t="shared" si="1367"/>
        <v>0</v>
      </c>
      <c r="M1081" s="416">
        <f>[5]내역서!I1081</f>
        <v>5946</v>
      </c>
      <c r="N1081" s="417">
        <f t="shared" si="1368"/>
        <v>0</v>
      </c>
      <c r="O1081" s="416">
        <f>[5]내역서!K1081</f>
        <v>2156</v>
      </c>
      <c r="P1081" s="417">
        <f t="shared" si="1369"/>
        <v>0</v>
      </c>
      <c r="Q1081" s="416">
        <f t="shared" ref="Q1081" si="1388">+K1081+M1081+O1081</f>
        <v>9735</v>
      </c>
      <c r="R1081" s="417">
        <f t="shared" ref="R1081" si="1389">L1081+N1081+P1081</f>
        <v>0</v>
      </c>
      <c r="S1081" s="417">
        <f t="shared" ref="S1081" si="1390">J1081-J1080</f>
        <v>0</v>
      </c>
      <c r="T1081" s="417">
        <f t="shared" ref="T1081:U1081" si="1391">Q1081-Q1080</f>
        <v>0</v>
      </c>
      <c r="U1081" s="417">
        <f t="shared" si="1391"/>
        <v>0</v>
      </c>
      <c r="V1081" s="629"/>
      <c r="W1081" s="619" t="str">
        <f t="shared" si="1338"/>
        <v/>
      </c>
    </row>
    <row r="1082" spans="1:23" s="401" customFormat="1" ht="24" hidden="1" customHeight="1">
      <c r="A1082" s="366" t="s">
        <v>5766</v>
      </c>
      <c r="B1082" s="395" t="s">
        <v>75</v>
      </c>
      <c r="C1082" s="395" t="s">
        <v>2666</v>
      </c>
      <c r="D1082" s="395" t="s">
        <v>0</v>
      </c>
      <c r="E1082" s="396" t="s">
        <v>0</v>
      </c>
      <c r="F1082" s="397">
        <v>0</v>
      </c>
      <c r="G1082" s="397">
        <f>[5]내역서!F1082</f>
        <v>0</v>
      </c>
      <c r="H1082" s="397">
        <v>0</v>
      </c>
      <c r="I1082" s="397"/>
      <c r="J1082" s="397">
        <f>내역서!F1086</f>
        <v>0</v>
      </c>
      <c r="K1082" s="398"/>
      <c r="L1082" s="399">
        <f>L1084+L1090+L1098+L1104+L1110+L1114</f>
        <v>0</v>
      </c>
      <c r="M1082" s="398"/>
      <c r="N1082" s="399">
        <f>N1084+N1090+N1098+N1104+N1110+N1114</f>
        <v>0</v>
      </c>
      <c r="O1082" s="398"/>
      <c r="P1082" s="399">
        <f>P1084+P1090+P1098+P1104+P1110+P1114</f>
        <v>0</v>
      </c>
      <c r="Q1082" s="397"/>
      <c r="R1082" s="399">
        <f>L1082+N1082+P1082</f>
        <v>0</v>
      </c>
      <c r="S1082" s="399"/>
      <c r="T1082" s="399"/>
      <c r="U1082" s="399"/>
      <c r="V1082" s="400" t="s">
        <v>0</v>
      </c>
      <c r="W1082" s="617" t="str">
        <f>+IF(J1082&lt;0,"ng","")</f>
        <v/>
      </c>
    </row>
    <row r="1083" spans="1:23" ht="24" hidden="1" customHeight="1">
      <c r="A1083" s="372" t="s">
        <v>5242</v>
      </c>
      <c r="B1083" s="402" t="s">
        <v>75</v>
      </c>
      <c r="C1083" s="402" t="s">
        <v>1043</v>
      </c>
      <c r="D1083" s="402" t="s">
        <v>0</v>
      </c>
      <c r="E1083" s="403" t="s">
        <v>0</v>
      </c>
      <c r="F1083" s="404">
        <v>0</v>
      </c>
      <c r="G1083" s="404">
        <f>[5]내역서!F1083</f>
        <v>0</v>
      </c>
      <c r="H1083" s="404">
        <v>0</v>
      </c>
      <c r="I1083" s="404"/>
      <c r="J1083" s="404">
        <f>내역서!F1087</f>
        <v>0</v>
      </c>
      <c r="K1083" s="405"/>
      <c r="L1083" s="406">
        <f>L1085+L1091+L1099+L1105+L1111+L1115</f>
        <v>0</v>
      </c>
      <c r="M1083" s="405"/>
      <c r="N1083" s="406">
        <f>N1085+N1091+N1099+N1105+N1111+N1115</f>
        <v>0</v>
      </c>
      <c r="O1083" s="405"/>
      <c r="P1083" s="406">
        <f>P1085+P1091+P1099+P1105+P1111+P1115</f>
        <v>0</v>
      </c>
      <c r="Q1083" s="404"/>
      <c r="R1083" s="406">
        <f t="shared" si="1278"/>
        <v>0</v>
      </c>
      <c r="S1083" s="406">
        <f t="shared" ref="S1083" si="1392">J1083-J1082</f>
        <v>0</v>
      </c>
      <c r="T1083" s="406">
        <f t="shared" ref="T1083:U1083" si="1393">Q1083-Q1082</f>
        <v>0</v>
      </c>
      <c r="U1083" s="406">
        <f t="shared" si="1393"/>
        <v>0</v>
      </c>
      <c r="V1083" s="407"/>
      <c r="W1083" s="619" t="str">
        <f t="shared" si="1338"/>
        <v/>
      </c>
    </row>
    <row r="1084" spans="1:23" s="401" customFormat="1" ht="24" hidden="1" customHeight="1">
      <c r="A1084" s="366" t="s">
        <v>2055</v>
      </c>
      <c r="B1084" s="436" t="s">
        <v>2667</v>
      </c>
      <c r="C1084" s="436" t="s">
        <v>2668</v>
      </c>
      <c r="D1084" s="436" t="s">
        <v>0</v>
      </c>
      <c r="E1084" s="437" t="s">
        <v>0</v>
      </c>
      <c r="F1084" s="438">
        <v>0</v>
      </c>
      <c r="G1084" s="438">
        <f>[5]내역서!F1084</f>
        <v>0</v>
      </c>
      <c r="H1084" s="438">
        <v>0</v>
      </c>
      <c r="I1084" s="438"/>
      <c r="J1084" s="438">
        <f>내역서!F1088</f>
        <v>0</v>
      </c>
      <c r="K1084" s="439"/>
      <c r="L1084" s="440">
        <f>L1086+L1088</f>
        <v>0</v>
      </c>
      <c r="M1084" s="439"/>
      <c r="N1084" s="440">
        <f>N1086+N1088</f>
        <v>0</v>
      </c>
      <c r="O1084" s="439"/>
      <c r="P1084" s="440">
        <f>P1086+P1088</f>
        <v>0</v>
      </c>
      <c r="Q1084" s="438"/>
      <c r="R1084" s="440">
        <f>L1084+N1084+P1084</f>
        <v>0</v>
      </c>
      <c r="S1084" s="440"/>
      <c r="T1084" s="440"/>
      <c r="U1084" s="440"/>
      <c r="V1084" s="441" t="s">
        <v>0</v>
      </c>
      <c r="W1084" s="617" t="str">
        <f>+IF(J1084&lt;0,"ng","")</f>
        <v/>
      </c>
    </row>
    <row r="1085" spans="1:23" ht="24" hidden="1" customHeight="1">
      <c r="A1085" s="372" t="s">
        <v>2072</v>
      </c>
      <c r="B1085" s="442" t="s">
        <v>5767</v>
      </c>
      <c r="C1085" s="442" t="s">
        <v>1044</v>
      </c>
      <c r="D1085" s="442" t="s">
        <v>0</v>
      </c>
      <c r="E1085" s="443" t="s">
        <v>0</v>
      </c>
      <c r="F1085" s="444">
        <v>0</v>
      </c>
      <c r="G1085" s="444">
        <f>[5]내역서!F1085</f>
        <v>0</v>
      </c>
      <c r="H1085" s="444">
        <v>0</v>
      </c>
      <c r="I1085" s="444"/>
      <c r="J1085" s="444">
        <f>내역서!F1089</f>
        <v>0</v>
      </c>
      <c r="K1085" s="445"/>
      <c r="L1085" s="446">
        <f>L1087+L1089</f>
        <v>0</v>
      </c>
      <c r="M1085" s="445"/>
      <c r="N1085" s="446">
        <f>N1087+N1089</f>
        <v>0</v>
      </c>
      <c r="O1085" s="445"/>
      <c r="P1085" s="446">
        <f>P1087+P1089</f>
        <v>0</v>
      </c>
      <c r="Q1085" s="444"/>
      <c r="R1085" s="446">
        <f t="shared" si="1278"/>
        <v>0</v>
      </c>
      <c r="S1085" s="446">
        <f t="shared" ref="S1085" si="1394">J1085-J1084</f>
        <v>0</v>
      </c>
      <c r="T1085" s="446">
        <f t="shared" ref="T1085:U1085" si="1395">Q1085-Q1084</f>
        <v>0</v>
      </c>
      <c r="U1085" s="446">
        <f t="shared" si="1395"/>
        <v>0</v>
      </c>
      <c r="V1085" s="447"/>
      <c r="W1085" s="619" t="str">
        <f t="shared" si="1338"/>
        <v/>
      </c>
    </row>
    <row r="1086" spans="1:23" s="401" customFormat="1" ht="24" hidden="1" customHeight="1">
      <c r="A1086" s="366" t="s">
        <v>5768</v>
      </c>
      <c r="B1086" s="408" t="s">
        <v>0</v>
      </c>
      <c r="C1086" s="408" t="s">
        <v>2669</v>
      </c>
      <c r="D1086" s="408" t="s">
        <v>2649</v>
      </c>
      <c r="E1086" s="409" t="s">
        <v>615</v>
      </c>
      <c r="F1086" s="410">
        <f>G1086</f>
        <v>32.61</v>
      </c>
      <c r="G1086" s="410">
        <f>[5]내역서!F1086</f>
        <v>32.61</v>
      </c>
      <c r="H1086" s="410">
        <v>0</v>
      </c>
      <c r="I1086" s="410">
        <f>G1086-H1086</f>
        <v>32.61</v>
      </c>
      <c r="J1086" s="410">
        <f>내역서!F1090</f>
        <v>0</v>
      </c>
      <c r="K1086" s="411">
        <v>6857.4</v>
      </c>
      <c r="L1086" s="412">
        <f>INT($J1086*K1086)</f>
        <v>0</v>
      </c>
      <c r="M1086" s="411">
        <v>10120.6</v>
      </c>
      <c r="N1086" s="412">
        <f>INT($J1086*M1086)</f>
        <v>0</v>
      </c>
      <c r="O1086" s="411">
        <v>8973</v>
      </c>
      <c r="P1086" s="412">
        <f>INT($J1086*O1086)</f>
        <v>0</v>
      </c>
      <c r="Q1086" s="411">
        <f>+K1086+M1086+O1086</f>
        <v>25951</v>
      </c>
      <c r="R1086" s="412">
        <f>L1086+N1086+P1086</f>
        <v>0</v>
      </c>
      <c r="S1086" s="412"/>
      <c r="T1086" s="412"/>
      <c r="U1086" s="412"/>
      <c r="V1086" s="409" t="s">
        <v>0</v>
      </c>
      <c r="W1086" s="617" t="str">
        <f>+IF(J1086&lt;0,"ng","")</f>
        <v/>
      </c>
    </row>
    <row r="1087" spans="1:23" ht="24" hidden="1" customHeight="1">
      <c r="A1087" s="372" t="s">
        <v>4673</v>
      </c>
      <c r="B1087" s="413" t="s">
        <v>0</v>
      </c>
      <c r="C1087" s="413" t="s">
        <v>1045</v>
      </c>
      <c r="D1087" s="413" t="s">
        <v>1046</v>
      </c>
      <c r="E1087" s="414" t="s">
        <v>651</v>
      </c>
      <c r="F1087" s="415">
        <f>G1087</f>
        <v>32.61</v>
      </c>
      <c r="G1087" s="415">
        <f>[5]내역서!F1087</f>
        <v>32.61</v>
      </c>
      <c r="H1087" s="415">
        <v>0</v>
      </c>
      <c r="I1087" s="415">
        <f t="shared" ref="I1087" si="1396">G1087-H1087</f>
        <v>32.61</v>
      </c>
      <c r="J1087" s="415">
        <f>내역서!F1091</f>
        <v>0</v>
      </c>
      <c r="K1087" s="416">
        <v>6857.4</v>
      </c>
      <c r="L1087" s="417">
        <f>INT($J1087*K1087)</f>
        <v>0</v>
      </c>
      <c r="M1087" s="416">
        <v>10120.6</v>
      </c>
      <c r="N1087" s="417">
        <f>INT($J1087*M1087)</f>
        <v>0</v>
      </c>
      <c r="O1087" s="416">
        <v>8973</v>
      </c>
      <c r="P1087" s="417">
        <f>INT($J1087*O1087)</f>
        <v>0</v>
      </c>
      <c r="Q1087" s="416">
        <f t="shared" ref="Q1087:Q1089" si="1397">+K1087+M1087+O1087</f>
        <v>25951</v>
      </c>
      <c r="R1087" s="417">
        <f t="shared" si="1278"/>
        <v>0</v>
      </c>
      <c r="S1087" s="417">
        <f t="shared" ref="S1087" si="1398">J1087-J1086</f>
        <v>0</v>
      </c>
      <c r="T1087" s="417">
        <f t="shared" ref="T1087:U1087" si="1399">Q1087-Q1086</f>
        <v>0</v>
      </c>
      <c r="U1087" s="417">
        <f t="shared" si="1399"/>
        <v>0</v>
      </c>
      <c r="V1087" s="414"/>
      <c r="W1087" s="619" t="str">
        <f t="shared" si="1338"/>
        <v/>
      </c>
    </row>
    <row r="1088" spans="1:23" s="401" customFormat="1" ht="24" hidden="1" customHeight="1">
      <c r="A1088" s="366" t="s">
        <v>2055</v>
      </c>
      <c r="B1088" s="408" t="s">
        <v>0</v>
      </c>
      <c r="C1088" s="408" t="s">
        <v>2670</v>
      </c>
      <c r="D1088" s="408" t="s">
        <v>2671</v>
      </c>
      <c r="E1088" s="409" t="s">
        <v>615</v>
      </c>
      <c r="F1088" s="410">
        <f>G1088</f>
        <v>32.61</v>
      </c>
      <c r="G1088" s="410">
        <f>[5]내역서!F1088</f>
        <v>32.61</v>
      </c>
      <c r="H1088" s="410">
        <v>0</v>
      </c>
      <c r="I1088" s="410">
        <f>G1088-H1088</f>
        <v>32.61</v>
      </c>
      <c r="J1088" s="410">
        <f>내역서!F1092</f>
        <v>0</v>
      </c>
      <c r="K1088" s="411">
        <v>0</v>
      </c>
      <c r="L1088" s="412">
        <f>INT($J1088*K1088)</f>
        <v>0</v>
      </c>
      <c r="M1088" s="411">
        <v>0</v>
      </c>
      <c r="N1088" s="412">
        <f>INT($J1088*M1088)</f>
        <v>0</v>
      </c>
      <c r="O1088" s="411">
        <v>3644.4</v>
      </c>
      <c r="P1088" s="412">
        <f>INT($J1088*O1088)</f>
        <v>0</v>
      </c>
      <c r="Q1088" s="411">
        <f>+K1088+M1088+O1088</f>
        <v>3644.4</v>
      </c>
      <c r="R1088" s="412">
        <f>L1088+N1088+P1088</f>
        <v>0</v>
      </c>
      <c r="S1088" s="412"/>
      <c r="T1088" s="412"/>
      <c r="U1088" s="412"/>
      <c r="V1088" s="409" t="s">
        <v>0</v>
      </c>
      <c r="W1088" s="617" t="str">
        <f>+IF(J1088&lt;0,"ng","")</f>
        <v/>
      </c>
    </row>
    <row r="1089" spans="1:23" ht="24" hidden="1" customHeight="1">
      <c r="A1089" s="372" t="s">
        <v>5769</v>
      </c>
      <c r="B1089" s="413" t="s">
        <v>0</v>
      </c>
      <c r="C1089" s="413" t="s">
        <v>1047</v>
      </c>
      <c r="D1089" s="413" t="s">
        <v>1048</v>
      </c>
      <c r="E1089" s="414" t="s">
        <v>651</v>
      </c>
      <c r="F1089" s="415">
        <f>G1089</f>
        <v>32.61</v>
      </c>
      <c r="G1089" s="415">
        <f>[5]내역서!F1089</f>
        <v>32.61</v>
      </c>
      <c r="H1089" s="415">
        <v>0</v>
      </c>
      <c r="I1089" s="415">
        <f t="shared" ref="I1089" si="1400">G1089-H1089</f>
        <v>32.61</v>
      </c>
      <c r="J1089" s="415">
        <f>내역서!F1093</f>
        <v>0</v>
      </c>
      <c r="K1089" s="416">
        <v>0</v>
      </c>
      <c r="L1089" s="417">
        <f>INT($J1089*K1089)</f>
        <v>0</v>
      </c>
      <c r="M1089" s="416">
        <v>0</v>
      </c>
      <c r="N1089" s="417">
        <f>INT($J1089*M1089)</f>
        <v>0</v>
      </c>
      <c r="O1089" s="416">
        <v>3644.4</v>
      </c>
      <c r="P1089" s="417">
        <f>INT($J1089*O1089)</f>
        <v>0</v>
      </c>
      <c r="Q1089" s="416">
        <f t="shared" si="1397"/>
        <v>3644.4</v>
      </c>
      <c r="R1089" s="417">
        <f t="shared" si="1278"/>
        <v>0</v>
      </c>
      <c r="S1089" s="417">
        <f t="shared" ref="S1089" si="1401">J1089-J1088</f>
        <v>0</v>
      </c>
      <c r="T1089" s="417">
        <f t="shared" ref="T1089:U1089" si="1402">Q1089-Q1088</f>
        <v>0</v>
      </c>
      <c r="U1089" s="417">
        <f t="shared" si="1402"/>
        <v>0</v>
      </c>
      <c r="V1089" s="414"/>
      <c r="W1089" s="619" t="str">
        <f t="shared" si="1338"/>
        <v/>
      </c>
    </row>
    <row r="1090" spans="1:23" s="401" customFormat="1" ht="24" hidden="1" customHeight="1">
      <c r="A1090" s="366" t="s">
        <v>2055</v>
      </c>
      <c r="B1090" s="436" t="s">
        <v>2672</v>
      </c>
      <c r="C1090" s="436" t="s">
        <v>2673</v>
      </c>
      <c r="D1090" s="436" t="s">
        <v>0</v>
      </c>
      <c r="E1090" s="437" t="s">
        <v>0</v>
      </c>
      <c r="F1090" s="438">
        <v>0</v>
      </c>
      <c r="G1090" s="438">
        <f>[5]내역서!F1090</f>
        <v>0</v>
      </c>
      <c r="H1090" s="438">
        <v>0</v>
      </c>
      <c r="I1090" s="438"/>
      <c r="J1090" s="438">
        <f>내역서!F1094</f>
        <v>0</v>
      </c>
      <c r="K1090" s="439"/>
      <c r="L1090" s="440">
        <f>L1092+L1094+L1096</f>
        <v>0</v>
      </c>
      <c r="M1090" s="439"/>
      <c r="N1090" s="440">
        <f>N1092+N1094+N1096</f>
        <v>0</v>
      </c>
      <c r="O1090" s="439"/>
      <c r="P1090" s="440">
        <f>P1092+P1094+P1096</f>
        <v>0</v>
      </c>
      <c r="Q1090" s="438"/>
      <c r="R1090" s="440">
        <f>L1090+N1090+P1090</f>
        <v>0</v>
      </c>
      <c r="S1090" s="440"/>
      <c r="T1090" s="440"/>
      <c r="U1090" s="440"/>
      <c r="V1090" s="441" t="s">
        <v>0</v>
      </c>
      <c r="W1090" s="617" t="str">
        <f>+IF(J1090&lt;0,"ng","")</f>
        <v/>
      </c>
    </row>
    <row r="1091" spans="1:23" ht="24" hidden="1" customHeight="1">
      <c r="A1091" s="372" t="s">
        <v>2072</v>
      </c>
      <c r="B1091" s="442" t="s">
        <v>5770</v>
      </c>
      <c r="C1091" s="442" t="s">
        <v>1049</v>
      </c>
      <c r="D1091" s="442" t="s">
        <v>0</v>
      </c>
      <c r="E1091" s="443" t="s">
        <v>0</v>
      </c>
      <c r="F1091" s="444">
        <v>0</v>
      </c>
      <c r="G1091" s="444">
        <f>[5]내역서!F1091</f>
        <v>0</v>
      </c>
      <c r="H1091" s="444">
        <v>0</v>
      </c>
      <c r="I1091" s="444"/>
      <c r="J1091" s="444">
        <f>내역서!F1095</f>
        <v>0</v>
      </c>
      <c r="K1091" s="445"/>
      <c r="L1091" s="446">
        <f>L1093+L1095+L1097</f>
        <v>0</v>
      </c>
      <c r="M1091" s="445"/>
      <c r="N1091" s="446">
        <f>N1093+N1095+N1097</f>
        <v>0</v>
      </c>
      <c r="O1091" s="445"/>
      <c r="P1091" s="446">
        <f>P1093+P1095+P1097</f>
        <v>0</v>
      </c>
      <c r="Q1091" s="444"/>
      <c r="R1091" s="446">
        <f t="shared" si="1278"/>
        <v>0</v>
      </c>
      <c r="S1091" s="446">
        <f t="shared" ref="S1091" si="1403">J1091-J1090</f>
        <v>0</v>
      </c>
      <c r="T1091" s="446">
        <f t="shared" ref="T1091:U1091" si="1404">Q1091-Q1090</f>
        <v>0</v>
      </c>
      <c r="U1091" s="446">
        <f t="shared" si="1404"/>
        <v>0</v>
      </c>
      <c r="V1091" s="447"/>
      <c r="W1091" s="619" t="str">
        <f t="shared" si="1338"/>
        <v/>
      </c>
    </row>
    <row r="1092" spans="1:23" s="657" customFormat="1" ht="24" hidden="1" customHeight="1">
      <c r="A1092" s="366" t="s">
        <v>5771</v>
      </c>
      <c r="B1092" s="418" t="s">
        <v>0</v>
      </c>
      <c r="C1092" s="418" t="s">
        <v>2675</v>
      </c>
      <c r="D1092" s="418" t="s">
        <v>0</v>
      </c>
      <c r="E1092" s="419" t="s">
        <v>6</v>
      </c>
      <c r="F1092" s="411">
        <f t="shared" ref="F1092:F1097" si="1405">G1092</f>
        <v>785</v>
      </c>
      <c r="G1092" s="411">
        <f>[5]내역서!F1092</f>
        <v>785</v>
      </c>
      <c r="H1092" s="411">
        <v>0</v>
      </c>
      <c r="I1092" s="411">
        <f>G1092-H1092</f>
        <v>785</v>
      </c>
      <c r="J1092" s="411">
        <f>내역서!F1096</f>
        <v>0</v>
      </c>
      <c r="K1092" s="411">
        <v>601.6</v>
      </c>
      <c r="L1092" s="412">
        <f>INT($J1092*K1092)</f>
        <v>0</v>
      </c>
      <c r="M1092" s="411">
        <v>911.2</v>
      </c>
      <c r="N1092" s="412">
        <f>INT($J1092*M1092)</f>
        <v>0</v>
      </c>
      <c r="O1092" s="411">
        <v>45.4</v>
      </c>
      <c r="P1092" s="412">
        <f>INT($J1092*O1092)</f>
        <v>0</v>
      </c>
      <c r="Q1092" s="411">
        <f>+K1092+M1092+O1092</f>
        <v>1558.2000000000003</v>
      </c>
      <c r="R1092" s="412">
        <f>L1092+N1092+P1092</f>
        <v>0</v>
      </c>
      <c r="S1092" s="412"/>
      <c r="T1092" s="412"/>
      <c r="U1092" s="412"/>
      <c r="V1092" s="419" t="s">
        <v>0</v>
      </c>
      <c r="W1092" s="617" t="str">
        <f>+IF(J1092&lt;0,"ng","")</f>
        <v/>
      </c>
    </row>
    <row r="1093" spans="1:23" s="172" customFormat="1" ht="24" hidden="1" customHeight="1">
      <c r="A1093" s="372" t="s">
        <v>5763</v>
      </c>
      <c r="B1093" s="421" t="s">
        <v>0</v>
      </c>
      <c r="C1093" s="421" t="s">
        <v>1050</v>
      </c>
      <c r="D1093" s="421" t="s">
        <v>0</v>
      </c>
      <c r="E1093" s="422" t="s">
        <v>6</v>
      </c>
      <c r="F1093" s="416">
        <f t="shared" si="1405"/>
        <v>785</v>
      </c>
      <c r="G1093" s="416">
        <f>[5]내역서!F1093</f>
        <v>785</v>
      </c>
      <c r="H1093" s="416">
        <v>0</v>
      </c>
      <c r="I1093" s="416">
        <f t="shared" ref="I1093:I1097" si="1406">G1093-H1093</f>
        <v>785</v>
      </c>
      <c r="J1093" s="416">
        <f>내역서!F1097</f>
        <v>0</v>
      </c>
      <c r="K1093" s="416">
        <v>601.6</v>
      </c>
      <c r="L1093" s="417">
        <f t="shared" ref="L1093:L1097" si="1407">INT($J1093*K1093)</f>
        <v>0</v>
      </c>
      <c r="M1093" s="416">
        <v>911.2</v>
      </c>
      <c r="N1093" s="417">
        <f t="shared" ref="N1093:N1097" si="1408">INT($J1093*M1093)</f>
        <v>0</v>
      </c>
      <c r="O1093" s="416">
        <v>45.4</v>
      </c>
      <c r="P1093" s="417">
        <f t="shared" ref="P1093:P1097" si="1409">INT($J1093*O1093)</f>
        <v>0</v>
      </c>
      <c r="Q1093" s="416">
        <f t="shared" ref="Q1093:Q1097" si="1410">+K1093+M1093+O1093</f>
        <v>1558.2000000000003</v>
      </c>
      <c r="R1093" s="417">
        <f t="shared" ref="R1093:R1157" si="1411">L1093+N1093+P1093</f>
        <v>0</v>
      </c>
      <c r="S1093" s="417">
        <f t="shared" ref="S1093" si="1412">J1093-J1092</f>
        <v>0</v>
      </c>
      <c r="T1093" s="417">
        <f t="shared" ref="T1093:U1093" si="1413">Q1093-Q1092</f>
        <v>0</v>
      </c>
      <c r="U1093" s="417">
        <f t="shared" si="1413"/>
        <v>0</v>
      </c>
      <c r="V1093" s="422"/>
      <c r="W1093" s="619" t="str">
        <f t="shared" si="1338"/>
        <v/>
      </c>
    </row>
    <row r="1094" spans="1:23" s="657" customFormat="1" ht="24" hidden="1" customHeight="1">
      <c r="A1094" s="366" t="s">
        <v>2055</v>
      </c>
      <c r="B1094" s="418" t="s">
        <v>0</v>
      </c>
      <c r="C1094" s="418" t="s">
        <v>2676</v>
      </c>
      <c r="D1094" s="418" t="s">
        <v>2677</v>
      </c>
      <c r="E1094" s="419" t="s">
        <v>615</v>
      </c>
      <c r="F1094" s="411">
        <f t="shared" si="1405"/>
        <v>178.63</v>
      </c>
      <c r="G1094" s="411">
        <f>[5]내역서!F1094</f>
        <v>178.63</v>
      </c>
      <c r="H1094" s="411">
        <v>0</v>
      </c>
      <c r="I1094" s="411">
        <f>G1094-H1094</f>
        <v>178.63</v>
      </c>
      <c r="J1094" s="411">
        <f>내역서!F1098</f>
        <v>0</v>
      </c>
      <c r="K1094" s="411">
        <v>1626.6</v>
      </c>
      <c r="L1094" s="412">
        <f>INT($J1094*K1094)</f>
        <v>0</v>
      </c>
      <c r="M1094" s="411">
        <v>3320</v>
      </c>
      <c r="N1094" s="412">
        <f>INT($J1094*M1094)</f>
        <v>0</v>
      </c>
      <c r="O1094" s="411">
        <v>1849.5</v>
      </c>
      <c r="P1094" s="412">
        <f>INT($J1094*O1094)</f>
        <v>0</v>
      </c>
      <c r="Q1094" s="411">
        <f>+K1094+M1094+O1094</f>
        <v>6796.1</v>
      </c>
      <c r="R1094" s="412">
        <f>L1094+N1094+P1094</f>
        <v>0</v>
      </c>
      <c r="S1094" s="412"/>
      <c r="T1094" s="412"/>
      <c r="U1094" s="412"/>
      <c r="V1094" s="419" t="s">
        <v>0</v>
      </c>
      <c r="W1094" s="617" t="str">
        <f>+IF(J1094&lt;0,"ng","")</f>
        <v/>
      </c>
    </row>
    <row r="1095" spans="1:23" s="172" customFormat="1" ht="24" hidden="1" customHeight="1">
      <c r="A1095" s="372" t="s">
        <v>2072</v>
      </c>
      <c r="B1095" s="421" t="s">
        <v>0</v>
      </c>
      <c r="C1095" s="421" t="s">
        <v>1051</v>
      </c>
      <c r="D1095" s="421" t="s">
        <v>1052</v>
      </c>
      <c r="E1095" s="422" t="s">
        <v>651</v>
      </c>
      <c r="F1095" s="416">
        <f t="shared" si="1405"/>
        <v>178.63</v>
      </c>
      <c r="G1095" s="416">
        <f>[5]내역서!F1095</f>
        <v>178.63</v>
      </c>
      <c r="H1095" s="416">
        <v>0</v>
      </c>
      <c r="I1095" s="416">
        <f t="shared" si="1406"/>
        <v>178.63</v>
      </c>
      <c r="J1095" s="416">
        <f>내역서!F1099</f>
        <v>0</v>
      </c>
      <c r="K1095" s="416">
        <v>1626.6</v>
      </c>
      <c r="L1095" s="417">
        <f t="shared" si="1407"/>
        <v>0</v>
      </c>
      <c r="M1095" s="416">
        <v>3320</v>
      </c>
      <c r="N1095" s="417">
        <f t="shared" si="1408"/>
        <v>0</v>
      </c>
      <c r="O1095" s="416">
        <v>1849.5</v>
      </c>
      <c r="P1095" s="417">
        <f t="shared" si="1409"/>
        <v>0</v>
      </c>
      <c r="Q1095" s="416">
        <f t="shared" si="1410"/>
        <v>6796.1</v>
      </c>
      <c r="R1095" s="417">
        <f t="shared" si="1411"/>
        <v>0</v>
      </c>
      <c r="S1095" s="417">
        <f t="shared" ref="S1095" si="1414">J1095-J1094</f>
        <v>0</v>
      </c>
      <c r="T1095" s="417">
        <f t="shared" ref="T1095:U1095" si="1415">Q1095-Q1094</f>
        <v>0</v>
      </c>
      <c r="U1095" s="417">
        <f t="shared" si="1415"/>
        <v>0</v>
      </c>
      <c r="V1095" s="422"/>
      <c r="W1095" s="619" t="str">
        <f t="shared" si="1338"/>
        <v/>
      </c>
    </row>
    <row r="1096" spans="1:23" s="401" customFormat="1" ht="24" hidden="1" customHeight="1">
      <c r="A1096" s="366" t="s">
        <v>4295</v>
      </c>
      <c r="B1096" s="408" t="s">
        <v>0</v>
      </c>
      <c r="C1096" s="408" t="s">
        <v>2670</v>
      </c>
      <c r="D1096" s="408" t="s">
        <v>2671</v>
      </c>
      <c r="E1096" s="409" t="s">
        <v>615</v>
      </c>
      <c r="F1096" s="410">
        <f t="shared" si="1405"/>
        <v>210.88</v>
      </c>
      <c r="G1096" s="410">
        <f>[5]내역서!F1096</f>
        <v>210.88</v>
      </c>
      <c r="H1096" s="410">
        <v>0</v>
      </c>
      <c r="I1096" s="410">
        <f>G1096-H1096</f>
        <v>210.88</v>
      </c>
      <c r="J1096" s="410">
        <f>내역서!F1100</f>
        <v>0</v>
      </c>
      <c r="K1096" s="411">
        <v>0</v>
      </c>
      <c r="L1096" s="412">
        <f>INT($J1096*K1096)</f>
        <v>0</v>
      </c>
      <c r="M1096" s="411">
        <v>0</v>
      </c>
      <c r="N1096" s="412">
        <f>INT($J1096*M1096)</f>
        <v>0</v>
      </c>
      <c r="O1096" s="411">
        <v>3644.4</v>
      </c>
      <c r="P1096" s="412">
        <f>INT($J1096*O1096)</f>
        <v>0</v>
      </c>
      <c r="Q1096" s="411">
        <f>+K1096+M1096+O1096</f>
        <v>3644.4</v>
      </c>
      <c r="R1096" s="412">
        <f>L1096+N1096+P1096</f>
        <v>0</v>
      </c>
      <c r="S1096" s="412"/>
      <c r="T1096" s="412"/>
      <c r="U1096" s="412"/>
      <c r="V1096" s="409" t="s">
        <v>0</v>
      </c>
      <c r="W1096" s="617" t="str">
        <f>+IF(J1096&lt;0,"ng","")</f>
        <v/>
      </c>
    </row>
    <row r="1097" spans="1:23" ht="24" hidden="1" customHeight="1">
      <c r="A1097" s="372" t="s">
        <v>5763</v>
      </c>
      <c r="B1097" s="413" t="s">
        <v>0</v>
      </c>
      <c r="C1097" s="413" t="s">
        <v>1047</v>
      </c>
      <c r="D1097" s="413" t="s">
        <v>1048</v>
      </c>
      <c r="E1097" s="414" t="s">
        <v>651</v>
      </c>
      <c r="F1097" s="415">
        <f t="shared" si="1405"/>
        <v>210.88</v>
      </c>
      <c r="G1097" s="415">
        <f>[5]내역서!F1097</f>
        <v>210.88</v>
      </c>
      <c r="H1097" s="415">
        <v>0</v>
      </c>
      <c r="I1097" s="415">
        <f t="shared" si="1406"/>
        <v>210.88</v>
      </c>
      <c r="J1097" s="415">
        <f>내역서!F1101</f>
        <v>0</v>
      </c>
      <c r="K1097" s="416">
        <v>0</v>
      </c>
      <c r="L1097" s="417">
        <f t="shared" si="1407"/>
        <v>0</v>
      </c>
      <c r="M1097" s="416">
        <v>0</v>
      </c>
      <c r="N1097" s="417">
        <f t="shared" si="1408"/>
        <v>0</v>
      </c>
      <c r="O1097" s="416">
        <v>3644.4</v>
      </c>
      <c r="P1097" s="417">
        <f t="shared" si="1409"/>
        <v>0</v>
      </c>
      <c r="Q1097" s="416">
        <f t="shared" si="1410"/>
        <v>3644.4</v>
      </c>
      <c r="R1097" s="417">
        <f t="shared" si="1411"/>
        <v>0</v>
      </c>
      <c r="S1097" s="417">
        <f t="shared" ref="S1097" si="1416">J1097-J1096</f>
        <v>0</v>
      </c>
      <c r="T1097" s="417">
        <f t="shared" ref="T1097:U1097" si="1417">Q1097-Q1096</f>
        <v>0</v>
      </c>
      <c r="U1097" s="417">
        <f t="shared" si="1417"/>
        <v>0</v>
      </c>
      <c r="V1097" s="414"/>
      <c r="W1097" s="619" t="str">
        <f t="shared" si="1338"/>
        <v/>
      </c>
    </row>
    <row r="1098" spans="1:23" s="401" customFormat="1" ht="24" hidden="1" customHeight="1">
      <c r="A1098" s="366" t="s">
        <v>2055</v>
      </c>
      <c r="B1098" s="436" t="s">
        <v>2678</v>
      </c>
      <c r="C1098" s="436" t="s">
        <v>2679</v>
      </c>
      <c r="D1098" s="436" t="s">
        <v>0</v>
      </c>
      <c r="E1098" s="437" t="s">
        <v>0</v>
      </c>
      <c r="F1098" s="438">
        <v>0</v>
      </c>
      <c r="G1098" s="438">
        <f>[5]내역서!F1098</f>
        <v>0</v>
      </c>
      <c r="H1098" s="438">
        <v>0</v>
      </c>
      <c r="I1098" s="438"/>
      <c r="J1098" s="438">
        <f>내역서!F1102</f>
        <v>0</v>
      </c>
      <c r="K1098" s="439"/>
      <c r="L1098" s="440">
        <f>L1100+L1102</f>
        <v>0</v>
      </c>
      <c r="M1098" s="439"/>
      <c r="N1098" s="440">
        <f>N1100+N1102</f>
        <v>0</v>
      </c>
      <c r="O1098" s="439"/>
      <c r="P1098" s="440">
        <f>P1100+P1102</f>
        <v>0</v>
      </c>
      <c r="Q1098" s="438"/>
      <c r="R1098" s="440">
        <f>L1098+N1098+P1098</f>
        <v>0</v>
      </c>
      <c r="S1098" s="440"/>
      <c r="T1098" s="440"/>
      <c r="U1098" s="440"/>
      <c r="V1098" s="441" t="s">
        <v>0</v>
      </c>
      <c r="W1098" s="617" t="str">
        <f>+IF(J1098&lt;0,"ng","")</f>
        <v/>
      </c>
    </row>
    <row r="1099" spans="1:23" ht="24" hidden="1" customHeight="1">
      <c r="A1099" s="372" t="s">
        <v>5763</v>
      </c>
      <c r="B1099" s="442" t="s">
        <v>1804</v>
      </c>
      <c r="C1099" s="442" t="s">
        <v>1053</v>
      </c>
      <c r="D1099" s="442" t="s">
        <v>0</v>
      </c>
      <c r="E1099" s="443" t="s">
        <v>0</v>
      </c>
      <c r="F1099" s="444">
        <v>0</v>
      </c>
      <c r="G1099" s="444">
        <f>[5]내역서!F1099</f>
        <v>0</v>
      </c>
      <c r="H1099" s="444">
        <v>0</v>
      </c>
      <c r="I1099" s="444"/>
      <c r="J1099" s="444">
        <f>내역서!F1103</f>
        <v>0</v>
      </c>
      <c r="K1099" s="445"/>
      <c r="L1099" s="446">
        <f>L1101+L1103</f>
        <v>0</v>
      </c>
      <c r="M1099" s="445"/>
      <c r="N1099" s="446">
        <f>N1101+N1103</f>
        <v>0</v>
      </c>
      <c r="O1099" s="445"/>
      <c r="P1099" s="446">
        <f>P1101+P1103</f>
        <v>0</v>
      </c>
      <c r="Q1099" s="444"/>
      <c r="R1099" s="446">
        <f t="shared" si="1411"/>
        <v>0</v>
      </c>
      <c r="S1099" s="446">
        <f t="shared" ref="S1099" si="1418">J1099-J1098</f>
        <v>0</v>
      </c>
      <c r="T1099" s="446">
        <f t="shared" ref="T1099:U1099" si="1419">Q1099-Q1098</f>
        <v>0</v>
      </c>
      <c r="U1099" s="446">
        <f t="shared" si="1419"/>
        <v>0</v>
      </c>
      <c r="V1099" s="447"/>
      <c r="W1099" s="619" t="str">
        <f t="shared" si="1338"/>
        <v/>
      </c>
    </row>
    <row r="1100" spans="1:23" s="401" customFormat="1" ht="24" hidden="1" customHeight="1">
      <c r="A1100" s="366" t="s">
        <v>2055</v>
      </c>
      <c r="B1100" s="408" t="s">
        <v>0</v>
      </c>
      <c r="C1100" s="408" t="s">
        <v>2669</v>
      </c>
      <c r="D1100" s="408" t="s">
        <v>2649</v>
      </c>
      <c r="E1100" s="409" t="s">
        <v>615</v>
      </c>
      <c r="F1100" s="410">
        <f>G1100</f>
        <v>36.71</v>
      </c>
      <c r="G1100" s="410">
        <f>[5]내역서!F1100</f>
        <v>36.71</v>
      </c>
      <c r="H1100" s="410">
        <v>0</v>
      </c>
      <c r="I1100" s="410">
        <f>G1100-H1100</f>
        <v>36.71</v>
      </c>
      <c r="J1100" s="410">
        <f>내역서!F1104</f>
        <v>0</v>
      </c>
      <c r="K1100" s="411">
        <v>6857.4</v>
      </c>
      <c r="L1100" s="412">
        <f>INT($J1100*K1100)</f>
        <v>0</v>
      </c>
      <c r="M1100" s="411">
        <v>10120.6</v>
      </c>
      <c r="N1100" s="412">
        <f>INT($J1100*M1100)</f>
        <v>0</v>
      </c>
      <c r="O1100" s="411">
        <v>8973</v>
      </c>
      <c r="P1100" s="412">
        <f>INT($J1100*O1100)</f>
        <v>0</v>
      </c>
      <c r="Q1100" s="411">
        <f>+K1100+M1100+O1100</f>
        <v>25951</v>
      </c>
      <c r="R1100" s="412">
        <f>L1100+N1100+P1100</f>
        <v>0</v>
      </c>
      <c r="S1100" s="412"/>
      <c r="T1100" s="412"/>
      <c r="U1100" s="412"/>
      <c r="V1100" s="409" t="s">
        <v>0</v>
      </c>
      <c r="W1100" s="617" t="str">
        <f>+IF(J1100&lt;0,"ng","")</f>
        <v/>
      </c>
    </row>
    <row r="1101" spans="1:23" ht="24" hidden="1" customHeight="1">
      <c r="A1101" s="372" t="s">
        <v>5772</v>
      </c>
      <c r="B1101" s="413" t="s">
        <v>0</v>
      </c>
      <c r="C1101" s="413" t="s">
        <v>1045</v>
      </c>
      <c r="D1101" s="413" t="s">
        <v>1046</v>
      </c>
      <c r="E1101" s="414" t="s">
        <v>651</v>
      </c>
      <c r="F1101" s="415">
        <f>G1101</f>
        <v>36.71</v>
      </c>
      <c r="G1101" s="415">
        <f>[5]내역서!F1101</f>
        <v>36.71</v>
      </c>
      <c r="H1101" s="415">
        <v>0</v>
      </c>
      <c r="I1101" s="415">
        <f t="shared" ref="I1101" si="1420">G1101-H1101</f>
        <v>36.71</v>
      </c>
      <c r="J1101" s="415">
        <f>내역서!F1105</f>
        <v>0</v>
      </c>
      <c r="K1101" s="416">
        <v>6857.4</v>
      </c>
      <c r="L1101" s="417">
        <f>INT($J1101*K1101)</f>
        <v>0</v>
      </c>
      <c r="M1101" s="416">
        <v>10120.6</v>
      </c>
      <c r="N1101" s="417">
        <f>INT($J1101*M1101)</f>
        <v>0</v>
      </c>
      <c r="O1101" s="416">
        <v>8973</v>
      </c>
      <c r="P1101" s="417">
        <f>INT($J1101*O1101)</f>
        <v>0</v>
      </c>
      <c r="Q1101" s="416">
        <f t="shared" ref="Q1101:Q1103" si="1421">+K1101+M1101+O1101</f>
        <v>25951</v>
      </c>
      <c r="R1101" s="417">
        <f t="shared" si="1411"/>
        <v>0</v>
      </c>
      <c r="S1101" s="417">
        <f t="shared" ref="S1101" si="1422">J1101-J1100</f>
        <v>0</v>
      </c>
      <c r="T1101" s="417">
        <f t="shared" ref="T1101:U1101" si="1423">Q1101-Q1100</f>
        <v>0</v>
      </c>
      <c r="U1101" s="417">
        <f t="shared" si="1423"/>
        <v>0</v>
      </c>
      <c r="V1101" s="414"/>
      <c r="W1101" s="619" t="str">
        <f t="shared" si="1338"/>
        <v/>
      </c>
    </row>
    <row r="1102" spans="1:23" s="401" customFormat="1" ht="24" hidden="1" customHeight="1">
      <c r="A1102" s="366" t="s">
        <v>5762</v>
      </c>
      <c r="B1102" s="408" t="s">
        <v>0</v>
      </c>
      <c r="C1102" s="408" t="s">
        <v>2670</v>
      </c>
      <c r="D1102" s="408" t="s">
        <v>2671</v>
      </c>
      <c r="E1102" s="409" t="s">
        <v>615</v>
      </c>
      <c r="F1102" s="410">
        <f>G1102</f>
        <v>36.71</v>
      </c>
      <c r="G1102" s="410">
        <f>[5]내역서!F1102</f>
        <v>36.71</v>
      </c>
      <c r="H1102" s="410">
        <v>0</v>
      </c>
      <c r="I1102" s="410">
        <f>G1102-H1102</f>
        <v>36.71</v>
      </c>
      <c r="J1102" s="410">
        <f>내역서!F1106</f>
        <v>0</v>
      </c>
      <c r="K1102" s="411">
        <v>0</v>
      </c>
      <c r="L1102" s="412">
        <f>INT($J1102*K1102)</f>
        <v>0</v>
      </c>
      <c r="M1102" s="411">
        <v>0</v>
      </c>
      <c r="N1102" s="412">
        <f>INT($J1102*M1102)</f>
        <v>0</v>
      </c>
      <c r="O1102" s="411">
        <v>3644.4</v>
      </c>
      <c r="P1102" s="412">
        <f>INT($J1102*O1102)</f>
        <v>0</v>
      </c>
      <c r="Q1102" s="411">
        <f>+K1102+M1102+O1102</f>
        <v>3644.4</v>
      </c>
      <c r="R1102" s="412">
        <f>L1102+N1102+P1102</f>
        <v>0</v>
      </c>
      <c r="S1102" s="412"/>
      <c r="T1102" s="412"/>
      <c r="U1102" s="412"/>
      <c r="V1102" s="409" t="s">
        <v>0</v>
      </c>
      <c r="W1102" s="617" t="str">
        <f>+IF(J1102&lt;0,"ng","")</f>
        <v/>
      </c>
    </row>
    <row r="1103" spans="1:23" ht="24" hidden="1" customHeight="1">
      <c r="A1103" s="372" t="s">
        <v>2072</v>
      </c>
      <c r="B1103" s="413" t="s">
        <v>0</v>
      </c>
      <c r="C1103" s="413" t="s">
        <v>1047</v>
      </c>
      <c r="D1103" s="413" t="s">
        <v>1048</v>
      </c>
      <c r="E1103" s="414" t="s">
        <v>651</v>
      </c>
      <c r="F1103" s="415">
        <f>G1103</f>
        <v>36.71</v>
      </c>
      <c r="G1103" s="415">
        <f>[5]내역서!F1103</f>
        <v>36.71</v>
      </c>
      <c r="H1103" s="415">
        <v>0</v>
      </c>
      <c r="I1103" s="415">
        <f t="shared" ref="I1103" si="1424">G1103-H1103</f>
        <v>36.71</v>
      </c>
      <c r="J1103" s="415">
        <f>내역서!F1107</f>
        <v>0</v>
      </c>
      <c r="K1103" s="416">
        <v>0</v>
      </c>
      <c r="L1103" s="417">
        <f>INT($J1103*K1103)</f>
        <v>0</v>
      </c>
      <c r="M1103" s="416">
        <v>0</v>
      </c>
      <c r="N1103" s="417">
        <f>INT($J1103*M1103)</f>
        <v>0</v>
      </c>
      <c r="O1103" s="416">
        <v>3644.4</v>
      </c>
      <c r="P1103" s="417">
        <f>INT($J1103*O1103)</f>
        <v>0</v>
      </c>
      <c r="Q1103" s="416">
        <f t="shared" si="1421"/>
        <v>3644.4</v>
      </c>
      <c r="R1103" s="417">
        <f t="shared" si="1411"/>
        <v>0</v>
      </c>
      <c r="S1103" s="417">
        <f t="shared" ref="S1103" si="1425">J1103-J1102</f>
        <v>0</v>
      </c>
      <c r="T1103" s="417">
        <f t="shared" ref="T1103:U1103" si="1426">Q1103-Q1102</f>
        <v>0</v>
      </c>
      <c r="U1103" s="417">
        <f t="shared" si="1426"/>
        <v>0</v>
      </c>
      <c r="V1103" s="414"/>
      <c r="W1103" s="619" t="str">
        <f t="shared" si="1338"/>
        <v/>
      </c>
    </row>
    <row r="1104" spans="1:23" s="401" customFormat="1" ht="24" hidden="1" customHeight="1">
      <c r="A1104" s="366" t="s">
        <v>5762</v>
      </c>
      <c r="B1104" s="436" t="s">
        <v>2680</v>
      </c>
      <c r="C1104" s="436" t="s">
        <v>2681</v>
      </c>
      <c r="D1104" s="436" t="s">
        <v>0</v>
      </c>
      <c r="E1104" s="437" t="s">
        <v>0</v>
      </c>
      <c r="F1104" s="438">
        <v>0</v>
      </c>
      <c r="G1104" s="438">
        <f>[5]내역서!F1104</f>
        <v>0</v>
      </c>
      <c r="H1104" s="438">
        <v>0</v>
      </c>
      <c r="I1104" s="438"/>
      <c r="J1104" s="438">
        <f>내역서!F1108</f>
        <v>0</v>
      </c>
      <c r="K1104" s="439"/>
      <c r="L1104" s="440">
        <f>L1106+L1108</f>
        <v>0</v>
      </c>
      <c r="M1104" s="439"/>
      <c r="N1104" s="440">
        <f>N1106+N1108</f>
        <v>0</v>
      </c>
      <c r="O1104" s="439"/>
      <c r="P1104" s="440">
        <f>P1106+P1108</f>
        <v>0</v>
      </c>
      <c r="Q1104" s="438"/>
      <c r="R1104" s="440">
        <f>L1104+N1104+P1104</f>
        <v>0</v>
      </c>
      <c r="S1104" s="440"/>
      <c r="T1104" s="440"/>
      <c r="U1104" s="440"/>
      <c r="V1104" s="441" t="s">
        <v>0</v>
      </c>
      <c r="W1104" s="617" t="str">
        <f>+IF(J1104&lt;0,"ng","")</f>
        <v/>
      </c>
    </row>
    <row r="1105" spans="1:23" ht="24" hidden="1" customHeight="1">
      <c r="A1105" s="372" t="s">
        <v>5773</v>
      </c>
      <c r="B1105" s="442" t="s">
        <v>5774</v>
      </c>
      <c r="C1105" s="442" t="s">
        <v>1054</v>
      </c>
      <c r="D1105" s="442" t="s">
        <v>0</v>
      </c>
      <c r="E1105" s="443" t="s">
        <v>0</v>
      </c>
      <c r="F1105" s="444">
        <v>0</v>
      </c>
      <c r="G1105" s="444">
        <f>[5]내역서!F1105</f>
        <v>0</v>
      </c>
      <c r="H1105" s="444">
        <v>0</v>
      </c>
      <c r="I1105" s="444"/>
      <c r="J1105" s="444">
        <f>내역서!F1109</f>
        <v>0</v>
      </c>
      <c r="K1105" s="445"/>
      <c r="L1105" s="446">
        <f>L1107+L1109</f>
        <v>0</v>
      </c>
      <c r="M1105" s="445"/>
      <c r="N1105" s="446">
        <f>N1107+N1109</f>
        <v>0</v>
      </c>
      <c r="O1105" s="445"/>
      <c r="P1105" s="446">
        <f>P1107+P1109</f>
        <v>0</v>
      </c>
      <c r="Q1105" s="444"/>
      <c r="R1105" s="446">
        <f t="shared" si="1411"/>
        <v>0</v>
      </c>
      <c r="S1105" s="446">
        <f t="shared" ref="S1105" si="1427">J1105-J1104</f>
        <v>0</v>
      </c>
      <c r="T1105" s="446">
        <f t="shared" ref="T1105:U1105" si="1428">Q1105-Q1104</f>
        <v>0</v>
      </c>
      <c r="U1105" s="446">
        <f t="shared" si="1428"/>
        <v>0</v>
      </c>
      <c r="V1105" s="447"/>
      <c r="W1105" s="619" t="str">
        <f t="shared" si="1338"/>
        <v/>
      </c>
    </row>
    <row r="1106" spans="1:23" s="401" customFormat="1" ht="24" hidden="1" customHeight="1">
      <c r="A1106" s="366" t="s">
        <v>5762</v>
      </c>
      <c r="B1106" s="408" t="s">
        <v>0</v>
      </c>
      <c r="C1106" s="408" t="s">
        <v>2683</v>
      </c>
      <c r="D1106" s="408" t="s">
        <v>2649</v>
      </c>
      <c r="E1106" s="409" t="s">
        <v>615</v>
      </c>
      <c r="F1106" s="410">
        <f>G1106</f>
        <v>25.92</v>
      </c>
      <c r="G1106" s="410">
        <f>[5]내역서!F1106</f>
        <v>25.92</v>
      </c>
      <c r="H1106" s="410">
        <v>0</v>
      </c>
      <c r="I1106" s="410">
        <f>G1106-H1106</f>
        <v>25.92</v>
      </c>
      <c r="J1106" s="410">
        <f>내역서!F1110</f>
        <v>0</v>
      </c>
      <c r="K1106" s="411">
        <v>12069.4</v>
      </c>
      <c r="L1106" s="412">
        <f>INT($J1106*K1106)</f>
        <v>0</v>
      </c>
      <c r="M1106" s="411">
        <v>36500</v>
      </c>
      <c r="N1106" s="412">
        <f>INT($J1106*M1106)</f>
        <v>0</v>
      </c>
      <c r="O1106" s="411">
        <v>12629.9</v>
      </c>
      <c r="P1106" s="412">
        <f>INT($J1106*O1106)</f>
        <v>0</v>
      </c>
      <c r="Q1106" s="411">
        <f>+K1106+M1106+O1106</f>
        <v>61199.3</v>
      </c>
      <c r="R1106" s="412">
        <f>L1106+N1106+P1106</f>
        <v>0</v>
      </c>
      <c r="S1106" s="412"/>
      <c r="T1106" s="412"/>
      <c r="U1106" s="412"/>
      <c r="V1106" s="409" t="s">
        <v>0</v>
      </c>
      <c r="W1106" s="617" t="str">
        <f>+IF(J1106&lt;0,"ng","")</f>
        <v/>
      </c>
    </row>
    <row r="1107" spans="1:23" ht="24" hidden="1" customHeight="1">
      <c r="A1107" s="372" t="s">
        <v>5763</v>
      </c>
      <c r="B1107" s="413" t="s">
        <v>0</v>
      </c>
      <c r="C1107" s="413" t="s">
        <v>1055</v>
      </c>
      <c r="D1107" s="413" t="s">
        <v>1046</v>
      </c>
      <c r="E1107" s="414" t="s">
        <v>651</v>
      </c>
      <c r="F1107" s="415">
        <f>G1107</f>
        <v>25.92</v>
      </c>
      <c r="G1107" s="415">
        <f>[5]내역서!F1107</f>
        <v>25.92</v>
      </c>
      <c r="H1107" s="415">
        <v>0</v>
      </c>
      <c r="I1107" s="415">
        <f t="shared" ref="I1107:I1109" si="1429">G1107-H1107</f>
        <v>25.92</v>
      </c>
      <c r="J1107" s="415">
        <f>내역서!F1111</f>
        <v>0</v>
      </c>
      <c r="K1107" s="416">
        <v>12069.4</v>
      </c>
      <c r="L1107" s="417">
        <f>INT($J1107*K1107)</f>
        <v>0</v>
      </c>
      <c r="M1107" s="416">
        <v>36500</v>
      </c>
      <c r="N1107" s="417">
        <f>INT($J1107*M1107)</f>
        <v>0</v>
      </c>
      <c r="O1107" s="416">
        <v>12629.9</v>
      </c>
      <c r="P1107" s="417">
        <f>INT($J1107*O1107)</f>
        <v>0</v>
      </c>
      <c r="Q1107" s="416">
        <f t="shared" ref="Q1107:Q1109" si="1430">+K1107+M1107+O1107</f>
        <v>61199.3</v>
      </c>
      <c r="R1107" s="417">
        <f t="shared" si="1411"/>
        <v>0</v>
      </c>
      <c r="S1107" s="417">
        <f t="shared" ref="S1107" si="1431">J1107-J1106</f>
        <v>0</v>
      </c>
      <c r="T1107" s="417">
        <f t="shared" ref="T1107:U1107" si="1432">Q1107-Q1106</f>
        <v>0</v>
      </c>
      <c r="U1107" s="417">
        <f t="shared" si="1432"/>
        <v>0</v>
      </c>
      <c r="V1107" s="414"/>
      <c r="W1107" s="619" t="str">
        <f t="shared" si="1338"/>
        <v/>
      </c>
    </row>
    <row r="1108" spans="1:23" s="401" customFormat="1" ht="24" hidden="1" customHeight="1">
      <c r="A1108" s="366" t="s">
        <v>5762</v>
      </c>
      <c r="B1108" s="408" t="s">
        <v>0</v>
      </c>
      <c r="C1108" s="408" t="s">
        <v>2670</v>
      </c>
      <c r="D1108" s="408" t="s">
        <v>2671</v>
      </c>
      <c r="E1108" s="409" t="s">
        <v>615</v>
      </c>
      <c r="F1108" s="410">
        <f>G1108</f>
        <v>25.92</v>
      </c>
      <c r="G1108" s="410">
        <f>[5]내역서!F1108</f>
        <v>25.92</v>
      </c>
      <c r="H1108" s="410">
        <v>0</v>
      </c>
      <c r="I1108" s="410">
        <f>G1108-H1108</f>
        <v>25.92</v>
      </c>
      <c r="J1108" s="410">
        <f>내역서!F1112</f>
        <v>0</v>
      </c>
      <c r="K1108" s="411">
        <v>0</v>
      </c>
      <c r="L1108" s="412">
        <f>INT($J1108*K1108)</f>
        <v>0</v>
      </c>
      <c r="M1108" s="411">
        <v>0</v>
      </c>
      <c r="N1108" s="412">
        <f>INT($J1108*M1108)</f>
        <v>0</v>
      </c>
      <c r="O1108" s="411">
        <v>3644.4</v>
      </c>
      <c r="P1108" s="412">
        <f>INT($J1108*O1108)</f>
        <v>0</v>
      </c>
      <c r="Q1108" s="411">
        <f>+K1108+M1108+O1108</f>
        <v>3644.4</v>
      </c>
      <c r="R1108" s="412">
        <f>L1108+N1108+P1108</f>
        <v>0</v>
      </c>
      <c r="S1108" s="412"/>
      <c r="T1108" s="412"/>
      <c r="U1108" s="412"/>
      <c r="V1108" s="409" t="s">
        <v>0</v>
      </c>
      <c r="W1108" s="617" t="str">
        <f>+IF(J1108&lt;0,"ng","")</f>
        <v/>
      </c>
    </row>
    <row r="1109" spans="1:23" ht="24" hidden="1" customHeight="1">
      <c r="A1109" s="372" t="s">
        <v>5775</v>
      </c>
      <c r="B1109" s="413" t="s">
        <v>0</v>
      </c>
      <c r="C1109" s="413" t="s">
        <v>1047</v>
      </c>
      <c r="D1109" s="413" t="s">
        <v>1048</v>
      </c>
      <c r="E1109" s="414" t="s">
        <v>651</v>
      </c>
      <c r="F1109" s="415">
        <f>G1109</f>
        <v>25.92</v>
      </c>
      <c r="G1109" s="415">
        <f>[5]내역서!F1109</f>
        <v>25.92</v>
      </c>
      <c r="H1109" s="415">
        <v>0</v>
      </c>
      <c r="I1109" s="415">
        <f t="shared" si="1429"/>
        <v>25.92</v>
      </c>
      <c r="J1109" s="415">
        <f>내역서!F1113</f>
        <v>0</v>
      </c>
      <c r="K1109" s="416">
        <v>0</v>
      </c>
      <c r="L1109" s="417">
        <f>INT($J1109*K1109)</f>
        <v>0</v>
      </c>
      <c r="M1109" s="416">
        <v>0</v>
      </c>
      <c r="N1109" s="417">
        <f>INT($J1109*M1109)</f>
        <v>0</v>
      </c>
      <c r="O1109" s="416">
        <v>3644.4</v>
      </c>
      <c r="P1109" s="417">
        <f>INT($J1109*O1109)</f>
        <v>0</v>
      </c>
      <c r="Q1109" s="416">
        <f t="shared" si="1430"/>
        <v>3644.4</v>
      </c>
      <c r="R1109" s="417">
        <f t="shared" si="1411"/>
        <v>0</v>
      </c>
      <c r="S1109" s="417">
        <f t="shared" ref="S1109" si="1433">J1109-J1108</f>
        <v>0</v>
      </c>
      <c r="T1109" s="417">
        <f t="shared" ref="T1109:U1109" si="1434">Q1109-Q1108</f>
        <v>0</v>
      </c>
      <c r="U1109" s="417">
        <f t="shared" si="1434"/>
        <v>0</v>
      </c>
      <c r="V1109" s="414"/>
      <c r="W1109" s="619" t="str">
        <f t="shared" si="1338"/>
        <v/>
      </c>
    </row>
    <row r="1110" spans="1:23" s="401" customFormat="1" ht="24" hidden="1" customHeight="1">
      <c r="A1110" s="366" t="s">
        <v>2055</v>
      </c>
      <c r="B1110" s="436" t="s">
        <v>2684</v>
      </c>
      <c r="C1110" s="436" t="s">
        <v>2685</v>
      </c>
      <c r="D1110" s="436" t="s">
        <v>0</v>
      </c>
      <c r="E1110" s="437" t="s">
        <v>0</v>
      </c>
      <c r="F1110" s="438">
        <v>0</v>
      </c>
      <c r="G1110" s="438">
        <f>[5]내역서!F1110</f>
        <v>0</v>
      </c>
      <c r="H1110" s="438">
        <v>0</v>
      </c>
      <c r="I1110" s="438"/>
      <c r="J1110" s="438">
        <f>내역서!F1114</f>
        <v>0</v>
      </c>
      <c r="K1110" s="439"/>
      <c r="L1110" s="440">
        <f>L1112</f>
        <v>0</v>
      </c>
      <c r="M1110" s="439"/>
      <c r="N1110" s="440">
        <f>N1112</f>
        <v>0</v>
      </c>
      <c r="O1110" s="439"/>
      <c r="P1110" s="440">
        <f>P1112</f>
        <v>0</v>
      </c>
      <c r="Q1110" s="438"/>
      <c r="R1110" s="440">
        <f>L1110+N1110+P1110</f>
        <v>0</v>
      </c>
      <c r="S1110" s="440"/>
      <c r="T1110" s="440"/>
      <c r="U1110" s="440"/>
      <c r="V1110" s="441" t="s">
        <v>0</v>
      </c>
      <c r="W1110" s="617" t="str">
        <f>+IF(J1110&lt;0,"ng","")</f>
        <v/>
      </c>
    </row>
    <row r="1111" spans="1:23" ht="24" hidden="1" customHeight="1">
      <c r="A1111" s="372" t="s">
        <v>5776</v>
      </c>
      <c r="B1111" s="442" t="s">
        <v>5777</v>
      </c>
      <c r="C1111" s="442" t="s">
        <v>1056</v>
      </c>
      <c r="D1111" s="442" t="s">
        <v>0</v>
      </c>
      <c r="E1111" s="443" t="s">
        <v>0</v>
      </c>
      <c r="F1111" s="444">
        <v>0</v>
      </c>
      <c r="G1111" s="444">
        <f>[5]내역서!F1111</f>
        <v>0</v>
      </c>
      <c r="H1111" s="444">
        <v>0</v>
      </c>
      <c r="I1111" s="444"/>
      <c r="J1111" s="444">
        <f>내역서!F1115</f>
        <v>0</v>
      </c>
      <c r="K1111" s="445"/>
      <c r="L1111" s="446">
        <f>L1113</f>
        <v>0</v>
      </c>
      <c r="M1111" s="445"/>
      <c r="N1111" s="446">
        <f>N1113</f>
        <v>0</v>
      </c>
      <c r="O1111" s="445"/>
      <c r="P1111" s="446">
        <f>P1113</f>
        <v>0</v>
      </c>
      <c r="Q1111" s="444"/>
      <c r="R1111" s="446">
        <f t="shared" si="1411"/>
        <v>0</v>
      </c>
      <c r="S1111" s="446">
        <f t="shared" ref="S1111" si="1435">J1111-J1110</f>
        <v>0</v>
      </c>
      <c r="T1111" s="446">
        <f t="shared" ref="T1111:U1111" si="1436">Q1111-Q1110</f>
        <v>0</v>
      </c>
      <c r="U1111" s="446">
        <f t="shared" si="1436"/>
        <v>0</v>
      </c>
      <c r="V1111" s="447"/>
      <c r="W1111" s="619" t="str">
        <f t="shared" si="1338"/>
        <v/>
      </c>
    </row>
    <row r="1112" spans="1:23" s="431" customFormat="1" ht="24" hidden="1" customHeight="1">
      <c r="A1112" s="366" t="s">
        <v>5778</v>
      </c>
      <c r="B1112" s="408" t="s">
        <v>0</v>
      </c>
      <c r="C1112" s="408" t="s">
        <v>2686</v>
      </c>
      <c r="D1112" s="408" t="s">
        <v>0</v>
      </c>
      <c r="E1112" s="409" t="s">
        <v>22</v>
      </c>
      <c r="F1112" s="410">
        <f>G1112</f>
        <v>62</v>
      </c>
      <c r="G1112" s="410">
        <f>[5]내역서!F1112</f>
        <v>62</v>
      </c>
      <c r="H1112" s="410">
        <v>0</v>
      </c>
      <c r="I1112" s="410">
        <f>G1112-H1112</f>
        <v>62</v>
      </c>
      <c r="J1112" s="410">
        <f>내역서!F1116</f>
        <v>0</v>
      </c>
      <c r="K1112" s="411">
        <v>2276.5</v>
      </c>
      <c r="L1112" s="412">
        <f>INT($J1112*K1112)</f>
        <v>0</v>
      </c>
      <c r="M1112" s="411">
        <v>12757.6</v>
      </c>
      <c r="N1112" s="412">
        <f>INT($J1112*M1112)</f>
        <v>0</v>
      </c>
      <c r="O1112" s="411">
        <v>0</v>
      </c>
      <c r="P1112" s="412">
        <f>INT($J1112*O1112)</f>
        <v>0</v>
      </c>
      <c r="Q1112" s="411">
        <f>+K1112+M1112+O1112</f>
        <v>15034.1</v>
      </c>
      <c r="R1112" s="412">
        <f>L1112+N1112+P1112</f>
        <v>0</v>
      </c>
      <c r="S1112" s="412"/>
      <c r="T1112" s="412"/>
      <c r="U1112" s="412"/>
      <c r="V1112" s="409" t="s">
        <v>0</v>
      </c>
      <c r="W1112" s="617" t="str">
        <f>+IF(J1112&lt;0,"ng","")</f>
        <v/>
      </c>
    </row>
    <row r="1113" spans="1:23" s="72" customFormat="1" ht="24" hidden="1" customHeight="1">
      <c r="A1113" s="372" t="s">
        <v>2072</v>
      </c>
      <c r="B1113" s="413" t="s">
        <v>0</v>
      </c>
      <c r="C1113" s="413" t="s">
        <v>1057</v>
      </c>
      <c r="D1113" s="413" t="s">
        <v>0</v>
      </c>
      <c r="E1113" s="414" t="s">
        <v>22</v>
      </c>
      <c r="F1113" s="415">
        <f>G1113</f>
        <v>62</v>
      </c>
      <c r="G1113" s="415">
        <f>[5]내역서!F1113</f>
        <v>62</v>
      </c>
      <c r="H1113" s="415">
        <v>0</v>
      </c>
      <c r="I1113" s="415">
        <f t="shared" ref="I1113" si="1437">G1113-H1113</f>
        <v>62</v>
      </c>
      <c r="J1113" s="415">
        <f>내역서!F1117</f>
        <v>0</v>
      </c>
      <c r="K1113" s="416">
        <v>2276.5</v>
      </c>
      <c r="L1113" s="417">
        <f>INT($J1113*K1113)</f>
        <v>0</v>
      </c>
      <c r="M1113" s="416">
        <v>12757.6</v>
      </c>
      <c r="N1113" s="417">
        <f>INT($J1113*M1113)</f>
        <v>0</v>
      </c>
      <c r="O1113" s="416">
        <v>0</v>
      </c>
      <c r="P1113" s="417">
        <f>INT($J1113*O1113)</f>
        <v>0</v>
      </c>
      <c r="Q1113" s="416">
        <f>+K1113+M1113+O1113</f>
        <v>15034.1</v>
      </c>
      <c r="R1113" s="417">
        <f t="shared" si="1411"/>
        <v>0</v>
      </c>
      <c r="S1113" s="417">
        <f t="shared" ref="S1113" si="1438">J1113-J1112</f>
        <v>0</v>
      </c>
      <c r="T1113" s="417">
        <f t="shared" ref="T1113:U1113" si="1439">Q1113-Q1112</f>
        <v>0</v>
      </c>
      <c r="U1113" s="417">
        <f t="shared" si="1439"/>
        <v>0</v>
      </c>
      <c r="V1113" s="414"/>
      <c r="W1113" s="619" t="str">
        <f t="shared" si="1338"/>
        <v/>
      </c>
    </row>
    <row r="1114" spans="1:23" s="401" customFormat="1" ht="24" hidden="1" customHeight="1">
      <c r="A1114" s="366" t="s">
        <v>5762</v>
      </c>
      <c r="B1114" s="436" t="s">
        <v>2687</v>
      </c>
      <c r="C1114" s="436" t="s">
        <v>2688</v>
      </c>
      <c r="D1114" s="436" t="s">
        <v>0</v>
      </c>
      <c r="E1114" s="437" t="s">
        <v>0</v>
      </c>
      <c r="F1114" s="438">
        <v>0</v>
      </c>
      <c r="G1114" s="438">
        <f>[5]내역서!F1114</f>
        <v>0</v>
      </c>
      <c r="H1114" s="438">
        <v>0</v>
      </c>
      <c r="I1114" s="438"/>
      <c r="J1114" s="438">
        <f>내역서!F1118</f>
        <v>0</v>
      </c>
      <c r="K1114" s="439"/>
      <c r="L1114" s="440">
        <f>L1116+L1118</f>
        <v>0</v>
      </c>
      <c r="M1114" s="439"/>
      <c r="N1114" s="440">
        <f>N1116+N1118</f>
        <v>0</v>
      </c>
      <c r="O1114" s="439"/>
      <c r="P1114" s="440">
        <f>P1116+P1118</f>
        <v>0</v>
      </c>
      <c r="Q1114" s="438"/>
      <c r="R1114" s="440">
        <f>L1114+N1114+P1114</f>
        <v>0</v>
      </c>
      <c r="S1114" s="440"/>
      <c r="T1114" s="440"/>
      <c r="U1114" s="440"/>
      <c r="V1114" s="441" t="s">
        <v>0</v>
      </c>
      <c r="W1114" s="617" t="str">
        <f>+IF(J1114&lt;0,"ng","")</f>
        <v/>
      </c>
    </row>
    <row r="1115" spans="1:23" ht="24" hidden="1" customHeight="1">
      <c r="A1115" s="372" t="s">
        <v>5779</v>
      </c>
      <c r="B1115" s="442" t="s">
        <v>5780</v>
      </c>
      <c r="C1115" s="442" t="s">
        <v>1058</v>
      </c>
      <c r="D1115" s="442" t="s">
        <v>0</v>
      </c>
      <c r="E1115" s="443" t="s">
        <v>0</v>
      </c>
      <c r="F1115" s="444">
        <v>0</v>
      </c>
      <c r="G1115" s="444">
        <f>[5]내역서!F1115</f>
        <v>0</v>
      </c>
      <c r="H1115" s="444">
        <v>0</v>
      </c>
      <c r="I1115" s="444"/>
      <c r="J1115" s="444">
        <f>내역서!F1119</f>
        <v>0</v>
      </c>
      <c r="K1115" s="445"/>
      <c r="L1115" s="446">
        <f>L1117+L1119</f>
        <v>0</v>
      </c>
      <c r="M1115" s="445"/>
      <c r="N1115" s="446">
        <f>N1117+N1119</f>
        <v>0</v>
      </c>
      <c r="O1115" s="445"/>
      <c r="P1115" s="446">
        <f>P1117+P1119</f>
        <v>0</v>
      </c>
      <c r="Q1115" s="444"/>
      <c r="R1115" s="446">
        <f t="shared" si="1411"/>
        <v>0</v>
      </c>
      <c r="S1115" s="446">
        <f t="shared" ref="S1115" si="1440">J1115-J1114</f>
        <v>0</v>
      </c>
      <c r="T1115" s="446">
        <f t="shared" ref="T1115:U1115" si="1441">Q1115-Q1114</f>
        <v>0</v>
      </c>
      <c r="U1115" s="446">
        <f t="shared" si="1441"/>
        <v>0</v>
      </c>
      <c r="V1115" s="447"/>
      <c r="W1115" s="619" t="str">
        <f t="shared" si="1338"/>
        <v/>
      </c>
    </row>
    <row r="1116" spans="1:23" s="401" customFormat="1" ht="24" hidden="1" customHeight="1">
      <c r="A1116" s="366" t="s">
        <v>5762</v>
      </c>
      <c r="B1116" s="408" t="s">
        <v>0</v>
      </c>
      <c r="C1116" s="408" t="s">
        <v>2689</v>
      </c>
      <c r="D1116" s="408" t="s">
        <v>2690</v>
      </c>
      <c r="E1116" s="409" t="s">
        <v>6</v>
      </c>
      <c r="F1116" s="410">
        <f>G1116</f>
        <v>96.3</v>
      </c>
      <c r="G1116" s="410">
        <f>[5]내역서!F1116</f>
        <v>96.3</v>
      </c>
      <c r="H1116" s="410">
        <v>0</v>
      </c>
      <c r="I1116" s="410">
        <f>G1116-H1116</f>
        <v>96.3</v>
      </c>
      <c r="J1116" s="410">
        <f>내역서!F1120</f>
        <v>0</v>
      </c>
      <c r="K1116" s="411">
        <v>0</v>
      </c>
      <c r="L1116" s="412">
        <f>INT($J1116*K1116)</f>
        <v>0</v>
      </c>
      <c r="M1116" s="411">
        <v>3594.5</v>
      </c>
      <c r="N1116" s="412">
        <f>INT($J1116*M1116)</f>
        <v>0</v>
      </c>
      <c r="O1116" s="411">
        <v>0</v>
      </c>
      <c r="P1116" s="412">
        <f>INT($J1116*O1116)</f>
        <v>0</v>
      </c>
      <c r="Q1116" s="411">
        <f>+K1116+M1116+O1116</f>
        <v>3594.5</v>
      </c>
      <c r="R1116" s="412">
        <f>L1116+N1116+P1116</f>
        <v>0</v>
      </c>
      <c r="S1116" s="412"/>
      <c r="T1116" s="412"/>
      <c r="U1116" s="412"/>
      <c r="V1116" s="409" t="s">
        <v>0</v>
      </c>
      <c r="W1116" s="617" t="str">
        <f>+IF(J1116&lt;0,"ng","")</f>
        <v/>
      </c>
    </row>
    <row r="1117" spans="1:23" ht="24" hidden="1" customHeight="1">
      <c r="A1117" s="372" t="s">
        <v>5781</v>
      </c>
      <c r="B1117" s="413" t="s">
        <v>0</v>
      </c>
      <c r="C1117" s="413" t="s">
        <v>1059</v>
      </c>
      <c r="D1117" s="413" t="s">
        <v>1060</v>
      </c>
      <c r="E1117" s="414" t="s">
        <v>6</v>
      </c>
      <c r="F1117" s="415">
        <f>G1117</f>
        <v>96.3</v>
      </c>
      <c r="G1117" s="415">
        <f>[5]내역서!F1117</f>
        <v>96.3</v>
      </c>
      <c r="H1117" s="415">
        <v>0</v>
      </c>
      <c r="I1117" s="415">
        <f t="shared" ref="I1117" si="1442">G1117-H1117</f>
        <v>96.3</v>
      </c>
      <c r="J1117" s="415">
        <f>내역서!F1121</f>
        <v>0</v>
      </c>
      <c r="K1117" s="416">
        <v>0</v>
      </c>
      <c r="L1117" s="417">
        <f>INT($J1117*K1117)</f>
        <v>0</v>
      </c>
      <c r="M1117" s="416">
        <v>3594.5</v>
      </c>
      <c r="N1117" s="417">
        <f>INT($J1117*M1117)</f>
        <v>0</v>
      </c>
      <c r="O1117" s="416">
        <v>0</v>
      </c>
      <c r="P1117" s="417">
        <f>INT($J1117*O1117)</f>
        <v>0</v>
      </c>
      <c r="Q1117" s="416">
        <f t="shared" ref="Q1117:Q1119" si="1443">+K1117+M1117+O1117</f>
        <v>3594.5</v>
      </c>
      <c r="R1117" s="417">
        <f t="shared" si="1411"/>
        <v>0</v>
      </c>
      <c r="S1117" s="417">
        <f t="shared" ref="S1117" si="1444">J1117-J1116</f>
        <v>0</v>
      </c>
      <c r="T1117" s="417">
        <f t="shared" ref="T1117:U1117" si="1445">Q1117-Q1116</f>
        <v>0</v>
      </c>
      <c r="U1117" s="417">
        <f t="shared" si="1445"/>
        <v>0</v>
      </c>
      <c r="V1117" s="414"/>
      <c r="W1117" s="619" t="str">
        <f t="shared" si="1338"/>
        <v/>
      </c>
    </row>
    <row r="1118" spans="1:23" s="431" customFormat="1" ht="24" hidden="1" customHeight="1">
      <c r="A1118" s="366" t="s">
        <v>5762</v>
      </c>
      <c r="B1118" s="408" t="s">
        <v>0</v>
      </c>
      <c r="C1118" s="408" t="s">
        <v>2691</v>
      </c>
      <c r="D1118" s="408" t="s">
        <v>0</v>
      </c>
      <c r="E1118" s="409" t="s">
        <v>1860</v>
      </c>
      <c r="F1118" s="410">
        <f>G1118</f>
        <v>28</v>
      </c>
      <c r="G1118" s="410">
        <f>[5]내역서!F1118</f>
        <v>28</v>
      </c>
      <c r="H1118" s="410">
        <v>0</v>
      </c>
      <c r="I1118" s="410">
        <f>G1118-H1118</f>
        <v>28</v>
      </c>
      <c r="J1118" s="410">
        <f>내역서!F1122</f>
        <v>0</v>
      </c>
      <c r="K1118" s="411">
        <v>0</v>
      </c>
      <c r="L1118" s="412">
        <f>INT($J1118*K1118)</f>
        <v>0</v>
      </c>
      <c r="M1118" s="411">
        <v>12792</v>
      </c>
      <c r="N1118" s="412">
        <f>INT($J1118*M1118)</f>
        <v>0</v>
      </c>
      <c r="O1118" s="411">
        <v>0</v>
      </c>
      <c r="P1118" s="412">
        <f>INT($J1118*O1118)</f>
        <v>0</v>
      </c>
      <c r="Q1118" s="411">
        <f>+K1118+M1118+O1118</f>
        <v>12792</v>
      </c>
      <c r="R1118" s="412">
        <f>L1118+N1118+P1118</f>
        <v>0</v>
      </c>
      <c r="S1118" s="412"/>
      <c r="T1118" s="412"/>
      <c r="U1118" s="412"/>
      <c r="V1118" s="409" t="s">
        <v>0</v>
      </c>
      <c r="W1118" s="617" t="str">
        <f>+IF(J1118&lt;0,"ng","")</f>
        <v/>
      </c>
    </row>
    <row r="1119" spans="1:23" s="72" customFormat="1" ht="24" hidden="1" customHeight="1">
      <c r="A1119" s="372" t="s">
        <v>5782</v>
      </c>
      <c r="B1119" s="413" t="s">
        <v>0</v>
      </c>
      <c r="C1119" s="413" t="s">
        <v>1061</v>
      </c>
      <c r="D1119" s="413" t="s">
        <v>0</v>
      </c>
      <c r="E1119" s="414" t="s">
        <v>729</v>
      </c>
      <c r="F1119" s="415">
        <f>G1119</f>
        <v>28</v>
      </c>
      <c r="G1119" s="415">
        <f>[5]내역서!F1119</f>
        <v>28</v>
      </c>
      <c r="H1119" s="415">
        <v>0</v>
      </c>
      <c r="I1119" s="415">
        <f t="shared" ref="I1119" si="1446">G1119-H1119</f>
        <v>28</v>
      </c>
      <c r="J1119" s="415">
        <f>내역서!F1123</f>
        <v>0</v>
      </c>
      <c r="K1119" s="416">
        <v>0</v>
      </c>
      <c r="L1119" s="417">
        <f>INT($J1119*K1119)</f>
        <v>0</v>
      </c>
      <c r="M1119" s="416">
        <v>12792</v>
      </c>
      <c r="N1119" s="417">
        <f>INT($J1119*M1119)</f>
        <v>0</v>
      </c>
      <c r="O1119" s="416">
        <v>0</v>
      </c>
      <c r="P1119" s="417">
        <f>INT($J1119*O1119)</f>
        <v>0</v>
      </c>
      <c r="Q1119" s="416">
        <f t="shared" si="1443"/>
        <v>12792</v>
      </c>
      <c r="R1119" s="417">
        <f t="shared" si="1411"/>
        <v>0</v>
      </c>
      <c r="S1119" s="417">
        <f t="shared" ref="S1119" si="1447">J1119-J1118</f>
        <v>0</v>
      </c>
      <c r="T1119" s="417">
        <f t="shared" ref="T1119:U1119" si="1448">Q1119-Q1118</f>
        <v>0</v>
      </c>
      <c r="U1119" s="417">
        <f t="shared" si="1448"/>
        <v>0</v>
      </c>
      <c r="V1119" s="414"/>
      <c r="W1119" s="619" t="str">
        <f t="shared" si="1338"/>
        <v/>
      </c>
    </row>
    <row r="1120" spans="1:23" s="431" customFormat="1" ht="24" customHeight="1">
      <c r="A1120" s="366" t="s">
        <v>2055</v>
      </c>
      <c r="B1120" s="395" t="s">
        <v>76</v>
      </c>
      <c r="C1120" s="395" t="s">
        <v>2692</v>
      </c>
      <c r="D1120" s="395" t="s">
        <v>0</v>
      </c>
      <c r="E1120" s="396" t="s">
        <v>0</v>
      </c>
      <c r="F1120" s="397">
        <v>0</v>
      </c>
      <c r="G1120" s="397">
        <f>[5]내역서!F1120</f>
        <v>0</v>
      </c>
      <c r="H1120" s="397">
        <v>0</v>
      </c>
      <c r="I1120" s="397"/>
      <c r="J1120" s="397">
        <f>내역서!F1124</f>
        <v>0</v>
      </c>
      <c r="K1120" s="398"/>
      <c r="L1120" s="399">
        <f>L1122+L1192</f>
        <v>0</v>
      </c>
      <c r="M1120" s="398"/>
      <c r="N1120" s="399">
        <f>N1122+N1192</f>
        <v>0</v>
      </c>
      <c r="O1120" s="398"/>
      <c r="P1120" s="399">
        <f>P1122+P1192</f>
        <v>0</v>
      </c>
      <c r="Q1120" s="397"/>
      <c r="R1120" s="399">
        <f>L1120+N1120+P1120</f>
        <v>0</v>
      </c>
      <c r="S1120" s="399"/>
      <c r="T1120" s="399"/>
      <c r="U1120" s="399"/>
      <c r="V1120" s="400" t="s">
        <v>0</v>
      </c>
      <c r="W1120" s="617" t="str">
        <f>+IF(J1120&lt;0,"ng","")</f>
        <v/>
      </c>
    </row>
    <row r="1121" spans="1:23" s="72" customFormat="1" ht="24" customHeight="1">
      <c r="A1121" s="372" t="s">
        <v>2072</v>
      </c>
      <c r="B1121" s="402" t="s">
        <v>76</v>
      </c>
      <c r="C1121" s="402" t="s">
        <v>1062</v>
      </c>
      <c r="D1121" s="402" t="s">
        <v>0</v>
      </c>
      <c r="E1121" s="403" t="s">
        <v>0</v>
      </c>
      <c r="F1121" s="404">
        <v>0</v>
      </c>
      <c r="G1121" s="404">
        <f>[5]내역서!F1121</f>
        <v>0</v>
      </c>
      <c r="H1121" s="404">
        <v>0</v>
      </c>
      <c r="I1121" s="404"/>
      <c r="J1121" s="404">
        <f>내역서!F1125</f>
        <v>0</v>
      </c>
      <c r="K1121" s="405"/>
      <c r="L1121" s="406">
        <f>L1123+L1193</f>
        <v>0</v>
      </c>
      <c r="M1121" s="405"/>
      <c r="N1121" s="406">
        <f>N1123+N1193</f>
        <v>0</v>
      </c>
      <c r="O1121" s="405"/>
      <c r="P1121" s="406">
        <f>P1123+P1193</f>
        <v>0</v>
      </c>
      <c r="Q1121" s="404"/>
      <c r="R1121" s="406">
        <f t="shared" si="1411"/>
        <v>0</v>
      </c>
      <c r="S1121" s="406">
        <f t="shared" ref="S1121" si="1449">J1121-J1120</f>
        <v>0</v>
      </c>
      <c r="T1121" s="406">
        <f t="shared" ref="T1121:U1121" si="1450">Q1121-Q1120</f>
        <v>0</v>
      </c>
      <c r="U1121" s="406">
        <f t="shared" si="1450"/>
        <v>0</v>
      </c>
      <c r="V1121" s="407"/>
      <c r="W1121" s="619" t="str">
        <f t="shared" si="1338"/>
        <v/>
      </c>
    </row>
    <row r="1122" spans="1:23" s="401" customFormat="1" ht="24" customHeight="1">
      <c r="A1122" s="366" t="s">
        <v>5762</v>
      </c>
      <c r="B1122" s="436" t="s">
        <v>2693</v>
      </c>
      <c r="C1122" s="436" t="s">
        <v>2694</v>
      </c>
      <c r="D1122" s="436" t="s">
        <v>0</v>
      </c>
      <c r="E1122" s="437" t="s">
        <v>0</v>
      </c>
      <c r="F1122" s="438">
        <v>0</v>
      </c>
      <c r="G1122" s="438">
        <f>[5]내역서!F1122</f>
        <v>0</v>
      </c>
      <c r="H1122" s="438">
        <v>0</v>
      </c>
      <c r="I1122" s="438"/>
      <c r="J1122" s="438">
        <f>내역서!F1126</f>
        <v>0</v>
      </c>
      <c r="K1122" s="439"/>
      <c r="L1122" s="440">
        <f>SUMIF($A$1124:$A$1191,"당초",L1124:L1191)</f>
        <v>0</v>
      </c>
      <c r="M1122" s="439"/>
      <c r="N1122" s="440">
        <f>SUMIF($A$1124:$A$1191,"당초",N1124:N1191)</f>
        <v>0</v>
      </c>
      <c r="O1122" s="439"/>
      <c r="P1122" s="440">
        <f>SUMIF($A$1124:$A$1191,"당초",P1124:P1191)</f>
        <v>0</v>
      </c>
      <c r="Q1122" s="438"/>
      <c r="R1122" s="440">
        <f>SUMIF($A$1125:$A$1189,"변경",R1124:R1188)</f>
        <v>0</v>
      </c>
      <c r="S1122" s="440"/>
      <c r="T1122" s="440"/>
      <c r="U1122" s="440"/>
      <c r="V1122" s="441" t="s">
        <v>0</v>
      </c>
      <c r="W1122" s="617" t="str">
        <f>+IF(J1122&lt;0,"ng","")</f>
        <v/>
      </c>
    </row>
    <row r="1123" spans="1:23" ht="24" customHeight="1">
      <c r="A1123" s="372" t="s">
        <v>5783</v>
      </c>
      <c r="B1123" s="442" t="s">
        <v>5784</v>
      </c>
      <c r="C1123" s="442" t="s">
        <v>1063</v>
      </c>
      <c r="D1123" s="442" t="s">
        <v>0</v>
      </c>
      <c r="E1123" s="443" t="s">
        <v>0</v>
      </c>
      <c r="F1123" s="444">
        <v>0</v>
      </c>
      <c r="G1123" s="444">
        <f>[5]내역서!F1123</f>
        <v>0</v>
      </c>
      <c r="H1123" s="444">
        <v>0</v>
      </c>
      <c r="I1123" s="444"/>
      <c r="J1123" s="444">
        <f>내역서!F1127</f>
        <v>0</v>
      </c>
      <c r="K1123" s="445"/>
      <c r="L1123" s="446">
        <f>SUMIF($A$1124:$A$1191,"변경",L1124:L1191)</f>
        <v>0</v>
      </c>
      <c r="M1123" s="445"/>
      <c r="N1123" s="446">
        <f>SUMIF($A$1124:$A$1191,"변경",N1124:N1191)</f>
        <v>0</v>
      </c>
      <c r="O1123" s="445"/>
      <c r="P1123" s="446">
        <f>SUMIF($A$1124:$A$1191,"변경",P1124:P1191)</f>
        <v>0</v>
      </c>
      <c r="Q1123" s="444"/>
      <c r="R1123" s="446">
        <f>SUMIF($A$1125:$A$1189,"변경",R1125:R1189)</f>
        <v>0</v>
      </c>
      <c r="S1123" s="446">
        <f t="shared" ref="S1123" si="1451">J1123-J1122</f>
        <v>0</v>
      </c>
      <c r="T1123" s="446">
        <f t="shared" ref="T1123:U1123" si="1452">Q1123-Q1122</f>
        <v>0</v>
      </c>
      <c r="U1123" s="446">
        <f t="shared" si="1452"/>
        <v>0</v>
      </c>
      <c r="V1123" s="447"/>
      <c r="W1123" s="619" t="str">
        <f t="shared" si="1338"/>
        <v/>
      </c>
    </row>
    <row r="1124" spans="1:23" s="401" customFormat="1" ht="24" hidden="1" customHeight="1">
      <c r="A1124" s="366" t="s">
        <v>5762</v>
      </c>
      <c r="B1124" s="408" t="s">
        <v>0</v>
      </c>
      <c r="C1124" s="408" t="s">
        <v>2696</v>
      </c>
      <c r="D1124" s="408" t="s">
        <v>2697</v>
      </c>
      <c r="E1124" s="409" t="s">
        <v>307</v>
      </c>
      <c r="F1124" s="410">
        <f>G1124</f>
        <v>329</v>
      </c>
      <c r="G1124" s="410">
        <f>[5]내역서!F1124</f>
        <v>329</v>
      </c>
      <c r="H1124" s="716">
        <v>81</v>
      </c>
      <c r="I1124" s="410">
        <f>G1124-H1124</f>
        <v>248</v>
      </c>
      <c r="J1124" s="410">
        <f>내역서!F1128</f>
        <v>0</v>
      </c>
      <c r="K1124" s="411">
        <v>4823.6000000000004</v>
      </c>
      <c r="L1124" s="412">
        <f t="shared" ref="L1124:L1187" si="1453">INT($J1124*K1124)</f>
        <v>0</v>
      </c>
      <c r="M1124" s="411">
        <v>0</v>
      </c>
      <c r="N1124" s="412">
        <f>INT($J1124*M1124)</f>
        <v>0</v>
      </c>
      <c r="O1124" s="411">
        <v>0</v>
      </c>
      <c r="P1124" s="412">
        <f>INT($J1124*O1124)</f>
        <v>0</v>
      </c>
      <c r="Q1124" s="411">
        <f>+K1124+M1124+O1124</f>
        <v>4823.6000000000004</v>
      </c>
      <c r="R1124" s="412">
        <f>L1124+N1124+P1124</f>
        <v>0</v>
      </c>
      <c r="S1124" s="412"/>
      <c r="T1124" s="412"/>
      <c r="U1124" s="412"/>
      <c r="V1124" s="409" t="s">
        <v>0</v>
      </c>
      <c r="W1124" s="617" t="str">
        <f>+IF(J1124&lt;0,"ng","")</f>
        <v/>
      </c>
    </row>
    <row r="1125" spans="1:23" ht="24" hidden="1" customHeight="1">
      <c r="A1125" s="372" t="s">
        <v>5763</v>
      </c>
      <c r="B1125" s="413" t="s">
        <v>0</v>
      </c>
      <c r="C1125" s="413" t="s">
        <v>1064</v>
      </c>
      <c r="D1125" s="413" t="s">
        <v>1065</v>
      </c>
      <c r="E1125" s="414" t="s">
        <v>775</v>
      </c>
      <c r="F1125" s="415">
        <f t="shared" ref="F1125:F1191" si="1454">G1125</f>
        <v>329</v>
      </c>
      <c r="G1125" s="415">
        <f>[5]내역서!F1125</f>
        <v>329</v>
      </c>
      <c r="H1125" s="717">
        <v>81</v>
      </c>
      <c r="I1125" s="415">
        <f t="shared" ref="I1125:I1189" si="1455">G1125-H1125</f>
        <v>248</v>
      </c>
      <c r="J1125" s="415">
        <f>내역서!F1129</f>
        <v>0</v>
      </c>
      <c r="K1125" s="416">
        <v>4823.6000000000004</v>
      </c>
      <c r="L1125" s="417">
        <f t="shared" si="1453"/>
        <v>0</v>
      </c>
      <c r="M1125" s="416">
        <v>0</v>
      </c>
      <c r="N1125" s="417">
        <f t="shared" ref="N1125:N1189" si="1456">INT($J1125*M1125)</f>
        <v>0</v>
      </c>
      <c r="O1125" s="416">
        <v>0</v>
      </c>
      <c r="P1125" s="417">
        <f t="shared" ref="P1125:P1189" si="1457">INT($J1125*O1125)</f>
        <v>0</v>
      </c>
      <c r="Q1125" s="416">
        <f t="shared" ref="Q1125:Q1189" si="1458">+K1125+M1125+O1125</f>
        <v>4823.6000000000004</v>
      </c>
      <c r="R1125" s="417">
        <f t="shared" si="1411"/>
        <v>0</v>
      </c>
      <c r="S1125" s="417">
        <f t="shared" ref="S1125" si="1459">J1125-J1124</f>
        <v>0</v>
      </c>
      <c r="T1125" s="417">
        <f t="shared" ref="T1125:U1125" si="1460">Q1125-Q1124</f>
        <v>0</v>
      </c>
      <c r="U1125" s="417">
        <f t="shared" si="1460"/>
        <v>0</v>
      </c>
      <c r="V1125" s="414"/>
      <c r="W1125" s="619" t="str">
        <f t="shared" si="1338"/>
        <v/>
      </c>
    </row>
    <row r="1126" spans="1:23" s="401" customFormat="1" ht="24" customHeight="1">
      <c r="A1126" s="366" t="s">
        <v>5762</v>
      </c>
      <c r="B1126" s="408" t="s">
        <v>0</v>
      </c>
      <c r="C1126" s="408" t="s">
        <v>2698</v>
      </c>
      <c r="D1126" s="408" t="s">
        <v>2699</v>
      </c>
      <c r="E1126" s="409" t="s">
        <v>615</v>
      </c>
      <c r="F1126" s="410">
        <f>G1126</f>
        <v>4151.09</v>
      </c>
      <c r="G1126" s="410">
        <f>[5]내역서!F1126</f>
        <v>4151.09</v>
      </c>
      <c r="H1126" s="716">
        <v>3164.09</v>
      </c>
      <c r="I1126" s="410">
        <f>G1126-H1126</f>
        <v>987</v>
      </c>
      <c r="J1126" s="410">
        <f>내역서!F1130</f>
        <v>0</v>
      </c>
      <c r="K1126" s="411">
        <v>31008.799999999999</v>
      </c>
      <c r="L1126" s="412">
        <f t="shared" si="1453"/>
        <v>0</v>
      </c>
      <c r="M1126" s="411">
        <v>0</v>
      </c>
      <c r="N1126" s="412">
        <f>INT($J1126*M1126)</f>
        <v>0</v>
      </c>
      <c r="O1126" s="411">
        <v>0</v>
      </c>
      <c r="P1126" s="412">
        <f>INT($J1126*O1126)</f>
        <v>0</v>
      </c>
      <c r="Q1126" s="411">
        <f>+K1126+M1126+O1126</f>
        <v>31008.799999999999</v>
      </c>
      <c r="R1126" s="412">
        <f>L1126+N1126+P1126</f>
        <v>0</v>
      </c>
      <c r="S1126" s="412"/>
      <c r="T1126" s="412"/>
      <c r="U1126" s="412"/>
      <c r="V1126" s="409" t="s">
        <v>0</v>
      </c>
      <c r="W1126" s="617" t="str">
        <f>+IF(J1126&lt;0,"ng","")</f>
        <v/>
      </c>
    </row>
    <row r="1127" spans="1:23" ht="24" customHeight="1">
      <c r="A1127" s="372" t="s">
        <v>5763</v>
      </c>
      <c r="B1127" s="413" t="s">
        <v>0</v>
      </c>
      <c r="C1127" s="413" t="s">
        <v>1066</v>
      </c>
      <c r="D1127" s="413" t="s">
        <v>1067</v>
      </c>
      <c r="E1127" s="414" t="s">
        <v>651</v>
      </c>
      <c r="F1127" s="415">
        <f t="shared" si="1454"/>
        <v>4151.09</v>
      </c>
      <c r="G1127" s="415">
        <f>[5]내역서!F1127</f>
        <v>4151.09</v>
      </c>
      <c r="H1127" s="717">
        <v>3164.09</v>
      </c>
      <c r="I1127" s="415">
        <f t="shared" si="1455"/>
        <v>987</v>
      </c>
      <c r="J1127" s="415">
        <f>내역서!F1131</f>
        <v>0</v>
      </c>
      <c r="K1127" s="416">
        <v>31008.799999999999</v>
      </c>
      <c r="L1127" s="417">
        <f t="shared" si="1453"/>
        <v>0</v>
      </c>
      <c r="M1127" s="416">
        <v>0</v>
      </c>
      <c r="N1127" s="417">
        <f t="shared" si="1456"/>
        <v>0</v>
      </c>
      <c r="O1127" s="416">
        <v>0</v>
      </c>
      <c r="P1127" s="417">
        <f t="shared" si="1457"/>
        <v>0</v>
      </c>
      <c r="Q1127" s="416">
        <f t="shared" si="1458"/>
        <v>31008.799999999999</v>
      </c>
      <c r="R1127" s="417">
        <f t="shared" si="1411"/>
        <v>0</v>
      </c>
      <c r="S1127" s="417">
        <f t="shared" ref="S1127" si="1461">J1127-J1126</f>
        <v>0</v>
      </c>
      <c r="T1127" s="417">
        <f t="shared" ref="T1127:U1127" si="1462">Q1127-Q1126</f>
        <v>0</v>
      </c>
      <c r="U1127" s="417">
        <f t="shared" si="1462"/>
        <v>0</v>
      </c>
      <c r="V1127" s="414"/>
      <c r="W1127" s="619" t="str">
        <f t="shared" si="1338"/>
        <v/>
      </c>
    </row>
    <row r="1128" spans="1:23" s="401" customFormat="1" ht="24" hidden="1" customHeight="1">
      <c r="A1128" s="366" t="s">
        <v>5762</v>
      </c>
      <c r="B1128" s="408" t="s">
        <v>0</v>
      </c>
      <c r="C1128" s="408" t="s">
        <v>2700</v>
      </c>
      <c r="D1128" s="408" t="s">
        <v>2701</v>
      </c>
      <c r="E1128" s="409" t="s">
        <v>615</v>
      </c>
      <c r="F1128" s="410">
        <f>G1128</f>
        <v>40.799999999999997</v>
      </c>
      <c r="G1128" s="410">
        <f>[5]내역서!F1128</f>
        <v>40.799999999999997</v>
      </c>
      <c r="H1128" s="716">
        <v>29.1312</v>
      </c>
      <c r="I1128" s="689">
        <f>G1128-H1128</f>
        <v>11.668799999999997</v>
      </c>
      <c r="J1128" s="410">
        <f>내역서!F1132</f>
        <v>0</v>
      </c>
      <c r="K1128" s="411">
        <v>24118</v>
      </c>
      <c r="L1128" s="412">
        <f t="shared" si="1453"/>
        <v>0</v>
      </c>
      <c r="M1128" s="411">
        <v>0</v>
      </c>
      <c r="N1128" s="412">
        <f>INT($J1128*M1128)</f>
        <v>0</v>
      </c>
      <c r="O1128" s="411">
        <v>0</v>
      </c>
      <c r="P1128" s="412">
        <f>INT($J1128*O1128)</f>
        <v>0</v>
      </c>
      <c r="Q1128" s="411">
        <f>+K1128+M1128+O1128</f>
        <v>24118</v>
      </c>
      <c r="R1128" s="412">
        <f>L1128+N1128+P1128</f>
        <v>0</v>
      </c>
      <c r="S1128" s="412"/>
      <c r="T1128" s="412"/>
      <c r="U1128" s="412"/>
      <c r="V1128" s="409" t="s">
        <v>0</v>
      </c>
      <c r="W1128" s="617" t="str">
        <f>+IF(J1128&lt;0,"ng","")</f>
        <v/>
      </c>
    </row>
    <row r="1129" spans="1:23" ht="24" hidden="1" customHeight="1">
      <c r="A1129" s="372" t="s">
        <v>5783</v>
      </c>
      <c r="B1129" s="413" t="s">
        <v>0</v>
      </c>
      <c r="C1129" s="413" t="s">
        <v>1068</v>
      </c>
      <c r="D1129" s="413" t="s">
        <v>1069</v>
      </c>
      <c r="E1129" s="414" t="s">
        <v>651</v>
      </c>
      <c r="F1129" s="415">
        <f t="shared" si="1454"/>
        <v>40.799999999999997</v>
      </c>
      <c r="G1129" s="415">
        <f>[5]내역서!F1129</f>
        <v>40.799999999999997</v>
      </c>
      <c r="H1129" s="717">
        <v>29.1312</v>
      </c>
      <c r="I1129" s="690">
        <f t="shared" si="1455"/>
        <v>11.668799999999997</v>
      </c>
      <c r="J1129" s="415">
        <f>내역서!F1133</f>
        <v>0</v>
      </c>
      <c r="K1129" s="416">
        <v>24118</v>
      </c>
      <c r="L1129" s="417">
        <f t="shared" si="1453"/>
        <v>0</v>
      </c>
      <c r="M1129" s="416">
        <v>0</v>
      </c>
      <c r="N1129" s="417">
        <f t="shared" si="1456"/>
        <v>0</v>
      </c>
      <c r="O1129" s="416">
        <v>0</v>
      </c>
      <c r="P1129" s="417">
        <f t="shared" si="1457"/>
        <v>0</v>
      </c>
      <c r="Q1129" s="416">
        <f t="shared" si="1458"/>
        <v>24118</v>
      </c>
      <c r="R1129" s="417">
        <f t="shared" si="1411"/>
        <v>0</v>
      </c>
      <c r="S1129" s="417">
        <f t="shared" ref="S1129" si="1463">J1129-J1128</f>
        <v>0</v>
      </c>
      <c r="T1129" s="417">
        <f t="shared" ref="T1129:U1129" si="1464">Q1129-Q1128</f>
        <v>0</v>
      </c>
      <c r="U1129" s="417">
        <f t="shared" si="1464"/>
        <v>0</v>
      </c>
      <c r="V1129" s="414"/>
      <c r="W1129" s="619" t="str">
        <f t="shared" si="1338"/>
        <v/>
      </c>
    </row>
    <row r="1130" spans="1:23" s="401" customFormat="1" ht="24" hidden="1" customHeight="1">
      <c r="A1130" s="366" t="s">
        <v>2055</v>
      </c>
      <c r="B1130" s="408" t="s">
        <v>0</v>
      </c>
      <c r="C1130" s="408" t="s">
        <v>2702</v>
      </c>
      <c r="D1130" s="408" t="s">
        <v>77</v>
      </c>
      <c r="E1130" s="409" t="s">
        <v>2703</v>
      </c>
      <c r="F1130" s="410">
        <f>G1130</f>
        <v>9</v>
      </c>
      <c r="G1130" s="410">
        <f>[5]내역서!F1130</f>
        <v>9</v>
      </c>
      <c r="H1130" s="716">
        <v>6.4260000000000002</v>
      </c>
      <c r="I1130" s="410">
        <f>G1130-H1130</f>
        <v>2.5739999999999998</v>
      </c>
      <c r="J1130" s="410">
        <f>내역서!F1134</f>
        <v>0</v>
      </c>
      <c r="K1130" s="411">
        <v>115421.5</v>
      </c>
      <c r="L1130" s="412">
        <f t="shared" si="1453"/>
        <v>0</v>
      </c>
      <c r="M1130" s="411">
        <v>0</v>
      </c>
      <c r="N1130" s="412">
        <f>INT($J1130*M1130)</f>
        <v>0</v>
      </c>
      <c r="O1130" s="411">
        <v>0</v>
      </c>
      <c r="P1130" s="412">
        <f>INT($J1130*O1130)</f>
        <v>0</v>
      </c>
      <c r="Q1130" s="411">
        <f>+K1130+M1130+O1130</f>
        <v>115421.5</v>
      </c>
      <c r="R1130" s="412">
        <f>L1130+N1130+P1130</f>
        <v>0</v>
      </c>
      <c r="S1130" s="412"/>
      <c r="T1130" s="412"/>
      <c r="U1130" s="412"/>
      <c r="V1130" s="409" t="s">
        <v>0</v>
      </c>
      <c r="W1130" s="617" t="str">
        <f>+IF(J1130&lt;0,"ng","")</f>
        <v/>
      </c>
    </row>
    <row r="1131" spans="1:23" ht="24" hidden="1" customHeight="1">
      <c r="A1131" s="372" t="s">
        <v>5785</v>
      </c>
      <c r="B1131" s="413" t="s">
        <v>0</v>
      </c>
      <c r="C1131" s="413" t="s">
        <v>1070</v>
      </c>
      <c r="D1131" s="413" t="s">
        <v>77</v>
      </c>
      <c r="E1131" s="414" t="s">
        <v>1071</v>
      </c>
      <c r="F1131" s="415">
        <f t="shared" si="1454"/>
        <v>9</v>
      </c>
      <c r="G1131" s="415">
        <f>[5]내역서!F1131</f>
        <v>9</v>
      </c>
      <c r="H1131" s="717">
        <v>6.4260000000000002</v>
      </c>
      <c r="I1131" s="415">
        <f t="shared" si="1455"/>
        <v>2.5739999999999998</v>
      </c>
      <c r="J1131" s="415">
        <f>내역서!F1135</f>
        <v>0</v>
      </c>
      <c r="K1131" s="416">
        <v>115421.5</v>
      </c>
      <c r="L1131" s="417">
        <f t="shared" si="1453"/>
        <v>0</v>
      </c>
      <c r="M1131" s="416">
        <v>0</v>
      </c>
      <c r="N1131" s="417">
        <f t="shared" si="1456"/>
        <v>0</v>
      </c>
      <c r="O1131" s="416">
        <v>0</v>
      </c>
      <c r="P1131" s="417">
        <f t="shared" si="1457"/>
        <v>0</v>
      </c>
      <c r="Q1131" s="416">
        <f t="shared" si="1458"/>
        <v>115421.5</v>
      </c>
      <c r="R1131" s="417">
        <f t="shared" si="1411"/>
        <v>0</v>
      </c>
      <c r="S1131" s="417">
        <f t="shared" ref="S1131" si="1465">J1131-J1130</f>
        <v>0</v>
      </c>
      <c r="T1131" s="417">
        <f t="shared" ref="T1131:U1131" si="1466">Q1131-Q1130</f>
        <v>0</v>
      </c>
      <c r="U1131" s="417">
        <f t="shared" si="1466"/>
        <v>0</v>
      </c>
      <c r="V1131" s="414"/>
      <c r="W1131" s="619" t="str">
        <f t="shared" si="1338"/>
        <v/>
      </c>
    </row>
    <row r="1132" spans="1:23" s="401" customFormat="1" ht="24" hidden="1" customHeight="1">
      <c r="A1132" s="366" t="s">
        <v>5762</v>
      </c>
      <c r="B1132" s="408" t="s">
        <v>0</v>
      </c>
      <c r="C1132" s="408" t="s">
        <v>2702</v>
      </c>
      <c r="D1132" s="408" t="s">
        <v>78</v>
      </c>
      <c r="E1132" s="409" t="s">
        <v>2703</v>
      </c>
      <c r="F1132" s="410">
        <f>G1132</f>
        <v>14</v>
      </c>
      <c r="G1132" s="410">
        <f>[5]내역서!F1132</f>
        <v>14</v>
      </c>
      <c r="H1132" s="716">
        <v>9.9960000000000004</v>
      </c>
      <c r="I1132" s="410">
        <f>G1132-H1132</f>
        <v>4.0039999999999996</v>
      </c>
      <c r="J1132" s="410">
        <f>내역서!F1136</f>
        <v>0</v>
      </c>
      <c r="K1132" s="411">
        <v>115421.5</v>
      </c>
      <c r="L1132" s="412">
        <f t="shared" si="1453"/>
        <v>0</v>
      </c>
      <c r="M1132" s="411">
        <v>0</v>
      </c>
      <c r="N1132" s="412">
        <f>INT($J1132*M1132)</f>
        <v>0</v>
      </c>
      <c r="O1132" s="411">
        <v>0</v>
      </c>
      <c r="P1132" s="412">
        <f>INT($J1132*O1132)</f>
        <v>0</v>
      </c>
      <c r="Q1132" s="411">
        <f>+K1132+M1132+O1132</f>
        <v>115421.5</v>
      </c>
      <c r="R1132" s="412">
        <f>L1132+N1132+P1132</f>
        <v>0</v>
      </c>
      <c r="S1132" s="412"/>
      <c r="T1132" s="412"/>
      <c r="U1132" s="412"/>
      <c r="V1132" s="409" t="s">
        <v>0</v>
      </c>
      <c r="W1132" s="617" t="str">
        <f>+IF(J1132&lt;0,"ng","")</f>
        <v/>
      </c>
    </row>
    <row r="1133" spans="1:23" ht="24" hidden="1" customHeight="1">
      <c r="A1133" s="372" t="s">
        <v>2072</v>
      </c>
      <c r="B1133" s="413" t="s">
        <v>0</v>
      </c>
      <c r="C1133" s="413" t="s">
        <v>1070</v>
      </c>
      <c r="D1133" s="413" t="s">
        <v>78</v>
      </c>
      <c r="E1133" s="414" t="s">
        <v>1071</v>
      </c>
      <c r="F1133" s="415">
        <f t="shared" si="1454"/>
        <v>14</v>
      </c>
      <c r="G1133" s="415">
        <f>[5]내역서!F1133</f>
        <v>14</v>
      </c>
      <c r="H1133" s="717">
        <v>9.9960000000000004</v>
      </c>
      <c r="I1133" s="415">
        <f t="shared" si="1455"/>
        <v>4.0039999999999996</v>
      </c>
      <c r="J1133" s="415">
        <f>내역서!F1137</f>
        <v>0</v>
      </c>
      <c r="K1133" s="416">
        <v>115421.5</v>
      </c>
      <c r="L1133" s="417">
        <f t="shared" si="1453"/>
        <v>0</v>
      </c>
      <c r="M1133" s="416">
        <v>0</v>
      </c>
      <c r="N1133" s="417">
        <f t="shared" si="1456"/>
        <v>0</v>
      </c>
      <c r="O1133" s="416">
        <v>0</v>
      </c>
      <c r="P1133" s="417">
        <f t="shared" si="1457"/>
        <v>0</v>
      </c>
      <c r="Q1133" s="416">
        <f t="shared" si="1458"/>
        <v>115421.5</v>
      </c>
      <c r="R1133" s="417">
        <f t="shared" si="1411"/>
        <v>0</v>
      </c>
      <c r="S1133" s="417">
        <f t="shared" ref="S1133" si="1467">J1133-J1132</f>
        <v>0</v>
      </c>
      <c r="T1133" s="417">
        <f t="shared" ref="T1133:U1133" si="1468">Q1133-Q1132</f>
        <v>0</v>
      </c>
      <c r="U1133" s="417">
        <f t="shared" si="1468"/>
        <v>0</v>
      </c>
      <c r="V1133" s="414"/>
      <c r="W1133" s="619" t="str">
        <f t="shared" si="1338"/>
        <v/>
      </c>
    </row>
    <row r="1134" spans="1:23" s="401" customFormat="1" ht="24" hidden="1" customHeight="1">
      <c r="A1134" s="366" t="s">
        <v>5762</v>
      </c>
      <c r="B1134" s="408" t="s">
        <v>0</v>
      </c>
      <c r="C1134" s="408" t="s">
        <v>2704</v>
      </c>
      <c r="D1134" s="408" t="s">
        <v>2705</v>
      </c>
      <c r="E1134" s="409" t="s">
        <v>615</v>
      </c>
      <c r="F1134" s="410">
        <f>G1134</f>
        <v>524.16</v>
      </c>
      <c r="G1134" s="410">
        <f>[5]내역서!F1134</f>
        <v>524.16</v>
      </c>
      <c r="H1134" s="716">
        <v>0</v>
      </c>
      <c r="I1134" s="410"/>
      <c r="J1134" s="410">
        <f>내역서!F1138</f>
        <v>0</v>
      </c>
      <c r="K1134" s="411">
        <v>242440</v>
      </c>
      <c r="L1134" s="412">
        <f t="shared" si="1453"/>
        <v>0</v>
      </c>
      <c r="M1134" s="411">
        <v>0</v>
      </c>
      <c r="N1134" s="412">
        <f>INT($J1134*M1134)</f>
        <v>0</v>
      </c>
      <c r="O1134" s="411">
        <v>135704</v>
      </c>
      <c r="P1134" s="412">
        <f>INT($J1134*O1134)</f>
        <v>0</v>
      </c>
      <c r="Q1134" s="411">
        <f>+K1134+M1134+O1134</f>
        <v>378144</v>
      </c>
      <c r="R1134" s="412">
        <f>L1134+N1134+P1134</f>
        <v>0</v>
      </c>
      <c r="S1134" s="412"/>
      <c r="T1134" s="412"/>
      <c r="U1134" s="412"/>
      <c r="V1134" s="409" t="s">
        <v>0</v>
      </c>
      <c r="W1134" s="617" t="str">
        <f>+IF(J1134&lt;0,"ng","")</f>
        <v/>
      </c>
    </row>
    <row r="1135" spans="1:23" ht="24" hidden="1" customHeight="1">
      <c r="A1135" s="372" t="s">
        <v>5763</v>
      </c>
      <c r="B1135" s="413" t="s">
        <v>0</v>
      </c>
      <c r="C1135" s="413" t="s">
        <v>2704</v>
      </c>
      <c r="D1135" s="413" t="s">
        <v>2705</v>
      </c>
      <c r="E1135" s="414" t="s">
        <v>615</v>
      </c>
      <c r="F1135" s="415">
        <f t="shared" si="1454"/>
        <v>524.16</v>
      </c>
      <c r="G1135" s="415">
        <f>[5]내역서!F1135</f>
        <v>524.16</v>
      </c>
      <c r="H1135" s="717">
        <v>0</v>
      </c>
      <c r="I1135" s="415"/>
      <c r="J1135" s="415">
        <f>내역서!F1139</f>
        <v>0</v>
      </c>
      <c r="K1135" s="416">
        <v>242440</v>
      </c>
      <c r="L1135" s="417">
        <f t="shared" si="1453"/>
        <v>0</v>
      </c>
      <c r="M1135" s="416">
        <v>0</v>
      </c>
      <c r="N1135" s="417">
        <f t="shared" ref="N1135" si="1469">INT($J1135*M1135)</f>
        <v>0</v>
      </c>
      <c r="O1135" s="416">
        <v>135704</v>
      </c>
      <c r="P1135" s="417">
        <f t="shared" ref="P1135" si="1470">INT($J1135*O1135)</f>
        <v>0</v>
      </c>
      <c r="Q1135" s="416">
        <f t="shared" ref="Q1135" si="1471">+K1135+M1135+O1135</f>
        <v>378144</v>
      </c>
      <c r="R1135" s="417">
        <f t="shared" ref="R1135" si="1472">L1135+N1135+P1135</f>
        <v>0</v>
      </c>
      <c r="S1135" s="417">
        <f t="shared" ref="S1135" si="1473">J1135-J1134</f>
        <v>0</v>
      </c>
      <c r="T1135" s="417">
        <f t="shared" ref="T1135:U1135" si="1474">Q1135-Q1134</f>
        <v>0</v>
      </c>
      <c r="U1135" s="417">
        <f t="shared" si="1474"/>
        <v>0</v>
      </c>
      <c r="V1135" s="414"/>
      <c r="W1135" s="619" t="str">
        <f t="shared" si="1338"/>
        <v/>
      </c>
    </row>
    <row r="1136" spans="1:23" s="431" customFormat="1" ht="24" hidden="1" customHeight="1">
      <c r="A1136" s="366" t="s">
        <v>5786</v>
      </c>
      <c r="B1136" s="408" t="s">
        <v>0</v>
      </c>
      <c r="C1136" s="408" t="s">
        <v>2710</v>
      </c>
      <c r="D1136" s="408" t="s">
        <v>2711</v>
      </c>
      <c r="E1136" s="409" t="s">
        <v>2235</v>
      </c>
      <c r="F1136" s="410">
        <f>G1136</f>
        <v>4</v>
      </c>
      <c r="G1136" s="410">
        <f>[5]내역서!F1136</f>
        <v>4</v>
      </c>
      <c r="H1136" s="716">
        <v>3.4279999999999999</v>
      </c>
      <c r="I1136" s="410">
        <f>G1136-H1136</f>
        <v>0.57200000000000006</v>
      </c>
      <c r="J1136" s="410">
        <f>내역서!F1140</f>
        <v>0</v>
      </c>
      <c r="K1136" s="411">
        <v>318468.59999999998</v>
      </c>
      <c r="L1136" s="412">
        <f t="shared" si="1453"/>
        <v>0</v>
      </c>
      <c r="M1136" s="411">
        <v>0</v>
      </c>
      <c r="N1136" s="412">
        <f>INT($J1136*M1136)</f>
        <v>0</v>
      </c>
      <c r="O1136" s="411">
        <v>0</v>
      </c>
      <c r="P1136" s="412">
        <f>INT($J1136*O1136)</f>
        <v>0</v>
      </c>
      <c r="Q1136" s="411">
        <f>+K1136+M1136+O1136</f>
        <v>318468.59999999998</v>
      </c>
      <c r="R1136" s="412">
        <f>L1136+N1136+P1136</f>
        <v>0</v>
      </c>
      <c r="S1136" s="412"/>
      <c r="T1136" s="412"/>
      <c r="U1136" s="412"/>
      <c r="V1136" s="409" t="s">
        <v>0</v>
      </c>
      <c r="W1136" s="617" t="str">
        <f>+IF(J1136&lt;0,"ng","")</f>
        <v/>
      </c>
    </row>
    <row r="1137" spans="1:23" s="72" customFormat="1" ht="24" hidden="1" customHeight="1">
      <c r="A1137" s="372" t="s">
        <v>2072</v>
      </c>
      <c r="B1137" s="413" t="s">
        <v>0</v>
      </c>
      <c r="C1137" s="413" t="s">
        <v>1072</v>
      </c>
      <c r="D1137" s="413" t="s">
        <v>1073</v>
      </c>
      <c r="E1137" s="414" t="s">
        <v>768</v>
      </c>
      <c r="F1137" s="415">
        <f t="shared" si="1454"/>
        <v>4</v>
      </c>
      <c r="G1137" s="415">
        <f>[5]내역서!F1137</f>
        <v>4</v>
      </c>
      <c r="H1137" s="717">
        <v>3.4279999999999999</v>
      </c>
      <c r="I1137" s="415">
        <f t="shared" si="1455"/>
        <v>0.57200000000000006</v>
      </c>
      <c r="J1137" s="415">
        <f>내역서!F1141</f>
        <v>0</v>
      </c>
      <c r="K1137" s="416">
        <v>318468.59999999998</v>
      </c>
      <c r="L1137" s="417">
        <f t="shared" si="1453"/>
        <v>0</v>
      </c>
      <c r="M1137" s="416">
        <v>0</v>
      </c>
      <c r="N1137" s="417">
        <f t="shared" si="1456"/>
        <v>0</v>
      </c>
      <c r="O1137" s="416">
        <v>0</v>
      </c>
      <c r="P1137" s="417">
        <f t="shared" si="1457"/>
        <v>0</v>
      </c>
      <c r="Q1137" s="416">
        <f t="shared" si="1458"/>
        <v>318468.59999999998</v>
      </c>
      <c r="R1137" s="417">
        <f t="shared" si="1411"/>
        <v>0</v>
      </c>
      <c r="S1137" s="417">
        <f t="shared" ref="S1137" si="1475">J1137-J1136</f>
        <v>0</v>
      </c>
      <c r="T1137" s="417">
        <f t="shared" ref="T1137:U1137" si="1476">Q1137-Q1136</f>
        <v>0</v>
      </c>
      <c r="U1137" s="417">
        <f t="shared" si="1476"/>
        <v>0</v>
      </c>
      <c r="V1137" s="414"/>
      <c r="W1137" s="619" t="str">
        <f t="shared" si="1338"/>
        <v/>
      </c>
    </row>
    <row r="1138" spans="1:23" s="401" customFormat="1" ht="24" hidden="1" customHeight="1">
      <c r="A1138" s="366" t="s">
        <v>5762</v>
      </c>
      <c r="B1138" s="408" t="s">
        <v>0</v>
      </c>
      <c r="C1138" s="408" t="s">
        <v>2712</v>
      </c>
      <c r="D1138" s="408" t="s">
        <v>2713</v>
      </c>
      <c r="E1138" s="409" t="s">
        <v>2382</v>
      </c>
      <c r="F1138" s="410">
        <f>G1138</f>
        <v>14</v>
      </c>
      <c r="G1138" s="410">
        <f>[5]내역서!F1138</f>
        <v>14</v>
      </c>
      <c r="H1138" s="716">
        <v>11.712</v>
      </c>
      <c r="I1138" s="410">
        <f>G1138-H1138</f>
        <v>2.2880000000000003</v>
      </c>
      <c r="J1138" s="410">
        <f>내역서!F1142</f>
        <v>0</v>
      </c>
      <c r="K1138" s="411">
        <v>26684.799999999999</v>
      </c>
      <c r="L1138" s="412">
        <f t="shared" si="1453"/>
        <v>0</v>
      </c>
      <c r="M1138" s="411">
        <v>0</v>
      </c>
      <c r="N1138" s="412">
        <f>INT($J1138*M1138)</f>
        <v>0</v>
      </c>
      <c r="O1138" s="411">
        <v>0</v>
      </c>
      <c r="P1138" s="412">
        <f>INT($J1138*O1138)</f>
        <v>0</v>
      </c>
      <c r="Q1138" s="411">
        <f>+K1138+M1138+O1138</f>
        <v>26684.799999999999</v>
      </c>
      <c r="R1138" s="412">
        <f>L1138+N1138+P1138</f>
        <v>0</v>
      </c>
      <c r="S1138" s="412"/>
      <c r="T1138" s="412"/>
      <c r="U1138" s="412"/>
      <c r="V1138" s="409" t="s">
        <v>0</v>
      </c>
      <c r="W1138" s="617" t="str">
        <f>+IF(J1138&lt;0,"ng","")</f>
        <v/>
      </c>
    </row>
    <row r="1139" spans="1:23" ht="24" hidden="1" customHeight="1">
      <c r="A1139" s="372" t="s">
        <v>5787</v>
      </c>
      <c r="B1139" s="413" t="s">
        <v>0</v>
      </c>
      <c r="C1139" s="413" t="s">
        <v>1074</v>
      </c>
      <c r="D1139" s="413" t="s">
        <v>1075</v>
      </c>
      <c r="E1139" s="414" t="s">
        <v>859</v>
      </c>
      <c r="F1139" s="415">
        <f t="shared" si="1454"/>
        <v>14</v>
      </c>
      <c r="G1139" s="415">
        <f>[5]내역서!F1139</f>
        <v>14</v>
      </c>
      <c r="H1139" s="717">
        <v>11.712</v>
      </c>
      <c r="I1139" s="415">
        <f t="shared" si="1455"/>
        <v>2.2880000000000003</v>
      </c>
      <c r="J1139" s="415">
        <f>내역서!F1143</f>
        <v>0</v>
      </c>
      <c r="K1139" s="416">
        <v>26684.799999999999</v>
      </c>
      <c r="L1139" s="417">
        <f t="shared" si="1453"/>
        <v>0</v>
      </c>
      <c r="M1139" s="416">
        <v>0</v>
      </c>
      <c r="N1139" s="417">
        <f t="shared" si="1456"/>
        <v>0</v>
      </c>
      <c r="O1139" s="416">
        <v>0</v>
      </c>
      <c r="P1139" s="417">
        <f t="shared" si="1457"/>
        <v>0</v>
      </c>
      <c r="Q1139" s="416">
        <f t="shared" si="1458"/>
        <v>26684.799999999999</v>
      </c>
      <c r="R1139" s="417">
        <f t="shared" si="1411"/>
        <v>0</v>
      </c>
      <c r="S1139" s="417">
        <f t="shared" ref="S1139" si="1477">J1139-J1138</f>
        <v>0</v>
      </c>
      <c r="T1139" s="417">
        <f t="shared" ref="T1139:U1139" si="1478">Q1139-Q1138</f>
        <v>0</v>
      </c>
      <c r="U1139" s="417">
        <f t="shared" si="1478"/>
        <v>0</v>
      </c>
      <c r="V1139" s="414"/>
      <c r="W1139" s="619" t="str">
        <f t="shared" si="1338"/>
        <v/>
      </c>
    </row>
    <row r="1140" spans="1:23" s="401" customFormat="1" ht="24" hidden="1" customHeight="1">
      <c r="A1140" s="366" t="s">
        <v>5762</v>
      </c>
      <c r="B1140" s="408" t="s">
        <v>0</v>
      </c>
      <c r="C1140" s="408" t="s">
        <v>2714</v>
      </c>
      <c r="D1140" s="408" t="s">
        <v>2715</v>
      </c>
      <c r="E1140" s="409" t="s">
        <v>1917</v>
      </c>
      <c r="F1140" s="410">
        <f>G1140</f>
        <v>449.15199999999999</v>
      </c>
      <c r="G1140" s="623">
        <f>[5]내역서!F1140</f>
        <v>449.15199999999999</v>
      </c>
      <c r="H1140" s="716">
        <v>339.35202399999997</v>
      </c>
      <c r="I1140" s="718">
        <f>G1140-H1140</f>
        <v>109.79997600000002</v>
      </c>
      <c r="J1140" s="623">
        <f>내역서!F1144</f>
        <v>0</v>
      </c>
      <c r="K1140" s="411">
        <v>2302.1999999999998</v>
      </c>
      <c r="L1140" s="412">
        <f t="shared" si="1453"/>
        <v>0</v>
      </c>
      <c r="M1140" s="411">
        <v>0</v>
      </c>
      <c r="N1140" s="412">
        <f>INT($J1140*M1140)</f>
        <v>0</v>
      </c>
      <c r="O1140" s="411">
        <v>0</v>
      </c>
      <c r="P1140" s="412">
        <f>INT($J1140*O1140)</f>
        <v>0</v>
      </c>
      <c r="Q1140" s="411">
        <f>+K1140+M1140+O1140</f>
        <v>2302.1999999999998</v>
      </c>
      <c r="R1140" s="412">
        <f>L1140+N1140+P1140</f>
        <v>0</v>
      </c>
      <c r="S1140" s="412"/>
      <c r="T1140" s="412"/>
      <c r="U1140" s="412"/>
      <c r="V1140" s="409" t="s">
        <v>0</v>
      </c>
      <c r="W1140" s="617" t="str">
        <f>+IF(J1140&lt;0,"ng","")</f>
        <v/>
      </c>
    </row>
    <row r="1141" spans="1:23" ht="24" hidden="1" customHeight="1">
      <c r="A1141" s="372" t="s">
        <v>5763</v>
      </c>
      <c r="B1141" s="413" t="s">
        <v>0</v>
      </c>
      <c r="C1141" s="413" t="s">
        <v>1076</v>
      </c>
      <c r="D1141" s="413" t="s">
        <v>1077</v>
      </c>
      <c r="E1141" s="414" t="s">
        <v>1078</v>
      </c>
      <c r="F1141" s="415">
        <f t="shared" si="1454"/>
        <v>449.15199999999999</v>
      </c>
      <c r="G1141" s="625">
        <f>[5]내역서!F1141</f>
        <v>449.15199999999999</v>
      </c>
      <c r="H1141" s="717">
        <v>339.35202400000003</v>
      </c>
      <c r="I1141" s="719">
        <f t="shared" si="1455"/>
        <v>109.79997599999996</v>
      </c>
      <c r="J1141" s="625">
        <f>내역서!F1145</f>
        <v>0</v>
      </c>
      <c r="K1141" s="416">
        <v>2302.1999999999998</v>
      </c>
      <c r="L1141" s="417">
        <f t="shared" si="1453"/>
        <v>0</v>
      </c>
      <c r="M1141" s="416">
        <v>0</v>
      </c>
      <c r="N1141" s="417">
        <f t="shared" si="1456"/>
        <v>0</v>
      </c>
      <c r="O1141" s="416">
        <v>0</v>
      </c>
      <c r="P1141" s="417">
        <f t="shared" si="1457"/>
        <v>0</v>
      </c>
      <c r="Q1141" s="416">
        <f t="shared" si="1458"/>
        <v>2302.1999999999998</v>
      </c>
      <c r="R1141" s="417">
        <f t="shared" si="1411"/>
        <v>0</v>
      </c>
      <c r="S1141" s="417">
        <f t="shared" ref="S1141" si="1479">J1141-J1140</f>
        <v>0</v>
      </c>
      <c r="T1141" s="417">
        <f t="shared" ref="T1141:U1141" si="1480">Q1141-Q1140</f>
        <v>0</v>
      </c>
      <c r="U1141" s="417">
        <f t="shared" si="1480"/>
        <v>0</v>
      </c>
      <c r="V1141" s="414"/>
      <c r="W1141" s="619" t="str">
        <f t="shared" si="1338"/>
        <v/>
      </c>
    </row>
    <row r="1142" spans="1:23" s="401" customFormat="1" ht="24" hidden="1" customHeight="1">
      <c r="A1142" s="366" t="s">
        <v>5762</v>
      </c>
      <c r="B1142" s="408" t="s">
        <v>0</v>
      </c>
      <c r="C1142" s="408" t="s">
        <v>2716</v>
      </c>
      <c r="D1142" s="408" t="s">
        <v>79</v>
      </c>
      <c r="E1142" s="409" t="s">
        <v>2235</v>
      </c>
      <c r="F1142" s="410">
        <f>G1142</f>
        <v>15</v>
      </c>
      <c r="G1142" s="410">
        <f>[5]내역서!F1142</f>
        <v>15</v>
      </c>
      <c r="H1142" s="716">
        <v>10.71</v>
      </c>
      <c r="I1142" s="410">
        <f>G1142-H1142</f>
        <v>4.2899999999999991</v>
      </c>
      <c r="J1142" s="410">
        <f>내역서!F1146</f>
        <v>0</v>
      </c>
      <c r="K1142" s="411">
        <v>53482.400000000001</v>
      </c>
      <c r="L1142" s="412">
        <f t="shared" si="1453"/>
        <v>0</v>
      </c>
      <c r="M1142" s="411">
        <v>0</v>
      </c>
      <c r="N1142" s="412">
        <f>INT($J1142*M1142)</f>
        <v>0</v>
      </c>
      <c r="O1142" s="411">
        <v>0</v>
      </c>
      <c r="P1142" s="412">
        <f>INT($J1142*O1142)</f>
        <v>0</v>
      </c>
      <c r="Q1142" s="411">
        <f>+K1142+M1142+O1142</f>
        <v>53482.400000000001</v>
      </c>
      <c r="R1142" s="412">
        <f>L1142+N1142+P1142</f>
        <v>0</v>
      </c>
      <c r="S1142" s="412"/>
      <c r="T1142" s="412"/>
      <c r="U1142" s="412"/>
      <c r="V1142" s="409" t="s">
        <v>0</v>
      </c>
      <c r="W1142" s="617" t="str">
        <f>+IF(J1142&lt;0,"ng","")</f>
        <v/>
      </c>
    </row>
    <row r="1143" spans="1:23" ht="24" hidden="1" customHeight="1">
      <c r="A1143" s="372" t="s">
        <v>5788</v>
      </c>
      <c r="B1143" s="413" t="s">
        <v>0</v>
      </c>
      <c r="C1143" s="413" t="s">
        <v>1079</v>
      </c>
      <c r="D1143" s="413" t="s">
        <v>79</v>
      </c>
      <c r="E1143" s="414" t="s">
        <v>768</v>
      </c>
      <c r="F1143" s="415">
        <f t="shared" si="1454"/>
        <v>15</v>
      </c>
      <c r="G1143" s="415">
        <f>[5]내역서!F1143</f>
        <v>15</v>
      </c>
      <c r="H1143" s="717">
        <v>10.71</v>
      </c>
      <c r="I1143" s="415">
        <f t="shared" si="1455"/>
        <v>4.2899999999999991</v>
      </c>
      <c r="J1143" s="415">
        <f>내역서!F1147</f>
        <v>0</v>
      </c>
      <c r="K1143" s="416">
        <v>53482.400000000001</v>
      </c>
      <c r="L1143" s="417">
        <f t="shared" si="1453"/>
        <v>0</v>
      </c>
      <c r="M1143" s="416">
        <v>0</v>
      </c>
      <c r="N1143" s="417">
        <f t="shared" si="1456"/>
        <v>0</v>
      </c>
      <c r="O1143" s="416">
        <v>0</v>
      </c>
      <c r="P1143" s="417">
        <f t="shared" si="1457"/>
        <v>0</v>
      </c>
      <c r="Q1143" s="416">
        <f t="shared" si="1458"/>
        <v>53482.400000000001</v>
      </c>
      <c r="R1143" s="417">
        <f t="shared" si="1411"/>
        <v>0</v>
      </c>
      <c r="S1143" s="417">
        <f t="shared" ref="S1143" si="1481">J1143-J1142</f>
        <v>0</v>
      </c>
      <c r="T1143" s="417">
        <f t="shared" ref="T1143:U1143" si="1482">Q1143-Q1142</f>
        <v>0</v>
      </c>
      <c r="U1143" s="417">
        <f t="shared" si="1482"/>
        <v>0</v>
      </c>
      <c r="V1143" s="414"/>
      <c r="W1143" s="619" t="str">
        <f t="shared" si="1338"/>
        <v/>
      </c>
    </row>
    <row r="1144" spans="1:23" s="401" customFormat="1" ht="24" hidden="1" customHeight="1">
      <c r="A1144" s="366" t="s">
        <v>5789</v>
      </c>
      <c r="B1144" s="408" t="s">
        <v>0</v>
      </c>
      <c r="C1144" s="408" t="s">
        <v>2716</v>
      </c>
      <c r="D1144" s="408" t="s">
        <v>80</v>
      </c>
      <c r="E1144" s="409" t="s">
        <v>2235</v>
      </c>
      <c r="F1144" s="410">
        <f>G1144</f>
        <v>23</v>
      </c>
      <c r="G1144" s="410">
        <f>[5]내역서!F1144</f>
        <v>23</v>
      </c>
      <c r="H1144" s="716">
        <v>16.422000000000001</v>
      </c>
      <c r="I1144" s="410">
        <f>G1144-H1144</f>
        <v>6.5779999999999994</v>
      </c>
      <c r="J1144" s="410">
        <f>내역서!F1148</f>
        <v>0</v>
      </c>
      <c r="K1144" s="411">
        <v>83140.600000000006</v>
      </c>
      <c r="L1144" s="412">
        <f t="shared" si="1453"/>
        <v>0</v>
      </c>
      <c r="M1144" s="411">
        <v>0</v>
      </c>
      <c r="N1144" s="412">
        <f>INT($J1144*M1144)</f>
        <v>0</v>
      </c>
      <c r="O1144" s="411">
        <v>0</v>
      </c>
      <c r="P1144" s="412">
        <f>INT($J1144*O1144)</f>
        <v>0</v>
      </c>
      <c r="Q1144" s="411">
        <f>+K1144+M1144+O1144</f>
        <v>83140.600000000006</v>
      </c>
      <c r="R1144" s="412">
        <f>L1144+N1144+P1144</f>
        <v>0</v>
      </c>
      <c r="S1144" s="412"/>
      <c r="T1144" s="412"/>
      <c r="U1144" s="412"/>
      <c r="V1144" s="409" t="s">
        <v>0</v>
      </c>
      <c r="W1144" s="617" t="str">
        <f>+IF(J1144&lt;0,"ng","")</f>
        <v/>
      </c>
    </row>
    <row r="1145" spans="1:23" ht="24" hidden="1" customHeight="1">
      <c r="A1145" s="372" t="s">
        <v>5790</v>
      </c>
      <c r="B1145" s="413" t="s">
        <v>0</v>
      </c>
      <c r="C1145" s="413" t="s">
        <v>1079</v>
      </c>
      <c r="D1145" s="413" t="s">
        <v>80</v>
      </c>
      <c r="E1145" s="414" t="s">
        <v>768</v>
      </c>
      <c r="F1145" s="415">
        <f t="shared" si="1454"/>
        <v>23</v>
      </c>
      <c r="G1145" s="415">
        <f>[5]내역서!F1145</f>
        <v>23</v>
      </c>
      <c r="H1145" s="717">
        <v>16.422000000000001</v>
      </c>
      <c r="I1145" s="415">
        <f t="shared" si="1455"/>
        <v>6.5779999999999994</v>
      </c>
      <c r="J1145" s="415">
        <f>내역서!F1149</f>
        <v>0</v>
      </c>
      <c r="K1145" s="416">
        <v>83140.600000000006</v>
      </c>
      <c r="L1145" s="417">
        <f t="shared" si="1453"/>
        <v>0</v>
      </c>
      <c r="M1145" s="416">
        <v>0</v>
      </c>
      <c r="N1145" s="417">
        <f t="shared" si="1456"/>
        <v>0</v>
      </c>
      <c r="O1145" s="416">
        <v>0</v>
      </c>
      <c r="P1145" s="417">
        <f t="shared" si="1457"/>
        <v>0</v>
      </c>
      <c r="Q1145" s="416">
        <f t="shared" si="1458"/>
        <v>83140.600000000006</v>
      </c>
      <c r="R1145" s="417">
        <f t="shared" si="1411"/>
        <v>0</v>
      </c>
      <c r="S1145" s="417">
        <f t="shared" ref="S1145" si="1483">J1145-J1144</f>
        <v>0</v>
      </c>
      <c r="T1145" s="417">
        <f t="shared" ref="T1145:U1145" si="1484">Q1145-Q1144</f>
        <v>0</v>
      </c>
      <c r="U1145" s="417">
        <f t="shared" si="1484"/>
        <v>0</v>
      </c>
      <c r="V1145" s="414"/>
      <c r="W1145" s="619" t="str">
        <f t="shared" si="1338"/>
        <v/>
      </c>
    </row>
    <row r="1146" spans="1:23" s="431" customFormat="1" ht="24" hidden="1" customHeight="1">
      <c r="A1146" s="366" t="s">
        <v>5762</v>
      </c>
      <c r="B1146" s="408" t="s">
        <v>0</v>
      </c>
      <c r="C1146" s="408" t="s">
        <v>2717</v>
      </c>
      <c r="D1146" s="408" t="s">
        <v>2718</v>
      </c>
      <c r="E1146" s="409" t="s">
        <v>2194</v>
      </c>
      <c r="F1146" s="410">
        <f>G1146</f>
        <v>2</v>
      </c>
      <c r="G1146" s="410">
        <f>[5]내역서!F1146</f>
        <v>2</v>
      </c>
      <c r="H1146" s="716">
        <v>1.4279999999999999</v>
      </c>
      <c r="I1146" s="410">
        <f>G1146-H1146</f>
        <v>0.57200000000000006</v>
      </c>
      <c r="J1146" s="410">
        <f>내역서!F1150</f>
        <v>0</v>
      </c>
      <c r="K1146" s="411">
        <v>83380</v>
      </c>
      <c r="L1146" s="412">
        <f t="shared" si="1453"/>
        <v>0</v>
      </c>
      <c r="M1146" s="411">
        <v>0</v>
      </c>
      <c r="N1146" s="412">
        <f>INT($J1146*M1146)</f>
        <v>0</v>
      </c>
      <c r="O1146" s="411">
        <v>0</v>
      </c>
      <c r="P1146" s="412">
        <f>INT($J1146*O1146)</f>
        <v>0</v>
      </c>
      <c r="Q1146" s="411">
        <f>+K1146+M1146+O1146</f>
        <v>83380</v>
      </c>
      <c r="R1146" s="412">
        <f>L1146+N1146+P1146</f>
        <v>0</v>
      </c>
      <c r="S1146" s="412"/>
      <c r="T1146" s="412"/>
      <c r="U1146" s="412"/>
      <c r="V1146" s="409" t="s">
        <v>0</v>
      </c>
      <c r="W1146" s="617" t="str">
        <f>+IF(J1146&lt;0,"ng","")</f>
        <v/>
      </c>
    </row>
    <row r="1147" spans="1:23" s="72" customFormat="1" ht="24" hidden="1" customHeight="1">
      <c r="A1147" s="372" t="s">
        <v>5791</v>
      </c>
      <c r="B1147" s="413" t="s">
        <v>0</v>
      </c>
      <c r="C1147" s="413" t="s">
        <v>1080</v>
      </c>
      <c r="D1147" s="413" t="s">
        <v>1081</v>
      </c>
      <c r="E1147" s="414" t="s">
        <v>738</v>
      </c>
      <c r="F1147" s="415">
        <f t="shared" si="1454"/>
        <v>2</v>
      </c>
      <c r="G1147" s="415">
        <f>[5]내역서!F1147</f>
        <v>2</v>
      </c>
      <c r="H1147" s="717">
        <v>1.4279999999999999</v>
      </c>
      <c r="I1147" s="415">
        <f t="shared" si="1455"/>
        <v>0.57200000000000006</v>
      </c>
      <c r="J1147" s="415">
        <f>내역서!F1151</f>
        <v>0</v>
      </c>
      <c r="K1147" s="416">
        <v>83380</v>
      </c>
      <c r="L1147" s="417">
        <f t="shared" si="1453"/>
        <v>0</v>
      </c>
      <c r="M1147" s="416">
        <v>0</v>
      </c>
      <c r="N1147" s="417">
        <f t="shared" si="1456"/>
        <v>0</v>
      </c>
      <c r="O1147" s="416">
        <v>0</v>
      </c>
      <c r="P1147" s="417">
        <f t="shared" si="1457"/>
        <v>0</v>
      </c>
      <c r="Q1147" s="416">
        <f t="shared" si="1458"/>
        <v>83380</v>
      </c>
      <c r="R1147" s="417">
        <f t="shared" si="1411"/>
        <v>0</v>
      </c>
      <c r="S1147" s="417">
        <f t="shared" ref="S1147" si="1485">J1147-J1146</f>
        <v>0</v>
      </c>
      <c r="T1147" s="417">
        <f t="shared" ref="T1147:U1147" si="1486">Q1147-Q1146</f>
        <v>0</v>
      </c>
      <c r="U1147" s="417">
        <f t="shared" si="1486"/>
        <v>0</v>
      </c>
      <c r="V1147" s="414"/>
      <c r="W1147" s="619" t="str">
        <f t="shared" si="1338"/>
        <v/>
      </c>
    </row>
    <row r="1148" spans="1:23" s="431" customFormat="1" ht="24" hidden="1" customHeight="1">
      <c r="A1148" s="366" t="s">
        <v>2055</v>
      </c>
      <c r="B1148" s="408" t="s">
        <v>0</v>
      </c>
      <c r="C1148" s="408" t="s">
        <v>2717</v>
      </c>
      <c r="D1148" s="408" t="s">
        <v>2720</v>
      </c>
      <c r="E1148" s="409" t="s">
        <v>2194</v>
      </c>
      <c r="F1148" s="410">
        <f>G1148</f>
        <v>1</v>
      </c>
      <c r="G1148" s="410">
        <f>[5]내역서!F1148</f>
        <v>1</v>
      </c>
      <c r="H1148" s="716">
        <v>0.71399999999999997</v>
      </c>
      <c r="I1148" s="410">
        <f>G1148-H1148</f>
        <v>0.28600000000000003</v>
      </c>
      <c r="J1148" s="410">
        <f>내역서!F1152</f>
        <v>0</v>
      </c>
      <c r="K1148" s="411">
        <v>83833.100000000006</v>
      </c>
      <c r="L1148" s="412">
        <f t="shared" si="1453"/>
        <v>0</v>
      </c>
      <c r="M1148" s="411">
        <v>0</v>
      </c>
      <c r="N1148" s="412">
        <f>INT($J1148*M1148)</f>
        <v>0</v>
      </c>
      <c r="O1148" s="411">
        <v>0</v>
      </c>
      <c r="P1148" s="412">
        <f>INT($J1148*O1148)</f>
        <v>0</v>
      </c>
      <c r="Q1148" s="411">
        <f>+K1148+M1148+O1148</f>
        <v>83833.100000000006</v>
      </c>
      <c r="R1148" s="412">
        <f>L1148+N1148+P1148</f>
        <v>0</v>
      </c>
      <c r="S1148" s="412"/>
      <c r="T1148" s="412"/>
      <c r="U1148" s="412"/>
      <c r="V1148" s="409" t="s">
        <v>0</v>
      </c>
      <c r="W1148" s="617" t="str">
        <f>+IF(J1148&lt;0,"ng","")</f>
        <v/>
      </c>
    </row>
    <row r="1149" spans="1:23" s="72" customFormat="1" ht="24" hidden="1" customHeight="1">
      <c r="A1149" s="372" t="s">
        <v>2072</v>
      </c>
      <c r="B1149" s="413" t="s">
        <v>0</v>
      </c>
      <c r="C1149" s="413" t="s">
        <v>1080</v>
      </c>
      <c r="D1149" s="413" t="s">
        <v>1082</v>
      </c>
      <c r="E1149" s="414" t="s">
        <v>738</v>
      </c>
      <c r="F1149" s="415">
        <f t="shared" si="1454"/>
        <v>1</v>
      </c>
      <c r="G1149" s="415">
        <f>[5]내역서!F1149</f>
        <v>1</v>
      </c>
      <c r="H1149" s="717">
        <v>0.71399999999999997</v>
      </c>
      <c r="I1149" s="415">
        <f t="shared" si="1455"/>
        <v>0.28600000000000003</v>
      </c>
      <c r="J1149" s="415">
        <f>내역서!F1153</f>
        <v>0</v>
      </c>
      <c r="K1149" s="416">
        <v>83833.100000000006</v>
      </c>
      <c r="L1149" s="417">
        <f t="shared" si="1453"/>
        <v>0</v>
      </c>
      <c r="M1149" s="416">
        <v>0</v>
      </c>
      <c r="N1149" s="417">
        <f t="shared" si="1456"/>
        <v>0</v>
      </c>
      <c r="O1149" s="416">
        <v>0</v>
      </c>
      <c r="P1149" s="417">
        <f t="shared" si="1457"/>
        <v>0</v>
      </c>
      <c r="Q1149" s="416">
        <f t="shared" si="1458"/>
        <v>83833.100000000006</v>
      </c>
      <c r="R1149" s="417">
        <f t="shared" si="1411"/>
        <v>0</v>
      </c>
      <c r="S1149" s="417">
        <f t="shared" ref="S1149" si="1487">J1149-J1148</f>
        <v>0</v>
      </c>
      <c r="T1149" s="417">
        <f t="shared" ref="T1149:U1149" si="1488">Q1149-Q1148</f>
        <v>0</v>
      </c>
      <c r="U1149" s="417">
        <f t="shared" si="1488"/>
        <v>0</v>
      </c>
      <c r="V1149" s="414"/>
      <c r="W1149" s="619" t="str">
        <f t="shared" si="1338"/>
        <v/>
      </c>
    </row>
    <row r="1150" spans="1:23" s="431" customFormat="1" ht="24" hidden="1" customHeight="1">
      <c r="A1150" s="366" t="s">
        <v>5792</v>
      </c>
      <c r="B1150" s="408" t="s">
        <v>0</v>
      </c>
      <c r="C1150" s="408" t="s">
        <v>2721</v>
      </c>
      <c r="D1150" s="408" t="s">
        <v>2722</v>
      </c>
      <c r="E1150" s="409" t="s">
        <v>2194</v>
      </c>
      <c r="F1150" s="410">
        <f>G1150</f>
        <v>42</v>
      </c>
      <c r="G1150" s="410">
        <f>[5]내역서!F1150</f>
        <v>42</v>
      </c>
      <c r="H1150" s="716">
        <v>29.988</v>
      </c>
      <c r="I1150" s="410">
        <f>G1150-H1150</f>
        <v>12.012</v>
      </c>
      <c r="J1150" s="410">
        <f>내역서!F1154</f>
        <v>0</v>
      </c>
      <c r="K1150" s="411">
        <v>47979.199999999997</v>
      </c>
      <c r="L1150" s="412">
        <f t="shared" si="1453"/>
        <v>0</v>
      </c>
      <c r="M1150" s="411">
        <v>0</v>
      </c>
      <c r="N1150" s="412">
        <f>INT($J1150*M1150)</f>
        <v>0</v>
      </c>
      <c r="O1150" s="411">
        <v>0</v>
      </c>
      <c r="P1150" s="412">
        <f>INT($J1150*O1150)</f>
        <v>0</v>
      </c>
      <c r="Q1150" s="411">
        <f>+K1150+M1150+O1150</f>
        <v>47979.199999999997</v>
      </c>
      <c r="R1150" s="412">
        <f>L1150+N1150+P1150</f>
        <v>0</v>
      </c>
      <c r="S1150" s="412"/>
      <c r="T1150" s="412"/>
      <c r="U1150" s="412"/>
      <c r="V1150" s="409" t="s">
        <v>0</v>
      </c>
      <c r="W1150" s="617" t="str">
        <f>+IF(J1150&lt;0,"ng","")</f>
        <v/>
      </c>
    </row>
    <row r="1151" spans="1:23" s="72" customFormat="1" ht="24" hidden="1" customHeight="1">
      <c r="A1151" s="372" t="s">
        <v>5793</v>
      </c>
      <c r="B1151" s="413" t="s">
        <v>0</v>
      </c>
      <c r="C1151" s="413" t="s">
        <v>1083</v>
      </c>
      <c r="D1151" s="413" t="s">
        <v>1084</v>
      </c>
      <c r="E1151" s="414" t="s">
        <v>738</v>
      </c>
      <c r="F1151" s="415">
        <f t="shared" si="1454"/>
        <v>42</v>
      </c>
      <c r="G1151" s="415">
        <f>[5]내역서!F1151</f>
        <v>42</v>
      </c>
      <c r="H1151" s="717">
        <v>29.988</v>
      </c>
      <c r="I1151" s="415">
        <f t="shared" si="1455"/>
        <v>12.012</v>
      </c>
      <c r="J1151" s="415">
        <f>내역서!F1155</f>
        <v>0</v>
      </c>
      <c r="K1151" s="416">
        <v>47979.199999999997</v>
      </c>
      <c r="L1151" s="417">
        <f t="shared" si="1453"/>
        <v>0</v>
      </c>
      <c r="M1151" s="416">
        <v>0</v>
      </c>
      <c r="N1151" s="417">
        <f t="shared" si="1456"/>
        <v>0</v>
      </c>
      <c r="O1151" s="416">
        <v>0</v>
      </c>
      <c r="P1151" s="417">
        <f t="shared" si="1457"/>
        <v>0</v>
      </c>
      <c r="Q1151" s="416">
        <f t="shared" si="1458"/>
        <v>47979.199999999997</v>
      </c>
      <c r="R1151" s="417">
        <f t="shared" si="1411"/>
        <v>0</v>
      </c>
      <c r="S1151" s="417">
        <f t="shared" ref="S1151" si="1489">J1151-J1150</f>
        <v>0</v>
      </c>
      <c r="T1151" s="417">
        <f t="shared" ref="T1151:U1151" si="1490">Q1151-Q1150</f>
        <v>0</v>
      </c>
      <c r="U1151" s="417">
        <f t="shared" si="1490"/>
        <v>0</v>
      </c>
      <c r="V1151" s="414"/>
      <c r="W1151" s="619" t="str">
        <f t="shared" si="1338"/>
        <v/>
      </c>
    </row>
    <row r="1152" spans="1:23" s="401" customFormat="1" ht="24" hidden="1" customHeight="1">
      <c r="A1152" s="366" t="s">
        <v>5794</v>
      </c>
      <c r="B1152" s="408" t="s">
        <v>0</v>
      </c>
      <c r="C1152" s="408" t="s">
        <v>2721</v>
      </c>
      <c r="D1152" s="408" t="s">
        <v>2723</v>
      </c>
      <c r="E1152" s="409" t="s">
        <v>2194</v>
      </c>
      <c r="F1152" s="410">
        <f>G1152</f>
        <v>1</v>
      </c>
      <c r="G1152" s="410">
        <f>[5]내역서!F1152</f>
        <v>1</v>
      </c>
      <c r="H1152" s="716">
        <v>0.71399999999999997</v>
      </c>
      <c r="I1152" s="410">
        <f>G1152-H1152</f>
        <v>0.28600000000000003</v>
      </c>
      <c r="J1152" s="410">
        <f>내역서!F1156</f>
        <v>0</v>
      </c>
      <c r="K1152" s="411">
        <v>36441.4</v>
      </c>
      <c r="L1152" s="412">
        <f t="shared" si="1453"/>
        <v>0</v>
      </c>
      <c r="M1152" s="411">
        <v>0</v>
      </c>
      <c r="N1152" s="412">
        <f>INT($J1152*M1152)</f>
        <v>0</v>
      </c>
      <c r="O1152" s="411">
        <v>0</v>
      </c>
      <c r="P1152" s="412">
        <f>INT($J1152*O1152)</f>
        <v>0</v>
      </c>
      <c r="Q1152" s="411">
        <f>+K1152+M1152+O1152</f>
        <v>36441.4</v>
      </c>
      <c r="R1152" s="412">
        <f>L1152+N1152+P1152</f>
        <v>0</v>
      </c>
      <c r="S1152" s="412"/>
      <c r="T1152" s="412"/>
      <c r="U1152" s="412"/>
      <c r="V1152" s="409" t="s">
        <v>0</v>
      </c>
      <c r="W1152" s="617" t="str">
        <f>+IF(J1152&lt;0,"ng","")</f>
        <v/>
      </c>
    </row>
    <row r="1153" spans="1:23" ht="24" hidden="1" customHeight="1">
      <c r="A1153" s="372" t="s">
        <v>5795</v>
      </c>
      <c r="B1153" s="413" t="s">
        <v>0</v>
      </c>
      <c r="C1153" s="413" t="s">
        <v>1083</v>
      </c>
      <c r="D1153" s="413" t="s">
        <v>1085</v>
      </c>
      <c r="E1153" s="414" t="s">
        <v>738</v>
      </c>
      <c r="F1153" s="415">
        <f t="shared" si="1454"/>
        <v>1</v>
      </c>
      <c r="G1153" s="415">
        <f>[5]내역서!F1153</f>
        <v>1</v>
      </c>
      <c r="H1153" s="717">
        <v>0.71399999999999997</v>
      </c>
      <c r="I1153" s="415">
        <f t="shared" si="1455"/>
        <v>0.28600000000000003</v>
      </c>
      <c r="J1153" s="415">
        <f>내역서!F1157</f>
        <v>0</v>
      </c>
      <c r="K1153" s="416">
        <v>36441.4</v>
      </c>
      <c r="L1153" s="417">
        <f t="shared" si="1453"/>
        <v>0</v>
      </c>
      <c r="M1153" s="416">
        <v>0</v>
      </c>
      <c r="N1153" s="417">
        <f t="shared" si="1456"/>
        <v>0</v>
      </c>
      <c r="O1153" s="416">
        <v>0</v>
      </c>
      <c r="P1153" s="417">
        <f t="shared" si="1457"/>
        <v>0</v>
      </c>
      <c r="Q1153" s="416">
        <f t="shared" si="1458"/>
        <v>36441.4</v>
      </c>
      <c r="R1153" s="417">
        <f t="shared" si="1411"/>
        <v>0</v>
      </c>
      <c r="S1153" s="417">
        <f t="shared" ref="S1153" si="1491">J1153-J1152</f>
        <v>0</v>
      </c>
      <c r="T1153" s="417">
        <f t="shared" ref="T1153:U1153" si="1492">Q1153-Q1152</f>
        <v>0</v>
      </c>
      <c r="U1153" s="417">
        <f t="shared" si="1492"/>
        <v>0</v>
      </c>
      <c r="V1153" s="414"/>
      <c r="W1153" s="619" t="str">
        <f t="shared" si="1338"/>
        <v/>
      </c>
    </row>
    <row r="1154" spans="1:23" s="401" customFormat="1" ht="24" hidden="1" customHeight="1">
      <c r="A1154" s="366" t="s">
        <v>5796</v>
      </c>
      <c r="B1154" s="408" t="s">
        <v>0</v>
      </c>
      <c r="C1154" s="408" t="s">
        <v>2721</v>
      </c>
      <c r="D1154" s="408" t="s">
        <v>2724</v>
      </c>
      <c r="E1154" s="409" t="s">
        <v>2194</v>
      </c>
      <c r="F1154" s="410">
        <f>G1154</f>
        <v>8</v>
      </c>
      <c r="G1154" s="410">
        <f>[5]내역서!F1154</f>
        <v>8</v>
      </c>
      <c r="H1154" s="716">
        <v>5.7119999999999997</v>
      </c>
      <c r="I1154" s="410">
        <f>G1154-H1154</f>
        <v>2.2880000000000003</v>
      </c>
      <c r="J1154" s="410">
        <f>내역서!F1158</f>
        <v>0</v>
      </c>
      <c r="K1154" s="411">
        <v>69511.3</v>
      </c>
      <c r="L1154" s="412">
        <f t="shared" si="1453"/>
        <v>0</v>
      </c>
      <c r="M1154" s="411">
        <v>0</v>
      </c>
      <c r="N1154" s="412">
        <f>INT($J1154*M1154)</f>
        <v>0</v>
      </c>
      <c r="O1154" s="411">
        <v>0</v>
      </c>
      <c r="P1154" s="412">
        <f>INT($J1154*O1154)</f>
        <v>0</v>
      </c>
      <c r="Q1154" s="411">
        <f>+K1154+M1154+O1154</f>
        <v>69511.3</v>
      </c>
      <c r="R1154" s="412">
        <f>L1154+N1154+P1154</f>
        <v>0</v>
      </c>
      <c r="S1154" s="412"/>
      <c r="T1154" s="412"/>
      <c r="U1154" s="412"/>
      <c r="V1154" s="409" t="s">
        <v>0</v>
      </c>
      <c r="W1154" s="617" t="str">
        <f>+IF(J1154&lt;0,"ng","")</f>
        <v/>
      </c>
    </row>
    <row r="1155" spans="1:23" ht="24" hidden="1" customHeight="1">
      <c r="A1155" s="372" t="s">
        <v>5797</v>
      </c>
      <c r="B1155" s="413" t="s">
        <v>0</v>
      </c>
      <c r="C1155" s="413" t="s">
        <v>1083</v>
      </c>
      <c r="D1155" s="413" t="s">
        <v>1086</v>
      </c>
      <c r="E1155" s="414" t="s">
        <v>738</v>
      </c>
      <c r="F1155" s="415">
        <f t="shared" si="1454"/>
        <v>8</v>
      </c>
      <c r="G1155" s="415">
        <f>[5]내역서!F1155</f>
        <v>8</v>
      </c>
      <c r="H1155" s="717">
        <v>5.7119999999999997</v>
      </c>
      <c r="I1155" s="415">
        <f t="shared" si="1455"/>
        <v>2.2880000000000003</v>
      </c>
      <c r="J1155" s="415">
        <f>내역서!F1159</f>
        <v>0</v>
      </c>
      <c r="K1155" s="416">
        <v>69511.3</v>
      </c>
      <c r="L1155" s="417">
        <f t="shared" si="1453"/>
        <v>0</v>
      </c>
      <c r="M1155" s="416">
        <v>0</v>
      </c>
      <c r="N1155" s="417">
        <f t="shared" si="1456"/>
        <v>0</v>
      </c>
      <c r="O1155" s="416">
        <v>0</v>
      </c>
      <c r="P1155" s="417">
        <f t="shared" si="1457"/>
        <v>0</v>
      </c>
      <c r="Q1155" s="416">
        <f t="shared" si="1458"/>
        <v>69511.3</v>
      </c>
      <c r="R1155" s="417">
        <f t="shared" si="1411"/>
        <v>0</v>
      </c>
      <c r="S1155" s="417">
        <f t="shared" ref="S1155" si="1493">J1155-J1154</f>
        <v>0</v>
      </c>
      <c r="T1155" s="417">
        <f t="shared" ref="T1155:U1155" si="1494">Q1155-Q1154</f>
        <v>0</v>
      </c>
      <c r="U1155" s="417">
        <f t="shared" si="1494"/>
        <v>0</v>
      </c>
      <c r="V1155" s="414"/>
      <c r="W1155" s="619" t="str">
        <f t="shared" si="1338"/>
        <v/>
      </c>
    </row>
    <row r="1156" spans="1:23" s="401" customFormat="1" ht="24" hidden="1" customHeight="1">
      <c r="A1156" s="366" t="s">
        <v>5798</v>
      </c>
      <c r="B1156" s="408" t="s">
        <v>0</v>
      </c>
      <c r="C1156" s="408" t="s">
        <v>2725</v>
      </c>
      <c r="D1156" s="408" t="s">
        <v>2350</v>
      </c>
      <c r="E1156" s="409" t="s">
        <v>2194</v>
      </c>
      <c r="F1156" s="410">
        <f>G1156</f>
        <v>2</v>
      </c>
      <c r="G1156" s="410">
        <f>[5]내역서!F1156</f>
        <v>2</v>
      </c>
      <c r="H1156" s="716">
        <v>1.4279999999999999</v>
      </c>
      <c r="I1156" s="410">
        <f>G1156-H1156</f>
        <v>0.57200000000000006</v>
      </c>
      <c r="J1156" s="410">
        <f>내역서!F1160</f>
        <v>0</v>
      </c>
      <c r="K1156" s="411">
        <v>47353.9</v>
      </c>
      <c r="L1156" s="412">
        <f t="shared" si="1453"/>
        <v>0</v>
      </c>
      <c r="M1156" s="411">
        <v>0</v>
      </c>
      <c r="N1156" s="412">
        <f>INT($J1156*M1156)</f>
        <v>0</v>
      </c>
      <c r="O1156" s="411">
        <v>0</v>
      </c>
      <c r="P1156" s="412">
        <f>INT($J1156*O1156)</f>
        <v>0</v>
      </c>
      <c r="Q1156" s="411">
        <f>+K1156+M1156+O1156</f>
        <v>47353.9</v>
      </c>
      <c r="R1156" s="412">
        <f>L1156+N1156+P1156</f>
        <v>0</v>
      </c>
      <c r="S1156" s="412"/>
      <c r="T1156" s="412"/>
      <c r="U1156" s="412"/>
      <c r="V1156" s="409" t="s">
        <v>0</v>
      </c>
      <c r="W1156" s="617" t="str">
        <f>+IF(J1156&lt;0,"ng","")</f>
        <v/>
      </c>
    </row>
    <row r="1157" spans="1:23" ht="24" hidden="1" customHeight="1">
      <c r="A1157" s="372" t="s">
        <v>5799</v>
      </c>
      <c r="B1157" s="413" t="s">
        <v>0</v>
      </c>
      <c r="C1157" s="413" t="s">
        <v>1087</v>
      </c>
      <c r="D1157" s="413" t="s">
        <v>838</v>
      </c>
      <c r="E1157" s="414" t="s">
        <v>738</v>
      </c>
      <c r="F1157" s="415">
        <f t="shared" si="1454"/>
        <v>2</v>
      </c>
      <c r="G1157" s="415">
        <f>[5]내역서!F1157</f>
        <v>2</v>
      </c>
      <c r="H1157" s="717">
        <v>1.4279999999999999</v>
      </c>
      <c r="I1157" s="415">
        <f t="shared" si="1455"/>
        <v>0.57200000000000006</v>
      </c>
      <c r="J1157" s="415">
        <f>내역서!F1161</f>
        <v>0</v>
      </c>
      <c r="K1157" s="416">
        <v>47353.9</v>
      </c>
      <c r="L1157" s="417">
        <f t="shared" si="1453"/>
        <v>0</v>
      </c>
      <c r="M1157" s="416">
        <v>0</v>
      </c>
      <c r="N1157" s="417">
        <f t="shared" si="1456"/>
        <v>0</v>
      </c>
      <c r="O1157" s="416">
        <v>0</v>
      </c>
      <c r="P1157" s="417">
        <f t="shared" si="1457"/>
        <v>0</v>
      </c>
      <c r="Q1157" s="416">
        <f t="shared" si="1458"/>
        <v>47353.9</v>
      </c>
      <c r="R1157" s="417">
        <f t="shared" si="1411"/>
        <v>0</v>
      </c>
      <c r="S1157" s="417">
        <f t="shared" ref="S1157" si="1495">J1157-J1156</f>
        <v>0</v>
      </c>
      <c r="T1157" s="417">
        <f t="shared" ref="T1157:U1157" si="1496">Q1157-Q1156</f>
        <v>0</v>
      </c>
      <c r="U1157" s="417">
        <f t="shared" si="1496"/>
        <v>0</v>
      </c>
      <c r="V1157" s="414"/>
      <c r="W1157" s="619" t="str">
        <f t="shared" si="1338"/>
        <v/>
      </c>
    </row>
    <row r="1158" spans="1:23" s="401" customFormat="1" ht="24" hidden="1" customHeight="1">
      <c r="A1158" s="366" t="s">
        <v>5762</v>
      </c>
      <c r="B1158" s="408" t="s">
        <v>0</v>
      </c>
      <c r="C1158" s="408" t="s">
        <v>2726</v>
      </c>
      <c r="D1158" s="408" t="s">
        <v>81</v>
      </c>
      <c r="E1158" s="409" t="s">
        <v>18</v>
      </c>
      <c r="F1158" s="410">
        <f>G1158</f>
        <v>5</v>
      </c>
      <c r="G1158" s="410">
        <f>[5]내역서!F1158</f>
        <v>5</v>
      </c>
      <c r="H1158" s="716">
        <v>3.57</v>
      </c>
      <c r="I1158" s="410">
        <f>G1158-H1158</f>
        <v>1.4300000000000002</v>
      </c>
      <c r="J1158" s="410">
        <f>내역서!F1162</f>
        <v>0</v>
      </c>
      <c r="K1158" s="411">
        <v>8659.2000000000007</v>
      </c>
      <c r="L1158" s="412">
        <f t="shared" si="1453"/>
        <v>0</v>
      </c>
      <c r="M1158" s="411">
        <v>0</v>
      </c>
      <c r="N1158" s="412">
        <f>INT($J1158*M1158)</f>
        <v>0</v>
      </c>
      <c r="O1158" s="411">
        <v>0</v>
      </c>
      <c r="P1158" s="412">
        <f>INT($J1158*O1158)</f>
        <v>0</v>
      </c>
      <c r="Q1158" s="411">
        <f>+K1158+M1158+O1158</f>
        <v>8659.2000000000007</v>
      </c>
      <c r="R1158" s="412">
        <f>L1158+N1158+P1158</f>
        <v>0</v>
      </c>
      <c r="S1158" s="412"/>
      <c r="T1158" s="412"/>
      <c r="U1158" s="412"/>
      <c r="V1158" s="409" t="s">
        <v>0</v>
      </c>
      <c r="W1158" s="617" t="str">
        <f>+IF(J1158&lt;0,"ng","")</f>
        <v/>
      </c>
    </row>
    <row r="1159" spans="1:23" ht="24" hidden="1" customHeight="1">
      <c r="A1159" s="372" t="s">
        <v>5763</v>
      </c>
      <c r="B1159" s="413" t="s">
        <v>0</v>
      </c>
      <c r="C1159" s="413" t="s">
        <v>1088</v>
      </c>
      <c r="D1159" s="413" t="s">
        <v>81</v>
      </c>
      <c r="E1159" s="414" t="s">
        <v>18</v>
      </c>
      <c r="F1159" s="415">
        <f t="shared" si="1454"/>
        <v>5</v>
      </c>
      <c r="G1159" s="415">
        <f>[5]내역서!F1159</f>
        <v>5</v>
      </c>
      <c r="H1159" s="717">
        <v>3.5700000000000003</v>
      </c>
      <c r="I1159" s="415">
        <f t="shared" si="1455"/>
        <v>1.4299999999999997</v>
      </c>
      <c r="J1159" s="415">
        <f>내역서!F1163</f>
        <v>0</v>
      </c>
      <c r="K1159" s="416">
        <v>8659.2000000000007</v>
      </c>
      <c r="L1159" s="417">
        <f t="shared" si="1453"/>
        <v>0</v>
      </c>
      <c r="M1159" s="416">
        <v>0</v>
      </c>
      <c r="N1159" s="417">
        <f t="shared" si="1456"/>
        <v>0</v>
      </c>
      <c r="O1159" s="416">
        <v>0</v>
      </c>
      <c r="P1159" s="417">
        <f t="shared" si="1457"/>
        <v>0</v>
      </c>
      <c r="Q1159" s="416">
        <f t="shared" si="1458"/>
        <v>8659.2000000000007</v>
      </c>
      <c r="R1159" s="417">
        <f t="shared" ref="R1159:R1223" si="1497">L1159+N1159+P1159</f>
        <v>0</v>
      </c>
      <c r="S1159" s="417">
        <f t="shared" ref="S1159" si="1498">J1159-J1158</f>
        <v>0</v>
      </c>
      <c r="T1159" s="417">
        <f t="shared" ref="T1159:U1159" si="1499">Q1159-Q1158</f>
        <v>0</v>
      </c>
      <c r="U1159" s="417">
        <f t="shared" si="1499"/>
        <v>0</v>
      </c>
      <c r="V1159" s="414"/>
      <c r="W1159" s="619" t="str">
        <f t="shared" si="1338"/>
        <v/>
      </c>
    </row>
    <row r="1160" spans="1:23" s="431" customFormat="1" ht="24" hidden="1" customHeight="1">
      <c r="A1160" s="366" t="s">
        <v>5800</v>
      </c>
      <c r="B1160" s="408" t="s">
        <v>0</v>
      </c>
      <c r="C1160" s="408" t="s">
        <v>2726</v>
      </c>
      <c r="D1160" s="408" t="s">
        <v>82</v>
      </c>
      <c r="E1160" s="409" t="s">
        <v>18</v>
      </c>
      <c r="F1160" s="410">
        <f>G1160</f>
        <v>1</v>
      </c>
      <c r="G1160" s="410">
        <f>[5]내역서!F1160</f>
        <v>1</v>
      </c>
      <c r="H1160" s="716">
        <v>0.71399999999999997</v>
      </c>
      <c r="I1160" s="410">
        <f>G1160-H1160</f>
        <v>0.28600000000000003</v>
      </c>
      <c r="J1160" s="410">
        <f>내역서!F1164</f>
        <v>0</v>
      </c>
      <c r="K1160" s="411">
        <v>18184.099999999999</v>
      </c>
      <c r="L1160" s="412">
        <f t="shared" si="1453"/>
        <v>0</v>
      </c>
      <c r="M1160" s="411">
        <v>0</v>
      </c>
      <c r="N1160" s="412">
        <f>INT($J1160*M1160)</f>
        <v>0</v>
      </c>
      <c r="O1160" s="411">
        <v>0</v>
      </c>
      <c r="P1160" s="412">
        <f>INT($J1160*O1160)</f>
        <v>0</v>
      </c>
      <c r="Q1160" s="411">
        <f>+K1160+M1160+O1160</f>
        <v>18184.099999999999</v>
      </c>
      <c r="R1160" s="412">
        <f>L1160+N1160+P1160</f>
        <v>0</v>
      </c>
      <c r="S1160" s="412"/>
      <c r="T1160" s="412"/>
      <c r="U1160" s="412"/>
      <c r="V1160" s="409" t="s">
        <v>0</v>
      </c>
      <c r="W1160" s="617" t="str">
        <f>+IF(J1160&lt;0,"ng","")</f>
        <v/>
      </c>
    </row>
    <row r="1161" spans="1:23" s="72" customFormat="1" ht="24" hidden="1" customHeight="1">
      <c r="A1161" s="372" t="s">
        <v>5801</v>
      </c>
      <c r="B1161" s="413" t="s">
        <v>0</v>
      </c>
      <c r="C1161" s="413" t="s">
        <v>1088</v>
      </c>
      <c r="D1161" s="413" t="s">
        <v>82</v>
      </c>
      <c r="E1161" s="414" t="s">
        <v>18</v>
      </c>
      <c r="F1161" s="415">
        <f t="shared" si="1454"/>
        <v>1</v>
      </c>
      <c r="G1161" s="415">
        <f>[5]내역서!F1161</f>
        <v>1</v>
      </c>
      <c r="H1161" s="717">
        <v>0.71399999999999997</v>
      </c>
      <c r="I1161" s="415">
        <f t="shared" si="1455"/>
        <v>0.28600000000000003</v>
      </c>
      <c r="J1161" s="415">
        <f>내역서!F1165</f>
        <v>0</v>
      </c>
      <c r="K1161" s="416">
        <v>18184.099999999999</v>
      </c>
      <c r="L1161" s="417">
        <f t="shared" si="1453"/>
        <v>0</v>
      </c>
      <c r="M1161" s="416">
        <v>0</v>
      </c>
      <c r="N1161" s="417">
        <f t="shared" si="1456"/>
        <v>0</v>
      </c>
      <c r="O1161" s="416">
        <v>0</v>
      </c>
      <c r="P1161" s="417">
        <f t="shared" si="1457"/>
        <v>0</v>
      </c>
      <c r="Q1161" s="416">
        <f t="shared" si="1458"/>
        <v>18184.099999999999</v>
      </c>
      <c r="R1161" s="417">
        <f t="shared" si="1497"/>
        <v>0</v>
      </c>
      <c r="S1161" s="417">
        <f t="shared" ref="S1161" si="1500">J1161-J1160</f>
        <v>0</v>
      </c>
      <c r="T1161" s="417">
        <f t="shared" ref="T1161:U1161" si="1501">Q1161-Q1160</f>
        <v>0</v>
      </c>
      <c r="U1161" s="417">
        <f t="shared" si="1501"/>
        <v>0</v>
      </c>
      <c r="V1161" s="414"/>
      <c r="W1161" s="619" t="str">
        <f t="shared" si="1338"/>
        <v/>
      </c>
    </row>
    <row r="1162" spans="1:23" s="431" customFormat="1" ht="24" hidden="1" customHeight="1">
      <c r="A1162" s="366" t="s">
        <v>5802</v>
      </c>
      <c r="B1162" s="408" t="s">
        <v>0</v>
      </c>
      <c r="C1162" s="408" t="s">
        <v>2726</v>
      </c>
      <c r="D1162" s="408" t="s">
        <v>83</v>
      </c>
      <c r="E1162" s="409" t="s">
        <v>18</v>
      </c>
      <c r="F1162" s="410">
        <f>G1162</f>
        <v>1</v>
      </c>
      <c r="G1162" s="410">
        <f>[5]내역서!F1162</f>
        <v>1</v>
      </c>
      <c r="H1162" s="716">
        <v>0.71399999999999997</v>
      </c>
      <c r="I1162" s="410">
        <f>G1162-H1162</f>
        <v>0.28600000000000003</v>
      </c>
      <c r="J1162" s="410">
        <f>내역서!F1166</f>
        <v>0</v>
      </c>
      <c r="K1162" s="411">
        <v>22513.3</v>
      </c>
      <c r="L1162" s="412">
        <f t="shared" si="1453"/>
        <v>0</v>
      </c>
      <c r="M1162" s="411">
        <v>0</v>
      </c>
      <c r="N1162" s="412">
        <f>INT($J1162*M1162)</f>
        <v>0</v>
      </c>
      <c r="O1162" s="411">
        <v>0</v>
      </c>
      <c r="P1162" s="412">
        <f>INT($J1162*O1162)</f>
        <v>0</v>
      </c>
      <c r="Q1162" s="411">
        <f>+K1162+M1162+O1162</f>
        <v>22513.3</v>
      </c>
      <c r="R1162" s="412">
        <f>L1162+N1162+P1162</f>
        <v>0</v>
      </c>
      <c r="S1162" s="412"/>
      <c r="T1162" s="412"/>
      <c r="U1162" s="412"/>
      <c r="V1162" s="409" t="s">
        <v>0</v>
      </c>
      <c r="W1162" s="617" t="str">
        <f>+IF(J1162&lt;0,"ng","")</f>
        <v/>
      </c>
    </row>
    <row r="1163" spans="1:23" s="72" customFormat="1" ht="24" hidden="1" customHeight="1">
      <c r="A1163" s="372" t="s">
        <v>2072</v>
      </c>
      <c r="B1163" s="413" t="s">
        <v>0</v>
      </c>
      <c r="C1163" s="413" t="s">
        <v>1088</v>
      </c>
      <c r="D1163" s="413" t="s">
        <v>83</v>
      </c>
      <c r="E1163" s="414" t="s">
        <v>18</v>
      </c>
      <c r="F1163" s="415">
        <f t="shared" si="1454"/>
        <v>1</v>
      </c>
      <c r="G1163" s="415">
        <f>[5]내역서!F1163</f>
        <v>1</v>
      </c>
      <c r="H1163" s="717">
        <v>0.71399999999999997</v>
      </c>
      <c r="I1163" s="415">
        <f t="shared" si="1455"/>
        <v>0.28600000000000003</v>
      </c>
      <c r="J1163" s="415">
        <f>내역서!F1167</f>
        <v>0</v>
      </c>
      <c r="K1163" s="416">
        <v>22513.3</v>
      </c>
      <c r="L1163" s="417">
        <f t="shared" si="1453"/>
        <v>0</v>
      </c>
      <c r="M1163" s="416">
        <v>0</v>
      </c>
      <c r="N1163" s="417">
        <f t="shared" si="1456"/>
        <v>0</v>
      </c>
      <c r="O1163" s="416">
        <v>0</v>
      </c>
      <c r="P1163" s="417">
        <f t="shared" si="1457"/>
        <v>0</v>
      </c>
      <c r="Q1163" s="416">
        <f t="shared" si="1458"/>
        <v>22513.3</v>
      </c>
      <c r="R1163" s="417">
        <f t="shared" si="1497"/>
        <v>0</v>
      </c>
      <c r="S1163" s="417">
        <f t="shared" ref="S1163" si="1502">J1163-J1162</f>
        <v>0</v>
      </c>
      <c r="T1163" s="417">
        <f t="shared" ref="T1163:U1163" si="1503">Q1163-Q1162</f>
        <v>0</v>
      </c>
      <c r="U1163" s="417">
        <f t="shared" si="1503"/>
        <v>0</v>
      </c>
      <c r="V1163" s="414"/>
      <c r="W1163" s="619" t="str">
        <f t="shared" si="1338"/>
        <v/>
      </c>
    </row>
    <row r="1164" spans="1:23" s="401" customFormat="1" ht="24" hidden="1" customHeight="1">
      <c r="A1164" s="366" t="s">
        <v>4411</v>
      </c>
      <c r="B1164" s="408" t="s">
        <v>0</v>
      </c>
      <c r="C1164" s="408" t="s">
        <v>2726</v>
      </c>
      <c r="D1164" s="408" t="s">
        <v>84</v>
      </c>
      <c r="E1164" s="409" t="s">
        <v>18</v>
      </c>
      <c r="F1164" s="410">
        <f>G1164</f>
        <v>2</v>
      </c>
      <c r="G1164" s="410">
        <f>[5]내역서!F1164</f>
        <v>2</v>
      </c>
      <c r="H1164" s="716">
        <v>1.4279999999999999</v>
      </c>
      <c r="I1164" s="410">
        <f>G1164-H1164</f>
        <v>0.57200000000000006</v>
      </c>
      <c r="J1164" s="410">
        <f>내역서!F1168</f>
        <v>0</v>
      </c>
      <c r="K1164" s="411">
        <v>25977.599999999999</v>
      </c>
      <c r="L1164" s="412">
        <f t="shared" si="1453"/>
        <v>0</v>
      </c>
      <c r="M1164" s="411">
        <v>0</v>
      </c>
      <c r="N1164" s="412">
        <f>INT($J1164*M1164)</f>
        <v>0</v>
      </c>
      <c r="O1164" s="411">
        <v>0</v>
      </c>
      <c r="P1164" s="412">
        <f>INT($J1164*O1164)</f>
        <v>0</v>
      </c>
      <c r="Q1164" s="411">
        <f>+K1164+M1164+O1164</f>
        <v>25977.599999999999</v>
      </c>
      <c r="R1164" s="412">
        <f>L1164+N1164+P1164</f>
        <v>0</v>
      </c>
      <c r="S1164" s="412"/>
      <c r="T1164" s="412"/>
      <c r="U1164" s="412"/>
      <c r="V1164" s="409" t="s">
        <v>0</v>
      </c>
      <c r="W1164" s="617" t="str">
        <f>+IF(J1164&lt;0,"ng","")</f>
        <v/>
      </c>
    </row>
    <row r="1165" spans="1:23" ht="24" hidden="1" customHeight="1">
      <c r="A1165" s="372" t="s">
        <v>5803</v>
      </c>
      <c r="B1165" s="413" t="s">
        <v>0</v>
      </c>
      <c r="C1165" s="413" t="s">
        <v>1088</v>
      </c>
      <c r="D1165" s="413" t="s">
        <v>84</v>
      </c>
      <c r="E1165" s="414" t="s">
        <v>18</v>
      </c>
      <c r="F1165" s="415">
        <f t="shared" si="1454"/>
        <v>2</v>
      </c>
      <c r="G1165" s="415">
        <f>[5]내역서!F1165</f>
        <v>2</v>
      </c>
      <c r="H1165" s="717">
        <v>1.4279999999999999</v>
      </c>
      <c r="I1165" s="415">
        <f t="shared" si="1455"/>
        <v>0.57200000000000006</v>
      </c>
      <c r="J1165" s="415">
        <f>내역서!F1169</f>
        <v>0</v>
      </c>
      <c r="K1165" s="416">
        <v>25977.599999999999</v>
      </c>
      <c r="L1165" s="417">
        <f t="shared" si="1453"/>
        <v>0</v>
      </c>
      <c r="M1165" s="416">
        <v>0</v>
      </c>
      <c r="N1165" s="417">
        <f t="shared" si="1456"/>
        <v>0</v>
      </c>
      <c r="O1165" s="416">
        <v>0</v>
      </c>
      <c r="P1165" s="417">
        <f t="shared" si="1457"/>
        <v>0</v>
      </c>
      <c r="Q1165" s="416">
        <f t="shared" si="1458"/>
        <v>25977.599999999999</v>
      </c>
      <c r="R1165" s="417">
        <f t="shared" si="1497"/>
        <v>0</v>
      </c>
      <c r="S1165" s="417">
        <f t="shared" ref="S1165" si="1504">J1165-J1164</f>
        <v>0</v>
      </c>
      <c r="T1165" s="417">
        <f t="shared" ref="T1165:U1165" si="1505">Q1165-Q1164</f>
        <v>0</v>
      </c>
      <c r="U1165" s="417">
        <f t="shared" si="1505"/>
        <v>0</v>
      </c>
      <c r="V1165" s="414"/>
      <c r="W1165" s="619" t="str">
        <f t="shared" si="1338"/>
        <v/>
      </c>
    </row>
    <row r="1166" spans="1:23" s="401" customFormat="1" ht="24" hidden="1" customHeight="1">
      <c r="A1166" s="366" t="s">
        <v>5804</v>
      </c>
      <c r="B1166" s="408" t="s">
        <v>0</v>
      </c>
      <c r="C1166" s="408" t="s">
        <v>2726</v>
      </c>
      <c r="D1166" s="408" t="s">
        <v>85</v>
      </c>
      <c r="E1166" s="409" t="s">
        <v>18</v>
      </c>
      <c r="F1166" s="410">
        <f>G1166</f>
        <v>1</v>
      </c>
      <c r="G1166" s="410">
        <f>[5]내역서!F1166</f>
        <v>1</v>
      </c>
      <c r="H1166" s="716">
        <v>0.71399999999999997</v>
      </c>
      <c r="I1166" s="410">
        <f>G1166-H1166</f>
        <v>0.28600000000000003</v>
      </c>
      <c r="J1166" s="410">
        <f>내역서!F1170</f>
        <v>0</v>
      </c>
      <c r="K1166" s="411">
        <v>36368.199999999997</v>
      </c>
      <c r="L1166" s="412">
        <f t="shared" si="1453"/>
        <v>0</v>
      </c>
      <c r="M1166" s="411">
        <v>0</v>
      </c>
      <c r="N1166" s="412">
        <f>INT($J1166*M1166)</f>
        <v>0</v>
      </c>
      <c r="O1166" s="411">
        <v>0</v>
      </c>
      <c r="P1166" s="412">
        <f>INT($J1166*O1166)</f>
        <v>0</v>
      </c>
      <c r="Q1166" s="411">
        <f>+K1166+M1166+O1166</f>
        <v>36368.199999999997</v>
      </c>
      <c r="R1166" s="412">
        <f>L1166+N1166+P1166</f>
        <v>0</v>
      </c>
      <c r="S1166" s="412"/>
      <c r="T1166" s="412"/>
      <c r="U1166" s="412"/>
      <c r="V1166" s="409" t="s">
        <v>0</v>
      </c>
      <c r="W1166" s="617" t="str">
        <f>+IF(J1166&lt;0,"ng","")</f>
        <v/>
      </c>
    </row>
    <row r="1167" spans="1:23" ht="24" hidden="1" customHeight="1">
      <c r="A1167" s="372" t="s">
        <v>5763</v>
      </c>
      <c r="B1167" s="413" t="s">
        <v>0</v>
      </c>
      <c r="C1167" s="413" t="s">
        <v>1088</v>
      </c>
      <c r="D1167" s="413" t="s">
        <v>85</v>
      </c>
      <c r="E1167" s="414" t="s">
        <v>18</v>
      </c>
      <c r="F1167" s="415">
        <f t="shared" si="1454"/>
        <v>1</v>
      </c>
      <c r="G1167" s="415">
        <f>[5]내역서!F1167</f>
        <v>1</v>
      </c>
      <c r="H1167" s="717">
        <v>0.71399999999999997</v>
      </c>
      <c r="I1167" s="415">
        <f t="shared" si="1455"/>
        <v>0.28600000000000003</v>
      </c>
      <c r="J1167" s="415">
        <f>내역서!F1171</f>
        <v>0</v>
      </c>
      <c r="K1167" s="416">
        <v>36368.199999999997</v>
      </c>
      <c r="L1167" s="417">
        <f t="shared" si="1453"/>
        <v>0</v>
      </c>
      <c r="M1167" s="416">
        <v>0</v>
      </c>
      <c r="N1167" s="417">
        <f t="shared" si="1456"/>
        <v>0</v>
      </c>
      <c r="O1167" s="416">
        <v>0</v>
      </c>
      <c r="P1167" s="417">
        <f t="shared" si="1457"/>
        <v>0</v>
      </c>
      <c r="Q1167" s="416">
        <f t="shared" si="1458"/>
        <v>36368.199999999997</v>
      </c>
      <c r="R1167" s="417">
        <f t="shared" si="1497"/>
        <v>0</v>
      </c>
      <c r="S1167" s="417">
        <f t="shared" ref="S1167" si="1506">J1167-J1166</f>
        <v>0</v>
      </c>
      <c r="T1167" s="417">
        <f t="shared" ref="T1167:U1167" si="1507">Q1167-Q1166</f>
        <v>0</v>
      </c>
      <c r="U1167" s="417">
        <f t="shared" si="1507"/>
        <v>0</v>
      </c>
      <c r="V1167" s="414"/>
      <c r="W1167" s="619" t="str">
        <f t="shared" si="1338"/>
        <v/>
      </c>
    </row>
    <row r="1168" spans="1:23" s="431" customFormat="1" ht="24" hidden="1" customHeight="1">
      <c r="A1168" s="366" t="s">
        <v>5805</v>
      </c>
      <c r="B1168" s="408" t="s">
        <v>0</v>
      </c>
      <c r="C1168" s="408" t="s">
        <v>2726</v>
      </c>
      <c r="D1168" s="408" t="s">
        <v>86</v>
      </c>
      <c r="E1168" s="409" t="s">
        <v>18</v>
      </c>
      <c r="F1168" s="410">
        <f>G1168</f>
        <v>2</v>
      </c>
      <c r="G1168" s="410">
        <f>[5]내역서!F1168</f>
        <v>2</v>
      </c>
      <c r="H1168" s="716">
        <v>1.4279999999999999</v>
      </c>
      <c r="I1168" s="410">
        <f>G1168-H1168</f>
        <v>0.57200000000000006</v>
      </c>
      <c r="J1168" s="410">
        <f>내역서!F1172</f>
        <v>0</v>
      </c>
      <c r="K1168" s="411">
        <v>37233.800000000003</v>
      </c>
      <c r="L1168" s="412">
        <f t="shared" si="1453"/>
        <v>0</v>
      </c>
      <c r="M1168" s="411">
        <v>0</v>
      </c>
      <c r="N1168" s="412">
        <f>INT($J1168*M1168)</f>
        <v>0</v>
      </c>
      <c r="O1168" s="411">
        <v>0</v>
      </c>
      <c r="P1168" s="412">
        <f>INT($J1168*O1168)</f>
        <v>0</v>
      </c>
      <c r="Q1168" s="411">
        <f>+K1168+M1168+O1168</f>
        <v>37233.800000000003</v>
      </c>
      <c r="R1168" s="412">
        <f>L1168+N1168+P1168</f>
        <v>0</v>
      </c>
      <c r="S1168" s="412"/>
      <c r="T1168" s="412"/>
      <c r="U1168" s="412"/>
      <c r="V1168" s="409" t="s">
        <v>0</v>
      </c>
      <c r="W1168" s="617" t="str">
        <f>+IF(J1168&lt;0,"ng","")</f>
        <v/>
      </c>
    </row>
    <row r="1169" spans="1:25" s="72" customFormat="1" ht="24" hidden="1" customHeight="1">
      <c r="A1169" s="372" t="s">
        <v>5806</v>
      </c>
      <c r="B1169" s="413" t="s">
        <v>0</v>
      </c>
      <c r="C1169" s="413" t="s">
        <v>1088</v>
      </c>
      <c r="D1169" s="413" t="s">
        <v>86</v>
      </c>
      <c r="E1169" s="414" t="s">
        <v>18</v>
      </c>
      <c r="F1169" s="415">
        <f t="shared" si="1454"/>
        <v>2</v>
      </c>
      <c r="G1169" s="415">
        <f>[5]내역서!F1169</f>
        <v>2</v>
      </c>
      <c r="H1169" s="717">
        <v>1.4279999999999999</v>
      </c>
      <c r="I1169" s="415">
        <f t="shared" si="1455"/>
        <v>0.57200000000000006</v>
      </c>
      <c r="J1169" s="415">
        <f>내역서!F1173</f>
        <v>0</v>
      </c>
      <c r="K1169" s="416">
        <v>37233.800000000003</v>
      </c>
      <c r="L1169" s="417">
        <f t="shared" si="1453"/>
        <v>0</v>
      </c>
      <c r="M1169" s="416">
        <v>0</v>
      </c>
      <c r="N1169" s="417">
        <f t="shared" si="1456"/>
        <v>0</v>
      </c>
      <c r="O1169" s="416">
        <v>0</v>
      </c>
      <c r="P1169" s="417">
        <f t="shared" si="1457"/>
        <v>0</v>
      </c>
      <c r="Q1169" s="416">
        <f t="shared" si="1458"/>
        <v>37233.800000000003</v>
      </c>
      <c r="R1169" s="417">
        <f t="shared" si="1497"/>
        <v>0</v>
      </c>
      <c r="S1169" s="417">
        <f t="shared" ref="S1169" si="1508">J1169-J1168</f>
        <v>0</v>
      </c>
      <c r="T1169" s="417">
        <f t="shared" ref="T1169:U1169" si="1509">Q1169-Q1168</f>
        <v>0</v>
      </c>
      <c r="U1169" s="417">
        <f t="shared" si="1509"/>
        <v>0</v>
      </c>
      <c r="V1169" s="414"/>
      <c r="W1169" s="619" t="str">
        <f t="shared" si="1338"/>
        <v/>
      </c>
    </row>
    <row r="1170" spans="1:25" s="431" customFormat="1" ht="24" hidden="1" customHeight="1">
      <c r="A1170" s="366" t="s">
        <v>5807</v>
      </c>
      <c r="B1170" s="408" t="s">
        <v>0</v>
      </c>
      <c r="C1170" s="408" t="s">
        <v>2726</v>
      </c>
      <c r="D1170" s="408" t="s">
        <v>87</v>
      </c>
      <c r="E1170" s="409" t="s">
        <v>18</v>
      </c>
      <c r="F1170" s="410">
        <f>G1170</f>
        <v>1</v>
      </c>
      <c r="G1170" s="410">
        <f>[5]내역서!F1170</f>
        <v>1</v>
      </c>
      <c r="H1170" s="716">
        <v>0.71399999999999997</v>
      </c>
      <c r="I1170" s="410">
        <f>G1170-H1170</f>
        <v>0.28600000000000003</v>
      </c>
      <c r="J1170" s="410">
        <f>내역서!F1174</f>
        <v>0</v>
      </c>
      <c r="K1170" s="411">
        <v>38100.300000000003</v>
      </c>
      <c r="L1170" s="412">
        <f t="shared" si="1453"/>
        <v>0</v>
      </c>
      <c r="M1170" s="411">
        <v>0</v>
      </c>
      <c r="N1170" s="412">
        <f>INT($J1170*M1170)</f>
        <v>0</v>
      </c>
      <c r="O1170" s="411">
        <v>0</v>
      </c>
      <c r="P1170" s="412">
        <f>INT($J1170*O1170)</f>
        <v>0</v>
      </c>
      <c r="Q1170" s="411">
        <f>+K1170+M1170+O1170</f>
        <v>38100.300000000003</v>
      </c>
      <c r="R1170" s="412">
        <f>L1170+N1170+P1170</f>
        <v>0</v>
      </c>
      <c r="S1170" s="412"/>
      <c r="T1170" s="412"/>
      <c r="U1170" s="412"/>
      <c r="V1170" s="409" t="s">
        <v>0</v>
      </c>
      <c r="W1170" s="617" t="str">
        <f>+IF(J1170&lt;0,"ng","")</f>
        <v/>
      </c>
    </row>
    <row r="1171" spans="1:25" s="72" customFormat="1" ht="24" hidden="1" customHeight="1">
      <c r="A1171" s="372" t="s">
        <v>5808</v>
      </c>
      <c r="B1171" s="413" t="s">
        <v>0</v>
      </c>
      <c r="C1171" s="413" t="s">
        <v>1088</v>
      </c>
      <c r="D1171" s="413" t="s">
        <v>87</v>
      </c>
      <c r="E1171" s="414" t="s">
        <v>18</v>
      </c>
      <c r="F1171" s="415">
        <f t="shared" si="1454"/>
        <v>1</v>
      </c>
      <c r="G1171" s="415">
        <f>[5]내역서!F1171</f>
        <v>1</v>
      </c>
      <c r="H1171" s="717">
        <v>0.71399999999999997</v>
      </c>
      <c r="I1171" s="415">
        <f t="shared" si="1455"/>
        <v>0.28600000000000003</v>
      </c>
      <c r="J1171" s="415">
        <f>내역서!F1175</f>
        <v>0</v>
      </c>
      <c r="K1171" s="416">
        <v>38100.300000000003</v>
      </c>
      <c r="L1171" s="417">
        <f t="shared" si="1453"/>
        <v>0</v>
      </c>
      <c r="M1171" s="416">
        <v>0</v>
      </c>
      <c r="N1171" s="417">
        <f t="shared" si="1456"/>
        <v>0</v>
      </c>
      <c r="O1171" s="416">
        <v>0</v>
      </c>
      <c r="P1171" s="417">
        <f t="shared" si="1457"/>
        <v>0</v>
      </c>
      <c r="Q1171" s="416">
        <f t="shared" si="1458"/>
        <v>38100.300000000003</v>
      </c>
      <c r="R1171" s="417">
        <f t="shared" si="1497"/>
        <v>0</v>
      </c>
      <c r="S1171" s="417">
        <f t="shared" ref="S1171" si="1510">J1171-J1170</f>
        <v>0</v>
      </c>
      <c r="T1171" s="417">
        <f t="shared" ref="T1171:U1171" si="1511">Q1171-Q1170</f>
        <v>0</v>
      </c>
      <c r="U1171" s="417">
        <f t="shared" si="1511"/>
        <v>0</v>
      </c>
      <c r="V1171" s="414"/>
      <c r="W1171" s="619" t="str">
        <f t="shared" si="1338"/>
        <v/>
      </c>
    </row>
    <row r="1172" spans="1:25" s="401" customFormat="1" ht="24" hidden="1" customHeight="1">
      <c r="A1172" s="366" t="s">
        <v>5762</v>
      </c>
      <c r="B1172" s="408" t="s">
        <v>0</v>
      </c>
      <c r="C1172" s="408" t="s">
        <v>2726</v>
      </c>
      <c r="D1172" s="408" t="s">
        <v>88</v>
      </c>
      <c r="E1172" s="409" t="s">
        <v>18</v>
      </c>
      <c r="F1172" s="410">
        <f>G1172</f>
        <v>2</v>
      </c>
      <c r="G1172" s="410">
        <f>[5]내역서!F1172</f>
        <v>2</v>
      </c>
      <c r="H1172" s="716">
        <v>1.4279999999999999</v>
      </c>
      <c r="I1172" s="410">
        <f>G1172-H1172</f>
        <v>0.57200000000000006</v>
      </c>
      <c r="J1172" s="410">
        <f>내역서!F1176</f>
        <v>0</v>
      </c>
      <c r="K1172" s="411">
        <v>43296</v>
      </c>
      <c r="L1172" s="412">
        <f t="shared" si="1453"/>
        <v>0</v>
      </c>
      <c r="M1172" s="411">
        <v>0</v>
      </c>
      <c r="N1172" s="412">
        <f>INT($J1172*M1172)</f>
        <v>0</v>
      </c>
      <c r="O1172" s="411">
        <v>0</v>
      </c>
      <c r="P1172" s="412">
        <f>INT($J1172*O1172)</f>
        <v>0</v>
      </c>
      <c r="Q1172" s="411">
        <f>+K1172+M1172+O1172</f>
        <v>43296</v>
      </c>
      <c r="R1172" s="412">
        <f>L1172+N1172+P1172</f>
        <v>0</v>
      </c>
      <c r="S1172" s="412"/>
      <c r="T1172" s="412"/>
      <c r="U1172" s="412"/>
      <c r="V1172" s="409" t="s">
        <v>0</v>
      </c>
      <c r="W1172" s="617" t="str">
        <f>+IF(J1172&lt;0,"ng","")</f>
        <v/>
      </c>
    </row>
    <row r="1173" spans="1:25" ht="24" hidden="1" customHeight="1">
      <c r="A1173" s="372" t="s">
        <v>5763</v>
      </c>
      <c r="B1173" s="413" t="s">
        <v>0</v>
      </c>
      <c r="C1173" s="413" t="s">
        <v>1088</v>
      </c>
      <c r="D1173" s="413" t="s">
        <v>88</v>
      </c>
      <c r="E1173" s="414" t="s">
        <v>18</v>
      </c>
      <c r="F1173" s="415">
        <f t="shared" si="1454"/>
        <v>2</v>
      </c>
      <c r="G1173" s="415">
        <f>[5]내역서!F1173</f>
        <v>2</v>
      </c>
      <c r="H1173" s="717">
        <v>1.4279999999999999</v>
      </c>
      <c r="I1173" s="415">
        <f t="shared" si="1455"/>
        <v>0.57200000000000006</v>
      </c>
      <c r="J1173" s="415">
        <f>내역서!F1177</f>
        <v>0</v>
      </c>
      <c r="K1173" s="416">
        <v>43296</v>
      </c>
      <c r="L1173" s="417">
        <f t="shared" si="1453"/>
        <v>0</v>
      </c>
      <c r="M1173" s="416">
        <v>0</v>
      </c>
      <c r="N1173" s="417">
        <f t="shared" si="1456"/>
        <v>0</v>
      </c>
      <c r="O1173" s="416">
        <v>0</v>
      </c>
      <c r="P1173" s="417">
        <f t="shared" si="1457"/>
        <v>0</v>
      </c>
      <c r="Q1173" s="416">
        <f t="shared" si="1458"/>
        <v>43296</v>
      </c>
      <c r="R1173" s="417">
        <f t="shared" si="1497"/>
        <v>0</v>
      </c>
      <c r="S1173" s="417">
        <f t="shared" ref="S1173" si="1512">J1173-J1172</f>
        <v>0</v>
      </c>
      <c r="T1173" s="417">
        <f t="shared" ref="T1173:U1173" si="1513">Q1173-Q1172</f>
        <v>0</v>
      </c>
      <c r="U1173" s="417">
        <f t="shared" si="1513"/>
        <v>0</v>
      </c>
      <c r="V1173" s="414"/>
      <c r="W1173" s="619" t="str">
        <f t="shared" ref="W1173:W1299" si="1514">+IF(J1173&lt;0,"ng","")</f>
        <v/>
      </c>
    </row>
    <row r="1174" spans="1:25" s="401" customFormat="1" ht="24" hidden="1" customHeight="1">
      <c r="A1174" s="366" t="s">
        <v>5809</v>
      </c>
      <c r="B1174" s="408" t="s">
        <v>0</v>
      </c>
      <c r="C1174" s="408" t="s">
        <v>2726</v>
      </c>
      <c r="D1174" s="408" t="s">
        <v>89</v>
      </c>
      <c r="E1174" s="409" t="s">
        <v>18</v>
      </c>
      <c r="F1174" s="410">
        <f>G1174</f>
        <v>2</v>
      </c>
      <c r="G1174" s="410">
        <f>[5]내역서!F1174</f>
        <v>2</v>
      </c>
      <c r="H1174" s="716">
        <v>1.4279999999999999</v>
      </c>
      <c r="I1174" s="410">
        <f>G1174-H1174</f>
        <v>0.57200000000000006</v>
      </c>
      <c r="J1174" s="410">
        <f>내역서!F1178</f>
        <v>0</v>
      </c>
      <c r="K1174" s="411">
        <v>44161.7</v>
      </c>
      <c r="L1174" s="412">
        <f t="shared" si="1453"/>
        <v>0</v>
      </c>
      <c r="M1174" s="411">
        <v>0</v>
      </c>
      <c r="N1174" s="412">
        <f>INT($J1174*M1174)</f>
        <v>0</v>
      </c>
      <c r="O1174" s="411">
        <v>0</v>
      </c>
      <c r="P1174" s="412">
        <f>INT($J1174*O1174)</f>
        <v>0</v>
      </c>
      <c r="Q1174" s="411">
        <f>+K1174+M1174+O1174</f>
        <v>44161.7</v>
      </c>
      <c r="R1174" s="412">
        <f>L1174+N1174+P1174</f>
        <v>0</v>
      </c>
      <c r="S1174" s="412"/>
      <c r="T1174" s="412"/>
      <c r="U1174" s="412"/>
      <c r="V1174" s="409" t="s">
        <v>0</v>
      </c>
      <c r="W1174" s="617" t="str">
        <f>+IF(J1174&lt;0,"ng","")</f>
        <v/>
      </c>
    </row>
    <row r="1175" spans="1:25" ht="24" hidden="1" customHeight="1">
      <c r="A1175" s="372" t="s">
        <v>5810</v>
      </c>
      <c r="B1175" s="413" t="s">
        <v>0</v>
      </c>
      <c r="C1175" s="413" t="s">
        <v>1088</v>
      </c>
      <c r="D1175" s="413" t="s">
        <v>89</v>
      </c>
      <c r="E1175" s="414" t="s">
        <v>18</v>
      </c>
      <c r="F1175" s="415">
        <f t="shared" si="1454"/>
        <v>2</v>
      </c>
      <c r="G1175" s="415">
        <f>[5]내역서!F1175</f>
        <v>2</v>
      </c>
      <c r="H1175" s="717">
        <v>1.4279999999999999</v>
      </c>
      <c r="I1175" s="415">
        <f t="shared" si="1455"/>
        <v>0.57200000000000006</v>
      </c>
      <c r="J1175" s="415">
        <f>내역서!F1179</f>
        <v>0</v>
      </c>
      <c r="K1175" s="416">
        <v>44161.7</v>
      </c>
      <c r="L1175" s="417">
        <f t="shared" si="1453"/>
        <v>0</v>
      </c>
      <c r="M1175" s="416">
        <v>0</v>
      </c>
      <c r="N1175" s="417">
        <f t="shared" si="1456"/>
        <v>0</v>
      </c>
      <c r="O1175" s="416">
        <v>0</v>
      </c>
      <c r="P1175" s="417">
        <f t="shared" si="1457"/>
        <v>0</v>
      </c>
      <c r="Q1175" s="416">
        <f t="shared" si="1458"/>
        <v>44161.7</v>
      </c>
      <c r="R1175" s="417">
        <f t="shared" si="1497"/>
        <v>0</v>
      </c>
      <c r="S1175" s="417">
        <f t="shared" ref="S1175" si="1515">J1175-J1174</f>
        <v>0</v>
      </c>
      <c r="T1175" s="417">
        <f t="shared" ref="T1175:U1175" si="1516">Q1175-Q1174</f>
        <v>0</v>
      </c>
      <c r="U1175" s="417">
        <f t="shared" si="1516"/>
        <v>0</v>
      </c>
      <c r="V1175" s="414"/>
      <c r="W1175" s="619" t="str">
        <f t="shared" si="1514"/>
        <v/>
      </c>
    </row>
    <row r="1176" spans="1:25" s="390" customFormat="1" ht="24" hidden="1" customHeight="1">
      <c r="A1176" s="366" t="s">
        <v>5811</v>
      </c>
      <c r="B1176" s="408" t="s">
        <v>0</v>
      </c>
      <c r="C1176" s="408" t="s">
        <v>2726</v>
      </c>
      <c r="D1176" s="408" t="s">
        <v>90</v>
      </c>
      <c r="E1176" s="409" t="s">
        <v>18</v>
      </c>
      <c r="F1176" s="410">
        <f>G1176</f>
        <v>2</v>
      </c>
      <c r="G1176" s="410">
        <f>[5]내역서!F1176</f>
        <v>2</v>
      </c>
      <c r="H1176" s="716">
        <v>1.4279999999999999</v>
      </c>
      <c r="I1176" s="410">
        <f>G1176-H1176</f>
        <v>0.57200000000000006</v>
      </c>
      <c r="J1176" s="410">
        <f>내역서!F1180</f>
        <v>0</v>
      </c>
      <c r="K1176" s="411">
        <v>47625.2</v>
      </c>
      <c r="L1176" s="412">
        <f t="shared" si="1453"/>
        <v>0</v>
      </c>
      <c r="M1176" s="411">
        <v>0</v>
      </c>
      <c r="N1176" s="412">
        <f>INT($J1176*M1176)</f>
        <v>0</v>
      </c>
      <c r="O1176" s="411">
        <v>0</v>
      </c>
      <c r="P1176" s="412">
        <f>INT($J1176*O1176)</f>
        <v>0</v>
      </c>
      <c r="Q1176" s="411">
        <f>+K1176+M1176+O1176</f>
        <v>47625.2</v>
      </c>
      <c r="R1176" s="412">
        <f>L1176+N1176+P1176</f>
        <v>0</v>
      </c>
      <c r="S1176" s="412"/>
      <c r="T1176" s="412"/>
      <c r="U1176" s="412"/>
      <c r="V1176" s="409" t="s">
        <v>0</v>
      </c>
      <c r="W1176" s="617" t="str">
        <f>+IF(J1176&lt;0,"ng","")</f>
        <v/>
      </c>
      <c r="X1176" s="711"/>
      <c r="Y1176" s="646"/>
    </row>
    <row r="1177" spans="1:25" s="69" customFormat="1" ht="24" hidden="1" customHeight="1">
      <c r="A1177" s="372" t="s">
        <v>4565</v>
      </c>
      <c r="B1177" s="413" t="s">
        <v>0</v>
      </c>
      <c r="C1177" s="413" t="s">
        <v>1088</v>
      </c>
      <c r="D1177" s="413" t="s">
        <v>90</v>
      </c>
      <c r="E1177" s="414" t="s">
        <v>18</v>
      </c>
      <c r="F1177" s="415">
        <f t="shared" si="1454"/>
        <v>2</v>
      </c>
      <c r="G1177" s="415">
        <f>[5]내역서!F1177</f>
        <v>2</v>
      </c>
      <c r="H1177" s="717">
        <v>1.4279999999999999</v>
      </c>
      <c r="I1177" s="415">
        <f t="shared" si="1455"/>
        <v>0.57200000000000006</v>
      </c>
      <c r="J1177" s="415">
        <f>내역서!F1181</f>
        <v>0</v>
      </c>
      <c r="K1177" s="416">
        <v>47625.2</v>
      </c>
      <c r="L1177" s="417">
        <f t="shared" si="1453"/>
        <v>0</v>
      </c>
      <c r="M1177" s="416">
        <v>0</v>
      </c>
      <c r="N1177" s="417">
        <f t="shared" si="1456"/>
        <v>0</v>
      </c>
      <c r="O1177" s="416">
        <v>0</v>
      </c>
      <c r="P1177" s="417">
        <f t="shared" si="1457"/>
        <v>0</v>
      </c>
      <c r="Q1177" s="416">
        <f t="shared" si="1458"/>
        <v>47625.2</v>
      </c>
      <c r="R1177" s="417">
        <f t="shared" si="1497"/>
        <v>0</v>
      </c>
      <c r="S1177" s="417">
        <f t="shared" ref="S1177" si="1517">J1177-J1176</f>
        <v>0</v>
      </c>
      <c r="T1177" s="417">
        <f t="shared" ref="T1177:U1177" si="1518">Q1177-Q1176</f>
        <v>0</v>
      </c>
      <c r="U1177" s="417">
        <f t="shared" si="1518"/>
        <v>0</v>
      </c>
      <c r="V1177" s="414"/>
      <c r="W1177" s="619" t="str">
        <f t="shared" si="1514"/>
        <v/>
      </c>
      <c r="X1177" s="70"/>
      <c r="Y1177" s="71"/>
    </row>
    <row r="1178" spans="1:25" s="401" customFormat="1" ht="24" hidden="1" customHeight="1">
      <c r="A1178" s="366" t="s">
        <v>5812</v>
      </c>
      <c r="B1178" s="408" t="s">
        <v>0</v>
      </c>
      <c r="C1178" s="408" t="s">
        <v>2726</v>
      </c>
      <c r="D1178" s="408" t="s">
        <v>91</v>
      </c>
      <c r="E1178" s="409" t="s">
        <v>18</v>
      </c>
      <c r="F1178" s="410">
        <f>G1178</f>
        <v>5</v>
      </c>
      <c r="G1178" s="410">
        <f>[5]내역서!F1178</f>
        <v>5</v>
      </c>
      <c r="H1178" s="716">
        <v>3.57</v>
      </c>
      <c r="I1178" s="410">
        <f>G1178-H1178</f>
        <v>1.4300000000000002</v>
      </c>
      <c r="J1178" s="410">
        <f>내역서!F1182</f>
        <v>0</v>
      </c>
      <c r="K1178" s="411">
        <v>13409.6</v>
      </c>
      <c r="L1178" s="412">
        <f t="shared" si="1453"/>
        <v>0</v>
      </c>
      <c r="M1178" s="411">
        <v>0</v>
      </c>
      <c r="N1178" s="412">
        <f>INT($J1178*M1178)</f>
        <v>0</v>
      </c>
      <c r="O1178" s="411">
        <v>0</v>
      </c>
      <c r="P1178" s="412">
        <f>INT($J1178*O1178)</f>
        <v>0</v>
      </c>
      <c r="Q1178" s="411">
        <f>+K1178+M1178+O1178</f>
        <v>13409.6</v>
      </c>
      <c r="R1178" s="412">
        <f>L1178+N1178+P1178</f>
        <v>0</v>
      </c>
      <c r="S1178" s="412"/>
      <c r="T1178" s="412"/>
      <c r="U1178" s="412"/>
      <c r="V1178" s="409" t="s">
        <v>0</v>
      </c>
      <c r="W1178" s="617" t="str">
        <f>+IF(J1178&lt;0,"ng","")</f>
        <v/>
      </c>
    </row>
    <row r="1179" spans="1:25" ht="24" hidden="1" customHeight="1">
      <c r="A1179" s="372" t="s">
        <v>5813</v>
      </c>
      <c r="B1179" s="413" t="s">
        <v>0</v>
      </c>
      <c r="C1179" s="413" t="s">
        <v>1088</v>
      </c>
      <c r="D1179" s="413" t="s">
        <v>91</v>
      </c>
      <c r="E1179" s="414" t="s">
        <v>18</v>
      </c>
      <c r="F1179" s="415">
        <f t="shared" si="1454"/>
        <v>5</v>
      </c>
      <c r="G1179" s="415">
        <f>[5]내역서!F1179</f>
        <v>5</v>
      </c>
      <c r="H1179" s="717">
        <v>3.5700000000000003</v>
      </c>
      <c r="I1179" s="415">
        <f t="shared" si="1455"/>
        <v>1.4299999999999997</v>
      </c>
      <c r="J1179" s="415">
        <f>내역서!F1183</f>
        <v>0</v>
      </c>
      <c r="K1179" s="416">
        <v>13409.6</v>
      </c>
      <c r="L1179" s="417">
        <f t="shared" si="1453"/>
        <v>0</v>
      </c>
      <c r="M1179" s="416">
        <v>0</v>
      </c>
      <c r="N1179" s="417">
        <f t="shared" si="1456"/>
        <v>0</v>
      </c>
      <c r="O1179" s="416">
        <v>0</v>
      </c>
      <c r="P1179" s="417">
        <f t="shared" si="1457"/>
        <v>0</v>
      </c>
      <c r="Q1179" s="416">
        <f t="shared" si="1458"/>
        <v>13409.6</v>
      </c>
      <c r="R1179" s="417">
        <f t="shared" si="1497"/>
        <v>0</v>
      </c>
      <c r="S1179" s="417">
        <f t="shared" ref="S1179" si="1519">J1179-J1178</f>
        <v>0</v>
      </c>
      <c r="T1179" s="417">
        <f t="shared" ref="T1179:U1179" si="1520">Q1179-Q1178</f>
        <v>0</v>
      </c>
      <c r="U1179" s="417">
        <f t="shared" si="1520"/>
        <v>0</v>
      </c>
      <c r="V1179" s="414"/>
      <c r="W1179" s="619" t="str">
        <f t="shared" si="1514"/>
        <v/>
      </c>
    </row>
    <row r="1180" spans="1:25" s="431" customFormat="1" ht="24" hidden="1" customHeight="1">
      <c r="A1180" s="366" t="s">
        <v>5814</v>
      </c>
      <c r="B1180" s="408" t="s">
        <v>0</v>
      </c>
      <c r="C1180" s="408" t="s">
        <v>2727</v>
      </c>
      <c r="D1180" s="408" t="s">
        <v>2728</v>
      </c>
      <c r="E1180" s="409" t="s">
        <v>2194</v>
      </c>
      <c r="F1180" s="410">
        <f>G1180</f>
        <v>2</v>
      </c>
      <c r="G1180" s="410">
        <f>[5]내역서!F1180</f>
        <v>2</v>
      </c>
      <c r="H1180" s="716">
        <v>1.4279999999999999</v>
      </c>
      <c r="I1180" s="410">
        <f>G1180-H1180</f>
        <v>0.57200000000000006</v>
      </c>
      <c r="J1180" s="410">
        <f>내역서!F1184</f>
        <v>0</v>
      </c>
      <c r="K1180" s="411">
        <v>213615.9</v>
      </c>
      <c r="L1180" s="412">
        <f t="shared" si="1453"/>
        <v>0</v>
      </c>
      <c r="M1180" s="411">
        <v>0</v>
      </c>
      <c r="N1180" s="412">
        <f>INT($J1180*M1180)</f>
        <v>0</v>
      </c>
      <c r="O1180" s="411">
        <v>0</v>
      </c>
      <c r="P1180" s="412">
        <f>INT($J1180*O1180)</f>
        <v>0</v>
      </c>
      <c r="Q1180" s="411">
        <f>+K1180+M1180+O1180</f>
        <v>213615.9</v>
      </c>
      <c r="R1180" s="412">
        <f>L1180+N1180+P1180</f>
        <v>0</v>
      </c>
      <c r="S1180" s="412"/>
      <c r="T1180" s="412"/>
      <c r="U1180" s="412"/>
      <c r="V1180" s="409" t="s">
        <v>0</v>
      </c>
      <c r="W1180" s="617" t="str">
        <f>+IF(J1180&lt;0,"ng","")</f>
        <v/>
      </c>
    </row>
    <row r="1181" spans="1:25" s="72" customFormat="1" ht="24" hidden="1" customHeight="1">
      <c r="A1181" s="372" t="s">
        <v>5763</v>
      </c>
      <c r="B1181" s="413" t="s">
        <v>0</v>
      </c>
      <c r="C1181" s="413" t="s">
        <v>1089</v>
      </c>
      <c r="D1181" s="413" t="s">
        <v>1090</v>
      </c>
      <c r="E1181" s="414" t="s">
        <v>738</v>
      </c>
      <c r="F1181" s="415">
        <f t="shared" si="1454"/>
        <v>2</v>
      </c>
      <c r="G1181" s="415">
        <f>[5]내역서!F1181</f>
        <v>2</v>
      </c>
      <c r="H1181" s="717">
        <v>1.4279999999999999</v>
      </c>
      <c r="I1181" s="415">
        <f t="shared" si="1455"/>
        <v>0.57200000000000006</v>
      </c>
      <c r="J1181" s="415">
        <f>내역서!F1185</f>
        <v>0</v>
      </c>
      <c r="K1181" s="416">
        <v>213615.9</v>
      </c>
      <c r="L1181" s="417">
        <f t="shared" si="1453"/>
        <v>0</v>
      </c>
      <c r="M1181" s="416">
        <v>0</v>
      </c>
      <c r="N1181" s="417">
        <f t="shared" si="1456"/>
        <v>0</v>
      </c>
      <c r="O1181" s="416">
        <v>0</v>
      </c>
      <c r="P1181" s="417">
        <f t="shared" si="1457"/>
        <v>0</v>
      </c>
      <c r="Q1181" s="416">
        <f t="shared" si="1458"/>
        <v>213615.9</v>
      </c>
      <c r="R1181" s="417">
        <f t="shared" si="1497"/>
        <v>0</v>
      </c>
      <c r="S1181" s="417">
        <f t="shared" ref="S1181" si="1521">J1181-J1180</f>
        <v>0</v>
      </c>
      <c r="T1181" s="417">
        <f t="shared" ref="T1181:U1181" si="1522">Q1181-Q1180</f>
        <v>0</v>
      </c>
      <c r="U1181" s="417">
        <f t="shared" si="1522"/>
        <v>0</v>
      </c>
      <c r="V1181" s="414"/>
      <c r="W1181" s="619" t="str">
        <f t="shared" si="1514"/>
        <v/>
      </c>
    </row>
    <row r="1182" spans="1:25" s="401" customFormat="1" ht="24" hidden="1" customHeight="1">
      <c r="A1182" s="366" t="s">
        <v>5762</v>
      </c>
      <c r="B1182" s="408" t="s">
        <v>0</v>
      </c>
      <c r="C1182" s="408" t="s">
        <v>2729</v>
      </c>
      <c r="D1182" s="408" t="s">
        <v>2250</v>
      </c>
      <c r="E1182" s="409" t="s">
        <v>2194</v>
      </c>
      <c r="F1182" s="410">
        <f>G1182</f>
        <v>2</v>
      </c>
      <c r="G1182" s="410">
        <f>[5]내역서!F1182</f>
        <v>2</v>
      </c>
      <c r="H1182" s="716">
        <v>1.4279999999999999</v>
      </c>
      <c r="I1182" s="410">
        <f>G1182-H1182</f>
        <v>0.57200000000000006</v>
      </c>
      <c r="J1182" s="410">
        <f>내역서!F1186</f>
        <v>0</v>
      </c>
      <c r="K1182" s="411">
        <v>306728.3</v>
      </c>
      <c r="L1182" s="412">
        <f t="shared" si="1453"/>
        <v>0</v>
      </c>
      <c r="M1182" s="411">
        <v>0</v>
      </c>
      <c r="N1182" s="412">
        <f>INT($J1182*M1182)</f>
        <v>0</v>
      </c>
      <c r="O1182" s="411">
        <v>0</v>
      </c>
      <c r="P1182" s="412">
        <f>INT($J1182*O1182)</f>
        <v>0</v>
      </c>
      <c r="Q1182" s="411">
        <f>+K1182+M1182+O1182</f>
        <v>306728.3</v>
      </c>
      <c r="R1182" s="412">
        <f>L1182+N1182+P1182</f>
        <v>0</v>
      </c>
      <c r="S1182" s="412"/>
      <c r="T1182" s="412"/>
      <c r="U1182" s="412"/>
      <c r="V1182" s="409" t="s">
        <v>0</v>
      </c>
      <c r="W1182" s="617" t="str">
        <f>+IF(J1182&lt;0,"ng","")</f>
        <v/>
      </c>
    </row>
    <row r="1183" spans="1:25" ht="24" hidden="1" customHeight="1">
      <c r="A1183" s="372" t="s">
        <v>5815</v>
      </c>
      <c r="B1183" s="413" t="s">
        <v>0</v>
      </c>
      <c r="C1183" s="413" t="s">
        <v>1091</v>
      </c>
      <c r="D1183" s="413" t="s">
        <v>780</v>
      </c>
      <c r="E1183" s="414" t="s">
        <v>738</v>
      </c>
      <c r="F1183" s="415">
        <f t="shared" si="1454"/>
        <v>2</v>
      </c>
      <c r="G1183" s="415">
        <f>[5]내역서!F1183</f>
        <v>2</v>
      </c>
      <c r="H1183" s="717">
        <v>1.4279999999999999</v>
      </c>
      <c r="I1183" s="415">
        <f t="shared" si="1455"/>
        <v>0.57200000000000006</v>
      </c>
      <c r="J1183" s="415">
        <f>내역서!F1187</f>
        <v>0</v>
      </c>
      <c r="K1183" s="416">
        <v>306728.3</v>
      </c>
      <c r="L1183" s="417">
        <f t="shared" si="1453"/>
        <v>0</v>
      </c>
      <c r="M1183" s="416">
        <v>0</v>
      </c>
      <c r="N1183" s="417">
        <f t="shared" si="1456"/>
        <v>0</v>
      </c>
      <c r="O1183" s="416">
        <v>0</v>
      </c>
      <c r="P1183" s="417">
        <f t="shared" si="1457"/>
        <v>0</v>
      </c>
      <c r="Q1183" s="416">
        <f t="shared" si="1458"/>
        <v>306728.3</v>
      </c>
      <c r="R1183" s="417">
        <f t="shared" si="1497"/>
        <v>0</v>
      </c>
      <c r="S1183" s="417">
        <f t="shared" ref="S1183" si="1523">J1183-J1182</f>
        <v>0</v>
      </c>
      <c r="T1183" s="417">
        <f t="shared" ref="T1183:U1183" si="1524">Q1183-Q1182</f>
        <v>0</v>
      </c>
      <c r="U1183" s="417">
        <f t="shared" si="1524"/>
        <v>0</v>
      </c>
      <c r="V1183" s="414"/>
      <c r="W1183" s="619" t="str">
        <f t="shared" si="1514"/>
        <v/>
      </c>
    </row>
    <row r="1184" spans="1:25" s="431" customFormat="1" ht="24" hidden="1" customHeight="1">
      <c r="A1184" s="366" t="s">
        <v>2055</v>
      </c>
      <c r="B1184" s="408" t="s">
        <v>0</v>
      </c>
      <c r="C1184" s="408" t="s">
        <v>2730</v>
      </c>
      <c r="D1184" s="408" t="s">
        <v>92</v>
      </c>
      <c r="E1184" s="409" t="s">
        <v>2235</v>
      </c>
      <c r="F1184" s="410">
        <f>G1184</f>
        <v>17</v>
      </c>
      <c r="G1184" s="410">
        <f>[5]내역서!F1184</f>
        <v>17</v>
      </c>
      <c r="H1184" s="716">
        <v>12.138</v>
      </c>
      <c r="I1184" s="410">
        <f>G1184-H1184</f>
        <v>4.8620000000000001</v>
      </c>
      <c r="J1184" s="410">
        <f>내역서!F1188</f>
        <v>0</v>
      </c>
      <c r="K1184" s="411">
        <v>49801.8</v>
      </c>
      <c r="L1184" s="412">
        <f t="shared" si="1453"/>
        <v>0</v>
      </c>
      <c r="M1184" s="411">
        <v>0</v>
      </c>
      <c r="N1184" s="412">
        <f>INT($J1184*M1184)</f>
        <v>0</v>
      </c>
      <c r="O1184" s="411">
        <v>0</v>
      </c>
      <c r="P1184" s="412">
        <f>INT($J1184*O1184)</f>
        <v>0</v>
      </c>
      <c r="Q1184" s="411">
        <f>+K1184+M1184+O1184</f>
        <v>49801.8</v>
      </c>
      <c r="R1184" s="412">
        <f>L1184+N1184+P1184</f>
        <v>0</v>
      </c>
      <c r="S1184" s="412"/>
      <c r="T1184" s="412"/>
      <c r="U1184" s="412"/>
      <c r="V1184" s="409" t="s">
        <v>0</v>
      </c>
      <c r="W1184" s="617" t="str">
        <f>+IF(J1184&lt;0,"ng","")</f>
        <v/>
      </c>
    </row>
    <row r="1185" spans="1:23" s="72" customFormat="1" ht="24" hidden="1" customHeight="1">
      <c r="A1185" s="372" t="s">
        <v>2072</v>
      </c>
      <c r="B1185" s="413" t="s">
        <v>0</v>
      </c>
      <c r="C1185" s="413" t="s">
        <v>1092</v>
      </c>
      <c r="D1185" s="413" t="s">
        <v>92</v>
      </c>
      <c r="E1185" s="414" t="s">
        <v>768</v>
      </c>
      <c r="F1185" s="415">
        <f t="shared" si="1454"/>
        <v>17</v>
      </c>
      <c r="G1185" s="415">
        <f>[5]내역서!F1185</f>
        <v>17</v>
      </c>
      <c r="H1185" s="717">
        <v>12.138000000000002</v>
      </c>
      <c r="I1185" s="415">
        <f t="shared" si="1455"/>
        <v>4.8619999999999983</v>
      </c>
      <c r="J1185" s="415">
        <f>내역서!F1189</f>
        <v>0</v>
      </c>
      <c r="K1185" s="416">
        <v>49801.8</v>
      </c>
      <c r="L1185" s="417">
        <f t="shared" si="1453"/>
        <v>0</v>
      </c>
      <c r="M1185" s="416">
        <v>0</v>
      </c>
      <c r="N1185" s="417">
        <f t="shared" si="1456"/>
        <v>0</v>
      </c>
      <c r="O1185" s="416">
        <v>0</v>
      </c>
      <c r="P1185" s="417">
        <f t="shared" si="1457"/>
        <v>0</v>
      </c>
      <c r="Q1185" s="416">
        <f t="shared" si="1458"/>
        <v>49801.8</v>
      </c>
      <c r="R1185" s="417">
        <f t="shared" si="1497"/>
        <v>0</v>
      </c>
      <c r="S1185" s="417">
        <f t="shared" ref="S1185" si="1525">J1185-J1184</f>
        <v>0</v>
      </c>
      <c r="T1185" s="417">
        <f t="shared" ref="T1185:U1185" si="1526">Q1185-Q1184</f>
        <v>0</v>
      </c>
      <c r="U1185" s="417">
        <f t="shared" si="1526"/>
        <v>0</v>
      </c>
      <c r="V1185" s="414"/>
      <c r="W1185" s="619" t="str">
        <f t="shared" si="1514"/>
        <v/>
      </c>
    </row>
    <row r="1186" spans="1:23" s="401" customFormat="1" ht="24" hidden="1" customHeight="1">
      <c r="A1186" s="366" t="s">
        <v>2055</v>
      </c>
      <c r="B1186" s="408" t="s">
        <v>0</v>
      </c>
      <c r="C1186" s="408" t="s">
        <v>2732</v>
      </c>
      <c r="D1186" s="408" t="s">
        <v>2733</v>
      </c>
      <c r="E1186" s="409" t="s">
        <v>2382</v>
      </c>
      <c r="F1186" s="410">
        <f>G1186</f>
        <v>17</v>
      </c>
      <c r="G1186" s="410">
        <f>[5]내역서!F1186</f>
        <v>17</v>
      </c>
      <c r="H1186" s="716">
        <v>12.138</v>
      </c>
      <c r="I1186" s="410">
        <f>G1186-H1186</f>
        <v>4.8620000000000001</v>
      </c>
      <c r="J1186" s="410">
        <f>내역서!F1190</f>
        <v>0</v>
      </c>
      <c r="K1186" s="411">
        <v>25410</v>
      </c>
      <c r="L1186" s="412">
        <f t="shared" si="1453"/>
        <v>0</v>
      </c>
      <c r="M1186" s="411">
        <v>0</v>
      </c>
      <c r="N1186" s="412">
        <f>INT($J1186*M1186)</f>
        <v>0</v>
      </c>
      <c r="O1186" s="411">
        <v>0</v>
      </c>
      <c r="P1186" s="412">
        <f>INT($J1186*O1186)</f>
        <v>0</v>
      </c>
      <c r="Q1186" s="411">
        <f>+K1186+M1186+O1186</f>
        <v>25410</v>
      </c>
      <c r="R1186" s="412">
        <f>L1186+N1186+P1186</f>
        <v>0</v>
      </c>
      <c r="S1186" s="412"/>
      <c r="T1186" s="412"/>
      <c r="U1186" s="412"/>
      <c r="V1186" s="409" t="s">
        <v>0</v>
      </c>
      <c r="W1186" s="617" t="str">
        <f>+IF(J1186&lt;0,"ng","")</f>
        <v/>
      </c>
    </row>
    <row r="1187" spans="1:23" ht="24" hidden="1" customHeight="1">
      <c r="A1187" s="372" t="s">
        <v>2072</v>
      </c>
      <c r="B1187" s="413" t="s">
        <v>0</v>
      </c>
      <c r="C1187" s="413" t="s">
        <v>1093</v>
      </c>
      <c r="D1187" s="413" t="s">
        <v>1094</v>
      </c>
      <c r="E1187" s="414" t="s">
        <v>859</v>
      </c>
      <c r="F1187" s="415">
        <f t="shared" si="1454"/>
        <v>17</v>
      </c>
      <c r="G1187" s="415">
        <f>[5]내역서!F1187</f>
        <v>17</v>
      </c>
      <c r="H1187" s="717">
        <v>12.138000000000002</v>
      </c>
      <c r="I1187" s="415">
        <f t="shared" si="1455"/>
        <v>4.8619999999999983</v>
      </c>
      <c r="J1187" s="415">
        <f>내역서!F1191</f>
        <v>0</v>
      </c>
      <c r="K1187" s="416">
        <v>25410</v>
      </c>
      <c r="L1187" s="417">
        <f t="shared" si="1453"/>
        <v>0</v>
      </c>
      <c r="M1187" s="416">
        <v>0</v>
      </c>
      <c r="N1187" s="417">
        <f t="shared" si="1456"/>
        <v>0</v>
      </c>
      <c r="O1187" s="416">
        <v>0</v>
      </c>
      <c r="P1187" s="417">
        <f t="shared" si="1457"/>
        <v>0</v>
      </c>
      <c r="Q1187" s="416">
        <f t="shared" si="1458"/>
        <v>25410</v>
      </c>
      <c r="R1187" s="417">
        <f t="shared" si="1497"/>
        <v>0</v>
      </c>
      <c r="S1187" s="417">
        <f t="shared" ref="S1187" si="1527">J1187-J1186</f>
        <v>0</v>
      </c>
      <c r="T1187" s="417">
        <f t="shared" ref="T1187:U1187" si="1528">Q1187-Q1186</f>
        <v>0</v>
      </c>
      <c r="U1187" s="417">
        <f t="shared" si="1528"/>
        <v>0</v>
      </c>
      <c r="V1187" s="414"/>
      <c r="W1187" s="619" t="str">
        <f t="shared" si="1514"/>
        <v/>
      </c>
    </row>
    <row r="1188" spans="1:23" s="401" customFormat="1" ht="24" hidden="1" customHeight="1">
      <c r="A1188" s="366" t="s">
        <v>2055</v>
      </c>
      <c r="B1188" s="408" t="s">
        <v>0</v>
      </c>
      <c r="C1188" s="408" t="s">
        <v>2734</v>
      </c>
      <c r="D1188" s="408" t="s">
        <v>93</v>
      </c>
      <c r="E1188" s="409" t="s">
        <v>56</v>
      </c>
      <c r="F1188" s="410">
        <f>G1188</f>
        <v>1.24</v>
      </c>
      <c r="G1188" s="410">
        <f>[5]내역서!F1188</f>
        <v>1.24</v>
      </c>
      <c r="H1188" s="716">
        <v>1.24</v>
      </c>
      <c r="I1188" s="410">
        <f>G1188-H1188</f>
        <v>0</v>
      </c>
      <c r="J1188" s="410">
        <f>내역서!F1192</f>
        <v>0</v>
      </c>
      <c r="K1188" s="411">
        <v>-2099826</v>
      </c>
      <c r="L1188" s="412">
        <f t="shared" ref="L1188:L1191" si="1529">INT($J1188*K1188)</f>
        <v>0</v>
      </c>
      <c r="M1188" s="411">
        <v>0</v>
      </c>
      <c r="N1188" s="412">
        <f>INT($J1188*M1188)</f>
        <v>0</v>
      </c>
      <c r="O1188" s="411">
        <v>0</v>
      </c>
      <c r="P1188" s="412">
        <f>INT($J1188*O1188)</f>
        <v>0</v>
      </c>
      <c r="Q1188" s="411">
        <f>+K1188+M1188+O1188</f>
        <v>-2099826</v>
      </c>
      <c r="R1188" s="412">
        <f>L1188+N1188+P1188</f>
        <v>0</v>
      </c>
      <c r="S1188" s="412"/>
      <c r="T1188" s="412"/>
      <c r="U1188" s="412"/>
      <c r="V1188" s="409" t="s">
        <v>0</v>
      </c>
      <c r="W1188" s="617" t="str">
        <f>+IF(J1188&lt;0,"ng","")</f>
        <v/>
      </c>
    </row>
    <row r="1189" spans="1:23" ht="24" hidden="1" customHeight="1">
      <c r="A1189" s="372" t="s">
        <v>5763</v>
      </c>
      <c r="B1189" s="413" t="s">
        <v>0</v>
      </c>
      <c r="C1189" s="413" t="s">
        <v>1095</v>
      </c>
      <c r="D1189" s="413" t="s">
        <v>93</v>
      </c>
      <c r="E1189" s="414" t="s">
        <v>56</v>
      </c>
      <c r="F1189" s="415">
        <f t="shared" si="1454"/>
        <v>1.24</v>
      </c>
      <c r="G1189" s="415">
        <f>[5]내역서!F1189</f>
        <v>1.24</v>
      </c>
      <c r="H1189" s="717">
        <v>1.24</v>
      </c>
      <c r="I1189" s="415">
        <f t="shared" si="1455"/>
        <v>0</v>
      </c>
      <c r="J1189" s="415">
        <f>내역서!F1193</f>
        <v>0</v>
      </c>
      <c r="K1189" s="416">
        <v>-2099826</v>
      </c>
      <c r="L1189" s="417">
        <f t="shared" si="1529"/>
        <v>0</v>
      </c>
      <c r="M1189" s="416">
        <v>0</v>
      </c>
      <c r="N1189" s="417">
        <f t="shared" si="1456"/>
        <v>0</v>
      </c>
      <c r="O1189" s="416">
        <v>0</v>
      </c>
      <c r="P1189" s="417">
        <f t="shared" si="1457"/>
        <v>0</v>
      </c>
      <c r="Q1189" s="416">
        <f t="shared" si="1458"/>
        <v>-2099826</v>
      </c>
      <c r="R1189" s="417">
        <f t="shared" si="1497"/>
        <v>0</v>
      </c>
      <c r="S1189" s="417">
        <f t="shared" ref="S1189" si="1530">J1189-J1188</f>
        <v>0</v>
      </c>
      <c r="T1189" s="417">
        <f t="shared" ref="T1189:U1189" si="1531">Q1189-Q1188</f>
        <v>0</v>
      </c>
      <c r="U1189" s="417">
        <f t="shared" si="1531"/>
        <v>0</v>
      </c>
      <c r="V1189" s="414"/>
      <c r="W1189" s="619" t="str">
        <f t="shared" si="1514"/>
        <v/>
      </c>
    </row>
    <row r="1190" spans="1:23" s="401" customFormat="1" ht="24" hidden="1" customHeight="1">
      <c r="A1190" s="366" t="s">
        <v>5762</v>
      </c>
      <c r="B1190" s="408" t="s">
        <v>0</v>
      </c>
      <c r="C1190" s="408" t="s">
        <v>4868</v>
      </c>
      <c r="D1190" s="408" t="s">
        <v>4868</v>
      </c>
      <c r="E1190" s="409" t="s">
        <v>4868</v>
      </c>
      <c r="F1190" s="410">
        <f>G1190</f>
        <v>10.15</v>
      </c>
      <c r="G1190" s="410">
        <f>[5]내역서!F1190</f>
        <v>10.15</v>
      </c>
      <c r="H1190" s="716"/>
      <c r="I1190" s="410">
        <f>G1190-H1190</f>
        <v>10.15</v>
      </c>
      <c r="J1190" s="410">
        <f>내역서!F1194</f>
        <v>0</v>
      </c>
      <c r="K1190" s="411">
        <v>-2099826</v>
      </c>
      <c r="L1190" s="412">
        <f t="shared" si="1529"/>
        <v>0</v>
      </c>
      <c r="M1190" s="411">
        <v>0</v>
      </c>
      <c r="N1190" s="412">
        <f>INT($J1190*M1190)</f>
        <v>0</v>
      </c>
      <c r="O1190" s="411">
        <v>0</v>
      </c>
      <c r="P1190" s="412">
        <f>INT($J1190*O1190)</f>
        <v>0</v>
      </c>
      <c r="Q1190" s="411">
        <f>+K1190+M1190+O1190</f>
        <v>-2099826</v>
      </c>
      <c r="R1190" s="412">
        <f>L1190+N1190+P1190</f>
        <v>0</v>
      </c>
      <c r="S1190" s="412"/>
      <c r="T1190" s="412"/>
      <c r="U1190" s="412"/>
      <c r="V1190" s="409" t="s">
        <v>0</v>
      </c>
      <c r="W1190" s="617" t="str">
        <f>+IF(J1190&lt;0,"ng","")</f>
        <v/>
      </c>
    </row>
    <row r="1191" spans="1:23" ht="24" hidden="1" customHeight="1">
      <c r="A1191" s="372" t="s">
        <v>5763</v>
      </c>
      <c r="B1191" s="413" t="s">
        <v>0</v>
      </c>
      <c r="C1191" s="413" t="str">
        <f>[5]내역서!C1191</f>
        <v>혼합골재</v>
      </c>
      <c r="D1191" s="413" t="str">
        <f>[5]내역서!D1191</f>
        <v>40mm이하 보조기층</v>
      </c>
      <c r="E1191" s="414" t="str">
        <f>[5]내역서!E1191</f>
        <v>m3</v>
      </c>
      <c r="F1191" s="415">
        <f t="shared" si="1454"/>
        <v>10.15</v>
      </c>
      <c r="G1191" s="415">
        <f>[5]내역서!F1191</f>
        <v>10.15</v>
      </c>
      <c r="H1191" s="717"/>
      <c r="I1191" s="415">
        <f t="shared" ref="I1191" si="1532">G1191-H1191</f>
        <v>10.15</v>
      </c>
      <c r="J1191" s="415">
        <f>내역서!F1195</f>
        <v>0</v>
      </c>
      <c r="K1191" s="416">
        <v>-2099826</v>
      </c>
      <c r="L1191" s="417">
        <f t="shared" si="1529"/>
        <v>0</v>
      </c>
      <c r="M1191" s="416">
        <v>0</v>
      </c>
      <c r="N1191" s="417">
        <f t="shared" ref="N1191" si="1533">INT($J1191*M1191)</f>
        <v>0</v>
      </c>
      <c r="O1191" s="416">
        <v>0</v>
      </c>
      <c r="P1191" s="417">
        <f t="shared" ref="P1191" si="1534">INT($J1191*O1191)</f>
        <v>0</v>
      </c>
      <c r="Q1191" s="416">
        <f t="shared" ref="Q1191" si="1535">+K1191+M1191+O1191</f>
        <v>-2099826</v>
      </c>
      <c r="R1191" s="417">
        <f t="shared" ref="R1191" si="1536">L1191+N1191+P1191</f>
        <v>0</v>
      </c>
      <c r="S1191" s="417">
        <f t="shared" ref="S1191" si="1537">J1191-J1190</f>
        <v>0</v>
      </c>
      <c r="T1191" s="417">
        <f t="shared" ref="T1191:U1191" si="1538">Q1191-Q1190</f>
        <v>0</v>
      </c>
      <c r="U1191" s="417">
        <f t="shared" si="1538"/>
        <v>0</v>
      </c>
      <c r="V1191" s="414"/>
      <c r="W1191" s="619" t="str">
        <f t="shared" si="1514"/>
        <v/>
      </c>
    </row>
    <row r="1192" spans="1:23" s="431" customFormat="1" ht="24" hidden="1" customHeight="1">
      <c r="A1192" s="366" t="s">
        <v>2055</v>
      </c>
      <c r="B1192" s="436" t="s">
        <v>2737</v>
      </c>
      <c r="C1192" s="436" t="s">
        <v>2738</v>
      </c>
      <c r="D1192" s="436" t="s">
        <v>0</v>
      </c>
      <c r="E1192" s="437" t="s">
        <v>0</v>
      </c>
      <c r="F1192" s="438">
        <v>0</v>
      </c>
      <c r="G1192" s="438">
        <f>[5]내역서!F1192</f>
        <v>0</v>
      </c>
      <c r="H1192" s="438">
        <v>0</v>
      </c>
      <c r="I1192" s="438"/>
      <c r="J1192" s="438">
        <f>내역서!F1196</f>
        <v>0</v>
      </c>
      <c r="K1192" s="439"/>
      <c r="L1192" s="440">
        <f>SUMIF($A$1194:$A$1215,"당초",L1194:L1215)</f>
        <v>0</v>
      </c>
      <c r="M1192" s="439"/>
      <c r="N1192" s="440">
        <f>SUMIF($A$1194:$A$1215,"당초",N1194:N1215)</f>
        <v>0</v>
      </c>
      <c r="O1192" s="439"/>
      <c r="P1192" s="440">
        <f>SUMIF($A$1194:$A$1215,"당초",P1194:P1215)</f>
        <v>0</v>
      </c>
      <c r="Q1192" s="438"/>
      <c r="R1192" s="440">
        <f>SUMIF($A$1195:$A$1215,"변경",R1194:R1214)</f>
        <v>0</v>
      </c>
      <c r="S1192" s="440"/>
      <c r="T1192" s="440"/>
      <c r="U1192" s="440"/>
      <c r="V1192" s="441" t="s">
        <v>0</v>
      </c>
      <c r="W1192" s="617" t="str">
        <f>+IF(J1192&lt;0,"ng","")</f>
        <v/>
      </c>
    </row>
    <row r="1193" spans="1:23" s="72" customFormat="1" ht="24" hidden="1" customHeight="1">
      <c r="A1193" s="372" t="s">
        <v>2072</v>
      </c>
      <c r="B1193" s="442" t="s">
        <v>5816</v>
      </c>
      <c r="C1193" s="442" t="s">
        <v>1096</v>
      </c>
      <c r="D1193" s="442" t="s">
        <v>0</v>
      </c>
      <c r="E1193" s="443" t="s">
        <v>0</v>
      </c>
      <c r="F1193" s="444">
        <v>0</v>
      </c>
      <c r="G1193" s="444">
        <f>[5]내역서!F1193</f>
        <v>0</v>
      </c>
      <c r="H1193" s="444">
        <v>0</v>
      </c>
      <c r="I1193" s="444"/>
      <c r="J1193" s="444">
        <f>내역서!F1197</f>
        <v>0</v>
      </c>
      <c r="K1193" s="445"/>
      <c r="L1193" s="446">
        <f>SUMIF($A$1194:$A$1215,"변경",L1194:L1215)</f>
        <v>0</v>
      </c>
      <c r="M1193" s="445"/>
      <c r="N1193" s="446">
        <f>SUMIF($A$1194:$A$1215,"변경",N1194:N1215)</f>
        <v>0</v>
      </c>
      <c r="O1193" s="445"/>
      <c r="P1193" s="446">
        <f>SUMIF($A$1194:$A$1215,"변경",P1194:P1215)</f>
        <v>0</v>
      </c>
      <c r="Q1193" s="444"/>
      <c r="R1193" s="446">
        <f>SUMIF($A$1195:$A$1215,"변경",R1195:R1215)</f>
        <v>0</v>
      </c>
      <c r="S1193" s="446">
        <f t="shared" ref="S1193" si="1539">J1193-J1192</f>
        <v>0</v>
      </c>
      <c r="T1193" s="446">
        <f t="shared" ref="T1193:U1193" si="1540">Q1193-Q1192</f>
        <v>0</v>
      </c>
      <c r="U1193" s="446">
        <f t="shared" si="1540"/>
        <v>0</v>
      </c>
      <c r="V1193" s="447"/>
      <c r="W1193" s="619" t="str">
        <f t="shared" si="1514"/>
        <v/>
      </c>
    </row>
    <row r="1194" spans="1:23" s="431" customFormat="1" ht="24" hidden="1" customHeight="1">
      <c r="A1194" s="366" t="s">
        <v>2055</v>
      </c>
      <c r="B1194" s="408" t="s">
        <v>0</v>
      </c>
      <c r="C1194" s="408" t="s">
        <v>2740</v>
      </c>
      <c r="D1194" s="408" t="s">
        <v>2741</v>
      </c>
      <c r="E1194" s="409" t="s">
        <v>56</v>
      </c>
      <c r="F1194" s="410">
        <f>G1194</f>
        <v>1920.048</v>
      </c>
      <c r="G1194" s="410">
        <f>[5]내역서!F1194</f>
        <v>1920.048</v>
      </c>
      <c r="H1194" s="716">
        <v>1079.048</v>
      </c>
      <c r="I1194" s="410">
        <f>G1194-H1194</f>
        <v>841</v>
      </c>
      <c r="J1194" s="410">
        <f>내역서!F1198</f>
        <v>0</v>
      </c>
      <c r="K1194" s="411">
        <v>0</v>
      </c>
      <c r="L1194" s="412">
        <f>INT($J1194*K1194)</f>
        <v>0</v>
      </c>
      <c r="M1194" s="411">
        <v>0</v>
      </c>
      <c r="N1194" s="412">
        <f>INT($J1194*M1194)</f>
        <v>0</v>
      </c>
      <c r="O1194" s="411">
        <v>9455.1</v>
      </c>
      <c r="P1194" s="412">
        <f>INT($J1194*O1194)</f>
        <v>0</v>
      </c>
      <c r="Q1194" s="411">
        <f>+K1194+M1194+O1194</f>
        <v>9455.1</v>
      </c>
      <c r="R1194" s="412">
        <f>L1194+N1194+P1194</f>
        <v>0</v>
      </c>
      <c r="S1194" s="412"/>
      <c r="T1194" s="412"/>
      <c r="U1194" s="412"/>
      <c r="V1194" s="409" t="s">
        <v>0</v>
      </c>
      <c r="W1194" s="617" t="str">
        <f>+IF(J1194&lt;0,"ng","")</f>
        <v/>
      </c>
    </row>
    <row r="1195" spans="1:23" s="72" customFormat="1" ht="24" hidden="1" customHeight="1">
      <c r="A1195" s="372" t="s">
        <v>5817</v>
      </c>
      <c r="B1195" s="413" t="s">
        <v>0</v>
      </c>
      <c r="C1195" s="413" t="s">
        <v>1097</v>
      </c>
      <c r="D1195" s="413" t="s">
        <v>1098</v>
      </c>
      <c r="E1195" s="414" t="s">
        <v>56</v>
      </c>
      <c r="F1195" s="415">
        <f t="shared" ref="F1195:F1215" si="1541">G1195</f>
        <v>1920.048</v>
      </c>
      <c r="G1195" s="415">
        <f>[5]내역서!F1195</f>
        <v>1920.048</v>
      </c>
      <c r="H1195" s="717">
        <v>1079.048</v>
      </c>
      <c r="I1195" s="415">
        <f t="shared" ref="I1195:I1215" si="1542">G1195-H1195</f>
        <v>841</v>
      </c>
      <c r="J1195" s="415">
        <f>내역서!F1199</f>
        <v>0</v>
      </c>
      <c r="K1195" s="416">
        <v>0</v>
      </c>
      <c r="L1195" s="417">
        <f t="shared" ref="L1195:L1215" si="1543">INT($J1195*K1195)</f>
        <v>0</v>
      </c>
      <c r="M1195" s="416">
        <v>0</v>
      </c>
      <c r="N1195" s="417">
        <f t="shared" ref="N1195:N1215" si="1544">INT($J1195*M1195)</f>
        <v>0</v>
      </c>
      <c r="O1195" s="416">
        <v>9455.1</v>
      </c>
      <c r="P1195" s="417">
        <f t="shared" ref="P1195:P1215" si="1545">INT($J1195*O1195)</f>
        <v>0</v>
      </c>
      <c r="Q1195" s="416">
        <f t="shared" ref="Q1195:Q1215" si="1546">+K1195+M1195+O1195</f>
        <v>9455.1</v>
      </c>
      <c r="R1195" s="417">
        <f t="shared" si="1497"/>
        <v>0</v>
      </c>
      <c r="S1195" s="417">
        <f t="shared" ref="S1195" si="1547">J1195-J1194</f>
        <v>0</v>
      </c>
      <c r="T1195" s="417">
        <f t="shared" ref="T1195:U1195" si="1548">Q1195-Q1194</f>
        <v>0</v>
      </c>
      <c r="U1195" s="417">
        <f t="shared" si="1548"/>
        <v>0</v>
      </c>
      <c r="V1195" s="414"/>
      <c r="W1195" s="619" t="str">
        <f t="shared" si="1514"/>
        <v/>
      </c>
    </row>
    <row r="1196" spans="1:23" s="401" customFormat="1" ht="24" hidden="1" customHeight="1">
      <c r="A1196" s="366" t="s">
        <v>2055</v>
      </c>
      <c r="B1196" s="408" t="s">
        <v>0</v>
      </c>
      <c r="C1196" s="408" t="s">
        <v>2740</v>
      </c>
      <c r="D1196" s="408" t="s">
        <v>2742</v>
      </c>
      <c r="E1196" s="409" t="s">
        <v>56</v>
      </c>
      <c r="F1196" s="410">
        <f>G1196</f>
        <v>1864.124</v>
      </c>
      <c r="G1196" s="410">
        <f>[5]내역서!F1196</f>
        <v>1864.124</v>
      </c>
      <c r="H1196" s="716">
        <v>1023.124</v>
      </c>
      <c r="I1196" s="410">
        <f>G1196-H1196</f>
        <v>841</v>
      </c>
      <c r="J1196" s="410">
        <f>내역서!F1200</f>
        <v>0</v>
      </c>
      <c r="K1196" s="411">
        <v>0</v>
      </c>
      <c r="L1196" s="412">
        <f>INT($J1196*K1196)</f>
        <v>0</v>
      </c>
      <c r="M1196" s="411">
        <v>0</v>
      </c>
      <c r="N1196" s="412">
        <f>INT($J1196*M1196)</f>
        <v>0</v>
      </c>
      <c r="O1196" s="411">
        <v>9147.6</v>
      </c>
      <c r="P1196" s="412">
        <f>INT($J1196*O1196)</f>
        <v>0</v>
      </c>
      <c r="Q1196" s="411">
        <f>+K1196+M1196+O1196</f>
        <v>9147.6</v>
      </c>
      <c r="R1196" s="412">
        <f>L1196+N1196+P1196</f>
        <v>0</v>
      </c>
      <c r="S1196" s="412"/>
      <c r="T1196" s="412"/>
      <c r="U1196" s="412"/>
      <c r="V1196" s="409" t="s">
        <v>0</v>
      </c>
      <c r="W1196" s="617" t="str">
        <f>+IF(J1196&lt;0,"ng","")</f>
        <v/>
      </c>
    </row>
    <row r="1197" spans="1:23" ht="24" hidden="1" customHeight="1">
      <c r="A1197" s="372" t="s">
        <v>5253</v>
      </c>
      <c r="B1197" s="413" t="s">
        <v>0</v>
      </c>
      <c r="C1197" s="413" t="s">
        <v>1097</v>
      </c>
      <c r="D1197" s="413" t="s">
        <v>1099</v>
      </c>
      <c r="E1197" s="414" t="s">
        <v>56</v>
      </c>
      <c r="F1197" s="415">
        <f t="shared" si="1541"/>
        <v>1864.124</v>
      </c>
      <c r="G1197" s="415">
        <f>[5]내역서!F1197</f>
        <v>1864.124</v>
      </c>
      <c r="H1197" s="717">
        <v>1023.124</v>
      </c>
      <c r="I1197" s="415">
        <f t="shared" si="1542"/>
        <v>841</v>
      </c>
      <c r="J1197" s="415">
        <f>내역서!F1201</f>
        <v>0</v>
      </c>
      <c r="K1197" s="416">
        <v>0</v>
      </c>
      <c r="L1197" s="417">
        <f t="shared" si="1543"/>
        <v>0</v>
      </c>
      <c r="M1197" s="416">
        <v>0</v>
      </c>
      <c r="N1197" s="417">
        <f t="shared" si="1544"/>
        <v>0</v>
      </c>
      <c r="O1197" s="416">
        <v>9147.6</v>
      </c>
      <c r="P1197" s="417">
        <f t="shared" si="1545"/>
        <v>0</v>
      </c>
      <c r="Q1197" s="416">
        <f t="shared" si="1546"/>
        <v>9147.6</v>
      </c>
      <c r="R1197" s="417">
        <f t="shared" si="1497"/>
        <v>0</v>
      </c>
      <c r="S1197" s="417">
        <f t="shared" ref="S1197" si="1549">J1197-J1196</f>
        <v>0</v>
      </c>
      <c r="T1197" s="417">
        <f t="shared" ref="T1197:U1197" si="1550">Q1197-Q1196</f>
        <v>0</v>
      </c>
      <c r="U1197" s="417">
        <f t="shared" si="1550"/>
        <v>0</v>
      </c>
      <c r="V1197" s="414"/>
      <c r="W1197" s="619" t="str">
        <f t="shared" si="1514"/>
        <v/>
      </c>
    </row>
    <row r="1198" spans="1:23" s="431" customFormat="1" ht="24" hidden="1" customHeight="1">
      <c r="A1198" s="366" t="s">
        <v>2055</v>
      </c>
      <c r="B1198" s="408" t="s">
        <v>0</v>
      </c>
      <c r="C1198" s="408" t="s">
        <v>2743</v>
      </c>
      <c r="D1198" s="408" t="s">
        <v>2744</v>
      </c>
      <c r="E1198" s="409" t="s">
        <v>56</v>
      </c>
      <c r="F1198" s="410">
        <f>G1198</f>
        <v>0.82399999999999995</v>
      </c>
      <c r="G1198" s="410">
        <f>[5]내역서!F1198</f>
        <v>0.82399999999999995</v>
      </c>
      <c r="H1198" s="716">
        <v>0</v>
      </c>
      <c r="I1198" s="410">
        <f>G1198-H1198</f>
        <v>0.82399999999999995</v>
      </c>
      <c r="J1198" s="410">
        <f>내역서!F1202</f>
        <v>0</v>
      </c>
      <c r="K1198" s="411">
        <v>0</v>
      </c>
      <c r="L1198" s="412">
        <f>INT($J1198*K1198)</f>
        <v>0</v>
      </c>
      <c r="M1198" s="411">
        <v>0</v>
      </c>
      <c r="N1198" s="412">
        <f>INT($J1198*M1198)</f>
        <v>0</v>
      </c>
      <c r="O1198" s="411">
        <v>9147.6</v>
      </c>
      <c r="P1198" s="412">
        <f>INT($J1198*O1198)</f>
        <v>0</v>
      </c>
      <c r="Q1198" s="411">
        <f>+K1198+M1198+O1198</f>
        <v>9147.6</v>
      </c>
      <c r="R1198" s="412">
        <f>L1198+N1198+P1198</f>
        <v>0</v>
      </c>
      <c r="S1198" s="412"/>
      <c r="T1198" s="412"/>
      <c r="U1198" s="412"/>
      <c r="V1198" s="409" t="s">
        <v>0</v>
      </c>
      <c r="W1198" s="617" t="str">
        <f>+IF(J1198&lt;0,"ng","")</f>
        <v/>
      </c>
    </row>
    <row r="1199" spans="1:23" s="72" customFormat="1" ht="24" hidden="1" customHeight="1">
      <c r="A1199" s="372" t="s">
        <v>2072</v>
      </c>
      <c r="B1199" s="413" t="s">
        <v>0</v>
      </c>
      <c r="C1199" s="413" t="s">
        <v>1100</v>
      </c>
      <c r="D1199" s="413" t="s">
        <v>1101</v>
      </c>
      <c r="E1199" s="414" t="s">
        <v>56</v>
      </c>
      <c r="F1199" s="415">
        <f t="shared" si="1541"/>
        <v>0.82399999999999995</v>
      </c>
      <c r="G1199" s="415">
        <f>[5]내역서!F1199</f>
        <v>0.82399999999999995</v>
      </c>
      <c r="H1199" s="717">
        <v>0</v>
      </c>
      <c r="I1199" s="415">
        <f t="shared" si="1542"/>
        <v>0.82399999999999995</v>
      </c>
      <c r="J1199" s="415">
        <f>내역서!F1203</f>
        <v>0</v>
      </c>
      <c r="K1199" s="416">
        <v>0</v>
      </c>
      <c r="L1199" s="417">
        <f t="shared" si="1543"/>
        <v>0</v>
      </c>
      <c r="M1199" s="416">
        <v>0</v>
      </c>
      <c r="N1199" s="417">
        <f t="shared" si="1544"/>
        <v>0</v>
      </c>
      <c r="O1199" s="416">
        <v>9147.6</v>
      </c>
      <c r="P1199" s="417">
        <f t="shared" si="1545"/>
        <v>0</v>
      </c>
      <c r="Q1199" s="416">
        <f t="shared" si="1546"/>
        <v>9147.6</v>
      </c>
      <c r="R1199" s="417">
        <f t="shared" si="1497"/>
        <v>0</v>
      </c>
      <c r="S1199" s="417">
        <f t="shared" ref="S1199" si="1551">J1199-J1198</f>
        <v>0</v>
      </c>
      <c r="T1199" s="417">
        <f t="shared" ref="T1199:U1199" si="1552">Q1199-Q1198</f>
        <v>0</v>
      </c>
      <c r="U1199" s="417">
        <f t="shared" si="1552"/>
        <v>0</v>
      </c>
      <c r="V1199" s="414"/>
      <c r="W1199" s="619" t="str">
        <f t="shared" si="1514"/>
        <v/>
      </c>
    </row>
    <row r="1200" spans="1:23" s="401" customFormat="1" ht="24" hidden="1" customHeight="1">
      <c r="A1200" s="366" t="s">
        <v>2055</v>
      </c>
      <c r="B1200" s="408" t="s">
        <v>0</v>
      </c>
      <c r="C1200" s="408" t="s">
        <v>2745</v>
      </c>
      <c r="D1200" s="408" t="s">
        <v>2746</v>
      </c>
      <c r="E1200" s="409" t="s">
        <v>307</v>
      </c>
      <c r="F1200" s="410">
        <f>G1200</f>
        <v>337</v>
      </c>
      <c r="G1200" s="410">
        <f>[5]내역서!F1200</f>
        <v>337</v>
      </c>
      <c r="H1200" s="716">
        <v>81</v>
      </c>
      <c r="I1200" s="410">
        <f>G1200-H1200</f>
        <v>256</v>
      </c>
      <c r="J1200" s="410">
        <f>내역서!F1204</f>
        <v>0</v>
      </c>
      <c r="K1200" s="411">
        <v>0</v>
      </c>
      <c r="L1200" s="412">
        <f>INT($J1200*K1200)</f>
        <v>0</v>
      </c>
      <c r="M1200" s="411">
        <v>0</v>
      </c>
      <c r="N1200" s="412">
        <f>INT($J1200*M1200)</f>
        <v>0</v>
      </c>
      <c r="O1200" s="411">
        <v>299.8</v>
      </c>
      <c r="P1200" s="412">
        <f>INT($J1200*O1200)</f>
        <v>0</v>
      </c>
      <c r="Q1200" s="411">
        <f>+K1200+M1200+O1200</f>
        <v>299.8</v>
      </c>
      <c r="R1200" s="412">
        <f>L1200+N1200+P1200</f>
        <v>0</v>
      </c>
      <c r="S1200" s="412"/>
      <c r="T1200" s="412"/>
      <c r="U1200" s="412"/>
      <c r="V1200" s="409" t="s">
        <v>0</v>
      </c>
      <c r="W1200" s="617" t="str">
        <f>+IF(J1200&lt;0,"ng","")</f>
        <v/>
      </c>
    </row>
    <row r="1201" spans="1:23" ht="24" hidden="1" customHeight="1">
      <c r="A1201" s="372" t="s">
        <v>5818</v>
      </c>
      <c r="B1201" s="413" t="s">
        <v>0</v>
      </c>
      <c r="C1201" s="413" t="s">
        <v>1102</v>
      </c>
      <c r="D1201" s="413" t="s">
        <v>1103</v>
      </c>
      <c r="E1201" s="414" t="s">
        <v>775</v>
      </c>
      <c r="F1201" s="415">
        <f t="shared" si="1541"/>
        <v>337</v>
      </c>
      <c r="G1201" s="415">
        <f>[5]내역서!F1201</f>
        <v>337</v>
      </c>
      <c r="H1201" s="717">
        <v>81</v>
      </c>
      <c r="I1201" s="415">
        <f t="shared" si="1542"/>
        <v>256</v>
      </c>
      <c r="J1201" s="415">
        <f>내역서!F1205</f>
        <v>0</v>
      </c>
      <c r="K1201" s="416">
        <v>0</v>
      </c>
      <c r="L1201" s="417">
        <f t="shared" si="1543"/>
        <v>0</v>
      </c>
      <c r="M1201" s="416">
        <v>0</v>
      </c>
      <c r="N1201" s="417">
        <f t="shared" si="1544"/>
        <v>0</v>
      </c>
      <c r="O1201" s="416">
        <v>299.8</v>
      </c>
      <c r="P1201" s="417">
        <f t="shared" si="1545"/>
        <v>0</v>
      </c>
      <c r="Q1201" s="416">
        <f t="shared" si="1546"/>
        <v>299.8</v>
      </c>
      <c r="R1201" s="417">
        <f t="shared" si="1497"/>
        <v>0</v>
      </c>
      <c r="S1201" s="417">
        <f t="shared" ref="S1201" si="1553">J1201-J1200</f>
        <v>0</v>
      </c>
      <c r="T1201" s="417">
        <f t="shared" ref="T1201:U1201" si="1554">Q1201-Q1200</f>
        <v>0</v>
      </c>
      <c r="U1201" s="417">
        <f t="shared" si="1554"/>
        <v>0</v>
      </c>
      <c r="V1201" s="414"/>
      <c r="W1201" s="619" t="str">
        <f t="shared" si="1514"/>
        <v/>
      </c>
    </row>
    <row r="1202" spans="1:23" s="401" customFormat="1" ht="24" hidden="1" customHeight="1">
      <c r="A1202" s="366" t="s">
        <v>2055</v>
      </c>
      <c r="B1202" s="408" t="s">
        <v>0</v>
      </c>
      <c r="C1202" s="408" t="s">
        <v>2747</v>
      </c>
      <c r="D1202" s="408" t="s">
        <v>2748</v>
      </c>
      <c r="E1202" s="409" t="s">
        <v>2235</v>
      </c>
      <c r="F1202" s="410">
        <f>G1202</f>
        <v>4</v>
      </c>
      <c r="G1202" s="410">
        <f>[5]내역서!F1202</f>
        <v>4</v>
      </c>
      <c r="H1202" s="720">
        <v>3.4279999999999999</v>
      </c>
      <c r="I1202" s="410">
        <f>G1202-H1202</f>
        <v>0.57200000000000006</v>
      </c>
      <c r="J1202" s="410">
        <f>내역서!F1206</f>
        <v>0</v>
      </c>
      <c r="K1202" s="411">
        <v>0</v>
      </c>
      <c r="L1202" s="412">
        <f>INT($J1202*K1202)</f>
        <v>0</v>
      </c>
      <c r="M1202" s="411">
        <v>0</v>
      </c>
      <c r="N1202" s="412">
        <f>INT($J1202*M1202)</f>
        <v>0</v>
      </c>
      <c r="O1202" s="411">
        <v>5517.9</v>
      </c>
      <c r="P1202" s="412">
        <f>INT($J1202*O1202)</f>
        <v>0</v>
      </c>
      <c r="Q1202" s="411">
        <f>+K1202+M1202+O1202</f>
        <v>5517.9</v>
      </c>
      <c r="R1202" s="412">
        <f>L1202+N1202+P1202</f>
        <v>0</v>
      </c>
      <c r="S1202" s="412"/>
      <c r="T1202" s="412"/>
      <c r="U1202" s="412"/>
      <c r="V1202" s="409" t="s">
        <v>0</v>
      </c>
      <c r="W1202" s="617" t="str">
        <f>+IF(J1202&lt;0,"ng","")</f>
        <v/>
      </c>
    </row>
    <row r="1203" spans="1:23" ht="24" hidden="1" customHeight="1">
      <c r="A1203" s="372" t="s">
        <v>5763</v>
      </c>
      <c r="B1203" s="413" t="s">
        <v>0</v>
      </c>
      <c r="C1203" s="413" t="s">
        <v>1104</v>
      </c>
      <c r="D1203" s="413" t="s">
        <v>1105</v>
      </c>
      <c r="E1203" s="414" t="s">
        <v>768</v>
      </c>
      <c r="F1203" s="415">
        <f t="shared" si="1541"/>
        <v>4</v>
      </c>
      <c r="G1203" s="415">
        <f>[5]내역서!F1203</f>
        <v>4</v>
      </c>
      <c r="H1203" s="721">
        <v>3.4279999999999999</v>
      </c>
      <c r="I1203" s="415">
        <f t="shared" si="1542"/>
        <v>0.57200000000000006</v>
      </c>
      <c r="J1203" s="415">
        <f>내역서!F1207</f>
        <v>0</v>
      </c>
      <c r="K1203" s="416">
        <v>0</v>
      </c>
      <c r="L1203" s="417">
        <f t="shared" si="1543"/>
        <v>0</v>
      </c>
      <c r="M1203" s="416">
        <v>0</v>
      </c>
      <c r="N1203" s="417">
        <f t="shared" si="1544"/>
        <v>0</v>
      </c>
      <c r="O1203" s="416">
        <v>5517.9</v>
      </c>
      <c r="P1203" s="417">
        <f t="shared" si="1545"/>
        <v>0</v>
      </c>
      <c r="Q1203" s="416">
        <f t="shared" si="1546"/>
        <v>5517.9</v>
      </c>
      <c r="R1203" s="417">
        <f t="shared" si="1497"/>
        <v>0</v>
      </c>
      <c r="S1203" s="417">
        <f t="shared" ref="S1203" si="1555">J1203-J1202</f>
        <v>0</v>
      </c>
      <c r="T1203" s="417">
        <f t="shared" ref="T1203:U1203" si="1556">Q1203-Q1202</f>
        <v>0</v>
      </c>
      <c r="U1203" s="417">
        <f t="shared" si="1556"/>
        <v>0</v>
      </c>
      <c r="V1203" s="414"/>
      <c r="W1203" s="619" t="str">
        <f t="shared" si="1514"/>
        <v/>
      </c>
    </row>
    <row r="1204" spans="1:23" s="401" customFormat="1" ht="24" hidden="1" customHeight="1">
      <c r="A1204" s="366" t="s">
        <v>2055</v>
      </c>
      <c r="B1204" s="408" t="s">
        <v>0</v>
      </c>
      <c r="C1204" s="408" t="s">
        <v>2749</v>
      </c>
      <c r="D1204" s="408" t="s">
        <v>2750</v>
      </c>
      <c r="E1204" s="409" t="s">
        <v>56</v>
      </c>
      <c r="F1204" s="410">
        <f>G1204</f>
        <v>0.5</v>
      </c>
      <c r="G1204" s="410">
        <f>[5]내역서!F1204</f>
        <v>0.5</v>
      </c>
      <c r="H1204" s="716">
        <v>0.35699999999999998</v>
      </c>
      <c r="I1204" s="410">
        <f>G1204-H1204</f>
        <v>0.14300000000000002</v>
      </c>
      <c r="J1204" s="410">
        <f>내역서!F1208</f>
        <v>0</v>
      </c>
      <c r="K1204" s="411">
        <v>0</v>
      </c>
      <c r="L1204" s="412">
        <f>INT($J1204*K1204)</f>
        <v>0</v>
      </c>
      <c r="M1204" s="411">
        <v>0</v>
      </c>
      <c r="N1204" s="412">
        <f>INT($J1204*M1204)</f>
        <v>0</v>
      </c>
      <c r="O1204" s="411">
        <v>5310</v>
      </c>
      <c r="P1204" s="412">
        <f>INT($J1204*O1204)</f>
        <v>0</v>
      </c>
      <c r="Q1204" s="411">
        <f>+K1204+M1204+O1204</f>
        <v>5310</v>
      </c>
      <c r="R1204" s="412">
        <f>L1204+N1204+P1204</f>
        <v>0</v>
      </c>
      <c r="S1204" s="412"/>
      <c r="T1204" s="412"/>
      <c r="U1204" s="412"/>
      <c r="V1204" s="409" t="s">
        <v>0</v>
      </c>
      <c r="W1204" s="617" t="str">
        <f>+IF(J1204&lt;0,"ng","")</f>
        <v/>
      </c>
    </row>
    <row r="1205" spans="1:23" ht="24" hidden="1" customHeight="1">
      <c r="A1205" s="372" t="s">
        <v>2072</v>
      </c>
      <c r="B1205" s="413" t="s">
        <v>0</v>
      </c>
      <c r="C1205" s="413" t="s">
        <v>1106</v>
      </c>
      <c r="D1205" s="413" t="s">
        <v>1107</v>
      </c>
      <c r="E1205" s="414" t="s">
        <v>56</v>
      </c>
      <c r="F1205" s="415">
        <f t="shared" si="1541"/>
        <v>0.5</v>
      </c>
      <c r="G1205" s="415">
        <f>[5]내역서!F1205</f>
        <v>0.5</v>
      </c>
      <c r="H1205" s="717">
        <v>0.35699999999999998</v>
      </c>
      <c r="I1205" s="415">
        <f t="shared" si="1542"/>
        <v>0.14300000000000002</v>
      </c>
      <c r="J1205" s="415">
        <f>내역서!F1209</f>
        <v>0</v>
      </c>
      <c r="K1205" s="416">
        <v>0</v>
      </c>
      <c r="L1205" s="417">
        <f t="shared" si="1543"/>
        <v>0</v>
      </c>
      <c r="M1205" s="416">
        <v>0</v>
      </c>
      <c r="N1205" s="417">
        <f t="shared" si="1544"/>
        <v>0</v>
      </c>
      <c r="O1205" s="416">
        <v>5310</v>
      </c>
      <c r="P1205" s="417">
        <f>INT($J1205*O1205)</f>
        <v>0</v>
      </c>
      <c r="Q1205" s="416">
        <f t="shared" si="1546"/>
        <v>5310</v>
      </c>
      <c r="R1205" s="417">
        <f>L1205+N1205+P1205</f>
        <v>0</v>
      </c>
      <c r="S1205" s="417">
        <f t="shared" ref="S1205" si="1557">J1205-J1204</f>
        <v>0</v>
      </c>
      <c r="T1205" s="417">
        <f t="shared" ref="T1205:U1205" si="1558">Q1205-Q1204</f>
        <v>0</v>
      </c>
      <c r="U1205" s="417">
        <f t="shared" si="1558"/>
        <v>0</v>
      </c>
      <c r="V1205" s="414"/>
      <c r="W1205" s="619" t="str">
        <f t="shared" si="1514"/>
        <v/>
      </c>
    </row>
    <row r="1206" spans="1:23" s="401" customFormat="1" ht="24" hidden="1" customHeight="1">
      <c r="A1206" s="366" t="s">
        <v>2055</v>
      </c>
      <c r="B1206" s="408" t="s">
        <v>0</v>
      </c>
      <c r="C1206" s="408" t="s">
        <v>2751</v>
      </c>
      <c r="D1206" s="408" t="s">
        <v>2289</v>
      </c>
      <c r="E1206" s="409" t="s">
        <v>2235</v>
      </c>
      <c r="F1206" s="410">
        <f>G1206</f>
        <v>32</v>
      </c>
      <c r="G1206" s="410">
        <f>[5]내역서!F1206</f>
        <v>32</v>
      </c>
      <c r="H1206" s="720">
        <v>22.847999999999999</v>
      </c>
      <c r="I1206" s="410">
        <f>G1206-H1206</f>
        <v>9.152000000000001</v>
      </c>
      <c r="J1206" s="410">
        <f>내역서!F1210</f>
        <v>0</v>
      </c>
      <c r="K1206" s="411">
        <v>0</v>
      </c>
      <c r="L1206" s="412">
        <f>INT($J1206*K1206)</f>
        <v>0</v>
      </c>
      <c r="M1206" s="411">
        <v>0</v>
      </c>
      <c r="N1206" s="412">
        <f>INT($J1206*M1206)</f>
        <v>0</v>
      </c>
      <c r="O1206" s="411">
        <v>6403.4</v>
      </c>
      <c r="P1206" s="412">
        <f t="shared" ref="P1206:P1213" si="1559">INT($J1206*O1206)</f>
        <v>0</v>
      </c>
      <c r="Q1206" s="411">
        <f>+K1206+M1206+O1206</f>
        <v>6403.4</v>
      </c>
      <c r="R1206" s="412">
        <f>L1206+N1206+P1206</f>
        <v>0</v>
      </c>
      <c r="S1206" s="412"/>
      <c r="T1206" s="412"/>
      <c r="U1206" s="412"/>
      <c r="V1206" s="409" t="s">
        <v>0</v>
      </c>
      <c r="W1206" s="617" t="str">
        <f>+IF(J1206&lt;0,"ng","")</f>
        <v/>
      </c>
    </row>
    <row r="1207" spans="1:23" ht="24" hidden="1" customHeight="1">
      <c r="A1207" s="372" t="s">
        <v>5819</v>
      </c>
      <c r="B1207" s="413" t="s">
        <v>0</v>
      </c>
      <c r="C1207" s="413" t="s">
        <v>1108</v>
      </c>
      <c r="D1207" s="413" t="s">
        <v>798</v>
      </c>
      <c r="E1207" s="414" t="s">
        <v>768</v>
      </c>
      <c r="F1207" s="415">
        <f t="shared" si="1541"/>
        <v>32</v>
      </c>
      <c r="G1207" s="415">
        <f>[5]내역서!F1207</f>
        <v>32</v>
      </c>
      <c r="H1207" s="721">
        <v>22.847999999999999</v>
      </c>
      <c r="I1207" s="415">
        <f t="shared" si="1542"/>
        <v>9.152000000000001</v>
      </c>
      <c r="J1207" s="415">
        <f>내역서!F1211</f>
        <v>0</v>
      </c>
      <c r="K1207" s="416">
        <v>0</v>
      </c>
      <c r="L1207" s="417">
        <f t="shared" si="1543"/>
        <v>0</v>
      </c>
      <c r="M1207" s="416">
        <v>0</v>
      </c>
      <c r="N1207" s="417">
        <f t="shared" si="1544"/>
        <v>0</v>
      </c>
      <c r="O1207" s="416">
        <v>6403.4</v>
      </c>
      <c r="P1207" s="417">
        <f t="shared" si="1559"/>
        <v>0</v>
      </c>
      <c r="Q1207" s="416">
        <f t="shared" si="1546"/>
        <v>6403.4</v>
      </c>
      <c r="R1207" s="417">
        <f>L1207+N1207+P1207</f>
        <v>0</v>
      </c>
      <c r="S1207" s="417">
        <f t="shared" ref="S1207" si="1560">J1207-J1206</f>
        <v>0</v>
      </c>
      <c r="T1207" s="417">
        <f t="shared" ref="T1207:U1207" si="1561">Q1207-Q1206</f>
        <v>0</v>
      </c>
      <c r="U1207" s="417">
        <f t="shared" si="1561"/>
        <v>0</v>
      </c>
      <c r="V1207" s="414"/>
      <c r="W1207" s="619" t="str">
        <f t="shared" si="1514"/>
        <v/>
      </c>
    </row>
    <row r="1208" spans="1:23" s="657" customFormat="1" ht="24" hidden="1" customHeight="1">
      <c r="A1208" s="366" t="s">
        <v>5762</v>
      </c>
      <c r="B1208" s="418" t="s">
        <v>0</v>
      </c>
      <c r="C1208" s="418" t="s">
        <v>2751</v>
      </c>
      <c r="D1208" s="418" t="s">
        <v>2294</v>
      </c>
      <c r="E1208" s="419" t="s">
        <v>2235</v>
      </c>
      <c r="F1208" s="411">
        <f>G1208</f>
        <v>5</v>
      </c>
      <c r="G1208" s="411">
        <f>[5]내역서!F1208</f>
        <v>5</v>
      </c>
      <c r="H1208" s="512">
        <v>0</v>
      </c>
      <c r="I1208" s="411">
        <f>G1208-H1208</f>
        <v>5</v>
      </c>
      <c r="J1208" s="411">
        <f>내역서!F1212</f>
        <v>0</v>
      </c>
      <c r="K1208" s="411">
        <v>0</v>
      </c>
      <c r="L1208" s="412">
        <f>INT($J1208*K1208)</f>
        <v>0</v>
      </c>
      <c r="M1208" s="411">
        <v>0</v>
      </c>
      <c r="N1208" s="412">
        <f>INT($J1208*M1208)</f>
        <v>0</v>
      </c>
      <c r="O1208" s="411">
        <v>1015.6</v>
      </c>
      <c r="P1208" s="412">
        <f t="shared" si="1559"/>
        <v>0</v>
      </c>
      <c r="Q1208" s="411">
        <f>+K1208+M1208+O1208</f>
        <v>1015.6</v>
      </c>
      <c r="R1208" s="412">
        <f>L1208+N1208+P1208</f>
        <v>0</v>
      </c>
      <c r="S1208" s="412"/>
      <c r="T1208" s="412"/>
      <c r="U1208" s="412"/>
      <c r="V1208" s="419" t="s">
        <v>0</v>
      </c>
      <c r="W1208" s="617" t="str">
        <f>+IF(J1208&lt;0,"ng","")</f>
        <v/>
      </c>
    </row>
    <row r="1209" spans="1:23" s="172" customFormat="1" ht="24" hidden="1" customHeight="1">
      <c r="A1209" s="372" t="s">
        <v>2072</v>
      </c>
      <c r="B1209" s="421" t="s">
        <v>0</v>
      </c>
      <c r="C1209" s="421" t="s">
        <v>1108</v>
      </c>
      <c r="D1209" s="421" t="s">
        <v>800</v>
      </c>
      <c r="E1209" s="422" t="s">
        <v>768</v>
      </c>
      <c r="F1209" s="416">
        <f t="shared" si="1541"/>
        <v>5</v>
      </c>
      <c r="G1209" s="416">
        <f>[5]내역서!F1209</f>
        <v>5</v>
      </c>
      <c r="H1209" s="513">
        <v>0</v>
      </c>
      <c r="I1209" s="416">
        <f t="shared" si="1542"/>
        <v>5</v>
      </c>
      <c r="J1209" s="416">
        <f>내역서!F1213</f>
        <v>0</v>
      </c>
      <c r="K1209" s="416">
        <v>0</v>
      </c>
      <c r="L1209" s="417">
        <f t="shared" si="1543"/>
        <v>0</v>
      </c>
      <c r="M1209" s="416">
        <v>0</v>
      </c>
      <c r="N1209" s="417">
        <f t="shared" si="1544"/>
        <v>0</v>
      </c>
      <c r="O1209" s="416">
        <v>1015.6</v>
      </c>
      <c r="P1209" s="417">
        <f t="shared" si="1559"/>
        <v>0</v>
      </c>
      <c r="Q1209" s="416">
        <f t="shared" si="1546"/>
        <v>1015.6</v>
      </c>
      <c r="R1209" s="417">
        <f t="shared" si="1497"/>
        <v>0</v>
      </c>
      <c r="S1209" s="417">
        <f t="shared" ref="S1209" si="1562">J1209-J1208</f>
        <v>0</v>
      </c>
      <c r="T1209" s="417">
        <f t="shared" ref="T1209:U1209" si="1563">Q1209-Q1208</f>
        <v>0</v>
      </c>
      <c r="U1209" s="417">
        <f t="shared" si="1563"/>
        <v>0</v>
      </c>
      <c r="V1209" s="422"/>
      <c r="W1209" s="619" t="str">
        <f t="shared" si="1514"/>
        <v/>
      </c>
    </row>
    <row r="1210" spans="1:23" s="401" customFormat="1" ht="24" hidden="1" customHeight="1">
      <c r="A1210" s="366" t="s">
        <v>2055</v>
      </c>
      <c r="B1210" s="408" t="s">
        <v>0</v>
      </c>
      <c r="C1210" s="408" t="s">
        <v>2752</v>
      </c>
      <c r="D1210" s="408" t="s">
        <v>0</v>
      </c>
      <c r="E1210" s="409" t="s">
        <v>20</v>
      </c>
      <c r="F1210" s="410">
        <f>G1210</f>
        <v>36</v>
      </c>
      <c r="G1210" s="410">
        <f>[5]내역서!F1210</f>
        <v>36</v>
      </c>
      <c r="H1210" s="720">
        <v>25.704000000000001</v>
      </c>
      <c r="I1210" s="410">
        <f>G1210-H1210</f>
        <v>10.295999999999999</v>
      </c>
      <c r="J1210" s="410">
        <f>내역서!F1214</f>
        <v>0</v>
      </c>
      <c r="K1210" s="411">
        <v>0</v>
      </c>
      <c r="L1210" s="412">
        <f>INT($J1210*K1210)</f>
        <v>0</v>
      </c>
      <c r="M1210" s="411">
        <v>0</v>
      </c>
      <c r="N1210" s="412">
        <f>INT($J1210*M1210)</f>
        <v>0</v>
      </c>
      <c r="O1210" s="411">
        <v>1198.2</v>
      </c>
      <c r="P1210" s="412">
        <f t="shared" si="1559"/>
        <v>0</v>
      </c>
      <c r="Q1210" s="411">
        <f>+K1210+M1210+O1210</f>
        <v>1198.2</v>
      </c>
      <c r="R1210" s="412">
        <f>L1210+N1210+P1210</f>
        <v>0</v>
      </c>
      <c r="S1210" s="412"/>
      <c r="T1210" s="412"/>
      <c r="U1210" s="412"/>
      <c r="V1210" s="409" t="s">
        <v>0</v>
      </c>
      <c r="W1210" s="617" t="str">
        <f>+IF(J1210&lt;0,"ng","")</f>
        <v/>
      </c>
    </row>
    <row r="1211" spans="1:23" ht="24" hidden="1" customHeight="1">
      <c r="A1211" s="372" t="s">
        <v>2072</v>
      </c>
      <c r="B1211" s="413" t="s">
        <v>0</v>
      </c>
      <c r="C1211" s="413" t="s">
        <v>1109</v>
      </c>
      <c r="D1211" s="413" t="s">
        <v>0</v>
      </c>
      <c r="E1211" s="414" t="s">
        <v>20</v>
      </c>
      <c r="F1211" s="415">
        <f t="shared" si="1541"/>
        <v>36</v>
      </c>
      <c r="G1211" s="415">
        <f>[5]내역서!F1211</f>
        <v>36</v>
      </c>
      <c r="H1211" s="721">
        <v>25.704000000000001</v>
      </c>
      <c r="I1211" s="415">
        <f t="shared" si="1542"/>
        <v>10.295999999999999</v>
      </c>
      <c r="J1211" s="415">
        <f>내역서!F1215</f>
        <v>0</v>
      </c>
      <c r="K1211" s="416">
        <v>0</v>
      </c>
      <c r="L1211" s="417">
        <f t="shared" si="1543"/>
        <v>0</v>
      </c>
      <c r="M1211" s="416">
        <v>0</v>
      </c>
      <c r="N1211" s="417">
        <f t="shared" si="1544"/>
        <v>0</v>
      </c>
      <c r="O1211" s="416">
        <v>1198.2</v>
      </c>
      <c r="P1211" s="417">
        <f t="shared" si="1559"/>
        <v>0</v>
      </c>
      <c r="Q1211" s="416">
        <f t="shared" si="1546"/>
        <v>1198.2</v>
      </c>
      <c r="R1211" s="417">
        <f>L1211+N1211+P1211</f>
        <v>0</v>
      </c>
      <c r="S1211" s="417">
        <f t="shared" ref="S1211" si="1564">J1211-J1210</f>
        <v>0</v>
      </c>
      <c r="T1211" s="417">
        <f t="shared" ref="T1211:U1211" si="1565">Q1211-Q1210</f>
        <v>0</v>
      </c>
      <c r="U1211" s="417">
        <f t="shared" si="1565"/>
        <v>0</v>
      </c>
      <c r="V1211" s="414"/>
      <c r="W1211" s="619" t="str">
        <f t="shared" si="1514"/>
        <v/>
      </c>
    </row>
    <row r="1212" spans="1:23" s="401" customFormat="1" ht="24" hidden="1" customHeight="1">
      <c r="A1212" s="366" t="s">
        <v>5762</v>
      </c>
      <c r="B1212" s="408" t="s">
        <v>0</v>
      </c>
      <c r="C1212" s="408" t="s">
        <v>2753</v>
      </c>
      <c r="D1212" s="408" t="s">
        <v>2754</v>
      </c>
      <c r="E1212" s="409" t="s">
        <v>56</v>
      </c>
      <c r="F1212" s="410">
        <f>G1212</f>
        <v>1864.9480000000001</v>
      </c>
      <c r="G1212" s="410">
        <f>[5]내역서!F1212</f>
        <v>1864.9480000000001</v>
      </c>
      <c r="H1212" s="720">
        <v>1023.948</v>
      </c>
      <c r="I1212" s="410">
        <f>G1212-H1212</f>
        <v>841.00000000000011</v>
      </c>
      <c r="J1212" s="410">
        <f>내역서!F1216</f>
        <v>0</v>
      </c>
      <c r="K1212" s="411">
        <v>2020.1</v>
      </c>
      <c r="L1212" s="412">
        <f>INT($J1212*K1212)</f>
        <v>0</v>
      </c>
      <c r="M1212" s="411">
        <v>5846.4</v>
      </c>
      <c r="N1212" s="412">
        <f>INT($J1212*M1212)</f>
        <v>0</v>
      </c>
      <c r="O1212" s="411">
        <v>1870.3</v>
      </c>
      <c r="P1212" s="412">
        <f t="shared" si="1559"/>
        <v>0</v>
      </c>
      <c r="Q1212" s="411">
        <f>+K1212+M1212+O1212</f>
        <v>9736.7999999999993</v>
      </c>
      <c r="R1212" s="412">
        <f>L1212+N1212+P1212</f>
        <v>0</v>
      </c>
      <c r="S1212" s="412"/>
      <c r="T1212" s="412"/>
      <c r="U1212" s="412"/>
      <c r="V1212" s="409" t="s">
        <v>0</v>
      </c>
      <c r="W1212" s="617" t="str">
        <f>+IF(J1212&lt;0,"ng","")</f>
        <v/>
      </c>
    </row>
    <row r="1213" spans="1:23" ht="24" hidden="1" customHeight="1">
      <c r="A1213" s="372" t="s">
        <v>5820</v>
      </c>
      <c r="B1213" s="413" t="s">
        <v>0</v>
      </c>
      <c r="C1213" s="413" t="s">
        <v>1110</v>
      </c>
      <c r="D1213" s="413" t="s">
        <v>1111</v>
      </c>
      <c r="E1213" s="414" t="s">
        <v>56</v>
      </c>
      <c r="F1213" s="415">
        <f t="shared" si="1541"/>
        <v>1864.9480000000001</v>
      </c>
      <c r="G1213" s="415">
        <f>[5]내역서!F1213</f>
        <v>1864.9480000000001</v>
      </c>
      <c r="H1213" s="721">
        <v>1023.9480000000001</v>
      </c>
      <c r="I1213" s="415">
        <f t="shared" si="1542"/>
        <v>841</v>
      </c>
      <c r="J1213" s="415">
        <f>내역서!F1217</f>
        <v>0</v>
      </c>
      <c r="K1213" s="416">
        <v>2020.1</v>
      </c>
      <c r="L1213" s="417">
        <f t="shared" si="1543"/>
        <v>0</v>
      </c>
      <c r="M1213" s="416">
        <v>5846.4</v>
      </c>
      <c r="N1213" s="417">
        <f t="shared" si="1544"/>
        <v>0</v>
      </c>
      <c r="O1213" s="416">
        <v>1870.3</v>
      </c>
      <c r="P1213" s="417">
        <f t="shared" si="1559"/>
        <v>0</v>
      </c>
      <c r="Q1213" s="416">
        <f t="shared" si="1546"/>
        <v>9736.7999999999993</v>
      </c>
      <c r="R1213" s="417">
        <f>L1213+N1213+P1213</f>
        <v>0</v>
      </c>
      <c r="S1213" s="417">
        <f t="shared" ref="S1213" si="1566">J1213-J1212</f>
        <v>0</v>
      </c>
      <c r="T1213" s="417">
        <f t="shared" ref="T1213:U1213" si="1567">Q1213-Q1212</f>
        <v>0</v>
      </c>
      <c r="U1213" s="417">
        <f t="shared" si="1567"/>
        <v>0</v>
      </c>
      <c r="V1213" s="414"/>
      <c r="W1213" s="619" t="str">
        <f t="shared" si="1514"/>
        <v/>
      </c>
    </row>
    <row r="1214" spans="1:23" s="401" customFormat="1" ht="24" hidden="1" customHeight="1">
      <c r="A1214" s="366" t="s">
        <v>5821</v>
      </c>
      <c r="B1214" s="408" t="s">
        <v>0</v>
      </c>
      <c r="C1214" s="408" t="s">
        <v>2755</v>
      </c>
      <c r="D1214" s="408" t="s">
        <v>2754</v>
      </c>
      <c r="E1214" s="409" t="s">
        <v>307</v>
      </c>
      <c r="F1214" s="410">
        <f>G1214</f>
        <v>337</v>
      </c>
      <c r="G1214" s="410">
        <f>[5]내역서!F1214</f>
        <v>337</v>
      </c>
      <c r="H1214" s="716">
        <v>81</v>
      </c>
      <c r="I1214" s="410">
        <f>G1214-H1214</f>
        <v>256</v>
      </c>
      <c r="J1214" s="410">
        <f>내역서!F1218</f>
        <v>0</v>
      </c>
      <c r="K1214" s="411">
        <v>93.6</v>
      </c>
      <c r="L1214" s="412">
        <f>INT($J1214*K1214)</f>
        <v>0</v>
      </c>
      <c r="M1214" s="411">
        <v>672.8</v>
      </c>
      <c r="N1214" s="412">
        <f>INT($J1214*M1214)</f>
        <v>0</v>
      </c>
      <c r="O1214" s="411">
        <v>109.6</v>
      </c>
      <c r="P1214" s="412">
        <f>INT($J1214*O1214)</f>
        <v>0</v>
      </c>
      <c r="Q1214" s="411">
        <f>+K1214+M1214+O1214</f>
        <v>876</v>
      </c>
      <c r="R1214" s="412">
        <f>L1214+N1214+P1214</f>
        <v>0</v>
      </c>
      <c r="S1214" s="412"/>
      <c r="T1214" s="412"/>
      <c r="U1214" s="412"/>
      <c r="V1214" s="409" t="s">
        <v>0</v>
      </c>
      <c r="W1214" s="617" t="str">
        <f>+IF(J1214&lt;0,"ng","")</f>
        <v/>
      </c>
    </row>
    <row r="1215" spans="1:23" ht="24" hidden="1" customHeight="1">
      <c r="A1215" s="372" t="s">
        <v>5822</v>
      </c>
      <c r="B1215" s="413" t="s">
        <v>0</v>
      </c>
      <c r="C1215" s="413" t="s">
        <v>1112</v>
      </c>
      <c r="D1215" s="413" t="s">
        <v>1111</v>
      </c>
      <c r="E1215" s="414" t="s">
        <v>775</v>
      </c>
      <c r="F1215" s="415">
        <f t="shared" si="1541"/>
        <v>337</v>
      </c>
      <c r="G1215" s="415">
        <f>[5]내역서!F1215</f>
        <v>337</v>
      </c>
      <c r="H1215" s="717">
        <v>81</v>
      </c>
      <c r="I1215" s="415">
        <f t="shared" si="1542"/>
        <v>256</v>
      </c>
      <c r="J1215" s="415">
        <f>내역서!F1219</f>
        <v>0</v>
      </c>
      <c r="K1215" s="416">
        <v>93.6</v>
      </c>
      <c r="L1215" s="417">
        <f t="shared" si="1543"/>
        <v>0</v>
      </c>
      <c r="M1215" s="416">
        <v>672.8</v>
      </c>
      <c r="N1215" s="417">
        <f t="shared" si="1544"/>
        <v>0</v>
      </c>
      <c r="O1215" s="416">
        <v>109.6</v>
      </c>
      <c r="P1215" s="417">
        <f t="shared" si="1545"/>
        <v>0</v>
      </c>
      <c r="Q1215" s="416">
        <f t="shared" si="1546"/>
        <v>876</v>
      </c>
      <c r="R1215" s="417">
        <f t="shared" si="1497"/>
        <v>0</v>
      </c>
      <c r="S1215" s="417">
        <f t="shared" ref="S1215" si="1568">J1215-J1214</f>
        <v>0</v>
      </c>
      <c r="T1215" s="417">
        <f t="shared" ref="T1215:U1215" si="1569">Q1215-Q1214</f>
        <v>0</v>
      </c>
      <c r="U1215" s="417">
        <f t="shared" si="1569"/>
        <v>0</v>
      </c>
      <c r="V1215" s="414"/>
      <c r="W1215" s="619" t="str">
        <f t="shared" si="1514"/>
        <v/>
      </c>
    </row>
    <row r="1216" spans="1:23" s="401" customFormat="1" ht="24" hidden="1" customHeight="1">
      <c r="A1216" s="366" t="s">
        <v>5762</v>
      </c>
      <c r="B1216" s="470" t="s">
        <v>0</v>
      </c>
      <c r="C1216" s="470" t="s">
        <v>2756</v>
      </c>
      <c r="D1216" s="470" t="s">
        <v>0</v>
      </c>
      <c r="E1216" s="400" t="s">
        <v>0</v>
      </c>
      <c r="F1216" s="397">
        <v>0</v>
      </c>
      <c r="G1216" s="397">
        <f>[5]내역서!F1216</f>
        <v>0</v>
      </c>
      <c r="H1216" s="397">
        <v>0</v>
      </c>
      <c r="I1216" s="397"/>
      <c r="J1216" s="397">
        <f>내역서!F1220</f>
        <v>0</v>
      </c>
      <c r="K1216" s="398"/>
      <c r="L1216" s="399">
        <f>SUMIF($A$1218:$A$1233,"당초",L1218:L1233)</f>
        <v>0</v>
      </c>
      <c r="M1216" s="398"/>
      <c r="N1216" s="399">
        <f>SUMIF($A$1218:$A$1233,"당초",N1218:N1233)</f>
        <v>0</v>
      </c>
      <c r="O1216" s="398"/>
      <c r="P1216" s="399">
        <f>SUMIF($A$1218:$A$1233,"당초",P1218:P1233)</f>
        <v>0</v>
      </c>
      <c r="Q1216" s="397"/>
      <c r="R1216" s="399">
        <f>L1216+N1216+P1216</f>
        <v>0</v>
      </c>
      <c r="S1216" s="399"/>
      <c r="T1216" s="399"/>
      <c r="U1216" s="399"/>
      <c r="V1216" s="400" t="s">
        <v>0</v>
      </c>
      <c r="W1216" s="617" t="str">
        <f>+IF(J1216&lt;0,"ng","")</f>
        <v/>
      </c>
    </row>
    <row r="1217" spans="1:23" ht="24" hidden="1" customHeight="1">
      <c r="A1217" s="372" t="s">
        <v>5763</v>
      </c>
      <c r="B1217" s="471" t="s">
        <v>0</v>
      </c>
      <c r="C1217" s="471" t="s">
        <v>1113</v>
      </c>
      <c r="D1217" s="471" t="s">
        <v>0</v>
      </c>
      <c r="E1217" s="407" t="s">
        <v>0</v>
      </c>
      <c r="F1217" s="404">
        <v>0</v>
      </c>
      <c r="G1217" s="404">
        <f>[5]내역서!F1217</f>
        <v>0</v>
      </c>
      <c r="H1217" s="404">
        <v>0</v>
      </c>
      <c r="I1217" s="404"/>
      <c r="J1217" s="404">
        <f>내역서!F1221</f>
        <v>0</v>
      </c>
      <c r="K1217" s="405"/>
      <c r="L1217" s="406">
        <f>SUMIF($A$1218:$A$1233,"변경",L1218:L1233)</f>
        <v>0</v>
      </c>
      <c r="M1217" s="405"/>
      <c r="N1217" s="406">
        <f>SUMIF($A$1218:$A$1233,"변경",N1218:N1233)</f>
        <v>0</v>
      </c>
      <c r="O1217" s="405"/>
      <c r="P1217" s="406">
        <f>SUMIF($A$1218:$A$1233,"변경",P1218:P1233)</f>
        <v>0</v>
      </c>
      <c r="Q1217" s="404"/>
      <c r="R1217" s="406">
        <f t="shared" si="1497"/>
        <v>0</v>
      </c>
      <c r="S1217" s="406">
        <f t="shared" ref="S1217" si="1570">J1217-J1216</f>
        <v>0</v>
      </c>
      <c r="T1217" s="406">
        <f t="shared" ref="T1217:U1217" si="1571">Q1217-Q1216</f>
        <v>0</v>
      </c>
      <c r="U1217" s="406">
        <f t="shared" si="1571"/>
        <v>0</v>
      </c>
      <c r="V1217" s="407"/>
      <c r="W1217" s="619" t="str">
        <f t="shared" si="1514"/>
        <v/>
      </c>
    </row>
    <row r="1218" spans="1:23" s="401" customFormat="1" ht="24" hidden="1" customHeight="1">
      <c r="A1218" s="366" t="s">
        <v>2055</v>
      </c>
      <c r="B1218" s="408" t="s">
        <v>0</v>
      </c>
      <c r="C1218" s="408" t="s">
        <v>2757</v>
      </c>
      <c r="D1218" s="408" t="s">
        <v>2758</v>
      </c>
      <c r="E1218" s="409" t="s">
        <v>2104</v>
      </c>
      <c r="F1218" s="410">
        <f>G1218</f>
        <v>350</v>
      </c>
      <c r="G1218" s="410">
        <f>[5]내역서!F1218</f>
        <v>350</v>
      </c>
      <c r="H1218" s="716">
        <v>0</v>
      </c>
      <c r="I1218" s="410">
        <f>G1218-H1218</f>
        <v>350</v>
      </c>
      <c r="J1218" s="410">
        <f>내역서!F1222</f>
        <v>0</v>
      </c>
      <c r="K1218" s="411">
        <v>0</v>
      </c>
      <c r="L1218" s="412">
        <f>INT($J1218*K1218)</f>
        <v>0</v>
      </c>
      <c r="M1218" s="411">
        <v>0</v>
      </c>
      <c r="N1218" s="412">
        <f>INT($J1218*M1218)</f>
        <v>0</v>
      </c>
      <c r="O1218" s="411">
        <v>137017.4</v>
      </c>
      <c r="P1218" s="412">
        <f>INT($J1218*O1218)</f>
        <v>0</v>
      </c>
      <c r="Q1218" s="411">
        <f>+K1218+M1218+O1218</f>
        <v>137017.4</v>
      </c>
      <c r="R1218" s="412">
        <f>L1218+N1218+P1218</f>
        <v>0</v>
      </c>
      <c r="S1218" s="412"/>
      <c r="T1218" s="412"/>
      <c r="U1218" s="412"/>
      <c r="V1218" s="409" t="s">
        <v>0</v>
      </c>
      <c r="W1218" s="617" t="str">
        <f>+IF(J1218&lt;0,"ng","")</f>
        <v/>
      </c>
    </row>
    <row r="1219" spans="1:23" ht="24" hidden="1" customHeight="1">
      <c r="A1219" s="372" t="s">
        <v>5763</v>
      </c>
      <c r="B1219" s="413" t="s">
        <v>0</v>
      </c>
      <c r="C1219" s="413" t="s">
        <v>1114</v>
      </c>
      <c r="D1219" s="413" t="s">
        <v>1115</v>
      </c>
      <c r="E1219" s="414" t="s">
        <v>671</v>
      </c>
      <c r="F1219" s="415">
        <f t="shared" ref="F1219:F1233" si="1572">G1219</f>
        <v>350</v>
      </c>
      <c r="G1219" s="415">
        <f>[5]내역서!F1219</f>
        <v>350</v>
      </c>
      <c r="H1219" s="717">
        <v>0</v>
      </c>
      <c r="I1219" s="415">
        <f t="shared" ref="I1219:I1233" si="1573">G1219-H1219</f>
        <v>350</v>
      </c>
      <c r="J1219" s="415">
        <f>내역서!F1223</f>
        <v>0</v>
      </c>
      <c r="K1219" s="416">
        <v>0</v>
      </c>
      <c r="L1219" s="417">
        <f t="shared" ref="L1219:L1233" si="1574">INT($J1219*K1219)</f>
        <v>0</v>
      </c>
      <c r="M1219" s="416">
        <v>0</v>
      </c>
      <c r="N1219" s="417">
        <f t="shared" ref="N1219:N1233" si="1575">INT($J1219*M1219)</f>
        <v>0</v>
      </c>
      <c r="O1219" s="416">
        <v>137017.4</v>
      </c>
      <c r="P1219" s="417">
        <f t="shared" ref="P1219:P1233" si="1576">INT($J1219*O1219)</f>
        <v>0</v>
      </c>
      <c r="Q1219" s="416">
        <f t="shared" ref="Q1219:Q1275" si="1577">+K1219+M1219+O1219</f>
        <v>137017.4</v>
      </c>
      <c r="R1219" s="417">
        <f t="shared" si="1497"/>
        <v>0</v>
      </c>
      <c r="S1219" s="417">
        <f t="shared" ref="S1219" si="1578">J1219-J1218</f>
        <v>0</v>
      </c>
      <c r="T1219" s="417">
        <f t="shared" ref="T1219:U1219" si="1579">Q1219-Q1218</f>
        <v>0</v>
      </c>
      <c r="U1219" s="417">
        <f t="shared" si="1579"/>
        <v>0</v>
      </c>
      <c r="V1219" s="414"/>
      <c r="W1219" s="619" t="str">
        <f t="shared" si="1514"/>
        <v/>
      </c>
    </row>
    <row r="1220" spans="1:23" s="401" customFormat="1" ht="24" hidden="1" customHeight="1">
      <c r="A1220" s="366" t="s">
        <v>5823</v>
      </c>
      <c r="B1220" s="408" t="s">
        <v>0</v>
      </c>
      <c r="C1220" s="408" t="s">
        <v>2759</v>
      </c>
      <c r="D1220" s="408" t="s">
        <v>2758</v>
      </c>
      <c r="E1220" s="409" t="s">
        <v>2104</v>
      </c>
      <c r="F1220" s="410">
        <f>G1220</f>
        <v>100</v>
      </c>
      <c r="G1220" s="410">
        <f>[5]내역서!F1220</f>
        <v>100</v>
      </c>
      <c r="H1220" s="716">
        <v>0</v>
      </c>
      <c r="I1220" s="410">
        <f>G1220-H1220</f>
        <v>100</v>
      </c>
      <c r="J1220" s="410">
        <f>내역서!F1224</f>
        <v>0</v>
      </c>
      <c r="K1220" s="411">
        <v>0</v>
      </c>
      <c r="L1220" s="412">
        <f>INT($J1220*K1220)</f>
        <v>0</v>
      </c>
      <c r="M1220" s="411">
        <v>0</v>
      </c>
      <c r="N1220" s="412">
        <f>INT($J1220*M1220)</f>
        <v>0</v>
      </c>
      <c r="O1220" s="411">
        <v>107399.7</v>
      </c>
      <c r="P1220" s="412">
        <f>INT($J1220*O1220)</f>
        <v>0</v>
      </c>
      <c r="Q1220" s="411">
        <f>+K1220+M1220+O1220</f>
        <v>107399.7</v>
      </c>
      <c r="R1220" s="412">
        <f>L1220+N1220+P1220</f>
        <v>0</v>
      </c>
      <c r="S1220" s="412"/>
      <c r="T1220" s="412"/>
      <c r="U1220" s="412"/>
      <c r="V1220" s="409" t="s">
        <v>0</v>
      </c>
      <c r="W1220" s="617" t="str">
        <f>+IF(J1220&lt;0,"ng","")</f>
        <v/>
      </c>
    </row>
    <row r="1221" spans="1:23" ht="24" hidden="1" customHeight="1">
      <c r="A1221" s="372" t="s">
        <v>5824</v>
      </c>
      <c r="B1221" s="413" t="s">
        <v>0</v>
      </c>
      <c r="C1221" s="413" t="s">
        <v>1116</v>
      </c>
      <c r="D1221" s="413" t="s">
        <v>1115</v>
      </c>
      <c r="E1221" s="414" t="s">
        <v>671</v>
      </c>
      <c r="F1221" s="415">
        <f t="shared" si="1572"/>
        <v>100</v>
      </c>
      <c r="G1221" s="415">
        <f>[5]내역서!F1221</f>
        <v>100</v>
      </c>
      <c r="H1221" s="717">
        <v>0</v>
      </c>
      <c r="I1221" s="415">
        <f t="shared" si="1573"/>
        <v>100</v>
      </c>
      <c r="J1221" s="415">
        <f>내역서!F1225</f>
        <v>0</v>
      </c>
      <c r="K1221" s="416">
        <v>0</v>
      </c>
      <c r="L1221" s="417">
        <f t="shared" si="1574"/>
        <v>0</v>
      </c>
      <c r="M1221" s="416">
        <v>0</v>
      </c>
      <c r="N1221" s="417">
        <f t="shared" si="1575"/>
        <v>0</v>
      </c>
      <c r="O1221" s="416">
        <v>107399.7</v>
      </c>
      <c r="P1221" s="417">
        <f t="shared" si="1576"/>
        <v>0</v>
      </c>
      <c r="Q1221" s="416">
        <f t="shared" si="1577"/>
        <v>107399.7</v>
      </c>
      <c r="R1221" s="417">
        <f t="shared" si="1497"/>
        <v>0</v>
      </c>
      <c r="S1221" s="417">
        <f t="shared" ref="S1221" si="1580">J1221-J1220</f>
        <v>0</v>
      </c>
      <c r="T1221" s="417">
        <f t="shared" ref="T1221:U1221" si="1581">Q1221-Q1220</f>
        <v>0</v>
      </c>
      <c r="U1221" s="417">
        <f t="shared" si="1581"/>
        <v>0</v>
      </c>
      <c r="V1221" s="414"/>
      <c r="W1221" s="619" t="str">
        <f t="shared" si="1514"/>
        <v/>
      </c>
    </row>
    <row r="1222" spans="1:23" s="401" customFormat="1" ht="24" hidden="1" customHeight="1">
      <c r="A1222" s="366" t="s">
        <v>5825</v>
      </c>
      <c r="B1222" s="408" t="s">
        <v>0</v>
      </c>
      <c r="C1222" s="408" t="s">
        <v>2760</v>
      </c>
      <c r="D1222" s="408" t="s">
        <v>2758</v>
      </c>
      <c r="E1222" s="409" t="s">
        <v>2104</v>
      </c>
      <c r="F1222" s="410">
        <f>G1222</f>
        <v>180</v>
      </c>
      <c r="G1222" s="410">
        <f>[5]내역서!F1222</f>
        <v>180</v>
      </c>
      <c r="H1222" s="716">
        <v>0</v>
      </c>
      <c r="I1222" s="410">
        <f>G1222-H1222</f>
        <v>180</v>
      </c>
      <c r="J1222" s="410">
        <f>내역서!F1226</f>
        <v>0</v>
      </c>
      <c r="K1222" s="411">
        <v>0</v>
      </c>
      <c r="L1222" s="412">
        <f>INT($J1222*K1222)</f>
        <v>0</v>
      </c>
      <c r="M1222" s="411">
        <v>0</v>
      </c>
      <c r="N1222" s="412">
        <f>INT($J1222*M1222)</f>
        <v>0</v>
      </c>
      <c r="O1222" s="411">
        <v>137017.4</v>
      </c>
      <c r="P1222" s="412">
        <f>INT($J1222*O1222)</f>
        <v>0</v>
      </c>
      <c r="Q1222" s="411">
        <f>+K1222+M1222+O1222</f>
        <v>137017.4</v>
      </c>
      <c r="R1222" s="412">
        <f>L1222+N1222+P1222</f>
        <v>0</v>
      </c>
      <c r="S1222" s="412"/>
      <c r="T1222" s="412"/>
      <c r="U1222" s="412"/>
      <c r="V1222" s="409" t="s">
        <v>0</v>
      </c>
      <c r="W1222" s="617" t="str">
        <f>+IF(J1222&lt;0,"ng","")</f>
        <v/>
      </c>
    </row>
    <row r="1223" spans="1:23" ht="24" hidden="1" customHeight="1">
      <c r="A1223" s="372" t="s">
        <v>5826</v>
      </c>
      <c r="B1223" s="413" t="s">
        <v>0</v>
      </c>
      <c r="C1223" s="413" t="s">
        <v>1117</v>
      </c>
      <c r="D1223" s="413" t="s">
        <v>1115</v>
      </c>
      <c r="E1223" s="414" t="s">
        <v>671</v>
      </c>
      <c r="F1223" s="415">
        <f t="shared" si="1572"/>
        <v>180</v>
      </c>
      <c r="G1223" s="415">
        <f>[5]내역서!F1223</f>
        <v>180</v>
      </c>
      <c r="H1223" s="717">
        <v>0</v>
      </c>
      <c r="I1223" s="415">
        <f t="shared" si="1573"/>
        <v>180</v>
      </c>
      <c r="J1223" s="415">
        <f>내역서!F1227</f>
        <v>0</v>
      </c>
      <c r="K1223" s="416">
        <v>0</v>
      </c>
      <c r="L1223" s="417">
        <f t="shared" si="1574"/>
        <v>0</v>
      </c>
      <c r="M1223" s="416">
        <v>0</v>
      </c>
      <c r="N1223" s="417">
        <f t="shared" si="1575"/>
        <v>0</v>
      </c>
      <c r="O1223" s="416">
        <v>137017.4</v>
      </c>
      <c r="P1223" s="417">
        <f t="shared" si="1576"/>
        <v>0</v>
      </c>
      <c r="Q1223" s="416">
        <f t="shared" si="1577"/>
        <v>137017.4</v>
      </c>
      <c r="R1223" s="417">
        <f t="shared" si="1497"/>
        <v>0</v>
      </c>
      <c r="S1223" s="417">
        <f t="shared" ref="S1223" si="1582">J1223-J1222</f>
        <v>0</v>
      </c>
      <c r="T1223" s="417">
        <f t="shared" ref="T1223:U1223" si="1583">Q1223-Q1222</f>
        <v>0</v>
      </c>
      <c r="U1223" s="417">
        <f t="shared" si="1583"/>
        <v>0</v>
      </c>
      <c r="V1223" s="414"/>
      <c r="W1223" s="619" t="str">
        <f t="shared" si="1514"/>
        <v/>
      </c>
    </row>
    <row r="1224" spans="1:23" s="401" customFormat="1" ht="24" hidden="1" customHeight="1">
      <c r="A1224" s="366" t="s">
        <v>5827</v>
      </c>
      <c r="B1224" s="408" t="s">
        <v>0</v>
      </c>
      <c r="C1224" s="408" t="s">
        <v>2761</v>
      </c>
      <c r="D1224" s="408" t="s">
        <v>2758</v>
      </c>
      <c r="E1224" s="409" t="s">
        <v>2104</v>
      </c>
      <c r="F1224" s="410">
        <f>G1224</f>
        <v>20</v>
      </c>
      <c r="G1224" s="410">
        <f>[5]내역서!F1224</f>
        <v>20</v>
      </c>
      <c r="H1224" s="716">
        <v>0</v>
      </c>
      <c r="I1224" s="410">
        <f>G1224-H1224</f>
        <v>20</v>
      </c>
      <c r="J1224" s="411">
        <f>내역서!F1228</f>
        <v>0</v>
      </c>
      <c r="K1224" s="411">
        <v>0</v>
      </c>
      <c r="L1224" s="412">
        <f>INT($J1224*K1224)</f>
        <v>0</v>
      </c>
      <c r="M1224" s="411">
        <v>0</v>
      </c>
      <c r="N1224" s="412">
        <f>INT($J1224*M1224)</f>
        <v>0</v>
      </c>
      <c r="O1224" s="411">
        <v>137017.4</v>
      </c>
      <c r="P1224" s="412">
        <f>INT($J1224*O1224)</f>
        <v>0</v>
      </c>
      <c r="Q1224" s="411">
        <f>+K1224+M1224+O1224</f>
        <v>137017.4</v>
      </c>
      <c r="R1224" s="412">
        <f>L1224+N1224+P1224</f>
        <v>0</v>
      </c>
      <c r="S1224" s="412"/>
      <c r="T1224" s="412"/>
      <c r="U1224" s="412"/>
      <c r="V1224" s="409" t="s">
        <v>0</v>
      </c>
      <c r="W1224" s="617" t="str">
        <f>+IF(J1224&lt;0,"ng","")</f>
        <v/>
      </c>
    </row>
    <row r="1225" spans="1:23" ht="24" hidden="1" customHeight="1">
      <c r="A1225" s="372" t="s">
        <v>5763</v>
      </c>
      <c r="B1225" s="413" t="s">
        <v>0</v>
      </c>
      <c r="C1225" s="413" t="s">
        <v>1118</v>
      </c>
      <c r="D1225" s="413" t="s">
        <v>1115</v>
      </c>
      <c r="E1225" s="414" t="s">
        <v>671</v>
      </c>
      <c r="F1225" s="415">
        <f t="shared" si="1572"/>
        <v>20</v>
      </c>
      <c r="G1225" s="415">
        <f>[5]내역서!F1225</f>
        <v>20</v>
      </c>
      <c r="H1225" s="717">
        <v>0</v>
      </c>
      <c r="I1225" s="415">
        <f t="shared" si="1573"/>
        <v>20</v>
      </c>
      <c r="J1225" s="416">
        <f>내역서!F1229</f>
        <v>0</v>
      </c>
      <c r="K1225" s="416">
        <v>0</v>
      </c>
      <c r="L1225" s="417">
        <f t="shared" si="1574"/>
        <v>0</v>
      </c>
      <c r="M1225" s="416">
        <v>0</v>
      </c>
      <c r="N1225" s="417">
        <f t="shared" si="1575"/>
        <v>0</v>
      </c>
      <c r="O1225" s="416">
        <v>137017.4</v>
      </c>
      <c r="P1225" s="417">
        <f t="shared" si="1576"/>
        <v>0</v>
      </c>
      <c r="Q1225" s="416">
        <f t="shared" si="1577"/>
        <v>137017.4</v>
      </c>
      <c r="R1225" s="417">
        <f t="shared" ref="R1225:R1289" si="1584">L1225+N1225+P1225</f>
        <v>0</v>
      </c>
      <c r="S1225" s="417">
        <f t="shared" ref="S1225" si="1585">J1225-J1224</f>
        <v>0</v>
      </c>
      <c r="T1225" s="417">
        <f t="shared" ref="T1225:U1225" si="1586">Q1225-Q1224</f>
        <v>0</v>
      </c>
      <c r="U1225" s="417">
        <f t="shared" si="1586"/>
        <v>0</v>
      </c>
      <c r="V1225" s="414"/>
      <c r="W1225" s="619" t="str">
        <f t="shared" si="1514"/>
        <v/>
      </c>
    </row>
    <row r="1226" spans="1:23" s="401" customFormat="1" ht="24" hidden="1" customHeight="1">
      <c r="A1226" s="366" t="s">
        <v>5264</v>
      </c>
      <c r="B1226" s="408" t="s">
        <v>0</v>
      </c>
      <c r="C1226" s="408" t="s">
        <v>2762</v>
      </c>
      <c r="D1226" s="408" t="s">
        <v>2763</v>
      </c>
      <c r="E1226" s="409" t="s">
        <v>308</v>
      </c>
      <c r="F1226" s="410">
        <f>G1226</f>
        <v>1</v>
      </c>
      <c r="G1226" s="410">
        <f>[5]내역서!F1226</f>
        <v>1</v>
      </c>
      <c r="H1226" s="716">
        <v>0</v>
      </c>
      <c r="I1226" s="410">
        <f>G1226-H1226</f>
        <v>1</v>
      </c>
      <c r="J1226" s="411">
        <f>내역서!F1230</f>
        <v>0</v>
      </c>
      <c r="K1226" s="411">
        <v>0</v>
      </c>
      <c r="L1226" s="412">
        <f>INT($J1226*K1226)</f>
        <v>0</v>
      </c>
      <c r="M1226" s="411">
        <v>0</v>
      </c>
      <c r="N1226" s="412">
        <f>INT($J1226*M1226)</f>
        <v>0</v>
      </c>
      <c r="O1226" s="411">
        <v>2107032.1</v>
      </c>
      <c r="P1226" s="412">
        <f>INT($J1226*O1226)</f>
        <v>0</v>
      </c>
      <c r="Q1226" s="411">
        <f>+K1226+M1226+O1226</f>
        <v>2107032.1</v>
      </c>
      <c r="R1226" s="412">
        <f>L1226+N1226+P1226</f>
        <v>0</v>
      </c>
      <c r="S1226" s="412"/>
      <c r="T1226" s="412"/>
      <c r="U1226" s="412"/>
      <c r="V1226" s="409" t="s">
        <v>0</v>
      </c>
      <c r="W1226" s="617" t="str">
        <f>+IF(J1226&lt;0,"ng","")</f>
        <v/>
      </c>
    </row>
    <row r="1227" spans="1:23" ht="24" hidden="1" customHeight="1">
      <c r="A1227" s="372" t="s">
        <v>5763</v>
      </c>
      <c r="B1227" s="413" t="s">
        <v>0</v>
      </c>
      <c r="C1227" s="413" t="s">
        <v>1119</v>
      </c>
      <c r="D1227" s="413" t="s">
        <v>1120</v>
      </c>
      <c r="E1227" s="414" t="s">
        <v>1034</v>
      </c>
      <c r="F1227" s="415">
        <f t="shared" si="1572"/>
        <v>1</v>
      </c>
      <c r="G1227" s="415">
        <f>[5]내역서!F1227</f>
        <v>1</v>
      </c>
      <c r="H1227" s="717">
        <v>0</v>
      </c>
      <c r="I1227" s="415">
        <f t="shared" si="1573"/>
        <v>1</v>
      </c>
      <c r="J1227" s="416">
        <f>내역서!F1231</f>
        <v>0</v>
      </c>
      <c r="K1227" s="416">
        <v>0</v>
      </c>
      <c r="L1227" s="417">
        <f t="shared" si="1574"/>
        <v>0</v>
      </c>
      <c r="M1227" s="416">
        <v>0</v>
      </c>
      <c r="N1227" s="417">
        <f t="shared" si="1575"/>
        <v>0</v>
      </c>
      <c r="O1227" s="416">
        <v>2107032.1</v>
      </c>
      <c r="P1227" s="417">
        <f t="shared" si="1576"/>
        <v>0</v>
      </c>
      <c r="Q1227" s="416">
        <f t="shared" si="1577"/>
        <v>2107032.1</v>
      </c>
      <c r="R1227" s="417">
        <f t="shared" si="1584"/>
        <v>0</v>
      </c>
      <c r="S1227" s="417">
        <f t="shared" ref="S1227" si="1587">J1227-J1226</f>
        <v>0</v>
      </c>
      <c r="T1227" s="417">
        <f t="shared" ref="T1227:U1227" si="1588">Q1227-Q1226</f>
        <v>0</v>
      </c>
      <c r="U1227" s="417">
        <f t="shared" si="1588"/>
        <v>0</v>
      </c>
      <c r="V1227" s="414"/>
      <c r="W1227" s="619" t="str">
        <f t="shared" si="1514"/>
        <v/>
      </c>
    </row>
    <row r="1228" spans="1:23" s="401" customFormat="1" ht="24" hidden="1" customHeight="1">
      <c r="A1228" s="366" t="s">
        <v>5828</v>
      </c>
      <c r="B1228" s="408" t="s">
        <v>0</v>
      </c>
      <c r="C1228" s="408" t="s">
        <v>2765</v>
      </c>
      <c r="D1228" s="408" t="s">
        <v>2602</v>
      </c>
      <c r="E1228" s="409" t="s">
        <v>308</v>
      </c>
      <c r="F1228" s="410">
        <f>G1228</f>
        <v>1</v>
      </c>
      <c r="G1228" s="410">
        <f>[5]내역서!F1228</f>
        <v>1</v>
      </c>
      <c r="H1228" s="716">
        <v>0</v>
      </c>
      <c r="I1228" s="410">
        <f>G1228-H1228</f>
        <v>1</v>
      </c>
      <c r="J1228" s="411">
        <f>내역서!F1232</f>
        <v>0</v>
      </c>
      <c r="K1228" s="411">
        <v>0</v>
      </c>
      <c r="L1228" s="412">
        <f>INT($J1228*K1228)</f>
        <v>0</v>
      </c>
      <c r="M1228" s="411">
        <v>0</v>
      </c>
      <c r="N1228" s="412">
        <f>INT($J1228*M1228)</f>
        <v>0</v>
      </c>
      <c r="O1228" s="411">
        <v>3194634.1</v>
      </c>
      <c r="P1228" s="412">
        <f>INT($J1228*O1228)</f>
        <v>0</v>
      </c>
      <c r="Q1228" s="411">
        <f>+K1228+M1228+O1228</f>
        <v>3194634.1</v>
      </c>
      <c r="R1228" s="412">
        <f>L1228+N1228+P1228</f>
        <v>0</v>
      </c>
      <c r="S1228" s="412"/>
      <c r="T1228" s="412"/>
      <c r="U1228" s="412"/>
      <c r="V1228" s="409" t="s">
        <v>0</v>
      </c>
      <c r="W1228" s="617" t="str">
        <f>+IF(J1228&lt;0,"ng","")</f>
        <v/>
      </c>
    </row>
    <row r="1229" spans="1:23" ht="24" hidden="1" customHeight="1">
      <c r="A1229" s="372" t="s">
        <v>5829</v>
      </c>
      <c r="B1229" s="413" t="s">
        <v>0</v>
      </c>
      <c r="C1229" s="413" t="s">
        <v>1121</v>
      </c>
      <c r="D1229" s="413" t="s">
        <v>1015</v>
      </c>
      <c r="E1229" s="414" t="s">
        <v>1034</v>
      </c>
      <c r="F1229" s="415">
        <f t="shared" si="1572"/>
        <v>1</v>
      </c>
      <c r="G1229" s="415">
        <f>[5]내역서!F1229</f>
        <v>1</v>
      </c>
      <c r="H1229" s="717">
        <v>0</v>
      </c>
      <c r="I1229" s="415">
        <f t="shared" si="1573"/>
        <v>1</v>
      </c>
      <c r="J1229" s="416">
        <f>내역서!F1233</f>
        <v>0</v>
      </c>
      <c r="K1229" s="416">
        <v>0</v>
      </c>
      <c r="L1229" s="417">
        <f t="shared" si="1574"/>
        <v>0</v>
      </c>
      <c r="M1229" s="416">
        <v>0</v>
      </c>
      <c r="N1229" s="417">
        <f t="shared" si="1575"/>
        <v>0</v>
      </c>
      <c r="O1229" s="416">
        <v>3194634.1</v>
      </c>
      <c r="P1229" s="417">
        <f t="shared" si="1576"/>
        <v>0</v>
      </c>
      <c r="Q1229" s="416">
        <f t="shared" si="1577"/>
        <v>3194634.1</v>
      </c>
      <c r="R1229" s="417">
        <f t="shared" si="1584"/>
        <v>0</v>
      </c>
      <c r="S1229" s="417">
        <f t="shared" ref="S1229" si="1589">J1229-J1228</f>
        <v>0</v>
      </c>
      <c r="T1229" s="417">
        <f t="shared" ref="T1229:U1229" si="1590">Q1229-Q1228</f>
        <v>0</v>
      </c>
      <c r="U1229" s="417">
        <f t="shared" si="1590"/>
        <v>0</v>
      </c>
      <c r="V1229" s="414"/>
      <c r="W1229" s="619" t="str">
        <f t="shared" si="1514"/>
        <v/>
      </c>
    </row>
    <row r="1230" spans="1:23" s="401" customFormat="1" ht="24" hidden="1" customHeight="1">
      <c r="A1230" s="366" t="s">
        <v>5830</v>
      </c>
      <c r="B1230" s="408" t="s">
        <v>0</v>
      </c>
      <c r="C1230" s="408" t="s">
        <v>2766</v>
      </c>
      <c r="D1230" s="408" t="s">
        <v>0</v>
      </c>
      <c r="E1230" s="409" t="s">
        <v>308</v>
      </c>
      <c r="F1230" s="410">
        <f>G1230</f>
        <v>1</v>
      </c>
      <c r="G1230" s="410">
        <f>[5]내역서!F1230</f>
        <v>1</v>
      </c>
      <c r="H1230" s="716">
        <v>0</v>
      </c>
      <c r="I1230" s="410">
        <f>G1230-H1230</f>
        <v>1</v>
      </c>
      <c r="J1230" s="411">
        <f>내역서!F1234</f>
        <v>0</v>
      </c>
      <c r="K1230" s="411">
        <v>0</v>
      </c>
      <c r="L1230" s="412">
        <f>INT($J1230*K1230)</f>
        <v>0</v>
      </c>
      <c r="M1230" s="411">
        <v>0</v>
      </c>
      <c r="N1230" s="412">
        <f>INT($J1230*M1230)</f>
        <v>0</v>
      </c>
      <c r="O1230" s="411">
        <v>18375560</v>
      </c>
      <c r="P1230" s="412">
        <f>INT($J1230*O1230)</f>
        <v>0</v>
      </c>
      <c r="Q1230" s="411">
        <f>+K1230+M1230+O1230</f>
        <v>18375560</v>
      </c>
      <c r="R1230" s="412">
        <f>L1230+N1230+P1230</f>
        <v>0</v>
      </c>
      <c r="S1230" s="412"/>
      <c r="T1230" s="412"/>
      <c r="U1230" s="412"/>
      <c r="V1230" s="633" t="s">
        <v>2767</v>
      </c>
      <c r="W1230" s="617" t="str">
        <f>+IF(J1230&lt;0,"ng","")</f>
        <v/>
      </c>
    </row>
    <row r="1231" spans="1:23" ht="24" hidden="1" customHeight="1">
      <c r="A1231" s="372" t="s">
        <v>5829</v>
      </c>
      <c r="B1231" s="413" t="s">
        <v>0</v>
      </c>
      <c r="C1231" s="413" t="s">
        <v>1122</v>
      </c>
      <c r="D1231" s="413" t="s">
        <v>0</v>
      </c>
      <c r="E1231" s="414" t="s">
        <v>1034</v>
      </c>
      <c r="F1231" s="415">
        <f t="shared" si="1572"/>
        <v>1</v>
      </c>
      <c r="G1231" s="415">
        <f>[5]내역서!F1231</f>
        <v>1</v>
      </c>
      <c r="H1231" s="717">
        <v>0</v>
      </c>
      <c r="I1231" s="415">
        <f t="shared" si="1573"/>
        <v>1</v>
      </c>
      <c r="J1231" s="416">
        <f>내역서!F1235</f>
        <v>0</v>
      </c>
      <c r="K1231" s="416">
        <v>0</v>
      </c>
      <c r="L1231" s="417">
        <f t="shared" si="1574"/>
        <v>0</v>
      </c>
      <c r="M1231" s="416">
        <v>0</v>
      </c>
      <c r="N1231" s="417">
        <f t="shared" si="1575"/>
        <v>0</v>
      </c>
      <c r="O1231" s="416">
        <v>18375560</v>
      </c>
      <c r="P1231" s="417">
        <f t="shared" si="1576"/>
        <v>0</v>
      </c>
      <c r="Q1231" s="416">
        <f t="shared" si="1577"/>
        <v>18375560</v>
      </c>
      <c r="R1231" s="417">
        <f t="shared" si="1584"/>
        <v>0</v>
      </c>
      <c r="S1231" s="417">
        <f t="shared" ref="S1231" si="1591">J1231-J1230</f>
        <v>0</v>
      </c>
      <c r="T1231" s="417">
        <f t="shared" ref="T1231:U1231" si="1592">Q1231-Q1230</f>
        <v>0</v>
      </c>
      <c r="U1231" s="417">
        <f t="shared" si="1592"/>
        <v>0</v>
      </c>
      <c r="V1231" s="635" t="s">
        <v>5831</v>
      </c>
      <c r="W1231" s="619" t="str">
        <f t="shared" si="1514"/>
        <v/>
      </c>
    </row>
    <row r="1232" spans="1:23" s="401" customFormat="1" ht="24" hidden="1" customHeight="1">
      <c r="A1232" s="366" t="s">
        <v>5832</v>
      </c>
      <c r="B1232" s="408" t="s">
        <v>0</v>
      </c>
      <c r="C1232" s="408" t="s">
        <v>2769</v>
      </c>
      <c r="D1232" s="408" t="s">
        <v>2770</v>
      </c>
      <c r="E1232" s="409" t="s">
        <v>308</v>
      </c>
      <c r="F1232" s="410">
        <f>G1232</f>
        <v>1</v>
      </c>
      <c r="G1232" s="410">
        <f>[5]내역서!F1232</f>
        <v>1</v>
      </c>
      <c r="H1232" s="716">
        <v>0</v>
      </c>
      <c r="I1232" s="410">
        <f>G1232-H1232</f>
        <v>1</v>
      </c>
      <c r="J1232" s="411">
        <f>내역서!F1236</f>
        <v>0</v>
      </c>
      <c r="K1232" s="411">
        <v>0</v>
      </c>
      <c r="L1232" s="412">
        <f>INT($J1232*K1232)</f>
        <v>0</v>
      </c>
      <c r="M1232" s="411">
        <v>0</v>
      </c>
      <c r="N1232" s="412">
        <f>INT($J1232*M1232)</f>
        <v>0</v>
      </c>
      <c r="O1232" s="411">
        <v>31653118.399999999</v>
      </c>
      <c r="P1232" s="412">
        <f>INT($J1232*O1232)</f>
        <v>0</v>
      </c>
      <c r="Q1232" s="411">
        <f>+K1232+M1232+O1232</f>
        <v>31653118.399999999</v>
      </c>
      <c r="R1232" s="412">
        <f>L1232+N1232+P1232</f>
        <v>0</v>
      </c>
      <c r="S1232" s="412"/>
      <c r="T1232" s="412"/>
      <c r="U1232" s="412"/>
      <c r="V1232" s="409" t="s">
        <v>0</v>
      </c>
      <c r="W1232" s="617" t="str">
        <f>+IF(J1232&lt;0,"ng","")</f>
        <v/>
      </c>
    </row>
    <row r="1233" spans="1:23" ht="24" hidden="1" customHeight="1">
      <c r="A1233" s="372" t="s">
        <v>5833</v>
      </c>
      <c r="B1233" s="413" t="s">
        <v>0</v>
      </c>
      <c r="C1233" s="413" t="s">
        <v>1123</v>
      </c>
      <c r="D1233" s="413" t="s">
        <v>1124</v>
      </c>
      <c r="E1233" s="414" t="s">
        <v>1034</v>
      </c>
      <c r="F1233" s="415">
        <f t="shared" si="1572"/>
        <v>1</v>
      </c>
      <c r="G1233" s="415">
        <f>[5]내역서!F1233</f>
        <v>1</v>
      </c>
      <c r="H1233" s="717">
        <v>0</v>
      </c>
      <c r="I1233" s="415">
        <f t="shared" si="1573"/>
        <v>1</v>
      </c>
      <c r="J1233" s="416">
        <f>내역서!F1237</f>
        <v>0</v>
      </c>
      <c r="K1233" s="416">
        <v>0</v>
      </c>
      <c r="L1233" s="417">
        <f t="shared" si="1574"/>
        <v>0</v>
      </c>
      <c r="M1233" s="416">
        <v>0</v>
      </c>
      <c r="N1233" s="417">
        <f t="shared" si="1575"/>
        <v>0</v>
      </c>
      <c r="O1233" s="416">
        <v>31653118.399999999</v>
      </c>
      <c r="P1233" s="417">
        <f t="shared" si="1576"/>
        <v>0</v>
      </c>
      <c r="Q1233" s="416">
        <f t="shared" si="1577"/>
        <v>31653118.399999999</v>
      </c>
      <c r="R1233" s="417">
        <f t="shared" si="1584"/>
        <v>0</v>
      </c>
      <c r="S1233" s="417">
        <f t="shared" ref="S1233" si="1593">J1233-J1232</f>
        <v>0</v>
      </c>
      <c r="T1233" s="417">
        <f t="shared" ref="T1233:U1233" si="1594">Q1233-Q1232</f>
        <v>0</v>
      </c>
      <c r="U1233" s="417">
        <f t="shared" si="1594"/>
        <v>0</v>
      </c>
      <c r="V1233" s="414"/>
      <c r="W1233" s="619" t="str">
        <f t="shared" si="1514"/>
        <v/>
      </c>
    </row>
    <row r="1234" spans="1:23" s="401" customFormat="1" ht="24" hidden="1" customHeight="1">
      <c r="A1234" s="366" t="s">
        <v>5834</v>
      </c>
      <c r="B1234" s="470" t="s">
        <v>0</v>
      </c>
      <c r="C1234" s="470" t="s">
        <v>2771</v>
      </c>
      <c r="D1234" s="470" t="s">
        <v>0</v>
      </c>
      <c r="E1234" s="400" t="s">
        <v>0</v>
      </c>
      <c r="F1234" s="397">
        <v>0</v>
      </c>
      <c r="G1234" s="397">
        <f>[5]내역서!F1234</f>
        <v>0</v>
      </c>
      <c r="H1234" s="397">
        <v>0</v>
      </c>
      <c r="I1234" s="397"/>
      <c r="J1234" s="397">
        <f>내역서!F1238</f>
        <v>0</v>
      </c>
      <c r="K1234" s="398">
        <v>0</v>
      </c>
      <c r="L1234" s="399">
        <f>SUMIF($A$1236:$A$1243,"당초",L1236:L1243)</f>
        <v>0</v>
      </c>
      <c r="M1234" s="398">
        <v>0</v>
      </c>
      <c r="N1234" s="399">
        <f>SUMIF($A$1236:$A$1243,"당초",N1236:N1243)</f>
        <v>0</v>
      </c>
      <c r="O1234" s="398">
        <v>0</v>
      </c>
      <c r="P1234" s="399">
        <f>SUMIF($A$1236:$A$1243,"당초",P1236:P1243)</f>
        <v>0</v>
      </c>
      <c r="Q1234" s="397">
        <f>+K1234+M1234+O1234</f>
        <v>0</v>
      </c>
      <c r="R1234" s="399">
        <f>SUMIF($A$1237:$A$1243,"변경",R1236:R1242)</f>
        <v>0</v>
      </c>
      <c r="S1234" s="399"/>
      <c r="T1234" s="399"/>
      <c r="U1234" s="399"/>
      <c r="V1234" s="400" t="s">
        <v>0</v>
      </c>
      <c r="W1234" s="617" t="str">
        <f>+IF(J1234&lt;0,"ng","")</f>
        <v/>
      </c>
    </row>
    <row r="1235" spans="1:23" ht="24" hidden="1" customHeight="1">
      <c r="A1235" s="372" t="s">
        <v>5187</v>
      </c>
      <c r="B1235" s="471" t="s">
        <v>0</v>
      </c>
      <c r="C1235" s="471" t="s">
        <v>1125</v>
      </c>
      <c r="D1235" s="471" t="s">
        <v>0</v>
      </c>
      <c r="E1235" s="407" t="s">
        <v>0</v>
      </c>
      <c r="F1235" s="404">
        <v>0</v>
      </c>
      <c r="G1235" s="404">
        <f>[5]내역서!F1235</f>
        <v>0</v>
      </c>
      <c r="H1235" s="404">
        <v>0</v>
      </c>
      <c r="I1235" s="404"/>
      <c r="J1235" s="404">
        <f>내역서!F1239</f>
        <v>0</v>
      </c>
      <c r="K1235" s="405">
        <v>0</v>
      </c>
      <c r="L1235" s="406">
        <f>SUMIF($A$1236:$A$1243,"변경",L1236:L1243)</f>
        <v>0</v>
      </c>
      <c r="M1235" s="405">
        <v>0</v>
      </c>
      <c r="N1235" s="406">
        <f>SUMIF($A$1236:$A$1243,"변경",N1236:N1243)</f>
        <v>0</v>
      </c>
      <c r="O1235" s="405">
        <v>0</v>
      </c>
      <c r="P1235" s="406">
        <f>SUMIF($A$1236:$A$1243,"변경",P1236:P1243)</f>
        <v>0</v>
      </c>
      <c r="Q1235" s="404">
        <f t="shared" si="1577"/>
        <v>0</v>
      </c>
      <c r="R1235" s="406">
        <f>SUMIF($A$1237:$A$1243,"변경",R1237:R1243)</f>
        <v>0</v>
      </c>
      <c r="S1235" s="406">
        <f t="shared" ref="S1235" si="1595">J1235-J1234</f>
        <v>0</v>
      </c>
      <c r="T1235" s="406">
        <f t="shared" ref="T1235:U1235" si="1596">Q1235-Q1234</f>
        <v>0</v>
      </c>
      <c r="U1235" s="406">
        <f t="shared" si="1596"/>
        <v>0</v>
      </c>
      <c r="V1235" s="407"/>
      <c r="W1235" s="619" t="str">
        <f t="shared" si="1514"/>
        <v/>
      </c>
    </row>
    <row r="1236" spans="1:23" s="401" customFormat="1" ht="24" hidden="1" customHeight="1">
      <c r="A1236" s="366" t="s">
        <v>5835</v>
      </c>
      <c r="B1236" s="408" t="s">
        <v>0</v>
      </c>
      <c r="C1236" s="408" t="s">
        <v>2772</v>
      </c>
      <c r="D1236" s="408" t="s">
        <v>0</v>
      </c>
      <c r="E1236" s="409" t="s">
        <v>0</v>
      </c>
      <c r="F1236" s="410">
        <v>0</v>
      </c>
      <c r="G1236" s="410">
        <f>[5]내역서!F1236</f>
        <v>0</v>
      </c>
      <c r="H1236" s="716">
        <v>0</v>
      </c>
      <c r="I1236" s="716"/>
      <c r="J1236" s="410">
        <f>내역서!F1240</f>
        <v>0</v>
      </c>
      <c r="K1236" s="411">
        <v>0</v>
      </c>
      <c r="L1236" s="412">
        <f>INT($J1236*K1236)</f>
        <v>0</v>
      </c>
      <c r="M1236" s="411">
        <v>0</v>
      </c>
      <c r="N1236" s="412">
        <f>INT($J1236*M1236)</f>
        <v>0</v>
      </c>
      <c r="O1236" s="411">
        <v>0</v>
      </c>
      <c r="P1236" s="412">
        <f>INT($J1236*O1236)</f>
        <v>0</v>
      </c>
      <c r="Q1236" s="411">
        <f>+K1236+M1236+O1236</f>
        <v>0</v>
      </c>
      <c r="R1236" s="412">
        <f>L1236+N1236+P1236</f>
        <v>0</v>
      </c>
      <c r="S1236" s="412"/>
      <c r="T1236" s="412"/>
      <c r="U1236" s="412"/>
      <c r="V1236" s="409" t="s">
        <v>0</v>
      </c>
      <c r="W1236" s="617" t="str">
        <f>+IF(J1236&lt;0,"ng","")</f>
        <v/>
      </c>
    </row>
    <row r="1237" spans="1:23" ht="24" hidden="1" customHeight="1">
      <c r="A1237" s="372" t="s">
        <v>5836</v>
      </c>
      <c r="B1237" s="413" t="s">
        <v>0</v>
      </c>
      <c r="C1237" s="413" t="s">
        <v>1126</v>
      </c>
      <c r="D1237" s="413" t="s">
        <v>0</v>
      </c>
      <c r="E1237" s="414" t="s">
        <v>0</v>
      </c>
      <c r="F1237" s="415">
        <v>0</v>
      </c>
      <c r="G1237" s="415">
        <f>[5]내역서!F1237</f>
        <v>0</v>
      </c>
      <c r="H1237" s="717">
        <v>0</v>
      </c>
      <c r="I1237" s="717"/>
      <c r="J1237" s="415">
        <f>내역서!F1241</f>
        <v>0</v>
      </c>
      <c r="K1237" s="416">
        <v>0</v>
      </c>
      <c r="L1237" s="417">
        <f t="shared" ref="L1237:L1243" si="1597">INT($J1237*K1237)</f>
        <v>0</v>
      </c>
      <c r="M1237" s="416">
        <v>0</v>
      </c>
      <c r="N1237" s="417">
        <f t="shared" ref="N1237:N1243" si="1598">INT($J1237*M1237)</f>
        <v>0</v>
      </c>
      <c r="O1237" s="416">
        <v>0</v>
      </c>
      <c r="P1237" s="417">
        <f t="shared" ref="P1237:P1243" si="1599">INT($J1237*O1237)</f>
        <v>0</v>
      </c>
      <c r="Q1237" s="416">
        <f t="shared" si="1577"/>
        <v>0</v>
      </c>
      <c r="R1237" s="417">
        <f t="shared" si="1584"/>
        <v>0</v>
      </c>
      <c r="S1237" s="417">
        <f t="shared" ref="S1237" si="1600">J1237-J1236</f>
        <v>0</v>
      </c>
      <c r="T1237" s="417">
        <f t="shared" ref="T1237:U1237" si="1601">Q1237-Q1236</f>
        <v>0</v>
      </c>
      <c r="U1237" s="417">
        <f t="shared" si="1601"/>
        <v>0</v>
      </c>
      <c r="V1237" s="414"/>
      <c r="W1237" s="619" t="str">
        <f t="shared" si="1514"/>
        <v/>
      </c>
    </row>
    <row r="1238" spans="1:23" s="401" customFormat="1" ht="24" hidden="1" customHeight="1">
      <c r="A1238" s="366" t="s">
        <v>5837</v>
      </c>
      <c r="B1238" s="408" t="s">
        <v>0</v>
      </c>
      <c r="C1238" s="408" t="s">
        <v>2773</v>
      </c>
      <c r="D1238" s="408" t="s">
        <v>2774</v>
      </c>
      <c r="E1238" s="409" t="s">
        <v>2775</v>
      </c>
      <c r="F1238" s="410">
        <f>G1238</f>
        <v>1408</v>
      </c>
      <c r="G1238" s="410">
        <f>[5]내역서!F1238</f>
        <v>1408</v>
      </c>
      <c r="H1238" s="716">
        <v>915</v>
      </c>
      <c r="I1238" s="410">
        <f>G1238-H1238</f>
        <v>493</v>
      </c>
      <c r="J1238" s="411">
        <f>내역서!F1242</f>
        <v>0</v>
      </c>
      <c r="K1238" s="411">
        <v>0</v>
      </c>
      <c r="L1238" s="412">
        <f>INT($J1238*K1238)</f>
        <v>0</v>
      </c>
      <c r="M1238" s="411">
        <v>0</v>
      </c>
      <c r="N1238" s="412">
        <f>INT($J1238*M1238)</f>
        <v>0</v>
      </c>
      <c r="O1238" s="411">
        <v>125519.6</v>
      </c>
      <c r="P1238" s="412">
        <f>INT($J1238*O1238)</f>
        <v>0</v>
      </c>
      <c r="Q1238" s="411">
        <f>+K1238+M1238+O1238</f>
        <v>125519.6</v>
      </c>
      <c r="R1238" s="412">
        <f>L1238+N1238+P1238</f>
        <v>0</v>
      </c>
      <c r="S1238" s="412"/>
      <c r="T1238" s="412"/>
      <c r="U1238" s="412"/>
      <c r="V1238" s="409" t="s">
        <v>0</v>
      </c>
      <c r="W1238" s="617" t="str">
        <f>+IF(J1238&lt;0,"ng","")</f>
        <v/>
      </c>
    </row>
    <row r="1239" spans="1:23" ht="24" hidden="1" customHeight="1">
      <c r="A1239" s="372" t="s">
        <v>5838</v>
      </c>
      <c r="B1239" s="413" t="s">
        <v>0</v>
      </c>
      <c r="C1239" s="413" t="s">
        <v>1127</v>
      </c>
      <c r="D1239" s="413" t="s">
        <v>1128</v>
      </c>
      <c r="E1239" s="414" t="s">
        <v>1129</v>
      </c>
      <c r="F1239" s="415">
        <f>G1239</f>
        <v>1408</v>
      </c>
      <c r="G1239" s="415">
        <f>[5]내역서!F1239</f>
        <v>1408</v>
      </c>
      <c r="H1239" s="717">
        <v>915</v>
      </c>
      <c r="I1239" s="415">
        <f t="shared" ref="I1239" si="1602">G1239-H1239</f>
        <v>493</v>
      </c>
      <c r="J1239" s="416">
        <f>내역서!F1243</f>
        <v>0</v>
      </c>
      <c r="K1239" s="416">
        <v>0</v>
      </c>
      <c r="L1239" s="417">
        <f t="shared" si="1597"/>
        <v>0</v>
      </c>
      <c r="M1239" s="416">
        <v>0</v>
      </c>
      <c r="N1239" s="417">
        <f t="shared" si="1598"/>
        <v>0</v>
      </c>
      <c r="O1239" s="416">
        <v>125519.6</v>
      </c>
      <c r="P1239" s="417">
        <f t="shared" si="1599"/>
        <v>0</v>
      </c>
      <c r="Q1239" s="416">
        <f t="shared" si="1577"/>
        <v>125519.6</v>
      </c>
      <c r="R1239" s="417">
        <f t="shared" si="1584"/>
        <v>0</v>
      </c>
      <c r="S1239" s="417">
        <f t="shared" ref="S1239" si="1603">J1239-J1238</f>
        <v>0</v>
      </c>
      <c r="T1239" s="417">
        <f t="shared" ref="T1239:U1239" si="1604">Q1239-Q1238</f>
        <v>0</v>
      </c>
      <c r="U1239" s="417">
        <f t="shared" si="1604"/>
        <v>0</v>
      </c>
      <c r="V1239" s="414"/>
      <c r="W1239" s="619" t="str">
        <f t="shared" si="1514"/>
        <v/>
      </c>
    </row>
    <row r="1240" spans="1:23" s="401" customFormat="1" ht="24" hidden="1" customHeight="1">
      <c r="A1240" s="366" t="s">
        <v>5839</v>
      </c>
      <c r="B1240" s="408" t="s">
        <v>0</v>
      </c>
      <c r="C1240" s="408" t="s">
        <v>2776</v>
      </c>
      <c r="D1240" s="408" t="s">
        <v>0</v>
      </c>
      <c r="E1240" s="409" t="s">
        <v>0</v>
      </c>
      <c r="F1240" s="410">
        <v>0</v>
      </c>
      <c r="G1240" s="410">
        <f>[5]내역서!F1240</f>
        <v>0</v>
      </c>
      <c r="H1240" s="716">
        <v>0</v>
      </c>
      <c r="I1240" s="716"/>
      <c r="J1240" s="410">
        <f>내역서!F1244</f>
        <v>0</v>
      </c>
      <c r="K1240" s="411">
        <v>0</v>
      </c>
      <c r="L1240" s="412">
        <f>INT($J1240*K1240)</f>
        <v>0</v>
      </c>
      <c r="M1240" s="411">
        <v>0</v>
      </c>
      <c r="N1240" s="412">
        <f>INT($J1240*M1240)</f>
        <v>0</v>
      </c>
      <c r="O1240" s="411">
        <v>0</v>
      </c>
      <c r="P1240" s="412">
        <f>INT($J1240*O1240)</f>
        <v>0</v>
      </c>
      <c r="Q1240" s="411">
        <f>+K1240+M1240+O1240</f>
        <v>0</v>
      </c>
      <c r="R1240" s="412">
        <f>L1240+N1240+P1240</f>
        <v>0</v>
      </c>
      <c r="S1240" s="412"/>
      <c r="T1240" s="412"/>
      <c r="U1240" s="412"/>
      <c r="V1240" s="409" t="s">
        <v>0</v>
      </c>
      <c r="W1240" s="617" t="str">
        <f>+IF(J1240&lt;0,"ng","")</f>
        <v/>
      </c>
    </row>
    <row r="1241" spans="1:23" ht="24" hidden="1" customHeight="1">
      <c r="A1241" s="372" t="s">
        <v>5840</v>
      </c>
      <c r="B1241" s="413" t="s">
        <v>0</v>
      </c>
      <c r="C1241" s="413" t="s">
        <v>1130</v>
      </c>
      <c r="D1241" s="413" t="s">
        <v>0</v>
      </c>
      <c r="E1241" s="414" t="s">
        <v>0</v>
      </c>
      <c r="F1241" s="415">
        <v>0</v>
      </c>
      <c r="G1241" s="415">
        <f>[5]내역서!F1241</f>
        <v>0</v>
      </c>
      <c r="H1241" s="717">
        <v>0</v>
      </c>
      <c r="I1241" s="717"/>
      <c r="J1241" s="415">
        <f>내역서!F1245</f>
        <v>0</v>
      </c>
      <c r="K1241" s="416">
        <v>0</v>
      </c>
      <c r="L1241" s="417">
        <f t="shared" si="1597"/>
        <v>0</v>
      </c>
      <c r="M1241" s="416">
        <v>0</v>
      </c>
      <c r="N1241" s="417">
        <f t="shared" si="1598"/>
        <v>0</v>
      </c>
      <c r="O1241" s="416">
        <v>0</v>
      </c>
      <c r="P1241" s="417">
        <f t="shared" si="1599"/>
        <v>0</v>
      </c>
      <c r="Q1241" s="416">
        <f t="shared" si="1577"/>
        <v>0</v>
      </c>
      <c r="R1241" s="417">
        <f t="shared" si="1584"/>
        <v>0</v>
      </c>
      <c r="S1241" s="417">
        <f t="shared" ref="S1241" si="1605">J1241-J1240</f>
        <v>0</v>
      </c>
      <c r="T1241" s="417">
        <f t="shared" ref="T1241:U1241" si="1606">Q1241-Q1240</f>
        <v>0</v>
      </c>
      <c r="U1241" s="417">
        <f t="shared" si="1606"/>
        <v>0</v>
      </c>
      <c r="V1241" s="414"/>
      <c r="W1241" s="619" t="str">
        <f t="shared" si="1514"/>
        <v/>
      </c>
    </row>
    <row r="1242" spans="1:23" s="401" customFormat="1" ht="24" hidden="1" customHeight="1">
      <c r="A1242" s="366" t="s">
        <v>5841</v>
      </c>
      <c r="B1242" s="408" t="s">
        <v>0</v>
      </c>
      <c r="C1242" s="408" t="s">
        <v>2776</v>
      </c>
      <c r="D1242" s="408" t="s">
        <v>0</v>
      </c>
      <c r="E1242" s="409" t="s">
        <v>308</v>
      </c>
      <c r="F1242" s="410">
        <f>G1242</f>
        <v>1</v>
      </c>
      <c r="G1242" s="410">
        <f>[5]내역서!F1242</f>
        <v>1</v>
      </c>
      <c r="H1242" s="620">
        <v>1</v>
      </c>
      <c r="I1242" s="410">
        <f>G1242-H1242</f>
        <v>0</v>
      </c>
      <c r="J1242" s="411">
        <f>내역서!F1246</f>
        <v>0</v>
      </c>
      <c r="K1242" s="411">
        <v>0</v>
      </c>
      <c r="L1242" s="412">
        <f>INT($J1242*K1242)</f>
        <v>0</v>
      </c>
      <c r="M1242" s="411">
        <v>0</v>
      </c>
      <c r="N1242" s="412">
        <f>INT($J1242*M1242)</f>
        <v>0</v>
      </c>
      <c r="O1242" s="411">
        <v>392161764.19999999</v>
      </c>
      <c r="P1242" s="412">
        <f>INT($J1242*O1242)</f>
        <v>0</v>
      </c>
      <c r="Q1242" s="411">
        <f>+K1242+M1242+O1242</f>
        <v>392161764.19999999</v>
      </c>
      <c r="R1242" s="412">
        <f>L1242+N1242+P1242</f>
        <v>0</v>
      </c>
      <c r="S1242" s="412"/>
      <c r="T1242" s="412"/>
      <c r="U1242" s="412"/>
      <c r="V1242" s="409" t="s">
        <v>0</v>
      </c>
      <c r="W1242" s="617" t="str">
        <f>+IF(J1242&lt;0,"ng","")</f>
        <v/>
      </c>
    </row>
    <row r="1243" spans="1:23" ht="24" hidden="1" customHeight="1">
      <c r="A1243" s="372" t="s">
        <v>2072</v>
      </c>
      <c r="B1243" s="413" t="s">
        <v>0</v>
      </c>
      <c r="C1243" s="413" t="s">
        <v>1130</v>
      </c>
      <c r="D1243" s="413" t="s">
        <v>0</v>
      </c>
      <c r="E1243" s="414" t="s">
        <v>1034</v>
      </c>
      <c r="F1243" s="415">
        <f>G1243</f>
        <v>1</v>
      </c>
      <c r="G1243" s="415">
        <f>[5]내역서!F1243</f>
        <v>1</v>
      </c>
      <c r="H1243" s="621">
        <v>1</v>
      </c>
      <c r="I1243" s="415">
        <f t="shared" ref="I1243" si="1607">G1243-H1243</f>
        <v>0</v>
      </c>
      <c r="J1243" s="416">
        <f>내역서!F1247</f>
        <v>0</v>
      </c>
      <c r="K1243" s="416">
        <v>0</v>
      </c>
      <c r="L1243" s="417">
        <f t="shared" si="1597"/>
        <v>0</v>
      </c>
      <c r="M1243" s="416">
        <v>0</v>
      </c>
      <c r="N1243" s="417">
        <f t="shared" si="1598"/>
        <v>0</v>
      </c>
      <c r="O1243" s="416">
        <v>392161764.19999999</v>
      </c>
      <c r="P1243" s="417">
        <f t="shared" si="1599"/>
        <v>0</v>
      </c>
      <c r="Q1243" s="416">
        <f t="shared" si="1577"/>
        <v>392161764.19999999</v>
      </c>
      <c r="R1243" s="417">
        <f t="shared" si="1584"/>
        <v>0</v>
      </c>
      <c r="S1243" s="417">
        <f t="shared" ref="S1243" si="1608">J1243-J1242</f>
        <v>0</v>
      </c>
      <c r="T1243" s="417">
        <f t="shared" ref="T1243:U1243" si="1609">Q1243-Q1242</f>
        <v>0</v>
      </c>
      <c r="U1243" s="417">
        <f t="shared" si="1609"/>
        <v>0</v>
      </c>
      <c r="V1243" s="414"/>
      <c r="W1243" s="619" t="str">
        <f t="shared" si="1514"/>
        <v/>
      </c>
    </row>
    <row r="1244" spans="1:23" s="401" customFormat="1" ht="24" hidden="1" customHeight="1">
      <c r="A1244" s="366" t="s">
        <v>2055</v>
      </c>
      <c r="B1244" s="470" t="s">
        <v>0</v>
      </c>
      <c r="C1244" s="470" t="s">
        <v>2778</v>
      </c>
      <c r="D1244" s="470" t="s">
        <v>0</v>
      </c>
      <c r="E1244" s="400" t="s">
        <v>0</v>
      </c>
      <c r="F1244" s="397">
        <v>0</v>
      </c>
      <c r="G1244" s="397">
        <f>[5]내역서!F1244</f>
        <v>0</v>
      </c>
      <c r="H1244" s="397">
        <v>0</v>
      </c>
      <c r="I1244" s="397"/>
      <c r="J1244" s="397">
        <f>내역서!F1248</f>
        <v>0</v>
      </c>
      <c r="K1244" s="398">
        <v>0</v>
      </c>
      <c r="L1244" s="399">
        <f>SUMIF($A$1246:$A$1261,"당초",L1246:L1261)</f>
        <v>0</v>
      </c>
      <c r="M1244" s="398">
        <v>0</v>
      </c>
      <c r="N1244" s="399">
        <f>SUMIF($A$1246:$A$1261,"당초",N1246:N1261)</f>
        <v>0</v>
      </c>
      <c r="O1244" s="398">
        <v>0</v>
      </c>
      <c r="P1244" s="399">
        <f>SUMIF($A$1246:$A$1261,"당초",P1246:P1261)</f>
        <v>0</v>
      </c>
      <c r="Q1244" s="397">
        <f>+K1244+M1244+O1244</f>
        <v>0</v>
      </c>
      <c r="R1244" s="399">
        <f>SUMIF($A$1247:$A$1261,"변경",R1246:R1260)</f>
        <v>0</v>
      </c>
      <c r="S1244" s="399"/>
      <c r="T1244" s="399"/>
      <c r="U1244" s="399"/>
      <c r="V1244" s="400" t="s">
        <v>0</v>
      </c>
      <c r="W1244" s="617" t="str">
        <f>+IF(J1244&lt;0,"ng","")</f>
        <v/>
      </c>
    </row>
    <row r="1245" spans="1:23" ht="24" hidden="1" customHeight="1">
      <c r="A1245" s="372" t="s">
        <v>2072</v>
      </c>
      <c r="B1245" s="471" t="s">
        <v>0</v>
      </c>
      <c r="C1245" s="471" t="s">
        <v>1131</v>
      </c>
      <c r="D1245" s="471" t="s">
        <v>0</v>
      </c>
      <c r="E1245" s="407" t="s">
        <v>0</v>
      </c>
      <c r="F1245" s="404">
        <v>0</v>
      </c>
      <c r="G1245" s="404">
        <f>[5]내역서!F1245</f>
        <v>0</v>
      </c>
      <c r="H1245" s="404">
        <v>0</v>
      </c>
      <c r="I1245" s="404"/>
      <c r="J1245" s="404">
        <f>내역서!F1249</f>
        <v>0</v>
      </c>
      <c r="K1245" s="405">
        <v>0</v>
      </c>
      <c r="L1245" s="406">
        <f>SUMIF($A$1246:$A$1261,"변경",L1246:L1261)</f>
        <v>0</v>
      </c>
      <c r="M1245" s="405">
        <v>0</v>
      </c>
      <c r="N1245" s="406">
        <f>SUMIF($A$1246:$A$1261,"변경",N1246:N1261)</f>
        <v>0</v>
      </c>
      <c r="O1245" s="405">
        <v>0</v>
      </c>
      <c r="P1245" s="406">
        <f>SUMIF($A$1246:$A$1261,"변경",P1246:P1261)</f>
        <v>0</v>
      </c>
      <c r="Q1245" s="404">
        <f t="shared" si="1577"/>
        <v>0</v>
      </c>
      <c r="R1245" s="406">
        <f>SUMIF($A$1247:$A$1261,"변경",R1247:R1261)</f>
        <v>0</v>
      </c>
      <c r="S1245" s="406">
        <f t="shared" ref="S1245" si="1610">J1245-J1244</f>
        <v>0</v>
      </c>
      <c r="T1245" s="406">
        <f t="shared" ref="T1245:U1245" si="1611">Q1245-Q1244</f>
        <v>0</v>
      </c>
      <c r="U1245" s="406">
        <f t="shared" si="1611"/>
        <v>0</v>
      </c>
      <c r="V1245" s="407"/>
      <c r="W1245" s="619" t="str">
        <f t="shared" si="1514"/>
        <v/>
      </c>
    </row>
    <row r="1246" spans="1:23" s="401" customFormat="1" ht="24" hidden="1" customHeight="1">
      <c r="A1246" s="366" t="s">
        <v>2055</v>
      </c>
      <c r="B1246" s="408" t="s">
        <v>0</v>
      </c>
      <c r="C1246" s="408" t="s">
        <v>2780</v>
      </c>
      <c r="D1246" s="408" t="s">
        <v>0</v>
      </c>
      <c r="E1246" s="409" t="s">
        <v>0</v>
      </c>
      <c r="F1246" s="410">
        <v>0</v>
      </c>
      <c r="G1246" s="410">
        <f>[5]내역서!F1246</f>
        <v>0</v>
      </c>
      <c r="H1246" s="716">
        <v>0</v>
      </c>
      <c r="I1246" s="716"/>
      <c r="J1246" s="410">
        <f>내역서!F1250</f>
        <v>0</v>
      </c>
      <c r="K1246" s="411">
        <v>0</v>
      </c>
      <c r="L1246" s="412">
        <f>INT($J1246*K1246)</f>
        <v>0</v>
      </c>
      <c r="M1246" s="411">
        <v>0</v>
      </c>
      <c r="N1246" s="412">
        <f>INT($J1246*M1246)</f>
        <v>0</v>
      </c>
      <c r="O1246" s="411">
        <v>0</v>
      </c>
      <c r="P1246" s="412">
        <f>INT($J1246*O1246)</f>
        <v>0</v>
      </c>
      <c r="Q1246" s="411">
        <f>+K1246+M1246+O1246</f>
        <v>0</v>
      </c>
      <c r="R1246" s="412">
        <f>L1246+N1246+P1246</f>
        <v>0</v>
      </c>
      <c r="S1246" s="412"/>
      <c r="T1246" s="412"/>
      <c r="U1246" s="412"/>
      <c r="V1246" s="409" t="s">
        <v>0</v>
      </c>
      <c r="W1246" s="617" t="str">
        <f>+IF(J1246&lt;0,"ng","")</f>
        <v/>
      </c>
    </row>
    <row r="1247" spans="1:23" ht="24" hidden="1" customHeight="1">
      <c r="A1247" s="372" t="s">
        <v>5763</v>
      </c>
      <c r="B1247" s="413" t="s">
        <v>0</v>
      </c>
      <c r="C1247" s="413" t="s">
        <v>1132</v>
      </c>
      <c r="D1247" s="413" t="s">
        <v>0</v>
      </c>
      <c r="E1247" s="414" t="s">
        <v>0</v>
      </c>
      <c r="F1247" s="415">
        <v>0</v>
      </c>
      <c r="G1247" s="415">
        <f>[5]내역서!F1247</f>
        <v>0</v>
      </c>
      <c r="H1247" s="717">
        <v>0</v>
      </c>
      <c r="I1247" s="717"/>
      <c r="J1247" s="415">
        <f>내역서!F1251</f>
        <v>0</v>
      </c>
      <c r="K1247" s="416">
        <v>0</v>
      </c>
      <c r="L1247" s="417">
        <f t="shared" ref="L1247:L1261" si="1612">INT($J1247*K1247)</f>
        <v>0</v>
      </c>
      <c r="M1247" s="416">
        <v>0</v>
      </c>
      <c r="N1247" s="417">
        <f t="shared" ref="N1247:N1261" si="1613">INT($J1247*M1247)</f>
        <v>0</v>
      </c>
      <c r="O1247" s="416">
        <v>0</v>
      </c>
      <c r="P1247" s="417">
        <f t="shared" ref="P1247:P1259" si="1614">INT($J1247*O1247)</f>
        <v>0</v>
      </c>
      <c r="Q1247" s="416">
        <f t="shared" si="1577"/>
        <v>0</v>
      </c>
      <c r="R1247" s="417">
        <f t="shared" si="1584"/>
        <v>0</v>
      </c>
      <c r="S1247" s="417">
        <f t="shared" ref="S1247" si="1615">J1247-J1246</f>
        <v>0</v>
      </c>
      <c r="T1247" s="417">
        <f t="shared" ref="T1247:U1247" si="1616">Q1247-Q1246</f>
        <v>0</v>
      </c>
      <c r="U1247" s="417">
        <f t="shared" si="1616"/>
        <v>0</v>
      </c>
      <c r="V1247" s="414"/>
      <c r="W1247" s="619" t="str">
        <f t="shared" si="1514"/>
        <v/>
      </c>
    </row>
    <row r="1248" spans="1:23" s="401" customFormat="1" ht="24" hidden="1" customHeight="1">
      <c r="A1248" s="366" t="s">
        <v>2055</v>
      </c>
      <c r="B1248" s="408" t="s">
        <v>0</v>
      </c>
      <c r="C1248" s="408" t="s">
        <v>2780</v>
      </c>
      <c r="D1248" s="408" t="s">
        <v>0</v>
      </c>
      <c r="E1248" s="409" t="s">
        <v>308</v>
      </c>
      <c r="F1248" s="410">
        <f>G1248</f>
        <v>1</v>
      </c>
      <c r="G1248" s="410">
        <f>[5]내역서!F1248</f>
        <v>1</v>
      </c>
      <c r="H1248" s="716">
        <v>0.5</v>
      </c>
      <c r="I1248" s="410">
        <f>G1248-H1248</f>
        <v>0.5</v>
      </c>
      <c r="J1248" s="411">
        <f>내역서!F1252</f>
        <v>0</v>
      </c>
      <c r="K1248" s="411">
        <v>0</v>
      </c>
      <c r="L1248" s="412">
        <f>INT($J1248*K1248)</f>
        <v>0</v>
      </c>
      <c r="M1248" s="411">
        <v>0</v>
      </c>
      <c r="N1248" s="412">
        <f>INT($J1248*M1248)</f>
        <v>0</v>
      </c>
      <c r="O1248" s="411">
        <v>44738862</v>
      </c>
      <c r="P1248" s="412">
        <f>INT($J1248*O1248)</f>
        <v>0</v>
      </c>
      <c r="Q1248" s="411">
        <f>+K1248+M1248+O1248</f>
        <v>44738862</v>
      </c>
      <c r="R1248" s="412">
        <f>L1248+N1248+P1248</f>
        <v>0</v>
      </c>
      <c r="S1248" s="412"/>
      <c r="T1248" s="412"/>
      <c r="U1248" s="412"/>
      <c r="V1248" s="409" t="s">
        <v>0</v>
      </c>
      <c r="W1248" s="617" t="str">
        <f>+IF(J1248&lt;0,"ng","")</f>
        <v/>
      </c>
    </row>
    <row r="1249" spans="1:25" ht="24" hidden="1" customHeight="1">
      <c r="A1249" s="372" t="s">
        <v>5842</v>
      </c>
      <c r="B1249" s="413" t="s">
        <v>0</v>
      </c>
      <c r="C1249" s="413" t="s">
        <v>1132</v>
      </c>
      <c r="D1249" s="413" t="s">
        <v>0</v>
      </c>
      <c r="E1249" s="414" t="s">
        <v>1034</v>
      </c>
      <c r="F1249" s="415">
        <f>G1249</f>
        <v>1</v>
      </c>
      <c r="G1249" s="415">
        <f>[5]내역서!F1249</f>
        <v>1</v>
      </c>
      <c r="H1249" s="717">
        <v>0.5</v>
      </c>
      <c r="I1249" s="415">
        <f t="shared" ref="I1249:I1261" si="1617">G1249-H1249</f>
        <v>0.5</v>
      </c>
      <c r="J1249" s="416">
        <f>내역서!F1253</f>
        <v>0</v>
      </c>
      <c r="K1249" s="416">
        <v>0</v>
      </c>
      <c r="L1249" s="417">
        <f t="shared" si="1612"/>
        <v>0</v>
      </c>
      <c r="M1249" s="416">
        <v>0</v>
      </c>
      <c r="N1249" s="417">
        <f t="shared" si="1613"/>
        <v>0</v>
      </c>
      <c r="O1249" s="416">
        <v>44738862</v>
      </c>
      <c r="P1249" s="417">
        <f t="shared" si="1614"/>
        <v>0</v>
      </c>
      <c r="Q1249" s="416">
        <f t="shared" si="1577"/>
        <v>44738862</v>
      </c>
      <c r="R1249" s="417">
        <f t="shared" si="1584"/>
        <v>0</v>
      </c>
      <c r="S1249" s="417">
        <f t="shared" ref="S1249" si="1618">J1249-J1248</f>
        <v>0</v>
      </c>
      <c r="T1249" s="417">
        <f t="shared" ref="T1249:U1249" si="1619">Q1249-Q1248</f>
        <v>0</v>
      </c>
      <c r="U1249" s="417">
        <f t="shared" si="1619"/>
        <v>0</v>
      </c>
      <c r="V1249" s="414"/>
      <c r="W1249" s="619" t="str">
        <f t="shared" si="1514"/>
        <v/>
      </c>
    </row>
    <row r="1250" spans="1:25" s="401" customFormat="1" ht="24" hidden="1" customHeight="1">
      <c r="A1250" s="366" t="s">
        <v>5843</v>
      </c>
      <c r="B1250" s="408" t="s">
        <v>0</v>
      </c>
      <c r="C1250" s="408" t="s">
        <v>2781</v>
      </c>
      <c r="D1250" s="408" t="s">
        <v>0</v>
      </c>
      <c r="E1250" s="409" t="s">
        <v>0</v>
      </c>
      <c r="F1250" s="410">
        <v>0</v>
      </c>
      <c r="G1250" s="410">
        <f>[5]내역서!F1250</f>
        <v>0</v>
      </c>
      <c r="H1250" s="716">
        <v>0</v>
      </c>
      <c r="I1250" s="410">
        <f>G1250-H1250</f>
        <v>0</v>
      </c>
      <c r="J1250" s="411">
        <f>내역서!F1254</f>
        <v>0</v>
      </c>
      <c r="K1250" s="411">
        <v>0</v>
      </c>
      <c r="L1250" s="412">
        <f>INT($J1250*K1250)</f>
        <v>0</v>
      </c>
      <c r="M1250" s="411">
        <v>0</v>
      </c>
      <c r="N1250" s="412">
        <f>INT($J1250*M1250)</f>
        <v>0</v>
      </c>
      <c r="O1250" s="411">
        <v>0</v>
      </c>
      <c r="P1250" s="412">
        <f>INT($J1250*O1250)</f>
        <v>0</v>
      </c>
      <c r="Q1250" s="411">
        <f>+K1250+M1250+O1250</f>
        <v>0</v>
      </c>
      <c r="R1250" s="412">
        <f>L1250+N1250+P1250</f>
        <v>0</v>
      </c>
      <c r="S1250" s="412"/>
      <c r="T1250" s="412"/>
      <c r="U1250" s="412"/>
      <c r="V1250" s="409" t="s">
        <v>0</v>
      </c>
      <c r="W1250" s="617" t="str">
        <f>+IF(J1250&lt;0,"ng","")</f>
        <v/>
      </c>
    </row>
    <row r="1251" spans="1:25" ht="24" hidden="1" customHeight="1">
      <c r="A1251" s="372" t="s">
        <v>5842</v>
      </c>
      <c r="B1251" s="413" t="s">
        <v>0</v>
      </c>
      <c r="C1251" s="413" t="s">
        <v>1133</v>
      </c>
      <c r="D1251" s="413" t="s">
        <v>0</v>
      </c>
      <c r="E1251" s="414" t="s">
        <v>0</v>
      </c>
      <c r="F1251" s="415">
        <v>0</v>
      </c>
      <c r="G1251" s="415">
        <f>[5]내역서!F1251</f>
        <v>0</v>
      </c>
      <c r="H1251" s="717">
        <v>0</v>
      </c>
      <c r="I1251" s="415">
        <f t="shared" si="1617"/>
        <v>0</v>
      </c>
      <c r="J1251" s="416">
        <f>내역서!F1255</f>
        <v>0</v>
      </c>
      <c r="K1251" s="416">
        <v>0</v>
      </c>
      <c r="L1251" s="417">
        <f t="shared" si="1612"/>
        <v>0</v>
      </c>
      <c r="M1251" s="416">
        <v>0</v>
      </c>
      <c r="N1251" s="417">
        <f t="shared" si="1613"/>
        <v>0</v>
      </c>
      <c r="O1251" s="416">
        <v>0</v>
      </c>
      <c r="P1251" s="417">
        <f t="shared" si="1614"/>
        <v>0</v>
      </c>
      <c r="Q1251" s="416">
        <f t="shared" si="1577"/>
        <v>0</v>
      </c>
      <c r="R1251" s="417">
        <f t="shared" si="1584"/>
        <v>0</v>
      </c>
      <c r="S1251" s="417">
        <f t="shared" ref="S1251" si="1620">J1251-J1250</f>
        <v>0</v>
      </c>
      <c r="T1251" s="417">
        <f t="shared" ref="T1251:U1251" si="1621">Q1251-Q1250</f>
        <v>0</v>
      </c>
      <c r="U1251" s="417">
        <f t="shared" si="1621"/>
        <v>0</v>
      </c>
      <c r="V1251" s="414"/>
      <c r="W1251" s="619" t="str">
        <f t="shared" si="1514"/>
        <v/>
      </c>
    </row>
    <row r="1252" spans="1:25" s="390" customFormat="1" ht="24" hidden="1" customHeight="1">
      <c r="A1252" s="366" t="s">
        <v>2055</v>
      </c>
      <c r="B1252" s="408" t="s">
        <v>0</v>
      </c>
      <c r="C1252" s="408" t="s">
        <v>2783</v>
      </c>
      <c r="D1252" s="408" t="s">
        <v>0</v>
      </c>
      <c r="E1252" s="409" t="s">
        <v>308</v>
      </c>
      <c r="F1252" s="410">
        <f t="shared" ref="F1252:F1261" si="1622">G1252</f>
        <v>1</v>
      </c>
      <c r="G1252" s="410">
        <f>[5]내역서!F1252</f>
        <v>1</v>
      </c>
      <c r="H1252" s="716">
        <v>0.5</v>
      </c>
      <c r="I1252" s="410">
        <f>G1252-H1252</f>
        <v>0.5</v>
      </c>
      <c r="J1252" s="411">
        <f>내역서!F1256</f>
        <v>0</v>
      </c>
      <c r="K1252" s="411">
        <v>0</v>
      </c>
      <c r="L1252" s="412">
        <f>INT($J1252*K1252)</f>
        <v>0</v>
      </c>
      <c r="M1252" s="411">
        <v>0</v>
      </c>
      <c r="N1252" s="412">
        <f>INT($J1252*M1252)</f>
        <v>0</v>
      </c>
      <c r="O1252" s="411">
        <v>186660782</v>
      </c>
      <c r="P1252" s="412">
        <f>INT($J1252*O1252)</f>
        <v>0</v>
      </c>
      <c r="Q1252" s="411">
        <f>+K1252+M1252+O1252</f>
        <v>186660782</v>
      </c>
      <c r="R1252" s="412">
        <f>L1252+N1252+P1252</f>
        <v>0</v>
      </c>
      <c r="S1252" s="412"/>
      <c r="T1252" s="412"/>
      <c r="U1252" s="412"/>
      <c r="V1252" s="409" t="s">
        <v>0</v>
      </c>
      <c r="W1252" s="617" t="str">
        <f>+IF(J1252&lt;0,"ng","")</f>
        <v/>
      </c>
      <c r="X1252" s="618"/>
      <c r="Y1252" s="618"/>
    </row>
    <row r="1253" spans="1:25" s="69" customFormat="1" ht="24" hidden="1" customHeight="1">
      <c r="A1253" s="372" t="s">
        <v>4298</v>
      </c>
      <c r="B1253" s="413" t="s">
        <v>0</v>
      </c>
      <c r="C1253" s="413" t="s">
        <v>1134</v>
      </c>
      <c r="D1253" s="413" t="s">
        <v>0</v>
      </c>
      <c r="E1253" s="414" t="s">
        <v>1034</v>
      </c>
      <c r="F1253" s="415">
        <f t="shared" si="1622"/>
        <v>1</v>
      </c>
      <c r="G1253" s="415">
        <f>[5]내역서!F1253</f>
        <v>1</v>
      </c>
      <c r="H1253" s="717">
        <v>0.5</v>
      </c>
      <c r="I1253" s="415">
        <f t="shared" si="1617"/>
        <v>0.5</v>
      </c>
      <c r="J1253" s="416">
        <f>내역서!F1257</f>
        <v>0</v>
      </c>
      <c r="K1253" s="416">
        <v>0</v>
      </c>
      <c r="L1253" s="417">
        <f t="shared" si="1612"/>
        <v>0</v>
      </c>
      <c r="M1253" s="416">
        <v>0</v>
      </c>
      <c r="N1253" s="417">
        <f t="shared" si="1613"/>
        <v>0</v>
      </c>
      <c r="O1253" s="416">
        <v>186660782</v>
      </c>
      <c r="P1253" s="417">
        <f t="shared" si="1614"/>
        <v>0</v>
      </c>
      <c r="Q1253" s="416">
        <f t="shared" si="1577"/>
        <v>186660782</v>
      </c>
      <c r="R1253" s="417">
        <f t="shared" si="1584"/>
        <v>0</v>
      </c>
      <c r="S1253" s="417">
        <f t="shared" ref="S1253" si="1623">J1253-J1252</f>
        <v>0</v>
      </c>
      <c r="T1253" s="417">
        <f t="shared" ref="T1253:U1253" si="1624">Q1253-Q1252</f>
        <v>0</v>
      </c>
      <c r="U1253" s="417">
        <f t="shared" si="1624"/>
        <v>0</v>
      </c>
      <c r="V1253" s="414"/>
      <c r="W1253" s="619" t="str">
        <f t="shared" si="1514"/>
        <v/>
      </c>
      <c r="X1253" s="74"/>
      <c r="Y1253" s="74"/>
    </row>
    <row r="1254" spans="1:25" s="401" customFormat="1" ht="24" hidden="1" customHeight="1">
      <c r="A1254" s="366" t="s">
        <v>5844</v>
      </c>
      <c r="B1254" s="408" t="s">
        <v>0</v>
      </c>
      <c r="C1254" s="408" t="s">
        <v>2784</v>
      </c>
      <c r="D1254" s="408" t="s">
        <v>0</v>
      </c>
      <c r="E1254" s="409" t="s">
        <v>308</v>
      </c>
      <c r="F1254" s="410">
        <f t="shared" si="1622"/>
        <v>1</v>
      </c>
      <c r="G1254" s="410">
        <f>[5]내역서!F1254</f>
        <v>1</v>
      </c>
      <c r="H1254" s="716">
        <v>0.7</v>
      </c>
      <c r="I1254" s="410">
        <f>G1254-H1254</f>
        <v>0.30000000000000004</v>
      </c>
      <c r="J1254" s="411">
        <f>내역서!F1258</f>
        <v>0</v>
      </c>
      <c r="K1254" s="411">
        <v>0</v>
      </c>
      <c r="L1254" s="412">
        <f>INT($J1254*K1254)</f>
        <v>0</v>
      </c>
      <c r="M1254" s="411">
        <v>0</v>
      </c>
      <c r="N1254" s="412">
        <f>INT($J1254*M1254)</f>
        <v>0</v>
      </c>
      <c r="O1254" s="411">
        <v>1866608</v>
      </c>
      <c r="P1254" s="412">
        <f>INT($J1254*O1254)</f>
        <v>0</v>
      </c>
      <c r="Q1254" s="411">
        <f>+K1254+M1254+O1254</f>
        <v>1866608</v>
      </c>
      <c r="R1254" s="412">
        <f>L1254+N1254+P1254</f>
        <v>0</v>
      </c>
      <c r="S1254" s="412"/>
      <c r="T1254" s="412"/>
      <c r="U1254" s="412"/>
      <c r="V1254" s="409" t="s">
        <v>0</v>
      </c>
      <c r="W1254" s="617" t="str">
        <f>+IF(J1254&lt;0,"ng","")</f>
        <v/>
      </c>
    </row>
    <row r="1255" spans="1:25" ht="24" hidden="1" customHeight="1">
      <c r="A1255" s="372" t="s">
        <v>2072</v>
      </c>
      <c r="B1255" s="413" t="s">
        <v>0</v>
      </c>
      <c r="C1255" s="413" t="s">
        <v>1135</v>
      </c>
      <c r="D1255" s="413" t="s">
        <v>0</v>
      </c>
      <c r="E1255" s="414" t="s">
        <v>1034</v>
      </c>
      <c r="F1255" s="415">
        <f t="shared" si="1622"/>
        <v>1</v>
      </c>
      <c r="G1255" s="415">
        <f>[5]내역서!F1255</f>
        <v>1</v>
      </c>
      <c r="H1255" s="717">
        <v>0.7</v>
      </c>
      <c r="I1255" s="415">
        <f t="shared" si="1617"/>
        <v>0.30000000000000004</v>
      </c>
      <c r="J1255" s="416">
        <f>내역서!F1259</f>
        <v>0</v>
      </c>
      <c r="K1255" s="416">
        <v>0</v>
      </c>
      <c r="L1255" s="417">
        <f t="shared" si="1612"/>
        <v>0</v>
      </c>
      <c r="M1255" s="416">
        <v>0</v>
      </c>
      <c r="N1255" s="417">
        <f t="shared" si="1613"/>
        <v>0</v>
      </c>
      <c r="O1255" s="416">
        <v>1866608</v>
      </c>
      <c r="P1255" s="417">
        <f>INT($J1255*O1255)</f>
        <v>0</v>
      </c>
      <c r="Q1255" s="416">
        <f t="shared" si="1577"/>
        <v>1866608</v>
      </c>
      <c r="R1255" s="417">
        <f t="shared" si="1584"/>
        <v>0</v>
      </c>
      <c r="S1255" s="417">
        <f t="shared" ref="S1255" si="1625">J1255-J1254</f>
        <v>0</v>
      </c>
      <c r="T1255" s="417">
        <f t="shared" ref="T1255:U1255" si="1626">Q1255-Q1254</f>
        <v>0</v>
      </c>
      <c r="U1255" s="417">
        <f t="shared" si="1626"/>
        <v>0</v>
      </c>
      <c r="V1255" s="414"/>
      <c r="W1255" s="619" t="str">
        <f t="shared" si="1514"/>
        <v/>
      </c>
    </row>
    <row r="1256" spans="1:25" s="401" customFormat="1" ht="24" hidden="1" customHeight="1">
      <c r="A1256" s="366" t="s">
        <v>2055</v>
      </c>
      <c r="B1256" s="408" t="s">
        <v>0</v>
      </c>
      <c r="C1256" s="408" t="s">
        <v>2785</v>
      </c>
      <c r="D1256" s="408" t="s">
        <v>0</v>
      </c>
      <c r="E1256" s="409" t="s">
        <v>308</v>
      </c>
      <c r="F1256" s="410">
        <f t="shared" si="1622"/>
        <v>1</v>
      </c>
      <c r="G1256" s="410">
        <f>[5]내역서!F1256</f>
        <v>1</v>
      </c>
      <c r="H1256" s="716">
        <v>1</v>
      </c>
      <c r="I1256" s="410">
        <f>G1256-H1256</f>
        <v>0</v>
      </c>
      <c r="J1256" s="411">
        <f>내역서!F1260</f>
        <v>0</v>
      </c>
      <c r="K1256" s="411">
        <v>0</v>
      </c>
      <c r="L1256" s="412">
        <f>INT($J1256*K1256)</f>
        <v>0</v>
      </c>
      <c r="M1256" s="411">
        <v>0</v>
      </c>
      <c r="N1256" s="412">
        <f>INT($J1256*M1256)</f>
        <v>0</v>
      </c>
      <c r="O1256" s="411">
        <v>1866608</v>
      </c>
      <c r="P1256" s="412">
        <f>INT($J1256*O1256)</f>
        <v>0</v>
      </c>
      <c r="Q1256" s="411">
        <f>+K1256+M1256+O1256</f>
        <v>1866608</v>
      </c>
      <c r="R1256" s="412">
        <f>L1256+N1256+P1256</f>
        <v>0</v>
      </c>
      <c r="S1256" s="412"/>
      <c r="T1256" s="412"/>
      <c r="U1256" s="412"/>
      <c r="V1256" s="409" t="s">
        <v>0</v>
      </c>
      <c r="W1256" s="617" t="str">
        <f>+IF(J1256&lt;0,"ng","")</f>
        <v/>
      </c>
    </row>
    <row r="1257" spans="1:25" ht="24" hidden="1" customHeight="1">
      <c r="A1257" s="372" t="s">
        <v>2072</v>
      </c>
      <c r="B1257" s="413" t="s">
        <v>0</v>
      </c>
      <c r="C1257" s="413" t="s">
        <v>1136</v>
      </c>
      <c r="D1257" s="413" t="s">
        <v>0</v>
      </c>
      <c r="E1257" s="414" t="s">
        <v>1034</v>
      </c>
      <c r="F1257" s="415">
        <f t="shared" si="1622"/>
        <v>1</v>
      </c>
      <c r="G1257" s="415">
        <f>[5]내역서!F1257</f>
        <v>1</v>
      </c>
      <c r="H1257" s="717">
        <v>1</v>
      </c>
      <c r="I1257" s="415">
        <f t="shared" si="1617"/>
        <v>0</v>
      </c>
      <c r="J1257" s="416">
        <f>내역서!F1261</f>
        <v>0</v>
      </c>
      <c r="K1257" s="416">
        <v>0</v>
      </c>
      <c r="L1257" s="417">
        <f t="shared" si="1612"/>
        <v>0</v>
      </c>
      <c r="M1257" s="416">
        <v>0</v>
      </c>
      <c r="N1257" s="417">
        <f t="shared" si="1613"/>
        <v>0</v>
      </c>
      <c r="O1257" s="416">
        <v>1866608</v>
      </c>
      <c r="P1257" s="417">
        <f t="shared" si="1614"/>
        <v>0</v>
      </c>
      <c r="Q1257" s="416">
        <f t="shared" si="1577"/>
        <v>1866608</v>
      </c>
      <c r="R1257" s="417">
        <f t="shared" si="1584"/>
        <v>0</v>
      </c>
      <c r="S1257" s="417">
        <f t="shared" ref="S1257" si="1627">J1257-J1256</f>
        <v>0</v>
      </c>
      <c r="T1257" s="417">
        <f t="shared" ref="T1257:U1257" si="1628">Q1257-Q1256</f>
        <v>0</v>
      </c>
      <c r="U1257" s="417">
        <f t="shared" si="1628"/>
        <v>0</v>
      </c>
      <c r="V1257" s="414"/>
      <c r="W1257" s="619" t="str">
        <f t="shared" si="1514"/>
        <v/>
      </c>
    </row>
    <row r="1258" spans="1:25" s="401" customFormat="1" ht="24" hidden="1" customHeight="1">
      <c r="A1258" s="366" t="s">
        <v>5845</v>
      </c>
      <c r="B1258" s="408" t="s">
        <v>0</v>
      </c>
      <c r="C1258" s="408" t="s">
        <v>2788</v>
      </c>
      <c r="D1258" s="408" t="s">
        <v>0</v>
      </c>
      <c r="E1258" s="409" t="s">
        <v>308</v>
      </c>
      <c r="F1258" s="410">
        <f t="shared" si="1622"/>
        <v>1</v>
      </c>
      <c r="G1258" s="410">
        <f>[5]내역서!F1258</f>
        <v>1</v>
      </c>
      <c r="H1258" s="716">
        <v>1</v>
      </c>
      <c r="I1258" s="410">
        <f>G1258-H1258</f>
        <v>0</v>
      </c>
      <c r="J1258" s="411">
        <f>내역서!F1262</f>
        <v>0</v>
      </c>
      <c r="K1258" s="411">
        <v>0</v>
      </c>
      <c r="L1258" s="412">
        <f>INT($J1258*K1258)</f>
        <v>0</v>
      </c>
      <c r="M1258" s="411">
        <v>0</v>
      </c>
      <c r="N1258" s="412">
        <f>INT($J1258*M1258)</f>
        <v>0</v>
      </c>
      <c r="O1258" s="411">
        <v>374131</v>
      </c>
      <c r="P1258" s="412">
        <f>INT($J1258*O1258)</f>
        <v>0</v>
      </c>
      <c r="Q1258" s="411">
        <f>+K1258+M1258+O1258</f>
        <v>374131</v>
      </c>
      <c r="R1258" s="412">
        <f>L1258+N1258+P1258</f>
        <v>0</v>
      </c>
      <c r="S1258" s="412"/>
      <c r="T1258" s="412"/>
      <c r="U1258" s="412"/>
      <c r="V1258" s="409" t="s">
        <v>0</v>
      </c>
      <c r="W1258" s="617" t="str">
        <f>+IF(J1258&lt;0,"ng","")</f>
        <v/>
      </c>
    </row>
    <row r="1259" spans="1:25" ht="24" hidden="1" customHeight="1">
      <c r="A1259" s="372" t="s">
        <v>5846</v>
      </c>
      <c r="B1259" s="413" t="s">
        <v>0</v>
      </c>
      <c r="C1259" s="413" t="s">
        <v>1137</v>
      </c>
      <c r="D1259" s="413" t="s">
        <v>0</v>
      </c>
      <c r="E1259" s="414" t="s">
        <v>1034</v>
      </c>
      <c r="F1259" s="415">
        <f t="shared" si="1622"/>
        <v>1</v>
      </c>
      <c r="G1259" s="415">
        <f>[5]내역서!F1259</f>
        <v>1</v>
      </c>
      <c r="H1259" s="717">
        <v>1</v>
      </c>
      <c r="I1259" s="415">
        <f t="shared" si="1617"/>
        <v>0</v>
      </c>
      <c r="J1259" s="416">
        <f>내역서!F1263</f>
        <v>0</v>
      </c>
      <c r="K1259" s="416">
        <v>0</v>
      </c>
      <c r="L1259" s="417">
        <f t="shared" si="1612"/>
        <v>0</v>
      </c>
      <c r="M1259" s="416">
        <v>0</v>
      </c>
      <c r="N1259" s="417">
        <f t="shared" si="1613"/>
        <v>0</v>
      </c>
      <c r="O1259" s="416">
        <v>374131</v>
      </c>
      <c r="P1259" s="417">
        <f t="shared" si="1614"/>
        <v>0</v>
      </c>
      <c r="Q1259" s="416">
        <f t="shared" si="1577"/>
        <v>374131</v>
      </c>
      <c r="R1259" s="417">
        <f t="shared" si="1584"/>
        <v>0</v>
      </c>
      <c r="S1259" s="417">
        <f t="shared" ref="S1259" si="1629">J1259-J1258</f>
        <v>0</v>
      </c>
      <c r="T1259" s="417">
        <f t="shared" ref="T1259:U1259" si="1630">Q1259-Q1258</f>
        <v>0</v>
      </c>
      <c r="U1259" s="417">
        <f t="shared" si="1630"/>
        <v>0</v>
      </c>
      <c r="V1259" s="414"/>
      <c r="W1259" s="619" t="str">
        <f t="shared" si="1514"/>
        <v/>
      </c>
    </row>
    <row r="1260" spans="1:25" s="401" customFormat="1" ht="24" hidden="1" customHeight="1">
      <c r="A1260" s="366" t="s">
        <v>2055</v>
      </c>
      <c r="B1260" s="408" t="s">
        <v>0</v>
      </c>
      <c r="C1260" s="408" t="s">
        <v>2789</v>
      </c>
      <c r="D1260" s="408" t="s">
        <v>0</v>
      </c>
      <c r="E1260" s="409" t="s">
        <v>308</v>
      </c>
      <c r="F1260" s="410">
        <f t="shared" si="1622"/>
        <v>1</v>
      </c>
      <c r="G1260" s="410">
        <f>[5]내역서!F1260</f>
        <v>1</v>
      </c>
      <c r="H1260" s="716">
        <v>0.7</v>
      </c>
      <c r="I1260" s="410">
        <f>G1260-H1260</f>
        <v>0.30000000000000004</v>
      </c>
      <c r="J1260" s="411">
        <f>내역서!F1264</f>
        <v>0</v>
      </c>
      <c r="K1260" s="411">
        <v>0</v>
      </c>
      <c r="L1260" s="412">
        <f>INT($J1260*K1260)</f>
        <v>0</v>
      </c>
      <c r="M1260" s="411">
        <v>0</v>
      </c>
      <c r="N1260" s="412">
        <f>INT($J1260*M1260)</f>
        <v>0</v>
      </c>
      <c r="O1260" s="411">
        <v>1907681</v>
      </c>
      <c r="P1260" s="412">
        <f>INT($J1260*O1260)</f>
        <v>0</v>
      </c>
      <c r="Q1260" s="411">
        <f>+K1260+M1260+O1260</f>
        <v>1907681</v>
      </c>
      <c r="R1260" s="412">
        <f>L1260+N1260+P1260</f>
        <v>0</v>
      </c>
      <c r="S1260" s="412"/>
      <c r="T1260" s="412"/>
      <c r="U1260" s="412"/>
      <c r="V1260" s="409" t="s">
        <v>0</v>
      </c>
      <c r="W1260" s="617" t="str">
        <f>+IF(J1260&lt;0,"ng","")</f>
        <v/>
      </c>
    </row>
    <row r="1261" spans="1:25" ht="24" hidden="1" customHeight="1">
      <c r="A1261" s="372" t="s">
        <v>2072</v>
      </c>
      <c r="B1261" s="413" t="s">
        <v>0</v>
      </c>
      <c r="C1261" s="413" t="s">
        <v>1138</v>
      </c>
      <c r="D1261" s="413" t="s">
        <v>0</v>
      </c>
      <c r="E1261" s="414" t="s">
        <v>1034</v>
      </c>
      <c r="F1261" s="415">
        <f t="shared" si="1622"/>
        <v>1</v>
      </c>
      <c r="G1261" s="415">
        <f>[5]내역서!F1261</f>
        <v>1</v>
      </c>
      <c r="H1261" s="717">
        <v>0.7</v>
      </c>
      <c r="I1261" s="415">
        <f t="shared" si="1617"/>
        <v>0.30000000000000004</v>
      </c>
      <c r="J1261" s="416">
        <f>내역서!F1265</f>
        <v>0</v>
      </c>
      <c r="K1261" s="416">
        <v>0</v>
      </c>
      <c r="L1261" s="417">
        <f t="shared" si="1612"/>
        <v>0</v>
      </c>
      <c r="M1261" s="416">
        <v>0</v>
      </c>
      <c r="N1261" s="417">
        <f t="shared" si="1613"/>
        <v>0</v>
      </c>
      <c r="O1261" s="416">
        <v>1907681</v>
      </c>
      <c r="P1261" s="417">
        <f>INT($J1261*O1261)</f>
        <v>0</v>
      </c>
      <c r="Q1261" s="416">
        <f t="shared" si="1577"/>
        <v>1907681</v>
      </c>
      <c r="R1261" s="417">
        <f t="shared" si="1584"/>
        <v>0</v>
      </c>
      <c r="S1261" s="417">
        <f t="shared" ref="S1261" si="1631">J1261-J1260</f>
        <v>0</v>
      </c>
      <c r="T1261" s="417">
        <f t="shared" ref="T1261:U1261" si="1632">Q1261-Q1260</f>
        <v>0</v>
      </c>
      <c r="U1261" s="417">
        <f t="shared" si="1632"/>
        <v>0</v>
      </c>
      <c r="V1261" s="414"/>
      <c r="W1261" s="619" t="str">
        <f t="shared" si="1514"/>
        <v/>
      </c>
    </row>
    <row r="1262" spans="1:25" s="401" customFormat="1" ht="24" hidden="1" customHeight="1">
      <c r="A1262" s="366" t="s">
        <v>5762</v>
      </c>
      <c r="B1262" s="470" t="s">
        <v>0</v>
      </c>
      <c r="C1262" s="470" t="s">
        <v>2790</v>
      </c>
      <c r="D1262" s="470" t="s">
        <v>0</v>
      </c>
      <c r="E1262" s="400" t="s">
        <v>0</v>
      </c>
      <c r="F1262" s="397">
        <v>0</v>
      </c>
      <c r="G1262" s="397">
        <f>[5]내역서!F1262</f>
        <v>0</v>
      </c>
      <c r="H1262" s="397">
        <v>0</v>
      </c>
      <c r="I1262" s="397"/>
      <c r="J1262" s="397">
        <f>내역서!F1266</f>
        <v>0</v>
      </c>
      <c r="K1262" s="398">
        <v>0</v>
      </c>
      <c r="L1262" s="399">
        <f>SUMIF($A$1264:$A$1275,"당초",L1264:L1275)</f>
        <v>0</v>
      </c>
      <c r="M1262" s="398">
        <v>0</v>
      </c>
      <c r="N1262" s="399">
        <f>SUMIF($A$1264:$A$1275,"당초",N1264:N1275)</f>
        <v>0</v>
      </c>
      <c r="O1262" s="398">
        <v>0</v>
      </c>
      <c r="P1262" s="399">
        <f>SUMIF($A$1264:$A$1275,"당초",P1264:P1275)</f>
        <v>0</v>
      </c>
      <c r="Q1262" s="397">
        <f>+K1262+M1262+O1262</f>
        <v>0</v>
      </c>
      <c r="R1262" s="399">
        <f>SUMIF($A$1265:$A$1275,"변경",R1264:R1274)</f>
        <v>0</v>
      </c>
      <c r="S1262" s="399"/>
      <c r="T1262" s="399"/>
      <c r="U1262" s="399"/>
      <c r="V1262" s="400" t="s">
        <v>0</v>
      </c>
      <c r="W1262" s="617" t="str">
        <f>+IF(J1262&lt;0,"ng","")</f>
        <v/>
      </c>
    </row>
    <row r="1263" spans="1:25" ht="24" hidden="1" customHeight="1">
      <c r="A1263" s="372" t="s">
        <v>5847</v>
      </c>
      <c r="B1263" s="471" t="s">
        <v>0</v>
      </c>
      <c r="C1263" s="471" t="s">
        <v>1139</v>
      </c>
      <c r="D1263" s="471" t="s">
        <v>0</v>
      </c>
      <c r="E1263" s="407" t="s">
        <v>0</v>
      </c>
      <c r="F1263" s="404">
        <v>0</v>
      </c>
      <c r="G1263" s="404">
        <f>[5]내역서!F1263</f>
        <v>0</v>
      </c>
      <c r="H1263" s="404">
        <v>0</v>
      </c>
      <c r="I1263" s="404"/>
      <c r="J1263" s="404">
        <f>내역서!F1267</f>
        <v>0</v>
      </c>
      <c r="K1263" s="405">
        <v>0</v>
      </c>
      <c r="L1263" s="406">
        <f>SUMIF($A$1264:$A$1275,"변경",L1264:L1275)</f>
        <v>0</v>
      </c>
      <c r="M1263" s="405">
        <v>0</v>
      </c>
      <c r="N1263" s="406">
        <f>SUMIF($A$1264:$A$1275,"변경",N1264:N1275)</f>
        <v>0</v>
      </c>
      <c r="O1263" s="405">
        <v>0</v>
      </c>
      <c r="P1263" s="406">
        <f>SUMIF($A$1264:$A$1275,"변경",P1264:P1275)</f>
        <v>0</v>
      </c>
      <c r="Q1263" s="404">
        <f t="shared" si="1577"/>
        <v>0</v>
      </c>
      <c r="R1263" s="406">
        <f>SUMIF($A$1265:$A$1275,"변경",R1265:R1275)</f>
        <v>0</v>
      </c>
      <c r="S1263" s="406">
        <f t="shared" ref="S1263" si="1633">J1263-J1262</f>
        <v>0</v>
      </c>
      <c r="T1263" s="406">
        <f t="shared" ref="T1263:U1263" si="1634">Q1263-Q1262</f>
        <v>0</v>
      </c>
      <c r="U1263" s="406">
        <f t="shared" si="1634"/>
        <v>0</v>
      </c>
      <c r="V1263" s="407"/>
      <c r="W1263" s="619" t="str">
        <f t="shared" si="1514"/>
        <v/>
      </c>
    </row>
    <row r="1264" spans="1:25" s="401" customFormat="1" ht="24" hidden="1" customHeight="1">
      <c r="A1264" s="366" t="s">
        <v>5848</v>
      </c>
      <c r="B1264" s="408" t="s">
        <v>0</v>
      </c>
      <c r="C1264" s="408" t="s">
        <v>2791</v>
      </c>
      <c r="D1264" s="408" t="s">
        <v>0</v>
      </c>
      <c r="E1264" s="409" t="s">
        <v>308</v>
      </c>
      <c r="F1264" s="410">
        <f t="shared" ref="F1264:F1271" si="1635">G1264</f>
        <v>1</v>
      </c>
      <c r="G1264" s="410">
        <f>[5]내역서!F1264</f>
        <v>1</v>
      </c>
      <c r="H1264" s="716">
        <v>0</v>
      </c>
      <c r="I1264" s="410">
        <f>G1264-H1264</f>
        <v>1</v>
      </c>
      <c r="J1264" s="411">
        <f>내역서!F1268</f>
        <v>0</v>
      </c>
      <c r="K1264" s="411">
        <v>0</v>
      </c>
      <c r="L1264" s="412">
        <f>INT($J1264*K1264)</f>
        <v>0</v>
      </c>
      <c r="M1264" s="411">
        <v>0</v>
      </c>
      <c r="N1264" s="412">
        <f>INT($J1264*M1264)</f>
        <v>0</v>
      </c>
      <c r="O1264" s="411">
        <v>8161978</v>
      </c>
      <c r="P1264" s="412">
        <f>INT($J1264*O1264)</f>
        <v>0</v>
      </c>
      <c r="Q1264" s="411">
        <f>+K1264+M1264+O1264</f>
        <v>8161978</v>
      </c>
      <c r="R1264" s="412">
        <f>L1264+N1264+P1264</f>
        <v>0</v>
      </c>
      <c r="S1264" s="412"/>
      <c r="T1264" s="412"/>
      <c r="U1264" s="412"/>
      <c r="V1264" s="409" t="s">
        <v>0</v>
      </c>
      <c r="W1264" s="617" t="str">
        <f>+IF(J1264&lt;0,"ng","")</f>
        <v/>
      </c>
    </row>
    <row r="1265" spans="1:25" ht="24" hidden="1" customHeight="1">
      <c r="A1265" s="372" t="s">
        <v>5849</v>
      </c>
      <c r="B1265" s="413" t="s">
        <v>0</v>
      </c>
      <c r="C1265" s="413" t="s">
        <v>1140</v>
      </c>
      <c r="D1265" s="413" t="s">
        <v>0</v>
      </c>
      <c r="E1265" s="414" t="s">
        <v>1034</v>
      </c>
      <c r="F1265" s="415">
        <f t="shared" si="1635"/>
        <v>1</v>
      </c>
      <c r="G1265" s="415">
        <f>[5]내역서!F1265</f>
        <v>1</v>
      </c>
      <c r="H1265" s="717">
        <v>0</v>
      </c>
      <c r="I1265" s="415">
        <f t="shared" ref="I1265:I1271" si="1636">G1265-H1265</f>
        <v>1</v>
      </c>
      <c r="J1265" s="416">
        <f>내역서!F1269</f>
        <v>0</v>
      </c>
      <c r="K1265" s="416">
        <v>0</v>
      </c>
      <c r="L1265" s="417">
        <f t="shared" ref="L1265:L1275" si="1637">INT($J1265*K1265)</f>
        <v>0</v>
      </c>
      <c r="M1265" s="416">
        <v>0</v>
      </c>
      <c r="N1265" s="417">
        <f t="shared" ref="N1265:N1275" si="1638">INT($J1265*M1265)</f>
        <v>0</v>
      </c>
      <c r="O1265" s="416">
        <v>8161978</v>
      </c>
      <c r="P1265" s="417">
        <f t="shared" ref="P1265:P1275" si="1639">INT($J1265*O1265)</f>
        <v>0</v>
      </c>
      <c r="Q1265" s="416">
        <f t="shared" si="1577"/>
        <v>8161978</v>
      </c>
      <c r="R1265" s="417">
        <f t="shared" si="1584"/>
        <v>0</v>
      </c>
      <c r="S1265" s="417">
        <f t="shared" ref="S1265" si="1640">J1265-J1264</f>
        <v>0</v>
      </c>
      <c r="T1265" s="417">
        <f t="shared" ref="T1265:U1265" si="1641">Q1265-Q1264</f>
        <v>0</v>
      </c>
      <c r="U1265" s="417">
        <f t="shared" si="1641"/>
        <v>0</v>
      </c>
      <c r="V1265" s="414"/>
      <c r="W1265" s="619" t="str">
        <f t="shared" si="1514"/>
        <v/>
      </c>
    </row>
    <row r="1266" spans="1:25" s="390" customFormat="1" ht="24" hidden="1" customHeight="1">
      <c r="A1266" s="366" t="s">
        <v>2055</v>
      </c>
      <c r="B1266" s="408" t="s">
        <v>0</v>
      </c>
      <c r="C1266" s="408" t="s">
        <v>2794</v>
      </c>
      <c r="D1266" s="408" t="s">
        <v>0</v>
      </c>
      <c r="E1266" s="409" t="s">
        <v>308</v>
      </c>
      <c r="F1266" s="410">
        <f t="shared" si="1635"/>
        <v>1</v>
      </c>
      <c r="G1266" s="410">
        <f>[5]내역서!F1266</f>
        <v>1</v>
      </c>
      <c r="H1266" s="716">
        <v>0</v>
      </c>
      <c r="I1266" s="410">
        <f>G1266-H1266</f>
        <v>1</v>
      </c>
      <c r="J1266" s="411">
        <f>내역서!F1270</f>
        <v>0</v>
      </c>
      <c r="K1266" s="411">
        <v>0</v>
      </c>
      <c r="L1266" s="412">
        <f>INT($J1266*K1266)</f>
        <v>0</v>
      </c>
      <c r="M1266" s="411">
        <v>0</v>
      </c>
      <c r="N1266" s="412">
        <f>INT($J1266*M1266)</f>
        <v>0</v>
      </c>
      <c r="O1266" s="411">
        <v>1050000</v>
      </c>
      <c r="P1266" s="412">
        <f>INT($J1266*O1266)</f>
        <v>0</v>
      </c>
      <c r="Q1266" s="411">
        <f>+K1266+M1266+O1266</f>
        <v>1050000</v>
      </c>
      <c r="R1266" s="412">
        <f>L1266+N1266+P1266</f>
        <v>0</v>
      </c>
      <c r="S1266" s="412"/>
      <c r="T1266" s="412"/>
      <c r="U1266" s="412"/>
      <c r="V1266" s="409" t="s">
        <v>0</v>
      </c>
      <c r="W1266" s="617" t="str">
        <f>+IF(J1266&lt;0,"ng","")</f>
        <v/>
      </c>
      <c r="X1266" s="618"/>
      <c r="Y1266" s="618"/>
    </row>
    <row r="1267" spans="1:25" s="69" customFormat="1" ht="24" hidden="1" customHeight="1">
      <c r="A1267" s="372" t="s">
        <v>2072</v>
      </c>
      <c r="B1267" s="413" t="s">
        <v>0</v>
      </c>
      <c r="C1267" s="413" t="s">
        <v>1141</v>
      </c>
      <c r="D1267" s="413" t="s">
        <v>0</v>
      </c>
      <c r="E1267" s="414" t="s">
        <v>1034</v>
      </c>
      <c r="F1267" s="415">
        <f t="shared" si="1635"/>
        <v>1</v>
      </c>
      <c r="G1267" s="415">
        <f>[5]내역서!F1267</f>
        <v>1</v>
      </c>
      <c r="H1267" s="717">
        <v>0</v>
      </c>
      <c r="I1267" s="415">
        <f t="shared" si="1636"/>
        <v>1</v>
      </c>
      <c r="J1267" s="416">
        <f>내역서!F1271</f>
        <v>0</v>
      </c>
      <c r="K1267" s="416">
        <v>0</v>
      </c>
      <c r="L1267" s="417">
        <f t="shared" si="1637"/>
        <v>0</v>
      </c>
      <c r="M1267" s="416">
        <v>0</v>
      </c>
      <c r="N1267" s="417">
        <f t="shared" si="1638"/>
        <v>0</v>
      </c>
      <c r="O1267" s="416">
        <v>1050000</v>
      </c>
      <c r="P1267" s="417">
        <f t="shared" si="1639"/>
        <v>0</v>
      </c>
      <c r="Q1267" s="416">
        <f t="shared" si="1577"/>
        <v>1050000</v>
      </c>
      <c r="R1267" s="417">
        <f t="shared" si="1584"/>
        <v>0</v>
      </c>
      <c r="S1267" s="417">
        <f t="shared" ref="S1267" si="1642">J1267-J1266</f>
        <v>0</v>
      </c>
      <c r="T1267" s="417">
        <f t="shared" ref="T1267:U1267" si="1643">Q1267-Q1266</f>
        <v>0</v>
      </c>
      <c r="U1267" s="417">
        <f t="shared" si="1643"/>
        <v>0</v>
      </c>
      <c r="V1267" s="414"/>
      <c r="W1267" s="619" t="str">
        <f t="shared" si="1514"/>
        <v/>
      </c>
      <c r="X1267" s="74"/>
      <c r="Y1267" s="74"/>
    </row>
    <row r="1268" spans="1:25" s="401" customFormat="1" ht="24" hidden="1" customHeight="1">
      <c r="A1268" s="366" t="s">
        <v>5762</v>
      </c>
      <c r="B1268" s="408" t="s">
        <v>0</v>
      </c>
      <c r="C1268" s="408" t="s">
        <v>2795</v>
      </c>
      <c r="D1268" s="408" t="s">
        <v>0</v>
      </c>
      <c r="E1268" s="409" t="s">
        <v>308</v>
      </c>
      <c r="F1268" s="410">
        <f t="shared" si="1635"/>
        <v>1</v>
      </c>
      <c r="G1268" s="410">
        <f>[5]내역서!F1268</f>
        <v>1</v>
      </c>
      <c r="H1268" s="716">
        <v>0.4</v>
      </c>
      <c r="I1268" s="410">
        <f>G1268-H1268</f>
        <v>0.6</v>
      </c>
      <c r="J1268" s="411">
        <f>내역서!F1272</f>
        <v>0</v>
      </c>
      <c r="K1268" s="411">
        <v>0</v>
      </c>
      <c r="L1268" s="412">
        <f>INT($J1268*K1268)</f>
        <v>0</v>
      </c>
      <c r="M1268" s="411">
        <v>0</v>
      </c>
      <c r="N1268" s="412">
        <f>INT($J1268*M1268)</f>
        <v>0</v>
      </c>
      <c r="O1268" s="411">
        <v>29763040</v>
      </c>
      <c r="P1268" s="412">
        <f>INT($J1268*O1268)</f>
        <v>0</v>
      </c>
      <c r="Q1268" s="411">
        <f>+K1268+M1268+O1268</f>
        <v>29763040</v>
      </c>
      <c r="R1268" s="412">
        <f>L1268+N1268+P1268</f>
        <v>0</v>
      </c>
      <c r="S1268" s="412"/>
      <c r="T1268" s="412"/>
      <c r="U1268" s="412"/>
      <c r="V1268" s="409" t="s">
        <v>0</v>
      </c>
      <c r="W1268" s="617" t="str">
        <f>+IF(J1268&lt;0,"ng","")</f>
        <v/>
      </c>
    </row>
    <row r="1269" spans="1:25" ht="24" hidden="1" customHeight="1">
      <c r="A1269" s="372" t="s">
        <v>2072</v>
      </c>
      <c r="B1269" s="413" t="s">
        <v>0</v>
      </c>
      <c r="C1269" s="413" t="s">
        <v>1142</v>
      </c>
      <c r="D1269" s="413" t="s">
        <v>0</v>
      </c>
      <c r="E1269" s="414" t="s">
        <v>1034</v>
      </c>
      <c r="F1269" s="415">
        <f t="shared" si="1635"/>
        <v>1</v>
      </c>
      <c r="G1269" s="415">
        <f>[5]내역서!F1269</f>
        <v>1</v>
      </c>
      <c r="H1269" s="717">
        <v>0.4</v>
      </c>
      <c r="I1269" s="415">
        <f t="shared" si="1636"/>
        <v>0.6</v>
      </c>
      <c r="J1269" s="416">
        <f>내역서!F1273</f>
        <v>0</v>
      </c>
      <c r="K1269" s="416">
        <v>0</v>
      </c>
      <c r="L1269" s="417">
        <f t="shared" si="1637"/>
        <v>0</v>
      </c>
      <c r="M1269" s="416">
        <v>0</v>
      </c>
      <c r="N1269" s="417">
        <f t="shared" si="1638"/>
        <v>0</v>
      </c>
      <c r="O1269" s="416">
        <v>29763040</v>
      </c>
      <c r="P1269" s="417">
        <f t="shared" si="1639"/>
        <v>0</v>
      </c>
      <c r="Q1269" s="416">
        <f t="shared" si="1577"/>
        <v>29763040</v>
      </c>
      <c r="R1269" s="417">
        <f t="shared" si="1584"/>
        <v>0</v>
      </c>
      <c r="S1269" s="417">
        <f t="shared" ref="S1269" si="1644">J1269-J1268</f>
        <v>0</v>
      </c>
      <c r="T1269" s="417">
        <f t="shared" ref="T1269:U1269" si="1645">Q1269-Q1268</f>
        <v>0</v>
      </c>
      <c r="U1269" s="417">
        <f t="shared" si="1645"/>
        <v>0</v>
      </c>
      <c r="V1269" s="414"/>
      <c r="W1269" s="619" t="str">
        <f t="shared" si="1514"/>
        <v/>
      </c>
    </row>
    <row r="1270" spans="1:25" s="401" customFormat="1" ht="24" hidden="1" customHeight="1">
      <c r="A1270" s="366" t="s">
        <v>5850</v>
      </c>
      <c r="B1270" s="408" t="s">
        <v>0</v>
      </c>
      <c r="C1270" s="408" t="s">
        <v>2796</v>
      </c>
      <c r="D1270" s="408" t="s">
        <v>0</v>
      </c>
      <c r="E1270" s="409" t="s">
        <v>308</v>
      </c>
      <c r="F1270" s="410">
        <f t="shared" si="1635"/>
        <v>1</v>
      </c>
      <c r="G1270" s="410">
        <f>[5]내역서!F1270</f>
        <v>1</v>
      </c>
      <c r="H1270" s="716">
        <v>0</v>
      </c>
      <c r="I1270" s="410">
        <f>G1270-H1270</f>
        <v>1</v>
      </c>
      <c r="J1270" s="411">
        <f>내역서!F1274</f>
        <v>0</v>
      </c>
      <c r="K1270" s="411">
        <v>0</v>
      </c>
      <c r="L1270" s="412">
        <f>INT($J1270*K1270)</f>
        <v>0</v>
      </c>
      <c r="M1270" s="411">
        <v>0</v>
      </c>
      <c r="N1270" s="412">
        <f>INT($J1270*M1270)</f>
        <v>0</v>
      </c>
      <c r="O1270" s="411">
        <v>63220000</v>
      </c>
      <c r="P1270" s="412">
        <f>INT($J1270*O1270)</f>
        <v>0</v>
      </c>
      <c r="Q1270" s="411">
        <f>+K1270+M1270+O1270</f>
        <v>63220000</v>
      </c>
      <c r="R1270" s="412">
        <f>L1270+N1270+P1270</f>
        <v>0</v>
      </c>
      <c r="S1270" s="412"/>
      <c r="T1270" s="412"/>
      <c r="U1270" s="412"/>
      <c r="V1270" s="409" t="s">
        <v>0</v>
      </c>
      <c r="W1270" s="617" t="str">
        <f>+IF(J1270&lt;0,"ng","")</f>
        <v/>
      </c>
    </row>
    <row r="1271" spans="1:25" ht="24" hidden="1" customHeight="1">
      <c r="A1271" s="372" t="s">
        <v>5851</v>
      </c>
      <c r="B1271" s="413" t="s">
        <v>0</v>
      </c>
      <c r="C1271" s="413" t="s">
        <v>1143</v>
      </c>
      <c r="D1271" s="413" t="s">
        <v>0</v>
      </c>
      <c r="E1271" s="414" t="s">
        <v>1034</v>
      </c>
      <c r="F1271" s="415">
        <f t="shared" si="1635"/>
        <v>1</v>
      </c>
      <c r="G1271" s="415">
        <f>[5]내역서!F1271</f>
        <v>1</v>
      </c>
      <c r="H1271" s="717">
        <v>0</v>
      </c>
      <c r="I1271" s="415">
        <f t="shared" si="1636"/>
        <v>1</v>
      </c>
      <c r="J1271" s="416">
        <f>내역서!F1275</f>
        <v>0</v>
      </c>
      <c r="K1271" s="416">
        <v>0</v>
      </c>
      <c r="L1271" s="417">
        <f t="shared" si="1637"/>
        <v>0</v>
      </c>
      <c r="M1271" s="416">
        <v>0</v>
      </c>
      <c r="N1271" s="417">
        <f t="shared" si="1638"/>
        <v>0</v>
      </c>
      <c r="O1271" s="416">
        <v>63220000</v>
      </c>
      <c r="P1271" s="417">
        <f t="shared" si="1639"/>
        <v>0</v>
      </c>
      <c r="Q1271" s="416">
        <f t="shared" si="1577"/>
        <v>63220000</v>
      </c>
      <c r="R1271" s="417">
        <f t="shared" si="1584"/>
        <v>0</v>
      </c>
      <c r="S1271" s="417">
        <f t="shared" ref="S1271" si="1646">J1271-J1270</f>
        <v>0</v>
      </c>
      <c r="T1271" s="417">
        <f t="shared" ref="T1271:U1271" si="1647">Q1271-Q1270</f>
        <v>0</v>
      </c>
      <c r="U1271" s="417">
        <f t="shared" si="1647"/>
        <v>0</v>
      </c>
      <c r="V1271" s="414"/>
      <c r="W1271" s="619" t="str">
        <f t="shared" si="1514"/>
        <v/>
      </c>
    </row>
    <row r="1272" spans="1:25" s="401" customFormat="1" ht="24" hidden="1" customHeight="1">
      <c r="A1272" s="366" t="s">
        <v>2055</v>
      </c>
      <c r="B1272" s="408" t="s">
        <v>0</v>
      </c>
      <c r="C1272" s="632" t="s">
        <v>621</v>
      </c>
      <c r="D1272" s="633" t="s">
        <v>2797</v>
      </c>
      <c r="E1272" s="633" t="s">
        <v>308</v>
      </c>
      <c r="F1272" s="410">
        <v>0</v>
      </c>
      <c r="G1272" s="410">
        <f>[5]내역서!F1272</f>
        <v>1</v>
      </c>
      <c r="H1272" s="716"/>
      <c r="I1272" s="410"/>
      <c r="J1272" s="411">
        <f>내역서!F1276</f>
        <v>0</v>
      </c>
      <c r="K1272" s="411">
        <v>0</v>
      </c>
      <c r="L1272" s="412">
        <f>INT($J1272*K1272)</f>
        <v>0</v>
      </c>
      <c r="M1272" s="411">
        <v>0</v>
      </c>
      <c r="N1272" s="412">
        <f>INT($J1272*M1272)</f>
        <v>0</v>
      </c>
      <c r="O1272" s="411">
        <v>25623916</v>
      </c>
      <c r="P1272" s="412">
        <f>INT($J1272*O1272)</f>
        <v>0</v>
      </c>
      <c r="Q1272" s="411">
        <f>+K1272+M1272+O1272</f>
        <v>25623916</v>
      </c>
      <c r="R1272" s="412">
        <f>L1272+N1272+P1272</f>
        <v>0</v>
      </c>
      <c r="S1272" s="412"/>
      <c r="T1272" s="412"/>
      <c r="U1272" s="412"/>
      <c r="V1272" s="628" t="s">
        <v>2081</v>
      </c>
      <c r="W1272" s="617" t="str">
        <f>+IF(J1272&lt;0,"ng","")</f>
        <v/>
      </c>
    </row>
    <row r="1273" spans="1:25" ht="24" hidden="1" customHeight="1">
      <c r="A1273" s="372" t="s">
        <v>5852</v>
      </c>
      <c r="B1273" s="413" t="s">
        <v>0</v>
      </c>
      <c r="C1273" s="634" t="s">
        <v>621</v>
      </c>
      <c r="D1273" s="635" t="s">
        <v>5853</v>
      </c>
      <c r="E1273" s="635" t="s">
        <v>5854</v>
      </c>
      <c r="F1273" s="415">
        <v>0</v>
      </c>
      <c r="G1273" s="415">
        <f>[5]내역서!F1273</f>
        <v>1</v>
      </c>
      <c r="H1273" s="717"/>
      <c r="I1273" s="415"/>
      <c r="J1273" s="416">
        <f>내역서!F1277</f>
        <v>0</v>
      </c>
      <c r="K1273" s="416">
        <v>0</v>
      </c>
      <c r="L1273" s="417">
        <f t="shared" si="1637"/>
        <v>0</v>
      </c>
      <c r="M1273" s="416">
        <v>0</v>
      </c>
      <c r="N1273" s="417">
        <f t="shared" si="1638"/>
        <v>0</v>
      </c>
      <c r="O1273" s="416">
        <v>25623916</v>
      </c>
      <c r="P1273" s="417">
        <f t="shared" si="1639"/>
        <v>0</v>
      </c>
      <c r="Q1273" s="416">
        <f t="shared" si="1577"/>
        <v>25623916</v>
      </c>
      <c r="R1273" s="417">
        <f t="shared" si="1584"/>
        <v>0</v>
      </c>
      <c r="S1273" s="417">
        <f t="shared" ref="S1273" si="1648">J1273-J1272</f>
        <v>0</v>
      </c>
      <c r="T1273" s="417">
        <f t="shared" ref="T1273:U1273" si="1649">Q1273-Q1272</f>
        <v>0</v>
      </c>
      <c r="U1273" s="417">
        <f t="shared" si="1649"/>
        <v>0</v>
      </c>
      <c r="V1273" s="629" t="s">
        <v>5855</v>
      </c>
      <c r="W1273" s="619" t="str">
        <f t="shared" si="1514"/>
        <v/>
      </c>
    </row>
    <row r="1274" spans="1:25" s="401" customFormat="1" ht="24" hidden="1" customHeight="1">
      <c r="A1274" s="366" t="s">
        <v>2055</v>
      </c>
      <c r="B1274" s="408" t="s">
        <v>0</v>
      </c>
      <c r="C1274" s="632" t="s">
        <v>2802</v>
      </c>
      <c r="D1274" s="633" t="s">
        <v>0</v>
      </c>
      <c r="E1274" s="633" t="s">
        <v>308</v>
      </c>
      <c r="F1274" s="410">
        <v>0</v>
      </c>
      <c r="G1274" s="410">
        <f>[5]내역서!F1274</f>
        <v>1</v>
      </c>
      <c r="H1274" s="716"/>
      <c r="I1274" s="410"/>
      <c r="J1274" s="411">
        <f>내역서!F1278</f>
        <v>0</v>
      </c>
      <c r="K1274" s="411">
        <v>0</v>
      </c>
      <c r="L1274" s="412">
        <f>INT($J1274*K1274)</f>
        <v>0</v>
      </c>
      <c r="M1274" s="411">
        <v>0</v>
      </c>
      <c r="N1274" s="412">
        <f>INT($J1274*M1274)</f>
        <v>0</v>
      </c>
      <c r="O1274" s="411">
        <v>3772000</v>
      </c>
      <c r="P1274" s="412">
        <f>INT($J1274*O1274)</f>
        <v>0</v>
      </c>
      <c r="Q1274" s="411">
        <f>+K1274+M1274+O1274</f>
        <v>3772000</v>
      </c>
      <c r="R1274" s="412">
        <f>L1274+N1274+P1274</f>
        <v>0</v>
      </c>
      <c r="S1274" s="412"/>
      <c r="T1274" s="412"/>
      <c r="U1274" s="412"/>
      <c r="V1274" s="628" t="s">
        <v>2081</v>
      </c>
      <c r="W1274" s="617" t="str">
        <f>+IF(J1274&lt;0,"ng","")</f>
        <v/>
      </c>
    </row>
    <row r="1275" spans="1:25" ht="24" hidden="1" customHeight="1">
      <c r="A1275" s="372" t="s">
        <v>2072</v>
      </c>
      <c r="B1275" s="413" t="s">
        <v>0</v>
      </c>
      <c r="C1275" s="634" t="s">
        <v>629</v>
      </c>
      <c r="D1275" s="635"/>
      <c r="E1275" s="635" t="s">
        <v>575</v>
      </c>
      <c r="F1275" s="415">
        <v>0</v>
      </c>
      <c r="G1275" s="415">
        <f>[5]내역서!F1275</f>
        <v>1</v>
      </c>
      <c r="H1275" s="717"/>
      <c r="I1275" s="415"/>
      <c r="J1275" s="416">
        <f>내역서!F1279</f>
        <v>0</v>
      </c>
      <c r="K1275" s="416">
        <v>0</v>
      </c>
      <c r="L1275" s="417">
        <f t="shared" si="1637"/>
        <v>0</v>
      </c>
      <c r="M1275" s="416">
        <v>0</v>
      </c>
      <c r="N1275" s="417">
        <f t="shared" si="1638"/>
        <v>0</v>
      </c>
      <c r="O1275" s="416">
        <v>3772000</v>
      </c>
      <c r="P1275" s="417">
        <f t="shared" si="1639"/>
        <v>0</v>
      </c>
      <c r="Q1275" s="416">
        <f t="shared" si="1577"/>
        <v>3772000</v>
      </c>
      <c r="R1275" s="417">
        <f t="shared" si="1584"/>
        <v>0</v>
      </c>
      <c r="S1275" s="417">
        <f t="shared" ref="S1275" si="1650">J1275-J1274</f>
        <v>0</v>
      </c>
      <c r="T1275" s="417">
        <f t="shared" ref="T1275:U1275" si="1651">Q1275-Q1274</f>
        <v>0</v>
      </c>
      <c r="U1275" s="417">
        <f t="shared" si="1651"/>
        <v>0</v>
      </c>
      <c r="V1275" s="629" t="s">
        <v>4302</v>
      </c>
      <c r="W1275" s="619" t="str">
        <f t="shared" si="1514"/>
        <v/>
      </c>
    </row>
    <row r="1276" spans="1:25" s="477" customFormat="1" ht="24" hidden="1" customHeight="1">
      <c r="A1276" s="366" t="s">
        <v>4568</v>
      </c>
      <c r="B1276" s="472" t="s">
        <v>2056</v>
      </c>
      <c r="C1276" s="472" t="s">
        <v>2057</v>
      </c>
      <c r="D1276" s="472" t="s">
        <v>0</v>
      </c>
      <c r="E1276" s="473" t="s">
        <v>0</v>
      </c>
      <c r="F1276" s="474">
        <v>0</v>
      </c>
      <c r="G1276" s="474">
        <f>[5]내역서!F1276</f>
        <v>0</v>
      </c>
      <c r="H1276" s="474">
        <v>0</v>
      </c>
      <c r="I1276" s="474"/>
      <c r="J1276" s="474">
        <f>내역서!F1280</f>
        <v>0</v>
      </c>
      <c r="K1276" s="474">
        <v>0</v>
      </c>
      <c r="L1276" s="474">
        <f>L1278+L1558+L1812+L2014</f>
        <v>0</v>
      </c>
      <c r="M1276" s="474">
        <v>0</v>
      </c>
      <c r="N1276" s="474">
        <f>N1278+N1558+N1812+N2014</f>
        <v>0</v>
      </c>
      <c r="O1276" s="474">
        <v>0</v>
      </c>
      <c r="P1276" s="474">
        <f>P1278+P1558+P1812+P2014</f>
        <v>0</v>
      </c>
      <c r="Q1276" s="475">
        <v>0</v>
      </c>
      <c r="R1276" s="474">
        <f>L1276+N1276+P1276</f>
        <v>0</v>
      </c>
      <c r="S1276" s="474"/>
      <c r="T1276" s="474"/>
      <c r="U1276" s="474"/>
      <c r="V1276" s="473" t="s">
        <v>0</v>
      </c>
      <c r="W1276" s="617" t="str">
        <f>+IF(J1276&lt;0,"ng","")</f>
        <v/>
      </c>
    </row>
    <row r="1277" spans="1:25" s="76" customFormat="1" ht="24" hidden="1" customHeight="1">
      <c r="A1277" s="372" t="s">
        <v>2072</v>
      </c>
      <c r="B1277" s="391" t="s">
        <v>5856</v>
      </c>
      <c r="C1277" s="391" t="s">
        <v>5857</v>
      </c>
      <c r="D1277" s="391" t="s">
        <v>0</v>
      </c>
      <c r="E1277" s="392" t="s">
        <v>0</v>
      </c>
      <c r="F1277" s="393">
        <v>0</v>
      </c>
      <c r="G1277" s="393">
        <f>[5]내역서!F1277</f>
        <v>0</v>
      </c>
      <c r="H1277" s="393">
        <v>0</v>
      </c>
      <c r="I1277" s="393"/>
      <c r="J1277" s="393">
        <f>내역서!F1281</f>
        <v>0</v>
      </c>
      <c r="K1277" s="393">
        <v>0</v>
      </c>
      <c r="L1277" s="393">
        <f>L1279+L1559+L1813+L2015</f>
        <v>0</v>
      </c>
      <c r="M1277" s="393">
        <v>0</v>
      </c>
      <c r="N1277" s="393">
        <f>N1279+N1559+N1813+N2015</f>
        <v>0</v>
      </c>
      <c r="O1277" s="393">
        <v>0</v>
      </c>
      <c r="P1277" s="393">
        <f>P1279+P1559+P1813+P2015</f>
        <v>0</v>
      </c>
      <c r="Q1277" s="394">
        <v>0</v>
      </c>
      <c r="R1277" s="393">
        <f t="shared" si="1584"/>
        <v>0</v>
      </c>
      <c r="S1277" s="393">
        <f t="shared" ref="S1277" si="1652">J1277-J1276</f>
        <v>0</v>
      </c>
      <c r="T1277" s="393">
        <f t="shared" ref="T1277:U1277" si="1653">Q1277-Q1276</f>
        <v>0</v>
      </c>
      <c r="U1277" s="393">
        <f t="shared" si="1653"/>
        <v>0</v>
      </c>
      <c r="V1277" s="392"/>
      <c r="W1277" s="619" t="str">
        <f t="shared" si="1514"/>
        <v/>
      </c>
    </row>
    <row r="1278" spans="1:25" s="371" customFormat="1" ht="24" hidden="1" customHeight="1">
      <c r="A1278" s="366" t="s">
        <v>2055</v>
      </c>
      <c r="B1278" s="395" t="s">
        <v>1</v>
      </c>
      <c r="C1278" s="395" t="s">
        <v>2806</v>
      </c>
      <c r="D1278" s="395" t="s">
        <v>0</v>
      </c>
      <c r="E1278" s="396" t="s">
        <v>0</v>
      </c>
      <c r="F1278" s="397">
        <v>0</v>
      </c>
      <c r="G1278" s="397">
        <f>[5]내역서!F1278</f>
        <v>0</v>
      </c>
      <c r="H1278" s="397">
        <v>0</v>
      </c>
      <c r="I1278" s="397"/>
      <c r="J1278" s="397">
        <f>내역서!F1282</f>
        <v>0</v>
      </c>
      <c r="K1278" s="398">
        <v>0</v>
      </c>
      <c r="L1278" s="397">
        <f>L1280+L1306+L1318+L1360+L1376+L1392+L1418+L1432+L1462+L1470+L1512+L1522+L1540+L1546+L1554</f>
        <v>0</v>
      </c>
      <c r="M1278" s="398">
        <v>0</v>
      </c>
      <c r="N1278" s="397">
        <f>N1280+N1306+N1318+N1360+N1376+N1392+N1418+N1432+N1462+N1470+N1512+N1522+N1540+N1546+N1554</f>
        <v>0</v>
      </c>
      <c r="O1278" s="398">
        <v>0</v>
      </c>
      <c r="P1278" s="397">
        <f>P1280+P1306+P1318+P1360+P1376+P1392+P1418+P1432+P1462+P1470+P1512+P1522+P1540+P1546+P1554</f>
        <v>0</v>
      </c>
      <c r="Q1278" s="399">
        <v>0</v>
      </c>
      <c r="R1278" s="397">
        <f>L1278+N1278+P1278</f>
        <v>0</v>
      </c>
      <c r="S1278" s="397"/>
      <c r="T1278" s="397"/>
      <c r="U1278" s="397"/>
      <c r="V1278" s="396" t="s">
        <v>0</v>
      </c>
      <c r="W1278" s="617" t="str">
        <f>+IF(J1278&lt;0,"ng","")</f>
        <v/>
      </c>
    </row>
    <row r="1279" spans="1:25" s="75" customFormat="1" ht="24" hidden="1" customHeight="1">
      <c r="A1279" s="372" t="s">
        <v>5763</v>
      </c>
      <c r="B1279" s="402" t="s">
        <v>5858</v>
      </c>
      <c r="C1279" s="402" t="s">
        <v>5859</v>
      </c>
      <c r="D1279" s="402" t="s">
        <v>0</v>
      </c>
      <c r="E1279" s="403" t="s">
        <v>0</v>
      </c>
      <c r="F1279" s="404">
        <v>0</v>
      </c>
      <c r="G1279" s="404">
        <f>[5]내역서!F1279</f>
        <v>0</v>
      </c>
      <c r="H1279" s="404">
        <v>0</v>
      </c>
      <c r="I1279" s="404"/>
      <c r="J1279" s="404">
        <f>내역서!F1283</f>
        <v>0</v>
      </c>
      <c r="K1279" s="405">
        <v>0</v>
      </c>
      <c r="L1279" s="404">
        <f>L1281+L1307+L1319+L1361+L1377+L1393+L1419+L1433+L1463+L1471+L1513+L1523+L1541+L1547+L1555</f>
        <v>0</v>
      </c>
      <c r="M1279" s="405">
        <v>0</v>
      </c>
      <c r="N1279" s="404">
        <f>N1281+N1307+N1319+N1361+N1377+N1393+N1419+N1433+N1463+N1471+N1513+N1523+N1541+N1547+N1555</f>
        <v>0</v>
      </c>
      <c r="O1279" s="405">
        <v>0</v>
      </c>
      <c r="P1279" s="404">
        <f>P1281+P1307+P1319+P1361+P1377+P1393+P1419+P1433+P1463+P1471+P1513+P1523+P1541+P1547+P1555</f>
        <v>0</v>
      </c>
      <c r="Q1279" s="406">
        <v>0</v>
      </c>
      <c r="R1279" s="404">
        <f t="shared" si="1584"/>
        <v>0</v>
      </c>
      <c r="S1279" s="404">
        <f t="shared" ref="S1279" si="1654">J1279-J1278</f>
        <v>0</v>
      </c>
      <c r="T1279" s="404">
        <f t="shared" ref="T1279:U1279" si="1655">Q1279-Q1278</f>
        <v>0</v>
      </c>
      <c r="U1279" s="404">
        <f t="shared" si="1655"/>
        <v>0</v>
      </c>
      <c r="V1279" s="403"/>
      <c r="W1279" s="619" t="str">
        <f t="shared" si="1514"/>
        <v/>
      </c>
    </row>
    <row r="1280" spans="1:25" s="371" customFormat="1" ht="24" hidden="1" customHeight="1">
      <c r="A1280" s="366" t="s">
        <v>5762</v>
      </c>
      <c r="B1280" s="436" t="s">
        <v>2809</v>
      </c>
      <c r="C1280" s="436" t="s">
        <v>2810</v>
      </c>
      <c r="D1280" s="436" t="s">
        <v>0</v>
      </c>
      <c r="E1280" s="437" t="s">
        <v>0</v>
      </c>
      <c r="F1280" s="438">
        <v>0</v>
      </c>
      <c r="G1280" s="438">
        <f>[5]내역서!F1280</f>
        <v>0</v>
      </c>
      <c r="H1280" s="438">
        <v>0</v>
      </c>
      <c r="I1280" s="438"/>
      <c r="J1280" s="438">
        <f>내역서!F1284</f>
        <v>0</v>
      </c>
      <c r="K1280" s="439">
        <v>0</v>
      </c>
      <c r="L1280" s="438">
        <f>SUMIF($A$1282:$A$1305,"당초",L$1282:L$1305)</f>
        <v>0</v>
      </c>
      <c r="M1280" s="439">
        <v>0</v>
      </c>
      <c r="N1280" s="438">
        <f>SUMIF($A$1282:$A$1305,"당초",N$1282:N$1305)</f>
        <v>0</v>
      </c>
      <c r="O1280" s="439">
        <v>0</v>
      </c>
      <c r="P1280" s="438">
        <f>SUMIF($A$1282:$A$1305,"당초",P$1282:P$1305)</f>
        <v>0</v>
      </c>
      <c r="Q1280" s="440">
        <v>0</v>
      </c>
      <c r="R1280" s="438">
        <f>L1280+N1280+P1280</f>
        <v>0</v>
      </c>
      <c r="S1280" s="438"/>
      <c r="T1280" s="438"/>
      <c r="U1280" s="438"/>
      <c r="V1280" s="437" t="s">
        <v>0</v>
      </c>
      <c r="W1280" s="617" t="str">
        <f>+IF(J1280&lt;0,"ng","")</f>
        <v/>
      </c>
    </row>
    <row r="1281" spans="1:23" s="75" customFormat="1" ht="24" hidden="1" customHeight="1">
      <c r="A1281" s="372" t="s">
        <v>5860</v>
      </c>
      <c r="B1281" s="442" t="s">
        <v>5861</v>
      </c>
      <c r="C1281" s="442" t="s">
        <v>1145</v>
      </c>
      <c r="D1281" s="442" t="s">
        <v>0</v>
      </c>
      <c r="E1281" s="443" t="s">
        <v>0</v>
      </c>
      <c r="F1281" s="444">
        <v>0</v>
      </c>
      <c r="G1281" s="444">
        <f>[5]내역서!F1281</f>
        <v>0</v>
      </c>
      <c r="H1281" s="444">
        <v>0</v>
      </c>
      <c r="I1281" s="444"/>
      <c r="J1281" s="444">
        <f>내역서!F1285</f>
        <v>0</v>
      </c>
      <c r="K1281" s="445">
        <v>0</v>
      </c>
      <c r="L1281" s="444">
        <f>SUMIF($A$1282:$A$1305,"변경",L$1282:L$1305)</f>
        <v>0</v>
      </c>
      <c r="M1281" s="445">
        <v>0</v>
      </c>
      <c r="N1281" s="444">
        <f>SUMIF($A$1282:$A$1305,"변경",N$1282:N$1305)</f>
        <v>0</v>
      </c>
      <c r="O1281" s="445">
        <v>0</v>
      </c>
      <c r="P1281" s="444">
        <f>SUMIF($A$1282:$A$1305,"변경",P$1282:P$1305)</f>
        <v>0</v>
      </c>
      <c r="Q1281" s="446">
        <v>0</v>
      </c>
      <c r="R1281" s="444">
        <f t="shared" si="1584"/>
        <v>0</v>
      </c>
      <c r="S1281" s="444">
        <f t="shared" ref="S1281" si="1656">J1281-J1280</f>
        <v>0</v>
      </c>
      <c r="T1281" s="444">
        <f t="shared" ref="T1281:U1281" si="1657">Q1281-Q1280</f>
        <v>0</v>
      </c>
      <c r="U1281" s="444">
        <f t="shared" si="1657"/>
        <v>0</v>
      </c>
      <c r="V1281" s="443"/>
      <c r="W1281" s="619" t="str">
        <f t="shared" si="1514"/>
        <v/>
      </c>
    </row>
    <row r="1282" spans="1:23" s="371" customFormat="1" ht="24" hidden="1" customHeight="1">
      <c r="A1282" s="366" t="s">
        <v>4295</v>
      </c>
      <c r="B1282" s="418" t="s">
        <v>0</v>
      </c>
      <c r="C1282" s="418" t="s">
        <v>2811</v>
      </c>
      <c r="D1282" s="418" t="s">
        <v>2812</v>
      </c>
      <c r="E1282" s="419" t="s">
        <v>307</v>
      </c>
      <c r="F1282" s="411">
        <f>G1282</f>
        <v>20</v>
      </c>
      <c r="G1282" s="411">
        <f>[5]내역서!F1282</f>
        <v>20</v>
      </c>
      <c r="H1282" s="620">
        <v>20</v>
      </c>
      <c r="I1282" s="410">
        <f>G1282-H1282</f>
        <v>0</v>
      </c>
      <c r="J1282" s="411">
        <f>내역서!F1286</f>
        <v>0</v>
      </c>
      <c r="K1282" s="411">
        <v>29839.3</v>
      </c>
      <c r="L1282" s="412">
        <f>INT($J1282*K1282)</f>
        <v>0</v>
      </c>
      <c r="M1282" s="411">
        <v>119352.9</v>
      </c>
      <c r="N1282" s="412">
        <f>INT($J1282*M1282)</f>
        <v>0</v>
      </c>
      <c r="O1282" s="411">
        <v>0</v>
      </c>
      <c r="P1282" s="412">
        <f>INT($J1282*O1282)</f>
        <v>0</v>
      </c>
      <c r="Q1282" s="412">
        <f>+K1282+M1282+O1282</f>
        <v>149192.19999999998</v>
      </c>
      <c r="R1282" s="412">
        <f>L1282+N1282+P1282</f>
        <v>0</v>
      </c>
      <c r="S1282" s="412"/>
      <c r="T1282" s="412"/>
      <c r="U1282" s="412"/>
      <c r="V1282" s="419" t="s">
        <v>0</v>
      </c>
      <c r="W1282" s="617" t="str">
        <f>+IF(J1282&lt;0,"ng","")</f>
        <v/>
      </c>
    </row>
    <row r="1283" spans="1:23" s="75" customFormat="1" ht="24" hidden="1" customHeight="1">
      <c r="A1283" s="372" t="s">
        <v>5862</v>
      </c>
      <c r="B1283" s="421" t="s">
        <v>0</v>
      </c>
      <c r="C1283" s="421" t="s">
        <v>1146</v>
      </c>
      <c r="D1283" s="421" t="s">
        <v>1147</v>
      </c>
      <c r="E1283" s="422" t="s">
        <v>775</v>
      </c>
      <c r="F1283" s="416">
        <f t="shared" ref="F1283:F1295" si="1658">G1283</f>
        <v>20</v>
      </c>
      <c r="G1283" s="416">
        <f>[5]내역서!F1283</f>
        <v>20</v>
      </c>
      <c r="H1283" s="621">
        <v>20</v>
      </c>
      <c r="I1283" s="415">
        <f t="shared" ref="I1283" si="1659">G1283-H1283</f>
        <v>0</v>
      </c>
      <c r="J1283" s="416">
        <f>내역서!F1287</f>
        <v>0</v>
      </c>
      <c r="K1283" s="416">
        <v>29839.3</v>
      </c>
      <c r="L1283" s="417">
        <f t="shared" ref="L1283:L1305" si="1660">INT($J1283*K1283)</f>
        <v>0</v>
      </c>
      <c r="M1283" s="416">
        <v>119352.9</v>
      </c>
      <c r="N1283" s="417">
        <f t="shared" ref="N1283:N1305" si="1661">INT($J1283*M1283)</f>
        <v>0</v>
      </c>
      <c r="O1283" s="416">
        <v>0</v>
      </c>
      <c r="P1283" s="417">
        <f t="shared" ref="P1283:P1305" si="1662">INT($J1283*O1283)</f>
        <v>0</v>
      </c>
      <c r="Q1283" s="417">
        <f t="shared" ref="Q1283:Q1305" si="1663">+K1283+M1283+O1283</f>
        <v>149192.19999999998</v>
      </c>
      <c r="R1283" s="417">
        <f t="shared" si="1584"/>
        <v>0</v>
      </c>
      <c r="S1283" s="417">
        <f t="shared" ref="S1283" si="1664">J1283-J1282</f>
        <v>0</v>
      </c>
      <c r="T1283" s="417">
        <f t="shared" ref="T1283:U1283" si="1665">Q1283-Q1282</f>
        <v>0</v>
      </c>
      <c r="U1283" s="417">
        <f t="shared" si="1665"/>
        <v>0</v>
      </c>
      <c r="V1283" s="422"/>
      <c r="W1283" s="619" t="str">
        <f t="shared" si="1514"/>
        <v/>
      </c>
    </row>
    <row r="1284" spans="1:23" s="371" customFormat="1" ht="24" hidden="1" customHeight="1">
      <c r="A1284" s="366" t="s">
        <v>2055</v>
      </c>
      <c r="B1284" s="418" t="s">
        <v>0</v>
      </c>
      <c r="C1284" s="418" t="s">
        <v>2815</v>
      </c>
      <c r="D1284" s="418" t="s">
        <v>2816</v>
      </c>
      <c r="E1284" s="419" t="s">
        <v>307</v>
      </c>
      <c r="F1284" s="411">
        <f>G1284</f>
        <v>4</v>
      </c>
      <c r="G1284" s="411">
        <f>[5]내역서!F1284</f>
        <v>4</v>
      </c>
      <c r="H1284" s="620">
        <v>4</v>
      </c>
      <c r="I1284" s="410">
        <f>G1284-H1284</f>
        <v>0</v>
      </c>
      <c r="J1284" s="411">
        <f>내역서!F1288</f>
        <v>0</v>
      </c>
      <c r="K1284" s="411">
        <v>62835.7</v>
      </c>
      <c r="L1284" s="412">
        <f>INT($J1284*K1284)</f>
        <v>0</v>
      </c>
      <c r="M1284" s="411">
        <v>183639.2</v>
      </c>
      <c r="N1284" s="412">
        <f>INT($J1284*M1284)</f>
        <v>0</v>
      </c>
      <c r="O1284" s="411">
        <v>0</v>
      </c>
      <c r="P1284" s="412">
        <f>INT($J1284*O1284)</f>
        <v>0</v>
      </c>
      <c r="Q1284" s="412">
        <f>+K1284+M1284+O1284</f>
        <v>246474.90000000002</v>
      </c>
      <c r="R1284" s="412">
        <f>L1284+N1284+P1284</f>
        <v>0</v>
      </c>
      <c r="S1284" s="412"/>
      <c r="T1284" s="412"/>
      <c r="U1284" s="412"/>
      <c r="V1284" s="419" t="s">
        <v>0</v>
      </c>
      <c r="W1284" s="617" t="str">
        <f>+IF(J1284&lt;0,"ng","")</f>
        <v/>
      </c>
    </row>
    <row r="1285" spans="1:23" s="75" customFormat="1" ht="24" hidden="1" customHeight="1">
      <c r="A1285" s="372" t="s">
        <v>5863</v>
      </c>
      <c r="B1285" s="421" t="s">
        <v>0</v>
      </c>
      <c r="C1285" s="421" t="s">
        <v>1148</v>
      </c>
      <c r="D1285" s="421" t="s">
        <v>1149</v>
      </c>
      <c r="E1285" s="422" t="s">
        <v>775</v>
      </c>
      <c r="F1285" s="416">
        <f t="shared" si="1658"/>
        <v>4</v>
      </c>
      <c r="G1285" s="416">
        <f>[5]내역서!F1285</f>
        <v>4</v>
      </c>
      <c r="H1285" s="621">
        <v>4</v>
      </c>
      <c r="I1285" s="415">
        <f t="shared" ref="I1285:I1295" si="1666">G1285-H1285</f>
        <v>0</v>
      </c>
      <c r="J1285" s="416">
        <f>내역서!F1289</f>
        <v>0</v>
      </c>
      <c r="K1285" s="416">
        <v>62835.7</v>
      </c>
      <c r="L1285" s="417">
        <f t="shared" si="1660"/>
        <v>0</v>
      </c>
      <c r="M1285" s="416">
        <v>183639.2</v>
      </c>
      <c r="N1285" s="417">
        <f t="shared" si="1661"/>
        <v>0</v>
      </c>
      <c r="O1285" s="416">
        <v>0</v>
      </c>
      <c r="P1285" s="417">
        <f t="shared" si="1662"/>
        <v>0</v>
      </c>
      <c r="Q1285" s="417">
        <f t="shared" si="1663"/>
        <v>246474.90000000002</v>
      </c>
      <c r="R1285" s="417">
        <f t="shared" si="1584"/>
        <v>0</v>
      </c>
      <c r="S1285" s="417">
        <f t="shared" ref="S1285" si="1667">J1285-J1284</f>
        <v>0</v>
      </c>
      <c r="T1285" s="417">
        <f t="shared" ref="T1285:U1285" si="1668">Q1285-Q1284</f>
        <v>0</v>
      </c>
      <c r="U1285" s="417">
        <f t="shared" si="1668"/>
        <v>0</v>
      </c>
      <c r="V1285" s="422"/>
      <c r="W1285" s="619" t="str">
        <f t="shared" si="1514"/>
        <v/>
      </c>
    </row>
    <row r="1286" spans="1:23" s="371" customFormat="1" ht="24" hidden="1" customHeight="1">
      <c r="A1286" s="366" t="s">
        <v>2055</v>
      </c>
      <c r="B1286" s="418" t="s">
        <v>0</v>
      </c>
      <c r="C1286" s="418" t="s">
        <v>2815</v>
      </c>
      <c r="D1286" s="418" t="s">
        <v>2818</v>
      </c>
      <c r="E1286" s="419" t="s">
        <v>307</v>
      </c>
      <c r="F1286" s="411">
        <f>G1286</f>
        <v>4</v>
      </c>
      <c r="G1286" s="411">
        <f>[5]내역서!F1286</f>
        <v>4</v>
      </c>
      <c r="H1286" s="620">
        <v>4</v>
      </c>
      <c r="I1286" s="410">
        <f>G1286-H1286</f>
        <v>0</v>
      </c>
      <c r="J1286" s="411">
        <f>내역서!F1290</f>
        <v>0</v>
      </c>
      <c r="K1286" s="411">
        <v>75224.7</v>
      </c>
      <c r="L1286" s="412">
        <f>INT($J1286*K1286)</f>
        <v>0</v>
      </c>
      <c r="M1286" s="411">
        <v>229094.39999999999</v>
      </c>
      <c r="N1286" s="412">
        <f>INT($J1286*M1286)</f>
        <v>0</v>
      </c>
      <c r="O1286" s="411">
        <v>0</v>
      </c>
      <c r="P1286" s="412">
        <f>INT($J1286*O1286)</f>
        <v>0</v>
      </c>
      <c r="Q1286" s="412">
        <f>+K1286+M1286+O1286</f>
        <v>304319.09999999998</v>
      </c>
      <c r="R1286" s="412">
        <f>L1286+N1286+P1286</f>
        <v>0</v>
      </c>
      <c r="S1286" s="412"/>
      <c r="T1286" s="412"/>
      <c r="U1286" s="412"/>
      <c r="V1286" s="419" t="s">
        <v>0</v>
      </c>
      <c r="W1286" s="617" t="str">
        <f>+IF(J1286&lt;0,"ng","")</f>
        <v/>
      </c>
    </row>
    <row r="1287" spans="1:23" s="75" customFormat="1" ht="24" hidden="1" customHeight="1">
      <c r="A1287" s="372" t="s">
        <v>2072</v>
      </c>
      <c r="B1287" s="421" t="s">
        <v>0</v>
      </c>
      <c r="C1287" s="421" t="s">
        <v>1148</v>
      </c>
      <c r="D1287" s="421" t="s">
        <v>1150</v>
      </c>
      <c r="E1287" s="422" t="s">
        <v>775</v>
      </c>
      <c r="F1287" s="416">
        <f t="shared" si="1658"/>
        <v>4</v>
      </c>
      <c r="G1287" s="416">
        <f>[5]내역서!F1287</f>
        <v>4</v>
      </c>
      <c r="H1287" s="621">
        <v>4</v>
      </c>
      <c r="I1287" s="415">
        <f t="shared" si="1666"/>
        <v>0</v>
      </c>
      <c r="J1287" s="416">
        <f>내역서!F1291</f>
        <v>0</v>
      </c>
      <c r="K1287" s="416">
        <v>75224.7</v>
      </c>
      <c r="L1287" s="417">
        <f t="shared" si="1660"/>
        <v>0</v>
      </c>
      <c r="M1287" s="416">
        <v>229094.39999999999</v>
      </c>
      <c r="N1287" s="417">
        <f t="shared" si="1661"/>
        <v>0</v>
      </c>
      <c r="O1287" s="416">
        <v>0</v>
      </c>
      <c r="P1287" s="417">
        <f t="shared" si="1662"/>
        <v>0</v>
      </c>
      <c r="Q1287" s="417">
        <f t="shared" si="1663"/>
        <v>304319.09999999998</v>
      </c>
      <c r="R1287" s="417">
        <f t="shared" si="1584"/>
        <v>0</v>
      </c>
      <c r="S1287" s="417">
        <f t="shared" ref="S1287" si="1669">J1287-J1286</f>
        <v>0</v>
      </c>
      <c r="T1287" s="417">
        <f t="shared" ref="T1287:U1287" si="1670">Q1287-Q1286</f>
        <v>0</v>
      </c>
      <c r="U1287" s="417">
        <f t="shared" si="1670"/>
        <v>0</v>
      </c>
      <c r="V1287" s="422"/>
      <c r="W1287" s="619" t="str">
        <f t="shared" si="1514"/>
        <v/>
      </c>
    </row>
    <row r="1288" spans="1:23" s="371" customFormat="1" ht="24" hidden="1" customHeight="1">
      <c r="A1288" s="366" t="s">
        <v>4295</v>
      </c>
      <c r="B1288" s="418" t="s">
        <v>0</v>
      </c>
      <c r="C1288" s="418" t="s">
        <v>2819</v>
      </c>
      <c r="D1288" s="418" t="s">
        <v>2820</v>
      </c>
      <c r="E1288" s="419" t="s">
        <v>16</v>
      </c>
      <c r="F1288" s="411">
        <f>G1288</f>
        <v>2559</v>
      </c>
      <c r="G1288" s="411">
        <f>[5]내역서!F1288</f>
        <v>2559</v>
      </c>
      <c r="H1288" s="620">
        <v>2559</v>
      </c>
      <c r="I1288" s="410">
        <f>G1288-H1288</f>
        <v>0</v>
      </c>
      <c r="J1288" s="411">
        <f>내역서!F1292</f>
        <v>0</v>
      </c>
      <c r="K1288" s="411">
        <v>4864</v>
      </c>
      <c r="L1288" s="412">
        <f>INT($J1288*K1288)</f>
        <v>0</v>
      </c>
      <c r="M1288" s="411">
        <v>9354.4</v>
      </c>
      <c r="N1288" s="412">
        <f>INT($J1288*M1288)</f>
        <v>0</v>
      </c>
      <c r="O1288" s="411">
        <v>0</v>
      </c>
      <c r="P1288" s="412">
        <f>INT($J1288*O1288)</f>
        <v>0</v>
      </c>
      <c r="Q1288" s="412">
        <f>+K1288+M1288+O1288</f>
        <v>14218.4</v>
      </c>
      <c r="R1288" s="412">
        <f>L1288+N1288+P1288</f>
        <v>0</v>
      </c>
      <c r="S1288" s="412"/>
      <c r="T1288" s="412"/>
      <c r="U1288" s="412"/>
      <c r="V1288" s="419" t="s">
        <v>0</v>
      </c>
      <c r="W1288" s="617" t="str">
        <f>+IF(J1288&lt;0,"ng","")</f>
        <v/>
      </c>
    </row>
    <row r="1289" spans="1:23" s="75" customFormat="1" ht="24" hidden="1" customHeight="1">
      <c r="A1289" s="372" t="s">
        <v>4298</v>
      </c>
      <c r="B1289" s="421" t="s">
        <v>0</v>
      </c>
      <c r="C1289" s="421" t="s">
        <v>1151</v>
      </c>
      <c r="D1289" s="421" t="s">
        <v>1152</v>
      </c>
      <c r="E1289" s="422" t="s">
        <v>16</v>
      </c>
      <c r="F1289" s="416">
        <f t="shared" si="1658"/>
        <v>2559</v>
      </c>
      <c r="G1289" s="416">
        <f>[5]내역서!F1289</f>
        <v>2559</v>
      </c>
      <c r="H1289" s="621">
        <v>2559</v>
      </c>
      <c r="I1289" s="415">
        <f t="shared" si="1666"/>
        <v>0</v>
      </c>
      <c r="J1289" s="416">
        <f>내역서!F1293</f>
        <v>0</v>
      </c>
      <c r="K1289" s="416">
        <v>4864</v>
      </c>
      <c r="L1289" s="417">
        <f t="shared" si="1660"/>
        <v>0</v>
      </c>
      <c r="M1289" s="416">
        <v>9354.4</v>
      </c>
      <c r="N1289" s="417">
        <f t="shared" si="1661"/>
        <v>0</v>
      </c>
      <c r="O1289" s="416">
        <v>0</v>
      </c>
      <c r="P1289" s="417">
        <f t="shared" si="1662"/>
        <v>0</v>
      </c>
      <c r="Q1289" s="417">
        <f t="shared" si="1663"/>
        <v>14218.4</v>
      </c>
      <c r="R1289" s="417">
        <f t="shared" si="1584"/>
        <v>0</v>
      </c>
      <c r="S1289" s="417">
        <f t="shared" ref="S1289" si="1671">J1289-J1288</f>
        <v>0</v>
      </c>
      <c r="T1289" s="417">
        <f t="shared" ref="T1289:U1289" si="1672">Q1289-Q1288</f>
        <v>0</v>
      </c>
      <c r="U1289" s="417">
        <f t="shared" si="1672"/>
        <v>0</v>
      </c>
      <c r="V1289" s="422"/>
      <c r="W1289" s="619" t="str">
        <f t="shared" si="1514"/>
        <v/>
      </c>
    </row>
    <row r="1290" spans="1:23" s="371" customFormat="1" ht="24" hidden="1" customHeight="1">
      <c r="A1290" s="366" t="s">
        <v>5864</v>
      </c>
      <c r="B1290" s="418" t="s">
        <v>0</v>
      </c>
      <c r="C1290" s="418" t="s">
        <v>2822</v>
      </c>
      <c r="D1290" s="418" t="s">
        <v>2820</v>
      </c>
      <c r="E1290" s="419" t="s">
        <v>16</v>
      </c>
      <c r="F1290" s="411">
        <f>G1290</f>
        <v>376</v>
      </c>
      <c r="G1290" s="411">
        <f>[5]내역서!F1290</f>
        <v>376</v>
      </c>
      <c r="H1290" s="620">
        <v>376</v>
      </c>
      <c r="I1290" s="410">
        <f>G1290-H1290</f>
        <v>0</v>
      </c>
      <c r="J1290" s="411">
        <f>내역서!F1294</f>
        <v>0</v>
      </c>
      <c r="K1290" s="411">
        <v>4864</v>
      </c>
      <c r="L1290" s="412">
        <f>INT($J1290*K1290)</f>
        <v>0</v>
      </c>
      <c r="M1290" s="411">
        <v>9354.4</v>
      </c>
      <c r="N1290" s="412">
        <f>INT($J1290*M1290)</f>
        <v>0</v>
      </c>
      <c r="O1290" s="411">
        <v>0</v>
      </c>
      <c r="P1290" s="412">
        <f>INT($J1290*O1290)</f>
        <v>0</v>
      </c>
      <c r="Q1290" s="412">
        <f>+K1290+M1290+O1290</f>
        <v>14218.4</v>
      </c>
      <c r="R1290" s="412">
        <f>L1290+N1290+P1290</f>
        <v>0</v>
      </c>
      <c r="S1290" s="412"/>
      <c r="T1290" s="412"/>
      <c r="U1290" s="412"/>
      <c r="V1290" s="630" t="s">
        <v>2136</v>
      </c>
      <c r="W1290" s="617" t="str">
        <f>+IF(J1290&lt;0,"ng","")</f>
        <v/>
      </c>
    </row>
    <row r="1291" spans="1:23" s="75" customFormat="1" ht="24" hidden="1" customHeight="1">
      <c r="A1291" s="372" t="s">
        <v>5865</v>
      </c>
      <c r="B1291" s="421" t="s">
        <v>0</v>
      </c>
      <c r="C1291" s="421" t="s">
        <v>2822</v>
      </c>
      <c r="D1291" s="421" t="s">
        <v>2820</v>
      </c>
      <c r="E1291" s="422" t="s">
        <v>16</v>
      </c>
      <c r="F1291" s="416">
        <f t="shared" si="1658"/>
        <v>376</v>
      </c>
      <c r="G1291" s="416">
        <f>[5]내역서!F1291</f>
        <v>376</v>
      </c>
      <c r="H1291" s="621">
        <v>376</v>
      </c>
      <c r="I1291" s="415">
        <f t="shared" ref="I1291" si="1673">G1291-H1291</f>
        <v>0</v>
      </c>
      <c r="J1291" s="416">
        <f>내역서!F1295</f>
        <v>0</v>
      </c>
      <c r="K1291" s="416">
        <v>4864</v>
      </c>
      <c r="L1291" s="417">
        <f t="shared" ref="L1291" si="1674">INT($J1291*K1291)</f>
        <v>0</v>
      </c>
      <c r="M1291" s="416">
        <v>9354.4</v>
      </c>
      <c r="N1291" s="417">
        <f t="shared" ref="N1291" si="1675">INT($J1291*M1291)</f>
        <v>0</v>
      </c>
      <c r="O1291" s="416">
        <v>0</v>
      </c>
      <c r="P1291" s="417">
        <f t="shared" ref="P1291" si="1676">INT($J1291*O1291)</f>
        <v>0</v>
      </c>
      <c r="Q1291" s="417">
        <f t="shared" ref="Q1291" si="1677">+K1291+M1291+O1291</f>
        <v>14218.4</v>
      </c>
      <c r="R1291" s="417">
        <f t="shared" ref="R1291" si="1678">L1291+N1291+P1291</f>
        <v>0</v>
      </c>
      <c r="S1291" s="417">
        <f t="shared" ref="S1291" si="1679">J1291-J1290</f>
        <v>0</v>
      </c>
      <c r="T1291" s="417">
        <f t="shared" ref="T1291:U1291" si="1680">Q1291-Q1290</f>
        <v>0</v>
      </c>
      <c r="U1291" s="417">
        <f t="shared" si="1680"/>
        <v>0</v>
      </c>
      <c r="V1291" s="631" t="s">
        <v>5866</v>
      </c>
      <c r="W1291" s="619" t="str">
        <f t="shared" si="1514"/>
        <v/>
      </c>
    </row>
    <row r="1292" spans="1:23" s="371" customFormat="1" ht="24" hidden="1" customHeight="1">
      <c r="A1292" s="366" t="s">
        <v>5762</v>
      </c>
      <c r="B1292" s="418" t="s">
        <v>0</v>
      </c>
      <c r="C1292" s="418" t="s">
        <v>2822</v>
      </c>
      <c r="D1292" s="418" t="s">
        <v>2828</v>
      </c>
      <c r="E1292" s="419" t="s">
        <v>16</v>
      </c>
      <c r="F1292" s="411">
        <f>G1292</f>
        <v>907</v>
      </c>
      <c r="G1292" s="411">
        <f>[5]내역서!F1292</f>
        <v>907</v>
      </c>
      <c r="H1292" s="620">
        <v>907</v>
      </c>
      <c r="I1292" s="410">
        <f>G1292-H1292</f>
        <v>0</v>
      </c>
      <c r="J1292" s="411">
        <f>내역서!F1296</f>
        <v>0</v>
      </c>
      <c r="K1292" s="411">
        <v>5089.3999999999996</v>
      </c>
      <c r="L1292" s="412">
        <f>INT($J1292*K1292)</f>
        <v>0</v>
      </c>
      <c r="M1292" s="411">
        <v>11405.6</v>
      </c>
      <c r="N1292" s="412">
        <f>INT($J1292*M1292)</f>
        <v>0</v>
      </c>
      <c r="O1292" s="411">
        <v>0</v>
      </c>
      <c r="P1292" s="412">
        <f>INT($J1292*O1292)</f>
        <v>0</v>
      </c>
      <c r="Q1292" s="412">
        <f>+K1292+M1292+O1292</f>
        <v>16495</v>
      </c>
      <c r="R1292" s="412">
        <f>L1292+N1292+P1292</f>
        <v>0</v>
      </c>
      <c r="S1292" s="412"/>
      <c r="T1292" s="412"/>
      <c r="U1292" s="412"/>
      <c r="V1292" s="630" t="s">
        <v>2136</v>
      </c>
      <c r="W1292" s="617" t="str">
        <f>+IF(J1292&lt;0,"ng","")</f>
        <v/>
      </c>
    </row>
    <row r="1293" spans="1:23" s="75" customFormat="1" ht="24" hidden="1" customHeight="1">
      <c r="A1293" s="372" t="s">
        <v>5763</v>
      </c>
      <c r="B1293" s="421" t="s">
        <v>0</v>
      </c>
      <c r="C1293" s="421" t="s">
        <v>2822</v>
      </c>
      <c r="D1293" s="421" t="s">
        <v>2828</v>
      </c>
      <c r="E1293" s="422" t="s">
        <v>16</v>
      </c>
      <c r="F1293" s="416">
        <f t="shared" si="1658"/>
        <v>907</v>
      </c>
      <c r="G1293" s="416">
        <f>[5]내역서!F1293</f>
        <v>907</v>
      </c>
      <c r="H1293" s="621">
        <v>907</v>
      </c>
      <c r="I1293" s="415">
        <f t="shared" ref="I1293" si="1681">G1293-H1293</f>
        <v>0</v>
      </c>
      <c r="J1293" s="416">
        <f>내역서!F1297</f>
        <v>0</v>
      </c>
      <c r="K1293" s="416">
        <v>5089.3999999999996</v>
      </c>
      <c r="L1293" s="417">
        <f t="shared" ref="L1293" si="1682">INT($J1293*K1293)</f>
        <v>0</v>
      </c>
      <c r="M1293" s="416">
        <v>11405.6</v>
      </c>
      <c r="N1293" s="417">
        <f t="shared" ref="N1293" si="1683">INT($J1293*M1293)</f>
        <v>0</v>
      </c>
      <c r="O1293" s="416">
        <v>0</v>
      </c>
      <c r="P1293" s="417">
        <f t="shared" ref="P1293" si="1684">INT($J1293*O1293)</f>
        <v>0</v>
      </c>
      <c r="Q1293" s="417">
        <f t="shared" ref="Q1293" si="1685">+K1293+M1293+O1293</f>
        <v>16495</v>
      </c>
      <c r="R1293" s="417">
        <f t="shared" ref="R1293" si="1686">L1293+N1293+P1293</f>
        <v>0</v>
      </c>
      <c r="S1293" s="417">
        <f t="shared" ref="S1293" si="1687">J1293-J1292</f>
        <v>0</v>
      </c>
      <c r="T1293" s="417">
        <f t="shared" ref="T1293:U1293" si="1688">Q1293-Q1292</f>
        <v>0</v>
      </c>
      <c r="U1293" s="417">
        <f t="shared" si="1688"/>
        <v>0</v>
      </c>
      <c r="V1293" s="631" t="s">
        <v>5867</v>
      </c>
      <c r="W1293" s="619" t="str">
        <f t="shared" si="1514"/>
        <v/>
      </c>
    </row>
    <row r="1294" spans="1:23" s="371" customFormat="1" ht="24" hidden="1" customHeight="1">
      <c r="A1294" s="366" t="s">
        <v>5868</v>
      </c>
      <c r="B1294" s="418" t="s">
        <v>0</v>
      </c>
      <c r="C1294" s="418" t="s">
        <v>2159</v>
      </c>
      <c r="D1294" s="418" t="s">
        <v>2829</v>
      </c>
      <c r="E1294" s="419" t="s">
        <v>2830</v>
      </c>
      <c r="F1294" s="411">
        <f>G1294</f>
        <v>10241</v>
      </c>
      <c r="G1294" s="411">
        <f>[5]내역서!F1294</f>
        <v>10241</v>
      </c>
      <c r="H1294" s="620">
        <v>10241</v>
      </c>
      <c r="I1294" s="410">
        <f>G1294-H1294</f>
        <v>0</v>
      </c>
      <c r="J1294" s="411">
        <f>내역서!F1298</f>
        <v>0</v>
      </c>
      <c r="K1294" s="411">
        <v>4685</v>
      </c>
      <c r="L1294" s="412">
        <f>INT($J1294*K1294)</f>
        <v>0</v>
      </c>
      <c r="M1294" s="411">
        <v>17067.7</v>
      </c>
      <c r="N1294" s="412">
        <f>INT($J1294*M1294)</f>
        <v>0</v>
      </c>
      <c r="O1294" s="411">
        <v>710.9</v>
      </c>
      <c r="P1294" s="412">
        <f>INT($J1294*O1294)</f>
        <v>0</v>
      </c>
      <c r="Q1294" s="412">
        <f>+K1294+M1294+O1294</f>
        <v>22463.600000000002</v>
      </c>
      <c r="R1294" s="412">
        <f>L1294+N1294+P1294</f>
        <v>0</v>
      </c>
      <c r="S1294" s="412"/>
      <c r="T1294" s="412"/>
      <c r="U1294" s="412"/>
      <c r="V1294" s="419" t="s">
        <v>0</v>
      </c>
      <c r="W1294" s="617" t="str">
        <f>+IF(J1294&lt;0,"ng","")</f>
        <v/>
      </c>
    </row>
    <row r="1295" spans="1:23" s="75" customFormat="1" ht="24" hidden="1" customHeight="1">
      <c r="A1295" s="372" t="s">
        <v>5869</v>
      </c>
      <c r="B1295" s="421" t="s">
        <v>0</v>
      </c>
      <c r="C1295" s="421" t="s">
        <v>702</v>
      </c>
      <c r="D1295" s="421" t="s">
        <v>1153</v>
      </c>
      <c r="E1295" s="422" t="s">
        <v>1154</v>
      </c>
      <c r="F1295" s="416">
        <f t="shared" si="1658"/>
        <v>10241</v>
      </c>
      <c r="G1295" s="416">
        <f>[5]내역서!F1295</f>
        <v>10241</v>
      </c>
      <c r="H1295" s="621">
        <v>10241</v>
      </c>
      <c r="I1295" s="415">
        <f t="shared" si="1666"/>
        <v>0</v>
      </c>
      <c r="J1295" s="416">
        <f>내역서!F1299</f>
        <v>0</v>
      </c>
      <c r="K1295" s="416">
        <v>4685</v>
      </c>
      <c r="L1295" s="417">
        <f t="shared" si="1660"/>
        <v>0</v>
      </c>
      <c r="M1295" s="416">
        <v>17067.7</v>
      </c>
      <c r="N1295" s="417">
        <f t="shared" si="1661"/>
        <v>0</v>
      </c>
      <c r="O1295" s="416">
        <v>710.9</v>
      </c>
      <c r="P1295" s="417">
        <f t="shared" si="1662"/>
        <v>0</v>
      </c>
      <c r="Q1295" s="417">
        <f t="shared" si="1663"/>
        <v>22463.600000000002</v>
      </c>
      <c r="R1295" s="417">
        <f t="shared" ref="R1295:R1363" si="1689">L1295+N1295+P1295</f>
        <v>0</v>
      </c>
      <c r="S1295" s="417">
        <f t="shared" ref="S1295" si="1690">J1295-J1294</f>
        <v>0</v>
      </c>
      <c r="T1295" s="417">
        <f t="shared" ref="T1295:U1295" si="1691">Q1295-Q1294</f>
        <v>0</v>
      </c>
      <c r="U1295" s="417">
        <f t="shared" si="1691"/>
        <v>0</v>
      </c>
      <c r="V1295" s="422"/>
      <c r="W1295" s="619" t="str">
        <f t="shared" si="1514"/>
        <v/>
      </c>
    </row>
    <row r="1296" spans="1:23" s="371" customFormat="1" ht="24" hidden="1" customHeight="1">
      <c r="A1296" s="366" t="s">
        <v>5762</v>
      </c>
      <c r="B1296" s="418" t="s">
        <v>0</v>
      </c>
      <c r="C1296" s="647" t="str">
        <f>[5]내역서!C1296</f>
        <v>시스템동바리</v>
      </c>
      <c r="D1296" s="647" t="str">
        <f>[5]내역서!D1296</f>
        <v>10-20m이하, 0.6-1.2m</v>
      </c>
      <c r="E1296" s="648" t="str">
        <f>[5]내역서!E1296</f>
        <v>공M3</v>
      </c>
      <c r="F1296" s="411"/>
      <c r="G1296" s="411">
        <f>[5]내역서!F1296</f>
        <v>16774</v>
      </c>
      <c r="H1296" s="716">
        <v>0</v>
      </c>
      <c r="I1296" s="716"/>
      <c r="J1296" s="410">
        <f>내역서!F1300</f>
        <v>0</v>
      </c>
      <c r="K1296" s="411">
        <f>[5]내역서!G1296</f>
        <v>4761.7</v>
      </c>
      <c r="L1296" s="412">
        <f>INT($J1296*K1296)</f>
        <v>0</v>
      </c>
      <c r="M1296" s="411">
        <f>[5]내역서!I1296</f>
        <v>19590.099999999999</v>
      </c>
      <c r="N1296" s="412">
        <f>INT($J1296*M1296)</f>
        <v>0</v>
      </c>
      <c r="O1296" s="411">
        <f>[5]내역서!K1296</f>
        <v>986.1</v>
      </c>
      <c r="P1296" s="412">
        <f>INT($J1296*O1296)</f>
        <v>0</v>
      </c>
      <c r="Q1296" s="412">
        <f>+K1296+M1296+O1296</f>
        <v>25337.899999999998</v>
      </c>
      <c r="R1296" s="412">
        <f>L1296+N1296+P1296</f>
        <v>0</v>
      </c>
      <c r="S1296" s="412"/>
      <c r="T1296" s="412"/>
      <c r="U1296" s="412"/>
      <c r="V1296" s="419" t="s">
        <v>0</v>
      </c>
      <c r="W1296" s="617" t="str">
        <f>+IF(J1296&lt;0,"ng","")</f>
        <v/>
      </c>
    </row>
    <row r="1297" spans="1:23" s="75" customFormat="1" ht="24" hidden="1" customHeight="1">
      <c r="A1297" s="372" t="s">
        <v>5870</v>
      </c>
      <c r="B1297" s="421" t="s">
        <v>0</v>
      </c>
      <c r="C1297" s="650" t="str">
        <f>[5]내역서!C1297</f>
        <v>시스템동바리</v>
      </c>
      <c r="D1297" s="650" t="str">
        <f>[5]내역서!D1297</f>
        <v>10-20m이하, 0.6-1.2m</v>
      </c>
      <c r="E1297" s="651" t="str">
        <f>[5]내역서!E1297</f>
        <v>공M3</v>
      </c>
      <c r="F1297" s="416"/>
      <c r="G1297" s="416">
        <f>[5]내역서!F1297</f>
        <v>16774</v>
      </c>
      <c r="H1297" s="717">
        <v>0</v>
      </c>
      <c r="I1297" s="717"/>
      <c r="J1297" s="415">
        <f>내역서!F1301</f>
        <v>0</v>
      </c>
      <c r="K1297" s="416">
        <f>[5]내역서!G1297</f>
        <v>4761.7</v>
      </c>
      <c r="L1297" s="417">
        <f t="shared" si="1660"/>
        <v>0</v>
      </c>
      <c r="M1297" s="416">
        <f>[5]내역서!I1297</f>
        <v>19590.099999999999</v>
      </c>
      <c r="N1297" s="417">
        <f t="shared" si="1661"/>
        <v>0</v>
      </c>
      <c r="O1297" s="416">
        <f>[5]내역서!K1297</f>
        <v>986.1</v>
      </c>
      <c r="P1297" s="417">
        <f t="shared" si="1662"/>
        <v>0</v>
      </c>
      <c r="Q1297" s="417">
        <f t="shared" si="1663"/>
        <v>25337.899999999998</v>
      </c>
      <c r="R1297" s="417">
        <f t="shared" si="1689"/>
        <v>0</v>
      </c>
      <c r="S1297" s="417">
        <f t="shared" ref="S1297" si="1692">J1297-J1296</f>
        <v>0</v>
      </c>
      <c r="T1297" s="417">
        <f t="shared" ref="T1297:U1297" si="1693">Q1297-Q1296</f>
        <v>0</v>
      </c>
      <c r="U1297" s="417">
        <f t="shared" si="1693"/>
        <v>0</v>
      </c>
      <c r="V1297" s="422"/>
      <c r="W1297" s="619" t="str">
        <f t="shared" si="1514"/>
        <v/>
      </c>
    </row>
    <row r="1298" spans="1:23" s="371" customFormat="1" ht="24" hidden="1" customHeight="1">
      <c r="A1298" s="366" t="s">
        <v>5871</v>
      </c>
      <c r="B1298" s="418" t="s">
        <v>0</v>
      </c>
      <c r="C1298" s="418" t="s">
        <v>2832</v>
      </c>
      <c r="D1298" s="418" t="s">
        <v>2833</v>
      </c>
      <c r="E1298" s="419" t="s">
        <v>1860</v>
      </c>
      <c r="F1298" s="411">
        <f t="shared" ref="F1298:F1305" si="1694">G1298</f>
        <v>4</v>
      </c>
      <c r="G1298" s="411">
        <f>[5]내역서!F1298</f>
        <v>4</v>
      </c>
      <c r="H1298" s="620">
        <v>4</v>
      </c>
      <c r="I1298" s="410">
        <f>G1298-H1298</f>
        <v>0</v>
      </c>
      <c r="J1298" s="411">
        <f>내역서!F1302</f>
        <v>0</v>
      </c>
      <c r="K1298" s="411">
        <v>18200.900000000001</v>
      </c>
      <c r="L1298" s="412">
        <f>INT($J1298*K1298)</f>
        <v>0</v>
      </c>
      <c r="M1298" s="411">
        <v>110408.8</v>
      </c>
      <c r="N1298" s="412">
        <f>INT($J1298*M1298)</f>
        <v>0</v>
      </c>
      <c r="O1298" s="411">
        <v>0</v>
      </c>
      <c r="P1298" s="412">
        <f>INT($J1298*O1298)</f>
        <v>0</v>
      </c>
      <c r="Q1298" s="412">
        <f>+K1298+M1298+O1298</f>
        <v>128609.70000000001</v>
      </c>
      <c r="R1298" s="412">
        <f>L1298+N1298+P1298</f>
        <v>0</v>
      </c>
      <c r="S1298" s="412"/>
      <c r="T1298" s="412"/>
      <c r="U1298" s="412"/>
      <c r="V1298" s="419" t="s">
        <v>0</v>
      </c>
      <c r="W1298" s="617" t="str">
        <f>+IF(J1298&lt;0,"ng","")</f>
        <v/>
      </c>
    </row>
    <row r="1299" spans="1:23" s="75" customFormat="1" ht="24" hidden="1" customHeight="1">
      <c r="A1299" s="372" t="s">
        <v>5872</v>
      </c>
      <c r="B1299" s="421" t="s">
        <v>0</v>
      </c>
      <c r="C1299" s="421" t="s">
        <v>1155</v>
      </c>
      <c r="D1299" s="421" t="s">
        <v>1156</v>
      </c>
      <c r="E1299" s="422" t="s">
        <v>729</v>
      </c>
      <c r="F1299" s="416">
        <f t="shared" si="1694"/>
        <v>4</v>
      </c>
      <c r="G1299" s="416">
        <f>[5]내역서!F1299</f>
        <v>4</v>
      </c>
      <c r="H1299" s="621">
        <v>4</v>
      </c>
      <c r="I1299" s="415">
        <f t="shared" ref="I1299:I1305" si="1695">G1299-H1299</f>
        <v>0</v>
      </c>
      <c r="J1299" s="416">
        <f>내역서!F1303</f>
        <v>0</v>
      </c>
      <c r="K1299" s="416">
        <v>18200.900000000001</v>
      </c>
      <c r="L1299" s="417">
        <f t="shared" si="1660"/>
        <v>0</v>
      </c>
      <c r="M1299" s="416">
        <v>110408.8</v>
      </c>
      <c r="N1299" s="417">
        <f t="shared" si="1661"/>
        <v>0</v>
      </c>
      <c r="O1299" s="416">
        <v>0</v>
      </c>
      <c r="P1299" s="417">
        <f t="shared" si="1662"/>
        <v>0</v>
      </c>
      <c r="Q1299" s="417">
        <f t="shared" si="1663"/>
        <v>128609.70000000001</v>
      </c>
      <c r="R1299" s="417">
        <f t="shared" si="1689"/>
        <v>0</v>
      </c>
      <c r="S1299" s="417">
        <f t="shared" ref="S1299" si="1696">J1299-J1298</f>
        <v>0</v>
      </c>
      <c r="T1299" s="417">
        <f t="shared" ref="T1299:U1299" si="1697">Q1299-Q1298</f>
        <v>0</v>
      </c>
      <c r="U1299" s="417">
        <f t="shared" si="1697"/>
        <v>0</v>
      </c>
      <c r="V1299" s="422"/>
      <c r="W1299" s="619" t="str">
        <f t="shared" si="1514"/>
        <v/>
      </c>
    </row>
    <row r="1300" spans="1:23" s="371" customFormat="1" ht="24" hidden="1" customHeight="1">
      <c r="A1300" s="366" t="s">
        <v>5871</v>
      </c>
      <c r="B1300" s="418" t="s">
        <v>0</v>
      </c>
      <c r="C1300" s="418" t="s">
        <v>2832</v>
      </c>
      <c r="D1300" s="418" t="s">
        <v>2834</v>
      </c>
      <c r="E1300" s="419" t="s">
        <v>1860</v>
      </c>
      <c r="F1300" s="411">
        <f t="shared" si="1694"/>
        <v>24</v>
      </c>
      <c r="G1300" s="411">
        <f>[5]내역서!F1300</f>
        <v>24</v>
      </c>
      <c r="H1300" s="620">
        <v>24</v>
      </c>
      <c r="I1300" s="410">
        <f>G1300-H1300</f>
        <v>0</v>
      </c>
      <c r="J1300" s="411">
        <f>내역서!F1304</f>
        <v>0</v>
      </c>
      <c r="K1300" s="411">
        <v>11110.3</v>
      </c>
      <c r="L1300" s="412">
        <f>INT($J1300*K1300)</f>
        <v>0</v>
      </c>
      <c r="M1300" s="411">
        <v>64114.400000000001</v>
      </c>
      <c r="N1300" s="412">
        <f>INT($J1300*M1300)</f>
        <v>0</v>
      </c>
      <c r="O1300" s="411">
        <v>0</v>
      </c>
      <c r="P1300" s="412">
        <f>INT($J1300*O1300)</f>
        <v>0</v>
      </c>
      <c r="Q1300" s="412">
        <f>+K1300+M1300+O1300</f>
        <v>75224.7</v>
      </c>
      <c r="R1300" s="412">
        <f>L1300+N1300+P1300</f>
        <v>0</v>
      </c>
      <c r="S1300" s="412"/>
      <c r="T1300" s="412"/>
      <c r="U1300" s="412"/>
      <c r="V1300" s="419" t="s">
        <v>0</v>
      </c>
      <c r="W1300" s="617" t="str">
        <f>+IF(J1300&lt;0,"ng","")</f>
        <v/>
      </c>
    </row>
    <row r="1301" spans="1:23" s="75" customFormat="1" ht="24" hidden="1" customHeight="1">
      <c r="A1301" s="372" t="s">
        <v>5873</v>
      </c>
      <c r="B1301" s="421" t="s">
        <v>0</v>
      </c>
      <c r="C1301" s="421" t="s">
        <v>1155</v>
      </c>
      <c r="D1301" s="421" t="s">
        <v>1157</v>
      </c>
      <c r="E1301" s="422" t="s">
        <v>729</v>
      </c>
      <c r="F1301" s="416">
        <f t="shared" si="1694"/>
        <v>24</v>
      </c>
      <c r="G1301" s="416">
        <f>[5]내역서!F1301</f>
        <v>24</v>
      </c>
      <c r="H1301" s="621">
        <v>24</v>
      </c>
      <c r="I1301" s="415">
        <f t="shared" si="1695"/>
        <v>0</v>
      </c>
      <c r="J1301" s="416">
        <f>내역서!F1305</f>
        <v>0</v>
      </c>
      <c r="K1301" s="416">
        <v>11110.3</v>
      </c>
      <c r="L1301" s="417">
        <f t="shared" si="1660"/>
        <v>0</v>
      </c>
      <c r="M1301" s="416">
        <v>64114.400000000001</v>
      </c>
      <c r="N1301" s="417">
        <f t="shared" si="1661"/>
        <v>0</v>
      </c>
      <c r="O1301" s="416">
        <v>0</v>
      </c>
      <c r="P1301" s="417">
        <f t="shared" si="1662"/>
        <v>0</v>
      </c>
      <c r="Q1301" s="417">
        <f t="shared" si="1663"/>
        <v>75224.7</v>
      </c>
      <c r="R1301" s="417">
        <f t="shared" si="1689"/>
        <v>0</v>
      </c>
      <c r="S1301" s="417">
        <f t="shared" ref="S1301" si="1698">J1301-J1300</f>
        <v>0</v>
      </c>
      <c r="T1301" s="417">
        <f t="shared" ref="T1301:U1301" si="1699">Q1301-Q1300</f>
        <v>0</v>
      </c>
      <c r="U1301" s="417">
        <f t="shared" si="1699"/>
        <v>0</v>
      </c>
      <c r="V1301" s="422"/>
      <c r="W1301" s="619" t="str">
        <f t="shared" ref="W1301:W1427" si="1700">+IF(J1301&lt;0,"ng","")</f>
        <v/>
      </c>
    </row>
    <row r="1302" spans="1:23" s="371" customFormat="1" ht="24" hidden="1" customHeight="1">
      <c r="A1302" s="366" t="s">
        <v>5563</v>
      </c>
      <c r="B1302" s="418" t="s">
        <v>0</v>
      </c>
      <c r="C1302" s="418" t="s">
        <v>2836</v>
      </c>
      <c r="D1302" s="418" t="s">
        <v>2837</v>
      </c>
      <c r="E1302" s="419" t="s">
        <v>16</v>
      </c>
      <c r="F1302" s="411">
        <f t="shared" si="1694"/>
        <v>1798</v>
      </c>
      <c r="G1302" s="411">
        <f>[5]내역서!F1302</f>
        <v>1798</v>
      </c>
      <c r="H1302" s="620">
        <v>1798</v>
      </c>
      <c r="I1302" s="410">
        <f>G1302-H1302</f>
        <v>0</v>
      </c>
      <c r="J1302" s="411">
        <f>내역서!F1306</f>
        <v>0</v>
      </c>
      <c r="K1302" s="411">
        <v>125.7</v>
      </c>
      <c r="L1302" s="412">
        <f>INT($J1302*K1302)</f>
        <v>0</v>
      </c>
      <c r="M1302" s="411">
        <v>12380.8</v>
      </c>
      <c r="N1302" s="412">
        <f>INT($J1302*M1302)</f>
        <v>0</v>
      </c>
      <c r="O1302" s="411">
        <v>0</v>
      </c>
      <c r="P1302" s="412">
        <f>INT($J1302*O1302)</f>
        <v>0</v>
      </c>
      <c r="Q1302" s="412">
        <f>+K1302+M1302+O1302</f>
        <v>12506.5</v>
      </c>
      <c r="R1302" s="412">
        <f>L1302+N1302+P1302</f>
        <v>0</v>
      </c>
      <c r="S1302" s="412"/>
      <c r="T1302" s="412"/>
      <c r="U1302" s="412"/>
      <c r="V1302" s="419" t="s">
        <v>0</v>
      </c>
      <c r="W1302" s="617" t="str">
        <f>+IF(J1302&lt;0,"ng","")</f>
        <v/>
      </c>
    </row>
    <row r="1303" spans="1:23" s="75" customFormat="1" ht="24" hidden="1" customHeight="1">
      <c r="A1303" s="372" t="s">
        <v>5433</v>
      </c>
      <c r="B1303" s="421" t="s">
        <v>0</v>
      </c>
      <c r="C1303" s="421" t="s">
        <v>1158</v>
      </c>
      <c r="D1303" s="421" t="s">
        <v>1159</v>
      </c>
      <c r="E1303" s="422" t="s">
        <v>16</v>
      </c>
      <c r="F1303" s="416">
        <f t="shared" si="1694"/>
        <v>1798</v>
      </c>
      <c r="G1303" s="416">
        <f>[5]내역서!F1303</f>
        <v>1798</v>
      </c>
      <c r="H1303" s="621">
        <v>1798</v>
      </c>
      <c r="I1303" s="415">
        <f t="shared" si="1695"/>
        <v>0</v>
      </c>
      <c r="J1303" s="416">
        <f>내역서!F1307</f>
        <v>0</v>
      </c>
      <c r="K1303" s="416">
        <v>125.7</v>
      </c>
      <c r="L1303" s="417">
        <f t="shared" si="1660"/>
        <v>0</v>
      </c>
      <c r="M1303" s="416">
        <v>12380.8</v>
      </c>
      <c r="N1303" s="417">
        <f t="shared" si="1661"/>
        <v>0</v>
      </c>
      <c r="O1303" s="416">
        <v>0</v>
      </c>
      <c r="P1303" s="417">
        <f t="shared" si="1662"/>
        <v>0</v>
      </c>
      <c r="Q1303" s="417">
        <f t="shared" si="1663"/>
        <v>12506.5</v>
      </c>
      <c r="R1303" s="417">
        <f t="shared" si="1689"/>
        <v>0</v>
      </c>
      <c r="S1303" s="417">
        <f t="shared" ref="S1303" si="1701">J1303-J1302</f>
        <v>0</v>
      </c>
      <c r="T1303" s="417">
        <f t="shared" ref="T1303:U1303" si="1702">Q1303-Q1302</f>
        <v>0</v>
      </c>
      <c r="U1303" s="417">
        <f t="shared" si="1702"/>
        <v>0</v>
      </c>
      <c r="V1303" s="422"/>
      <c r="W1303" s="619" t="str">
        <f t="shared" si="1700"/>
        <v/>
      </c>
    </row>
    <row r="1304" spans="1:23" s="371" customFormat="1" ht="24" hidden="1" customHeight="1">
      <c r="A1304" s="366" t="s">
        <v>5432</v>
      </c>
      <c r="B1304" s="418" t="s">
        <v>0</v>
      </c>
      <c r="C1304" s="418" t="s">
        <v>2217</v>
      </c>
      <c r="D1304" s="418" t="s">
        <v>2839</v>
      </c>
      <c r="E1304" s="419" t="s">
        <v>16</v>
      </c>
      <c r="F1304" s="411">
        <f t="shared" si="1694"/>
        <v>3132</v>
      </c>
      <c r="G1304" s="411">
        <f>[5]내역서!F1304</f>
        <v>3132</v>
      </c>
      <c r="H1304" s="620">
        <v>3132</v>
      </c>
      <c r="I1304" s="410">
        <f>G1304-H1304</f>
        <v>0</v>
      </c>
      <c r="J1304" s="411">
        <f>내역서!F1308</f>
        <v>0</v>
      </c>
      <c r="K1304" s="411">
        <v>0</v>
      </c>
      <c r="L1304" s="412">
        <f>INT($J1304*K1304)</f>
        <v>0</v>
      </c>
      <c r="M1304" s="411">
        <v>497.6</v>
      </c>
      <c r="N1304" s="412">
        <f>INT($J1304*M1304)</f>
        <v>0</v>
      </c>
      <c r="O1304" s="411">
        <v>0</v>
      </c>
      <c r="P1304" s="412">
        <f>INT($J1304*O1304)</f>
        <v>0</v>
      </c>
      <c r="Q1304" s="412">
        <f>+K1304+M1304+O1304</f>
        <v>497.6</v>
      </c>
      <c r="R1304" s="412">
        <f>L1304+N1304+P1304</f>
        <v>0</v>
      </c>
      <c r="S1304" s="412"/>
      <c r="T1304" s="412"/>
      <c r="U1304" s="412"/>
      <c r="V1304" s="419" t="s">
        <v>0</v>
      </c>
      <c r="W1304" s="617" t="str">
        <f>+IF(J1304&lt;0,"ng","")</f>
        <v/>
      </c>
    </row>
    <row r="1305" spans="1:23" s="75" customFormat="1" ht="24" hidden="1" customHeight="1">
      <c r="A1305" s="372" t="s">
        <v>2072</v>
      </c>
      <c r="B1305" s="421" t="s">
        <v>0</v>
      </c>
      <c r="C1305" s="421" t="s">
        <v>761</v>
      </c>
      <c r="D1305" s="421" t="s">
        <v>1160</v>
      </c>
      <c r="E1305" s="422" t="s">
        <v>16</v>
      </c>
      <c r="F1305" s="416">
        <f t="shared" si="1694"/>
        <v>3132</v>
      </c>
      <c r="G1305" s="416">
        <f>[5]내역서!F1305</f>
        <v>3132</v>
      </c>
      <c r="H1305" s="621">
        <v>3132</v>
      </c>
      <c r="I1305" s="415">
        <f t="shared" si="1695"/>
        <v>0</v>
      </c>
      <c r="J1305" s="416">
        <f>내역서!F1309</f>
        <v>0</v>
      </c>
      <c r="K1305" s="416">
        <v>0</v>
      </c>
      <c r="L1305" s="417">
        <f t="shared" si="1660"/>
        <v>0</v>
      </c>
      <c r="M1305" s="416">
        <v>497.6</v>
      </c>
      <c r="N1305" s="417">
        <f t="shared" si="1661"/>
        <v>0</v>
      </c>
      <c r="O1305" s="416">
        <v>0</v>
      </c>
      <c r="P1305" s="417">
        <f t="shared" si="1662"/>
        <v>0</v>
      </c>
      <c r="Q1305" s="417">
        <f t="shared" si="1663"/>
        <v>497.6</v>
      </c>
      <c r="R1305" s="417">
        <f t="shared" si="1689"/>
        <v>0</v>
      </c>
      <c r="S1305" s="417">
        <f t="shared" ref="S1305" si="1703">J1305-J1304</f>
        <v>0</v>
      </c>
      <c r="T1305" s="417">
        <f t="shared" ref="T1305:U1305" si="1704">Q1305-Q1304</f>
        <v>0</v>
      </c>
      <c r="U1305" s="417">
        <f t="shared" si="1704"/>
        <v>0</v>
      </c>
      <c r="V1305" s="422"/>
      <c r="W1305" s="619" t="str">
        <f t="shared" si="1700"/>
        <v/>
      </c>
    </row>
    <row r="1306" spans="1:23" s="371" customFormat="1" ht="24" hidden="1" customHeight="1">
      <c r="A1306" s="366" t="s">
        <v>2055</v>
      </c>
      <c r="B1306" s="436" t="s">
        <v>2842</v>
      </c>
      <c r="C1306" s="436" t="s">
        <v>2843</v>
      </c>
      <c r="D1306" s="436" t="s">
        <v>0</v>
      </c>
      <c r="E1306" s="437" t="s">
        <v>0</v>
      </c>
      <c r="F1306" s="438">
        <v>0</v>
      </c>
      <c r="G1306" s="438">
        <f>[5]내역서!F1306</f>
        <v>0</v>
      </c>
      <c r="H1306" s="438">
        <v>0</v>
      </c>
      <c r="I1306" s="438"/>
      <c r="J1306" s="438">
        <f>내역서!F1310</f>
        <v>0</v>
      </c>
      <c r="K1306" s="439">
        <v>0</v>
      </c>
      <c r="L1306" s="438">
        <f>SUMIF($A$1308:$A$1317,"당초",L$1308:L$1317)</f>
        <v>0</v>
      </c>
      <c r="M1306" s="439">
        <v>0</v>
      </c>
      <c r="N1306" s="438">
        <f>SUMIF($A$1308:$A$1317,"당초",N$1308:N$1317)</f>
        <v>0</v>
      </c>
      <c r="O1306" s="439">
        <v>0</v>
      </c>
      <c r="P1306" s="438">
        <f>SUMIF($A$1308:$A$1317,"당초",P$1308:P$1317)</f>
        <v>0</v>
      </c>
      <c r="Q1306" s="440">
        <v>0</v>
      </c>
      <c r="R1306" s="438">
        <f>L1306+N1306+P1306</f>
        <v>0</v>
      </c>
      <c r="S1306" s="438"/>
      <c r="T1306" s="438"/>
      <c r="U1306" s="438"/>
      <c r="V1306" s="437" t="s">
        <v>0</v>
      </c>
      <c r="W1306" s="617" t="str">
        <f>+IF(J1306&lt;0,"ng","")</f>
        <v/>
      </c>
    </row>
    <row r="1307" spans="1:23" s="75" customFormat="1" ht="24" hidden="1" customHeight="1">
      <c r="A1307" s="372" t="s">
        <v>5874</v>
      </c>
      <c r="B1307" s="442" t="s">
        <v>5875</v>
      </c>
      <c r="C1307" s="442" t="s">
        <v>1161</v>
      </c>
      <c r="D1307" s="442" t="s">
        <v>0</v>
      </c>
      <c r="E1307" s="443" t="s">
        <v>0</v>
      </c>
      <c r="F1307" s="444">
        <v>0</v>
      </c>
      <c r="G1307" s="444">
        <f>[5]내역서!F1307</f>
        <v>0</v>
      </c>
      <c r="H1307" s="444">
        <v>0</v>
      </c>
      <c r="I1307" s="444"/>
      <c r="J1307" s="444">
        <f>내역서!F1311</f>
        <v>0</v>
      </c>
      <c r="K1307" s="445">
        <v>0</v>
      </c>
      <c r="L1307" s="444">
        <f>SUMIF($A$1308:$A$1317,"변경",L$1308:L$1317)</f>
        <v>0</v>
      </c>
      <c r="M1307" s="445">
        <v>0</v>
      </c>
      <c r="N1307" s="444">
        <f>SUMIF($A$1308:$A$1317,"변경",N$1308:N$1317)</f>
        <v>0</v>
      </c>
      <c r="O1307" s="445">
        <v>0</v>
      </c>
      <c r="P1307" s="444">
        <f>SUMIF($A$1308:$A$1317,"변경",P$1308:P$1317)</f>
        <v>0</v>
      </c>
      <c r="Q1307" s="446">
        <v>0</v>
      </c>
      <c r="R1307" s="444">
        <f t="shared" ref="R1307" si="1705">L1307+N1307+P1307</f>
        <v>0</v>
      </c>
      <c r="S1307" s="444">
        <f t="shared" ref="S1307" si="1706">J1307-J1306</f>
        <v>0</v>
      </c>
      <c r="T1307" s="444">
        <f t="shared" ref="T1307:U1307" si="1707">Q1307-Q1306</f>
        <v>0</v>
      </c>
      <c r="U1307" s="444">
        <f t="shared" si="1707"/>
        <v>0</v>
      </c>
      <c r="V1307" s="443"/>
      <c r="W1307" s="619" t="str">
        <f t="shared" si="1700"/>
        <v/>
      </c>
    </row>
    <row r="1308" spans="1:23" s="371" customFormat="1" ht="24" hidden="1" customHeight="1">
      <c r="A1308" s="366" t="s">
        <v>2055</v>
      </c>
      <c r="B1308" s="418" t="s">
        <v>0</v>
      </c>
      <c r="C1308" s="418" t="s">
        <v>2844</v>
      </c>
      <c r="D1308" s="418" t="s">
        <v>2845</v>
      </c>
      <c r="E1308" s="419" t="s">
        <v>94</v>
      </c>
      <c r="F1308" s="411">
        <f t="shared" ref="F1308:F1317" si="1708">G1308</f>
        <v>221</v>
      </c>
      <c r="G1308" s="411">
        <f>[5]내역서!F1308</f>
        <v>221</v>
      </c>
      <c r="H1308" s="620">
        <v>221</v>
      </c>
      <c r="I1308" s="410">
        <f>G1308-H1308</f>
        <v>0</v>
      </c>
      <c r="J1308" s="411">
        <f>내역서!F1312</f>
        <v>0</v>
      </c>
      <c r="K1308" s="411">
        <v>1371.9</v>
      </c>
      <c r="L1308" s="412">
        <f>INT($J1308*K1308)</f>
        <v>0</v>
      </c>
      <c r="M1308" s="411">
        <v>10005.9</v>
      </c>
      <c r="N1308" s="412">
        <f>INT($J1308*M1308)</f>
        <v>0</v>
      </c>
      <c r="O1308" s="411">
        <v>3337</v>
      </c>
      <c r="P1308" s="412">
        <f>INT($J1308*O1308)</f>
        <v>0</v>
      </c>
      <c r="Q1308" s="412">
        <f>+K1308+M1308+O1308</f>
        <v>14714.8</v>
      </c>
      <c r="R1308" s="412">
        <f>L1308+N1308+P1308</f>
        <v>0</v>
      </c>
      <c r="S1308" s="412"/>
      <c r="T1308" s="412"/>
      <c r="U1308" s="412"/>
      <c r="V1308" s="419" t="s">
        <v>0</v>
      </c>
      <c r="W1308" s="617" t="str">
        <f>+IF(J1308&lt;0,"ng","")</f>
        <v/>
      </c>
    </row>
    <row r="1309" spans="1:23" s="75" customFormat="1" ht="24" hidden="1" customHeight="1">
      <c r="A1309" s="372" t="s">
        <v>5594</v>
      </c>
      <c r="B1309" s="421" t="s">
        <v>0</v>
      </c>
      <c r="C1309" s="421" t="s">
        <v>1162</v>
      </c>
      <c r="D1309" s="421" t="s">
        <v>1163</v>
      </c>
      <c r="E1309" s="422" t="s">
        <v>94</v>
      </c>
      <c r="F1309" s="416">
        <f t="shared" si="1708"/>
        <v>221</v>
      </c>
      <c r="G1309" s="416">
        <f>[5]내역서!F1309</f>
        <v>221</v>
      </c>
      <c r="H1309" s="621">
        <v>221</v>
      </c>
      <c r="I1309" s="415">
        <f t="shared" ref="I1309:I1317" si="1709">G1309-H1309</f>
        <v>0</v>
      </c>
      <c r="J1309" s="416">
        <f>내역서!F1313</f>
        <v>0</v>
      </c>
      <c r="K1309" s="416">
        <v>1371.9</v>
      </c>
      <c r="L1309" s="417">
        <f t="shared" ref="L1309:L1317" si="1710">INT($J1309*K1309)</f>
        <v>0</v>
      </c>
      <c r="M1309" s="416">
        <v>10005.9</v>
      </c>
      <c r="N1309" s="417">
        <f t="shared" ref="N1309:N1317" si="1711">INT($J1309*M1309)</f>
        <v>0</v>
      </c>
      <c r="O1309" s="416">
        <v>3337</v>
      </c>
      <c r="P1309" s="417">
        <f t="shared" ref="P1309:P1317" si="1712">INT($J1309*O1309)</f>
        <v>0</v>
      </c>
      <c r="Q1309" s="417">
        <f t="shared" ref="Q1309:Q1317" si="1713">+K1309+M1309+O1309</f>
        <v>14714.8</v>
      </c>
      <c r="R1309" s="417">
        <f t="shared" si="1689"/>
        <v>0</v>
      </c>
      <c r="S1309" s="417">
        <f t="shared" ref="S1309" si="1714">J1309-J1308</f>
        <v>0</v>
      </c>
      <c r="T1309" s="417">
        <f t="shared" ref="T1309:U1309" si="1715">Q1309-Q1308</f>
        <v>0</v>
      </c>
      <c r="U1309" s="417">
        <f t="shared" si="1715"/>
        <v>0</v>
      </c>
      <c r="V1309" s="422"/>
      <c r="W1309" s="619" t="str">
        <f t="shared" si="1700"/>
        <v/>
      </c>
    </row>
    <row r="1310" spans="1:23" s="371" customFormat="1" ht="24" hidden="1" customHeight="1">
      <c r="A1310" s="366" t="s">
        <v>5432</v>
      </c>
      <c r="B1310" s="418" t="s">
        <v>0</v>
      </c>
      <c r="C1310" s="418" t="s">
        <v>2846</v>
      </c>
      <c r="D1310" s="418" t="s">
        <v>2847</v>
      </c>
      <c r="E1310" s="419" t="s">
        <v>94</v>
      </c>
      <c r="F1310" s="411">
        <f t="shared" si="1708"/>
        <v>1408</v>
      </c>
      <c r="G1310" s="411">
        <f>[5]내역서!F1310</f>
        <v>1408</v>
      </c>
      <c r="H1310" s="620">
        <v>1408</v>
      </c>
      <c r="I1310" s="410">
        <f>G1310-H1310</f>
        <v>0</v>
      </c>
      <c r="J1310" s="411">
        <f>내역서!F1314</f>
        <v>0</v>
      </c>
      <c r="K1310" s="411">
        <v>1172.5</v>
      </c>
      <c r="L1310" s="412">
        <f>INT($J1310*K1310)</f>
        <v>0</v>
      </c>
      <c r="M1310" s="411">
        <v>8983</v>
      </c>
      <c r="N1310" s="412">
        <f>INT($J1310*M1310)</f>
        <v>0</v>
      </c>
      <c r="O1310" s="411">
        <v>2863.4</v>
      </c>
      <c r="P1310" s="412">
        <f>INT($J1310*O1310)</f>
        <v>0</v>
      </c>
      <c r="Q1310" s="412">
        <f>+K1310+M1310+O1310</f>
        <v>13018.9</v>
      </c>
      <c r="R1310" s="412">
        <f>L1310+N1310+P1310</f>
        <v>0</v>
      </c>
      <c r="S1310" s="412"/>
      <c r="T1310" s="412"/>
      <c r="U1310" s="412"/>
      <c r="V1310" s="419" t="s">
        <v>0</v>
      </c>
      <c r="W1310" s="617" t="str">
        <f>+IF(J1310&lt;0,"ng","")</f>
        <v/>
      </c>
    </row>
    <row r="1311" spans="1:23" s="75" customFormat="1" ht="24" hidden="1" customHeight="1">
      <c r="A1311" s="372" t="s">
        <v>5874</v>
      </c>
      <c r="B1311" s="421" t="s">
        <v>0</v>
      </c>
      <c r="C1311" s="421" t="s">
        <v>1164</v>
      </c>
      <c r="D1311" s="421" t="s">
        <v>1165</v>
      </c>
      <c r="E1311" s="422" t="s">
        <v>94</v>
      </c>
      <c r="F1311" s="416">
        <f t="shared" si="1708"/>
        <v>1408</v>
      </c>
      <c r="G1311" s="416">
        <f>[5]내역서!F1311</f>
        <v>1408</v>
      </c>
      <c r="H1311" s="621">
        <v>1408</v>
      </c>
      <c r="I1311" s="415">
        <f t="shared" si="1709"/>
        <v>0</v>
      </c>
      <c r="J1311" s="416">
        <f>내역서!F1315</f>
        <v>0</v>
      </c>
      <c r="K1311" s="416">
        <v>1172.5</v>
      </c>
      <c r="L1311" s="417">
        <f t="shared" si="1710"/>
        <v>0</v>
      </c>
      <c r="M1311" s="416">
        <v>8983</v>
      </c>
      <c r="N1311" s="417">
        <f t="shared" si="1711"/>
        <v>0</v>
      </c>
      <c r="O1311" s="416">
        <v>2863.4</v>
      </c>
      <c r="P1311" s="417">
        <f t="shared" si="1712"/>
        <v>0</v>
      </c>
      <c r="Q1311" s="417">
        <f t="shared" si="1713"/>
        <v>13018.9</v>
      </c>
      <c r="R1311" s="417">
        <f t="shared" si="1689"/>
        <v>0</v>
      </c>
      <c r="S1311" s="417">
        <f t="shared" ref="S1311" si="1716">J1311-J1310</f>
        <v>0</v>
      </c>
      <c r="T1311" s="417">
        <f t="shared" ref="T1311:U1311" si="1717">Q1311-Q1310</f>
        <v>0</v>
      </c>
      <c r="U1311" s="417">
        <f t="shared" si="1717"/>
        <v>0</v>
      </c>
      <c r="V1311" s="422"/>
      <c r="W1311" s="619" t="str">
        <f t="shared" si="1700"/>
        <v/>
      </c>
    </row>
    <row r="1312" spans="1:23" s="371" customFormat="1" ht="24" hidden="1" customHeight="1">
      <c r="A1312" s="366" t="s">
        <v>2055</v>
      </c>
      <c r="B1312" s="418" t="s">
        <v>0</v>
      </c>
      <c r="C1312" s="418" t="s">
        <v>2149</v>
      </c>
      <c r="D1312" s="418" t="s">
        <v>2849</v>
      </c>
      <c r="E1312" s="419" t="s">
        <v>94</v>
      </c>
      <c r="F1312" s="411">
        <f t="shared" si="1708"/>
        <v>5128</v>
      </c>
      <c r="G1312" s="411">
        <f>[5]내역서!F1312</f>
        <v>5128</v>
      </c>
      <c r="H1312" s="620">
        <v>5128</v>
      </c>
      <c r="I1312" s="410">
        <f>G1312-H1312</f>
        <v>0</v>
      </c>
      <c r="J1312" s="411">
        <f>내역서!F1316</f>
        <v>0</v>
      </c>
      <c r="K1312" s="411">
        <v>14418.7</v>
      </c>
      <c r="L1312" s="412">
        <f>INT($J1312*K1312)</f>
        <v>0</v>
      </c>
      <c r="M1312" s="411">
        <v>24550.2</v>
      </c>
      <c r="N1312" s="412">
        <f>INT($J1312*M1312)</f>
        <v>0</v>
      </c>
      <c r="O1312" s="411">
        <v>0</v>
      </c>
      <c r="P1312" s="412">
        <f>INT($J1312*O1312)</f>
        <v>0</v>
      </c>
      <c r="Q1312" s="412">
        <f>+K1312+M1312+O1312</f>
        <v>38968.9</v>
      </c>
      <c r="R1312" s="412">
        <f>L1312+N1312+P1312</f>
        <v>0</v>
      </c>
      <c r="S1312" s="412"/>
      <c r="T1312" s="412"/>
      <c r="U1312" s="412"/>
      <c r="V1312" s="419" t="s">
        <v>0</v>
      </c>
      <c r="W1312" s="617" t="str">
        <f>+IF(J1312&lt;0,"ng","")</f>
        <v/>
      </c>
    </row>
    <row r="1313" spans="1:23" s="75" customFormat="1" ht="24" hidden="1" customHeight="1">
      <c r="A1313" s="372" t="s">
        <v>5504</v>
      </c>
      <c r="B1313" s="421" t="s">
        <v>0</v>
      </c>
      <c r="C1313" s="421" t="s">
        <v>693</v>
      </c>
      <c r="D1313" s="421" t="s">
        <v>1166</v>
      </c>
      <c r="E1313" s="422" t="s">
        <v>94</v>
      </c>
      <c r="F1313" s="416">
        <f t="shared" si="1708"/>
        <v>5128</v>
      </c>
      <c r="G1313" s="416">
        <f>[5]내역서!F1313</f>
        <v>5128</v>
      </c>
      <c r="H1313" s="621">
        <v>5128</v>
      </c>
      <c r="I1313" s="415">
        <f t="shared" si="1709"/>
        <v>0</v>
      </c>
      <c r="J1313" s="416">
        <f>내역서!F1317</f>
        <v>0</v>
      </c>
      <c r="K1313" s="416">
        <v>14418.7</v>
      </c>
      <c r="L1313" s="417">
        <f t="shared" si="1710"/>
        <v>0</v>
      </c>
      <c r="M1313" s="416">
        <v>24550.2</v>
      </c>
      <c r="N1313" s="417">
        <f t="shared" si="1711"/>
        <v>0</v>
      </c>
      <c r="O1313" s="416">
        <v>0</v>
      </c>
      <c r="P1313" s="417">
        <f t="shared" si="1712"/>
        <v>0</v>
      </c>
      <c r="Q1313" s="417">
        <f t="shared" si="1713"/>
        <v>38968.9</v>
      </c>
      <c r="R1313" s="417">
        <f t="shared" si="1689"/>
        <v>0</v>
      </c>
      <c r="S1313" s="417">
        <f t="shared" ref="S1313" si="1718">J1313-J1312</f>
        <v>0</v>
      </c>
      <c r="T1313" s="417">
        <f t="shared" ref="T1313:U1313" si="1719">Q1313-Q1312</f>
        <v>0</v>
      </c>
      <c r="U1313" s="417">
        <f t="shared" si="1719"/>
        <v>0</v>
      </c>
      <c r="V1313" s="422"/>
      <c r="W1313" s="619" t="str">
        <f t="shared" si="1700"/>
        <v/>
      </c>
    </row>
    <row r="1314" spans="1:23" s="371" customFormat="1" ht="24" hidden="1" customHeight="1">
      <c r="A1314" s="366" t="s">
        <v>2055</v>
      </c>
      <c r="B1314" s="418" t="s">
        <v>0</v>
      </c>
      <c r="C1314" s="418" t="s">
        <v>2153</v>
      </c>
      <c r="D1314" s="418" t="s">
        <v>2849</v>
      </c>
      <c r="E1314" s="419" t="s">
        <v>16</v>
      </c>
      <c r="F1314" s="411">
        <f t="shared" si="1708"/>
        <v>4754</v>
      </c>
      <c r="G1314" s="411">
        <f>[5]내역서!F1314</f>
        <v>4754</v>
      </c>
      <c r="H1314" s="620">
        <v>4754</v>
      </c>
      <c r="I1314" s="410">
        <f>G1314-H1314</f>
        <v>0</v>
      </c>
      <c r="J1314" s="411">
        <f>내역서!F1318</f>
        <v>0</v>
      </c>
      <c r="K1314" s="411">
        <v>5448.7</v>
      </c>
      <c r="L1314" s="412">
        <f>INT($J1314*K1314)</f>
        <v>0</v>
      </c>
      <c r="M1314" s="411">
        <v>28600</v>
      </c>
      <c r="N1314" s="412">
        <f>INT($J1314*M1314)</f>
        <v>0</v>
      </c>
      <c r="O1314" s="411">
        <v>0</v>
      </c>
      <c r="P1314" s="412">
        <f>INT($J1314*O1314)</f>
        <v>0</v>
      </c>
      <c r="Q1314" s="412">
        <f>+K1314+M1314+O1314</f>
        <v>34048.699999999997</v>
      </c>
      <c r="R1314" s="412">
        <f>L1314+N1314+P1314</f>
        <v>0</v>
      </c>
      <c r="S1314" s="412"/>
      <c r="T1314" s="412"/>
      <c r="U1314" s="412"/>
      <c r="V1314" s="419" t="s">
        <v>0</v>
      </c>
      <c r="W1314" s="617" t="str">
        <f>+IF(J1314&lt;0,"ng","")</f>
        <v/>
      </c>
    </row>
    <row r="1315" spans="1:23" s="75" customFormat="1" ht="24" hidden="1" customHeight="1">
      <c r="A1315" s="372" t="s">
        <v>5433</v>
      </c>
      <c r="B1315" s="421" t="s">
        <v>0</v>
      </c>
      <c r="C1315" s="421" t="s">
        <v>697</v>
      </c>
      <c r="D1315" s="421" t="s">
        <v>1166</v>
      </c>
      <c r="E1315" s="422" t="s">
        <v>16</v>
      </c>
      <c r="F1315" s="416">
        <f t="shared" si="1708"/>
        <v>4754</v>
      </c>
      <c r="G1315" s="416">
        <f>[5]내역서!F1315</f>
        <v>4754</v>
      </c>
      <c r="H1315" s="621">
        <v>4754</v>
      </c>
      <c r="I1315" s="415">
        <f t="shared" si="1709"/>
        <v>0</v>
      </c>
      <c r="J1315" s="416">
        <f>내역서!F1319</f>
        <v>0</v>
      </c>
      <c r="K1315" s="416">
        <v>5448.7</v>
      </c>
      <c r="L1315" s="417">
        <f t="shared" si="1710"/>
        <v>0</v>
      </c>
      <c r="M1315" s="416">
        <v>28600</v>
      </c>
      <c r="N1315" s="417">
        <f t="shared" si="1711"/>
        <v>0</v>
      </c>
      <c r="O1315" s="416">
        <v>0</v>
      </c>
      <c r="P1315" s="417">
        <f t="shared" si="1712"/>
        <v>0</v>
      </c>
      <c r="Q1315" s="417">
        <f t="shared" si="1713"/>
        <v>34048.699999999997</v>
      </c>
      <c r="R1315" s="417">
        <f t="shared" si="1689"/>
        <v>0</v>
      </c>
      <c r="S1315" s="417">
        <f t="shared" ref="S1315" si="1720">J1315-J1314</f>
        <v>0</v>
      </c>
      <c r="T1315" s="417">
        <f t="shared" ref="T1315:U1315" si="1721">Q1315-Q1314</f>
        <v>0</v>
      </c>
      <c r="U1315" s="417">
        <f t="shared" si="1721"/>
        <v>0</v>
      </c>
      <c r="V1315" s="422"/>
      <c r="W1315" s="619" t="str">
        <f t="shared" si="1700"/>
        <v/>
      </c>
    </row>
    <row r="1316" spans="1:23" s="371" customFormat="1" ht="24" hidden="1" customHeight="1">
      <c r="A1316" s="366" t="s">
        <v>2055</v>
      </c>
      <c r="B1316" s="418" t="s">
        <v>0</v>
      </c>
      <c r="C1316" s="418" t="s">
        <v>2386</v>
      </c>
      <c r="D1316" s="418" t="s">
        <v>95</v>
      </c>
      <c r="E1316" s="419" t="s">
        <v>56</v>
      </c>
      <c r="F1316" s="411">
        <f t="shared" si="1708"/>
        <v>237.333</v>
      </c>
      <c r="G1316" s="411">
        <f>[5]내역서!F1316</f>
        <v>237.333</v>
      </c>
      <c r="H1316" s="720">
        <v>237.333</v>
      </c>
      <c r="I1316" s="410">
        <f>G1316-H1316</f>
        <v>0</v>
      </c>
      <c r="J1316" s="411">
        <f>내역서!F1320</f>
        <v>0</v>
      </c>
      <c r="K1316" s="411">
        <v>65384.3</v>
      </c>
      <c r="L1316" s="412">
        <f>INT($J1316*K1316)</f>
        <v>0</v>
      </c>
      <c r="M1316" s="411">
        <v>529017.19999999995</v>
      </c>
      <c r="N1316" s="412">
        <f>INT($J1316*M1316)</f>
        <v>0</v>
      </c>
      <c r="O1316" s="411">
        <v>0</v>
      </c>
      <c r="P1316" s="412">
        <f>INT($J1316*O1316)</f>
        <v>0</v>
      </c>
      <c r="Q1316" s="412">
        <f>+K1316+M1316+O1316</f>
        <v>594401.5</v>
      </c>
      <c r="R1316" s="412">
        <f>L1316+N1316+P1316</f>
        <v>0</v>
      </c>
      <c r="S1316" s="412"/>
      <c r="T1316" s="412"/>
      <c r="U1316" s="412"/>
      <c r="V1316" s="419" t="s">
        <v>0</v>
      </c>
      <c r="W1316" s="617" t="str">
        <f>+IF(J1316&lt;0,"ng","")</f>
        <v/>
      </c>
    </row>
    <row r="1317" spans="1:23" s="75" customFormat="1" ht="24" hidden="1" customHeight="1">
      <c r="A1317" s="372" t="s">
        <v>2072</v>
      </c>
      <c r="B1317" s="421" t="s">
        <v>0</v>
      </c>
      <c r="C1317" s="421" t="s">
        <v>862</v>
      </c>
      <c r="D1317" s="421" t="s">
        <v>95</v>
      </c>
      <c r="E1317" s="422" t="s">
        <v>56</v>
      </c>
      <c r="F1317" s="416">
        <f t="shared" si="1708"/>
        <v>237.33299999999997</v>
      </c>
      <c r="G1317" s="416">
        <f>[5]내역서!F1317</f>
        <v>237.33299999999997</v>
      </c>
      <c r="H1317" s="721">
        <v>237.33299999999997</v>
      </c>
      <c r="I1317" s="415">
        <f t="shared" si="1709"/>
        <v>0</v>
      </c>
      <c r="J1317" s="416">
        <f>내역서!F1321</f>
        <v>0</v>
      </c>
      <c r="K1317" s="416">
        <v>65384.3</v>
      </c>
      <c r="L1317" s="417">
        <f t="shared" si="1710"/>
        <v>0</v>
      </c>
      <c r="M1317" s="416">
        <v>529017.19999999995</v>
      </c>
      <c r="N1317" s="417">
        <f t="shared" si="1711"/>
        <v>0</v>
      </c>
      <c r="O1317" s="416">
        <v>0</v>
      </c>
      <c r="P1317" s="417">
        <f t="shared" si="1712"/>
        <v>0</v>
      </c>
      <c r="Q1317" s="417">
        <f t="shared" si="1713"/>
        <v>594401.5</v>
      </c>
      <c r="R1317" s="417">
        <f t="shared" si="1689"/>
        <v>0</v>
      </c>
      <c r="S1317" s="417">
        <f t="shared" ref="S1317" si="1722">J1317-J1316</f>
        <v>0</v>
      </c>
      <c r="T1317" s="417">
        <f t="shared" ref="T1317:U1317" si="1723">Q1317-Q1316</f>
        <v>0</v>
      </c>
      <c r="U1317" s="417">
        <f t="shared" si="1723"/>
        <v>0</v>
      </c>
      <c r="V1317" s="422"/>
      <c r="W1317" s="619" t="str">
        <f t="shared" si="1700"/>
        <v/>
      </c>
    </row>
    <row r="1318" spans="1:23" s="485" customFormat="1" ht="24" hidden="1" customHeight="1">
      <c r="A1318" s="366" t="s">
        <v>5876</v>
      </c>
      <c r="B1318" s="436" t="s">
        <v>2851</v>
      </c>
      <c r="C1318" s="436" t="s">
        <v>2852</v>
      </c>
      <c r="D1318" s="436" t="s">
        <v>0</v>
      </c>
      <c r="E1318" s="437" t="s">
        <v>0</v>
      </c>
      <c r="F1318" s="438">
        <v>0</v>
      </c>
      <c r="G1318" s="438">
        <f>[5]내역서!F1318</f>
        <v>0</v>
      </c>
      <c r="H1318" s="438">
        <v>0</v>
      </c>
      <c r="I1318" s="438"/>
      <c r="J1318" s="438">
        <f>내역서!F1322</f>
        <v>0</v>
      </c>
      <c r="K1318" s="439">
        <v>0</v>
      </c>
      <c r="L1318" s="438">
        <f>SUMIF($A$1320:$A$1359,$A1320,L$1320:L$1359)</f>
        <v>0</v>
      </c>
      <c r="M1318" s="439">
        <v>0</v>
      </c>
      <c r="N1318" s="438">
        <f>SUMIF($A$1320:$A$1359,$A1320,N$1320:N$1359)</f>
        <v>0</v>
      </c>
      <c r="O1318" s="439">
        <v>0</v>
      </c>
      <c r="P1318" s="438">
        <f>SUMIF($A$1320:$A$1359,$A1320,P$1320:P$1359)</f>
        <v>0</v>
      </c>
      <c r="Q1318" s="440">
        <v>0</v>
      </c>
      <c r="R1318" s="438">
        <f>L1318+N1318+P1318</f>
        <v>0</v>
      </c>
      <c r="S1318" s="438"/>
      <c r="T1318" s="438"/>
      <c r="U1318" s="438"/>
      <c r="V1318" s="437" t="s">
        <v>0</v>
      </c>
      <c r="W1318" s="617" t="str">
        <f>+IF(J1318&lt;0,"ng","")</f>
        <v/>
      </c>
    </row>
    <row r="1319" spans="1:23" s="77" customFormat="1" ht="24" hidden="1" customHeight="1">
      <c r="A1319" s="372" t="s">
        <v>5877</v>
      </c>
      <c r="B1319" s="442" t="s">
        <v>5878</v>
      </c>
      <c r="C1319" s="442" t="s">
        <v>1167</v>
      </c>
      <c r="D1319" s="442" t="s">
        <v>0</v>
      </c>
      <c r="E1319" s="443" t="s">
        <v>0</v>
      </c>
      <c r="F1319" s="444">
        <v>0</v>
      </c>
      <c r="G1319" s="444">
        <f>[5]내역서!F1319</f>
        <v>0</v>
      </c>
      <c r="H1319" s="444">
        <v>0</v>
      </c>
      <c r="I1319" s="444"/>
      <c r="J1319" s="444">
        <f>내역서!F1323</f>
        <v>0</v>
      </c>
      <c r="K1319" s="445">
        <v>0</v>
      </c>
      <c r="L1319" s="444">
        <f>SUMIF($A$1320:$A$1359,$A1321,L$1320:L$1359)</f>
        <v>0</v>
      </c>
      <c r="M1319" s="445">
        <v>0</v>
      </c>
      <c r="N1319" s="444">
        <f>SUMIF($A$1320:$A$1359,$A1321,N$1320:N$1359)</f>
        <v>0</v>
      </c>
      <c r="O1319" s="445">
        <v>0</v>
      </c>
      <c r="P1319" s="444">
        <f>SUMIF($A$1320:$A$1359,$A1321,P$1320:P$1359)</f>
        <v>0</v>
      </c>
      <c r="Q1319" s="446">
        <v>0</v>
      </c>
      <c r="R1319" s="444">
        <f t="shared" ref="R1319" si="1724">L1319+N1319+P1319</f>
        <v>0</v>
      </c>
      <c r="S1319" s="444">
        <f t="shared" ref="S1319" si="1725">J1319-J1318</f>
        <v>0</v>
      </c>
      <c r="T1319" s="444">
        <f t="shared" ref="T1319:U1319" si="1726">Q1319-Q1318</f>
        <v>0</v>
      </c>
      <c r="U1319" s="444">
        <f t="shared" si="1726"/>
        <v>0</v>
      </c>
      <c r="V1319" s="443"/>
      <c r="W1319" s="619" t="str">
        <f t="shared" si="1700"/>
        <v/>
      </c>
    </row>
    <row r="1320" spans="1:23" s="371" customFormat="1" ht="24" hidden="1" customHeight="1">
      <c r="A1320" s="366" t="s">
        <v>5879</v>
      </c>
      <c r="B1320" s="418" t="s">
        <v>0</v>
      </c>
      <c r="C1320" s="418" t="s">
        <v>2854</v>
      </c>
      <c r="D1320" s="418" t="s">
        <v>2855</v>
      </c>
      <c r="E1320" s="419" t="s">
        <v>56</v>
      </c>
      <c r="F1320" s="411">
        <f>G1320</f>
        <v>3.2589999999999999</v>
      </c>
      <c r="G1320" s="411">
        <f>[5]내역서!F1320</f>
        <v>3.2589999999999999</v>
      </c>
      <c r="H1320" s="716">
        <v>3.2589999999999999</v>
      </c>
      <c r="I1320" s="410">
        <f>G1320-H1320</f>
        <v>0</v>
      </c>
      <c r="J1320" s="411">
        <f>내역서!F1324</f>
        <v>0</v>
      </c>
      <c r="K1320" s="411">
        <v>1271359.1000000001</v>
      </c>
      <c r="L1320" s="412">
        <f>INT($J1320*K1320)</f>
        <v>0</v>
      </c>
      <c r="M1320" s="411">
        <v>0</v>
      </c>
      <c r="N1320" s="412">
        <f>INT($J1320*M1320)</f>
        <v>0</v>
      </c>
      <c r="O1320" s="411">
        <v>0</v>
      </c>
      <c r="P1320" s="412">
        <f>INT($J1320*O1320)</f>
        <v>0</v>
      </c>
      <c r="Q1320" s="412">
        <f>+K1320+M1320+O1320</f>
        <v>1271359.1000000001</v>
      </c>
      <c r="R1320" s="412">
        <f>L1320+N1320+P1320</f>
        <v>0</v>
      </c>
      <c r="S1320" s="412"/>
      <c r="T1320" s="412"/>
      <c r="U1320" s="412"/>
      <c r="V1320" s="419" t="s">
        <v>0</v>
      </c>
      <c r="W1320" s="617" t="str">
        <f>+IF(J1320&lt;0,"ng","")</f>
        <v/>
      </c>
    </row>
    <row r="1321" spans="1:23" s="75" customFormat="1" ht="24" hidden="1" customHeight="1">
      <c r="A1321" s="372" t="s">
        <v>2072</v>
      </c>
      <c r="B1321" s="421" t="s">
        <v>0</v>
      </c>
      <c r="C1321" s="421" t="s">
        <v>1168</v>
      </c>
      <c r="D1321" s="421" t="s">
        <v>1169</v>
      </c>
      <c r="E1321" s="422" t="s">
        <v>56</v>
      </c>
      <c r="F1321" s="416">
        <f t="shared" ref="F1321:F1359" si="1727">G1321</f>
        <v>3.2589999999999999</v>
      </c>
      <c r="G1321" s="416">
        <f>[5]내역서!F1321</f>
        <v>3.2589999999999999</v>
      </c>
      <c r="H1321" s="717">
        <v>3.2589999999999999</v>
      </c>
      <c r="I1321" s="415">
        <f t="shared" ref="I1321:I1359" si="1728">G1321-H1321</f>
        <v>0</v>
      </c>
      <c r="J1321" s="416">
        <f>내역서!F1325</f>
        <v>0</v>
      </c>
      <c r="K1321" s="416">
        <v>1271359.1000000001</v>
      </c>
      <c r="L1321" s="417">
        <f t="shared" ref="L1321:L1359" si="1729">INT($J1321*K1321)</f>
        <v>0</v>
      </c>
      <c r="M1321" s="416">
        <v>0</v>
      </c>
      <c r="N1321" s="417">
        <f t="shared" ref="N1321:N1359" si="1730">INT($J1321*M1321)</f>
        <v>0</v>
      </c>
      <c r="O1321" s="416">
        <v>0</v>
      </c>
      <c r="P1321" s="417">
        <f t="shared" ref="P1321:P1359" si="1731">INT($J1321*O1321)</f>
        <v>0</v>
      </c>
      <c r="Q1321" s="417">
        <f t="shared" ref="Q1321:Q1359" si="1732">+K1321+M1321+O1321</f>
        <v>1271359.1000000001</v>
      </c>
      <c r="R1321" s="417">
        <f t="shared" si="1689"/>
        <v>0</v>
      </c>
      <c r="S1321" s="417">
        <f t="shared" ref="S1321" si="1733">J1321-J1320</f>
        <v>0</v>
      </c>
      <c r="T1321" s="417">
        <f t="shared" ref="T1321:U1321" si="1734">Q1321-Q1320</f>
        <v>0</v>
      </c>
      <c r="U1321" s="417">
        <f t="shared" si="1734"/>
        <v>0</v>
      </c>
      <c r="V1321" s="422"/>
      <c r="W1321" s="619" t="str">
        <f t="shared" si="1700"/>
        <v/>
      </c>
    </row>
    <row r="1322" spans="1:23" s="371" customFormat="1" ht="24" hidden="1" customHeight="1">
      <c r="A1322" s="366" t="s">
        <v>5466</v>
      </c>
      <c r="B1322" s="418" t="s">
        <v>0</v>
      </c>
      <c r="C1322" s="418" t="s">
        <v>2854</v>
      </c>
      <c r="D1322" s="418" t="s">
        <v>2856</v>
      </c>
      <c r="E1322" s="419" t="s">
        <v>56</v>
      </c>
      <c r="F1322" s="411">
        <f>G1322</f>
        <v>9.4779999999999998</v>
      </c>
      <c r="G1322" s="411">
        <f>[5]내역서!F1322</f>
        <v>9.4779999999999998</v>
      </c>
      <c r="H1322" s="716">
        <v>9.4779999999999998</v>
      </c>
      <c r="I1322" s="410">
        <f>G1322-H1322</f>
        <v>0</v>
      </c>
      <c r="J1322" s="411">
        <f>내역서!F1326</f>
        <v>0</v>
      </c>
      <c r="K1322" s="411">
        <v>1271359.1000000001</v>
      </c>
      <c r="L1322" s="412">
        <f>INT($J1322*K1322)</f>
        <v>0</v>
      </c>
      <c r="M1322" s="411">
        <v>0</v>
      </c>
      <c r="N1322" s="412">
        <f>INT($J1322*M1322)</f>
        <v>0</v>
      </c>
      <c r="O1322" s="411">
        <v>0</v>
      </c>
      <c r="P1322" s="412">
        <f>INT($J1322*O1322)</f>
        <v>0</v>
      </c>
      <c r="Q1322" s="412">
        <f>+K1322+M1322+O1322</f>
        <v>1271359.1000000001</v>
      </c>
      <c r="R1322" s="412">
        <f>L1322+N1322+P1322</f>
        <v>0</v>
      </c>
      <c r="S1322" s="412"/>
      <c r="T1322" s="412"/>
      <c r="U1322" s="412"/>
      <c r="V1322" s="419" t="s">
        <v>0</v>
      </c>
      <c r="W1322" s="617" t="str">
        <f>+IF(J1322&lt;0,"ng","")</f>
        <v/>
      </c>
    </row>
    <row r="1323" spans="1:23" s="75" customFormat="1" ht="24" hidden="1" customHeight="1">
      <c r="A1323" s="372" t="s">
        <v>5880</v>
      </c>
      <c r="B1323" s="421" t="s">
        <v>0</v>
      </c>
      <c r="C1323" s="421" t="s">
        <v>1168</v>
      </c>
      <c r="D1323" s="421" t="s">
        <v>1170</v>
      </c>
      <c r="E1323" s="422" t="s">
        <v>56</v>
      </c>
      <c r="F1323" s="416">
        <f t="shared" si="1727"/>
        <v>9.4779999999999998</v>
      </c>
      <c r="G1323" s="416">
        <f>[5]내역서!F1323</f>
        <v>9.4779999999999998</v>
      </c>
      <c r="H1323" s="717">
        <v>9.4779999999999998</v>
      </c>
      <c r="I1323" s="415">
        <f t="shared" si="1728"/>
        <v>0</v>
      </c>
      <c r="J1323" s="416">
        <f>내역서!F1327</f>
        <v>0</v>
      </c>
      <c r="K1323" s="416">
        <v>1271359.1000000001</v>
      </c>
      <c r="L1323" s="417">
        <f t="shared" si="1729"/>
        <v>0</v>
      </c>
      <c r="M1323" s="416">
        <v>0</v>
      </c>
      <c r="N1323" s="417">
        <f t="shared" si="1730"/>
        <v>0</v>
      </c>
      <c r="O1323" s="416">
        <v>0</v>
      </c>
      <c r="P1323" s="417">
        <f t="shared" si="1731"/>
        <v>0</v>
      </c>
      <c r="Q1323" s="417">
        <f t="shared" si="1732"/>
        <v>1271359.1000000001</v>
      </c>
      <c r="R1323" s="417">
        <f t="shared" si="1689"/>
        <v>0</v>
      </c>
      <c r="S1323" s="417">
        <f t="shared" ref="S1323" si="1735">J1323-J1322</f>
        <v>0</v>
      </c>
      <c r="T1323" s="417">
        <f t="shared" ref="T1323:U1323" si="1736">Q1323-Q1322</f>
        <v>0</v>
      </c>
      <c r="U1323" s="417">
        <f t="shared" si="1736"/>
        <v>0</v>
      </c>
      <c r="V1323" s="422"/>
      <c r="W1323" s="619" t="str">
        <f t="shared" si="1700"/>
        <v/>
      </c>
    </row>
    <row r="1324" spans="1:23" s="371" customFormat="1" ht="24" hidden="1" customHeight="1">
      <c r="A1324" s="366" t="s">
        <v>5881</v>
      </c>
      <c r="B1324" s="418" t="s">
        <v>0</v>
      </c>
      <c r="C1324" s="418" t="s">
        <v>2858</v>
      </c>
      <c r="D1324" s="418" t="s">
        <v>2859</v>
      </c>
      <c r="E1324" s="419" t="s">
        <v>96</v>
      </c>
      <c r="F1324" s="411">
        <f>G1324</f>
        <v>966</v>
      </c>
      <c r="G1324" s="411">
        <f>[5]내역서!F1324</f>
        <v>966</v>
      </c>
      <c r="H1324" s="716">
        <v>966</v>
      </c>
      <c r="I1324" s="410">
        <f>G1324-H1324</f>
        <v>0</v>
      </c>
      <c r="J1324" s="411">
        <f>내역서!F1328</f>
        <v>0</v>
      </c>
      <c r="K1324" s="411">
        <v>1056.9000000000001</v>
      </c>
      <c r="L1324" s="412">
        <f>INT($J1324*K1324)</f>
        <v>0</v>
      </c>
      <c r="M1324" s="411">
        <v>0</v>
      </c>
      <c r="N1324" s="412">
        <f>INT($J1324*M1324)</f>
        <v>0</v>
      </c>
      <c r="O1324" s="411">
        <v>0</v>
      </c>
      <c r="P1324" s="412">
        <f>INT($J1324*O1324)</f>
        <v>0</v>
      </c>
      <c r="Q1324" s="412">
        <f>+K1324+M1324+O1324</f>
        <v>1056.9000000000001</v>
      </c>
      <c r="R1324" s="412">
        <f>L1324+N1324+P1324</f>
        <v>0</v>
      </c>
      <c r="S1324" s="412"/>
      <c r="T1324" s="412"/>
      <c r="U1324" s="412"/>
      <c r="V1324" s="419" t="s">
        <v>0</v>
      </c>
      <c r="W1324" s="617" t="str">
        <f>+IF(J1324&lt;0,"ng","")</f>
        <v/>
      </c>
    </row>
    <row r="1325" spans="1:23" s="75" customFormat="1" ht="24" hidden="1" customHeight="1">
      <c r="A1325" s="372" t="s">
        <v>5428</v>
      </c>
      <c r="B1325" s="421" t="s">
        <v>0</v>
      </c>
      <c r="C1325" s="421" t="s">
        <v>1171</v>
      </c>
      <c r="D1325" s="421" t="s">
        <v>1172</v>
      </c>
      <c r="E1325" s="422" t="s">
        <v>96</v>
      </c>
      <c r="F1325" s="416">
        <f t="shared" si="1727"/>
        <v>966</v>
      </c>
      <c r="G1325" s="416">
        <f>[5]내역서!F1325</f>
        <v>966</v>
      </c>
      <c r="H1325" s="717">
        <v>966</v>
      </c>
      <c r="I1325" s="415">
        <f t="shared" si="1728"/>
        <v>0</v>
      </c>
      <c r="J1325" s="416">
        <f>내역서!F1329</f>
        <v>0</v>
      </c>
      <c r="K1325" s="416">
        <v>1056.9000000000001</v>
      </c>
      <c r="L1325" s="417">
        <f t="shared" si="1729"/>
        <v>0</v>
      </c>
      <c r="M1325" s="416">
        <v>0</v>
      </c>
      <c r="N1325" s="417">
        <f t="shared" si="1730"/>
        <v>0</v>
      </c>
      <c r="O1325" s="416">
        <v>0</v>
      </c>
      <c r="P1325" s="417">
        <f t="shared" si="1731"/>
        <v>0</v>
      </c>
      <c r="Q1325" s="417">
        <f t="shared" si="1732"/>
        <v>1056.9000000000001</v>
      </c>
      <c r="R1325" s="417">
        <f t="shared" si="1689"/>
        <v>0</v>
      </c>
      <c r="S1325" s="417">
        <f t="shared" ref="S1325" si="1737">J1325-J1324</f>
        <v>0</v>
      </c>
      <c r="T1325" s="417">
        <f t="shared" ref="T1325:U1325" si="1738">Q1325-Q1324</f>
        <v>0</v>
      </c>
      <c r="U1325" s="417">
        <f t="shared" si="1738"/>
        <v>0</v>
      </c>
      <c r="V1325" s="422"/>
      <c r="W1325" s="619" t="str">
        <f t="shared" si="1700"/>
        <v/>
      </c>
    </row>
    <row r="1326" spans="1:23" s="371" customFormat="1" ht="24" hidden="1" customHeight="1">
      <c r="A1326" s="366" t="s">
        <v>2055</v>
      </c>
      <c r="B1326" s="418" t="s">
        <v>0</v>
      </c>
      <c r="C1326" s="658" t="s">
        <v>4594</v>
      </c>
      <c r="D1326" s="418" t="s">
        <v>2863</v>
      </c>
      <c r="E1326" s="419" t="s">
        <v>56</v>
      </c>
      <c r="F1326" s="411">
        <f>G1326</f>
        <v>0.24045</v>
      </c>
      <c r="G1326" s="429">
        <f>[5]내역서!F1326</f>
        <v>0.24045</v>
      </c>
      <c r="H1326" s="689">
        <v>0.24045</v>
      </c>
      <c r="I1326" s="410">
        <f>G1326-H1326</f>
        <v>0</v>
      </c>
      <c r="J1326" s="429">
        <f>내역서!F1330</f>
        <v>0</v>
      </c>
      <c r="K1326" s="411">
        <v>1273050</v>
      </c>
      <c r="L1326" s="412">
        <f>INT($J1326*K1326)</f>
        <v>0</v>
      </c>
      <c r="M1326" s="411">
        <v>0</v>
      </c>
      <c r="N1326" s="412">
        <f>INT($J1326*M1326)</f>
        <v>0</v>
      </c>
      <c r="O1326" s="411">
        <v>0</v>
      </c>
      <c r="P1326" s="412">
        <f>INT($J1326*O1326)</f>
        <v>0</v>
      </c>
      <c r="Q1326" s="412">
        <f>+K1326+M1326+O1326</f>
        <v>1273050</v>
      </c>
      <c r="R1326" s="412">
        <f>L1326+N1326+P1326</f>
        <v>0</v>
      </c>
      <c r="S1326" s="412"/>
      <c r="T1326" s="412"/>
      <c r="U1326" s="412"/>
      <c r="V1326" s="630" t="s">
        <v>2081</v>
      </c>
      <c r="W1326" s="617" t="str">
        <f>+IF(J1326&lt;0,"ng","")</f>
        <v/>
      </c>
    </row>
    <row r="1327" spans="1:23" s="75" customFormat="1" ht="24" hidden="1" customHeight="1">
      <c r="A1327" s="372" t="s">
        <v>2072</v>
      </c>
      <c r="B1327" s="421" t="s">
        <v>0</v>
      </c>
      <c r="C1327" s="659" t="s">
        <v>5882</v>
      </c>
      <c r="D1327" s="421" t="s">
        <v>2863</v>
      </c>
      <c r="E1327" s="422" t="s">
        <v>56</v>
      </c>
      <c r="F1327" s="416">
        <f t="shared" si="1727"/>
        <v>0.24045</v>
      </c>
      <c r="G1327" s="430">
        <f>[5]내역서!F1327</f>
        <v>0.24045</v>
      </c>
      <c r="H1327" s="690">
        <v>0.24045</v>
      </c>
      <c r="I1327" s="415">
        <f t="shared" ref="I1327" si="1739">G1327-H1327</f>
        <v>0</v>
      </c>
      <c r="J1327" s="430">
        <f>내역서!F1331</f>
        <v>0</v>
      </c>
      <c r="K1327" s="416">
        <v>1273050</v>
      </c>
      <c r="L1327" s="417">
        <f t="shared" ref="L1327" si="1740">INT($J1327*K1327)</f>
        <v>0</v>
      </c>
      <c r="M1327" s="416">
        <v>0</v>
      </c>
      <c r="N1327" s="417">
        <f t="shared" ref="N1327" si="1741">INT($J1327*M1327)</f>
        <v>0</v>
      </c>
      <c r="O1327" s="416">
        <v>0</v>
      </c>
      <c r="P1327" s="417">
        <f t="shared" ref="P1327" si="1742">INT($J1327*O1327)</f>
        <v>0</v>
      </c>
      <c r="Q1327" s="417">
        <f t="shared" ref="Q1327" si="1743">+K1327+M1327+O1327</f>
        <v>1273050</v>
      </c>
      <c r="R1327" s="417">
        <f t="shared" ref="R1327" si="1744">L1327+N1327+P1327</f>
        <v>0</v>
      </c>
      <c r="S1327" s="417">
        <f t="shared" ref="S1327" si="1745">J1327-J1326</f>
        <v>0</v>
      </c>
      <c r="T1327" s="417">
        <f t="shared" ref="T1327:U1327" si="1746">Q1327-Q1326</f>
        <v>0</v>
      </c>
      <c r="U1327" s="417">
        <f t="shared" si="1746"/>
        <v>0</v>
      </c>
      <c r="V1327" s="631" t="s">
        <v>5883</v>
      </c>
      <c r="W1327" s="619" t="str">
        <f t="shared" si="1700"/>
        <v/>
      </c>
    </row>
    <row r="1328" spans="1:23" s="371" customFormat="1" ht="24" hidden="1" customHeight="1">
      <c r="A1328" s="366" t="s">
        <v>5492</v>
      </c>
      <c r="B1328" s="418" t="s">
        <v>0</v>
      </c>
      <c r="C1328" s="658" t="s">
        <v>4594</v>
      </c>
      <c r="D1328" s="418" t="s">
        <v>2866</v>
      </c>
      <c r="E1328" s="419" t="s">
        <v>56</v>
      </c>
      <c r="F1328" s="411">
        <f>G1328</f>
        <v>9.9750000000000005E-2</v>
      </c>
      <c r="G1328" s="429">
        <f>[5]내역서!F1328</f>
        <v>9.9750000000000005E-2</v>
      </c>
      <c r="H1328" s="689">
        <v>9.9750000000000005E-2</v>
      </c>
      <c r="I1328" s="410">
        <f>G1328-H1328</f>
        <v>0</v>
      </c>
      <c r="J1328" s="429">
        <f>내역서!F1332</f>
        <v>0</v>
      </c>
      <c r="K1328" s="411">
        <v>1186785</v>
      </c>
      <c r="L1328" s="412">
        <f>INT($J1328*K1328)</f>
        <v>0</v>
      </c>
      <c r="M1328" s="411">
        <v>0</v>
      </c>
      <c r="N1328" s="412">
        <f>INT($J1328*M1328)</f>
        <v>0</v>
      </c>
      <c r="O1328" s="411">
        <v>0</v>
      </c>
      <c r="P1328" s="412">
        <f>INT($J1328*O1328)</f>
        <v>0</v>
      </c>
      <c r="Q1328" s="412">
        <f>+K1328+M1328+O1328</f>
        <v>1186785</v>
      </c>
      <c r="R1328" s="412">
        <f>L1328+N1328+P1328</f>
        <v>0</v>
      </c>
      <c r="S1328" s="412"/>
      <c r="T1328" s="412"/>
      <c r="U1328" s="412"/>
      <c r="V1328" s="630" t="s">
        <v>2081</v>
      </c>
      <c r="W1328" s="617" t="str">
        <f>+IF(J1328&lt;0,"ng","")</f>
        <v/>
      </c>
    </row>
    <row r="1329" spans="1:23" s="75" customFormat="1" ht="24" hidden="1" customHeight="1">
      <c r="A1329" s="372" t="s">
        <v>5433</v>
      </c>
      <c r="B1329" s="421" t="s">
        <v>0</v>
      </c>
      <c r="C1329" s="659" t="s">
        <v>5884</v>
      </c>
      <c r="D1329" s="421" t="s">
        <v>2866</v>
      </c>
      <c r="E1329" s="422" t="s">
        <v>56</v>
      </c>
      <c r="F1329" s="416">
        <f t="shared" si="1727"/>
        <v>9.9750000000000005E-2</v>
      </c>
      <c r="G1329" s="430">
        <f>[5]내역서!F1329</f>
        <v>9.9750000000000005E-2</v>
      </c>
      <c r="H1329" s="690">
        <v>9.9750000000000005E-2</v>
      </c>
      <c r="I1329" s="415">
        <f t="shared" ref="I1329" si="1747">G1329-H1329</f>
        <v>0</v>
      </c>
      <c r="J1329" s="430">
        <f>내역서!F1333</f>
        <v>0</v>
      </c>
      <c r="K1329" s="416">
        <v>1186785</v>
      </c>
      <c r="L1329" s="417">
        <f t="shared" ref="L1329" si="1748">INT($J1329*K1329)</f>
        <v>0</v>
      </c>
      <c r="M1329" s="416">
        <v>0</v>
      </c>
      <c r="N1329" s="417">
        <f t="shared" ref="N1329" si="1749">INT($J1329*M1329)</f>
        <v>0</v>
      </c>
      <c r="O1329" s="416">
        <v>0</v>
      </c>
      <c r="P1329" s="417">
        <f t="shared" ref="P1329" si="1750">INT($J1329*O1329)</f>
        <v>0</v>
      </c>
      <c r="Q1329" s="417">
        <f t="shared" ref="Q1329" si="1751">+K1329+M1329+O1329</f>
        <v>1186785</v>
      </c>
      <c r="R1329" s="417">
        <f t="shared" ref="R1329" si="1752">L1329+N1329+P1329</f>
        <v>0</v>
      </c>
      <c r="S1329" s="417">
        <f t="shared" ref="S1329" si="1753">J1329-J1328</f>
        <v>0</v>
      </c>
      <c r="T1329" s="417">
        <f t="shared" ref="T1329:U1329" si="1754">Q1329-Q1328</f>
        <v>0</v>
      </c>
      <c r="U1329" s="417">
        <f t="shared" si="1754"/>
        <v>0</v>
      </c>
      <c r="V1329" s="631" t="s">
        <v>5885</v>
      </c>
      <c r="W1329" s="619" t="str">
        <f t="shared" si="1700"/>
        <v/>
      </c>
    </row>
    <row r="1330" spans="1:23" s="485" customFormat="1" ht="24" hidden="1" customHeight="1">
      <c r="A1330" s="366" t="s">
        <v>2055</v>
      </c>
      <c r="B1330" s="418" t="s">
        <v>0</v>
      </c>
      <c r="C1330" s="418" t="s">
        <v>2869</v>
      </c>
      <c r="D1330" s="418" t="s">
        <v>2870</v>
      </c>
      <c r="E1330" s="419" t="s">
        <v>56</v>
      </c>
      <c r="F1330" s="411">
        <f>G1330</f>
        <v>1.194</v>
      </c>
      <c r="G1330" s="411">
        <f>[5]내역서!F1330</f>
        <v>1.194</v>
      </c>
      <c r="H1330" s="716">
        <v>1.194</v>
      </c>
      <c r="I1330" s="410">
        <f>G1330-H1330</f>
        <v>0</v>
      </c>
      <c r="J1330" s="411">
        <f>내역서!F1334</f>
        <v>0</v>
      </c>
      <c r="K1330" s="411">
        <v>1067999.3</v>
      </c>
      <c r="L1330" s="412">
        <f>INT($J1330*K1330)</f>
        <v>0</v>
      </c>
      <c r="M1330" s="411">
        <v>0</v>
      </c>
      <c r="N1330" s="412">
        <f>INT($J1330*M1330)</f>
        <v>0</v>
      </c>
      <c r="O1330" s="411">
        <v>0</v>
      </c>
      <c r="P1330" s="412">
        <f>INT($J1330*O1330)</f>
        <v>0</v>
      </c>
      <c r="Q1330" s="412">
        <f>+K1330+M1330+O1330</f>
        <v>1067999.3</v>
      </c>
      <c r="R1330" s="412">
        <f>L1330+N1330+P1330</f>
        <v>0</v>
      </c>
      <c r="S1330" s="412"/>
      <c r="T1330" s="412"/>
      <c r="U1330" s="412"/>
      <c r="V1330" s="419" t="s">
        <v>0</v>
      </c>
      <c r="W1330" s="617" t="str">
        <f>+IF(J1330&lt;0,"ng","")</f>
        <v/>
      </c>
    </row>
    <row r="1331" spans="1:23" s="77" customFormat="1" ht="24" hidden="1" customHeight="1">
      <c r="A1331" s="372" t="s">
        <v>5504</v>
      </c>
      <c r="B1331" s="421" t="s">
        <v>0</v>
      </c>
      <c r="C1331" s="421" t="s">
        <v>1173</v>
      </c>
      <c r="D1331" s="421" t="s">
        <v>1174</v>
      </c>
      <c r="E1331" s="422" t="s">
        <v>56</v>
      </c>
      <c r="F1331" s="416">
        <f t="shared" si="1727"/>
        <v>1.194</v>
      </c>
      <c r="G1331" s="416">
        <f>[5]내역서!F1331</f>
        <v>1.194</v>
      </c>
      <c r="H1331" s="717">
        <v>1.194</v>
      </c>
      <c r="I1331" s="415">
        <f t="shared" si="1728"/>
        <v>0</v>
      </c>
      <c r="J1331" s="416">
        <f>내역서!F1335</f>
        <v>0</v>
      </c>
      <c r="K1331" s="416">
        <v>1067999.3</v>
      </c>
      <c r="L1331" s="417">
        <f t="shared" si="1729"/>
        <v>0</v>
      </c>
      <c r="M1331" s="416">
        <v>0</v>
      </c>
      <c r="N1331" s="417">
        <f t="shared" si="1730"/>
        <v>0</v>
      </c>
      <c r="O1331" s="416">
        <v>0</v>
      </c>
      <c r="P1331" s="417">
        <f t="shared" si="1731"/>
        <v>0</v>
      </c>
      <c r="Q1331" s="417">
        <f t="shared" si="1732"/>
        <v>1067999.3</v>
      </c>
      <c r="R1331" s="417">
        <f t="shared" si="1689"/>
        <v>0</v>
      </c>
      <c r="S1331" s="417">
        <f t="shared" ref="S1331" si="1755">J1331-J1330</f>
        <v>0</v>
      </c>
      <c r="T1331" s="417">
        <f t="shared" ref="T1331:U1331" si="1756">Q1331-Q1330</f>
        <v>0</v>
      </c>
      <c r="U1331" s="417">
        <f t="shared" si="1756"/>
        <v>0</v>
      </c>
      <c r="V1331" s="422"/>
      <c r="W1331" s="619" t="str">
        <f t="shared" si="1700"/>
        <v/>
      </c>
    </row>
    <row r="1332" spans="1:23" s="371" customFormat="1" ht="24" hidden="1" customHeight="1">
      <c r="A1332" s="366" t="s">
        <v>2055</v>
      </c>
      <c r="B1332" s="418" t="s">
        <v>0</v>
      </c>
      <c r="C1332" s="418" t="s">
        <v>2869</v>
      </c>
      <c r="D1332" s="418" t="s">
        <v>2872</v>
      </c>
      <c r="E1332" s="419" t="s">
        <v>56</v>
      </c>
      <c r="F1332" s="411">
        <f>G1332</f>
        <v>1.0109999999999999</v>
      </c>
      <c r="G1332" s="411">
        <f>[5]내역서!F1332</f>
        <v>1.0109999999999999</v>
      </c>
      <c r="H1332" s="716">
        <v>1.0109999999999999</v>
      </c>
      <c r="I1332" s="410">
        <f>G1332-H1332</f>
        <v>0</v>
      </c>
      <c r="J1332" s="411">
        <f>내역서!F1336</f>
        <v>0</v>
      </c>
      <c r="K1332" s="411">
        <v>1065343.8</v>
      </c>
      <c r="L1332" s="412">
        <f>INT($J1332*K1332)</f>
        <v>0</v>
      </c>
      <c r="M1332" s="411">
        <v>0</v>
      </c>
      <c r="N1332" s="412">
        <f>INT($J1332*M1332)</f>
        <v>0</v>
      </c>
      <c r="O1332" s="411">
        <v>0</v>
      </c>
      <c r="P1332" s="412">
        <f>INT($J1332*O1332)</f>
        <v>0</v>
      </c>
      <c r="Q1332" s="412">
        <f>+K1332+M1332+O1332</f>
        <v>1065343.8</v>
      </c>
      <c r="R1332" s="412">
        <f>L1332+N1332+P1332</f>
        <v>0</v>
      </c>
      <c r="S1332" s="412"/>
      <c r="T1332" s="412"/>
      <c r="U1332" s="412"/>
      <c r="V1332" s="419" t="s">
        <v>0</v>
      </c>
      <c r="W1332" s="617" t="str">
        <f>+IF(J1332&lt;0,"ng","")</f>
        <v/>
      </c>
    </row>
    <row r="1333" spans="1:23" s="75" customFormat="1" ht="24" hidden="1" customHeight="1">
      <c r="A1333" s="372" t="s">
        <v>5886</v>
      </c>
      <c r="B1333" s="421" t="s">
        <v>0</v>
      </c>
      <c r="C1333" s="421" t="s">
        <v>1173</v>
      </c>
      <c r="D1333" s="421" t="s">
        <v>1175</v>
      </c>
      <c r="E1333" s="422" t="s">
        <v>56</v>
      </c>
      <c r="F1333" s="416">
        <f t="shared" si="1727"/>
        <v>1.0109999999999999</v>
      </c>
      <c r="G1333" s="416">
        <f>[5]내역서!F1333</f>
        <v>1.0109999999999999</v>
      </c>
      <c r="H1333" s="717">
        <v>1.0109999999999999</v>
      </c>
      <c r="I1333" s="415">
        <f t="shared" si="1728"/>
        <v>0</v>
      </c>
      <c r="J1333" s="416">
        <f>내역서!F1337</f>
        <v>0</v>
      </c>
      <c r="K1333" s="416">
        <v>1065343.8</v>
      </c>
      <c r="L1333" s="417">
        <f t="shared" si="1729"/>
        <v>0</v>
      </c>
      <c r="M1333" s="416">
        <v>0</v>
      </c>
      <c r="N1333" s="417">
        <f t="shared" si="1730"/>
        <v>0</v>
      </c>
      <c r="O1333" s="416">
        <v>0</v>
      </c>
      <c r="P1333" s="417">
        <f t="shared" si="1731"/>
        <v>0</v>
      </c>
      <c r="Q1333" s="417">
        <f t="shared" si="1732"/>
        <v>1065343.8</v>
      </c>
      <c r="R1333" s="417">
        <f t="shared" si="1689"/>
        <v>0</v>
      </c>
      <c r="S1333" s="417">
        <f t="shared" ref="S1333" si="1757">J1333-J1332</f>
        <v>0</v>
      </c>
      <c r="T1333" s="417">
        <f t="shared" ref="T1333:U1333" si="1758">Q1333-Q1332</f>
        <v>0</v>
      </c>
      <c r="U1333" s="417">
        <f t="shared" si="1758"/>
        <v>0</v>
      </c>
      <c r="V1333" s="422"/>
      <c r="W1333" s="619" t="str">
        <f t="shared" si="1700"/>
        <v/>
      </c>
    </row>
    <row r="1334" spans="1:23" s="371" customFormat="1" ht="24" hidden="1" customHeight="1">
      <c r="A1334" s="366" t="s">
        <v>2055</v>
      </c>
      <c r="B1334" s="418" t="s">
        <v>0</v>
      </c>
      <c r="C1334" s="418" t="s">
        <v>2869</v>
      </c>
      <c r="D1334" s="418" t="s">
        <v>2874</v>
      </c>
      <c r="E1334" s="419" t="s">
        <v>56</v>
      </c>
      <c r="F1334" s="411">
        <f>G1334</f>
        <v>6.1139999999999999</v>
      </c>
      <c r="G1334" s="411">
        <f>[5]내역서!F1334</f>
        <v>6.1139999999999999</v>
      </c>
      <c r="H1334" s="716">
        <v>6.1139999999999999</v>
      </c>
      <c r="I1334" s="410">
        <f>G1334-H1334</f>
        <v>0</v>
      </c>
      <c r="J1334" s="411">
        <f>내역서!F1338</f>
        <v>0</v>
      </c>
      <c r="K1334" s="411">
        <v>1065343.8</v>
      </c>
      <c r="L1334" s="412">
        <f>INT($J1334*K1334)</f>
        <v>0</v>
      </c>
      <c r="M1334" s="411">
        <v>0</v>
      </c>
      <c r="N1334" s="412">
        <f>INT($J1334*M1334)</f>
        <v>0</v>
      </c>
      <c r="O1334" s="411">
        <v>0</v>
      </c>
      <c r="P1334" s="412">
        <f>INT($J1334*O1334)</f>
        <v>0</v>
      </c>
      <c r="Q1334" s="412">
        <f>+K1334+M1334+O1334</f>
        <v>1065343.8</v>
      </c>
      <c r="R1334" s="412">
        <f>L1334+N1334+P1334</f>
        <v>0</v>
      </c>
      <c r="S1334" s="412"/>
      <c r="T1334" s="412"/>
      <c r="U1334" s="412"/>
      <c r="V1334" s="419" t="s">
        <v>0</v>
      </c>
      <c r="W1334" s="617" t="str">
        <f>+IF(J1334&lt;0,"ng","")</f>
        <v/>
      </c>
    </row>
    <row r="1335" spans="1:23" s="75" customFormat="1" ht="24" hidden="1" customHeight="1">
      <c r="A1335" s="372" t="s">
        <v>2072</v>
      </c>
      <c r="B1335" s="421" t="s">
        <v>0</v>
      </c>
      <c r="C1335" s="421" t="s">
        <v>1173</v>
      </c>
      <c r="D1335" s="421" t="s">
        <v>1176</v>
      </c>
      <c r="E1335" s="422" t="s">
        <v>56</v>
      </c>
      <c r="F1335" s="416">
        <f t="shared" si="1727"/>
        <v>6.1139999999999999</v>
      </c>
      <c r="G1335" s="416">
        <f>[5]내역서!F1335</f>
        <v>6.1139999999999999</v>
      </c>
      <c r="H1335" s="717">
        <v>6.1139999999999999</v>
      </c>
      <c r="I1335" s="415">
        <f t="shared" si="1728"/>
        <v>0</v>
      </c>
      <c r="J1335" s="416">
        <f>내역서!F1339</f>
        <v>0</v>
      </c>
      <c r="K1335" s="416">
        <v>1065343.8</v>
      </c>
      <c r="L1335" s="417">
        <f t="shared" si="1729"/>
        <v>0</v>
      </c>
      <c r="M1335" s="416">
        <v>0</v>
      </c>
      <c r="N1335" s="417">
        <f t="shared" si="1730"/>
        <v>0</v>
      </c>
      <c r="O1335" s="416">
        <v>0</v>
      </c>
      <c r="P1335" s="417">
        <f t="shared" si="1731"/>
        <v>0</v>
      </c>
      <c r="Q1335" s="417">
        <f t="shared" si="1732"/>
        <v>1065343.8</v>
      </c>
      <c r="R1335" s="417">
        <f t="shared" si="1689"/>
        <v>0</v>
      </c>
      <c r="S1335" s="417">
        <f t="shared" ref="S1335" si="1759">J1335-J1334</f>
        <v>0</v>
      </c>
      <c r="T1335" s="417">
        <f t="shared" ref="T1335:U1335" si="1760">Q1335-Q1334</f>
        <v>0</v>
      </c>
      <c r="U1335" s="417">
        <f t="shared" si="1760"/>
        <v>0</v>
      </c>
      <c r="V1335" s="422"/>
      <c r="W1335" s="619" t="str">
        <f t="shared" si="1700"/>
        <v/>
      </c>
    </row>
    <row r="1336" spans="1:23" s="371" customFormat="1" ht="24" hidden="1" customHeight="1">
      <c r="A1336" s="366" t="s">
        <v>5887</v>
      </c>
      <c r="B1336" s="418" t="s">
        <v>0</v>
      </c>
      <c r="C1336" s="418" t="s">
        <v>2869</v>
      </c>
      <c r="D1336" s="418" t="s">
        <v>2876</v>
      </c>
      <c r="E1336" s="419" t="s">
        <v>56</v>
      </c>
      <c r="F1336" s="411">
        <f>G1336</f>
        <v>1.431</v>
      </c>
      <c r="G1336" s="411">
        <f>[5]내역서!F1336</f>
        <v>1.431</v>
      </c>
      <c r="H1336" s="716">
        <v>1.431</v>
      </c>
      <c r="I1336" s="410">
        <f>G1336-H1336</f>
        <v>0</v>
      </c>
      <c r="J1336" s="411">
        <f>내역서!F1340</f>
        <v>0</v>
      </c>
      <c r="K1336" s="411">
        <v>1162490.8</v>
      </c>
      <c r="L1336" s="412">
        <f>INT($J1336*K1336)</f>
        <v>0</v>
      </c>
      <c r="M1336" s="411">
        <v>0</v>
      </c>
      <c r="N1336" s="412">
        <f>INT($J1336*M1336)</f>
        <v>0</v>
      </c>
      <c r="O1336" s="411">
        <v>0</v>
      </c>
      <c r="P1336" s="412">
        <f>INT($J1336*O1336)</f>
        <v>0</v>
      </c>
      <c r="Q1336" s="412">
        <f>+K1336+M1336+O1336</f>
        <v>1162490.8</v>
      </c>
      <c r="R1336" s="412">
        <f>L1336+N1336+P1336</f>
        <v>0</v>
      </c>
      <c r="S1336" s="412"/>
      <c r="T1336" s="412"/>
      <c r="U1336" s="412"/>
      <c r="V1336" s="419" t="s">
        <v>0</v>
      </c>
      <c r="W1336" s="617" t="str">
        <f>+IF(J1336&lt;0,"ng","")</f>
        <v/>
      </c>
    </row>
    <row r="1337" spans="1:23" s="75" customFormat="1" ht="24" hidden="1" customHeight="1">
      <c r="A1337" s="372" t="s">
        <v>2072</v>
      </c>
      <c r="B1337" s="421" t="s">
        <v>0</v>
      </c>
      <c r="C1337" s="421" t="s">
        <v>1173</v>
      </c>
      <c r="D1337" s="421" t="s">
        <v>1177</v>
      </c>
      <c r="E1337" s="422" t="s">
        <v>56</v>
      </c>
      <c r="F1337" s="416">
        <f t="shared" si="1727"/>
        <v>1.431</v>
      </c>
      <c r="G1337" s="416">
        <f>[5]내역서!F1337</f>
        <v>1.431</v>
      </c>
      <c r="H1337" s="717">
        <v>1.431</v>
      </c>
      <c r="I1337" s="415">
        <f t="shared" si="1728"/>
        <v>0</v>
      </c>
      <c r="J1337" s="416">
        <f>내역서!F1341</f>
        <v>0</v>
      </c>
      <c r="K1337" s="416">
        <v>1162490.8</v>
      </c>
      <c r="L1337" s="417">
        <f t="shared" si="1729"/>
        <v>0</v>
      </c>
      <c r="M1337" s="416">
        <v>0</v>
      </c>
      <c r="N1337" s="417">
        <f t="shared" si="1730"/>
        <v>0</v>
      </c>
      <c r="O1337" s="416">
        <v>0</v>
      </c>
      <c r="P1337" s="417">
        <f t="shared" si="1731"/>
        <v>0</v>
      </c>
      <c r="Q1337" s="417">
        <f t="shared" si="1732"/>
        <v>1162490.8</v>
      </c>
      <c r="R1337" s="417">
        <f t="shared" si="1689"/>
        <v>0</v>
      </c>
      <c r="S1337" s="417">
        <f t="shared" ref="S1337" si="1761">J1337-J1336</f>
        <v>0</v>
      </c>
      <c r="T1337" s="417">
        <f t="shared" ref="T1337:U1337" si="1762">Q1337-Q1336</f>
        <v>0</v>
      </c>
      <c r="U1337" s="417">
        <f t="shared" si="1762"/>
        <v>0</v>
      </c>
      <c r="V1337" s="422"/>
      <c r="W1337" s="619" t="str">
        <f t="shared" si="1700"/>
        <v/>
      </c>
    </row>
    <row r="1338" spans="1:23" s="485" customFormat="1" ht="24" hidden="1" customHeight="1">
      <c r="A1338" s="366" t="s">
        <v>2055</v>
      </c>
      <c r="B1338" s="418" t="s">
        <v>0</v>
      </c>
      <c r="C1338" s="418" t="s">
        <v>2869</v>
      </c>
      <c r="D1338" s="418" t="s">
        <v>2878</v>
      </c>
      <c r="E1338" s="419" t="s">
        <v>56</v>
      </c>
      <c r="F1338" s="411">
        <f>G1338</f>
        <v>1.6359999999999999</v>
      </c>
      <c r="G1338" s="411">
        <f>[5]내역서!F1338</f>
        <v>1.6359999999999999</v>
      </c>
      <c r="H1338" s="716">
        <v>1.6359999999999999</v>
      </c>
      <c r="I1338" s="410">
        <f>G1338-H1338</f>
        <v>0</v>
      </c>
      <c r="J1338" s="411">
        <f>내역서!F1342</f>
        <v>0</v>
      </c>
      <c r="K1338" s="411">
        <v>1065343.8</v>
      </c>
      <c r="L1338" s="412">
        <f>INT($J1338*K1338)</f>
        <v>0</v>
      </c>
      <c r="M1338" s="411">
        <v>0</v>
      </c>
      <c r="N1338" s="412">
        <f>INT($J1338*M1338)</f>
        <v>0</v>
      </c>
      <c r="O1338" s="411">
        <v>0</v>
      </c>
      <c r="P1338" s="412">
        <f>INT($J1338*O1338)</f>
        <v>0</v>
      </c>
      <c r="Q1338" s="412">
        <f>+K1338+M1338+O1338</f>
        <v>1065343.8</v>
      </c>
      <c r="R1338" s="412">
        <f>L1338+N1338+P1338</f>
        <v>0</v>
      </c>
      <c r="S1338" s="412"/>
      <c r="T1338" s="412"/>
      <c r="U1338" s="412"/>
      <c r="V1338" s="419" t="s">
        <v>0</v>
      </c>
      <c r="W1338" s="617" t="str">
        <f>+IF(J1338&lt;0,"ng","")</f>
        <v/>
      </c>
    </row>
    <row r="1339" spans="1:23" s="77" customFormat="1" ht="24" hidden="1" customHeight="1">
      <c r="A1339" s="372" t="s">
        <v>5880</v>
      </c>
      <c r="B1339" s="421" t="s">
        <v>0</v>
      </c>
      <c r="C1339" s="421" t="s">
        <v>1173</v>
      </c>
      <c r="D1339" s="421" t="s">
        <v>1178</v>
      </c>
      <c r="E1339" s="422" t="s">
        <v>56</v>
      </c>
      <c r="F1339" s="416">
        <f t="shared" si="1727"/>
        <v>1.6359999999999999</v>
      </c>
      <c r="G1339" s="416">
        <f>[5]내역서!F1339</f>
        <v>1.6359999999999999</v>
      </c>
      <c r="H1339" s="717">
        <v>1.6359999999999999</v>
      </c>
      <c r="I1339" s="415">
        <f t="shared" si="1728"/>
        <v>0</v>
      </c>
      <c r="J1339" s="416">
        <f>내역서!F1343</f>
        <v>0</v>
      </c>
      <c r="K1339" s="416">
        <v>1065343.8</v>
      </c>
      <c r="L1339" s="417">
        <f t="shared" si="1729"/>
        <v>0</v>
      </c>
      <c r="M1339" s="416">
        <v>0</v>
      </c>
      <c r="N1339" s="417">
        <f t="shared" si="1730"/>
        <v>0</v>
      </c>
      <c r="O1339" s="416">
        <v>0</v>
      </c>
      <c r="P1339" s="417">
        <f t="shared" si="1731"/>
        <v>0</v>
      </c>
      <c r="Q1339" s="417">
        <f t="shared" si="1732"/>
        <v>1065343.8</v>
      </c>
      <c r="R1339" s="417">
        <f t="shared" si="1689"/>
        <v>0</v>
      </c>
      <c r="S1339" s="417">
        <f t="shared" ref="S1339" si="1763">J1339-J1338</f>
        <v>0</v>
      </c>
      <c r="T1339" s="417">
        <f t="shared" ref="T1339:U1339" si="1764">Q1339-Q1338</f>
        <v>0</v>
      </c>
      <c r="U1339" s="417">
        <f t="shared" si="1764"/>
        <v>0</v>
      </c>
      <c r="V1339" s="422"/>
      <c r="W1339" s="619" t="str">
        <f t="shared" si="1700"/>
        <v/>
      </c>
    </row>
    <row r="1340" spans="1:23" s="371" customFormat="1" ht="24" hidden="1" customHeight="1">
      <c r="A1340" s="366" t="s">
        <v>5888</v>
      </c>
      <c r="B1340" s="418" t="s">
        <v>0</v>
      </c>
      <c r="C1340" s="418" t="s">
        <v>2881</v>
      </c>
      <c r="D1340" s="418" t="s">
        <v>2882</v>
      </c>
      <c r="E1340" s="419" t="s">
        <v>56</v>
      </c>
      <c r="F1340" s="411">
        <f>G1340</f>
        <v>23.835000000000001</v>
      </c>
      <c r="G1340" s="411">
        <f>[5]내역서!F1340</f>
        <v>23.835000000000001</v>
      </c>
      <c r="H1340" s="720">
        <v>23.835000000000001</v>
      </c>
      <c r="I1340" s="410">
        <f>G1340-H1340</f>
        <v>0</v>
      </c>
      <c r="J1340" s="411">
        <f>내역서!F1344</f>
        <v>0</v>
      </c>
      <c r="K1340" s="411">
        <v>211760.8</v>
      </c>
      <c r="L1340" s="412">
        <f>INT($J1340*K1340)</f>
        <v>0</v>
      </c>
      <c r="M1340" s="411">
        <v>264228.8</v>
      </c>
      <c r="N1340" s="412">
        <f>INT($J1340*M1340)</f>
        <v>0</v>
      </c>
      <c r="O1340" s="411">
        <v>0</v>
      </c>
      <c r="P1340" s="412">
        <f>INT($J1340*O1340)</f>
        <v>0</v>
      </c>
      <c r="Q1340" s="412">
        <f>+K1340+M1340+O1340</f>
        <v>475989.6</v>
      </c>
      <c r="R1340" s="412">
        <f>L1340+N1340+P1340</f>
        <v>0</v>
      </c>
      <c r="S1340" s="412"/>
      <c r="T1340" s="412"/>
      <c r="U1340" s="412"/>
      <c r="V1340" s="419" t="s">
        <v>0</v>
      </c>
      <c r="W1340" s="617" t="str">
        <f>+IF(J1340&lt;0,"ng","")</f>
        <v/>
      </c>
    </row>
    <row r="1341" spans="1:23" s="75" customFormat="1" ht="24" hidden="1" customHeight="1">
      <c r="A1341" s="372" t="s">
        <v>2072</v>
      </c>
      <c r="B1341" s="421" t="s">
        <v>0</v>
      </c>
      <c r="C1341" s="421" t="s">
        <v>1179</v>
      </c>
      <c r="D1341" s="421" t="s">
        <v>1180</v>
      </c>
      <c r="E1341" s="422" t="s">
        <v>56</v>
      </c>
      <c r="F1341" s="416">
        <f t="shared" si="1727"/>
        <v>23.835000000000001</v>
      </c>
      <c r="G1341" s="416">
        <f>[5]내역서!F1341</f>
        <v>23.835000000000001</v>
      </c>
      <c r="H1341" s="721">
        <v>23.835000000000001</v>
      </c>
      <c r="I1341" s="415">
        <f t="shared" si="1728"/>
        <v>0</v>
      </c>
      <c r="J1341" s="416">
        <f>내역서!F1345</f>
        <v>0</v>
      </c>
      <c r="K1341" s="416">
        <v>211760.8</v>
      </c>
      <c r="L1341" s="417">
        <f t="shared" si="1729"/>
        <v>0</v>
      </c>
      <c r="M1341" s="416">
        <v>264228.8</v>
      </c>
      <c r="N1341" s="417">
        <f t="shared" si="1730"/>
        <v>0</v>
      </c>
      <c r="O1341" s="416">
        <v>0</v>
      </c>
      <c r="P1341" s="417">
        <f t="shared" si="1731"/>
        <v>0</v>
      </c>
      <c r="Q1341" s="417">
        <f t="shared" si="1732"/>
        <v>475989.6</v>
      </c>
      <c r="R1341" s="417">
        <f t="shared" si="1689"/>
        <v>0</v>
      </c>
      <c r="S1341" s="417">
        <f t="shared" ref="S1341" si="1765">J1341-J1340</f>
        <v>0</v>
      </c>
      <c r="T1341" s="417">
        <f t="shared" ref="T1341:U1341" si="1766">Q1341-Q1340</f>
        <v>0</v>
      </c>
      <c r="U1341" s="417">
        <f t="shared" si="1766"/>
        <v>0</v>
      </c>
      <c r="V1341" s="422"/>
      <c r="W1341" s="619" t="str">
        <f t="shared" si="1700"/>
        <v/>
      </c>
    </row>
    <row r="1342" spans="1:23" s="371" customFormat="1" ht="24" hidden="1" customHeight="1">
      <c r="A1342" s="366" t="s">
        <v>2055</v>
      </c>
      <c r="B1342" s="418" t="s">
        <v>0</v>
      </c>
      <c r="C1342" s="418" t="s">
        <v>2884</v>
      </c>
      <c r="D1342" s="418" t="s">
        <v>2885</v>
      </c>
      <c r="E1342" s="419" t="s">
        <v>56</v>
      </c>
      <c r="F1342" s="411">
        <f>G1342</f>
        <v>23.835000000000001</v>
      </c>
      <c r="G1342" s="411">
        <f>[5]내역서!F1342</f>
        <v>23.835000000000001</v>
      </c>
      <c r="H1342" s="720">
        <v>23.835000000000001</v>
      </c>
      <c r="I1342" s="410">
        <f>G1342-H1342</f>
        <v>0</v>
      </c>
      <c r="J1342" s="411">
        <f>내역서!F1346</f>
        <v>0</v>
      </c>
      <c r="K1342" s="411">
        <v>3462.6</v>
      </c>
      <c r="L1342" s="412">
        <f>INT($J1342*K1342)</f>
        <v>0</v>
      </c>
      <c r="M1342" s="411">
        <v>169635.6</v>
      </c>
      <c r="N1342" s="412">
        <f>INT($J1342*M1342)</f>
        <v>0</v>
      </c>
      <c r="O1342" s="411">
        <v>0</v>
      </c>
      <c r="P1342" s="412">
        <f>INT($J1342*O1342)</f>
        <v>0</v>
      </c>
      <c r="Q1342" s="412">
        <f>+K1342+M1342+O1342</f>
        <v>173098.2</v>
      </c>
      <c r="R1342" s="412">
        <f>L1342+N1342+P1342</f>
        <v>0</v>
      </c>
      <c r="S1342" s="412"/>
      <c r="T1342" s="412"/>
      <c r="U1342" s="412"/>
      <c r="V1342" s="419" t="s">
        <v>0</v>
      </c>
      <c r="W1342" s="617" t="str">
        <f>+IF(J1342&lt;0,"ng","")</f>
        <v/>
      </c>
    </row>
    <row r="1343" spans="1:23" s="75" customFormat="1" ht="24" hidden="1" customHeight="1">
      <c r="A1343" s="372" t="s">
        <v>5889</v>
      </c>
      <c r="B1343" s="421" t="s">
        <v>0</v>
      </c>
      <c r="C1343" s="421" t="s">
        <v>1181</v>
      </c>
      <c r="D1343" s="421" t="s">
        <v>1182</v>
      </c>
      <c r="E1343" s="422" t="s">
        <v>56</v>
      </c>
      <c r="F1343" s="416">
        <f t="shared" si="1727"/>
        <v>23.835000000000001</v>
      </c>
      <c r="G1343" s="416">
        <f>[5]내역서!F1343</f>
        <v>23.835000000000001</v>
      </c>
      <c r="H1343" s="721">
        <v>23.835000000000001</v>
      </c>
      <c r="I1343" s="415">
        <f t="shared" si="1728"/>
        <v>0</v>
      </c>
      <c r="J1343" s="416">
        <f>내역서!F1347</f>
        <v>0</v>
      </c>
      <c r="K1343" s="416">
        <v>3462.6</v>
      </c>
      <c r="L1343" s="417">
        <f t="shared" si="1729"/>
        <v>0</v>
      </c>
      <c r="M1343" s="416">
        <v>169635.6</v>
      </c>
      <c r="N1343" s="417">
        <f t="shared" si="1730"/>
        <v>0</v>
      </c>
      <c r="O1343" s="416">
        <v>0</v>
      </c>
      <c r="P1343" s="417">
        <f t="shared" si="1731"/>
        <v>0</v>
      </c>
      <c r="Q1343" s="417">
        <f t="shared" si="1732"/>
        <v>173098.2</v>
      </c>
      <c r="R1343" s="417">
        <f t="shared" si="1689"/>
        <v>0</v>
      </c>
      <c r="S1343" s="417">
        <f t="shared" ref="S1343" si="1767">J1343-J1342</f>
        <v>0</v>
      </c>
      <c r="T1343" s="417">
        <f t="shared" ref="T1343:U1343" si="1768">Q1343-Q1342</f>
        <v>0</v>
      </c>
      <c r="U1343" s="417">
        <f t="shared" si="1768"/>
        <v>0</v>
      </c>
      <c r="V1343" s="422"/>
      <c r="W1343" s="619" t="str">
        <f t="shared" si="1700"/>
        <v/>
      </c>
    </row>
    <row r="1344" spans="1:23" s="371" customFormat="1" ht="24" hidden="1" customHeight="1">
      <c r="A1344" s="366" t="s">
        <v>2055</v>
      </c>
      <c r="B1344" s="418" t="s">
        <v>0</v>
      </c>
      <c r="C1344" s="418" t="s">
        <v>2887</v>
      </c>
      <c r="D1344" s="418" t="s">
        <v>2888</v>
      </c>
      <c r="E1344" s="419" t="s">
        <v>56</v>
      </c>
      <c r="F1344" s="411">
        <f>G1344</f>
        <v>23.510999999999999</v>
      </c>
      <c r="G1344" s="411">
        <f>[5]내역서!F1344</f>
        <v>23.510999999999999</v>
      </c>
      <c r="H1344" s="716">
        <v>23.510999999999999</v>
      </c>
      <c r="I1344" s="410">
        <f>G1344-H1344</f>
        <v>0</v>
      </c>
      <c r="J1344" s="411">
        <f>내역서!F1348</f>
        <v>0</v>
      </c>
      <c r="K1344" s="411">
        <v>12007.7</v>
      </c>
      <c r="L1344" s="412">
        <f>INT($J1344*K1344)</f>
        <v>0</v>
      </c>
      <c r="M1344" s="411">
        <v>110172</v>
      </c>
      <c r="N1344" s="412">
        <f>INT($J1344*M1344)</f>
        <v>0</v>
      </c>
      <c r="O1344" s="411">
        <v>0</v>
      </c>
      <c r="P1344" s="412">
        <f>INT($J1344*O1344)</f>
        <v>0</v>
      </c>
      <c r="Q1344" s="412">
        <f>+K1344+M1344+O1344</f>
        <v>122179.7</v>
      </c>
      <c r="R1344" s="412">
        <f>L1344+N1344+P1344</f>
        <v>0</v>
      </c>
      <c r="S1344" s="412"/>
      <c r="T1344" s="412"/>
      <c r="U1344" s="412"/>
      <c r="V1344" s="419" t="s">
        <v>0</v>
      </c>
      <c r="W1344" s="617" t="str">
        <f>+IF(J1344&lt;0,"ng","")</f>
        <v/>
      </c>
    </row>
    <row r="1345" spans="1:23" s="75" customFormat="1" ht="24" hidden="1" customHeight="1">
      <c r="A1345" s="372" t="s">
        <v>5890</v>
      </c>
      <c r="B1345" s="421" t="s">
        <v>0</v>
      </c>
      <c r="C1345" s="421" t="s">
        <v>1183</v>
      </c>
      <c r="D1345" s="421" t="s">
        <v>1184</v>
      </c>
      <c r="E1345" s="422" t="s">
        <v>56</v>
      </c>
      <c r="F1345" s="416">
        <f t="shared" si="1727"/>
        <v>23.510999999999999</v>
      </c>
      <c r="G1345" s="416">
        <f>[5]내역서!F1345</f>
        <v>23.510999999999999</v>
      </c>
      <c r="H1345" s="717">
        <v>23.510999999999999</v>
      </c>
      <c r="I1345" s="415">
        <f t="shared" si="1728"/>
        <v>0</v>
      </c>
      <c r="J1345" s="416">
        <f>내역서!F1349</f>
        <v>0</v>
      </c>
      <c r="K1345" s="416">
        <v>12007.7</v>
      </c>
      <c r="L1345" s="417">
        <f t="shared" si="1729"/>
        <v>0</v>
      </c>
      <c r="M1345" s="416">
        <v>110172</v>
      </c>
      <c r="N1345" s="417">
        <f t="shared" si="1730"/>
        <v>0</v>
      </c>
      <c r="O1345" s="416">
        <v>0</v>
      </c>
      <c r="P1345" s="417">
        <f t="shared" si="1731"/>
        <v>0</v>
      </c>
      <c r="Q1345" s="417">
        <f t="shared" si="1732"/>
        <v>122179.7</v>
      </c>
      <c r="R1345" s="417">
        <f t="shared" si="1689"/>
        <v>0</v>
      </c>
      <c r="S1345" s="417">
        <f t="shared" ref="S1345" si="1769">J1345-J1344</f>
        <v>0</v>
      </c>
      <c r="T1345" s="417">
        <f t="shared" ref="T1345:U1345" si="1770">Q1345-Q1344</f>
        <v>0</v>
      </c>
      <c r="U1345" s="417">
        <f t="shared" si="1770"/>
        <v>0</v>
      </c>
      <c r="V1345" s="422"/>
      <c r="W1345" s="619" t="str">
        <f t="shared" si="1700"/>
        <v/>
      </c>
    </row>
    <row r="1346" spans="1:23" s="371" customFormat="1" ht="24" hidden="1" customHeight="1">
      <c r="A1346" s="366" t="s">
        <v>2055</v>
      </c>
      <c r="B1346" s="418" t="s">
        <v>0</v>
      </c>
      <c r="C1346" s="418" t="s">
        <v>2890</v>
      </c>
      <c r="D1346" s="418" t="s">
        <v>2891</v>
      </c>
      <c r="E1346" s="419" t="s">
        <v>2382</v>
      </c>
      <c r="F1346" s="411">
        <f>G1346</f>
        <v>1453</v>
      </c>
      <c r="G1346" s="411">
        <f>[5]내역서!F1346</f>
        <v>1453</v>
      </c>
      <c r="H1346" s="716">
        <v>1453</v>
      </c>
      <c r="I1346" s="410">
        <f>G1346-H1346</f>
        <v>0</v>
      </c>
      <c r="J1346" s="411">
        <f>내역서!F1350</f>
        <v>0</v>
      </c>
      <c r="K1346" s="411">
        <v>1375.6</v>
      </c>
      <c r="L1346" s="412">
        <f>INT($J1346*K1346)</f>
        <v>0</v>
      </c>
      <c r="M1346" s="411">
        <v>0</v>
      </c>
      <c r="N1346" s="412">
        <f>INT($J1346*M1346)</f>
        <v>0</v>
      </c>
      <c r="O1346" s="411">
        <v>0</v>
      </c>
      <c r="P1346" s="412">
        <f>INT($J1346*O1346)</f>
        <v>0</v>
      </c>
      <c r="Q1346" s="412">
        <f>+K1346+M1346+O1346</f>
        <v>1375.6</v>
      </c>
      <c r="R1346" s="412">
        <f>L1346+N1346+P1346</f>
        <v>0</v>
      </c>
      <c r="S1346" s="412"/>
      <c r="T1346" s="412"/>
      <c r="U1346" s="412"/>
      <c r="V1346" s="419" t="s">
        <v>0</v>
      </c>
      <c r="W1346" s="617" t="str">
        <f>+IF(J1346&lt;0,"ng","")</f>
        <v/>
      </c>
    </row>
    <row r="1347" spans="1:23" s="75" customFormat="1" ht="24" hidden="1" customHeight="1">
      <c r="A1347" s="372" t="s">
        <v>2072</v>
      </c>
      <c r="B1347" s="421" t="s">
        <v>0</v>
      </c>
      <c r="C1347" s="421" t="s">
        <v>1185</v>
      </c>
      <c r="D1347" s="421" t="s">
        <v>1186</v>
      </c>
      <c r="E1347" s="422" t="s">
        <v>859</v>
      </c>
      <c r="F1347" s="416">
        <f t="shared" si="1727"/>
        <v>1453</v>
      </c>
      <c r="G1347" s="416">
        <f>[5]내역서!F1347</f>
        <v>1453</v>
      </c>
      <c r="H1347" s="717">
        <v>1453</v>
      </c>
      <c r="I1347" s="415">
        <f t="shared" si="1728"/>
        <v>0</v>
      </c>
      <c r="J1347" s="416">
        <f>내역서!F1351</f>
        <v>0</v>
      </c>
      <c r="K1347" s="416">
        <v>1375.6</v>
      </c>
      <c r="L1347" s="417">
        <f t="shared" si="1729"/>
        <v>0</v>
      </c>
      <c r="M1347" s="416">
        <v>0</v>
      </c>
      <c r="N1347" s="417">
        <f t="shared" si="1730"/>
        <v>0</v>
      </c>
      <c r="O1347" s="416">
        <v>0</v>
      </c>
      <c r="P1347" s="417">
        <f t="shared" si="1731"/>
        <v>0</v>
      </c>
      <c r="Q1347" s="417">
        <f t="shared" si="1732"/>
        <v>1375.6</v>
      </c>
      <c r="R1347" s="417">
        <f t="shared" si="1689"/>
        <v>0</v>
      </c>
      <c r="S1347" s="417">
        <f t="shared" ref="S1347" si="1771">J1347-J1346</f>
        <v>0</v>
      </c>
      <c r="T1347" s="417">
        <f t="shared" ref="T1347:U1347" si="1772">Q1347-Q1346</f>
        <v>0</v>
      </c>
      <c r="U1347" s="417">
        <f t="shared" si="1772"/>
        <v>0</v>
      </c>
      <c r="V1347" s="422"/>
      <c r="W1347" s="619" t="str">
        <f t="shared" si="1700"/>
        <v/>
      </c>
    </row>
    <row r="1348" spans="1:23" s="371" customFormat="1" ht="24" hidden="1" customHeight="1">
      <c r="A1348" s="366" t="s">
        <v>5466</v>
      </c>
      <c r="B1348" s="418" t="s">
        <v>0</v>
      </c>
      <c r="C1348" s="418" t="s">
        <v>2892</v>
      </c>
      <c r="D1348" s="418" t="s">
        <v>2893</v>
      </c>
      <c r="E1348" s="419" t="s">
        <v>2194</v>
      </c>
      <c r="F1348" s="411">
        <f>G1348</f>
        <v>59</v>
      </c>
      <c r="G1348" s="411">
        <f>[5]내역서!F1348</f>
        <v>59</v>
      </c>
      <c r="H1348" s="716">
        <v>59</v>
      </c>
      <c r="I1348" s="410">
        <f>G1348-H1348</f>
        <v>0</v>
      </c>
      <c r="J1348" s="411">
        <f>내역서!F1352</f>
        <v>0</v>
      </c>
      <c r="K1348" s="411">
        <v>852.8</v>
      </c>
      <c r="L1348" s="412">
        <f>INT($J1348*K1348)</f>
        <v>0</v>
      </c>
      <c r="M1348" s="411">
        <v>0</v>
      </c>
      <c r="N1348" s="412">
        <f>INT($J1348*M1348)</f>
        <v>0</v>
      </c>
      <c r="O1348" s="411">
        <v>0</v>
      </c>
      <c r="P1348" s="412">
        <f>INT($J1348*O1348)</f>
        <v>0</v>
      </c>
      <c r="Q1348" s="412">
        <f>+K1348+M1348+O1348</f>
        <v>852.8</v>
      </c>
      <c r="R1348" s="412">
        <f>L1348+N1348+P1348</f>
        <v>0</v>
      </c>
      <c r="S1348" s="412"/>
      <c r="T1348" s="412"/>
      <c r="U1348" s="412"/>
      <c r="V1348" s="419" t="s">
        <v>0</v>
      </c>
      <c r="W1348" s="617" t="str">
        <f>+IF(J1348&lt;0,"ng","")</f>
        <v/>
      </c>
    </row>
    <row r="1349" spans="1:23" s="75" customFormat="1" ht="24" hidden="1" customHeight="1">
      <c r="A1349" s="372" t="s">
        <v>5891</v>
      </c>
      <c r="B1349" s="421" t="s">
        <v>0</v>
      </c>
      <c r="C1349" s="421" t="s">
        <v>1187</v>
      </c>
      <c r="D1349" s="421" t="s">
        <v>1188</v>
      </c>
      <c r="E1349" s="422" t="s">
        <v>738</v>
      </c>
      <c r="F1349" s="416">
        <f t="shared" si="1727"/>
        <v>59</v>
      </c>
      <c r="G1349" s="416">
        <f>[5]내역서!F1349</f>
        <v>59</v>
      </c>
      <c r="H1349" s="717">
        <v>59</v>
      </c>
      <c r="I1349" s="415">
        <f t="shared" si="1728"/>
        <v>0</v>
      </c>
      <c r="J1349" s="416">
        <f>내역서!F1353</f>
        <v>0</v>
      </c>
      <c r="K1349" s="416">
        <v>852.8</v>
      </c>
      <c r="L1349" s="417">
        <f t="shared" si="1729"/>
        <v>0</v>
      </c>
      <c r="M1349" s="416">
        <v>0</v>
      </c>
      <c r="N1349" s="417">
        <f t="shared" si="1730"/>
        <v>0</v>
      </c>
      <c r="O1349" s="416">
        <v>0</v>
      </c>
      <c r="P1349" s="417">
        <f t="shared" si="1731"/>
        <v>0</v>
      </c>
      <c r="Q1349" s="417">
        <f t="shared" si="1732"/>
        <v>852.8</v>
      </c>
      <c r="R1349" s="417">
        <f t="shared" si="1689"/>
        <v>0</v>
      </c>
      <c r="S1349" s="417">
        <f t="shared" ref="S1349" si="1773">J1349-J1348</f>
        <v>0</v>
      </c>
      <c r="T1349" s="417">
        <f t="shared" ref="T1349:U1349" si="1774">Q1349-Q1348</f>
        <v>0</v>
      </c>
      <c r="U1349" s="417">
        <f t="shared" si="1774"/>
        <v>0</v>
      </c>
      <c r="V1349" s="422"/>
      <c r="W1349" s="619" t="str">
        <f t="shared" si="1700"/>
        <v/>
      </c>
    </row>
    <row r="1350" spans="1:23" s="371" customFormat="1" ht="24" hidden="1" customHeight="1">
      <c r="A1350" s="366" t="s">
        <v>5892</v>
      </c>
      <c r="B1350" s="418" t="s">
        <v>0</v>
      </c>
      <c r="C1350" s="418" t="s">
        <v>2894</v>
      </c>
      <c r="D1350" s="418" t="s">
        <v>2895</v>
      </c>
      <c r="E1350" s="419" t="s">
        <v>1860</v>
      </c>
      <c r="F1350" s="411">
        <f>G1350</f>
        <v>56</v>
      </c>
      <c r="G1350" s="411">
        <f>[5]내역서!F1350</f>
        <v>56</v>
      </c>
      <c r="H1350" s="716">
        <v>56</v>
      </c>
      <c r="I1350" s="410">
        <f>G1350-H1350</f>
        <v>0</v>
      </c>
      <c r="J1350" s="411">
        <f>내역서!F1354</f>
        <v>0</v>
      </c>
      <c r="K1350" s="411">
        <v>269.2</v>
      </c>
      <c r="L1350" s="412">
        <f>INT($J1350*K1350)</f>
        <v>0</v>
      </c>
      <c r="M1350" s="411">
        <v>13156.5</v>
      </c>
      <c r="N1350" s="412">
        <f>INT($J1350*M1350)</f>
        <v>0</v>
      </c>
      <c r="O1350" s="411">
        <v>0</v>
      </c>
      <c r="P1350" s="412">
        <f>INT($J1350*O1350)</f>
        <v>0</v>
      </c>
      <c r="Q1350" s="412">
        <f>+K1350+M1350+O1350</f>
        <v>13425.7</v>
      </c>
      <c r="R1350" s="412">
        <f>L1350+N1350+P1350</f>
        <v>0</v>
      </c>
      <c r="S1350" s="412"/>
      <c r="T1350" s="412"/>
      <c r="U1350" s="412"/>
      <c r="V1350" s="419" t="s">
        <v>0</v>
      </c>
      <c r="W1350" s="617" t="str">
        <f>+IF(J1350&lt;0,"ng","")</f>
        <v/>
      </c>
    </row>
    <row r="1351" spans="1:23" s="75" customFormat="1" ht="24" hidden="1" customHeight="1">
      <c r="A1351" s="372" t="s">
        <v>5444</v>
      </c>
      <c r="B1351" s="421" t="s">
        <v>0</v>
      </c>
      <c r="C1351" s="421" t="s">
        <v>1189</v>
      </c>
      <c r="D1351" s="421" t="s">
        <v>1190</v>
      </c>
      <c r="E1351" s="422" t="s">
        <v>729</v>
      </c>
      <c r="F1351" s="416">
        <f t="shared" si="1727"/>
        <v>56</v>
      </c>
      <c r="G1351" s="416">
        <f>[5]내역서!F1351</f>
        <v>56</v>
      </c>
      <c r="H1351" s="717">
        <v>56</v>
      </c>
      <c r="I1351" s="415">
        <f t="shared" si="1728"/>
        <v>0</v>
      </c>
      <c r="J1351" s="416">
        <f>내역서!F1355</f>
        <v>0</v>
      </c>
      <c r="K1351" s="416">
        <v>269.2</v>
      </c>
      <c r="L1351" s="417">
        <f t="shared" si="1729"/>
        <v>0</v>
      </c>
      <c r="M1351" s="416">
        <v>13156.5</v>
      </c>
      <c r="N1351" s="417">
        <f t="shared" si="1730"/>
        <v>0</v>
      </c>
      <c r="O1351" s="416">
        <v>0</v>
      </c>
      <c r="P1351" s="417">
        <f t="shared" si="1731"/>
        <v>0</v>
      </c>
      <c r="Q1351" s="417">
        <f t="shared" si="1732"/>
        <v>13425.7</v>
      </c>
      <c r="R1351" s="417">
        <f t="shared" si="1689"/>
        <v>0</v>
      </c>
      <c r="S1351" s="417">
        <f t="shared" ref="S1351" si="1775">J1351-J1350</f>
        <v>0</v>
      </c>
      <c r="T1351" s="417">
        <f t="shared" ref="T1351:U1351" si="1776">Q1351-Q1350</f>
        <v>0</v>
      </c>
      <c r="U1351" s="417">
        <f t="shared" si="1776"/>
        <v>0</v>
      </c>
      <c r="V1351" s="422"/>
      <c r="W1351" s="619" t="str">
        <f t="shared" si="1700"/>
        <v/>
      </c>
    </row>
    <row r="1352" spans="1:23" s="371" customFormat="1" ht="24" hidden="1" customHeight="1">
      <c r="A1352" s="366" t="s">
        <v>5893</v>
      </c>
      <c r="B1352" s="418" t="s">
        <v>0</v>
      </c>
      <c r="C1352" s="418" t="s">
        <v>2898</v>
      </c>
      <c r="D1352" s="418" t="s">
        <v>2899</v>
      </c>
      <c r="E1352" s="419" t="s">
        <v>97</v>
      </c>
      <c r="F1352" s="411">
        <f>G1352</f>
        <v>50</v>
      </c>
      <c r="G1352" s="411">
        <f>[5]내역서!F1352</f>
        <v>50</v>
      </c>
      <c r="H1352" s="716">
        <v>50</v>
      </c>
      <c r="I1352" s="410">
        <f>G1352-H1352</f>
        <v>0</v>
      </c>
      <c r="J1352" s="411">
        <f>내역서!F1356</f>
        <v>0</v>
      </c>
      <c r="K1352" s="411">
        <v>4608.3</v>
      </c>
      <c r="L1352" s="412">
        <f>INT($J1352*K1352)</f>
        <v>0</v>
      </c>
      <c r="M1352" s="411">
        <v>0</v>
      </c>
      <c r="N1352" s="412">
        <f>INT($J1352*M1352)</f>
        <v>0</v>
      </c>
      <c r="O1352" s="411">
        <v>0</v>
      </c>
      <c r="P1352" s="412">
        <f>INT($J1352*O1352)</f>
        <v>0</v>
      </c>
      <c r="Q1352" s="412">
        <f>+K1352+M1352+O1352</f>
        <v>4608.3</v>
      </c>
      <c r="R1352" s="412">
        <f>L1352+N1352+P1352</f>
        <v>0</v>
      </c>
      <c r="S1352" s="412"/>
      <c r="T1352" s="412"/>
      <c r="U1352" s="412"/>
      <c r="V1352" s="419" t="s">
        <v>0</v>
      </c>
      <c r="W1352" s="617" t="str">
        <f>+IF(J1352&lt;0,"ng","")</f>
        <v/>
      </c>
    </row>
    <row r="1353" spans="1:23" s="75" customFormat="1" ht="24" hidden="1" customHeight="1">
      <c r="A1353" s="372" t="s">
        <v>2072</v>
      </c>
      <c r="B1353" s="421" t="s">
        <v>0</v>
      </c>
      <c r="C1353" s="421" t="s">
        <v>1191</v>
      </c>
      <c r="D1353" s="421" t="s">
        <v>1192</v>
      </c>
      <c r="E1353" s="422" t="s">
        <v>97</v>
      </c>
      <c r="F1353" s="416">
        <f t="shared" si="1727"/>
        <v>50</v>
      </c>
      <c r="G1353" s="416">
        <f>[5]내역서!F1353</f>
        <v>50</v>
      </c>
      <c r="H1353" s="717">
        <v>50</v>
      </c>
      <c r="I1353" s="415">
        <f t="shared" si="1728"/>
        <v>0</v>
      </c>
      <c r="J1353" s="416">
        <f>내역서!F1357</f>
        <v>0</v>
      </c>
      <c r="K1353" s="416">
        <v>4608.3</v>
      </c>
      <c r="L1353" s="417">
        <f t="shared" si="1729"/>
        <v>0</v>
      </c>
      <c r="M1353" s="416">
        <v>0</v>
      </c>
      <c r="N1353" s="417">
        <f t="shared" si="1730"/>
        <v>0</v>
      </c>
      <c r="O1353" s="416">
        <v>0</v>
      </c>
      <c r="P1353" s="417">
        <f t="shared" si="1731"/>
        <v>0</v>
      </c>
      <c r="Q1353" s="417">
        <f t="shared" si="1732"/>
        <v>4608.3</v>
      </c>
      <c r="R1353" s="417">
        <f t="shared" si="1689"/>
        <v>0</v>
      </c>
      <c r="S1353" s="417">
        <f t="shared" ref="S1353" si="1777">J1353-J1352</f>
        <v>0</v>
      </c>
      <c r="T1353" s="417">
        <f t="shared" ref="T1353:U1353" si="1778">Q1353-Q1352</f>
        <v>0</v>
      </c>
      <c r="U1353" s="417">
        <f t="shared" si="1778"/>
        <v>0</v>
      </c>
      <c r="V1353" s="422"/>
      <c r="W1353" s="619" t="str">
        <f t="shared" si="1700"/>
        <v/>
      </c>
    </row>
    <row r="1354" spans="1:23" s="371" customFormat="1" ht="24" hidden="1" customHeight="1">
      <c r="A1354" s="366" t="s">
        <v>2055</v>
      </c>
      <c r="B1354" s="418" t="s">
        <v>0</v>
      </c>
      <c r="C1354" s="418" t="s">
        <v>2898</v>
      </c>
      <c r="D1354" s="418" t="s">
        <v>2901</v>
      </c>
      <c r="E1354" s="419" t="s">
        <v>97</v>
      </c>
      <c r="F1354" s="411">
        <f>G1354</f>
        <v>84.2</v>
      </c>
      <c r="G1354" s="411">
        <f>[5]내역서!F1354</f>
        <v>84.2</v>
      </c>
      <c r="H1354" s="716">
        <v>84.2</v>
      </c>
      <c r="I1354" s="410">
        <f>G1354-H1354</f>
        <v>0</v>
      </c>
      <c r="J1354" s="411">
        <f>내역서!F1358</f>
        <v>0</v>
      </c>
      <c r="K1354" s="411">
        <v>3445.5</v>
      </c>
      <c r="L1354" s="412">
        <f>INT($J1354*K1354)</f>
        <v>0</v>
      </c>
      <c r="M1354" s="411">
        <v>0</v>
      </c>
      <c r="N1354" s="412">
        <f>INT($J1354*M1354)</f>
        <v>0</v>
      </c>
      <c r="O1354" s="411">
        <v>0</v>
      </c>
      <c r="P1354" s="412">
        <f>INT($J1354*O1354)</f>
        <v>0</v>
      </c>
      <c r="Q1354" s="412">
        <f>+K1354+M1354+O1354</f>
        <v>3445.5</v>
      </c>
      <c r="R1354" s="412">
        <f>L1354+N1354+P1354</f>
        <v>0</v>
      </c>
      <c r="S1354" s="412"/>
      <c r="T1354" s="412"/>
      <c r="U1354" s="412"/>
      <c r="V1354" s="419" t="s">
        <v>0</v>
      </c>
      <c r="W1354" s="617" t="str">
        <f>+IF(J1354&lt;0,"ng","")</f>
        <v/>
      </c>
    </row>
    <row r="1355" spans="1:23" s="75" customFormat="1" ht="24" hidden="1" customHeight="1">
      <c r="A1355" s="372" t="s">
        <v>2072</v>
      </c>
      <c r="B1355" s="421" t="s">
        <v>0</v>
      </c>
      <c r="C1355" s="421" t="s">
        <v>1191</v>
      </c>
      <c r="D1355" s="421" t="s">
        <v>1193</v>
      </c>
      <c r="E1355" s="422" t="s">
        <v>97</v>
      </c>
      <c r="F1355" s="416">
        <f t="shared" si="1727"/>
        <v>84.2</v>
      </c>
      <c r="G1355" s="416">
        <f>[5]내역서!F1355</f>
        <v>84.2</v>
      </c>
      <c r="H1355" s="717">
        <v>84.2</v>
      </c>
      <c r="I1355" s="415">
        <f t="shared" si="1728"/>
        <v>0</v>
      </c>
      <c r="J1355" s="416">
        <f>내역서!F1359</f>
        <v>0</v>
      </c>
      <c r="K1355" s="416">
        <v>3445.5</v>
      </c>
      <c r="L1355" s="417">
        <f t="shared" si="1729"/>
        <v>0</v>
      </c>
      <c r="M1355" s="416">
        <v>0</v>
      </c>
      <c r="N1355" s="417">
        <f t="shared" si="1730"/>
        <v>0</v>
      </c>
      <c r="O1355" s="416">
        <v>0</v>
      </c>
      <c r="P1355" s="417">
        <f t="shared" si="1731"/>
        <v>0</v>
      </c>
      <c r="Q1355" s="417">
        <f t="shared" si="1732"/>
        <v>3445.5</v>
      </c>
      <c r="R1355" s="417">
        <f t="shared" si="1689"/>
        <v>0</v>
      </c>
      <c r="S1355" s="417">
        <f t="shared" ref="S1355" si="1779">J1355-J1354</f>
        <v>0</v>
      </c>
      <c r="T1355" s="417">
        <f t="shared" ref="T1355:U1355" si="1780">Q1355-Q1354</f>
        <v>0</v>
      </c>
      <c r="U1355" s="417">
        <f t="shared" si="1780"/>
        <v>0</v>
      </c>
      <c r="V1355" s="422"/>
      <c r="W1355" s="619" t="str">
        <f t="shared" si="1700"/>
        <v/>
      </c>
    </row>
    <row r="1356" spans="1:23" s="371" customFormat="1" ht="24" hidden="1" customHeight="1">
      <c r="A1356" s="366" t="s">
        <v>5892</v>
      </c>
      <c r="B1356" s="418" t="s">
        <v>0</v>
      </c>
      <c r="C1356" s="418" t="s">
        <v>2904</v>
      </c>
      <c r="D1356" s="418" t="s">
        <v>2905</v>
      </c>
      <c r="E1356" s="419" t="s">
        <v>2194</v>
      </c>
      <c r="F1356" s="411">
        <f>G1356</f>
        <v>80</v>
      </c>
      <c r="G1356" s="411">
        <f>[5]내역서!F1356</f>
        <v>80</v>
      </c>
      <c r="H1356" s="716">
        <v>80</v>
      </c>
      <c r="I1356" s="410">
        <f>G1356-H1356</f>
        <v>0</v>
      </c>
      <c r="J1356" s="411">
        <f>내역서!F1360</f>
        <v>0</v>
      </c>
      <c r="K1356" s="411">
        <v>1136.5999999999999</v>
      </c>
      <c r="L1356" s="412">
        <f>INT($J1356*K1356)</f>
        <v>0</v>
      </c>
      <c r="M1356" s="411">
        <v>11573.6</v>
      </c>
      <c r="N1356" s="412">
        <f>INT($J1356*M1356)</f>
        <v>0</v>
      </c>
      <c r="O1356" s="411">
        <v>0</v>
      </c>
      <c r="P1356" s="412">
        <f>INT($J1356*O1356)</f>
        <v>0</v>
      </c>
      <c r="Q1356" s="412">
        <f>+K1356+M1356+O1356</f>
        <v>12710.2</v>
      </c>
      <c r="R1356" s="412">
        <f>L1356+N1356+P1356</f>
        <v>0</v>
      </c>
      <c r="S1356" s="412"/>
      <c r="T1356" s="412"/>
      <c r="U1356" s="412"/>
      <c r="V1356" s="419" t="s">
        <v>0</v>
      </c>
      <c r="W1356" s="617" t="str">
        <f>+IF(J1356&lt;0,"ng","")</f>
        <v/>
      </c>
    </row>
    <row r="1357" spans="1:23" s="75" customFormat="1" ht="24" hidden="1" customHeight="1">
      <c r="A1357" s="372" t="s">
        <v>5894</v>
      </c>
      <c r="B1357" s="421" t="s">
        <v>0</v>
      </c>
      <c r="C1357" s="421" t="s">
        <v>1194</v>
      </c>
      <c r="D1357" s="421" t="s">
        <v>1195</v>
      </c>
      <c r="E1357" s="422" t="s">
        <v>738</v>
      </c>
      <c r="F1357" s="416">
        <f t="shared" si="1727"/>
        <v>80</v>
      </c>
      <c r="G1357" s="416">
        <f>[5]내역서!F1357</f>
        <v>80</v>
      </c>
      <c r="H1357" s="717">
        <v>80</v>
      </c>
      <c r="I1357" s="415">
        <f t="shared" si="1728"/>
        <v>0</v>
      </c>
      <c r="J1357" s="416">
        <f>내역서!F1361</f>
        <v>0</v>
      </c>
      <c r="K1357" s="416">
        <v>1136.5999999999999</v>
      </c>
      <c r="L1357" s="417">
        <f t="shared" si="1729"/>
        <v>0</v>
      </c>
      <c r="M1357" s="416">
        <v>11573.6</v>
      </c>
      <c r="N1357" s="417">
        <f t="shared" si="1730"/>
        <v>0</v>
      </c>
      <c r="O1357" s="416">
        <v>0</v>
      </c>
      <c r="P1357" s="417">
        <f t="shared" si="1731"/>
        <v>0</v>
      </c>
      <c r="Q1357" s="417">
        <f t="shared" si="1732"/>
        <v>12710.2</v>
      </c>
      <c r="R1357" s="417">
        <f t="shared" si="1689"/>
        <v>0</v>
      </c>
      <c r="S1357" s="417">
        <f t="shared" ref="S1357" si="1781">J1357-J1356</f>
        <v>0</v>
      </c>
      <c r="T1357" s="417">
        <f t="shared" ref="T1357:U1357" si="1782">Q1357-Q1356</f>
        <v>0</v>
      </c>
      <c r="U1357" s="417">
        <f t="shared" si="1782"/>
        <v>0</v>
      </c>
      <c r="V1357" s="422"/>
      <c r="W1357" s="619" t="str">
        <f t="shared" si="1700"/>
        <v/>
      </c>
    </row>
    <row r="1358" spans="1:23" s="485" customFormat="1" ht="24" hidden="1" customHeight="1">
      <c r="A1358" s="366" t="s">
        <v>2055</v>
      </c>
      <c r="B1358" s="418" t="s">
        <v>0</v>
      </c>
      <c r="C1358" s="418" t="s">
        <v>2907</v>
      </c>
      <c r="D1358" s="418" t="s">
        <v>2908</v>
      </c>
      <c r="E1358" s="419" t="s">
        <v>2194</v>
      </c>
      <c r="F1358" s="411">
        <f>G1358</f>
        <v>48</v>
      </c>
      <c r="G1358" s="411">
        <f>[5]내역서!F1358</f>
        <v>48</v>
      </c>
      <c r="H1358" s="716">
        <v>48</v>
      </c>
      <c r="I1358" s="410">
        <f>G1358-H1358</f>
        <v>0</v>
      </c>
      <c r="J1358" s="411">
        <f>내역서!F1362</f>
        <v>0</v>
      </c>
      <c r="K1358" s="411">
        <v>1789.1</v>
      </c>
      <c r="L1358" s="412">
        <f>INT($J1358*K1358)</f>
        <v>0</v>
      </c>
      <c r="M1358" s="411">
        <v>18217.599999999999</v>
      </c>
      <c r="N1358" s="412">
        <f>INT($J1358*M1358)</f>
        <v>0</v>
      </c>
      <c r="O1358" s="411">
        <v>0</v>
      </c>
      <c r="P1358" s="412">
        <f>INT($J1358*O1358)</f>
        <v>0</v>
      </c>
      <c r="Q1358" s="412">
        <f>+K1358+M1358+O1358</f>
        <v>20006.699999999997</v>
      </c>
      <c r="R1358" s="412">
        <f>L1358+N1358+P1358</f>
        <v>0</v>
      </c>
      <c r="S1358" s="412"/>
      <c r="T1358" s="412"/>
      <c r="U1358" s="412"/>
      <c r="V1358" s="419" t="s">
        <v>0</v>
      </c>
      <c r="W1358" s="617" t="str">
        <f>+IF(J1358&lt;0,"ng","")</f>
        <v/>
      </c>
    </row>
    <row r="1359" spans="1:23" s="77" customFormat="1" ht="24" hidden="1" customHeight="1">
      <c r="A1359" s="372" t="s">
        <v>4298</v>
      </c>
      <c r="B1359" s="421" t="s">
        <v>0</v>
      </c>
      <c r="C1359" s="421" t="s">
        <v>1196</v>
      </c>
      <c r="D1359" s="421" t="s">
        <v>1197</v>
      </c>
      <c r="E1359" s="422" t="s">
        <v>738</v>
      </c>
      <c r="F1359" s="416">
        <f t="shared" si="1727"/>
        <v>48</v>
      </c>
      <c r="G1359" s="416">
        <f>[5]내역서!F1359</f>
        <v>48</v>
      </c>
      <c r="H1359" s="717">
        <v>48</v>
      </c>
      <c r="I1359" s="415">
        <f t="shared" si="1728"/>
        <v>0</v>
      </c>
      <c r="J1359" s="416">
        <f>내역서!F1363</f>
        <v>0</v>
      </c>
      <c r="K1359" s="416">
        <v>1789.1</v>
      </c>
      <c r="L1359" s="417">
        <f t="shared" si="1729"/>
        <v>0</v>
      </c>
      <c r="M1359" s="416">
        <v>18217.599999999999</v>
      </c>
      <c r="N1359" s="417">
        <f t="shared" si="1730"/>
        <v>0</v>
      </c>
      <c r="O1359" s="416">
        <v>0</v>
      </c>
      <c r="P1359" s="417">
        <f t="shared" si="1731"/>
        <v>0</v>
      </c>
      <c r="Q1359" s="417">
        <f t="shared" si="1732"/>
        <v>20006.699999999997</v>
      </c>
      <c r="R1359" s="417">
        <f t="shared" si="1689"/>
        <v>0</v>
      </c>
      <c r="S1359" s="417">
        <f t="shared" ref="S1359" si="1783">J1359-J1358</f>
        <v>0</v>
      </c>
      <c r="T1359" s="417">
        <f t="shared" ref="T1359:U1359" si="1784">Q1359-Q1358</f>
        <v>0</v>
      </c>
      <c r="U1359" s="417">
        <f t="shared" si="1784"/>
        <v>0</v>
      </c>
      <c r="V1359" s="422"/>
      <c r="W1359" s="619" t="str">
        <f t="shared" si="1700"/>
        <v/>
      </c>
    </row>
    <row r="1360" spans="1:23" s="371" customFormat="1" ht="24" hidden="1" customHeight="1">
      <c r="A1360" s="366" t="s">
        <v>2055</v>
      </c>
      <c r="B1360" s="436" t="s">
        <v>2909</v>
      </c>
      <c r="C1360" s="436" t="s">
        <v>2910</v>
      </c>
      <c r="D1360" s="436" t="s">
        <v>0</v>
      </c>
      <c r="E1360" s="437" t="s">
        <v>0</v>
      </c>
      <c r="F1360" s="438">
        <v>0</v>
      </c>
      <c r="G1360" s="438">
        <f>[5]내역서!F1360</f>
        <v>0</v>
      </c>
      <c r="H1360" s="438">
        <v>0</v>
      </c>
      <c r="I1360" s="438"/>
      <c r="J1360" s="438">
        <f>내역서!F1364</f>
        <v>0</v>
      </c>
      <c r="K1360" s="439">
        <v>0</v>
      </c>
      <c r="L1360" s="438">
        <f>SUMIF($A$1362:$A$1375,$A1362,L$1362:L$1375)</f>
        <v>0</v>
      </c>
      <c r="M1360" s="439">
        <v>0</v>
      </c>
      <c r="N1360" s="438">
        <f>SUMIF($A$1362:$A$1375,$A1362,N$1362:N$1375)</f>
        <v>0</v>
      </c>
      <c r="O1360" s="439">
        <v>0</v>
      </c>
      <c r="P1360" s="438">
        <f>SUMIF($A$1362:$A$1375,$A1362,P$1362:P$1375)</f>
        <v>0</v>
      </c>
      <c r="Q1360" s="440">
        <v>0</v>
      </c>
      <c r="R1360" s="438">
        <f>L1360+N1360+P1360</f>
        <v>0</v>
      </c>
      <c r="S1360" s="438"/>
      <c r="T1360" s="438"/>
      <c r="U1360" s="438"/>
      <c r="V1360" s="437" t="s">
        <v>0</v>
      </c>
      <c r="W1360" s="617" t="str">
        <f>+IF(J1360&lt;0,"ng","")</f>
        <v/>
      </c>
    </row>
    <row r="1361" spans="1:23" s="75" customFormat="1" ht="24" hidden="1" customHeight="1">
      <c r="A1361" s="372" t="s">
        <v>2072</v>
      </c>
      <c r="B1361" s="442" t="s">
        <v>5895</v>
      </c>
      <c r="C1361" s="442" t="s">
        <v>1198</v>
      </c>
      <c r="D1361" s="442" t="s">
        <v>0</v>
      </c>
      <c r="E1361" s="443" t="s">
        <v>0</v>
      </c>
      <c r="F1361" s="444">
        <v>0</v>
      </c>
      <c r="G1361" s="444">
        <f>[5]내역서!F1361</f>
        <v>0</v>
      </c>
      <c r="H1361" s="444">
        <v>0</v>
      </c>
      <c r="I1361" s="444"/>
      <c r="J1361" s="444">
        <f>내역서!F1365</f>
        <v>0</v>
      </c>
      <c r="K1361" s="445">
        <v>0</v>
      </c>
      <c r="L1361" s="444">
        <f>SUMIF($A$1362:$A$1375,$A1363,L$1362:L$1375)</f>
        <v>0</v>
      </c>
      <c r="M1361" s="445">
        <v>0</v>
      </c>
      <c r="N1361" s="444">
        <f>SUMIF($A$1362:$A$1375,$A1363,N$1362:N$1375)</f>
        <v>0</v>
      </c>
      <c r="O1361" s="445">
        <v>0</v>
      </c>
      <c r="P1361" s="444">
        <f>SUMIF($A$1362:$A$1375,$A1363,P$1362:P$1375)</f>
        <v>0</v>
      </c>
      <c r="Q1361" s="446">
        <v>0</v>
      </c>
      <c r="R1361" s="444">
        <f t="shared" ref="R1361" si="1785">L1361+N1361+P1361</f>
        <v>0</v>
      </c>
      <c r="S1361" s="444">
        <f t="shared" ref="S1361" si="1786">J1361-J1360</f>
        <v>0</v>
      </c>
      <c r="T1361" s="444">
        <f t="shared" ref="T1361:U1361" si="1787">Q1361-Q1360</f>
        <v>0</v>
      </c>
      <c r="U1361" s="444">
        <f t="shared" si="1787"/>
        <v>0</v>
      </c>
      <c r="V1361" s="443"/>
      <c r="W1361" s="619" t="str">
        <f t="shared" si="1700"/>
        <v/>
      </c>
    </row>
    <row r="1362" spans="1:23" s="371" customFormat="1" ht="24" hidden="1" customHeight="1">
      <c r="A1362" s="366" t="s">
        <v>2055</v>
      </c>
      <c r="B1362" s="418" t="s">
        <v>0</v>
      </c>
      <c r="C1362" s="418" t="s">
        <v>2912</v>
      </c>
      <c r="D1362" s="418" t="s">
        <v>2913</v>
      </c>
      <c r="E1362" s="419" t="s">
        <v>2624</v>
      </c>
      <c r="F1362" s="411">
        <f>G1362</f>
        <v>21822</v>
      </c>
      <c r="G1362" s="411">
        <f>[5]내역서!F1362</f>
        <v>21822</v>
      </c>
      <c r="H1362" s="716">
        <v>21822</v>
      </c>
      <c r="I1362" s="410">
        <f>G1362-H1362</f>
        <v>0</v>
      </c>
      <c r="J1362" s="411">
        <f>내역서!F1366</f>
        <v>0</v>
      </c>
      <c r="K1362" s="411">
        <v>327.39999999999998</v>
      </c>
      <c r="L1362" s="412">
        <f>INT($J1362*K1362)</f>
        <v>0</v>
      </c>
      <c r="M1362" s="411">
        <v>0</v>
      </c>
      <c r="N1362" s="412">
        <f>INT($J1362*M1362)</f>
        <v>0</v>
      </c>
      <c r="O1362" s="411">
        <v>0</v>
      </c>
      <c r="P1362" s="412">
        <f>INT($J1362*O1362)</f>
        <v>0</v>
      </c>
      <c r="Q1362" s="412">
        <f>+K1362+M1362+O1362</f>
        <v>327.39999999999998</v>
      </c>
      <c r="R1362" s="412">
        <f>L1362+N1362+P1362</f>
        <v>0</v>
      </c>
      <c r="S1362" s="412"/>
      <c r="T1362" s="412"/>
      <c r="U1362" s="412"/>
      <c r="V1362" s="419" t="s">
        <v>0</v>
      </c>
      <c r="W1362" s="617" t="str">
        <f>+IF(J1362&lt;0,"ng","")</f>
        <v/>
      </c>
    </row>
    <row r="1363" spans="1:23" s="75" customFormat="1" ht="24" hidden="1" customHeight="1">
      <c r="A1363" s="372" t="s">
        <v>2072</v>
      </c>
      <c r="B1363" s="421" t="s">
        <v>0</v>
      </c>
      <c r="C1363" s="421" t="s">
        <v>1199</v>
      </c>
      <c r="D1363" s="421" t="s">
        <v>1200</v>
      </c>
      <c r="E1363" s="422" t="s">
        <v>1030</v>
      </c>
      <c r="F1363" s="416">
        <f t="shared" ref="F1363:F1375" si="1788">G1363</f>
        <v>21822</v>
      </c>
      <c r="G1363" s="416">
        <f>[5]내역서!F1363</f>
        <v>21822</v>
      </c>
      <c r="H1363" s="717">
        <v>21822</v>
      </c>
      <c r="I1363" s="415">
        <f t="shared" ref="I1363:I1375" si="1789">G1363-H1363</f>
        <v>0</v>
      </c>
      <c r="J1363" s="416">
        <f>내역서!F1367</f>
        <v>0</v>
      </c>
      <c r="K1363" s="416">
        <v>327.39999999999998</v>
      </c>
      <c r="L1363" s="417">
        <f t="shared" ref="L1363:L1375" si="1790">INT($J1363*K1363)</f>
        <v>0</v>
      </c>
      <c r="M1363" s="416">
        <v>0</v>
      </c>
      <c r="N1363" s="417">
        <f t="shared" ref="N1363:N1375" si="1791">INT($J1363*M1363)</f>
        <v>0</v>
      </c>
      <c r="O1363" s="416">
        <v>0</v>
      </c>
      <c r="P1363" s="417">
        <f t="shared" ref="P1363:P1375" si="1792">INT($J1363*O1363)</f>
        <v>0</v>
      </c>
      <c r="Q1363" s="417">
        <f t="shared" ref="Q1363:Q1375" si="1793">+K1363+M1363+O1363</f>
        <v>327.39999999999998</v>
      </c>
      <c r="R1363" s="417">
        <f t="shared" si="1689"/>
        <v>0</v>
      </c>
      <c r="S1363" s="417">
        <f t="shared" ref="S1363" si="1794">J1363-J1362</f>
        <v>0</v>
      </c>
      <c r="T1363" s="417">
        <f t="shared" ref="T1363:U1363" si="1795">Q1363-Q1362</f>
        <v>0</v>
      </c>
      <c r="U1363" s="417">
        <f t="shared" si="1795"/>
        <v>0</v>
      </c>
      <c r="V1363" s="422"/>
      <c r="W1363" s="619" t="str">
        <f t="shared" si="1700"/>
        <v/>
      </c>
    </row>
    <row r="1364" spans="1:23" s="371" customFormat="1" ht="24" hidden="1" customHeight="1">
      <c r="A1364" s="366" t="s">
        <v>2055</v>
      </c>
      <c r="B1364" s="418" t="s">
        <v>0</v>
      </c>
      <c r="C1364" s="418" t="s">
        <v>2914</v>
      </c>
      <c r="D1364" s="418" t="s">
        <v>2915</v>
      </c>
      <c r="E1364" s="419" t="s">
        <v>2624</v>
      </c>
      <c r="F1364" s="411">
        <f>G1364</f>
        <v>12746</v>
      </c>
      <c r="G1364" s="411">
        <f>[5]내역서!F1364</f>
        <v>12746</v>
      </c>
      <c r="H1364" s="716">
        <v>12746</v>
      </c>
      <c r="I1364" s="410">
        <f>G1364-H1364</f>
        <v>0</v>
      </c>
      <c r="J1364" s="411">
        <f>내역서!F1368</f>
        <v>0</v>
      </c>
      <c r="K1364" s="411">
        <v>51.7</v>
      </c>
      <c r="L1364" s="412">
        <f>INT($J1364*K1364)</f>
        <v>0</v>
      </c>
      <c r="M1364" s="411">
        <v>0</v>
      </c>
      <c r="N1364" s="412">
        <f>INT($J1364*M1364)</f>
        <v>0</v>
      </c>
      <c r="O1364" s="411">
        <v>0</v>
      </c>
      <c r="P1364" s="412">
        <f>INT($J1364*O1364)</f>
        <v>0</v>
      </c>
      <c r="Q1364" s="412">
        <f>+K1364+M1364+O1364</f>
        <v>51.7</v>
      </c>
      <c r="R1364" s="412">
        <f>L1364+N1364+P1364</f>
        <v>0</v>
      </c>
      <c r="S1364" s="412"/>
      <c r="T1364" s="412"/>
      <c r="U1364" s="412"/>
      <c r="V1364" s="419" t="s">
        <v>0</v>
      </c>
      <c r="W1364" s="617" t="str">
        <f>+IF(J1364&lt;0,"ng","")</f>
        <v/>
      </c>
    </row>
    <row r="1365" spans="1:23" s="75" customFormat="1" ht="24" hidden="1" customHeight="1">
      <c r="A1365" s="372" t="s">
        <v>5896</v>
      </c>
      <c r="B1365" s="421" t="s">
        <v>0</v>
      </c>
      <c r="C1365" s="421" t="s">
        <v>1201</v>
      </c>
      <c r="D1365" s="421" t="s">
        <v>1202</v>
      </c>
      <c r="E1365" s="422" t="s">
        <v>1030</v>
      </c>
      <c r="F1365" s="416">
        <f t="shared" si="1788"/>
        <v>12746</v>
      </c>
      <c r="G1365" s="416">
        <f>[5]내역서!F1365</f>
        <v>12746</v>
      </c>
      <c r="H1365" s="717">
        <v>12746</v>
      </c>
      <c r="I1365" s="415">
        <f t="shared" si="1789"/>
        <v>0</v>
      </c>
      <c r="J1365" s="416">
        <f>내역서!F1369</f>
        <v>0</v>
      </c>
      <c r="K1365" s="416">
        <v>51.7</v>
      </c>
      <c r="L1365" s="417">
        <f t="shared" si="1790"/>
        <v>0</v>
      </c>
      <c r="M1365" s="416">
        <v>0</v>
      </c>
      <c r="N1365" s="417">
        <f t="shared" si="1791"/>
        <v>0</v>
      </c>
      <c r="O1365" s="416">
        <v>0</v>
      </c>
      <c r="P1365" s="417">
        <f t="shared" si="1792"/>
        <v>0</v>
      </c>
      <c r="Q1365" s="417">
        <f t="shared" si="1793"/>
        <v>51.7</v>
      </c>
      <c r="R1365" s="417">
        <f t="shared" ref="R1365:R1427" si="1796">L1365+N1365+P1365</f>
        <v>0</v>
      </c>
      <c r="S1365" s="417">
        <f t="shared" ref="S1365" si="1797">J1365-J1364</f>
        <v>0</v>
      </c>
      <c r="T1365" s="417">
        <f t="shared" ref="T1365:U1365" si="1798">Q1365-Q1364</f>
        <v>0</v>
      </c>
      <c r="U1365" s="417">
        <f t="shared" si="1798"/>
        <v>0</v>
      </c>
      <c r="V1365" s="422"/>
      <c r="W1365" s="619" t="str">
        <f t="shared" si="1700"/>
        <v/>
      </c>
    </row>
    <row r="1366" spans="1:23" s="371" customFormat="1" ht="24" hidden="1" customHeight="1">
      <c r="A1366" s="366" t="s">
        <v>5438</v>
      </c>
      <c r="B1366" s="418" t="s">
        <v>0</v>
      </c>
      <c r="C1366" s="418" t="s">
        <v>2916</v>
      </c>
      <c r="D1366" s="418" t="s">
        <v>2917</v>
      </c>
      <c r="E1366" s="419" t="s">
        <v>16</v>
      </c>
      <c r="F1366" s="411">
        <f>G1366</f>
        <v>162</v>
      </c>
      <c r="G1366" s="411">
        <f>[5]내역서!F1366</f>
        <v>162</v>
      </c>
      <c r="H1366" s="716">
        <v>162</v>
      </c>
      <c r="I1366" s="410">
        <f>G1366-H1366</f>
        <v>0</v>
      </c>
      <c r="J1366" s="411">
        <f>내역서!F1370</f>
        <v>0</v>
      </c>
      <c r="K1366" s="411">
        <v>469.6</v>
      </c>
      <c r="L1366" s="412">
        <f>INT($J1366*K1366)</f>
        <v>0</v>
      </c>
      <c r="M1366" s="411">
        <v>22984.9</v>
      </c>
      <c r="N1366" s="412">
        <f>INT($J1366*M1366)</f>
        <v>0</v>
      </c>
      <c r="O1366" s="411">
        <v>0</v>
      </c>
      <c r="P1366" s="412">
        <f>INT($J1366*O1366)</f>
        <v>0</v>
      </c>
      <c r="Q1366" s="412">
        <f>+K1366+M1366+O1366</f>
        <v>23454.5</v>
      </c>
      <c r="R1366" s="412">
        <f>L1366+N1366+P1366</f>
        <v>0</v>
      </c>
      <c r="S1366" s="412"/>
      <c r="T1366" s="412"/>
      <c r="U1366" s="412"/>
      <c r="V1366" s="419" t="s">
        <v>0</v>
      </c>
      <c r="W1366" s="617" t="str">
        <f>+IF(J1366&lt;0,"ng","")</f>
        <v/>
      </c>
    </row>
    <row r="1367" spans="1:23" s="75" customFormat="1" ht="24" hidden="1" customHeight="1">
      <c r="A1367" s="372" t="s">
        <v>5897</v>
      </c>
      <c r="B1367" s="421" t="s">
        <v>0</v>
      </c>
      <c r="C1367" s="421" t="s">
        <v>1203</v>
      </c>
      <c r="D1367" s="421" t="s">
        <v>1204</v>
      </c>
      <c r="E1367" s="422" t="s">
        <v>16</v>
      </c>
      <c r="F1367" s="416">
        <f t="shared" si="1788"/>
        <v>162</v>
      </c>
      <c r="G1367" s="416">
        <f>[5]내역서!F1367</f>
        <v>162</v>
      </c>
      <c r="H1367" s="717">
        <v>162</v>
      </c>
      <c r="I1367" s="415">
        <f t="shared" si="1789"/>
        <v>0</v>
      </c>
      <c r="J1367" s="416">
        <f>내역서!F1371</f>
        <v>0</v>
      </c>
      <c r="K1367" s="416">
        <v>469.6</v>
      </c>
      <c r="L1367" s="417">
        <f t="shared" si="1790"/>
        <v>0</v>
      </c>
      <c r="M1367" s="416">
        <v>22984.9</v>
      </c>
      <c r="N1367" s="417">
        <f t="shared" si="1791"/>
        <v>0</v>
      </c>
      <c r="O1367" s="416">
        <v>0</v>
      </c>
      <c r="P1367" s="417">
        <f t="shared" si="1792"/>
        <v>0</v>
      </c>
      <c r="Q1367" s="417">
        <f t="shared" si="1793"/>
        <v>23454.5</v>
      </c>
      <c r="R1367" s="417">
        <f t="shared" si="1796"/>
        <v>0</v>
      </c>
      <c r="S1367" s="417">
        <f t="shared" ref="S1367" si="1799">J1367-J1366</f>
        <v>0</v>
      </c>
      <c r="T1367" s="417">
        <f t="shared" ref="T1367:U1367" si="1800">Q1367-Q1366</f>
        <v>0</v>
      </c>
      <c r="U1367" s="417">
        <f t="shared" si="1800"/>
        <v>0</v>
      </c>
      <c r="V1367" s="422"/>
      <c r="W1367" s="619" t="str">
        <f t="shared" si="1700"/>
        <v/>
      </c>
    </row>
    <row r="1368" spans="1:23" s="371" customFormat="1" ht="24" hidden="1" customHeight="1">
      <c r="A1368" s="366" t="s">
        <v>2055</v>
      </c>
      <c r="B1368" s="418" t="s">
        <v>0</v>
      </c>
      <c r="C1368" s="418" t="s">
        <v>2920</v>
      </c>
      <c r="D1368" s="418" t="s">
        <v>2917</v>
      </c>
      <c r="E1368" s="419" t="s">
        <v>16</v>
      </c>
      <c r="F1368" s="411">
        <f>G1368</f>
        <v>101</v>
      </c>
      <c r="G1368" s="411">
        <f>[5]내역서!F1368</f>
        <v>101</v>
      </c>
      <c r="H1368" s="716">
        <v>101</v>
      </c>
      <c r="I1368" s="410">
        <f>G1368-H1368</f>
        <v>0</v>
      </c>
      <c r="J1368" s="411">
        <f>내역서!F1372</f>
        <v>0</v>
      </c>
      <c r="K1368" s="411">
        <v>1584.3</v>
      </c>
      <c r="L1368" s="412">
        <f>INT($J1368*K1368)</f>
        <v>0</v>
      </c>
      <c r="M1368" s="411">
        <v>77599.600000000006</v>
      </c>
      <c r="N1368" s="412">
        <f>INT($J1368*M1368)</f>
        <v>0</v>
      </c>
      <c r="O1368" s="411">
        <v>0</v>
      </c>
      <c r="P1368" s="412">
        <f>INT($J1368*O1368)</f>
        <v>0</v>
      </c>
      <c r="Q1368" s="412">
        <f>+K1368+M1368+O1368</f>
        <v>79183.900000000009</v>
      </c>
      <c r="R1368" s="412">
        <f>L1368+N1368+P1368</f>
        <v>0</v>
      </c>
      <c r="S1368" s="412"/>
      <c r="T1368" s="412"/>
      <c r="U1368" s="412"/>
      <c r="V1368" s="419" t="s">
        <v>0</v>
      </c>
      <c r="W1368" s="617" t="str">
        <f>+IF(J1368&lt;0,"ng","")</f>
        <v/>
      </c>
    </row>
    <row r="1369" spans="1:23" s="75" customFormat="1" ht="24" hidden="1" customHeight="1">
      <c r="A1369" s="372" t="s">
        <v>2072</v>
      </c>
      <c r="B1369" s="421" t="s">
        <v>0</v>
      </c>
      <c r="C1369" s="421" t="s">
        <v>1205</v>
      </c>
      <c r="D1369" s="421" t="s">
        <v>1204</v>
      </c>
      <c r="E1369" s="422" t="s">
        <v>16</v>
      </c>
      <c r="F1369" s="416">
        <f t="shared" si="1788"/>
        <v>101</v>
      </c>
      <c r="G1369" s="416">
        <f>[5]내역서!F1369</f>
        <v>101</v>
      </c>
      <c r="H1369" s="717">
        <v>101</v>
      </c>
      <c r="I1369" s="415">
        <f t="shared" si="1789"/>
        <v>0</v>
      </c>
      <c r="J1369" s="416">
        <f>내역서!F1373</f>
        <v>0</v>
      </c>
      <c r="K1369" s="416">
        <v>1584.3</v>
      </c>
      <c r="L1369" s="417">
        <f t="shared" si="1790"/>
        <v>0</v>
      </c>
      <c r="M1369" s="416">
        <v>77599.600000000006</v>
      </c>
      <c r="N1369" s="417">
        <f t="shared" si="1791"/>
        <v>0</v>
      </c>
      <c r="O1369" s="416">
        <v>0</v>
      </c>
      <c r="P1369" s="417">
        <f t="shared" si="1792"/>
        <v>0</v>
      </c>
      <c r="Q1369" s="417">
        <f t="shared" si="1793"/>
        <v>79183.900000000009</v>
      </c>
      <c r="R1369" s="417">
        <f t="shared" si="1796"/>
        <v>0</v>
      </c>
      <c r="S1369" s="417">
        <f t="shared" ref="S1369" si="1801">J1369-J1368</f>
        <v>0</v>
      </c>
      <c r="T1369" s="417">
        <f t="shared" ref="T1369:U1369" si="1802">Q1369-Q1368</f>
        <v>0</v>
      </c>
      <c r="U1369" s="417">
        <f t="shared" si="1802"/>
        <v>0</v>
      </c>
      <c r="V1369" s="422"/>
      <c r="W1369" s="619" t="str">
        <f t="shared" si="1700"/>
        <v/>
      </c>
    </row>
    <row r="1370" spans="1:23" s="371" customFormat="1" ht="24" hidden="1" customHeight="1">
      <c r="A1370" s="366" t="s">
        <v>2055</v>
      </c>
      <c r="B1370" s="418" t="s">
        <v>0</v>
      </c>
      <c r="C1370" s="418" t="s">
        <v>2920</v>
      </c>
      <c r="D1370" s="418" t="s">
        <v>2922</v>
      </c>
      <c r="E1370" s="419" t="s">
        <v>16</v>
      </c>
      <c r="F1370" s="411">
        <f>G1370</f>
        <v>41</v>
      </c>
      <c r="G1370" s="411">
        <f>[5]내역서!F1370</f>
        <v>41</v>
      </c>
      <c r="H1370" s="716">
        <v>41</v>
      </c>
      <c r="I1370" s="410">
        <f>G1370-H1370</f>
        <v>0</v>
      </c>
      <c r="J1370" s="411">
        <f>내역서!F1374</f>
        <v>0</v>
      </c>
      <c r="K1370" s="411">
        <v>2071.8000000000002</v>
      </c>
      <c r="L1370" s="412">
        <f>INT($J1370*K1370)</f>
        <v>0</v>
      </c>
      <c r="M1370" s="411">
        <v>101476.7</v>
      </c>
      <c r="N1370" s="412">
        <f>INT($J1370*M1370)</f>
        <v>0</v>
      </c>
      <c r="O1370" s="411">
        <v>0</v>
      </c>
      <c r="P1370" s="412">
        <f>INT($J1370*O1370)</f>
        <v>0</v>
      </c>
      <c r="Q1370" s="412">
        <f>+K1370+M1370+O1370</f>
        <v>103548.5</v>
      </c>
      <c r="R1370" s="412">
        <f>L1370+N1370+P1370</f>
        <v>0</v>
      </c>
      <c r="S1370" s="412"/>
      <c r="T1370" s="412"/>
      <c r="U1370" s="412"/>
      <c r="V1370" s="419" t="s">
        <v>0</v>
      </c>
      <c r="W1370" s="617" t="str">
        <f>+IF(J1370&lt;0,"ng","")</f>
        <v/>
      </c>
    </row>
    <row r="1371" spans="1:23" s="75" customFormat="1" ht="24" hidden="1" customHeight="1">
      <c r="A1371" s="372" t="s">
        <v>2072</v>
      </c>
      <c r="B1371" s="421" t="s">
        <v>0</v>
      </c>
      <c r="C1371" s="421" t="s">
        <v>1205</v>
      </c>
      <c r="D1371" s="421" t="s">
        <v>1206</v>
      </c>
      <c r="E1371" s="422" t="s">
        <v>16</v>
      </c>
      <c r="F1371" s="416">
        <f t="shared" si="1788"/>
        <v>41</v>
      </c>
      <c r="G1371" s="416">
        <f>[5]내역서!F1371</f>
        <v>41</v>
      </c>
      <c r="H1371" s="717">
        <v>41</v>
      </c>
      <c r="I1371" s="415">
        <f t="shared" si="1789"/>
        <v>0</v>
      </c>
      <c r="J1371" s="416">
        <f>내역서!F1375</f>
        <v>0</v>
      </c>
      <c r="K1371" s="416">
        <v>2071.8000000000002</v>
      </c>
      <c r="L1371" s="417">
        <f t="shared" si="1790"/>
        <v>0</v>
      </c>
      <c r="M1371" s="416">
        <v>101476.7</v>
      </c>
      <c r="N1371" s="417">
        <f t="shared" si="1791"/>
        <v>0</v>
      </c>
      <c r="O1371" s="416">
        <v>0</v>
      </c>
      <c r="P1371" s="417">
        <f t="shared" si="1792"/>
        <v>0</v>
      </c>
      <c r="Q1371" s="417">
        <f t="shared" si="1793"/>
        <v>103548.5</v>
      </c>
      <c r="R1371" s="417">
        <f t="shared" si="1796"/>
        <v>0</v>
      </c>
      <c r="S1371" s="417">
        <f t="shared" ref="S1371" si="1803">J1371-J1370</f>
        <v>0</v>
      </c>
      <c r="T1371" s="417">
        <f t="shared" ref="T1371:U1371" si="1804">Q1371-Q1370</f>
        <v>0</v>
      </c>
      <c r="U1371" s="417">
        <f t="shared" si="1804"/>
        <v>0</v>
      </c>
      <c r="V1371" s="422"/>
      <c r="W1371" s="619" t="str">
        <f t="shared" si="1700"/>
        <v/>
      </c>
    </row>
    <row r="1372" spans="1:23" s="371" customFormat="1" ht="24" hidden="1" customHeight="1">
      <c r="A1372" s="366" t="s">
        <v>5876</v>
      </c>
      <c r="B1372" s="418" t="s">
        <v>0</v>
      </c>
      <c r="C1372" s="418" t="s">
        <v>2924</v>
      </c>
      <c r="D1372" s="418" t="s">
        <v>2925</v>
      </c>
      <c r="E1372" s="419" t="s">
        <v>2926</v>
      </c>
      <c r="F1372" s="411">
        <f>G1372</f>
        <v>21.186</v>
      </c>
      <c r="G1372" s="411">
        <f>[5]내역서!F1372</f>
        <v>21.186</v>
      </c>
      <c r="H1372" s="716">
        <v>21.186</v>
      </c>
      <c r="I1372" s="410">
        <f>G1372-H1372</f>
        <v>0</v>
      </c>
      <c r="J1372" s="411">
        <f>내역서!F1376</f>
        <v>0</v>
      </c>
      <c r="K1372" s="411">
        <v>0</v>
      </c>
      <c r="L1372" s="412">
        <f>INT($J1372*K1372)</f>
        <v>0</v>
      </c>
      <c r="M1372" s="411">
        <v>28453.4</v>
      </c>
      <c r="N1372" s="412">
        <f>INT($J1372*M1372)</f>
        <v>0</v>
      </c>
      <c r="O1372" s="411">
        <v>0</v>
      </c>
      <c r="P1372" s="412">
        <f>INT($J1372*O1372)</f>
        <v>0</v>
      </c>
      <c r="Q1372" s="412">
        <f>+K1372+M1372+O1372</f>
        <v>28453.4</v>
      </c>
      <c r="R1372" s="412">
        <f>L1372+N1372+P1372</f>
        <v>0</v>
      </c>
      <c r="S1372" s="412"/>
      <c r="T1372" s="412"/>
      <c r="U1372" s="412"/>
      <c r="V1372" s="419" t="s">
        <v>0</v>
      </c>
      <c r="W1372" s="617" t="str">
        <f>+IF(J1372&lt;0,"ng","")</f>
        <v/>
      </c>
    </row>
    <row r="1373" spans="1:23" s="75" customFormat="1" ht="24" hidden="1" customHeight="1">
      <c r="A1373" s="372" t="s">
        <v>2072</v>
      </c>
      <c r="B1373" s="421" t="s">
        <v>0</v>
      </c>
      <c r="C1373" s="421" t="s">
        <v>1207</v>
      </c>
      <c r="D1373" s="421" t="s">
        <v>1208</v>
      </c>
      <c r="E1373" s="422" t="s">
        <v>1209</v>
      </c>
      <c r="F1373" s="416">
        <f t="shared" si="1788"/>
        <v>21.186</v>
      </c>
      <c r="G1373" s="416">
        <f>[5]내역서!F1373</f>
        <v>21.186</v>
      </c>
      <c r="H1373" s="717">
        <v>21.186</v>
      </c>
      <c r="I1373" s="415">
        <f t="shared" si="1789"/>
        <v>0</v>
      </c>
      <c r="J1373" s="416">
        <f>내역서!F1377</f>
        <v>0</v>
      </c>
      <c r="K1373" s="416">
        <v>0</v>
      </c>
      <c r="L1373" s="417">
        <f t="shared" si="1790"/>
        <v>0</v>
      </c>
      <c r="M1373" s="416">
        <v>28453.4</v>
      </c>
      <c r="N1373" s="417">
        <f t="shared" si="1791"/>
        <v>0</v>
      </c>
      <c r="O1373" s="416">
        <v>0</v>
      </c>
      <c r="P1373" s="417">
        <f t="shared" si="1792"/>
        <v>0</v>
      </c>
      <c r="Q1373" s="417">
        <f t="shared" si="1793"/>
        <v>28453.4</v>
      </c>
      <c r="R1373" s="417">
        <f t="shared" si="1796"/>
        <v>0</v>
      </c>
      <c r="S1373" s="417">
        <f t="shared" ref="S1373" si="1805">J1373-J1372</f>
        <v>0</v>
      </c>
      <c r="T1373" s="417">
        <f t="shared" ref="T1373:U1373" si="1806">Q1373-Q1372</f>
        <v>0</v>
      </c>
      <c r="U1373" s="417">
        <f t="shared" si="1806"/>
        <v>0</v>
      </c>
      <c r="V1373" s="422"/>
      <c r="W1373" s="619" t="str">
        <f t="shared" si="1700"/>
        <v/>
      </c>
    </row>
    <row r="1374" spans="1:23" s="371" customFormat="1" ht="24" hidden="1" customHeight="1">
      <c r="A1374" s="366" t="s">
        <v>5492</v>
      </c>
      <c r="B1374" s="418" t="s">
        <v>0</v>
      </c>
      <c r="C1374" s="418" t="s">
        <v>2924</v>
      </c>
      <c r="D1374" s="418" t="s">
        <v>2927</v>
      </c>
      <c r="E1374" s="419" t="s">
        <v>2926</v>
      </c>
      <c r="F1374" s="411">
        <f>G1374</f>
        <v>12.138999999999999</v>
      </c>
      <c r="G1374" s="411">
        <f>[5]내역서!F1374</f>
        <v>12.138999999999999</v>
      </c>
      <c r="H1374" s="716">
        <v>12.138999999999999</v>
      </c>
      <c r="I1374" s="410">
        <f>G1374-H1374</f>
        <v>0</v>
      </c>
      <c r="J1374" s="411">
        <f>내역서!F1378</f>
        <v>0</v>
      </c>
      <c r="K1374" s="411">
        <v>0</v>
      </c>
      <c r="L1374" s="412">
        <f>INT($J1374*K1374)</f>
        <v>0</v>
      </c>
      <c r="M1374" s="411">
        <v>35890.1</v>
      </c>
      <c r="N1374" s="412">
        <f>INT($J1374*M1374)</f>
        <v>0</v>
      </c>
      <c r="O1374" s="411">
        <v>0</v>
      </c>
      <c r="P1374" s="412">
        <f>INT($J1374*O1374)</f>
        <v>0</v>
      </c>
      <c r="Q1374" s="412">
        <f>+K1374+M1374+O1374</f>
        <v>35890.1</v>
      </c>
      <c r="R1374" s="412">
        <f>L1374+N1374+P1374</f>
        <v>0</v>
      </c>
      <c r="S1374" s="412"/>
      <c r="T1374" s="412"/>
      <c r="U1374" s="412"/>
      <c r="V1374" s="419" t="s">
        <v>0</v>
      </c>
      <c r="W1374" s="617" t="str">
        <f>+IF(J1374&lt;0,"ng","")</f>
        <v/>
      </c>
    </row>
    <row r="1375" spans="1:23" s="75" customFormat="1" ht="24" hidden="1" customHeight="1">
      <c r="A1375" s="372" t="s">
        <v>5503</v>
      </c>
      <c r="B1375" s="421" t="s">
        <v>0</v>
      </c>
      <c r="C1375" s="421" t="s">
        <v>1207</v>
      </c>
      <c r="D1375" s="421" t="s">
        <v>1210</v>
      </c>
      <c r="E1375" s="422" t="s">
        <v>1209</v>
      </c>
      <c r="F1375" s="416">
        <f t="shared" si="1788"/>
        <v>12.138999999999999</v>
      </c>
      <c r="G1375" s="416">
        <f>[5]내역서!F1375</f>
        <v>12.138999999999999</v>
      </c>
      <c r="H1375" s="717">
        <v>12.138999999999999</v>
      </c>
      <c r="I1375" s="415">
        <f t="shared" si="1789"/>
        <v>0</v>
      </c>
      <c r="J1375" s="416">
        <f>내역서!F1379</f>
        <v>0</v>
      </c>
      <c r="K1375" s="416">
        <v>0</v>
      </c>
      <c r="L1375" s="417">
        <f t="shared" si="1790"/>
        <v>0</v>
      </c>
      <c r="M1375" s="416">
        <v>35890.1</v>
      </c>
      <c r="N1375" s="417">
        <f t="shared" si="1791"/>
        <v>0</v>
      </c>
      <c r="O1375" s="416">
        <v>0</v>
      </c>
      <c r="P1375" s="417">
        <f t="shared" si="1792"/>
        <v>0</v>
      </c>
      <c r="Q1375" s="417">
        <f t="shared" si="1793"/>
        <v>35890.1</v>
      </c>
      <c r="R1375" s="417">
        <f t="shared" si="1796"/>
        <v>0</v>
      </c>
      <c r="S1375" s="417">
        <f t="shared" ref="S1375" si="1807">J1375-J1374</f>
        <v>0</v>
      </c>
      <c r="T1375" s="417">
        <f t="shared" ref="T1375:U1375" si="1808">Q1375-Q1374</f>
        <v>0</v>
      </c>
      <c r="U1375" s="417">
        <f t="shared" si="1808"/>
        <v>0</v>
      </c>
      <c r="V1375" s="422"/>
      <c r="W1375" s="619" t="str">
        <f t="shared" si="1700"/>
        <v/>
      </c>
    </row>
    <row r="1376" spans="1:23" s="485" customFormat="1" ht="24" hidden="1" customHeight="1">
      <c r="A1376" s="366" t="s">
        <v>2055</v>
      </c>
      <c r="B1376" s="436" t="s">
        <v>2928</v>
      </c>
      <c r="C1376" s="436" t="s">
        <v>2929</v>
      </c>
      <c r="D1376" s="436" t="s">
        <v>0</v>
      </c>
      <c r="E1376" s="437" t="s">
        <v>0</v>
      </c>
      <c r="F1376" s="438">
        <v>0</v>
      </c>
      <c r="G1376" s="438">
        <f>[5]내역서!F1376</f>
        <v>0</v>
      </c>
      <c r="H1376" s="438">
        <v>0</v>
      </c>
      <c r="I1376" s="438"/>
      <c r="J1376" s="438">
        <f>내역서!F1380</f>
        <v>0</v>
      </c>
      <c r="K1376" s="439">
        <v>0</v>
      </c>
      <c r="L1376" s="438">
        <f>SUMIF($A$1378:$A$1391,$A1378,L$1378:L$1391)</f>
        <v>0</v>
      </c>
      <c r="M1376" s="439">
        <v>0</v>
      </c>
      <c r="N1376" s="438">
        <f>SUMIF($A$1378:$A$1391,$A1378,N$1378:N$1391)</f>
        <v>0</v>
      </c>
      <c r="O1376" s="439">
        <v>0</v>
      </c>
      <c r="P1376" s="438">
        <f>SUMIF($A$1378:$A$1391,$A1378,P$1378:P$1391)</f>
        <v>0</v>
      </c>
      <c r="Q1376" s="440">
        <v>0</v>
      </c>
      <c r="R1376" s="438">
        <f>L1376+N1376+P1376</f>
        <v>0</v>
      </c>
      <c r="S1376" s="438"/>
      <c r="T1376" s="438"/>
      <c r="U1376" s="438"/>
      <c r="V1376" s="437" t="s">
        <v>0</v>
      </c>
      <c r="W1376" s="617" t="str">
        <f>+IF(J1376&lt;0,"ng","")</f>
        <v/>
      </c>
    </row>
    <row r="1377" spans="1:23" s="77" customFormat="1" ht="24" hidden="1" customHeight="1">
      <c r="A1377" s="372" t="s">
        <v>2072</v>
      </c>
      <c r="B1377" s="442" t="s">
        <v>5898</v>
      </c>
      <c r="C1377" s="442" t="s">
        <v>1211</v>
      </c>
      <c r="D1377" s="442" t="s">
        <v>0</v>
      </c>
      <c r="E1377" s="443" t="s">
        <v>0</v>
      </c>
      <c r="F1377" s="444">
        <v>0</v>
      </c>
      <c r="G1377" s="444">
        <f>[5]내역서!F1377</f>
        <v>0</v>
      </c>
      <c r="H1377" s="444">
        <v>0</v>
      </c>
      <c r="I1377" s="444"/>
      <c r="J1377" s="444">
        <f>내역서!F1381</f>
        <v>0</v>
      </c>
      <c r="K1377" s="445">
        <v>0</v>
      </c>
      <c r="L1377" s="444">
        <f>SUMIF($A$1378:$A$1391,$A1379,L$1378:L$1391)</f>
        <v>0</v>
      </c>
      <c r="M1377" s="445">
        <v>0</v>
      </c>
      <c r="N1377" s="444">
        <f>SUMIF($A$1378:$A$1391,$A1379,N$1378:N$1391)</f>
        <v>0</v>
      </c>
      <c r="O1377" s="445">
        <v>0</v>
      </c>
      <c r="P1377" s="444">
        <f>SUMIF($A$1378:$A$1391,$A1379,P$1378:P$1391)</f>
        <v>0</v>
      </c>
      <c r="Q1377" s="446">
        <v>0</v>
      </c>
      <c r="R1377" s="444">
        <f t="shared" ref="R1377" si="1809">L1377+N1377+P1377</f>
        <v>0</v>
      </c>
      <c r="S1377" s="444">
        <f t="shared" ref="S1377" si="1810">J1377-J1376</f>
        <v>0</v>
      </c>
      <c r="T1377" s="444">
        <f t="shared" ref="T1377:U1377" si="1811">Q1377-Q1376</f>
        <v>0</v>
      </c>
      <c r="U1377" s="444">
        <f t="shared" si="1811"/>
        <v>0</v>
      </c>
      <c r="V1377" s="443"/>
      <c r="W1377" s="619" t="str">
        <f t="shared" si="1700"/>
        <v/>
      </c>
    </row>
    <row r="1378" spans="1:23" s="371" customFormat="1" ht="24" hidden="1" customHeight="1">
      <c r="A1378" s="366" t="s">
        <v>5438</v>
      </c>
      <c r="B1378" s="418" t="s">
        <v>0</v>
      </c>
      <c r="C1378" s="418" t="s">
        <v>2931</v>
      </c>
      <c r="D1378" s="418" t="s">
        <v>2932</v>
      </c>
      <c r="E1378" s="419" t="s">
        <v>16</v>
      </c>
      <c r="F1378" s="411">
        <f>G1378</f>
        <v>2202</v>
      </c>
      <c r="G1378" s="411">
        <f>[5]내역서!F1378</f>
        <v>2202</v>
      </c>
      <c r="H1378" s="716">
        <v>2202</v>
      </c>
      <c r="I1378" s="410">
        <f>G1378-H1378</f>
        <v>0</v>
      </c>
      <c r="J1378" s="411">
        <f>내역서!F1382</f>
        <v>0</v>
      </c>
      <c r="K1378" s="411">
        <v>12409.4</v>
      </c>
      <c r="L1378" s="412">
        <f>INT($J1378*K1378)</f>
        <v>0</v>
      </c>
      <c r="M1378" s="411">
        <v>6814.4</v>
      </c>
      <c r="N1378" s="412">
        <f>INT($J1378*M1378)</f>
        <v>0</v>
      </c>
      <c r="O1378" s="411">
        <v>0</v>
      </c>
      <c r="P1378" s="412">
        <f>INT($J1378*O1378)</f>
        <v>0</v>
      </c>
      <c r="Q1378" s="412">
        <f>+K1378+M1378+O1378</f>
        <v>19223.8</v>
      </c>
      <c r="R1378" s="412">
        <f>L1378+N1378+P1378</f>
        <v>0</v>
      </c>
      <c r="S1378" s="412"/>
      <c r="T1378" s="412"/>
      <c r="U1378" s="412"/>
      <c r="V1378" s="419" t="s">
        <v>0</v>
      </c>
      <c r="W1378" s="617" t="str">
        <f>+IF(J1378&lt;0,"ng","")</f>
        <v/>
      </c>
    </row>
    <row r="1379" spans="1:23" s="75" customFormat="1" ht="24" hidden="1" customHeight="1">
      <c r="A1379" s="372" t="s">
        <v>5899</v>
      </c>
      <c r="B1379" s="421" t="s">
        <v>0</v>
      </c>
      <c r="C1379" s="421" t="s">
        <v>1212</v>
      </c>
      <c r="D1379" s="421" t="s">
        <v>1213</v>
      </c>
      <c r="E1379" s="422" t="s">
        <v>16</v>
      </c>
      <c r="F1379" s="416">
        <f t="shared" ref="F1379:F1391" si="1812">G1379</f>
        <v>2202</v>
      </c>
      <c r="G1379" s="416">
        <f>[5]내역서!F1379</f>
        <v>2202</v>
      </c>
      <c r="H1379" s="717">
        <v>2202</v>
      </c>
      <c r="I1379" s="415">
        <f t="shared" ref="I1379:I1391" si="1813">G1379-H1379</f>
        <v>0</v>
      </c>
      <c r="J1379" s="416">
        <f>내역서!F1383</f>
        <v>0</v>
      </c>
      <c r="K1379" s="416">
        <v>12409.4</v>
      </c>
      <c r="L1379" s="417">
        <f t="shared" ref="L1379:L1391" si="1814">INT($J1379*K1379)</f>
        <v>0</v>
      </c>
      <c r="M1379" s="416">
        <v>6814.4</v>
      </c>
      <c r="N1379" s="417">
        <f t="shared" ref="N1379:N1391" si="1815">INT($J1379*M1379)</f>
        <v>0</v>
      </c>
      <c r="O1379" s="416">
        <v>0</v>
      </c>
      <c r="P1379" s="417">
        <f t="shared" ref="P1379:P1391" si="1816">INT($J1379*O1379)</f>
        <v>0</v>
      </c>
      <c r="Q1379" s="417">
        <f t="shared" ref="Q1379:Q1391" si="1817">+K1379+M1379+O1379</f>
        <v>19223.8</v>
      </c>
      <c r="R1379" s="417">
        <f t="shared" si="1796"/>
        <v>0</v>
      </c>
      <c r="S1379" s="417">
        <f t="shared" ref="S1379" si="1818">J1379-J1378</f>
        <v>0</v>
      </c>
      <c r="T1379" s="417">
        <f t="shared" ref="T1379:U1379" si="1819">Q1379-Q1378</f>
        <v>0</v>
      </c>
      <c r="U1379" s="417">
        <f t="shared" si="1819"/>
        <v>0</v>
      </c>
      <c r="V1379" s="422"/>
      <c r="W1379" s="619" t="str">
        <f t="shared" si="1700"/>
        <v/>
      </c>
    </row>
    <row r="1380" spans="1:23" s="371" customFormat="1" ht="24" hidden="1" customHeight="1">
      <c r="A1380" s="366" t="s">
        <v>2055</v>
      </c>
      <c r="B1380" s="418" t="s">
        <v>0</v>
      </c>
      <c r="C1380" s="418" t="s">
        <v>2931</v>
      </c>
      <c r="D1380" s="418" t="s">
        <v>2933</v>
      </c>
      <c r="E1380" s="419" t="s">
        <v>16</v>
      </c>
      <c r="F1380" s="411">
        <f>G1380</f>
        <v>203</v>
      </c>
      <c r="G1380" s="411">
        <f>[5]내역서!F1380</f>
        <v>203</v>
      </c>
      <c r="H1380" s="716">
        <v>203</v>
      </c>
      <c r="I1380" s="410">
        <f>G1380-H1380</f>
        <v>0</v>
      </c>
      <c r="J1380" s="411">
        <f>내역서!F1384</f>
        <v>0</v>
      </c>
      <c r="K1380" s="411">
        <v>12613.9</v>
      </c>
      <c r="L1380" s="412">
        <f>INT($J1380*K1380)</f>
        <v>0</v>
      </c>
      <c r="M1380" s="411">
        <v>9481.6</v>
      </c>
      <c r="N1380" s="412">
        <f>INT($J1380*M1380)</f>
        <v>0</v>
      </c>
      <c r="O1380" s="411">
        <v>0</v>
      </c>
      <c r="P1380" s="412">
        <f>INT($J1380*O1380)</f>
        <v>0</v>
      </c>
      <c r="Q1380" s="412">
        <f>+K1380+M1380+O1380</f>
        <v>22095.5</v>
      </c>
      <c r="R1380" s="412">
        <f>L1380+N1380+P1380</f>
        <v>0</v>
      </c>
      <c r="S1380" s="412"/>
      <c r="T1380" s="412"/>
      <c r="U1380" s="412"/>
      <c r="V1380" s="419" t="s">
        <v>0</v>
      </c>
      <c r="W1380" s="617" t="str">
        <f>+IF(J1380&lt;0,"ng","")</f>
        <v/>
      </c>
    </row>
    <row r="1381" spans="1:23" s="75" customFormat="1" ht="24" hidden="1" customHeight="1">
      <c r="A1381" s="372" t="s">
        <v>5458</v>
      </c>
      <c r="B1381" s="421" t="s">
        <v>0</v>
      </c>
      <c r="C1381" s="421" t="s">
        <v>1212</v>
      </c>
      <c r="D1381" s="421" t="s">
        <v>1214</v>
      </c>
      <c r="E1381" s="422" t="s">
        <v>16</v>
      </c>
      <c r="F1381" s="416">
        <f t="shared" si="1812"/>
        <v>203</v>
      </c>
      <c r="G1381" s="416">
        <f>[5]내역서!F1381</f>
        <v>203</v>
      </c>
      <c r="H1381" s="717">
        <v>203</v>
      </c>
      <c r="I1381" s="415">
        <f t="shared" si="1813"/>
        <v>0</v>
      </c>
      <c r="J1381" s="416">
        <f>내역서!F1385</f>
        <v>0</v>
      </c>
      <c r="K1381" s="416">
        <v>12613.9</v>
      </c>
      <c r="L1381" s="417">
        <f t="shared" si="1814"/>
        <v>0</v>
      </c>
      <c r="M1381" s="416">
        <v>9481.6</v>
      </c>
      <c r="N1381" s="417">
        <f t="shared" si="1815"/>
        <v>0</v>
      </c>
      <c r="O1381" s="416">
        <v>0</v>
      </c>
      <c r="P1381" s="417">
        <f t="shared" si="1816"/>
        <v>0</v>
      </c>
      <c r="Q1381" s="417">
        <f t="shared" si="1817"/>
        <v>22095.5</v>
      </c>
      <c r="R1381" s="417">
        <f t="shared" si="1796"/>
        <v>0</v>
      </c>
      <c r="S1381" s="417">
        <f t="shared" ref="S1381" si="1820">J1381-J1380</f>
        <v>0</v>
      </c>
      <c r="T1381" s="417">
        <f t="shared" ref="T1381:U1381" si="1821">Q1381-Q1380</f>
        <v>0</v>
      </c>
      <c r="U1381" s="417">
        <f t="shared" si="1821"/>
        <v>0</v>
      </c>
      <c r="V1381" s="422"/>
      <c r="W1381" s="619" t="str">
        <f t="shared" si="1700"/>
        <v/>
      </c>
    </row>
    <row r="1382" spans="1:23" s="371" customFormat="1" ht="24" hidden="1" customHeight="1">
      <c r="A1382" s="366" t="s">
        <v>5457</v>
      </c>
      <c r="B1382" s="418" t="s">
        <v>0</v>
      </c>
      <c r="C1382" s="418" t="s">
        <v>2934</v>
      </c>
      <c r="D1382" s="418" t="s">
        <v>2935</v>
      </c>
      <c r="E1382" s="419" t="s">
        <v>16</v>
      </c>
      <c r="F1382" s="411">
        <f>G1382</f>
        <v>986</v>
      </c>
      <c r="G1382" s="411">
        <f>[5]내역서!F1382</f>
        <v>986</v>
      </c>
      <c r="H1382" s="716">
        <v>986</v>
      </c>
      <c r="I1382" s="410">
        <f>G1382-H1382</f>
        <v>0</v>
      </c>
      <c r="J1382" s="411">
        <f>내역서!F1386</f>
        <v>0</v>
      </c>
      <c r="K1382" s="411">
        <v>3460.5</v>
      </c>
      <c r="L1382" s="412">
        <f>INT($J1382*K1382)</f>
        <v>0</v>
      </c>
      <c r="M1382" s="411">
        <v>12224</v>
      </c>
      <c r="N1382" s="412">
        <f>INT($J1382*M1382)</f>
        <v>0</v>
      </c>
      <c r="O1382" s="411">
        <v>0</v>
      </c>
      <c r="P1382" s="412">
        <f>INT($J1382*O1382)</f>
        <v>0</v>
      </c>
      <c r="Q1382" s="412">
        <f>+K1382+M1382+O1382</f>
        <v>15684.5</v>
      </c>
      <c r="R1382" s="412">
        <f>L1382+N1382+P1382</f>
        <v>0</v>
      </c>
      <c r="S1382" s="412"/>
      <c r="T1382" s="412"/>
      <c r="U1382" s="412"/>
      <c r="V1382" s="419" t="s">
        <v>0</v>
      </c>
      <c r="W1382" s="617" t="str">
        <f>+IF(J1382&lt;0,"ng","")</f>
        <v/>
      </c>
    </row>
    <row r="1383" spans="1:23" s="75" customFormat="1" ht="24" hidden="1" customHeight="1">
      <c r="A1383" s="372" t="s">
        <v>5444</v>
      </c>
      <c r="B1383" s="421" t="s">
        <v>0</v>
      </c>
      <c r="C1383" s="421" t="s">
        <v>1215</v>
      </c>
      <c r="D1383" s="421" t="s">
        <v>1216</v>
      </c>
      <c r="E1383" s="422" t="s">
        <v>16</v>
      </c>
      <c r="F1383" s="416">
        <f t="shared" si="1812"/>
        <v>986</v>
      </c>
      <c r="G1383" s="416">
        <f>[5]내역서!F1383</f>
        <v>986</v>
      </c>
      <c r="H1383" s="717">
        <v>986</v>
      </c>
      <c r="I1383" s="415">
        <f t="shared" si="1813"/>
        <v>0</v>
      </c>
      <c r="J1383" s="416">
        <f>내역서!F1387</f>
        <v>0</v>
      </c>
      <c r="K1383" s="416">
        <v>3460.5</v>
      </c>
      <c r="L1383" s="417">
        <f t="shared" si="1814"/>
        <v>0</v>
      </c>
      <c r="M1383" s="416">
        <v>12224</v>
      </c>
      <c r="N1383" s="417">
        <f t="shared" si="1815"/>
        <v>0</v>
      </c>
      <c r="O1383" s="416">
        <v>0</v>
      </c>
      <c r="P1383" s="417">
        <f t="shared" si="1816"/>
        <v>0</v>
      </c>
      <c r="Q1383" s="417">
        <f t="shared" si="1817"/>
        <v>15684.5</v>
      </c>
      <c r="R1383" s="417">
        <f t="shared" si="1796"/>
        <v>0</v>
      </c>
      <c r="S1383" s="417">
        <f t="shared" ref="S1383" si="1822">J1383-J1382</f>
        <v>0</v>
      </c>
      <c r="T1383" s="417">
        <f t="shared" ref="T1383:U1383" si="1823">Q1383-Q1382</f>
        <v>0</v>
      </c>
      <c r="U1383" s="417">
        <f t="shared" si="1823"/>
        <v>0</v>
      </c>
      <c r="V1383" s="422"/>
      <c r="W1383" s="619" t="str">
        <f t="shared" si="1700"/>
        <v/>
      </c>
    </row>
    <row r="1384" spans="1:23" s="371" customFormat="1" ht="24" hidden="1" customHeight="1">
      <c r="A1384" s="366" t="s">
        <v>5520</v>
      </c>
      <c r="B1384" s="418" t="s">
        <v>0</v>
      </c>
      <c r="C1384" s="418" t="s">
        <v>2936</v>
      </c>
      <c r="D1384" s="418" t="s">
        <v>2937</v>
      </c>
      <c r="E1384" s="419" t="s">
        <v>16</v>
      </c>
      <c r="F1384" s="411">
        <f>G1384</f>
        <v>986</v>
      </c>
      <c r="G1384" s="411">
        <f>[5]내역서!F1384</f>
        <v>986</v>
      </c>
      <c r="H1384" s="716">
        <v>986</v>
      </c>
      <c r="I1384" s="410">
        <f>G1384-H1384</f>
        <v>0</v>
      </c>
      <c r="J1384" s="411">
        <f>내역서!F1388</f>
        <v>0</v>
      </c>
      <c r="K1384" s="411">
        <v>972.4</v>
      </c>
      <c r="L1384" s="412">
        <f>INT($J1384*K1384)</f>
        <v>0</v>
      </c>
      <c r="M1384" s="411">
        <v>10421.6</v>
      </c>
      <c r="N1384" s="412">
        <f>INT($J1384*M1384)</f>
        <v>0</v>
      </c>
      <c r="O1384" s="411">
        <v>0</v>
      </c>
      <c r="P1384" s="412">
        <f>INT($J1384*O1384)</f>
        <v>0</v>
      </c>
      <c r="Q1384" s="412">
        <f>+K1384+M1384+O1384</f>
        <v>11394</v>
      </c>
      <c r="R1384" s="412">
        <f>L1384+N1384+P1384</f>
        <v>0</v>
      </c>
      <c r="S1384" s="412"/>
      <c r="T1384" s="412"/>
      <c r="U1384" s="412"/>
      <c r="V1384" s="419" t="s">
        <v>0</v>
      </c>
      <c r="W1384" s="617" t="str">
        <f>+IF(J1384&lt;0,"ng","")</f>
        <v/>
      </c>
    </row>
    <row r="1385" spans="1:23" s="75" customFormat="1" ht="24" hidden="1" customHeight="1">
      <c r="A1385" s="372" t="s">
        <v>5900</v>
      </c>
      <c r="B1385" s="421" t="s">
        <v>0</v>
      </c>
      <c r="C1385" s="421" t="s">
        <v>1217</v>
      </c>
      <c r="D1385" s="421" t="s">
        <v>1218</v>
      </c>
      <c r="E1385" s="422" t="s">
        <v>16</v>
      </c>
      <c r="F1385" s="416">
        <f t="shared" si="1812"/>
        <v>986</v>
      </c>
      <c r="G1385" s="416">
        <f>[5]내역서!F1385</f>
        <v>986</v>
      </c>
      <c r="H1385" s="717">
        <v>986</v>
      </c>
      <c r="I1385" s="415">
        <f t="shared" si="1813"/>
        <v>0</v>
      </c>
      <c r="J1385" s="416">
        <f>내역서!F1389</f>
        <v>0</v>
      </c>
      <c r="K1385" s="416">
        <v>972.4</v>
      </c>
      <c r="L1385" s="417">
        <f t="shared" si="1814"/>
        <v>0</v>
      </c>
      <c r="M1385" s="416">
        <v>10421.6</v>
      </c>
      <c r="N1385" s="417">
        <f t="shared" si="1815"/>
        <v>0</v>
      </c>
      <c r="O1385" s="416">
        <v>0</v>
      </c>
      <c r="P1385" s="417">
        <f t="shared" si="1816"/>
        <v>0</v>
      </c>
      <c r="Q1385" s="417">
        <f t="shared" si="1817"/>
        <v>11394</v>
      </c>
      <c r="R1385" s="417">
        <f t="shared" si="1796"/>
        <v>0</v>
      </c>
      <c r="S1385" s="417">
        <f t="shared" ref="S1385" si="1824">J1385-J1384</f>
        <v>0</v>
      </c>
      <c r="T1385" s="417">
        <f t="shared" ref="T1385:U1385" si="1825">Q1385-Q1384</f>
        <v>0</v>
      </c>
      <c r="U1385" s="417">
        <f t="shared" si="1825"/>
        <v>0</v>
      </c>
      <c r="V1385" s="422"/>
      <c r="W1385" s="619" t="str">
        <f t="shared" si="1700"/>
        <v/>
      </c>
    </row>
    <row r="1386" spans="1:23" s="371" customFormat="1" ht="24" hidden="1" customHeight="1">
      <c r="A1386" s="366" t="s">
        <v>2055</v>
      </c>
      <c r="B1386" s="418" t="s">
        <v>0</v>
      </c>
      <c r="C1386" s="418" t="s">
        <v>2938</v>
      </c>
      <c r="D1386" s="418" t="s">
        <v>2939</v>
      </c>
      <c r="E1386" s="419" t="s">
        <v>6</v>
      </c>
      <c r="F1386" s="411">
        <f>G1386</f>
        <v>1482</v>
      </c>
      <c r="G1386" s="411">
        <f>[5]내역서!F1386</f>
        <v>1482</v>
      </c>
      <c r="H1386" s="716">
        <v>1482</v>
      </c>
      <c r="I1386" s="410">
        <f>G1386-H1386</f>
        <v>0</v>
      </c>
      <c r="J1386" s="411">
        <f>내역서!F1390</f>
        <v>0</v>
      </c>
      <c r="K1386" s="411">
        <v>1945.3</v>
      </c>
      <c r="L1386" s="412">
        <f>INT($J1386*K1386)</f>
        <v>0</v>
      </c>
      <c r="M1386" s="411">
        <v>4288.8</v>
      </c>
      <c r="N1386" s="412">
        <f>INT($J1386*M1386)</f>
        <v>0</v>
      </c>
      <c r="O1386" s="411">
        <v>71.099999999999994</v>
      </c>
      <c r="P1386" s="412">
        <f>INT($J1386*O1386)</f>
        <v>0</v>
      </c>
      <c r="Q1386" s="412">
        <f>+K1386+M1386+O1386</f>
        <v>6305.2000000000007</v>
      </c>
      <c r="R1386" s="412">
        <f>L1386+N1386+P1386</f>
        <v>0</v>
      </c>
      <c r="S1386" s="412"/>
      <c r="T1386" s="412"/>
      <c r="U1386" s="412"/>
      <c r="V1386" s="419" t="s">
        <v>0</v>
      </c>
      <c r="W1386" s="617" t="str">
        <f>+IF(J1386&lt;0,"ng","")</f>
        <v/>
      </c>
    </row>
    <row r="1387" spans="1:23" s="75" customFormat="1" ht="24" hidden="1" customHeight="1">
      <c r="A1387" s="372" t="s">
        <v>5428</v>
      </c>
      <c r="B1387" s="421" t="s">
        <v>0</v>
      </c>
      <c r="C1387" s="421" t="s">
        <v>1219</v>
      </c>
      <c r="D1387" s="421" t="s">
        <v>1220</v>
      </c>
      <c r="E1387" s="422" t="s">
        <v>6</v>
      </c>
      <c r="F1387" s="416">
        <f t="shared" si="1812"/>
        <v>1482</v>
      </c>
      <c r="G1387" s="416">
        <f>[5]내역서!F1387</f>
        <v>1482</v>
      </c>
      <c r="H1387" s="717">
        <v>1482</v>
      </c>
      <c r="I1387" s="415">
        <f t="shared" si="1813"/>
        <v>0</v>
      </c>
      <c r="J1387" s="416">
        <f>내역서!F1391</f>
        <v>0</v>
      </c>
      <c r="K1387" s="416">
        <v>1945.3</v>
      </c>
      <c r="L1387" s="417">
        <f t="shared" si="1814"/>
        <v>0</v>
      </c>
      <c r="M1387" s="416">
        <v>4288.8</v>
      </c>
      <c r="N1387" s="417">
        <f t="shared" si="1815"/>
        <v>0</v>
      </c>
      <c r="O1387" s="416">
        <v>71.099999999999994</v>
      </c>
      <c r="P1387" s="417">
        <f t="shared" si="1816"/>
        <v>0</v>
      </c>
      <c r="Q1387" s="417">
        <f t="shared" si="1817"/>
        <v>6305.2000000000007</v>
      </c>
      <c r="R1387" s="417">
        <f t="shared" si="1796"/>
        <v>0</v>
      </c>
      <c r="S1387" s="417">
        <f t="shared" ref="S1387" si="1826">J1387-J1386</f>
        <v>0</v>
      </c>
      <c r="T1387" s="417">
        <f t="shared" ref="T1387:U1387" si="1827">Q1387-Q1386</f>
        <v>0</v>
      </c>
      <c r="U1387" s="417">
        <f t="shared" si="1827"/>
        <v>0</v>
      </c>
      <c r="V1387" s="422"/>
      <c r="W1387" s="619" t="str">
        <f t="shared" si="1700"/>
        <v/>
      </c>
    </row>
    <row r="1388" spans="1:23" s="371" customFormat="1" ht="24" hidden="1" customHeight="1">
      <c r="A1388" s="366" t="s">
        <v>5876</v>
      </c>
      <c r="B1388" s="418" t="s">
        <v>0</v>
      </c>
      <c r="C1388" s="418" t="s">
        <v>2940</v>
      </c>
      <c r="D1388" s="418" t="s">
        <v>2941</v>
      </c>
      <c r="E1388" s="419" t="s">
        <v>6</v>
      </c>
      <c r="F1388" s="411">
        <f>G1388</f>
        <v>4285</v>
      </c>
      <c r="G1388" s="411">
        <f>[5]내역서!F1388</f>
        <v>4285</v>
      </c>
      <c r="H1388" s="716">
        <v>4285</v>
      </c>
      <c r="I1388" s="410">
        <f>G1388-H1388</f>
        <v>0</v>
      </c>
      <c r="J1388" s="411">
        <f>내역서!F1392</f>
        <v>0</v>
      </c>
      <c r="K1388" s="411">
        <v>325.39999999999998</v>
      </c>
      <c r="L1388" s="412">
        <f>INT($J1388*K1388)</f>
        <v>0</v>
      </c>
      <c r="M1388" s="411">
        <v>2512</v>
      </c>
      <c r="N1388" s="412">
        <f>INT($J1388*M1388)</f>
        <v>0</v>
      </c>
      <c r="O1388" s="411">
        <v>0</v>
      </c>
      <c r="P1388" s="412">
        <f>INT($J1388*O1388)</f>
        <v>0</v>
      </c>
      <c r="Q1388" s="412">
        <f>+K1388+M1388+O1388</f>
        <v>2837.4</v>
      </c>
      <c r="R1388" s="412">
        <f>L1388+N1388+P1388</f>
        <v>0</v>
      </c>
      <c r="S1388" s="412"/>
      <c r="T1388" s="412"/>
      <c r="U1388" s="412"/>
      <c r="V1388" s="419" t="s">
        <v>0</v>
      </c>
      <c r="W1388" s="617" t="str">
        <f>+IF(J1388&lt;0,"ng","")</f>
        <v/>
      </c>
    </row>
    <row r="1389" spans="1:23" s="75" customFormat="1" ht="24" hidden="1" customHeight="1">
      <c r="A1389" s="372" t="s">
        <v>2072</v>
      </c>
      <c r="B1389" s="421" t="s">
        <v>0</v>
      </c>
      <c r="C1389" s="421" t="s">
        <v>1221</v>
      </c>
      <c r="D1389" s="421" t="s">
        <v>1222</v>
      </c>
      <c r="E1389" s="422" t="s">
        <v>6</v>
      </c>
      <c r="F1389" s="416">
        <f t="shared" si="1812"/>
        <v>4285</v>
      </c>
      <c r="G1389" s="416">
        <f>[5]내역서!F1389</f>
        <v>4285</v>
      </c>
      <c r="H1389" s="717">
        <v>4285</v>
      </c>
      <c r="I1389" s="415">
        <f t="shared" si="1813"/>
        <v>0</v>
      </c>
      <c r="J1389" s="416">
        <f>내역서!F1393</f>
        <v>0</v>
      </c>
      <c r="K1389" s="416">
        <v>325.39999999999998</v>
      </c>
      <c r="L1389" s="417">
        <f t="shared" si="1814"/>
        <v>0</v>
      </c>
      <c r="M1389" s="416">
        <v>2512</v>
      </c>
      <c r="N1389" s="417">
        <f t="shared" si="1815"/>
        <v>0</v>
      </c>
      <c r="O1389" s="416">
        <v>0</v>
      </c>
      <c r="P1389" s="417">
        <f t="shared" si="1816"/>
        <v>0</v>
      </c>
      <c r="Q1389" s="417">
        <f t="shared" si="1817"/>
        <v>2837.4</v>
      </c>
      <c r="R1389" s="417">
        <f t="shared" si="1796"/>
        <v>0</v>
      </c>
      <c r="S1389" s="417">
        <f t="shared" ref="S1389" si="1828">J1389-J1388</f>
        <v>0</v>
      </c>
      <c r="T1389" s="417">
        <f t="shared" ref="T1389:U1389" si="1829">Q1389-Q1388</f>
        <v>0</v>
      </c>
      <c r="U1389" s="417">
        <f t="shared" si="1829"/>
        <v>0</v>
      </c>
      <c r="V1389" s="422"/>
      <c r="W1389" s="619" t="str">
        <f t="shared" si="1700"/>
        <v/>
      </c>
    </row>
    <row r="1390" spans="1:23" s="371" customFormat="1" ht="24" hidden="1" customHeight="1">
      <c r="A1390" s="366" t="s">
        <v>5879</v>
      </c>
      <c r="B1390" s="418" t="s">
        <v>0</v>
      </c>
      <c r="C1390" s="418" t="s">
        <v>2942</v>
      </c>
      <c r="D1390" s="418" t="s">
        <v>98</v>
      </c>
      <c r="E1390" s="419" t="s">
        <v>22</v>
      </c>
      <c r="F1390" s="411">
        <f>G1390</f>
        <v>2488</v>
      </c>
      <c r="G1390" s="411">
        <f>[5]내역서!F1390</f>
        <v>2488</v>
      </c>
      <c r="H1390" s="716">
        <v>2488</v>
      </c>
      <c r="I1390" s="410">
        <f>G1390-H1390</f>
        <v>0</v>
      </c>
      <c r="J1390" s="411">
        <f>내역서!F1394</f>
        <v>0</v>
      </c>
      <c r="K1390" s="411">
        <v>863.2</v>
      </c>
      <c r="L1390" s="412">
        <f>INT($J1390*K1390)</f>
        <v>0</v>
      </c>
      <c r="M1390" s="411">
        <v>2797.6</v>
      </c>
      <c r="N1390" s="412">
        <f>INT($J1390*M1390)</f>
        <v>0</v>
      </c>
      <c r="O1390" s="411">
        <v>0</v>
      </c>
      <c r="P1390" s="412">
        <f>INT($J1390*O1390)</f>
        <v>0</v>
      </c>
      <c r="Q1390" s="412">
        <f>+K1390+M1390+O1390</f>
        <v>3660.8</v>
      </c>
      <c r="R1390" s="412">
        <f>L1390+N1390+P1390</f>
        <v>0</v>
      </c>
      <c r="S1390" s="412"/>
      <c r="T1390" s="412"/>
      <c r="U1390" s="412"/>
      <c r="V1390" s="419" t="s">
        <v>0</v>
      </c>
      <c r="W1390" s="617" t="str">
        <f>+IF(J1390&lt;0,"ng","")</f>
        <v/>
      </c>
    </row>
    <row r="1391" spans="1:23" s="75" customFormat="1" ht="24" hidden="1" customHeight="1">
      <c r="A1391" s="372" t="s">
        <v>2072</v>
      </c>
      <c r="B1391" s="421" t="s">
        <v>0</v>
      </c>
      <c r="C1391" s="421" t="s">
        <v>1223</v>
      </c>
      <c r="D1391" s="421" t="s">
        <v>98</v>
      </c>
      <c r="E1391" s="422" t="s">
        <v>22</v>
      </c>
      <c r="F1391" s="416">
        <f t="shared" si="1812"/>
        <v>2488</v>
      </c>
      <c r="G1391" s="416">
        <f>[5]내역서!F1391</f>
        <v>2488</v>
      </c>
      <c r="H1391" s="717">
        <v>2488</v>
      </c>
      <c r="I1391" s="415">
        <f t="shared" si="1813"/>
        <v>0</v>
      </c>
      <c r="J1391" s="416">
        <f>내역서!F1395</f>
        <v>0</v>
      </c>
      <c r="K1391" s="416">
        <v>863.2</v>
      </c>
      <c r="L1391" s="417">
        <f t="shared" si="1814"/>
        <v>0</v>
      </c>
      <c r="M1391" s="416">
        <v>2797.6</v>
      </c>
      <c r="N1391" s="417">
        <f t="shared" si="1815"/>
        <v>0</v>
      </c>
      <c r="O1391" s="416">
        <v>0</v>
      </c>
      <c r="P1391" s="417">
        <f t="shared" si="1816"/>
        <v>0</v>
      </c>
      <c r="Q1391" s="417">
        <f t="shared" si="1817"/>
        <v>3660.8</v>
      </c>
      <c r="R1391" s="417">
        <f t="shared" si="1796"/>
        <v>0</v>
      </c>
      <c r="S1391" s="417">
        <f t="shared" ref="S1391" si="1830">J1391-J1390</f>
        <v>0</v>
      </c>
      <c r="T1391" s="417">
        <f t="shared" ref="T1391:U1391" si="1831">Q1391-Q1390</f>
        <v>0</v>
      </c>
      <c r="U1391" s="417">
        <f t="shared" si="1831"/>
        <v>0</v>
      </c>
      <c r="V1391" s="422"/>
      <c r="W1391" s="619" t="str">
        <f t="shared" si="1700"/>
        <v/>
      </c>
    </row>
    <row r="1392" spans="1:23" s="371" customFormat="1" ht="24" hidden="1" customHeight="1">
      <c r="A1392" s="366" t="s">
        <v>5597</v>
      </c>
      <c r="B1392" s="436" t="s">
        <v>2943</v>
      </c>
      <c r="C1392" s="436" t="s">
        <v>2944</v>
      </c>
      <c r="D1392" s="436" t="s">
        <v>0</v>
      </c>
      <c r="E1392" s="437" t="s">
        <v>0</v>
      </c>
      <c r="F1392" s="438">
        <v>0</v>
      </c>
      <c r="G1392" s="438">
        <f>[5]내역서!F1392</f>
        <v>0</v>
      </c>
      <c r="H1392" s="438">
        <v>0</v>
      </c>
      <c r="I1392" s="438"/>
      <c r="J1392" s="438">
        <f>내역서!F1396</f>
        <v>0</v>
      </c>
      <c r="K1392" s="439">
        <v>0</v>
      </c>
      <c r="L1392" s="438">
        <f>SUMIF($A$1394:$A$1417,$A1394,L$1394:L$1417)</f>
        <v>0</v>
      </c>
      <c r="M1392" s="439">
        <v>0</v>
      </c>
      <c r="N1392" s="438">
        <f>SUMIF($A$1394:$A$1417,$A1394,N$1394:N$1417)</f>
        <v>0</v>
      </c>
      <c r="O1392" s="439">
        <v>0</v>
      </c>
      <c r="P1392" s="438">
        <f>SUMIF($A$1394:$A$1417,$A1394,P$1394:P$1417)</f>
        <v>0</v>
      </c>
      <c r="Q1392" s="440">
        <v>0</v>
      </c>
      <c r="R1392" s="438">
        <f>L1392+N1392+P1392</f>
        <v>0</v>
      </c>
      <c r="S1392" s="438"/>
      <c r="T1392" s="438"/>
      <c r="U1392" s="438"/>
      <c r="V1392" s="437" t="s">
        <v>0</v>
      </c>
      <c r="W1392" s="617" t="str">
        <f>+IF(J1392&lt;0,"ng","")</f>
        <v/>
      </c>
    </row>
    <row r="1393" spans="1:23" s="75" customFormat="1" ht="24" hidden="1" customHeight="1">
      <c r="A1393" s="372" t="s">
        <v>5894</v>
      </c>
      <c r="B1393" s="442" t="s">
        <v>5901</v>
      </c>
      <c r="C1393" s="442" t="s">
        <v>1224</v>
      </c>
      <c r="D1393" s="442" t="s">
        <v>0</v>
      </c>
      <c r="E1393" s="443" t="s">
        <v>0</v>
      </c>
      <c r="F1393" s="444">
        <v>0</v>
      </c>
      <c r="G1393" s="444">
        <f>[5]내역서!F1393</f>
        <v>0</v>
      </c>
      <c r="H1393" s="444">
        <v>0</v>
      </c>
      <c r="I1393" s="444"/>
      <c r="J1393" s="444">
        <f>내역서!F1397</f>
        <v>0</v>
      </c>
      <c r="K1393" s="445">
        <v>0</v>
      </c>
      <c r="L1393" s="444">
        <f>SUMIF($A$1394:$A$1417,$A1395,L$1394:L$1417)</f>
        <v>0</v>
      </c>
      <c r="M1393" s="445">
        <v>0</v>
      </c>
      <c r="N1393" s="444">
        <f>SUMIF($A$1394:$A$1417,$A1395,N$1394:N$1417)</f>
        <v>0</v>
      </c>
      <c r="O1393" s="445">
        <v>0</v>
      </c>
      <c r="P1393" s="444">
        <f>SUMIF($A$1394:$A$1417,$A1395,P$1394:P$1417)</f>
        <v>0</v>
      </c>
      <c r="Q1393" s="446">
        <v>0</v>
      </c>
      <c r="R1393" s="444">
        <f t="shared" ref="R1393" si="1832">L1393+N1393+P1393</f>
        <v>0</v>
      </c>
      <c r="S1393" s="444">
        <f t="shared" ref="S1393" si="1833">J1393-J1392</f>
        <v>0</v>
      </c>
      <c r="T1393" s="444">
        <f t="shared" ref="T1393:U1393" si="1834">Q1393-Q1392</f>
        <v>0</v>
      </c>
      <c r="U1393" s="444">
        <f t="shared" si="1834"/>
        <v>0</v>
      </c>
      <c r="V1393" s="443"/>
      <c r="W1393" s="619" t="str">
        <f t="shared" si="1700"/>
        <v/>
      </c>
    </row>
    <row r="1394" spans="1:23" s="485" customFormat="1" ht="24" hidden="1" customHeight="1">
      <c r="A1394" s="366" t="s">
        <v>2055</v>
      </c>
      <c r="B1394" s="418" t="s">
        <v>0</v>
      </c>
      <c r="C1394" s="418" t="s">
        <v>2945</v>
      </c>
      <c r="D1394" s="418" t="s">
        <v>2946</v>
      </c>
      <c r="E1394" s="419" t="s">
        <v>16</v>
      </c>
      <c r="F1394" s="411">
        <f>G1394</f>
        <v>1325</v>
      </c>
      <c r="G1394" s="411">
        <f>[5]내역서!F1394</f>
        <v>1325</v>
      </c>
      <c r="H1394" s="716">
        <v>1325</v>
      </c>
      <c r="I1394" s="410">
        <f>G1394-H1394</f>
        <v>0</v>
      </c>
      <c r="J1394" s="411">
        <f>내역서!F1398</f>
        <v>0</v>
      </c>
      <c r="K1394" s="411">
        <v>85071.9</v>
      </c>
      <c r="L1394" s="412">
        <f>INT($J1394*K1394)</f>
        <v>0</v>
      </c>
      <c r="M1394" s="411">
        <v>51200</v>
      </c>
      <c r="N1394" s="412">
        <f>INT($J1394*M1394)</f>
        <v>0</v>
      </c>
      <c r="O1394" s="411">
        <v>5851.6</v>
      </c>
      <c r="P1394" s="412">
        <f>INT($J1394*O1394)</f>
        <v>0</v>
      </c>
      <c r="Q1394" s="412">
        <f>+K1394+M1394+O1394</f>
        <v>142123.5</v>
      </c>
      <c r="R1394" s="412">
        <f>L1394+N1394+P1394</f>
        <v>0</v>
      </c>
      <c r="S1394" s="412"/>
      <c r="T1394" s="412"/>
      <c r="U1394" s="412"/>
      <c r="V1394" s="419" t="s">
        <v>0</v>
      </c>
      <c r="W1394" s="617" t="str">
        <f>+IF(J1394&lt;0,"ng","")</f>
        <v/>
      </c>
    </row>
    <row r="1395" spans="1:23" s="77" customFormat="1" ht="24" hidden="1" customHeight="1">
      <c r="A1395" s="372" t="s">
        <v>5889</v>
      </c>
      <c r="B1395" s="421" t="s">
        <v>0</v>
      </c>
      <c r="C1395" s="421" t="s">
        <v>1225</v>
      </c>
      <c r="D1395" s="421" t="s">
        <v>1226</v>
      </c>
      <c r="E1395" s="422" t="s">
        <v>16</v>
      </c>
      <c r="F1395" s="416">
        <f t="shared" ref="F1395:F1417" si="1835">G1395</f>
        <v>1325</v>
      </c>
      <c r="G1395" s="416">
        <f>[5]내역서!F1395</f>
        <v>1325</v>
      </c>
      <c r="H1395" s="717">
        <v>1325</v>
      </c>
      <c r="I1395" s="415">
        <f t="shared" ref="I1395:I1417" si="1836">G1395-H1395</f>
        <v>0</v>
      </c>
      <c r="J1395" s="416">
        <f>내역서!F1399</f>
        <v>0</v>
      </c>
      <c r="K1395" s="416">
        <v>85071.9</v>
      </c>
      <c r="L1395" s="417">
        <f t="shared" ref="L1395:L1417" si="1837">INT($J1395*K1395)</f>
        <v>0</v>
      </c>
      <c r="M1395" s="416">
        <v>51200</v>
      </c>
      <c r="N1395" s="417">
        <f t="shared" ref="N1395:N1417" si="1838">INT($J1395*M1395)</f>
        <v>0</v>
      </c>
      <c r="O1395" s="416">
        <v>5851.6</v>
      </c>
      <c r="P1395" s="417">
        <f t="shared" ref="P1395:P1417" si="1839">INT($J1395*O1395)</f>
        <v>0</v>
      </c>
      <c r="Q1395" s="417">
        <f t="shared" ref="Q1395:Q1417" si="1840">+K1395+M1395+O1395</f>
        <v>142123.5</v>
      </c>
      <c r="R1395" s="417">
        <f t="shared" si="1796"/>
        <v>0</v>
      </c>
      <c r="S1395" s="417">
        <f t="shared" ref="S1395" si="1841">J1395-J1394</f>
        <v>0</v>
      </c>
      <c r="T1395" s="417">
        <f t="shared" ref="T1395:U1395" si="1842">Q1395-Q1394</f>
        <v>0</v>
      </c>
      <c r="U1395" s="417">
        <f t="shared" si="1842"/>
        <v>0</v>
      </c>
      <c r="V1395" s="422"/>
      <c r="W1395" s="619" t="str">
        <f t="shared" si="1700"/>
        <v/>
      </c>
    </row>
    <row r="1396" spans="1:23" s="371" customFormat="1" ht="24" hidden="1" customHeight="1">
      <c r="A1396" s="366" t="s">
        <v>5492</v>
      </c>
      <c r="B1396" s="418" t="s">
        <v>0</v>
      </c>
      <c r="C1396" s="418" t="s">
        <v>2947</v>
      </c>
      <c r="D1396" s="418" t="s">
        <v>2948</v>
      </c>
      <c r="E1396" s="419" t="s">
        <v>16</v>
      </c>
      <c r="F1396" s="411">
        <f>G1396</f>
        <v>417</v>
      </c>
      <c r="G1396" s="411">
        <f>[5]내역서!F1396</f>
        <v>417</v>
      </c>
      <c r="H1396" s="716">
        <v>417</v>
      </c>
      <c r="I1396" s="410">
        <f>G1396-H1396</f>
        <v>0</v>
      </c>
      <c r="J1396" s="411">
        <f>내역서!F1400</f>
        <v>0</v>
      </c>
      <c r="K1396" s="411">
        <v>102496.1</v>
      </c>
      <c r="L1396" s="412">
        <f>INT($J1396*K1396)</f>
        <v>0</v>
      </c>
      <c r="M1396" s="411">
        <v>47200</v>
      </c>
      <c r="N1396" s="412">
        <f>INT($J1396*M1396)</f>
        <v>0</v>
      </c>
      <c r="O1396" s="411">
        <v>5347.7</v>
      </c>
      <c r="P1396" s="412">
        <f>INT($J1396*O1396)</f>
        <v>0</v>
      </c>
      <c r="Q1396" s="412">
        <f>+K1396+M1396+O1396</f>
        <v>155043.80000000002</v>
      </c>
      <c r="R1396" s="412">
        <f>L1396+N1396+P1396</f>
        <v>0</v>
      </c>
      <c r="S1396" s="412"/>
      <c r="T1396" s="412"/>
      <c r="U1396" s="412"/>
      <c r="V1396" s="419" t="s">
        <v>0</v>
      </c>
      <c r="W1396" s="617" t="str">
        <f>+IF(J1396&lt;0,"ng","")</f>
        <v/>
      </c>
    </row>
    <row r="1397" spans="1:23" s="75" customFormat="1" ht="24" hidden="1" customHeight="1">
      <c r="A1397" s="372" t="s">
        <v>5880</v>
      </c>
      <c r="B1397" s="421" t="s">
        <v>0</v>
      </c>
      <c r="C1397" s="421" t="s">
        <v>1227</v>
      </c>
      <c r="D1397" s="421" t="s">
        <v>1228</v>
      </c>
      <c r="E1397" s="422" t="s">
        <v>16</v>
      </c>
      <c r="F1397" s="416">
        <f t="shared" si="1835"/>
        <v>417</v>
      </c>
      <c r="G1397" s="416">
        <f>[5]내역서!F1397</f>
        <v>417</v>
      </c>
      <c r="H1397" s="717">
        <v>417</v>
      </c>
      <c r="I1397" s="415">
        <f t="shared" si="1836"/>
        <v>0</v>
      </c>
      <c r="J1397" s="416">
        <f>내역서!F1401</f>
        <v>0</v>
      </c>
      <c r="K1397" s="416">
        <v>102496.1</v>
      </c>
      <c r="L1397" s="417">
        <f t="shared" si="1837"/>
        <v>0</v>
      </c>
      <c r="M1397" s="416">
        <v>47200</v>
      </c>
      <c r="N1397" s="417">
        <f t="shared" si="1838"/>
        <v>0</v>
      </c>
      <c r="O1397" s="416">
        <v>5347.7</v>
      </c>
      <c r="P1397" s="417">
        <f t="shared" si="1839"/>
        <v>0</v>
      </c>
      <c r="Q1397" s="417">
        <f t="shared" si="1840"/>
        <v>155043.80000000002</v>
      </c>
      <c r="R1397" s="417">
        <f t="shared" si="1796"/>
        <v>0</v>
      </c>
      <c r="S1397" s="417">
        <f t="shared" ref="S1397" si="1843">J1397-J1396</f>
        <v>0</v>
      </c>
      <c r="T1397" s="417">
        <f t="shared" ref="T1397:U1397" si="1844">Q1397-Q1396</f>
        <v>0</v>
      </c>
      <c r="U1397" s="417">
        <f t="shared" si="1844"/>
        <v>0</v>
      </c>
      <c r="V1397" s="422"/>
      <c r="W1397" s="619" t="str">
        <f t="shared" si="1700"/>
        <v/>
      </c>
    </row>
    <row r="1398" spans="1:23" s="371" customFormat="1" ht="24" hidden="1" customHeight="1">
      <c r="A1398" s="366" t="s">
        <v>2055</v>
      </c>
      <c r="B1398" s="418" t="s">
        <v>0</v>
      </c>
      <c r="C1398" s="418" t="s">
        <v>2950</v>
      </c>
      <c r="D1398" s="418" t="s">
        <v>99</v>
      </c>
      <c r="E1398" s="419" t="s">
        <v>6</v>
      </c>
      <c r="F1398" s="411">
        <f>G1398</f>
        <v>665</v>
      </c>
      <c r="G1398" s="411">
        <f>[5]내역서!F1398</f>
        <v>665</v>
      </c>
      <c r="H1398" s="716">
        <v>665</v>
      </c>
      <c r="I1398" s="410">
        <f>G1398-H1398</f>
        <v>0</v>
      </c>
      <c r="J1398" s="411">
        <f>내역서!F1402</f>
        <v>0</v>
      </c>
      <c r="K1398" s="411">
        <v>15886.3</v>
      </c>
      <c r="L1398" s="412">
        <f>INT($J1398*K1398)</f>
        <v>0</v>
      </c>
      <c r="M1398" s="411">
        <v>11200</v>
      </c>
      <c r="N1398" s="412">
        <f>INT($J1398*M1398)</f>
        <v>0</v>
      </c>
      <c r="O1398" s="411">
        <v>907.8</v>
      </c>
      <c r="P1398" s="412">
        <f>INT($J1398*O1398)</f>
        <v>0</v>
      </c>
      <c r="Q1398" s="412">
        <f>+K1398+M1398+O1398</f>
        <v>27994.1</v>
      </c>
      <c r="R1398" s="412">
        <f>L1398+N1398+P1398</f>
        <v>0</v>
      </c>
      <c r="S1398" s="412"/>
      <c r="T1398" s="412"/>
      <c r="U1398" s="412"/>
      <c r="V1398" s="419" t="s">
        <v>0</v>
      </c>
      <c r="W1398" s="617" t="str">
        <f>+IF(J1398&lt;0,"ng","")</f>
        <v/>
      </c>
    </row>
    <row r="1399" spans="1:23" s="75" customFormat="1" ht="24" hidden="1" customHeight="1">
      <c r="A1399" s="372" t="s">
        <v>5900</v>
      </c>
      <c r="B1399" s="421" t="s">
        <v>0</v>
      </c>
      <c r="C1399" s="421" t="s">
        <v>1229</v>
      </c>
      <c r="D1399" s="421" t="s">
        <v>99</v>
      </c>
      <c r="E1399" s="422" t="s">
        <v>6</v>
      </c>
      <c r="F1399" s="416">
        <f t="shared" si="1835"/>
        <v>665</v>
      </c>
      <c r="G1399" s="416">
        <f>[5]내역서!F1399</f>
        <v>665</v>
      </c>
      <c r="H1399" s="717">
        <v>665</v>
      </c>
      <c r="I1399" s="415">
        <f t="shared" si="1836"/>
        <v>0</v>
      </c>
      <c r="J1399" s="416">
        <f>내역서!F1403</f>
        <v>0</v>
      </c>
      <c r="K1399" s="416">
        <v>15886.3</v>
      </c>
      <c r="L1399" s="417">
        <f t="shared" si="1837"/>
        <v>0</v>
      </c>
      <c r="M1399" s="416">
        <v>11200</v>
      </c>
      <c r="N1399" s="417">
        <f t="shared" si="1838"/>
        <v>0</v>
      </c>
      <c r="O1399" s="416">
        <v>907.8</v>
      </c>
      <c r="P1399" s="417">
        <f t="shared" si="1839"/>
        <v>0</v>
      </c>
      <c r="Q1399" s="417">
        <f t="shared" si="1840"/>
        <v>27994.1</v>
      </c>
      <c r="R1399" s="417">
        <f t="shared" si="1796"/>
        <v>0</v>
      </c>
      <c r="S1399" s="417">
        <f t="shared" ref="S1399" si="1845">J1399-J1398</f>
        <v>0</v>
      </c>
      <c r="T1399" s="417">
        <f t="shared" ref="T1399:U1399" si="1846">Q1399-Q1398</f>
        <v>0</v>
      </c>
      <c r="U1399" s="417">
        <f t="shared" si="1846"/>
        <v>0</v>
      </c>
      <c r="V1399" s="422"/>
      <c r="W1399" s="619" t="str">
        <f t="shared" si="1700"/>
        <v/>
      </c>
    </row>
    <row r="1400" spans="1:23" s="371" customFormat="1" ht="24" hidden="1" customHeight="1">
      <c r="A1400" s="366" t="s">
        <v>2055</v>
      </c>
      <c r="B1400" s="418" t="s">
        <v>0</v>
      </c>
      <c r="C1400" s="418" t="s">
        <v>100</v>
      </c>
      <c r="D1400" s="418" t="s">
        <v>2953</v>
      </c>
      <c r="E1400" s="419" t="s">
        <v>6</v>
      </c>
      <c r="F1400" s="411">
        <f>G1400</f>
        <v>40.200000000000003</v>
      </c>
      <c r="G1400" s="411">
        <f>[5]내역서!F1400</f>
        <v>40.200000000000003</v>
      </c>
      <c r="H1400" s="716">
        <v>40.200000000000003</v>
      </c>
      <c r="I1400" s="410">
        <f>G1400-H1400</f>
        <v>0</v>
      </c>
      <c r="J1400" s="411">
        <f>내역서!F1404</f>
        <v>0</v>
      </c>
      <c r="K1400" s="411">
        <v>28244</v>
      </c>
      <c r="L1400" s="412">
        <f>INT($J1400*K1400)</f>
        <v>0</v>
      </c>
      <c r="M1400" s="411">
        <v>31371.200000000001</v>
      </c>
      <c r="N1400" s="412">
        <f>INT($J1400*M1400)</f>
        <v>0</v>
      </c>
      <c r="O1400" s="411">
        <v>0</v>
      </c>
      <c r="P1400" s="412">
        <f>INT($J1400*O1400)</f>
        <v>0</v>
      </c>
      <c r="Q1400" s="412">
        <f>+K1400+M1400+O1400</f>
        <v>59615.199999999997</v>
      </c>
      <c r="R1400" s="412">
        <f>L1400+N1400+P1400</f>
        <v>0</v>
      </c>
      <c r="S1400" s="412"/>
      <c r="T1400" s="412"/>
      <c r="U1400" s="412"/>
      <c r="V1400" s="419" t="s">
        <v>0</v>
      </c>
      <c r="W1400" s="617" t="str">
        <f>+IF(J1400&lt;0,"ng","")</f>
        <v/>
      </c>
    </row>
    <row r="1401" spans="1:23" s="75" customFormat="1" ht="24" hidden="1" customHeight="1">
      <c r="A1401" s="372" t="s">
        <v>2072</v>
      </c>
      <c r="B1401" s="421" t="s">
        <v>0</v>
      </c>
      <c r="C1401" s="421" t="s">
        <v>100</v>
      </c>
      <c r="D1401" s="421" t="s">
        <v>1230</v>
      </c>
      <c r="E1401" s="422" t="s">
        <v>6</v>
      </c>
      <c r="F1401" s="416">
        <f t="shared" si="1835"/>
        <v>40.200000000000003</v>
      </c>
      <c r="G1401" s="416">
        <f>[5]내역서!F1401</f>
        <v>40.200000000000003</v>
      </c>
      <c r="H1401" s="717">
        <v>40.200000000000003</v>
      </c>
      <c r="I1401" s="415">
        <f t="shared" si="1836"/>
        <v>0</v>
      </c>
      <c r="J1401" s="416">
        <f>내역서!F1405</f>
        <v>0</v>
      </c>
      <c r="K1401" s="416">
        <v>28244</v>
      </c>
      <c r="L1401" s="417">
        <f t="shared" si="1837"/>
        <v>0</v>
      </c>
      <c r="M1401" s="416">
        <v>31371.200000000001</v>
      </c>
      <c r="N1401" s="417">
        <f t="shared" si="1838"/>
        <v>0</v>
      </c>
      <c r="O1401" s="416">
        <v>0</v>
      </c>
      <c r="P1401" s="417">
        <f t="shared" si="1839"/>
        <v>0</v>
      </c>
      <c r="Q1401" s="417">
        <f t="shared" si="1840"/>
        <v>59615.199999999997</v>
      </c>
      <c r="R1401" s="417">
        <f t="shared" si="1796"/>
        <v>0</v>
      </c>
      <c r="S1401" s="417">
        <f t="shared" ref="S1401" si="1847">J1401-J1400</f>
        <v>0</v>
      </c>
      <c r="T1401" s="417">
        <f t="shared" ref="T1401:U1401" si="1848">Q1401-Q1400</f>
        <v>0</v>
      </c>
      <c r="U1401" s="417">
        <f t="shared" si="1848"/>
        <v>0</v>
      </c>
      <c r="V1401" s="422"/>
      <c r="W1401" s="619" t="str">
        <f t="shared" si="1700"/>
        <v/>
      </c>
    </row>
    <row r="1402" spans="1:23" s="485" customFormat="1" ht="24" hidden="1" customHeight="1">
      <c r="A1402" s="366" t="s">
        <v>5876</v>
      </c>
      <c r="B1402" s="418" t="s">
        <v>0</v>
      </c>
      <c r="C1402" s="418" t="s">
        <v>100</v>
      </c>
      <c r="D1402" s="418" t="s">
        <v>2955</v>
      </c>
      <c r="E1402" s="419" t="s">
        <v>6</v>
      </c>
      <c r="F1402" s="411">
        <f>G1402</f>
        <v>40.200000000000003</v>
      </c>
      <c r="G1402" s="411">
        <f>[5]내역서!F1402</f>
        <v>40.200000000000003</v>
      </c>
      <c r="H1402" s="716">
        <v>40.200000000000003</v>
      </c>
      <c r="I1402" s="410">
        <f>G1402-H1402</f>
        <v>0</v>
      </c>
      <c r="J1402" s="411">
        <f>내역서!F1406</f>
        <v>0</v>
      </c>
      <c r="K1402" s="411">
        <v>34912.9</v>
      </c>
      <c r="L1402" s="412">
        <f>INT($J1402*K1402)</f>
        <v>0</v>
      </c>
      <c r="M1402" s="411">
        <v>32048.799999999999</v>
      </c>
      <c r="N1402" s="412">
        <f>INT($J1402*M1402)</f>
        <v>0</v>
      </c>
      <c r="O1402" s="411">
        <v>0</v>
      </c>
      <c r="P1402" s="412">
        <f>INT($J1402*O1402)</f>
        <v>0</v>
      </c>
      <c r="Q1402" s="412">
        <f>+K1402+M1402+O1402</f>
        <v>66961.7</v>
      </c>
      <c r="R1402" s="412">
        <f>L1402+N1402+P1402</f>
        <v>0</v>
      </c>
      <c r="S1402" s="412"/>
      <c r="T1402" s="412"/>
      <c r="U1402" s="412"/>
      <c r="V1402" s="419" t="s">
        <v>0</v>
      </c>
      <c r="W1402" s="617" t="str">
        <f>+IF(J1402&lt;0,"ng","")</f>
        <v/>
      </c>
    </row>
    <row r="1403" spans="1:23" s="77" customFormat="1" ht="24" hidden="1" customHeight="1">
      <c r="A1403" s="372" t="s">
        <v>5900</v>
      </c>
      <c r="B1403" s="421" t="s">
        <v>0</v>
      </c>
      <c r="C1403" s="421" t="s">
        <v>100</v>
      </c>
      <c r="D1403" s="421" t="s">
        <v>1231</v>
      </c>
      <c r="E1403" s="422" t="s">
        <v>6</v>
      </c>
      <c r="F1403" s="416">
        <f t="shared" si="1835"/>
        <v>40.200000000000003</v>
      </c>
      <c r="G1403" s="416">
        <f>[5]내역서!F1403</f>
        <v>40.200000000000003</v>
      </c>
      <c r="H1403" s="717">
        <v>40.200000000000003</v>
      </c>
      <c r="I1403" s="415">
        <f t="shared" si="1836"/>
        <v>0</v>
      </c>
      <c r="J1403" s="416">
        <f>내역서!F1407</f>
        <v>0</v>
      </c>
      <c r="K1403" s="416">
        <v>34912.9</v>
      </c>
      <c r="L1403" s="417">
        <f t="shared" si="1837"/>
        <v>0</v>
      </c>
      <c r="M1403" s="416">
        <v>32048.799999999999</v>
      </c>
      <c r="N1403" s="417">
        <f t="shared" si="1838"/>
        <v>0</v>
      </c>
      <c r="O1403" s="416">
        <v>0</v>
      </c>
      <c r="P1403" s="417">
        <f t="shared" si="1839"/>
        <v>0</v>
      </c>
      <c r="Q1403" s="417">
        <f t="shared" si="1840"/>
        <v>66961.7</v>
      </c>
      <c r="R1403" s="417">
        <f t="shared" si="1796"/>
        <v>0</v>
      </c>
      <c r="S1403" s="417">
        <f t="shared" ref="S1403" si="1849">J1403-J1402</f>
        <v>0</v>
      </c>
      <c r="T1403" s="417">
        <f t="shared" ref="T1403:U1403" si="1850">Q1403-Q1402</f>
        <v>0</v>
      </c>
      <c r="U1403" s="417">
        <f t="shared" si="1850"/>
        <v>0</v>
      </c>
      <c r="V1403" s="422"/>
      <c r="W1403" s="619" t="str">
        <f t="shared" si="1700"/>
        <v/>
      </c>
    </row>
    <row r="1404" spans="1:23" s="371" customFormat="1" ht="24" hidden="1" customHeight="1">
      <c r="A1404" s="366" t="s">
        <v>5902</v>
      </c>
      <c r="B1404" s="418" t="s">
        <v>0</v>
      </c>
      <c r="C1404" s="418" t="s">
        <v>100</v>
      </c>
      <c r="D1404" s="418" t="s">
        <v>2957</v>
      </c>
      <c r="E1404" s="419" t="s">
        <v>6</v>
      </c>
      <c r="F1404" s="411">
        <f>G1404</f>
        <v>40.200000000000003</v>
      </c>
      <c r="G1404" s="411">
        <f>[5]내역서!F1404</f>
        <v>40.200000000000003</v>
      </c>
      <c r="H1404" s="716">
        <v>40.200000000000003</v>
      </c>
      <c r="I1404" s="410">
        <f>G1404-H1404</f>
        <v>0</v>
      </c>
      <c r="J1404" s="411">
        <f>내역서!F1408</f>
        <v>0</v>
      </c>
      <c r="K1404" s="411">
        <v>117243.7</v>
      </c>
      <c r="L1404" s="412">
        <f>INT($J1404*K1404)</f>
        <v>0</v>
      </c>
      <c r="M1404" s="411">
        <v>42088.800000000003</v>
      </c>
      <c r="N1404" s="412">
        <f>INT($J1404*M1404)</f>
        <v>0</v>
      </c>
      <c r="O1404" s="411">
        <v>0</v>
      </c>
      <c r="P1404" s="412">
        <f>INT($J1404*O1404)</f>
        <v>0</v>
      </c>
      <c r="Q1404" s="412">
        <f>+K1404+M1404+O1404</f>
        <v>159332.5</v>
      </c>
      <c r="R1404" s="412">
        <f>L1404+N1404+P1404</f>
        <v>0</v>
      </c>
      <c r="S1404" s="412"/>
      <c r="T1404" s="412"/>
      <c r="U1404" s="412"/>
      <c r="V1404" s="419" t="s">
        <v>0</v>
      </c>
      <c r="W1404" s="617" t="str">
        <f>+IF(J1404&lt;0,"ng","")</f>
        <v/>
      </c>
    </row>
    <row r="1405" spans="1:23" s="75" customFormat="1" ht="24" hidden="1" customHeight="1">
      <c r="A1405" s="372" t="s">
        <v>5437</v>
      </c>
      <c r="B1405" s="421" t="s">
        <v>0</v>
      </c>
      <c r="C1405" s="421" t="s">
        <v>100</v>
      </c>
      <c r="D1405" s="421" t="s">
        <v>1232</v>
      </c>
      <c r="E1405" s="422" t="s">
        <v>6</v>
      </c>
      <c r="F1405" s="416">
        <f t="shared" si="1835"/>
        <v>40.200000000000003</v>
      </c>
      <c r="G1405" s="416">
        <f>[5]내역서!F1405</f>
        <v>40.200000000000003</v>
      </c>
      <c r="H1405" s="717">
        <v>40.200000000000003</v>
      </c>
      <c r="I1405" s="415">
        <f t="shared" si="1836"/>
        <v>0</v>
      </c>
      <c r="J1405" s="416">
        <f>내역서!F1409</f>
        <v>0</v>
      </c>
      <c r="K1405" s="416">
        <v>117243.7</v>
      </c>
      <c r="L1405" s="417">
        <f t="shared" si="1837"/>
        <v>0</v>
      </c>
      <c r="M1405" s="416">
        <v>42088.800000000003</v>
      </c>
      <c r="N1405" s="417">
        <f t="shared" si="1838"/>
        <v>0</v>
      </c>
      <c r="O1405" s="416">
        <v>0</v>
      </c>
      <c r="P1405" s="417">
        <f t="shared" si="1839"/>
        <v>0</v>
      </c>
      <c r="Q1405" s="417">
        <f t="shared" si="1840"/>
        <v>159332.5</v>
      </c>
      <c r="R1405" s="417">
        <f t="shared" si="1796"/>
        <v>0</v>
      </c>
      <c r="S1405" s="417">
        <f t="shared" ref="S1405" si="1851">J1405-J1404</f>
        <v>0</v>
      </c>
      <c r="T1405" s="417">
        <f t="shared" ref="T1405:U1405" si="1852">Q1405-Q1404</f>
        <v>0</v>
      </c>
      <c r="U1405" s="417">
        <f t="shared" si="1852"/>
        <v>0</v>
      </c>
      <c r="V1405" s="422"/>
      <c r="W1405" s="619" t="str">
        <f t="shared" si="1700"/>
        <v/>
      </c>
    </row>
    <row r="1406" spans="1:23" s="371" customFormat="1" ht="24" hidden="1" customHeight="1">
      <c r="A1406" s="366" t="s">
        <v>5876</v>
      </c>
      <c r="B1406" s="418" t="s">
        <v>0</v>
      </c>
      <c r="C1406" s="418" t="s">
        <v>100</v>
      </c>
      <c r="D1406" s="418" t="s">
        <v>2959</v>
      </c>
      <c r="E1406" s="419" t="s">
        <v>6</v>
      </c>
      <c r="F1406" s="411">
        <f>G1406</f>
        <v>68.400000000000006</v>
      </c>
      <c r="G1406" s="411">
        <f>[5]내역서!F1406</f>
        <v>68.400000000000006</v>
      </c>
      <c r="H1406" s="716">
        <v>68.400000000000006</v>
      </c>
      <c r="I1406" s="410">
        <f>G1406-H1406</f>
        <v>0</v>
      </c>
      <c r="J1406" s="411">
        <f>내역서!F1410</f>
        <v>0</v>
      </c>
      <c r="K1406" s="411">
        <v>35055.9</v>
      </c>
      <c r="L1406" s="412">
        <f>INT($J1406*K1406)</f>
        <v>0</v>
      </c>
      <c r="M1406" s="411">
        <v>32048.799999999999</v>
      </c>
      <c r="N1406" s="412">
        <f>INT($J1406*M1406)</f>
        <v>0</v>
      </c>
      <c r="O1406" s="411">
        <v>0</v>
      </c>
      <c r="P1406" s="412">
        <f>INT($J1406*O1406)</f>
        <v>0</v>
      </c>
      <c r="Q1406" s="412">
        <f>+K1406+M1406+O1406</f>
        <v>67104.7</v>
      </c>
      <c r="R1406" s="412">
        <f>L1406+N1406+P1406</f>
        <v>0</v>
      </c>
      <c r="S1406" s="412"/>
      <c r="T1406" s="412"/>
      <c r="U1406" s="412"/>
      <c r="V1406" s="419" t="s">
        <v>0</v>
      </c>
      <c r="W1406" s="617" t="str">
        <f>+IF(J1406&lt;0,"ng","")</f>
        <v/>
      </c>
    </row>
    <row r="1407" spans="1:23" s="75" customFormat="1" ht="24" hidden="1" customHeight="1">
      <c r="A1407" s="372" t="s">
        <v>5900</v>
      </c>
      <c r="B1407" s="421" t="s">
        <v>0</v>
      </c>
      <c r="C1407" s="421" t="s">
        <v>100</v>
      </c>
      <c r="D1407" s="421" t="s">
        <v>1233</v>
      </c>
      <c r="E1407" s="422" t="s">
        <v>6</v>
      </c>
      <c r="F1407" s="416">
        <f t="shared" si="1835"/>
        <v>68.400000000000006</v>
      </c>
      <c r="G1407" s="416">
        <f>[5]내역서!F1407</f>
        <v>68.400000000000006</v>
      </c>
      <c r="H1407" s="717">
        <v>68.400000000000006</v>
      </c>
      <c r="I1407" s="415">
        <f t="shared" si="1836"/>
        <v>0</v>
      </c>
      <c r="J1407" s="416">
        <f>내역서!F1411</f>
        <v>0</v>
      </c>
      <c r="K1407" s="416">
        <v>35055.9</v>
      </c>
      <c r="L1407" s="417">
        <f t="shared" si="1837"/>
        <v>0</v>
      </c>
      <c r="M1407" s="416">
        <v>32048.799999999999</v>
      </c>
      <c r="N1407" s="417">
        <f t="shared" si="1838"/>
        <v>0</v>
      </c>
      <c r="O1407" s="416">
        <v>0</v>
      </c>
      <c r="P1407" s="417">
        <f t="shared" si="1839"/>
        <v>0</v>
      </c>
      <c r="Q1407" s="417">
        <f t="shared" si="1840"/>
        <v>67104.7</v>
      </c>
      <c r="R1407" s="417">
        <f t="shared" si="1796"/>
        <v>0</v>
      </c>
      <c r="S1407" s="417">
        <f t="shared" ref="S1407" si="1853">J1407-J1406</f>
        <v>0</v>
      </c>
      <c r="T1407" s="417">
        <f t="shared" ref="T1407:U1407" si="1854">Q1407-Q1406</f>
        <v>0</v>
      </c>
      <c r="U1407" s="417">
        <f t="shared" si="1854"/>
        <v>0</v>
      </c>
      <c r="V1407" s="422"/>
      <c r="W1407" s="619" t="str">
        <f t="shared" si="1700"/>
        <v/>
      </c>
    </row>
    <row r="1408" spans="1:23" s="485" customFormat="1" ht="24" hidden="1" customHeight="1">
      <c r="A1408" s="366" t="s">
        <v>5876</v>
      </c>
      <c r="B1408" s="418" t="s">
        <v>0</v>
      </c>
      <c r="C1408" s="418" t="s">
        <v>100</v>
      </c>
      <c r="D1408" s="418" t="s">
        <v>2960</v>
      </c>
      <c r="E1408" s="419" t="s">
        <v>6</v>
      </c>
      <c r="F1408" s="411">
        <f>G1408</f>
        <v>17</v>
      </c>
      <c r="G1408" s="411">
        <f>[5]내역서!F1408</f>
        <v>17</v>
      </c>
      <c r="H1408" s="716">
        <v>17</v>
      </c>
      <c r="I1408" s="410">
        <f>G1408-H1408</f>
        <v>0</v>
      </c>
      <c r="J1408" s="411">
        <f>내역서!F1412</f>
        <v>0</v>
      </c>
      <c r="K1408" s="411">
        <v>39499.1</v>
      </c>
      <c r="L1408" s="412">
        <f>INT($J1408*K1408)</f>
        <v>0</v>
      </c>
      <c r="M1408" s="411">
        <v>31749.599999999999</v>
      </c>
      <c r="N1408" s="412">
        <f>INT($J1408*M1408)</f>
        <v>0</v>
      </c>
      <c r="O1408" s="411">
        <v>0</v>
      </c>
      <c r="P1408" s="412">
        <f>INT($J1408*O1408)</f>
        <v>0</v>
      </c>
      <c r="Q1408" s="412">
        <f>+K1408+M1408+O1408</f>
        <v>71248.7</v>
      </c>
      <c r="R1408" s="412">
        <f>L1408+N1408+P1408</f>
        <v>0</v>
      </c>
      <c r="S1408" s="412"/>
      <c r="T1408" s="412"/>
      <c r="U1408" s="412"/>
      <c r="V1408" s="419" t="s">
        <v>0</v>
      </c>
      <c r="W1408" s="617" t="str">
        <f>+IF(J1408&lt;0,"ng","")</f>
        <v/>
      </c>
    </row>
    <row r="1409" spans="1:23" s="77" customFormat="1" ht="24" hidden="1" customHeight="1">
      <c r="A1409" s="372" t="s">
        <v>5526</v>
      </c>
      <c r="B1409" s="421" t="s">
        <v>0</v>
      </c>
      <c r="C1409" s="421" t="s">
        <v>100</v>
      </c>
      <c r="D1409" s="421" t="s">
        <v>1234</v>
      </c>
      <c r="E1409" s="422" t="s">
        <v>6</v>
      </c>
      <c r="F1409" s="416">
        <f t="shared" si="1835"/>
        <v>17</v>
      </c>
      <c r="G1409" s="416">
        <f>[5]내역서!F1409</f>
        <v>17</v>
      </c>
      <c r="H1409" s="717">
        <v>17</v>
      </c>
      <c r="I1409" s="415">
        <f t="shared" si="1836"/>
        <v>0</v>
      </c>
      <c r="J1409" s="416">
        <f>내역서!F1413</f>
        <v>0</v>
      </c>
      <c r="K1409" s="416">
        <v>39499.1</v>
      </c>
      <c r="L1409" s="417">
        <f t="shared" si="1837"/>
        <v>0</v>
      </c>
      <c r="M1409" s="416">
        <v>31749.599999999999</v>
      </c>
      <c r="N1409" s="417">
        <f t="shared" si="1838"/>
        <v>0</v>
      </c>
      <c r="O1409" s="416">
        <v>0</v>
      </c>
      <c r="P1409" s="417">
        <f t="shared" si="1839"/>
        <v>0</v>
      </c>
      <c r="Q1409" s="417">
        <f t="shared" si="1840"/>
        <v>71248.7</v>
      </c>
      <c r="R1409" s="417">
        <f t="shared" si="1796"/>
        <v>0</v>
      </c>
      <c r="S1409" s="417">
        <f t="shared" ref="S1409" si="1855">J1409-J1408</f>
        <v>0</v>
      </c>
      <c r="T1409" s="417">
        <f t="shared" ref="T1409:U1409" si="1856">Q1409-Q1408</f>
        <v>0</v>
      </c>
      <c r="U1409" s="417">
        <f t="shared" si="1856"/>
        <v>0</v>
      </c>
      <c r="V1409" s="422"/>
      <c r="W1409" s="619" t="str">
        <f t="shared" si="1700"/>
        <v/>
      </c>
    </row>
    <row r="1410" spans="1:23" s="477" customFormat="1" ht="24" hidden="1" customHeight="1">
      <c r="A1410" s="366" t="s">
        <v>5903</v>
      </c>
      <c r="B1410" s="418" t="s">
        <v>0</v>
      </c>
      <c r="C1410" s="418" t="s">
        <v>2961</v>
      </c>
      <c r="D1410" s="418" t="s">
        <v>101</v>
      </c>
      <c r="E1410" s="419" t="s">
        <v>6</v>
      </c>
      <c r="F1410" s="411">
        <f>G1410</f>
        <v>5</v>
      </c>
      <c r="G1410" s="411">
        <f>[5]내역서!F1410</f>
        <v>5</v>
      </c>
      <c r="H1410" s="716">
        <v>5</v>
      </c>
      <c r="I1410" s="410">
        <f>G1410-H1410</f>
        <v>0</v>
      </c>
      <c r="J1410" s="411">
        <f>내역서!F1414</f>
        <v>0</v>
      </c>
      <c r="K1410" s="411">
        <v>30005.4</v>
      </c>
      <c r="L1410" s="412">
        <f>INT($J1410*K1410)</f>
        <v>0</v>
      </c>
      <c r="M1410" s="411">
        <v>6301.6</v>
      </c>
      <c r="N1410" s="412">
        <f>INT($J1410*M1410)</f>
        <v>0</v>
      </c>
      <c r="O1410" s="411">
        <v>0</v>
      </c>
      <c r="P1410" s="412">
        <f>INT($J1410*O1410)</f>
        <v>0</v>
      </c>
      <c r="Q1410" s="412">
        <f>+K1410+M1410+O1410</f>
        <v>36307</v>
      </c>
      <c r="R1410" s="412">
        <f>L1410+N1410+P1410</f>
        <v>0</v>
      </c>
      <c r="S1410" s="412"/>
      <c r="T1410" s="412"/>
      <c r="U1410" s="412"/>
      <c r="V1410" s="419" t="s">
        <v>0</v>
      </c>
      <c r="W1410" s="617" t="str">
        <f>+IF(J1410&lt;0,"ng","")</f>
        <v/>
      </c>
    </row>
    <row r="1411" spans="1:23" s="76" customFormat="1" ht="24" hidden="1" customHeight="1">
      <c r="A1411" s="372" t="s">
        <v>2072</v>
      </c>
      <c r="B1411" s="421" t="s">
        <v>0</v>
      </c>
      <c r="C1411" s="421" t="s">
        <v>1235</v>
      </c>
      <c r="D1411" s="421" t="s">
        <v>101</v>
      </c>
      <c r="E1411" s="422" t="s">
        <v>6</v>
      </c>
      <c r="F1411" s="416">
        <f t="shared" si="1835"/>
        <v>5</v>
      </c>
      <c r="G1411" s="416">
        <f>[5]내역서!F1411</f>
        <v>5</v>
      </c>
      <c r="H1411" s="717">
        <v>5</v>
      </c>
      <c r="I1411" s="415">
        <f t="shared" si="1836"/>
        <v>0</v>
      </c>
      <c r="J1411" s="416">
        <f>내역서!F1415</f>
        <v>0</v>
      </c>
      <c r="K1411" s="416">
        <v>30005.4</v>
      </c>
      <c r="L1411" s="417">
        <f t="shared" si="1837"/>
        <v>0</v>
      </c>
      <c r="M1411" s="416">
        <v>6301.6</v>
      </c>
      <c r="N1411" s="417">
        <f t="shared" si="1838"/>
        <v>0</v>
      </c>
      <c r="O1411" s="416">
        <v>0</v>
      </c>
      <c r="P1411" s="417">
        <f t="shared" si="1839"/>
        <v>0</v>
      </c>
      <c r="Q1411" s="417">
        <f t="shared" si="1840"/>
        <v>36307</v>
      </c>
      <c r="R1411" s="417">
        <f t="shared" si="1796"/>
        <v>0</v>
      </c>
      <c r="S1411" s="417">
        <f t="shared" ref="S1411" si="1857">J1411-J1410</f>
        <v>0</v>
      </c>
      <c r="T1411" s="417">
        <f t="shared" ref="T1411:U1411" si="1858">Q1411-Q1410</f>
        <v>0</v>
      </c>
      <c r="U1411" s="417">
        <f t="shared" si="1858"/>
        <v>0</v>
      </c>
      <c r="V1411" s="422"/>
      <c r="W1411" s="619" t="str">
        <f t="shared" si="1700"/>
        <v/>
      </c>
    </row>
    <row r="1412" spans="1:23" s="371" customFormat="1" ht="24" hidden="1" customHeight="1">
      <c r="A1412" s="366" t="s">
        <v>5499</v>
      </c>
      <c r="B1412" s="418" t="s">
        <v>0</v>
      </c>
      <c r="C1412" s="418" t="s">
        <v>2963</v>
      </c>
      <c r="D1412" s="418" t="s">
        <v>101</v>
      </c>
      <c r="E1412" s="419" t="s">
        <v>1860</v>
      </c>
      <c r="F1412" s="411">
        <f>G1412</f>
        <v>1</v>
      </c>
      <c r="G1412" s="411">
        <f>[5]내역서!F1412</f>
        <v>1</v>
      </c>
      <c r="H1412" s="716">
        <v>1</v>
      </c>
      <c r="I1412" s="410">
        <f>G1412-H1412</f>
        <v>0</v>
      </c>
      <c r="J1412" s="411">
        <f>내역서!F1416</f>
        <v>0</v>
      </c>
      <c r="K1412" s="411">
        <v>307554.8</v>
      </c>
      <c r="L1412" s="412">
        <f>INT($J1412*K1412)</f>
        <v>0</v>
      </c>
      <c r="M1412" s="411">
        <v>56139.199999999997</v>
      </c>
      <c r="N1412" s="412">
        <f>INT($J1412*M1412)</f>
        <v>0</v>
      </c>
      <c r="O1412" s="411">
        <v>0</v>
      </c>
      <c r="P1412" s="412">
        <f>INT($J1412*O1412)</f>
        <v>0</v>
      </c>
      <c r="Q1412" s="412">
        <f>+K1412+M1412+O1412</f>
        <v>363694</v>
      </c>
      <c r="R1412" s="412">
        <f>L1412+N1412+P1412</f>
        <v>0</v>
      </c>
      <c r="S1412" s="412"/>
      <c r="T1412" s="412"/>
      <c r="U1412" s="412"/>
      <c r="V1412" s="419" t="s">
        <v>0</v>
      </c>
      <c r="W1412" s="617" t="str">
        <f>+IF(J1412&lt;0,"ng","")</f>
        <v/>
      </c>
    </row>
    <row r="1413" spans="1:23" s="75" customFormat="1" ht="24" hidden="1" customHeight="1">
      <c r="A1413" s="372" t="s">
        <v>5444</v>
      </c>
      <c r="B1413" s="421" t="s">
        <v>0</v>
      </c>
      <c r="C1413" s="421" t="s">
        <v>1236</v>
      </c>
      <c r="D1413" s="421" t="s">
        <v>101</v>
      </c>
      <c r="E1413" s="422" t="s">
        <v>729</v>
      </c>
      <c r="F1413" s="416">
        <f t="shared" si="1835"/>
        <v>1</v>
      </c>
      <c r="G1413" s="416">
        <f>[5]내역서!F1413</f>
        <v>1</v>
      </c>
      <c r="H1413" s="717">
        <v>1</v>
      </c>
      <c r="I1413" s="415">
        <f t="shared" si="1836"/>
        <v>0</v>
      </c>
      <c r="J1413" s="416">
        <f>내역서!F1417</f>
        <v>0</v>
      </c>
      <c r="K1413" s="416">
        <v>307554.8</v>
      </c>
      <c r="L1413" s="417">
        <f t="shared" si="1837"/>
        <v>0</v>
      </c>
      <c r="M1413" s="416">
        <v>56139.199999999997</v>
      </c>
      <c r="N1413" s="417">
        <f t="shared" si="1838"/>
        <v>0</v>
      </c>
      <c r="O1413" s="416">
        <v>0</v>
      </c>
      <c r="P1413" s="417">
        <f t="shared" si="1839"/>
        <v>0</v>
      </c>
      <c r="Q1413" s="417">
        <f t="shared" si="1840"/>
        <v>363694</v>
      </c>
      <c r="R1413" s="417">
        <f t="shared" si="1796"/>
        <v>0</v>
      </c>
      <c r="S1413" s="417">
        <f t="shared" ref="S1413" si="1859">J1413-J1412</f>
        <v>0</v>
      </c>
      <c r="T1413" s="417">
        <f t="shared" ref="T1413:U1413" si="1860">Q1413-Q1412</f>
        <v>0</v>
      </c>
      <c r="U1413" s="417">
        <f t="shared" si="1860"/>
        <v>0</v>
      </c>
      <c r="V1413" s="422"/>
      <c r="W1413" s="619" t="str">
        <f t="shared" si="1700"/>
        <v/>
      </c>
    </row>
    <row r="1414" spans="1:23" s="371" customFormat="1" ht="24" hidden="1" customHeight="1">
      <c r="A1414" s="366" t="s">
        <v>2055</v>
      </c>
      <c r="B1414" s="418" t="s">
        <v>0</v>
      </c>
      <c r="C1414" s="418" t="s">
        <v>2964</v>
      </c>
      <c r="D1414" s="418" t="s">
        <v>2965</v>
      </c>
      <c r="E1414" s="419" t="s">
        <v>16</v>
      </c>
      <c r="F1414" s="411">
        <f>G1414</f>
        <v>63</v>
      </c>
      <c r="G1414" s="411">
        <f>[5]내역서!F1414</f>
        <v>63</v>
      </c>
      <c r="H1414" s="716">
        <v>63</v>
      </c>
      <c r="I1414" s="410">
        <f>G1414-H1414</f>
        <v>0</v>
      </c>
      <c r="J1414" s="411">
        <f>내역서!F1418</f>
        <v>0</v>
      </c>
      <c r="K1414" s="411">
        <v>142123.5</v>
      </c>
      <c r="L1414" s="412">
        <f>INT($J1414*K1414)</f>
        <v>0</v>
      </c>
      <c r="M1414" s="411">
        <v>0</v>
      </c>
      <c r="N1414" s="412">
        <f>INT($J1414*M1414)</f>
        <v>0</v>
      </c>
      <c r="O1414" s="411">
        <v>0</v>
      </c>
      <c r="P1414" s="412">
        <f>INT($J1414*O1414)</f>
        <v>0</v>
      </c>
      <c r="Q1414" s="412">
        <f>+K1414+M1414+O1414</f>
        <v>142123.5</v>
      </c>
      <c r="R1414" s="412">
        <f>L1414+N1414+P1414</f>
        <v>0</v>
      </c>
      <c r="S1414" s="412"/>
      <c r="T1414" s="412"/>
      <c r="U1414" s="412"/>
      <c r="V1414" s="419" t="s">
        <v>0</v>
      </c>
      <c r="W1414" s="617" t="str">
        <f>+IF(J1414&lt;0,"ng","")</f>
        <v/>
      </c>
    </row>
    <row r="1415" spans="1:23" s="75" customFormat="1" ht="24" hidden="1" customHeight="1">
      <c r="A1415" s="372" t="s">
        <v>5880</v>
      </c>
      <c r="B1415" s="421" t="s">
        <v>0</v>
      </c>
      <c r="C1415" s="421" t="s">
        <v>1237</v>
      </c>
      <c r="D1415" s="421" t="s">
        <v>1238</v>
      </c>
      <c r="E1415" s="422" t="s">
        <v>16</v>
      </c>
      <c r="F1415" s="416">
        <f t="shared" si="1835"/>
        <v>63</v>
      </c>
      <c r="G1415" s="416">
        <f>[5]내역서!F1415</f>
        <v>63</v>
      </c>
      <c r="H1415" s="717">
        <v>63</v>
      </c>
      <c r="I1415" s="415">
        <f t="shared" si="1836"/>
        <v>0</v>
      </c>
      <c r="J1415" s="416">
        <f>내역서!F1419</f>
        <v>0</v>
      </c>
      <c r="K1415" s="416">
        <v>142123.5</v>
      </c>
      <c r="L1415" s="417">
        <f t="shared" si="1837"/>
        <v>0</v>
      </c>
      <c r="M1415" s="416">
        <v>0</v>
      </c>
      <c r="N1415" s="417">
        <f t="shared" si="1838"/>
        <v>0</v>
      </c>
      <c r="O1415" s="416">
        <v>0</v>
      </c>
      <c r="P1415" s="417">
        <f t="shared" si="1839"/>
        <v>0</v>
      </c>
      <c r="Q1415" s="417">
        <f t="shared" si="1840"/>
        <v>142123.5</v>
      </c>
      <c r="R1415" s="417">
        <f t="shared" si="1796"/>
        <v>0</v>
      </c>
      <c r="S1415" s="417">
        <f t="shared" ref="S1415" si="1861">J1415-J1414</f>
        <v>0</v>
      </c>
      <c r="T1415" s="417">
        <f t="shared" ref="T1415:U1415" si="1862">Q1415-Q1414</f>
        <v>0</v>
      </c>
      <c r="U1415" s="417">
        <f t="shared" si="1862"/>
        <v>0</v>
      </c>
      <c r="V1415" s="422"/>
      <c r="W1415" s="619" t="str">
        <f t="shared" si="1700"/>
        <v/>
      </c>
    </row>
    <row r="1416" spans="1:23" s="371" customFormat="1" ht="24" hidden="1" customHeight="1">
      <c r="A1416" s="366" t="s">
        <v>5477</v>
      </c>
      <c r="B1416" s="418" t="s">
        <v>0</v>
      </c>
      <c r="C1416" s="418" t="s">
        <v>2966</v>
      </c>
      <c r="D1416" s="418" t="s">
        <v>2967</v>
      </c>
      <c r="E1416" s="419" t="s">
        <v>6</v>
      </c>
      <c r="F1416" s="411">
        <f>G1416</f>
        <v>40.200000000000003</v>
      </c>
      <c r="G1416" s="411">
        <f>[5]내역서!F1416</f>
        <v>40.200000000000003</v>
      </c>
      <c r="H1416" s="716">
        <v>40.200000000000003</v>
      </c>
      <c r="I1416" s="410">
        <f>G1416-H1416</f>
        <v>0</v>
      </c>
      <c r="J1416" s="411">
        <f>내역서!F1420</f>
        <v>0</v>
      </c>
      <c r="K1416" s="411">
        <v>28955</v>
      </c>
      <c r="L1416" s="412">
        <f>INT($J1416*K1416)</f>
        <v>0</v>
      </c>
      <c r="M1416" s="411">
        <v>83009.600000000006</v>
      </c>
      <c r="N1416" s="412">
        <f>INT($J1416*M1416)</f>
        <v>0</v>
      </c>
      <c r="O1416" s="411">
        <v>198.4</v>
      </c>
      <c r="P1416" s="412">
        <f>INT($J1416*O1416)</f>
        <v>0</v>
      </c>
      <c r="Q1416" s="412">
        <f>+K1416+M1416+O1416</f>
        <v>112163</v>
      </c>
      <c r="R1416" s="412">
        <f>L1416+N1416+P1416</f>
        <v>0</v>
      </c>
      <c r="S1416" s="412"/>
      <c r="T1416" s="412"/>
      <c r="U1416" s="412"/>
      <c r="V1416" s="419" t="s">
        <v>0</v>
      </c>
      <c r="W1416" s="617" t="str">
        <f>+IF(J1416&lt;0,"ng","")</f>
        <v/>
      </c>
    </row>
    <row r="1417" spans="1:23" s="75" customFormat="1" ht="24" hidden="1" customHeight="1">
      <c r="A1417" s="372" t="s">
        <v>2072</v>
      </c>
      <c r="B1417" s="421" t="s">
        <v>0</v>
      </c>
      <c r="C1417" s="421" t="s">
        <v>1239</v>
      </c>
      <c r="D1417" s="421" t="s">
        <v>1240</v>
      </c>
      <c r="E1417" s="422" t="s">
        <v>6</v>
      </c>
      <c r="F1417" s="416">
        <f t="shared" si="1835"/>
        <v>40.200000000000003</v>
      </c>
      <c r="G1417" s="416">
        <f>[5]내역서!F1417</f>
        <v>40.200000000000003</v>
      </c>
      <c r="H1417" s="717">
        <v>40.200000000000003</v>
      </c>
      <c r="I1417" s="415">
        <f t="shared" si="1836"/>
        <v>0</v>
      </c>
      <c r="J1417" s="416">
        <f>내역서!F1421</f>
        <v>0</v>
      </c>
      <c r="K1417" s="416">
        <v>28955</v>
      </c>
      <c r="L1417" s="417">
        <f t="shared" si="1837"/>
        <v>0</v>
      </c>
      <c r="M1417" s="416">
        <v>83009.600000000006</v>
      </c>
      <c r="N1417" s="417">
        <f t="shared" si="1838"/>
        <v>0</v>
      </c>
      <c r="O1417" s="416">
        <v>198.4</v>
      </c>
      <c r="P1417" s="417">
        <f t="shared" si="1839"/>
        <v>0</v>
      </c>
      <c r="Q1417" s="417">
        <f t="shared" si="1840"/>
        <v>112163</v>
      </c>
      <c r="R1417" s="417">
        <f t="shared" si="1796"/>
        <v>0</v>
      </c>
      <c r="S1417" s="417">
        <f t="shared" ref="S1417" si="1863">J1417-J1416</f>
        <v>0</v>
      </c>
      <c r="T1417" s="417">
        <f t="shared" ref="T1417:U1417" si="1864">Q1417-Q1416</f>
        <v>0</v>
      </c>
      <c r="U1417" s="417">
        <f t="shared" si="1864"/>
        <v>0</v>
      </c>
      <c r="V1417" s="422"/>
      <c r="W1417" s="619" t="str">
        <f t="shared" si="1700"/>
        <v/>
      </c>
    </row>
    <row r="1418" spans="1:23" s="371" customFormat="1" ht="24" hidden="1" customHeight="1">
      <c r="A1418" s="366" t="s">
        <v>5457</v>
      </c>
      <c r="B1418" s="436" t="s">
        <v>2968</v>
      </c>
      <c r="C1418" s="436" t="s">
        <v>2969</v>
      </c>
      <c r="D1418" s="436" t="s">
        <v>0</v>
      </c>
      <c r="E1418" s="437" t="s">
        <v>0</v>
      </c>
      <c r="F1418" s="438">
        <v>0</v>
      </c>
      <c r="G1418" s="438">
        <f>[5]내역서!F1418</f>
        <v>0</v>
      </c>
      <c r="H1418" s="438">
        <v>0</v>
      </c>
      <c r="I1418" s="438"/>
      <c r="J1418" s="438">
        <f>내역서!F1422</f>
        <v>0</v>
      </c>
      <c r="K1418" s="439">
        <v>0</v>
      </c>
      <c r="L1418" s="438">
        <f>SUMIF($A$1420:$A$1431,$A1420,L$1420:L$1431)</f>
        <v>0</v>
      </c>
      <c r="M1418" s="439">
        <v>0</v>
      </c>
      <c r="N1418" s="438">
        <f>SUMIF($A$1420:$A$1431,$A1420,N$1420:N$1431)</f>
        <v>0</v>
      </c>
      <c r="O1418" s="439">
        <v>0</v>
      </c>
      <c r="P1418" s="438">
        <f>SUMIF($A$1420:$A$1431,$A1420,P$1420:P$1431)</f>
        <v>0</v>
      </c>
      <c r="Q1418" s="440">
        <v>0</v>
      </c>
      <c r="R1418" s="438">
        <f>L1418+N1418+P1418</f>
        <v>0</v>
      </c>
      <c r="S1418" s="438"/>
      <c r="T1418" s="438"/>
      <c r="U1418" s="438"/>
      <c r="V1418" s="437" t="s">
        <v>0</v>
      </c>
      <c r="W1418" s="617" t="str">
        <f>+IF(J1418&lt;0,"ng","")</f>
        <v/>
      </c>
    </row>
    <row r="1419" spans="1:23" s="75" customFormat="1" ht="24" hidden="1" customHeight="1">
      <c r="A1419" s="372" t="s">
        <v>5434</v>
      </c>
      <c r="B1419" s="442" t="s">
        <v>5904</v>
      </c>
      <c r="C1419" s="442" t="s">
        <v>1241</v>
      </c>
      <c r="D1419" s="442" t="s">
        <v>0</v>
      </c>
      <c r="E1419" s="443" t="s">
        <v>0</v>
      </c>
      <c r="F1419" s="444">
        <v>0</v>
      </c>
      <c r="G1419" s="444">
        <f>[5]내역서!F1419</f>
        <v>0</v>
      </c>
      <c r="H1419" s="444">
        <v>0</v>
      </c>
      <c r="I1419" s="444"/>
      <c r="J1419" s="444">
        <f>내역서!F1423</f>
        <v>0</v>
      </c>
      <c r="K1419" s="445">
        <v>0</v>
      </c>
      <c r="L1419" s="444">
        <f>SUMIF($A$1420:$A$1431,$A1421,L$1420:L$1431)</f>
        <v>0</v>
      </c>
      <c r="M1419" s="445">
        <v>0</v>
      </c>
      <c r="N1419" s="444">
        <f>SUMIF($A$1420:$A$1431,$A1421,N$1420:N$1431)</f>
        <v>0</v>
      </c>
      <c r="O1419" s="445">
        <v>0</v>
      </c>
      <c r="P1419" s="444">
        <f>SUMIF($A$1420:$A$1431,$A1421,P$1420:P$1431)</f>
        <v>0</v>
      </c>
      <c r="Q1419" s="446">
        <v>0</v>
      </c>
      <c r="R1419" s="444">
        <f t="shared" ref="R1419" si="1865">L1419+N1419+P1419</f>
        <v>0</v>
      </c>
      <c r="S1419" s="444">
        <f t="shared" ref="S1419" si="1866">J1419-J1418</f>
        <v>0</v>
      </c>
      <c r="T1419" s="444">
        <f t="shared" ref="T1419:U1419" si="1867">Q1419-Q1418</f>
        <v>0</v>
      </c>
      <c r="U1419" s="444">
        <f t="shared" si="1867"/>
        <v>0</v>
      </c>
      <c r="V1419" s="443"/>
      <c r="W1419" s="619" t="str">
        <f t="shared" si="1700"/>
        <v/>
      </c>
    </row>
    <row r="1420" spans="1:23" s="371" customFormat="1" ht="24" hidden="1" customHeight="1">
      <c r="A1420" s="366" t="s">
        <v>5466</v>
      </c>
      <c r="B1420" s="418" t="s">
        <v>0</v>
      </c>
      <c r="C1420" s="418" t="s">
        <v>2972</v>
      </c>
      <c r="D1420" s="418" t="s">
        <v>2973</v>
      </c>
      <c r="E1420" s="419" t="s">
        <v>102</v>
      </c>
      <c r="F1420" s="411">
        <f>G1420</f>
        <v>2907</v>
      </c>
      <c r="G1420" s="411">
        <f>[5]내역서!F1420</f>
        <v>2907</v>
      </c>
      <c r="H1420" s="716">
        <v>2907</v>
      </c>
      <c r="I1420" s="410">
        <f>G1420-H1420</f>
        <v>0</v>
      </c>
      <c r="J1420" s="411">
        <f>내역서!F1424</f>
        <v>0</v>
      </c>
      <c r="K1420" s="411">
        <v>182.5</v>
      </c>
      <c r="L1420" s="412">
        <f>INT($J1420*K1420)</f>
        <v>0</v>
      </c>
      <c r="M1420" s="411">
        <v>5874.4</v>
      </c>
      <c r="N1420" s="412">
        <f>INT($J1420*M1420)</f>
        <v>0</v>
      </c>
      <c r="O1420" s="411">
        <v>0</v>
      </c>
      <c r="P1420" s="412">
        <f>INT($J1420*O1420)</f>
        <v>0</v>
      </c>
      <c r="Q1420" s="412">
        <f>+K1420+M1420+O1420</f>
        <v>6056.9</v>
      </c>
      <c r="R1420" s="412">
        <f>L1420+N1420+P1420</f>
        <v>0</v>
      </c>
      <c r="S1420" s="412"/>
      <c r="T1420" s="412"/>
      <c r="U1420" s="412"/>
      <c r="V1420" s="419" t="s">
        <v>0</v>
      </c>
      <c r="W1420" s="617" t="str">
        <f>+IF(J1420&lt;0,"ng","")</f>
        <v/>
      </c>
    </row>
    <row r="1421" spans="1:23" s="75" customFormat="1" ht="24" hidden="1" customHeight="1">
      <c r="A1421" s="372" t="s">
        <v>5874</v>
      </c>
      <c r="B1421" s="421" t="s">
        <v>0</v>
      </c>
      <c r="C1421" s="421" t="s">
        <v>1242</v>
      </c>
      <c r="D1421" s="421" t="s">
        <v>1243</v>
      </c>
      <c r="E1421" s="422" t="s">
        <v>102</v>
      </c>
      <c r="F1421" s="416">
        <f t="shared" ref="F1421:F1431" si="1868">G1421</f>
        <v>2907</v>
      </c>
      <c r="G1421" s="416">
        <f>[5]내역서!F1421</f>
        <v>2907</v>
      </c>
      <c r="H1421" s="717">
        <v>2907</v>
      </c>
      <c r="I1421" s="415">
        <f t="shared" ref="I1421:I1431" si="1869">G1421-H1421</f>
        <v>0</v>
      </c>
      <c r="J1421" s="416">
        <f>내역서!F1425</f>
        <v>0</v>
      </c>
      <c r="K1421" s="416">
        <v>182.5</v>
      </c>
      <c r="L1421" s="417">
        <f t="shared" ref="L1421:L1431" si="1870">INT($J1421*K1421)</f>
        <v>0</v>
      </c>
      <c r="M1421" s="416">
        <v>5874.4</v>
      </c>
      <c r="N1421" s="417">
        <f t="shared" ref="N1421:N1431" si="1871">INT($J1421*M1421)</f>
        <v>0</v>
      </c>
      <c r="O1421" s="416">
        <v>0</v>
      </c>
      <c r="P1421" s="417">
        <f t="shared" ref="P1421:P1431" si="1872">INT($J1421*O1421)</f>
        <v>0</v>
      </c>
      <c r="Q1421" s="417">
        <f t="shared" ref="Q1421:Q1431" si="1873">+K1421+M1421+O1421</f>
        <v>6056.9</v>
      </c>
      <c r="R1421" s="417">
        <f t="shared" si="1796"/>
        <v>0</v>
      </c>
      <c r="S1421" s="417">
        <f t="shared" ref="S1421" si="1874">J1421-J1420</f>
        <v>0</v>
      </c>
      <c r="T1421" s="417">
        <f t="shared" ref="T1421:U1421" si="1875">Q1421-Q1420</f>
        <v>0</v>
      </c>
      <c r="U1421" s="417">
        <f t="shared" si="1875"/>
        <v>0</v>
      </c>
      <c r="V1421" s="422"/>
      <c r="W1421" s="619" t="str">
        <f t="shared" si="1700"/>
        <v/>
      </c>
    </row>
    <row r="1422" spans="1:23" s="485" customFormat="1" ht="24" hidden="1" customHeight="1">
      <c r="A1422" s="366" t="s">
        <v>5520</v>
      </c>
      <c r="B1422" s="418" t="s">
        <v>0</v>
      </c>
      <c r="C1422" s="418" t="s">
        <v>2972</v>
      </c>
      <c r="D1422" s="418" t="s">
        <v>2974</v>
      </c>
      <c r="E1422" s="419" t="s">
        <v>102</v>
      </c>
      <c r="F1422" s="411">
        <f>G1422</f>
        <v>4456</v>
      </c>
      <c r="G1422" s="411">
        <f>[5]내역서!F1422</f>
        <v>4456</v>
      </c>
      <c r="H1422" s="716">
        <v>4456</v>
      </c>
      <c r="I1422" s="410">
        <f>G1422-H1422</f>
        <v>0</v>
      </c>
      <c r="J1422" s="411">
        <f>내역서!F1426</f>
        <v>0</v>
      </c>
      <c r="K1422" s="411">
        <v>218.4</v>
      </c>
      <c r="L1422" s="412">
        <f>INT($J1422*K1422)</f>
        <v>0</v>
      </c>
      <c r="M1422" s="411">
        <v>7049.8</v>
      </c>
      <c r="N1422" s="412">
        <f>INT($J1422*M1422)</f>
        <v>0</v>
      </c>
      <c r="O1422" s="411">
        <v>0</v>
      </c>
      <c r="P1422" s="412">
        <f>INT($J1422*O1422)</f>
        <v>0</v>
      </c>
      <c r="Q1422" s="412">
        <f>+K1422+M1422+O1422</f>
        <v>7268.2</v>
      </c>
      <c r="R1422" s="412">
        <f>L1422+N1422+P1422</f>
        <v>0</v>
      </c>
      <c r="S1422" s="412"/>
      <c r="T1422" s="412"/>
      <c r="U1422" s="412"/>
      <c r="V1422" s="419" t="s">
        <v>0</v>
      </c>
      <c r="W1422" s="617" t="str">
        <f>+IF(J1422&lt;0,"ng","")</f>
        <v/>
      </c>
    </row>
    <row r="1423" spans="1:23" s="77" customFormat="1" ht="24" hidden="1" customHeight="1">
      <c r="A1423" s="372" t="s">
        <v>5900</v>
      </c>
      <c r="B1423" s="421" t="s">
        <v>0</v>
      </c>
      <c r="C1423" s="421" t="s">
        <v>1242</v>
      </c>
      <c r="D1423" s="421" t="s">
        <v>1244</v>
      </c>
      <c r="E1423" s="422" t="s">
        <v>102</v>
      </c>
      <c r="F1423" s="416">
        <f t="shared" si="1868"/>
        <v>4456</v>
      </c>
      <c r="G1423" s="416">
        <f>[5]내역서!F1423</f>
        <v>4456</v>
      </c>
      <c r="H1423" s="717">
        <v>4456</v>
      </c>
      <c r="I1423" s="415">
        <f t="shared" si="1869"/>
        <v>0</v>
      </c>
      <c r="J1423" s="416">
        <f>내역서!F1427</f>
        <v>0</v>
      </c>
      <c r="K1423" s="416">
        <v>218.4</v>
      </c>
      <c r="L1423" s="417">
        <f t="shared" si="1870"/>
        <v>0</v>
      </c>
      <c r="M1423" s="416">
        <v>7049.8</v>
      </c>
      <c r="N1423" s="417">
        <f t="shared" si="1871"/>
        <v>0</v>
      </c>
      <c r="O1423" s="416">
        <v>0</v>
      </c>
      <c r="P1423" s="417">
        <f t="shared" si="1872"/>
        <v>0</v>
      </c>
      <c r="Q1423" s="417">
        <f t="shared" si="1873"/>
        <v>7268.2</v>
      </c>
      <c r="R1423" s="417">
        <f t="shared" si="1796"/>
        <v>0</v>
      </c>
      <c r="S1423" s="417">
        <f t="shared" ref="S1423" si="1876">J1423-J1422</f>
        <v>0</v>
      </c>
      <c r="T1423" s="417">
        <f t="shared" ref="T1423:U1423" si="1877">Q1423-Q1422</f>
        <v>0</v>
      </c>
      <c r="U1423" s="417">
        <f t="shared" si="1877"/>
        <v>0</v>
      </c>
      <c r="V1423" s="422"/>
      <c r="W1423" s="619" t="str">
        <f t="shared" si="1700"/>
        <v/>
      </c>
    </row>
    <row r="1424" spans="1:23" s="371" customFormat="1" ht="24" hidden="1" customHeight="1">
      <c r="A1424" s="366" t="s">
        <v>5905</v>
      </c>
      <c r="B1424" s="418" t="s">
        <v>0</v>
      </c>
      <c r="C1424" s="418" t="s">
        <v>2976</v>
      </c>
      <c r="D1424" s="418" t="s">
        <v>2977</v>
      </c>
      <c r="E1424" s="419" t="s">
        <v>2104</v>
      </c>
      <c r="F1424" s="411">
        <f>G1424</f>
        <v>253</v>
      </c>
      <c r="G1424" s="411">
        <f>[5]내역서!F1424</f>
        <v>253</v>
      </c>
      <c r="H1424" s="716">
        <v>253</v>
      </c>
      <c r="I1424" s="410">
        <f>G1424-H1424</f>
        <v>0</v>
      </c>
      <c r="J1424" s="411">
        <f>내역서!F1428</f>
        <v>0</v>
      </c>
      <c r="K1424" s="411">
        <v>522.5</v>
      </c>
      <c r="L1424" s="412">
        <f>INT($J1424*K1424)</f>
        <v>0</v>
      </c>
      <c r="M1424" s="411">
        <v>25572.1</v>
      </c>
      <c r="N1424" s="412">
        <f>INT($J1424*M1424)</f>
        <v>0</v>
      </c>
      <c r="O1424" s="411">
        <v>0</v>
      </c>
      <c r="P1424" s="412">
        <f>INT($J1424*O1424)</f>
        <v>0</v>
      </c>
      <c r="Q1424" s="412">
        <f>+K1424+M1424+O1424</f>
        <v>26094.6</v>
      </c>
      <c r="R1424" s="412">
        <f>L1424+N1424+P1424</f>
        <v>0</v>
      </c>
      <c r="S1424" s="412"/>
      <c r="T1424" s="412"/>
      <c r="U1424" s="412"/>
      <c r="V1424" s="419" t="s">
        <v>0</v>
      </c>
      <c r="W1424" s="617" t="str">
        <f>+IF(J1424&lt;0,"ng","")</f>
        <v/>
      </c>
    </row>
    <row r="1425" spans="1:23" s="75" customFormat="1" ht="24" hidden="1" customHeight="1">
      <c r="A1425" s="372" t="s">
        <v>5900</v>
      </c>
      <c r="B1425" s="421" t="s">
        <v>0</v>
      </c>
      <c r="C1425" s="421" t="s">
        <v>1245</v>
      </c>
      <c r="D1425" s="421" t="s">
        <v>1246</v>
      </c>
      <c r="E1425" s="422" t="s">
        <v>671</v>
      </c>
      <c r="F1425" s="416">
        <f t="shared" si="1868"/>
        <v>253</v>
      </c>
      <c r="G1425" s="416">
        <f>[5]내역서!F1425</f>
        <v>253</v>
      </c>
      <c r="H1425" s="717">
        <v>253</v>
      </c>
      <c r="I1425" s="415">
        <f t="shared" si="1869"/>
        <v>0</v>
      </c>
      <c r="J1425" s="416">
        <f>내역서!F1429</f>
        <v>0</v>
      </c>
      <c r="K1425" s="416">
        <v>522.5</v>
      </c>
      <c r="L1425" s="417">
        <f t="shared" si="1870"/>
        <v>0</v>
      </c>
      <c r="M1425" s="416">
        <v>25572.1</v>
      </c>
      <c r="N1425" s="417">
        <f t="shared" si="1871"/>
        <v>0</v>
      </c>
      <c r="O1425" s="416">
        <v>0</v>
      </c>
      <c r="P1425" s="417">
        <f t="shared" si="1872"/>
        <v>0</v>
      </c>
      <c r="Q1425" s="417">
        <f t="shared" si="1873"/>
        <v>26094.6</v>
      </c>
      <c r="R1425" s="417">
        <f t="shared" si="1796"/>
        <v>0</v>
      </c>
      <c r="S1425" s="417">
        <f t="shared" ref="S1425" si="1878">J1425-J1424</f>
        <v>0</v>
      </c>
      <c r="T1425" s="417">
        <f t="shared" ref="T1425:U1425" si="1879">Q1425-Q1424</f>
        <v>0</v>
      </c>
      <c r="U1425" s="417">
        <f t="shared" si="1879"/>
        <v>0</v>
      </c>
      <c r="V1425" s="422"/>
      <c r="W1425" s="619" t="str">
        <f t="shared" si="1700"/>
        <v/>
      </c>
    </row>
    <row r="1426" spans="1:23" s="371" customFormat="1" ht="24" hidden="1" customHeight="1">
      <c r="A1426" s="366" t="s">
        <v>5432</v>
      </c>
      <c r="B1426" s="418" t="s">
        <v>0</v>
      </c>
      <c r="C1426" s="418" t="s">
        <v>2978</v>
      </c>
      <c r="D1426" s="418" t="s">
        <v>0</v>
      </c>
      <c r="E1426" s="419" t="s">
        <v>16</v>
      </c>
      <c r="F1426" s="411">
        <f>G1426</f>
        <v>7</v>
      </c>
      <c r="G1426" s="411">
        <f>[5]내역서!F1426</f>
        <v>7</v>
      </c>
      <c r="H1426" s="716">
        <v>7</v>
      </c>
      <c r="I1426" s="410">
        <f>G1426-H1426</f>
        <v>0</v>
      </c>
      <c r="J1426" s="411">
        <f>내역서!F1430</f>
        <v>0</v>
      </c>
      <c r="K1426" s="411">
        <v>0</v>
      </c>
      <c r="L1426" s="412">
        <f>INT($J1426*K1426)</f>
        <v>0</v>
      </c>
      <c r="M1426" s="411">
        <v>7153.6</v>
      </c>
      <c r="N1426" s="412">
        <f>INT($J1426*M1426)</f>
        <v>0</v>
      </c>
      <c r="O1426" s="411">
        <v>0</v>
      </c>
      <c r="P1426" s="412">
        <f>INT($J1426*O1426)</f>
        <v>0</v>
      </c>
      <c r="Q1426" s="412">
        <f>+K1426+M1426+O1426</f>
        <v>7153.6</v>
      </c>
      <c r="R1426" s="412">
        <f>L1426+N1426+P1426</f>
        <v>0</v>
      </c>
      <c r="S1426" s="412"/>
      <c r="T1426" s="412"/>
      <c r="U1426" s="412"/>
      <c r="V1426" s="419" t="s">
        <v>0</v>
      </c>
      <c r="W1426" s="617" t="str">
        <f>+IF(J1426&lt;0,"ng","")</f>
        <v/>
      </c>
    </row>
    <row r="1427" spans="1:23" s="75" customFormat="1" ht="24" hidden="1" customHeight="1">
      <c r="A1427" s="372" t="s">
        <v>2072</v>
      </c>
      <c r="B1427" s="421" t="s">
        <v>0</v>
      </c>
      <c r="C1427" s="421" t="s">
        <v>1247</v>
      </c>
      <c r="D1427" s="421" t="s">
        <v>0</v>
      </c>
      <c r="E1427" s="422" t="s">
        <v>16</v>
      </c>
      <c r="F1427" s="416">
        <f t="shared" si="1868"/>
        <v>7</v>
      </c>
      <c r="G1427" s="416">
        <f>[5]내역서!F1427</f>
        <v>7</v>
      </c>
      <c r="H1427" s="717">
        <v>7</v>
      </c>
      <c r="I1427" s="415">
        <f t="shared" si="1869"/>
        <v>0</v>
      </c>
      <c r="J1427" s="416">
        <f>내역서!F1431</f>
        <v>0</v>
      </c>
      <c r="K1427" s="416">
        <v>0</v>
      </c>
      <c r="L1427" s="417">
        <f t="shared" si="1870"/>
        <v>0</v>
      </c>
      <c r="M1427" s="416">
        <v>7153.6</v>
      </c>
      <c r="N1427" s="417">
        <f t="shared" si="1871"/>
        <v>0</v>
      </c>
      <c r="O1427" s="416">
        <v>0</v>
      </c>
      <c r="P1427" s="417">
        <f t="shared" si="1872"/>
        <v>0</v>
      </c>
      <c r="Q1427" s="417">
        <f t="shared" si="1873"/>
        <v>7153.6</v>
      </c>
      <c r="R1427" s="417">
        <f t="shared" si="1796"/>
        <v>0</v>
      </c>
      <c r="S1427" s="417">
        <f t="shared" ref="S1427" si="1880">J1427-J1426</f>
        <v>0</v>
      </c>
      <c r="T1427" s="417">
        <f t="shared" ref="T1427:U1427" si="1881">Q1427-Q1426</f>
        <v>0</v>
      </c>
      <c r="U1427" s="417">
        <f t="shared" si="1881"/>
        <v>0</v>
      </c>
      <c r="V1427" s="422"/>
      <c r="W1427" s="619" t="str">
        <f t="shared" si="1700"/>
        <v/>
      </c>
    </row>
    <row r="1428" spans="1:23" s="485" customFormat="1" ht="24" hidden="1" customHeight="1">
      <c r="A1428" s="366" t="s">
        <v>5432</v>
      </c>
      <c r="B1428" s="418" t="s">
        <v>0</v>
      </c>
      <c r="C1428" s="418" t="s">
        <v>2979</v>
      </c>
      <c r="D1428" s="418" t="s">
        <v>0</v>
      </c>
      <c r="E1428" s="419" t="s">
        <v>16</v>
      </c>
      <c r="F1428" s="411">
        <f>G1428</f>
        <v>6222</v>
      </c>
      <c r="G1428" s="411">
        <f>[5]내역서!F1428</f>
        <v>6222</v>
      </c>
      <c r="H1428" s="716">
        <v>6222</v>
      </c>
      <c r="I1428" s="410">
        <f>G1428-H1428</f>
        <v>0</v>
      </c>
      <c r="J1428" s="411">
        <f>내역서!F1432</f>
        <v>0</v>
      </c>
      <c r="K1428" s="411">
        <v>36.4</v>
      </c>
      <c r="L1428" s="412">
        <f>INT($J1428*K1428)</f>
        <v>0</v>
      </c>
      <c r="M1428" s="411">
        <v>341.6</v>
      </c>
      <c r="N1428" s="412">
        <f>INT($J1428*M1428)</f>
        <v>0</v>
      </c>
      <c r="O1428" s="411">
        <v>24.3</v>
      </c>
      <c r="P1428" s="412">
        <f>INT($J1428*O1428)</f>
        <v>0</v>
      </c>
      <c r="Q1428" s="412">
        <f>+K1428+M1428+O1428</f>
        <v>402.3</v>
      </c>
      <c r="R1428" s="412">
        <f>L1428+N1428+P1428</f>
        <v>0</v>
      </c>
      <c r="S1428" s="412"/>
      <c r="T1428" s="412"/>
      <c r="U1428" s="412"/>
      <c r="V1428" s="419" t="s">
        <v>0</v>
      </c>
      <c r="W1428" s="617" t="str">
        <f>+IF(J1428&lt;0,"ng","")</f>
        <v/>
      </c>
    </row>
    <row r="1429" spans="1:23" s="77" customFormat="1" ht="24" hidden="1" customHeight="1">
      <c r="A1429" s="372" t="s">
        <v>5504</v>
      </c>
      <c r="B1429" s="421" t="s">
        <v>0</v>
      </c>
      <c r="C1429" s="421" t="s">
        <v>1248</v>
      </c>
      <c r="D1429" s="421" t="s">
        <v>0</v>
      </c>
      <c r="E1429" s="422" t="s">
        <v>16</v>
      </c>
      <c r="F1429" s="416">
        <f t="shared" si="1868"/>
        <v>6222</v>
      </c>
      <c r="G1429" s="416">
        <f>[5]내역서!F1429</f>
        <v>6222</v>
      </c>
      <c r="H1429" s="717">
        <v>6222</v>
      </c>
      <c r="I1429" s="415">
        <f t="shared" si="1869"/>
        <v>0</v>
      </c>
      <c r="J1429" s="416">
        <f>내역서!F1433</f>
        <v>0</v>
      </c>
      <c r="K1429" s="416">
        <v>36.4</v>
      </c>
      <c r="L1429" s="417">
        <f t="shared" si="1870"/>
        <v>0</v>
      </c>
      <c r="M1429" s="416">
        <v>341.6</v>
      </c>
      <c r="N1429" s="417">
        <f t="shared" si="1871"/>
        <v>0</v>
      </c>
      <c r="O1429" s="416">
        <v>24.3</v>
      </c>
      <c r="P1429" s="417">
        <f t="shared" si="1872"/>
        <v>0</v>
      </c>
      <c r="Q1429" s="417">
        <f t="shared" si="1873"/>
        <v>402.3</v>
      </c>
      <c r="R1429" s="417">
        <f t="shared" ref="R1429:R1493" si="1882">L1429+N1429+P1429</f>
        <v>0</v>
      </c>
      <c r="S1429" s="417">
        <f t="shared" ref="S1429" si="1883">J1429-J1428</f>
        <v>0</v>
      </c>
      <c r="T1429" s="417">
        <f t="shared" ref="T1429:U1429" si="1884">Q1429-Q1428</f>
        <v>0</v>
      </c>
      <c r="U1429" s="417">
        <f t="shared" si="1884"/>
        <v>0</v>
      </c>
      <c r="V1429" s="422"/>
      <c r="W1429" s="619" t="str">
        <f t="shared" ref="W1429:W1555" si="1885">+IF(J1429&lt;0,"ng","")</f>
        <v/>
      </c>
    </row>
    <row r="1430" spans="1:23" s="371" customFormat="1" ht="24" hidden="1" customHeight="1">
      <c r="A1430" s="366" t="s">
        <v>5432</v>
      </c>
      <c r="B1430" s="418" t="s">
        <v>0</v>
      </c>
      <c r="C1430" s="418" t="s">
        <v>2981</v>
      </c>
      <c r="D1430" s="418" t="s">
        <v>0</v>
      </c>
      <c r="E1430" s="419" t="s">
        <v>6</v>
      </c>
      <c r="F1430" s="411">
        <f>G1430</f>
        <v>1236</v>
      </c>
      <c r="G1430" s="411">
        <f>[5]내역서!F1430</f>
        <v>1236</v>
      </c>
      <c r="H1430" s="716">
        <v>1236</v>
      </c>
      <c r="I1430" s="410">
        <f>G1430-H1430</f>
        <v>0</v>
      </c>
      <c r="J1430" s="411">
        <f>내역서!F1434</f>
        <v>0</v>
      </c>
      <c r="K1430" s="411">
        <v>307.5</v>
      </c>
      <c r="L1430" s="412">
        <f>INT($J1430*K1430)</f>
        <v>0</v>
      </c>
      <c r="M1430" s="411">
        <v>3132.8</v>
      </c>
      <c r="N1430" s="412">
        <f>INT($J1430*M1430)</f>
        <v>0</v>
      </c>
      <c r="O1430" s="411">
        <v>0</v>
      </c>
      <c r="P1430" s="412">
        <f>INT($J1430*O1430)</f>
        <v>0</v>
      </c>
      <c r="Q1430" s="412">
        <f>+K1430+M1430+O1430</f>
        <v>3440.3</v>
      </c>
      <c r="R1430" s="412">
        <f>L1430+N1430+P1430</f>
        <v>0</v>
      </c>
      <c r="S1430" s="412"/>
      <c r="T1430" s="412"/>
      <c r="U1430" s="412"/>
      <c r="V1430" s="419" t="s">
        <v>0</v>
      </c>
      <c r="W1430" s="617" t="str">
        <f>+IF(J1430&lt;0,"ng","")</f>
        <v/>
      </c>
    </row>
    <row r="1431" spans="1:23" s="75" customFormat="1" ht="24" hidden="1" customHeight="1">
      <c r="A1431" s="372" t="s">
        <v>5458</v>
      </c>
      <c r="B1431" s="421" t="s">
        <v>0</v>
      </c>
      <c r="C1431" s="421" t="s">
        <v>1249</v>
      </c>
      <c r="D1431" s="421" t="s">
        <v>0</v>
      </c>
      <c r="E1431" s="422" t="s">
        <v>6</v>
      </c>
      <c r="F1431" s="416">
        <f t="shared" si="1868"/>
        <v>1236</v>
      </c>
      <c r="G1431" s="416">
        <f>[5]내역서!F1431</f>
        <v>1236</v>
      </c>
      <c r="H1431" s="717">
        <v>1236</v>
      </c>
      <c r="I1431" s="415">
        <f t="shared" si="1869"/>
        <v>0</v>
      </c>
      <c r="J1431" s="416">
        <f>내역서!F1435</f>
        <v>0</v>
      </c>
      <c r="K1431" s="416">
        <v>307.5</v>
      </c>
      <c r="L1431" s="417">
        <f t="shared" si="1870"/>
        <v>0</v>
      </c>
      <c r="M1431" s="416">
        <v>3132.8</v>
      </c>
      <c r="N1431" s="417">
        <f t="shared" si="1871"/>
        <v>0</v>
      </c>
      <c r="O1431" s="416">
        <v>0</v>
      </c>
      <c r="P1431" s="417">
        <f t="shared" si="1872"/>
        <v>0</v>
      </c>
      <c r="Q1431" s="417">
        <f t="shared" si="1873"/>
        <v>3440.3</v>
      </c>
      <c r="R1431" s="417">
        <f t="shared" si="1882"/>
        <v>0</v>
      </c>
      <c r="S1431" s="417">
        <f t="shared" ref="S1431" si="1886">J1431-J1430</f>
        <v>0</v>
      </c>
      <c r="T1431" s="417">
        <f t="shared" ref="T1431:U1431" si="1887">Q1431-Q1430</f>
        <v>0</v>
      </c>
      <c r="U1431" s="417">
        <f t="shared" si="1887"/>
        <v>0</v>
      </c>
      <c r="V1431" s="422"/>
      <c r="W1431" s="619" t="str">
        <f t="shared" si="1885"/>
        <v/>
      </c>
    </row>
    <row r="1432" spans="1:23" s="371" customFormat="1" ht="24" hidden="1" customHeight="1">
      <c r="A1432" s="366" t="s">
        <v>5597</v>
      </c>
      <c r="B1432" s="436" t="s">
        <v>2982</v>
      </c>
      <c r="C1432" s="436" t="s">
        <v>2983</v>
      </c>
      <c r="D1432" s="436" t="s">
        <v>0</v>
      </c>
      <c r="E1432" s="437" t="s">
        <v>0</v>
      </c>
      <c r="F1432" s="438">
        <v>0</v>
      </c>
      <c r="G1432" s="438">
        <f>[5]내역서!F1432</f>
        <v>0</v>
      </c>
      <c r="H1432" s="438">
        <v>0</v>
      </c>
      <c r="I1432" s="438"/>
      <c r="J1432" s="438">
        <f>내역서!F1436</f>
        <v>0</v>
      </c>
      <c r="K1432" s="439">
        <v>0</v>
      </c>
      <c r="L1432" s="438">
        <f>SUMIF($A$1434:$A$1461,$A1434,L$1434:L$1461)</f>
        <v>0</v>
      </c>
      <c r="M1432" s="439">
        <v>0</v>
      </c>
      <c r="N1432" s="438">
        <f>SUMIF($A$1434:$A$1461,$A1434,N$1434:N$1461)</f>
        <v>0</v>
      </c>
      <c r="O1432" s="439">
        <v>0</v>
      </c>
      <c r="P1432" s="438">
        <f>SUMIF($A$1434:$A$1461,$A1434,P$1434:P$1461)</f>
        <v>0</v>
      </c>
      <c r="Q1432" s="440">
        <v>0</v>
      </c>
      <c r="R1432" s="438">
        <f>L1432+N1432+P1432</f>
        <v>0</v>
      </c>
      <c r="S1432" s="438"/>
      <c r="T1432" s="438"/>
      <c r="U1432" s="438"/>
      <c r="V1432" s="437" t="s">
        <v>0</v>
      </c>
      <c r="W1432" s="617" t="str">
        <f>+IF(J1432&lt;0,"ng","")</f>
        <v/>
      </c>
    </row>
    <row r="1433" spans="1:23" s="75" customFormat="1" ht="24" hidden="1" customHeight="1">
      <c r="A1433" s="372" t="s">
        <v>5433</v>
      </c>
      <c r="B1433" s="442" t="s">
        <v>1810</v>
      </c>
      <c r="C1433" s="442" t="s">
        <v>1250</v>
      </c>
      <c r="D1433" s="442" t="s">
        <v>0</v>
      </c>
      <c r="E1433" s="443" t="s">
        <v>0</v>
      </c>
      <c r="F1433" s="444">
        <v>0</v>
      </c>
      <c r="G1433" s="444">
        <f>[5]내역서!F1433</f>
        <v>0</v>
      </c>
      <c r="H1433" s="444">
        <v>0</v>
      </c>
      <c r="I1433" s="444"/>
      <c r="J1433" s="444">
        <f>내역서!F1437</f>
        <v>0</v>
      </c>
      <c r="K1433" s="445">
        <v>0</v>
      </c>
      <c r="L1433" s="444">
        <f>SUMIF($A$1434:$A$1461,$A1435,L$1434:L$1461)</f>
        <v>0</v>
      </c>
      <c r="M1433" s="445">
        <v>0</v>
      </c>
      <c r="N1433" s="444">
        <f>SUMIF($A$1434:$A$1461,$A1435,N$1434:N$1461)</f>
        <v>0</v>
      </c>
      <c r="O1433" s="445">
        <v>0</v>
      </c>
      <c r="P1433" s="444">
        <f>SUMIF($A$1434:$A$1461,$A1435,P$1434:P$1461)</f>
        <v>0</v>
      </c>
      <c r="Q1433" s="446">
        <v>0</v>
      </c>
      <c r="R1433" s="444">
        <f t="shared" ref="R1433" si="1888">L1433+N1433+P1433</f>
        <v>0</v>
      </c>
      <c r="S1433" s="444">
        <f t="shared" ref="S1433" si="1889">J1433-J1432</f>
        <v>0</v>
      </c>
      <c r="T1433" s="444">
        <f t="shared" ref="T1433:U1433" si="1890">Q1433-Q1432</f>
        <v>0</v>
      </c>
      <c r="U1433" s="444">
        <f t="shared" si="1890"/>
        <v>0</v>
      </c>
      <c r="V1433" s="443"/>
      <c r="W1433" s="619" t="str">
        <f t="shared" si="1885"/>
        <v/>
      </c>
    </row>
    <row r="1434" spans="1:23" s="371" customFormat="1" ht="24" hidden="1" customHeight="1">
      <c r="A1434" s="366" t="s">
        <v>2055</v>
      </c>
      <c r="B1434" s="418" t="s">
        <v>0</v>
      </c>
      <c r="C1434" s="418" t="s">
        <v>2985</v>
      </c>
      <c r="D1434" s="418" t="s">
        <v>103</v>
      </c>
      <c r="E1434" s="419" t="s">
        <v>18</v>
      </c>
      <c r="F1434" s="411">
        <f>G1434</f>
        <v>1</v>
      </c>
      <c r="G1434" s="411">
        <f>[5]내역서!F1434</f>
        <v>1</v>
      </c>
      <c r="H1434" s="716">
        <v>1</v>
      </c>
      <c r="I1434" s="410">
        <f>G1434-H1434</f>
        <v>0</v>
      </c>
      <c r="J1434" s="411">
        <f>내역서!F1438</f>
        <v>0</v>
      </c>
      <c r="K1434" s="411">
        <v>7579918.2999999998</v>
      </c>
      <c r="L1434" s="412">
        <f>INT($J1434*K1434)</f>
        <v>0</v>
      </c>
      <c r="M1434" s="411">
        <v>0</v>
      </c>
      <c r="N1434" s="412">
        <f>INT($J1434*M1434)</f>
        <v>0</v>
      </c>
      <c r="O1434" s="411">
        <v>0</v>
      </c>
      <c r="P1434" s="412">
        <f>INT($J1434*O1434)</f>
        <v>0</v>
      </c>
      <c r="Q1434" s="412">
        <f>+K1434+M1434+O1434</f>
        <v>7579918.2999999998</v>
      </c>
      <c r="R1434" s="412">
        <f>L1434+N1434+P1434</f>
        <v>0</v>
      </c>
      <c r="S1434" s="412"/>
      <c r="T1434" s="412"/>
      <c r="U1434" s="412"/>
      <c r="V1434" s="419" t="s">
        <v>0</v>
      </c>
      <c r="W1434" s="617" t="str">
        <f>+IF(J1434&lt;0,"ng","")</f>
        <v/>
      </c>
    </row>
    <row r="1435" spans="1:23" s="75" customFormat="1" ht="24" hidden="1" customHeight="1">
      <c r="A1435" s="372" t="s">
        <v>5503</v>
      </c>
      <c r="B1435" s="421" t="s">
        <v>0</v>
      </c>
      <c r="C1435" s="421" t="s">
        <v>1251</v>
      </c>
      <c r="D1435" s="421" t="s">
        <v>103</v>
      </c>
      <c r="E1435" s="422" t="s">
        <v>18</v>
      </c>
      <c r="F1435" s="416">
        <f t="shared" ref="F1435:F1461" si="1891">G1435</f>
        <v>1</v>
      </c>
      <c r="G1435" s="416">
        <f>[5]내역서!F1435</f>
        <v>1</v>
      </c>
      <c r="H1435" s="717">
        <v>1</v>
      </c>
      <c r="I1435" s="415">
        <f t="shared" ref="I1435:I1461" si="1892">G1435-H1435</f>
        <v>0</v>
      </c>
      <c r="J1435" s="416">
        <f>내역서!F1439</f>
        <v>0</v>
      </c>
      <c r="K1435" s="416">
        <v>7579918.2999999998</v>
      </c>
      <c r="L1435" s="417">
        <f t="shared" ref="L1435:L1461" si="1893">INT($J1435*K1435)</f>
        <v>0</v>
      </c>
      <c r="M1435" s="416">
        <v>0</v>
      </c>
      <c r="N1435" s="417">
        <f t="shared" ref="N1435:N1461" si="1894">INT($J1435*M1435)</f>
        <v>0</v>
      </c>
      <c r="O1435" s="416">
        <v>0</v>
      </c>
      <c r="P1435" s="417">
        <f t="shared" ref="P1435:P1461" si="1895">INT($J1435*O1435)</f>
        <v>0</v>
      </c>
      <c r="Q1435" s="417">
        <f t="shared" ref="Q1435:Q1461" si="1896">+K1435+M1435+O1435</f>
        <v>7579918.2999999998</v>
      </c>
      <c r="R1435" s="417">
        <f t="shared" si="1882"/>
        <v>0</v>
      </c>
      <c r="S1435" s="417">
        <f t="shared" ref="S1435" si="1897">J1435-J1434</f>
        <v>0</v>
      </c>
      <c r="T1435" s="417">
        <f t="shared" ref="T1435:U1435" si="1898">Q1435-Q1434</f>
        <v>0</v>
      </c>
      <c r="U1435" s="417">
        <f t="shared" si="1898"/>
        <v>0</v>
      </c>
      <c r="V1435" s="422"/>
      <c r="W1435" s="619" t="str">
        <f t="shared" si="1885"/>
        <v/>
      </c>
    </row>
    <row r="1436" spans="1:23" s="371" customFormat="1" ht="24" hidden="1" customHeight="1">
      <c r="A1436" s="366" t="s">
        <v>5477</v>
      </c>
      <c r="B1436" s="418" t="s">
        <v>0</v>
      </c>
      <c r="C1436" s="418" t="s">
        <v>2986</v>
      </c>
      <c r="D1436" s="418" t="s">
        <v>104</v>
      </c>
      <c r="E1436" s="419" t="s">
        <v>18</v>
      </c>
      <c r="F1436" s="411">
        <f>G1436</f>
        <v>2</v>
      </c>
      <c r="G1436" s="411">
        <f>[5]내역서!F1436</f>
        <v>2</v>
      </c>
      <c r="H1436" s="716">
        <v>2</v>
      </c>
      <c r="I1436" s="410">
        <f>G1436-H1436</f>
        <v>0</v>
      </c>
      <c r="J1436" s="411">
        <f>내역서!F1440</f>
        <v>0</v>
      </c>
      <c r="K1436" s="411">
        <v>1943904.5</v>
      </c>
      <c r="L1436" s="412">
        <f>INT($J1436*K1436)</f>
        <v>0</v>
      </c>
      <c r="M1436" s="411">
        <v>0</v>
      </c>
      <c r="N1436" s="412">
        <f>INT($J1436*M1436)</f>
        <v>0</v>
      </c>
      <c r="O1436" s="411">
        <v>0</v>
      </c>
      <c r="P1436" s="412">
        <f>INT($J1436*O1436)</f>
        <v>0</v>
      </c>
      <c r="Q1436" s="412">
        <f>+K1436+M1436+O1436</f>
        <v>1943904.5</v>
      </c>
      <c r="R1436" s="412">
        <f>L1436+N1436+P1436</f>
        <v>0</v>
      </c>
      <c r="S1436" s="412"/>
      <c r="T1436" s="412"/>
      <c r="U1436" s="412"/>
      <c r="V1436" s="419" t="s">
        <v>0</v>
      </c>
      <c r="W1436" s="617" t="str">
        <f>+IF(J1436&lt;0,"ng","")</f>
        <v/>
      </c>
    </row>
    <row r="1437" spans="1:23" s="75" customFormat="1" ht="24" hidden="1" customHeight="1">
      <c r="A1437" s="372" t="s">
        <v>2072</v>
      </c>
      <c r="B1437" s="421" t="s">
        <v>0</v>
      </c>
      <c r="C1437" s="421" t="s">
        <v>1252</v>
      </c>
      <c r="D1437" s="421" t="s">
        <v>104</v>
      </c>
      <c r="E1437" s="422" t="s">
        <v>18</v>
      </c>
      <c r="F1437" s="416">
        <f t="shared" si="1891"/>
        <v>2</v>
      </c>
      <c r="G1437" s="416">
        <f>[5]내역서!F1437</f>
        <v>2</v>
      </c>
      <c r="H1437" s="717">
        <v>2</v>
      </c>
      <c r="I1437" s="415">
        <f t="shared" si="1892"/>
        <v>0</v>
      </c>
      <c r="J1437" s="416">
        <f>내역서!F1441</f>
        <v>0</v>
      </c>
      <c r="K1437" s="416">
        <v>1943904.5</v>
      </c>
      <c r="L1437" s="417">
        <f t="shared" si="1893"/>
        <v>0</v>
      </c>
      <c r="M1437" s="416">
        <v>0</v>
      </c>
      <c r="N1437" s="417">
        <f t="shared" si="1894"/>
        <v>0</v>
      </c>
      <c r="O1437" s="416">
        <v>0</v>
      </c>
      <c r="P1437" s="417">
        <f t="shared" si="1895"/>
        <v>0</v>
      </c>
      <c r="Q1437" s="417">
        <f t="shared" si="1896"/>
        <v>1943904.5</v>
      </c>
      <c r="R1437" s="417">
        <f t="shared" si="1882"/>
        <v>0</v>
      </c>
      <c r="S1437" s="417">
        <f t="shared" ref="S1437" si="1899">J1437-J1436</f>
        <v>0</v>
      </c>
      <c r="T1437" s="417">
        <f t="shared" ref="T1437:U1437" si="1900">Q1437-Q1436</f>
        <v>0</v>
      </c>
      <c r="U1437" s="417">
        <f t="shared" si="1900"/>
        <v>0</v>
      </c>
      <c r="V1437" s="422"/>
      <c r="W1437" s="619" t="str">
        <f t="shared" si="1885"/>
        <v/>
      </c>
    </row>
    <row r="1438" spans="1:23" s="371" customFormat="1" ht="24" hidden="1" customHeight="1">
      <c r="A1438" s="366" t="s">
        <v>5507</v>
      </c>
      <c r="B1438" s="418" t="s">
        <v>0</v>
      </c>
      <c r="C1438" s="418" t="s">
        <v>2987</v>
      </c>
      <c r="D1438" s="418" t="s">
        <v>105</v>
      </c>
      <c r="E1438" s="419" t="s">
        <v>18</v>
      </c>
      <c r="F1438" s="411">
        <f>G1438</f>
        <v>7</v>
      </c>
      <c r="G1438" s="411">
        <f>[5]내역서!F1438</f>
        <v>7</v>
      </c>
      <c r="H1438" s="716">
        <v>7</v>
      </c>
      <c r="I1438" s="410">
        <f>G1438-H1438</f>
        <v>0</v>
      </c>
      <c r="J1438" s="411">
        <f>내역서!F1442</f>
        <v>0</v>
      </c>
      <c r="K1438" s="411">
        <v>323092.90000000002</v>
      </c>
      <c r="L1438" s="412">
        <f>INT($J1438*K1438)</f>
        <v>0</v>
      </c>
      <c r="M1438" s="411">
        <v>158457.60000000001</v>
      </c>
      <c r="N1438" s="412">
        <f>INT($J1438*M1438)</f>
        <v>0</v>
      </c>
      <c r="O1438" s="411">
        <v>0</v>
      </c>
      <c r="P1438" s="412">
        <f>INT($J1438*O1438)</f>
        <v>0</v>
      </c>
      <c r="Q1438" s="412">
        <f>+K1438+M1438+O1438</f>
        <v>481550.5</v>
      </c>
      <c r="R1438" s="412">
        <f>L1438+N1438+P1438</f>
        <v>0</v>
      </c>
      <c r="S1438" s="412"/>
      <c r="T1438" s="412"/>
      <c r="U1438" s="412"/>
      <c r="V1438" s="419" t="s">
        <v>0</v>
      </c>
      <c r="W1438" s="617" t="str">
        <f>+IF(J1438&lt;0,"ng","")</f>
        <v/>
      </c>
    </row>
    <row r="1439" spans="1:23" s="75" customFormat="1" ht="24" hidden="1" customHeight="1">
      <c r="A1439" s="372" t="s">
        <v>2072</v>
      </c>
      <c r="B1439" s="421" t="s">
        <v>0</v>
      </c>
      <c r="C1439" s="421" t="s">
        <v>1253</v>
      </c>
      <c r="D1439" s="421" t="s">
        <v>105</v>
      </c>
      <c r="E1439" s="422" t="s">
        <v>18</v>
      </c>
      <c r="F1439" s="416">
        <f t="shared" si="1891"/>
        <v>7</v>
      </c>
      <c r="G1439" s="416">
        <f>[5]내역서!F1439</f>
        <v>7</v>
      </c>
      <c r="H1439" s="717">
        <v>7</v>
      </c>
      <c r="I1439" s="415">
        <f t="shared" si="1892"/>
        <v>0</v>
      </c>
      <c r="J1439" s="416">
        <f>내역서!F1443</f>
        <v>0</v>
      </c>
      <c r="K1439" s="416">
        <v>323092.90000000002</v>
      </c>
      <c r="L1439" s="417">
        <f t="shared" si="1893"/>
        <v>0</v>
      </c>
      <c r="M1439" s="416">
        <v>158457.60000000001</v>
      </c>
      <c r="N1439" s="417">
        <f t="shared" si="1894"/>
        <v>0</v>
      </c>
      <c r="O1439" s="416">
        <v>0</v>
      </c>
      <c r="P1439" s="417">
        <f t="shared" si="1895"/>
        <v>0</v>
      </c>
      <c r="Q1439" s="417">
        <f t="shared" si="1896"/>
        <v>481550.5</v>
      </c>
      <c r="R1439" s="417">
        <f t="shared" si="1882"/>
        <v>0</v>
      </c>
      <c r="S1439" s="417">
        <f t="shared" ref="S1439" si="1901">J1439-J1438</f>
        <v>0</v>
      </c>
      <c r="T1439" s="417">
        <f t="shared" ref="T1439:U1439" si="1902">Q1439-Q1438</f>
        <v>0</v>
      </c>
      <c r="U1439" s="417">
        <f t="shared" si="1902"/>
        <v>0</v>
      </c>
      <c r="V1439" s="422"/>
      <c r="W1439" s="619" t="str">
        <f t="shared" si="1885"/>
        <v/>
      </c>
    </row>
    <row r="1440" spans="1:23" s="371" customFormat="1" ht="24" hidden="1" customHeight="1">
      <c r="A1440" s="366" t="s">
        <v>5906</v>
      </c>
      <c r="B1440" s="418" t="s">
        <v>0</v>
      </c>
      <c r="C1440" s="418" t="s">
        <v>2988</v>
      </c>
      <c r="D1440" s="418" t="s">
        <v>106</v>
      </c>
      <c r="E1440" s="419" t="s">
        <v>18</v>
      </c>
      <c r="F1440" s="411">
        <f>G1440</f>
        <v>5</v>
      </c>
      <c r="G1440" s="411">
        <f>[5]내역서!F1440</f>
        <v>5</v>
      </c>
      <c r="H1440" s="716">
        <v>5</v>
      </c>
      <c r="I1440" s="410">
        <f>G1440-H1440</f>
        <v>0</v>
      </c>
      <c r="J1440" s="411">
        <f>내역서!F1444</f>
        <v>0</v>
      </c>
      <c r="K1440" s="411">
        <v>168185.4</v>
      </c>
      <c r="L1440" s="412">
        <f>INT($J1440*K1440)</f>
        <v>0</v>
      </c>
      <c r="M1440" s="411">
        <v>83008.800000000003</v>
      </c>
      <c r="N1440" s="412">
        <f>INT($J1440*M1440)</f>
        <v>0</v>
      </c>
      <c r="O1440" s="411">
        <v>0</v>
      </c>
      <c r="P1440" s="412">
        <f>INT($J1440*O1440)</f>
        <v>0</v>
      </c>
      <c r="Q1440" s="412">
        <f>+K1440+M1440+O1440</f>
        <v>251194.2</v>
      </c>
      <c r="R1440" s="412">
        <f>L1440+N1440+P1440</f>
        <v>0</v>
      </c>
      <c r="S1440" s="412"/>
      <c r="T1440" s="412"/>
      <c r="U1440" s="412"/>
      <c r="V1440" s="419" t="s">
        <v>0</v>
      </c>
      <c r="W1440" s="617" t="str">
        <f>+IF(J1440&lt;0,"ng","")</f>
        <v/>
      </c>
    </row>
    <row r="1441" spans="1:23" s="75" customFormat="1" ht="24" hidden="1" customHeight="1">
      <c r="A1441" s="372" t="s">
        <v>5877</v>
      </c>
      <c r="B1441" s="421" t="s">
        <v>0</v>
      </c>
      <c r="C1441" s="421" t="s">
        <v>1254</v>
      </c>
      <c r="D1441" s="421" t="s">
        <v>106</v>
      </c>
      <c r="E1441" s="422" t="s">
        <v>18</v>
      </c>
      <c r="F1441" s="416">
        <f t="shared" si="1891"/>
        <v>5</v>
      </c>
      <c r="G1441" s="416">
        <f>[5]내역서!F1441</f>
        <v>5</v>
      </c>
      <c r="H1441" s="717">
        <v>5</v>
      </c>
      <c r="I1441" s="415">
        <f t="shared" si="1892"/>
        <v>0</v>
      </c>
      <c r="J1441" s="416">
        <f>내역서!F1445</f>
        <v>0</v>
      </c>
      <c r="K1441" s="416">
        <v>168185.4</v>
      </c>
      <c r="L1441" s="417">
        <f t="shared" si="1893"/>
        <v>0</v>
      </c>
      <c r="M1441" s="416">
        <v>83008.800000000003</v>
      </c>
      <c r="N1441" s="417">
        <f t="shared" si="1894"/>
        <v>0</v>
      </c>
      <c r="O1441" s="416">
        <v>0</v>
      </c>
      <c r="P1441" s="417">
        <f t="shared" si="1895"/>
        <v>0</v>
      </c>
      <c r="Q1441" s="417">
        <f t="shared" si="1896"/>
        <v>251194.2</v>
      </c>
      <c r="R1441" s="417">
        <f t="shared" si="1882"/>
        <v>0</v>
      </c>
      <c r="S1441" s="417">
        <f t="shared" ref="S1441" si="1903">J1441-J1440</f>
        <v>0</v>
      </c>
      <c r="T1441" s="417">
        <f t="shared" ref="T1441:U1441" si="1904">Q1441-Q1440</f>
        <v>0</v>
      </c>
      <c r="U1441" s="417">
        <f t="shared" si="1904"/>
        <v>0</v>
      </c>
      <c r="V1441" s="422"/>
      <c r="W1441" s="619" t="str">
        <f t="shared" si="1885"/>
        <v/>
      </c>
    </row>
    <row r="1442" spans="1:23" s="371" customFormat="1" ht="24" hidden="1" customHeight="1">
      <c r="A1442" s="366" t="s">
        <v>5492</v>
      </c>
      <c r="B1442" s="418" t="s">
        <v>0</v>
      </c>
      <c r="C1442" s="418" t="s">
        <v>2989</v>
      </c>
      <c r="D1442" s="418" t="s">
        <v>2990</v>
      </c>
      <c r="E1442" s="419" t="s">
        <v>2194</v>
      </c>
      <c r="F1442" s="411">
        <f>G1442</f>
        <v>1</v>
      </c>
      <c r="G1442" s="411">
        <f>[5]내역서!F1442</f>
        <v>1</v>
      </c>
      <c r="H1442" s="716">
        <v>1</v>
      </c>
      <c r="I1442" s="410">
        <f>G1442-H1442</f>
        <v>0</v>
      </c>
      <c r="J1442" s="411">
        <f>내역서!F1446</f>
        <v>0</v>
      </c>
      <c r="K1442" s="411">
        <v>234780.3</v>
      </c>
      <c r="L1442" s="412">
        <f>INT($J1442*K1442)</f>
        <v>0</v>
      </c>
      <c r="M1442" s="411">
        <v>0</v>
      </c>
      <c r="N1442" s="412">
        <f>INT($J1442*M1442)</f>
        <v>0</v>
      </c>
      <c r="O1442" s="411">
        <v>0</v>
      </c>
      <c r="P1442" s="412">
        <f>INT($J1442*O1442)</f>
        <v>0</v>
      </c>
      <c r="Q1442" s="412">
        <f>+K1442+M1442+O1442</f>
        <v>234780.3</v>
      </c>
      <c r="R1442" s="412">
        <f>L1442+N1442+P1442</f>
        <v>0</v>
      </c>
      <c r="S1442" s="412"/>
      <c r="T1442" s="412"/>
      <c r="U1442" s="412"/>
      <c r="V1442" s="419" t="s">
        <v>0</v>
      </c>
      <c r="W1442" s="617" t="str">
        <f>+IF(J1442&lt;0,"ng","")</f>
        <v/>
      </c>
    </row>
    <row r="1443" spans="1:23" s="75" customFormat="1" ht="24" hidden="1" customHeight="1">
      <c r="A1443" s="372" t="s">
        <v>5877</v>
      </c>
      <c r="B1443" s="421" t="s">
        <v>0</v>
      </c>
      <c r="C1443" s="421" t="s">
        <v>1255</v>
      </c>
      <c r="D1443" s="421" t="s">
        <v>1256</v>
      </c>
      <c r="E1443" s="422" t="s">
        <v>738</v>
      </c>
      <c r="F1443" s="416">
        <f t="shared" si="1891"/>
        <v>1</v>
      </c>
      <c r="G1443" s="416">
        <f>[5]내역서!F1443</f>
        <v>1</v>
      </c>
      <c r="H1443" s="717">
        <v>1</v>
      </c>
      <c r="I1443" s="415">
        <f t="shared" si="1892"/>
        <v>0</v>
      </c>
      <c r="J1443" s="416">
        <f>내역서!F1447</f>
        <v>0</v>
      </c>
      <c r="K1443" s="416">
        <v>234780.3</v>
      </c>
      <c r="L1443" s="417">
        <f t="shared" si="1893"/>
        <v>0</v>
      </c>
      <c r="M1443" s="416">
        <v>0</v>
      </c>
      <c r="N1443" s="417">
        <f t="shared" si="1894"/>
        <v>0</v>
      </c>
      <c r="O1443" s="416">
        <v>0</v>
      </c>
      <c r="P1443" s="417">
        <f t="shared" si="1895"/>
        <v>0</v>
      </c>
      <c r="Q1443" s="417">
        <f t="shared" si="1896"/>
        <v>234780.3</v>
      </c>
      <c r="R1443" s="417">
        <f t="shared" si="1882"/>
        <v>0</v>
      </c>
      <c r="S1443" s="417">
        <f t="shared" ref="S1443" si="1905">J1443-J1442</f>
        <v>0</v>
      </c>
      <c r="T1443" s="417">
        <f t="shared" ref="T1443:U1443" si="1906">Q1443-Q1442</f>
        <v>0</v>
      </c>
      <c r="U1443" s="417">
        <f t="shared" si="1906"/>
        <v>0</v>
      </c>
      <c r="V1443" s="422"/>
      <c r="W1443" s="619" t="str">
        <f t="shared" si="1885"/>
        <v/>
      </c>
    </row>
    <row r="1444" spans="1:23" s="371" customFormat="1" ht="24" hidden="1" customHeight="1">
      <c r="A1444" s="366" t="s">
        <v>2055</v>
      </c>
      <c r="B1444" s="418" t="s">
        <v>0</v>
      </c>
      <c r="C1444" s="418" t="s">
        <v>2991</v>
      </c>
      <c r="D1444" s="418" t="s">
        <v>2992</v>
      </c>
      <c r="E1444" s="419" t="s">
        <v>2194</v>
      </c>
      <c r="F1444" s="411">
        <f>G1444</f>
        <v>1</v>
      </c>
      <c r="G1444" s="411">
        <f>[5]내역서!F1444</f>
        <v>1</v>
      </c>
      <c r="H1444" s="716">
        <v>1</v>
      </c>
      <c r="I1444" s="410">
        <f>G1444-H1444</f>
        <v>0</v>
      </c>
      <c r="J1444" s="411">
        <f>내역서!F1448</f>
        <v>0</v>
      </c>
      <c r="K1444" s="411">
        <v>129203.2</v>
      </c>
      <c r="L1444" s="412">
        <f>INT($J1444*K1444)</f>
        <v>0</v>
      </c>
      <c r="M1444" s="411">
        <v>0</v>
      </c>
      <c r="N1444" s="412">
        <f>INT($J1444*M1444)</f>
        <v>0</v>
      </c>
      <c r="O1444" s="411">
        <v>0</v>
      </c>
      <c r="P1444" s="412">
        <f>INT($J1444*O1444)</f>
        <v>0</v>
      </c>
      <c r="Q1444" s="412">
        <f>+K1444+M1444+O1444</f>
        <v>129203.2</v>
      </c>
      <c r="R1444" s="412">
        <f>L1444+N1444+P1444</f>
        <v>0</v>
      </c>
      <c r="S1444" s="412"/>
      <c r="T1444" s="412"/>
      <c r="U1444" s="412"/>
      <c r="V1444" s="419" t="s">
        <v>0</v>
      </c>
      <c r="W1444" s="617" t="str">
        <f>+IF(J1444&lt;0,"ng","")</f>
        <v/>
      </c>
    </row>
    <row r="1445" spans="1:23" s="75" customFormat="1" ht="24" hidden="1" customHeight="1">
      <c r="A1445" s="372" t="s">
        <v>5444</v>
      </c>
      <c r="B1445" s="421" t="s">
        <v>0</v>
      </c>
      <c r="C1445" s="421" t="s">
        <v>1257</v>
      </c>
      <c r="D1445" s="421" t="s">
        <v>1258</v>
      </c>
      <c r="E1445" s="422" t="s">
        <v>738</v>
      </c>
      <c r="F1445" s="416">
        <f t="shared" si="1891"/>
        <v>1</v>
      </c>
      <c r="G1445" s="416">
        <f>[5]내역서!F1445</f>
        <v>1</v>
      </c>
      <c r="H1445" s="717">
        <v>1</v>
      </c>
      <c r="I1445" s="415">
        <f t="shared" si="1892"/>
        <v>0</v>
      </c>
      <c r="J1445" s="416">
        <f>내역서!F1449</f>
        <v>0</v>
      </c>
      <c r="K1445" s="416">
        <v>129203.2</v>
      </c>
      <c r="L1445" s="417">
        <f t="shared" si="1893"/>
        <v>0</v>
      </c>
      <c r="M1445" s="416">
        <v>0</v>
      </c>
      <c r="N1445" s="417">
        <f t="shared" si="1894"/>
        <v>0</v>
      </c>
      <c r="O1445" s="416">
        <v>0</v>
      </c>
      <c r="P1445" s="417">
        <f t="shared" si="1895"/>
        <v>0</v>
      </c>
      <c r="Q1445" s="417">
        <f t="shared" si="1896"/>
        <v>129203.2</v>
      </c>
      <c r="R1445" s="417">
        <f t="shared" si="1882"/>
        <v>0</v>
      </c>
      <c r="S1445" s="417">
        <f t="shared" ref="S1445" si="1907">J1445-J1444</f>
        <v>0</v>
      </c>
      <c r="T1445" s="417">
        <f t="shared" ref="T1445:U1445" si="1908">Q1445-Q1444</f>
        <v>0</v>
      </c>
      <c r="U1445" s="417">
        <f t="shared" si="1908"/>
        <v>0</v>
      </c>
      <c r="V1445" s="422"/>
      <c r="W1445" s="619" t="str">
        <f t="shared" si="1885"/>
        <v/>
      </c>
    </row>
    <row r="1446" spans="1:23" s="371" customFormat="1" ht="24" hidden="1" customHeight="1">
      <c r="A1446" s="366" t="s">
        <v>5907</v>
      </c>
      <c r="B1446" s="418" t="s">
        <v>0</v>
      </c>
      <c r="C1446" s="418" t="s">
        <v>2993</v>
      </c>
      <c r="D1446" s="418" t="s">
        <v>107</v>
      </c>
      <c r="E1446" s="419" t="s">
        <v>1860</v>
      </c>
      <c r="F1446" s="411">
        <f>G1446</f>
        <v>19</v>
      </c>
      <c r="G1446" s="411">
        <f>[5]내역서!F1446</f>
        <v>19</v>
      </c>
      <c r="H1446" s="716">
        <v>19</v>
      </c>
      <c r="I1446" s="410">
        <f>G1446-H1446</f>
        <v>0</v>
      </c>
      <c r="J1446" s="411">
        <f>내역서!F1450</f>
        <v>0</v>
      </c>
      <c r="K1446" s="411">
        <v>47279.6</v>
      </c>
      <c r="L1446" s="412">
        <f>INT($J1446*K1446)</f>
        <v>0</v>
      </c>
      <c r="M1446" s="411">
        <v>14812</v>
      </c>
      <c r="N1446" s="412">
        <f>INT($J1446*M1446)</f>
        <v>0</v>
      </c>
      <c r="O1446" s="411">
        <v>0</v>
      </c>
      <c r="P1446" s="412">
        <f>INT($J1446*O1446)</f>
        <v>0</v>
      </c>
      <c r="Q1446" s="412">
        <f>+K1446+M1446+O1446</f>
        <v>62091.6</v>
      </c>
      <c r="R1446" s="412">
        <f>L1446+N1446+P1446</f>
        <v>0</v>
      </c>
      <c r="S1446" s="412"/>
      <c r="T1446" s="412"/>
      <c r="U1446" s="412"/>
      <c r="V1446" s="419" t="s">
        <v>0</v>
      </c>
      <c r="W1446" s="617" t="str">
        <f>+IF(J1446&lt;0,"ng","")</f>
        <v/>
      </c>
    </row>
    <row r="1447" spans="1:23" s="75" customFormat="1" ht="24" hidden="1" customHeight="1">
      <c r="A1447" s="372" t="s">
        <v>5877</v>
      </c>
      <c r="B1447" s="421" t="s">
        <v>0</v>
      </c>
      <c r="C1447" s="421" t="s">
        <v>1259</v>
      </c>
      <c r="D1447" s="421" t="s">
        <v>107</v>
      </c>
      <c r="E1447" s="422" t="s">
        <v>729</v>
      </c>
      <c r="F1447" s="416">
        <f t="shared" si="1891"/>
        <v>19</v>
      </c>
      <c r="G1447" s="416">
        <f>[5]내역서!F1447</f>
        <v>19</v>
      </c>
      <c r="H1447" s="717">
        <v>19</v>
      </c>
      <c r="I1447" s="415">
        <f t="shared" si="1892"/>
        <v>0</v>
      </c>
      <c r="J1447" s="416">
        <f>내역서!F1451</f>
        <v>0</v>
      </c>
      <c r="K1447" s="416">
        <v>47279.6</v>
      </c>
      <c r="L1447" s="417">
        <f t="shared" si="1893"/>
        <v>0</v>
      </c>
      <c r="M1447" s="416">
        <v>14812</v>
      </c>
      <c r="N1447" s="417">
        <f t="shared" si="1894"/>
        <v>0</v>
      </c>
      <c r="O1447" s="416">
        <v>0</v>
      </c>
      <c r="P1447" s="417">
        <f t="shared" si="1895"/>
        <v>0</v>
      </c>
      <c r="Q1447" s="417">
        <f t="shared" si="1896"/>
        <v>62091.6</v>
      </c>
      <c r="R1447" s="417">
        <f t="shared" si="1882"/>
        <v>0</v>
      </c>
      <c r="S1447" s="417">
        <f t="shared" ref="S1447" si="1909">J1447-J1446</f>
        <v>0</v>
      </c>
      <c r="T1447" s="417">
        <f t="shared" ref="T1447:U1447" si="1910">Q1447-Q1446</f>
        <v>0</v>
      </c>
      <c r="U1447" s="417">
        <f t="shared" si="1910"/>
        <v>0</v>
      </c>
      <c r="V1447" s="422"/>
      <c r="W1447" s="619" t="str">
        <f t="shared" si="1885"/>
        <v/>
      </c>
    </row>
    <row r="1448" spans="1:23" s="371" customFormat="1" ht="24" hidden="1" customHeight="1">
      <c r="A1448" s="366" t="s">
        <v>5887</v>
      </c>
      <c r="B1448" s="418" t="s">
        <v>0</v>
      </c>
      <c r="C1448" s="418" t="s">
        <v>2994</v>
      </c>
      <c r="D1448" s="418" t="s">
        <v>2995</v>
      </c>
      <c r="E1448" s="419" t="s">
        <v>2382</v>
      </c>
      <c r="F1448" s="411">
        <f>G1448</f>
        <v>7</v>
      </c>
      <c r="G1448" s="411">
        <f>[5]내역서!F1448</f>
        <v>7</v>
      </c>
      <c r="H1448" s="716">
        <v>7</v>
      </c>
      <c r="I1448" s="410">
        <f>G1448-H1448</f>
        <v>0</v>
      </c>
      <c r="J1448" s="411">
        <f>내역서!F1452</f>
        <v>0</v>
      </c>
      <c r="K1448" s="411">
        <v>10336.299999999999</v>
      </c>
      <c r="L1448" s="412">
        <f>INT($J1448*K1448)</f>
        <v>0</v>
      </c>
      <c r="M1448" s="411">
        <v>0</v>
      </c>
      <c r="N1448" s="412">
        <f>INT($J1448*M1448)</f>
        <v>0</v>
      </c>
      <c r="O1448" s="411">
        <v>0</v>
      </c>
      <c r="P1448" s="412">
        <f>INT($J1448*O1448)</f>
        <v>0</v>
      </c>
      <c r="Q1448" s="412">
        <f>+K1448+M1448+O1448</f>
        <v>10336.299999999999</v>
      </c>
      <c r="R1448" s="412">
        <f>L1448+N1448+P1448</f>
        <v>0</v>
      </c>
      <c r="S1448" s="412"/>
      <c r="T1448" s="412"/>
      <c r="U1448" s="412"/>
      <c r="V1448" s="419" t="s">
        <v>0</v>
      </c>
      <c r="W1448" s="617" t="str">
        <f>+IF(J1448&lt;0,"ng","")</f>
        <v/>
      </c>
    </row>
    <row r="1449" spans="1:23" s="75" customFormat="1" ht="24" hidden="1" customHeight="1">
      <c r="A1449" s="372" t="s">
        <v>5877</v>
      </c>
      <c r="B1449" s="421" t="s">
        <v>0</v>
      </c>
      <c r="C1449" s="421" t="s">
        <v>1260</v>
      </c>
      <c r="D1449" s="421" t="s">
        <v>1261</v>
      </c>
      <c r="E1449" s="422" t="s">
        <v>859</v>
      </c>
      <c r="F1449" s="416">
        <f t="shared" si="1891"/>
        <v>7</v>
      </c>
      <c r="G1449" s="416">
        <f>[5]내역서!F1449</f>
        <v>7</v>
      </c>
      <c r="H1449" s="717">
        <v>7</v>
      </c>
      <c r="I1449" s="415">
        <f t="shared" si="1892"/>
        <v>0</v>
      </c>
      <c r="J1449" s="416">
        <f>내역서!F1453</f>
        <v>0</v>
      </c>
      <c r="K1449" s="416">
        <v>10336.299999999999</v>
      </c>
      <c r="L1449" s="417">
        <f t="shared" si="1893"/>
        <v>0</v>
      </c>
      <c r="M1449" s="416">
        <v>0</v>
      </c>
      <c r="N1449" s="417">
        <f t="shared" si="1894"/>
        <v>0</v>
      </c>
      <c r="O1449" s="416">
        <v>0</v>
      </c>
      <c r="P1449" s="417">
        <f t="shared" si="1895"/>
        <v>0</v>
      </c>
      <c r="Q1449" s="417">
        <f t="shared" si="1896"/>
        <v>10336.299999999999</v>
      </c>
      <c r="R1449" s="417">
        <f t="shared" si="1882"/>
        <v>0</v>
      </c>
      <c r="S1449" s="417">
        <f t="shared" ref="S1449" si="1911">J1449-J1448</f>
        <v>0</v>
      </c>
      <c r="T1449" s="417">
        <f t="shared" ref="T1449:U1449" si="1912">Q1449-Q1448</f>
        <v>0</v>
      </c>
      <c r="U1449" s="417">
        <f t="shared" si="1912"/>
        <v>0</v>
      </c>
      <c r="V1449" s="422"/>
      <c r="W1449" s="619" t="str">
        <f t="shared" si="1885"/>
        <v/>
      </c>
    </row>
    <row r="1450" spans="1:23" s="371" customFormat="1" ht="24" hidden="1" customHeight="1">
      <c r="A1450" s="366" t="s">
        <v>5457</v>
      </c>
      <c r="B1450" s="418" t="s">
        <v>0</v>
      </c>
      <c r="C1450" s="418" t="s">
        <v>2994</v>
      </c>
      <c r="D1450" s="418" t="s">
        <v>2996</v>
      </c>
      <c r="E1450" s="419" t="s">
        <v>2382</v>
      </c>
      <c r="F1450" s="411">
        <f>G1450</f>
        <v>12</v>
      </c>
      <c r="G1450" s="411">
        <f>[5]내역서!F1450</f>
        <v>12</v>
      </c>
      <c r="H1450" s="716">
        <v>12</v>
      </c>
      <c r="I1450" s="410">
        <f>G1450-H1450</f>
        <v>0</v>
      </c>
      <c r="J1450" s="411">
        <f>내역서!F1454</f>
        <v>0</v>
      </c>
      <c r="K1450" s="411">
        <v>12920.4</v>
      </c>
      <c r="L1450" s="412">
        <f>INT($J1450*K1450)</f>
        <v>0</v>
      </c>
      <c r="M1450" s="411">
        <v>0</v>
      </c>
      <c r="N1450" s="412">
        <f>INT($J1450*M1450)</f>
        <v>0</v>
      </c>
      <c r="O1450" s="411">
        <v>0</v>
      </c>
      <c r="P1450" s="412">
        <f>INT($J1450*O1450)</f>
        <v>0</v>
      </c>
      <c r="Q1450" s="412">
        <f>+K1450+M1450+O1450</f>
        <v>12920.4</v>
      </c>
      <c r="R1450" s="412">
        <f>L1450+N1450+P1450</f>
        <v>0</v>
      </c>
      <c r="S1450" s="412"/>
      <c r="T1450" s="412"/>
      <c r="U1450" s="412"/>
      <c r="V1450" s="419" t="s">
        <v>0</v>
      </c>
      <c r="W1450" s="617" t="str">
        <f>+IF(J1450&lt;0,"ng","")</f>
        <v/>
      </c>
    </row>
    <row r="1451" spans="1:23" s="75" customFormat="1" ht="24" hidden="1" customHeight="1">
      <c r="A1451" s="372" t="s">
        <v>5877</v>
      </c>
      <c r="B1451" s="421" t="s">
        <v>0</v>
      </c>
      <c r="C1451" s="421" t="s">
        <v>1260</v>
      </c>
      <c r="D1451" s="421" t="s">
        <v>1262</v>
      </c>
      <c r="E1451" s="422" t="s">
        <v>859</v>
      </c>
      <c r="F1451" s="416">
        <f t="shared" si="1891"/>
        <v>12</v>
      </c>
      <c r="G1451" s="416">
        <f>[5]내역서!F1451</f>
        <v>12</v>
      </c>
      <c r="H1451" s="717">
        <v>12</v>
      </c>
      <c r="I1451" s="415">
        <f t="shared" si="1892"/>
        <v>0</v>
      </c>
      <c r="J1451" s="416">
        <f>내역서!F1455</f>
        <v>0</v>
      </c>
      <c r="K1451" s="416">
        <v>12920.4</v>
      </c>
      <c r="L1451" s="417">
        <f t="shared" si="1893"/>
        <v>0</v>
      </c>
      <c r="M1451" s="416">
        <v>0</v>
      </c>
      <c r="N1451" s="417">
        <f t="shared" si="1894"/>
        <v>0</v>
      </c>
      <c r="O1451" s="416">
        <v>0</v>
      </c>
      <c r="P1451" s="417">
        <f t="shared" si="1895"/>
        <v>0</v>
      </c>
      <c r="Q1451" s="417">
        <f t="shared" si="1896"/>
        <v>12920.4</v>
      </c>
      <c r="R1451" s="417">
        <f t="shared" si="1882"/>
        <v>0</v>
      </c>
      <c r="S1451" s="417">
        <f t="shared" ref="S1451" si="1913">J1451-J1450</f>
        <v>0</v>
      </c>
      <c r="T1451" s="417">
        <f t="shared" ref="T1451:U1451" si="1914">Q1451-Q1450</f>
        <v>0</v>
      </c>
      <c r="U1451" s="417">
        <f t="shared" si="1914"/>
        <v>0</v>
      </c>
      <c r="V1451" s="422"/>
      <c r="W1451" s="619" t="str">
        <f t="shared" si="1885"/>
        <v/>
      </c>
    </row>
    <row r="1452" spans="1:23" s="371" customFormat="1" ht="24" hidden="1" customHeight="1">
      <c r="A1452" s="366" t="s">
        <v>5887</v>
      </c>
      <c r="B1452" s="418" t="s">
        <v>0</v>
      </c>
      <c r="C1452" s="418" t="s">
        <v>2997</v>
      </c>
      <c r="D1452" s="418" t="s">
        <v>2998</v>
      </c>
      <c r="E1452" s="419" t="s">
        <v>1860</v>
      </c>
      <c r="F1452" s="411">
        <f>G1452</f>
        <v>19</v>
      </c>
      <c r="G1452" s="411">
        <f>[5]내역서!F1452</f>
        <v>19</v>
      </c>
      <c r="H1452" s="716">
        <v>19</v>
      </c>
      <c r="I1452" s="410">
        <f>G1452-H1452</f>
        <v>0</v>
      </c>
      <c r="J1452" s="411">
        <f>내역서!F1456</f>
        <v>0</v>
      </c>
      <c r="K1452" s="411">
        <v>422.6</v>
      </c>
      <c r="L1452" s="412">
        <f>INT($J1452*K1452)</f>
        <v>0</v>
      </c>
      <c r="M1452" s="411">
        <v>4308</v>
      </c>
      <c r="N1452" s="412">
        <f>INT($J1452*M1452)</f>
        <v>0</v>
      </c>
      <c r="O1452" s="411">
        <v>0</v>
      </c>
      <c r="P1452" s="412">
        <f>INT($J1452*O1452)</f>
        <v>0</v>
      </c>
      <c r="Q1452" s="412">
        <f>+K1452+M1452+O1452</f>
        <v>4730.6000000000004</v>
      </c>
      <c r="R1452" s="412">
        <f>L1452+N1452+P1452</f>
        <v>0</v>
      </c>
      <c r="S1452" s="412"/>
      <c r="T1452" s="412"/>
      <c r="U1452" s="412"/>
      <c r="V1452" s="419" t="s">
        <v>0</v>
      </c>
      <c r="W1452" s="617" t="str">
        <f>+IF(J1452&lt;0,"ng","")</f>
        <v/>
      </c>
    </row>
    <row r="1453" spans="1:23" s="75" customFormat="1" ht="24" hidden="1" customHeight="1">
      <c r="A1453" s="372" t="s">
        <v>4298</v>
      </c>
      <c r="B1453" s="421" t="s">
        <v>0</v>
      </c>
      <c r="C1453" s="421" t="s">
        <v>1263</v>
      </c>
      <c r="D1453" s="421" t="s">
        <v>1264</v>
      </c>
      <c r="E1453" s="422" t="s">
        <v>729</v>
      </c>
      <c r="F1453" s="416">
        <f t="shared" si="1891"/>
        <v>19</v>
      </c>
      <c r="G1453" s="416">
        <f>[5]내역서!F1453</f>
        <v>19</v>
      </c>
      <c r="H1453" s="717">
        <v>19</v>
      </c>
      <c r="I1453" s="415">
        <f t="shared" si="1892"/>
        <v>0</v>
      </c>
      <c r="J1453" s="416">
        <f>내역서!F1457</f>
        <v>0</v>
      </c>
      <c r="K1453" s="416">
        <v>422.6</v>
      </c>
      <c r="L1453" s="417">
        <f t="shared" si="1893"/>
        <v>0</v>
      </c>
      <c r="M1453" s="416">
        <v>4308</v>
      </c>
      <c r="N1453" s="417">
        <f t="shared" si="1894"/>
        <v>0</v>
      </c>
      <c r="O1453" s="416">
        <v>0</v>
      </c>
      <c r="P1453" s="417">
        <f t="shared" si="1895"/>
        <v>0</v>
      </c>
      <c r="Q1453" s="417">
        <f t="shared" si="1896"/>
        <v>4730.6000000000004</v>
      </c>
      <c r="R1453" s="417">
        <f t="shared" si="1882"/>
        <v>0</v>
      </c>
      <c r="S1453" s="417">
        <f t="shared" ref="S1453" si="1915">J1453-J1452</f>
        <v>0</v>
      </c>
      <c r="T1453" s="417">
        <f t="shared" ref="T1453:U1453" si="1916">Q1453-Q1452</f>
        <v>0</v>
      </c>
      <c r="U1453" s="417">
        <f t="shared" si="1916"/>
        <v>0</v>
      </c>
      <c r="V1453" s="422"/>
      <c r="W1453" s="619" t="str">
        <f t="shared" si="1885"/>
        <v/>
      </c>
    </row>
    <row r="1454" spans="1:23" s="371" customFormat="1" ht="24" hidden="1" customHeight="1">
      <c r="A1454" s="366" t="s">
        <v>5507</v>
      </c>
      <c r="B1454" s="418" t="s">
        <v>0</v>
      </c>
      <c r="C1454" s="418" t="s">
        <v>2999</v>
      </c>
      <c r="D1454" s="418" t="s">
        <v>3000</v>
      </c>
      <c r="E1454" s="419" t="s">
        <v>2382</v>
      </c>
      <c r="F1454" s="411">
        <f>G1454</f>
        <v>1</v>
      </c>
      <c r="G1454" s="411">
        <f>[5]내역서!F1454</f>
        <v>1</v>
      </c>
      <c r="H1454" s="716">
        <v>1</v>
      </c>
      <c r="I1454" s="410">
        <f>G1454-H1454</f>
        <v>0</v>
      </c>
      <c r="J1454" s="411">
        <f>내역서!F1458</f>
        <v>0</v>
      </c>
      <c r="K1454" s="411">
        <v>79174.899999999994</v>
      </c>
      <c r="L1454" s="412">
        <f>INT($J1454*K1454)</f>
        <v>0</v>
      </c>
      <c r="M1454" s="411">
        <v>0</v>
      </c>
      <c r="N1454" s="412">
        <f>INT($J1454*M1454)</f>
        <v>0</v>
      </c>
      <c r="O1454" s="411">
        <v>0</v>
      </c>
      <c r="P1454" s="412">
        <f>INT($J1454*O1454)</f>
        <v>0</v>
      </c>
      <c r="Q1454" s="412">
        <f>+K1454+M1454+O1454</f>
        <v>79174.899999999994</v>
      </c>
      <c r="R1454" s="412">
        <f>L1454+N1454+P1454</f>
        <v>0</v>
      </c>
      <c r="S1454" s="412"/>
      <c r="T1454" s="412"/>
      <c r="U1454" s="412"/>
      <c r="V1454" s="419" t="s">
        <v>0</v>
      </c>
      <c r="W1454" s="617" t="str">
        <f>+IF(J1454&lt;0,"ng","")</f>
        <v/>
      </c>
    </row>
    <row r="1455" spans="1:23" s="75" customFormat="1" ht="24" hidden="1" customHeight="1">
      <c r="A1455" s="372" t="s">
        <v>5434</v>
      </c>
      <c r="B1455" s="421" t="s">
        <v>0</v>
      </c>
      <c r="C1455" s="421" t="s">
        <v>1265</v>
      </c>
      <c r="D1455" s="421" t="s">
        <v>1266</v>
      </c>
      <c r="E1455" s="422" t="s">
        <v>859</v>
      </c>
      <c r="F1455" s="416">
        <f t="shared" si="1891"/>
        <v>1</v>
      </c>
      <c r="G1455" s="416">
        <f>[5]내역서!F1455</f>
        <v>1</v>
      </c>
      <c r="H1455" s="717">
        <v>1</v>
      </c>
      <c r="I1455" s="415">
        <f t="shared" si="1892"/>
        <v>0</v>
      </c>
      <c r="J1455" s="416">
        <f>내역서!F1459</f>
        <v>0</v>
      </c>
      <c r="K1455" s="416">
        <v>79174.899999999994</v>
      </c>
      <c r="L1455" s="417">
        <f t="shared" si="1893"/>
        <v>0</v>
      </c>
      <c r="M1455" s="416">
        <v>0</v>
      </c>
      <c r="N1455" s="417">
        <f t="shared" si="1894"/>
        <v>0</v>
      </c>
      <c r="O1455" s="416">
        <v>0</v>
      </c>
      <c r="P1455" s="417">
        <f t="shared" si="1895"/>
        <v>0</v>
      </c>
      <c r="Q1455" s="417">
        <f t="shared" si="1896"/>
        <v>79174.899999999994</v>
      </c>
      <c r="R1455" s="417">
        <f t="shared" si="1882"/>
        <v>0</v>
      </c>
      <c r="S1455" s="417">
        <f t="shared" ref="S1455" si="1917">J1455-J1454</f>
        <v>0</v>
      </c>
      <c r="T1455" s="417">
        <f t="shared" ref="T1455:U1455" si="1918">Q1455-Q1454</f>
        <v>0</v>
      </c>
      <c r="U1455" s="417">
        <f t="shared" si="1918"/>
        <v>0</v>
      </c>
      <c r="V1455" s="422"/>
      <c r="W1455" s="619" t="str">
        <f t="shared" si="1885"/>
        <v/>
      </c>
    </row>
    <row r="1456" spans="1:23" s="371" customFormat="1" ht="24" hidden="1" customHeight="1">
      <c r="A1456" s="366" t="s">
        <v>5876</v>
      </c>
      <c r="B1456" s="418" t="s">
        <v>0</v>
      </c>
      <c r="C1456" s="418" t="s">
        <v>3001</v>
      </c>
      <c r="D1456" s="418" t="s">
        <v>3002</v>
      </c>
      <c r="E1456" s="419" t="s">
        <v>1860</v>
      </c>
      <c r="F1456" s="411">
        <f>G1456</f>
        <v>1</v>
      </c>
      <c r="G1456" s="411">
        <f>[5]내역서!F1456</f>
        <v>1</v>
      </c>
      <c r="H1456" s="716">
        <v>1</v>
      </c>
      <c r="I1456" s="410">
        <f>G1456-H1456</f>
        <v>0</v>
      </c>
      <c r="J1456" s="411">
        <f>내역서!F1460</f>
        <v>0</v>
      </c>
      <c r="K1456" s="411">
        <v>2252.5</v>
      </c>
      <c r="L1456" s="412">
        <f>INT($J1456*K1456)</f>
        <v>0</v>
      </c>
      <c r="M1456" s="411">
        <v>22934.400000000001</v>
      </c>
      <c r="N1456" s="412">
        <f>INT($J1456*M1456)</f>
        <v>0</v>
      </c>
      <c r="O1456" s="411">
        <v>0</v>
      </c>
      <c r="P1456" s="412">
        <f>INT($J1456*O1456)</f>
        <v>0</v>
      </c>
      <c r="Q1456" s="412">
        <f>+K1456+M1456+O1456</f>
        <v>25186.9</v>
      </c>
      <c r="R1456" s="412">
        <f>L1456+N1456+P1456</f>
        <v>0</v>
      </c>
      <c r="S1456" s="412"/>
      <c r="T1456" s="412"/>
      <c r="U1456" s="412"/>
      <c r="V1456" s="419" t="s">
        <v>0</v>
      </c>
      <c r="W1456" s="617" t="str">
        <f>+IF(J1456&lt;0,"ng","")</f>
        <v/>
      </c>
    </row>
    <row r="1457" spans="1:23" s="75" customFormat="1" ht="24" hidden="1" customHeight="1">
      <c r="A1457" s="372" t="s">
        <v>2072</v>
      </c>
      <c r="B1457" s="421" t="s">
        <v>0</v>
      </c>
      <c r="C1457" s="421" t="s">
        <v>1267</v>
      </c>
      <c r="D1457" s="421" t="s">
        <v>1268</v>
      </c>
      <c r="E1457" s="422" t="s">
        <v>729</v>
      </c>
      <c r="F1457" s="416">
        <f t="shared" si="1891"/>
        <v>1</v>
      </c>
      <c r="G1457" s="416">
        <f>[5]내역서!F1457</f>
        <v>1</v>
      </c>
      <c r="H1457" s="717">
        <v>1</v>
      </c>
      <c r="I1457" s="415">
        <f t="shared" si="1892"/>
        <v>0</v>
      </c>
      <c r="J1457" s="416">
        <f>내역서!F1461</f>
        <v>0</v>
      </c>
      <c r="K1457" s="416">
        <v>2252.5</v>
      </c>
      <c r="L1457" s="417">
        <f t="shared" si="1893"/>
        <v>0</v>
      </c>
      <c r="M1457" s="416">
        <v>22934.400000000001</v>
      </c>
      <c r="N1457" s="417">
        <f t="shared" si="1894"/>
        <v>0</v>
      </c>
      <c r="O1457" s="416">
        <v>0</v>
      </c>
      <c r="P1457" s="417">
        <f t="shared" si="1895"/>
        <v>0</v>
      </c>
      <c r="Q1457" s="417">
        <f t="shared" si="1896"/>
        <v>25186.9</v>
      </c>
      <c r="R1457" s="417">
        <f t="shared" si="1882"/>
        <v>0</v>
      </c>
      <c r="S1457" s="417">
        <f t="shared" ref="S1457" si="1919">J1457-J1456</f>
        <v>0</v>
      </c>
      <c r="T1457" s="417">
        <f t="shared" ref="T1457:U1457" si="1920">Q1457-Q1456</f>
        <v>0</v>
      </c>
      <c r="U1457" s="417">
        <f t="shared" si="1920"/>
        <v>0</v>
      </c>
      <c r="V1457" s="422"/>
      <c r="W1457" s="619" t="str">
        <f t="shared" si="1885"/>
        <v/>
      </c>
    </row>
    <row r="1458" spans="1:23" s="371" customFormat="1" ht="24" hidden="1" customHeight="1">
      <c r="A1458" s="366" t="s">
        <v>5432</v>
      </c>
      <c r="B1458" s="418" t="s">
        <v>0</v>
      </c>
      <c r="C1458" s="418" t="s">
        <v>3003</v>
      </c>
      <c r="D1458" s="418" t="s">
        <v>3004</v>
      </c>
      <c r="E1458" s="419" t="s">
        <v>2382</v>
      </c>
      <c r="F1458" s="411">
        <f>G1458</f>
        <v>19</v>
      </c>
      <c r="G1458" s="411">
        <f>[5]내역서!F1458</f>
        <v>19</v>
      </c>
      <c r="H1458" s="716">
        <v>19</v>
      </c>
      <c r="I1458" s="410">
        <f>G1458-H1458</f>
        <v>0</v>
      </c>
      <c r="J1458" s="411">
        <f>내역서!F1462</f>
        <v>0</v>
      </c>
      <c r="K1458" s="411">
        <v>43067.8</v>
      </c>
      <c r="L1458" s="412">
        <f>INT($J1458*K1458)</f>
        <v>0</v>
      </c>
      <c r="M1458" s="411">
        <v>0</v>
      </c>
      <c r="N1458" s="412">
        <f>INT($J1458*M1458)</f>
        <v>0</v>
      </c>
      <c r="O1458" s="411">
        <v>0</v>
      </c>
      <c r="P1458" s="412">
        <f>INT($J1458*O1458)</f>
        <v>0</v>
      </c>
      <c r="Q1458" s="412">
        <f>+K1458+M1458+O1458</f>
        <v>43067.8</v>
      </c>
      <c r="R1458" s="412">
        <f>L1458+N1458+P1458</f>
        <v>0</v>
      </c>
      <c r="S1458" s="412"/>
      <c r="T1458" s="412"/>
      <c r="U1458" s="412"/>
      <c r="V1458" s="419" t="s">
        <v>0</v>
      </c>
      <c r="W1458" s="617" t="str">
        <f>+IF(J1458&lt;0,"ng","")</f>
        <v/>
      </c>
    </row>
    <row r="1459" spans="1:23" s="75" customFormat="1" ht="24" hidden="1" customHeight="1">
      <c r="A1459" s="372" t="s">
        <v>5900</v>
      </c>
      <c r="B1459" s="421" t="s">
        <v>0</v>
      </c>
      <c r="C1459" s="421" t="s">
        <v>1269</v>
      </c>
      <c r="D1459" s="421" t="s">
        <v>1270</v>
      </c>
      <c r="E1459" s="422" t="s">
        <v>859</v>
      </c>
      <c r="F1459" s="416">
        <f t="shared" si="1891"/>
        <v>19</v>
      </c>
      <c r="G1459" s="416">
        <f>[5]내역서!F1459</f>
        <v>19</v>
      </c>
      <c r="H1459" s="717">
        <v>19</v>
      </c>
      <c r="I1459" s="415">
        <f t="shared" si="1892"/>
        <v>0</v>
      </c>
      <c r="J1459" s="416">
        <f>내역서!F1463</f>
        <v>0</v>
      </c>
      <c r="K1459" s="416">
        <v>43067.8</v>
      </c>
      <c r="L1459" s="417">
        <f t="shared" si="1893"/>
        <v>0</v>
      </c>
      <c r="M1459" s="416">
        <v>0</v>
      </c>
      <c r="N1459" s="417">
        <f t="shared" si="1894"/>
        <v>0</v>
      </c>
      <c r="O1459" s="416">
        <v>0</v>
      </c>
      <c r="P1459" s="417">
        <f t="shared" si="1895"/>
        <v>0</v>
      </c>
      <c r="Q1459" s="417">
        <f t="shared" si="1896"/>
        <v>43067.8</v>
      </c>
      <c r="R1459" s="417">
        <f t="shared" si="1882"/>
        <v>0</v>
      </c>
      <c r="S1459" s="417">
        <f t="shared" ref="S1459" si="1921">J1459-J1458</f>
        <v>0</v>
      </c>
      <c r="T1459" s="417">
        <f t="shared" ref="T1459:U1459" si="1922">Q1459-Q1458</f>
        <v>0</v>
      </c>
      <c r="U1459" s="417">
        <f t="shared" si="1922"/>
        <v>0</v>
      </c>
      <c r="V1459" s="422"/>
      <c r="W1459" s="619" t="str">
        <f t="shared" si="1885"/>
        <v/>
      </c>
    </row>
    <row r="1460" spans="1:23" s="371" customFormat="1" ht="24" hidden="1" customHeight="1">
      <c r="A1460" s="366" t="s">
        <v>2055</v>
      </c>
      <c r="B1460" s="418" t="s">
        <v>0</v>
      </c>
      <c r="C1460" s="418" t="s">
        <v>3005</v>
      </c>
      <c r="D1460" s="418" t="s">
        <v>3006</v>
      </c>
      <c r="E1460" s="419" t="s">
        <v>2194</v>
      </c>
      <c r="F1460" s="411">
        <f>G1460</f>
        <v>19</v>
      </c>
      <c r="G1460" s="411">
        <f>[5]내역서!F1460</f>
        <v>19</v>
      </c>
      <c r="H1460" s="716">
        <v>19</v>
      </c>
      <c r="I1460" s="410">
        <f>G1460-H1460</f>
        <v>0</v>
      </c>
      <c r="J1460" s="411">
        <f>내역서!F1464</f>
        <v>0</v>
      </c>
      <c r="K1460" s="411">
        <v>1550.5</v>
      </c>
      <c r="L1460" s="412">
        <f>INT($J1460*K1460)</f>
        <v>0</v>
      </c>
      <c r="M1460" s="411">
        <v>0</v>
      </c>
      <c r="N1460" s="412">
        <f>INT($J1460*M1460)</f>
        <v>0</v>
      </c>
      <c r="O1460" s="411">
        <v>0</v>
      </c>
      <c r="P1460" s="412">
        <f>INT($J1460*O1460)</f>
        <v>0</v>
      </c>
      <c r="Q1460" s="412">
        <f>+K1460+M1460+O1460</f>
        <v>1550.5</v>
      </c>
      <c r="R1460" s="412">
        <f>L1460+N1460+P1460</f>
        <v>0</v>
      </c>
      <c r="S1460" s="412"/>
      <c r="T1460" s="412"/>
      <c r="U1460" s="412"/>
      <c r="V1460" s="419" t="s">
        <v>0</v>
      </c>
      <c r="W1460" s="617" t="str">
        <f>+IF(J1460&lt;0,"ng","")</f>
        <v/>
      </c>
    </row>
    <row r="1461" spans="1:23" s="75" customFormat="1" ht="24" hidden="1" customHeight="1">
      <c r="A1461" s="372" t="s">
        <v>5594</v>
      </c>
      <c r="B1461" s="421" t="s">
        <v>0</v>
      </c>
      <c r="C1461" s="421" t="s">
        <v>1271</v>
      </c>
      <c r="D1461" s="421" t="s">
        <v>1272</v>
      </c>
      <c r="E1461" s="422" t="s">
        <v>738</v>
      </c>
      <c r="F1461" s="416">
        <f t="shared" si="1891"/>
        <v>19</v>
      </c>
      <c r="G1461" s="416">
        <f>[5]내역서!F1461</f>
        <v>19</v>
      </c>
      <c r="H1461" s="717">
        <v>19</v>
      </c>
      <c r="I1461" s="415">
        <f t="shared" si="1892"/>
        <v>0</v>
      </c>
      <c r="J1461" s="416">
        <f>내역서!F1465</f>
        <v>0</v>
      </c>
      <c r="K1461" s="416">
        <v>1550.5</v>
      </c>
      <c r="L1461" s="417">
        <f t="shared" si="1893"/>
        <v>0</v>
      </c>
      <c r="M1461" s="416">
        <v>0</v>
      </c>
      <c r="N1461" s="417">
        <f t="shared" si="1894"/>
        <v>0</v>
      </c>
      <c r="O1461" s="416">
        <v>0</v>
      </c>
      <c r="P1461" s="417">
        <f t="shared" si="1895"/>
        <v>0</v>
      </c>
      <c r="Q1461" s="417">
        <f t="shared" si="1896"/>
        <v>1550.5</v>
      </c>
      <c r="R1461" s="417">
        <f t="shared" si="1882"/>
        <v>0</v>
      </c>
      <c r="S1461" s="417">
        <f t="shared" ref="S1461" si="1923">J1461-J1460</f>
        <v>0</v>
      </c>
      <c r="T1461" s="417">
        <f t="shared" ref="T1461:U1461" si="1924">Q1461-Q1460</f>
        <v>0</v>
      </c>
      <c r="U1461" s="417">
        <f t="shared" si="1924"/>
        <v>0</v>
      </c>
      <c r="V1461" s="422"/>
      <c r="W1461" s="619" t="str">
        <f t="shared" si="1885"/>
        <v/>
      </c>
    </row>
    <row r="1462" spans="1:23" s="371" customFormat="1" ht="24" hidden="1" customHeight="1">
      <c r="A1462" s="366" t="s">
        <v>2055</v>
      </c>
      <c r="B1462" s="436" t="s">
        <v>3007</v>
      </c>
      <c r="C1462" s="436" t="s">
        <v>3008</v>
      </c>
      <c r="D1462" s="436" t="s">
        <v>0</v>
      </c>
      <c r="E1462" s="437" t="s">
        <v>0</v>
      </c>
      <c r="F1462" s="438">
        <v>0</v>
      </c>
      <c r="G1462" s="438">
        <f>[5]내역서!F1462</f>
        <v>0</v>
      </c>
      <c r="H1462" s="438">
        <v>0</v>
      </c>
      <c r="I1462" s="438"/>
      <c r="J1462" s="438">
        <f>내역서!F1466</f>
        <v>0</v>
      </c>
      <c r="K1462" s="439">
        <v>0</v>
      </c>
      <c r="L1462" s="438">
        <f>SUMIF($A$1464:$A$1469,$A1464,L$1464:L$1469)</f>
        <v>0</v>
      </c>
      <c r="M1462" s="439">
        <v>0</v>
      </c>
      <c r="N1462" s="438">
        <f>SUMIF($A$1464:$A$1469,$A1464,N$1464:N$1469)</f>
        <v>0</v>
      </c>
      <c r="O1462" s="439">
        <v>0</v>
      </c>
      <c r="P1462" s="438">
        <f>SUMIF($A$1464:$A$1469,$A1464,P$1464:P$1469)</f>
        <v>0</v>
      </c>
      <c r="Q1462" s="440">
        <v>0</v>
      </c>
      <c r="R1462" s="438">
        <f>L1462+N1462+P1462</f>
        <v>0</v>
      </c>
      <c r="S1462" s="438"/>
      <c r="T1462" s="438"/>
      <c r="U1462" s="438"/>
      <c r="V1462" s="437" t="s">
        <v>0</v>
      </c>
      <c r="W1462" s="617" t="str">
        <f>+IF(J1462&lt;0,"ng","")</f>
        <v/>
      </c>
    </row>
    <row r="1463" spans="1:23" s="75" customFormat="1" ht="24" hidden="1" customHeight="1">
      <c r="A1463" s="372" t="s">
        <v>2072</v>
      </c>
      <c r="B1463" s="442" t="s">
        <v>5908</v>
      </c>
      <c r="C1463" s="442" t="s">
        <v>1273</v>
      </c>
      <c r="D1463" s="442" t="s">
        <v>0</v>
      </c>
      <c r="E1463" s="443" t="s">
        <v>0</v>
      </c>
      <c r="F1463" s="444">
        <v>0</v>
      </c>
      <c r="G1463" s="444">
        <f>[5]내역서!F1463</f>
        <v>0</v>
      </c>
      <c r="H1463" s="444">
        <v>0</v>
      </c>
      <c r="I1463" s="444"/>
      <c r="J1463" s="444">
        <f>내역서!F1467</f>
        <v>0</v>
      </c>
      <c r="K1463" s="445">
        <v>0</v>
      </c>
      <c r="L1463" s="444">
        <f>SUMIF($A$1464:$A$1469,$A1465,L$1464:L$1469)</f>
        <v>0</v>
      </c>
      <c r="M1463" s="445">
        <v>0</v>
      </c>
      <c r="N1463" s="444">
        <f>SUMIF($A$1464:$A$1469,$A1465,N$1464:N$1469)</f>
        <v>0</v>
      </c>
      <c r="O1463" s="445">
        <v>0</v>
      </c>
      <c r="P1463" s="444">
        <f>SUMIF($A$1464:$A$1469,$A1465,P$1464:P$1469)</f>
        <v>0</v>
      </c>
      <c r="Q1463" s="446">
        <v>0</v>
      </c>
      <c r="R1463" s="444">
        <f t="shared" ref="R1463" si="1925">L1463+N1463+P1463</f>
        <v>0</v>
      </c>
      <c r="S1463" s="444">
        <f t="shared" ref="S1463" si="1926">J1463-J1462</f>
        <v>0</v>
      </c>
      <c r="T1463" s="444">
        <f t="shared" ref="T1463:U1463" si="1927">Q1463-Q1462</f>
        <v>0</v>
      </c>
      <c r="U1463" s="444">
        <f t="shared" si="1927"/>
        <v>0</v>
      </c>
      <c r="V1463" s="443"/>
      <c r="W1463" s="619" t="str">
        <f t="shared" si="1885"/>
        <v/>
      </c>
    </row>
    <row r="1464" spans="1:23" s="371" customFormat="1" ht="24" hidden="1" customHeight="1">
      <c r="A1464" s="366" t="s">
        <v>2055</v>
      </c>
      <c r="B1464" s="418" t="s">
        <v>0</v>
      </c>
      <c r="C1464" s="418" t="s">
        <v>3009</v>
      </c>
      <c r="D1464" s="418" t="s">
        <v>3010</v>
      </c>
      <c r="E1464" s="419" t="s">
        <v>16</v>
      </c>
      <c r="F1464" s="411">
        <f>G1464</f>
        <v>597</v>
      </c>
      <c r="G1464" s="411">
        <f>[5]내역서!F1464</f>
        <v>597</v>
      </c>
      <c r="H1464" s="716">
        <v>597</v>
      </c>
      <c r="I1464" s="410">
        <f>G1464-H1464</f>
        <v>0</v>
      </c>
      <c r="J1464" s="411">
        <f>내역서!F1468</f>
        <v>0</v>
      </c>
      <c r="K1464" s="411">
        <v>36891.9</v>
      </c>
      <c r="L1464" s="412">
        <f>INT($J1464*K1464)</f>
        <v>0</v>
      </c>
      <c r="M1464" s="411">
        <v>0</v>
      </c>
      <c r="N1464" s="412">
        <f>INT($J1464*M1464)</f>
        <v>0</v>
      </c>
      <c r="O1464" s="411">
        <v>0</v>
      </c>
      <c r="P1464" s="412">
        <f>INT($J1464*O1464)</f>
        <v>0</v>
      </c>
      <c r="Q1464" s="412">
        <f>+K1464+M1464+O1464</f>
        <v>36891.9</v>
      </c>
      <c r="R1464" s="412">
        <f>L1464+N1464+P1464</f>
        <v>0</v>
      </c>
      <c r="S1464" s="412"/>
      <c r="T1464" s="412"/>
      <c r="U1464" s="412"/>
      <c r="V1464" s="419" t="s">
        <v>0</v>
      </c>
      <c r="W1464" s="617" t="str">
        <f>+IF(J1464&lt;0,"ng","")</f>
        <v/>
      </c>
    </row>
    <row r="1465" spans="1:23" s="75" customFormat="1" ht="24" hidden="1" customHeight="1">
      <c r="A1465" s="372" t="s">
        <v>2072</v>
      </c>
      <c r="B1465" s="421" t="s">
        <v>0</v>
      </c>
      <c r="C1465" s="421" t="s">
        <v>1274</v>
      </c>
      <c r="D1465" s="421" t="s">
        <v>1275</v>
      </c>
      <c r="E1465" s="422" t="s">
        <v>16</v>
      </c>
      <c r="F1465" s="416">
        <f>G1465</f>
        <v>597</v>
      </c>
      <c r="G1465" s="416">
        <f>[5]내역서!F1465</f>
        <v>597</v>
      </c>
      <c r="H1465" s="717">
        <v>597</v>
      </c>
      <c r="I1465" s="415">
        <f t="shared" ref="I1465" si="1928">G1465-H1465</f>
        <v>0</v>
      </c>
      <c r="J1465" s="416">
        <f>내역서!F1469</f>
        <v>0</v>
      </c>
      <c r="K1465" s="416">
        <v>36891.9</v>
      </c>
      <c r="L1465" s="417">
        <f>INT($J1465*K1465)</f>
        <v>0</v>
      </c>
      <c r="M1465" s="416">
        <v>0</v>
      </c>
      <c r="N1465" s="417">
        <f>INT($J1465*M1465)</f>
        <v>0</v>
      </c>
      <c r="O1465" s="416">
        <v>0</v>
      </c>
      <c r="P1465" s="417">
        <f>INT($J1465*O1465)</f>
        <v>0</v>
      </c>
      <c r="Q1465" s="417">
        <f t="shared" ref="Q1465:Q1469" si="1929">+K1465+M1465+O1465</f>
        <v>36891.9</v>
      </c>
      <c r="R1465" s="417">
        <f t="shared" si="1882"/>
        <v>0</v>
      </c>
      <c r="S1465" s="417">
        <f t="shared" ref="S1465" si="1930">J1465-J1464</f>
        <v>0</v>
      </c>
      <c r="T1465" s="417">
        <f t="shared" ref="T1465:U1465" si="1931">Q1465-Q1464</f>
        <v>0</v>
      </c>
      <c r="U1465" s="417">
        <f t="shared" si="1931"/>
        <v>0</v>
      </c>
      <c r="V1465" s="422"/>
      <c r="W1465" s="619" t="str">
        <f t="shared" si="1885"/>
        <v/>
      </c>
    </row>
    <row r="1466" spans="1:23" s="371" customFormat="1" ht="24" hidden="1" customHeight="1">
      <c r="A1466" s="366" t="s">
        <v>5432</v>
      </c>
      <c r="B1466" s="418" t="s">
        <v>0</v>
      </c>
      <c r="C1466" s="647" t="str">
        <f>[5]내역서!C1466</f>
        <v>복층유리</v>
      </c>
      <c r="D1466" s="647" t="str">
        <f>[5]내역서!D1466</f>
        <v>로이복층유리, 칼라, 24mm</v>
      </c>
      <c r="E1466" s="648" t="str">
        <f>[5]내역서!E1466</f>
        <v>M2</v>
      </c>
      <c r="F1466" s="411"/>
      <c r="G1466" s="411">
        <f>[5]내역서!F1466</f>
        <v>15</v>
      </c>
      <c r="H1466" s="716">
        <v>0</v>
      </c>
      <c r="I1466" s="716"/>
      <c r="J1466" s="410">
        <f>내역서!F1470</f>
        <v>0</v>
      </c>
      <c r="K1466" s="411">
        <f>[5]내역서!G1466</f>
        <v>84776</v>
      </c>
      <c r="L1466" s="412">
        <f>INT($J1466*K1466)</f>
        <v>0</v>
      </c>
      <c r="M1466" s="411">
        <f>[5]내역서!I1466</f>
        <v>0</v>
      </c>
      <c r="N1466" s="412">
        <f>INT($J1466*M1466)</f>
        <v>0</v>
      </c>
      <c r="O1466" s="411">
        <f>[5]내역서!K1466</f>
        <v>0</v>
      </c>
      <c r="P1466" s="412">
        <f>INT($J1466*O1466)</f>
        <v>0</v>
      </c>
      <c r="Q1466" s="412">
        <f>+K1466+M1466+O1466</f>
        <v>84776</v>
      </c>
      <c r="R1466" s="412">
        <f>L1466+N1466+P1466</f>
        <v>0</v>
      </c>
      <c r="S1466" s="412"/>
      <c r="T1466" s="412"/>
      <c r="U1466" s="412"/>
      <c r="V1466" s="630" t="s">
        <v>2653</v>
      </c>
      <c r="W1466" s="617" t="str">
        <f>+IF(J1466&lt;0,"ng","")</f>
        <v/>
      </c>
    </row>
    <row r="1467" spans="1:23" s="75" customFormat="1" ht="24" hidden="1" customHeight="1">
      <c r="A1467" s="372" t="s">
        <v>5594</v>
      </c>
      <c r="B1467" s="421" t="s">
        <v>0</v>
      </c>
      <c r="C1467" s="650" t="str">
        <f>[5]내역서!C1467</f>
        <v>복층유리</v>
      </c>
      <c r="D1467" s="650" t="str">
        <f>[5]내역서!D1467</f>
        <v>로이복층유리, 칼라, 24mm</v>
      </c>
      <c r="E1467" s="651" t="str">
        <f>[5]내역서!E1467</f>
        <v>M2</v>
      </c>
      <c r="F1467" s="416"/>
      <c r="G1467" s="416">
        <f>[5]내역서!F1467</f>
        <v>15</v>
      </c>
      <c r="H1467" s="717">
        <v>0</v>
      </c>
      <c r="I1467" s="717"/>
      <c r="J1467" s="415">
        <f>내역서!F1471</f>
        <v>0</v>
      </c>
      <c r="K1467" s="416">
        <f>[5]내역서!G1467</f>
        <v>84776</v>
      </c>
      <c r="L1467" s="417">
        <f t="shared" ref="L1467" si="1932">INT($J1467*K1467)</f>
        <v>0</v>
      </c>
      <c r="M1467" s="416">
        <f>[5]내역서!I1467</f>
        <v>0</v>
      </c>
      <c r="N1467" s="417">
        <f t="shared" ref="N1467" si="1933">INT($J1467*M1467)</f>
        <v>0</v>
      </c>
      <c r="O1467" s="416">
        <f>[5]내역서!K1467</f>
        <v>0</v>
      </c>
      <c r="P1467" s="417">
        <f t="shared" ref="P1467" si="1934">INT($J1467*O1467)</f>
        <v>0</v>
      </c>
      <c r="Q1467" s="417">
        <f t="shared" si="1929"/>
        <v>84776</v>
      </c>
      <c r="R1467" s="417">
        <f t="shared" si="1882"/>
        <v>0</v>
      </c>
      <c r="S1467" s="417">
        <f t="shared" ref="S1467" si="1935">J1467-J1466</f>
        <v>0</v>
      </c>
      <c r="T1467" s="417">
        <f t="shared" ref="T1467:U1467" si="1936">Q1467-Q1466</f>
        <v>0</v>
      </c>
      <c r="U1467" s="417">
        <f t="shared" si="1936"/>
        <v>0</v>
      </c>
      <c r="V1467" s="631" t="s">
        <v>5909</v>
      </c>
      <c r="W1467" s="619" t="str">
        <f t="shared" si="1885"/>
        <v/>
      </c>
    </row>
    <row r="1468" spans="1:23" s="371" customFormat="1" ht="24" hidden="1" customHeight="1">
      <c r="A1468" s="366" t="s">
        <v>2055</v>
      </c>
      <c r="B1468" s="418" t="s">
        <v>0</v>
      </c>
      <c r="C1468" s="418" t="s">
        <v>3012</v>
      </c>
      <c r="D1468" s="418" t="s">
        <v>3013</v>
      </c>
      <c r="E1468" s="419" t="s">
        <v>16</v>
      </c>
      <c r="F1468" s="411">
        <f>G1468</f>
        <v>612</v>
      </c>
      <c r="G1468" s="411">
        <f>[5]내역서!F1468</f>
        <v>612</v>
      </c>
      <c r="H1468" s="716">
        <v>612</v>
      </c>
      <c r="I1468" s="410">
        <f>G1468-H1468</f>
        <v>0</v>
      </c>
      <c r="J1468" s="411">
        <f>내역서!F1472</f>
        <v>0</v>
      </c>
      <c r="K1468" s="411">
        <v>757.8</v>
      </c>
      <c r="L1468" s="412">
        <f>INT($J1468*K1468)</f>
        <v>0</v>
      </c>
      <c r="M1468" s="411">
        <v>24476.400000000001</v>
      </c>
      <c r="N1468" s="412">
        <f>INT($J1468*M1468)</f>
        <v>0</v>
      </c>
      <c r="O1468" s="411">
        <v>0</v>
      </c>
      <c r="P1468" s="412">
        <f>INT($J1468*O1468)</f>
        <v>0</v>
      </c>
      <c r="Q1468" s="412">
        <f>+K1468+M1468+O1468</f>
        <v>25234.2</v>
      </c>
      <c r="R1468" s="412">
        <f>L1468+N1468+P1468</f>
        <v>0</v>
      </c>
      <c r="S1468" s="412"/>
      <c r="T1468" s="412"/>
      <c r="U1468" s="412"/>
      <c r="V1468" s="419" t="s">
        <v>0</v>
      </c>
      <c r="W1468" s="617" t="str">
        <f>+IF(J1468&lt;0,"ng","")</f>
        <v/>
      </c>
    </row>
    <row r="1469" spans="1:23" s="75" customFormat="1" ht="24" hidden="1" customHeight="1">
      <c r="A1469" s="372" t="s">
        <v>5910</v>
      </c>
      <c r="B1469" s="421" t="s">
        <v>0</v>
      </c>
      <c r="C1469" s="421" t="s">
        <v>1276</v>
      </c>
      <c r="D1469" s="421" t="s">
        <v>1277</v>
      </c>
      <c r="E1469" s="422" t="s">
        <v>16</v>
      </c>
      <c r="F1469" s="416">
        <f>G1469</f>
        <v>612</v>
      </c>
      <c r="G1469" s="416">
        <f>[5]내역서!F1469</f>
        <v>612</v>
      </c>
      <c r="H1469" s="717">
        <v>612</v>
      </c>
      <c r="I1469" s="415">
        <f t="shared" ref="I1469" si="1937">G1469-H1469</f>
        <v>0</v>
      </c>
      <c r="J1469" s="416">
        <f>내역서!F1473</f>
        <v>0</v>
      </c>
      <c r="K1469" s="416">
        <v>757.8</v>
      </c>
      <c r="L1469" s="417">
        <f>INT($J1469*K1469)</f>
        <v>0</v>
      </c>
      <c r="M1469" s="416">
        <v>24476.400000000001</v>
      </c>
      <c r="N1469" s="417">
        <f>INT($J1469*M1469)</f>
        <v>0</v>
      </c>
      <c r="O1469" s="416">
        <v>0</v>
      </c>
      <c r="P1469" s="417">
        <f>INT($J1469*O1469)</f>
        <v>0</v>
      </c>
      <c r="Q1469" s="417">
        <f t="shared" si="1929"/>
        <v>25234.2</v>
      </c>
      <c r="R1469" s="417">
        <f t="shared" si="1882"/>
        <v>0</v>
      </c>
      <c r="S1469" s="417">
        <f t="shared" ref="S1469" si="1938">J1469-J1468</f>
        <v>0</v>
      </c>
      <c r="T1469" s="417">
        <f t="shared" ref="T1469:U1469" si="1939">Q1469-Q1468</f>
        <v>0</v>
      </c>
      <c r="U1469" s="417">
        <f t="shared" si="1939"/>
        <v>0</v>
      </c>
      <c r="V1469" s="422"/>
      <c r="W1469" s="619" t="str">
        <f t="shared" si="1885"/>
        <v/>
      </c>
    </row>
    <row r="1470" spans="1:23" s="371" customFormat="1" ht="24" hidden="1" customHeight="1">
      <c r="A1470" s="366" t="s">
        <v>5563</v>
      </c>
      <c r="B1470" s="436" t="s">
        <v>3014</v>
      </c>
      <c r="C1470" s="436" t="s">
        <v>3015</v>
      </c>
      <c r="D1470" s="436" t="s">
        <v>0</v>
      </c>
      <c r="E1470" s="437" t="s">
        <v>0</v>
      </c>
      <c r="F1470" s="438">
        <v>0</v>
      </c>
      <c r="G1470" s="438">
        <f>[5]내역서!F1470</f>
        <v>0</v>
      </c>
      <c r="H1470" s="438">
        <v>0</v>
      </c>
      <c r="I1470" s="438"/>
      <c r="J1470" s="438">
        <f>내역서!F1474</f>
        <v>0</v>
      </c>
      <c r="K1470" s="439">
        <v>0</v>
      </c>
      <c r="L1470" s="438">
        <f>SUMIF($A$1472:$A$1511,$A1472,L$1472:L$1511)</f>
        <v>0</v>
      </c>
      <c r="M1470" s="439">
        <v>0</v>
      </c>
      <c r="N1470" s="438">
        <f>SUMIF($A$1472:$A$1511,$A1472,N$1472:N$1511)</f>
        <v>0</v>
      </c>
      <c r="O1470" s="439">
        <v>0</v>
      </c>
      <c r="P1470" s="438">
        <f>SUMIF($A$1472:$A$1511,$A1472,P$1472:P$1511)</f>
        <v>0</v>
      </c>
      <c r="Q1470" s="440">
        <v>0</v>
      </c>
      <c r="R1470" s="438">
        <f>L1470+N1470+P1470</f>
        <v>0</v>
      </c>
      <c r="S1470" s="438"/>
      <c r="T1470" s="438"/>
      <c r="U1470" s="438"/>
      <c r="V1470" s="437" t="s">
        <v>0</v>
      </c>
      <c r="W1470" s="617" t="str">
        <f>+IF(J1470&lt;0,"ng","")</f>
        <v/>
      </c>
    </row>
    <row r="1471" spans="1:23" s="75" customFormat="1" ht="24" hidden="1" customHeight="1">
      <c r="A1471" s="372" t="s">
        <v>5594</v>
      </c>
      <c r="B1471" s="442" t="s">
        <v>1812</v>
      </c>
      <c r="C1471" s="442" t="s">
        <v>1278</v>
      </c>
      <c r="D1471" s="442" t="s">
        <v>0</v>
      </c>
      <c r="E1471" s="443" t="s">
        <v>0</v>
      </c>
      <c r="F1471" s="444">
        <v>0</v>
      </c>
      <c r="G1471" s="444">
        <f>[5]내역서!F1471</f>
        <v>0</v>
      </c>
      <c r="H1471" s="444">
        <v>0</v>
      </c>
      <c r="I1471" s="444"/>
      <c r="J1471" s="444">
        <f>내역서!F1475</f>
        <v>0</v>
      </c>
      <c r="K1471" s="445">
        <v>0</v>
      </c>
      <c r="L1471" s="444">
        <f>SUMIF($A$1472:$A$1511,$A1473,L$1472:L$1511)</f>
        <v>0</v>
      </c>
      <c r="M1471" s="445">
        <v>0</v>
      </c>
      <c r="N1471" s="444">
        <f>SUMIF($A$1472:$A$1511,$A1473,N$1472:N$1511)</f>
        <v>0</v>
      </c>
      <c r="O1471" s="445">
        <v>0</v>
      </c>
      <c r="P1471" s="444">
        <f>SUMIF($A$1472:$A$1511,$A1473,P$1472:P$1511)</f>
        <v>0</v>
      </c>
      <c r="Q1471" s="446">
        <v>0</v>
      </c>
      <c r="R1471" s="444">
        <f t="shared" ref="R1471" si="1940">L1471+N1471+P1471</f>
        <v>0</v>
      </c>
      <c r="S1471" s="444">
        <f t="shared" ref="S1471" si="1941">J1471-J1470</f>
        <v>0</v>
      </c>
      <c r="T1471" s="444">
        <f t="shared" ref="T1471:U1471" si="1942">Q1471-Q1470</f>
        <v>0</v>
      </c>
      <c r="U1471" s="444">
        <f t="shared" si="1942"/>
        <v>0</v>
      </c>
      <c r="V1471" s="443"/>
      <c r="W1471" s="619" t="str">
        <f t="shared" si="1885"/>
        <v/>
      </c>
    </row>
    <row r="1472" spans="1:23" s="371" customFormat="1" ht="24" hidden="1" customHeight="1">
      <c r="A1472" s="366" t="s">
        <v>5876</v>
      </c>
      <c r="B1472" s="418" t="s">
        <v>0</v>
      </c>
      <c r="C1472" s="418" t="s">
        <v>3018</v>
      </c>
      <c r="D1472" s="418" t="s">
        <v>108</v>
      </c>
      <c r="E1472" s="419" t="s">
        <v>16</v>
      </c>
      <c r="F1472" s="411">
        <f>G1472</f>
        <v>65.099999999999994</v>
      </c>
      <c r="G1472" s="411">
        <f>[5]내역서!F1472</f>
        <v>65.099999999999994</v>
      </c>
      <c r="H1472" s="716">
        <v>65.099999999999994</v>
      </c>
      <c r="I1472" s="410">
        <f>G1472-H1472</f>
        <v>0</v>
      </c>
      <c r="J1472" s="411">
        <f>내역서!F1476</f>
        <v>0</v>
      </c>
      <c r="K1472" s="411">
        <v>74981.5</v>
      </c>
      <c r="L1472" s="412">
        <f>INT($J1472*K1472)</f>
        <v>0</v>
      </c>
      <c r="M1472" s="411">
        <v>37104</v>
      </c>
      <c r="N1472" s="412">
        <f>INT($J1472*M1472)</f>
        <v>0</v>
      </c>
      <c r="O1472" s="411">
        <v>0</v>
      </c>
      <c r="P1472" s="412">
        <f>INT($J1472*O1472)</f>
        <v>0</v>
      </c>
      <c r="Q1472" s="412">
        <f>+K1472+M1472+O1472</f>
        <v>112085.5</v>
      </c>
      <c r="R1472" s="412">
        <f>L1472+N1472+P1472</f>
        <v>0</v>
      </c>
      <c r="S1472" s="412"/>
      <c r="T1472" s="412"/>
      <c r="U1472" s="412"/>
      <c r="V1472" s="419" t="s">
        <v>0</v>
      </c>
      <c r="W1472" s="617" t="str">
        <f>+IF(J1472&lt;0,"ng","")</f>
        <v/>
      </c>
    </row>
    <row r="1473" spans="1:23" s="75" customFormat="1" ht="24" hidden="1" customHeight="1">
      <c r="A1473" s="372" t="s">
        <v>5900</v>
      </c>
      <c r="B1473" s="421" t="s">
        <v>0</v>
      </c>
      <c r="C1473" s="421" t="s">
        <v>1279</v>
      </c>
      <c r="D1473" s="421" t="s">
        <v>108</v>
      </c>
      <c r="E1473" s="422" t="s">
        <v>16</v>
      </c>
      <c r="F1473" s="416">
        <f t="shared" ref="F1473:F1493" si="1943">G1473</f>
        <v>65.099999999999994</v>
      </c>
      <c r="G1473" s="416">
        <f>[5]내역서!F1473</f>
        <v>65.099999999999994</v>
      </c>
      <c r="H1473" s="717">
        <v>65.099999999999994</v>
      </c>
      <c r="I1473" s="415">
        <f t="shared" ref="I1473:I1493" si="1944">G1473-H1473</f>
        <v>0</v>
      </c>
      <c r="J1473" s="416">
        <f>내역서!F1477</f>
        <v>0</v>
      </c>
      <c r="K1473" s="416">
        <v>74981.5</v>
      </c>
      <c r="L1473" s="417">
        <f t="shared" ref="L1473:L1511" si="1945">INT($J1473*K1473)</f>
        <v>0</v>
      </c>
      <c r="M1473" s="416">
        <v>37104</v>
      </c>
      <c r="N1473" s="417">
        <f t="shared" ref="N1473:N1511" si="1946">INT($J1473*M1473)</f>
        <v>0</v>
      </c>
      <c r="O1473" s="416">
        <v>0</v>
      </c>
      <c r="P1473" s="417">
        <f t="shared" ref="P1473:P1511" si="1947">INT($J1473*O1473)</f>
        <v>0</v>
      </c>
      <c r="Q1473" s="417">
        <f t="shared" ref="Q1473:Q1511" si="1948">+K1473+M1473+O1473</f>
        <v>112085.5</v>
      </c>
      <c r="R1473" s="417">
        <f t="shared" si="1882"/>
        <v>0</v>
      </c>
      <c r="S1473" s="417">
        <f t="shared" ref="S1473" si="1949">J1473-J1472</f>
        <v>0</v>
      </c>
      <c r="T1473" s="417">
        <f t="shared" ref="T1473:U1473" si="1950">Q1473-Q1472</f>
        <v>0</v>
      </c>
      <c r="U1473" s="417">
        <f t="shared" si="1950"/>
        <v>0</v>
      </c>
      <c r="V1473" s="422"/>
      <c r="W1473" s="619" t="str">
        <f t="shared" si="1885"/>
        <v/>
      </c>
    </row>
    <row r="1474" spans="1:23" s="485" customFormat="1" ht="24" hidden="1" customHeight="1">
      <c r="A1474" s="366" t="s">
        <v>5563</v>
      </c>
      <c r="B1474" s="418" t="s">
        <v>0</v>
      </c>
      <c r="C1474" s="418" t="s">
        <v>3019</v>
      </c>
      <c r="D1474" s="418" t="s">
        <v>109</v>
      </c>
      <c r="E1474" s="419" t="s">
        <v>16</v>
      </c>
      <c r="F1474" s="411">
        <f>G1474</f>
        <v>124.8</v>
      </c>
      <c r="G1474" s="411">
        <f>[5]내역서!F1474</f>
        <v>124.8</v>
      </c>
      <c r="H1474" s="716">
        <v>124.8</v>
      </c>
      <c r="I1474" s="410">
        <f>G1474-H1474</f>
        <v>0</v>
      </c>
      <c r="J1474" s="411">
        <f>내역서!F1478</f>
        <v>0</v>
      </c>
      <c r="K1474" s="411">
        <v>75974.600000000006</v>
      </c>
      <c r="L1474" s="412">
        <f>INT($J1474*K1474)</f>
        <v>0</v>
      </c>
      <c r="M1474" s="411">
        <v>50000</v>
      </c>
      <c r="N1474" s="412">
        <f>INT($J1474*M1474)</f>
        <v>0</v>
      </c>
      <c r="O1474" s="411">
        <v>1359.5</v>
      </c>
      <c r="P1474" s="412">
        <f>INT($J1474*O1474)</f>
        <v>0</v>
      </c>
      <c r="Q1474" s="412">
        <f>+K1474+M1474+O1474</f>
        <v>127334.1</v>
      </c>
      <c r="R1474" s="412">
        <f>L1474+N1474+P1474</f>
        <v>0</v>
      </c>
      <c r="S1474" s="412"/>
      <c r="T1474" s="412"/>
      <c r="U1474" s="412"/>
      <c r="V1474" s="419" t="s">
        <v>0</v>
      </c>
      <c r="W1474" s="617" t="str">
        <f>+IF(J1474&lt;0,"ng","")</f>
        <v/>
      </c>
    </row>
    <row r="1475" spans="1:23" s="77" customFormat="1" ht="24" hidden="1" customHeight="1">
      <c r="A1475" s="372" t="s">
        <v>5911</v>
      </c>
      <c r="B1475" s="421" t="s">
        <v>0</v>
      </c>
      <c r="C1475" s="421" t="s">
        <v>1280</v>
      </c>
      <c r="D1475" s="421" t="s">
        <v>109</v>
      </c>
      <c r="E1475" s="422" t="s">
        <v>16</v>
      </c>
      <c r="F1475" s="416">
        <f t="shared" si="1943"/>
        <v>124.8</v>
      </c>
      <c r="G1475" s="416">
        <f>[5]내역서!F1475</f>
        <v>124.8</v>
      </c>
      <c r="H1475" s="717">
        <v>124.8</v>
      </c>
      <c r="I1475" s="415">
        <f t="shared" si="1944"/>
        <v>0</v>
      </c>
      <c r="J1475" s="416">
        <f>내역서!F1479</f>
        <v>0</v>
      </c>
      <c r="K1475" s="416">
        <v>75974.600000000006</v>
      </c>
      <c r="L1475" s="417">
        <f t="shared" si="1945"/>
        <v>0</v>
      </c>
      <c r="M1475" s="416">
        <v>50000</v>
      </c>
      <c r="N1475" s="417">
        <f t="shared" si="1946"/>
        <v>0</v>
      </c>
      <c r="O1475" s="416">
        <v>1359.5</v>
      </c>
      <c r="P1475" s="417">
        <f t="shared" si="1947"/>
        <v>0</v>
      </c>
      <c r="Q1475" s="417">
        <f t="shared" si="1948"/>
        <v>127334.1</v>
      </c>
      <c r="R1475" s="417">
        <f t="shared" si="1882"/>
        <v>0</v>
      </c>
      <c r="S1475" s="417">
        <f t="shared" ref="S1475" si="1951">J1475-J1474</f>
        <v>0</v>
      </c>
      <c r="T1475" s="417">
        <f t="shared" ref="T1475:U1475" si="1952">Q1475-Q1474</f>
        <v>0</v>
      </c>
      <c r="U1475" s="417">
        <f t="shared" si="1952"/>
        <v>0</v>
      </c>
      <c r="V1475" s="422"/>
      <c r="W1475" s="619" t="str">
        <f t="shared" si="1885"/>
        <v/>
      </c>
    </row>
    <row r="1476" spans="1:23" s="371" customFormat="1" ht="24" hidden="1" customHeight="1">
      <c r="A1476" s="366" t="s">
        <v>5432</v>
      </c>
      <c r="B1476" s="418" t="s">
        <v>0</v>
      </c>
      <c r="C1476" s="418" t="s">
        <v>3020</v>
      </c>
      <c r="D1476" s="418" t="s">
        <v>109</v>
      </c>
      <c r="E1476" s="419" t="s">
        <v>16</v>
      </c>
      <c r="F1476" s="411">
        <f>G1476</f>
        <v>378.8</v>
      </c>
      <c r="G1476" s="411">
        <f>[5]내역서!F1476</f>
        <v>378.8</v>
      </c>
      <c r="H1476" s="716">
        <v>378.8</v>
      </c>
      <c r="I1476" s="410">
        <f>G1476-H1476</f>
        <v>0</v>
      </c>
      <c r="J1476" s="411">
        <f>내역서!F1480</f>
        <v>0</v>
      </c>
      <c r="K1476" s="411">
        <v>68792.7</v>
      </c>
      <c r="L1476" s="412">
        <f>INT($J1476*K1476)</f>
        <v>0</v>
      </c>
      <c r="M1476" s="411">
        <v>36480</v>
      </c>
      <c r="N1476" s="412">
        <f>INT($J1476*M1476)</f>
        <v>0</v>
      </c>
      <c r="O1476" s="411">
        <v>1345.8</v>
      </c>
      <c r="P1476" s="412">
        <f>INT($J1476*O1476)</f>
        <v>0</v>
      </c>
      <c r="Q1476" s="412">
        <f>+K1476+M1476+O1476</f>
        <v>106618.5</v>
      </c>
      <c r="R1476" s="412">
        <f>L1476+N1476+P1476</f>
        <v>0</v>
      </c>
      <c r="S1476" s="412"/>
      <c r="T1476" s="412"/>
      <c r="U1476" s="412"/>
      <c r="V1476" s="419" t="s">
        <v>0</v>
      </c>
      <c r="W1476" s="617" t="str">
        <f>+IF(J1476&lt;0,"ng","")</f>
        <v/>
      </c>
    </row>
    <row r="1477" spans="1:23" s="75" customFormat="1" ht="24" hidden="1" customHeight="1">
      <c r="A1477" s="372" t="s">
        <v>5874</v>
      </c>
      <c r="B1477" s="421" t="s">
        <v>0</v>
      </c>
      <c r="C1477" s="421" t="s">
        <v>1281</v>
      </c>
      <c r="D1477" s="421" t="s">
        <v>109</v>
      </c>
      <c r="E1477" s="422" t="s">
        <v>16</v>
      </c>
      <c r="F1477" s="416">
        <f t="shared" si="1943"/>
        <v>378.8</v>
      </c>
      <c r="G1477" s="416">
        <f>[5]내역서!F1477</f>
        <v>378.8</v>
      </c>
      <c r="H1477" s="717">
        <v>378.8</v>
      </c>
      <c r="I1477" s="415">
        <f t="shared" si="1944"/>
        <v>0</v>
      </c>
      <c r="J1477" s="416">
        <f>내역서!F1481</f>
        <v>0</v>
      </c>
      <c r="K1477" s="416">
        <v>68792.7</v>
      </c>
      <c r="L1477" s="417">
        <f t="shared" si="1945"/>
        <v>0</v>
      </c>
      <c r="M1477" s="416">
        <v>36480</v>
      </c>
      <c r="N1477" s="417">
        <f t="shared" si="1946"/>
        <v>0</v>
      </c>
      <c r="O1477" s="416">
        <v>1345.8</v>
      </c>
      <c r="P1477" s="417">
        <f t="shared" si="1947"/>
        <v>0</v>
      </c>
      <c r="Q1477" s="417">
        <f t="shared" si="1948"/>
        <v>106618.5</v>
      </c>
      <c r="R1477" s="417">
        <f t="shared" si="1882"/>
        <v>0</v>
      </c>
      <c r="S1477" s="417">
        <f t="shared" ref="S1477" si="1953">J1477-J1476</f>
        <v>0</v>
      </c>
      <c r="T1477" s="417">
        <f t="shared" ref="T1477:U1477" si="1954">Q1477-Q1476</f>
        <v>0</v>
      </c>
      <c r="U1477" s="417">
        <f t="shared" si="1954"/>
        <v>0</v>
      </c>
      <c r="V1477" s="422"/>
      <c r="W1477" s="619" t="str">
        <f t="shared" si="1885"/>
        <v/>
      </c>
    </row>
    <row r="1478" spans="1:23" s="371" customFormat="1" ht="24" hidden="1" customHeight="1">
      <c r="A1478" s="366" t="s">
        <v>5470</v>
      </c>
      <c r="B1478" s="418" t="s">
        <v>0</v>
      </c>
      <c r="C1478" s="418" t="s">
        <v>3018</v>
      </c>
      <c r="D1478" s="418" t="s">
        <v>3022</v>
      </c>
      <c r="E1478" s="419" t="s">
        <v>22</v>
      </c>
      <c r="F1478" s="411">
        <f>G1478</f>
        <v>15</v>
      </c>
      <c r="G1478" s="411">
        <f>[5]내역서!F1478</f>
        <v>15</v>
      </c>
      <c r="H1478" s="716">
        <v>15</v>
      </c>
      <c r="I1478" s="410">
        <f>G1478-H1478</f>
        <v>0</v>
      </c>
      <c r="J1478" s="411">
        <f>내역서!F1482</f>
        <v>0</v>
      </c>
      <c r="K1478" s="411">
        <v>32969</v>
      </c>
      <c r="L1478" s="412">
        <f>INT($J1478*K1478)</f>
        <v>0</v>
      </c>
      <c r="M1478" s="411">
        <v>10879.2</v>
      </c>
      <c r="N1478" s="412">
        <f>INT($J1478*M1478)</f>
        <v>0</v>
      </c>
      <c r="O1478" s="411">
        <v>0</v>
      </c>
      <c r="P1478" s="412">
        <f>INT($J1478*O1478)</f>
        <v>0</v>
      </c>
      <c r="Q1478" s="412">
        <f>+K1478+M1478+O1478</f>
        <v>43848.2</v>
      </c>
      <c r="R1478" s="412">
        <f>L1478+N1478+P1478</f>
        <v>0</v>
      </c>
      <c r="S1478" s="412"/>
      <c r="T1478" s="412"/>
      <c r="U1478" s="412"/>
      <c r="V1478" s="419" t="s">
        <v>0</v>
      </c>
      <c r="W1478" s="617" t="str">
        <f>+IF(J1478&lt;0,"ng","")</f>
        <v/>
      </c>
    </row>
    <row r="1479" spans="1:23" s="75" customFormat="1" ht="24" hidden="1" customHeight="1">
      <c r="A1479" s="372" t="s">
        <v>2072</v>
      </c>
      <c r="B1479" s="421" t="s">
        <v>0</v>
      </c>
      <c r="C1479" s="421" t="s">
        <v>1279</v>
      </c>
      <c r="D1479" s="421" t="s">
        <v>1282</v>
      </c>
      <c r="E1479" s="422" t="s">
        <v>22</v>
      </c>
      <c r="F1479" s="416">
        <f t="shared" si="1943"/>
        <v>15</v>
      </c>
      <c r="G1479" s="416">
        <f>[5]내역서!F1479</f>
        <v>15</v>
      </c>
      <c r="H1479" s="717">
        <v>15</v>
      </c>
      <c r="I1479" s="415">
        <f t="shared" si="1944"/>
        <v>0</v>
      </c>
      <c r="J1479" s="416">
        <f>내역서!F1483</f>
        <v>0</v>
      </c>
      <c r="K1479" s="416">
        <v>32969</v>
      </c>
      <c r="L1479" s="417">
        <f t="shared" si="1945"/>
        <v>0</v>
      </c>
      <c r="M1479" s="416">
        <v>10879.2</v>
      </c>
      <c r="N1479" s="417">
        <f t="shared" si="1946"/>
        <v>0</v>
      </c>
      <c r="O1479" s="416">
        <v>0</v>
      </c>
      <c r="P1479" s="417">
        <f t="shared" si="1947"/>
        <v>0</v>
      </c>
      <c r="Q1479" s="417">
        <f t="shared" si="1948"/>
        <v>43848.2</v>
      </c>
      <c r="R1479" s="417">
        <f t="shared" si="1882"/>
        <v>0</v>
      </c>
      <c r="S1479" s="417">
        <f t="shared" ref="S1479" si="1955">J1479-J1478</f>
        <v>0</v>
      </c>
      <c r="T1479" s="417">
        <f t="shared" ref="T1479:U1479" si="1956">Q1479-Q1478</f>
        <v>0</v>
      </c>
      <c r="U1479" s="417">
        <f t="shared" si="1956"/>
        <v>0</v>
      </c>
      <c r="V1479" s="422"/>
      <c r="W1479" s="619" t="str">
        <f t="shared" si="1885"/>
        <v/>
      </c>
    </row>
    <row r="1480" spans="1:23" s="371" customFormat="1" ht="24" hidden="1" customHeight="1">
      <c r="A1480" s="366" t="s">
        <v>5903</v>
      </c>
      <c r="B1480" s="418" t="s">
        <v>0</v>
      </c>
      <c r="C1480" s="418" t="s">
        <v>3018</v>
      </c>
      <c r="D1480" s="418" t="s">
        <v>3024</v>
      </c>
      <c r="E1480" s="419" t="s">
        <v>22</v>
      </c>
      <c r="F1480" s="411">
        <f>G1480</f>
        <v>347.1</v>
      </c>
      <c r="G1480" s="411">
        <f>[5]내역서!F1480</f>
        <v>347.1</v>
      </c>
      <c r="H1480" s="716">
        <v>347.1</v>
      </c>
      <c r="I1480" s="410">
        <f>G1480-H1480</f>
        <v>0</v>
      </c>
      <c r="J1480" s="411">
        <f>내역서!F1484</f>
        <v>0</v>
      </c>
      <c r="K1480" s="411">
        <v>35097.5</v>
      </c>
      <c r="L1480" s="412">
        <f>INT($J1480*K1480)</f>
        <v>0</v>
      </c>
      <c r="M1480" s="411">
        <v>10701.6</v>
      </c>
      <c r="N1480" s="412">
        <f>INT($J1480*M1480)</f>
        <v>0</v>
      </c>
      <c r="O1480" s="411">
        <v>0</v>
      </c>
      <c r="P1480" s="412">
        <f>INT($J1480*O1480)</f>
        <v>0</v>
      </c>
      <c r="Q1480" s="412">
        <f>+K1480+M1480+O1480</f>
        <v>45799.1</v>
      </c>
      <c r="R1480" s="412">
        <f>L1480+N1480+P1480</f>
        <v>0</v>
      </c>
      <c r="S1480" s="412"/>
      <c r="T1480" s="412"/>
      <c r="U1480" s="412"/>
      <c r="V1480" s="419" t="s">
        <v>0</v>
      </c>
      <c r="W1480" s="617" t="str">
        <f>+IF(J1480&lt;0,"ng","")</f>
        <v/>
      </c>
    </row>
    <row r="1481" spans="1:23" s="75" customFormat="1" ht="24" hidden="1" customHeight="1">
      <c r="A1481" s="372" t="s">
        <v>2072</v>
      </c>
      <c r="B1481" s="421" t="s">
        <v>0</v>
      </c>
      <c r="C1481" s="421" t="s">
        <v>1279</v>
      </c>
      <c r="D1481" s="421" t="s">
        <v>1283</v>
      </c>
      <c r="E1481" s="422" t="s">
        <v>22</v>
      </c>
      <c r="F1481" s="416">
        <f t="shared" si="1943"/>
        <v>347.1</v>
      </c>
      <c r="G1481" s="416">
        <f>[5]내역서!F1481</f>
        <v>347.1</v>
      </c>
      <c r="H1481" s="717">
        <v>347.1</v>
      </c>
      <c r="I1481" s="415">
        <f t="shared" si="1944"/>
        <v>0</v>
      </c>
      <c r="J1481" s="416">
        <f>내역서!F1485</f>
        <v>0</v>
      </c>
      <c r="K1481" s="416">
        <v>35097.5</v>
      </c>
      <c r="L1481" s="417">
        <f t="shared" si="1945"/>
        <v>0</v>
      </c>
      <c r="M1481" s="416">
        <v>10701.6</v>
      </c>
      <c r="N1481" s="417">
        <f t="shared" si="1946"/>
        <v>0</v>
      </c>
      <c r="O1481" s="416">
        <v>0</v>
      </c>
      <c r="P1481" s="417">
        <f t="shared" si="1947"/>
        <v>0</v>
      </c>
      <c r="Q1481" s="417">
        <f t="shared" si="1948"/>
        <v>45799.1</v>
      </c>
      <c r="R1481" s="417">
        <f t="shared" si="1882"/>
        <v>0</v>
      </c>
      <c r="S1481" s="417">
        <f t="shared" ref="S1481" si="1957">J1481-J1480</f>
        <v>0</v>
      </c>
      <c r="T1481" s="417">
        <f t="shared" ref="T1481:U1481" si="1958">Q1481-Q1480</f>
        <v>0</v>
      </c>
      <c r="U1481" s="417">
        <f t="shared" si="1958"/>
        <v>0</v>
      </c>
      <c r="V1481" s="422"/>
      <c r="W1481" s="619" t="str">
        <f t="shared" si="1885"/>
        <v/>
      </c>
    </row>
    <row r="1482" spans="1:23" s="371" customFormat="1" ht="24" hidden="1" customHeight="1">
      <c r="A1482" s="366" t="s">
        <v>5912</v>
      </c>
      <c r="B1482" s="418" t="s">
        <v>0</v>
      </c>
      <c r="C1482" s="418" t="s">
        <v>3018</v>
      </c>
      <c r="D1482" s="418" t="s">
        <v>3025</v>
      </c>
      <c r="E1482" s="419" t="s">
        <v>6</v>
      </c>
      <c r="F1482" s="411">
        <f>G1482</f>
        <v>76.400000000000006</v>
      </c>
      <c r="G1482" s="411">
        <f>[5]내역서!F1482</f>
        <v>76.400000000000006</v>
      </c>
      <c r="H1482" s="716">
        <v>76.400000000000006</v>
      </c>
      <c r="I1482" s="410">
        <f>G1482-H1482</f>
        <v>0</v>
      </c>
      <c r="J1482" s="411">
        <f>내역서!F1486</f>
        <v>0</v>
      </c>
      <c r="K1482" s="411">
        <v>38191</v>
      </c>
      <c r="L1482" s="412">
        <f>INT($J1482*K1482)</f>
        <v>0</v>
      </c>
      <c r="M1482" s="411">
        <v>10335.200000000001</v>
      </c>
      <c r="N1482" s="412">
        <f>INT($J1482*M1482)</f>
        <v>0</v>
      </c>
      <c r="O1482" s="411">
        <v>0</v>
      </c>
      <c r="P1482" s="412">
        <f>INT($J1482*O1482)</f>
        <v>0</v>
      </c>
      <c r="Q1482" s="412">
        <f>+K1482+M1482+O1482</f>
        <v>48526.2</v>
      </c>
      <c r="R1482" s="412">
        <f>L1482+N1482+P1482</f>
        <v>0</v>
      </c>
      <c r="S1482" s="412"/>
      <c r="T1482" s="412"/>
      <c r="U1482" s="412"/>
      <c r="V1482" s="419" t="s">
        <v>0</v>
      </c>
      <c r="W1482" s="617" t="str">
        <f>+IF(J1482&lt;0,"ng","")</f>
        <v/>
      </c>
    </row>
    <row r="1483" spans="1:23" s="75" customFormat="1" ht="24" hidden="1" customHeight="1">
      <c r="A1483" s="372" t="s">
        <v>2072</v>
      </c>
      <c r="B1483" s="421" t="s">
        <v>0</v>
      </c>
      <c r="C1483" s="421" t="s">
        <v>1279</v>
      </c>
      <c r="D1483" s="421" t="s">
        <v>1284</v>
      </c>
      <c r="E1483" s="422" t="s">
        <v>6</v>
      </c>
      <c r="F1483" s="416">
        <f t="shared" si="1943"/>
        <v>76.400000000000006</v>
      </c>
      <c r="G1483" s="416">
        <f>[5]내역서!F1483</f>
        <v>76.400000000000006</v>
      </c>
      <c r="H1483" s="717">
        <v>76.400000000000006</v>
      </c>
      <c r="I1483" s="415">
        <f t="shared" si="1944"/>
        <v>0</v>
      </c>
      <c r="J1483" s="416">
        <f>내역서!F1487</f>
        <v>0</v>
      </c>
      <c r="K1483" s="416">
        <v>38191</v>
      </c>
      <c r="L1483" s="417">
        <f t="shared" si="1945"/>
        <v>0</v>
      </c>
      <c r="M1483" s="416">
        <v>10335.200000000001</v>
      </c>
      <c r="N1483" s="417">
        <f t="shared" si="1946"/>
        <v>0</v>
      </c>
      <c r="O1483" s="416">
        <v>0</v>
      </c>
      <c r="P1483" s="417">
        <f t="shared" si="1947"/>
        <v>0</v>
      </c>
      <c r="Q1483" s="417">
        <f t="shared" si="1948"/>
        <v>48526.2</v>
      </c>
      <c r="R1483" s="417">
        <f t="shared" si="1882"/>
        <v>0</v>
      </c>
      <c r="S1483" s="417">
        <f t="shared" ref="S1483" si="1959">J1483-J1482</f>
        <v>0</v>
      </c>
      <c r="T1483" s="417">
        <f t="shared" ref="T1483:U1483" si="1960">Q1483-Q1482</f>
        <v>0</v>
      </c>
      <c r="U1483" s="417">
        <f t="shared" si="1960"/>
        <v>0</v>
      </c>
      <c r="V1483" s="422"/>
      <c r="W1483" s="619" t="str">
        <f t="shared" si="1885"/>
        <v/>
      </c>
    </row>
    <row r="1484" spans="1:23" s="371" customFormat="1" ht="24" hidden="1" customHeight="1">
      <c r="A1484" s="366" t="s">
        <v>2055</v>
      </c>
      <c r="B1484" s="418" t="s">
        <v>0</v>
      </c>
      <c r="C1484" s="418" t="s">
        <v>3018</v>
      </c>
      <c r="D1484" s="418" t="s">
        <v>3026</v>
      </c>
      <c r="E1484" s="419" t="s">
        <v>6</v>
      </c>
      <c r="F1484" s="411">
        <f>G1484</f>
        <v>61.8</v>
      </c>
      <c r="G1484" s="411">
        <f>[5]내역서!F1484</f>
        <v>61.8</v>
      </c>
      <c r="H1484" s="716">
        <v>61.8</v>
      </c>
      <c r="I1484" s="410">
        <f>G1484-H1484</f>
        <v>0</v>
      </c>
      <c r="J1484" s="411">
        <f>내역서!F1488</f>
        <v>0</v>
      </c>
      <c r="K1484" s="411">
        <v>49536.1</v>
      </c>
      <c r="L1484" s="412">
        <f>INT($J1484*K1484)</f>
        <v>0</v>
      </c>
      <c r="M1484" s="411">
        <v>10372</v>
      </c>
      <c r="N1484" s="412">
        <f>INT($J1484*M1484)</f>
        <v>0</v>
      </c>
      <c r="O1484" s="411">
        <v>0</v>
      </c>
      <c r="P1484" s="412">
        <f>INT($J1484*O1484)</f>
        <v>0</v>
      </c>
      <c r="Q1484" s="412">
        <f>+K1484+M1484+O1484</f>
        <v>59908.1</v>
      </c>
      <c r="R1484" s="412">
        <f>L1484+N1484+P1484</f>
        <v>0</v>
      </c>
      <c r="S1484" s="412"/>
      <c r="T1484" s="412"/>
      <c r="U1484" s="412"/>
      <c r="V1484" s="419" t="s">
        <v>0</v>
      </c>
      <c r="W1484" s="617" t="str">
        <f>+IF(J1484&lt;0,"ng","")</f>
        <v/>
      </c>
    </row>
    <row r="1485" spans="1:23" s="75" customFormat="1" ht="24" hidden="1" customHeight="1">
      <c r="A1485" s="372" t="s">
        <v>5880</v>
      </c>
      <c r="B1485" s="421" t="s">
        <v>0</v>
      </c>
      <c r="C1485" s="421" t="s">
        <v>1279</v>
      </c>
      <c r="D1485" s="421" t="s">
        <v>1285</v>
      </c>
      <c r="E1485" s="422" t="s">
        <v>6</v>
      </c>
      <c r="F1485" s="416">
        <f t="shared" si="1943"/>
        <v>61.8</v>
      </c>
      <c r="G1485" s="416">
        <f>[5]내역서!F1485</f>
        <v>61.8</v>
      </c>
      <c r="H1485" s="717">
        <v>61.8</v>
      </c>
      <c r="I1485" s="415">
        <f t="shared" si="1944"/>
        <v>0</v>
      </c>
      <c r="J1485" s="416">
        <f>내역서!F1489</f>
        <v>0</v>
      </c>
      <c r="K1485" s="416">
        <v>49536.1</v>
      </c>
      <c r="L1485" s="417">
        <f t="shared" si="1945"/>
        <v>0</v>
      </c>
      <c r="M1485" s="416">
        <v>10372</v>
      </c>
      <c r="N1485" s="417">
        <f t="shared" si="1946"/>
        <v>0</v>
      </c>
      <c r="O1485" s="416">
        <v>0</v>
      </c>
      <c r="P1485" s="417">
        <f t="shared" si="1947"/>
        <v>0</v>
      </c>
      <c r="Q1485" s="417">
        <f t="shared" si="1948"/>
        <v>59908.1</v>
      </c>
      <c r="R1485" s="417">
        <f t="shared" si="1882"/>
        <v>0</v>
      </c>
      <c r="S1485" s="417">
        <f t="shared" ref="S1485" si="1961">J1485-J1484</f>
        <v>0</v>
      </c>
      <c r="T1485" s="417">
        <f t="shared" ref="T1485:U1485" si="1962">Q1485-Q1484</f>
        <v>0</v>
      </c>
      <c r="U1485" s="417">
        <f t="shared" si="1962"/>
        <v>0</v>
      </c>
      <c r="V1485" s="422"/>
      <c r="W1485" s="619" t="str">
        <f t="shared" si="1885"/>
        <v/>
      </c>
    </row>
    <row r="1486" spans="1:23" s="371" customFormat="1" ht="24" hidden="1" customHeight="1">
      <c r="A1486" s="366" t="s">
        <v>5913</v>
      </c>
      <c r="B1486" s="418" t="s">
        <v>0</v>
      </c>
      <c r="C1486" s="418" t="s">
        <v>3028</v>
      </c>
      <c r="D1486" s="418" t="s">
        <v>3029</v>
      </c>
      <c r="E1486" s="419" t="s">
        <v>16</v>
      </c>
      <c r="F1486" s="411">
        <f>G1486</f>
        <v>6.2</v>
      </c>
      <c r="G1486" s="411">
        <f>[5]내역서!F1486</f>
        <v>6.2</v>
      </c>
      <c r="H1486" s="716">
        <v>6.2</v>
      </c>
      <c r="I1486" s="410">
        <f>G1486-H1486</f>
        <v>0</v>
      </c>
      <c r="J1486" s="411">
        <f>내역서!F1490</f>
        <v>0</v>
      </c>
      <c r="K1486" s="411">
        <v>32387</v>
      </c>
      <c r="L1486" s="412">
        <f>INT($J1486*K1486)</f>
        <v>0</v>
      </c>
      <c r="M1486" s="411">
        <v>0</v>
      </c>
      <c r="N1486" s="412">
        <f>INT($J1486*M1486)</f>
        <v>0</v>
      </c>
      <c r="O1486" s="411">
        <v>0</v>
      </c>
      <c r="P1486" s="412">
        <f>INT($J1486*O1486)</f>
        <v>0</v>
      </c>
      <c r="Q1486" s="412">
        <f>+K1486+M1486+O1486</f>
        <v>32387</v>
      </c>
      <c r="R1486" s="412">
        <f>L1486+N1486+P1486</f>
        <v>0</v>
      </c>
      <c r="S1486" s="412"/>
      <c r="T1486" s="412"/>
      <c r="U1486" s="412"/>
      <c r="V1486" s="419" t="s">
        <v>0</v>
      </c>
      <c r="W1486" s="617" t="str">
        <f>+IF(J1486&lt;0,"ng","")</f>
        <v/>
      </c>
    </row>
    <row r="1487" spans="1:23" s="75" customFormat="1" ht="24" hidden="1" customHeight="1">
      <c r="A1487" s="372" t="s">
        <v>2072</v>
      </c>
      <c r="B1487" s="421" t="s">
        <v>0</v>
      </c>
      <c r="C1487" s="421" t="s">
        <v>1286</v>
      </c>
      <c r="D1487" s="421" t="s">
        <v>1287</v>
      </c>
      <c r="E1487" s="422" t="s">
        <v>16</v>
      </c>
      <c r="F1487" s="416">
        <f t="shared" si="1943"/>
        <v>6.2</v>
      </c>
      <c r="G1487" s="416">
        <f>[5]내역서!F1487</f>
        <v>6.2</v>
      </c>
      <c r="H1487" s="717">
        <v>6.2</v>
      </c>
      <c r="I1487" s="415">
        <f t="shared" si="1944"/>
        <v>0</v>
      </c>
      <c r="J1487" s="416">
        <f>내역서!F1491</f>
        <v>0</v>
      </c>
      <c r="K1487" s="416">
        <v>32387</v>
      </c>
      <c r="L1487" s="417">
        <f t="shared" si="1945"/>
        <v>0</v>
      </c>
      <c r="M1487" s="416">
        <v>0</v>
      </c>
      <c r="N1487" s="417">
        <f t="shared" si="1946"/>
        <v>0</v>
      </c>
      <c r="O1487" s="416">
        <v>0</v>
      </c>
      <c r="P1487" s="417">
        <f t="shared" si="1947"/>
        <v>0</v>
      </c>
      <c r="Q1487" s="417">
        <f t="shared" si="1948"/>
        <v>32387</v>
      </c>
      <c r="R1487" s="417">
        <f t="shared" si="1882"/>
        <v>0</v>
      </c>
      <c r="S1487" s="417">
        <f t="shared" ref="S1487" si="1963">J1487-J1486</f>
        <v>0</v>
      </c>
      <c r="T1487" s="417">
        <f t="shared" ref="T1487:U1487" si="1964">Q1487-Q1486</f>
        <v>0</v>
      </c>
      <c r="U1487" s="417">
        <f t="shared" si="1964"/>
        <v>0</v>
      </c>
      <c r="V1487" s="422"/>
      <c r="W1487" s="619" t="str">
        <f t="shared" si="1885"/>
        <v/>
      </c>
    </row>
    <row r="1488" spans="1:23" s="371" customFormat="1" ht="24" hidden="1" customHeight="1">
      <c r="A1488" s="366" t="s">
        <v>5432</v>
      </c>
      <c r="B1488" s="418" t="s">
        <v>0</v>
      </c>
      <c r="C1488" s="418" t="s">
        <v>3030</v>
      </c>
      <c r="D1488" s="418" t="s">
        <v>3031</v>
      </c>
      <c r="E1488" s="419" t="s">
        <v>16</v>
      </c>
      <c r="F1488" s="411">
        <f>G1488</f>
        <v>6.2</v>
      </c>
      <c r="G1488" s="411">
        <f>[5]내역서!F1488</f>
        <v>6.2</v>
      </c>
      <c r="H1488" s="716">
        <v>6.2</v>
      </c>
      <c r="I1488" s="410">
        <f>G1488-H1488</f>
        <v>0</v>
      </c>
      <c r="J1488" s="411">
        <f>내역서!F1492</f>
        <v>0</v>
      </c>
      <c r="K1488" s="411">
        <v>1142.2</v>
      </c>
      <c r="L1488" s="412">
        <f>INT($J1488*K1488)</f>
        <v>0</v>
      </c>
      <c r="M1488" s="411">
        <v>13916</v>
      </c>
      <c r="N1488" s="412">
        <f>INT($J1488*M1488)</f>
        <v>0</v>
      </c>
      <c r="O1488" s="411">
        <v>2844.2</v>
      </c>
      <c r="P1488" s="412">
        <f>INT($J1488*O1488)</f>
        <v>0</v>
      </c>
      <c r="Q1488" s="412">
        <f>+K1488+M1488+O1488</f>
        <v>17902.400000000001</v>
      </c>
      <c r="R1488" s="412">
        <f>L1488+N1488+P1488</f>
        <v>0</v>
      </c>
      <c r="S1488" s="412"/>
      <c r="T1488" s="412"/>
      <c r="U1488" s="412"/>
      <c r="V1488" s="419" t="s">
        <v>0</v>
      </c>
      <c r="W1488" s="617" t="str">
        <f>+IF(J1488&lt;0,"ng","")</f>
        <v/>
      </c>
    </row>
    <row r="1489" spans="1:23" s="75" customFormat="1" ht="24" hidden="1" customHeight="1">
      <c r="A1489" s="372" t="s">
        <v>5437</v>
      </c>
      <c r="B1489" s="421" t="s">
        <v>0</v>
      </c>
      <c r="C1489" s="421" t="s">
        <v>1288</v>
      </c>
      <c r="D1489" s="421" t="s">
        <v>1289</v>
      </c>
      <c r="E1489" s="422" t="s">
        <v>16</v>
      </c>
      <c r="F1489" s="416">
        <f t="shared" si="1943"/>
        <v>6.2</v>
      </c>
      <c r="G1489" s="416">
        <f>[5]내역서!F1489</f>
        <v>6.2</v>
      </c>
      <c r="H1489" s="717">
        <v>6.2</v>
      </c>
      <c r="I1489" s="415">
        <f t="shared" si="1944"/>
        <v>0</v>
      </c>
      <c r="J1489" s="416">
        <f>내역서!F1493</f>
        <v>0</v>
      </c>
      <c r="K1489" s="416">
        <v>1142.2</v>
      </c>
      <c r="L1489" s="417">
        <f t="shared" si="1945"/>
        <v>0</v>
      </c>
      <c r="M1489" s="416">
        <v>13916</v>
      </c>
      <c r="N1489" s="417">
        <f t="shared" si="1946"/>
        <v>0</v>
      </c>
      <c r="O1489" s="416">
        <v>2844.2</v>
      </c>
      <c r="P1489" s="417">
        <f t="shared" si="1947"/>
        <v>0</v>
      </c>
      <c r="Q1489" s="417">
        <f t="shared" si="1948"/>
        <v>17902.400000000001</v>
      </c>
      <c r="R1489" s="417">
        <f t="shared" si="1882"/>
        <v>0</v>
      </c>
      <c r="S1489" s="417">
        <f t="shared" ref="S1489" si="1965">J1489-J1488</f>
        <v>0</v>
      </c>
      <c r="T1489" s="417">
        <f t="shared" ref="T1489:U1489" si="1966">Q1489-Q1488</f>
        <v>0</v>
      </c>
      <c r="U1489" s="417">
        <f t="shared" si="1966"/>
        <v>0</v>
      </c>
      <c r="V1489" s="422"/>
      <c r="W1489" s="619" t="str">
        <f t="shared" si="1885"/>
        <v/>
      </c>
    </row>
    <row r="1490" spans="1:23" s="485" customFormat="1" ht="24" hidden="1" customHeight="1">
      <c r="A1490" s="366" t="s">
        <v>5597</v>
      </c>
      <c r="B1490" s="418" t="s">
        <v>0</v>
      </c>
      <c r="C1490" s="418" t="s">
        <v>3032</v>
      </c>
      <c r="D1490" s="418" t="s">
        <v>3033</v>
      </c>
      <c r="E1490" s="419" t="s">
        <v>16</v>
      </c>
      <c r="F1490" s="411">
        <f>G1490</f>
        <v>162</v>
      </c>
      <c r="G1490" s="411">
        <f>[5]내역서!F1490</f>
        <v>162</v>
      </c>
      <c r="H1490" s="716">
        <v>162</v>
      </c>
      <c r="I1490" s="410">
        <f>G1490-H1490</f>
        <v>0</v>
      </c>
      <c r="J1490" s="411">
        <f>내역서!F1494</f>
        <v>0</v>
      </c>
      <c r="K1490" s="411">
        <v>9379.6</v>
      </c>
      <c r="L1490" s="412">
        <f>INT($J1490*K1490)</f>
        <v>0</v>
      </c>
      <c r="M1490" s="411">
        <v>9943.2000000000007</v>
      </c>
      <c r="N1490" s="412">
        <f>INT($J1490*M1490)</f>
        <v>0</v>
      </c>
      <c r="O1490" s="411">
        <v>0</v>
      </c>
      <c r="P1490" s="412">
        <f>INT($J1490*O1490)</f>
        <v>0</v>
      </c>
      <c r="Q1490" s="412">
        <f>+K1490+M1490+O1490</f>
        <v>19322.800000000003</v>
      </c>
      <c r="R1490" s="412">
        <f>L1490+N1490+P1490</f>
        <v>0</v>
      </c>
      <c r="S1490" s="412"/>
      <c r="T1490" s="412"/>
      <c r="U1490" s="412"/>
      <c r="V1490" s="419" t="s">
        <v>0</v>
      </c>
      <c r="W1490" s="617" t="str">
        <f>+IF(J1490&lt;0,"ng","")</f>
        <v/>
      </c>
    </row>
    <row r="1491" spans="1:23" s="77" customFormat="1" ht="24" hidden="1" customHeight="1">
      <c r="A1491" s="372" t="s">
        <v>5877</v>
      </c>
      <c r="B1491" s="421" t="s">
        <v>0</v>
      </c>
      <c r="C1491" s="421" t="s">
        <v>1290</v>
      </c>
      <c r="D1491" s="421" t="s">
        <v>1291</v>
      </c>
      <c r="E1491" s="422" t="s">
        <v>16</v>
      </c>
      <c r="F1491" s="416">
        <f t="shared" si="1943"/>
        <v>162</v>
      </c>
      <c r="G1491" s="416">
        <f>[5]내역서!F1491</f>
        <v>162</v>
      </c>
      <c r="H1491" s="717">
        <v>162</v>
      </c>
      <c r="I1491" s="415">
        <f t="shared" si="1944"/>
        <v>0</v>
      </c>
      <c r="J1491" s="416">
        <f>내역서!F1495</f>
        <v>0</v>
      </c>
      <c r="K1491" s="416">
        <v>9379.6</v>
      </c>
      <c r="L1491" s="417">
        <f t="shared" si="1945"/>
        <v>0</v>
      </c>
      <c r="M1491" s="416">
        <v>9943.2000000000007</v>
      </c>
      <c r="N1491" s="417">
        <f t="shared" si="1946"/>
        <v>0</v>
      </c>
      <c r="O1491" s="416">
        <v>0</v>
      </c>
      <c r="P1491" s="417">
        <f t="shared" si="1947"/>
        <v>0</v>
      </c>
      <c r="Q1491" s="417">
        <f t="shared" si="1948"/>
        <v>19322.800000000003</v>
      </c>
      <c r="R1491" s="417">
        <f t="shared" si="1882"/>
        <v>0</v>
      </c>
      <c r="S1491" s="417">
        <f t="shared" ref="S1491" si="1967">J1491-J1490</f>
        <v>0</v>
      </c>
      <c r="T1491" s="417">
        <f t="shared" ref="T1491:U1491" si="1968">Q1491-Q1490</f>
        <v>0</v>
      </c>
      <c r="U1491" s="417">
        <f t="shared" si="1968"/>
        <v>0</v>
      </c>
      <c r="V1491" s="422"/>
      <c r="W1491" s="619" t="str">
        <f t="shared" si="1885"/>
        <v/>
      </c>
    </row>
    <row r="1492" spans="1:23" s="371" customFormat="1" ht="24" hidden="1" customHeight="1">
      <c r="A1492" s="366" t="s">
        <v>2055</v>
      </c>
      <c r="B1492" s="418" t="s">
        <v>0</v>
      </c>
      <c r="C1492" s="418" t="s">
        <v>3036</v>
      </c>
      <c r="D1492" s="418" t="s">
        <v>3037</v>
      </c>
      <c r="E1492" s="419" t="s">
        <v>16</v>
      </c>
      <c r="F1492" s="411">
        <f>G1492</f>
        <v>0</v>
      </c>
      <c r="G1492" s="411">
        <f>[5]내역서!F1492</f>
        <v>0</v>
      </c>
      <c r="H1492" s="716">
        <v>0</v>
      </c>
      <c r="I1492" s="410">
        <f>G1492-H1492</f>
        <v>0</v>
      </c>
      <c r="J1492" s="411">
        <f>내역서!F1496</f>
        <v>0</v>
      </c>
      <c r="K1492" s="411">
        <v>16632.8</v>
      </c>
      <c r="L1492" s="412">
        <f>INT($J1492*K1492)</f>
        <v>0</v>
      </c>
      <c r="M1492" s="411">
        <v>11747.2</v>
      </c>
      <c r="N1492" s="412">
        <f>INT($J1492*M1492)</f>
        <v>0</v>
      </c>
      <c r="O1492" s="411">
        <v>0</v>
      </c>
      <c r="P1492" s="412">
        <f>INT($J1492*O1492)</f>
        <v>0</v>
      </c>
      <c r="Q1492" s="412">
        <f>+K1492+M1492+O1492</f>
        <v>28380</v>
      </c>
      <c r="R1492" s="412">
        <f>L1492+N1492+P1492</f>
        <v>0</v>
      </c>
      <c r="S1492" s="412"/>
      <c r="T1492" s="412"/>
      <c r="U1492" s="412"/>
      <c r="V1492" s="419" t="s">
        <v>0</v>
      </c>
      <c r="W1492" s="617" t="str">
        <f>+IF(J1492&lt;0,"ng","")</f>
        <v/>
      </c>
    </row>
    <row r="1493" spans="1:23" s="75" customFormat="1" ht="24" hidden="1" customHeight="1">
      <c r="A1493" s="372" t="s">
        <v>2072</v>
      </c>
      <c r="B1493" s="421" t="s">
        <v>0</v>
      </c>
      <c r="C1493" s="421" t="s">
        <v>1292</v>
      </c>
      <c r="D1493" s="421" t="s">
        <v>1293</v>
      </c>
      <c r="E1493" s="422" t="s">
        <v>16</v>
      </c>
      <c r="F1493" s="416">
        <f t="shared" si="1943"/>
        <v>0</v>
      </c>
      <c r="G1493" s="416">
        <f>[5]내역서!F1493</f>
        <v>0</v>
      </c>
      <c r="H1493" s="717">
        <v>0</v>
      </c>
      <c r="I1493" s="415">
        <f t="shared" si="1944"/>
        <v>0</v>
      </c>
      <c r="J1493" s="416">
        <f>내역서!F1497</f>
        <v>0</v>
      </c>
      <c r="K1493" s="416">
        <v>16632.8</v>
      </c>
      <c r="L1493" s="417">
        <f t="shared" si="1945"/>
        <v>0</v>
      </c>
      <c r="M1493" s="416">
        <v>11747.2</v>
      </c>
      <c r="N1493" s="417">
        <f t="shared" si="1946"/>
        <v>0</v>
      </c>
      <c r="O1493" s="416">
        <v>0</v>
      </c>
      <c r="P1493" s="417">
        <f t="shared" si="1947"/>
        <v>0</v>
      </c>
      <c r="Q1493" s="417">
        <f t="shared" si="1948"/>
        <v>28380</v>
      </c>
      <c r="R1493" s="417">
        <f t="shared" si="1882"/>
        <v>0</v>
      </c>
      <c r="S1493" s="417">
        <f t="shared" ref="S1493" si="1969">J1493-J1492</f>
        <v>0</v>
      </c>
      <c r="T1493" s="417">
        <f t="shared" ref="T1493:U1493" si="1970">Q1493-Q1492</f>
        <v>0</v>
      </c>
      <c r="U1493" s="417">
        <f t="shared" si="1970"/>
        <v>0</v>
      </c>
      <c r="V1493" s="422"/>
      <c r="W1493" s="619" t="str">
        <f t="shared" si="1885"/>
        <v/>
      </c>
    </row>
    <row r="1494" spans="1:23" s="371" customFormat="1" ht="24" hidden="1" customHeight="1">
      <c r="A1494" s="366" t="s">
        <v>5470</v>
      </c>
      <c r="B1494" s="418" t="s">
        <v>0</v>
      </c>
      <c r="C1494" s="647" t="str">
        <f>[5]내역서!C1494</f>
        <v>PF보드 심재 준불연 단열재</v>
      </c>
      <c r="D1494" s="647" t="str">
        <f>[5]내역서!D1494</f>
        <v>50mm</v>
      </c>
      <c r="E1494" s="648" t="str">
        <f>[5]내역서!E1494</f>
        <v>M2</v>
      </c>
      <c r="F1494" s="411"/>
      <c r="G1494" s="411">
        <f>[5]내역서!F1494</f>
        <v>1323</v>
      </c>
      <c r="H1494" s="716">
        <v>0</v>
      </c>
      <c r="I1494" s="716"/>
      <c r="J1494" s="411">
        <f>내역서!F1498</f>
        <v>0</v>
      </c>
      <c r="K1494" s="411">
        <f>[5]내역서!G1494</f>
        <v>16332</v>
      </c>
      <c r="L1494" s="412">
        <f>INT($J1494*K1494)</f>
        <v>0</v>
      </c>
      <c r="M1494" s="411">
        <f>[5]내역서!I1494</f>
        <v>13529</v>
      </c>
      <c r="N1494" s="412">
        <f>INT($J1494*M1494)</f>
        <v>0</v>
      </c>
      <c r="O1494" s="411">
        <f>[5]내역서!K1494</f>
        <v>0</v>
      </c>
      <c r="P1494" s="412">
        <f>INT($J1494*O1494)</f>
        <v>0</v>
      </c>
      <c r="Q1494" s="412">
        <f>+K1494+M1494+O1494</f>
        <v>29861</v>
      </c>
      <c r="R1494" s="412">
        <f>L1494+N1494+P1494</f>
        <v>0</v>
      </c>
      <c r="S1494" s="412"/>
      <c r="T1494" s="412"/>
      <c r="U1494" s="412"/>
      <c r="V1494" s="419" t="s">
        <v>0</v>
      </c>
      <c r="W1494" s="617" t="str">
        <f>+IF(J1494&lt;0,"ng","")</f>
        <v/>
      </c>
    </row>
    <row r="1495" spans="1:23" s="75" customFormat="1" ht="24" hidden="1" customHeight="1">
      <c r="A1495" s="372" t="s">
        <v>5444</v>
      </c>
      <c r="B1495" s="421" t="s">
        <v>0</v>
      </c>
      <c r="C1495" s="650" t="str">
        <f>[5]내역서!C1495</f>
        <v>PF보드 심재 준불연 단열재</v>
      </c>
      <c r="D1495" s="650" t="str">
        <f>[5]내역서!D1495</f>
        <v>50mm</v>
      </c>
      <c r="E1495" s="651" t="str">
        <f>[5]내역서!E1495</f>
        <v>M2</v>
      </c>
      <c r="F1495" s="416"/>
      <c r="G1495" s="416">
        <f>[5]내역서!F1495</f>
        <v>1323</v>
      </c>
      <c r="H1495" s="717">
        <v>0</v>
      </c>
      <c r="I1495" s="717"/>
      <c r="J1495" s="416">
        <f>내역서!F1499</f>
        <v>0</v>
      </c>
      <c r="K1495" s="416">
        <f>[5]내역서!G1495</f>
        <v>16332</v>
      </c>
      <c r="L1495" s="417">
        <f t="shared" ref="L1495" si="1971">INT($J1495*K1495)</f>
        <v>0</v>
      </c>
      <c r="M1495" s="416">
        <f>[5]내역서!I1495</f>
        <v>13529</v>
      </c>
      <c r="N1495" s="417">
        <f t="shared" ref="N1495" si="1972">INT($J1495*M1495)</f>
        <v>0</v>
      </c>
      <c r="O1495" s="416">
        <f>[5]내역서!K1495</f>
        <v>0</v>
      </c>
      <c r="P1495" s="417">
        <f t="shared" ref="P1495" si="1973">INT($J1495*O1495)</f>
        <v>0</v>
      </c>
      <c r="Q1495" s="417">
        <f t="shared" ref="Q1495" si="1974">+K1495+M1495+O1495</f>
        <v>29861</v>
      </c>
      <c r="R1495" s="417">
        <f t="shared" ref="R1495" si="1975">L1495+N1495+P1495</f>
        <v>0</v>
      </c>
      <c r="S1495" s="417">
        <f t="shared" ref="S1495" si="1976">J1495-J1494</f>
        <v>0</v>
      </c>
      <c r="T1495" s="417">
        <f t="shared" ref="T1495:U1495" si="1977">Q1495-Q1494</f>
        <v>0</v>
      </c>
      <c r="U1495" s="417">
        <f t="shared" si="1977"/>
        <v>0</v>
      </c>
      <c r="V1495" s="422"/>
      <c r="W1495" s="619" t="str">
        <f t="shared" si="1885"/>
        <v/>
      </c>
    </row>
    <row r="1496" spans="1:23" s="371" customFormat="1" ht="24" hidden="1" customHeight="1">
      <c r="A1496" s="366" t="s">
        <v>5887</v>
      </c>
      <c r="B1496" s="418" t="s">
        <v>0</v>
      </c>
      <c r="C1496" s="647" t="str">
        <f>[5]내역서!C1496</f>
        <v>PF보드 심재 준불연 단열재</v>
      </c>
      <c r="D1496" s="647" t="str">
        <f>[5]내역서!D1496</f>
        <v>60mm</v>
      </c>
      <c r="E1496" s="648" t="str">
        <f>[5]내역서!E1496</f>
        <v>M2</v>
      </c>
      <c r="F1496" s="411"/>
      <c r="G1496" s="411">
        <f>[5]내역서!F1496</f>
        <v>113</v>
      </c>
      <c r="H1496" s="716">
        <v>0</v>
      </c>
      <c r="I1496" s="716"/>
      <c r="J1496" s="411">
        <f>내역서!F1500</f>
        <v>0</v>
      </c>
      <c r="K1496" s="411">
        <f>[5]내역서!G1496</f>
        <v>19444</v>
      </c>
      <c r="L1496" s="412">
        <f>INT($J1496*K1496)</f>
        <v>0</v>
      </c>
      <c r="M1496" s="411">
        <f>[5]내역서!I1496</f>
        <v>15140</v>
      </c>
      <c r="N1496" s="412">
        <f>INT($J1496*M1496)</f>
        <v>0</v>
      </c>
      <c r="O1496" s="411">
        <f>[5]내역서!K1496</f>
        <v>0</v>
      </c>
      <c r="P1496" s="412">
        <f>INT($J1496*O1496)</f>
        <v>0</v>
      </c>
      <c r="Q1496" s="412">
        <f>+K1496+M1496+O1496</f>
        <v>34584</v>
      </c>
      <c r="R1496" s="412">
        <f>L1496+N1496+P1496</f>
        <v>0</v>
      </c>
      <c r="S1496" s="412"/>
      <c r="T1496" s="412"/>
      <c r="U1496" s="412"/>
      <c r="V1496" s="419" t="s">
        <v>0</v>
      </c>
      <c r="W1496" s="617" t="str">
        <f>+IF(J1496&lt;0,"ng","")</f>
        <v/>
      </c>
    </row>
    <row r="1497" spans="1:23" s="75" customFormat="1" ht="24" hidden="1" customHeight="1">
      <c r="A1497" s="372" t="s">
        <v>5433</v>
      </c>
      <c r="B1497" s="421" t="s">
        <v>0</v>
      </c>
      <c r="C1497" s="650" t="str">
        <f>[5]내역서!C1497</f>
        <v>PF보드 심재 준불연 단열재</v>
      </c>
      <c r="D1497" s="650" t="str">
        <f>[5]내역서!D1497</f>
        <v>60mm</v>
      </c>
      <c r="E1497" s="651" t="str">
        <f>[5]내역서!E1497</f>
        <v>M2</v>
      </c>
      <c r="F1497" s="416"/>
      <c r="G1497" s="416">
        <f>[5]내역서!F1497</f>
        <v>113</v>
      </c>
      <c r="H1497" s="717">
        <v>0</v>
      </c>
      <c r="I1497" s="717"/>
      <c r="J1497" s="416">
        <f>내역서!F1501</f>
        <v>0</v>
      </c>
      <c r="K1497" s="416">
        <f>[5]내역서!G1497</f>
        <v>19444</v>
      </c>
      <c r="L1497" s="417">
        <f t="shared" ref="L1497" si="1978">INT($J1497*K1497)</f>
        <v>0</v>
      </c>
      <c r="M1497" s="416">
        <f>[5]내역서!I1497</f>
        <v>15140</v>
      </c>
      <c r="N1497" s="417">
        <f t="shared" ref="N1497" si="1979">INT($J1497*M1497)</f>
        <v>0</v>
      </c>
      <c r="O1497" s="416">
        <f>[5]내역서!K1497</f>
        <v>0</v>
      </c>
      <c r="P1497" s="417">
        <f t="shared" ref="P1497" si="1980">INT($J1497*O1497)</f>
        <v>0</v>
      </c>
      <c r="Q1497" s="417">
        <f t="shared" ref="Q1497" si="1981">+K1497+M1497+O1497</f>
        <v>34584</v>
      </c>
      <c r="R1497" s="417">
        <f t="shared" ref="R1497" si="1982">L1497+N1497+P1497</f>
        <v>0</v>
      </c>
      <c r="S1497" s="417">
        <f t="shared" ref="S1497" si="1983">J1497-J1496</f>
        <v>0</v>
      </c>
      <c r="T1497" s="417">
        <f t="shared" ref="T1497:U1497" si="1984">Q1497-Q1496</f>
        <v>0</v>
      </c>
      <c r="U1497" s="417">
        <f t="shared" si="1984"/>
        <v>0</v>
      </c>
      <c r="V1497" s="422"/>
      <c r="W1497" s="619" t="str">
        <f t="shared" si="1885"/>
        <v/>
      </c>
    </row>
    <row r="1498" spans="1:23" s="371" customFormat="1" ht="24" hidden="1" customHeight="1">
      <c r="A1498" s="366" t="s">
        <v>2055</v>
      </c>
      <c r="B1498" s="418" t="s">
        <v>0</v>
      </c>
      <c r="C1498" s="647" t="str">
        <f>[5]내역서!C1498</f>
        <v>PF보드 심재 준불연 단열재</v>
      </c>
      <c r="D1498" s="647" t="str">
        <f>[5]내역서!D1498</f>
        <v>90mm</v>
      </c>
      <c r="E1498" s="648" t="str">
        <f>[5]내역서!E1498</f>
        <v>M2</v>
      </c>
      <c r="F1498" s="411"/>
      <c r="G1498" s="411">
        <f>[5]내역서!F1498</f>
        <v>79</v>
      </c>
      <c r="H1498" s="716">
        <v>0</v>
      </c>
      <c r="I1498" s="716"/>
      <c r="J1498" s="411">
        <f>내역서!F1502</f>
        <v>0</v>
      </c>
      <c r="K1498" s="411">
        <f>[5]내역서!G1498</f>
        <v>28780</v>
      </c>
      <c r="L1498" s="412">
        <f>INT($J1498*K1498)</f>
        <v>0</v>
      </c>
      <c r="M1498" s="411">
        <f>[5]내역서!I1498</f>
        <v>15140</v>
      </c>
      <c r="N1498" s="412">
        <f>INT($J1498*M1498)</f>
        <v>0</v>
      </c>
      <c r="O1498" s="411">
        <f>[5]내역서!K1498</f>
        <v>0</v>
      </c>
      <c r="P1498" s="412">
        <f>INT($J1498*O1498)</f>
        <v>0</v>
      </c>
      <c r="Q1498" s="412">
        <f>+K1498+M1498+O1498</f>
        <v>43920</v>
      </c>
      <c r="R1498" s="412">
        <f>L1498+N1498+P1498</f>
        <v>0</v>
      </c>
      <c r="S1498" s="412"/>
      <c r="T1498" s="412"/>
      <c r="U1498" s="412"/>
      <c r="V1498" s="419" t="s">
        <v>0</v>
      </c>
      <c r="W1498" s="617" t="str">
        <f>+IF(J1498&lt;0,"ng","")</f>
        <v/>
      </c>
    </row>
    <row r="1499" spans="1:23" s="75" customFormat="1" ht="24" hidden="1" customHeight="1">
      <c r="A1499" s="372" t="s">
        <v>5877</v>
      </c>
      <c r="B1499" s="421" t="s">
        <v>0</v>
      </c>
      <c r="C1499" s="650" t="str">
        <f>[5]내역서!C1499</f>
        <v>PF보드 심재 준불연 단열재</v>
      </c>
      <c r="D1499" s="650" t="str">
        <f>[5]내역서!D1499</f>
        <v>90mm</v>
      </c>
      <c r="E1499" s="651" t="str">
        <f>[5]내역서!E1499</f>
        <v>M2</v>
      </c>
      <c r="F1499" s="416"/>
      <c r="G1499" s="416">
        <f>[5]내역서!F1499</f>
        <v>79</v>
      </c>
      <c r="H1499" s="717">
        <v>0</v>
      </c>
      <c r="I1499" s="717"/>
      <c r="J1499" s="416">
        <f>내역서!F1503</f>
        <v>0</v>
      </c>
      <c r="K1499" s="416">
        <f>[5]내역서!G1499</f>
        <v>28780</v>
      </c>
      <c r="L1499" s="417">
        <f t="shared" ref="L1499" si="1985">INT($J1499*K1499)</f>
        <v>0</v>
      </c>
      <c r="M1499" s="416">
        <f>[5]내역서!I1499</f>
        <v>15140</v>
      </c>
      <c r="N1499" s="417">
        <f t="shared" ref="N1499" si="1986">INT($J1499*M1499)</f>
        <v>0</v>
      </c>
      <c r="O1499" s="416">
        <f>[5]내역서!K1499</f>
        <v>0</v>
      </c>
      <c r="P1499" s="417">
        <f t="shared" ref="P1499" si="1987">INT($J1499*O1499)</f>
        <v>0</v>
      </c>
      <c r="Q1499" s="417">
        <f t="shared" ref="Q1499" si="1988">+K1499+M1499+O1499</f>
        <v>43920</v>
      </c>
      <c r="R1499" s="417">
        <f t="shared" ref="R1499" si="1989">L1499+N1499+P1499</f>
        <v>0</v>
      </c>
      <c r="S1499" s="417">
        <f t="shared" ref="S1499" si="1990">J1499-J1498</f>
        <v>0</v>
      </c>
      <c r="T1499" s="417">
        <f t="shared" ref="T1499:U1499" si="1991">Q1499-Q1498</f>
        <v>0</v>
      </c>
      <c r="U1499" s="417">
        <f t="shared" si="1991"/>
        <v>0</v>
      </c>
      <c r="V1499" s="422"/>
      <c r="W1499" s="619" t="str">
        <f t="shared" si="1885"/>
        <v/>
      </c>
    </row>
    <row r="1500" spans="1:23" s="371" customFormat="1" ht="24" hidden="1" customHeight="1">
      <c r="A1500" s="366" t="s">
        <v>5441</v>
      </c>
      <c r="B1500" s="418" t="s">
        <v>0</v>
      </c>
      <c r="C1500" s="647" t="str">
        <f>[5]내역서!C1500</f>
        <v>난연단열재 설치(슬래브 위 깔기 - 바닥)</v>
      </c>
      <c r="D1500" s="647" t="str">
        <f>[5]내역서!D1500</f>
        <v>압출,220mm</v>
      </c>
      <c r="E1500" s="648" t="str">
        <f>[5]내역서!E1500</f>
        <v>M2</v>
      </c>
      <c r="F1500" s="411"/>
      <c r="G1500" s="411">
        <f>[5]내역서!F1500</f>
        <v>2202</v>
      </c>
      <c r="H1500" s="716">
        <v>0</v>
      </c>
      <c r="I1500" s="716"/>
      <c r="J1500" s="411">
        <f>내역서!F1504</f>
        <v>0</v>
      </c>
      <c r="K1500" s="411">
        <f>[5]내역서!G1500</f>
        <v>33846</v>
      </c>
      <c r="L1500" s="412">
        <f>INT($J1500*K1500)</f>
        <v>0</v>
      </c>
      <c r="M1500" s="411">
        <f>[5]내역서!I1500</f>
        <v>3740</v>
      </c>
      <c r="N1500" s="412">
        <f>INT($J1500*M1500)</f>
        <v>0</v>
      </c>
      <c r="O1500" s="411">
        <f>[5]내역서!K1500</f>
        <v>0</v>
      </c>
      <c r="P1500" s="412">
        <f>INT($J1500*O1500)</f>
        <v>0</v>
      </c>
      <c r="Q1500" s="412">
        <f>+K1500+M1500+O1500</f>
        <v>37586</v>
      </c>
      <c r="R1500" s="412">
        <f>L1500+N1500+P1500</f>
        <v>0</v>
      </c>
      <c r="S1500" s="412"/>
      <c r="T1500" s="412"/>
      <c r="U1500" s="412"/>
      <c r="V1500" s="419" t="s">
        <v>0</v>
      </c>
      <c r="W1500" s="617" t="str">
        <f>+IF(J1500&lt;0,"ng","")</f>
        <v/>
      </c>
    </row>
    <row r="1501" spans="1:23" s="75" customFormat="1" ht="24" hidden="1" customHeight="1">
      <c r="A1501" s="372" t="s">
        <v>5914</v>
      </c>
      <c r="B1501" s="421" t="s">
        <v>0</v>
      </c>
      <c r="C1501" s="650" t="str">
        <f>[5]내역서!C1501</f>
        <v>난연단열재 설치(슬래브 위 깔기 - 바닥)</v>
      </c>
      <c r="D1501" s="650" t="str">
        <f>[5]내역서!D1501</f>
        <v>압출,220mm</v>
      </c>
      <c r="E1501" s="651" t="str">
        <f>[5]내역서!E1501</f>
        <v>M2</v>
      </c>
      <c r="F1501" s="416"/>
      <c r="G1501" s="416">
        <f>[5]내역서!F1501</f>
        <v>2202</v>
      </c>
      <c r="H1501" s="717">
        <v>0</v>
      </c>
      <c r="I1501" s="717"/>
      <c r="J1501" s="416">
        <f>내역서!F1505</f>
        <v>0</v>
      </c>
      <c r="K1501" s="416">
        <f>[5]내역서!G1501</f>
        <v>33846</v>
      </c>
      <c r="L1501" s="417">
        <f t="shared" ref="L1501" si="1992">INT($J1501*K1501)</f>
        <v>0</v>
      </c>
      <c r="M1501" s="416">
        <f>[5]내역서!I1501</f>
        <v>3740</v>
      </c>
      <c r="N1501" s="417">
        <f t="shared" ref="N1501" si="1993">INT($J1501*M1501)</f>
        <v>0</v>
      </c>
      <c r="O1501" s="416">
        <f>[5]내역서!K1501</f>
        <v>0</v>
      </c>
      <c r="P1501" s="417">
        <f t="shared" ref="P1501" si="1994">INT($J1501*O1501)</f>
        <v>0</v>
      </c>
      <c r="Q1501" s="417">
        <f t="shared" ref="Q1501" si="1995">+K1501+M1501+O1501</f>
        <v>37586</v>
      </c>
      <c r="R1501" s="417">
        <f t="shared" ref="R1501" si="1996">L1501+N1501+P1501</f>
        <v>0</v>
      </c>
      <c r="S1501" s="417">
        <f t="shared" ref="S1501" si="1997">J1501-J1500</f>
        <v>0</v>
      </c>
      <c r="T1501" s="417">
        <f t="shared" ref="T1501:U1501" si="1998">Q1501-Q1500</f>
        <v>0</v>
      </c>
      <c r="U1501" s="417">
        <f t="shared" si="1998"/>
        <v>0</v>
      </c>
      <c r="V1501" s="422"/>
      <c r="W1501" s="619" t="str">
        <f t="shared" si="1885"/>
        <v/>
      </c>
    </row>
    <row r="1502" spans="1:23" s="371" customFormat="1" ht="24" hidden="1" customHeight="1">
      <c r="A1502" s="366" t="s">
        <v>5597</v>
      </c>
      <c r="B1502" s="418" t="s">
        <v>0</v>
      </c>
      <c r="C1502" s="647" t="str">
        <f>[5]내역서!C1502</f>
        <v>준불f연단열재 설치(슬래브 위 깔기 - 바닥)</v>
      </c>
      <c r="D1502" s="647" t="str">
        <f>[5]내역서!D1502</f>
        <v>PF보드 100mm</v>
      </c>
      <c r="E1502" s="648" t="str">
        <f>[5]내역서!E1502</f>
        <v>M2</v>
      </c>
      <c r="F1502" s="411"/>
      <c r="G1502" s="411">
        <f>[5]내역서!F1502</f>
        <v>985</v>
      </c>
      <c r="H1502" s="716">
        <v>0</v>
      </c>
      <c r="I1502" s="716"/>
      <c r="J1502" s="411">
        <f>내역서!F1506</f>
        <v>0</v>
      </c>
      <c r="K1502" s="411">
        <f>[5]내역서!G1502</f>
        <v>30606</v>
      </c>
      <c r="L1502" s="412">
        <f>INT($J1502*K1502)</f>
        <v>0</v>
      </c>
      <c r="M1502" s="411">
        <f>[5]내역서!I1502</f>
        <v>2890</v>
      </c>
      <c r="N1502" s="412">
        <f>INT($J1502*M1502)</f>
        <v>0</v>
      </c>
      <c r="O1502" s="411">
        <f>[5]내역서!K1502</f>
        <v>0</v>
      </c>
      <c r="P1502" s="412">
        <f>INT($J1502*O1502)</f>
        <v>0</v>
      </c>
      <c r="Q1502" s="412">
        <f>+K1502+M1502+O1502</f>
        <v>33496</v>
      </c>
      <c r="R1502" s="412">
        <f>L1502+N1502+P1502</f>
        <v>0</v>
      </c>
      <c r="S1502" s="412"/>
      <c r="T1502" s="412"/>
      <c r="U1502" s="412"/>
      <c r="V1502" s="419" t="s">
        <v>0</v>
      </c>
      <c r="W1502" s="617" t="str">
        <f>+IF(J1502&lt;0,"ng","")</f>
        <v/>
      </c>
    </row>
    <row r="1503" spans="1:23" s="75" customFormat="1" ht="24" hidden="1" customHeight="1">
      <c r="A1503" s="372" t="s">
        <v>5880</v>
      </c>
      <c r="B1503" s="421" t="s">
        <v>0</v>
      </c>
      <c r="C1503" s="650" t="str">
        <f>[5]내역서!C1503</f>
        <v>준불f연단열재 설치(슬래브 위 깔기 - 바닥)</v>
      </c>
      <c r="D1503" s="650" t="str">
        <f>[5]내역서!D1503</f>
        <v>PF보드 100mm</v>
      </c>
      <c r="E1503" s="651" t="str">
        <f>[5]내역서!E1503</f>
        <v>M2</v>
      </c>
      <c r="F1503" s="416"/>
      <c r="G1503" s="416">
        <f>[5]내역서!F1503</f>
        <v>985</v>
      </c>
      <c r="H1503" s="717">
        <v>0</v>
      </c>
      <c r="I1503" s="717"/>
      <c r="J1503" s="416">
        <f>내역서!F1507</f>
        <v>0</v>
      </c>
      <c r="K1503" s="416">
        <f>[5]내역서!G1503</f>
        <v>30606</v>
      </c>
      <c r="L1503" s="417">
        <f t="shared" ref="L1503" si="1999">INT($J1503*K1503)</f>
        <v>0</v>
      </c>
      <c r="M1503" s="416">
        <f>[5]내역서!I1503</f>
        <v>2890</v>
      </c>
      <c r="N1503" s="417">
        <f t="shared" ref="N1503" si="2000">INT($J1503*M1503)</f>
        <v>0</v>
      </c>
      <c r="O1503" s="416">
        <f>[5]내역서!K1503</f>
        <v>0</v>
      </c>
      <c r="P1503" s="417">
        <f t="shared" ref="P1503" si="2001">INT($J1503*O1503)</f>
        <v>0</v>
      </c>
      <c r="Q1503" s="417">
        <f t="shared" ref="Q1503" si="2002">+K1503+M1503+O1503</f>
        <v>33496</v>
      </c>
      <c r="R1503" s="417">
        <f t="shared" ref="R1503" si="2003">L1503+N1503+P1503</f>
        <v>0</v>
      </c>
      <c r="S1503" s="417">
        <f t="shared" ref="S1503" si="2004">J1503-J1502</f>
        <v>0</v>
      </c>
      <c r="T1503" s="417">
        <f t="shared" ref="T1503:U1503" si="2005">Q1503-Q1502</f>
        <v>0</v>
      </c>
      <c r="U1503" s="417">
        <f t="shared" si="2005"/>
        <v>0</v>
      </c>
      <c r="V1503" s="422"/>
      <c r="W1503" s="619" t="str">
        <f t="shared" si="1885"/>
        <v/>
      </c>
    </row>
    <row r="1504" spans="1:23" s="371" customFormat="1" ht="24" hidden="1" customHeight="1">
      <c r="A1504" s="366" t="s">
        <v>5597</v>
      </c>
      <c r="B1504" s="418" t="s">
        <v>0</v>
      </c>
      <c r="C1504" s="647" t="str">
        <f>[5]내역서!C1504</f>
        <v>준불연단열재 설치(슬래브 위 깔기 - 바닥)</v>
      </c>
      <c r="D1504" s="647" t="str">
        <f>[5]내역서!D1504</f>
        <v>우레탄 보드 110mm</v>
      </c>
      <c r="E1504" s="648" t="str">
        <f>[5]내역서!E1504</f>
        <v>M2</v>
      </c>
      <c r="F1504" s="411"/>
      <c r="G1504" s="411">
        <f>[5]내역서!F1504</f>
        <v>66</v>
      </c>
      <c r="H1504" s="716">
        <v>0</v>
      </c>
      <c r="I1504" s="716"/>
      <c r="J1504" s="411">
        <f>내역서!F1508</f>
        <v>0</v>
      </c>
      <c r="K1504" s="411">
        <f>[5]내역서!G1504</f>
        <v>42488</v>
      </c>
      <c r="L1504" s="412">
        <f>INT($J1504*K1504)</f>
        <v>0</v>
      </c>
      <c r="M1504" s="411">
        <f>[5]내역서!I1504</f>
        <v>3347</v>
      </c>
      <c r="N1504" s="412">
        <f>INT($J1504*M1504)</f>
        <v>0</v>
      </c>
      <c r="O1504" s="411">
        <f>[5]내역서!K1504</f>
        <v>0</v>
      </c>
      <c r="P1504" s="412">
        <f>INT($J1504*O1504)</f>
        <v>0</v>
      </c>
      <c r="Q1504" s="412">
        <f>+K1504+M1504+O1504</f>
        <v>45835</v>
      </c>
      <c r="R1504" s="412">
        <f>L1504+N1504+P1504</f>
        <v>0</v>
      </c>
      <c r="S1504" s="412"/>
      <c r="T1504" s="412"/>
      <c r="U1504" s="412"/>
      <c r="V1504" s="419" t="s">
        <v>0</v>
      </c>
      <c r="W1504" s="617" t="str">
        <f>+IF(J1504&lt;0,"ng","")</f>
        <v/>
      </c>
    </row>
    <row r="1505" spans="1:23" s="75" customFormat="1" ht="24" hidden="1" customHeight="1">
      <c r="A1505" s="372" t="s">
        <v>5458</v>
      </c>
      <c r="B1505" s="421" t="s">
        <v>0</v>
      </c>
      <c r="C1505" s="650" t="str">
        <f>[5]내역서!C1505</f>
        <v>준불연단열재 설치(슬래브 위 깔기 - 바닥)</v>
      </c>
      <c r="D1505" s="650" t="str">
        <f>[5]내역서!D1505</f>
        <v>우레탄 보드 110mm</v>
      </c>
      <c r="E1505" s="651" t="str">
        <f>[5]내역서!E1505</f>
        <v>M2</v>
      </c>
      <c r="F1505" s="416"/>
      <c r="G1505" s="416">
        <f>[5]내역서!F1505</f>
        <v>66</v>
      </c>
      <c r="H1505" s="717">
        <v>0</v>
      </c>
      <c r="I1505" s="717"/>
      <c r="J1505" s="416">
        <f>내역서!F1509</f>
        <v>0</v>
      </c>
      <c r="K1505" s="416">
        <f>[5]내역서!G1505</f>
        <v>42488</v>
      </c>
      <c r="L1505" s="417">
        <f t="shared" ref="L1505" si="2006">INT($J1505*K1505)</f>
        <v>0</v>
      </c>
      <c r="M1505" s="416">
        <f>[5]내역서!I1505</f>
        <v>3347</v>
      </c>
      <c r="N1505" s="417">
        <f t="shared" ref="N1505" si="2007">INT($J1505*M1505)</f>
        <v>0</v>
      </c>
      <c r="O1505" s="416">
        <f>[5]내역서!K1505</f>
        <v>0</v>
      </c>
      <c r="P1505" s="417">
        <f t="shared" ref="P1505" si="2008">INT($J1505*O1505)</f>
        <v>0</v>
      </c>
      <c r="Q1505" s="417">
        <f t="shared" ref="Q1505" si="2009">+K1505+M1505+O1505</f>
        <v>45835</v>
      </c>
      <c r="R1505" s="417">
        <f t="shared" ref="R1505" si="2010">L1505+N1505+P1505</f>
        <v>0</v>
      </c>
      <c r="S1505" s="417">
        <f t="shared" ref="S1505" si="2011">J1505-J1504</f>
        <v>0</v>
      </c>
      <c r="T1505" s="417">
        <f t="shared" ref="T1505:U1505" si="2012">Q1505-Q1504</f>
        <v>0</v>
      </c>
      <c r="U1505" s="417">
        <f t="shared" si="2012"/>
        <v>0</v>
      </c>
      <c r="V1505" s="422"/>
      <c r="W1505" s="619" t="str">
        <f t="shared" si="1885"/>
        <v/>
      </c>
    </row>
    <row r="1506" spans="1:23" s="371" customFormat="1" ht="24" hidden="1" customHeight="1">
      <c r="A1506" s="366" t="s">
        <v>5912</v>
      </c>
      <c r="B1506" s="418" t="s">
        <v>0</v>
      </c>
      <c r="C1506" s="647" t="str">
        <f>[5]내역서!C1506</f>
        <v>석고보드(벽체틀설치)</v>
      </c>
      <c r="D1506" s="647" t="str">
        <f>[5]내역서!D1506</f>
        <v>목조 벽체틀, 틀간격 450~600m</v>
      </c>
      <c r="E1506" s="648" t="str">
        <f>[5]내역서!E1506</f>
        <v>M2</v>
      </c>
      <c r="F1506" s="411"/>
      <c r="G1506" s="411">
        <f>[5]내역서!F1506</f>
        <v>113</v>
      </c>
      <c r="H1506" s="716">
        <v>0</v>
      </c>
      <c r="I1506" s="716"/>
      <c r="J1506" s="411">
        <f>내역서!F1510</f>
        <v>0</v>
      </c>
      <c r="K1506" s="411">
        <f>[5]내역서!G1506</f>
        <v>0</v>
      </c>
      <c r="L1506" s="412">
        <f>INT($J1506*K1506)</f>
        <v>0</v>
      </c>
      <c r="M1506" s="411">
        <f>[5]내역서!I1506</f>
        <v>9123</v>
      </c>
      <c r="N1506" s="412">
        <f>INT($J1506*M1506)</f>
        <v>0</v>
      </c>
      <c r="O1506" s="411">
        <f>[5]내역서!K1506</f>
        <v>182</v>
      </c>
      <c r="P1506" s="412">
        <f>INT($J1506*O1506)</f>
        <v>0</v>
      </c>
      <c r="Q1506" s="412">
        <f>+K1506+M1506+O1506</f>
        <v>9305</v>
      </c>
      <c r="R1506" s="412">
        <f>L1506+N1506+P1506</f>
        <v>0</v>
      </c>
      <c r="S1506" s="412"/>
      <c r="T1506" s="412"/>
      <c r="U1506" s="412"/>
      <c r="V1506" s="419" t="s">
        <v>0</v>
      </c>
      <c r="W1506" s="617" t="str">
        <f>+IF(J1506&lt;0,"ng","")</f>
        <v/>
      </c>
    </row>
    <row r="1507" spans="1:23" s="75" customFormat="1" ht="24" hidden="1" customHeight="1">
      <c r="A1507" s="372" t="s">
        <v>5444</v>
      </c>
      <c r="B1507" s="421" t="s">
        <v>0</v>
      </c>
      <c r="C1507" s="650" t="str">
        <f>[5]내역서!C1507</f>
        <v>석고보드(벽체틀설치)</v>
      </c>
      <c r="D1507" s="650" t="str">
        <f>[5]내역서!D1507</f>
        <v>목조 벽체틀, 틀간격 450~600m</v>
      </c>
      <c r="E1507" s="651" t="str">
        <f>[5]내역서!E1507</f>
        <v>M2</v>
      </c>
      <c r="F1507" s="416"/>
      <c r="G1507" s="416">
        <f>[5]내역서!F1507</f>
        <v>113</v>
      </c>
      <c r="H1507" s="717">
        <v>0</v>
      </c>
      <c r="I1507" s="717"/>
      <c r="J1507" s="416">
        <f>내역서!F1511</f>
        <v>0</v>
      </c>
      <c r="K1507" s="416">
        <f>[5]내역서!G1507</f>
        <v>0</v>
      </c>
      <c r="L1507" s="417">
        <f t="shared" ref="L1507" si="2013">INT($J1507*K1507)</f>
        <v>0</v>
      </c>
      <c r="M1507" s="416">
        <f>[5]내역서!I1507</f>
        <v>9123</v>
      </c>
      <c r="N1507" s="417">
        <f t="shared" ref="N1507" si="2014">INT($J1507*M1507)</f>
        <v>0</v>
      </c>
      <c r="O1507" s="416">
        <f>[5]내역서!K1507</f>
        <v>182</v>
      </c>
      <c r="P1507" s="417">
        <f t="shared" ref="P1507" si="2015">INT($J1507*O1507)</f>
        <v>0</v>
      </c>
      <c r="Q1507" s="417">
        <f t="shared" ref="Q1507" si="2016">+K1507+M1507+O1507</f>
        <v>9305</v>
      </c>
      <c r="R1507" s="417">
        <f t="shared" ref="R1507" si="2017">L1507+N1507+P1507</f>
        <v>0</v>
      </c>
      <c r="S1507" s="417">
        <f t="shared" ref="S1507" si="2018">J1507-J1506</f>
        <v>0</v>
      </c>
      <c r="T1507" s="417">
        <f t="shared" ref="T1507:U1507" si="2019">Q1507-Q1506</f>
        <v>0</v>
      </c>
      <c r="U1507" s="417">
        <f t="shared" si="2019"/>
        <v>0</v>
      </c>
      <c r="V1507" s="422"/>
      <c r="W1507" s="619" t="str">
        <f t="shared" si="1885"/>
        <v/>
      </c>
    </row>
    <row r="1508" spans="1:23" s="371" customFormat="1" ht="24" hidden="1" customHeight="1">
      <c r="A1508" s="366" t="s">
        <v>2055</v>
      </c>
      <c r="B1508" s="418" t="s">
        <v>0</v>
      </c>
      <c r="C1508" s="647" t="str">
        <f>[5]내역서!C1508</f>
        <v>석고판 설치</v>
      </c>
      <c r="D1508" s="647" t="str">
        <f>[5]내역서!D1508</f>
        <v>T9.5 석고보드 1P</v>
      </c>
      <c r="E1508" s="648" t="str">
        <f>[5]내역서!E1508</f>
        <v>M2</v>
      </c>
      <c r="F1508" s="411"/>
      <c r="G1508" s="411">
        <f>[5]내역서!F1508</f>
        <v>113</v>
      </c>
      <c r="H1508" s="716">
        <v>0</v>
      </c>
      <c r="I1508" s="716"/>
      <c r="J1508" s="411">
        <f>내역서!F1512</f>
        <v>0</v>
      </c>
      <c r="K1508" s="411">
        <f>[5]내역서!G1508</f>
        <v>2872</v>
      </c>
      <c r="L1508" s="412">
        <f>INT($J1508*K1508)</f>
        <v>0</v>
      </c>
      <c r="M1508" s="411">
        <f>[5]내역서!I1508</f>
        <v>14130</v>
      </c>
      <c r="N1508" s="412">
        <f>INT($J1508*M1508)</f>
        <v>0</v>
      </c>
      <c r="O1508" s="411">
        <f>[5]내역서!K1508</f>
        <v>141</v>
      </c>
      <c r="P1508" s="412">
        <f>INT($J1508*O1508)</f>
        <v>0</v>
      </c>
      <c r="Q1508" s="412">
        <f>+K1508+M1508+O1508</f>
        <v>17143</v>
      </c>
      <c r="R1508" s="412">
        <f>L1508+N1508+P1508</f>
        <v>0</v>
      </c>
      <c r="S1508" s="412"/>
      <c r="T1508" s="412"/>
      <c r="U1508" s="412"/>
      <c r="V1508" s="419" t="s">
        <v>0</v>
      </c>
      <c r="W1508" s="617" t="str">
        <f>+IF(J1508&lt;0,"ng","")</f>
        <v/>
      </c>
    </row>
    <row r="1509" spans="1:23" s="75" customFormat="1" ht="24" hidden="1" customHeight="1">
      <c r="A1509" s="372" t="s">
        <v>5915</v>
      </c>
      <c r="B1509" s="421" t="s">
        <v>0</v>
      </c>
      <c r="C1509" s="650" t="str">
        <f>[5]내역서!C1509</f>
        <v>석고판 설치</v>
      </c>
      <c r="D1509" s="650" t="str">
        <f>[5]내역서!D1509</f>
        <v>T9.5 석고보드 1P</v>
      </c>
      <c r="E1509" s="651" t="str">
        <f>[5]내역서!E1509</f>
        <v>M2</v>
      </c>
      <c r="F1509" s="416"/>
      <c r="G1509" s="416">
        <f>[5]내역서!F1509</f>
        <v>113</v>
      </c>
      <c r="H1509" s="717">
        <v>0</v>
      </c>
      <c r="I1509" s="717"/>
      <c r="J1509" s="416">
        <f>내역서!F1513</f>
        <v>0</v>
      </c>
      <c r="K1509" s="416">
        <f>[5]내역서!G1509</f>
        <v>2872</v>
      </c>
      <c r="L1509" s="417">
        <f t="shared" ref="L1509" si="2020">INT($J1509*K1509)</f>
        <v>0</v>
      </c>
      <c r="M1509" s="416">
        <f>[5]내역서!I1509</f>
        <v>14130</v>
      </c>
      <c r="N1509" s="417">
        <f t="shared" ref="N1509" si="2021">INT($J1509*M1509)</f>
        <v>0</v>
      </c>
      <c r="O1509" s="416">
        <f>[5]내역서!K1509</f>
        <v>141</v>
      </c>
      <c r="P1509" s="417">
        <f t="shared" ref="P1509" si="2022">INT($J1509*O1509)</f>
        <v>0</v>
      </c>
      <c r="Q1509" s="417">
        <f t="shared" ref="Q1509" si="2023">+K1509+M1509+O1509</f>
        <v>17143</v>
      </c>
      <c r="R1509" s="417">
        <f t="shared" ref="R1509" si="2024">L1509+N1509+P1509</f>
        <v>0</v>
      </c>
      <c r="S1509" s="417">
        <f t="shared" ref="S1509" si="2025">J1509-J1508</f>
        <v>0</v>
      </c>
      <c r="T1509" s="417">
        <f t="shared" ref="T1509:U1509" si="2026">Q1509-Q1508</f>
        <v>0</v>
      </c>
      <c r="U1509" s="417">
        <f t="shared" si="2026"/>
        <v>0</v>
      </c>
      <c r="V1509" s="422"/>
      <c r="W1509" s="619" t="str">
        <f t="shared" si="1885"/>
        <v/>
      </c>
    </row>
    <row r="1510" spans="1:23" s="371" customFormat="1" ht="24" hidden="1" customHeight="1">
      <c r="A1510" s="366" t="s">
        <v>5597</v>
      </c>
      <c r="B1510" s="418" t="s">
        <v>0</v>
      </c>
      <c r="C1510" s="418" t="s">
        <v>3045</v>
      </c>
      <c r="D1510" s="418" t="s">
        <v>3055</v>
      </c>
      <c r="E1510" s="419" t="s">
        <v>16</v>
      </c>
      <c r="F1510" s="411">
        <f>G1510</f>
        <v>0</v>
      </c>
      <c r="G1510" s="411">
        <f>[5]내역서!F1510</f>
        <v>0</v>
      </c>
      <c r="H1510" s="716">
        <v>0</v>
      </c>
      <c r="I1510" s="410">
        <f>G1510-H1510</f>
        <v>0</v>
      </c>
      <c r="J1510" s="411">
        <f>내역서!F1514</f>
        <v>0</v>
      </c>
      <c r="K1510" s="411">
        <v>33292</v>
      </c>
      <c r="L1510" s="412">
        <f>INT($J1510*K1510)</f>
        <v>0</v>
      </c>
      <c r="M1510" s="411">
        <v>2388.8000000000002</v>
      </c>
      <c r="N1510" s="412">
        <f>INT($J1510*M1510)</f>
        <v>0</v>
      </c>
      <c r="O1510" s="411">
        <v>0</v>
      </c>
      <c r="P1510" s="412">
        <f>INT($J1510*O1510)</f>
        <v>0</v>
      </c>
      <c r="Q1510" s="412">
        <f>+K1510+M1510+O1510</f>
        <v>35680.800000000003</v>
      </c>
      <c r="R1510" s="412">
        <f>L1510+N1510+P1510</f>
        <v>0</v>
      </c>
      <c r="S1510" s="412"/>
      <c r="T1510" s="412"/>
      <c r="U1510" s="412"/>
      <c r="V1510" s="419" t="s">
        <v>0</v>
      </c>
      <c r="W1510" s="617" t="str">
        <f>+IF(J1510&lt;0,"ng","")</f>
        <v/>
      </c>
    </row>
    <row r="1511" spans="1:23" s="75" customFormat="1" ht="24" hidden="1" customHeight="1">
      <c r="A1511" s="372" t="s">
        <v>5504</v>
      </c>
      <c r="B1511" s="421" t="s">
        <v>0</v>
      </c>
      <c r="C1511" s="421" t="s">
        <v>1294</v>
      </c>
      <c r="D1511" s="421" t="s">
        <v>1295</v>
      </c>
      <c r="E1511" s="422" t="s">
        <v>16</v>
      </c>
      <c r="F1511" s="416">
        <f>G1511</f>
        <v>0</v>
      </c>
      <c r="G1511" s="416">
        <f>[5]내역서!F1511</f>
        <v>0</v>
      </c>
      <c r="H1511" s="717">
        <v>0</v>
      </c>
      <c r="I1511" s="415">
        <f t="shared" ref="I1511" si="2027">G1511-H1511</f>
        <v>0</v>
      </c>
      <c r="J1511" s="416">
        <f>내역서!F1515</f>
        <v>0</v>
      </c>
      <c r="K1511" s="416">
        <v>33292</v>
      </c>
      <c r="L1511" s="417">
        <f t="shared" si="1945"/>
        <v>0</v>
      </c>
      <c r="M1511" s="416">
        <v>2388.8000000000002</v>
      </c>
      <c r="N1511" s="417">
        <f t="shared" si="1946"/>
        <v>0</v>
      </c>
      <c r="O1511" s="416">
        <v>0</v>
      </c>
      <c r="P1511" s="417">
        <f t="shared" si="1947"/>
        <v>0</v>
      </c>
      <c r="Q1511" s="417">
        <f t="shared" si="1948"/>
        <v>35680.800000000003</v>
      </c>
      <c r="R1511" s="417">
        <f t="shared" ref="R1511:R1579" si="2028">L1511+N1511+P1511</f>
        <v>0</v>
      </c>
      <c r="S1511" s="417">
        <f t="shared" ref="S1511" si="2029">J1511-J1510</f>
        <v>0</v>
      </c>
      <c r="T1511" s="417">
        <f t="shared" ref="T1511:U1511" si="2030">Q1511-Q1510</f>
        <v>0</v>
      </c>
      <c r="U1511" s="417">
        <f t="shared" si="2030"/>
        <v>0</v>
      </c>
      <c r="V1511" s="422"/>
      <c r="W1511" s="619" t="str">
        <f t="shared" si="1885"/>
        <v/>
      </c>
    </row>
    <row r="1512" spans="1:23" s="371" customFormat="1" ht="24" hidden="1" customHeight="1">
      <c r="A1512" s="366" t="s">
        <v>5876</v>
      </c>
      <c r="B1512" s="436" t="s">
        <v>3056</v>
      </c>
      <c r="C1512" s="436" t="s">
        <v>3057</v>
      </c>
      <c r="D1512" s="436" t="s">
        <v>0</v>
      </c>
      <c r="E1512" s="437" t="s">
        <v>0</v>
      </c>
      <c r="F1512" s="438">
        <v>0</v>
      </c>
      <c r="G1512" s="438">
        <f>[5]내역서!F1512</f>
        <v>0</v>
      </c>
      <c r="H1512" s="438">
        <v>0</v>
      </c>
      <c r="I1512" s="438"/>
      <c r="J1512" s="438">
        <f>내역서!F1516</f>
        <v>0</v>
      </c>
      <c r="K1512" s="439">
        <v>0</v>
      </c>
      <c r="L1512" s="438">
        <f>SUMIF($A$1514:$A$1521,$A1514,L$1514:L$1521)</f>
        <v>0</v>
      </c>
      <c r="M1512" s="439">
        <v>0</v>
      </c>
      <c r="N1512" s="438">
        <f>SUMIF($A$1514:$A$1521,$A1514,N$1514:N$1521)</f>
        <v>0</v>
      </c>
      <c r="O1512" s="439">
        <v>0</v>
      </c>
      <c r="P1512" s="438">
        <f>SUMIF($A$1514:$A$1521,$A1514,P$1514:P$1521)</f>
        <v>0</v>
      </c>
      <c r="Q1512" s="440">
        <v>0</v>
      </c>
      <c r="R1512" s="438">
        <f>L1512+N1512+P1512</f>
        <v>0</v>
      </c>
      <c r="S1512" s="438"/>
      <c r="T1512" s="438"/>
      <c r="U1512" s="438"/>
      <c r="V1512" s="437" t="s">
        <v>0</v>
      </c>
      <c r="W1512" s="617" t="str">
        <f>+IF(J1512&lt;0,"ng","")</f>
        <v/>
      </c>
    </row>
    <row r="1513" spans="1:23" s="75" customFormat="1" ht="24" hidden="1" customHeight="1">
      <c r="A1513" s="372" t="s">
        <v>5889</v>
      </c>
      <c r="B1513" s="442" t="s">
        <v>5916</v>
      </c>
      <c r="C1513" s="442" t="s">
        <v>1296</v>
      </c>
      <c r="D1513" s="442" t="s">
        <v>0</v>
      </c>
      <c r="E1513" s="443" t="s">
        <v>0</v>
      </c>
      <c r="F1513" s="444">
        <v>0</v>
      </c>
      <c r="G1513" s="444">
        <f>[5]내역서!F1513</f>
        <v>0</v>
      </c>
      <c r="H1513" s="444">
        <v>0</v>
      </c>
      <c r="I1513" s="444"/>
      <c r="J1513" s="444">
        <f>내역서!F1517</f>
        <v>0</v>
      </c>
      <c r="K1513" s="445">
        <v>0</v>
      </c>
      <c r="L1513" s="444">
        <f>SUMIF($A$1514:$A$1521,$A1515,L$1514:L$1521)</f>
        <v>0</v>
      </c>
      <c r="M1513" s="445">
        <v>0</v>
      </c>
      <c r="N1513" s="444">
        <f>SUMIF($A$1514:$A$1521,$A1515,N$1514:N$1521)</f>
        <v>0</v>
      </c>
      <c r="O1513" s="445">
        <v>0</v>
      </c>
      <c r="P1513" s="444">
        <f>SUMIF($A$1514:$A$1521,$A1515,P$1514:P$1521)</f>
        <v>0</v>
      </c>
      <c r="Q1513" s="446">
        <v>0</v>
      </c>
      <c r="R1513" s="444">
        <f t="shared" ref="R1513" si="2031">L1513+N1513+P1513</f>
        <v>0</v>
      </c>
      <c r="S1513" s="444">
        <f t="shared" ref="S1513" si="2032">J1513-J1512</f>
        <v>0</v>
      </c>
      <c r="T1513" s="444">
        <f t="shared" ref="T1513:U1513" si="2033">Q1513-Q1512</f>
        <v>0</v>
      </c>
      <c r="U1513" s="444">
        <f t="shared" si="2033"/>
        <v>0</v>
      </c>
      <c r="V1513" s="443"/>
      <c r="W1513" s="619" t="str">
        <f t="shared" si="1885"/>
        <v/>
      </c>
    </row>
    <row r="1514" spans="1:23" s="371" customFormat="1" ht="24" hidden="1" customHeight="1">
      <c r="A1514" s="366" t="s">
        <v>2055</v>
      </c>
      <c r="B1514" s="418" t="s">
        <v>0</v>
      </c>
      <c r="C1514" s="418" t="s">
        <v>3059</v>
      </c>
      <c r="D1514" s="418" t="s">
        <v>110</v>
      </c>
      <c r="E1514" s="419" t="s">
        <v>6</v>
      </c>
      <c r="F1514" s="411">
        <f t="shared" ref="F1514:F1521" si="2034">G1514</f>
        <v>95</v>
      </c>
      <c r="G1514" s="411">
        <f>[5]내역서!F1514</f>
        <v>95</v>
      </c>
      <c r="H1514" s="716">
        <v>95</v>
      </c>
      <c r="I1514" s="410">
        <f>G1514-H1514</f>
        <v>0</v>
      </c>
      <c r="J1514" s="411">
        <f>내역서!F1518</f>
        <v>0</v>
      </c>
      <c r="K1514" s="411">
        <v>47485.2</v>
      </c>
      <c r="L1514" s="412">
        <f>INT($J1514*K1514)</f>
        <v>0</v>
      </c>
      <c r="M1514" s="411">
        <v>29102.5</v>
      </c>
      <c r="N1514" s="412">
        <f>INT($J1514*M1514)</f>
        <v>0</v>
      </c>
      <c r="O1514" s="411">
        <v>0</v>
      </c>
      <c r="P1514" s="412">
        <f>INT($J1514*O1514)</f>
        <v>0</v>
      </c>
      <c r="Q1514" s="412">
        <f>+K1514+M1514+O1514</f>
        <v>76587.7</v>
      </c>
      <c r="R1514" s="412">
        <f>L1514+N1514+P1514</f>
        <v>0</v>
      </c>
      <c r="S1514" s="412"/>
      <c r="T1514" s="412"/>
      <c r="U1514" s="412"/>
      <c r="V1514" s="419" t="s">
        <v>0</v>
      </c>
      <c r="W1514" s="617" t="str">
        <f>+IF(J1514&lt;0,"ng","")</f>
        <v/>
      </c>
    </row>
    <row r="1515" spans="1:23" s="75" customFormat="1" ht="24" hidden="1" customHeight="1">
      <c r="A1515" s="372" t="s">
        <v>5900</v>
      </c>
      <c r="B1515" s="421" t="s">
        <v>0</v>
      </c>
      <c r="C1515" s="421" t="s">
        <v>1297</v>
      </c>
      <c r="D1515" s="421" t="s">
        <v>110</v>
      </c>
      <c r="E1515" s="422" t="s">
        <v>6</v>
      </c>
      <c r="F1515" s="416">
        <f t="shared" si="2034"/>
        <v>95</v>
      </c>
      <c r="G1515" s="416">
        <f>[5]내역서!F1515</f>
        <v>95</v>
      </c>
      <c r="H1515" s="717">
        <v>95</v>
      </c>
      <c r="I1515" s="415">
        <f t="shared" ref="I1515:I1521" si="2035">G1515-H1515</f>
        <v>0</v>
      </c>
      <c r="J1515" s="416">
        <f>내역서!F1519</f>
        <v>0</v>
      </c>
      <c r="K1515" s="416">
        <v>47485.2</v>
      </c>
      <c r="L1515" s="417">
        <f t="shared" ref="L1515:L1521" si="2036">INT($J1515*K1515)</f>
        <v>0</v>
      </c>
      <c r="M1515" s="416">
        <v>29102.5</v>
      </c>
      <c r="N1515" s="417">
        <f t="shared" ref="N1515:N1521" si="2037">INT($J1515*M1515)</f>
        <v>0</v>
      </c>
      <c r="O1515" s="416">
        <v>0</v>
      </c>
      <c r="P1515" s="417">
        <f t="shared" ref="P1515:P1521" si="2038">INT($J1515*O1515)</f>
        <v>0</v>
      </c>
      <c r="Q1515" s="417">
        <f t="shared" ref="Q1515:Q1521" si="2039">+K1515+M1515+O1515</f>
        <v>76587.7</v>
      </c>
      <c r="R1515" s="417">
        <f t="shared" si="2028"/>
        <v>0</v>
      </c>
      <c r="S1515" s="417">
        <f t="shared" ref="S1515" si="2040">J1515-J1514</f>
        <v>0</v>
      </c>
      <c r="T1515" s="417">
        <f t="shared" ref="T1515:U1515" si="2041">Q1515-Q1514</f>
        <v>0</v>
      </c>
      <c r="U1515" s="417">
        <f t="shared" si="2041"/>
        <v>0</v>
      </c>
      <c r="V1515" s="422"/>
      <c r="W1515" s="619" t="str">
        <f t="shared" si="1885"/>
        <v/>
      </c>
    </row>
    <row r="1516" spans="1:23" s="371" customFormat="1" ht="24" hidden="1" customHeight="1">
      <c r="A1516" s="366" t="s">
        <v>5597</v>
      </c>
      <c r="B1516" s="418" t="s">
        <v>0</v>
      </c>
      <c r="C1516" s="418" t="s">
        <v>3060</v>
      </c>
      <c r="D1516" s="418" t="s">
        <v>111</v>
      </c>
      <c r="E1516" s="419" t="s">
        <v>18</v>
      </c>
      <c r="F1516" s="411">
        <f t="shared" si="2034"/>
        <v>17</v>
      </c>
      <c r="G1516" s="411">
        <f>[5]내역서!F1516</f>
        <v>17</v>
      </c>
      <c r="H1516" s="716">
        <v>17</v>
      </c>
      <c r="I1516" s="410">
        <f>G1516-H1516</f>
        <v>0</v>
      </c>
      <c r="J1516" s="411">
        <f>내역서!F1520</f>
        <v>0</v>
      </c>
      <c r="K1516" s="411">
        <v>22121.8</v>
      </c>
      <c r="L1516" s="412">
        <f>INT($J1516*K1516)</f>
        <v>0</v>
      </c>
      <c r="M1516" s="411">
        <v>21142.400000000001</v>
      </c>
      <c r="N1516" s="412">
        <f>INT($J1516*M1516)</f>
        <v>0</v>
      </c>
      <c r="O1516" s="411">
        <v>0</v>
      </c>
      <c r="P1516" s="412">
        <f>INT($J1516*O1516)</f>
        <v>0</v>
      </c>
      <c r="Q1516" s="412">
        <f>+K1516+M1516+O1516</f>
        <v>43264.2</v>
      </c>
      <c r="R1516" s="412">
        <f>L1516+N1516+P1516</f>
        <v>0</v>
      </c>
      <c r="S1516" s="412"/>
      <c r="T1516" s="412"/>
      <c r="U1516" s="412"/>
      <c r="V1516" s="419" t="s">
        <v>0</v>
      </c>
      <c r="W1516" s="617" t="str">
        <f>+IF(J1516&lt;0,"ng","")</f>
        <v/>
      </c>
    </row>
    <row r="1517" spans="1:23" s="75" customFormat="1" ht="24" hidden="1" customHeight="1">
      <c r="A1517" s="372" t="s">
        <v>5594</v>
      </c>
      <c r="B1517" s="421" t="s">
        <v>0</v>
      </c>
      <c r="C1517" s="421" t="s">
        <v>1298</v>
      </c>
      <c r="D1517" s="421" t="s">
        <v>111</v>
      </c>
      <c r="E1517" s="422" t="s">
        <v>18</v>
      </c>
      <c r="F1517" s="416">
        <f t="shared" si="2034"/>
        <v>17</v>
      </c>
      <c r="G1517" s="416">
        <f>[5]내역서!F1517</f>
        <v>17</v>
      </c>
      <c r="H1517" s="717">
        <v>17</v>
      </c>
      <c r="I1517" s="415">
        <f t="shared" si="2035"/>
        <v>0</v>
      </c>
      <c r="J1517" s="416">
        <f>내역서!F1521</f>
        <v>0</v>
      </c>
      <c r="K1517" s="416">
        <v>22121.8</v>
      </c>
      <c r="L1517" s="417">
        <f t="shared" si="2036"/>
        <v>0</v>
      </c>
      <c r="M1517" s="416">
        <v>21142.400000000001</v>
      </c>
      <c r="N1517" s="417">
        <f t="shared" si="2037"/>
        <v>0</v>
      </c>
      <c r="O1517" s="416">
        <v>0</v>
      </c>
      <c r="P1517" s="417">
        <f t="shared" si="2038"/>
        <v>0</v>
      </c>
      <c r="Q1517" s="417">
        <f t="shared" si="2039"/>
        <v>43264.2</v>
      </c>
      <c r="R1517" s="417">
        <f t="shared" si="2028"/>
        <v>0</v>
      </c>
      <c r="S1517" s="417">
        <f t="shared" ref="S1517" si="2042">J1517-J1516</f>
        <v>0</v>
      </c>
      <c r="T1517" s="417">
        <f t="shared" ref="T1517:U1517" si="2043">Q1517-Q1516</f>
        <v>0</v>
      </c>
      <c r="U1517" s="417">
        <f t="shared" si="2043"/>
        <v>0</v>
      </c>
      <c r="V1517" s="422"/>
      <c r="W1517" s="619" t="str">
        <f t="shared" si="1885"/>
        <v/>
      </c>
    </row>
    <row r="1518" spans="1:23" s="371" customFormat="1" ht="24" hidden="1" customHeight="1">
      <c r="A1518" s="366" t="s">
        <v>5879</v>
      </c>
      <c r="B1518" s="418" t="s">
        <v>0</v>
      </c>
      <c r="C1518" s="418" t="s">
        <v>3061</v>
      </c>
      <c r="D1518" s="418" t="s">
        <v>3062</v>
      </c>
      <c r="E1518" s="419" t="s">
        <v>1860</v>
      </c>
      <c r="F1518" s="411">
        <f t="shared" si="2034"/>
        <v>17</v>
      </c>
      <c r="G1518" s="411">
        <f>[5]내역서!F1518</f>
        <v>17</v>
      </c>
      <c r="H1518" s="716">
        <v>17</v>
      </c>
      <c r="I1518" s="410">
        <f>G1518-H1518</f>
        <v>0</v>
      </c>
      <c r="J1518" s="411">
        <f>내역서!F1522</f>
        <v>0</v>
      </c>
      <c r="K1518" s="411">
        <v>48165.1</v>
      </c>
      <c r="L1518" s="412">
        <f>INT($J1518*K1518)</f>
        <v>0</v>
      </c>
      <c r="M1518" s="411">
        <v>29520.2</v>
      </c>
      <c r="N1518" s="412">
        <f>INT($J1518*M1518)</f>
        <v>0</v>
      </c>
      <c r="O1518" s="411">
        <v>0</v>
      </c>
      <c r="P1518" s="412">
        <f>INT($J1518*O1518)</f>
        <v>0</v>
      </c>
      <c r="Q1518" s="412">
        <f>+K1518+M1518+O1518</f>
        <v>77685.3</v>
      </c>
      <c r="R1518" s="412">
        <f>L1518+N1518+P1518</f>
        <v>0</v>
      </c>
      <c r="S1518" s="412"/>
      <c r="T1518" s="412"/>
      <c r="U1518" s="412"/>
      <c r="V1518" s="419" t="s">
        <v>0</v>
      </c>
      <c r="W1518" s="617" t="str">
        <f>+IF(J1518&lt;0,"ng","")</f>
        <v/>
      </c>
    </row>
    <row r="1519" spans="1:23" s="75" customFormat="1" ht="24" hidden="1" customHeight="1">
      <c r="A1519" s="372" t="s">
        <v>5889</v>
      </c>
      <c r="B1519" s="421" t="s">
        <v>0</v>
      </c>
      <c r="C1519" s="421" t="s">
        <v>1299</v>
      </c>
      <c r="D1519" s="421" t="s">
        <v>1300</v>
      </c>
      <c r="E1519" s="422" t="s">
        <v>729</v>
      </c>
      <c r="F1519" s="416">
        <f t="shared" si="2034"/>
        <v>17</v>
      </c>
      <c r="G1519" s="416">
        <f>[5]내역서!F1519</f>
        <v>17</v>
      </c>
      <c r="H1519" s="717">
        <v>17</v>
      </c>
      <c r="I1519" s="415">
        <f t="shared" si="2035"/>
        <v>0</v>
      </c>
      <c r="J1519" s="416">
        <f>내역서!F1523</f>
        <v>0</v>
      </c>
      <c r="K1519" s="416">
        <v>48165.1</v>
      </c>
      <c r="L1519" s="417">
        <f t="shared" si="2036"/>
        <v>0</v>
      </c>
      <c r="M1519" s="416">
        <v>29520.2</v>
      </c>
      <c r="N1519" s="417">
        <f t="shared" si="2037"/>
        <v>0</v>
      </c>
      <c r="O1519" s="416">
        <v>0</v>
      </c>
      <c r="P1519" s="417">
        <f t="shared" si="2038"/>
        <v>0</v>
      </c>
      <c r="Q1519" s="417">
        <f t="shared" si="2039"/>
        <v>77685.3</v>
      </c>
      <c r="R1519" s="417">
        <f t="shared" si="2028"/>
        <v>0</v>
      </c>
      <c r="S1519" s="417">
        <f t="shared" ref="S1519" si="2044">J1519-J1518</f>
        <v>0</v>
      </c>
      <c r="T1519" s="417">
        <f t="shared" ref="T1519:U1519" si="2045">Q1519-Q1518</f>
        <v>0</v>
      </c>
      <c r="U1519" s="417">
        <f t="shared" si="2045"/>
        <v>0</v>
      </c>
      <c r="V1519" s="422"/>
      <c r="W1519" s="619" t="str">
        <f t="shared" si="1885"/>
        <v/>
      </c>
    </row>
    <row r="1520" spans="1:23" s="485" customFormat="1" ht="24" hidden="1" customHeight="1">
      <c r="A1520" s="366" t="s">
        <v>2055</v>
      </c>
      <c r="B1520" s="418" t="s">
        <v>0</v>
      </c>
      <c r="C1520" s="418" t="s">
        <v>3063</v>
      </c>
      <c r="D1520" s="418" t="s">
        <v>112</v>
      </c>
      <c r="E1520" s="419" t="s">
        <v>18</v>
      </c>
      <c r="F1520" s="411">
        <f t="shared" si="2034"/>
        <v>17</v>
      </c>
      <c r="G1520" s="411">
        <f>[5]내역서!F1520</f>
        <v>17</v>
      </c>
      <c r="H1520" s="716">
        <v>17</v>
      </c>
      <c r="I1520" s="410">
        <f>G1520-H1520</f>
        <v>0</v>
      </c>
      <c r="J1520" s="411">
        <f>내역서!F1524</f>
        <v>0</v>
      </c>
      <c r="K1520" s="411">
        <v>8613.6</v>
      </c>
      <c r="L1520" s="412">
        <f>INT($J1520*K1520)</f>
        <v>0</v>
      </c>
      <c r="M1520" s="411">
        <v>0</v>
      </c>
      <c r="N1520" s="412">
        <f>INT($J1520*M1520)</f>
        <v>0</v>
      </c>
      <c r="O1520" s="411">
        <v>0</v>
      </c>
      <c r="P1520" s="412">
        <f>INT($J1520*O1520)</f>
        <v>0</v>
      </c>
      <c r="Q1520" s="412">
        <f>+K1520+M1520+O1520</f>
        <v>8613.6</v>
      </c>
      <c r="R1520" s="412">
        <f>L1520+N1520+P1520</f>
        <v>0</v>
      </c>
      <c r="S1520" s="412"/>
      <c r="T1520" s="412"/>
      <c r="U1520" s="412"/>
      <c r="V1520" s="419" t="s">
        <v>0</v>
      </c>
      <c r="W1520" s="617" t="str">
        <f>+IF(J1520&lt;0,"ng","")</f>
        <v/>
      </c>
    </row>
    <row r="1521" spans="1:23" s="77" customFormat="1" ht="24" hidden="1" customHeight="1">
      <c r="A1521" s="372" t="s">
        <v>5900</v>
      </c>
      <c r="B1521" s="421" t="s">
        <v>0</v>
      </c>
      <c r="C1521" s="421" t="s">
        <v>1301</v>
      </c>
      <c r="D1521" s="421" t="s">
        <v>112</v>
      </c>
      <c r="E1521" s="422" t="s">
        <v>18</v>
      </c>
      <c r="F1521" s="416">
        <f t="shared" si="2034"/>
        <v>17</v>
      </c>
      <c r="G1521" s="416">
        <f>[5]내역서!F1521</f>
        <v>17</v>
      </c>
      <c r="H1521" s="717">
        <v>17</v>
      </c>
      <c r="I1521" s="415">
        <f t="shared" si="2035"/>
        <v>0</v>
      </c>
      <c r="J1521" s="416">
        <f>내역서!F1525</f>
        <v>0</v>
      </c>
      <c r="K1521" s="416">
        <v>8613.6</v>
      </c>
      <c r="L1521" s="417">
        <f t="shared" si="2036"/>
        <v>0</v>
      </c>
      <c r="M1521" s="416">
        <v>0</v>
      </c>
      <c r="N1521" s="417">
        <f t="shared" si="2037"/>
        <v>0</v>
      </c>
      <c r="O1521" s="416">
        <v>0</v>
      </c>
      <c r="P1521" s="417">
        <f t="shared" si="2038"/>
        <v>0</v>
      </c>
      <c r="Q1521" s="417">
        <f t="shared" si="2039"/>
        <v>8613.6</v>
      </c>
      <c r="R1521" s="417">
        <f t="shared" si="2028"/>
        <v>0</v>
      </c>
      <c r="S1521" s="417">
        <f t="shared" ref="S1521" si="2046">J1521-J1520</f>
        <v>0</v>
      </c>
      <c r="T1521" s="417">
        <f t="shared" ref="T1521:U1521" si="2047">Q1521-Q1520</f>
        <v>0</v>
      </c>
      <c r="U1521" s="417">
        <f t="shared" si="2047"/>
        <v>0</v>
      </c>
      <c r="V1521" s="422"/>
      <c r="W1521" s="619" t="str">
        <f t="shared" si="1885"/>
        <v/>
      </c>
    </row>
    <row r="1522" spans="1:23" s="371" customFormat="1" ht="24" hidden="1" customHeight="1">
      <c r="A1522" s="366" t="s">
        <v>5597</v>
      </c>
      <c r="B1522" s="436" t="s">
        <v>3065</v>
      </c>
      <c r="C1522" s="436" t="s">
        <v>3066</v>
      </c>
      <c r="D1522" s="436" t="s">
        <v>0</v>
      </c>
      <c r="E1522" s="437" t="s">
        <v>0</v>
      </c>
      <c r="F1522" s="438">
        <v>0</v>
      </c>
      <c r="G1522" s="438">
        <f>[5]내역서!F1522</f>
        <v>0</v>
      </c>
      <c r="H1522" s="438">
        <v>0</v>
      </c>
      <c r="I1522" s="438"/>
      <c r="J1522" s="438">
        <f>내역서!F1526</f>
        <v>0</v>
      </c>
      <c r="K1522" s="439">
        <v>0</v>
      </c>
      <c r="L1522" s="438">
        <f>SUMIF($A$1524:$A$1539,$A1524,L$1524:L$1539)</f>
        <v>0</v>
      </c>
      <c r="M1522" s="439">
        <v>0</v>
      </c>
      <c r="N1522" s="438">
        <f>SUMIF($A$1524:$A$1539,$A1524,N$1524:N$1539)</f>
        <v>0</v>
      </c>
      <c r="O1522" s="439">
        <v>0</v>
      </c>
      <c r="P1522" s="438">
        <f>SUMIF($A$1524:$A$1539,$A1524,P$1524:P$1539)</f>
        <v>0</v>
      </c>
      <c r="Q1522" s="440">
        <v>0</v>
      </c>
      <c r="R1522" s="438">
        <f>L1522+N1522+P1522</f>
        <v>0</v>
      </c>
      <c r="S1522" s="438"/>
      <c r="T1522" s="438"/>
      <c r="U1522" s="438"/>
      <c r="V1522" s="437" t="s">
        <v>0</v>
      </c>
      <c r="W1522" s="617" t="str">
        <f>+IF(J1522&lt;0,"ng","")</f>
        <v/>
      </c>
    </row>
    <row r="1523" spans="1:23" s="75" customFormat="1" ht="24" hidden="1" customHeight="1">
      <c r="A1523" s="372" t="s">
        <v>5594</v>
      </c>
      <c r="B1523" s="442" t="s">
        <v>1813</v>
      </c>
      <c r="C1523" s="442" t="s">
        <v>1302</v>
      </c>
      <c r="D1523" s="442" t="s">
        <v>0</v>
      </c>
      <c r="E1523" s="443" t="s">
        <v>0</v>
      </c>
      <c r="F1523" s="444">
        <v>0</v>
      </c>
      <c r="G1523" s="444">
        <f>[5]내역서!F1523</f>
        <v>0</v>
      </c>
      <c r="H1523" s="444">
        <v>0</v>
      </c>
      <c r="I1523" s="444"/>
      <c r="J1523" s="444">
        <f>내역서!F1527</f>
        <v>0</v>
      </c>
      <c r="K1523" s="445">
        <v>0</v>
      </c>
      <c r="L1523" s="444">
        <f>SUMIF($A$1524:$A$1539,$A1525,L$1524:L$1539)</f>
        <v>0</v>
      </c>
      <c r="M1523" s="445">
        <v>0</v>
      </c>
      <c r="N1523" s="444">
        <f>SUMIF($A$1524:$A$1539,$A1525,N$1524:N$1539)</f>
        <v>0</v>
      </c>
      <c r="O1523" s="445">
        <v>0</v>
      </c>
      <c r="P1523" s="444">
        <f>SUMIF($A$1524:$A$1539,$A1525,P$1524:P$1539)</f>
        <v>0</v>
      </c>
      <c r="Q1523" s="446">
        <v>0</v>
      </c>
      <c r="R1523" s="444">
        <f t="shared" ref="R1523" si="2048">L1523+N1523+P1523</f>
        <v>0</v>
      </c>
      <c r="S1523" s="444">
        <f t="shared" ref="S1523" si="2049">J1523-J1522</f>
        <v>0</v>
      </c>
      <c r="T1523" s="444">
        <f t="shared" ref="T1523:U1523" si="2050">Q1523-Q1522</f>
        <v>0</v>
      </c>
      <c r="U1523" s="444">
        <f t="shared" si="2050"/>
        <v>0</v>
      </c>
      <c r="V1523" s="443"/>
      <c r="W1523" s="619" t="str">
        <f t="shared" si="1885"/>
        <v/>
      </c>
    </row>
    <row r="1524" spans="1:23" s="371" customFormat="1" ht="24" hidden="1" customHeight="1">
      <c r="A1524" s="366" t="s">
        <v>2055</v>
      </c>
      <c r="B1524" s="418" t="s">
        <v>0</v>
      </c>
      <c r="C1524" s="418" t="s">
        <v>3067</v>
      </c>
      <c r="D1524" s="418" t="s">
        <v>3068</v>
      </c>
      <c r="E1524" s="419" t="s">
        <v>16</v>
      </c>
      <c r="F1524" s="411">
        <f>G1524</f>
        <v>778</v>
      </c>
      <c r="G1524" s="411">
        <f>[5]내역서!F1524</f>
        <v>778</v>
      </c>
      <c r="H1524" s="716">
        <v>778</v>
      </c>
      <c r="I1524" s="410">
        <f>G1524-H1524</f>
        <v>0</v>
      </c>
      <c r="J1524" s="411">
        <f>내역서!F1528</f>
        <v>0</v>
      </c>
      <c r="K1524" s="411">
        <v>738.1</v>
      </c>
      <c r="L1524" s="412">
        <f>INT($J1524*K1524)</f>
        <v>0</v>
      </c>
      <c r="M1524" s="411">
        <v>649.6</v>
      </c>
      <c r="N1524" s="412">
        <f>INT($J1524*M1524)</f>
        <v>0</v>
      </c>
      <c r="O1524" s="411">
        <v>0</v>
      </c>
      <c r="P1524" s="412">
        <f>INT($J1524*O1524)</f>
        <v>0</v>
      </c>
      <c r="Q1524" s="412">
        <f>+K1524+M1524+O1524</f>
        <v>1387.7</v>
      </c>
      <c r="R1524" s="412">
        <f>L1524+N1524+P1524</f>
        <v>0</v>
      </c>
      <c r="S1524" s="412"/>
      <c r="T1524" s="412"/>
      <c r="U1524" s="412"/>
      <c r="V1524" s="419" t="s">
        <v>0</v>
      </c>
      <c r="W1524" s="617" t="str">
        <f>+IF(J1524&lt;0,"ng","")</f>
        <v/>
      </c>
    </row>
    <row r="1525" spans="1:23" s="75" customFormat="1" ht="24" hidden="1" customHeight="1">
      <c r="A1525" s="372" t="s">
        <v>5594</v>
      </c>
      <c r="B1525" s="421" t="s">
        <v>0</v>
      </c>
      <c r="C1525" s="421" t="s">
        <v>1303</v>
      </c>
      <c r="D1525" s="421" t="s">
        <v>1304</v>
      </c>
      <c r="E1525" s="422" t="s">
        <v>16</v>
      </c>
      <c r="F1525" s="416">
        <f t="shared" ref="F1525:F1535" si="2051">G1525</f>
        <v>778</v>
      </c>
      <c r="G1525" s="416">
        <f>[5]내역서!F1525</f>
        <v>778</v>
      </c>
      <c r="H1525" s="717">
        <v>778</v>
      </c>
      <c r="I1525" s="415">
        <f t="shared" ref="I1525:I1535" si="2052">G1525-H1525</f>
        <v>0</v>
      </c>
      <c r="J1525" s="416">
        <f>내역서!F1529</f>
        <v>0</v>
      </c>
      <c r="K1525" s="416">
        <v>738.1</v>
      </c>
      <c r="L1525" s="417">
        <f t="shared" ref="L1525:L1539" si="2053">INT($J1525*K1525)</f>
        <v>0</v>
      </c>
      <c r="M1525" s="416">
        <v>649.6</v>
      </c>
      <c r="N1525" s="417">
        <f t="shared" ref="N1525:N1539" si="2054">INT($J1525*M1525)</f>
        <v>0</v>
      </c>
      <c r="O1525" s="416">
        <v>0</v>
      </c>
      <c r="P1525" s="417">
        <f t="shared" ref="P1525:P1539" si="2055">INT($J1525*O1525)</f>
        <v>0</v>
      </c>
      <c r="Q1525" s="417">
        <f t="shared" ref="Q1525:Q1539" si="2056">+K1525+M1525+O1525</f>
        <v>1387.7</v>
      </c>
      <c r="R1525" s="417">
        <f t="shared" si="2028"/>
        <v>0</v>
      </c>
      <c r="S1525" s="417">
        <f t="shared" ref="S1525" si="2057">J1525-J1524</f>
        <v>0</v>
      </c>
      <c r="T1525" s="417">
        <f t="shared" ref="T1525:U1525" si="2058">Q1525-Q1524</f>
        <v>0</v>
      </c>
      <c r="U1525" s="417">
        <f t="shared" si="2058"/>
        <v>0</v>
      </c>
      <c r="V1525" s="422"/>
      <c r="W1525" s="619" t="str">
        <f t="shared" si="1885"/>
        <v/>
      </c>
    </row>
    <row r="1526" spans="1:23" s="371" customFormat="1" ht="24" hidden="1" customHeight="1">
      <c r="A1526" s="366" t="s">
        <v>5472</v>
      </c>
      <c r="B1526" s="418" t="s">
        <v>0</v>
      </c>
      <c r="C1526" s="418" t="s">
        <v>3069</v>
      </c>
      <c r="D1526" s="418" t="s">
        <v>3070</v>
      </c>
      <c r="E1526" s="419" t="s">
        <v>16</v>
      </c>
      <c r="F1526" s="411">
        <f>G1526</f>
        <v>778</v>
      </c>
      <c r="G1526" s="411">
        <f>[5]내역서!F1526</f>
        <v>778</v>
      </c>
      <c r="H1526" s="716">
        <v>778</v>
      </c>
      <c r="I1526" s="410">
        <f>G1526-H1526</f>
        <v>0</v>
      </c>
      <c r="J1526" s="411">
        <f>내역서!F1530</f>
        <v>0</v>
      </c>
      <c r="K1526" s="411">
        <v>1320.2</v>
      </c>
      <c r="L1526" s="412">
        <f>INT($J1526*K1526)</f>
        <v>0</v>
      </c>
      <c r="M1526" s="411">
        <v>1299.2</v>
      </c>
      <c r="N1526" s="412">
        <f>INT($J1526*M1526)</f>
        <v>0</v>
      </c>
      <c r="O1526" s="411">
        <v>0</v>
      </c>
      <c r="P1526" s="412">
        <f>INT($J1526*O1526)</f>
        <v>0</v>
      </c>
      <c r="Q1526" s="412">
        <f>+K1526+M1526+O1526</f>
        <v>2619.4</v>
      </c>
      <c r="R1526" s="412">
        <f>L1526+N1526+P1526</f>
        <v>0</v>
      </c>
      <c r="S1526" s="412"/>
      <c r="T1526" s="412"/>
      <c r="U1526" s="412"/>
      <c r="V1526" s="419" t="s">
        <v>0</v>
      </c>
      <c r="W1526" s="617" t="str">
        <f>+IF(J1526&lt;0,"ng","")</f>
        <v/>
      </c>
    </row>
    <row r="1527" spans="1:23" s="75" customFormat="1" ht="24" hidden="1" customHeight="1">
      <c r="A1527" s="372" t="s">
        <v>5434</v>
      </c>
      <c r="B1527" s="421" t="s">
        <v>0</v>
      </c>
      <c r="C1527" s="421" t="s">
        <v>1305</v>
      </c>
      <c r="D1527" s="421" t="s">
        <v>1306</v>
      </c>
      <c r="E1527" s="422" t="s">
        <v>16</v>
      </c>
      <c r="F1527" s="416">
        <f t="shared" si="2051"/>
        <v>778</v>
      </c>
      <c r="G1527" s="416">
        <f>[5]내역서!F1527</f>
        <v>778</v>
      </c>
      <c r="H1527" s="717">
        <v>778</v>
      </c>
      <c r="I1527" s="415">
        <f t="shared" si="2052"/>
        <v>0</v>
      </c>
      <c r="J1527" s="416">
        <f>내역서!F1531</f>
        <v>0</v>
      </c>
      <c r="K1527" s="416">
        <v>1320.2</v>
      </c>
      <c r="L1527" s="417">
        <f t="shared" si="2053"/>
        <v>0</v>
      </c>
      <c r="M1527" s="416">
        <v>1299.2</v>
      </c>
      <c r="N1527" s="417">
        <f t="shared" si="2054"/>
        <v>0</v>
      </c>
      <c r="O1527" s="416">
        <v>0</v>
      </c>
      <c r="P1527" s="417">
        <f t="shared" si="2055"/>
        <v>0</v>
      </c>
      <c r="Q1527" s="417">
        <f t="shared" si="2056"/>
        <v>2619.4</v>
      </c>
      <c r="R1527" s="417">
        <f t="shared" si="2028"/>
        <v>0</v>
      </c>
      <c r="S1527" s="417">
        <f t="shared" ref="S1527" si="2059">J1527-J1526</f>
        <v>0</v>
      </c>
      <c r="T1527" s="417">
        <f t="shared" ref="T1527:U1527" si="2060">Q1527-Q1526</f>
        <v>0</v>
      </c>
      <c r="U1527" s="417">
        <f t="shared" si="2060"/>
        <v>0</v>
      </c>
      <c r="V1527" s="422"/>
      <c r="W1527" s="619" t="str">
        <f t="shared" si="1885"/>
        <v/>
      </c>
    </row>
    <row r="1528" spans="1:23" s="371" customFormat="1" ht="24" hidden="1" customHeight="1">
      <c r="A1528" s="366" t="s">
        <v>2055</v>
      </c>
      <c r="B1528" s="418" t="s">
        <v>0</v>
      </c>
      <c r="C1528" s="418" t="s">
        <v>3073</v>
      </c>
      <c r="D1528" s="418" t="s">
        <v>3074</v>
      </c>
      <c r="E1528" s="419" t="s">
        <v>16</v>
      </c>
      <c r="F1528" s="411">
        <f>G1528</f>
        <v>61</v>
      </c>
      <c r="G1528" s="411">
        <f>[5]내역서!F1528</f>
        <v>61</v>
      </c>
      <c r="H1528" s="716">
        <v>61</v>
      </c>
      <c r="I1528" s="410">
        <f>G1528-H1528</f>
        <v>0</v>
      </c>
      <c r="J1528" s="411">
        <f>내역서!F1532</f>
        <v>0</v>
      </c>
      <c r="K1528" s="411">
        <v>2773.2</v>
      </c>
      <c r="L1528" s="412">
        <f>INT($J1528*K1528)</f>
        <v>0</v>
      </c>
      <c r="M1528" s="411">
        <v>13595.2</v>
      </c>
      <c r="N1528" s="412">
        <f>INT($J1528*M1528)</f>
        <v>0</v>
      </c>
      <c r="O1528" s="411">
        <v>0</v>
      </c>
      <c r="P1528" s="412">
        <f>INT($J1528*O1528)</f>
        <v>0</v>
      </c>
      <c r="Q1528" s="412">
        <f>+K1528+M1528+O1528</f>
        <v>16368.400000000001</v>
      </c>
      <c r="R1528" s="412">
        <f>L1528+N1528+P1528</f>
        <v>0</v>
      </c>
      <c r="S1528" s="412"/>
      <c r="T1528" s="412"/>
      <c r="U1528" s="412"/>
      <c r="V1528" s="419" t="s">
        <v>0</v>
      </c>
      <c r="W1528" s="617" t="str">
        <f>+IF(J1528&lt;0,"ng","")</f>
        <v/>
      </c>
    </row>
    <row r="1529" spans="1:23" s="75" customFormat="1" ht="24" hidden="1" customHeight="1">
      <c r="A1529" s="372" t="s">
        <v>5433</v>
      </c>
      <c r="B1529" s="421" t="s">
        <v>0</v>
      </c>
      <c r="C1529" s="421" t="s">
        <v>1307</v>
      </c>
      <c r="D1529" s="421" t="s">
        <v>1308</v>
      </c>
      <c r="E1529" s="422" t="s">
        <v>16</v>
      </c>
      <c r="F1529" s="416">
        <f t="shared" si="2051"/>
        <v>61</v>
      </c>
      <c r="G1529" s="416">
        <f>[5]내역서!F1529</f>
        <v>61</v>
      </c>
      <c r="H1529" s="717">
        <v>61</v>
      </c>
      <c r="I1529" s="415">
        <f t="shared" si="2052"/>
        <v>0</v>
      </c>
      <c r="J1529" s="416">
        <f>내역서!F1533</f>
        <v>0</v>
      </c>
      <c r="K1529" s="416">
        <v>2773.2</v>
      </c>
      <c r="L1529" s="417">
        <f t="shared" si="2053"/>
        <v>0</v>
      </c>
      <c r="M1529" s="416">
        <v>13595.2</v>
      </c>
      <c r="N1529" s="417">
        <f t="shared" si="2054"/>
        <v>0</v>
      </c>
      <c r="O1529" s="416">
        <v>0</v>
      </c>
      <c r="P1529" s="417">
        <f t="shared" si="2055"/>
        <v>0</v>
      </c>
      <c r="Q1529" s="417">
        <f t="shared" si="2056"/>
        <v>16368.400000000001</v>
      </c>
      <c r="R1529" s="417">
        <f t="shared" si="2028"/>
        <v>0</v>
      </c>
      <c r="S1529" s="417">
        <f t="shared" ref="S1529" si="2061">J1529-J1528</f>
        <v>0</v>
      </c>
      <c r="T1529" s="417">
        <f t="shared" ref="T1529:U1529" si="2062">Q1529-Q1528</f>
        <v>0</v>
      </c>
      <c r="U1529" s="417">
        <f t="shared" si="2062"/>
        <v>0</v>
      </c>
      <c r="V1529" s="422"/>
      <c r="W1529" s="619" t="str">
        <f t="shared" si="1885"/>
        <v/>
      </c>
    </row>
    <row r="1530" spans="1:23" s="371" customFormat="1" ht="24" hidden="1" customHeight="1">
      <c r="A1530" s="366" t="s">
        <v>2055</v>
      </c>
      <c r="B1530" s="418" t="s">
        <v>0</v>
      </c>
      <c r="C1530" s="418" t="s">
        <v>3075</v>
      </c>
      <c r="D1530" s="418" t="s">
        <v>3076</v>
      </c>
      <c r="E1530" s="419" t="s">
        <v>16</v>
      </c>
      <c r="F1530" s="411">
        <f>G1530</f>
        <v>3248</v>
      </c>
      <c r="G1530" s="411">
        <f>[5]내역서!F1530</f>
        <v>3248</v>
      </c>
      <c r="H1530" s="716">
        <v>3248</v>
      </c>
      <c r="I1530" s="410">
        <f>G1530-H1530</f>
        <v>0</v>
      </c>
      <c r="J1530" s="411">
        <f>내역서!F1534</f>
        <v>0</v>
      </c>
      <c r="K1530" s="411">
        <v>2178</v>
      </c>
      <c r="L1530" s="412">
        <f>INT($J1530*K1530)</f>
        <v>0</v>
      </c>
      <c r="M1530" s="411">
        <v>6148.8</v>
      </c>
      <c r="N1530" s="412">
        <f>INT($J1530*M1530)</f>
        <v>0</v>
      </c>
      <c r="O1530" s="411">
        <v>0</v>
      </c>
      <c r="P1530" s="412">
        <f>INT($J1530*O1530)</f>
        <v>0</v>
      </c>
      <c r="Q1530" s="412">
        <f>+K1530+M1530+O1530</f>
        <v>8326.7999999999993</v>
      </c>
      <c r="R1530" s="412">
        <f>L1530+N1530+P1530</f>
        <v>0</v>
      </c>
      <c r="S1530" s="412"/>
      <c r="T1530" s="412"/>
      <c r="U1530" s="412"/>
      <c r="V1530" s="419" t="s">
        <v>0</v>
      </c>
      <c r="W1530" s="617" t="str">
        <f>+IF(J1530&lt;0,"ng","")</f>
        <v/>
      </c>
    </row>
    <row r="1531" spans="1:23" s="75" customFormat="1" ht="24" hidden="1" customHeight="1">
      <c r="A1531" s="372" t="s">
        <v>5479</v>
      </c>
      <c r="B1531" s="421" t="s">
        <v>0</v>
      </c>
      <c r="C1531" s="421" t="s">
        <v>1309</v>
      </c>
      <c r="D1531" s="421" t="s">
        <v>1310</v>
      </c>
      <c r="E1531" s="422" t="s">
        <v>16</v>
      </c>
      <c r="F1531" s="416">
        <f t="shared" si="2051"/>
        <v>3248</v>
      </c>
      <c r="G1531" s="416">
        <f>[5]내역서!F1531</f>
        <v>3248</v>
      </c>
      <c r="H1531" s="717">
        <v>3248</v>
      </c>
      <c r="I1531" s="415">
        <f t="shared" si="2052"/>
        <v>0</v>
      </c>
      <c r="J1531" s="416">
        <f>내역서!F1535</f>
        <v>0</v>
      </c>
      <c r="K1531" s="416">
        <v>2178</v>
      </c>
      <c r="L1531" s="417">
        <f t="shared" si="2053"/>
        <v>0</v>
      </c>
      <c r="M1531" s="416">
        <v>6148.8</v>
      </c>
      <c r="N1531" s="417">
        <f t="shared" si="2054"/>
        <v>0</v>
      </c>
      <c r="O1531" s="416">
        <v>0</v>
      </c>
      <c r="P1531" s="417">
        <f t="shared" si="2055"/>
        <v>0</v>
      </c>
      <c r="Q1531" s="417">
        <f t="shared" si="2056"/>
        <v>8326.7999999999993</v>
      </c>
      <c r="R1531" s="417">
        <f t="shared" si="2028"/>
        <v>0</v>
      </c>
      <c r="S1531" s="417">
        <f t="shared" ref="S1531" si="2063">J1531-J1530</f>
        <v>0</v>
      </c>
      <c r="T1531" s="417">
        <f t="shared" ref="T1531:U1531" si="2064">Q1531-Q1530</f>
        <v>0</v>
      </c>
      <c r="U1531" s="417">
        <f t="shared" si="2064"/>
        <v>0</v>
      </c>
      <c r="V1531" s="422"/>
      <c r="W1531" s="619" t="str">
        <f t="shared" si="1885"/>
        <v/>
      </c>
    </row>
    <row r="1532" spans="1:23" s="371" customFormat="1" ht="24" hidden="1" customHeight="1">
      <c r="A1532" s="366" t="s">
        <v>5520</v>
      </c>
      <c r="B1532" s="418" t="s">
        <v>0</v>
      </c>
      <c r="C1532" s="418" t="s">
        <v>3075</v>
      </c>
      <c r="D1532" s="418" t="s">
        <v>3077</v>
      </c>
      <c r="E1532" s="419" t="s">
        <v>16</v>
      </c>
      <c r="F1532" s="411">
        <f>G1532</f>
        <v>50.3</v>
      </c>
      <c r="G1532" s="411">
        <f>[5]내역서!F1532</f>
        <v>50.3</v>
      </c>
      <c r="H1532" s="716">
        <v>50.3</v>
      </c>
      <c r="I1532" s="410">
        <f>G1532-H1532</f>
        <v>0</v>
      </c>
      <c r="J1532" s="411">
        <f>내역서!F1536</f>
        <v>0</v>
      </c>
      <c r="K1532" s="411">
        <v>2178</v>
      </c>
      <c r="L1532" s="412">
        <f>INT($J1532*K1532)</f>
        <v>0</v>
      </c>
      <c r="M1532" s="411">
        <v>6148.8</v>
      </c>
      <c r="N1532" s="412">
        <f>INT($J1532*M1532)</f>
        <v>0</v>
      </c>
      <c r="O1532" s="411">
        <v>0</v>
      </c>
      <c r="P1532" s="412">
        <f>INT($J1532*O1532)</f>
        <v>0</v>
      </c>
      <c r="Q1532" s="412">
        <f>+K1532+M1532+O1532</f>
        <v>8326.7999999999993</v>
      </c>
      <c r="R1532" s="412">
        <f>L1532+N1532+P1532</f>
        <v>0</v>
      </c>
      <c r="S1532" s="412"/>
      <c r="T1532" s="412"/>
      <c r="U1532" s="412"/>
      <c r="V1532" s="419" t="s">
        <v>0</v>
      </c>
      <c r="W1532" s="617" t="str">
        <f>+IF(J1532&lt;0,"ng","")</f>
        <v/>
      </c>
    </row>
    <row r="1533" spans="1:23" s="75" customFormat="1" ht="24" hidden="1" customHeight="1">
      <c r="A1533" s="372" t="s">
        <v>5874</v>
      </c>
      <c r="B1533" s="421" t="s">
        <v>0</v>
      </c>
      <c r="C1533" s="421" t="s">
        <v>1309</v>
      </c>
      <c r="D1533" s="421" t="s">
        <v>1311</v>
      </c>
      <c r="E1533" s="422" t="s">
        <v>16</v>
      </c>
      <c r="F1533" s="416">
        <f t="shared" si="2051"/>
        <v>50.3</v>
      </c>
      <c r="G1533" s="416">
        <f>[5]내역서!F1533</f>
        <v>50.3</v>
      </c>
      <c r="H1533" s="717">
        <v>50.3</v>
      </c>
      <c r="I1533" s="415">
        <f t="shared" si="2052"/>
        <v>0</v>
      </c>
      <c r="J1533" s="416">
        <f>내역서!F1537</f>
        <v>0</v>
      </c>
      <c r="K1533" s="416">
        <v>2178</v>
      </c>
      <c r="L1533" s="417">
        <f t="shared" si="2053"/>
        <v>0</v>
      </c>
      <c r="M1533" s="416">
        <v>6148.8</v>
      </c>
      <c r="N1533" s="417">
        <f t="shared" si="2054"/>
        <v>0</v>
      </c>
      <c r="O1533" s="416">
        <v>0</v>
      </c>
      <c r="P1533" s="417">
        <f t="shared" si="2055"/>
        <v>0</v>
      </c>
      <c r="Q1533" s="417">
        <f t="shared" si="2056"/>
        <v>8326.7999999999993</v>
      </c>
      <c r="R1533" s="417">
        <f t="shared" si="2028"/>
        <v>0</v>
      </c>
      <c r="S1533" s="417">
        <f t="shared" ref="S1533" si="2065">J1533-J1532</f>
        <v>0</v>
      </c>
      <c r="T1533" s="417">
        <f t="shared" ref="T1533:U1533" si="2066">Q1533-Q1532</f>
        <v>0</v>
      </c>
      <c r="U1533" s="417">
        <f t="shared" si="2066"/>
        <v>0</v>
      </c>
      <c r="V1533" s="422"/>
      <c r="W1533" s="619" t="str">
        <f t="shared" si="1885"/>
        <v/>
      </c>
    </row>
    <row r="1534" spans="1:23" s="485" customFormat="1" ht="24" hidden="1" customHeight="1">
      <c r="A1534" s="366" t="s">
        <v>2055</v>
      </c>
      <c r="B1534" s="418" t="s">
        <v>0</v>
      </c>
      <c r="C1534" s="418" t="s">
        <v>3075</v>
      </c>
      <c r="D1534" s="418" t="s">
        <v>3078</v>
      </c>
      <c r="E1534" s="419" t="s">
        <v>16</v>
      </c>
      <c r="F1534" s="411">
        <f>G1534</f>
        <v>4456</v>
      </c>
      <c r="G1534" s="411">
        <f>[5]내역서!F1534</f>
        <v>4456</v>
      </c>
      <c r="H1534" s="716">
        <v>4456</v>
      </c>
      <c r="I1534" s="410">
        <f>G1534-H1534</f>
        <v>0</v>
      </c>
      <c r="J1534" s="411">
        <f>내역서!F1538</f>
        <v>0</v>
      </c>
      <c r="K1534" s="411">
        <v>2324.8000000000002</v>
      </c>
      <c r="L1534" s="412">
        <f>INT($J1534*K1534)</f>
        <v>0</v>
      </c>
      <c r="M1534" s="411">
        <v>7356</v>
      </c>
      <c r="N1534" s="412">
        <f>INT($J1534*M1534)</f>
        <v>0</v>
      </c>
      <c r="O1534" s="411">
        <v>0</v>
      </c>
      <c r="P1534" s="412">
        <f>INT($J1534*O1534)</f>
        <v>0</v>
      </c>
      <c r="Q1534" s="412">
        <f>+K1534+M1534+O1534</f>
        <v>9680.7999999999993</v>
      </c>
      <c r="R1534" s="412">
        <f>L1534+N1534+P1534</f>
        <v>0</v>
      </c>
      <c r="S1534" s="412"/>
      <c r="T1534" s="412"/>
      <c r="U1534" s="412"/>
      <c r="V1534" s="419" t="s">
        <v>0</v>
      </c>
      <c r="W1534" s="617" t="str">
        <f>+IF(J1534&lt;0,"ng","")</f>
        <v/>
      </c>
    </row>
    <row r="1535" spans="1:23" s="77" customFormat="1" ht="24" hidden="1" customHeight="1">
      <c r="A1535" s="372" t="s">
        <v>5877</v>
      </c>
      <c r="B1535" s="421" t="s">
        <v>0</v>
      </c>
      <c r="C1535" s="421" t="s">
        <v>1309</v>
      </c>
      <c r="D1535" s="421" t="s">
        <v>1312</v>
      </c>
      <c r="E1535" s="422" t="s">
        <v>16</v>
      </c>
      <c r="F1535" s="416">
        <f t="shared" si="2051"/>
        <v>4456</v>
      </c>
      <c r="G1535" s="416">
        <f>[5]내역서!F1535</f>
        <v>4456</v>
      </c>
      <c r="H1535" s="717">
        <v>4456</v>
      </c>
      <c r="I1535" s="415">
        <f t="shared" si="2052"/>
        <v>0</v>
      </c>
      <c r="J1535" s="416">
        <f>내역서!F1539</f>
        <v>0</v>
      </c>
      <c r="K1535" s="416">
        <v>2324.8000000000002</v>
      </c>
      <c r="L1535" s="417">
        <f t="shared" si="2053"/>
        <v>0</v>
      </c>
      <c r="M1535" s="416">
        <v>7356</v>
      </c>
      <c r="N1535" s="417">
        <f t="shared" si="2054"/>
        <v>0</v>
      </c>
      <c r="O1535" s="416">
        <v>0</v>
      </c>
      <c r="P1535" s="417">
        <f t="shared" si="2055"/>
        <v>0</v>
      </c>
      <c r="Q1535" s="417">
        <f t="shared" si="2056"/>
        <v>9680.7999999999993</v>
      </c>
      <c r="R1535" s="417">
        <f t="shared" si="2028"/>
        <v>0</v>
      </c>
      <c r="S1535" s="417">
        <f t="shared" ref="S1535" si="2067">J1535-J1534</f>
        <v>0</v>
      </c>
      <c r="T1535" s="417">
        <f t="shared" ref="T1535:U1535" si="2068">Q1535-Q1534</f>
        <v>0</v>
      </c>
      <c r="U1535" s="417">
        <f t="shared" si="2068"/>
        <v>0</v>
      </c>
      <c r="V1535" s="422"/>
      <c r="W1535" s="619" t="str">
        <f t="shared" si="1885"/>
        <v/>
      </c>
    </row>
    <row r="1536" spans="1:23" s="371" customFormat="1" ht="24" hidden="1" customHeight="1">
      <c r="A1536" s="366" t="s">
        <v>2055</v>
      </c>
      <c r="B1536" s="418" t="s">
        <v>0</v>
      </c>
      <c r="C1536" s="647" t="str">
        <f>[5]내역서!C1536</f>
        <v>석고보드면 바탕만들기</v>
      </c>
      <c r="D1536" s="647" t="str">
        <f>[5]내역서!D1536</f>
        <v>줄퍼티</v>
      </c>
      <c r="E1536" s="648" t="str">
        <f>[5]내역서!E1536</f>
        <v>M2</v>
      </c>
      <c r="F1536" s="411"/>
      <c r="G1536" s="411">
        <f>[5]내역서!F1536</f>
        <v>113</v>
      </c>
      <c r="H1536" s="716">
        <v>0</v>
      </c>
      <c r="I1536" s="716"/>
      <c r="J1536" s="410">
        <f>내역서!F1540</f>
        <v>0</v>
      </c>
      <c r="K1536" s="411">
        <f>[5]내역서!G1536</f>
        <v>0</v>
      </c>
      <c r="L1536" s="412">
        <f>INT($J1536*K1536)</f>
        <v>0</v>
      </c>
      <c r="M1536" s="411">
        <f>[5]내역서!I1536</f>
        <v>9965</v>
      </c>
      <c r="N1536" s="412">
        <f>INT($J1536*M1536)</f>
        <v>0</v>
      </c>
      <c r="O1536" s="411">
        <f>[5]내역서!K1536</f>
        <v>399</v>
      </c>
      <c r="P1536" s="412">
        <f>INT($J1536*O1536)</f>
        <v>0</v>
      </c>
      <c r="Q1536" s="412">
        <f>+K1536+M1536+O1536</f>
        <v>10364</v>
      </c>
      <c r="R1536" s="412">
        <f>L1536+N1536+P1536</f>
        <v>0</v>
      </c>
      <c r="S1536" s="412"/>
      <c r="T1536" s="412"/>
      <c r="U1536" s="412"/>
      <c r="V1536" s="630" t="s">
        <v>2653</v>
      </c>
      <c r="W1536" s="617" t="str">
        <f>+IF(J1536&lt;0,"ng","")</f>
        <v/>
      </c>
    </row>
    <row r="1537" spans="1:23" s="75" customFormat="1" ht="24" hidden="1" customHeight="1">
      <c r="A1537" s="372" t="s">
        <v>5434</v>
      </c>
      <c r="B1537" s="421" t="s">
        <v>0</v>
      </c>
      <c r="C1537" s="650" t="str">
        <f>[5]내역서!C1537</f>
        <v>석고보드면 바탕만들기</v>
      </c>
      <c r="D1537" s="650" t="str">
        <f>[5]내역서!D1537</f>
        <v>줄퍼티</v>
      </c>
      <c r="E1537" s="651" t="str">
        <f>[5]내역서!E1537</f>
        <v>M2</v>
      </c>
      <c r="F1537" s="416"/>
      <c r="G1537" s="416">
        <f>[5]내역서!F1537</f>
        <v>113</v>
      </c>
      <c r="H1537" s="717">
        <v>0</v>
      </c>
      <c r="I1537" s="717"/>
      <c r="J1537" s="415">
        <f>내역서!F1541</f>
        <v>0</v>
      </c>
      <c r="K1537" s="416">
        <f>[5]내역서!G1537</f>
        <v>0</v>
      </c>
      <c r="L1537" s="417">
        <f t="shared" si="2053"/>
        <v>0</v>
      </c>
      <c r="M1537" s="416">
        <f>[5]내역서!I1537</f>
        <v>9965</v>
      </c>
      <c r="N1537" s="417">
        <f t="shared" si="2054"/>
        <v>0</v>
      </c>
      <c r="O1537" s="416">
        <f>[5]내역서!K1537</f>
        <v>399</v>
      </c>
      <c r="P1537" s="417">
        <f t="shared" si="2055"/>
        <v>0</v>
      </c>
      <c r="Q1537" s="417">
        <f t="shared" si="2056"/>
        <v>10364</v>
      </c>
      <c r="R1537" s="417">
        <f t="shared" si="2028"/>
        <v>0</v>
      </c>
      <c r="S1537" s="417">
        <f t="shared" ref="S1537" si="2069">J1537-J1536</f>
        <v>0</v>
      </c>
      <c r="T1537" s="417">
        <f t="shared" ref="T1537:U1537" si="2070">Q1537-Q1536</f>
        <v>0</v>
      </c>
      <c r="U1537" s="417">
        <f t="shared" si="2070"/>
        <v>0</v>
      </c>
      <c r="V1537" s="631" t="s">
        <v>5917</v>
      </c>
      <c r="W1537" s="619" t="str">
        <f t="shared" si="1885"/>
        <v/>
      </c>
    </row>
    <row r="1538" spans="1:23" s="371" customFormat="1" ht="24" hidden="1" customHeight="1">
      <c r="A1538" s="366" t="s">
        <v>2055</v>
      </c>
      <c r="B1538" s="418" t="s">
        <v>0</v>
      </c>
      <c r="C1538" s="418" t="s">
        <v>3081</v>
      </c>
      <c r="D1538" s="418" t="s">
        <v>113</v>
      </c>
      <c r="E1538" s="419" t="s">
        <v>16</v>
      </c>
      <c r="F1538" s="411">
        <f>G1538</f>
        <v>1812</v>
      </c>
      <c r="G1538" s="411">
        <f>[5]내역서!F1538</f>
        <v>1812</v>
      </c>
      <c r="H1538" s="716">
        <v>1812</v>
      </c>
      <c r="I1538" s="410">
        <f>G1538-H1538</f>
        <v>0</v>
      </c>
      <c r="J1538" s="411">
        <f>내역서!F1542</f>
        <v>0</v>
      </c>
      <c r="K1538" s="411">
        <v>9768.1</v>
      </c>
      <c r="L1538" s="412">
        <f>INT($J1538*K1538)</f>
        <v>0</v>
      </c>
      <c r="M1538" s="411">
        <v>9684.7999999999993</v>
      </c>
      <c r="N1538" s="412">
        <f>INT($J1538*M1538)</f>
        <v>0</v>
      </c>
      <c r="O1538" s="411">
        <v>0</v>
      </c>
      <c r="P1538" s="412">
        <f>INT($J1538*O1538)</f>
        <v>0</v>
      </c>
      <c r="Q1538" s="412">
        <f>+K1538+M1538+O1538</f>
        <v>19452.900000000001</v>
      </c>
      <c r="R1538" s="412">
        <f>L1538+N1538+P1538</f>
        <v>0</v>
      </c>
      <c r="S1538" s="412"/>
      <c r="T1538" s="412"/>
      <c r="U1538" s="412"/>
      <c r="V1538" s="419" t="s">
        <v>0</v>
      </c>
      <c r="W1538" s="617" t="str">
        <f>+IF(J1538&lt;0,"ng","")</f>
        <v/>
      </c>
    </row>
    <row r="1539" spans="1:23" s="75" customFormat="1" ht="24" hidden="1" customHeight="1">
      <c r="A1539" s="372" t="s">
        <v>2072</v>
      </c>
      <c r="B1539" s="421" t="s">
        <v>0</v>
      </c>
      <c r="C1539" s="421" t="s">
        <v>1313</v>
      </c>
      <c r="D1539" s="421" t="s">
        <v>113</v>
      </c>
      <c r="E1539" s="422" t="s">
        <v>16</v>
      </c>
      <c r="F1539" s="416">
        <f>G1539</f>
        <v>1812</v>
      </c>
      <c r="G1539" s="416">
        <f>[5]내역서!F1539</f>
        <v>1812</v>
      </c>
      <c r="H1539" s="717">
        <v>1812</v>
      </c>
      <c r="I1539" s="415">
        <f t="shared" ref="I1539" si="2071">G1539-H1539</f>
        <v>0</v>
      </c>
      <c r="J1539" s="416">
        <f>내역서!F1543</f>
        <v>0</v>
      </c>
      <c r="K1539" s="416">
        <v>9768.1</v>
      </c>
      <c r="L1539" s="417">
        <f t="shared" si="2053"/>
        <v>0</v>
      </c>
      <c r="M1539" s="416">
        <v>9684.7999999999993</v>
      </c>
      <c r="N1539" s="417">
        <f t="shared" si="2054"/>
        <v>0</v>
      </c>
      <c r="O1539" s="416">
        <v>0</v>
      </c>
      <c r="P1539" s="417">
        <f t="shared" si="2055"/>
        <v>0</v>
      </c>
      <c r="Q1539" s="417">
        <f t="shared" si="2056"/>
        <v>19452.900000000001</v>
      </c>
      <c r="R1539" s="417">
        <f t="shared" si="2028"/>
        <v>0</v>
      </c>
      <c r="S1539" s="417">
        <f t="shared" ref="S1539" si="2072">J1539-J1538</f>
        <v>0</v>
      </c>
      <c r="T1539" s="417">
        <f t="shared" ref="T1539:U1539" si="2073">Q1539-Q1538</f>
        <v>0</v>
      </c>
      <c r="U1539" s="417">
        <f t="shared" si="2073"/>
        <v>0</v>
      </c>
      <c r="V1539" s="422"/>
      <c r="W1539" s="619" t="str">
        <f t="shared" si="1885"/>
        <v/>
      </c>
    </row>
    <row r="1540" spans="1:23" s="371" customFormat="1" ht="24" hidden="1" customHeight="1">
      <c r="A1540" s="366" t="s">
        <v>2055</v>
      </c>
      <c r="B1540" s="436" t="s">
        <v>3082</v>
      </c>
      <c r="C1540" s="436" t="s">
        <v>3083</v>
      </c>
      <c r="D1540" s="436" t="s">
        <v>0</v>
      </c>
      <c r="E1540" s="437" t="s">
        <v>0</v>
      </c>
      <c r="F1540" s="438">
        <v>0</v>
      </c>
      <c r="G1540" s="438">
        <f>[5]내역서!F1540</f>
        <v>0</v>
      </c>
      <c r="H1540" s="438">
        <v>0</v>
      </c>
      <c r="I1540" s="438"/>
      <c r="J1540" s="438">
        <f>내역서!F1544</f>
        <v>0</v>
      </c>
      <c r="K1540" s="439">
        <v>0</v>
      </c>
      <c r="L1540" s="438">
        <f>L1542+L1544</f>
        <v>0</v>
      </c>
      <c r="M1540" s="439">
        <v>0</v>
      </c>
      <c r="N1540" s="438">
        <f>N1542+N1544</f>
        <v>0</v>
      </c>
      <c r="O1540" s="439">
        <v>0</v>
      </c>
      <c r="P1540" s="438">
        <f>P1542+P1544</f>
        <v>0</v>
      </c>
      <c r="Q1540" s="440">
        <v>0</v>
      </c>
      <c r="R1540" s="438">
        <f>R1542+R1544</f>
        <v>0</v>
      </c>
      <c r="S1540" s="438"/>
      <c r="T1540" s="438"/>
      <c r="U1540" s="438"/>
      <c r="V1540" s="437" t="s">
        <v>0</v>
      </c>
      <c r="W1540" s="617" t="str">
        <f>+IF(J1540&lt;0,"ng","")</f>
        <v/>
      </c>
    </row>
    <row r="1541" spans="1:23" s="75" customFormat="1" ht="24" hidden="1" customHeight="1">
      <c r="A1541" s="372" t="s">
        <v>5433</v>
      </c>
      <c r="B1541" s="442" t="s">
        <v>5918</v>
      </c>
      <c r="C1541" s="442" t="s">
        <v>1314</v>
      </c>
      <c r="D1541" s="442" t="s">
        <v>0</v>
      </c>
      <c r="E1541" s="443" t="s">
        <v>0</v>
      </c>
      <c r="F1541" s="444">
        <v>0</v>
      </c>
      <c r="G1541" s="444">
        <f>[5]내역서!F1541</f>
        <v>0</v>
      </c>
      <c r="H1541" s="444">
        <v>0</v>
      </c>
      <c r="I1541" s="444"/>
      <c r="J1541" s="444">
        <f>내역서!F1545</f>
        <v>0</v>
      </c>
      <c r="K1541" s="445">
        <v>0</v>
      </c>
      <c r="L1541" s="444">
        <f>L1543+L1545</f>
        <v>0</v>
      </c>
      <c r="M1541" s="445">
        <v>0</v>
      </c>
      <c r="N1541" s="444">
        <f>N1543+N1545</f>
        <v>0</v>
      </c>
      <c r="O1541" s="445">
        <v>0</v>
      </c>
      <c r="P1541" s="444">
        <f>P1543+P1545</f>
        <v>0</v>
      </c>
      <c r="Q1541" s="446">
        <v>0</v>
      </c>
      <c r="R1541" s="444">
        <f>R1543+R1545</f>
        <v>0</v>
      </c>
      <c r="S1541" s="444">
        <f t="shared" ref="S1541" si="2074">J1541-J1540</f>
        <v>0</v>
      </c>
      <c r="T1541" s="444">
        <f t="shared" ref="T1541:U1541" si="2075">Q1541-Q1540</f>
        <v>0</v>
      </c>
      <c r="U1541" s="444">
        <f t="shared" si="2075"/>
        <v>0</v>
      </c>
      <c r="V1541" s="443"/>
      <c r="W1541" s="619" t="str">
        <f t="shared" si="1885"/>
        <v/>
      </c>
    </row>
    <row r="1542" spans="1:23" s="485" customFormat="1" ht="24" hidden="1" customHeight="1">
      <c r="A1542" s="366" t="s">
        <v>2055</v>
      </c>
      <c r="B1542" s="418" t="s">
        <v>0</v>
      </c>
      <c r="C1542" s="418" t="s">
        <v>3084</v>
      </c>
      <c r="D1542" s="418" t="s">
        <v>3085</v>
      </c>
      <c r="E1542" s="419" t="s">
        <v>94</v>
      </c>
      <c r="F1542" s="411">
        <f>G1542</f>
        <v>78</v>
      </c>
      <c r="G1542" s="411">
        <f>[5]내역서!F1542</f>
        <v>78</v>
      </c>
      <c r="H1542" s="716">
        <v>78</v>
      </c>
      <c r="I1542" s="410">
        <f>G1542-H1542</f>
        <v>0</v>
      </c>
      <c r="J1542" s="411">
        <f>내역서!F1546</f>
        <v>0</v>
      </c>
      <c r="K1542" s="411">
        <v>31008.799999999999</v>
      </c>
      <c r="L1542" s="412">
        <f>INT($J1542*K1542)</f>
        <v>0</v>
      </c>
      <c r="M1542" s="411">
        <v>0</v>
      </c>
      <c r="N1542" s="412">
        <f>INT($J1542*M1542)</f>
        <v>0</v>
      </c>
      <c r="O1542" s="411">
        <v>0</v>
      </c>
      <c r="P1542" s="412">
        <f>INT($J1542*O1542)</f>
        <v>0</v>
      </c>
      <c r="Q1542" s="412">
        <f>+K1542+M1542+O1542</f>
        <v>31008.799999999999</v>
      </c>
      <c r="R1542" s="412">
        <f>L1542+N1542+P1542</f>
        <v>0</v>
      </c>
      <c r="S1542" s="412"/>
      <c r="T1542" s="412"/>
      <c r="U1542" s="412"/>
      <c r="V1542" s="419" t="s">
        <v>0</v>
      </c>
      <c r="W1542" s="617" t="str">
        <f>+IF(J1542&lt;0,"ng","")</f>
        <v/>
      </c>
    </row>
    <row r="1543" spans="1:23" s="77" customFormat="1" ht="24" hidden="1" customHeight="1">
      <c r="A1543" s="372" t="s">
        <v>2072</v>
      </c>
      <c r="B1543" s="421" t="s">
        <v>0</v>
      </c>
      <c r="C1543" s="421" t="s">
        <v>1315</v>
      </c>
      <c r="D1543" s="421" t="s">
        <v>1316</v>
      </c>
      <c r="E1543" s="422" t="s">
        <v>94</v>
      </c>
      <c r="F1543" s="416">
        <f>G1543</f>
        <v>78</v>
      </c>
      <c r="G1543" s="416">
        <f>[5]내역서!F1543</f>
        <v>78</v>
      </c>
      <c r="H1543" s="717">
        <v>78</v>
      </c>
      <c r="I1543" s="415">
        <f t="shared" ref="I1543:I1545" si="2076">G1543-H1543</f>
        <v>0</v>
      </c>
      <c r="J1543" s="416">
        <f>내역서!F1547</f>
        <v>0</v>
      </c>
      <c r="K1543" s="416">
        <v>31008.799999999999</v>
      </c>
      <c r="L1543" s="417">
        <f>INT($J1543*K1543)</f>
        <v>0</v>
      </c>
      <c r="M1543" s="416">
        <v>0</v>
      </c>
      <c r="N1543" s="417">
        <f>INT($J1543*M1543)</f>
        <v>0</v>
      </c>
      <c r="O1543" s="416">
        <v>0</v>
      </c>
      <c r="P1543" s="417">
        <f>INT($J1543*O1543)</f>
        <v>0</v>
      </c>
      <c r="Q1543" s="417">
        <f t="shared" ref="Q1543:Q1545" si="2077">+K1543+M1543+O1543</f>
        <v>31008.799999999999</v>
      </c>
      <c r="R1543" s="417">
        <f t="shared" si="2028"/>
        <v>0</v>
      </c>
      <c r="S1543" s="417">
        <f t="shared" ref="S1543" si="2078">J1543-J1542</f>
        <v>0</v>
      </c>
      <c r="T1543" s="417">
        <f t="shared" ref="T1543:U1543" si="2079">Q1543-Q1542</f>
        <v>0</v>
      </c>
      <c r="U1543" s="417">
        <f t="shared" si="2079"/>
        <v>0</v>
      </c>
      <c r="V1543" s="422"/>
      <c r="W1543" s="619" t="str">
        <f t="shared" si="1885"/>
        <v/>
      </c>
    </row>
    <row r="1544" spans="1:23" s="477" customFormat="1" ht="24" hidden="1" customHeight="1">
      <c r="A1544" s="366" t="s">
        <v>5492</v>
      </c>
      <c r="B1544" s="418" t="s">
        <v>0</v>
      </c>
      <c r="C1544" s="418" t="s">
        <v>2696</v>
      </c>
      <c r="D1544" s="418" t="s">
        <v>3086</v>
      </c>
      <c r="E1544" s="419" t="s">
        <v>3087</v>
      </c>
      <c r="F1544" s="411">
        <f>G1544</f>
        <v>910</v>
      </c>
      <c r="G1544" s="411">
        <f>[5]내역서!F1544</f>
        <v>910</v>
      </c>
      <c r="H1544" s="512">
        <v>910</v>
      </c>
      <c r="I1544" s="410">
        <f>G1544-H1544</f>
        <v>0</v>
      </c>
      <c r="J1544" s="411">
        <f>내역서!F1548</f>
        <v>0</v>
      </c>
      <c r="K1544" s="411">
        <v>4823.6000000000004</v>
      </c>
      <c r="L1544" s="412">
        <f>INT($J1544*K1544)</f>
        <v>0</v>
      </c>
      <c r="M1544" s="411">
        <v>0</v>
      </c>
      <c r="N1544" s="412">
        <f>INT($J1544*M1544)</f>
        <v>0</v>
      </c>
      <c r="O1544" s="411">
        <v>0</v>
      </c>
      <c r="P1544" s="412">
        <f>INT($J1544*O1544)</f>
        <v>0</v>
      </c>
      <c r="Q1544" s="412">
        <f>+K1544+M1544+O1544</f>
        <v>4823.6000000000004</v>
      </c>
      <c r="R1544" s="412">
        <f>L1544+N1544+P1544</f>
        <v>0</v>
      </c>
      <c r="S1544" s="412"/>
      <c r="T1544" s="412"/>
      <c r="U1544" s="412"/>
      <c r="V1544" s="419" t="s">
        <v>0</v>
      </c>
      <c r="W1544" s="617" t="str">
        <f>+IF(J1544&lt;0,"ng","")</f>
        <v/>
      </c>
    </row>
    <row r="1545" spans="1:23" s="76" customFormat="1" ht="24" hidden="1" customHeight="1">
      <c r="A1545" s="372" t="s">
        <v>5428</v>
      </c>
      <c r="B1545" s="421" t="s">
        <v>0</v>
      </c>
      <c r="C1545" s="421" t="s">
        <v>1064</v>
      </c>
      <c r="D1545" s="421" t="s">
        <v>1317</v>
      </c>
      <c r="E1545" s="422" t="s">
        <v>1318</v>
      </c>
      <c r="F1545" s="416">
        <f>G1545</f>
        <v>910</v>
      </c>
      <c r="G1545" s="416">
        <f>[5]내역서!F1545</f>
        <v>910</v>
      </c>
      <c r="H1545" s="513">
        <v>910</v>
      </c>
      <c r="I1545" s="415">
        <f t="shared" si="2076"/>
        <v>0</v>
      </c>
      <c r="J1545" s="416">
        <f>내역서!F1549</f>
        <v>0</v>
      </c>
      <c r="K1545" s="416">
        <v>4823.6000000000004</v>
      </c>
      <c r="L1545" s="417">
        <f>INT($J1545*K1545)</f>
        <v>0</v>
      </c>
      <c r="M1545" s="416">
        <v>0</v>
      </c>
      <c r="N1545" s="417">
        <f>INT($J1545*M1545)</f>
        <v>0</v>
      </c>
      <c r="O1545" s="416">
        <v>0</v>
      </c>
      <c r="P1545" s="417">
        <f>INT($J1545*O1545)</f>
        <v>0</v>
      </c>
      <c r="Q1545" s="417">
        <f t="shared" si="2077"/>
        <v>4823.6000000000004</v>
      </c>
      <c r="R1545" s="417">
        <f t="shared" si="2028"/>
        <v>0</v>
      </c>
      <c r="S1545" s="417">
        <f t="shared" ref="S1545" si="2080">J1545-J1544</f>
        <v>0</v>
      </c>
      <c r="T1545" s="417">
        <f t="shared" ref="T1545:U1545" si="2081">Q1545-Q1544</f>
        <v>0</v>
      </c>
      <c r="U1545" s="417">
        <f t="shared" si="2081"/>
        <v>0</v>
      </c>
      <c r="V1545" s="422"/>
      <c r="W1545" s="619" t="str">
        <f t="shared" si="1885"/>
        <v/>
      </c>
    </row>
    <row r="1546" spans="1:23" s="371" customFormat="1" ht="24" hidden="1" customHeight="1">
      <c r="A1546" s="366" t="s">
        <v>5887</v>
      </c>
      <c r="B1546" s="436" t="s">
        <v>3088</v>
      </c>
      <c r="C1546" s="436" t="s">
        <v>2738</v>
      </c>
      <c r="D1546" s="436" t="s">
        <v>0</v>
      </c>
      <c r="E1546" s="437" t="s">
        <v>0</v>
      </c>
      <c r="F1546" s="438">
        <v>0</v>
      </c>
      <c r="G1546" s="438">
        <f>[5]내역서!F1546</f>
        <v>0</v>
      </c>
      <c r="H1546" s="438">
        <v>0</v>
      </c>
      <c r="I1546" s="438"/>
      <c r="J1546" s="438">
        <f>내역서!F1550</f>
        <v>0</v>
      </c>
      <c r="K1546" s="439">
        <v>0</v>
      </c>
      <c r="L1546" s="438">
        <f>L1550+L1552+L1548</f>
        <v>0</v>
      </c>
      <c r="M1546" s="439">
        <v>0</v>
      </c>
      <c r="N1546" s="438">
        <f>N1550+N1552+N1548</f>
        <v>0</v>
      </c>
      <c r="O1546" s="439">
        <v>0</v>
      </c>
      <c r="P1546" s="438">
        <f>P1550+P1552+P1548</f>
        <v>0</v>
      </c>
      <c r="Q1546" s="440">
        <v>0</v>
      </c>
      <c r="R1546" s="438">
        <f>L1546+N1546+P1546</f>
        <v>0</v>
      </c>
      <c r="S1546" s="438"/>
      <c r="T1546" s="438"/>
      <c r="U1546" s="438"/>
      <c r="V1546" s="437" t="s">
        <v>0</v>
      </c>
      <c r="W1546" s="617" t="str">
        <f>+IF(J1546&lt;0,"ng","")</f>
        <v/>
      </c>
    </row>
    <row r="1547" spans="1:23" s="75" customFormat="1" ht="24" hidden="1" customHeight="1">
      <c r="A1547" s="372" t="s">
        <v>5919</v>
      </c>
      <c r="B1547" s="442" t="s">
        <v>5920</v>
      </c>
      <c r="C1547" s="442" t="s">
        <v>1096</v>
      </c>
      <c r="D1547" s="442" t="s">
        <v>0</v>
      </c>
      <c r="E1547" s="443" t="s">
        <v>0</v>
      </c>
      <c r="F1547" s="444">
        <v>0</v>
      </c>
      <c r="G1547" s="444">
        <f>[5]내역서!F1547</f>
        <v>0</v>
      </c>
      <c r="H1547" s="444">
        <v>0</v>
      </c>
      <c r="I1547" s="444"/>
      <c r="J1547" s="444">
        <f>내역서!F1551</f>
        <v>0</v>
      </c>
      <c r="K1547" s="445">
        <v>0</v>
      </c>
      <c r="L1547" s="444">
        <f>L1551+L1553+L1549</f>
        <v>0</v>
      </c>
      <c r="M1547" s="445">
        <v>0</v>
      </c>
      <c r="N1547" s="444">
        <f>N1551+N1553+N1549</f>
        <v>0</v>
      </c>
      <c r="O1547" s="445">
        <v>0</v>
      </c>
      <c r="P1547" s="444">
        <f>P1551+P1553+P1549</f>
        <v>0</v>
      </c>
      <c r="Q1547" s="446">
        <v>0</v>
      </c>
      <c r="R1547" s="444">
        <f t="shared" si="2028"/>
        <v>0</v>
      </c>
      <c r="S1547" s="444">
        <f t="shared" ref="S1547" si="2082">J1547-J1546</f>
        <v>0</v>
      </c>
      <c r="T1547" s="444">
        <f t="shared" ref="T1547:U1547" si="2083">Q1547-Q1546</f>
        <v>0</v>
      </c>
      <c r="U1547" s="444">
        <f t="shared" si="2083"/>
        <v>0</v>
      </c>
      <c r="V1547" s="443"/>
      <c r="W1547" s="619" t="str">
        <f t="shared" si="1885"/>
        <v/>
      </c>
    </row>
    <row r="1548" spans="1:23" s="371" customFormat="1" ht="24" hidden="1" customHeight="1">
      <c r="A1548" s="366" t="s">
        <v>5457</v>
      </c>
      <c r="B1548" s="418" t="s">
        <v>0</v>
      </c>
      <c r="C1548" s="647" t="str">
        <f>[5]내역서!C1548</f>
        <v>PF보드 심재 준불연 단열재</v>
      </c>
      <c r="D1548" s="647" t="str">
        <f>[5]내역서!D1548</f>
        <v>L=290km</v>
      </c>
      <c r="E1548" s="648" t="str">
        <f>[5]내역서!E1548</f>
        <v>회</v>
      </c>
      <c r="F1548" s="411"/>
      <c r="G1548" s="411">
        <f>[5]내역서!F1548</f>
        <v>4</v>
      </c>
      <c r="H1548" s="716">
        <v>0</v>
      </c>
      <c r="I1548" s="716"/>
      <c r="J1548" s="410">
        <f>내역서!F1552</f>
        <v>0</v>
      </c>
      <c r="K1548" s="411">
        <f>[5]내역서!G1548</f>
        <v>0</v>
      </c>
      <c r="L1548" s="412">
        <f>INT($J1548*K1548)</f>
        <v>0</v>
      </c>
      <c r="M1548" s="411">
        <f>[5]내역서!I1548</f>
        <v>0</v>
      </c>
      <c r="N1548" s="412">
        <f>INT($J1548*M1548)</f>
        <v>0</v>
      </c>
      <c r="O1548" s="411">
        <f>[5]내역서!K1548</f>
        <v>612950</v>
      </c>
      <c r="P1548" s="412">
        <f>INT($J1548*O1548)</f>
        <v>0</v>
      </c>
      <c r="Q1548" s="412">
        <f>+K1548+M1548+O1548</f>
        <v>612950</v>
      </c>
      <c r="R1548" s="412">
        <f>L1548+N1548+P1548</f>
        <v>0</v>
      </c>
      <c r="S1548" s="412"/>
      <c r="T1548" s="412"/>
      <c r="U1548" s="412"/>
      <c r="V1548" s="419" t="s">
        <v>0</v>
      </c>
      <c r="W1548" s="617" t="str">
        <f>+IF(J1548&lt;0,"ng","")</f>
        <v/>
      </c>
    </row>
    <row r="1549" spans="1:23" s="75" customFormat="1" ht="24" hidden="1" customHeight="1">
      <c r="A1549" s="372" t="s">
        <v>5880</v>
      </c>
      <c r="B1549" s="421" t="s">
        <v>0</v>
      </c>
      <c r="C1549" s="650" t="str">
        <f>[5]내역서!C1549</f>
        <v>PF보드 심재 준불연 단열재</v>
      </c>
      <c r="D1549" s="650" t="str">
        <f>[5]내역서!D1549</f>
        <v>L=290km</v>
      </c>
      <c r="E1549" s="651" t="str">
        <f>[5]내역서!E1549</f>
        <v>회</v>
      </c>
      <c r="F1549" s="416"/>
      <c r="G1549" s="416">
        <f>[5]내역서!F1549</f>
        <v>4</v>
      </c>
      <c r="H1549" s="717">
        <v>0</v>
      </c>
      <c r="I1549" s="717"/>
      <c r="J1549" s="415">
        <f>내역서!F1553</f>
        <v>0</v>
      </c>
      <c r="K1549" s="416">
        <f>[5]내역서!G1549</f>
        <v>0</v>
      </c>
      <c r="L1549" s="417">
        <f t="shared" ref="L1549" si="2084">INT($J1549*K1549)</f>
        <v>0</v>
      </c>
      <c r="M1549" s="416">
        <f>[5]내역서!I1549</f>
        <v>0</v>
      </c>
      <c r="N1549" s="417">
        <f t="shared" ref="N1549" si="2085">INT($J1549*M1549)</f>
        <v>0</v>
      </c>
      <c r="O1549" s="416">
        <f>[5]내역서!K1549</f>
        <v>612950</v>
      </c>
      <c r="P1549" s="417">
        <f t="shared" ref="P1549" si="2086">INT($J1549*O1549)</f>
        <v>0</v>
      </c>
      <c r="Q1549" s="417">
        <f t="shared" ref="Q1549" si="2087">+K1549+M1549+O1549</f>
        <v>612950</v>
      </c>
      <c r="R1549" s="417">
        <f t="shared" ref="R1549" si="2088">L1549+N1549+P1549</f>
        <v>0</v>
      </c>
      <c r="S1549" s="417">
        <f t="shared" ref="S1549" si="2089">J1549-J1548</f>
        <v>0</v>
      </c>
      <c r="T1549" s="417">
        <f t="shared" ref="T1549:U1549" si="2090">Q1549-Q1548</f>
        <v>0</v>
      </c>
      <c r="U1549" s="417">
        <f t="shared" si="2090"/>
        <v>0</v>
      </c>
      <c r="V1549" s="422"/>
      <c r="W1549" s="619" t="str">
        <f t="shared" si="1885"/>
        <v/>
      </c>
    </row>
    <row r="1550" spans="1:23" s="371" customFormat="1" ht="24" hidden="1" customHeight="1">
      <c r="A1550" s="366" t="s">
        <v>5921</v>
      </c>
      <c r="B1550" s="418" t="s">
        <v>0</v>
      </c>
      <c r="C1550" s="418" t="s">
        <v>3090</v>
      </c>
      <c r="D1550" s="418" t="s">
        <v>3091</v>
      </c>
      <c r="E1550" s="419" t="s">
        <v>56</v>
      </c>
      <c r="F1550" s="411">
        <f>G1550</f>
        <v>20.443999999999999</v>
      </c>
      <c r="G1550" s="411">
        <f>[5]내역서!F1550</f>
        <v>20.443999999999999</v>
      </c>
      <c r="H1550" s="716">
        <v>20.443999999999999</v>
      </c>
      <c r="I1550" s="410">
        <f>G1550-H1550</f>
        <v>0</v>
      </c>
      <c r="J1550" s="411">
        <f>내역서!F1554</f>
        <v>0</v>
      </c>
      <c r="K1550" s="411">
        <v>0</v>
      </c>
      <c r="L1550" s="412">
        <f>INT($J1550*K1550)</f>
        <v>0</v>
      </c>
      <c r="M1550" s="411">
        <v>0</v>
      </c>
      <c r="N1550" s="412">
        <f>INT($J1550*M1550)</f>
        <v>0</v>
      </c>
      <c r="O1550" s="411">
        <v>13535.4</v>
      </c>
      <c r="P1550" s="412">
        <f>INT($J1550*O1550)</f>
        <v>0</v>
      </c>
      <c r="Q1550" s="412">
        <f>+K1550+M1550+O1550</f>
        <v>13535.4</v>
      </c>
      <c r="R1550" s="412">
        <f>L1550+N1550+P1550</f>
        <v>0</v>
      </c>
      <c r="S1550" s="412"/>
      <c r="T1550" s="412"/>
      <c r="U1550" s="412"/>
      <c r="V1550" s="419" t="s">
        <v>0</v>
      </c>
      <c r="W1550" s="617" t="str">
        <f>+IF(J1550&lt;0,"ng","")</f>
        <v/>
      </c>
    </row>
    <row r="1551" spans="1:23" s="75" customFormat="1" ht="24" hidden="1" customHeight="1">
      <c r="A1551" s="372" t="s">
        <v>5874</v>
      </c>
      <c r="B1551" s="421" t="s">
        <v>0</v>
      </c>
      <c r="C1551" s="421" t="s">
        <v>1319</v>
      </c>
      <c r="D1551" s="421" t="s">
        <v>1320</v>
      </c>
      <c r="E1551" s="422" t="s">
        <v>56</v>
      </c>
      <c r="F1551" s="416">
        <f>G1551</f>
        <v>20.443999999999999</v>
      </c>
      <c r="G1551" s="416">
        <f>[5]내역서!F1551</f>
        <v>20.443999999999999</v>
      </c>
      <c r="H1551" s="717">
        <v>20.443999999999999</v>
      </c>
      <c r="I1551" s="415">
        <f t="shared" ref="I1551:I1553" si="2091">G1551-H1551</f>
        <v>0</v>
      </c>
      <c r="J1551" s="416">
        <f>내역서!F1555</f>
        <v>0</v>
      </c>
      <c r="K1551" s="416">
        <v>0</v>
      </c>
      <c r="L1551" s="417">
        <f>INT($J1551*K1551)</f>
        <v>0</v>
      </c>
      <c r="M1551" s="416">
        <v>0</v>
      </c>
      <c r="N1551" s="417">
        <f>INT($J1551*M1551)</f>
        <v>0</v>
      </c>
      <c r="O1551" s="416">
        <v>13535.4</v>
      </c>
      <c r="P1551" s="417">
        <f>INT($J1551*O1551)</f>
        <v>0</v>
      </c>
      <c r="Q1551" s="417">
        <f t="shared" ref="Q1551:Q1553" si="2092">+K1551+M1551+O1551</f>
        <v>13535.4</v>
      </c>
      <c r="R1551" s="417">
        <f t="shared" si="2028"/>
        <v>0</v>
      </c>
      <c r="S1551" s="417">
        <f t="shared" ref="S1551" si="2093">J1551-J1550</f>
        <v>0</v>
      </c>
      <c r="T1551" s="417">
        <f t="shared" ref="T1551:U1551" si="2094">Q1551-Q1550</f>
        <v>0</v>
      </c>
      <c r="U1551" s="417">
        <f t="shared" si="2094"/>
        <v>0</v>
      </c>
      <c r="V1551" s="422"/>
      <c r="W1551" s="619" t="str">
        <f t="shared" si="1885"/>
        <v/>
      </c>
    </row>
    <row r="1552" spans="1:23" s="371" customFormat="1" ht="24" hidden="1" customHeight="1">
      <c r="A1552" s="366" t="s">
        <v>5520</v>
      </c>
      <c r="B1552" s="418" t="s">
        <v>0</v>
      </c>
      <c r="C1552" s="418" t="s">
        <v>3090</v>
      </c>
      <c r="D1552" s="418" t="s">
        <v>3092</v>
      </c>
      <c r="E1552" s="419" t="s">
        <v>56</v>
      </c>
      <c r="F1552" s="411">
        <f>G1552</f>
        <v>244.45299</v>
      </c>
      <c r="G1552" s="411">
        <f>[5]내역서!F1552</f>
        <v>244.45299</v>
      </c>
      <c r="H1552" s="716">
        <v>244.45299</v>
      </c>
      <c r="I1552" s="410">
        <f>G1552-H1552</f>
        <v>0</v>
      </c>
      <c r="J1552" s="411">
        <f>내역서!F1556</f>
        <v>0</v>
      </c>
      <c r="K1552" s="411">
        <v>0</v>
      </c>
      <c r="L1552" s="412">
        <f>INT($J1552*K1552)</f>
        <v>0</v>
      </c>
      <c r="M1552" s="411">
        <v>0</v>
      </c>
      <c r="N1552" s="412">
        <f>INT($J1552*M1552)</f>
        <v>0</v>
      </c>
      <c r="O1552" s="411">
        <v>13535.4</v>
      </c>
      <c r="P1552" s="412">
        <f>INT($J1552*O1552)</f>
        <v>0</v>
      </c>
      <c r="Q1552" s="412">
        <f>+K1552+M1552+O1552</f>
        <v>13535.4</v>
      </c>
      <c r="R1552" s="412">
        <f>L1552+N1552+P1552</f>
        <v>0</v>
      </c>
      <c r="S1552" s="412"/>
      <c r="T1552" s="412"/>
      <c r="U1552" s="412"/>
      <c r="V1552" s="419" t="s">
        <v>0</v>
      </c>
      <c r="W1552" s="617" t="str">
        <f>+IF(J1552&lt;0,"ng","")</f>
        <v/>
      </c>
    </row>
    <row r="1553" spans="1:23" s="75" customFormat="1" ht="24" hidden="1" customHeight="1">
      <c r="A1553" s="372" t="s">
        <v>2072</v>
      </c>
      <c r="B1553" s="421" t="s">
        <v>0</v>
      </c>
      <c r="C1553" s="421" t="s">
        <v>1319</v>
      </c>
      <c r="D1553" s="421" t="s">
        <v>1321</v>
      </c>
      <c r="E1553" s="422" t="s">
        <v>56</v>
      </c>
      <c r="F1553" s="416">
        <f>G1553</f>
        <v>244.45298999999997</v>
      </c>
      <c r="G1553" s="416">
        <f>[5]내역서!F1553</f>
        <v>244.45298999999997</v>
      </c>
      <c r="H1553" s="717">
        <v>244.45298999999997</v>
      </c>
      <c r="I1553" s="415">
        <f t="shared" si="2091"/>
        <v>0</v>
      </c>
      <c r="J1553" s="416">
        <f>내역서!F1557</f>
        <v>0</v>
      </c>
      <c r="K1553" s="416">
        <v>0</v>
      </c>
      <c r="L1553" s="417">
        <f>INT($J1553*K1553)</f>
        <v>0</v>
      </c>
      <c r="M1553" s="416">
        <v>0</v>
      </c>
      <c r="N1553" s="417">
        <f>INT($J1553*M1553)</f>
        <v>0</v>
      </c>
      <c r="O1553" s="416">
        <v>13535.4</v>
      </c>
      <c r="P1553" s="417">
        <f>INT($J1553*O1553)</f>
        <v>0</v>
      </c>
      <c r="Q1553" s="417">
        <f t="shared" si="2092"/>
        <v>13535.4</v>
      </c>
      <c r="R1553" s="417">
        <f t="shared" si="2028"/>
        <v>0</v>
      </c>
      <c r="S1553" s="417">
        <f t="shared" ref="S1553" si="2095">J1553-J1552</f>
        <v>0</v>
      </c>
      <c r="T1553" s="417">
        <f t="shared" ref="T1553:U1553" si="2096">Q1553-Q1552</f>
        <v>0</v>
      </c>
      <c r="U1553" s="417">
        <f t="shared" si="2096"/>
        <v>0</v>
      </c>
      <c r="V1553" s="422"/>
      <c r="W1553" s="619" t="str">
        <f t="shared" si="1885"/>
        <v/>
      </c>
    </row>
    <row r="1554" spans="1:23" s="485" customFormat="1" ht="24" hidden="1" customHeight="1">
      <c r="A1554" s="366" t="s">
        <v>5887</v>
      </c>
      <c r="B1554" s="436" t="s">
        <v>3094</v>
      </c>
      <c r="C1554" s="436" t="s">
        <v>3095</v>
      </c>
      <c r="D1554" s="436" t="s">
        <v>0</v>
      </c>
      <c r="E1554" s="437" t="s">
        <v>0</v>
      </c>
      <c r="F1554" s="438">
        <v>0</v>
      </c>
      <c r="G1554" s="438">
        <f>[5]내역서!F1554</f>
        <v>0</v>
      </c>
      <c r="H1554" s="438">
        <v>0</v>
      </c>
      <c r="I1554" s="438"/>
      <c r="J1554" s="438">
        <f>내역서!F1558</f>
        <v>0</v>
      </c>
      <c r="K1554" s="439">
        <v>0</v>
      </c>
      <c r="L1554" s="438">
        <f>L1556</f>
        <v>0</v>
      </c>
      <c r="M1554" s="439">
        <v>0</v>
      </c>
      <c r="N1554" s="438">
        <f>N1556</f>
        <v>0</v>
      </c>
      <c r="O1554" s="439">
        <v>0</v>
      </c>
      <c r="P1554" s="438">
        <f>P1556</f>
        <v>0</v>
      </c>
      <c r="Q1554" s="440">
        <v>0</v>
      </c>
      <c r="R1554" s="438">
        <f>R1556</f>
        <v>0</v>
      </c>
      <c r="S1554" s="438"/>
      <c r="T1554" s="438"/>
      <c r="U1554" s="438"/>
      <c r="V1554" s="437" t="s">
        <v>0</v>
      </c>
      <c r="W1554" s="617" t="str">
        <f>+IF(J1554&lt;0,"ng","")</f>
        <v/>
      </c>
    </row>
    <row r="1555" spans="1:23" s="77" customFormat="1" ht="24" hidden="1" customHeight="1">
      <c r="A1555" s="372" t="s">
        <v>5594</v>
      </c>
      <c r="B1555" s="442" t="s">
        <v>5922</v>
      </c>
      <c r="C1555" s="442" t="s">
        <v>1322</v>
      </c>
      <c r="D1555" s="442" t="s">
        <v>0</v>
      </c>
      <c r="E1555" s="443" t="s">
        <v>0</v>
      </c>
      <c r="F1555" s="444">
        <v>0</v>
      </c>
      <c r="G1555" s="444">
        <f>[5]내역서!F1555</f>
        <v>0</v>
      </c>
      <c r="H1555" s="444">
        <v>0</v>
      </c>
      <c r="I1555" s="444"/>
      <c r="J1555" s="444">
        <f>내역서!F1559</f>
        <v>0</v>
      </c>
      <c r="K1555" s="445">
        <v>0</v>
      </c>
      <c r="L1555" s="444">
        <f>L1557</f>
        <v>0</v>
      </c>
      <c r="M1555" s="445">
        <v>0</v>
      </c>
      <c r="N1555" s="444">
        <f>N1557</f>
        <v>0</v>
      </c>
      <c r="O1555" s="445">
        <v>0</v>
      </c>
      <c r="P1555" s="444">
        <f>P1557</f>
        <v>0</v>
      </c>
      <c r="Q1555" s="446">
        <v>0</v>
      </c>
      <c r="R1555" s="444">
        <f>R1557</f>
        <v>0</v>
      </c>
      <c r="S1555" s="444">
        <f t="shared" ref="S1555" si="2097">J1555-J1554</f>
        <v>0</v>
      </c>
      <c r="T1555" s="444">
        <f t="shared" ref="T1555:U1555" si="2098">Q1555-Q1554</f>
        <v>0</v>
      </c>
      <c r="U1555" s="444">
        <f t="shared" si="2098"/>
        <v>0</v>
      </c>
      <c r="V1555" s="443"/>
      <c r="W1555" s="619" t="str">
        <f t="shared" si="1885"/>
        <v/>
      </c>
    </row>
    <row r="1556" spans="1:23" s="371" customFormat="1" ht="24" hidden="1" customHeight="1">
      <c r="A1556" s="366" t="s">
        <v>2055</v>
      </c>
      <c r="B1556" s="418" t="s">
        <v>0</v>
      </c>
      <c r="C1556" s="418" t="s">
        <v>3096</v>
      </c>
      <c r="D1556" s="418" t="s">
        <v>3097</v>
      </c>
      <c r="E1556" s="419" t="s">
        <v>56</v>
      </c>
      <c r="F1556" s="411">
        <f>G1556</f>
        <v>5.7990000000000004</v>
      </c>
      <c r="G1556" s="411">
        <f>[5]내역서!F1556</f>
        <v>5.7990000000000004</v>
      </c>
      <c r="H1556" s="716">
        <v>5.7990000000000004</v>
      </c>
      <c r="I1556" s="410">
        <f>G1556-H1556</f>
        <v>0</v>
      </c>
      <c r="J1556" s="411">
        <f>내역서!F1560</f>
        <v>0</v>
      </c>
      <c r="K1556" s="411">
        <v>-444908</v>
      </c>
      <c r="L1556" s="412">
        <f>ROUNDDOWN($J1556*K1556,0)</f>
        <v>0</v>
      </c>
      <c r="M1556" s="411">
        <v>0</v>
      </c>
      <c r="N1556" s="412">
        <f>ROUNDDOWN($J1556*M1556,0)</f>
        <v>0</v>
      </c>
      <c r="O1556" s="411">
        <v>0</v>
      </c>
      <c r="P1556" s="412">
        <f>ROUNDDOWN($J1556*O1556,0)</f>
        <v>0</v>
      </c>
      <c r="Q1556" s="412">
        <f>+K1556+M1556+O1556</f>
        <v>-444908</v>
      </c>
      <c r="R1556" s="412">
        <f>L1556+N1556+P1556</f>
        <v>0</v>
      </c>
      <c r="S1556" s="412"/>
      <c r="T1556" s="412"/>
      <c r="U1556" s="412"/>
      <c r="V1556" s="419" t="s">
        <v>0</v>
      </c>
      <c r="W1556" s="617" t="str">
        <f>+IF(J1556&lt;0,"ng","")</f>
        <v/>
      </c>
    </row>
    <row r="1557" spans="1:23" s="75" customFormat="1" ht="24" hidden="1" customHeight="1">
      <c r="A1557" s="372" t="s">
        <v>5923</v>
      </c>
      <c r="B1557" s="421" t="s">
        <v>0</v>
      </c>
      <c r="C1557" s="421" t="s">
        <v>1323</v>
      </c>
      <c r="D1557" s="421" t="s">
        <v>1324</v>
      </c>
      <c r="E1557" s="422" t="s">
        <v>56</v>
      </c>
      <c r="F1557" s="416">
        <f>G1557</f>
        <v>5.7990000000000004</v>
      </c>
      <c r="G1557" s="416">
        <f>[5]내역서!F1557</f>
        <v>5.7990000000000004</v>
      </c>
      <c r="H1557" s="717">
        <v>5.7990000000000004</v>
      </c>
      <c r="I1557" s="415">
        <f t="shared" ref="I1557" si="2099">G1557-H1557</f>
        <v>0</v>
      </c>
      <c r="J1557" s="416">
        <f>내역서!F1561</f>
        <v>0</v>
      </c>
      <c r="K1557" s="416">
        <v>-444908</v>
      </c>
      <c r="L1557" s="417">
        <f>ROUNDDOWN($J1557*K1557,0)</f>
        <v>0</v>
      </c>
      <c r="M1557" s="416">
        <v>0</v>
      </c>
      <c r="N1557" s="417">
        <f>ROUNDDOWN($J1557*M1557,0)</f>
        <v>0</v>
      </c>
      <c r="O1557" s="416">
        <v>0</v>
      </c>
      <c r="P1557" s="417">
        <f>ROUNDDOWN($J1557*O1557,0)</f>
        <v>0</v>
      </c>
      <c r="Q1557" s="417">
        <f>+K1557+M1557+O1557</f>
        <v>-444908</v>
      </c>
      <c r="R1557" s="417">
        <f t="shared" si="2028"/>
        <v>0</v>
      </c>
      <c r="S1557" s="417">
        <f t="shared" ref="S1557" si="2100">J1557-J1556</f>
        <v>0</v>
      </c>
      <c r="T1557" s="417">
        <f t="shared" ref="T1557:U1557" si="2101">Q1557-Q1556</f>
        <v>0</v>
      </c>
      <c r="U1557" s="417">
        <f t="shared" si="2101"/>
        <v>0</v>
      </c>
      <c r="V1557" s="422"/>
      <c r="W1557" s="619" t="str">
        <f t="shared" ref="W1557:W1683" si="2102">+IF(J1557&lt;0,"ng","")</f>
        <v/>
      </c>
    </row>
    <row r="1558" spans="1:23" s="371" customFormat="1" ht="24" hidden="1" customHeight="1">
      <c r="A1558" s="366" t="s">
        <v>5924</v>
      </c>
      <c r="B1558" s="395" t="s">
        <v>4</v>
      </c>
      <c r="C1558" s="395" t="s">
        <v>3098</v>
      </c>
      <c r="D1558" s="395" t="s">
        <v>0</v>
      </c>
      <c r="E1558" s="396" t="s">
        <v>0</v>
      </c>
      <c r="F1558" s="397">
        <v>0</v>
      </c>
      <c r="G1558" s="397">
        <f>[5]내역서!F1558</f>
        <v>0</v>
      </c>
      <c r="H1558" s="397">
        <v>0</v>
      </c>
      <c r="I1558" s="397"/>
      <c r="J1558" s="397">
        <f>내역서!F1562</f>
        <v>0</v>
      </c>
      <c r="K1558" s="398">
        <v>0</v>
      </c>
      <c r="L1558" s="397">
        <f>L1560+L1584+L1596+L1638+L1654+L1670+L1688+L1702+L1720+L1732+L1764+L1774+L1794+L1800+L1808</f>
        <v>0</v>
      </c>
      <c r="M1558" s="398">
        <v>0</v>
      </c>
      <c r="N1558" s="397">
        <f>N1560+N1584+N1596+N1638+N1654+N1670+N1688+N1702+N1720+N1732+N1764+N1774+N1794+N1800+N1808</f>
        <v>0</v>
      </c>
      <c r="O1558" s="398">
        <v>0</v>
      </c>
      <c r="P1558" s="397">
        <f>P1560+P1584+P1596+P1638+P1654+P1670+P1688+P1702+P1720+P1732+P1764+P1774+P1794+P1800+P1808</f>
        <v>0</v>
      </c>
      <c r="Q1558" s="399">
        <v>0</v>
      </c>
      <c r="R1558" s="397">
        <f>L1558+N1558+P1558</f>
        <v>0</v>
      </c>
      <c r="S1558" s="397"/>
      <c r="T1558" s="397"/>
      <c r="U1558" s="397"/>
      <c r="V1558" s="396" t="s">
        <v>0</v>
      </c>
      <c r="W1558" s="617" t="str">
        <f>+IF(J1558&lt;0,"ng","")</f>
        <v/>
      </c>
    </row>
    <row r="1559" spans="1:23" s="75" customFormat="1" ht="24" hidden="1" customHeight="1">
      <c r="A1559" s="372" t="s">
        <v>5594</v>
      </c>
      <c r="B1559" s="402" t="s">
        <v>5925</v>
      </c>
      <c r="C1559" s="402" t="s">
        <v>5926</v>
      </c>
      <c r="D1559" s="402" t="s">
        <v>0</v>
      </c>
      <c r="E1559" s="403" t="s">
        <v>0</v>
      </c>
      <c r="F1559" s="404">
        <v>0</v>
      </c>
      <c r="G1559" s="404">
        <f>[5]내역서!F1559</f>
        <v>0</v>
      </c>
      <c r="H1559" s="404">
        <v>0</v>
      </c>
      <c r="I1559" s="404"/>
      <c r="J1559" s="404">
        <f>내역서!F1563</f>
        <v>0</v>
      </c>
      <c r="K1559" s="405">
        <v>0</v>
      </c>
      <c r="L1559" s="404">
        <f>L1561+L1585+L1597+L1639+L1655+L1671+L1689+L1703+L1721+L1733+L1765+L1775+L1795+L1801+L1809</f>
        <v>0</v>
      </c>
      <c r="M1559" s="405">
        <v>0</v>
      </c>
      <c r="N1559" s="404">
        <f>N1561+N1585+N1597+N1639+N1655+N1671+N1689+N1703+N1721+N1733+N1765+N1775+N1795+N1801+N1809</f>
        <v>0</v>
      </c>
      <c r="O1559" s="405">
        <v>0</v>
      </c>
      <c r="P1559" s="404">
        <f>P1561+P1585+P1597+P1639+P1655+P1671+P1689+P1703+P1721+P1733+P1765+P1775+P1795+P1801+P1809</f>
        <v>0</v>
      </c>
      <c r="Q1559" s="406">
        <v>0</v>
      </c>
      <c r="R1559" s="404">
        <f t="shared" si="2028"/>
        <v>0</v>
      </c>
      <c r="S1559" s="404">
        <f t="shared" ref="S1559" si="2103">J1559-J1558</f>
        <v>0</v>
      </c>
      <c r="T1559" s="404">
        <f t="shared" ref="T1559:U1559" si="2104">Q1559-Q1558</f>
        <v>0</v>
      </c>
      <c r="U1559" s="404">
        <f t="shared" si="2104"/>
        <v>0</v>
      </c>
      <c r="V1559" s="403"/>
      <c r="W1559" s="619" t="str">
        <f t="shared" si="2102"/>
        <v/>
      </c>
    </row>
    <row r="1560" spans="1:23" s="371" customFormat="1" ht="24" hidden="1" customHeight="1">
      <c r="A1560" s="366" t="s">
        <v>5432</v>
      </c>
      <c r="B1560" s="436" t="s">
        <v>2141</v>
      </c>
      <c r="C1560" s="436" t="s">
        <v>2810</v>
      </c>
      <c r="D1560" s="436" t="s">
        <v>0</v>
      </c>
      <c r="E1560" s="437" t="s">
        <v>0</v>
      </c>
      <c r="F1560" s="438">
        <v>0</v>
      </c>
      <c r="G1560" s="438">
        <f>[5]내역서!F1560</f>
        <v>0</v>
      </c>
      <c r="H1560" s="438">
        <v>0</v>
      </c>
      <c r="I1560" s="438"/>
      <c r="J1560" s="438">
        <f>내역서!F1564</f>
        <v>0</v>
      </c>
      <c r="K1560" s="439">
        <v>0</v>
      </c>
      <c r="L1560" s="438">
        <f>SUMIF($A$1562:$A$1583,$A1562,L$1562:L$1583)</f>
        <v>0</v>
      </c>
      <c r="M1560" s="439">
        <v>0</v>
      </c>
      <c r="N1560" s="438">
        <f>SUMIF($A$1562:$A$1583,$A1562,N$1562:N$1583)</f>
        <v>0</v>
      </c>
      <c r="O1560" s="439">
        <v>0</v>
      </c>
      <c r="P1560" s="438">
        <f>SUMIF($A$1562:$A$1583,$A1562,P$1562:P$1583)</f>
        <v>0</v>
      </c>
      <c r="Q1560" s="440">
        <v>0</v>
      </c>
      <c r="R1560" s="438">
        <f>L1560+N1560+P1560</f>
        <v>0</v>
      </c>
      <c r="S1560" s="438"/>
      <c r="T1560" s="438"/>
      <c r="U1560" s="438"/>
      <c r="V1560" s="437" t="s">
        <v>0</v>
      </c>
      <c r="W1560" s="617" t="str">
        <f>+IF(J1560&lt;0,"ng","")</f>
        <v/>
      </c>
    </row>
    <row r="1561" spans="1:23" s="75" customFormat="1" ht="24" hidden="1" customHeight="1">
      <c r="A1561" s="372" t="s">
        <v>5877</v>
      </c>
      <c r="B1561" s="442" t="s">
        <v>5927</v>
      </c>
      <c r="C1561" s="442" t="s">
        <v>1145</v>
      </c>
      <c r="D1561" s="442" t="s">
        <v>0</v>
      </c>
      <c r="E1561" s="443" t="s">
        <v>0</v>
      </c>
      <c r="F1561" s="444">
        <v>0</v>
      </c>
      <c r="G1561" s="444">
        <f>[5]내역서!F1561</f>
        <v>0</v>
      </c>
      <c r="H1561" s="444">
        <v>0</v>
      </c>
      <c r="I1561" s="444"/>
      <c r="J1561" s="444">
        <f>내역서!F1565</f>
        <v>0</v>
      </c>
      <c r="K1561" s="445">
        <v>0</v>
      </c>
      <c r="L1561" s="444">
        <f>SUMIF($A$1562:$A$1583,$A1563,L$1562:L$1583)</f>
        <v>0</v>
      </c>
      <c r="M1561" s="445">
        <v>0</v>
      </c>
      <c r="N1561" s="444">
        <f>SUMIF($A$1562:$A$1583,$A1563,N$1562:N$1583)</f>
        <v>0</v>
      </c>
      <c r="O1561" s="445">
        <v>0</v>
      </c>
      <c r="P1561" s="444">
        <f>SUMIF($A$1562:$A$1583,$A1563,P$1562:P$1583)</f>
        <v>0</v>
      </c>
      <c r="Q1561" s="446">
        <v>0</v>
      </c>
      <c r="R1561" s="444">
        <f t="shared" ref="R1561" si="2105">L1561+N1561+P1561</f>
        <v>0</v>
      </c>
      <c r="S1561" s="444">
        <f t="shared" ref="S1561" si="2106">J1561-J1560</f>
        <v>0</v>
      </c>
      <c r="T1561" s="444">
        <f t="shared" ref="T1561:U1561" si="2107">Q1561-Q1560</f>
        <v>0</v>
      </c>
      <c r="U1561" s="444">
        <f t="shared" si="2107"/>
        <v>0</v>
      </c>
      <c r="V1561" s="443"/>
      <c r="W1561" s="619" t="str">
        <f t="shared" si="2102"/>
        <v/>
      </c>
    </row>
    <row r="1562" spans="1:23" s="371" customFormat="1" ht="24" hidden="1" customHeight="1">
      <c r="A1562" s="366" t="s">
        <v>2055</v>
      </c>
      <c r="B1562" s="418" t="s">
        <v>0</v>
      </c>
      <c r="C1562" s="418" t="s">
        <v>2811</v>
      </c>
      <c r="D1562" s="418" t="s">
        <v>2812</v>
      </c>
      <c r="E1562" s="419" t="s">
        <v>307</v>
      </c>
      <c r="F1562" s="411">
        <f>G1562</f>
        <v>2</v>
      </c>
      <c r="G1562" s="411">
        <f>[5]내역서!F1562</f>
        <v>2</v>
      </c>
      <c r="H1562" s="716">
        <v>2</v>
      </c>
      <c r="I1562" s="410">
        <f>G1562-H1562</f>
        <v>0</v>
      </c>
      <c r="J1562" s="411">
        <f>내역서!F1566</f>
        <v>0</v>
      </c>
      <c r="K1562" s="411">
        <v>29839.3</v>
      </c>
      <c r="L1562" s="412">
        <f>INT($J1562*K1562)</f>
        <v>0</v>
      </c>
      <c r="M1562" s="411">
        <v>119352.9</v>
      </c>
      <c r="N1562" s="412">
        <f>INT($J1562*M1562)</f>
        <v>0</v>
      </c>
      <c r="O1562" s="411">
        <v>0</v>
      </c>
      <c r="P1562" s="412">
        <f>INT($J1562*O1562)</f>
        <v>0</v>
      </c>
      <c r="Q1562" s="412">
        <f>+K1562+M1562+O1562</f>
        <v>149192.19999999998</v>
      </c>
      <c r="R1562" s="412">
        <f>L1562+N1562+P1562</f>
        <v>0</v>
      </c>
      <c r="S1562" s="412"/>
      <c r="T1562" s="412"/>
      <c r="U1562" s="412"/>
      <c r="V1562" s="419" t="s">
        <v>0</v>
      </c>
      <c r="W1562" s="617" t="str">
        <f>+IF(J1562&lt;0,"ng","")</f>
        <v/>
      </c>
    </row>
    <row r="1563" spans="1:23" s="75" customFormat="1" ht="24" hidden="1" customHeight="1">
      <c r="A1563" s="372" t="s">
        <v>5894</v>
      </c>
      <c r="B1563" s="421" t="s">
        <v>0</v>
      </c>
      <c r="C1563" s="421" t="s">
        <v>1146</v>
      </c>
      <c r="D1563" s="421" t="s">
        <v>1147</v>
      </c>
      <c r="E1563" s="422" t="s">
        <v>775</v>
      </c>
      <c r="F1563" s="416">
        <f t="shared" ref="F1563:F1583" si="2108">G1563</f>
        <v>2</v>
      </c>
      <c r="G1563" s="416">
        <f>[5]내역서!F1563</f>
        <v>2</v>
      </c>
      <c r="H1563" s="717">
        <v>2</v>
      </c>
      <c r="I1563" s="415">
        <f t="shared" ref="I1563:I1583" si="2109">G1563-H1563</f>
        <v>0</v>
      </c>
      <c r="J1563" s="416">
        <f>내역서!F1567</f>
        <v>0</v>
      </c>
      <c r="K1563" s="416">
        <v>29839.3</v>
      </c>
      <c r="L1563" s="417">
        <f t="shared" ref="L1563:L1583" si="2110">INT($J1563*K1563)</f>
        <v>0</v>
      </c>
      <c r="M1563" s="416">
        <v>119352.9</v>
      </c>
      <c r="N1563" s="417">
        <f t="shared" ref="N1563:N1583" si="2111">INT($J1563*M1563)</f>
        <v>0</v>
      </c>
      <c r="O1563" s="416">
        <v>0</v>
      </c>
      <c r="P1563" s="417">
        <f t="shared" ref="P1563:P1583" si="2112">INT($J1563*O1563)</f>
        <v>0</v>
      </c>
      <c r="Q1563" s="417">
        <f t="shared" ref="Q1563:Q1583" si="2113">+K1563+M1563+O1563</f>
        <v>149192.19999999998</v>
      </c>
      <c r="R1563" s="417">
        <f t="shared" si="2028"/>
        <v>0</v>
      </c>
      <c r="S1563" s="417">
        <f t="shared" ref="S1563" si="2114">J1563-J1562</f>
        <v>0</v>
      </c>
      <c r="T1563" s="417">
        <f t="shared" ref="T1563:U1563" si="2115">Q1563-Q1562</f>
        <v>0</v>
      </c>
      <c r="U1563" s="417">
        <f t="shared" si="2115"/>
        <v>0</v>
      </c>
      <c r="V1563" s="422"/>
      <c r="W1563" s="619" t="str">
        <f t="shared" si="2102"/>
        <v/>
      </c>
    </row>
    <row r="1564" spans="1:23" s="371" customFormat="1" ht="24" hidden="1" customHeight="1">
      <c r="A1564" s="366" t="s">
        <v>5597</v>
      </c>
      <c r="B1564" s="418" t="s">
        <v>0</v>
      </c>
      <c r="C1564" s="418" t="s">
        <v>2815</v>
      </c>
      <c r="D1564" s="418" t="s">
        <v>2818</v>
      </c>
      <c r="E1564" s="419" t="s">
        <v>307</v>
      </c>
      <c r="F1564" s="411">
        <f>G1564</f>
        <v>6</v>
      </c>
      <c r="G1564" s="411">
        <f>[5]내역서!F1564</f>
        <v>6</v>
      </c>
      <c r="H1564" s="716">
        <v>6</v>
      </c>
      <c r="I1564" s="410">
        <f>G1564-H1564</f>
        <v>0</v>
      </c>
      <c r="J1564" s="411">
        <f>내역서!F1568</f>
        <v>0</v>
      </c>
      <c r="K1564" s="411">
        <v>75224.7</v>
      </c>
      <c r="L1564" s="412">
        <f>INT($J1564*K1564)</f>
        <v>0</v>
      </c>
      <c r="M1564" s="411">
        <v>229094.39999999999</v>
      </c>
      <c r="N1564" s="412">
        <f>INT($J1564*M1564)</f>
        <v>0</v>
      </c>
      <c r="O1564" s="411">
        <v>0</v>
      </c>
      <c r="P1564" s="412">
        <f>INT($J1564*O1564)</f>
        <v>0</v>
      </c>
      <c r="Q1564" s="412">
        <f>+K1564+M1564+O1564</f>
        <v>304319.09999999998</v>
      </c>
      <c r="R1564" s="412">
        <f>L1564+N1564+P1564</f>
        <v>0</v>
      </c>
      <c r="S1564" s="412"/>
      <c r="T1564" s="412"/>
      <c r="U1564" s="412"/>
      <c r="V1564" s="419" t="s">
        <v>0</v>
      </c>
      <c r="W1564" s="617" t="str">
        <f>+IF(J1564&lt;0,"ng","")</f>
        <v/>
      </c>
    </row>
    <row r="1565" spans="1:23" s="75" customFormat="1" ht="24" hidden="1" customHeight="1">
      <c r="A1565" s="372" t="s">
        <v>5458</v>
      </c>
      <c r="B1565" s="421" t="s">
        <v>0</v>
      </c>
      <c r="C1565" s="421" t="s">
        <v>1148</v>
      </c>
      <c r="D1565" s="421" t="s">
        <v>1150</v>
      </c>
      <c r="E1565" s="422" t="s">
        <v>775</v>
      </c>
      <c r="F1565" s="416">
        <f t="shared" si="2108"/>
        <v>6</v>
      </c>
      <c r="G1565" s="416">
        <f>[5]내역서!F1565</f>
        <v>6</v>
      </c>
      <c r="H1565" s="717">
        <v>6</v>
      </c>
      <c r="I1565" s="415">
        <f t="shared" si="2109"/>
        <v>0</v>
      </c>
      <c r="J1565" s="416">
        <f>내역서!F1569</f>
        <v>0</v>
      </c>
      <c r="K1565" s="416">
        <v>75224.7</v>
      </c>
      <c r="L1565" s="417">
        <f t="shared" si="2110"/>
        <v>0</v>
      </c>
      <c r="M1565" s="416">
        <v>229094.39999999999</v>
      </c>
      <c r="N1565" s="417">
        <f t="shared" si="2111"/>
        <v>0</v>
      </c>
      <c r="O1565" s="416">
        <v>0</v>
      </c>
      <c r="P1565" s="417">
        <f t="shared" si="2112"/>
        <v>0</v>
      </c>
      <c r="Q1565" s="417">
        <f t="shared" si="2113"/>
        <v>304319.09999999998</v>
      </c>
      <c r="R1565" s="417">
        <f t="shared" si="2028"/>
        <v>0</v>
      </c>
      <c r="S1565" s="417">
        <f t="shared" ref="S1565" si="2116">J1565-J1564</f>
        <v>0</v>
      </c>
      <c r="T1565" s="417">
        <f t="shared" ref="T1565:U1565" si="2117">Q1565-Q1564</f>
        <v>0</v>
      </c>
      <c r="U1565" s="417">
        <f t="shared" si="2117"/>
        <v>0</v>
      </c>
      <c r="V1565" s="422"/>
      <c r="W1565" s="619" t="str">
        <f t="shared" si="2102"/>
        <v/>
      </c>
    </row>
    <row r="1566" spans="1:23" s="371" customFormat="1" ht="24" hidden="1" customHeight="1">
      <c r="A1566" s="366" t="s">
        <v>5924</v>
      </c>
      <c r="B1566" s="418" t="s">
        <v>0</v>
      </c>
      <c r="C1566" s="418" t="s">
        <v>2819</v>
      </c>
      <c r="D1566" s="418" t="s">
        <v>2820</v>
      </c>
      <c r="E1566" s="419" t="s">
        <v>16</v>
      </c>
      <c r="F1566" s="411">
        <f>G1566</f>
        <v>1544</v>
      </c>
      <c r="G1566" s="411">
        <f>[5]내역서!F1566</f>
        <v>1544</v>
      </c>
      <c r="H1566" s="716">
        <v>1544</v>
      </c>
      <c r="I1566" s="410">
        <f>G1566-H1566</f>
        <v>0</v>
      </c>
      <c r="J1566" s="411">
        <f>내역서!F1570</f>
        <v>0</v>
      </c>
      <c r="K1566" s="411">
        <v>4864</v>
      </c>
      <c r="L1566" s="412">
        <f>INT($J1566*K1566)</f>
        <v>0</v>
      </c>
      <c r="M1566" s="411">
        <v>9354.4</v>
      </c>
      <c r="N1566" s="412">
        <f>INT($J1566*M1566)</f>
        <v>0</v>
      </c>
      <c r="O1566" s="411">
        <v>0</v>
      </c>
      <c r="P1566" s="412">
        <f>INT($J1566*O1566)</f>
        <v>0</v>
      </c>
      <c r="Q1566" s="412">
        <f>+K1566+M1566+O1566</f>
        <v>14218.4</v>
      </c>
      <c r="R1566" s="412">
        <f>L1566+N1566+P1566</f>
        <v>0</v>
      </c>
      <c r="S1566" s="412"/>
      <c r="T1566" s="412"/>
      <c r="U1566" s="412"/>
      <c r="V1566" s="419" t="s">
        <v>0</v>
      </c>
      <c r="W1566" s="617" t="str">
        <f>+IF(J1566&lt;0,"ng","")</f>
        <v/>
      </c>
    </row>
    <row r="1567" spans="1:23" s="75" customFormat="1" ht="24" hidden="1" customHeight="1">
      <c r="A1567" s="372" t="s">
        <v>2072</v>
      </c>
      <c r="B1567" s="421" t="s">
        <v>0</v>
      </c>
      <c r="C1567" s="421" t="s">
        <v>1151</v>
      </c>
      <c r="D1567" s="421" t="s">
        <v>1152</v>
      </c>
      <c r="E1567" s="422" t="s">
        <v>16</v>
      </c>
      <c r="F1567" s="416">
        <f t="shared" si="2108"/>
        <v>1544</v>
      </c>
      <c r="G1567" s="416">
        <f>[5]내역서!F1567</f>
        <v>1544</v>
      </c>
      <c r="H1567" s="717">
        <v>1544</v>
      </c>
      <c r="I1567" s="415">
        <f t="shared" si="2109"/>
        <v>0</v>
      </c>
      <c r="J1567" s="416">
        <f>내역서!F1571</f>
        <v>0</v>
      </c>
      <c r="K1567" s="416">
        <v>4864</v>
      </c>
      <c r="L1567" s="417">
        <f t="shared" si="2110"/>
        <v>0</v>
      </c>
      <c r="M1567" s="416">
        <v>9354.4</v>
      </c>
      <c r="N1567" s="417">
        <f t="shared" si="2111"/>
        <v>0</v>
      </c>
      <c r="O1567" s="416">
        <v>0</v>
      </c>
      <c r="P1567" s="417">
        <f t="shared" si="2112"/>
        <v>0</v>
      </c>
      <c r="Q1567" s="417">
        <f t="shared" si="2113"/>
        <v>14218.4</v>
      </c>
      <c r="R1567" s="417">
        <f t="shared" si="2028"/>
        <v>0</v>
      </c>
      <c r="S1567" s="417">
        <f t="shared" ref="S1567" si="2118">J1567-J1566</f>
        <v>0</v>
      </c>
      <c r="T1567" s="417">
        <f t="shared" ref="T1567:U1567" si="2119">Q1567-Q1566</f>
        <v>0</v>
      </c>
      <c r="U1567" s="417">
        <f t="shared" si="2119"/>
        <v>0</v>
      </c>
      <c r="V1567" s="422"/>
      <c r="W1567" s="619" t="str">
        <f t="shared" si="2102"/>
        <v/>
      </c>
    </row>
    <row r="1568" spans="1:23" s="371" customFormat="1" ht="24" hidden="1" customHeight="1">
      <c r="A1568" s="366" t="s">
        <v>2055</v>
      </c>
      <c r="B1568" s="418" t="s">
        <v>0</v>
      </c>
      <c r="C1568" s="418" t="s">
        <v>2819</v>
      </c>
      <c r="D1568" s="418" t="s">
        <v>2828</v>
      </c>
      <c r="E1568" s="419" t="s">
        <v>16</v>
      </c>
      <c r="F1568" s="411">
        <f>G1568</f>
        <v>787</v>
      </c>
      <c r="G1568" s="411">
        <f>[5]내역서!F1568</f>
        <v>787</v>
      </c>
      <c r="H1568" s="716">
        <v>787</v>
      </c>
      <c r="I1568" s="410">
        <f>G1568-H1568</f>
        <v>0</v>
      </c>
      <c r="J1568" s="411">
        <f>내역서!F1572</f>
        <v>0</v>
      </c>
      <c r="K1568" s="411">
        <v>5089.3999999999996</v>
      </c>
      <c r="L1568" s="412">
        <f>INT($J1568*K1568)</f>
        <v>0</v>
      </c>
      <c r="M1568" s="411">
        <v>11405.6</v>
      </c>
      <c r="N1568" s="412">
        <f>INT($J1568*M1568)</f>
        <v>0</v>
      </c>
      <c r="O1568" s="411">
        <v>0</v>
      </c>
      <c r="P1568" s="412">
        <f>INT($J1568*O1568)</f>
        <v>0</v>
      </c>
      <c r="Q1568" s="412">
        <f>+K1568+M1568+O1568</f>
        <v>16495</v>
      </c>
      <c r="R1568" s="412">
        <f>L1568+N1568+P1568</f>
        <v>0</v>
      </c>
      <c r="S1568" s="412"/>
      <c r="T1568" s="412"/>
      <c r="U1568" s="412"/>
      <c r="V1568" s="419" t="s">
        <v>0</v>
      </c>
      <c r="W1568" s="617" t="str">
        <f>+IF(J1568&lt;0,"ng","")</f>
        <v/>
      </c>
    </row>
    <row r="1569" spans="1:23" s="75" customFormat="1" ht="24" hidden="1" customHeight="1">
      <c r="A1569" s="372" t="s">
        <v>5877</v>
      </c>
      <c r="B1569" s="421" t="s">
        <v>0</v>
      </c>
      <c r="C1569" s="421" t="s">
        <v>1151</v>
      </c>
      <c r="D1569" s="421" t="s">
        <v>1325</v>
      </c>
      <c r="E1569" s="422" t="s">
        <v>16</v>
      </c>
      <c r="F1569" s="416">
        <f t="shared" si="2108"/>
        <v>787</v>
      </c>
      <c r="G1569" s="416">
        <f>[5]내역서!F1569</f>
        <v>787</v>
      </c>
      <c r="H1569" s="717">
        <v>787</v>
      </c>
      <c r="I1569" s="415">
        <f t="shared" si="2109"/>
        <v>0</v>
      </c>
      <c r="J1569" s="416">
        <f>내역서!F1573</f>
        <v>0</v>
      </c>
      <c r="K1569" s="416">
        <v>5089.3999999999996</v>
      </c>
      <c r="L1569" s="417">
        <f t="shared" si="2110"/>
        <v>0</v>
      </c>
      <c r="M1569" s="416">
        <v>11405.6</v>
      </c>
      <c r="N1569" s="417">
        <f t="shared" si="2111"/>
        <v>0</v>
      </c>
      <c r="O1569" s="416">
        <v>0</v>
      </c>
      <c r="P1569" s="417">
        <f t="shared" si="2112"/>
        <v>0</v>
      </c>
      <c r="Q1569" s="417">
        <f t="shared" si="2113"/>
        <v>16495</v>
      </c>
      <c r="R1569" s="417">
        <f t="shared" si="2028"/>
        <v>0</v>
      </c>
      <c r="S1569" s="417">
        <f t="shared" ref="S1569" si="2120">J1569-J1568</f>
        <v>0</v>
      </c>
      <c r="T1569" s="417">
        <f t="shared" ref="T1569:U1569" si="2121">Q1569-Q1568</f>
        <v>0</v>
      </c>
      <c r="U1569" s="417">
        <f t="shared" si="2121"/>
        <v>0</v>
      </c>
      <c r="V1569" s="422"/>
      <c r="W1569" s="619" t="str">
        <f t="shared" si="2102"/>
        <v/>
      </c>
    </row>
    <row r="1570" spans="1:23" s="371" customFormat="1" ht="24" hidden="1" customHeight="1">
      <c r="A1570" s="366" t="s">
        <v>5470</v>
      </c>
      <c r="B1570" s="418" t="s">
        <v>0</v>
      </c>
      <c r="C1570" s="418" t="s">
        <v>2822</v>
      </c>
      <c r="D1570" s="418" t="s">
        <v>2828</v>
      </c>
      <c r="E1570" s="419" t="s">
        <v>16</v>
      </c>
      <c r="F1570" s="411">
        <f>G1570</f>
        <v>239</v>
      </c>
      <c r="G1570" s="411">
        <f>[5]내역서!F1570</f>
        <v>239</v>
      </c>
      <c r="H1570" s="716">
        <v>239</v>
      </c>
      <c r="I1570" s="410">
        <f>G1570-H1570</f>
        <v>0</v>
      </c>
      <c r="J1570" s="411">
        <f>내역서!F1574</f>
        <v>0</v>
      </c>
      <c r="K1570" s="411">
        <v>5089.3999999999996</v>
      </c>
      <c r="L1570" s="412">
        <f>INT($J1570*K1570)</f>
        <v>0</v>
      </c>
      <c r="M1570" s="411">
        <v>11405.6</v>
      </c>
      <c r="N1570" s="412">
        <f>INT($J1570*M1570)</f>
        <v>0</v>
      </c>
      <c r="O1570" s="411">
        <v>0</v>
      </c>
      <c r="P1570" s="412">
        <f>INT($J1570*O1570)</f>
        <v>0</v>
      </c>
      <c r="Q1570" s="412">
        <f>+K1570+M1570+O1570</f>
        <v>16495</v>
      </c>
      <c r="R1570" s="412">
        <f>L1570+N1570+P1570</f>
        <v>0</v>
      </c>
      <c r="S1570" s="412"/>
      <c r="T1570" s="412"/>
      <c r="U1570" s="412"/>
      <c r="V1570" s="630" t="s">
        <v>2136</v>
      </c>
      <c r="W1570" s="617" t="str">
        <f>+IF(J1570&lt;0,"ng","")</f>
        <v/>
      </c>
    </row>
    <row r="1571" spans="1:23" s="75" customFormat="1" ht="24" hidden="1" customHeight="1">
      <c r="A1571" s="372" t="s">
        <v>2072</v>
      </c>
      <c r="B1571" s="421" t="s">
        <v>0</v>
      </c>
      <c r="C1571" s="421" t="s">
        <v>2822</v>
      </c>
      <c r="D1571" s="421" t="s">
        <v>2828</v>
      </c>
      <c r="E1571" s="422" t="s">
        <v>16</v>
      </c>
      <c r="F1571" s="416">
        <f t="shared" si="2108"/>
        <v>239</v>
      </c>
      <c r="G1571" s="416">
        <f>[5]내역서!F1571</f>
        <v>239</v>
      </c>
      <c r="H1571" s="717">
        <v>239</v>
      </c>
      <c r="I1571" s="415">
        <f t="shared" ref="I1571" si="2122">G1571-H1571</f>
        <v>0</v>
      </c>
      <c r="J1571" s="416">
        <f>내역서!F1575</f>
        <v>0</v>
      </c>
      <c r="K1571" s="416">
        <v>5089.3999999999996</v>
      </c>
      <c r="L1571" s="417">
        <f t="shared" ref="L1571" si="2123">INT($J1571*K1571)</f>
        <v>0</v>
      </c>
      <c r="M1571" s="416">
        <v>11405.6</v>
      </c>
      <c r="N1571" s="417">
        <f t="shared" ref="N1571" si="2124">INT($J1571*M1571)</f>
        <v>0</v>
      </c>
      <c r="O1571" s="416">
        <v>0</v>
      </c>
      <c r="P1571" s="417">
        <f t="shared" ref="P1571" si="2125">INT($J1571*O1571)</f>
        <v>0</v>
      </c>
      <c r="Q1571" s="417">
        <f t="shared" ref="Q1571" si="2126">+K1571+M1571+O1571</f>
        <v>16495</v>
      </c>
      <c r="R1571" s="417">
        <f t="shared" ref="R1571" si="2127">L1571+N1571+P1571</f>
        <v>0</v>
      </c>
      <c r="S1571" s="417">
        <f t="shared" ref="S1571" si="2128">J1571-J1570</f>
        <v>0</v>
      </c>
      <c r="T1571" s="417">
        <f t="shared" ref="T1571:U1571" si="2129">Q1571-Q1570</f>
        <v>0</v>
      </c>
      <c r="U1571" s="417">
        <f t="shared" si="2129"/>
        <v>0</v>
      </c>
      <c r="V1571" s="631" t="s">
        <v>632</v>
      </c>
      <c r="W1571" s="619" t="str">
        <f t="shared" si="2102"/>
        <v/>
      </c>
    </row>
    <row r="1572" spans="1:23" s="371" customFormat="1" ht="24" hidden="1" customHeight="1">
      <c r="A1572" s="366" t="s">
        <v>2055</v>
      </c>
      <c r="B1572" s="418" t="s">
        <v>0</v>
      </c>
      <c r="C1572" s="418" t="s">
        <v>2159</v>
      </c>
      <c r="D1572" s="418" t="s">
        <v>2829</v>
      </c>
      <c r="E1572" s="419" t="s">
        <v>2830</v>
      </c>
      <c r="F1572" s="411">
        <f>G1572</f>
        <v>968</v>
      </c>
      <c r="G1572" s="411">
        <f>[5]내역서!F1572</f>
        <v>968</v>
      </c>
      <c r="H1572" s="716">
        <v>968</v>
      </c>
      <c r="I1572" s="410">
        <f>G1572-H1572</f>
        <v>0</v>
      </c>
      <c r="J1572" s="411">
        <f>내역서!F1576</f>
        <v>0</v>
      </c>
      <c r="K1572" s="411">
        <v>4685</v>
      </c>
      <c r="L1572" s="412">
        <f>INT($J1572*K1572)</f>
        <v>0</v>
      </c>
      <c r="M1572" s="411">
        <v>17067.7</v>
      </c>
      <c r="N1572" s="412">
        <f>INT($J1572*M1572)</f>
        <v>0</v>
      </c>
      <c r="O1572" s="411">
        <v>710.9</v>
      </c>
      <c r="P1572" s="412">
        <f>INT($J1572*O1572)</f>
        <v>0</v>
      </c>
      <c r="Q1572" s="412">
        <f>+K1572+M1572+O1572</f>
        <v>22463.600000000002</v>
      </c>
      <c r="R1572" s="412">
        <f>L1572+N1572+P1572</f>
        <v>0</v>
      </c>
      <c r="S1572" s="412"/>
      <c r="T1572" s="412"/>
      <c r="U1572" s="412"/>
      <c r="V1572" s="419" t="s">
        <v>0</v>
      </c>
      <c r="W1572" s="617" t="str">
        <f>+IF(J1572&lt;0,"ng","")</f>
        <v/>
      </c>
    </row>
    <row r="1573" spans="1:23" s="75" customFormat="1" ht="24" hidden="1" customHeight="1">
      <c r="A1573" s="372" t="s">
        <v>5877</v>
      </c>
      <c r="B1573" s="421" t="s">
        <v>0</v>
      </c>
      <c r="C1573" s="421" t="s">
        <v>702</v>
      </c>
      <c r="D1573" s="421" t="s">
        <v>1153</v>
      </c>
      <c r="E1573" s="422" t="s">
        <v>1154</v>
      </c>
      <c r="F1573" s="416">
        <f t="shared" si="2108"/>
        <v>968</v>
      </c>
      <c r="G1573" s="416">
        <f>[5]내역서!F1573</f>
        <v>968</v>
      </c>
      <c r="H1573" s="717">
        <v>968</v>
      </c>
      <c r="I1573" s="415">
        <f t="shared" si="2109"/>
        <v>0</v>
      </c>
      <c r="J1573" s="416">
        <f>내역서!F1577</f>
        <v>0</v>
      </c>
      <c r="K1573" s="416">
        <v>4685</v>
      </c>
      <c r="L1573" s="417">
        <f t="shared" si="2110"/>
        <v>0</v>
      </c>
      <c r="M1573" s="416">
        <v>17067.7</v>
      </c>
      <c r="N1573" s="417">
        <f t="shared" si="2111"/>
        <v>0</v>
      </c>
      <c r="O1573" s="416">
        <v>710.9</v>
      </c>
      <c r="P1573" s="417">
        <f t="shared" si="2112"/>
        <v>0</v>
      </c>
      <c r="Q1573" s="417">
        <f t="shared" si="2113"/>
        <v>22463.600000000002</v>
      </c>
      <c r="R1573" s="417">
        <f t="shared" si="2028"/>
        <v>0</v>
      </c>
      <c r="S1573" s="417">
        <f t="shared" ref="S1573" si="2130">J1573-J1572</f>
        <v>0</v>
      </c>
      <c r="T1573" s="417">
        <f t="shared" ref="T1573:U1573" si="2131">Q1573-Q1572</f>
        <v>0</v>
      </c>
      <c r="U1573" s="417">
        <f t="shared" si="2131"/>
        <v>0</v>
      </c>
      <c r="V1573" s="422"/>
      <c r="W1573" s="619" t="str">
        <f t="shared" si="2102"/>
        <v/>
      </c>
    </row>
    <row r="1574" spans="1:23" s="371" customFormat="1" ht="24" hidden="1" customHeight="1">
      <c r="A1574" s="366" t="s">
        <v>4295</v>
      </c>
      <c r="B1574" s="418" t="s">
        <v>0</v>
      </c>
      <c r="C1574" s="418" t="s">
        <v>2159</v>
      </c>
      <c r="D1574" s="418" t="s">
        <v>2831</v>
      </c>
      <c r="E1574" s="419" t="s">
        <v>2830</v>
      </c>
      <c r="F1574" s="411">
        <f>G1574</f>
        <v>7787</v>
      </c>
      <c r="G1574" s="411">
        <f>[5]내역서!F1574</f>
        <v>7787</v>
      </c>
      <c r="H1574" s="716">
        <v>7787</v>
      </c>
      <c r="I1574" s="410">
        <f>G1574-H1574</f>
        <v>0</v>
      </c>
      <c r="J1574" s="411">
        <f>내역서!F1578</f>
        <v>0</v>
      </c>
      <c r="K1574" s="411">
        <v>4761.7</v>
      </c>
      <c r="L1574" s="412">
        <f>INT($J1574*K1574)</f>
        <v>0</v>
      </c>
      <c r="M1574" s="411">
        <v>19590.099999999999</v>
      </c>
      <c r="N1574" s="412">
        <f>INT($J1574*M1574)</f>
        <v>0</v>
      </c>
      <c r="O1574" s="411">
        <v>986.1</v>
      </c>
      <c r="P1574" s="412">
        <f>INT($J1574*O1574)</f>
        <v>0</v>
      </c>
      <c r="Q1574" s="412">
        <f>+K1574+M1574+O1574</f>
        <v>25337.899999999998</v>
      </c>
      <c r="R1574" s="412">
        <f>L1574+N1574+P1574</f>
        <v>0</v>
      </c>
      <c r="S1574" s="412"/>
      <c r="T1574" s="412"/>
      <c r="U1574" s="412"/>
      <c r="V1574" s="419" t="s">
        <v>0</v>
      </c>
      <c r="W1574" s="617" t="str">
        <f>+IF(J1574&lt;0,"ng","")</f>
        <v/>
      </c>
    </row>
    <row r="1575" spans="1:23" s="75" customFormat="1" ht="24" hidden="1" customHeight="1">
      <c r="A1575" s="372" t="s">
        <v>5874</v>
      </c>
      <c r="B1575" s="421" t="s">
        <v>0</v>
      </c>
      <c r="C1575" s="421" t="s">
        <v>702</v>
      </c>
      <c r="D1575" s="421" t="s">
        <v>1326</v>
      </c>
      <c r="E1575" s="422" t="s">
        <v>1154</v>
      </c>
      <c r="F1575" s="416">
        <f t="shared" si="2108"/>
        <v>7787</v>
      </c>
      <c r="G1575" s="416">
        <f>[5]내역서!F1575</f>
        <v>7787</v>
      </c>
      <c r="H1575" s="717">
        <v>7787</v>
      </c>
      <c r="I1575" s="415">
        <f t="shared" si="2109"/>
        <v>0</v>
      </c>
      <c r="J1575" s="416">
        <f>내역서!F1579</f>
        <v>0</v>
      </c>
      <c r="K1575" s="416">
        <v>4761.7</v>
      </c>
      <c r="L1575" s="417">
        <f t="shared" si="2110"/>
        <v>0</v>
      </c>
      <c r="M1575" s="416">
        <v>19590.099999999999</v>
      </c>
      <c r="N1575" s="417">
        <f t="shared" si="2111"/>
        <v>0</v>
      </c>
      <c r="O1575" s="416">
        <v>986.1</v>
      </c>
      <c r="P1575" s="417">
        <f t="shared" si="2112"/>
        <v>0</v>
      </c>
      <c r="Q1575" s="417">
        <f t="shared" si="2113"/>
        <v>25337.899999999998</v>
      </c>
      <c r="R1575" s="417">
        <f t="shared" si="2028"/>
        <v>0</v>
      </c>
      <c r="S1575" s="417">
        <f t="shared" ref="S1575" si="2132">J1575-J1574</f>
        <v>0</v>
      </c>
      <c r="T1575" s="417">
        <f t="shared" ref="T1575:U1575" si="2133">Q1575-Q1574</f>
        <v>0</v>
      </c>
      <c r="U1575" s="417">
        <f t="shared" si="2133"/>
        <v>0</v>
      </c>
      <c r="V1575" s="422"/>
      <c r="W1575" s="619" t="str">
        <f t="shared" si="2102"/>
        <v/>
      </c>
    </row>
    <row r="1576" spans="1:23" s="371" customFormat="1" ht="24" hidden="1" customHeight="1">
      <c r="A1576" s="366" t="s">
        <v>5597</v>
      </c>
      <c r="B1576" s="418" t="s">
        <v>0</v>
      </c>
      <c r="C1576" s="418" t="s">
        <v>2832</v>
      </c>
      <c r="D1576" s="418" t="s">
        <v>2833</v>
      </c>
      <c r="E1576" s="419" t="s">
        <v>1860</v>
      </c>
      <c r="F1576" s="411">
        <f>G1576</f>
        <v>6</v>
      </c>
      <c r="G1576" s="411">
        <f>[5]내역서!F1576</f>
        <v>6</v>
      </c>
      <c r="H1576" s="716">
        <v>6</v>
      </c>
      <c r="I1576" s="410">
        <f>G1576-H1576</f>
        <v>0</v>
      </c>
      <c r="J1576" s="411">
        <f>내역서!F1580</f>
        <v>0</v>
      </c>
      <c r="K1576" s="411">
        <v>18200.900000000001</v>
      </c>
      <c r="L1576" s="412">
        <f>INT($J1576*K1576)</f>
        <v>0</v>
      </c>
      <c r="M1576" s="411">
        <v>110408.8</v>
      </c>
      <c r="N1576" s="412">
        <f>INT($J1576*M1576)</f>
        <v>0</v>
      </c>
      <c r="O1576" s="411">
        <v>0</v>
      </c>
      <c r="P1576" s="412">
        <f>INT($J1576*O1576)</f>
        <v>0</v>
      </c>
      <c r="Q1576" s="412">
        <f>+K1576+M1576+O1576</f>
        <v>128609.70000000001</v>
      </c>
      <c r="R1576" s="412">
        <f>L1576+N1576+P1576</f>
        <v>0</v>
      </c>
      <c r="S1576" s="412"/>
      <c r="T1576" s="412"/>
      <c r="U1576" s="412"/>
      <c r="V1576" s="419" t="s">
        <v>0</v>
      </c>
      <c r="W1576" s="617" t="str">
        <f>+IF(J1576&lt;0,"ng","")</f>
        <v/>
      </c>
    </row>
    <row r="1577" spans="1:23" s="75" customFormat="1" ht="24" hidden="1" customHeight="1">
      <c r="A1577" s="372" t="s">
        <v>2072</v>
      </c>
      <c r="B1577" s="421" t="s">
        <v>0</v>
      </c>
      <c r="C1577" s="421" t="s">
        <v>1155</v>
      </c>
      <c r="D1577" s="421" t="s">
        <v>1156</v>
      </c>
      <c r="E1577" s="422" t="s">
        <v>729</v>
      </c>
      <c r="F1577" s="416">
        <f t="shared" si="2108"/>
        <v>6</v>
      </c>
      <c r="G1577" s="416">
        <f>[5]내역서!F1577</f>
        <v>6</v>
      </c>
      <c r="H1577" s="717">
        <v>6</v>
      </c>
      <c r="I1577" s="415">
        <f t="shared" si="2109"/>
        <v>0</v>
      </c>
      <c r="J1577" s="416">
        <f>내역서!F1581</f>
        <v>0</v>
      </c>
      <c r="K1577" s="416">
        <v>18200.900000000001</v>
      </c>
      <c r="L1577" s="417">
        <f t="shared" si="2110"/>
        <v>0</v>
      </c>
      <c r="M1577" s="416">
        <v>110408.8</v>
      </c>
      <c r="N1577" s="417">
        <f t="shared" si="2111"/>
        <v>0</v>
      </c>
      <c r="O1577" s="416">
        <v>0</v>
      </c>
      <c r="P1577" s="417">
        <f t="shared" si="2112"/>
        <v>0</v>
      </c>
      <c r="Q1577" s="417">
        <f t="shared" si="2113"/>
        <v>128609.70000000001</v>
      </c>
      <c r="R1577" s="417">
        <f t="shared" si="2028"/>
        <v>0</v>
      </c>
      <c r="S1577" s="417">
        <f t="shared" ref="S1577" si="2134">J1577-J1576</f>
        <v>0</v>
      </c>
      <c r="T1577" s="417">
        <f t="shared" ref="T1577:U1577" si="2135">Q1577-Q1576</f>
        <v>0</v>
      </c>
      <c r="U1577" s="417">
        <f t="shared" si="2135"/>
        <v>0</v>
      </c>
      <c r="V1577" s="422"/>
      <c r="W1577" s="619" t="str">
        <f t="shared" si="2102"/>
        <v/>
      </c>
    </row>
    <row r="1578" spans="1:23" s="371" customFormat="1" ht="24" hidden="1" customHeight="1">
      <c r="A1578" s="366" t="s">
        <v>2055</v>
      </c>
      <c r="B1578" s="418" t="s">
        <v>0</v>
      </c>
      <c r="C1578" s="418" t="s">
        <v>2832</v>
      </c>
      <c r="D1578" s="418" t="s">
        <v>2834</v>
      </c>
      <c r="E1578" s="419" t="s">
        <v>1860</v>
      </c>
      <c r="F1578" s="411">
        <f>G1578</f>
        <v>14</v>
      </c>
      <c r="G1578" s="411">
        <f>[5]내역서!F1578</f>
        <v>14</v>
      </c>
      <c r="H1578" s="716">
        <v>14</v>
      </c>
      <c r="I1578" s="410">
        <f>G1578-H1578</f>
        <v>0</v>
      </c>
      <c r="J1578" s="411">
        <f>내역서!F1582</f>
        <v>0</v>
      </c>
      <c r="K1578" s="411">
        <v>11110.3</v>
      </c>
      <c r="L1578" s="412">
        <f>INT($J1578*K1578)</f>
        <v>0</v>
      </c>
      <c r="M1578" s="411">
        <v>64114.400000000001</v>
      </c>
      <c r="N1578" s="412">
        <f>INT($J1578*M1578)</f>
        <v>0</v>
      </c>
      <c r="O1578" s="411">
        <v>0</v>
      </c>
      <c r="P1578" s="412">
        <f>INT($J1578*O1578)</f>
        <v>0</v>
      </c>
      <c r="Q1578" s="412">
        <f>+K1578+M1578+O1578</f>
        <v>75224.7</v>
      </c>
      <c r="R1578" s="412">
        <f>L1578+N1578+P1578</f>
        <v>0</v>
      </c>
      <c r="S1578" s="412"/>
      <c r="T1578" s="412"/>
      <c r="U1578" s="412"/>
      <c r="V1578" s="419" t="s">
        <v>0</v>
      </c>
      <c r="W1578" s="617" t="str">
        <f>+IF(J1578&lt;0,"ng","")</f>
        <v/>
      </c>
    </row>
    <row r="1579" spans="1:23" s="75" customFormat="1" ht="24" hidden="1" customHeight="1">
      <c r="A1579" s="372" t="s">
        <v>5877</v>
      </c>
      <c r="B1579" s="421" t="s">
        <v>0</v>
      </c>
      <c r="C1579" s="421" t="s">
        <v>1155</v>
      </c>
      <c r="D1579" s="421" t="s">
        <v>1157</v>
      </c>
      <c r="E1579" s="422" t="s">
        <v>729</v>
      </c>
      <c r="F1579" s="416">
        <f t="shared" si="2108"/>
        <v>14</v>
      </c>
      <c r="G1579" s="416">
        <f>[5]내역서!F1579</f>
        <v>14</v>
      </c>
      <c r="H1579" s="717">
        <v>14</v>
      </c>
      <c r="I1579" s="415">
        <f t="shared" si="2109"/>
        <v>0</v>
      </c>
      <c r="J1579" s="416">
        <f>내역서!F1583</f>
        <v>0</v>
      </c>
      <c r="K1579" s="416">
        <v>11110.3</v>
      </c>
      <c r="L1579" s="417">
        <f t="shared" si="2110"/>
        <v>0</v>
      </c>
      <c r="M1579" s="416">
        <v>64114.400000000001</v>
      </c>
      <c r="N1579" s="417">
        <f t="shared" si="2111"/>
        <v>0</v>
      </c>
      <c r="O1579" s="416">
        <v>0</v>
      </c>
      <c r="P1579" s="417">
        <f t="shared" si="2112"/>
        <v>0</v>
      </c>
      <c r="Q1579" s="417">
        <f t="shared" si="2113"/>
        <v>75224.7</v>
      </c>
      <c r="R1579" s="417">
        <f t="shared" si="2028"/>
        <v>0</v>
      </c>
      <c r="S1579" s="417">
        <f t="shared" ref="S1579" si="2136">J1579-J1578</f>
        <v>0</v>
      </c>
      <c r="T1579" s="417">
        <f t="shared" ref="T1579:U1579" si="2137">Q1579-Q1578</f>
        <v>0</v>
      </c>
      <c r="U1579" s="417">
        <f t="shared" si="2137"/>
        <v>0</v>
      </c>
      <c r="V1579" s="422"/>
      <c r="W1579" s="619" t="str">
        <f t="shared" si="2102"/>
        <v/>
      </c>
    </row>
    <row r="1580" spans="1:23" s="371" customFormat="1" ht="24" hidden="1" customHeight="1">
      <c r="A1580" s="366" t="s">
        <v>2055</v>
      </c>
      <c r="B1580" s="418" t="s">
        <v>0</v>
      </c>
      <c r="C1580" s="418" t="s">
        <v>2836</v>
      </c>
      <c r="D1580" s="418" t="s">
        <v>2837</v>
      </c>
      <c r="E1580" s="419" t="s">
        <v>16</v>
      </c>
      <c r="F1580" s="411">
        <f>G1580</f>
        <v>842</v>
      </c>
      <c r="G1580" s="411">
        <f>[5]내역서!F1580</f>
        <v>842</v>
      </c>
      <c r="H1580" s="716">
        <v>842</v>
      </c>
      <c r="I1580" s="410">
        <f>G1580-H1580</f>
        <v>0</v>
      </c>
      <c r="J1580" s="411">
        <f>내역서!F1584</f>
        <v>0</v>
      </c>
      <c r="K1580" s="411">
        <v>125.7</v>
      </c>
      <c r="L1580" s="412">
        <f>INT($J1580*K1580)</f>
        <v>0</v>
      </c>
      <c r="M1580" s="411">
        <v>12380.8</v>
      </c>
      <c r="N1580" s="412">
        <f>INT($J1580*M1580)</f>
        <v>0</v>
      </c>
      <c r="O1580" s="411">
        <v>0</v>
      </c>
      <c r="P1580" s="412">
        <f>INT($J1580*O1580)</f>
        <v>0</v>
      </c>
      <c r="Q1580" s="412">
        <f>+K1580+M1580+O1580</f>
        <v>12506.5</v>
      </c>
      <c r="R1580" s="412">
        <f>L1580+N1580+P1580</f>
        <v>0</v>
      </c>
      <c r="S1580" s="412"/>
      <c r="T1580" s="412"/>
      <c r="U1580" s="412"/>
      <c r="V1580" s="419" t="s">
        <v>0</v>
      </c>
      <c r="W1580" s="617" t="str">
        <f>+IF(J1580&lt;0,"ng","")</f>
        <v/>
      </c>
    </row>
    <row r="1581" spans="1:23" s="75" customFormat="1" ht="24" hidden="1" customHeight="1">
      <c r="A1581" s="372" t="s">
        <v>2072</v>
      </c>
      <c r="B1581" s="421" t="s">
        <v>0</v>
      </c>
      <c r="C1581" s="421" t="s">
        <v>1158</v>
      </c>
      <c r="D1581" s="421" t="s">
        <v>1159</v>
      </c>
      <c r="E1581" s="422" t="s">
        <v>16</v>
      </c>
      <c r="F1581" s="416">
        <f t="shared" si="2108"/>
        <v>842</v>
      </c>
      <c r="G1581" s="416">
        <f>[5]내역서!F1581</f>
        <v>842</v>
      </c>
      <c r="H1581" s="717">
        <v>842</v>
      </c>
      <c r="I1581" s="415">
        <f t="shared" si="2109"/>
        <v>0</v>
      </c>
      <c r="J1581" s="416">
        <f>내역서!F1585</f>
        <v>0</v>
      </c>
      <c r="K1581" s="416">
        <v>125.7</v>
      </c>
      <c r="L1581" s="417">
        <f t="shared" si="2110"/>
        <v>0</v>
      </c>
      <c r="M1581" s="416">
        <v>12380.8</v>
      </c>
      <c r="N1581" s="417">
        <f t="shared" si="2111"/>
        <v>0</v>
      </c>
      <c r="O1581" s="416">
        <v>0</v>
      </c>
      <c r="P1581" s="417">
        <f t="shared" si="2112"/>
        <v>0</v>
      </c>
      <c r="Q1581" s="417">
        <f t="shared" si="2113"/>
        <v>12506.5</v>
      </c>
      <c r="R1581" s="417">
        <f t="shared" ref="R1581:R1647" si="2138">L1581+N1581+P1581</f>
        <v>0</v>
      </c>
      <c r="S1581" s="417">
        <f t="shared" ref="S1581" si="2139">J1581-J1580</f>
        <v>0</v>
      </c>
      <c r="T1581" s="417">
        <f t="shared" ref="T1581:U1581" si="2140">Q1581-Q1580</f>
        <v>0</v>
      </c>
      <c r="U1581" s="417">
        <f t="shared" si="2140"/>
        <v>0</v>
      </c>
      <c r="V1581" s="422"/>
      <c r="W1581" s="619" t="str">
        <f t="shared" si="2102"/>
        <v/>
      </c>
    </row>
    <row r="1582" spans="1:23" s="485" customFormat="1" ht="24" hidden="1" customHeight="1">
      <c r="A1582" s="366" t="s">
        <v>2055</v>
      </c>
      <c r="B1582" s="418" t="s">
        <v>0</v>
      </c>
      <c r="C1582" s="418" t="s">
        <v>2217</v>
      </c>
      <c r="D1582" s="418" t="s">
        <v>2839</v>
      </c>
      <c r="E1582" s="419" t="s">
        <v>16</v>
      </c>
      <c r="F1582" s="411">
        <f>G1582</f>
        <v>842</v>
      </c>
      <c r="G1582" s="411">
        <f>[5]내역서!F1582</f>
        <v>842</v>
      </c>
      <c r="H1582" s="512">
        <v>842</v>
      </c>
      <c r="I1582" s="410">
        <f>G1582-H1582</f>
        <v>0</v>
      </c>
      <c r="J1582" s="411">
        <f>내역서!F1586</f>
        <v>0</v>
      </c>
      <c r="K1582" s="411">
        <v>0</v>
      </c>
      <c r="L1582" s="412">
        <f>INT($J1582*K1582)</f>
        <v>0</v>
      </c>
      <c r="M1582" s="411">
        <v>497.6</v>
      </c>
      <c r="N1582" s="412">
        <f>INT($J1582*M1582)</f>
        <v>0</v>
      </c>
      <c r="O1582" s="411">
        <v>0</v>
      </c>
      <c r="P1582" s="412">
        <f>INT($J1582*O1582)</f>
        <v>0</v>
      </c>
      <c r="Q1582" s="412">
        <f>+K1582+M1582+O1582</f>
        <v>497.6</v>
      </c>
      <c r="R1582" s="412">
        <f>L1582+N1582+P1582</f>
        <v>0</v>
      </c>
      <c r="S1582" s="412"/>
      <c r="T1582" s="412"/>
      <c r="U1582" s="412"/>
      <c r="V1582" s="419" t="s">
        <v>0</v>
      </c>
      <c r="W1582" s="617" t="str">
        <f>+IF(J1582&lt;0,"ng","")</f>
        <v/>
      </c>
    </row>
    <row r="1583" spans="1:23" s="77" customFormat="1" ht="24" hidden="1" customHeight="1">
      <c r="A1583" s="372" t="s">
        <v>2072</v>
      </c>
      <c r="B1583" s="421" t="s">
        <v>0</v>
      </c>
      <c r="C1583" s="421" t="s">
        <v>761</v>
      </c>
      <c r="D1583" s="421" t="s">
        <v>1160</v>
      </c>
      <c r="E1583" s="422" t="s">
        <v>16</v>
      </c>
      <c r="F1583" s="416">
        <f t="shared" si="2108"/>
        <v>842</v>
      </c>
      <c r="G1583" s="416">
        <f>[5]내역서!F1583</f>
        <v>842</v>
      </c>
      <c r="H1583" s="513">
        <v>842</v>
      </c>
      <c r="I1583" s="415">
        <f t="shared" si="2109"/>
        <v>0</v>
      </c>
      <c r="J1583" s="416">
        <f>내역서!F1587</f>
        <v>0</v>
      </c>
      <c r="K1583" s="416">
        <v>0</v>
      </c>
      <c r="L1583" s="417">
        <f t="shared" si="2110"/>
        <v>0</v>
      </c>
      <c r="M1583" s="416">
        <v>497.6</v>
      </c>
      <c r="N1583" s="417">
        <f t="shared" si="2111"/>
        <v>0</v>
      </c>
      <c r="O1583" s="416">
        <v>0</v>
      </c>
      <c r="P1583" s="417">
        <f t="shared" si="2112"/>
        <v>0</v>
      </c>
      <c r="Q1583" s="417">
        <f t="shared" si="2113"/>
        <v>497.6</v>
      </c>
      <c r="R1583" s="417">
        <f t="shared" si="2138"/>
        <v>0</v>
      </c>
      <c r="S1583" s="417">
        <f t="shared" ref="S1583" si="2141">J1583-J1582</f>
        <v>0</v>
      </c>
      <c r="T1583" s="417">
        <f t="shared" ref="T1583:U1583" si="2142">Q1583-Q1582</f>
        <v>0</v>
      </c>
      <c r="U1583" s="417">
        <f t="shared" si="2142"/>
        <v>0</v>
      </c>
      <c r="V1583" s="422"/>
      <c r="W1583" s="619" t="str">
        <f t="shared" si="2102"/>
        <v/>
      </c>
    </row>
    <row r="1584" spans="1:23" s="371" customFormat="1" ht="24" hidden="1" customHeight="1">
      <c r="A1584" s="366" t="s">
        <v>5470</v>
      </c>
      <c r="B1584" s="436" t="s">
        <v>2237</v>
      </c>
      <c r="C1584" s="436" t="s">
        <v>2843</v>
      </c>
      <c r="D1584" s="436" t="s">
        <v>0</v>
      </c>
      <c r="E1584" s="437" t="s">
        <v>0</v>
      </c>
      <c r="F1584" s="438">
        <v>0</v>
      </c>
      <c r="G1584" s="438">
        <f>[5]내역서!F1584</f>
        <v>0</v>
      </c>
      <c r="H1584" s="438">
        <v>0</v>
      </c>
      <c r="I1584" s="438"/>
      <c r="J1584" s="438">
        <f>내역서!F1588</f>
        <v>0</v>
      </c>
      <c r="K1584" s="439">
        <v>0</v>
      </c>
      <c r="L1584" s="438">
        <f>SUMIF($A$1586:$A$1595,$A1586,L$1586:L$1595)</f>
        <v>0</v>
      </c>
      <c r="M1584" s="439">
        <v>0</v>
      </c>
      <c r="N1584" s="438">
        <f>SUMIF($A$1586:$A$1595,$A1586,N$1586:N$1595)</f>
        <v>0</v>
      </c>
      <c r="O1584" s="439">
        <v>0</v>
      </c>
      <c r="P1584" s="438">
        <f>SUMIF($A$1586:$A$1595,$A1586,P$1586:P$1595)</f>
        <v>0</v>
      </c>
      <c r="Q1584" s="440">
        <v>0</v>
      </c>
      <c r="R1584" s="438">
        <f>L1584+N1584+P1584</f>
        <v>0</v>
      </c>
      <c r="S1584" s="438"/>
      <c r="T1584" s="438"/>
      <c r="U1584" s="438"/>
      <c r="V1584" s="437" t="s">
        <v>0</v>
      </c>
      <c r="W1584" s="617" t="str">
        <f>+IF(J1584&lt;0,"ng","")</f>
        <v/>
      </c>
    </row>
    <row r="1585" spans="1:23" s="75" customFormat="1" ht="24" hidden="1" customHeight="1">
      <c r="A1585" s="372" t="s">
        <v>5433</v>
      </c>
      <c r="B1585" s="442" t="s">
        <v>5928</v>
      </c>
      <c r="C1585" s="442" t="s">
        <v>1161</v>
      </c>
      <c r="D1585" s="442" t="s">
        <v>0</v>
      </c>
      <c r="E1585" s="443" t="s">
        <v>0</v>
      </c>
      <c r="F1585" s="444">
        <v>0</v>
      </c>
      <c r="G1585" s="444">
        <f>[5]내역서!F1585</f>
        <v>0</v>
      </c>
      <c r="H1585" s="444">
        <v>0</v>
      </c>
      <c r="I1585" s="444"/>
      <c r="J1585" s="444">
        <f>내역서!F1589</f>
        <v>0</v>
      </c>
      <c r="K1585" s="445">
        <v>0</v>
      </c>
      <c r="L1585" s="444">
        <f>SUMIF($A$1586:$A$1595,$A1587,L$1586:L$1595)</f>
        <v>0</v>
      </c>
      <c r="M1585" s="445">
        <v>0</v>
      </c>
      <c r="N1585" s="444">
        <f>SUMIF($A$1586:$A$1595,$A1587,N$1586:N$1595)</f>
        <v>0</v>
      </c>
      <c r="O1585" s="445">
        <v>0</v>
      </c>
      <c r="P1585" s="444">
        <f>SUMIF($A$1586:$A$1595,$A1587,P$1586:P$1595)</f>
        <v>0</v>
      </c>
      <c r="Q1585" s="446">
        <v>0</v>
      </c>
      <c r="R1585" s="444">
        <f t="shared" ref="R1585" si="2143">L1585+N1585+P1585</f>
        <v>0</v>
      </c>
      <c r="S1585" s="444">
        <f t="shared" ref="S1585" si="2144">J1585-J1584</f>
        <v>0</v>
      </c>
      <c r="T1585" s="444">
        <f t="shared" ref="T1585:U1585" si="2145">Q1585-Q1584</f>
        <v>0</v>
      </c>
      <c r="U1585" s="444">
        <f t="shared" si="2145"/>
        <v>0</v>
      </c>
      <c r="V1585" s="443"/>
      <c r="W1585" s="619" t="str">
        <f t="shared" si="2102"/>
        <v/>
      </c>
    </row>
    <row r="1586" spans="1:23" s="371" customFormat="1" ht="24" hidden="1" customHeight="1">
      <c r="A1586" s="366" t="s">
        <v>2055</v>
      </c>
      <c r="B1586" s="418" t="s">
        <v>0</v>
      </c>
      <c r="C1586" s="418" t="s">
        <v>2844</v>
      </c>
      <c r="D1586" s="418" t="s">
        <v>3111</v>
      </c>
      <c r="E1586" s="419" t="s">
        <v>94</v>
      </c>
      <c r="F1586" s="411">
        <f t="shared" ref="F1586:F1595" si="2146">G1586</f>
        <v>47</v>
      </c>
      <c r="G1586" s="411">
        <f>[5]내역서!F1586</f>
        <v>47</v>
      </c>
      <c r="H1586" s="716">
        <v>47</v>
      </c>
      <c r="I1586" s="410">
        <f>G1586-H1586</f>
        <v>0</v>
      </c>
      <c r="J1586" s="411">
        <f>내역서!F1590</f>
        <v>0</v>
      </c>
      <c r="K1586" s="411">
        <v>2821.6</v>
      </c>
      <c r="L1586" s="412">
        <f>INT($J1586*K1586)</f>
        <v>0</v>
      </c>
      <c r="M1586" s="411">
        <v>13369.8</v>
      </c>
      <c r="N1586" s="412">
        <f>INT($J1586*M1586)</f>
        <v>0</v>
      </c>
      <c r="O1586" s="411">
        <v>6861.4</v>
      </c>
      <c r="P1586" s="412">
        <f>INT($J1586*O1586)</f>
        <v>0</v>
      </c>
      <c r="Q1586" s="412">
        <f>+K1586+M1586+O1586</f>
        <v>23052.799999999999</v>
      </c>
      <c r="R1586" s="412">
        <f>L1586+N1586+P1586</f>
        <v>0</v>
      </c>
      <c r="S1586" s="412"/>
      <c r="T1586" s="412"/>
      <c r="U1586" s="412"/>
      <c r="V1586" s="419" t="s">
        <v>0</v>
      </c>
      <c r="W1586" s="617" t="str">
        <f>+IF(J1586&lt;0,"ng","")</f>
        <v/>
      </c>
    </row>
    <row r="1587" spans="1:23" s="75" customFormat="1" ht="24" hidden="1" customHeight="1">
      <c r="A1587" s="372" t="s">
        <v>5433</v>
      </c>
      <c r="B1587" s="421" t="s">
        <v>0</v>
      </c>
      <c r="C1587" s="421" t="s">
        <v>1162</v>
      </c>
      <c r="D1587" s="421" t="s">
        <v>1327</v>
      </c>
      <c r="E1587" s="422" t="s">
        <v>94</v>
      </c>
      <c r="F1587" s="416">
        <f t="shared" si="2146"/>
        <v>47</v>
      </c>
      <c r="G1587" s="416">
        <f>[5]내역서!F1587</f>
        <v>47</v>
      </c>
      <c r="H1587" s="717">
        <v>47</v>
      </c>
      <c r="I1587" s="415">
        <f t="shared" ref="I1587:I1595" si="2147">G1587-H1587</f>
        <v>0</v>
      </c>
      <c r="J1587" s="416">
        <f>내역서!F1591</f>
        <v>0</v>
      </c>
      <c r="K1587" s="416">
        <v>2821.6</v>
      </c>
      <c r="L1587" s="417">
        <f t="shared" ref="L1587:L1595" si="2148">INT($J1587*K1587)</f>
        <v>0</v>
      </c>
      <c r="M1587" s="416">
        <v>13369.8</v>
      </c>
      <c r="N1587" s="417">
        <f t="shared" ref="N1587:N1595" si="2149">INT($J1587*M1587)</f>
        <v>0</v>
      </c>
      <c r="O1587" s="416">
        <v>6861.4</v>
      </c>
      <c r="P1587" s="417">
        <f t="shared" ref="P1587:P1595" si="2150">INT($J1587*O1587)</f>
        <v>0</v>
      </c>
      <c r="Q1587" s="417">
        <f t="shared" ref="Q1587:Q1595" si="2151">+K1587+M1587+O1587</f>
        <v>23052.799999999999</v>
      </c>
      <c r="R1587" s="417">
        <f t="shared" si="2138"/>
        <v>0</v>
      </c>
      <c r="S1587" s="417">
        <f t="shared" ref="S1587" si="2152">J1587-J1586</f>
        <v>0</v>
      </c>
      <c r="T1587" s="417">
        <f t="shared" ref="T1587:U1587" si="2153">Q1587-Q1586</f>
        <v>0</v>
      </c>
      <c r="U1587" s="417">
        <f t="shared" si="2153"/>
        <v>0</v>
      </c>
      <c r="V1587" s="422"/>
      <c r="W1587" s="619" t="str">
        <f t="shared" si="2102"/>
        <v/>
      </c>
    </row>
    <row r="1588" spans="1:23" s="371" customFormat="1" ht="24" hidden="1" customHeight="1">
      <c r="A1588" s="366" t="s">
        <v>5563</v>
      </c>
      <c r="B1588" s="418" t="s">
        <v>0</v>
      </c>
      <c r="C1588" s="418" t="s">
        <v>2846</v>
      </c>
      <c r="D1588" s="418" t="s">
        <v>2847</v>
      </c>
      <c r="E1588" s="419" t="s">
        <v>94</v>
      </c>
      <c r="F1588" s="411">
        <f t="shared" si="2146"/>
        <v>653</v>
      </c>
      <c r="G1588" s="411">
        <f>[5]내역서!F1588</f>
        <v>653</v>
      </c>
      <c r="H1588" s="716">
        <v>653</v>
      </c>
      <c r="I1588" s="410">
        <f>G1588-H1588</f>
        <v>0</v>
      </c>
      <c r="J1588" s="411">
        <f>내역서!F1592</f>
        <v>0</v>
      </c>
      <c r="K1588" s="411">
        <v>1172.5</v>
      </c>
      <c r="L1588" s="412">
        <f>INT($J1588*K1588)</f>
        <v>0</v>
      </c>
      <c r="M1588" s="411">
        <v>8983</v>
      </c>
      <c r="N1588" s="412">
        <f>INT($J1588*M1588)</f>
        <v>0</v>
      </c>
      <c r="O1588" s="411">
        <v>2863.4</v>
      </c>
      <c r="P1588" s="412">
        <f>INT($J1588*O1588)</f>
        <v>0</v>
      </c>
      <c r="Q1588" s="412">
        <f>+K1588+M1588+O1588</f>
        <v>13018.9</v>
      </c>
      <c r="R1588" s="412">
        <f>L1588+N1588+P1588</f>
        <v>0</v>
      </c>
      <c r="S1588" s="412"/>
      <c r="T1588" s="412"/>
      <c r="U1588" s="412"/>
      <c r="V1588" s="419" t="s">
        <v>0</v>
      </c>
      <c r="W1588" s="617" t="str">
        <f>+IF(J1588&lt;0,"ng","")</f>
        <v/>
      </c>
    </row>
    <row r="1589" spans="1:23" s="75" customFormat="1" ht="24" hidden="1" customHeight="1">
      <c r="A1589" s="372" t="s">
        <v>2072</v>
      </c>
      <c r="B1589" s="421" t="s">
        <v>0</v>
      </c>
      <c r="C1589" s="421" t="s">
        <v>1164</v>
      </c>
      <c r="D1589" s="421" t="s">
        <v>1165</v>
      </c>
      <c r="E1589" s="422" t="s">
        <v>94</v>
      </c>
      <c r="F1589" s="416">
        <f t="shared" si="2146"/>
        <v>653</v>
      </c>
      <c r="G1589" s="416">
        <f>[5]내역서!F1589</f>
        <v>653</v>
      </c>
      <c r="H1589" s="717">
        <v>653</v>
      </c>
      <c r="I1589" s="415">
        <f t="shared" si="2147"/>
        <v>0</v>
      </c>
      <c r="J1589" s="416">
        <f>내역서!F1593</f>
        <v>0</v>
      </c>
      <c r="K1589" s="416">
        <v>1172.5</v>
      </c>
      <c r="L1589" s="417">
        <f t="shared" si="2148"/>
        <v>0</v>
      </c>
      <c r="M1589" s="416">
        <v>8983</v>
      </c>
      <c r="N1589" s="417">
        <f t="shared" si="2149"/>
        <v>0</v>
      </c>
      <c r="O1589" s="416">
        <v>2863.4</v>
      </c>
      <c r="P1589" s="417">
        <f t="shared" si="2150"/>
        <v>0</v>
      </c>
      <c r="Q1589" s="417">
        <f t="shared" si="2151"/>
        <v>13018.9</v>
      </c>
      <c r="R1589" s="417">
        <f t="shared" si="2138"/>
        <v>0</v>
      </c>
      <c r="S1589" s="417">
        <f t="shared" ref="S1589" si="2154">J1589-J1588</f>
        <v>0</v>
      </c>
      <c r="T1589" s="417">
        <f t="shared" ref="T1589:U1589" si="2155">Q1589-Q1588</f>
        <v>0</v>
      </c>
      <c r="U1589" s="417">
        <f t="shared" si="2155"/>
        <v>0</v>
      </c>
      <c r="V1589" s="422"/>
      <c r="W1589" s="619" t="str">
        <f t="shared" si="2102"/>
        <v/>
      </c>
    </row>
    <row r="1590" spans="1:23" s="371" customFormat="1" ht="24" hidden="1" customHeight="1">
      <c r="A1590" s="366" t="s">
        <v>5477</v>
      </c>
      <c r="B1590" s="418" t="s">
        <v>0</v>
      </c>
      <c r="C1590" s="418" t="s">
        <v>2149</v>
      </c>
      <c r="D1590" s="418" t="s">
        <v>2849</v>
      </c>
      <c r="E1590" s="419" t="s">
        <v>94</v>
      </c>
      <c r="F1590" s="411">
        <f t="shared" si="2146"/>
        <v>1605</v>
      </c>
      <c r="G1590" s="411">
        <f>[5]내역서!F1590</f>
        <v>1605</v>
      </c>
      <c r="H1590" s="716">
        <v>1605</v>
      </c>
      <c r="I1590" s="410">
        <f>G1590-H1590</f>
        <v>0</v>
      </c>
      <c r="J1590" s="411">
        <f>내역서!F1594</f>
        <v>0</v>
      </c>
      <c r="K1590" s="411">
        <v>14418.7</v>
      </c>
      <c r="L1590" s="412">
        <f>INT($J1590*K1590)</f>
        <v>0</v>
      </c>
      <c r="M1590" s="411">
        <v>24550.2</v>
      </c>
      <c r="N1590" s="412">
        <f>INT($J1590*M1590)</f>
        <v>0</v>
      </c>
      <c r="O1590" s="411">
        <v>0</v>
      </c>
      <c r="P1590" s="412">
        <f>INT($J1590*O1590)</f>
        <v>0</v>
      </c>
      <c r="Q1590" s="412">
        <f>+K1590+M1590+O1590</f>
        <v>38968.9</v>
      </c>
      <c r="R1590" s="412">
        <f>L1590+N1590+P1590</f>
        <v>0</v>
      </c>
      <c r="S1590" s="412"/>
      <c r="T1590" s="412"/>
      <c r="U1590" s="412"/>
      <c r="V1590" s="419" t="s">
        <v>0</v>
      </c>
      <c r="W1590" s="617" t="str">
        <f>+IF(J1590&lt;0,"ng","")</f>
        <v/>
      </c>
    </row>
    <row r="1591" spans="1:23" s="75" customFormat="1" ht="24" hidden="1" customHeight="1">
      <c r="A1591" s="372" t="s">
        <v>5444</v>
      </c>
      <c r="B1591" s="421" t="s">
        <v>0</v>
      </c>
      <c r="C1591" s="421" t="s">
        <v>693</v>
      </c>
      <c r="D1591" s="421" t="s">
        <v>1166</v>
      </c>
      <c r="E1591" s="422" t="s">
        <v>94</v>
      </c>
      <c r="F1591" s="416">
        <f t="shared" si="2146"/>
        <v>1605</v>
      </c>
      <c r="G1591" s="416">
        <f>[5]내역서!F1591</f>
        <v>1605</v>
      </c>
      <c r="H1591" s="717">
        <v>1605</v>
      </c>
      <c r="I1591" s="415">
        <f t="shared" si="2147"/>
        <v>0</v>
      </c>
      <c r="J1591" s="416">
        <f>내역서!F1595</f>
        <v>0</v>
      </c>
      <c r="K1591" s="416">
        <v>14418.7</v>
      </c>
      <c r="L1591" s="417">
        <f t="shared" si="2148"/>
        <v>0</v>
      </c>
      <c r="M1591" s="416">
        <v>24550.2</v>
      </c>
      <c r="N1591" s="417">
        <f t="shared" si="2149"/>
        <v>0</v>
      </c>
      <c r="O1591" s="416">
        <v>0</v>
      </c>
      <c r="P1591" s="417">
        <f t="shared" si="2150"/>
        <v>0</v>
      </c>
      <c r="Q1591" s="417">
        <f t="shared" si="2151"/>
        <v>38968.9</v>
      </c>
      <c r="R1591" s="417">
        <f t="shared" si="2138"/>
        <v>0</v>
      </c>
      <c r="S1591" s="417">
        <f t="shared" ref="S1591" si="2156">J1591-J1590</f>
        <v>0</v>
      </c>
      <c r="T1591" s="417">
        <f t="shared" ref="T1591:U1591" si="2157">Q1591-Q1590</f>
        <v>0</v>
      </c>
      <c r="U1591" s="417">
        <f t="shared" si="2157"/>
        <v>0</v>
      </c>
      <c r="V1591" s="422"/>
      <c r="W1591" s="619" t="str">
        <f t="shared" si="2102"/>
        <v/>
      </c>
    </row>
    <row r="1592" spans="1:23" s="371" customFormat="1" ht="24" hidden="1" customHeight="1">
      <c r="A1592" s="366" t="s">
        <v>5876</v>
      </c>
      <c r="B1592" s="418" t="s">
        <v>0</v>
      </c>
      <c r="C1592" s="418" t="s">
        <v>2153</v>
      </c>
      <c r="D1592" s="418" t="s">
        <v>2849</v>
      </c>
      <c r="E1592" s="419" t="s">
        <v>16</v>
      </c>
      <c r="F1592" s="411">
        <f t="shared" si="2146"/>
        <v>3249</v>
      </c>
      <c r="G1592" s="411">
        <f>[5]내역서!F1592</f>
        <v>3249</v>
      </c>
      <c r="H1592" s="716">
        <v>3249</v>
      </c>
      <c r="I1592" s="410">
        <f>G1592-H1592</f>
        <v>0</v>
      </c>
      <c r="J1592" s="411">
        <f>내역서!F1596</f>
        <v>0</v>
      </c>
      <c r="K1592" s="411">
        <v>5448.7</v>
      </c>
      <c r="L1592" s="412">
        <f>INT($J1592*K1592)</f>
        <v>0</v>
      </c>
      <c r="M1592" s="411">
        <v>28600</v>
      </c>
      <c r="N1592" s="412">
        <f>INT($J1592*M1592)</f>
        <v>0</v>
      </c>
      <c r="O1592" s="411">
        <v>0</v>
      </c>
      <c r="P1592" s="412">
        <f>INT($J1592*O1592)</f>
        <v>0</v>
      </c>
      <c r="Q1592" s="412">
        <f>+K1592+M1592+O1592</f>
        <v>34048.699999999997</v>
      </c>
      <c r="R1592" s="412">
        <f>L1592+N1592+P1592</f>
        <v>0</v>
      </c>
      <c r="S1592" s="412"/>
      <c r="T1592" s="412"/>
      <c r="U1592" s="412"/>
      <c r="V1592" s="419" t="s">
        <v>0</v>
      </c>
      <c r="W1592" s="617" t="str">
        <f>+IF(J1592&lt;0,"ng","")</f>
        <v/>
      </c>
    </row>
    <row r="1593" spans="1:23" s="75" customFormat="1" ht="24" hidden="1" customHeight="1">
      <c r="A1593" s="372" t="s">
        <v>5900</v>
      </c>
      <c r="B1593" s="421" t="s">
        <v>0</v>
      </c>
      <c r="C1593" s="421" t="s">
        <v>697</v>
      </c>
      <c r="D1593" s="421" t="s">
        <v>1166</v>
      </c>
      <c r="E1593" s="422" t="s">
        <v>16</v>
      </c>
      <c r="F1593" s="416">
        <f t="shared" si="2146"/>
        <v>3249</v>
      </c>
      <c r="G1593" s="416">
        <f>[5]내역서!F1593</f>
        <v>3249</v>
      </c>
      <c r="H1593" s="717">
        <v>3249</v>
      </c>
      <c r="I1593" s="415">
        <f t="shared" si="2147"/>
        <v>0</v>
      </c>
      <c r="J1593" s="416">
        <f>내역서!F1597</f>
        <v>0</v>
      </c>
      <c r="K1593" s="416">
        <v>5448.7</v>
      </c>
      <c r="L1593" s="417">
        <f t="shared" si="2148"/>
        <v>0</v>
      </c>
      <c r="M1593" s="416">
        <v>28600</v>
      </c>
      <c r="N1593" s="417">
        <f t="shared" si="2149"/>
        <v>0</v>
      </c>
      <c r="O1593" s="416">
        <v>0</v>
      </c>
      <c r="P1593" s="417">
        <f t="shared" si="2150"/>
        <v>0</v>
      </c>
      <c r="Q1593" s="417">
        <f t="shared" si="2151"/>
        <v>34048.699999999997</v>
      </c>
      <c r="R1593" s="417">
        <f t="shared" si="2138"/>
        <v>0</v>
      </c>
      <c r="S1593" s="417">
        <f t="shared" ref="S1593" si="2158">J1593-J1592</f>
        <v>0</v>
      </c>
      <c r="T1593" s="417">
        <f t="shared" ref="T1593:U1593" si="2159">Q1593-Q1592</f>
        <v>0</v>
      </c>
      <c r="U1593" s="417">
        <f t="shared" si="2159"/>
        <v>0</v>
      </c>
      <c r="V1593" s="422"/>
      <c r="W1593" s="619" t="str">
        <f t="shared" si="2102"/>
        <v/>
      </c>
    </row>
    <row r="1594" spans="1:23" s="371" customFormat="1" ht="24" hidden="1" customHeight="1">
      <c r="A1594" s="366" t="s">
        <v>5879</v>
      </c>
      <c r="B1594" s="418" t="s">
        <v>0</v>
      </c>
      <c r="C1594" s="418" t="s">
        <v>2386</v>
      </c>
      <c r="D1594" s="418" t="s">
        <v>95</v>
      </c>
      <c r="E1594" s="419" t="s">
        <v>56</v>
      </c>
      <c r="F1594" s="411">
        <f t="shared" si="2146"/>
        <v>111.73</v>
      </c>
      <c r="G1594" s="411">
        <f>[5]내역서!F1594</f>
        <v>111.73</v>
      </c>
      <c r="H1594" s="716">
        <v>111.73</v>
      </c>
      <c r="I1594" s="410">
        <f>G1594-H1594</f>
        <v>0</v>
      </c>
      <c r="J1594" s="411">
        <f>내역서!F1598</f>
        <v>0</v>
      </c>
      <c r="K1594" s="411">
        <v>65384.3</v>
      </c>
      <c r="L1594" s="412">
        <f>INT($J1594*K1594)</f>
        <v>0</v>
      </c>
      <c r="M1594" s="411">
        <v>529017.19999999995</v>
      </c>
      <c r="N1594" s="412">
        <f>INT($J1594*M1594)</f>
        <v>0</v>
      </c>
      <c r="O1594" s="411">
        <v>0</v>
      </c>
      <c r="P1594" s="412">
        <f>INT($J1594*O1594)</f>
        <v>0</v>
      </c>
      <c r="Q1594" s="412">
        <f>+K1594+M1594+O1594</f>
        <v>594401.5</v>
      </c>
      <c r="R1594" s="412">
        <f>L1594+N1594+P1594</f>
        <v>0</v>
      </c>
      <c r="S1594" s="412"/>
      <c r="T1594" s="412"/>
      <c r="U1594" s="412"/>
      <c r="V1594" s="419" t="s">
        <v>0</v>
      </c>
      <c r="W1594" s="617" t="str">
        <f>+IF(J1594&lt;0,"ng","")</f>
        <v/>
      </c>
    </row>
    <row r="1595" spans="1:23" s="75" customFormat="1" ht="24" hidden="1" customHeight="1">
      <c r="A1595" s="372" t="s">
        <v>2072</v>
      </c>
      <c r="B1595" s="421" t="s">
        <v>0</v>
      </c>
      <c r="C1595" s="421" t="s">
        <v>862</v>
      </c>
      <c r="D1595" s="421" t="s">
        <v>95</v>
      </c>
      <c r="E1595" s="422" t="s">
        <v>56</v>
      </c>
      <c r="F1595" s="416">
        <f t="shared" si="2146"/>
        <v>111.72999999999999</v>
      </c>
      <c r="G1595" s="416">
        <f>[5]내역서!F1595</f>
        <v>111.72999999999999</v>
      </c>
      <c r="H1595" s="717">
        <v>111.72999999999999</v>
      </c>
      <c r="I1595" s="415">
        <f t="shared" si="2147"/>
        <v>0</v>
      </c>
      <c r="J1595" s="416">
        <f>내역서!F1599</f>
        <v>0</v>
      </c>
      <c r="K1595" s="416">
        <v>65384.3</v>
      </c>
      <c r="L1595" s="417">
        <f t="shared" si="2148"/>
        <v>0</v>
      </c>
      <c r="M1595" s="416">
        <v>529017.19999999995</v>
      </c>
      <c r="N1595" s="417">
        <f t="shared" si="2149"/>
        <v>0</v>
      </c>
      <c r="O1595" s="416">
        <v>0</v>
      </c>
      <c r="P1595" s="417">
        <f t="shared" si="2150"/>
        <v>0</v>
      </c>
      <c r="Q1595" s="417">
        <f t="shared" si="2151"/>
        <v>594401.5</v>
      </c>
      <c r="R1595" s="417">
        <f t="shared" si="2138"/>
        <v>0</v>
      </c>
      <c r="S1595" s="417">
        <f t="shared" ref="S1595" si="2160">J1595-J1594</f>
        <v>0</v>
      </c>
      <c r="T1595" s="417">
        <f t="shared" ref="T1595:U1595" si="2161">Q1595-Q1594</f>
        <v>0</v>
      </c>
      <c r="U1595" s="417">
        <f t="shared" si="2161"/>
        <v>0</v>
      </c>
      <c r="V1595" s="422"/>
      <c r="W1595" s="619" t="str">
        <f t="shared" si="2102"/>
        <v/>
      </c>
    </row>
    <row r="1596" spans="1:23" s="485" customFormat="1" ht="24" hidden="1" customHeight="1">
      <c r="A1596" s="366" t="s">
        <v>2055</v>
      </c>
      <c r="B1596" s="436" t="s">
        <v>2267</v>
      </c>
      <c r="C1596" s="436" t="s">
        <v>2852</v>
      </c>
      <c r="D1596" s="436" t="s">
        <v>0</v>
      </c>
      <c r="E1596" s="437" t="s">
        <v>0</v>
      </c>
      <c r="F1596" s="438">
        <v>0</v>
      </c>
      <c r="G1596" s="438">
        <f>[5]내역서!F1596</f>
        <v>0</v>
      </c>
      <c r="H1596" s="438">
        <v>0</v>
      </c>
      <c r="I1596" s="438"/>
      <c r="J1596" s="438">
        <f>내역서!F1600</f>
        <v>0</v>
      </c>
      <c r="K1596" s="439">
        <v>0</v>
      </c>
      <c r="L1596" s="438">
        <f>SUMIF($A$1598:$A$1637,$A1598,L$1598:L$1637)</f>
        <v>0</v>
      </c>
      <c r="M1596" s="439">
        <v>0</v>
      </c>
      <c r="N1596" s="438">
        <f>SUMIF($A$1598:$A$1637,$A1598,N$1598:N$1637)</f>
        <v>0</v>
      </c>
      <c r="O1596" s="439">
        <v>0</v>
      </c>
      <c r="P1596" s="438">
        <f>SUMIF($A$1598:$A$1637,$A1598,P$1598:P$1637)</f>
        <v>0</v>
      </c>
      <c r="Q1596" s="440">
        <v>0</v>
      </c>
      <c r="R1596" s="438">
        <f>L1596+N1596+P1596</f>
        <v>0</v>
      </c>
      <c r="S1596" s="438"/>
      <c r="T1596" s="438"/>
      <c r="U1596" s="438"/>
      <c r="V1596" s="437" t="s">
        <v>0</v>
      </c>
      <c r="W1596" s="617" t="str">
        <f>+IF(J1596&lt;0,"ng","")</f>
        <v/>
      </c>
    </row>
    <row r="1597" spans="1:23" s="77" customFormat="1" ht="24" hidden="1" customHeight="1">
      <c r="A1597" s="372" t="s">
        <v>3252</v>
      </c>
      <c r="B1597" s="442" t="s">
        <v>1786</v>
      </c>
      <c r="C1597" s="442" t="s">
        <v>1167</v>
      </c>
      <c r="D1597" s="442" t="s">
        <v>0</v>
      </c>
      <c r="E1597" s="443" t="s">
        <v>0</v>
      </c>
      <c r="F1597" s="444">
        <v>0</v>
      </c>
      <c r="G1597" s="444">
        <f>[5]내역서!F1597</f>
        <v>0</v>
      </c>
      <c r="H1597" s="444">
        <v>0</v>
      </c>
      <c r="I1597" s="444"/>
      <c r="J1597" s="444">
        <f>내역서!F1601</f>
        <v>0</v>
      </c>
      <c r="K1597" s="445">
        <v>0</v>
      </c>
      <c r="L1597" s="444">
        <f>SUMIF($A$1598:$A$1637,$A1599,L$1598:L$1637)</f>
        <v>0</v>
      </c>
      <c r="M1597" s="445">
        <v>0</v>
      </c>
      <c r="N1597" s="444">
        <f>SUMIF($A$1598:$A$1637,$A1599,N$1598:N$1637)</f>
        <v>0</v>
      </c>
      <c r="O1597" s="445">
        <v>0</v>
      </c>
      <c r="P1597" s="444">
        <f>SUMIF($A$1598:$A$1637,$A1599,P$1598:P$1637)</f>
        <v>0</v>
      </c>
      <c r="Q1597" s="446">
        <v>0</v>
      </c>
      <c r="R1597" s="444">
        <f t="shared" ref="R1597" si="2162">L1597+N1597+P1597</f>
        <v>0</v>
      </c>
      <c r="S1597" s="444">
        <f t="shared" ref="S1597" si="2163">J1597-J1596</f>
        <v>0</v>
      </c>
      <c r="T1597" s="444">
        <f t="shared" ref="T1597:U1597" si="2164">Q1597-Q1596</f>
        <v>0</v>
      </c>
      <c r="U1597" s="444">
        <f t="shared" si="2164"/>
        <v>0</v>
      </c>
      <c r="V1597" s="443"/>
      <c r="W1597" s="619" t="str">
        <f t="shared" si="2102"/>
        <v/>
      </c>
    </row>
    <row r="1598" spans="1:23" s="371" customFormat="1" ht="24" hidden="1" customHeight="1">
      <c r="A1598" s="366" t="s">
        <v>5876</v>
      </c>
      <c r="B1598" s="418" t="s">
        <v>0</v>
      </c>
      <c r="C1598" s="418" t="s">
        <v>2854</v>
      </c>
      <c r="D1598" s="418" t="s">
        <v>2855</v>
      </c>
      <c r="E1598" s="419" t="s">
        <v>56</v>
      </c>
      <c r="F1598" s="411">
        <f>G1598</f>
        <v>4.758</v>
      </c>
      <c r="G1598" s="411">
        <f>[5]내역서!F1598</f>
        <v>4.758</v>
      </c>
      <c r="H1598" s="716">
        <v>4.758</v>
      </c>
      <c r="I1598" s="410">
        <f>G1598-H1598</f>
        <v>0</v>
      </c>
      <c r="J1598" s="411">
        <f>내역서!F1602</f>
        <v>0</v>
      </c>
      <c r="K1598" s="411">
        <v>1271359.1000000001</v>
      </c>
      <c r="L1598" s="412">
        <f>INT($J1598*K1598)</f>
        <v>0</v>
      </c>
      <c r="M1598" s="411">
        <v>0</v>
      </c>
      <c r="N1598" s="412">
        <f>INT($J1598*M1598)</f>
        <v>0</v>
      </c>
      <c r="O1598" s="411">
        <v>0</v>
      </c>
      <c r="P1598" s="412">
        <f>INT($J1598*O1598)</f>
        <v>0</v>
      </c>
      <c r="Q1598" s="412">
        <f>+K1598+M1598+O1598</f>
        <v>1271359.1000000001</v>
      </c>
      <c r="R1598" s="412">
        <f>L1598+N1598+P1598</f>
        <v>0</v>
      </c>
      <c r="S1598" s="412"/>
      <c r="T1598" s="412"/>
      <c r="U1598" s="412"/>
      <c r="V1598" s="419" t="s">
        <v>0</v>
      </c>
      <c r="W1598" s="617" t="str">
        <f>+IF(J1598&lt;0,"ng","")</f>
        <v/>
      </c>
    </row>
    <row r="1599" spans="1:23" s="75" customFormat="1" ht="24" hidden="1" customHeight="1">
      <c r="A1599" s="372" t="s">
        <v>2072</v>
      </c>
      <c r="B1599" s="421" t="s">
        <v>0</v>
      </c>
      <c r="C1599" s="421" t="s">
        <v>1168</v>
      </c>
      <c r="D1599" s="421" t="s">
        <v>1169</v>
      </c>
      <c r="E1599" s="422" t="s">
        <v>56</v>
      </c>
      <c r="F1599" s="416">
        <f t="shared" ref="F1599:F1637" si="2165">G1599</f>
        <v>4.758</v>
      </c>
      <c r="G1599" s="416">
        <f>[5]내역서!F1599</f>
        <v>4.758</v>
      </c>
      <c r="H1599" s="717">
        <v>4.758</v>
      </c>
      <c r="I1599" s="415">
        <f t="shared" ref="I1599:I1637" si="2166">G1599-H1599</f>
        <v>0</v>
      </c>
      <c r="J1599" s="416">
        <f>내역서!F1603</f>
        <v>0</v>
      </c>
      <c r="K1599" s="416">
        <v>1271359.1000000001</v>
      </c>
      <c r="L1599" s="417">
        <f t="shared" ref="L1599:L1637" si="2167">INT($J1599*K1599)</f>
        <v>0</v>
      </c>
      <c r="M1599" s="416">
        <v>0</v>
      </c>
      <c r="N1599" s="417">
        <f t="shared" ref="N1599:N1637" si="2168">INT($J1599*M1599)</f>
        <v>0</v>
      </c>
      <c r="O1599" s="416">
        <v>0</v>
      </c>
      <c r="P1599" s="417">
        <f t="shared" ref="P1599:P1637" si="2169">INT($J1599*O1599)</f>
        <v>0</v>
      </c>
      <c r="Q1599" s="417">
        <f t="shared" ref="Q1599:Q1637" si="2170">+K1599+M1599+O1599</f>
        <v>1271359.1000000001</v>
      </c>
      <c r="R1599" s="417">
        <f t="shared" si="2138"/>
        <v>0</v>
      </c>
      <c r="S1599" s="417">
        <f t="shared" ref="S1599" si="2171">J1599-J1598</f>
        <v>0</v>
      </c>
      <c r="T1599" s="417">
        <f t="shared" ref="T1599:U1599" si="2172">Q1599-Q1598</f>
        <v>0</v>
      </c>
      <c r="U1599" s="417">
        <f t="shared" si="2172"/>
        <v>0</v>
      </c>
      <c r="V1599" s="422"/>
      <c r="W1599" s="619" t="str">
        <f t="shared" si="2102"/>
        <v/>
      </c>
    </row>
    <row r="1600" spans="1:23" s="371" customFormat="1" ht="24" hidden="1" customHeight="1">
      <c r="A1600" s="366" t="s">
        <v>5466</v>
      </c>
      <c r="B1600" s="418" t="s">
        <v>0</v>
      </c>
      <c r="C1600" s="418" t="s">
        <v>2854</v>
      </c>
      <c r="D1600" s="418" t="s">
        <v>2856</v>
      </c>
      <c r="E1600" s="419" t="s">
        <v>56</v>
      </c>
      <c r="F1600" s="411">
        <f>G1600</f>
        <v>13.531000000000001</v>
      </c>
      <c r="G1600" s="411">
        <f>[5]내역서!F1600</f>
        <v>13.531000000000001</v>
      </c>
      <c r="H1600" s="716">
        <v>13.531000000000001</v>
      </c>
      <c r="I1600" s="410">
        <f>G1600-H1600</f>
        <v>0</v>
      </c>
      <c r="J1600" s="411">
        <f>내역서!F1604</f>
        <v>0</v>
      </c>
      <c r="K1600" s="411">
        <v>1271359.1000000001</v>
      </c>
      <c r="L1600" s="412">
        <f>INT($J1600*K1600)</f>
        <v>0</v>
      </c>
      <c r="M1600" s="411">
        <v>0</v>
      </c>
      <c r="N1600" s="412">
        <f>INT($J1600*M1600)</f>
        <v>0</v>
      </c>
      <c r="O1600" s="411">
        <v>0</v>
      </c>
      <c r="P1600" s="412">
        <f>INT($J1600*O1600)</f>
        <v>0</v>
      </c>
      <c r="Q1600" s="412">
        <f>+K1600+M1600+O1600</f>
        <v>1271359.1000000001</v>
      </c>
      <c r="R1600" s="412">
        <f>L1600+N1600+P1600</f>
        <v>0</v>
      </c>
      <c r="S1600" s="412"/>
      <c r="T1600" s="412"/>
      <c r="U1600" s="412"/>
      <c r="V1600" s="419" t="s">
        <v>0</v>
      </c>
      <c r="W1600" s="617" t="str">
        <f>+IF(J1600&lt;0,"ng","")</f>
        <v/>
      </c>
    </row>
    <row r="1601" spans="1:23" s="75" customFormat="1" ht="24" hidden="1" customHeight="1">
      <c r="A1601" s="372" t="s">
        <v>2072</v>
      </c>
      <c r="B1601" s="421" t="s">
        <v>0</v>
      </c>
      <c r="C1601" s="421" t="s">
        <v>1168</v>
      </c>
      <c r="D1601" s="421" t="s">
        <v>1170</v>
      </c>
      <c r="E1601" s="422" t="s">
        <v>56</v>
      </c>
      <c r="F1601" s="416">
        <f t="shared" si="2165"/>
        <v>13.531000000000001</v>
      </c>
      <c r="G1601" s="416">
        <f>[5]내역서!F1601</f>
        <v>13.531000000000001</v>
      </c>
      <c r="H1601" s="717">
        <v>13.531000000000001</v>
      </c>
      <c r="I1601" s="415">
        <f t="shared" si="2166"/>
        <v>0</v>
      </c>
      <c r="J1601" s="416">
        <f>내역서!F1605</f>
        <v>0</v>
      </c>
      <c r="K1601" s="416">
        <v>1271359.1000000001</v>
      </c>
      <c r="L1601" s="417">
        <f t="shared" si="2167"/>
        <v>0</v>
      </c>
      <c r="M1601" s="416">
        <v>0</v>
      </c>
      <c r="N1601" s="417">
        <f t="shared" si="2168"/>
        <v>0</v>
      </c>
      <c r="O1601" s="416">
        <v>0</v>
      </c>
      <c r="P1601" s="417">
        <f t="shared" si="2169"/>
        <v>0</v>
      </c>
      <c r="Q1601" s="417">
        <f t="shared" si="2170"/>
        <v>1271359.1000000001</v>
      </c>
      <c r="R1601" s="417">
        <f t="shared" si="2138"/>
        <v>0</v>
      </c>
      <c r="S1601" s="417">
        <f t="shared" ref="S1601" si="2173">J1601-J1600</f>
        <v>0</v>
      </c>
      <c r="T1601" s="417">
        <f t="shared" ref="T1601:U1601" si="2174">Q1601-Q1600</f>
        <v>0</v>
      </c>
      <c r="U1601" s="417">
        <f t="shared" si="2174"/>
        <v>0</v>
      </c>
      <c r="V1601" s="422"/>
      <c r="W1601" s="619" t="str">
        <f t="shared" si="2102"/>
        <v/>
      </c>
    </row>
    <row r="1602" spans="1:23" s="371" customFormat="1" ht="24" hidden="1" customHeight="1">
      <c r="A1602" s="366" t="s">
        <v>2055</v>
      </c>
      <c r="B1602" s="418" t="s">
        <v>0</v>
      </c>
      <c r="C1602" s="418" t="s">
        <v>2858</v>
      </c>
      <c r="D1602" s="418" t="s">
        <v>2859</v>
      </c>
      <c r="E1602" s="419" t="s">
        <v>96</v>
      </c>
      <c r="F1602" s="411">
        <f>G1602</f>
        <v>1496</v>
      </c>
      <c r="G1602" s="411">
        <f>[5]내역서!F1602</f>
        <v>1496</v>
      </c>
      <c r="H1602" s="716">
        <v>1496</v>
      </c>
      <c r="I1602" s="410">
        <f>G1602-H1602</f>
        <v>0</v>
      </c>
      <c r="J1602" s="411">
        <f>내역서!F1606</f>
        <v>0</v>
      </c>
      <c r="K1602" s="411">
        <v>1056.9000000000001</v>
      </c>
      <c r="L1602" s="412">
        <f>INT($J1602*K1602)</f>
        <v>0</v>
      </c>
      <c r="M1602" s="411">
        <v>0</v>
      </c>
      <c r="N1602" s="412">
        <f>INT($J1602*M1602)</f>
        <v>0</v>
      </c>
      <c r="O1602" s="411">
        <v>0</v>
      </c>
      <c r="P1602" s="412">
        <f>INT($J1602*O1602)</f>
        <v>0</v>
      </c>
      <c r="Q1602" s="412">
        <f>+K1602+M1602+O1602</f>
        <v>1056.9000000000001</v>
      </c>
      <c r="R1602" s="412">
        <f>L1602+N1602+P1602</f>
        <v>0</v>
      </c>
      <c r="S1602" s="412"/>
      <c r="T1602" s="412"/>
      <c r="U1602" s="412"/>
      <c r="V1602" s="419" t="s">
        <v>0</v>
      </c>
      <c r="W1602" s="617" t="str">
        <f>+IF(J1602&lt;0,"ng","")</f>
        <v/>
      </c>
    </row>
    <row r="1603" spans="1:23" s="75" customFormat="1" ht="24" hidden="1" customHeight="1">
      <c r="A1603" s="372" t="s">
        <v>2072</v>
      </c>
      <c r="B1603" s="421" t="s">
        <v>0</v>
      </c>
      <c r="C1603" s="421" t="s">
        <v>1171</v>
      </c>
      <c r="D1603" s="421" t="s">
        <v>1172</v>
      </c>
      <c r="E1603" s="422" t="s">
        <v>96</v>
      </c>
      <c r="F1603" s="416">
        <f t="shared" si="2165"/>
        <v>1496</v>
      </c>
      <c r="G1603" s="416">
        <f>[5]내역서!F1603</f>
        <v>1496</v>
      </c>
      <c r="H1603" s="717">
        <v>1496</v>
      </c>
      <c r="I1603" s="415">
        <f t="shared" si="2166"/>
        <v>0</v>
      </c>
      <c r="J1603" s="416">
        <f>내역서!F1607</f>
        <v>0</v>
      </c>
      <c r="K1603" s="416">
        <v>1056.9000000000001</v>
      </c>
      <c r="L1603" s="417">
        <f t="shared" si="2167"/>
        <v>0</v>
      </c>
      <c r="M1603" s="416">
        <v>0</v>
      </c>
      <c r="N1603" s="417">
        <f t="shared" si="2168"/>
        <v>0</v>
      </c>
      <c r="O1603" s="416">
        <v>0</v>
      </c>
      <c r="P1603" s="417">
        <f t="shared" si="2169"/>
        <v>0</v>
      </c>
      <c r="Q1603" s="417">
        <f t="shared" si="2170"/>
        <v>1056.9000000000001</v>
      </c>
      <c r="R1603" s="417">
        <f t="shared" si="2138"/>
        <v>0</v>
      </c>
      <c r="S1603" s="417">
        <f t="shared" ref="S1603" si="2175">J1603-J1602</f>
        <v>0</v>
      </c>
      <c r="T1603" s="417">
        <f t="shared" ref="T1603:U1603" si="2176">Q1603-Q1602</f>
        <v>0</v>
      </c>
      <c r="U1603" s="417">
        <f t="shared" si="2176"/>
        <v>0</v>
      </c>
      <c r="V1603" s="422"/>
      <c r="W1603" s="619" t="str">
        <f t="shared" si="2102"/>
        <v/>
      </c>
    </row>
    <row r="1604" spans="1:23" s="371" customFormat="1" ht="24" hidden="1" customHeight="1">
      <c r="A1604" s="366" t="s">
        <v>5929</v>
      </c>
      <c r="B1604" s="418" t="s">
        <v>0</v>
      </c>
      <c r="C1604" s="658" t="s">
        <v>4594</v>
      </c>
      <c r="D1604" s="418" t="s">
        <v>2863</v>
      </c>
      <c r="E1604" s="419" t="s">
        <v>56</v>
      </c>
      <c r="F1604" s="411">
        <f>G1604</f>
        <v>0.112</v>
      </c>
      <c r="G1604" s="411">
        <f>[5]내역서!F1604</f>
        <v>0.112</v>
      </c>
      <c r="H1604" s="720">
        <v>0.112</v>
      </c>
      <c r="I1604" s="410">
        <f>G1604-H1604</f>
        <v>0</v>
      </c>
      <c r="J1604" s="411">
        <f>내역서!F1608</f>
        <v>0</v>
      </c>
      <c r="K1604" s="411">
        <v>1273050</v>
      </c>
      <c r="L1604" s="412">
        <f>INT($J1604*K1604)</f>
        <v>0</v>
      </c>
      <c r="M1604" s="411">
        <v>0</v>
      </c>
      <c r="N1604" s="412">
        <f>INT($J1604*M1604)</f>
        <v>0</v>
      </c>
      <c r="O1604" s="411">
        <v>0</v>
      </c>
      <c r="P1604" s="412">
        <f>INT($J1604*O1604)</f>
        <v>0</v>
      </c>
      <c r="Q1604" s="412">
        <f>+K1604+M1604+O1604</f>
        <v>1273050</v>
      </c>
      <c r="R1604" s="412">
        <f>L1604+N1604+P1604</f>
        <v>0</v>
      </c>
      <c r="S1604" s="412"/>
      <c r="T1604" s="412"/>
      <c r="U1604" s="412"/>
      <c r="V1604" s="419" t="s">
        <v>0</v>
      </c>
      <c r="W1604" s="617" t="str">
        <f>+IF(J1604&lt;0,"ng","")</f>
        <v/>
      </c>
    </row>
    <row r="1605" spans="1:23" s="75" customFormat="1" ht="24" hidden="1" customHeight="1">
      <c r="A1605" s="372" t="s">
        <v>5458</v>
      </c>
      <c r="B1605" s="421" t="s">
        <v>0</v>
      </c>
      <c r="C1605" s="659" t="s">
        <v>5930</v>
      </c>
      <c r="D1605" s="421" t="s">
        <v>2863</v>
      </c>
      <c r="E1605" s="422" t="s">
        <v>56</v>
      </c>
      <c r="F1605" s="416">
        <f t="shared" si="2165"/>
        <v>0.112</v>
      </c>
      <c r="G1605" s="416">
        <f>[5]내역서!F1605</f>
        <v>0.112</v>
      </c>
      <c r="H1605" s="721">
        <v>0.112</v>
      </c>
      <c r="I1605" s="415">
        <f t="shared" ref="I1605" si="2177">G1605-H1605</f>
        <v>0</v>
      </c>
      <c r="J1605" s="416">
        <f>내역서!F1609</f>
        <v>0</v>
      </c>
      <c r="K1605" s="416">
        <v>1273050</v>
      </c>
      <c r="L1605" s="417">
        <f t="shared" ref="L1605" si="2178">INT($J1605*K1605)</f>
        <v>0</v>
      </c>
      <c r="M1605" s="416">
        <v>0</v>
      </c>
      <c r="N1605" s="417">
        <f t="shared" ref="N1605" si="2179">INT($J1605*M1605)</f>
        <v>0</v>
      </c>
      <c r="O1605" s="416">
        <v>0</v>
      </c>
      <c r="P1605" s="417">
        <f t="shared" ref="P1605" si="2180">INT($J1605*O1605)</f>
        <v>0</v>
      </c>
      <c r="Q1605" s="417">
        <f t="shared" ref="Q1605" si="2181">+K1605+M1605+O1605</f>
        <v>1273050</v>
      </c>
      <c r="R1605" s="417">
        <f t="shared" ref="R1605" si="2182">L1605+N1605+P1605</f>
        <v>0</v>
      </c>
      <c r="S1605" s="417">
        <f t="shared" ref="S1605" si="2183">J1605-J1604</f>
        <v>0</v>
      </c>
      <c r="T1605" s="417">
        <f t="shared" ref="T1605:U1605" si="2184">Q1605-Q1604</f>
        <v>0</v>
      </c>
      <c r="U1605" s="417">
        <f t="shared" si="2184"/>
        <v>0</v>
      </c>
      <c r="V1605" s="422"/>
      <c r="W1605" s="619" t="str">
        <f t="shared" si="2102"/>
        <v/>
      </c>
    </row>
    <row r="1606" spans="1:23" s="371" customFormat="1" ht="24" hidden="1" customHeight="1">
      <c r="A1606" s="366" t="s">
        <v>5879</v>
      </c>
      <c r="B1606" s="418" t="s">
        <v>0</v>
      </c>
      <c r="C1606" s="658" t="s">
        <v>4594</v>
      </c>
      <c r="D1606" s="418" t="s">
        <v>2866</v>
      </c>
      <c r="E1606" s="419" t="s">
        <v>56</v>
      </c>
      <c r="F1606" s="411">
        <f>G1606</f>
        <v>5.6000000000000001E-2</v>
      </c>
      <c r="G1606" s="411">
        <f>[5]내역서!F1606</f>
        <v>5.6000000000000001E-2</v>
      </c>
      <c r="H1606" s="720">
        <v>5.6000000000000001E-2</v>
      </c>
      <c r="I1606" s="410">
        <f>G1606-H1606</f>
        <v>0</v>
      </c>
      <c r="J1606" s="411">
        <f>내역서!F1610</f>
        <v>0</v>
      </c>
      <c r="K1606" s="411">
        <v>1186785</v>
      </c>
      <c r="L1606" s="412">
        <f>INT($J1606*K1606)</f>
        <v>0</v>
      </c>
      <c r="M1606" s="411">
        <v>0</v>
      </c>
      <c r="N1606" s="412">
        <f>INT($J1606*M1606)</f>
        <v>0</v>
      </c>
      <c r="O1606" s="411">
        <v>0</v>
      </c>
      <c r="P1606" s="412">
        <f>INT($J1606*O1606)</f>
        <v>0</v>
      </c>
      <c r="Q1606" s="412">
        <f>+K1606+M1606+O1606</f>
        <v>1186785</v>
      </c>
      <c r="R1606" s="412">
        <f>L1606+N1606+P1606</f>
        <v>0</v>
      </c>
      <c r="S1606" s="412"/>
      <c r="T1606" s="412"/>
      <c r="U1606" s="412"/>
      <c r="V1606" s="419" t="s">
        <v>0</v>
      </c>
      <c r="W1606" s="617" t="str">
        <f>+IF(J1606&lt;0,"ng","")</f>
        <v/>
      </c>
    </row>
    <row r="1607" spans="1:23" s="75" customFormat="1" ht="24" hidden="1" customHeight="1">
      <c r="A1607" s="372" t="s">
        <v>2072</v>
      </c>
      <c r="B1607" s="421" t="s">
        <v>0</v>
      </c>
      <c r="C1607" s="659" t="s">
        <v>5931</v>
      </c>
      <c r="D1607" s="421" t="s">
        <v>2866</v>
      </c>
      <c r="E1607" s="422" t="s">
        <v>56</v>
      </c>
      <c r="F1607" s="416">
        <f t="shared" si="2165"/>
        <v>5.6000000000000001E-2</v>
      </c>
      <c r="G1607" s="416">
        <f>[5]내역서!F1607</f>
        <v>5.6000000000000001E-2</v>
      </c>
      <c r="H1607" s="721">
        <v>5.6000000000000001E-2</v>
      </c>
      <c r="I1607" s="415">
        <f t="shared" ref="I1607" si="2185">G1607-H1607</f>
        <v>0</v>
      </c>
      <c r="J1607" s="416">
        <f>내역서!F1611</f>
        <v>0</v>
      </c>
      <c r="K1607" s="416">
        <v>1186785</v>
      </c>
      <c r="L1607" s="417">
        <f t="shared" ref="L1607" si="2186">INT($J1607*K1607)</f>
        <v>0</v>
      </c>
      <c r="M1607" s="416">
        <v>0</v>
      </c>
      <c r="N1607" s="417">
        <f t="shared" ref="N1607" si="2187">INT($J1607*M1607)</f>
        <v>0</v>
      </c>
      <c r="O1607" s="416">
        <v>0</v>
      </c>
      <c r="P1607" s="417">
        <f t="shared" ref="P1607" si="2188">INT($J1607*O1607)</f>
        <v>0</v>
      </c>
      <c r="Q1607" s="417">
        <f t="shared" ref="Q1607" si="2189">+K1607+M1607+O1607</f>
        <v>1186785</v>
      </c>
      <c r="R1607" s="417">
        <f t="shared" ref="R1607" si="2190">L1607+N1607+P1607</f>
        <v>0</v>
      </c>
      <c r="S1607" s="417">
        <f t="shared" ref="S1607" si="2191">J1607-J1606</f>
        <v>0</v>
      </c>
      <c r="T1607" s="417">
        <f t="shared" ref="T1607:U1607" si="2192">Q1607-Q1606</f>
        <v>0</v>
      </c>
      <c r="U1607" s="417">
        <f t="shared" si="2192"/>
        <v>0</v>
      </c>
      <c r="V1607" s="422"/>
      <c r="W1607" s="619" t="str">
        <f t="shared" si="2102"/>
        <v/>
      </c>
    </row>
    <row r="1608" spans="1:23" s="371" customFormat="1" ht="24" hidden="1" customHeight="1">
      <c r="A1608" s="366" t="s">
        <v>5432</v>
      </c>
      <c r="B1608" s="418" t="s">
        <v>0</v>
      </c>
      <c r="C1608" s="418" t="s">
        <v>2869</v>
      </c>
      <c r="D1608" s="418" t="s">
        <v>2870</v>
      </c>
      <c r="E1608" s="419" t="s">
        <v>56</v>
      </c>
      <c r="F1608" s="411">
        <f>G1608</f>
        <v>1.99</v>
      </c>
      <c r="G1608" s="411">
        <f>[5]내역서!F1608</f>
        <v>1.99</v>
      </c>
      <c r="H1608" s="716">
        <v>1.99</v>
      </c>
      <c r="I1608" s="410">
        <f>G1608-H1608</f>
        <v>0</v>
      </c>
      <c r="J1608" s="411">
        <f>내역서!F1612</f>
        <v>0</v>
      </c>
      <c r="K1608" s="411">
        <v>1067999.3</v>
      </c>
      <c r="L1608" s="412">
        <f>INT($J1608*K1608)</f>
        <v>0</v>
      </c>
      <c r="M1608" s="411">
        <v>0</v>
      </c>
      <c r="N1608" s="412">
        <f>INT($J1608*M1608)</f>
        <v>0</v>
      </c>
      <c r="O1608" s="411">
        <v>0</v>
      </c>
      <c r="P1608" s="412">
        <f>INT($J1608*O1608)</f>
        <v>0</v>
      </c>
      <c r="Q1608" s="412">
        <f>+K1608+M1608+O1608</f>
        <v>1067999.3</v>
      </c>
      <c r="R1608" s="412">
        <f>L1608+N1608+P1608</f>
        <v>0</v>
      </c>
      <c r="S1608" s="412"/>
      <c r="T1608" s="412"/>
      <c r="U1608" s="412"/>
      <c r="V1608" s="419" t="s">
        <v>0</v>
      </c>
      <c r="W1608" s="617" t="str">
        <f>+IF(J1608&lt;0,"ng","")</f>
        <v/>
      </c>
    </row>
    <row r="1609" spans="1:23" s="75" customFormat="1" ht="24" hidden="1" customHeight="1">
      <c r="A1609" s="372" t="s">
        <v>5503</v>
      </c>
      <c r="B1609" s="421" t="s">
        <v>0</v>
      </c>
      <c r="C1609" s="421" t="s">
        <v>1173</v>
      </c>
      <c r="D1609" s="421" t="s">
        <v>1174</v>
      </c>
      <c r="E1609" s="422" t="s">
        <v>56</v>
      </c>
      <c r="F1609" s="416">
        <f t="shared" si="2165"/>
        <v>1.99</v>
      </c>
      <c r="G1609" s="416">
        <f>[5]내역서!F1609</f>
        <v>1.99</v>
      </c>
      <c r="H1609" s="717">
        <v>1.99</v>
      </c>
      <c r="I1609" s="415">
        <f t="shared" si="2166"/>
        <v>0</v>
      </c>
      <c r="J1609" s="416">
        <f>내역서!F1613</f>
        <v>0</v>
      </c>
      <c r="K1609" s="416">
        <v>1067999.3</v>
      </c>
      <c r="L1609" s="417">
        <f t="shared" si="2167"/>
        <v>0</v>
      </c>
      <c r="M1609" s="416">
        <v>0</v>
      </c>
      <c r="N1609" s="417">
        <f t="shared" si="2168"/>
        <v>0</v>
      </c>
      <c r="O1609" s="416">
        <v>0</v>
      </c>
      <c r="P1609" s="417">
        <f t="shared" si="2169"/>
        <v>0</v>
      </c>
      <c r="Q1609" s="417">
        <f t="shared" si="2170"/>
        <v>1067999.3</v>
      </c>
      <c r="R1609" s="417">
        <f t="shared" si="2138"/>
        <v>0</v>
      </c>
      <c r="S1609" s="417">
        <f t="shared" ref="S1609" si="2193">J1609-J1608</f>
        <v>0</v>
      </c>
      <c r="T1609" s="417">
        <f t="shared" ref="T1609:U1609" si="2194">Q1609-Q1608</f>
        <v>0</v>
      </c>
      <c r="U1609" s="417">
        <f t="shared" si="2194"/>
        <v>0</v>
      </c>
      <c r="V1609" s="422"/>
      <c r="W1609" s="619" t="str">
        <f t="shared" si="2102"/>
        <v/>
      </c>
    </row>
    <row r="1610" spans="1:23" s="485" customFormat="1" ht="24" hidden="1" customHeight="1">
      <c r="A1610" s="366" t="s">
        <v>5520</v>
      </c>
      <c r="B1610" s="418" t="s">
        <v>0</v>
      </c>
      <c r="C1610" s="418" t="s">
        <v>2869</v>
      </c>
      <c r="D1610" s="418" t="s">
        <v>2872</v>
      </c>
      <c r="E1610" s="419" t="s">
        <v>56</v>
      </c>
      <c r="F1610" s="411">
        <f>G1610</f>
        <v>1.6180000000000001</v>
      </c>
      <c r="G1610" s="411">
        <f>[5]내역서!F1610</f>
        <v>1.6180000000000001</v>
      </c>
      <c r="H1610" s="716">
        <v>1.6180000000000001</v>
      </c>
      <c r="I1610" s="410">
        <f>G1610-H1610</f>
        <v>0</v>
      </c>
      <c r="J1610" s="411">
        <f>내역서!F1614</f>
        <v>0</v>
      </c>
      <c r="K1610" s="411">
        <v>1065343.8</v>
      </c>
      <c r="L1610" s="412">
        <f>INT($J1610*K1610)</f>
        <v>0</v>
      </c>
      <c r="M1610" s="411">
        <v>0</v>
      </c>
      <c r="N1610" s="412">
        <f>INT($J1610*M1610)</f>
        <v>0</v>
      </c>
      <c r="O1610" s="411">
        <v>0</v>
      </c>
      <c r="P1610" s="412">
        <f>INT($J1610*O1610)</f>
        <v>0</v>
      </c>
      <c r="Q1610" s="412">
        <f>+K1610+M1610+O1610</f>
        <v>1065343.8</v>
      </c>
      <c r="R1610" s="412">
        <f>L1610+N1610+P1610</f>
        <v>0</v>
      </c>
      <c r="S1610" s="412"/>
      <c r="T1610" s="412"/>
      <c r="U1610" s="412"/>
      <c r="V1610" s="419" t="s">
        <v>0</v>
      </c>
      <c r="W1610" s="617" t="str">
        <f>+IF(J1610&lt;0,"ng","")</f>
        <v/>
      </c>
    </row>
    <row r="1611" spans="1:23" s="77" customFormat="1" ht="24" hidden="1" customHeight="1">
      <c r="A1611" s="372" t="s">
        <v>5880</v>
      </c>
      <c r="B1611" s="421" t="s">
        <v>0</v>
      </c>
      <c r="C1611" s="421" t="s">
        <v>1173</v>
      </c>
      <c r="D1611" s="421" t="s">
        <v>1175</v>
      </c>
      <c r="E1611" s="422" t="s">
        <v>56</v>
      </c>
      <c r="F1611" s="416">
        <f t="shared" si="2165"/>
        <v>1.6180000000000001</v>
      </c>
      <c r="G1611" s="416">
        <f>[5]내역서!F1611</f>
        <v>1.6180000000000001</v>
      </c>
      <c r="H1611" s="717">
        <v>1.6180000000000001</v>
      </c>
      <c r="I1611" s="415">
        <f t="shared" si="2166"/>
        <v>0</v>
      </c>
      <c r="J1611" s="416">
        <f>내역서!F1615</f>
        <v>0</v>
      </c>
      <c r="K1611" s="416">
        <v>1065343.8</v>
      </c>
      <c r="L1611" s="417">
        <f t="shared" si="2167"/>
        <v>0</v>
      </c>
      <c r="M1611" s="416">
        <v>0</v>
      </c>
      <c r="N1611" s="417">
        <f t="shared" si="2168"/>
        <v>0</v>
      </c>
      <c r="O1611" s="416">
        <v>0</v>
      </c>
      <c r="P1611" s="417">
        <f t="shared" si="2169"/>
        <v>0</v>
      </c>
      <c r="Q1611" s="417">
        <f t="shared" si="2170"/>
        <v>1065343.8</v>
      </c>
      <c r="R1611" s="417">
        <f t="shared" si="2138"/>
        <v>0</v>
      </c>
      <c r="S1611" s="417">
        <f t="shared" ref="S1611" si="2195">J1611-J1610</f>
        <v>0</v>
      </c>
      <c r="T1611" s="417">
        <f t="shared" ref="T1611:U1611" si="2196">Q1611-Q1610</f>
        <v>0</v>
      </c>
      <c r="U1611" s="417">
        <f t="shared" si="2196"/>
        <v>0</v>
      </c>
      <c r="V1611" s="422"/>
      <c r="W1611" s="619" t="str">
        <f t="shared" si="2102"/>
        <v/>
      </c>
    </row>
    <row r="1612" spans="1:23" s="371" customFormat="1" ht="24" hidden="1" customHeight="1">
      <c r="A1612" s="366" t="s">
        <v>5932</v>
      </c>
      <c r="B1612" s="418" t="s">
        <v>0</v>
      </c>
      <c r="C1612" s="418" t="s">
        <v>2869</v>
      </c>
      <c r="D1612" s="418" t="s">
        <v>2874</v>
      </c>
      <c r="E1612" s="419" t="s">
        <v>56</v>
      </c>
      <c r="F1612" s="411">
        <f>G1612</f>
        <v>9.1639999999999997</v>
      </c>
      <c r="G1612" s="411">
        <f>[5]내역서!F1612</f>
        <v>9.1639999999999997</v>
      </c>
      <c r="H1612" s="716">
        <v>9.1639999999999997</v>
      </c>
      <c r="I1612" s="410">
        <f>G1612-H1612</f>
        <v>0</v>
      </c>
      <c r="J1612" s="411">
        <f>내역서!F1616</f>
        <v>0</v>
      </c>
      <c r="K1612" s="411">
        <v>1065343.8</v>
      </c>
      <c r="L1612" s="412">
        <f>INT($J1612*K1612)</f>
        <v>0</v>
      </c>
      <c r="M1612" s="411">
        <v>0</v>
      </c>
      <c r="N1612" s="412">
        <f>INT($J1612*M1612)</f>
        <v>0</v>
      </c>
      <c r="O1612" s="411">
        <v>0</v>
      </c>
      <c r="P1612" s="412">
        <f>INT($J1612*O1612)</f>
        <v>0</v>
      </c>
      <c r="Q1612" s="412">
        <f>+K1612+M1612+O1612</f>
        <v>1065343.8</v>
      </c>
      <c r="R1612" s="412">
        <f>L1612+N1612+P1612</f>
        <v>0</v>
      </c>
      <c r="S1612" s="412"/>
      <c r="T1612" s="412"/>
      <c r="U1612" s="412"/>
      <c r="V1612" s="419" t="s">
        <v>0</v>
      </c>
      <c r="W1612" s="617" t="str">
        <f>+IF(J1612&lt;0,"ng","")</f>
        <v/>
      </c>
    </row>
    <row r="1613" spans="1:23" s="75" customFormat="1" ht="24" hidden="1" customHeight="1">
      <c r="A1613" s="372" t="s">
        <v>5502</v>
      </c>
      <c r="B1613" s="421" t="s">
        <v>0</v>
      </c>
      <c r="C1613" s="421" t="s">
        <v>1173</v>
      </c>
      <c r="D1613" s="421" t="s">
        <v>1176</v>
      </c>
      <c r="E1613" s="422" t="s">
        <v>56</v>
      </c>
      <c r="F1613" s="416">
        <f t="shared" si="2165"/>
        <v>9.1639999999999997</v>
      </c>
      <c r="G1613" s="416">
        <f>[5]내역서!F1613</f>
        <v>9.1639999999999997</v>
      </c>
      <c r="H1613" s="717">
        <v>9.1639999999999997</v>
      </c>
      <c r="I1613" s="415">
        <f t="shared" si="2166"/>
        <v>0</v>
      </c>
      <c r="J1613" s="416">
        <f>내역서!F1617</f>
        <v>0</v>
      </c>
      <c r="K1613" s="416">
        <v>1065343.8</v>
      </c>
      <c r="L1613" s="417">
        <f t="shared" si="2167"/>
        <v>0</v>
      </c>
      <c r="M1613" s="416">
        <v>0</v>
      </c>
      <c r="N1613" s="417">
        <f t="shared" si="2168"/>
        <v>0</v>
      </c>
      <c r="O1613" s="416">
        <v>0</v>
      </c>
      <c r="P1613" s="417">
        <f t="shared" si="2169"/>
        <v>0</v>
      </c>
      <c r="Q1613" s="417">
        <f t="shared" si="2170"/>
        <v>1065343.8</v>
      </c>
      <c r="R1613" s="417">
        <f t="shared" si="2138"/>
        <v>0</v>
      </c>
      <c r="S1613" s="417">
        <f t="shared" ref="S1613" si="2197">J1613-J1612</f>
        <v>0</v>
      </c>
      <c r="T1613" s="417">
        <f t="shared" ref="T1613:U1613" si="2198">Q1613-Q1612</f>
        <v>0</v>
      </c>
      <c r="U1613" s="417">
        <f t="shared" si="2198"/>
        <v>0</v>
      </c>
      <c r="V1613" s="422"/>
      <c r="W1613" s="619" t="str">
        <f t="shared" si="2102"/>
        <v/>
      </c>
    </row>
    <row r="1614" spans="1:23" s="371" customFormat="1" ht="24" hidden="1" customHeight="1">
      <c r="A1614" s="366" t="s">
        <v>5933</v>
      </c>
      <c r="B1614" s="418" t="s">
        <v>0</v>
      </c>
      <c r="C1614" s="418" t="s">
        <v>2869</v>
      </c>
      <c r="D1614" s="418" t="s">
        <v>2876</v>
      </c>
      <c r="E1614" s="419" t="s">
        <v>56</v>
      </c>
      <c r="F1614" s="411">
        <f>G1614</f>
        <v>2.113</v>
      </c>
      <c r="G1614" s="411">
        <f>[5]내역서!F1614</f>
        <v>2.113</v>
      </c>
      <c r="H1614" s="716">
        <v>2.113</v>
      </c>
      <c r="I1614" s="410">
        <f>G1614-H1614</f>
        <v>0</v>
      </c>
      <c r="J1614" s="411">
        <f>내역서!F1618</f>
        <v>0</v>
      </c>
      <c r="K1614" s="411">
        <v>1162490.8</v>
      </c>
      <c r="L1614" s="412">
        <f>INT($J1614*K1614)</f>
        <v>0</v>
      </c>
      <c r="M1614" s="411">
        <v>0</v>
      </c>
      <c r="N1614" s="412">
        <f>INT($J1614*M1614)</f>
        <v>0</v>
      </c>
      <c r="O1614" s="411">
        <v>0</v>
      </c>
      <c r="P1614" s="412">
        <f>INT($J1614*O1614)</f>
        <v>0</v>
      </c>
      <c r="Q1614" s="412">
        <f>+K1614+M1614+O1614</f>
        <v>1162490.8</v>
      </c>
      <c r="R1614" s="412">
        <f>L1614+N1614+P1614</f>
        <v>0</v>
      </c>
      <c r="S1614" s="412"/>
      <c r="T1614" s="412"/>
      <c r="U1614" s="412"/>
      <c r="V1614" s="419" t="s">
        <v>0</v>
      </c>
      <c r="W1614" s="617" t="str">
        <f>+IF(J1614&lt;0,"ng","")</f>
        <v/>
      </c>
    </row>
    <row r="1615" spans="1:23" s="75" customFormat="1" ht="24" hidden="1" customHeight="1">
      <c r="A1615" s="372" t="s">
        <v>5502</v>
      </c>
      <c r="B1615" s="421" t="s">
        <v>0</v>
      </c>
      <c r="C1615" s="421" t="s">
        <v>1173</v>
      </c>
      <c r="D1615" s="421" t="s">
        <v>1177</v>
      </c>
      <c r="E1615" s="422" t="s">
        <v>56</v>
      </c>
      <c r="F1615" s="416">
        <f t="shared" si="2165"/>
        <v>2.113</v>
      </c>
      <c r="G1615" s="416">
        <f>[5]내역서!F1615</f>
        <v>2.113</v>
      </c>
      <c r="H1615" s="717">
        <v>2.113</v>
      </c>
      <c r="I1615" s="415">
        <f t="shared" si="2166"/>
        <v>0</v>
      </c>
      <c r="J1615" s="416">
        <f>내역서!F1619</f>
        <v>0</v>
      </c>
      <c r="K1615" s="416">
        <v>1162490.8</v>
      </c>
      <c r="L1615" s="417">
        <f t="shared" si="2167"/>
        <v>0</v>
      </c>
      <c r="M1615" s="416">
        <v>0</v>
      </c>
      <c r="N1615" s="417">
        <f t="shared" si="2168"/>
        <v>0</v>
      </c>
      <c r="O1615" s="416">
        <v>0</v>
      </c>
      <c r="P1615" s="417">
        <f t="shared" si="2169"/>
        <v>0</v>
      </c>
      <c r="Q1615" s="417">
        <f t="shared" si="2170"/>
        <v>1162490.8</v>
      </c>
      <c r="R1615" s="417">
        <f t="shared" si="2138"/>
        <v>0</v>
      </c>
      <c r="S1615" s="417">
        <f t="shared" ref="S1615" si="2199">J1615-J1614</f>
        <v>0</v>
      </c>
      <c r="T1615" s="417">
        <f t="shared" ref="T1615:U1615" si="2200">Q1615-Q1614</f>
        <v>0</v>
      </c>
      <c r="U1615" s="417">
        <f t="shared" si="2200"/>
        <v>0</v>
      </c>
      <c r="V1615" s="422"/>
      <c r="W1615" s="619" t="str">
        <f t="shared" si="2102"/>
        <v/>
      </c>
    </row>
    <row r="1616" spans="1:23" s="371" customFormat="1" ht="24" hidden="1" customHeight="1">
      <c r="A1616" s="366" t="s">
        <v>2055</v>
      </c>
      <c r="B1616" s="418" t="s">
        <v>0</v>
      </c>
      <c r="C1616" s="418" t="s">
        <v>2869</v>
      </c>
      <c r="D1616" s="418" t="s">
        <v>2878</v>
      </c>
      <c r="E1616" s="419" t="s">
        <v>56</v>
      </c>
      <c r="F1616" s="411">
        <f>G1616</f>
        <v>2.415</v>
      </c>
      <c r="G1616" s="411">
        <f>[5]내역서!F1616</f>
        <v>2.415</v>
      </c>
      <c r="H1616" s="716">
        <v>2.415</v>
      </c>
      <c r="I1616" s="410">
        <f>G1616-H1616</f>
        <v>0</v>
      </c>
      <c r="J1616" s="411">
        <f>내역서!F1620</f>
        <v>0</v>
      </c>
      <c r="K1616" s="411">
        <v>1065343.8</v>
      </c>
      <c r="L1616" s="412">
        <f>INT($J1616*K1616)</f>
        <v>0</v>
      </c>
      <c r="M1616" s="411">
        <v>0</v>
      </c>
      <c r="N1616" s="412">
        <f>INT($J1616*M1616)</f>
        <v>0</v>
      </c>
      <c r="O1616" s="411">
        <v>0</v>
      </c>
      <c r="P1616" s="412">
        <f>INT($J1616*O1616)</f>
        <v>0</v>
      </c>
      <c r="Q1616" s="412">
        <f>+K1616+M1616+O1616</f>
        <v>1065343.8</v>
      </c>
      <c r="R1616" s="412">
        <f>L1616+N1616+P1616</f>
        <v>0</v>
      </c>
      <c r="S1616" s="412"/>
      <c r="T1616" s="412"/>
      <c r="U1616" s="412"/>
      <c r="V1616" s="419" t="s">
        <v>0</v>
      </c>
      <c r="W1616" s="617" t="str">
        <f>+IF(J1616&lt;0,"ng","")</f>
        <v/>
      </c>
    </row>
    <row r="1617" spans="1:23" s="75" customFormat="1" ht="24" hidden="1" customHeight="1">
      <c r="A1617" s="372" t="s">
        <v>5729</v>
      </c>
      <c r="B1617" s="421" t="s">
        <v>0</v>
      </c>
      <c r="C1617" s="421" t="s">
        <v>1173</v>
      </c>
      <c r="D1617" s="421" t="s">
        <v>1178</v>
      </c>
      <c r="E1617" s="422" t="s">
        <v>56</v>
      </c>
      <c r="F1617" s="416">
        <f t="shared" si="2165"/>
        <v>2.415</v>
      </c>
      <c r="G1617" s="416">
        <f>[5]내역서!F1617</f>
        <v>2.415</v>
      </c>
      <c r="H1617" s="717">
        <v>2.415</v>
      </c>
      <c r="I1617" s="415">
        <f t="shared" si="2166"/>
        <v>0</v>
      </c>
      <c r="J1617" s="416">
        <f>내역서!F1621</f>
        <v>0</v>
      </c>
      <c r="K1617" s="416">
        <v>1065343.8</v>
      </c>
      <c r="L1617" s="417">
        <f t="shared" si="2167"/>
        <v>0</v>
      </c>
      <c r="M1617" s="416">
        <v>0</v>
      </c>
      <c r="N1617" s="417">
        <f t="shared" si="2168"/>
        <v>0</v>
      </c>
      <c r="O1617" s="416">
        <v>0</v>
      </c>
      <c r="P1617" s="417">
        <f t="shared" si="2169"/>
        <v>0</v>
      </c>
      <c r="Q1617" s="417">
        <f t="shared" si="2170"/>
        <v>1065343.8</v>
      </c>
      <c r="R1617" s="417">
        <f t="shared" si="2138"/>
        <v>0</v>
      </c>
      <c r="S1617" s="417">
        <f t="shared" ref="S1617" si="2201">J1617-J1616</f>
        <v>0</v>
      </c>
      <c r="T1617" s="417">
        <f t="shared" ref="T1617:U1617" si="2202">Q1617-Q1616</f>
        <v>0</v>
      </c>
      <c r="U1617" s="417">
        <f t="shared" si="2202"/>
        <v>0</v>
      </c>
      <c r="V1617" s="422"/>
      <c r="W1617" s="619" t="str">
        <f t="shared" si="2102"/>
        <v/>
      </c>
    </row>
    <row r="1618" spans="1:23" s="371" customFormat="1" ht="24" hidden="1" customHeight="1">
      <c r="A1618" s="366" t="s">
        <v>2055</v>
      </c>
      <c r="B1618" s="418" t="s">
        <v>0</v>
      </c>
      <c r="C1618" s="418" t="s">
        <v>2881</v>
      </c>
      <c r="D1618" s="418" t="s">
        <v>2882</v>
      </c>
      <c r="E1618" s="419" t="s">
        <v>56</v>
      </c>
      <c r="F1618" s="411">
        <f>G1618</f>
        <v>34.874000000000002</v>
      </c>
      <c r="G1618" s="411">
        <f>[5]내역서!F1618</f>
        <v>34.874000000000002</v>
      </c>
      <c r="H1618" s="716">
        <v>34.874000000000002</v>
      </c>
      <c r="I1618" s="410">
        <f>G1618-H1618</f>
        <v>0</v>
      </c>
      <c r="J1618" s="411">
        <f>내역서!F1622</f>
        <v>0</v>
      </c>
      <c r="K1618" s="411">
        <v>211760.8</v>
      </c>
      <c r="L1618" s="412">
        <f>INT($J1618*K1618)</f>
        <v>0</v>
      </c>
      <c r="M1618" s="411">
        <v>264228.8</v>
      </c>
      <c r="N1618" s="412">
        <f>INT($J1618*M1618)</f>
        <v>0</v>
      </c>
      <c r="O1618" s="411">
        <v>0</v>
      </c>
      <c r="P1618" s="412">
        <f>INT($J1618*O1618)</f>
        <v>0</v>
      </c>
      <c r="Q1618" s="412">
        <f>+K1618+M1618+O1618</f>
        <v>475989.6</v>
      </c>
      <c r="R1618" s="412">
        <f>L1618+N1618+P1618</f>
        <v>0</v>
      </c>
      <c r="S1618" s="412"/>
      <c r="T1618" s="412"/>
      <c r="U1618" s="412"/>
      <c r="V1618" s="419" t="s">
        <v>0</v>
      </c>
      <c r="W1618" s="617" t="str">
        <f>+IF(J1618&lt;0,"ng","")</f>
        <v/>
      </c>
    </row>
    <row r="1619" spans="1:23" s="75" customFormat="1" ht="24" hidden="1" customHeight="1">
      <c r="A1619" s="372" t="s">
        <v>5934</v>
      </c>
      <c r="B1619" s="421" t="s">
        <v>0</v>
      </c>
      <c r="C1619" s="421" t="s">
        <v>1179</v>
      </c>
      <c r="D1619" s="421" t="s">
        <v>1180</v>
      </c>
      <c r="E1619" s="422" t="s">
        <v>56</v>
      </c>
      <c r="F1619" s="416">
        <f t="shared" si="2165"/>
        <v>34.873999999999995</v>
      </c>
      <c r="G1619" s="416">
        <f>[5]내역서!F1619</f>
        <v>34.873999999999995</v>
      </c>
      <c r="H1619" s="717">
        <v>34.873999999999995</v>
      </c>
      <c r="I1619" s="415">
        <f t="shared" si="2166"/>
        <v>0</v>
      </c>
      <c r="J1619" s="416">
        <f>내역서!F1623</f>
        <v>0</v>
      </c>
      <c r="K1619" s="416">
        <v>211760.8</v>
      </c>
      <c r="L1619" s="417">
        <f t="shared" si="2167"/>
        <v>0</v>
      </c>
      <c r="M1619" s="416">
        <v>264228.8</v>
      </c>
      <c r="N1619" s="417">
        <f t="shared" si="2168"/>
        <v>0</v>
      </c>
      <c r="O1619" s="416">
        <v>0</v>
      </c>
      <c r="P1619" s="417">
        <f t="shared" si="2169"/>
        <v>0</v>
      </c>
      <c r="Q1619" s="417">
        <f t="shared" si="2170"/>
        <v>475989.6</v>
      </c>
      <c r="R1619" s="417">
        <f t="shared" si="2138"/>
        <v>0</v>
      </c>
      <c r="S1619" s="417">
        <f t="shared" ref="S1619" si="2203">J1619-J1618</f>
        <v>0</v>
      </c>
      <c r="T1619" s="417">
        <f t="shared" ref="T1619:U1619" si="2204">Q1619-Q1618</f>
        <v>0</v>
      </c>
      <c r="U1619" s="417">
        <f t="shared" si="2204"/>
        <v>0</v>
      </c>
      <c r="V1619" s="422"/>
      <c r="W1619" s="619" t="str">
        <f t="shared" si="2102"/>
        <v/>
      </c>
    </row>
    <row r="1620" spans="1:23" s="371" customFormat="1" ht="24" hidden="1" customHeight="1">
      <c r="A1620" s="366" t="s">
        <v>5924</v>
      </c>
      <c r="B1620" s="418" t="s">
        <v>0</v>
      </c>
      <c r="C1620" s="418" t="s">
        <v>2884</v>
      </c>
      <c r="D1620" s="418" t="s">
        <v>2885</v>
      </c>
      <c r="E1620" s="419" t="s">
        <v>56</v>
      </c>
      <c r="F1620" s="411">
        <f>G1620</f>
        <v>34.874000000000002</v>
      </c>
      <c r="G1620" s="411">
        <f>[5]내역서!F1620</f>
        <v>34.874000000000002</v>
      </c>
      <c r="H1620" s="716">
        <v>34.874000000000002</v>
      </c>
      <c r="I1620" s="410">
        <f>G1620-H1620</f>
        <v>0</v>
      </c>
      <c r="J1620" s="411">
        <f>내역서!F1624</f>
        <v>0</v>
      </c>
      <c r="K1620" s="411">
        <v>3462.6</v>
      </c>
      <c r="L1620" s="412">
        <f>INT($J1620*K1620)</f>
        <v>0</v>
      </c>
      <c r="M1620" s="411">
        <v>169635.6</v>
      </c>
      <c r="N1620" s="412">
        <f>INT($J1620*M1620)</f>
        <v>0</v>
      </c>
      <c r="O1620" s="411">
        <v>0</v>
      </c>
      <c r="P1620" s="412">
        <f>INT($J1620*O1620)</f>
        <v>0</v>
      </c>
      <c r="Q1620" s="412">
        <f>+K1620+M1620+O1620</f>
        <v>173098.2</v>
      </c>
      <c r="R1620" s="412">
        <f>L1620+N1620+P1620</f>
        <v>0</v>
      </c>
      <c r="S1620" s="412"/>
      <c r="T1620" s="412"/>
      <c r="U1620" s="412"/>
      <c r="V1620" s="419" t="s">
        <v>0</v>
      </c>
      <c r="W1620" s="617" t="str">
        <f>+IF(J1620&lt;0,"ng","")</f>
        <v/>
      </c>
    </row>
    <row r="1621" spans="1:23" s="75" customFormat="1" ht="24" hidden="1" customHeight="1">
      <c r="A1621" s="372" t="s">
        <v>5479</v>
      </c>
      <c r="B1621" s="421" t="s">
        <v>0</v>
      </c>
      <c r="C1621" s="421" t="s">
        <v>1181</v>
      </c>
      <c r="D1621" s="421" t="s">
        <v>1182</v>
      </c>
      <c r="E1621" s="422" t="s">
        <v>56</v>
      </c>
      <c r="F1621" s="416">
        <f t="shared" si="2165"/>
        <v>34.873999999999995</v>
      </c>
      <c r="G1621" s="416">
        <f>[5]내역서!F1621</f>
        <v>34.873999999999995</v>
      </c>
      <c r="H1621" s="717">
        <v>34.873999999999995</v>
      </c>
      <c r="I1621" s="415">
        <f t="shared" si="2166"/>
        <v>0</v>
      </c>
      <c r="J1621" s="416">
        <f>내역서!F1625</f>
        <v>0</v>
      </c>
      <c r="K1621" s="416">
        <v>3462.6</v>
      </c>
      <c r="L1621" s="417">
        <f t="shared" si="2167"/>
        <v>0</v>
      </c>
      <c r="M1621" s="416">
        <v>169635.6</v>
      </c>
      <c r="N1621" s="417">
        <f t="shared" si="2168"/>
        <v>0</v>
      </c>
      <c r="O1621" s="416">
        <v>0</v>
      </c>
      <c r="P1621" s="417">
        <f t="shared" si="2169"/>
        <v>0</v>
      </c>
      <c r="Q1621" s="417">
        <f t="shared" si="2170"/>
        <v>173098.2</v>
      </c>
      <c r="R1621" s="417">
        <f t="shared" si="2138"/>
        <v>0</v>
      </c>
      <c r="S1621" s="417">
        <f t="shared" ref="S1621" si="2205">J1621-J1620</f>
        <v>0</v>
      </c>
      <c r="T1621" s="417">
        <f t="shared" ref="T1621:U1621" si="2206">Q1621-Q1620</f>
        <v>0</v>
      </c>
      <c r="U1621" s="417">
        <f t="shared" si="2206"/>
        <v>0</v>
      </c>
      <c r="V1621" s="422"/>
      <c r="W1621" s="619" t="str">
        <f t="shared" si="2102"/>
        <v/>
      </c>
    </row>
    <row r="1622" spans="1:23" s="371" customFormat="1" ht="24" hidden="1" customHeight="1">
      <c r="A1622" s="366" t="s">
        <v>5935</v>
      </c>
      <c r="B1622" s="418" t="s">
        <v>0</v>
      </c>
      <c r="C1622" s="418" t="s">
        <v>2887</v>
      </c>
      <c r="D1622" s="418" t="s">
        <v>2888</v>
      </c>
      <c r="E1622" s="419" t="s">
        <v>56</v>
      </c>
      <c r="F1622" s="411">
        <f>G1622</f>
        <v>34.713999999999999</v>
      </c>
      <c r="G1622" s="411">
        <f>[5]내역서!F1622</f>
        <v>34.713999999999999</v>
      </c>
      <c r="H1622" s="716">
        <v>34.713999999999999</v>
      </c>
      <c r="I1622" s="410">
        <f>G1622-H1622</f>
        <v>0</v>
      </c>
      <c r="J1622" s="411">
        <f>내역서!F1626</f>
        <v>0</v>
      </c>
      <c r="K1622" s="411">
        <v>12007.7</v>
      </c>
      <c r="L1622" s="412">
        <f>INT($J1622*K1622)</f>
        <v>0</v>
      </c>
      <c r="M1622" s="411">
        <v>110172</v>
      </c>
      <c r="N1622" s="412">
        <f>INT($J1622*M1622)</f>
        <v>0</v>
      </c>
      <c r="O1622" s="411">
        <v>0</v>
      </c>
      <c r="P1622" s="412">
        <f>INT($J1622*O1622)</f>
        <v>0</v>
      </c>
      <c r="Q1622" s="412">
        <f>+K1622+M1622+O1622</f>
        <v>122179.7</v>
      </c>
      <c r="R1622" s="412">
        <f>L1622+N1622+P1622</f>
        <v>0</v>
      </c>
      <c r="S1622" s="412"/>
      <c r="T1622" s="412"/>
      <c r="U1622" s="412"/>
      <c r="V1622" s="419" t="s">
        <v>0</v>
      </c>
      <c r="W1622" s="617" t="str">
        <f>+IF(J1622&lt;0,"ng","")</f>
        <v/>
      </c>
    </row>
    <row r="1623" spans="1:23" s="75" customFormat="1" ht="24" hidden="1" customHeight="1">
      <c r="A1623" s="372" t="s">
        <v>5936</v>
      </c>
      <c r="B1623" s="421" t="s">
        <v>0</v>
      </c>
      <c r="C1623" s="421" t="s">
        <v>1183</v>
      </c>
      <c r="D1623" s="421" t="s">
        <v>1184</v>
      </c>
      <c r="E1623" s="422" t="s">
        <v>56</v>
      </c>
      <c r="F1623" s="416">
        <f t="shared" si="2165"/>
        <v>34.713999999999999</v>
      </c>
      <c r="G1623" s="416">
        <f>[5]내역서!F1623</f>
        <v>34.713999999999999</v>
      </c>
      <c r="H1623" s="717">
        <v>34.713999999999999</v>
      </c>
      <c r="I1623" s="415">
        <f t="shared" si="2166"/>
        <v>0</v>
      </c>
      <c r="J1623" s="416">
        <f>내역서!F1627</f>
        <v>0</v>
      </c>
      <c r="K1623" s="416">
        <v>12007.7</v>
      </c>
      <c r="L1623" s="417">
        <f t="shared" si="2167"/>
        <v>0</v>
      </c>
      <c r="M1623" s="416">
        <v>110172</v>
      </c>
      <c r="N1623" s="417">
        <f t="shared" si="2168"/>
        <v>0</v>
      </c>
      <c r="O1623" s="416">
        <v>0</v>
      </c>
      <c r="P1623" s="417">
        <f t="shared" si="2169"/>
        <v>0</v>
      </c>
      <c r="Q1623" s="417">
        <f t="shared" si="2170"/>
        <v>122179.7</v>
      </c>
      <c r="R1623" s="417">
        <f t="shared" si="2138"/>
        <v>0</v>
      </c>
      <c r="S1623" s="417">
        <f t="shared" ref="S1623" si="2207">J1623-J1622</f>
        <v>0</v>
      </c>
      <c r="T1623" s="417">
        <f t="shared" ref="T1623:U1623" si="2208">Q1623-Q1622</f>
        <v>0</v>
      </c>
      <c r="U1623" s="417">
        <f t="shared" si="2208"/>
        <v>0</v>
      </c>
      <c r="V1623" s="422"/>
      <c r="W1623" s="619" t="str">
        <f t="shared" si="2102"/>
        <v/>
      </c>
    </row>
    <row r="1624" spans="1:23" s="371" customFormat="1" ht="24" hidden="1" customHeight="1">
      <c r="A1624" s="366" t="s">
        <v>2055</v>
      </c>
      <c r="B1624" s="418" t="s">
        <v>0</v>
      </c>
      <c r="C1624" s="418" t="s">
        <v>2890</v>
      </c>
      <c r="D1624" s="418" t="s">
        <v>2891</v>
      </c>
      <c r="E1624" s="419" t="s">
        <v>2382</v>
      </c>
      <c r="F1624" s="411">
        <f>G1624</f>
        <v>2145</v>
      </c>
      <c r="G1624" s="411">
        <f>[5]내역서!F1624</f>
        <v>2145</v>
      </c>
      <c r="H1624" s="716">
        <v>2145</v>
      </c>
      <c r="I1624" s="410">
        <f>G1624-H1624</f>
        <v>0</v>
      </c>
      <c r="J1624" s="411">
        <f>내역서!F1628</f>
        <v>0</v>
      </c>
      <c r="K1624" s="411">
        <v>1375.6</v>
      </c>
      <c r="L1624" s="412">
        <f>INT($J1624*K1624)</f>
        <v>0</v>
      </c>
      <c r="M1624" s="411">
        <v>0</v>
      </c>
      <c r="N1624" s="412">
        <f>INT($J1624*M1624)</f>
        <v>0</v>
      </c>
      <c r="O1624" s="411">
        <v>0</v>
      </c>
      <c r="P1624" s="412">
        <f>INT($J1624*O1624)</f>
        <v>0</v>
      </c>
      <c r="Q1624" s="412">
        <f>+K1624+M1624+O1624</f>
        <v>1375.6</v>
      </c>
      <c r="R1624" s="412">
        <f>L1624+N1624+P1624</f>
        <v>0</v>
      </c>
      <c r="S1624" s="412"/>
      <c r="T1624" s="412"/>
      <c r="U1624" s="412"/>
      <c r="V1624" s="419" t="s">
        <v>0</v>
      </c>
      <c r="W1624" s="617" t="str">
        <f>+IF(J1624&lt;0,"ng","")</f>
        <v/>
      </c>
    </row>
    <row r="1625" spans="1:23" s="75" customFormat="1" ht="24" hidden="1" customHeight="1">
      <c r="A1625" s="372" t="s">
        <v>5937</v>
      </c>
      <c r="B1625" s="421" t="s">
        <v>0</v>
      </c>
      <c r="C1625" s="421" t="s">
        <v>1185</v>
      </c>
      <c r="D1625" s="421" t="s">
        <v>1186</v>
      </c>
      <c r="E1625" s="422" t="s">
        <v>859</v>
      </c>
      <c r="F1625" s="416">
        <f t="shared" si="2165"/>
        <v>2145</v>
      </c>
      <c r="G1625" s="416">
        <f>[5]내역서!F1625</f>
        <v>2145</v>
      </c>
      <c r="H1625" s="717">
        <v>2145</v>
      </c>
      <c r="I1625" s="415">
        <f t="shared" si="2166"/>
        <v>0</v>
      </c>
      <c r="J1625" s="416">
        <f>내역서!F1629</f>
        <v>0</v>
      </c>
      <c r="K1625" s="416">
        <v>1375.6</v>
      </c>
      <c r="L1625" s="417">
        <f t="shared" si="2167"/>
        <v>0</v>
      </c>
      <c r="M1625" s="416">
        <v>0</v>
      </c>
      <c r="N1625" s="417">
        <f t="shared" si="2168"/>
        <v>0</v>
      </c>
      <c r="O1625" s="416">
        <v>0</v>
      </c>
      <c r="P1625" s="417">
        <f t="shared" si="2169"/>
        <v>0</v>
      </c>
      <c r="Q1625" s="417">
        <f t="shared" si="2170"/>
        <v>1375.6</v>
      </c>
      <c r="R1625" s="417">
        <f t="shared" si="2138"/>
        <v>0</v>
      </c>
      <c r="S1625" s="417">
        <f t="shared" ref="S1625" si="2209">J1625-J1624</f>
        <v>0</v>
      </c>
      <c r="T1625" s="417">
        <f t="shared" ref="T1625:U1625" si="2210">Q1625-Q1624</f>
        <v>0</v>
      </c>
      <c r="U1625" s="417">
        <f t="shared" si="2210"/>
        <v>0</v>
      </c>
      <c r="V1625" s="422"/>
      <c r="W1625" s="619" t="str">
        <f t="shared" si="2102"/>
        <v/>
      </c>
    </row>
    <row r="1626" spans="1:23" s="485" customFormat="1" ht="24" hidden="1" customHeight="1">
      <c r="A1626" s="366" t="s">
        <v>2055</v>
      </c>
      <c r="B1626" s="418" t="s">
        <v>0</v>
      </c>
      <c r="C1626" s="418" t="s">
        <v>2892</v>
      </c>
      <c r="D1626" s="418" t="s">
        <v>2893</v>
      </c>
      <c r="E1626" s="419" t="s">
        <v>2194</v>
      </c>
      <c r="F1626" s="411">
        <f>G1626</f>
        <v>84</v>
      </c>
      <c r="G1626" s="411">
        <f>[5]내역서!F1626</f>
        <v>84</v>
      </c>
      <c r="H1626" s="716">
        <v>84</v>
      </c>
      <c r="I1626" s="410">
        <f>G1626-H1626</f>
        <v>0</v>
      </c>
      <c r="J1626" s="411">
        <f>내역서!F1630</f>
        <v>0</v>
      </c>
      <c r="K1626" s="411">
        <v>852.8</v>
      </c>
      <c r="L1626" s="412">
        <f>INT($J1626*K1626)</f>
        <v>0</v>
      </c>
      <c r="M1626" s="411">
        <v>0</v>
      </c>
      <c r="N1626" s="412">
        <f>INT($J1626*M1626)</f>
        <v>0</v>
      </c>
      <c r="O1626" s="411">
        <v>0</v>
      </c>
      <c r="P1626" s="412">
        <f>INT($J1626*O1626)</f>
        <v>0</v>
      </c>
      <c r="Q1626" s="412">
        <f>+K1626+M1626+O1626</f>
        <v>852.8</v>
      </c>
      <c r="R1626" s="412">
        <f>L1626+N1626+P1626</f>
        <v>0</v>
      </c>
      <c r="S1626" s="412"/>
      <c r="T1626" s="412"/>
      <c r="U1626" s="412"/>
      <c r="V1626" s="419" t="s">
        <v>0</v>
      </c>
      <c r="W1626" s="617" t="str">
        <f>+IF(J1626&lt;0,"ng","")</f>
        <v/>
      </c>
    </row>
    <row r="1627" spans="1:23" s="77" customFormat="1" ht="24" hidden="1" customHeight="1">
      <c r="A1627" s="372" t="s">
        <v>2072</v>
      </c>
      <c r="B1627" s="421" t="s">
        <v>0</v>
      </c>
      <c r="C1627" s="421" t="s">
        <v>1187</v>
      </c>
      <c r="D1627" s="421" t="s">
        <v>1188</v>
      </c>
      <c r="E1627" s="422" t="s">
        <v>738</v>
      </c>
      <c r="F1627" s="416">
        <f t="shared" si="2165"/>
        <v>84</v>
      </c>
      <c r="G1627" s="416">
        <f>[5]내역서!F1627</f>
        <v>84</v>
      </c>
      <c r="H1627" s="717">
        <v>84</v>
      </c>
      <c r="I1627" s="415">
        <f t="shared" si="2166"/>
        <v>0</v>
      </c>
      <c r="J1627" s="416">
        <f>내역서!F1631</f>
        <v>0</v>
      </c>
      <c r="K1627" s="416">
        <v>852.8</v>
      </c>
      <c r="L1627" s="417">
        <f t="shared" si="2167"/>
        <v>0</v>
      </c>
      <c r="M1627" s="416">
        <v>0</v>
      </c>
      <c r="N1627" s="417">
        <f t="shared" si="2168"/>
        <v>0</v>
      </c>
      <c r="O1627" s="416">
        <v>0</v>
      </c>
      <c r="P1627" s="417">
        <f t="shared" si="2169"/>
        <v>0</v>
      </c>
      <c r="Q1627" s="417">
        <f t="shared" si="2170"/>
        <v>852.8</v>
      </c>
      <c r="R1627" s="417">
        <f t="shared" si="2138"/>
        <v>0</v>
      </c>
      <c r="S1627" s="417">
        <f t="shared" ref="S1627" si="2211">J1627-J1626</f>
        <v>0</v>
      </c>
      <c r="T1627" s="417">
        <f t="shared" ref="T1627:U1627" si="2212">Q1627-Q1626</f>
        <v>0</v>
      </c>
      <c r="U1627" s="417">
        <f t="shared" si="2212"/>
        <v>0</v>
      </c>
      <c r="V1627" s="422"/>
      <c r="W1627" s="619" t="str">
        <f t="shared" si="2102"/>
        <v/>
      </c>
    </row>
    <row r="1628" spans="1:23" s="371" customFormat="1" ht="24" hidden="1" customHeight="1">
      <c r="A1628" s="366" t="s">
        <v>2055</v>
      </c>
      <c r="B1628" s="418" t="s">
        <v>0</v>
      </c>
      <c r="C1628" s="418" t="s">
        <v>2894</v>
      </c>
      <c r="D1628" s="418" t="s">
        <v>2895</v>
      </c>
      <c r="E1628" s="419" t="s">
        <v>1860</v>
      </c>
      <c r="F1628" s="411">
        <f>G1628</f>
        <v>80</v>
      </c>
      <c r="G1628" s="411">
        <f>[5]내역서!F1628</f>
        <v>80</v>
      </c>
      <c r="H1628" s="716">
        <v>80</v>
      </c>
      <c r="I1628" s="410">
        <f>G1628-H1628</f>
        <v>0</v>
      </c>
      <c r="J1628" s="411">
        <f>내역서!F1632</f>
        <v>0</v>
      </c>
      <c r="K1628" s="411">
        <v>269.2</v>
      </c>
      <c r="L1628" s="412">
        <f>INT($J1628*K1628)</f>
        <v>0</v>
      </c>
      <c r="M1628" s="411">
        <v>13156.5</v>
      </c>
      <c r="N1628" s="412">
        <f>INT($J1628*M1628)</f>
        <v>0</v>
      </c>
      <c r="O1628" s="411">
        <v>0</v>
      </c>
      <c r="P1628" s="412">
        <f>INT($J1628*O1628)</f>
        <v>0</v>
      </c>
      <c r="Q1628" s="412">
        <f>+K1628+M1628+O1628</f>
        <v>13425.7</v>
      </c>
      <c r="R1628" s="412">
        <f>L1628+N1628+P1628</f>
        <v>0</v>
      </c>
      <c r="S1628" s="412"/>
      <c r="T1628" s="412"/>
      <c r="U1628" s="412"/>
      <c r="V1628" s="419" t="s">
        <v>0</v>
      </c>
      <c r="W1628" s="617" t="str">
        <f>+IF(J1628&lt;0,"ng","")</f>
        <v/>
      </c>
    </row>
    <row r="1629" spans="1:23" s="75" customFormat="1" ht="24" hidden="1" customHeight="1">
      <c r="A1629" s="372" t="s">
        <v>5938</v>
      </c>
      <c r="B1629" s="421" t="s">
        <v>0</v>
      </c>
      <c r="C1629" s="421" t="s">
        <v>1189</v>
      </c>
      <c r="D1629" s="421" t="s">
        <v>1190</v>
      </c>
      <c r="E1629" s="422" t="s">
        <v>729</v>
      </c>
      <c r="F1629" s="416">
        <f t="shared" si="2165"/>
        <v>80</v>
      </c>
      <c r="G1629" s="416">
        <f>[5]내역서!F1629</f>
        <v>80</v>
      </c>
      <c r="H1629" s="717">
        <v>80</v>
      </c>
      <c r="I1629" s="415">
        <f t="shared" si="2166"/>
        <v>0</v>
      </c>
      <c r="J1629" s="416">
        <f>내역서!F1633</f>
        <v>0</v>
      </c>
      <c r="K1629" s="416">
        <v>269.2</v>
      </c>
      <c r="L1629" s="417">
        <f t="shared" si="2167"/>
        <v>0</v>
      </c>
      <c r="M1629" s="416">
        <v>13156.5</v>
      </c>
      <c r="N1629" s="417">
        <f t="shared" si="2168"/>
        <v>0</v>
      </c>
      <c r="O1629" s="416">
        <v>0</v>
      </c>
      <c r="P1629" s="417">
        <f t="shared" si="2169"/>
        <v>0</v>
      </c>
      <c r="Q1629" s="417">
        <f t="shared" si="2170"/>
        <v>13425.7</v>
      </c>
      <c r="R1629" s="417">
        <f t="shared" si="2138"/>
        <v>0</v>
      </c>
      <c r="S1629" s="417">
        <f t="shared" ref="S1629" si="2213">J1629-J1628</f>
        <v>0</v>
      </c>
      <c r="T1629" s="417">
        <f t="shared" ref="T1629:U1629" si="2214">Q1629-Q1628</f>
        <v>0</v>
      </c>
      <c r="U1629" s="417">
        <f t="shared" si="2214"/>
        <v>0</v>
      </c>
      <c r="V1629" s="422"/>
      <c r="W1629" s="619" t="str">
        <f t="shared" si="2102"/>
        <v/>
      </c>
    </row>
    <row r="1630" spans="1:23" s="371" customFormat="1" ht="24" hidden="1" customHeight="1">
      <c r="A1630" s="366" t="s">
        <v>2055</v>
      </c>
      <c r="B1630" s="418" t="s">
        <v>0</v>
      </c>
      <c r="C1630" s="418" t="s">
        <v>2898</v>
      </c>
      <c r="D1630" s="418" t="s">
        <v>2899</v>
      </c>
      <c r="E1630" s="419" t="s">
        <v>97</v>
      </c>
      <c r="F1630" s="411">
        <f>G1630</f>
        <v>76</v>
      </c>
      <c r="G1630" s="411">
        <f>[5]내역서!F1630</f>
        <v>76</v>
      </c>
      <c r="H1630" s="716">
        <v>76</v>
      </c>
      <c r="I1630" s="410">
        <f>G1630-H1630</f>
        <v>0</v>
      </c>
      <c r="J1630" s="411">
        <f>내역서!F1634</f>
        <v>0</v>
      </c>
      <c r="K1630" s="411">
        <v>4608.3</v>
      </c>
      <c r="L1630" s="412">
        <f>INT($J1630*K1630)</f>
        <v>0</v>
      </c>
      <c r="M1630" s="411">
        <v>0</v>
      </c>
      <c r="N1630" s="412">
        <f>INT($J1630*M1630)</f>
        <v>0</v>
      </c>
      <c r="O1630" s="411">
        <v>0</v>
      </c>
      <c r="P1630" s="412">
        <f>INT($J1630*O1630)</f>
        <v>0</v>
      </c>
      <c r="Q1630" s="412">
        <f>+K1630+M1630+O1630</f>
        <v>4608.3</v>
      </c>
      <c r="R1630" s="412">
        <f>L1630+N1630+P1630</f>
        <v>0</v>
      </c>
      <c r="S1630" s="412"/>
      <c r="T1630" s="412"/>
      <c r="U1630" s="412"/>
      <c r="V1630" s="419" t="s">
        <v>0</v>
      </c>
      <c r="W1630" s="617" t="str">
        <f>+IF(J1630&lt;0,"ng","")</f>
        <v/>
      </c>
    </row>
    <row r="1631" spans="1:23" s="75" customFormat="1" ht="24" hidden="1" customHeight="1">
      <c r="A1631" s="372" t="s">
        <v>2072</v>
      </c>
      <c r="B1631" s="421" t="s">
        <v>0</v>
      </c>
      <c r="C1631" s="421" t="s">
        <v>1191</v>
      </c>
      <c r="D1631" s="421" t="s">
        <v>1192</v>
      </c>
      <c r="E1631" s="422" t="s">
        <v>97</v>
      </c>
      <c r="F1631" s="416">
        <f t="shared" si="2165"/>
        <v>76</v>
      </c>
      <c r="G1631" s="416">
        <f>[5]내역서!F1631</f>
        <v>76</v>
      </c>
      <c r="H1631" s="717">
        <v>76</v>
      </c>
      <c r="I1631" s="415">
        <f t="shared" si="2166"/>
        <v>0</v>
      </c>
      <c r="J1631" s="416">
        <f>내역서!F1635</f>
        <v>0</v>
      </c>
      <c r="K1631" s="416">
        <v>4608.3</v>
      </c>
      <c r="L1631" s="417">
        <f t="shared" si="2167"/>
        <v>0</v>
      </c>
      <c r="M1631" s="416">
        <v>0</v>
      </c>
      <c r="N1631" s="417">
        <f t="shared" si="2168"/>
        <v>0</v>
      </c>
      <c r="O1631" s="416">
        <v>0</v>
      </c>
      <c r="P1631" s="417">
        <f t="shared" si="2169"/>
        <v>0</v>
      </c>
      <c r="Q1631" s="417">
        <f t="shared" si="2170"/>
        <v>4608.3</v>
      </c>
      <c r="R1631" s="417">
        <f t="shared" si="2138"/>
        <v>0</v>
      </c>
      <c r="S1631" s="417">
        <f t="shared" ref="S1631" si="2215">J1631-J1630</f>
        <v>0</v>
      </c>
      <c r="T1631" s="417">
        <f t="shared" ref="T1631:U1631" si="2216">Q1631-Q1630</f>
        <v>0</v>
      </c>
      <c r="U1631" s="417">
        <f t="shared" si="2216"/>
        <v>0</v>
      </c>
      <c r="V1631" s="422"/>
      <c r="W1631" s="619" t="str">
        <f t="shared" si="2102"/>
        <v/>
      </c>
    </row>
    <row r="1632" spans="1:23" s="371" customFormat="1" ht="24" hidden="1" customHeight="1">
      <c r="A1632" s="366" t="s">
        <v>2055</v>
      </c>
      <c r="B1632" s="418" t="s">
        <v>0</v>
      </c>
      <c r="C1632" s="418" t="s">
        <v>2898</v>
      </c>
      <c r="D1632" s="418" t="s">
        <v>2901</v>
      </c>
      <c r="E1632" s="419" t="s">
        <v>97</v>
      </c>
      <c r="F1632" s="411">
        <f>G1632</f>
        <v>84.17</v>
      </c>
      <c r="G1632" s="411">
        <f>[5]내역서!F1632</f>
        <v>84.17</v>
      </c>
      <c r="H1632" s="716">
        <v>84.17</v>
      </c>
      <c r="I1632" s="410">
        <f>G1632-H1632</f>
        <v>0</v>
      </c>
      <c r="J1632" s="411">
        <f>내역서!F1636</f>
        <v>0</v>
      </c>
      <c r="K1632" s="411">
        <v>3445.5</v>
      </c>
      <c r="L1632" s="412">
        <f>INT($J1632*K1632)</f>
        <v>0</v>
      </c>
      <c r="M1632" s="411">
        <v>0</v>
      </c>
      <c r="N1632" s="412">
        <f>INT($J1632*M1632)</f>
        <v>0</v>
      </c>
      <c r="O1632" s="411">
        <v>0</v>
      </c>
      <c r="P1632" s="412">
        <f>INT($J1632*O1632)</f>
        <v>0</v>
      </c>
      <c r="Q1632" s="412">
        <f>+K1632+M1632+O1632</f>
        <v>3445.5</v>
      </c>
      <c r="R1632" s="412">
        <f>L1632+N1632+P1632</f>
        <v>0</v>
      </c>
      <c r="S1632" s="412"/>
      <c r="T1632" s="412"/>
      <c r="U1632" s="412"/>
      <c r="V1632" s="419" t="s">
        <v>0</v>
      </c>
      <c r="W1632" s="617" t="str">
        <f>+IF(J1632&lt;0,"ng","")</f>
        <v/>
      </c>
    </row>
    <row r="1633" spans="1:23" s="75" customFormat="1" ht="24" hidden="1" customHeight="1">
      <c r="A1633" s="372" t="s">
        <v>2072</v>
      </c>
      <c r="B1633" s="421" t="s">
        <v>0</v>
      </c>
      <c r="C1633" s="421" t="s">
        <v>1191</v>
      </c>
      <c r="D1633" s="421" t="s">
        <v>1193</v>
      </c>
      <c r="E1633" s="422" t="s">
        <v>97</v>
      </c>
      <c r="F1633" s="416">
        <f t="shared" si="2165"/>
        <v>84.17</v>
      </c>
      <c r="G1633" s="416">
        <f>[5]내역서!F1633</f>
        <v>84.17</v>
      </c>
      <c r="H1633" s="717">
        <v>84.17</v>
      </c>
      <c r="I1633" s="415">
        <f t="shared" si="2166"/>
        <v>0</v>
      </c>
      <c r="J1633" s="416">
        <f>내역서!F1637</f>
        <v>0</v>
      </c>
      <c r="K1633" s="416">
        <v>3445.5</v>
      </c>
      <c r="L1633" s="417">
        <f t="shared" si="2167"/>
        <v>0</v>
      </c>
      <c r="M1633" s="416">
        <v>0</v>
      </c>
      <c r="N1633" s="417">
        <f t="shared" si="2168"/>
        <v>0</v>
      </c>
      <c r="O1633" s="416">
        <v>0</v>
      </c>
      <c r="P1633" s="417">
        <f t="shared" si="2169"/>
        <v>0</v>
      </c>
      <c r="Q1633" s="417">
        <f t="shared" si="2170"/>
        <v>3445.5</v>
      </c>
      <c r="R1633" s="417">
        <f t="shared" si="2138"/>
        <v>0</v>
      </c>
      <c r="S1633" s="417">
        <f t="shared" ref="S1633" si="2217">J1633-J1632</f>
        <v>0</v>
      </c>
      <c r="T1633" s="417">
        <f t="shared" ref="T1633:U1633" si="2218">Q1633-Q1632</f>
        <v>0</v>
      </c>
      <c r="U1633" s="417">
        <f t="shared" si="2218"/>
        <v>0</v>
      </c>
      <c r="V1633" s="422"/>
      <c r="W1633" s="619" t="str">
        <f t="shared" si="2102"/>
        <v/>
      </c>
    </row>
    <row r="1634" spans="1:23" s="371" customFormat="1" ht="24" hidden="1" customHeight="1">
      <c r="A1634" s="366" t="s">
        <v>5924</v>
      </c>
      <c r="B1634" s="418" t="s">
        <v>0</v>
      </c>
      <c r="C1634" s="418" t="s">
        <v>2904</v>
      </c>
      <c r="D1634" s="418" t="s">
        <v>2905</v>
      </c>
      <c r="E1634" s="419" t="s">
        <v>2194</v>
      </c>
      <c r="F1634" s="411">
        <f>G1634</f>
        <v>80.16</v>
      </c>
      <c r="G1634" s="411">
        <f>[5]내역서!F1634</f>
        <v>80.16</v>
      </c>
      <c r="H1634" s="716">
        <v>80.16</v>
      </c>
      <c r="I1634" s="410">
        <f>G1634-H1634</f>
        <v>0</v>
      </c>
      <c r="J1634" s="411">
        <f>내역서!F1638</f>
        <v>0</v>
      </c>
      <c r="K1634" s="411">
        <v>1136.5999999999999</v>
      </c>
      <c r="L1634" s="412">
        <f>INT($J1634*K1634)</f>
        <v>0</v>
      </c>
      <c r="M1634" s="411">
        <v>11573.6</v>
      </c>
      <c r="N1634" s="412">
        <f>INT($J1634*M1634)</f>
        <v>0</v>
      </c>
      <c r="O1634" s="411">
        <v>0</v>
      </c>
      <c r="P1634" s="412">
        <f>INT($J1634*O1634)</f>
        <v>0</v>
      </c>
      <c r="Q1634" s="412">
        <f>+K1634+M1634+O1634</f>
        <v>12710.2</v>
      </c>
      <c r="R1634" s="412">
        <f>L1634+N1634+P1634</f>
        <v>0</v>
      </c>
      <c r="S1634" s="412"/>
      <c r="T1634" s="412"/>
      <c r="U1634" s="412"/>
      <c r="V1634" s="419" t="s">
        <v>0</v>
      </c>
      <c r="W1634" s="617" t="str">
        <f>+IF(J1634&lt;0,"ng","")</f>
        <v/>
      </c>
    </row>
    <row r="1635" spans="1:23" s="75" customFormat="1" ht="24" hidden="1" customHeight="1">
      <c r="A1635" s="372" t="s">
        <v>2072</v>
      </c>
      <c r="B1635" s="421" t="s">
        <v>0</v>
      </c>
      <c r="C1635" s="421" t="s">
        <v>1194</v>
      </c>
      <c r="D1635" s="421" t="s">
        <v>1195</v>
      </c>
      <c r="E1635" s="422" t="s">
        <v>738</v>
      </c>
      <c r="F1635" s="416">
        <f t="shared" si="2165"/>
        <v>80.16</v>
      </c>
      <c r="G1635" s="416">
        <f>[5]내역서!F1635</f>
        <v>80.16</v>
      </c>
      <c r="H1635" s="717">
        <v>80.16</v>
      </c>
      <c r="I1635" s="415">
        <f t="shared" si="2166"/>
        <v>0</v>
      </c>
      <c r="J1635" s="416">
        <f>내역서!F1639</f>
        <v>0</v>
      </c>
      <c r="K1635" s="416">
        <v>1136.5999999999999</v>
      </c>
      <c r="L1635" s="417">
        <f t="shared" si="2167"/>
        <v>0</v>
      </c>
      <c r="M1635" s="416">
        <v>11573.6</v>
      </c>
      <c r="N1635" s="417">
        <f t="shared" si="2168"/>
        <v>0</v>
      </c>
      <c r="O1635" s="416">
        <v>0</v>
      </c>
      <c r="P1635" s="417">
        <f t="shared" si="2169"/>
        <v>0</v>
      </c>
      <c r="Q1635" s="417">
        <f t="shared" si="2170"/>
        <v>12710.2</v>
      </c>
      <c r="R1635" s="417">
        <f t="shared" si="2138"/>
        <v>0</v>
      </c>
      <c r="S1635" s="417">
        <f t="shared" ref="S1635" si="2219">J1635-J1634</f>
        <v>0</v>
      </c>
      <c r="T1635" s="417">
        <f t="shared" ref="T1635:U1635" si="2220">Q1635-Q1634</f>
        <v>0</v>
      </c>
      <c r="U1635" s="417">
        <f t="shared" si="2220"/>
        <v>0</v>
      </c>
      <c r="V1635" s="422"/>
      <c r="W1635" s="619" t="str">
        <f t="shared" si="2102"/>
        <v/>
      </c>
    </row>
    <row r="1636" spans="1:23" s="371" customFormat="1" ht="24" hidden="1" customHeight="1">
      <c r="A1636" s="366" t="s">
        <v>4295</v>
      </c>
      <c r="B1636" s="418" t="s">
        <v>0</v>
      </c>
      <c r="C1636" s="418" t="s">
        <v>2907</v>
      </c>
      <c r="D1636" s="418" t="s">
        <v>2908</v>
      </c>
      <c r="E1636" s="419" t="s">
        <v>2194</v>
      </c>
      <c r="F1636" s="411">
        <f>G1636</f>
        <v>72</v>
      </c>
      <c r="G1636" s="411">
        <f>[5]내역서!F1636</f>
        <v>72</v>
      </c>
      <c r="H1636" s="716">
        <v>72</v>
      </c>
      <c r="I1636" s="410">
        <f>G1636-H1636</f>
        <v>0</v>
      </c>
      <c r="J1636" s="411">
        <f>내역서!F1640</f>
        <v>0</v>
      </c>
      <c r="K1636" s="411">
        <v>1789.1</v>
      </c>
      <c r="L1636" s="412">
        <f>INT($J1636*K1636)</f>
        <v>0</v>
      </c>
      <c r="M1636" s="411">
        <v>18217.599999999999</v>
      </c>
      <c r="N1636" s="412">
        <f>INT($J1636*M1636)</f>
        <v>0</v>
      </c>
      <c r="O1636" s="411">
        <v>0</v>
      </c>
      <c r="P1636" s="412">
        <f>INT($J1636*O1636)</f>
        <v>0</v>
      </c>
      <c r="Q1636" s="412">
        <f>+K1636+M1636+O1636</f>
        <v>20006.699999999997</v>
      </c>
      <c r="R1636" s="412">
        <f>L1636+N1636+P1636</f>
        <v>0</v>
      </c>
      <c r="S1636" s="412"/>
      <c r="T1636" s="412"/>
      <c r="U1636" s="412"/>
      <c r="V1636" s="419" t="s">
        <v>0</v>
      </c>
      <c r="W1636" s="617" t="str">
        <f>+IF(J1636&lt;0,"ng","")</f>
        <v/>
      </c>
    </row>
    <row r="1637" spans="1:23" s="75" customFormat="1" ht="24" hidden="1" customHeight="1">
      <c r="A1637" s="372" t="s">
        <v>2072</v>
      </c>
      <c r="B1637" s="421" t="s">
        <v>0</v>
      </c>
      <c r="C1637" s="421" t="s">
        <v>1196</v>
      </c>
      <c r="D1637" s="421" t="s">
        <v>1197</v>
      </c>
      <c r="E1637" s="422" t="s">
        <v>738</v>
      </c>
      <c r="F1637" s="416">
        <f t="shared" si="2165"/>
        <v>72</v>
      </c>
      <c r="G1637" s="416">
        <f>[5]내역서!F1637</f>
        <v>72</v>
      </c>
      <c r="H1637" s="717">
        <v>72</v>
      </c>
      <c r="I1637" s="415">
        <f t="shared" si="2166"/>
        <v>0</v>
      </c>
      <c r="J1637" s="416">
        <f>내역서!F1641</f>
        <v>0</v>
      </c>
      <c r="K1637" s="416">
        <v>1789.1</v>
      </c>
      <c r="L1637" s="417">
        <f t="shared" si="2167"/>
        <v>0</v>
      </c>
      <c r="M1637" s="416">
        <v>18217.599999999999</v>
      </c>
      <c r="N1637" s="417">
        <f t="shared" si="2168"/>
        <v>0</v>
      </c>
      <c r="O1637" s="416">
        <v>0</v>
      </c>
      <c r="P1637" s="417">
        <f t="shared" si="2169"/>
        <v>0</v>
      </c>
      <c r="Q1637" s="417">
        <f t="shared" si="2170"/>
        <v>20006.699999999997</v>
      </c>
      <c r="R1637" s="417">
        <f t="shared" si="2138"/>
        <v>0</v>
      </c>
      <c r="S1637" s="417">
        <f t="shared" ref="S1637" si="2221">J1637-J1636</f>
        <v>0</v>
      </c>
      <c r="T1637" s="417">
        <f t="shared" ref="T1637:U1637" si="2222">Q1637-Q1636</f>
        <v>0</v>
      </c>
      <c r="U1637" s="417">
        <f t="shared" si="2222"/>
        <v>0</v>
      </c>
      <c r="V1637" s="422"/>
      <c r="W1637" s="619" t="str">
        <f t="shared" si="2102"/>
        <v/>
      </c>
    </row>
    <row r="1638" spans="1:23" s="485" customFormat="1" ht="24" hidden="1" customHeight="1">
      <c r="A1638" s="366" t="s">
        <v>2055</v>
      </c>
      <c r="B1638" s="436" t="s">
        <v>2316</v>
      </c>
      <c r="C1638" s="436" t="s">
        <v>2910</v>
      </c>
      <c r="D1638" s="436" t="s">
        <v>0</v>
      </c>
      <c r="E1638" s="437" t="s">
        <v>0</v>
      </c>
      <c r="F1638" s="438">
        <v>0</v>
      </c>
      <c r="G1638" s="438">
        <f>[5]내역서!F1638</f>
        <v>0</v>
      </c>
      <c r="H1638" s="438">
        <v>0</v>
      </c>
      <c r="I1638" s="438"/>
      <c r="J1638" s="438">
        <f>내역서!F1642</f>
        <v>0</v>
      </c>
      <c r="K1638" s="439">
        <v>0</v>
      </c>
      <c r="L1638" s="438">
        <f>SUMIF($A$1640:$A$1653,$A1640,L$1640:L$1653)</f>
        <v>0</v>
      </c>
      <c r="M1638" s="439">
        <v>0</v>
      </c>
      <c r="N1638" s="438">
        <f>SUMIF($A$1640:$A$1653,$A1640,N$1640:N$1653)</f>
        <v>0</v>
      </c>
      <c r="O1638" s="439">
        <v>0</v>
      </c>
      <c r="P1638" s="438">
        <f>SUMIF($A$1640:$A$1653,$A1640,P$1640:P$1653)</f>
        <v>0</v>
      </c>
      <c r="Q1638" s="440">
        <v>0</v>
      </c>
      <c r="R1638" s="438">
        <f>L1638+N1638+P1638</f>
        <v>0</v>
      </c>
      <c r="S1638" s="438"/>
      <c r="T1638" s="438"/>
      <c r="U1638" s="438"/>
      <c r="V1638" s="437" t="s">
        <v>0</v>
      </c>
      <c r="W1638" s="617" t="str">
        <f>+IF(J1638&lt;0,"ng","")</f>
        <v/>
      </c>
    </row>
    <row r="1639" spans="1:23" s="77" customFormat="1" ht="24" hidden="1" customHeight="1">
      <c r="A1639" s="372" t="s">
        <v>5936</v>
      </c>
      <c r="B1639" s="442" t="s">
        <v>5939</v>
      </c>
      <c r="C1639" s="442" t="s">
        <v>1198</v>
      </c>
      <c r="D1639" s="442" t="s">
        <v>0</v>
      </c>
      <c r="E1639" s="443" t="s">
        <v>0</v>
      </c>
      <c r="F1639" s="444">
        <v>0</v>
      </c>
      <c r="G1639" s="444">
        <f>[5]내역서!F1639</f>
        <v>0</v>
      </c>
      <c r="H1639" s="444">
        <v>0</v>
      </c>
      <c r="I1639" s="444"/>
      <c r="J1639" s="444">
        <f>내역서!F1643</f>
        <v>0</v>
      </c>
      <c r="K1639" s="445">
        <v>0</v>
      </c>
      <c r="L1639" s="444">
        <f>SUMIF($A$1640:$A$1653,$A1641,L$1640:L$1653)</f>
        <v>0</v>
      </c>
      <c r="M1639" s="445">
        <v>0</v>
      </c>
      <c r="N1639" s="444">
        <f>SUMIF($A$1640:$A$1653,$A1641,N$1640:N$1653)</f>
        <v>0</v>
      </c>
      <c r="O1639" s="445">
        <v>0</v>
      </c>
      <c r="P1639" s="444">
        <f>SUMIF($A$1640:$A$1653,$A1641,P$1640:P$1653)</f>
        <v>0</v>
      </c>
      <c r="Q1639" s="446">
        <v>0</v>
      </c>
      <c r="R1639" s="444">
        <f t="shared" ref="R1639" si="2223">L1639+N1639+P1639</f>
        <v>0</v>
      </c>
      <c r="S1639" s="444">
        <f t="shared" ref="S1639" si="2224">J1639-J1638</f>
        <v>0</v>
      </c>
      <c r="T1639" s="444">
        <f t="shared" ref="T1639:U1639" si="2225">Q1639-Q1638</f>
        <v>0</v>
      </c>
      <c r="U1639" s="444">
        <f t="shared" si="2225"/>
        <v>0</v>
      </c>
      <c r="V1639" s="443"/>
      <c r="W1639" s="619" t="str">
        <f t="shared" si="2102"/>
        <v/>
      </c>
    </row>
    <row r="1640" spans="1:23" s="485" customFormat="1" ht="24" hidden="1" customHeight="1">
      <c r="A1640" s="366" t="s">
        <v>5940</v>
      </c>
      <c r="B1640" s="418" t="s">
        <v>0</v>
      </c>
      <c r="C1640" s="418" t="s">
        <v>2912</v>
      </c>
      <c r="D1640" s="418" t="s">
        <v>2913</v>
      </c>
      <c r="E1640" s="419" t="s">
        <v>2624</v>
      </c>
      <c r="F1640" s="411">
        <f>G1640</f>
        <v>9701</v>
      </c>
      <c r="G1640" s="411">
        <f>[5]내역서!F1640</f>
        <v>9701</v>
      </c>
      <c r="H1640" s="716">
        <v>9701</v>
      </c>
      <c r="I1640" s="410">
        <f>G1640-H1640</f>
        <v>0</v>
      </c>
      <c r="J1640" s="411">
        <f>내역서!F1644</f>
        <v>0</v>
      </c>
      <c r="K1640" s="411">
        <v>327.39999999999998</v>
      </c>
      <c r="L1640" s="412">
        <f>INT($J1640*K1640)</f>
        <v>0</v>
      </c>
      <c r="M1640" s="411">
        <v>0</v>
      </c>
      <c r="N1640" s="412">
        <f>INT($J1640*M1640)</f>
        <v>0</v>
      </c>
      <c r="O1640" s="411">
        <v>0</v>
      </c>
      <c r="P1640" s="412">
        <f>INT($J1640*O1640)</f>
        <v>0</v>
      </c>
      <c r="Q1640" s="412">
        <f>+K1640+M1640+O1640</f>
        <v>327.39999999999998</v>
      </c>
      <c r="R1640" s="412">
        <f>L1640+N1640+P1640</f>
        <v>0</v>
      </c>
      <c r="S1640" s="412"/>
      <c r="T1640" s="412"/>
      <c r="U1640" s="412"/>
      <c r="V1640" s="419" t="s">
        <v>0</v>
      </c>
      <c r="W1640" s="617" t="str">
        <f>+IF(J1640&lt;0,"ng","")</f>
        <v/>
      </c>
    </row>
    <row r="1641" spans="1:23" s="77" customFormat="1" ht="24" hidden="1" customHeight="1">
      <c r="A1641" s="372" t="s">
        <v>5936</v>
      </c>
      <c r="B1641" s="421" t="s">
        <v>0</v>
      </c>
      <c r="C1641" s="421" t="s">
        <v>1199</v>
      </c>
      <c r="D1641" s="421" t="s">
        <v>1200</v>
      </c>
      <c r="E1641" s="422" t="s">
        <v>1030</v>
      </c>
      <c r="F1641" s="416">
        <f t="shared" ref="F1641:F1653" si="2226">G1641</f>
        <v>9701</v>
      </c>
      <c r="G1641" s="416">
        <f>[5]내역서!F1641</f>
        <v>9701</v>
      </c>
      <c r="H1641" s="717">
        <v>9701</v>
      </c>
      <c r="I1641" s="415">
        <f t="shared" ref="I1641:I1653" si="2227">G1641-H1641</f>
        <v>0</v>
      </c>
      <c r="J1641" s="416">
        <f>내역서!F1645</f>
        <v>0</v>
      </c>
      <c r="K1641" s="416">
        <v>327.39999999999998</v>
      </c>
      <c r="L1641" s="417">
        <f t="shared" ref="L1641:L1653" si="2228">INT($J1641*K1641)</f>
        <v>0</v>
      </c>
      <c r="M1641" s="416">
        <v>0</v>
      </c>
      <c r="N1641" s="417">
        <f t="shared" ref="N1641:N1653" si="2229">INT($J1641*M1641)</f>
        <v>0</v>
      </c>
      <c r="O1641" s="416">
        <v>0</v>
      </c>
      <c r="P1641" s="417">
        <f t="shared" ref="P1641:P1653" si="2230">INT($J1641*O1641)</f>
        <v>0</v>
      </c>
      <c r="Q1641" s="417">
        <f t="shared" ref="Q1641:Q1653" si="2231">+K1641+M1641+O1641</f>
        <v>327.39999999999998</v>
      </c>
      <c r="R1641" s="417">
        <f t="shared" si="2138"/>
        <v>0</v>
      </c>
      <c r="S1641" s="417">
        <f t="shared" ref="S1641" si="2232">J1641-J1640</f>
        <v>0</v>
      </c>
      <c r="T1641" s="417">
        <f t="shared" ref="T1641:U1641" si="2233">Q1641-Q1640</f>
        <v>0</v>
      </c>
      <c r="U1641" s="417">
        <f t="shared" si="2233"/>
        <v>0</v>
      </c>
      <c r="V1641" s="422"/>
      <c r="W1641" s="619" t="str">
        <f t="shared" si="2102"/>
        <v/>
      </c>
    </row>
    <row r="1642" spans="1:23" s="371" customFormat="1" ht="24" hidden="1" customHeight="1">
      <c r="A1642" s="366" t="s">
        <v>2055</v>
      </c>
      <c r="B1642" s="418" t="s">
        <v>0</v>
      </c>
      <c r="C1642" s="418" t="s">
        <v>2914</v>
      </c>
      <c r="D1642" s="418" t="s">
        <v>2915</v>
      </c>
      <c r="E1642" s="419" t="s">
        <v>2624</v>
      </c>
      <c r="F1642" s="411">
        <f>G1642</f>
        <v>5939</v>
      </c>
      <c r="G1642" s="411">
        <f>[5]내역서!F1642</f>
        <v>5939</v>
      </c>
      <c r="H1642" s="716">
        <v>5939</v>
      </c>
      <c r="I1642" s="410">
        <f>G1642-H1642</f>
        <v>0</v>
      </c>
      <c r="J1642" s="411">
        <f>내역서!F1646</f>
        <v>0</v>
      </c>
      <c r="K1642" s="411">
        <v>51.7</v>
      </c>
      <c r="L1642" s="412">
        <f>INT($J1642*K1642)</f>
        <v>0</v>
      </c>
      <c r="M1642" s="411">
        <v>0</v>
      </c>
      <c r="N1642" s="412">
        <f>INT($J1642*M1642)</f>
        <v>0</v>
      </c>
      <c r="O1642" s="411">
        <v>0</v>
      </c>
      <c r="P1642" s="412">
        <f>INT($J1642*O1642)</f>
        <v>0</v>
      </c>
      <c r="Q1642" s="412">
        <f>+K1642+M1642+O1642</f>
        <v>51.7</v>
      </c>
      <c r="R1642" s="412">
        <f>L1642+N1642+P1642</f>
        <v>0</v>
      </c>
      <c r="S1642" s="412"/>
      <c r="T1642" s="412"/>
      <c r="U1642" s="412"/>
      <c r="V1642" s="419" t="s">
        <v>0</v>
      </c>
      <c r="W1642" s="617" t="str">
        <f>+IF(J1642&lt;0,"ng","")</f>
        <v/>
      </c>
    </row>
    <row r="1643" spans="1:23" s="75" customFormat="1" ht="24" hidden="1" customHeight="1">
      <c r="A1643" s="372" t="s">
        <v>2072</v>
      </c>
      <c r="B1643" s="421" t="s">
        <v>0</v>
      </c>
      <c r="C1643" s="421" t="s">
        <v>1201</v>
      </c>
      <c r="D1643" s="421" t="s">
        <v>1202</v>
      </c>
      <c r="E1643" s="422" t="s">
        <v>1030</v>
      </c>
      <c r="F1643" s="416">
        <f t="shared" si="2226"/>
        <v>5939</v>
      </c>
      <c r="G1643" s="416">
        <f>[5]내역서!F1643</f>
        <v>5939</v>
      </c>
      <c r="H1643" s="717">
        <v>5939</v>
      </c>
      <c r="I1643" s="415">
        <f t="shared" si="2227"/>
        <v>0</v>
      </c>
      <c r="J1643" s="416">
        <f>내역서!F1647</f>
        <v>0</v>
      </c>
      <c r="K1643" s="416">
        <v>51.7</v>
      </c>
      <c r="L1643" s="417">
        <f t="shared" si="2228"/>
        <v>0</v>
      </c>
      <c r="M1643" s="416">
        <v>0</v>
      </c>
      <c r="N1643" s="417">
        <f t="shared" si="2229"/>
        <v>0</v>
      </c>
      <c r="O1643" s="416">
        <v>0</v>
      </c>
      <c r="P1643" s="417">
        <f t="shared" si="2230"/>
        <v>0</v>
      </c>
      <c r="Q1643" s="417">
        <f t="shared" si="2231"/>
        <v>51.7</v>
      </c>
      <c r="R1643" s="417">
        <f t="shared" si="2138"/>
        <v>0</v>
      </c>
      <c r="S1643" s="417">
        <f t="shared" ref="S1643" si="2234">J1643-J1642</f>
        <v>0</v>
      </c>
      <c r="T1643" s="417">
        <f t="shared" ref="T1643:U1643" si="2235">Q1643-Q1642</f>
        <v>0</v>
      </c>
      <c r="U1643" s="417">
        <f t="shared" si="2235"/>
        <v>0</v>
      </c>
      <c r="V1643" s="422"/>
      <c r="W1643" s="619" t="str">
        <f t="shared" si="2102"/>
        <v/>
      </c>
    </row>
    <row r="1644" spans="1:23" s="485" customFormat="1" ht="24" hidden="1" customHeight="1">
      <c r="A1644" s="366" t="s">
        <v>5941</v>
      </c>
      <c r="B1644" s="418" t="s">
        <v>0</v>
      </c>
      <c r="C1644" s="418" t="s">
        <v>2916</v>
      </c>
      <c r="D1644" s="418" t="s">
        <v>2917</v>
      </c>
      <c r="E1644" s="419" t="s">
        <v>16</v>
      </c>
      <c r="F1644" s="411">
        <f>G1644</f>
        <v>75.400000000000006</v>
      </c>
      <c r="G1644" s="411">
        <f>[5]내역서!F1644</f>
        <v>75.400000000000006</v>
      </c>
      <c r="H1644" s="716">
        <v>75.400000000000006</v>
      </c>
      <c r="I1644" s="410">
        <f>G1644-H1644</f>
        <v>0</v>
      </c>
      <c r="J1644" s="411">
        <f>내역서!F1648</f>
        <v>0</v>
      </c>
      <c r="K1644" s="411">
        <v>469.6</v>
      </c>
      <c r="L1644" s="412">
        <f>INT($J1644*K1644)</f>
        <v>0</v>
      </c>
      <c r="M1644" s="411">
        <v>22984.9</v>
      </c>
      <c r="N1644" s="412">
        <f>INT($J1644*M1644)</f>
        <v>0</v>
      </c>
      <c r="O1644" s="411">
        <v>0</v>
      </c>
      <c r="P1644" s="412">
        <f>INT($J1644*O1644)</f>
        <v>0</v>
      </c>
      <c r="Q1644" s="412">
        <f>+K1644+M1644+O1644</f>
        <v>23454.5</v>
      </c>
      <c r="R1644" s="412">
        <f>L1644+N1644+P1644</f>
        <v>0</v>
      </c>
      <c r="S1644" s="412"/>
      <c r="T1644" s="412"/>
      <c r="U1644" s="412"/>
      <c r="V1644" s="419" t="s">
        <v>0</v>
      </c>
      <c r="W1644" s="617" t="str">
        <f>+IF(J1644&lt;0,"ng","")</f>
        <v/>
      </c>
    </row>
    <row r="1645" spans="1:23" s="77" customFormat="1" ht="24" hidden="1" customHeight="1">
      <c r="A1645" s="372" t="s">
        <v>5936</v>
      </c>
      <c r="B1645" s="421" t="s">
        <v>0</v>
      </c>
      <c r="C1645" s="421" t="s">
        <v>1203</v>
      </c>
      <c r="D1645" s="421" t="s">
        <v>1204</v>
      </c>
      <c r="E1645" s="422" t="s">
        <v>16</v>
      </c>
      <c r="F1645" s="416">
        <f t="shared" si="2226"/>
        <v>75.400000000000006</v>
      </c>
      <c r="G1645" s="416">
        <f>[5]내역서!F1645</f>
        <v>75.400000000000006</v>
      </c>
      <c r="H1645" s="717">
        <v>75.400000000000006</v>
      </c>
      <c r="I1645" s="415">
        <f t="shared" si="2227"/>
        <v>0</v>
      </c>
      <c r="J1645" s="416">
        <f>내역서!F1649</f>
        <v>0</v>
      </c>
      <c r="K1645" s="416">
        <v>469.6</v>
      </c>
      <c r="L1645" s="417">
        <f t="shared" si="2228"/>
        <v>0</v>
      </c>
      <c r="M1645" s="416">
        <v>22984.9</v>
      </c>
      <c r="N1645" s="417">
        <f t="shared" si="2229"/>
        <v>0</v>
      </c>
      <c r="O1645" s="416">
        <v>0</v>
      </c>
      <c r="P1645" s="417">
        <f t="shared" si="2230"/>
        <v>0</v>
      </c>
      <c r="Q1645" s="417">
        <f t="shared" si="2231"/>
        <v>23454.5</v>
      </c>
      <c r="R1645" s="417">
        <f t="shared" si="2138"/>
        <v>0</v>
      </c>
      <c r="S1645" s="417">
        <f t="shared" ref="S1645" si="2236">J1645-J1644</f>
        <v>0</v>
      </c>
      <c r="T1645" s="417">
        <f t="shared" ref="T1645:U1645" si="2237">Q1645-Q1644</f>
        <v>0</v>
      </c>
      <c r="U1645" s="417">
        <f t="shared" si="2237"/>
        <v>0</v>
      </c>
      <c r="V1645" s="422"/>
      <c r="W1645" s="619" t="str">
        <f t="shared" si="2102"/>
        <v/>
      </c>
    </row>
    <row r="1646" spans="1:23" s="371" customFormat="1" ht="24" hidden="1" customHeight="1">
      <c r="A1646" s="366" t="s">
        <v>5924</v>
      </c>
      <c r="B1646" s="418" t="s">
        <v>0</v>
      </c>
      <c r="C1646" s="418" t="s">
        <v>2920</v>
      </c>
      <c r="D1646" s="418" t="s">
        <v>2917</v>
      </c>
      <c r="E1646" s="419" t="s">
        <v>16</v>
      </c>
      <c r="F1646" s="411">
        <f>G1646</f>
        <v>53</v>
      </c>
      <c r="G1646" s="411">
        <f>[5]내역서!F1646</f>
        <v>53</v>
      </c>
      <c r="H1646" s="716">
        <v>53</v>
      </c>
      <c r="I1646" s="410">
        <f>G1646-H1646</f>
        <v>0</v>
      </c>
      <c r="J1646" s="411">
        <f>내역서!F1650</f>
        <v>0</v>
      </c>
      <c r="K1646" s="411">
        <v>1584.3</v>
      </c>
      <c r="L1646" s="412">
        <f>INT($J1646*K1646)</f>
        <v>0</v>
      </c>
      <c r="M1646" s="411">
        <v>77599.600000000006</v>
      </c>
      <c r="N1646" s="412">
        <f>INT($J1646*M1646)</f>
        <v>0</v>
      </c>
      <c r="O1646" s="411">
        <v>0</v>
      </c>
      <c r="P1646" s="412">
        <f>INT($J1646*O1646)</f>
        <v>0</v>
      </c>
      <c r="Q1646" s="412">
        <f>+K1646+M1646+O1646</f>
        <v>79183.900000000009</v>
      </c>
      <c r="R1646" s="412">
        <f>L1646+N1646+P1646</f>
        <v>0</v>
      </c>
      <c r="S1646" s="412"/>
      <c r="T1646" s="412"/>
      <c r="U1646" s="412"/>
      <c r="V1646" s="419" t="s">
        <v>0</v>
      </c>
      <c r="W1646" s="617" t="str">
        <f>+IF(J1646&lt;0,"ng","")</f>
        <v/>
      </c>
    </row>
    <row r="1647" spans="1:23" s="75" customFormat="1" ht="24" hidden="1" customHeight="1">
      <c r="A1647" s="372" t="s">
        <v>5502</v>
      </c>
      <c r="B1647" s="421" t="s">
        <v>0</v>
      </c>
      <c r="C1647" s="421" t="s">
        <v>1205</v>
      </c>
      <c r="D1647" s="421" t="s">
        <v>1204</v>
      </c>
      <c r="E1647" s="422" t="s">
        <v>16</v>
      </c>
      <c r="F1647" s="416">
        <f t="shared" si="2226"/>
        <v>53</v>
      </c>
      <c r="G1647" s="416">
        <f>[5]내역서!F1647</f>
        <v>53</v>
      </c>
      <c r="H1647" s="717">
        <v>53</v>
      </c>
      <c r="I1647" s="415">
        <f t="shared" si="2227"/>
        <v>0</v>
      </c>
      <c r="J1647" s="416">
        <f>내역서!F1651</f>
        <v>0</v>
      </c>
      <c r="K1647" s="416">
        <v>1584.3</v>
      </c>
      <c r="L1647" s="417">
        <f t="shared" si="2228"/>
        <v>0</v>
      </c>
      <c r="M1647" s="416">
        <v>77599.600000000006</v>
      </c>
      <c r="N1647" s="417">
        <f t="shared" si="2229"/>
        <v>0</v>
      </c>
      <c r="O1647" s="416">
        <v>0</v>
      </c>
      <c r="P1647" s="417">
        <f t="shared" si="2230"/>
        <v>0</v>
      </c>
      <c r="Q1647" s="417">
        <f t="shared" si="2231"/>
        <v>79183.900000000009</v>
      </c>
      <c r="R1647" s="417">
        <f t="shared" si="2138"/>
        <v>0</v>
      </c>
      <c r="S1647" s="417">
        <f t="shared" ref="S1647" si="2238">J1647-J1646</f>
        <v>0</v>
      </c>
      <c r="T1647" s="417">
        <f t="shared" ref="T1647:U1647" si="2239">Q1647-Q1646</f>
        <v>0</v>
      </c>
      <c r="U1647" s="417">
        <f t="shared" si="2239"/>
        <v>0</v>
      </c>
      <c r="V1647" s="422"/>
      <c r="W1647" s="619" t="str">
        <f t="shared" si="2102"/>
        <v/>
      </c>
    </row>
    <row r="1648" spans="1:23" s="371" customFormat="1" ht="24" hidden="1" customHeight="1">
      <c r="A1648" s="366" t="s">
        <v>5432</v>
      </c>
      <c r="B1648" s="418" t="s">
        <v>0</v>
      </c>
      <c r="C1648" s="418" t="s">
        <v>2920</v>
      </c>
      <c r="D1648" s="418" t="s">
        <v>2922</v>
      </c>
      <c r="E1648" s="419" t="s">
        <v>16</v>
      </c>
      <c r="F1648" s="411">
        <f>G1648</f>
        <v>10.3</v>
      </c>
      <c r="G1648" s="411">
        <f>[5]내역서!F1648</f>
        <v>10.3</v>
      </c>
      <c r="H1648" s="716">
        <v>10.3</v>
      </c>
      <c r="I1648" s="410">
        <f>G1648-H1648</f>
        <v>0</v>
      </c>
      <c r="J1648" s="411">
        <f>내역서!F1652</f>
        <v>0</v>
      </c>
      <c r="K1648" s="411">
        <v>2071.8000000000002</v>
      </c>
      <c r="L1648" s="412">
        <f>INT($J1648*K1648)</f>
        <v>0</v>
      </c>
      <c r="M1648" s="411">
        <v>101476.7</v>
      </c>
      <c r="N1648" s="412">
        <f>INT($J1648*M1648)</f>
        <v>0</v>
      </c>
      <c r="O1648" s="411">
        <v>0</v>
      </c>
      <c r="P1648" s="412">
        <f>INT($J1648*O1648)</f>
        <v>0</v>
      </c>
      <c r="Q1648" s="412">
        <f>+K1648+M1648+O1648</f>
        <v>103548.5</v>
      </c>
      <c r="R1648" s="412">
        <f>L1648+N1648+P1648</f>
        <v>0</v>
      </c>
      <c r="S1648" s="412"/>
      <c r="T1648" s="412"/>
      <c r="U1648" s="412"/>
      <c r="V1648" s="419" t="s">
        <v>0</v>
      </c>
      <c r="W1648" s="617" t="str">
        <f>+IF(J1648&lt;0,"ng","")</f>
        <v/>
      </c>
    </row>
    <row r="1649" spans="1:23" s="75" customFormat="1" ht="24" hidden="1" customHeight="1">
      <c r="A1649" s="372" t="s">
        <v>5942</v>
      </c>
      <c r="B1649" s="421" t="s">
        <v>0</v>
      </c>
      <c r="C1649" s="421" t="s">
        <v>1205</v>
      </c>
      <c r="D1649" s="421" t="s">
        <v>1206</v>
      </c>
      <c r="E1649" s="422" t="s">
        <v>16</v>
      </c>
      <c r="F1649" s="416">
        <f t="shared" si="2226"/>
        <v>10.3</v>
      </c>
      <c r="G1649" s="416">
        <f>[5]내역서!F1649</f>
        <v>10.3</v>
      </c>
      <c r="H1649" s="717">
        <v>10.3</v>
      </c>
      <c r="I1649" s="415">
        <f t="shared" si="2227"/>
        <v>0</v>
      </c>
      <c r="J1649" s="416">
        <f>내역서!F1653</f>
        <v>0</v>
      </c>
      <c r="K1649" s="416">
        <v>2071.8000000000002</v>
      </c>
      <c r="L1649" s="417">
        <f t="shared" si="2228"/>
        <v>0</v>
      </c>
      <c r="M1649" s="416">
        <v>101476.7</v>
      </c>
      <c r="N1649" s="417">
        <f t="shared" si="2229"/>
        <v>0</v>
      </c>
      <c r="O1649" s="416">
        <v>0</v>
      </c>
      <c r="P1649" s="417">
        <f t="shared" si="2230"/>
        <v>0</v>
      </c>
      <c r="Q1649" s="417">
        <f t="shared" si="2231"/>
        <v>103548.5</v>
      </c>
      <c r="R1649" s="417">
        <f t="shared" ref="R1649:R1711" si="2240">L1649+N1649+P1649</f>
        <v>0</v>
      </c>
      <c r="S1649" s="417">
        <f t="shared" ref="S1649" si="2241">J1649-J1648</f>
        <v>0</v>
      </c>
      <c r="T1649" s="417">
        <f t="shared" ref="T1649:U1649" si="2242">Q1649-Q1648</f>
        <v>0</v>
      </c>
      <c r="U1649" s="417">
        <f t="shared" si="2242"/>
        <v>0</v>
      </c>
      <c r="V1649" s="422"/>
      <c r="W1649" s="619" t="str">
        <f t="shared" si="2102"/>
        <v/>
      </c>
    </row>
    <row r="1650" spans="1:23" s="371" customFormat="1" ht="24" hidden="1" customHeight="1">
      <c r="A1650" s="366" t="s">
        <v>2055</v>
      </c>
      <c r="B1650" s="418" t="s">
        <v>0</v>
      </c>
      <c r="C1650" s="418" t="s">
        <v>2924</v>
      </c>
      <c r="D1650" s="418" t="s">
        <v>2925</v>
      </c>
      <c r="E1650" s="419" t="s">
        <v>2926</v>
      </c>
      <c r="F1650" s="411">
        <f>G1650</f>
        <v>9.4179999999999993</v>
      </c>
      <c r="G1650" s="411">
        <f>[5]내역서!F1650</f>
        <v>9.4179999999999993</v>
      </c>
      <c r="H1650" s="716">
        <v>9.4179999999999993</v>
      </c>
      <c r="I1650" s="410">
        <f>G1650-H1650</f>
        <v>0</v>
      </c>
      <c r="J1650" s="411">
        <f>내역서!F1654</f>
        <v>0</v>
      </c>
      <c r="K1650" s="411">
        <v>0</v>
      </c>
      <c r="L1650" s="412">
        <f>INT($J1650*K1650)</f>
        <v>0</v>
      </c>
      <c r="M1650" s="411">
        <v>28453.4</v>
      </c>
      <c r="N1650" s="412">
        <f>INT($J1650*M1650)</f>
        <v>0</v>
      </c>
      <c r="O1650" s="411">
        <v>0</v>
      </c>
      <c r="P1650" s="412">
        <f>INT($J1650*O1650)</f>
        <v>0</v>
      </c>
      <c r="Q1650" s="412">
        <f>+K1650+M1650+O1650</f>
        <v>28453.4</v>
      </c>
      <c r="R1650" s="412">
        <f>L1650+N1650+P1650</f>
        <v>0</v>
      </c>
      <c r="S1650" s="412"/>
      <c r="T1650" s="412"/>
      <c r="U1650" s="412"/>
      <c r="V1650" s="419" t="s">
        <v>0</v>
      </c>
      <c r="W1650" s="617" t="str">
        <f>+IF(J1650&lt;0,"ng","")</f>
        <v/>
      </c>
    </row>
    <row r="1651" spans="1:23" s="75" customFormat="1" ht="24" hidden="1" customHeight="1">
      <c r="A1651" s="372" t="s">
        <v>5428</v>
      </c>
      <c r="B1651" s="421" t="s">
        <v>0</v>
      </c>
      <c r="C1651" s="421" t="s">
        <v>1207</v>
      </c>
      <c r="D1651" s="421" t="s">
        <v>1208</v>
      </c>
      <c r="E1651" s="422" t="s">
        <v>1209</v>
      </c>
      <c r="F1651" s="416">
        <f t="shared" si="2226"/>
        <v>9.4179999999999993</v>
      </c>
      <c r="G1651" s="416">
        <f>[5]내역서!F1651</f>
        <v>9.4179999999999993</v>
      </c>
      <c r="H1651" s="717">
        <v>9.4179999999999993</v>
      </c>
      <c r="I1651" s="415">
        <f t="shared" si="2227"/>
        <v>0</v>
      </c>
      <c r="J1651" s="416">
        <f>내역서!F1655</f>
        <v>0</v>
      </c>
      <c r="K1651" s="416">
        <v>0</v>
      </c>
      <c r="L1651" s="417">
        <f t="shared" si="2228"/>
        <v>0</v>
      </c>
      <c r="M1651" s="416">
        <v>28453.4</v>
      </c>
      <c r="N1651" s="417">
        <f t="shared" si="2229"/>
        <v>0</v>
      </c>
      <c r="O1651" s="416">
        <v>0</v>
      </c>
      <c r="P1651" s="417">
        <f t="shared" si="2230"/>
        <v>0</v>
      </c>
      <c r="Q1651" s="417">
        <f t="shared" si="2231"/>
        <v>28453.4</v>
      </c>
      <c r="R1651" s="417">
        <f t="shared" si="2240"/>
        <v>0</v>
      </c>
      <c r="S1651" s="417">
        <f t="shared" ref="S1651" si="2243">J1651-J1650</f>
        <v>0</v>
      </c>
      <c r="T1651" s="417">
        <f t="shared" ref="T1651:U1651" si="2244">Q1651-Q1650</f>
        <v>0</v>
      </c>
      <c r="U1651" s="417">
        <f t="shared" si="2244"/>
        <v>0</v>
      </c>
      <c r="V1651" s="422"/>
      <c r="W1651" s="619" t="str">
        <f t="shared" si="2102"/>
        <v/>
      </c>
    </row>
    <row r="1652" spans="1:23" s="371" customFormat="1" ht="24" hidden="1" customHeight="1">
      <c r="A1652" s="366" t="s">
        <v>2055</v>
      </c>
      <c r="B1652" s="418" t="s">
        <v>0</v>
      </c>
      <c r="C1652" s="418" t="s">
        <v>2924</v>
      </c>
      <c r="D1652" s="418" t="s">
        <v>2927</v>
      </c>
      <c r="E1652" s="419" t="s">
        <v>2926</v>
      </c>
      <c r="F1652" s="411">
        <f>G1652</f>
        <v>5.657</v>
      </c>
      <c r="G1652" s="411">
        <f>[5]내역서!F1652</f>
        <v>5.657</v>
      </c>
      <c r="H1652" s="716">
        <v>5.657</v>
      </c>
      <c r="I1652" s="410">
        <f>G1652-H1652</f>
        <v>0</v>
      </c>
      <c r="J1652" s="411">
        <f>내역서!F1656</f>
        <v>0</v>
      </c>
      <c r="K1652" s="411">
        <v>0</v>
      </c>
      <c r="L1652" s="412">
        <f>INT($J1652*K1652)</f>
        <v>0</v>
      </c>
      <c r="M1652" s="411">
        <v>35890.1</v>
      </c>
      <c r="N1652" s="412">
        <f>INT($J1652*M1652)</f>
        <v>0</v>
      </c>
      <c r="O1652" s="411">
        <v>0</v>
      </c>
      <c r="P1652" s="412">
        <f>INT($J1652*O1652)</f>
        <v>0</v>
      </c>
      <c r="Q1652" s="412">
        <f>+K1652+M1652+O1652</f>
        <v>35890.1</v>
      </c>
      <c r="R1652" s="412">
        <f>L1652+N1652+P1652</f>
        <v>0</v>
      </c>
      <c r="S1652" s="412"/>
      <c r="T1652" s="412"/>
      <c r="U1652" s="412"/>
      <c r="V1652" s="419" t="s">
        <v>0</v>
      </c>
      <c r="W1652" s="617" t="str">
        <f>+IF(J1652&lt;0,"ng","")</f>
        <v/>
      </c>
    </row>
    <row r="1653" spans="1:23" s="75" customFormat="1" ht="24" hidden="1" customHeight="1">
      <c r="A1653" s="372" t="s">
        <v>5891</v>
      </c>
      <c r="B1653" s="421" t="s">
        <v>0</v>
      </c>
      <c r="C1653" s="421" t="s">
        <v>1207</v>
      </c>
      <c r="D1653" s="421" t="s">
        <v>1210</v>
      </c>
      <c r="E1653" s="422" t="s">
        <v>1209</v>
      </c>
      <c r="F1653" s="416">
        <f t="shared" si="2226"/>
        <v>5.657</v>
      </c>
      <c r="G1653" s="416">
        <f>[5]내역서!F1653</f>
        <v>5.657</v>
      </c>
      <c r="H1653" s="717">
        <v>5.657</v>
      </c>
      <c r="I1653" s="415">
        <f t="shared" si="2227"/>
        <v>0</v>
      </c>
      <c r="J1653" s="416">
        <f>내역서!F1657</f>
        <v>0</v>
      </c>
      <c r="K1653" s="416">
        <v>0</v>
      </c>
      <c r="L1653" s="417">
        <f t="shared" si="2228"/>
        <v>0</v>
      </c>
      <c r="M1653" s="416">
        <v>35890.1</v>
      </c>
      <c r="N1653" s="417">
        <f t="shared" si="2229"/>
        <v>0</v>
      </c>
      <c r="O1653" s="416">
        <v>0</v>
      </c>
      <c r="P1653" s="417">
        <f t="shared" si="2230"/>
        <v>0</v>
      </c>
      <c r="Q1653" s="417">
        <f t="shared" si="2231"/>
        <v>35890.1</v>
      </c>
      <c r="R1653" s="417">
        <f t="shared" si="2240"/>
        <v>0</v>
      </c>
      <c r="S1653" s="417">
        <f t="shared" ref="S1653" si="2245">J1653-J1652</f>
        <v>0</v>
      </c>
      <c r="T1653" s="417">
        <f t="shared" ref="T1653:U1653" si="2246">Q1653-Q1652</f>
        <v>0</v>
      </c>
      <c r="U1653" s="417">
        <f t="shared" si="2246"/>
        <v>0</v>
      </c>
      <c r="V1653" s="422"/>
      <c r="W1653" s="619" t="str">
        <f t="shared" si="2102"/>
        <v/>
      </c>
    </row>
    <row r="1654" spans="1:23" s="485" customFormat="1" ht="24" hidden="1" customHeight="1">
      <c r="A1654" s="366" t="s">
        <v>2055</v>
      </c>
      <c r="B1654" s="436" t="s">
        <v>3129</v>
      </c>
      <c r="C1654" s="436" t="s">
        <v>2929</v>
      </c>
      <c r="D1654" s="436" t="s">
        <v>0</v>
      </c>
      <c r="E1654" s="437" t="s">
        <v>0</v>
      </c>
      <c r="F1654" s="438">
        <v>0</v>
      </c>
      <c r="G1654" s="438">
        <f>[5]내역서!F1654</f>
        <v>0</v>
      </c>
      <c r="H1654" s="438">
        <v>0</v>
      </c>
      <c r="I1654" s="438"/>
      <c r="J1654" s="438">
        <f>내역서!F1658</f>
        <v>0</v>
      </c>
      <c r="K1654" s="439">
        <v>0</v>
      </c>
      <c r="L1654" s="438">
        <f>SUMIF($A$1656:$A$1669,$A1656,L$1656:L$1669)</f>
        <v>0</v>
      </c>
      <c r="M1654" s="439">
        <v>0</v>
      </c>
      <c r="N1654" s="438">
        <f>SUMIF($A$1656:$A$1669,$A1656,N$1656:N$1669)</f>
        <v>0</v>
      </c>
      <c r="O1654" s="439">
        <v>0</v>
      </c>
      <c r="P1654" s="438">
        <f>SUMIF($A$1656:$A$1669,$A1656,P$1656:P$1669)</f>
        <v>0</v>
      </c>
      <c r="Q1654" s="440">
        <v>0</v>
      </c>
      <c r="R1654" s="438">
        <f>L1654+N1654+P1654</f>
        <v>0</v>
      </c>
      <c r="S1654" s="438"/>
      <c r="T1654" s="438"/>
      <c r="U1654" s="438"/>
      <c r="V1654" s="437" t="s">
        <v>0</v>
      </c>
      <c r="W1654" s="617" t="str">
        <f>+IF(J1654&lt;0,"ng","")</f>
        <v/>
      </c>
    </row>
    <row r="1655" spans="1:23" s="77" customFormat="1" ht="24" hidden="1" customHeight="1">
      <c r="A1655" s="372" t="s">
        <v>5502</v>
      </c>
      <c r="B1655" s="442" t="s">
        <v>5943</v>
      </c>
      <c r="C1655" s="442" t="s">
        <v>1211</v>
      </c>
      <c r="D1655" s="442" t="s">
        <v>0</v>
      </c>
      <c r="E1655" s="443" t="s">
        <v>0</v>
      </c>
      <c r="F1655" s="444">
        <v>0</v>
      </c>
      <c r="G1655" s="444">
        <f>[5]내역서!F1655</f>
        <v>0</v>
      </c>
      <c r="H1655" s="444">
        <v>0</v>
      </c>
      <c r="I1655" s="444"/>
      <c r="J1655" s="444">
        <f>내역서!F1659</f>
        <v>0</v>
      </c>
      <c r="K1655" s="445">
        <v>0</v>
      </c>
      <c r="L1655" s="444">
        <f>SUMIF($A$1656:$A$1669,$A1657,L$1656:L$1669)</f>
        <v>0</v>
      </c>
      <c r="M1655" s="445">
        <v>0</v>
      </c>
      <c r="N1655" s="444">
        <f>SUMIF($A$1656:$A$1669,$A1657,N$1656:N$1669)</f>
        <v>0</v>
      </c>
      <c r="O1655" s="445">
        <v>0</v>
      </c>
      <c r="P1655" s="444">
        <f>SUMIF($A$1656:$A$1669,$A1657,P$1656:P$1669)</f>
        <v>0</v>
      </c>
      <c r="Q1655" s="446">
        <v>0</v>
      </c>
      <c r="R1655" s="444">
        <f t="shared" ref="R1655" si="2247">L1655+N1655+P1655</f>
        <v>0</v>
      </c>
      <c r="S1655" s="444">
        <f t="shared" ref="S1655" si="2248">J1655-J1654</f>
        <v>0</v>
      </c>
      <c r="T1655" s="444">
        <f t="shared" ref="T1655:U1655" si="2249">Q1655-Q1654</f>
        <v>0</v>
      </c>
      <c r="U1655" s="444">
        <f t="shared" si="2249"/>
        <v>0</v>
      </c>
      <c r="V1655" s="443"/>
      <c r="W1655" s="619" t="str">
        <f t="shared" si="2102"/>
        <v/>
      </c>
    </row>
    <row r="1656" spans="1:23" s="371" customFormat="1" ht="24" hidden="1" customHeight="1">
      <c r="A1656" s="366" t="s">
        <v>5944</v>
      </c>
      <c r="B1656" s="418" t="s">
        <v>0</v>
      </c>
      <c r="C1656" s="418" t="s">
        <v>2931</v>
      </c>
      <c r="D1656" s="418" t="s">
        <v>2932</v>
      </c>
      <c r="E1656" s="419" t="s">
        <v>16</v>
      </c>
      <c r="F1656" s="411">
        <f>G1656</f>
        <v>465</v>
      </c>
      <c r="G1656" s="411">
        <f>[5]내역서!F1656</f>
        <v>465</v>
      </c>
      <c r="H1656" s="716">
        <v>465</v>
      </c>
      <c r="I1656" s="410">
        <f>G1656-H1656</f>
        <v>0</v>
      </c>
      <c r="J1656" s="411">
        <f>내역서!F1660</f>
        <v>0</v>
      </c>
      <c r="K1656" s="411">
        <v>12409.4</v>
      </c>
      <c r="L1656" s="412">
        <f>INT($J1656*K1656)</f>
        <v>0</v>
      </c>
      <c r="M1656" s="411">
        <v>6814.4</v>
      </c>
      <c r="N1656" s="412">
        <f>INT($J1656*M1656)</f>
        <v>0</v>
      </c>
      <c r="O1656" s="411">
        <v>0</v>
      </c>
      <c r="P1656" s="412">
        <f>INT($J1656*O1656)</f>
        <v>0</v>
      </c>
      <c r="Q1656" s="412">
        <f>+K1656+M1656+O1656</f>
        <v>19223.8</v>
      </c>
      <c r="R1656" s="412">
        <f>L1656+N1656+P1656</f>
        <v>0</v>
      </c>
      <c r="S1656" s="412"/>
      <c r="T1656" s="412"/>
      <c r="U1656" s="412"/>
      <c r="V1656" s="419" t="s">
        <v>0</v>
      </c>
      <c r="W1656" s="617" t="str">
        <f>+IF(J1656&lt;0,"ng","")</f>
        <v/>
      </c>
    </row>
    <row r="1657" spans="1:23" s="75" customFormat="1" ht="24" hidden="1" customHeight="1">
      <c r="A1657" s="372" t="s">
        <v>5891</v>
      </c>
      <c r="B1657" s="421" t="s">
        <v>0</v>
      </c>
      <c r="C1657" s="421" t="s">
        <v>1212</v>
      </c>
      <c r="D1657" s="421" t="s">
        <v>1213</v>
      </c>
      <c r="E1657" s="422" t="s">
        <v>16</v>
      </c>
      <c r="F1657" s="416">
        <f t="shared" ref="F1657:F1669" si="2250">G1657</f>
        <v>465</v>
      </c>
      <c r="G1657" s="416">
        <f>[5]내역서!F1657</f>
        <v>465</v>
      </c>
      <c r="H1657" s="717">
        <v>465</v>
      </c>
      <c r="I1657" s="415">
        <f t="shared" ref="I1657:I1669" si="2251">G1657-H1657</f>
        <v>0</v>
      </c>
      <c r="J1657" s="416">
        <f>내역서!F1661</f>
        <v>0</v>
      </c>
      <c r="K1657" s="416">
        <v>12409.4</v>
      </c>
      <c r="L1657" s="417">
        <f t="shared" ref="L1657:L1669" si="2252">INT($J1657*K1657)</f>
        <v>0</v>
      </c>
      <c r="M1657" s="416">
        <v>6814.4</v>
      </c>
      <c r="N1657" s="417">
        <f t="shared" ref="N1657:N1669" si="2253">INT($J1657*M1657)</f>
        <v>0</v>
      </c>
      <c r="O1657" s="416">
        <v>0</v>
      </c>
      <c r="P1657" s="417">
        <f t="shared" ref="P1657:P1669" si="2254">INT($J1657*O1657)</f>
        <v>0</v>
      </c>
      <c r="Q1657" s="417">
        <f t="shared" ref="Q1657:Q1669" si="2255">+K1657+M1657+O1657</f>
        <v>19223.8</v>
      </c>
      <c r="R1657" s="417">
        <f t="shared" si="2240"/>
        <v>0</v>
      </c>
      <c r="S1657" s="417">
        <f t="shared" ref="S1657" si="2256">J1657-J1656</f>
        <v>0</v>
      </c>
      <c r="T1657" s="417">
        <f t="shared" ref="T1657:U1657" si="2257">Q1657-Q1656</f>
        <v>0</v>
      </c>
      <c r="U1657" s="417">
        <f t="shared" si="2257"/>
        <v>0</v>
      </c>
      <c r="V1657" s="422"/>
      <c r="W1657" s="619" t="str">
        <f t="shared" si="2102"/>
        <v/>
      </c>
    </row>
    <row r="1658" spans="1:23" s="371" customFormat="1" ht="24" hidden="1" customHeight="1">
      <c r="A1658" s="366" t="s">
        <v>5888</v>
      </c>
      <c r="B1658" s="418" t="s">
        <v>0</v>
      </c>
      <c r="C1658" s="418" t="s">
        <v>2931</v>
      </c>
      <c r="D1658" s="418" t="s">
        <v>2933</v>
      </c>
      <c r="E1658" s="419" t="s">
        <v>16</v>
      </c>
      <c r="F1658" s="411">
        <f>G1658</f>
        <v>75.400000000000006</v>
      </c>
      <c r="G1658" s="411">
        <f>[5]내역서!F1658</f>
        <v>75.400000000000006</v>
      </c>
      <c r="H1658" s="716">
        <v>75.400000000000006</v>
      </c>
      <c r="I1658" s="410">
        <f>G1658-H1658</f>
        <v>0</v>
      </c>
      <c r="J1658" s="411">
        <f>내역서!F1662</f>
        <v>0</v>
      </c>
      <c r="K1658" s="411">
        <v>12613.9</v>
      </c>
      <c r="L1658" s="412">
        <f>INT($J1658*K1658)</f>
        <v>0</v>
      </c>
      <c r="M1658" s="411">
        <v>9481.6</v>
      </c>
      <c r="N1658" s="412">
        <f>INT($J1658*M1658)</f>
        <v>0</v>
      </c>
      <c r="O1658" s="411">
        <v>0</v>
      </c>
      <c r="P1658" s="412">
        <f>INT($J1658*O1658)</f>
        <v>0</v>
      </c>
      <c r="Q1658" s="412">
        <f>+K1658+M1658+O1658</f>
        <v>22095.5</v>
      </c>
      <c r="R1658" s="412">
        <f>L1658+N1658+P1658</f>
        <v>0</v>
      </c>
      <c r="S1658" s="412"/>
      <c r="T1658" s="412"/>
      <c r="U1658" s="412"/>
      <c r="V1658" s="419" t="s">
        <v>0</v>
      </c>
      <c r="W1658" s="617" t="str">
        <f>+IF(J1658&lt;0,"ng","")</f>
        <v/>
      </c>
    </row>
    <row r="1659" spans="1:23" s="75" customFormat="1" ht="24" hidden="1" customHeight="1">
      <c r="A1659" s="372" t="s">
        <v>5444</v>
      </c>
      <c r="B1659" s="421" t="s">
        <v>0</v>
      </c>
      <c r="C1659" s="421" t="s">
        <v>1212</v>
      </c>
      <c r="D1659" s="421" t="s">
        <v>1214</v>
      </c>
      <c r="E1659" s="422" t="s">
        <v>16</v>
      </c>
      <c r="F1659" s="416">
        <f t="shared" si="2250"/>
        <v>75.400000000000006</v>
      </c>
      <c r="G1659" s="416">
        <f>[5]내역서!F1659</f>
        <v>75.400000000000006</v>
      </c>
      <c r="H1659" s="717">
        <v>75.400000000000006</v>
      </c>
      <c r="I1659" s="415">
        <f t="shared" si="2251"/>
        <v>0</v>
      </c>
      <c r="J1659" s="416">
        <f>내역서!F1663</f>
        <v>0</v>
      </c>
      <c r="K1659" s="416">
        <v>12613.9</v>
      </c>
      <c r="L1659" s="417">
        <f t="shared" si="2252"/>
        <v>0</v>
      </c>
      <c r="M1659" s="416">
        <v>9481.6</v>
      </c>
      <c r="N1659" s="417">
        <f t="shared" si="2253"/>
        <v>0</v>
      </c>
      <c r="O1659" s="416">
        <v>0</v>
      </c>
      <c r="P1659" s="417">
        <f t="shared" si="2254"/>
        <v>0</v>
      </c>
      <c r="Q1659" s="417">
        <f t="shared" si="2255"/>
        <v>22095.5</v>
      </c>
      <c r="R1659" s="417">
        <f t="shared" si="2240"/>
        <v>0</v>
      </c>
      <c r="S1659" s="417">
        <f t="shared" ref="S1659" si="2258">J1659-J1658</f>
        <v>0</v>
      </c>
      <c r="T1659" s="417">
        <f t="shared" ref="T1659:U1659" si="2259">Q1659-Q1658</f>
        <v>0</v>
      </c>
      <c r="U1659" s="417">
        <f t="shared" si="2259"/>
        <v>0</v>
      </c>
      <c r="V1659" s="422"/>
      <c r="W1659" s="619" t="str">
        <f t="shared" si="2102"/>
        <v/>
      </c>
    </row>
    <row r="1660" spans="1:23" s="485" customFormat="1" ht="24" hidden="1" customHeight="1">
      <c r="A1660" s="366" t="s">
        <v>5879</v>
      </c>
      <c r="B1660" s="418" t="s">
        <v>0</v>
      </c>
      <c r="C1660" s="418" t="s">
        <v>2934</v>
      </c>
      <c r="D1660" s="418" t="s">
        <v>2935</v>
      </c>
      <c r="E1660" s="419" t="s">
        <v>16</v>
      </c>
      <c r="F1660" s="411">
        <f>G1660</f>
        <v>388</v>
      </c>
      <c r="G1660" s="411">
        <f>[5]내역서!F1660</f>
        <v>388</v>
      </c>
      <c r="H1660" s="716">
        <v>388</v>
      </c>
      <c r="I1660" s="410">
        <f>G1660-H1660</f>
        <v>0</v>
      </c>
      <c r="J1660" s="411">
        <f>내역서!F1664</f>
        <v>0</v>
      </c>
      <c r="K1660" s="411">
        <v>3460.5</v>
      </c>
      <c r="L1660" s="412">
        <f>INT($J1660*K1660)</f>
        <v>0</v>
      </c>
      <c r="M1660" s="411">
        <v>12224</v>
      </c>
      <c r="N1660" s="412">
        <f>INT($J1660*M1660)</f>
        <v>0</v>
      </c>
      <c r="O1660" s="411">
        <v>0</v>
      </c>
      <c r="P1660" s="412">
        <f>INT($J1660*O1660)</f>
        <v>0</v>
      </c>
      <c r="Q1660" s="412">
        <f>+K1660+M1660+O1660</f>
        <v>15684.5</v>
      </c>
      <c r="R1660" s="412">
        <f>L1660+N1660+P1660</f>
        <v>0</v>
      </c>
      <c r="S1660" s="412"/>
      <c r="T1660" s="412"/>
      <c r="U1660" s="412"/>
      <c r="V1660" s="419" t="s">
        <v>0</v>
      </c>
      <c r="W1660" s="617" t="str">
        <f>+IF(J1660&lt;0,"ng","")</f>
        <v/>
      </c>
    </row>
    <row r="1661" spans="1:23" s="77" customFormat="1" ht="24" hidden="1" customHeight="1">
      <c r="A1661" s="372" t="s">
        <v>5899</v>
      </c>
      <c r="B1661" s="421" t="s">
        <v>0</v>
      </c>
      <c r="C1661" s="421" t="s">
        <v>1215</v>
      </c>
      <c r="D1661" s="421" t="s">
        <v>1216</v>
      </c>
      <c r="E1661" s="422" t="s">
        <v>16</v>
      </c>
      <c r="F1661" s="416">
        <f t="shared" si="2250"/>
        <v>388</v>
      </c>
      <c r="G1661" s="416">
        <f>[5]내역서!F1661</f>
        <v>388</v>
      </c>
      <c r="H1661" s="717">
        <v>388</v>
      </c>
      <c r="I1661" s="415">
        <f t="shared" si="2251"/>
        <v>0</v>
      </c>
      <c r="J1661" s="416">
        <f>내역서!F1665</f>
        <v>0</v>
      </c>
      <c r="K1661" s="416">
        <v>3460.5</v>
      </c>
      <c r="L1661" s="417">
        <f t="shared" si="2252"/>
        <v>0</v>
      </c>
      <c r="M1661" s="416">
        <v>12224</v>
      </c>
      <c r="N1661" s="417">
        <f t="shared" si="2253"/>
        <v>0</v>
      </c>
      <c r="O1661" s="416">
        <v>0</v>
      </c>
      <c r="P1661" s="417">
        <f t="shared" si="2254"/>
        <v>0</v>
      </c>
      <c r="Q1661" s="417">
        <f t="shared" si="2255"/>
        <v>15684.5</v>
      </c>
      <c r="R1661" s="417">
        <f t="shared" si="2240"/>
        <v>0</v>
      </c>
      <c r="S1661" s="417">
        <f t="shared" ref="S1661" si="2260">J1661-J1660</f>
        <v>0</v>
      </c>
      <c r="T1661" s="417">
        <f t="shared" ref="T1661:U1661" si="2261">Q1661-Q1660</f>
        <v>0</v>
      </c>
      <c r="U1661" s="417">
        <f t="shared" si="2261"/>
        <v>0</v>
      </c>
      <c r="V1661" s="422"/>
      <c r="W1661" s="619" t="str">
        <f t="shared" si="2102"/>
        <v/>
      </c>
    </row>
    <row r="1662" spans="1:23" s="371" customFormat="1" ht="24" hidden="1" customHeight="1">
      <c r="A1662" s="366" t="s">
        <v>2055</v>
      </c>
      <c r="B1662" s="418" t="s">
        <v>0</v>
      </c>
      <c r="C1662" s="418" t="s">
        <v>2936</v>
      </c>
      <c r="D1662" s="418" t="s">
        <v>2937</v>
      </c>
      <c r="E1662" s="419" t="s">
        <v>16</v>
      </c>
      <c r="F1662" s="411">
        <f>G1662</f>
        <v>388</v>
      </c>
      <c r="G1662" s="411">
        <f>[5]내역서!F1662</f>
        <v>388</v>
      </c>
      <c r="H1662" s="716">
        <v>388</v>
      </c>
      <c r="I1662" s="410">
        <f>G1662-H1662</f>
        <v>0</v>
      </c>
      <c r="J1662" s="411">
        <f>내역서!F1666</f>
        <v>0</v>
      </c>
      <c r="K1662" s="411">
        <v>972.4</v>
      </c>
      <c r="L1662" s="412">
        <f>INT($J1662*K1662)</f>
        <v>0</v>
      </c>
      <c r="M1662" s="411">
        <v>10421.6</v>
      </c>
      <c r="N1662" s="412">
        <f>INT($J1662*M1662)</f>
        <v>0</v>
      </c>
      <c r="O1662" s="411">
        <v>0</v>
      </c>
      <c r="P1662" s="412">
        <f>INT($J1662*O1662)</f>
        <v>0</v>
      </c>
      <c r="Q1662" s="412">
        <f>+K1662+M1662+O1662</f>
        <v>11394</v>
      </c>
      <c r="R1662" s="412">
        <f>L1662+N1662+P1662</f>
        <v>0</v>
      </c>
      <c r="S1662" s="412"/>
      <c r="T1662" s="412"/>
      <c r="U1662" s="412"/>
      <c r="V1662" s="419" t="s">
        <v>0</v>
      </c>
      <c r="W1662" s="617" t="str">
        <f>+IF(J1662&lt;0,"ng","")</f>
        <v/>
      </c>
    </row>
    <row r="1663" spans="1:23" s="75" customFormat="1" ht="24" hidden="1" customHeight="1">
      <c r="A1663" s="372" t="s">
        <v>5945</v>
      </c>
      <c r="B1663" s="421" t="s">
        <v>0</v>
      </c>
      <c r="C1663" s="421" t="s">
        <v>1217</v>
      </c>
      <c r="D1663" s="421" t="s">
        <v>1218</v>
      </c>
      <c r="E1663" s="422" t="s">
        <v>16</v>
      </c>
      <c r="F1663" s="416">
        <f t="shared" si="2250"/>
        <v>388</v>
      </c>
      <c r="G1663" s="416">
        <f>[5]내역서!F1663</f>
        <v>388</v>
      </c>
      <c r="H1663" s="717">
        <v>388</v>
      </c>
      <c r="I1663" s="415">
        <f t="shared" si="2251"/>
        <v>0</v>
      </c>
      <c r="J1663" s="416">
        <f>내역서!F1667</f>
        <v>0</v>
      </c>
      <c r="K1663" s="416">
        <v>972.4</v>
      </c>
      <c r="L1663" s="417">
        <f t="shared" si="2252"/>
        <v>0</v>
      </c>
      <c r="M1663" s="416">
        <v>10421.6</v>
      </c>
      <c r="N1663" s="417">
        <f t="shared" si="2253"/>
        <v>0</v>
      </c>
      <c r="O1663" s="416">
        <v>0</v>
      </c>
      <c r="P1663" s="417">
        <f t="shared" si="2254"/>
        <v>0</v>
      </c>
      <c r="Q1663" s="417">
        <f t="shared" si="2255"/>
        <v>11394</v>
      </c>
      <c r="R1663" s="417">
        <f t="shared" si="2240"/>
        <v>0</v>
      </c>
      <c r="S1663" s="417">
        <f t="shared" ref="S1663" si="2262">J1663-J1662</f>
        <v>0</v>
      </c>
      <c r="T1663" s="417">
        <f t="shared" ref="T1663:U1663" si="2263">Q1663-Q1662</f>
        <v>0</v>
      </c>
      <c r="U1663" s="417">
        <f t="shared" si="2263"/>
        <v>0</v>
      </c>
      <c r="V1663" s="422"/>
      <c r="W1663" s="619" t="str">
        <f t="shared" si="2102"/>
        <v/>
      </c>
    </row>
    <row r="1664" spans="1:23" s="371" customFormat="1" ht="24" hidden="1" customHeight="1">
      <c r="A1664" s="366" t="s">
        <v>2055</v>
      </c>
      <c r="B1664" s="418" t="s">
        <v>0</v>
      </c>
      <c r="C1664" s="418" t="s">
        <v>2938</v>
      </c>
      <c r="D1664" s="418" t="s">
        <v>2939</v>
      </c>
      <c r="E1664" s="419" t="s">
        <v>6</v>
      </c>
      <c r="F1664" s="411">
        <f>G1664</f>
        <v>558</v>
      </c>
      <c r="G1664" s="411">
        <f>[5]내역서!F1664</f>
        <v>558</v>
      </c>
      <c r="H1664" s="716">
        <v>558</v>
      </c>
      <c r="I1664" s="410">
        <f>G1664-H1664</f>
        <v>0</v>
      </c>
      <c r="J1664" s="411">
        <f>내역서!F1668</f>
        <v>0</v>
      </c>
      <c r="K1664" s="411">
        <v>1945.3</v>
      </c>
      <c r="L1664" s="412">
        <f>INT($J1664*K1664)</f>
        <v>0</v>
      </c>
      <c r="M1664" s="411">
        <v>4288.8</v>
      </c>
      <c r="N1664" s="412">
        <f>INT($J1664*M1664)</f>
        <v>0</v>
      </c>
      <c r="O1664" s="411">
        <v>71.099999999999994</v>
      </c>
      <c r="P1664" s="412">
        <f>INT($J1664*O1664)</f>
        <v>0</v>
      </c>
      <c r="Q1664" s="412">
        <f>+K1664+M1664+O1664</f>
        <v>6305.2000000000007</v>
      </c>
      <c r="R1664" s="412">
        <f>L1664+N1664+P1664</f>
        <v>0</v>
      </c>
      <c r="S1664" s="412"/>
      <c r="T1664" s="412"/>
      <c r="U1664" s="412"/>
      <c r="V1664" s="419" t="s">
        <v>0</v>
      </c>
      <c r="W1664" s="617" t="str">
        <f>+IF(J1664&lt;0,"ng","")</f>
        <v/>
      </c>
    </row>
    <row r="1665" spans="1:23" s="75" customFormat="1" ht="24" hidden="1" customHeight="1">
      <c r="A1665" s="372" t="s">
        <v>5880</v>
      </c>
      <c r="B1665" s="421" t="s">
        <v>0</v>
      </c>
      <c r="C1665" s="421" t="s">
        <v>1219</v>
      </c>
      <c r="D1665" s="421" t="s">
        <v>1220</v>
      </c>
      <c r="E1665" s="422" t="s">
        <v>6</v>
      </c>
      <c r="F1665" s="416">
        <f t="shared" si="2250"/>
        <v>558</v>
      </c>
      <c r="G1665" s="416">
        <f>[5]내역서!F1665</f>
        <v>558</v>
      </c>
      <c r="H1665" s="717">
        <v>558</v>
      </c>
      <c r="I1665" s="415">
        <f t="shared" si="2251"/>
        <v>0</v>
      </c>
      <c r="J1665" s="416">
        <f>내역서!F1669</f>
        <v>0</v>
      </c>
      <c r="K1665" s="416">
        <v>1945.3</v>
      </c>
      <c r="L1665" s="417">
        <f t="shared" si="2252"/>
        <v>0</v>
      </c>
      <c r="M1665" s="416">
        <v>4288.8</v>
      </c>
      <c r="N1665" s="417">
        <f t="shared" si="2253"/>
        <v>0</v>
      </c>
      <c r="O1665" s="416">
        <v>71.099999999999994</v>
      </c>
      <c r="P1665" s="417">
        <f t="shared" si="2254"/>
        <v>0</v>
      </c>
      <c r="Q1665" s="417">
        <f t="shared" si="2255"/>
        <v>6305.2000000000007</v>
      </c>
      <c r="R1665" s="417">
        <f t="shared" si="2240"/>
        <v>0</v>
      </c>
      <c r="S1665" s="417">
        <f t="shared" ref="S1665" si="2264">J1665-J1664</f>
        <v>0</v>
      </c>
      <c r="T1665" s="417">
        <f t="shared" ref="T1665:U1665" si="2265">Q1665-Q1664</f>
        <v>0</v>
      </c>
      <c r="U1665" s="417">
        <f t="shared" si="2265"/>
        <v>0</v>
      </c>
      <c r="V1665" s="422"/>
      <c r="W1665" s="619" t="str">
        <f t="shared" si="2102"/>
        <v/>
      </c>
    </row>
    <row r="1666" spans="1:23" s="371" customFormat="1" ht="24" hidden="1" customHeight="1">
      <c r="A1666" s="366" t="s">
        <v>5563</v>
      </c>
      <c r="B1666" s="418" t="s">
        <v>0</v>
      </c>
      <c r="C1666" s="418" t="s">
        <v>2940</v>
      </c>
      <c r="D1666" s="418" t="s">
        <v>2941</v>
      </c>
      <c r="E1666" s="419" t="s">
        <v>6</v>
      </c>
      <c r="F1666" s="411">
        <f>G1666</f>
        <v>2238</v>
      </c>
      <c r="G1666" s="411">
        <f>[5]내역서!F1666</f>
        <v>2238</v>
      </c>
      <c r="H1666" s="716">
        <v>2238</v>
      </c>
      <c r="I1666" s="410">
        <f>G1666-H1666</f>
        <v>0</v>
      </c>
      <c r="J1666" s="411">
        <f>내역서!F1670</f>
        <v>0</v>
      </c>
      <c r="K1666" s="411">
        <v>325.39999999999998</v>
      </c>
      <c r="L1666" s="412">
        <f>INT($J1666*K1666)</f>
        <v>0</v>
      </c>
      <c r="M1666" s="411">
        <v>2512</v>
      </c>
      <c r="N1666" s="412">
        <f>INT($J1666*M1666)</f>
        <v>0</v>
      </c>
      <c r="O1666" s="411">
        <v>0</v>
      </c>
      <c r="P1666" s="412">
        <f>INT($J1666*O1666)</f>
        <v>0</v>
      </c>
      <c r="Q1666" s="412">
        <f>+K1666+M1666+O1666</f>
        <v>2837.4</v>
      </c>
      <c r="R1666" s="412">
        <f>L1666+N1666+P1666</f>
        <v>0</v>
      </c>
      <c r="S1666" s="412"/>
      <c r="T1666" s="412"/>
      <c r="U1666" s="412"/>
      <c r="V1666" s="419" t="s">
        <v>0</v>
      </c>
      <c r="W1666" s="617" t="str">
        <f>+IF(J1666&lt;0,"ng","")</f>
        <v/>
      </c>
    </row>
    <row r="1667" spans="1:23" s="75" customFormat="1" ht="24" hidden="1" customHeight="1">
      <c r="A1667" s="372" t="s">
        <v>5891</v>
      </c>
      <c r="B1667" s="421" t="s">
        <v>0</v>
      </c>
      <c r="C1667" s="421" t="s">
        <v>1221</v>
      </c>
      <c r="D1667" s="421" t="s">
        <v>1222</v>
      </c>
      <c r="E1667" s="422" t="s">
        <v>6</v>
      </c>
      <c r="F1667" s="416">
        <f t="shared" si="2250"/>
        <v>2238</v>
      </c>
      <c r="G1667" s="416">
        <f>[5]내역서!F1667</f>
        <v>2238</v>
      </c>
      <c r="H1667" s="717">
        <v>2238</v>
      </c>
      <c r="I1667" s="415">
        <f t="shared" si="2251"/>
        <v>0</v>
      </c>
      <c r="J1667" s="416">
        <f>내역서!F1671</f>
        <v>0</v>
      </c>
      <c r="K1667" s="416">
        <v>325.39999999999998</v>
      </c>
      <c r="L1667" s="417">
        <f t="shared" si="2252"/>
        <v>0</v>
      </c>
      <c r="M1667" s="416">
        <v>2512</v>
      </c>
      <c r="N1667" s="417">
        <f t="shared" si="2253"/>
        <v>0</v>
      </c>
      <c r="O1667" s="416">
        <v>0</v>
      </c>
      <c r="P1667" s="417">
        <f t="shared" si="2254"/>
        <v>0</v>
      </c>
      <c r="Q1667" s="417">
        <f t="shared" si="2255"/>
        <v>2837.4</v>
      </c>
      <c r="R1667" s="417">
        <f t="shared" si="2240"/>
        <v>0</v>
      </c>
      <c r="S1667" s="417">
        <f t="shared" ref="S1667" si="2266">J1667-J1666</f>
        <v>0</v>
      </c>
      <c r="T1667" s="417">
        <f t="shared" ref="T1667:U1667" si="2267">Q1667-Q1666</f>
        <v>0</v>
      </c>
      <c r="U1667" s="417">
        <f t="shared" si="2267"/>
        <v>0</v>
      </c>
      <c r="V1667" s="422"/>
      <c r="W1667" s="619" t="str">
        <f t="shared" si="2102"/>
        <v/>
      </c>
    </row>
    <row r="1668" spans="1:23" s="371" customFormat="1" ht="24" hidden="1" customHeight="1">
      <c r="A1668" s="366" t="s">
        <v>5888</v>
      </c>
      <c r="B1668" s="418" t="s">
        <v>0</v>
      </c>
      <c r="C1668" s="418" t="s">
        <v>2942</v>
      </c>
      <c r="D1668" s="418" t="s">
        <v>98</v>
      </c>
      <c r="E1668" s="419" t="s">
        <v>22</v>
      </c>
      <c r="F1668" s="411">
        <f>G1668</f>
        <v>1317</v>
      </c>
      <c r="G1668" s="411">
        <f>[5]내역서!F1668</f>
        <v>1317</v>
      </c>
      <c r="H1668" s="716">
        <v>1317</v>
      </c>
      <c r="I1668" s="410">
        <f>G1668-H1668</f>
        <v>0</v>
      </c>
      <c r="J1668" s="411">
        <f>내역서!F1672</f>
        <v>0</v>
      </c>
      <c r="K1668" s="411">
        <v>863.2</v>
      </c>
      <c r="L1668" s="412">
        <f>INT($J1668*K1668)</f>
        <v>0</v>
      </c>
      <c r="M1668" s="411">
        <v>2797.6</v>
      </c>
      <c r="N1668" s="412">
        <f>INT($J1668*M1668)</f>
        <v>0</v>
      </c>
      <c r="O1668" s="411">
        <v>0</v>
      </c>
      <c r="P1668" s="412">
        <f>INT($J1668*O1668)</f>
        <v>0</v>
      </c>
      <c r="Q1668" s="412">
        <f>+K1668+M1668+O1668</f>
        <v>3660.8</v>
      </c>
      <c r="R1668" s="412">
        <f>L1668+N1668+P1668</f>
        <v>0</v>
      </c>
      <c r="S1668" s="412"/>
      <c r="T1668" s="412"/>
      <c r="U1668" s="412"/>
      <c r="V1668" s="419" t="s">
        <v>0</v>
      </c>
      <c r="W1668" s="617" t="str">
        <f>+IF(J1668&lt;0,"ng","")</f>
        <v/>
      </c>
    </row>
    <row r="1669" spans="1:23" s="75" customFormat="1" ht="24" hidden="1" customHeight="1">
      <c r="A1669" s="372" t="s">
        <v>5891</v>
      </c>
      <c r="B1669" s="421" t="s">
        <v>0</v>
      </c>
      <c r="C1669" s="421" t="s">
        <v>1223</v>
      </c>
      <c r="D1669" s="421" t="s">
        <v>98</v>
      </c>
      <c r="E1669" s="422" t="s">
        <v>22</v>
      </c>
      <c r="F1669" s="416">
        <f t="shared" si="2250"/>
        <v>1317</v>
      </c>
      <c r="G1669" s="416">
        <f>[5]내역서!F1669</f>
        <v>1317</v>
      </c>
      <c r="H1669" s="717">
        <v>1317</v>
      </c>
      <c r="I1669" s="415">
        <f t="shared" si="2251"/>
        <v>0</v>
      </c>
      <c r="J1669" s="416">
        <f>내역서!F1673</f>
        <v>0</v>
      </c>
      <c r="K1669" s="416">
        <v>863.2</v>
      </c>
      <c r="L1669" s="417">
        <f t="shared" si="2252"/>
        <v>0</v>
      </c>
      <c r="M1669" s="416">
        <v>2797.6</v>
      </c>
      <c r="N1669" s="417">
        <f t="shared" si="2253"/>
        <v>0</v>
      </c>
      <c r="O1669" s="416">
        <v>0</v>
      </c>
      <c r="P1669" s="417">
        <f t="shared" si="2254"/>
        <v>0</v>
      </c>
      <c r="Q1669" s="417">
        <f t="shared" si="2255"/>
        <v>3660.8</v>
      </c>
      <c r="R1669" s="417">
        <f t="shared" si="2240"/>
        <v>0</v>
      </c>
      <c r="S1669" s="417">
        <f t="shared" ref="S1669" si="2268">J1669-J1668</f>
        <v>0</v>
      </c>
      <c r="T1669" s="417">
        <f t="shared" ref="T1669:U1669" si="2269">Q1669-Q1668</f>
        <v>0</v>
      </c>
      <c r="U1669" s="417">
        <f t="shared" si="2269"/>
        <v>0</v>
      </c>
      <c r="V1669" s="422"/>
      <c r="W1669" s="619" t="str">
        <f t="shared" si="2102"/>
        <v/>
      </c>
    </row>
    <row r="1670" spans="1:23" s="371" customFormat="1" ht="24" hidden="1" customHeight="1">
      <c r="A1670" s="366" t="s">
        <v>5563</v>
      </c>
      <c r="B1670" s="436" t="s">
        <v>3132</v>
      </c>
      <c r="C1670" s="436" t="s">
        <v>2944</v>
      </c>
      <c r="D1670" s="436" t="s">
        <v>0</v>
      </c>
      <c r="E1670" s="437" t="s">
        <v>0</v>
      </c>
      <c r="F1670" s="438">
        <v>0</v>
      </c>
      <c r="G1670" s="438">
        <f>[5]내역서!F1670</f>
        <v>0</v>
      </c>
      <c r="H1670" s="438">
        <v>0</v>
      </c>
      <c r="I1670" s="438"/>
      <c r="J1670" s="438">
        <f>내역서!F1674</f>
        <v>0</v>
      </c>
      <c r="K1670" s="439">
        <v>0</v>
      </c>
      <c r="L1670" s="438">
        <f>SUMIF($A$1672:$A$1687,$A1672,L$1672:L$1687)</f>
        <v>0</v>
      </c>
      <c r="M1670" s="439">
        <v>0</v>
      </c>
      <c r="N1670" s="438">
        <f>SUMIF($A$1672:$A$1687,$A1672,N$1672:N$1687)</f>
        <v>0</v>
      </c>
      <c r="O1670" s="439">
        <v>0</v>
      </c>
      <c r="P1670" s="438">
        <f>SUMIF($A$1672:$A$1687,$A1672,P$1672:P$1687)</f>
        <v>0</v>
      </c>
      <c r="Q1670" s="440">
        <v>0</v>
      </c>
      <c r="R1670" s="438">
        <f>L1670+N1670+P1670</f>
        <v>0</v>
      </c>
      <c r="S1670" s="438"/>
      <c r="T1670" s="438"/>
      <c r="U1670" s="438"/>
      <c r="V1670" s="437" t="s">
        <v>0</v>
      </c>
      <c r="W1670" s="617" t="str">
        <f>+IF(J1670&lt;0,"ng","")</f>
        <v/>
      </c>
    </row>
    <row r="1671" spans="1:23" s="75" customFormat="1" ht="24" hidden="1" customHeight="1">
      <c r="A1671" s="372" t="s">
        <v>5891</v>
      </c>
      <c r="B1671" s="442" t="s">
        <v>5946</v>
      </c>
      <c r="C1671" s="442" t="s">
        <v>1224</v>
      </c>
      <c r="D1671" s="442" t="s">
        <v>0</v>
      </c>
      <c r="E1671" s="443" t="s">
        <v>0</v>
      </c>
      <c r="F1671" s="444">
        <v>0</v>
      </c>
      <c r="G1671" s="444">
        <f>[5]내역서!F1671</f>
        <v>0</v>
      </c>
      <c r="H1671" s="444">
        <v>0</v>
      </c>
      <c r="I1671" s="444"/>
      <c r="J1671" s="444">
        <f>내역서!F1675</f>
        <v>0</v>
      </c>
      <c r="K1671" s="445">
        <v>0</v>
      </c>
      <c r="L1671" s="444">
        <f>SUMIF($A$1672:$A$1687,$A1673,L$1672:L$1687)</f>
        <v>0</v>
      </c>
      <c r="M1671" s="445">
        <v>0</v>
      </c>
      <c r="N1671" s="444">
        <f>SUMIF($A$1672:$A$1687,$A1673,N$1672:N$1687)</f>
        <v>0</v>
      </c>
      <c r="O1671" s="445">
        <v>0</v>
      </c>
      <c r="P1671" s="444">
        <f>SUMIF($A$1672:$A$1687,$A1673,P$1672:P$1687)</f>
        <v>0</v>
      </c>
      <c r="Q1671" s="446">
        <v>0</v>
      </c>
      <c r="R1671" s="444">
        <f t="shared" ref="R1671" si="2270">L1671+N1671+P1671</f>
        <v>0</v>
      </c>
      <c r="S1671" s="444">
        <f t="shared" ref="S1671" si="2271">J1671-J1670</f>
        <v>0</v>
      </c>
      <c r="T1671" s="444">
        <f t="shared" ref="T1671:U1671" si="2272">Q1671-Q1670</f>
        <v>0</v>
      </c>
      <c r="U1671" s="444">
        <f t="shared" si="2272"/>
        <v>0</v>
      </c>
      <c r="V1671" s="443"/>
      <c r="W1671" s="619" t="str">
        <f t="shared" si="2102"/>
        <v/>
      </c>
    </row>
    <row r="1672" spans="1:23" s="371" customFormat="1" ht="24" hidden="1" customHeight="1">
      <c r="A1672" s="366" t="s">
        <v>5947</v>
      </c>
      <c r="B1672" s="418" t="s">
        <v>0</v>
      </c>
      <c r="C1672" s="418" t="s">
        <v>3134</v>
      </c>
      <c r="D1672" s="418" t="s">
        <v>3135</v>
      </c>
      <c r="E1672" s="419" t="s">
        <v>16</v>
      </c>
      <c r="F1672" s="411">
        <f>G1672</f>
        <v>54.4</v>
      </c>
      <c r="G1672" s="411">
        <f>[5]내역서!F1672</f>
        <v>54.4</v>
      </c>
      <c r="H1672" s="716">
        <v>54.4</v>
      </c>
      <c r="I1672" s="410">
        <f>G1672-H1672</f>
        <v>0</v>
      </c>
      <c r="J1672" s="411">
        <f>내역서!F1676</f>
        <v>0</v>
      </c>
      <c r="K1672" s="411">
        <v>81126.7</v>
      </c>
      <c r="L1672" s="412">
        <f>INT($J1672*K1672)</f>
        <v>0</v>
      </c>
      <c r="M1672" s="411">
        <v>34828</v>
      </c>
      <c r="N1672" s="412">
        <f>INT($J1672*M1672)</f>
        <v>0</v>
      </c>
      <c r="O1672" s="411">
        <v>0</v>
      </c>
      <c r="P1672" s="412">
        <f>INT($J1672*O1672)</f>
        <v>0</v>
      </c>
      <c r="Q1672" s="412">
        <f>+K1672+M1672+O1672</f>
        <v>115954.7</v>
      </c>
      <c r="R1672" s="412">
        <f>L1672+N1672+P1672</f>
        <v>0</v>
      </c>
      <c r="S1672" s="412"/>
      <c r="T1672" s="412"/>
      <c r="U1672" s="412"/>
      <c r="V1672" s="419" t="s">
        <v>0</v>
      </c>
      <c r="W1672" s="617" t="str">
        <f>+IF(J1672&lt;0,"ng","")</f>
        <v/>
      </c>
    </row>
    <row r="1673" spans="1:23" s="75" customFormat="1" ht="24" hidden="1" customHeight="1">
      <c r="A1673" s="372" t="s">
        <v>5948</v>
      </c>
      <c r="B1673" s="421" t="s">
        <v>0</v>
      </c>
      <c r="C1673" s="421" t="s">
        <v>1328</v>
      </c>
      <c r="D1673" s="421" t="s">
        <v>1329</v>
      </c>
      <c r="E1673" s="422" t="s">
        <v>16</v>
      </c>
      <c r="F1673" s="416">
        <f t="shared" ref="F1673:F1687" si="2273">G1673</f>
        <v>54.4</v>
      </c>
      <c r="G1673" s="416">
        <f>[5]내역서!F1673</f>
        <v>54.4</v>
      </c>
      <c r="H1673" s="717">
        <v>54.4</v>
      </c>
      <c r="I1673" s="415">
        <f t="shared" ref="I1673:I1687" si="2274">G1673-H1673</f>
        <v>0</v>
      </c>
      <c r="J1673" s="416">
        <f>내역서!F1677</f>
        <v>0</v>
      </c>
      <c r="K1673" s="416">
        <v>81126.7</v>
      </c>
      <c r="L1673" s="417">
        <f t="shared" ref="L1673:L1687" si="2275">INT($J1673*K1673)</f>
        <v>0</v>
      </c>
      <c r="M1673" s="416">
        <v>34828</v>
      </c>
      <c r="N1673" s="417">
        <f t="shared" ref="N1673:N1687" si="2276">INT($J1673*M1673)</f>
        <v>0</v>
      </c>
      <c r="O1673" s="416">
        <v>0</v>
      </c>
      <c r="P1673" s="417">
        <f t="shared" ref="P1673:P1687" si="2277">INT($J1673*O1673)</f>
        <v>0</v>
      </c>
      <c r="Q1673" s="417">
        <f t="shared" ref="Q1673:Q1687" si="2278">+K1673+M1673+O1673</f>
        <v>115954.7</v>
      </c>
      <c r="R1673" s="417">
        <f t="shared" si="2240"/>
        <v>0</v>
      </c>
      <c r="S1673" s="417">
        <f t="shared" ref="S1673" si="2279">J1673-J1672</f>
        <v>0</v>
      </c>
      <c r="T1673" s="417">
        <f t="shared" ref="T1673:U1673" si="2280">Q1673-Q1672</f>
        <v>0</v>
      </c>
      <c r="U1673" s="417">
        <f t="shared" si="2280"/>
        <v>0</v>
      </c>
      <c r="V1673" s="422"/>
      <c r="W1673" s="619" t="str">
        <f t="shared" si="2102"/>
        <v/>
      </c>
    </row>
    <row r="1674" spans="1:23" s="371" customFormat="1" ht="24" hidden="1" customHeight="1">
      <c r="A1674" s="366" t="s">
        <v>5947</v>
      </c>
      <c r="B1674" s="418" t="s">
        <v>0</v>
      </c>
      <c r="C1674" s="418" t="s">
        <v>2945</v>
      </c>
      <c r="D1674" s="418" t="s">
        <v>2946</v>
      </c>
      <c r="E1674" s="419" t="s">
        <v>16</v>
      </c>
      <c r="F1674" s="411">
        <f>G1674</f>
        <v>780</v>
      </c>
      <c r="G1674" s="411">
        <f>[5]내역서!F1674</f>
        <v>780</v>
      </c>
      <c r="H1674" s="716">
        <v>780</v>
      </c>
      <c r="I1674" s="410">
        <f>G1674-H1674</f>
        <v>0</v>
      </c>
      <c r="J1674" s="411">
        <f>내역서!F1678</f>
        <v>0</v>
      </c>
      <c r="K1674" s="411">
        <v>85071.9</v>
      </c>
      <c r="L1674" s="412">
        <f>INT($J1674*K1674)</f>
        <v>0</v>
      </c>
      <c r="M1674" s="411">
        <v>51200</v>
      </c>
      <c r="N1674" s="412">
        <f>INT($J1674*M1674)</f>
        <v>0</v>
      </c>
      <c r="O1674" s="411">
        <v>5851.6</v>
      </c>
      <c r="P1674" s="412">
        <f>INT($J1674*O1674)</f>
        <v>0</v>
      </c>
      <c r="Q1674" s="412">
        <f>+K1674+M1674+O1674</f>
        <v>142123.5</v>
      </c>
      <c r="R1674" s="412">
        <f>L1674+N1674+P1674</f>
        <v>0</v>
      </c>
      <c r="S1674" s="412"/>
      <c r="T1674" s="412"/>
      <c r="U1674" s="412"/>
      <c r="V1674" s="419" t="s">
        <v>0</v>
      </c>
      <c r="W1674" s="617" t="str">
        <f>+IF(J1674&lt;0,"ng","")</f>
        <v/>
      </c>
    </row>
    <row r="1675" spans="1:23" s="75" customFormat="1" ht="24" hidden="1" customHeight="1">
      <c r="A1675" s="372" t="s">
        <v>5949</v>
      </c>
      <c r="B1675" s="421" t="s">
        <v>0</v>
      </c>
      <c r="C1675" s="421" t="s">
        <v>1225</v>
      </c>
      <c r="D1675" s="421" t="s">
        <v>1226</v>
      </c>
      <c r="E1675" s="422" t="s">
        <v>16</v>
      </c>
      <c r="F1675" s="416">
        <f t="shared" si="2273"/>
        <v>780</v>
      </c>
      <c r="G1675" s="416">
        <f>[5]내역서!F1675</f>
        <v>780</v>
      </c>
      <c r="H1675" s="717">
        <v>780</v>
      </c>
      <c r="I1675" s="415">
        <f t="shared" si="2274"/>
        <v>0</v>
      </c>
      <c r="J1675" s="416">
        <f>내역서!F1679</f>
        <v>0</v>
      </c>
      <c r="K1675" s="416">
        <v>85071.9</v>
      </c>
      <c r="L1675" s="417">
        <f t="shared" si="2275"/>
        <v>0</v>
      </c>
      <c r="M1675" s="416">
        <v>51200</v>
      </c>
      <c r="N1675" s="417">
        <f t="shared" si="2276"/>
        <v>0</v>
      </c>
      <c r="O1675" s="416">
        <v>5851.6</v>
      </c>
      <c r="P1675" s="417">
        <f t="shared" si="2277"/>
        <v>0</v>
      </c>
      <c r="Q1675" s="417">
        <f t="shared" si="2278"/>
        <v>142123.5</v>
      </c>
      <c r="R1675" s="417">
        <f t="shared" si="2240"/>
        <v>0</v>
      </c>
      <c r="S1675" s="417">
        <f t="shared" ref="S1675" si="2281">J1675-J1674</f>
        <v>0</v>
      </c>
      <c r="T1675" s="417">
        <f t="shared" ref="T1675:U1675" si="2282">Q1675-Q1674</f>
        <v>0</v>
      </c>
      <c r="U1675" s="417">
        <f t="shared" si="2282"/>
        <v>0</v>
      </c>
      <c r="V1675" s="422"/>
      <c r="W1675" s="619" t="str">
        <f t="shared" si="2102"/>
        <v/>
      </c>
    </row>
    <row r="1676" spans="1:23" s="371" customFormat="1" ht="24" hidden="1" customHeight="1">
      <c r="A1676" s="366" t="s">
        <v>5950</v>
      </c>
      <c r="B1676" s="418" t="s">
        <v>0</v>
      </c>
      <c r="C1676" s="418" t="s">
        <v>2950</v>
      </c>
      <c r="D1676" s="418" t="s">
        <v>99</v>
      </c>
      <c r="E1676" s="419" t="s">
        <v>6</v>
      </c>
      <c r="F1676" s="411">
        <f>G1676</f>
        <v>413</v>
      </c>
      <c r="G1676" s="411">
        <f>[5]내역서!F1676</f>
        <v>413</v>
      </c>
      <c r="H1676" s="716">
        <v>413</v>
      </c>
      <c r="I1676" s="410">
        <f>G1676-H1676</f>
        <v>0</v>
      </c>
      <c r="J1676" s="411">
        <f>내역서!F1680</f>
        <v>0</v>
      </c>
      <c r="K1676" s="411">
        <v>15886.3</v>
      </c>
      <c r="L1676" s="412">
        <f>INT($J1676*K1676)</f>
        <v>0</v>
      </c>
      <c r="M1676" s="411">
        <v>11200</v>
      </c>
      <c r="N1676" s="412">
        <f>INT($J1676*M1676)</f>
        <v>0</v>
      </c>
      <c r="O1676" s="411">
        <v>907.8</v>
      </c>
      <c r="P1676" s="412">
        <f>INT($J1676*O1676)</f>
        <v>0</v>
      </c>
      <c r="Q1676" s="412">
        <f>+K1676+M1676+O1676</f>
        <v>27994.1</v>
      </c>
      <c r="R1676" s="412">
        <f>L1676+N1676+P1676</f>
        <v>0</v>
      </c>
      <c r="S1676" s="412"/>
      <c r="T1676" s="412"/>
      <c r="U1676" s="412"/>
      <c r="V1676" s="419" t="s">
        <v>0</v>
      </c>
      <c r="W1676" s="617" t="str">
        <f>+IF(J1676&lt;0,"ng","")</f>
        <v/>
      </c>
    </row>
    <row r="1677" spans="1:23" s="75" customFormat="1" ht="24" hidden="1" customHeight="1">
      <c r="A1677" s="372" t="s">
        <v>5948</v>
      </c>
      <c r="B1677" s="421" t="s">
        <v>0</v>
      </c>
      <c r="C1677" s="421" t="s">
        <v>1229</v>
      </c>
      <c r="D1677" s="421" t="s">
        <v>99</v>
      </c>
      <c r="E1677" s="422" t="s">
        <v>6</v>
      </c>
      <c r="F1677" s="416">
        <f t="shared" si="2273"/>
        <v>413</v>
      </c>
      <c r="G1677" s="416">
        <f>[5]내역서!F1677</f>
        <v>413</v>
      </c>
      <c r="H1677" s="717">
        <v>413</v>
      </c>
      <c r="I1677" s="415">
        <f t="shared" si="2274"/>
        <v>0</v>
      </c>
      <c r="J1677" s="416">
        <f>내역서!F1681</f>
        <v>0</v>
      </c>
      <c r="K1677" s="416">
        <v>15886.3</v>
      </c>
      <c r="L1677" s="417">
        <f t="shared" si="2275"/>
        <v>0</v>
      </c>
      <c r="M1677" s="416">
        <v>11200</v>
      </c>
      <c r="N1677" s="417">
        <f t="shared" si="2276"/>
        <v>0</v>
      </c>
      <c r="O1677" s="416">
        <v>907.8</v>
      </c>
      <c r="P1677" s="417">
        <f t="shared" si="2277"/>
        <v>0</v>
      </c>
      <c r="Q1677" s="417">
        <f t="shared" si="2278"/>
        <v>27994.1</v>
      </c>
      <c r="R1677" s="417">
        <f t="shared" si="2240"/>
        <v>0</v>
      </c>
      <c r="S1677" s="417">
        <f t="shared" ref="S1677" si="2283">J1677-J1676</f>
        <v>0</v>
      </c>
      <c r="T1677" s="417">
        <f t="shared" ref="T1677:U1677" si="2284">Q1677-Q1676</f>
        <v>0</v>
      </c>
      <c r="U1677" s="417">
        <f t="shared" si="2284"/>
        <v>0</v>
      </c>
      <c r="V1677" s="422"/>
      <c r="W1677" s="619" t="str">
        <f t="shared" si="2102"/>
        <v/>
      </c>
    </row>
    <row r="1678" spans="1:23" s="371" customFormat="1" ht="24" hidden="1" customHeight="1">
      <c r="A1678" s="366" t="s">
        <v>5951</v>
      </c>
      <c r="B1678" s="418" t="s">
        <v>0</v>
      </c>
      <c r="C1678" s="418" t="s">
        <v>2950</v>
      </c>
      <c r="D1678" s="418" t="s">
        <v>114</v>
      </c>
      <c r="E1678" s="419" t="s">
        <v>6</v>
      </c>
      <c r="F1678" s="411">
        <f>G1678</f>
        <v>34</v>
      </c>
      <c r="G1678" s="411">
        <f>[5]내역서!F1678</f>
        <v>34</v>
      </c>
      <c r="H1678" s="716">
        <v>34</v>
      </c>
      <c r="I1678" s="410">
        <f>G1678-H1678</f>
        <v>0</v>
      </c>
      <c r="J1678" s="411">
        <f>내역서!F1682</f>
        <v>0</v>
      </c>
      <c r="K1678" s="411">
        <v>25637.200000000001</v>
      </c>
      <c r="L1678" s="412">
        <f>INT($J1678*K1678)</f>
        <v>0</v>
      </c>
      <c r="M1678" s="411">
        <v>11200</v>
      </c>
      <c r="N1678" s="412">
        <f>INT($J1678*M1678)</f>
        <v>0</v>
      </c>
      <c r="O1678" s="411">
        <v>890.2</v>
      </c>
      <c r="P1678" s="412">
        <f>INT($J1678*O1678)</f>
        <v>0</v>
      </c>
      <c r="Q1678" s="412">
        <f>+K1678+M1678+O1678</f>
        <v>37727.399999999994</v>
      </c>
      <c r="R1678" s="412">
        <f>L1678+N1678+P1678</f>
        <v>0</v>
      </c>
      <c r="S1678" s="412"/>
      <c r="T1678" s="412"/>
      <c r="U1678" s="412"/>
      <c r="V1678" s="419" t="s">
        <v>0</v>
      </c>
      <c r="W1678" s="617" t="str">
        <f>+IF(J1678&lt;0,"ng","")</f>
        <v/>
      </c>
    </row>
    <row r="1679" spans="1:23" s="75" customFormat="1" ht="24" hidden="1" customHeight="1">
      <c r="A1679" s="372" t="s">
        <v>5952</v>
      </c>
      <c r="B1679" s="421" t="s">
        <v>0</v>
      </c>
      <c r="C1679" s="421" t="s">
        <v>1229</v>
      </c>
      <c r="D1679" s="421" t="s">
        <v>114</v>
      </c>
      <c r="E1679" s="422" t="s">
        <v>6</v>
      </c>
      <c r="F1679" s="416">
        <f t="shared" si="2273"/>
        <v>34</v>
      </c>
      <c r="G1679" s="416">
        <f>[5]내역서!F1679</f>
        <v>34</v>
      </c>
      <c r="H1679" s="717">
        <v>34</v>
      </c>
      <c r="I1679" s="415">
        <f t="shared" si="2274"/>
        <v>0</v>
      </c>
      <c r="J1679" s="416">
        <f>내역서!F1683</f>
        <v>0</v>
      </c>
      <c r="K1679" s="416">
        <v>25637.200000000001</v>
      </c>
      <c r="L1679" s="417">
        <f t="shared" si="2275"/>
        <v>0</v>
      </c>
      <c r="M1679" s="416">
        <v>11200</v>
      </c>
      <c r="N1679" s="417">
        <f t="shared" si="2276"/>
        <v>0</v>
      </c>
      <c r="O1679" s="416">
        <v>890.2</v>
      </c>
      <c r="P1679" s="417">
        <f t="shared" si="2277"/>
        <v>0</v>
      </c>
      <c r="Q1679" s="417">
        <f t="shared" si="2278"/>
        <v>37727.399999999994</v>
      </c>
      <c r="R1679" s="417">
        <f t="shared" si="2240"/>
        <v>0</v>
      </c>
      <c r="S1679" s="417">
        <f t="shared" ref="S1679" si="2285">J1679-J1678</f>
        <v>0</v>
      </c>
      <c r="T1679" s="417">
        <f t="shared" ref="T1679:U1679" si="2286">Q1679-Q1678</f>
        <v>0</v>
      </c>
      <c r="U1679" s="417">
        <f t="shared" si="2286"/>
        <v>0</v>
      </c>
      <c r="V1679" s="422"/>
      <c r="W1679" s="619" t="str">
        <f t="shared" si="2102"/>
        <v/>
      </c>
    </row>
    <row r="1680" spans="1:23" s="371" customFormat="1" ht="24" hidden="1" customHeight="1">
      <c r="A1680" s="366" t="s">
        <v>5953</v>
      </c>
      <c r="B1680" s="418" t="s">
        <v>0</v>
      </c>
      <c r="C1680" s="418" t="s">
        <v>3136</v>
      </c>
      <c r="D1680" s="418" t="s">
        <v>115</v>
      </c>
      <c r="E1680" s="419" t="s">
        <v>6</v>
      </c>
      <c r="F1680" s="411">
        <f>G1680</f>
        <v>67</v>
      </c>
      <c r="G1680" s="411">
        <f>[5]내역서!F1680</f>
        <v>67</v>
      </c>
      <c r="H1680" s="716">
        <v>67</v>
      </c>
      <c r="I1680" s="410">
        <f>G1680-H1680</f>
        <v>0</v>
      </c>
      <c r="J1680" s="411">
        <f>내역서!F1684</f>
        <v>0</v>
      </c>
      <c r="K1680" s="411">
        <v>55047.3</v>
      </c>
      <c r="L1680" s="412">
        <f>INT($J1680*K1680)</f>
        <v>0</v>
      </c>
      <c r="M1680" s="411">
        <v>34800</v>
      </c>
      <c r="N1680" s="412">
        <f>INT($J1680*M1680)</f>
        <v>0</v>
      </c>
      <c r="O1680" s="411">
        <v>3609.7</v>
      </c>
      <c r="P1680" s="412">
        <f>INT($J1680*O1680)</f>
        <v>0</v>
      </c>
      <c r="Q1680" s="412">
        <f>+K1680+M1680+O1680</f>
        <v>93457</v>
      </c>
      <c r="R1680" s="412">
        <f>L1680+N1680+P1680</f>
        <v>0</v>
      </c>
      <c r="S1680" s="412"/>
      <c r="T1680" s="412"/>
      <c r="U1680" s="412"/>
      <c r="V1680" s="419" t="s">
        <v>0</v>
      </c>
      <c r="W1680" s="617" t="str">
        <f>+IF(J1680&lt;0,"ng","")</f>
        <v/>
      </c>
    </row>
    <row r="1681" spans="1:23" s="75" customFormat="1" ht="24" hidden="1" customHeight="1">
      <c r="A1681" s="372" t="s">
        <v>5954</v>
      </c>
      <c r="B1681" s="421" t="s">
        <v>0</v>
      </c>
      <c r="C1681" s="421" t="s">
        <v>1330</v>
      </c>
      <c r="D1681" s="421" t="s">
        <v>115</v>
      </c>
      <c r="E1681" s="422" t="s">
        <v>6</v>
      </c>
      <c r="F1681" s="416">
        <f t="shared" si="2273"/>
        <v>67</v>
      </c>
      <c r="G1681" s="416">
        <f>[5]내역서!F1681</f>
        <v>67</v>
      </c>
      <c r="H1681" s="717">
        <v>67</v>
      </c>
      <c r="I1681" s="415">
        <f t="shared" si="2274"/>
        <v>0</v>
      </c>
      <c r="J1681" s="416">
        <f>내역서!F1685</f>
        <v>0</v>
      </c>
      <c r="K1681" s="416">
        <v>55047.3</v>
      </c>
      <c r="L1681" s="417">
        <f t="shared" si="2275"/>
        <v>0</v>
      </c>
      <c r="M1681" s="416">
        <v>34800</v>
      </c>
      <c r="N1681" s="417">
        <f t="shared" si="2276"/>
        <v>0</v>
      </c>
      <c r="O1681" s="416">
        <v>3609.7</v>
      </c>
      <c r="P1681" s="417">
        <f t="shared" si="2277"/>
        <v>0</v>
      </c>
      <c r="Q1681" s="417">
        <f t="shared" si="2278"/>
        <v>93457</v>
      </c>
      <c r="R1681" s="417">
        <f t="shared" si="2240"/>
        <v>0</v>
      </c>
      <c r="S1681" s="417">
        <f t="shared" ref="S1681" si="2287">J1681-J1680</f>
        <v>0</v>
      </c>
      <c r="T1681" s="417">
        <f t="shared" ref="T1681:U1681" si="2288">Q1681-Q1680</f>
        <v>0</v>
      </c>
      <c r="U1681" s="417">
        <f t="shared" si="2288"/>
        <v>0</v>
      </c>
      <c r="V1681" s="422"/>
      <c r="W1681" s="619" t="str">
        <f t="shared" si="2102"/>
        <v/>
      </c>
    </row>
    <row r="1682" spans="1:23" s="371" customFormat="1" ht="24" hidden="1" customHeight="1">
      <c r="A1682" s="366" t="s">
        <v>5955</v>
      </c>
      <c r="B1682" s="418" t="s">
        <v>0</v>
      </c>
      <c r="C1682" s="418" t="s">
        <v>2964</v>
      </c>
      <c r="D1682" s="418" t="s">
        <v>2965</v>
      </c>
      <c r="E1682" s="419" t="s">
        <v>16</v>
      </c>
      <c r="F1682" s="411">
        <f>G1682</f>
        <v>206</v>
      </c>
      <c r="G1682" s="411">
        <f>[5]내역서!F1682</f>
        <v>206</v>
      </c>
      <c r="H1682" s="716">
        <v>206</v>
      </c>
      <c r="I1682" s="410">
        <f>G1682-H1682</f>
        <v>0</v>
      </c>
      <c r="J1682" s="411">
        <f>내역서!F1686</f>
        <v>0</v>
      </c>
      <c r="K1682" s="411">
        <v>142123.5</v>
      </c>
      <c r="L1682" s="412">
        <f>INT($J1682*K1682)</f>
        <v>0</v>
      </c>
      <c r="M1682" s="411">
        <v>0</v>
      </c>
      <c r="N1682" s="412">
        <f>INT($J1682*M1682)</f>
        <v>0</v>
      </c>
      <c r="O1682" s="411">
        <v>0</v>
      </c>
      <c r="P1682" s="412">
        <f>INT($J1682*O1682)</f>
        <v>0</v>
      </c>
      <c r="Q1682" s="412">
        <f>+K1682+M1682+O1682</f>
        <v>142123.5</v>
      </c>
      <c r="R1682" s="412">
        <f>L1682+N1682+P1682</f>
        <v>0</v>
      </c>
      <c r="S1682" s="412"/>
      <c r="T1682" s="412"/>
      <c r="U1682" s="412"/>
      <c r="V1682" s="419" t="s">
        <v>0</v>
      </c>
      <c r="W1682" s="617" t="str">
        <f>+IF(J1682&lt;0,"ng","")</f>
        <v/>
      </c>
    </row>
    <row r="1683" spans="1:23" s="75" customFormat="1" ht="24" hidden="1" customHeight="1">
      <c r="A1683" s="372" t="s">
        <v>4829</v>
      </c>
      <c r="B1683" s="421" t="s">
        <v>0</v>
      </c>
      <c r="C1683" s="421" t="s">
        <v>1237</v>
      </c>
      <c r="D1683" s="421" t="s">
        <v>1238</v>
      </c>
      <c r="E1683" s="422" t="s">
        <v>16</v>
      </c>
      <c r="F1683" s="416">
        <f t="shared" si="2273"/>
        <v>206</v>
      </c>
      <c r="G1683" s="416">
        <f>[5]내역서!F1683</f>
        <v>206</v>
      </c>
      <c r="H1683" s="717">
        <v>206</v>
      </c>
      <c r="I1683" s="415">
        <f t="shared" si="2274"/>
        <v>0</v>
      </c>
      <c r="J1683" s="416">
        <f>내역서!F1687</f>
        <v>0</v>
      </c>
      <c r="K1683" s="416">
        <v>142123.5</v>
      </c>
      <c r="L1683" s="417">
        <f t="shared" si="2275"/>
        <v>0</v>
      </c>
      <c r="M1683" s="416">
        <v>0</v>
      </c>
      <c r="N1683" s="417">
        <f t="shared" si="2276"/>
        <v>0</v>
      </c>
      <c r="O1683" s="416">
        <v>0</v>
      </c>
      <c r="P1683" s="417">
        <f t="shared" si="2277"/>
        <v>0</v>
      </c>
      <c r="Q1683" s="417">
        <f t="shared" si="2278"/>
        <v>142123.5</v>
      </c>
      <c r="R1683" s="417">
        <f t="shared" si="2240"/>
        <v>0</v>
      </c>
      <c r="S1683" s="417">
        <f t="shared" ref="S1683" si="2289">J1683-J1682</f>
        <v>0</v>
      </c>
      <c r="T1683" s="417">
        <f t="shared" ref="T1683:U1683" si="2290">Q1683-Q1682</f>
        <v>0</v>
      </c>
      <c r="U1683" s="417">
        <f t="shared" si="2290"/>
        <v>0</v>
      </c>
      <c r="V1683" s="422"/>
      <c r="W1683" s="619" t="str">
        <f t="shared" si="2102"/>
        <v/>
      </c>
    </row>
    <row r="1684" spans="1:23" s="371" customFormat="1" ht="24" hidden="1" customHeight="1">
      <c r="A1684" s="366" t="s">
        <v>5956</v>
      </c>
      <c r="B1684" s="418" t="s">
        <v>0</v>
      </c>
      <c r="C1684" s="418" t="s">
        <v>3137</v>
      </c>
      <c r="D1684" s="418" t="s">
        <v>101</v>
      </c>
      <c r="E1684" s="419" t="s">
        <v>1860</v>
      </c>
      <c r="F1684" s="411">
        <f>G1684</f>
        <v>1</v>
      </c>
      <c r="G1684" s="411">
        <f>[5]내역서!F1684</f>
        <v>1</v>
      </c>
      <c r="H1684" s="716">
        <v>1</v>
      </c>
      <c r="I1684" s="410">
        <f>G1684-H1684</f>
        <v>0</v>
      </c>
      <c r="J1684" s="411">
        <f>내역서!F1688</f>
        <v>0</v>
      </c>
      <c r="K1684" s="411">
        <v>438593.3</v>
      </c>
      <c r="L1684" s="412">
        <f>INT($J1684*K1684)</f>
        <v>0</v>
      </c>
      <c r="M1684" s="411">
        <v>82788.800000000003</v>
      </c>
      <c r="N1684" s="412">
        <f>INT($J1684*M1684)</f>
        <v>0</v>
      </c>
      <c r="O1684" s="411">
        <v>0</v>
      </c>
      <c r="P1684" s="412">
        <f>INT($J1684*O1684)</f>
        <v>0</v>
      </c>
      <c r="Q1684" s="412">
        <f>+K1684+M1684+O1684</f>
        <v>521382.1</v>
      </c>
      <c r="R1684" s="412">
        <f>L1684+N1684+P1684</f>
        <v>0</v>
      </c>
      <c r="S1684" s="412"/>
      <c r="T1684" s="412"/>
      <c r="U1684" s="412"/>
      <c r="V1684" s="419" t="s">
        <v>0</v>
      </c>
      <c r="W1684" s="617" t="str">
        <f>+IF(J1684&lt;0,"ng","")</f>
        <v/>
      </c>
    </row>
    <row r="1685" spans="1:23" s="75" customFormat="1" ht="24" hidden="1" customHeight="1">
      <c r="A1685" s="372" t="s">
        <v>5957</v>
      </c>
      <c r="B1685" s="421" t="s">
        <v>0</v>
      </c>
      <c r="C1685" s="421" t="s">
        <v>1331</v>
      </c>
      <c r="D1685" s="421" t="s">
        <v>101</v>
      </c>
      <c r="E1685" s="422" t="s">
        <v>729</v>
      </c>
      <c r="F1685" s="416">
        <f t="shared" si="2273"/>
        <v>1</v>
      </c>
      <c r="G1685" s="416">
        <f>[5]내역서!F1685</f>
        <v>1</v>
      </c>
      <c r="H1685" s="717">
        <v>1</v>
      </c>
      <c r="I1685" s="415">
        <f t="shared" si="2274"/>
        <v>0</v>
      </c>
      <c r="J1685" s="416">
        <f>내역서!F1689</f>
        <v>0</v>
      </c>
      <c r="K1685" s="416">
        <v>438593.3</v>
      </c>
      <c r="L1685" s="417">
        <f t="shared" si="2275"/>
        <v>0</v>
      </c>
      <c r="M1685" s="416">
        <v>82788.800000000003</v>
      </c>
      <c r="N1685" s="417">
        <f t="shared" si="2276"/>
        <v>0</v>
      </c>
      <c r="O1685" s="416">
        <v>0</v>
      </c>
      <c r="P1685" s="417">
        <f t="shared" si="2277"/>
        <v>0</v>
      </c>
      <c r="Q1685" s="417">
        <f t="shared" si="2278"/>
        <v>521382.1</v>
      </c>
      <c r="R1685" s="417">
        <f t="shared" si="2240"/>
        <v>0</v>
      </c>
      <c r="S1685" s="417">
        <f t="shared" ref="S1685" si="2291">J1685-J1684</f>
        <v>0</v>
      </c>
      <c r="T1685" s="417">
        <f t="shared" ref="T1685:U1685" si="2292">Q1685-Q1684</f>
        <v>0</v>
      </c>
      <c r="U1685" s="417">
        <f t="shared" si="2292"/>
        <v>0</v>
      </c>
      <c r="V1685" s="422"/>
      <c r="W1685" s="619" t="str">
        <f t="shared" ref="W1685:W1811" si="2293">+IF(J1685&lt;0,"ng","")</f>
        <v/>
      </c>
    </row>
    <row r="1686" spans="1:23" s="371" customFormat="1" ht="24" hidden="1" customHeight="1">
      <c r="A1686" s="366" t="s">
        <v>5956</v>
      </c>
      <c r="B1686" s="418" t="s">
        <v>0</v>
      </c>
      <c r="C1686" s="418" t="s">
        <v>3138</v>
      </c>
      <c r="D1686" s="418" t="s">
        <v>101</v>
      </c>
      <c r="E1686" s="419" t="s">
        <v>1860</v>
      </c>
      <c r="F1686" s="411">
        <f>G1686</f>
        <v>1</v>
      </c>
      <c r="G1686" s="411">
        <f>[5]내역서!F1686</f>
        <v>1</v>
      </c>
      <c r="H1686" s="716">
        <v>1</v>
      </c>
      <c r="I1686" s="410">
        <f>G1686-H1686</f>
        <v>0</v>
      </c>
      <c r="J1686" s="411">
        <f>내역서!F1690</f>
        <v>0</v>
      </c>
      <c r="K1686" s="411">
        <v>288163.90000000002</v>
      </c>
      <c r="L1686" s="412">
        <f>INT($J1686*K1686)</f>
        <v>0</v>
      </c>
      <c r="M1686" s="411">
        <v>51500</v>
      </c>
      <c r="N1686" s="412">
        <f>INT($J1686*M1686)</f>
        <v>0</v>
      </c>
      <c r="O1686" s="411">
        <v>0</v>
      </c>
      <c r="P1686" s="412">
        <f>INT($J1686*O1686)</f>
        <v>0</v>
      </c>
      <c r="Q1686" s="412">
        <f>+K1686+M1686+O1686</f>
        <v>339663.9</v>
      </c>
      <c r="R1686" s="412">
        <f>L1686+N1686+P1686</f>
        <v>0</v>
      </c>
      <c r="S1686" s="412"/>
      <c r="T1686" s="412"/>
      <c r="U1686" s="412"/>
      <c r="V1686" s="419" t="s">
        <v>0</v>
      </c>
      <c r="W1686" s="617" t="str">
        <f>+IF(J1686&lt;0,"ng","")</f>
        <v/>
      </c>
    </row>
    <row r="1687" spans="1:23" s="75" customFormat="1" ht="24" hidden="1" customHeight="1">
      <c r="A1687" s="372" t="s">
        <v>2072</v>
      </c>
      <c r="B1687" s="421" t="s">
        <v>0</v>
      </c>
      <c r="C1687" s="421" t="s">
        <v>1332</v>
      </c>
      <c r="D1687" s="421" t="s">
        <v>101</v>
      </c>
      <c r="E1687" s="422" t="s">
        <v>729</v>
      </c>
      <c r="F1687" s="416">
        <f t="shared" si="2273"/>
        <v>1</v>
      </c>
      <c r="G1687" s="416">
        <f>[5]내역서!F1687</f>
        <v>1</v>
      </c>
      <c r="H1687" s="717">
        <v>1</v>
      </c>
      <c r="I1687" s="415">
        <f t="shared" si="2274"/>
        <v>0</v>
      </c>
      <c r="J1687" s="416">
        <f>내역서!F1691</f>
        <v>0</v>
      </c>
      <c r="K1687" s="416">
        <v>288163.90000000002</v>
      </c>
      <c r="L1687" s="417">
        <f t="shared" si="2275"/>
        <v>0</v>
      </c>
      <c r="M1687" s="416">
        <v>51500</v>
      </c>
      <c r="N1687" s="417">
        <f t="shared" si="2276"/>
        <v>0</v>
      </c>
      <c r="O1687" s="416">
        <v>0</v>
      </c>
      <c r="P1687" s="417">
        <f t="shared" si="2277"/>
        <v>0</v>
      </c>
      <c r="Q1687" s="417">
        <f t="shared" si="2278"/>
        <v>339663.9</v>
      </c>
      <c r="R1687" s="417">
        <f t="shared" si="2240"/>
        <v>0</v>
      </c>
      <c r="S1687" s="417">
        <f t="shared" ref="S1687" si="2294">J1687-J1686</f>
        <v>0</v>
      </c>
      <c r="T1687" s="417">
        <f t="shared" ref="T1687:U1687" si="2295">Q1687-Q1686</f>
        <v>0</v>
      </c>
      <c r="U1687" s="417">
        <f t="shared" si="2295"/>
        <v>0</v>
      </c>
      <c r="V1687" s="422"/>
      <c r="W1687" s="619" t="str">
        <f t="shared" si="2293"/>
        <v/>
      </c>
    </row>
    <row r="1688" spans="1:23" s="371" customFormat="1" ht="24" hidden="1" customHeight="1">
      <c r="A1688" s="366" t="s">
        <v>4825</v>
      </c>
      <c r="B1688" s="436" t="s">
        <v>3139</v>
      </c>
      <c r="C1688" s="436" t="s">
        <v>2969</v>
      </c>
      <c r="D1688" s="436" t="s">
        <v>0</v>
      </c>
      <c r="E1688" s="437" t="s">
        <v>0</v>
      </c>
      <c r="F1688" s="438">
        <v>0</v>
      </c>
      <c r="G1688" s="438">
        <f>[5]내역서!F1688</f>
        <v>0</v>
      </c>
      <c r="H1688" s="438">
        <v>0</v>
      </c>
      <c r="I1688" s="438"/>
      <c r="J1688" s="438">
        <f>내역서!F1692</f>
        <v>0</v>
      </c>
      <c r="K1688" s="439">
        <v>0</v>
      </c>
      <c r="L1688" s="438">
        <f>SUMIF($A$1690:$A$1701,$A1690,L$1690:L$1701)</f>
        <v>0</v>
      </c>
      <c r="M1688" s="439">
        <v>0</v>
      </c>
      <c r="N1688" s="438">
        <f>SUMIF($A$1690:$A$1701,$A1690,N$1690:N$1701)</f>
        <v>0</v>
      </c>
      <c r="O1688" s="439">
        <v>0</v>
      </c>
      <c r="P1688" s="438">
        <f>SUMIF($A$1690:$A$1701,$A1690,P$1690:P$1701)</f>
        <v>0</v>
      </c>
      <c r="Q1688" s="440">
        <v>0</v>
      </c>
      <c r="R1688" s="438">
        <f>L1688+N1688+P1688</f>
        <v>0</v>
      </c>
      <c r="S1688" s="438"/>
      <c r="T1688" s="438"/>
      <c r="U1688" s="438"/>
      <c r="V1688" s="437" t="s">
        <v>0</v>
      </c>
      <c r="W1688" s="617" t="str">
        <f>+IF(J1688&lt;0,"ng","")</f>
        <v/>
      </c>
    </row>
    <row r="1689" spans="1:23" s="75" customFormat="1" ht="24" hidden="1" customHeight="1">
      <c r="A1689" s="372" t="s">
        <v>5958</v>
      </c>
      <c r="B1689" s="442" t="s">
        <v>1817</v>
      </c>
      <c r="C1689" s="442" t="s">
        <v>1241</v>
      </c>
      <c r="D1689" s="442" t="s">
        <v>0</v>
      </c>
      <c r="E1689" s="443" t="s">
        <v>0</v>
      </c>
      <c r="F1689" s="444">
        <v>0</v>
      </c>
      <c r="G1689" s="444">
        <f>[5]내역서!F1689</f>
        <v>0</v>
      </c>
      <c r="H1689" s="444">
        <v>0</v>
      </c>
      <c r="I1689" s="444"/>
      <c r="J1689" s="444">
        <f>내역서!F1693</f>
        <v>0</v>
      </c>
      <c r="K1689" s="445">
        <v>0</v>
      </c>
      <c r="L1689" s="444">
        <f>SUMIF($A$1690:$A$1701,$A1691,L$1690:L$1701)</f>
        <v>0</v>
      </c>
      <c r="M1689" s="445">
        <v>0</v>
      </c>
      <c r="N1689" s="444">
        <f>SUMIF($A$1690:$A$1701,$A1691,N$1690:N$1701)</f>
        <v>0</v>
      </c>
      <c r="O1689" s="445">
        <v>0</v>
      </c>
      <c r="P1689" s="444">
        <f>SUMIF($A$1690:$A$1701,$A1691,P$1690:P$1701)</f>
        <v>0</v>
      </c>
      <c r="Q1689" s="446">
        <v>0</v>
      </c>
      <c r="R1689" s="444">
        <f t="shared" ref="R1689" si="2296">L1689+N1689+P1689</f>
        <v>0</v>
      </c>
      <c r="S1689" s="444">
        <f t="shared" ref="S1689" si="2297">J1689-J1688</f>
        <v>0</v>
      </c>
      <c r="T1689" s="444">
        <f t="shared" ref="T1689:U1689" si="2298">Q1689-Q1688</f>
        <v>0</v>
      </c>
      <c r="U1689" s="444">
        <f t="shared" si="2298"/>
        <v>0</v>
      </c>
      <c r="V1689" s="443"/>
      <c r="W1689" s="619" t="str">
        <f t="shared" si="2293"/>
        <v/>
      </c>
    </row>
    <row r="1690" spans="1:23" s="371" customFormat="1" ht="24" hidden="1" customHeight="1">
      <c r="A1690" s="366" t="s">
        <v>4825</v>
      </c>
      <c r="B1690" s="418" t="s">
        <v>0</v>
      </c>
      <c r="C1690" s="418" t="s">
        <v>2972</v>
      </c>
      <c r="D1690" s="418" t="s">
        <v>2973</v>
      </c>
      <c r="E1690" s="419" t="s">
        <v>102</v>
      </c>
      <c r="F1690" s="411">
        <f>G1690</f>
        <v>1628</v>
      </c>
      <c r="G1690" s="411">
        <f>[5]내역서!F1690</f>
        <v>1628</v>
      </c>
      <c r="H1690" s="716">
        <v>1628</v>
      </c>
      <c r="I1690" s="410">
        <f>G1690-H1690</f>
        <v>0</v>
      </c>
      <c r="J1690" s="411">
        <f>내역서!F1694</f>
        <v>0</v>
      </c>
      <c r="K1690" s="411">
        <v>182.5</v>
      </c>
      <c r="L1690" s="412">
        <f>INT($J1690*K1690)</f>
        <v>0</v>
      </c>
      <c r="M1690" s="411">
        <v>5874.4</v>
      </c>
      <c r="N1690" s="412">
        <f>INT($J1690*M1690)</f>
        <v>0</v>
      </c>
      <c r="O1690" s="411">
        <v>0</v>
      </c>
      <c r="P1690" s="412">
        <f>INT($J1690*O1690)</f>
        <v>0</v>
      </c>
      <c r="Q1690" s="412">
        <f>+K1690+M1690+O1690</f>
        <v>6056.9</v>
      </c>
      <c r="R1690" s="412">
        <f>L1690+N1690+P1690</f>
        <v>0</v>
      </c>
      <c r="S1690" s="412"/>
      <c r="T1690" s="412"/>
      <c r="U1690" s="412"/>
      <c r="V1690" s="419" t="s">
        <v>0</v>
      </c>
      <c r="W1690" s="617" t="str">
        <f>+IF(J1690&lt;0,"ng","")</f>
        <v/>
      </c>
    </row>
    <row r="1691" spans="1:23" s="75" customFormat="1" ht="24" hidden="1" customHeight="1">
      <c r="A1691" s="372" t="s">
        <v>5959</v>
      </c>
      <c r="B1691" s="421" t="s">
        <v>0</v>
      </c>
      <c r="C1691" s="421" t="s">
        <v>1242</v>
      </c>
      <c r="D1691" s="421" t="s">
        <v>1243</v>
      </c>
      <c r="E1691" s="422" t="s">
        <v>102</v>
      </c>
      <c r="F1691" s="416">
        <f t="shared" ref="F1691:F1701" si="2299">G1691</f>
        <v>1628</v>
      </c>
      <c r="G1691" s="416">
        <f>[5]내역서!F1691</f>
        <v>1628</v>
      </c>
      <c r="H1691" s="717">
        <v>1628</v>
      </c>
      <c r="I1691" s="415">
        <f t="shared" ref="I1691:I1701" si="2300">G1691-H1691</f>
        <v>0</v>
      </c>
      <c r="J1691" s="416">
        <f>내역서!F1695</f>
        <v>0</v>
      </c>
      <c r="K1691" s="416">
        <v>182.5</v>
      </c>
      <c r="L1691" s="417">
        <f t="shared" ref="L1691:L1701" si="2301">INT($J1691*K1691)</f>
        <v>0</v>
      </c>
      <c r="M1691" s="416">
        <v>5874.4</v>
      </c>
      <c r="N1691" s="417">
        <f t="shared" ref="N1691:N1701" si="2302">INT($J1691*M1691)</f>
        <v>0</v>
      </c>
      <c r="O1691" s="416">
        <v>0</v>
      </c>
      <c r="P1691" s="417">
        <f t="shared" ref="P1691:P1701" si="2303">INT($J1691*O1691)</f>
        <v>0</v>
      </c>
      <c r="Q1691" s="417">
        <f t="shared" ref="Q1691:Q1701" si="2304">+K1691+M1691+O1691</f>
        <v>6056.9</v>
      </c>
      <c r="R1691" s="417">
        <f t="shared" si="2240"/>
        <v>0</v>
      </c>
      <c r="S1691" s="417">
        <f t="shared" ref="S1691" si="2305">J1691-J1690</f>
        <v>0</v>
      </c>
      <c r="T1691" s="417">
        <f t="shared" ref="T1691:U1691" si="2306">Q1691-Q1690</f>
        <v>0</v>
      </c>
      <c r="U1691" s="417">
        <f t="shared" si="2306"/>
        <v>0</v>
      </c>
      <c r="V1691" s="422"/>
      <c r="W1691" s="619" t="str">
        <f t="shared" si="2293"/>
        <v/>
      </c>
    </row>
    <row r="1692" spans="1:23" s="371" customFormat="1" ht="24" hidden="1" customHeight="1">
      <c r="A1692" s="366" t="s">
        <v>5947</v>
      </c>
      <c r="B1692" s="418" t="s">
        <v>0</v>
      </c>
      <c r="C1692" s="418" t="s">
        <v>2972</v>
      </c>
      <c r="D1692" s="418" t="s">
        <v>2974</v>
      </c>
      <c r="E1692" s="419" t="s">
        <v>102</v>
      </c>
      <c r="F1692" s="411">
        <f>G1692</f>
        <v>1200</v>
      </c>
      <c r="G1692" s="411">
        <f>[5]내역서!F1692</f>
        <v>1200</v>
      </c>
      <c r="H1692" s="716">
        <v>1200</v>
      </c>
      <c r="I1692" s="410">
        <f>G1692-H1692</f>
        <v>0</v>
      </c>
      <c r="J1692" s="411">
        <f>내역서!F1696</f>
        <v>0</v>
      </c>
      <c r="K1692" s="411">
        <v>218.4</v>
      </c>
      <c r="L1692" s="412">
        <f>INT($J1692*K1692)</f>
        <v>0</v>
      </c>
      <c r="M1692" s="411">
        <v>7049.8</v>
      </c>
      <c r="N1692" s="412">
        <f>INT($J1692*M1692)</f>
        <v>0</v>
      </c>
      <c r="O1692" s="411">
        <v>0</v>
      </c>
      <c r="P1692" s="412">
        <f>INT($J1692*O1692)</f>
        <v>0</v>
      </c>
      <c r="Q1692" s="412">
        <f>+K1692+M1692+O1692</f>
        <v>7268.2</v>
      </c>
      <c r="R1692" s="412">
        <f>L1692+N1692+P1692</f>
        <v>0</v>
      </c>
      <c r="S1692" s="412"/>
      <c r="T1692" s="412"/>
      <c r="U1692" s="412"/>
      <c r="V1692" s="419" t="s">
        <v>0</v>
      </c>
      <c r="W1692" s="617" t="str">
        <f>+IF(J1692&lt;0,"ng","")</f>
        <v/>
      </c>
    </row>
    <row r="1693" spans="1:23" s="75" customFormat="1" ht="24" hidden="1" customHeight="1">
      <c r="A1693" s="372" t="s">
        <v>5960</v>
      </c>
      <c r="B1693" s="421" t="s">
        <v>0</v>
      </c>
      <c r="C1693" s="421" t="s">
        <v>1242</v>
      </c>
      <c r="D1693" s="421" t="s">
        <v>1244</v>
      </c>
      <c r="E1693" s="422" t="s">
        <v>102</v>
      </c>
      <c r="F1693" s="416">
        <f t="shared" si="2299"/>
        <v>1200</v>
      </c>
      <c r="G1693" s="416">
        <f>[5]내역서!F1693</f>
        <v>1200</v>
      </c>
      <c r="H1693" s="717">
        <v>1200</v>
      </c>
      <c r="I1693" s="415">
        <f t="shared" si="2300"/>
        <v>0</v>
      </c>
      <c r="J1693" s="416">
        <f>내역서!F1697</f>
        <v>0</v>
      </c>
      <c r="K1693" s="416">
        <v>218.4</v>
      </c>
      <c r="L1693" s="417">
        <f t="shared" si="2301"/>
        <v>0</v>
      </c>
      <c r="M1693" s="416">
        <v>7049.8</v>
      </c>
      <c r="N1693" s="417">
        <f t="shared" si="2302"/>
        <v>0</v>
      </c>
      <c r="O1693" s="416">
        <v>0</v>
      </c>
      <c r="P1693" s="417">
        <f t="shared" si="2303"/>
        <v>0</v>
      </c>
      <c r="Q1693" s="417">
        <f t="shared" si="2304"/>
        <v>7268.2</v>
      </c>
      <c r="R1693" s="417">
        <f t="shared" si="2240"/>
        <v>0</v>
      </c>
      <c r="S1693" s="417">
        <f t="shared" ref="S1693" si="2307">J1693-J1692</f>
        <v>0</v>
      </c>
      <c r="T1693" s="417">
        <f t="shared" ref="T1693:U1693" si="2308">Q1693-Q1692</f>
        <v>0</v>
      </c>
      <c r="U1693" s="417">
        <f t="shared" si="2308"/>
        <v>0</v>
      </c>
      <c r="V1693" s="422"/>
      <c r="W1693" s="619" t="str">
        <f t="shared" si="2293"/>
        <v/>
      </c>
    </row>
    <row r="1694" spans="1:23" s="371" customFormat="1" ht="24" hidden="1" customHeight="1">
      <c r="A1694" s="366" t="s">
        <v>4825</v>
      </c>
      <c r="B1694" s="418" t="s">
        <v>0</v>
      </c>
      <c r="C1694" s="418" t="s">
        <v>2976</v>
      </c>
      <c r="D1694" s="418" t="s">
        <v>2977</v>
      </c>
      <c r="E1694" s="419" t="s">
        <v>2104</v>
      </c>
      <c r="F1694" s="411">
        <f>G1694</f>
        <v>101</v>
      </c>
      <c r="G1694" s="411">
        <f>[5]내역서!F1694</f>
        <v>101</v>
      </c>
      <c r="H1694" s="716">
        <v>101</v>
      </c>
      <c r="I1694" s="410">
        <f>G1694-H1694</f>
        <v>0</v>
      </c>
      <c r="J1694" s="411">
        <f>내역서!F1698</f>
        <v>0</v>
      </c>
      <c r="K1694" s="411">
        <v>522.5</v>
      </c>
      <c r="L1694" s="412">
        <f>INT($J1694*K1694)</f>
        <v>0</v>
      </c>
      <c r="M1694" s="411">
        <v>25572.1</v>
      </c>
      <c r="N1694" s="412">
        <f>INT($J1694*M1694)</f>
        <v>0</v>
      </c>
      <c r="O1694" s="411">
        <v>0</v>
      </c>
      <c r="P1694" s="412">
        <f>INT($J1694*O1694)</f>
        <v>0</v>
      </c>
      <c r="Q1694" s="412">
        <f>+K1694+M1694+O1694</f>
        <v>26094.6</v>
      </c>
      <c r="R1694" s="412">
        <f>L1694+N1694+P1694</f>
        <v>0</v>
      </c>
      <c r="S1694" s="412"/>
      <c r="T1694" s="412"/>
      <c r="U1694" s="412"/>
      <c r="V1694" s="419" t="s">
        <v>0</v>
      </c>
      <c r="W1694" s="617" t="str">
        <f>+IF(J1694&lt;0,"ng","")</f>
        <v/>
      </c>
    </row>
    <row r="1695" spans="1:23" s="75" customFormat="1" ht="24" hidden="1" customHeight="1">
      <c r="A1695" s="372" t="s">
        <v>2072</v>
      </c>
      <c r="B1695" s="421" t="s">
        <v>0</v>
      </c>
      <c r="C1695" s="421" t="s">
        <v>1245</v>
      </c>
      <c r="D1695" s="421" t="s">
        <v>1246</v>
      </c>
      <c r="E1695" s="422" t="s">
        <v>671</v>
      </c>
      <c r="F1695" s="416">
        <f t="shared" si="2299"/>
        <v>101</v>
      </c>
      <c r="G1695" s="416">
        <f>[5]내역서!F1695</f>
        <v>101</v>
      </c>
      <c r="H1695" s="717">
        <v>101</v>
      </c>
      <c r="I1695" s="415">
        <f t="shared" si="2300"/>
        <v>0</v>
      </c>
      <c r="J1695" s="416">
        <f>내역서!F1699</f>
        <v>0</v>
      </c>
      <c r="K1695" s="416">
        <v>522.5</v>
      </c>
      <c r="L1695" s="417">
        <f t="shared" si="2301"/>
        <v>0</v>
      </c>
      <c r="M1695" s="416">
        <v>25572.1</v>
      </c>
      <c r="N1695" s="417">
        <f t="shared" si="2302"/>
        <v>0</v>
      </c>
      <c r="O1695" s="416">
        <v>0</v>
      </c>
      <c r="P1695" s="417">
        <f t="shared" si="2303"/>
        <v>0</v>
      </c>
      <c r="Q1695" s="417">
        <f t="shared" si="2304"/>
        <v>26094.6</v>
      </c>
      <c r="R1695" s="417">
        <f t="shared" si="2240"/>
        <v>0</v>
      </c>
      <c r="S1695" s="417">
        <f t="shared" ref="S1695" si="2309">J1695-J1694</f>
        <v>0</v>
      </c>
      <c r="T1695" s="417">
        <f t="shared" ref="T1695:U1695" si="2310">Q1695-Q1694</f>
        <v>0</v>
      </c>
      <c r="U1695" s="417">
        <f t="shared" si="2310"/>
        <v>0</v>
      </c>
      <c r="V1695" s="422"/>
      <c r="W1695" s="619" t="str">
        <f t="shared" si="2293"/>
        <v/>
      </c>
    </row>
    <row r="1696" spans="1:23" s="371" customFormat="1" ht="24" hidden="1" customHeight="1">
      <c r="A1696" s="366" t="s">
        <v>5093</v>
      </c>
      <c r="B1696" s="418" t="s">
        <v>0</v>
      </c>
      <c r="C1696" s="418" t="s">
        <v>2978</v>
      </c>
      <c r="D1696" s="418" t="s">
        <v>0</v>
      </c>
      <c r="E1696" s="419" t="s">
        <v>16</v>
      </c>
      <c r="F1696" s="411">
        <f>G1696</f>
        <v>12.6</v>
      </c>
      <c r="G1696" s="411">
        <f>[5]내역서!F1696</f>
        <v>12.6</v>
      </c>
      <c r="H1696" s="716">
        <v>12.6</v>
      </c>
      <c r="I1696" s="410">
        <f>G1696-H1696</f>
        <v>0</v>
      </c>
      <c r="J1696" s="411">
        <f>내역서!F1700</f>
        <v>0</v>
      </c>
      <c r="K1696" s="411">
        <v>0</v>
      </c>
      <c r="L1696" s="412">
        <f>INT($J1696*K1696)</f>
        <v>0</v>
      </c>
      <c r="M1696" s="411">
        <v>7153.6</v>
      </c>
      <c r="N1696" s="412">
        <f>INT($J1696*M1696)</f>
        <v>0</v>
      </c>
      <c r="O1696" s="411">
        <v>0</v>
      </c>
      <c r="P1696" s="412">
        <f>INT($J1696*O1696)</f>
        <v>0</v>
      </c>
      <c r="Q1696" s="412">
        <f>+K1696+M1696+O1696</f>
        <v>7153.6</v>
      </c>
      <c r="R1696" s="412">
        <f>L1696+N1696+P1696</f>
        <v>0</v>
      </c>
      <c r="S1696" s="412"/>
      <c r="T1696" s="412"/>
      <c r="U1696" s="412"/>
      <c r="V1696" s="419" t="s">
        <v>0</v>
      </c>
      <c r="W1696" s="617" t="str">
        <f>+IF(J1696&lt;0,"ng","")</f>
        <v/>
      </c>
    </row>
    <row r="1697" spans="1:23" s="75" customFormat="1" ht="24" hidden="1" customHeight="1">
      <c r="A1697" s="372" t="s">
        <v>5961</v>
      </c>
      <c r="B1697" s="421" t="s">
        <v>0</v>
      </c>
      <c r="C1697" s="421" t="s">
        <v>1247</v>
      </c>
      <c r="D1697" s="421" t="s">
        <v>0</v>
      </c>
      <c r="E1697" s="422" t="s">
        <v>16</v>
      </c>
      <c r="F1697" s="416">
        <f t="shared" si="2299"/>
        <v>12.6</v>
      </c>
      <c r="G1697" s="416">
        <f>[5]내역서!F1697</f>
        <v>12.6</v>
      </c>
      <c r="H1697" s="717">
        <v>12.6</v>
      </c>
      <c r="I1697" s="415">
        <f t="shared" si="2300"/>
        <v>0</v>
      </c>
      <c r="J1697" s="416">
        <f>내역서!F1701</f>
        <v>0</v>
      </c>
      <c r="K1697" s="416">
        <v>0</v>
      </c>
      <c r="L1697" s="417">
        <f t="shared" si="2301"/>
        <v>0</v>
      </c>
      <c r="M1697" s="416">
        <v>7153.6</v>
      </c>
      <c r="N1697" s="417">
        <f t="shared" si="2302"/>
        <v>0</v>
      </c>
      <c r="O1697" s="416">
        <v>0</v>
      </c>
      <c r="P1697" s="417">
        <f t="shared" si="2303"/>
        <v>0</v>
      </c>
      <c r="Q1697" s="417">
        <f t="shared" si="2304"/>
        <v>7153.6</v>
      </c>
      <c r="R1697" s="417">
        <f t="shared" si="2240"/>
        <v>0</v>
      </c>
      <c r="S1697" s="417">
        <f t="shared" ref="S1697" si="2311">J1697-J1696</f>
        <v>0</v>
      </c>
      <c r="T1697" s="417">
        <f t="shared" ref="T1697:U1697" si="2312">Q1697-Q1696</f>
        <v>0</v>
      </c>
      <c r="U1697" s="417">
        <f t="shared" si="2312"/>
        <v>0</v>
      </c>
      <c r="V1697" s="422"/>
      <c r="W1697" s="619" t="str">
        <f t="shared" si="2293"/>
        <v/>
      </c>
    </row>
    <row r="1698" spans="1:23" s="371" customFormat="1" ht="24" hidden="1" customHeight="1">
      <c r="A1698" s="366" t="s">
        <v>5962</v>
      </c>
      <c r="B1698" s="418" t="s">
        <v>0</v>
      </c>
      <c r="C1698" s="418" t="s">
        <v>2979</v>
      </c>
      <c r="D1698" s="418" t="s">
        <v>0</v>
      </c>
      <c r="E1698" s="419" t="s">
        <v>16</v>
      </c>
      <c r="F1698" s="411">
        <f>G1698</f>
        <v>1785</v>
      </c>
      <c r="G1698" s="411">
        <f>[5]내역서!F1698</f>
        <v>1785</v>
      </c>
      <c r="H1698" s="716">
        <v>1785</v>
      </c>
      <c r="I1698" s="410">
        <f>G1698-H1698</f>
        <v>0</v>
      </c>
      <c r="J1698" s="411">
        <f>내역서!F1702</f>
        <v>0</v>
      </c>
      <c r="K1698" s="411">
        <v>36.4</v>
      </c>
      <c r="L1698" s="412">
        <f>INT($J1698*K1698)</f>
        <v>0</v>
      </c>
      <c r="M1698" s="411">
        <v>341.6</v>
      </c>
      <c r="N1698" s="412">
        <f>INT($J1698*M1698)</f>
        <v>0</v>
      </c>
      <c r="O1698" s="411">
        <v>24.3</v>
      </c>
      <c r="P1698" s="412">
        <f>INT($J1698*O1698)</f>
        <v>0</v>
      </c>
      <c r="Q1698" s="412">
        <f>+K1698+M1698+O1698</f>
        <v>402.3</v>
      </c>
      <c r="R1698" s="412">
        <f>L1698+N1698+P1698</f>
        <v>0</v>
      </c>
      <c r="S1698" s="412"/>
      <c r="T1698" s="412"/>
      <c r="U1698" s="412"/>
      <c r="V1698" s="419" t="s">
        <v>0</v>
      </c>
      <c r="W1698" s="617" t="str">
        <f>+IF(J1698&lt;0,"ng","")</f>
        <v/>
      </c>
    </row>
    <row r="1699" spans="1:23" s="75" customFormat="1" ht="24" hidden="1" customHeight="1">
      <c r="A1699" s="372" t="s">
        <v>5963</v>
      </c>
      <c r="B1699" s="421" t="s">
        <v>0</v>
      </c>
      <c r="C1699" s="421" t="s">
        <v>1248</v>
      </c>
      <c r="D1699" s="421" t="s">
        <v>0</v>
      </c>
      <c r="E1699" s="422" t="s">
        <v>16</v>
      </c>
      <c r="F1699" s="416">
        <f t="shared" si="2299"/>
        <v>1785</v>
      </c>
      <c r="G1699" s="416">
        <f>[5]내역서!F1699</f>
        <v>1785</v>
      </c>
      <c r="H1699" s="717">
        <v>1785</v>
      </c>
      <c r="I1699" s="415">
        <f t="shared" si="2300"/>
        <v>0</v>
      </c>
      <c r="J1699" s="416">
        <f>내역서!F1703</f>
        <v>0</v>
      </c>
      <c r="K1699" s="416">
        <v>36.4</v>
      </c>
      <c r="L1699" s="417">
        <f t="shared" si="2301"/>
        <v>0</v>
      </c>
      <c r="M1699" s="416">
        <v>341.6</v>
      </c>
      <c r="N1699" s="417">
        <f t="shared" si="2302"/>
        <v>0</v>
      </c>
      <c r="O1699" s="416">
        <v>24.3</v>
      </c>
      <c r="P1699" s="417">
        <f t="shared" si="2303"/>
        <v>0</v>
      </c>
      <c r="Q1699" s="417">
        <f t="shared" si="2304"/>
        <v>402.3</v>
      </c>
      <c r="R1699" s="417">
        <f t="shared" si="2240"/>
        <v>0</v>
      </c>
      <c r="S1699" s="417">
        <f t="shared" ref="S1699" si="2313">J1699-J1698</f>
        <v>0</v>
      </c>
      <c r="T1699" s="417">
        <f t="shared" ref="T1699:U1699" si="2314">Q1699-Q1698</f>
        <v>0</v>
      </c>
      <c r="U1699" s="417">
        <f t="shared" si="2314"/>
        <v>0</v>
      </c>
      <c r="V1699" s="422"/>
      <c r="W1699" s="619" t="str">
        <f t="shared" si="2293"/>
        <v/>
      </c>
    </row>
    <row r="1700" spans="1:23" s="371" customFormat="1" ht="24" hidden="1" customHeight="1">
      <c r="A1700" s="366" t="s">
        <v>5964</v>
      </c>
      <c r="B1700" s="418" t="s">
        <v>0</v>
      </c>
      <c r="C1700" s="418" t="s">
        <v>2981</v>
      </c>
      <c r="D1700" s="418" t="s">
        <v>0</v>
      </c>
      <c r="E1700" s="419" t="s">
        <v>6</v>
      </c>
      <c r="F1700" s="411">
        <f>G1700</f>
        <v>643</v>
      </c>
      <c r="G1700" s="411">
        <f>[5]내역서!F1700</f>
        <v>643</v>
      </c>
      <c r="H1700" s="716">
        <v>643</v>
      </c>
      <c r="I1700" s="410">
        <f>G1700-H1700</f>
        <v>0</v>
      </c>
      <c r="J1700" s="411">
        <f>내역서!F1704</f>
        <v>0</v>
      </c>
      <c r="K1700" s="411">
        <v>307.5</v>
      </c>
      <c r="L1700" s="412">
        <f>INT($J1700*K1700)</f>
        <v>0</v>
      </c>
      <c r="M1700" s="411">
        <v>3132.8</v>
      </c>
      <c r="N1700" s="412">
        <f>INT($J1700*M1700)</f>
        <v>0</v>
      </c>
      <c r="O1700" s="411">
        <v>0</v>
      </c>
      <c r="P1700" s="412">
        <f>INT($J1700*O1700)</f>
        <v>0</v>
      </c>
      <c r="Q1700" s="412">
        <f>+K1700+M1700+O1700</f>
        <v>3440.3</v>
      </c>
      <c r="R1700" s="412">
        <f>L1700+N1700+P1700</f>
        <v>0</v>
      </c>
      <c r="S1700" s="412"/>
      <c r="T1700" s="412"/>
      <c r="U1700" s="412"/>
      <c r="V1700" s="419" t="s">
        <v>0</v>
      </c>
      <c r="W1700" s="617" t="str">
        <f>+IF(J1700&lt;0,"ng","")</f>
        <v/>
      </c>
    </row>
    <row r="1701" spans="1:23" s="75" customFormat="1" ht="24" hidden="1" customHeight="1">
      <c r="A1701" s="372" t="s">
        <v>5963</v>
      </c>
      <c r="B1701" s="421" t="s">
        <v>0</v>
      </c>
      <c r="C1701" s="421" t="s">
        <v>1249</v>
      </c>
      <c r="D1701" s="421" t="s">
        <v>0</v>
      </c>
      <c r="E1701" s="422" t="s">
        <v>6</v>
      </c>
      <c r="F1701" s="416">
        <f t="shared" si="2299"/>
        <v>643</v>
      </c>
      <c r="G1701" s="416">
        <f>[5]내역서!F1701</f>
        <v>643</v>
      </c>
      <c r="H1701" s="717">
        <v>643</v>
      </c>
      <c r="I1701" s="415">
        <f t="shared" si="2300"/>
        <v>0</v>
      </c>
      <c r="J1701" s="416">
        <f>내역서!F1705</f>
        <v>0</v>
      </c>
      <c r="K1701" s="416">
        <v>307.5</v>
      </c>
      <c r="L1701" s="417">
        <f t="shared" si="2301"/>
        <v>0</v>
      </c>
      <c r="M1701" s="416">
        <v>3132.8</v>
      </c>
      <c r="N1701" s="417">
        <f t="shared" si="2302"/>
        <v>0</v>
      </c>
      <c r="O1701" s="416">
        <v>0</v>
      </c>
      <c r="P1701" s="417">
        <f t="shared" si="2303"/>
        <v>0</v>
      </c>
      <c r="Q1701" s="417">
        <f t="shared" si="2304"/>
        <v>3440.3</v>
      </c>
      <c r="R1701" s="417">
        <f t="shared" si="2240"/>
        <v>0</v>
      </c>
      <c r="S1701" s="417">
        <f t="shared" ref="S1701" si="2315">J1701-J1700</f>
        <v>0</v>
      </c>
      <c r="T1701" s="417">
        <f t="shared" ref="T1701:U1701" si="2316">Q1701-Q1700</f>
        <v>0</v>
      </c>
      <c r="U1701" s="417">
        <f t="shared" si="2316"/>
        <v>0</v>
      </c>
      <c r="V1701" s="422"/>
      <c r="W1701" s="619" t="str">
        <f t="shared" si="2293"/>
        <v/>
      </c>
    </row>
    <row r="1702" spans="1:23" s="371" customFormat="1" ht="24" hidden="1" customHeight="1">
      <c r="A1702" s="366" t="s">
        <v>2055</v>
      </c>
      <c r="B1702" s="436" t="s">
        <v>3141</v>
      </c>
      <c r="C1702" s="436" t="s">
        <v>2983</v>
      </c>
      <c r="D1702" s="436" t="s">
        <v>0</v>
      </c>
      <c r="E1702" s="437" t="s">
        <v>0</v>
      </c>
      <c r="F1702" s="438">
        <v>0</v>
      </c>
      <c r="G1702" s="438">
        <f>[5]내역서!F1702</f>
        <v>0</v>
      </c>
      <c r="H1702" s="438">
        <v>0</v>
      </c>
      <c r="I1702" s="438"/>
      <c r="J1702" s="438">
        <f>내역서!F1706</f>
        <v>0</v>
      </c>
      <c r="K1702" s="439">
        <v>0</v>
      </c>
      <c r="L1702" s="438">
        <f>SUMIF($A$1704:$A$1719,$A1704,L$1704:L$1719)</f>
        <v>0</v>
      </c>
      <c r="M1702" s="439">
        <v>0</v>
      </c>
      <c r="N1702" s="438">
        <f>SUMIF($A$1704:$A$1719,$A1704,N$1704:N$1719)</f>
        <v>0</v>
      </c>
      <c r="O1702" s="439">
        <v>0</v>
      </c>
      <c r="P1702" s="438">
        <f>SUMIF($A$1704:$A$1719,$A1704,P$1704:P$1719)</f>
        <v>0</v>
      </c>
      <c r="Q1702" s="440">
        <v>0</v>
      </c>
      <c r="R1702" s="438">
        <f>L1702+N1702+P1702</f>
        <v>0</v>
      </c>
      <c r="S1702" s="438"/>
      <c r="T1702" s="438"/>
      <c r="U1702" s="438"/>
      <c r="V1702" s="437" t="s">
        <v>0</v>
      </c>
      <c r="W1702" s="617" t="str">
        <f>+IF(J1702&lt;0,"ng","")</f>
        <v/>
      </c>
    </row>
    <row r="1703" spans="1:23" s="75" customFormat="1" ht="24" hidden="1" customHeight="1">
      <c r="A1703" s="372" t="s">
        <v>5963</v>
      </c>
      <c r="B1703" s="442" t="s">
        <v>1818</v>
      </c>
      <c r="C1703" s="442" t="s">
        <v>1250</v>
      </c>
      <c r="D1703" s="442" t="s">
        <v>0</v>
      </c>
      <c r="E1703" s="443" t="s">
        <v>0</v>
      </c>
      <c r="F1703" s="444">
        <v>0</v>
      </c>
      <c r="G1703" s="444">
        <f>[5]내역서!F1703</f>
        <v>0</v>
      </c>
      <c r="H1703" s="444">
        <v>0</v>
      </c>
      <c r="I1703" s="444"/>
      <c r="J1703" s="444">
        <f>내역서!F1707</f>
        <v>0</v>
      </c>
      <c r="K1703" s="445">
        <v>0</v>
      </c>
      <c r="L1703" s="444">
        <f>SUMIF($A$1704:$A$1719,$A1705,L$1704:L$1719)</f>
        <v>0</v>
      </c>
      <c r="M1703" s="445">
        <v>0</v>
      </c>
      <c r="N1703" s="444">
        <f>SUMIF($A$1704:$A$1719,$A1705,N$1704:N$1719)</f>
        <v>0</v>
      </c>
      <c r="O1703" s="445">
        <v>0</v>
      </c>
      <c r="P1703" s="444">
        <f>SUMIF($A$1704:$A$1719,$A1705,P$1704:P$1719)</f>
        <v>0</v>
      </c>
      <c r="Q1703" s="446">
        <v>0</v>
      </c>
      <c r="R1703" s="444">
        <f t="shared" ref="R1703" si="2317">L1703+N1703+P1703</f>
        <v>0</v>
      </c>
      <c r="S1703" s="444">
        <f t="shared" ref="S1703" si="2318">J1703-J1702</f>
        <v>0</v>
      </c>
      <c r="T1703" s="444">
        <f t="shared" ref="T1703:U1703" si="2319">Q1703-Q1702</f>
        <v>0</v>
      </c>
      <c r="U1703" s="444">
        <f t="shared" si="2319"/>
        <v>0</v>
      </c>
      <c r="V1703" s="443"/>
      <c r="W1703" s="619" t="str">
        <f t="shared" si="2293"/>
        <v/>
      </c>
    </row>
    <row r="1704" spans="1:23" s="371" customFormat="1" ht="24" hidden="1" customHeight="1">
      <c r="A1704" s="366" t="s">
        <v>2055</v>
      </c>
      <c r="B1704" s="418" t="s">
        <v>0</v>
      </c>
      <c r="C1704" s="418" t="s">
        <v>2985</v>
      </c>
      <c r="D1704" s="418" t="s">
        <v>103</v>
      </c>
      <c r="E1704" s="419" t="s">
        <v>18</v>
      </c>
      <c r="F1704" s="411">
        <f>G1704</f>
        <v>1</v>
      </c>
      <c r="G1704" s="411">
        <f>[5]내역서!F1704</f>
        <v>1</v>
      </c>
      <c r="H1704" s="716">
        <v>1</v>
      </c>
      <c r="I1704" s="410">
        <f>G1704-H1704</f>
        <v>0</v>
      </c>
      <c r="J1704" s="411">
        <f>내역서!F1708</f>
        <v>0</v>
      </c>
      <c r="K1704" s="411">
        <v>7579918.2999999998</v>
      </c>
      <c r="L1704" s="412">
        <f>INT($J1704*K1704)</f>
        <v>0</v>
      </c>
      <c r="M1704" s="411">
        <v>0</v>
      </c>
      <c r="N1704" s="412">
        <f>INT($J1704*M1704)</f>
        <v>0</v>
      </c>
      <c r="O1704" s="411">
        <v>0</v>
      </c>
      <c r="P1704" s="412">
        <f>INT($J1704*O1704)</f>
        <v>0</v>
      </c>
      <c r="Q1704" s="412">
        <f>+K1704+M1704+O1704</f>
        <v>7579918.2999999998</v>
      </c>
      <c r="R1704" s="412">
        <f>L1704+N1704+P1704</f>
        <v>0</v>
      </c>
      <c r="S1704" s="412"/>
      <c r="T1704" s="412"/>
      <c r="U1704" s="412"/>
      <c r="V1704" s="419" t="s">
        <v>0</v>
      </c>
      <c r="W1704" s="617" t="str">
        <f>+IF(J1704&lt;0,"ng","")</f>
        <v/>
      </c>
    </row>
    <row r="1705" spans="1:23" s="75" customFormat="1" ht="24" hidden="1" customHeight="1">
      <c r="A1705" s="372" t="s">
        <v>5963</v>
      </c>
      <c r="B1705" s="421" t="s">
        <v>0</v>
      </c>
      <c r="C1705" s="421" t="s">
        <v>1251</v>
      </c>
      <c r="D1705" s="421" t="s">
        <v>103</v>
      </c>
      <c r="E1705" s="422" t="s">
        <v>18</v>
      </c>
      <c r="F1705" s="416">
        <f t="shared" ref="F1705:F1719" si="2320">G1705</f>
        <v>1</v>
      </c>
      <c r="G1705" s="416">
        <f>[5]내역서!F1705</f>
        <v>1</v>
      </c>
      <c r="H1705" s="717">
        <v>1</v>
      </c>
      <c r="I1705" s="415">
        <f t="shared" ref="I1705:I1719" si="2321">G1705-H1705</f>
        <v>0</v>
      </c>
      <c r="J1705" s="416">
        <f>내역서!F1709</f>
        <v>0</v>
      </c>
      <c r="K1705" s="416">
        <v>7579918.2999999998</v>
      </c>
      <c r="L1705" s="417">
        <f t="shared" ref="L1705:L1719" si="2322">INT($J1705*K1705)</f>
        <v>0</v>
      </c>
      <c r="M1705" s="416">
        <v>0</v>
      </c>
      <c r="N1705" s="417">
        <f t="shared" ref="N1705:N1719" si="2323">INT($J1705*M1705)</f>
        <v>0</v>
      </c>
      <c r="O1705" s="416">
        <v>0</v>
      </c>
      <c r="P1705" s="417">
        <f t="shared" ref="P1705:P1719" si="2324">INT($J1705*O1705)</f>
        <v>0</v>
      </c>
      <c r="Q1705" s="417">
        <f t="shared" ref="Q1705:Q1719" si="2325">+K1705+M1705+O1705</f>
        <v>7579918.2999999998</v>
      </c>
      <c r="R1705" s="417">
        <f t="shared" si="2240"/>
        <v>0</v>
      </c>
      <c r="S1705" s="417">
        <f t="shared" ref="S1705" si="2326">J1705-J1704</f>
        <v>0</v>
      </c>
      <c r="T1705" s="417">
        <f t="shared" ref="T1705:U1705" si="2327">Q1705-Q1704</f>
        <v>0</v>
      </c>
      <c r="U1705" s="417">
        <f t="shared" si="2327"/>
        <v>0</v>
      </c>
      <c r="V1705" s="422"/>
      <c r="W1705" s="619" t="str">
        <f t="shared" si="2293"/>
        <v/>
      </c>
    </row>
    <row r="1706" spans="1:23" s="371" customFormat="1" ht="24" hidden="1" customHeight="1">
      <c r="A1706" s="366" t="s">
        <v>5965</v>
      </c>
      <c r="B1706" s="418" t="s">
        <v>0</v>
      </c>
      <c r="C1706" s="418" t="s">
        <v>3142</v>
      </c>
      <c r="D1706" s="418" t="s">
        <v>116</v>
      </c>
      <c r="E1706" s="419" t="s">
        <v>18</v>
      </c>
      <c r="F1706" s="411">
        <f>G1706</f>
        <v>1</v>
      </c>
      <c r="G1706" s="411">
        <f>[5]내역서!F1706</f>
        <v>1</v>
      </c>
      <c r="H1706" s="716">
        <v>1</v>
      </c>
      <c r="I1706" s="410">
        <f>G1706-H1706</f>
        <v>0</v>
      </c>
      <c r="J1706" s="411">
        <f>내역서!F1710</f>
        <v>0</v>
      </c>
      <c r="K1706" s="411">
        <v>5803374.9000000004</v>
      </c>
      <c r="L1706" s="412">
        <f>INT($J1706*K1706)</f>
        <v>0</v>
      </c>
      <c r="M1706" s="411">
        <v>0</v>
      </c>
      <c r="N1706" s="412">
        <f>INT($J1706*M1706)</f>
        <v>0</v>
      </c>
      <c r="O1706" s="411">
        <v>0</v>
      </c>
      <c r="P1706" s="412">
        <f>INT($J1706*O1706)</f>
        <v>0</v>
      </c>
      <c r="Q1706" s="412">
        <f>+K1706+M1706+O1706</f>
        <v>5803374.9000000004</v>
      </c>
      <c r="R1706" s="412">
        <f>L1706+N1706+P1706</f>
        <v>0</v>
      </c>
      <c r="S1706" s="412"/>
      <c r="T1706" s="412"/>
      <c r="U1706" s="412"/>
      <c r="V1706" s="419" t="s">
        <v>0</v>
      </c>
      <c r="W1706" s="617" t="str">
        <f>+IF(J1706&lt;0,"ng","")</f>
        <v/>
      </c>
    </row>
    <row r="1707" spans="1:23" s="75" customFormat="1" ht="24" hidden="1" customHeight="1">
      <c r="A1707" s="372" t="s">
        <v>5948</v>
      </c>
      <c r="B1707" s="421" t="s">
        <v>0</v>
      </c>
      <c r="C1707" s="421" t="s">
        <v>1333</v>
      </c>
      <c r="D1707" s="421" t="s">
        <v>116</v>
      </c>
      <c r="E1707" s="422" t="s">
        <v>18</v>
      </c>
      <c r="F1707" s="416">
        <f t="shared" si="2320"/>
        <v>1</v>
      </c>
      <c r="G1707" s="416">
        <f>[5]내역서!F1707</f>
        <v>1</v>
      </c>
      <c r="H1707" s="717">
        <v>1</v>
      </c>
      <c r="I1707" s="415">
        <f t="shared" si="2321"/>
        <v>0</v>
      </c>
      <c r="J1707" s="416">
        <f>내역서!F1711</f>
        <v>0</v>
      </c>
      <c r="K1707" s="416">
        <v>5803374.9000000004</v>
      </c>
      <c r="L1707" s="417">
        <f t="shared" si="2322"/>
        <v>0</v>
      </c>
      <c r="M1707" s="416">
        <v>0</v>
      </c>
      <c r="N1707" s="417">
        <f t="shared" si="2323"/>
        <v>0</v>
      </c>
      <c r="O1707" s="416">
        <v>0</v>
      </c>
      <c r="P1707" s="417">
        <f t="shared" si="2324"/>
        <v>0</v>
      </c>
      <c r="Q1707" s="417">
        <f t="shared" si="2325"/>
        <v>5803374.9000000004</v>
      </c>
      <c r="R1707" s="417">
        <f t="shared" si="2240"/>
        <v>0</v>
      </c>
      <c r="S1707" s="417">
        <f t="shared" ref="S1707" si="2328">J1707-J1706</f>
        <v>0</v>
      </c>
      <c r="T1707" s="417">
        <f t="shared" ref="T1707:U1707" si="2329">Q1707-Q1706</f>
        <v>0</v>
      </c>
      <c r="U1707" s="417">
        <f t="shared" si="2329"/>
        <v>0</v>
      </c>
      <c r="V1707" s="422"/>
      <c r="W1707" s="619" t="str">
        <f t="shared" si="2293"/>
        <v/>
      </c>
    </row>
    <row r="1708" spans="1:23" s="485" customFormat="1" ht="24" hidden="1" customHeight="1">
      <c r="A1708" s="366" t="s">
        <v>5956</v>
      </c>
      <c r="B1708" s="418" t="s">
        <v>0</v>
      </c>
      <c r="C1708" s="418" t="s">
        <v>2987</v>
      </c>
      <c r="D1708" s="418" t="s">
        <v>106</v>
      </c>
      <c r="E1708" s="419" t="s">
        <v>18</v>
      </c>
      <c r="F1708" s="411">
        <f>G1708</f>
        <v>3</v>
      </c>
      <c r="G1708" s="411">
        <f>[5]내역서!F1708</f>
        <v>3</v>
      </c>
      <c r="H1708" s="716">
        <v>3</v>
      </c>
      <c r="I1708" s="410">
        <f>G1708-H1708</f>
        <v>0</v>
      </c>
      <c r="J1708" s="411">
        <f>내역서!F1712</f>
        <v>0</v>
      </c>
      <c r="K1708" s="411">
        <v>168185.4</v>
      </c>
      <c r="L1708" s="412">
        <f>INT($J1708*K1708)</f>
        <v>0</v>
      </c>
      <c r="M1708" s="411">
        <v>83008.800000000003</v>
      </c>
      <c r="N1708" s="412">
        <f>INT($J1708*M1708)</f>
        <v>0</v>
      </c>
      <c r="O1708" s="411">
        <v>0</v>
      </c>
      <c r="P1708" s="412">
        <f>INT($J1708*O1708)</f>
        <v>0</v>
      </c>
      <c r="Q1708" s="412">
        <f>+K1708+M1708+O1708</f>
        <v>251194.2</v>
      </c>
      <c r="R1708" s="412">
        <f>L1708+N1708+P1708</f>
        <v>0</v>
      </c>
      <c r="S1708" s="412"/>
      <c r="T1708" s="412"/>
      <c r="U1708" s="412"/>
      <c r="V1708" s="419" t="s">
        <v>0</v>
      </c>
      <c r="W1708" s="617" t="str">
        <f>+IF(J1708&lt;0,"ng","")</f>
        <v/>
      </c>
    </row>
    <row r="1709" spans="1:23" s="77" customFormat="1" ht="24" hidden="1" customHeight="1">
      <c r="A1709" s="372" t="s">
        <v>2072</v>
      </c>
      <c r="B1709" s="421" t="s">
        <v>0</v>
      </c>
      <c r="C1709" s="421" t="s">
        <v>1253</v>
      </c>
      <c r="D1709" s="421" t="s">
        <v>106</v>
      </c>
      <c r="E1709" s="422" t="s">
        <v>18</v>
      </c>
      <c r="F1709" s="416">
        <f t="shared" si="2320"/>
        <v>3</v>
      </c>
      <c r="G1709" s="416">
        <f>[5]내역서!F1709</f>
        <v>3</v>
      </c>
      <c r="H1709" s="717">
        <v>3</v>
      </c>
      <c r="I1709" s="415">
        <f t="shared" si="2321"/>
        <v>0</v>
      </c>
      <c r="J1709" s="416">
        <f>내역서!F1713</f>
        <v>0</v>
      </c>
      <c r="K1709" s="416">
        <v>168185.4</v>
      </c>
      <c r="L1709" s="417">
        <f t="shared" si="2322"/>
        <v>0</v>
      </c>
      <c r="M1709" s="416">
        <v>83008.800000000003</v>
      </c>
      <c r="N1709" s="417">
        <f t="shared" si="2323"/>
        <v>0</v>
      </c>
      <c r="O1709" s="416">
        <v>0</v>
      </c>
      <c r="P1709" s="417">
        <f t="shared" si="2324"/>
        <v>0</v>
      </c>
      <c r="Q1709" s="417">
        <f t="shared" si="2325"/>
        <v>251194.2</v>
      </c>
      <c r="R1709" s="417">
        <f t="shared" si="2240"/>
        <v>0</v>
      </c>
      <c r="S1709" s="417">
        <f t="shared" ref="S1709" si="2330">J1709-J1708</f>
        <v>0</v>
      </c>
      <c r="T1709" s="417">
        <f t="shared" ref="T1709:U1709" si="2331">Q1709-Q1708</f>
        <v>0</v>
      </c>
      <c r="U1709" s="417">
        <f t="shared" si="2331"/>
        <v>0</v>
      </c>
      <c r="V1709" s="422"/>
      <c r="W1709" s="619" t="str">
        <f t="shared" si="2293"/>
        <v/>
      </c>
    </row>
    <row r="1710" spans="1:23" s="371" customFormat="1" ht="24" hidden="1" customHeight="1">
      <c r="A1710" s="366" t="s">
        <v>5947</v>
      </c>
      <c r="B1710" s="418" t="s">
        <v>0</v>
      </c>
      <c r="C1710" s="418" t="s">
        <v>2993</v>
      </c>
      <c r="D1710" s="418" t="s">
        <v>107</v>
      </c>
      <c r="E1710" s="419" t="s">
        <v>1860</v>
      </c>
      <c r="F1710" s="411">
        <f>G1710</f>
        <v>3</v>
      </c>
      <c r="G1710" s="411">
        <f>[5]내역서!F1710</f>
        <v>3</v>
      </c>
      <c r="H1710" s="716">
        <v>3</v>
      </c>
      <c r="I1710" s="410">
        <f>G1710-H1710</f>
        <v>0</v>
      </c>
      <c r="J1710" s="411">
        <f>내역서!F1714</f>
        <v>0</v>
      </c>
      <c r="K1710" s="411">
        <v>47279.6</v>
      </c>
      <c r="L1710" s="412">
        <f>INT($J1710*K1710)</f>
        <v>0</v>
      </c>
      <c r="M1710" s="411">
        <v>14812</v>
      </c>
      <c r="N1710" s="412">
        <f>INT($J1710*M1710)</f>
        <v>0</v>
      </c>
      <c r="O1710" s="411">
        <v>0</v>
      </c>
      <c r="P1710" s="412">
        <f>INT($J1710*O1710)</f>
        <v>0</v>
      </c>
      <c r="Q1710" s="412">
        <f>+K1710+M1710+O1710</f>
        <v>62091.6</v>
      </c>
      <c r="R1710" s="412">
        <f>L1710+N1710+P1710</f>
        <v>0</v>
      </c>
      <c r="S1710" s="412"/>
      <c r="T1710" s="412"/>
      <c r="U1710" s="412"/>
      <c r="V1710" s="419" t="s">
        <v>0</v>
      </c>
      <c r="W1710" s="617" t="str">
        <f>+IF(J1710&lt;0,"ng","")</f>
        <v/>
      </c>
    </row>
    <row r="1711" spans="1:23" s="75" customFormat="1" ht="24" hidden="1" customHeight="1">
      <c r="A1711" s="372" t="s">
        <v>2072</v>
      </c>
      <c r="B1711" s="421" t="s">
        <v>0</v>
      </c>
      <c r="C1711" s="421" t="s">
        <v>1259</v>
      </c>
      <c r="D1711" s="421" t="s">
        <v>107</v>
      </c>
      <c r="E1711" s="422" t="s">
        <v>729</v>
      </c>
      <c r="F1711" s="416">
        <f t="shared" si="2320"/>
        <v>3</v>
      </c>
      <c r="G1711" s="416">
        <f>[5]내역서!F1711</f>
        <v>3</v>
      </c>
      <c r="H1711" s="717">
        <v>3</v>
      </c>
      <c r="I1711" s="415">
        <f t="shared" si="2321"/>
        <v>0</v>
      </c>
      <c r="J1711" s="416">
        <f>내역서!F1715</f>
        <v>0</v>
      </c>
      <c r="K1711" s="416">
        <v>47279.6</v>
      </c>
      <c r="L1711" s="417">
        <f t="shared" si="2322"/>
        <v>0</v>
      </c>
      <c r="M1711" s="416">
        <v>14812</v>
      </c>
      <c r="N1711" s="417">
        <f t="shared" si="2323"/>
        <v>0</v>
      </c>
      <c r="O1711" s="416">
        <v>0</v>
      </c>
      <c r="P1711" s="417">
        <f t="shared" si="2324"/>
        <v>0</v>
      </c>
      <c r="Q1711" s="417">
        <f t="shared" si="2325"/>
        <v>62091.6</v>
      </c>
      <c r="R1711" s="417">
        <f t="shared" si="2240"/>
        <v>0</v>
      </c>
      <c r="S1711" s="417">
        <f t="shared" ref="S1711" si="2332">J1711-J1710</f>
        <v>0</v>
      </c>
      <c r="T1711" s="417">
        <f t="shared" ref="T1711:U1711" si="2333">Q1711-Q1710</f>
        <v>0</v>
      </c>
      <c r="U1711" s="417">
        <f t="shared" si="2333"/>
        <v>0</v>
      </c>
      <c r="V1711" s="422"/>
      <c r="W1711" s="619" t="str">
        <f t="shared" si="2293"/>
        <v/>
      </c>
    </row>
    <row r="1712" spans="1:23" s="371" customFormat="1" ht="24" hidden="1" customHeight="1">
      <c r="A1712" s="366" t="s">
        <v>2055</v>
      </c>
      <c r="B1712" s="418" t="s">
        <v>0</v>
      </c>
      <c r="C1712" s="418" t="s">
        <v>2994</v>
      </c>
      <c r="D1712" s="418" t="s">
        <v>2996</v>
      </c>
      <c r="E1712" s="419" t="s">
        <v>2382</v>
      </c>
      <c r="F1712" s="411">
        <f>G1712</f>
        <v>3</v>
      </c>
      <c r="G1712" s="411">
        <f>[5]내역서!F1712</f>
        <v>3</v>
      </c>
      <c r="H1712" s="716">
        <v>3</v>
      </c>
      <c r="I1712" s="410">
        <f>G1712-H1712</f>
        <v>0</v>
      </c>
      <c r="J1712" s="411">
        <f>내역서!F1716</f>
        <v>0</v>
      </c>
      <c r="K1712" s="411">
        <v>12920.4</v>
      </c>
      <c r="L1712" s="412">
        <f>INT($J1712*K1712)</f>
        <v>0</v>
      </c>
      <c r="M1712" s="411">
        <v>0</v>
      </c>
      <c r="N1712" s="412">
        <f>INT($J1712*M1712)</f>
        <v>0</v>
      </c>
      <c r="O1712" s="411">
        <v>0</v>
      </c>
      <c r="P1712" s="412">
        <f>INT($J1712*O1712)</f>
        <v>0</v>
      </c>
      <c r="Q1712" s="412">
        <f>+K1712+M1712+O1712</f>
        <v>12920.4</v>
      </c>
      <c r="R1712" s="412">
        <f>L1712+N1712+P1712</f>
        <v>0</v>
      </c>
      <c r="S1712" s="412"/>
      <c r="T1712" s="412"/>
      <c r="U1712" s="412"/>
      <c r="V1712" s="419" t="s">
        <v>0</v>
      </c>
      <c r="W1712" s="617" t="str">
        <f>+IF(J1712&lt;0,"ng","")</f>
        <v/>
      </c>
    </row>
    <row r="1713" spans="1:23" s="75" customFormat="1" ht="24" hidden="1" customHeight="1">
      <c r="A1713" s="372" t="s">
        <v>2072</v>
      </c>
      <c r="B1713" s="421" t="s">
        <v>0</v>
      </c>
      <c r="C1713" s="421" t="s">
        <v>1260</v>
      </c>
      <c r="D1713" s="421" t="s">
        <v>1262</v>
      </c>
      <c r="E1713" s="422" t="s">
        <v>859</v>
      </c>
      <c r="F1713" s="416">
        <f t="shared" si="2320"/>
        <v>3</v>
      </c>
      <c r="G1713" s="416">
        <f>[5]내역서!F1713</f>
        <v>3</v>
      </c>
      <c r="H1713" s="717">
        <v>3</v>
      </c>
      <c r="I1713" s="415">
        <f t="shared" si="2321"/>
        <v>0</v>
      </c>
      <c r="J1713" s="416">
        <f>내역서!F1717</f>
        <v>0</v>
      </c>
      <c r="K1713" s="416">
        <v>12920.4</v>
      </c>
      <c r="L1713" s="417">
        <f t="shared" si="2322"/>
        <v>0</v>
      </c>
      <c r="M1713" s="416">
        <v>0</v>
      </c>
      <c r="N1713" s="417">
        <f t="shared" si="2323"/>
        <v>0</v>
      </c>
      <c r="O1713" s="416">
        <v>0</v>
      </c>
      <c r="P1713" s="417">
        <f t="shared" si="2324"/>
        <v>0</v>
      </c>
      <c r="Q1713" s="417">
        <f t="shared" si="2325"/>
        <v>12920.4</v>
      </c>
      <c r="R1713" s="417">
        <f t="shared" ref="R1713:R1793" si="2334">L1713+N1713+P1713</f>
        <v>0</v>
      </c>
      <c r="S1713" s="417">
        <f t="shared" ref="S1713" si="2335">J1713-J1712</f>
        <v>0</v>
      </c>
      <c r="T1713" s="417">
        <f t="shared" ref="T1713:U1713" si="2336">Q1713-Q1712</f>
        <v>0</v>
      </c>
      <c r="U1713" s="417">
        <f t="shared" si="2336"/>
        <v>0</v>
      </c>
      <c r="V1713" s="422"/>
      <c r="W1713" s="619" t="str">
        <f t="shared" si="2293"/>
        <v/>
      </c>
    </row>
    <row r="1714" spans="1:23" s="371" customFormat="1" ht="24" hidden="1" customHeight="1">
      <c r="A1714" s="366" t="s">
        <v>5966</v>
      </c>
      <c r="B1714" s="418" t="s">
        <v>0</v>
      </c>
      <c r="C1714" s="418" t="s">
        <v>2997</v>
      </c>
      <c r="D1714" s="418" t="s">
        <v>2998</v>
      </c>
      <c r="E1714" s="419" t="s">
        <v>1860</v>
      </c>
      <c r="F1714" s="411">
        <f>G1714</f>
        <v>3</v>
      </c>
      <c r="G1714" s="411">
        <f>[5]내역서!F1714</f>
        <v>3</v>
      </c>
      <c r="H1714" s="716">
        <v>3</v>
      </c>
      <c r="I1714" s="410">
        <f>G1714-H1714</f>
        <v>0</v>
      </c>
      <c r="J1714" s="411">
        <f>내역서!F1718</f>
        <v>0</v>
      </c>
      <c r="K1714" s="411">
        <v>422.6</v>
      </c>
      <c r="L1714" s="412">
        <f>INT($J1714*K1714)</f>
        <v>0</v>
      </c>
      <c r="M1714" s="411">
        <v>4308</v>
      </c>
      <c r="N1714" s="412">
        <f>INT($J1714*M1714)</f>
        <v>0</v>
      </c>
      <c r="O1714" s="411">
        <v>0</v>
      </c>
      <c r="P1714" s="412">
        <f>INT($J1714*O1714)</f>
        <v>0</v>
      </c>
      <c r="Q1714" s="412">
        <f>+K1714+M1714+O1714</f>
        <v>4730.6000000000004</v>
      </c>
      <c r="R1714" s="412">
        <f>L1714+N1714+P1714</f>
        <v>0</v>
      </c>
      <c r="S1714" s="412"/>
      <c r="T1714" s="412"/>
      <c r="U1714" s="412"/>
      <c r="V1714" s="419" t="s">
        <v>0</v>
      </c>
      <c r="W1714" s="617" t="str">
        <f>+IF(J1714&lt;0,"ng","")</f>
        <v/>
      </c>
    </row>
    <row r="1715" spans="1:23" s="75" customFormat="1" ht="24" hidden="1" customHeight="1">
      <c r="A1715" s="372" t="s">
        <v>2072</v>
      </c>
      <c r="B1715" s="421" t="s">
        <v>0</v>
      </c>
      <c r="C1715" s="421" t="s">
        <v>1263</v>
      </c>
      <c r="D1715" s="421" t="s">
        <v>1264</v>
      </c>
      <c r="E1715" s="422" t="s">
        <v>729</v>
      </c>
      <c r="F1715" s="416">
        <f t="shared" si="2320"/>
        <v>3</v>
      </c>
      <c r="G1715" s="416">
        <f>[5]내역서!F1715</f>
        <v>3</v>
      </c>
      <c r="H1715" s="717">
        <v>3</v>
      </c>
      <c r="I1715" s="415">
        <f t="shared" si="2321"/>
        <v>0</v>
      </c>
      <c r="J1715" s="416">
        <f>내역서!F1719</f>
        <v>0</v>
      </c>
      <c r="K1715" s="416">
        <v>422.6</v>
      </c>
      <c r="L1715" s="417">
        <f t="shared" si="2322"/>
        <v>0</v>
      </c>
      <c r="M1715" s="416">
        <v>4308</v>
      </c>
      <c r="N1715" s="417">
        <f t="shared" si="2323"/>
        <v>0</v>
      </c>
      <c r="O1715" s="416">
        <v>0</v>
      </c>
      <c r="P1715" s="417">
        <f t="shared" si="2324"/>
        <v>0</v>
      </c>
      <c r="Q1715" s="417">
        <f t="shared" si="2325"/>
        <v>4730.6000000000004</v>
      </c>
      <c r="R1715" s="417">
        <f t="shared" si="2334"/>
        <v>0</v>
      </c>
      <c r="S1715" s="417">
        <f t="shared" ref="S1715" si="2337">J1715-J1714</f>
        <v>0</v>
      </c>
      <c r="T1715" s="417">
        <f t="shared" ref="T1715:U1715" si="2338">Q1715-Q1714</f>
        <v>0</v>
      </c>
      <c r="U1715" s="417">
        <f t="shared" si="2338"/>
        <v>0</v>
      </c>
      <c r="V1715" s="422"/>
      <c r="W1715" s="619" t="str">
        <f t="shared" si="2293"/>
        <v/>
      </c>
    </row>
    <row r="1716" spans="1:23" s="371" customFormat="1" ht="24" hidden="1" customHeight="1">
      <c r="A1716" s="366" t="s">
        <v>5967</v>
      </c>
      <c r="B1716" s="418" t="s">
        <v>0</v>
      </c>
      <c r="C1716" s="418" t="s">
        <v>3003</v>
      </c>
      <c r="D1716" s="418" t="s">
        <v>3004</v>
      </c>
      <c r="E1716" s="419" t="s">
        <v>2382</v>
      </c>
      <c r="F1716" s="411">
        <f>G1716</f>
        <v>3</v>
      </c>
      <c r="G1716" s="411">
        <f>[5]내역서!F1716</f>
        <v>3</v>
      </c>
      <c r="H1716" s="716">
        <v>3</v>
      </c>
      <c r="I1716" s="410">
        <f>G1716-H1716</f>
        <v>0</v>
      </c>
      <c r="J1716" s="411">
        <f>내역서!F1720</f>
        <v>0</v>
      </c>
      <c r="K1716" s="411">
        <v>43067.8</v>
      </c>
      <c r="L1716" s="412">
        <f>INT($J1716*K1716)</f>
        <v>0</v>
      </c>
      <c r="M1716" s="411">
        <v>0</v>
      </c>
      <c r="N1716" s="412">
        <f>INT($J1716*M1716)</f>
        <v>0</v>
      </c>
      <c r="O1716" s="411">
        <v>0</v>
      </c>
      <c r="P1716" s="412">
        <f>INT($J1716*O1716)</f>
        <v>0</v>
      </c>
      <c r="Q1716" s="412">
        <f>+K1716+M1716+O1716</f>
        <v>43067.8</v>
      </c>
      <c r="R1716" s="412">
        <f>L1716+N1716+P1716</f>
        <v>0</v>
      </c>
      <c r="S1716" s="412"/>
      <c r="T1716" s="412"/>
      <c r="U1716" s="412"/>
      <c r="V1716" s="419" t="s">
        <v>0</v>
      </c>
      <c r="W1716" s="617" t="str">
        <f>+IF(J1716&lt;0,"ng","")</f>
        <v/>
      </c>
    </row>
    <row r="1717" spans="1:23" s="75" customFormat="1" ht="24" hidden="1" customHeight="1">
      <c r="A1717" s="372" t="s">
        <v>5968</v>
      </c>
      <c r="B1717" s="421" t="s">
        <v>0</v>
      </c>
      <c r="C1717" s="421" t="s">
        <v>1269</v>
      </c>
      <c r="D1717" s="421" t="s">
        <v>1270</v>
      </c>
      <c r="E1717" s="422" t="s">
        <v>859</v>
      </c>
      <c r="F1717" s="416">
        <f t="shared" si="2320"/>
        <v>3</v>
      </c>
      <c r="G1717" s="416">
        <f>[5]내역서!F1717</f>
        <v>3</v>
      </c>
      <c r="H1717" s="717">
        <v>3</v>
      </c>
      <c r="I1717" s="415">
        <f t="shared" si="2321"/>
        <v>0</v>
      </c>
      <c r="J1717" s="416">
        <f>내역서!F1721</f>
        <v>0</v>
      </c>
      <c r="K1717" s="416">
        <v>43067.8</v>
      </c>
      <c r="L1717" s="417">
        <f t="shared" si="2322"/>
        <v>0</v>
      </c>
      <c r="M1717" s="416">
        <v>0</v>
      </c>
      <c r="N1717" s="417">
        <f t="shared" si="2323"/>
        <v>0</v>
      </c>
      <c r="O1717" s="416">
        <v>0</v>
      </c>
      <c r="P1717" s="417">
        <f t="shared" si="2324"/>
        <v>0</v>
      </c>
      <c r="Q1717" s="417">
        <f t="shared" si="2325"/>
        <v>43067.8</v>
      </c>
      <c r="R1717" s="417">
        <f t="shared" si="2334"/>
        <v>0</v>
      </c>
      <c r="S1717" s="417">
        <f t="shared" ref="S1717" si="2339">J1717-J1716</f>
        <v>0</v>
      </c>
      <c r="T1717" s="417">
        <f t="shared" ref="T1717:U1717" si="2340">Q1717-Q1716</f>
        <v>0</v>
      </c>
      <c r="U1717" s="417">
        <f t="shared" si="2340"/>
        <v>0</v>
      </c>
      <c r="V1717" s="422"/>
      <c r="W1717" s="619" t="str">
        <f t="shared" si="2293"/>
        <v/>
      </c>
    </row>
    <row r="1718" spans="1:23" s="371" customFormat="1" ht="24" hidden="1" customHeight="1">
      <c r="A1718" s="366" t="s">
        <v>5969</v>
      </c>
      <c r="B1718" s="418" t="s">
        <v>0</v>
      </c>
      <c r="C1718" s="418" t="s">
        <v>3005</v>
      </c>
      <c r="D1718" s="418" t="s">
        <v>3006</v>
      </c>
      <c r="E1718" s="419" t="s">
        <v>2194</v>
      </c>
      <c r="F1718" s="411">
        <f>G1718</f>
        <v>3</v>
      </c>
      <c r="G1718" s="411">
        <f>[5]내역서!F1718</f>
        <v>3</v>
      </c>
      <c r="H1718" s="716">
        <v>3</v>
      </c>
      <c r="I1718" s="410">
        <f>G1718-H1718</f>
        <v>0</v>
      </c>
      <c r="J1718" s="411">
        <f>내역서!F1722</f>
        <v>0</v>
      </c>
      <c r="K1718" s="411">
        <v>900</v>
      </c>
      <c r="L1718" s="412">
        <f>INT($J1718*K1718)</f>
        <v>0</v>
      </c>
      <c r="M1718" s="411">
        <v>0</v>
      </c>
      <c r="N1718" s="412">
        <f>INT($J1718*M1718)</f>
        <v>0</v>
      </c>
      <c r="O1718" s="411">
        <v>0</v>
      </c>
      <c r="P1718" s="412">
        <f>INT($J1718*O1718)</f>
        <v>0</v>
      </c>
      <c r="Q1718" s="412">
        <f>+K1718+M1718+O1718</f>
        <v>900</v>
      </c>
      <c r="R1718" s="412">
        <f>L1718+N1718+P1718</f>
        <v>0</v>
      </c>
      <c r="S1718" s="412"/>
      <c r="T1718" s="412"/>
      <c r="U1718" s="412"/>
      <c r="V1718" s="419" t="s">
        <v>0</v>
      </c>
      <c r="W1718" s="617" t="str">
        <f>+IF(J1718&lt;0,"ng","")</f>
        <v/>
      </c>
    </row>
    <row r="1719" spans="1:23" s="75" customFormat="1" ht="24" hidden="1" customHeight="1">
      <c r="A1719" s="372" t="s">
        <v>5970</v>
      </c>
      <c r="B1719" s="421" t="s">
        <v>0</v>
      </c>
      <c r="C1719" s="421" t="s">
        <v>1271</v>
      </c>
      <c r="D1719" s="421" t="s">
        <v>1272</v>
      </c>
      <c r="E1719" s="422" t="s">
        <v>738</v>
      </c>
      <c r="F1719" s="416">
        <f t="shared" si="2320"/>
        <v>3</v>
      </c>
      <c r="G1719" s="416">
        <f>[5]내역서!F1719</f>
        <v>3</v>
      </c>
      <c r="H1719" s="717">
        <v>3</v>
      </c>
      <c r="I1719" s="415">
        <f t="shared" si="2321"/>
        <v>0</v>
      </c>
      <c r="J1719" s="416">
        <f>내역서!F1723</f>
        <v>0</v>
      </c>
      <c r="K1719" s="416">
        <v>900</v>
      </c>
      <c r="L1719" s="417">
        <f t="shared" si="2322"/>
        <v>0</v>
      </c>
      <c r="M1719" s="416">
        <v>0</v>
      </c>
      <c r="N1719" s="417">
        <f t="shared" si="2323"/>
        <v>0</v>
      </c>
      <c r="O1719" s="416">
        <v>0</v>
      </c>
      <c r="P1719" s="417">
        <f t="shared" si="2324"/>
        <v>0</v>
      </c>
      <c r="Q1719" s="417">
        <f t="shared" si="2325"/>
        <v>900</v>
      </c>
      <c r="R1719" s="417">
        <f t="shared" si="2334"/>
        <v>0</v>
      </c>
      <c r="S1719" s="417">
        <f t="shared" ref="S1719" si="2341">J1719-J1718</f>
        <v>0</v>
      </c>
      <c r="T1719" s="417">
        <f t="shared" ref="T1719:U1719" si="2342">Q1719-Q1718</f>
        <v>0</v>
      </c>
      <c r="U1719" s="417">
        <f t="shared" si="2342"/>
        <v>0</v>
      </c>
      <c r="V1719" s="422"/>
      <c r="W1719" s="619" t="str">
        <f t="shared" si="2293"/>
        <v/>
      </c>
    </row>
    <row r="1720" spans="1:23" s="371" customFormat="1" ht="24" hidden="1" customHeight="1">
      <c r="A1720" s="366" t="s">
        <v>5971</v>
      </c>
      <c r="B1720" s="436" t="s">
        <v>3143</v>
      </c>
      <c r="C1720" s="436" t="s">
        <v>3008</v>
      </c>
      <c r="D1720" s="436" t="s">
        <v>0</v>
      </c>
      <c r="E1720" s="437" t="s">
        <v>0</v>
      </c>
      <c r="F1720" s="438">
        <v>0</v>
      </c>
      <c r="G1720" s="438">
        <f>[5]내역서!F1720</f>
        <v>0</v>
      </c>
      <c r="H1720" s="438">
        <v>0</v>
      </c>
      <c r="I1720" s="438"/>
      <c r="J1720" s="438">
        <f>내역서!F1724</f>
        <v>0</v>
      </c>
      <c r="K1720" s="439">
        <v>0</v>
      </c>
      <c r="L1720" s="438">
        <f>SUMIF($A$1722:$A$1731,$A1722,L$1722:L$1731)</f>
        <v>0</v>
      </c>
      <c r="M1720" s="439">
        <v>0</v>
      </c>
      <c r="N1720" s="438">
        <f>SUMIF($A$1722:$A$1731,$A1722,N$1722:N$1731)</f>
        <v>0</v>
      </c>
      <c r="O1720" s="439">
        <v>0</v>
      </c>
      <c r="P1720" s="438">
        <f>SUMIF($A$1722:$A$1731,$A1722,P$1722:P$1731)</f>
        <v>0</v>
      </c>
      <c r="Q1720" s="440">
        <v>0</v>
      </c>
      <c r="R1720" s="438">
        <f>L1720+N1720+P1720</f>
        <v>0</v>
      </c>
      <c r="S1720" s="438"/>
      <c r="T1720" s="438"/>
      <c r="U1720" s="438"/>
      <c r="V1720" s="437" t="s">
        <v>0</v>
      </c>
      <c r="W1720" s="617" t="str">
        <f>+IF(J1720&lt;0,"ng","")</f>
        <v/>
      </c>
    </row>
    <row r="1721" spans="1:23" s="75" customFormat="1" ht="24" hidden="1" customHeight="1">
      <c r="A1721" s="372" t="s">
        <v>5972</v>
      </c>
      <c r="B1721" s="442" t="s">
        <v>5973</v>
      </c>
      <c r="C1721" s="442" t="s">
        <v>1273</v>
      </c>
      <c r="D1721" s="442" t="s">
        <v>0</v>
      </c>
      <c r="E1721" s="443" t="s">
        <v>0</v>
      </c>
      <c r="F1721" s="444">
        <v>0</v>
      </c>
      <c r="G1721" s="444">
        <f>[5]내역서!F1721</f>
        <v>0</v>
      </c>
      <c r="H1721" s="444">
        <v>0</v>
      </c>
      <c r="I1721" s="444"/>
      <c r="J1721" s="444">
        <f>내역서!F1725</f>
        <v>0</v>
      </c>
      <c r="K1721" s="445">
        <v>0</v>
      </c>
      <c r="L1721" s="444">
        <f>SUMIF($A$1722:$A$1731,$A1723,L$1722:L$1731)</f>
        <v>0</v>
      </c>
      <c r="M1721" s="445">
        <v>0</v>
      </c>
      <c r="N1721" s="444">
        <f>SUMIF($A$1722:$A$1731,$A1723,N$1722:N$1731)</f>
        <v>0</v>
      </c>
      <c r="O1721" s="445">
        <v>0</v>
      </c>
      <c r="P1721" s="444">
        <f>SUMIF($A$1722:$A$1731,$A1723,P$1722:P$1731)</f>
        <v>0</v>
      </c>
      <c r="Q1721" s="446">
        <v>0</v>
      </c>
      <c r="R1721" s="444">
        <f t="shared" ref="R1721" si="2343">L1721+N1721+P1721</f>
        <v>0</v>
      </c>
      <c r="S1721" s="444">
        <f t="shared" ref="S1721" si="2344">J1721-J1720</f>
        <v>0</v>
      </c>
      <c r="T1721" s="444">
        <f t="shared" ref="T1721:U1721" si="2345">Q1721-Q1720</f>
        <v>0</v>
      </c>
      <c r="U1721" s="444">
        <f t="shared" si="2345"/>
        <v>0</v>
      </c>
      <c r="V1721" s="443"/>
      <c r="W1721" s="619" t="str">
        <f t="shared" si="2293"/>
        <v/>
      </c>
    </row>
    <row r="1722" spans="1:23" s="371" customFormat="1" ht="24" hidden="1" customHeight="1">
      <c r="A1722" s="366" t="s">
        <v>5974</v>
      </c>
      <c r="B1722" s="418" t="s">
        <v>0</v>
      </c>
      <c r="C1722" s="418" t="s">
        <v>3145</v>
      </c>
      <c r="D1722" s="418" t="s">
        <v>3146</v>
      </c>
      <c r="E1722" s="419" t="s">
        <v>16</v>
      </c>
      <c r="F1722" s="411">
        <f>G1722</f>
        <v>0</v>
      </c>
      <c r="G1722" s="411">
        <f>[5]내역서!F1722</f>
        <v>0</v>
      </c>
      <c r="H1722" s="716">
        <v>0</v>
      </c>
      <c r="I1722" s="410">
        <f>G1722-H1722</f>
        <v>0</v>
      </c>
      <c r="J1722" s="411">
        <f>내역서!F1726</f>
        <v>0</v>
      </c>
      <c r="K1722" s="411">
        <v>8457.7000000000007</v>
      </c>
      <c r="L1722" s="412">
        <f>INT($J1722*K1722)</f>
        <v>0</v>
      </c>
      <c r="M1722" s="411">
        <v>0</v>
      </c>
      <c r="N1722" s="412">
        <f>INT($J1722*M1722)</f>
        <v>0</v>
      </c>
      <c r="O1722" s="411">
        <v>0</v>
      </c>
      <c r="P1722" s="412">
        <f>INT($J1722*O1722)</f>
        <v>0</v>
      </c>
      <c r="Q1722" s="412">
        <f>+K1722+M1722+O1722</f>
        <v>8457.7000000000007</v>
      </c>
      <c r="R1722" s="412">
        <f>L1722+N1722+P1722</f>
        <v>0</v>
      </c>
      <c r="S1722" s="412"/>
      <c r="T1722" s="412"/>
      <c r="U1722" s="412"/>
      <c r="V1722" s="419" t="s">
        <v>0</v>
      </c>
      <c r="W1722" s="617" t="str">
        <f>+IF(J1722&lt;0,"ng","")</f>
        <v/>
      </c>
    </row>
    <row r="1723" spans="1:23" s="75" customFormat="1" ht="24" hidden="1" customHeight="1">
      <c r="A1723" s="372" t="s">
        <v>5975</v>
      </c>
      <c r="B1723" s="421" t="s">
        <v>0</v>
      </c>
      <c r="C1723" s="421" t="s">
        <v>1334</v>
      </c>
      <c r="D1723" s="421" t="s">
        <v>1335</v>
      </c>
      <c r="E1723" s="422" t="s">
        <v>16</v>
      </c>
      <c r="F1723" s="416">
        <f>G1723</f>
        <v>0</v>
      </c>
      <c r="G1723" s="416">
        <f>[5]내역서!F1723</f>
        <v>0</v>
      </c>
      <c r="H1723" s="717">
        <v>0</v>
      </c>
      <c r="I1723" s="415">
        <f t="shared" ref="I1723:I1725" si="2346">G1723-H1723</f>
        <v>0</v>
      </c>
      <c r="J1723" s="416">
        <f>내역서!F1727</f>
        <v>0</v>
      </c>
      <c r="K1723" s="416">
        <v>8457.7000000000007</v>
      </c>
      <c r="L1723" s="417">
        <f t="shared" ref="L1723:L1731" si="2347">INT($J1723*K1723)</f>
        <v>0</v>
      </c>
      <c r="M1723" s="416">
        <v>0</v>
      </c>
      <c r="N1723" s="417">
        <f t="shared" ref="N1723:N1731" si="2348">INT($J1723*M1723)</f>
        <v>0</v>
      </c>
      <c r="O1723" s="416">
        <v>0</v>
      </c>
      <c r="P1723" s="417">
        <f t="shared" ref="P1723:P1731" si="2349">INT($J1723*O1723)</f>
        <v>0</v>
      </c>
      <c r="Q1723" s="417">
        <f t="shared" ref="Q1723:Q1731" si="2350">+K1723+M1723+O1723</f>
        <v>8457.7000000000007</v>
      </c>
      <c r="R1723" s="417">
        <f t="shared" si="2334"/>
        <v>0</v>
      </c>
      <c r="S1723" s="417">
        <f t="shared" ref="S1723" si="2351">J1723-J1722</f>
        <v>0</v>
      </c>
      <c r="T1723" s="417">
        <f t="shared" ref="T1723:U1723" si="2352">Q1723-Q1722</f>
        <v>0</v>
      </c>
      <c r="U1723" s="417">
        <f t="shared" si="2352"/>
        <v>0</v>
      </c>
      <c r="V1723" s="422"/>
      <c r="W1723" s="619" t="str">
        <f t="shared" si="2293"/>
        <v/>
      </c>
    </row>
    <row r="1724" spans="1:23" s="371" customFormat="1" ht="24" hidden="1" customHeight="1">
      <c r="A1724" s="366" t="s">
        <v>2055</v>
      </c>
      <c r="B1724" s="418" t="s">
        <v>0</v>
      </c>
      <c r="C1724" s="418" t="s">
        <v>3009</v>
      </c>
      <c r="D1724" s="418" t="s">
        <v>3010</v>
      </c>
      <c r="E1724" s="419" t="s">
        <v>16</v>
      </c>
      <c r="F1724" s="411">
        <f>G1724</f>
        <v>335</v>
      </c>
      <c r="G1724" s="411">
        <f>[5]내역서!F1724</f>
        <v>335</v>
      </c>
      <c r="H1724" s="716">
        <v>335</v>
      </c>
      <c r="I1724" s="410">
        <f>G1724-H1724</f>
        <v>0</v>
      </c>
      <c r="J1724" s="411">
        <f>내역서!F1728</f>
        <v>0</v>
      </c>
      <c r="K1724" s="411">
        <v>36891.9</v>
      </c>
      <c r="L1724" s="412">
        <f>INT($J1724*K1724)</f>
        <v>0</v>
      </c>
      <c r="M1724" s="411">
        <v>0</v>
      </c>
      <c r="N1724" s="412">
        <f>INT($J1724*M1724)</f>
        <v>0</v>
      </c>
      <c r="O1724" s="411">
        <v>0</v>
      </c>
      <c r="P1724" s="412">
        <f>INT($J1724*O1724)</f>
        <v>0</v>
      </c>
      <c r="Q1724" s="412">
        <f>+K1724+M1724+O1724</f>
        <v>36891.9</v>
      </c>
      <c r="R1724" s="412">
        <f>L1724+N1724+P1724</f>
        <v>0</v>
      </c>
      <c r="S1724" s="412"/>
      <c r="T1724" s="412"/>
      <c r="U1724" s="412"/>
      <c r="V1724" s="419" t="s">
        <v>0</v>
      </c>
      <c r="W1724" s="617" t="str">
        <f>+IF(J1724&lt;0,"ng","")</f>
        <v/>
      </c>
    </row>
    <row r="1725" spans="1:23" s="75" customFormat="1" ht="24" hidden="1" customHeight="1">
      <c r="A1725" s="372" t="s">
        <v>4829</v>
      </c>
      <c r="B1725" s="421" t="s">
        <v>0</v>
      </c>
      <c r="C1725" s="421" t="s">
        <v>1274</v>
      </c>
      <c r="D1725" s="421" t="s">
        <v>1275</v>
      </c>
      <c r="E1725" s="422" t="s">
        <v>16</v>
      </c>
      <c r="F1725" s="416">
        <f>G1725</f>
        <v>335</v>
      </c>
      <c r="G1725" s="416">
        <f>[5]내역서!F1725</f>
        <v>335</v>
      </c>
      <c r="H1725" s="717">
        <v>335</v>
      </c>
      <c r="I1725" s="415">
        <f t="shared" si="2346"/>
        <v>0</v>
      </c>
      <c r="J1725" s="416">
        <f>내역서!F1729</f>
        <v>0</v>
      </c>
      <c r="K1725" s="416">
        <v>36891.9</v>
      </c>
      <c r="L1725" s="417">
        <f t="shared" si="2347"/>
        <v>0</v>
      </c>
      <c r="M1725" s="416">
        <v>0</v>
      </c>
      <c r="N1725" s="417">
        <f t="shared" si="2348"/>
        <v>0</v>
      </c>
      <c r="O1725" s="416">
        <v>0</v>
      </c>
      <c r="P1725" s="417">
        <f t="shared" si="2349"/>
        <v>0</v>
      </c>
      <c r="Q1725" s="417">
        <f t="shared" si="2350"/>
        <v>36891.9</v>
      </c>
      <c r="R1725" s="417">
        <f t="shared" si="2334"/>
        <v>0</v>
      </c>
      <c r="S1725" s="417">
        <f t="shared" ref="S1725" si="2353">J1725-J1724</f>
        <v>0</v>
      </c>
      <c r="T1725" s="417">
        <f t="shared" ref="T1725:U1725" si="2354">Q1725-Q1724</f>
        <v>0</v>
      </c>
      <c r="U1725" s="417">
        <f t="shared" si="2354"/>
        <v>0</v>
      </c>
      <c r="V1725" s="422"/>
      <c r="W1725" s="619" t="str">
        <f t="shared" si="2293"/>
        <v/>
      </c>
    </row>
    <row r="1726" spans="1:23" s="371" customFormat="1" ht="24" hidden="1" customHeight="1">
      <c r="A1726" s="366" t="s">
        <v>2055</v>
      </c>
      <c r="B1726" s="418" t="s">
        <v>0</v>
      </c>
      <c r="C1726" s="647" t="str">
        <f>[5]내역서!C1726</f>
        <v>복층유리</v>
      </c>
      <c r="D1726" s="647" t="str">
        <f>[5]내역서!D1726</f>
        <v>로이복층유리, 칼라, 24mm</v>
      </c>
      <c r="E1726" s="648" t="str">
        <f>[5]내역서!E1726</f>
        <v>M2</v>
      </c>
      <c r="F1726" s="411"/>
      <c r="G1726" s="411">
        <f>[5]내역서!F1726</f>
        <v>37</v>
      </c>
      <c r="H1726" s="716">
        <v>0</v>
      </c>
      <c r="I1726" s="716"/>
      <c r="J1726" s="410">
        <f>내역서!F1730</f>
        <v>0</v>
      </c>
      <c r="K1726" s="411">
        <f>[5]내역서!G1726</f>
        <v>84776</v>
      </c>
      <c r="L1726" s="412">
        <f>INT($J1726*K1726)</f>
        <v>0</v>
      </c>
      <c r="M1726" s="411">
        <f>[5]내역서!I1726</f>
        <v>0</v>
      </c>
      <c r="N1726" s="412">
        <f>INT($J1726*M1726)</f>
        <v>0</v>
      </c>
      <c r="O1726" s="411">
        <f>[5]내역서!K1726</f>
        <v>0</v>
      </c>
      <c r="P1726" s="412">
        <f>INT($J1726*O1726)</f>
        <v>0</v>
      </c>
      <c r="Q1726" s="412">
        <f>+K1726+M1726+O1726</f>
        <v>84776</v>
      </c>
      <c r="R1726" s="412">
        <f>L1726+N1726+P1726</f>
        <v>0</v>
      </c>
      <c r="S1726" s="412"/>
      <c r="T1726" s="412"/>
      <c r="U1726" s="412"/>
      <c r="V1726" s="630" t="s">
        <v>2653</v>
      </c>
      <c r="W1726" s="617" t="str">
        <f>+IF(J1726&lt;0,"ng","")</f>
        <v/>
      </c>
    </row>
    <row r="1727" spans="1:23" s="75" customFormat="1" ht="24" hidden="1" customHeight="1">
      <c r="A1727" s="372" t="s">
        <v>5963</v>
      </c>
      <c r="B1727" s="421" t="s">
        <v>0</v>
      </c>
      <c r="C1727" s="650" t="str">
        <f>[5]내역서!C1727</f>
        <v>복층유리</v>
      </c>
      <c r="D1727" s="650" t="str">
        <f>[5]내역서!D1727</f>
        <v>로이복층유리, 칼라, 24mm</v>
      </c>
      <c r="E1727" s="651" t="str">
        <f>[5]내역서!E1727</f>
        <v>M2</v>
      </c>
      <c r="F1727" s="416"/>
      <c r="G1727" s="416">
        <f>[5]내역서!F1727</f>
        <v>37</v>
      </c>
      <c r="H1727" s="717">
        <v>0</v>
      </c>
      <c r="I1727" s="717"/>
      <c r="J1727" s="415">
        <f>내역서!F1731</f>
        <v>0</v>
      </c>
      <c r="K1727" s="416">
        <f>[5]내역서!G1727</f>
        <v>84776</v>
      </c>
      <c r="L1727" s="417">
        <f t="shared" si="2347"/>
        <v>0</v>
      </c>
      <c r="M1727" s="416">
        <f>[5]내역서!I1727</f>
        <v>0</v>
      </c>
      <c r="N1727" s="417">
        <f t="shared" si="2348"/>
        <v>0</v>
      </c>
      <c r="O1727" s="416">
        <f>[5]내역서!K1727</f>
        <v>0</v>
      </c>
      <c r="P1727" s="417">
        <f t="shared" si="2349"/>
        <v>0</v>
      </c>
      <c r="Q1727" s="417">
        <f t="shared" si="2350"/>
        <v>84776</v>
      </c>
      <c r="R1727" s="417">
        <f t="shared" ref="R1727" si="2355">L1727+N1727+P1727</f>
        <v>0</v>
      </c>
      <c r="S1727" s="417">
        <f t="shared" ref="S1727" si="2356">J1727-J1726</f>
        <v>0</v>
      </c>
      <c r="T1727" s="417">
        <f t="shared" ref="T1727:U1727" si="2357">Q1727-Q1726</f>
        <v>0</v>
      </c>
      <c r="U1727" s="417">
        <f t="shared" si="2357"/>
        <v>0</v>
      </c>
      <c r="V1727" s="631" t="s">
        <v>5976</v>
      </c>
      <c r="W1727" s="619" t="str">
        <f t="shared" si="2293"/>
        <v/>
      </c>
    </row>
    <row r="1728" spans="1:23" s="371" customFormat="1" ht="24" hidden="1" customHeight="1">
      <c r="A1728" s="366" t="s">
        <v>2055</v>
      </c>
      <c r="B1728" s="418" t="s">
        <v>0</v>
      </c>
      <c r="C1728" s="418" t="s">
        <v>3148</v>
      </c>
      <c r="D1728" s="418" t="s">
        <v>3149</v>
      </c>
      <c r="E1728" s="419" t="s">
        <v>16</v>
      </c>
      <c r="F1728" s="411">
        <f>G1728</f>
        <v>0</v>
      </c>
      <c r="G1728" s="411">
        <f>[5]내역서!F1728</f>
        <v>0</v>
      </c>
      <c r="H1728" s="716">
        <v>0</v>
      </c>
      <c r="I1728" s="410">
        <f>G1728-H1728</f>
        <v>0</v>
      </c>
      <c r="J1728" s="411">
        <f>내역서!F1732</f>
        <v>0</v>
      </c>
      <c r="K1728" s="411">
        <v>0</v>
      </c>
      <c r="L1728" s="412">
        <f>INT($J1728*K1728)</f>
        <v>0</v>
      </c>
      <c r="M1728" s="411">
        <v>20036</v>
      </c>
      <c r="N1728" s="412">
        <f>INT($J1728*M1728)</f>
        <v>0</v>
      </c>
      <c r="O1728" s="411">
        <v>0</v>
      </c>
      <c r="P1728" s="412">
        <f>INT($J1728*O1728)</f>
        <v>0</v>
      </c>
      <c r="Q1728" s="412">
        <f>+K1728+M1728+O1728</f>
        <v>20036</v>
      </c>
      <c r="R1728" s="412">
        <f>L1728+N1728+P1728</f>
        <v>0</v>
      </c>
      <c r="S1728" s="412"/>
      <c r="T1728" s="412"/>
      <c r="U1728" s="412"/>
      <c r="V1728" s="419" t="s">
        <v>0</v>
      </c>
      <c r="W1728" s="617" t="str">
        <f>+IF(J1728&lt;0,"ng","")</f>
        <v/>
      </c>
    </row>
    <row r="1729" spans="1:23" s="75" customFormat="1" ht="24" hidden="1" customHeight="1">
      <c r="A1729" s="372" t="s">
        <v>5977</v>
      </c>
      <c r="B1729" s="421" t="s">
        <v>0</v>
      </c>
      <c r="C1729" s="421" t="s">
        <v>1336</v>
      </c>
      <c r="D1729" s="421" t="s">
        <v>1337</v>
      </c>
      <c r="E1729" s="422" t="s">
        <v>16</v>
      </c>
      <c r="F1729" s="416">
        <f>G1729</f>
        <v>0</v>
      </c>
      <c r="G1729" s="416">
        <f>[5]내역서!F1729</f>
        <v>0</v>
      </c>
      <c r="H1729" s="717">
        <v>0</v>
      </c>
      <c r="I1729" s="415">
        <f t="shared" ref="I1729:I1731" si="2358">G1729-H1729</f>
        <v>0</v>
      </c>
      <c r="J1729" s="416">
        <f>내역서!F1733</f>
        <v>0</v>
      </c>
      <c r="K1729" s="416">
        <v>0</v>
      </c>
      <c r="L1729" s="417">
        <f t="shared" si="2347"/>
        <v>0</v>
      </c>
      <c r="M1729" s="416">
        <v>20036</v>
      </c>
      <c r="N1729" s="417">
        <f t="shared" si="2348"/>
        <v>0</v>
      </c>
      <c r="O1729" s="416">
        <v>0</v>
      </c>
      <c r="P1729" s="417">
        <f t="shared" si="2349"/>
        <v>0</v>
      </c>
      <c r="Q1729" s="417">
        <f t="shared" si="2350"/>
        <v>20036</v>
      </c>
      <c r="R1729" s="417">
        <f t="shared" si="2334"/>
        <v>0</v>
      </c>
      <c r="S1729" s="417">
        <f t="shared" ref="S1729" si="2359">J1729-J1728</f>
        <v>0</v>
      </c>
      <c r="T1729" s="417">
        <f t="shared" ref="T1729:U1729" si="2360">Q1729-Q1728</f>
        <v>0</v>
      </c>
      <c r="U1729" s="417">
        <f t="shared" si="2360"/>
        <v>0</v>
      </c>
      <c r="V1729" s="422"/>
      <c r="W1729" s="619" t="str">
        <f t="shared" si="2293"/>
        <v/>
      </c>
    </row>
    <row r="1730" spans="1:23" s="371" customFormat="1" ht="24" hidden="1" customHeight="1">
      <c r="A1730" s="366" t="s">
        <v>4825</v>
      </c>
      <c r="B1730" s="418" t="s">
        <v>0</v>
      </c>
      <c r="C1730" s="418" t="s">
        <v>3012</v>
      </c>
      <c r="D1730" s="418" t="s">
        <v>3013</v>
      </c>
      <c r="E1730" s="419" t="s">
        <v>16</v>
      </c>
      <c r="F1730" s="411">
        <f>G1730</f>
        <v>372</v>
      </c>
      <c r="G1730" s="411">
        <f>[5]내역서!F1730</f>
        <v>372</v>
      </c>
      <c r="H1730" s="716">
        <v>372</v>
      </c>
      <c r="I1730" s="410">
        <f>G1730-H1730</f>
        <v>0</v>
      </c>
      <c r="J1730" s="411">
        <f>내역서!F1734</f>
        <v>0</v>
      </c>
      <c r="K1730" s="411">
        <v>757.8</v>
      </c>
      <c r="L1730" s="412">
        <f>INT($J1730*K1730)</f>
        <v>0</v>
      </c>
      <c r="M1730" s="411">
        <v>24476.400000000001</v>
      </c>
      <c r="N1730" s="412">
        <f>INT($J1730*M1730)</f>
        <v>0</v>
      </c>
      <c r="O1730" s="411">
        <v>0</v>
      </c>
      <c r="P1730" s="412">
        <f>INT($J1730*O1730)</f>
        <v>0</v>
      </c>
      <c r="Q1730" s="412">
        <f>+K1730+M1730+O1730</f>
        <v>25234.2</v>
      </c>
      <c r="R1730" s="412">
        <f>L1730+N1730+P1730</f>
        <v>0</v>
      </c>
      <c r="S1730" s="412"/>
      <c r="T1730" s="412"/>
      <c r="U1730" s="412"/>
      <c r="V1730" s="419" t="s">
        <v>0</v>
      </c>
      <c r="W1730" s="617" t="str">
        <f>+IF(J1730&lt;0,"ng","")</f>
        <v/>
      </c>
    </row>
    <row r="1731" spans="1:23" s="75" customFormat="1" ht="24" hidden="1" customHeight="1">
      <c r="A1731" s="372" t="s">
        <v>5948</v>
      </c>
      <c r="B1731" s="421" t="s">
        <v>0</v>
      </c>
      <c r="C1731" s="421" t="s">
        <v>1276</v>
      </c>
      <c r="D1731" s="421" t="s">
        <v>1277</v>
      </c>
      <c r="E1731" s="422" t="s">
        <v>16</v>
      </c>
      <c r="F1731" s="416">
        <f>G1731</f>
        <v>372</v>
      </c>
      <c r="G1731" s="416">
        <f>[5]내역서!F1731</f>
        <v>372</v>
      </c>
      <c r="H1731" s="717">
        <v>372</v>
      </c>
      <c r="I1731" s="415">
        <f t="shared" si="2358"/>
        <v>0</v>
      </c>
      <c r="J1731" s="416">
        <f>내역서!F1735</f>
        <v>0</v>
      </c>
      <c r="K1731" s="416">
        <v>757.8</v>
      </c>
      <c r="L1731" s="417">
        <f t="shared" si="2347"/>
        <v>0</v>
      </c>
      <c r="M1731" s="416">
        <v>24476.400000000001</v>
      </c>
      <c r="N1731" s="417">
        <f t="shared" si="2348"/>
        <v>0</v>
      </c>
      <c r="O1731" s="416">
        <v>0</v>
      </c>
      <c r="P1731" s="417">
        <f t="shared" si="2349"/>
        <v>0</v>
      </c>
      <c r="Q1731" s="417">
        <f t="shared" si="2350"/>
        <v>25234.2</v>
      </c>
      <c r="R1731" s="417">
        <f t="shared" si="2334"/>
        <v>0</v>
      </c>
      <c r="S1731" s="417">
        <f t="shared" ref="S1731" si="2361">J1731-J1730</f>
        <v>0</v>
      </c>
      <c r="T1731" s="417">
        <f t="shared" ref="T1731:U1731" si="2362">Q1731-Q1730</f>
        <v>0</v>
      </c>
      <c r="U1731" s="417">
        <f t="shared" si="2362"/>
        <v>0</v>
      </c>
      <c r="V1731" s="422"/>
      <c r="W1731" s="619" t="str">
        <f t="shared" si="2293"/>
        <v/>
      </c>
    </row>
    <row r="1732" spans="1:23" s="485" customFormat="1" ht="24" hidden="1" customHeight="1">
      <c r="A1732" s="366" t="s">
        <v>5978</v>
      </c>
      <c r="B1732" s="436" t="s">
        <v>3150</v>
      </c>
      <c r="C1732" s="436" t="s">
        <v>3015</v>
      </c>
      <c r="D1732" s="436" t="s">
        <v>0</v>
      </c>
      <c r="E1732" s="437" t="s">
        <v>0</v>
      </c>
      <c r="F1732" s="438">
        <v>0</v>
      </c>
      <c r="G1732" s="438">
        <f>[5]내역서!F1732</f>
        <v>0</v>
      </c>
      <c r="H1732" s="438">
        <v>0</v>
      </c>
      <c r="I1732" s="438"/>
      <c r="J1732" s="438">
        <f>내역서!F1736</f>
        <v>0</v>
      </c>
      <c r="K1732" s="439">
        <v>0</v>
      </c>
      <c r="L1732" s="438">
        <f>SUMIF($A$1734:$A$1763,$A1734,L$1734:L$1763)</f>
        <v>0</v>
      </c>
      <c r="M1732" s="439">
        <v>0</v>
      </c>
      <c r="N1732" s="438">
        <f>SUMIF($A$1734:$A$1763,$A1734,N$1734:N$1763)</f>
        <v>0</v>
      </c>
      <c r="O1732" s="439">
        <v>0</v>
      </c>
      <c r="P1732" s="438">
        <f>SUMIF($A$1734:$A$1763,$A1734,P$1734:P$1763)</f>
        <v>0</v>
      </c>
      <c r="Q1732" s="440">
        <v>0</v>
      </c>
      <c r="R1732" s="438">
        <f>L1732+N1732+P1732</f>
        <v>0</v>
      </c>
      <c r="S1732" s="438"/>
      <c r="T1732" s="438"/>
      <c r="U1732" s="438"/>
      <c r="V1732" s="437" t="s">
        <v>0</v>
      </c>
      <c r="W1732" s="617" t="str">
        <f>+IF(J1732&lt;0,"ng","")</f>
        <v/>
      </c>
    </row>
    <row r="1733" spans="1:23" s="77" customFormat="1" ht="24" hidden="1" customHeight="1">
      <c r="A1733" s="372" t="s">
        <v>5979</v>
      </c>
      <c r="B1733" s="442" t="s">
        <v>1819</v>
      </c>
      <c r="C1733" s="442" t="s">
        <v>1278</v>
      </c>
      <c r="D1733" s="442" t="s">
        <v>0</v>
      </c>
      <c r="E1733" s="443" t="s">
        <v>0</v>
      </c>
      <c r="F1733" s="444">
        <v>0</v>
      </c>
      <c r="G1733" s="444">
        <f>[5]내역서!F1733</f>
        <v>0</v>
      </c>
      <c r="H1733" s="444">
        <v>0</v>
      </c>
      <c r="I1733" s="444"/>
      <c r="J1733" s="444">
        <f>내역서!F1737</f>
        <v>0</v>
      </c>
      <c r="K1733" s="445">
        <v>0</v>
      </c>
      <c r="L1733" s="444">
        <f>SUMIF($A$1734:$A$1763,$A1735,L$1734:L$1763)</f>
        <v>0</v>
      </c>
      <c r="M1733" s="445">
        <v>0</v>
      </c>
      <c r="N1733" s="444">
        <f>SUMIF($A$1734:$A$1763,$A1735,N$1734:N$1763)</f>
        <v>0</v>
      </c>
      <c r="O1733" s="445">
        <v>0</v>
      </c>
      <c r="P1733" s="444">
        <f>SUMIF($A$1734:$A$1763,$A1735,P$1734:P$1763)</f>
        <v>0</v>
      </c>
      <c r="Q1733" s="446">
        <v>0</v>
      </c>
      <c r="R1733" s="444">
        <f t="shared" ref="R1733" si="2363">L1733+N1733+P1733</f>
        <v>0</v>
      </c>
      <c r="S1733" s="444">
        <f t="shared" ref="S1733" si="2364">J1733-J1732</f>
        <v>0</v>
      </c>
      <c r="T1733" s="444">
        <f t="shared" ref="T1733:U1733" si="2365">Q1733-Q1732</f>
        <v>0</v>
      </c>
      <c r="U1733" s="444">
        <f t="shared" si="2365"/>
        <v>0</v>
      </c>
      <c r="V1733" s="443"/>
      <c r="W1733" s="619" t="str">
        <f t="shared" si="2293"/>
        <v/>
      </c>
    </row>
    <row r="1734" spans="1:23" s="371" customFormat="1" ht="24" hidden="1" customHeight="1">
      <c r="A1734" s="366" t="s">
        <v>5980</v>
      </c>
      <c r="B1734" s="418" t="s">
        <v>0</v>
      </c>
      <c r="C1734" s="418" t="s">
        <v>3152</v>
      </c>
      <c r="D1734" s="418" t="s">
        <v>0</v>
      </c>
      <c r="E1734" s="419" t="s">
        <v>16</v>
      </c>
      <c r="F1734" s="411">
        <f>G1734</f>
        <v>32</v>
      </c>
      <c r="G1734" s="411">
        <f>[5]내역서!F1734</f>
        <v>32</v>
      </c>
      <c r="H1734" s="716">
        <v>32</v>
      </c>
      <c r="I1734" s="410">
        <f>G1734-H1734</f>
        <v>0</v>
      </c>
      <c r="J1734" s="411">
        <f>내역서!F1738</f>
        <v>0</v>
      </c>
      <c r="K1734" s="411">
        <v>148469</v>
      </c>
      <c r="L1734" s="412">
        <f>INT($J1734*K1734)</f>
        <v>0</v>
      </c>
      <c r="M1734" s="411">
        <v>72800</v>
      </c>
      <c r="N1734" s="412">
        <f>INT($J1734*M1734)</f>
        <v>0</v>
      </c>
      <c r="O1734" s="411">
        <v>2683.2</v>
      </c>
      <c r="P1734" s="412">
        <f>INT($J1734*O1734)</f>
        <v>0</v>
      </c>
      <c r="Q1734" s="412">
        <f>+K1734+M1734+O1734</f>
        <v>223952.2</v>
      </c>
      <c r="R1734" s="412">
        <f>L1734+N1734+P1734</f>
        <v>0</v>
      </c>
      <c r="S1734" s="412"/>
      <c r="T1734" s="412"/>
      <c r="U1734" s="412"/>
      <c r="V1734" s="419" t="s">
        <v>0</v>
      </c>
      <c r="W1734" s="617" t="str">
        <f>+IF(J1734&lt;0,"ng","")</f>
        <v/>
      </c>
    </row>
    <row r="1735" spans="1:23" s="75" customFormat="1" ht="24" hidden="1" customHeight="1">
      <c r="A1735" s="372" t="s">
        <v>4829</v>
      </c>
      <c r="B1735" s="421" t="s">
        <v>0</v>
      </c>
      <c r="C1735" s="421" t="s">
        <v>1338</v>
      </c>
      <c r="D1735" s="421" t="s">
        <v>0</v>
      </c>
      <c r="E1735" s="422" t="s">
        <v>16</v>
      </c>
      <c r="F1735" s="416">
        <f t="shared" ref="F1735:F1747" si="2366">G1735</f>
        <v>32</v>
      </c>
      <c r="G1735" s="416">
        <f>[5]내역서!F1735</f>
        <v>32</v>
      </c>
      <c r="H1735" s="717">
        <v>32</v>
      </c>
      <c r="I1735" s="415">
        <f t="shared" ref="I1735:I1747" si="2367">G1735-H1735</f>
        <v>0</v>
      </c>
      <c r="J1735" s="416">
        <f>내역서!F1739</f>
        <v>0</v>
      </c>
      <c r="K1735" s="416">
        <v>148469</v>
      </c>
      <c r="L1735" s="417">
        <f t="shared" ref="L1735:L1763" si="2368">INT($J1735*K1735)</f>
        <v>0</v>
      </c>
      <c r="M1735" s="416">
        <v>72800</v>
      </c>
      <c r="N1735" s="417">
        <f t="shared" ref="N1735:N1763" si="2369">INT($J1735*M1735)</f>
        <v>0</v>
      </c>
      <c r="O1735" s="416">
        <v>2683.2</v>
      </c>
      <c r="P1735" s="417">
        <f t="shared" ref="P1735:P1763" si="2370">INT($J1735*O1735)</f>
        <v>0</v>
      </c>
      <c r="Q1735" s="417">
        <f t="shared" ref="Q1735:Q1763" si="2371">+K1735+M1735+O1735</f>
        <v>223952.2</v>
      </c>
      <c r="R1735" s="417">
        <f t="shared" si="2334"/>
        <v>0</v>
      </c>
      <c r="S1735" s="417">
        <f t="shared" ref="S1735" si="2372">J1735-J1734</f>
        <v>0</v>
      </c>
      <c r="T1735" s="417">
        <f t="shared" ref="T1735:U1735" si="2373">Q1735-Q1734</f>
        <v>0</v>
      </c>
      <c r="U1735" s="417">
        <f t="shared" si="2373"/>
        <v>0</v>
      </c>
      <c r="V1735" s="422"/>
      <c r="W1735" s="619" t="str">
        <f t="shared" si="2293"/>
        <v/>
      </c>
    </row>
    <row r="1736" spans="1:23" s="371" customFormat="1" ht="24" hidden="1" customHeight="1">
      <c r="A1736" s="366" t="s">
        <v>2055</v>
      </c>
      <c r="B1736" s="418" t="s">
        <v>0</v>
      </c>
      <c r="C1736" s="418" t="s">
        <v>3020</v>
      </c>
      <c r="D1736" s="418" t="s">
        <v>109</v>
      </c>
      <c r="E1736" s="419" t="s">
        <v>16</v>
      </c>
      <c r="F1736" s="411">
        <f>G1736</f>
        <v>622.5</v>
      </c>
      <c r="G1736" s="411">
        <f>[5]내역서!F1736</f>
        <v>622.5</v>
      </c>
      <c r="H1736" s="716">
        <v>622.5</v>
      </c>
      <c r="I1736" s="410">
        <f>G1736-H1736</f>
        <v>0</v>
      </c>
      <c r="J1736" s="411">
        <f>내역서!F1740</f>
        <v>0</v>
      </c>
      <c r="K1736" s="411">
        <v>68792.7</v>
      </c>
      <c r="L1736" s="412">
        <f>INT($J1736*K1736)</f>
        <v>0</v>
      </c>
      <c r="M1736" s="411">
        <v>36480</v>
      </c>
      <c r="N1736" s="412">
        <f>INT($J1736*M1736)</f>
        <v>0</v>
      </c>
      <c r="O1736" s="411">
        <v>1345.8</v>
      </c>
      <c r="P1736" s="412">
        <f>INT($J1736*O1736)</f>
        <v>0</v>
      </c>
      <c r="Q1736" s="412">
        <f>+K1736+M1736+O1736</f>
        <v>106618.5</v>
      </c>
      <c r="R1736" s="412">
        <f>L1736+N1736+P1736</f>
        <v>0</v>
      </c>
      <c r="S1736" s="412"/>
      <c r="T1736" s="412"/>
      <c r="U1736" s="412"/>
      <c r="V1736" s="419" t="s">
        <v>0</v>
      </c>
      <c r="W1736" s="617" t="str">
        <f>+IF(J1736&lt;0,"ng","")</f>
        <v/>
      </c>
    </row>
    <row r="1737" spans="1:23" s="75" customFormat="1" ht="24" hidden="1" customHeight="1">
      <c r="A1737" s="372" t="s">
        <v>2072</v>
      </c>
      <c r="B1737" s="421" t="s">
        <v>0</v>
      </c>
      <c r="C1737" s="421" t="s">
        <v>1281</v>
      </c>
      <c r="D1737" s="421" t="s">
        <v>109</v>
      </c>
      <c r="E1737" s="422" t="s">
        <v>16</v>
      </c>
      <c r="F1737" s="416">
        <f t="shared" si="2366"/>
        <v>622.5</v>
      </c>
      <c r="G1737" s="416">
        <f>[5]내역서!F1737</f>
        <v>622.5</v>
      </c>
      <c r="H1737" s="717">
        <v>622.5</v>
      </c>
      <c r="I1737" s="415">
        <f t="shared" si="2367"/>
        <v>0</v>
      </c>
      <c r="J1737" s="416">
        <f>내역서!F1741</f>
        <v>0</v>
      </c>
      <c r="K1737" s="416">
        <v>68792.7</v>
      </c>
      <c r="L1737" s="417">
        <f t="shared" si="2368"/>
        <v>0</v>
      </c>
      <c r="M1737" s="416">
        <v>36480</v>
      </c>
      <c r="N1737" s="417">
        <f t="shared" si="2369"/>
        <v>0</v>
      </c>
      <c r="O1737" s="416">
        <v>1345.8</v>
      </c>
      <c r="P1737" s="417">
        <f t="shared" si="2370"/>
        <v>0</v>
      </c>
      <c r="Q1737" s="417">
        <f t="shared" si="2371"/>
        <v>106618.5</v>
      </c>
      <c r="R1737" s="417">
        <f t="shared" si="2334"/>
        <v>0</v>
      </c>
      <c r="S1737" s="417">
        <f t="shared" ref="S1737" si="2374">J1737-J1736</f>
        <v>0</v>
      </c>
      <c r="T1737" s="417">
        <f t="shared" ref="T1737:U1737" si="2375">Q1737-Q1736</f>
        <v>0</v>
      </c>
      <c r="U1737" s="417">
        <f t="shared" si="2375"/>
        <v>0</v>
      </c>
      <c r="V1737" s="422"/>
      <c r="W1737" s="619" t="str">
        <f t="shared" si="2293"/>
        <v/>
      </c>
    </row>
    <row r="1738" spans="1:23" s="371" customFormat="1" ht="24" hidden="1" customHeight="1">
      <c r="A1738" s="366" t="s">
        <v>5980</v>
      </c>
      <c r="B1738" s="418" t="s">
        <v>0</v>
      </c>
      <c r="C1738" s="418" t="s">
        <v>3018</v>
      </c>
      <c r="D1738" s="418" t="s">
        <v>3022</v>
      </c>
      <c r="E1738" s="419" t="s">
        <v>22</v>
      </c>
      <c r="F1738" s="411">
        <f>G1738</f>
        <v>25.3</v>
      </c>
      <c r="G1738" s="411">
        <f>[5]내역서!F1738</f>
        <v>25.3</v>
      </c>
      <c r="H1738" s="716">
        <v>25.3</v>
      </c>
      <c r="I1738" s="410">
        <f>G1738-H1738</f>
        <v>0</v>
      </c>
      <c r="J1738" s="411">
        <f>내역서!F1742</f>
        <v>0</v>
      </c>
      <c r="K1738" s="411">
        <v>32969</v>
      </c>
      <c r="L1738" s="412">
        <f>INT($J1738*K1738)</f>
        <v>0</v>
      </c>
      <c r="M1738" s="411">
        <v>10879.2</v>
      </c>
      <c r="N1738" s="412">
        <f>INT($J1738*M1738)</f>
        <v>0</v>
      </c>
      <c r="O1738" s="411">
        <v>0</v>
      </c>
      <c r="P1738" s="412">
        <f>INT($J1738*O1738)</f>
        <v>0</v>
      </c>
      <c r="Q1738" s="412">
        <f>+K1738+M1738+O1738</f>
        <v>43848.2</v>
      </c>
      <c r="R1738" s="412">
        <f>L1738+N1738+P1738</f>
        <v>0</v>
      </c>
      <c r="S1738" s="412"/>
      <c r="T1738" s="412"/>
      <c r="U1738" s="412"/>
      <c r="V1738" s="419" t="s">
        <v>0</v>
      </c>
      <c r="W1738" s="617" t="str">
        <f>+IF(J1738&lt;0,"ng","")</f>
        <v/>
      </c>
    </row>
    <row r="1739" spans="1:23" s="75" customFormat="1" ht="24" hidden="1" customHeight="1">
      <c r="A1739" s="372" t="s">
        <v>5981</v>
      </c>
      <c r="B1739" s="421" t="s">
        <v>0</v>
      </c>
      <c r="C1739" s="421" t="s">
        <v>1279</v>
      </c>
      <c r="D1739" s="421" t="s">
        <v>1282</v>
      </c>
      <c r="E1739" s="422" t="s">
        <v>22</v>
      </c>
      <c r="F1739" s="416">
        <f t="shared" si="2366"/>
        <v>25.3</v>
      </c>
      <c r="G1739" s="416">
        <f>[5]내역서!F1739</f>
        <v>25.3</v>
      </c>
      <c r="H1739" s="717">
        <v>25.3</v>
      </c>
      <c r="I1739" s="415">
        <f t="shared" si="2367"/>
        <v>0</v>
      </c>
      <c r="J1739" s="416">
        <f>내역서!F1743</f>
        <v>0</v>
      </c>
      <c r="K1739" s="416">
        <v>32969</v>
      </c>
      <c r="L1739" s="417">
        <f t="shared" si="2368"/>
        <v>0</v>
      </c>
      <c r="M1739" s="416">
        <v>10879.2</v>
      </c>
      <c r="N1739" s="417">
        <f t="shared" si="2369"/>
        <v>0</v>
      </c>
      <c r="O1739" s="416">
        <v>0</v>
      </c>
      <c r="P1739" s="417">
        <f t="shared" si="2370"/>
        <v>0</v>
      </c>
      <c r="Q1739" s="417">
        <f t="shared" si="2371"/>
        <v>43848.2</v>
      </c>
      <c r="R1739" s="417">
        <f t="shared" si="2334"/>
        <v>0</v>
      </c>
      <c r="S1739" s="417">
        <f t="shared" ref="S1739" si="2376">J1739-J1738</f>
        <v>0</v>
      </c>
      <c r="T1739" s="417">
        <f t="shared" ref="T1739:U1739" si="2377">Q1739-Q1738</f>
        <v>0</v>
      </c>
      <c r="U1739" s="417">
        <f t="shared" si="2377"/>
        <v>0</v>
      </c>
      <c r="V1739" s="422"/>
      <c r="W1739" s="619" t="str">
        <f t="shared" si="2293"/>
        <v/>
      </c>
    </row>
    <row r="1740" spans="1:23" s="371" customFormat="1" ht="24" hidden="1" customHeight="1">
      <c r="A1740" s="366" t="s">
        <v>5947</v>
      </c>
      <c r="B1740" s="418" t="s">
        <v>0</v>
      </c>
      <c r="C1740" s="418" t="s">
        <v>3018</v>
      </c>
      <c r="D1740" s="418" t="s">
        <v>3024</v>
      </c>
      <c r="E1740" s="419" t="s">
        <v>22</v>
      </c>
      <c r="F1740" s="411">
        <f>G1740</f>
        <v>174.8</v>
      </c>
      <c r="G1740" s="411">
        <f>[5]내역서!F1740</f>
        <v>174.8</v>
      </c>
      <c r="H1740" s="716">
        <v>174.8</v>
      </c>
      <c r="I1740" s="410">
        <f>G1740-H1740</f>
        <v>0</v>
      </c>
      <c r="J1740" s="411">
        <f>내역서!F1744</f>
        <v>0</v>
      </c>
      <c r="K1740" s="411">
        <v>35097.5</v>
      </c>
      <c r="L1740" s="412">
        <f>INT($J1740*K1740)</f>
        <v>0</v>
      </c>
      <c r="M1740" s="411">
        <v>10701.6</v>
      </c>
      <c r="N1740" s="412">
        <f>INT($J1740*M1740)</f>
        <v>0</v>
      </c>
      <c r="O1740" s="411">
        <v>0</v>
      </c>
      <c r="P1740" s="412">
        <f>INT($J1740*O1740)</f>
        <v>0</v>
      </c>
      <c r="Q1740" s="412">
        <f>+K1740+M1740+O1740</f>
        <v>45799.1</v>
      </c>
      <c r="R1740" s="412">
        <f>L1740+N1740+P1740</f>
        <v>0</v>
      </c>
      <c r="S1740" s="412"/>
      <c r="T1740" s="412"/>
      <c r="U1740" s="412"/>
      <c r="V1740" s="419" t="s">
        <v>0</v>
      </c>
      <c r="W1740" s="617" t="str">
        <f>+IF(J1740&lt;0,"ng","")</f>
        <v/>
      </c>
    </row>
    <row r="1741" spans="1:23" s="75" customFormat="1" ht="24" hidden="1" customHeight="1">
      <c r="A1741" s="372" t="s">
        <v>5982</v>
      </c>
      <c r="B1741" s="421" t="s">
        <v>0</v>
      </c>
      <c r="C1741" s="421" t="s">
        <v>1279</v>
      </c>
      <c r="D1741" s="421" t="s">
        <v>1283</v>
      </c>
      <c r="E1741" s="422" t="s">
        <v>22</v>
      </c>
      <c r="F1741" s="416">
        <f t="shared" si="2366"/>
        <v>174.8</v>
      </c>
      <c r="G1741" s="416">
        <f>[5]내역서!F1741</f>
        <v>174.8</v>
      </c>
      <c r="H1741" s="717">
        <v>174.8</v>
      </c>
      <c r="I1741" s="415">
        <f t="shared" si="2367"/>
        <v>0</v>
      </c>
      <c r="J1741" s="416">
        <f>내역서!F1745</f>
        <v>0</v>
      </c>
      <c r="K1741" s="416">
        <v>35097.5</v>
      </c>
      <c r="L1741" s="417">
        <f t="shared" si="2368"/>
        <v>0</v>
      </c>
      <c r="M1741" s="416">
        <v>10701.6</v>
      </c>
      <c r="N1741" s="417">
        <f t="shared" si="2369"/>
        <v>0</v>
      </c>
      <c r="O1741" s="416">
        <v>0</v>
      </c>
      <c r="P1741" s="417">
        <f t="shared" si="2370"/>
        <v>0</v>
      </c>
      <c r="Q1741" s="417">
        <f t="shared" si="2371"/>
        <v>45799.1</v>
      </c>
      <c r="R1741" s="417">
        <f t="shared" si="2334"/>
        <v>0</v>
      </c>
      <c r="S1741" s="417">
        <f t="shared" ref="S1741" si="2378">J1741-J1740</f>
        <v>0</v>
      </c>
      <c r="T1741" s="417">
        <f t="shared" ref="T1741:U1741" si="2379">Q1741-Q1740</f>
        <v>0</v>
      </c>
      <c r="U1741" s="417">
        <f t="shared" si="2379"/>
        <v>0</v>
      </c>
      <c r="V1741" s="422"/>
      <c r="W1741" s="619" t="str">
        <f t="shared" si="2293"/>
        <v/>
      </c>
    </row>
    <row r="1742" spans="1:23" s="371" customFormat="1" ht="24" hidden="1" customHeight="1">
      <c r="A1742" s="366" t="s">
        <v>5690</v>
      </c>
      <c r="B1742" s="418" t="s">
        <v>0</v>
      </c>
      <c r="C1742" s="418" t="s">
        <v>3018</v>
      </c>
      <c r="D1742" s="418" t="s">
        <v>3026</v>
      </c>
      <c r="E1742" s="419" t="s">
        <v>6</v>
      </c>
      <c r="F1742" s="411">
        <f>G1742</f>
        <v>27.2</v>
      </c>
      <c r="G1742" s="411">
        <f>[5]내역서!F1742</f>
        <v>27.2</v>
      </c>
      <c r="H1742" s="716">
        <v>27.2</v>
      </c>
      <c r="I1742" s="410">
        <f>G1742-H1742</f>
        <v>0</v>
      </c>
      <c r="J1742" s="411">
        <f>내역서!F1746</f>
        <v>0</v>
      </c>
      <c r="K1742" s="411">
        <v>49536.1</v>
      </c>
      <c r="L1742" s="412">
        <f>INT($J1742*K1742)</f>
        <v>0</v>
      </c>
      <c r="M1742" s="411">
        <v>10372</v>
      </c>
      <c r="N1742" s="412">
        <f>INT($J1742*M1742)</f>
        <v>0</v>
      </c>
      <c r="O1742" s="411">
        <v>0</v>
      </c>
      <c r="P1742" s="412">
        <f>INT($J1742*O1742)</f>
        <v>0</v>
      </c>
      <c r="Q1742" s="412">
        <f>+K1742+M1742+O1742</f>
        <v>59908.1</v>
      </c>
      <c r="R1742" s="412">
        <f>L1742+N1742+P1742</f>
        <v>0</v>
      </c>
      <c r="S1742" s="412"/>
      <c r="T1742" s="412"/>
      <c r="U1742" s="412"/>
      <c r="V1742" s="419" t="s">
        <v>0</v>
      </c>
      <c r="W1742" s="617" t="str">
        <f>+IF(J1742&lt;0,"ng","")</f>
        <v/>
      </c>
    </row>
    <row r="1743" spans="1:23" s="75" customFormat="1" ht="24" hidden="1" customHeight="1">
      <c r="A1743" s="372" t="s">
        <v>5067</v>
      </c>
      <c r="B1743" s="421" t="s">
        <v>0</v>
      </c>
      <c r="C1743" s="421" t="s">
        <v>1279</v>
      </c>
      <c r="D1743" s="421" t="s">
        <v>1285</v>
      </c>
      <c r="E1743" s="422" t="s">
        <v>6</v>
      </c>
      <c r="F1743" s="416">
        <f t="shared" si="2366"/>
        <v>27.2</v>
      </c>
      <c r="G1743" s="416">
        <f>[5]내역서!F1743</f>
        <v>27.2</v>
      </c>
      <c r="H1743" s="717">
        <v>27.2</v>
      </c>
      <c r="I1743" s="415">
        <f t="shared" si="2367"/>
        <v>0</v>
      </c>
      <c r="J1743" s="416">
        <f>내역서!F1747</f>
        <v>0</v>
      </c>
      <c r="K1743" s="416">
        <v>49536.1</v>
      </c>
      <c r="L1743" s="417">
        <f t="shared" si="2368"/>
        <v>0</v>
      </c>
      <c r="M1743" s="416">
        <v>10372</v>
      </c>
      <c r="N1743" s="417">
        <f t="shared" si="2369"/>
        <v>0</v>
      </c>
      <c r="O1743" s="416">
        <v>0</v>
      </c>
      <c r="P1743" s="417">
        <f t="shared" si="2370"/>
        <v>0</v>
      </c>
      <c r="Q1743" s="417">
        <f t="shared" si="2371"/>
        <v>59908.1</v>
      </c>
      <c r="R1743" s="417">
        <f t="shared" si="2334"/>
        <v>0</v>
      </c>
      <c r="S1743" s="417">
        <f t="shared" ref="S1743" si="2380">J1743-J1742</f>
        <v>0</v>
      </c>
      <c r="T1743" s="417">
        <f t="shared" ref="T1743:U1743" si="2381">Q1743-Q1742</f>
        <v>0</v>
      </c>
      <c r="U1743" s="417">
        <f t="shared" si="2381"/>
        <v>0</v>
      </c>
      <c r="V1743" s="422"/>
      <c r="W1743" s="619" t="str">
        <f t="shared" si="2293"/>
        <v/>
      </c>
    </row>
    <row r="1744" spans="1:23" s="371" customFormat="1" ht="24" hidden="1" customHeight="1">
      <c r="A1744" s="366" t="s">
        <v>2055</v>
      </c>
      <c r="B1744" s="418" t="s">
        <v>0</v>
      </c>
      <c r="C1744" s="418" t="s">
        <v>3036</v>
      </c>
      <c r="D1744" s="418" t="s">
        <v>3154</v>
      </c>
      <c r="E1744" s="419" t="s">
        <v>16</v>
      </c>
      <c r="F1744" s="411">
        <f>G1744</f>
        <v>75.400000000000006</v>
      </c>
      <c r="G1744" s="411">
        <f>[5]내역서!F1744</f>
        <v>75.400000000000006</v>
      </c>
      <c r="H1744" s="716">
        <v>75.400000000000006</v>
      </c>
      <c r="I1744" s="410">
        <f>G1744-H1744</f>
        <v>0</v>
      </c>
      <c r="J1744" s="411">
        <f>내역서!F1748</f>
        <v>0</v>
      </c>
      <c r="K1744" s="411">
        <v>7495.8</v>
      </c>
      <c r="L1744" s="412">
        <f>INT($J1744*K1744)</f>
        <v>0</v>
      </c>
      <c r="M1744" s="411">
        <v>9943.2000000000007</v>
      </c>
      <c r="N1744" s="412">
        <f>INT($J1744*M1744)</f>
        <v>0</v>
      </c>
      <c r="O1744" s="411">
        <v>0</v>
      </c>
      <c r="P1744" s="412">
        <f>INT($J1744*O1744)</f>
        <v>0</v>
      </c>
      <c r="Q1744" s="412">
        <f>+K1744+M1744+O1744</f>
        <v>17439</v>
      </c>
      <c r="R1744" s="412">
        <f>L1744+N1744+P1744</f>
        <v>0</v>
      </c>
      <c r="S1744" s="412"/>
      <c r="T1744" s="412"/>
      <c r="U1744" s="412"/>
      <c r="V1744" s="419" t="s">
        <v>0</v>
      </c>
      <c r="W1744" s="617" t="str">
        <f>+IF(J1744&lt;0,"ng","")</f>
        <v/>
      </c>
    </row>
    <row r="1745" spans="1:23" s="75" customFormat="1" ht="24" hidden="1" customHeight="1">
      <c r="A1745" s="372" t="s">
        <v>5983</v>
      </c>
      <c r="B1745" s="421" t="s">
        <v>0</v>
      </c>
      <c r="C1745" s="421" t="s">
        <v>1292</v>
      </c>
      <c r="D1745" s="421" t="s">
        <v>1339</v>
      </c>
      <c r="E1745" s="422" t="s">
        <v>16</v>
      </c>
      <c r="F1745" s="416">
        <f t="shared" si="2366"/>
        <v>75.400000000000006</v>
      </c>
      <c r="G1745" s="416">
        <f>[5]내역서!F1745</f>
        <v>75.400000000000006</v>
      </c>
      <c r="H1745" s="717">
        <v>75.400000000000006</v>
      </c>
      <c r="I1745" s="415">
        <f t="shared" si="2367"/>
        <v>0</v>
      </c>
      <c r="J1745" s="416">
        <f>내역서!F1749</f>
        <v>0</v>
      </c>
      <c r="K1745" s="416">
        <v>7495.8</v>
      </c>
      <c r="L1745" s="417">
        <f t="shared" si="2368"/>
        <v>0</v>
      </c>
      <c r="M1745" s="416">
        <v>9943.2000000000007</v>
      </c>
      <c r="N1745" s="417">
        <f t="shared" si="2369"/>
        <v>0</v>
      </c>
      <c r="O1745" s="416">
        <v>0</v>
      </c>
      <c r="P1745" s="417">
        <f t="shared" si="2370"/>
        <v>0</v>
      </c>
      <c r="Q1745" s="417">
        <f t="shared" si="2371"/>
        <v>17439</v>
      </c>
      <c r="R1745" s="417">
        <f t="shared" si="2334"/>
        <v>0</v>
      </c>
      <c r="S1745" s="417">
        <f t="shared" ref="S1745" si="2382">J1745-J1744</f>
        <v>0</v>
      </c>
      <c r="T1745" s="417">
        <f t="shared" ref="T1745:U1745" si="2383">Q1745-Q1744</f>
        <v>0</v>
      </c>
      <c r="U1745" s="417">
        <f t="shared" si="2383"/>
        <v>0</v>
      </c>
      <c r="V1745" s="422"/>
      <c r="W1745" s="619" t="str">
        <f t="shared" si="2293"/>
        <v/>
      </c>
    </row>
    <row r="1746" spans="1:23" s="371" customFormat="1" ht="24" hidden="1" customHeight="1">
      <c r="A1746" s="366" t="s">
        <v>5984</v>
      </c>
      <c r="B1746" s="418" t="s">
        <v>0</v>
      </c>
      <c r="C1746" s="418" t="s">
        <v>3036</v>
      </c>
      <c r="D1746" s="418" t="s">
        <v>3037</v>
      </c>
      <c r="E1746" s="419" t="s">
        <v>16</v>
      </c>
      <c r="F1746" s="411">
        <f>G1746</f>
        <v>0</v>
      </c>
      <c r="G1746" s="411">
        <f>[5]내역서!F1746</f>
        <v>0</v>
      </c>
      <c r="H1746" s="716">
        <v>0</v>
      </c>
      <c r="I1746" s="410">
        <f>G1746-H1746</f>
        <v>0</v>
      </c>
      <c r="J1746" s="411">
        <f>내역서!F1750</f>
        <v>0</v>
      </c>
      <c r="K1746" s="411">
        <v>16632.8</v>
      </c>
      <c r="L1746" s="412">
        <f>INT($J1746*K1746)</f>
        <v>0</v>
      </c>
      <c r="M1746" s="411">
        <v>11747.2</v>
      </c>
      <c r="N1746" s="412">
        <f>INT($J1746*M1746)</f>
        <v>0</v>
      </c>
      <c r="O1746" s="411">
        <v>0</v>
      </c>
      <c r="P1746" s="412">
        <f>INT($J1746*O1746)</f>
        <v>0</v>
      </c>
      <c r="Q1746" s="412">
        <f>+K1746+M1746+O1746</f>
        <v>28380</v>
      </c>
      <c r="R1746" s="412">
        <f>L1746+N1746+P1746</f>
        <v>0</v>
      </c>
      <c r="S1746" s="412"/>
      <c r="T1746" s="412"/>
      <c r="U1746" s="412"/>
      <c r="V1746" s="419" t="s">
        <v>0</v>
      </c>
      <c r="W1746" s="617" t="str">
        <f>+IF(J1746&lt;0,"ng","")</f>
        <v/>
      </c>
    </row>
    <row r="1747" spans="1:23" s="75" customFormat="1" ht="24" hidden="1" customHeight="1">
      <c r="A1747" s="372" t="s">
        <v>2072</v>
      </c>
      <c r="B1747" s="421" t="s">
        <v>0</v>
      </c>
      <c r="C1747" s="421" t="s">
        <v>1292</v>
      </c>
      <c r="D1747" s="421" t="s">
        <v>1293</v>
      </c>
      <c r="E1747" s="422" t="s">
        <v>16</v>
      </c>
      <c r="F1747" s="416">
        <f t="shared" si="2366"/>
        <v>0</v>
      </c>
      <c r="G1747" s="416">
        <f>[5]내역서!F1747</f>
        <v>0</v>
      </c>
      <c r="H1747" s="717">
        <v>0</v>
      </c>
      <c r="I1747" s="415">
        <f t="shared" si="2367"/>
        <v>0</v>
      </c>
      <c r="J1747" s="416">
        <f>내역서!F1751</f>
        <v>0</v>
      </c>
      <c r="K1747" s="416">
        <v>16632.8</v>
      </c>
      <c r="L1747" s="417">
        <f t="shared" si="2368"/>
        <v>0</v>
      </c>
      <c r="M1747" s="416">
        <v>11747.2</v>
      </c>
      <c r="N1747" s="417">
        <f t="shared" si="2369"/>
        <v>0</v>
      </c>
      <c r="O1747" s="416">
        <v>0</v>
      </c>
      <c r="P1747" s="417">
        <f t="shared" si="2370"/>
        <v>0</v>
      </c>
      <c r="Q1747" s="417">
        <f t="shared" si="2371"/>
        <v>28380</v>
      </c>
      <c r="R1747" s="417">
        <f t="shared" si="2334"/>
        <v>0</v>
      </c>
      <c r="S1747" s="417">
        <f t="shared" ref="S1747" si="2384">J1747-J1746</f>
        <v>0</v>
      </c>
      <c r="T1747" s="417">
        <f t="shared" ref="T1747:U1747" si="2385">Q1747-Q1746</f>
        <v>0</v>
      </c>
      <c r="U1747" s="417">
        <f t="shared" si="2385"/>
        <v>0</v>
      </c>
      <c r="V1747" s="422"/>
      <c r="W1747" s="619" t="str">
        <f t="shared" si="2293"/>
        <v/>
      </c>
    </row>
    <row r="1748" spans="1:23" s="371" customFormat="1" ht="24" hidden="1" customHeight="1">
      <c r="A1748" s="366" t="s">
        <v>5985</v>
      </c>
      <c r="B1748" s="418" t="s">
        <v>0</v>
      </c>
      <c r="C1748" s="647" t="str">
        <f>[5]내역서!C1748</f>
        <v>PF보드 심재 준불연 단열재</v>
      </c>
      <c r="D1748" s="647" t="str">
        <f>[5]내역서!D1748</f>
        <v>50mm</v>
      </c>
      <c r="E1748" s="648" t="str">
        <f>[5]내역서!E1748</f>
        <v>M2</v>
      </c>
      <c r="F1748" s="411"/>
      <c r="G1748" s="411">
        <f>[5]내역서!F1748</f>
        <v>1329</v>
      </c>
      <c r="H1748" s="716">
        <v>0</v>
      </c>
      <c r="I1748" s="716"/>
      <c r="J1748" s="410">
        <f>내역서!F1752</f>
        <v>0</v>
      </c>
      <c r="K1748" s="411">
        <f>[5]내역서!G1748</f>
        <v>16332</v>
      </c>
      <c r="L1748" s="412">
        <f>INT($J1748*K1748)</f>
        <v>0</v>
      </c>
      <c r="M1748" s="411">
        <f>[5]내역서!I1748</f>
        <v>13529</v>
      </c>
      <c r="N1748" s="412">
        <f>INT($J1748*M1748)</f>
        <v>0</v>
      </c>
      <c r="O1748" s="411">
        <f>[5]내역서!K1748</f>
        <v>0</v>
      </c>
      <c r="P1748" s="412">
        <f>INT($J1748*O1748)</f>
        <v>0</v>
      </c>
      <c r="Q1748" s="412">
        <f>+K1748+M1748+O1748</f>
        <v>29861</v>
      </c>
      <c r="R1748" s="412">
        <f>L1748+N1748+P1748</f>
        <v>0</v>
      </c>
      <c r="S1748" s="412"/>
      <c r="T1748" s="412"/>
      <c r="U1748" s="412"/>
      <c r="V1748" s="630" t="s">
        <v>2081</v>
      </c>
      <c r="W1748" s="617" t="str">
        <f>+IF(J1748&lt;0,"ng","")</f>
        <v/>
      </c>
    </row>
    <row r="1749" spans="1:23" s="75" customFormat="1" ht="24" hidden="1" customHeight="1">
      <c r="A1749" s="372" t="s">
        <v>5948</v>
      </c>
      <c r="B1749" s="421" t="s">
        <v>0</v>
      </c>
      <c r="C1749" s="650" t="str">
        <f>[5]내역서!C1749</f>
        <v>PF보드 심재 준불연 단열재</v>
      </c>
      <c r="D1749" s="650" t="str">
        <f>[5]내역서!D1749</f>
        <v>50mm</v>
      </c>
      <c r="E1749" s="651" t="str">
        <f>[5]내역서!E1749</f>
        <v>M2</v>
      </c>
      <c r="F1749" s="416"/>
      <c r="G1749" s="416">
        <f>[5]내역서!F1749</f>
        <v>1329</v>
      </c>
      <c r="H1749" s="717">
        <v>0</v>
      </c>
      <c r="I1749" s="717"/>
      <c r="J1749" s="415">
        <f>내역서!F1753</f>
        <v>0</v>
      </c>
      <c r="K1749" s="416">
        <f>[5]내역서!G1749</f>
        <v>16332</v>
      </c>
      <c r="L1749" s="417">
        <f t="shared" si="2368"/>
        <v>0</v>
      </c>
      <c r="M1749" s="416">
        <f>[5]내역서!I1749</f>
        <v>13529</v>
      </c>
      <c r="N1749" s="417">
        <f t="shared" si="2369"/>
        <v>0</v>
      </c>
      <c r="O1749" s="416">
        <f>[5]내역서!K1749</f>
        <v>0</v>
      </c>
      <c r="P1749" s="417">
        <f t="shared" si="2370"/>
        <v>0</v>
      </c>
      <c r="Q1749" s="417">
        <f t="shared" si="2371"/>
        <v>29861</v>
      </c>
      <c r="R1749" s="417">
        <f t="shared" si="2334"/>
        <v>0</v>
      </c>
      <c r="S1749" s="417">
        <f t="shared" ref="S1749" si="2386">J1749-J1748</f>
        <v>0</v>
      </c>
      <c r="T1749" s="417">
        <f t="shared" ref="T1749:U1749" si="2387">Q1749-Q1748</f>
        <v>0</v>
      </c>
      <c r="U1749" s="417">
        <f t="shared" si="2387"/>
        <v>0</v>
      </c>
      <c r="V1749" s="631" t="s">
        <v>5986</v>
      </c>
      <c r="W1749" s="619" t="str">
        <f t="shared" si="2293"/>
        <v/>
      </c>
    </row>
    <row r="1750" spans="1:23" s="371" customFormat="1" ht="24" hidden="1" customHeight="1">
      <c r="A1750" s="366" t="s">
        <v>5987</v>
      </c>
      <c r="B1750" s="418" t="s">
        <v>0</v>
      </c>
      <c r="C1750" s="647" t="str">
        <f>[5]내역서!C1750</f>
        <v>PF보드 심재 준불연 단열재</v>
      </c>
      <c r="D1750" s="647" t="str">
        <f>[5]내역서!D1750</f>
        <v>60mm</v>
      </c>
      <c r="E1750" s="648" t="str">
        <f>[5]내역서!E1750</f>
        <v>M2</v>
      </c>
      <c r="F1750" s="411"/>
      <c r="G1750" s="411">
        <f>[5]내역서!F1750</f>
        <v>91</v>
      </c>
      <c r="H1750" s="716">
        <v>0</v>
      </c>
      <c r="I1750" s="716"/>
      <c r="J1750" s="410">
        <f>내역서!F1754</f>
        <v>0</v>
      </c>
      <c r="K1750" s="411">
        <f>[5]내역서!G1750</f>
        <v>19444</v>
      </c>
      <c r="L1750" s="412">
        <f>INT($J1750*K1750)</f>
        <v>0</v>
      </c>
      <c r="M1750" s="411">
        <f>[5]내역서!I1750</f>
        <v>15140</v>
      </c>
      <c r="N1750" s="412">
        <f>INT($J1750*M1750)</f>
        <v>0</v>
      </c>
      <c r="O1750" s="411">
        <f>[5]내역서!K1750</f>
        <v>0</v>
      </c>
      <c r="P1750" s="412">
        <f>INT($J1750*O1750)</f>
        <v>0</v>
      </c>
      <c r="Q1750" s="412">
        <f>+K1750+M1750+O1750</f>
        <v>34584</v>
      </c>
      <c r="R1750" s="412">
        <f>L1750+N1750+P1750</f>
        <v>0</v>
      </c>
      <c r="S1750" s="412"/>
      <c r="T1750" s="412"/>
      <c r="U1750" s="412"/>
      <c r="V1750" s="630" t="s">
        <v>2081</v>
      </c>
      <c r="W1750" s="617" t="str">
        <f>+IF(J1750&lt;0,"ng","")</f>
        <v/>
      </c>
    </row>
    <row r="1751" spans="1:23" s="75" customFormat="1" ht="24" hidden="1" customHeight="1">
      <c r="A1751" s="372" t="s">
        <v>2072</v>
      </c>
      <c r="B1751" s="421" t="s">
        <v>0</v>
      </c>
      <c r="C1751" s="650" t="str">
        <f>[5]내역서!C1751</f>
        <v>PF보드 심재 준불연 단열재</v>
      </c>
      <c r="D1751" s="650" t="str">
        <f>[5]내역서!D1751</f>
        <v>60mm</v>
      </c>
      <c r="E1751" s="651" t="str">
        <f>[5]내역서!E1751</f>
        <v>M2</v>
      </c>
      <c r="F1751" s="416"/>
      <c r="G1751" s="416">
        <f>[5]내역서!F1751</f>
        <v>91</v>
      </c>
      <c r="H1751" s="717">
        <v>0</v>
      </c>
      <c r="I1751" s="717"/>
      <c r="J1751" s="415">
        <f>내역서!F1755</f>
        <v>0</v>
      </c>
      <c r="K1751" s="416">
        <f>[5]내역서!G1751</f>
        <v>19444</v>
      </c>
      <c r="L1751" s="417">
        <f t="shared" si="2368"/>
        <v>0</v>
      </c>
      <c r="M1751" s="416">
        <f>[5]내역서!I1751</f>
        <v>15140</v>
      </c>
      <c r="N1751" s="417">
        <f t="shared" si="2369"/>
        <v>0</v>
      </c>
      <c r="O1751" s="416">
        <f>[5]내역서!K1751</f>
        <v>0</v>
      </c>
      <c r="P1751" s="417">
        <f t="shared" si="2370"/>
        <v>0</v>
      </c>
      <c r="Q1751" s="417">
        <f t="shared" si="2371"/>
        <v>34584</v>
      </c>
      <c r="R1751" s="417">
        <f t="shared" si="2334"/>
        <v>0</v>
      </c>
      <c r="S1751" s="417">
        <f t="shared" ref="S1751" si="2388">J1751-J1750</f>
        <v>0</v>
      </c>
      <c r="T1751" s="417">
        <f t="shared" ref="T1751:U1751" si="2389">Q1751-Q1750</f>
        <v>0</v>
      </c>
      <c r="U1751" s="417">
        <f t="shared" si="2389"/>
        <v>0</v>
      </c>
      <c r="V1751" s="631" t="s">
        <v>5988</v>
      </c>
      <c r="W1751" s="619" t="str">
        <f t="shared" si="2293"/>
        <v/>
      </c>
    </row>
    <row r="1752" spans="1:23" s="371" customFormat="1" ht="24" hidden="1" customHeight="1">
      <c r="A1752" s="366" t="s">
        <v>5694</v>
      </c>
      <c r="B1752" s="418" t="s">
        <v>0</v>
      </c>
      <c r="C1752" s="647" t="str">
        <f>[5]내역서!C1752</f>
        <v>PF보드 심재 준불연 단열재</v>
      </c>
      <c r="D1752" s="647" t="str">
        <f>[5]내역서!D1752</f>
        <v>90mm</v>
      </c>
      <c r="E1752" s="648" t="str">
        <f>[5]내역서!E1752</f>
        <v>M2</v>
      </c>
      <c r="F1752" s="411"/>
      <c r="G1752" s="411">
        <f>[5]내역서!F1752</f>
        <v>182</v>
      </c>
      <c r="H1752" s="716">
        <v>0</v>
      </c>
      <c r="I1752" s="716"/>
      <c r="J1752" s="410">
        <f>내역서!F1756</f>
        <v>0</v>
      </c>
      <c r="K1752" s="411">
        <f>[5]내역서!G1752</f>
        <v>28780</v>
      </c>
      <c r="L1752" s="412">
        <f>INT($J1752*K1752)</f>
        <v>0</v>
      </c>
      <c r="M1752" s="411">
        <f>[5]내역서!I1752</f>
        <v>15140</v>
      </c>
      <c r="N1752" s="412">
        <f>INT($J1752*M1752)</f>
        <v>0</v>
      </c>
      <c r="O1752" s="411">
        <f>[5]내역서!K1752</f>
        <v>0</v>
      </c>
      <c r="P1752" s="412">
        <f>INT($J1752*O1752)</f>
        <v>0</v>
      </c>
      <c r="Q1752" s="412">
        <f>+K1752+M1752+O1752</f>
        <v>43920</v>
      </c>
      <c r="R1752" s="412">
        <f>L1752+N1752+P1752</f>
        <v>0</v>
      </c>
      <c r="S1752" s="412"/>
      <c r="T1752" s="412"/>
      <c r="U1752" s="412"/>
      <c r="V1752" s="630" t="s">
        <v>2081</v>
      </c>
      <c r="W1752" s="617" t="str">
        <f>+IF(J1752&lt;0,"ng","")</f>
        <v/>
      </c>
    </row>
    <row r="1753" spans="1:23" s="75" customFormat="1" ht="24" hidden="1" customHeight="1">
      <c r="A1753" s="372" t="s">
        <v>2072</v>
      </c>
      <c r="B1753" s="421" t="s">
        <v>0</v>
      </c>
      <c r="C1753" s="650" t="str">
        <f>[5]내역서!C1753</f>
        <v>PF보드 심재 준불연 단열재</v>
      </c>
      <c r="D1753" s="650" t="str">
        <f>[5]내역서!D1753</f>
        <v>90mm</v>
      </c>
      <c r="E1753" s="651" t="str">
        <f>[5]내역서!E1753</f>
        <v>M2</v>
      </c>
      <c r="F1753" s="416"/>
      <c r="G1753" s="416">
        <f>[5]내역서!F1753</f>
        <v>182</v>
      </c>
      <c r="H1753" s="717">
        <v>0</v>
      </c>
      <c r="I1753" s="717"/>
      <c r="J1753" s="415">
        <f>내역서!F1757</f>
        <v>0</v>
      </c>
      <c r="K1753" s="416">
        <f>[5]내역서!G1753</f>
        <v>28780</v>
      </c>
      <c r="L1753" s="417">
        <f t="shared" si="2368"/>
        <v>0</v>
      </c>
      <c r="M1753" s="416">
        <f>[5]내역서!I1753</f>
        <v>15140</v>
      </c>
      <c r="N1753" s="417">
        <f t="shared" si="2369"/>
        <v>0</v>
      </c>
      <c r="O1753" s="416">
        <f>[5]내역서!K1753</f>
        <v>0</v>
      </c>
      <c r="P1753" s="417">
        <f t="shared" si="2370"/>
        <v>0</v>
      </c>
      <c r="Q1753" s="417">
        <f t="shared" si="2371"/>
        <v>43920</v>
      </c>
      <c r="R1753" s="417">
        <f t="shared" si="2334"/>
        <v>0</v>
      </c>
      <c r="S1753" s="417">
        <f t="shared" ref="S1753" si="2390">J1753-J1752</f>
        <v>0</v>
      </c>
      <c r="T1753" s="417">
        <f t="shared" ref="T1753:U1753" si="2391">Q1753-Q1752</f>
        <v>0</v>
      </c>
      <c r="U1753" s="417">
        <f t="shared" si="2391"/>
        <v>0</v>
      </c>
      <c r="V1753" s="631" t="s">
        <v>5988</v>
      </c>
      <c r="W1753" s="619" t="str">
        <f t="shared" si="2293"/>
        <v/>
      </c>
    </row>
    <row r="1754" spans="1:23" s="371" customFormat="1" ht="24" hidden="1" customHeight="1">
      <c r="A1754" s="366" t="s">
        <v>2055</v>
      </c>
      <c r="B1754" s="418" t="s">
        <v>0</v>
      </c>
      <c r="C1754" s="647" t="str">
        <f>[5]내역서!C1754</f>
        <v>난연단열재 설치(슬래브 위 깔기 - 바닥)</v>
      </c>
      <c r="D1754" s="647" t="str">
        <f>[5]내역서!D1754</f>
        <v>압출,220mm</v>
      </c>
      <c r="E1754" s="648" t="str">
        <f>[5]내역서!E1754</f>
        <v>M2</v>
      </c>
      <c r="F1754" s="411"/>
      <c r="G1754" s="411">
        <f>[5]내역서!F1754</f>
        <v>464</v>
      </c>
      <c r="H1754" s="716">
        <v>0</v>
      </c>
      <c r="I1754" s="716"/>
      <c r="J1754" s="410">
        <f>내역서!F1758</f>
        <v>0</v>
      </c>
      <c r="K1754" s="411">
        <f>[5]내역서!G1754</f>
        <v>33846</v>
      </c>
      <c r="L1754" s="412">
        <f>INT($J1754*K1754)</f>
        <v>0</v>
      </c>
      <c r="M1754" s="411">
        <f>[5]내역서!I1754</f>
        <v>3740</v>
      </c>
      <c r="N1754" s="412">
        <f>INT($J1754*M1754)</f>
        <v>0</v>
      </c>
      <c r="O1754" s="411">
        <f>[5]내역서!K1754</f>
        <v>0</v>
      </c>
      <c r="P1754" s="412">
        <f>INT($J1754*O1754)</f>
        <v>0</v>
      </c>
      <c r="Q1754" s="412">
        <f>+K1754+M1754+O1754</f>
        <v>37586</v>
      </c>
      <c r="R1754" s="412">
        <f>L1754+N1754+P1754</f>
        <v>0</v>
      </c>
      <c r="S1754" s="412"/>
      <c r="T1754" s="412"/>
      <c r="U1754" s="412"/>
      <c r="V1754" s="630" t="s">
        <v>2081</v>
      </c>
      <c r="W1754" s="617" t="str">
        <f>+IF(J1754&lt;0,"ng","")</f>
        <v/>
      </c>
    </row>
    <row r="1755" spans="1:23" s="75" customFormat="1" ht="24" hidden="1" customHeight="1">
      <c r="A1755" s="372" t="s">
        <v>5963</v>
      </c>
      <c r="B1755" s="421" t="s">
        <v>0</v>
      </c>
      <c r="C1755" s="650" t="str">
        <f>[5]내역서!C1755</f>
        <v>난연단열재 설치(슬래브 위 깔기 - 바닥)</v>
      </c>
      <c r="D1755" s="650" t="str">
        <f>[5]내역서!D1755</f>
        <v>압출,220mm</v>
      </c>
      <c r="E1755" s="651" t="str">
        <f>[5]내역서!E1755</f>
        <v>M2</v>
      </c>
      <c r="F1755" s="416"/>
      <c r="G1755" s="416">
        <f>[5]내역서!F1755</f>
        <v>464</v>
      </c>
      <c r="H1755" s="717">
        <v>0</v>
      </c>
      <c r="I1755" s="717"/>
      <c r="J1755" s="415">
        <f>내역서!F1759</f>
        <v>0</v>
      </c>
      <c r="K1755" s="416">
        <f>[5]내역서!G1755</f>
        <v>33846</v>
      </c>
      <c r="L1755" s="417">
        <f t="shared" si="2368"/>
        <v>0</v>
      </c>
      <c r="M1755" s="416">
        <f>[5]내역서!I1755</f>
        <v>3740</v>
      </c>
      <c r="N1755" s="417">
        <f t="shared" si="2369"/>
        <v>0</v>
      </c>
      <c r="O1755" s="416">
        <f>[5]내역서!K1755</f>
        <v>0</v>
      </c>
      <c r="P1755" s="417">
        <f t="shared" si="2370"/>
        <v>0</v>
      </c>
      <c r="Q1755" s="417">
        <f t="shared" si="2371"/>
        <v>37586</v>
      </c>
      <c r="R1755" s="417">
        <f t="shared" si="2334"/>
        <v>0</v>
      </c>
      <c r="S1755" s="417">
        <f t="shared" ref="S1755" si="2392">J1755-J1754</f>
        <v>0</v>
      </c>
      <c r="T1755" s="417">
        <f t="shared" ref="T1755:U1755" si="2393">Q1755-Q1754</f>
        <v>0</v>
      </c>
      <c r="U1755" s="417">
        <f t="shared" si="2393"/>
        <v>0</v>
      </c>
      <c r="V1755" s="631" t="s">
        <v>623</v>
      </c>
      <c r="W1755" s="619" t="str">
        <f t="shared" si="2293"/>
        <v/>
      </c>
    </row>
    <row r="1756" spans="1:23" s="371" customFormat="1" ht="24" hidden="1" customHeight="1">
      <c r="A1756" s="366" t="s">
        <v>5971</v>
      </c>
      <c r="B1756" s="418" t="s">
        <v>0</v>
      </c>
      <c r="C1756" s="647" t="str">
        <f>[5]내역서!C1756</f>
        <v>준불연단열재 설치(슬래브 위 깔기 - 바닥)</v>
      </c>
      <c r="D1756" s="647" t="str">
        <f>[5]내역서!D1756</f>
        <v>PF보드 100mm</v>
      </c>
      <c r="E1756" s="648" t="str">
        <f>[5]내역서!E1756</f>
        <v>M2</v>
      </c>
      <c r="F1756" s="411"/>
      <c r="G1756" s="411">
        <f>[5]내역서!F1756</f>
        <v>387</v>
      </c>
      <c r="H1756" s="716">
        <v>0</v>
      </c>
      <c r="I1756" s="716"/>
      <c r="J1756" s="410">
        <f>내역서!F1760</f>
        <v>0</v>
      </c>
      <c r="K1756" s="411">
        <f>[5]내역서!G1756</f>
        <v>30606</v>
      </c>
      <c r="L1756" s="412">
        <f>INT($J1756*K1756)</f>
        <v>0</v>
      </c>
      <c r="M1756" s="411">
        <f>[5]내역서!I1756</f>
        <v>2890</v>
      </c>
      <c r="N1756" s="412">
        <f>INT($J1756*M1756)</f>
        <v>0</v>
      </c>
      <c r="O1756" s="411">
        <f>[5]내역서!K1756</f>
        <v>0</v>
      </c>
      <c r="P1756" s="412">
        <f>INT($J1756*O1756)</f>
        <v>0</v>
      </c>
      <c r="Q1756" s="412">
        <f>+K1756+M1756+O1756</f>
        <v>33496</v>
      </c>
      <c r="R1756" s="412">
        <f>L1756+N1756+P1756</f>
        <v>0</v>
      </c>
      <c r="S1756" s="412"/>
      <c r="T1756" s="412"/>
      <c r="U1756" s="412"/>
      <c r="V1756" s="630" t="s">
        <v>2081</v>
      </c>
      <c r="W1756" s="617" t="str">
        <f>+IF(J1756&lt;0,"ng","")</f>
        <v/>
      </c>
    </row>
    <row r="1757" spans="1:23" s="75" customFormat="1" ht="24" hidden="1" customHeight="1">
      <c r="A1757" s="372" t="s">
        <v>5963</v>
      </c>
      <c r="B1757" s="421" t="s">
        <v>0</v>
      </c>
      <c r="C1757" s="650" t="str">
        <f>[5]내역서!C1757</f>
        <v>준불연단열재 설치(슬래브 위 깔기 - 바닥)</v>
      </c>
      <c r="D1757" s="650" t="str">
        <f>[5]내역서!D1757</f>
        <v>PF보드 100mm</v>
      </c>
      <c r="E1757" s="651" t="str">
        <f>[5]내역서!E1757</f>
        <v>M2</v>
      </c>
      <c r="F1757" s="416"/>
      <c r="G1757" s="416">
        <f>[5]내역서!F1757</f>
        <v>387</v>
      </c>
      <c r="H1757" s="717">
        <v>0</v>
      </c>
      <c r="I1757" s="717"/>
      <c r="J1757" s="415">
        <f>내역서!F1761</f>
        <v>0</v>
      </c>
      <c r="K1757" s="416">
        <f>[5]내역서!G1757</f>
        <v>30606</v>
      </c>
      <c r="L1757" s="417">
        <f t="shared" si="2368"/>
        <v>0</v>
      </c>
      <c r="M1757" s="416">
        <f>[5]내역서!I1757</f>
        <v>2890</v>
      </c>
      <c r="N1757" s="417">
        <f t="shared" si="2369"/>
        <v>0</v>
      </c>
      <c r="O1757" s="416">
        <f>[5]내역서!K1757</f>
        <v>0</v>
      </c>
      <c r="P1757" s="417">
        <f t="shared" si="2370"/>
        <v>0</v>
      </c>
      <c r="Q1757" s="417">
        <f t="shared" si="2371"/>
        <v>33496</v>
      </c>
      <c r="R1757" s="417">
        <f t="shared" si="2334"/>
        <v>0</v>
      </c>
      <c r="S1757" s="417">
        <f t="shared" ref="S1757" si="2394">J1757-J1756</f>
        <v>0</v>
      </c>
      <c r="T1757" s="417">
        <f t="shared" ref="T1757:U1757" si="2395">Q1757-Q1756</f>
        <v>0</v>
      </c>
      <c r="U1757" s="417">
        <f t="shared" si="2395"/>
        <v>0</v>
      </c>
      <c r="V1757" s="631" t="s">
        <v>5989</v>
      </c>
      <c r="W1757" s="619" t="str">
        <f t="shared" si="2293"/>
        <v/>
      </c>
    </row>
    <row r="1758" spans="1:23" s="371" customFormat="1" ht="24" hidden="1" customHeight="1">
      <c r="A1758" s="366" t="s">
        <v>2055</v>
      </c>
      <c r="B1758" s="418" t="s">
        <v>0</v>
      </c>
      <c r="C1758" s="647" t="str">
        <f>[5]내역서!C1758</f>
        <v>석고보드(벽체틀설치)</v>
      </c>
      <c r="D1758" s="647" t="str">
        <f>[5]내역서!D1758</f>
        <v>목조 벽체틀, 틀간격 450~600m</v>
      </c>
      <c r="E1758" s="648" t="str">
        <f>[5]내역서!E1758</f>
        <v>M2</v>
      </c>
      <c r="F1758" s="411"/>
      <c r="G1758" s="411">
        <f>[5]내역서!F1758</f>
        <v>91</v>
      </c>
      <c r="H1758" s="716">
        <v>0</v>
      </c>
      <c r="I1758" s="716"/>
      <c r="J1758" s="410">
        <f>내역서!F1762</f>
        <v>0</v>
      </c>
      <c r="K1758" s="411">
        <f>[5]내역서!G1758</f>
        <v>0</v>
      </c>
      <c r="L1758" s="412">
        <f>INT($J1758*K1758)</f>
        <v>0</v>
      </c>
      <c r="M1758" s="411">
        <f>[5]내역서!I1758</f>
        <v>9123</v>
      </c>
      <c r="N1758" s="412">
        <f>INT($J1758*M1758)</f>
        <v>0</v>
      </c>
      <c r="O1758" s="411">
        <f>[5]내역서!K1758</f>
        <v>182</v>
      </c>
      <c r="P1758" s="412">
        <f>INT($J1758*O1758)</f>
        <v>0</v>
      </c>
      <c r="Q1758" s="412">
        <f>+K1758+M1758+O1758</f>
        <v>9305</v>
      </c>
      <c r="R1758" s="412">
        <f>L1758+N1758+P1758</f>
        <v>0</v>
      </c>
      <c r="S1758" s="412"/>
      <c r="T1758" s="412"/>
      <c r="U1758" s="412"/>
      <c r="V1758" s="630" t="s">
        <v>2081</v>
      </c>
      <c r="W1758" s="617" t="str">
        <f>+IF(J1758&lt;0,"ng","")</f>
        <v/>
      </c>
    </row>
    <row r="1759" spans="1:23" s="75" customFormat="1" ht="24" hidden="1" customHeight="1">
      <c r="A1759" s="372" t="s">
        <v>5948</v>
      </c>
      <c r="B1759" s="421" t="s">
        <v>0</v>
      </c>
      <c r="C1759" s="650" t="str">
        <f>[5]내역서!C1759</f>
        <v>석고보드(벽체틀설치)</v>
      </c>
      <c r="D1759" s="650" t="str">
        <f>[5]내역서!D1759</f>
        <v>목조 벽체틀, 틀간격 450~600m</v>
      </c>
      <c r="E1759" s="651" t="str">
        <f>[5]내역서!E1759</f>
        <v>M2</v>
      </c>
      <c r="F1759" s="416"/>
      <c r="G1759" s="416">
        <f>[5]내역서!F1759</f>
        <v>91</v>
      </c>
      <c r="H1759" s="717">
        <v>0</v>
      </c>
      <c r="I1759" s="717"/>
      <c r="J1759" s="415">
        <f>내역서!F1763</f>
        <v>0</v>
      </c>
      <c r="K1759" s="416">
        <f>[5]내역서!G1759</f>
        <v>0</v>
      </c>
      <c r="L1759" s="417">
        <f t="shared" si="2368"/>
        <v>0</v>
      </c>
      <c r="M1759" s="416">
        <f>[5]내역서!I1759</f>
        <v>9123</v>
      </c>
      <c r="N1759" s="417">
        <f t="shared" si="2369"/>
        <v>0</v>
      </c>
      <c r="O1759" s="416">
        <f>[5]내역서!K1759</f>
        <v>182</v>
      </c>
      <c r="P1759" s="417">
        <f t="shared" si="2370"/>
        <v>0</v>
      </c>
      <c r="Q1759" s="417">
        <f t="shared" si="2371"/>
        <v>9305</v>
      </c>
      <c r="R1759" s="417">
        <f t="shared" si="2334"/>
        <v>0</v>
      </c>
      <c r="S1759" s="417">
        <f t="shared" ref="S1759" si="2396">J1759-J1758</f>
        <v>0</v>
      </c>
      <c r="T1759" s="417">
        <f t="shared" ref="T1759:U1759" si="2397">Q1759-Q1758</f>
        <v>0</v>
      </c>
      <c r="U1759" s="417">
        <f t="shared" si="2397"/>
        <v>0</v>
      </c>
      <c r="V1759" s="631" t="s">
        <v>623</v>
      </c>
      <c r="W1759" s="619" t="str">
        <f t="shared" si="2293"/>
        <v/>
      </c>
    </row>
    <row r="1760" spans="1:23" s="371" customFormat="1" ht="24" hidden="1" customHeight="1">
      <c r="A1760" s="366" t="s">
        <v>2055</v>
      </c>
      <c r="B1760" s="418" t="s">
        <v>0</v>
      </c>
      <c r="C1760" s="647" t="str">
        <f>[5]내역서!C1760</f>
        <v>석고판 설치</v>
      </c>
      <c r="D1760" s="647" t="str">
        <f>[5]내역서!D1760</f>
        <v>T9.5 석고보드 1P</v>
      </c>
      <c r="E1760" s="648" t="str">
        <f>[5]내역서!E1760</f>
        <v>M2</v>
      </c>
      <c r="F1760" s="411"/>
      <c r="G1760" s="411">
        <f>[5]내역서!F1760</f>
        <v>91</v>
      </c>
      <c r="H1760" s="716">
        <v>0</v>
      </c>
      <c r="I1760" s="716"/>
      <c r="J1760" s="410">
        <f>내역서!F1764</f>
        <v>0</v>
      </c>
      <c r="K1760" s="411">
        <f>[5]내역서!G1760</f>
        <v>2872</v>
      </c>
      <c r="L1760" s="412">
        <f>INT($J1760*K1760)</f>
        <v>0</v>
      </c>
      <c r="M1760" s="411">
        <f>[5]내역서!I1760</f>
        <v>14130</v>
      </c>
      <c r="N1760" s="412">
        <f>INT($J1760*M1760)</f>
        <v>0</v>
      </c>
      <c r="O1760" s="411">
        <f>[5]내역서!K1760</f>
        <v>141</v>
      </c>
      <c r="P1760" s="412">
        <f>INT($J1760*O1760)</f>
        <v>0</v>
      </c>
      <c r="Q1760" s="412">
        <f>+K1760+M1760+O1760</f>
        <v>17143</v>
      </c>
      <c r="R1760" s="412">
        <f>L1760+N1760+P1760</f>
        <v>0</v>
      </c>
      <c r="S1760" s="412"/>
      <c r="T1760" s="412"/>
      <c r="U1760" s="412"/>
      <c r="V1760" s="630" t="s">
        <v>2081</v>
      </c>
      <c r="W1760" s="617" t="str">
        <f>+IF(J1760&lt;0,"ng","")</f>
        <v/>
      </c>
    </row>
    <row r="1761" spans="1:23" s="75" customFormat="1" ht="24" hidden="1" customHeight="1">
      <c r="A1761" s="372" t="s">
        <v>5990</v>
      </c>
      <c r="B1761" s="421" t="s">
        <v>0</v>
      </c>
      <c r="C1761" s="650" t="str">
        <f>[5]내역서!C1761</f>
        <v>석고판 설치</v>
      </c>
      <c r="D1761" s="650" t="str">
        <f>[5]내역서!D1761</f>
        <v>T9.5 석고보드 1P</v>
      </c>
      <c r="E1761" s="651" t="str">
        <f>[5]내역서!E1761</f>
        <v>M2</v>
      </c>
      <c r="F1761" s="416"/>
      <c r="G1761" s="416">
        <f>[5]내역서!F1761</f>
        <v>91</v>
      </c>
      <c r="H1761" s="717">
        <v>0</v>
      </c>
      <c r="I1761" s="717"/>
      <c r="J1761" s="415">
        <f>내역서!F1765</f>
        <v>0</v>
      </c>
      <c r="K1761" s="416">
        <f>[5]내역서!G1761</f>
        <v>2872</v>
      </c>
      <c r="L1761" s="417">
        <f t="shared" si="2368"/>
        <v>0</v>
      </c>
      <c r="M1761" s="416">
        <f>[5]내역서!I1761</f>
        <v>14130</v>
      </c>
      <c r="N1761" s="417">
        <f t="shared" si="2369"/>
        <v>0</v>
      </c>
      <c r="O1761" s="416">
        <f>[5]내역서!K1761</f>
        <v>141</v>
      </c>
      <c r="P1761" s="417">
        <f t="shared" si="2370"/>
        <v>0</v>
      </c>
      <c r="Q1761" s="417">
        <f t="shared" si="2371"/>
        <v>17143</v>
      </c>
      <c r="R1761" s="417">
        <f t="shared" si="2334"/>
        <v>0</v>
      </c>
      <c r="S1761" s="417">
        <f t="shared" ref="S1761" si="2398">J1761-J1760</f>
        <v>0</v>
      </c>
      <c r="T1761" s="417">
        <f t="shared" ref="T1761:U1761" si="2399">Q1761-Q1760</f>
        <v>0</v>
      </c>
      <c r="U1761" s="417">
        <f t="shared" si="2399"/>
        <v>0</v>
      </c>
      <c r="V1761" s="631" t="s">
        <v>5991</v>
      </c>
      <c r="W1761" s="619" t="str">
        <f t="shared" si="2293"/>
        <v/>
      </c>
    </row>
    <row r="1762" spans="1:23" s="485" customFormat="1" ht="24" hidden="1" customHeight="1">
      <c r="A1762" s="366" t="s">
        <v>2055</v>
      </c>
      <c r="B1762" s="418" t="s">
        <v>0</v>
      </c>
      <c r="C1762" s="418" t="s">
        <v>3045</v>
      </c>
      <c r="D1762" s="418" t="s">
        <v>3055</v>
      </c>
      <c r="E1762" s="419" t="s">
        <v>16</v>
      </c>
      <c r="F1762" s="411">
        <f>G1762</f>
        <v>0</v>
      </c>
      <c r="G1762" s="411">
        <f>[5]내역서!F1762</f>
        <v>0</v>
      </c>
      <c r="H1762" s="716">
        <v>0</v>
      </c>
      <c r="I1762" s="410">
        <f>G1762-H1762</f>
        <v>0</v>
      </c>
      <c r="J1762" s="411">
        <f>내역서!F1766</f>
        <v>0</v>
      </c>
      <c r="K1762" s="411">
        <v>33292</v>
      </c>
      <c r="L1762" s="412">
        <f>INT($J1762*K1762)</f>
        <v>0</v>
      </c>
      <c r="M1762" s="411">
        <v>2388.8000000000002</v>
      </c>
      <c r="N1762" s="412">
        <f>INT($J1762*M1762)</f>
        <v>0</v>
      </c>
      <c r="O1762" s="411">
        <v>0</v>
      </c>
      <c r="P1762" s="412">
        <f>INT($J1762*O1762)</f>
        <v>0</v>
      </c>
      <c r="Q1762" s="412">
        <f>+K1762+M1762+O1762</f>
        <v>35680.800000000003</v>
      </c>
      <c r="R1762" s="412">
        <f>L1762+N1762+P1762</f>
        <v>0</v>
      </c>
      <c r="S1762" s="412"/>
      <c r="T1762" s="412"/>
      <c r="U1762" s="412"/>
      <c r="V1762" s="419" t="s">
        <v>0</v>
      </c>
      <c r="W1762" s="617" t="str">
        <f>+IF(J1762&lt;0,"ng","")</f>
        <v/>
      </c>
    </row>
    <row r="1763" spans="1:23" s="77" customFormat="1" ht="24" hidden="1" customHeight="1">
      <c r="A1763" s="372" t="s">
        <v>2072</v>
      </c>
      <c r="B1763" s="421" t="s">
        <v>0</v>
      </c>
      <c r="C1763" s="421" t="s">
        <v>1294</v>
      </c>
      <c r="D1763" s="421" t="s">
        <v>1295</v>
      </c>
      <c r="E1763" s="422" t="s">
        <v>16</v>
      </c>
      <c r="F1763" s="416">
        <f>G1763</f>
        <v>0</v>
      </c>
      <c r="G1763" s="416">
        <f>[5]내역서!F1763</f>
        <v>0</v>
      </c>
      <c r="H1763" s="717">
        <v>0</v>
      </c>
      <c r="I1763" s="415">
        <f t="shared" ref="I1763" si="2400">G1763-H1763</f>
        <v>0</v>
      </c>
      <c r="J1763" s="416">
        <f>내역서!F1767</f>
        <v>0</v>
      </c>
      <c r="K1763" s="416">
        <v>33292</v>
      </c>
      <c r="L1763" s="417">
        <f t="shared" si="2368"/>
        <v>0</v>
      </c>
      <c r="M1763" s="416">
        <v>2388.8000000000002</v>
      </c>
      <c r="N1763" s="417">
        <f t="shared" si="2369"/>
        <v>0</v>
      </c>
      <c r="O1763" s="416">
        <v>0</v>
      </c>
      <c r="P1763" s="417">
        <f t="shared" si="2370"/>
        <v>0</v>
      </c>
      <c r="Q1763" s="417">
        <f t="shared" si="2371"/>
        <v>35680.800000000003</v>
      </c>
      <c r="R1763" s="417">
        <f t="shared" si="2334"/>
        <v>0</v>
      </c>
      <c r="S1763" s="417">
        <f t="shared" ref="S1763" si="2401">J1763-J1762</f>
        <v>0</v>
      </c>
      <c r="T1763" s="417">
        <f t="shared" ref="T1763:U1763" si="2402">Q1763-Q1762</f>
        <v>0</v>
      </c>
      <c r="U1763" s="417">
        <f t="shared" si="2402"/>
        <v>0</v>
      </c>
      <c r="V1763" s="422"/>
      <c r="W1763" s="619" t="str">
        <f t="shared" si="2293"/>
        <v/>
      </c>
    </row>
    <row r="1764" spans="1:23" s="371" customFormat="1" ht="24" hidden="1" customHeight="1">
      <c r="A1764" s="366" t="s">
        <v>5947</v>
      </c>
      <c r="B1764" s="436" t="s">
        <v>3161</v>
      </c>
      <c r="C1764" s="436" t="s">
        <v>3057</v>
      </c>
      <c r="D1764" s="436" t="s">
        <v>0</v>
      </c>
      <c r="E1764" s="437" t="s">
        <v>0</v>
      </c>
      <c r="F1764" s="438">
        <v>0</v>
      </c>
      <c r="G1764" s="438">
        <f>[5]내역서!F1764</f>
        <v>0</v>
      </c>
      <c r="H1764" s="438">
        <v>0</v>
      </c>
      <c r="I1764" s="438"/>
      <c r="J1764" s="438">
        <f>내역서!F1768</f>
        <v>0</v>
      </c>
      <c r="K1764" s="439">
        <v>0</v>
      </c>
      <c r="L1764" s="438">
        <f>SUMIF($A$1766:$A$1773,$A1766,L$1766:L$1773)</f>
        <v>0</v>
      </c>
      <c r="M1764" s="439">
        <v>0</v>
      </c>
      <c r="N1764" s="438">
        <f>SUMIF($A$1766:$A$1773,$A1766,N$1766:N$1773)</f>
        <v>0</v>
      </c>
      <c r="O1764" s="439">
        <v>0</v>
      </c>
      <c r="P1764" s="438">
        <f>SUMIF($A$1766:$A$1773,$A1766,P$1766:P$1773)</f>
        <v>0</v>
      </c>
      <c r="Q1764" s="440">
        <v>0</v>
      </c>
      <c r="R1764" s="438">
        <f>L1764+N1764+P1764</f>
        <v>0</v>
      </c>
      <c r="S1764" s="438"/>
      <c r="T1764" s="438"/>
      <c r="U1764" s="438"/>
      <c r="V1764" s="437" t="s">
        <v>0</v>
      </c>
      <c r="W1764" s="617" t="str">
        <f>+IF(J1764&lt;0,"ng","")</f>
        <v/>
      </c>
    </row>
    <row r="1765" spans="1:23" s="75" customFormat="1" ht="24" hidden="1" customHeight="1">
      <c r="A1765" s="372" t="s">
        <v>2072</v>
      </c>
      <c r="B1765" s="442" t="s">
        <v>1820</v>
      </c>
      <c r="C1765" s="442" t="s">
        <v>1296</v>
      </c>
      <c r="D1765" s="442" t="s">
        <v>0</v>
      </c>
      <c r="E1765" s="443" t="s">
        <v>0</v>
      </c>
      <c r="F1765" s="444">
        <v>0</v>
      </c>
      <c r="G1765" s="444">
        <f>[5]내역서!F1765</f>
        <v>0</v>
      </c>
      <c r="H1765" s="444">
        <v>0</v>
      </c>
      <c r="I1765" s="444"/>
      <c r="J1765" s="444">
        <f>내역서!F1769</f>
        <v>0</v>
      </c>
      <c r="K1765" s="445">
        <v>0</v>
      </c>
      <c r="L1765" s="444">
        <f>SUMIF($A$1766:$A$1773,$A1767,L$1766:L$1773)</f>
        <v>0</v>
      </c>
      <c r="M1765" s="445">
        <v>0</v>
      </c>
      <c r="N1765" s="444">
        <f>SUMIF($A$1766:$A$1773,$A1767,N$1766:N$1773)</f>
        <v>0</v>
      </c>
      <c r="O1765" s="445">
        <v>0</v>
      </c>
      <c r="P1765" s="444">
        <f>SUMIF($A$1766:$A$1773,$A1767,P$1766:P$1773)</f>
        <v>0</v>
      </c>
      <c r="Q1765" s="446">
        <v>0</v>
      </c>
      <c r="R1765" s="444">
        <f t="shared" ref="R1765" si="2403">L1765+N1765+P1765</f>
        <v>0</v>
      </c>
      <c r="S1765" s="444">
        <f t="shared" ref="S1765" si="2404">J1765-J1764</f>
        <v>0</v>
      </c>
      <c r="T1765" s="444">
        <f t="shared" ref="T1765:U1765" si="2405">Q1765-Q1764</f>
        <v>0</v>
      </c>
      <c r="U1765" s="444">
        <f t="shared" si="2405"/>
        <v>0</v>
      </c>
      <c r="V1765" s="443"/>
      <c r="W1765" s="619" t="str">
        <f t="shared" si="2293"/>
        <v/>
      </c>
    </row>
    <row r="1766" spans="1:23" s="371" customFormat="1" ht="24" hidden="1" customHeight="1">
      <c r="A1766" s="366" t="s">
        <v>5992</v>
      </c>
      <c r="B1766" s="418" t="s">
        <v>0</v>
      </c>
      <c r="C1766" s="418" t="s">
        <v>3059</v>
      </c>
      <c r="D1766" s="418" t="s">
        <v>110</v>
      </c>
      <c r="E1766" s="419" t="s">
        <v>6</v>
      </c>
      <c r="F1766" s="411">
        <f t="shared" ref="F1766:F1773" si="2406">G1766</f>
        <v>180</v>
      </c>
      <c r="G1766" s="411">
        <f>[5]내역서!F1766</f>
        <v>180</v>
      </c>
      <c r="H1766" s="716">
        <v>180</v>
      </c>
      <c r="I1766" s="410">
        <f>G1766-H1766</f>
        <v>0</v>
      </c>
      <c r="J1766" s="411">
        <f>내역서!F1770</f>
        <v>0</v>
      </c>
      <c r="K1766" s="411">
        <v>47485.2</v>
      </c>
      <c r="L1766" s="412">
        <f>INT($J1766*K1766)</f>
        <v>0</v>
      </c>
      <c r="M1766" s="411">
        <v>29102.5</v>
      </c>
      <c r="N1766" s="412">
        <f>INT($J1766*M1766)</f>
        <v>0</v>
      </c>
      <c r="O1766" s="411">
        <v>0</v>
      </c>
      <c r="P1766" s="412">
        <f>INT($J1766*O1766)</f>
        <v>0</v>
      </c>
      <c r="Q1766" s="412">
        <f>+K1766+M1766+O1766</f>
        <v>76587.7</v>
      </c>
      <c r="R1766" s="412">
        <f>L1766+N1766+P1766</f>
        <v>0</v>
      </c>
      <c r="S1766" s="412"/>
      <c r="T1766" s="412"/>
      <c r="U1766" s="412"/>
      <c r="V1766" s="419" t="s">
        <v>0</v>
      </c>
      <c r="W1766" s="617" t="str">
        <f>+IF(J1766&lt;0,"ng","")</f>
        <v/>
      </c>
    </row>
    <row r="1767" spans="1:23" s="75" customFormat="1" ht="24" hidden="1" customHeight="1">
      <c r="A1767" s="372" t="s">
        <v>5993</v>
      </c>
      <c r="B1767" s="421" t="s">
        <v>0</v>
      </c>
      <c r="C1767" s="421" t="s">
        <v>1297</v>
      </c>
      <c r="D1767" s="421" t="s">
        <v>110</v>
      </c>
      <c r="E1767" s="422" t="s">
        <v>6</v>
      </c>
      <c r="F1767" s="416">
        <f t="shared" si="2406"/>
        <v>180</v>
      </c>
      <c r="G1767" s="416">
        <f>[5]내역서!F1767</f>
        <v>180</v>
      </c>
      <c r="H1767" s="717">
        <v>180</v>
      </c>
      <c r="I1767" s="415">
        <f t="shared" ref="I1767:I1773" si="2407">G1767-H1767</f>
        <v>0</v>
      </c>
      <c r="J1767" s="416">
        <f>내역서!F1771</f>
        <v>0</v>
      </c>
      <c r="K1767" s="416">
        <v>47485.2</v>
      </c>
      <c r="L1767" s="417">
        <f t="shared" ref="L1767:L1773" si="2408">INT($J1767*K1767)</f>
        <v>0</v>
      </c>
      <c r="M1767" s="416">
        <v>29102.5</v>
      </c>
      <c r="N1767" s="417">
        <f t="shared" ref="N1767:N1773" si="2409">INT($J1767*M1767)</f>
        <v>0</v>
      </c>
      <c r="O1767" s="416">
        <v>0</v>
      </c>
      <c r="P1767" s="417">
        <f t="shared" ref="P1767:P1773" si="2410">INT($J1767*O1767)</f>
        <v>0</v>
      </c>
      <c r="Q1767" s="417">
        <f t="shared" ref="Q1767:Q1773" si="2411">+K1767+M1767+O1767</f>
        <v>76587.7</v>
      </c>
      <c r="R1767" s="417">
        <f t="shared" si="2334"/>
        <v>0</v>
      </c>
      <c r="S1767" s="417">
        <f t="shared" ref="S1767" si="2412">J1767-J1766</f>
        <v>0</v>
      </c>
      <c r="T1767" s="417">
        <f t="shared" ref="T1767:U1767" si="2413">Q1767-Q1766</f>
        <v>0</v>
      </c>
      <c r="U1767" s="417">
        <f t="shared" si="2413"/>
        <v>0</v>
      </c>
      <c r="V1767" s="422"/>
      <c r="W1767" s="619" t="str">
        <f t="shared" si="2293"/>
        <v/>
      </c>
    </row>
    <row r="1768" spans="1:23" s="371" customFormat="1" ht="24" hidden="1" customHeight="1">
      <c r="A1768" s="366" t="s">
        <v>4825</v>
      </c>
      <c r="B1768" s="418" t="s">
        <v>0</v>
      </c>
      <c r="C1768" s="418" t="s">
        <v>3060</v>
      </c>
      <c r="D1768" s="418" t="s">
        <v>111</v>
      </c>
      <c r="E1768" s="419" t="s">
        <v>18</v>
      </c>
      <c r="F1768" s="411">
        <f t="shared" si="2406"/>
        <v>17</v>
      </c>
      <c r="G1768" s="411">
        <f>[5]내역서!F1768</f>
        <v>17</v>
      </c>
      <c r="H1768" s="716">
        <v>17</v>
      </c>
      <c r="I1768" s="410">
        <f>G1768-H1768</f>
        <v>0</v>
      </c>
      <c r="J1768" s="411">
        <f>내역서!F1772</f>
        <v>0</v>
      </c>
      <c r="K1768" s="411">
        <v>22121.8</v>
      </c>
      <c r="L1768" s="412">
        <f>INT($J1768*K1768)</f>
        <v>0</v>
      </c>
      <c r="M1768" s="411">
        <v>21142.400000000001</v>
      </c>
      <c r="N1768" s="412">
        <f>INT($J1768*M1768)</f>
        <v>0</v>
      </c>
      <c r="O1768" s="411">
        <v>0</v>
      </c>
      <c r="P1768" s="412">
        <f>INT($J1768*O1768)</f>
        <v>0</v>
      </c>
      <c r="Q1768" s="412">
        <f>+K1768+M1768+O1768</f>
        <v>43264.2</v>
      </c>
      <c r="R1768" s="412">
        <f>L1768+N1768+P1768</f>
        <v>0</v>
      </c>
      <c r="S1768" s="412"/>
      <c r="T1768" s="412"/>
      <c r="U1768" s="412"/>
      <c r="V1768" s="419" t="s">
        <v>0</v>
      </c>
      <c r="W1768" s="617" t="str">
        <f>+IF(J1768&lt;0,"ng","")</f>
        <v/>
      </c>
    </row>
    <row r="1769" spans="1:23" s="75" customFormat="1" ht="24" hidden="1" customHeight="1">
      <c r="A1769" s="372" t="s">
        <v>2072</v>
      </c>
      <c r="B1769" s="421" t="s">
        <v>0</v>
      </c>
      <c r="C1769" s="421" t="s">
        <v>1298</v>
      </c>
      <c r="D1769" s="421" t="s">
        <v>111</v>
      </c>
      <c r="E1769" s="422" t="s">
        <v>18</v>
      </c>
      <c r="F1769" s="416">
        <f t="shared" si="2406"/>
        <v>17</v>
      </c>
      <c r="G1769" s="416">
        <f>[5]내역서!F1769</f>
        <v>17</v>
      </c>
      <c r="H1769" s="717">
        <v>17</v>
      </c>
      <c r="I1769" s="415">
        <f t="shared" si="2407"/>
        <v>0</v>
      </c>
      <c r="J1769" s="416">
        <f>내역서!F1773</f>
        <v>0</v>
      </c>
      <c r="K1769" s="416">
        <v>22121.8</v>
      </c>
      <c r="L1769" s="417">
        <f t="shared" si="2408"/>
        <v>0</v>
      </c>
      <c r="M1769" s="416">
        <v>21142.400000000001</v>
      </c>
      <c r="N1769" s="417">
        <f t="shared" si="2409"/>
        <v>0</v>
      </c>
      <c r="O1769" s="416">
        <v>0</v>
      </c>
      <c r="P1769" s="417">
        <f t="shared" si="2410"/>
        <v>0</v>
      </c>
      <c r="Q1769" s="417">
        <f t="shared" si="2411"/>
        <v>43264.2</v>
      </c>
      <c r="R1769" s="417">
        <f t="shared" si="2334"/>
        <v>0</v>
      </c>
      <c r="S1769" s="417">
        <f t="shared" ref="S1769" si="2414">J1769-J1768</f>
        <v>0</v>
      </c>
      <c r="T1769" s="417">
        <f t="shared" ref="T1769:U1769" si="2415">Q1769-Q1768</f>
        <v>0</v>
      </c>
      <c r="U1769" s="417">
        <f t="shared" si="2415"/>
        <v>0</v>
      </c>
      <c r="V1769" s="422"/>
      <c r="W1769" s="619" t="str">
        <f t="shared" si="2293"/>
        <v/>
      </c>
    </row>
    <row r="1770" spans="1:23" s="371" customFormat="1" ht="24" hidden="1" customHeight="1">
      <c r="A1770" s="366" t="s">
        <v>5994</v>
      </c>
      <c r="B1770" s="418" t="s">
        <v>0</v>
      </c>
      <c r="C1770" s="418" t="s">
        <v>3061</v>
      </c>
      <c r="D1770" s="418" t="s">
        <v>3062</v>
      </c>
      <c r="E1770" s="419" t="s">
        <v>1860</v>
      </c>
      <c r="F1770" s="411">
        <f t="shared" si="2406"/>
        <v>17</v>
      </c>
      <c r="G1770" s="411">
        <f>[5]내역서!F1770</f>
        <v>17</v>
      </c>
      <c r="H1770" s="716">
        <v>17</v>
      </c>
      <c r="I1770" s="410">
        <f>G1770-H1770</f>
        <v>0</v>
      </c>
      <c r="J1770" s="411">
        <f>내역서!F1774</f>
        <v>0</v>
      </c>
      <c r="K1770" s="411">
        <v>48165.1</v>
      </c>
      <c r="L1770" s="412">
        <f>INT($J1770*K1770)</f>
        <v>0</v>
      </c>
      <c r="M1770" s="411">
        <v>29520.2</v>
      </c>
      <c r="N1770" s="412">
        <f>INT($J1770*M1770)</f>
        <v>0</v>
      </c>
      <c r="O1770" s="411">
        <v>0</v>
      </c>
      <c r="P1770" s="412">
        <f>INT($J1770*O1770)</f>
        <v>0</v>
      </c>
      <c r="Q1770" s="412">
        <f>+K1770+M1770+O1770</f>
        <v>77685.3</v>
      </c>
      <c r="R1770" s="412">
        <f>L1770+N1770+P1770</f>
        <v>0</v>
      </c>
      <c r="S1770" s="412"/>
      <c r="T1770" s="412"/>
      <c r="U1770" s="412"/>
      <c r="V1770" s="419" t="s">
        <v>0</v>
      </c>
      <c r="W1770" s="617" t="str">
        <f>+IF(J1770&lt;0,"ng","")</f>
        <v/>
      </c>
    </row>
    <row r="1771" spans="1:23" s="75" customFormat="1" ht="24" hidden="1" customHeight="1">
      <c r="A1771" s="372" t="s">
        <v>5963</v>
      </c>
      <c r="B1771" s="421" t="s">
        <v>0</v>
      </c>
      <c r="C1771" s="421" t="s">
        <v>1299</v>
      </c>
      <c r="D1771" s="421" t="s">
        <v>1300</v>
      </c>
      <c r="E1771" s="422" t="s">
        <v>729</v>
      </c>
      <c r="F1771" s="416">
        <f t="shared" si="2406"/>
        <v>17</v>
      </c>
      <c r="G1771" s="416">
        <f>[5]내역서!F1771</f>
        <v>17</v>
      </c>
      <c r="H1771" s="717">
        <v>17</v>
      </c>
      <c r="I1771" s="415">
        <f t="shared" si="2407"/>
        <v>0</v>
      </c>
      <c r="J1771" s="416">
        <f>내역서!F1775</f>
        <v>0</v>
      </c>
      <c r="K1771" s="416">
        <v>48165.1</v>
      </c>
      <c r="L1771" s="417">
        <f t="shared" si="2408"/>
        <v>0</v>
      </c>
      <c r="M1771" s="416">
        <v>29520.2</v>
      </c>
      <c r="N1771" s="417">
        <f t="shared" si="2409"/>
        <v>0</v>
      </c>
      <c r="O1771" s="416">
        <v>0</v>
      </c>
      <c r="P1771" s="417">
        <f t="shared" si="2410"/>
        <v>0</v>
      </c>
      <c r="Q1771" s="417">
        <f t="shared" si="2411"/>
        <v>77685.3</v>
      </c>
      <c r="R1771" s="417">
        <f t="shared" si="2334"/>
        <v>0</v>
      </c>
      <c r="S1771" s="417">
        <f t="shared" ref="S1771" si="2416">J1771-J1770</f>
        <v>0</v>
      </c>
      <c r="T1771" s="417">
        <f t="shared" ref="T1771:U1771" si="2417">Q1771-Q1770</f>
        <v>0</v>
      </c>
      <c r="U1771" s="417">
        <f t="shared" si="2417"/>
        <v>0</v>
      </c>
      <c r="V1771" s="422"/>
      <c r="W1771" s="619" t="str">
        <f t="shared" si="2293"/>
        <v/>
      </c>
    </row>
    <row r="1772" spans="1:23" s="371" customFormat="1" ht="24" hidden="1" customHeight="1">
      <c r="A1772" s="366" t="s">
        <v>2055</v>
      </c>
      <c r="B1772" s="418" t="s">
        <v>0</v>
      </c>
      <c r="C1772" s="418" t="s">
        <v>3063</v>
      </c>
      <c r="D1772" s="418" t="s">
        <v>112</v>
      </c>
      <c r="E1772" s="419" t="s">
        <v>18</v>
      </c>
      <c r="F1772" s="411">
        <f t="shared" si="2406"/>
        <v>17</v>
      </c>
      <c r="G1772" s="411">
        <f>[5]내역서!F1772</f>
        <v>17</v>
      </c>
      <c r="H1772" s="716">
        <v>17</v>
      </c>
      <c r="I1772" s="410">
        <f>G1772-H1772</f>
        <v>0</v>
      </c>
      <c r="J1772" s="411">
        <f>내역서!F1776</f>
        <v>0</v>
      </c>
      <c r="K1772" s="411">
        <v>8613.6</v>
      </c>
      <c r="L1772" s="412">
        <f>INT($J1772*K1772)</f>
        <v>0</v>
      </c>
      <c r="M1772" s="411">
        <v>0</v>
      </c>
      <c r="N1772" s="412">
        <f>INT($J1772*M1772)</f>
        <v>0</v>
      </c>
      <c r="O1772" s="411">
        <v>0</v>
      </c>
      <c r="P1772" s="412">
        <f>INT($J1772*O1772)</f>
        <v>0</v>
      </c>
      <c r="Q1772" s="412">
        <f>+K1772+M1772+O1772</f>
        <v>8613.6</v>
      </c>
      <c r="R1772" s="412">
        <f>L1772+N1772+P1772</f>
        <v>0</v>
      </c>
      <c r="S1772" s="412"/>
      <c r="T1772" s="412"/>
      <c r="U1772" s="412"/>
      <c r="V1772" s="419" t="s">
        <v>0</v>
      </c>
      <c r="W1772" s="617" t="str">
        <f>+IF(J1772&lt;0,"ng","")</f>
        <v/>
      </c>
    </row>
    <row r="1773" spans="1:23" s="75" customFormat="1" ht="24" hidden="1" customHeight="1">
      <c r="A1773" s="372" t="s">
        <v>4640</v>
      </c>
      <c r="B1773" s="421" t="s">
        <v>0</v>
      </c>
      <c r="C1773" s="421" t="s">
        <v>1301</v>
      </c>
      <c r="D1773" s="421" t="s">
        <v>112</v>
      </c>
      <c r="E1773" s="422" t="s">
        <v>18</v>
      </c>
      <c r="F1773" s="416">
        <f t="shared" si="2406"/>
        <v>17</v>
      </c>
      <c r="G1773" s="416">
        <f>[5]내역서!F1773</f>
        <v>17</v>
      </c>
      <c r="H1773" s="717">
        <v>17</v>
      </c>
      <c r="I1773" s="415">
        <f t="shared" si="2407"/>
        <v>0</v>
      </c>
      <c r="J1773" s="416">
        <f>내역서!F1777</f>
        <v>0</v>
      </c>
      <c r="K1773" s="416">
        <v>8613.6</v>
      </c>
      <c r="L1773" s="417">
        <f t="shared" si="2408"/>
        <v>0</v>
      </c>
      <c r="M1773" s="416">
        <v>0</v>
      </c>
      <c r="N1773" s="417">
        <f t="shared" si="2409"/>
        <v>0</v>
      </c>
      <c r="O1773" s="416">
        <v>0</v>
      </c>
      <c r="P1773" s="417">
        <f t="shared" si="2410"/>
        <v>0</v>
      </c>
      <c r="Q1773" s="417">
        <f t="shared" si="2411"/>
        <v>8613.6</v>
      </c>
      <c r="R1773" s="417">
        <f t="shared" si="2334"/>
        <v>0</v>
      </c>
      <c r="S1773" s="417">
        <f t="shared" ref="S1773" si="2418">J1773-J1772</f>
        <v>0</v>
      </c>
      <c r="T1773" s="417">
        <f t="shared" ref="T1773:U1773" si="2419">Q1773-Q1772</f>
        <v>0</v>
      </c>
      <c r="U1773" s="417">
        <f t="shared" si="2419"/>
        <v>0</v>
      </c>
      <c r="V1773" s="422"/>
      <c r="W1773" s="619" t="str">
        <f t="shared" si="2293"/>
        <v/>
      </c>
    </row>
    <row r="1774" spans="1:23" s="371" customFormat="1" ht="24" hidden="1" customHeight="1">
      <c r="A1774" s="366" t="s">
        <v>5995</v>
      </c>
      <c r="B1774" s="436" t="s">
        <v>3165</v>
      </c>
      <c r="C1774" s="436" t="s">
        <v>3066</v>
      </c>
      <c r="D1774" s="436" t="s">
        <v>0</v>
      </c>
      <c r="E1774" s="437" t="s">
        <v>0</v>
      </c>
      <c r="F1774" s="438">
        <v>0</v>
      </c>
      <c r="G1774" s="438">
        <f>[5]내역서!F1774</f>
        <v>0</v>
      </c>
      <c r="H1774" s="438">
        <v>0</v>
      </c>
      <c r="I1774" s="438"/>
      <c r="J1774" s="438">
        <f>내역서!F1778</f>
        <v>0</v>
      </c>
      <c r="K1774" s="439">
        <v>0</v>
      </c>
      <c r="L1774" s="438">
        <f>SUMIF($A$1776:$A$1793,$A1776,L$1776:L$1793)</f>
        <v>0</v>
      </c>
      <c r="M1774" s="439">
        <v>0</v>
      </c>
      <c r="N1774" s="438">
        <f>SUMIF($A$1776:$A$1793,$A1776,N$1776:N$1793)</f>
        <v>0</v>
      </c>
      <c r="O1774" s="439">
        <v>0</v>
      </c>
      <c r="P1774" s="438">
        <f>SUMIF($A$1776:$A$1793,$A1776,P$1776:P$1793)</f>
        <v>0</v>
      </c>
      <c r="Q1774" s="440">
        <v>0</v>
      </c>
      <c r="R1774" s="438">
        <f>L1774+N1774+P1774</f>
        <v>0</v>
      </c>
      <c r="S1774" s="438"/>
      <c r="T1774" s="438"/>
      <c r="U1774" s="438"/>
      <c r="V1774" s="437" t="s">
        <v>0</v>
      </c>
      <c r="W1774" s="617" t="str">
        <f>+IF(J1774&lt;0,"ng","")</f>
        <v/>
      </c>
    </row>
    <row r="1775" spans="1:23" s="75" customFormat="1" ht="24" hidden="1" customHeight="1">
      <c r="A1775" s="372" t="s">
        <v>2072</v>
      </c>
      <c r="B1775" s="442" t="s">
        <v>1821</v>
      </c>
      <c r="C1775" s="442" t="s">
        <v>1302</v>
      </c>
      <c r="D1775" s="442" t="s">
        <v>0</v>
      </c>
      <c r="E1775" s="443" t="s">
        <v>0</v>
      </c>
      <c r="F1775" s="444">
        <v>0</v>
      </c>
      <c r="G1775" s="444">
        <f>[5]내역서!F1775</f>
        <v>0</v>
      </c>
      <c r="H1775" s="444">
        <v>0</v>
      </c>
      <c r="I1775" s="444"/>
      <c r="J1775" s="444">
        <f>내역서!F1779</f>
        <v>0</v>
      </c>
      <c r="K1775" s="445">
        <v>0</v>
      </c>
      <c r="L1775" s="444">
        <f>SUMIF($A$1776:$A$1793,$A1777,L$1776:L$1793)</f>
        <v>0</v>
      </c>
      <c r="M1775" s="445">
        <v>0</v>
      </c>
      <c r="N1775" s="444">
        <f>SUMIF($A$1776:$A$1793,$A1777,N$1776:N$1793)</f>
        <v>0</v>
      </c>
      <c r="O1775" s="445">
        <v>0</v>
      </c>
      <c r="P1775" s="444">
        <f>SUMIF($A$1776:$A$1793,$A1777,P$1776:P$1793)</f>
        <v>0</v>
      </c>
      <c r="Q1775" s="446">
        <v>0</v>
      </c>
      <c r="R1775" s="444">
        <f t="shared" ref="R1775" si="2420">L1775+N1775+P1775</f>
        <v>0</v>
      </c>
      <c r="S1775" s="444">
        <f t="shared" ref="S1775" si="2421">J1775-J1774</f>
        <v>0</v>
      </c>
      <c r="T1775" s="444">
        <f t="shared" ref="T1775:U1775" si="2422">Q1775-Q1774</f>
        <v>0</v>
      </c>
      <c r="U1775" s="444">
        <f t="shared" si="2422"/>
        <v>0</v>
      </c>
      <c r="V1775" s="443"/>
      <c r="W1775" s="619" t="str">
        <f t="shared" si="2293"/>
        <v/>
      </c>
    </row>
    <row r="1776" spans="1:23" s="371" customFormat="1" ht="24" hidden="1" customHeight="1">
      <c r="A1776" s="366" t="s">
        <v>2055</v>
      </c>
      <c r="B1776" s="418" t="s">
        <v>0</v>
      </c>
      <c r="C1776" s="418" t="s">
        <v>3067</v>
      </c>
      <c r="D1776" s="418" t="s">
        <v>3068</v>
      </c>
      <c r="E1776" s="419" t="s">
        <v>16</v>
      </c>
      <c r="F1776" s="411">
        <f>G1776</f>
        <v>1146</v>
      </c>
      <c r="G1776" s="411">
        <f>[5]내역서!F1776</f>
        <v>1146</v>
      </c>
      <c r="H1776" s="716">
        <v>1146</v>
      </c>
      <c r="I1776" s="410">
        <f>G1776-H1776</f>
        <v>0</v>
      </c>
      <c r="J1776" s="411">
        <f>내역서!F1780</f>
        <v>0</v>
      </c>
      <c r="K1776" s="411">
        <v>738.1</v>
      </c>
      <c r="L1776" s="412">
        <f>INT($J1776*K1776)</f>
        <v>0</v>
      </c>
      <c r="M1776" s="411">
        <v>649.6</v>
      </c>
      <c r="N1776" s="412">
        <f>INT($J1776*M1776)</f>
        <v>0</v>
      </c>
      <c r="O1776" s="411">
        <v>0</v>
      </c>
      <c r="P1776" s="412">
        <f>INT($J1776*O1776)</f>
        <v>0</v>
      </c>
      <c r="Q1776" s="412">
        <f>+K1776+M1776+O1776</f>
        <v>1387.7</v>
      </c>
      <c r="R1776" s="412">
        <f>L1776+N1776+P1776</f>
        <v>0</v>
      </c>
      <c r="S1776" s="412"/>
      <c r="T1776" s="412"/>
      <c r="U1776" s="412"/>
      <c r="V1776" s="419" t="s">
        <v>0</v>
      </c>
      <c r="W1776" s="617" t="str">
        <f>+IF(J1776&lt;0,"ng","")</f>
        <v/>
      </c>
    </row>
    <row r="1777" spans="1:23" s="75" customFormat="1" ht="24" hidden="1" customHeight="1">
      <c r="A1777" s="372" t="s">
        <v>4829</v>
      </c>
      <c r="B1777" s="421" t="s">
        <v>0</v>
      </c>
      <c r="C1777" s="421" t="s">
        <v>1303</v>
      </c>
      <c r="D1777" s="421" t="s">
        <v>1304</v>
      </c>
      <c r="E1777" s="422" t="s">
        <v>16</v>
      </c>
      <c r="F1777" s="416">
        <f t="shared" ref="F1777:F1789" si="2423">G1777</f>
        <v>1146</v>
      </c>
      <c r="G1777" s="416">
        <f>[5]내역서!F1777</f>
        <v>1146</v>
      </c>
      <c r="H1777" s="717">
        <v>1146</v>
      </c>
      <c r="I1777" s="415">
        <f t="shared" ref="I1777:I1789" si="2424">G1777-H1777</f>
        <v>0</v>
      </c>
      <c r="J1777" s="416">
        <f>내역서!F1781</f>
        <v>0</v>
      </c>
      <c r="K1777" s="416">
        <v>738.1</v>
      </c>
      <c r="L1777" s="417">
        <f t="shared" ref="L1777:L1793" si="2425">INT($J1777*K1777)</f>
        <v>0</v>
      </c>
      <c r="M1777" s="416">
        <v>649.6</v>
      </c>
      <c r="N1777" s="417">
        <f t="shared" ref="N1777:N1793" si="2426">INT($J1777*M1777)</f>
        <v>0</v>
      </c>
      <c r="O1777" s="416">
        <v>0</v>
      </c>
      <c r="P1777" s="417">
        <f t="shared" ref="P1777:P1793" si="2427">INT($J1777*O1777)</f>
        <v>0</v>
      </c>
      <c r="Q1777" s="417">
        <f t="shared" ref="Q1777:Q1793" si="2428">+K1777+M1777+O1777</f>
        <v>1387.7</v>
      </c>
      <c r="R1777" s="417">
        <f t="shared" si="2334"/>
        <v>0</v>
      </c>
      <c r="S1777" s="417">
        <f t="shared" ref="S1777" si="2429">J1777-J1776</f>
        <v>0</v>
      </c>
      <c r="T1777" s="417">
        <f t="shared" ref="T1777:U1777" si="2430">Q1777-Q1776</f>
        <v>0</v>
      </c>
      <c r="U1777" s="417">
        <f t="shared" si="2430"/>
        <v>0</v>
      </c>
      <c r="V1777" s="422"/>
      <c r="W1777" s="619" t="str">
        <f t="shared" si="2293"/>
        <v/>
      </c>
    </row>
    <row r="1778" spans="1:23" s="485" customFormat="1" ht="24" hidden="1" customHeight="1">
      <c r="A1778" s="366" t="s">
        <v>5996</v>
      </c>
      <c r="B1778" s="418" t="s">
        <v>0</v>
      </c>
      <c r="C1778" s="418" t="s">
        <v>3069</v>
      </c>
      <c r="D1778" s="418" t="s">
        <v>3070</v>
      </c>
      <c r="E1778" s="419" t="s">
        <v>16</v>
      </c>
      <c r="F1778" s="411">
        <f>G1778</f>
        <v>1146</v>
      </c>
      <c r="G1778" s="411">
        <f>[5]내역서!F1778</f>
        <v>1146</v>
      </c>
      <c r="H1778" s="716">
        <v>1146</v>
      </c>
      <c r="I1778" s="410">
        <f>G1778-H1778</f>
        <v>0</v>
      </c>
      <c r="J1778" s="411">
        <f>내역서!F1782</f>
        <v>0</v>
      </c>
      <c r="K1778" s="411">
        <v>1320.2</v>
      </c>
      <c r="L1778" s="412">
        <f>INT($J1778*K1778)</f>
        <v>0</v>
      </c>
      <c r="M1778" s="411">
        <v>1299.2</v>
      </c>
      <c r="N1778" s="412">
        <f>INT($J1778*M1778)</f>
        <v>0</v>
      </c>
      <c r="O1778" s="411">
        <v>0</v>
      </c>
      <c r="P1778" s="412">
        <f>INT($J1778*O1778)</f>
        <v>0</v>
      </c>
      <c r="Q1778" s="412">
        <f>+K1778+M1778+O1778</f>
        <v>2619.4</v>
      </c>
      <c r="R1778" s="412">
        <f>L1778+N1778+P1778</f>
        <v>0</v>
      </c>
      <c r="S1778" s="412"/>
      <c r="T1778" s="412"/>
      <c r="U1778" s="412"/>
      <c r="V1778" s="419" t="s">
        <v>0</v>
      </c>
      <c r="W1778" s="617" t="str">
        <f>+IF(J1778&lt;0,"ng","")</f>
        <v/>
      </c>
    </row>
    <row r="1779" spans="1:23" s="77" customFormat="1" ht="24" hidden="1" customHeight="1">
      <c r="A1779" s="372" t="s">
        <v>5997</v>
      </c>
      <c r="B1779" s="421" t="s">
        <v>0</v>
      </c>
      <c r="C1779" s="421" t="s">
        <v>1305</v>
      </c>
      <c r="D1779" s="421" t="s">
        <v>1306</v>
      </c>
      <c r="E1779" s="422" t="s">
        <v>16</v>
      </c>
      <c r="F1779" s="416">
        <f t="shared" si="2423"/>
        <v>1146</v>
      </c>
      <c r="G1779" s="416">
        <f>[5]내역서!F1779</f>
        <v>1146</v>
      </c>
      <c r="H1779" s="717">
        <v>1146</v>
      </c>
      <c r="I1779" s="415">
        <f t="shared" si="2424"/>
        <v>0</v>
      </c>
      <c r="J1779" s="416">
        <f>내역서!F1783</f>
        <v>0</v>
      </c>
      <c r="K1779" s="416">
        <v>1320.2</v>
      </c>
      <c r="L1779" s="417">
        <f t="shared" si="2425"/>
        <v>0</v>
      </c>
      <c r="M1779" s="416">
        <v>1299.2</v>
      </c>
      <c r="N1779" s="417">
        <f t="shared" si="2426"/>
        <v>0</v>
      </c>
      <c r="O1779" s="416">
        <v>0</v>
      </c>
      <c r="P1779" s="417">
        <f t="shared" si="2427"/>
        <v>0</v>
      </c>
      <c r="Q1779" s="417">
        <f t="shared" si="2428"/>
        <v>2619.4</v>
      </c>
      <c r="R1779" s="417">
        <f t="shared" si="2334"/>
        <v>0</v>
      </c>
      <c r="S1779" s="417">
        <f t="shared" ref="S1779" si="2431">J1779-J1778</f>
        <v>0</v>
      </c>
      <c r="T1779" s="417">
        <f t="shared" ref="T1779:U1779" si="2432">Q1779-Q1778</f>
        <v>0</v>
      </c>
      <c r="U1779" s="417">
        <f t="shared" si="2432"/>
        <v>0</v>
      </c>
      <c r="V1779" s="422"/>
      <c r="W1779" s="619" t="str">
        <f t="shared" si="2293"/>
        <v/>
      </c>
    </row>
    <row r="1780" spans="1:23" s="371" customFormat="1" ht="24" hidden="1" customHeight="1">
      <c r="A1780" s="366" t="s">
        <v>5998</v>
      </c>
      <c r="B1780" s="418" t="s">
        <v>0</v>
      </c>
      <c r="C1780" s="418" t="s">
        <v>3073</v>
      </c>
      <c r="D1780" s="418" t="s">
        <v>3074</v>
      </c>
      <c r="E1780" s="419" t="s">
        <v>16</v>
      </c>
      <c r="F1780" s="411">
        <f>G1780</f>
        <v>20</v>
      </c>
      <c r="G1780" s="411">
        <f>[5]내역서!F1780</f>
        <v>20</v>
      </c>
      <c r="H1780" s="716">
        <v>20</v>
      </c>
      <c r="I1780" s="410">
        <f>G1780-H1780</f>
        <v>0</v>
      </c>
      <c r="J1780" s="411">
        <f>내역서!F1784</f>
        <v>0</v>
      </c>
      <c r="K1780" s="411">
        <v>2773.2</v>
      </c>
      <c r="L1780" s="412">
        <f>INT($J1780*K1780)</f>
        <v>0</v>
      </c>
      <c r="M1780" s="411">
        <v>13595.2</v>
      </c>
      <c r="N1780" s="412">
        <f>INT($J1780*M1780)</f>
        <v>0</v>
      </c>
      <c r="O1780" s="411">
        <v>0</v>
      </c>
      <c r="P1780" s="412">
        <f>INT($J1780*O1780)</f>
        <v>0</v>
      </c>
      <c r="Q1780" s="412">
        <f>+K1780+M1780+O1780</f>
        <v>16368.400000000001</v>
      </c>
      <c r="R1780" s="412">
        <f>L1780+N1780+P1780</f>
        <v>0</v>
      </c>
      <c r="S1780" s="412"/>
      <c r="T1780" s="412"/>
      <c r="U1780" s="412"/>
      <c r="V1780" s="419" t="s">
        <v>0</v>
      </c>
      <c r="W1780" s="617" t="str">
        <f>+IF(J1780&lt;0,"ng","")</f>
        <v/>
      </c>
    </row>
    <row r="1781" spans="1:23" s="75" customFormat="1" ht="24" hidden="1" customHeight="1">
      <c r="A1781" s="372" t="s">
        <v>5999</v>
      </c>
      <c r="B1781" s="421" t="s">
        <v>0</v>
      </c>
      <c r="C1781" s="421" t="s">
        <v>1307</v>
      </c>
      <c r="D1781" s="421" t="s">
        <v>1308</v>
      </c>
      <c r="E1781" s="422" t="s">
        <v>16</v>
      </c>
      <c r="F1781" s="416">
        <f t="shared" si="2423"/>
        <v>20</v>
      </c>
      <c r="G1781" s="416">
        <f>[5]내역서!F1781</f>
        <v>20</v>
      </c>
      <c r="H1781" s="717">
        <v>20</v>
      </c>
      <c r="I1781" s="415">
        <f t="shared" si="2424"/>
        <v>0</v>
      </c>
      <c r="J1781" s="416">
        <f>내역서!F1785</f>
        <v>0</v>
      </c>
      <c r="K1781" s="416">
        <v>2773.2</v>
      </c>
      <c r="L1781" s="417">
        <f t="shared" si="2425"/>
        <v>0</v>
      </c>
      <c r="M1781" s="416">
        <v>13595.2</v>
      </c>
      <c r="N1781" s="417">
        <f t="shared" si="2426"/>
        <v>0</v>
      </c>
      <c r="O1781" s="416">
        <v>0</v>
      </c>
      <c r="P1781" s="417">
        <f t="shared" si="2427"/>
        <v>0</v>
      </c>
      <c r="Q1781" s="417">
        <f t="shared" si="2428"/>
        <v>16368.400000000001</v>
      </c>
      <c r="R1781" s="417">
        <f t="shared" si="2334"/>
        <v>0</v>
      </c>
      <c r="S1781" s="417">
        <f t="shared" ref="S1781" si="2433">J1781-J1780</f>
        <v>0</v>
      </c>
      <c r="T1781" s="417">
        <f t="shared" ref="T1781:U1781" si="2434">Q1781-Q1780</f>
        <v>0</v>
      </c>
      <c r="U1781" s="417">
        <f t="shared" si="2434"/>
        <v>0</v>
      </c>
      <c r="V1781" s="422"/>
      <c r="W1781" s="619" t="str">
        <f t="shared" si="2293"/>
        <v/>
      </c>
    </row>
    <row r="1782" spans="1:23" s="371" customFormat="1" ht="24" hidden="1" customHeight="1">
      <c r="A1782" s="366" t="s">
        <v>5947</v>
      </c>
      <c r="B1782" s="418" t="s">
        <v>0</v>
      </c>
      <c r="C1782" s="418" t="s">
        <v>3075</v>
      </c>
      <c r="D1782" s="418" t="s">
        <v>3076</v>
      </c>
      <c r="E1782" s="419" t="s">
        <v>16</v>
      </c>
      <c r="F1782" s="411">
        <f>G1782</f>
        <v>1879</v>
      </c>
      <c r="G1782" s="411">
        <f>[5]내역서!F1782</f>
        <v>1879</v>
      </c>
      <c r="H1782" s="716">
        <v>1879</v>
      </c>
      <c r="I1782" s="410">
        <f>G1782-H1782</f>
        <v>0</v>
      </c>
      <c r="J1782" s="411">
        <f>내역서!F1786</f>
        <v>0</v>
      </c>
      <c r="K1782" s="411">
        <v>2178</v>
      </c>
      <c r="L1782" s="412">
        <f>INT($J1782*K1782)</f>
        <v>0</v>
      </c>
      <c r="M1782" s="411">
        <v>6148.8</v>
      </c>
      <c r="N1782" s="412">
        <f>INT($J1782*M1782)</f>
        <v>0</v>
      </c>
      <c r="O1782" s="411">
        <v>0</v>
      </c>
      <c r="P1782" s="412">
        <f>INT($J1782*O1782)</f>
        <v>0</v>
      </c>
      <c r="Q1782" s="412">
        <f>+K1782+M1782+O1782</f>
        <v>8326.7999999999993</v>
      </c>
      <c r="R1782" s="412">
        <f>L1782+N1782+P1782</f>
        <v>0</v>
      </c>
      <c r="S1782" s="412"/>
      <c r="T1782" s="412"/>
      <c r="U1782" s="412"/>
      <c r="V1782" s="419" t="s">
        <v>0</v>
      </c>
      <c r="W1782" s="617" t="str">
        <f>+IF(J1782&lt;0,"ng","")</f>
        <v/>
      </c>
    </row>
    <row r="1783" spans="1:23" s="75" customFormat="1" ht="24" hidden="1" customHeight="1">
      <c r="A1783" s="372" t="s">
        <v>5963</v>
      </c>
      <c r="B1783" s="421" t="s">
        <v>0</v>
      </c>
      <c r="C1783" s="421" t="s">
        <v>1309</v>
      </c>
      <c r="D1783" s="421" t="s">
        <v>1310</v>
      </c>
      <c r="E1783" s="422" t="s">
        <v>16</v>
      </c>
      <c r="F1783" s="416">
        <f t="shared" si="2423"/>
        <v>1879</v>
      </c>
      <c r="G1783" s="416">
        <f>[5]내역서!F1783</f>
        <v>1879</v>
      </c>
      <c r="H1783" s="717">
        <v>1879</v>
      </c>
      <c r="I1783" s="415">
        <f t="shared" si="2424"/>
        <v>0</v>
      </c>
      <c r="J1783" s="416">
        <f>내역서!F1787</f>
        <v>0</v>
      </c>
      <c r="K1783" s="416">
        <v>2178</v>
      </c>
      <c r="L1783" s="417">
        <f t="shared" si="2425"/>
        <v>0</v>
      </c>
      <c r="M1783" s="416">
        <v>6148.8</v>
      </c>
      <c r="N1783" s="417">
        <f t="shared" si="2426"/>
        <v>0</v>
      </c>
      <c r="O1783" s="416">
        <v>0</v>
      </c>
      <c r="P1783" s="417">
        <f t="shared" si="2427"/>
        <v>0</v>
      </c>
      <c r="Q1783" s="417">
        <f t="shared" si="2428"/>
        <v>8326.7999999999993</v>
      </c>
      <c r="R1783" s="417">
        <f t="shared" si="2334"/>
        <v>0</v>
      </c>
      <c r="S1783" s="417">
        <f t="shared" ref="S1783" si="2435">J1783-J1782</f>
        <v>0</v>
      </c>
      <c r="T1783" s="417">
        <f t="shared" ref="T1783:U1783" si="2436">Q1783-Q1782</f>
        <v>0</v>
      </c>
      <c r="U1783" s="417">
        <f t="shared" si="2436"/>
        <v>0</v>
      </c>
      <c r="V1783" s="422"/>
      <c r="W1783" s="619" t="str">
        <f t="shared" si="2293"/>
        <v/>
      </c>
    </row>
    <row r="1784" spans="1:23" s="485" customFormat="1" ht="24" hidden="1" customHeight="1">
      <c r="A1784" s="366" t="s">
        <v>2055</v>
      </c>
      <c r="B1784" s="418" t="s">
        <v>0</v>
      </c>
      <c r="C1784" s="418" t="s">
        <v>3075</v>
      </c>
      <c r="D1784" s="418" t="s">
        <v>3077</v>
      </c>
      <c r="E1784" s="419" t="s">
        <v>16</v>
      </c>
      <c r="F1784" s="411">
        <f>G1784</f>
        <v>16.399999999999999</v>
      </c>
      <c r="G1784" s="411">
        <f>[5]내역서!F1784</f>
        <v>16.399999999999999</v>
      </c>
      <c r="H1784" s="716">
        <v>16.399999999999999</v>
      </c>
      <c r="I1784" s="410">
        <f>G1784-H1784</f>
        <v>0</v>
      </c>
      <c r="J1784" s="411">
        <f>내역서!F1788</f>
        <v>0</v>
      </c>
      <c r="K1784" s="411">
        <v>2178</v>
      </c>
      <c r="L1784" s="412">
        <f>INT($J1784*K1784)</f>
        <v>0</v>
      </c>
      <c r="M1784" s="411">
        <v>6148.8</v>
      </c>
      <c r="N1784" s="412">
        <f>INT($J1784*M1784)</f>
        <v>0</v>
      </c>
      <c r="O1784" s="411">
        <v>0</v>
      </c>
      <c r="P1784" s="412">
        <f>INT($J1784*O1784)</f>
        <v>0</v>
      </c>
      <c r="Q1784" s="412">
        <f>+K1784+M1784+O1784</f>
        <v>8326.7999999999993</v>
      </c>
      <c r="R1784" s="412">
        <f>L1784+N1784+P1784</f>
        <v>0</v>
      </c>
      <c r="S1784" s="412"/>
      <c r="T1784" s="412"/>
      <c r="U1784" s="412"/>
      <c r="V1784" s="419" t="s">
        <v>0</v>
      </c>
      <c r="W1784" s="617" t="str">
        <f>+IF(J1784&lt;0,"ng","")</f>
        <v/>
      </c>
    </row>
    <row r="1785" spans="1:23" s="77" customFormat="1" ht="24" hidden="1" customHeight="1">
      <c r="A1785" s="372" t="s">
        <v>2072</v>
      </c>
      <c r="B1785" s="421" t="s">
        <v>0</v>
      </c>
      <c r="C1785" s="421" t="s">
        <v>1309</v>
      </c>
      <c r="D1785" s="421" t="s">
        <v>1311</v>
      </c>
      <c r="E1785" s="422" t="s">
        <v>16</v>
      </c>
      <c r="F1785" s="416">
        <f t="shared" si="2423"/>
        <v>16.399999999999999</v>
      </c>
      <c r="G1785" s="416">
        <f>[5]내역서!F1785</f>
        <v>16.399999999999999</v>
      </c>
      <c r="H1785" s="717">
        <v>16.399999999999999</v>
      </c>
      <c r="I1785" s="415">
        <f t="shared" si="2424"/>
        <v>0</v>
      </c>
      <c r="J1785" s="416">
        <f>내역서!F1789</f>
        <v>0</v>
      </c>
      <c r="K1785" s="416">
        <v>2178</v>
      </c>
      <c r="L1785" s="417">
        <f t="shared" si="2425"/>
        <v>0</v>
      </c>
      <c r="M1785" s="416">
        <v>6148.8</v>
      </c>
      <c r="N1785" s="417">
        <f t="shared" si="2426"/>
        <v>0</v>
      </c>
      <c r="O1785" s="416">
        <v>0</v>
      </c>
      <c r="P1785" s="417">
        <f t="shared" si="2427"/>
        <v>0</v>
      </c>
      <c r="Q1785" s="417">
        <f t="shared" si="2428"/>
        <v>8326.7999999999993</v>
      </c>
      <c r="R1785" s="417">
        <f t="shared" si="2334"/>
        <v>0</v>
      </c>
      <c r="S1785" s="417">
        <f t="shared" ref="S1785" si="2437">J1785-J1784</f>
        <v>0</v>
      </c>
      <c r="T1785" s="417">
        <f t="shared" ref="T1785:U1785" si="2438">Q1785-Q1784</f>
        <v>0</v>
      </c>
      <c r="U1785" s="417">
        <f t="shared" si="2438"/>
        <v>0</v>
      </c>
      <c r="V1785" s="422"/>
      <c r="W1785" s="619" t="str">
        <f t="shared" si="2293"/>
        <v/>
      </c>
    </row>
    <row r="1786" spans="1:23" s="371" customFormat="1" ht="24" hidden="1" customHeight="1">
      <c r="A1786" s="366" t="s">
        <v>5947</v>
      </c>
      <c r="B1786" s="418" t="s">
        <v>0</v>
      </c>
      <c r="C1786" s="418" t="s">
        <v>3075</v>
      </c>
      <c r="D1786" s="418" t="s">
        <v>3078</v>
      </c>
      <c r="E1786" s="419" t="s">
        <v>16</v>
      </c>
      <c r="F1786" s="411">
        <f>G1786</f>
        <v>1200</v>
      </c>
      <c r="G1786" s="411">
        <f>[5]내역서!F1786</f>
        <v>1200</v>
      </c>
      <c r="H1786" s="716">
        <v>1200</v>
      </c>
      <c r="I1786" s="410">
        <f>G1786-H1786</f>
        <v>0</v>
      </c>
      <c r="J1786" s="411">
        <f>내역서!F1790</f>
        <v>0</v>
      </c>
      <c r="K1786" s="411">
        <v>2324.8000000000002</v>
      </c>
      <c r="L1786" s="412">
        <f>INT($J1786*K1786)</f>
        <v>0</v>
      </c>
      <c r="M1786" s="411">
        <v>7356</v>
      </c>
      <c r="N1786" s="412">
        <f>INT($J1786*M1786)</f>
        <v>0</v>
      </c>
      <c r="O1786" s="411">
        <v>0</v>
      </c>
      <c r="P1786" s="412">
        <f>INT($J1786*O1786)</f>
        <v>0</v>
      </c>
      <c r="Q1786" s="412">
        <f>+K1786+M1786+O1786</f>
        <v>9680.7999999999993</v>
      </c>
      <c r="R1786" s="412">
        <f>L1786+N1786+P1786</f>
        <v>0</v>
      </c>
      <c r="S1786" s="412"/>
      <c r="T1786" s="412"/>
      <c r="U1786" s="412"/>
      <c r="V1786" s="419" t="s">
        <v>0</v>
      </c>
      <c r="W1786" s="617" t="str">
        <f>+IF(J1786&lt;0,"ng","")</f>
        <v/>
      </c>
    </row>
    <row r="1787" spans="1:23" s="75" customFormat="1" ht="24" hidden="1" customHeight="1">
      <c r="A1787" s="372" t="s">
        <v>5963</v>
      </c>
      <c r="B1787" s="421" t="s">
        <v>0</v>
      </c>
      <c r="C1787" s="421" t="s">
        <v>1309</v>
      </c>
      <c r="D1787" s="421" t="s">
        <v>1312</v>
      </c>
      <c r="E1787" s="422" t="s">
        <v>16</v>
      </c>
      <c r="F1787" s="416">
        <f t="shared" si="2423"/>
        <v>1200</v>
      </c>
      <c r="G1787" s="416">
        <f>[5]내역서!F1787</f>
        <v>1200</v>
      </c>
      <c r="H1787" s="717">
        <v>1200</v>
      </c>
      <c r="I1787" s="415">
        <f t="shared" si="2424"/>
        <v>0</v>
      </c>
      <c r="J1787" s="416">
        <f>내역서!F1791</f>
        <v>0</v>
      </c>
      <c r="K1787" s="416">
        <v>2324.8000000000002</v>
      </c>
      <c r="L1787" s="417">
        <f t="shared" si="2425"/>
        <v>0</v>
      </c>
      <c r="M1787" s="416">
        <v>7356</v>
      </c>
      <c r="N1787" s="417">
        <f t="shared" si="2426"/>
        <v>0</v>
      </c>
      <c r="O1787" s="416">
        <v>0</v>
      </c>
      <c r="P1787" s="417">
        <f t="shared" si="2427"/>
        <v>0</v>
      </c>
      <c r="Q1787" s="417">
        <f t="shared" si="2428"/>
        <v>9680.7999999999993</v>
      </c>
      <c r="R1787" s="417">
        <f t="shared" si="2334"/>
        <v>0</v>
      </c>
      <c r="S1787" s="417">
        <f t="shared" ref="S1787" si="2439">J1787-J1786</f>
        <v>0</v>
      </c>
      <c r="T1787" s="417">
        <f t="shared" ref="T1787:U1787" si="2440">Q1787-Q1786</f>
        <v>0</v>
      </c>
      <c r="U1787" s="417">
        <f t="shared" si="2440"/>
        <v>0</v>
      </c>
      <c r="V1787" s="422"/>
      <c r="W1787" s="619" t="str">
        <f t="shared" si="2293"/>
        <v/>
      </c>
    </row>
    <row r="1788" spans="1:23" s="371" customFormat="1" ht="24" hidden="1" customHeight="1">
      <c r="A1788" s="366" t="s">
        <v>2055</v>
      </c>
      <c r="B1788" s="418" t="s">
        <v>0</v>
      </c>
      <c r="C1788" s="418" t="s">
        <v>3075</v>
      </c>
      <c r="D1788" s="418" t="s">
        <v>3168</v>
      </c>
      <c r="E1788" s="419" t="s">
        <v>16</v>
      </c>
      <c r="F1788" s="411">
        <f>G1788</f>
        <v>5</v>
      </c>
      <c r="G1788" s="411">
        <f>[5]내역서!F1788</f>
        <v>5</v>
      </c>
      <c r="H1788" s="716">
        <v>5</v>
      </c>
      <c r="I1788" s="410">
        <f>G1788-H1788</f>
        <v>0</v>
      </c>
      <c r="J1788" s="411">
        <f>내역서!F1792</f>
        <v>0</v>
      </c>
      <c r="K1788" s="411">
        <v>2324.8000000000002</v>
      </c>
      <c r="L1788" s="412">
        <f>INT($J1788*K1788)</f>
        <v>0</v>
      </c>
      <c r="M1788" s="411">
        <v>7356</v>
      </c>
      <c r="N1788" s="412">
        <f>INT($J1788*M1788)</f>
        <v>0</v>
      </c>
      <c r="O1788" s="411">
        <v>0</v>
      </c>
      <c r="P1788" s="412">
        <f>INT($J1788*O1788)</f>
        <v>0</v>
      </c>
      <c r="Q1788" s="412">
        <f>+K1788+M1788+O1788</f>
        <v>9680.7999999999993</v>
      </c>
      <c r="R1788" s="412">
        <f>L1788+N1788+P1788</f>
        <v>0</v>
      </c>
      <c r="S1788" s="412"/>
      <c r="T1788" s="412"/>
      <c r="U1788" s="412"/>
      <c r="V1788" s="419" t="s">
        <v>0</v>
      </c>
      <c r="W1788" s="617" t="str">
        <f>+IF(J1788&lt;0,"ng","")</f>
        <v/>
      </c>
    </row>
    <row r="1789" spans="1:23" s="75" customFormat="1" ht="24" hidden="1" customHeight="1">
      <c r="A1789" s="372" t="s">
        <v>5437</v>
      </c>
      <c r="B1789" s="421" t="s">
        <v>0</v>
      </c>
      <c r="C1789" s="421" t="s">
        <v>1309</v>
      </c>
      <c r="D1789" s="421" t="s">
        <v>1340</v>
      </c>
      <c r="E1789" s="422" t="s">
        <v>16</v>
      </c>
      <c r="F1789" s="416">
        <f t="shared" si="2423"/>
        <v>5</v>
      </c>
      <c r="G1789" s="416">
        <f>[5]내역서!F1789</f>
        <v>5</v>
      </c>
      <c r="H1789" s="717">
        <v>5</v>
      </c>
      <c r="I1789" s="415">
        <f t="shared" si="2424"/>
        <v>0</v>
      </c>
      <c r="J1789" s="416">
        <f>내역서!F1793</f>
        <v>0</v>
      </c>
      <c r="K1789" s="416">
        <v>2324.8000000000002</v>
      </c>
      <c r="L1789" s="417">
        <f t="shared" si="2425"/>
        <v>0</v>
      </c>
      <c r="M1789" s="416">
        <v>7356</v>
      </c>
      <c r="N1789" s="417">
        <f t="shared" si="2426"/>
        <v>0</v>
      </c>
      <c r="O1789" s="416">
        <v>0</v>
      </c>
      <c r="P1789" s="417">
        <f t="shared" si="2427"/>
        <v>0</v>
      </c>
      <c r="Q1789" s="417">
        <f t="shared" si="2428"/>
        <v>9680.7999999999993</v>
      </c>
      <c r="R1789" s="417">
        <f t="shared" si="2334"/>
        <v>0</v>
      </c>
      <c r="S1789" s="417">
        <f t="shared" ref="S1789" si="2441">J1789-J1788</f>
        <v>0</v>
      </c>
      <c r="T1789" s="417">
        <f t="shared" ref="T1789:U1789" si="2442">Q1789-Q1788</f>
        <v>0</v>
      </c>
      <c r="U1789" s="417">
        <f t="shared" si="2442"/>
        <v>0</v>
      </c>
      <c r="V1789" s="422"/>
      <c r="W1789" s="619" t="str">
        <f t="shared" si="2293"/>
        <v/>
      </c>
    </row>
    <row r="1790" spans="1:23" s="371" customFormat="1" ht="24" hidden="1" customHeight="1">
      <c r="A1790" s="366" t="s">
        <v>2055</v>
      </c>
      <c r="B1790" s="418" t="s">
        <v>0</v>
      </c>
      <c r="C1790" s="647" t="str">
        <f>[5]내역서!C1790</f>
        <v>석고보드면 바탕만들기</v>
      </c>
      <c r="D1790" s="647" t="str">
        <f>[5]내역서!D1790</f>
        <v>줄퍼티</v>
      </c>
      <c r="E1790" s="648" t="str">
        <f>[5]내역서!E1790</f>
        <v>M2</v>
      </c>
      <c r="F1790" s="411"/>
      <c r="G1790" s="411">
        <f>[5]내역서!F1790</f>
        <v>91</v>
      </c>
      <c r="H1790" s="716">
        <v>0</v>
      </c>
      <c r="I1790" s="716"/>
      <c r="J1790" s="410">
        <f>내역서!F1794</f>
        <v>0</v>
      </c>
      <c r="K1790" s="411">
        <f>[5]내역서!G1790</f>
        <v>0</v>
      </c>
      <c r="L1790" s="412">
        <f>INT($J1790*K1790)</f>
        <v>0</v>
      </c>
      <c r="M1790" s="411">
        <f>[5]내역서!I1790</f>
        <v>9965</v>
      </c>
      <c r="N1790" s="412">
        <f>INT($J1790*M1790)</f>
        <v>0</v>
      </c>
      <c r="O1790" s="411">
        <f>[5]내역서!K1790</f>
        <v>399</v>
      </c>
      <c r="P1790" s="412">
        <f>INT($J1790*O1790)</f>
        <v>0</v>
      </c>
      <c r="Q1790" s="412">
        <f>+K1790+M1790+O1790</f>
        <v>10364</v>
      </c>
      <c r="R1790" s="412">
        <f>L1790+N1790+P1790</f>
        <v>0</v>
      </c>
      <c r="S1790" s="412"/>
      <c r="T1790" s="412"/>
      <c r="U1790" s="412"/>
      <c r="V1790" s="630" t="s">
        <v>2081</v>
      </c>
      <c r="W1790" s="617" t="str">
        <f>+IF(J1790&lt;0,"ng","")</f>
        <v/>
      </c>
    </row>
    <row r="1791" spans="1:23" s="75" customFormat="1" ht="24" hidden="1" customHeight="1">
      <c r="A1791" s="372" t="s">
        <v>6000</v>
      </c>
      <c r="B1791" s="421" t="s">
        <v>0</v>
      </c>
      <c r="C1791" s="650" t="str">
        <f>[5]내역서!C1791</f>
        <v>석고보드면 바탕만들기</v>
      </c>
      <c r="D1791" s="650" t="str">
        <f>[5]내역서!D1791</f>
        <v>줄퍼티</v>
      </c>
      <c r="E1791" s="651" t="str">
        <f>[5]내역서!E1791</f>
        <v>M2</v>
      </c>
      <c r="F1791" s="416"/>
      <c r="G1791" s="416">
        <f>[5]내역서!F1791</f>
        <v>91</v>
      </c>
      <c r="H1791" s="717">
        <v>0</v>
      </c>
      <c r="I1791" s="717"/>
      <c r="J1791" s="415">
        <f>내역서!F1795</f>
        <v>0</v>
      </c>
      <c r="K1791" s="416">
        <f>[5]내역서!G1791</f>
        <v>0</v>
      </c>
      <c r="L1791" s="417">
        <f t="shared" si="2425"/>
        <v>0</v>
      </c>
      <c r="M1791" s="416">
        <f>[5]내역서!I1791</f>
        <v>9965</v>
      </c>
      <c r="N1791" s="417">
        <f t="shared" si="2426"/>
        <v>0</v>
      </c>
      <c r="O1791" s="416">
        <f>[5]내역서!K1791</f>
        <v>399</v>
      </c>
      <c r="P1791" s="417">
        <f t="shared" si="2427"/>
        <v>0</v>
      </c>
      <c r="Q1791" s="417">
        <f t="shared" si="2428"/>
        <v>10364</v>
      </c>
      <c r="R1791" s="417">
        <f t="shared" ref="R1791" si="2443">L1791+N1791+P1791</f>
        <v>0</v>
      </c>
      <c r="S1791" s="417">
        <f t="shared" ref="S1791" si="2444">J1791-J1790</f>
        <v>0</v>
      </c>
      <c r="T1791" s="417">
        <f t="shared" ref="T1791:U1791" si="2445">Q1791-Q1790</f>
        <v>0</v>
      </c>
      <c r="U1791" s="417">
        <f t="shared" si="2445"/>
        <v>0</v>
      </c>
      <c r="V1791" s="631" t="s">
        <v>5988</v>
      </c>
      <c r="W1791" s="619" t="str">
        <f t="shared" si="2293"/>
        <v/>
      </c>
    </row>
    <row r="1792" spans="1:23" s="371" customFormat="1" ht="24" hidden="1" customHeight="1">
      <c r="A1792" s="366" t="s">
        <v>6001</v>
      </c>
      <c r="B1792" s="418" t="s">
        <v>0</v>
      </c>
      <c r="C1792" s="418" t="s">
        <v>3081</v>
      </c>
      <c r="D1792" s="418" t="s">
        <v>113</v>
      </c>
      <c r="E1792" s="419" t="s">
        <v>16</v>
      </c>
      <c r="F1792" s="411">
        <f>G1792</f>
        <v>851</v>
      </c>
      <c r="G1792" s="411">
        <f>[5]내역서!F1792</f>
        <v>851</v>
      </c>
      <c r="H1792" s="716">
        <v>851</v>
      </c>
      <c r="I1792" s="410">
        <f>G1792-H1792</f>
        <v>0</v>
      </c>
      <c r="J1792" s="411">
        <f>내역서!F1796</f>
        <v>0</v>
      </c>
      <c r="K1792" s="411">
        <v>9768.1</v>
      </c>
      <c r="L1792" s="412">
        <f>INT($J1792*K1792)</f>
        <v>0</v>
      </c>
      <c r="M1792" s="411">
        <v>9684.7999999999993</v>
      </c>
      <c r="N1792" s="412">
        <f>INT($J1792*M1792)</f>
        <v>0</v>
      </c>
      <c r="O1792" s="411">
        <v>0</v>
      </c>
      <c r="P1792" s="412">
        <f>INT($J1792*O1792)</f>
        <v>0</v>
      </c>
      <c r="Q1792" s="412">
        <f>+K1792+M1792+O1792</f>
        <v>19452.900000000001</v>
      </c>
      <c r="R1792" s="412">
        <f>L1792+N1792+P1792</f>
        <v>0</v>
      </c>
      <c r="S1792" s="412"/>
      <c r="T1792" s="412"/>
      <c r="U1792" s="412"/>
      <c r="V1792" s="419" t="s">
        <v>0</v>
      </c>
      <c r="W1792" s="617" t="str">
        <f>+IF(J1792&lt;0,"ng","")</f>
        <v/>
      </c>
    </row>
    <row r="1793" spans="1:23" s="75" customFormat="1" ht="24" hidden="1" customHeight="1">
      <c r="A1793" s="372" t="s">
        <v>6002</v>
      </c>
      <c r="B1793" s="421" t="s">
        <v>0</v>
      </c>
      <c r="C1793" s="421" t="s">
        <v>1313</v>
      </c>
      <c r="D1793" s="421" t="s">
        <v>113</v>
      </c>
      <c r="E1793" s="422" t="s">
        <v>16</v>
      </c>
      <c r="F1793" s="416">
        <f>G1793</f>
        <v>851</v>
      </c>
      <c r="G1793" s="416">
        <f>[5]내역서!F1793</f>
        <v>851</v>
      </c>
      <c r="H1793" s="717">
        <v>851</v>
      </c>
      <c r="I1793" s="415">
        <f t="shared" ref="I1793" si="2446">G1793-H1793</f>
        <v>0</v>
      </c>
      <c r="J1793" s="416">
        <f>내역서!F1797</f>
        <v>0</v>
      </c>
      <c r="K1793" s="416">
        <v>9768.1</v>
      </c>
      <c r="L1793" s="417">
        <f t="shared" si="2425"/>
        <v>0</v>
      </c>
      <c r="M1793" s="416">
        <v>9684.7999999999993</v>
      </c>
      <c r="N1793" s="417">
        <f t="shared" si="2426"/>
        <v>0</v>
      </c>
      <c r="O1793" s="416">
        <v>0</v>
      </c>
      <c r="P1793" s="417">
        <f t="shared" si="2427"/>
        <v>0</v>
      </c>
      <c r="Q1793" s="417">
        <f t="shared" si="2428"/>
        <v>19452.900000000001</v>
      </c>
      <c r="R1793" s="417">
        <f t="shared" si="2334"/>
        <v>0</v>
      </c>
      <c r="S1793" s="417">
        <f t="shared" ref="S1793" si="2447">J1793-J1792</f>
        <v>0</v>
      </c>
      <c r="T1793" s="417">
        <f t="shared" ref="T1793:U1793" si="2448">Q1793-Q1792</f>
        <v>0</v>
      </c>
      <c r="U1793" s="417">
        <f t="shared" si="2448"/>
        <v>0</v>
      </c>
      <c r="V1793" s="422"/>
      <c r="W1793" s="619" t="str">
        <f t="shared" si="2293"/>
        <v/>
      </c>
    </row>
    <row r="1794" spans="1:23" s="371" customFormat="1" ht="24" hidden="1" customHeight="1">
      <c r="A1794" s="366" t="s">
        <v>4947</v>
      </c>
      <c r="B1794" s="436" t="s">
        <v>3169</v>
      </c>
      <c r="C1794" s="436" t="s">
        <v>3083</v>
      </c>
      <c r="D1794" s="436" t="s">
        <v>0</v>
      </c>
      <c r="E1794" s="437" t="s">
        <v>0</v>
      </c>
      <c r="F1794" s="438">
        <v>0</v>
      </c>
      <c r="G1794" s="438">
        <f>[5]내역서!F1794</f>
        <v>0</v>
      </c>
      <c r="H1794" s="438">
        <v>0</v>
      </c>
      <c r="I1794" s="438"/>
      <c r="J1794" s="438">
        <f>내역서!F1798</f>
        <v>0</v>
      </c>
      <c r="K1794" s="439">
        <v>0</v>
      </c>
      <c r="L1794" s="438">
        <f>L1796+L1798</f>
        <v>0</v>
      </c>
      <c r="M1794" s="439">
        <v>0</v>
      </c>
      <c r="N1794" s="438">
        <f>N1796+N1798</f>
        <v>0</v>
      </c>
      <c r="O1794" s="439">
        <v>0</v>
      </c>
      <c r="P1794" s="438">
        <f>P1796+P1798</f>
        <v>0</v>
      </c>
      <c r="Q1794" s="440">
        <v>0</v>
      </c>
      <c r="R1794" s="438">
        <f>R1796+R1798</f>
        <v>0</v>
      </c>
      <c r="S1794" s="438"/>
      <c r="T1794" s="438"/>
      <c r="U1794" s="438"/>
      <c r="V1794" s="437" t="s">
        <v>0</v>
      </c>
      <c r="W1794" s="617" t="str">
        <f>+IF(J1794&lt;0,"ng","")</f>
        <v/>
      </c>
    </row>
    <row r="1795" spans="1:23" s="75" customFormat="1" ht="24" hidden="1" customHeight="1">
      <c r="A1795" s="372" t="s">
        <v>2072</v>
      </c>
      <c r="B1795" s="442" t="s">
        <v>6003</v>
      </c>
      <c r="C1795" s="442" t="s">
        <v>1314</v>
      </c>
      <c r="D1795" s="442" t="s">
        <v>0</v>
      </c>
      <c r="E1795" s="443" t="s">
        <v>0</v>
      </c>
      <c r="F1795" s="444">
        <v>0</v>
      </c>
      <c r="G1795" s="444">
        <f>[5]내역서!F1795</f>
        <v>0</v>
      </c>
      <c r="H1795" s="444">
        <v>0</v>
      </c>
      <c r="I1795" s="444"/>
      <c r="J1795" s="444">
        <f>내역서!F1799</f>
        <v>0</v>
      </c>
      <c r="K1795" s="445">
        <v>0</v>
      </c>
      <c r="L1795" s="444">
        <f>L1797+L1799</f>
        <v>0</v>
      </c>
      <c r="M1795" s="445">
        <v>0</v>
      </c>
      <c r="N1795" s="444">
        <f>N1797+N1799</f>
        <v>0</v>
      </c>
      <c r="O1795" s="445">
        <v>0</v>
      </c>
      <c r="P1795" s="444">
        <f>P1797+P1799</f>
        <v>0</v>
      </c>
      <c r="Q1795" s="446">
        <v>0</v>
      </c>
      <c r="R1795" s="444">
        <f>R1797+R1799</f>
        <v>0</v>
      </c>
      <c r="S1795" s="444">
        <f t="shared" ref="S1795" si="2449">J1795-J1794</f>
        <v>0</v>
      </c>
      <c r="T1795" s="444">
        <f t="shared" ref="T1795:U1795" si="2450">Q1795-Q1794</f>
        <v>0</v>
      </c>
      <c r="U1795" s="444">
        <f t="shared" si="2450"/>
        <v>0</v>
      </c>
      <c r="V1795" s="443"/>
      <c r="W1795" s="619" t="str">
        <f t="shared" si="2293"/>
        <v/>
      </c>
    </row>
    <row r="1796" spans="1:23" s="371" customFormat="1" ht="24" hidden="1" customHeight="1">
      <c r="A1796" s="366" t="s">
        <v>4941</v>
      </c>
      <c r="B1796" s="418" t="s">
        <v>0</v>
      </c>
      <c r="C1796" s="418" t="s">
        <v>3084</v>
      </c>
      <c r="D1796" s="418" t="s">
        <v>3085</v>
      </c>
      <c r="E1796" s="419" t="s">
        <v>94</v>
      </c>
      <c r="F1796" s="411">
        <f>G1796</f>
        <v>32</v>
      </c>
      <c r="G1796" s="411">
        <f>[5]내역서!F1796</f>
        <v>32</v>
      </c>
      <c r="H1796" s="716">
        <v>32</v>
      </c>
      <c r="I1796" s="410">
        <f>G1796-H1796</f>
        <v>0</v>
      </c>
      <c r="J1796" s="411">
        <f>내역서!F1800</f>
        <v>0</v>
      </c>
      <c r="K1796" s="411">
        <v>31008.799999999999</v>
      </c>
      <c r="L1796" s="412">
        <f>INT($J1796*K1796)</f>
        <v>0</v>
      </c>
      <c r="M1796" s="411">
        <v>0</v>
      </c>
      <c r="N1796" s="412">
        <f>INT($J1796*M1796)</f>
        <v>0</v>
      </c>
      <c r="O1796" s="411">
        <v>0</v>
      </c>
      <c r="P1796" s="412">
        <f>INT($J1796*O1796)</f>
        <v>0</v>
      </c>
      <c r="Q1796" s="412">
        <f>+K1796+M1796+O1796</f>
        <v>31008.799999999999</v>
      </c>
      <c r="R1796" s="412">
        <f>L1796+N1796+P1796</f>
        <v>0</v>
      </c>
      <c r="S1796" s="412"/>
      <c r="T1796" s="412"/>
      <c r="U1796" s="412"/>
      <c r="V1796" s="419" t="s">
        <v>0</v>
      </c>
      <c r="W1796" s="617" t="str">
        <f>+IF(J1796&lt;0,"ng","")</f>
        <v/>
      </c>
    </row>
    <row r="1797" spans="1:23" s="75" customFormat="1" ht="24" hidden="1" customHeight="1">
      <c r="A1797" s="372" t="s">
        <v>5183</v>
      </c>
      <c r="B1797" s="421" t="s">
        <v>0</v>
      </c>
      <c r="C1797" s="421" t="s">
        <v>1315</v>
      </c>
      <c r="D1797" s="421" t="s">
        <v>1316</v>
      </c>
      <c r="E1797" s="422" t="s">
        <v>94</v>
      </c>
      <c r="F1797" s="416">
        <f>G1797</f>
        <v>32</v>
      </c>
      <c r="G1797" s="416">
        <f>[5]내역서!F1797</f>
        <v>32</v>
      </c>
      <c r="H1797" s="717">
        <v>32</v>
      </c>
      <c r="I1797" s="415">
        <f t="shared" ref="I1797:I1799" si="2451">G1797-H1797</f>
        <v>0</v>
      </c>
      <c r="J1797" s="416">
        <f>내역서!F1801</f>
        <v>0</v>
      </c>
      <c r="K1797" s="416">
        <v>31008.799999999999</v>
      </c>
      <c r="L1797" s="417">
        <f>INT($J1797*K1797)</f>
        <v>0</v>
      </c>
      <c r="M1797" s="416">
        <v>0</v>
      </c>
      <c r="N1797" s="417">
        <f>INT($J1797*M1797)</f>
        <v>0</v>
      </c>
      <c r="O1797" s="416">
        <v>0</v>
      </c>
      <c r="P1797" s="417">
        <f>INT($J1797*O1797)</f>
        <v>0</v>
      </c>
      <c r="Q1797" s="417">
        <f t="shared" ref="Q1797:Q1799" si="2452">+K1797+M1797+O1797</f>
        <v>31008.799999999999</v>
      </c>
      <c r="R1797" s="417">
        <f t="shared" ref="R1797:R1857" si="2453">L1797+N1797+P1797</f>
        <v>0</v>
      </c>
      <c r="S1797" s="417">
        <f t="shared" ref="S1797" si="2454">J1797-J1796</f>
        <v>0</v>
      </c>
      <c r="T1797" s="417">
        <f t="shared" ref="T1797:U1797" si="2455">Q1797-Q1796</f>
        <v>0</v>
      </c>
      <c r="U1797" s="417">
        <f t="shared" si="2455"/>
        <v>0</v>
      </c>
      <c r="V1797" s="422"/>
      <c r="W1797" s="619" t="str">
        <f t="shared" si="2293"/>
        <v/>
      </c>
    </row>
    <row r="1798" spans="1:23" s="371" customFormat="1" ht="24" hidden="1" customHeight="1">
      <c r="A1798" s="366" t="s">
        <v>5099</v>
      </c>
      <c r="B1798" s="418" t="s">
        <v>0</v>
      </c>
      <c r="C1798" s="418" t="s">
        <v>2696</v>
      </c>
      <c r="D1798" s="418" t="s">
        <v>3086</v>
      </c>
      <c r="E1798" s="419" t="s">
        <v>3087</v>
      </c>
      <c r="F1798" s="411">
        <f>G1798</f>
        <v>374</v>
      </c>
      <c r="G1798" s="411">
        <f>[5]내역서!F1798</f>
        <v>374</v>
      </c>
      <c r="H1798" s="716">
        <v>374</v>
      </c>
      <c r="I1798" s="410">
        <f>G1798-H1798</f>
        <v>0</v>
      </c>
      <c r="J1798" s="411">
        <f>내역서!F1802</f>
        <v>0</v>
      </c>
      <c r="K1798" s="411">
        <v>4823.6000000000004</v>
      </c>
      <c r="L1798" s="412">
        <f>INT($J1798*K1798)</f>
        <v>0</v>
      </c>
      <c r="M1798" s="411">
        <v>0</v>
      </c>
      <c r="N1798" s="412">
        <f>INT($J1798*M1798)</f>
        <v>0</v>
      </c>
      <c r="O1798" s="411">
        <v>0</v>
      </c>
      <c r="P1798" s="412">
        <f>INT($J1798*O1798)</f>
        <v>0</v>
      </c>
      <c r="Q1798" s="412">
        <f>+K1798+M1798+O1798</f>
        <v>4823.6000000000004</v>
      </c>
      <c r="R1798" s="412">
        <f>L1798+N1798+P1798</f>
        <v>0</v>
      </c>
      <c r="S1798" s="412"/>
      <c r="T1798" s="412"/>
      <c r="U1798" s="412"/>
      <c r="V1798" s="419" t="s">
        <v>0</v>
      </c>
      <c r="W1798" s="617" t="str">
        <f>+IF(J1798&lt;0,"ng","")</f>
        <v/>
      </c>
    </row>
    <row r="1799" spans="1:23" s="75" customFormat="1" ht="24" hidden="1" customHeight="1">
      <c r="A1799" s="372" t="s">
        <v>5963</v>
      </c>
      <c r="B1799" s="421" t="s">
        <v>0</v>
      </c>
      <c r="C1799" s="421" t="s">
        <v>1064</v>
      </c>
      <c r="D1799" s="421" t="s">
        <v>1317</v>
      </c>
      <c r="E1799" s="422" t="s">
        <v>1318</v>
      </c>
      <c r="F1799" s="416">
        <f>G1799</f>
        <v>374</v>
      </c>
      <c r="G1799" s="416">
        <f>[5]내역서!F1799</f>
        <v>374</v>
      </c>
      <c r="H1799" s="717">
        <v>374</v>
      </c>
      <c r="I1799" s="415">
        <f t="shared" si="2451"/>
        <v>0</v>
      </c>
      <c r="J1799" s="416">
        <f>내역서!F1803</f>
        <v>0</v>
      </c>
      <c r="K1799" s="416">
        <v>4823.6000000000004</v>
      </c>
      <c r="L1799" s="417">
        <f>INT($J1799*K1799)</f>
        <v>0</v>
      </c>
      <c r="M1799" s="416">
        <v>0</v>
      </c>
      <c r="N1799" s="417">
        <f>INT($J1799*M1799)</f>
        <v>0</v>
      </c>
      <c r="O1799" s="416">
        <v>0</v>
      </c>
      <c r="P1799" s="417">
        <f>INT($J1799*O1799)</f>
        <v>0</v>
      </c>
      <c r="Q1799" s="417">
        <f t="shared" si="2452"/>
        <v>4823.6000000000004</v>
      </c>
      <c r="R1799" s="417">
        <f t="shared" si="2453"/>
        <v>0</v>
      </c>
      <c r="S1799" s="417">
        <f t="shared" ref="S1799" si="2456">J1799-J1798</f>
        <v>0</v>
      </c>
      <c r="T1799" s="417">
        <f t="shared" ref="T1799:U1799" si="2457">Q1799-Q1798</f>
        <v>0</v>
      </c>
      <c r="U1799" s="417">
        <f t="shared" si="2457"/>
        <v>0</v>
      </c>
      <c r="V1799" s="422"/>
      <c r="W1799" s="619" t="str">
        <f t="shared" si="2293"/>
        <v/>
      </c>
    </row>
    <row r="1800" spans="1:23" s="371" customFormat="1" ht="24" hidden="1" customHeight="1">
      <c r="A1800" s="366" t="s">
        <v>6004</v>
      </c>
      <c r="B1800" s="436" t="s">
        <v>3171</v>
      </c>
      <c r="C1800" s="436" t="s">
        <v>2738</v>
      </c>
      <c r="D1800" s="436" t="s">
        <v>0</v>
      </c>
      <c r="E1800" s="437" t="s">
        <v>0</v>
      </c>
      <c r="F1800" s="438">
        <v>0</v>
      </c>
      <c r="G1800" s="438">
        <f>[5]내역서!F1800</f>
        <v>0</v>
      </c>
      <c r="H1800" s="438">
        <v>0</v>
      </c>
      <c r="I1800" s="438"/>
      <c r="J1800" s="438">
        <f>내역서!F1804</f>
        <v>0</v>
      </c>
      <c r="K1800" s="439">
        <v>0</v>
      </c>
      <c r="L1800" s="438">
        <f>L1804+L1806+L1802</f>
        <v>0</v>
      </c>
      <c r="M1800" s="439">
        <v>0</v>
      </c>
      <c r="N1800" s="438">
        <f>N1804+N1806+N1802</f>
        <v>0</v>
      </c>
      <c r="O1800" s="439">
        <v>0</v>
      </c>
      <c r="P1800" s="438">
        <f>P1804+P1806+P1802</f>
        <v>0</v>
      </c>
      <c r="Q1800" s="440">
        <v>0</v>
      </c>
      <c r="R1800" s="438">
        <f>L1800+N1800+P1800</f>
        <v>0</v>
      </c>
      <c r="S1800" s="438"/>
      <c r="T1800" s="438"/>
      <c r="U1800" s="438"/>
      <c r="V1800" s="437" t="s">
        <v>0</v>
      </c>
      <c r="W1800" s="617" t="str">
        <f>+IF(J1800&lt;0,"ng","")</f>
        <v/>
      </c>
    </row>
    <row r="1801" spans="1:23" s="75" customFormat="1" ht="24" hidden="1" customHeight="1">
      <c r="A1801" s="372" t="s">
        <v>6005</v>
      </c>
      <c r="B1801" s="442" t="s">
        <v>6006</v>
      </c>
      <c r="C1801" s="442" t="s">
        <v>1096</v>
      </c>
      <c r="D1801" s="442" t="s">
        <v>0</v>
      </c>
      <c r="E1801" s="443" t="s">
        <v>0</v>
      </c>
      <c r="F1801" s="444">
        <v>0</v>
      </c>
      <c r="G1801" s="444">
        <f>[5]내역서!F1801</f>
        <v>0</v>
      </c>
      <c r="H1801" s="444">
        <v>0</v>
      </c>
      <c r="I1801" s="444"/>
      <c r="J1801" s="444">
        <f>내역서!F1805</f>
        <v>0</v>
      </c>
      <c r="K1801" s="445">
        <v>0</v>
      </c>
      <c r="L1801" s="444">
        <f>L1805+L1807+L1803</f>
        <v>0</v>
      </c>
      <c r="M1801" s="445">
        <v>0</v>
      </c>
      <c r="N1801" s="444">
        <f>N1805+N1807+N1803</f>
        <v>0</v>
      </c>
      <c r="O1801" s="445">
        <v>0</v>
      </c>
      <c r="P1801" s="444">
        <f>P1805+P1807+P1803</f>
        <v>0</v>
      </c>
      <c r="Q1801" s="446">
        <v>0</v>
      </c>
      <c r="R1801" s="444">
        <f t="shared" si="2453"/>
        <v>0</v>
      </c>
      <c r="S1801" s="444">
        <f t="shared" ref="S1801" si="2458">J1801-J1800</f>
        <v>0</v>
      </c>
      <c r="T1801" s="444">
        <f t="shared" ref="T1801:U1801" si="2459">Q1801-Q1800</f>
        <v>0</v>
      </c>
      <c r="U1801" s="444">
        <f t="shared" si="2459"/>
        <v>0</v>
      </c>
      <c r="V1801" s="443"/>
      <c r="W1801" s="619" t="str">
        <f t="shared" si="2293"/>
        <v/>
      </c>
    </row>
    <row r="1802" spans="1:23" s="371" customFormat="1" ht="24" hidden="1" customHeight="1">
      <c r="A1802" s="366" t="s">
        <v>4295</v>
      </c>
      <c r="B1802" s="418" t="s">
        <v>0</v>
      </c>
      <c r="C1802" s="647" t="str">
        <f>[5]내역서!C1802</f>
        <v>PF보드 심재 준불연 단열재</v>
      </c>
      <c r="D1802" s="647" t="str">
        <f>[5]내역서!D1802</f>
        <v>L=290km</v>
      </c>
      <c r="E1802" s="648" t="str">
        <f>[5]내역서!E1802</f>
        <v>회</v>
      </c>
      <c r="F1802" s="411"/>
      <c r="G1802" s="411">
        <f>[5]내역서!F1802</f>
        <v>4</v>
      </c>
      <c r="H1802" s="716">
        <v>0</v>
      </c>
      <c r="I1802" s="716"/>
      <c r="J1802" s="410">
        <f>내역서!F1806</f>
        <v>0</v>
      </c>
      <c r="K1802" s="411">
        <f>[5]내역서!G1802</f>
        <v>0</v>
      </c>
      <c r="L1802" s="412">
        <f>INT($J1802*K1802)</f>
        <v>0</v>
      </c>
      <c r="M1802" s="411">
        <f>[5]내역서!I1802</f>
        <v>0</v>
      </c>
      <c r="N1802" s="412">
        <f>INT($J1802*M1802)</f>
        <v>0</v>
      </c>
      <c r="O1802" s="411">
        <f>[5]내역서!K1802</f>
        <v>612950</v>
      </c>
      <c r="P1802" s="412">
        <f>INT($J1802*O1802)</f>
        <v>0</v>
      </c>
      <c r="Q1802" s="412">
        <f>+K1802+M1802+O1802</f>
        <v>612950</v>
      </c>
      <c r="R1802" s="412">
        <f>L1802+N1802+P1802</f>
        <v>0</v>
      </c>
      <c r="S1802" s="412"/>
      <c r="T1802" s="412"/>
      <c r="U1802" s="412"/>
      <c r="V1802" s="630" t="s">
        <v>2081</v>
      </c>
      <c r="W1802" s="617" t="str">
        <f>+IF(J1802&lt;0,"ng","")</f>
        <v/>
      </c>
    </row>
    <row r="1803" spans="1:23" s="75" customFormat="1" ht="24" hidden="1" customHeight="1">
      <c r="A1803" s="372" t="s">
        <v>4950</v>
      </c>
      <c r="B1803" s="421" t="s">
        <v>0</v>
      </c>
      <c r="C1803" s="650" t="str">
        <f>[5]내역서!C1803</f>
        <v>PF보드 심재 준불연 단열재</v>
      </c>
      <c r="D1803" s="650" t="str">
        <f>[5]내역서!D1803</f>
        <v>L=290km</v>
      </c>
      <c r="E1803" s="651" t="str">
        <f>[5]내역서!E1803</f>
        <v>회</v>
      </c>
      <c r="F1803" s="416"/>
      <c r="G1803" s="416">
        <f>[5]내역서!F1803</f>
        <v>4</v>
      </c>
      <c r="H1803" s="717">
        <v>0</v>
      </c>
      <c r="I1803" s="717"/>
      <c r="J1803" s="415">
        <f>내역서!F1807</f>
        <v>0</v>
      </c>
      <c r="K1803" s="416">
        <f>[5]내역서!G1803</f>
        <v>0</v>
      </c>
      <c r="L1803" s="417">
        <f t="shared" ref="L1803" si="2460">INT($J1803*K1803)</f>
        <v>0</v>
      </c>
      <c r="M1803" s="416">
        <f>[5]내역서!I1803</f>
        <v>0</v>
      </c>
      <c r="N1803" s="417">
        <f t="shared" ref="N1803" si="2461">INT($J1803*M1803)</f>
        <v>0</v>
      </c>
      <c r="O1803" s="416">
        <f>[5]내역서!K1803</f>
        <v>612950</v>
      </c>
      <c r="P1803" s="417">
        <f t="shared" ref="P1803" si="2462">INT($J1803*O1803)</f>
        <v>0</v>
      </c>
      <c r="Q1803" s="417">
        <f t="shared" ref="Q1803" si="2463">+K1803+M1803+O1803</f>
        <v>612950</v>
      </c>
      <c r="R1803" s="417">
        <f t="shared" ref="R1803" si="2464">L1803+N1803+P1803</f>
        <v>0</v>
      </c>
      <c r="S1803" s="417">
        <f t="shared" ref="S1803" si="2465">J1803-J1802</f>
        <v>0</v>
      </c>
      <c r="T1803" s="417">
        <f t="shared" ref="T1803:U1803" si="2466">Q1803-Q1802</f>
        <v>0</v>
      </c>
      <c r="U1803" s="417">
        <f t="shared" si="2466"/>
        <v>0</v>
      </c>
      <c r="V1803" s="631" t="s">
        <v>623</v>
      </c>
      <c r="W1803" s="619" t="str">
        <f t="shared" si="2293"/>
        <v/>
      </c>
    </row>
    <row r="1804" spans="1:23" s="371" customFormat="1" ht="24" hidden="1" customHeight="1">
      <c r="A1804" s="366" t="s">
        <v>2055</v>
      </c>
      <c r="B1804" s="418" t="s">
        <v>0</v>
      </c>
      <c r="C1804" s="418" t="s">
        <v>3090</v>
      </c>
      <c r="D1804" s="418" t="s">
        <v>3091</v>
      </c>
      <c r="E1804" s="419" t="s">
        <v>56</v>
      </c>
      <c r="F1804" s="411">
        <f>G1804</f>
        <v>34.713999999999999</v>
      </c>
      <c r="G1804" s="411">
        <f>[5]내역서!F1804</f>
        <v>34.713999999999999</v>
      </c>
      <c r="H1804" s="716">
        <v>34.713999999999999</v>
      </c>
      <c r="I1804" s="410">
        <f>G1804-H1804</f>
        <v>0</v>
      </c>
      <c r="J1804" s="411">
        <f>내역서!F1808</f>
        <v>0</v>
      </c>
      <c r="K1804" s="411">
        <v>0</v>
      </c>
      <c r="L1804" s="412">
        <f>INT($J1804*K1804)</f>
        <v>0</v>
      </c>
      <c r="M1804" s="411">
        <v>0</v>
      </c>
      <c r="N1804" s="412">
        <f>INT($J1804*M1804)</f>
        <v>0</v>
      </c>
      <c r="O1804" s="411">
        <v>13535.4</v>
      </c>
      <c r="P1804" s="412">
        <f>INT($J1804*O1804)</f>
        <v>0</v>
      </c>
      <c r="Q1804" s="412">
        <f>+K1804+M1804+O1804</f>
        <v>13535.4</v>
      </c>
      <c r="R1804" s="412">
        <f>L1804+N1804+P1804</f>
        <v>0</v>
      </c>
      <c r="S1804" s="412"/>
      <c r="T1804" s="412"/>
      <c r="U1804" s="412"/>
      <c r="V1804" s="419" t="s">
        <v>0</v>
      </c>
      <c r="W1804" s="617" t="str">
        <f>+IF(J1804&lt;0,"ng","")</f>
        <v/>
      </c>
    </row>
    <row r="1805" spans="1:23" s="75" customFormat="1" ht="24" hidden="1" customHeight="1">
      <c r="A1805" s="372" t="s">
        <v>2072</v>
      </c>
      <c r="B1805" s="421" t="s">
        <v>0</v>
      </c>
      <c r="C1805" s="421" t="s">
        <v>1319</v>
      </c>
      <c r="D1805" s="421" t="s">
        <v>1320</v>
      </c>
      <c r="E1805" s="422" t="s">
        <v>56</v>
      </c>
      <c r="F1805" s="416">
        <f>G1805</f>
        <v>34.713999999999999</v>
      </c>
      <c r="G1805" s="416">
        <f>[5]내역서!F1805</f>
        <v>34.713999999999999</v>
      </c>
      <c r="H1805" s="717">
        <v>34.713999999999999</v>
      </c>
      <c r="I1805" s="415">
        <f t="shared" ref="I1805:I1807" si="2467">G1805-H1805</f>
        <v>0</v>
      </c>
      <c r="J1805" s="416">
        <f>내역서!F1809</f>
        <v>0</v>
      </c>
      <c r="K1805" s="416">
        <v>0</v>
      </c>
      <c r="L1805" s="417">
        <f>INT($J1805*K1805)</f>
        <v>0</v>
      </c>
      <c r="M1805" s="416">
        <v>0</v>
      </c>
      <c r="N1805" s="417">
        <f>INT($J1805*M1805)</f>
        <v>0</v>
      </c>
      <c r="O1805" s="416">
        <v>13535.4</v>
      </c>
      <c r="P1805" s="417">
        <f>INT($J1805*O1805)</f>
        <v>0</v>
      </c>
      <c r="Q1805" s="417">
        <f t="shared" ref="Q1805:Q1807" si="2468">+K1805+M1805+O1805</f>
        <v>13535.4</v>
      </c>
      <c r="R1805" s="417">
        <f t="shared" si="2453"/>
        <v>0</v>
      </c>
      <c r="S1805" s="417">
        <f t="shared" ref="S1805" si="2469">J1805-J1804</f>
        <v>0</v>
      </c>
      <c r="T1805" s="417">
        <f t="shared" ref="T1805:U1805" si="2470">Q1805-Q1804</f>
        <v>0</v>
      </c>
      <c r="U1805" s="417">
        <f t="shared" si="2470"/>
        <v>0</v>
      </c>
      <c r="V1805" s="422"/>
      <c r="W1805" s="619" t="str">
        <f t="shared" si="2293"/>
        <v/>
      </c>
    </row>
    <row r="1806" spans="1:23" s="371" customFormat="1" ht="24" hidden="1" customHeight="1">
      <c r="A1806" s="366" t="s">
        <v>2055</v>
      </c>
      <c r="B1806" s="418" t="s">
        <v>0</v>
      </c>
      <c r="C1806" s="418" t="s">
        <v>3090</v>
      </c>
      <c r="D1806" s="418" t="s">
        <v>3092</v>
      </c>
      <c r="E1806" s="419" t="s">
        <v>56</v>
      </c>
      <c r="F1806" s="411">
        <f>G1806</f>
        <v>115.0819</v>
      </c>
      <c r="G1806" s="411">
        <f>[5]내역서!F1806</f>
        <v>115.0819</v>
      </c>
      <c r="H1806" s="716">
        <v>115.0819</v>
      </c>
      <c r="I1806" s="410">
        <f>G1806-H1806</f>
        <v>0</v>
      </c>
      <c r="J1806" s="411">
        <f>내역서!F1810</f>
        <v>0</v>
      </c>
      <c r="K1806" s="411">
        <v>0</v>
      </c>
      <c r="L1806" s="412">
        <f>INT($J1806*K1806)</f>
        <v>0</v>
      </c>
      <c r="M1806" s="411">
        <v>0</v>
      </c>
      <c r="N1806" s="412">
        <f>INT($J1806*M1806)</f>
        <v>0</v>
      </c>
      <c r="O1806" s="411">
        <v>13535.4</v>
      </c>
      <c r="P1806" s="412">
        <f>INT($J1806*O1806)</f>
        <v>0</v>
      </c>
      <c r="Q1806" s="412">
        <f>+K1806+M1806+O1806</f>
        <v>13535.4</v>
      </c>
      <c r="R1806" s="412">
        <f>L1806+N1806+P1806</f>
        <v>0</v>
      </c>
      <c r="S1806" s="412"/>
      <c r="T1806" s="412"/>
      <c r="U1806" s="412"/>
      <c r="V1806" s="419" t="s">
        <v>0</v>
      </c>
      <c r="W1806" s="617" t="str">
        <f>+IF(J1806&lt;0,"ng","")</f>
        <v/>
      </c>
    </row>
    <row r="1807" spans="1:23" s="75" customFormat="1" ht="24" hidden="1" customHeight="1">
      <c r="A1807" s="372" t="s">
        <v>5963</v>
      </c>
      <c r="B1807" s="421" t="s">
        <v>0</v>
      </c>
      <c r="C1807" s="421" t="s">
        <v>1319</v>
      </c>
      <c r="D1807" s="421" t="s">
        <v>1321</v>
      </c>
      <c r="E1807" s="422" t="s">
        <v>56</v>
      </c>
      <c r="F1807" s="416">
        <f>G1807</f>
        <v>115.08189999999999</v>
      </c>
      <c r="G1807" s="416">
        <f>[5]내역서!F1807</f>
        <v>115.08189999999999</v>
      </c>
      <c r="H1807" s="717">
        <v>115.08189999999999</v>
      </c>
      <c r="I1807" s="415">
        <f t="shared" si="2467"/>
        <v>0</v>
      </c>
      <c r="J1807" s="416">
        <f>내역서!F1811</f>
        <v>0</v>
      </c>
      <c r="K1807" s="416">
        <v>0</v>
      </c>
      <c r="L1807" s="417">
        <f>INT($J1807*K1807)</f>
        <v>0</v>
      </c>
      <c r="M1807" s="416">
        <v>0</v>
      </c>
      <c r="N1807" s="417">
        <f>INT($J1807*M1807)</f>
        <v>0</v>
      </c>
      <c r="O1807" s="416">
        <v>13535.4</v>
      </c>
      <c r="P1807" s="417">
        <f>INT($J1807*O1807)</f>
        <v>0</v>
      </c>
      <c r="Q1807" s="417">
        <f t="shared" si="2468"/>
        <v>13535.4</v>
      </c>
      <c r="R1807" s="417">
        <f t="shared" si="2453"/>
        <v>0</v>
      </c>
      <c r="S1807" s="417">
        <f t="shared" ref="S1807" si="2471">J1807-J1806</f>
        <v>0</v>
      </c>
      <c r="T1807" s="417">
        <f t="shared" ref="T1807:U1807" si="2472">Q1807-Q1806</f>
        <v>0</v>
      </c>
      <c r="U1807" s="417">
        <f t="shared" si="2472"/>
        <v>0</v>
      </c>
      <c r="V1807" s="422"/>
      <c r="W1807" s="619" t="str">
        <f t="shared" si="2293"/>
        <v/>
      </c>
    </row>
    <row r="1808" spans="1:23" s="371" customFormat="1" ht="24" hidden="1" customHeight="1">
      <c r="A1808" s="366" t="s">
        <v>2055</v>
      </c>
      <c r="B1808" s="436" t="s">
        <v>3173</v>
      </c>
      <c r="C1808" s="436" t="s">
        <v>3095</v>
      </c>
      <c r="D1808" s="436" t="s">
        <v>0</v>
      </c>
      <c r="E1808" s="437" t="s">
        <v>0</v>
      </c>
      <c r="F1808" s="438">
        <v>0</v>
      </c>
      <c r="G1808" s="438">
        <f>[5]내역서!F1808</f>
        <v>0</v>
      </c>
      <c r="H1808" s="438">
        <v>0</v>
      </c>
      <c r="I1808" s="438"/>
      <c r="J1808" s="438">
        <f>내역서!F1812</f>
        <v>0</v>
      </c>
      <c r="K1808" s="439">
        <v>0</v>
      </c>
      <c r="L1808" s="438">
        <f>L1810</f>
        <v>0</v>
      </c>
      <c r="M1808" s="439">
        <v>0</v>
      </c>
      <c r="N1808" s="438">
        <f>N1810</f>
        <v>0</v>
      </c>
      <c r="O1808" s="439">
        <v>0</v>
      </c>
      <c r="P1808" s="438">
        <f>P1810</f>
        <v>0</v>
      </c>
      <c r="Q1808" s="440">
        <v>0</v>
      </c>
      <c r="R1808" s="438">
        <f>R1810</f>
        <v>0</v>
      </c>
      <c r="S1808" s="438"/>
      <c r="T1808" s="438"/>
      <c r="U1808" s="438"/>
      <c r="V1808" s="437" t="s">
        <v>0</v>
      </c>
      <c r="W1808" s="617" t="str">
        <f>+IF(J1808&lt;0,"ng","")</f>
        <v/>
      </c>
    </row>
    <row r="1809" spans="1:23" s="75" customFormat="1" ht="24" hidden="1" customHeight="1">
      <c r="A1809" s="372" t="s">
        <v>6007</v>
      </c>
      <c r="B1809" s="442" t="s">
        <v>1822</v>
      </c>
      <c r="C1809" s="442" t="s">
        <v>1322</v>
      </c>
      <c r="D1809" s="442" t="s">
        <v>0</v>
      </c>
      <c r="E1809" s="443" t="s">
        <v>0</v>
      </c>
      <c r="F1809" s="444">
        <v>0</v>
      </c>
      <c r="G1809" s="444">
        <f>[5]내역서!F1809</f>
        <v>0</v>
      </c>
      <c r="H1809" s="444">
        <v>0</v>
      </c>
      <c r="I1809" s="444"/>
      <c r="J1809" s="444">
        <f>내역서!F1813</f>
        <v>0</v>
      </c>
      <c r="K1809" s="445">
        <v>0</v>
      </c>
      <c r="L1809" s="444">
        <f>L1811</f>
        <v>0</v>
      </c>
      <c r="M1809" s="445">
        <v>0</v>
      </c>
      <c r="N1809" s="444">
        <f>N1811</f>
        <v>0</v>
      </c>
      <c r="O1809" s="445">
        <v>0</v>
      </c>
      <c r="P1809" s="444">
        <f>P1811</f>
        <v>0</v>
      </c>
      <c r="Q1809" s="446">
        <v>0</v>
      </c>
      <c r="R1809" s="444">
        <f>R1811</f>
        <v>0</v>
      </c>
      <c r="S1809" s="444">
        <f t="shared" ref="S1809" si="2473">J1809-J1808</f>
        <v>0</v>
      </c>
      <c r="T1809" s="444">
        <f t="shared" ref="T1809:U1809" si="2474">Q1809-Q1808</f>
        <v>0</v>
      </c>
      <c r="U1809" s="444">
        <f t="shared" si="2474"/>
        <v>0</v>
      </c>
      <c r="V1809" s="443"/>
      <c r="W1809" s="619" t="str">
        <f t="shared" si="2293"/>
        <v/>
      </c>
    </row>
    <row r="1810" spans="1:23" s="371" customFormat="1" ht="24" hidden="1" customHeight="1">
      <c r="A1810" s="366" t="s">
        <v>5947</v>
      </c>
      <c r="B1810" s="418" t="s">
        <v>0</v>
      </c>
      <c r="C1810" s="418" t="s">
        <v>3096</v>
      </c>
      <c r="D1810" s="418" t="s">
        <v>3097</v>
      </c>
      <c r="E1810" s="419" t="s">
        <v>56</v>
      </c>
      <c r="F1810" s="411">
        <f>G1810</f>
        <v>3.819</v>
      </c>
      <c r="G1810" s="411">
        <f>[5]내역서!F1810</f>
        <v>3.819</v>
      </c>
      <c r="H1810" s="716">
        <v>3.819</v>
      </c>
      <c r="I1810" s="410">
        <f>G1810-H1810</f>
        <v>0</v>
      </c>
      <c r="J1810" s="411">
        <f>내역서!F1814</f>
        <v>0</v>
      </c>
      <c r="K1810" s="411">
        <v>-444908</v>
      </c>
      <c r="L1810" s="412">
        <f>ROUNDDOWN($J1810*K1810,0)</f>
        <v>0</v>
      </c>
      <c r="M1810" s="411">
        <v>0</v>
      </c>
      <c r="N1810" s="412">
        <f>ROUNDDOWN($J1810*M1810,0)</f>
        <v>0</v>
      </c>
      <c r="O1810" s="411">
        <v>0</v>
      </c>
      <c r="P1810" s="412">
        <f>ROUNDDOWN($J1810*O1810,0)</f>
        <v>0</v>
      </c>
      <c r="Q1810" s="412">
        <f>+K1810+M1810+O1810</f>
        <v>-444908</v>
      </c>
      <c r="R1810" s="412">
        <f>L1810+N1810+P1810</f>
        <v>0</v>
      </c>
      <c r="S1810" s="412"/>
      <c r="T1810" s="412"/>
      <c r="U1810" s="412"/>
      <c r="V1810" s="419" t="s">
        <v>0</v>
      </c>
      <c r="W1810" s="617" t="str">
        <f>+IF(J1810&lt;0,"ng","")</f>
        <v/>
      </c>
    </row>
    <row r="1811" spans="1:23" s="75" customFormat="1" ht="24" hidden="1" customHeight="1">
      <c r="A1811" s="372" t="s">
        <v>6008</v>
      </c>
      <c r="B1811" s="421" t="s">
        <v>0</v>
      </c>
      <c r="C1811" s="421" t="s">
        <v>1323</v>
      </c>
      <c r="D1811" s="421" t="s">
        <v>1324</v>
      </c>
      <c r="E1811" s="422" t="s">
        <v>56</v>
      </c>
      <c r="F1811" s="416">
        <f>G1811</f>
        <v>3.819</v>
      </c>
      <c r="G1811" s="416">
        <f>[5]내역서!F1811</f>
        <v>3.819</v>
      </c>
      <c r="H1811" s="717">
        <v>3.819</v>
      </c>
      <c r="I1811" s="415">
        <f t="shared" ref="I1811" si="2475">G1811-H1811</f>
        <v>0</v>
      </c>
      <c r="J1811" s="416">
        <f>내역서!F1815</f>
        <v>0</v>
      </c>
      <c r="K1811" s="416">
        <v>-444908</v>
      </c>
      <c r="L1811" s="417">
        <f>ROUNDDOWN($J1811*K1811,0)</f>
        <v>0</v>
      </c>
      <c r="M1811" s="416">
        <v>0</v>
      </c>
      <c r="N1811" s="417">
        <f>ROUNDDOWN($J1811*M1811,0)</f>
        <v>0</v>
      </c>
      <c r="O1811" s="416">
        <v>0</v>
      </c>
      <c r="P1811" s="417">
        <f>ROUNDDOWN($J1811*O1811,0)</f>
        <v>0</v>
      </c>
      <c r="Q1811" s="417">
        <f>+K1811+M1811+O1811</f>
        <v>-444908</v>
      </c>
      <c r="R1811" s="417">
        <f t="shared" si="2453"/>
        <v>0</v>
      </c>
      <c r="S1811" s="417">
        <f t="shared" ref="S1811" si="2476">J1811-J1810</f>
        <v>0</v>
      </c>
      <c r="T1811" s="417">
        <f t="shared" ref="T1811:U1811" si="2477">Q1811-Q1810</f>
        <v>0</v>
      </c>
      <c r="U1811" s="417">
        <f t="shared" si="2477"/>
        <v>0</v>
      </c>
      <c r="V1811" s="422"/>
      <c r="W1811" s="619" t="str">
        <f t="shared" si="2293"/>
        <v/>
      </c>
    </row>
    <row r="1812" spans="1:23" s="371" customFormat="1" ht="24" hidden="1" customHeight="1">
      <c r="A1812" s="366" t="s">
        <v>2055</v>
      </c>
      <c r="B1812" s="395" t="s">
        <v>32</v>
      </c>
      <c r="C1812" s="395" t="s">
        <v>3175</v>
      </c>
      <c r="D1812" s="395" t="s">
        <v>0</v>
      </c>
      <c r="E1812" s="396" t="s">
        <v>0</v>
      </c>
      <c r="F1812" s="397">
        <v>0</v>
      </c>
      <c r="G1812" s="397">
        <f>[5]내역서!F1812</f>
        <v>0</v>
      </c>
      <c r="H1812" s="397">
        <v>0</v>
      </c>
      <c r="I1812" s="397"/>
      <c r="J1812" s="397">
        <f>내역서!F1816</f>
        <v>0</v>
      </c>
      <c r="K1812" s="398">
        <v>0</v>
      </c>
      <c r="L1812" s="397">
        <f>L1814+L1828+L1842+L1858+L1870+L1880+L1894+L1908+L1928+L1936+L1968+L1978+L1998+L2004+L2010</f>
        <v>0</v>
      </c>
      <c r="M1812" s="398">
        <v>0</v>
      </c>
      <c r="N1812" s="397">
        <f>N1814+N1828+N1842+N1858+N1870+N1880+N1894+N1908+N1928+N1936+N1968+N1978+N1998+N2004+N2010</f>
        <v>0</v>
      </c>
      <c r="O1812" s="398">
        <v>0</v>
      </c>
      <c r="P1812" s="397">
        <f>P1814+P1828+P1842+P1858+P1870+P1880+P1894+P1908+P1928+P1936+P1968+P1978+P1998+P2004+P2010</f>
        <v>0</v>
      </c>
      <c r="Q1812" s="399">
        <v>0</v>
      </c>
      <c r="R1812" s="397">
        <f>L1812+N1812+P1812</f>
        <v>0</v>
      </c>
      <c r="S1812" s="397"/>
      <c r="T1812" s="397"/>
      <c r="U1812" s="397"/>
      <c r="V1812" s="396" t="s">
        <v>0</v>
      </c>
      <c r="W1812" s="617" t="str">
        <f>+IF(J1812&lt;0,"ng","")</f>
        <v/>
      </c>
    </row>
    <row r="1813" spans="1:23" s="75" customFormat="1" ht="24" hidden="1" customHeight="1">
      <c r="A1813" s="372" t="s">
        <v>2072</v>
      </c>
      <c r="B1813" s="402" t="s">
        <v>1837</v>
      </c>
      <c r="C1813" s="402" t="s">
        <v>1341</v>
      </c>
      <c r="D1813" s="402" t="s">
        <v>0</v>
      </c>
      <c r="E1813" s="403" t="s">
        <v>0</v>
      </c>
      <c r="F1813" s="404">
        <v>0</v>
      </c>
      <c r="G1813" s="404">
        <f>[5]내역서!F1813</f>
        <v>0</v>
      </c>
      <c r="H1813" s="404">
        <v>0</v>
      </c>
      <c r="I1813" s="404"/>
      <c r="J1813" s="404">
        <f>내역서!F1817</f>
        <v>0</v>
      </c>
      <c r="K1813" s="405">
        <v>0</v>
      </c>
      <c r="L1813" s="404">
        <f>L1815+L1829+L1843+L1859+L1871+L1881+L1895+L1909+L1929+L1937+L1969+L1979+L1999+L2005+L2011</f>
        <v>0</v>
      </c>
      <c r="M1813" s="405">
        <v>0</v>
      </c>
      <c r="N1813" s="404">
        <f>N1815+N1829+N1843+N1859+N1871+N1881+N1895+N1909+N1929+N1937+N1969+N1979+N1999+N2005+N2011</f>
        <v>0</v>
      </c>
      <c r="O1813" s="405">
        <v>0</v>
      </c>
      <c r="P1813" s="404">
        <f>P1815+P1829+P1843+P1859+P1871+P1881+P1895+P1909+P1929+P1937+P1969+P1979+P1999+P2005+P2011</f>
        <v>0</v>
      </c>
      <c r="Q1813" s="406">
        <v>0</v>
      </c>
      <c r="R1813" s="404">
        <f t="shared" si="2453"/>
        <v>0</v>
      </c>
      <c r="S1813" s="404">
        <f t="shared" ref="S1813" si="2478">J1813-J1812</f>
        <v>0</v>
      </c>
      <c r="T1813" s="404">
        <f t="shared" ref="T1813:U1813" si="2479">Q1813-Q1812</f>
        <v>0</v>
      </c>
      <c r="U1813" s="404">
        <f t="shared" si="2479"/>
        <v>0</v>
      </c>
      <c r="V1813" s="403"/>
      <c r="W1813" s="619" t="str">
        <f t="shared" ref="W1813:W1939" si="2480">+IF(J1813&lt;0,"ng","")</f>
        <v/>
      </c>
    </row>
    <row r="1814" spans="1:23" s="371" customFormat="1" ht="24" hidden="1" customHeight="1">
      <c r="A1814" s="366" t="s">
        <v>2055</v>
      </c>
      <c r="B1814" s="436" t="s">
        <v>2324</v>
      </c>
      <c r="C1814" s="436" t="s">
        <v>2810</v>
      </c>
      <c r="D1814" s="436" t="s">
        <v>0</v>
      </c>
      <c r="E1814" s="437" t="s">
        <v>0</v>
      </c>
      <c r="F1814" s="438">
        <v>0</v>
      </c>
      <c r="G1814" s="438">
        <f>[5]내역서!F1814</f>
        <v>0</v>
      </c>
      <c r="H1814" s="438">
        <v>0</v>
      </c>
      <c r="I1814" s="438"/>
      <c r="J1814" s="438">
        <f>내역서!F1818</f>
        <v>0</v>
      </c>
      <c r="K1814" s="439">
        <v>0</v>
      </c>
      <c r="L1814" s="438">
        <f>SUMIF($A$1816:$A$1827,$A1816,L$1816:L$1827)</f>
        <v>0</v>
      </c>
      <c r="M1814" s="439">
        <v>0</v>
      </c>
      <c r="N1814" s="438">
        <f t="shared" ref="N1814:N1815" si="2481">SUMIF($A$1816:$A$1827,$A1816,N$1816:N$1827)</f>
        <v>0</v>
      </c>
      <c r="O1814" s="439">
        <v>0</v>
      </c>
      <c r="P1814" s="438">
        <f t="shared" ref="P1814:P1815" si="2482">SUMIF($A$1816:$A$1827,$A1816,P$1816:P$1827)</f>
        <v>0</v>
      </c>
      <c r="Q1814" s="440">
        <v>0</v>
      </c>
      <c r="R1814" s="438">
        <f>L1814+N1814+P1814</f>
        <v>0</v>
      </c>
      <c r="S1814" s="438"/>
      <c r="T1814" s="438"/>
      <c r="U1814" s="438"/>
      <c r="V1814" s="437" t="s">
        <v>0</v>
      </c>
      <c r="W1814" s="617" t="str">
        <f>+IF(J1814&lt;0,"ng","")</f>
        <v/>
      </c>
    </row>
    <row r="1815" spans="1:23" s="75" customFormat="1" ht="24" hidden="1" customHeight="1">
      <c r="A1815" s="372" t="s">
        <v>6009</v>
      </c>
      <c r="B1815" s="442" t="s">
        <v>6010</v>
      </c>
      <c r="C1815" s="442" t="s">
        <v>1145</v>
      </c>
      <c r="D1815" s="442" t="s">
        <v>0</v>
      </c>
      <c r="E1815" s="443" t="s">
        <v>0</v>
      </c>
      <c r="F1815" s="444">
        <v>0</v>
      </c>
      <c r="G1815" s="444">
        <f>[5]내역서!F1815</f>
        <v>0</v>
      </c>
      <c r="H1815" s="444">
        <v>0</v>
      </c>
      <c r="I1815" s="444"/>
      <c r="J1815" s="444">
        <f>내역서!F1819</f>
        <v>0</v>
      </c>
      <c r="K1815" s="445">
        <v>0</v>
      </c>
      <c r="L1815" s="444">
        <f>SUMIF($A$1816:$A$1827,$A1817,L$1816:L$1827)</f>
        <v>0</v>
      </c>
      <c r="M1815" s="445">
        <v>0</v>
      </c>
      <c r="N1815" s="444">
        <f t="shared" si="2481"/>
        <v>0</v>
      </c>
      <c r="O1815" s="445">
        <v>0</v>
      </c>
      <c r="P1815" s="444">
        <f t="shared" si="2482"/>
        <v>0</v>
      </c>
      <c r="Q1815" s="446">
        <v>0</v>
      </c>
      <c r="R1815" s="444">
        <f t="shared" ref="R1815" si="2483">L1815+N1815+P1815</f>
        <v>0</v>
      </c>
      <c r="S1815" s="444">
        <f t="shared" ref="S1815" si="2484">J1815-J1814</f>
        <v>0</v>
      </c>
      <c r="T1815" s="444">
        <f t="shared" ref="T1815:U1815" si="2485">Q1815-Q1814</f>
        <v>0</v>
      </c>
      <c r="U1815" s="444">
        <f t="shared" si="2485"/>
        <v>0</v>
      </c>
      <c r="V1815" s="443"/>
      <c r="W1815" s="619" t="str">
        <f t="shared" si="2480"/>
        <v/>
      </c>
    </row>
    <row r="1816" spans="1:23" s="371" customFormat="1" ht="24" hidden="1" customHeight="1">
      <c r="A1816" s="366" t="s">
        <v>6011</v>
      </c>
      <c r="B1816" s="418" t="s">
        <v>0</v>
      </c>
      <c r="C1816" s="418" t="s">
        <v>2815</v>
      </c>
      <c r="D1816" s="418" t="s">
        <v>2818</v>
      </c>
      <c r="E1816" s="419" t="s">
        <v>307</v>
      </c>
      <c r="F1816" s="411">
        <f>G1816</f>
        <v>4</v>
      </c>
      <c r="G1816" s="411">
        <f>[5]내역서!F1816</f>
        <v>4</v>
      </c>
      <c r="H1816" s="716">
        <v>4</v>
      </c>
      <c r="I1816" s="410">
        <f>G1816-H1816</f>
        <v>0</v>
      </c>
      <c r="J1816" s="411">
        <f>내역서!F1820</f>
        <v>0</v>
      </c>
      <c r="K1816" s="411">
        <v>75224.7</v>
      </c>
      <c r="L1816" s="412">
        <f>INT($J1816*K1816)</f>
        <v>0</v>
      </c>
      <c r="M1816" s="411">
        <v>229094.39999999999</v>
      </c>
      <c r="N1816" s="412">
        <f>INT($J1816*M1816)</f>
        <v>0</v>
      </c>
      <c r="O1816" s="411">
        <v>0</v>
      </c>
      <c r="P1816" s="412">
        <f>INT($J1816*O1816)</f>
        <v>0</v>
      </c>
      <c r="Q1816" s="412">
        <f>+K1816+M1816+O1816</f>
        <v>304319.09999999998</v>
      </c>
      <c r="R1816" s="412">
        <f>L1816+N1816+P1816</f>
        <v>0</v>
      </c>
      <c r="S1816" s="412"/>
      <c r="T1816" s="412"/>
      <c r="U1816" s="412"/>
      <c r="V1816" s="419" t="s">
        <v>0</v>
      </c>
      <c r="W1816" s="617" t="str">
        <f>+IF(J1816&lt;0,"ng","")</f>
        <v/>
      </c>
    </row>
    <row r="1817" spans="1:23" s="75" customFormat="1" ht="24" hidden="1" customHeight="1">
      <c r="A1817" s="372" t="s">
        <v>5509</v>
      </c>
      <c r="B1817" s="421" t="s">
        <v>0</v>
      </c>
      <c r="C1817" s="421" t="s">
        <v>1148</v>
      </c>
      <c r="D1817" s="421" t="s">
        <v>1150</v>
      </c>
      <c r="E1817" s="422" t="s">
        <v>775</v>
      </c>
      <c r="F1817" s="416">
        <f t="shared" ref="F1817:F1827" si="2486">G1817</f>
        <v>4</v>
      </c>
      <c r="G1817" s="416">
        <f>[5]내역서!F1817</f>
        <v>4</v>
      </c>
      <c r="H1817" s="717">
        <v>4</v>
      </c>
      <c r="I1817" s="415">
        <f t="shared" ref="I1817:I1827" si="2487">G1817-H1817</f>
        <v>0</v>
      </c>
      <c r="J1817" s="416">
        <f>내역서!F1821</f>
        <v>0</v>
      </c>
      <c r="K1817" s="416">
        <v>75224.7</v>
      </c>
      <c r="L1817" s="417">
        <f t="shared" ref="L1817:L1827" si="2488">INT($J1817*K1817)</f>
        <v>0</v>
      </c>
      <c r="M1817" s="416">
        <v>229094.39999999999</v>
      </c>
      <c r="N1817" s="417">
        <f t="shared" ref="N1817:N1827" si="2489">INT($J1817*M1817)</f>
        <v>0</v>
      </c>
      <c r="O1817" s="416">
        <v>0</v>
      </c>
      <c r="P1817" s="417">
        <f t="shared" ref="P1817:P1827" si="2490">INT($J1817*O1817)</f>
        <v>0</v>
      </c>
      <c r="Q1817" s="417">
        <f t="shared" ref="Q1817:Q1827" si="2491">+K1817+M1817+O1817</f>
        <v>304319.09999999998</v>
      </c>
      <c r="R1817" s="417">
        <f t="shared" si="2453"/>
        <v>0</v>
      </c>
      <c r="S1817" s="417">
        <f t="shared" ref="S1817" si="2492">J1817-J1816</f>
        <v>0</v>
      </c>
      <c r="T1817" s="417">
        <f t="shared" ref="T1817:U1817" si="2493">Q1817-Q1816</f>
        <v>0</v>
      </c>
      <c r="U1817" s="417">
        <f t="shared" si="2493"/>
        <v>0</v>
      </c>
      <c r="V1817" s="422"/>
      <c r="W1817" s="619" t="str">
        <f t="shared" si="2480"/>
        <v/>
      </c>
    </row>
    <row r="1818" spans="1:23" s="371" customFormat="1" ht="24" hidden="1" customHeight="1">
      <c r="A1818" s="366" t="s">
        <v>2055</v>
      </c>
      <c r="B1818" s="418" t="s">
        <v>0</v>
      </c>
      <c r="C1818" s="418" t="s">
        <v>2819</v>
      </c>
      <c r="D1818" s="418" t="s">
        <v>2820</v>
      </c>
      <c r="E1818" s="419" t="s">
        <v>16</v>
      </c>
      <c r="F1818" s="411">
        <f>G1818</f>
        <v>822</v>
      </c>
      <c r="G1818" s="411">
        <f>[5]내역서!F1818</f>
        <v>822</v>
      </c>
      <c r="H1818" s="716">
        <v>822</v>
      </c>
      <c r="I1818" s="410">
        <f>G1818-H1818</f>
        <v>0</v>
      </c>
      <c r="J1818" s="411">
        <f>내역서!F1822</f>
        <v>0</v>
      </c>
      <c r="K1818" s="411">
        <v>4864</v>
      </c>
      <c r="L1818" s="412">
        <f>INT($J1818*K1818)</f>
        <v>0</v>
      </c>
      <c r="M1818" s="411">
        <v>9354.4</v>
      </c>
      <c r="N1818" s="412">
        <f>INT($J1818*M1818)</f>
        <v>0</v>
      </c>
      <c r="O1818" s="411">
        <v>0</v>
      </c>
      <c r="P1818" s="412">
        <f>INT($J1818*O1818)</f>
        <v>0</v>
      </c>
      <c r="Q1818" s="412">
        <f>+K1818+M1818+O1818</f>
        <v>14218.4</v>
      </c>
      <c r="R1818" s="412">
        <f>L1818+N1818+P1818</f>
        <v>0</v>
      </c>
      <c r="S1818" s="412"/>
      <c r="T1818" s="412"/>
      <c r="U1818" s="412"/>
      <c r="V1818" s="419" t="s">
        <v>0</v>
      </c>
      <c r="W1818" s="617" t="str">
        <f>+IF(J1818&lt;0,"ng","")</f>
        <v/>
      </c>
    </row>
    <row r="1819" spans="1:23" s="75" customFormat="1" ht="24" hidden="1" customHeight="1">
      <c r="A1819" s="372" t="s">
        <v>6012</v>
      </c>
      <c r="B1819" s="421" t="s">
        <v>0</v>
      </c>
      <c r="C1819" s="421" t="s">
        <v>1151</v>
      </c>
      <c r="D1819" s="421" t="s">
        <v>1152</v>
      </c>
      <c r="E1819" s="422" t="s">
        <v>16</v>
      </c>
      <c r="F1819" s="416">
        <f t="shared" si="2486"/>
        <v>822</v>
      </c>
      <c r="G1819" s="416">
        <f>[5]내역서!F1819</f>
        <v>822</v>
      </c>
      <c r="H1819" s="717">
        <v>822</v>
      </c>
      <c r="I1819" s="415">
        <f t="shared" si="2487"/>
        <v>0</v>
      </c>
      <c r="J1819" s="416">
        <f>내역서!F1823</f>
        <v>0</v>
      </c>
      <c r="K1819" s="416">
        <v>4864</v>
      </c>
      <c r="L1819" s="417">
        <f t="shared" si="2488"/>
        <v>0</v>
      </c>
      <c r="M1819" s="416">
        <v>9354.4</v>
      </c>
      <c r="N1819" s="417">
        <f t="shared" si="2489"/>
        <v>0</v>
      </c>
      <c r="O1819" s="416">
        <v>0</v>
      </c>
      <c r="P1819" s="417">
        <f t="shared" si="2490"/>
        <v>0</v>
      </c>
      <c r="Q1819" s="417">
        <f t="shared" si="2491"/>
        <v>14218.4</v>
      </c>
      <c r="R1819" s="417">
        <f t="shared" si="2453"/>
        <v>0</v>
      </c>
      <c r="S1819" s="417">
        <f t="shared" ref="S1819" si="2494">J1819-J1818</f>
        <v>0</v>
      </c>
      <c r="T1819" s="417">
        <f t="shared" ref="T1819:U1819" si="2495">Q1819-Q1818</f>
        <v>0</v>
      </c>
      <c r="U1819" s="417">
        <f t="shared" si="2495"/>
        <v>0</v>
      </c>
      <c r="V1819" s="422"/>
      <c r="W1819" s="619" t="str">
        <f t="shared" si="2480"/>
        <v/>
      </c>
    </row>
    <row r="1820" spans="1:23" s="371" customFormat="1" ht="24" hidden="1" customHeight="1">
      <c r="A1820" s="366" t="s">
        <v>2055</v>
      </c>
      <c r="B1820" s="418" t="s">
        <v>0</v>
      </c>
      <c r="C1820" s="418" t="s">
        <v>2159</v>
      </c>
      <c r="D1820" s="418" t="s">
        <v>2829</v>
      </c>
      <c r="E1820" s="419" t="s">
        <v>2830</v>
      </c>
      <c r="F1820" s="411">
        <f>G1820</f>
        <v>2918</v>
      </c>
      <c r="G1820" s="411">
        <f>[5]내역서!F1820</f>
        <v>2918</v>
      </c>
      <c r="H1820" s="716">
        <v>2918</v>
      </c>
      <c r="I1820" s="410">
        <f>G1820-H1820</f>
        <v>0</v>
      </c>
      <c r="J1820" s="411">
        <f>내역서!F1824</f>
        <v>0</v>
      </c>
      <c r="K1820" s="411">
        <v>4685</v>
      </c>
      <c r="L1820" s="412">
        <f>INT($J1820*K1820)</f>
        <v>0</v>
      </c>
      <c r="M1820" s="411">
        <v>17067.7</v>
      </c>
      <c r="N1820" s="412">
        <f>INT($J1820*M1820)</f>
        <v>0</v>
      </c>
      <c r="O1820" s="411">
        <v>710.9</v>
      </c>
      <c r="P1820" s="412">
        <f>INT($J1820*O1820)</f>
        <v>0</v>
      </c>
      <c r="Q1820" s="412">
        <f>+K1820+M1820+O1820</f>
        <v>22463.600000000002</v>
      </c>
      <c r="R1820" s="412">
        <f>L1820+N1820+P1820</f>
        <v>0</v>
      </c>
      <c r="S1820" s="412"/>
      <c r="T1820" s="412"/>
      <c r="U1820" s="412"/>
      <c r="V1820" s="419" t="s">
        <v>0</v>
      </c>
      <c r="W1820" s="617" t="str">
        <f>+IF(J1820&lt;0,"ng","")</f>
        <v/>
      </c>
    </row>
    <row r="1821" spans="1:23" s="75" customFormat="1" ht="24" hidden="1" customHeight="1">
      <c r="A1821" s="372" t="s">
        <v>2072</v>
      </c>
      <c r="B1821" s="421" t="s">
        <v>0</v>
      </c>
      <c r="C1821" s="421" t="s">
        <v>702</v>
      </c>
      <c r="D1821" s="421" t="s">
        <v>1153</v>
      </c>
      <c r="E1821" s="422" t="s">
        <v>1154</v>
      </c>
      <c r="F1821" s="416">
        <f t="shared" si="2486"/>
        <v>2918</v>
      </c>
      <c r="G1821" s="416">
        <f>[5]내역서!F1821</f>
        <v>2918</v>
      </c>
      <c r="H1821" s="717">
        <v>2918</v>
      </c>
      <c r="I1821" s="415">
        <f t="shared" si="2487"/>
        <v>0</v>
      </c>
      <c r="J1821" s="416">
        <f>내역서!F1825</f>
        <v>0</v>
      </c>
      <c r="K1821" s="416">
        <v>4685</v>
      </c>
      <c r="L1821" s="417">
        <f t="shared" si="2488"/>
        <v>0</v>
      </c>
      <c r="M1821" s="416">
        <v>17067.7</v>
      </c>
      <c r="N1821" s="417">
        <f t="shared" si="2489"/>
        <v>0</v>
      </c>
      <c r="O1821" s="416">
        <v>710.9</v>
      </c>
      <c r="P1821" s="417">
        <f t="shared" si="2490"/>
        <v>0</v>
      </c>
      <c r="Q1821" s="417">
        <f t="shared" si="2491"/>
        <v>22463.600000000002</v>
      </c>
      <c r="R1821" s="417">
        <f t="shared" si="2453"/>
        <v>0</v>
      </c>
      <c r="S1821" s="417">
        <f t="shared" ref="S1821" si="2496">J1821-J1820</f>
        <v>0</v>
      </c>
      <c r="T1821" s="417">
        <f t="shared" ref="T1821:U1821" si="2497">Q1821-Q1820</f>
        <v>0</v>
      </c>
      <c r="U1821" s="417">
        <f t="shared" si="2497"/>
        <v>0</v>
      </c>
      <c r="V1821" s="422"/>
      <c r="W1821" s="619" t="str">
        <f t="shared" si="2480"/>
        <v/>
      </c>
    </row>
    <row r="1822" spans="1:23" s="371" customFormat="1" ht="24" hidden="1" customHeight="1">
      <c r="A1822" s="366" t="s">
        <v>5947</v>
      </c>
      <c r="B1822" s="418" t="s">
        <v>0</v>
      </c>
      <c r="C1822" s="418" t="s">
        <v>2832</v>
      </c>
      <c r="D1822" s="418" t="s">
        <v>2833</v>
      </c>
      <c r="E1822" s="419" t="s">
        <v>1860</v>
      </c>
      <c r="F1822" s="411">
        <f>G1822</f>
        <v>4</v>
      </c>
      <c r="G1822" s="411">
        <f>[5]내역서!F1822</f>
        <v>4</v>
      </c>
      <c r="H1822" s="716">
        <v>4</v>
      </c>
      <c r="I1822" s="410">
        <f>G1822-H1822</f>
        <v>0</v>
      </c>
      <c r="J1822" s="411">
        <f>내역서!F1826</f>
        <v>0</v>
      </c>
      <c r="K1822" s="411">
        <v>18200.900000000001</v>
      </c>
      <c r="L1822" s="412">
        <f>INT($J1822*K1822)</f>
        <v>0</v>
      </c>
      <c r="M1822" s="411">
        <v>110408.8</v>
      </c>
      <c r="N1822" s="412">
        <f>INT($J1822*M1822)</f>
        <v>0</v>
      </c>
      <c r="O1822" s="411">
        <v>0</v>
      </c>
      <c r="P1822" s="412">
        <f>INT($J1822*O1822)</f>
        <v>0</v>
      </c>
      <c r="Q1822" s="412">
        <f>+K1822+M1822+O1822</f>
        <v>128609.70000000001</v>
      </c>
      <c r="R1822" s="412">
        <f>L1822+N1822+P1822</f>
        <v>0</v>
      </c>
      <c r="S1822" s="412"/>
      <c r="T1822" s="412"/>
      <c r="U1822" s="412"/>
      <c r="V1822" s="419" t="s">
        <v>0</v>
      </c>
      <c r="W1822" s="617" t="str">
        <f>+IF(J1822&lt;0,"ng","")</f>
        <v/>
      </c>
    </row>
    <row r="1823" spans="1:23" s="75" customFormat="1" ht="24" hidden="1" customHeight="1">
      <c r="A1823" s="372" t="s">
        <v>4039</v>
      </c>
      <c r="B1823" s="421" t="s">
        <v>0</v>
      </c>
      <c r="C1823" s="421" t="s">
        <v>1155</v>
      </c>
      <c r="D1823" s="421" t="s">
        <v>1156</v>
      </c>
      <c r="E1823" s="422" t="s">
        <v>729</v>
      </c>
      <c r="F1823" s="416">
        <f t="shared" si="2486"/>
        <v>4</v>
      </c>
      <c r="G1823" s="416">
        <f>[5]내역서!F1823</f>
        <v>4</v>
      </c>
      <c r="H1823" s="717">
        <v>4</v>
      </c>
      <c r="I1823" s="415">
        <f t="shared" si="2487"/>
        <v>0</v>
      </c>
      <c r="J1823" s="416">
        <f>내역서!F1827</f>
        <v>0</v>
      </c>
      <c r="K1823" s="416">
        <v>18200.900000000001</v>
      </c>
      <c r="L1823" s="417">
        <f t="shared" si="2488"/>
        <v>0</v>
      </c>
      <c r="M1823" s="416">
        <v>110408.8</v>
      </c>
      <c r="N1823" s="417">
        <f t="shared" si="2489"/>
        <v>0</v>
      </c>
      <c r="O1823" s="416">
        <v>0</v>
      </c>
      <c r="P1823" s="417">
        <f t="shared" si="2490"/>
        <v>0</v>
      </c>
      <c r="Q1823" s="417">
        <f t="shared" si="2491"/>
        <v>128609.70000000001</v>
      </c>
      <c r="R1823" s="417">
        <f t="shared" si="2453"/>
        <v>0</v>
      </c>
      <c r="S1823" s="417">
        <f t="shared" ref="S1823" si="2498">J1823-J1822</f>
        <v>0</v>
      </c>
      <c r="T1823" s="417">
        <f t="shared" ref="T1823:U1823" si="2499">Q1823-Q1822</f>
        <v>0</v>
      </c>
      <c r="U1823" s="417">
        <f t="shared" si="2499"/>
        <v>0</v>
      </c>
      <c r="V1823" s="422"/>
      <c r="W1823" s="619" t="str">
        <f t="shared" si="2480"/>
        <v/>
      </c>
    </row>
    <row r="1824" spans="1:23" s="485" customFormat="1" ht="24" hidden="1" customHeight="1">
      <c r="A1824" s="366" t="s">
        <v>6013</v>
      </c>
      <c r="B1824" s="418" t="s">
        <v>0</v>
      </c>
      <c r="C1824" s="418" t="s">
        <v>2832</v>
      </c>
      <c r="D1824" s="418" t="s">
        <v>2834</v>
      </c>
      <c r="E1824" s="419" t="s">
        <v>1860</v>
      </c>
      <c r="F1824" s="411">
        <f>G1824</f>
        <v>14</v>
      </c>
      <c r="G1824" s="411">
        <f>[5]내역서!F1824</f>
        <v>14</v>
      </c>
      <c r="H1824" s="716">
        <v>14</v>
      </c>
      <c r="I1824" s="410">
        <f>G1824-H1824</f>
        <v>0</v>
      </c>
      <c r="J1824" s="411">
        <f>내역서!F1828</f>
        <v>0</v>
      </c>
      <c r="K1824" s="411">
        <v>11110.3</v>
      </c>
      <c r="L1824" s="412">
        <f>INT($J1824*K1824)</f>
        <v>0</v>
      </c>
      <c r="M1824" s="411">
        <v>64114.400000000001</v>
      </c>
      <c r="N1824" s="412">
        <f>INT($J1824*M1824)</f>
        <v>0</v>
      </c>
      <c r="O1824" s="411">
        <v>0</v>
      </c>
      <c r="P1824" s="412">
        <f>INT($J1824*O1824)</f>
        <v>0</v>
      </c>
      <c r="Q1824" s="412">
        <f>+K1824+M1824+O1824</f>
        <v>75224.7</v>
      </c>
      <c r="R1824" s="412">
        <f>L1824+N1824+P1824</f>
        <v>0</v>
      </c>
      <c r="S1824" s="412"/>
      <c r="T1824" s="412"/>
      <c r="U1824" s="412"/>
      <c r="V1824" s="419" t="s">
        <v>0</v>
      </c>
      <c r="W1824" s="617" t="str">
        <f>+IF(J1824&lt;0,"ng","")</f>
        <v/>
      </c>
    </row>
    <row r="1825" spans="1:23" s="77" customFormat="1" ht="24" hidden="1" customHeight="1">
      <c r="A1825" s="372" t="s">
        <v>6014</v>
      </c>
      <c r="B1825" s="421" t="s">
        <v>0</v>
      </c>
      <c r="C1825" s="421" t="s">
        <v>1155</v>
      </c>
      <c r="D1825" s="421" t="s">
        <v>1157</v>
      </c>
      <c r="E1825" s="422" t="s">
        <v>729</v>
      </c>
      <c r="F1825" s="416">
        <f t="shared" si="2486"/>
        <v>14</v>
      </c>
      <c r="G1825" s="416">
        <f>[5]내역서!F1825</f>
        <v>14</v>
      </c>
      <c r="H1825" s="717">
        <v>14</v>
      </c>
      <c r="I1825" s="415">
        <f t="shared" si="2487"/>
        <v>0</v>
      </c>
      <c r="J1825" s="416">
        <f>내역서!F1829</f>
        <v>0</v>
      </c>
      <c r="K1825" s="416">
        <v>11110.3</v>
      </c>
      <c r="L1825" s="417">
        <f t="shared" si="2488"/>
        <v>0</v>
      </c>
      <c r="M1825" s="416">
        <v>64114.400000000001</v>
      </c>
      <c r="N1825" s="417">
        <f t="shared" si="2489"/>
        <v>0</v>
      </c>
      <c r="O1825" s="416">
        <v>0</v>
      </c>
      <c r="P1825" s="417">
        <f t="shared" si="2490"/>
        <v>0</v>
      </c>
      <c r="Q1825" s="417">
        <f t="shared" si="2491"/>
        <v>75224.7</v>
      </c>
      <c r="R1825" s="417">
        <f t="shared" si="2453"/>
        <v>0</v>
      </c>
      <c r="S1825" s="417">
        <f t="shared" ref="S1825" si="2500">J1825-J1824</f>
        <v>0</v>
      </c>
      <c r="T1825" s="417">
        <f t="shared" ref="T1825:U1825" si="2501">Q1825-Q1824</f>
        <v>0</v>
      </c>
      <c r="U1825" s="417">
        <f t="shared" si="2501"/>
        <v>0</v>
      </c>
      <c r="V1825" s="422"/>
      <c r="W1825" s="619" t="str">
        <f t="shared" si="2480"/>
        <v/>
      </c>
    </row>
    <row r="1826" spans="1:23" s="371" customFormat="1" ht="24" hidden="1" customHeight="1">
      <c r="A1826" s="366" t="s">
        <v>2055</v>
      </c>
      <c r="B1826" s="418" t="s">
        <v>0</v>
      </c>
      <c r="C1826" s="418" t="s">
        <v>2836</v>
      </c>
      <c r="D1826" s="418" t="s">
        <v>2837</v>
      </c>
      <c r="E1826" s="419" t="s">
        <v>16</v>
      </c>
      <c r="F1826" s="411">
        <f>G1826</f>
        <v>403</v>
      </c>
      <c r="G1826" s="411">
        <f>[5]내역서!F1826</f>
        <v>403</v>
      </c>
      <c r="H1826" s="716">
        <v>403</v>
      </c>
      <c r="I1826" s="410">
        <f>G1826-H1826</f>
        <v>0</v>
      </c>
      <c r="J1826" s="411">
        <f>내역서!F1830</f>
        <v>0</v>
      </c>
      <c r="K1826" s="411">
        <v>125.7</v>
      </c>
      <c r="L1826" s="412">
        <f>INT($J1826*K1826)</f>
        <v>0</v>
      </c>
      <c r="M1826" s="411">
        <v>12380.8</v>
      </c>
      <c r="N1826" s="412">
        <f>INT($J1826*M1826)</f>
        <v>0</v>
      </c>
      <c r="O1826" s="411">
        <v>0</v>
      </c>
      <c r="P1826" s="412">
        <f>INT($J1826*O1826)</f>
        <v>0</v>
      </c>
      <c r="Q1826" s="412">
        <f>+K1826+M1826+O1826</f>
        <v>12506.5</v>
      </c>
      <c r="R1826" s="412">
        <f>L1826+N1826+P1826</f>
        <v>0</v>
      </c>
      <c r="S1826" s="412"/>
      <c r="T1826" s="412"/>
      <c r="U1826" s="412"/>
      <c r="V1826" s="419" t="s">
        <v>0</v>
      </c>
      <c r="W1826" s="617" t="str">
        <f>+IF(J1826&lt;0,"ng","")</f>
        <v/>
      </c>
    </row>
    <row r="1827" spans="1:23" s="75" customFormat="1" ht="24" hidden="1" customHeight="1">
      <c r="A1827" s="372" t="s">
        <v>5040</v>
      </c>
      <c r="B1827" s="421" t="s">
        <v>0</v>
      </c>
      <c r="C1827" s="421" t="s">
        <v>1158</v>
      </c>
      <c r="D1827" s="421" t="s">
        <v>1159</v>
      </c>
      <c r="E1827" s="422" t="s">
        <v>16</v>
      </c>
      <c r="F1827" s="416">
        <f t="shared" si="2486"/>
        <v>403</v>
      </c>
      <c r="G1827" s="416">
        <f>[5]내역서!F1827</f>
        <v>403</v>
      </c>
      <c r="H1827" s="717">
        <v>403</v>
      </c>
      <c r="I1827" s="415">
        <f t="shared" si="2487"/>
        <v>0</v>
      </c>
      <c r="J1827" s="416">
        <f>내역서!F1831</f>
        <v>0</v>
      </c>
      <c r="K1827" s="416">
        <v>125.7</v>
      </c>
      <c r="L1827" s="417">
        <f t="shared" si="2488"/>
        <v>0</v>
      </c>
      <c r="M1827" s="416">
        <v>12380.8</v>
      </c>
      <c r="N1827" s="417">
        <f t="shared" si="2489"/>
        <v>0</v>
      </c>
      <c r="O1827" s="416">
        <v>0</v>
      </c>
      <c r="P1827" s="417">
        <f t="shared" si="2490"/>
        <v>0</v>
      </c>
      <c r="Q1827" s="417">
        <f t="shared" si="2491"/>
        <v>12506.5</v>
      </c>
      <c r="R1827" s="417">
        <f t="shared" si="2453"/>
        <v>0</v>
      </c>
      <c r="S1827" s="417">
        <f t="shared" ref="S1827" si="2502">J1827-J1826</f>
        <v>0</v>
      </c>
      <c r="T1827" s="417">
        <f t="shared" ref="T1827:U1827" si="2503">Q1827-Q1826</f>
        <v>0</v>
      </c>
      <c r="U1827" s="417">
        <f t="shared" si="2503"/>
        <v>0</v>
      </c>
      <c r="V1827" s="422"/>
      <c r="W1827" s="619" t="str">
        <f t="shared" si="2480"/>
        <v/>
      </c>
    </row>
    <row r="1828" spans="1:23" s="371" customFormat="1" ht="24" hidden="1" customHeight="1">
      <c r="A1828" s="366" t="s">
        <v>5971</v>
      </c>
      <c r="B1828" s="436" t="s">
        <v>2362</v>
      </c>
      <c r="C1828" s="436" t="s">
        <v>2843</v>
      </c>
      <c r="D1828" s="436" t="s">
        <v>0</v>
      </c>
      <c r="E1828" s="437" t="s">
        <v>0</v>
      </c>
      <c r="F1828" s="438">
        <v>0</v>
      </c>
      <c r="G1828" s="438">
        <f>[5]내역서!F1828</f>
        <v>0</v>
      </c>
      <c r="H1828" s="438">
        <v>0</v>
      </c>
      <c r="I1828" s="438"/>
      <c r="J1828" s="438">
        <f>내역서!F1832</f>
        <v>0</v>
      </c>
      <c r="K1828" s="439">
        <v>0</v>
      </c>
      <c r="L1828" s="438">
        <f>SUMIF($A$1830:$A$1841,$A1830,L$1830:L$1841)</f>
        <v>0</v>
      </c>
      <c r="M1828" s="439">
        <v>0</v>
      </c>
      <c r="N1828" s="438">
        <f>SUMIF($A$1830:$A$1841,$A1830,N$1830:N$1841)</f>
        <v>0</v>
      </c>
      <c r="O1828" s="439">
        <v>0</v>
      </c>
      <c r="P1828" s="438">
        <f t="shared" ref="P1828:P1829" si="2504">SUMIF($A$1830:$A$1841,$A1830,P$1830:P$1841)</f>
        <v>0</v>
      </c>
      <c r="Q1828" s="440">
        <v>0</v>
      </c>
      <c r="R1828" s="438">
        <f>L1828+N1828+P1828</f>
        <v>0</v>
      </c>
      <c r="S1828" s="438"/>
      <c r="T1828" s="438"/>
      <c r="U1828" s="438"/>
      <c r="V1828" s="437" t="s">
        <v>0</v>
      </c>
      <c r="W1828" s="617" t="str">
        <f>+IF(J1828&lt;0,"ng","")</f>
        <v/>
      </c>
    </row>
    <row r="1829" spans="1:23" s="75" customFormat="1" ht="24" hidden="1" customHeight="1">
      <c r="A1829" s="372" t="s">
        <v>6015</v>
      </c>
      <c r="B1829" s="442" t="s">
        <v>6016</v>
      </c>
      <c r="C1829" s="442" t="s">
        <v>1161</v>
      </c>
      <c r="D1829" s="442" t="s">
        <v>0</v>
      </c>
      <c r="E1829" s="443" t="s">
        <v>0</v>
      </c>
      <c r="F1829" s="444">
        <v>0</v>
      </c>
      <c r="G1829" s="444">
        <f>[5]내역서!F1829</f>
        <v>0</v>
      </c>
      <c r="H1829" s="444">
        <v>0</v>
      </c>
      <c r="I1829" s="444"/>
      <c r="J1829" s="444">
        <f>내역서!F1833</f>
        <v>0</v>
      </c>
      <c r="K1829" s="445">
        <v>0</v>
      </c>
      <c r="L1829" s="444">
        <f>SUMIF($A$1830:$A$1841,$A1831,L$1830:L$1841)</f>
        <v>0</v>
      </c>
      <c r="M1829" s="445">
        <v>0</v>
      </c>
      <c r="N1829" s="444">
        <f>SUMIF($A$1830:$A$1841,$A1831,N$1830:N$1841)</f>
        <v>0</v>
      </c>
      <c r="O1829" s="445">
        <v>0</v>
      </c>
      <c r="P1829" s="444">
        <f t="shared" si="2504"/>
        <v>0</v>
      </c>
      <c r="Q1829" s="446">
        <v>0</v>
      </c>
      <c r="R1829" s="444">
        <f t="shared" ref="R1829" si="2505">L1829+N1829+P1829</f>
        <v>0</v>
      </c>
      <c r="S1829" s="444">
        <f t="shared" ref="S1829" si="2506">J1829-J1828</f>
        <v>0</v>
      </c>
      <c r="T1829" s="444">
        <f t="shared" ref="T1829:U1829" si="2507">Q1829-Q1828</f>
        <v>0</v>
      </c>
      <c r="U1829" s="444">
        <f t="shared" si="2507"/>
        <v>0</v>
      </c>
      <c r="V1829" s="443"/>
      <c r="W1829" s="619" t="str">
        <f t="shared" si="2480"/>
        <v/>
      </c>
    </row>
    <row r="1830" spans="1:23" s="371" customFormat="1" ht="24" hidden="1" customHeight="1">
      <c r="A1830" s="366" t="s">
        <v>5947</v>
      </c>
      <c r="B1830" s="418" t="s">
        <v>0</v>
      </c>
      <c r="C1830" s="418" t="s">
        <v>2844</v>
      </c>
      <c r="D1830" s="418" t="s">
        <v>3111</v>
      </c>
      <c r="E1830" s="419" t="s">
        <v>94</v>
      </c>
      <c r="F1830" s="411">
        <f>G1830</f>
        <v>7</v>
      </c>
      <c r="G1830" s="411">
        <f>[5]내역서!F1830</f>
        <v>7</v>
      </c>
      <c r="H1830" s="716">
        <v>7</v>
      </c>
      <c r="I1830" s="410">
        <f>G1830-H1830</f>
        <v>0</v>
      </c>
      <c r="J1830" s="411">
        <f>내역서!F1834</f>
        <v>0</v>
      </c>
      <c r="K1830" s="411">
        <v>2821.6</v>
      </c>
      <c r="L1830" s="412">
        <f>INT($J1830*K1830)</f>
        <v>0</v>
      </c>
      <c r="M1830" s="411">
        <v>13369.8</v>
      </c>
      <c r="N1830" s="412">
        <f>INT($J1830*M1830)</f>
        <v>0</v>
      </c>
      <c r="O1830" s="411">
        <v>6861.4</v>
      </c>
      <c r="P1830" s="412">
        <f>INT($J1830*O1830)</f>
        <v>0</v>
      </c>
      <c r="Q1830" s="412">
        <f>+K1830+M1830+O1830</f>
        <v>23052.799999999999</v>
      </c>
      <c r="R1830" s="412">
        <f>L1830+N1830+P1830</f>
        <v>0</v>
      </c>
      <c r="S1830" s="412"/>
      <c r="T1830" s="412"/>
      <c r="U1830" s="412"/>
      <c r="V1830" s="419" t="s">
        <v>0</v>
      </c>
      <c r="W1830" s="617" t="str">
        <f>+IF(J1830&lt;0,"ng","")</f>
        <v/>
      </c>
    </row>
    <row r="1831" spans="1:23" s="75" customFormat="1" ht="24" hidden="1" customHeight="1">
      <c r="A1831" s="372" t="s">
        <v>4910</v>
      </c>
      <c r="B1831" s="421" t="s">
        <v>0</v>
      </c>
      <c r="C1831" s="421" t="s">
        <v>1162</v>
      </c>
      <c r="D1831" s="421" t="s">
        <v>1327</v>
      </c>
      <c r="E1831" s="422" t="s">
        <v>94</v>
      </c>
      <c r="F1831" s="416">
        <f t="shared" ref="F1831:F1841" si="2508">G1831</f>
        <v>7</v>
      </c>
      <c r="G1831" s="416">
        <f>[5]내역서!F1831</f>
        <v>7</v>
      </c>
      <c r="H1831" s="717">
        <v>7</v>
      </c>
      <c r="I1831" s="415">
        <f t="shared" ref="I1831:I1841" si="2509">G1831-H1831</f>
        <v>0</v>
      </c>
      <c r="J1831" s="416">
        <f>내역서!F1835</f>
        <v>0</v>
      </c>
      <c r="K1831" s="416">
        <v>2821.6</v>
      </c>
      <c r="L1831" s="417">
        <f t="shared" ref="L1831:L1841" si="2510">INT($J1831*K1831)</f>
        <v>0</v>
      </c>
      <c r="M1831" s="416">
        <v>13369.8</v>
      </c>
      <c r="N1831" s="417">
        <f t="shared" ref="N1831:N1841" si="2511">INT($J1831*M1831)</f>
        <v>0</v>
      </c>
      <c r="O1831" s="416">
        <v>6861.4</v>
      </c>
      <c r="P1831" s="417">
        <f t="shared" ref="P1831:P1841" si="2512">INT($J1831*O1831)</f>
        <v>0</v>
      </c>
      <c r="Q1831" s="417">
        <f t="shared" ref="Q1831:Q1841" si="2513">+K1831+M1831+O1831</f>
        <v>23052.799999999999</v>
      </c>
      <c r="R1831" s="417">
        <f t="shared" si="2453"/>
        <v>0</v>
      </c>
      <c r="S1831" s="417">
        <f t="shared" ref="S1831" si="2514">J1831-J1830</f>
        <v>0</v>
      </c>
      <c r="T1831" s="417">
        <f t="shared" ref="T1831:U1831" si="2515">Q1831-Q1830</f>
        <v>0</v>
      </c>
      <c r="U1831" s="417">
        <f t="shared" si="2515"/>
        <v>0</v>
      </c>
      <c r="V1831" s="422"/>
      <c r="W1831" s="619" t="str">
        <f t="shared" si="2480"/>
        <v/>
      </c>
    </row>
    <row r="1832" spans="1:23" s="485" customFormat="1" ht="24" hidden="1" customHeight="1">
      <c r="A1832" s="366" t="s">
        <v>4825</v>
      </c>
      <c r="B1832" s="418" t="s">
        <v>0</v>
      </c>
      <c r="C1832" s="418" t="s">
        <v>2846</v>
      </c>
      <c r="D1832" s="418" t="s">
        <v>2847</v>
      </c>
      <c r="E1832" s="419" t="s">
        <v>94</v>
      </c>
      <c r="F1832" s="411">
        <f>G1832</f>
        <v>301</v>
      </c>
      <c r="G1832" s="411">
        <f>[5]내역서!F1832</f>
        <v>301</v>
      </c>
      <c r="H1832" s="716">
        <v>301</v>
      </c>
      <c r="I1832" s="410">
        <f>G1832-H1832</f>
        <v>0</v>
      </c>
      <c r="J1832" s="411">
        <f>내역서!F1836</f>
        <v>0</v>
      </c>
      <c r="K1832" s="411">
        <v>1172.5</v>
      </c>
      <c r="L1832" s="412">
        <f>INT($J1832*K1832)</f>
        <v>0</v>
      </c>
      <c r="M1832" s="411">
        <v>8983</v>
      </c>
      <c r="N1832" s="412">
        <f>INT($J1832*M1832)</f>
        <v>0</v>
      </c>
      <c r="O1832" s="411">
        <v>2863.4</v>
      </c>
      <c r="P1832" s="412">
        <f>INT($J1832*O1832)</f>
        <v>0</v>
      </c>
      <c r="Q1832" s="412">
        <f>+K1832+M1832+O1832</f>
        <v>13018.9</v>
      </c>
      <c r="R1832" s="412">
        <f>L1832+N1832+P1832</f>
        <v>0</v>
      </c>
      <c r="S1832" s="412"/>
      <c r="T1832" s="412"/>
      <c r="U1832" s="412"/>
      <c r="V1832" s="419" t="s">
        <v>0</v>
      </c>
      <c r="W1832" s="617" t="str">
        <f>+IF(J1832&lt;0,"ng","")</f>
        <v/>
      </c>
    </row>
    <row r="1833" spans="1:23" s="77" customFormat="1" ht="24" hidden="1" customHeight="1">
      <c r="A1833" s="372" t="s">
        <v>6017</v>
      </c>
      <c r="B1833" s="421" t="s">
        <v>0</v>
      </c>
      <c r="C1833" s="421" t="s">
        <v>1164</v>
      </c>
      <c r="D1833" s="421" t="s">
        <v>1165</v>
      </c>
      <c r="E1833" s="422" t="s">
        <v>94</v>
      </c>
      <c r="F1833" s="416">
        <f t="shared" si="2508"/>
        <v>301</v>
      </c>
      <c r="G1833" s="416">
        <f>[5]내역서!F1833</f>
        <v>301</v>
      </c>
      <c r="H1833" s="717">
        <v>301</v>
      </c>
      <c r="I1833" s="415">
        <f t="shared" si="2509"/>
        <v>0</v>
      </c>
      <c r="J1833" s="416">
        <f>내역서!F1837</f>
        <v>0</v>
      </c>
      <c r="K1833" s="416">
        <v>1172.5</v>
      </c>
      <c r="L1833" s="417">
        <f t="shared" si="2510"/>
        <v>0</v>
      </c>
      <c r="M1833" s="416">
        <v>8983</v>
      </c>
      <c r="N1833" s="417">
        <f t="shared" si="2511"/>
        <v>0</v>
      </c>
      <c r="O1833" s="416">
        <v>2863.4</v>
      </c>
      <c r="P1833" s="417">
        <f t="shared" si="2512"/>
        <v>0</v>
      </c>
      <c r="Q1833" s="417">
        <f t="shared" si="2513"/>
        <v>13018.9</v>
      </c>
      <c r="R1833" s="417">
        <f t="shared" si="2453"/>
        <v>0</v>
      </c>
      <c r="S1833" s="417">
        <f t="shared" ref="S1833" si="2516">J1833-J1832</f>
        <v>0</v>
      </c>
      <c r="T1833" s="417">
        <f t="shared" ref="T1833:U1833" si="2517">Q1833-Q1832</f>
        <v>0</v>
      </c>
      <c r="U1833" s="417">
        <f t="shared" si="2517"/>
        <v>0</v>
      </c>
      <c r="V1833" s="422"/>
      <c r="W1833" s="619" t="str">
        <f t="shared" si="2480"/>
        <v/>
      </c>
    </row>
    <row r="1834" spans="1:23" s="371" customFormat="1" ht="24" hidden="1" customHeight="1">
      <c r="A1834" s="366" t="s">
        <v>6018</v>
      </c>
      <c r="B1834" s="418" t="s">
        <v>0</v>
      </c>
      <c r="C1834" s="418" t="s">
        <v>2149</v>
      </c>
      <c r="D1834" s="418" t="s">
        <v>2849</v>
      </c>
      <c r="E1834" s="419" t="s">
        <v>94</v>
      </c>
      <c r="F1834" s="411">
        <f>G1834</f>
        <v>751</v>
      </c>
      <c r="G1834" s="411">
        <f>[5]내역서!F1834</f>
        <v>751</v>
      </c>
      <c r="H1834" s="716">
        <v>751</v>
      </c>
      <c r="I1834" s="410">
        <f>G1834-H1834</f>
        <v>0</v>
      </c>
      <c r="J1834" s="411">
        <f>내역서!F1838</f>
        <v>0</v>
      </c>
      <c r="K1834" s="411">
        <v>14418.7</v>
      </c>
      <c r="L1834" s="412">
        <f>INT($J1834*K1834)</f>
        <v>0</v>
      </c>
      <c r="M1834" s="411">
        <v>24550.2</v>
      </c>
      <c r="N1834" s="412">
        <f>INT($J1834*M1834)</f>
        <v>0</v>
      </c>
      <c r="O1834" s="411">
        <v>0</v>
      </c>
      <c r="P1834" s="412">
        <f>INT($J1834*O1834)</f>
        <v>0</v>
      </c>
      <c r="Q1834" s="412">
        <f>+K1834+M1834+O1834</f>
        <v>38968.9</v>
      </c>
      <c r="R1834" s="412">
        <f>L1834+N1834+P1834</f>
        <v>0</v>
      </c>
      <c r="S1834" s="412"/>
      <c r="T1834" s="412"/>
      <c r="U1834" s="412"/>
      <c r="V1834" s="419" t="s">
        <v>0</v>
      </c>
      <c r="W1834" s="617" t="str">
        <f>+IF(J1834&lt;0,"ng","")</f>
        <v/>
      </c>
    </row>
    <row r="1835" spans="1:23" s="75" customFormat="1" ht="24" hidden="1" customHeight="1">
      <c r="A1835" s="372" t="s">
        <v>2072</v>
      </c>
      <c r="B1835" s="421" t="s">
        <v>0</v>
      </c>
      <c r="C1835" s="421" t="s">
        <v>693</v>
      </c>
      <c r="D1835" s="421" t="s">
        <v>1166</v>
      </c>
      <c r="E1835" s="422" t="s">
        <v>94</v>
      </c>
      <c r="F1835" s="416">
        <f t="shared" si="2508"/>
        <v>751</v>
      </c>
      <c r="G1835" s="416">
        <f>[5]내역서!F1835</f>
        <v>751</v>
      </c>
      <c r="H1835" s="717">
        <v>751</v>
      </c>
      <c r="I1835" s="415">
        <f t="shared" si="2509"/>
        <v>0</v>
      </c>
      <c r="J1835" s="416">
        <f>내역서!F1839</f>
        <v>0</v>
      </c>
      <c r="K1835" s="416">
        <v>14418.7</v>
      </c>
      <c r="L1835" s="417">
        <f t="shared" si="2510"/>
        <v>0</v>
      </c>
      <c r="M1835" s="416">
        <v>24550.2</v>
      </c>
      <c r="N1835" s="417">
        <f t="shared" si="2511"/>
        <v>0</v>
      </c>
      <c r="O1835" s="416">
        <v>0</v>
      </c>
      <c r="P1835" s="417">
        <f t="shared" si="2512"/>
        <v>0</v>
      </c>
      <c r="Q1835" s="417">
        <f t="shared" si="2513"/>
        <v>38968.9</v>
      </c>
      <c r="R1835" s="417">
        <f t="shared" si="2453"/>
        <v>0</v>
      </c>
      <c r="S1835" s="417">
        <f t="shared" ref="S1835" si="2518">J1835-J1834</f>
        <v>0</v>
      </c>
      <c r="T1835" s="417">
        <f t="shared" ref="T1835:U1835" si="2519">Q1835-Q1834</f>
        <v>0</v>
      </c>
      <c r="U1835" s="417">
        <f t="shared" si="2519"/>
        <v>0</v>
      </c>
      <c r="V1835" s="422"/>
      <c r="W1835" s="619" t="str">
        <f t="shared" si="2480"/>
        <v/>
      </c>
    </row>
    <row r="1836" spans="1:23" s="371" customFormat="1" ht="24" hidden="1" customHeight="1">
      <c r="A1836" s="366" t="s">
        <v>2055</v>
      </c>
      <c r="B1836" s="418" t="s">
        <v>0</v>
      </c>
      <c r="C1836" s="418" t="s">
        <v>2153</v>
      </c>
      <c r="D1836" s="418" t="s">
        <v>2849</v>
      </c>
      <c r="E1836" s="419" t="s">
        <v>16</v>
      </c>
      <c r="F1836" s="411">
        <f>G1836</f>
        <v>1182</v>
      </c>
      <c r="G1836" s="411">
        <f>[5]내역서!F1836</f>
        <v>1182</v>
      </c>
      <c r="H1836" s="716">
        <v>1182</v>
      </c>
      <c r="I1836" s="410">
        <f>G1836-H1836</f>
        <v>0</v>
      </c>
      <c r="J1836" s="411">
        <f>내역서!F1840</f>
        <v>0</v>
      </c>
      <c r="K1836" s="411">
        <v>5448.7</v>
      </c>
      <c r="L1836" s="412">
        <f>INT($J1836*K1836)</f>
        <v>0</v>
      </c>
      <c r="M1836" s="411">
        <v>28600</v>
      </c>
      <c r="N1836" s="412">
        <f>INT($J1836*M1836)</f>
        <v>0</v>
      </c>
      <c r="O1836" s="411">
        <v>0</v>
      </c>
      <c r="P1836" s="412">
        <f>INT($J1836*O1836)</f>
        <v>0</v>
      </c>
      <c r="Q1836" s="412">
        <f>+K1836+M1836+O1836</f>
        <v>34048.699999999997</v>
      </c>
      <c r="R1836" s="412">
        <f>L1836+N1836+P1836</f>
        <v>0</v>
      </c>
      <c r="S1836" s="412"/>
      <c r="T1836" s="412"/>
      <c r="U1836" s="412"/>
      <c r="V1836" s="419" t="s">
        <v>0</v>
      </c>
      <c r="W1836" s="617" t="str">
        <f>+IF(J1836&lt;0,"ng","")</f>
        <v/>
      </c>
    </row>
    <row r="1837" spans="1:23" s="75" customFormat="1" ht="24" hidden="1" customHeight="1">
      <c r="A1837" s="372" t="s">
        <v>6019</v>
      </c>
      <c r="B1837" s="421" t="s">
        <v>0</v>
      </c>
      <c r="C1837" s="421" t="s">
        <v>697</v>
      </c>
      <c r="D1837" s="421" t="s">
        <v>1166</v>
      </c>
      <c r="E1837" s="422" t="s">
        <v>16</v>
      </c>
      <c r="F1837" s="416">
        <f t="shared" si="2508"/>
        <v>1182</v>
      </c>
      <c r="G1837" s="416">
        <f>[5]내역서!F1837</f>
        <v>1182</v>
      </c>
      <c r="H1837" s="717">
        <v>1182</v>
      </c>
      <c r="I1837" s="415">
        <f t="shared" si="2509"/>
        <v>0</v>
      </c>
      <c r="J1837" s="416">
        <f>내역서!F1841</f>
        <v>0</v>
      </c>
      <c r="K1837" s="416">
        <v>5448.7</v>
      </c>
      <c r="L1837" s="417">
        <f t="shared" si="2510"/>
        <v>0</v>
      </c>
      <c r="M1837" s="416">
        <v>28600</v>
      </c>
      <c r="N1837" s="417">
        <f t="shared" si="2511"/>
        <v>0</v>
      </c>
      <c r="O1837" s="416">
        <v>0</v>
      </c>
      <c r="P1837" s="417">
        <f t="shared" si="2512"/>
        <v>0</v>
      </c>
      <c r="Q1837" s="417">
        <f t="shared" si="2513"/>
        <v>34048.699999999997</v>
      </c>
      <c r="R1837" s="417">
        <f t="shared" si="2453"/>
        <v>0</v>
      </c>
      <c r="S1837" s="417">
        <f t="shared" ref="S1837" si="2520">J1837-J1836</f>
        <v>0</v>
      </c>
      <c r="T1837" s="417">
        <f t="shared" ref="T1837:U1837" si="2521">Q1837-Q1836</f>
        <v>0</v>
      </c>
      <c r="U1837" s="417">
        <f t="shared" si="2521"/>
        <v>0</v>
      </c>
      <c r="V1837" s="422"/>
      <c r="W1837" s="619" t="str">
        <f t="shared" si="2480"/>
        <v/>
      </c>
    </row>
    <row r="1838" spans="1:23" s="371" customFormat="1" ht="24" hidden="1" customHeight="1">
      <c r="A1838" s="366" t="s">
        <v>6020</v>
      </c>
      <c r="B1838" s="418" t="s">
        <v>0</v>
      </c>
      <c r="C1838" s="418" t="s">
        <v>2386</v>
      </c>
      <c r="D1838" s="418" t="s">
        <v>95</v>
      </c>
      <c r="E1838" s="419" t="s">
        <v>56</v>
      </c>
      <c r="F1838" s="411">
        <f>G1838</f>
        <v>52.4</v>
      </c>
      <c r="G1838" s="411">
        <f>[5]내역서!F1838</f>
        <v>52.4</v>
      </c>
      <c r="H1838" s="716">
        <v>52.4</v>
      </c>
      <c r="I1838" s="410">
        <f>G1838-H1838</f>
        <v>0</v>
      </c>
      <c r="J1838" s="411">
        <f>내역서!F1842</f>
        <v>0</v>
      </c>
      <c r="K1838" s="411">
        <v>65384.3</v>
      </c>
      <c r="L1838" s="412">
        <f>INT($J1838*K1838)</f>
        <v>0</v>
      </c>
      <c r="M1838" s="411">
        <v>529017.19999999995</v>
      </c>
      <c r="N1838" s="412">
        <f>INT($J1838*M1838)</f>
        <v>0</v>
      </c>
      <c r="O1838" s="411">
        <v>0</v>
      </c>
      <c r="P1838" s="412">
        <f>INT($J1838*O1838)</f>
        <v>0</v>
      </c>
      <c r="Q1838" s="412">
        <f>+K1838+M1838+O1838</f>
        <v>594401.5</v>
      </c>
      <c r="R1838" s="412">
        <f>L1838+N1838+P1838</f>
        <v>0</v>
      </c>
      <c r="S1838" s="412"/>
      <c r="T1838" s="412"/>
      <c r="U1838" s="412"/>
      <c r="V1838" s="419" t="s">
        <v>0</v>
      </c>
      <c r="W1838" s="617" t="str">
        <f>+IF(J1838&lt;0,"ng","")</f>
        <v/>
      </c>
    </row>
    <row r="1839" spans="1:23" s="75" customFormat="1" ht="24" hidden="1" customHeight="1">
      <c r="A1839" s="372" t="s">
        <v>5977</v>
      </c>
      <c r="B1839" s="421" t="s">
        <v>0</v>
      </c>
      <c r="C1839" s="421" t="s">
        <v>862</v>
      </c>
      <c r="D1839" s="421" t="s">
        <v>95</v>
      </c>
      <c r="E1839" s="422" t="s">
        <v>56</v>
      </c>
      <c r="F1839" s="416">
        <f t="shared" si="2508"/>
        <v>52.4</v>
      </c>
      <c r="G1839" s="416">
        <f>[5]내역서!F1839</f>
        <v>52.4</v>
      </c>
      <c r="H1839" s="717">
        <v>52.4</v>
      </c>
      <c r="I1839" s="415">
        <f t="shared" si="2509"/>
        <v>0</v>
      </c>
      <c r="J1839" s="416">
        <f>내역서!F1843</f>
        <v>0</v>
      </c>
      <c r="K1839" s="416">
        <v>65384.3</v>
      </c>
      <c r="L1839" s="417">
        <f t="shared" si="2510"/>
        <v>0</v>
      </c>
      <c r="M1839" s="416">
        <v>529017.19999999995</v>
      </c>
      <c r="N1839" s="417">
        <f t="shared" si="2511"/>
        <v>0</v>
      </c>
      <c r="O1839" s="416">
        <v>0</v>
      </c>
      <c r="P1839" s="417">
        <f t="shared" si="2512"/>
        <v>0</v>
      </c>
      <c r="Q1839" s="417">
        <f t="shared" si="2513"/>
        <v>594401.5</v>
      </c>
      <c r="R1839" s="417">
        <f t="shared" si="2453"/>
        <v>0</v>
      </c>
      <c r="S1839" s="417">
        <f t="shared" ref="S1839" si="2522">J1839-J1838</f>
        <v>0</v>
      </c>
      <c r="T1839" s="417">
        <f t="shared" ref="T1839:U1839" si="2523">Q1839-Q1838</f>
        <v>0</v>
      </c>
      <c r="U1839" s="417">
        <f t="shared" si="2523"/>
        <v>0</v>
      </c>
      <c r="V1839" s="422"/>
      <c r="W1839" s="619" t="str">
        <f t="shared" si="2480"/>
        <v/>
      </c>
    </row>
    <row r="1840" spans="1:23" s="485" customFormat="1" ht="24" hidden="1" customHeight="1">
      <c r="A1840" s="366" t="s">
        <v>5947</v>
      </c>
      <c r="B1840" s="418" t="s">
        <v>0</v>
      </c>
      <c r="C1840" s="418" t="s">
        <v>2217</v>
      </c>
      <c r="D1840" s="418" t="s">
        <v>2839</v>
      </c>
      <c r="E1840" s="419" t="s">
        <v>16</v>
      </c>
      <c r="F1840" s="411">
        <f>G1840</f>
        <v>403</v>
      </c>
      <c r="G1840" s="411">
        <f>[5]내역서!F1840</f>
        <v>403</v>
      </c>
      <c r="H1840" s="716">
        <v>403</v>
      </c>
      <c r="I1840" s="410">
        <f>G1840-H1840</f>
        <v>0</v>
      </c>
      <c r="J1840" s="411">
        <f>내역서!F1844</f>
        <v>0</v>
      </c>
      <c r="K1840" s="411">
        <v>0</v>
      </c>
      <c r="L1840" s="412">
        <f>INT($J1840*K1840)</f>
        <v>0</v>
      </c>
      <c r="M1840" s="411">
        <v>497.6</v>
      </c>
      <c r="N1840" s="412">
        <f>INT($J1840*M1840)</f>
        <v>0</v>
      </c>
      <c r="O1840" s="411">
        <v>0</v>
      </c>
      <c r="P1840" s="412">
        <f>INT($J1840*O1840)</f>
        <v>0</v>
      </c>
      <c r="Q1840" s="412">
        <f>+K1840+M1840+O1840</f>
        <v>497.6</v>
      </c>
      <c r="R1840" s="412">
        <f>L1840+N1840+P1840</f>
        <v>0</v>
      </c>
      <c r="S1840" s="412"/>
      <c r="T1840" s="412"/>
      <c r="U1840" s="412"/>
      <c r="V1840" s="419" t="s">
        <v>0</v>
      </c>
      <c r="W1840" s="617" t="str">
        <f>+IF(J1840&lt;0,"ng","")</f>
        <v/>
      </c>
    </row>
    <row r="1841" spans="1:23" s="77" customFormat="1" ht="24" hidden="1" customHeight="1">
      <c r="A1841" s="372" t="s">
        <v>2072</v>
      </c>
      <c r="B1841" s="421" t="s">
        <v>0</v>
      </c>
      <c r="C1841" s="421" t="s">
        <v>761</v>
      </c>
      <c r="D1841" s="421" t="s">
        <v>1160</v>
      </c>
      <c r="E1841" s="422" t="s">
        <v>16</v>
      </c>
      <c r="F1841" s="416">
        <f t="shared" si="2508"/>
        <v>403</v>
      </c>
      <c r="G1841" s="416">
        <f>[5]내역서!F1841</f>
        <v>403</v>
      </c>
      <c r="H1841" s="717">
        <v>403</v>
      </c>
      <c r="I1841" s="415">
        <f t="shared" si="2509"/>
        <v>0</v>
      </c>
      <c r="J1841" s="416">
        <f>내역서!F1845</f>
        <v>0</v>
      </c>
      <c r="K1841" s="416">
        <v>0</v>
      </c>
      <c r="L1841" s="417">
        <f t="shared" si="2510"/>
        <v>0</v>
      </c>
      <c r="M1841" s="416">
        <v>497.6</v>
      </c>
      <c r="N1841" s="417">
        <f t="shared" si="2511"/>
        <v>0</v>
      </c>
      <c r="O1841" s="416">
        <v>0</v>
      </c>
      <c r="P1841" s="417">
        <f t="shared" si="2512"/>
        <v>0</v>
      </c>
      <c r="Q1841" s="417">
        <f t="shared" si="2513"/>
        <v>497.6</v>
      </c>
      <c r="R1841" s="417">
        <f t="shared" si="2453"/>
        <v>0</v>
      </c>
      <c r="S1841" s="417">
        <f t="shared" ref="S1841" si="2524">J1841-J1840</f>
        <v>0</v>
      </c>
      <c r="T1841" s="417">
        <f t="shared" ref="T1841:U1841" si="2525">Q1841-Q1840</f>
        <v>0</v>
      </c>
      <c r="U1841" s="417">
        <f t="shared" si="2525"/>
        <v>0</v>
      </c>
      <c r="V1841" s="422"/>
      <c r="W1841" s="619" t="str">
        <f t="shared" si="2480"/>
        <v/>
      </c>
    </row>
    <row r="1842" spans="1:23" s="371" customFormat="1" ht="24" hidden="1" customHeight="1">
      <c r="A1842" s="366" t="s">
        <v>6021</v>
      </c>
      <c r="B1842" s="436" t="s">
        <v>3178</v>
      </c>
      <c r="C1842" s="436" t="s">
        <v>2852</v>
      </c>
      <c r="D1842" s="436" t="s">
        <v>0</v>
      </c>
      <c r="E1842" s="437" t="s">
        <v>0</v>
      </c>
      <c r="F1842" s="438">
        <v>0</v>
      </c>
      <c r="G1842" s="438">
        <f>[5]내역서!F1842</f>
        <v>0</v>
      </c>
      <c r="H1842" s="438">
        <v>0</v>
      </c>
      <c r="I1842" s="438"/>
      <c r="J1842" s="438">
        <f>내역서!F1846</f>
        <v>0</v>
      </c>
      <c r="K1842" s="439">
        <v>0</v>
      </c>
      <c r="L1842" s="438">
        <f>SUMIF($A$1844:$A$1857,$A1844,L$1844:L$1857)</f>
        <v>0</v>
      </c>
      <c r="M1842" s="439">
        <v>0</v>
      </c>
      <c r="N1842" s="438">
        <f t="shared" ref="N1842:N1843" si="2526">SUMIF($A$1844:$A$1857,$A1844,N$1844:N$1857)</f>
        <v>0</v>
      </c>
      <c r="O1842" s="439">
        <v>0</v>
      </c>
      <c r="P1842" s="438">
        <f t="shared" ref="P1842:P1843" si="2527">SUMIF($A$1844:$A$1857,$A1844,P$1844:P$1857)</f>
        <v>0</v>
      </c>
      <c r="Q1842" s="440">
        <v>0</v>
      </c>
      <c r="R1842" s="438">
        <f>L1842+N1842+P1842</f>
        <v>0</v>
      </c>
      <c r="S1842" s="438"/>
      <c r="T1842" s="438"/>
      <c r="U1842" s="438"/>
      <c r="V1842" s="437" t="s">
        <v>0</v>
      </c>
      <c r="W1842" s="617" t="str">
        <f>+IF(J1842&lt;0,"ng","")</f>
        <v/>
      </c>
    </row>
    <row r="1843" spans="1:23" s="75" customFormat="1" ht="24" hidden="1" customHeight="1">
      <c r="A1843" s="372" t="s">
        <v>2072</v>
      </c>
      <c r="B1843" s="442" t="s">
        <v>3179</v>
      </c>
      <c r="C1843" s="442" t="s">
        <v>1167</v>
      </c>
      <c r="D1843" s="442" t="s">
        <v>0</v>
      </c>
      <c r="E1843" s="443" t="s">
        <v>0</v>
      </c>
      <c r="F1843" s="444">
        <v>0</v>
      </c>
      <c r="G1843" s="444">
        <f>[5]내역서!F1843</f>
        <v>0</v>
      </c>
      <c r="H1843" s="444">
        <v>0</v>
      </c>
      <c r="I1843" s="444"/>
      <c r="J1843" s="444">
        <f>내역서!F1847</f>
        <v>0</v>
      </c>
      <c r="K1843" s="445">
        <v>0</v>
      </c>
      <c r="L1843" s="444">
        <f>SUMIF($A$1844:$A$1857,$A1845,L$1844:L$1857)</f>
        <v>0</v>
      </c>
      <c r="M1843" s="445">
        <v>0</v>
      </c>
      <c r="N1843" s="444">
        <f t="shared" si="2526"/>
        <v>0</v>
      </c>
      <c r="O1843" s="445">
        <v>0</v>
      </c>
      <c r="P1843" s="444">
        <f t="shared" si="2527"/>
        <v>0</v>
      </c>
      <c r="Q1843" s="446">
        <v>0</v>
      </c>
      <c r="R1843" s="444">
        <f t="shared" ref="R1843" si="2528">L1843+N1843+P1843</f>
        <v>0</v>
      </c>
      <c r="S1843" s="444">
        <f t="shared" ref="S1843" si="2529">J1843-J1842</f>
        <v>0</v>
      </c>
      <c r="T1843" s="444">
        <f t="shared" ref="T1843:U1843" si="2530">Q1843-Q1842</f>
        <v>0</v>
      </c>
      <c r="U1843" s="444">
        <f t="shared" si="2530"/>
        <v>0</v>
      </c>
      <c r="V1843" s="443"/>
      <c r="W1843" s="619" t="str">
        <f t="shared" si="2480"/>
        <v/>
      </c>
    </row>
    <row r="1844" spans="1:23" s="371" customFormat="1" ht="24" hidden="1" customHeight="1">
      <c r="A1844" s="366" t="s">
        <v>5947</v>
      </c>
      <c r="B1844" s="418" t="s">
        <v>0</v>
      </c>
      <c r="C1844" s="418" t="s">
        <v>3180</v>
      </c>
      <c r="D1844" s="418" t="s">
        <v>3181</v>
      </c>
      <c r="E1844" s="419" t="s">
        <v>56</v>
      </c>
      <c r="F1844" s="411">
        <f>G1844</f>
        <v>0.25600000000000001</v>
      </c>
      <c r="G1844" s="411">
        <f>[5]내역서!F1844</f>
        <v>0.25600000000000001</v>
      </c>
      <c r="H1844" s="716">
        <v>0.25600000000000001</v>
      </c>
      <c r="I1844" s="410">
        <f>G1844-H1844</f>
        <v>0</v>
      </c>
      <c r="J1844" s="411">
        <f>내역서!F1848</f>
        <v>0</v>
      </c>
      <c r="K1844" s="411">
        <v>1094022.6000000001</v>
      </c>
      <c r="L1844" s="412">
        <f>INT($J1844*K1844)</f>
        <v>0</v>
      </c>
      <c r="M1844" s="411">
        <v>0</v>
      </c>
      <c r="N1844" s="412">
        <f>INT($J1844*M1844)</f>
        <v>0</v>
      </c>
      <c r="O1844" s="411">
        <v>0</v>
      </c>
      <c r="P1844" s="412">
        <f>INT($J1844*O1844)</f>
        <v>0</v>
      </c>
      <c r="Q1844" s="412">
        <f>+K1844+M1844+O1844</f>
        <v>1094022.6000000001</v>
      </c>
      <c r="R1844" s="412">
        <f>L1844+N1844+P1844</f>
        <v>0</v>
      </c>
      <c r="S1844" s="412"/>
      <c r="T1844" s="412"/>
      <c r="U1844" s="412"/>
      <c r="V1844" s="419" t="s">
        <v>0</v>
      </c>
      <c r="W1844" s="617" t="str">
        <f>+IF(J1844&lt;0,"ng","")</f>
        <v/>
      </c>
    </row>
    <row r="1845" spans="1:23" s="75" customFormat="1" ht="24" hidden="1" customHeight="1">
      <c r="A1845" s="372" t="s">
        <v>6022</v>
      </c>
      <c r="B1845" s="421" t="s">
        <v>0</v>
      </c>
      <c r="C1845" s="421" t="s">
        <v>1342</v>
      </c>
      <c r="D1845" s="421" t="s">
        <v>1343</v>
      </c>
      <c r="E1845" s="422" t="s">
        <v>56</v>
      </c>
      <c r="F1845" s="416">
        <f t="shared" ref="F1845:F1857" si="2531">G1845</f>
        <v>0.25600000000000001</v>
      </c>
      <c r="G1845" s="416">
        <f>[5]내역서!F1845</f>
        <v>0.25600000000000001</v>
      </c>
      <c r="H1845" s="717">
        <v>0.25600000000000001</v>
      </c>
      <c r="I1845" s="415">
        <f t="shared" ref="I1845:I1857" si="2532">G1845-H1845</f>
        <v>0</v>
      </c>
      <c r="J1845" s="416">
        <f>내역서!F1849</f>
        <v>0</v>
      </c>
      <c r="K1845" s="416">
        <v>1094022.6000000001</v>
      </c>
      <c r="L1845" s="417">
        <f t="shared" ref="L1845:L1857" si="2533">INT($J1845*K1845)</f>
        <v>0</v>
      </c>
      <c r="M1845" s="416">
        <v>0</v>
      </c>
      <c r="N1845" s="417">
        <f t="shared" ref="N1845:N1857" si="2534">INT($J1845*M1845)</f>
        <v>0</v>
      </c>
      <c r="O1845" s="416">
        <v>0</v>
      </c>
      <c r="P1845" s="417">
        <f t="shared" ref="P1845:P1857" si="2535">INT($J1845*O1845)</f>
        <v>0</v>
      </c>
      <c r="Q1845" s="417">
        <f t="shared" ref="Q1845:Q1857" si="2536">+K1845+M1845+O1845</f>
        <v>1094022.6000000001</v>
      </c>
      <c r="R1845" s="417">
        <f t="shared" si="2453"/>
        <v>0</v>
      </c>
      <c r="S1845" s="417">
        <f t="shared" ref="S1845" si="2537">J1845-J1844</f>
        <v>0</v>
      </c>
      <c r="T1845" s="417">
        <f t="shared" ref="T1845:U1845" si="2538">Q1845-Q1844</f>
        <v>0</v>
      </c>
      <c r="U1845" s="417">
        <f t="shared" si="2538"/>
        <v>0</v>
      </c>
      <c r="V1845" s="422"/>
      <c r="W1845" s="619" t="str">
        <f t="shared" si="2480"/>
        <v/>
      </c>
    </row>
    <row r="1846" spans="1:23" s="371" customFormat="1" ht="24" hidden="1" customHeight="1">
      <c r="A1846" s="366" t="s">
        <v>5971</v>
      </c>
      <c r="B1846" s="418" t="s">
        <v>0</v>
      </c>
      <c r="C1846" s="418" t="s">
        <v>2869</v>
      </c>
      <c r="D1846" s="418" t="s">
        <v>2874</v>
      </c>
      <c r="E1846" s="419" t="s">
        <v>56</v>
      </c>
      <c r="F1846" s="411">
        <f>G1846</f>
        <v>0.40400000000000003</v>
      </c>
      <c r="G1846" s="411">
        <f>[5]내역서!F1846</f>
        <v>0.40400000000000003</v>
      </c>
      <c r="H1846" s="716">
        <v>0.40400000000000003</v>
      </c>
      <c r="I1846" s="410">
        <f>G1846-H1846</f>
        <v>0</v>
      </c>
      <c r="J1846" s="411">
        <f>내역서!F1850</f>
        <v>0</v>
      </c>
      <c r="K1846" s="411">
        <v>1065343.8</v>
      </c>
      <c r="L1846" s="412">
        <f>INT($J1846*K1846)</f>
        <v>0</v>
      </c>
      <c r="M1846" s="411">
        <v>0</v>
      </c>
      <c r="N1846" s="412">
        <f>INT($J1846*M1846)</f>
        <v>0</v>
      </c>
      <c r="O1846" s="411">
        <v>0</v>
      </c>
      <c r="P1846" s="412">
        <f>INT($J1846*O1846)</f>
        <v>0</v>
      </c>
      <c r="Q1846" s="412">
        <f>+K1846+M1846+O1846</f>
        <v>1065343.8</v>
      </c>
      <c r="R1846" s="412">
        <f>L1846+N1846+P1846</f>
        <v>0</v>
      </c>
      <c r="S1846" s="412"/>
      <c r="T1846" s="412"/>
      <c r="U1846" s="412"/>
      <c r="V1846" s="419" t="s">
        <v>0</v>
      </c>
      <c r="W1846" s="617" t="str">
        <f>+IF(J1846&lt;0,"ng","")</f>
        <v/>
      </c>
    </row>
    <row r="1847" spans="1:23" s="75" customFormat="1" ht="24" hidden="1" customHeight="1">
      <c r="A1847" s="372" t="s">
        <v>6023</v>
      </c>
      <c r="B1847" s="421" t="s">
        <v>0</v>
      </c>
      <c r="C1847" s="421" t="s">
        <v>1173</v>
      </c>
      <c r="D1847" s="421" t="s">
        <v>1176</v>
      </c>
      <c r="E1847" s="422" t="s">
        <v>56</v>
      </c>
      <c r="F1847" s="416">
        <f t="shared" si="2531"/>
        <v>0.40400000000000003</v>
      </c>
      <c r="G1847" s="416">
        <f>[5]내역서!F1847</f>
        <v>0.40400000000000003</v>
      </c>
      <c r="H1847" s="717">
        <v>0.40400000000000003</v>
      </c>
      <c r="I1847" s="415">
        <f t="shared" si="2532"/>
        <v>0</v>
      </c>
      <c r="J1847" s="416">
        <f>내역서!F1851</f>
        <v>0</v>
      </c>
      <c r="K1847" s="416">
        <v>1065343.8</v>
      </c>
      <c r="L1847" s="417">
        <f t="shared" si="2533"/>
        <v>0</v>
      </c>
      <c r="M1847" s="416">
        <v>0</v>
      </c>
      <c r="N1847" s="417">
        <f t="shared" si="2534"/>
        <v>0</v>
      </c>
      <c r="O1847" s="416">
        <v>0</v>
      </c>
      <c r="P1847" s="417">
        <f t="shared" si="2535"/>
        <v>0</v>
      </c>
      <c r="Q1847" s="417">
        <f t="shared" si="2536"/>
        <v>1065343.8</v>
      </c>
      <c r="R1847" s="417">
        <f t="shared" si="2453"/>
        <v>0</v>
      </c>
      <c r="S1847" s="417">
        <f t="shared" ref="S1847" si="2539">J1847-J1846</f>
        <v>0</v>
      </c>
      <c r="T1847" s="417">
        <f t="shared" ref="T1847:U1847" si="2540">Q1847-Q1846</f>
        <v>0</v>
      </c>
      <c r="U1847" s="417">
        <f t="shared" si="2540"/>
        <v>0</v>
      </c>
      <c r="V1847" s="422"/>
      <c r="W1847" s="619" t="str">
        <f t="shared" si="2480"/>
        <v/>
      </c>
    </row>
    <row r="1848" spans="1:23" s="371" customFormat="1" ht="24" hidden="1" customHeight="1">
      <c r="A1848" s="366" t="s">
        <v>6024</v>
      </c>
      <c r="B1848" s="418" t="s">
        <v>0</v>
      </c>
      <c r="C1848" s="418" t="s">
        <v>2881</v>
      </c>
      <c r="D1848" s="418" t="s">
        <v>2882</v>
      </c>
      <c r="E1848" s="419" t="s">
        <v>56</v>
      </c>
      <c r="F1848" s="411">
        <f>G1848</f>
        <v>0.61099999999999999</v>
      </c>
      <c r="G1848" s="411">
        <f>[5]내역서!F1848</f>
        <v>0.61099999999999999</v>
      </c>
      <c r="H1848" s="716">
        <v>0.61099999999999999</v>
      </c>
      <c r="I1848" s="410">
        <f>G1848-H1848</f>
        <v>0</v>
      </c>
      <c r="J1848" s="411">
        <f>내역서!F1852</f>
        <v>0</v>
      </c>
      <c r="K1848" s="411">
        <v>211760.8</v>
      </c>
      <c r="L1848" s="412">
        <f>INT($J1848*K1848)</f>
        <v>0</v>
      </c>
      <c r="M1848" s="411">
        <v>264228.8</v>
      </c>
      <c r="N1848" s="412">
        <f>INT($J1848*M1848)</f>
        <v>0</v>
      </c>
      <c r="O1848" s="411">
        <v>0</v>
      </c>
      <c r="P1848" s="412">
        <f>INT($J1848*O1848)</f>
        <v>0</v>
      </c>
      <c r="Q1848" s="412">
        <f>+K1848+M1848+O1848</f>
        <v>475989.6</v>
      </c>
      <c r="R1848" s="412">
        <f>L1848+N1848+P1848</f>
        <v>0</v>
      </c>
      <c r="S1848" s="412"/>
      <c r="T1848" s="412"/>
      <c r="U1848" s="412"/>
      <c r="V1848" s="419" t="s">
        <v>0</v>
      </c>
      <c r="W1848" s="617" t="str">
        <f>+IF(J1848&lt;0,"ng","")</f>
        <v/>
      </c>
    </row>
    <row r="1849" spans="1:23" s="75" customFormat="1" ht="24" hidden="1" customHeight="1">
      <c r="A1849" s="372" t="s">
        <v>6025</v>
      </c>
      <c r="B1849" s="421" t="s">
        <v>0</v>
      </c>
      <c r="C1849" s="421" t="s">
        <v>1179</v>
      </c>
      <c r="D1849" s="421" t="s">
        <v>1180</v>
      </c>
      <c r="E1849" s="422" t="s">
        <v>56</v>
      </c>
      <c r="F1849" s="416">
        <f t="shared" si="2531"/>
        <v>0.61099999999999999</v>
      </c>
      <c r="G1849" s="416">
        <f>[5]내역서!F1849</f>
        <v>0.61099999999999999</v>
      </c>
      <c r="H1849" s="717">
        <v>0.61099999999999999</v>
      </c>
      <c r="I1849" s="415">
        <f t="shared" si="2532"/>
        <v>0</v>
      </c>
      <c r="J1849" s="416">
        <f>내역서!F1853</f>
        <v>0</v>
      </c>
      <c r="K1849" s="416">
        <v>211760.8</v>
      </c>
      <c r="L1849" s="417">
        <f t="shared" si="2533"/>
        <v>0</v>
      </c>
      <c r="M1849" s="416">
        <v>264228.8</v>
      </c>
      <c r="N1849" s="417">
        <f t="shared" si="2534"/>
        <v>0</v>
      </c>
      <c r="O1849" s="416">
        <v>0</v>
      </c>
      <c r="P1849" s="417">
        <f t="shared" si="2535"/>
        <v>0</v>
      </c>
      <c r="Q1849" s="417">
        <f t="shared" si="2536"/>
        <v>475989.6</v>
      </c>
      <c r="R1849" s="417">
        <f t="shared" si="2453"/>
        <v>0</v>
      </c>
      <c r="S1849" s="417">
        <f t="shared" ref="S1849" si="2541">J1849-J1848</f>
        <v>0</v>
      </c>
      <c r="T1849" s="417">
        <f t="shared" ref="T1849:U1849" si="2542">Q1849-Q1848</f>
        <v>0</v>
      </c>
      <c r="U1849" s="417">
        <f t="shared" si="2542"/>
        <v>0</v>
      </c>
      <c r="V1849" s="422"/>
      <c r="W1849" s="619" t="str">
        <f t="shared" si="2480"/>
        <v/>
      </c>
    </row>
    <row r="1850" spans="1:23" s="371" customFormat="1" ht="24" hidden="1" customHeight="1">
      <c r="A1850" s="366" t="s">
        <v>6026</v>
      </c>
      <c r="B1850" s="418" t="s">
        <v>0</v>
      </c>
      <c r="C1850" s="418" t="s">
        <v>2884</v>
      </c>
      <c r="D1850" s="418" t="s">
        <v>2885</v>
      </c>
      <c r="E1850" s="419" t="s">
        <v>56</v>
      </c>
      <c r="F1850" s="411">
        <f>G1850</f>
        <v>0.61099999999999999</v>
      </c>
      <c r="G1850" s="411">
        <f>[5]내역서!F1850</f>
        <v>0.61099999999999999</v>
      </c>
      <c r="H1850" s="716">
        <v>0.61099999999999999</v>
      </c>
      <c r="I1850" s="410">
        <f>G1850-H1850</f>
        <v>0</v>
      </c>
      <c r="J1850" s="411">
        <f>내역서!F1854</f>
        <v>0</v>
      </c>
      <c r="K1850" s="411">
        <v>3462.6</v>
      </c>
      <c r="L1850" s="412">
        <f>INT($J1850*K1850)</f>
        <v>0</v>
      </c>
      <c r="M1850" s="411">
        <v>169635.6</v>
      </c>
      <c r="N1850" s="412">
        <f>INT($J1850*M1850)</f>
        <v>0</v>
      </c>
      <c r="O1850" s="411">
        <v>0</v>
      </c>
      <c r="P1850" s="412">
        <f>INT($J1850*O1850)</f>
        <v>0</v>
      </c>
      <c r="Q1850" s="412">
        <f>+K1850+M1850+O1850</f>
        <v>173098.2</v>
      </c>
      <c r="R1850" s="412">
        <f>L1850+N1850+P1850</f>
        <v>0</v>
      </c>
      <c r="S1850" s="412"/>
      <c r="T1850" s="412"/>
      <c r="U1850" s="412"/>
      <c r="V1850" s="419" t="s">
        <v>0</v>
      </c>
      <c r="W1850" s="617" t="str">
        <f>+IF(J1850&lt;0,"ng","")</f>
        <v/>
      </c>
    </row>
    <row r="1851" spans="1:23" s="75" customFormat="1" ht="24" hidden="1" customHeight="1">
      <c r="A1851" s="372" t="s">
        <v>4829</v>
      </c>
      <c r="B1851" s="421" t="s">
        <v>0</v>
      </c>
      <c r="C1851" s="421" t="s">
        <v>1181</v>
      </c>
      <c r="D1851" s="421" t="s">
        <v>1182</v>
      </c>
      <c r="E1851" s="422" t="s">
        <v>56</v>
      </c>
      <c r="F1851" s="416">
        <f t="shared" si="2531"/>
        <v>0.61099999999999999</v>
      </c>
      <c r="G1851" s="416">
        <f>[5]내역서!F1851</f>
        <v>0.61099999999999999</v>
      </c>
      <c r="H1851" s="717">
        <v>0.61099999999999999</v>
      </c>
      <c r="I1851" s="415">
        <f t="shared" si="2532"/>
        <v>0</v>
      </c>
      <c r="J1851" s="416">
        <f>내역서!F1855</f>
        <v>0</v>
      </c>
      <c r="K1851" s="416">
        <v>3462.6</v>
      </c>
      <c r="L1851" s="417">
        <f t="shared" si="2533"/>
        <v>0</v>
      </c>
      <c r="M1851" s="416">
        <v>169635.6</v>
      </c>
      <c r="N1851" s="417">
        <f t="shared" si="2534"/>
        <v>0</v>
      </c>
      <c r="O1851" s="416">
        <v>0</v>
      </c>
      <c r="P1851" s="417">
        <f t="shared" si="2535"/>
        <v>0</v>
      </c>
      <c r="Q1851" s="417">
        <f t="shared" si="2536"/>
        <v>173098.2</v>
      </c>
      <c r="R1851" s="417">
        <f t="shared" si="2453"/>
        <v>0</v>
      </c>
      <c r="S1851" s="417">
        <f t="shared" ref="S1851" si="2543">J1851-J1850</f>
        <v>0</v>
      </c>
      <c r="T1851" s="417">
        <f t="shared" ref="T1851:U1851" si="2544">Q1851-Q1850</f>
        <v>0</v>
      </c>
      <c r="U1851" s="417">
        <f t="shared" si="2544"/>
        <v>0</v>
      </c>
      <c r="V1851" s="422"/>
      <c r="W1851" s="619" t="str">
        <f t="shared" si="2480"/>
        <v/>
      </c>
    </row>
    <row r="1852" spans="1:23" s="371" customFormat="1" ht="24" hidden="1" customHeight="1">
      <c r="A1852" s="366" t="s">
        <v>2055</v>
      </c>
      <c r="B1852" s="418" t="s">
        <v>0</v>
      </c>
      <c r="C1852" s="418" t="s">
        <v>2892</v>
      </c>
      <c r="D1852" s="418" t="s">
        <v>3182</v>
      </c>
      <c r="E1852" s="419" t="s">
        <v>2194</v>
      </c>
      <c r="F1852" s="411">
        <f>G1852</f>
        <v>164</v>
      </c>
      <c r="G1852" s="411">
        <f>[5]내역서!F1852</f>
        <v>164</v>
      </c>
      <c r="H1852" s="716">
        <v>164</v>
      </c>
      <c r="I1852" s="410">
        <f>G1852-H1852</f>
        <v>0</v>
      </c>
      <c r="J1852" s="411">
        <f>내역서!F1856</f>
        <v>0</v>
      </c>
      <c r="K1852" s="411">
        <v>41603.5</v>
      </c>
      <c r="L1852" s="412">
        <f>INT($J1852*K1852)</f>
        <v>0</v>
      </c>
      <c r="M1852" s="411">
        <v>0</v>
      </c>
      <c r="N1852" s="412">
        <f>INT($J1852*M1852)</f>
        <v>0</v>
      </c>
      <c r="O1852" s="411">
        <v>0</v>
      </c>
      <c r="P1852" s="412">
        <f>INT($J1852*O1852)</f>
        <v>0</v>
      </c>
      <c r="Q1852" s="412">
        <f>+K1852+M1852+O1852</f>
        <v>41603.5</v>
      </c>
      <c r="R1852" s="412">
        <f>L1852+N1852+P1852</f>
        <v>0</v>
      </c>
      <c r="S1852" s="412"/>
      <c r="T1852" s="412"/>
      <c r="U1852" s="412"/>
      <c r="V1852" s="419" t="s">
        <v>0</v>
      </c>
      <c r="W1852" s="617" t="str">
        <f>+IF(J1852&lt;0,"ng","")</f>
        <v/>
      </c>
    </row>
    <row r="1853" spans="1:23" s="75" customFormat="1" ht="24" hidden="1" customHeight="1">
      <c r="A1853" s="372" t="s">
        <v>5948</v>
      </c>
      <c r="B1853" s="421" t="s">
        <v>0</v>
      </c>
      <c r="C1853" s="421" t="s">
        <v>1187</v>
      </c>
      <c r="D1853" s="421" t="s">
        <v>1344</v>
      </c>
      <c r="E1853" s="422" t="s">
        <v>738</v>
      </c>
      <c r="F1853" s="416">
        <f t="shared" si="2531"/>
        <v>164</v>
      </c>
      <c r="G1853" s="416">
        <f>[5]내역서!F1853</f>
        <v>164</v>
      </c>
      <c r="H1853" s="717">
        <v>164</v>
      </c>
      <c r="I1853" s="415">
        <f t="shared" si="2532"/>
        <v>0</v>
      </c>
      <c r="J1853" s="416">
        <f>내역서!F1857</f>
        <v>0</v>
      </c>
      <c r="K1853" s="416">
        <v>41603.5</v>
      </c>
      <c r="L1853" s="417">
        <f t="shared" si="2533"/>
        <v>0</v>
      </c>
      <c r="M1853" s="416">
        <v>0</v>
      </c>
      <c r="N1853" s="417">
        <f t="shared" si="2534"/>
        <v>0</v>
      </c>
      <c r="O1853" s="416">
        <v>0</v>
      </c>
      <c r="P1853" s="417">
        <f t="shared" si="2535"/>
        <v>0</v>
      </c>
      <c r="Q1853" s="417">
        <f t="shared" si="2536"/>
        <v>41603.5</v>
      </c>
      <c r="R1853" s="417">
        <f t="shared" si="2453"/>
        <v>0</v>
      </c>
      <c r="S1853" s="417">
        <f t="shared" ref="S1853" si="2545">J1853-J1852</f>
        <v>0</v>
      </c>
      <c r="T1853" s="417">
        <f t="shared" ref="T1853:U1853" si="2546">Q1853-Q1852</f>
        <v>0</v>
      </c>
      <c r="U1853" s="417">
        <f t="shared" si="2546"/>
        <v>0</v>
      </c>
      <c r="V1853" s="422"/>
      <c r="W1853" s="619" t="str">
        <f t="shared" si="2480"/>
        <v/>
      </c>
    </row>
    <row r="1854" spans="1:23" s="371" customFormat="1" ht="24" hidden="1" customHeight="1">
      <c r="A1854" s="366" t="s">
        <v>6027</v>
      </c>
      <c r="B1854" s="418" t="s">
        <v>0</v>
      </c>
      <c r="C1854" s="418" t="s">
        <v>2894</v>
      </c>
      <c r="D1854" s="418" t="s">
        <v>3183</v>
      </c>
      <c r="E1854" s="419" t="s">
        <v>1860</v>
      </c>
      <c r="F1854" s="411">
        <f>G1854</f>
        <v>156</v>
      </c>
      <c r="G1854" s="411">
        <f>[5]내역서!F1854</f>
        <v>156</v>
      </c>
      <c r="H1854" s="716">
        <v>156</v>
      </c>
      <c r="I1854" s="410">
        <f>G1854-H1854</f>
        <v>0</v>
      </c>
      <c r="J1854" s="411">
        <f>내역서!F1858</f>
        <v>0</v>
      </c>
      <c r="K1854" s="411">
        <v>423.8</v>
      </c>
      <c r="L1854" s="412">
        <f>INT($J1854*K1854)</f>
        <v>0</v>
      </c>
      <c r="M1854" s="411">
        <v>20744.599999999999</v>
      </c>
      <c r="N1854" s="412">
        <f>INT($J1854*M1854)</f>
        <v>0</v>
      </c>
      <c r="O1854" s="411">
        <v>0</v>
      </c>
      <c r="P1854" s="412">
        <f>INT($J1854*O1854)</f>
        <v>0</v>
      </c>
      <c r="Q1854" s="412">
        <f>+K1854+M1854+O1854</f>
        <v>21168.399999999998</v>
      </c>
      <c r="R1854" s="412">
        <f>L1854+N1854+P1854</f>
        <v>0</v>
      </c>
      <c r="S1854" s="412"/>
      <c r="T1854" s="412"/>
      <c r="U1854" s="412"/>
      <c r="V1854" s="419" t="s">
        <v>0</v>
      </c>
      <c r="W1854" s="617" t="str">
        <f>+IF(J1854&lt;0,"ng","")</f>
        <v/>
      </c>
    </row>
    <row r="1855" spans="1:23" s="75" customFormat="1" ht="24" hidden="1" customHeight="1">
      <c r="A1855" s="372" t="s">
        <v>6028</v>
      </c>
      <c r="B1855" s="421" t="s">
        <v>0</v>
      </c>
      <c r="C1855" s="421" t="s">
        <v>1189</v>
      </c>
      <c r="D1855" s="421" t="s">
        <v>1345</v>
      </c>
      <c r="E1855" s="422" t="s">
        <v>729</v>
      </c>
      <c r="F1855" s="416">
        <f t="shared" si="2531"/>
        <v>156</v>
      </c>
      <c r="G1855" s="416">
        <f>[5]내역서!F1855</f>
        <v>156</v>
      </c>
      <c r="H1855" s="717">
        <v>156</v>
      </c>
      <c r="I1855" s="415">
        <f t="shared" si="2532"/>
        <v>0</v>
      </c>
      <c r="J1855" s="416">
        <f>내역서!F1859</f>
        <v>0</v>
      </c>
      <c r="K1855" s="416">
        <v>423.8</v>
      </c>
      <c r="L1855" s="417">
        <f t="shared" si="2533"/>
        <v>0</v>
      </c>
      <c r="M1855" s="416">
        <v>20744.599999999999</v>
      </c>
      <c r="N1855" s="417">
        <f t="shared" si="2534"/>
        <v>0</v>
      </c>
      <c r="O1855" s="416">
        <v>0</v>
      </c>
      <c r="P1855" s="417">
        <f t="shared" si="2535"/>
        <v>0</v>
      </c>
      <c r="Q1855" s="417">
        <f t="shared" si="2536"/>
        <v>21168.399999999998</v>
      </c>
      <c r="R1855" s="417">
        <f t="shared" si="2453"/>
        <v>0</v>
      </c>
      <c r="S1855" s="417">
        <f t="shared" ref="S1855" si="2547">J1855-J1854</f>
        <v>0</v>
      </c>
      <c r="T1855" s="417">
        <f t="shared" ref="T1855:U1855" si="2548">Q1855-Q1854</f>
        <v>0</v>
      </c>
      <c r="U1855" s="417">
        <f t="shared" si="2548"/>
        <v>0</v>
      </c>
      <c r="V1855" s="422"/>
      <c r="W1855" s="619" t="str">
        <f t="shared" si="2480"/>
        <v/>
      </c>
    </row>
    <row r="1856" spans="1:23" s="485" customFormat="1" ht="24" hidden="1" customHeight="1">
      <c r="A1856" s="366" t="s">
        <v>2055</v>
      </c>
      <c r="B1856" s="418" t="s">
        <v>0</v>
      </c>
      <c r="C1856" s="418" t="s">
        <v>3184</v>
      </c>
      <c r="D1856" s="418" t="s">
        <v>117</v>
      </c>
      <c r="E1856" s="419" t="s">
        <v>1860</v>
      </c>
      <c r="F1856" s="411">
        <f>G1856</f>
        <v>26</v>
      </c>
      <c r="G1856" s="411">
        <f>[5]내역서!F1856</f>
        <v>26</v>
      </c>
      <c r="H1856" s="716">
        <v>26</v>
      </c>
      <c r="I1856" s="410">
        <f>G1856-H1856</f>
        <v>0</v>
      </c>
      <c r="J1856" s="411">
        <f>내역서!F1860</f>
        <v>0</v>
      </c>
      <c r="K1856" s="411">
        <v>8160</v>
      </c>
      <c r="L1856" s="412">
        <f>INT($J1856*K1856)</f>
        <v>0</v>
      </c>
      <c r="M1856" s="411">
        <v>36315.199999999997</v>
      </c>
      <c r="N1856" s="412">
        <f>INT($J1856*M1856)</f>
        <v>0</v>
      </c>
      <c r="O1856" s="411">
        <v>0</v>
      </c>
      <c r="P1856" s="412">
        <f>INT($J1856*O1856)</f>
        <v>0</v>
      </c>
      <c r="Q1856" s="412">
        <f>+K1856+M1856+O1856</f>
        <v>44475.199999999997</v>
      </c>
      <c r="R1856" s="412">
        <f>L1856+N1856+P1856</f>
        <v>0</v>
      </c>
      <c r="S1856" s="412"/>
      <c r="T1856" s="412"/>
      <c r="U1856" s="412"/>
      <c r="V1856" s="419" t="s">
        <v>0</v>
      </c>
      <c r="W1856" s="617" t="str">
        <f>+IF(J1856&lt;0,"ng","")</f>
        <v/>
      </c>
    </row>
    <row r="1857" spans="1:23" s="77" customFormat="1" ht="24" hidden="1" customHeight="1">
      <c r="A1857" s="372" t="s">
        <v>4829</v>
      </c>
      <c r="B1857" s="421" t="s">
        <v>0</v>
      </c>
      <c r="C1857" s="421" t="s">
        <v>1346</v>
      </c>
      <c r="D1857" s="421" t="s">
        <v>117</v>
      </c>
      <c r="E1857" s="422" t="s">
        <v>729</v>
      </c>
      <c r="F1857" s="416">
        <f t="shared" si="2531"/>
        <v>26</v>
      </c>
      <c r="G1857" s="416">
        <f>[5]내역서!F1857</f>
        <v>26</v>
      </c>
      <c r="H1857" s="717">
        <v>26</v>
      </c>
      <c r="I1857" s="415">
        <f t="shared" si="2532"/>
        <v>0</v>
      </c>
      <c r="J1857" s="416">
        <f>내역서!F1861</f>
        <v>0</v>
      </c>
      <c r="K1857" s="416">
        <v>8160</v>
      </c>
      <c r="L1857" s="417">
        <f t="shared" si="2533"/>
        <v>0</v>
      </c>
      <c r="M1857" s="416">
        <v>36315.199999999997</v>
      </c>
      <c r="N1857" s="417">
        <f t="shared" si="2534"/>
        <v>0</v>
      </c>
      <c r="O1857" s="416">
        <v>0</v>
      </c>
      <c r="P1857" s="417">
        <f t="shared" si="2535"/>
        <v>0</v>
      </c>
      <c r="Q1857" s="417">
        <f t="shared" si="2536"/>
        <v>44475.199999999997</v>
      </c>
      <c r="R1857" s="417">
        <f t="shared" si="2453"/>
        <v>0</v>
      </c>
      <c r="S1857" s="417">
        <f t="shared" ref="S1857" si="2549">J1857-J1856</f>
        <v>0</v>
      </c>
      <c r="T1857" s="417">
        <f t="shared" ref="T1857:U1857" si="2550">Q1857-Q1856</f>
        <v>0</v>
      </c>
      <c r="U1857" s="417">
        <f t="shared" si="2550"/>
        <v>0</v>
      </c>
      <c r="V1857" s="422"/>
      <c r="W1857" s="619" t="str">
        <f t="shared" si="2480"/>
        <v/>
      </c>
    </row>
    <row r="1858" spans="1:23" s="371" customFormat="1" ht="24" hidden="1" customHeight="1">
      <c r="A1858" s="366" t="s">
        <v>6029</v>
      </c>
      <c r="B1858" s="436" t="s">
        <v>3185</v>
      </c>
      <c r="C1858" s="436" t="s">
        <v>2910</v>
      </c>
      <c r="D1858" s="436" t="s">
        <v>0</v>
      </c>
      <c r="E1858" s="437" t="s">
        <v>0</v>
      </c>
      <c r="F1858" s="438">
        <v>0</v>
      </c>
      <c r="G1858" s="438">
        <f>[5]내역서!F1858</f>
        <v>0</v>
      </c>
      <c r="H1858" s="438">
        <v>0</v>
      </c>
      <c r="I1858" s="438"/>
      <c r="J1858" s="438">
        <f>내역서!F1862</f>
        <v>0</v>
      </c>
      <c r="K1858" s="439">
        <v>0</v>
      </c>
      <c r="L1858" s="438">
        <f>SUMIF($A$1860:$A$1869,$A1860,L$1860:L$1869)</f>
        <v>0</v>
      </c>
      <c r="M1858" s="439">
        <v>0</v>
      </c>
      <c r="N1858" s="438">
        <f t="shared" ref="N1858:N1859" si="2551">SUMIF($A$1860:$A$1869,$A1860,N$1860:N$1869)</f>
        <v>0</v>
      </c>
      <c r="O1858" s="439">
        <v>0</v>
      </c>
      <c r="P1858" s="438">
        <f t="shared" ref="P1858" si="2552">SUMIF($A$1860:$A$1869,$A1860,P$1860:P$1869)</f>
        <v>0</v>
      </c>
      <c r="Q1858" s="440">
        <v>0</v>
      </c>
      <c r="R1858" s="438">
        <f>L1858+N1858+P1858</f>
        <v>0</v>
      </c>
      <c r="S1858" s="438"/>
      <c r="T1858" s="438"/>
      <c r="U1858" s="438"/>
      <c r="V1858" s="437" t="s">
        <v>0</v>
      </c>
      <c r="W1858" s="617" t="str">
        <f>+IF(J1858&lt;0,"ng","")</f>
        <v/>
      </c>
    </row>
    <row r="1859" spans="1:23" s="75" customFormat="1" ht="24" hidden="1" customHeight="1">
      <c r="A1859" s="372" t="s">
        <v>5948</v>
      </c>
      <c r="B1859" s="442" t="s">
        <v>6030</v>
      </c>
      <c r="C1859" s="442" t="s">
        <v>1198</v>
      </c>
      <c r="D1859" s="442" t="s">
        <v>0</v>
      </c>
      <c r="E1859" s="443" t="s">
        <v>0</v>
      </c>
      <c r="F1859" s="444">
        <v>0</v>
      </c>
      <c r="G1859" s="444">
        <f>[5]내역서!F1859</f>
        <v>0</v>
      </c>
      <c r="H1859" s="444">
        <v>0</v>
      </c>
      <c r="I1859" s="444"/>
      <c r="J1859" s="444">
        <f>내역서!F1863</f>
        <v>0</v>
      </c>
      <c r="K1859" s="445">
        <v>0</v>
      </c>
      <c r="L1859" s="444">
        <f>SUMIF($A$1860:$A$1869,$A1861,L$1860:L$1869)</f>
        <v>0</v>
      </c>
      <c r="M1859" s="445">
        <v>0</v>
      </c>
      <c r="N1859" s="444">
        <f t="shared" si="2551"/>
        <v>0</v>
      </c>
      <c r="O1859" s="445">
        <v>0</v>
      </c>
      <c r="P1859" s="444">
        <f>SUMIF($A$1860:$A$1869,$A1861,P$1860:P$1869)</f>
        <v>0</v>
      </c>
      <c r="Q1859" s="446">
        <v>0</v>
      </c>
      <c r="R1859" s="444">
        <f t="shared" ref="R1859" si="2553">L1859+N1859+P1859</f>
        <v>0</v>
      </c>
      <c r="S1859" s="444">
        <f t="shared" ref="S1859" si="2554">J1859-J1858</f>
        <v>0</v>
      </c>
      <c r="T1859" s="444">
        <f t="shared" ref="T1859:U1859" si="2555">Q1859-Q1858</f>
        <v>0</v>
      </c>
      <c r="U1859" s="444">
        <f t="shared" si="2555"/>
        <v>0</v>
      </c>
      <c r="V1859" s="443"/>
      <c r="W1859" s="619" t="str">
        <f t="shared" si="2480"/>
        <v/>
      </c>
    </row>
    <row r="1860" spans="1:23" s="371" customFormat="1" ht="24" hidden="1" customHeight="1">
      <c r="A1860" s="366" t="s">
        <v>5971</v>
      </c>
      <c r="B1860" s="418" t="s">
        <v>0</v>
      </c>
      <c r="C1860" s="418" t="s">
        <v>2912</v>
      </c>
      <c r="D1860" s="418" t="s">
        <v>2913</v>
      </c>
      <c r="E1860" s="419" t="s">
        <v>2624</v>
      </c>
      <c r="F1860" s="411">
        <f t="shared" ref="F1860:F1869" si="2556">G1860</f>
        <v>7032</v>
      </c>
      <c r="G1860" s="411">
        <f>[5]내역서!F1860</f>
        <v>7032</v>
      </c>
      <c r="H1860" s="716">
        <v>7032</v>
      </c>
      <c r="I1860" s="410">
        <f>G1860-H1860</f>
        <v>0</v>
      </c>
      <c r="J1860" s="411">
        <f>내역서!F1864</f>
        <v>0</v>
      </c>
      <c r="K1860" s="411">
        <v>327.39999999999998</v>
      </c>
      <c r="L1860" s="412">
        <f>INT($J1860*K1860)</f>
        <v>0</v>
      </c>
      <c r="M1860" s="411">
        <v>0</v>
      </c>
      <c r="N1860" s="412">
        <f>INT($J1860*M1860)</f>
        <v>0</v>
      </c>
      <c r="O1860" s="411">
        <v>0</v>
      </c>
      <c r="P1860" s="412">
        <f>INT($J1860*O1860)</f>
        <v>0</v>
      </c>
      <c r="Q1860" s="412">
        <f>+K1860+M1860+O1860</f>
        <v>327.39999999999998</v>
      </c>
      <c r="R1860" s="412">
        <f>L1860+N1860+P1860</f>
        <v>0</v>
      </c>
      <c r="S1860" s="412"/>
      <c r="T1860" s="412"/>
      <c r="U1860" s="412"/>
      <c r="V1860" s="419" t="s">
        <v>0</v>
      </c>
      <c r="W1860" s="617" t="str">
        <f>+IF(J1860&lt;0,"ng","")</f>
        <v/>
      </c>
    </row>
    <row r="1861" spans="1:23" s="75" customFormat="1" ht="24" hidden="1" customHeight="1">
      <c r="A1861" s="372" t="s">
        <v>6031</v>
      </c>
      <c r="B1861" s="421" t="s">
        <v>0</v>
      </c>
      <c r="C1861" s="421" t="s">
        <v>1199</v>
      </c>
      <c r="D1861" s="421" t="s">
        <v>1200</v>
      </c>
      <c r="E1861" s="422" t="s">
        <v>1030</v>
      </c>
      <c r="F1861" s="416">
        <f t="shared" si="2556"/>
        <v>7032</v>
      </c>
      <c r="G1861" s="416">
        <f>[5]내역서!F1861</f>
        <v>7032</v>
      </c>
      <c r="H1861" s="717">
        <v>7032</v>
      </c>
      <c r="I1861" s="415">
        <f t="shared" ref="I1861:I1869" si="2557">G1861-H1861</f>
        <v>0</v>
      </c>
      <c r="J1861" s="416">
        <f>내역서!F1865</f>
        <v>0</v>
      </c>
      <c r="K1861" s="416">
        <v>327.39999999999998</v>
      </c>
      <c r="L1861" s="417">
        <f t="shared" ref="L1861:L1869" si="2558">INT($J1861*K1861)</f>
        <v>0</v>
      </c>
      <c r="M1861" s="416">
        <v>0</v>
      </c>
      <c r="N1861" s="417">
        <f t="shared" ref="N1861:N1869" si="2559">INT($J1861*M1861)</f>
        <v>0</v>
      </c>
      <c r="O1861" s="416">
        <v>0</v>
      </c>
      <c r="P1861" s="417">
        <f t="shared" ref="P1861:P1869" si="2560">INT($J1861*O1861)</f>
        <v>0</v>
      </c>
      <c r="Q1861" s="417">
        <f t="shared" ref="Q1861:Q1869" si="2561">+K1861+M1861+O1861</f>
        <v>327.39999999999998</v>
      </c>
      <c r="R1861" s="417">
        <f t="shared" ref="R1861:R1923" si="2562">L1861+N1861+P1861</f>
        <v>0</v>
      </c>
      <c r="S1861" s="417">
        <f t="shared" ref="S1861" si="2563">J1861-J1860</f>
        <v>0</v>
      </c>
      <c r="T1861" s="417">
        <f t="shared" ref="T1861:U1861" si="2564">Q1861-Q1860</f>
        <v>0</v>
      </c>
      <c r="U1861" s="417">
        <f t="shared" si="2564"/>
        <v>0</v>
      </c>
      <c r="V1861" s="422"/>
      <c r="W1861" s="619" t="str">
        <f t="shared" si="2480"/>
        <v/>
      </c>
    </row>
    <row r="1862" spans="1:23" s="371" customFormat="1" ht="24" hidden="1" customHeight="1">
      <c r="A1862" s="366" t="s">
        <v>6032</v>
      </c>
      <c r="B1862" s="418" t="s">
        <v>0</v>
      </c>
      <c r="C1862" s="418" t="s">
        <v>2920</v>
      </c>
      <c r="D1862" s="418" t="s">
        <v>2917</v>
      </c>
      <c r="E1862" s="419" t="s">
        <v>16</v>
      </c>
      <c r="F1862" s="411">
        <f t="shared" si="2556"/>
        <v>41</v>
      </c>
      <c r="G1862" s="411">
        <f>[5]내역서!F1862</f>
        <v>41</v>
      </c>
      <c r="H1862" s="716">
        <v>41</v>
      </c>
      <c r="I1862" s="410">
        <f>G1862-H1862</f>
        <v>0</v>
      </c>
      <c r="J1862" s="411">
        <f>내역서!F1866</f>
        <v>0</v>
      </c>
      <c r="K1862" s="411">
        <v>1584.3</v>
      </c>
      <c r="L1862" s="412">
        <f>INT($J1862*K1862)</f>
        <v>0</v>
      </c>
      <c r="M1862" s="411">
        <v>77599.600000000006</v>
      </c>
      <c r="N1862" s="412">
        <f>INT($J1862*M1862)</f>
        <v>0</v>
      </c>
      <c r="O1862" s="411">
        <v>0</v>
      </c>
      <c r="P1862" s="412">
        <f>INT($J1862*O1862)</f>
        <v>0</v>
      </c>
      <c r="Q1862" s="412">
        <f>+K1862+M1862+O1862</f>
        <v>79183.900000000009</v>
      </c>
      <c r="R1862" s="412">
        <f>L1862+N1862+P1862</f>
        <v>0</v>
      </c>
      <c r="S1862" s="412"/>
      <c r="T1862" s="412"/>
      <c r="U1862" s="412"/>
      <c r="V1862" s="419" t="s">
        <v>0</v>
      </c>
      <c r="W1862" s="617" t="str">
        <f>+IF(J1862&lt;0,"ng","")</f>
        <v/>
      </c>
    </row>
    <row r="1863" spans="1:23" s="75" customFormat="1" ht="24" hidden="1" customHeight="1">
      <c r="A1863" s="372" t="s">
        <v>5091</v>
      </c>
      <c r="B1863" s="421" t="s">
        <v>0</v>
      </c>
      <c r="C1863" s="421" t="s">
        <v>1205</v>
      </c>
      <c r="D1863" s="421" t="s">
        <v>1204</v>
      </c>
      <c r="E1863" s="422" t="s">
        <v>16</v>
      </c>
      <c r="F1863" s="416">
        <f t="shared" si="2556"/>
        <v>41</v>
      </c>
      <c r="G1863" s="416">
        <f>[5]내역서!F1863</f>
        <v>41</v>
      </c>
      <c r="H1863" s="717">
        <v>41</v>
      </c>
      <c r="I1863" s="415">
        <f t="shared" si="2557"/>
        <v>0</v>
      </c>
      <c r="J1863" s="416">
        <f>내역서!F1867</f>
        <v>0</v>
      </c>
      <c r="K1863" s="416">
        <v>1584.3</v>
      </c>
      <c r="L1863" s="417">
        <f t="shared" si="2558"/>
        <v>0</v>
      </c>
      <c r="M1863" s="416">
        <v>77599.600000000006</v>
      </c>
      <c r="N1863" s="417">
        <f t="shared" si="2559"/>
        <v>0</v>
      </c>
      <c r="O1863" s="416">
        <v>0</v>
      </c>
      <c r="P1863" s="417">
        <f t="shared" si="2560"/>
        <v>0</v>
      </c>
      <c r="Q1863" s="417">
        <f t="shared" si="2561"/>
        <v>79183.900000000009</v>
      </c>
      <c r="R1863" s="417">
        <f t="shared" si="2562"/>
        <v>0</v>
      </c>
      <c r="S1863" s="417">
        <f t="shared" ref="S1863" si="2565">J1863-J1862</f>
        <v>0</v>
      </c>
      <c r="T1863" s="417">
        <f t="shared" ref="T1863:U1863" si="2566">Q1863-Q1862</f>
        <v>0</v>
      </c>
      <c r="U1863" s="417">
        <f t="shared" si="2566"/>
        <v>0</v>
      </c>
      <c r="V1863" s="422"/>
      <c r="W1863" s="619" t="str">
        <f t="shared" si="2480"/>
        <v/>
      </c>
    </row>
    <row r="1864" spans="1:23" s="371" customFormat="1" ht="24" hidden="1" customHeight="1">
      <c r="A1864" s="366" t="s">
        <v>6033</v>
      </c>
      <c r="B1864" s="418" t="s">
        <v>0</v>
      </c>
      <c r="C1864" s="418" t="s">
        <v>2920</v>
      </c>
      <c r="D1864" s="418" t="s">
        <v>2922</v>
      </c>
      <c r="E1864" s="419" t="s">
        <v>16</v>
      </c>
      <c r="F1864" s="411">
        <f t="shared" si="2556"/>
        <v>5</v>
      </c>
      <c r="G1864" s="411">
        <f>[5]내역서!F1864</f>
        <v>5</v>
      </c>
      <c r="H1864" s="716">
        <v>5</v>
      </c>
      <c r="I1864" s="410">
        <f>G1864-H1864</f>
        <v>0</v>
      </c>
      <c r="J1864" s="411">
        <f>내역서!F1868</f>
        <v>0</v>
      </c>
      <c r="K1864" s="411">
        <v>2071.8000000000002</v>
      </c>
      <c r="L1864" s="412">
        <f>INT($J1864*K1864)</f>
        <v>0</v>
      </c>
      <c r="M1864" s="411">
        <v>101476.7</v>
      </c>
      <c r="N1864" s="412">
        <f>INT($J1864*M1864)</f>
        <v>0</v>
      </c>
      <c r="O1864" s="411">
        <v>0</v>
      </c>
      <c r="P1864" s="412">
        <f>INT($J1864*O1864)</f>
        <v>0</v>
      </c>
      <c r="Q1864" s="412">
        <f>+K1864+M1864+O1864</f>
        <v>103548.5</v>
      </c>
      <c r="R1864" s="412">
        <f>L1864+N1864+P1864</f>
        <v>0</v>
      </c>
      <c r="S1864" s="412"/>
      <c r="T1864" s="412"/>
      <c r="U1864" s="412"/>
      <c r="V1864" s="419" t="s">
        <v>0</v>
      </c>
      <c r="W1864" s="617" t="str">
        <f>+IF(J1864&lt;0,"ng","")</f>
        <v/>
      </c>
    </row>
    <row r="1865" spans="1:23" s="75" customFormat="1" ht="24" hidden="1" customHeight="1">
      <c r="A1865" s="372" t="s">
        <v>6034</v>
      </c>
      <c r="B1865" s="421" t="s">
        <v>0</v>
      </c>
      <c r="C1865" s="421" t="s">
        <v>1205</v>
      </c>
      <c r="D1865" s="421" t="s">
        <v>1206</v>
      </c>
      <c r="E1865" s="422" t="s">
        <v>16</v>
      </c>
      <c r="F1865" s="416">
        <f t="shared" si="2556"/>
        <v>5</v>
      </c>
      <c r="G1865" s="416">
        <f>[5]내역서!F1865</f>
        <v>5</v>
      </c>
      <c r="H1865" s="717">
        <v>5</v>
      </c>
      <c r="I1865" s="415">
        <f t="shared" si="2557"/>
        <v>0</v>
      </c>
      <c r="J1865" s="416">
        <f>내역서!F1869</f>
        <v>0</v>
      </c>
      <c r="K1865" s="416">
        <v>2071.8000000000002</v>
      </c>
      <c r="L1865" s="417">
        <f t="shared" si="2558"/>
        <v>0</v>
      </c>
      <c r="M1865" s="416">
        <v>101476.7</v>
      </c>
      <c r="N1865" s="417">
        <f t="shared" si="2559"/>
        <v>0</v>
      </c>
      <c r="O1865" s="416">
        <v>0</v>
      </c>
      <c r="P1865" s="417">
        <f t="shared" si="2560"/>
        <v>0</v>
      </c>
      <c r="Q1865" s="417">
        <f t="shared" si="2561"/>
        <v>103548.5</v>
      </c>
      <c r="R1865" s="417">
        <f t="shared" si="2562"/>
        <v>0</v>
      </c>
      <c r="S1865" s="417">
        <f t="shared" ref="S1865" si="2567">J1865-J1864</f>
        <v>0</v>
      </c>
      <c r="T1865" s="417">
        <f t="shared" ref="T1865:U1865" si="2568">Q1865-Q1864</f>
        <v>0</v>
      </c>
      <c r="U1865" s="417">
        <f t="shared" si="2568"/>
        <v>0</v>
      </c>
      <c r="V1865" s="422"/>
      <c r="W1865" s="619" t="str">
        <f t="shared" si="2480"/>
        <v/>
      </c>
    </row>
    <row r="1866" spans="1:23" s="371" customFormat="1" ht="24" hidden="1" customHeight="1">
      <c r="A1866" s="366" t="s">
        <v>6035</v>
      </c>
      <c r="B1866" s="418" t="s">
        <v>0</v>
      </c>
      <c r="C1866" s="418" t="s">
        <v>3187</v>
      </c>
      <c r="D1866" s="418" t="s">
        <v>2917</v>
      </c>
      <c r="E1866" s="419" t="s">
        <v>2104</v>
      </c>
      <c r="F1866" s="411">
        <f t="shared" si="2556"/>
        <v>6.827</v>
      </c>
      <c r="G1866" s="411">
        <f>[5]내역서!F1866</f>
        <v>6.827</v>
      </c>
      <c r="H1866" s="716">
        <v>6.827</v>
      </c>
      <c r="I1866" s="410">
        <f>G1866-H1866</f>
        <v>0</v>
      </c>
      <c r="J1866" s="411">
        <f>내역서!F1870</f>
        <v>0</v>
      </c>
      <c r="K1866" s="411">
        <v>830.6</v>
      </c>
      <c r="L1866" s="412">
        <f>INT($J1866*K1866)</f>
        <v>0</v>
      </c>
      <c r="M1866" s="411">
        <v>40679.599999999999</v>
      </c>
      <c r="N1866" s="412">
        <f>INT($J1866*M1866)</f>
        <v>0</v>
      </c>
      <c r="O1866" s="411">
        <v>0</v>
      </c>
      <c r="P1866" s="412">
        <f>INT($J1866*O1866)</f>
        <v>0</v>
      </c>
      <c r="Q1866" s="412">
        <f>+K1866+M1866+O1866</f>
        <v>41510.199999999997</v>
      </c>
      <c r="R1866" s="412">
        <f>L1866+N1866+P1866</f>
        <v>0</v>
      </c>
      <c r="S1866" s="412"/>
      <c r="T1866" s="412"/>
      <c r="U1866" s="412"/>
      <c r="V1866" s="419" t="s">
        <v>0</v>
      </c>
      <c r="W1866" s="617" t="str">
        <f>+IF(J1866&lt;0,"ng","")</f>
        <v/>
      </c>
    </row>
    <row r="1867" spans="1:23" s="75" customFormat="1" ht="24" hidden="1" customHeight="1">
      <c r="A1867" s="372" t="s">
        <v>5948</v>
      </c>
      <c r="B1867" s="421" t="s">
        <v>0</v>
      </c>
      <c r="C1867" s="421" t="s">
        <v>1347</v>
      </c>
      <c r="D1867" s="421" t="s">
        <v>1204</v>
      </c>
      <c r="E1867" s="422" t="s">
        <v>671</v>
      </c>
      <c r="F1867" s="416">
        <f t="shared" si="2556"/>
        <v>6.827</v>
      </c>
      <c r="G1867" s="416">
        <f>[5]내역서!F1867</f>
        <v>6.827</v>
      </c>
      <c r="H1867" s="717">
        <v>6.827</v>
      </c>
      <c r="I1867" s="415">
        <f t="shared" si="2557"/>
        <v>0</v>
      </c>
      <c r="J1867" s="416">
        <f>내역서!F1871</f>
        <v>0</v>
      </c>
      <c r="K1867" s="416">
        <v>830.6</v>
      </c>
      <c r="L1867" s="417">
        <f t="shared" si="2558"/>
        <v>0</v>
      </c>
      <c r="M1867" s="416">
        <v>40679.599999999999</v>
      </c>
      <c r="N1867" s="417">
        <f t="shared" si="2559"/>
        <v>0</v>
      </c>
      <c r="O1867" s="416">
        <v>0</v>
      </c>
      <c r="P1867" s="417">
        <f t="shared" si="2560"/>
        <v>0</v>
      </c>
      <c r="Q1867" s="417">
        <f t="shared" si="2561"/>
        <v>41510.199999999997</v>
      </c>
      <c r="R1867" s="417">
        <f t="shared" si="2562"/>
        <v>0</v>
      </c>
      <c r="S1867" s="417">
        <f t="shared" ref="S1867" si="2569">J1867-J1866</f>
        <v>0</v>
      </c>
      <c r="T1867" s="417">
        <f t="shared" ref="T1867:U1867" si="2570">Q1867-Q1866</f>
        <v>0</v>
      </c>
      <c r="U1867" s="417">
        <f t="shared" si="2570"/>
        <v>0</v>
      </c>
      <c r="V1867" s="422"/>
      <c r="W1867" s="619" t="str">
        <f t="shared" si="2480"/>
        <v/>
      </c>
    </row>
    <row r="1868" spans="1:23" s="371" customFormat="1" ht="24" hidden="1" customHeight="1">
      <c r="A1868" s="366" t="s">
        <v>6036</v>
      </c>
      <c r="B1868" s="418" t="s">
        <v>0</v>
      </c>
      <c r="C1868" s="418" t="s">
        <v>2924</v>
      </c>
      <c r="D1868" s="418" t="s">
        <v>2925</v>
      </c>
      <c r="E1868" s="419" t="s">
        <v>2926</v>
      </c>
      <c r="F1868" s="411">
        <f t="shared" si="2556"/>
        <v>6.827</v>
      </c>
      <c r="G1868" s="411">
        <f>[5]내역서!F1868</f>
        <v>6.827</v>
      </c>
      <c r="H1868" s="716">
        <v>6.827</v>
      </c>
      <c r="I1868" s="410">
        <f>G1868-H1868</f>
        <v>0</v>
      </c>
      <c r="J1868" s="411">
        <f>내역서!F1872</f>
        <v>0</v>
      </c>
      <c r="K1868" s="411">
        <v>0</v>
      </c>
      <c r="L1868" s="412">
        <f>INT($J1868*K1868)</f>
        <v>0</v>
      </c>
      <c r="M1868" s="411">
        <v>28453.4</v>
      </c>
      <c r="N1868" s="412">
        <f>INT($J1868*M1868)</f>
        <v>0</v>
      </c>
      <c r="O1868" s="411">
        <v>0</v>
      </c>
      <c r="P1868" s="412">
        <f>INT($J1868*O1868)</f>
        <v>0</v>
      </c>
      <c r="Q1868" s="412">
        <f>+K1868+M1868+O1868</f>
        <v>28453.4</v>
      </c>
      <c r="R1868" s="412">
        <f>L1868+N1868+P1868</f>
        <v>0</v>
      </c>
      <c r="S1868" s="412"/>
      <c r="T1868" s="412"/>
      <c r="U1868" s="412"/>
      <c r="V1868" s="419" t="s">
        <v>0</v>
      </c>
      <c r="W1868" s="617" t="str">
        <f>+IF(J1868&lt;0,"ng","")</f>
        <v/>
      </c>
    </row>
    <row r="1869" spans="1:23" s="75" customFormat="1" ht="24" hidden="1" customHeight="1">
      <c r="A1869" s="372" t="s">
        <v>6037</v>
      </c>
      <c r="B1869" s="421" t="s">
        <v>0</v>
      </c>
      <c r="C1869" s="421" t="s">
        <v>1207</v>
      </c>
      <c r="D1869" s="421" t="s">
        <v>1208</v>
      </c>
      <c r="E1869" s="422" t="s">
        <v>1209</v>
      </c>
      <c r="F1869" s="416">
        <f t="shared" si="2556"/>
        <v>6.827</v>
      </c>
      <c r="G1869" s="416">
        <f>[5]내역서!F1869</f>
        <v>6.827</v>
      </c>
      <c r="H1869" s="717">
        <v>6.827</v>
      </c>
      <c r="I1869" s="415">
        <f t="shared" si="2557"/>
        <v>0</v>
      </c>
      <c r="J1869" s="416">
        <f>내역서!F1873</f>
        <v>0</v>
      </c>
      <c r="K1869" s="416">
        <v>0</v>
      </c>
      <c r="L1869" s="417">
        <f t="shared" si="2558"/>
        <v>0</v>
      </c>
      <c r="M1869" s="416">
        <v>28453.4</v>
      </c>
      <c r="N1869" s="417">
        <f t="shared" si="2559"/>
        <v>0</v>
      </c>
      <c r="O1869" s="416">
        <v>0</v>
      </c>
      <c r="P1869" s="417">
        <f t="shared" si="2560"/>
        <v>0</v>
      </c>
      <c r="Q1869" s="417">
        <f t="shared" si="2561"/>
        <v>28453.4</v>
      </c>
      <c r="R1869" s="417">
        <f t="shared" si="2562"/>
        <v>0</v>
      </c>
      <c r="S1869" s="417">
        <f t="shared" ref="S1869" si="2571">J1869-J1868</f>
        <v>0</v>
      </c>
      <c r="T1869" s="417">
        <f t="shared" ref="T1869:U1869" si="2572">Q1869-Q1868</f>
        <v>0</v>
      </c>
      <c r="U1869" s="417">
        <f t="shared" si="2572"/>
        <v>0</v>
      </c>
      <c r="V1869" s="422"/>
      <c r="W1869" s="619" t="str">
        <f t="shared" si="2480"/>
        <v/>
      </c>
    </row>
    <row r="1870" spans="1:23" s="485" customFormat="1" ht="24" hidden="1" customHeight="1">
      <c r="A1870" s="366" t="s">
        <v>6038</v>
      </c>
      <c r="B1870" s="436" t="s">
        <v>3188</v>
      </c>
      <c r="C1870" s="436" t="s">
        <v>2929</v>
      </c>
      <c r="D1870" s="436" t="s">
        <v>0</v>
      </c>
      <c r="E1870" s="437" t="s">
        <v>0</v>
      </c>
      <c r="F1870" s="438">
        <v>0</v>
      </c>
      <c r="G1870" s="438">
        <f>[5]내역서!F1870</f>
        <v>0</v>
      </c>
      <c r="H1870" s="438">
        <v>0</v>
      </c>
      <c r="I1870" s="438"/>
      <c r="J1870" s="438">
        <f>내역서!F1874</f>
        <v>0</v>
      </c>
      <c r="K1870" s="439">
        <v>0</v>
      </c>
      <c r="L1870" s="438">
        <f>SUMIF($A$1872:$A$1879,$A1872,L$1872:L$1879)</f>
        <v>0</v>
      </c>
      <c r="M1870" s="439">
        <v>0</v>
      </c>
      <c r="N1870" s="438">
        <f t="shared" ref="N1870:N1871" si="2573">SUMIF($A$1872:$A$1879,$A1872,N$1872:N$1879)</f>
        <v>0</v>
      </c>
      <c r="O1870" s="439">
        <v>0</v>
      </c>
      <c r="P1870" s="438">
        <f t="shared" ref="P1870:P1871" si="2574">SUMIF($A$1872:$A$1879,$A1872,P$1872:P$1879)</f>
        <v>0</v>
      </c>
      <c r="Q1870" s="440">
        <v>0</v>
      </c>
      <c r="R1870" s="438">
        <f>L1870+N1870+P1870</f>
        <v>0</v>
      </c>
      <c r="S1870" s="438"/>
      <c r="T1870" s="438"/>
      <c r="U1870" s="438"/>
      <c r="V1870" s="437" t="s">
        <v>0</v>
      </c>
      <c r="W1870" s="617" t="str">
        <f>+IF(J1870&lt;0,"ng","")</f>
        <v/>
      </c>
    </row>
    <row r="1871" spans="1:23" s="77" customFormat="1" ht="24" hidden="1" customHeight="1">
      <c r="A1871" s="372" t="s">
        <v>5948</v>
      </c>
      <c r="B1871" s="442" t="s">
        <v>6039</v>
      </c>
      <c r="C1871" s="442" t="s">
        <v>1211</v>
      </c>
      <c r="D1871" s="442" t="s">
        <v>0</v>
      </c>
      <c r="E1871" s="443" t="s">
        <v>0</v>
      </c>
      <c r="F1871" s="444">
        <v>0</v>
      </c>
      <c r="G1871" s="444">
        <f>[5]내역서!F1871</f>
        <v>0</v>
      </c>
      <c r="H1871" s="444">
        <v>0</v>
      </c>
      <c r="I1871" s="444"/>
      <c r="J1871" s="444">
        <f>내역서!F1875</f>
        <v>0</v>
      </c>
      <c r="K1871" s="445">
        <v>0</v>
      </c>
      <c r="L1871" s="444">
        <f>SUMIF($A$1872:$A$1879,$A1873,L$1872:L$1879)</f>
        <v>0</v>
      </c>
      <c r="M1871" s="445">
        <v>0</v>
      </c>
      <c r="N1871" s="444">
        <f t="shared" si="2573"/>
        <v>0</v>
      </c>
      <c r="O1871" s="445">
        <v>0</v>
      </c>
      <c r="P1871" s="444">
        <f t="shared" si="2574"/>
        <v>0</v>
      </c>
      <c r="Q1871" s="446">
        <v>0</v>
      </c>
      <c r="R1871" s="444">
        <f t="shared" ref="R1871" si="2575">L1871+N1871+P1871</f>
        <v>0</v>
      </c>
      <c r="S1871" s="444">
        <f t="shared" ref="S1871" si="2576">J1871-J1870</f>
        <v>0</v>
      </c>
      <c r="T1871" s="444">
        <f t="shared" ref="T1871:U1871" si="2577">Q1871-Q1870</f>
        <v>0</v>
      </c>
      <c r="U1871" s="444">
        <f t="shared" si="2577"/>
        <v>0</v>
      </c>
      <c r="V1871" s="443"/>
      <c r="W1871" s="619" t="str">
        <f t="shared" si="2480"/>
        <v/>
      </c>
    </row>
    <row r="1872" spans="1:23" s="371" customFormat="1" ht="24" hidden="1" customHeight="1">
      <c r="A1872" s="366" t="s">
        <v>6040</v>
      </c>
      <c r="B1872" s="418" t="s">
        <v>0</v>
      </c>
      <c r="C1872" s="418" t="s">
        <v>2934</v>
      </c>
      <c r="D1872" s="418" t="s">
        <v>2935</v>
      </c>
      <c r="E1872" s="419" t="s">
        <v>16</v>
      </c>
      <c r="F1872" s="411">
        <f t="shared" ref="F1872:F1879" si="2578">G1872</f>
        <v>411</v>
      </c>
      <c r="G1872" s="411">
        <f>[5]내역서!F1872</f>
        <v>411</v>
      </c>
      <c r="H1872" s="716">
        <v>411</v>
      </c>
      <c r="I1872" s="410">
        <f>G1872-H1872</f>
        <v>0</v>
      </c>
      <c r="J1872" s="411">
        <f>내역서!F1876</f>
        <v>0</v>
      </c>
      <c r="K1872" s="411">
        <v>3460.5</v>
      </c>
      <c r="L1872" s="412">
        <f>INT($J1872*K1872)</f>
        <v>0</v>
      </c>
      <c r="M1872" s="411">
        <v>12224</v>
      </c>
      <c r="N1872" s="412">
        <f>INT($J1872*M1872)</f>
        <v>0</v>
      </c>
      <c r="O1872" s="411">
        <v>0</v>
      </c>
      <c r="P1872" s="412">
        <f>INT($J1872*O1872)</f>
        <v>0</v>
      </c>
      <c r="Q1872" s="412">
        <f>+K1872+M1872+O1872</f>
        <v>15684.5</v>
      </c>
      <c r="R1872" s="412">
        <f>L1872+N1872+P1872</f>
        <v>0</v>
      </c>
      <c r="S1872" s="412"/>
      <c r="T1872" s="412"/>
      <c r="U1872" s="412"/>
      <c r="V1872" s="419" t="s">
        <v>0</v>
      </c>
      <c r="W1872" s="617" t="str">
        <f>+IF(J1872&lt;0,"ng","")</f>
        <v/>
      </c>
    </row>
    <row r="1873" spans="1:23" s="75" customFormat="1" ht="24" hidden="1" customHeight="1">
      <c r="A1873" s="372" t="s">
        <v>5948</v>
      </c>
      <c r="B1873" s="421" t="s">
        <v>0</v>
      </c>
      <c r="C1873" s="421" t="s">
        <v>1215</v>
      </c>
      <c r="D1873" s="421" t="s">
        <v>1216</v>
      </c>
      <c r="E1873" s="422" t="s">
        <v>16</v>
      </c>
      <c r="F1873" s="416">
        <f t="shared" si="2578"/>
        <v>411</v>
      </c>
      <c r="G1873" s="416">
        <f>[5]내역서!F1873</f>
        <v>411</v>
      </c>
      <c r="H1873" s="717">
        <v>411</v>
      </c>
      <c r="I1873" s="415">
        <f t="shared" ref="I1873:I1879" si="2579">G1873-H1873</f>
        <v>0</v>
      </c>
      <c r="J1873" s="416">
        <f>내역서!F1877</f>
        <v>0</v>
      </c>
      <c r="K1873" s="416">
        <v>3460.5</v>
      </c>
      <c r="L1873" s="417">
        <f t="shared" ref="L1873:L1879" si="2580">INT($J1873*K1873)</f>
        <v>0</v>
      </c>
      <c r="M1873" s="416">
        <v>12224</v>
      </c>
      <c r="N1873" s="417">
        <f t="shared" ref="N1873:N1879" si="2581">INT($J1873*M1873)</f>
        <v>0</v>
      </c>
      <c r="O1873" s="416">
        <v>0</v>
      </c>
      <c r="P1873" s="417">
        <f t="shared" ref="P1873:P1879" si="2582">INT($J1873*O1873)</f>
        <v>0</v>
      </c>
      <c r="Q1873" s="417">
        <f t="shared" ref="Q1873:Q1879" si="2583">+K1873+M1873+O1873</f>
        <v>15684.5</v>
      </c>
      <c r="R1873" s="417">
        <f t="shared" si="2562"/>
        <v>0</v>
      </c>
      <c r="S1873" s="417">
        <f t="shared" ref="S1873" si="2584">J1873-J1872</f>
        <v>0</v>
      </c>
      <c r="T1873" s="417">
        <f t="shared" ref="T1873:U1873" si="2585">Q1873-Q1872</f>
        <v>0</v>
      </c>
      <c r="U1873" s="417">
        <f t="shared" si="2585"/>
        <v>0</v>
      </c>
      <c r="V1873" s="422"/>
      <c r="W1873" s="619" t="str">
        <f t="shared" si="2480"/>
        <v/>
      </c>
    </row>
    <row r="1874" spans="1:23" s="371" customFormat="1" ht="24" hidden="1" customHeight="1">
      <c r="A1874" s="366" t="s">
        <v>5971</v>
      </c>
      <c r="B1874" s="418" t="s">
        <v>0</v>
      </c>
      <c r="C1874" s="418" t="s">
        <v>2936</v>
      </c>
      <c r="D1874" s="418" t="s">
        <v>2937</v>
      </c>
      <c r="E1874" s="419" t="s">
        <v>16</v>
      </c>
      <c r="F1874" s="411">
        <f t="shared" si="2578"/>
        <v>411</v>
      </c>
      <c r="G1874" s="411">
        <f>[5]내역서!F1874</f>
        <v>411</v>
      </c>
      <c r="H1874" s="716">
        <v>411</v>
      </c>
      <c r="I1874" s="410">
        <f>G1874-H1874</f>
        <v>0</v>
      </c>
      <c r="J1874" s="411">
        <f>내역서!F1878</f>
        <v>0</v>
      </c>
      <c r="K1874" s="411">
        <v>972.4</v>
      </c>
      <c r="L1874" s="412">
        <f>INT($J1874*K1874)</f>
        <v>0</v>
      </c>
      <c r="M1874" s="411">
        <v>10421.6</v>
      </c>
      <c r="N1874" s="412">
        <f>INT($J1874*M1874)</f>
        <v>0</v>
      </c>
      <c r="O1874" s="411">
        <v>0</v>
      </c>
      <c r="P1874" s="412">
        <f>INT($J1874*O1874)</f>
        <v>0</v>
      </c>
      <c r="Q1874" s="412">
        <f>+K1874+M1874+O1874</f>
        <v>11394</v>
      </c>
      <c r="R1874" s="412">
        <f>L1874+N1874+P1874</f>
        <v>0</v>
      </c>
      <c r="S1874" s="412"/>
      <c r="T1874" s="412"/>
      <c r="U1874" s="412"/>
      <c r="V1874" s="419" t="s">
        <v>0</v>
      </c>
      <c r="W1874" s="617" t="str">
        <f>+IF(J1874&lt;0,"ng","")</f>
        <v/>
      </c>
    </row>
    <row r="1875" spans="1:23" s="75" customFormat="1" ht="24" hidden="1" customHeight="1">
      <c r="A1875" s="372" t="s">
        <v>2072</v>
      </c>
      <c r="B1875" s="421" t="s">
        <v>0</v>
      </c>
      <c r="C1875" s="421" t="s">
        <v>1217</v>
      </c>
      <c r="D1875" s="421" t="s">
        <v>1218</v>
      </c>
      <c r="E1875" s="422" t="s">
        <v>16</v>
      </c>
      <c r="F1875" s="416">
        <f t="shared" si="2578"/>
        <v>411</v>
      </c>
      <c r="G1875" s="416">
        <f>[5]내역서!F1875</f>
        <v>411</v>
      </c>
      <c r="H1875" s="717">
        <v>411</v>
      </c>
      <c r="I1875" s="415">
        <f t="shared" si="2579"/>
        <v>0</v>
      </c>
      <c r="J1875" s="416">
        <f>내역서!F1879</f>
        <v>0</v>
      </c>
      <c r="K1875" s="416">
        <v>972.4</v>
      </c>
      <c r="L1875" s="417">
        <f t="shared" si="2580"/>
        <v>0</v>
      </c>
      <c r="M1875" s="416">
        <v>10421.6</v>
      </c>
      <c r="N1875" s="417">
        <f t="shared" si="2581"/>
        <v>0</v>
      </c>
      <c r="O1875" s="416">
        <v>0</v>
      </c>
      <c r="P1875" s="417">
        <f t="shared" si="2582"/>
        <v>0</v>
      </c>
      <c r="Q1875" s="417">
        <f t="shared" si="2583"/>
        <v>11394</v>
      </c>
      <c r="R1875" s="417">
        <f t="shared" si="2562"/>
        <v>0</v>
      </c>
      <c r="S1875" s="417">
        <f t="shared" ref="S1875" si="2586">J1875-J1874</f>
        <v>0</v>
      </c>
      <c r="T1875" s="417">
        <f t="shared" ref="T1875:U1875" si="2587">Q1875-Q1874</f>
        <v>0</v>
      </c>
      <c r="U1875" s="417">
        <f t="shared" si="2587"/>
        <v>0</v>
      </c>
      <c r="V1875" s="422"/>
      <c r="W1875" s="619" t="str">
        <f t="shared" si="2480"/>
        <v/>
      </c>
    </row>
    <row r="1876" spans="1:23" s="371" customFormat="1" ht="24" hidden="1" customHeight="1">
      <c r="A1876" s="366" t="s">
        <v>2055</v>
      </c>
      <c r="B1876" s="418" t="s">
        <v>0</v>
      </c>
      <c r="C1876" s="418" t="s">
        <v>2940</v>
      </c>
      <c r="D1876" s="418" t="s">
        <v>2941</v>
      </c>
      <c r="E1876" s="419" t="s">
        <v>6</v>
      </c>
      <c r="F1876" s="411">
        <f t="shared" si="2578"/>
        <v>954</v>
      </c>
      <c r="G1876" s="411">
        <f>[5]내역서!F1876</f>
        <v>954</v>
      </c>
      <c r="H1876" s="716">
        <v>954</v>
      </c>
      <c r="I1876" s="410">
        <f>G1876-H1876</f>
        <v>0</v>
      </c>
      <c r="J1876" s="411">
        <f>내역서!F1880</f>
        <v>0</v>
      </c>
      <c r="K1876" s="411">
        <v>325.39999999999998</v>
      </c>
      <c r="L1876" s="412">
        <f>INT($J1876*K1876)</f>
        <v>0</v>
      </c>
      <c r="M1876" s="411">
        <v>2512</v>
      </c>
      <c r="N1876" s="412">
        <f>INT($J1876*M1876)</f>
        <v>0</v>
      </c>
      <c r="O1876" s="411">
        <v>0</v>
      </c>
      <c r="P1876" s="412">
        <f>INT($J1876*O1876)</f>
        <v>0</v>
      </c>
      <c r="Q1876" s="412">
        <f>+K1876+M1876+O1876</f>
        <v>2837.4</v>
      </c>
      <c r="R1876" s="412">
        <f>L1876+N1876+P1876</f>
        <v>0</v>
      </c>
      <c r="S1876" s="412"/>
      <c r="T1876" s="412"/>
      <c r="U1876" s="412"/>
      <c r="V1876" s="419" t="s">
        <v>0</v>
      </c>
      <c r="W1876" s="617" t="str">
        <f>+IF(J1876&lt;0,"ng","")</f>
        <v/>
      </c>
    </row>
    <row r="1877" spans="1:23" s="75" customFormat="1" ht="24" hidden="1" customHeight="1">
      <c r="A1877" s="372" t="s">
        <v>6041</v>
      </c>
      <c r="B1877" s="421" t="s">
        <v>0</v>
      </c>
      <c r="C1877" s="421" t="s">
        <v>1221</v>
      </c>
      <c r="D1877" s="421" t="s">
        <v>1222</v>
      </c>
      <c r="E1877" s="422" t="s">
        <v>6</v>
      </c>
      <c r="F1877" s="416">
        <f t="shared" si="2578"/>
        <v>954</v>
      </c>
      <c r="G1877" s="416">
        <f>[5]내역서!F1877</f>
        <v>954</v>
      </c>
      <c r="H1877" s="717">
        <v>954</v>
      </c>
      <c r="I1877" s="415">
        <f t="shared" si="2579"/>
        <v>0</v>
      </c>
      <c r="J1877" s="416">
        <f>내역서!F1881</f>
        <v>0</v>
      </c>
      <c r="K1877" s="416">
        <v>325.39999999999998</v>
      </c>
      <c r="L1877" s="417">
        <f t="shared" si="2580"/>
        <v>0</v>
      </c>
      <c r="M1877" s="416">
        <v>2512</v>
      </c>
      <c r="N1877" s="417">
        <f t="shared" si="2581"/>
        <v>0</v>
      </c>
      <c r="O1877" s="416">
        <v>0</v>
      </c>
      <c r="P1877" s="417">
        <f t="shared" si="2582"/>
        <v>0</v>
      </c>
      <c r="Q1877" s="417">
        <f t="shared" si="2583"/>
        <v>2837.4</v>
      </c>
      <c r="R1877" s="417">
        <f t="shared" si="2562"/>
        <v>0</v>
      </c>
      <c r="S1877" s="417">
        <f t="shared" ref="S1877" si="2588">J1877-J1876</f>
        <v>0</v>
      </c>
      <c r="T1877" s="417">
        <f t="shared" ref="T1877:U1877" si="2589">Q1877-Q1876</f>
        <v>0</v>
      </c>
      <c r="U1877" s="417">
        <f t="shared" si="2589"/>
        <v>0</v>
      </c>
      <c r="V1877" s="422"/>
      <c r="W1877" s="619" t="str">
        <f t="shared" si="2480"/>
        <v/>
      </c>
    </row>
    <row r="1878" spans="1:23" s="371" customFormat="1" ht="24" hidden="1" customHeight="1">
      <c r="A1878" s="366" t="s">
        <v>2055</v>
      </c>
      <c r="B1878" s="418" t="s">
        <v>0</v>
      </c>
      <c r="C1878" s="418" t="s">
        <v>2942</v>
      </c>
      <c r="D1878" s="418" t="s">
        <v>98</v>
      </c>
      <c r="E1878" s="419" t="s">
        <v>22</v>
      </c>
      <c r="F1878" s="411">
        <f t="shared" si="2578"/>
        <v>795</v>
      </c>
      <c r="G1878" s="411">
        <f>[5]내역서!F1878</f>
        <v>795</v>
      </c>
      <c r="H1878" s="716">
        <v>795</v>
      </c>
      <c r="I1878" s="410">
        <f>G1878-H1878</f>
        <v>0</v>
      </c>
      <c r="J1878" s="411">
        <f>내역서!F1882</f>
        <v>0</v>
      </c>
      <c r="K1878" s="411">
        <v>863.2</v>
      </c>
      <c r="L1878" s="412">
        <f>INT($J1878*K1878)</f>
        <v>0</v>
      </c>
      <c r="M1878" s="411">
        <v>2797.6</v>
      </c>
      <c r="N1878" s="412">
        <f>INT($J1878*M1878)</f>
        <v>0</v>
      </c>
      <c r="O1878" s="411">
        <v>0</v>
      </c>
      <c r="P1878" s="412">
        <f>INT($J1878*O1878)</f>
        <v>0</v>
      </c>
      <c r="Q1878" s="412">
        <f>+K1878+M1878+O1878</f>
        <v>3660.8</v>
      </c>
      <c r="R1878" s="412">
        <f>L1878+N1878+P1878</f>
        <v>0</v>
      </c>
      <c r="S1878" s="412"/>
      <c r="T1878" s="412"/>
      <c r="U1878" s="412"/>
      <c r="V1878" s="419" t="s">
        <v>0</v>
      </c>
      <c r="W1878" s="617" t="str">
        <f>+IF(J1878&lt;0,"ng","")</f>
        <v/>
      </c>
    </row>
    <row r="1879" spans="1:23" s="75" customFormat="1" ht="24" hidden="1" customHeight="1">
      <c r="A1879" s="372" t="s">
        <v>5948</v>
      </c>
      <c r="B1879" s="421" t="s">
        <v>0</v>
      </c>
      <c r="C1879" s="421" t="s">
        <v>1223</v>
      </c>
      <c r="D1879" s="421" t="s">
        <v>98</v>
      </c>
      <c r="E1879" s="422" t="s">
        <v>22</v>
      </c>
      <c r="F1879" s="416">
        <f t="shared" si="2578"/>
        <v>795</v>
      </c>
      <c r="G1879" s="416">
        <f>[5]내역서!F1879</f>
        <v>795</v>
      </c>
      <c r="H1879" s="717">
        <v>795</v>
      </c>
      <c r="I1879" s="415">
        <f t="shared" si="2579"/>
        <v>0</v>
      </c>
      <c r="J1879" s="416">
        <f>내역서!F1883</f>
        <v>0</v>
      </c>
      <c r="K1879" s="416">
        <v>863.2</v>
      </c>
      <c r="L1879" s="417">
        <f t="shared" si="2580"/>
        <v>0</v>
      </c>
      <c r="M1879" s="416">
        <v>2797.6</v>
      </c>
      <c r="N1879" s="417">
        <f t="shared" si="2581"/>
        <v>0</v>
      </c>
      <c r="O1879" s="416">
        <v>0</v>
      </c>
      <c r="P1879" s="417">
        <f t="shared" si="2582"/>
        <v>0</v>
      </c>
      <c r="Q1879" s="417">
        <f t="shared" si="2583"/>
        <v>3660.8</v>
      </c>
      <c r="R1879" s="417">
        <f t="shared" si="2562"/>
        <v>0</v>
      </c>
      <c r="S1879" s="417">
        <f t="shared" ref="S1879" si="2590">J1879-J1878</f>
        <v>0</v>
      </c>
      <c r="T1879" s="417">
        <f t="shared" ref="T1879:U1879" si="2591">Q1879-Q1878</f>
        <v>0</v>
      </c>
      <c r="U1879" s="417">
        <f t="shared" si="2591"/>
        <v>0</v>
      </c>
      <c r="V1879" s="422"/>
      <c r="W1879" s="619" t="str">
        <f t="shared" si="2480"/>
        <v/>
      </c>
    </row>
    <row r="1880" spans="1:23" s="371" customFormat="1" ht="24" hidden="1" customHeight="1">
      <c r="A1880" s="366" t="s">
        <v>6042</v>
      </c>
      <c r="B1880" s="436" t="s">
        <v>3191</v>
      </c>
      <c r="C1880" s="436" t="s">
        <v>2944</v>
      </c>
      <c r="D1880" s="436" t="s">
        <v>0</v>
      </c>
      <c r="E1880" s="437" t="s">
        <v>0</v>
      </c>
      <c r="F1880" s="438">
        <v>0</v>
      </c>
      <c r="G1880" s="438">
        <f>[5]내역서!F1880</f>
        <v>0</v>
      </c>
      <c r="H1880" s="438">
        <v>0</v>
      </c>
      <c r="I1880" s="438"/>
      <c r="J1880" s="438">
        <f>내역서!F1884</f>
        <v>0</v>
      </c>
      <c r="K1880" s="439">
        <v>0</v>
      </c>
      <c r="L1880" s="438">
        <f>SUMIF($A$1882:$A$1893,$A1882,L$1882:L$1893)</f>
        <v>0</v>
      </c>
      <c r="M1880" s="439">
        <v>0</v>
      </c>
      <c r="N1880" s="438">
        <f t="shared" ref="N1880:N1881" si="2592">SUMIF($A$1882:$A$1893,$A1882,N$1882:N$1893)</f>
        <v>0</v>
      </c>
      <c r="O1880" s="439">
        <v>0</v>
      </c>
      <c r="P1880" s="438">
        <f t="shared" ref="P1880:P1881" si="2593">SUMIF($A$1882:$A$1893,$A1882,P$1882:P$1893)</f>
        <v>0</v>
      </c>
      <c r="Q1880" s="440">
        <v>0</v>
      </c>
      <c r="R1880" s="438">
        <f>L1880+N1880+P1880</f>
        <v>0</v>
      </c>
      <c r="S1880" s="438"/>
      <c r="T1880" s="438"/>
      <c r="U1880" s="438"/>
      <c r="V1880" s="437" t="s">
        <v>0</v>
      </c>
      <c r="W1880" s="617" t="str">
        <f>+IF(J1880&lt;0,"ng","")</f>
        <v/>
      </c>
    </row>
    <row r="1881" spans="1:23" s="75" customFormat="1" ht="24" hidden="1" customHeight="1">
      <c r="A1881" s="372" t="s">
        <v>2072</v>
      </c>
      <c r="B1881" s="442" t="s">
        <v>6043</v>
      </c>
      <c r="C1881" s="442" t="s">
        <v>1224</v>
      </c>
      <c r="D1881" s="442" t="s">
        <v>0</v>
      </c>
      <c r="E1881" s="443" t="s">
        <v>0</v>
      </c>
      <c r="F1881" s="444">
        <v>0</v>
      </c>
      <c r="G1881" s="444">
        <f>[5]내역서!F1881</f>
        <v>0</v>
      </c>
      <c r="H1881" s="444">
        <v>0</v>
      </c>
      <c r="I1881" s="444"/>
      <c r="J1881" s="444">
        <f>내역서!F1885</f>
        <v>0</v>
      </c>
      <c r="K1881" s="445">
        <v>0</v>
      </c>
      <c r="L1881" s="444">
        <f>SUMIF($A$1882:$A$1893,$A1883,L$1882:L$1893)</f>
        <v>0</v>
      </c>
      <c r="M1881" s="445">
        <v>0</v>
      </c>
      <c r="N1881" s="444">
        <f t="shared" si="2592"/>
        <v>0</v>
      </c>
      <c r="O1881" s="445">
        <v>0</v>
      </c>
      <c r="P1881" s="444">
        <f t="shared" si="2593"/>
        <v>0</v>
      </c>
      <c r="Q1881" s="446">
        <v>0</v>
      </c>
      <c r="R1881" s="444">
        <f t="shared" ref="R1881" si="2594">L1881+N1881+P1881</f>
        <v>0</v>
      </c>
      <c r="S1881" s="444">
        <f t="shared" ref="S1881" si="2595">J1881-J1880</f>
        <v>0</v>
      </c>
      <c r="T1881" s="444">
        <f t="shared" ref="T1881:U1881" si="2596">Q1881-Q1880</f>
        <v>0</v>
      </c>
      <c r="U1881" s="444">
        <f t="shared" si="2596"/>
        <v>0</v>
      </c>
      <c r="V1881" s="443"/>
      <c r="W1881" s="619" t="str">
        <f t="shared" si="2480"/>
        <v/>
      </c>
    </row>
    <row r="1882" spans="1:23" s="371" customFormat="1" ht="24" hidden="1" customHeight="1">
      <c r="A1882" s="366" t="s">
        <v>2055</v>
      </c>
      <c r="B1882" s="418" t="s">
        <v>0</v>
      </c>
      <c r="C1882" s="418" t="s">
        <v>3134</v>
      </c>
      <c r="D1882" s="418" t="s">
        <v>3135</v>
      </c>
      <c r="E1882" s="419" t="s">
        <v>16</v>
      </c>
      <c r="F1882" s="411">
        <f>G1882</f>
        <v>23</v>
      </c>
      <c r="G1882" s="411">
        <f>[5]내역서!F1882</f>
        <v>23</v>
      </c>
      <c r="H1882" s="716">
        <v>23</v>
      </c>
      <c r="I1882" s="410">
        <f>G1882-H1882</f>
        <v>0</v>
      </c>
      <c r="J1882" s="411">
        <f>내역서!F1886</f>
        <v>0</v>
      </c>
      <c r="K1882" s="411">
        <v>81126.7</v>
      </c>
      <c r="L1882" s="412">
        <f>INT($J1882*K1882)</f>
        <v>0</v>
      </c>
      <c r="M1882" s="411">
        <v>34828</v>
      </c>
      <c r="N1882" s="412">
        <f>INT($J1882*M1882)</f>
        <v>0</v>
      </c>
      <c r="O1882" s="411">
        <v>0</v>
      </c>
      <c r="P1882" s="412">
        <f>INT($J1882*O1882)</f>
        <v>0</v>
      </c>
      <c r="Q1882" s="412">
        <f>+K1882+M1882+O1882</f>
        <v>115954.7</v>
      </c>
      <c r="R1882" s="412">
        <f>L1882+N1882+P1882</f>
        <v>0</v>
      </c>
      <c r="S1882" s="412"/>
      <c r="T1882" s="412"/>
      <c r="U1882" s="412"/>
      <c r="V1882" s="419" t="s">
        <v>0</v>
      </c>
      <c r="W1882" s="617" t="str">
        <f>+IF(J1882&lt;0,"ng","")</f>
        <v/>
      </c>
    </row>
    <row r="1883" spans="1:23" s="75" customFormat="1" ht="24" hidden="1" customHeight="1">
      <c r="A1883" s="372" t="s">
        <v>5069</v>
      </c>
      <c r="B1883" s="421" t="s">
        <v>0</v>
      </c>
      <c r="C1883" s="421" t="s">
        <v>1328</v>
      </c>
      <c r="D1883" s="421" t="s">
        <v>1329</v>
      </c>
      <c r="E1883" s="422" t="s">
        <v>16</v>
      </c>
      <c r="F1883" s="416">
        <f t="shared" ref="F1883:F1893" si="2597">G1883</f>
        <v>23</v>
      </c>
      <c r="G1883" s="416">
        <f>[5]내역서!F1883</f>
        <v>23</v>
      </c>
      <c r="H1883" s="717">
        <v>23</v>
      </c>
      <c r="I1883" s="415">
        <f t="shared" ref="I1883:I1893" si="2598">G1883-H1883</f>
        <v>0</v>
      </c>
      <c r="J1883" s="416">
        <f>내역서!F1887</f>
        <v>0</v>
      </c>
      <c r="K1883" s="416">
        <v>81126.7</v>
      </c>
      <c r="L1883" s="417">
        <f t="shared" ref="L1883:L1893" si="2599">INT($J1883*K1883)</f>
        <v>0</v>
      </c>
      <c r="M1883" s="416">
        <v>34828</v>
      </c>
      <c r="N1883" s="417">
        <f t="shared" ref="N1883:N1893" si="2600">INT($J1883*M1883)</f>
        <v>0</v>
      </c>
      <c r="O1883" s="416">
        <v>0</v>
      </c>
      <c r="P1883" s="417">
        <f t="shared" ref="P1883:P1893" si="2601">INT($J1883*O1883)</f>
        <v>0</v>
      </c>
      <c r="Q1883" s="417">
        <f t="shared" ref="Q1883:Q1893" si="2602">+K1883+M1883+O1883</f>
        <v>115954.7</v>
      </c>
      <c r="R1883" s="417">
        <f t="shared" si="2562"/>
        <v>0</v>
      </c>
      <c r="S1883" s="417">
        <f t="shared" ref="S1883" si="2603">J1883-J1882</f>
        <v>0</v>
      </c>
      <c r="T1883" s="417">
        <f t="shared" ref="T1883:U1883" si="2604">Q1883-Q1882</f>
        <v>0</v>
      </c>
      <c r="U1883" s="417">
        <f t="shared" si="2604"/>
        <v>0</v>
      </c>
      <c r="V1883" s="422"/>
      <c r="W1883" s="619" t="str">
        <f t="shared" si="2480"/>
        <v/>
      </c>
    </row>
    <row r="1884" spans="1:23" s="485" customFormat="1" ht="24" hidden="1" customHeight="1">
      <c r="A1884" s="366" t="s">
        <v>5971</v>
      </c>
      <c r="B1884" s="418" t="s">
        <v>0</v>
      </c>
      <c r="C1884" s="418" t="s">
        <v>2945</v>
      </c>
      <c r="D1884" s="418" t="s">
        <v>2946</v>
      </c>
      <c r="E1884" s="419" t="s">
        <v>16</v>
      </c>
      <c r="F1884" s="411">
        <f>G1884</f>
        <v>472</v>
      </c>
      <c r="G1884" s="411">
        <f>[5]내역서!F1884</f>
        <v>472</v>
      </c>
      <c r="H1884" s="716">
        <v>472</v>
      </c>
      <c r="I1884" s="410">
        <f>G1884-H1884</f>
        <v>0</v>
      </c>
      <c r="J1884" s="411">
        <f>내역서!F1888</f>
        <v>0</v>
      </c>
      <c r="K1884" s="411">
        <v>85071.9</v>
      </c>
      <c r="L1884" s="412">
        <f>INT($J1884*K1884)</f>
        <v>0</v>
      </c>
      <c r="M1884" s="411">
        <v>51200</v>
      </c>
      <c r="N1884" s="412">
        <f>INT($J1884*M1884)</f>
        <v>0</v>
      </c>
      <c r="O1884" s="411">
        <v>5851.6</v>
      </c>
      <c r="P1884" s="412">
        <f>INT($J1884*O1884)</f>
        <v>0</v>
      </c>
      <c r="Q1884" s="412">
        <f>+K1884+M1884+O1884</f>
        <v>142123.5</v>
      </c>
      <c r="R1884" s="412">
        <f>L1884+N1884+P1884</f>
        <v>0</v>
      </c>
      <c r="S1884" s="412"/>
      <c r="T1884" s="412"/>
      <c r="U1884" s="412"/>
      <c r="V1884" s="419" t="s">
        <v>0</v>
      </c>
      <c r="W1884" s="617" t="str">
        <f>+IF(J1884&lt;0,"ng","")</f>
        <v/>
      </c>
    </row>
    <row r="1885" spans="1:23" s="77" customFormat="1" ht="24" hidden="1" customHeight="1">
      <c r="A1885" s="372" t="s">
        <v>6044</v>
      </c>
      <c r="B1885" s="421" t="s">
        <v>0</v>
      </c>
      <c r="C1885" s="421" t="s">
        <v>1225</v>
      </c>
      <c r="D1885" s="421" t="s">
        <v>1226</v>
      </c>
      <c r="E1885" s="422" t="s">
        <v>16</v>
      </c>
      <c r="F1885" s="416">
        <f t="shared" si="2597"/>
        <v>472</v>
      </c>
      <c r="G1885" s="416">
        <f>[5]내역서!F1885</f>
        <v>472</v>
      </c>
      <c r="H1885" s="717">
        <v>472</v>
      </c>
      <c r="I1885" s="415">
        <f t="shared" si="2598"/>
        <v>0</v>
      </c>
      <c r="J1885" s="416">
        <f>내역서!F1889</f>
        <v>0</v>
      </c>
      <c r="K1885" s="416">
        <v>85071.9</v>
      </c>
      <c r="L1885" s="417">
        <f t="shared" si="2599"/>
        <v>0</v>
      </c>
      <c r="M1885" s="416">
        <v>51200</v>
      </c>
      <c r="N1885" s="417">
        <f t="shared" si="2600"/>
        <v>0</v>
      </c>
      <c r="O1885" s="416">
        <v>5851.6</v>
      </c>
      <c r="P1885" s="417">
        <f t="shared" si="2601"/>
        <v>0</v>
      </c>
      <c r="Q1885" s="417">
        <f t="shared" si="2602"/>
        <v>142123.5</v>
      </c>
      <c r="R1885" s="417">
        <f t="shared" si="2562"/>
        <v>0</v>
      </c>
      <c r="S1885" s="417">
        <f t="shared" ref="S1885" si="2605">J1885-J1884</f>
        <v>0</v>
      </c>
      <c r="T1885" s="417">
        <f t="shared" ref="T1885:U1885" si="2606">Q1885-Q1884</f>
        <v>0</v>
      </c>
      <c r="U1885" s="417">
        <f t="shared" si="2606"/>
        <v>0</v>
      </c>
      <c r="V1885" s="422"/>
      <c r="W1885" s="619" t="str">
        <f t="shared" si="2480"/>
        <v/>
      </c>
    </row>
    <row r="1886" spans="1:23" s="371" customFormat="1" ht="24" hidden="1" customHeight="1">
      <c r="A1886" s="366" t="s">
        <v>5971</v>
      </c>
      <c r="B1886" s="418" t="s">
        <v>0</v>
      </c>
      <c r="C1886" s="418" t="s">
        <v>2947</v>
      </c>
      <c r="D1886" s="418" t="s">
        <v>2948</v>
      </c>
      <c r="E1886" s="419" t="s">
        <v>16</v>
      </c>
      <c r="F1886" s="411">
        <f>G1886</f>
        <v>206</v>
      </c>
      <c r="G1886" s="411">
        <f>[5]내역서!F1886</f>
        <v>206</v>
      </c>
      <c r="H1886" s="716">
        <v>206</v>
      </c>
      <c r="I1886" s="410">
        <f>G1886-H1886</f>
        <v>0</v>
      </c>
      <c r="J1886" s="411">
        <f>내역서!F1890</f>
        <v>0</v>
      </c>
      <c r="K1886" s="411">
        <v>102496.1</v>
      </c>
      <c r="L1886" s="412">
        <f>INT($J1886*K1886)</f>
        <v>0</v>
      </c>
      <c r="M1886" s="411">
        <v>47200</v>
      </c>
      <c r="N1886" s="412">
        <f>INT($J1886*M1886)</f>
        <v>0</v>
      </c>
      <c r="O1886" s="411">
        <v>5347.7</v>
      </c>
      <c r="P1886" s="412">
        <f>INT($J1886*O1886)</f>
        <v>0</v>
      </c>
      <c r="Q1886" s="412">
        <f>+K1886+M1886+O1886</f>
        <v>155043.80000000002</v>
      </c>
      <c r="R1886" s="412">
        <f>L1886+N1886+P1886</f>
        <v>0</v>
      </c>
      <c r="S1886" s="412"/>
      <c r="T1886" s="412"/>
      <c r="U1886" s="412"/>
      <c r="V1886" s="419" t="s">
        <v>0</v>
      </c>
      <c r="W1886" s="617" t="str">
        <f>+IF(J1886&lt;0,"ng","")</f>
        <v/>
      </c>
    </row>
    <row r="1887" spans="1:23" s="75" customFormat="1" ht="24" hidden="1" customHeight="1">
      <c r="A1887" s="372" t="s">
        <v>6045</v>
      </c>
      <c r="B1887" s="421" t="s">
        <v>0</v>
      </c>
      <c r="C1887" s="421" t="s">
        <v>1227</v>
      </c>
      <c r="D1887" s="421" t="s">
        <v>1228</v>
      </c>
      <c r="E1887" s="422" t="s">
        <v>16</v>
      </c>
      <c r="F1887" s="416">
        <f t="shared" si="2597"/>
        <v>206</v>
      </c>
      <c r="G1887" s="416">
        <f>[5]내역서!F1887</f>
        <v>206</v>
      </c>
      <c r="H1887" s="717">
        <v>206</v>
      </c>
      <c r="I1887" s="415">
        <f t="shared" si="2598"/>
        <v>0</v>
      </c>
      <c r="J1887" s="416">
        <f>내역서!F1891</f>
        <v>0</v>
      </c>
      <c r="K1887" s="416">
        <v>102496.1</v>
      </c>
      <c r="L1887" s="417">
        <f t="shared" si="2599"/>
        <v>0</v>
      </c>
      <c r="M1887" s="416">
        <v>47200</v>
      </c>
      <c r="N1887" s="417">
        <f t="shared" si="2600"/>
        <v>0</v>
      </c>
      <c r="O1887" s="416">
        <v>5347.7</v>
      </c>
      <c r="P1887" s="417">
        <f t="shared" si="2601"/>
        <v>0</v>
      </c>
      <c r="Q1887" s="417">
        <f t="shared" si="2602"/>
        <v>155043.80000000002</v>
      </c>
      <c r="R1887" s="417">
        <f t="shared" si="2562"/>
        <v>0</v>
      </c>
      <c r="S1887" s="417">
        <f t="shared" ref="S1887" si="2607">J1887-J1886</f>
        <v>0</v>
      </c>
      <c r="T1887" s="417">
        <f t="shared" ref="T1887:U1887" si="2608">Q1887-Q1886</f>
        <v>0</v>
      </c>
      <c r="U1887" s="417">
        <f t="shared" si="2608"/>
        <v>0</v>
      </c>
      <c r="V1887" s="422"/>
      <c r="W1887" s="619" t="str">
        <f t="shared" si="2480"/>
        <v/>
      </c>
    </row>
    <row r="1888" spans="1:23" s="371" customFormat="1" ht="24" hidden="1" customHeight="1">
      <c r="A1888" s="366" t="s">
        <v>5971</v>
      </c>
      <c r="B1888" s="418" t="s">
        <v>0</v>
      </c>
      <c r="C1888" s="418" t="s">
        <v>2950</v>
      </c>
      <c r="D1888" s="418" t="s">
        <v>99</v>
      </c>
      <c r="E1888" s="419" t="s">
        <v>6</v>
      </c>
      <c r="F1888" s="411">
        <f>G1888</f>
        <v>180</v>
      </c>
      <c r="G1888" s="411">
        <f>[5]내역서!F1888</f>
        <v>180</v>
      </c>
      <c r="H1888" s="716">
        <v>180</v>
      </c>
      <c r="I1888" s="410">
        <f>G1888-H1888</f>
        <v>0</v>
      </c>
      <c r="J1888" s="411">
        <f>내역서!F1892</f>
        <v>0</v>
      </c>
      <c r="K1888" s="411">
        <v>15886.3</v>
      </c>
      <c r="L1888" s="412">
        <f>INT($J1888*K1888)</f>
        <v>0</v>
      </c>
      <c r="M1888" s="411">
        <v>11200</v>
      </c>
      <c r="N1888" s="412">
        <f>INT($J1888*M1888)</f>
        <v>0</v>
      </c>
      <c r="O1888" s="411">
        <v>907.8</v>
      </c>
      <c r="P1888" s="412">
        <f>INT($J1888*O1888)</f>
        <v>0</v>
      </c>
      <c r="Q1888" s="412">
        <f>+K1888+M1888+O1888</f>
        <v>27994.1</v>
      </c>
      <c r="R1888" s="412">
        <f>L1888+N1888+P1888</f>
        <v>0</v>
      </c>
      <c r="S1888" s="412"/>
      <c r="T1888" s="412"/>
      <c r="U1888" s="412"/>
      <c r="V1888" s="419" t="s">
        <v>0</v>
      </c>
      <c r="W1888" s="617" t="str">
        <f>+IF(J1888&lt;0,"ng","")</f>
        <v/>
      </c>
    </row>
    <row r="1889" spans="1:23" s="75" customFormat="1" ht="24" hidden="1" customHeight="1">
      <c r="A1889" s="372" t="s">
        <v>6046</v>
      </c>
      <c r="B1889" s="421" t="s">
        <v>0</v>
      </c>
      <c r="C1889" s="421" t="s">
        <v>1229</v>
      </c>
      <c r="D1889" s="421" t="s">
        <v>99</v>
      </c>
      <c r="E1889" s="422" t="s">
        <v>6</v>
      </c>
      <c r="F1889" s="416">
        <f t="shared" si="2597"/>
        <v>180</v>
      </c>
      <c r="G1889" s="416">
        <f>[5]내역서!F1889</f>
        <v>180</v>
      </c>
      <c r="H1889" s="717">
        <v>180</v>
      </c>
      <c r="I1889" s="415">
        <f t="shared" si="2598"/>
        <v>0</v>
      </c>
      <c r="J1889" s="416">
        <f>내역서!F1893</f>
        <v>0</v>
      </c>
      <c r="K1889" s="416">
        <v>15886.3</v>
      </c>
      <c r="L1889" s="417">
        <f t="shared" si="2599"/>
        <v>0</v>
      </c>
      <c r="M1889" s="416">
        <v>11200</v>
      </c>
      <c r="N1889" s="417">
        <f t="shared" si="2600"/>
        <v>0</v>
      </c>
      <c r="O1889" s="416">
        <v>907.8</v>
      </c>
      <c r="P1889" s="417">
        <f t="shared" si="2601"/>
        <v>0</v>
      </c>
      <c r="Q1889" s="417">
        <f t="shared" si="2602"/>
        <v>27994.1</v>
      </c>
      <c r="R1889" s="417">
        <f t="shared" si="2562"/>
        <v>0</v>
      </c>
      <c r="S1889" s="417">
        <f t="shared" ref="S1889" si="2609">J1889-J1888</f>
        <v>0</v>
      </c>
      <c r="T1889" s="417">
        <f t="shared" ref="T1889:U1889" si="2610">Q1889-Q1888</f>
        <v>0</v>
      </c>
      <c r="U1889" s="417">
        <f t="shared" si="2610"/>
        <v>0</v>
      </c>
      <c r="V1889" s="422"/>
      <c r="W1889" s="619" t="str">
        <f t="shared" si="2480"/>
        <v/>
      </c>
    </row>
    <row r="1890" spans="1:23" s="371" customFormat="1" ht="24" hidden="1" customHeight="1">
      <c r="A1890" s="366" t="s">
        <v>6047</v>
      </c>
      <c r="B1890" s="418" t="s">
        <v>0</v>
      </c>
      <c r="C1890" s="418" t="s">
        <v>3136</v>
      </c>
      <c r="D1890" s="418" t="s">
        <v>115</v>
      </c>
      <c r="E1890" s="419" t="s">
        <v>6</v>
      </c>
      <c r="F1890" s="411">
        <f>G1890</f>
        <v>29</v>
      </c>
      <c r="G1890" s="411">
        <f>[5]내역서!F1890</f>
        <v>29</v>
      </c>
      <c r="H1890" s="716">
        <v>29</v>
      </c>
      <c r="I1890" s="410">
        <f>G1890-H1890</f>
        <v>0</v>
      </c>
      <c r="J1890" s="411">
        <f>내역서!F1894</f>
        <v>0</v>
      </c>
      <c r="K1890" s="411">
        <v>55047.3</v>
      </c>
      <c r="L1890" s="412">
        <f>INT($J1890*K1890)</f>
        <v>0</v>
      </c>
      <c r="M1890" s="411">
        <v>34800</v>
      </c>
      <c r="N1890" s="412">
        <f>INT($J1890*M1890)</f>
        <v>0</v>
      </c>
      <c r="O1890" s="411">
        <v>3609.7</v>
      </c>
      <c r="P1890" s="412">
        <f>INT($J1890*O1890)</f>
        <v>0</v>
      </c>
      <c r="Q1890" s="412">
        <f>+K1890+M1890+O1890</f>
        <v>93457</v>
      </c>
      <c r="R1890" s="412">
        <f>L1890+N1890+P1890</f>
        <v>0</v>
      </c>
      <c r="S1890" s="412"/>
      <c r="T1890" s="412"/>
      <c r="U1890" s="412"/>
      <c r="V1890" s="419" t="s">
        <v>0</v>
      </c>
      <c r="W1890" s="617" t="str">
        <f>+IF(J1890&lt;0,"ng","")</f>
        <v/>
      </c>
    </row>
    <row r="1891" spans="1:23" s="75" customFormat="1" ht="24" hidden="1" customHeight="1">
      <c r="A1891" s="372" t="s">
        <v>2072</v>
      </c>
      <c r="B1891" s="421" t="s">
        <v>0</v>
      </c>
      <c r="C1891" s="421" t="s">
        <v>1330</v>
      </c>
      <c r="D1891" s="421" t="s">
        <v>115</v>
      </c>
      <c r="E1891" s="422" t="s">
        <v>6</v>
      </c>
      <c r="F1891" s="416">
        <f t="shared" si="2597"/>
        <v>29</v>
      </c>
      <c r="G1891" s="416">
        <f>[5]내역서!F1891</f>
        <v>29</v>
      </c>
      <c r="H1891" s="717">
        <v>29</v>
      </c>
      <c r="I1891" s="415">
        <f t="shared" si="2598"/>
        <v>0</v>
      </c>
      <c r="J1891" s="416">
        <f>내역서!F1895</f>
        <v>0</v>
      </c>
      <c r="K1891" s="416">
        <v>55047.3</v>
      </c>
      <c r="L1891" s="417">
        <f t="shared" si="2599"/>
        <v>0</v>
      </c>
      <c r="M1891" s="416">
        <v>34800</v>
      </c>
      <c r="N1891" s="417">
        <f t="shared" si="2600"/>
        <v>0</v>
      </c>
      <c r="O1891" s="416">
        <v>3609.7</v>
      </c>
      <c r="P1891" s="417">
        <f t="shared" si="2601"/>
        <v>0</v>
      </c>
      <c r="Q1891" s="417">
        <f t="shared" si="2602"/>
        <v>93457</v>
      </c>
      <c r="R1891" s="417">
        <f t="shared" si="2562"/>
        <v>0</v>
      </c>
      <c r="S1891" s="417">
        <f t="shared" ref="S1891" si="2611">J1891-J1890</f>
        <v>0</v>
      </c>
      <c r="T1891" s="417">
        <f t="shared" ref="T1891:U1891" si="2612">Q1891-Q1890</f>
        <v>0</v>
      </c>
      <c r="U1891" s="417">
        <f t="shared" si="2612"/>
        <v>0</v>
      </c>
      <c r="V1891" s="422"/>
      <c r="W1891" s="619" t="str">
        <f t="shared" si="2480"/>
        <v/>
      </c>
    </row>
    <row r="1892" spans="1:23" s="371" customFormat="1" ht="24" hidden="1" customHeight="1">
      <c r="A1892" s="366" t="s">
        <v>6048</v>
      </c>
      <c r="B1892" s="418" t="s">
        <v>0</v>
      </c>
      <c r="C1892" s="418" t="s">
        <v>2964</v>
      </c>
      <c r="D1892" s="418" t="s">
        <v>2965</v>
      </c>
      <c r="E1892" s="419" t="s">
        <v>16</v>
      </c>
      <c r="F1892" s="411">
        <f>G1892</f>
        <v>19</v>
      </c>
      <c r="G1892" s="411">
        <f>[5]내역서!F1892</f>
        <v>19</v>
      </c>
      <c r="H1892" s="716">
        <v>19</v>
      </c>
      <c r="I1892" s="410">
        <f>G1892-H1892</f>
        <v>0</v>
      </c>
      <c r="J1892" s="411">
        <f>내역서!F1896</f>
        <v>0</v>
      </c>
      <c r="K1892" s="411">
        <v>142123.5</v>
      </c>
      <c r="L1892" s="412">
        <f>INT($J1892*K1892)</f>
        <v>0</v>
      </c>
      <c r="M1892" s="411">
        <v>0</v>
      </c>
      <c r="N1892" s="412">
        <f>INT($J1892*M1892)</f>
        <v>0</v>
      </c>
      <c r="O1892" s="411">
        <v>0</v>
      </c>
      <c r="P1892" s="412">
        <f>INT($J1892*O1892)</f>
        <v>0</v>
      </c>
      <c r="Q1892" s="412">
        <f>+K1892+M1892+O1892</f>
        <v>142123.5</v>
      </c>
      <c r="R1892" s="412">
        <f>L1892+N1892+P1892</f>
        <v>0</v>
      </c>
      <c r="S1892" s="412"/>
      <c r="T1892" s="412"/>
      <c r="U1892" s="412"/>
      <c r="V1892" s="419" t="s">
        <v>0</v>
      </c>
      <c r="W1892" s="617" t="str">
        <f>+IF(J1892&lt;0,"ng","")</f>
        <v/>
      </c>
    </row>
    <row r="1893" spans="1:23" s="75" customFormat="1" ht="24" hidden="1" customHeight="1">
      <c r="A1893" s="372" t="s">
        <v>2072</v>
      </c>
      <c r="B1893" s="421" t="s">
        <v>0</v>
      </c>
      <c r="C1893" s="421" t="s">
        <v>1237</v>
      </c>
      <c r="D1893" s="421" t="s">
        <v>1238</v>
      </c>
      <c r="E1893" s="422" t="s">
        <v>16</v>
      </c>
      <c r="F1893" s="416">
        <f t="shared" si="2597"/>
        <v>19</v>
      </c>
      <c r="G1893" s="416">
        <f>[5]내역서!F1893</f>
        <v>19</v>
      </c>
      <c r="H1893" s="717">
        <v>19</v>
      </c>
      <c r="I1893" s="415">
        <f t="shared" si="2598"/>
        <v>0</v>
      </c>
      <c r="J1893" s="416">
        <f>내역서!F1897</f>
        <v>0</v>
      </c>
      <c r="K1893" s="416">
        <v>142123.5</v>
      </c>
      <c r="L1893" s="417">
        <f t="shared" si="2599"/>
        <v>0</v>
      </c>
      <c r="M1893" s="416">
        <v>0</v>
      </c>
      <c r="N1893" s="417">
        <f t="shared" si="2600"/>
        <v>0</v>
      </c>
      <c r="O1893" s="416">
        <v>0</v>
      </c>
      <c r="P1893" s="417">
        <f t="shared" si="2601"/>
        <v>0</v>
      </c>
      <c r="Q1893" s="417">
        <f t="shared" si="2602"/>
        <v>142123.5</v>
      </c>
      <c r="R1893" s="417">
        <f t="shared" si="2562"/>
        <v>0</v>
      </c>
      <c r="S1893" s="417">
        <f t="shared" ref="S1893" si="2613">J1893-J1892</f>
        <v>0</v>
      </c>
      <c r="T1893" s="417">
        <f t="shared" ref="T1893:U1893" si="2614">Q1893-Q1892</f>
        <v>0</v>
      </c>
      <c r="U1893" s="417">
        <f t="shared" si="2614"/>
        <v>0</v>
      </c>
      <c r="V1893" s="422"/>
      <c r="W1893" s="619" t="str">
        <f t="shared" si="2480"/>
        <v/>
      </c>
    </row>
    <row r="1894" spans="1:23" s="371" customFormat="1" ht="24" hidden="1" customHeight="1">
      <c r="A1894" s="366" t="s">
        <v>6049</v>
      </c>
      <c r="B1894" s="436" t="s">
        <v>3193</v>
      </c>
      <c r="C1894" s="436" t="s">
        <v>2969</v>
      </c>
      <c r="D1894" s="436" t="s">
        <v>0</v>
      </c>
      <c r="E1894" s="437" t="s">
        <v>0</v>
      </c>
      <c r="F1894" s="438">
        <v>0</v>
      </c>
      <c r="G1894" s="438">
        <f>[5]내역서!F1894</f>
        <v>0</v>
      </c>
      <c r="H1894" s="438">
        <v>0</v>
      </c>
      <c r="I1894" s="438"/>
      <c r="J1894" s="438">
        <f>내역서!F1898</f>
        <v>0</v>
      </c>
      <c r="K1894" s="439">
        <v>0</v>
      </c>
      <c r="L1894" s="438">
        <f>SUMIF($A$1896:$A$1907,$A1896,L$1896:L$1907)</f>
        <v>0</v>
      </c>
      <c r="M1894" s="439">
        <v>0</v>
      </c>
      <c r="N1894" s="438">
        <f t="shared" ref="N1894:N1895" si="2615">SUMIF($A$1896:$A$1907,$A1896,N$1896:N$1907)</f>
        <v>0</v>
      </c>
      <c r="O1894" s="439">
        <v>0</v>
      </c>
      <c r="P1894" s="438">
        <f t="shared" ref="P1894:P1895" si="2616">SUMIF($A$1896:$A$1907,$A1896,P$1896:P$1907)</f>
        <v>0</v>
      </c>
      <c r="Q1894" s="440">
        <v>0</v>
      </c>
      <c r="R1894" s="438">
        <f>L1894+N1894+P1894</f>
        <v>0</v>
      </c>
      <c r="S1894" s="438"/>
      <c r="T1894" s="438"/>
      <c r="U1894" s="438"/>
      <c r="V1894" s="437" t="s">
        <v>0</v>
      </c>
      <c r="W1894" s="617" t="str">
        <f>+IF(J1894&lt;0,"ng","")</f>
        <v/>
      </c>
    </row>
    <row r="1895" spans="1:23" s="75" customFormat="1" ht="24" hidden="1" customHeight="1">
      <c r="A1895" s="372" t="s">
        <v>6050</v>
      </c>
      <c r="B1895" s="442" t="s">
        <v>6051</v>
      </c>
      <c r="C1895" s="442" t="s">
        <v>1241</v>
      </c>
      <c r="D1895" s="442" t="s">
        <v>0</v>
      </c>
      <c r="E1895" s="443" t="s">
        <v>0</v>
      </c>
      <c r="F1895" s="444">
        <v>0</v>
      </c>
      <c r="G1895" s="444">
        <f>[5]내역서!F1895</f>
        <v>0</v>
      </c>
      <c r="H1895" s="444">
        <v>0</v>
      </c>
      <c r="I1895" s="444"/>
      <c r="J1895" s="444">
        <f>내역서!F1899</f>
        <v>0</v>
      </c>
      <c r="K1895" s="445">
        <v>0</v>
      </c>
      <c r="L1895" s="444">
        <f>SUMIF($A$1896:$A$1907,$A1897,L$1896:L$1907)</f>
        <v>0</v>
      </c>
      <c r="M1895" s="445">
        <v>0</v>
      </c>
      <c r="N1895" s="444">
        <f t="shared" si="2615"/>
        <v>0</v>
      </c>
      <c r="O1895" s="445">
        <v>0</v>
      </c>
      <c r="P1895" s="444">
        <f t="shared" si="2616"/>
        <v>0</v>
      </c>
      <c r="Q1895" s="446">
        <v>0</v>
      </c>
      <c r="R1895" s="444">
        <f t="shared" ref="R1895" si="2617">L1895+N1895+P1895</f>
        <v>0</v>
      </c>
      <c r="S1895" s="444">
        <f t="shared" ref="S1895" si="2618">J1895-J1894</f>
        <v>0</v>
      </c>
      <c r="T1895" s="444">
        <f t="shared" ref="T1895:U1895" si="2619">Q1895-Q1894</f>
        <v>0</v>
      </c>
      <c r="U1895" s="444">
        <f t="shared" si="2619"/>
        <v>0</v>
      </c>
      <c r="V1895" s="443"/>
      <c r="W1895" s="619" t="str">
        <f t="shared" si="2480"/>
        <v/>
      </c>
    </row>
    <row r="1896" spans="1:23" s="485" customFormat="1" ht="24" hidden="1" customHeight="1">
      <c r="A1896" s="366" t="s">
        <v>5947</v>
      </c>
      <c r="B1896" s="418" t="s">
        <v>0</v>
      </c>
      <c r="C1896" s="418" t="s">
        <v>2972</v>
      </c>
      <c r="D1896" s="418" t="s">
        <v>2973</v>
      </c>
      <c r="E1896" s="419" t="s">
        <v>102</v>
      </c>
      <c r="F1896" s="411">
        <f>G1896</f>
        <v>630</v>
      </c>
      <c r="G1896" s="411">
        <f>[5]내역서!F1896</f>
        <v>630</v>
      </c>
      <c r="H1896" s="716">
        <v>630</v>
      </c>
      <c r="I1896" s="410">
        <f>G1896-H1896</f>
        <v>0</v>
      </c>
      <c r="J1896" s="411">
        <f>내역서!F1900</f>
        <v>0</v>
      </c>
      <c r="K1896" s="411">
        <v>182.5</v>
      </c>
      <c r="L1896" s="412">
        <f>INT($J1896*K1896)</f>
        <v>0</v>
      </c>
      <c r="M1896" s="411">
        <v>5874.4</v>
      </c>
      <c r="N1896" s="412">
        <f>INT($J1896*M1896)</f>
        <v>0</v>
      </c>
      <c r="O1896" s="411">
        <v>0</v>
      </c>
      <c r="P1896" s="412">
        <f>INT($J1896*O1896)</f>
        <v>0</v>
      </c>
      <c r="Q1896" s="412">
        <f>+K1896+M1896+O1896</f>
        <v>6056.9</v>
      </c>
      <c r="R1896" s="412">
        <f>L1896+N1896+P1896</f>
        <v>0</v>
      </c>
      <c r="S1896" s="412"/>
      <c r="T1896" s="412"/>
      <c r="U1896" s="412"/>
      <c r="V1896" s="419" t="s">
        <v>0</v>
      </c>
      <c r="W1896" s="617" t="str">
        <f>+IF(J1896&lt;0,"ng","")</f>
        <v/>
      </c>
    </row>
    <row r="1897" spans="1:23" s="77" customFormat="1" ht="24" hidden="1" customHeight="1">
      <c r="A1897" s="372" t="s">
        <v>6052</v>
      </c>
      <c r="B1897" s="421" t="s">
        <v>0</v>
      </c>
      <c r="C1897" s="421" t="s">
        <v>1242</v>
      </c>
      <c r="D1897" s="421" t="s">
        <v>1243</v>
      </c>
      <c r="E1897" s="422" t="s">
        <v>102</v>
      </c>
      <c r="F1897" s="416">
        <f t="shared" ref="F1897:F1907" si="2620">G1897</f>
        <v>630</v>
      </c>
      <c r="G1897" s="416">
        <f>[5]내역서!F1897</f>
        <v>630</v>
      </c>
      <c r="H1897" s="717">
        <v>630</v>
      </c>
      <c r="I1897" s="415">
        <f t="shared" ref="I1897:I1907" si="2621">G1897-H1897</f>
        <v>0</v>
      </c>
      <c r="J1897" s="416">
        <f>내역서!F1901</f>
        <v>0</v>
      </c>
      <c r="K1897" s="416">
        <v>182.5</v>
      </c>
      <c r="L1897" s="417">
        <f t="shared" ref="L1897:L1907" si="2622">INT($J1897*K1897)</f>
        <v>0</v>
      </c>
      <c r="M1897" s="416">
        <v>5874.4</v>
      </c>
      <c r="N1897" s="417">
        <f t="shared" ref="N1897:N1907" si="2623">INT($J1897*M1897)</f>
        <v>0</v>
      </c>
      <c r="O1897" s="416">
        <v>0</v>
      </c>
      <c r="P1897" s="417">
        <f t="shared" ref="P1897:P1907" si="2624">INT($J1897*O1897)</f>
        <v>0</v>
      </c>
      <c r="Q1897" s="417">
        <f t="shared" ref="Q1897:Q1907" si="2625">+K1897+M1897+O1897</f>
        <v>6056.9</v>
      </c>
      <c r="R1897" s="417">
        <f t="shared" si="2562"/>
        <v>0</v>
      </c>
      <c r="S1897" s="417">
        <f t="shared" ref="S1897" si="2626">J1897-J1896</f>
        <v>0</v>
      </c>
      <c r="T1897" s="417">
        <f t="shared" ref="T1897:U1897" si="2627">Q1897-Q1896</f>
        <v>0</v>
      </c>
      <c r="U1897" s="417">
        <f t="shared" si="2627"/>
        <v>0</v>
      </c>
      <c r="V1897" s="422"/>
      <c r="W1897" s="619" t="str">
        <f t="shared" si="2480"/>
        <v/>
      </c>
    </row>
    <row r="1898" spans="1:23" s="371" customFormat="1" ht="24" hidden="1" customHeight="1">
      <c r="A1898" s="366" t="s">
        <v>2055</v>
      </c>
      <c r="B1898" s="418" t="s">
        <v>0</v>
      </c>
      <c r="C1898" s="418" t="s">
        <v>2972</v>
      </c>
      <c r="D1898" s="418" t="s">
        <v>2974</v>
      </c>
      <c r="E1898" s="419" t="s">
        <v>102</v>
      </c>
      <c r="F1898" s="411">
        <f>G1898</f>
        <v>590</v>
      </c>
      <c r="G1898" s="411">
        <f>[5]내역서!F1898</f>
        <v>590</v>
      </c>
      <c r="H1898" s="716">
        <v>590</v>
      </c>
      <c r="I1898" s="410">
        <f>G1898-H1898</f>
        <v>0</v>
      </c>
      <c r="J1898" s="411">
        <f>내역서!F1902</f>
        <v>0</v>
      </c>
      <c r="K1898" s="411">
        <v>218.4</v>
      </c>
      <c r="L1898" s="412">
        <f>INT($J1898*K1898)</f>
        <v>0</v>
      </c>
      <c r="M1898" s="411">
        <v>7049.8</v>
      </c>
      <c r="N1898" s="412">
        <f>INT($J1898*M1898)</f>
        <v>0</v>
      </c>
      <c r="O1898" s="411">
        <v>0</v>
      </c>
      <c r="P1898" s="412">
        <f>INT($J1898*O1898)</f>
        <v>0</v>
      </c>
      <c r="Q1898" s="412">
        <f>+K1898+M1898+O1898</f>
        <v>7268.2</v>
      </c>
      <c r="R1898" s="412">
        <f>L1898+N1898+P1898</f>
        <v>0</v>
      </c>
      <c r="S1898" s="412"/>
      <c r="T1898" s="412"/>
      <c r="U1898" s="412"/>
      <c r="V1898" s="419" t="s">
        <v>0</v>
      </c>
      <c r="W1898" s="617" t="str">
        <f>+IF(J1898&lt;0,"ng","")</f>
        <v/>
      </c>
    </row>
    <row r="1899" spans="1:23" s="75" customFormat="1" ht="24" hidden="1" customHeight="1">
      <c r="A1899" s="372" t="s">
        <v>5963</v>
      </c>
      <c r="B1899" s="421" t="s">
        <v>0</v>
      </c>
      <c r="C1899" s="421" t="s">
        <v>1242</v>
      </c>
      <c r="D1899" s="421" t="s">
        <v>1244</v>
      </c>
      <c r="E1899" s="422" t="s">
        <v>102</v>
      </c>
      <c r="F1899" s="416">
        <f t="shared" si="2620"/>
        <v>590</v>
      </c>
      <c r="G1899" s="416">
        <f>[5]내역서!F1899</f>
        <v>590</v>
      </c>
      <c r="H1899" s="717">
        <v>590</v>
      </c>
      <c r="I1899" s="415">
        <f t="shared" si="2621"/>
        <v>0</v>
      </c>
      <c r="J1899" s="416">
        <f>내역서!F1903</f>
        <v>0</v>
      </c>
      <c r="K1899" s="416">
        <v>218.4</v>
      </c>
      <c r="L1899" s="417">
        <f t="shared" si="2622"/>
        <v>0</v>
      </c>
      <c r="M1899" s="416">
        <v>7049.8</v>
      </c>
      <c r="N1899" s="417">
        <f t="shared" si="2623"/>
        <v>0</v>
      </c>
      <c r="O1899" s="416">
        <v>0</v>
      </c>
      <c r="P1899" s="417">
        <f t="shared" si="2624"/>
        <v>0</v>
      </c>
      <c r="Q1899" s="417">
        <f t="shared" si="2625"/>
        <v>7268.2</v>
      </c>
      <c r="R1899" s="417">
        <f t="shared" si="2562"/>
        <v>0</v>
      </c>
      <c r="S1899" s="417">
        <f t="shared" ref="S1899" si="2628">J1899-J1898</f>
        <v>0</v>
      </c>
      <c r="T1899" s="417">
        <f t="shared" ref="T1899:U1899" si="2629">Q1899-Q1898</f>
        <v>0</v>
      </c>
      <c r="U1899" s="417">
        <f t="shared" si="2629"/>
        <v>0</v>
      </c>
      <c r="V1899" s="422"/>
      <c r="W1899" s="619" t="str">
        <f t="shared" si="2480"/>
        <v/>
      </c>
    </row>
    <row r="1900" spans="1:23" s="371" customFormat="1" ht="24" hidden="1" customHeight="1">
      <c r="A1900" s="366" t="s">
        <v>5971</v>
      </c>
      <c r="B1900" s="418" t="s">
        <v>0</v>
      </c>
      <c r="C1900" s="418" t="s">
        <v>2976</v>
      </c>
      <c r="D1900" s="418" t="s">
        <v>2977</v>
      </c>
      <c r="E1900" s="419" t="s">
        <v>2104</v>
      </c>
      <c r="F1900" s="411">
        <f>G1900</f>
        <v>25.4</v>
      </c>
      <c r="G1900" s="411">
        <f>[5]내역서!F1900</f>
        <v>25.4</v>
      </c>
      <c r="H1900" s="716">
        <v>25.4</v>
      </c>
      <c r="I1900" s="410">
        <f>G1900-H1900</f>
        <v>0</v>
      </c>
      <c r="J1900" s="411">
        <f>내역서!F1904</f>
        <v>0</v>
      </c>
      <c r="K1900" s="411">
        <v>522.5</v>
      </c>
      <c r="L1900" s="412">
        <f>INT($J1900*K1900)</f>
        <v>0</v>
      </c>
      <c r="M1900" s="411">
        <v>25572.1</v>
      </c>
      <c r="N1900" s="412">
        <f>INT($J1900*M1900)</f>
        <v>0</v>
      </c>
      <c r="O1900" s="411">
        <v>0</v>
      </c>
      <c r="P1900" s="412">
        <f>INT($J1900*O1900)</f>
        <v>0</v>
      </c>
      <c r="Q1900" s="412">
        <f>+K1900+M1900+O1900</f>
        <v>26094.6</v>
      </c>
      <c r="R1900" s="412">
        <f>L1900+N1900+P1900</f>
        <v>0</v>
      </c>
      <c r="S1900" s="412"/>
      <c r="T1900" s="412"/>
      <c r="U1900" s="412"/>
      <c r="V1900" s="419" t="s">
        <v>0</v>
      </c>
      <c r="W1900" s="617" t="str">
        <f>+IF(J1900&lt;0,"ng","")</f>
        <v/>
      </c>
    </row>
    <row r="1901" spans="1:23" s="75" customFormat="1" ht="24" hidden="1" customHeight="1">
      <c r="A1901" s="372" t="s">
        <v>2072</v>
      </c>
      <c r="B1901" s="421" t="s">
        <v>0</v>
      </c>
      <c r="C1901" s="421" t="s">
        <v>1245</v>
      </c>
      <c r="D1901" s="421" t="s">
        <v>1246</v>
      </c>
      <c r="E1901" s="422" t="s">
        <v>671</v>
      </c>
      <c r="F1901" s="416">
        <f t="shared" si="2620"/>
        <v>25.4</v>
      </c>
      <c r="G1901" s="416">
        <f>[5]내역서!F1901</f>
        <v>25.4</v>
      </c>
      <c r="H1901" s="717">
        <v>25.4</v>
      </c>
      <c r="I1901" s="415">
        <f t="shared" si="2621"/>
        <v>0</v>
      </c>
      <c r="J1901" s="416">
        <f>내역서!F1905</f>
        <v>0</v>
      </c>
      <c r="K1901" s="416">
        <v>522.5</v>
      </c>
      <c r="L1901" s="417">
        <f t="shared" si="2622"/>
        <v>0</v>
      </c>
      <c r="M1901" s="416">
        <v>25572.1</v>
      </c>
      <c r="N1901" s="417">
        <f t="shared" si="2623"/>
        <v>0</v>
      </c>
      <c r="O1901" s="416">
        <v>0</v>
      </c>
      <c r="P1901" s="417">
        <f t="shared" si="2624"/>
        <v>0</v>
      </c>
      <c r="Q1901" s="417">
        <f t="shared" si="2625"/>
        <v>26094.6</v>
      </c>
      <c r="R1901" s="417">
        <f t="shared" si="2562"/>
        <v>0</v>
      </c>
      <c r="S1901" s="417">
        <f t="shared" ref="S1901" si="2630">J1901-J1900</f>
        <v>0</v>
      </c>
      <c r="T1901" s="417">
        <f t="shared" ref="T1901:U1901" si="2631">Q1901-Q1900</f>
        <v>0</v>
      </c>
      <c r="U1901" s="417">
        <f t="shared" si="2631"/>
        <v>0</v>
      </c>
      <c r="V1901" s="422"/>
      <c r="W1901" s="619" t="str">
        <f t="shared" si="2480"/>
        <v/>
      </c>
    </row>
    <row r="1902" spans="1:23" s="485" customFormat="1" ht="24" hidden="1" customHeight="1">
      <c r="A1902" s="366" t="s">
        <v>4825</v>
      </c>
      <c r="B1902" s="418" t="s">
        <v>0</v>
      </c>
      <c r="C1902" s="418" t="s">
        <v>2978</v>
      </c>
      <c r="D1902" s="418" t="s">
        <v>0</v>
      </c>
      <c r="E1902" s="419" t="s">
        <v>16</v>
      </c>
      <c r="F1902" s="411">
        <f>G1902</f>
        <v>9</v>
      </c>
      <c r="G1902" s="411">
        <f>[5]내역서!F1902</f>
        <v>9</v>
      </c>
      <c r="H1902" s="716">
        <v>9</v>
      </c>
      <c r="I1902" s="410">
        <f>G1902-H1902</f>
        <v>0</v>
      </c>
      <c r="J1902" s="411">
        <f>내역서!F1906</f>
        <v>0</v>
      </c>
      <c r="K1902" s="411">
        <v>0</v>
      </c>
      <c r="L1902" s="412">
        <f>INT($J1902*K1902)</f>
        <v>0</v>
      </c>
      <c r="M1902" s="411">
        <v>7153.6</v>
      </c>
      <c r="N1902" s="412">
        <f>INT($J1902*M1902)</f>
        <v>0</v>
      </c>
      <c r="O1902" s="411">
        <v>0</v>
      </c>
      <c r="P1902" s="412">
        <f>INT($J1902*O1902)</f>
        <v>0</v>
      </c>
      <c r="Q1902" s="412">
        <f>+K1902+M1902+O1902</f>
        <v>7153.6</v>
      </c>
      <c r="R1902" s="412">
        <f>L1902+N1902+P1902</f>
        <v>0</v>
      </c>
      <c r="S1902" s="412"/>
      <c r="T1902" s="412"/>
      <c r="U1902" s="412"/>
      <c r="V1902" s="419" t="s">
        <v>0</v>
      </c>
      <c r="W1902" s="617" t="str">
        <f>+IF(J1902&lt;0,"ng","")</f>
        <v/>
      </c>
    </row>
    <row r="1903" spans="1:23" s="77" customFormat="1" ht="24" hidden="1" customHeight="1">
      <c r="A1903" s="372" t="s">
        <v>6053</v>
      </c>
      <c r="B1903" s="421" t="s">
        <v>0</v>
      </c>
      <c r="C1903" s="421" t="s">
        <v>1247</v>
      </c>
      <c r="D1903" s="421" t="s">
        <v>0</v>
      </c>
      <c r="E1903" s="422" t="s">
        <v>16</v>
      </c>
      <c r="F1903" s="416">
        <f t="shared" si="2620"/>
        <v>9</v>
      </c>
      <c r="G1903" s="416">
        <f>[5]내역서!F1903</f>
        <v>9</v>
      </c>
      <c r="H1903" s="717">
        <v>9</v>
      </c>
      <c r="I1903" s="415">
        <f t="shared" si="2621"/>
        <v>0</v>
      </c>
      <c r="J1903" s="416">
        <f>내역서!F1907</f>
        <v>0</v>
      </c>
      <c r="K1903" s="416">
        <v>0</v>
      </c>
      <c r="L1903" s="417">
        <f t="shared" si="2622"/>
        <v>0</v>
      </c>
      <c r="M1903" s="416">
        <v>7153.6</v>
      </c>
      <c r="N1903" s="417">
        <f t="shared" si="2623"/>
        <v>0</v>
      </c>
      <c r="O1903" s="416">
        <v>0</v>
      </c>
      <c r="P1903" s="417">
        <f t="shared" si="2624"/>
        <v>0</v>
      </c>
      <c r="Q1903" s="417">
        <f t="shared" si="2625"/>
        <v>7153.6</v>
      </c>
      <c r="R1903" s="417">
        <f t="shared" si="2562"/>
        <v>0</v>
      </c>
      <c r="S1903" s="417">
        <f t="shared" ref="S1903" si="2632">J1903-J1902</f>
        <v>0</v>
      </c>
      <c r="T1903" s="417">
        <f t="shared" ref="T1903:U1903" si="2633">Q1903-Q1902</f>
        <v>0</v>
      </c>
      <c r="U1903" s="417">
        <f t="shared" si="2633"/>
        <v>0</v>
      </c>
      <c r="V1903" s="422"/>
      <c r="W1903" s="619" t="str">
        <f t="shared" si="2480"/>
        <v/>
      </c>
    </row>
    <row r="1904" spans="1:23" s="371" customFormat="1" ht="24" hidden="1" customHeight="1">
      <c r="A1904" s="366" t="s">
        <v>4295</v>
      </c>
      <c r="B1904" s="418" t="s">
        <v>0</v>
      </c>
      <c r="C1904" s="418" t="s">
        <v>2979</v>
      </c>
      <c r="D1904" s="418" t="s">
        <v>0</v>
      </c>
      <c r="E1904" s="419" t="s">
        <v>16</v>
      </c>
      <c r="F1904" s="411">
        <f>G1904</f>
        <v>448</v>
      </c>
      <c r="G1904" s="411">
        <f>[5]내역서!F1904</f>
        <v>448</v>
      </c>
      <c r="H1904" s="716">
        <v>448</v>
      </c>
      <c r="I1904" s="410">
        <f>G1904-H1904</f>
        <v>0</v>
      </c>
      <c r="J1904" s="411">
        <f>내역서!F1908</f>
        <v>0</v>
      </c>
      <c r="K1904" s="411">
        <v>36.4</v>
      </c>
      <c r="L1904" s="412">
        <f>INT($J1904*K1904)</f>
        <v>0</v>
      </c>
      <c r="M1904" s="411">
        <v>341.6</v>
      </c>
      <c r="N1904" s="412">
        <f>INT($J1904*M1904)</f>
        <v>0</v>
      </c>
      <c r="O1904" s="411">
        <v>24.3</v>
      </c>
      <c r="P1904" s="412">
        <f>INT($J1904*O1904)</f>
        <v>0</v>
      </c>
      <c r="Q1904" s="412">
        <f>+K1904+M1904+O1904</f>
        <v>402.3</v>
      </c>
      <c r="R1904" s="412">
        <f>L1904+N1904+P1904</f>
        <v>0</v>
      </c>
      <c r="S1904" s="412"/>
      <c r="T1904" s="412"/>
      <c r="U1904" s="412"/>
      <c r="V1904" s="419" t="s">
        <v>0</v>
      </c>
      <c r="W1904" s="617" t="str">
        <f>+IF(J1904&lt;0,"ng","")</f>
        <v/>
      </c>
    </row>
    <row r="1905" spans="1:23" s="75" customFormat="1" ht="24" hidden="1" customHeight="1">
      <c r="A1905" s="372" t="s">
        <v>5948</v>
      </c>
      <c r="B1905" s="421" t="s">
        <v>0</v>
      </c>
      <c r="C1905" s="421" t="s">
        <v>1248</v>
      </c>
      <c r="D1905" s="421" t="s">
        <v>0</v>
      </c>
      <c r="E1905" s="422" t="s">
        <v>16</v>
      </c>
      <c r="F1905" s="416">
        <f t="shared" si="2620"/>
        <v>448</v>
      </c>
      <c r="G1905" s="416">
        <f>[5]내역서!F1905</f>
        <v>448</v>
      </c>
      <c r="H1905" s="717">
        <v>448</v>
      </c>
      <c r="I1905" s="415">
        <f t="shared" si="2621"/>
        <v>0</v>
      </c>
      <c r="J1905" s="416">
        <f>내역서!F1909</f>
        <v>0</v>
      </c>
      <c r="K1905" s="416">
        <v>36.4</v>
      </c>
      <c r="L1905" s="417">
        <f t="shared" si="2622"/>
        <v>0</v>
      </c>
      <c r="M1905" s="416">
        <v>341.6</v>
      </c>
      <c r="N1905" s="417">
        <f t="shared" si="2623"/>
        <v>0</v>
      </c>
      <c r="O1905" s="416">
        <v>24.3</v>
      </c>
      <c r="P1905" s="417">
        <f t="shared" si="2624"/>
        <v>0</v>
      </c>
      <c r="Q1905" s="417">
        <f t="shared" si="2625"/>
        <v>402.3</v>
      </c>
      <c r="R1905" s="417">
        <f t="shared" si="2562"/>
        <v>0</v>
      </c>
      <c r="S1905" s="417">
        <f t="shared" ref="S1905" si="2634">J1905-J1904</f>
        <v>0</v>
      </c>
      <c r="T1905" s="417">
        <f t="shared" ref="T1905:U1905" si="2635">Q1905-Q1904</f>
        <v>0</v>
      </c>
      <c r="U1905" s="417">
        <f t="shared" si="2635"/>
        <v>0</v>
      </c>
      <c r="V1905" s="422"/>
      <c r="W1905" s="619" t="str">
        <f t="shared" si="2480"/>
        <v/>
      </c>
    </row>
    <row r="1906" spans="1:23" s="371" customFormat="1" ht="24" hidden="1" customHeight="1">
      <c r="A1906" s="366" t="s">
        <v>6054</v>
      </c>
      <c r="B1906" s="418" t="s">
        <v>0</v>
      </c>
      <c r="C1906" s="418" t="s">
        <v>2981</v>
      </c>
      <c r="D1906" s="418" t="s">
        <v>0</v>
      </c>
      <c r="E1906" s="419" t="s">
        <v>6</v>
      </c>
      <c r="F1906" s="411">
        <f>G1906</f>
        <v>390</v>
      </c>
      <c r="G1906" s="411">
        <f>[5]내역서!F1906</f>
        <v>390</v>
      </c>
      <c r="H1906" s="716">
        <v>390</v>
      </c>
      <c r="I1906" s="410">
        <f>G1906-H1906</f>
        <v>0</v>
      </c>
      <c r="J1906" s="411">
        <f>내역서!F1910</f>
        <v>0</v>
      </c>
      <c r="K1906" s="411">
        <v>307.5</v>
      </c>
      <c r="L1906" s="412">
        <f>INT($J1906*K1906)</f>
        <v>0</v>
      </c>
      <c r="M1906" s="411">
        <v>3132.8</v>
      </c>
      <c r="N1906" s="412">
        <f>INT($J1906*M1906)</f>
        <v>0</v>
      </c>
      <c r="O1906" s="411">
        <v>0</v>
      </c>
      <c r="P1906" s="412">
        <f>INT($J1906*O1906)</f>
        <v>0</v>
      </c>
      <c r="Q1906" s="412">
        <f>+K1906+M1906+O1906</f>
        <v>3440.3</v>
      </c>
      <c r="R1906" s="412">
        <f>L1906+N1906+P1906</f>
        <v>0</v>
      </c>
      <c r="S1906" s="412"/>
      <c r="T1906" s="412"/>
      <c r="U1906" s="412"/>
      <c r="V1906" s="419" t="s">
        <v>0</v>
      </c>
      <c r="W1906" s="617" t="str">
        <f>+IF(J1906&lt;0,"ng","")</f>
        <v/>
      </c>
    </row>
    <row r="1907" spans="1:23" s="75" customFormat="1" ht="24" hidden="1" customHeight="1">
      <c r="A1907" s="372" t="s">
        <v>6055</v>
      </c>
      <c r="B1907" s="421" t="s">
        <v>0</v>
      </c>
      <c r="C1907" s="421" t="s">
        <v>1249</v>
      </c>
      <c r="D1907" s="421" t="s">
        <v>0</v>
      </c>
      <c r="E1907" s="422" t="s">
        <v>6</v>
      </c>
      <c r="F1907" s="416">
        <f t="shared" si="2620"/>
        <v>390</v>
      </c>
      <c r="G1907" s="416">
        <f>[5]내역서!F1907</f>
        <v>390</v>
      </c>
      <c r="H1907" s="717">
        <v>390</v>
      </c>
      <c r="I1907" s="415">
        <f t="shared" si="2621"/>
        <v>0</v>
      </c>
      <c r="J1907" s="416">
        <f>내역서!F1911</f>
        <v>0</v>
      </c>
      <c r="K1907" s="416">
        <v>307.5</v>
      </c>
      <c r="L1907" s="417">
        <f t="shared" si="2622"/>
        <v>0</v>
      </c>
      <c r="M1907" s="416">
        <v>3132.8</v>
      </c>
      <c r="N1907" s="417">
        <f t="shared" si="2623"/>
        <v>0</v>
      </c>
      <c r="O1907" s="416">
        <v>0</v>
      </c>
      <c r="P1907" s="417">
        <f t="shared" si="2624"/>
        <v>0</v>
      </c>
      <c r="Q1907" s="417">
        <f t="shared" si="2625"/>
        <v>3440.3</v>
      </c>
      <c r="R1907" s="417">
        <f t="shared" si="2562"/>
        <v>0</v>
      </c>
      <c r="S1907" s="417">
        <f t="shared" ref="S1907" si="2636">J1907-J1906</f>
        <v>0</v>
      </c>
      <c r="T1907" s="417">
        <f t="shared" ref="T1907:U1907" si="2637">Q1907-Q1906</f>
        <v>0</v>
      </c>
      <c r="U1907" s="417">
        <f t="shared" si="2637"/>
        <v>0</v>
      </c>
      <c r="V1907" s="422"/>
      <c r="W1907" s="619" t="str">
        <f t="shared" si="2480"/>
        <v/>
      </c>
    </row>
    <row r="1908" spans="1:23" s="371" customFormat="1" ht="24" hidden="1" customHeight="1">
      <c r="A1908" s="366" t="s">
        <v>6056</v>
      </c>
      <c r="B1908" s="436" t="s">
        <v>3195</v>
      </c>
      <c r="C1908" s="436" t="s">
        <v>2983</v>
      </c>
      <c r="D1908" s="436" t="s">
        <v>0</v>
      </c>
      <c r="E1908" s="437" t="s">
        <v>0</v>
      </c>
      <c r="F1908" s="438">
        <v>0</v>
      </c>
      <c r="G1908" s="438">
        <f>[5]내역서!F1908</f>
        <v>0</v>
      </c>
      <c r="H1908" s="438">
        <v>0</v>
      </c>
      <c r="I1908" s="438"/>
      <c r="J1908" s="438">
        <f>내역서!F1912</f>
        <v>0</v>
      </c>
      <c r="K1908" s="439">
        <v>0</v>
      </c>
      <c r="L1908" s="438">
        <f>SUMIF($A$1910:$A$1927,$A1910,L$1910:L$1927)</f>
        <v>0</v>
      </c>
      <c r="M1908" s="439">
        <v>0</v>
      </c>
      <c r="N1908" s="438">
        <f t="shared" ref="N1908:N1909" si="2638">SUMIF($A$1910:$A$1927,$A1910,N$1910:N$1927)</f>
        <v>0</v>
      </c>
      <c r="O1908" s="439">
        <v>0</v>
      </c>
      <c r="P1908" s="438">
        <f t="shared" ref="P1908" si="2639">SUMIF($A$1910:$A$1927,$A1910,P$1910:P$1927)</f>
        <v>0</v>
      </c>
      <c r="Q1908" s="440">
        <v>0</v>
      </c>
      <c r="R1908" s="438">
        <f>L1908+N1908+P1908</f>
        <v>0</v>
      </c>
      <c r="S1908" s="438"/>
      <c r="T1908" s="438"/>
      <c r="U1908" s="438"/>
      <c r="V1908" s="437" t="s">
        <v>0</v>
      </c>
      <c r="W1908" s="617" t="str">
        <f>+IF(J1908&lt;0,"ng","")</f>
        <v/>
      </c>
    </row>
    <row r="1909" spans="1:23" s="75" customFormat="1" ht="24" hidden="1" customHeight="1">
      <c r="A1909" s="372" t="s">
        <v>4926</v>
      </c>
      <c r="B1909" s="442" t="s">
        <v>6057</v>
      </c>
      <c r="C1909" s="442" t="s">
        <v>1250</v>
      </c>
      <c r="D1909" s="442" t="s">
        <v>0</v>
      </c>
      <c r="E1909" s="443" t="s">
        <v>0</v>
      </c>
      <c r="F1909" s="444">
        <v>0</v>
      </c>
      <c r="G1909" s="444">
        <f>[5]내역서!F1909</f>
        <v>0</v>
      </c>
      <c r="H1909" s="444">
        <v>0</v>
      </c>
      <c r="I1909" s="444"/>
      <c r="J1909" s="444">
        <f>내역서!F1913</f>
        <v>0</v>
      </c>
      <c r="K1909" s="445">
        <v>0</v>
      </c>
      <c r="L1909" s="444">
        <f>SUMIF($A$1910:$A$1927,$A1911,L$1910:L$1927)</f>
        <v>0</v>
      </c>
      <c r="M1909" s="445">
        <v>0</v>
      </c>
      <c r="N1909" s="444">
        <f t="shared" si="2638"/>
        <v>0</v>
      </c>
      <c r="O1909" s="445">
        <v>0</v>
      </c>
      <c r="P1909" s="444">
        <f>SUMIF($A$1910:$A$1927,$A1911,P$1910:P$1927)</f>
        <v>0</v>
      </c>
      <c r="Q1909" s="446">
        <v>0</v>
      </c>
      <c r="R1909" s="444">
        <f t="shared" ref="R1909" si="2640">L1909+N1909+P1909</f>
        <v>0</v>
      </c>
      <c r="S1909" s="444">
        <f t="shared" ref="S1909" si="2641">J1909-J1908</f>
        <v>0</v>
      </c>
      <c r="T1909" s="444">
        <f t="shared" ref="T1909:U1909" si="2642">Q1909-Q1908</f>
        <v>0</v>
      </c>
      <c r="U1909" s="444">
        <f t="shared" si="2642"/>
        <v>0</v>
      </c>
      <c r="V1909" s="443"/>
      <c r="W1909" s="619" t="str">
        <f t="shared" si="2480"/>
        <v/>
      </c>
    </row>
    <row r="1910" spans="1:23" s="371" customFormat="1" ht="24" hidden="1" customHeight="1">
      <c r="A1910" s="366" t="s">
        <v>5971</v>
      </c>
      <c r="B1910" s="418" t="s">
        <v>0</v>
      </c>
      <c r="C1910" s="418" t="s">
        <v>2985</v>
      </c>
      <c r="D1910" s="418" t="s">
        <v>103</v>
      </c>
      <c r="E1910" s="419" t="s">
        <v>18</v>
      </c>
      <c r="F1910" s="411">
        <f>G1910</f>
        <v>1</v>
      </c>
      <c r="G1910" s="411">
        <f>[5]내역서!F1910</f>
        <v>1</v>
      </c>
      <c r="H1910" s="716">
        <v>1</v>
      </c>
      <c r="I1910" s="410">
        <f>G1910-H1910</f>
        <v>0</v>
      </c>
      <c r="J1910" s="411">
        <f>내역서!F1914</f>
        <v>0</v>
      </c>
      <c r="K1910" s="411">
        <v>7579918.2999999998</v>
      </c>
      <c r="L1910" s="412">
        <f>INT($J1910*K1910)</f>
        <v>0</v>
      </c>
      <c r="M1910" s="411">
        <v>0</v>
      </c>
      <c r="N1910" s="412">
        <f>INT($J1910*M1910)</f>
        <v>0</v>
      </c>
      <c r="O1910" s="411">
        <v>0</v>
      </c>
      <c r="P1910" s="412">
        <f>INT($J1910*O1910)</f>
        <v>0</v>
      </c>
      <c r="Q1910" s="412">
        <f>+K1910+M1910+O1910</f>
        <v>7579918.2999999998</v>
      </c>
      <c r="R1910" s="412">
        <f>L1910+N1910+P1910</f>
        <v>0</v>
      </c>
      <c r="S1910" s="412"/>
      <c r="T1910" s="412"/>
      <c r="U1910" s="412"/>
      <c r="V1910" s="419" t="s">
        <v>0</v>
      </c>
      <c r="W1910" s="617" t="str">
        <f>+IF(J1910&lt;0,"ng","")</f>
        <v/>
      </c>
    </row>
    <row r="1911" spans="1:23" s="75" customFormat="1" ht="24" hidden="1" customHeight="1">
      <c r="A1911" s="372" t="s">
        <v>6058</v>
      </c>
      <c r="B1911" s="421" t="s">
        <v>0</v>
      </c>
      <c r="C1911" s="421" t="s">
        <v>1251</v>
      </c>
      <c r="D1911" s="421" t="s">
        <v>103</v>
      </c>
      <c r="E1911" s="422" t="s">
        <v>18</v>
      </c>
      <c r="F1911" s="416">
        <f t="shared" ref="F1911:F1927" si="2643">G1911</f>
        <v>1</v>
      </c>
      <c r="G1911" s="416">
        <f>[5]내역서!F1911</f>
        <v>1</v>
      </c>
      <c r="H1911" s="717">
        <v>1</v>
      </c>
      <c r="I1911" s="415">
        <f t="shared" ref="I1911:I1927" si="2644">G1911-H1911</f>
        <v>0</v>
      </c>
      <c r="J1911" s="416">
        <f>내역서!F1915</f>
        <v>0</v>
      </c>
      <c r="K1911" s="416">
        <v>7579918.2999999998</v>
      </c>
      <c r="L1911" s="417">
        <f t="shared" ref="L1911:L1927" si="2645">INT($J1911*K1911)</f>
        <v>0</v>
      </c>
      <c r="M1911" s="416">
        <v>0</v>
      </c>
      <c r="N1911" s="417">
        <f t="shared" ref="N1911:N1927" si="2646">INT($J1911*M1911)</f>
        <v>0</v>
      </c>
      <c r="O1911" s="416">
        <v>0</v>
      </c>
      <c r="P1911" s="417">
        <f t="shared" ref="P1911:P1927" si="2647">INT($J1911*O1911)</f>
        <v>0</v>
      </c>
      <c r="Q1911" s="417">
        <f t="shared" ref="Q1911:Q1927" si="2648">+K1911+M1911+O1911</f>
        <v>7579918.2999999998</v>
      </c>
      <c r="R1911" s="417">
        <f t="shared" si="2562"/>
        <v>0</v>
      </c>
      <c r="S1911" s="417">
        <f t="shared" ref="S1911" si="2649">J1911-J1910</f>
        <v>0</v>
      </c>
      <c r="T1911" s="417">
        <f t="shared" ref="T1911:U1911" si="2650">Q1911-Q1910</f>
        <v>0</v>
      </c>
      <c r="U1911" s="417">
        <f t="shared" si="2650"/>
        <v>0</v>
      </c>
      <c r="V1911" s="422"/>
      <c r="W1911" s="619" t="str">
        <f t="shared" si="2480"/>
        <v/>
      </c>
    </row>
    <row r="1912" spans="1:23" s="371" customFormat="1" ht="24" hidden="1" customHeight="1">
      <c r="A1912" s="366" t="s">
        <v>2055</v>
      </c>
      <c r="B1912" s="418" t="s">
        <v>0</v>
      </c>
      <c r="C1912" s="418" t="s">
        <v>2987</v>
      </c>
      <c r="D1912" s="418" t="s">
        <v>106</v>
      </c>
      <c r="E1912" s="419" t="s">
        <v>18</v>
      </c>
      <c r="F1912" s="411">
        <f>G1912</f>
        <v>2</v>
      </c>
      <c r="G1912" s="411">
        <f>[5]내역서!F1912</f>
        <v>2</v>
      </c>
      <c r="H1912" s="716">
        <v>2</v>
      </c>
      <c r="I1912" s="410">
        <f>G1912-H1912</f>
        <v>0</v>
      </c>
      <c r="J1912" s="411">
        <f>내역서!F1916</f>
        <v>0</v>
      </c>
      <c r="K1912" s="411">
        <v>168185.4</v>
      </c>
      <c r="L1912" s="412">
        <f>INT($J1912*K1912)</f>
        <v>0</v>
      </c>
      <c r="M1912" s="411">
        <v>83008.800000000003</v>
      </c>
      <c r="N1912" s="412">
        <f>INT($J1912*M1912)</f>
        <v>0</v>
      </c>
      <c r="O1912" s="411">
        <v>0</v>
      </c>
      <c r="P1912" s="412">
        <f>INT($J1912*O1912)</f>
        <v>0</v>
      </c>
      <c r="Q1912" s="412">
        <f>+K1912+M1912+O1912</f>
        <v>251194.2</v>
      </c>
      <c r="R1912" s="412">
        <f>L1912+N1912+P1912</f>
        <v>0</v>
      </c>
      <c r="S1912" s="412"/>
      <c r="T1912" s="412"/>
      <c r="U1912" s="412"/>
      <c r="V1912" s="419" t="s">
        <v>0</v>
      </c>
      <c r="W1912" s="617" t="str">
        <f>+IF(J1912&lt;0,"ng","")</f>
        <v/>
      </c>
    </row>
    <row r="1913" spans="1:23" s="75" customFormat="1" ht="24" hidden="1" customHeight="1">
      <c r="A1913" s="372" t="s">
        <v>6059</v>
      </c>
      <c r="B1913" s="421" t="s">
        <v>0</v>
      </c>
      <c r="C1913" s="421" t="s">
        <v>1253</v>
      </c>
      <c r="D1913" s="421" t="s">
        <v>106</v>
      </c>
      <c r="E1913" s="422" t="s">
        <v>18</v>
      </c>
      <c r="F1913" s="416">
        <f t="shared" si="2643"/>
        <v>2</v>
      </c>
      <c r="G1913" s="416">
        <f>[5]내역서!F1913</f>
        <v>2</v>
      </c>
      <c r="H1913" s="717">
        <v>2</v>
      </c>
      <c r="I1913" s="415">
        <f t="shared" si="2644"/>
        <v>0</v>
      </c>
      <c r="J1913" s="416">
        <f>내역서!F1917</f>
        <v>0</v>
      </c>
      <c r="K1913" s="416">
        <v>168185.4</v>
      </c>
      <c r="L1913" s="417">
        <f t="shared" si="2645"/>
        <v>0</v>
      </c>
      <c r="M1913" s="416">
        <v>83008.800000000003</v>
      </c>
      <c r="N1913" s="417">
        <f t="shared" si="2646"/>
        <v>0</v>
      </c>
      <c r="O1913" s="416">
        <v>0</v>
      </c>
      <c r="P1913" s="417">
        <f t="shared" si="2647"/>
        <v>0</v>
      </c>
      <c r="Q1913" s="417">
        <f t="shared" si="2648"/>
        <v>251194.2</v>
      </c>
      <c r="R1913" s="417">
        <f t="shared" si="2562"/>
        <v>0</v>
      </c>
      <c r="S1913" s="417">
        <f t="shared" ref="S1913" si="2651">J1913-J1912</f>
        <v>0</v>
      </c>
      <c r="T1913" s="417">
        <f t="shared" ref="T1913:U1913" si="2652">Q1913-Q1912</f>
        <v>0</v>
      </c>
      <c r="U1913" s="417">
        <f t="shared" si="2652"/>
        <v>0</v>
      </c>
      <c r="V1913" s="422"/>
      <c r="W1913" s="619" t="str">
        <f t="shared" si="2480"/>
        <v/>
      </c>
    </row>
    <row r="1914" spans="1:23" s="371" customFormat="1" ht="24" hidden="1" customHeight="1">
      <c r="A1914" s="366" t="s">
        <v>6060</v>
      </c>
      <c r="B1914" s="418" t="s">
        <v>0</v>
      </c>
      <c r="C1914" s="418" t="s">
        <v>2988</v>
      </c>
      <c r="D1914" s="418" t="s">
        <v>105</v>
      </c>
      <c r="E1914" s="419" t="s">
        <v>18</v>
      </c>
      <c r="F1914" s="411">
        <f>G1914</f>
        <v>1</v>
      </c>
      <c r="G1914" s="411">
        <f>[5]내역서!F1914</f>
        <v>1</v>
      </c>
      <c r="H1914" s="716">
        <v>1</v>
      </c>
      <c r="I1914" s="410">
        <f>G1914-H1914</f>
        <v>0</v>
      </c>
      <c r="J1914" s="411">
        <f>내역서!F1918</f>
        <v>0</v>
      </c>
      <c r="K1914" s="411">
        <v>323092.90000000002</v>
      </c>
      <c r="L1914" s="412">
        <f>INT($J1914*K1914)</f>
        <v>0</v>
      </c>
      <c r="M1914" s="411">
        <v>158457.60000000001</v>
      </c>
      <c r="N1914" s="412">
        <f>INT($J1914*M1914)</f>
        <v>0</v>
      </c>
      <c r="O1914" s="411">
        <v>0</v>
      </c>
      <c r="P1914" s="412">
        <f>INT($J1914*O1914)</f>
        <v>0</v>
      </c>
      <c r="Q1914" s="412">
        <f>+K1914+M1914+O1914</f>
        <v>481550.5</v>
      </c>
      <c r="R1914" s="412">
        <f>L1914+N1914+P1914</f>
        <v>0</v>
      </c>
      <c r="S1914" s="412"/>
      <c r="T1914" s="412"/>
      <c r="U1914" s="412"/>
      <c r="V1914" s="419" t="s">
        <v>0</v>
      </c>
      <c r="W1914" s="617" t="str">
        <f>+IF(J1914&lt;0,"ng","")</f>
        <v/>
      </c>
    </row>
    <row r="1915" spans="1:23" s="75" customFormat="1" ht="24" hidden="1" customHeight="1">
      <c r="A1915" s="372" t="s">
        <v>6046</v>
      </c>
      <c r="B1915" s="421" t="s">
        <v>0</v>
      </c>
      <c r="C1915" s="421" t="s">
        <v>1254</v>
      </c>
      <c r="D1915" s="421" t="s">
        <v>105</v>
      </c>
      <c r="E1915" s="422" t="s">
        <v>18</v>
      </c>
      <c r="F1915" s="416">
        <f t="shared" si="2643"/>
        <v>1</v>
      </c>
      <c r="G1915" s="416">
        <f>[5]내역서!F1915</f>
        <v>1</v>
      </c>
      <c r="H1915" s="717">
        <v>1</v>
      </c>
      <c r="I1915" s="415">
        <f t="shared" si="2644"/>
        <v>0</v>
      </c>
      <c r="J1915" s="416">
        <f>내역서!F1919</f>
        <v>0</v>
      </c>
      <c r="K1915" s="416">
        <v>323092.90000000002</v>
      </c>
      <c r="L1915" s="417">
        <f t="shared" si="2645"/>
        <v>0</v>
      </c>
      <c r="M1915" s="416">
        <v>158457.60000000001</v>
      </c>
      <c r="N1915" s="417">
        <f t="shared" si="2646"/>
        <v>0</v>
      </c>
      <c r="O1915" s="416">
        <v>0</v>
      </c>
      <c r="P1915" s="417">
        <f t="shared" si="2647"/>
        <v>0</v>
      </c>
      <c r="Q1915" s="417">
        <f t="shared" si="2648"/>
        <v>481550.5</v>
      </c>
      <c r="R1915" s="417">
        <f t="shared" si="2562"/>
        <v>0</v>
      </c>
      <c r="S1915" s="417">
        <f t="shared" ref="S1915" si="2653">J1915-J1914</f>
        <v>0</v>
      </c>
      <c r="T1915" s="417">
        <f t="shared" ref="T1915:U1915" si="2654">Q1915-Q1914</f>
        <v>0</v>
      </c>
      <c r="U1915" s="417">
        <f t="shared" si="2654"/>
        <v>0</v>
      </c>
      <c r="V1915" s="422"/>
      <c r="W1915" s="619" t="str">
        <f t="shared" si="2480"/>
        <v/>
      </c>
    </row>
    <row r="1916" spans="1:23" s="485" customFormat="1" ht="24" hidden="1" customHeight="1">
      <c r="A1916" s="366" t="s">
        <v>6061</v>
      </c>
      <c r="B1916" s="418" t="s">
        <v>0</v>
      </c>
      <c r="C1916" s="418" t="s">
        <v>3197</v>
      </c>
      <c r="D1916" s="418" t="s">
        <v>3198</v>
      </c>
      <c r="E1916" s="419" t="s">
        <v>2382</v>
      </c>
      <c r="F1916" s="411">
        <f>G1916</f>
        <v>5</v>
      </c>
      <c r="G1916" s="411">
        <f>[5]내역서!F1916</f>
        <v>5</v>
      </c>
      <c r="H1916" s="716">
        <v>5</v>
      </c>
      <c r="I1916" s="410">
        <f>G1916-H1916</f>
        <v>0</v>
      </c>
      <c r="J1916" s="411">
        <f>내역서!F1920</f>
        <v>0</v>
      </c>
      <c r="K1916" s="411">
        <v>85031.2</v>
      </c>
      <c r="L1916" s="412">
        <f>INT($J1916*K1916)</f>
        <v>0</v>
      </c>
      <c r="M1916" s="411">
        <v>0</v>
      </c>
      <c r="N1916" s="412">
        <f>INT($J1916*M1916)</f>
        <v>0</v>
      </c>
      <c r="O1916" s="411">
        <v>0</v>
      </c>
      <c r="P1916" s="412">
        <f>INT($J1916*O1916)</f>
        <v>0</v>
      </c>
      <c r="Q1916" s="412">
        <f>+K1916+M1916+O1916</f>
        <v>85031.2</v>
      </c>
      <c r="R1916" s="412">
        <f>L1916+N1916+P1916</f>
        <v>0</v>
      </c>
      <c r="S1916" s="412"/>
      <c r="T1916" s="412"/>
      <c r="U1916" s="412"/>
      <c r="V1916" s="419" t="s">
        <v>0</v>
      </c>
      <c r="W1916" s="617" t="str">
        <f>+IF(J1916&lt;0,"ng","")</f>
        <v/>
      </c>
    </row>
    <row r="1917" spans="1:23" s="77" customFormat="1" ht="24" hidden="1" customHeight="1">
      <c r="A1917" s="372" t="s">
        <v>5948</v>
      </c>
      <c r="B1917" s="421" t="s">
        <v>0</v>
      </c>
      <c r="C1917" s="421" t="s">
        <v>1348</v>
      </c>
      <c r="D1917" s="421" t="s">
        <v>1349</v>
      </c>
      <c r="E1917" s="422" t="s">
        <v>859</v>
      </c>
      <c r="F1917" s="416">
        <f t="shared" si="2643"/>
        <v>5</v>
      </c>
      <c r="G1917" s="416">
        <f>[5]내역서!F1917</f>
        <v>5</v>
      </c>
      <c r="H1917" s="717">
        <v>5</v>
      </c>
      <c r="I1917" s="415">
        <f t="shared" si="2644"/>
        <v>0</v>
      </c>
      <c r="J1917" s="416">
        <f>내역서!F1921</f>
        <v>0</v>
      </c>
      <c r="K1917" s="416">
        <v>85031.2</v>
      </c>
      <c r="L1917" s="417">
        <f t="shared" si="2645"/>
        <v>0</v>
      </c>
      <c r="M1917" s="416">
        <v>0</v>
      </c>
      <c r="N1917" s="417">
        <f t="shared" si="2646"/>
        <v>0</v>
      </c>
      <c r="O1917" s="416">
        <v>0</v>
      </c>
      <c r="P1917" s="417">
        <f t="shared" si="2647"/>
        <v>0</v>
      </c>
      <c r="Q1917" s="417">
        <f t="shared" si="2648"/>
        <v>85031.2</v>
      </c>
      <c r="R1917" s="417">
        <f t="shared" si="2562"/>
        <v>0</v>
      </c>
      <c r="S1917" s="417">
        <f t="shared" ref="S1917" si="2655">J1917-J1916</f>
        <v>0</v>
      </c>
      <c r="T1917" s="417">
        <f t="shared" ref="T1917:U1917" si="2656">Q1917-Q1916</f>
        <v>0</v>
      </c>
      <c r="U1917" s="417">
        <f t="shared" si="2656"/>
        <v>0</v>
      </c>
      <c r="V1917" s="422"/>
      <c r="W1917" s="619" t="str">
        <f t="shared" si="2480"/>
        <v/>
      </c>
    </row>
    <row r="1918" spans="1:23" s="371" customFormat="1" ht="24" hidden="1" customHeight="1">
      <c r="A1918" s="366" t="s">
        <v>4825</v>
      </c>
      <c r="B1918" s="418" t="s">
        <v>0</v>
      </c>
      <c r="C1918" s="418" t="s">
        <v>2994</v>
      </c>
      <c r="D1918" s="418" t="s">
        <v>2995</v>
      </c>
      <c r="E1918" s="419" t="s">
        <v>2382</v>
      </c>
      <c r="F1918" s="411">
        <f>G1918</f>
        <v>2</v>
      </c>
      <c r="G1918" s="411">
        <f>[5]내역서!F1918</f>
        <v>2</v>
      </c>
      <c r="H1918" s="716">
        <v>2</v>
      </c>
      <c r="I1918" s="410">
        <f>G1918-H1918</f>
        <v>0</v>
      </c>
      <c r="J1918" s="411">
        <f>내역서!F1922</f>
        <v>0</v>
      </c>
      <c r="K1918" s="411">
        <v>10336.299999999999</v>
      </c>
      <c r="L1918" s="412">
        <f>INT($J1918*K1918)</f>
        <v>0</v>
      </c>
      <c r="M1918" s="411">
        <v>0</v>
      </c>
      <c r="N1918" s="412">
        <f>INT($J1918*M1918)</f>
        <v>0</v>
      </c>
      <c r="O1918" s="411">
        <v>0</v>
      </c>
      <c r="P1918" s="412">
        <f>INT($J1918*O1918)</f>
        <v>0</v>
      </c>
      <c r="Q1918" s="412">
        <f>+K1918+M1918+O1918</f>
        <v>10336.299999999999</v>
      </c>
      <c r="R1918" s="412">
        <f>L1918+N1918+P1918</f>
        <v>0</v>
      </c>
      <c r="S1918" s="412"/>
      <c r="T1918" s="412"/>
      <c r="U1918" s="412"/>
      <c r="V1918" s="419" t="s">
        <v>0</v>
      </c>
      <c r="W1918" s="617" t="str">
        <f>+IF(J1918&lt;0,"ng","")</f>
        <v/>
      </c>
    </row>
    <row r="1919" spans="1:23" s="75" customFormat="1" ht="24" hidden="1" customHeight="1">
      <c r="A1919" s="372" t="s">
        <v>5963</v>
      </c>
      <c r="B1919" s="421" t="s">
        <v>0</v>
      </c>
      <c r="C1919" s="421" t="s">
        <v>1260</v>
      </c>
      <c r="D1919" s="421" t="s">
        <v>1261</v>
      </c>
      <c r="E1919" s="422" t="s">
        <v>859</v>
      </c>
      <c r="F1919" s="416">
        <f t="shared" si="2643"/>
        <v>2</v>
      </c>
      <c r="G1919" s="416">
        <f>[5]내역서!F1919</f>
        <v>2</v>
      </c>
      <c r="H1919" s="717">
        <v>2</v>
      </c>
      <c r="I1919" s="415">
        <f t="shared" si="2644"/>
        <v>0</v>
      </c>
      <c r="J1919" s="416">
        <f>내역서!F1923</f>
        <v>0</v>
      </c>
      <c r="K1919" s="416">
        <v>10336.299999999999</v>
      </c>
      <c r="L1919" s="417">
        <f t="shared" si="2645"/>
        <v>0</v>
      </c>
      <c r="M1919" s="416">
        <v>0</v>
      </c>
      <c r="N1919" s="417">
        <f t="shared" si="2646"/>
        <v>0</v>
      </c>
      <c r="O1919" s="416">
        <v>0</v>
      </c>
      <c r="P1919" s="417">
        <f t="shared" si="2647"/>
        <v>0</v>
      </c>
      <c r="Q1919" s="417">
        <f t="shared" si="2648"/>
        <v>10336.299999999999</v>
      </c>
      <c r="R1919" s="417">
        <f t="shared" si="2562"/>
        <v>0</v>
      </c>
      <c r="S1919" s="417">
        <f t="shared" ref="S1919" si="2657">J1919-J1918</f>
        <v>0</v>
      </c>
      <c r="T1919" s="417">
        <f t="shared" ref="T1919:U1919" si="2658">Q1919-Q1918</f>
        <v>0</v>
      </c>
      <c r="U1919" s="417">
        <f t="shared" si="2658"/>
        <v>0</v>
      </c>
      <c r="V1919" s="422"/>
      <c r="W1919" s="619" t="str">
        <f t="shared" si="2480"/>
        <v/>
      </c>
    </row>
    <row r="1920" spans="1:23" s="371" customFormat="1" ht="24" hidden="1" customHeight="1">
      <c r="A1920" s="366" t="s">
        <v>5971</v>
      </c>
      <c r="B1920" s="418" t="s">
        <v>0</v>
      </c>
      <c r="C1920" s="418" t="s">
        <v>2994</v>
      </c>
      <c r="D1920" s="418" t="s">
        <v>2996</v>
      </c>
      <c r="E1920" s="419" t="s">
        <v>2382</v>
      </c>
      <c r="F1920" s="411">
        <f>G1920</f>
        <v>3</v>
      </c>
      <c r="G1920" s="411">
        <f>[5]내역서!F1920</f>
        <v>3</v>
      </c>
      <c r="H1920" s="716">
        <v>3</v>
      </c>
      <c r="I1920" s="410">
        <f>G1920-H1920</f>
        <v>0</v>
      </c>
      <c r="J1920" s="411">
        <f>내역서!F1924</f>
        <v>0</v>
      </c>
      <c r="K1920" s="411">
        <v>12920.4</v>
      </c>
      <c r="L1920" s="412">
        <f>INT($J1920*K1920)</f>
        <v>0</v>
      </c>
      <c r="M1920" s="411">
        <v>0</v>
      </c>
      <c r="N1920" s="412">
        <f>INT($J1920*M1920)</f>
        <v>0</v>
      </c>
      <c r="O1920" s="411">
        <v>0</v>
      </c>
      <c r="P1920" s="412">
        <f>INT($J1920*O1920)</f>
        <v>0</v>
      </c>
      <c r="Q1920" s="412">
        <f>+K1920+M1920+O1920</f>
        <v>12920.4</v>
      </c>
      <c r="R1920" s="412">
        <f>L1920+N1920+P1920</f>
        <v>0</v>
      </c>
      <c r="S1920" s="412"/>
      <c r="T1920" s="412"/>
      <c r="U1920" s="412"/>
      <c r="V1920" s="419" t="s">
        <v>0</v>
      </c>
      <c r="W1920" s="617" t="str">
        <f>+IF(J1920&lt;0,"ng","")</f>
        <v/>
      </c>
    </row>
    <row r="1921" spans="1:23" s="75" customFormat="1" ht="24" hidden="1" customHeight="1">
      <c r="A1921" s="372" t="s">
        <v>5948</v>
      </c>
      <c r="B1921" s="421" t="s">
        <v>0</v>
      </c>
      <c r="C1921" s="421" t="s">
        <v>1260</v>
      </c>
      <c r="D1921" s="421" t="s">
        <v>1262</v>
      </c>
      <c r="E1921" s="422" t="s">
        <v>859</v>
      </c>
      <c r="F1921" s="416">
        <f t="shared" si="2643"/>
        <v>3</v>
      </c>
      <c r="G1921" s="416">
        <f>[5]내역서!F1921</f>
        <v>3</v>
      </c>
      <c r="H1921" s="717">
        <v>3</v>
      </c>
      <c r="I1921" s="415">
        <f t="shared" si="2644"/>
        <v>0</v>
      </c>
      <c r="J1921" s="416">
        <f>내역서!F1925</f>
        <v>0</v>
      </c>
      <c r="K1921" s="416">
        <v>12920.4</v>
      </c>
      <c r="L1921" s="417">
        <f t="shared" si="2645"/>
        <v>0</v>
      </c>
      <c r="M1921" s="416">
        <v>0</v>
      </c>
      <c r="N1921" s="417">
        <f t="shared" si="2646"/>
        <v>0</v>
      </c>
      <c r="O1921" s="416">
        <v>0</v>
      </c>
      <c r="P1921" s="417">
        <f t="shared" si="2647"/>
        <v>0</v>
      </c>
      <c r="Q1921" s="417">
        <f t="shared" si="2648"/>
        <v>12920.4</v>
      </c>
      <c r="R1921" s="417">
        <f t="shared" si="2562"/>
        <v>0</v>
      </c>
      <c r="S1921" s="417">
        <f t="shared" ref="S1921" si="2659">J1921-J1920</f>
        <v>0</v>
      </c>
      <c r="T1921" s="417">
        <f t="shared" ref="T1921:U1921" si="2660">Q1921-Q1920</f>
        <v>0</v>
      </c>
      <c r="U1921" s="417">
        <f t="shared" si="2660"/>
        <v>0</v>
      </c>
      <c r="V1921" s="422"/>
      <c r="W1921" s="619" t="str">
        <f t="shared" si="2480"/>
        <v/>
      </c>
    </row>
    <row r="1922" spans="1:23" s="371" customFormat="1" ht="24" hidden="1" customHeight="1">
      <c r="A1922" s="366" t="s">
        <v>6062</v>
      </c>
      <c r="B1922" s="418" t="s">
        <v>0</v>
      </c>
      <c r="C1922" s="418" t="s">
        <v>2997</v>
      </c>
      <c r="D1922" s="418" t="s">
        <v>2998</v>
      </c>
      <c r="E1922" s="419" t="s">
        <v>1860</v>
      </c>
      <c r="F1922" s="411">
        <f>G1922</f>
        <v>5</v>
      </c>
      <c r="G1922" s="411">
        <f>[5]내역서!F1922</f>
        <v>5</v>
      </c>
      <c r="H1922" s="716">
        <v>5</v>
      </c>
      <c r="I1922" s="410">
        <f>G1922-H1922</f>
        <v>0</v>
      </c>
      <c r="J1922" s="411">
        <f>내역서!F1926</f>
        <v>0</v>
      </c>
      <c r="K1922" s="411">
        <v>422.6</v>
      </c>
      <c r="L1922" s="412">
        <f>INT($J1922*K1922)</f>
        <v>0</v>
      </c>
      <c r="M1922" s="411">
        <v>4308</v>
      </c>
      <c r="N1922" s="412">
        <f>INT($J1922*M1922)</f>
        <v>0</v>
      </c>
      <c r="O1922" s="411">
        <v>0</v>
      </c>
      <c r="P1922" s="412">
        <f>INT($J1922*O1922)</f>
        <v>0</v>
      </c>
      <c r="Q1922" s="412">
        <f>+K1922+M1922+O1922</f>
        <v>4730.6000000000004</v>
      </c>
      <c r="R1922" s="412">
        <f>L1922+N1922+P1922</f>
        <v>0</v>
      </c>
      <c r="S1922" s="412"/>
      <c r="T1922" s="412"/>
      <c r="U1922" s="412"/>
      <c r="V1922" s="419" t="s">
        <v>0</v>
      </c>
      <c r="W1922" s="617" t="str">
        <f>+IF(J1922&lt;0,"ng","")</f>
        <v/>
      </c>
    </row>
    <row r="1923" spans="1:23" s="75" customFormat="1" ht="24" hidden="1" customHeight="1">
      <c r="A1923" s="372" t="s">
        <v>4298</v>
      </c>
      <c r="B1923" s="421" t="s">
        <v>0</v>
      </c>
      <c r="C1923" s="421" t="s">
        <v>1263</v>
      </c>
      <c r="D1923" s="421" t="s">
        <v>1264</v>
      </c>
      <c r="E1923" s="422" t="s">
        <v>729</v>
      </c>
      <c r="F1923" s="416">
        <f t="shared" si="2643"/>
        <v>5</v>
      </c>
      <c r="G1923" s="416">
        <f>[5]내역서!F1923</f>
        <v>5</v>
      </c>
      <c r="H1923" s="717">
        <v>5</v>
      </c>
      <c r="I1923" s="415">
        <f t="shared" si="2644"/>
        <v>0</v>
      </c>
      <c r="J1923" s="416">
        <f>내역서!F1927</f>
        <v>0</v>
      </c>
      <c r="K1923" s="416">
        <v>422.6</v>
      </c>
      <c r="L1923" s="417">
        <f t="shared" si="2645"/>
        <v>0</v>
      </c>
      <c r="M1923" s="416">
        <v>4308</v>
      </c>
      <c r="N1923" s="417">
        <f t="shared" si="2646"/>
        <v>0</v>
      </c>
      <c r="O1923" s="416">
        <v>0</v>
      </c>
      <c r="P1923" s="417">
        <f t="shared" si="2647"/>
        <v>0</v>
      </c>
      <c r="Q1923" s="417">
        <f t="shared" si="2648"/>
        <v>4730.6000000000004</v>
      </c>
      <c r="R1923" s="417">
        <f t="shared" si="2562"/>
        <v>0</v>
      </c>
      <c r="S1923" s="417">
        <f t="shared" ref="S1923" si="2661">J1923-J1922</f>
        <v>0</v>
      </c>
      <c r="T1923" s="417">
        <f t="shared" ref="T1923:U1923" si="2662">Q1923-Q1922</f>
        <v>0</v>
      </c>
      <c r="U1923" s="417">
        <f t="shared" si="2662"/>
        <v>0</v>
      </c>
      <c r="V1923" s="422"/>
      <c r="W1923" s="619" t="str">
        <f t="shared" si="2480"/>
        <v/>
      </c>
    </row>
    <row r="1924" spans="1:23" s="485" customFormat="1" ht="24" hidden="1" customHeight="1">
      <c r="A1924" s="366" t="s">
        <v>2055</v>
      </c>
      <c r="B1924" s="418" t="s">
        <v>0</v>
      </c>
      <c r="C1924" s="418" t="s">
        <v>3003</v>
      </c>
      <c r="D1924" s="418" t="s">
        <v>3004</v>
      </c>
      <c r="E1924" s="419" t="s">
        <v>2382</v>
      </c>
      <c r="F1924" s="411">
        <f>G1924</f>
        <v>5</v>
      </c>
      <c r="G1924" s="411">
        <f>[5]내역서!F1924</f>
        <v>5</v>
      </c>
      <c r="H1924" s="716">
        <v>5</v>
      </c>
      <c r="I1924" s="410">
        <f>G1924-H1924</f>
        <v>0</v>
      </c>
      <c r="J1924" s="411">
        <f>내역서!F1928</f>
        <v>0</v>
      </c>
      <c r="K1924" s="411">
        <v>43067.8</v>
      </c>
      <c r="L1924" s="412">
        <f>INT($J1924*K1924)</f>
        <v>0</v>
      </c>
      <c r="M1924" s="411">
        <v>0</v>
      </c>
      <c r="N1924" s="412">
        <f>INT($J1924*M1924)</f>
        <v>0</v>
      </c>
      <c r="O1924" s="411">
        <v>0</v>
      </c>
      <c r="P1924" s="412">
        <f>INT($J1924*O1924)</f>
        <v>0</v>
      </c>
      <c r="Q1924" s="412">
        <f>+K1924+M1924+O1924</f>
        <v>43067.8</v>
      </c>
      <c r="R1924" s="412">
        <f>L1924+N1924+P1924</f>
        <v>0</v>
      </c>
      <c r="S1924" s="412"/>
      <c r="T1924" s="412"/>
      <c r="U1924" s="412"/>
      <c r="V1924" s="419" t="s">
        <v>0</v>
      </c>
      <c r="W1924" s="617" t="str">
        <f>+IF(J1924&lt;0,"ng","")</f>
        <v/>
      </c>
    </row>
    <row r="1925" spans="1:23" s="77" customFormat="1" ht="24" hidden="1" customHeight="1">
      <c r="A1925" s="372" t="s">
        <v>2072</v>
      </c>
      <c r="B1925" s="421" t="s">
        <v>0</v>
      </c>
      <c r="C1925" s="421" t="s">
        <v>1269</v>
      </c>
      <c r="D1925" s="421" t="s">
        <v>1270</v>
      </c>
      <c r="E1925" s="422" t="s">
        <v>859</v>
      </c>
      <c r="F1925" s="416">
        <f t="shared" si="2643"/>
        <v>5</v>
      </c>
      <c r="G1925" s="416">
        <f>[5]내역서!F1925</f>
        <v>5</v>
      </c>
      <c r="H1925" s="717">
        <v>5</v>
      </c>
      <c r="I1925" s="415">
        <f t="shared" si="2644"/>
        <v>0</v>
      </c>
      <c r="J1925" s="416">
        <f>내역서!F1929</f>
        <v>0</v>
      </c>
      <c r="K1925" s="416">
        <v>43067.8</v>
      </c>
      <c r="L1925" s="417">
        <f t="shared" si="2645"/>
        <v>0</v>
      </c>
      <c r="M1925" s="416">
        <v>0</v>
      </c>
      <c r="N1925" s="417">
        <f t="shared" si="2646"/>
        <v>0</v>
      </c>
      <c r="O1925" s="416">
        <v>0</v>
      </c>
      <c r="P1925" s="417">
        <f t="shared" si="2647"/>
        <v>0</v>
      </c>
      <c r="Q1925" s="417">
        <f t="shared" si="2648"/>
        <v>43067.8</v>
      </c>
      <c r="R1925" s="417">
        <f t="shared" ref="R1925:R2007" si="2663">L1925+N1925+P1925</f>
        <v>0</v>
      </c>
      <c r="S1925" s="417">
        <f t="shared" ref="S1925" si="2664">J1925-J1924</f>
        <v>0</v>
      </c>
      <c r="T1925" s="417">
        <f t="shared" ref="T1925:U1925" si="2665">Q1925-Q1924</f>
        <v>0</v>
      </c>
      <c r="U1925" s="417">
        <f t="shared" si="2665"/>
        <v>0</v>
      </c>
      <c r="V1925" s="422"/>
      <c r="W1925" s="619" t="str">
        <f t="shared" si="2480"/>
        <v/>
      </c>
    </row>
    <row r="1926" spans="1:23" s="371" customFormat="1" ht="24" hidden="1" customHeight="1">
      <c r="A1926" s="366" t="s">
        <v>2055</v>
      </c>
      <c r="B1926" s="418" t="s">
        <v>0</v>
      </c>
      <c r="C1926" s="418" t="s">
        <v>3005</v>
      </c>
      <c r="D1926" s="418" t="s">
        <v>3006</v>
      </c>
      <c r="E1926" s="419" t="s">
        <v>2194</v>
      </c>
      <c r="F1926" s="411">
        <f>G1926</f>
        <v>5</v>
      </c>
      <c r="G1926" s="411">
        <f>[5]내역서!F1926</f>
        <v>5</v>
      </c>
      <c r="H1926" s="716">
        <v>5</v>
      </c>
      <c r="I1926" s="410">
        <f>G1926-H1926</f>
        <v>0</v>
      </c>
      <c r="J1926" s="411">
        <f>내역서!F1930</f>
        <v>0</v>
      </c>
      <c r="K1926" s="411">
        <v>1550.5</v>
      </c>
      <c r="L1926" s="412">
        <f>INT($J1926*K1926)</f>
        <v>0</v>
      </c>
      <c r="M1926" s="411">
        <v>0</v>
      </c>
      <c r="N1926" s="412">
        <f>INT($J1926*M1926)</f>
        <v>0</v>
      </c>
      <c r="O1926" s="411">
        <v>0</v>
      </c>
      <c r="P1926" s="412">
        <f>INT($J1926*O1926)</f>
        <v>0</v>
      </c>
      <c r="Q1926" s="412">
        <f>+K1926+M1926+O1926</f>
        <v>1550.5</v>
      </c>
      <c r="R1926" s="412">
        <f>L1926+N1926+P1926</f>
        <v>0</v>
      </c>
      <c r="S1926" s="412"/>
      <c r="T1926" s="412"/>
      <c r="U1926" s="412"/>
      <c r="V1926" s="419" t="s">
        <v>0</v>
      </c>
      <c r="W1926" s="617" t="str">
        <f>+IF(J1926&lt;0,"ng","")</f>
        <v/>
      </c>
    </row>
    <row r="1927" spans="1:23" s="75" customFormat="1" ht="24" hidden="1" customHeight="1">
      <c r="A1927" s="372" t="s">
        <v>6063</v>
      </c>
      <c r="B1927" s="421" t="s">
        <v>0</v>
      </c>
      <c r="C1927" s="421" t="s">
        <v>1271</v>
      </c>
      <c r="D1927" s="421" t="s">
        <v>1272</v>
      </c>
      <c r="E1927" s="422" t="s">
        <v>738</v>
      </c>
      <c r="F1927" s="416">
        <f t="shared" si="2643"/>
        <v>5</v>
      </c>
      <c r="G1927" s="416">
        <f>[5]내역서!F1927</f>
        <v>5</v>
      </c>
      <c r="H1927" s="717">
        <v>5</v>
      </c>
      <c r="I1927" s="415">
        <f t="shared" si="2644"/>
        <v>0</v>
      </c>
      <c r="J1927" s="416">
        <f>내역서!F1931</f>
        <v>0</v>
      </c>
      <c r="K1927" s="416">
        <v>1550.5</v>
      </c>
      <c r="L1927" s="417">
        <f t="shared" si="2645"/>
        <v>0</v>
      </c>
      <c r="M1927" s="416">
        <v>0</v>
      </c>
      <c r="N1927" s="417">
        <f t="shared" si="2646"/>
        <v>0</v>
      </c>
      <c r="O1927" s="416">
        <v>0</v>
      </c>
      <c r="P1927" s="417">
        <f t="shared" si="2647"/>
        <v>0</v>
      </c>
      <c r="Q1927" s="417">
        <f t="shared" si="2648"/>
        <v>1550.5</v>
      </c>
      <c r="R1927" s="417">
        <f t="shared" si="2663"/>
        <v>0</v>
      </c>
      <c r="S1927" s="417">
        <f t="shared" ref="S1927" si="2666">J1927-J1926</f>
        <v>0</v>
      </c>
      <c r="T1927" s="417">
        <f t="shared" ref="T1927:U1927" si="2667">Q1927-Q1926</f>
        <v>0</v>
      </c>
      <c r="U1927" s="417">
        <f t="shared" si="2667"/>
        <v>0</v>
      </c>
      <c r="V1927" s="422"/>
      <c r="W1927" s="619" t="str">
        <f t="shared" si="2480"/>
        <v/>
      </c>
    </row>
    <row r="1928" spans="1:23" s="371" customFormat="1" ht="24" hidden="1" customHeight="1">
      <c r="A1928" s="366" t="s">
        <v>5947</v>
      </c>
      <c r="B1928" s="436" t="s">
        <v>3199</v>
      </c>
      <c r="C1928" s="436" t="s">
        <v>3008</v>
      </c>
      <c r="D1928" s="436" t="s">
        <v>0</v>
      </c>
      <c r="E1928" s="437" t="s">
        <v>0</v>
      </c>
      <c r="F1928" s="438">
        <v>0</v>
      </c>
      <c r="G1928" s="438">
        <f>[5]내역서!F1928</f>
        <v>0</v>
      </c>
      <c r="H1928" s="438">
        <v>0</v>
      </c>
      <c r="I1928" s="438"/>
      <c r="J1928" s="438">
        <f>내역서!F1932</f>
        <v>0</v>
      </c>
      <c r="K1928" s="439">
        <v>0</v>
      </c>
      <c r="L1928" s="438">
        <f>L1930+L1934+L1932</f>
        <v>0</v>
      </c>
      <c r="M1928" s="439">
        <v>0</v>
      </c>
      <c r="N1928" s="438">
        <f>N1930+N1934+N1932</f>
        <v>0</v>
      </c>
      <c r="O1928" s="439">
        <v>0</v>
      </c>
      <c r="P1928" s="438">
        <f>P1930+P1934+P1932</f>
        <v>0</v>
      </c>
      <c r="Q1928" s="440">
        <v>0</v>
      </c>
      <c r="R1928" s="438">
        <f>L1928+N1928+P1928</f>
        <v>0</v>
      </c>
      <c r="S1928" s="438"/>
      <c r="T1928" s="438"/>
      <c r="U1928" s="438"/>
      <c r="V1928" s="437" t="s">
        <v>0</v>
      </c>
      <c r="W1928" s="617" t="str">
        <f>+IF(J1928&lt;0,"ng","")</f>
        <v/>
      </c>
    </row>
    <row r="1929" spans="1:23" s="75" customFormat="1" ht="24" hidden="1" customHeight="1">
      <c r="A1929" s="372" t="s">
        <v>4298</v>
      </c>
      <c r="B1929" s="442" t="s">
        <v>6064</v>
      </c>
      <c r="C1929" s="442" t="s">
        <v>1273</v>
      </c>
      <c r="D1929" s="442" t="s">
        <v>0</v>
      </c>
      <c r="E1929" s="443" t="s">
        <v>0</v>
      </c>
      <c r="F1929" s="444">
        <v>0</v>
      </c>
      <c r="G1929" s="444">
        <f>[5]내역서!F1929</f>
        <v>0</v>
      </c>
      <c r="H1929" s="444">
        <v>0</v>
      </c>
      <c r="I1929" s="444"/>
      <c r="J1929" s="444">
        <f>내역서!F1933</f>
        <v>0</v>
      </c>
      <c r="K1929" s="445">
        <v>0</v>
      </c>
      <c r="L1929" s="444">
        <f>L1931+L1935+L1933</f>
        <v>0</v>
      </c>
      <c r="M1929" s="445">
        <v>0</v>
      </c>
      <c r="N1929" s="444">
        <f>N1931+N1935+N1933</f>
        <v>0</v>
      </c>
      <c r="O1929" s="445">
        <v>0</v>
      </c>
      <c r="P1929" s="444">
        <f>P1931+P1935+P1933</f>
        <v>0</v>
      </c>
      <c r="Q1929" s="446">
        <v>0</v>
      </c>
      <c r="R1929" s="444">
        <f t="shared" ref="R1929" si="2668">L1929+N1929+P1929</f>
        <v>0</v>
      </c>
      <c r="S1929" s="444">
        <f t="shared" ref="S1929" si="2669">J1929-J1928</f>
        <v>0</v>
      </c>
      <c r="T1929" s="444">
        <f t="shared" ref="T1929:U1929" si="2670">Q1929-Q1928</f>
        <v>0</v>
      </c>
      <c r="U1929" s="444">
        <f t="shared" si="2670"/>
        <v>0</v>
      </c>
      <c r="V1929" s="443"/>
      <c r="W1929" s="619" t="str">
        <f t="shared" si="2480"/>
        <v/>
      </c>
    </row>
    <row r="1930" spans="1:23" s="485" customFormat="1" ht="24" hidden="1" customHeight="1">
      <c r="A1930" s="366" t="s">
        <v>2055</v>
      </c>
      <c r="B1930" s="418" t="s">
        <v>0</v>
      </c>
      <c r="C1930" s="418" t="s">
        <v>3009</v>
      </c>
      <c r="D1930" s="418" t="s">
        <v>3010</v>
      </c>
      <c r="E1930" s="419" t="s">
        <v>16</v>
      </c>
      <c r="F1930" s="411">
        <f>G1930</f>
        <v>123</v>
      </c>
      <c r="G1930" s="411">
        <f>[5]내역서!F1930</f>
        <v>123</v>
      </c>
      <c r="H1930" s="716">
        <v>123</v>
      </c>
      <c r="I1930" s="410">
        <f>G1930-H1930</f>
        <v>0</v>
      </c>
      <c r="J1930" s="411">
        <f>내역서!F1934</f>
        <v>0</v>
      </c>
      <c r="K1930" s="411">
        <v>36891.9</v>
      </c>
      <c r="L1930" s="412">
        <f>INT($J1930*K1930)</f>
        <v>0</v>
      </c>
      <c r="M1930" s="411">
        <v>0</v>
      </c>
      <c r="N1930" s="412">
        <f>INT($J1930*M1930)</f>
        <v>0</v>
      </c>
      <c r="O1930" s="411">
        <v>0</v>
      </c>
      <c r="P1930" s="412">
        <f>INT($J1930*O1930)</f>
        <v>0</v>
      </c>
      <c r="Q1930" s="412">
        <f>+K1930+M1930+O1930</f>
        <v>36891.9</v>
      </c>
      <c r="R1930" s="412">
        <f>L1930+N1930+P1930</f>
        <v>0</v>
      </c>
      <c r="S1930" s="412"/>
      <c r="T1930" s="412"/>
      <c r="U1930" s="412"/>
      <c r="V1930" s="419" t="s">
        <v>0</v>
      </c>
      <c r="W1930" s="617" t="str">
        <f>+IF(J1930&lt;0,"ng","")</f>
        <v/>
      </c>
    </row>
    <row r="1931" spans="1:23" s="77" customFormat="1" ht="24" hidden="1" customHeight="1">
      <c r="A1931" s="372" t="s">
        <v>2072</v>
      </c>
      <c r="B1931" s="421" t="s">
        <v>0</v>
      </c>
      <c r="C1931" s="421" t="s">
        <v>1274</v>
      </c>
      <c r="D1931" s="421" t="s">
        <v>1275</v>
      </c>
      <c r="E1931" s="422" t="s">
        <v>16</v>
      </c>
      <c r="F1931" s="416">
        <f>G1931</f>
        <v>123</v>
      </c>
      <c r="G1931" s="416">
        <f>[5]내역서!F1931</f>
        <v>123</v>
      </c>
      <c r="H1931" s="717">
        <v>123</v>
      </c>
      <c r="I1931" s="415">
        <f t="shared" ref="I1931" si="2671">G1931-H1931</f>
        <v>0</v>
      </c>
      <c r="J1931" s="416">
        <f>내역서!F1935</f>
        <v>0</v>
      </c>
      <c r="K1931" s="416">
        <v>36891.9</v>
      </c>
      <c r="L1931" s="417">
        <f>INT($J1931*K1931)</f>
        <v>0</v>
      </c>
      <c r="M1931" s="416">
        <v>0</v>
      </c>
      <c r="N1931" s="417">
        <f>INT($J1931*M1931)</f>
        <v>0</v>
      </c>
      <c r="O1931" s="416">
        <v>0</v>
      </c>
      <c r="P1931" s="417">
        <f>INT($J1931*O1931)</f>
        <v>0</v>
      </c>
      <c r="Q1931" s="417">
        <f t="shared" ref="Q1931:Q1935" si="2672">+K1931+M1931+O1931</f>
        <v>36891.9</v>
      </c>
      <c r="R1931" s="417">
        <f t="shared" si="2663"/>
        <v>0</v>
      </c>
      <c r="S1931" s="417">
        <f t="shared" ref="S1931" si="2673">J1931-J1930</f>
        <v>0</v>
      </c>
      <c r="T1931" s="417">
        <f t="shared" ref="T1931:U1931" si="2674">Q1931-Q1930</f>
        <v>0</v>
      </c>
      <c r="U1931" s="417">
        <f t="shared" si="2674"/>
        <v>0</v>
      </c>
      <c r="V1931" s="422"/>
      <c r="W1931" s="619" t="str">
        <f t="shared" si="2480"/>
        <v/>
      </c>
    </row>
    <row r="1932" spans="1:23" s="371" customFormat="1" ht="24" hidden="1" customHeight="1">
      <c r="A1932" s="366" t="s">
        <v>5971</v>
      </c>
      <c r="B1932" s="418" t="s">
        <v>0</v>
      </c>
      <c r="C1932" s="647" t="str">
        <f>[5]내역서!C1932</f>
        <v>복층유리</v>
      </c>
      <c r="D1932" s="647" t="str">
        <f>[5]내역서!D1932</f>
        <v>로이복층유리, 칼라, 24mm</v>
      </c>
      <c r="E1932" s="648" t="str">
        <f>[5]내역서!E1932</f>
        <v>M2</v>
      </c>
      <c r="F1932" s="411"/>
      <c r="G1932" s="411">
        <f>[5]내역서!F1932</f>
        <v>8</v>
      </c>
      <c r="H1932" s="716">
        <v>0</v>
      </c>
      <c r="I1932" s="716"/>
      <c r="J1932" s="410">
        <f>내역서!F1936</f>
        <v>0</v>
      </c>
      <c r="K1932" s="411">
        <f>[5]내역서!G1932</f>
        <v>84776</v>
      </c>
      <c r="L1932" s="412">
        <f>INT($J1932*K1932)</f>
        <v>0</v>
      </c>
      <c r="M1932" s="411">
        <f>[5]내역서!I1932</f>
        <v>0</v>
      </c>
      <c r="N1932" s="412">
        <f>INT($J1932*M1932)</f>
        <v>0</v>
      </c>
      <c r="O1932" s="411">
        <f>[5]내역서!K1932</f>
        <v>0</v>
      </c>
      <c r="P1932" s="412">
        <f>INT($J1932*O1932)</f>
        <v>0</v>
      </c>
      <c r="Q1932" s="412">
        <f>+K1932+M1932+O1932</f>
        <v>84776</v>
      </c>
      <c r="R1932" s="412">
        <f>L1932+N1932+P1932</f>
        <v>0</v>
      </c>
      <c r="S1932" s="412"/>
      <c r="T1932" s="412"/>
      <c r="U1932" s="412"/>
      <c r="V1932" s="630" t="s">
        <v>2081</v>
      </c>
      <c r="W1932" s="617" t="str">
        <f>+IF(J1932&lt;0,"ng","")</f>
        <v/>
      </c>
    </row>
    <row r="1933" spans="1:23" s="75" customFormat="1" ht="24" hidden="1" customHeight="1">
      <c r="A1933" s="372" t="s">
        <v>2072</v>
      </c>
      <c r="B1933" s="421" t="s">
        <v>0</v>
      </c>
      <c r="C1933" s="650" t="str">
        <f>[5]내역서!C1933</f>
        <v>복층유리</v>
      </c>
      <c r="D1933" s="650" t="str">
        <f>[5]내역서!D1933</f>
        <v>로이복층유리, 칼라, 24mm</v>
      </c>
      <c r="E1933" s="651" t="str">
        <f>[5]내역서!E1933</f>
        <v>M2</v>
      </c>
      <c r="F1933" s="416"/>
      <c r="G1933" s="416">
        <f>[5]내역서!F1933</f>
        <v>8</v>
      </c>
      <c r="H1933" s="717">
        <v>0</v>
      </c>
      <c r="I1933" s="717"/>
      <c r="J1933" s="415">
        <f>내역서!F1937</f>
        <v>0</v>
      </c>
      <c r="K1933" s="416">
        <f>[5]내역서!G1933</f>
        <v>84776</v>
      </c>
      <c r="L1933" s="417">
        <f t="shared" ref="L1933" si="2675">INT($J1933*K1933)</f>
        <v>0</v>
      </c>
      <c r="M1933" s="416">
        <f>[5]내역서!I1933</f>
        <v>0</v>
      </c>
      <c r="N1933" s="417">
        <f t="shared" ref="N1933" si="2676">INT($J1933*M1933)</f>
        <v>0</v>
      </c>
      <c r="O1933" s="416">
        <f>[5]내역서!K1933</f>
        <v>0</v>
      </c>
      <c r="P1933" s="417">
        <f t="shared" ref="P1933" si="2677">INT($J1933*O1933)</f>
        <v>0</v>
      </c>
      <c r="Q1933" s="417">
        <f t="shared" si="2672"/>
        <v>84776</v>
      </c>
      <c r="R1933" s="417">
        <f t="shared" ref="R1933" si="2678">L1933+N1933+P1933</f>
        <v>0</v>
      </c>
      <c r="S1933" s="417">
        <f t="shared" ref="S1933" si="2679">J1933-J1932</f>
        <v>0</v>
      </c>
      <c r="T1933" s="417">
        <f t="shared" ref="T1933:U1933" si="2680">Q1933-Q1932</f>
        <v>0</v>
      </c>
      <c r="U1933" s="417">
        <f t="shared" si="2680"/>
        <v>0</v>
      </c>
      <c r="V1933" s="631" t="s">
        <v>6065</v>
      </c>
      <c r="W1933" s="619" t="str">
        <f t="shared" si="2480"/>
        <v/>
      </c>
    </row>
    <row r="1934" spans="1:23" s="371" customFormat="1" ht="24" hidden="1" customHeight="1">
      <c r="A1934" s="366" t="s">
        <v>6066</v>
      </c>
      <c r="B1934" s="418" t="s">
        <v>0</v>
      </c>
      <c r="C1934" s="418" t="s">
        <v>3012</v>
      </c>
      <c r="D1934" s="418" t="s">
        <v>3013</v>
      </c>
      <c r="E1934" s="419" t="s">
        <v>16</v>
      </c>
      <c r="F1934" s="411">
        <f>G1934</f>
        <v>131</v>
      </c>
      <c r="G1934" s="411">
        <f>[5]내역서!F1934</f>
        <v>131</v>
      </c>
      <c r="H1934" s="716">
        <v>131</v>
      </c>
      <c r="I1934" s="410">
        <f>G1934-H1934</f>
        <v>0</v>
      </c>
      <c r="J1934" s="411">
        <f>내역서!F1938</f>
        <v>0</v>
      </c>
      <c r="K1934" s="411">
        <v>757.8</v>
      </c>
      <c r="L1934" s="412">
        <f>INT($J1934*K1934)</f>
        <v>0</v>
      </c>
      <c r="M1934" s="411">
        <v>24476.400000000001</v>
      </c>
      <c r="N1934" s="412">
        <f>INT($J1934*M1934)</f>
        <v>0</v>
      </c>
      <c r="O1934" s="411">
        <v>0</v>
      </c>
      <c r="P1934" s="412">
        <f>INT($J1934*O1934)</f>
        <v>0</v>
      </c>
      <c r="Q1934" s="412">
        <f>+K1934+M1934+O1934</f>
        <v>25234.2</v>
      </c>
      <c r="R1934" s="412">
        <f>L1934+N1934+P1934</f>
        <v>0</v>
      </c>
      <c r="S1934" s="412"/>
      <c r="T1934" s="412"/>
      <c r="U1934" s="412"/>
      <c r="V1934" s="419" t="s">
        <v>0</v>
      </c>
      <c r="W1934" s="617" t="str">
        <f>+IF(J1934&lt;0,"ng","")</f>
        <v/>
      </c>
    </row>
    <row r="1935" spans="1:23" s="75" customFormat="1" ht="24" hidden="1" customHeight="1">
      <c r="A1935" s="372" t="s">
        <v>6067</v>
      </c>
      <c r="B1935" s="421" t="s">
        <v>0</v>
      </c>
      <c r="C1935" s="421" t="s">
        <v>1276</v>
      </c>
      <c r="D1935" s="421" t="s">
        <v>1277</v>
      </c>
      <c r="E1935" s="422" t="s">
        <v>16</v>
      </c>
      <c r="F1935" s="416">
        <f>G1935</f>
        <v>131</v>
      </c>
      <c r="G1935" s="416">
        <f>[5]내역서!F1935</f>
        <v>131</v>
      </c>
      <c r="H1935" s="717">
        <v>131</v>
      </c>
      <c r="I1935" s="415">
        <f t="shared" ref="I1935" si="2681">G1935-H1935</f>
        <v>0</v>
      </c>
      <c r="J1935" s="416">
        <f>내역서!F1939</f>
        <v>0</v>
      </c>
      <c r="K1935" s="416">
        <v>757.8</v>
      </c>
      <c r="L1935" s="417">
        <f>INT($J1935*K1935)</f>
        <v>0</v>
      </c>
      <c r="M1935" s="416">
        <v>24476.400000000001</v>
      </c>
      <c r="N1935" s="417">
        <f>INT($J1935*M1935)</f>
        <v>0</v>
      </c>
      <c r="O1935" s="416">
        <v>0</v>
      </c>
      <c r="P1935" s="417">
        <f>INT($J1935*O1935)</f>
        <v>0</v>
      </c>
      <c r="Q1935" s="417">
        <f t="shared" si="2672"/>
        <v>25234.2</v>
      </c>
      <c r="R1935" s="417">
        <f t="shared" si="2663"/>
        <v>0</v>
      </c>
      <c r="S1935" s="417">
        <f t="shared" ref="S1935" si="2682">J1935-J1934</f>
        <v>0</v>
      </c>
      <c r="T1935" s="417">
        <f t="shared" ref="T1935:U1935" si="2683">Q1935-Q1934</f>
        <v>0</v>
      </c>
      <c r="U1935" s="417">
        <f t="shared" si="2683"/>
        <v>0</v>
      </c>
      <c r="V1935" s="422"/>
      <c r="W1935" s="619" t="str">
        <f t="shared" si="2480"/>
        <v/>
      </c>
    </row>
    <row r="1936" spans="1:23" s="371" customFormat="1" ht="24" hidden="1" customHeight="1">
      <c r="A1936" s="366" t="s">
        <v>4732</v>
      </c>
      <c r="B1936" s="436" t="s">
        <v>3202</v>
      </c>
      <c r="C1936" s="436" t="s">
        <v>3015</v>
      </c>
      <c r="D1936" s="436" t="s">
        <v>0</v>
      </c>
      <c r="E1936" s="437" t="s">
        <v>0</v>
      </c>
      <c r="F1936" s="438">
        <v>0</v>
      </c>
      <c r="G1936" s="438">
        <f>[5]내역서!F1936</f>
        <v>0</v>
      </c>
      <c r="H1936" s="438">
        <v>0</v>
      </c>
      <c r="I1936" s="438"/>
      <c r="J1936" s="438">
        <f>내역서!F1940</f>
        <v>0</v>
      </c>
      <c r="K1936" s="439">
        <v>0</v>
      </c>
      <c r="L1936" s="438">
        <f>SUMIF($A$1938:$A$1967,$A1938,L$1938:L$1967)</f>
        <v>0</v>
      </c>
      <c r="M1936" s="439">
        <v>0</v>
      </c>
      <c r="N1936" s="438">
        <f t="shared" ref="N1936:N1937" si="2684">SUMIF($A$1938:$A$1967,$A1938,N$1938:N$1967)</f>
        <v>0</v>
      </c>
      <c r="O1936" s="439">
        <v>0</v>
      </c>
      <c r="P1936" s="438">
        <f t="shared" ref="P1936" si="2685">SUMIF($A$1938:$A$1967,$A1938,P$1938:P$1967)</f>
        <v>0</v>
      </c>
      <c r="Q1936" s="440">
        <v>0</v>
      </c>
      <c r="R1936" s="438">
        <f>L1936+N1936+P1936</f>
        <v>0</v>
      </c>
      <c r="S1936" s="438"/>
      <c r="T1936" s="438"/>
      <c r="U1936" s="438"/>
      <c r="V1936" s="437" t="s">
        <v>0</v>
      </c>
      <c r="W1936" s="617" t="str">
        <f>+IF(J1936&lt;0,"ng","")</f>
        <v/>
      </c>
    </row>
    <row r="1937" spans="1:23" s="75" customFormat="1" ht="24" hidden="1" customHeight="1">
      <c r="A1937" s="372" t="s">
        <v>5963</v>
      </c>
      <c r="B1937" s="442" t="s">
        <v>6068</v>
      </c>
      <c r="C1937" s="442" t="s">
        <v>1278</v>
      </c>
      <c r="D1937" s="442" t="s">
        <v>0</v>
      </c>
      <c r="E1937" s="443" t="s">
        <v>0</v>
      </c>
      <c r="F1937" s="444">
        <v>0</v>
      </c>
      <c r="G1937" s="444">
        <f>[5]내역서!F1937</f>
        <v>0</v>
      </c>
      <c r="H1937" s="444">
        <v>0</v>
      </c>
      <c r="I1937" s="444"/>
      <c r="J1937" s="444">
        <f>내역서!F1941</f>
        <v>0</v>
      </c>
      <c r="K1937" s="445">
        <v>0</v>
      </c>
      <c r="L1937" s="444">
        <f>SUMIF($A$1938:$A$1967,$A1939,L$1938:L$1967)</f>
        <v>0</v>
      </c>
      <c r="M1937" s="445">
        <v>0</v>
      </c>
      <c r="N1937" s="444">
        <f t="shared" si="2684"/>
        <v>0</v>
      </c>
      <c r="O1937" s="445">
        <v>0</v>
      </c>
      <c r="P1937" s="444">
        <f>SUMIF($A$1938:$A$1967,$A1939,P$1938:P$1967)</f>
        <v>0</v>
      </c>
      <c r="Q1937" s="446">
        <v>0</v>
      </c>
      <c r="R1937" s="444">
        <f t="shared" ref="R1937" si="2686">L1937+N1937+P1937</f>
        <v>0</v>
      </c>
      <c r="S1937" s="444">
        <f t="shared" ref="S1937" si="2687">J1937-J1936</f>
        <v>0</v>
      </c>
      <c r="T1937" s="444">
        <f t="shared" ref="T1937:U1937" si="2688">Q1937-Q1936</f>
        <v>0</v>
      </c>
      <c r="U1937" s="444">
        <f t="shared" si="2688"/>
        <v>0</v>
      </c>
      <c r="V1937" s="443"/>
      <c r="W1937" s="619" t="str">
        <f t="shared" si="2480"/>
        <v/>
      </c>
    </row>
    <row r="1938" spans="1:23" s="371" customFormat="1" ht="24" hidden="1" customHeight="1">
      <c r="A1938" s="366" t="s">
        <v>6069</v>
      </c>
      <c r="B1938" s="418" t="s">
        <v>0</v>
      </c>
      <c r="C1938" s="418" t="s">
        <v>3152</v>
      </c>
      <c r="D1938" s="418" t="s">
        <v>0</v>
      </c>
      <c r="E1938" s="419" t="s">
        <v>16</v>
      </c>
      <c r="F1938" s="411">
        <f t="shared" ref="F1938:F1947" si="2689">G1938</f>
        <v>114</v>
      </c>
      <c r="G1938" s="411">
        <f>[5]내역서!F1938</f>
        <v>114</v>
      </c>
      <c r="H1938" s="716">
        <v>114</v>
      </c>
      <c r="I1938" s="410">
        <f>G1938-H1938</f>
        <v>0</v>
      </c>
      <c r="J1938" s="411">
        <f>내역서!F1942</f>
        <v>0</v>
      </c>
      <c r="K1938" s="411">
        <v>148469</v>
      </c>
      <c r="L1938" s="412">
        <f>INT($J1938*K1938)</f>
        <v>0</v>
      </c>
      <c r="M1938" s="411">
        <v>72800</v>
      </c>
      <c r="N1938" s="412">
        <f>INT($J1938*M1938)</f>
        <v>0</v>
      </c>
      <c r="O1938" s="411">
        <v>2683.2</v>
      </c>
      <c r="P1938" s="412">
        <f>INT($J1938*O1938)</f>
        <v>0</v>
      </c>
      <c r="Q1938" s="412">
        <f>+K1938+M1938+O1938</f>
        <v>223952.2</v>
      </c>
      <c r="R1938" s="412">
        <f>L1938+N1938+P1938</f>
        <v>0</v>
      </c>
      <c r="S1938" s="412"/>
      <c r="T1938" s="412"/>
      <c r="U1938" s="412"/>
      <c r="V1938" s="419" t="s">
        <v>0</v>
      </c>
      <c r="W1938" s="617" t="str">
        <f>+IF(J1938&lt;0,"ng","")</f>
        <v/>
      </c>
    </row>
    <row r="1939" spans="1:23" s="75" customFormat="1" ht="24" hidden="1" customHeight="1">
      <c r="A1939" s="372" t="s">
        <v>6070</v>
      </c>
      <c r="B1939" s="421" t="s">
        <v>0</v>
      </c>
      <c r="C1939" s="421" t="s">
        <v>1338</v>
      </c>
      <c r="D1939" s="421" t="s">
        <v>0</v>
      </c>
      <c r="E1939" s="422" t="s">
        <v>16</v>
      </c>
      <c r="F1939" s="416">
        <f t="shared" si="2689"/>
        <v>114</v>
      </c>
      <c r="G1939" s="416">
        <f>[5]내역서!F1939</f>
        <v>114</v>
      </c>
      <c r="H1939" s="717">
        <v>114</v>
      </c>
      <c r="I1939" s="415">
        <f t="shared" ref="I1939:I1947" si="2690">G1939-H1939</f>
        <v>0</v>
      </c>
      <c r="J1939" s="416">
        <f>내역서!F1943</f>
        <v>0</v>
      </c>
      <c r="K1939" s="416">
        <v>148469</v>
      </c>
      <c r="L1939" s="417">
        <f t="shared" ref="L1939:L1967" si="2691">INT($J1939*K1939)</f>
        <v>0</v>
      </c>
      <c r="M1939" s="416">
        <v>72800</v>
      </c>
      <c r="N1939" s="417">
        <f t="shared" ref="N1939:N1967" si="2692">INT($J1939*M1939)</f>
        <v>0</v>
      </c>
      <c r="O1939" s="416">
        <v>2683.2</v>
      </c>
      <c r="P1939" s="417">
        <f t="shared" ref="P1939:P1967" si="2693">INT($J1939*O1939)</f>
        <v>0</v>
      </c>
      <c r="Q1939" s="417">
        <f t="shared" ref="Q1939:Q1967" si="2694">+K1939+M1939+O1939</f>
        <v>223952.2</v>
      </c>
      <c r="R1939" s="417">
        <f t="shared" si="2663"/>
        <v>0</v>
      </c>
      <c r="S1939" s="417">
        <f t="shared" ref="S1939" si="2695">J1939-J1938</f>
        <v>0</v>
      </c>
      <c r="T1939" s="417">
        <f t="shared" ref="T1939:U1939" si="2696">Q1939-Q1938</f>
        <v>0</v>
      </c>
      <c r="U1939" s="417">
        <f t="shared" si="2696"/>
        <v>0</v>
      </c>
      <c r="V1939" s="422"/>
      <c r="W1939" s="619" t="str">
        <f t="shared" si="2480"/>
        <v/>
      </c>
    </row>
    <row r="1940" spans="1:23" s="371" customFormat="1" ht="24" hidden="1" customHeight="1">
      <c r="A1940" s="366" t="s">
        <v>5947</v>
      </c>
      <c r="B1940" s="418" t="s">
        <v>0</v>
      </c>
      <c r="C1940" s="418" t="s">
        <v>3020</v>
      </c>
      <c r="D1940" s="418" t="s">
        <v>109</v>
      </c>
      <c r="E1940" s="419" t="s">
        <v>16</v>
      </c>
      <c r="F1940" s="411">
        <f t="shared" si="2689"/>
        <v>102.9</v>
      </c>
      <c r="G1940" s="411">
        <f>[5]내역서!F1940</f>
        <v>102.9</v>
      </c>
      <c r="H1940" s="716">
        <v>102.9</v>
      </c>
      <c r="I1940" s="410">
        <f>G1940-H1940</f>
        <v>0</v>
      </c>
      <c r="J1940" s="411">
        <f>내역서!F1944</f>
        <v>0</v>
      </c>
      <c r="K1940" s="411">
        <v>68792.7</v>
      </c>
      <c r="L1940" s="412">
        <f>INT($J1940*K1940)</f>
        <v>0</v>
      </c>
      <c r="M1940" s="411">
        <v>36480</v>
      </c>
      <c r="N1940" s="412">
        <f>INT($J1940*M1940)</f>
        <v>0</v>
      </c>
      <c r="O1940" s="411">
        <v>1345.8</v>
      </c>
      <c r="P1940" s="412">
        <f>INT($J1940*O1940)</f>
        <v>0</v>
      </c>
      <c r="Q1940" s="412">
        <f>+K1940+M1940+O1940</f>
        <v>106618.5</v>
      </c>
      <c r="R1940" s="412">
        <f>L1940+N1940+P1940</f>
        <v>0</v>
      </c>
      <c r="S1940" s="412"/>
      <c r="T1940" s="412"/>
      <c r="U1940" s="412"/>
      <c r="V1940" s="419" t="s">
        <v>0</v>
      </c>
      <c r="W1940" s="617" t="str">
        <f>+IF(J1940&lt;0,"ng","")</f>
        <v/>
      </c>
    </row>
    <row r="1941" spans="1:23" s="75" customFormat="1" ht="24" hidden="1" customHeight="1">
      <c r="A1941" s="372" t="s">
        <v>6071</v>
      </c>
      <c r="B1941" s="421" t="s">
        <v>0</v>
      </c>
      <c r="C1941" s="421" t="s">
        <v>1281</v>
      </c>
      <c r="D1941" s="421" t="s">
        <v>109</v>
      </c>
      <c r="E1941" s="422" t="s">
        <v>16</v>
      </c>
      <c r="F1941" s="416">
        <f t="shared" si="2689"/>
        <v>102.9</v>
      </c>
      <c r="G1941" s="416">
        <f>[5]내역서!F1941</f>
        <v>102.9</v>
      </c>
      <c r="H1941" s="717">
        <v>102.9</v>
      </c>
      <c r="I1941" s="415">
        <f t="shared" si="2690"/>
        <v>0</v>
      </c>
      <c r="J1941" s="416">
        <f>내역서!F1945</f>
        <v>0</v>
      </c>
      <c r="K1941" s="416">
        <v>68792.7</v>
      </c>
      <c r="L1941" s="417">
        <f t="shared" si="2691"/>
        <v>0</v>
      </c>
      <c r="M1941" s="416">
        <v>36480</v>
      </c>
      <c r="N1941" s="417">
        <f t="shared" si="2692"/>
        <v>0</v>
      </c>
      <c r="O1941" s="416">
        <v>1345.8</v>
      </c>
      <c r="P1941" s="417">
        <f t="shared" si="2693"/>
        <v>0</v>
      </c>
      <c r="Q1941" s="417">
        <f t="shared" si="2694"/>
        <v>106618.5</v>
      </c>
      <c r="R1941" s="417">
        <f t="shared" si="2663"/>
        <v>0</v>
      </c>
      <c r="S1941" s="417">
        <f t="shared" ref="S1941" si="2697">J1941-J1940</f>
        <v>0</v>
      </c>
      <c r="T1941" s="417">
        <f t="shared" ref="T1941:U1941" si="2698">Q1941-Q1940</f>
        <v>0</v>
      </c>
      <c r="U1941" s="417">
        <f t="shared" si="2698"/>
        <v>0</v>
      </c>
      <c r="V1941" s="422"/>
      <c r="W1941" s="619" t="str">
        <f t="shared" ref="W1941:W2067" si="2699">+IF(J1941&lt;0,"ng","")</f>
        <v/>
      </c>
    </row>
    <row r="1942" spans="1:23" s="371" customFormat="1" ht="24" hidden="1" customHeight="1">
      <c r="A1942" s="366" t="s">
        <v>6072</v>
      </c>
      <c r="B1942" s="418" t="s">
        <v>0</v>
      </c>
      <c r="C1942" s="418" t="s">
        <v>3018</v>
      </c>
      <c r="D1942" s="418" t="s">
        <v>3024</v>
      </c>
      <c r="E1942" s="419" t="s">
        <v>22</v>
      </c>
      <c r="F1942" s="411">
        <f t="shared" si="2689"/>
        <v>46.6</v>
      </c>
      <c r="G1942" s="411">
        <f>[5]내역서!F1942</f>
        <v>46.6</v>
      </c>
      <c r="H1942" s="716">
        <v>46.6</v>
      </c>
      <c r="I1942" s="410">
        <f>G1942-H1942</f>
        <v>0</v>
      </c>
      <c r="J1942" s="411">
        <f>내역서!F1946</f>
        <v>0</v>
      </c>
      <c r="K1942" s="411">
        <v>35097.5</v>
      </c>
      <c r="L1942" s="412">
        <f>INT($J1942*K1942)</f>
        <v>0</v>
      </c>
      <c r="M1942" s="411">
        <v>10701.6</v>
      </c>
      <c r="N1942" s="412">
        <f>INT($J1942*M1942)</f>
        <v>0</v>
      </c>
      <c r="O1942" s="411">
        <v>0</v>
      </c>
      <c r="P1942" s="412">
        <f>INT($J1942*O1942)</f>
        <v>0</v>
      </c>
      <c r="Q1942" s="412">
        <f>+K1942+M1942+O1942</f>
        <v>45799.1</v>
      </c>
      <c r="R1942" s="412">
        <f>L1942+N1942+P1942</f>
        <v>0</v>
      </c>
      <c r="S1942" s="412"/>
      <c r="T1942" s="412"/>
      <c r="U1942" s="412"/>
      <c r="V1942" s="419" t="s">
        <v>0</v>
      </c>
      <c r="W1942" s="617" t="str">
        <f>+IF(J1942&lt;0,"ng","")</f>
        <v/>
      </c>
    </row>
    <row r="1943" spans="1:23" s="75" customFormat="1" ht="24" hidden="1" customHeight="1">
      <c r="A1943" s="372" t="s">
        <v>6067</v>
      </c>
      <c r="B1943" s="421" t="s">
        <v>0</v>
      </c>
      <c r="C1943" s="421" t="s">
        <v>1279</v>
      </c>
      <c r="D1943" s="421" t="s">
        <v>1283</v>
      </c>
      <c r="E1943" s="422" t="s">
        <v>22</v>
      </c>
      <c r="F1943" s="416">
        <f t="shared" si="2689"/>
        <v>46.6</v>
      </c>
      <c r="G1943" s="416">
        <f>[5]내역서!F1943</f>
        <v>46.6</v>
      </c>
      <c r="H1943" s="717">
        <v>46.6</v>
      </c>
      <c r="I1943" s="415">
        <f t="shared" si="2690"/>
        <v>0</v>
      </c>
      <c r="J1943" s="416">
        <f>내역서!F1947</f>
        <v>0</v>
      </c>
      <c r="K1943" s="416">
        <v>35097.5</v>
      </c>
      <c r="L1943" s="417">
        <f t="shared" si="2691"/>
        <v>0</v>
      </c>
      <c r="M1943" s="416">
        <v>10701.6</v>
      </c>
      <c r="N1943" s="417">
        <f t="shared" si="2692"/>
        <v>0</v>
      </c>
      <c r="O1943" s="416">
        <v>0</v>
      </c>
      <c r="P1943" s="417">
        <f t="shared" si="2693"/>
        <v>0</v>
      </c>
      <c r="Q1943" s="417">
        <f t="shared" si="2694"/>
        <v>45799.1</v>
      </c>
      <c r="R1943" s="417">
        <f t="shared" si="2663"/>
        <v>0</v>
      </c>
      <c r="S1943" s="417">
        <f t="shared" ref="S1943" si="2700">J1943-J1942</f>
        <v>0</v>
      </c>
      <c r="T1943" s="417">
        <f t="shared" ref="T1943:U1943" si="2701">Q1943-Q1942</f>
        <v>0</v>
      </c>
      <c r="U1943" s="417">
        <f t="shared" si="2701"/>
        <v>0</v>
      </c>
      <c r="V1943" s="422"/>
      <c r="W1943" s="619" t="str">
        <f t="shared" si="2699"/>
        <v/>
      </c>
    </row>
    <row r="1944" spans="1:23" s="485" customFormat="1" ht="24" hidden="1" customHeight="1">
      <c r="A1944" s="366" t="s">
        <v>6073</v>
      </c>
      <c r="B1944" s="418" t="s">
        <v>0</v>
      </c>
      <c r="C1944" s="418" t="s">
        <v>3036</v>
      </c>
      <c r="D1944" s="418" t="s">
        <v>3037</v>
      </c>
      <c r="E1944" s="419" t="s">
        <v>16</v>
      </c>
      <c r="F1944" s="411">
        <f t="shared" si="2689"/>
        <v>0</v>
      </c>
      <c r="G1944" s="411">
        <f>[5]내역서!F1944</f>
        <v>0</v>
      </c>
      <c r="H1944" s="716">
        <v>0</v>
      </c>
      <c r="I1944" s="410">
        <f>G1944-H1944</f>
        <v>0</v>
      </c>
      <c r="J1944" s="411">
        <f>내역서!F1948</f>
        <v>0</v>
      </c>
      <c r="K1944" s="411">
        <v>16632.8</v>
      </c>
      <c r="L1944" s="412">
        <f>INT($J1944*K1944)</f>
        <v>0</v>
      </c>
      <c r="M1944" s="411">
        <v>11747.2</v>
      </c>
      <c r="N1944" s="412">
        <f>INT($J1944*M1944)</f>
        <v>0</v>
      </c>
      <c r="O1944" s="411">
        <v>0</v>
      </c>
      <c r="P1944" s="412">
        <f>INT($J1944*O1944)</f>
        <v>0</v>
      </c>
      <c r="Q1944" s="412">
        <f>+K1944+M1944+O1944</f>
        <v>28380</v>
      </c>
      <c r="R1944" s="412">
        <f>L1944+N1944+P1944</f>
        <v>0</v>
      </c>
      <c r="S1944" s="412"/>
      <c r="T1944" s="412"/>
      <c r="U1944" s="412"/>
      <c r="V1944" s="419" t="s">
        <v>0</v>
      </c>
      <c r="W1944" s="617" t="str">
        <f>+IF(J1944&lt;0,"ng","")</f>
        <v/>
      </c>
    </row>
    <row r="1945" spans="1:23" s="77" customFormat="1" ht="24" hidden="1" customHeight="1">
      <c r="A1945" s="372" t="s">
        <v>5963</v>
      </c>
      <c r="B1945" s="421" t="s">
        <v>0</v>
      </c>
      <c r="C1945" s="421" t="s">
        <v>1292</v>
      </c>
      <c r="D1945" s="421" t="s">
        <v>1293</v>
      </c>
      <c r="E1945" s="422" t="s">
        <v>16</v>
      </c>
      <c r="F1945" s="416">
        <f t="shared" si="2689"/>
        <v>0</v>
      </c>
      <c r="G1945" s="416">
        <f>[5]내역서!F1945</f>
        <v>0</v>
      </c>
      <c r="H1945" s="717">
        <v>0</v>
      </c>
      <c r="I1945" s="415">
        <f t="shared" si="2690"/>
        <v>0</v>
      </c>
      <c r="J1945" s="416">
        <f>내역서!F1949</f>
        <v>0</v>
      </c>
      <c r="K1945" s="416">
        <v>16632.8</v>
      </c>
      <c r="L1945" s="417">
        <f t="shared" si="2691"/>
        <v>0</v>
      </c>
      <c r="M1945" s="416">
        <v>11747.2</v>
      </c>
      <c r="N1945" s="417">
        <f t="shared" si="2692"/>
        <v>0</v>
      </c>
      <c r="O1945" s="416">
        <v>0</v>
      </c>
      <c r="P1945" s="417">
        <f t="shared" si="2693"/>
        <v>0</v>
      </c>
      <c r="Q1945" s="417">
        <f t="shared" si="2694"/>
        <v>28380</v>
      </c>
      <c r="R1945" s="417">
        <f t="shared" si="2663"/>
        <v>0</v>
      </c>
      <c r="S1945" s="417">
        <f t="shared" ref="S1945" si="2702">J1945-J1944</f>
        <v>0</v>
      </c>
      <c r="T1945" s="417">
        <f t="shared" ref="T1945:U1945" si="2703">Q1945-Q1944</f>
        <v>0</v>
      </c>
      <c r="U1945" s="417">
        <f t="shared" si="2703"/>
        <v>0</v>
      </c>
      <c r="V1945" s="422"/>
      <c r="W1945" s="619" t="str">
        <f t="shared" si="2699"/>
        <v/>
      </c>
    </row>
    <row r="1946" spans="1:23" s="371" customFormat="1" ht="24" hidden="1" customHeight="1">
      <c r="A1946" s="366" t="s">
        <v>6074</v>
      </c>
      <c r="B1946" s="418" t="s">
        <v>0</v>
      </c>
      <c r="C1946" s="418" t="s">
        <v>3045</v>
      </c>
      <c r="D1946" s="418" t="s">
        <v>3055</v>
      </c>
      <c r="E1946" s="419" t="s">
        <v>16</v>
      </c>
      <c r="F1946" s="411">
        <f t="shared" si="2689"/>
        <v>0</v>
      </c>
      <c r="G1946" s="411">
        <f>[5]내역서!F1946</f>
        <v>0</v>
      </c>
      <c r="H1946" s="716">
        <v>0</v>
      </c>
      <c r="I1946" s="410">
        <f>G1946-H1946</f>
        <v>0</v>
      </c>
      <c r="J1946" s="411">
        <f>내역서!F1950</f>
        <v>0</v>
      </c>
      <c r="K1946" s="411">
        <v>33292</v>
      </c>
      <c r="L1946" s="412">
        <f>INT($J1946*K1946)</f>
        <v>0</v>
      </c>
      <c r="M1946" s="411">
        <v>2388.8000000000002</v>
      </c>
      <c r="N1946" s="412">
        <f>INT($J1946*M1946)</f>
        <v>0</v>
      </c>
      <c r="O1946" s="411">
        <v>0</v>
      </c>
      <c r="P1946" s="412">
        <f>INT($J1946*O1946)</f>
        <v>0</v>
      </c>
      <c r="Q1946" s="412">
        <f>+K1946+M1946+O1946</f>
        <v>35680.800000000003</v>
      </c>
      <c r="R1946" s="412">
        <f>L1946+N1946+P1946</f>
        <v>0</v>
      </c>
      <c r="S1946" s="412"/>
      <c r="T1946" s="412"/>
      <c r="U1946" s="412"/>
      <c r="V1946" s="419" t="s">
        <v>0</v>
      </c>
      <c r="W1946" s="617" t="str">
        <f>+IF(J1946&lt;0,"ng","")</f>
        <v/>
      </c>
    </row>
    <row r="1947" spans="1:23" s="75" customFormat="1" ht="24" hidden="1" customHeight="1">
      <c r="A1947" s="372" t="s">
        <v>5963</v>
      </c>
      <c r="B1947" s="421" t="s">
        <v>0</v>
      </c>
      <c r="C1947" s="421" t="s">
        <v>1294</v>
      </c>
      <c r="D1947" s="421" t="s">
        <v>1295</v>
      </c>
      <c r="E1947" s="422" t="s">
        <v>16</v>
      </c>
      <c r="F1947" s="416">
        <f t="shared" si="2689"/>
        <v>0</v>
      </c>
      <c r="G1947" s="416">
        <f>[5]내역서!F1947</f>
        <v>0</v>
      </c>
      <c r="H1947" s="717">
        <v>0</v>
      </c>
      <c r="I1947" s="415">
        <f t="shared" si="2690"/>
        <v>0</v>
      </c>
      <c r="J1947" s="416">
        <f>내역서!F1951</f>
        <v>0</v>
      </c>
      <c r="K1947" s="416">
        <v>33292</v>
      </c>
      <c r="L1947" s="417">
        <f t="shared" si="2691"/>
        <v>0</v>
      </c>
      <c r="M1947" s="416">
        <v>2388.8000000000002</v>
      </c>
      <c r="N1947" s="417">
        <f t="shared" si="2692"/>
        <v>0</v>
      </c>
      <c r="O1947" s="416">
        <v>0</v>
      </c>
      <c r="P1947" s="417">
        <f t="shared" si="2693"/>
        <v>0</v>
      </c>
      <c r="Q1947" s="417">
        <f t="shared" si="2694"/>
        <v>35680.800000000003</v>
      </c>
      <c r="R1947" s="417">
        <f t="shared" si="2663"/>
        <v>0</v>
      </c>
      <c r="S1947" s="417">
        <f t="shared" ref="S1947" si="2704">J1947-J1946</f>
        <v>0</v>
      </c>
      <c r="T1947" s="417">
        <f t="shared" ref="T1947:U1947" si="2705">Q1947-Q1946</f>
        <v>0</v>
      </c>
      <c r="U1947" s="417">
        <f t="shared" si="2705"/>
        <v>0</v>
      </c>
      <c r="V1947" s="422"/>
      <c r="W1947" s="619" t="str">
        <f t="shared" si="2699"/>
        <v/>
      </c>
    </row>
    <row r="1948" spans="1:23" s="371" customFormat="1" ht="24" hidden="1" customHeight="1">
      <c r="A1948" s="366" t="s">
        <v>6075</v>
      </c>
      <c r="B1948" s="418" t="s">
        <v>0</v>
      </c>
      <c r="C1948" s="647" t="str">
        <f>[5]내역서!C1948</f>
        <v>준불연단열재 설치(슬래브 위 깔기 - 바닥)</v>
      </c>
      <c r="D1948" s="647" t="str">
        <f>[5]내역서!D1948</f>
        <v>PF보드 100mm</v>
      </c>
      <c r="E1948" s="648" t="str">
        <f>[5]내역서!E1948</f>
        <v>M2</v>
      </c>
      <c r="F1948" s="411"/>
      <c r="G1948" s="411">
        <f>[5]내역서!F1948</f>
        <v>411</v>
      </c>
      <c r="H1948" s="716">
        <v>0</v>
      </c>
      <c r="I1948" s="716"/>
      <c r="J1948" s="410">
        <f>내역서!F1952</f>
        <v>0</v>
      </c>
      <c r="K1948" s="411">
        <f>[5]내역서!G1948</f>
        <v>30606</v>
      </c>
      <c r="L1948" s="412">
        <f>INT($J1948*K1948)</f>
        <v>0</v>
      </c>
      <c r="M1948" s="411">
        <f>[5]내역서!I1948</f>
        <v>2890</v>
      </c>
      <c r="N1948" s="412">
        <f>INT($J1948*M1948)</f>
        <v>0</v>
      </c>
      <c r="O1948" s="411">
        <f>[5]내역서!K1948</f>
        <v>0</v>
      </c>
      <c r="P1948" s="412">
        <f>INT($J1948*O1948)</f>
        <v>0</v>
      </c>
      <c r="Q1948" s="412">
        <f>+K1948+M1948+O1948</f>
        <v>33496</v>
      </c>
      <c r="R1948" s="412">
        <f>L1948+N1948+P1948</f>
        <v>0</v>
      </c>
      <c r="S1948" s="412"/>
      <c r="T1948" s="412"/>
      <c r="U1948" s="412"/>
      <c r="V1948" s="630" t="s">
        <v>2081</v>
      </c>
      <c r="W1948" s="617" t="str">
        <f>+IF(J1948&lt;0,"ng","")</f>
        <v/>
      </c>
    </row>
    <row r="1949" spans="1:23" s="75" customFormat="1" ht="24" hidden="1" customHeight="1">
      <c r="A1949" s="372" t="s">
        <v>6076</v>
      </c>
      <c r="B1949" s="421" t="s">
        <v>0</v>
      </c>
      <c r="C1949" s="650" t="str">
        <f>[5]내역서!C1949</f>
        <v>준불연단열재 설치(슬래브 위 깔기 - 바닥)</v>
      </c>
      <c r="D1949" s="650" t="str">
        <f>[5]내역서!D1949</f>
        <v>PF보드 100mm</v>
      </c>
      <c r="E1949" s="651" t="str">
        <f>[5]내역서!E1949</f>
        <v>M2</v>
      </c>
      <c r="F1949" s="416"/>
      <c r="G1949" s="416">
        <f>[5]내역서!F1949</f>
        <v>411</v>
      </c>
      <c r="H1949" s="717">
        <v>0</v>
      </c>
      <c r="I1949" s="717"/>
      <c r="J1949" s="415">
        <f>내역서!F1953</f>
        <v>0</v>
      </c>
      <c r="K1949" s="416">
        <f>[5]내역서!G1949</f>
        <v>30606</v>
      </c>
      <c r="L1949" s="417">
        <f t="shared" si="2691"/>
        <v>0</v>
      </c>
      <c r="M1949" s="416">
        <f>[5]내역서!I1949</f>
        <v>2890</v>
      </c>
      <c r="N1949" s="417">
        <f t="shared" si="2692"/>
        <v>0</v>
      </c>
      <c r="O1949" s="416">
        <f>[5]내역서!K1949</f>
        <v>0</v>
      </c>
      <c r="P1949" s="417">
        <f t="shared" si="2693"/>
        <v>0</v>
      </c>
      <c r="Q1949" s="417">
        <f t="shared" si="2694"/>
        <v>33496</v>
      </c>
      <c r="R1949" s="417">
        <f t="shared" si="2663"/>
        <v>0</v>
      </c>
      <c r="S1949" s="417">
        <f t="shared" ref="S1949" si="2706">J1949-J1948</f>
        <v>0</v>
      </c>
      <c r="T1949" s="417">
        <f t="shared" ref="T1949:U1949" si="2707">Q1949-Q1948</f>
        <v>0</v>
      </c>
      <c r="U1949" s="417">
        <f t="shared" si="2707"/>
        <v>0</v>
      </c>
      <c r="V1949" s="631" t="s">
        <v>5989</v>
      </c>
      <c r="W1949" s="619" t="str">
        <f t="shared" si="2699"/>
        <v/>
      </c>
    </row>
    <row r="1950" spans="1:23" s="371" customFormat="1" ht="24" hidden="1" customHeight="1">
      <c r="A1950" s="366" t="s">
        <v>6077</v>
      </c>
      <c r="B1950" s="418" t="s">
        <v>0</v>
      </c>
      <c r="C1950" s="647" t="str">
        <f>[5]내역서!C1950</f>
        <v>PF보드 심재 준불연 단열재</v>
      </c>
      <c r="D1950" s="647" t="str">
        <f>[5]내역서!D1950</f>
        <v>50mm</v>
      </c>
      <c r="E1950" s="648" t="str">
        <f>[5]내역서!E1950</f>
        <v>M2</v>
      </c>
      <c r="F1950" s="411"/>
      <c r="G1950" s="411">
        <f>[5]내역서!F1950</f>
        <v>471</v>
      </c>
      <c r="H1950" s="716">
        <v>0</v>
      </c>
      <c r="I1950" s="716"/>
      <c r="J1950" s="410">
        <f>내역서!F1954</f>
        <v>0</v>
      </c>
      <c r="K1950" s="411">
        <f>[5]내역서!G1950</f>
        <v>16332</v>
      </c>
      <c r="L1950" s="412">
        <f>INT($J1950*K1950)</f>
        <v>0</v>
      </c>
      <c r="M1950" s="411">
        <f>[5]내역서!I1950</f>
        <v>13529</v>
      </c>
      <c r="N1950" s="412">
        <f>INT($J1950*M1950)</f>
        <v>0</v>
      </c>
      <c r="O1950" s="411">
        <f>[5]내역서!K1950</f>
        <v>0</v>
      </c>
      <c r="P1950" s="412">
        <f>INT($J1950*O1950)</f>
        <v>0</v>
      </c>
      <c r="Q1950" s="412">
        <f>+K1950+M1950+O1950</f>
        <v>29861</v>
      </c>
      <c r="R1950" s="412">
        <f>L1950+N1950+P1950</f>
        <v>0</v>
      </c>
      <c r="S1950" s="412"/>
      <c r="T1950" s="412"/>
      <c r="U1950" s="412"/>
      <c r="V1950" s="630" t="s">
        <v>2081</v>
      </c>
      <c r="W1950" s="617" t="str">
        <f>+IF(J1950&lt;0,"ng","")</f>
        <v/>
      </c>
    </row>
    <row r="1951" spans="1:23" s="75" customFormat="1" ht="24" hidden="1" customHeight="1">
      <c r="A1951" s="372" t="s">
        <v>5963</v>
      </c>
      <c r="B1951" s="421" t="s">
        <v>0</v>
      </c>
      <c r="C1951" s="650" t="str">
        <f>[5]내역서!C1951</f>
        <v>PF보드 심재 준불연 단열재</v>
      </c>
      <c r="D1951" s="650" t="str">
        <f>[5]내역서!D1951</f>
        <v>50mm</v>
      </c>
      <c r="E1951" s="651" t="str">
        <f>[5]내역서!E1951</f>
        <v>M2</v>
      </c>
      <c r="F1951" s="416"/>
      <c r="G1951" s="416">
        <f>[5]내역서!F1951</f>
        <v>471</v>
      </c>
      <c r="H1951" s="717">
        <v>0</v>
      </c>
      <c r="I1951" s="717"/>
      <c r="J1951" s="415">
        <f>내역서!F1955</f>
        <v>0</v>
      </c>
      <c r="K1951" s="416">
        <f>[5]내역서!G1951</f>
        <v>16332</v>
      </c>
      <c r="L1951" s="417">
        <f t="shared" ref="L1951:L1961" si="2708">INT($J1951*K1951)</f>
        <v>0</v>
      </c>
      <c r="M1951" s="416">
        <f>[5]내역서!I1951</f>
        <v>13529</v>
      </c>
      <c r="N1951" s="417">
        <f t="shared" ref="N1951:N1961" si="2709">INT($J1951*M1951)</f>
        <v>0</v>
      </c>
      <c r="O1951" s="416">
        <f>[5]내역서!K1951</f>
        <v>0</v>
      </c>
      <c r="P1951" s="417">
        <f t="shared" ref="P1951:P1961" si="2710">INT($J1951*O1951)</f>
        <v>0</v>
      </c>
      <c r="Q1951" s="417">
        <f t="shared" ref="Q1951:Q1961" si="2711">+K1951+M1951+O1951</f>
        <v>29861</v>
      </c>
      <c r="R1951" s="417">
        <f t="shared" ref="R1951:R1961" si="2712">L1951+N1951+P1951</f>
        <v>0</v>
      </c>
      <c r="S1951" s="417">
        <f t="shared" ref="S1951" si="2713">J1951-J1950</f>
        <v>0</v>
      </c>
      <c r="T1951" s="417">
        <f t="shared" ref="T1951:U1951" si="2714">Q1951-Q1950</f>
        <v>0</v>
      </c>
      <c r="U1951" s="417">
        <f t="shared" si="2714"/>
        <v>0</v>
      </c>
      <c r="V1951" s="631" t="s">
        <v>6078</v>
      </c>
      <c r="W1951" s="619" t="str">
        <f t="shared" si="2699"/>
        <v/>
      </c>
    </row>
    <row r="1952" spans="1:23" s="371" customFormat="1" ht="24" hidden="1" customHeight="1">
      <c r="A1952" s="366" t="s">
        <v>5971</v>
      </c>
      <c r="B1952" s="418" t="s">
        <v>0</v>
      </c>
      <c r="C1952" s="647" t="str">
        <f>[5]내역서!C1952</f>
        <v>PF보드 심재 준불연 단열재</v>
      </c>
      <c r="D1952" s="647" t="str">
        <f>[5]내역서!D1952</f>
        <v>60mm</v>
      </c>
      <c r="E1952" s="648" t="str">
        <f>[5]내역서!E1952</f>
        <v>M2</v>
      </c>
      <c r="F1952" s="411"/>
      <c r="G1952" s="411">
        <f>[5]내역서!F1952</f>
        <v>59</v>
      </c>
      <c r="H1952" s="716">
        <v>0</v>
      </c>
      <c r="I1952" s="716"/>
      <c r="J1952" s="410">
        <f>내역서!F1956</f>
        <v>0</v>
      </c>
      <c r="K1952" s="411">
        <f>[5]내역서!G1952</f>
        <v>19444</v>
      </c>
      <c r="L1952" s="412">
        <f>INT($J1952*K1952)</f>
        <v>0</v>
      </c>
      <c r="M1952" s="411">
        <f>[5]내역서!I1952</f>
        <v>15140</v>
      </c>
      <c r="N1952" s="412">
        <f>INT($J1952*M1952)</f>
        <v>0</v>
      </c>
      <c r="O1952" s="411">
        <f>[5]내역서!K1952</f>
        <v>0</v>
      </c>
      <c r="P1952" s="412">
        <f>INT($J1952*O1952)</f>
        <v>0</v>
      </c>
      <c r="Q1952" s="412">
        <f>+K1952+M1952+O1952</f>
        <v>34584</v>
      </c>
      <c r="R1952" s="412">
        <f>L1952+N1952+P1952</f>
        <v>0</v>
      </c>
      <c r="S1952" s="412"/>
      <c r="T1952" s="412"/>
      <c r="U1952" s="412"/>
      <c r="V1952" s="630" t="s">
        <v>2081</v>
      </c>
      <c r="W1952" s="617" t="str">
        <f>+IF(J1952&lt;0,"ng","")</f>
        <v/>
      </c>
    </row>
    <row r="1953" spans="1:23" s="75" customFormat="1" ht="24" hidden="1" customHeight="1">
      <c r="A1953" s="372" t="s">
        <v>6079</v>
      </c>
      <c r="B1953" s="421" t="s">
        <v>0</v>
      </c>
      <c r="C1953" s="650" t="str">
        <f>[5]내역서!C1953</f>
        <v>PF보드 심재 준불연 단열재</v>
      </c>
      <c r="D1953" s="650" t="str">
        <f>[5]내역서!D1953</f>
        <v>60mm</v>
      </c>
      <c r="E1953" s="651" t="str">
        <f>[5]내역서!E1953</f>
        <v>M2</v>
      </c>
      <c r="F1953" s="416"/>
      <c r="G1953" s="416">
        <f>[5]내역서!F1953</f>
        <v>59</v>
      </c>
      <c r="H1953" s="717">
        <v>0</v>
      </c>
      <c r="I1953" s="717"/>
      <c r="J1953" s="415">
        <f>내역서!F1957</f>
        <v>0</v>
      </c>
      <c r="K1953" s="416">
        <f>[5]내역서!G1953</f>
        <v>19444</v>
      </c>
      <c r="L1953" s="417">
        <f t="shared" si="2708"/>
        <v>0</v>
      </c>
      <c r="M1953" s="416">
        <f>[5]내역서!I1953</f>
        <v>15140</v>
      </c>
      <c r="N1953" s="417">
        <f t="shared" si="2709"/>
        <v>0</v>
      </c>
      <c r="O1953" s="416">
        <f>[5]내역서!K1953</f>
        <v>0</v>
      </c>
      <c r="P1953" s="417">
        <f t="shared" si="2710"/>
        <v>0</v>
      </c>
      <c r="Q1953" s="417">
        <f t="shared" si="2711"/>
        <v>34584</v>
      </c>
      <c r="R1953" s="417">
        <f t="shared" si="2712"/>
        <v>0</v>
      </c>
      <c r="S1953" s="417">
        <f t="shared" ref="S1953" si="2715">J1953-J1952</f>
        <v>0</v>
      </c>
      <c r="T1953" s="417">
        <f t="shared" ref="T1953:U1953" si="2716">Q1953-Q1952</f>
        <v>0</v>
      </c>
      <c r="U1953" s="417">
        <f t="shared" si="2716"/>
        <v>0</v>
      </c>
      <c r="V1953" s="631" t="s">
        <v>6080</v>
      </c>
      <c r="W1953" s="619" t="str">
        <f t="shared" si="2699"/>
        <v/>
      </c>
    </row>
    <row r="1954" spans="1:23" s="371" customFormat="1" ht="24" hidden="1" customHeight="1">
      <c r="A1954" s="366" t="s">
        <v>5947</v>
      </c>
      <c r="B1954" s="418" t="s">
        <v>0</v>
      </c>
      <c r="C1954" s="647" t="str">
        <f>[5]내역서!C1954</f>
        <v>PF보드 심재 준불연 단열재</v>
      </c>
      <c r="D1954" s="647" t="str">
        <f>[5]내역서!D1954</f>
        <v>90mm</v>
      </c>
      <c r="E1954" s="648" t="str">
        <f>[5]내역서!E1954</f>
        <v>M2</v>
      </c>
      <c r="F1954" s="411"/>
      <c r="G1954" s="411">
        <f>[5]내역서!F1954</f>
        <v>35</v>
      </c>
      <c r="H1954" s="716">
        <v>0</v>
      </c>
      <c r="I1954" s="716"/>
      <c r="J1954" s="410">
        <f>내역서!F1958</f>
        <v>0</v>
      </c>
      <c r="K1954" s="411">
        <f>[5]내역서!G1954</f>
        <v>28780</v>
      </c>
      <c r="L1954" s="412">
        <f>INT($J1954*K1954)</f>
        <v>0</v>
      </c>
      <c r="M1954" s="411">
        <f>[5]내역서!I1954</f>
        <v>15140</v>
      </c>
      <c r="N1954" s="412">
        <f>INT($J1954*M1954)</f>
        <v>0</v>
      </c>
      <c r="O1954" s="411">
        <f>[5]내역서!K1954</f>
        <v>0</v>
      </c>
      <c r="P1954" s="412">
        <f>INT($J1954*O1954)</f>
        <v>0</v>
      </c>
      <c r="Q1954" s="412">
        <f>+K1954+M1954+O1954</f>
        <v>43920</v>
      </c>
      <c r="R1954" s="412">
        <f>L1954+N1954+P1954</f>
        <v>0</v>
      </c>
      <c r="S1954" s="412"/>
      <c r="T1954" s="412"/>
      <c r="U1954" s="412"/>
      <c r="V1954" s="630" t="s">
        <v>2081</v>
      </c>
      <c r="W1954" s="617" t="str">
        <f>+IF(J1954&lt;0,"ng","")</f>
        <v/>
      </c>
    </row>
    <row r="1955" spans="1:23" s="75" customFormat="1" ht="24" hidden="1" customHeight="1">
      <c r="A1955" s="372" t="s">
        <v>5963</v>
      </c>
      <c r="B1955" s="421" t="s">
        <v>0</v>
      </c>
      <c r="C1955" s="650" t="str">
        <f>[5]내역서!C1955</f>
        <v>PF보드 심재 준불연 단열재</v>
      </c>
      <c r="D1955" s="650" t="str">
        <f>[5]내역서!D1955</f>
        <v>90mm</v>
      </c>
      <c r="E1955" s="651" t="str">
        <f>[5]내역서!E1955</f>
        <v>M2</v>
      </c>
      <c r="F1955" s="416"/>
      <c r="G1955" s="416">
        <f>[5]내역서!F1955</f>
        <v>35</v>
      </c>
      <c r="H1955" s="717">
        <v>0</v>
      </c>
      <c r="I1955" s="717"/>
      <c r="J1955" s="415">
        <f>내역서!F1959</f>
        <v>0</v>
      </c>
      <c r="K1955" s="416">
        <f>[5]내역서!G1955</f>
        <v>28780</v>
      </c>
      <c r="L1955" s="417">
        <f t="shared" si="2708"/>
        <v>0</v>
      </c>
      <c r="M1955" s="416">
        <f>[5]내역서!I1955</f>
        <v>15140</v>
      </c>
      <c r="N1955" s="417">
        <f t="shared" si="2709"/>
        <v>0</v>
      </c>
      <c r="O1955" s="416">
        <f>[5]내역서!K1955</f>
        <v>0</v>
      </c>
      <c r="P1955" s="417">
        <f t="shared" si="2710"/>
        <v>0</v>
      </c>
      <c r="Q1955" s="417">
        <f t="shared" si="2711"/>
        <v>43920</v>
      </c>
      <c r="R1955" s="417">
        <f t="shared" si="2712"/>
        <v>0</v>
      </c>
      <c r="S1955" s="417">
        <f t="shared" ref="S1955" si="2717">J1955-J1954</f>
        <v>0</v>
      </c>
      <c r="T1955" s="417">
        <f t="shared" ref="T1955:U1955" si="2718">Q1955-Q1954</f>
        <v>0</v>
      </c>
      <c r="U1955" s="417">
        <f t="shared" si="2718"/>
        <v>0</v>
      </c>
      <c r="V1955" s="631" t="s">
        <v>5989</v>
      </c>
      <c r="W1955" s="619" t="str">
        <f t="shared" si="2699"/>
        <v/>
      </c>
    </row>
    <row r="1956" spans="1:23" s="371" customFormat="1" ht="24" hidden="1" customHeight="1">
      <c r="A1956" s="366" t="s">
        <v>6081</v>
      </c>
      <c r="B1956" s="418" t="s">
        <v>0</v>
      </c>
      <c r="C1956" s="647" t="str">
        <f>[5]내역서!C1956</f>
        <v>준불연단열재 설치(슬래브 위 깔기 - 바닥)</v>
      </c>
      <c r="D1956" s="647" t="str">
        <f>[5]내역서!D1956</f>
        <v>우레탄 보드 110mm</v>
      </c>
      <c r="E1956" s="648" t="str">
        <f>[5]내역서!E1956</f>
        <v>M2</v>
      </c>
      <c r="F1956" s="411"/>
      <c r="G1956" s="411">
        <f>[5]내역서!F1956</f>
        <v>21</v>
      </c>
      <c r="H1956" s="716">
        <v>0</v>
      </c>
      <c r="I1956" s="716"/>
      <c r="J1956" s="410">
        <f>내역서!F1960</f>
        <v>0</v>
      </c>
      <c r="K1956" s="411">
        <f>[5]내역서!G1956</f>
        <v>42488</v>
      </c>
      <c r="L1956" s="412">
        <f>INT($J1956*K1956)</f>
        <v>0</v>
      </c>
      <c r="M1956" s="411">
        <f>[5]내역서!I1956</f>
        <v>3347</v>
      </c>
      <c r="N1956" s="412">
        <f>INT($J1956*M1956)</f>
        <v>0</v>
      </c>
      <c r="O1956" s="411">
        <f>[5]내역서!K1956</f>
        <v>0</v>
      </c>
      <c r="P1956" s="412">
        <f>INT($J1956*O1956)</f>
        <v>0</v>
      </c>
      <c r="Q1956" s="412">
        <f>+K1956+M1956+O1956</f>
        <v>45835</v>
      </c>
      <c r="R1956" s="412">
        <f>L1956+N1956+P1956</f>
        <v>0</v>
      </c>
      <c r="S1956" s="412"/>
      <c r="T1956" s="412"/>
      <c r="U1956" s="412"/>
      <c r="V1956" s="630" t="s">
        <v>2081</v>
      </c>
      <c r="W1956" s="617" t="str">
        <f>+IF(J1956&lt;0,"ng","")</f>
        <v/>
      </c>
    </row>
    <row r="1957" spans="1:23" s="75" customFormat="1" ht="24" hidden="1" customHeight="1">
      <c r="A1957" s="372" t="s">
        <v>4640</v>
      </c>
      <c r="B1957" s="421" t="s">
        <v>0</v>
      </c>
      <c r="C1957" s="650" t="str">
        <f>[5]내역서!C1957</f>
        <v>준불연단열재 설치(슬래브 위 깔기 - 바닥)</v>
      </c>
      <c r="D1957" s="650" t="str">
        <f>[5]내역서!D1957</f>
        <v>우레탄 보드 110mm</v>
      </c>
      <c r="E1957" s="651" t="str">
        <f>[5]내역서!E1957</f>
        <v>M2</v>
      </c>
      <c r="F1957" s="416"/>
      <c r="G1957" s="416">
        <f>[5]내역서!F1957</f>
        <v>21</v>
      </c>
      <c r="H1957" s="717">
        <v>0</v>
      </c>
      <c r="I1957" s="717"/>
      <c r="J1957" s="415">
        <f>내역서!F1961</f>
        <v>0</v>
      </c>
      <c r="K1957" s="416">
        <f>[5]내역서!G1957</f>
        <v>42488</v>
      </c>
      <c r="L1957" s="417">
        <f t="shared" si="2708"/>
        <v>0</v>
      </c>
      <c r="M1957" s="416">
        <f>[5]내역서!I1957</f>
        <v>3347</v>
      </c>
      <c r="N1957" s="417">
        <f t="shared" si="2709"/>
        <v>0</v>
      </c>
      <c r="O1957" s="416">
        <f>[5]내역서!K1957</f>
        <v>0</v>
      </c>
      <c r="P1957" s="417">
        <f t="shared" si="2710"/>
        <v>0</v>
      </c>
      <c r="Q1957" s="417">
        <f t="shared" si="2711"/>
        <v>45835</v>
      </c>
      <c r="R1957" s="417">
        <f t="shared" si="2712"/>
        <v>0</v>
      </c>
      <c r="S1957" s="417">
        <f t="shared" ref="S1957" si="2719">J1957-J1956</f>
        <v>0</v>
      </c>
      <c r="T1957" s="417">
        <f t="shared" ref="T1957:U1957" si="2720">Q1957-Q1956</f>
        <v>0</v>
      </c>
      <c r="U1957" s="417">
        <f t="shared" si="2720"/>
        <v>0</v>
      </c>
      <c r="V1957" s="631" t="s">
        <v>5989</v>
      </c>
      <c r="W1957" s="619" t="str">
        <f t="shared" si="2699"/>
        <v/>
      </c>
    </row>
    <row r="1958" spans="1:23" s="371" customFormat="1" ht="24" hidden="1" customHeight="1">
      <c r="A1958" s="366" t="s">
        <v>5947</v>
      </c>
      <c r="B1958" s="418" t="s">
        <v>0</v>
      </c>
      <c r="C1958" s="647" t="str">
        <f>[5]내역서!C1958</f>
        <v>석고보드(벽체틀설치)</v>
      </c>
      <c r="D1958" s="647" t="str">
        <f>[5]내역서!D1958</f>
        <v>목조 벽체틀, 틀간격 450~600m</v>
      </c>
      <c r="E1958" s="648" t="str">
        <f>[5]내역서!E1958</f>
        <v>M2</v>
      </c>
      <c r="F1958" s="411"/>
      <c r="G1958" s="411">
        <f>[5]내역서!F1958</f>
        <v>59</v>
      </c>
      <c r="H1958" s="716">
        <v>0</v>
      </c>
      <c r="I1958" s="716"/>
      <c r="J1958" s="410">
        <f>내역서!F1962</f>
        <v>0</v>
      </c>
      <c r="K1958" s="411">
        <f>[5]내역서!G1958</f>
        <v>0</v>
      </c>
      <c r="L1958" s="412">
        <f>INT($J1958*K1958)</f>
        <v>0</v>
      </c>
      <c r="M1958" s="411">
        <f>[5]내역서!I1958</f>
        <v>9123</v>
      </c>
      <c r="N1958" s="412">
        <f>INT($J1958*M1958)</f>
        <v>0</v>
      </c>
      <c r="O1958" s="411">
        <f>[5]내역서!K1958</f>
        <v>182</v>
      </c>
      <c r="P1958" s="412">
        <f>INT($J1958*O1958)</f>
        <v>0</v>
      </c>
      <c r="Q1958" s="412">
        <f>+K1958+M1958+O1958</f>
        <v>9305</v>
      </c>
      <c r="R1958" s="412">
        <f>L1958+N1958+P1958</f>
        <v>0</v>
      </c>
      <c r="S1958" s="412"/>
      <c r="T1958" s="412"/>
      <c r="U1958" s="412"/>
      <c r="V1958" s="630" t="s">
        <v>2081</v>
      </c>
      <c r="W1958" s="617" t="str">
        <f>+IF(J1958&lt;0,"ng","")</f>
        <v/>
      </c>
    </row>
    <row r="1959" spans="1:23" s="75" customFormat="1" ht="24" hidden="1" customHeight="1">
      <c r="A1959" s="372" t="s">
        <v>6082</v>
      </c>
      <c r="B1959" s="421" t="s">
        <v>0</v>
      </c>
      <c r="C1959" s="650" t="str">
        <f>[5]내역서!C1959</f>
        <v>석고보드(벽체틀설치)</v>
      </c>
      <c r="D1959" s="650" t="str">
        <f>[5]내역서!D1959</f>
        <v>목조 벽체틀, 틀간격 450~600m</v>
      </c>
      <c r="E1959" s="651" t="str">
        <f>[5]내역서!E1959</f>
        <v>M2</v>
      </c>
      <c r="F1959" s="416"/>
      <c r="G1959" s="416">
        <f>[5]내역서!F1959</f>
        <v>59</v>
      </c>
      <c r="H1959" s="717">
        <v>0</v>
      </c>
      <c r="I1959" s="717"/>
      <c r="J1959" s="415">
        <f>내역서!F1963</f>
        <v>0</v>
      </c>
      <c r="K1959" s="416">
        <f>[5]내역서!G1959</f>
        <v>0</v>
      </c>
      <c r="L1959" s="417">
        <f t="shared" si="2708"/>
        <v>0</v>
      </c>
      <c r="M1959" s="416">
        <f>[5]내역서!I1959</f>
        <v>9123</v>
      </c>
      <c r="N1959" s="417">
        <f t="shared" si="2709"/>
        <v>0</v>
      </c>
      <c r="O1959" s="416">
        <f>[5]내역서!K1959</f>
        <v>182</v>
      </c>
      <c r="P1959" s="417">
        <f t="shared" si="2710"/>
        <v>0</v>
      </c>
      <c r="Q1959" s="417">
        <f t="shared" si="2711"/>
        <v>9305</v>
      </c>
      <c r="R1959" s="417">
        <f t="shared" si="2712"/>
        <v>0</v>
      </c>
      <c r="S1959" s="417">
        <f t="shared" ref="S1959" si="2721">J1959-J1958</f>
        <v>0</v>
      </c>
      <c r="T1959" s="417">
        <f t="shared" ref="T1959:U1959" si="2722">Q1959-Q1958</f>
        <v>0</v>
      </c>
      <c r="U1959" s="417">
        <f t="shared" si="2722"/>
        <v>0</v>
      </c>
      <c r="V1959" s="631" t="s">
        <v>5988</v>
      </c>
      <c r="W1959" s="619" t="str">
        <f t="shared" si="2699"/>
        <v/>
      </c>
    </row>
    <row r="1960" spans="1:23" s="371" customFormat="1" ht="24" hidden="1" customHeight="1">
      <c r="A1960" s="366" t="s">
        <v>6083</v>
      </c>
      <c r="B1960" s="418" t="s">
        <v>0</v>
      </c>
      <c r="C1960" s="647" t="str">
        <f>[5]내역서!C1960</f>
        <v>석고판 설치</v>
      </c>
      <c r="D1960" s="647" t="str">
        <f>[5]내역서!D1960</f>
        <v>T9.5 석고보드 1P</v>
      </c>
      <c r="E1960" s="648" t="str">
        <f>[5]내역서!E1960</f>
        <v>M2</v>
      </c>
      <c r="F1960" s="411"/>
      <c r="G1960" s="411">
        <f>[5]내역서!F1960</f>
        <v>59</v>
      </c>
      <c r="H1960" s="716">
        <v>0</v>
      </c>
      <c r="I1960" s="716"/>
      <c r="J1960" s="410">
        <f>내역서!F1964</f>
        <v>0</v>
      </c>
      <c r="K1960" s="411">
        <f>[5]내역서!G1960</f>
        <v>2872</v>
      </c>
      <c r="L1960" s="412">
        <f>INT($J1960*K1960)</f>
        <v>0</v>
      </c>
      <c r="M1960" s="411">
        <f>[5]내역서!I1960</f>
        <v>14130</v>
      </c>
      <c r="N1960" s="412">
        <f>INT($J1960*M1960)</f>
        <v>0</v>
      </c>
      <c r="O1960" s="411">
        <f>[5]내역서!K1960</f>
        <v>141</v>
      </c>
      <c r="P1960" s="412">
        <f>INT($J1960*O1960)</f>
        <v>0</v>
      </c>
      <c r="Q1960" s="412">
        <f>+K1960+M1960+O1960</f>
        <v>17143</v>
      </c>
      <c r="R1960" s="412">
        <f>L1960+N1960+P1960</f>
        <v>0</v>
      </c>
      <c r="S1960" s="412"/>
      <c r="T1960" s="412"/>
      <c r="U1960" s="412"/>
      <c r="V1960" s="630" t="s">
        <v>2081</v>
      </c>
      <c r="W1960" s="617" t="str">
        <f>+IF(J1960&lt;0,"ng","")</f>
        <v/>
      </c>
    </row>
    <row r="1961" spans="1:23" s="75" customFormat="1" ht="24" hidden="1" customHeight="1">
      <c r="A1961" s="372" t="s">
        <v>5948</v>
      </c>
      <c r="B1961" s="421" t="s">
        <v>0</v>
      </c>
      <c r="C1961" s="650" t="str">
        <f>[5]내역서!C1961</f>
        <v>석고판 설치</v>
      </c>
      <c r="D1961" s="650" t="str">
        <f>[5]내역서!D1961</f>
        <v>T9.5 석고보드 1P</v>
      </c>
      <c r="E1961" s="651" t="str">
        <f>[5]내역서!E1961</f>
        <v>M2</v>
      </c>
      <c r="F1961" s="416"/>
      <c r="G1961" s="416">
        <f>[5]내역서!F1961</f>
        <v>59</v>
      </c>
      <c r="H1961" s="717">
        <v>0</v>
      </c>
      <c r="I1961" s="717"/>
      <c r="J1961" s="415">
        <f>내역서!F1965</f>
        <v>0</v>
      </c>
      <c r="K1961" s="416">
        <f>[5]내역서!G1961</f>
        <v>2872</v>
      </c>
      <c r="L1961" s="417">
        <f t="shared" si="2708"/>
        <v>0</v>
      </c>
      <c r="M1961" s="416">
        <f>[5]내역서!I1961</f>
        <v>14130</v>
      </c>
      <c r="N1961" s="417">
        <f t="shared" si="2709"/>
        <v>0</v>
      </c>
      <c r="O1961" s="416">
        <f>[5]내역서!K1961</f>
        <v>141</v>
      </c>
      <c r="P1961" s="417">
        <f t="shared" si="2710"/>
        <v>0</v>
      </c>
      <c r="Q1961" s="417">
        <f t="shared" si="2711"/>
        <v>17143</v>
      </c>
      <c r="R1961" s="417">
        <f t="shared" si="2712"/>
        <v>0</v>
      </c>
      <c r="S1961" s="417">
        <f t="shared" ref="S1961" si="2723">J1961-J1960</f>
        <v>0</v>
      </c>
      <c r="T1961" s="417">
        <f t="shared" ref="T1961:U1961" si="2724">Q1961-Q1960</f>
        <v>0</v>
      </c>
      <c r="U1961" s="417">
        <f t="shared" si="2724"/>
        <v>0</v>
      </c>
      <c r="V1961" s="631" t="s">
        <v>6084</v>
      </c>
      <c r="W1961" s="619" t="str">
        <f t="shared" si="2699"/>
        <v/>
      </c>
    </row>
    <row r="1962" spans="1:23" s="371" customFormat="1" ht="24" hidden="1" customHeight="1">
      <c r="A1962" s="366" t="s">
        <v>4968</v>
      </c>
      <c r="B1962" s="418" t="s">
        <v>0</v>
      </c>
      <c r="C1962" s="418" t="s">
        <v>3028</v>
      </c>
      <c r="D1962" s="418" t="s">
        <v>3029</v>
      </c>
      <c r="E1962" s="419" t="s">
        <v>16</v>
      </c>
      <c r="F1962" s="411">
        <f>G1962</f>
        <v>0</v>
      </c>
      <c r="G1962" s="411">
        <f>[5]내역서!F1962</f>
        <v>0</v>
      </c>
      <c r="H1962" s="716">
        <v>0</v>
      </c>
      <c r="I1962" s="410">
        <f>G1962-H1962</f>
        <v>0</v>
      </c>
      <c r="J1962" s="411">
        <f>내역서!F1966</f>
        <v>0</v>
      </c>
      <c r="K1962" s="411">
        <v>32387</v>
      </c>
      <c r="L1962" s="412">
        <f>INT($J1962*K1962)</f>
        <v>0</v>
      </c>
      <c r="M1962" s="411">
        <v>0</v>
      </c>
      <c r="N1962" s="412">
        <f>INT($J1962*M1962)</f>
        <v>0</v>
      </c>
      <c r="O1962" s="411">
        <v>0</v>
      </c>
      <c r="P1962" s="412">
        <f>INT($J1962*O1962)</f>
        <v>0</v>
      </c>
      <c r="Q1962" s="412">
        <f>+K1962+M1962+O1962</f>
        <v>32387</v>
      </c>
      <c r="R1962" s="412">
        <f>L1962+N1962+P1962</f>
        <v>0</v>
      </c>
      <c r="S1962" s="412"/>
      <c r="T1962" s="412"/>
      <c r="U1962" s="412"/>
      <c r="V1962" s="419" t="s">
        <v>0</v>
      </c>
      <c r="W1962" s="617" t="str">
        <f>+IF(J1962&lt;0,"ng","")</f>
        <v/>
      </c>
    </row>
    <row r="1963" spans="1:23" s="75" customFormat="1" ht="24" hidden="1" customHeight="1">
      <c r="A1963" s="372" t="s">
        <v>6085</v>
      </c>
      <c r="B1963" s="421" t="s">
        <v>0</v>
      </c>
      <c r="C1963" s="421" t="s">
        <v>1286</v>
      </c>
      <c r="D1963" s="421" t="s">
        <v>1287</v>
      </c>
      <c r="E1963" s="422" t="s">
        <v>16</v>
      </c>
      <c r="F1963" s="416">
        <f>G1963</f>
        <v>0</v>
      </c>
      <c r="G1963" s="416">
        <f>[5]내역서!F1963</f>
        <v>0</v>
      </c>
      <c r="H1963" s="717">
        <v>0</v>
      </c>
      <c r="I1963" s="415">
        <f t="shared" ref="I1963" si="2725">G1963-H1963</f>
        <v>0</v>
      </c>
      <c r="J1963" s="416">
        <f>내역서!F1967</f>
        <v>0</v>
      </c>
      <c r="K1963" s="416">
        <v>32387</v>
      </c>
      <c r="L1963" s="417">
        <f t="shared" si="2691"/>
        <v>0</v>
      </c>
      <c r="M1963" s="416">
        <v>0</v>
      </c>
      <c r="N1963" s="417">
        <f t="shared" si="2692"/>
        <v>0</v>
      </c>
      <c r="O1963" s="416">
        <v>0</v>
      </c>
      <c r="P1963" s="417">
        <f t="shared" si="2693"/>
        <v>0</v>
      </c>
      <c r="Q1963" s="417">
        <f t="shared" si="2694"/>
        <v>32387</v>
      </c>
      <c r="R1963" s="417">
        <f t="shared" si="2663"/>
        <v>0</v>
      </c>
      <c r="S1963" s="417">
        <f t="shared" ref="S1963" si="2726">J1963-J1962</f>
        <v>0</v>
      </c>
      <c r="T1963" s="417">
        <f t="shared" ref="T1963:U1963" si="2727">Q1963-Q1962</f>
        <v>0</v>
      </c>
      <c r="U1963" s="417">
        <f t="shared" si="2727"/>
        <v>0</v>
      </c>
      <c r="V1963" s="422"/>
      <c r="W1963" s="619" t="str">
        <f t="shared" si="2699"/>
        <v/>
      </c>
    </row>
    <row r="1964" spans="1:23" s="371" customFormat="1" ht="24" hidden="1" customHeight="1">
      <c r="A1964" s="366" t="s">
        <v>4864</v>
      </c>
      <c r="B1964" s="418" t="s">
        <v>0</v>
      </c>
      <c r="C1964" s="647" t="str">
        <f>[5]내역서!C1964</f>
        <v>샌드위치(단열)패널 설치 - 지붕</v>
      </c>
      <c r="D1964" s="647" t="str">
        <f>[5]내역서!D1964</f>
        <v>준불연패널, 지붕재, 155mm</v>
      </c>
      <c r="E1964" s="648" t="str">
        <f>[5]내역서!E1964</f>
        <v>M2</v>
      </c>
      <c r="F1964" s="411"/>
      <c r="G1964" s="411">
        <f>[5]내역서!F1964</f>
        <v>23.1</v>
      </c>
      <c r="H1964" s="716">
        <v>0</v>
      </c>
      <c r="I1964" s="716"/>
      <c r="J1964" s="410">
        <f>내역서!F1968</f>
        <v>0</v>
      </c>
      <c r="K1964" s="411">
        <f>[5]내역서!G1964</f>
        <v>53751</v>
      </c>
      <c r="L1964" s="412">
        <f>INT($J1964*K1964)</f>
        <v>0</v>
      </c>
      <c r="M1964" s="411">
        <f>[5]내역서!I1964</f>
        <v>0</v>
      </c>
      <c r="N1964" s="412">
        <f>INT($J1964*M1964)</f>
        <v>0</v>
      </c>
      <c r="O1964" s="411">
        <f>[5]내역서!K1964</f>
        <v>0</v>
      </c>
      <c r="P1964" s="412">
        <f>INT($J1964*O1964)</f>
        <v>0</v>
      </c>
      <c r="Q1964" s="412">
        <f>+K1964+M1964+O1964</f>
        <v>53751</v>
      </c>
      <c r="R1964" s="412">
        <f>L1964+N1964+P1964</f>
        <v>0</v>
      </c>
      <c r="S1964" s="412"/>
      <c r="T1964" s="412"/>
      <c r="U1964" s="412"/>
      <c r="V1964" s="630" t="s">
        <v>2081</v>
      </c>
      <c r="W1964" s="617" t="str">
        <f>+IF(J1964&lt;0,"ng","")</f>
        <v/>
      </c>
    </row>
    <row r="1965" spans="1:23" s="75" customFormat="1" ht="24" hidden="1" customHeight="1">
      <c r="A1965" s="372" t="s">
        <v>5963</v>
      </c>
      <c r="B1965" s="421" t="s">
        <v>0</v>
      </c>
      <c r="C1965" s="650" t="str">
        <f>[5]내역서!C1965</f>
        <v>샌드위치(단열)패널 설치 - 지붕</v>
      </c>
      <c r="D1965" s="650" t="str">
        <f>[5]내역서!D1965</f>
        <v>준불연패널, 지붕재, 155mm</v>
      </c>
      <c r="E1965" s="651" t="str">
        <f>[5]내역서!E1965</f>
        <v>M2</v>
      </c>
      <c r="F1965" s="416"/>
      <c r="G1965" s="416">
        <f>[5]내역서!F1965</f>
        <v>23.1</v>
      </c>
      <c r="H1965" s="717">
        <v>0</v>
      </c>
      <c r="I1965" s="717"/>
      <c r="J1965" s="415">
        <f>내역서!F1969</f>
        <v>0</v>
      </c>
      <c r="K1965" s="416">
        <f>[5]내역서!G1965</f>
        <v>53751</v>
      </c>
      <c r="L1965" s="417">
        <f t="shared" si="2691"/>
        <v>0</v>
      </c>
      <c r="M1965" s="416">
        <f>[5]내역서!I1965</f>
        <v>0</v>
      </c>
      <c r="N1965" s="417">
        <f t="shared" si="2692"/>
        <v>0</v>
      </c>
      <c r="O1965" s="416">
        <f>[5]내역서!K1965</f>
        <v>0</v>
      </c>
      <c r="P1965" s="417">
        <f t="shared" si="2693"/>
        <v>0</v>
      </c>
      <c r="Q1965" s="417">
        <f t="shared" si="2694"/>
        <v>53751</v>
      </c>
      <c r="R1965" s="417">
        <f t="shared" si="2663"/>
        <v>0</v>
      </c>
      <c r="S1965" s="417">
        <f t="shared" ref="S1965" si="2728">J1965-J1964</f>
        <v>0</v>
      </c>
      <c r="T1965" s="417">
        <f t="shared" ref="T1965:U1965" si="2729">Q1965-Q1964</f>
        <v>0</v>
      </c>
      <c r="U1965" s="417">
        <f t="shared" si="2729"/>
        <v>0</v>
      </c>
      <c r="V1965" s="631" t="s">
        <v>5988</v>
      </c>
      <c r="W1965" s="619" t="str">
        <f t="shared" si="2699"/>
        <v/>
      </c>
    </row>
    <row r="1966" spans="1:23" s="371" customFormat="1" ht="24" hidden="1" customHeight="1">
      <c r="A1966" s="366" t="s">
        <v>2055</v>
      </c>
      <c r="B1966" s="418" t="s">
        <v>0</v>
      </c>
      <c r="C1966" s="418" t="s">
        <v>3030</v>
      </c>
      <c r="D1966" s="418" t="s">
        <v>3031</v>
      </c>
      <c r="E1966" s="419" t="s">
        <v>16</v>
      </c>
      <c r="F1966" s="411">
        <f>G1966</f>
        <v>23.1</v>
      </c>
      <c r="G1966" s="411">
        <f>[5]내역서!F1966</f>
        <v>23.1</v>
      </c>
      <c r="H1966" s="716">
        <v>23.1</v>
      </c>
      <c r="I1966" s="410">
        <f>G1966-H1966</f>
        <v>0</v>
      </c>
      <c r="J1966" s="410">
        <f>내역서!F1970</f>
        <v>0</v>
      </c>
      <c r="K1966" s="411">
        <v>1142.2</v>
      </c>
      <c r="L1966" s="412">
        <f>INT($J1966*K1966)</f>
        <v>0</v>
      </c>
      <c r="M1966" s="411">
        <v>13916</v>
      </c>
      <c r="N1966" s="412">
        <f>INT($J1966*M1966)</f>
        <v>0</v>
      </c>
      <c r="O1966" s="411">
        <v>2844.2</v>
      </c>
      <c r="P1966" s="412">
        <f>INT($J1966*O1966)</f>
        <v>0</v>
      </c>
      <c r="Q1966" s="412">
        <f>+K1966+M1966+O1966</f>
        <v>17902.400000000001</v>
      </c>
      <c r="R1966" s="412">
        <f>L1966+N1966+P1966</f>
        <v>0</v>
      </c>
      <c r="S1966" s="412"/>
      <c r="T1966" s="412"/>
      <c r="U1966" s="412"/>
      <c r="V1966" s="419" t="s">
        <v>0</v>
      </c>
      <c r="W1966" s="617" t="str">
        <f>+IF(J1966&lt;0,"ng","")</f>
        <v/>
      </c>
    </row>
    <row r="1967" spans="1:23" s="75" customFormat="1" ht="24" hidden="1" customHeight="1">
      <c r="A1967" s="372" t="s">
        <v>5963</v>
      </c>
      <c r="B1967" s="421" t="s">
        <v>0</v>
      </c>
      <c r="C1967" s="421" t="s">
        <v>1288</v>
      </c>
      <c r="D1967" s="421" t="s">
        <v>1289</v>
      </c>
      <c r="E1967" s="422" t="s">
        <v>16</v>
      </c>
      <c r="F1967" s="416">
        <f>G1967</f>
        <v>23.1</v>
      </c>
      <c r="G1967" s="416">
        <f>[5]내역서!F1967</f>
        <v>23.1</v>
      </c>
      <c r="H1967" s="717">
        <v>23.1</v>
      </c>
      <c r="I1967" s="415">
        <f t="shared" ref="I1967" si="2730">G1967-H1967</f>
        <v>0</v>
      </c>
      <c r="J1967" s="415">
        <f>내역서!F1971</f>
        <v>0</v>
      </c>
      <c r="K1967" s="416">
        <v>1142.2</v>
      </c>
      <c r="L1967" s="417">
        <f t="shared" si="2691"/>
        <v>0</v>
      </c>
      <c r="M1967" s="416">
        <v>13916</v>
      </c>
      <c r="N1967" s="417">
        <f t="shared" si="2692"/>
        <v>0</v>
      </c>
      <c r="O1967" s="416">
        <v>2844.2</v>
      </c>
      <c r="P1967" s="417">
        <f t="shared" si="2693"/>
        <v>0</v>
      </c>
      <c r="Q1967" s="417">
        <f t="shared" si="2694"/>
        <v>17902.400000000001</v>
      </c>
      <c r="R1967" s="417">
        <f t="shared" si="2663"/>
        <v>0</v>
      </c>
      <c r="S1967" s="417">
        <f t="shared" ref="S1967" si="2731">J1967-J1966</f>
        <v>0</v>
      </c>
      <c r="T1967" s="417">
        <f t="shared" ref="T1967:U1967" si="2732">Q1967-Q1966</f>
        <v>0</v>
      </c>
      <c r="U1967" s="417">
        <f t="shared" si="2732"/>
        <v>0</v>
      </c>
      <c r="V1967" s="422"/>
      <c r="W1967" s="619" t="str">
        <f t="shared" si="2699"/>
        <v/>
      </c>
    </row>
    <row r="1968" spans="1:23" s="371" customFormat="1" ht="24" hidden="1" customHeight="1">
      <c r="A1968" s="366" t="s">
        <v>5947</v>
      </c>
      <c r="B1968" s="436" t="s">
        <v>3211</v>
      </c>
      <c r="C1968" s="436" t="s">
        <v>3057</v>
      </c>
      <c r="D1968" s="436" t="s">
        <v>0</v>
      </c>
      <c r="E1968" s="437" t="s">
        <v>0</v>
      </c>
      <c r="F1968" s="438">
        <v>0</v>
      </c>
      <c r="G1968" s="438">
        <f>[5]내역서!F1968</f>
        <v>0</v>
      </c>
      <c r="H1968" s="438">
        <v>0</v>
      </c>
      <c r="I1968" s="438"/>
      <c r="J1968" s="438">
        <f>내역서!F1972</f>
        <v>0</v>
      </c>
      <c r="K1968" s="439">
        <v>0</v>
      </c>
      <c r="L1968" s="438">
        <f>SUMIF($A$1970:$A$1977,$A1970,L$1970:L$1977)</f>
        <v>0</v>
      </c>
      <c r="M1968" s="439">
        <v>0</v>
      </c>
      <c r="N1968" s="438">
        <f t="shared" ref="N1968:N1969" si="2733">SUMIF($A$1970:$A$1977,$A1970,N$1970:N$1977)</f>
        <v>0</v>
      </c>
      <c r="O1968" s="439">
        <v>0</v>
      </c>
      <c r="P1968" s="438">
        <f t="shared" ref="P1968:P1969" si="2734">SUMIF($A$1970:$A$1977,$A1970,P$1970:P$1977)</f>
        <v>0</v>
      </c>
      <c r="Q1968" s="440">
        <v>0</v>
      </c>
      <c r="R1968" s="438">
        <f>L1968+N1968+P1968</f>
        <v>0</v>
      </c>
      <c r="S1968" s="438"/>
      <c r="T1968" s="438"/>
      <c r="U1968" s="438"/>
      <c r="V1968" s="437" t="s">
        <v>0</v>
      </c>
      <c r="W1968" s="617" t="str">
        <f>+IF(J1968&lt;0,"ng","")</f>
        <v/>
      </c>
    </row>
    <row r="1969" spans="1:23" s="75" customFormat="1" ht="24" hidden="1" customHeight="1">
      <c r="A1969" s="372" t="s">
        <v>5948</v>
      </c>
      <c r="B1969" s="442" t="s">
        <v>6086</v>
      </c>
      <c r="C1969" s="442" t="s">
        <v>1296</v>
      </c>
      <c r="D1969" s="442" t="s">
        <v>0</v>
      </c>
      <c r="E1969" s="443" t="s">
        <v>0</v>
      </c>
      <c r="F1969" s="444">
        <v>0</v>
      </c>
      <c r="G1969" s="444">
        <f>[5]내역서!F1969</f>
        <v>0</v>
      </c>
      <c r="H1969" s="444">
        <v>0</v>
      </c>
      <c r="I1969" s="444"/>
      <c r="J1969" s="444">
        <f>내역서!F1973</f>
        <v>0</v>
      </c>
      <c r="K1969" s="445">
        <v>0</v>
      </c>
      <c r="L1969" s="444">
        <f>SUMIF($A$1970:$A$1977,$A1971,L$1970:L$1977)</f>
        <v>0</v>
      </c>
      <c r="M1969" s="445">
        <v>0</v>
      </c>
      <c r="N1969" s="444">
        <f t="shared" si="2733"/>
        <v>0</v>
      </c>
      <c r="O1969" s="445">
        <v>0</v>
      </c>
      <c r="P1969" s="444">
        <f t="shared" si="2734"/>
        <v>0</v>
      </c>
      <c r="Q1969" s="446">
        <v>0</v>
      </c>
      <c r="R1969" s="444">
        <f t="shared" ref="R1969" si="2735">L1969+N1969+P1969</f>
        <v>0</v>
      </c>
      <c r="S1969" s="444">
        <f t="shared" ref="S1969" si="2736">J1969-J1968</f>
        <v>0</v>
      </c>
      <c r="T1969" s="444">
        <f t="shared" ref="T1969:U1969" si="2737">Q1969-Q1968</f>
        <v>0</v>
      </c>
      <c r="U1969" s="444">
        <f t="shared" si="2737"/>
        <v>0</v>
      </c>
      <c r="V1969" s="443"/>
      <c r="W1969" s="619" t="str">
        <f t="shared" si="2699"/>
        <v/>
      </c>
    </row>
    <row r="1970" spans="1:23" s="371" customFormat="1" ht="24" hidden="1" customHeight="1">
      <c r="A1970" s="366" t="s">
        <v>6087</v>
      </c>
      <c r="B1970" s="418" t="s">
        <v>0</v>
      </c>
      <c r="C1970" s="418" t="s">
        <v>3059</v>
      </c>
      <c r="D1970" s="418" t="s">
        <v>110</v>
      </c>
      <c r="E1970" s="419" t="s">
        <v>6</v>
      </c>
      <c r="F1970" s="411">
        <f t="shared" ref="F1970:F1977" si="2738">G1970</f>
        <v>34</v>
      </c>
      <c r="G1970" s="411">
        <f>[5]내역서!F1970</f>
        <v>34</v>
      </c>
      <c r="H1970" s="716">
        <v>34</v>
      </c>
      <c r="I1970" s="410">
        <f>G1970-H1970</f>
        <v>0</v>
      </c>
      <c r="J1970" s="410">
        <f>내역서!F1974</f>
        <v>0</v>
      </c>
      <c r="K1970" s="411">
        <v>47485.2</v>
      </c>
      <c r="L1970" s="412">
        <f>INT($J1970*K1970)</f>
        <v>0</v>
      </c>
      <c r="M1970" s="411">
        <v>29102.5</v>
      </c>
      <c r="N1970" s="412">
        <f>INT($J1970*M1970)</f>
        <v>0</v>
      </c>
      <c r="O1970" s="411">
        <v>0</v>
      </c>
      <c r="P1970" s="412">
        <f>INT($J1970*O1970)</f>
        <v>0</v>
      </c>
      <c r="Q1970" s="412">
        <f>+K1970+M1970+O1970</f>
        <v>76587.7</v>
      </c>
      <c r="R1970" s="412">
        <f>L1970+N1970+P1970</f>
        <v>0</v>
      </c>
      <c r="S1970" s="412"/>
      <c r="T1970" s="412"/>
      <c r="U1970" s="412"/>
      <c r="V1970" s="419" t="s">
        <v>0</v>
      </c>
      <c r="W1970" s="617" t="str">
        <f>+IF(J1970&lt;0,"ng","")</f>
        <v/>
      </c>
    </row>
    <row r="1971" spans="1:23" s="75" customFormat="1" ht="24" hidden="1" customHeight="1">
      <c r="A1971" s="372" t="s">
        <v>2072</v>
      </c>
      <c r="B1971" s="421" t="s">
        <v>0</v>
      </c>
      <c r="C1971" s="421" t="s">
        <v>1297</v>
      </c>
      <c r="D1971" s="421" t="s">
        <v>110</v>
      </c>
      <c r="E1971" s="422" t="s">
        <v>6</v>
      </c>
      <c r="F1971" s="416">
        <f t="shared" si="2738"/>
        <v>34</v>
      </c>
      <c r="G1971" s="416">
        <f>[5]내역서!F1971</f>
        <v>34</v>
      </c>
      <c r="H1971" s="717">
        <v>34</v>
      </c>
      <c r="I1971" s="415">
        <f t="shared" ref="I1971:I1977" si="2739">G1971-H1971</f>
        <v>0</v>
      </c>
      <c r="J1971" s="415">
        <f>내역서!F1975</f>
        <v>0</v>
      </c>
      <c r="K1971" s="416">
        <v>47485.2</v>
      </c>
      <c r="L1971" s="417">
        <f t="shared" ref="L1971:L1977" si="2740">INT($J1971*K1971)</f>
        <v>0</v>
      </c>
      <c r="M1971" s="416">
        <v>29102.5</v>
      </c>
      <c r="N1971" s="417">
        <f t="shared" ref="N1971:N1977" si="2741">INT($J1971*M1971)</f>
        <v>0</v>
      </c>
      <c r="O1971" s="416">
        <v>0</v>
      </c>
      <c r="P1971" s="417">
        <f t="shared" ref="P1971:P1977" si="2742">INT($J1971*O1971)</f>
        <v>0</v>
      </c>
      <c r="Q1971" s="417">
        <f t="shared" ref="Q1971:Q1977" si="2743">+K1971+M1971+O1971</f>
        <v>76587.7</v>
      </c>
      <c r="R1971" s="417">
        <f t="shared" si="2663"/>
        <v>0</v>
      </c>
      <c r="S1971" s="417">
        <f t="shared" ref="S1971" si="2744">J1971-J1970</f>
        <v>0</v>
      </c>
      <c r="T1971" s="417">
        <f t="shared" ref="T1971:U1971" si="2745">Q1971-Q1970</f>
        <v>0</v>
      </c>
      <c r="U1971" s="417">
        <f t="shared" si="2745"/>
        <v>0</v>
      </c>
      <c r="V1971" s="422"/>
      <c r="W1971" s="619" t="str">
        <f t="shared" si="2699"/>
        <v/>
      </c>
    </row>
    <row r="1972" spans="1:23" s="371" customFormat="1" ht="24" hidden="1" customHeight="1">
      <c r="A1972" s="366" t="s">
        <v>5217</v>
      </c>
      <c r="B1972" s="418" t="s">
        <v>0</v>
      </c>
      <c r="C1972" s="418" t="s">
        <v>3060</v>
      </c>
      <c r="D1972" s="418" t="s">
        <v>111</v>
      </c>
      <c r="E1972" s="419" t="s">
        <v>18</v>
      </c>
      <c r="F1972" s="411">
        <f t="shared" si="2738"/>
        <v>4</v>
      </c>
      <c r="G1972" s="411">
        <f>[5]내역서!F1972</f>
        <v>4</v>
      </c>
      <c r="H1972" s="716">
        <v>4</v>
      </c>
      <c r="I1972" s="410">
        <f>G1972-H1972</f>
        <v>0</v>
      </c>
      <c r="J1972" s="410">
        <f>내역서!F1976</f>
        <v>0</v>
      </c>
      <c r="K1972" s="411">
        <v>22121.8</v>
      </c>
      <c r="L1972" s="412">
        <f>INT($J1972*K1972)</f>
        <v>0</v>
      </c>
      <c r="M1972" s="411">
        <v>21142.400000000001</v>
      </c>
      <c r="N1972" s="412">
        <f>INT($J1972*M1972)</f>
        <v>0</v>
      </c>
      <c r="O1972" s="411">
        <v>0</v>
      </c>
      <c r="P1972" s="412">
        <f>INT($J1972*O1972)</f>
        <v>0</v>
      </c>
      <c r="Q1972" s="412">
        <f>+K1972+M1972+O1972</f>
        <v>43264.2</v>
      </c>
      <c r="R1972" s="412">
        <f>L1972+N1972+P1972</f>
        <v>0</v>
      </c>
      <c r="S1972" s="412"/>
      <c r="T1972" s="412"/>
      <c r="U1972" s="412"/>
      <c r="V1972" s="419" t="s">
        <v>0</v>
      </c>
      <c r="W1972" s="617" t="str">
        <f>+IF(J1972&lt;0,"ng","")</f>
        <v/>
      </c>
    </row>
    <row r="1973" spans="1:23" s="75" customFormat="1" ht="24" hidden="1" customHeight="1">
      <c r="A1973" s="372" t="s">
        <v>4640</v>
      </c>
      <c r="B1973" s="421" t="s">
        <v>0</v>
      </c>
      <c r="C1973" s="421" t="s">
        <v>1298</v>
      </c>
      <c r="D1973" s="421" t="s">
        <v>111</v>
      </c>
      <c r="E1973" s="422" t="s">
        <v>18</v>
      </c>
      <c r="F1973" s="416">
        <f t="shared" si="2738"/>
        <v>4</v>
      </c>
      <c r="G1973" s="416">
        <f>[5]내역서!F1973</f>
        <v>4</v>
      </c>
      <c r="H1973" s="717">
        <v>4</v>
      </c>
      <c r="I1973" s="415">
        <f t="shared" si="2739"/>
        <v>0</v>
      </c>
      <c r="J1973" s="415">
        <f>내역서!F1977</f>
        <v>0</v>
      </c>
      <c r="K1973" s="416">
        <v>22121.8</v>
      </c>
      <c r="L1973" s="417">
        <f t="shared" si="2740"/>
        <v>0</v>
      </c>
      <c r="M1973" s="416">
        <v>21142.400000000001</v>
      </c>
      <c r="N1973" s="417">
        <f t="shared" si="2741"/>
        <v>0</v>
      </c>
      <c r="O1973" s="416">
        <v>0</v>
      </c>
      <c r="P1973" s="417">
        <f t="shared" si="2742"/>
        <v>0</v>
      </c>
      <c r="Q1973" s="417">
        <f t="shared" si="2743"/>
        <v>43264.2</v>
      </c>
      <c r="R1973" s="417">
        <f t="shared" si="2663"/>
        <v>0</v>
      </c>
      <c r="S1973" s="417">
        <f t="shared" ref="S1973" si="2746">J1973-J1972</f>
        <v>0</v>
      </c>
      <c r="T1973" s="417">
        <f t="shared" ref="T1973:U1973" si="2747">Q1973-Q1972</f>
        <v>0</v>
      </c>
      <c r="U1973" s="417">
        <f t="shared" si="2747"/>
        <v>0</v>
      </c>
      <c r="V1973" s="422"/>
      <c r="W1973" s="619" t="str">
        <f t="shared" si="2699"/>
        <v/>
      </c>
    </row>
    <row r="1974" spans="1:23" s="371" customFormat="1" ht="24" hidden="1" customHeight="1">
      <c r="A1974" s="366" t="s">
        <v>4732</v>
      </c>
      <c r="B1974" s="418" t="s">
        <v>0</v>
      </c>
      <c r="C1974" s="418" t="s">
        <v>3061</v>
      </c>
      <c r="D1974" s="418" t="s">
        <v>3062</v>
      </c>
      <c r="E1974" s="419" t="s">
        <v>1860</v>
      </c>
      <c r="F1974" s="411">
        <f t="shared" si="2738"/>
        <v>4</v>
      </c>
      <c r="G1974" s="411">
        <f>[5]내역서!F1974</f>
        <v>4</v>
      </c>
      <c r="H1974" s="716">
        <v>4</v>
      </c>
      <c r="I1974" s="410">
        <f>G1974-H1974</f>
        <v>0</v>
      </c>
      <c r="J1974" s="410">
        <f>내역서!F1978</f>
        <v>0</v>
      </c>
      <c r="K1974" s="411">
        <v>48165.1</v>
      </c>
      <c r="L1974" s="412">
        <f>INT($J1974*K1974)</f>
        <v>0</v>
      </c>
      <c r="M1974" s="411">
        <v>29520.2</v>
      </c>
      <c r="N1974" s="412">
        <f>INT($J1974*M1974)</f>
        <v>0</v>
      </c>
      <c r="O1974" s="411">
        <v>0</v>
      </c>
      <c r="P1974" s="412">
        <f>INT($J1974*O1974)</f>
        <v>0</v>
      </c>
      <c r="Q1974" s="412">
        <f>+K1974+M1974+O1974</f>
        <v>77685.3</v>
      </c>
      <c r="R1974" s="412">
        <f>L1974+N1974+P1974</f>
        <v>0</v>
      </c>
      <c r="S1974" s="412"/>
      <c r="T1974" s="412"/>
      <c r="U1974" s="412"/>
      <c r="V1974" s="419" t="s">
        <v>0</v>
      </c>
      <c r="W1974" s="617" t="str">
        <f>+IF(J1974&lt;0,"ng","")</f>
        <v/>
      </c>
    </row>
    <row r="1975" spans="1:23" s="75" customFormat="1" ht="24" hidden="1" customHeight="1">
      <c r="A1975" s="372" t="s">
        <v>6088</v>
      </c>
      <c r="B1975" s="421" t="s">
        <v>0</v>
      </c>
      <c r="C1975" s="421" t="s">
        <v>1299</v>
      </c>
      <c r="D1975" s="421" t="s">
        <v>1300</v>
      </c>
      <c r="E1975" s="422" t="s">
        <v>729</v>
      </c>
      <c r="F1975" s="416">
        <f t="shared" si="2738"/>
        <v>4</v>
      </c>
      <c r="G1975" s="416">
        <f>[5]내역서!F1975</f>
        <v>4</v>
      </c>
      <c r="H1975" s="717">
        <v>4</v>
      </c>
      <c r="I1975" s="415">
        <f t="shared" si="2739"/>
        <v>0</v>
      </c>
      <c r="J1975" s="415">
        <f>내역서!F1979</f>
        <v>0</v>
      </c>
      <c r="K1975" s="416">
        <v>48165.1</v>
      </c>
      <c r="L1975" s="417">
        <f t="shared" si="2740"/>
        <v>0</v>
      </c>
      <c r="M1975" s="416">
        <v>29520.2</v>
      </c>
      <c r="N1975" s="417">
        <f t="shared" si="2741"/>
        <v>0</v>
      </c>
      <c r="O1975" s="416">
        <v>0</v>
      </c>
      <c r="P1975" s="417">
        <f t="shared" si="2742"/>
        <v>0</v>
      </c>
      <c r="Q1975" s="417">
        <f t="shared" si="2743"/>
        <v>77685.3</v>
      </c>
      <c r="R1975" s="417">
        <f t="shared" si="2663"/>
        <v>0</v>
      </c>
      <c r="S1975" s="417">
        <f t="shared" ref="S1975" si="2748">J1975-J1974</f>
        <v>0</v>
      </c>
      <c r="T1975" s="417">
        <f t="shared" ref="T1975:U1975" si="2749">Q1975-Q1974</f>
        <v>0</v>
      </c>
      <c r="U1975" s="417">
        <f t="shared" si="2749"/>
        <v>0</v>
      </c>
      <c r="V1975" s="422"/>
      <c r="W1975" s="619" t="str">
        <f t="shared" si="2699"/>
        <v/>
      </c>
    </row>
    <row r="1976" spans="1:23" s="371" customFormat="1" ht="24" hidden="1" customHeight="1">
      <c r="A1976" s="366" t="s">
        <v>2055</v>
      </c>
      <c r="B1976" s="418" t="s">
        <v>0</v>
      </c>
      <c r="C1976" s="418" t="s">
        <v>3063</v>
      </c>
      <c r="D1976" s="418" t="s">
        <v>112</v>
      </c>
      <c r="E1976" s="419" t="s">
        <v>18</v>
      </c>
      <c r="F1976" s="411">
        <f t="shared" si="2738"/>
        <v>4</v>
      </c>
      <c r="G1976" s="411">
        <f>[5]내역서!F1976</f>
        <v>4</v>
      </c>
      <c r="H1976" s="716">
        <v>4</v>
      </c>
      <c r="I1976" s="410">
        <f>G1976-H1976</f>
        <v>0</v>
      </c>
      <c r="J1976" s="410">
        <f>내역서!F1980</f>
        <v>0</v>
      </c>
      <c r="K1976" s="411">
        <v>8613.6</v>
      </c>
      <c r="L1976" s="412">
        <f>INT($J1976*K1976)</f>
        <v>0</v>
      </c>
      <c r="M1976" s="411">
        <v>0</v>
      </c>
      <c r="N1976" s="412">
        <f>INT($J1976*M1976)</f>
        <v>0</v>
      </c>
      <c r="O1976" s="411">
        <v>0</v>
      </c>
      <c r="P1976" s="412">
        <f>INT($J1976*O1976)</f>
        <v>0</v>
      </c>
      <c r="Q1976" s="412">
        <f>+K1976+M1976+O1976</f>
        <v>8613.6</v>
      </c>
      <c r="R1976" s="412">
        <f>L1976+N1976+P1976</f>
        <v>0</v>
      </c>
      <c r="S1976" s="412"/>
      <c r="T1976" s="412"/>
      <c r="U1976" s="412"/>
      <c r="V1976" s="419" t="s">
        <v>0</v>
      </c>
      <c r="W1976" s="617" t="str">
        <f>+IF(J1976&lt;0,"ng","")</f>
        <v/>
      </c>
    </row>
    <row r="1977" spans="1:23" s="75" customFormat="1" ht="24" hidden="1" customHeight="1">
      <c r="A1977" s="372" t="s">
        <v>2072</v>
      </c>
      <c r="B1977" s="421" t="s">
        <v>0</v>
      </c>
      <c r="C1977" s="421" t="s">
        <v>1301</v>
      </c>
      <c r="D1977" s="421" t="s">
        <v>112</v>
      </c>
      <c r="E1977" s="422" t="s">
        <v>18</v>
      </c>
      <c r="F1977" s="416">
        <f t="shared" si="2738"/>
        <v>4</v>
      </c>
      <c r="G1977" s="416">
        <f>[5]내역서!F1977</f>
        <v>4</v>
      </c>
      <c r="H1977" s="717">
        <v>4</v>
      </c>
      <c r="I1977" s="415">
        <f t="shared" si="2739"/>
        <v>0</v>
      </c>
      <c r="J1977" s="415">
        <f>내역서!F1981</f>
        <v>0</v>
      </c>
      <c r="K1977" s="416">
        <v>8613.6</v>
      </c>
      <c r="L1977" s="417">
        <f t="shared" si="2740"/>
        <v>0</v>
      </c>
      <c r="M1977" s="416">
        <v>0</v>
      </c>
      <c r="N1977" s="417">
        <f t="shared" si="2741"/>
        <v>0</v>
      </c>
      <c r="O1977" s="416">
        <v>0</v>
      </c>
      <c r="P1977" s="417">
        <f t="shared" si="2742"/>
        <v>0</v>
      </c>
      <c r="Q1977" s="417">
        <f t="shared" si="2743"/>
        <v>8613.6</v>
      </c>
      <c r="R1977" s="417">
        <f t="shared" si="2663"/>
        <v>0</v>
      </c>
      <c r="S1977" s="417">
        <f t="shared" ref="S1977" si="2750">J1977-J1976</f>
        <v>0</v>
      </c>
      <c r="T1977" s="417">
        <f t="shared" ref="T1977:U1977" si="2751">Q1977-Q1976</f>
        <v>0</v>
      </c>
      <c r="U1977" s="417">
        <f t="shared" si="2751"/>
        <v>0</v>
      </c>
      <c r="V1977" s="422"/>
      <c r="W1977" s="619" t="str">
        <f t="shared" si="2699"/>
        <v/>
      </c>
    </row>
    <row r="1978" spans="1:23" s="371" customFormat="1" ht="24" hidden="1" customHeight="1">
      <c r="A1978" s="366" t="s">
        <v>5971</v>
      </c>
      <c r="B1978" s="436" t="s">
        <v>3216</v>
      </c>
      <c r="C1978" s="436" t="s">
        <v>3066</v>
      </c>
      <c r="D1978" s="436" t="s">
        <v>0</v>
      </c>
      <c r="E1978" s="437" t="s">
        <v>0</v>
      </c>
      <c r="F1978" s="438">
        <v>0</v>
      </c>
      <c r="G1978" s="438">
        <f>[5]내역서!F1978</f>
        <v>0</v>
      </c>
      <c r="H1978" s="438">
        <v>0</v>
      </c>
      <c r="I1978" s="438"/>
      <c r="J1978" s="438">
        <f>내역서!F1982</f>
        <v>0</v>
      </c>
      <c r="K1978" s="439">
        <v>0</v>
      </c>
      <c r="L1978" s="438">
        <f>SUMIF($A$1980:$A$1997,$A1980,L$1980:L$1997)</f>
        <v>0</v>
      </c>
      <c r="M1978" s="439">
        <v>0</v>
      </c>
      <c r="N1978" s="438">
        <f t="shared" ref="N1978:N1979" si="2752">SUMIF($A$1980:$A$1997,$A1980,N$1980:N$1997)</f>
        <v>0</v>
      </c>
      <c r="O1978" s="439">
        <v>0</v>
      </c>
      <c r="P1978" s="438">
        <f t="shared" ref="P1978" si="2753">SUMIF($A$1980:$A$1997,$A1980,P$1980:P$1997)</f>
        <v>0</v>
      </c>
      <c r="Q1978" s="440">
        <v>0</v>
      </c>
      <c r="R1978" s="438">
        <f>L1978+N1978+P1978</f>
        <v>0</v>
      </c>
      <c r="S1978" s="438"/>
      <c r="T1978" s="438"/>
      <c r="U1978" s="438"/>
      <c r="V1978" s="437" t="s">
        <v>0</v>
      </c>
      <c r="W1978" s="617" t="str">
        <f>+IF(J1978&lt;0,"ng","")</f>
        <v/>
      </c>
    </row>
    <row r="1979" spans="1:23" s="75" customFormat="1" ht="24" hidden="1" customHeight="1">
      <c r="A1979" s="372" t="s">
        <v>6088</v>
      </c>
      <c r="B1979" s="442" t="s">
        <v>6089</v>
      </c>
      <c r="C1979" s="442" t="s">
        <v>1302</v>
      </c>
      <c r="D1979" s="442" t="s">
        <v>0</v>
      </c>
      <c r="E1979" s="443" t="s">
        <v>0</v>
      </c>
      <c r="F1979" s="444">
        <v>0</v>
      </c>
      <c r="G1979" s="444">
        <f>[5]내역서!F1979</f>
        <v>0</v>
      </c>
      <c r="H1979" s="444">
        <v>0</v>
      </c>
      <c r="I1979" s="444"/>
      <c r="J1979" s="444">
        <f>내역서!F1983</f>
        <v>0</v>
      </c>
      <c r="K1979" s="445">
        <v>0</v>
      </c>
      <c r="L1979" s="444">
        <f>SUMIF($A$1980:$A$1997,$A1981,L$1980:L$1997)</f>
        <v>0</v>
      </c>
      <c r="M1979" s="445">
        <v>0</v>
      </c>
      <c r="N1979" s="444">
        <f t="shared" si="2752"/>
        <v>0</v>
      </c>
      <c r="O1979" s="445">
        <v>0</v>
      </c>
      <c r="P1979" s="444">
        <f>SUMIF($A$1980:$A$1997,$A1981,P$1980:P$1997)</f>
        <v>0</v>
      </c>
      <c r="Q1979" s="446">
        <v>0</v>
      </c>
      <c r="R1979" s="444">
        <f t="shared" ref="R1979" si="2754">L1979+N1979+P1979</f>
        <v>0</v>
      </c>
      <c r="S1979" s="444">
        <f t="shared" ref="S1979" si="2755">J1979-J1978</f>
        <v>0</v>
      </c>
      <c r="T1979" s="444">
        <f t="shared" ref="T1979:U1979" si="2756">Q1979-Q1978</f>
        <v>0</v>
      </c>
      <c r="U1979" s="444">
        <f t="shared" si="2756"/>
        <v>0</v>
      </c>
      <c r="V1979" s="443"/>
      <c r="W1979" s="619" t="str">
        <f t="shared" si="2699"/>
        <v/>
      </c>
    </row>
    <row r="1980" spans="1:23" s="485" customFormat="1" ht="24" hidden="1" customHeight="1">
      <c r="A1980" s="366" t="s">
        <v>5947</v>
      </c>
      <c r="B1980" s="418" t="s">
        <v>0</v>
      </c>
      <c r="C1980" s="418" t="s">
        <v>3067</v>
      </c>
      <c r="D1980" s="418" t="s">
        <v>3068</v>
      </c>
      <c r="E1980" s="419" t="s">
        <v>16</v>
      </c>
      <c r="F1980" s="411">
        <f>G1980</f>
        <v>20.2</v>
      </c>
      <c r="G1980" s="411">
        <f>[5]내역서!F1980</f>
        <v>20.2</v>
      </c>
      <c r="H1980" s="716">
        <v>20.2</v>
      </c>
      <c r="I1980" s="410">
        <f>G1980-H1980</f>
        <v>0</v>
      </c>
      <c r="J1980" s="410">
        <f>내역서!F1984</f>
        <v>0</v>
      </c>
      <c r="K1980" s="411">
        <v>738.1</v>
      </c>
      <c r="L1980" s="412">
        <f>INT($J1980*K1980)</f>
        <v>0</v>
      </c>
      <c r="M1980" s="411">
        <v>649.6</v>
      </c>
      <c r="N1980" s="412">
        <f>INT($J1980*M1980)</f>
        <v>0</v>
      </c>
      <c r="O1980" s="411">
        <v>0</v>
      </c>
      <c r="P1980" s="412">
        <f>INT($J1980*O1980)</f>
        <v>0</v>
      </c>
      <c r="Q1980" s="412">
        <f>+K1980+M1980+O1980</f>
        <v>1387.7</v>
      </c>
      <c r="R1980" s="412">
        <f>L1980+N1980+P1980</f>
        <v>0</v>
      </c>
      <c r="S1980" s="412"/>
      <c r="T1980" s="412"/>
      <c r="U1980" s="412"/>
      <c r="V1980" s="419" t="s">
        <v>0</v>
      </c>
      <c r="W1980" s="617" t="str">
        <f>+IF(J1980&lt;0,"ng","")</f>
        <v/>
      </c>
    </row>
    <row r="1981" spans="1:23" s="77" customFormat="1" ht="24" hidden="1" customHeight="1">
      <c r="A1981" s="372" t="s">
        <v>2072</v>
      </c>
      <c r="B1981" s="421" t="s">
        <v>0</v>
      </c>
      <c r="C1981" s="421" t="s">
        <v>1303</v>
      </c>
      <c r="D1981" s="421" t="s">
        <v>1304</v>
      </c>
      <c r="E1981" s="422" t="s">
        <v>16</v>
      </c>
      <c r="F1981" s="416">
        <f t="shared" ref="F1981:F1993" si="2757">G1981</f>
        <v>20.2</v>
      </c>
      <c r="G1981" s="416">
        <f>[5]내역서!F1981</f>
        <v>20.2</v>
      </c>
      <c r="H1981" s="717">
        <v>20.2</v>
      </c>
      <c r="I1981" s="415">
        <f t="shared" ref="I1981:I1993" si="2758">G1981-H1981</f>
        <v>0</v>
      </c>
      <c r="J1981" s="415">
        <f>내역서!F1985</f>
        <v>0</v>
      </c>
      <c r="K1981" s="416">
        <v>738.1</v>
      </c>
      <c r="L1981" s="417">
        <f t="shared" ref="L1981:L1997" si="2759">INT($J1981*K1981)</f>
        <v>0</v>
      </c>
      <c r="M1981" s="416">
        <v>649.6</v>
      </c>
      <c r="N1981" s="417">
        <f t="shared" ref="N1981:N1997" si="2760">INT($J1981*M1981)</f>
        <v>0</v>
      </c>
      <c r="O1981" s="416">
        <v>0</v>
      </c>
      <c r="P1981" s="417">
        <f t="shared" ref="P1981:P1997" si="2761">INT($J1981*O1981)</f>
        <v>0</v>
      </c>
      <c r="Q1981" s="417">
        <f t="shared" ref="Q1981:Q1997" si="2762">+K1981+M1981+O1981</f>
        <v>1387.7</v>
      </c>
      <c r="R1981" s="417">
        <f t="shared" si="2663"/>
        <v>0</v>
      </c>
      <c r="S1981" s="417">
        <f t="shared" ref="S1981" si="2763">J1981-J1980</f>
        <v>0</v>
      </c>
      <c r="T1981" s="417">
        <f t="shared" ref="T1981:U1981" si="2764">Q1981-Q1980</f>
        <v>0</v>
      </c>
      <c r="U1981" s="417">
        <f t="shared" si="2764"/>
        <v>0</v>
      </c>
      <c r="V1981" s="422"/>
      <c r="W1981" s="619" t="str">
        <f t="shared" si="2699"/>
        <v/>
      </c>
    </row>
    <row r="1982" spans="1:23" s="371" customFormat="1" ht="24" hidden="1" customHeight="1">
      <c r="A1982" s="366" t="s">
        <v>6090</v>
      </c>
      <c r="B1982" s="418" t="s">
        <v>0</v>
      </c>
      <c r="C1982" s="418" t="s">
        <v>3069</v>
      </c>
      <c r="D1982" s="418" t="s">
        <v>3070</v>
      </c>
      <c r="E1982" s="419" t="s">
        <v>16</v>
      </c>
      <c r="F1982" s="411">
        <f>G1982</f>
        <v>20.2</v>
      </c>
      <c r="G1982" s="411">
        <f>[5]내역서!F1982</f>
        <v>20.2</v>
      </c>
      <c r="H1982" s="716">
        <v>20.2</v>
      </c>
      <c r="I1982" s="410">
        <f>G1982-H1982</f>
        <v>0</v>
      </c>
      <c r="J1982" s="410">
        <f>내역서!F1986</f>
        <v>0</v>
      </c>
      <c r="K1982" s="411">
        <v>1320.2</v>
      </c>
      <c r="L1982" s="412">
        <f>INT($J1982*K1982)</f>
        <v>0</v>
      </c>
      <c r="M1982" s="411">
        <v>1299.2</v>
      </c>
      <c r="N1982" s="412">
        <f>INT($J1982*M1982)</f>
        <v>0</v>
      </c>
      <c r="O1982" s="411">
        <v>0</v>
      </c>
      <c r="P1982" s="412">
        <f>INT($J1982*O1982)</f>
        <v>0</v>
      </c>
      <c r="Q1982" s="412">
        <f>+K1982+M1982+O1982</f>
        <v>2619.4</v>
      </c>
      <c r="R1982" s="412">
        <f>L1982+N1982+P1982</f>
        <v>0</v>
      </c>
      <c r="S1982" s="412"/>
      <c r="T1982" s="412"/>
      <c r="U1982" s="412"/>
      <c r="V1982" s="419" t="s">
        <v>0</v>
      </c>
      <c r="W1982" s="617" t="str">
        <f>+IF(J1982&lt;0,"ng","")</f>
        <v/>
      </c>
    </row>
    <row r="1983" spans="1:23" s="75" customFormat="1" ht="24" hidden="1" customHeight="1">
      <c r="A1983" s="372" t="s">
        <v>2072</v>
      </c>
      <c r="B1983" s="421" t="s">
        <v>0</v>
      </c>
      <c r="C1983" s="421" t="s">
        <v>1305</v>
      </c>
      <c r="D1983" s="421" t="s">
        <v>1306</v>
      </c>
      <c r="E1983" s="422" t="s">
        <v>16</v>
      </c>
      <c r="F1983" s="416">
        <f t="shared" si="2757"/>
        <v>20.2</v>
      </c>
      <c r="G1983" s="416">
        <f>[5]내역서!F1983</f>
        <v>20.2</v>
      </c>
      <c r="H1983" s="717">
        <v>20.2</v>
      </c>
      <c r="I1983" s="415">
        <f t="shared" si="2758"/>
        <v>0</v>
      </c>
      <c r="J1983" s="415">
        <f>내역서!F1987</f>
        <v>0</v>
      </c>
      <c r="K1983" s="416">
        <v>1320.2</v>
      </c>
      <c r="L1983" s="417">
        <f t="shared" si="2759"/>
        <v>0</v>
      </c>
      <c r="M1983" s="416">
        <v>1299.2</v>
      </c>
      <c r="N1983" s="417">
        <f t="shared" si="2760"/>
        <v>0</v>
      </c>
      <c r="O1983" s="416">
        <v>0</v>
      </c>
      <c r="P1983" s="417">
        <f t="shared" si="2761"/>
        <v>0</v>
      </c>
      <c r="Q1983" s="417">
        <f t="shared" si="2762"/>
        <v>2619.4</v>
      </c>
      <c r="R1983" s="417">
        <f t="shared" si="2663"/>
        <v>0</v>
      </c>
      <c r="S1983" s="417">
        <f t="shared" ref="S1983" si="2765">J1983-J1982</f>
        <v>0</v>
      </c>
      <c r="T1983" s="417">
        <f t="shared" ref="T1983:U1983" si="2766">Q1983-Q1982</f>
        <v>0</v>
      </c>
      <c r="U1983" s="417">
        <f t="shared" si="2766"/>
        <v>0</v>
      </c>
      <c r="V1983" s="422"/>
      <c r="W1983" s="619" t="str">
        <f t="shared" si="2699"/>
        <v/>
      </c>
    </row>
    <row r="1984" spans="1:23" s="371" customFormat="1" ht="24" hidden="1" customHeight="1">
      <c r="A1984" s="366" t="s">
        <v>6091</v>
      </c>
      <c r="B1984" s="418" t="s">
        <v>0</v>
      </c>
      <c r="C1984" s="418" t="s">
        <v>3073</v>
      </c>
      <c r="D1984" s="418" t="s">
        <v>3074</v>
      </c>
      <c r="E1984" s="419" t="s">
        <v>16</v>
      </c>
      <c r="F1984" s="411">
        <f>G1984</f>
        <v>10.3</v>
      </c>
      <c r="G1984" s="411">
        <f>[5]내역서!F1984</f>
        <v>10.3</v>
      </c>
      <c r="H1984" s="716">
        <v>10.3</v>
      </c>
      <c r="I1984" s="410">
        <f>G1984-H1984</f>
        <v>0</v>
      </c>
      <c r="J1984" s="410">
        <f>내역서!F1988</f>
        <v>0</v>
      </c>
      <c r="K1984" s="411">
        <v>2773.2</v>
      </c>
      <c r="L1984" s="412">
        <f>INT($J1984*K1984)</f>
        <v>0</v>
      </c>
      <c r="M1984" s="411">
        <v>13595.2</v>
      </c>
      <c r="N1984" s="412">
        <f>INT($J1984*M1984)</f>
        <v>0</v>
      </c>
      <c r="O1984" s="411">
        <v>0</v>
      </c>
      <c r="P1984" s="412">
        <f>INT($J1984*O1984)</f>
        <v>0</v>
      </c>
      <c r="Q1984" s="412">
        <f>+K1984+M1984+O1984</f>
        <v>16368.400000000001</v>
      </c>
      <c r="R1984" s="412">
        <f>L1984+N1984+P1984</f>
        <v>0</v>
      </c>
      <c r="S1984" s="412"/>
      <c r="T1984" s="412"/>
      <c r="U1984" s="412"/>
      <c r="V1984" s="419" t="s">
        <v>0</v>
      </c>
      <c r="W1984" s="617" t="str">
        <f>+IF(J1984&lt;0,"ng","")</f>
        <v/>
      </c>
    </row>
    <row r="1985" spans="1:23" s="75" customFormat="1" ht="24" hidden="1" customHeight="1">
      <c r="A1985" s="372" t="s">
        <v>2072</v>
      </c>
      <c r="B1985" s="421" t="s">
        <v>0</v>
      </c>
      <c r="C1985" s="421" t="s">
        <v>1307</v>
      </c>
      <c r="D1985" s="421" t="s">
        <v>1308</v>
      </c>
      <c r="E1985" s="422" t="s">
        <v>16</v>
      </c>
      <c r="F1985" s="416">
        <f t="shared" si="2757"/>
        <v>10.3</v>
      </c>
      <c r="G1985" s="416">
        <f>[5]내역서!F1985</f>
        <v>10.3</v>
      </c>
      <c r="H1985" s="717">
        <v>10.3</v>
      </c>
      <c r="I1985" s="415">
        <f t="shared" si="2758"/>
        <v>0</v>
      </c>
      <c r="J1985" s="415">
        <f>내역서!F1989</f>
        <v>0</v>
      </c>
      <c r="K1985" s="416">
        <v>2773.2</v>
      </c>
      <c r="L1985" s="417">
        <f t="shared" si="2759"/>
        <v>0</v>
      </c>
      <c r="M1985" s="416">
        <v>13595.2</v>
      </c>
      <c r="N1985" s="417">
        <f t="shared" si="2760"/>
        <v>0</v>
      </c>
      <c r="O1985" s="416">
        <v>0</v>
      </c>
      <c r="P1985" s="417">
        <f t="shared" si="2761"/>
        <v>0</v>
      </c>
      <c r="Q1985" s="417">
        <f t="shared" si="2762"/>
        <v>16368.400000000001</v>
      </c>
      <c r="R1985" s="417">
        <f t="shared" si="2663"/>
        <v>0</v>
      </c>
      <c r="S1985" s="417">
        <f t="shared" ref="S1985" si="2767">J1985-J1984</f>
        <v>0</v>
      </c>
      <c r="T1985" s="417">
        <f t="shared" ref="T1985:U1985" si="2768">Q1985-Q1984</f>
        <v>0</v>
      </c>
      <c r="U1985" s="417">
        <f t="shared" si="2768"/>
        <v>0</v>
      </c>
      <c r="V1985" s="422"/>
      <c r="W1985" s="619" t="str">
        <f t="shared" si="2699"/>
        <v/>
      </c>
    </row>
    <row r="1986" spans="1:23" s="371" customFormat="1" ht="24" hidden="1" customHeight="1">
      <c r="A1986" s="366" t="s">
        <v>5971</v>
      </c>
      <c r="B1986" s="418" t="s">
        <v>0</v>
      </c>
      <c r="C1986" s="418" t="s">
        <v>3075</v>
      </c>
      <c r="D1986" s="418" t="s">
        <v>3076</v>
      </c>
      <c r="E1986" s="419" t="s">
        <v>16</v>
      </c>
      <c r="F1986" s="411">
        <f>G1986</f>
        <v>628</v>
      </c>
      <c r="G1986" s="411">
        <f>[5]내역서!F1986</f>
        <v>628</v>
      </c>
      <c r="H1986" s="716">
        <v>628</v>
      </c>
      <c r="I1986" s="410">
        <f>G1986-H1986</f>
        <v>0</v>
      </c>
      <c r="J1986" s="410">
        <f>내역서!F1990</f>
        <v>0</v>
      </c>
      <c r="K1986" s="411">
        <v>2178</v>
      </c>
      <c r="L1986" s="412">
        <f>INT($J1986*K1986)</f>
        <v>0</v>
      </c>
      <c r="M1986" s="411">
        <v>6148.8</v>
      </c>
      <c r="N1986" s="412">
        <f>INT($J1986*M1986)</f>
        <v>0</v>
      </c>
      <c r="O1986" s="411">
        <v>0</v>
      </c>
      <c r="P1986" s="412">
        <f>INT($J1986*O1986)</f>
        <v>0</v>
      </c>
      <c r="Q1986" s="412">
        <f>+K1986+M1986+O1986</f>
        <v>8326.7999999999993</v>
      </c>
      <c r="R1986" s="412">
        <f>L1986+N1986+P1986</f>
        <v>0</v>
      </c>
      <c r="S1986" s="412"/>
      <c r="T1986" s="412"/>
      <c r="U1986" s="412"/>
      <c r="V1986" s="419" t="s">
        <v>0</v>
      </c>
      <c r="W1986" s="617" t="str">
        <f>+IF(J1986&lt;0,"ng","")</f>
        <v/>
      </c>
    </row>
    <row r="1987" spans="1:23" s="75" customFormat="1" ht="24" hidden="1" customHeight="1">
      <c r="A1987" s="372" t="s">
        <v>2072</v>
      </c>
      <c r="B1987" s="421" t="s">
        <v>0</v>
      </c>
      <c r="C1987" s="421" t="s">
        <v>1309</v>
      </c>
      <c r="D1987" s="421" t="s">
        <v>1310</v>
      </c>
      <c r="E1987" s="422" t="s">
        <v>16</v>
      </c>
      <c r="F1987" s="416">
        <f t="shared" si="2757"/>
        <v>628</v>
      </c>
      <c r="G1987" s="416">
        <f>[5]내역서!F1987</f>
        <v>628</v>
      </c>
      <c r="H1987" s="717">
        <v>628</v>
      </c>
      <c r="I1987" s="415">
        <f t="shared" si="2758"/>
        <v>0</v>
      </c>
      <c r="J1987" s="415">
        <f>내역서!F1991</f>
        <v>0</v>
      </c>
      <c r="K1987" s="416">
        <v>2178</v>
      </c>
      <c r="L1987" s="417">
        <f t="shared" si="2759"/>
        <v>0</v>
      </c>
      <c r="M1987" s="416">
        <v>6148.8</v>
      </c>
      <c r="N1987" s="417">
        <f t="shared" si="2760"/>
        <v>0</v>
      </c>
      <c r="O1987" s="416">
        <v>0</v>
      </c>
      <c r="P1987" s="417">
        <f t="shared" si="2761"/>
        <v>0</v>
      </c>
      <c r="Q1987" s="417">
        <f t="shared" si="2762"/>
        <v>8326.7999999999993</v>
      </c>
      <c r="R1987" s="417">
        <f t="shared" si="2663"/>
        <v>0</v>
      </c>
      <c r="S1987" s="417">
        <f t="shared" ref="S1987" si="2769">J1987-J1986</f>
        <v>0</v>
      </c>
      <c r="T1987" s="417">
        <f t="shared" ref="T1987:U1987" si="2770">Q1987-Q1986</f>
        <v>0</v>
      </c>
      <c r="U1987" s="417">
        <f t="shared" si="2770"/>
        <v>0</v>
      </c>
      <c r="V1987" s="422"/>
      <c r="W1987" s="619" t="str">
        <f t="shared" si="2699"/>
        <v/>
      </c>
    </row>
    <row r="1988" spans="1:23" s="485" customFormat="1" ht="24" hidden="1" customHeight="1">
      <c r="A1988" s="366" t="s">
        <v>5971</v>
      </c>
      <c r="B1988" s="418" t="s">
        <v>0</v>
      </c>
      <c r="C1988" s="418" t="s">
        <v>3075</v>
      </c>
      <c r="D1988" s="418" t="s">
        <v>3077</v>
      </c>
      <c r="E1988" s="419" t="s">
        <v>16</v>
      </c>
      <c r="F1988" s="411">
        <f>G1988</f>
        <v>25.4</v>
      </c>
      <c r="G1988" s="411">
        <f>[5]내역서!F1988</f>
        <v>25.4</v>
      </c>
      <c r="H1988" s="716">
        <v>25.4</v>
      </c>
      <c r="I1988" s="410">
        <f>G1988-H1988</f>
        <v>0</v>
      </c>
      <c r="J1988" s="410">
        <f>내역서!F1992</f>
        <v>0</v>
      </c>
      <c r="K1988" s="411">
        <v>2178</v>
      </c>
      <c r="L1988" s="412">
        <f>INT($J1988*K1988)</f>
        <v>0</v>
      </c>
      <c r="M1988" s="411">
        <v>6148.8</v>
      </c>
      <c r="N1988" s="412">
        <f>INT($J1988*M1988)</f>
        <v>0</v>
      </c>
      <c r="O1988" s="411">
        <v>0</v>
      </c>
      <c r="P1988" s="412">
        <f>INT($J1988*O1988)</f>
        <v>0</v>
      </c>
      <c r="Q1988" s="412">
        <f>+K1988+M1988+O1988</f>
        <v>8326.7999999999993</v>
      </c>
      <c r="R1988" s="412">
        <f>L1988+N1988+P1988</f>
        <v>0</v>
      </c>
      <c r="S1988" s="412"/>
      <c r="T1988" s="412"/>
      <c r="U1988" s="412"/>
      <c r="V1988" s="419" t="s">
        <v>0</v>
      </c>
      <c r="W1988" s="617" t="str">
        <f>+IF(J1988&lt;0,"ng","")</f>
        <v/>
      </c>
    </row>
    <row r="1989" spans="1:23" s="77" customFormat="1" ht="24" hidden="1" customHeight="1">
      <c r="A1989" s="372" t="s">
        <v>2072</v>
      </c>
      <c r="B1989" s="421" t="s">
        <v>0</v>
      </c>
      <c r="C1989" s="421" t="s">
        <v>1309</v>
      </c>
      <c r="D1989" s="421" t="s">
        <v>1311</v>
      </c>
      <c r="E1989" s="422" t="s">
        <v>16</v>
      </c>
      <c r="F1989" s="416">
        <f t="shared" si="2757"/>
        <v>25.4</v>
      </c>
      <c r="G1989" s="416">
        <f>[5]내역서!F1989</f>
        <v>25.4</v>
      </c>
      <c r="H1989" s="717">
        <v>25.4</v>
      </c>
      <c r="I1989" s="415">
        <f t="shared" si="2758"/>
        <v>0</v>
      </c>
      <c r="J1989" s="415">
        <f>내역서!F1993</f>
        <v>0</v>
      </c>
      <c r="K1989" s="416">
        <v>2178</v>
      </c>
      <c r="L1989" s="417">
        <f t="shared" si="2759"/>
        <v>0</v>
      </c>
      <c r="M1989" s="416">
        <v>6148.8</v>
      </c>
      <c r="N1989" s="417">
        <f t="shared" si="2760"/>
        <v>0</v>
      </c>
      <c r="O1989" s="416">
        <v>0</v>
      </c>
      <c r="P1989" s="417">
        <f t="shared" si="2761"/>
        <v>0</v>
      </c>
      <c r="Q1989" s="417">
        <f t="shared" si="2762"/>
        <v>8326.7999999999993</v>
      </c>
      <c r="R1989" s="417">
        <f t="shared" si="2663"/>
        <v>0</v>
      </c>
      <c r="S1989" s="417">
        <f t="shared" ref="S1989" si="2771">J1989-J1988</f>
        <v>0</v>
      </c>
      <c r="T1989" s="417">
        <f t="shared" ref="T1989:U1989" si="2772">Q1989-Q1988</f>
        <v>0</v>
      </c>
      <c r="U1989" s="417">
        <f t="shared" si="2772"/>
        <v>0</v>
      </c>
      <c r="V1989" s="422"/>
      <c r="W1989" s="619" t="str">
        <f t="shared" si="2699"/>
        <v/>
      </c>
    </row>
    <row r="1990" spans="1:23" s="371" customFormat="1" ht="24" hidden="1" customHeight="1">
      <c r="A1990" s="366" t="s">
        <v>5947</v>
      </c>
      <c r="B1990" s="418" t="s">
        <v>0</v>
      </c>
      <c r="C1990" s="418" t="s">
        <v>3075</v>
      </c>
      <c r="D1990" s="418" t="s">
        <v>3078</v>
      </c>
      <c r="E1990" s="419" t="s">
        <v>16</v>
      </c>
      <c r="F1990" s="411">
        <f>G1990</f>
        <v>590</v>
      </c>
      <c r="G1990" s="411">
        <f>[5]내역서!F1990</f>
        <v>590</v>
      </c>
      <c r="H1990" s="716">
        <v>590</v>
      </c>
      <c r="I1990" s="410">
        <f>G1990-H1990</f>
        <v>0</v>
      </c>
      <c r="J1990" s="410">
        <f>내역서!F1994</f>
        <v>0</v>
      </c>
      <c r="K1990" s="411">
        <v>2324.8000000000002</v>
      </c>
      <c r="L1990" s="412">
        <f>INT($J1990*K1990)</f>
        <v>0</v>
      </c>
      <c r="M1990" s="411">
        <v>7356</v>
      </c>
      <c r="N1990" s="412">
        <f>INT($J1990*M1990)</f>
        <v>0</v>
      </c>
      <c r="O1990" s="411">
        <v>0</v>
      </c>
      <c r="P1990" s="412">
        <f>INT($J1990*O1990)</f>
        <v>0</v>
      </c>
      <c r="Q1990" s="412">
        <f>+K1990+M1990+O1990</f>
        <v>9680.7999999999993</v>
      </c>
      <c r="R1990" s="412">
        <f>L1990+N1990+P1990</f>
        <v>0</v>
      </c>
      <c r="S1990" s="412"/>
      <c r="T1990" s="412"/>
      <c r="U1990" s="412"/>
      <c r="V1990" s="419" t="s">
        <v>0</v>
      </c>
      <c r="W1990" s="617" t="str">
        <f>+IF(J1990&lt;0,"ng","")</f>
        <v/>
      </c>
    </row>
    <row r="1991" spans="1:23" s="75" customFormat="1" ht="24" hidden="1" customHeight="1">
      <c r="A1991" s="372" t="s">
        <v>5948</v>
      </c>
      <c r="B1991" s="421" t="s">
        <v>0</v>
      </c>
      <c r="C1991" s="421" t="s">
        <v>1309</v>
      </c>
      <c r="D1991" s="421" t="s">
        <v>1312</v>
      </c>
      <c r="E1991" s="422" t="s">
        <v>16</v>
      </c>
      <c r="F1991" s="416">
        <f t="shared" si="2757"/>
        <v>590</v>
      </c>
      <c r="G1991" s="416">
        <f>[5]내역서!F1991</f>
        <v>590</v>
      </c>
      <c r="H1991" s="717">
        <v>590</v>
      </c>
      <c r="I1991" s="415">
        <f t="shared" si="2758"/>
        <v>0</v>
      </c>
      <c r="J1991" s="415">
        <f>내역서!F1995</f>
        <v>0</v>
      </c>
      <c r="K1991" s="416">
        <v>2324.8000000000002</v>
      </c>
      <c r="L1991" s="417">
        <f t="shared" si="2759"/>
        <v>0</v>
      </c>
      <c r="M1991" s="416">
        <v>7356</v>
      </c>
      <c r="N1991" s="417">
        <f t="shared" si="2760"/>
        <v>0</v>
      </c>
      <c r="O1991" s="416">
        <v>0</v>
      </c>
      <c r="P1991" s="417">
        <f t="shared" si="2761"/>
        <v>0</v>
      </c>
      <c r="Q1991" s="417">
        <f t="shared" si="2762"/>
        <v>9680.7999999999993</v>
      </c>
      <c r="R1991" s="417">
        <f t="shared" si="2663"/>
        <v>0</v>
      </c>
      <c r="S1991" s="417">
        <f t="shared" ref="S1991" si="2773">J1991-J1990</f>
        <v>0</v>
      </c>
      <c r="T1991" s="417">
        <f t="shared" ref="T1991:U1991" si="2774">Q1991-Q1990</f>
        <v>0</v>
      </c>
      <c r="U1991" s="417">
        <f t="shared" si="2774"/>
        <v>0</v>
      </c>
      <c r="V1991" s="422"/>
      <c r="W1991" s="619" t="str">
        <f t="shared" si="2699"/>
        <v/>
      </c>
    </row>
    <row r="1992" spans="1:23" s="371" customFormat="1" ht="24" hidden="1" customHeight="1">
      <c r="A1992" s="366" t="s">
        <v>5947</v>
      </c>
      <c r="B1992" s="418" t="s">
        <v>0</v>
      </c>
      <c r="C1992" s="418" t="s">
        <v>3221</v>
      </c>
      <c r="D1992" s="418" t="s">
        <v>118</v>
      </c>
      <c r="E1992" s="419" t="s">
        <v>16</v>
      </c>
      <c r="F1992" s="411">
        <f>G1992</f>
        <v>432</v>
      </c>
      <c r="G1992" s="411">
        <f>[5]내역서!F1992</f>
        <v>432</v>
      </c>
      <c r="H1992" s="716">
        <v>432</v>
      </c>
      <c r="I1992" s="410">
        <f>G1992-H1992</f>
        <v>0</v>
      </c>
      <c r="J1992" s="410">
        <f>내역서!F1996</f>
        <v>0</v>
      </c>
      <c r="K1992" s="411">
        <v>5241.8</v>
      </c>
      <c r="L1992" s="412">
        <f>INT($J1992*K1992)</f>
        <v>0</v>
      </c>
      <c r="M1992" s="411">
        <v>7193.6</v>
      </c>
      <c r="N1992" s="412">
        <f>INT($J1992*M1992)</f>
        <v>0</v>
      </c>
      <c r="O1992" s="411">
        <v>0</v>
      </c>
      <c r="P1992" s="412">
        <f>INT($J1992*O1992)</f>
        <v>0</v>
      </c>
      <c r="Q1992" s="412">
        <f>+K1992+M1992+O1992</f>
        <v>12435.400000000001</v>
      </c>
      <c r="R1992" s="412">
        <f>L1992+N1992+P1992</f>
        <v>0</v>
      </c>
      <c r="S1992" s="412"/>
      <c r="T1992" s="412"/>
      <c r="U1992" s="412"/>
      <c r="V1992" s="419" t="s">
        <v>0</v>
      </c>
      <c r="W1992" s="617" t="str">
        <f>+IF(J1992&lt;0,"ng","")</f>
        <v/>
      </c>
    </row>
    <row r="1993" spans="1:23" s="75" customFormat="1" ht="24" hidden="1" customHeight="1">
      <c r="A1993" s="372" t="s">
        <v>4754</v>
      </c>
      <c r="B1993" s="421" t="s">
        <v>0</v>
      </c>
      <c r="C1993" s="421" t="s">
        <v>1350</v>
      </c>
      <c r="D1993" s="421" t="s">
        <v>118</v>
      </c>
      <c r="E1993" s="422" t="s">
        <v>16</v>
      </c>
      <c r="F1993" s="416">
        <f t="shared" si="2757"/>
        <v>432</v>
      </c>
      <c r="G1993" s="416">
        <f>[5]내역서!F1993</f>
        <v>432</v>
      </c>
      <c r="H1993" s="717">
        <v>432</v>
      </c>
      <c r="I1993" s="415">
        <f t="shared" si="2758"/>
        <v>0</v>
      </c>
      <c r="J1993" s="415">
        <f>내역서!F1997</f>
        <v>0</v>
      </c>
      <c r="K1993" s="416">
        <v>5241.8</v>
      </c>
      <c r="L1993" s="417">
        <f t="shared" si="2759"/>
        <v>0</v>
      </c>
      <c r="M1993" s="416">
        <v>7193.6</v>
      </c>
      <c r="N1993" s="417">
        <f t="shared" si="2760"/>
        <v>0</v>
      </c>
      <c r="O1993" s="416">
        <v>0</v>
      </c>
      <c r="P1993" s="417">
        <f t="shared" si="2761"/>
        <v>0</v>
      </c>
      <c r="Q1993" s="417">
        <f t="shared" si="2762"/>
        <v>12435.400000000001</v>
      </c>
      <c r="R1993" s="417">
        <f t="shared" si="2663"/>
        <v>0</v>
      </c>
      <c r="S1993" s="417">
        <f t="shared" ref="S1993" si="2775">J1993-J1992</f>
        <v>0</v>
      </c>
      <c r="T1993" s="417">
        <f t="shared" ref="T1993:U1993" si="2776">Q1993-Q1992</f>
        <v>0</v>
      </c>
      <c r="U1993" s="417">
        <f t="shared" si="2776"/>
        <v>0</v>
      </c>
      <c r="V1993" s="422"/>
      <c r="W1993" s="619" t="str">
        <f t="shared" si="2699"/>
        <v/>
      </c>
    </row>
    <row r="1994" spans="1:23" s="371" customFormat="1" ht="24" hidden="1" customHeight="1">
      <c r="A1994" s="366" t="s">
        <v>6092</v>
      </c>
      <c r="B1994" s="418" t="s">
        <v>0</v>
      </c>
      <c r="C1994" s="647" t="str">
        <f>[5]내역서!C1994</f>
        <v>석고보드면 바탕만들기</v>
      </c>
      <c r="D1994" s="647" t="str">
        <f>[5]내역서!D1994</f>
        <v>줄퍼티</v>
      </c>
      <c r="E1994" s="648" t="str">
        <f>[5]내역서!E1994</f>
        <v>M2</v>
      </c>
      <c r="F1994" s="411"/>
      <c r="G1994" s="411">
        <f>[5]내역서!F1994</f>
        <v>59</v>
      </c>
      <c r="H1994" s="716">
        <v>0</v>
      </c>
      <c r="I1994" s="716"/>
      <c r="J1994" s="410">
        <f>내역서!F1998</f>
        <v>0</v>
      </c>
      <c r="K1994" s="411">
        <f>[5]내역서!G1994</f>
        <v>9965</v>
      </c>
      <c r="L1994" s="412">
        <f>INT($J1994*K1994)</f>
        <v>0</v>
      </c>
      <c r="M1994" s="411">
        <f>[5]내역서!I1994</f>
        <v>399</v>
      </c>
      <c r="N1994" s="412">
        <f>INT($J1994*M1994)</f>
        <v>0</v>
      </c>
      <c r="O1994" s="411">
        <f>[5]내역서!K1994</f>
        <v>0</v>
      </c>
      <c r="P1994" s="412">
        <f>INT($J1994*O1994)</f>
        <v>0</v>
      </c>
      <c r="Q1994" s="412">
        <f>+K1994+M1994+O1994</f>
        <v>10364</v>
      </c>
      <c r="R1994" s="412">
        <f>L1994+N1994+P1994</f>
        <v>0</v>
      </c>
      <c r="S1994" s="412"/>
      <c r="T1994" s="412"/>
      <c r="U1994" s="412"/>
      <c r="V1994" s="630" t="s">
        <v>2081</v>
      </c>
      <c r="W1994" s="617" t="str">
        <f>+IF(J1994&lt;0,"ng","")</f>
        <v/>
      </c>
    </row>
    <row r="1995" spans="1:23" s="75" customFormat="1" ht="24" hidden="1" customHeight="1">
      <c r="A1995" s="372" t="s">
        <v>4829</v>
      </c>
      <c r="B1995" s="421" t="s">
        <v>0</v>
      </c>
      <c r="C1995" s="650" t="str">
        <f>[5]내역서!C1995</f>
        <v>석고보드면 바탕만들기</v>
      </c>
      <c r="D1995" s="650" t="str">
        <f>[5]내역서!D1995</f>
        <v>줄퍼티</v>
      </c>
      <c r="E1995" s="651" t="str">
        <f>[5]내역서!E1995</f>
        <v>M2</v>
      </c>
      <c r="F1995" s="416"/>
      <c r="G1995" s="416">
        <f>[5]내역서!F1995</f>
        <v>59</v>
      </c>
      <c r="H1995" s="717">
        <v>0</v>
      </c>
      <c r="I1995" s="717"/>
      <c r="J1995" s="415">
        <f>내역서!F1999</f>
        <v>0</v>
      </c>
      <c r="K1995" s="416">
        <f>[5]내역서!G1995</f>
        <v>9965</v>
      </c>
      <c r="L1995" s="417">
        <f t="shared" si="2759"/>
        <v>0</v>
      </c>
      <c r="M1995" s="416">
        <f>[5]내역서!I1995</f>
        <v>399</v>
      </c>
      <c r="N1995" s="417">
        <f t="shared" si="2760"/>
        <v>0</v>
      </c>
      <c r="O1995" s="416">
        <f>[5]내역서!K1995</f>
        <v>0</v>
      </c>
      <c r="P1995" s="417">
        <f t="shared" si="2761"/>
        <v>0</v>
      </c>
      <c r="Q1995" s="417">
        <f t="shared" si="2762"/>
        <v>10364</v>
      </c>
      <c r="R1995" s="417">
        <f t="shared" ref="R1995" si="2777">L1995+N1995+P1995</f>
        <v>0</v>
      </c>
      <c r="S1995" s="417">
        <f t="shared" ref="S1995" si="2778">J1995-J1994</f>
        <v>0</v>
      </c>
      <c r="T1995" s="417">
        <f t="shared" ref="T1995:U1995" si="2779">Q1995-Q1994</f>
        <v>0</v>
      </c>
      <c r="U1995" s="417">
        <f t="shared" si="2779"/>
        <v>0</v>
      </c>
      <c r="V1995" s="631" t="s">
        <v>5989</v>
      </c>
      <c r="W1995" s="619" t="str">
        <f t="shared" si="2699"/>
        <v/>
      </c>
    </row>
    <row r="1996" spans="1:23" s="371" customFormat="1" ht="24" hidden="1" customHeight="1">
      <c r="A1996" s="366" t="s">
        <v>4825</v>
      </c>
      <c r="B1996" s="418" t="s">
        <v>0</v>
      </c>
      <c r="C1996" s="418" t="s">
        <v>3081</v>
      </c>
      <c r="D1996" s="418" t="s">
        <v>113</v>
      </c>
      <c r="E1996" s="419" t="s">
        <v>16</v>
      </c>
      <c r="F1996" s="411">
        <f>G1996</f>
        <v>403</v>
      </c>
      <c r="G1996" s="411">
        <f>[5]내역서!F1996</f>
        <v>403</v>
      </c>
      <c r="H1996" s="716">
        <v>403</v>
      </c>
      <c r="I1996" s="410">
        <f>G1996-H1996</f>
        <v>0</v>
      </c>
      <c r="J1996" s="410">
        <f>내역서!F2000</f>
        <v>0</v>
      </c>
      <c r="K1996" s="411">
        <v>9768.1</v>
      </c>
      <c r="L1996" s="412">
        <f>INT($J1996*K1996)</f>
        <v>0</v>
      </c>
      <c r="M1996" s="411">
        <v>9684.7999999999993</v>
      </c>
      <c r="N1996" s="412">
        <f>INT($J1996*M1996)</f>
        <v>0</v>
      </c>
      <c r="O1996" s="411">
        <v>0</v>
      </c>
      <c r="P1996" s="412">
        <f>INT($J1996*O1996)</f>
        <v>0</v>
      </c>
      <c r="Q1996" s="412">
        <f>+K1996+M1996+O1996</f>
        <v>19452.900000000001</v>
      </c>
      <c r="R1996" s="412">
        <f>L1996+N1996+P1996</f>
        <v>0</v>
      </c>
      <c r="S1996" s="412"/>
      <c r="T1996" s="412"/>
      <c r="U1996" s="412"/>
      <c r="V1996" s="419" t="s">
        <v>0</v>
      </c>
      <c r="W1996" s="617" t="str">
        <f>+IF(J1996&lt;0,"ng","")</f>
        <v/>
      </c>
    </row>
    <row r="1997" spans="1:23" s="75" customFormat="1" ht="24" hidden="1" customHeight="1">
      <c r="A1997" s="372" t="s">
        <v>2072</v>
      </c>
      <c r="B1997" s="421" t="s">
        <v>0</v>
      </c>
      <c r="C1997" s="421" t="s">
        <v>1313</v>
      </c>
      <c r="D1997" s="421" t="s">
        <v>113</v>
      </c>
      <c r="E1997" s="422" t="s">
        <v>16</v>
      </c>
      <c r="F1997" s="416">
        <f>G1997</f>
        <v>403</v>
      </c>
      <c r="G1997" s="416">
        <f>[5]내역서!F1997</f>
        <v>403</v>
      </c>
      <c r="H1997" s="717">
        <v>403</v>
      </c>
      <c r="I1997" s="415">
        <f t="shared" ref="I1997" si="2780">G1997-H1997</f>
        <v>0</v>
      </c>
      <c r="J1997" s="415">
        <f>내역서!F2001</f>
        <v>0</v>
      </c>
      <c r="K1997" s="416">
        <v>9768.1</v>
      </c>
      <c r="L1997" s="417">
        <f t="shared" si="2759"/>
        <v>0</v>
      </c>
      <c r="M1997" s="416">
        <v>9684.7999999999993</v>
      </c>
      <c r="N1997" s="417">
        <f t="shared" si="2760"/>
        <v>0</v>
      </c>
      <c r="O1997" s="416">
        <v>0</v>
      </c>
      <c r="P1997" s="417">
        <f t="shared" si="2761"/>
        <v>0</v>
      </c>
      <c r="Q1997" s="417">
        <f t="shared" si="2762"/>
        <v>19452.900000000001</v>
      </c>
      <c r="R1997" s="417">
        <f t="shared" si="2663"/>
        <v>0</v>
      </c>
      <c r="S1997" s="417">
        <f t="shared" ref="S1997" si="2781">J1997-J1996</f>
        <v>0</v>
      </c>
      <c r="T1997" s="417">
        <f t="shared" ref="T1997:U1997" si="2782">Q1997-Q1996</f>
        <v>0</v>
      </c>
      <c r="U1997" s="417">
        <f t="shared" si="2782"/>
        <v>0</v>
      </c>
      <c r="V1997" s="422"/>
      <c r="W1997" s="619" t="str">
        <f t="shared" si="2699"/>
        <v/>
      </c>
    </row>
    <row r="1998" spans="1:23" s="371" customFormat="1" ht="24" hidden="1" customHeight="1">
      <c r="A1998" s="366" t="s">
        <v>5971</v>
      </c>
      <c r="B1998" s="436" t="s">
        <v>3225</v>
      </c>
      <c r="C1998" s="436" t="s">
        <v>3083</v>
      </c>
      <c r="D1998" s="436" t="s">
        <v>0</v>
      </c>
      <c r="E1998" s="437" t="s">
        <v>0</v>
      </c>
      <c r="F1998" s="438">
        <v>0</v>
      </c>
      <c r="G1998" s="438">
        <f>[5]내역서!F1998</f>
        <v>0</v>
      </c>
      <c r="H1998" s="438">
        <v>0</v>
      </c>
      <c r="I1998" s="438"/>
      <c r="J1998" s="438">
        <f>내역서!F2002</f>
        <v>0</v>
      </c>
      <c r="K1998" s="439">
        <v>0</v>
      </c>
      <c r="L1998" s="438">
        <f>L2000+L2002</f>
        <v>0</v>
      </c>
      <c r="M1998" s="439">
        <v>0</v>
      </c>
      <c r="N1998" s="438">
        <f>N2000+N2002</f>
        <v>0</v>
      </c>
      <c r="O1998" s="439">
        <v>0</v>
      </c>
      <c r="P1998" s="438">
        <f>P2000+P2002</f>
        <v>0</v>
      </c>
      <c r="Q1998" s="440">
        <v>0</v>
      </c>
      <c r="R1998" s="438">
        <f>R2000+R2002</f>
        <v>0</v>
      </c>
      <c r="S1998" s="438"/>
      <c r="T1998" s="438"/>
      <c r="U1998" s="438"/>
      <c r="V1998" s="437" t="s">
        <v>0</v>
      </c>
      <c r="W1998" s="617" t="str">
        <f>+IF(J1998&lt;0,"ng","")</f>
        <v/>
      </c>
    </row>
    <row r="1999" spans="1:23" s="75" customFormat="1" ht="24" hidden="1" customHeight="1">
      <c r="A1999" s="372" t="s">
        <v>5948</v>
      </c>
      <c r="B1999" s="442" t="s">
        <v>6093</v>
      </c>
      <c r="C1999" s="442" t="s">
        <v>1314</v>
      </c>
      <c r="D1999" s="442" t="s">
        <v>0</v>
      </c>
      <c r="E1999" s="443" t="s">
        <v>0</v>
      </c>
      <c r="F1999" s="444">
        <v>0</v>
      </c>
      <c r="G1999" s="444">
        <f>[5]내역서!F1999</f>
        <v>0</v>
      </c>
      <c r="H1999" s="444">
        <v>0</v>
      </c>
      <c r="I1999" s="444"/>
      <c r="J1999" s="444">
        <f>내역서!F2003</f>
        <v>0</v>
      </c>
      <c r="K1999" s="445">
        <v>0</v>
      </c>
      <c r="L1999" s="444">
        <f>L2001+L2003</f>
        <v>0</v>
      </c>
      <c r="M1999" s="445">
        <v>0</v>
      </c>
      <c r="N1999" s="444">
        <f>N2001+N2003</f>
        <v>0</v>
      </c>
      <c r="O1999" s="445">
        <v>0</v>
      </c>
      <c r="P1999" s="444">
        <f>P2001+P2003</f>
        <v>0</v>
      </c>
      <c r="Q1999" s="446">
        <v>0</v>
      </c>
      <c r="R1999" s="444">
        <f>R2001+R2003</f>
        <v>0</v>
      </c>
      <c r="S1999" s="444">
        <f t="shared" ref="S1999" si="2783">J1999-J1998</f>
        <v>0</v>
      </c>
      <c r="T1999" s="444">
        <f t="shared" ref="T1999:U1999" si="2784">Q1999-Q1998</f>
        <v>0</v>
      </c>
      <c r="U1999" s="444">
        <f t="shared" si="2784"/>
        <v>0</v>
      </c>
      <c r="V1999" s="443"/>
      <c r="W1999" s="619" t="str">
        <f t="shared" si="2699"/>
        <v/>
      </c>
    </row>
    <row r="2000" spans="1:23" s="371" customFormat="1" ht="24" hidden="1" customHeight="1">
      <c r="A2000" s="366" t="s">
        <v>5971</v>
      </c>
      <c r="B2000" s="418" t="s">
        <v>0</v>
      </c>
      <c r="C2000" s="418" t="s">
        <v>3084</v>
      </c>
      <c r="D2000" s="418" t="s">
        <v>3085</v>
      </c>
      <c r="E2000" s="419" t="s">
        <v>94</v>
      </c>
      <c r="F2000" s="411">
        <f>G2000</f>
        <v>19.100000000000001</v>
      </c>
      <c r="G2000" s="411">
        <f>[5]내역서!F2000</f>
        <v>19.100000000000001</v>
      </c>
      <c r="H2000" s="716">
        <v>19.100000000000001</v>
      </c>
      <c r="I2000" s="410">
        <f>G2000-H2000</f>
        <v>0</v>
      </c>
      <c r="J2000" s="410">
        <f>내역서!F2004</f>
        <v>0</v>
      </c>
      <c r="K2000" s="411">
        <v>31008.799999999999</v>
      </c>
      <c r="L2000" s="412">
        <f>INT($J2000*K2000)</f>
        <v>0</v>
      </c>
      <c r="M2000" s="411">
        <v>0</v>
      </c>
      <c r="N2000" s="412">
        <f>INT($J2000*M2000)</f>
        <v>0</v>
      </c>
      <c r="O2000" s="411">
        <v>0</v>
      </c>
      <c r="P2000" s="412">
        <f>INT($J2000*O2000)</f>
        <v>0</v>
      </c>
      <c r="Q2000" s="412">
        <f>+K2000+M2000+O2000</f>
        <v>31008.799999999999</v>
      </c>
      <c r="R2000" s="412">
        <f>L2000+N2000+P2000</f>
        <v>0</v>
      </c>
      <c r="S2000" s="412"/>
      <c r="T2000" s="412"/>
      <c r="U2000" s="412"/>
      <c r="V2000" s="419" t="s">
        <v>0</v>
      </c>
      <c r="W2000" s="617" t="str">
        <f>+IF(J2000&lt;0,"ng","")</f>
        <v/>
      </c>
    </row>
    <row r="2001" spans="1:23" s="75" customFormat="1" ht="24" hidden="1" customHeight="1">
      <c r="A2001" s="372" t="s">
        <v>6094</v>
      </c>
      <c r="B2001" s="421" t="s">
        <v>0</v>
      </c>
      <c r="C2001" s="421" t="s">
        <v>1315</v>
      </c>
      <c r="D2001" s="421" t="s">
        <v>1316</v>
      </c>
      <c r="E2001" s="422" t="s">
        <v>94</v>
      </c>
      <c r="F2001" s="416">
        <f>G2001</f>
        <v>19.100000000000001</v>
      </c>
      <c r="G2001" s="416">
        <f>[5]내역서!F2001</f>
        <v>19.100000000000001</v>
      </c>
      <c r="H2001" s="717">
        <v>19.100000000000001</v>
      </c>
      <c r="I2001" s="415">
        <f t="shared" ref="I2001:I2003" si="2785">G2001-H2001</f>
        <v>0</v>
      </c>
      <c r="J2001" s="415">
        <f>내역서!F2005</f>
        <v>0</v>
      </c>
      <c r="K2001" s="416">
        <v>31008.799999999999</v>
      </c>
      <c r="L2001" s="417">
        <f>INT($J2001*K2001)</f>
        <v>0</v>
      </c>
      <c r="M2001" s="416">
        <v>0</v>
      </c>
      <c r="N2001" s="417">
        <f>INT($J2001*M2001)</f>
        <v>0</v>
      </c>
      <c r="O2001" s="416">
        <v>0</v>
      </c>
      <c r="P2001" s="417">
        <f>INT($J2001*O2001)</f>
        <v>0</v>
      </c>
      <c r="Q2001" s="417">
        <f t="shared" ref="Q2001:Q2003" si="2786">+K2001+M2001+O2001</f>
        <v>31008.799999999999</v>
      </c>
      <c r="R2001" s="417">
        <f t="shared" si="2663"/>
        <v>0</v>
      </c>
      <c r="S2001" s="417">
        <f t="shared" ref="S2001" si="2787">J2001-J2000</f>
        <v>0</v>
      </c>
      <c r="T2001" s="417">
        <f t="shared" ref="T2001:U2001" si="2788">Q2001-Q2000</f>
        <v>0</v>
      </c>
      <c r="U2001" s="417">
        <f t="shared" si="2788"/>
        <v>0</v>
      </c>
      <c r="V2001" s="422"/>
      <c r="W2001" s="619" t="str">
        <f t="shared" si="2699"/>
        <v/>
      </c>
    </row>
    <row r="2002" spans="1:23" s="371" customFormat="1" ht="24" hidden="1" customHeight="1">
      <c r="A2002" s="366" t="s">
        <v>5971</v>
      </c>
      <c r="B2002" s="418" t="s">
        <v>0</v>
      </c>
      <c r="C2002" s="418" t="s">
        <v>2696</v>
      </c>
      <c r="D2002" s="418" t="s">
        <v>3086</v>
      </c>
      <c r="E2002" s="419" t="s">
        <v>3087</v>
      </c>
      <c r="F2002" s="411">
        <f>G2002</f>
        <v>224</v>
      </c>
      <c r="G2002" s="411">
        <f>[5]내역서!F2002</f>
        <v>224</v>
      </c>
      <c r="H2002" s="716">
        <v>224</v>
      </c>
      <c r="I2002" s="410">
        <f>G2002-H2002</f>
        <v>0</v>
      </c>
      <c r="J2002" s="410">
        <f>내역서!F2006</f>
        <v>0</v>
      </c>
      <c r="K2002" s="411">
        <v>4823.6000000000004</v>
      </c>
      <c r="L2002" s="412">
        <f>INT($J2002*K2002)</f>
        <v>0</v>
      </c>
      <c r="M2002" s="411">
        <v>0</v>
      </c>
      <c r="N2002" s="412">
        <f>INT($J2002*M2002)</f>
        <v>0</v>
      </c>
      <c r="O2002" s="411">
        <v>0</v>
      </c>
      <c r="P2002" s="412">
        <f>INT($J2002*O2002)</f>
        <v>0</v>
      </c>
      <c r="Q2002" s="412">
        <f>+K2002+M2002+O2002</f>
        <v>4823.6000000000004</v>
      </c>
      <c r="R2002" s="412">
        <f>L2002+N2002+P2002</f>
        <v>0</v>
      </c>
      <c r="S2002" s="412"/>
      <c r="T2002" s="412"/>
      <c r="U2002" s="412"/>
      <c r="V2002" s="419" t="s">
        <v>0</v>
      </c>
      <c r="W2002" s="617" t="str">
        <f>+IF(J2002&lt;0,"ng","")</f>
        <v/>
      </c>
    </row>
    <row r="2003" spans="1:23" s="75" customFormat="1" ht="24" hidden="1" customHeight="1">
      <c r="A2003" s="372" t="s">
        <v>6095</v>
      </c>
      <c r="B2003" s="421" t="s">
        <v>0</v>
      </c>
      <c r="C2003" s="421" t="s">
        <v>1064</v>
      </c>
      <c r="D2003" s="421" t="s">
        <v>1317</v>
      </c>
      <c r="E2003" s="422" t="s">
        <v>1318</v>
      </c>
      <c r="F2003" s="416">
        <f>G2003</f>
        <v>224</v>
      </c>
      <c r="G2003" s="416">
        <f>[5]내역서!F2003</f>
        <v>224</v>
      </c>
      <c r="H2003" s="717">
        <v>224</v>
      </c>
      <c r="I2003" s="415">
        <f t="shared" si="2785"/>
        <v>0</v>
      </c>
      <c r="J2003" s="415">
        <f>내역서!F2007</f>
        <v>0</v>
      </c>
      <c r="K2003" s="416">
        <v>4823.6000000000004</v>
      </c>
      <c r="L2003" s="417">
        <f>INT($J2003*K2003)</f>
        <v>0</v>
      </c>
      <c r="M2003" s="416">
        <v>0</v>
      </c>
      <c r="N2003" s="417">
        <f>INT($J2003*M2003)</f>
        <v>0</v>
      </c>
      <c r="O2003" s="416">
        <v>0</v>
      </c>
      <c r="P2003" s="417">
        <f>INT($J2003*O2003)</f>
        <v>0</v>
      </c>
      <c r="Q2003" s="417">
        <f t="shared" si="2786"/>
        <v>4823.6000000000004</v>
      </c>
      <c r="R2003" s="417">
        <f t="shared" si="2663"/>
        <v>0</v>
      </c>
      <c r="S2003" s="417">
        <f t="shared" ref="S2003" si="2789">J2003-J2002</f>
        <v>0</v>
      </c>
      <c r="T2003" s="417">
        <f t="shared" ref="T2003:U2003" si="2790">Q2003-Q2002</f>
        <v>0</v>
      </c>
      <c r="U2003" s="417">
        <f t="shared" si="2790"/>
        <v>0</v>
      </c>
      <c r="V2003" s="422"/>
      <c r="W2003" s="619" t="str">
        <f t="shared" si="2699"/>
        <v/>
      </c>
    </row>
    <row r="2004" spans="1:23" s="485" customFormat="1" ht="24" hidden="1" customHeight="1">
      <c r="A2004" s="366" t="s">
        <v>6096</v>
      </c>
      <c r="B2004" s="436" t="s">
        <v>3228</v>
      </c>
      <c r="C2004" s="436" t="s">
        <v>2738</v>
      </c>
      <c r="D2004" s="436" t="s">
        <v>0</v>
      </c>
      <c r="E2004" s="437" t="s">
        <v>0</v>
      </c>
      <c r="F2004" s="438">
        <v>0</v>
      </c>
      <c r="G2004" s="438">
        <f>[5]내역서!F2004</f>
        <v>0</v>
      </c>
      <c r="H2004" s="438">
        <v>0</v>
      </c>
      <c r="I2004" s="438"/>
      <c r="J2004" s="438">
        <f>내역서!F2008</f>
        <v>0</v>
      </c>
      <c r="K2004" s="439">
        <v>0</v>
      </c>
      <c r="L2004" s="438">
        <f>L2006+L2008</f>
        <v>0</v>
      </c>
      <c r="M2004" s="439">
        <v>0</v>
      </c>
      <c r="N2004" s="438">
        <f>N2006+N2008</f>
        <v>0</v>
      </c>
      <c r="O2004" s="439">
        <v>0</v>
      </c>
      <c r="P2004" s="438">
        <f>P2006+P2008</f>
        <v>0</v>
      </c>
      <c r="Q2004" s="440">
        <v>0</v>
      </c>
      <c r="R2004" s="438">
        <f>L2004+N2004+P2004</f>
        <v>0</v>
      </c>
      <c r="S2004" s="438"/>
      <c r="T2004" s="438"/>
      <c r="U2004" s="438"/>
      <c r="V2004" s="437" t="s">
        <v>0</v>
      </c>
      <c r="W2004" s="617" t="str">
        <f>+IF(J2004&lt;0,"ng","")</f>
        <v/>
      </c>
    </row>
    <row r="2005" spans="1:23" s="77" customFormat="1" ht="24" hidden="1" customHeight="1">
      <c r="A2005" s="372" t="s">
        <v>2072</v>
      </c>
      <c r="B2005" s="442" t="s">
        <v>6097</v>
      </c>
      <c r="C2005" s="442" t="s">
        <v>1096</v>
      </c>
      <c r="D2005" s="442" t="s">
        <v>0</v>
      </c>
      <c r="E2005" s="443" t="s">
        <v>0</v>
      </c>
      <c r="F2005" s="444">
        <v>0</v>
      </c>
      <c r="G2005" s="444">
        <f>[5]내역서!F2005</f>
        <v>0</v>
      </c>
      <c r="H2005" s="444">
        <v>0</v>
      </c>
      <c r="I2005" s="444"/>
      <c r="J2005" s="444">
        <f>내역서!F2009</f>
        <v>0</v>
      </c>
      <c r="K2005" s="445">
        <v>0</v>
      </c>
      <c r="L2005" s="444">
        <f>L2007+L2009</f>
        <v>0</v>
      </c>
      <c r="M2005" s="445">
        <v>0</v>
      </c>
      <c r="N2005" s="444">
        <f>N2007+N2009</f>
        <v>0</v>
      </c>
      <c r="O2005" s="445">
        <v>0</v>
      </c>
      <c r="P2005" s="444">
        <f>P2007+P2009</f>
        <v>0</v>
      </c>
      <c r="Q2005" s="446">
        <v>0</v>
      </c>
      <c r="R2005" s="444">
        <f t="shared" si="2663"/>
        <v>0</v>
      </c>
      <c r="S2005" s="444">
        <f t="shared" ref="S2005" si="2791">J2005-J2004</f>
        <v>0</v>
      </c>
      <c r="T2005" s="444">
        <f t="shared" ref="T2005:U2005" si="2792">Q2005-Q2004</f>
        <v>0</v>
      </c>
      <c r="U2005" s="444">
        <f t="shared" si="2792"/>
        <v>0</v>
      </c>
      <c r="V2005" s="443"/>
      <c r="W2005" s="619" t="str">
        <f t="shared" si="2699"/>
        <v/>
      </c>
    </row>
    <row r="2006" spans="1:23" s="371" customFormat="1" ht="24" hidden="1" customHeight="1">
      <c r="A2006" s="366" t="s">
        <v>6098</v>
      </c>
      <c r="B2006" s="418" t="s">
        <v>0</v>
      </c>
      <c r="C2006" s="418" t="s">
        <v>3090</v>
      </c>
      <c r="D2006" s="418" t="s">
        <v>3092</v>
      </c>
      <c r="E2006" s="419" t="s">
        <v>56</v>
      </c>
      <c r="F2006" s="411">
        <f>G2006</f>
        <v>53.972000000000001</v>
      </c>
      <c r="G2006" s="411">
        <f>[5]내역서!F2006</f>
        <v>53.972000000000001</v>
      </c>
      <c r="H2006" s="716">
        <v>53.972000000000001</v>
      </c>
      <c r="I2006" s="410">
        <f>G2006-H2006</f>
        <v>0</v>
      </c>
      <c r="J2006" s="410">
        <f>내역서!F2010</f>
        <v>0</v>
      </c>
      <c r="K2006" s="411">
        <v>0</v>
      </c>
      <c r="L2006" s="412">
        <f>INT($J2006*K2006)</f>
        <v>0</v>
      </c>
      <c r="M2006" s="411">
        <v>0</v>
      </c>
      <c r="N2006" s="412">
        <f>INT($J2006*M2006)</f>
        <v>0</v>
      </c>
      <c r="O2006" s="411">
        <v>13535.4</v>
      </c>
      <c r="P2006" s="412">
        <f>INT($J2006*O2006)</f>
        <v>0</v>
      </c>
      <c r="Q2006" s="412">
        <f>+K2006+M2006+O2006</f>
        <v>13535.4</v>
      </c>
      <c r="R2006" s="412">
        <f>L2006+N2006+P2006</f>
        <v>0</v>
      </c>
      <c r="S2006" s="412"/>
      <c r="T2006" s="412"/>
      <c r="U2006" s="412"/>
      <c r="V2006" s="419" t="s">
        <v>0</v>
      </c>
      <c r="W2006" s="617" t="str">
        <f>+IF(J2006&lt;0,"ng","")</f>
        <v/>
      </c>
    </row>
    <row r="2007" spans="1:23" s="75" customFormat="1" ht="24" hidden="1" customHeight="1">
      <c r="A2007" s="372" t="s">
        <v>6099</v>
      </c>
      <c r="B2007" s="421" t="s">
        <v>0</v>
      </c>
      <c r="C2007" s="421" t="s">
        <v>1319</v>
      </c>
      <c r="D2007" s="421" t="s">
        <v>1321</v>
      </c>
      <c r="E2007" s="422" t="s">
        <v>56</v>
      </c>
      <c r="F2007" s="416">
        <f>G2007</f>
        <v>53.972000000000001</v>
      </c>
      <c r="G2007" s="416">
        <f>[5]내역서!F2007</f>
        <v>53.972000000000001</v>
      </c>
      <c r="H2007" s="717">
        <v>53.972000000000001</v>
      </c>
      <c r="I2007" s="415">
        <f t="shared" ref="I2007" si="2793">G2007-H2007</f>
        <v>0</v>
      </c>
      <c r="J2007" s="415">
        <f>내역서!F2011</f>
        <v>0</v>
      </c>
      <c r="K2007" s="416">
        <v>0</v>
      </c>
      <c r="L2007" s="417">
        <f>INT($J2007*K2007)</f>
        <v>0</v>
      </c>
      <c r="M2007" s="416">
        <v>0</v>
      </c>
      <c r="N2007" s="417">
        <f>INT($J2007*M2007)</f>
        <v>0</v>
      </c>
      <c r="O2007" s="416">
        <v>13535.4</v>
      </c>
      <c r="P2007" s="417">
        <f>INT($J2007*O2007)</f>
        <v>0</v>
      </c>
      <c r="Q2007" s="417">
        <f>+K2007+M2007+O2007</f>
        <v>13535.4</v>
      </c>
      <c r="R2007" s="417">
        <f t="shared" si="2663"/>
        <v>0</v>
      </c>
      <c r="S2007" s="417">
        <f t="shared" ref="S2007" si="2794">J2007-J2006</f>
        <v>0</v>
      </c>
      <c r="T2007" s="417">
        <f t="shared" ref="T2007:U2007" si="2795">Q2007-Q2006</f>
        <v>0</v>
      </c>
      <c r="U2007" s="417">
        <f t="shared" si="2795"/>
        <v>0</v>
      </c>
      <c r="V2007" s="422"/>
      <c r="W2007" s="619" t="str">
        <f t="shared" si="2699"/>
        <v/>
      </c>
    </row>
    <row r="2008" spans="1:23" s="371" customFormat="1" ht="24" hidden="1" customHeight="1">
      <c r="A2008" s="366" t="s">
        <v>4825</v>
      </c>
      <c r="B2008" s="418" t="s">
        <v>0</v>
      </c>
      <c r="C2008" s="647" t="str">
        <f>[5]내역서!C2008</f>
        <v>PF보드 심재 준불연 단열재</v>
      </c>
      <c r="D2008" s="647" t="str">
        <f>[5]내역서!D2008</f>
        <v>L=290km</v>
      </c>
      <c r="E2008" s="648" t="str">
        <f>[5]내역서!E2008</f>
        <v>회</v>
      </c>
      <c r="F2008" s="411"/>
      <c r="G2008" s="411">
        <f>[5]내역서!F2008</f>
        <v>2</v>
      </c>
      <c r="H2008" s="716">
        <v>0</v>
      </c>
      <c r="I2008" s="716"/>
      <c r="J2008" s="410">
        <f>내역서!F2012</f>
        <v>0</v>
      </c>
      <c r="K2008" s="411">
        <f>[5]내역서!G2008</f>
        <v>0</v>
      </c>
      <c r="L2008" s="412">
        <f>INT($J2008*K2008)</f>
        <v>0</v>
      </c>
      <c r="M2008" s="411">
        <f>[5]내역서!I2008</f>
        <v>0</v>
      </c>
      <c r="N2008" s="412">
        <f>INT($J2008*M2008)</f>
        <v>0</v>
      </c>
      <c r="O2008" s="411">
        <f>[5]내역서!K2008</f>
        <v>612950</v>
      </c>
      <c r="P2008" s="412">
        <f>INT($J2008*O2008)</f>
        <v>0</v>
      </c>
      <c r="Q2008" s="412">
        <f>+K2008+M2008+O2008</f>
        <v>612950</v>
      </c>
      <c r="R2008" s="412">
        <f>L2008+N2008+P2008</f>
        <v>0</v>
      </c>
      <c r="S2008" s="412"/>
      <c r="T2008" s="412"/>
      <c r="U2008" s="412"/>
      <c r="V2008" s="630" t="s">
        <v>2081</v>
      </c>
      <c r="W2008" s="617" t="str">
        <f>+IF(J2008&lt;0,"ng","")</f>
        <v/>
      </c>
    </row>
    <row r="2009" spans="1:23" s="75" customFormat="1" ht="24" hidden="1" customHeight="1">
      <c r="A2009" s="372" t="s">
        <v>5259</v>
      </c>
      <c r="B2009" s="421" t="s">
        <v>0</v>
      </c>
      <c r="C2009" s="650" t="str">
        <f>[5]내역서!C2009</f>
        <v>PF보드 심재 준불연 단열재</v>
      </c>
      <c r="D2009" s="650" t="str">
        <f>[5]내역서!D2009</f>
        <v>L=290km</v>
      </c>
      <c r="E2009" s="651" t="str">
        <f>[5]내역서!E2009</f>
        <v>회</v>
      </c>
      <c r="F2009" s="416"/>
      <c r="G2009" s="416">
        <f>[5]내역서!F2009</f>
        <v>2</v>
      </c>
      <c r="H2009" s="717">
        <v>0</v>
      </c>
      <c r="I2009" s="717"/>
      <c r="J2009" s="415">
        <f>내역서!F2013</f>
        <v>0</v>
      </c>
      <c r="K2009" s="416">
        <f>[5]내역서!G2009</f>
        <v>0</v>
      </c>
      <c r="L2009" s="417">
        <f t="shared" ref="L2009" si="2796">INT($J2009*K2009)</f>
        <v>0</v>
      </c>
      <c r="M2009" s="416">
        <f>[5]내역서!I2009</f>
        <v>0</v>
      </c>
      <c r="N2009" s="417">
        <f t="shared" ref="N2009" si="2797">INT($J2009*M2009)</f>
        <v>0</v>
      </c>
      <c r="O2009" s="416">
        <f>[5]내역서!K2009</f>
        <v>612950</v>
      </c>
      <c r="P2009" s="417">
        <f t="shared" ref="P2009" si="2798">INT($J2009*O2009)</f>
        <v>0</v>
      </c>
      <c r="Q2009" s="417">
        <f t="shared" ref="Q2009" si="2799">+K2009+M2009+O2009</f>
        <v>612950</v>
      </c>
      <c r="R2009" s="417">
        <f t="shared" ref="R2009" si="2800">L2009+N2009+P2009</f>
        <v>0</v>
      </c>
      <c r="S2009" s="417">
        <f t="shared" ref="S2009" si="2801">J2009-J2008</f>
        <v>0</v>
      </c>
      <c r="T2009" s="417">
        <f t="shared" ref="T2009:U2009" si="2802">Q2009-Q2008</f>
        <v>0</v>
      </c>
      <c r="U2009" s="417">
        <f t="shared" si="2802"/>
        <v>0</v>
      </c>
      <c r="V2009" s="631" t="s">
        <v>6100</v>
      </c>
      <c r="W2009" s="619" t="str">
        <f t="shared" si="2699"/>
        <v/>
      </c>
    </row>
    <row r="2010" spans="1:23" s="371" customFormat="1" ht="24" hidden="1" customHeight="1">
      <c r="A2010" s="366" t="s">
        <v>6101</v>
      </c>
      <c r="B2010" s="436" t="s">
        <v>3232</v>
      </c>
      <c r="C2010" s="436" t="s">
        <v>3095</v>
      </c>
      <c r="D2010" s="436" t="s">
        <v>0</v>
      </c>
      <c r="E2010" s="437" t="s">
        <v>0</v>
      </c>
      <c r="F2010" s="438">
        <v>0</v>
      </c>
      <c r="G2010" s="438">
        <f>[5]내역서!F2010</f>
        <v>0</v>
      </c>
      <c r="H2010" s="438">
        <v>0</v>
      </c>
      <c r="I2010" s="438"/>
      <c r="J2010" s="438">
        <f>내역서!F2014</f>
        <v>0</v>
      </c>
      <c r="K2010" s="439">
        <v>0</v>
      </c>
      <c r="L2010" s="438">
        <f>L2012</f>
        <v>0</v>
      </c>
      <c r="M2010" s="439">
        <v>0</v>
      </c>
      <c r="N2010" s="438">
        <f>N2012</f>
        <v>0</v>
      </c>
      <c r="O2010" s="439">
        <v>0</v>
      </c>
      <c r="P2010" s="438">
        <f>P2012</f>
        <v>0</v>
      </c>
      <c r="Q2010" s="440">
        <v>0</v>
      </c>
      <c r="R2010" s="438">
        <f>R2012</f>
        <v>0</v>
      </c>
      <c r="S2010" s="438"/>
      <c r="T2010" s="438"/>
      <c r="U2010" s="438"/>
      <c r="V2010" s="437" t="s">
        <v>0</v>
      </c>
      <c r="W2010" s="617" t="str">
        <f>+IF(J2010&lt;0,"ng","")</f>
        <v/>
      </c>
    </row>
    <row r="2011" spans="1:23" s="75" customFormat="1" ht="24" hidden="1" customHeight="1">
      <c r="A2011" s="372" t="s">
        <v>5948</v>
      </c>
      <c r="B2011" s="442" t="s">
        <v>6102</v>
      </c>
      <c r="C2011" s="442" t="s">
        <v>1322</v>
      </c>
      <c r="D2011" s="442" t="s">
        <v>0</v>
      </c>
      <c r="E2011" s="443" t="s">
        <v>0</v>
      </c>
      <c r="F2011" s="444">
        <v>0</v>
      </c>
      <c r="G2011" s="444">
        <f>[5]내역서!F2011</f>
        <v>0</v>
      </c>
      <c r="H2011" s="444">
        <v>0</v>
      </c>
      <c r="I2011" s="444"/>
      <c r="J2011" s="444">
        <f>내역서!F2015</f>
        <v>0</v>
      </c>
      <c r="K2011" s="445">
        <v>0</v>
      </c>
      <c r="L2011" s="444">
        <f>L2013</f>
        <v>0</v>
      </c>
      <c r="M2011" s="445">
        <v>0</v>
      </c>
      <c r="N2011" s="444">
        <f>N2013</f>
        <v>0</v>
      </c>
      <c r="O2011" s="445">
        <v>0</v>
      </c>
      <c r="P2011" s="444">
        <f>P2013</f>
        <v>0</v>
      </c>
      <c r="Q2011" s="446">
        <v>0</v>
      </c>
      <c r="R2011" s="444">
        <f>R2013</f>
        <v>0</v>
      </c>
      <c r="S2011" s="444">
        <f t="shared" ref="S2011" si="2803">J2011-J2010</f>
        <v>0</v>
      </c>
      <c r="T2011" s="444">
        <f t="shared" ref="T2011:U2011" si="2804">Q2011-Q2010</f>
        <v>0</v>
      </c>
      <c r="U2011" s="444">
        <f t="shared" si="2804"/>
        <v>0</v>
      </c>
      <c r="V2011" s="443"/>
      <c r="W2011" s="619" t="str">
        <f t="shared" si="2699"/>
        <v/>
      </c>
    </row>
    <row r="2012" spans="1:23" s="371" customFormat="1" ht="24" hidden="1" customHeight="1">
      <c r="A2012" s="366" t="s">
        <v>2055</v>
      </c>
      <c r="B2012" s="418" t="s">
        <v>0</v>
      </c>
      <c r="C2012" s="418" t="s">
        <v>3096</v>
      </c>
      <c r="D2012" s="418" t="s">
        <v>3097</v>
      </c>
      <c r="E2012" s="419" t="s">
        <v>56</v>
      </c>
      <c r="F2012" s="411">
        <f>G2012</f>
        <v>1.1679999999999999</v>
      </c>
      <c r="G2012" s="411">
        <f>[5]내역서!F2012</f>
        <v>1.1679999999999999</v>
      </c>
      <c r="H2012" s="716">
        <v>1.1679999999999999</v>
      </c>
      <c r="I2012" s="410">
        <f>G2012-H2012</f>
        <v>0</v>
      </c>
      <c r="J2012" s="410">
        <f>내역서!F2016</f>
        <v>0</v>
      </c>
      <c r="K2012" s="411">
        <v>-444908</v>
      </c>
      <c r="L2012" s="412">
        <f>ROUNDDOWN($J2012*K2012,0)</f>
        <v>0</v>
      </c>
      <c r="M2012" s="411">
        <v>0</v>
      </c>
      <c r="N2012" s="412">
        <f>ROUNDDOWN($J2012*M2012,0)</f>
        <v>0</v>
      </c>
      <c r="O2012" s="411">
        <v>0</v>
      </c>
      <c r="P2012" s="412">
        <f>ROUNDDOWN($J2012*O2012,0)</f>
        <v>0</v>
      </c>
      <c r="Q2012" s="412">
        <f>+K2012+M2012+O2012</f>
        <v>-444908</v>
      </c>
      <c r="R2012" s="412">
        <f>L2012+N2012+P2012</f>
        <v>0</v>
      </c>
      <c r="S2012" s="412"/>
      <c r="T2012" s="412"/>
      <c r="U2012" s="412"/>
      <c r="V2012" s="419" t="s">
        <v>0</v>
      </c>
      <c r="W2012" s="617" t="str">
        <f>+IF(J2012&lt;0,"ng","")</f>
        <v/>
      </c>
    </row>
    <row r="2013" spans="1:23" s="75" customFormat="1" ht="24" hidden="1" customHeight="1">
      <c r="A2013" s="372" t="s">
        <v>5948</v>
      </c>
      <c r="B2013" s="421" t="s">
        <v>0</v>
      </c>
      <c r="C2013" s="421" t="s">
        <v>1323</v>
      </c>
      <c r="D2013" s="421" t="s">
        <v>1324</v>
      </c>
      <c r="E2013" s="422" t="s">
        <v>56</v>
      </c>
      <c r="F2013" s="416">
        <f>G2013</f>
        <v>1.1679999999999999</v>
      </c>
      <c r="G2013" s="416">
        <f>[5]내역서!F2013</f>
        <v>1.1679999999999999</v>
      </c>
      <c r="H2013" s="717">
        <v>1.1679999999999999</v>
      </c>
      <c r="I2013" s="415">
        <f t="shared" ref="I2013" si="2805">G2013-H2013</f>
        <v>0</v>
      </c>
      <c r="J2013" s="415">
        <f>내역서!F2017</f>
        <v>0</v>
      </c>
      <c r="K2013" s="416">
        <v>-444908</v>
      </c>
      <c r="L2013" s="417">
        <f>ROUNDDOWN($J2013*K2013,0)</f>
        <v>0</v>
      </c>
      <c r="M2013" s="416">
        <v>0</v>
      </c>
      <c r="N2013" s="417">
        <f>ROUNDDOWN($J2013*M2013,0)</f>
        <v>0</v>
      </c>
      <c r="O2013" s="416">
        <v>0</v>
      </c>
      <c r="P2013" s="417">
        <f>ROUNDDOWN($J2013*O2013,0)</f>
        <v>0</v>
      </c>
      <c r="Q2013" s="417">
        <f>+K2013+M2013+O2013</f>
        <v>-444908</v>
      </c>
      <c r="R2013" s="417">
        <f t="shared" ref="R2013:R2089" si="2806">L2013+N2013+P2013</f>
        <v>0</v>
      </c>
      <c r="S2013" s="417">
        <f t="shared" ref="S2013" si="2807">J2013-J2012</f>
        <v>0</v>
      </c>
      <c r="T2013" s="417">
        <f t="shared" ref="T2013:U2013" si="2808">Q2013-Q2012</f>
        <v>0</v>
      </c>
      <c r="U2013" s="417">
        <f t="shared" si="2808"/>
        <v>0</v>
      </c>
      <c r="V2013" s="422"/>
      <c r="W2013" s="619" t="str">
        <f t="shared" si="2699"/>
        <v/>
      </c>
    </row>
    <row r="2014" spans="1:23" s="489" customFormat="1" ht="24" hidden="1" customHeight="1">
      <c r="A2014" s="366" t="s">
        <v>2055</v>
      </c>
      <c r="B2014" s="395" t="s">
        <v>40</v>
      </c>
      <c r="C2014" s="395" t="s">
        <v>4796</v>
      </c>
      <c r="D2014" s="395" t="s">
        <v>0</v>
      </c>
      <c r="E2014" s="396" t="s">
        <v>0</v>
      </c>
      <c r="F2014" s="397">
        <v>0</v>
      </c>
      <c r="G2014" s="397"/>
      <c r="H2014" s="397">
        <v>0</v>
      </c>
      <c r="I2014" s="397"/>
      <c r="J2014" s="397">
        <f>내역서!F2018</f>
        <v>0</v>
      </c>
      <c r="K2014" s="398">
        <v>0</v>
      </c>
      <c r="L2014" s="399">
        <f>L2016+L2018+L2020+L2022+L2024+L2026+L2028</f>
        <v>0</v>
      </c>
      <c r="M2014" s="398">
        <v>0</v>
      </c>
      <c r="N2014" s="399">
        <f>N2016+N2018+N2020+N2022+N2024+N2026+N2028</f>
        <v>0</v>
      </c>
      <c r="O2014" s="398">
        <v>0</v>
      </c>
      <c r="P2014" s="399">
        <f>P2016+P2018+P2020+P2022+P2024+P2026+P2028</f>
        <v>0</v>
      </c>
      <c r="Q2014" s="399">
        <v>0</v>
      </c>
      <c r="R2014" s="399">
        <f>L2014+N2014+P2014</f>
        <v>0</v>
      </c>
      <c r="S2014" s="399"/>
      <c r="T2014" s="399"/>
      <c r="U2014" s="399"/>
      <c r="V2014" s="400" t="s">
        <v>0</v>
      </c>
      <c r="W2014" s="617" t="str">
        <f>+IF(J2014&lt;0,"ng","")</f>
        <v/>
      </c>
    </row>
    <row r="2015" spans="1:23" s="78" customFormat="1" ht="24" hidden="1" customHeight="1">
      <c r="A2015" s="372" t="s">
        <v>5948</v>
      </c>
      <c r="B2015" s="402" t="s">
        <v>40</v>
      </c>
      <c r="C2015" s="402" t="s">
        <v>4796</v>
      </c>
      <c r="D2015" s="402" t="s">
        <v>0</v>
      </c>
      <c r="E2015" s="403" t="s">
        <v>0</v>
      </c>
      <c r="F2015" s="404">
        <v>0</v>
      </c>
      <c r="G2015" s="404"/>
      <c r="H2015" s="404">
        <v>0</v>
      </c>
      <c r="I2015" s="404"/>
      <c r="J2015" s="404">
        <f>내역서!F2019</f>
        <v>0</v>
      </c>
      <c r="K2015" s="405">
        <v>0</v>
      </c>
      <c r="L2015" s="406">
        <f>L2017+L2019+L2021+L2023+L2025+L2027+L2029</f>
        <v>0</v>
      </c>
      <c r="M2015" s="405">
        <v>0</v>
      </c>
      <c r="N2015" s="406">
        <f>N2017+N2019+N2021+N2023+N2025+N2027+N2029</f>
        <v>0</v>
      </c>
      <c r="O2015" s="405">
        <v>0</v>
      </c>
      <c r="P2015" s="406">
        <f>P2017+P2019+P2021+P2023+P2025+P2027+P2029</f>
        <v>0</v>
      </c>
      <c r="Q2015" s="406">
        <v>0</v>
      </c>
      <c r="R2015" s="406">
        <f t="shared" ref="R2015:R2017" si="2809">L2015+N2015+P2015</f>
        <v>0</v>
      </c>
      <c r="S2015" s="406">
        <f t="shared" ref="S2015" si="2810">J2015-J2014</f>
        <v>0</v>
      </c>
      <c r="T2015" s="406">
        <f t="shared" ref="T2015:U2015" si="2811">Q2015-Q2014</f>
        <v>0</v>
      </c>
      <c r="U2015" s="406">
        <f t="shared" si="2811"/>
        <v>0</v>
      </c>
      <c r="V2015" s="407"/>
      <c r="W2015" s="619" t="str">
        <f t="shared" si="2699"/>
        <v/>
      </c>
    </row>
    <row r="2016" spans="1:23" s="371" customFormat="1" ht="24" hidden="1" customHeight="1">
      <c r="A2016" s="366" t="s">
        <v>6103</v>
      </c>
      <c r="B2016" s="418" t="s">
        <v>0</v>
      </c>
      <c r="C2016" s="418" t="s">
        <v>3237</v>
      </c>
      <c r="D2016" s="418" t="s">
        <v>3238</v>
      </c>
      <c r="E2016" s="419" t="s">
        <v>1860</v>
      </c>
      <c r="F2016" s="411">
        <f>G2016</f>
        <v>10</v>
      </c>
      <c r="G2016" s="411">
        <f>[5]내역서!F2016</f>
        <v>10</v>
      </c>
      <c r="H2016" s="716">
        <v>10</v>
      </c>
      <c r="I2016" s="410">
        <f>G2016-H2016</f>
        <v>0</v>
      </c>
      <c r="J2016" s="410">
        <f>내역서!F2020</f>
        <v>0</v>
      </c>
      <c r="K2016" s="411"/>
      <c r="L2016" s="412">
        <f>ROUNDDOWN($J2016*K2016,0)</f>
        <v>0</v>
      </c>
      <c r="M2016" s="411">
        <v>0</v>
      </c>
      <c r="N2016" s="412">
        <f>ROUNDDOWN($J2016*M2016,0)</f>
        <v>0</v>
      </c>
      <c r="O2016" s="411">
        <v>25000</v>
      </c>
      <c r="P2016" s="412">
        <f>ROUNDDOWN($J2016*O2016,0)</f>
        <v>0</v>
      </c>
      <c r="Q2016" s="412">
        <f>+K2016+M2016+O2016</f>
        <v>25000</v>
      </c>
      <c r="R2016" s="412">
        <f>L2016+N2016+P2016</f>
        <v>0</v>
      </c>
      <c r="S2016" s="412"/>
      <c r="T2016" s="412"/>
      <c r="U2016" s="412"/>
      <c r="V2016" s="419" t="s">
        <v>0</v>
      </c>
      <c r="W2016" s="617" t="str">
        <f>+IF(J2016&lt;0,"ng","")</f>
        <v/>
      </c>
    </row>
    <row r="2017" spans="1:23" s="75" customFormat="1" ht="24" hidden="1" customHeight="1">
      <c r="A2017" s="372" t="s">
        <v>2072</v>
      </c>
      <c r="B2017" s="421" t="s">
        <v>0</v>
      </c>
      <c r="C2017" s="421" t="s">
        <v>3237</v>
      </c>
      <c r="D2017" s="421" t="s">
        <v>3238</v>
      </c>
      <c r="E2017" s="422" t="s">
        <v>1860</v>
      </c>
      <c r="F2017" s="416">
        <f t="shared" ref="F2017:F2029" si="2812">G2017</f>
        <v>10</v>
      </c>
      <c r="G2017" s="416">
        <f>[5]내역서!F2017</f>
        <v>10</v>
      </c>
      <c r="H2017" s="717">
        <v>10</v>
      </c>
      <c r="I2017" s="415">
        <f t="shared" ref="I2017" si="2813">G2017-H2017</f>
        <v>0</v>
      </c>
      <c r="J2017" s="415">
        <f>내역서!F2021</f>
        <v>0</v>
      </c>
      <c r="K2017" s="416"/>
      <c r="L2017" s="417">
        <f t="shared" ref="L2017:L2029" si="2814">ROUNDDOWN($J2017*K2017,0)</f>
        <v>0</v>
      </c>
      <c r="M2017" s="416">
        <v>0</v>
      </c>
      <c r="N2017" s="417">
        <f t="shared" ref="N2017:N2029" si="2815">ROUNDDOWN($J2017*M2017,0)</f>
        <v>0</v>
      </c>
      <c r="O2017" s="416">
        <v>25000</v>
      </c>
      <c r="P2017" s="417">
        <f t="shared" ref="P2017:P2029" si="2816">ROUNDDOWN($J2017*O2017,0)</f>
        <v>0</v>
      </c>
      <c r="Q2017" s="417">
        <f t="shared" ref="Q2017:Q2029" si="2817">+K2017+M2017+O2017</f>
        <v>25000</v>
      </c>
      <c r="R2017" s="417">
        <f t="shared" si="2809"/>
        <v>0</v>
      </c>
      <c r="S2017" s="417">
        <f t="shared" ref="S2017" si="2818">J2017-J2016</f>
        <v>0</v>
      </c>
      <c r="T2017" s="417">
        <f t="shared" ref="T2017:U2017" si="2819">Q2017-Q2016</f>
        <v>0</v>
      </c>
      <c r="U2017" s="417">
        <f t="shared" si="2819"/>
        <v>0</v>
      </c>
      <c r="V2017" s="422"/>
      <c r="W2017" s="619" t="str">
        <f t="shared" si="2699"/>
        <v/>
      </c>
    </row>
    <row r="2018" spans="1:23" s="371" customFormat="1" ht="24" hidden="1" customHeight="1">
      <c r="A2018" s="366" t="s">
        <v>6104</v>
      </c>
      <c r="B2018" s="418" t="s">
        <v>0</v>
      </c>
      <c r="C2018" s="418" t="s">
        <v>3237</v>
      </c>
      <c r="D2018" s="418" t="s">
        <v>3239</v>
      </c>
      <c r="E2018" s="419" t="s">
        <v>1860</v>
      </c>
      <c r="F2018" s="411">
        <f>G2018</f>
        <v>9</v>
      </c>
      <c r="G2018" s="411">
        <f>[5]내역서!F2018</f>
        <v>9</v>
      </c>
      <c r="H2018" s="716">
        <v>9</v>
      </c>
      <c r="I2018" s="410">
        <f>G2018-H2018</f>
        <v>0</v>
      </c>
      <c r="J2018" s="410">
        <f>내역서!F2022</f>
        <v>0</v>
      </c>
      <c r="K2018" s="411"/>
      <c r="L2018" s="412">
        <f>ROUNDDOWN($J2018*K2018,0)</f>
        <v>0</v>
      </c>
      <c r="M2018" s="411">
        <v>0</v>
      </c>
      <c r="N2018" s="412">
        <f>ROUNDDOWN($J2018*M2018,0)</f>
        <v>0</v>
      </c>
      <c r="O2018" s="411">
        <v>155000</v>
      </c>
      <c r="P2018" s="412">
        <f>ROUNDDOWN($J2018*O2018,0)</f>
        <v>0</v>
      </c>
      <c r="Q2018" s="412">
        <f>+K2018+M2018+O2018</f>
        <v>155000</v>
      </c>
      <c r="R2018" s="412">
        <f>L2018+N2018+P2018</f>
        <v>0</v>
      </c>
      <c r="S2018" s="412"/>
      <c r="T2018" s="412"/>
      <c r="U2018" s="412"/>
      <c r="V2018" s="419" t="s">
        <v>0</v>
      </c>
      <c r="W2018" s="617" t="str">
        <f>+IF(J2018&lt;0,"ng","")</f>
        <v/>
      </c>
    </row>
    <row r="2019" spans="1:23" s="75" customFormat="1" ht="24" hidden="1" customHeight="1">
      <c r="A2019" s="372" t="s">
        <v>5948</v>
      </c>
      <c r="B2019" s="421" t="s">
        <v>0</v>
      </c>
      <c r="C2019" s="421" t="s">
        <v>3237</v>
      </c>
      <c r="D2019" s="421" t="s">
        <v>3239</v>
      </c>
      <c r="E2019" s="422" t="s">
        <v>1860</v>
      </c>
      <c r="F2019" s="416">
        <f t="shared" si="2812"/>
        <v>9</v>
      </c>
      <c r="G2019" s="416">
        <f>[5]내역서!F2019</f>
        <v>9</v>
      </c>
      <c r="H2019" s="717">
        <v>9</v>
      </c>
      <c r="I2019" s="415">
        <f t="shared" ref="I2019" si="2820">G2019-H2019</f>
        <v>0</v>
      </c>
      <c r="J2019" s="415">
        <f>내역서!F2023</f>
        <v>0</v>
      </c>
      <c r="K2019" s="416"/>
      <c r="L2019" s="417">
        <f t="shared" si="2814"/>
        <v>0</v>
      </c>
      <c r="M2019" s="416">
        <v>0</v>
      </c>
      <c r="N2019" s="417">
        <f t="shared" si="2815"/>
        <v>0</v>
      </c>
      <c r="O2019" s="416">
        <v>155000</v>
      </c>
      <c r="P2019" s="417">
        <f t="shared" si="2816"/>
        <v>0</v>
      </c>
      <c r="Q2019" s="417">
        <f t="shared" si="2817"/>
        <v>155000</v>
      </c>
      <c r="R2019" s="417">
        <f t="shared" ref="R2019" si="2821">L2019+N2019+P2019</f>
        <v>0</v>
      </c>
      <c r="S2019" s="417">
        <f t="shared" ref="S2019" si="2822">J2019-J2018</f>
        <v>0</v>
      </c>
      <c r="T2019" s="417">
        <f t="shared" ref="T2019:U2019" si="2823">Q2019-Q2018</f>
        <v>0</v>
      </c>
      <c r="U2019" s="417">
        <f t="shared" si="2823"/>
        <v>0</v>
      </c>
      <c r="V2019" s="422"/>
      <c r="W2019" s="619" t="str">
        <f t="shared" si="2699"/>
        <v/>
      </c>
    </row>
    <row r="2020" spans="1:23" s="371" customFormat="1" ht="24" hidden="1" customHeight="1">
      <c r="A2020" s="366" t="s">
        <v>6103</v>
      </c>
      <c r="B2020" s="418" t="s">
        <v>0</v>
      </c>
      <c r="C2020" s="418" t="s">
        <v>3241</v>
      </c>
      <c r="D2020" s="418" t="s">
        <v>3242</v>
      </c>
      <c r="E2020" s="419" t="s">
        <v>1860</v>
      </c>
      <c r="F2020" s="411">
        <f>G2020</f>
        <v>6</v>
      </c>
      <c r="G2020" s="411">
        <f>[5]내역서!F2020</f>
        <v>6</v>
      </c>
      <c r="H2020" s="716">
        <v>6</v>
      </c>
      <c r="I2020" s="410">
        <f>G2020-H2020</f>
        <v>0</v>
      </c>
      <c r="J2020" s="410">
        <f>내역서!F2024</f>
        <v>0</v>
      </c>
      <c r="K2020" s="411"/>
      <c r="L2020" s="412">
        <f>ROUNDDOWN($J2020*K2020,0)</f>
        <v>0</v>
      </c>
      <c r="M2020" s="411">
        <v>26412</v>
      </c>
      <c r="N2020" s="412">
        <f>ROUNDDOWN($J2020*M2020,0)</f>
        <v>0</v>
      </c>
      <c r="O2020" s="411">
        <v>606349</v>
      </c>
      <c r="P2020" s="412">
        <f>ROUNDDOWN($J2020*O2020,0)</f>
        <v>0</v>
      </c>
      <c r="Q2020" s="412">
        <f>+K2020+M2020+O2020</f>
        <v>632761</v>
      </c>
      <c r="R2020" s="412">
        <f>L2020+N2020+P2020</f>
        <v>0</v>
      </c>
      <c r="S2020" s="412"/>
      <c r="T2020" s="412"/>
      <c r="U2020" s="412"/>
      <c r="V2020" s="419" t="s">
        <v>0</v>
      </c>
      <c r="W2020" s="617" t="str">
        <f>+IF(J2020&lt;0,"ng","")</f>
        <v/>
      </c>
    </row>
    <row r="2021" spans="1:23" s="75" customFormat="1" ht="24" hidden="1" customHeight="1">
      <c r="A2021" s="372" t="s">
        <v>4829</v>
      </c>
      <c r="B2021" s="421" t="s">
        <v>0</v>
      </c>
      <c r="C2021" s="421" t="s">
        <v>3241</v>
      </c>
      <c r="D2021" s="421" t="s">
        <v>3242</v>
      </c>
      <c r="E2021" s="422" t="s">
        <v>1860</v>
      </c>
      <c r="F2021" s="416">
        <f t="shared" si="2812"/>
        <v>6</v>
      </c>
      <c r="G2021" s="416">
        <f>[5]내역서!F2021</f>
        <v>6</v>
      </c>
      <c r="H2021" s="717">
        <v>6</v>
      </c>
      <c r="I2021" s="415">
        <f t="shared" ref="I2021" si="2824">G2021-H2021</f>
        <v>0</v>
      </c>
      <c r="J2021" s="415">
        <f>내역서!F2025</f>
        <v>0</v>
      </c>
      <c r="K2021" s="416"/>
      <c r="L2021" s="417">
        <f t="shared" si="2814"/>
        <v>0</v>
      </c>
      <c r="M2021" s="416">
        <v>26412</v>
      </c>
      <c r="N2021" s="417">
        <f t="shared" si="2815"/>
        <v>0</v>
      </c>
      <c r="O2021" s="416">
        <v>606349</v>
      </c>
      <c r="P2021" s="417">
        <f t="shared" si="2816"/>
        <v>0</v>
      </c>
      <c r="Q2021" s="417">
        <f t="shared" si="2817"/>
        <v>632761</v>
      </c>
      <c r="R2021" s="417">
        <f t="shared" ref="R2021" si="2825">L2021+N2021+P2021</f>
        <v>0</v>
      </c>
      <c r="S2021" s="417">
        <f t="shared" ref="S2021" si="2826">J2021-J2020</f>
        <v>0</v>
      </c>
      <c r="T2021" s="417">
        <f t="shared" ref="T2021:U2021" si="2827">Q2021-Q2020</f>
        <v>0</v>
      </c>
      <c r="U2021" s="417">
        <f t="shared" si="2827"/>
        <v>0</v>
      </c>
      <c r="V2021" s="422"/>
      <c r="W2021" s="619" t="str">
        <f t="shared" si="2699"/>
        <v/>
      </c>
    </row>
    <row r="2022" spans="1:23" s="371" customFormat="1" ht="24" hidden="1" customHeight="1">
      <c r="A2022" s="366" t="s">
        <v>6105</v>
      </c>
      <c r="B2022" s="418" t="s">
        <v>0</v>
      </c>
      <c r="C2022" s="418" t="s">
        <v>3243</v>
      </c>
      <c r="D2022" s="418" t="s">
        <v>3244</v>
      </c>
      <c r="E2022" s="419" t="s">
        <v>22</v>
      </c>
      <c r="F2022" s="411">
        <f>G2022</f>
        <v>393</v>
      </c>
      <c r="G2022" s="411">
        <f>[5]내역서!F2022</f>
        <v>393</v>
      </c>
      <c r="H2022" s="716">
        <v>393</v>
      </c>
      <c r="I2022" s="410">
        <f>G2022-H2022</f>
        <v>0</v>
      </c>
      <c r="J2022" s="410">
        <f>내역서!F2026</f>
        <v>0</v>
      </c>
      <c r="K2022" s="411"/>
      <c r="L2022" s="412">
        <f>ROUNDDOWN($J2022*K2022,0)</f>
        <v>0</v>
      </c>
      <c r="M2022" s="411">
        <v>1509</v>
      </c>
      <c r="N2022" s="412">
        <f>ROUNDDOWN($J2022*M2022,0)</f>
        <v>0</v>
      </c>
      <c r="O2022" s="411">
        <v>5847</v>
      </c>
      <c r="P2022" s="412">
        <f>ROUNDDOWN($J2022*O2022,0)</f>
        <v>0</v>
      </c>
      <c r="Q2022" s="412">
        <f>+K2022+M2022+O2022</f>
        <v>7356</v>
      </c>
      <c r="R2022" s="412">
        <f>L2022+N2022+P2022</f>
        <v>0</v>
      </c>
      <c r="S2022" s="412"/>
      <c r="T2022" s="412"/>
      <c r="U2022" s="412"/>
      <c r="V2022" s="419" t="s">
        <v>0</v>
      </c>
      <c r="W2022" s="617" t="str">
        <f>+IF(J2022&lt;0,"ng","")</f>
        <v/>
      </c>
    </row>
    <row r="2023" spans="1:23" s="75" customFormat="1" ht="24" hidden="1" customHeight="1">
      <c r="A2023" s="372" t="s">
        <v>4829</v>
      </c>
      <c r="B2023" s="421" t="s">
        <v>0</v>
      </c>
      <c r="C2023" s="421" t="s">
        <v>3243</v>
      </c>
      <c r="D2023" s="421" t="s">
        <v>3244</v>
      </c>
      <c r="E2023" s="422" t="s">
        <v>22</v>
      </c>
      <c r="F2023" s="416">
        <f t="shared" si="2812"/>
        <v>393</v>
      </c>
      <c r="G2023" s="416">
        <f>[5]내역서!F2023</f>
        <v>393</v>
      </c>
      <c r="H2023" s="717">
        <v>393</v>
      </c>
      <c r="I2023" s="415">
        <f t="shared" ref="I2023" si="2828">G2023-H2023</f>
        <v>0</v>
      </c>
      <c r="J2023" s="415">
        <f>내역서!F2027</f>
        <v>0</v>
      </c>
      <c r="K2023" s="416"/>
      <c r="L2023" s="417">
        <f t="shared" si="2814"/>
        <v>0</v>
      </c>
      <c r="M2023" s="416">
        <v>1509</v>
      </c>
      <c r="N2023" s="417">
        <f t="shared" si="2815"/>
        <v>0</v>
      </c>
      <c r="O2023" s="416">
        <v>5847</v>
      </c>
      <c r="P2023" s="417">
        <f t="shared" si="2816"/>
        <v>0</v>
      </c>
      <c r="Q2023" s="417">
        <f t="shared" si="2817"/>
        <v>7356</v>
      </c>
      <c r="R2023" s="417">
        <f t="shared" ref="R2023" si="2829">L2023+N2023+P2023</f>
        <v>0</v>
      </c>
      <c r="S2023" s="417">
        <f t="shared" ref="S2023" si="2830">J2023-J2022</f>
        <v>0</v>
      </c>
      <c r="T2023" s="417">
        <f t="shared" ref="T2023:U2023" si="2831">Q2023-Q2022</f>
        <v>0</v>
      </c>
      <c r="U2023" s="417">
        <f t="shared" si="2831"/>
        <v>0</v>
      </c>
      <c r="V2023" s="422"/>
      <c r="W2023" s="619" t="str">
        <f t="shared" si="2699"/>
        <v/>
      </c>
    </row>
    <row r="2024" spans="1:23" s="371" customFormat="1" ht="24" hidden="1" customHeight="1">
      <c r="A2024" s="366" t="s">
        <v>2055</v>
      </c>
      <c r="B2024" s="418" t="s">
        <v>0</v>
      </c>
      <c r="C2024" s="418" t="s">
        <v>3245</v>
      </c>
      <c r="D2024" s="418" t="s">
        <v>3246</v>
      </c>
      <c r="E2024" s="419" t="s">
        <v>1860</v>
      </c>
      <c r="F2024" s="411">
        <f>G2024</f>
        <v>10</v>
      </c>
      <c r="G2024" s="411">
        <f>[5]내역서!F2024</f>
        <v>10</v>
      </c>
      <c r="H2024" s="716">
        <v>10</v>
      </c>
      <c r="I2024" s="410">
        <f>G2024-H2024</f>
        <v>0</v>
      </c>
      <c r="J2024" s="410">
        <f>내역서!F2028</f>
        <v>0</v>
      </c>
      <c r="K2024" s="411"/>
      <c r="L2024" s="412">
        <f>ROUNDDOWN($J2024*K2024,0)</f>
        <v>0</v>
      </c>
      <c r="M2024" s="411">
        <v>0</v>
      </c>
      <c r="N2024" s="412">
        <f>ROUNDDOWN($J2024*M2024,0)</f>
        <v>0</v>
      </c>
      <c r="O2024" s="411">
        <v>50000</v>
      </c>
      <c r="P2024" s="412">
        <f>ROUNDDOWN($J2024*O2024,0)</f>
        <v>0</v>
      </c>
      <c r="Q2024" s="412">
        <f>+K2024+M2024+O2024</f>
        <v>50000</v>
      </c>
      <c r="R2024" s="412">
        <f>L2024+N2024+P2024</f>
        <v>0</v>
      </c>
      <c r="S2024" s="412"/>
      <c r="T2024" s="412"/>
      <c r="U2024" s="412"/>
      <c r="V2024" s="419" t="s">
        <v>0</v>
      </c>
      <c r="W2024" s="617" t="str">
        <f>+IF(J2024&lt;0,"ng","")</f>
        <v/>
      </c>
    </row>
    <row r="2025" spans="1:23" s="75" customFormat="1" ht="24" hidden="1" customHeight="1">
      <c r="A2025" s="372" t="s">
        <v>6106</v>
      </c>
      <c r="B2025" s="421" t="s">
        <v>0</v>
      </c>
      <c r="C2025" s="421" t="s">
        <v>3245</v>
      </c>
      <c r="D2025" s="421" t="s">
        <v>3246</v>
      </c>
      <c r="E2025" s="422" t="s">
        <v>1860</v>
      </c>
      <c r="F2025" s="416">
        <f t="shared" si="2812"/>
        <v>10</v>
      </c>
      <c r="G2025" s="416">
        <f>[5]내역서!F2025</f>
        <v>10</v>
      </c>
      <c r="H2025" s="717">
        <v>10</v>
      </c>
      <c r="I2025" s="415">
        <f t="shared" ref="I2025" si="2832">G2025-H2025</f>
        <v>0</v>
      </c>
      <c r="J2025" s="415">
        <f>내역서!F2029</f>
        <v>0</v>
      </c>
      <c r="K2025" s="416"/>
      <c r="L2025" s="417">
        <f t="shared" si="2814"/>
        <v>0</v>
      </c>
      <c r="M2025" s="416">
        <v>0</v>
      </c>
      <c r="N2025" s="417">
        <f t="shared" si="2815"/>
        <v>0</v>
      </c>
      <c r="O2025" s="416">
        <v>50000</v>
      </c>
      <c r="P2025" s="417">
        <f t="shared" si="2816"/>
        <v>0</v>
      </c>
      <c r="Q2025" s="417">
        <f t="shared" si="2817"/>
        <v>50000</v>
      </c>
      <c r="R2025" s="417">
        <f t="shared" ref="R2025" si="2833">L2025+N2025+P2025</f>
        <v>0</v>
      </c>
      <c r="S2025" s="417">
        <f t="shared" ref="S2025" si="2834">J2025-J2024</f>
        <v>0</v>
      </c>
      <c r="T2025" s="417">
        <f t="shared" ref="T2025:U2025" si="2835">Q2025-Q2024</f>
        <v>0</v>
      </c>
      <c r="U2025" s="417">
        <f t="shared" si="2835"/>
        <v>0</v>
      </c>
      <c r="V2025" s="422"/>
      <c r="W2025" s="619" t="str">
        <f t="shared" si="2699"/>
        <v/>
      </c>
    </row>
    <row r="2026" spans="1:23" s="371" customFormat="1" ht="24" hidden="1" customHeight="1">
      <c r="A2026" s="366" t="s">
        <v>5971</v>
      </c>
      <c r="B2026" s="418" t="s">
        <v>0</v>
      </c>
      <c r="C2026" s="418" t="s">
        <v>3247</v>
      </c>
      <c r="D2026" s="418" t="s">
        <v>3248</v>
      </c>
      <c r="E2026" s="419" t="s">
        <v>3249</v>
      </c>
      <c r="F2026" s="411">
        <f>G2026</f>
        <v>5</v>
      </c>
      <c r="G2026" s="411">
        <f>[5]내역서!F2026</f>
        <v>5</v>
      </c>
      <c r="H2026" s="716">
        <v>5</v>
      </c>
      <c r="I2026" s="410">
        <f>G2026-H2026</f>
        <v>0</v>
      </c>
      <c r="J2026" s="410">
        <f>내역서!F2030</f>
        <v>0</v>
      </c>
      <c r="K2026" s="411"/>
      <c r="L2026" s="412">
        <f>ROUNDDOWN($J2026*K2026,0)</f>
        <v>0</v>
      </c>
      <c r="M2026" s="411">
        <v>0</v>
      </c>
      <c r="N2026" s="412">
        <f>ROUNDDOWN($J2026*M2026,0)</f>
        <v>0</v>
      </c>
      <c r="O2026" s="411">
        <v>810000</v>
      </c>
      <c r="P2026" s="412">
        <f>ROUNDDOWN($J2026*O2026,0)</f>
        <v>0</v>
      </c>
      <c r="Q2026" s="412">
        <f>+K2026+M2026+O2026</f>
        <v>810000</v>
      </c>
      <c r="R2026" s="412">
        <f>L2026+N2026+P2026</f>
        <v>0</v>
      </c>
      <c r="S2026" s="412"/>
      <c r="T2026" s="412"/>
      <c r="U2026" s="412"/>
      <c r="V2026" s="419" t="s">
        <v>0</v>
      </c>
      <c r="W2026" s="617" t="str">
        <f>+IF(J2026&lt;0,"ng","")</f>
        <v/>
      </c>
    </row>
    <row r="2027" spans="1:23" s="75" customFormat="1" ht="24" hidden="1" customHeight="1">
      <c r="A2027" s="372" t="s">
        <v>6107</v>
      </c>
      <c r="B2027" s="421" t="s">
        <v>0</v>
      </c>
      <c r="C2027" s="421" t="s">
        <v>3247</v>
      </c>
      <c r="D2027" s="421" t="s">
        <v>3248</v>
      </c>
      <c r="E2027" s="422" t="s">
        <v>3249</v>
      </c>
      <c r="F2027" s="416">
        <f t="shared" si="2812"/>
        <v>5</v>
      </c>
      <c r="G2027" s="416">
        <f>[5]내역서!F2027</f>
        <v>5</v>
      </c>
      <c r="H2027" s="717">
        <v>5</v>
      </c>
      <c r="I2027" s="415">
        <f t="shared" ref="I2027" si="2836">G2027-H2027</f>
        <v>0</v>
      </c>
      <c r="J2027" s="415">
        <f>내역서!F2031</f>
        <v>0</v>
      </c>
      <c r="K2027" s="416"/>
      <c r="L2027" s="417">
        <f t="shared" si="2814"/>
        <v>0</v>
      </c>
      <c r="M2027" s="416">
        <v>0</v>
      </c>
      <c r="N2027" s="417">
        <f t="shared" si="2815"/>
        <v>0</v>
      </c>
      <c r="O2027" s="416">
        <v>810000</v>
      </c>
      <c r="P2027" s="417">
        <f t="shared" si="2816"/>
        <v>0</v>
      </c>
      <c r="Q2027" s="417">
        <f t="shared" si="2817"/>
        <v>810000</v>
      </c>
      <c r="R2027" s="417">
        <f t="shared" ref="R2027" si="2837">L2027+N2027+P2027</f>
        <v>0</v>
      </c>
      <c r="S2027" s="417">
        <f t="shared" ref="S2027" si="2838">J2027-J2026</f>
        <v>0</v>
      </c>
      <c r="T2027" s="417">
        <f t="shared" ref="T2027:U2027" si="2839">Q2027-Q2026</f>
        <v>0</v>
      </c>
      <c r="U2027" s="417">
        <f t="shared" si="2839"/>
        <v>0</v>
      </c>
      <c r="V2027" s="422"/>
      <c r="W2027" s="619" t="str">
        <f t="shared" si="2699"/>
        <v/>
      </c>
    </row>
    <row r="2028" spans="1:23" s="371" customFormat="1" ht="24" hidden="1" customHeight="1">
      <c r="A2028" s="366" t="s">
        <v>2055</v>
      </c>
      <c r="B2028" s="418" t="s">
        <v>0</v>
      </c>
      <c r="C2028" s="418" t="s">
        <v>3250</v>
      </c>
      <c r="D2028" s="418" t="s">
        <v>3251</v>
      </c>
      <c r="E2028" s="419" t="s">
        <v>22</v>
      </c>
      <c r="F2028" s="411">
        <f>G2028</f>
        <v>79</v>
      </c>
      <c r="G2028" s="411">
        <f>[5]내역서!F2028</f>
        <v>79</v>
      </c>
      <c r="H2028" s="716">
        <v>79</v>
      </c>
      <c r="I2028" s="410">
        <f>G2028-H2028</f>
        <v>0</v>
      </c>
      <c r="J2028" s="410">
        <f>내역서!F2032</f>
        <v>0</v>
      </c>
      <c r="K2028" s="411"/>
      <c r="L2028" s="412">
        <f>ROUNDDOWN($J2028*K2028,0)</f>
        <v>0</v>
      </c>
      <c r="M2028" s="411">
        <v>0</v>
      </c>
      <c r="N2028" s="412">
        <f>ROUNDDOWN($J2028*M2028,0)</f>
        <v>0</v>
      </c>
      <c r="O2028" s="411">
        <v>6000</v>
      </c>
      <c r="P2028" s="412">
        <f>ROUNDDOWN($J2028*O2028,0)</f>
        <v>0</v>
      </c>
      <c r="Q2028" s="412">
        <f>+K2028+M2028+O2028</f>
        <v>6000</v>
      </c>
      <c r="R2028" s="412">
        <f>L2028+N2028+P2028</f>
        <v>0</v>
      </c>
      <c r="S2028" s="412"/>
      <c r="T2028" s="412"/>
      <c r="U2028" s="412"/>
      <c r="V2028" s="419" t="s">
        <v>0</v>
      </c>
      <c r="W2028" s="617" t="str">
        <f>+IF(J2028&lt;0,"ng","")</f>
        <v/>
      </c>
    </row>
    <row r="2029" spans="1:23" s="75" customFormat="1" ht="24" hidden="1" customHeight="1">
      <c r="A2029" s="372" t="s">
        <v>2072</v>
      </c>
      <c r="B2029" s="421" t="s">
        <v>0</v>
      </c>
      <c r="C2029" s="421" t="s">
        <v>3250</v>
      </c>
      <c r="D2029" s="421" t="s">
        <v>3251</v>
      </c>
      <c r="E2029" s="422" t="s">
        <v>22</v>
      </c>
      <c r="F2029" s="416">
        <f t="shared" si="2812"/>
        <v>79</v>
      </c>
      <c r="G2029" s="416">
        <f>[5]내역서!F2029</f>
        <v>79</v>
      </c>
      <c r="H2029" s="717">
        <v>79</v>
      </c>
      <c r="I2029" s="415">
        <f t="shared" ref="I2029" si="2840">G2029-H2029</f>
        <v>0</v>
      </c>
      <c r="J2029" s="415">
        <f>내역서!F2033</f>
        <v>0</v>
      </c>
      <c r="K2029" s="416"/>
      <c r="L2029" s="417">
        <f t="shared" si="2814"/>
        <v>0</v>
      </c>
      <c r="M2029" s="416">
        <v>0</v>
      </c>
      <c r="N2029" s="417">
        <f t="shared" si="2815"/>
        <v>0</v>
      </c>
      <c r="O2029" s="416">
        <v>6000</v>
      </c>
      <c r="P2029" s="417">
        <f t="shared" si="2816"/>
        <v>0</v>
      </c>
      <c r="Q2029" s="417">
        <f t="shared" si="2817"/>
        <v>6000</v>
      </c>
      <c r="R2029" s="417">
        <f t="shared" ref="R2029" si="2841">L2029+N2029+P2029</f>
        <v>0</v>
      </c>
      <c r="S2029" s="417">
        <f t="shared" ref="S2029" si="2842">J2029-J2028</f>
        <v>0</v>
      </c>
      <c r="T2029" s="417">
        <f t="shared" ref="T2029:U2029" si="2843">Q2029-Q2028</f>
        <v>0</v>
      </c>
      <c r="U2029" s="417">
        <f t="shared" si="2843"/>
        <v>0</v>
      </c>
      <c r="V2029" s="422"/>
      <c r="W2029" s="619" t="str">
        <f t="shared" si="2699"/>
        <v/>
      </c>
    </row>
    <row r="2030" spans="1:23" s="477" customFormat="1" ht="24" hidden="1" customHeight="1">
      <c r="A2030" s="366" t="s">
        <v>2055</v>
      </c>
      <c r="B2030" s="472" t="s">
        <v>2061</v>
      </c>
      <c r="C2030" s="472" t="s">
        <v>2062</v>
      </c>
      <c r="D2030" s="472" t="s">
        <v>0</v>
      </c>
      <c r="E2030" s="473" t="s">
        <v>0</v>
      </c>
      <c r="F2030" s="474">
        <v>0</v>
      </c>
      <c r="G2030" s="474">
        <f>[5]내역서!F2030</f>
        <v>0</v>
      </c>
      <c r="H2030" s="474">
        <v>0</v>
      </c>
      <c r="I2030" s="474"/>
      <c r="J2030" s="474">
        <f>내역서!F2034</f>
        <v>0</v>
      </c>
      <c r="K2030" s="474">
        <v>0</v>
      </c>
      <c r="L2030" s="475">
        <f>L2032+L2336</f>
        <v>0</v>
      </c>
      <c r="M2030" s="474"/>
      <c r="N2030" s="475">
        <f>N2032+N2336</f>
        <v>0</v>
      </c>
      <c r="O2030" s="474"/>
      <c r="P2030" s="475">
        <f>P2032+P2336</f>
        <v>0</v>
      </c>
      <c r="Q2030" s="474"/>
      <c r="R2030" s="475">
        <f>L2030+N2030+P2030</f>
        <v>0</v>
      </c>
      <c r="S2030" s="475"/>
      <c r="T2030" s="475"/>
      <c r="U2030" s="475"/>
      <c r="V2030" s="473" t="s">
        <v>0</v>
      </c>
      <c r="W2030" s="617" t="str">
        <f>+IF(J2030&lt;0,"ng","")</f>
        <v/>
      </c>
    </row>
    <row r="2031" spans="1:23" s="76" customFormat="1" ht="24" hidden="1" customHeight="1">
      <c r="A2031" s="372" t="s">
        <v>6108</v>
      </c>
      <c r="B2031" s="391" t="s">
        <v>6109</v>
      </c>
      <c r="C2031" s="391" t="s">
        <v>1351</v>
      </c>
      <c r="D2031" s="391" t="s">
        <v>0</v>
      </c>
      <c r="E2031" s="392" t="s">
        <v>0</v>
      </c>
      <c r="F2031" s="393">
        <v>0</v>
      </c>
      <c r="G2031" s="393">
        <f>[5]내역서!F2031</f>
        <v>0</v>
      </c>
      <c r="H2031" s="393">
        <v>0</v>
      </c>
      <c r="I2031" s="393"/>
      <c r="J2031" s="393">
        <f>내역서!F2035</f>
        <v>0</v>
      </c>
      <c r="K2031" s="393">
        <v>0</v>
      </c>
      <c r="L2031" s="394">
        <f>L2033+L2337</f>
        <v>0</v>
      </c>
      <c r="M2031" s="393"/>
      <c r="N2031" s="394">
        <f>N2033+N2337</f>
        <v>0</v>
      </c>
      <c r="O2031" s="393"/>
      <c r="P2031" s="394">
        <f>P2033+P2337</f>
        <v>0</v>
      </c>
      <c r="Q2031" s="393"/>
      <c r="R2031" s="394">
        <f t="shared" si="2806"/>
        <v>0</v>
      </c>
      <c r="S2031" s="394">
        <f t="shared" ref="S2031" si="2844">J2031-J2030</f>
        <v>0</v>
      </c>
      <c r="T2031" s="394">
        <f t="shared" ref="T2031:U2031" si="2845">Q2031-Q2030</f>
        <v>0</v>
      </c>
      <c r="U2031" s="394">
        <f t="shared" si="2845"/>
        <v>0</v>
      </c>
      <c r="V2031" s="392"/>
      <c r="W2031" s="619" t="str">
        <f t="shared" si="2699"/>
        <v/>
      </c>
    </row>
    <row r="2032" spans="1:23" s="489" customFormat="1" ht="24" hidden="1" customHeight="1">
      <c r="A2032" s="366" t="s">
        <v>5971</v>
      </c>
      <c r="B2032" s="395" t="s">
        <v>1</v>
      </c>
      <c r="C2032" s="395" t="s">
        <v>3255</v>
      </c>
      <c r="D2032" s="395" t="s">
        <v>0</v>
      </c>
      <c r="E2032" s="396" t="s">
        <v>0</v>
      </c>
      <c r="F2032" s="397">
        <v>0</v>
      </c>
      <c r="G2032" s="397">
        <f>[5]내역서!F2032</f>
        <v>0</v>
      </c>
      <c r="H2032" s="397">
        <v>0</v>
      </c>
      <c r="I2032" s="397"/>
      <c r="J2032" s="397">
        <f>내역서!F2036</f>
        <v>0</v>
      </c>
      <c r="K2032" s="398">
        <v>0</v>
      </c>
      <c r="L2032" s="399">
        <f>L2034+L2196+L2304+L2332</f>
        <v>0</v>
      </c>
      <c r="M2032" s="398">
        <v>0</v>
      </c>
      <c r="N2032" s="399">
        <f>N2034+N2196+N2304+N2332</f>
        <v>0</v>
      </c>
      <c r="O2032" s="398">
        <v>0</v>
      </c>
      <c r="P2032" s="399">
        <f>P2034+P2196+P2304+P2332</f>
        <v>0</v>
      </c>
      <c r="Q2032" s="399">
        <v>0</v>
      </c>
      <c r="R2032" s="399">
        <f>L2032+N2032+P2032</f>
        <v>0</v>
      </c>
      <c r="S2032" s="399"/>
      <c r="T2032" s="399"/>
      <c r="U2032" s="399"/>
      <c r="V2032" s="400" t="s">
        <v>0</v>
      </c>
      <c r="W2032" s="617" t="str">
        <f>+IF(J2032&lt;0,"ng","")</f>
        <v/>
      </c>
    </row>
    <row r="2033" spans="1:23" s="78" customFormat="1" ht="24" hidden="1" customHeight="1">
      <c r="A2033" s="372" t="s">
        <v>5963</v>
      </c>
      <c r="B2033" s="402" t="s">
        <v>1</v>
      </c>
      <c r="C2033" s="402" t="s">
        <v>1353</v>
      </c>
      <c r="D2033" s="402" t="s">
        <v>0</v>
      </c>
      <c r="E2033" s="403" t="s">
        <v>0</v>
      </c>
      <c r="F2033" s="404">
        <v>0</v>
      </c>
      <c r="G2033" s="404">
        <f>[5]내역서!F2033</f>
        <v>0</v>
      </c>
      <c r="H2033" s="404">
        <v>0</v>
      </c>
      <c r="I2033" s="404"/>
      <c r="J2033" s="404">
        <f>내역서!F2037</f>
        <v>0</v>
      </c>
      <c r="K2033" s="405">
        <v>0</v>
      </c>
      <c r="L2033" s="406">
        <f>L2035+L2197+L2305+L2333</f>
        <v>0</v>
      </c>
      <c r="M2033" s="405">
        <v>0</v>
      </c>
      <c r="N2033" s="406">
        <f>N2035+N2197+N2305+N2333</f>
        <v>0</v>
      </c>
      <c r="O2033" s="405">
        <v>0</v>
      </c>
      <c r="P2033" s="406">
        <f>P2035+P2197+P2305+P2333</f>
        <v>0</v>
      </c>
      <c r="Q2033" s="406">
        <v>0</v>
      </c>
      <c r="R2033" s="406">
        <f t="shared" si="2806"/>
        <v>0</v>
      </c>
      <c r="S2033" s="406">
        <f t="shared" ref="S2033" si="2846">J2033-J2032</f>
        <v>0</v>
      </c>
      <c r="T2033" s="406">
        <f t="shared" ref="T2033:U2033" si="2847">Q2033-Q2032</f>
        <v>0</v>
      </c>
      <c r="U2033" s="406">
        <f t="shared" si="2847"/>
        <v>0</v>
      </c>
      <c r="V2033" s="407"/>
      <c r="W2033" s="619" t="str">
        <f t="shared" si="2699"/>
        <v/>
      </c>
    </row>
    <row r="2034" spans="1:23" s="371" customFormat="1" ht="24" hidden="1" customHeight="1">
      <c r="A2034" s="366" t="s">
        <v>6110</v>
      </c>
      <c r="B2034" s="436" t="s">
        <v>212</v>
      </c>
      <c r="C2034" s="436" t="s">
        <v>2806</v>
      </c>
      <c r="D2034" s="436" t="s">
        <v>0</v>
      </c>
      <c r="E2034" s="437" t="s">
        <v>0</v>
      </c>
      <c r="F2034" s="438">
        <v>0</v>
      </c>
      <c r="G2034" s="438">
        <f>[5]내역서!F2034</f>
        <v>0</v>
      </c>
      <c r="H2034" s="438">
        <v>0</v>
      </c>
      <c r="I2034" s="438"/>
      <c r="J2034" s="438">
        <f>내역서!F2038</f>
        <v>0</v>
      </c>
      <c r="K2034" s="439">
        <v>0</v>
      </c>
      <c r="L2034" s="440">
        <f>L2036+L2070+L2102+L2126+L2160+L2170+L2182+L2192</f>
        <v>0</v>
      </c>
      <c r="M2034" s="439">
        <v>0</v>
      </c>
      <c r="N2034" s="440">
        <f t="shared" ref="N2034:N2035" si="2848">N2036+N2070+N2102+N2126+N2160+N2170+N2182+N2192</f>
        <v>0</v>
      </c>
      <c r="O2034" s="439">
        <v>0</v>
      </c>
      <c r="P2034" s="440">
        <f t="shared" ref="P2034:P2035" si="2849">P2036+P2070+P2102+P2126+P2160+P2170+P2182+P2192</f>
        <v>0</v>
      </c>
      <c r="Q2034" s="440">
        <v>0</v>
      </c>
      <c r="R2034" s="440">
        <f>L2034+N2034+P2034</f>
        <v>0</v>
      </c>
      <c r="S2034" s="440"/>
      <c r="T2034" s="440"/>
      <c r="U2034" s="440"/>
      <c r="V2034" s="441" t="s">
        <v>0</v>
      </c>
      <c r="W2034" s="617" t="str">
        <f>+IF(J2034&lt;0,"ng","")</f>
        <v/>
      </c>
    </row>
    <row r="2035" spans="1:23" s="75" customFormat="1" ht="24" hidden="1" customHeight="1">
      <c r="A2035" s="372" t="s">
        <v>6111</v>
      </c>
      <c r="B2035" s="442" t="s">
        <v>212</v>
      </c>
      <c r="C2035" s="442" t="s">
        <v>1354</v>
      </c>
      <c r="D2035" s="442" t="s">
        <v>0</v>
      </c>
      <c r="E2035" s="443" t="s">
        <v>0</v>
      </c>
      <c r="F2035" s="444">
        <v>0</v>
      </c>
      <c r="G2035" s="444">
        <f>[5]내역서!F2035</f>
        <v>0</v>
      </c>
      <c r="H2035" s="444">
        <v>0</v>
      </c>
      <c r="I2035" s="444"/>
      <c r="J2035" s="444">
        <f>내역서!F2039</f>
        <v>0</v>
      </c>
      <c r="K2035" s="445">
        <v>0</v>
      </c>
      <c r="L2035" s="446">
        <f>L2037+L2071+L2103+L2127+L2161+L2171+L2183+L2193</f>
        <v>0</v>
      </c>
      <c r="M2035" s="445">
        <v>0</v>
      </c>
      <c r="N2035" s="446">
        <f t="shared" si="2848"/>
        <v>0</v>
      </c>
      <c r="O2035" s="445">
        <v>0</v>
      </c>
      <c r="P2035" s="446">
        <f t="shared" si="2849"/>
        <v>0</v>
      </c>
      <c r="Q2035" s="446">
        <v>0</v>
      </c>
      <c r="R2035" s="446">
        <f t="shared" si="2806"/>
        <v>0</v>
      </c>
      <c r="S2035" s="446">
        <f t="shared" ref="S2035" si="2850">J2035-J2034</f>
        <v>0</v>
      </c>
      <c r="T2035" s="446">
        <f t="shared" ref="T2035:U2035" si="2851">Q2035-Q2034</f>
        <v>0</v>
      </c>
      <c r="U2035" s="446">
        <f t="shared" si="2851"/>
        <v>0</v>
      </c>
      <c r="V2035" s="447"/>
      <c r="W2035" s="619" t="str">
        <f t="shared" si="2699"/>
        <v/>
      </c>
    </row>
    <row r="2036" spans="1:23" s="371" customFormat="1" ht="24" hidden="1" customHeight="1">
      <c r="A2036" s="366" t="s">
        <v>5971</v>
      </c>
      <c r="B2036" s="448" t="s">
        <v>213</v>
      </c>
      <c r="C2036" s="448" t="s">
        <v>3256</v>
      </c>
      <c r="D2036" s="448" t="s">
        <v>0</v>
      </c>
      <c r="E2036" s="449" t="s">
        <v>0</v>
      </c>
      <c r="F2036" s="450">
        <v>0</v>
      </c>
      <c r="G2036" s="450">
        <f>[5]내역서!F2036</f>
        <v>0</v>
      </c>
      <c r="H2036" s="450">
        <v>0</v>
      </c>
      <c r="I2036" s="450"/>
      <c r="J2036" s="450">
        <f>내역서!F2040</f>
        <v>0</v>
      </c>
      <c r="K2036" s="451">
        <v>0</v>
      </c>
      <c r="L2036" s="451">
        <f>SUMIF($A$2038:$A$2069,$A2038,L$2038:L$2069)</f>
        <v>0</v>
      </c>
      <c r="M2036" s="451">
        <v>0</v>
      </c>
      <c r="N2036" s="451">
        <f t="shared" ref="N2036:N2037" si="2852">SUMIF($A$2038:$A$2069,$A2038,N$2038:N$2069)</f>
        <v>0</v>
      </c>
      <c r="O2036" s="451">
        <v>0</v>
      </c>
      <c r="P2036" s="451">
        <f t="shared" ref="P2036:P2037" si="2853">SUMIF($A$2038:$A$2069,$A2038,P$2038:P$2069)</f>
        <v>0</v>
      </c>
      <c r="Q2036" s="452">
        <v>0</v>
      </c>
      <c r="R2036" s="451">
        <f>L2036+N2036+P2036</f>
        <v>0</v>
      </c>
      <c r="S2036" s="451"/>
      <c r="T2036" s="451"/>
      <c r="U2036" s="451"/>
      <c r="V2036" s="453" t="s">
        <v>0</v>
      </c>
      <c r="W2036" s="617" t="str">
        <f>+IF(J2036&lt;0,"ng","")</f>
        <v/>
      </c>
    </row>
    <row r="2037" spans="1:23" s="75" customFormat="1" ht="24" hidden="1" customHeight="1">
      <c r="A2037" s="372" t="s">
        <v>6112</v>
      </c>
      <c r="B2037" s="454" t="s">
        <v>213</v>
      </c>
      <c r="C2037" s="454" t="s">
        <v>1355</v>
      </c>
      <c r="D2037" s="454" t="s">
        <v>0</v>
      </c>
      <c r="E2037" s="455" t="s">
        <v>0</v>
      </c>
      <c r="F2037" s="456">
        <v>0</v>
      </c>
      <c r="G2037" s="456">
        <f>[5]내역서!F2037</f>
        <v>0</v>
      </c>
      <c r="H2037" s="456">
        <v>0</v>
      </c>
      <c r="I2037" s="456"/>
      <c r="J2037" s="456">
        <f>내역서!F2041</f>
        <v>0</v>
      </c>
      <c r="K2037" s="457">
        <v>0</v>
      </c>
      <c r="L2037" s="457">
        <f>SUMIF($A$2038:$A$2069,$A2039,L$2038:L$2069)</f>
        <v>0</v>
      </c>
      <c r="M2037" s="457">
        <v>0</v>
      </c>
      <c r="N2037" s="457">
        <f t="shared" si="2852"/>
        <v>0</v>
      </c>
      <c r="O2037" s="457">
        <v>0</v>
      </c>
      <c r="P2037" s="457">
        <f t="shared" si="2853"/>
        <v>0</v>
      </c>
      <c r="Q2037" s="458">
        <v>0</v>
      </c>
      <c r="R2037" s="457">
        <f t="shared" ref="R2037" si="2854">L2037+N2037+P2037</f>
        <v>0</v>
      </c>
      <c r="S2037" s="457">
        <f t="shared" ref="S2037" si="2855">J2037-J2036</f>
        <v>0</v>
      </c>
      <c r="T2037" s="457">
        <f t="shared" ref="T2037:U2037" si="2856">Q2037-Q2036</f>
        <v>0</v>
      </c>
      <c r="U2037" s="457">
        <f t="shared" si="2856"/>
        <v>0</v>
      </c>
      <c r="V2037" s="459"/>
      <c r="W2037" s="619" t="str">
        <f t="shared" si="2699"/>
        <v/>
      </c>
    </row>
    <row r="2038" spans="1:23" s="371" customFormat="1" ht="24" hidden="1" customHeight="1">
      <c r="A2038" s="366" t="s">
        <v>6113</v>
      </c>
      <c r="B2038" s="418" t="s">
        <v>0</v>
      </c>
      <c r="C2038" s="418" t="s">
        <v>3257</v>
      </c>
      <c r="D2038" s="418" t="s">
        <v>214</v>
      </c>
      <c r="E2038" s="419" t="s">
        <v>307</v>
      </c>
      <c r="F2038" s="411">
        <f>G2038</f>
        <v>1</v>
      </c>
      <c r="G2038" s="411">
        <f>[5]내역서!F2038</f>
        <v>1</v>
      </c>
      <c r="H2038" s="716">
        <v>1</v>
      </c>
      <c r="I2038" s="410">
        <f>G2038-H2038</f>
        <v>0</v>
      </c>
      <c r="J2038" s="410">
        <f>내역서!F2042</f>
        <v>0</v>
      </c>
      <c r="K2038" s="411">
        <v>1317872.2</v>
      </c>
      <c r="L2038" s="412">
        <f>INT($J2038*K2038)</f>
        <v>0</v>
      </c>
      <c r="M2038" s="411">
        <v>0</v>
      </c>
      <c r="N2038" s="412">
        <f>INT($J2038*M2038)</f>
        <v>0</v>
      </c>
      <c r="O2038" s="411">
        <v>0</v>
      </c>
      <c r="P2038" s="412">
        <f>INT($J2038*O2038)</f>
        <v>0</v>
      </c>
      <c r="Q2038" s="412">
        <f>+K2038+M2038+O2038</f>
        <v>1317872.2</v>
      </c>
      <c r="R2038" s="412">
        <f>L2038+N2038+P2038</f>
        <v>0</v>
      </c>
      <c r="S2038" s="412"/>
      <c r="T2038" s="412"/>
      <c r="U2038" s="412"/>
      <c r="V2038" s="419" t="s">
        <v>0</v>
      </c>
      <c r="W2038" s="617" t="str">
        <f>+IF(J2038&lt;0,"ng","")</f>
        <v/>
      </c>
    </row>
    <row r="2039" spans="1:23" s="75" customFormat="1" ht="24" hidden="1" customHeight="1">
      <c r="A2039" s="372" t="s">
        <v>2072</v>
      </c>
      <c r="B2039" s="421" t="s">
        <v>0</v>
      </c>
      <c r="C2039" s="421" t="s">
        <v>1356</v>
      </c>
      <c r="D2039" s="421" t="s">
        <v>214</v>
      </c>
      <c r="E2039" s="422" t="s">
        <v>775</v>
      </c>
      <c r="F2039" s="416">
        <f t="shared" ref="F2039:F2069" si="2857">G2039</f>
        <v>1</v>
      </c>
      <c r="G2039" s="416">
        <f>[5]내역서!F2039</f>
        <v>1</v>
      </c>
      <c r="H2039" s="717">
        <v>1</v>
      </c>
      <c r="I2039" s="415">
        <f t="shared" ref="I2039:I2069" si="2858">G2039-H2039</f>
        <v>0</v>
      </c>
      <c r="J2039" s="415">
        <f>내역서!F2043</f>
        <v>0</v>
      </c>
      <c r="K2039" s="416">
        <v>1317872.2</v>
      </c>
      <c r="L2039" s="417">
        <f t="shared" ref="L2039:L2069" si="2859">INT($J2039*K2039)</f>
        <v>0</v>
      </c>
      <c r="M2039" s="416">
        <v>0</v>
      </c>
      <c r="N2039" s="417">
        <f t="shared" ref="N2039:N2069" si="2860">INT($J2039*M2039)</f>
        <v>0</v>
      </c>
      <c r="O2039" s="416">
        <v>0</v>
      </c>
      <c r="P2039" s="417">
        <f t="shared" ref="P2039:P2069" si="2861">INT($J2039*O2039)</f>
        <v>0</v>
      </c>
      <c r="Q2039" s="417">
        <f t="shared" ref="Q2039:Q2069" si="2862">+K2039+M2039+O2039</f>
        <v>1317872.2</v>
      </c>
      <c r="R2039" s="417">
        <f t="shared" si="2806"/>
        <v>0</v>
      </c>
      <c r="S2039" s="417">
        <f t="shared" ref="S2039" si="2863">J2039-J2038</f>
        <v>0</v>
      </c>
      <c r="T2039" s="417">
        <f t="shared" ref="T2039:U2039" si="2864">Q2039-Q2038</f>
        <v>0</v>
      </c>
      <c r="U2039" s="417">
        <f t="shared" si="2864"/>
        <v>0</v>
      </c>
      <c r="V2039" s="422"/>
      <c r="W2039" s="619" t="str">
        <f t="shared" si="2699"/>
        <v/>
      </c>
    </row>
    <row r="2040" spans="1:23" s="371" customFormat="1" ht="24" hidden="1" customHeight="1">
      <c r="A2040" s="366" t="s">
        <v>2055</v>
      </c>
      <c r="B2040" s="418" t="s">
        <v>0</v>
      </c>
      <c r="C2040" s="418" t="s">
        <v>3259</v>
      </c>
      <c r="D2040" s="418" t="s">
        <v>215</v>
      </c>
      <c r="E2040" s="419" t="s">
        <v>307</v>
      </c>
      <c r="F2040" s="411">
        <f>G2040</f>
        <v>8</v>
      </c>
      <c r="G2040" s="411">
        <f>[5]내역서!F2040</f>
        <v>8</v>
      </c>
      <c r="H2040" s="716">
        <v>8</v>
      </c>
      <c r="I2040" s="410">
        <f>G2040-H2040</f>
        <v>0</v>
      </c>
      <c r="J2040" s="410">
        <f>내역서!F2044</f>
        <v>0</v>
      </c>
      <c r="K2040" s="411">
        <v>117144.2</v>
      </c>
      <c r="L2040" s="412">
        <f>INT($J2040*K2040)</f>
        <v>0</v>
      </c>
      <c r="M2040" s="411">
        <v>0</v>
      </c>
      <c r="N2040" s="412">
        <f>INT($J2040*M2040)</f>
        <v>0</v>
      </c>
      <c r="O2040" s="411">
        <v>0</v>
      </c>
      <c r="P2040" s="412">
        <f>INT($J2040*O2040)</f>
        <v>0</v>
      </c>
      <c r="Q2040" s="412">
        <f>+K2040+M2040+O2040</f>
        <v>117144.2</v>
      </c>
      <c r="R2040" s="412">
        <f>L2040+N2040+P2040</f>
        <v>0</v>
      </c>
      <c r="S2040" s="412"/>
      <c r="T2040" s="412"/>
      <c r="U2040" s="412"/>
      <c r="V2040" s="419" t="s">
        <v>0</v>
      </c>
      <c r="W2040" s="617" t="str">
        <f>+IF(J2040&lt;0,"ng","")</f>
        <v/>
      </c>
    </row>
    <row r="2041" spans="1:23" s="75" customFormat="1" ht="24" hidden="1" customHeight="1">
      <c r="A2041" s="372" t="s">
        <v>2072</v>
      </c>
      <c r="B2041" s="421" t="s">
        <v>0</v>
      </c>
      <c r="C2041" s="421" t="s">
        <v>1357</v>
      </c>
      <c r="D2041" s="421" t="s">
        <v>215</v>
      </c>
      <c r="E2041" s="422" t="s">
        <v>775</v>
      </c>
      <c r="F2041" s="416">
        <f t="shared" si="2857"/>
        <v>8</v>
      </c>
      <c r="G2041" s="416">
        <f>[5]내역서!F2041</f>
        <v>8</v>
      </c>
      <c r="H2041" s="717">
        <v>8</v>
      </c>
      <c r="I2041" s="415">
        <f t="shared" si="2858"/>
        <v>0</v>
      </c>
      <c r="J2041" s="415">
        <f>내역서!F2045</f>
        <v>0</v>
      </c>
      <c r="K2041" s="416">
        <v>117144.2</v>
      </c>
      <c r="L2041" s="417">
        <f t="shared" si="2859"/>
        <v>0</v>
      </c>
      <c r="M2041" s="416">
        <v>0</v>
      </c>
      <c r="N2041" s="417">
        <f t="shared" si="2860"/>
        <v>0</v>
      </c>
      <c r="O2041" s="416">
        <v>0</v>
      </c>
      <c r="P2041" s="417">
        <f t="shared" si="2861"/>
        <v>0</v>
      </c>
      <c r="Q2041" s="417">
        <f t="shared" si="2862"/>
        <v>117144.2</v>
      </c>
      <c r="R2041" s="417">
        <f t="shared" si="2806"/>
        <v>0</v>
      </c>
      <c r="S2041" s="417">
        <f t="shared" ref="S2041" si="2865">J2041-J2040</f>
        <v>0</v>
      </c>
      <c r="T2041" s="417">
        <f t="shared" ref="T2041:U2041" si="2866">Q2041-Q2040</f>
        <v>0</v>
      </c>
      <c r="U2041" s="417">
        <f t="shared" si="2866"/>
        <v>0</v>
      </c>
      <c r="V2041" s="422"/>
      <c r="W2041" s="619" t="str">
        <f t="shared" si="2699"/>
        <v/>
      </c>
    </row>
    <row r="2042" spans="1:23" s="371" customFormat="1" ht="24" hidden="1" customHeight="1">
      <c r="A2042" s="366" t="s">
        <v>6114</v>
      </c>
      <c r="B2042" s="418" t="s">
        <v>0</v>
      </c>
      <c r="C2042" s="418" t="s">
        <v>3260</v>
      </c>
      <c r="D2042" s="418" t="s">
        <v>216</v>
      </c>
      <c r="E2042" s="419" t="s">
        <v>307</v>
      </c>
      <c r="F2042" s="411">
        <f>G2042</f>
        <v>2</v>
      </c>
      <c r="G2042" s="411">
        <f>[5]내역서!F2042</f>
        <v>2</v>
      </c>
      <c r="H2042" s="716">
        <v>2</v>
      </c>
      <c r="I2042" s="410">
        <f>G2042-H2042</f>
        <v>0</v>
      </c>
      <c r="J2042" s="410">
        <f>내역서!F2046</f>
        <v>0</v>
      </c>
      <c r="K2042" s="411">
        <v>1317872.2</v>
      </c>
      <c r="L2042" s="412">
        <f>INT($J2042*K2042)</f>
        <v>0</v>
      </c>
      <c r="M2042" s="411">
        <v>0</v>
      </c>
      <c r="N2042" s="412">
        <f>INT($J2042*M2042)</f>
        <v>0</v>
      </c>
      <c r="O2042" s="411">
        <v>0</v>
      </c>
      <c r="P2042" s="412">
        <f>INT($J2042*O2042)</f>
        <v>0</v>
      </c>
      <c r="Q2042" s="412">
        <f>+K2042+M2042+O2042</f>
        <v>1317872.2</v>
      </c>
      <c r="R2042" s="412">
        <f>L2042+N2042+P2042</f>
        <v>0</v>
      </c>
      <c r="S2042" s="412"/>
      <c r="T2042" s="412"/>
      <c r="U2042" s="412"/>
      <c r="V2042" s="419" t="s">
        <v>0</v>
      </c>
      <c r="W2042" s="617" t="str">
        <f>+IF(J2042&lt;0,"ng","")</f>
        <v/>
      </c>
    </row>
    <row r="2043" spans="1:23" s="75" customFormat="1" ht="24" hidden="1" customHeight="1">
      <c r="A2043" s="372" t="s">
        <v>2072</v>
      </c>
      <c r="B2043" s="421" t="s">
        <v>0</v>
      </c>
      <c r="C2043" s="421" t="s">
        <v>1358</v>
      </c>
      <c r="D2043" s="421" t="s">
        <v>216</v>
      </c>
      <c r="E2043" s="422" t="s">
        <v>775</v>
      </c>
      <c r="F2043" s="416">
        <f t="shared" si="2857"/>
        <v>2</v>
      </c>
      <c r="G2043" s="416">
        <f>[5]내역서!F2043</f>
        <v>2</v>
      </c>
      <c r="H2043" s="717">
        <v>2</v>
      </c>
      <c r="I2043" s="415">
        <f t="shared" si="2858"/>
        <v>0</v>
      </c>
      <c r="J2043" s="415">
        <f>내역서!F2047</f>
        <v>0</v>
      </c>
      <c r="K2043" s="416">
        <v>1317872.2</v>
      </c>
      <c r="L2043" s="417">
        <f t="shared" si="2859"/>
        <v>0</v>
      </c>
      <c r="M2043" s="416">
        <v>0</v>
      </c>
      <c r="N2043" s="417">
        <f t="shared" si="2860"/>
        <v>0</v>
      </c>
      <c r="O2043" s="416">
        <v>0</v>
      </c>
      <c r="P2043" s="417">
        <f t="shared" si="2861"/>
        <v>0</v>
      </c>
      <c r="Q2043" s="417">
        <f t="shared" si="2862"/>
        <v>1317872.2</v>
      </c>
      <c r="R2043" s="417">
        <f t="shared" si="2806"/>
        <v>0</v>
      </c>
      <c r="S2043" s="417">
        <f t="shared" ref="S2043" si="2867">J2043-J2042</f>
        <v>0</v>
      </c>
      <c r="T2043" s="417">
        <f t="shared" ref="T2043:U2043" si="2868">Q2043-Q2042</f>
        <v>0</v>
      </c>
      <c r="U2043" s="417">
        <f t="shared" si="2868"/>
        <v>0</v>
      </c>
      <c r="V2043" s="422"/>
      <c r="W2043" s="619" t="str">
        <f t="shared" si="2699"/>
        <v/>
      </c>
    </row>
    <row r="2044" spans="1:23" s="371" customFormat="1" ht="24" hidden="1" customHeight="1">
      <c r="A2044" s="366" t="s">
        <v>6115</v>
      </c>
      <c r="B2044" s="418" t="s">
        <v>0</v>
      </c>
      <c r="C2044" s="418" t="s">
        <v>3261</v>
      </c>
      <c r="D2044" s="418" t="s">
        <v>217</v>
      </c>
      <c r="E2044" s="419" t="s">
        <v>307</v>
      </c>
      <c r="F2044" s="411">
        <f>G2044</f>
        <v>2</v>
      </c>
      <c r="G2044" s="411">
        <f>[5]내역서!F2044</f>
        <v>2</v>
      </c>
      <c r="H2044" s="716">
        <v>2</v>
      </c>
      <c r="I2044" s="410">
        <f>G2044-H2044</f>
        <v>0</v>
      </c>
      <c r="J2044" s="410">
        <f>내역서!F2048</f>
        <v>0</v>
      </c>
      <c r="K2044" s="411">
        <v>117144.2</v>
      </c>
      <c r="L2044" s="412">
        <f>INT($J2044*K2044)</f>
        <v>0</v>
      </c>
      <c r="M2044" s="411">
        <v>0</v>
      </c>
      <c r="N2044" s="412">
        <f>INT($J2044*M2044)</f>
        <v>0</v>
      </c>
      <c r="O2044" s="411">
        <v>0</v>
      </c>
      <c r="P2044" s="412">
        <f>INT($J2044*O2044)</f>
        <v>0</v>
      </c>
      <c r="Q2044" s="412">
        <f>+K2044+M2044+O2044</f>
        <v>117144.2</v>
      </c>
      <c r="R2044" s="412">
        <f>L2044+N2044+P2044</f>
        <v>0</v>
      </c>
      <c r="S2044" s="412"/>
      <c r="T2044" s="412"/>
      <c r="U2044" s="412"/>
      <c r="V2044" s="419" t="s">
        <v>0</v>
      </c>
      <c r="W2044" s="617" t="str">
        <f>+IF(J2044&lt;0,"ng","")</f>
        <v/>
      </c>
    </row>
    <row r="2045" spans="1:23" s="75" customFormat="1" ht="24" hidden="1" customHeight="1">
      <c r="A2045" s="372" t="s">
        <v>6116</v>
      </c>
      <c r="B2045" s="421" t="s">
        <v>0</v>
      </c>
      <c r="C2045" s="421" t="s">
        <v>1359</v>
      </c>
      <c r="D2045" s="421" t="s">
        <v>217</v>
      </c>
      <c r="E2045" s="422" t="s">
        <v>775</v>
      </c>
      <c r="F2045" s="416">
        <f t="shared" si="2857"/>
        <v>2</v>
      </c>
      <c r="G2045" s="416">
        <f>[5]내역서!F2045</f>
        <v>2</v>
      </c>
      <c r="H2045" s="717">
        <v>2</v>
      </c>
      <c r="I2045" s="415">
        <f t="shared" si="2858"/>
        <v>0</v>
      </c>
      <c r="J2045" s="415">
        <f>내역서!F2049</f>
        <v>0</v>
      </c>
      <c r="K2045" s="416">
        <v>117144.2</v>
      </c>
      <c r="L2045" s="417">
        <f t="shared" si="2859"/>
        <v>0</v>
      </c>
      <c r="M2045" s="416">
        <v>0</v>
      </c>
      <c r="N2045" s="417">
        <f t="shared" si="2860"/>
        <v>0</v>
      </c>
      <c r="O2045" s="416">
        <v>0</v>
      </c>
      <c r="P2045" s="417">
        <f t="shared" si="2861"/>
        <v>0</v>
      </c>
      <c r="Q2045" s="417">
        <f t="shared" si="2862"/>
        <v>117144.2</v>
      </c>
      <c r="R2045" s="417">
        <f t="shared" si="2806"/>
        <v>0</v>
      </c>
      <c r="S2045" s="417">
        <f t="shared" ref="S2045" si="2869">J2045-J2044</f>
        <v>0</v>
      </c>
      <c r="T2045" s="417">
        <f t="shared" ref="T2045:U2045" si="2870">Q2045-Q2044</f>
        <v>0</v>
      </c>
      <c r="U2045" s="417">
        <f t="shared" si="2870"/>
        <v>0</v>
      </c>
      <c r="V2045" s="422"/>
      <c r="W2045" s="619" t="str">
        <f t="shared" si="2699"/>
        <v/>
      </c>
    </row>
    <row r="2046" spans="1:23" s="371" customFormat="1" ht="24" hidden="1" customHeight="1">
      <c r="A2046" s="366" t="s">
        <v>2055</v>
      </c>
      <c r="B2046" s="418" t="s">
        <v>0</v>
      </c>
      <c r="C2046" s="418" t="s">
        <v>3262</v>
      </c>
      <c r="D2046" s="418" t="s">
        <v>218</v>
      </c>
      <c r="E2046" s="419" t="s">
        <v>307</v>
      </c>
      <c r="F2046" s="411">
        <f>G2046</f>
        <v>2</v>
      </c>
      <c r="G2046" s="411">
        <f>[5]내역서!F2046</f>
        <v>2</v>
      </c>
      <c r="H2046" s="716">
        <v>2</v>
      </c>
      <c r="I2046" s="410">
        <f>G2046-H2046</f>
        <v>0</v>
      </c>
      <c r="J2046" s="410">
        <f>내역서!F2050</f>
        <v>0</v>
      </c>
      <c r="K2046" s="411">
        <v>1851911.9</v>
      </c>
      <c r="L2046" s="412">
        <f>INT($J2046*K2046)</f>
        <v>0</v>
      </c>
      <c r="M2046" s="411">
        <v>0</v>
      </c>
      <c r="N2046" s="412">
        <f>INT($J2046*M2046)</f>
        <v>0</v>
      </c>
      <c r="O2046" s="411">
        <v>0</v>
      </c>
      <c r="P2046" s="412">
        <f>INT($J2046*O2046)</f>
        <v>0</v>
      </c>
      <c r="Q2046" s="412">
        <f>+K2046+M2046+O2046</f>
        <v>1851911.9</v>
      </c>
      <c r="R2046" s="412">
        <f>L2046+N2046+P2046</f>
        <v>0</v>
      </c>
      <c r="S2046" s="412"/>
      <c r="T2046" s="412"/>
      <c r="U2046" s="412"/>
      <c r="V2046" s="419" t="s">
        <v>0</v>
      </c>
      <c r="W2046" s="617" t="str">
        <f>+IF(J2046&lt;0,"ng","")</f>
        <v/>
      </c>
    </row>
    <row r="2047" spans="1:23" s="75" customFormat="1" ht="24" hidden="1" customHeight="1">
      <c r="A2047" s="372" t="s">
        <v>6117</v>
      </c>
      <c r="B2047" s="421" t="s">
        <v>0</v>
      </c>
      <c r="C2047" s="421" t="s">
        <v>1360</v>
      </c>
      <c r="D2047" s="421" t="s">
        <v>218</v>
      </c>
      <c r="E2047" s="422" t="s">
        <v>775</v>
      </c>
      <c r="F2047" s="416">
        <f t="shared" si="2857"/>
        <v>2</v>
      </c>
      <c r="G2047" s="416">
        <f>[5]내역서!F2047</f>
        <v>2</v>
      </c>
      <c r="H2047" s="717">
        <v>2</v>
      </c>
      <c r="I2047" s="415">
        <f t="shared" si="2858"/>
        <v>0</v>
      </c>
      <c r="J2047" s="415">
        <f>내역서!F2051</f>
        <v>0</v>
      </c>
      <c r="K2047" s="416">
        <v>1851911.9</v>
      </c>
      <c r="L2047" s="417">
        <f t="shared" si="2859"/>
        <v>0</v>
      </c>
      <c r="M2047" s="416">
        <v>0</v>
      </c>
      <c r="N2047" s="417">
        <f t="shared" si="2860"/>
        <v>0</v>
      </c>
      <c r="O2047" s="416">
        <v>0</v>
      </c>
      <c r="P2047" s="417">
        <f t="shared" si="2861"/>
        <v>0</v>
      </c>
      <c r="Q2047" s="417">
        <f t="shared" si="2862"/>
        <v>1851911.9</v>
      </c>
      <c r="R2047" s="417">
        <f t="shared" si="2806"/>
        <v>0</v>
      </c>
      <c r="S2047" s="417">
        <f t="shared" ref="S2047" si="2871">J2047-J2046</f>
        <v>0</v>
      </c>
      <c r="T2047" s="417">
        <f t="shared" ref="T2047:U2047" si="2872">Q2047-Q2046</f>
        <v>0</v>
      </c>
      <c r="U2047" s="417">
        <f t="shared" si="2872"/>
        <v>0</v>
      </c>
      <c r="V2047" s="422"/>
      <c r="W2047" s="619" t="str">
        <f t="shared" si="2699"/>
        <v/>
      </c>
    </row>
    <row r="2048" spans="1:23" s="371" customFormat="1" ht="24" hidden="1" customHeight="1">
      <c r="A2048" s="366" t="s">
        <v>2055</v>
      </c>
      <c r="B2048" s="418" t="s">
        <v>0</v>
      </c>
      <c r="C2048" s="418" t="s">
        <v>3263</v>
      </c>
      <c r="D2048" s="418" t="s">
        <v>218</v>
      </c>
      <c r="E2048" s="419" t="s">
        <v>307</v>
      </c>
      <c r="F2048" s="411">
        <f>G2048</f>
        <v>2</v>
      </c>
      <c r="G2048" s="411">
        <f>[5]내역서!F2048</f>
        <v>2</v>
      </c>
      <c r="H2048" s="716">
        <v>2</v>
      </c>
      <c r="I2048" s="410">
        <f>G2048-H2048</f>
        <v>0</v>
      </c>
      <c r="J2048" s="410">
        <f>내역서!F2052</f>
        <v>0</v>
      </c>
      <c r="K2048" s="411">
        <v>1851911.9</v>
      </c>
      <c r="L2048" s="412">
        <f>INT($J2048*K2048)</f>
        <v>0</v>
      </c>
      <c r="M2048" s="411">
        <v>0</v>
      </c>
      <c r="N2048" s="412">
        <f>INT($J2048*M2048)</f>
        <v>0</v>
      </c>
      <c r="O2048" s="411">
        <v>0</v>
      </c>
      <c r="P2048" s="412">
        <f>INT($J2048*O2048)</f>
        <v>0</v>
      </c>
      <c r="Q2048" s="412">
        <f>+K2048+M2048+O2048</f>
        <v>1851911.9</v>
      </c>
      <c r="R2048" s="412">
        <f>L2048+N2048+P2048</f>
        <v>0</v>
      </c>
      <c r="S2048" s="412"/>
      <c r="T2048" s="412"/>
      <c r="U2048" s="412"/>
      <c r="V2048" s="419" t="s">
        <v>0</v>
      </c>
      <c r="W2048" s="617" t="str">
        <f>+IF(J2048&lt;0,"ng","")</f>
        <v/>
      </c>
    </row>
    <row r="2049" spans="1:23" s="75" customFormat="1" ht="24" hidden="1" customHeight="1">
      <c r="A2049" s="372" t="s">
        <v>2072</v>
      </c>
      <c r="B2049" s="421" t="s">
        <v>0</v>
      </c>
      <c r="C2049" s="421" t="s">
        <v>1361</v>
      </c>
      <c r="D2049" s="421" t="s">
        <v>218</v>
      </c>
      <c r="E2049" s="422" t="s">
        <v>775</v>
      </c>
      <c r="F2049" s="416">
        <f t="shared" si="2857"/>
        <v>2</v>
      </c>
      <c r="G2049" s="416">
        <f>[5]내역서!F2049</f>
        <v>2</v>
      </c>
      <c r="H2049" s="717">
        <v>2</v>
      </c>
      <c r="I2049" s="415">
        <f t="shared" si="2858"/>
        <v>0</v>
      </c>
      <c r="J2049" s="415">
        <f>내역서!F2053</f>
        <v>0</v>
      </c>
      <c r="K2049" s="416">
        <v>1851911.9</v>
      </c>
      <c r="L2049" s="417">
        <f t="shared" si="2859"/>
        <v>0</v>
      </c>
      <c r="M2049" s="416">
        <v>0</v>
      </c>
      <c r="N2049" s="417">
        <f t="shared" si="2860"/>
        <v>0</v>
      </c>
      <c r="O2049" s="416">
        <v>0</v>
      </c>
      <c r="P2049" s="417">
        <f t="shared" si="2861"/>
        <v>0</v>
      </c>
      <c r="Q2049" s="417">
        <f t="shared" si="2862"/>
        <v>1851911.9</v>
      </c>
      <c r="R2049" s="417">
        <f t="shared" si="2806"/>
        <v>0</v>
      </c>
      <c r="S2049" s="417">
        <f t="shared" ref="S2049" si="2873">J2049-J2048</f>
        <v>0</v>
      </c>
      <c r="T2049" s="417">
        <f t="shared" ref="T2049:U2049" si="2874">Q2049-Q2048</f>
        <v>0</v>
      </c>
      <c r="U2049" s="417">
        <f t="shared" si="2874"/>
        <v>0</v>
      </c>
      <c r="V2049" s="422"/>
      <c r="W2049" s="619" t="str">
        <f t="shared" si="2699"/>
        <v/>
      </c>
    </row>
    <row r="2050" spans="1:23" s="371" customFormat="1" ht="24" hidden="1" customHeight="1">
      <c r="A2050" s="366" t="s">
        <v>2055</v>
      </c>
      <c r="B2050" s="418" t="s">
        <v>0</v>
      </c>
      <c r="C2050" s="418" t="s">
        <v>3264</v>
      </c>
      <c r="D2050" s="418" t="s">
        <v>219</v>
      </c>
      <c r="E2050" s="419" t="s">
        <v>307</v>
      </c>
      <c r="F2050" s="411">
        <f>G2050</f>
        <v>1</v>
      </c>
      <c r="G2050" s="411">
        <f>[5]내역서!F2050</f>
        <v>1</v>
      </c>
      <c r="H2050" s="716">
        <v>1</v>
      </c>
      <c r="I2050" s="410">
        <f>G2050-H2050</f>
        <v>0</v>
      </c>
      <c r="J2050" s="410">
        <f>내역서!F2054</f>
        <v>0</v>
      </c>
      <c r="K2050" s="411">
        <v>1087890.6000000001</v>
      </c>
      <c r="L2050" s="412">
        <f>INT($J2050*K2050)</f>
        <v>0</v>
      </c>
      <c r="M2050" s="411">
        <v>0</v>
      </c>
      <c r="N2050" s="412">
        <f>INT($J2050*M2050)</f>
        <v>0</v>
      </c>
      <c r="O2050" s="411">
        <v>0</v>
      </c>
      <c r="P2050" s="412">
        <f>INT($J2050*O2050)</f>
        <v>0</v>
      </c>
      <c r="Q2050" s="412">
        <f>+K2050+M2050+O2050</f>
        <v>1087890.6000000001</v>
      </c>
      <c r="R2050" s="412">
        <f>L2050+N2050+P2050</f>
        <v>0</v>
      </c>
      <c r="S2050" s="412"/>
      <c r="T2050" s="412"/>
      <c r="U2050" s="412"/>
      <c r="V2050" s="419" t="s">
        <v>0</v>
      </c>
      <c r="W2050" s="617" t="str">
        <f>+IF(J2050&lt;0,"ng","")</f>
        <v/>
      </c>
    </row>
    <row r="2051" spans="1:23" s="75" customFormat="1" ht="24" hidden="1" customHeight="1">
      <c r="A2051" s="372" t="s">
        <v>4298</v>
      </c>
      <c r="B2051" s="421" t="s">
        <v>0</v>
      </c>
      <c r="C2051" s="421" t="s">
        <v>1362</v>
      </c>
      <c r="D2051" s="421" t="s">
        <v>219</v>
      </c>
      <c r="E2051" s="422" t="s">
        <v>775</v>
      </c>
      <c r="F2051" s="416">
        <f t="shared" si="2857"/>
        <v>1</v>
      </c>
      <c r="G2051" s="416">
        <f>[5]내역서!F2051</f>
        <v>1</v>
      </c>
      <c r="H2051" s="717">
        <v>1</v>
      </c>
      <c r="I2051" s="415">
        <f t="shared" si="2858"/>
        <v>0</v>
      </c>
      <c r="J2051" s="415">
        <f>내역서!F2055</f>
        <v>0</v>
      </c>
      <c r="K2051" s="416">
        <v>1087890.6000000001</v>
      </c>
      <c r="L2051" s="417">
        <f t="shared" si="2859"/>
        <v>0</v>
      </c>
      <c r="M2051" s="416">
        <v>0</v>
      </c>
      <c r="N2051" s="417">
        <f t="shared" si="2860"/>
        <v>0</v>
      </c>
      <c r="O2051" s="416">
        <v>0</v>
      </c>
      <c r="P2051" s="417">
        <f t="shared" si="2861"/>
        <v>0</v>
      </c>
      <c r="Q2051" s="417">
        <f t="shared" si="2862"/>
        <v>1087890.6000000001</v>
      </c>
      <c r="R2051" s="417">
        <f t="shared" si="2806"/>
        <v>0</v>
      </c>
      <c r="S2051" s="417">
        <f t="shared" ref="S2051" si="2875">J2051-J2050</f>
        <v>0</v>
      </c>
      <c r="T2051" s="417">
        <f t="shared" ref="T2051:U2051" si="2876">Q2051-Q2050</f>
        <v>0</v>
      </c>
      <c r="U2051" s="417">
        <f t="shared" si="2876"/>
        <v>0</v>
      </c>
      <c r="V2051" s="422"/>
      <c r="W2051" s="619" t="str">
        <f t="shared" si="2699"/>
        <v/>
      </c>
    </row>
    <row r="2052" spans="1:23" s="371" customFormat="1" ht="24" hidden="1" customHeight="1">
      <c r="A2052" s="366" t="s">
        <v>2055</v>
      </c>
      <c r="B2052" s="418" t="s">
        <v>0</v>
      </c>
      <c r="C2052" s="418" t="s">
        <v>3265</v>
      </c>
      <c r="D2052" s="418" t="s">
        <v>215</v>
      </c>
      <c r="E2052" s="419" t="s">
        <v>307</v>
      </c>
      <c r="F2052" s="411">
        <f>G2052</f>
        <v>8</v>
      </c>
      <c r="G2052" s="411">
        <f>[5]내역서!F2052</f>
        <v>8</v>
      </c>
      <c r="H2052" s="716">
        <v>8</v>
      </c>
      <c r="I2052" s="410">
        <f>G2052-H2052</f>
        <v>0</v>
      </c>
      <c r="J2052" s="410">
        <f>내역서!F2056</f>
        <v>0</v>
      </c>
      <c r="K2052" s="411">
        <v>117144.2</v>
      </c>
      <c r="L2052" s="412">
        <f>INT($J2052*K2052)</f>
        <v>0</v>
      </c>
      <c r="M2052" s="411">
        <v>0</v>
      </c>
      <c r="N2052" s="412">
        <f>INT($J2052*M2052)</f>
        <v>0</v>
      </c>
      <c r="O2052" s="411">
        <v>0</v>
      </c>
      <c r="P2052" s="412">
        <f>INT($J2052*O2052)</f>
        <v>0</v>
      </c>
      <c r="Q2052" s="412">
        <f>+K2052+M2052+O2052</f>
        <v>117144.2</v>
      </c>
      <c r="R2052" s="412">
        <f>L2052+N2052+P2052</f>
        <v>0</v>
      </c>
      <c r="S2052" s="412"/>
      <c r="T2052" s="412"/>
      <c r="U2052" s="412"/>
      <c r="V2052" s="419" t="s">
        <v>0</v>
      </c>
      <c r="W2052" s="617" t="str">
        <f>+IF(J2052&lt;0,"ng","")</f>
        <v/>
      </c>
    </row>
    <row r="2053" spans="1:23" s="75" customFormat="1" ht="24" hidden="1" customHeight="1">
      <c r="A2053" s="372" t="s">
        <v>2072</v>
      </c>
      <c r="B2053" s="421" t="s">
        <v>0</v>
      </c>
      <c r="C2053" s="421" t="s">
        <v>1363</v>
      </c>
      <c r="D2053" s="421" t="s">
        <v>215</v>
      </c>
      <c r="E2053" s="422" t="s">
        <v>775</v>
      </c>
      <c r="F2053" s="416">
        <f t="shared" si="2857"/>
        <v>8</v>
      </c>
      <c r="G2053" s="416">
        <f>[5]내역서!F2053</f>
        <v>8</v>
      </c>
      <c r="H2053" s="717">
        <v>8</v>
      </c>
      <c r="I2053" s="415">
        <f t="shared" si="2858"/>
        <v>0</v>
      </c>
      <c r="J2053" s="415">
        <f>내역서!F2057</f>
        <v>0</v>
      </c>
      <c r="K2053" s="416">
        <v>117144.2</v>
      </c>
      <c r="L2053" s="417">
        <f t="shared" si="2859"/>
        <v>0</v>
      </c>
      <c r="M2053" s="416">
        <v>0</v>
      </c>
      <c r="N2053" s="417">
        <f t="shared" si="2860"/>
        <v>0</v>
      </c>
      <c r="O2053" s="416">
        <v>0</v>
      </c>
      <c r="P2053" s="417">
        <f t="shared" si="2861"/>
        <v>0</v>
      </c>
      <c r="Q2053" s="417">
        <f t="shared" si="2862"/>
        <v>117144.2</v>
      </c>
      <c r="R2053" s="417">
        <f t="shared" si="2806"/>
        <v>0</v>
      </c>
      <c r="S2053" s="417">
        <f t="shared" ref="S2053" si="2877">J2053-J2052</f>
        <v>0</v>
      </c>
      <c r="T2053" s="417">
        <f t="shared" ref="T2053:U2053" si="2878">Q2053-Q2052</f>
        <v>0</v>
      </c>
      <c r="U2053" s="417">
        <f t="shared" si="2878"/>
        <v>0</v>
      </c>
      <c r="V2053" s="422"/>
      <c r="W2053" s="619" t="str">
        <f t="shared" si="2699"/>
        <v/>
      </c>
    </row>
    <row r="2054" spans="1:23" s="371" customFormat="1" ht="24" hidden="1" customHeight="1">
      <c r="A2054" s="366" t="s">
        <v>6115</v>
      </c>
      <c r="B2054" s="418" t="s">
        <v>0</v>
      </c>
      <c r="C2054" s="418" t="s">
        <v>3266</v>
      </c>
      <c r="D2054" s="418" t="s">
        <v>220</v>
      </c>
      <c r="E2054" s="419" t="s">
        <v>307</v>
      </c>
      <c r="F2054" s="411">
        <f>G2054</f>
        <v>10</v>
      </c>
      <c r="G2054" s="411">
        <f>[5]내역서!F2054</f>
        <v>10</v>
      </c>
      <c r="H2054" s="716">
        <v>10</v>
      </c>
      <c r="I2054" s="410">
        <f>G2054-H2054</f>
        <v>0</v>
      </c>
      <c r="J2054" s="410">
        <f>내역서!F2058</f>
        <v>0</v>
      </c>
      <c r="K2054" s="411">
        <v>80536.7</v>
      </c>
      <c r="L2054" s="412">
        <f>INT($J2054*K2054)</f>
        <v>0</v>
      </c>
      <c r="M2054" s="411">
        <v>0</v>
      </c>
      <c r="N2054" s="412">
        <f>INT($J2054*M2054)</f>
        <v>0</v>
      </c>
      <c r="O2054" s="411">
        <v>0</v>
      </c>
      <c r="P2054" s="412">
        <f>INT($J2054*O2054)</f>
        <v>0</v>
      </c>
      <c r="Q2054" s="412">
        <f>+K2054+M2054+O2054</f>
        <v>80536.7</v>
      </c>
      <c r="R2054" s="412">
        <f>L2054+N2054+P2054</f>
        <v>0</v>
      </c>
      <c r="S2054" s="412"/>
      <c r="T2054" s="412"/>
      <c r="U2054" s="412"/>
      <c r="V2054" s="419" t="s">
        <v>0</v>
      </c>
      <c r="W2054" s="617" t="str">
        <f>+IF(J2054&lt;0,"ng","")</f>
        <v/>
      </c>
    </row>
    <row r="2055" spans="1:23" s="75" customFormat="1" ht="24" hidden="1" customHeight="1">
      <c r="A2055" s="372" t="s">
        <v>2072</v>
      </c>
      <c r="B2055" s="421" t="s">
        <v>0</v>
      </c>
      <c r="C2055" s="421" t="s">
        <v>1364</v>
      </c>
      <c r="D2055" s="421" t="s">
        <v>220</v>
      </c>
      <c r="E2055" s="422" t="s">
        <v>775</v>
      </c>
      <c r="F2055" s="416">
        <f t="shared" si="2857"/>
        <v>10</v>
      </c>
      <c r="G2055" s="416">
        <f>[5]내역서!F2055</f>
        <v>10</v>
      </c>
      <c r="H2055" s="717">
        <v>10</v>
      </c>
      <c r="I2055" s="415">
        <f t="shared" si="2858"/>
        <v>0</v>
      </c>
      <c r="J2055" s="415">
        <f>내역서!F2059</f>
        <v>0</v>
      </c>
      <c r="K2055" s="416">
        <v>80536.7</v>
      </c>
      <c r="L2055" s="417">
        <f t="shared" si="2859"/>
        <v>0</v>
      </c>
      <c r="M2055" s="416">
        <v>0</v>
      </c>
      <c r="N2055" s="417">
        <f t="shared" si="2860"/>
        <v>0</v>
      </c>
      <c r="O2055" s="416">
        <v>0</v>
      </c>
      <c r="P2055" s="417">
        <f t="shared" si="2861"/>
        <v>0</v>
      </c>
      <c r="Q2055" s="417">
        <f t="shared" si="2862"/>
        <v>80536.7</v>
      </c>
      <c r="R2055" s="417">
        <f t="shared" si="2806"/>
        <v>0</v>
      </c>
      <c r="S2055" s="417">
        <f t="shared" ref="S2055" si="2879">J2055-J2054</f>
        <v>0</v>
      </c>
      <c r="T2055" s="417">
        <f t="shared" ref="T2055:U2055" si="2880">Q2055-Q2054</f>
        <v>0</v>
      </c>
      <c r="U2055" s="417">
        <f t="shared" si="2880"/>
        <v>0</v>
      </c>
      <c r="V2055" s="422"/>
      <c r="W2055" s="619" t="str">
        <f t="shared" si="2699"/>
        <v/>
      </c>
    </row>
    <row r="2056" spans="1:23" s="371" customFormat="1" ht="24" hidden="1" customHeight="1">
      <c r="A2056" s="366" t="s">
        <v>6115</v>
      </c>
      <c r="B2056" s="418" t="s">
        <v>0</v>
      </c>
      <c r="C2056" s="418" t="s">
        <v>3267</v>
      </c>
      <c r="D2056" s="418" t="s">
        <v>217</v>
      </c>
      <c r="E2056" s="419" t="s">
        <v>307</v>
      </c>
      <c r="F2056" s="411">
        <f>G2056</f>
        <v>2</v>
      </c>
      <c r="G2056" s="411">
        <f>[5]내역서!F2056</f>
        <v>2</v>
      </c>
      <c r="H2056" s="716">
        <v>2</v>
      </c>
      <c r="I2056" s="410">
        <f>G2056-H2056</f>
        <v>0</v>
      </c>
      <c r="J2056" s="410">
        <f>내역서!F2060</f>
        <v>0</v>
      </c>
      <c r="K2056" s="411">
        <v>117144.2</v>
      </c>
      <c r="L2056" s="412">
        <f>INT($J2056*K2056)</f>
        <v>0</v>
      </c>
      <c r="M2056" s="411">
        <v>0</v>
      </c>
      <c r="N2056" s="412">
        <f>INT($J2056*M2056)</f>
        <v>0</v>
      </c>
      <c r="O2056" s="411">
        <v>0</v>
      </c>
      <c r="P2056" s="412">
        <f>INT($J2056*O2056)</f>
        <v>0</v>
      </c>
      <c r="Q2056" s="412">
        <f>+K2056+M2056+O2056</f>
        <v>117144.2</v>
      </c>
      <c r="R2056" s="412">
        <f>L2056+N2056+P2056</f>
        <v>0</v>
      </c>
      <c r="S2056" s="412"/>
      <c r="T2056" s="412"/>
      <c r="U2056" s="412"/>
      <c r="V2056" s="419" t="s">
        <v>0</v>
      </c>
      <c r="W2056" s="617" t="str">
        <f>+IF(J2056&lt;0,"ng","")</f>
        <v/>
      </c>
    </row>
    <row r="2057" spans="1:23" s="75" customFormat="1" ht="24" hidden="1" customHeight="1">
      <c r="A2057" s="372" t="s">
        <v>6118</v>
      </c>
      <c r="B2057" s="421" t="s">
        <v>0</v>
      </c>
      <c r="C2057" s="421" t="s">
        <v>1365</v>
      </c>
      <c r="D2057" s="421" t="s">
        <v>217</v>
      </c>
      <c r="E2057" s="422" t="s">
        <v>775</v>
      </c>
      <c r="F2057" s="416">
        <f t="shared" si="2857"/>
        <v>2</v>
      </c>
      <c r="G2057" s="416">
        <f>[5]내역서!F2057</f>
        <v>2</v>
      </c>
      <c r="H2057" s="717">
        <v>2</v>
      </c>
      <c r="I2057" s="415">
        <f t="shared" si="2858"/>
        <v>0</v>
      </c>
      <c r="J2057" s="415">
        <f>내역서!F2061</f>
        <v>0</v>
      </c>
      <c r="K2057" s="416">
        <v>117144.2</v>
      </c>
      <c r="L2057" s="417">
        <f t="shared" si="2859"/>
        <v>0</v>
      </c>
      <c r="M2057" s="416">
        <v>0</v>
      </c>
      <c r="N2057" s="417">
        <f t="shared" si="2860"/>
        <v>0</v>
      </c>
      <c r="O2057" s="416">
        <v>0</v>
      </c>
      <c r="P2057" s="417">
        <f t="shared" si="2861"/>
        <v>0</v>
      </c>
      <c r="Q2057" s="417">
        <f t="shared" si="2862"/>
        <v>117144.2</v>
      </c>
      <c r="R2057" s="417">
        <f t="shared" si="2806"/>
        <v>0</v>
      </c>
      <c r="S2057" s="417">
        <f t="shared" ref="S2057" si="2881">J2057-J2056</f>
        <v>0</v>
      </c>
      <c r="T2057" s="417">
        <f t="shared" ref="T2057:U2057" si="2882">Q2057-Q2056</f>
        <v>0</v>
      </c>
      <c r="U2057" s="417">
        <f t="shared" si="2882"/>
        <v>0</v>
      </c>
      <c r="V2057" s="422"/>
      <c r="W2057" s="619" t="str">
        <f t="shared" si="2699"/>
        <v/>
      </c>
    </row>
    <row r="2058" spans="1:23" s="371" customFormat="1" ht="24" hidden="1" customHeight="1">
      <c r="A2058" s="366" t="s">
        <v>6119</v>
      </c>
      <c r="B2058" s="418" t="s">
        <v>0</v>
      </c>
      <c r="C2058" s="418" t="s">
        <v>3268</v>
      </c>
      <c r="D2058" s="418" t="s">
        <v>221</v>
      </c>
      <c r="E2058" s="419" t="s">
        <v>307</v>
      </c>
      <c r="F2058" s="411">
        <f>G2058</f>
        <v>2</v>
      </c>
      <c r="G2058" s="411">
        <f>[5]내역서!F2058</f>
        <v>2</v>
      </c>
      <c r="H2058" s="716">
        <v>2</v>
      </c>
      <c r="I2058" s="410">
        <f>G2058-H2058</f>
        <v>0</v>
      </c>
      <c r="J2058" s="410">
        <f>내역서!F2062</f>
        <v>0</v>
      </c>
      <c r="K2058" s="411">
        <v>1733906.3</v>
      </c>
      <c r="L2058" s="412">
        <f>INT($J2058*K2058)</f>
        <v>0</v>
      </c>
      <c r="M2058" s="411">
        <v>0</v>
      </c>
      <c r="N2058" s="412">
        <f>INT($J2058*M2058)</f>
        <v>0</v>
      </c>
      <c r="O2058" s="411">
        <v>0</v>
      </c>
      <c r="P2058" s="412">
        <f>INT($J2058*O2058)</f>
        <v>0</v>
      </c>
      <c r="Q2058" s="412">
        <f>+K2058+M2058+O2058</f>
        <v>1733906.3</v>
      </c>
      <c r="R2058" s="412">
        <f>L2058+N2058+P2058</f>
        <v>0</v>
      </c>
      <c r="S2058" s="412"/>
      <c r="T2058" s="412"/>
      <c r="U2058" s="412"/>
      <c r="V2058" s="419" t="s">
        <v>0</v>
      </c>
      <c r="W2058" s="617" t="str">
        <f>+IF(J2058&lt;0,"ng","")</f>
        <v/>
      </c>
    </row>
    <row r="2059" spans="1:23" s="75" customFormat="1" ht="24" hidden="1" customHeight="1">
      <c r="A2059" s="372" t="s">
        <v>4298</v>
      </c>
      <c r="B2059" s="421" t="s">
        <v>0</v>
      </c>
      <c r="C2059" s="421" t="s">
        <v>1366</v>
      </c>
      <c r="D2059" s="421" t="s">
        <v>221</v>
      </c>
      <c r="E2059" s="422" t="s">
        <v>775</v>
      </c>
      <c r="F2059" s="416">
        <f t="shared" si="2857"/>
        <v>2</v>
      </c>
      <c r="G2059" s="416">
        <f>[5]내역서!F2059</f>
        <v>2</v>
      </c>
      <c r="H2059" s="717">
        <v>2</v>
      </c>
      <c r="I2059" s="415">
        <f t="shared" si="2858"/>
        <v>0</v>
      </c>
      <c r="J2059" s="415">
        <f>내역서!F2063</f>
        <v>0</v>
      </c>
      <c r="K2059" s="416">
        <v>1733906.3</v>
      </c>
      <c r="L2059" s="417">
        <f t="shared" si="2859"/>
        <v>0</v>
      </c>
      <c r="M2059" s="416">
        <v>0</v>
      </c>
      <c r="N2059" s="417">
        <f t="shared" si="2860"/>
        <v>0</v>
      </c>
      <c r="O2059" s="416">
        <v>0</v>
      </c>
      <c r="P2059" s="417">
        <f t="shared" si="2861"/>
        <v>0</v>
      </c>
      <c r="Q2059" s="417">
        <f t="shared" si="2862"/>
        <v>1733906.3</v>
      </c>
      <c r="R2059" s="417">
        <f t="shared" si="2806"/>
        <v>0</v>
      </c>
      <c r="S2059" s="417">
        <f t="shared" ref="S2059" si="2883">J2059-J2058</f>
        <v>0</v>
      </c>
      <c r="T2059" s="417">
        <f t="shared" ref="T2059:U2059" si="2884">Q2059-Q2058</f>
        <v>0</v>
      </c>
      <c r="U2059" s="417">
        <f t="shared" si="2884"/>
        <v>0</v>
      </c>
      <c r="V2059" s="422"/>
      <c r="W2059" s="619" t="str">
        <f t="shared" si="2699"/>
        <v/>
      </c>
    </row>
    <row r="2060" spans="1:23" s="371" customFormat="1" ht="24" hidden="1" customHeight="1">
      <c r="A2060" s="366" t="s">
        <v>2055</v>
      </c>
      <c r="B2060" s="418" t="s">
        <v>0</v>
      </c>
      <c r="C2060" s="418" t="s">
        <v>3269</v>
      </c>
      <c r="D2060" s="418" t="s">
        <v>221</v>
      </c>
      <c r="E2060" s="419" t="s">
        <v>307</v>
      </c>
      <c r="F2060" s="411">
        <f>G2060</f>
        <v>2</v>
      </c>
      <c r="G2060" s="411">
        <f>[5]내역서!F2060</f>
        <v>2</v>
      </c>
      <c r="H2060" s="716">
        <v>2</v>
      </c>
      <c r="I2060" s="410">
        <f>G2060-H2060</f>
        <v>0</v>
      </c>
      <c r="J2060" s="410">
        <f>내역서!F2064</f>
        <v>0</v>
      </c>
      <c r="K2060" s="411">
        <v>1733906.3</v>
      </c>
      <c r="L2060" s="412">
        <f>INT($J2060*K2060)</f>
        <v>0</v>
      </c>
      <c r="M2060" s="411">
        <v>0</v>
      </c>
      <c r="N2060" s="412">
        <f>INT($J2060*M2060)</f>
        <v>0</v>
      </c>
      <c r="O2060" s="411">
        <v>0</v>
      </c>
      <c r="P2060" s="412">
        <f>INT($J2060*O2060)</f>
        <v>0</v>
      </c>
      <c r="Q2060" s="412">
        <f>+K2060+M2060+O2060</f>
        <v>1733906.3</v>
      </c>
      <c r="R2060" s="412">
        <f>L2060+N2060+P2060</f>
        <v>0</v>
      </c>
      <c r="S2060" s="412"/>
      <c r="T2060" s="412"/>
      <c r="U2060" s="412"/>
      <c r="V2060" s="419" t="s">
        <v>0</v>
      </c>
      <c r="W2060" s="617" t="str">
        <f>+IF(J2060&lt;0,"ng","")</f>
        <v/>
      </c>
    </row>
    <row r="2061" spans="1:23" s="75" customFormat="1" ht="24" hidden="1" customHeight="1">
      <c r="A2061" s="372" t="s">
        <v>6120</v>
      </c>
      <c r="B2061" s="421" t="s">
        <v>0</v>
      </c>
      <c r="C2061" s="421" t="s">
        <v>1367</v>
      </c>
      <c r="D2061" s="421" t="s">
        <v>221</v>
      </c>
      <c r="E2061" s="422" t="s">
        <v>775</v>
      </c>
      <c r="F2061" s="416">
        <f t="shared" si="2857"/>
        <v>2</v>
      </c>
      <c r="G2061" s="416">
        <f>[5]내역서!F2061</f>
        <v>2</v>
      </c>
      <c r="H2061" s="717">
        <v>2</v>
      </c>
      <c r="I2061" s="415">
        <f t="shared" si="2858"/>
        <v>0</v>
      </c>
      <c r="J2061" s="415">
        <f>내역서!F2065</f>
        <v>0</v>
      </c>
      <c r="K2061" s="416">
        <v>1733906.3</v>
      </c>
      <c r="L2061" s="417">
        <f t="shared" si="2859"/>
        <v>0</v>
      </c>
      <c r="M2061" s="416">
        <v>0</v>
      </c>
      <c r="N2061" s="417">
        <f t="shared" si="2860"/>
        <v>0</v>
      </c>
      <c r="O2061" s="416">
        <v>0</v>
      </c>
      <c r="P2061" s="417">
        <f t="shared" si="2861"/>
        <v>0</v>
      </c>
      <c r="Q2061" s="417">
        <f t="shared" si="2862"/>
        <v>1733906.3</v>
      </c>
      <c r="R2061" s="417">
        <f t="shared" si="2806"/>
        <v>0</v>
      </c>
      <c r="S2061" s="417">
        <f t="shared" ref="S2061" si="2885">J2061-J2060</f>
        <v>0</v>
      </c>
      <c r="T2061" s="417">
        <f t="shared" ref="T2061:U2061" si="2886">Q2061-Q2060</f>
        <v>0</v>
      </c>
      <c r="U2061" s="417">
        <f t="shared" si="2886"/>
        <v>0</v>
      </c>
      <c r="V2061" s="422"/>
      <c r="W2061" s="619" t="str">
        <f t="shared" si="2699"/>
        <v/>
      </c>
    </row>
    <row r="2062" spans="1:23" s="371" customFormat="1" ht="24" hidden="1" customHeight="1">
      <c r="A2062" s="366" t="s">
        <v>4295</v>
      </c>
      <c r="B2062" s="418" t="s">
        <v>0</v>
      </c>
      <c r="C2062" s="418" t="s">
        <v>3270</v>
      </c>
      <c r="D2062" s="418" t="s">
        <v>222</v>
      </c>
      <c r="E2062" s="419" t="s">
        <v>307</v>
      </c>
      <c r="F2062" s="411">
        <f>G2062</f>
        <v>1</v>
      </c>
      <c r="G2062" s="411">
        <f>[5]내역서!F2062</f>
        <v>1</v>
      </c>
      <c r="H2062" s="716">
        <v>1</v>
      </c>
      <c r="I2062" s="410">
        <f>G2062-H2062</f>
        <v>0</v>
      </c>
      <c r="J2062" s="410">
        <f>내역서!F2066</f>
        <v>0</v>
      </c>
      <c r="K2062" s="411">
        <v>4771903.0999999996</v>
      </c>
      <c r="L2062" s="412">
        <f>INT($J2062*K2062)</f>
        <v>0</v>
      </c>
      <c r="M2062" s="411">
        <v>0</v>
      </c>
      <c r="N2062" s="412">
        <f>INT($J2062*M2062)</f>
        <v>0</v>
      </c>
      <c r="O2062" s="411">
        <v>0</v>
      </c>
      <c r="P2062" s="412">
        <f>INT($J2062*O2062)</f>
        <v>0</v>
      </c>
      <c r="Q2062" s="412">
        <f>+K2062+M2062+O2062</f>
        <v>4771903.0999999996</v>
      </c>
      <c r="R2062" s="412">
        <f>L2062+N2062+P2062</f>
        <v>0</v>
      </c>
      <c r="S2062" s="412"/>
      <c r="T2062" s="412"/>
      <c r="U2062" s="412"/>
      <c r="V2062" s="419" t="s">
        <v>0</v>
      </c>
      <c r="W2062" s="617" t="str">
        <f>+IF(J2062&lt;0,"ng","")</f>
        <v/>
      </c>
    </row>
    <row r="2063" spans="1:23" s="75" customFormat="1" ht="24" hidden="1" customHeight="1">
      <c r="A2063" s="372" t="s">
        <v>2072</v>
      </c>
      <c r="B2063" s="421" t="s">
        <v>0</v>
      </c>
      <c r="C2063" s="421" t="s">
        <v>1368</v>
      </c>
      <c r="D2063" s="421" t="s">
        <v>222</v>
      </c>
      <c r="E2063" s="422" t="s">
        <v>775</v>
      </c>
      <c r="F2063" s="416">
        <f t="shared" si="2857"/>
        <v>1</v>
      </c>
      <c r="G2063" s="416">
        <f>[5]내역서!F2063</f>
        <v>1</v>
      </c>
      <c r="H2063" s="717">
        <v>1</v>
      </c>
      <c r="I2063" s="415">
        <f t="shared" si="2858"/>
        <v>0</v>
      </c>
      <c r="J2063" s="415">
        <f>내역서!F2067</f>
        <v>0</v>
      </c>
      <c r="K2063" s="416">
        <v>4771903.0999999996</v>
      </c>
      <c r="L2063" s="417">
        <f t="shared" si="2859"/>
        <v>0</v>
      </c>
      <c r="M2063" s="416">
        <v>0</v>
      </c>
      <c r="N2063" s="417">
        <f t="shared" si="2860"/>
        <v>0</v>
      </c>
      <c r="O2063" s="416">
        <v>0</v>
      </c>
      <c r="P2063" s="417">
        <f t="shared" si="2861"/>
        <v>0</v>
      </c>
      <c r="Q2063" s="417">
        <f t="shared" si="2862"/>
        <v>4771903.0999999996</v>
      </c>
      <c r="R2063" s="417">
        <f t="shared" si="2806"/>
        <v>0</v>
      </c>
      <c r="S2063" s="417">
        <f t="shared" ref="S2063" si="2887">J2063-J2062</f>
        <v>0</v>
      </c>
      <c r="T2063" s="417">
        <f t="shared" ref="T2063:U2063" si="2888">Q2063-Q2062</f>
        <v>0</v>
      </c>
      <c r="U2063" s="417">
        <f t="shared" si="2888"/>
        <v>0</v>
      </c>
      <c r="V2063" s="422"/>
      <c r="W2063" s="619" t="str">
        <f t="shared" si="2699"/>
        <v/>
      </c>
    </row>
    <row r="2064" spans="1:23" s="371" customFormat="1" ht="24" hidden="1" customHeight="1">
      <c r="A2064" s="366" t="s">
        <v>4295</v>
      </c>
      <c r="B2064" s="418" t="s">
        <v>0</v>
      </c>
      <c r="C2064" s="418" t="s">
        <v>1910</v>
      </c>
      <c r="D2064" s="418" t="s">
        <v>3271</v>
      </c>
      <c r="E2064" s="419" t="s">
        <v>1887</v>
      </c>
      <c r="F2064" s="411">
        <f>G2064</f>
        <v>7</v>
      </c>
      <c r="G2064" s="411">
        <f>[5]내역서!F2064</f>
        <v>7</v>
      </c>
      <c r="H2064" s="716">
        <v>7</v>
      </c>
      <c r="I2064" s="410">
        <f>G2064-H2064</f>
        <v>0</v>
      </c>
      <c r="J2064" s="410">
        <f>내역서!F2068</f>
        <v>0</v>
      </c>
      <c r="K2064" s="411">
        <v>0</v>
      </c>
      <c r="L2064" s="412">
        <f>INT($J2064*K2064)</f>
        <v>0</v>
      </c>
      <c r="M2064" s="411">
        <v>127919.8</v>
      </c>
      <c r="N2064" s="412">
        <f>INT($J2064*M2064)</f>
        <v>0</v>
      </c>
      <c r="O2064" s="411">
        <v>0</v>
      </c>
      <c r="P2064" s="412">
        <f>INT($J2064*O2064)</f>
        <v>0</v>
      </c>
      <c r="Q2064" s="412">
        <f>+K2064+M2064+O2064</f>
        <v>127919.8</v>
      </c>
      <c r="R2064" s="412">
        <f>L2064+N2064+P2064</f>
        <v>0</v>
      </c>
      <c r="S2064" s="412"/>
      <c r="T2064" s="412"/>
      <c r="U2064" s="412"/>
      <c r="V2064" s="419" t="s">
        <v>0</v>
      </c>
      <c r="W2064" s="617" t="str">
        <f>+IF(J2064&lt;0,"ng","")</f>
        <v/>
      </c>
    </row>
    <row r="2065" spans="1:23" s="75" customFormat="1" ht="24" hidden="1" customHeight="1">
      <c r="A2065" s="372" t="s">
        <v>2072</v>
      </c>
      <c r="B2065" s="421" t="s">
        <v>0</v>
      </c>
      <c r="C2065" s="421" t="s">
        <v>1369</v>
      </c>
      <c r="D2065" s="421" t="s">
        <v>1370</v>
      </c>
      <c r="E2065" s="422" t="s">
        <v>1371</v>
      </c>
      <c r="F2065" s="416">
        <f t="shared" si="2857"/>
        <v>7</v>
      </c>
      <c r="G2065" s="416">
        <f>[5]내역서!F2065</f>
        <v>7</v>
      </c>
      <c r="H2065" s="717">
        <v>7</v>
      </c>
      <c r="I2065" s="415">
        <f t="shared" si="2858"/>
        <v>0</v>
      </c>
      <c r="J2065" s="415">
        <f>내역서!F2069</f>
        <v>0</v>
      </c>
      <c r="K2065" s="416">
        <v>0</v>
      </c>
      <c r="L2065" s="417">
        <f t="shared" si="2859"/>
        <v>0</v>
      </c>
      <c r="M2065" s="416">
        <v>127919.8</v>
      </c>
      <c r="N2065" s="417">
        <f t="shared" si="2860"/>
        <v>0</v>
      </c>
      <c r="O2065" s="416">
        <v>0</v>
      </c>
      <c r="P2065" s="417">
        <f t="shared" si="2861"/>
        <v>0</v>
      </c>
      <c r="Q2065" s="417">
        <f t="shared" si="2862"/>
        <v>127919.8</v>
      </c>
      <c r="R2065" s="417">
        <f t="shared" si="2806"/>
        <v>0</v>
      </c>
      <c r="S2065" s="417">
        <f t="shared" ref="S2065" si="2889">J2065-J2064</f>
        <v>0</v>
      </c>
      <c r="T2065" s="417">
        <f t="shared" ref="T2065:U2065" si="2890">Q2065-Q2064</f>
        <v>0</v>
      </c>
      <c r="U2065" s="417">
        <f t="shared" si="2890"/>
        <v>0</v>
      </c>
      <c r="V2065" s="422"/>
      <c r="W2065" s="619" t="str">
        <f t="shared" si="2699"/>
        <v/>
      </c>
    </row>
    <row r="2066" spans="1:23" s="371" customFormat="1" ht="24" hidden="1" customHeight="1">
      <c r="A2066" s="366" t="s">
        <v>6121</v>
      </c>
      <c r="B2066" s="418" t="s">
        <v>0</v>
      </c>
      <c r="C2066" s="418" t="s">
        <v>1910</v>
      </c>
      <c r="D2066" s="418" t="s">
        <v>3272</v>
      </c>
      <c r="E2066" s="419" t="s">
        <v>1887</v>
      </c>
      <c r="F2066" s="411">
        <f>G2066</f>
        <v>45</v>
      </c>
      <c r="G2066" s="411">
        <f>[5]내역서!F2066</f>
        <v>45</v>
      </c>
      <c r="H2066" s="716">
        <v>45</v>
      </c>
      <c r="I2066" s="410">
        <f>G2066-H2066</f>
        <v>0</v>
      </c>
      <c r="J2066" s="410">
        <f>내역서!F2070</f>
        <v>0</v>
      </c>
      <c r="K2066" s="411">
        <v>0</v>
      </c>
      <c r="L2066" s="412">
        <f>INT($J2066*K2066)</f>
        <v>0</v>
      </c>
      <c r="M2066" s="411">
        <v>171830.8</v>
      </c>
      <c r="N2066" s="412">
        <f>INT($J2066*M2066)</f>
        <v>0</v>
      </c>
      <c r="O2066" s="411">
        <v>0</v>
      </c>
      <c r="P2066" s="412">
        <f>INT($J2066*O2066)</f>
        <v>0</v>
      </c>
      <c r="Q2066" s="412">
        <f>+K2066+M2066+O2066</f>
        <v>171830.8</v>
      </c>
      <c r="R2066" s="412">
        <f>L2066+N2066+P2066</f>
        <v>0</v>
      </c>
      <c r="S2066" s="412"/>
      <c r="T2066" s="412"/>
      <c r="U2066" s="412"/>
      <c r="V2066" s="419" t="s">
        <v>0</v>
      </c>
      <c r="W2066" s="617" t="str">
        <f>+IF(J2066&lt;0,"ng","")</f>
        <v/>
      </c>
    </row>
    <row r="2067" spans="1:23" s="75" customFormat="1" ht="24" hidden="1" customHeight="1">
      <c r="A2067" s="372" t="s">
        <v>2072</v>
      </c>
      <c r="B2067" s="421" t="s">
        <v>0</v>
      </c>
      <c r="C2067" s="421" t="s">
        <v>1369</v>
      </c>
      <c r="D2067" s="421" t="s">
        <v>1372</v>
      </c>
      <c r="E2067" s="422" t="s">
        <v>1371</v>
      </c>
      <c r="F2067" s="416">
        <f t="shared" si="2857"/>
        <v>45</v>
      </c>
      <c r="G2067" s="416">
        <f>[5]내역서!F2067</f>
        <v>45</v>
      </c>
      <c r="H2067" s="717">
        <v>45</v>
      </c>
      <c r="I2067" s="415">
        <f t="shared" si="2858"/>
        <v>0</v>
      </c>
      <c r="J2067" s="415">
        <f>내역서!F2071</f>
        <v>0</v>
      </c>
      <c r="K2067" s="416">
        <v>0</v>
      </c>
      <c r="L2067" s="417">
        <f t="shared" si="2859"/>
        <v>0</v>
      </c>
      <c r="M2067" s="416">
        <v>171830.8</v>
      </c>
      <c r="N2067" s="417">
        <f t="shared" si="2860"/>
        <v>0</v>
      </c>
      <c r="O2067" s="416">
        <v>0</v>
      </c>
      <c r="P2067" s="417">
        <f t="shared" si="2861"/>
        <v>0</v>
      </c>
      <c r="Q2067" s="417">
        <f t="shared" si="2862"/>
        <v>171830.8</v>
      </c>
      <c r="R2067" s="417">
        <f t="shared" si="2806"/>
        <v>0</v>
      </c>
      <c r="S2067" s="417">
        <f t="shared" ref="S2067" si="2891">J2067-J2066</f>
        <v>0</v>
      </c>
      <c r="T2067" s="417">
        <f t="shared" ref="T2067:U2067" si="2892">Q2067-Q2066</f>
        <v>0</v>
      </c>
      <c r="U2067" s="417">
        <f t="shared" si="2892"/>
        <v>0</v>
      </c>
      <c r="V2067" s="422"/>
      <c r="W2067" s="619" t="str">
        <f t="shared" si="2699"/>
        <v/>
      </c>
    </row>
    <row r="2068" spans="1:23" s="371" customFormat="1" ht="24" hidden="1" customHeight="1">
      <c r="A2068" s="366" t="s">
        <v>5217</v>
      </c>
      <c r="B2068" s="418" t="s">
        <v>0</v>
      </c>
      <c r="C2068" s="418" t="s">
        <v>3273</v>
      </c>
      <c r="D2068" s="418" t="s">
        <v>3274</v>
      </c>
      <c r="E2068" s="419" t="s">
        <v>308</v>
      </c>
      <c r="F2068" s="411">
        <f>G2068</f>
        <v>1</v>
      </c>
      <c r="G2068" s="411">
        <f>[5]내역서!F2068</f>
        <v>1</v>
      </c>
      <c r="H2068" s="716">
        <v>1</v>
      </c>
      <c r="I2068" s="410">
        <f>G2068-H2068</f>
        <v>0</v>
      </c>
      <c r="J2068" s="410">
        <f>내역서!F2072</f>
        <v>0</v>
      </c>
      <c r="K2068" s="411">
        <v>172556</v>
      </c>
      <c r="L2068" s="412">
        <f>INT($J2068*K2068)</f>
        <v>0</v>
      </c>
      <c r="M2068" s="411">
        <v>0</v>
      </c>
      <c r="N2068" s="412">
        <f>INT($J2068*M2068)</f>
        <v>0</v>
      </c>
      <c r="O2068" s="411">
        <v>0</v>
      </c>
      <c r="P2068" s="412">
        <f>INT($J2068*O2068)</f>
        <v>0</v>
      </c>
      <c r="Q2068" s="412">
        <f>+K2068+M2068+O2068</f>
        <v>172556</v>
      </c>
      <c r="R2068" s="412">
        <f>L2068+N2068+P2068</f>
        <v>0</v>
      </c>
      <c r="S2068" s="412"/>
      <c r="T2068" s="412"/>
      <c r="U2068" s="412"/>
      <c r="V2068" s="419" t="s">
        <v>0</v>
      </c>
      <c r="W2068" s="617" t="str">
        <f>+IF(J2068&lt;0,"ng","")</f>
        <v/>
      </c>
    </row>
    <row r="2069" spans="1:23" s="75" customFormat="1" ht="24" hidden="1" customHeight="1">
      <c r="A2069" s="372" t="s">
        <v>6122</v>
      </c>
      <c r="B2069" s="421" t="s">
        <v>0</v>
      </c>
      <c r="C2069" s="421" t="s">
        <v>1373</v>
      </c>
      <c r="D2069" s="421" t="s">
        <v>1374</v>
      </c>
      <c r="E2069" s="422" t="s">
        <v>1034</v>
      </c>
      <c r="F2069" s="416">
        <f t="shared" si="2857"/>
        <v>1</v>
      </c>
      <c r="G2069" s="416">
        <f>[5]내역서!F2069</f>
        <v>1</v>
      </c>
      <c r="H2069" s="717">
        <v>1</v>
      </c>
      <c r="I2069" s="415">
        <f t="shared" si="2858"/>
        <v>0</v>
      </c>
      <c r="J2069" s="415">
        <f>내역서!F2073</f>
        <v>0</v>
      </c>
      <c r="K2069" s="416">
        <v>172556</v>
      </c>
      <c r="L2069" s="417">
        <f t="shared" si="2859"/>
        <v>0</v>
      </c>
      <c r="M2069" s="416">
        <v>0</v>
      </c>
      <c r="N2069" s="417">
        <f t="shared" si="2860"/>
        <v>0</v>
      </c>
      <c r="O2069" s="416">
        <v>0</v>
      </c>
      <c r="P2069" s="417">
        <f t="shared" si="2861"/>
        <v>0</v>
      </c>
      <c r="Q2069" s="417">
        <f t="shared" si="2862"/>
        <v>172556</v>
      </c>
      <c r="R2069" s="417">
        <f t="shared" si="2806"/>
        <v>0</v>
      </c>
      <c r="S2069" s="417">
        <f t="shared" ref="S2069" si="2893">J2069-J2068</f>
        <v>0</v>
      </c>
      <c r="T2069" s="417">
        <f t="shared" ref="T2069:U2069" si="2894">Q2069-Q2068</f>
        <v>0</v>
      </c>
      <c r="U2069" s="417">
        <f t="shared" si="2894"/>
        <v>0</v>
      </c>
      <c r="V2069" s="422"/>
      <c r="W2069" s="619" t="str">
        <f t="shared" ref="W2069:W2199" si="2895">+IF(J2069&lt;0,"ng","")</f>
        <v/>
      </c>
    </row>
    <row r="2070" spans="1:23" s="371" customFormat="1" ht="24" hidden="1" customHeight="1">
      <c r="A2070" s="366" t="s">
        <v>6123</v>
      </c>
      <c r="B2070" s="448" t="s">
        <v>223</v>
      </c>
      <c r="C2070" s="448" t="s">
        <v>3275</v>
      </c>
      <c r="D2070" s="448" t="s">
        <v>0</v>
      </c>
      <c r="E2070" s="449" t="s">
        <v>0</v>
      </c>
      <c r="F2070" s="450">
        <v>0</v>
      </c>
      <c r="G2070" s="450">
        <f>[5]내역서!F2070</f>
        <v>0</v>
      </c>
      <c r="H2070" s="450">
        <v>0</v>
      </c>
      <c r="I2070" s="450"/>
      <c r="J2070" s="450">
        <f>내역서!F2074</f>
        <v>0</v>
      </c>
      <c r="K2070" s="451">
        <v>0</v>
      </c>
      <c r="L2070" s="451">
        <f>SUMIF($A$2072:$A$2101,$A2072,L$2072:L$2101)</f>
        <v>0</v>
      </c>
      <c r="M2070" s="451">
        <v>0</v>
      </c>
      <c r="N2070" s="451">
        <f t="shared" ref="N2070:N2071" si="2896">SUMIF($A$2072:$A$2101,$A2072,N$2072:N$2101)</f>
        <v>0</v>
      </c>
      <c r="O2070" s="451">
        <v>0</v>
      </c>
      <c r="P2070" s="451">
        <f t="shared" ref="P2070" si="2897">SUMIF($A$2072:$A$2101,$A2072,P$2072:P$2101)</f>
        <v>0</v>
      </c>
      <c r="Q2070" s="452">
        <v>0</v>
      </c>
      <c r="R2070" s="451">
        <f>L2070+N2070+P2070</f>
        <v>0</v>
      </c>
      <c r="S2070" s="451"/>
      <c r="T2070" s="451"/>
      <c r="U2070" s="451"/>
      <c r="V2070" s="453" t="s">
        <v>0</v>
      </c>
      <c r="W2070" s="617" t="str">
        <f>+IF(J2070&lt;0,"ng","")</f>
        <v/>
      </c>
    </row>
    <row r="2071" spans="1:23" s="75" customFormat="1" ht="24" hidden="1" customHeight="1">
      <c r="A2071" s="372" t="s">
        <v>6124</v>
      </c>
      <c r="B2071" s="454" t="s">
        <v>223</v>
      </c>
      <c r="C2071" s="454" t="s">
        <v>1375</v>
      </c>
      <c r="D2071" s="454" t="s">
        <v>0</v>
      </c>
      <c r="E2071" s="455" t="s">
        <v>0</v>
      </c>
      <c r="F2071" s="456">
        <v>0</v>
      </c>
      <c r="G2071" s="456">
        <f>[5]내역서!F2071</f>
        <v>0</v>
      </c>
      <c r="H2071" s="456">
        <v>0</v>
      </c>
      <c r="I2071" s="456"/>
      <c r="J2071" s="456">
        <f>내역서!F2075</f>
        <v>0</v>
      </c>
      <c r="K2071" s="457">
        <v>0</v>
      </c>
      <c r="L2071" s="457">
        <f>SUMIF($A$2072:$A$2101,$A2073,L$2072:L$2101)</f>
        <v>0</v>
      </c>
      <c r="M2071" s="457">
        <v>0</v>
      </c>
      <c r="N2071" s="457">
        <f t="shared" si="2896"/>
        <v>0</v>
      </c>
      <c r="O2071" s="457">
        <v>0</v>
      </c>
      <c r="P2071" s="457">
        <f>SUMIF($A$2072:$A$2101,$A2073,P$2072:P$2101)</f>
        <v>0</v>
      </c>
      <c r="Q2071" s="458">
        <v>0</v>
      </c>
      <c r="R2071" s="457">
        <f t="shared" ref="R2071" si="2898">L2071+N2071+P2071</f>
        <v>0</v>
      </c>
      <c r="S2071" s="457">
        <f t="shared" ref="S2071" si="2899">J2071-J2070</f>
        <v>0</v>
      </c>
      <c r="T2071" s="457">
        <f t="shared" ref="T2071:U2071" si="2900">Q2071-Q2070</f>
        <v>0</v>
      </c>
      <c r="U2071" s="457">
        <f t="shared" si="2900"/>
        <v>0</v>
      </c>
      <c r="V2071" s="459"/>
      <c r="W2071" s="619" t="str">
        <f t="shared" si="2895"/>
        <v/>
      </c>
    </row>
    <row r="2072" spans="1:23" s="371" customFormat="1" ht="24" hidden="1" customHeight="1">
      <c r="A2072" s="366" t="s">
        <v>6123</v>
      </c>
      <c r="B2072" s="418" t="s">
        <v>0</v>
      </c>
      <c r="C2072" s="418" t="s">
        <v>3276</v>
      </c>
      <c r="D2072" s="418" t="s">
        <v>224</v>
      </c>
      <c r="E2072" s="419" t="s">
        <v>6</v>
      </c>
      <c r="F2072" s="411">
        <f>G2072</f>
        <v>18</v>
      </c>
      <c r="G2072" s="411">
        <f>[5]내역서!F2072</f>
        <v>18</v>
      </c>
      <c r="H2072" s="716">
        <v>18</v>
      </c>
      <c r="I2072" s="410">
        <f>G2072-H2072</f>
        <v>0</v>
      </c>
      <c r="J2072" s="410">
        <f>내역서!F2076</f>
        <v>0</v>
      </c>
      <c r="K2072" s="411">
        <v>3669.4</v>
      </c>
      <c r="L2072" s="412">
        <f>INT($J2072*K2072)</f>
        <v>0</v>
      </c>
      <c r="M2072" s="411">
        <v>0</v>
      </c>
      <c r="N2072" s="412">
        <f>INT($J2072*M2072)</f>
        <v>0</v>
      </c>
      <c r="O2072" s="411">
        <v>0</v>
      </c>
      <c r="P2072" s="412">
        <f>INT($J2072*O2072)</f>
        <v>0</v>
      </c>
      <c r="Q2072" s="412">
        <f>+K2072+M2072+O2072</f>
        <v>3669.4</v>
      </c>
      <c r="R2072" s="412">
        <f>L2072+N2072+P2072</f>
        <v>0</v>
      </c>
      <c r="S2072" s="412"/>
      <c r="T2072" s="412"/>
      <c r="U2072" s="412"/>
      <c r="V2072" s="419" t="s">
        <v>0</v>
      </c>
      <c r="W2072" s="617" t="str">
        <f>+IF(J2072&lt;0,"ng","")</f>
        <v/>
      </c>
    </row>
    <row r="2073" spans="1:23" s="75" customFormat="1" ht="24" hidden="1" customHeight="1">
      <c r="A2073" s="372" t="s">
        <v>6116</v>
      </c>
      <c r="B2073" s="421" t="s">
        <v>0</v>
      </c>
      <c r="C2073" s="421" t="s">
        <v>1376</v>
      </c>
      <c r="D2073" s="421" t="s">
        <v>224</v>
      </c>
      <c r="E2073" s="422" t="s">
        <v>6</v>
      </c>
      <c r="F2073" s="416">
        <f t="shared" ref="F2073:F2101" si="2901">G2073</f>
        <v>18</v>
      </c>
      <c r="G2073" s="416">
        <f>[5]내역서!F2073</f>
        <v>18</v>
      </c>
      <c r="H2073" s="717">
        <v>18</v>
      </c>
      <c r="I2073" s="415">
        <f t="shared" ref="I2073:I2101" si="2902">G2073-H2073</f>
        <v>0</v>
      </c>
      <c r="J2073" s="415">
        <f>내역서!F2077</f>
        <v>0</v>
      </c>
      <c r="K2073" s="416">
        <v>3669.4</v>
      </c>
      <c r="L2073" s="417">
        <f t="shared" ref="L2073:L2101" si="2903">INT($J2073*K2073)</f>
        <v>0</v>
      </c>
      <c r="M2073" s="416">
        <v>0</v>
      </c>
      <c r="N2073" s="417">
        <f t="shared" ref="N2073:N2101" si="2904">INT($J2073*M2073)</f>
        <v>0</v>
      </c>
      <c r="O2073" s="416">
        <v>0</v>
      </c>
      <c r="P2073" s="417">
        <f t="shared" ref="P2073:P2101" si="2905">INT($J2073*O2073)</f>
        <v>0</v>
      </c>
      <c r="Q2073" s="417">
        <f t="shared" ref="Q2073:Q2101" si="2906">+K2073+M2073+O2073</f>
        <v>3669.4</v>
      </c>
      <c r="R2073" s="417">
        <f t="shared" si="2806"/>
        <v>0</v>
      </c>
      <c r="S2073" s="417">
        <f t="shared" ref="S2073" si="2907">J2073-J2072</f>
        <v>0</v>
      </c>
      <c r="T2073" s="417">
        <f t="shared" ref="T2073:U2073" si="2908">Q2073-Q2072</f>
        <v>0</v>
      </c>
      <c r="U2073" s="417">
        <f t="shared" si="2908"/>
        <v>0</v>
      </c>
      <c r="V2073" s="422"/>
      <c r="W2073" s="619" t="str">
        <f t="shared" si="2895"/>
        <v/>
      </c>
    </row>
    <row r="2074" spans="1:23" s="371" customFormat="1" ht="24" hidden="1" customHeight="1">
      <c r="A2074" s="366" t="s">
        <v>2055</v>
      </c>
      <c r="B2074" s="418" t="s">
        <v>0</v>
      </c>
      <c r="C2074" s="418" t="s">
        <v>3277</v>
      </c>
      <c r="D2074" s="418" t="s">
        <v>225</v>
      </c>
      <c r="E2074" s="419" t="s">
        <v>308</v>
      </c>
      <c r="F2074" s="411">
        <f>G2074</f>
        <v>16</v>
      </c>
      <c r="G2074" s="411">
        <f>[5]내역서!F2074</f>
        <v>16</v>
      </c>
      <c r="H2074" s="716">
        <v>16</v>
      </c>
      <c r="I2074" s="410">
        <f>G2074-H2074</f>
        <v>0</v>
      </c>
      <c r="J2074" s="410">
        <f>내역서!F2078</f>
        <v>0</v>
      </c>
      <c r="K2074" s="411">
        <v>2146.6999999999998</v>
      </c>
      <c r="L2074" s="412">
        <f>INT($J2074*K2074)</f>
        <v>0</v>
      </c>
      <c r="M2074" s="411">
        <v>5438.4</v>
      </c>
      <c r="N2074" s="412">
        <f>INT($J2074*M2074)</f>
        <v>0</v>
      </c>
      <c r="O2074" s="411">
        <v>0</v>
      </c>
      <c r="P2074" s="412">
        <f>INT($J2074*O2074)</f>
        <v>0</v>
      </c>
      <c r="Q2074" s="412">
        <f>+K2074+M2074+O2074</f>
        <v>7585.0999999999995</v>
      </c>
      <c r="R2074" s="412">
        <f>L2074+N2074+P2074</f>
        <v>0</v>
      </c>
      <c r="S2074" s="412"/>
      <c r="T2074" s="412"/>
      <c r="U2074" s="412"/>
      <c r="V2074" s="419" t="s">
        <v>0</v>
      </c>
      <c r="W2074" s="617" t="str">
        <f>+IF(J2074&lt;0,"ng","")</f>
        <v/>
      </c>
    </row>
    <row r="2075" spans="1:23" s="75" customFormat="1" ht="24" hidden="1" customHeight="1">
      <c r="A2075" s="372" t="s">
        <v>6125</v>
      </c>
      <c r="B2075" s="421" t="s">
        <v>0</v>
      </c>
      <c r="C2075" s="421" t="s">
        <v>1377</v>
      </c>
      <c r="D2075" s="421" t="s">
        <v>225</v>
      </c>
      <c r="E2075" s="422" t="s">
        <v>1034</v>
      </c>
      <c r="F2075" s="416">
        <f t="shared" si="2901"/>
        <v>16</v>
      </c>
      <c r="G2075" s="416">
        <f>[5]내역서!F2075</f>
        <v>16</v>
      </c>
      <c r="H2075" s="717">
        <v>16</v>
      </c>
      <c r="I2075" s="415">
        <f t="shared" si="2902"/>
        <v>0</v>
      </c>
      <c r="J2075" s="415">
        <f>내역서!F2079</f>
        <v>0</v>
      </c>
      <c r="K2075" s="416">
        <v>2146.6999999999998</v>
      </c>
      <c r="L2075" s="417">
        <f t="shared" si="2903"/>
        <v>0</v>
      </c>
      <c r="M2075" s="416">
        <v>5438.4</v>
      </c>
      <c r="N2075" s="417">
        <f t="shared" si="2904"/>
        <v>0</v>
      </c>
      <c r="O2075" s="416">
        <v>0</v>
      </c>
      <c r="P2075" s="417">
        <f t="shared" si="2905"/>
        <v>0</v>
      </c>
      <c r="Q2075" s="417">
        <f t="shared" si="2906"/>
        <v>7585.0999999999995</v>
      </c>
      <c r="R2075" s="417">
        <f t="shared" si="2806"/>
        <v>0</v>
      </c>
      <c r="S2075" s="417">
        <f t="shared" ref="S2075" si="2909">J2075-J2074</f>
        <v>0</v>
      </c>
      <c r="T2075" s="417">
        <f t="shared" ref="T2075:U2075" si="2910">Q2075-Q2074</f>
        <v>0</v>
      </c>
      <c r="U2075" s="417">
        <f t="shared" si="2910"/>
        <v>0</v>
      </c>
      <c r="V2075" s="422"/>
      <c r="W2075" s="619" t="str">
        <f t="shared" si="2895"/>
        <v/>
      </c>
    </row>
    <row r="2076" spans="1:23" s="371" customFormat="1" ht="24" hidden="1" customHeight="1">
      <c r="A2076" s="366" t="s">
        <v>6126</v>
      </c>
      <c r="B2076" s="418" t="s">
        <v>0</v>
      </c>
      <c r="C2076" s="418" t="s">
        <v>3278</v>
      </c>
      <c r="D2076" s="418" t="s">
        <v>3279</v>
      </c>
      <c r="E2076" s="419" t="s">
        <v>18</v>
      </c>
      <c r="F2076" s="411">
        <f>G2076</f>
        <v>3</v>
      </c>
      <c r="G2076" s="411">
        <f>[5]내역서!F2076</f>
        <v>3</v>
      </c>
      <c r="H2076" s="716">
        <v>3</v>
      </c>
      <c r="I2076" s="410">
        <f>G2076-H2076</f>
        <v>0</v>
      </c>
      <c r="J2076" s="410">
        <f>내역서!F2080</f>
        <v>0</v>
      </c>
      <c r="K2076" s="411">
        <v>1215</v>
      </c>
      <c r="L2076" s="412">
        <f>INT($J2076*K2076)</f>
        <v>0</v>
      </c>
      <c r="M2076" s="411">
        <v>0</v>
      </c>
      <c r="N2076" s="412">
        <f>INT($J2076*M2076)</f>
        <v>0</v>
      </c>
      <c r="O2076" s="411">
        <v>0</v>
      </c>
      <c r="P2076" s="412">
        <f>INT($J2076*O2076)</f>
        <v>0</v>
      </c>
      <c r="Q2076" s="412">
        <f>+K2076+M2076+O2076</f>
        <v>1215</v>
      </c>
      <c r="R2076" s="412">
        <f>L2076+N2076+P2076</f>
        <v>0</v>
      </c>
      <c r="S2076" s="412"/>
      <c r="T2076" s="412"/>
      <c r="U2076" s="412"/>
      <c r="V2076" s="419" t="s">
        <v>0</v>
      </c>
      <c r="W2076" s="617" t="str">
        <f>+IF(J2076&lt;0,"ng","")</f>
        <v/>
      </c>
    </row>
    <row r="2077" spans="1:23" s="75" customFormat="1" ht="24" hidden="1" customHeight="1">
      <c r="A2077" s="372" t="s">
        <v>2072</v>
      </c>
      <c r="B2077" s="421" t="s">
        <v>0</v>
      </c>
      <c r="C2077" s="421" t="s">
        <v>1378</v>
      </c>
      <c r="D2077" s="421" t="s">
        <v>1379</v>
      </c>
      <c r="E2077" s="422" t="s">
        <v>18</v>
      </c>
      <c r="F2077" s="416">
        <f t="shared" si="2901"/>
        <v>3</v>
      </c>
      <c r="G2077" s="416">
        <f>[5]내역서!F2077</f>
        <v>3</v>
      </c>
      <c r="H2077" s="717">
        <v>3</v>
      </c>
      <c r="I2077" s="415">
        <f t="shared" si="2902"/>
        <v>0</v>
      </c>
      <c r="J2077" s="415">
        <f>내역서!F2081</f>
        <v>0</v>
      </c>
      <c r="K2077" s="416">
        <v>1215</v>
      </c>
      <c r="L2077" s="417">
        <f t="shared" si="2903"/>
        <v>0</v>
      </c>
      <c r="M2077" s="416">
        <v>0</v>
      </c>
      <c r="N2077" s="417">
        <f t="shared" si="2904"/>
        <v>0</v>
      </c>
      <c r="O2077" s="416">
        <v>0</v>
      </c>
      <c r="P2077" s="417">
        <f t="shared" si="2905"/>
        <v>0</v>
      </c>
      <c r="Q2077" s="417">
        <f t="shared" si="2906"/>
        <v>1215</v>
      </c>
      <c r="R2077" s="417">
        <f t="shared" si="2806"/>
        <v>0</v>
      </c>
      <c r="S2077" s="417">
        <f t="shared" ref="S2077" si="2911">J2077-J2076</f>
        <v>0</v>
      </c>
      <c r="T2077" s="417">
        <f t="shared" ref="T2077:U2077" si="2912">Q2077-Q2076</f>
        <v>0</v>
      </c>
      <c r="U2077" s="417">
        <f t="shared" si="2912"/>
        <v>0</v>
      </c>
      <c r="V2077" s="422"/>
      <c r="W2077" s="619" t="str">
        <f t="shared" si="2895"/>
        <v/>
      </c>
    </row>
    <row r="2078" spans="1:23" s="371" customFormat="1" ht="24" hidden="1" customHeight="1">
      <c r="A2078" s="366" t="s">
        <v>6126</v>
      </c>
      <c r="B2078" s="418" t="s">
        <v>0</v>
      </c>
      <c r="C2078" s="418" t="s">
        <v>3278</v>
      </c>
      <c r="D2078" s="418" t="s">
        <v>3280</v>
      </c>
      <c r="E2078" s="419" t="s">
        <v>18</v>
      </c>
      <c r="F2078" s="411">
        <f>G2078</f>
        <v>1</v>
      </c>
      <c r="G2078" s="411">
        <f>[5]내역서!F2078</f>
        <v>1</v>
      </c>
      <c r="H2078" s="716">
        <v>1</v>
      </c>
      <c r="I2078" s="410">
        <f>G2078-H2078</f>
        <v>0</v>
      </c>
      <c r="J2078" s="410">
        <f>내역서!F2082</f>
        <v>0</v>
      </c>
      <c r="K2078" s="411">
        <v>7967.6</v>
      </c>
      <c r="L2078" s="412">
        <f>INT($J2078*K2078)</f>
        <v>0</v>
      </c>
      <c r="M2078" s="411">
        <v>0</v>
      </c>
      <c r="N2078" s="412">
        <f>INT($J2078*M2078)</f>
        <v>0</v>
      </c>
      <c r="O2078" s="411">
        <v>0</v>
      </c>
      <c r="P2078" s="412">
        <f>INT($J2078*O2078)</f>
        <v>0</v>
      </c>
      <c r="Q2078" s="412">
        <f>+K2078+M2078+O2078</f>
        <v>7967.6</v>
      </c>
      <c r="R2078" s="412">
        <f>L2078+N2078+P2078</f>
        <v>0</v>
      </c>
      <c r="S2078" s="412"/>
      <c r="T2078" s="412"/>
      <c r="U2078" s="412"/>
      <c r="V2078" s="419" t="s">
        <v>0</v>
      </c>
      <c r="W2078" s="617" t="str">
        <f>+IF(J2078&lt;0,"ng","")</f>
        <v/>
      </c>
    </row>
    <row r="2079" spans="1:23" s="75" customFormat="1" ht="24" hidden="1" customHeight="1">
      <c r="A2079" s="372" t="s">
        <v>2072</v>
      </c>
      <c r="B2079" s="421" t="s">
        <v>0</v>
      </c>
      <c r="C2079" s="421" t="s">
        <v>1378</v>
      </c>
      <c r="D2079" s="421" t="s">
        <v>1380</v>
      </c>
      <c r="E2079" s="422" t="s">
        <v>18</v>
      </c>
      <c r="F2079" s="416">
        <f t="shared" si="2901"/>
        <v>1</v>
      </c>
      <c r="G2079" s="416">
        <f>[5]내역서!F2079</f>
        <v>1</v>
      </c>
      <c r="H2079" s="717">
        <v>1</v>
      </c>
      <c r="I2079" s="415">
        <f t="shared" si="2902"/>
        <v>0</v>
      </c>
      <c r="J2079" s="415">
        <f>내역서!F2083</f>
        <v>0</v>
      </c>
      <c r="K2079" s="416">
        <v>7967.6</v>
      </c>
      <c r="L2079" s="417">
        <f t="shared" si="2903"/>
        <v>0</v>
      </c>
      <c r="M2079" s="416">
        <v>0</v>
      </c>
      <c r="N2079" s="417">
        <f t="shared" si="2904"/>
        <v>0</v>
      </c>
      <c r="O2079" s="416">
        <v>0</v>
      </c>
      <c r="P2079" s="417">
        <f t="shared" si="2905"/>
        <v>0</v>
      </c>
      <c r="Q2079" s="417">
        <f t="shared" si="2906"/>
        <v>7967.6</v>
      </c>
      <c r="R2079" s="417">
        <f t="shared" si="2806"/>
        <v>0</v>
      </c>
      <c r="S2079" s="417">
        <f t="shared" ref="S2079" si="2913">J2079-J2078</f>
        <v>0</v>
      </c>
      <c r="T2079" s="417">
        <f t="shared" ref="T2079:U2079" si="2914">Q2079-Q2078</f>
        <v>0</v>
      </c>
      <c r="U2079" s="417">
        <f t="shared" si="2914"/>
        <v>0</v>
      </c>
      <c r="V2079" s="422"/>
      <c r="W2079" s="619" t="str">
        <f t="shared" si="2895"/>
        <v/>
      </c>
    </row>
    <row r="2080" spans="1:23" s="371" customFormat="1" ht="24" hidden="1" customHeight="1">
      <c r="A2080" s="366" t="s">
        <v>6127</v>
      </c>
      <c r="B2080" s="418" t="s">
        <v>0</v>
      </c>
      <c r="C2080" s="418" t="s">
        <v>3278</v>
      </c>
      <c r="D2080" s="418" t="s">
        <v>3281</v>
      </c>
      <c r="E2080" s="419" t="s">
        <v>18</v>
      </c>
      <c r="F2080" s="411">
        <f>G2080</f>
        <v>1</v>
      </c>
      <c r="G2080" s="411">
        <f>[5]내역서!F2080</f>
        <v>1</v>
      </c>
      <c r="H2080" s="716">
        <v>1</v>
      </c>
      <c r="I2080" s="410">
        <f>G2080-H2080</f>
        <v>0</v>
      </c>
      <c r="J2080" s="410">
        <f>내역서!F2084</f>
        <v>0</v>
      </c>
      <c r="K2080" s="411">
        <v>1005</v>
      </c>
      <c r="L2080" s="412">
        <f>INT($J2080*K2080)</f>
        <v>0</v>
      </c>
      <c r="M2080" s="411">
        <v>0</v>
      </c>
      <c r="N2080" s="412">
        <f>INT($J2080*M2080)</f>
        <v>0</v>
      </c>
      <c r="O2080" s="411">
        <v>0</v>
      </c>
      <c r="P2080" s="412">
        <f>INT($J2080*O2080)</f>
        <v>0</v>
      </c>
      <c r="Q2080" s="412">
        <f>+K2080+M2080+O2080</f>
        <v>1005</v>
      </c>
      <c r="R2080" s="412">
        <f>L2080+N2080+P2080</f>
        <v>0</v>
      </c>
      <c r="S2080" s="412"/>
      <c r="T2080" s="412"/>
      <c r="U2080" s="412"/>
      <c r="V2080" s="419" t="s">
        <v>0</v>
      </c>
      <c r="W2080" s="617" t="str">
        <f>+IF(J2080&lt;0,"ng","")</f>
        <v/>
      </c>
    </row>
    <row r="2081" spans="1:23" s="75" customFormat="1" ht="24" hidden="1" customHeight="1">
      <c r="A2081" s="372" t="s">
        <v>6128</v>
      </c>
      <c r="B2081" s="421" t="s">
        <v>0</v>
      </c>
      <c r="C2081" s="421" t="s">
        <v>1378</v>
      </c>
      <c r="D2081" s="421" t="s">
        <v>1381</v>
      </c>
      <c r="E2081" s="422" t="s">
        <v>18</v>
      </c>
      <c r="F2081" s="416">
        <f t="shared" si="2901"/>
        <v>1</v>
      </c>
      <c r="G2081" s="416">
        <f>[5]내역서!F2081</f>
        <v>1</v>
      </c>
      <c r="H2081" s="717">
        <v>1</v>
      </c>
      <c r="I2081" s="415">
        <f t="shared" si="2902"/>
        <v>0</v>
      </c>
      <c r="J2081" s="415">
        <f>내역서!F2085</f>
        <v>0</v>
      </c>
      <c r="K2081" s="416">
        <v>1005</v>
      </c>
      <c r="L2081" s="417">
        <f t="shared" si="2903"/>
        <v>0</v>
      </c>
      <c r="M2081" s="416">
        <v>0</v>
      </c>
      <c r="N2081" s="417">
        <f t="shared" si="2904"/>
        <v>0</v>
      </c>
      <c r="O2081" s="416">
        <v>0</v>
      </c>
      <c r="P2081" s="417">
        <f t="shared" si="2905"/>
        <v>0</v>
      </c>
      <c r="Q2081" s="417">
        <f t="shared" si="2906"/>
        <v>1005</v>
      </c>
      <c r="R2081" s="417">
        <f t="shared" si="2806"/>
        <v>0</v>
      </c>
      <c r="S2081" s="417">
        <f t="shared" ref="S2081" si="2915">J2081-J2080</f>
        <v>0</v>
      </c>
      <c r="T2081" s="417">
        <f t="shared" ref="T2081:U2081" si="2916">Q2081-Q2080</f>
        <v>0</v>
      </c>
      <c r="U2081" s="417">
        <f t="shared" si="2916"/>
        <v>0</v>
      </c>
      <c r="V2081" s="422"/>
      <c r="W2081" s="619" t="str">
        <f t="shared" si="2895"/>
        <v/>
      </c>
    </row>
    <row r="2082" spans="1:23" s="371" customFormat="1" ht="24" hidden="1" customHeight="1">
      <c r="A2082" s="366" t="s">
        <v>2055</v>
      </c>
      <c r="B2082" s="418" t="s">
        <v>0</v>
      </c>
      <c r="C2082" s="418" t="s">
        <v>3278</v>
      </c>
      <c r="D2082" s="418" t="s">
        <v>3282</v>
      </c>
      <c r="E2082" s="419" t="s">
        <v>18</v>
      </c>
      <c r="F2082" s="411">
        <f>G2082</f>
        <v>1</v>
      </c>
      <c r="G2082" s="411">
        <f>[5]내역서!F2082</f>
        <v>1</v>
      </c>
      <c r="H2082" s="716">
        <v>1</v>
      </c>
      <c r="I2082" s="410">
        <f>G2082-H2082</f>
        <v>0</v>
      </c>
      <c r="J2082" s="410">
        <f>내역서!F2086</f>
        <v>0</v>
      </c>
      <c r="K2082" s="411">
        <v>2300</v>
      </c>
      <c r="L2082" s="412">
        <f>INT($J2082*K2082)</f>
        <v>0</v>
      </c>
      <c r="M2082" s="411">
        <v>0</v>
      </c>
      <c r="N2082" s="412">
        <f>INT($J2082*M2082)</f>
        <v>0</v>
      </c>
      <c r="O2082" s="411">
        <v>0</v>
      </c>
      <c r="P2082" s="412">
        <f>INT($J2082*O2082)</f>
        <v>0</v>
      </c>
      <c r="Q2082" s="412">
        <f>+K2082+M2082+O2082</f>
        <v>2300</v>
      </c>
      <c r="R2082" s="412">
        <f>L2082+N2082+P2082</f>
        <v>0</v>
      </c>
      <c r="S2082" s="412"/>
      <c r="T2082" s="412"/>
      <c r="U2082" s="412"/>
      <c r="V2082" s="419" t="s">
        <v>0</v>
      </c>
      <c r="W2082" s="617" t="str">
        <f>+IF(J2082&lt;0,"ng","")</f>
        <v/>
      </c>
    </row>
    <row r="2083" spans="1:23" s="75" customFormat="1" ht="24" hidden="1" customHeight="1">
      <c r="A2083" s="372" t="s">
        <v>6129</v>
      </c>
      <c r="B2083" s="421" t="s">
        <v>0</v>
      </c>
      <c r="C2083" s="421" t="s">
        <v>1378</v>
      </c>
      <c r="D2083" s="421" t="s">
        <v>1382</v>
      </c>
      <c r="E2083" s="422" t="s">
        <v>18</v>
      </c>
      <c r="F2083" s="416">
        <f t="shared" si="2901"/>
        <v>1</v>
      </c>
      <c r="G2083" s="416">
        <f>[5]내역서!F2083</f>
        <v>1</v>
      </c>
      <c r="H2083" s="717">
        <v>1</v>
      </c>
      <c r="I2083" s="415">
        <f t="shared" si="2902"/>
        <v>0</v>
      </c>
      <c r="J2083" s="415">
        <f>내역서!F2087</f>
        <v>0</v>
      </c>
      <c r="K2083" s="416">
        <v>2300</v>
      </c>
      <c r="L2083" s="417">
        <f t="shared" si="2903"/>
        <v>0</v>
      </c>
      <c r="M2083" s="416">
        <v>0</v>
      </c>
      <c r="N2083" s="417">
        <f t="shared" si="2904"/>
        <v>0</v>
      </c>
      <c r="O2083" s="416">
        <v>0</v>
      </c>
      <c r="P2083" s="417">
        <f t="shared" si="2905"/>
        <v>0</v>
      </c>
      <c r="Q2083" s="417">
        <f t="shared" si="2906"/>
        <v>2300</v>
      </c>
      <c r="R2083" s="417">
        <f t="shared" si="2806"/>
        <v>0</v>
      </c>
      <c r="S2083" s="417">
        <f t="shared" ref="S2083" si="2917">J2083-J2082</f>
        <v>0</v>
      </c>
      <c r="T2083" s="417">
        <f t="shared" ref="T2083:U2083" si="2918">Q2083-Q2082</f>
        <v>0</v>
      </c>
      <c r="U2083" s="417">
        <f t="shared" si="2918"/>
        <v>0</v>
      </c>
      <c r="V2083" s="422"/>
      <c r="W2083" s="619" t="str">
        <f t="shared" si="2895"/>
        <v/>
      </c>
    </row>
    <row r="2084" spans="1:23" s="371" customFormat="1" ht="24" hidden="1" customHeight="1">
      <c r="A2084" s="366" t="s">
        <v>2055</v>
      </c>
      <c r="B2084" s="418" t="s">
        <v>0</v>
      </c>
      <c r="C2084" s="418" t="s">
        <v>3278</v>
      </c>
      <c r="D2084" s="418" t="s">
        <v>3283</v>
      </c>
      <c r="E2084" s="419" t="s">
        <v>18</v>
      </c>
      <c r="F2084" s="411">
        <f>G2084</f>
        <v>1</v>
      </c>
      <c r="G2084" s="411">
        <f>[5]내역서!F2084</f>
        <v>1</v>
      </c>
      <c r="H2084" s="716">
        <v>1</v>
      </c>
      <c r="I2084" s="410">
        <f>G2084-H2084</f>
        <v>0</v>
      </c>
      <c r="J2084" s="410">
        <f>내역서!F2088</f>
        <v>0</v>
      </c>
      <c r="K2084" s="411">
        <v>16882.599999999999</v>
      </c>
      <c r="L2084" s="412">
        <f>INT($J2084*K2084)</f>
        <v>0</v>
      </c>
      <c r="M2084" s="411">
        <v>0</v>
      </c>
      <c r="N2084" s="412">
        <f>INT($J2084*M2084)</f>
        <v>0</v>
      </c>
      <c r="O2084" s="411">
        <v>0</v>
      </c>
      <c r="P2084" s="412">
        <f>INT($J2084*O2084)</f>
        <v>0</v>
      </c>
      <c r="Q2084" s="412">
        <f>+K2084+M2084+O2084</f>
        <v>16882.599999999999</v>
      </c>
      <c r="R2084" s="412">
        <f>L2084+N2084+P2084</f>
        <v>0</v>
      </c>
      <c r="S2084" s="412"/>
      <c r="T2084" s="412"/>
      <c r="U2084" s="412"/>
      <c r="V2084" s="419" t="s">
        <v>0</v>
      </c>
      <c r="W2084" s="617" t="str">
        <f>+IF(J2084&lt;0,"ng","")</f>
        <v/>
      </c>
    </row>
    <row r="2085" spans="1:23" s="75" customFormat="1" ht="24" hidden="1" customHeight="1">
      <c r="A2085" s="372" t="s">
        <v>2072</v>
      </c>
      <c r="B2085" s="421" t="s">
        <v>0</v>
      </c>
      <c r="C2085" s="421" t="s">
        <v>1378</v>
      </c>
      <c r="D2085" s="421" t="s">
        <v>1383</v>
      </c>
      <c r="E2085" s="422" t="s">
        <v>18</v>
      </c>
      <c r="F2085" s="416">
        <f t="shared" si="2901"/>
        <v>1</v>
      </c>
      <c r="G2085" s="416">
        <f>[5]내역서!F2085</f>
        <v>1</v>
      </c>
      <c r="H2085" s="717">
        <v>1</v>
      </c>
      <c r="I2085" s="415">
        <f t="shared" si="2902"/>
        <v>0</v>
      </c>
      <c r="J2085" s="415">
        <f>내역서!F2089</f>
        <v>0</v>
      </c>
      <c r="K2085" s="416">
        <v>16882.599999999999</v>
      </c>
      <c r="L2085" s="417">
        <f t="shared" si="2903"/>
        <v>0</v>
      </c>
      <c r="M2085" s="416">
        <v>0</v>
      </c>
      <c r="N2085" s="417">
        <f t="shared" si="2904"/>
        <v>0</v>
      </c>
      <c r="O2085" s="416">
        <v>0</v>
      </c>
      <c r="P2085" s="417">
        <f t="shared" si="2905"/>
        <v>0</v>
      </c>
      <c r="Q2085" s="417">
        <f t="shared" si="2906"/>
        <v>16882.599999999999</v>
      </c>
      <c r="R2085" s="417">
        <f t="shared" si="2806"/>
        <v>0</v>
      </c>
      <c r="S2085" s="417">
        <f t="shared" ref="S2085" si="2919">J2085-J2084</f>
        <v>0</v>
      </c>
      <c r="T2085" s="417">
        <f t="shared" ref="T2085:U2085" si="2920">Q2085-Q2084</f>
        <v>0</v>
      </c>
      <c r="U2085" s="417">
        <f t="shared" si="2920"/>
        <v>0</v>
      </c>
      <c r="V2085" s="422"/>
      <c r="W2085" s="619" t="str">
        <f t="shared" si="2895"/>
        <v/>
      </c>
    </row>
    <row r="2086" spans="1:23" s="371" customFormat="1" ht="24" hidden="1" customHeight="1">
      <c r="A2086" s="366" t="s">
        <v>2055</v>
      </c>
      <c r="B2086" s="418" t="s">
        <v>0</v>
      </c>
      <c r="C2086" s="418" t="s">
        <v>3284</v>
      </c>
      <c r="D2086" s="418" t="s">
        <v>3285</v>
      </c>
      <c r="E2086" s="419" t="s">
        <v>18</v>
      </c>
      <c r="F2086" s="411">
        <f>G2086</f>
        <v>1</v>
      </c>
      <c r="G2086" s="411">
        <f>[5]내역서!F2086</f>
        <v>1</v>
      </c>
      <c r="H2086" s="716">
        <v>1</v>
      </c>
      <c r="I2086" s="410">
        <f>G2086-H2086</f>
        <v>0</v>
      </c>
      <c r="J2086" s="410">
        <f>내역서!F2090</f>
        <v>0</v>
      </c>
      <c r="K2086" s="411">
        <v>19294.400000000001</v>
      </c>
      <c r="L2086" s="412">
        <f>INT($J2086*K2086)</f>
        <v>0</v>
      </c>
      <c r="M2086" s="411">
        <v>0</v>
      </c>
      <c r="N2086" s="412">
        <f>INT($J2086*M2086)</f>
        <v>0</v>
      </c>
      <c r="O2086" s="411">
        <v>0</v>
      </c>
      <c r="P2086" s="412">
        <f>INT($J2086*O2086)</f>
        <v>0</v>
      </c>
      <c r="Q2086" s="412">
        <f>+K2086+M2086+O2086</f>
        <v>19294.400000000001</v>
      </c>
      <c r="R2086" s="412">
        <f>L2086+N2086+P2086</f>
        <v>0</v>
      </c>
      <c r="S2086" s="412"/>
      <c r="T2086" s="412"/>
      <c r="U2086" s="412"/>
      <c r="V2086" s="419" t="s">
        <v>0</v>
      </c>
      <c r="W2086" s="617" t="str">
        <f>+IF(J2086&lt;0,"ng","")</f>
        <v/>
      </c>
    </row>
    <row r="2087" spans="1:23" s="75" customFormat="1" ht="24" hidden="1" customHeight="1">
      <c r="A2087" s="372" t="s">
        <v>2072</v>
      </c>
      <c r="B2087" s="421" t="s">
        <v>0</v>
      </c>
      <c r="C2087" s="421" t="s">
        <v>1384</v>
      </c>
      <c r="D2087" s="421" t="s">
        <v>1385</v>
      </c>
      <c r="E2087" s="422" t="s">
        <v>18</v>
      </c>
      <c r="F2087" s="416">
        <f t="shared" si="2901"/>
        <v>1</v>
      </c>
      <c r="G2087" s="416">
        <f>[5]내역서!F2087</f>
        <v>1</v>
      </c>
      <c r="H2087" s="717">
        <v>1</v>
      </c>
      <c r="I2087" s="415">
        <f t="shared" si="2902"/>
        <v>0</v>
      </c>
      <c r="J2087" s="415">
        <f>내역서!F2091</f>
        <v>0</v>
      </c>
      <c r="K2087" s="416">
        <v>19294.400000000001</v>
      </c>
      <c r="L2087" s="417">
        <f t="shared" si="2903"/>
        <v>0</v>
      </c>
      <c r="M2087" s="416">
        <v>0</v>
      </c>
      <c r="N2087" s="417">
        <f t="shared" si="2904"/>
        <v>0</v>
      </c>
      <c r="O2087" s="416">
        <v>0</v>
      </c>
      <c r="P2087" s="417">
        <f t="shared" si="2905"/>
        <v>0</v>
      </c>
      <c r="Q2087" s="417">
        <f t="shared" si="2906"/>
        <v>19294.400000000001</v>
      </c>
      <c r="R2087" s="417">
        <f t="shared" si="2806"/>
        <v>0</v>
      </c>
      <c r="S2087" s="417">
        <f t="shared" ref="S2087" si="2921">J2087-J2086</f>
        <v>0</v>
      </c>
      <c r="T2087" s="417">
        <f t="shared" ref="T2087:U2087" si="2922">Q2087-Q2086</f>
        <v>0</v>
      </c>
      <c r="U2087" s="417">
        <f t="shared" si="2922"/>
        <v>0</v>
      </c>
      <c r="V2087" s="422"/>
      <c r="W2087" s="619" t="str">
        <f t="shared" si="2895"/>
        <v/>
      </c>
    </row>
    <row r="2088" spans="1:23" s="371" customFormat="1" ht="24" hidden="1" customHeight="1">
      <c r="A2088" s="366" t="s">
        <v>2055</v>
      </c>
      <c r="B2088" s="418" t="s">
        <v>0</v>
      </c>
      <c r="C2088" s="418" t="s">
        <v>3286</v>
      </c>
      <c r="D2088" s="418" t="s">
        <v>3287</v>
      </c>
      <c r="E2088" s="419" t="s">
        <v>18</v>
      </c>
      <c r="F2088" s="411">
        <f>G2088</f>
        <v>1</v>
      </c>
      <c r="G2088" s="411">
        <f>[5]내역서!F2088</f>
        <v>1</v>
      </c>
      <c r="H2088" s="716">
        <v>1</v>
      </c>
      <c r="I2088" s="410">
        <f>G2088-H2088</f>
        <v>0</v>
      </c>
      <c r="J2088" s="410">
        <f>내역서!F2092</f>
        <v>0</v>
      </c>
      <c r="K2088" s="411">
        <v>100778.5</v>
      </c>
      <c r="L2088" s="412">
        <f>INT($J2088*K2088)</f>
        <v>0</v>
      </c>
      <c r="M2088" s="411">
        <v>0</v>
      </c>
      <c r="N2088" s="412">
        <f>INT($J2088*M2088)</f>
        <v>0</v>
      </c>
      <c r="O2088" s="411">
        <v>0</v>
      </c>
      <c r="P2088" s="412">
        <f>INT($J2088*O2088)</f>
        <v>0</v>
      </c>
      <c r="Q2088" s="412">
        <f>+K2088+M2088+O2088</f>
        <v>100778.5</v>
      </c>
      <c r="R2088" s="412">
        <f>L2088+N2088+P2088</f>
        <v>0</v>
      </c>
      <c r="S2088" s="412"/>
      <c r="T2088" s="412"/>
      <c r="U2088" s="412"/>
      <c r="V2088" s="419" t="s">
        <v>0</v>
      </c>
      <c r="W2088" s="617" t="str">
        <f>+IF(J2088&lt;0,"ng","")</f>
        <v/>
      </c>
    </row>
    <row r="2089" spans="1:23" s="75" customFormat="1" ht="24" hidden="1" customHeight="1">
      <c r="A2089" s="372" t="s">
        <v>6130</v>
      </c>
      <c r="B2089" s="421" t="s">
        <v>0</v>
      </c>
      <c r="C2089" s="421" t="s">
        <v>1386</v>
      </c>
      <c r="D2089" s="421" t="s">
        <v>1387</v>
      </c>
      <c r="E2089" s="422" t="s">
        <v>18</v>
      </c>
      <c r="F2089" s="416">
        <f t="shared" si="2901"/>
        <v>1</v>
      </c>
      <c r="G2089" s="416">
        <f>[5]내역서!F2089</f>
        <v>1</v>
      </c>
      <c r="H2089" s="717">
        <v>1</v>
      </c>
      <c r="I2089" s="415">
        <f t="shared" si="2902"/>
        <v>0</v>
      </c>
      <c r="J2089" s="415">
        <f>내역서!F2093</f>
        <v>0</v>
      </c>
      <c r="K2089" s="416">
        <v>100778.5</v>
      </c>
      <c r="L2089" s="417">
        <f t="shared" si="2903"/>
        <v>0</v>
      </c>
      <c r="M2089" s="416">
        <v>0</v>
      </c>
      <c r="N2089" s="417">
        <f t="shared" si="2904"/>
        <v>0</v>
      </c>
      <c r="O2089" s="416">
        <v>0</v>
      </c>
      <c r="P2089" s="417">
        <f t="shared" si="2905"/>
        <v>0</v>
      </c>
      <c r="Q2089" s="417">
        <f t="shared" si="2906"/>
        <v>100778.5</v>
      </c>
      <c r="R2089" s="417">
        <f t="shared" si="2806"/>
        <v>0</v>
      </c>
      <c r="S2089" s="417">
        <f t="shared" ref="S2089" si="2923">J2089-J2088</f>
        <v>0</v>
      </c>
      <c r="T2089" s="417">
        <f t="shared" ref="T2089:U2089" si="2924">Q2089-Q2088</f>
        <v>0</v>
      </c>
      <c r="U2089" s="417">
        <f t="shared" si="2924"/>
        <v>0</v>
      </c>
      <c r="V2089" s="422"/>
      <c r="W2089" s="619" t="str">
        <f t="shared" si="2895"/>
        <v/>
      </c>
    </row>
    <row r="2090" spans="1:23" s="371" customFormat="1" ht="24" hidden="1" customHeight="1">
      <c r="A2090" s="366" t="s">
        <v>2055</v>
      </c>
      <c r="B2090" s="418" t="s">
        <v>0</v>
      </c>
      <c r="C2090" s="418" t="s">
        <v>3288</v>
      </c>
      <c r="D2090" s="418" t="s">
        <v>226</v>
      </c>
      <c r="E2090" s="419" t="s">
        <v>308</v>
      </c>
      <c r="F2090" s="411">
        <f>G2090</f>
        <v>10</v>
      </c>
      <c r="G2090" s="411">
        <f>[5]내역서!F2090</f>
        <v>10</v>
      </c>
      <c r="H2090" s="716">
        <v>10</v>
      </c>
      <c r="I2090" s="410">
        <f>G2090-H2090</f>
        <v>0</v>
      </c>
      <c r="J2090" s="410">
        <f>내역서!F2094</f>
        <v>0</v>
      </c>
      <c r="K2090" s="411">
        <v>1016.4</v>
      </c>
      <c r="L2090" s="412">
        <f>INT($J2090*K2090)</f>
        <v>0</v>
      </c>
      <c r="M2090" s="411">
        <v>0</v>
      </c>
      <c r="N2090" s="412">
        <f>INT($J2090*M2090)</f>
        <v>0</v>
      </c>
      <c r="O2090" s="411">
        <v>0</v>
      </c>
      <c r="P2090" s="412">
        <f>INT($J2090*O2090)</f>
        <v>0</v>
      </c>
      <c r="Q2090" s="412">
        <f>+K2090+M2090+O2090</f>
        <v>1016.4</v>
      </c>
      <c r="R2090" s="412">
        <f>L2090+N2090+P2090</f>
        <v>0</v>
      </c>
      <c r="S2090" s="412"/>
      <c r="T2090" s="412"/>
      <c r="U2090" s="412"/>
      <c r="V2090" s="419" t="s">
        <v>0</v>
      </c>
      <c r="W2090" s="617" t="str">
        <f>+IF(J2090&lt;0,"ng","")</f>
        <v/>
      </c>
    </row>
    <row r="2091" spans="1:23" s="75" customFormat="1" ht="24" hidden="1" customHeight="1">
      <c r="A2091" s="372" t="s">
        <v>2072</v>
      </c>
      <c r="B2091" s="421" t="s">
        <v>0</v>
      </c>
      <c r="C2091" s="421" t="s">
        <v>1388</v>
      </c>
      <c r="D2091" s="421" t="s">
        <v>226</v>
      </c>
      <c r="E2091" s="422" t="s">
        <v>1034</v>
      </c>
      <c r="F2091" s="416">
        <f t="shared" si="2901"/>
        <v>10</v>
      </c>
      <c r="G2091" s="416">
        <f>[5]내역서!F2091</f>
        <v>10</v>
      </c>
      <c r="H2091" s="717">
        <v>10</v>
      </c>
      <c r="I2091" s="415">
        <f t="shared" si="2902"/>
        <v>0</v>
      </c>
      <c r="J2091" s="415">
        <f>내역서!F2095</f>
        <v>0</v>
      </c>
      <c r="K2091" s="416">
        <v>1016.4</v>
      </c>
      <c r="L2091" s="417">
        <f t="shared" si="2903"/>
        <v>0</v>
      </c>
      <c r="M2091" s="416">
        <v>0</v>
      </c>
      <c r="N2091" s="417">
        <f t="shared" si="2904"/>
        <v>0</v>
      </c>
      <c r="O2091" s="416">
        <v>0</v>
      </c>
      <c r="P2091" s="417">
        <f t="shared" si="2905"/>
        <v>0</v>
      </c>
      <c r="Q2091" s="417">
        <f t="shared" si="2906"/>
        <v>1016.4</v>
      </c>
      <c r="R2091" s="417">
        <f t="shared" ref="R2091:R2153" si="2925">L2091+N2091+P2091</f>
        <v>0</v>
      </c>
      <c r="S2091" s="417">
        <f t="shared" ref="S2091" si="2926">J2091-J2090</f>
        <v>0</v>
      </c>
      <c r="T2091" s="417">
        <f t="shared" ref="T2091:U2091" si="2927">Q2091-Q2090</f>
        <v>0</v>
      </c>
      <c r="U2091" s="417">
        <f t="shared" si="2927"/>
        <v>0</v>
      </c>
      <c r="V2091" s="422"/>
      <c r="W2091" s="619" t="str">
        <f t="shared" si="2895"/>
        <v/>
      </c>
    </row>
    <row r="2092" spans="1:23" s="371" customFormat="1" ht="24" hidden="1" customHeight="1">
      <c r="A2092" s="366" t="s">
        <v>6131</v>
      </c>
      <c r="B2092" s="418" t="s">
        <v>0</v>
      </c>
      <c r="C2092" s="418" t="s">
        <v>3289</v>
      </c>
      <c r="D2092" s="418" t="s">
        <v>226</v>
      </c>
      <c r="E2092" s="419" t="s">
        <v>308</v>
      </c>
      <c r="F2092" s="411">
        <f>G2092</f>
        <v>1</v>
      </c>
      <c r="G2092" s="411">
        <f>[5]내역서!F2092</f>
        <v>1</v>
      </c>
      <c r="H2092" s="716">
        <v>1</v>
      </c>
      <c r="I2092" s="410">
        <f>G2092-H2092</f>
        <v>0</v>
      </c>
      <c r="J2092" s="410">
        <f>내역서!F2096</f>
        <v>0</v>
      </c>
      <c r="K2092" s="411">
        <v>3466.8</v>
      </c>
      <c r="L2092" s="412">
        <f>INT($J2092*K2092)</f>
        <v>0</v>
      </c>
      <c r="M2092" s="411">
        <v>10712</v>
      </c>
      <c r="N2092" s="412">
        <f>INT($J2092*M2092)</f>
        <v>0</v>
      </c>
      <c r="O2092" s="411">
        <v>18.100000000000001</v>
      </c>
      <c r="P2092" s="412">
        <f>INT($J2092*O2092)</f>
        <v>0</v>
      </c>
      <c r="Q2092" s="412">
        <f>+K2092+M2092+O2092</f>
        <v>14196.9</v>
      </c>
      <c r="R2092" s="412">
        <f>L2092+N2092+P2092</f>
        <v>0</v>
      </c>
      <c r="S2092" s="412"/>
      <c r="T2092" s="412"/>
      <c r="U2092" s="412"/>
      <c r="V2092" s="419" t="s">
        <v>0</v>
      </c>
      <c r="W2092" s="617" t="str">
        <f>+IF(J2092&lt;0,"ng","")</f>
        <v/>
      </c>
    </row>
    <row r="2093" spans="1:23" s="75" customFormat="1" ht="24" hidden="1" customHeight="1">
      <c r="A2093" s="372" t="s">
        <v>6063</v>
      </c>
      <c r="B2093" s="421" t="s">
        <v>0</v>
      </c>
      <c r="C2093" s="421" t="s">
        <v>1389</v>
      </c>
      <c r="D2093" s="421" t="s">
        <v>226</v>
      </c>
      <c r="E2093" s="422" t="s">
        <v>1034</v>
      </c>
      <c r="F2093" s="416">
        <f t="shared" si="2901"/>
        <v>1</v>
      </c>
      <c r="G2093" s="416">
        <f>[5]내역서!F2093</f>
        <v>1</v>
      </c>
      <c r="H2093" s="717">
        <v>1</v>
      </c>
      <c r="I2093" s="415">
        <f t="shared" si="2902"/>
        <v>0</v>
      </c>
      <c r="J2093" s="415">
        <f>내역서!F2097</f>
        <v>0</v>
      </c>
      <c r="K2093" s="416">
        <v>3466.8</v>
      </c>
      <c r="L2093" s="417">
        <f t="shared" si="2903"/>
        <v>0</v>
      </c>
      <c r="M2093" s="416">
        <v>10712</v>
      </c>
      <c r="N2093" s="417">
        <f t="shared" si="2904"/>
        <v>0</v>
      </c>
      <c r="O2093" s="416">
        <v>18.100000000000001</v>
      </c>
      <c r="P2093" s="417">
        <f t="shared" si="2905"/>
        <v>0</v>
      </c>
      <c r="Q2093" s="417">
        <f t="shared" si="2906"/>
        <v>14196.9</v>
      </c>
      <c r="R2093" s="417">
        <f t="shared" si="2925"/>
        <v>0</v>
      </c>
      <c r="S2093" s="417">
        <f t="shared" ref="S2093" si="2928">J2093-J2092</f>
        <v>0</v>
      </c>
      <c r="T2093" s="417">
        <f t="shared" ref="T2093:U2093" si="2929">Q2093-Q2092</f>
        <v>0</v>
      </c>
      <c r="U2093" s="417">
        <f t="shared" si="2929"/>
        <v>0</v>
      </c>
      <c r="V2093" s="422"/>
      <c r="W2093" s="619" t="str">
        <f t="shared" si="2895"/>
        <v/>
      </c>
    </row>
    <row r="2094" spans="1:23" s="489" customFormat="1" ht="24" hidden="1" customHeight="1">
      <c r="A2094" s="366" t="s">
        <v>2055</v>
      </c>
      <c r="B2094" s="418" t="s">
        <v>0</v>
      </c>
      <c r="C2094" s="418" t="s">
        <v>3290</v>
      </c>
      <c r="D2094" s="418" t="s">
        <v>3291</v>
      </c>
      <c r="E2094" s="419" t="s">
        <v>308</v>
      </c>
      <c r="F2094" s="411">
        <f>G2094</f>
        <v>1</v>
      </c>
      <c r="G2094" s="411">
        <f>[5]내역서!F2094</f>
        <v>1</v>
      </c>
      <c r="H2094" s="716">
        <v>1</v>
      </c>
      <c r="I2094" s="410">
        <f>G2094-H2094</f>
        <v>0</v>
      </c>
      <c r="J2094" s="410">
        <f>내역서!F2098</f>
        <v>0</v>
      </c>
      <c r="K2094" s="411">
        <v>1150</v>
      </c>
      <c r="L2094" s="412">
        <f>INT($J2094*K2094)</f>
        <v>0</v>
      </c>
      <c r="M2094" s="411">
        <v>0</v>
      </c>
      <c r="N2094" s="412">
        <f>INT($J2094*M2094)</f>
        <v>0</v>
      </c>
      <c r="O2094" s="411">
        <v>0</v>
      </c>
      <c r="P2094" s="412">
        <f>INT($J2094*O2094)</f>
        <v>0</v>
      </c>
      <c r="Q2094" s="412">
        <f>+K2094+M2094+O2094</f>
        <v>1150</v>
      </c>
      <c r="R2094" s="412">
        <f>L2094+N2094+P2094</f>
        <v>0</v>
      </c>
      <c r="S2094" s="412"/>
      <c r="T2094" s="412"/>
      <c r="U2094" s="412"/>
      <c r="V2094" s="419" t="s">
        <v>0</v>
      </c>
      <c r="W2094" s="617" t="str">
        <f>+IF(J2094&lt;0,"ng","")</f>
        <v/>
      </c>
    </row>
    <row r="2095" spans="1:23" s="78" customFormat="1" ht="24" hidden="1" customHeight="1">
      <c r="A2095" s="372" t="s">
        <v>6132</v>
      </c>
      <c r="B2095" s="421" t="s">
        <v>0</v>
      </c>
      <c r="C2095" s="421" t="s">
        <v>1390</v>
      </c>
      <c r="D2095" s="421" t="s">
        <v>1391</v>
      </c>
      <c r="E2095" s="422" t="s">
        <v>1034</v>
      </c>
      <c r="F2095" s="416">
        <f t="shared" si="2901"/>
        <v>1</v>
      </c>
      <c r="G2095" s="416">
        <f>[5]내역서!F2095</f>
        <v>1</v>
      </c>
      <c r="H2095" s="717">
        <v>1</v>
      </c>
      <c r="I2095" s="415">
        <f t="shared" si="2902"/>
        <v>0</v>
      </c>
      <c r="J2095" s="415">
        <f>내역서!F2099</f>
        <v>0</v>
      </c>
      <c r="K2095" s="416">
        <v>1150</v>
      </c>
      <c r="L2095" s="417">
        <f t="shared" si="2903"/>
        <v>0</v>
      </c>
      <c r="M2095" s="416">
        <v>0</v>
      </c>
      <c r="N2095" s="417">
        <f t="shared" si="2904"/>
        <v>0</v>
      </c>
      <c r="O2095" s="416">
        <v>0</v>
      </c>
      <c r="P2095" s="417">
        <f t="shared" si="2905"/>
        <v>0</v>
      </c>
      <c r="Q2095" s="417">
        <f t="shared" si="2906"/>
        <v>1150</v>
      </c>
      <c r="R2095" s="417">
        <f t="shared" si="2925"/>
        <v>0</v>
      </c>
      <c r="S2095" s="417">
        <f t="shared" ref="S2095" si="2930">J2095-J2094</f>
        <v>0</v>
      </c>
      <c r="T2095" s="417">
        <f t="shared" ref="T2095:U2095" si="2931">Q2095-Q2094</f>
        <v>0</v>
      </c>
      <c r="U2095" s="417">
        <f t="shared" si="2931"/>
        <v>0</v>
      </c>
      <c r="V2095" s="422"/>
      <c r="W2095" s="619" t="str">
        <f t="shared" si="2895"/>
        <v/>
      </c>
    </row>
    <row r="2096" spans="1:23" s="371" customFormat="1" ht="24" hidden="1" customHeight="1">
      <c r="A2096" s="366" t="s">
        <v>2055</v>
      </c>
      <c r="B2096" s="418" t="s">
        <v>0</v>
      </c>
      <c r="C2096" s="418" t="s">
        <v>1910</v>
      </c>
      <c r="D2096" s="418" t="s">
        <v>3271</v>
      </c>
      <c r="E2096" s="419" t="s">
        <v>1887</v>
      </c>
      <c r="F2096" s="411">
        <f>G2096</f>
        <v>1</v>
      </c>
      <c r="G2096" s="411">
        <f>[5]내역서!F2096</f>
        <v>1</v>
      </c>
      <c r="H2096" s="716">
        <v>1</v>
      </c>
      <c r="I2096" s="410">
        <f>G2096-H2096</f>
        <v>0</v>
      </c>
      <c r="J2096" s="410">
        <f>내역서!F2100</f>
        <v>0</v>
      </c>
      <c r="K2096" s="411">
        <v>0</v>
      </c>
      <c r="L2096" s="412">
        <f>INT($J2096*K2096)</f>
        <v>0</v>
      </c>
      <c r="M2096" s="411">
        <v>127919.8</v>
      </c>
      <c r="N2096" s="412">
        <f>INT($J2096*M2096)</f>
        <v>0</v>
      </c>
      <c r="O2096" s="411">
        <v>0</v>
      </c>
      <c r="P2096" s="412">
        <f>INT($J2096*O2096)</f>
        <v>0</v>
      </c>
      <c r="Q2096" s="412">
        <f>+K2096+M2096+O2096</f>
        <v>127919.8</v>
      </c>
      <c r="R2096" s="412">
        <f>L2096+N2096+P2096</f>
        <v>0</v>
      </c>
      <c r="S2096" s="412"/>
      <c r="T2096" s="412"/>
      <c r="U2096" s="412"/>
      <c r="V2096" s="419" t="s">
        <v>0</v>
      </c>
      <c r="W2096" s="617" t="str">
        <f>+IF(J2096&lt;0,"ng","")</f>
        <v/>
      </c>
    </row>
    <row r="2097" spans="1:23" s="75" customFormat="1" ht="24" hidden="1" customHeight="1">
      <c r="A2097" s="372" t="s">
        <v>6116</v>
      </c>
      <c r="B2097" s="421" t="s">
        <v>0</v>
      </c>
      <c r="C2097" s="421" t="s">
        <v>1369</v>
      </c>
      <c r="D2097" s="421" t="s">
        <v>1370</v>
      </c>
      <c r="E2097" s="422" t="s">
        <v>1371</v>
      </c>
      <c r="F2097" s="416">
        <f t="shared" si="2901"/>
        <v>1</v>
      </c>
      <c r="G2097" s="416">
        <f>[5]내역서!F2097</f>
        <v>1</v>
      </c>
      <c r="H2097" s="717">
        <v>1</v>
      </c>
      <c r="I2097" s="415">
        <f t="shared" si="2902"/>
        <v>0</v>
      </c>
      <c r="J2097" s="415">
        <f>내역서!F2101</f>
        <v>0</v>
      </c>
      <c r="K2097" s="416">
        <v>0</v>
      </c>
      <c r="L2097" s="417">
        <f t="shared" si="2903"/>
        <v>0</v>
      </c>
      <c r="M2097" s="416">
        <v>127919.8</v>
      </c>
      <c r="N2097" s="417">
        <f t="shared" si="2904"/>
        <v>0</v>
      </c>
      <c r="O2097" s="416">
        <v>0</v>
      </c>
      <c r="P2097" s="417">
        <f t="shared" si="2905"/>
        <v>0</v>
      </c>
      <c r="Q2097" s="417">
        <f t="shared" si="2906"/>
        <v>127919.8</v>
      </c>
      <c r="R2097" s="417">
        <f t="shared" si="2925"/>
        <v>0</v>
      </c>
      <c r="S2097" s="417">
        <f t="shared" ref="S2097" si="2932">J2097-J2096</f>
        <v>0</v>
      </c>
      <c r="T2097" s="417">
        <f t="shared" ref="T2097:U2097" si="2933">Q2097-Q2096</f>
        <v>0</v>
      </c>
      <c r="U2097" s="417">
        <f t="shared" si="2933"/>
        <v>0</v>
      </c>
      <c r="V2097" s="422"/>
      <c r="W2097" s="619" t="str">
        <f t="shared" si="2895"/>
        <v/>
      </c>
    </row>
    <row r="2098" spans="1:23" s="371" customFormat="1" ht="24" hidden="1" customHeight="1">
      <c r="A2098" s="366" t="s">
        <v>6115</v>
      </c>
      <c r="B2098" s="418" t="s">
        <v>0</v>
      </c>
      <c r="C2098" s="418" t="s">
        <v>1910</v>
      </c>
      <c r="D2098" s="418" t="s">
        <v>3292</v>
      </c>
      <c r="E2098" s="419" t="s">
        <v>1887</v>
      </c>
      <c r="F2098" s="411">
        <f>G2098</f>
        <v>1</v>
      </c>
      <c r="G2098" s="411">
        <f>[5]내역서!F2098</f>
        <v>1</v>
      </c>
      <c r="H2098" s="716">
        <v>1</v>
      </c>
      <c r="I2098" s="410">
        <f>G2098-H2098</f>
        <v>0</v>
      </c>
      <c r="J2098" s="410">
        <f>내역서!F2102</f>
        <v>0</v>
      </c>
      <c r="K2098" s="411">
        <v>0</v>
      </c>
      <c r="L2098" s="412">
        <f>INT($J2098*K2098)</f>
        <v>0</v>
      </c>
      <c r="M2098" s="411">
        <v>174587.1</v>
      </c>
      <c r="N2098" s="412">
        <f>INT($J2098*M2098)</f>
        <v>0</v>
      </c>
      <c r="O2098" s="411">
        <v>0</v>
      </c>
      <c r="P2098" s="412">
        <f>INT($J2098*O2098)</f>
        <v>0</v>
      </c>
      <c r="Q2098" s="412">
        <f>+K2098+M2098+O2098</f>
        <v>174587.1</v>
      </c>
      <c r="R2098" s="412">
        <f>L2098+N2098+P2098</f>
        <v>0</v>
      </c>
      <c r="S2098" s="412"/>
      <c r="T2098" s="412"/>
      <c r="U2098" s="412"/>
      <c r="V2098" s="419" t="s">
        <v>0</v>
      </c>
      <c r="W2098" s="617" t="str">
        <f>+IF(J2098&lt;0,"ng","")</f>
        <v/>
      </c>
    </row>
    <row r="2099" spans="1:23" s="75" customFormat="1" ht="24" hidden="1" customHeight="1">
      <c r="A2099" s="372" t="s">
        <v>6133</v>
      </c>
      <c r="B2099" s="421" t="s">
        <v>0</v>
      </c>
      <c r="C2099" s="421" t="s">
        <v>1369</v>
      </c>
      <c r="D2099" s="421" t="s">
        <v>1392</v>
      </c>
      <c r="E2099" s="422" t="s">
        <v>1371</v>
      </c>
      <c r="F2099" s="416">
        <f t="shared" si="2901"/>
        <v>1</v>
      </c>
      <c r="G2099" s="416">
        <f>[5]내역서!F2099</f>
        <v>1</v>
      </c>
      <c r="H2099" s="717">
        <v>1</v>
      </c>
      <c r="I2099" s="415">
        <f t="shared" si="2902"/>
        <v>0</v>
      </c>
      <c r="J2099" s="415">
        <f>내역서!F2103</f>
        <v>0</v>
      </c>
      <c r="K2099" s="416">
        <v>0</v>
      </c>
      <c r="L2099" s="417">
        <f t="shared" si="2903"/>
        <v>0</v>
      </c>
      <c r="M2099" s="416">
        <v>174587.1</v>
      </c>
      <c r="N2099" s="417">
        <f t="shared" si="2904"/>
        <v>0</v>
      </c>
      <c r="O2099" s="416">
        <v>0</v>
      </c>
      <c r="P2099" s="417">
        <f t="shared" si="2905"/>
        <v>0</v>
      </c>
      <c r="Q2099" s="417">
        <f t="shared" si="2906"/>
        <v>174587.1</v>
      </c>
      <c r="R2099" s="417">
        <f t="shared" si="2925"/>
        <v>0</v>
      </c>
      <c r="S2099" s="417">
        <f t="shared" ref="S2099" si="2934">J2099-J2098</f>
        <v>0</v>
      </c>
      <c r="T2099" s="417">
        <f t="shared" ref="T2099:U2099" si="2935">Q2099-Q2098</f>
        <v>0</v>
      </c>
      <c r="U2099" s="417">
        <f t="shared" si="2935"/>
        <v>0</v>
      </c>
      <c r="V2099" s="422"/>
      <c r="W2099" s="619" t="str">
        <f t="shared" si="2895"/>
        <v/>
      </c>
    </row>
    <row r="2100" spans="1:23" s="371" customFormat="1" ht="24" hidden="1" customHeight="1">
      <c r="A2100" s="366" t="s">
        <v>6134</v>
      </c>
      <c r="B2100" s="418" t="s">
        <v>0</v>
      </c>
      <c r="C2100" s="418" t="s">
        <v>3273</v>
      </c>
      <c r="D2100" s="418" t="s">
        <v>3274</v>
      </c>
      <c r="E2100" s="419" t="s">
        <v>308</v>
      </c>
      <c r="F2100" s="411">
        <f>G2100</f>
        <v>1</v>
      </c>
      <c r="G2100" s="411">
        <f>[5]내역서!F2100</f>
        <v>1</v>
      </c>
      <c r="H2100" s="716">
        <v>1</v>
      </c>
      <c r="I2100" s="410">
        <f>G2100-H2100</f>
        <v>0</v>
      </c>
      <c r="J2100" s="410">
        <f>내역서!F2104</f>
        <v>0</v>
      </c>
      <c r="K2100" s="411">
        <v>3511.5</v>
      </c>
      <c r="L2100" s="412">
        <f>INT($J2100*K2100)</f>
        <v>0</v>
      </c>
      <c r="M2100" s="411">
        <v>0</v>
      </c>
      <c r="N2100" s="412">
        <f>INT($J2100*M2100)</f>
        <v>0</v>
      </c>
      <c r="O2100" s="411">
        <v>0</v>
      </c>
      <c r="P2100" s="412">
        <f>INT($J2100*O2100)</f>
        <v>0</v>
      </c>
      <c r="Q2100" s="412">
        <f>+K2100+M2100+O2100</f>
        <v>3511.5</v>
      </c>
      <c r="R2100" s="412">
        <f>L2100+N2100+P2100</f>
        <v>0</v>
      </c>
      <c r="S2100" s="412"/>
      <c r="T2100" s="412"/>
      <c r="U2100" s="412"/>
      <c r="V2100" s="419" t="s">
        <v>0</v>
      </c>
      <c r="W2100" s="617" t="str">
        <f>+IF(J2100&lt;0,"ng","")</f>
        <v/>
      </c>
    </row>
    <row r="2101" spans="1:23" s="75" customFormat="1" ht="24" hidden="1" customHeight="1">
      <c r="A2101" s="372" t="s">
        <v>2072</v>
      </c>
      <c r="B2101" s="421" t="s">
        <v>0</v>
      </c>
      <c r="C2101" s="421" t="s">
        <v>1373</v>
      </c>
      <c r="D2101" s="421" t="s">
        <v>1374</v>
      </c>
      <c r="E2101" s="422" t="s">
        <v>1034</v>
      </c>
      <c r="F2101" s="416">
        <f t="shared" si="2901"/>
        <v>1</v>
      </c>
      <c r="G2101" s="416">
        <f>[5]내역서!F2101</f>
        <v>1</v>
      </c>
      <c r="H2101" s="717">
        <v>1</v>
      </c>
      <c r="I2101" s="415">
        <f t="shared" si="2902"/>
        <v>0</v>
      </c>
      <c r="J2101" s="415">
        <f>내역서!F2105</f>
        <v>0</v>
      </c>
      <c r="K2101" s="416">
        <v>3511.5</v>
      </c>
      <c r="L2101" s="417">
        <f t="shared" si="2903"/>
        <v>0</v>
      </c>
      <c r="M2101" s="416">
        <v>0</v>
      </c>
      <c r="N2101" s="417">
        <f t="shared" si="2904"/>
        <v>0</v>
      </c>
      <c r="O2101" s="416">
        <v>0</v>
      </c>
      <c r="P2101" s="417">
        <f t="shared" si="2905"/>
        <v>0</v>
      </c>
      <c r="Q2101" s="417">
        <f t="shared" si="2906"/>
        <v>3511.5</v>
      </c>
      <c r="R2101" s="417">
        <f t="shared" si="2925"/>
        <v>0</v>
      </c>
      <c r="S2101" s="417">
        <f t="shared" ref="S2101" si="2936">J2101-J2100</f>
        <v>0</v>
      </c>
      <c r="T2101" s="417">
        <f t="shared" ref="T2101:U2101" si="2937">Q2101-Q2100</f>
        <v>0</v>
      </c>
      <c r="U2101" s="417">
        <f t="shared" si="2937"/>
        <v>0</v>
      </c>
      <c r="V2101" s="422"/>
      <c r="W2101" s="619" t="str">
        <f t="shared" si="2895"/>
        <v/>
      </c>
    </row>
    <row r="2102" spans="1:23" s="371" customFormat="1" ht="24" hidden="1" customHeight="1">
      <c r="A2102" s="366" t="s">
        <v>4686</v>
      </c>
      <c r="B2102" s="448" t="s">
        <v>227</v>
      </c>
      <c r="C2102" s="448" t="s">
        <v>3293</v>
      </c>
      <c r="D2102" s="448" t="s">
        <v>0</v>
      </c>
      <c r="E2102" s="449" t="s">
        <v>0</v>
      </c>
      <c r="F2102" s="450">
        <v>0</v>
      </c>
      <c r="G2102" s="450">
        <f>[5]내역서!F2102</f>
        <v>0</v>
      </c>
      <c r="H2102" s="450">
        <v>0</v>
      </c>
      <c r="I2102" s="450"/>
      <c r="J2102" s="450">
        <f>내역서!F2106</f>
        <v>0</v>
      </c>
      <c r="K2102" s="451">
        <v>0</v>
      </c>
      <c r="L2102" s="451">
        <f>SUMIF($A$2104:$A$2125,$A2104,L$2104:L$2125)</f>
        <v>0</v>
      </c>
      <c r="M2102" s="451">
        <v>0</v>
      </c>
      <c r="N2102" s="451">
        <f t="shared" ref="N2102:N2103" si="2938">SUMIF($A$2104:$A$2125,$A2104,N$2104:N$2125)</f>
        <v>0</v>
      </c>
      <c r="O2102" s="451">
        <v>0</v>
      </c>
      <c r="P2102" s="451">
        <f t="shared" ref="P2102" si="2939">SUMIF($A$2104:$A$2125,$A2104,P$2104:P$2125)</f>
        <v>0</v>
      </c>
      <c r="Q2102" s="452">
        <v>0</v>
      </c>
      <c r="R2102" s="451">
        <f>L2102+N2102+P2102</f>
        <v>0</v>
      </c>
      <c r="S2102" s="451"/>
      <c r="T2102" s="451"/>
      <c r="U2102" s="451"/>
      <c r="V2102" s="453" t="s">
        <v>0</v>
      </c>
      <c r="W2102" s="617" t="str">
        <f>+IF(J2102&lt;0,"ng","")</f>
        <v/>
      </c>
    </row>
    <row r="2103" spans="1:23" s="75" customFormat="1" ht="24" hidden="1" customHeight="1">
      <c r="A2103" s="372" t="s">
        <v>6116</v>
      </c>
      <c r="B2103" s="454" t="s">
        <v>227</v>
      </c>
      <c r="C2103" s="454" t="s">
        <v>1393</v>
      </c>
      <c r="D2103" s="454" t="s">
        <v>0</v>
      </c>
      <c r="E2103" s="455" t="s">
        <v>0</v>
      </c>
      <c r="F2103" s="456">
        <v>0</v>
      </c>
      <c r="G2103" s="456">
        <f>[5]내역서!F2103</f>
        <v>0</v>
      </c>
      <c r="H2103" s="456">
        <v>0</v>
      </c>
      <c r="I2103" s="456"/>
      <c r="J2103" s="456">
        <f>내역서!F2107</f>
        <v>0</v>
      </c>
      <c r="K2103" s="457">
        <v>0</v>
      </c>
      <c r="L2103" s="457">
        <f>SUMIF($A$2104:$A$2125,$A2105,L$2104:L$2125)</f>
        <v>0</v>
      </c>
      <c r="M2103" s="457">
        <v>0</v>
      </c>
      <c r="N2103" s="457">
        <f t="shared" si="2938"/>
        <v>0</v>
      </c>
      <c r="O2103" s="457">
        <v>0</v>
      </c>
      <c r="P2103" s="457">
        <f>SUMIF($A$2104:$A$2125,$A2105,P$2104:P$2125)</f>
        <v>0</v>
      </c>
      <c r="Q2103" s="458">
        <v>0</v>
      </c>
      <c r="R2103" s="457">
        <f t="shared" ref="R2103" si="2940">L2103+N2103+P2103</f>
        <v>0</v>
      </c>
      <c r="S2103" s="457">
        <f t="shared" ref="S2103" si="2941">J2103-J2102</f>
        <v>0</v>
      </c>
      <c r="T2103" s="457">
        <f t="shared" ref="T2103:U2103" si="2942">Q2103-Q2102</f>
        <v>0</v>
      </c>
      <c r="U2103" s="457">
        <f t="shared" si="2942"/>
        <v>0</v>
      </c>
      <c r="V2103" s="459"/>
      <c r="W2103" s="619" t="str">
        <f t="shared" si="2895"/>
        <v/>
      </c>
    </row>
    <row r="2104" spans="1:23" s="371" customFormat="1" ht="24" hidden="1" customHeight="1">
      <c r="A2104" s="366" t="s">
        <v>6115</v>
      </c>
      <c r="B2104" s="418" t="s">
        <v>0</v>
      </c>
      <c r="C2104" s="418" t="s">
        <v>3276</v>
      </c>
      <c r="D2104" s="418" t="s">
        <v>228</v>
      </c>
      <c r="E2104" s="419" t="s">
        <v>6</v>
      </c>
      <c r="F2104" s="411">
        <f>G2104</f>
        <v>9</v>
      </c>
      <c r="G2104" s="411">
        <f>[5]내역서!F2104</f>
        <v>9</v>
      </c>
      <c r="H2104" s="716">
        <v>9</v>
      </c>
      <c r="I2104" s="410">
        <f>G2104-H2104</f>
        <v>0</v>
      </c>
      <c r="J2104" s="410">
        <f>내역서!F2108</f>
        <v>0</v>
      </c>
      <c r="K2104" s="411">
        <v>7295.7</v>
      </c>
      <c r="L2104" s="412">
        <f>INT($J2104*K2104)</f>
        <v>0</v>
      </c>
      <c r="M2104" s="411">
        <v>0</v>
      </c>
      <c r="N2104" s="412">
        <f>INT($J2104*M2104)</f>
        <v>0</v>
      </c>
      <c r="O2104" s="411">
        <v>0</v>
      </c>
      <c r="P2104" s="412">
        <f>INT($J2104*O2104)</f>
        <v>0</v>
      </c>
      <c r="Q2104" s="412">
        <f>+K2104+M2104+O2104</f>
        <v>7295.7</v>
      </c>
      <c r="R2104" s="412">
        <f>L2104+N2104+P2104</f>
        <v>0</v>
      </c>
      <c r="S2104" s="412"/>
      <c r="T2104" s="412"/>
      <c r="U2104" s="412"/>
      <c r="V2104" s="419" t="s">
        <v>0</v>
      </c>
      <c r="W2104" s="617" t="str">
        <f>+IF(J2104&lt;0,"ng","")</f>
        <v/>
      </c>
    </row>
    <row r="2105" spans="1:23" s="75" customFormat="1" ht="24" hidden="1" customHeight="1">
      <c r="A2105" s="372" t="s">
        <v>2072</v>
      </c>
      <c r="B2105" s="421" t="s">
        <v>0</v>
      </c>
      <c r="C2105" s="421" t="s">
        <v>1376</v>
      </c>
      <c r="D2105" s="421" t="s">
        <v>228</v>
      </c>
      <c r="E2105" s="422" t="s">
        <v>6</v>
      </c>
      <c r="F2105" s="416">
        <f t="shared" ref="F2105:F2125" si="2943">G2105</f>
        <v>9</v>
      </c>
      <c r="G2105" s="416">
        <f>[5]내역서!F2105</f>
        <v>9</v>
      </c>
      <c r="H2105" s="717">
        <v>9</v>
      </c>
      <c r="I2105" s="415">
        <f t="shared" ref="I2105:I2125" si="2944">G2105-H2105</f>
        <v>0</v>
      </c>
      <c r="J2105" s="415">
        <f>내역서!F2109</f>
        <v>0</v>
      </c>
      <c r="K2105" s="416">
        <v>7295.7</v>
      </c>
      <c r="L2105" s="417">
        <f t="shared" ref="L2105:L2125" si="2945">INT($J2105*K2105)</f>
        <v>0</v>
      </c>
      <c r="M2105" s="416">
        <v>0</v>
      </c>
      <c r="N2105" s="417">
        <f t="shared" ref="N2105:N2125" si="2946">INT($J2105*M2105)</f>
        <v>0</v>
      </c>
      <c r="O2105" s="416">
        <v>0</v>
      </c>
      <c r="P2105" s="417">
        <f t="shared" ref="P2105:P2125" si="2947">INT($J2105*O2105)</f>
        <v>0</v>
      </c>
      <c r="Q2105" s="417">
        <f t="shared" ref="Q2105:Q2125" si="2948">+K2105+M2105+O2105</f>
        <v>7295.7</v>
      </c>
      <c r="R2105" s="417">
        <f t="shared" si="2925"/>
        <v>0</v>
      </c>
      <c r="S2105" s="417">
        <f t="shared" ref="S2105" si="2949">J2105-J2104</f>
        <v>0</v>
      </c>
      <c r="T2105" s="417">
        <f t="shared" ref="T2105:U2105" si="2950">Q2105-Q2104</f>
        <v>0</v>
      </c>
      <c r="U2105" s="417">
        <f t="shared" si="2950"/>
        <v>0</v>
      </c>
      <c r="V2105" s="422"/>
      <c r="W2105" s="619" t="str">
        <f t="shared" si="2895"/>
        <v/>
      </c>
    </row>
    <row r="2106" spans="1:23" s="371" customFormat="1" ht="24" hidden="1" customHeight="1">
      <c r="A2106" s="366" t="s">
        <v>2055</v>
      </c>
      <c r="B2106" s="418" t="s">
        <v>0</v>
      </c>
      <c r="C2106" s="418" t="s">
        <v>3278</v>
      </c>
      <c r="D2106" s="418" t="s">
        <v>3295</v>
      </c>
      <c r="E2106" s="419" t="s">
        <v>18</v>
      </c>
      <c r="F2106" s="411">
        <f>G2106</f>
        <v>4</v>
      </c>
      <c r="G2106" s="411">
        <f>[5]내역서!F2106</f>
        <v>4</v>
      </c>
      <c r="H2106" s="716">
        <v>4</v>
      </c>
      <c r="I2106" s="410">
        <f>G2106-H2106</f>
        <v>0</v>
      </c>
      <c r="J2106" s="410">
        <f>내역서!F2110</f>
        <v>0</v>
      </c>
      <c r="K2106" s="411">
        <v>7312.9</v>
      </c>
      <c r="L2106" s="412">
        <f>INT($J2106*K2106)</f>
        <v>0</v>
      </c>
      <c r="M2106" s="411">
        <v>0</v>
      </c>
      <c r="N2106" s="412">
        <f>INT($J2106*M2106)</f>
        <v>0</v>
      </c>
      <c r="O2106" s="411">
        <v>0</v>
      </c>
      <c r="P2106" s="412">
        <f>INT($J2106*O2106)</f>
        <v>0</v>
      </c>
      <c r="Q2106" s="412">
        <f>+K2106+M2106+O2106</f>
        <v>7312.9</v>
      </c>
      <c r="R2106" s="412">
        <f>L2106+N2106+P2106</f>
        <v>0</v>
      </c>
      <c r="S2106" s="412"/>
      <c r="T2106" s="412"/>
      <c r="U2106" s="412"/>
      <c r="V2106" s="419" t="s">
        <v>0</v>
      </c>
      <c r="W2106" s="617" t="str">
        <f>+IF(J2106&lt;0,"ng","")</f>
        <v/>
      </c>
    </row>
    <row r="2107" spans="1:23" s="75" customFormat="1" ht="24" hidden="1" customHeight="1">
      <c r="A2107" s="372" t="s">
        <v>2072</v>
      </c>
      <c r="B2107" s="421" t="s">
        <v>0</v>
      </c>
      <c r="C2107" s="421" t="s">
        <v>1378</v>
      </c>
      <c r="D2107" s="421" t="s">
        <v>1394</v>
      </c>
      <c r="E2107" s="422" t="s">
        <v>18</v>
      </c>
      <c r="F2107" s="416">
        <f t="shared" si="2943"/>
        <v>4</v>
      </c>
      <c r="G2107" s="416">
        <f>[5]내역서!F2107</f>
        <v>4</v>
      </c>
      <c r="H2107" s="717">
        <v>4</v>
      </c>
      <c r="I2107" s="415">
        <f t="shared" si="2944"/>
        <v>0</v>
      </c>
      <c r="J2107" s="415">
        <f>내역서!F2111</f>
        <v>0</v>
      </c>
      <c r="K2107" s="416">
        <v>7312.9</v>
      </c>
      <c r="L2107" s="417">
        <f t="shared" si="2945"/>
        <v>0</v>
      </c>
      <c r="M2107" s="416">
        <v>0</v>
      </c>
      <c r="N2107" s="417">
        <f t="shared" si="2946"/>
        <v>0</v>
      </c>
      <c r="O2107" s="416">
        <v>0</v>
      </c>
      <c r="P2107" s="417">
        <f t="shared" si="2947"/>
        <v>0</v>
      </c>
      <c r="Q2107" s="417">
        <f t="shared" si="2948"/>
        <v>7312.9</v>
      </c>
      <c r="R2107" s="417">
        <f t="shared" si="2925"/>
        <v>0</v>
      </c>
      <c r="S2107" s="417">
        <f t="shared" ref="S2107" si="2951">J2107-J2106</f>
        <v>0</v>
      </c>
      <c r="T2107" s="417">
        <f t="shared" ref="T2107:U2107" si="2952">Q2107-Q2106</f>
        <v>0</v>
      </c>
      <c r="U2107" s="417">
        <f t="shared" si="2952"/>
        <v>0</v>
      </c>
      <c r="V2107" s="422"/>
      <c r="W2107" s="619" t="str">
        <f t="shared" si="2895"/>
        <v/>
      </c>
    </row>
    <row r="2108" spans="1:23" s="371" customFormat="1" ht="24" hidden="1" customHeight="1">
      <c r="A2108" s="366" t="s">
        <v>4734</v>
      </c>
      <c r="B2108" s="418" t="s">
        <v>0</v>
      </c>
      <c r="C2108" s="418" t="s">
        <v>3278</v>
      </c>
      <c r="D2108" s="418" t="s">
        <v>3296</v>
      </c>
      <c r="E2108" s="419" t="s">
        <v>18</v>
      </c>
      <c r="F2108" s="411">
        <f>G2108</f>
        <v>2</v>
      </c>
      <c r="G2108" s="411">
        <f>[5]내역서!F2108</f>
        <v>2</v>
      </c>
      <c r="H2108" s="716">
        <v>2</v>
      </c>
      <c r="I2108" s="410">
        <f>G2108-H2108</f>
        <v>0</v>
      </c>
      <c r="J2108" s="410">
        <f>내역서!F2112</f>
        <v>0</v>
      </c>
      <c r="K2108" s="411">
        <v>14815.3</v>
      </c>
      <c r="L2108" s="412">
        <f>INT($J2108*K2108)</f>
        <v>0</v>
      </c>
      <c r="M2108" s="411">
        <v>0</v>
      </c>
      <c r="N2108" s="412">
        <f>INT($J2108*M2108)</f>
        <v>0</v>
      </c>
      <c r="O2108" s="411">
        <v>0</v>
      </c>
      <c r="P2108" s="412">
        <f>INT($J2108*O2108)</f>
        <v>0</v>
      </c>
      <c r="Q2108" s="412">
        <f>+K2108+M2108+O2108</f>
        <v>14815.3</v>
      </c>
      <c r="R2108" s="412">
        <f>L2108+N2108+P2108</f>
        <v>0</v>
      </c>
      <c r="S2108" s="412"/>
      <c r="T2108" s="412"/>
      <c r="U2108" s="412"/>
      <c r="V2108" s="419" t="s">
        <v>0</v>
      </c>
      <c r="W2108" s="617" t="str">
        <f>+IF(J2108&lt;0,"ng","")</f>
        <v/>
      </c>
    </row>
    <row r="2109" spans="1:23" s="75" customFormat="1" ht="24" hidden="1" customHeight="1">
      <c r="A2109" s="372" t="s">
        <v>6135</v>
      </c>
      <c r="B2109" s="421" t="s">
        <v>0</v>
      </c>
      <c r="C2109" s="421" t="s">
        <v>1378</v>
      </c>
      <c r="D2109" s="421" t="s">
        <v>1395</v>
      </c>
      <c r="E2109" s="422" t="s">
        <v>18</v>
      </c>
      <c r="F2109" s="416">
        <f t="shared" si="2943"/>
        <v>2</v>
      </c>
      <c r="G2109" s="416">
        <f>[5]내역서!F2109</f>
        <v>2</v>
      </c>
      <c r="H2109" s="717">
        <v>2</v>
      </c>
      <c r="I2109" s="415">
        <f t="shared" si="2944"/>
        <v>0</v>
      </c>
      <c r="J2109" s="415">
        <f>내역서!F2113</f>
        <v>0</v>
      </c>
      <c r="K2109" s="416">
        <v>14815.3</v>
      </c>
      <c r="L2109" s="417">
        <f t="shared" si="2945"/>
        <v>0</v>
      </c>
      <c r="M2109" s="416">
        <v>0</v>
      </c>
      <c r="N2109" s="417">
        <f t="shared" si="2946"/>
        <v>0</v>
      </c>
      <c r="O2109" s="416">
        <v>0</v>
      </c>
      <c r="P2109" s="417">
        <f t="shared" si="2947"/>
        <v>0</v>
      </c>
      <c r="Q2109" s="417">
        <f t="shared" si="2948"/>
        <v>14815.3</v>
      </c>
      <c r="R2109" s="417">
        <f t="shared" si="2925"/>
        <v>0</v>
      </c>
      <c r="S2109" s="417">
        <f t="shared" ref="S2109" si="2953">J2109-J2108</f>
        <v>0</v>
      </c>
      <c r="T2109" s="417">
        <f t="shared" ref="T2109:U2109" si="2954">Q2109-Q2108</f>
        <v>0</v>
      </c>
      <c r="U2109" s="417">
        <f t="shared" si="2954"/>
        <v>0</v>
      </c>
      <c r="V2109" s="422"/>
      <c r="W2109" s="619" t="str">
        <f t="shared" si="2895"/>
        <v/>
      </c>
    </row>
    <row r="2110" spans="1:23" s="485" customFormat="1" ht="24" hidden="1" customHeight="1">
      <c r="A2110" s="366" t="s">
        <v>2055</v>
      </c>
      <c r="B2110" s="418" t="s">
        <v>0</v>
      </c>
      <c r="C2110" s="418" t="s">
        <v>3278</v>
      </c>
      <c r="D2110" s="418" t="s">
        <v>3297</v>
      </c>
      <c r="E2110" s="419" t="s">
        <v>18</v>
      </c>
      <c r="F2110" s="411">
        <f>G2110</f>
        <v>1</v>
      </c>
      <c r="G2110" s="411">
        <f>[5]내역서!F2110</f>
        <v>1</v>
      </c>
      <c r="H2110" s="716">
        <v>1</v>
      </c>
      <c r="I2110" s="410">
        <f>G2110-H2110</f>
        <v>0</v>
      </c>
      <c r="J2110" s="410">
        <f>내역서!F2114</f>
        <v>0</v>
      </c>
      <c r="K2110" s="411">
        <v>6942.6</v>
      </c>
      <c r="L2110" s="412">
        <f>INT($J2110*K2110)</f>
        <v>0</v>
      </c>
      <c r="M2110" s="411">
        <v>0</v>
      </c>
      <c r="N2110" s="412">
        <f>INT($J2110*M2110)</f>
        <v>0</v>
      </c>
      <c r="O2110" s="411">
        <v>0</v>
      </c>
      <c r="P2110" s="412">
        <f>INT($J2110*O2110)</f>
        <v>0</v>
      </c>
      <c r="Q2110" s="412">
        <f>+K2110+M2110+O2110</f>
        <v>6942.6</v>
      </c>
      <c r="R2110" s="412">
        <f>L2110+N2110+P2110</f>
        <v>0</v>
      </c>
      <c r="S2110" s="412"/>
      <c r="T2110" s="412"/>
      <c r="U2110" s="412"/>
      <c r="V2110" s="419" t="s">
        <v>0</v>
      </c>
      <c r="W2110" s="617" t="str">
        <f>+IF(J2110&lt;0,"ng","")</f>
        <v/>
      </c>
    </row>
    <row r="2111" spans="1:23" s="77" customFormat="1" ht="24" hidden="1" customHeight="1">
      <c r="A2111" s="372" t="s">
        <v>2072</v>
      </c>
      <c r="B2111" s="421" t="s">
        <v>0</v>
      </c>
      <c r="C2111" s="421" t="s">
        <v>1378</v>
      </c>
      <c r="D2111" s="421" t="s">
        <v>1396</v>
      </c>
      <c r="E2111" s="422" t="s">
        <v>18</v>
      </c>
      <c r="F2111" s="416">
        <f t="shared" si="2943"/>
        <v>1</v>
      </c>
      <c r="G2111" s="416">
        <f>[5]내역서!F2111</f>
        <v>1</v>
      </c>
      <c r="H2111" s="717">
        <v>1</v>
      </c>
      <c r="I2111" s="415">
        <f t="shared" si="2944"/>
        <v>0</v>
      </c>
      <c r="J2111" s="415">
        <f>내역서!F2115</f>
        <v>0</v>
      </c>
      <c r="K2111" s="416">
        <v>6942.6</v>
      </c>
      <c r="L2111" s="417">
        <f t="shared" si="2945"/>
        <v>0</v>
      </c>
      <c r="M2111" s="416">
        <v>0</v>
      </c>
      <c r="N2111" s="417">
        <f t="shared" si="2946"/>
        <v>0</v>
      </c>
      <c r="O2111" s="416">
        <v>0</v>
      </c>
      <c r="P2111" s="417">
        <f t="shared" si="2947"/>
        <v>0</v>
      </c>
      <c r="Q2111" s="417">
        <f t="shared" si="2948"/>
        <v>6942.6</v>
      </c>
      <c r="R2111" s="417">
        <f t="shared" si="2925"/>
        <v>0</v>
      </c>
      <c r="S2111" s="417">
        <f t="shared" ref="S2111" si="2955">J2111-J2110</f>
        <v>0</v>
      </c>
      <c r="T2111" s="417">
        <f t="shared" ref="T2111:U2111" si="2956">Q2111-Q2110</f>
        <v>0</v>
      </c>
      <c r="U2111" s="417">
        <f t="shared" si="2956"/>
        <v>0</v>
      </c>
      <c r="V2111" s="422"/>
      <c r="W2111" s="619" t="str">
        <f t="shared" si="2895"/>
        <v/>
      </c>
    </row>
    <row r="2112" spans="1:23" s="371" customFormat="1" ht="24" hidden="1" customHeight="1">
      <c r="A2112" s="366" t="s">
        <v>6136</v>
      </c>
      <c r="B2112" s="418" t="s">
        <v>0</v>
      </c>
      <c r="C2112" s="418" t="s">
        <v>3278</v>
      </c>
      <c r="D2112" s="418" t="s">
        <v>3298</v>
      </c>
      <c r="E2112" s="419" t="s">
        <v>18</v>
      </c>
      <c r="F2112" s="411">
        <f>G2112</f>
        <v>1</v>
      </c>
      <c r="G2112" s="411">
        <f>[5]내역서!F2112</f>
        <v>1</v>
      </c>
      <c r="H2112" s="716">
        <v>1</v>
      </c>
      <c r="I2112" s="410">
        <f>G2112-H2112</f>
        <v>0</v>
      </c>
      <c r="J2112" s="410">
        <f>내역서!F2116</f>
        <v>0</v>
      </c>
      <c r="K2112" s="411">
        <v>22438.3</v>
      </c>
      <c r="L2112" s="412">
        <f>INT($J2112*K2112)</f>
        <v>0</v>
      </c>
      <c r="M2112" s="411">
        <v>0</v>
      </c>
      <c r="N2112" s="412">
        <f>INT($J2112*M2112)</f>
        <v>0</v>
      </c>
      <c r="O2112" s="411">
        <v>0</v>
      </c>
      <c r="P2112" s="412">
        <f>INT($J2112*O2112)</f>
        <v>0</v>
      </c>
      <c r="Q2112" s="412">
        <f>+K2112+M2112+O2112</f>
        <v>22438.3</v>
      </c>
      <c r="R2112" s="412">
        <f>L2112+N2112+P2112</f>
        <v>0</v>
      </c>
      <c r="S2112" s="412"/>
      <c r="T2112" s="412"/>
      <c r="U2112" s="412"/>
      <c r="V2112" s="419" t="s">
        <v>0</v>
      </c>
      <c r="W2112" s="617" t="str">
        <f>+IF(J2112&lt;0,"ng","")</f>
        <v/>
      </c>
    </row>
    <row r="2113" spans="1:23" s="75" customFormat="1" ht="24" hidden="1" customHeight="1">
      <c r="A2113" s="372" t="s">
        <v>6137</v>
      </c>
      <c r="B2113" s="421" t="s">
        <v>0</v>
      </c>
      <c r="C2113" s="421" t="s">
        <v>1378</v>
      </c>
      <c r="D2113" s="421" t="s">
        <v>1397</v>
      </c>
      <c r="E2113" s="422" t="s">
        <v>18</v>
      </c>
      <c r="F2113" s="416">
        <f t="shared" si="2943"/>
        <v>1</v>
      </c>
      <c r="G2113" s="416">
        <f>[5]내역서!F2113</f>
        <v>1</v>
      </c>
      <c r="H2113" s="717">
        <v>1</v>
      </c>
      <c r="I2113" s="415">
        <f t="shared" si="2944"/>
        <v>0</v>
      </c>
      <c r="J2113" s="415">
        <f>내역서!F2117</f>
        <v>0</v>
      </c>
      <c r="K2113" s="416">
        <v>22438.3</v>
      </c>
      <c r="L2113" s="417">
        <f t="shared" si="2945"/>
        <v>0</v>
      </c>
      <c r="M2113" s="416">
        <v>0</v>
      </c>
      <c r="N2113" s="417">
        <f t="shared" si="2946"/>
        <v>0</v>
      </c>
      <c r="O2113" s="416">
        <v>0</v>
      </c>
      <c r="P2113" s="417">
        <f t="shared" si="2947"/>
        <v>0</v>
      </c>
      <c r="Q2113" s="417">
        <f t="shared" si="2948"/>
        <v>22438.3</v>
      </c>
      <c r="R2113" s="417">
        <f t="shared" si="2925"/>
        <v>0</v>
      </c>
      <c r="S2113" s="417">
        <f t="shared" ref="S2113" si="2957">J2113-J2112</f>
        <v>0</v>
      </c>
      <c r="T2113" s="417">
        <f t="shared" ref="T2113:U2113" si="2958">Q2113-Q2112</f>
        <v>0</v>
      </c>
      <c r="U2113" s="417">
        <f t="shared" si="2958"/>
        <v>0</v>
      </c>
      <c r="V2113" s="422"/>
      <c r="W2113" s="619" t="str">
        <f t="shared" si="2895"/>
        <v/>
      </c>
    </row>
    <row r="2114" spans="1:23" s="371" customFormat="1" ht="24" hidden="1" customHeight="1">
      <c r="A2114" s="366" t="s">
        <v>2055</v>
      </c>
      <c r="B2114" s="418" t="s">
        <v>0</v>
      </c>
      <c r="C2114" s="418" t="s">
        <v>3278</v>
      </c>
      <c r="D2114" s="418" t="s">
        <v>3299</v>
      </c>
      <c r="E2114" s="419" t="s">
        <v>18</v>
      </c>
      <c r="F2114" s="411">
        <f>G2114</f>
        <v>1</v>
      </c>
      <c r="G2114" s="411">
        <f>[5]내역서!F2114</f>
        <v>1</v>
      </c>
      <c r="H2114" s="716">
        <v>1</v>
      </c>
      <c r="I2114" s="410">
        <f>G2114-H2114</f>
        <v>0</v>
      </c>
      <c r="J2114" s="410">
        <f>내역서!F2118</f>
        <v>0</v>
      </c>
      <c r="K2114" s="411">
        <v>9612.7999999999993</v>
      </c>
      <c r="L2114" s="412">
        <f>INT($J2114*K2114)</f>
        <v>0</v>
      </c>
      <c r="M2114" s="411">
        <v>0</v>
      </c>
      <c r="N2114" s="412">
        <f>INT($J2114*M2114)</f>
        <v>0</v>
      </c>
      <c r="O2114" s="411">
        <v>0</v>
      </c>
      <c r="P2114" s="412">
        <f>INT($J2114*O2114)</f>
        <v>0</v>
      </c>
      <c r="Q2114" s="412">
        <f>+K2114+M2114+O2114</f>
        <v>9612.7999999999993</v>
      </c>
      <c r="R2114" s="412">
        <f>L2114+N2114+P2114</f>
        <v>0</v>
      </c>
      <c r="S2114" s="412"/>
      <c r="T2114" s="412"/>
      <c r="U2114" s="412"/>
      <c r="V2114" s="419" t="s">
        <v>0</v>
      </c>
      <c r="W2114" s="617" t="str">
        <f>+IF(J2114&lt;0,"ng","")</f>
        <v/>
      </c>
    </row>
    <row r="2115" spans="1:23" s="75" customFormat="1" ht="24" hidden="1" customHeight="1">
      <c r="A2115" s="372" t="s">
        <v>2072</v>
      </c>
      <c r="B2115" s="421" t="s">
        <v>0</v>
      </c>
      <c r="C2115" s="421" t="s">
        <v>1378</v>
      </c>
      <c r="D2115" s="421" t="s">
        <v>1398</v>
      </c>
      <c r="E2115" s="422" t="s">
        <v>18</v>
      </c>
      <c r="F2115" s="416">
        <f t="shared" si="2943"/>
        <v>1</v>
      </c>
      <c r="G2115" s="416">
        <f>[5]내역서!F2115</f>
        <v>1</v>
      </c>
      <c r="H2115" s="717">
        <v>1</v>
      </c>
      <c r="I2115" s="415">
        <f t="shared" si="2944"/>
        <v>0</v>
      </c>
      <c r="J2115" s="415">
        <f>내역서!F2119</f>
        <v>0</v>
      </c>
      <c r="K2115" s="416">
        <v>9612.7999999999993</v>
      </c>
      <c r="L2115" s="417">
        <f t="shared" si="2945"/>
        <v>0</v>
      </c>
      <c r="M2115" s="416">
        <v>0</v>
      </c>
      <c r="N2115" s="417">
        <f t="shared" si="2946"/>
        <v>0</v>
      </c>
      <c r="O2115" s="416">
        <v>0</v>
      </c>
      <c r="P2115" s="417">
        <f t="shared" si="2947"/>
        <v>0</v>
      </c>
      <c r="Q2115" s="417">
        <f t="shared" si="2948"/>
        <v>9612.7999999999993</v>
      </c>
      <c r="R2115" s="417">
        <f t="shared" si="2925"/>
        <v>0</v>
      </c>
      <c r="S2115" s="417">
        <f t="shared" ref="S2115" si="2959">J2115-J2114</f>
        <v>0</v>
      </c>
      <c r="T2115" s="417">
        <f t="shared" ref="T2115:U2115" si="2960">Q2115-Q2114</f>
        <v>0</v>
      </c>
      <c r="U2115" s="417">
        <f t="shared" si="2960"/>
        <v>0</v>
      </c>
      <c r="V2115" s="422"/>
      <c r="W2115" s="619" t="str">
        <f t="shared" si="2895"/>
        <v/>
      </c>
    </row>
    <row r="2116" spans="1:23" s="371" customFormat="1" ht="24" hidden="1" customHeight="1">
      <c r="A2116" s="366" t="s">
        <v>6115</v>
      </c>
      <c r="B2116" s="418" t="s">
        <v>0</v>
      </c>
      <c r="C2116" s="418" t="s">
        <v>3284</v>
      </c>
      <c r="D2116" s="418" t="s">
        <v>3302</v>
      </c>
      <c r="E2116" s="419" t="s">
        <v>18</v>
      </c>
      <c r="F2116" s="411">
        <f>G2116</f>
        <v>1</v>
      </c>
      <c r="G2116" s="411">
        <f>[5]내역서!F2116</f>
        <v>1</v>
      </c>
      <c r="H2116" s="716">
        <v>1</v>
      </c>
      <c r="I2116" s="410">
        <f>G2116-H2116</f>
        <v>0</v>
      </c>
      <c r="J2116" s="410">
        <f>내역서!F2120</f>
        <v>0</v>
      </c>
      <c r="K2116" s="411">
        <v>44790.5</v>
      </c>
      <c r="L2116" s="412">
        <f>INT($J2116*K2116)</f>
        <v>0</v>
      </c>
      <c r="M2116" s="411">
        <v>0</v>
      </c>
      <c r="N2116" s="412">
        <f>INT($J2116*M2116)</f>
        <v>0</v>
      </c>
      <c r="O2116" s="411">
        <v>0</v>
      </c>
      <c r="P2116" s="412">
        <f>INT($J2116*O2116)</f>
        <v>0</v>
      </c>
      <c r="Q2116" s="412">
        <f>+K2116+M2116+O2116</f>
        <v>44790.5</v>
      </c>
      <c r="R2116" s="412">
        <f>L2116+N2116+P2116</f>
        <v>0</v>
      </c>
      <c r="S2116" s="412"/>
      <c r="T2116" s="412"/>
      <c r="U2116" s="412"/>
      <c r="V2116" s="419" t="s">
        <v>0</v>
      </c>
      <c r="W2116" s="617" t="str">
        <f>+IF(J2116&lt;0,"ng","")</f>
        <v/>
      </c>
    </row>
    <row r="2117" spans="1:23" s="75" customFormat="1" ht="24" hidden="1" customHeight="1">
      <c r="A2117" s="372" t="s">
        <v>6138</v>
      </c>
      <c r="B2117" s="421" t="s">
        <v>0</v>
      </c>
      <c r="C2117" s="421" t="s">
        <v>1384</v>
      </c>
      <c r="D2117" s="421" t="s">
        <v>1399</v>
      </c>
      <c r="E2117" s="422" t="s">
        <v>18</v>
      </c>
      <c r="F2117" s="416">
        <f t="shared" si="2943"/>
        <v>1</v>
      </c>
      <c r="G2117" s="416">
        <f>[5]내역서!F2117</f>
        <v>1</v>
      </c>
      <c r="H2117" s="717">
        <v>1</v>
      </c>
      <c r="I2117" s="415">
        <f t="shared" si="2944"/>
        <v>0</v>
      </c>
      <c r="J2117" s="415">
        <f>내역서!F2121</f>
        <v>0</v>
      </c>
      <c r="K2117" s="416">
        <v>44790.5</v>
      </c>
      <c r="L2117" s="417">
        <f t="shared" si="2945"/>
        <v>0</v>
      </c>
      <c r="M2117" s="416">
        <v>0</v>
      </c>
      <c r="N2117" s="417">
        <f t="shared" si="2946"/>
        <v>0</v>
      </c>
      <c r="O2117" s="416">
        <v>0</v>
      </c>
      <c r="P2117" s="417">
        <f t="shared" si="2947"/>
        <v>0</v>
      </c>
      <c r="Q2117" s="417">
        <f t="shared" si="2948"/>
        <v>44790.5</v>
      </c>
      <c r="R2117" s="417">
        <f t="shared" si="2925"/>
        <v>0</v>
      </c>
      <c r="S2117" s="417">
        <f t="shared" ref="S2117" si="2961">J2117-J2116</f>
        <v>0</v>
      </c>
      <c r="T2117" s="417">
        <f t="shared" ref="T2117:U2117" si="2962">Q2117-Q2116</f>
        <v>0</v>
      </c>
      <c r="U2117" s="417">
        <f t="shared" si="2962"/>
        <v>0</v>
      </c>
      <c r="V2117" s="422"/>
      <c r="W2117" s="619" t="str">
        <f t="shared" si="2895"/>
        <v/>
      </c>
    </row>
    <row r="2118" spans="1:23" s="371" customFormat="1" ht="24" hidden="1" customHeight="1">
      <c r="A2118" s="366" t="s">
        <v>2055</v>
      </c>
      <c r="B2118" s="418" t="s">
        <v>0</v>
      </c>
      <c r="C2118" s="418" t="s">
        <v>3290</v>
      </c>
      <c r="D2118" s="418" t="s">
        <v>3291</v>
      </c>
      <c r="E2118" s="419" t="s">
        <v>308</v>
      </c>
      <c r="F2118" s="411">
        <f>G2118</f>
        <v>1</v>
      </c>
      <c r="G2118" s="411">
        <f>[5]내역서!F2118</f>
        <v>1</v>
      </c>
      <c r="H2118" s="716">
        <v>1</v>
      </c>
      <c r="I2118" s="410">
        <f>G2118-H2118</f>
        <v>0</v>
      </c>
      <c r="J2118" s="410">
        <f>내역서!F2122</f>
        <v>0</v>
      </c>
      <c r="K2118" s="411">
        <v>1143</v>
      </c>
      <c r="L2118" s="412">
        <f>INT($J2118*K2118)</f>
        <v>0</v>
      </c>
      <c r="M2118" s="411">
        <v>0</v>
      </c>
      <c r="N2118" s="412">
        <f>INT($J2118*M2118)</f>
        <v>0</v>
      </c>
      <c r="O2118" s="411">
        <v>0</v>
      </c>
      <c r="P2118" s="412">
        <f>INT($J2118*O2118)</f>
        <v>0</v>
      </c>
      <c r="Q2118" s="412">
        <f>+K2118+M2118+O2118</f>
        <v>1143</v>
      </c>
      <c r="R2118" s="412">
        <f>L2118+N2118+P2118</f>
        <v>0</v>
      </c>
      <c r="S2118" s="412"/>
      <c r="T2118" s="412"/>
      <c r="U2118" s="412"/>
      <c r="V2118" s="419" t="s">
        <v>0</v>
      </c>
      <c r="W2118" s="617" t="str">
        <f>+IF(J2118&lt;0,"ng","")</f>
        <v/>
      </c>
    </row>
    <row r="2119" spans="1:23" s="75" customFormat="1" ht="24" hidden="1" customHeight="1">
      <c r="A2119" s="372" t="s">
        <v>6116</v>
      </c>
      <c r="B2119" s="421" t="s">
        <v>0</v>
      </c>
      <c r="C2119" s="421" t="s">
        <v>1390</v>
      </c>
      <c r="D2119" s="421" t="s">
        <v>1391</v>
      </c>
      <c r="E2119" s="422" t="s">
        <v>1034</v>
      </c>
      <c r="F2119" s="416">
        <f t="shared" si="2943"/>
        <v>1</v>
      </c>
      <c r="G2119" s="416">
        <f>[5]내역서!F2119</f>
        <v>1</v>
      </c>
      <c r="H2119" s="717">
        <v>1</v>
      </c>
      <c r="I2119" s="415">
        <f t="shared" si="2944"/>
        <v>0</v>
      </c>
      <c r="J2119" s="415">
        <f>내역서!F2123</f>
        <v>0</v>
      </c>
      <c r="K2119" s="416">
        <v>1143</v>
      </c>
      <c r="L2119" s="417">
        <f t="shared" si="2945"/>
        <v>0</v>
      </c>
      <c r="M2119" s="416">
        <v>0</v>
      </c>
      <c r="N2119" s="417">
        <f t="shared" si="2946"/>
        <v>0</v>
      </c>
      <c r="O2119" s="416">
        <v>0</v>
      </c>
      <c r="P2119" s="417">
        <f t="shared" si="2947"/>
        <v>0</v>
      </c>
      <c r="Q2119" s="417">
        <f t="shared" si="2948"/>
        <v>1143</v>
      </c>
      <c r="R2119" s="417">
        <f t="shared" si="2925"/>
        <v>0</v>
      </c>
      <c r="S2119" s="417">
        <f t="shared" ref="S2119" si="2963">J2119-J2118</f>
        <v>0</v>
      </c>
      <c r="T2119" s="417">
        <f t="shared" ref="T2119:U2119" si="2964">Q2119-Q2118</f>
        <v>0</v>
      </c>
      <c r="U2119" s="417">
        <f t="shared" si="2964"/>
        <v>0</v>
      </c>
      <c r="V2119" s="422"/>
      <c r="W2119" s="619" t="str">
        <f t="shared" si="2895"/>
        <v/>
      </c>
    </row>
    <row r="2120" spans="1:23" s="371" customFormat="1" ht="24" hidden="1" customHeight="1">
      <c r="A2120" s="366" t="s">
        <v>6139</v>
      </c>
      <c r="B2120" s="418" t="s">
        <v>0</v>
      </c>
      <c r="C2120" s="418" t="s">
        <v>1910</v>
      </c>
      <c r="D2120" s="418" t="s">
        <v>3271</v>
      </c>
      <c r="E2120" s="419" t="s">
        <v>1887</v>
      </c>
      <c r="F2120" s="411">
        <f>G2120</f>
        <v>1</v>
      </c>
      <c r="G2120" s="411">
        <f>[5]내역서!F2120</f>
        <v>1</v>
      </c>
      <c r="H2120" s="716">
        <v>1</v>
      </c>
      <c r="I2120" s="410">
        <f>G2120-H2120</f>
        <v>0</v>
      </c>
      <c r="J2120" s="410">
        <f>내역서!F2124</f>
        <v>0</v>
      </c>
      <c r="K2120" s="411">
        <v>0</v>
      </c>
      <c r="L2120" s="412">
        <f>INT($J2120*K2120)</f>
        <v>0</v>
      </c>
      <c r="M2120" s="411">
        <v>127919.8</v>
      </c>
      <c r="N2120" s="412">
        <f>INT($J2120*M2120)</f>
        <v>0</v>
      </c>
      <c r="O2120" s="411">
        <v>0</v>
      </c>
      <c r="P2120" s="412">
        <f>INT($J2120*O2120)</f>
        <v>0</v>
      </c>
      <c r="Q2120" s="412">
        <f>+K2120+M2120+O2120</f>
        <v>127919.8</v>
      </c>
      <c r="R2120" s="412">
        <f>L2120+N2120+P2120</f>
        <v>0</v>
      </c>
      <c r="S2120" s="412"/>
      <c r="T2120" s="412"/>
      <c r="U2120" s="412"/>
      <c r="V2120" s="419" t="s">
        <v>0</v>
      </c>
      <c r="W2120" s="617" t="str">
        <f>+IF(J2120&lt;0,"ng","")</f>
        <v/>
      </c>
    </row>
    <row r="2121" spans="1:23" s="75" customFormat="1" ht="24" hidden="1" customHeight="1">
      <c r="A2121" s="372" t="s">
        <v>2072</v>
      </c>
      <c r="B2121" s="421" t="s">
        <v>0</v>
      </c>
      <c r="C2121" s="421" t="s">
        <v>1369</v>
      </c>
      <c r="D2121" s="421" t="s">
        <v>1370</v>
      </c>
      <c r="E2121" s="422" t="s">
        <v>1371</v>
      </c>
      <c r="F2121" s="416">
        <f t="shared" si="2943"/>
        <v>1</v>
      </c>
      <c r="G2121" s="416">
        <f>[5]내역서!F2121</f>
        <v>1</v>
      </c>
      <c r="H2121" s="717">
        <v>1</v>
      </c>
      <c r="I2121" s="415">
        <f t="shared" si="2944"/>
        <v>0</v>
      </c>
      <c r="J2121" s="415">
        <f>내역서!F2125</f>
        <v>0</v>
      </c>
      <c r="K2121" s="416">
        <v>0</v>
      </c>
      <c r="L2121" s="417">
        <f t="shared" si="2945"/>
        <v>0</v>
      </c>
      <c r="M2121" s="416">
        <v>127919.8</v>
      </c>
      <c r="N2121" s="417">
        <f t="shared" si="2946"/>
        <v>0</v>
      </c>
      <c r="O2121" s="416">
        <v>0</v>
      </c>
      <c r="P2121" s="417">
        <f t="shared" si="2947"/>
        <v>0</v>
      </c>
      <c r="Q2121" s="417">
        <f t="shared" si="2948"/>
        <v>127919.8</v>
      </c>
      <c r="R2121" s="417">
        <f t="shared" si="2925"/>
        <v>0</v>
      </c>
      <c r="S2121" s="417">
        <f t="shared" ref="S2121" si="2965">J2121-J2120</f>
        <v>0</v>
      </c>
      <c r="T2121" s="417">
        <f t="shared" ref="T2121:U2121" si="2966">Q2121-Q2120</f>
        <v>0</v>
      </c>
      <c r="U2121" s="417">
        <f t="shared" si="2966"/>
        <v>0</v>
      </c>
      <c r="V2121" s="422"/>
      <c r="W2121" s="619" t="str">
        <f t="shared" si="2895"/>
        <v/>
      </c>
    </row>
    <row r="2122" spans="1:23" s="489" customFormat="1" ht="24" hidden="1" customHeight="1">
      <c r="A2122" s="366" t="s">
        <v>2055</v>
      </c>
      <c r="B2122" s="418" t="s">
        <v>0</v>
      </c>
      <c r="C2122" s="418" t="s">
        <v>1910</v>
      </c>
      <c r="D2122" s="418" t="s">
        <v>3292</v>
      </c>
      <c r="E2122" s="419" t="s">
        <v>1887</v>
      </c>
      <c r="F2122" s="411">
        <f>G2122</f>
        <v>1</v>
      </c>
      <c r="G2122" s="411">
        <f>[5]내역서!F2122</f>
        <v>1</v>
      </c>
      <c r="H2122" s="716">
        <v>1</v>
      </c>
      <c r="I2122" s="410">
        <f>G2122-H2122</f>
        <v>0</v>
      </c>
      <c r="J2122" s="410">
        <f>내역서!F2126</f>
        <v>0</v>
      </c>
      <c r="K2122" s="411">
        <v>0</v>
      </c>
      <c r="L2122" s="412">
        <f>INT($J2122*K2122)</f>
        <v>0</v>
      </c>
      <c r="M2122" s="411">
        <v>174587.1</v>
      </c>
      <c r="N2122" s="412">
        <f>INT($J2122*M2122)</f>
        <v>0</v>
      </c>
      <c r="O2122" s="411">
        <v>0</v>
      </c>
      <c r="P2122" s="412">
        <f>INT($J2122*O2122)</f>
        <v>0</v>
      </c>
      <c r="Q2122" s="412">
        <f>+K2122+M2122+O2122</f>
        <v>174587.1</v>
      </c>
      <c r="R2122" s="412">
        <f>L2122+N2122+P2122</f>
        <v>0</v>
      </c>
      <c r="S2122" s="412"/>
      <c r="T2122" s="412"/>
      <c r="U2122" s="412"/>
      <c r="V2122" s="419" t="s">
        <v>0</v>
      </c>
      <c r="W2122" s="617" t="str">
        <f>+IF(J2122&lt;0,"ng","")</f>
        <v/>
      </c>
    </row>
    <row r="2123" spans="1:23" s="78" customFormat="1" ht="24" hidden="1" customHeight="1">
      <c r="A2123" s="372" t="s">
        <v>2072</v>
      </c>
      <c r="B2123" s="421" t="s">
        <v>0</v>
      </c>
      <c r="C2123" s="421" t="s">
        <v>1369</v>
      </c>
      <c r="D2123" s="421" t="s">
        <v>1392</v>
      </c>
      <c r="E2123" s="422" t="s">
        <v>1371</v>
      </c>
      <c r="F2123" s="416">
        <f t="shared" si="2943"/>
        <v>1</v>
      </c>
      <c r="G2123" s="416">
        <f>[5]내역서!F2123</f>
        <v>1</v>
      </c>
      <c r="H2123" s="717">
        <v>1</v>
      </c>
      <c r="I2123" s="415">
        <f t="shared" si="2944"/>
        <v>0</v>
      </c>
      <c r="J2123" s="415">
        <f>내역서!F2127</f>
        <v>0</v>
      </c>
      <c r="K2123" s="416">
        <v>0</v>
      </c>
      <c r="L2123" s="417">
        <f t="shared" si="2945"/>
        <v>0</v>
      </c>
      <c r="M2123" s="416">
        <v>174587.1</v>
      </c>
      <c r="N2123" s="417">
        <f t="shared" si="2946"/>
        <v>0</v>
      </c>
      <c r="O2123" s="416">
        <v>0</v>
      </c>
      <c r="P2123" s="417">
        <f t="shared" si="2947"/>
        <v>0</v>
      </c>
      <c r="Q2123" s="417">
        <f t="shared" si="2948"/>
        <v>174587.1</v>
      </c>
      <c r="R2123" s="417">
        <f t="shared" si="2925"/>
        <v>0</v>
      </c>
      <c r="S2123" s="417">
        <f t="shared" ref="S2123" si="2967">J2123-J2122</f>
        <v>0</v>
      </c>
      <c r="T2123" s="417">
        <f t="shared" ref="T2123:U2123" si="2968">Q2123-Q2122</f>
        <v>0</v>
      </c>
      <c r="U2123" s="417">
        <f t="shared" si="2968"/>
        <v>0</v>
      </c>
      <c r="V2123" s="422"/>
      <c r="W2123" s="619" t="str">
        <f t="shared" si="2895"/>
        <v/>
      </c>
    </row>
    <row r="2124" spans="1:23" s="371" customFormat="1" ht="24" hidden="1" customHeight="1">
      <c r="A2124" s="366" t="s">
        <v>6140</v>
      </c>
      <c r="B2124" s="418" t="s">
        <v>0</v>
      </c>
      <c r="C2124" s="418" t="s">
        <v>3273</v>
      </c>
      <c r="D2124" s="418" t="s">
        <v>3274</v>
      </c>
      <c r="E2124" s="419" t="s">
        <v>308</v>
      </c>
      <c r="F2124" s="411">
        <f>G2124</f>
        <v>1</v>
      </c>
      <c r="G2124" s="411">
        <f>[5]내역서!F2124</f>
        <v>1</v>
      </c>
      <c r="H2124" s="716">
        <v>1</v>
      </c>
      <c r="I2124" s="410">
        <f>G2124-H2124</f>
        <v>0</v>
      </c>
      <c r="J2124" s="410">
        <f>내역서!F2128</f>
        <v>0</v>
      </c>
      <c r="K2124" s="411">
        <v>3511.5</v>
      </c>
      <c r="L2124" s="412">
        <f>INT($J2124*K2124)</f>
        <v>0</v>
      </c>
      <c r="M2124" s="411">
        <v>0</v>
      </c>
      <c r="N2124" s="412">
        <f>INT($J2124*M2124)</f>
        <v>0</v>
      </c>
      <c r="O2124" s="411">
        <v>0</v>
      </c>
      <c r="P2124" s="412">
        <f>INT($J2124*O2124)</f>
        <v>0</v>
      </c>
      <c r="Q2124" s="412">
        <f>+K2124+M2124+O2124</f>
        <v>3511.5</v>
      </c>
      <c r="R2124" s="412">
        <f>L2124+N2124+P2124</f>
        <v>0</v>
      </c>
      <c r="S2124" s="412"/>
      <c r="T2124" s="412"/>
      <c r="U2124" s="412"/>
      <c r="V2124" s="419" t="s">
        <v>0</v>
      </c>
      <c r="W2124" s="617" t="str">
        <f>+IF(J2124&lt;0,"ng","")</f>
        <v/>
      </c>
    </row>
    <row r="2125" spans="1:23" s="75" customFormat="1" ht="24" hidden="1" customHeight="1">
      <c r="A2125" s="372" t="s">
        <v>2072</v>
      </c>
      <c r="B2125" s="421" t="s">
        <v>0</v>
      </c>
      <c r="C2125" s="421" t="s">
        <v>1373</v>
      </c>
      <c r="D2125" s="421" t="s">
        <v>1374</v>
      </c>
      <c r="E2125" s="422" t="s">
        <v>1034</v>
      </c>
      <c r="F2125" s="416">
        <f t="shared" si="2943"/>
        <v>1</v>
      </c>
      <c r="G2125" s="416">
        <f>[5]내역서!F2125</f>
        <v>1</v>
      </c>
      <c r="H2125" s="717">
        <v>1</v>
      </c>
      <c r="I2125" s="415">
        <f t="shared" si="2944"/>
        <v>0</v>
      </c>
      <c r="J2125" s="415">
        <f>내역서!F2129</f>
        <v>0</v>
      </c>
      <c r="K2125" s="416">
        <v>3511.5</v>
      </c>
      <c r="L2125" s="417">
        <f t="shared" si="2945"/>
        <v>0</v>
      </c>
      <c r="M2125" s="416">
        <v>0</v>
      </c>
      <c r="N2125" s="417">
        <f t="shared" si="2946"/>
        <v>0</v>
      </c>
      <c r="O2125" s="416">
        <v>0</v>
      </c>
      <c r="P2125" s="417">
        <f t="shared" si="2947"/>
        <v>0</v>
      </c>
      <c r="Q2125" s="417">
        <f t="shared" si="2948"/>
        <v>3511.5</v>
      </c>
      <c r="R2125" s="417">
        <f t="shared" si="2925"/>
        <v>0</v>
      </c>
      <c r="S2125" s="417">
        <f t="shared" ref="S2125" si="2969">J2125-J2124</f>
        <v>0</v>
      </c>
      <c r="T2125" s="417">
        <f t="shared" ref="T2125:U2125" si="2970">Q2125-Q2124</f>
        <v>0</v>
      </c>
      <c r="U2125" s="417">
        <f t="shared" si="2970"/>
        <v>0</v>
      </c>
      <c r="V2125" s="422"/>
      <c r="W2125" s="619" t="str">
        <f t="shared" si="2895"/>
        <v/>
      </c>
    </row>
    <row r="2126" spans="1:23" s="371" customFormat="1" ht="24" hidden="1" customHeight="1">
      <c r="A2126" s="366" t="s">
        <v>2055</v>
      </c>
      <c r="B2126" s="448" t="s">
        <v>229</v>
      </c>
      <c r="C2126" s="448" t="s">
        <v>3306</v>
      </c>
      <c r="D2126" s="448" t="s">
        <v>0</v>
      </c>
      <c r="E2126" s="449" t="s">
        <v>0</v>
      </c>
      <c r="F2126" s="450">
        <v>0</v>
      </c>
      <c r="G2126" s="450">
        <f>[5]내역서!F2126</f>
        <v>0</v>
      </c>
      <c r="H2126" s="450">
        <v>0</v>
      </c>
      <c r="I2126" s="450"/>
      <c r="J2126" s="450">
        <f>내역서!F2130</f>
        <v>0</v>
      </c>
      <c r="K2126" s="451">
        <v>0</v>
      </c>
      <c r="L2126" s="451">
        <f>SUMIF($A$2128:$A$2159,$A2128,L$2128:L$2159)</f>
        <v>0</v>
      </c>
      <c r="M2126" s="451">
        <v>0</v>
      </c>
      <c r="N2126" s="451">
        <f t="shared" ref="N2126:N2127" si="2971">SUMIF($A$2128:$A$2159,$A2128,N$2128:N$2159)</f>
        <v>0</v>
      </c>
      <c r="O2126" s="451">
        <v>0</v>
      </c>
      <c r="P2126" s="451">
        <f t="shared" ref="P2126" si="2972">SUMIF($A$2128:$A$2159,$A2128,P$2128:P$2159)</f>
        <v>0</v>
      </c>
      <c r="Q2126" s="452">
        <v>0</v>
      </c>
      <c r="R2126" s="451">
        <f>L2126+N2126+P2126</f>
        <v>0</v>
      </c>
      <c r="S2126" s="451"/>
      <c r="T2126" s="451"/>
      <c r="U2126" s="451"/>
      <c r="V2126" s="453" t="s">
        <v>0</v>
      </c>
      <c r="W2126" s="617" t="str">
        <f>+IF(J2126&lt;0,"ng","")</f>
        <v/>
      </c>
    </row>
    <row r="2127" spans="1:23" s="75" customFormat="1" ht="24" hidden="1" customHeight="1">
      <c r="A2127" s="372" t="s">
        <v>2072</v>
      </c>
      <c r="B2127" s="454" t="s">
        <v>229</v>
      </c>
      <c r="C2127" s="454" t="s">
        <v>1400</v>
      </c>
      <c r="D2127" s="454" t="s">
        <v>0</v>
      </c>
      <c r="E2127" s="455" t="s">
        <v>0</v>
      </c>
      <c r="F2127" s="456">
        <v>0</v>
      </c>
      <c r="G2127" s="456">
        <f>[5]내역서!F2127</f>
        <v>0</v>
      </c>
      <c r="H2127" s="456">
        <v>0</v>
      </c>
      <c r="I2127" s="456"/>
      <c r="J2127" s="456">
        <f>내역서!F2131</f>
        <v>0</v>
      </c>
      <c r="K2127" s="457">
        <v>0</v>
      </c>
      <c r="L2127" s="457">
        <f>SUMIF($A$2128:$A$2159,$A2129,L$2128:L$2159)</f>
        <v>0</v>
      </c>
      <c r="M2127" s="457">
        <v>0</v>
      </c>
      <c r="N2127" s="457">
        <f t="shared" si="2971"/>
        <v>0</v>
      </c>
      <c r="O2127" s="457">
        <v>0</v>
      </c>
      <c r="P2127" s="457">
        <f>SUMIF($A$2128:$A$2159,$A2129,P$2128:P$2159)</f>
        <v>0</v>
      </c>
      <c r="Q2127" s="458">
        <v>0</v>
      </c>
      <c r="R2127" s="457">
        <f t="shared" ref="R2127" si="2973">L2127+N2127+P2127</f>
        <v>0</v>
      </c>
      <c r="S2127" s="457">
        <f t="shared" ref="S2127" si="2974">J2127-J2126</f>
        <v>0</v>
      </c>
      <c r="T2127" s="457">
        <f t="shared" ref="T2127:U2127" si="2975">Q2127-Q2126</f>
        <v>0</v>
      </c>
      <c r="U2127" s="457">
        <f t="shared" si="2975"/>
        <v>0</v>
      </c>
      <c r="V2127" s="459"/>
      <c r="W2127" s="619" t="str">
        <f t="shared" si="2895"/>
        <v/>
      </c>
    </row>
    <row r="2128" spans="1:23" s="371" customFormat="1" ht="24" hidden="1" customHeight="1">
      <c r="A2128" s="366" t="s">
        <v>6141</v>
      </c>
      <c r="B2128" s="418" t="s">
        <v>0</v>
      </c>
      <c r="C2128" s="418" t="s">
        <v>3308</v>
      </c>
      <c r="D2128" s="418" t="s">
        <v>230</v>
      </c>
      <c r="E2128" s="419" t="s">
        <v>308</v>
      </c>
      <c r="F2128" s="411">
        <f>G2128</f>
        <v>1706</v>
      </c>
      <c r="G2128" s="411">
        <f>[5]내역서!F2128</f>
        <v>1706</v>
      </c>
      <c r="H2128" s="716">
        <v>1706</v>
      </c>
      <c r="I2128" s="410">
        <f>G2128-H2128</f>
        <v>0</v>
      </c>
      <c r="J2128" s="410">
        <f>내역서!F2132</f>
        <v>0</v>
      </c>
      <c r="K2128" s="411">
        <v>30749</v>
      </c>
      <c r="L2128" s="412">
        <f>INT($J2128*K2128)</f>
        <v>0</v>
      </c>
      <c r="M2128" s="411">
        <v>64000</v>
      </c>
      <c r="N2128" s="412">
        <f>INT($J2128*M2128)</f>
        <v>0</v>
      </c>
      <c r="O2128" s="411">
        <v>0</v>
      </c>
      <c r="P2128" s="412">
        <f>INT($J2128*O2128)</f>
        <v>0</v>
      </c>
      <c r="Q2128" s="412">
        <f>+K2128+M2128+O2128</f>
        <v>94749</v>
      </c>
      <c r="R2128" s="412">
        <f>L2128+N2128+P2128</f>
        <v>0</v>
      </c>
      <c r="S2128" s="412"/>
      <c r="T2128" s="412"/>
      <c r="U2128" s="412"/>
      <c r="V2128" s="419" t="s">
        <v>0</v>
      </c>
      <c r="W2128" s="617" t="str">
        <f>+IF(J2128&lt;0,"ng","")</f>
        <v/>
      </c>
    </row>
    <row r="2129" spans="1:23" s="75" customFormat="1" ht="24" hidden="1" customHeight="1">
      <c r="A2129" s="372" t="s">
        <v>2072</v>
      </c>
      <c r="B2129" s="421" t="s">
        <v>0</v>
      </c>
      <c r="C2129" s="421" t="s">
        <v>1401</v>
      </c>
      <c r="D2129" s="421" t="s">
        <v>230</v>
      </c>
      <c r="E2129" s="422" t="s">
        <v>1034</v>
      </c>
      <c r="F2129" s="416">
        <f t="shared" ref="F2129:F2159" si="2976">G2129</f>
        <v>1706</v>
      </c>
      <c r="G2129" s="416">
        <f>[5]내역서!F2129</f>
        <v>1706</v>
      </c>
      <c r="H2129" s="717">
        <v>1706</v>
      </c>
      <c r="I2129" s="415">
        <f t="shared" ref="I2129:I2159" si="2977">G2129-H2129</f>
        <v>0</v>
      </c>
      <c r="J2129" s="415">
        <f>내역서!F2133</f>
        <v>0</v>
      </c>
      <c r="K2129" s="416">
        <v>30749</v>
      </c>
      <c r="L2129" s="417">
        <f t="shared" ref="L2129:L2159" si="2978">INT($J2129*K2129)</f>
        <v>0</v>
      </c>
      <c r="M2129" s="416">
        <v>64000</v>
      </c>
      <c r="N2129" s="417">
        <f t="shared" ref="N2129:N2159" si="2979">INT($J2129*M2129)</f>
        <v>0</v>
      </c>
      <c r="O2129" s="416">
        <v>0</v>
      </c>
      <c r="P2129" s="417">
        <f t="shared" ref="P2129:P2159" si="2980">INT($J2129*O2129)</f>
        <v>0</v>
      </c>
      <c r="Q2129" s="417">
        <f t="shared" ref="Q2129:Q2159" si="2981">+K2129+M2129+O2129</f>
        <v>94749</v>
      </c>
      <c r="R2129" s="417">
        <f t="shared" si="2925"/>
        <v>0</v>
      </c>
      <c r="S2129" s="417">
        <f t="shared" ref="S2129" si="2982">J2129-J2128</f>
        <v>0</v>
      </c>
      <c r="T2129" s="417">
        <f t="shared" ref="T2129:U2129" si="2983">Q2129-Q2128</f>
        <v>0</v>
      </c>
      <c r="U2129" s="417">
        <f t="shared" si="2983"/>
        <v>0</v>
      </c>
      <c r="V2129" s="422"/>
      <c r="W2129" s="619" t="str">
        <f t="shared" si="2895"/>
        <v/>
      </c>
    </row>
    <row r="2130" spans="1:23" s="371" customFormat="1" ht="24" hidden="1" customHeight="1">
      <c r="A2130" s="366" t="s">
        <v>2055</v>
      </c>
      <c r="B2130" s="418" t="s">
        <v>0</v>
      </c>
      <c r="C2130" s="418" t="s">
        <v>3310</v>
      </c>
      <c r="D2130" s="418" t="s">
        <v>231</v>
      </c>
      <c r="E2130" s="419" t="s">
        <v>308</v>
      </c>
      <c r="F2130" s="411">
        <f>G2130</f>
        <v>28</v>
      </c>
      <c r="G2130" s="411">
        <f>[5]내역서!F2130</f>
        <v>28</v>
      </c>
      <c r="H2130" s="716">
        <v>28</v>
      </c>
      <c r="I2130" s="410">
        <f>G2130-H2130</f>
        <v>0</v>
      </c>
      <c r="J2130" s="410">
        <f>내역서!F2134</f>
        <v>0</v>
      </c>
      <c r="K2130" s="411">
        <v>25478.2</v>
      </c>
      <c r="L2130" s="412">
        <f>INT($J2130*K2130)</f>
        <v>0</v>
      </c>
      <c r="M2130" s="411">
        <v>43814.400000000001</v>
      </c>
      <c r="N2130" s="412">
        <f>INT($J2130*M2130)</f>
        <v>0</v>
      </c>
      <c r="O2130" s="411">
        <v>0</v>
      </c>
      <c r="P2130" s="412">
        <f>INT($J2130*O2130)</f>
        <v>0</v>
      </c>
      <c r="Q2130" s="412">
        <f>+K2130+M2130+O2130</f>
        <v>69292.600000000006</v>
      </c>
      <c r="R2130" s="412">
        <f>L2130+N2130+P2130</f>
        <v>0</v>
      </c>
      <c r="S2130" s="412"/>
      <c r="T2130" s="412"/>
      <c r="U2130" s="412"/>
      <c r="V2130" s="419" t="s">
        <v>0</v>
      </c>
      <c r="W2130" s="617" t="str">
        <f>+IF(J2130&lt;0,"ng","")</f>
        <v/>
      </c>
    </row>
    <row r="2131" spans="1:23" s="75" customFormat="1" ht="24" hidden="1" customHeight="1">
      <c r="A2131" s="372" t="s">
        <v>2072</v>
      </c>
      <c r="B2131" s="421" t="s">
        <v>0</v>
      </c>
      <c r="C2131" s="421" t="s">
        <v>1402</v>
      </c>
      <c r="D2131" s="421" t="s">
        <v>231</v>
      </c>
      <c r="E2131" s="422" t="s">
        <v>1034</v>
      </c>
      <c r="F2131" s="416">
        <f t="shared" si="2976"/>
        <v>28</v>
      </c>
      <c r="G2131" s="416">
        <f>[5]내역서!F2131</f>
        <v>28</v>
      </c>
      <c r="H2131" s="717">
        <v>28</v>
      </c>
      <c r="I2131" s="415">
        <f t="shared" si="2977"/>
        <v>0</v>
      </c>
      <c r="J2131" s="415">
        <f>내역서!F2135</f>
        <v>0</v>
      </c>
      <c r="K2131" s="416">
        <v>25478.2</v>
      </c>
      <c r="L2131" s="417">
        <f t="shared" si="2978"/>
        <v>0</v>
      </c>
      <c r="M2131" s="416">
        <v>43814.400000000001</v>
      </c>
      <c r="N2131" s="417">
        <f t="shared" si="2979"/>
        <v>0</v>
      </c>
      <c r="O2131" s="416">
        <v>0</v>
      </c>
      <c r="P2131" s="417">
        <f t="shared" si="2980"/>
        <v>0</v>
      </c>
      <c r="Q2131" s="417">
        <f t="shared" si="2981"/>
        <v>69292.600000000006</v>
      </c>
      <c r="R2131" s="417">
        <f t="shared" si="2925"/>
        <v>0</v>
      </c>
      <c r="S2131" s="417">
        <f t="shared" ref="S2131" si="2984">J2131-J2130</f>
        <v>0</v>
      </c>
      <c r="T2131" s="417">
        <f t="shared" ref="T2131:U2131" si="2985">Q2131-Q2130</f>
        <v>0</v>
      </c>
      <c r="U2131" s="417">
        <f t="shared" si="2985"/>
        <v>0</v>
      </c>
      <c r="V2131" s="422"/>
      <c r="W2131" s="619" t="str">
        <f t="shared" si="2895"/>
        <v/>
      </c>
    </row>
    <row r="2132" spans="1:23" s="371" customFormat="1" ht="24" hidden="1" customHeight="1">
      <c r="A2132" s="366" t="s">
        <v>6142</v>
      </c>
      <c r="B2132" s="418" t="s">
        <v>0</v>
      </c>
      <c r="C2132" s="418" t="s">
        <v>3312</v>
      </c>
      <c r="D2132" s="418" t="s">
        <v>0</v>
      </c>
      <c r="E2132" s="419" t="s">
        <v>18</v>
      </c>
      <c r="F2132" s="411">
        <f>G2132</f>
        <v>2</v>
      </c>
      <c r="G2132" s="411">
        <f>[5]내역서!F2132</f>
        <v>2</v>
      </c>
      <c r="H2132" s="716">
        <v>2</v>
      </c>
      <c r="I2132" s="410">
        <f>G2132-H2132</f>
        <v>0</v>
      </c>
      <c r="J2132" s="410">
        <f>내역서!F2136</f>
        <v>0</v>
      </c>
      <c r="K2132" s="411">
        <v>450</v>
      </c>
      <c r="L2132" s="412">
        <f>INT($J2132*K2132)</f>
        <v>0</v>
      </c>
      <c r="M2132" s="411">
        <v>0</v>
      </c>
      <c r="N2132" s="412">
        <f>INT($J2132*M2132)</f>
        <v>0</v>
      </c>
      <c r="O2132" s="411">
        <v>0</v>
      </c>
      <c r="P2132" s="412">
        <f>INT($J2132*O2132)</f>
        <v>0</v>
      </c>
      <c r="Q2132" s="412">
        <f>+K2132+M2132+O2132</f>
        <v>450</v>
      </c>
      <c r="R2132" s="412">
        <f>L2132+N2132+P2132</f>
        <v>0</v>
      </c>
      <c r="S2132" s="412"/>
      <c r="T2132" s="412"/>
      <c r="U2132" s="412"/>
      <c r="V2132" s="419" t="s">
        <v>0</v>
      </c>
      <c r="W2132" s="617" t="str">
        <f>+IF(J2132&lt;0,"ng","")</f>
        <v/>
      </c>
    </row>
    <row r="2133" spans="1:23" s="75" customFormat="1" ht="24" hidden="1" customHeight="1">
      <c r="A2133" s="372" t="s">
        <v>6116</v>
      </c>
      <c r="B2133" s="421" t="s">
        <v>0</v>
      </c>
      <c r="C2133" s="421" t="s">
        <v>1403</v>
      </c>
      <c r="D2133" s="421" t="s">
        <v>0</v>
      </c>
      <c r="E2133" s="422" t="s">
        <v>18</v>
      </c>
      <c r="F2133" s="416">
        <f t="shared" si="2976"/>
        <v>2</v>
      </c>
      <c r="G2133" s="416">
        <f>[5]내역서!F2133</f>
        <v>2</v>
      </c>
      <c r="H2133" s="717">
        <v>2</v>
      </c>
      <c r="I2133" s="415">
        <f t="shared" si="2977"/>
        <v>0</v>
      </c>
      <c r="J2133" s="415">
        <f>내역서!F2137</f>
        <v>0</v>
      </c>
      <c r="K2133" s="416">
        <v>450</v>
      </c>
      <c r="L2133" s="417">
        <f t="shared" si="2978"/>
        <v>0</v>
      </c>
      <c r="M2133" s="416">
        <v>0</v>
      </c>
      <c r="N2133" s="417">
        <f t="shared" si="2979"/>
        <v>0</v>
      </c>
      <c r="O2133" s="416">
        <v>0</v>
      </c>
      <c r="P2133" s="417">
        <f t="shared" si="2980"/>
        <v>0</v>
      </c>
      <c r="Q2133" s="417">
        <f t="shared" si="2981"/>
        <v>450</v>
      </c>
      <c r="R2133" s="417">
        <f t="shared" si="2925"/>
        <v>0</v>
      </c>
      <c r="S2133" s="417">
        <f t="shared" ref="S2133" si="2986">J2133-J2132</f>
        <v>0</v>
      </c>
      <c r="T2133" s="417">
        <f t="shared" ref="T2133:U2133" si="2987">Q2133-Q2132</f>
        <v>0</v>
      </c>
      <c r="U2133" s="417">
        <f t="shared" si="2987"/>
        <v>0</v>
      </c>
      <c r="V2133" s="422"/>
      <c r="W2133" s="619" t="str">
        <f t="shared" si="2895"/>
        <v/>
      </c>
    </row>
    <row r="2134" spans="1:23" s="371" customFormat="1" ht="24" hidden="1" customHeight="1">
      <c r="A2134" s="366" t="s">
        <v>2055</v>
      </c>
      <c r="B2134" s="418" t="s">
        <v>0</v>
      </c>
      <c r="C2134" s="418" t="s">
        <v>3313</v>
      </c>
      <c r="D2134" s="418" t="s">
        <v>232</v>
      </c>
      <c r="E2134" s="419" t="s">
        <v>18</v>
      </c>
      <c r="F2134" s="411">
        <f>G2134</f>
        <v>2</v>
      </c>
      <c r="G2134" s="411">
        <f>[5]내역서!F2134</f>
        <v>2</v>
      </c>
      <c r="H2134" s="716">
        <v>2</v>
      </c>
      <c r="I2134" s="410">
        <f>G2134-H2134</f>
        <v>0</v>
      </c>
      <c r="J2134" s="410">
        <f>내역서!F2138</f>
        <v>0</v>
      </c>
      <c r="K2134" s="411">
        <v>5168.2</v>
      </c>
      <c r="L2134" s="412">
        <f>INT($J2134*K2134)</f>
        <v>0</v>
      </c>
      <c r="M2134" s="411">
        <v>0</v>
      </c>
      <c r="N2134" s="412">
        <f>INT($J2134*M2134)</f>
        <v>0</v>
      </c>
      <c r="O2134" s="411">
        <v>0</v>
      </c>
      <c r="P2134" s="412">
        <f>INT($J2134*O2134)</f>
        <v>0</v>
      </c>
      <c r="Q2134" s="412">
        <f>+K2134+M2134+O2134</f>
        <v>5168.2</v>
      </c>
      <c r="R2134" s="412">
        <f>L2134+N2134+P2134</f>
        <v>0</v>
      </c>
      <c r="S2134" s="412"/>
      <c r="T2134" s="412"/>
      <c r="U2134" s="412"/>
      <c r="V2134" s="419" t="s">
        <v>0</v>
      </c>
      <c r="W2134" s="617" t="str">
        <f>+IF(J2134&lt;0,"ng","")</f>
        <v/>
      </c>
    </row>
    <row r="2135" spans="1:23" s="75" customFormat="1" ht="24" hidden="1" customHeight="1">
      <c r="A2135" s="372" t="s">
        <v>2072</v>
      </c>
      <c r="B2135" s="421" t="s">
        <v>0</v>
      </c>
      <c r="C2135" s="421" t="s">
        <v>1404</v>
      </c>
      <c r="D2135" s="421" t="s">
        <v>232</v>
      </c>
      <c r="E2135" s="422" t="s">
        <v>18</v>
      </c>
      <c r="F2135" s="416">
        <f t="shared" si="2976"/>
        <v>2</v>
      </c>
      <c r="G2135" s="416">
        <f>[5]내역서!F2135</f>
        <v>2</v>
      </c>
      <c r="H2135" s="717">
        <v>2</v>
      </c>
      <c r="I2135" s="415">
        <f t="shared" si="2977"/>
        <v>0</v>
      </c>
      <c r="J2135" s="415">
        <f>내역서!F2139</f>
        <v>0</v>
      </c>
      <c r="K2135" s="416">
        <v>5168.2</v>
      </c>
      <c r="L2135" s="417">
        <f t="shared" si="2978"/>
        <v>0</v>
      </c>
      <c r="M2135" s="416">
        <v>0</v>
      </c>
      <c r="N2135" s="417">
        <f t="shared" si="2979"/>
        <v>0</v>
      </c>
      <c r="O2135" s="416">
        <v>0</v>
      </c>
      <c r="P2135" s="417">
        <f t="shared" si="2980"/>
        <v>0</v>
      </c>
      <c r="Q2135" s="417">
        <f t="shared" si="2981"/>
        <v>5168.2</v>
      </c>
      <c r="R2135" s="417">
        <f t="shared" si="2925"/>
        <v>0</v>
      </c>
      <c r="S2135" s="417">
        <f t="shared" ref="S2135" si="2988">J2135-J2134</f>
        <v>0</v>
      </c>
      <c r="T2135" s="417">
        <f t="shared" ref="T2135:U2135" si="2989">Q2135-Q2134</f>
        <v>0</v>
      </c>
      <c r="U2135" s="417">
        <f t="shared" si="2989"/>
        <v>0</v>
      </c>
      <c r="V2135" s="422"/>
      <c r="W2135" s="619" t="str">
        <f t="shared" si="2895"/>
        <v/>
      </c>
    </row>
    <row r="2136" spans="1:23" s="371" customFormat="1" ht="24" hidden="1" customHeight="1">
      <c r="A2136" s="366" t="s">
        <v>2055</v>
      </c>
      <c r="B2136" s="418" t="s">
        <v>0</v>
      </c>
      <c r="C2136" s="418" t="s">
        <v>3316</v>
      </c>
      <c r="D2136" s="418" t="s">
        <v>3317</v>
      </c>
      <c r="E2136" s="419" t="s">
        <v>2104</v>
      </c>
      <c r="F2136" s="411">
        <f>G2136</f>
        <v>22</v>
      </c>
      <c r="G2136" s="411">
        <f>[5]내역서!F2136</f>
        <v>22</v>
      </c>
      <c r="H2136" s="716">
        <v>22</v>
      </c>
      <c r="I2136" s="410">
        <f>G2136-H2136</f>
        <v>0</v>
      </c>
      <c r="J2136" s="410">
        <f>내역서!F2140</f>
        <v>0</v>
      </c>
      <c r="K2136" s="411">
        <v>30319.7</v>
      </c>
      <c r="L2136" s="412">
        <f>INT($J2136*K2136)</f>
        <v>0</v>
      </c>
      <c r="M2136" s="411">
        <v>0</v>
      </c>
      <c r="N2136" s="412">
        <f>INT($J2136*M2136)</f>
        <v>0</v>
      </c>
      <c r="O2136" s="411">
        <v>0</v>
      </c>
      <c r="P2136" s="412">
        <f>INT($J2136*O2136)</f>
        <v>0</v>
      </c>
      <c r="Q2136" s="412">
        <f>+K2136+M2136+O2136</f>
        <v>30319.7</v>
      </c>
      <c r="R2136" s="412">
        <f>L2136+N2136+P2136</f>
        <v>0</v>
      </c>
      <c r="S2136" s="412"/>
      <c r="T2136" s="412"/>
      <c r="U2136" s="412"/>
      <c r="V2136" s="419" t="s">
        <v>0</v>
      </c>
      <c r="W2136" s="617" t="str">
        <f>+IF(J2136&lt;0,"ng","")</f>
        <v/>
      </c>
    </row>
    <row r="2137" spans="1:23" s="75" customFormat="1" ht="24" hidden="1" customHeight="1">
      <c r="A2137" s="372" t="s">
        <v>2072</v>
      </c>
      <c r="B2137" s="421" t="s">
        <v>0</v>
      </c>
      <c r="C2137" s="421" t="s">
        <v>1405</v>
      </c>
      <c r="D2137" s="421" t="s">
        <v>1406</v>
      </c>
      <c r="E2137" s="422" t="s">
        <v>671</v>
      </c>
      <c r="F2137" s="416">
        <f t="shared" si="2976"/>
        <v>22</v>
      </c>
      <c r="G2137" s="416">
        <f>[5]내역서!F2137</f>
        <v>22</v>
      </c>
      <c r="H2137" s="717">
        <v>22</v>
      </c>
      <c r="I2137" s="415">
        <f t="shared" si="2977"/>
        <v>0</v>
      </c>
      <c r="J2137" s="415">
        <f>내역서!F2141</f>
        <v>0</v>
      </c>
      <c r="K2137" s="416">
        <v>30319.7</v>
      </c>
      <c r="L2137" s="417">
        <f t="shared" si="2978"/>
        <v>0</v>
      </c>
      <c r="M2137" s="416">
        <v>0</v>
      </c>
      <c r="N2137" s="417">
        <f t="shared" si="2979"/>
        <v>0</v>
      </c>
      <c r="O2137" s="416">
        <v>0</v>
      </c>
      <c r="P2137" s="417">
        <f t="shared" si="2980"/>
        <v>0</v>
      </c>
      <c r="Q2137" s="417">
        <f t="shared" si="2981"/>
        <v>30319.7</v>
      </c>
      <c r="R2137" s="417">
        <f t="shared" si="2925"/>
        <v>0</v>
      </c>
      <c r="S2137" s="417">
        <f t="shared" ref="S2137" si="2990">J2137-J2136</f>
        <v>0</v>
      </c>
      <c r="T2137" s="417">
        <f t="shared" ref="T2137:U2137" si="2991">Q2137-Q2136</f>
        <v>0</v>
      </c>
      <c r="U2137" s="417">
        <f t="shared" si="2991"/>
        <v>0</v>
      </c>
      <c r="V2137" s="422"/>
      <c r="W2137" s="619" t="str">
        <f t="shared" si="2895"/>
        <v/>
      </c>
    </row>
    <row r="2138" spans="1:23" s="489" customFormat="1" ht="24" hidden="1" customHeight="1">
      <c r="A2138" s="366" t="s">
        <v>2055</v>
      </c>
      <c r="B2138" s="418" t="s">
        <v>0</v>
      </c>
      <c r="C2138" s="418" t="s">
        <v>233</v>
      </c>
      <c r="D2138" s="418" t="s">
        <v>234</v>
      </c>
      <c r="E2138" s="419" t="s">
        <v>18</v>
      </c>
      <c r="F2138" s="411">
        <f>G2138</f>
        <v>4</v>
      </c>
      <c r="G2138" s="411">
        <f>[5]내역서!F2138</f>
        <v>4</v>
      </c>
      <c r="H2138" s="716">
        <v>4</v>
      </c>
      <c r="I2138" s="410">
        <f>G2138-H2138</f>
        <v>0</v>
      </c>
      <c r="J2138" s="410">
        <f>내역서!F2142</f>
        <v>0</v>
      </c>
      <c r="K2138" s="411">
        <v>112003.7</v>
      </c>
      <c r="L2138" s="412">
        <f>INT($J2138*K2138)</f>
        <v>0</v>
      </c>
      <c r="M2138" s="411">
        <v>0</v>
      </c>
      <c r="N2138" s="412">
        <f>INT($J2138*M2138)</f>
        <v>0</v>
      </c>
      <c r="O2138" s="411">
        <v>0</v>
      </c>
      <c r="P2138" s="412">
        <f>INT($J2138*O2138)</f>
        <v>0</v>
      </c>
      <c r="Q2138" s="412">
        <f>+K2138+M2138+O2138</f>
        <v>112003.7</v>
      </c>
      <c r="R2138" s="412">
        <f>L2138+N2138+P2138</f>
        <v>0</v>
      </c>
      <c r="S2138" s="412"/>
      <c r="T2138" s="412"/>
      <c r="U2138" s="412"/>
      <c r="V2138" s="419" t="s">
        <v>0</v>
      </c>
      <c r="W2138" s="617" t="str">
        <f>+IF(J2138&lt;0,"ng","")</f>
        <v/>
      </c>
    </row>
    <row r="2139" spans="1:23" s="78" customFormat="1" ht="24" hidden="1" customHeight="1">
      <c r="A2139" s="372" t="s">
        <v>6143</v>
      </c>
      <c r="B2139" s="421" t="s">
        <v>0</v>
      </c>
      <c r="C2139" s="421" t="s">
        <v>233</v>
      </c>
      <c r="D2139" s="421" t="s">
        <v>234</v>
      </c>
      <c r="E2139" s="422" t="s">
        <v>18</v>
      </c>
      <c r="F2139" s="416">
        <f t="shared" si="2976"/>
        <v>4</v>
      </c>
      <c r="G2139" s="416">
        <f>[5]내역서!F2139</f>
        <v>4</v>
      </c>
      <c r="H2139" s="717">
        <v>4</v>
      </c>
      <c r="I2139" s="415">
        <f t="shared" si="2977"/>
        <v>0</v>
      </c>
      <c r="J2139" s="415">
        <f>내역서!F2143</f>
        <v>0</v>
      </c>
      <c r="K2139" s="416">
        <v>112003.7</v>
      </c>
      <c r="L2139" s="417">
        <f t="shared" si="2978"/>
        <v>0</v>
      </c>
      <c r="M2139" s="416">
        <v>0</v>
      </c>
      <c r="N2139" s="417">
        <f t="shared" si="2979"/>
        <v>0</v>
      </c>
      <c r="O2139" s="416">
        <v>0</v>
      </c>
      <c r="P2139" s="417">
        <f t="shared" si="2980"/>
        <v>0</v>
      </c>
      <c r="Q2139" s="417">
        <f t="shared" si="2981"/>
        <v>112003.7</v>
      </c>
      <c r="R2139" s="417">
        <f t="shared" si="2925"/>
        <v>0</v>
      </c>
      <c r="S2139" s="417">
        <f t="shared" ref="S2139" si="2992">J2139-J2138</f>
        <v>0</v>
      </c>
      <c r="T2139" s="417">
        <f t="shared" ref="T2139:U2139" si="2993">Q2139-Q2138</f>
        <v>0</v>
      </c>
      <c r="U2139" s="417">
        <f t="shared" si="2993"/>
        <v>0</v>
      </c>
      <c r="V2139" s="422"/>
      <c r="W2139" s="619" t="str">
        <f t="shared" si="2895"/>
        <v/>
      </c>
    </row>
    <row r="2140" spans="1:23" s="371" customFormat="1" ht="24" hidden="1" customHeight="1">
      <c r="A2140" s="366" t="s">
        <v>2055</v>
      </c>
      <c r="B2140" s="418" t="s">
        <v>0</v>
      </c>
      <c r="C2140" s="418" t="s">
        <v>235</v>
      </c>
      <c r="D2140" s="418" t="s">
        <v>236</v>
      </c>
      <c r="E2140" s="419" t="s">
        <v>18</v>
      </c>
      <c r="F2140" s="411">
        <f>G2140</f>
        <v>2</v>
      </c>
      <c r="G2140" s="411">
        <f>[5]내역서!F2140</f>
        <v>2</v>
      </c>
      <c r="H2140" s="716">
        <v>2</v>
      </c>
      <c r="I2140" s="410">
        <f>G2140-H2140</f>
        <v>0</v>
      </c>
      <c r="J2140" s="410">
        <f>내역서!F2144</f>
        <v>0</v>
      </c>
      <c r="K2140" s="411">
        <v>42206.400000000001</v>
      </c>
      <c r="L2140" s="412">
        <f>INT($J2140*K2140)</f>
        <v>0</v>
      </c>
      <c r="M2140" s="411">
        <v>0</v>
      </c>
      <c r="N2140" s="412">
        <f>INT($J2140*M2140)</f>
        <v>0</v>
      </c>
      <c r="O2140" s="411">
        <v>0</v>
      </c>
      <c r="P2140" s="412">
        <f>INT($J2140*O2140)</f>
        <v>0</v>
      </c>
      <c r="Q2140" s="412">
        <f>+K2140+M2140+O2140</f>
        <v>42206.400000000001</v>
      </c>
      <c r="R2140" s="412">
        <f>L2140+N2140+P2140</f>
        <v>0</v>
      </c>
      <c r="S2140" s="412"/>
      <c r="T2140" s="412"/>
      <c r="U2140" s="412"/>
      <c r="V2140" s="419" t="s">
        <v>0</v>
      </c>
      <c r="W2140" s="617" t="str">
        <f>+IF(J2140&lt;0,"ng","")</f>
        <v/>
      </c>
    </row>
    <row r="2141" spans="1:23" s="75" customFormat="1" ht="24" hidden="1" customHeight="1">
      <c r="A2141" s="372" t="s">
        <v>6116</v>
      </c>
      <c r="B2141" s="421" t="s">
        <v>0</v>
      </c>
      <c r="C2141" s="421" t="s">
        <v>235</v>
      </c>
      <c r="D2141" s="421" t="s">
        <v>236</v>
      </c>
      <c r="E2141" s="422" t="s">
        <v>18</v>
      </c>
      <c r="F2141" s="416">
        <f t="shared" si="2976"/>
        <v>2</v>
      </c>
      <c r="G2141" s="416">
        <f>[5]내역서!F2141</f>
        <v>2</v>
      </c>
      <c r="H2141" s="717">
        <v>2</v>
      </c>
      <c r="I2141" s="415">
        <f t="shared" si="2977"/>
        <v>0</v>
      </c>
      <c r="J2141" s="415">
        <f>내역서!F2145</f>
        <v>0</v>
      </c>
      <c r="K2141" s="416">
        <v>42206.400000000001</v>
      </c>
      <c r="L2141" s="417">
        <f t="shared" si="2978"/>
        <v>0</v>
      </c>
      <c r="M2141" s="416">
        <v>0</v>
      </c>
      <c r="N2141" s="417">
        <f t="shared" si="2979"/>
        <v>0</v>
      </c>
      <c r="O2141" s="416">
        <v>0</v>
      </c>
      <c r="P2141" s="417">
        <f t="shared" si="2980"/>
        <v>0</v>
      </c>
      <c r="Q2141" s="417">
        <f t="shared" si="2981"/>
        <v>42206.400000000001</v>
      </c>
      <c r="R2141" s="417">
        <f t="shared" si="2925"/>
        <v>0</v>
      </c>
      <c r="S2141" s="417">
        <f t="shared" ref="S2141" si="2994">J2141-J2140</f>
        <v>0</v>
      </c>
      <c r="T2141" s="417">
        <f t="shared" ref="T2141:U2141" si="2995">Q2141-Q2140</f>
        <v>0</v>
      </c>
      <c r="U2141" s="417">
        <f t="shared" si="2995"/>
        <v>0</v>
      </c>
      <c r="V2141" s="422"/>
      <c r="W2141" s="619" t="str">
        <f t="shared" si="2895"/>
        <v/>
      </c>
    </row>
    <row r="2142" spans="1:23" s="371" customFormat="1" ht="24" hidden="1" customHeight="1">
      <c r="A2142" s="366" t="s">
        <v>2055</v>
      </c>
      <c r="B2142" s="418" t="s">
        <v>0</v>
      </c>
      <c r="C2142" s="418" t="s">
        <v>237</v>
      </c>
      <c r="D2142" s="418" t="s">
        <v>238</v>
      </c>
      <c r="E2142" s="419" t="s">
        <v>18</v>
      </c>
      <c r="F2142" s="411">
        <f>G2142</f>
        <v>12</v>
      </c>
      <c r="G2142" s="411">
        <f>[5]내역서!F2142</f>
        <v>12</v>
      </c>
      <c r="H2142" s="716">
        <v>12</v>
      </c>
      <c r="I2142" s="410">
        <f>G2142-H2142</f>
        <v>0</v>
      </c>
      <c r="J2142" s="410">
        <f>내역서!F2146</f>
        <v>0</v>
      </c>
      <c r="K2142" s="411">
        <v>10336.299999999999</v>
      </c>
      <c r="L2142" s="412">
        <f>INT($J2142*K2142)</f>
        <v>0</v>
      </c>
      <c r="M2142" s="411">
        <v>0</v>
      </c>
      <c r="N2142" s="412">
        <f>INT($J2142*M2142)</f>
        <v>0</v>
      </c>
      <c r="O2142" s="411">
        <v>0</v>
      </c>
      <c r="P2142" s="412">
        <f>INT($J2142*O2142)</f>
        <v>0</v>
      </c>
      <c r="Q2142" s="412">
        <f>+K2142+M2142+O2142</f>
        <v>10336.299999999999</v>
      </c>
      <c r="R2142" s="412">
        <f>L2142+N2142+P2142</f>
        <v>0</v>
      </c>
      <c r="S2142" s="412"/>
      <c r="T2142" s="412"/>
      <c r="U2142" s="412"/>
      <c r="V2142" s="419" t="s">
        <v>0</v>
      </c>
      <c r="W2142" s="617" t="str">
        <f>+IF(J2142&lt;0,"ng","")</f>
        <v/>
      </c>
    </row>
    <row r="2143" spans="1:23" s="75" customFormat="1" ht="24" hidden="1" customHeight="1">
      <c r="A2143" s="372" t="s">
        <v>6144</v>
      </c>
      <c r="B2143" s="421" t="s">
        <v>0</v>
      </c>
      <c r="C2143" s="421" t="s">
        <v>237</v>
      </c>
      <c r="D2143" s="421" t="s">
        <v>238</v>
      </c>
      <c r="E2143" s="422" t="s">
        <v>18</v>
      </c>
      <c r="F2143" s="416">
        <f t="shared" si="2976"/>
        <v>12</v>
      </c>
      <c r="G2143" s="416">
        <f>[5]내역서!F2143</f>
        <v>12</v>
      </c>
      <c r="H2143" s="717">
        <v>12</v>
      </c>
      <c r="I2143" s="415">
        <f t="shared" si="2977"/>
        <v>0</v>
      </c>
      <c r="J2143" s="415">
        <f>내역서!F2147</f>
        <v>0</v>
      </c>
      <c r="K2143" s="416">
        <v>10336.299999999999</v>
      </c>
      <c r="L2143" s="417">
        <f t="shared" si="2978"/>
        <v>0</v>
      </c>
      <c r="M2143" s="416">
        <v>0</v>
      </c>
      <c r="N2143" s="417">
        <f t="shared" si="2979"/>
        <v>0</v>
      </c>
      <c r="O2143" s="416">
        <v>0</v>
      </c>
      <c r="P2143" s="417">
        <f t="shared" si="2980"/>
        <v>0</v>
      </c>
      <c r="Q2143" s="417">
        <f t="shared" si="2981"/>
        <v>10336.299999999999</v>
      </c>
      <c r="R2143" s="417">
        <f t="shared" si="2925"/>
        <v>0</v>
      </c>
      <c r="S2143" s="417">
        <f t="shared" ref="S2143" si="2996">J2143-J2142</f>
        <v>0</v>
      </c>
      <c r="T2143" s="417">
        <f t="shared" ref="T2143:U2143" si="2997">Q2143-Q2142</f>
        <v>0</v>
      </c>
      <c r="U2143" s="417">
        <f t="shared" si="2997"/>
        <v>0</v>
      </c>
      <c r="V2143" s="422"/>
      <c r="W2143" s="619" t="str">
        <f t="shared" si="2895"/>
        <v/>
      </c>
    </row>
    <row r="2144" spans="1:23" s="371" customFormat="1" ht="24" hidden="1" customHeight="1">
      <c r="A2144" s="366" t="s">
        <v>6145</v>
      </c>
      <c r="B2144" s="418" t="s">
        <v>0</v>
      </c>
      <c r="C2144" s="418" t="s">
        <v>237</v>
      </c>
      <c r="D2144" s="418" t="s">
        <v>239</v>
      </c>
      <c r="E2144" s="419" t="s">
        <v>18</v>
      </c>
      <c r="F2144" s="411">
        <f>G2144</f>
        <v>12</v>
      </c>
      <c r="G2144" s="411">
        <f>[5]내역서!F2144</f>
        <v>12</v>
      </c>
      <c r="H2144" s="716">
        <v>12</v>
      </c>
      <c r="I2144" s="410">
        <f>G2144-H2144</f>
        <v>0</v>
      </c>
      <c r="J2144" s="410">
        <f>내역서!F2148</f>
        <v>0</v>
      </c>
      <c r="K2144" s="411">
        <v>14470.8</v>
      </c>
      <c r="L2144" s="412">
        <f>INT($J2144*K2144)</f>
        <v>0</v>
      </c>
      <c r="M2144" s="411">
        <v>0</v>
      </c>
      <c r="N2144" s="412">
        <f>INT($J2144*M2144)</f>
        <v>0</v>
      </c>
      <c r="O2144" s="411">
        <v>0</v>
      </c>
      <c r="P2144" s="412">
        <f>INT($J2144*O2144)</f>
        <v>0</v>
      </c>
      <c r="Q2144" s="412">
        <f>+K2144+M2144+O2144</f>
        <v>14470.8</v>
      </c>
      <c r="R2144" s="412">
        <f>L2144+N2144+P2144</f>
        <v>0</v>
      </c>
      <c r="S2144" s="412"/>
      <c r="T2144" s="412"/>
      <c r="U2144" s="412"/>
      <c r="V2144" s="419" t="s">
        <v>0</v>
      </c>
      <c r="W2144" s="617" t="str">
        <f>+IF(J2144&lt;0,"ng","")</f>
        <v/>
      </c>
    </row>
    <row r="2145" spans="1:23" s="75" customFormat="1" ht="24" hidden="1" customHeight="1">
      <c r="A2145" s="372" t="s">
        <v>2072</v>
      </c>
      <c r="B2145" s="421" t="s">
        <v>0</v>
      </c>
      <c r="C2145" s="421" t="s">
        <v>237</v>
      </c>
      <c r="D2145" s="421" t="s">
        <v>239</v>
      </c>
      <c r="E2145" s="422" t="s">
        <v>18</v>
      </c>
      <c r="F2145" s="416">
        <f t="shared" si="2976"/>
        <v>12</v>
      </c>
      <c r="G2145" s="416">
        <f>[5]내역서!F2145</f>
        <v>12</v>
      </c>
      <c r="H2145" s="717">
        <v>12</v>
      </c>
      <c r="I2145" s="415">
        <f t="shared" si="2977"/>
        <v>0</v>
      </c>
      <c r="J2145" s="415">
        <f>내역서!F2149</f>
        <v>0</v>
      </c>
      <c r="K2145" s="416">
        <v>14470.8</v>
      </c>
      <c r="L2145" s="417">
        <f t="shared" si="2978"/>
        <v>0</v>
      </c>
      <c r="M2145" s="416">
        <v>0</v>
      </c>
      <c r="N2145" s="417">
        <f t="shared" si="2979"/>
        <v>0</v>
      </c>
      <c r="O2145" s="416">
        <v>0</v>
      </c>
      <c r="P2145" s="417">
        <f t="shared" si="2980"/>
        <v>0</v>
      </c>
      <c r="Q2145" s="417">
        <f t="shared" si="2981"/>
        <v>14470.8</v>
      </c>
      <c r="R2145" s="417">
        <f t="shared" si="2925"/>
        <v>0</v>
      </c>
      <c r="S2145" s="417">
        <f t="shared" ref="S2145" si="2998">J2145-J2144</f>
        <v>0</v>
      </c>
      <c r="T2145" s="417">
        <f t="shared" ref="T2145:U2145" si="2999">Q2145-Q2144</f>
        <v>0</v>
      </c>
      <c r="U2145" s="417">
        <f t="shared" si="2999"/>
        <v>0</v>
      </c>
      <c r="V2145" s="422"/>
      <c r="W2145" s="619" t="str">
        <f t="shared" si="2895"/>
        <v/>
      </c>
    </row>
    <row r="2146" spans="1:23" s="371" customFormat="1" ht="24" hidden="1" customHeight="1">
      <c r="A2146" s="366" t="s">
        <v>2055</v>
      </c>
      <c r="B2146" s="418" t="s">
        <v>0</v>
      </c>
      <c r="C2146" s="418" t="s">
        <v>237</v>
      </c>
      <c r="D2146" s="418" t="s">
        <v>240</v>
      </c>
      <c r="E2146" s="419" t="s">
        <v>18</v>
      </c>
      <c r="F2146" s="411">
        <f>G2146</f>
        <v>6</v>
      </c>
      <c r="G2146" s="411">
        <f>[5]내역서!F2146</f>
        <v>6</v>
      </c>
      <c r="H2146" s="716">
        <v>6</v>
      </c>
      <c r="I2146" s="410">
        <f>G2146-H2146</f>
        <v>0</v>
      </c>
      <c r="J2146" s="410">
        <f>내역서!F2150</f>
        <v>0</v>
      </c>
      <c r="K2146" s="411">
        <v>13781.7</v>
      </c>
      <c r="L2146" s="412">
        <f>INT($J2146*K2146)</f>
        <v>0</v>
      </c>
      <c r="M2146" s="411">
        <v>0</v>
      </c>
      <c r="N2146" s="412">
        <f>INT($J2146*M2146)</f>
        <v>0</v>
      </c>
      <c r="O2146" s="411">
        <v>0</v>
      </c>
      <c r="P2146" s="412">
        <f>INT($J2146*O2146)</f>
        <v>0</v>
      </c>
      <c r="Q2146" s="412">
        <f>+K2146+M2146+O2146</f>
        <v>13781.7</v>
      </c>
      <c r="R2146" s="412">
        <f>L2146+N2146+P2146</f>
        <v>0</v>
      </c>
      <c r="S2146" s="412"/>
      <c r="T2146" s="412"/>
      <c r="U2146" s="412"/>
      <c r="V2146" s="419" t="s">
        <v>0</v>
      </c>
      <c r="W2146" s="617" t="str">
        <f>+IF(J2146&lt;0,"ng","")</f>
        <v/>
      </c>
    </row>
    <row r="2147" spans="1:23" s="75" customFormat="1" ht="24" hidden="1" customHeight="1">
      <c r="A2147" s="372" t="s">
        <v>6146</v>
      </c>
      <c r="B2147" s="421" t="s">
        <v>0</v>
      </c>
      <c r="C2147" s="421" t="s">
        <v>237</v>
      </c>
      <c r="D2147" s="421" t="s">
        <v>240</v>
      </c>
      <c r="E2147" s="422" t="s">
        <v>18</v>
      </c>
      <c r="F2147" s="416">
        <f t="shared" si="2976"/>
        <v>6</v>
      </c>
      <c r="G2147" s="416">
        <f>[5]내역서!F2147</f>
        <v>6</v>
      </c>
      <c r="H2147" s="717">
        <v>6</v>
      </c>
      <c r="I2147" s="415">
        <f t="shared" si="2977"/>
        <v>0</v>
      </c>
      <c r="J2147" s="415">
        <f>내역서!F2151</f>
        <v>0</v>
      </c>
      <c r="K2147" s="416">
        <v>13781.7</v>
      </c>
      <c r="L2147" s="417">
        <f t="shared" si="2978"/>
        <v>0</v>
      </c>
      <c r="M2147" s="416">
        <v>0</v>
      </c>
      <c r="N2147" s="417">
        <f t="shared" si="2979"/>
        <v>0</v>
      </c>
      <c r="O2147" s="416">
        <v>0</v>
      </c>
      <c r="P2147" s="417">
        <f t="shared" si="2980"/>
        <v>0</v>
      </c>
      <c r="Q2147" s="417">
        <f t="shared" si="2981"/>
        <v>13781.7</v>
      </c>
      <c r="R2147" s="417">
        <f t="shared" si="2925"/>
        <v>0</v>
      </c>
      <c r="S2147" s="417">
        <f t="shared" ref="S2147" si="3000">J2147-J2146</f>
        <v>0</v>
      </c>
      <c r="T2147" s="417">
        <f t="shared" ref="T2147:U2147" si="3001">Q2147-Q2146</f>
        <v>0</v>
      </c>
      <c r="U2147" s="417">
        <f t="shared" si="3001"/>
        <v>0</v>
      </c>
      <c r="V2147" s="422"/>
      <c r="W2147" s="619" t="str">
        <f t="shared" si="2895"/>
        <v/>
      </c>
    </row>
    <row r="2148" spans="1:23" s="371" customFormat="1" ht="24" hidden="1" customHeight="1">
      <c r="A2148" s="366" t="s">
        <v>2055</v>
      </c>
      <c r="B2148" s="418" t="s">
        <v>0</v>
      </c>
      <c r="C2148" s="418" t="s">
        <v>237</v>
      </c>
      <c r="D2148" s="418" t="s">
        <v>241</v>
      </c>
      <c r="E2148" s="419" t="s">
        <v>18</v>
      </c>
      <c r="F2148" s="411">
        <f>G2148</f>
        <v>32</v>
      </c>
      <c r="G2148" s="411">
        <f>[5]내역서!F2148</f>
        <v>32</v>
      </c>
      <c r="H2148" s="716">
        <v>32</v>
      </c>
      <c r="I2148" s="410">
        <f>G2148-H2148</f>
        <v>0</v>
      </c>
      <c r="J2148" s="410">
        <f>내역서!F2152</f>
        <v>0</v>
      </c>
      <c r="K2148" s="411">
        <v>24807.1</v>
      </c>
      <c r="L2148" s="412">
        <f>INT($J2148*K2148)</f>
        <v>0</v>
      </c>
      <c r="M2148" s="411">
        <v>0</v>
      </c>
      <c r="N2148" s="412">
        <f>INT($J2148*M2148)</f>
        <v>0</v>
      </c>
      <c r="O2148" s="411">
        <v>0</v>
      </c>
      <c r="P2148" s="412">
        <f>INT($J2148*O2148)</f>
        <v>0</v>
      </c>
      <c r="Q2148" s="412">
        <f>+K2148+M2148+O2148</f>
        <v>24807.1</v>
      </c>
      <c r="R2148" s="412">
        <f>L2148+N2148+P2148</f>
        <v>0</v>
      </c>
      <c r="S2148" s="412"/>
      <c r="T2148" s="412"/>
      <c r="U2148" s="412"/>
      <c r="V2148" s="419" t="s">
        <v>0</v>
      </c>
      <c r="W2148" s="617" t="str">
        <f>+IF(J2148&lt;0,"ng","")</f>
        <v/>
      </c>
    </row>
    <row r="2149" spans="1:23" s="75" customFormat="1" ht="24" hidden="1" customHeight="1">
      <c r="A2149" s="372" t="s">
        <v>2072</v>
      </c>
      <c r="B2149" s="421" t="s">
        <v>0</v>
      </c>
      <c r="C2149" s="421" t="s">
        <v>237</v>
      </c>
      <c r="D2149" s="421" t="s">
        <v>241</v>
      </c>
      <c r="E2149" s="422" t="s">
        <v>18</v>
      </c>
      <c r="F2149" s="416">
        <f t="shared" si="2976"/>
        <v>32</v>
      </c>
      <c r="G2149" s="416">
        <f>[5]내역서!F2149</f>
        <v>32</v>
      </c>
      <c r="H2149" s="717">
        <v>32</v>
      </c>
      <c r="I2149" s="415">
        <f t="shared" si="2977"/>
        <v>0</v>
      </c>
      <c r="J2149" s="415">
        <f>내역서!F2153</f>
        <v>0</v>
      </c>
      <c r="K2149" s="416">
        <v>24807.1</v>
      </c>
      <c r="L2149" s="417">
        <f t="shared" si="2978"/>
        <v>0</v>
      </c>
      <c r="M2149" s="416">
        <v>0</v>
      </c>
      <c r="N2149" s="417">
        <f t="shared" si="2979"/>
        <v>0</v>
      </c>
      <c r="O2149" s="416">
        <v>0</v>
      </c>
      <c r="P2149" s="417">
        <f t="shared" si="2980"/>
        <v>0</v>
      </c>
      <c r="Q2149" s="417">
        <f t="shared" si="2981"/>
        <v>24807.1</v>
      </c>
      <c r="R2149" s="417">
        <f t="shared" si="2925"/>
        <v>0</v>
      </c>
      <c r="S2149" s="417">
        <f t="shared" ref="S2149" si="3002">J2149-J2148</f>
        <v>0</v>
      </c>
      <c r="T2149" s="417">
        <f t="shared" ref="T2149:U2149" si="3003">Q2149-Q2148</f>
        <v>0</v>
      </c>
      <c r="U2149" s="417">
        <f t="shared" si="3003"/>
        <v>0</v>
      </c>
      <c r="V2149" s="422"/>
      <c r="W2149" s="619" t="str">
        <f t="shared" si="2895"/>
        <v/>
      </c>
    </row>
    <row r="2150" spans="1:23" s="489" customFormat="1" ht="24" hidden="1" customHeight="1">
      <c r="A2150" s="366" t="s">
        <v>2055</v>
      </c>
      <c r="B2150" s="418" t="s">
        <v>0</v>
      </c>
      <c r="C2150" s="418" t="s">
        <v>242</v>
      </c>
      <c r="D2150" s="418" t="s">
        <v>238</v>
      </c>
      <c r="E2150" s="419" t="s">
        <v>18</v>
      </c>
      <c r="F2150" s="411">
        <f>G2150</f>
        <v>12</v>
      </c>
      <c r="G2150" s="411">
        <f>[5]내역서!F2150</f>
        <v>12</v>
      </c>
      <c r="H2150" s="716">
        <v>12</v>
      </c>
      <c r="I2150" s="410">
        <f>G2150-H2150</f>
        <v>0</v>
      </c>
      <c r="J2150" s="410">
        <f>내역서!F2154</f>
        <v>0</v>
      </c>
      <c r="K2150" s="411">
        <v>7106.2</v>
      </c>
      <c r="L2150" s="412">
        <f>INT($J2150*K2150)</f>
        <v>0</v>
      </c>
      <c r="M2150" s="411">
        <v>0</v>
      </c>
      <c r="N2150" s="412">
        <f>INT($J2150*M2150)</f>
        <v>0</v>
      </c>
      <c r="O2150" s="411">
        <v>0</v>
      </c>
      <c r="P2150" s="412">
        <f>INT($J2150*O2150)</f>
        <v>0</v>
      </c>
      <c r="Q2150" s="412">
        <f>+K2150+M2150+O2150</f>
        <v>7106.2</v>
      </c>
      <c r="R2150" s="412">
        <f>L2150+N2150+P2150</f>
        <v>0</v>
      </c>
      <c r="S2150" s="412"/>
      <c r="T2150" s="412"/>
      <c r="U2150" s="412"/>
      <c r="V2150" s="419" t="s">
        <v>0</v>
      </c>
      <c r="W2150" s="617" t="str">
        <f>+IF(J2150&lt;0,"ng","")</f>
        <v/>
      </c>
    </row>
    <row r="2151" spans="1:23" s="78" customFormat="1" ht="24" hidden="1" customHeight="1">
      <c r="A2151" s="372" t="s">
        <v>6147</v>
      </c>
      <c r="B2151" s="421" t="s">
        <v>0</v>
      </c>
      <c r="C2151" s="421" t="s">
        <v>242</v>
      </c>
      <c r="D2151" s="421" t="s">
        <v>238</v>
      </c>
      <c r="E2151" s="422" t="s">
        <v>18</v>
      </c>
      <c r="F2151" s="416">
        <f t="shared" si="2976"/>
        <v>12</v>
      </c>
      <c r="G2151" s="416">
        <f>[5]내역서!F2151</f>
        <v>12</v>
      </c>
      <c r="H2151" s="717">
        <v>12</v>
      </c>
      <c r="I2151" s="415">
        <f t="shared" si="2977"/>
        <v>0</v>
      </c>
      <c r="J2151" s="415">
        <f>내역서!F2155</f>
        <v>0</v>
      </c>
      <c r="K2151" s="416">
        <v>7106.2</v>
      </c>
      <c r="L2151" s="417">
        <f t="shared" si="2978"/>
        <v>0</v>
      </c>
      <c r="M2151" s="416">
        <v>0</v>
      </c>
      <c r="N2151" s="417">
        <f t="shared" si="2979"/>
        <v>0</v>
      </c>
      <c r="O2151" s="416">
        <v>0</v>
      </c>
      <c r="P2151" s="417">
        <f t="shared" si="2980"/>
        <v>0</v>
      </c>
      <c r="Q2151" s="417">
        <f t="shared" si="2981"/>
        <v>7106.2</v>
      </c>
      <c r="R2151" s="417">
        <f t="shared" si="2925"/>
        <v>0</v>
      </c>
      <c r="S2151" s="417">
        <f t="shared" ref="S2151" si="3004">J2151-J2150</f>
        <v>0</v>
      </c>
      <c r="T2151" s="417">
        <f t="shared" ref="T2151:U2151" si="3005">Q2151-Q2150</f>
        <v>0</v>
      </c>
      <c r="U2151" s="417">
        <f t="shared" si="3005"/>
        <v>0</v>
      </c>
      <c r="V2151" s="422"/>
      <c r="W2151" s="619" t="str">
        <f t="shared" si="2895"/>
        <v/>
      </c>
    </row>
    <row r="2152" spans="1:23" s="371" customFormat="1" ht="24" hidden="1" customHeight="1">
      <c r="A2152" s="366" t="s">
        <v>6115</v>
      </c>
      <c r="B2152" s="418" t="s">
        <v>0</v>
      </c>
      <c r="C2152" s="418" t="s">
        <v>242</v>
      </c>
      <c r="D2152" s="418" t="s">
        <v>241</v>
      </c>
      <c r="E2152" s="419" t="s">
        <v>18</v>
      </c>
      <c r="F2152" s="411">
        <f>G2152</f>
        <v>16</v>
      </c>
      <c r="G2152" s="411">
        <f>[5]내역서!F2152</f>
        <v>16</v>
      </c>
      <c r="H2152" s="716">
        <v>16</v>
      </c>
      <c r="I2152" s="410">
        <f>G2152-H2152</f>
        <v>0</v>
      </c>
      <c r="J2152" s="410">
        <f>내역서!F2156</f>
        <v>0</v>
      </c>
      <c r="K2152" s="411">
        <v>17054.900000000001</v>
      </c>
      <c r="L2152" s="412">
        <f>INT($J2152*K2152)</f>
        <v>0</v>
      </c>
      <c r="M2152" s="411">
        <v>0</v>
      </c>
      <c r="N2152" s="412">
        <f>INT($J2152*M2152)</f>
        <v>0</v>
      </c>
      <c r="O2152" s="411">
        <v>0</v>
      </c>
      <c r="P2152" s="412">
        <f>INT($J2152*O2152)</f>
        <v>0</v>
      </c>
      <c r="Q2152" s="412">
        <f>+K2152+M2152+O2152</f>
        <v>17054.900000000001</v>
      </c>
      <c r="R2152" s="412">
        <f>L2152+N2152+P2152</f>
        <v>0</v>
      </c>
      <c r="S2152" s="412"/>
      <c r="T2152" s="412"/>
      <c r="U2152" s="412"/>
      <c r="V2152" s="419" t="s">
        <v>0</v>
      </c>
      <c r="W2152" s="617" t="str">
        <f>+IF(J2152&lt;0,"ng","")</f>
        <v/>
      </c>
    </row>
    <row r="2153" spans="1:23" s="75" customFormat="1" ht="24" hidden="1" customHeight="1">
      <c r="A2153" s="372" t="s">
        <v>2072</v>
      </c>
      <c r="B2153" s="421" t="s">
        <v>0</v>
      </c>
      <c r="C2153" s="421" t="s">
        <v>242</v>
      </c>
      <c r="D2153" s="421" t="s">
        <v>241</v>
      </c>
      <c r="E2153" s="422" t="s">
        <v>18</v>
      </c>
      <c r="F2153" s="416">
        <f t="shared" si="2976"/>
        <v>16</v>
      </c>
      <c r="G2153" s="416">
        <f>[5]내역서!F2153</f>
        <v>16</v>
      </c>
      <c r="H2153" s="717">
        <v>16</v>
      </c>
      <c r="I2153" s="415">
        <f t="shared" si="2977"/>
        <v>0</v>
      </c>
      <c r="J2153" s="415">
        <f>내역서!F2157</f>
        <v>0</v>
      </c>
      <c r="K2153" s="416">
        <v>17054.900000000001</v>
      </c>
      <c r="L2153" s="417">
        <f t="shared" si="2978"/>
        <v>0</v>
      </c>
      <c r="M2153" s="416">
        <v>0</v>
      </c>
      <c r="N2153" s="417">
        <f t="shared" si="2979"/>
        <v>0</v>
      </c>
      <c r="O2153" s="416">
        <v>0</v>
      </c>
      <c r="P2153" s="417">
        <f t="shared" si="2980"/>
        <v>0</v>
      </c>
      <c r="Q2153" s="417">
        <f t="shared" si="2981"/>
        <v>17054.900000000001</v>
      </c>
      <c r="R2153" s="417">
        <f t="shared" si="2925"/>
        <v>0</v>
      </c>
      <c r="S2153" s="417">
        <f t="shared" ref="S2153" si="3006">J2153-J2152</f>
        <v>0</v>
      </c>
      <c r="T2153" s="417">
        <f t="shared" ref="T2153:U2153" si="3007">Q2153-Q2152</f>
        <v>0</v>
      </c>
      <c r="U2153" s="417">
        <f t="shared" si="3007"/>
        <v>0</v>
      </c>
      <c r="V2153" s="422"/>
      <c r="W2153" s="619" t="str">
        <f t="shared" si="2895"/>
        <v/>
      </c>
    </row>
    <row r="2154" spans="1:23" s="371" customFormat="1" ht="24" hidden="1" customHeight="1">
      <c r="A2154" s="366" t="s">
        <v>2055</v>
      </c>
      <c r="B2154" s="418" t="s">
        <v>0</v>
      </c>
      <c r="C2154" s="418" t="s">
        <v>1910</v>
      </c>
      <c r="D2154" s="418" t="s">
        <v>3271</v>
      </c>
      <c r="E2154" s="419" t="s">
        <v>1887</v>
      </c>
      <c r="F2154" s="411">
        <f>G2154</f>
        <v>2</v>
      </c>
      <c r="G2154" s="411">
        <f>[5]내역서!F2154</f>
        <v>2</v>
      </c>
      <c r="H2154" s="716">
        <v>2</v>
      </c>
      <c r="I2154" s="410">
        <f>G2154-H2154</f>
        <v>0</v>
      </c>
      <c r="J2154" s="410">
        <f>내역서!F2158</f>
        <v>0</v>
      </c>
      <c r="K2154" s="411">
        <v>0</v>
      </c>
      <c r="L2154" s="412">
        <f>INT($J2154*K2154)</f>
        <v>0</v>
      </c>
      <c r="M2154" s="411">
        <v>127919.8</v>
      </c>
      <c r="N2154" s="412">
        <f>INT($J2154*M2154)</f>
        <v>0</v>
      </c>
      <c r="O2154" s="411">
        <v>0</v>
      </c>
      <c r="P2154" s="412">
        <f>INT($J2154*O2154)</f>
        <v>0</v>
      </c>
      <c r="Q2154" s="412">
        <f>+K2154+M2154+O2154</f>
        <v>127919.8</v>
      </c>
      <c r="R2154" s="412">
        <f>L2154+N2154+P2154</f>
        <v>0</v>
      </c>
      <c r="S2154" s="412"/>
      <c r="T2154" s="412"/>
      <c r="U2154" s="412"/>
      <c r="V2154" s="419" t="s">
        <v>0</v>
      </c>
      <c r="W2154" s="617" t="str">
        <f>+IF(J2154&lt;0,"ng","")</f>
        <v/>
      </c>
    </row>
    <row r="2155" spans="1:23" s="75" customFormat="1" ht="24" hidden="1" customHeight="1">
      <c r="A2155" s="372" t="s">
        <v>2072</v>
      </c>
      <c r="B2155" s="421" t="s">
        <v>0</v>
      </c>
      <c r="C2155" s="421" t="s">
        <v>1369</v>
      </c>
      <c r="D2155" s="421" t="s">
        <v>1370</v>
      </c>
      <c r="E2155" s="422" t="s">
        <v>1371</v>
      </c>
      <c r="F2155" s="416">
        <f t="shared" si="2976"/>
        <v>2</v>
      </c>
      <c r="G2155" s="416">
        <f>[5]내역서!F2155</f>
        <v>2</v>
      </c>
      <c r="H2155" s="717">
        <v>2</v>
      </c>
      <c r="I2155" s="415">
        <f t="shared" si="2977"/>
        <v>0</v>
      </c>
      <c r="J2155" s="415">
        <f>내역서!F2159</f>
        <v>0</v>
      </c>
      <c r="K2155" s="416">
        <v>0</v>
      </c>
      <c r="L2155" s="417">
        <f t="shared" si="2978"/>
        <v>0</v>
      </c>
      <c r="M2155" s="416">
        <v>127919.8</v>
      </c>
      <c r="N2155" s="417">
        <f t="shared" si="2979"/>
        <v>0</v>
      </c>
      <c r="O2155" s="416">
        <v>0</v>
      </c>
      <c r="P2155" s="417">
        <f t="shared" si="2980"/>
        <v>0</v>
      </c>
      <c r="Q2155" s="417">
        <f t="shared" si="2981"/>
        <v>127919.8</v>
      </c>
      <c r="R2155" s="417">
        <f t="shared" ref="R2155:R2219" si="3008">L2155+N2155+P2155</f>
        <v>0</v>
      </c>
      <c r="S2155" s="417">
        <f t="shared" ref="S2155" si="3009">J2155-J2154</f>
        <v>0</v>
      </c>
      <c r="T2155" s="417">
        <f t="shared" ref="T2155:U2155" si="3010">Q2155-Q2154</f>
        <v>0</v>
      </c>
      <c r="U2155" s="417">
        <f t="shared" si="3010"/>
        <v>0</v>
      </c>
      <c r="V2155" s="422"/>
      <c r="W2155" s="619" t="str">
        <f t="shared" si="2895"/>
        <v/>
      </c>
    </row>
    <row r="2156" spans="1:23" s="371" customFormat="1" ht="24" hidden="1" customHeight="1">
      <c r="A2156" s="366" t="s">
        <v>2055</v>
      </c>
      <c r="B2156" s="418" t="s">
        <v>0</v>
      </c>
      <c r="C2156" s="418" t="s">
        <v>1910</v>
      </c>
      <c r="D2156" s="418" t="s">
        <v>3329</v>
      </c>
      <c r="E2156" s="419" t="s">
        <v>1887</v>
      </c>
      <c r="F2156" s="411">
        <f>G2156</f>
        <v>60</v>
      </c>
      <c r="G2156" s="411">
        <f>[5]내역서!F2156</f>
        <v>60</v>
      </c>
      <c r="H2156" s="716">
        <v>60</v>
      </c>
      <c r="I2156" s="410">
        <f>G2156-H2156</f>
        <v>0</v>
      </c>
      <c r="J2156" s="410">
        <f>내역서!F2160</f>
        <v>0</v>
      </c>
      <c r="K2156" s="411">
        <v>0</v>
      </c>
      <c r="L2156" s="412">
        <f>INT($J2156*K2156)</f>
        <v>0</v>
      </c>
      <c r="M2156" s="411">
        <v>162672</v>
      </c>
      <c r="N2156" s="412">
        <f>INT($J2156*M2156)</f>
        <v>0</v>
      </c>
      <c r="O2156" s="411">
        <v>0</v>
      </c>
      <c r="P2156" s="412">
        <f>INT($J2156*O2156)</f>
        <v>0</v>
      </c>
      <c r="Q2156" s="412">
        <f>+K2156+M2156+O2156</f>
        <v>162672</v>
      </c>
      <c r="R2156" s="412">
        <f>L2156+N2156+P2156</f>
        <v>0</v>
      </c>
      <c r="S2156" s="412"/>
      <c r="T2156" s="412"/>
      <c r="U2156" s="412"/>
      <c r="V2156" s="419" t="s">
        <v>0</v>
      </c>
      <c r="W2156" s="617" t="str">
        <f>+IF(J2156&lt;0,"ng","")</f>
        <v/>
      </c>
    </row>
    <row r="2157" spans="1:23" s="75" customFormat="1" ht="24" hidden="1" customHeight="1">
      <c r="A2157" s="372" t="s">
        <v>4298</v>
      </c>
      <c r="B2157" s="421" t="s">
        <v>0</v>
      </c>
      <c r="C2157" s="421" t="s">
        <v>1369</v>
      </c>
      <c r="D2157" s="421" t="s">
        <v>1407</v>
      </c>
      <c r="E2157" s="422" t="s">
        <v>1371</v>
      </c>
      <c r="F2157" s="416">
        <f t="shared" si="2976"/>
        <v>60</v>
      </c>
      <c r="G2157" s="416">
        <f>[5]내역서!F2157</f>
        <v>60</v>
      </c>
      <c r="H2157" s="717">
        <v>60</v>
      </c>
      <c r="I2157" s="415">
        <f t="shared" si="2977"/>
        <v>0</v>
      </c>
      <c r="J2157" s="415">
        <f>내역서!F2161</f>
        <v>0</v>
      </c>
      <c r="K2157" s="416">
        <v>0</v>
      </c>
      <c r="L2157" s="417">
        <f t="shared" si="2978"/>
        <v>0</v>
      </c>
      <c r="M2157" s="416">
        <v>162672</v>
      </c>
      <c r="N2157" s="417">
        <f t="shared" si="2979"/>
        <v>0</v>
      </c>
      <c r="O2157" s="416">
        <v>0</v>
      </c>
      <c r="P2157" s="417">
        <f t="shared" si="2980"/>
        <v>0</v>
      </c>
      <c r="Q2157" s="417">
        <f t="shared" si="2981"/>
        <v>162672</v>
      </c>
      <c r="R2157" s="417">
        <f t="shared" si="3008"/>
        <v>0</v>
      </c>
      <c r="S2157" s="417">
        <f t="shared" ref="S2157" si="3011">J2157-J2156</f>
        <v>0</v>
      </c>
      <c r="T2157" s="417">
        <f t="shared" ref="T2157:U2157" si="3012">Q2157-Q2156</f>
        <v>0</v>
      </c>
      <c r="U2157" s="417">
        <f t="shared" si="3012"/>
        <v>0</v>
      </c>
      <c r="V2157" s="422"/>
      <c r="W2157" s="619" t="str">
        <f t="shared" si="2895"/>
        <v/>
      </c>
    </row>
    <row r="2158" spans="1:23" s="371" customFormat="1" ht="24" hidden="1" customHeight="1">
      <c r="A2158" s="366" t="s">
        <v>6115</v>
      </c>
      <c r="B2158" s="418" t="s">
        <v>0</v>
      </c>
      <c r="C2158" s="418" t="s">
        <v>3273</v>
      </c>
      <c r="D2158" s="418" t="s">
        <v>3274</v>
      </c>
      <c r="E2158" s="419" t="s">
        <v>308</v>
      </c>
      <c r="F2158" s="411">
        <f>G2158</f>
        <v>1</v>
      </c>
      <c r="G2158" s="411">
        <f>[5]내역서!F2158</f>
        <v>1</v>
      </c>
      <c r="H2158" s="716">
        <v>1</v>
      </c>
      <c r="I2158" s="410">
        <f>G2158-H2158</f>
        <v>0</v>
      </c>
      <c r="J2158" s="410">
        <f>내역서!F2162</f>
        <v>0</v>
      </c>
      <c r="K2158" s="411">
        <v>200322.6</v>
      </c>
      <c r="L2158" s="412">
        <f>INT($J2158*K2158)</f>
        <v>0</v>
      </c>
      <c r="M2158" s="411">
        <v>0</v>
      </c>
      <c r="N2158" s="412">
        <f>INT($J2158*M2158)</f>
        <v>0</v>
      </c>
      <c r="O2158" s="411">
        <v>0</v>
      </c>
      <c r="P2158" s="412">
        <f>INT($J2158*O2158)</f>
        <v>0</v>
      </c>
      <c r="Q2158" s="412">
        <f>+K2158+M2158+O2158</f>
        <v>200322.6</v>
      </c>
      <c r="R2158" s="412">
        <f>L2158+N2158+P2158</f>
        <v>0</v>
      </c>
      <c r="S2158" s="412"/>
      <c r="T2158" s="412"/>
      <c r="U2158" s="412"/>
      <c r="V2158" s="419" t="s">
        <v>0</v>
      </c>
      <c r="W2158" s="617" t="str">
        <f>+IF(J2158&lt;0,"ng","")</f>
        <v/>
      </c>
    </row>
    <row r="2159" spans="1:23" s="75" customFormat="1" ht="24" hidden="1" customHeight="1">
      <c r="A2159" s="372" t="s">
        <v>2072</v>
      </c>
      <c r="B2159" s="421" t="s">
        <v>0</v>
      </c>
      <c r="C2159" s="421" t="s">
        <v>1373</v>
      </c>
      <c r="D2159" s="421" t="s">
        <v>1374</v>
      </c>
      <c r="E2159" s="422" t="s">
        <v>1034</v>
      </c>
      <c r="F2159" s="416">
        <f t="shared" si="2976"/>
        <v>1</v>
      </c>
      <c r="G2159" s="416">
        <f>[5]내역서!F2159</f>
        <v>1</v>
      </c>
      <c r="H2159" s="717">
        <v>1</v>
      </c>
      <c r="I2159" s="415">
        <f t="shared" si="2977"/>
        <v>0</v>
      </c>
      <c r="J2159" s="415">
        <f>내역서!F2163</f>
        <v>0</v>
      </c>
      <c r="K2159" s="416">
        <v>200322.6</v>
      </c>
      <c r="L2159" s="417">
        <f t="shared" si="2978"/>
        <v>0</v>
      </c>
      <c r="M2159" s="416">
        <v>0</v>
      </c>
      <c r="N2159" s="417">
        <f t="shared" si="2979"/>
        <v>0</v>
      </c>
      <c r="O2159" s="416">
        <v>0</v>
      </c>
      <c r="P2159" s="417">
        <f t="shared" si="2980"/>
        <v>0</v>
      </c>
      <c r="Q2159" s="417">
        <f t="shared" si="2981"/>
        <v>200322.6</v>
      </c>
      <c r="R2159" s="417">
        <f t="shared" si="3008"/>
        <v>0</v>
      </c>
      <c r="S2159" s="417">
        <f t="shared" ref="S2159" si="3013">J2159-J2158</f>
        <v>0</v>
      </c>
      <c r="T2159" s="417">
        <f t="shared" ref="T2159:U2159" si="3014">Q2159-Q2158</f>
        <v>0</v>
      </c>
      <c r="U2159" s="417">
        <f t="shared" si="3014"/>
        <v>0</v>
      </c>
      <c r="V2159" s="422"/>
      <c r="W2159" s="619" t="str">
        <f t="shared" si="2895"/>
        <v/>
      </c>
    </row>
    <row r="2160" spans="1:23" s="371" customFormat="1" ht="24" hidden="1" customHeight="1">
      <c r="A2160" s="366" t="s">
        <v>6115</v>
      </c>
      <c r="B2160" s="448" t="s">
        <v>243</v>
      </c>
      <c r="C2160" s="448" t="s">
        <v>3331</v>
      </c>
      <c r="D2160" s="448" t="s">
        <v>0</v>
      </c>
      <c r="E2160" s="449" t="s">
        <v>0</v>
      </c>
      <c r="F2160" s="450">
        <v>0</v>
      </c>
      <c r="G2160" s="450">
        <f>[5]내역서!F2160</f>
        <v>0</v>
      </c>
      <c r="H2160" s="450">
        <v>0</v>
      </c>
      <c r="I2160" s="450"/>
      <c r="J2160" s="450">
        <f>내역서!F2164</f>
        <v>0</v>
      </c>
      <c r="K2160" s="451">
        <v>0</v>
      </c>
      <c r="L2160" s="451">
        <f>SUMIF($A$2162:$A$2169,$A2162,L$2162:L$2169)</f>
        <v>0</v>
      </c>
      <c r="M2160" s="451">
        <v>0</v>
      </c>
      <c r="N2160" s="451">
        <f>SUMIF($A$2162:$A$2169,$A2162,N$2162:N$2169)</f>
        <v>0</v>
      </c>
      <c r="O2160" s="451">
        <v>0</v>
      </c>
      <c r="P2160" s="451">
        <f t="shared" ref="P2160:P2161" si="3015">SUMIF($A$2162:$A$2169,$A2162,P$2162:P$2169)</f>
        <v>0</v>
      </c>
      <c r="Q2160" s="452">
        <v>0</v>
      </c>
      <c r="R2160" s="451">
        <f>L2160+N2160+P2160</f>
        <v>0</v>
      </c>
      <c r="S2160" s="451"/>
      <c r="T2160" s="451"/>
      <c r="U2160" s="451"/>
      <c r="V2160" s="453" t="s">
        <v>0</v>
      </c>
      <c r="W2160" s="617" t="str">
        <f>+IF(J2160&lt;0,"ng","")</f>
        <v/>
      </c>
    </row>
    <row r="2161" spans="1:23" s="75" customFormat="1" ht="24" hidden="1" customHeight="1">
      <c r="A2161" s="372" t="s">
        <v>2072</v>
      </c>
      <c r="B2161" s="454" t="s">
        <v>243</v>
      </c>
      <c r="C2161" s="454" t="s">
        <v>1408</v>
      </c>
      <c r="D2161" s="454" t="s">
        <v>0</v>
      </c>
      <c r="E2161" s="455" t="s">
        <v>0</v>
      </c>
      <c r="F2161" s="456">
        <v>0</v>
      </c>
      <c r="G2161" s="456">
        <f>[5]내역서!F2161</f>
        <v>0</v>
      </c>
      <c r="H2161" s="456">
        <v>0</v>
      </c>
      <c r="I2161" s="456"/>
      <c r="J2161" s="456">
        <f>내역서!F2165</f>
        <v>0</v>
      </c>
      <c r="K2161" s="457">
        <v>0</v>
      </c>
      <c r="L2161" s="457">
        <f>SUMIF($A$2162:$A$2169,$A2163,L$2162:L$2169)</f>
        <v>0</v>
      </c>
      <c r="M2161" s="457">
        <v>0</v>
      </c>
      <c r="N2161" s="457">
        <f>SUMIF($A$2162:$A$2169,$A2163,N$2162:N$2169)</f>
        <v>0</v>
      </c>
      <c r="O2161" s="457">
        <v>0</v>
      </c>
      <c r="P2161" s="457">
        <f t="shared" si="3015"/>
        <v>0</v>
      </c>
      <c r="Q2161" s="458">
        <v>0</v>
      </c>
      <c r="R2161" s="457">
        <f t="shared" ref="R2161" si="3016">L2161+N2161+P2161</f>
        <v>0</v>
      </c>
      <c r="S2161" s="457">
        <f t="shared" ref="S2161" si="3017">J2161-J2160</f>
        <v>0</v>
      </c>
      <c r="T2161" s="457">
        <f t="shared" ref="T2161:U2161" si="3018">Q2161-Q2160</f>
        <v>0</v>
      </c>
      <c r="U2161" s="457">
        <f t="shared" si="3018"/>
        <v>0</v>
      </c>
      <c r="V2161" s="459"/>
      <c r="W2161" s="619" t="str">
        <f t="shared" si="2895"/>
        <v/>
      </c>
    </row>
    <row r="2162" spans="1:23" s="489" customFormat="1" ht="24" hidden="1" customHeight="1">
      <c r="A2162" s="366" t="s">
        <v>2055</v>
      </c>
      <c r="B2162" s="418" t="s">
        <v>0</v>
      </c>
      <c r="C2162" s="418" t="s">
        <v>3333</v>
      </c>
      <c r="D2162" s="418" t="s">
        <v>244</v>
      </c>
      <c r="E2162" s="419" t="s">
        <v>18</v>
      </c>
      <c r="F2162" s="411">
        <f t="shared" ref="F2162:F2169" si="3019">G2162</f>
        <v>2</v>
      </c>
      <c r="G2162" s="411">
        <f>[5]내역서!F2162</f>
        <v>2</v>
      </c>
      <c r="H2162" s="716">
        <v>2</v>
      </c>
      <c r="I2162" s="410">
        <f>G2162-H2162</f>
        <v>0</v>
      </c>
      <c r="J2162" s="410">
        <f>내역서!F2166</f>
        <v>0</v>
      </c>
      <c r="K2162" s="411">
        <v>2584063.1</v>
      </c>
      <c r="L2162" s="412">
        <f>INT($J2162*K2162)</f>
        <v>0</v>
      </c>
      <c r="M2162" s="411">
        <v>0</v>
      </c>
      <c r="N2162" s="412">
        <f>INT($J2162*M2162)</f>
        <v>0</v>
      </c>
      <c r="O2162" s="411">
        <v>0</v>
      </c>
      <c r="P2162" s="412">
        <f>INT($J2162*O2162)</f>
        <v>0</v>
      </c>
      <c r="Q2162" s="412">
        <f>+K2162+M2162+O2162</f>
        <v>2584063.1</v>
      </c>
      <c r="R2162" s="412">
        <f>L2162+N2162+P2162</f>
        <v>0</v>
      </c>
      <c r="S2162" s="412"/>
      <c r="T2162" s="412"/>
      <c r="U2162" s="412"/>
      <c r="V2162" s="419" t="s">
        <v>0</v>
      </c>
      <c r="W2162" s="617" t="str">
        <f>+IF(J2162&lt;0,"ng","")</f>
        <v/>
      </c>
    </row>
    <row r="2163" spans="1:23" s="78" customFormat="1" ht="24" hidden="1" customHeight="1">
      <c r="A2163" s="372" t="s">
        <v>4818</v>
      </c>
      <c r="B2163" s="421" t="s">
        <v>0</v>
      </c>
      <c r="C2163" s="421" t="s">
        <v>1409</v>
      </c>
      <c r="D2163" s="421" t="s">
        <v>244</v>
      </c>
      <c r="E2163" s="422" t="s">
        <v>18</v>
      </c>
      <c r="F2163" s="416">
        <f t="shared" si="3019"/>
        <v>2</v>
      </c>
      <c r="G2163" s="416">
        <f>[5]내역서!F2163</f>
        <v>2</v>
      </c>
      <c r="H2163" s="717">
        <v>2</v>
      </c>
      <c r="I2163" s="415">
        <f t="shared" ref="I2163:I2169" si="3020">G2163-H2163</f>
        <v>0</v>
      </c>
      <c r="J2163" s="415">
        <f>내역서!F2167</f>
        <v>0</v>
      </c>
      <c r="K2163" s="416">
        <v>2584063.1</v>
      </c>
      <c r="L2163" s="417">
        <f t="shared" ref="L2163:L2169" si="3021">INT($J2163*K2163)</f>
        <v>0</v>
      </c>
      <c r="M2163" s="416">
        <v>0</v>
      </c>
      <c r="N2163" s="417">
        <f t="shared" ref="N2163:N2169" si="3022">INT($J2163*M2163)</f>
        <v>0</v>
      </c>
      <c r="O2163" s="416">
        <v>0</v>
      </c>
      <c r="P2163" s="417">
        <f t="shared" ref="P2163:P2169" si="3023">INT($J2163*O2163)</f>
        <v>0</v>
      </c>
      <c r="Q2163" s="417">
        <f t="shared" ref="Q2163:Q2169" si="3024">+K2163+M2163+O2163</f>
        <v>2584063.1</v>
      </c>
      <c r="R2163" s="417">
        <f t="shared" si="3008"/>
        <v>0</v>
      </c>
      <c r="S2163" s="417">
        <f t="shared" ref="S2163" si="3025">J2163-J2162</f>
        <v>0</v>
      </c>
      <c r="T2163" s="417">
        <f t="shared" ref="T2163:U2163" si="3026">Q2163-Q2162</f>
        <v>0</v>
      </c>
      <c r="U2163" s="417">
        <f t="shared" si="3026"/>
        <v>0</v>
      </c>
      <c r="V2163" s="422"/>
      <c r="W2163" s="619" t="str">
        <f t="shared" si="2895"/>
        <v/>
      </c>
    </row>
    <row r="2164" spans="1:23" s="485" customFormat="1" ht="24" hidden="1" customHeight="1">
      <c r="A2164" s="366" t="s">
        <v>6148</v>
      </c>
      <c r="B2164" s="418" t="s">
        <v>0</v>
      </c>
      <c r="C2164" s="418" t="s">
        <v>3335</v>
      </c>
      <c r="D2164" s="418" t="s">
        <v>0</v>
      </c>
      <c r="E2164" s="419" t="s">
        <v>18</v>
      </c>
      <c r="F2164" s="411">
        <f t="shared" si="3019"/>
        <v>2</v>
      </c>
      <c r="G2164" s="411">
        <f>[5]내역서!F2164</f>
        <v>2</v>
      </c>
      <c r="H2164" s="716">
        <v>2</v>
      </c>
      <c r="I2164" s="410">
        <f>G2164-H2164</f>
        <v>0</v>
      </c>
      <c r="J2164" s="410">
        <f>내역서!F2168</f>
        <v>0</v>
      </c>
      <c r="K2164" s="411">
        <v>43067.8</v>
      </c>
      <c r="L2164" s="412">
        <f>INT($J2164*K2164)</f>
        <v>0</v>
      </c>
      <c r="M2164" s="411">
        <v>0</v>
      </c>
      <c r="N2164" s="412">
        <f>INT($J2164*M2164)</f>
        <v>0</v>
      </c>
      <c r="O2164" s="411">
        <v>0</v>
      </c>
      <c r="P2164" s="412">
        <f>INT($J2164*O2164)</f>
        <v>0</v>
      </c>
      <c r="Q2164" s="412">
        <f>+K2164+M2164+O2164</f>
        <v>43067.8</v>
      </c>
      <c r="R2164" s="412">
        <f>L2164+N2164+P2164</f>
        <v>0</v>
      </c>
      <c r="S2164" s="412"/>
      <c r="T2164" s="412"/>
      <c r="U2164" s="412"/>
      <c r="V2164" s="419" t="s">
        <v>0</v>
      </c>
      <c r="W2164" s="617" t="str">
        <f>+IF(J2164&lt;0,"ng","")</f>
        <v/>
      </c>
    </row>
    <row r="2165" spans="1:23" s="77" customFormat="1" ht="24" hidden="1" customHeight="1">
      <c r="A2165" s="372" t="s">
        <v>2072</v>
      </c>
      <c r="B2165" s="421" t="s">
        <v>0</v>
      </c>
      <c r="C2165" s="421" t="s">
        <v>1410</v>
      </c>
      <c r="D2165" s="421" t="s">
        <v>0</v>
      </c>
      <c r="E2165" s="422" t="s">
        <v>18</v>
      </c>
      <c r="F2165" s="416">
        <f t="shared" si="3019"/>
        <v>2</v>
      </c>
      <c r="G2165" s="416">
        <f>[5]내역서!F2165</f>
        <v>2</v>
      </c>
      <c r="H2165" s="717">
        <v>2</v>
      </c>
      <c r="I2165" s="415">
        <f t="shared" si="3020"/>
        <v>0</v>
      </c>
      <c r="J2165" s="415">
        <f>내역서!F2169</f>
        <v>0</v>
      </c>
      <c r="K2165" s="416">
        <v>43067.8</v>
      </c>
      <c r="L2165" s="417">
        <f t="shared" si="3021"/>
        <v>0</v>
      </c>
      <c r="M2165" s="416">
        <v>0</v>
      </c>
      <c r="N2165" s="417">
        <f t="shared" si="3022"/>
        <v>0</v>
      </c>
      <c r="O2165" s="416">
        <v>0</v>
      </c>
      <c r="P2165" s="417">
        <f t="shared" si="3023"/>
        <v>0</v>
      </c>
      <c r="Q2165" s="417">
        <f t="shared" si="3024"/>
        <v>43067.8</v>
      </c>
      <c r="R2165" s="417">
        <f t="shared" si="3008"/>
        <v>0</v>
      </c>
      <c r="S2165" s="417">
        <f t="shared" ref="S2165" si="3027">J2165-J2164</f>
        <v>0</v>
      </c>
      <c r="T2165" s="417">
        <f t="shared" ref="T2165:U2165" si="3028">Q2165-Q2164</f>
        <v>0</v>
      </c>
      <c r="U2165" s="417">
        <f t="shared" si="3028"/>
        <v>0</v>
      </c>
      <c r="V2165" s="422"/>
      <c r="W2165" s="619" t="str">
        <f t="shared" si="2895"/>
        <v/>
      </c>
    </row>
    <row r="2166" spans="1:23" s="371" customFormat="1" ht="24" hidden="1" customHeight="1">
      <c r="A2166" s="366" t="s">
        <v>6149</v>
      </c>
      <c r="B2166" s="418" t="s">
        <v>0</v>
      </c>
      <c r="C2166" s="418" t="s">
        <v>3336</v>
      </c>
      <c r="D2166" s="418" t="s">
        <v>0</v>
      </c>
      <c r="E2166" s="419" t="s">
        <v>18</v>
      </c>
      <c r="F2166" s="411">
        <f t="shared" si="3019"/>
        <v>2</v>
      </c>
      <c r="G2166" s="411">
        <f>[5]내역서!F2166</f>
        <v>2</v>
      </c>
      <c r="H2166" s="716">
        <v>2</v>
      </c>
      <c r="I2166" s="410">
        <f>G2166-H2166</f>
        <v>0</v>
      </c>
      <c r="J2166" s="410">
        <f>내역서!F2170</f>
        <v>0</v>
      </c>
      <c r="K2166" s="411">
        <v>294583.2</v>
      </c>
      <c r="L2166" s="412">
        <f>INT($J2166*K2166)</f>
        <v>0</v>
      </c>
      <c r="M2166" s="411">
        <v>0</v>
      </c>
      <c r="N2166" s="412">
        <f>INT($J2166*M2166)</f>
        <v>0</v>
      </c>
      <c r="O2166" s="411">
        <v>0</v>
      </c>
      <c r="P2166" s="412">
        <f>INT($J2166*O2166)</f>
        <v>0</v>
      </c>
      <c r="Q2166" s="412">
        <f>+K2166+M2166+O2166</f>
        <v>294583.2</v>
      </c>
      <c r="R2166" s="412">
        <f>L2166+N2166+P2166</f>
        <v>0</v>
      </c>
      <c r="S2166" s="412"/>
      <c r="T2166" s="412"/>
      <c r="U2166" s="412"/>
      <c r="V2166" s="419" t="s">
        <v>0</v>
      </c>
      <c r="W2166" s="617" t="str">
        <f>+IF(J2166&lt;0,"ng","")</f>
        <v/>
      </c>
    </row>
    <row r="2167" spans="1:23" s="75" customFormat="1" ht="24" hidden="1" customHeight="1">
      <c r="A2167" s="372" t="s">
        <v>6150</v>
      </c>
      <c r="B2167" s="421" t="s">
        <v>0</v>
      </c>
      <c r="C2167" s="421" t="s">
        <v>1411</v>
      </c>
      <c r="D2167" s="421" t="s">
        <v>0</v>
      </c>
      <c r="E2167" s="422" t="s">
        <v>18</v>
      </c>
      <c r="F2167" s="416">
        <f t="shared" si="3019"/>
        <v>2</v>
      </c>
      <c r="G2167" s="416">
        <f>[5]내역서!F2167</f>
        <v>2</v>
      </c>
      <c r="H2167" s="717">
        <v>2</v>
      </c>
      <c r="I2167" s="415">
        <f t="shared" si="3020"/>
        <v>0</v>
      </c>
      <c r="J2167" s="415">
        <f>내역서!F2171</f>
        <v>0</v>
      </c>
      <c r="K2167" s="416">
        <v>294583.2</v>
      </c>
      <c r="L2167" s="417">
        <f t="shared" si="3021"/>
        <v>0</v>
      </c>
      <c r="M2167" s="416">
        <v>0</v>
      </c>
      <c r="N2167" s="417">
        <f t="shared" si="3022"/>
        <v>0</v>
      </c>
      <c r="O2167" s="416">
        <v>0</v>
      </c>
      <c r="P2167" s="417">
        <f t="shared" si="3023"/>
        <v>0</v>
      </c>
      <c r="Q2167" s="417">
        <f t="shared" si="3024"/>
        <v>294583.2</v>
      </c>
      <c r="R2167" s="417">
        <f t="shared" si="3008"/>
        <v>0</v>
      </c>
      <c r="S2167" s="417">
        <f t="shared" ref="S2167" si="3029">J2167-J2166</f>
        <v>0</v>
      </c>
      <c r="T2167" s="417">
        <f t="shared" ref="T2167:U2167" si="3030">Q2167-Q2166</f>
        <v>0</v>
      </c>
      <c r="U2167" s="417">
        <f t="shared" si="3030"/>
        <v>0</v>
      </c>
      <c r="V2167" s="422"/>
      <c r="W2167" s="619" t="str">
        <f t="shared" si="2895"/>
        <v/>
      </c>
    </row>
    <row r="2168" spans="1:23" s="371" customFormat="1" ht="24" hidden="1" customHeight="1">
      <c r="A2168" s="366" t="s">
        <v>2055</v>
      </c>
      <c r="B2168" s="418" t="s">
        <v>0</v>
      </c>
      <c r="C2168" s="418" t="s">
        <v>3337</v>
      </c>
      <c r="D2168" s="418" t="s">
        <v>3338</v>
      </c>
      <c r="E2168" s="419" t="s">
        <v>22</v>
      </c>
      <c r="F2168" s="411">
        <f t="shared" si="3019"/>
        <v>80</v>
      </c>
      <c r="G2168" s="411">
        <f>[5]내역서!F2168</f>
        <v>80</v>
      </c>
      <c r="H2168" s="716">
        <v>80</v>
      </c>
      <c r="I2168" s="410">
        <f>G2168-H2168</f>
        <v>0</v>
      </c>
      <c r="J2168" s="410">
        <f>내역서!F2172</f>
        <v>0</v>
      </c>
      <c r="K2168" s="411">
        <v>46513.2</v>
      </c>
      <c r="L2168" s="412">
        <f>INT($J2168*K2168)</f>
        <v>0</v>
      </c>
      <c r="M2168" s="411">
        <v>0</v>
      </c>
      <c r="N2168" s="412">
        <f>INT($J2168*M2168)</f>
        <v>0</v>
      </c>
      <c r="O2168" s="411">
        <v>0</v>
      </c>
      <c r="P2168" s="412">
        <f>INT($J2168*O2168)</f>
        <v>0</v>
      </c>
      <c r="Q2168" s="412">
        <f>+K2168+M2168+O2168</f>
        <v>46513.2</v>
      </c>
      <c r="R2168" s="412">
        <f>L2168+N2168+P2168</f>
        <v>0</v>
      </c>
      <c r="S2168" s="412"/>
      <c r="T2168" s="412"/>
      <c r="U2168" s="412"/>
      <c r="V2168" s="419" t="s">
        <v>0</v>
      </c>
      <c r="W2168" s="617" t="str">
        <f>+IF(J2168&lt;0,"ng","")</f>
        <v/>
      </c>
    </row>
    <row r="2169" spans="1:23" s="75" customFormat="1" ht="24" hidden="1" customHeight="1">
      <c r="A2169" s="372" t="s">
        <v>6116</v>
      </c>
      <c r="B2169" s="421" t="s">
        <v>0</v>
      </c>
      <c r="C2169" s="421" t="s">
        <v>1412</v>
      </c>
      <c r="D2169" s="421" t="s">
        <v>1413</v>
      </c>
      <c r="E2169" s="422" t="s">
        <v>22</v>
      </c>
      <c r="F2169" s="416">
        <f t="shared" si="3019"/>
        <v>80</v>
      </c>
      <c r="G2169" s="416">
        <f>[5]내역서!F2169</f>
        <v>80</v>
      </c>
      <c r="H2169" s="717">
        <v>80</v>
      </c>
      <c r="I2169" s="415">
        <f t="shared" si="3020"/>
        <v>0</v>
      </c>
      <c r="J2169" s="415">
        <f>내역서!F2173</f>
        <v>0</v>
      </c>
      <c r="K2169" s="416">
        <v>46513.2</v>
      </c>
      <c r="L2169" s="417">
        <f t="shared" si="3021"/>
        <v>0</v>
      </c>
      <c r="M2169" s="416">
        <v>0</v>
      </c>
      <c r="N2169" s="417">
        <f t="shared" si="3022"/>
        <v>0</v>
      </c>
      <c r="O2169" s="416">
        <v>0</v>
      </c>
      <c r="P2169" s="417">
        <f t="shared" si="3023"/>
        <v>0</v>
      </c>
      <c r="Q2169" s="417">
        <f t="shared" si="3024"/>
        <v>46513.2</v>
      </c>
      <c r="R2169" s="417">
        <f t="shared" si="3008"/>
        <v>0</v>
      </c>
      <c r="S2169" s="417">
        <f t="shared" ref="S2169" si="3031">J2169-J2168</f>
        <v>0</v>
      </c>
      <c r="T2169" s="417">
        <f t="shared" ref="T2169:U2169" si="3032">Q2169-Q2168</f>
        <v>0</v>
      </c>
      <c r="U2169" s="417">
        <f t="shared" si="3032"/>
        <v>0</v>
      </c>
      <c r="V2169" s="422"/>
      <c r="W2169" s="619" t="str">
        <f t="shared" si="2895"/>
        <v/>
      </c>
    </row>
    <row r="2170" spans="1:23" s="371" customFormat="1" ht="24" hidden="1" customHeight="1">
      <c r="A2170" s="366" t="s">
        <v>6151</v>
      </c>
      <c r="B2170" s="448" t="s">
        <v>245</v>
      </c>
      <c r="C2170" s="448" t="s">
        <v>3341</v>
      </c>
      <c r="D2170" s="448" t="s">
        <v>0</v>
      </c>
      <c r="E2170" s="449" t="s">
        <v>0</v>
      </c>
      <c r="F2170" s="450">
        <v>0</v>
      </c>
      <c r="G2170" s="450">
        <f>[5]내역서!F2170</f>
        <v>0</v>
      </c>
      <c r="H2170" s="450">
        <v>0</v>
      </c>
      <c r="I2170" s="450"/>
      <c r="J2170" s="450">
        <f>내역서!F2174</f>
        <v>0</v>
      </c>
      <c r="K2170" s="451">
        <v>0</v>
      </c>
      <c r="L2170" s="451">
        <f>SUMIF($A$2172:$A$2181,$A2172,L$2172:L$2181)</f>
        <v>0</v>
      </c>
      <c r="M2170" s="451">
        <v>0</v>
      </c>
      <c r="N2170" s="451">
        <f t="shared" ref="N2170:N2171" si="3033">SUMIF($A$2172:$A$2181,$A2172,N$2172:N$2181)</f>
        <v>0</v>
      </c>
      <c r="O2170" s="451">
        <v>0</v>
      </c>
      <c r="P2170" s="451">
        <f t="shared" ref="P2170:P2171" si="3034">SUMIF($A$2172:$A$2181,$A2172,P$2172:P$2181)</f>
        <v>0</v>
      </c>
      <c r="Q2170" s="452">
        <v>0</v>
      </c>
      <c r="R2170" s="451">
        <f>L2170+N2170+P2170</f>
        <v>0</v>
      </c>
      <c r="S2170" s="451"/>
      <c r="T2170" s="451"/>
      <c r="U2170" s="451"/>
      <c r="V2170" s="453" t="s">
        <v>0</v>
      </c>
      <c r="W2170" s="617" t="str">
        <f>+IF(J2170&lt;0,"ng","")</f>
        <v/>
      </c>
    </row>
    <row r="2171" spans="1:23" s="75" customFormat="1" ht="24" hidden="1" customHeight="1">
      <c r="A2171" s="372" t="s">
        <v>6152</v>
      </c>
      <c r="B2171" s="454" t="s">
        <v>245</v>
      </c>
      <c r="C2171" s="454" t="s">
        <v>1414</v>
      </c>
      <c r="D2171" s="454" t="s">
        <v>0</v>
      </c>
      <c r="E2171" s="455" t="s">
        <v>0</v>
      </c>
      <c r="F2171" s="456">
        <v>0</v>
      </c>
      <c r="G2171" s="456">
        <f>[5]내역서!F2171</f>
        <v>0</v>
      </c>
      <c r="H2171" s="456">
        <v>0</v>
      </c>
      <c r="I2171" s="456"/>
      <c r="J2171" s="456">
        <f>내역서!F2175</f>
        <v>0</v>
      </c>
      <c r="K2171" s="457">
        <v>0</v>
      </c>
      <c r="L2171" s="457">
        <f>SUMIF($A$2172:$A$2181,$A2173,L$2172:L$2181)</f>
        <v>0</v>
      </c>
      <c r="M2171" s="457">
        <v>0</v>
      </c>
      <c r="N2171" s="457">
        <f t="shared" si="3033"/>
        <v>0</v>
      </c>
      <c r="O2171" s="457">
        <v>0</v>
      </c>
      <c r="P2171" s="457">
        <f t="shared" si="3034"/>
        <v>0</v>
      </c>
      <c r="Q2171" s="458">
        <v>0</v>
      </c>
      <c r="R2171" s="457">
        <f t="shared" ref="R2171" si="3035">L2171+N2171+P2171</f>
        <v>0</v>
      </c>
      <c r="S2171" s="457">
        <f t="shared" ref="S2171" si="3036">J2171-J2170</f>
        <v>0</v>
      </c>
      <c r="T2171" s="457">
        <f t="shared" ref="T2171:U2171" si="3037">Q2171-Q2170</f>
        <v>0</v>
      </c>
      <c r="U2171" s="457">
        <f t="shared" si="3037"/>
        <v>0</v>
      </c>
      <c r="V2171" s="459"/>
      <c r="W2171" s="619" t="str">
        <f t="shared" si="2895"/>
        <v/>
      </c>
    </row>
    <row r="2172" spans="1:23" s="371" customFormat="1" ht="24" hidden="1" customHeight="1">
      <c r="A2172" s="366" t="s">
        <v>2055</v>
      </c>
      <c r="B2172" s="418" t="s">
        <v>0</v>
      </c>
      <c r="C2172" s="418" t="s">
        <v>3343</v>
      </c>
      <c r="D2172" s="418" t="s">
        <v>0</v>
      </c>
      <c r="E2172" s="419" t="s">
        <v>0</v>
      </c>
      <c r="F2172" s="411">
        <v>0</v>
      </c>
      <c r="G2172" s="411">
        <f>[5]내역서!F2172</f>
        <v>0</v>
      </c>
      <c r="H2172" s="716">
        <v>0</v>
      </c>
      <c r="I2172" s="716"/>
      <c r="J2172" s="411">
        <f>내역서!F2176</f>
        <v>0</v>
      </c>
      <c r="K2172" s="411">
        <v>0</v>
      </c>
      <c r="L2172" s="412">
        <f>INT($J2172*K2172)</f>
        <v>0</v>
      </c>
      <c r="M2172" s="411">
        <v>0</v>
      </c>
      <c r="N2172" s="412">
        <f>INT($J2172*M2172)</f>
        <v>0</v>
      </c>
      <c r="O2172" s="411">
        <v>0</v>
      </c>
      <c r="P2172" s="412">
        <f>INT($J2172*O2172)</f>
        <v>0</v>
      </c>
      <c r="Q2172" s="412">
        <f>+K2172+M2172+O2172</f>
        <v>0</v>
      </c>
      <c r="R2172" s="412">
        <f>L2172+N2172+P2172</f>
        <v>0</v>
      </c>
      <c r="S2172" s="412"/>
      <c r="T2172" s="412"/>
      <c r="U2172" s="412"/>
      <c r="V2172" s="419" t="s">
        <v>0</v>
      </c>
      <c r="W2172" s="617" t="str">
        <f>+IF(J2172&lt;0,"ng","")</f>
        <v/>
      </c>
    </row>
    <row r="2173" spans="1:23" s="75" customFormat="1" ht="24" hidden="1" customHeight="1">
      <c r="A2173" s="372" t="s">
        <v>4813</v>
      </c>
      <c r="B2173" s="421" t="s">
        <v>0</v>
      </c>
      <c r="C2173" s="421" t="s">
        <v>1415</v>
      </c>
      <c r="D2173" s="421" t="s">
        <v>0</v>
      </c>
      <c r="E2173" s="422" t="s">
        <v>0</v>
      </c>
      <c r="F2173" s="416">
        <v>0</v>
      </c>
      <c r="G2173" s="416">
        <f>[5]내역서!F2173</f>
        <v>0</v>
      </c>
      <c r="H2173" s="717">
        <v>0</v>
      </c>
      <c r="I2173" s="717"/>
      <c r="J2173" s="416">
        <f>내역서!F2177</f>
        <v>0</v>
      </c>
      <c r="K2173" s="416">
        <v>0</v>
      </c>
      <c r="L2173" s="417">
        <f t="shared" ref="L2173:L2181" si="3038">INT($J2173*K2173)</f>
        <v>0</v>
      </c>
      <c r="M2173" s="416">
        <v>0</v>
      </c>
      <c r="N2173" s="417">
        <f t="shared" ref="N2173:N2181" si="3039">INT($J2173*M2173)</f>
        <v>0</v>
      </c>
      <c r="O2173" s="416">
        <v>0</v>
      </c>
      <c r="P2173" s="417">
        <f t="shared" ref="P2173:P2181" si="3040">INT($J2173*O2173)</f>
        <v>0</v>
      </c>
      <c r="Q2173" s="417">
        <f t="shared" ref="Q2173:Q2181" si="3041">+K2173+M2173+O2173</f>
        <v>0</v>
      </c>
      <c r="R2173" s="417">
        <f t="shared" si="3008"/>
        <v>0</v>
      </c>
      <c r="S2173" s="417">
        <f t="shared" ref="S2173" si="3042">J2173-J2172</f>
        <v>0</v>
      </c>
      <c r="T2173" s="417">
        <f t="shared" ref="T2173:U2173" si="3043">Q2173-Q2172</f>
        <v>0</v>
      </c>
      <c r="U2173" s="417">
        <f t="shared" si="3043"/>
        <v>0</v>
      </c>
      <c r="V2173" s="422"/>
      <c r="W2173" s="619" t="str">
        <f t="shared" si="2895"/>
        <v/>
      </c>
    </row>
    <row r="2174" spans="1:23" s="371" customFormat="1" ht="24" hidden="1" customHeight="1">
      <c r="A2174" s="366" t="s">
        <v>6115</v>
      </c>
      <c r="B2174" s="418" t="s">
        <v>0</v>
      </c>
      <c r="C2174" s="418" t="s">
        <v>3345</v>
      </c>
      <c r="D2174" s="418" t="s">
        <v>246</v>
      </c>
      <c r="E2174" s="419" t="s">
        <v>18</v>
      </c>
      <c r="F2174" s="411">
        <f t="shared" ref="F2174:F2181" si="3044">G2174</f>
        <v>2</v>
      </c>
      <c r="G2174" s="411">
        <f>[5]내역서!F2174</f>
        <v>2</v>
      </c>
      <c r="H2174" s="716">
        <v>2</v>
      </c>
      <c r="I2174" s="410">
        <f>G2174-H2174</f>
        <v>0</v>
      </c>
      <c r="J2174" s="410">
        <f>내역서!F2178</f>
        <v>0</v>
      </c>
      <c r="K2174" s="411">
        <v>775219</v>
      </c>
      <c r="L2174" s="412">
        <f>INT($J2174*K2174)</f>
        <v>0</v>
      </c>
      <c r="M2174" s="411">
        <v>0</v>
      </c>
      <c r="N2174" s="412">
        <f>INT($J2174*M2174)</f>
        <v>0</v>
      </c>
      <c r="O2174" s="411">
        <v>0</v>
      </c>
      <c r="P2174" s="412">
        <f>INT($J2174*O2174)</f>
        <v>0</v>
      </c>
      <c r="Q2174" s="412">
        <f>+K2174+M2174+O2174</f>
        <v>775219</v>
      </c>
      <c r="R2174" s="412">
        <f>L2174+N2174+P2174</f>
        <v>0</v>
      </c>
      <c r="S2174" s="412"/>
      <c r="T2174" s="412"/>
      <c r="U2174" s="412"/>
      <c r="V2174" s="419" t="s">
        <v>0</v>
      </c>
      <c r="W2174" s="617" t="str">
        <f>+IF(J2174&lt;0,"ng","")</f>
        <v/>
      </c>
    </row>
    <row r="2175" spans="1:23" s="75" customFormat="1" ht="24" hidden="1" customHeight="1">
      <c r="A2175" s="372" t="s">
        <v>6116</v>
      </c>
      <c r="B2175" s="421" t="s">
        <v>0</v>
      </c>
      <c r="C2175" s="421" t="s">
        <v>1416</v>
      </c>
      <c r="D2175" s="421" t="s">
        <v>246</v>
      </c>
      <c r="E2175" s="422" t="s">
        <v>18</v>
      </c>
      <c r="F2175" s="416">
        <f t="shared" si="3044"/>
        <v>2</v>
      </c>
      <c r="G2175" s="416">
        <f>[5]내역서!F2175</f>
        <v>2</v>
      </c>
      <c r="H2175" s="717">
        <v>2</v>
      </c>
      <c r="I2175" s="415">
        <f t="shared" ref="I2175:I2181" si="3045">G2175-H2175</f>
        <v>0</v>
      </c>
      <c r="J2175" s="415">
        <f>내역서!F2179</f>
        <v>0</v>
      </c>
      <c r="K2175" s="416">
        <v>775219</v>
      </c>
      <c r="L2175" s="417">
        <f t="shared" si="3038"/>
        <v>0</v>
      </c>
      <c r="M2175" s="416">
        <v>0</v>
      </c>
      <c r="N2175" s="417">
        <f t="shared" si="3039"/>
        <v>0</v>
      </c>
      <c r="O2175" s="416">
        <v>0</v>
      </c>
      <c r="P2175" s="417">
        <f t="shared" si="3040"/>
        <v>0</v>
      </c>
      <c r="Q2175" s="417">
        <f t="shared" si="3041"/>
        <v>775219</v>
      </c>
      <c r="R2175" s="417">
        <f t="shared" si="3008"/>
        <v>0</v>
      </c>
      <c r="S2175" s="417">
        <f t="shared" ref="S2175" si="3046">J2175-J2174</f>
        <v>0</v>
      </c>
      <c r="T2175" s="417">
        <f t="shared" ref="T2175:U2175" si="3047">Q2175-Q2174</f>
        <v>0</v>
      </c>
      <c r="U2175" s="417">
        <f t="shared" si="3047"/>
        <v>0</v>
      </c>
      <c r="V2175" s="422"/>
      <c r="W2175" s="619" t="str">
        <f t="shared" si="2895"/>
        <v/>
      </c>
    </row>
    <row r="2176" spans="1:23" s="371" customFormat="1" ht="24" hidden="1" customHeight="1">
      <c r="A2176" s="366" t="s">
        <v>6115</v>
      </c>
      <c r="B2176" s="418" t="s">
        <v>0</v>
      </c>
      <c r="C2176" s="418" t="s">
        <v>3346</v>
      </c>
      <c r="D2176" s="418" t="s">
        <v>0</v>
      </c>
      <c r="E2176" s="419" t="s">
        <v>18</v>
      </c>
      <c r="F2176" s="411">
        <f t="shared" si="3044"/>
        <v>2</v>
      </c>
      <c r="G2176" s="411">
        <f>[5]내역서!F2176</f>
        <v>2</v>
      </c>
      <c r="H2176" s="716">
        <v>2</v>
      </c>
      <c r="I2176" s="410">
        <f>G2176-H2176</f>
        <v>0</v>
      </c>
      <c r="J2176" s="410">
        <f>내역서!F2180</f>
        <v>0</v>
      </c>
      <c r="K2176" s="411">
        <v>258406.39999999999</v>
      </c>
      <c r="L2176" s="412">
        <f>INT($J2176*K2176)</f>
        <v>0</v>
      </c>
      <c r="M2176" s="411">
        <v>0</v>
      </c>
      <c r="N2176" s="412">
        <f>INT($J2176*M2176)</f>
        <v>0</v>
      </c>
      <c r="O2176" s="411">
        <v>0</v>
      </c>
      <c r="P2176" s="412">
        <f>INT($J2176*O2176)</f>
        <v>0</v>
      </c>
      <c r="Q2176" s="412">
        <f>+K2176+M2176+O2176</f>
        <v>258406.39999999999</v>
      </c>
      <c r="R2176" s="412">
        <f>L2176+N2176+P2176</f>
        <v>0</v>
      </c>
      <c r="S2176" s="412"/>
      <c r="T2176" s="412"/>
      <c r="U2176" s="412"/>
      <c r="V2176" s="419" t="s">
        <v>0</v>
      </c>
      <c r="W2176" s="617" t="str">
        <f>+IF(J2176&lt;0,"ng","")</f>
        <v/>
      </c>
    </row>
    <row r="2177" spans="1:23" s="75" customFormat="1" ht="24" hidden="1" customHeight="1">
      <c r="A2177" s="372" t="s">
        <v>4813</v>
      </c>
      <c r="B2177" s="421" t="s">
        <v>0</v>
      </c>
      <c r="C2177" s="421" t="s">
        <v>1417</v>
      </c>
      <c r="D2177" s="421" t="s">
        <v>0</v>
      </c>
      <c r="E2177" s="422" t="s">
        <v>18</v>
      </c>
      <c r="F2177" s="416">
        <f t="shared" si="3044"/>
        <v>2</v>
      </c>
      <c r="G2177" s="416">
        <f>[5]내역서!F2177</f>
        <v>2</v>
      </c>
      <c r="H2177" s="717">
        <v>2</v>
      </c>
      <c r="I2177" s="415">
        <f t="shared" si="3045"/>
        <v>0</v>
      </c>
      <c r="J2177" s="415">
        <f>내역서!F2181</f>
        <v>0</v>
      </c>
      <c r="K2177" s="416">
        <v>258406.39999999999</v>
      </c>
      <c r="L2177" s="417">
        <f t="shared" si="3038"/>
        <v>0</v>
      </c>
      <c r="M2177" s="416">
        <v>0</v>
      </c>
      <c r="N2177" s="417">
        <f t="shared" si="3039"/>
        <v>0</v>
      </c>
      <c r="O2177" s="416">
        <v>0</v>
      </c>
      <c r="P2177" s="417">
        <f t="shared" si="3040"/>
        <v>0</v>
      </c>
      <c r="Q2177" s="417">
        <f t="shared" si="3041"/>
        <v>258406.39999999999</v>
      </c>
      <c r="R2177" s="417">
        <f t="shared" si="3008"/>
        <v>0</v>
      </c>
      <c r="S2177" s="417">
        <f t="shared" ref="S2177" si="3048">J2177-J2176</f>
        <v>0</v>
      </c>
      <c r="T2177" s="417">
        <f t="shared" ref="T2177:U2177" si="3049">Q2177-Q2176</f>
        <v>0</v>
      </c>
      <c r="U2177" s="417">
        <f t="shared" si="3049"/>
        <v>0</v>
      </c>
      <c r="V2177" s="422"/>
      <c r="W2177" s="619" t="str">
        <f t="shared" si="2895"/>
        <v/>
      </c>
    </row>
    <row r="2178" spans="1:23" s="485" customFormat="1" ht="24" hidden="1" customHeight="1">
      <c r="A2178" s="366" t="s">
        <v>6115</v>
      </c>
      <c r="B2178" s="418" t="s">
        <v>0</v>
      </c>
      <c r="C2178" s="418" t="s">
        <v>3347</v>
      </c>
      <c r="D2178" s="418" t="s">
        <v>0</v>
      </c>
      <c r="E2178" s="419" t="s">
        <v>18</v>
      </c>
      <c r="F2178" s="411">
        <f t="shared" si="3044"/>
        <v>2</v>
      </c>
      <c r="G2178" s="411">
        <f>[5]내역서!F2178</f>
        <v>2</v>
      </c>
      <c r="H2178" s="716">
        <v>2</v>
      </c>
      <c r="I2178" s="410">
        <f>G2178-H2178</f>
        <v>0</v>
      </c>
      <c r="J2178" s="410">
        <f>내역서!F2182</f>
        <v>0</v>
      </c>
      <c r="K2178" s="411">
        <v>172270.9</v>
      </c>
      <c r="L2178" s="412">
        <f>INT($J2178*K2178)</f>
        <v>0</v>
      </c>
      <c r="M2178" s="411">
        <v>0</v>
      </c>
      <c r="N2178" s="412">
        <f>INT($J2178*M2178)</f>
        <v>0</v>
      </c>
      <c r="O2178" s="411">
        <v>0</v>
      </c>
      <c r="P2178" s="412">
        <f>INT($J2178*O2178)</f>
        <v>0</v>
      </c>
      <c r="Q2178" s="412">
        <f>+K2178+M2178+O2178</f>
        <v>172270.9</v>
      </c>
      <c r="R2178" s="412">
        <f>L2178+N2178+P2178</f>
        <v>0</v>
      </c>
      <c r="S2178" s="412"/>
      <c r="T2178" s="412"/>
      <c r="U2178" s="412"/>
      <c r="V2178" s="419" t="s">
        <v>0</v>
      </c>
      <c r="W2178" s="617" t="str">
        <f>+IF(J2178&lt;0,"ng","")</f>
        <v/>
      </c>
    </row>
    <row r="2179" spans="1:23" s="77" customFormat="1" ht="24" hidden="1" customHeight="1">
      <c r="A2179" s="372" t="s">
        <v>6153</v>
      </c>
      <c r="B2179" s="421" t="s">
        <v>0</v>
      </c>
      <c r="C2179" s="421" t="s">
        <v>1418</v>
      </c>
      <c r="D2179" s="421" t="s">
        <v>0</v>
      </c>
      <c r="E2179" s="422" t="s">
        <v>18</v>
      </c>
      <c r="F2179" s="416">
        <f t="shared" si="3044"/>
        <v>2</v>
      </c>
      <c r="G2179" s="416">
        <f>[5]내역서!F2179</f>
        <v>2</v>
      </c>
      <c r="H2179" s="717">
        <v>2</v>
      </c>
      <c r="I2179" s="415">
        <f t="shared" si="3045"/>
        <v>0</v>
      </c>
      <c r="J2179" s="415">
        <f>내역서!F2183</f>
        <v>0</v>
      </c>
      <c r="K2179" s="416">
        <v>172270.9</v>
      </c>
      <c r="L2179" s="417">
        <f t="shared" si="3038"/>
        <v>0</v>
      </c>
      <c r="M2179" s="416">
        <v>0</v>
      </c>
      <c r="N2179" s="417">
        <f t="shared" si="3039"/>
        <v>0</v>
      </c>
      <c r="O2179" s="416">
        <v>0</v>
      </c>
      <c r="P2179" s="417">
        <f t="shared" si="3040"/>
        <v>0</v>
      </c>
      <c r="Q2179" s="417">
        <f t="shared" si="3041"/>
        <v>172270.9</v>
      </c>
      <c r="R2179" s="417">
        <f t="shared" si="3008"/>
        <v>0</v>
      </c>
      <c r="S2179" s="417">
        <f t="shared" ref="S2179" si="3050">J2179-J2178</f>
        <v>0</v>
      </c>
      <c r="T2179" s="417">
        <f t="shared" ref="T2179:U2179" si="3051">Q2179-Q2178</f>
        <v>0</v>
      </c>
      <c r="U2179" s="417">
        <f t="shared" si="3051"/>
        <v>0</v>
      </c>
      <c r="V2179" s="422"/>
      <c r="W2179" s="619" t="str">
        <f t="shared" si="2895"/>
        <v/>
      </c>
    </row>
    <row r="2180" spans="1:23" s="477" customFormat="1" ht="24" hidden="1" customHeight="1">
      <c r="A2180" s="366" t="s">
        <v>6115</v>
      </c>
      <c r="B2180" s="418" t="s">
        <v>0</v>
      </c>
      <c r="C2180" s="418" t="s">
        <v>3349</v>
      </c>
      <c r="D2180" s="418" t="s">
        <v>0</v>
      </c>
      <c r="E2180" s="419" t="s">
        <v>2585</v>
      </c>
      <c r="F2180" s="411">
        <f t="shared" si="3044"/>
        <v>1</v>
      </c>
      <c r="G2180" s="411">
        <f>[5]내역서!F2180</f>
        <v>1</v>
      </c>
      <c r="H2180" s="716">
        <v>1</v>
      </c>
      <c r="I2180" s="410">
        <f>G2180-H2180</f>
        <v>0</v>
      </c>
      <c r="J2180" s="410">
        <f>내역서!F2184</f>
        <v>0</v>
      </c>
      <c r="K2180" s="411">
        <v>0</v>
      </c>
      <c r="L2180" s="412">
        <f>INT($J2180*K2180)</f>
        <v>0</v>
      </c>
      <c r="M2180" s="411">
        <v>0</v>
      </c>
      <c r="N2180" s="412">
        <f>INT($J2180*M2180)</f>
        <v>0</v>
      </c>
      <c r="O2180" s="411">
        <v>516812.7</v>
      </c>
      <c r="P2180" s="412">
        <f>INT($J2180*O2180)</f>
        <v>0</v>
      </c>
      <c r="Q2180" s="412">
        <f>+K2180+M2180+O2180</f>
        <v>516812.7</v>
      </c>
      <c r="R2180" s="412">
        <f>L2180+N2180+P2180</f>
        <v>0</v>
      </c>
      <c r="S2180" s="412"/>
      <c r="T2180" s="412"/>
      <c r="U2180" s="412"/>
      <c r="V2180" s="419" t="s">
        <v>0</v>
      </c>
      <c r="W2180" s="617" t="str">
        <f>+IF(J2180&lt;0,"ng","")</f>
        <v/>
      </c>
    </row>
    <row r="2181" spans="1:23" s="76" customFormat="1" ht="24" hidden="1" customHeight="1">
      <c r="A2181" s="372" t="s">
        <v>2072</v>
      </c>
      <c r="B2181" s="421" t="s">
        <v>0</v>
      </c>
      <c r="C2181" s="421" t="s">
        <v>1419</v>
      </c>
      <c r="D2181" s="421" t="s">
        <v>0</v>
      </c>
      <c r="E2181" s="422" t="s">
        <v>1004</v>
      </c>
      <c r="F2181" s="416">
        <f t="shared" si="3044"/>
        <v>1</v>
      </c>
      <c r="G2181" s="416">
        <f>[5]내역서!F2181</f>
        <v>1</v>
      </c>
      <c r="H2181" s="717">
        <v>1</v>
      </c>
      <c r="I2181" s="415">
        <f t="shared" si="3045"/>
        <v>0</v>
      </c>
      <c r="J2181" s="415">
        <f>내역서!F2185</f>
        <v>0</v>
      </c>
      <c r="K2181" s="416">
        <v>0</v>
      </c>
      <c r="L2181" s="417">
        <f t="shared" si="3038"/>
        <v>0</v>
      </c>
      <c r="M2181" s="416">
        <v>0</v>
      </c>
      <c r="N2181" s="417">
        <f t="shared" si="3039"/>
        <v>0</v>
      </c>
      <c r="O2181" s="416">
        <v>516812.7</v>
      </c>
      <c r="P2181" s="417">
        <f t="shared" si="3040"/>
        <v>0</v>
      </c>
      <c r="Q2181" s="417">
        <f t="shared" si="3041"/>
        <v>516812.7</v>
      </c>
      <c r="R2181" s="417">
        <f t="shared" si="3008"/>
        <v>0</v>
      </c>
      <c r="S2181" s="417">
        <f t="shared" ref="S2181" si="3052">J2181-J2180</f>
        <v>0</v>
      </c>
      <c r="T2181" s="417">
        <f t="shared" ref="T2181:U2181" si="3053">Q2181-Q2180</f>
        <v>0</v>
      </c>
      <c r="U2181" s="417">
        <f t="shared" si="3053"/>
        <v>0</v>
      </c>
      <c r="V2181" s="422"/>
      <c r="W2181" s="619" t="str">
        <f t="shared" si="2895"/>
        <v/>
      </c>
    </row>
    <row r="2182" spans="1:23" s="495" customFormat="1" ht="24" hidden="1" customHeight="1">
      <c r="A2182" s="366" t="s">
        <v>6154</v>
      </c>
      <c r="B2182" s="448" t="s">
        <v>247</v>
      </c>
      <c r="C2182" s="448" t="s">
        <v>3351</v>
      </c>
      <c r="D2182" s="448" t="s">
        <v>0</v>
      </c>
      <c r="E2182" s="449" t="s">
        <v>0</v>
      </c>
      <c r="F2182" s="450">
        <v>0</v>
      </c>
      <c r="G2182" s="450">
        <f>[5]내역서!F2182</f>
        <v>0</v>
      </c>
      <c r="H2182" s="450">
        <v>0</v>
      </c>
      <c r="I2182" s="450"/>
      <c r="J2182" s="450">
        <f>내역서!F2186</f>
        <v>0</v>
      </c>
      <c r="K2182" s="451">
        <v>0</v>
      </c>
      <c r="L2182" s="451">
        <f>SUMIF($A$2184:$A$2191,$A2184,L$2184:L$2191)</f>
        <v>0</v>
      </c>
      <c r="M2182" s="451">
        <v>0</v>
      </c>
      <c r="N2182" s="451">
        <f t="shared" ref="N2182:N2183" si="3054">SUMIF($A$2184:$A$2191,$A2184,N$2184:N$2191)</f>
        <v>0</v>
      </c>
      <c r="O2182" s="451">
        <v>0</v>
      </c>
      <c r="P2182" s="451">
        <f t="shared" ref="P2182:P2183" si="3055">SUMIF($A$2184:$A$2191,$A2184,P$2184:P$2191)</f>
        <v>0</v>
      </c>
      <c r="Q2182" s="452">
        <v>0</v>
      </c>
      <c r="R2182" s="451">
        <f>L2182+N2182+P2182</f>
        <v>0</v>
      </c>
      <c r="S2182" s="451"/>
      <c r="T2182" s="451"/>
      <c r="U2182" s="451"/>
      <c r="V2182" s="453" t="s">
        <v>0</v>
      </c>
      <c r="W2182" s="617" t="str">
        <f>+IF(J2182&lt;0,"ng","")</f>
        <v/>
      </c>
    </row>
    <row r="2183" spans="1:23" s="80" customFormat="1" ht="24" hidden="1" customHeight="1">
      <c r="A2183" s="372" t="s">
        <v>2283</v>
      </c>
      <c r="B2183" s="454" t="s">
        <v>247</v>
      </c>
      <c r="C2183" s="454" t="s">
        <v>1420</v>
      </c>
      <c r="D2183" s="454" t="s">
        <v>0</v>
      </c>
      <c r="E2183" s="455" t="s">
        <v>0</v>
      </c>
      <c r="F2183" s="456">
        <v>0</v>
      </c>
      <c r="G2183" s="456">
        <f>[5]내역서!F2183</f>
        <v>0</v>
      </c>
      <c r="H2183" s="456">
        <v>0</v>
      </c>
      <c r="I2183" s="456"/>
      <c r="J2183" s="456">
        <f>내역서!F2187</f>
        <v>0</v>
      </c>
      <c r="K2183" s="457">
        <v>0</v>
      </c>
      <c r="L2183" s="457">
        <f>SUMIF($A$2184:$A$2191,$A2185,L$2184:L$2191)</f>
        <v>0</v>
      </c>
      <c r="M2183" s="457">
        <v>0</v>
      </c>
      <c r="N2183" s="457">
        <f t="shared" si="3054"/>
        <v>0</v>
      </c>
      <c r="O2183" s="457">
        <v>0</v>
      </c>
      <c r="P2183" s="457">
        <f t="shared" si="3055"/>
        <v>0</v>
      </c>
      <c r="Q2183" s="458">
        <v>0</v>
      </c>
      <c r="R2183" s="457">
        <f t="shared" ref="R2183" si="3056">L2183+N2183+P2183</f>
        <v>0</v>
      </c>
      <c r="S2183" s="457">
        <f t="shared" ref="S2183" si="3057">J2183-J2182</f>
        <v>0</v>
      </c>
      <c r="T2183" s="457">
        <f t="shared" ref="T2183:U2183" si="3058">Q2183-Q2182</f>
        <v>0</v>
      </c>
      <c r="U2183" s="457">
        <f t="shared" si="3058"/>
        <v>0</v>
      </c>
      <c r="V2183" s="459"/>
      <c r="W2183" s="619" t="str">
        <f t="shared" si="2895"/>
        <v/>
      </c>
    </row>
    <row r="2184" spans="1:23" s="371" customFormat="1" ht="24" hidden="1" customHeight="1">
      <c r="A2184" s="366" t="s">
        <v>2055</v>
      </c>
      <c r="B2184" s="418" t="s">
        <v>0</v>
      </c>
      <c r="C2184" s="418" t="s">
        <v>248</v>
      </c>
      <c r="D2184" s="418" t="s">
        <v>249</v>
      </c>
      <c r="E2184" s="419" t="s">
        <v>97</v>
      </c>
      <c r="F2184" s="411">
        <f t="shared" ref="F2184:F2191" si="3059">G2184</f>
        <v>1</v>
      </c>
      <c r="G2184" s="411">
        <f>[5]내역서!F2184</f>
        <v>1</v>
      </c>
      <c r="H2184" s="716">
        <v>1</v>
      </c>
      <c r="I2184" s="410">
        <f>G2184-H2184</f>
        <v>0</v>
      </c>
      <c r="J2184" s="410">
        <f>내역서!F2188</f>
        <v>0</v>
      </c>
      <c r="K2184" s="411">
        <v>2170613</v>
      </c>
      <c r="L2184" s="412">
        <f>INT($J2184*K2184)</f>
        <v>0</v>
      </c>
      <c r="M2184" s="411">
        <v>0</v>
      </c>
      <c r="N2184" s="412">
        <f>INT($J2184*M2184)</f>
        <v>0</v>
      </c>
      <c r="O2184" s="411">
        <v>0</v>
      </c>
      <c r="P2184" s="412">
        <f>INT($J2184*O2184)</f>
        <v>0</v>
      </c>
      <c r="Q2184" s="412">
        <f>+K2184+M2184+O2184</f>
        <v>2170613</v>
      </c>
      <c r="R2184" s="412">
        <f>L2184+N2184+P2184</f>
        <v>0</v>
      </c>
      <c r="S2184" s="412"/>
      <c r="T2184" s="412"/>
      <c r="U2184" s="412"/>
      <c r="V2184" s="419" t="s">
        <v>0</v>
      </c>
      <c r="W2184" s="617" t="str">
        <f>+IF(J2184&lt;0,"ng","")</f>
        <v/>
      </c>
    </row>
    <row r="2185" spans="1:23" s="75" customFormat="1" ht="24" hidden="1" customHeight="1">
      <c r="A2185" s="372" t="s">
        <v>5759</v>
      </c>
      <c r="B2185" s="421" t="s">
        <v>0</v>
      </c>
      <c r="C2185" s="421" t="s">
        <v>248</v>
      </c>
      <c r="D2185" s="421" t="s">
        <v>249</v>
      </c>
      <c r="E2185" s="422" t="s">
        <v>97</v>
      </c>
      <c r="F2185" s="416">
        <f t="shared" si="3059"/>
        <v>1</v>
      </c>
      <c r="G2185" s="416">
        <f>[5]내역서!F2185</f>
        <v>1</v>
      </c>
      <c r="H2185" s="717">
        <v>1</v>
      </c>
      <c r="I2185" s="415">
        <f t="shared" ref="I2185:I2191" si="3060">G2185-H2185</f>
        <v>0</v>
      </c>
      <c r="J2185" s="415">
        <f>내역서!F2189</f>
        <v>0</v>
      </c>
      <c r="K2185" s="416">
        <v>2170613</v>
      </c>
      <c r="L2185" s="417">
        <f t="shared" ref="L2185:L2191" si="3061">INT($J2185*K2185)</f>
        <v>0</v>
      </c>
      <c r="M2185" s="416">
        <v>0</v>
      </c>
      <c r="N2185" s="417">
        <f t="shared" ref="N2185:N2191" si="3062">INT($J2185*M2185)</f>
        <v>0</v>
      </c>
      <c r="O2185" s="416">
        <v>0</v>
      </c>
      <c r="P2185" s="417">
        <f t="shared" ref="P2185:P2191" si="3063">INT($J2185*O2185)</f>
        <v>0</v>
      </c>
      <c r="Q2185" s="417">
        <f t="shared" ref="Q2185:Q2191" si="3064">+K2185+M2185+O2185</f>
        <v>2170613</v>
      </c>
      <c r="R2185" s="417">
        <f t="shared" si="3008"/>
        <v>0</v>
      </c>
      <c r="S2185" s="417">
        <f t="shared" ref="S2185" si="3065">J2185-J2184</f>
        <v>0</v>
      </c>
      <c r="T2185" s="417">
        <f t="shared" ref="T2185:U2185" si="3066">Q2185-Q2184</f>
        <v>0</v>
      </c>
      <c r="U2185" s="417">
        <f t="shared" si="3066"/>
        <v>0</v>
      </c>
      <c r="V2185" s="422"/>
      <c r="W2185" s="619" t="str">
        <f t="shared" si="2895"/>
        <v/>
      </c>
    </row>
    <row r="2186" spans="1:23" s="371" customFormat="1" ht="24" hidden="1" customHeight="1">
      <c r="A2186" s="366" t="s">
        <v>2055</v>
      </c>
      <c r="B2186" s="418" t="s">
        <v>0</v>
      </c>
      <c r="C2186" s="418" t="s">
        <v>250</v>
      </c>
      <c r="D2186" s="418" t="s">
        <v>251</v>
      </c>
      <c r="E2186" s="419" t="s">
        <v>97</v>
      </c>
      <c r="F2186" s="411">
        <f t="shared" si="3059"/>
        <v>2</v>
      </c>
      <c r="G2186" s="411">
        <f>[5]내역서!F2186</f>
        <v>2</v>
      </c>
      <c r="H2186" s="716">
        <v>2</v>
      </c>
      <c r="I2186" s="410">
        <f>G2186-H2186</f>
        <v>0</v>
      </c>
      <c r="J2186" s="410">
        <f>내역서!F2190</f>
        <v>0</v>
      </c>
      <c r="K2186" s="411">
        <v>2170613</v>
      </c>
      <c r="L2186" s="412">
        <f>INT($J2186*K2186)</f>
        <v>0</v>
      </c>
      <c r="M2186" s="411">
        <v>0</v>
      </c>
      <c r="N2186" s="412">
        <f>INT($J2186*M2186)</f>
        <v>0</v>
      </c>
      <c r="O2186" s="411">
        <v>0</v>
      </c>
      <c r="P2186" s="412">
        <f>INT($J2186*O2186)</f>
        <v>0</v>
      </c>
      <c r="Q2186" s="412">
        <f>+K2186+M2186+O2186</f>
        <v>2170613</v>
      </c>
      <c r="R2186" s="412">
        <f>L2186+N2186+P2186</f>
        <v>0</v>
      </c>
      <c r="S2186" s="412"/>
      <c r="T2186" s="412"/>
      <c r="U2186" s="412"/>
      <c r="V2186" s="419" t="s">
        <v>0</v>
      </c>
      <c r="W2186" s="617" t="str">
        <f>+IF(J2186&lt;0,"ng","")</f>
        <v/>
      </c>
    </row>
    <row r="2187" spans="1:23" s="75" customFormat="1" ht="24" hidden="1" customHeight="1">
      <c r="A2187" s="372" t="s">
        <v>2072</v>
      </c>
      <c r="B2187" s="421" t="s">
        <v>0</v>
      </c>
      <c r="C2187" s="421" t="s">
        <v>250</v>
      </c>
      <c r="D2187" s="421" t="s">
        <v>251</v>
      </c>
      <c r="E2187" s="422" t="s">
        <v>97</v>
      </c>
      <c r="F2187" s="416">
        <f t="shared" si="3059"/>
        <v>2</v>
      </c>
      <c r="G2187" s="416">
        <f>[5]내역서!F2187</f>
        <v>2</v>
      </c>
      <c r="H2187" s="717">
        <v>2</v>
      </c>
      <c r="I2187" s="415">
        <f t="shared" si="3060"/>
        <v>0</v>
      </c>
      <c r="J2187" s="415">
        <f>내역서!F2191</f>
        <v>0</v>
      </c>
      <c r="K2187" s="416">
        <v>2170613</v>
      </c>
      <c r="L2187" s="417">
        <f t="shared" si="3061"/>
        <v>0</v>
      </c>
      <c r="M2187" s="416">
        <v>0</v>
      </c>
      <c r="N2187" s="417">
        <f t="shared" si="3062"/>
        <v>0</v>
      </c>
      <c r="O2187" s="416">
        <v>0</v>
      </c>
      <c r="P2187" s="417">
        <f t="shared" si="3063"/>
        <v>0</v>
      </c>
      <c r="Q2187" s="417">
        <f t="shared" si="3064"/>
        <v>2170613</v>
      </c>
      <c r="R2187" s="417">
        <f t="shared" si="3008"/>
        <v>0</v>
      </c>
      <c r="S2187" s="417">
        <f t="shared" ref="S2187" si="3067">J2187-J2186</f>
        <v>0</v>
      </c>
      <c r="T2187" s="417">
        <f t="shared" ref="T2187:U2187" si="3068">Q2187-Q2186</f>
        <v>0</v>
      </c>
      <c r="U2187" s="417">
        <f t="shared" si="3068"/>
        <v>0</v>
      </c>
      <c r="V2187" s="422"/>
      <c r="W2187" s="619" t="str">
        <f t="shared" si="2895"/>
        <v/>
      </c>
    </row>
    <row r="2188" spans="1:23" s="371" customFormat="1" ht="24" hidden="1" customHeight="1">
      <c r="A2188" s="366" t="s">
        <v>6155</v>
      </c>
      <c r="B2188" s="418" t="s">
        <v>0</v>
      </c>
      <c r="C2188" s="418" t="s">
        <v>252</v>
      </c>
      <c r="D2188" s="418" t="s">
        <v>253</v>
      </c>
      <c r="E2188" s="419" t="s">
        <v>97</v>
      </c>
      <c r="F2188" s="411">
        <f t="shared" si="3059"/>
        <v>2</v>
      </c>
      <c r="G2188" s="411">
        <f>[5]내역서!F2188</f>
        <v>2</v>
      </c>
      <c r="H2188" s="716">
        <v>2</v>
      </c>
      <c r="I2188" s="410">
        <f>G2188-H2188</f>
        <v>0</v>
      </c>
      <c r="J2188" s="410">
        <f>내역서!F2192</f>
        <v>0</v>
      </c>
      <c r="K2188" s="411">
        <v>2411792.2000000002</v>
      </c>
      <c r="L2188" s="412">
        <f>INT($J2188*K2188)</f>
        <v>0</v>
      </c>
      <c r="M2188" s="411">
        <v>0</v>
      </c>
      <c r="N2188" s="412">
        <f>INT($J2188*M2188)</f>
        <v>0</v>
      </c>
      <c r="O2188" s="411">
        <v>0</v>
      </c>
      <c r="P2188" s="412">
        <f>INT($J2188*O2188)</f>
        <v>0</v>
      </c>
      <c r="Q2188" s="412">
        <f>+K2188+M2188+O2188</f>
        <v>2411792.2000000002</v>
      </c>
      <c r="R2188" s="412">
        <f>L2188+N2188+P2188</f>
        <v>0</v>
      </c>
      <c r="S2188" s="412"/>
      <c r="T2188" s="412"/>
      <c r="U2188" s="412"/>
      <c r="V2188" s="419" t="s">
        <v>0</v>
      </c>
      <c r="W2188" s="617" t="str">
        <f>+IF(J2188&lt;0,"ng","")</f>
        <v/>
      </c>
    </row>
    <row r="2189" spans="1:23" s="75" customFormat="1" ht="24" hidden="1" customHeight="1">
      <c r="A2189" s="372" t="s">
        <v>6116</v>
      </c>
      <c r="B2189" s="421" t="s">
        <v>0</v>
      </c>
      <c r="C2189" s="421" t="s">
        <v>252</v>
      </c>
      <c r="D2189" s="421" t="s">
        <v>253</v>
      </c>
      <c r="E2189" s="422" t="s">
        <v>97</v>
      </c>
      <c r="F2189" s="416">
        <f t="shared" si="3059"/>
        <v>2</v>
      </c>
      <c r="G2189" s="416">
        <f>[5]내역서!F2189</f>
        <v>2</v>
      </c>
      <c r="H2189" s="717">
        <v>2</v>
      </c>
      <c r="I2189" s="415">
        <f t="shared" si="3060"/>
        <v>0</v>
      </c>
      <c r="J2189" s="415">
        <f>내역서!F2193</f>
        <v>0</v>
      </c>
      <c r="K2189" s="416">
        <v>2411792.2000000002</v>
      </c>
      <c r="L2189" s="417">
        <f t="shared" si="3061"/>
        <v>0</v>
      </c>
      <c r="M2189" s="416">
        <v>0</v>
      </c>
      <c r="N2189" s="417">
        <f t="shared" si="3062"/>
        <v>0</v>
      </c>
      <c r="O2189" s="416">
        <v>0</v>
      </c>
      <c r="P2189" s="417">
        <f t="shared" si="3063"/>
        <v>0</v>
      </c>
      <c r="Q2189" s="417">
        <f t="shared" si="3064"/>
        <v>2411792.2000000002</v>
      </c>
      <c r="R2189" s="417">
        <f t="shared" si="3008"/>
        <v>0</v>
      </c>
      <c r="S2189" s="417">
        <f t="shared" ref="S2189" si="3069">J2189-J2188</f>
        <v>0</v>
      </c>
      <c r="T2189" s="417">
        <f t="shared" ref="T2189:U2189" si="3070">Q2189-Q2188</f>
        <v>0</v>
      </c>
      <c r="U2189" s="417">
        <f t="shared" si="3070"/>
        <v>0</v>
      </c>
      <c r="V2189" s="422"/>
      <c r="W2189" s="619" t="str">
        <f t="shared" si="2895"/>
        <v/>
      </c>
    </row>
    <row r="2190" spans="1:23" s="371" customFormat="1" ht="24" hidden="1" customHeight="1">
      <c r="A2190" s="366" t="s">
        <v>2055</v>
      </c>
      <c r="B2190" s="418" t="s">
        <v>0</v>
      </c>
      <c r="C2190" s="418" t="s">
        <v>254</v>
      </c>
      <c r="D2190" s="418" t="s">
        <v>253</v>
      </c>
      <c r="E2190" s="419" t="s">
        <v>97</v>
      </c>
      <c r="F2190" s="411">
        <f t="shared" si="3059"/>
        <v>2</v>
      </c>
      <c r="G2190" s="411">
        <f>[5]내역서!F2190</f>
        <v>2</v>
      </c>
      <c r="H2190" s="716">
        <v>2</v>
      </c>
      <c r="I2190" s="410">
        <f>G2190-H2190</f>
        <v>0</v>
      </c>
      <c r="J2190" s="410">
        <f>내역서!F2194</f>
        <v>0</v>
      </c>
      <c r="K2190" s="411">
        <v>2411792.2000000002</v>
      </c>
      <c r="L2190" s="412">
        <f>INT($J2190*K2190)</f>
        <v>0</v>
      </c>
      <c r="M2190" s="411">
        <v>0</v>
      </c>
      <c r="N2190" s="412">
        <f>INT($J2190*M2190)</f>
        <v>0</v>
      </c>
      <c r="O2190" s="411">
        <v>0</v>
      </c>
      <c r="P2190" s="412">
        <f>INT($J2190*O2190)</f>
        <v>0</v>
      </c>
      <c r="Q2190" s="412">
        <f>+K2190+M2190+O2190</f>
        <v>2411792.2000000002</v>
      </c>
      <c r="R2190" s="412">
        <f>L2190+N2190+P2190</f>
        <v>0</v>
      </c>
      <c r="S2190" s="412"/>
      <c r="T2190" s="412"/>
      <c r="U2190" s="412"/>
      <c r="V2190" s="419" t="s">
        <v>0</v>
      </c>
      <c r="W2190" s="617" t="str">
        <f>+IF(J2190&lt;0,"ng","")</f>
        <v/>
      </c>
    </row>
    <row r="2191" spans="1:23" s="75" customFormat="1" ht="24" hidden="1" customHeight="1">
      <c r="A2191" s="372" t="s">
        <v>6156</v>
      </c>
      <c r="B2191" s="421" t="s">
        <v>0</v>
      </c>
      <c r="C2191" s="421" t="s">
        <v>254</v>
      </c>
      <c r="D2191" s="421" t="s">
        <v>253</v>
      </c>
      <c r="E2191" s="422" t="s">
        <v>97</v>
      </c>
      <c r="F2191" s="416">
        <f t="shared" si="3059"/>
        <v>2</v>
      </c>
      <c r="G2191" s="416">
        <f>[5]내역서!F2191</f>
        <v>2</v>
      </c>
      <c r="H2191" s="717">
        <v>2</v>
      </c>
      <c r="I2191" s="415">
        <f t="shared" si="3060"/>
        <v>0</v>
      </c>
      <c r="J2191" s="415">
        <f>내역서!F2195</f>
        <v>0</v>
      </c>
      <c r="K2191" s="416">
        <v>2411792.2000000002</v>
      </c>
      <c r="L2191" s="417">
        <f t="shared" si="3061"/>
        <v>0</v>
      </c>
      <c r="M2191" s="416">
        <v>0</v>
      </c>
      <c r="N2191" s="417">
        <f t="shared" si="3062"/>
        <v>0</v>
      </c>
      <c r="O2191" s="416">
        <v>0</v>
      </c>
      <c r="P2191" s="417">
        <f t="shared" si="3063"/>
        <v>0</v>
      </c>
      <c r="Q2191" s="417">
        <f t="shared" si="3064"/>
        <v>2411792.2000000002</v>
      </c>
      <c r="R2191" s="417">
        <f t="shared" si="3008"/>
        <v>0</v>
      </c>
      <c r="S2191" s="417">
        <f t="shared" ref="S2191" si="3071">J2191-J2190</f>
        <v>0</v>
      </c>
      <c r="T2191" s="417">
        <f t="shared" ref="T2191:U2191" si="3072">Q2191-Q2190</f>
        <v>0</v>
      </c>
      <c r="U2191" s="417">
        <f t="shared" si="3072"/>
        <v>0</v>
      </c>
      <c r="V2191" s="422"/>
      <c r="W2191" s="619" t="str">
        <f t="shared" si="2895"/>
        <v/>
      </c>
    </row>
    <row r="2192" spans="1:23" s="495" customFormat="1" ht="24" hidden="1" customHeight="1">
      <c r="A2192" s="366" t="s">
        <v>2246</v>
      </c>
      <c r="B2192" s="448" t="s">
        <v>6886</v>
      </c>
      <c r="C2192" s="448" t="s">
        <v>6887</v>
      </c>
      <c r="D2192" s="448" t="s">
        <v>0</v>
      </c>
      <c r="E2192" s="449" t="s">
        <v>0</v>
      </c>
      <c r="F2192" s="450">
        <v>0</v>
      </c>
      <c r="G2192" s="450">
        <f>[5]내역서!F2192</f>
        <v>0</v>
      </c>
      <c r="H2192" s="450">
        <v>0</v>
      </c>
      <c r="I2192" s="450"/>
      <c r="J2192" s="450">
        <f>내역서!F2196</f>
        <v>0</v>
      </c>
      <c r="K2192" s="451">
        <v>0</v>
      </c>
      <c r="L2192" s="451">
        <f>L2194</f>
        <v>0</v>
      </c>
      <c r="M2192" s="451">
        <v>0</v>
      </c>
      <c r="N2192" s="451">
        <f t="shared" ref="N2192:N2193" si="3073">N2194</f>
        <v>0</v>
      </c>
      <c r="O2192" s="451">
        <v>0</v>
      </c>
      <c r="P2192" s="451">
        <f t="shared" ref="P2192:P2193" si="3074">P2194</f>
        <v>0</v>
      </c>
      <c r="Q2192" s="452">
        <v>0</v>
      </c>
      <c r="R2192" s="451">
        <f>L2192+N2192+P2192</f>
        <v>0</v>
      </c>
      <c r="S2192" s="451"/>
      <c r="T2192" s="451"/>
      <c r="U2192" s="451"/>
      <c r="V2192" s="453" t="s">
        <v>0</v>
      </c>
      <c r="W2192" s="617" t="str">
        <f>+IF(J2192&lt;0,"ng","")</f>
        <v/>
      </c>
    </row>
    <row r="2193" spans="1:23" s="80" customFormat="1" ht="24" hidden="1" customHeight="1">
      <c r="A2193" s="372" t="s">
        <v>2219</v>
      </c>
      <c r="B2193" s="454" t="s">
        <v>6886</v>
      </c>
      <c r="C2193" s="454" t="s">
        <v>6887</v>
      </c>
      <c r="D2193" s="454" t="s">
        <v>0</v>
      </c>
      <c r="E2193" s="455" t="s">
        <v>0</v>
      </c>
      <c r="F2193" s="456">
        <v>0</v>
      </c>
      <c r="G2193" s="456">
        <f>[5]내역서!F2193</f>
        <v>0</v>
      </c>
      <c r="H2193" s="456">
        <v>0</v>
      </c>
      <c r="I2193" s="456"/>
      <c r="J2193" s="456">
        <f>내역서!F2197</f>
        <v>0</v>
      </c>
      <c r="K2193" s="457">
        <v>0</v>
      </c>
      <c r="L2193" s="457">
        <f>L2195</f>
        <v>0</v>
      </c>
      <c r="M2193" s="457">
        <v>0</v>
      </c>
      <c r="N2193" s="457">
        <f t="shared" si="3073"/>
        <v>0</v>
      </c>
      <c r="O2193" s="457">
        <v>0</v>
      </c>
      <c r="P2193" s="457">
        <f t="shared" si="3074"/>
        <v>0</v>
      </c>
      <c r="Q2193" s="458">
        <v>0</v>
      </c>
      <c r="R2193" s="457">
        <f t="shared" ref="R2193" si="3075">L2193+N2193+P2193</f>
        <v>0</v>
      </c>
      <c r="S2193" s="457">
        <f t="shared" ref="S2193" si="3076">J2193-J2192</f>
        <v>0</v>
      </c>
      <c r="T2193" s="457">
        <f t="shared" ref="T2193" si="3077">Q2193-Q2192</f>
        <v>0</v>
      </c>
      <c r="U2193" s="457">
        <f t="shared" ref="U2193" si="3078">R2193-R2192</f>
        <v>0</v>
      </c>
      <c r="V2193" s="459"/>
      <c r="W2193" s="619" t="str">
        <f t="shared" ref="W2193" si="3079">+IF(J2193&lt;0,"ng","")</f>
        <v/>
      </c>
    </row>
    <row r="2194" spans="1:23" s="371" customFormat="1" ht="24" hidden="1" customHeight="1">
      <c r="A2194" s="366" t="s">
        <v>2055</v>
      </c>
      <c r="B2194" s="418" t="s">
        <v>0</v>
      </c>
      <c r="C2194" s="418" t="s">
        <v>6888</v>
      </c>
      <c r="D2194" s="418" t="s">
        <v>6889</v>
      </c>
      <c r="E2194" s="419" t="s">
        <v>18</v>
      </c>
      <c r="F2194" s="411">
        <f t="shared" ref="F2194:F2195" si="3080">G2194</f>
        <v>0</v>
      </c>
      <c r="G2194" s="411">
        <f>[5]내역서!F2194</f>
        <v>0</v>
      </c>
      <c r="H2194" s="716"/>
      <c r="I2194" s="410"/>
      <c r="J2194" s="410"/>
      <c r="K2194" s="411">
        <v>0</v>
      </c>
      <c r="L2194" s="412">
        <f>INT($J2194*K2194)</f>
        <v>0</v>
      </c>
      <c r="M2194" s="411">
        <v>0</v>
      </c>
      <c r="N2194" s="412">
        <f>INT($J2194*M2194)</f>
        <v>0</v>
      </c>
      <c r="O2194" s="411">
        <v>0</v>
      </c>
      <c r="P2194" s="412">
        <f>INT($J2194*O2194)</f>
        <v>0</v>
      </c>
      <c r="Q2194" s="412">
        <f>+K2194+M2194+O2194</f>
        <v>0</v>
      </c>
      <c r="R2194" s="412">
        <f>L2194+N2194+P2194</f>
        <v>0</v>
      </c>
      <c r="S2194" s="412"/>
      <c r="T2194" s="412"/>
      <c r="U2194" s="412"/>
      <c r="V2194" s="419" t="s">
        <v>6859</v>
      </c>
      <c r="W2194" s="617" t="str">
        <f>+IF(J2194&lt;0,"ng","")</f>
        <v/>
      </c>
    </row>
    <row r="2195" spans="1:23" s="75" customFormat="1" ht="24" hidden="1" customHeight="1">
      <c r="A2195" s="372" t="s">
        <v>2219</v>
      </c>
      <c r="B2195" s="421" t="s">
        <v>0</v>
      </c>
      <c r="C2195" s="421" t="s">
        <v>6888</v>
      </c>
      <c r="D2195" s="421" t="s">
        <v>6889</v>
      </c>
      <c r="E2195" s="422" t="s">
        <v>18</v>
      </c>
      <c r="F2195" s="416">
        <f t="shared" si="3080"/>
        <v>0</v>
      </c>
      <c r="G2195" s="416">
        <f>[5]내역서!F2195</f>
        <v>0</v>
      </c>
      <c r="H2195" s="717"/>
      <c r="I2195" s="415"/>
      <c r="J2195" s="415"/>
      <c r="K2195" s="416">
        <v>1680426</v>
      </c>
      <c r="L2195" s="417">
        <f t="shared" ref="L2195" si="3081">INT($J2195*K2195)</f>
        <v>0</v>
      </c>
      <c r="M2195" s="416">
        <v>0</v>
      </c>
      <c r="N2195" s="417">
        <f t="shared" ref="N2195" si="3082">INT($J2195*M2195)</f>
        <v>0</v>
      </c>
      <c r="O2195" s="416">
        <v>0</v>
      </c>
      <c r="P2195" s="417">
        <f t="shared" ref="P2195" si="3083">INT($J2195*O2195)</f>
        <v>0</v>
      </c>
      <c r="Q2195" s="417">
        <f t="shared" ref="Q2195" si="3084">+K2195+M2195+O2195</f>
        <v>1680426</v>
      </c>
      <c r="R2195" s="417">
        <f>L2195+N2195+P2195</f>
        <v>0</v>
      </c>
      <c r="S2195" s="417">
        <f t="shared" ref="S2195" si="3085">J2195-J2194</f>
        <v>0</v>
      </c>
      <c r="T2195" s="417">
        <f t="shared" ref="T2195" si="3086">Q2195-Q2194</f>
        <v>1680426</v>
      </c>
      <c r="U2195" s="417">
        <f t="shared" ref="U2195" si="3087">R2195-R2194</f>
        <v>0</v>
      </c>
      <c r="V2195" s="422" t="s">
        <v>2081</v>
      </c>
      <c r="W2195" s="619" t="str">
        <f t="shared" ref="W2195" si="3088">+IF(J2195&lt;0,"ng","")</f>
        <v/>
      </c>
    </row>
    <row r="2196" spans="1:23" s="495" customFormat="1" ht="24" hidden="1" customHeight="1">
      <c r="A2196" s="366" t="s">
        <v>2055</v>
      </c>
      <c r="B2196" s="436" t="s">
        <v>255</v>
      </c>
      <c r="C2196" s="436" t="s">
        <v>3352</v>
      </c>
      <c r="D2196" s="436" t="s">
        <v>0</v>
      </c>
      <c r="E2196" s="437" t="s">
        <v>0</v>
      </c>
      <c r="F2196" s="438">
        <v>0</v>
      </c>
      <c r="G2196" s="438">
        <f>[5]내역서!F2192</f>
        <v>0</v>
      </c>
      <c r="H2196" s="438">
        <v>0</v>
      </c>
      <c r="I2196" s="438"/>
      <c r="J2196" s="438">
        <f>내역서!F2200</f>
        <v>0</v>
      </c>
      <c r="K2196" s="439">
        <v>0</v>
      </c>
      <c r="L2196" s="440">
        <f>L2198+L2220+L2252+L2276+L2290+L2300</f>
        <v>0</v>
      </c>
      <c r="M2196" s="439">
        <v>0</v>
      </c>
      <c r="N2196" s="440">
        <f>N2198+N2220+N2252+N2276+N2290+N2300</f>
        <v>0</v>
      </c>
      <c r="O2196" s="439">
        <v>0</v>
      </c>
      <c r="P2196" s="440">
        <f>P2198+P2220+P2252+P2276+P2290+P2300</f>
        <v>0</v>
      </c>
      <c r="Q2196" s="440">
        <v>0</v>
      </c>
      <c r="R2196" s="440">
        <f>L2196+N2196+P2196</f>
        <v>0</v>
      </c>
      <c r="S2196" s="440"/>
      <c r="T2196" s="440"/>
      <c r="U2196" s="440"/>
      <c r="V2196" s="441" t="s">
        <v>0</v>
      </c>
      <c r="W2196" s="617" t="str">
        <f>+IF(J2196&lt;0,"ng","")</f>
        <v/>
      </c>
    </row>
    <row r="2197" spans="1:23" s="80" customFormat="1" ht="24" hidden="1" customHeight="1">
      <c r="A2197" s="372" t="s">
        <v>2072</v>
      </c>
      <c r="B2197" s="442" t="s">
        <v>255</v>
      </c>
      <c r="C2197" s="442" t="s">
        <v>1421</v>
      </c>
      <c r="D2197" s="442" t="s">
        <v>0</v>
      </c>
      <c r="E2197" s="443" t="s">
        <v>0</v>
      </c>
      <c r="F2197" s="444">
        <v>0</v>
      </c>
      <c r="G2197" s="444">
        <f>[5]내역서!F2193</f>
        <v>0</v>
      </c>
      <c r="H2197" s="444">
        <v>0</v>
      </c>
      <c r="I2197" s="444"/>
      <c r="J2197" s="444">
        <f>내역서!F2201</f>
        <v>0</v>
      </c>
      <c r="K2197" s="445">
        <v>0</v>
      </c>
      <c r="L2197" s="446">
        <f>L2199+L2221+L2253+L2277+L2291+L2301</f>
        <v>0</v>
      </c>
      <c r="M2197" s="445">
        <v>0</v>
      </c>
      <c r="N2197" s="446">
        <f>N2199+N2221+N2253+N2277+N2291+N2301</f>
        <v>0</v>
      </c>
      <c r="O2197" s="445">
        <v>0</v>
      </c>
      <c r="P2197" s="446">
        <f>P2199+P2221+P2253+P2277+P2291+P2301</f>
        <v>0</v>
      </c>
      <c r="Q2197" s="446">
        <v>0</v>
      </c>
      <c r="R2197" s="446">
        <f t="shared" si="3008"/>
        <v>0</v>
      </c>
      <c r="S2197" s="446">
        <f t="shared" ref="S2197" si="3089">J2197-J2196</f>
        <v>0</v>
      </c>
      <c r="T2197" s="446">
        <f t="shared" ref="T2197:U2197" si="3090">Q2197-Q2196</f>
        <v>0</v>
      </c>
      <c r="U2197" s="446">
        <f t="shared" si="3090"/>
        <v>0</v>
      </c>
      <c r="V2197" s="447"/>
      <c r="W2197" s="619" t="str">
        <f t="shared" si="2895"/>
        <v/>
      </c>
    </row>
    <row r="2198" spans="1:23" s="371" customFormat="1" ht="24" hidden="1" customHeight="1">
      <c r="A2198" s="366" t="s">
        <v>2055</v>
      </c>
      <c r="B2198" s="448" t="s">
        <v>256</v>
      </c>
      <c r="C2198" s="448" t="s">
        <v>3256</v>
      </c>
      <c r="D2198" s="448" t="s">
        <v>0</v>
      </c>
      <c r="E2198" s="449" t="s">
        <v>0</v>
      </c>
      <c r="F2198" s="450">
        <v>0</v>
      </c>
      <c r="G2198" s="450">
        <f>[5]내역서!F2194</f>
        <v>0</v>
      </c>
      <c r="H2198" s="450">
        <v>0</v>
      </c>
      <c r="I2198" s="450"/>
      <c r="J2198" s="450">
        <f>내역서!F2202</f>
        <v>0</v>
      </c>
      <c r="K2198" s="451">
        <v>0</v>
      </c>
      <c r="L2198" s="451">
        <f>SUMIF($A$2200:$A$2219,$A2200,L$2200:L$2219)</f>
        <v>0</v>
      </c>
      <c r="M2198" s="451">
        <v>0</v>
      </c>
      <c r="N2198" s="451">
        <f t="shared" ref="N2198:N2199" si="3091">SUMIF($A$2200:$A$2219,$A2200,N$2200:N$2219)</f>
        <v>0</v>
      </c>
      <c r="O2198" s="451">
        <v>0</v>
      </c>
      <c r="P2198" s="451">
        <f t="shared" ref="P2198" si="3092">SUMIF($A$2200:$A$2219,$A2200,P$2200:P$2219)</f>
        <v>0</v>
      </c>
      <c r="Q2198" s="452">
        <v>0</v>
      </c>
      <c r="R2198" s="451">
        <f>L2198+N2198+P2198</f>
        <v>0</v>
      </c>
      <c r="S2198" s="451"/>
      <c r="T2198" s="451"/>
      <c r="U2198" s="451"/>
      <c r="V2198" s="453" t="s">
        <v>0</v>
      </c>
      <c r="W2198" s="617" t="str">
        <f>+IF(J2198&lt;0,"ng","")</f>
        <v/>
      </c>
    </row>
    <row r="2199" spans="1:23" s="75" customFormat="1" ht="24" hidden="1" customHeight="1">
      <c r="A2199" s="372" t="s">
        <v>5381</v>
      </c>
      <c r="B2199" s="454" t="s">
        <v>256</v>
      </c>
      <c r="C2199" s="454" t="s">
        <v>1355</v>
      </c>
      <c r="D2199" s="454" t="s">
        <v>0</v>
      </c>
      <c r="E2199" s="455" t="s">
        <v>0</v>
      </c>
      <c r="F2199" s="456">
        <v>0</v>
      </c>
      <c r="G2199" s="456">
        <f>[5]내역서!F2195</f>
        <v>0</v>
      </c>
      <c r="H2199" s="456">
        <v>0</v>
      </c>
      <c r="I2199" s="456"/>
      <c r="J2199" s="456">
        <f>내역서!F2203</f>
        <v>0</v>
      </c>
      <c r="K2199" s="457">
        <v>0</v>
      </c>
      <c r="L2199" s="457">
        <f>SUMIF($A$2200:$A$2219,$A2201,L$2200:L$2219)</f>
        <v>0</v>
      </c>
      <c r="M2199" s="457">
        <v>0</v>
      </c>
      <c r="N2199" s="457">
        <f t="shared" si="3091"/>
        <v>0</v>
      </c>
      <c r="O2199" s="457">
        <v>0</v>
      </c>
      <c r="P2199" s="457">
        <f>SUMIF($A$2200:$A$2219,$A2201,P$2200:P$2219)</f>
        <v>0</v>
      </c>
      <c r="Q2199" s="458">
        <v>0</v>
      </c>
      <c r="R2199" s="457">
        <f t="shared" ref="R2199" si="3093">L2199+N2199+P2199</f>
        <v>0</v>
      </c>
      <c r="S2199" s="457">
        <f t="shared" ref="S2199" si="3094">J2199-J2198</f>
        <v>0</v>
      </c>
      <c r="T2199" s="457">
        <f t="shared" ref="T2199:U2199" si="3095">Q2199-Q2198</f>
        <v>0</v>
      </c>
      <c r="U2199" s="457">
        <f t="shared" si="3095"/>
        <v>0</v>
      </c>
      <c r="V2199" s="459"/>
      <c r="W2199" s="619" t="str">
        <f t="shared" si="2895"/>
        <v/>
      </c>
    </row>
    <row r="2200" spans="1:23" s="371" customFormat="1" ht="24" hidden="1" customHeight="1">
      <c r="A2200" s="366" t="s">
        <v>6157</v>
      </c>
      <c r="B2200" s="418" t="s">
        <v>0</v>
      </c>
      <c r="C2200" s="418" t="s">
        <v>3353</v>
      </c>
      <c r="D2200" s="418" t="s">
        <v>257</v>
      </c>
      <c r="E2200" s="419" t="s">
        <v>307</v>
      </c>
      <c r="F2200" s="411">
        <f>G2200</f>
        <v>1</v>
      </c>
      <c r="G2200" s="411">
        <f>[5]내역서!F2196</f>
        <v>1</v>
      </c>
      <c r="H2200" s="716">
        <v>1</v>
      </c>
      <c r="I2200" s="410">
        <f>G2200-H2200</f>
        <v>0</v>
      </c>
      <c r="J2200" s="410">
        <f>내역서!F2204</f>
        <v>0</v>
      </c>
      <c r="K2200" s="411">
        <v>899254</v>
      </c>
      <c r="L2200" s="412">
        <f>INT($J2200*K2200)</f>
        <v>0</v>
      </c>
      <c r="M2200" s="411">
        <v>0</v>
      </c>
      <c r="N2200" s="412">
        <f>INT($J2200*M2200)</f>
        <v>0</v>
      </c>
      <c r="O2200" s="411">
        <v>0</v>
      </c>
      <c r="P2200" s="412">
        <f>INT($J2200*O2200)</f>
        <v>0</v>
      </c>
      <c r="Q2200" s="412">
        <f>+K2200+M2200+O2200</f>
        <v>899254</v>
      </c>
      <c r="R2200" s="412">
        <f>L2200+N2200+P2200</f>
        <v>0</v>
      </c>
      <c r="S2200" s="412"/>
      <c r="T2200" s="412"/>
      <c r="U2200" s="412"/>
      <c r="V2200" s="419" t="s">
        <v>0</v>
      </c>
      <c r="W2200" s="617" t="str">
        <f>+IF(J2200&lt;0,"ng","")</f>
        <v/>
      </c>
    </row>
    <row r="2201" spans="1:23" s="75" customFormat="1" ht="24" hidden="1" customHeight="1">
      <c r="A2201" s="372" t="s">
        <v>2072</v>
      </c>
      <c r="B2201" s="421" t="s">
        <v>0</v>
      </c>
      <c r="C2201" s="421" t="s">
        <v>1422</v>
      </c>
      <c r="D2201" s="421" t="s">
        <v>257</v>
      </c>
      <c r="E2201" s="422" t="s">
        <v>775</v>
      </c>
      <c r="F2201" s="416">
        <f t="shared" ref="F2201:F2219" si="3096">G2201</f>
        <v>1</v>
      </c>
      <c r="G2201" s="416">
        <f>[5]내역서!F2197</f>
        <v>1</v>
      </c>
      <c r="H2201" s="717">
        <v>1</v>
      </c>
      <c r="I2201" s="415">
        <f t="shared" ref="I2201:I2219" si="3097">G2201-H2201</f>
        <v>0</v>
      </c>
      <c r="J2201" s="415">
        <f>내역서!F2205</f>
        <v>0</v>
      </c>
      <c r="K2201" s="416">
        <v>899254</v>
      </c>
      <c r="L2201" s="417">
        <f t="shared" ref="L2201:L2219" si="3098">INT($J2201*K2201)</f>
        <v>0</v>
      </c>
      <c r="M2201" s="416">
        <v>0</v>
      </c>
      <c r="N2201" s="417">
        <f t="shared" ref="N2201:N2219" si="3099">INT($J2201*M2201)</f>
        <v>0</v>
      </c>
      <c r="O2201" s="416">
        <v>0</v>
      </c>
      <c r="P2201" s="417">
        <f t="shared" ref="P2201:P2219" si="3100">INT($J2201*O2201)</f>
        <v>0</v>
      </c>
      <c r="Q2201" s="417">
        <f t="shared" ref="Q2201:Q2219" si="3101">+K2201+M2201+O2201</f>
        <v>899254</v>
      </c>
      <c r="R2201" s="417">
        <f t="shared" si="3008"/>
        <v>0</v>
      </c>
      <c r="S2201" s="417">
        <f t="shared" ref="S2201" si="3102">J2201-J2200</f>
        <v>0</v>
      </c>
      <c r="T2201" s="417">
        <f t="shared" ref="T2201:U2201" si="3103">Q2201-Q2200</f>
        <v>0</v>
      </c>
      <c r="U2201" s="417">
        <f t="shared" si="3103"/>
        <v>0</v>
      </c>
      <c r="V2201" s="422"/>
      <c r="W2201" s="619" t="str">
        <f t="shared" ref="W2201:W2327" si="3104">+IF(J2201&lt;0,"ng","")</f>
        <v/>
      </c>
    </row>
    <row r="2202" spans="1:23" s="371" customFormat="1" ht="24" hidden="1" customHeight="1">
      <c r="A2202" s="366" t="s">
        <v>4295</v>
      </c>
      <c r="B2202" s="418" t="s">
        <v>0</v>
      </c>
      <c r="C2202" s="418" t="s">
        <v>3354</v>
      </c>
      <c r="D2202" s="418" t="s">
        <v>258</v>
      </c>
      <c r="E2202" s="419" t="s">
        <v>307</v>
      </c>
      <c r="F2202" s="411">
        <f>G2202</f>
        <v>1</v>
      </c>
      <c r="G2202" s="411">
        <f>[5]내역서!F2198</f>
        <v>1</v>
      </c>
      <c r="H2202" s="716">
        <v>1</v>
      </c>
      <c r="I2202" s="410">
        <f>G2202-H2202</f>
        <v>0</v>
      </c>
      <c r="J2202" s="410">
        <f>내역서!F2206</f>
        <v>0</v>
      </c>
      <c r="K2202" s="411">
        <v>73215.199999999997</v>
      </c>
      <c r="L2202" s="412">
        <f>INT($J2202*K2202)</f>
        <v>0</v>
      </c>
      <c r="M2202" s="411">
        <v>0</v>
      </c>
      <c r="N2202" s="412">
        <f>INT($J2202*M2202)</f>
        <v>0</v>
      </c>
      <c r="O2202" s="411">
        <v>0</v>
      </c>
      <c r="P2202" s="412">
        <f>INT($J2202*O2202)</f>
        <v>0</v>
      </c>
      <c r="Q2202" s="412">
        <f>+K2202+M2202+O2202</f>
        <v>73215.199999999997</v>
      </c>
      <c r="R2202" s="412">
        <f>L2202+N2202+P2202</f>
        <v>0</v>
      </c>
      <c r="S2202" s="412"/>
      <c r="T2202" s="412"/>
      <c r="U2202" s="412"/>
      <c r="V2202" s="419" t="s">
        <v>0</v>
      </c>
      <c r="W2202" s="617" t="str">
        <f>+IF(J2202&lt;0,"ng","")</f>
        <v/>
      </c>
    </row>
    <row r="2203" spans="1:23" s="75" customFormat="1" ht="24" hidden="1" customHeight="1">
      <c r="A2203" s="372" t="s">
        <v>2072</v>
      </c>
      <c r="B2203" s="421" t="s">
        <v>0</v>
      </c>
      <c r="C2203" s="421" t="s">
        <v>1423</v>
      </c>
      <c r="D2203" s="421" t="s">
        <v>258</v>
      </c>
      <c r="E2203" s="422" t="s">
        <v>775</v>
      </c>
      <c r="F2203" s="416">
        <f t="shared" si="3096"/>
        <v>1</v>
      </c>
      <c r="G2203" s="416">
        <f>[5]내역서!F2199</f>
        <v>1</v>
      </c>
      <c r="H2203" s="717">
        <v>1</v>
      </c>
      <c r="I2203" s="415">
        <f t="shared" si="3097"/>
        <v>0</v>
      </c>
      <c r="J2203" s="415">
        <f>내역서!F2207</f>
        <v>0</v>
      </c>
      <c r="K2203" s="416">
        <v>73215.199999999997</v>
      </c>
      <c r="L2203" s="417">
        <f t="shared" si="3098"/>
        <v>0</v>
      </c>
      <c r="M2203" s="416">
        <v>0</v>
      </c>
      <c r="N2203" s="417">
        <f t="shared" si="3099"/>
        <v>0</v>
      </c>
      <c r="O2203" s="416">
        <v>0</v>
      </c>
      <c r="P2203" s="417">
        <f t="shared" si="3100"/>
        <v>0</v>
      </c>
      <c r="Q2203" s="417">
        <f t="shared" si="3101"/>
        <v>73215.199999999997</v>
      </c>
      <c r="R2203" s="417">
        <f t="shared" si="3008"/>
        <v>0</v>
      </c>
      <c r="S2203" s="417">
        <f t="shared" ref="S2203" si="3105">J2203-J2202</f>
        <v>0</v>
      </c>
      <c r="T2203" s="417">
        <f t="shared" ref="T2203:U2203" si="3106">Q2203-Q2202</f>
        <v>0</v>
      </c>
      <c r="U2203" s="417">
        <f t="shared" si="3106"/>
        <v>0</v>
      </c>
      <c r="V2203" s="422"/>
      <c r="W2203" s="619" t="str">
        <f t="shared" si="3104"/>
        <v/>
      </c>
    </row>
    <row r="2204" spans="1:23" s="371" customFormat="1" ht="24" hidden="1" customHeight="1">
      <c r="A2204" s="366" t="s">
        <v>2055</v>
      </c>
      <c r="B2204" s="418" t="s">
        <v>0</v>
      </c>
      <c r="C2204" s="418" t="s">
        <v>3355</v>
      </c>
      <c r="D2204" s="418" t="s">
        <v>259</v>
      </c>
      <c r="E2204" s="419" t="s">
        <v>307</v>
      </c>
      <c r="F2204" s="411">
        <f>G2204</f>
        <v>5</v>
      </c>
      <c r="G2204" s="411">
        <f>[5]내역서!F2200</f>
        <v>5</v>
      </c>
      <c r="H2204" s="716">
        <v>5</v>
      </c>
      <c r="I2204" s="410">
        <f>G2204-H2204</f>
        <v>0</v>
      </c>
      <c r="J2204" s="410">
        <f>내역서!F2208</f>
        <v>0</v>
      </c>
      <c r="K2204" s="411">
        <v>117144.2</v>
      </c>
      <c r="L2204" s="412">
        <f>INT($J2204*K2204)</f>
        <v>0</v>
      </c>
      <c r="M2204" s="411">
        <v>0</v>
      </c>
      <c r="N2204" s="412">
        <f>INT($J2204*M2204)</f>
        <v>0</v>
      </c>
      <c r="O2204" s="411">
        <v>0</v>
      </c>
      <c r="P2204" s="412">
        <f>INT($J2204*O2204)</f>
        <v>0</v>
      </c>
      <c r="Q2204" s="412">
        <f>+K2204+M2204+O2204</f>
        <v>117144.2</v>
      </c>
      <c r="R2204" s="412">
        <f>L2204+N2204+P2204</f>
        <v>0</v>
      </c>
      <c r="S2204" s="412"/>
      <c r="T2204" s="412"/>
      <c r="U2204" s="412"/>
      <c r="V2204" s="419" t="s">
        <v>0</v>
      </c>
      <c r="W2204" s="617" t="str">
        <f>+IF(J2204&lt;0,"ng","")</f>
        <v/>
      </c>
    </row>
    <row r="2205" spans="1:23" s="75" customFormat="1" ht="24" hidden="1" customHeight="1">
      <c r="A2205" s="372" t="s">
        <v>6158</v>
      </c>
      <c r="B2205" s="421" t="s">
        <v>0</v>
      </c>
      <c r="C2205" s="421" t="s">
        <v>1424</v>
      </c>
      <c r="D2205" s="421" t="s">
        <v>259</v>
      </c>
      <c r="E2205" s="422" t="s">
        <v>775</v>
      </c>
      <c r="F2205" s="416">
        <f t="shared" si="3096"/>
        <v>5</v>
      </c>
      <c r="G2205" s="416">
        <f>[5]내역서!F2201</f>
        <v>5</v>
      </c>
      <c r="H2205" s="717">
        <v>5</v>
      </c>
      <c r="I2205" s="415">
        <f t="shared" si="3097"/>
        <v>0</v>
      </c>
      <c r="J2205" s="415">
        <f>내역서!F2209</f>
        <v>0</v>
      </c>
      <c r="K2205" s="416">
        <v>117144.2</v>
      </c>
      <c r="L2205" s="417">
        <f t="shared" si="3098"/>
        <v>0</v>
      </c>
      <c r="M2205" s="416">
        <v>0</v>
      </c>
      <c r="N2205" s="417">
        <f t="shared" si="3099"/>
        <v>0</v>
      </c>
      <c r="O2205" s="416">
        <v>0</v>
      </c>
      <c r="P2205" s="417">
        <f t="shared" si="3100"/>
        <v>0</v>
      </c>
      <c r="Q2205" s="417">
        <f t="shared" si="3101"/>
        <v>117144.2</v>
      </c>
      <c r="R2205" s="417">
        <f t="shared" si="3008"/>
        <v>0</v>
      </c>
      <c r="S2205" s="417">
        <f t="shared" ref="S2205" si="3107">J2205-J2204</f>
        <v>0</v>
      </c>
      <c r="T2205" s="417">
        <f t="shared" ref="T2205:U2205" si="3108">Q2205-Q2204</f>
        <v>0</v>
      </c>
      <c r="U2205" s="417">
        <f t="shared" si="3108"/>
        <v>0</v>
      </c>
      <c r="V2205" s="422"/>
      <c r="W2205" s="619" t="str">
        <f t="shared" si="3104"/>
        <v/>
      </c>
    </row>
    <row r="2206" spans="1:23" s="371" customFormat="1" ht="24" hidden="1" customHeight="1">
      <c r="A2206" s="366" t="s">
        <v>2055</v>
      </c>
      <c r="B2206" s="418" t="s">
        <v>0</v>
      </c>
      <c r="C2206" s="418" t="s">
        <v>3356</v>
      </c>
      <c r="D2206" s="418" t="s">
        <v>260</v>
      </c>
      <c r="E2206" s="419" t="s">
        <v>307</v>
      </c>
      <c r="F2206" s="411">
        <f>G2206</f>
        <v>1</v>
      </c>
      <c r="G2206" s="411">
        <f>[5]내역서!F2202</f>
        <v>1</v>
      </c>
      <c r="H2206" s="716">
        <v>1</v>
      </c>
      <c r="I2206" s="410">
        <f>G2206-H2206</f>
        <v>0</v>
      </c>
      <c r="J2206" s="410">
        <f>내역서!F2210</f>
        <v>0</v>
      </c>
      <c r="K2206" s="411">
        <v>899254</v>
      </c>
      <c r="L2206" s="412">
        <f>INT($J2206*K2206)</f>
        <v>0</v>
      </c>
      <c r="M2206" s="411">
        <v>0</v>
      </c>
      <c r="N2206" s="412">
        <f>INT($J2206*M2206)</f>
        <v>0</v>
      </c>
      <c r="O2206" s="411">
        <v>0</v>
      </c>
      <c r="P2206" s="412">
        <f>INT($J2206*O2206)</f>
        <v>0</v>
      </c>
      <c r="Q2206" s="412">
        <f>+K2206+M2206+O2206</f>
        <v>899254</v>
      </c>
      <c r="R2206" s="412">
        <f>L2206+N2206+P2206</f>
        <v>0</v>
      </c>
      <c r="S2206" s="412"/>
      <c r="T2206" s="412"/>
      <c r="U2206" s="412"/>
      <c r="V2206" s="419" t="s">
        <v>0</v>
      </c>
      <c r="W2206" s="617" t="str">
        <f>+IF(J2206&lt;0,"ng","")</f>
        <v/>
      </c>
    </row>
    <row r="2207" spans="1:23" s="75" customFormat="1" ht="24" hidden="1" customHeight="1">
      <c r="A2207" s="372" t="s">
        <v>2072</v>
      </c>
      <c r="B2207" s="421" t="s">
        <v>0</v>
      </c>
      <c r="C2207" s="421" t="s">
        <v>1425</v>
      </c>
      <c r="D2207" s="421" t="s">
        <v>260</v>
      </c>
      <c r="E2207" s="422" t="s">
        <v>775</v>
      </c>
      <c r="F2207" s="416">
        <f t="shared" si="3096"/>
        <v>1</v>
      </c>
      <c r="G2207" s="416">
        <f>[5]내역서!F2203</f>
        <v>1</v>
      </c>
      <c r="H2207" s="717">
        <v>1</v>
      </c>
      <c r="I2207" s="415">
        <f t="shared" si="3097"/>
        <v>0</v>
      </c>
      <c r="J2207" s="415">
        <f>내역서!F2211</f>
        <v>0</v>
      </c>
      <c r="K2207" s="416">
        <v>899254</v>
      </c>
      <c r="L2207" s="417">
        <f t="shared" si="3098"/>
        <v>0</v>
      </c>
      <c r="M2207" s="416">
        <v>0</v>
      </c>
      <c r="N2207" s="417">
        <f t="shared" si="3099"/>
        <v>0</v>
      </c>
      <c r="O2207" s="416">
        <v>0</v>
      </c>
      <c r="P2207" s="417">
        <f t="shared" si="3100"/>
        <v>0</v>
      </c>
      <c r="Q2207" s="417">
        <f t="shared" si="3101"/>
        <v>899254</v>
      </c>
      <c r="R2207" s="417">
        <f t="shared" si="3008"/>
        <v>0</v>
      </c>
      <c r="S2207" s="417">
        <f t="shared" ref="S2207" si="3109">J2207-J2206</f>
        <v>0</v>
      </c>
      <c r="T2207" s="417">
        <f t="shared" ref="T2207:U2207" si="3110">Q2207-Q2206</f>
        <v>0</v>
      </c>
      <c r="U2207" s="417">
        <f t="shared" si="3110"/>
        <v>0</v>
      </c>
      <c r="V2207" s="422"/>
      <c r="W2207" s="619" t="str">
        <f t="shared" si="3104"/>
        <v/>
      </c>
    </row>
    <row r="2208" spans="1:23" s="371" customFormat="1" ht="24" hidden="1" customHeight="1">
      <c r="A2208" s="366" t="s">
        <v>6159</v>
      </c>
      <c r="B2208" s="418" t="s">
        <v>0</v>
      </c>
      <c r="C2208" s="418" t="s">
        <v>3357</v>
      </c>
      <c r="D2208" s="418" t="s">
        <v>261</v>
      </c>
      <c r="E2208" s="419" t="s">
        <v>307</v>
      </c>
      <c r="F2208" s="411">
        <f>G2208</f>
        <v>1</v>
      </c>
      <c r="G2208" s="411">
        <f>[5]내역서!F2204</f>
        <v>1</v>
      </c>
      <c r="H2208" s="716">
        <v>1</v>
      </c>
      <c r="I2208" s="410">
        <f>G2208-H2208</f>
        <v>0</v>
      </c>
      <c r="J2208" s="410">
        <f>내역서!F2212</f>
        <v>0</v>
      </c>
      <c r="K2208" s="411">
        <v>73215.199999999997</v>
      </c>
      <c r="L2208" s="412">
        <f>INT($J2208*K2208)</f>
        <v>0</v>
      </c>
      <c r="M2208" s="411">
        <v>0</v>
      </c>
      <c r="N2208" s="412">
        <f>INT($J2208*M2208)</f>
        <v>0</v>
      </c>
      <c r="O2208" s="411">
        <v>0</v>
      </c>
      <c r="P2208" s="412">
        <f>INT($J2208*O2208)</f>
        <v>0</v>
      </c>
      <c r="Q2208" s="412">
        <f>+K2208+M2208+O2208</f>
        <v>73215.199999999997</v>
      </c>
      <c r="R2208" s="412">
        <f>L2208+N2208+P2208</f>
        <v>0</v>
      </c>
      <c r="S2208" s="412"/>
      <c r="T2208" s="412"/>
      <c r="U2208" s="412"/>
      <c r="V2208" s="419" t="s">
        <v>0</v>
      </c>
      <c r="W2208" s="617" t="str">
        <f>+IF(J2208&lt;0,"ng","")</f>
        <v/>
      </c>
    </row>
    <row r="2209" spans="1:23" s="75" customFormat="1" ht="24" hidden="1" customHeight="1">
      <c r="A2209" s="372" t="s">
        <v>6116</v>
      </c>
      <c r="B2209" s="421" t="s">
        <v>0</v>
      </c>
      <c r="C2209" s="421" t="s">
        <v>1426</v>
      </c>
      <c r="D2209" s="421" t="s">
        <v>261</v>
      </c>
      <c r="E2209" s="422" t="s">
        <v>775</v>
      </c>
      <c r="F2209" s="416">
        <f t="shared" si="3096"/>
        <v>1</v>
      </c>
      <c r="G2209" s="416">
        <f>[5]내역서!F2205</f>
        <v>1</v>
      </c>
      <c r="H2209" s="717">
        <v>1</v>
      </c>
      <c r="I2209" s="415">
        <f t="shared" si="3097"/>
        <v>0</v>
      </c>
      <c r="J2209" s="415">
        <f>내역서!F2213</f>
        <v>0</v>
      </c>
      <c r="K2209" s="416">
        <v>73215.199999999997</v>
      </c>
      <c r="L2209" s="417">
        <f t="shared" si="3098"/>
        <v>0</v>
      </c>
      <c r="M2209" s="416">
        <v>0</v>
      </c>
      <c r="N2209" s="417">
        <f t="shared" si="3099"/>
        <v>0</v>
      </c>
      <c r="O2209" s="416">
        <v>0</v>
      </c>
      <c r="P2209" s="417">
        <f t="shared" si="3100"/>
        <v>0</v>
      </c>
      <c r="Q2209" s="417">
        <f t="shared" si="3101"/>
        <v>73215.199999999997</v>
      </c>
      <c r="R2209" s="417">
        <f t="shared" si="3008"/>
        <v>0</v>
      </c>
      <c r="S2209" s="417">
        <f t="shared" ref="S2209" si="3111">J2209-J2208</f>
        <v>0</v>
      </c>
      <c r="T2209" s="417">
        <f t="shared" ref="T2209:U2209" si="3112">Q2209-Q2208</f>
        <v>0</v>
      </c>
      <c r="U2209" s="417">
        <f t="shared" si="3112"/>
        <v>0</v>
      </c>
      <c r="V2209" s="422"/>
      <c r="W2209" s="619" t="str">
        <f t="shared" si="3104"/>
        <v/>
      </c>
    </row>
    <row r="2210" spans="1:23" s="371" customFormat="1" ht="24" hidden="1" customHeight="1">
      <c r="A2210" s="366" t="s">
        <v>6160</v>
      </c>
      <c r="B2210" s="418" t="s">
        <v>0</v>
      </c>
      <c r="C2210" s="418" t="s">
        <v>3358</v>
      </c>
      <c r="D2210" s="418" t="s">
        <v>259</v>
      </c>
      <c r="E2210" s="419" t="s">
        <v>307</v>
      </c>
      <c r="F2210" s="411">
        <f>G2210</f>
        <v>5</v>
      </c>
      <c r="G2210" s="411">
        <f>[5]내역서!F2206</f>
        <v>5</v>
      </c>
      <c r="H2210" s="716">
        <v>5</v>
      </c>
      <c r="I2210" s="410">
        <f>G2210-H2210</f>
        <v>0</v>
      </c>
      <c r="J2210" s="410">
        <f>내역서!F2214</f>
        <v>0</v>
      </c>
      <c r="K2210" s="411">
        <v>117144.2</v>
      </c>
      <c r="L2210" s="412">
        <f>INT($J2210*K2210)</f>
        <v>0</v>
      </c>
      <c r="M2210" s="411">
        <v>0</v>
      </c>
      <c r="N2210" s="412">
        <f>INT($J2210*M2210)</f>
        <v>0</v>
      </c>
      <c r="O2210" s="411">
        <v>0</v>
      </c>
      <c r="P2210" s="412">
        <f>INT($J2210*O2210)</f>
        <v>0</v>
      </c>
      <c r="Q2210" s="412">
        <f>+K2210+M2210+O2210</f>
        <v>117144.2</v>
      </c>
      <c r="R2210" s="412">
        <f>L2210+N2210+P2210</f>
        <v>0</v>
      </c>
      <c r="S2210" s="412"/>
      <c r="T2210" s="412"/>
      <c r="U2210" s="412"/>
      <c r="V2210" s="419" t="s">
        <v>0</v>
      </c>
      <c r="W2210" s="617" t="str">
        <f>+IF(J2210&lt;0,"ng","")</f>
        <v/>
      </c>
    </row>
    <row r="2211" spans="1:23" s="75" customFormat="1" ht="24" hidden="1" customHeight="1">
      <c r="A2211" s="372" t="s">
        <v>6161</v>
      </c>
      <c r="B2211" s="421" t="s">
        <v>0</v>
      </c>
      <c r="C2211" s="421" t="s">
        <v>1427</v>
      </c>
      <c r="D2211" s="421" t="s">
        <v>259</v>
      </c>
      <c r="E2211" s="422" t="s">
        <v>775</v>
      </c>
      <c r="F2211" s="416">
        <f t="shared" si="3096"/>
        <v>5</v>
      </c>
      <c r="G2211" s="416">
        <f>[5]내역서!F2207</f>
        <v>5</v>
      </c>
      <c r="H2211" s="717">
        <v>5</v>
      </c>
      <c r="I2211" s="415">
        <f t="shared" si="3097"/>
        <v>0</v>
      </c>
      <c r="J2211" s="415">
        <f>내역서!F2215</f>
        <v>0</v>
      </c>
      <c r="K2211" s="416">
        <v>117144.2</v>
      </c>
      <c r="L2211" s="417">
        <f t="shared" si="3098"/>
        <v>0</v>
      </c>
      <c r="M2211" s="416">
        <v>0</v>
      </c>
      <c r="N2211" s="417">
        <f t="shared" si="3099"/>
        <v>0</v>
      </c>
      <c r="O2211" s="416">
        <v>0</v>
      </c>
      <c r="P2211" s="417">
        <f t="shared" si="3100"/>
        <v>0</v>
      </c>
      <c r="Q2211" s="417">
        <f t="shared" si="3101"/>
        <v>117144.2</v>
      </c>
      <c r="R2211" s="417">
        <f t="shared" si="3008"/>
        <v>0</v>
      </c>
      <c r="S2211" s="417">
        <f t="shared" ref="S2211" si="3113">J2211-J2210</f>
        <v>0</v>
      </c>
      <c r="T2211" s="417">
        <f t="shared" ref="T2211:U2211" si="3114">Q2211-Q2210</f>
        <v>0</v>
      </c>
      <c r="U2211" s="417">
        <f t="shared" si="3114"/>
        <v>0</v>
      </c>
      <c r="V2211" s="422"/>
      <c r="W2211" s="619" t="str">
        <f t="shared" si="3104"/>
        <v/>
      </c>
    </row>
    <row r="2212" spans="1:23" s="371" customFormat="1" ht="24" hidden="1" customHeight="1">
      <c r="A2212" s="366" t="s">
        <v>2055</v>
      </c>
      <c r="B2212" s="418" t="s">
        <v>0</v>
      </c>
      <c r="C2212" s="418" t="s">
        <v>3359</v>
      </c>
      <c r="D2212" s="418" t="s">
        <v>262</v>
      </c>
      <c r="E2212" s="419" t="s">
        <v>307</v>
      </c>
      <c r="F2212" s="411">
        <f>G2212</f>
        <v>1</v>
      </c>
      <c r="G2212" s="411">
        <f>[5]내역서!F2208</f>
        <v>1</v>
      </c>
      <c r="H2212" s="716">
        <v>1</v>
      </c>
      <c r="I2212" s="410">
        <f>G2212-H2212</f>
        <v>0</v>
      </c>
      <c r="J2212" s="410">
        <f>내역서!F2216</f>
        <v>0</v>
      </c>
      <c r="K2212" s="411">
        <v>2808015.2</v>
      </c>
      <c r="L2212" s="412">
        <f>INT($J2212*K2212)</f>
        <v>0</v>
      </c>
      <c r="M2212" s="411">
        <v>0</v>
      </c>
      <c r="N2212" s="412">
        <f>INT($J2212*M2212)</f>
        <v>0</v>
      </c>
      <c r="O2212" s="411">
        <v>0</v>
      </c>
      <c r="P2212" s="412">
        <f>INT($J2212*O2212)</f>
        <v>0</v>
      </c>
      <c r="Q2212" s="412">
        <f>+K2212+M2212+O2212</f>
        <v>2808015.2</v>
      </c>
      <c r="R2212" s="412">
        <f>L2212+N2212+P2212</f>
        <v>0</v>
      </c>
      <c r="S2212" s="412"/>
      <c r="T2212" s="412"/>
      <c r="U2212" s="412"/>
      <c r="V2212" s="419" t="s">
        <v>0</v>
      </c>
      <c r="W2212" s="617" t="str">
        <f>+IF(J2212&lt;0,"ng","")</f>
        <v/>
      </c>
    </row>
    <row r="2213" spans="1:23" s="75" customFormat="1" ht="24" hidden="1" customHeight="1">
      <c r="A2213" s="372" t="s">
        <v>6158</v>
      </c>
      <c r="B2213" s="421" t="s">
        <v>0</v>
      </c>
      <c r="C2213" s="421" t="s">
        <v>1428</v>
      </c>
      <c r="D2213" s="421" t="s">
        <v>262</v>
      </c>
      <c r="E2213" s="422" t="s">
        <v>775</v>
      </c>
      <c r="F2213" s="416">
        <f t="shared" si="3096"/>
        <v>1</v>
      </c>
      <c r="G2213" s="416">
        <f>[5]내역서!F2209</f>
        <v>1</v>
      </c>
      <c r="H2213" s="717">
        <v>1</v>
      </c>
      <c r="I2213" s="415">
        <f t="shared" si="3097"/>
        <v>0</v>
      </c>
      <c r="J2213" s="415">
        <f>내역서!F2217</f>
        <v>0</v>
      </c>
      <c r="K2213" s="416">
        <v>2808015.2</v>
      </c>
      <c r="L2213" s="417">
        <f t="shared" si="3098"/>
        <v>0</v>
      </c>
      <c r="M2213" s="416">
        <v>0</v>
      </c>
      <c r="N2213" s="417">
        <f t="shared" si="3099"/>
        <v>0</v>
      </c>
      <c r="O2213" s="416">
        <v>0</v>
      </c>
      <c r="P2213" s="417">
        <f t="shared" si="3100"/>
        <v>0</v>
      </c>
      <c r="Q2213" s="417">
        <f t="shared" si="3101"/>
        <v>2808015.2</v>
      </c>
      <c r="R2213" s="417">
        <f t="shared" si="3008"/>
        <v>0</v>
      </c>
      <c r="S2213" s="417">
        <f t="shared" ref="S2213" si="3115">J2213-J2212</f>
        <v>0</v>
      </c>
      <c r="T2213" s="417">
        <f t="shared" ref="T2213:U2213" si="3116">Q2213-Q2212</f>
        <v>0</v>
      </c>
      <c r="U2213" s="417">
        <f t="shared" si="3116"/>
        <v>0</v>
      </c>
      <c r="V2213" s="422"/>
      <c r="W2213" s="619" t="str">
        <f t="shared" si="3104"/>
        <v/>
      </c>
    </row>
    <row r="2214" spans="1:23" s="371" customFormat="1" ht="24" hidden="1" customHeight="1">
      <c r="A2214" s="366" t="s">
        <v>6162</v>
      </c>
      <c r="B2214" s="418" t="s">
        <v>0</v>
      </c>
      <c r="C2214" s="418" t="s">
        <v>1910</v>
      </c>
      <c r="D2214" s="418" t="s">
        <v>3271</v>
      </c>
      <c r="E2214" s="419" t="s">
        <v>1887</v>
      </c>
      <c r="F2214" s="411">
        <f>G2214</f>
        <v>1</v>
      </c>
      <c r="G2214" s="411">
        <f>[5]내역서!F2210</f>
        <v>1</v>
      </c>
      <c r="H2214" s="716">
        <v>1</v>
      </c>
      <c r="I2214" s="410">
        <f>G2214-H2214</f>
        <v>0</v>
      </c>
      <c r="J2214" s="410">
        <f>내역서!F2218</f>
        <v>0</v>
      </c>
      <c r="K2214" s="411">
        <v>0</v>
      </c>
      <c r="L2214" s="412">
        <f>INT($J2214*K2214)</f>
        <v>0</v>
      </c>
      <c r="M2214" s="411">
        <v>127919.8</v>
      </c>
      <c r="N2214" s="412">
        <f>INT($J2214*M2214)</f>
        <v>0</v>
      </c>
      <c r="O2214" s="411">
        <v>0</v>
      </c>
      <c r="P2214" s="412">
        <f>INT($J2214*O2214)</f>
        <v>0</v>
      </c>
      <c r="Q2214" s="412">
        <f>+K2214+M2214+O2214</f>
        <v>127919.8</v>
      </c>
      <c r="R2214" s="412">
        <f>L2214+N2214+P2214</f>
        <v>0</v>
      </c>
      <c r="S2214" s="412"/>
      <c r="T2214" s="412"/>
      <c r="U2214" s="412"/>
      <c r="V2214" s="419" t="s">
        <v>0</v>
      </c>
      <c r="W2214" s="617" t="str">
        <f>+IF(J2214&lt;0,"ng","")</f>
        <v/>
      </c>
    </row>
    <row r="2215" spans="1:23" s="75" customFormat="1" ht="24" hidden="1" customHeight="1">
      <c r="A2215" s="372" t="s">
        <v>6163</v>
      </c>
      <c r="B2215" s="421" t="s">
        <v>0</v>
      </c>
      <c r="C2215" s="421" t="s">
        <v>1369</v>
      </c>
      <c r="D2215" s="421" t="s">
        <v>1370</v>
      </c>
      <c r="E2215" s="422" t="s">
        <v>1371</v>
      </c>
      <c r="F2215" s="416">
        <f t="shared" si="3096"/>
        <v>1</v>
      </c>
      <c r="G2215" s="416">
        <f>[5]내역서!F2211</f>
        <v>1</v>
      </c>
      <c r="H2215" s="717">
        <v>1</v>
      </c>
      <c r="I2215" s="415">
        <f t="shared" si="3097"/>
        <v>0</v>
      </c>
      <c r="J2215" s="415">
        <f>내역서!F2219</f>
        <v>0</v>
      </c>
      <c r="K2215" s="416">
        <v>0</v>
      </c>
      <c r="L2215" s="417">
        <f t="shared" si="3098"/>
        <v>0</v>
      </c>
      <c r="M2215" s="416">
        <v>127919.8</v>
      </c>
      <c r="N2215" s="417">
        <f t="shared" si="3099"/>
        <v>0</v>
      </c>
      <c r="O2215" s="416">
        <v>0</v>
      </c>
      <c r="P2215" s="417">
        <f t="shared" si="3100"/>
        <v>0</v>
      </c>
      <c r="Q2215" s="417">
        <f t="shared" si="3101"/>
        <v>127919.8</v>
      </c>
      <c r="R2215" s="417">
        <f t="shared" si="3008"/>
        <v>0</v>
      </c>
      <c r="S2215" s="417">
        <f t="shared" ref="S2215" si="3117">J2215-J2214</f>
        <v>0</v>
      </c>
      <c r="T2215" s="417">
        <f t="shared" ref="T2215:U2215" si="3118">Q2215-Q2214</f>
        <v>0</v>
      </c>
      <c r="U2215" s="417">
        <f t="shared" si="3118"/>
        <v>0</v>
      </c>
      <c r="V2215" s="422"/>
      <c r="W2215" s="619" t="str">
        <f t="shared" si="3104"/>
        <v/>
      </c>
    </row>
    <row r="2216" spans="1:23" s="485" customFormat="1" ht="24" hidden="1" customHeight="1">
      <c r="A2216" s="366" t="s">
        <v>2055</v>
      </c>
      <c r="B2216" s="418" t="s">
        <v>0</v>
      </c>
      <c r="C2216" s="418" t="s">
        <v>1910</v>
      </c>
      <c r="D2216" s="418" t="s">
        <v>3272</v>
      </c>
      <c r="E2216" s="419" t="s">
        <v>1887</v>
      </c>
      <c r="F2216" s="411">
        <f>G2216</f>
        <v>11</v>
      </c>
      <c r="G2216" s="411">
        <f>[5]내역서!F2212</f>
        <v>11</v>
      </c>
      <c r="H2216" s="716">
        <v>11</v>
      </c>
      <c r="I2216" s="410">
        <f>G2216-H2216</f>
        <v>0</v>
      </c>
      <c r="J2216" s="410">
        <f>내역서!F2220</f>
        <v>0</v>
      </c>
      <c r="K2216" s="411">
        <v>0</v>
      </c>
      <c r="L2216" s="412">
        <f>INT($J2216*K2216)</f>
        <v>0</v>
      </c>
      <c r="M2216" s="411">
        <v>171830.8</v>
      </c>
      <c r="N2216" s="412">
        <f>INT($J2216*M2216)</f>
        <v>0</v>
      </c>
      <c r="O2216" s="411">
        <v>0</v>
      </c>
      <c r="P2216" s="412">
        <f>INT($J2216*O2216)</f>
        <v>0</v>
      </c>
      <c r="Q2216" s="412">
        <f>+K2216+M2216+O2216</f>
        <v>171830.8</v>
      </c>
      <c r="R2216" s="412">
        <f>L2216+N2216+P2216</f>
        <v>0</v>
      </c>
      <c r="S2216" s="412"/>
      <c r="T2216" s="412"/>
      <c r="U2216" s="412"/>
      <c r="V2216" s="419" t="s">
        <v>0</v>
      </c>
      <c r="W2216" s="617" t="str">
        <f>+IF(J2216&lt;0,"ng","")</f>
        <v/>
      </c>
    </row>
    <row r="2217" spans="1:23" s="77" customFormat="1" ht="24" hidden="1" customHeight="1">
      <c r="A2217" s="372" t="s">
        <v>6116</v>
      </c>
      <c r="B2217" s="421" t="s">
        <v>0</v>
      </c>
      <c r="C2217" s="421" t="s">
        <v>1369</v>
      </c>
      <c r="D2217" s="421" t="s">
        <v>1372</v>
      </c>
      <c r="E2217" s="422" t="s">
        <v>1371</v>
      </c>
      <c r="F2217" s="416">
        <f t="shared" si="3096"/>
        <v>11</v>
      </c>
      <c r="G2217" s="416">
        <f>[5]내역서!F2213</f>
        <v>11</v>
      </c>
      <c r="H2217" s="717">
        <v>11</v>
      </c>
      <c r="I2217" s="415">
        <f t="shared" si="3097"/>
        <v>0</v>
      </c>
      <c r="J2217" s="415">
        <f>내역서!F2221</f>
        <v>0</v>
      </c>
      <c r="K2217" s="416">
        <v>0</v>
      </c>
      <c r="L2217" s="417">
        <f t="shared" si="3098"/>
        <v>0</v>
      </c>
      <c r="M2217" s="416">
        <v>171830.8</v>
      </c>
      <c r="N2217" s="417">
        <f t="shared" si="3099"/>
        <v>0</v>
      </c>
      <c r="O2217" s="416">
        <v>0</v>
      </c>
      <c r="P2217" s="417">
        <f t="shared" si="3100"/>
        <v>0</v>
      </c>
      <c r="Q2217" s="417">
        <f t="shared" si="3101"/>
        <v>171830.8</v>
      </c>
      <c r="R2217" s="417">
        <f t="shared" si="3008"/>
        <v>0</v>
      </c>
      <c r="S2217" s="417">
        <f t="shared" ref="S2217" si="3119">J2217-J2216</f>
        <v>0</v>
      </c>
      <c r="T2217" s="417">
        <f t="shared" ref="T2217:U2217" si="3120">Q2217-Q2216</f>
        <v>0</v>
      </c>
      <c r="U2217" s="417">
        <f t="shared" si="3120"/>
        <v>0</v>
      </c>
      <c r="V2217" s="422"/>
      <c r="W2217" s="619" t="str">
        <f t="shared" si="3104"/>
        <v/>
      </c>
    </row>
    <row r="2218" spans="1:23" s="495" customFormat="1" ht="24" hidden="1" customHeight="1">
      <c r="A2218" s="366" t="s">
        <v>6115</v>
      </c>
      <c r="B2218" s="418" t="s">
        <v>0</v>
      </c>
      <c r="C2218" s="418" t="s">
        <v>3273</v>
      </c>
      <c r="D2218" s="418" t="s">
        <v>3274</v>
      </c>
      <c r="E2218" s="419" t="s">
        <v>308</v>
      </c>
      <c r="F2218" s="411">
        <f>G2218</f>
        <v>1</v>
      </c>
      <c r="G2218" s="411">
        <f>[5]내역서!F2214</f>
        <v>1</v>
      </c>
      <c r="H2218" s="716">
        <v>1</v>
      </c>
      <c r="I2218" s="410">
        <f>G2218-H2218</f>
        <v>0</v>
      </c>
      <c r="J2218" s="410">
        <f>내역서!F2222</f>
        <v>0</v>
      </c>
      <c r="K2218" s="411">
        <v>40360.5</v>
      </c>
      <c r="L2218" s="412">
        <f>INT($J2218*K2218)</f>
        <v>0</v>
      </c>
      <c r="M2218" s="411">
        <v>0</v>
      </c>
      <c r="N2218" s="412">
        <f>INT($J2218*M2218)</f>
        <v>0</v>
      </c>
      <c r="O2218" s="411">
        <v>0</v>
      </c>
      <c r="P2218" s="412">
        <f>INT($J2218*O2218)</f>
        <v>0</v>
      </c>
      <c r="Q2218" s="412">
        <f>+K2218+M2218+O2218</f>
        <v>40360.5</v>
      </c>
      <c r="R2218" s="412">
        <f>L2218+N2218+P2218</f>
        <v>0</v>
      </c>
      <c r="S2218" s="412"/>
      <c r="T2218" s="412"/>
      <c r="U2218" s="412"/>
      <c r="V2218" s="419" t="s">
        <v>0</v>
      </c>
      <c r="W2218" s="617" t="str">
        <f>+IF(J2218&lt;0,"ng","")</f>
        <v/>
      </c>
    </row>
    <row r="2219" spans="1:23" s="80" customFormat="1" ht="24" hidden="1" customHeight="1">
      <c r="A2219" s="372" t="s">
        <v>2072</v>
      </c>
      <c r="B2219" s="421" t="s">
        <v>0</v>
      </c>
      <c r="C2219" s="421" t="s">
        <v>1373</v>
      </c>
      <c r="D2219" s="421" t="s">
        <v>1374</v>
      </c>
      <c r="E2219" s="422" t="s">
        <v>1034</v>
      </c>
      <c r="F2219" s="416">
        <f t="shared" si="3096"/>
        <v>1</v>
      </c>
      <c r="G2219" s="416">
        <f>[5]내역서!F2215</f>
        <v>1</v>
      </c>
      <c r="H2219" s="717">
        <v>1</v>
      </c>
      <c r="I2219" s="415">
        <f t="shared" si="3097"/>
        <v>0</v>
      </c>
      <c r="J2219" s="415">
        <f>내역서!F2223</f>
        <v>0</v>
      </c>
      <c r="K2219" s="416">
        <v>40360.5</v>
      </c>
      <c r="L2219" s="417">
        <f t="shared" si="3098"/>
        <v>0</v>
      </c>
      <c r="M2219" s="416">
        <v>0</v>
      </c>
      <c r="N2219" s="417">
        <f t="shared" si="3099"/>
        <v>0</v>
      </c>
      <c r="O2219" s="416">
        <v>0</v>
      </c>
      <c r="P2219" s="417">
        <f t="shared" si="3100"/>
        <v>0</v>
      </c>
      <c r="Q2219" s="417">
        <f t="shared" si="3101"/>
        <v>40360.5</v>
      </c>
      <c r="R2219" s="417">
        <f t="shared" si="3008"/>
        <v>0</v>
      </c>
      <c r="S2219" s="417">
        <f t="shared" ref="S2219" si="3121">J2219-J2218</f>
        <v>0</v>
      </c>
      <c r="T2219" s="417">
        <f t="shared" ref="T2219:U2219" si="3122">Q2219-Q2218</f>
        <v>0</v>
      </c>
      <c r="U2219" s="417">
        <f t="shared" si="3122"/>
        <v>0</v>
      </c>
      <c r="V2219" s="422"/>
      <c r="W2219" s="619" t="str">
        <f t="shared" si="3104"/>
        <v/>
      </c>
    </row>
    <row r="2220" spans="1:23" s="371" customFormat="1" ht="24" hidden="1" customHeight="1">
      <c r="A2220" s="366" t="s">
        <v>2055</v>
      </c>
      <c r="B2220" s="448" t="s">
        <v>263</v>
      </c>
      <c r="C2220" s="448" t="s">
        <v>3275</v>
      </c>
      <c r="D2220" s="448" t="s">
        <v>0</v>
      </c>
      <c r="E2220" s="449" t="s">
        <v>0</v>
      </c>
      <c r="F2220" s="450">
        <v>0</v>
      </c>
      <c r="G2220" s="450">
        <f>[5]내역서!F2216</f>
        <v>0</v>
      </c>
      <c r="H2220" s="450">
        <v>0</v>
      </c>
      <c r="I2220" s="450"/>
      <c r="J2220" s="450">
        <f>내역서!F2224</f>
        <v>0</v>
      </c>
      <c r="K2220" s="451">
        <v>0</v>
      </c>
      <c r="L2220" s="451">
        <f>SUMIF($A$2222:$A$2251,$A2222,L$2222:L$2251)</f>
        <v>0</v>
      </c>
      <c r="M2220" s="451">
        <v>0</v>
      </c>
      <c r="N2220" s="451">
        <f t="shared" ref="N2220:N2221" si="3123">SUMIF($A$2222:$A$2251,$A2222,N$2222:N$2251)</f>
        <v>0</v>
      </c>
      <c r="O2220" s="451">
        <v>0</v>
      </c>
      <c r="P2220" s="451">
        <f t="shared" ref="P2220" si="3124">SUMIF($A$2222:$A$2251,$A2222,P$2222:P$2251)</f>
        <v>0</v>
      </c>
      <c r="Q2220" s="452">
        <v>0</v>
      </c>
      <c r="R2220" s="451">
        <f>L2220+N2220+P2220</f>
        <v>0</v>
      </c>
      <c r="S2220" s="451"/>
      <c r="T2220" s="451"/>
      <c r="U2220" s="451"/>
      <c r="V2220" s="453" t="s">
        <v>0</v>
      </c>
      <c r="W2220" s="617" t="str">
        <f>+IF(J2220&lt;0,"ng","")</f>
        <v/>
      </c>
    </row>
    <row r="2221" spans="1:23" s="75" customFormat="1" ht="24" hidden="1" customHeight="1">
      <c r="A2221" s="372" t="s">
        <v>2072</v>
      </c>
      <c r="B2221" s="454" t="s">
        <v>263</v>
      </c>
      <c r="C2221" s="454" t="s">
        <v>1375</v>
      </c>
      <c r="D2221" s="454" t="s">
        <v>0</v>
      </c>
      <c r="E2221" s="455" t="s">
        <v>0</v>
      </c>
      <c r="F2221" s="456">
        <v>0</v>
      </c>
      <c r="G2221" s="456">
        <f>[5]내역서!F2217</f>
        <v>0</v>
      </c>
      <c r="H2221" s="456">
        <v>0</v>
      </c>
      <c r="I2221" s="456"/>
      <c r="J2221" s="456">
        <f>내역서!F2225</f>
        <v>0</v>
      </c>
      <c r="K2221" s="457">
        <v>0</v>
      </c>
      <c r="L2221" s="457">
        <f>SUMIF($A$2222:$A$2251,$A2223,L$2222:L$2251)</f>
        <v>0</v>
      </c>
      <c r="M2221" s="457">
        <v>0</v>
      </c>
      <c r="N2221" s="457">
        <f t="shared" si="3123"/>
        <v>0</v>
      </c>
      <c r="O2221" s="457">
        <v>0</v>
      </c>
      <c r="P2221" s="457">
        <f>SUMIF($A$2222:$A$2251,$A2223,P$2222:P$2251)</f>
        <v>0</v>
      </c>
      <c r="Q2221" s="458">
        <v>0</v>
      </c>
      <c r="R2221" s="457">
        <f t="shared" ref="R2221" si="3125">L2221+N2221+P2221</f>
        <v>0</v>
      </c>
      <c r="S2221" s="457">
        <f t="shared" ref="S2221" si="3126">J2221-J2220</f>
        <v>0</v>
      </c>
      <c r="T2221" s="457">
        <f t="shared" ref="T2221:U2221" si="3127">Q2221-Q2220</f>
        <v>0</v>
      </c>
      <c r="U2221" s="457">
        <f t="shared" si="3127"/>
        <v>0</v>
      </c>
      <c r="V2221" s="459"/>
      <c r="W2221" s="619" t="str">
        <f t="shared" si="3104"/>
        <v/>
      </c>
    </row>
    <row r="2222" spans="1:23" s="371" customFormat="1" ht="24" hidden="1" customHeight="1">
      <c r="A2222" s="366" t="s">
        <v>4295</v>
      </c>
      <c r="B2222" s="418" t="s">
        <v>0</v>
      </c>
      <c r="C2222" s="418" t="s">
        <v>3276</v>
      </c>
      <c r="D2222" s="418" t="s">
        <v>224</v>
      </c>
      <c r="E2222" s="419" t="s">
        <v>6</v>
      </c>
      <c r="F2222" s="411">
        <f>G2222</f>
        <v>17</v>
      </c>
      <c r="G2222" s="411">
        <f>[5]내역서!F2218</f>
        <v>17</v>
      </c>
      <c r="H2222" s="716">
        <v>17</v>
      </c>
      <c r="I2222" s="410">
        <f>G2222-H2222</f>
        <v>0</v>
      </c>
      <c r="J2222" s="410">
        <f>내역서!F2226</f>
        <v>0</v>
      </c>
      <c r="K2222" s="411">
        <v>3669.4</v>
      </c>
      <c r="L2222" s="412">
        <f>INT($J2222*K2222)</f>
        <v>0</v>
      </c>
      <c r="M2222" s="411">
        <v>0</v>
      </c>
      <c r="N2222" s="412">
        <f>INT($J2222*M2222)</f>
        <v>0</v>
      </c>
      <c r="O2222" s="411">
        <v>0</v>
      </c>
      <c r="P2222" s="412">
        <f>INT($J2222*O2222)</f>
        <v>0</v>
      </c>
      <c r="Q2222" s="412">
        <f>+K2222+M2222+O2222</f>
        <v>3669.4</v>
      </c>
      <c r="R2222" s="412">
        <f>L2222+N2222+P2222</f>
        <v>0</v>
      </c>
      <c r="S2222" s="412"/>
      <c r="T2222" s="412"/>
      <c r="U2222" s="412"/>
      <c r="V2222" s="419" t="s">
        <v>0</v>
      </c>
      <c r="W2222" s="617" t="str">
        <f>+IF(J2222&lt;0,"ng","")</f>
        <v/>
      </c>
    </row>
    <row r="2223" spans="1:23" s="75" customFormat="1" ht="24" hidden="1" customHeight="1">
      <c r="A2223" s="372" t="s">
        <v>2072</v>
      </c>
      <c r="B2223" s="421" t="s">
        <v>0</v>
      </c>
      <c r="C2223" s="421" t="s">
        <v>1376</v>
      </c>
      <c r="D2223" s="421" t="s">
        <v>224</v>
      </c>
      <c r="E2223" s="422" t="s">
        <v>6</v>
      </c>
      <c r="F2223" s="416">
        <f t="shared" ref="F2223:F2251" si="3128">G2223</f>
        <v>17</v>
      </c>
      <c r="G2223" s="416">
        <f>[5]내역서!F2219</f>
        <v>17</v>
      </c>
      <c r="H2223" s="717">
        <v>17</v>
      </c>
      <c r="I2223" s="415">
        <f t="shared" ref="I2223:I2251" si="3129">G2223-H2223</f>
        <v>0</v>
      </c>
      <c r="J2223" s="415">
        <f>내역서!F2227</f>
        <v>0</v>
      </c>
      <c r="K2223" s="416">
        <v>3669.4</v>
      </c>
      <c r="L2223" s="417">
        <f t="shared" ref="L2223:L2251" si="3130">INT($J2223*K2223)</f>
        <v>0</v>
      </c>
      <c r="M2223" s="416">
        <v>0</v>
      </c>
      <c r="N2223" s="417">
        <f t="shared" ref="N2223:N2251" si="3131">INT($J2223*M2223)</f>
        <v>0</v>
      </c>
      <c r="O2223" s="416">
        <v>0</v>
      </c>
      <c r="P2223" s="417">
        <f t="shared" ref="P2223:P2251" si="3132">INT($J2223*O2223)</f>
        <v>0</v>
      </c>
      <c r="Q2223" s="417">
        <f t="shared" ref="Q2223:Q2251" si="3133">+K2223+M2223+O2223</f>
        <v>3669.4</v>
      </c>
      <c r="R2223" s="417">
        <f t="shared" ref="R2223:R2285" si="3134">L2223+N2223+P2223</f>
        <v>0</v>
      </c>
      <c r="S2223" s="417">
        <f t="shared" ref="S2223" si="3135">J2223-J2222</f>
        <v>0</v>
      </c>
      <c r="T2223" s="417">
        <f t="shared" ref="T2223:U2223" si="3136">Q2223-Q2222</f>
        <v>0</v>
      </c>
      <c r="U2223" s="417">
        <f t="shared" si="3136"/>
        <v>0</v>
      </c>
      <c r="V2223" s="422"/>
      <c r="W2223" s="619" t="str">
        <f t="shared" si="3104"/>
        <v/>
      </c>
    </row>
    <row r="2224" spans="1:23" s="371" customFormat="1" ht="24" hidden="1" customHeight="1">
      <c r="A2224" s="366" t="s">
        <v>6164</v>
      </c>
      <c r="B2224" s="418" t="s">
        <v>0</v>
      </c>
      <c r="C2224" s="418" t="s">
        <v>3277</v>
      </c>
      <c r="D2224" s="418" t="s">
        <v>225</v>
      </c>
      <c r="E2224" s="419" t="s">
        <v>308</v>
      </c>
      <c r="F2224" s="411">
        <f>G2224</f>
        <v>16</v>
      </c>
      <c r="G2224" s="411">
        <f>[5]내역서!F2220</f>
        <v>16</v>
      </c>
      <c r="H2224" s="716">
        <v>16</v>
      </c>
      <c r="I2224" s="410">
        <f>G2224-H2224</f>
        <v>0</v>
      </c>
      <c r="J2224" s="410">
        <f>내역서!F2228</f>
        <v>0</v>
      </c>
      <c r="K2224" s="411">
        <v>2146.6999999999998</v>
      </c>
      <c r="L2224" s="412">
        <f>INT($J2224*K2224)</f>
        <v>0</v>
      </c>
      <c r="M2224" s="411">
        <v>5438.4</v>
      </c>
      <c r="N2224" s="412">
        <f>INT($J2224*M2224)</f>
        <v>0</v>
      </c>
      <c r="O2224" s="411">
        <v>0</v>
      </c>
      <c r="P2224" s="412">
        <f>INT($J2224*O2224)</f>
        <v>0</v>
      </c>
      <c r="Q2224" s="412">
        <f>+K2224+M2224+O2224</f>
        <v>7585.0999999999995</v>
      </c>
      <c r="R2224" s="412">
        <f>L2224+N2224+P2224</f>
        <v>0</v>
      </c>
      <c r="S2224" s="412"/>
      <c r="T2224" s="412"/>
      <c r="U2224" s="412"/>
      <c r="V2224" s="419" t="s">
        <v>0</v>
      </c>
      <c r="W2224" s="617" t="str">
        <f>+IF(J2224&lt;0,"ng","")</f>
        <v/>
      </c>
    </row>
    <row r="2225" spans="1:23" s="75" customFormat="1" ht="24" hidden="1" customHeight="1">
      <c r="A2225" s="372" t="s">
        <v>2072</v>
      </c>
      <c r="B2225" s="421" t="s">
        <v>0</v>
      </c>
      <c r="C2225" s="421" t="s">
        <v>1377</v>
      </c>
      <c r="D2225" s="421" t="s">
        <v>225</v>
      </c>
      <c r="E2225" s="422" t="s">
        <v>1034</v>
      </c>
      <c r="F2225" s="416">
        <f t="shared" si="3128"/>
        <v>16</v>
      </c>
      <c r="G2225" s="416">
        <f>[5]내역서!F2221</f>
        <v>16</v>
      </c>
      <c r="H2225" s="717">
        <v>16</v>
      </c>
      <c r="I2225" s="415">
        <f t="shared" si="3129"/>
        <v>0</v>
      </c>
      <c r="J2225" s="415">
        <f>내역서!F2229</f>
        <v>0</v>
      </c>
      <c r="K2225" s="416">
        <v>2146.6999999999998</v>
      </c>
      <c r="L2225" s="417">
        <f t="shared" si="3130"/>
        <v>0</v>
      </c>
      <c r="M2225" s="416">
        <v>5438.4</v>
      </c>
      <c r="N2225" s="417">
        <f t="shared" si="3131"/>
        <v>0</v>
      </c>
      <c r="O2225" s="416">
        <v>0</v>
      </c>
      <c r="P2225" s="417">
        <f t="shared" si="3132"/>
        <v>0</v>
      </c>
      <c r="Q2225" s="417">
        <f t="shared" si="3133"/>
        <v>7585.0999999999995</v>
      </c>
      <c r="R2225" s="417">
        <f t="shared" si="3134"/>
        <v>0</v>
      </c>
      <c r="S2225" s="417">
        <f t="shared" ref="S2225" si="3137">J2225-J2224</f>
        <v>0</v>
      </c>
      <c r="T2225" s="417">
        <f t="shared" ref="T2225:U2225" si="3138">Q2225-Q2224</f>
        <v>0</v>
      </c>
      <c r="U2225" s="417">
        <f t="shared" si="3138"/>
        <v>0</v>
      </c>
      <c r="V2225" s="422"/>
      <c r="W2225" s="619" t="str">
        <f t="shared" si="3104"/>
        <v/>
      </c>
    </row>
    <row r="2226" spans="1:23" s="371" customFormat="1" ht="24" hidden="1" customHeight="1">
      <c r="A2226" s="366" t="s">
        <v>4295</v>
      </c>
      <c r="B2226" s="418" t="s">
        <v>0</v>
      </c>
      <c r="C2226" s="418" t="s">
        <v>3278</v>
      </c>
      <c r="D2226" s="418" t="s">
        <v>3279</v>
      </c>
      <c r="E2226" s="419" t="s">
        <v>18</v>
      </c>
      <c r="F2226" s="411">
        <f>G2226</f>
        <v>3</v>
      </c>
      <c r="G2226" s="411">
        <f>[5]내역서!F2222</f>
        <v>3</v>
      </c>
      <c r="H2226" s="716">
        <v>3</v>
      </c>
      <c r="I2226" s="410">
        <f>G2226-H2226</f>
        <v>0</v>
      </c>
      <c r="J2226" s="410">
        <f>내역서!F2230</f>
        <v>0</v>
      </c>
      <c r="K2226" s="411">
        <v>1215</v>
      </c>
      <c r="L2226" s="412">
        <f>INT($J2226*K2226)</f>
        <v>0</v>
      </c>
      <c r="M2226" s="411">
        <v>0</v>
      </c>
      <c r="N2226" s="412">
        <f>INT($J2226*M2226)</f>
        <v>0</v>
      </c>
      <c r="O2226" s="411">
        <v>0</v>
      </c>
      <c r="P2226" s="412">
        <f>INT($J2226*O2226)</f>
        <v>0</v>
      </c>
      <c r="Q2226" s="412">
        <f>+K2226+M2226+O2226</f>
        <v>1215</v>
      </c>
      <c r="R2226" s="412">
        <f>L2226+N2226+P2226</f>
        <v>0</v>
      </c>
      <c r="S2226" s="412"/>
      <c r="T2226" s="412"/>
      <c r="U2226" s="412"/>
      <c r="V2226" s="419" t="s">
        <v>0</v>
      </c>
      <c r="W2226" s="617" t="str">
        <f>+IF(J2226&lt;0,"ng","")</f>
        <v/>
      </c>
    </row>
    <row r="2227" spans="1:23" s="75" customFormat="1" ht="24" hidden="1" customHeight="1">
      <c r="A2227" s="372" t="s">
        <v>4298</v>
      </c>
      <c r="B2227" s="421" t="s">
        <v>0</v>
      </c>
      <c r="C2227" s="421" t="s">
        <v>1378</v>
      </c>
      <c r="D2227" s="421" t="s">
        <v>1379</v>
      </c>
      <c r="E2227" s="422" t="s">
        <v>18</v>
      </c>
      <c r="F2227" s="416">
        <f t="shared" si="3128"/>
        <v>3</v>
      </c>
      <c r="G2227" s="416">
        <f>[5]내역서!F2223</f>
        <v>3</v>
      </c>
      <c r="H2227" s="717">
        <v>3</v>
      </c>
      <c r="I2227" s="415">
        <f t="shared" si="3129"/>
        <v>0</v>
      </c>
      <c r="J2227" s="415">
        <f>내역서!F2231</f>
        <v>0</v>
      </c>
      <c r="K2227" s="416">
        <v>1215</v>
      </c>
      <c r="L2227" s="417">
        <f t="shared" si="3130"/>
        <v>0</v>
      </c>
      <c r="M2227" s="416">
        <v>0</v>
      </c>
      <c r="N2227" s="417">
        <f t="shared" si="3131"/>
        <v>0</v>
      </c>
      <c r="O2227" s="416">
        <v>0</v>
      </c>
      <c r="P2227" s="417">
        <f t="shared" si="3132"/>
        <v>0</v>
      </c>
      <c r="Q2227" s="417">
        <f t="shared" si="3133"/>
        <v>1215</v>
      </c>
      <c r="R2227" s="417">
        <f t="shared" si="3134"/>
        <v>0</v>
      </c>
      <c r="S2227" s="417">
        <f t="shared" ref="S2227" si="3139">J2227-J2226</f>
        <v>0</v>
      </c>
      <c r="T2227" s="417">
        <f t="shared" ref="T2227:U2227" si="3140">Q2227-Q2226</f>
        <v>0</v>
      </c>
      <c r="U2227" s="417">
        <f t="shared" si="3140"/>
        <v>0</v>
      </c>
      <c r="V2227" s="422"/>
      <c r="W2227" s="619" t="str">
        <f t="shared" si="3104"/>
        <v/>
      </c>
    </row>
    <row r="2228" spans="1:23" s="371" customFormat="1" ht="24" hidden="1" customHeight="1">
      <c r="A2228" s="366" t="s">
        <v>4295</v>
      </c>
      <c r="B2228" s="418" t="s">
        <v>0</v>
      </c>
      <c r="C2228" s="418" t="s">
        <v>3278</v>
      </c>
      <c r="D2228" s="418" t="s">
        <v>3280</v>
      </c>
      <c r="E2228" s="419" t="s">
        <v>18</v>
      </c>
      <c r="F2228" s="411">
        <f>G2228</f>
        <v>1</v>
      </c>
      <c r="G2228" s="411">
        <f>[5]내역서!F2224</f>
        <v>1</v>
      </c>
      <c r="H2228" s="716">
        <v>1</v>
      </c>
      <c r="I2228" s="410">
        <f>G2228-H2228</f>
        <v>0</v>
      </c>
      <c r="J2228" s="410">
        <f>내역서!F2232</f>
        <v>0</v>
      </c>
      <c r="K2228" s="411">
        <v>7967.6</v>
      </c>
      <c r="L2228" s="412">
        <f>INT($J2228*K2228)</f>
        <v>0</v>
      </c>
      <c r="M2228" s="411">
        <v>0</v>
      </c>
      <c r="N2228" s="412">
        <f>INT($J2228*M2228)</f>
        <v>0</v>
      </c>
      <c r="O2228" s="411">
        <v>0</v>
      </c>
      <c r="P2228" s="412">
        <f>INT($J2228*O2228)</f>
        <v>0</v>
      </c>
      <c r="Q2228" s="412">
        <f>+K2228+M2228+O2228</f>
        <v>7967.6</v>
      </c>
      <c r="R2228" s="412">
        <f>L2228+N2228+P2228</f>
        <v>0</v>
      </c>
      <c r="S2228" s="412"/>
      <c r="T2228" s="412"/>
      <c r="U2228" s="412"/>
      <c r="V2228" s="419" t="s">
        <v>0</v>
      </c>
      <c r="W2228" s="617" t="str">
        <f>+IF(J2228&lt;0,"ng","")</f>
        <v/>
      </c>
    </row>
    <row r="2229" spans="1:23" s="75" customFormat="1" ht="24" hidden="1" customHeight="1">
      <c r="A2229" s="372" t="s">
        <v>6116</v>
      </c>
      <c r="B2229" s="421" t="s">
        <v>0</v>
      </c>
      <c r="C2229" s="421" t="s">
        <v>1378</v>
      </c>
      <c r="D2229" s="421" t="s">
        <v>1380</v>
      </c>
      <c r="E2229" s="422" t="s">
        <v>18</v>
      </c>
      <c r="F2229" s="416">
        <f t="shared" si="3128"/>
        <v>1</v>
      </c>
      <c r="G2229" s="416">
        <f>[5]내역서!F2225</f>
        <v>1</v>
      </c>
      <c r="H2229" s="717">
        <v>1</v>
      </c>
      <c r="I2229" s="415">
        <f t="shared" si="3129"/>
        <v>0</v>
      </c>
      <c r="J2229" s="415">
        <f>내역서!F2233</f>
        <v>0</v>
      </c>
      <c r="K2229" s="416">
        <v>7967.6</v>
      </c>
      <c r="L2229" s="417">
        <f t="shared" si="3130"/>
        <v>0</v>
      </c>
      <c r="M2229" s="416">
        <v>0</v>
      </c>
      <c r="N2229" s="417">
        <f t="shared" si="3131"/>
        <v>0</v>
      </c>
      <c r="O2229" s="416">
        <v>0</v>
      </c>
      <c r="P2229" s="417">
        <f t="shared" si="3132"/>
        <v>0</v>
      </c>
      <c r="Q2229" s="417">
        <f t="shared" si="3133"/>
        <v>7967.6</v>
      </c>
      <c r="R2229" s="417">
        <f t="shared" si="3134"/>
        <v>0</v>
      </c>
      <c r="S2229" s="417">
        <f t="shared" ref="S2229" si="3141">J2229-J2228</f>
        <v>0</v>
      </c>
      <c r="T2229" s="417">
        <f t="shared" ref="T2229:U2229" si="3142">Q2229-Q2228</f>
        <v>0</v>
      </c>
      <c r="U2229" s="417">
        <f t="shared" si="3142"/>
        <v>0</v>
      </c>
      <c r="V2229" s="422"/>
      <c r="W2229" s="619" t="str">
        <f t="shared" si="3104"/>
        <v/>
      </c>
    </row>
    <row r="2230" spans="1:23" s="371" customFormat="1" ht="24" hidden="1" customHeight="1">
      <c r="A2230" s="366" t="s">
        <v>2055</v>
      </c>
      <c r="B2230" s="418" t="s">
        <v>0</v>
      </c>
      <c r="C2230" s="418" t="s">
        <v>3278</v>
      </c>
      <c r="D2230" s="418" t="s">
        <v>3281</v>
      </c>
      <c r="E2230" s="419" t="s">
        <v>18</v>
      </c>
      <c r="F2230" s="411">
        <f>G2230</f>
        <v>1</v>
      </c>
      <c r="G2230" s="411">
        <f>[5]내역서!F2226</f>
        <v>1</v>
      </c>
      <c r="H2230" s="716">
        <v>1</v>
      </c>
      <c r="I2230" s="410">
        <f>G2230-H2230</f>
        <v>0</v>
      </c>
      <c r="J2230" s="410">
        <f>내역서!F2234</f>
        <v>0</v>
      </c>
      <c r="K2230" s="411">
        <v>1005</v>
      </c>
      <c r="L2230" s="412">
        <f>INT($J2230*K2230)</f>
        <v>0</v>
      </c>
      <c r="M2230" s="411">
        <v>0</v>
      </c>
      <c r="N2230" s="412">
        <f>INT($J2230*M2230)</f>
        <v>0</v>
      </c>
      <c r="O2230" s="411">
        <v>0</v>
      </c>
      <c r="P2230" s="412">
        <f>INT($J2230*O2230)</f>
        <v>0</v>
      </c>
      <c r="Q2230" s="412">
        <f>+K2230+M2230+O2230</f>
        <v>1005</v>
      </c>
      <c r="R2230" s="412">
        <f>L2230+N2230+P2230</f>
        <v>0</v>
      </c>
      <c r="S2230" s="412"/>
      <c r="T2230" s="412"/>
      <c r="U2230" s="412"/>
      <c r="V2230" s="419" t="s">
        <v>0</v>
      </c>
      <c r="W2230" s="617" t="str">
        <f>+IF(J2230&lt;0,"ng","")</f>
        <v/>
      </c>
    </row>
    <row r="2231" spans="1:23" s="75" customFormat="1" ht="24" hidden="1" customHeight="1">
      <c r="A2231" s="372" t="s">
        <v>6165</v>
      </c>
      <c r="B2231" s="421" t="s">
        <v>0</v>
      </c>
      <c r="C2231" s="421" t="s">
        <v>1378</v>
      </c>
      <c r="D2231" s="421" t="s">
        <v>1381</v>
      </c>
      <c r="E2231" s="422" t="s">
        <v>18</v>
      </c>
      <c r="F2231" s="416">
        <f t="shared" si="3128"/>
        <v>1</v>
      </c>
      <c r="G2231" s="416">
        <f>[5]내역서!F2227</f>
        <v>1</v>
      </c>
      <c r="H2231" s="717">
        <v>1</v>
      </c>
      <c r="I2231" s="415">
        <f t="shared" si="3129"/>
        <v>0</v>
      </c>
      <c r="J2231" s="415">
        <f>내역서!F2235</f>
        <v>0</v>
      </c>
      <c r="K2231" s="416">
        <v>1005</v>
      </c>
      <c r="L2231" s="417">
        <f t="shared" si="3130"/>
        <v>0</v>
      </c>
      <c r="M2231" s="416">
        <v>0</v>
      </c>
      <c r="N2231" s="417">
        <f t="shared" si="3131"/>
        <v>0</v>
      </c>
      <c r="O2231" s="416">
        <v>0</v>
      </c>
      <c r="P2231" s="417">
        <f t="shared" si="3132"/>
        <v>0</v>
      </c>
      <c r="Q2231" s="417">
        <f t="shared" si="3133"/>
        <v>1005</v>
      </c>
      <c r="R2231" s="417">
        <f t="shared" si="3134"/>
        <v>0</v>
      </c>
      <c r="S2231" s="417">
        <f t="shared" ref="S2231" si="3143">J2231-J2230</f>
        <v>0</v>
      </c>
      <c r="T2231" s="417">
        <f t="shared" ref="T2231:U2231" si="3144">Q2231-Q2230</f>
        <v>0</v>
      </c>
      <c r="U2231" s="417">
        <f t="shared" si="3144"/>
        <v>0</v>
      </c>
      <c r="V2231" s="422"/>
      <c r="W2231" s="619" t="str">
        <f t="shared" si="3104"/>
        <v/>
      </c>
    </row>
    <row r="2232" spans="1:23" s="371" customFormat="1" ht="24" hidden="1" customHeight="1">
      <c r="A2232" s="366" t="s">
        <v>2055</v>
      </c>
      <c r="B2232" s="418" t="s">
        <v>0</v>
      </c>
      <c r="C2232" s="418" t="s">
        <v>3278</v>
      </c>
      <c r="D2232" s="418" t="s">
        <v>3282</v>
      </c>
      <c r="E2232" s="419" t="s">
        <v>18</v>
      </c>
      <c r="F2232" s="411">
        <f>G2232</f>
        <v>1</v>
      </c>
      <c r="G2232" s="411">
        <f>[5]내역서!F2228</f>
        <v>1</v>
      </c>
      <c r="H2232" s="716">
        <v>1</v>
      </c>
      <c r="I2232" s="410">
        <f>G2232-H2232</f>
        <v>0</v>
      </c>
      <c r="J2232" s="410">
        <f>내역서!F2236</f>
        <v>0</v>
      </c>
      <c r="K2232" s="411">
        <v>2300</v>
      </c>
      <c r="L2232" s="412">
        <f>INT($J2232*K2232)</f>
        <v>0</v>
      </c>
      <c r="M2232" s="411">
        <v>0</v>
      </c>
      <c r="N2232" s="412">
        <f>INT($J2232*M2232)</f>
        <v>0</v>
      </c>
      <c r="O2232" s="411">
        <v>0</v>
      </c>
      <c r="P2232" s="412">
        <f>INT($J2232*O2232)</f>
        <v>0</v>
      </c>
      <c r="Q2232" s="412">
        <f>+K2232+M2232+O2232</f>
        <v>2300</v>
      </c>
      <c r="R2232" s="412">
        <f>L2232+N2232+P2232</f>
        <v>0</v>
      </c>
      <c r="S2232" s="412"/>
      <c r="T2232" s="412"/>
      <c r="U2232" s="412"/>
      <c r="V2232" s="419" t="s">
        <v>0</v>
      </c>
      <c r="W2232" s="617" t="str">
        <f>+IF(J2232&lt;0,"ng","")</f>
        <v/>
      </c>
    </row>
    <row r="2233" spans="1:23" s="75" customFormat="1" ht="24" hidden="1" customHeight="1">
      <c r="A2233" s="372" t="s">
        <v>2072</v>
      </c>
      <c r="B2233" s="421" t="s">
        <v>0</v>
      </c>
      <c r="C2233" s="421" t="s">
        <v>1378</v>
      </c>
      <c r="D2233" s="421" t="s">
        <v>1382</v>
      </c>
      <c r="E2233" s="422" t="s">
        <v>18</v>
      </c>
      <c r="F2233" s="416">
        <f t="shared" si="3128"/>
        <v>1</v>
      </c>
      <c r="G2233" s="416">
        <f>[5]내역서!F2229</f>
        <v>1</v>
      </c>
      <c r="H2233" s="717">
        <v>1</v>
      </c>
      <c r="I2233" s="415">
        <f t="shared" si="3129"/>
        <v>0</v>
      </c>
      <c r="J2233" s="415">
        <f>내역서!F2237</f>
        <v>0</v>
      </c>
      <c r="K2233" s="416">
        <v>2300</v>
      </c>
      <c r="L2233" s="417">
        <f t="shared" si="3130"/>
        <v>0</v>
      </c>
      <c r="M2233" s="416">
        <v>0</v>
      </c>
      <c r="N2233" s="417">
        <f t="shared" si="3131"/>
        <v>0</v>
      </c>
      <c r="O2233" s="416">
        <v>0</v>
      </c>
      <c r="P2233" s="417">
        <f t="shared" si="3132"/>
        <v>0</v>
      </c>
      <c r="Q2233" s="417">
        <f t="shared" si="3133"/>
        <v>2300</v>
      </c>
      <c r="R2233" s="417">
        <f t="shared" si="3134"/>
        <v>0</v>
      </c>
      <c r="S2233" s="417">
        <f t="shared" ref="S2233" si="3145">J2233-J2232</f>
        <v>0</v>
      </c>
      <c r="T2233" s="417">
        <f t="shared" ref="T2233:U2233" si="3146">Q2233-Q2232</f>
        <v>0</v>
      </c>
      <c r="U2233" s="417">
        <f t="shared" si="3146"/>
        <v>0</v>
      </c>
      <c r="V2233" s="422"/>
      <c r="W2233" s="619" t="str">
        <f t="shared" si="3104"/>
        <v/>
      </c>
    </row>
    <row r="2234" spans="1:23" s="371" customFormat="1" ht="24" hidden="1" customHeight="1">
      <c r="A2234" s="366" t="s">
        <v>6166</v>
      </c>
      <c r="B2234" s="418" t="s">
        <v>0</v>
      </c>
      <c r="C2234" s="418" t="s">
        <v>3278</v>
      </c>
      <c r="D2234" s="418" t="s">
        <v>3283</v>
      </c>
      <c r="E2234" s="419" t="s">
        <v>18</v>
      </c>
      <c r="F2234" s="411">
        <f>G2234</f>
        <v>1</v>
      </c>
      <c r="G2234" s="411">
        <f>[5]내역서!F2230</f>
        <v>1</v>
      </c>
      <c r="H2234" s="716">
        <v>1</v>
      </c>
      <c r="I2234" s="410">
        <f>G2234-H2234</f>
        <v>0</v>
      </c>
      <c r="J2234" s="410">
        <f>내역서!F2238</f>
        <v>0</v>
      </c>
      <c r="K2234" s="411">
        <v>16882.599999999999</v>
      </c>
      <c r="L2234" s="412">
        <f>INT($J2234*K2234)</f>
        <v>0</v>
      </c>
      <c r="M2234" s="411">
        <v>0</v>
      </c>
      <c r="N2234" s="412">
        <f>INT($J2234*M2234)</f>
        <v>0</v>
      </c>
      <c r="O2234" s="411">
        <v>0</v>
      </c>
      <c r="P2234" s="412">
        <f>INT($J2234*O2234)</f>
        <v>0</v>
      </c>
      <c r="Q2234" s="412">
        <f>+K2234+M2234+O2234</f>
        <v>16882.599999999999</v>
      </c>
      <c r="R2234" s="412">
        <f>L2234+N2234+P2234</f>
        <v>0</v>
      </c>
      <c r="S2234" s="412"/>
      <c r="T2234" s="412"/>
      <c r="U2234" s="412"/>
      <c r="V2234" s="419" t="s">
        <v>0</v>
      </c>
      <c r="W2234" s="617" t="str">
        <f>+IF(J2234&lt;0,"ng","")</f>
        <v/>
      </c>
    </row>
    <row r="2235" spans="1:23" s="75" customFormat="1" ht="24" hidden="1" customHeight="1">
      <c r="A2235" s="372" t="s">
        <v>2072</v>
      </c>
      <c r="B2235" s="421" t="s">
        <v>0</v>
      </c>
      <c r="C2235" s="421" t="s">
        <v>1378</v>
      </c>
      <c r="D2235" s="421" t="s">
        <v>1383</v>
      </c>
      <c r="E2235" s="422" t="s">
        <v>18</v>
      </c>
      <c r="F2235" s="416">
        <f t="shared" si="3128"/>
        <v>1</v>
      </c>
      <c r="G2235" s="416">
        <f>[5]내역서!F2231</f>
        <v>1</v>
      </c>
      <c r="H2235" s="717">
        <v>1</v>
      </c>
      <c r="I2235" s="415">
        <f t="shared" si="3129"/>
        <v>0</v>
      </c>
      <c r="J2235" s="415">
        <f>내역서!F2239</f>
        <v>0</v>
      </c>
      <c r="K2235" s="416">
        <v>16882.599999999999</v>
      </c>
      <c r="L2235" s="417">
        <f t="shared" si="3130"/>
        <v>0</v>
      </c>
      <c r="M2235" s="416">
        <v>0</v>
      </c>
      <c r="N2235" s="417">
        <f t="shared" si="3131"/>
        <v>0</v>
      </c>
      <c r="O2235" s="416">
        <v>0</v>
      </c>
      <c r="P2235" s="417">
        <f t="shared" si="3132"/>
        <v>0</v>
      </c>
      <c r="Q2235" s="417">
        <f t="shared" si="3133"/>
        <v>16882.599999999999</v>
      </c>
      <c r="R2235" s="417">
        <f t="shared" si="3134"/>
        <v>0</v>
      </c>
      <c r="S2235" s="417">
        <f t="shared" ref="S2235" si="3147">J2235-J2234</f>
        <v>0</v>
      </c>
      <c r="T2235" s="417">
        <f t="shared" ref="T2235:U2235" si="3148">Q2235-Q2234</f>
        <v>0</v>
      </c>
      <c r="U2235" s="417">
        <f t="shared" si="3148"/>
        <v>0</v>
      </c>
      <c r="V2235" s="422"/>
      <c r="W2235" s="619" t="str">
        <f t="shared" si="3104"/>
        <v/>
      </c>
    </row>
    <row r="2236" spans="1:23" s="371" customFormat="1" ht="24" hidden="1" customHeight="1">
      <c r="A2236" s="366" t="s">
        <v>2055</v>
      </c>
      <c r="B2236" s="418" t="s">
        <v>0</v>
      </c>
      <c r="C2236" s="418" t="s">
        <v>3284</v>
      </c>
      <c r="D2236" s="418" t="s">
        <v>3285</v>
      </c>
      <c r="E2236" s="419" t="s">
        <v>18</v>
      </c>
      <c r="F2236" s="411">
        <f>G2236</f>
        <v>1</v>
      </c>
      <c r="G2236" s="411">
        <f>[5]내역서!F2232</f>
        <v>1</v>
      </c>
      <c r="H2236" s="716">
        <v>1</v>
      </c>
      <c r="I2236" s="410">
        <f>G2236-H2236</f>
        <v>0</v>
      </c>
      <c r="J2236" s="410">
        <f>내역서!F2240</f>
        <v>0</v>
      </c>
      <c r="K2236" s="411">
        <v>19294.400000000001</v>
      </c>
      <c r="L2236" s="412">
        <f>INT($J2236*K2236)</f>
        <v>0</v>
      </c>
      <c r="M2236" s="411">
        <v>0</v>
      </c>
      <c r="N2236" s="412">
        <f>INT($J2236*M2236)</f>
        <v>0</v>
      </c>
      <c r="O2236" s="411">
        <v>0</v>
      </c>
      <c r="P2236" s="412">
        <f>INT($J2236*O2236)</f>
        <v>0</v>
      </c>
      <c r="Q2236" s="412">
        <f>+K2236+M2236+O2236</f>
        <v>19294.400000000001</v>
      </c>
      <c r="R2236" s="412">
        <f>L2236+N2236+P2236</f>
        <v>0</v>
      </c>
      <c r="S2236" s="412"/>
      <c r="T2236" s="412"/>
      <c r="U2236" s="412"/>
      <c r="V2236" s="419" t="s">
        <v>0</v>
      </c>
      <c r="W2236" s="617" t="str">
        <f>+IF(J2236&lt;0,"ng","")</f>
        <v/>
      </c>
    </row>
    <row r="2237" spans="1:23" s="75" customFormat="1" ht="24" hidden="1" customHeight="1">
      <c r="A2237" s="372" t="s">
        <v>6116</v>
      </c>
      <c r="B2237" s="421" t="s">
        <v>0</v>
      </c>
      <c r="C2237" s="421" t="s">
        <v>1384</v>
      </c>
      <c r="D2237" s="421" t="s">
        <v>1385</v>
      </c>
      <c r="E2237" s="422" t="s">
        <v>18</v>
      </c>
      <c r="F2237" s="416">
        <f t="shared" si="3128"/>
        <v>1</v>
      </c>
      <c r="G2237" s="416">
        <f>[5]내역서!F2233</f>
        <v>1</v>
      </c>
      <c r="H2237" s="717">
        <v>1</v>
      </c>
      <c r="I2237" s="415">
        <f t="shared" si="3129"/>
        <v>0</v>
      </c>
      <c r="J2237" s="415">
        <f>내역서!F2241</f>
        <v>0</v>
      </c>
      <c r="K2237" s="416">
        <v>19294.400000000001</v>
      </c>
      <c r="L2237" s="417">
        <f t="shared" si="3130"/>
        <v>0</v>
      </c>
      <c r="M2237" s="416">
        <v>0</v>
      </c>
      <c r="N2237" s="417">
        <f t="shared" si="3131"/>
        <v>0</v>
      </c>
      <c r="O2237" s="416">
        <v>0</v>
      </c>
      <c r="P2237" s="417">
        <f t="shared" si="3132"/>
        <v>0</v>
      </c>
      <c r="Q2237" s="417">
        <f t="shared" si="3133"/>
        <v>19294.400000000001</v>
      </c>
      <c r="R2237" s="417">
        <f t="shared" si="3134"/>
        <v>0</v>
      </c>
      <c r="S2237" s="417">
        <f t="shared" ref="S2237" si="3149">J2237-J2236</f>
        <v>0</v>
      </c>
      <c r="T2237" s="417">
        <f t="shared" ref="T2237:U2237" si="3150">Q2237-Q2236</f>
        <v>0</v>
      </c>
      <c r="U2237" s="417">
        <f t="shared" si="3150"/>
        <v>0</v>
      </c>
      <c r="V2237" s="422"/>
      <c r="W2237" s="619" t="str">
        <f t="shared" si="3104"/>
        <v/>
      </c>
    </row>
    <row r="2238" spans="1:23" s="371" customFormat="1" ht="24" hidden="1" customHeight="1">
      <c r="A2238" s="366" t="s">
        <v>2055</v>
      </c>
      <c r="B2238" s="418" t="s">
        <v>0</v>
      </c>
      <c r="C2238" s="418" t="s">
        <v>3286</v>
      </c>
      <c r="D2238" s="418" t="s">
        <v>3287</v>
      </c>
      <c r="E2238" s="419" t="s">
        <v>18</v>
      </c>
      <c r="F2238" s="411">
        <f>G2238</f>
        <v>1</v>
      </c>
      <c r="G2238" s="411">
        <f>[5]내역서!F2234</f>
        <v>1</v>
      </c>
      <c r="H2238" s="716">
        <v>1</v>
      </c>
      <c r="I2238" s="410">
        <f>G2238-H2238</f>
        <v>0</v>
      </c>
      <c r="J2238" s="410">
        <f>내역서!F2242</f>
        <v>0</v>
      </c>
      <c r="K2238" s="411">
        <v>100778.5</v>
      </c>
      <c r="L2238" s="412">
        <f>INT($J2238*K2238)</f>
        <v>0</v>
      </c>
      <c r="M2238" s="411">
        <v>0</v>
      </c>
      <c r="N2238" s="412">
        <f>INT($J2238*M2238)</f>
        <v>0</v>
      </c>
      <c r="O2238" s="411">
        <v>0</v>
      </c>
      <c r="P2238" s="412">
        <f>INT($J2238*O2238)</f>
        <v>0</v>
      </c>
      <c r="Q2238" s="412">
        <f>+K2238+M2238+O2238</f>
        <v>100778.5</v>
      </c>
      <c r="R2238" s="412">
        <f>L2238+N2238+P2238</f>
        <v>0</v>
      </c>
      <c r="S2238" s="412"/>
      <c r="T2238" s="412"/>
      <c r="U2238" s="412"/>
      <c r="V2238" s="419" t="s">
        <v>0</v>
      </c>
      <c r="W2238" s="617" t="str">
        <f>+IF(J2238&lt;0,"ng","")</f>
        <v/>
      </c>
    </row>
    <row r="2239" spans="1:23" s="75" customFormat="1" ht="24" hidden="1" customHeight="1">
      <c r="A2239" s="372" t="s">
        <v>2072</v>
      </c>
      <c r="B2239" s="421" t="s">
        <v>0</v>
      </c>
      <c r="C2239" s="421" t="s">
        <v>1386</v>
      </c>
      <c r="D2239" s="421" t="s">
        <v>1387</v>
      </c>
      <c r="E2239" s="422" t="s">
        <v>18</v>
      </c>
      <c r="F2239" s="416">
        <f t="shared" si="3128"/>
        <v>1</v>
      </c>
      <c r="G2239" s="416">
        <f>[5]내역서!F2235</f>
        <v>1</v>
      </c>
      <c r="H2239" s="717">
        <v>1</v>
      </c>
      <c r="I2239" s="415">
        <f t="shared" si="3129"/>
        <v>0</v>
      </c>
      <c r="J2239" s="415">
        <f>내역서!F2243</f>
        <v>0</v>
      </c>
      <c r="K2239" s="416">
        <v>100778.5</v>
      </c>
      <c r="L2239" s="417">
        <f t="shared" si="3130"/>
        <v>0</v>
      </c>
      <c r="M2239" s="416">
        <v>0</v>
      </c>
      <c r="N2239" s="417">
        <f t="shared" si="3131"/>
        <v>0</v>
      </c>
      <c r="O2239" s="416">
        <v>0</v>
      </c>
      <c r="P2239" s="417">
        <f t="shared" si="3132"/>
        <v>0</v>
      </c>
      <c r="Q2239" s="417">
        <f t="shared" si="3133"/>
        <v>100778.5</v>
      </c>
      <c r="R2239" s="417">
        <f t="shared" si="3134"/>
        <v>0</v>
      </c>
      <c r="S2239" s="417">
        <f t="shared" ref="S2239" si="3151">J2239-J2238</f>
        <v>0</v>
      </c>
      <c r="T2239" s="417">
        <f t="shared" ref="T2239:U2239" si="3152">Q2239-Q2238</f>
        <v>0</v>
      </c>
      <c r="U2239" s="417">
        <f t="shared" si="3152"/>
        <v>0</v>
      </c>
      <c r="V2239" s="422"/>
      <c r="W2239" s="619" t="str">
        <f t="shared" si="3104"/>
        <v/>
      </c>
    </row>
    <row r="2240" spans="1:23" s="371" customFormat="1" ht="24" hidden="1" customHeight="1">
      <c r="A2240" s="366" t="s">
        <v>6167</v>
      </c>
      <c r="B2240" s="418" t="s">
        <v>0</v>
      </c>
      <c r="C2240" s="418" t="s">
        <v>3288</v>
      </c>
      <c r="D2240" s="418" t="s">
        <v>226</v>
      </c>
      <c r="E2240" s="419" t="s">
        <v>308</v>
      </c>
      <c r="F2240" s="411">
        <f>G2240</f>
        <v>10</v>
      </c>
      <c r="G2240" s="411">
        <f>[5]내역서!F2236</f>
        <v>10</v>
      </c>
      <c r="H2240" s="716">
        <v>10</v>
      </c>
      <c r="I2240" s="410">
        <f>G2240-H2240</f>
        <v>0</v>
      </c>
      <c r="J2240" s="410">
        <f>내역서!F2244</f>
        <v>0</v>
      </c>
      <c r="K2240" s="411">
        <v>1016.4</v>
      </c>
      <c r="L2240" s="412">
        <f>INT($J2240*K2240)</f>
        <v>0</v>
      </c>
      <c r="M2240" s="411">
        <v>0</v>
      </c>
      <c r="N2240" s="412">
        <f>INT($J2240*M2240)</f>
        <v>0</v>
      </c>
      <c r="O2240" s="411">
        <v>0</v>
      </c>
      <c r="P2240" s="412">
        <f>INT($J2240*O2240)</f>
        <v>0</v>
      </c>
      <c r="Q2240" s="412">
        <f>+K2240+M2240+O2240</f>
        <v>1016.4</v>
      </c>
      <c r="R2240" s="412">
        <f>L2240+N2240+P2240</f>
        <v>0</v>
      </c>
      <c r="S2240" s="412"/>
      <c r="T2240" s="412"/>
      <c r="U2240" s="412"/>
      <c r="V2240" s="419" t="s">
        <v>0</v>
      </c>
      <c r="W2240" s="617" t="str">
        <f>+IF(J2240&lt;0,"ng","")</f>
        <v/>
      </c>
    </row>
    <row r="2241" spans="1:23" s="75" customFormat="1" ht="24" hidden="1" customHeight="1">
      <c r="A2241" s="372" t="s">
        <v>2072</v>
      </c>
      <c r="B2241" s="421" t="s">
        <v>0</v>
      </c>
      <c r="C2241" s="421" t="s">
        <v>1388</v>
      </c>
      <c r="D2241" s="421" t="s">
        <v>226</v>
      </c>
      <c r="E2241" s="422" t="s">
        <v>1034</v>
      </c>
      <c r="F2241" s="416">
        <f t="shared" si="3128"/>
        <v>10</v>
      </c>
      <c r="G2241" s="416">
        <f>[5]내역서!F2237</f>
        <v>10</v>
      </c>
      <c r="H2241" s="717">
        <v>10</v>
      </c>
      <c r="I2241" s="415">
        <f t="shared" si="3129"/>
        <v>0</v>
      </c>
      <c r="J2241" s="415">
        <f>내역서!F2245</f>
        <v>0</v>
      </c>
      <c r="K2241" s="416">
        <v>1016.4</v>
      </c>
      <c r="L2241" s="417">
        <f t="shared" si="3130"/>
        <v>0</v>
      </c>
      <c r="M2241" s="416">
        <v>0</v>
      </c>
      <c r="N2241" s="417">
        <f t="shared" si="3131"/>
        <v>0</v>
      </c>
      <c r="O2241" s="416">
        <v>0</v>
      </c>
      <c r="P2241" s="417">
        <f t="shared" si="3132"/>
        <v>0</v>
      </c>
      <c r="Q2241" s="417">
        <f t="shared" si="3133"/>
        <v>1016.4</v>
      </c>
      <c r="R2241" s="417">
        <f t="shared" si="3134"/>
        <v>0</v>
      </c>
      <c r="S2241" s="417">
        <f t="shared" ref="S2241" si="3153">J2241-J2240</f>
        <v>0</v>
      </c>
      <c r="T2241" s="417">
        <f t="shared" ref="T2241:U2241" si="3154">Q2241-Q2240</f>
        <v>0</v>
      </c>
      <c r="U2241" s="417">
        <f t="shared" si="3154"/>
        <v>0</v>
      </c>
      <c r="V2241" s="422"/>
      <c r="W2241" s="619" t="str">
        <f t="shared" si="3104"/>
        <v/>
      </c>
    </row>
    <row r="2242" spans="1:23" s="371" customFormat="1" ht="24" hidden="1" customHeight="1">
      <c r="A2242" s="366" t="s">
        <v>6168</v>
      </c>
      <c r="B2242" s="418" t="s">
        <v>0</v>
      </c>
      <c r="C2242" s="418" t="s">
        <v>3289</v>
      </c>
      <c r="D2242" s="418" t="s">
        <v>226</v>
      </c>
      <c r="E2242" s="419" t="s">
        <v>308</v>
      </c>
      <c r="F2242" s="411">
        <f>G2242</f>
        <v>1</v>
      </c>
      <c r="G2242" s="411">
        <f>[5]내역서!F2238</f>
        <v>1</v>
      </c>
      <c r="H2242" s="716">
        <v>1</v>
      </c>
      <c r="I2242" s="410">
        <f>G2242-H2242</f>
        <v>0</v>
      </c>
      <c r="J2242" s="410">
        <f>내역서!F2246</f>
        <v>0</v>
      </c>
      <c r="K2242" s="411">
        <v>3466.8</v>
      </c>
      <c r="L2242" s="412">
        <f>INT($J2242*K2242)</f>
        <v>0</v>
      </c>
      <c r="M2242" s="411">
        <v>10712</v>
      </c>
      <c r="N2242" s="412">
        <f>INT($J2242*M2242)</f>
        <v>0</v>
      </c>
      <c r="O2242" s="411">
        <v>18.100000000000001</v>
      </c>
      <c r="P2242" s="412">
        <f>INT($J2242*O2242)</f>
        <v>0</v>
      </c>
      <c r="Q2242" s="412">
        <f>+K2242+M2242+O2242</f>
        <v>14196.9</v>
      </c>
      <c r="R2242" s="412">
        <f>L2242+N2242+P2242</f>
        <v>0</v>
      </c>
      <c r="S2242" s="412"/>
      <c r="T2242" s="412"/>
      <c r="U2242" s="412"/>
      <c r="V2242" s="419" t="s">
        <v>0</v>
      </c>
      <c r="W2242" s="617" t="str">
        <f>+IF(J2242&lt;0,"ng","")</f>
        <v/>
      </c>
    </row>
    <row r="2243" spans="1:23" s="75" customFormat="1" ht="24" hidden="1" customHeight="1">
      <c r="A2243" s="372" t="s">
        <v>6169</v>
      </c>
      <c r="B2243" s="421" t="s">
        <v>0</v>
      </c>
      <c r="C2243" s="421" t="s">
        <v>1389</v>
      </c>
      <c r="D2243" s="421" t="s">
        <v>226</v>
      </c>
      <c r="E2243" s="422" t="s">
        <v>1034</v>
      </c>
      <c r="F2243" s="416">
        <f t="shared" si="3128"/>
        <v>1</v>
      </c>
      <c r="G2243" s="416">
        <f>[5]내역서!F2239</f>
        <v>1</v>
      </c>
      <c r="H2243" s="717">
        <v>1</v>
      </c>
      <c r="I2243" s="415">
        <f t="shared" si="3129"/>
        <v>0</v>
      </c>
      <c r="J2243" s="415">
        <f>내역서!F2247</f>
        <v>0</v>
      </c>
      <c r="K2243" s="416">
        <v>3466.8</v>
      </c>
      <c r="L2243" s="417">
        <f t="shared" si="3130"/>
        <v>0</v>
      </c>
      <c r="M2243" s="416">
        <v>10712</v>
      </c>
      <c r="N2243" s="417">
        <f t="shared" si="3131"/>
        <v>0</v>
      </c>
      <c r="O2243" s="416">
        <v>18.100000000000001</v>
      </c>
      <c r="P2243" s="417">
        <f t="shared" si="3132"/>
        <v>0</v>
      </c>
      <c r="Q2243" s="417">
        <f t="shared" si="3133"/>
        <v>14196.9</v>
      </c>
      <c r="R2243" s="417">
        <f t="shared" si="3134"/>
        <v>0</v>
      </c>
      <c r="S2243" s="417">
        <f t="shared" ref="S2243" si="3155">J2243-J2242</f>
        <v>0</v>
      </c>
      <c r="T2243" s="417">
        <f t="shared" ref="T2243:U2243" si="3156">Q2243-Q2242</f>
        <v>0</v>
      </c>
      <c r="U2243" s="417">
        <f t="shared" si="3156"/>
        <v>0</v>
      </c>
      <c r="V2243" s="422"/>
      <c r="W2243" s="619" t="str">
        <f t="shared" si="3104"/>
        <v/>
      </c>
    </row>
    <row r="2244" spans="1:23" s="371" customFormat="1" ht="24" hidden="1" customHeight="1">
      <c r="A2244" s="366" t="s">
        <v>2055</v>
      </c>
      <c r="B2244" s="418" t="s">
        <v>0</v>
      </c>
      <c r="C2244" s="418" t="s">
        <v>3290</v>
      </c>
      <c r="D2244" s="418" t="s">
        <v>3291</v>
      </c>
      <c r="E2244" s="419" t="s">
        <v>308</v>
      </c>
      <c r="F2244" s="411">
        <f>G2244</f>
        <v>1</v>
      </c>
      <c r="G2244" s="411">
        <f>[5]내역서!F2240</f>
        <v>1</v>
      </c>
      <c r="H2244" s="716">
        <v>1</v>
      </c>
      <c r="I2244" s="410">
        <f>G2244-H2244</f>
        <v>0</v>
      </c>
      <c r="J2244" s="410">
        <f>내역서!F2248</f>
        <v>0</v>
      </c>
      <c r="K2244" s="411">
        <v>1086</v>
      </c>
      <c r="L2244" s="412">
        <f>INT($J2244*K2244)</f>
        <v>0</v>
      </c>
      <c r="M2244" s="411">
        <v>0</v>
      </c>
      <c r="N2244" s="412">
        <f>INT($J2244*M2244)</f>
        <v>0</v>
      </c>
      <c r="O2244" s="411">
        <v>0</v>
      </c>
      <c r="P2244" s="412">
        <f>INT($J2244*O2244)</f>
        <v>0</v>
      </c>
      <c r="Q2244" s="412">
        <f>+K2244+M2244+O2244</f>
        <v>1086</v>
      </c>
      <c r="R2244" s="412">
        <f>L2244+N2244+P2244</f>
        <v>0</v>
      </c>
      <c r="S2244" s="412"/>
      <c r="T2244" s="412"/>
      <c r="U2244" s="412"/>
      <c r="V2244" s="419" t="s">
        <v>0</v>
      </c>
      <c r="W2244" s="617" t="str">
        <f>+IF(J2244&lt;0,"ng","")</f>
        <v/>
      </c>
    </row>
    <row r="2245" spans="1:23" s="75" customFormat="1" ht="24" hidden="1" customHeight="1">
      <c r="A2245" s="372" t="s">
        <v>6170</v>
      </c>
      <c r="B2245" s="421" t="s">
        <v>0</v>
      </c>
      <c r="C2245" s="421" t="s">
        <v>1390</v>
      </c>
      <c r="D2245" s="421" t="s">
        <v>1391</v>
      </c>
      <c r="E2245" s="422" t="s">
        <v>1034</v>
      </c>
      <c r="F2245" s="416">
        <f t="shared" si="3128"/>
        <v>1</v>
      </c>
      <c r="G2245" s="416">
        <f>[5]내역서!F2241</f>
        <v>1</v>
      </c>
      <c r="H2245" s="717">
        <v>1</v>
      </c>
      <c r="I2245" s="415">
        <f t="shared" si="3129"/>
        <v>0</v>
      </c>
      <c r="J2245" s="415">
        <f>내역서!F2249</f>
        <v>0</v>
      </c>
      <c r="K2245" s="416">
        <v>1086</v>
      </c>
      <c r="L2245" s="417">
        <f t="shared" si="3130"/>
        <v>0</v>
      </c>
      <c r="M2245" s="416">
        <v>0</v>
      </c>
      <c r="N2245" s="417">
        <f t="shared" si="3131"/>
        <v>0</v>
      </c>
      <c r="O2245" s="416">
        <v>0</v>
      </c>
      <c r="P2245" s="417">
        <f t="shared" si="3132"/>
        <v>0</v>
      </c>
      <c r="Q2245" s="417">
        <f t="shared" si="3133"/>
        <v>1086</v>
      </c>
      <c r="R2245" s="417">
        <f t="shared" si="3134"/>
        <v>0</v>
      </c>
      <c r="S2245" s="417">
        <f t="shared" ref="S2245" si="3157">J2245-J2244</f>
        <v>0</v>
      </c>
      <c r="T2245" s="417">
        <f t="shared" ref="T2245:U2245" si="3158">Q2245-Q2244</f>
        <v>0</v>
      </c>
      <c r="U2245" s="417">
        <f t="shared" si="3158"/>
        <v>0</v>
      </c>
      <c r="V2245" s="422"/>
      <c r="W2245" s="619" t="str">
        <f t="shared" si="3104"/>
        <v/>
      </c>
    </row>
    <row r="2246" spans="1:23" s="371" customFormat="1" ht="24" hidden="1" customHeight="1">
      <c r="A2246" s="366" t="s">
        <v>5217</v>
      </c>
      <c r="B2246" s="418" t="s">
        <v>0</v>
      </c>
      <c r="C2246" s="418" t="s">
        <v>1910</v>
      </c>
      <c r="D2246" s="418" t="s">
        <v>3271</v>
      </c>
      <c r="E2246" s="419" t="s">
        <v>1887</v>
      </c>
      <c r="F2246" s="411">
        <f>G2246</f>
        <v>1</v>
      </c>
      <c r="G2246" s="411">
        <f>[5]내역서!F2242</f>
        <v>1</v>
      </c>
      <c r="H2246" s="716">
        <v>1</v>
      </c>
      <c r="I2246" s="410">
        <f>G2246-H2246</f>
        <v>0</v>
      </c>
      <c r="J2246" s="410">
        <f>내역서!F2250</f>
        <v>0</v>
      </c>
      <c r="K2246" s="411">
        <v>0</v>
      </c>
      <c r="L2246" s="412">
        <f>INT($J2246*K2246)</f>
        <v>0</v>
      </c>
      <c r="M2246" s="411">
        <v>127919.8</v>
      </c>
      <c r="N2246" s="412">
        <f>INT($J2246*M2246)</f>
        <v>0</v>
      </c>
      <c r="O2246" s="411">
        <v>0</v>
      </c>
      <c r="P2246" s="412">
        <f>INT($J2246*O2246)</f>
        <v>0</v>
      </c>
      <c r="Q2246" s="412">
        <f>+K2246+M2246+O2246</f>
        <v>127919.8</v>
      </c>
      <c r="R2246" s="412">
        <f>L2246+N2246+P2246</f>
        <v>0</v>
      </c>
      <c r="S2246" s="412"/>
      <c r="T2246" s="412"/>
      <c r="U2246" s="412"/>
      <c r="V2246" s="419" t="s">
        <v>0</v>
      </c>
      <c r="W2246" s="617" t="str">
        <f>+IF(J2246&lt;0,"ng","")</f>
        <v/>
      </c>
    </row>
    <row r="2247" spans="1:23" s="75" customFormat="1" ht="24" hidden="1" customHeight="1">
      <c r="A2247" s="372" t="s">
        <v>2072</v>
      </c>
      <c r="B2247" s="421" t="s">
        <v>0</v>
      </c>
      <c r="C2247" s="421" t="s">
        <v>1369</v>
      </c>
      <c r="D2247" s="421" t="s">
        <v>1370</v>
      </c>
      <c r="E2247" s="422" t="s">
        <v>1371</v>
      </c>
      <c r="F2247" s="416">
        <f t="shared" si="3128"/>
        <v>1</v>
      </c>
      <c r="G2247" s="416">
        <f>[5]내역서!F2243</f>
        <v>1</v>
      </c>
      <c r="H2247" s="717">
        <v>1</v>
      </c>
      <c r="I2247" s="415">
        <f t="shared" si="3129"/>
        <v>0</v>
      </c>
      <c r="J2247" s="415">
        <f>내역서!F2251</f>
        <v>0</v>
      </c>
      <c r="K2247" s="416">
        <v>0</v>
      </c>
      <c r="L2247" s="417">
        <f t="shared" si="3130"/>
        <v>0</v>
      </c>
      <c r="M2247" s="416">
        <v>127919.8</v>
      </c>
      <c r="N2247" s="417">
        <f t="shared" si="3131"/>
        <v>0</v>
      </c>
      <c r="O2247" s="416">
        <v>0</v>
      </c>
      <c r="P2247" s="417">
        <f t="shared" si="3132"/>
        <v>0</v>
      </c>
      <c r="Q2247" s="417">
        <f t="shared" si="3133"/>
        <v>127919.8</v>
      </c>
      <c r="R2247" s="417">
        <f t="shared" si="3134"/>
        <v>0</v>
      </c>
      <c r="S2247" s="417">
        <f t="shared" ref="S2247" si="3159">J2247-J2246</f>
        <v>0</v>
      </c>
      <c r="T2247" s="417">
        <f t="shared" ref="T2247:U2247" si="3160">Q2247-Q2246</f>
        <v>0</v>
      </c>
      <c r="U2247" s="417">
        <f t="shared" si="3160"/>
        <v>0</v>
      </c>
      <c r="V2247" s="422"/>
      <c r="W2247" s="619" t="str">
        <f t="shared" si="3104"/>
        <v/>
      </c>
    </row>
    <row r="2248" spans="1:23" s="371" customFormat="1" ht="24" hidden="1" customHeight="1">
      <c r="A2248" s="366" t="s">
        <v>2055</v>
      </c>
      <c r="B2248" s="418" t="s">
        <v>0</v>
      </c>
      <c r="C2248" s="418" t="s">
        <v>1910</v>
      </c>
      <c r="D2248" s="418" t="s">
        <v>3292</v>
      </c>
      <c r="E2248" s="419" t="s">
        <v>1887</v>
      </c>
      <c r="F2248" s="411">
        <f>G2248</f>
        <v>1</v>
      </c>
      <c r="G2248" s="411">
        <f>[5]내역서!F2244</f>
        <v>1</v>
      </c>
      <c r="H2248" s="716">
        <v>1</v>
      </c>
      <c r="I2248" s="410">
        <f>G2248-H2248</f>
        <v>0</v>
      </c>
      <c r="J2248" s="410">
        <f>내역서!F2252</f>
        <v>0</v>
      </c>
      <c r="K2248" s="411">
        <v>0</v>
      </c>
      <c r="L2248" s="412">
        <f>INT($J2248*K2248)</f>
        <v>0</v>
      </c>
      <c r="M2248" s="411">
        <v>174587.1</v>
      </c>
      <c r="N2248" s="412">
        <f>INT($J2248*M2248)</f>
        <v>0</v>
      </c>
      <c r="O2248" s="411">
        <v>0</v>
      </c>
      <c r="P2248" s="412">
        <f>INT($J2248*O2248)</f>
        <v>0</v>
      </c>
      <c r="Q2248" s="412">
        <f>+K2248+M2248+O2248</f>
        <v>174587.1</v>
      </c>
      <c r="R2248" s="412">
        <f>L2248+N2248+P2248</f>
        <v>0</v>
      </c>
      <c r="S2248" s="412"/>
      <c r="T2248" s="412"/>
      <c r="U2248" s="412"/>
      <c r="V2248" s="419" t="s">
        <v>0</v>
      </c>
      <c r="W2248" s="617" t="str">
        <f>+IF(J2248&lt;0,"ng","")</f>
        <v/>
      </c>
    </row>
    <row r="2249" spans="1:23" s="75" customFormat="1" ht="24" hidden="1" customHeight="1">
      <c r="A2249" s="372" t="s">
        <v>6116</v>
      </c>
      <c r="B2249" s="421" t="s">
        <v>0</v>
      </c>
      <c r="C2249" s="421" t="s">
        <v>1369</v>
      </c>
      <c r="D2249" s="421" t="s">
        <v>1392</v>
      </c>
      <c r="E2249" s="422" t="s">
        <v>1371</v>
      </c>
      <c r="F2249" s="416">
        <f t="shared" si="3128"/>
        <v>1</v>
      </c>
      <c r="G2249" s="416">
        <f>[5]내역서!F2245</f>
        <v>1</v>
      </c>
      <c r="H2249" s="717">
        <v>1</v>
      </c>
      <c r="I2249" s="415">
        <f t="shared" si="3129"/>
        <v>0</v>
      </c>
      <c r="J2249" s="415">
        <f>내역서!F2253</f>
        <v>0</v>
      </c>
      <c r="K2249" s="416">
        <v>0</v>
      </c>
      <c r="L2249" s="417">
        <f t="shared" si="3130"/>
        <v>0</v>
      </c>
      <c r="M2249" s="416">
        <v>174587.1</v>
      </c>
      <c r="N2249" s="417">
        <f t="shared" si="3131"/>
        <v>0</v>
      </c>
      <c r="O2249" s="416">
        <v>0</v>
      </c>
      <c r="P2249" s="417">
        <f t="shared" si="3132"/>
        <v>0</v>
      </c>
      <c r="Q2249" s="417">
        <f t="shared" si="3133"/>
        <v>174587.1</v>
      </c>
      <c r="R2249" s="417">
        <f t="shared" si="3134"/>
        <v>0</v>
      </c>
      <c r="S2249" s="417">
        <f t="shared" ref="S2249" si="3161">J2249-J2248</f>
        <v>0</v>
      </c>
      <c r="T2249" s="417">
        <f t="shared" ref="T2249:U2249" si="3162">Q2249-Q2248</f>
        <v>0</v>
      </c>
      <c r="U2249" s="417">
        <f t="shared" si="3162"/>
        <v>0</v>
      </c>
      <c r="V2249" s="422"/>
      <c r="W2249" s="619" t="str">
        <f t="shared" si="3104"/>
        <v/>
      </c>
    </row>
    <row r="2250" spans="1:23" s="495" customFormat="1" ht="24" hidden="1" customHeight="1">
      <c r="A2250" s="366" t="s">
        <v>2055</v>
      </c>
      <c r="B2250" s="418" t="s">
        <v>0</v>
      </c>
      <c r="C2250" s="418" t="s">
        <v>3273</v>
      </c>
      <c r="D2250" s="418" t="s">
        <v>3274</v>
      </c>
      <c r="E2250" s="419" t="s">
        <v>308</v>
      </c>
      <c r="F2250" s="411">
        <f>G2250</f>
        <v>1</v>
      </c>
      <c r="G2250" s="411">
        <f>[5]내역서!F2246</f>
        <v>1</v>
      </c>
      <c r="H2250" s="716">
        <v>1</v>
      </c>
      <c r="I2250" s="410">
        <f>G2250-H2250</f>
        <v>0</v>
      </c>
      <c r="J2250" s="410">
        <f>내역서!F2254</f>
        <v>0</v>
      </c>
      <c r="K2250" s="411">
        <v>3511.5</v>
      </c>
      <c r="L2250" s="412">
        <f>INT($J2250*K2250)</f>
        <v>0</v>
      </c>
      <c r="M2250" s="411">
        <v>0</v>
      </c>
      <c r="N2250" s="412">
        <f>INT($J2250*M2250)</f>
        <v>0</v>
      </c>
      <c r="O2250" s="411">
        <v>0</v>
      </c>
      <c r="P2250" s="412">
        <f>INT($J2250*O2250)</f>
        <v>0</v>
      </c>
      <c r="Q2250" s="412">
        <f>+K2250+M2250+O2250</f>
        <v>3511.5</v>
      </c>
      <c r="R2250" s="412">
        <f>L2250+N2250+P2250</f>
        <v>0</v>
      </c>
      <c r="S2250" s="412"/>
      <c r="T2250" s="412"/>
      <c r="U2250" s="412"/>
      <c r="V2250" s="419" t="s">
        <v>0</v>
      </c>
      <c r="W2250" s="617" t="str">
        <f>+IF(J2250&lt;0,"ng","")</f>
        <v/>
      </c>
    </row>
    <row r="2251" spans="1:23" s="80" customFormat="1" ht="24" hidden="1" customHeight="1">
      <c r="A2251" s="372" t="s">
        <v>2072</v>
      </c>
      <c r="B2251" s="421" t="s">
        <v>0</v>
      </c>
      <c r="C2251" s="421" t="s">
        <v>1373</v>
      </c>
      <c r="D2251" s="421" t="s">
        <v>1374</v>
      </c>
      <c r="E2251" s="422" t="s">
        <v>1034</v>
      </c>
      <c r="F2251" s="416">
        <f t="shared" si="3128"/>
        <v>1</v>
      </c>
      <c r="G2251" s="416">
        <f>[5]내역서!F2247</f>
        <v>1</v>
      </c>
      <c r="H2251" s="717">
        <v>1</v>
      </c>
      <c r="I2251" s="415">
        <f t="shared" si="3129"/>
        <v>0</v>
      </c>
      <c r="J2251" s="415">
        <f>내역서!F2255</f>
        <v>0</v>
      </c>
      <c r="K2251" s="416">
        <v>3511.5</v>
      </c>
      <c r="L2251" s="417">
        <f t="shared" si="3130"/>
        <v>0</v>
      </c>
      <c r="M2251" s="416">
        <v>0</v>
      </c>
      <c r="N2251" s="417">
        <f t="shared" si="3131"/>
        <v>0</v>
      </c>
      <c r="O2251" s="416">
        <v>0</v>
      </c>
      <c r="P2251" s="417">
        <f t="shared" si="3132"/>
        <v>0</v>
      </c>
      <c r="Q2251" s="417">
        <f t="shared" si="3133"/>
        <v>3511.5</v>
      </c>
      <c r="R2251" s="417">
        <f t="shared" si="3134"/>
        <v>0</v>
      </c>
      <c r="S2251" s="417">
        <f t="shared" ref="S2251" si="3163">J2251-J2250</f>
        <v>0</v>
      </c>
      <c r="T2251" s="417">
        <f t="shared" ref="T2251:U2251" si="3164">Q2251-Q2250</f>
        <v>0</v>
      </c>
      <c r="U2251" s="417">
        <f t="shared" si="3164"/>
        <v>0</v>
      </c>
      <c r="V2251" s="422"/>
      <c r="W2251" s="619" t="str">
        <f t="shared" si="3104"/>
        <v/>
      </c>
    </row>
    <row r="2252" spans="1:23" s="371" customFormat="1" ht="24" hidden="1" customHeight="1">
      <c r="A2252" s="366" t="s">
        <v>6171</v>
      </c>
      <c r="B2252" s="448" t="s">
        <v>264</v>
      </c>
      <c r="C2252" s="448" t="s">
        <v>3293</v>
      </c>
      <c r="D2252" s="448" t="s">
        <v>0</v>
      </c>
      <c r="E2252" s="449" t="s">
        <v>0</v>
      </c>
      <c r="F2252" s="450">
        <v>0</v>
      </c>
      <c r="G2252" s="450">
        <f>[5]내역서!F2248</f>
        <v>0</v>
      </c>
      <c r="H2252" s="450">
        <v>0</v>
      </c>
      <c r="I2252" s="450"/>
      <c r="J2252" s="450">
        <f>내역서!F2256</f>
        <v>0</v>
      </c>
      <c r="K2252" s="451">
        <v>0</v>
      </c>
      <c r="L2252" s="451">
        <f>SUMIF($A$2254:$A$2275,$A2254,L$2254:L$2275)</f>
        <v>0</v>
      </c>
      <c r="M2252" s="451">
        <v>0</v>
      </c>
      <c r="N2252" s="451">
        <f t="shared" ref="N2252:N2253" si="3165">SUMIF($A$2254:$A$2275,$A2254,N$2254:N$2275)</f>
        <v>0</v>
      </c>
      <c r="O2252" s="451">
        <v>0</v>
      </c>
      <c r="P2252" s="451">
        <f t="shared" ref="P2252" si="3166">SUMIF($A$2254:$A$2275,$A2254,P$2254:P$2275)</f>
        <v>0</v>
      </c>
      <c r="Q2252" s="452">
        <v>0</v>
      </c>
      <c r="R2252" s="451">
        <f>L2252+N2252+P2252</f>
        <v>0</v>
      </c>
      <c r="S2252" s="451"/>
      <c r="T2252" s="451"/>
      <c r="U2252" s="451"/>
      <c r="V2252" s="453" t="s">
        <v>0</v>
      </c>
      <c r="W2252" s="617" t="str">
        <f>+IF(J2252&lt;0,"ng","")</f>
        <v/>
      </c>
    </row>
    <row r="2253" spans="1:23" s="75" customFormat="1" ht="24" hidden="1" customHeight="1">
      <c r="A2253" s="372" t="s">
        <v>2072</v>
      </c>
      <c r="B2253" s="454" t="s">
        <v>264</v>
      </c>
      <c r="C2253" s="454" t="s">
        <v>1393</v>
      </c>
      <c r="D2253" s="454" t="s">
        <v>0</v>
      </c>
      <c r="E2253" s="455" t="s">
        <v>0</v>
      </c>
      <c r="F2253" s="456">
        <v>0</v>
      </c>
      <c r="G2253" s="456">
        <f>[5]내역서!F2249</f>
        <v>0</v>
      </c>
      <c r="H2253" s="456">
        <v>0</v>
      </c>
      <c r="I2253" s="456"/>
      <c r="J2253" s="456">
        <f>내역서!F2257</f>
        <v>0</v>
      </c>
      <c r="K2253" s="457">
        <v>0</v>
      </c>
      <c r="L2253" s="457">
        <f>SUMIF($A$2254:$A$2275,$A2255,L$2254:L$2275)</f>
        <v>0</v>
      </c>
      <c r="M2253" s="457">
        <v>0</v>
      </c>
      <c r="N2253" s="457">
        <f t="shared" si="3165"/>
        <v>0</v>
      </c>
      <c r="O2253" s="457">
        <v>0</v>
      </c>
      <c r="P2253" s="457">
        <f>SUMIF($A$2254:$A$2275,$A2255,P$2254:P$2275)</f>
        <v>0</v>
      </c>
      <c r="Q2253" s="458">
        <v>0</v>
      </c>
      <c r="R2253" s="457">
        <f t="shared" ref="R2253" si="3167">L2253+N2253+P2253</f>
        <v>0</v>
      </c>
      <c r="S2253" s="457">
        <f t="shared" ref="S2253" si="3168">J2253-J2252</f>
        <v>0</v>
      </c>
      <c r="T2253" s="457">
        <f t="shared" ref="T2253:U2253" si="3169">Q2253-Q2252</f>
        <v>0</v>
      </c>
      <c r="U2253" s="457">
        <f t="shared" si="3169"/>
        <v>0</v>
      </c>
      <c r="V2253" s="459"/>
      <c r="W2253" s="619" t="str">
        <f t="shared" si="3104"/>
        <v/>
      </c>
    </row>
    <row r="2254" spans="1:23" s="371" customFormat="1" ht="24" hidden="1" customHeight="1">
      <c r="A2254" s="366" t="s">
        <v>6172</v>
      </c>
      <c r="B2254" s="418" t="s">
        <v>0</v>
      </c>
      <c r="C2254" s="418" t="s">
        <v>3276</v>
      </c>
      <c r="D2254" s="418" t="s">
        <v>228</v>
      </c>
      <c r="E2254" s="419" t="s">
        <v>6</v>
      </c>
      <c r="F2254" s="411">
        <f>G2254</f>
        <v>6</v>
      </c>
      <c r="G2254" s="411">
        <f>[5]내역서!F2250</f>
        <v>6</v>
      </c>
      <c r="H2254" s="716">
        <v>6</v>
      </c>
      <c r="I2254" s="410">
        <f>G2254-H2254</f>
        <v>0</v>
      </c>
      <c r="J2254" s="410">
        <f>내역서!F2258</f>
        <v>0</v>
      </c>
      <c r="K2254" s="411">
        <v>7295.7</v>
      </c>
      <c r="L2254" s="412">
        <f>INT($J2254*K2254)</f>
        <v>0</v>
      </c>
      <c r="M2254" s="411">
        <v>0</v>
      </c>
      <c r="N2254" s="412">
        <f>INT($J2254*M2254)</f>
        <v>0</v>
      </c>
      <c r="O2254" s="411">
        <v>0</v>
      </c>
      <c r="P2254" s="412">
        <f>INT($J2254*O2254)</f>
        <v>0</v>
      </c>
      <c r="Q2254" s="412">
        <f>+K2254+M2254+O2254</f>
        <v>7295.7</v>
      </c>
      <c r="R2254" s="412">
        <f>L2254+N2254+P2254</f>
        <v>0</v>
      </c>
      <c r="S2254" s="412"/>
      <c r="T2254" s="412"/>
      <c r="U2254" s="412"/>
      <c r="V2254" s="419" t="s">
        <v>0</v>
      </c>
      <c r="W2254" s="617" t="str">
        <f>+IF(J2254&lt;0,"ng","")</f>
        <v/>
      </c>
    </row>
    <row r="2255" spans="1:23" s="75" customFormat="1" ht="24" hidden="1" customHeight="1">
      <c r="A2255" s="372" t="s">
        <v>6173</v>
      </c>
      <c r="B2255" s="421" t="s">
        <v>0</v>
      </c>
      <c r="C2255" s="421" t="s">
        <v>1376</v>
      </c>
      <c r="D2255" s="421" t="s">
        <v>228</v>
      </c>
      <c r="E2255" s="422" t="s">
        <v>6</v>
      </c>
      <c r="F2255" s="416">
        <f t="shared" ref="F2255:F2275" si="3170">G2255</f>
        <v>6</v>
      </c>
      <c r="G2255" s="416">
        <f>[5]내역서!F2251</f>
        <v>6</v>
      </c>
      <c r="H2255" s="717">
        <v>6</v>
      </c>
      <c r="I2255" s="415">
        <f t="shared" ref="I2255:I2275" si="3171">G2255-H2255</f>
        <v>0</v>
      </c>
      <c r="J2255" s="415">
        <f>내역서!F2259</f>
        <v>0</v>
      </c>
      <c r="K2255" s="416">
        <v>7295.7</v>
      </c>
      <c r="L2255" s="417">
        <f t="shared" ref="L2255:L2275" si="3172">INT($J2255*K2255)</f>
        <v>0</v>
      </c>
      <c r="M2255" s="416">
        <v>0</v>
      </c>
      <c r="N2255" s="417">
        <f t="shared" ref="N2255:N2275" si="3173">INT($J2255*M2255)</f>
        <v>0</v>
      </c>
      <c r="O2255" s="416">
        <v>0</v>
      </c>
      <c r="P2255" s="417">
        <f t="shared" ref="P2255:P2275" si="3174">INT($J2255*O2255)</f>
        <v>0</v>
      </c>
      <c r="Q2255" s="417">
        <f t="shared" ref="Q2255:Q2275" si="3175">+K2255+M2255+O2255</f>
        <v>7295.7</v>
      </c>
      <c r="R2255" s="417">
        <f t="shared" si="3134"/>
        <v>0</v>
      </c>
      <c r="S2255" s="417">
        <f t="shared" ref="S2255" si="3176">J2255-J2254</f>
        <v>0</v>
      </c>
      <c r="T2255" s="417">
        <f t="shared" ref="T2255:U2255" si="3177">Q2255-Q2254</f>
        <v>0</v>
      </c>
      <c r="U2255" s="417">
        <f t="shared" si="3177"/>
        <v>0</v>
      </c>
      <c r="V2255" s="422"/>
      <c r="W2255" s="619" t="str">
        <f t="shared" si="3104"/>
        <v/>
      </c>
    </row>
    <row r="2256" spans="1:23" s="371" customFormat="1" ht="24" hidden="1" customHeight="1">
      <c r="A2256" s="366" t="s">
        <v>6174</v>
      </c>
      <c r="B2256" s="418" t="s">
        <v>0</v>
      </c>
      <c r="C2256" s="418" t="s">
        <v>3278</v>
      </c>
      <c r="D2256" s="418" t="s">
        <v>3295</v>
      </c>
      <c r="E2256" s="419" t="s">
        <v>18</v>
      </c>
      <c r="F2256" s="411">
        <f>G2256</f>
        <v>4</v>
      </c>
      <c r="G2256" s="411">
        <f>[5]내역서!F2252</f>
        <v>4</v>
      </c>
      <c r="H2256" s="716">
        <v>4</v>
      </c>
      <c r="I2256" s="410">
        <f>G2256-H2256</f>
        <v>0</v>
      </c>
      <c r="J2256" s="410">
        <f>내역서!F2260</f>
        <v>0</v>
      </c>
      <c r="K2256" s="411">
        <v>7312.9</v>
      </c>
      <c r="L2256" s="412">
        <f>INT($J2256*K2256)</f>
        <v>0</v>
      </c>
      <c r="M2256" s="411">
        <v>0</v>
      </c>
      <c r="N2256" s="412">
        <f>INT($J2256*M2256)</f>
        <v>0</v>
      </c>
      <c r="O2256" s="411">
        <v>0</v>
      </c>
      <c r="P2256" s="412">
        <f>INT($J2256*O2256)</f>
        <v>0</v>
      </c>
      <c r="Q2256" s="412">
        <f>+K2256+M2256+O2256</f>
        <v>7312.9</v>
      </c>
      <c r="R2256" s="412">
        <f>L2256+N2256+P2256</f>
        <v>0</v>
      </c>
      <c r="S2256" s="412"/>
      <c r="T2256" s="412"/>
      <c r="U2256" s="412"/>
      <c r="V2256" s="419" t="s">
        <v>0</v>
      </c>
      <c r="W2256" s="617" t="str">
        <f>+IF(J2256&lt;0,"ng","")</f>
        <v/>
      </c>
    </row>
    <row r="2257" spans="1:23" s="75" customFormat="1" ht="24" hidden="1" customHeight="1">
      <c r="A2257" s="372" t="s">
        <v>6175</v>
      </c>
      <c r="B2257" s="421" t="s">
        <v>0</v>
      </c>
      <c r="C2257" s="421" t="s">
        <v>1378</v>
      </c>
      <c r="D2257" s="421" t="s">
        <v>1394</v>
      </c>
      <c r="E2257" s="422" t="s">
        <v>18</v>
      </c>
      <c r="F2257" s="416">
        <f t="shared" si="3170"/>
        <v>4</v>
      </c>
      <c r="G2257" s="416">
        <f>[5]내역서!F2253</f>
        <v>4</v>
      </c>
      <c r="H2257" s="717">
        <v>4</v>
      </c>
      <c r="I2257" s="415">
        <f t="shared" si="3171"/>
        <v>0</v>
      </c>
      <c r="J2257" s="415">
        <f>내역서!F2261</f>
        <v>0</v>
      </c>
      <c r="K2257" s="416">
        <v>7312.9</v>
      </c>
      <c r="L2257" s="417">
        <f t="shared" si="3172"/>
        <v>0</v>
      </c>
      <c r="M2257" s="416">
        <v>0</v>
      </c>
      <c r="N2257" s="417">
        <f t="shared" si="3173"/>
        <v>0</v>
      </c>
      <c r="O2257" s="416">
        <v>0</v>
      </c>
      <c r="P2257" s="417">
        <f t="shared" si="3174"/>
        <v>0</v>
      </c>
      <c r="Q2257" s="417">
        <f t="shared" si="3175"/>
        <v>7312.9</v>
      </c>
      <c r="R2257" s="417">
        <f t="shared" si="3134"/>
        <v>0</v>
      </c>
      <c r="S2257" s="417">
        <f t="shared" ref="S2257" si="3178">J2257-J2256</f>
        <v>0</v>
      </c>
      <c r="T2257" s="417">
        <f t="shared" ref="T2257:U2257" si="3179">Q2257-Q2256</f>
        <v>0</v>
      </c>
      <c r="U2257" s="417">
        <f t="shared" si="3179"/>
        <v>0</v>
      </c>
      <c r="V2257" s="422"/>
      <c r="W2257" s="619" t="str">
        <f t="shared" si="3104"/>
        <v/>
      </c>
    </row>
    <row r="2258" spans="1:23" s="371" customFormat="1" ht="24" hidden="1" customHeight="1">
      <c r="A2258" s="366" t="s">
        <v>4295</v>
      </c>
      <c r="B2258" s="418" t="s">
        <v>0</v>
      </c>
      <c r="C2258" s="418" t="s">
        <v>3278</v>
      </c>
      <c r="D2258" s="418" t="s">
        <v>3296</v>
      </c>
      <c r="E2258" s="419" t="s">
        <v>18</v>
      </c>
      <c r="F2258" s="411">
        <f>G2258</f>
        <v>2</v>
      </c>
      <c r="G2258" s="411">
        <f>[5]내역서!F2254</f>
        <v>2</v>
      </c>
      <c r="H2258" s="716">
        <v>2</v>
      </c>
      <c r="I2258" s="410">
        <f>G2258-H2258</f>
        <v>0</v>
      </c>
      <c r="J2258" s="410">
        <f>내역서!F2262</f>
        <v>0</v>
      </c>
      <c r="K2258" s="411">
        <v>14815.3</v>
      </c>
      <c r="L2258" s="412">
        <f>INT($J2258*K2258)</f>
        <v>0</v>
      </c>
      <c r="M2258" s="411">
        <v>0</v>
      </c>
      <c r="N2258" s="412">
        <f>INT($J2258*M2258)</f>
        <v>0</v>
      </c>
      <c r="O2258" s="411">
        <v>0</v>
      </c>
      <c r="P2258" s="412">
        <f>INT($J2258*O2258)</f>
        <v>0</v>
      </c>
      <c r="Q2258" s="412">
        <f>+K2258+M2258+O2258</f>
        <v>14815.3</v>
      </c>
      <c r="R2258" s="412">
        <f>L2258+N2258+P2258</f>
        <v>0</v>
      </c>
      <c r="S2258" s="412"/>
      <c r="T2258" s="412"/>
      <c r="U2258" s="412"/>
      <c r="V2258" s="419" t="s">
        <v>0</v>
      </c>
      <c r="W2258" s="617" t="str">
        <f>+IF(J2258&lt;0,"ng","")</f>
        <v/>
      </c>
    </row>
    <row r="2259" spans="1:23" s="75" customFormat="1" ht="24" hidden="1" customHeight="1">
      <c r="A2259" s="372" t="s">
        <v>6170</v>
      </c>
      <c r="B2259" s="421" t="s">
        <v>0</v>
      </c>
      <c r="C2259" s="421" t="s">
        <v>1378</v>
      </c>
      <c r="D2259" s="421" t="s">
        <v>1395</v>
      </c>
      <c r="E2259" s="422" t="s">
        <v>18</v>
      </c>
      <c r="F2259" s="416">
        <f t="shared" si="3170"/>
        <v>2</v>
      </c>
      <c r="G2259" s="416">
        <f>[5]내역서!F2255</f>
        <v>2</v>
      </c>
      <c r="H2259" s="717">
        <v>2</v>
      </c>
      <c r="I2259" s="415">
        <f t="shared" si="3171"/>
        <v>0</v>
      </c>
      <c r="J2259" s="415">
        <f>내역서!F2263</f>
        <v>0</v>
      </c>
      <c r="K2259" s="416">
        <v>14815.3</v>
      </c>
      <c r="L2259" s="417">
        <f t="shared" si="3172"/>
        <v>0</v>
      </c>
      <c r="M2259" s="416">
        <v>0</v>
      </c>
      <c r="N2259" s="417">
        <f t="shared" si="3173"/>
        <v>0</v>
      </c>
      <c r="O2259" s="416">
        <v>0</v>
      </c>
      <c r="P2259" s="417">
        <f t="shared" si="3174"/>
        <v>0</v>
      </c>
      <c r="Q2259" s="417">
        <f t="shared" si="3175"/>
        <v>14815.3</v>
      </c>
      <c r="R2259" s="417">
        <f t="shared" si="3134"/>
        <v>0</v>
      </c>
      <c r="S2259" s="417">
        <f t="shared" ref="S2259" si="3180">J2259-J2258</f>
        <v>0</v>
      </c>
      <c r="T2259" s="417">
        <f t="shared" ref="T2259:U2259" si="3181">Q2259-Q2258</f>
        <v>0</v>
      </c>
      <c r="U2259" s="417">
        <f t="shared" si="3181"/>
        <v>0</v>
      </c>
      <c r="V2259" s="422"/>
      <c r="W2259" s="619" t="str">
        <f t="shared" si="3104"/>
        <v/>
      </c>
    </row>
    <row r="2260" spans="1:23" s="371" customFormat="1" ht="24" hidden="1" customHeight="1">
      <c r="A2260" s="366" t="s">
        <v>2055</v>
      </c>
      <c r="B2260" s="418" t="s">
        <v>0</v>
      </c>
      <c r="C2260" s="418" t="s">
        <v>3278</v>
      </c>
      <c r="D2260" s="418" t="s">
        <v>3297</v>
      </c>
      <c r="E2260" s="419" t="s">
        <v>18</v>
      </c>
      <c r="F2260" s="411">
        <f>G2260</f>
        <v>1</v>
      </c>
      <c r="G2260" s="411">
        <f>[5]내역서!F2256</f>
        <v>1</v>
      </c>
      <c r="H2260" s="716">
        <v>1</v>
      </c>
      <c r="I2260" s="410">
        <f>G2260-H2260</f>
        <v>0</v>
      </c>
      <c r="J2260" s="410">
        <f>내역서!F2264</f>
        <v>0</v>
      </c>
      <c r="K2260" s="411">
        <v>6942.6</v>
      </c>
      <c r="L2260" s="412">
        <f>INT($J2260*K2260)</f>
        <v>0</v>
      </c>
      <c r="M2260" s="411">
        <v>0</v>
      </c>
      <c r="N2260" s="412">
        <f>INT($J2260*M2260)</f>
        <v>0</v>
      </c>
      <c r="O2260" s="411">
        <v>0</v>
      </c>
      <c r="P2260" s="412">
        <f>INT($J2260*O2260)</f>
        <v>0</v>
      </c>
      <c r="Q2260" s="412">
        <f>+K2260+M2260+O2260</f>
        <v>6942.6</v>
      </c>
      <c r="R2260" s="412">
        <f>L2260+N2260+P2260</f>
        <v>0</v>
      </c>
      <c r="S2260" s="412"/>
      <c r="T2260" s="412"/>
      <c r="U2260" s="412"/>
      <c r="V2260" s="419" t="s">
        <v>0</v>
      </c>
      <c r="W2260" s="617" t="str">
        <f>+IF(J2260&lt;0,"ng","")</f>
        <v/>
      </c>
    </row>
    <row r="2261" spans="1:23" s="75" customFormat="1" ht="24" hidden="1" customHeight="1">
      <c r="A2261" s="372" t="s">
        <v>2072</v>
      </c>
      <c r="B2261" s="421" t="s">
        <v>0</v>
      </c>
      <c r="C2261" s="421" t="s">
        <v>1378</v>
      </c>
      <c r="D2261" s="421" t="s">
        <v>1396</v>
      </c>
      <c r="E2261" s="422" t="s">
        <v>18</v>
      </c>
      <c r="F2261" s="416">
        <f t="shared" si="3170"/>
        <v>1</v>
      </c>
      <c r="G2261" s="416">
        <f>[5]내역서!F2257</f>
        <v>1</v>
      </c>
      <c r="H2261" s="717">
        <v>1</v>
      </c>
      <c r="I2261" s="415">
        <f t="shared" si="3171"/>
        <v>0</v>
      </c>
      <c r="J2261" s="415">
        <f>내역서!F2265</f>
        <v>0</v>
      </c>
      <c r="K2261" s="416">
        <v>6942.6</v>
      </c>
      <c r="L2261" s="417">
        <f t="shared" si="3172"/>
        <v>0</v>
      </c>
      <c r="M2261" s="416">
        <v>0</v>
      </c>
      <c r="N2261" s="417">
        <f t="shared" si="3173"/>
        <v>0</v>
      </c>
      <c r="O2261" s="416">
        <v>0</v>
      </c>
      <c r="P2261" s="417">
        <f t="shared" si="3174"/>
        <v>0</v>
      </c>
      <c r="Q2261" s="417">
        <f t="shared" si="3175"/>
        <v>6942.6</v>
      </c>
      <c r="R2261" s="417">
        <f t="shared" si="3134"/>
        <v>0</v>
      </c>
      <c r="S2261" s="417">
        <f t="shared" ref="S2261" si="3182">J2261-J2260</f>
        <v>0</v>
      </c>
      <c r="T2261" s="417">
        <f t="shared" ref="T2261:U2261" si="3183">Q2261-Q2260</f>
        <v>0</v>
      </c>
      <c r="U2261" s="417">
        <f t="shared" si="3183"/>
        <v>0</v>
      </c>
      <c r="V2261" s="422"/>
      <c r="W2261" s="619" t="str">
        <f t="shared" si="3104"/>
        <v/>
      </c>
    </row>
    <row r="2262" spans="1:23" s="371" customFormat="1" ht="24" hidden="1" customHeight="1">
      <c r="A2262" s="366" t="s">
        <v>6176</v>
      </c>
      <c r="B2262" s="418" t="s">
        <v>0</v>
      </c>
      <c r="C2262" s="418" t="s">
        <v>3278</v>
      </c>
      <c r="D2262" s="418" t="s">
        <v>3298</v>
      </c>
      <c r="E2262" s="419" t="s">
        <v>18</v>
      </c>
      <c r="F2262" s="411">
        <f>G2262</f>
        <v>1</v>
      </c>
      <c r="G2262" s="411">
        <f>[5]내역서!F2258</f>
        <v>1</v>
      </c>
      <c r="H2262" s="716">
        <v>1</v>
      </c>
      <c r="I2262" s="410">
        <f>G2262-H2262</f>
        <v>0</v>
      </c>
      <c r="J2262" s="410">
        <f>내역서!F2266</f>
        <v>0</v>
      </c>
      <c r="K2262" s="411">
        <v>22438.3</v>
      </c>
      <c r="L2262" s="412">
        <f>INT($J2262*K2262)</f>
        <v>0</v>
      </c>
      <c r="M2262" s="411">
        <v>0</v>
      </c>
      <c r="N2262" s="412">
        <f>INT($J2262*M2262)</f>
        <v>0</v>
      </c>
      <c r="O2262" s="411">
        <v>0</v>
      </c>
      <c r="P2262" s="412">
        <f>INT($J2262*O2262)</f>
        <v>0</v>
      </c>
      <c r="Q2262" s="412">
        <f>+K2262+M2262+O2262</f>
        <v>22438.3</v>
      </c>
      <c r="R2262" s="412">
        <f>L2262+N2262+P2262</f>
        <v>0</v>
      </c>
      <c r="S2262" s="412"/>
      <c r="T2262" s="412"/>
      <c r="U2262" s="412"/>
      <c r="V2262" s="419" t="s">
        <v>0</v>
      </c>
      <c r="W2262" s="617" t="str">
        <f>+IF(J2262&lt;0,"ng","")</f>
        <v/>
      </c>
    </row>
    <row r="2263" spans="1:23" s="75" customFormat="1" ht="24" hidden="1" customHeight="1">
      <c r="A2263" s="372" t="s">
        <v>2072</v>
      </c>
      <c r="B2263" s="421" t="s">
        <v>0</v>
      </c>
      <c r="C2263" s="421" t="s">
        <v>1378</v>
      </c>
      <c r="D2263" s="421" t="s">
        <v>1397</v>
      </c>
      <c r="E2263" s="422" t="s">
        <v>18</v>
      </c>
      <c r="F2263" s="416">
        <f t="shared" si="3170"/>
        <v>1</v>
      </c>
      <c r="G2263" s="416">
        <f>[5]내역서!F2259</f>
        <v>1</v>
      </c>
      <c r="H2263" s="717">
        <v>1</v>
      </c>
      <c r="I2263" s="415">
        <f t="shared" si="3171"/>
        <v>0</v>
      </c>
      <c r="J2263" s="415">
        <f>내역서!F2267</f>
        <v>0</v>
      </c>
      <c r="K2263" s="416">
        <v>22438.3</v>
      </c>
      <c r="L2263" s="417">
        <f t="shared" si="3172"/>
        <v>0</v>
      </c>
      <c r="M2263" s="416">
        <v>0</v>
      </c>
      <c r="N2263" s="417">
        <f t="shared" si="3173"/>
        <v>0</v>
      </c>
      <c r="O2263" s="416">
        <v>0</v>
      </c>
      <c r="P2263" s="417">
        <f t="shared" si="3174"/>
        <v>0</v>
      </c>
      <c r="Q2263" s="417">
        <f t="shared" si="3175"/>
        <v>22438.3</v>
      </c>
      <c r="R2263" s="417">
        <f t="shared" si="3134"/>
        <v>0</v>
      </c>
      <c r="S2263" s="417">
        <f t="shared" ref="S2263" si="3184">J2263-J2262</f>
        <v>0</v>
      </c>
      <c r="T2263" s="417">
        <f t="shared" ref="T2263:U2263" si="3185">Q2263-Q2262</f>
        <v>0</v>
      </c>
      <c r="U2263" s="417">
        <f t="shared" si="3185"/>
        <v>0</v>
      </c>
      <c r="V2263" s="422"/>
      <c r="W2263" s="619" t="str">
        <f t="shared" si="3104"/>
        <v/>
      </c>
    </row>
    <row r="2264" spans="1:23" s="371" customFormat="1" ht="24" hidden="1" customHeight="1">
      <c r="A2264" s="366" t="s">
        <v>2055</v>
      </c>
      <c r="B2264" s="418" t="s">
        <v>0</v>
      </c>
      <c r="C2264" s="418" t="s">
        <v>3278</v>
      </c>
      <c r="D2264" s="418" t="s">
        <v>3299</v>
      </c>
      <c r="E2264" s="419" t="s">
        <v>18</v>
      </c>
      <c r="F2264" s="411">
        <f>G2264</f>
        <v>1</v>
      </c>
      <c r="G2264" s="411">
        <f>[5]내역서!F2260</f>
        <v>1</v>
      </c>
      <c r="H2264" s="716">
        <v>1</v>
      </c>
      <c r="I2264" s="410">
        <f>G2264-H2264</f>
        <v>0</v>
      </c>
      <c r="J2264" s="410">
        <f>내역서!F2268</f>
        <v>0</v>
      </c>
      <c r="K2264" s="411">
        <v>9612.7999999999993</v>
      </c>
      <c r="L2264" s="412">
        <f>INT($J2264*K2264)</f>
        <v>0</v>
      </c>
      <c r="M2264" s="411">
        <v>0</v>
      </c>
      <c r="N2264" s="412">
        <f>INT($J2264*M2264)</f>
        <v>0</v>
      </c>
      <c r="O2264" s="411">
        <v>0</v>
      </c>
      <c r="P2264" s="412">
        <f>INT($J2264*O2264)</f>
        <v>0</v>
      </c>
      <c r="Q2264" s="412">
        <f>+K2264+M2264+O2264</f>
        <v>9612.7999999999993</v>
      </c>
      <c r="R2264" s="412">
        <f>L2264+N2264+P2264</f>
        <v>0</v>
      </c>
      <c r="S2264" s="412"/>
      <c r="T2264" s="412"/>
      <c r="U2264" s="412"/>
      <c r="V2264" s="419" t="s">
        <v>0</v>
      </c>
      <c r="W2264" s="617" t="str">
        <f>+IF(J2264&lt;0,"ng","")</f>
        <v/>
      </c>
    </row>
    <row r="2265" spans="1:23" s="75" customFormat="1" ht="24" hidden="1" customHeight="1">
      <c r="A2265" s="372" t="s">
        <v>6177</v>
      </c>
      <c r="B2265" s="421" t="s">
        <v>0</v>
      </c>
      <c r="C2265" s="421" t="s">
        <v>1378</v>
      </c>
      <c r="D2265" s="421" t="s">
        <v>1398</v>
      </c>
      <c r="E2265" s="422" t="s">
        <v>18</v>
      </c>
      <c r="F2265" s="416">
        <f t="shared" si="3170"/>
        <v>1</v>
      </c>
      <c r="G2265" s="416">
        <f>[5]내역서!F2261</f>
        <v>1</v>
      </c>
      <c r="H2265" s="717">
        <v>1</v>
      </c>
      <c r="I2265" s="415">
        <f t="shared" si="3171"/>
        <v>0</v>
      </c>
      <c r="J2265" s="415">
        <f>내역서!F2269</f>
        <v>0</v>
      </c>
      <c r="K2265" s="416">
        <v>9612.7999999999993</v>
      </c>
      <c r="L2265" s="417">
        <f t="shared" si="3172"/>
        <v>0</v>
      </c>
      <c r="M2265" s="416">
        <v>0</v>
      </c>
      <c r="N2265" s="417">
        <f t="shared" si="3173"/>
        <v>0</v>
      </c>
      <c r="O2265" s="416">
        <v>0</v>
      </c>
      <c r="P2265" s="417">
        <f t="shared" si="3174"/>
        <v>0</v>
      </c>
      <c r="Q2265" s="417">
        <f t="shared" si="3175"/>
        <v>9612.7999999999993</v>
      </c>
      <c r="R2265" s="417">
        <f t="shared" si="3134"/>
        <v>0</v>
      </c>
      <c r="S2265" s="417">
        <f t="shared" ref="S2265" si="3186">J2265-J2264</f>
        <v>0</v>
      </c>
      <c r="T2265" s="417">
        <f t="shared" ref="T2265:U2265" si="3187">Q2265-Q2264</f>
        <v>0</v>
      </c>
      <c r="U2265" s="417">
        <f t="shared" si="3187"/>
        <v>0</v>
      </c>
      <c r="V2265" s="422"/>
      <c r="W2265" s="619" t="str">
        <f t="shared" si="3104"/>
        <v/>
      </c>
    </row>
    <row r="2266" spans="1:23" s="371" customFormat="1" ht="24" hidden="1" customHeight="1">
      <c r="A2266" s="366" t="s">
        <v>6178</v>
      </c>
      <c r="B2266" s="418" t="s">
        <v>0</v>
      </c>
      <c r="C2266" s="418" t="s">
        <v>3284</v>
      </c>
      <c r="D2266" s="418" t="s">
        <v>3302</v>
      </c>
      <c r="E2266" s="419" t="s">
        <v>18</v>
      </c>
      <c r="F2266" s="411">
        <f>G2266</f>
        <v>1</v>
      </c>
      <c r="G2266" s="411">
        <f>[5]내역서!F2262</f>
        <v>1</v>
      </c>
      <c r="H2266" s="716">
        <v>1</v>
      </c>
      <c r="I2266" s="410">
        <f>G2266-H2266</f>
        <v>0</v>
      </c>
      <c r="J2266" s="410">
        <f>내역서!F2270</f>
        <v>0</v>
      </c>
      <c r="K2266" s="411">
        <v>44790.5</v>
      </c>
      <c r="L2266" s="412">
        <f>INT($J2266*K2266)</f>
        <v>0</v>
      </c>
      <c r="M2266" s="411">
        <v>0</v>
      </c>
      <c r="N2266" s="412">
        <f>INT($J2266*M2266)</f>
        <v>0</v>
      </c>
      <c r="O2266" s="411">
        <v>0</v>
      </c>
      <c r="P2266" s="412">
        <f>INT($J2266*O2266)</f>
        <v>0</v>
      </c>
      <c r="Q2266" s="412">
        <f>+K2266+M2266+O2266</f>
        <v>44790.5</v>
      </c>
      <c r="R2266" s="412">
        <f>L2266+N2266+P2266</f>
        <v>0</v>
      </c>
      <c r="S2266" s="412"/>
      <c r="T2266" s="412"/>
      <c r="U2266" s="412"/>
      <c r="V2266" s="419" t="s">
        <v>0</v>
      </c>
      <c r="W2266" s="617" t="str">
        <f>+IF(J2266&lt;0,"ng","")</f>
        <v/>
      </c>
    </row>
    <row r="2267" spans="1:23" s="75" customFormat="1" ht="24" hidden="1" customHeight="1">
      <c r="A2267" s="372" t="s">
        <v>6177</v>
      </c>
      <c r="B2267" s="421" t="s">
        <v>0</v>
      </c>
      <c r="C2267" s="421" t="s">
        <v>1384</v>
      </c>
      <c r="D2267" s="421" t="s">
        <v>1399</v>
      </c>
      <c r="E2267" s="422" t="s">
        <v>18</v>
      </c>
      <c r="F2267" s="416">
        <f t="shared" si="3170"/>
        <v>1</v>
      </c>
      <c r="G2267" s="416">
        <f>[5]내역서!F2263</f>
        <v>1</v>
      </c>
      <c r="H2267" s="717">
        <v>1</v>
      </c>
      <c r="I2267" s="415">
        <f t="shared" si="3171"/>
        <v>0</v>
      </c>
      <c r="J2267" s="415">
        <f>내역서!F2271</f>
        <v>0</v>
      </c>
      <c r="K2267" s="416">
        <v>44790.5</v>
      </c>
      <c r="L2267" s="417">
        <f t="shared" si="3172"/>
        <v>0</v>
      </c>
      <c r="M2267" s="416">
        <v>0</v>
      </c>
      <c r="N2267" s="417">
        <f t="shared" si="3173"/>
        <v>0</v>
      </c>
      <c r="O2267" s="416">
        <v>0</v>
      </c>
      <c r="P2267" s="417">
        <f t="shared" si="3174"/>
        <v>0</v>
      </c>
      <c r="Q2267" s="417">
        <f t="shared" si="3175"/>
        <v>44790.5</v>
      </c>
      <c r="R2267" s="417">
        <f t="shared" si="3134"/>
        <v>0</v>
      </c>
      <c r="S2267" s="417">
        <f t="shared" ref="S2267" si="3188">J2267-J2266</f>
        <v>0</v>
      </c>
      <c r="T2267" s="417">
        <f t="shared" ref="T2267:U2267" si="3189">Q2267-Q2266</f>
        <v>0</v>
      </c>
      <c r="U2267" s="417">
        <f t="shared" si="3189"/>
        <v>0</v>
      </c>
      <c r="V2267" s="422"/>
      <c r="W2267" s="619" t="str">
        <f t="shared" si="3104"/>
        <v/>
      </c>
    </row>
    <row r="2268" spans="1:23" s="371" customFormat="1" ht="24" hidden="1" customHeight="1">
      <c r="A2268" s="366" t="s">
        <v>6179</v>
      </c>
      <c r="B2268" s="418" t="s">
        <v>0</v>
      </c>
      <c r="C2268" s="418" t="s">
        <v>3290</v>
      </c>
      <c r="D2268" s="418" t="s">
        <v>3291</v>
      </c>
      <c r="E2268" s="419" t="s">
        <v>308</v>
      </c>
      <c r="F2268" s="411">
        <f>G2268</f>
        <v>1</v>
      </c>
      <c r="G2268" s="411">
        <f>[5]내역서!F2264</f>
        <v>1</v>
      </c>
      <c r="H2268" s="716">
        <v>1</v>
      </c>
      <c r="I2268" s="410">
        <f>G2268-H2268</f>
        <v>0</v>
      </c>
      <c r="J2268" s="410">
        <f>내역서!F2272</f>
        <v>0</v>
      </c>
      <c r="K2268" s="411">
        <v>762</v>
      </c>
      <c r="L2268" s="412">
        <f>INT($J2268*K2268)</f>
        <v>0</v>
      </c>
      <c r="M2268" s="411">
        <v>0</v>
      </c>
      <c r="N2268" s="412">
        <f>INT($J2268*M2268)</f>
        <v>0</v>
      </c>
      <c r="O2268" s="411">
        <v>0</v>
      </c>
      <c r="P2268" s="412">
        <f>INT($J2268*O2268)</f>
        <v>0</v>
      </c>
      <c r="Q2268" s="412">
        <f>+K2268+M2268+O2268</f>
        <v>762</v>
      </c>
      <c r="R2268" s="412">
        <f>L2268+N2268+P2268</f>
        <v>0</v>
      </c>
      <c r="S2268" s="412"/>
      <c r="T2268" s="412"/>
      <c r="U2268" s="412"/>
      <c r="V2268" s="419" t="s">
        <v>0</v>
      </c>
      <c r="W2268" s="617" t="str">
        <f>+IF(J2268&lt;0,"ng","")</f>
        <v/>
      </c>
    </row>
    <row r="2269" spans="1:23" s="75" customFormat="1" ht="24" hidden="1" customHeight="1">
      <c r="A2269" s="372" t="s">
        <v>2072</v>
      </c>
      <c r="B2269" s="421" t="s">
        <v>0</v>
      </c>
      <c r="C2269" s="421" t="s">
        <v>1390</v>
      </c>
      <c r="D2269" s="421" t="s">
        <v>1391</v>
      </c>
      <c r="E2269" s="422" t="s">
        <v>1034</v>
      </c>
      <c r="F2269" s="416">
        <f t="shared" si="3170"/>
        <v>1</v>
      </c>
      <c r="G2269" s="416">
        <f>[5]내역서!F2265</f>
        <v>1</v>
      </c>
      <c r="H2269" s="717">
        <v>1</v>
      </c>
      <c r="I2269" s="415">
        <f t="shared" si="3171"/>
        <v>0</v>
      </c>
      <c r="J2269" s="415">
        <f>내역서!F2273</f>
        <v>0</v>
      </c>
      <c r="K2269" s="416">
        <v>762</v>
      </c>
      <c r="L2269" s="417">
        <f t="shared" si="3172"/>
        <v>0</v>
      </c>
      <c r="M2269" s="416">
        <v>0</v>
      </c>
      <c r="N2269" s="417">
        <f t="shared" si="3173"/>
        <v>0</v>
      </c>
      <c r="O2269" s="416">
        <v>0</v>
      </c>
      <c r="P2269" s="417">
        <f t="shared" si="3174"/>
        <v>0</v>
      </c>
      <c r="Q2269" s="417">
        <f t="shared" si="3175"/>
        <v>762</v>
      </c>
      <c r="R2269" s="417">
        <f t="shared" si="3134"/>
        <v>0</v>
      </c>
      <c r="S2269" s="417">
        <f t="shared" ref="S2269" si="3190">J2269-J2268</f>
        <v>0</v>
      </c>
      <c r="T2269" s="417">
        <f t="shared" ref="T2269:U2269" si="3191">Q2269-Q2268</f>
        <v>0</v>
      </c>
      <c r="U2269" s="417">
        <f t="shared" si="3191"/>
        <v>0</v>
      </c>
      <c r="V2269" s="422"/>
      <c r="W2269" s="619" t="str">
        <f t="shared" si="3104"/>
        <v/>
      </c>
    </row>
    <row r="2270" spans="1:23" s="371" customFormat="1" ht="24" hidden="1" customHeight="1">
      <c r="A2270" s="366" t="s">
        <v>6178</v>
      </c>
      <c r="B2270" s="418" t="s">
        <v>0</v>
      </c>
      <c r="C2270" s="418" t="s">
        <v>1910</v>
      </c>
      <c r="D2270" s="418" t="s">
        <v>3271</v>
      </c>
      <c r="E2270" s="419" t="s">
        <v>1887</v>
      </c>
      <c r="F2270" s="411">
        <f>G2270</f>
        <v>1</v>
      </c>
      <c r="G2270" s="411">
        <f>[5]내역서!F2266</f>
        <v>1</v>
      </c>
      <c r="H2270" s="716">
        <v>1</v>
      </c>
      <c r="I2270" s="410">
        <f>G2270-H2270</f>
        <v>0</v>
      </c>
      <c r="J2270" s="410">
        <f>내역서!F2274</f>
        <v>0</v>
      </c>
      <c r="K2270" s="411">
        <v>0</v>
      </c>
      <c r="L2270" s="412">
        <f>INT($J2270*K2270)</f>
        <v>0</v>
      </c>
      <c r="M2270" s="411">
        <v>127919.8</v>
      </c>
      <c r="N2270" s="412">
        <f>INT($J2270*M2270)</f>
        <v>0</v>
      </c>
      <c r="O2270" s="411">
        <v>0</v>
      </c>
      <c r="P2270" s="412">
        <f>INT($J2270*O2270)</f>
        <v>0</v>
      </c>
      <c r="Q2270" s="412">
        <f>+K2270+M2270+O2270</f>
        <v>127919.8</v>
      </c>
      <c r="R2270" s="412">
        <f>L2270+N2270+P2270</f>
        <v>0</v>
      </c>
      <c r="S2270" s="412"/>
      <c r="T2270" s="412"/>
      <c r="U2270" s="412"/>
      <c r="V2270" s="419" t="s">
        <v>0</v>
      </c>
      <c r="W2270" s="617" t="str">
        <f>+IF(J2270&lt;0,"ng","")</f>
        <v/>
      </c>
    </row>
    <row r="2271" spans="1:23" s="75" customFormat="1" ht="24" hidden="1" customHeight="1">
      <c r="A2271" s="372" t="s">
        <v>2072</v>
      </c>
      <c r="B2271" s="421" t="s">
        <v>0</v>
      </c>
      <c r="C2271" s="421" t="s">
        <v>1369</v>
      </c>
      <c r="D2271" s="421" t="s">
        <v>1370</v>
      </c>
      <c r="E2271" s="422" t="s">
        <v>1371</v>
      </c>
      <c r="F2271" s="416">
        <f t="shared" si="3170"/>
        <v>1</v>
      </c>
      <c r="G2271" s="416">
        <f>[5]내역서!F2267</f>
        <v>1</v>
      </c>
      <c r="H2271" s="717">
        <v>1</v>
      </c>
      <c r="I2271" s="415">
        <f t="shared" si="3171"/>
        <v>0</v>
      </c>
      <c r="J2271" s="415">
        <f>내역서!F2275</f>
        <v>0</v>
      </c>
      <c r="K2271" s="416">
        <v>0</v>
      </c>
      <c r="L2271" s="417">
        <f t="shared" si="3172"/>
        <v>0</v>
      </c>
      <c r="M2271" s="416">
        <v>127919.8</v>
      </c>
      <c r="N2271" s="417">
        <f t="shared" si="3173"/>
        <v>0</v>
      </c>
      <c r="O2271" s="416">
        <v>0</v>
      </c>
      <c r="P2271" s="417">
        <f t="shared" si="3174"/>
        <v>0</v>
      </c>
      <c r="Q2271" s="417">
        <f t="shared" si="3175"/>
        <v>127919.8</v>
      </c>
      <c r="R2271" s="417">
        <f t="shared" si="3134"/>
        <v>0</v>
      </c>
      <c r="S2271" s="417">
        <f t="shared" ref="S2271" si="3192">J2271-J2270</f>
        <v>0</v>
      </c>
      <c r="T2271" s="417">
        <f t="shared" ref="T2271:U2271" si="3193">Q2271-Q2270</f>
        <v>0</v>
      </c>
      <c r="U2271" s="417">
        <f t="shared" si="3193"/>
        <v>0</v>
      </c>
      <c r="V2271" s="422"/>
      <c r="W2271" s="619" t="str">
        <f t="shared" si="3104"/>
        <v/>
      </c>
    </row>
    <row r="2272" spans="1:23" s="371" customFormat="1" ht="24" hidden="1" customHeight="1">
      <c r="A2272" s="366" t="s">
        <v>2055</v>
      </c>
      <c r="B2272" s="418" t="s">
        <v>0</v>
      </c>
      <c r="C2272" s="418" t="s">
        <v>1910</v>
      </c>
      <c r="D2272" s="418" t="s">
        <v>3292</v>
      </c>
      <c r="E2272" s="419" t="s">
        <v>1887</v>
      </c>
      <c r="F2272" s="411">
        <f>G2272</f>
        <v>1</v>
      </c>
      <c r="G2272" s="411">
        <f>[5]내역서!F2268</f>
        <v>1</v>
      </c>
      <c r="H2272" s="716">
        <v>1</v>
      </c>
      <c r="I2272" s="410">
        <f>G2272-H2272</f>
        <v>0</v>
      </c>
      <c r="J2272" s="410">
        <f>내역서!F2276</f>
        <v>0</v>
      </c>
      <c r="K2272" s="411">
        <v>0</v>
      </c>
      <c r="L2272" s="412">
        <f>INT($J2272*K2272)</f>
        <v>0</v>
      </c>
      <c r="M2272" s="411">
        <v>174587.1</v>
      </c>
      <c r="N2272" s="412">
        <f>INT($J2272*M2272)</f>
        <v>0</v>
      </c>
      <c r="O2272" s="411">
        <v>0</v>
      </c>
      <c r="P2272" s="412">
        <f>INT($J2272*O2272)</f>
        <v>0</v>
      </c>
      <c r="Q2272" s="412">
        <f>+K2272+M2272+O2272</f>
        <v>174587.1</v>
      </c>
      <c r="R2272" s="412">
        <f>L2272+N2272+P2272</f>
        <v>0</v>
      </c>
      <c r="S2272" s="412"/>
      <c r="T2272" s="412"/>
      <c r="U2272" s="412"/>
      <c r="V2272" s="419" t="s">
        <v>0</v>
      </c>
      <c r="W2272" s="617" t="str">
        <f>+IF(J2272&lt;0,"ng","")</f>
        <v/>
      </c>
    </row>
    <row r="2273" spans="1:23" s="75" customFormat="1" ht="24" hidden="1" customHeight="1">
      <c r="A2273" s="372" t="s">
        <v>6180</v>
      </c>
      <c r="B2273" s="421" t="s">
        <v>0</v>
      </c>
      <c r="C2273" s="421" t="s">
        <v>1369</v>
      </c>
      <c r="D2273" s="421" t="s">
        <v>1392</v>
      </c>
      <c r="E2273" s="422" t="s">
        <v>1371</v>
      </c>
      <c r="F2273" s="416">
        <f t="shared" si="3170"/>
        <v>1</v>
      </c>
      <c r="G2273" s="416">
        <f>[5]내역서!F2269</f>
        <v>1</v>
      </c>
      <c r="H2273" s="717">
        <v>1</v>
      </c>
      <c r="I2273" s="415">
        <f t="shared" si="3171"/>
        <v>0</v>
      </c>
      <c r="J2273" s="415">
        <f>내역서!F2277</f>
        <v>0</v>
      </c>
      <c r="K2273" s="416">
        <v>0</v>
      </c>
      <c r="L2273" s="417">
        <f t="shared" si="3172"/>
        <v>0</v>
      </c>
      <c r="M2273" s="416">
        <v>174587.1</v>
      </c>
      <c r="N2273" s="417">
        <f t="shared" si="3173"/>
        <v>0</v>
      </c>
      <c r="O2273" s="416">
        <v>0</v>
      </c>
      <c r="P2273" s="417">
        <f t="shared" si="3174"/>
        <v>0</v>
      </c>
      <c r="Q2273" s="417">
        <f t="shared" si="3175"/>
        <v>174587.1</v>
      </c>
      <c r="R2273" s="417">
        <f t="shared" si="3134"/>
        <v>0</v>
      </c>
      <c r="S2273" s="417">
        <f t="shared" ref="S2273" si="3194">J2273-J2272</f>
        <v>0</v>
      </c>
      <c r="T2273" s="417">
        <f t="shared" ref="T2273:U2273" si="3195">Q2273-Q2272</f>
        <v>0</v>
      </c>
      <c r="U2273" s="417">
        <f t="shared" si="3195"/>
        <v>0</v>
      </c>
      <c r="V2273" s="422"/>
      <c r="W2273" s="619" t="str">
        <f t="shared" si="3104"/>
        <v/>
      </c>
    </row>
    <row r="2274" spans="1:23" s="371" customFormat="1" ht="24" hidden="1" customHeight="1">
      <c r="A2274" s="366" t="s">
        <v>6174</v>
      </c>
      <c r="B2274" s="418" t="s">
        <v>0</v>
      </c>
      <c r="C2274" s="418" t="s">
        <v>3273</v>
      </c>
      <c r="D2274" s="418" t="s">
        <v>3274</v>
      </c>
      <c r="E2274" s="419" t="s">
        <v>308</v>
      </c>
      <c r="F2274" s="411">
        <f>G2274</f>
        <v>1</v>
      </c>
      <c r="G2274" s="411">
        <f>[5]내역서!F2270</f>
        <v>1</v>
      </c>
      <c r="H2274" s="716">
        <v>1</v>
      </c>
      <c r="I2274" s="410">
        <f>G2274-H2274</f>
        <v>0</v>
      </c>
      <c r="J2274" s="410">
        <f>내역서!F2278</f>
        <v>0</v>
      </c>
      <c r="K2274" s="411">
        <v>3511.5</v>
      </c>
      <c r="L2274" s="412">
        <f>INT($J2274*K2274)</f>
        <v>0</v>
      </c>
      <c r="M2274" s="411">
        <v>0</v>
      </c>
      <c r="N2274" s="412">
        <f>INT($J2274*M2274)</f>
        <v>0</v>
      </c>
      <c r="O2274" s="411">
        <v>0</v>
      </c>
      <c r="P2274" s="412">
        <f>INT($J2274*O2274)</f>
        <v>0</v>
      </c>
      <c r="Q2274" s="412">
        <f>+K2274+M2274+O2274</f>
        <v>3511.5</v>
      </c>
      <c r="R2274" s="412">
        <f>L2274+N2274+P2274</f>
        <v>0</v>
      </c>
      <c r="S2274" s="412"/>
      <c r="T2274" s="412"/>
      <c r="U2274" s="412"/>
      <c r="V2274" s="419" t="s">
        <v>0</v>
      </c>
      <c r="W2274" s="617" t="str">
        <f>+IF(J2274&lt;0,"ng","")</f>
        <v/>
      </c>
    </row>
    <row r="2275" spans="1:23" s="75" customFormat="1" ht="24" hidden="1" customHeight="1">
      <c r="A2275" s="372" t="s">
        <v>2072</v>
      </c>
      <c r="B2275" s="421" t="s">
        <v>0</v>
      </c>
      <c r="C2275" s="421" t="s">
        <v>1373</v>
      </c>
      <c r="D2275" s="421" t="s">
        <v>1374</v>
      </c>
      <c r="E2275" s="422" t="s">
        <v>1034</v>
      </c>
      <c r="F2275" s="416">
        <f t="shared" si="3170"/>
        <v>1</v>
      </c>
      <c r="G2275" s="416">
        <f>[5]내역서!F2271</f>
        <v>1</v>
      </c>
      <c r="H2275" s="717">
        <v>1</v>
      </c>
      <c r="I2275" s="415">
        <f t="shared" si="3171"/>
        <v>0</v>
      </c>
      <c r="J2275" s="415">
        <f>내역서!F2279</f>
        <v>0</v>
      </c>
      <c r="K2275" s="416">
        <v>3511.5</v>
      </c>
      <c r="L2275" s="417">
        <f t="shared" si="3172"/>
        <v>0</v>
      </c>
      <c r="M2275" s="416">
        <v>0</v>
      </c>
      <c r="N2275" s="417">
        <f t="shared" si="3173"/>
        <v>0</v>
      </c>
      <c r="O2275" s="416">
        <v>0</v>
      </c>
      <c r="P2275" s="417">
        <f t="shared" si="3174"/>
        <v>0</v>
      </c>
      <c r="Q2275" s="417">
        <f t="shared" si="3175"/>
        <v>3511.5</v>
      </c>
      <c r="R2275" s="417">
        <f t="shared" si="3134"/>
        <v>0</v>
      </c>
      <c r="S2275" s="417">
        <f t="shared" ref="S2275" si="3196">J2275-J2274</f>
        <v>0</v>
      </c>
      <c r="T2275" s="417">
        <f t="shared" ref="T2275:U2275" si="3197">Q2275-Q2274</f>
        <v>0</v>
      </c>
      <c r="U2275" s="417">
        <f t="shared" si="3197"/>
        <v>0</v>
      </c>
      <c r="V2275" s="422"/>
      <c r="W2275" s="619" t="str">
        <f t="shared" si="3104"/>
        <v/>
      </c>
    </row>
    <row r="2276" spans="1:23" s="371" customFormat="1" ht="24" hidden="1" customHeight="1">
      <c r="A2276" s="366" t="s">
        <v>6181</v>
      </c>
      <c r="B2276" s="448" t="s">
        <v>265</v>
      </c>
      <c r="C2276" s="448" t="s">
        <v>3306</v>
      </c>
      <c r="D2276" s="448" t="s">
        <v>0</v>
      </c>
      <c r="E2276" s="449" t="s">
        <v>0</v>
      </c>
      <c r="F2276" s="450">
        <v>0</v>
      </c>
      <c r="G2276" s="450">
        <f>[5]내역서!F2272</f>
        <v>0</v>
      </c>
      <c r="H2276" s="450">
        <v>0</v>
      </c>
      <c r="I2276" s="450"/>
      <c r="J2276" s="450">
        <f>내역서!F2280</f>
        <v>0</v>
      </c>
      <c r="K2276" s="451">
        <v>0</v>
      </c>
      <c r="L2276" s="451">
        <f>SUMIF($A$2278:$A$2289,$A2278,L$2278:L$2289)</f>
        <v>0</v>
      </c>
      <c r="M2276" s="451">
        <v>0</v>
      </c>
      <c r="N2276" s="451">
        <f t="shared" ref="N2276:N2277" si="3198">SUMIF($A$2278:$A$2289,$A2278,N$2278:N$2289)</f>
        <v>0</v>
      </c>
      <c r="O2276" s="451">
        <v>0</v>
      </c>
      <c r="P2276" s="451">
        <f t="shared" ref="P2276:P2277" si="3199">SUMIF($A$2278:$A$2289,$A2278,P$2278:P$2289)</f>
        <v>0</v>
      </c>
      <c r="Q2276" s="452">
        <v>0</v>
      </c>
      <c r="R2276" s="451">
        <f>L2276+N2276+P2276</f>
        <v>0</v>
      </c>
      <c r="S2276" s="451"/>
      <c r="T2276" s="451"/>
      <c r="U2276" s="451"/>
      <c r="V2276" s="453" t="s">
        <v>0</v>
      </c>
      <c r="W2276" s="617" t="str">
        <f>+IF(J2276&lt;0,"ng","")</f>
        <v/>
      </c>
    </row>
    <row r="2277" spans="1:23" s="75" customFormat="1" ht="24" hidden="1" customHeight="1">
      <c r="A2277" s="372" t="s">
        <v>6182</v>
      </c>
      <c r="B2277" s="454" t="s">
        <v>265</v>
      </c>
      <c r="C2277" s="454" t="s">
        <v>1400</v>
      </c>
      <c r="D2277" s="454" t="s">
        <v>0</v>
      </c>
      <c r="E2277" s="455" t="s">
        <v>0</v>
      </c>
      <c r="F2277" s="456">
        <v>0</v>
      </c>
      <c r="G2277" s="456">
        <f>[5]내역서!F2273</f>
        <v>0</v>
      </c>
      <c r="H2277" s="456">
        <v>0</v>
      </c>
      <c r="I2277" s="456"/>
      <c r="J2277" s="456">
        <f>내역서!F2281</f>
        <v>0</v>
      </c>
      <c r="K2277" s="457">
        <v>0</v>
      </c>
      <c r="L2277" s="457">
        <f>SUMIF($A$2278:$A$2289,$A2279,L$2278:L$2289)</f>
        <v>0</v>
      </c>
      <c r="M2277" s="457">
        <v>0</v>
      </c>
      <c r="N2277" s="457">
        <f t="shared" si="3198"/>
        <v>0</v>
      </c>
      <c r="O2277" s="457">
        <v>0</v>
      </c>
      <c r="P2277" s="457">
        <f t="shared" si="3199"/>
        <v>0</v>
      </c>
      <c r="Q2277" s="458">
        <v>0</v>
      </c>
      <c r="R2277" s="457">
        <f t="shared" ref="R2277" si="3200">L2277+N2277+P2277</f>
        <v>0</v>
      </c>
      <c r="S2277" s="457">
        <f t="shared" ref="S2277" si="3201">J2277-J2276</f>
        <v>0</v>
      </c>
      <c r="T2277" s="457">
        <f t="shared" ref="T2277:U2277" si="3202">Q2277-Q2276</f>
        <v>0</v>
      </c>
      <c r="U2277" s="457">
        <f t="shared" si="3202"/>
        <v>0</v>
      </c>
      <c r="V2277" s="459"/>
      <c r="W2277" s="619" t="str">
        <f t="shared" si="3104"/>
        <v/>
      </c>
    </row>
    <row r="2278" spans="1:23" s="371" customFormat="1" ht="24" hidden="1" customHeight="1">
      <c r="A2278" s="366" t="s">
        <v>2055</v>
      </c>
      <c r="B2278" s="418" t="s">
        <v>0</v>
      </c>
      <c r="C2278" s="418" t="s">
        <v>3308</v>
      </c>
      <c r="D2278" s="418" t="s">
        <v>230</v>
      </c>
      <c r="E2278" s="419" t="s">
        <v>308</v>
      </c>
      <c r="F2278" s="411">
        <f>G2278</f>
        <v>158</v>
      </c>
      <c r="G2278" s="411">
        <f>[5]내역서!F2274</f>
        <v>158</v>
      </c>
      <c r="H2278" s="716">
        <v>158</v>
      </c>
      <c r="I2278" s="410">
        <f>G2278-H2278</f>
        <v>0</v>
      </c>
      <c r="J2278" s="410">
        <f>내역서!F2282</f>
        <v>0</v>
      </c>
      <c r="K2278" s="411">
        <v>30749</v>
      </c>
      <c r="L2278" s="412">
        <f>INT($J2278*K2278)</f>
        <v>0</v>
      </c>
      <c r="M2278" s="411">
        <v>64000</v>
      </c>
      <c r="N2278" s="412">
        <f>INT($J2278*M2278)</f>
        <v>0</v>
      </c>
      <c r="O2278" s="411">
        <v>0</v>
      </c>
      <c r="P2278" s="412">
        <f>INT($J2278*O2278)</f>
        <v>0</v>
      </c>
      <c r="Q2278" s="412">
        <f>+K2278+M2278+O2278</f>
        <v>94749</v>
      </c>
      <c r="R2278" s="412">
        <f>L2278+N2278+P2278</f>
        <v>0</v>
      </c>
      <c r="S2278" s="412"/>
      <c r="T2278" s="412"/>
      <c r="U2278" s="412"/>
      <c r="V2278" s="419" t="s">
        <v>0</v>
      </c>
      <c r="W2278" s="617" t="str">
        <f>+IF(J2278&lt;0,"ng","")</f>
        <v/>
      </c>
    </row>
    <row r="2279" spans="1:23" s="75" customFormat="1" ht="24" hidden="1" customHeight="1">
      <c r="A2279" s="372" t="s">
        <v>4814</v>
      </c>
      <c r="B2279" s="421" t="s">
        <v>0</v>
      </c>
      <c r="C2279" s="421" t="s">
        <v>1401</v>
      </c>
      <c r="D2279" s="421" t="s">
        <v>230</v>
      </c>
      <c r="E2279" s="422" t="s">
        <v>1034</v>
      </c>
      <c r="F2279" s="416">
        <f t="shared" ref="F2279:F2289" si="3203">G2279</f>
        <v>158</v>
      </c>
      <c r="G2279" s="416">
        <f>[5]내역서!F2275</f>
        <v>158</v>
      </c>
      <c r="H2279" s="717">
        <v>158</v>
      </c>
      <c r="I2279" s="415">
        <f t="shared" ref="I2279:I2289" si="3204">G2279-H2279</f>
        <v>0</v>
      </c>
      <c r="J2279" s="415">
        <f>내역서!F2283</f>
        <v>0</v>
      </c>
      <c r="K2279" s="416">
        <v>30749</v>
      </c>
      <c r="L2279" s="417">
        <f t="shared" ref="L2279:L2289" si="3205">INT($J2279*K2279)</f>
        <v>0</v>
      </c>
      <c r="M2279" s="416">
        <v>64000</v>
      </c>
      <c r="N2279" s="417">
        <f t="shared" ref="N2279:N2289" si="3206">INT($J2279*M2279)</f>
        <v>0</v>
      </c>
      <c r="O2279" s="416">
        <v>0</v>
      </c>
      <c r="P2279" s="417">
        <f t="shared" ref="P2279:P2289" si="3207">INT($J2279*O2279)</f>
        <v>0</v>
      </c>
      <c r="Q2279" s="417">
        <f t="shared" ref="Q2279:Q2289" si="3208">+K2279+M2279+O2279</f>
        <v>94749</v>
      </c>
      <c r="R2279" s="417">
        <f t="shared" si="3134"/>
        <v>0</v>
      </c>
      <c r="S2279" s="417">
        <f t="shared" ref="S2279" si="3209">J2279-J2278</f>
        <v>0</v>
      </c>
      <c r="T2279" s="417">
        <f t="shared" ref="T2279:U2279" si="3210">Q2279-Q2278</f>
        <v>0</v>
      </c>
      <c r="U2279" s="417">
        <f t="shared" si="3210"/>
        <v>0</v>
      </c>
      <c r="V2279" s="422"/>
      <c r="W2279" s="619" t="str">
        <f t="shared" si="3104"/>
        <v/>
      </c>
    </row>
    <row r="2280" spans="1:23" s="371" customFormat="1" ht="24" hidden="1" customHeight="1">
      <c r="A2280" s="366" t="s">
        <v>2055</v>
      </c>
      <c r="B2280" s="418" t="s">
        <v>0</v>
      </c>
      <c r="C2280" s="418" t="s">
        <v>3310</v>
      </c>
      <c r="D2280" s="418" t="s">
        <v>231</v>
      </c>
      <c r="E2280" s="419" t="s">
        <v>308</v>
      </c>
      <c r="F2280" s="411">
        <f>G2280</f>
        <v>4</v>
      </c>
      <c r="G2280" s="411">
        <f>[5]내역서!F2276</f>
        <v>4</v>
      </c>
      <c r="H2280" s="716">
        <v>4</v>
      </c>
      <c r="I2280" s="410">
        <f>G2280-H2280</f>
        <v>0</v>
      </c>
      <c r="J2280" s="410">
        <f>내역서!F2284</f>
        <v>0</v>
      </c>
      <c r="K2280" s="411">
        <v>25478.2</v>
      </c>
      <c r="L2280" s="412">
        <f>INT($J2280*K2280)</f>
        <v>0</v>
      </c>
      <c r="M2280" s="411">
        <v>43814.400000000001</v>
      </c>
      <c r="N2280" s="412">
        <f>INT($J2280*M2280)</f>
        <v>0</v>
      </c>
      <c r="O2280" s="411">
        <v>0</v>
      </c>
      <c r="P2280" s="412">
        <f>INT($J2280*O2280)</f>
        <v>0</v>
      </c>
      <c r="Q2280" s="412">
        <f>+K2280+M2280+O2280</f>
        <v>69292.600000000006</v>
      </c>
      <c r="R2280" s="412">
        <f>L2280+N2280+P2280</f>
        <v>0</v>
      </c>
      <c r="S2280" s="412"/>
      <c r="T2280" s="412"/>
      <c r="U2280" s="412"/>
      <c r="V2280" s="419" t="s">
        <v>0</v>
      </c>
      <c r="W2280" s="617" t="str">
        <f>+IF(J2280&lt;0,"ng","")</f>
        <v/>
      </c>
    </row>
    <row r="2281" spans="1:23" s="75" customFormat="1" ht="24" hidden="1" customHeight="1">
      <c r="A2281" s="372" t="s">
        <v>6183</v>
      </c>
      <c r="B2281" s="421" t="s">
        <v>0</v>
      </c>
      <c r="C2281" s="421" t="s">
        <v>1402</v>
      </c>
      <c r="D2281" s="421" t="s">
        <v>231</v>
      </c>
      <c r="E2281" s="422" t="s">
        <v>1034</v>
      </c>
      <c r="F2281" s="416">
        <f t="shared" si="3203"/>
        <v>4</v>
      </c>
      <c r="G2281" s="416">
        <f>[5]내역서!F2277</f>
        <v>4</v>
      </c>
      <c r="H2281" s="717">
        <v>4</v>
      </c>
      <c r="I2281" s="415">
        <f t="shared" si="3204"/>
        <v>0</v>
      </c>
      <c r="J2281" s="415">
        <f>내역서!F2285</f>
        <v>0</v>
      </c>
      <c r="K2281" s="416">
        <v>25478.2</v>
      </c>
      <c r="L2281" s="417">
        <f t="shared" si="3205"/>
        <v>0</v>
      </c>
      <c r="M2281" s="416">
        <v>43814.400000000001</v>
      </c>
      <c r="N2281" s="417">
        <f t="shared" si="3206"/>
        <v>0</v>
      </c>
      <c r="O2281" s="416">
        <v>0</v>
      </c>
      <c r="P2281" s="417">
        <f t="shared" si="3207"/>
        <v>0</v>
      </c>
      <c r="Q2281" s="417">
        <f t="shared" si="3208"/>
        <v>69292.600000000006</v>
      </c>
      <c r="R2281" s="417">
        <f t="shared" si="3134"/>
        <v>0</v>
      </c>
      <c r="S2281" s="417">
        <f t="shared" ref="S2281" si="3211">J2281-J2280</f>
        <v>0</v>
      </c>
      <c r="T2281" s="417">
        <f t="shared" ref="T2281:U2281" si="3212">Q2281-Q2280</f>
        <v>0</v>
      </c>
      <c r="U2281" s="417">
        <f t="shared" si="3212"/>
        <v>0</v>
      </c>
      <c r="V2281" s="422"/>
      <c r="W2281" s="619" t="str">
        <f t="shared" si="3104"/>
        <v/>
      </c>
    </row>
    <row r="2282" spans="1:23" s="371" customFormat="1" ht="24" hidden="1" customHeight="1">
      <c r="A2282" s="366" t="s">
        <v>2055</v>
      </c>
      <c r="B2282" s="418" t="s">
        <v>0</v>
      </c>
      <c r="C2282" s="418" t="s">
        <v>3316</v>
      </c>
      <c r="D2282" s="418" t="s">
        <v>3317</v>
      </c>
      <c r="E2282" s="419" t="s">
        <v>2104</v>
      </c>
      <c r="F2282" s="411">
        <f>G2282</f>
        <v>2</v>
      </c>
      <c r="G2282" s="411">
        <f>[5]내역서!F2278</f>
        <v>2</v>
      </c>
      <c r="H2282" s="716">
        <v>2</v>
      </c>
      <c r="I2282" s="410">
        <f>G2282-H2282</f>
        <v>0</v>
      </c>
      <c r="J2282" s="410">
        <f>내역서!F2286</f>
        <v>0</v>
      </c>
      <c r="K2282" s="411">
        <v>30319.7</v>
      </c>
      <c r="L2282" s="412">
        <f>INT($J2282*K2282)</f>
        <v>0</v>
      </c>
      <c r="M2282" s="411">
        <v>0</v>
      </c>
      <c r="N2282" s="412">
        <f>INT($J2282*M2282)</f>
        <v>0</v>
      </c>
      <c r="O2282" s="411">
        <v>0</v>
      </c>
      <c r="P2282" s="412">
        <f>INT($J2282*O2282)</f>
        <v>0</v>
      </c>
      <c r="Q2282" s="412">
        <f>+K2282+M2282+O2282</f>
        <v>30319.7</v>
      </c>
      <c r="R2282" s="412">
        <f>L2282+N2282+P2282</f>
        <v>0</v>
      </c>
      <c r="S2282" s="412"/>
      <c r="T2282" s="412"/>
      <c r="U2282" s="412"/>
      <c r="V2282" s="419" t="s">
        <v>0</v>
      </c>
      <c r="W2282" s="617" t="str">
        <f>+IF(J2282&lt;0,"ng","")</f>
        <v/>
      </c>
    </row>
    <row r="2283" spans="1:23" s="75" customFormat="1" ht="24" hidden="1" customHeight="1">
      <c r="A2283" s="372" t="s">
        <v>6184</v>
      </c>
      <c r="B2283" s="421" t="s">
        <v>0</v>
      </c>
      <c r="C2283" s="421" t="s">
        <v>1405</v>
      </c>
      <c r="D2283" s="421" t="s">
        <v>1406</v>
      </c>
      <c r="E2283" s="422" t="s">
        <v>671</v>
      </c>
      <c r="F2283" s="416">
        <f t="shared" si="3203"/>
        <v>2</v>
      </c>
      <c r="G2283" s="416">
        <f>[5]내역서!F2279</f>
        <v>2</v>
      </c>
      <c r="H2283" s="717">
        <v>2</v>
      </c>
      <c r="I2283" s="415">
        <f t="shared" si="3204"/>
        <v>0</v>
      </c>
      <c r="J2283" s="415">
        <f>내역서!F2287</f>
        <v>0</v>
      </c>
      <c r="K2283" s="416">
        <v>30319.7</v>
      </c>
      <c r="L2283" s="417">
        <f t="shared" si="3205"/>
        <v>0</v>
      </c>
      <c r="M2283" s="416">
        <v>0</v>
      </c>
      <c r="N2283" s="417">
        <f t="shared" si="3206"/>
        <v>0</v>
      </c>
      <c r="O2283" s="416">
        <v>0</v>
      </c>
      <c r="P2283" s="417">
        <f t="shared" si="3207"/>
        <v>0</v>
      </c>
      <c r="Q2283" s="417">
        <f t="shared" si="3208"/>
        <v>30319.7</v>
      </c>
      <c r="R2283" s="417">
        <f t="shared" si="3134"/>
        <v>0</v>
      </c>
      <c r="S2283" s="417">
        <f t="shared" ref="S2283" si="3213">J2283-J2282</f>
        <v>0</v>
      </c>
      <c r="T2283" s="417">
        <f t="shared" ref="T2283:U2283" si="3214">Q2283-Q2282</f>
        <v>0</v>
      </c>
      <c r="U2283" s="417">
        <f t="shared" si="3214"/>
        <v>0</v>
      </c>
      <c r="V2283" s="422"/>
      <c r="W2283" s="619" t="str">
        <f t="shared" si="3104"/>
        <v/>
      </c>
    </row>
    <row r="2284" spans="1:23" s="371" customFormat="1" ht="24" hidden="1" customHeight="1">
      <c r="A2284" s="366" t="s">
        <v>6174</v>
      </c>
      <c r="B2284" s="418" t="s">
        <v>0</v>
      </c>
      <c r="C2284" s="418" t="s">
        <v>237</v>
      </c>
      <c r="D2284" s="418" t="s">
        <v>266</v>
      </c>
      <c r="E2284" s="419" t="s">
        <v>18</v>
      </c>
      <c r="F2284" s="411">
        <f>G2284</f>
        <v>8</v>
      </c>
      <c r="G2284" s="411">
        <f>[5]내역서!F2280</f>
        <v>8</v>
      </c>
      <c r="H2284" s="716">
        <v>8</v>
      </c>
      <c r="I2284" s="410">
        <f>G2284-H2284</f>
        <v>0</v>
      </c>
      <c r="J2284" s="410">
        <f>내역서!F2288</f>
        <v>0</v>
      </c>
      <c r="K2284" s="411">
        <v>37210.6</v>
      </c>
      <c r="L2284" s="412">
        <f>INT($J2284*K2284)</f>
        <v>0</v>
      </c>
      <c r="M2284" s="411">
        <v>0</v>
      </c>
      <c r="N2284" s="412">
        <f>INT($J2284*M2284)</f>
        <v>0</v>
      </c>
      <c r="O2284" s="411">
        <v>0</v>
      </c>
      <c r="P2284" s="412">
        <f>INT($J2284*O2284)</f>
        <v>0</v>
      </c>
      <c r="Q2284" s="412">
        <f>+K2284+M2284+O2284</f>
        <v>37210.6</v>
      </c>
      <c r="R2284" s="412">
        <f>L2284+N2284+P2284</f>
        <v>0</v>
      </c>
      <c r="S2284" s="412"/>
      <c r="T2284" s="412"/>
      <c r="U2284" s="412"/>
      <c r="V2284" s="419" t="s">
        <v>0</v>
      </c>
      <c r="W2284" s="617" t="str">
        <f>+IF(J2284&lt;0,"ng","")</f>
        <v/>
      </c>
    </row>
    <row r="2285" spans="1:23" s="75" customFormat="1" ht="24" hidden="1" customHeight="1">
      <c r="A2285" s="372" t="s">
        <v>2072</v>
      </c>
      <c r="B2285" s="421" t="s">
        <v>0</v>
      </c>
      <c r="C2285" s="421" t="s">
        <v>237</v>
      </c>
      <c r="D2285" s="421" t="s">
        <v>266</v>
      </c>
      <c r="E2285" s="422" t="s">
        <v>18</v>
      </c>
      <c r="F2285" s="416">
        <f t="shared" si="3203"/>
        <v>8</v>
      </c>
      <c r="G2285" s="416">
        <f>[5]내역서!F2281</f>
        <v>8</v>
      </c>
      <c r="H2285" s="717">
        <v>8</v>
      </c>
      <c r="I2285" s="415">
        <f t="shared" si="3204"/>
        <v>0</v>
      </c>
      <c r="J2285" s="415">
        <f>내역서!F2289</f>
        <v>0</v>
      </c>
      <c r="K2285" s="416">
        <v>37210.6</v>
      </c>
      <c r="L2285" s="417">
        <f t="shared" si="3205"/>
        <v>0</v>
      </c>
      <c r="M2285" s="416">
        <v>0</v>
      </c>
      <c r="N2285" s="417">
        <f t="shared" si="3206"/>
        <v>0</v>
      </c>
      <c r="O2285" s="416">
        <v>0</v>
      </c>
      <c r="P2285" s="417">
        <f t="shared" si="3207"/>
        <v>0</v>
      </c>
      <c r="Q2285" s="417">
        <f t="shared" si="3208"/>
        <v>37210.6</v>
      </c>
      <c r="R2285" s="417">
        <f t="shared" si="3134"/>
        <v>0</v>
      </c>
      <c r="S2285" s="417">
        <f t="shared" ref="S2285" si="3215">J2285-J2284</f>
        <v>0</v>
      </c>
      <c r="T2285" s="417">
        <f t="shared" ref="T2285:U2285" si="3216">Q2285-Q2284</f>
        <v>0</v>
      </c>
      <c r="U2285" s="417">
        <f t="shared" si="3216"/>
        <v>0</v>
      </c>
      <c r="V2285" s="422"/>
      <c r="W2285" s="619" t="str">
        <f t="shared" si="3104"/>
        <v/>
      </c>
    </row>
    <row r="2286" spans="1:23" s="371" customFormat="1" ht="24" hidden="1" customHeight="1">
      <c r="A2286" s="366" t="s">
        <v>2055</v>
      </c>
      <c r="B2286" s="418" t="s">
        <v>0</v>
      </c>
      <c r="C2286" s="418" t="s">
        <v>1910</v>
      </c>
      <c r="D2286" s="418" t="s">
        <v>3329</v>
      </c>
      <c r="E2286" s="419" t="s">
        <v>1887</v>
      </c>
      <c r="F2286" s="411">
        <f>G2286</f>
        <v>4</v>
      </c>
      <c r="G2286" s="411">
        <f>[5]내역서!F2282</f>
        <v>4</v>
      </c>
      <c r="H2286" s="716">
        <v>4</v>
      </c>
      <c r="I2286" s="410">
        <f>G2286-H2286</f>
        <v>0</v>
      </c>
      <c r="J2286" s="410">
        <f>내역서!F2290</f>
        <v>0</v>
      </c>
      <c r="K2286" s="411">
        <v>0</v>
      </c>
      <c r="L2286" s="412">
        <f>INT($J2286*K2286)</f>
        <v>0</v>
      </c>
      <c r="M2286" s="411">
        <v>162672</v>
      </c>
      <c r="N2286" s="412">
        <f>INT($J2286*M2286)</f>
        <v>0</v>
      </c>
      <c r="O2286" s="411">
        <v>0</v>
      </c>
      <c r="P2286" s="412">
        <f>INT($J2286*O2286)</f>
        <v>0</v>
      </c>
      <c r="Q2286" s="412">
        <f>+K2286+M2286+O2286</f>
        <v>162672</v>
      </c>
      <c r="R2286" s="412">
        <f>L2286+N2286+P2286</f>
        <v>0</v>
      </c>
      <c r="S2286" s="412"/>
      <c r="T2286" s="412"/>
      <c r="U2286" s="412"/>
      <c r="V2286" s="419" t="s">
        <v>0</v>
      </c>
      <c r="W2286" s="617" t="str">
        <f>+IF(J2286&lt;0,"ng","")</f>
        <v/>
      </c>
    </row>
    <row r="2287" spans="1:23" s="75" customFormat="1" ht="24" hidden="1" customHeight="1">
      <c r="A2287" s="372" t="s">
        <v>6182</v>
      </c>
      <c r="B2287" s="421" t="s">
        <v>0</v>
      </c>
      <c r="C2287" s="421" t="s">
        <v>1369</v>
      </c>
      <c r="D2287" s="421" t="s">
        <v>1407</v>
      </c>
      <c r="E2287" s="422" t="s">
        <v>1371</v>
      </c>
      <c r="F2287" s="416">
        <f t="shared" si="3203"/>
        <v>4</v>
      </c>
      <c r="G2287" s="416">
        <f>[5]내역서!F2283</f>
        <v>4</v>
      </c>
      <c r="H2287" s="717">
        <v>4</v>
      </c>
      <c r="I2287" s="415">
        <f t="shared" si="3204"/>
        <v>0</v>
      </c>
      <c r="J2287" s="415">
        <f>내역서!F2291</f>
        <v>0</v>
      </c>
      <c r="K2287" s="416">
        <v>0</v>
      </c>
      <c r="L2287" s="417">
        <f t="shared" si="3205"/>
        <v>0</v>
      </c>
      <c r="M2287" s="416">
        <v>162672</v>
      </c>
      <c r="N2287" s="417">
        <f t="shared" si="3206"/>
        <v>0</v>
      </c>
      <c r="O2287" s="416">
        <v>0</v>
      </c>
      <c r="P2287" s="417">
        <f t="shared" si="3207"/>
        <v>0</v>
      </c>
      <c r="Q2287" s="417">
        <f t="shared" si="3208"/>
        <v>162672</v>
      </c>
      <c r="R2287" s="417">
        <f t="shared" ref="R2287:R2339" si="3217">L2287+N2287+P2287</f>
        <v>0</v>
      </c>
      <c r="S2287" s="417">
        <f t="shared" ref="S2287" si="3218">J2287-J2286</f>
        <v>0</v>
      </c>
      <c r="T2287" s="417">
        <f t="shared" ref="T2287:U2287" si="3219">Q2287-Q2286</f>
        <v>0</v>
      </c>
      <c r="U2287" s="417">
        <f t="shared" si="3219"/>
        <v>0</v>
      </c>
      <c r="V2287" s="422"/>
      <c r="W2287" s="619" t="str">
        <f t="shared" si="3104"/>
        <v/>
      </c>
    </row>
    <row r="2288" spans="1:23" s="371" customFormat="1" ht="24" hidden="1" customHeight="1">
      <c r="A2288" s="366" t="s">
        <v>6185</v>
      </c>
      <c r="B2288" s="418" t="s">
        <v>0</v>
      </c>
      <c r="C2288" s="418" t="s">
        <v>3273</v>
      </c>
      <c r="D2288" s="418" t="s">
        <v>3274</v>
      </c>
      <c r="E2288" s="419" t="s">
        <v>308</v>
      </c>
      <c r="F2288" s="411">
        <f>G2288</f>
        <v>1</v>
      </c>
      <c r="G2288" s="411">
        <f>[5]내역서!F2284</f>
        <v>1</v>
      </c>
      <c r="H2288" s="716">
        <v>1</v>
      </c>
      <c r="I2288" s="410">
        <f>G2288-H2288</f>
        <v>0</v>
      </c>
      <c r="J2288" s="410">
        <f>내역서!F2292</f>
        <v>0</v>
      </c>
      <c r="K2288" s="411">
        <v>13013.4</v>
      </c>
      <c r="L2288" s="412">
        <f>INT($J2288*K2288)</f>
        <v>0</v>
      </c>
      <c r="M2288" s="411">
        <v>0</v>
      </c>
      <c r="N2288" s="412">
        <f>INT($J2288*M2288)</f>
        <v>0</v>
      </c>
      <c r="O2288" s="411">
        <v>0</v>
      </c>
      <c r="P2288" s="412">
        <f>INT($J2288*O2288)</f>
        <v>0</v>
      </c>
      <c r="Q2288" s="412">
        <f>+K2288+M2288+O2288</f>
        <v>13013.4</v>
      </c>
      <c r="R2288" s="412">
        <f>L2288+N2288+P2288</f>
        <v>0</v>
      </c>
      <c r="S2288" s="412"/>
      <c r="T2288" s="412"/>
      <c r="U2288" s="412"/>
      <c r="V2288" s="419" t="s">
        <v>0</v>
      </c>
      <c r="W2288" s="617" t="str">
        <f>+IF(J2288&lt;0,"ng","")</f>
        <v/>
      </c>
    </row>
    <row r="2289" spans="1:23" s="75" customFormat="1" ht="24" hidden="1" customHeight="1">
      <c r="A2289" s="372" t="s">
        <v>2072</v>
      </c>
      <c r="B2289" s="421" t="s">
        <v>0</v>
      </c>
      <c r="C2289" s="421" t="s">
        <v>1373</v>
      </c>
      <c r="D2289" s="421" t="s">
        <v>1374</v>
      </c>
      <c r="E2289" s="422" t="s">
        <v>1034</v>
      </c>
      <c r="F2289" s="416">
        <f t="shared" si="3203"/>
        <v>1</v>
      </c>
      <c r="G2289" s="416">
        <f>[5]내역서!F2285</f>
        <v>1</v>
      </c>
      <c r="H2289" s="717">
        <v>1</v>
      </c>
      <c r="I2289" s="415">
        <f t="shared" si="3204"/>
        <v>0</v>
      </c>
      <c r="J2289" s="415">
        <f>내역서!F2293</f>
        <v>0</v>
      </c>
      <c r="K2289" s="416">
        <v>13013.4</v>
      </c>
      <c r="L2289" s="417">
        <f t="shared" si="3205"/>
        <v>0</v>
      </c>
      <c r="M2289" s="416">
        <v>0</v>
      </c>
      <c r="N2289" s="417">
        <f t="shared" si="3206"/>
        <v>0</v>
      </c>
      <c r="O2289" s="416">
        <v>0</v>
      </c>
      <c r="P2289" s="417">
        <f t="shared" si="3207"/>
        <v>0</v>
      </c>
      <c r="Q2289" s="417">
        <f t="shared" si="3208"/>
        <v>13013.4</v>
      </c>
      <c r="R2289" s="417">
        <f t="shared" si="3217"/>
        <v>0</v>
      </c>
      <c r="S2289" s="417">
        <f t="shared" ref="S2289" si="3220">J2289-J2288</f>
        <v>0</v>
      </c>
      <c r="T2289" s="417">
        <f t="shared" ref="T2289:U2289" si="3221">Q2289-Q2288</f>
        <v>0</v>
      </c>
      <c r="U2289" s="417">
        <f t="shared" si="3221"/>
        <v>0</v>
      </c>
      <c r="V2289" s="422"/>
      <c r="W2289" s="619" t="str">
        <f t="shared" si="3104"/>
        <v/>
      </c>
    </row>
    <row r="2290" spans="1:23" s="371" customFormat="1" ht="24" hidden="1" customHeight="1">
      <c r="A2290" s="366" t="s">
        <v>2055</v>
      </c>
      <c r="B2290" s="448" t="s">
        <v>267</v>
      </c>
      <c r="C2290" s="448" t="s">
        <v>3331</v>
      </c>
      <c r="D2290" s="448" t="s">
        <v>0</v>
      </c>
      <c r="E2290" s="449" t="s">
        <v>0</v>
      </c>
      <c r="F2290" s="450">
        <v>0</v>
      </c>
      <c r="G2290" s="450">
        <f>[5]내역서!F2286</f>
        <v>0</v>
      </c>
      <c r="H2290" s="450">
        <v>0</v>
      </c>
      <c r="I2290" s="450"/>
      <c r="J2290" s="450">
        <f>내역서!F2294</f>
        <v>0</v>
      </c>
      <c r="K2290" s="451">
        <v>0</v>
      </c>
      <c r="L2290" s="451">
        <f>SUMIF($A$2292:$A$2299,$A2292,L$2292:L$2299)</f>
        <v>0</v>
      </c>
      <c r="M2290" s="451">
        <v>0</v>
      </c>
      <c r="N2290" s="451">
        <f t="shared" ref="N2290:N2291" si="3222">SUMIF($A$2292:$A$2299,$A2292,N$2292:N$2299)</f>
        <v>0</v>
      </c>
      <c r="O2290" s="451">
        <v>0</v>
      </c>
      <c r="P2290" s="451">
        <f t="shared" ref="P2290:P2291" si="3223">SUMIF($A$2292:$A$2299,$A2292,P$2292:P$2299)</f>
        <v>0</v>
      </c>
      <c r="Q2290" s="452">
        <v>0</v>
      </c>
      <c r="R2290" s="451">
        <f>L2290+N2290+P2290</f>
        <v>0</v>
      </c>
      <c r="S2290" s="451"/>
      <c r="T2290" s="451"/>
      <c r="U2290" s="451"/>
      <c r="V2290" s="453" t="s">
        <v>0</v>
      </c>
      <c r="W2290" s="617" t="str">
        <f>+IF(J2290&lt;0,"ng","")</f>
        <v/>
      </c>
    </row>
    <row r="2291" spans="1:23" s="75" customFormat="1" ht="24" hidden="1" customHeight="1">
      <c r="A2291" s="372" t="s">
        <v>4298</v>
      </c>
      <c r="B2291" s="454" t="s">
        <v>267</v>
      </c>
      <c r="C2291" s="454" t="s">
        <v>1408</v>
      </c>
      <c r="D2291" s="454" t="s">
        <v>0</v>
      </c>
      <c r="E2291" s="455" t="s">
        <v>0</v>
      </c>
      <c r="F2291" s="456">
        <v>0</v>
      </c>
      <c r="G2291" s="456">
        <f>[5]내역서!F2287</f>
        <v>0</v>
      </c>
      <c r="H2291" s="456">
        <v>0</v>
      </c>
      <c r="I2291" s="456"/>
      <c r="J2291" s="456">
        <f>내역서!F2295</f>
        <v>0</v>
      </c>
      <c r="K2291" s="457">
        <v>0</v>
      </c>
      <c r="L2291" s="457">
        <f>SUMIF($A$2292:$A$2299,$A2293,L$2292:L$2299)</f>
        <v>0</v>
      </c>
      <c r="M2291" s="457">
        <v>0</v>
      </c>
      <c r="N2291" s="457">
        <f t="shared" si="3222"/>
        <v>0</v>
      </c>
      <c r="O2291" s="457">
        <v>0</v>
      </c>
      <c r="P2291" s="457">
        <f t="shared" si="3223"/>
        <v>0</v>
      </c>
      <c r="Q2291" s="458">
        <v>0</v>
      </c>
      <c r="R2291" s="457">
        <f t="shared" ref="R2291" si="3224">L2291+N2291+P2291</f>
        <v>0</v>
      </c>
      <c r="S2291" s="457">
        <f t="shared" ref="S2291" si="3225">J2291-J2290</f>
        <v>0</v>
      </c>
      <c r="T2291" s="457">
        <f t="shared" ref="T2291:U2291" si="3226">Q2291-Q2290</f>
        <v>0</v>
      </c>
      <c r="U2291" s="457">
        <f t="shared" si="3226"/>
        <v>0</v>
      </c>
      <c r="V2291" s="459"/>
      <c r="W2291" s="619" t="str">
        <f t="shared" si="3104"/>
        <v/>
      </c>
    </row>
    <row r="2292" spans="1:23" s="371" customFormat="1" ht="24" hidden="1" customHeight="1">
      <c r="A2292" s="366" t="s">
        <v>2055</v>
      </c>
      <c r="B2292" s="418" t="s">
        <v>0</v>
      </c>
      <c r="C2292" s="418" t="s">
        <v>3333</v>
      </c>
      <c r="D2292" s="418" t="s">
        <v>268</v>
      </c>
      <c r="E2292" s="419" t="s">
        <v>18</v>
      </c>
      <c r="F2292" s="411">
        <f t="shared" ref="F2292:F2299" si="3227">G2292</f>
        <v>1</v>
      </c>
      <c r="G2292" s="411">
        <f>[5]내역서!F2288</f>
        <v>1</v>
      </c>
      <c r="H2292" s="716">
        <v>1</v>
      </c>
      <c r="I2292" s="410">
        <f>G2292-H2292</f>
        <v>0</v>
      </c>
      <c r="J2292" s="410">
        <f>내역서!F2296</f>
        <v>0</v>
      </c>
      <c r="K2292" s="411">
        <v>1248963.8999999999</v>
      </c>
      <c r="L2292" s="412">
        <f>INT($J2292*K2292)</f>
        <v>0</v>
      </c>
      <c r="M2292" s="411">
        <v>0</v>
      </c>
      <c r="N2292" s="412">
        <f>INT($J2292*M2292)</f>
        <v>0</v>
      </c>
      <c r="O2292" s="411">
        <v>0</v>
      </c>
      <c r="P2292" s="412">
        <f>INT($J2292*O2292)</f>
        <v>0</v>
      </c>
      <c r="Q2292" s="412">
        <f>+K2292+M2292+O2292</f>
        <v>1248963.8999999999</v>
      </c>
      <c r="R2292" s="412">
        <f>L2292+N2292+P2292</f>
        <v>0</v>
      </c>
      <c r="S2292" s="412"/>
      <c r="T2292" s="412"/>
      <c r="U2292" s="412"/>
      <c r="V2292" s="419" t="s">
        <v>0</v>
      </c>
      <c r="W2292" s="617" t="str">
        <f>+IF(J2292&lt;0,"ng","")</f>
        <v/>
      </c>
    </row>
    <row r="2293" spans="1:23" s="75" customFormat="1" ht="24" hidden="1" customHeight="1">
      <c r="A2293" s="372" t="s">
        <v>2072</v>
      </c>
      <c r="B2293" s="421" t="s">
        <v>0</v>
      </c>
      <c r="C2293" s="421" t="s">
        <v>1409</v>
      </c>
      <c r="D2293" s="421" t="s">
        <v>268</v>
      </c>
      <c r="E2293" s="422" t="s">
        <v>18</v>
      </c>
      <c r="F2293" s="416">
        <f t="shared" si="3227"/>
        <v>1</v>
      </c>
      <c r="G2293" s="416">
        <f>[5]내역서!F2289</f>
        <v>1</v>
      </c>
      <c r="H2293" s="717">
        <v>1</v>
      </c>
      <c r="I2293" s="415">
        <f t="shared" ref="I2293:I2299" si="3228">G2293-H2293</f>
        <v>0</v>
      </c>
      <c r="J2293" s="415">
        <f>내역서!F2297</f>
        <v>0</v>
      </c>
      <c r="K2293" s="416">
        <v>1248963.8999999999</v>
      </c>
      <c r="L2293" s="417">
        <f t="shared" ref="L2293:L2299" si="3229">INT($J2293*K2293)</f>
        <v>0</v>
      </c>
      <c r="M2293" s="416">
        <v>0</v>
      </c>
      <c r="N2293" s="417">
        <f t="shared" ref="N2293:N2299" si="3230">INT($J2293*M2293)</f>
        <v>0</v>
      </c>
      <c r="O2293" s="416">
        <v>0</v>
      </c>
      <c r="P2293" s="417">
        <f t="shared" ref="P2293:P2299" si="3231">INT($J2293*O2293)</f>
        <v>0</v>
      </c>
      <c r="Q2293" s="417">
        <f t="shared" ref="Q2293:Q2299" si="3232">+K2293+M2293+O2293</f>
        <v>1248963.8999999999</v>
      </c>
      <c r="R2293" s="417">
        <f t="shared" si="3217"/>
        <v>0</v>
      </c>
      <c r="S2293" s="417">
        <f t="shared" ref="S2293" si="3233">J2293-J2292</f>
        <v>0</v>
      </c>
      <c r="T2293" s="417">
        <f t="shared" ref="T2293:U2293" si="3234">Q2293-Q2292</f>
        <v>0</v>
      </c>
      <c r="U2293" s="417">
        <f t="shared" si="3234"/>
        <v>0</v>
      </c>
      <c r="V2293" s="422"/>
      <c r="W2293" s="619" t="str">
        <f t="shared" si="3104"/>
        <v/>
      </c>
    </row>
    <row r="2294" spans="1:23" s="371" customFormat="1" ht="24" hidden="1" customHeight="1">
      <c r="A2294" s="366" t="s">
        <v>2055</v>
      </c>
      <c r="B2294" s="418" t="s">
        <v>0</v>
      </c>
      <c r="C2294" s="418" t="s">
        <v>3335</v>
      </c>
      <c r="D2294" s="418" t="s">
        <v>0</v>
      </c>
      <c r="E2294" s="419" t="s">
        <v>18</v>
      </c>
      <c r="F2294" s="411">
        <f t="shared" si="3227"/>
        <v>1</v>
      </c>
      <c r="G2294" s="411">
        <f>[5]내역서!F2290</f>
        <v>1</v>
      </c>
      <c r="H2294" s="716">
        <v>1</v>
      </c>
      <c r="I2294" s="410">
        <f>G2294-H2294</f>
        <v>0</v>
      </c>
      <c r="J2294" s="410">
        <f>내역서!F2298</f>
        <v>0</v>
      </c>
      <c r="K2294" s="411">
        <v>43067.8</v>
      </c>
      <c r="L2294" s="412">
        <f>INT($J2294*K2294)</f>
        <v>0</v>
      </c>
      <c r="M2294" s="411">
        <v>0</v>
      </c>
      <c r="N2294" s="412">
        <f>INT($J2294*M2294)</f>
        <v>0</v>
      </c>
      <c r="O2294" s="411">
        <v>0</v>
      </c>
      <c r="P2294" s="412">
        <f>INT($J2294*O2294)</f>
        <v>0</v>
      </c>
      <c r="Q2294" s="412">
        <f>+K2294+M2294+O2294</f>
        <v>43067.8</v>
      </c>
      <c r="R2294" s="412">
        <f>L2294+N2294+P2294</f>
        <v>0</v>
      </c>
      <c r="S2294" s="412"/>
      <c r="T2294" s="412"/>
      <c r="U2294" s="412"/>
      <c r="V2294" s="419" t="s">
        <v>0</v>
      </c>
      <c r="W2294" s="617" t="str">
        <f>+IF(J2294&lt;0,"ng","")</f>
        <v/>
      </c>
    </row>
    <row r="2295" spans="1:23" s="75" customFormat="1" ht="24" hidden="1" customHeight="1">
      <c r="A2295" s="372" t="s">
        <v>6186</v>
      </c>
      <c r="B2295" s="421" t="s">
        <v>0</v>
      </c>
      <c r="C2295" s="421" t="s">
        <v>1410</v>
      </c>
      <c r="D2295" s="421" t="s">
        <v>0</v>
      </c>
      <c r="E2295" s="422" t="s">
        <v>18</v>
      </c>
      <c r="F2295" s="416">
        <f t="shared" si="3227"/>
        <v>1</v>
      </c>
      <c r="G2295" s="416">
        <f>[5]내역서!F2291</f>
        <v>1</v>
      </c>
      <c r="H2295" s="717">
        <v>1</v>
      </c>
      <c r="I2295" s="415">
        <f t="shared" si="3228"/>
        <v>0</v>
      </c>
      <c r="J2295" s="415">
        <f>내역서!F2299</f>
        <v>0</v>
      </c>
      <c r="K2295" s="416">
        <v>43067.8</v>
      </c>
      <c r="L2295" s="417">
        <f t="shared" si="3229"/>
        <v>0</v>
      </c>
      <c r="M2295" s="416">
        <v>0</v>
      </c>
      <c r="N2295" s="417">
        <f t="shared" si="3230"/>
        <v>0</v>
      </c>
      <c r="O2295" s="416">
        <v>0</v>
      </c>
      <c r="P2295" s="417">
        <f t="shared" si="3231"/>
        <v>0</v>
      </c>
      <c r="Q2295" s="417">
        <f t="shared" si="3232"/>
        <v>43067.8</v>
      </c>
      <c r="R2295" s="417">
        <f t="shared" si="3217"/>
        <v>0</v>
      </c>
      <c r="S2295" s="417">
        <f t="shared" ref="S2295" si="3235">J2295-J2294</f>
        <v>0</v>
      </c>
      <c r="T2295" s="417">
        <f t="shared" ref="T2295:U2295" si="3236">Q2295-Q2294</f>
        <v>0</v>
      </c>
      <c r="U2295" s="417">
        <f t="shared" si="3236"/>
        <v>0</v>
      </c>
      <c r="V2295" s="422"/>
      <c r="W2295" s="619" t="str">
        <f t="shared" si="3104"/>
        <v/>
      </c>
    </row>
    <row r="2296" spans="1:23" s="371" customFormat="1" ht="24" hidden="1" customHeight="1">
      <c r="A2296" s="366" t="s">
        <v>5213</v>
      </c>
      <c r="B2296" s="418" t="s">
        <v>0</v>
      </c>
      <c r="C2296" s="418" t="s">
        <v>3369</v>
      </c>
      <c r="D2296" s="418" t="s">
        <v>0</v>
      </c>
      <c r="E2296" s="419" t="s">
        <v>18</v>
      </c>
      <c r="F2296" s="411">
        <f t="shared" si="3227"/>
        <v>1</v>
      </c>
      <c r="G2296" s="411">
        <f>[5]내역서!F2292</f>
        <v>1</v>
      </c>
      <c r="H2296" s="716">
        <v>1</v>
      </c>
      <c r="I2296" s="410">
        <f>G2296-H2296</f>
        <v>0</v>
      </c>
      <c r="J2296" s="410">
        <f>내역서!F2300</f>
        <v>0</v>
      </c>
      <c r="K2296" s="411">
        <v>217061.3</v>
      </c>
      <c r="L2296" s="412">
        <f>INT($J2296*K2296)</f>
        <v>0</v>
      </c>
      <c r="M2296" s="411">
        <v>0</v>
      </c>
      <c r="N2296" s="412">
        <f>INT($J2296*M2296)</f>
        <v>0</v>
      </c>
      <c r="O2296" s="411">
        <v>0</v>
      </c>
      <c r="P2296" s="412">
        <f>INT($J2296*O2296)</f>
        <v>0</v>
      </c>
      <c r="Q2296" s="412">
        <f>+K2296+M2296+O2296</f>
        <v>217061.3</v>
      </c>
      <c r="R2296" s="412">
        <f>L2296+N2296+P2296</f>
        <v>0</v>
      </c>
      <c r="S2296" s="412"/>
      <c r="T2296" s="412"/>
      <c r="U2296" s="412"/>
      <c r="V2296" s="419" t="s">
        <v>0</v>
      </c>
      <c r="W2296" s="617" t="str">
        <f>+IF(J2296&lt;0,"ng","")</f>
        <v/>
      </c>
    </row>
    <row r="2297" spans="1:23" s="75" customFormat="1" ht="24" hidden="1" customHeight="1">
      <c r="A2297" s="372" t="s">
        <v>2072</v>
      </c>
      <c r="B2297" s="421" t="s">
        <v>0</v>
      </c>
      <c r="C2297" s="421" t="s">
        <v>1429</v>
      </c>
      <c r="D2297" s="421" t="s">
        <v>0</v>
      </c>
      <c r="E2297" s="422" t="s">
        <v>18</v>
      </c>
      <c r="F2297" s="416">
        <f t="shared" si="3227"/>
        <v>1</v>
      </c>
      <c r="G2297" s="416">
        <f>[5]내역서!F2293</f>
        <v>1</v>
      </c>
      <c r="H2297" s="717">
        <v>1</v>
      </c>
      <c r="I2297" s="415">
        <f t="shared" si="3228"/>
        <v>0</v>
      </c>
      <c r="J2297" s="415">
        <f>내역서!F2301</f>
        <v>0</v>
      </c>
      <c r="K2297" s="416">
        <v>217061.3</v>
      </c>
      <c r="L2297" s="417">
        <f t="shared" si="3229"/>
        <v>0</v>
      </c>
      <c r="M2297" s="416">
        <v>0</v>
      </c>
      <c r="N2297" s="417">
        <f t="shared" si="3230"/>
        <v>0</v>
      </c>
      <c r="O2297" s="416">
        <v>0</v>
      </c>
      <c r="P2297" s="417">
        <f t="shared" si="3231"/>
        <v>0</v>
      </c>
      <c r="Q2297" s="417">
        <f t="shared" si="3232"/>
        <v>217061.3</v>
      </c>
      <c r="R2297" s="417">
        <f t="shared" si="3217"/>
        <v>0</v>
      </c>
      <c r="S2297" s="417">
        <f t="shared" ref="S2297" si="3237">J2297-J2296</f>
        <v>0</v>
      </c>
      <c r="T2297" s="417">
        <f t="shared" ref="T2297:U2297" si="3238">Q2297-Q2296</f>
        <v>0</v>
      </c>
      <c r="U2297" s="417">
        <f t="shared" si="3238"/>
        <v>0</v>
      </c>
      <c r="V2297" s="422"/>
      <c r="W2297" s="619" t="str">
        <f t="shared" si="3104"/>
        <v/>
      </c>
    </row>
    <row r="2298" spans="1:23" s="371" customFormat="1" ht="24" hidden="1" customHeight="1">
      <c r="A2298" s="366" t="s">
        <v>4295</v>
      </c>
      <c r="B2298" s="418" t="s">
        <v>0</v>
      </c>
      <c r="C2298" s="418" t="s">
        <v>3370</v>
      </c>
      <c r="D2298" s="418" t="s">
        <v>3338</v>
      </c>
      <c r="E2298" s="419" t="s">
        <v>22</v>
      </c>
      <c r="F2298" s="411">
        <f t="shared" si="3227"/>
        <v>32</v>
      </c>
      <c r="G2298" s="411">
        <f>[5]내역서!F2294</f>
        <v>32</v>
      </c>
      <c r="H2298" s="716">
        <v>32</v>
      </c>
      <c r="I2298" s="410">
        <f>G2298-H2298</f>
        <v>0</v>
      </c>
      <c r="J2298" s="410">
        <f>내역서!F2302</f>
        <v>0</v>
      </c>
      <c r="K2298" s="411">
        <v>31008.799999999999</v>
      </c>
      <c r="L2298" s="412">
        <f>INT($J2298*K2298)</f>
        <v>0</v>
      </c>
      <c r="M2298" s="411">
        <v>0</v>
      </c>
      <c r="N2298" s="412">
        <f>INT($J2298*M2298)</f>
        <v>0</v>
      </c>
      <c r="O2298" s="411">
        <v>0</v>
      </c>
      <c r="P2298" s="412">
        <f>INT($J2298*O2298)</f>
        <v>0</v>
      </c>
      <c r="Q2298" s="412">
        <f>+K2298+M2298+O2298</f>
        <v>31008.799999999999</v>
      </c>
      <c r="R2298" s="412">
        <f>L2298+N2298+P2298</f>
        <v>0</v>
      </c>
      <c r="S2298" s="412"/>
      <c r="T2298" s="412"/>
      <c r="U2298" s="412"/>
      <c r="V2298" s="419" t="s">
        <v>0</v>
      </c>
      <c r="W2298" s="617" t="str">
        <f>+IF(J2298&lt;0,"ng","")</f>
        <v/>
      </c>
    </row>
    <row r="2299" spans="1:23" s="75" customFormat="1" ht="24" hidden="1" customHeight="1">
      <c r="A2299" s="372" t="s">
        <v>2072</v>
      </c>
      <c r="B2299" s="421" t="s">
        <v>0</v>
      </c>
      <c r="C2299" s="421" t="s">
        <v>1430</v>
      </c>
      <c r="D2299" s="421" t="s">
        <v>1413</v>
      </c>
      <c r="E2299" s="422" t="s">
        <v>22</v>
      </c>
      <c r="F2299" s="416">
        <f t="shared" si="3227"/>
        <v>32</v>
      </c>
      <c r="G2299" s="416">
        <f>[5]내역서!F2295</f>
        <v>32</v>
      </c>
      <c r="H2299" s="717">
        <v>32</v>
      </c>
      <c r="I2299" s="415">
        <f t="shared" si="3228"/>
        <v>0</v>
      </c>
      <c r="J2299" s="415">
        <f>내역서!F2303</f>
        <v>0</v>
      </c>
      <c r="K2299" s="416">
        <v>31008.799999999999</v>
      </c>
      <c r="L2299" s="417">
        <f t="shared" si="3229"/>
        <v>0</v>
      </c>
      <c r="M2299" s="416">
        <v>0</v>
      </c>
      <c r="N2299" s="417">
        <f t="shared" si="3230"/>
        <v>0</v>
      </c>
      <c r="O2299" s="416">
        <v>0</v>
      </c>
      <c r="P2299" s="417">
        <f t="shared" si="3231"/>
        <v>0</v>
      </c>
      <c r="Q2299" s="417">
        <f t="shared" si="3232"/>
        <v>31008.799999999999</v>
      </c>
      <c r="R2299" s="417">
        <f t="shared" si="3217"/>
        <v>0</v>
      </c>
      <c r="S2299" s="417">
        <f t="shared" ref="S2299" si="3239">J2299-J2298</f>
        <v>0</v>
      </c>
      <c r="T2299" s="417">
        <f t="shared" ref="T2299:U2299" si="3240">Q2299-Q2298</f>
        <v>0</v>
      </c>
      <c r="U2299" s="417">
        <f t="shared" si="3240"/>
        <v>0</v>
      </c>
      <c r="V2299" s="422"/>
      <c r="W2299" s="619" t="str">
        <f t="shared" si="3104"/>
        <v/>
      </c>
    </row>
    <row r="2300" spans="1:23" s="371" customFormat="1" ht="24" hidden="1" customHeight="1">
      <c r="A2300" s="366" t="s">
        <v>2055</v>
      </c>
      <c r="B2300" s="448" t="s">
        <v>269</v>
      </c>
      <c r="C2300" s="448" t="s">
        <v>3351</v>
      </c>
      <c r="D2300" s="448" t="s">
        <v>0</v>
      </c>
      <c r="E2300" s="449" t="s">
        <v>0</v>
      </c>
      <c r="F2300" s="450">
        <v>0</v>
      </c>
      <c r="G2300" s="450">
        <f>[5]내역서!F2296</f>
        <v>0</v>
      </c>
      <c r="H2300" s="450">
        <v>0</v>
      </c>
      <c r="I2300" s="450"/>
      <c r="J2300" s="450">
        <f>내역서!F2304</f>
        <v>0</v>
      </c>
      <c r="K2300" s="451">
        <v>0</v>
      </c>
      <c r="L2300" s="451">
        <f>L2302</f>
        <v>0</v>
      </c>
      <c r="M2300" s="451">
        <v>0</v>
      </c>
      <c r="N2300" s="451">
        <f>N2302</f>
        <v>0</v>
      </c>
      <c r="O2300" s="451">
        <v>0</v>
      </c>
      <c r="P2300" s="451">
        <f>P2302</f>
        <v>0</v>
      </c>
      <c r="Q2300" s="452">
        <v>0</v>
      </c>
      <c r="R2300" s="451">
        <f>L2300+N2300+P2300</f>
        <v>0</v>
      </c>
      <c r="S2300" s="451"/>
      <c r="T2300" s="451"/>
      <c r="U2300" s="451"/>
      <c r="V2300" s="453" t="s">
        <v>0</v>
      </c>
      <c r="W2300" s="617" t="str">
        <f>+IF(J2300&lt;0,"ng","")</f>
        <v/>
      </c>
    </row>
    <row r="2301" spans="1:23" s="75" customFormat="1" ht="24" hidden="1" customHeight="1">
      <c r="A2301" s="372" t="s">
        <v>4298</v>
      </c>
      <c r="B2301" s="454" t="s">
        <v>269</v>
      </c>
      <c r="C2301" s="454" t="s">
        <v>1420</v>
      </c>
      <c r="D2301" s="454" t="s">
        <v>0</v>
      </c>
      <c r="E2301" s="455" t="s">
        <v>0</v>
      </c>
      <c r="F2301" s="456">
        <v>0</v>
      </c>
      <c r="G2301" s="456">
        <f>[5]내역서!F2297</f>
        <v>0</v>
      </c>
      <c r="H2301" s="456">
        <v>0</v>
      </c>
      <c r="I2301" s="456"/>
      <c r="J2301" s="456">
        <f>내역서!F2305</f>
        <v>0</v>
      </c>
      <c r="K2301" s="457">
        <v>0</v>
      </c>
      <c r="L2301" s="457">
        <f>L2303</f>
        <v>0</v>
      </c>
      <c r="M2301" s="457">
        <v>0</v>
      </c>
      <c r="N2301" s="457">
        <f>N2303</f>
        <v>0</v>
      </c>
      <c r="O2301" s="457">
        <v>0</v>
      </c>
      <c r="P2301" s="457">
        <f>P2303</f>
        <v>0</v>
      </c>
      <c r="Q2301" s="458">
        <v>0</v>
      </c>
      <c r="R2301" s="457">
        <f t="shared" si="3217"/>
        <v>0</v>
      </c>
      <c r="S2301" s="457">
        <f t="shared" ref="S2301" si="3241">J2301-J2300</f>
        <v>0</v>
      </c>
      <c r="T2301" s="457">
        <f t="shared" ref="T2301:U2301" si="3242">Q2301-Q2300</f>
        <v>0</v>
      </c>
      <c r="U2301" s="457">
        <f t="shared" si="3242"/>
        <v>0</v>
      </c>
      <c r="V2301" s="459"/>
      <c r="W2301" s="619" t="str">
        <f t="shared" si="3104"/>
        <v/>
      </c>
    </row>
    <row r="2302" spans="1:23" s="371" customFormat="1" ht="24" hidden="1" customHeight="1">
      <c r="A2302" s="366" t="s">
        <v>5219</v>
      </c>
      <c r="B2302" s="418" t="s">
        <v>0</v>
      </c>
      <c r="C2302" s="418" t="s">
        <v>270</v>
      </c>
      <c r="D2302" s="418" t="s">
        <v>271</v>
      </c>
      <c r="E2302" s="419" t="s">
        <v>97</v>
      </c>
      <c r="F2302" s="411">
        <f>G2302</f>
        <v>1</v>
      </c>
      <c r="G2302" s="411">
        <f>[5]내역서!F2298</f>
        <v>1</v>
      </c>
      <c r="H2302" s="716">
        <v>1</v>
      </c>
      <c r="I2302" s="410">
        <f>G2302-H2302</f>
        <v>0</v>
      </c>
      <c r="J2302" s="410">
        <f>내역서!F2306</f>
        <v>0</v>
      </c>
      <c r="K2302" s="411">
        <v>2411792.2000000002</v>
      </c>
      <c r="L2302" s="412">
        <f>INT($J2302*K2302)</f>
        <v>0</v>
      </c>
      <c r="M2302" s="411">
        <v>0</v>
      </c>
      <c r="N2302" s="412">
        <f>INT($J2302*M2302)</f>
        <v>0</v>
      </c>
      <c r="O2302" s="411">
        <v>0</v>
      </c>
      <c r="P2302" s="412">
        <f>INT($J2302*O2302)</f>
        <v>0</v>
      </c>
      <c r="Q2302" s="412">
        <f>+K2302+M2302+O2302</f>
        <v>2411792.2000000002</v>
      </c>
      <c r="R2302" s="412">
        <f>L2302+N2302+P2302</f>
        <v>0</v>
      </c>
      <c r="S2302" s="412"/>
      <c r="T2302" s="412"/>
      <c r="U2302" s="412"/>
      <c r="V2302" s="419" t="s">
        <v>0</v>
      </c>
      <c r="W2302" s="617" t="str">
        <f>+IF(J2302&lt;0,"ng","")</f>
        <v/>
      </c>
    </row>
    <row r="2303" spans="1:23" s="75" customFormat="1" ht="24" hidden="1" customHeight="1">
      <c r="A2303" s="372" t="s">
        <v>2072</v>
      </c>
      <c r="B2303" s="421" t="s">
        <v>0</v>
      </c>
      <c r="C2303" s="421" t="s">
        <v>270</v>
      </c>
      <c r="D2303" s="421" t="s">
        <v>271</v>
      </c>
      <c r="E2303" s="422" t="s">
        <v>97</v>
      </c>
      <c r="F2303" s="416">
        <f>G2303</f>
        <v>1</v>
      </c>
      <c r="G2303" s="416">
        <f>[5]내역서!F2299</f>
        <v>1</v>
      </c>
      <c r="H2303" s="717">
        <v>1</v>
      </c>
      <c r="I2303" s="415">
        <f t="shared" ref="I2303" si="3243">G2303-H2303</f>
        <v>0</v>
      </c>
      <c r="J2303" s="415">
        <f>내역서!F2307</f>
        <v>0</v>
      </c>
      <c r="K2303" s="416">
        <v>2411792.2000000002</v>
      </c>
      <c r="L2303" s="417">
        <f>INT($J2303*K2303)</f>
        <v>0</v>
      </c>
      <c r="M2303" s="416">
        <v>0</v>
      </c>
      <c r="N2303" s="417">
        <f>INT($J2303*M2303)</f>
        <v>0</v>
      </c>
      <c r="O2303" s="416">
        <v>0</v>
      </c>
      <c r="P2303" s="417">
        <f>INT($J2303*O2303)</f>
        <v>0</v>
      </c>
      <c r="Q2303" s="417">
        <f>+K2303+M2303+O2303</f>
        <v>2411792.2000000002</v>
      </c>
      <c r="R2303" s="417">
        <f t="shared" si="3217"/>
        <v>0</v>
      </c>
      <c r="S2303" s="417">
        <f t="shared" ref="S2303" si="3244">J2303-J2302</f>
        <v>0</v>
      </c>
      <c r="T2303" s="417">
        <f t="shared" ref="T2303:U2303" si="3245">Q2303-Q2302</f>
        <v>0</v>
      </c>
      <c r="U2303" s="417">
        <f t="shared" si="3245"/>
        <v>0</v>
      </c>
      <c r="V2303" s="422"/>
      <c r="W2303" s="619" t="str">
        <f t="shared" si="3104"/>
        <v/>
      </c>
    </row>
    <row r="2304" spans="1:23" s="371" customFormat="1" ht="24" hidden="1" customHeight="1">
      <c r="A2304" s="366" t="s">
        <v>6187</v>
      </c>
      <c r="B2304" s="436" t="s">
        <v>272</v>
      </c>
      <c r="C2304" s="436" t="s">
        <v>3371</v>
      </c>
      <c r="D2304" s="436" t="s">
        <v>0</v>
      </c>
      <c r="E2304" s="437" t="s">
        <v>0</v>
      </c>
      <c r="F2304" s="438">
        <v>0</v>
      </c>
      <c r="G2304" s="438">
        <f>[5]내역서!F2300</f>
        <v>0</v>
      </c>
      <c r="H2304" s="438">
        <v>0</v>
      </c>
      <c r="I2304" s="438"/>
      <c r="J2304" s="438">
        <f>내역서!F2308</f>
        <v>0</v>
      </c>
      <c r="K2304" s="439">
        <v>0</v>
      </c>
      <c r="L2304" s="440">
        <f>L2306+L2322</f>
        <v>0</v>
      </c>
      <c r="M2304" s="439">
        <v>0</v>
      </c>
      <c r="N2304" s="440">
        <f>N2306+N2322</f>
        <v>0</v>
      </c>
      <c r="O2304" s="439">
        <v>0</v>
      </c>
      <c r="P2304" s="440">
        <f>P2306+P2322</f>
        <v>0</v>
      </c>
      <c r="Q2304" s="440">
        <v>0</v>
      </c>
      <c r="R2304" s="440">
        <f>L2304+N2304+P2304</f>
        <v>0</v>
      </c>
      <c r="S2304" s="440"/>
      <c r="T2304" s="440"/>
      <c r="U2304" s="440"/>
      <c r="V2304" s="441" t="s">
        <v>0</v>
      </c>
      <c r="W2304" s="617" t="str">
        <f>+IF(J2304&lt;0,"ng","")</f>
        <v/>
      </c>
    </row>
    <row r="2305" spans="1:23" s="75" customFormat="1" ht="24" hidden="1" customHeight="1">
      <c r="A2305" s="372" t="s">
        <v>2072</v>
      </c>
      <c r="B2305" s="442" t="s">
        <v>272</v>
      </c>
      <c r="C2305" s="442" t="s">
        <v>1431</v>
      </c>
      <c r="D2305" s="442" t="s">
        <v>0</v>
      </c>
      <c r="E2305" s="443" t="s">
        <v>0</v>
      </c>
      <c r="F2305" s="444">
        <v>0</v>
      </c>
      <c r="G2305" s="444">
        <f>[5]내역서!F2301</f>
        <v>0</v>
      </c>
      <c r="H2305" s="444">
        <v>0</v>
      </c>
      <c r="I2305" s="444"/>
      <c r="J2305" s="444">
        <f>내역서!F2309</f>
        <v>0</v>
      </c>
      <c r="K2305" s="445">
        <v>0</v>
      </c>
      <c r="L2305" s="446">
        <f>L2307+L2323</f>
        <v>0</v>
      </c>
      <c r="M2305" s="445">
        <v>0</v>
      </c>
      <c r="N2305" s="446">
        <f>N2307+N2323</f>
        <v>0</v>
      </c>
      <c r="O2305" s="445">
        <v>0</v>
      </c>
      <c r="P2305" s="446">
        <f>P2307+P2323</f>
        <v>0</v>
      </c>
      <c r="Q2305" s="446">
        <v>0</v>
      </c>
      <c r="R2305" s="446">
        <f t="shared" si="3217"/>
        <v>0</v>
      </c>
      <c r="S2305" s="446">
        <f t="shared" ref="S2305" si="3246">J2305-J2304</f>
        <v>0</v>
      </c>
      <c r="T2305" s="446">
        <f t="shared" ref="T2305:U2305" si="3247">Q2305-Q2304</f>
        <v>0</v>
      </c>
      <c r="U2305" s="446">
        <f t="shared" si="3247"/>
        <v>0</v>
      </c>
      <c r="V2305" s="447"/>
      <c r="W2305" s="619" t="str">
        <f t="shared" si="3104"/>
        <v/>
      </c>
    </row>
    <row r="2306" spans="1:23" s="495" customFormat="1" ht="24" hidden="1" customHeight="1">
      <c r="A2306" s="366" t="s">
        <v>6187</v>
      </c>
      <c r="B2306" s="448" t="s">
        <v>273</v>
      </c>
      <c r="C2306" s="448" t="s">
        <v>3256</v>
      </c>
      <c r="D2306" s="448" t="s">
        <v>0</v>
      </c>
      <c r="E2306" s="449" t="s">
        <v>0</v>
      </c>
      <c r="F2306" s="450">
        <v>0</v>
      </c>
      <c r="G2306" s="450">
        <f>[5]내역서!F2302</f>
        <v>0</v>
      </c>
      <c r="H2306" s="450">
        <v>0</v>
      </c>
      <c r="I2306" s="450"/>
      <c r="J2306" s="450">
        <f>내역서!F2310</f>
        <v>0</v>
      </c>
      <c r="K2306" s="451">
        <v>0</v>
      </c>
      <c r="L2306" s="451">
        <f>SUMIF($A$2308:$A$2321,$A2308,L$2308:L$2321)</f>
        <v>0</v>
      </c>
      <c r="M2306" s="451">
        <v>0</v>
      </c>
      <c r="N2306" s="451">
        <f t="shared" ref="N2306:N2307" si="3248">SUMIF($A$2308:$A$2321,$A2308,N$2308:N$2321)</f>
        <v>0</v>
      </c>
      <c r="O2306" s="451">
        <v>0</v>
      </c>
      <c r="P2306" s="451">
        <f t="shared" ref="P2306:P2307" si="3249">SUMIF($A$2308:$A$2321,$A2308,P$2308:P$2321)</f>
        <v>0</v>
      </c>
      <c r="Q2306" s="452">
        <v>0</v>
      </c>
      <c r="R2306" s="451">
        <f>L2306+N2306+P2306</f>
        <v>0</v>
      </c>
      <c r="S2306" s="451"/>
      <c r="T2306" s="451"/>
      <c r="U2306" s="451"/>
      <c r="V2306" s="453" t="s">
        <v>0</v>
      </c>
      <c r="W2306" s="617" t="str">
        <f>+IF(J2306&lt;0,"ng","")</f>
        <v/>
      </c>
    </row>
    <row r="2307" spans="1:23" s="80" customFormat="1" ht="24" hidden="1" customHeight="1">
      <c r="A2307" s="372" t="s">
        <v>2072</v>
      </c>
      <c r="B2307" s="454" t="s">
        <v>273</v>
      </c>
      <c r="C2307" s="454" t="s">
        <v>1355</v>
      </c>
      <c r="D2307" s="454" t="s">
        <v>0</v>
      </c>
      <c r="E2307" s="455" t="s">
        <v>0</v>
      </c>
      <c r="F2307" s="456">
        <v>0</v>
      </c>
      <c r="G2307" s="456">
        <f>[5]내역서!F2303</f>
        <v>0</v>
      </c>
      <c r="H2307" s="456">
        <v>0</v>
      </c>
      <c r="I2307" s="456"/>
      <c r="J2307" s="456">
        <f>내역서!F2311</f>
        <v>0</v>
      </c>
      <c r="K2307" s="457">
        <v>0</v>
      </c>
      <c r="L2307" s="457">
        <f>SUMIF($A$2308:$A$2321,$A2309,L$2308:L$2321)</f>
        <v>0</v>
      </c>
      <c r="M2307" s="457">
        <v>0</v>
      </c>
      <c r="N2307" s="457">
        <f t="shared" si="3248"/>
        <v>0</v>
      </c>
      <c r="O2307" s="457">
        <v>0</v>
      </c>
      <c r="P2307" s="457">
        <f t="shared" si="3249"/>
        <v>0</v>
      </c>
      <c r="Q2307" s="458">
        <v>0</v>
      </c>
      <c r="R2307" s="457">
        <f t="shared" ref="R2307" si="3250">L2307+N2307+P2307</f>
        <v>0</v>
      </c>
      <c r="S2307" s="457">
        <f t="shared" ref="S2307" si="3251">J2307-J2306</f>
        <v>0</v>
      </c>
      <c r="T2307" s="457">
        <f t="shared" ref="T2307:U2307" si="3252">Q2307-Q2306</f>
        <v>0</v>
      </c>
      <c r="U2307" s="457">
        <f t="shared" si="3252"/>
        <v>0</v>
      </c>
      <c r="V2307" s="459"/>
      <c r="W2307" s="619" t="str">
        <f t="shared" si="3104"/>
        <v/>
      </c>
    </row>
    <row r="2308" spans="1:23" s="371" customFormat="1" ht="24" hidden="1" customHeight="1">
      <c r="A2308" s="366" t="s">
        <v>2055</v>
      </c>
      <c r="B2308" s="418" t="s">
        <v>0</v>
      </c>
      <c r="C2308" s="418" t="s">
        <v>3372</v>
      </c>
      <c r="D2308" s="418" t="s">
        <v>3373</v>
      </c>
      <c r="E2308" s="419" t="s">
        <v>307</v>
      </c>
      <c r="F2308" s="411">
        <f>G2308</f>
        <v>9</v>
      </c>
      <c r="G2308" s="411">
        <f>[5]내역서!F2304</f>
        <v>9</v>
      </c>
      <c r="H2308" s="716">
        <v>9</v>
      </c>
      <c r="I2308" s="410">
        <f>G2308-H2308</f>
        <v>0</v>
      </c>
      <c r="J2308" s="410">
        <f>내역서!F2312</f>
        <v>0</v>
      </c>
      <c r="K2308" s="411">
        <v>117144.2</v>
      </c>
      <c r="L2308" s="412">
        <f>INT($J2308*K2308)</f>
        <v>0</v>
      </c>
      <c r="M2308" s="411">
        <v>0</v>
      </c>
      <c r="N2308" s="412">
        <f>INT($J2308*M2308)</f>
        <v>0</v>
      </c>
      <c r="O2308" s="411">
        <v>0</v>
      </c>
      <c r="P2308" s="412">
        <f>INT($J2308*O2308)</f>
        <v>0</v>
      </c>
      <c r="Q2308" s="412">
        <f>+K2308+M2308+O2308</f>
        <v>117144.2</v>
      </c>
      <c r="R2308" s="412">
        <f>L2308+N2308+P2308</f>
        <v>0</v>
      </c>
      <c r="S2308" s="412"/>
      <c r="T2308" s="412"/>
      <c r="U2308" s="412"/>
      <c r="V2308" s="419" t="s">
        <v>0</v>
      </c>
      <c r="W2308" s="617" t="str">
        <f>+IF(J2308&lt;0,"ng","")</f>
        <v/>
      </c>
    </row>
    <row r="2309" spans="1:23" s="75" customFormat="1" ht="24" hidden="1" customHeight="1">
      <c r="A2309" s="372" t="s">
        <v>6188</v>
      </c>
      <c r="B2309" s="421" t="s">
        <v>0</v>
      </c>
      <c r="C2309" s="421" t="s">
        <v>1432</v>
      </c>
      <c r="D2309" s="421" t="s">
        <v>1433</v>
      </c>
      <c r="E2309" s="422" t="s">
        <v>775</v>
      </c>
      <c r="F2309" s="416">
        <f t="shared" ref="F2309:F2321" si="3253">G2309</f>
        <v>9</v>
      </c>
      <c r="G2309" s="416">
        <f>[5]내역서!F2305</f>
        <v>9</v>
      </c>
      <c r="H2309" s="717">
        <v>9</v>
      </c>
      <c r="I2309" s="415">
        <f t="shared" ref="I2309:I2321" si="3254">G2309-H2309</f>
        <v>0</v>
      </c>
      <c r="J2309" s="415">
        <f>내역서!F2313</f>
        <v>0</v>
      </c>
      <c r="K2309" s="416">
        <v>117144.2</v>
      </c>
      <c r="L2309" s="417">
        <f t="shared" ref="L2309:L2321" si="3255">INT($J2309*K2309)</f>
        <v>0</v>
      </c>
      <c r="M2309" s="416">
        <v>0</v>
      </c>
      <c r="N2309" s="417">
        <f t="shared" ref="N2309:N2321" si="3256">INT($J2309*M2309)</f>
        <v>0</v>
      </c>
      <c r="O2309" s="416">
        <v>0</v>
      </c>
      <c r="P2309" s="417">
        <f t="shared" ref="P2309:P2321" si="3257">INT($J2309*O2309)</f>
        <v>0</v>
      </c>
      <c r="Q2309" s="417">
        <f t="shared" ref="Q2309:Q2321" si="3258">+K2309+M2309+O2309</f>
        <v>117144.2</v>
      </c>
      <c r="R2309" s="417">
        <f t="shared" si="3217"/>
        <v>0</v>
      </c>
      <c r="S2309" s="417">
        <f t="shared" ref="S2309" si="3259">J2309-J2308</f>
        <v>0</v>
      </c>
      <c r="T2309" s="417">
        <f t="shared" ref="T2309:U2309" si="3260">Q2309-Q2308</f>
        <v>0</v>
      </c>
      <c r="U2309" s="417">
        <f t="shared" si="3260"/>
        <v>0</v>
      </c>
      <c r="V2309" s="422"/>
      <c r="W2309" s="619" t="str">
        <f t="shared" si="3104"/>
        <v/>
      </c>
    </row>
    <row r="2310" spans="1:23" s="371" customFormat="1" ht="24" hidden="1" customHeight="1">
      <c r="A2310" s="366" t="s">
        <v>6189</v>
      </c>
      <c r="B2310" s="418" t="s">
        <v>0</v>
      </c>
      <c r="C2310" s="418" t="s">
        <v>3374</v>
      </c>
      <c r="D2310" s="418" t="s">
        <v>3375</v>
      </c>
      <c r="E2310" s="419" t="s">
        <v>307</v>
      </c>
      <c r="F2310" s="411">
        <f>G2310</f>
        <v>4</v>
      </c>
      <c r="G2310" s="411">
        <f>[5]내역서!F2306</f>
        <v>4</v>
      </c>
      <c r="H2310" s="716">
        <v>4</v>
      </c>
      <c r="I2310" s="410">
        <f>G2310-H2310</f>
        <v>0</v>
      </c>
      <c r="J2310" s="410">
        <f>내역서!F2314</f>
        <v>0</v>
      </c>
      <c r="K2310" s="411">
        <v>124465.8</v>
      </c>
      <c r="L2310" s="412">
        <f>INT($J2310*K2310)</f>
        <v>0</v>
      </c>
      <c r="M2310" s="411">
        <v>0</v>
      </c>
      <c r="N2310" s="412">
        <f>INT($J2310*M2310)</f>
        <v>0</v>
      </c>
      <c r="O2310" s="411">
        <v>0</v>
      </c>
      <c r="P2310" s="412">
        <f>INT($J2310*O2310)</f>
        <v>0</v>
      </c>
      <c r="Q2310" s="412">
        <f>+K2310+M2310+O2310</f>
        <v>124465.8</v>
      </c>
      <c r="R2310" s="412">
        <f>L2310+N2310+P2310</f>
        <v>0</v>
      </c>
      <c r="S2310" s="412"/>
      <c r="T2310" s="412"/>
      <c r="U2310" s="412"/>
      <c r="V2310" s="419" t="s">
        <v>0</v>
      </c>
      <c r="W2310" s="617" t="str">
        <f>+IF(J2310&lt;0,"ng","")</f>
        <v/>
      </c>
    </row>
    <row r="2311" spans="1:23" s="75" customFormat="1" ht="24" hidden="1" customHeight="1">
      <c r="A2311" s="372" t="s">
        <v>2072</v>
      </c>
      <c r="B2311" s="421" t="s">
        <v>0</v>
      </c>
      <c r="C2311" s="421" t="s">
        <v>1434</v>
      </c>
      <c r="D2311" s="421" t="s">
        <v>1435</v>
      </c>
      <c r="E2311" s="422" t="s">
        <v>775</v>
      </c>
      <c r="F2311" s="416">
        <f t="shared" si="3253"/>
        <v>4</v>
      </c>
      <c r="G2311" s="416">
        <f>[5]내역서!F2307</f>
        <v>4</v>
      </c>
      <c r="H2311" s="717">
        <v>4</v>
      </c>
      <c r="I2311" s="415">
        <f t="shared" si="3254"/>
        <v>0</v>
      </c>
      <c r="J2311" s="415">
        <f>내역서!F2315</f>
        <v>0</v>
      </c>
      <c r="K2311" s="416">
        <v>124465.8</v>
      </c>
      <c r="L2311" s="417">
        <f t="shared" si="3255"/>
        <v>0</v>
      </c>
      <c r="M2311" s="416">
        <v>0</v>
      </c>
      <c r="N2311" s="417">
        <f t="shared" si="3256"/>
        <v>0</v>
      </c>
      <c r="O2311" s="416">
        <v>0</v>
      </c>
      <c r="P2311" s="417">
        <f t="shared" si="3257"/>
        <v>0</v>
      </c>
      <c r="Q2311" s="417">
        <f t="shared" si="3258"/>
        <v>124465.8</v>
      </c>
      <c r="R2311" s="417">
        <f t="shared" si="3217"/>
        <v>0</v>
      </c>
      <c r="S2311" s="417">
        <f t="shared" ref="S2311" si="3261">J2311-J2310</f>
        <v>0</v>
      </c>
      <c r="T2311" s="417">
        <f t="shared" ref="T2311:U2311" si="3262">Q2311-Q2310</f>
        <v>0</v>
      </c>
      <c r="U2311" s="417">
        <f t="shared" si="3262"/>
        <v>0</v>
      </c>
      <c r="V2311" s="422"/>
      <c r="W2311" s="619" t="str">
        <f t="shared" si="3104"/>
        <v/>
      </c>
    </row>
    <row r="2312" spans="1:23" s="371" customFormat="1" ht="24" hidden="1" customHeight="1">
      <c r="A2312" s="366" t="s">
        <v>2055</v>
      </c>
      <c r="B2312" s="418" t="s">
        <v>0</v>
      </c>
      <c r="C2312" s="418" t="s">
        <v>3377</v>
      </c>
      <c r="D2312" s="418" t="s">
        <v>3373</v>
      </c>
      <c r="E2312" s="419" t="s">
        <v>307</v>
      </c>
      <c r="F2312" s="411">
        <f>G2312</f>
        <v>9</v>
      </c>
      <c r="G2312" s="411">
        <f>[5]내역서!F2308</f>
        <v>9</v>
      </c>
      <c r="H2312" s="716">
        <v>9</v>
      </c>
      <c r="I2312" s="410">
        <f>G2312-H2312</f>
        <v>0</v>
      </c>
      <c r="J2312" s="410">
        <f>내역서!F2316</f>
        <v>0</v>
      </c>
      <c r="K2312" s="411">
        <v>117144.2</v>
      </c>
      <c r="L2312" s="412">
        <f>INT($J2312*K2312)</f>
        <v>0</v>
      </c>
      <c r="M2312" s="411">
        <v>0</v>
      </c>
      <c r="N2312" s="412">
        <f>INT($J2312*M2312)</f>
        <v>0</v>
      </c>
      <c r="O2312" s="411">
        <v>0</v>
      </c>
      <c r="P2312" s="412">
        <f>INT($J2312*O2312)</f>
        <v>0</v>
      </c>
      <c r="Q2312" s="412">
        <f>+K2312+M2312+O2312</f>
        <v>117144.2</v>
      </c>
      <c r="R2312" s="412">
        <f>L2312+N2312+P2312</f>
        <v>0</v>
      </c>
      <c r="S2312" s="412"/>
      <c r="T2312" s="412"/>
      <c r="U2312" s="412"/>
      <c r="V2312" s="419" t="s">
        <v>0</v>
      </c>
      <c r="W2312" s="617" t="str">
        <f>+IF(J2312&lt;0,"ng","")</f>
        <v/>
      </c>
    </row>
    <row r="2313" spans="1:23" s="75" customFormat="1" ht="24" hidden="1" customHeight="1">
      <c r="A2313" s="372" t="s">
        <v>4298</v>
      </c>
      <c r="B2313" s="421" t="s">
        <v>0</v>
      </c>
      <c r="C2313" s="421" t="s">
        <v>1436</v>
      </c>
      <c r="D2313" s="421" t="s">
        <v>1433</v>
      </c>
      <c r="E2313" s="422" t="s">
        <v>775</v>
      </c>
      <c r="F2313" s="416">
        <f t="shared" si="3253"/>
        <v>9</v>
      </c>
      <c r="G2313" s="416">
        <f>[5]내역서!F2309</f>
        <v>9</v>
      </c>
      <c r="H2313" s="717">
        <v>9</v>
      </c>
      <c r="I2313" s="415">
        <f t="shared" si="3254"/>
        <v>0</v>
      </c>
      <c r="J2313" s="415">
        <f>내역서!F2317</f>
        <v>0</v>
      </c>
      <c r="K2313" s="416">
        <v>117144.2</v>
      </c>
      <c r="L2313" s="417">
        <f t="shared" si="3255"/>
        <v>0</v>
      </c>
      <c r="M2313" s="416">
        <v>0</v>
      </c>
      <c r="N2313" s="417">
        <f t="shared" si="3256"/>
        <v>0</v>
      </c>
      <c r="O2313" s="416">
        <v>0</v>
      </c>
      <c r="P2313" s="417">
        <f t="shared" si="3257"/>
        <v>0</v>
      </c>
      <c r="Q2313" s="417">
        <f t="shared" si="3258"/>
        <v>117144.2</v>
      </c>
      <c r="R2313" s="417">
        <f t="shared" si="3217"/>
        <v>0</v>
      </c>
      <c r="S2313" s="417">
        <f t="shared" ref="S2313" si="3263">J2313-J2312</f>
        <v>0</v>
      </c>
      <c r="T2313" s="417">
        <f t="shared" ref="T2313:U2313" si="3264">Q2313-Q2312</f>
        <v>0</v>
      </c>
      <c r="U2313" s="417">
        <f t="shared" si="3264"/>
        <v>0</v>
      </c>
      <c r="V2313" s="422"/>
      <c r="W2313" s="619" t="str">
        <f t="shared" si="3104"/>
        <v/>
      </c>
    </row>
    <row r="2314" spans="1:23" s="371" customFormat="1" ht="24" hidden="1" customHeight="1">
      <c r="A2314" s="366" t="s">
        <v>2055</v>
      </c>
      <c r="B2314" s="418" t="s">
        <v>0</v>
      </c>
      <c r="C2314" s="418" t="s">
        <v>3378</v>
      </c>
      <c r="D2314" s="418" t="s">
        <v>3375</v>
      </c>
      <c r="E2314" s="419" t="s">
        <v>307</v>
      </c>
      <c r="F2314" s="411">
        <f>G2314</f>
        <v>4</v>
      </c>
      <c r="G2314" s="411">
        <f>[5]내역서!F2310</f>
        <v>4</v>
      </c>
      <c r="H2314" s="716">
        <v>4</v>
      </c>
      <c r="I2314" s="410">
        <f>G2314-H2314</f>
        <v>0</v>
      </c>
      <c r="J2314" s="410">
        <f>내역서!F2318</f>
        <v>0</v>
      </c>
      <c r="K2314" s="411">
        <v>124465.8</v>
      </c>
      <c r="L2314" s="412">
        <f>INT($J2314*K2314)</f>
        <v>0</v>
      </c>
      <c r="M2314" s="411">
        <v>0</v>
      </c>
      <c r="N2314" s="412">
        <f>INT($J2314*M2314)</f>
        <v>0</v>
      </c>
      <c r="O2314" s="411">
        <v>0</v>
      </c>
      <c r="P2314" s="412">
        <f>INT($J2314*O2314)</f>
        <v>0</v>
      </c>
      <c r="Q2314" s="412">
        <f>+K2314+M2314+O2314</f>
        <v>124465.8</v>
      </c>
      <c r="R2314" s="412">
        <f>L2314+N2314+P2314</f>
        <v>0</v>
      </c>
      <c r="S2314" s="412"/>
      <c r="T2314" s="412"/>
      <c r="U2314" s="412"/>
      <c r="V2314" s="419" t="s">
        <v>0</v>
      </c>
      <c r="W2314" s="617" t="str">
        <f>+IF(J2314&lt;0,"ng","")</f>
        <v/>
      </c>
    </row>
    <row r="2315" spans="1:23" s="75" customFormat="1" ht="24" hidden="1" customHeight="1">
      <c r="A2315" s="372" t="s">
        <v>2072</v>
      </c>
      <c r="B2315" s="421" t="s">
        <v>0</v>
      </c>
      <c r="C2315" s="421" t="s">
        <v>1437</v>
      </c>
      <c r="D2315" s="421" t="s">
        <v>1435</v>
      </c>
      <c r="E2315" s="422" t="s">
        <v>775</v>
      </c>
      <c r="F2315" s="416">
        <f t="shared" si="3253"/>
        <v>4</v>
      </c>
      <c r="G2315" s="416">
        <f>[5]내역서!F2311</f>
        <v>4</v>
      </c>
      <c r="H2315" s="717">
        <v>4</v>
      </c>
      <c r="I2315" s="415">
        <f t="shared" si="3254"/>
        <v>0</v>
      </c>
      <c r="J2315" s="415">
        <f>내역서!F2319</f>
        <v>0</v>
      </c>
      <c r="K2315" s="416">
        <v>124465.8</v>
      </c>
      <c r="L2315" s="417">
        <f t="shared" si="3255"/>
        <v>0</v>
      </c>
      <c r="M2315" s="416">
        <v>0</v>
      </c>
      <c r="N2315" s="417">
        <f t="shared" si="3256"/>
        <v>0</v>
      </c>
      <c r="O2315" s="416">
        <v>0</v>
      </c>
      <c r="P2315" s="417">
        <f t="shared" si="3257"/>
        <v>0</v>
      </c>
      <c r="Q2315" s="417">
        <f t="shared" si="3258"/>
        <v>124465.8</v>
      </c>
      <c r="R2315" s="417">
        <f t="shared" si="3217"/>
        <v>0</v>
      </c>
      <c r="S2315" s="417">
        <f t="shared" ref="S2315" si="3265">J2315-J2314</f>
        <v>0</v>
      </c>
      <c r="T2315" s="417">
        <f t="shared" ref="T2315:U2315" si="3266">Q2315-Q2314</f>
        <v>0</v>
      </c>
      <c r="U2315" s="417">
        <f t="shared" si="3266"/>
        <v>0</v>
      </c>
      <c r="V2315" s="422"/>
      <c r="W2315" s="619" t="str">
        <f t="shared" si="3104"/>
        <v/>
      </c>
    </row>
    <row r="2316" spans="1:23" s="371" customFormat="1" ht="24" hidden="1" customHeight="1">
      <c r="A2316" s="366" t="s">
        <v>5224</v>
      </c>
      <c r="B2316" s="418" t="s">
        <v>0</v>
      </c>
      <c r="C2316" s="418" t="s">
        <v>3379</v>
      </c>
      <c r="D2316" s="418" t="s">
        <v>3380</v>
      </c>
      <c r="E2316" s="419" t="s">
        <v>307</v>
      </c>
      <c r="F2316" s="411">
        <f>G2316</f>
        <v>1</v>
      </c>
      <c r="G2316" s="411">
        <f>[5]내역서!F2312</f>
        <v>1</v>
      </c>
      <c r="H2316" s="716">
        <v>1</v>
      </c>
      <c r="I2316" s="410">
        <f>G2316-H2316</f>
        <v>0</v>
      </c>
      <c r="J2316" s="410">
        <f>내역서!F2320</f>
        <v>0</v>
      </c>
      <c r="K2316" s="411">
        <v>117144.2</v>
      </c>
      <c r="L2316" s="412">
        <f>INT($J2316*K2316)</f>
        <v>0</v>
      </c>
      <c r="M2316" s="411">
        <v>0</v>
      </c>
      <c r="N2316" s="412">
        <f>INT($J2316*M2316)</f>
        <v>0</v>
      </c>
      <c r="O2316" s="411">
        <v>0</v>
      </c>
      <c r="P2316" s="412">
        <f>INT($J2316*O2316)</f>
        <v>0</v>
      </c>
      <c r="Q2316" s="412">
        <f>+K2316+M2316+O2316</f>
        <v>117144.2</v>
      </c>
      <c r="R2316" s="412">
        <f>L2316+N2316+P2316</f>
        <v>0</v>
      </c>
      <c r="S2316" s="412"/>
      <c r="T2316" s="412"/>
      <c r="U2316" s="412"/>
      <c r="V2316" s="419" t="s">
        <v>0</v>
      </c>
      <c r="W2316" s="617" t="str">
        <f>+IF(J2316&lt;0,"ng","")</f>
        <v/>
      </c>
    </row>
    <row r="2317" spans="1:23" s="75" customFormat="1" ht="24" hidden="1" customHeight="1">
      <c r="A2317" s="372" t="s">
        <v>6190</v>
      </c>
      <c r="B2317" s="421" t="s">
        <v>0</v>
      </c>
      <c r="C2317" s="421" t="s">
        <v>1438</v>
      </c>
      <c r="D2317" s="421" t="s">
        <v>1439</v>
      </c>
      <c r="E2317" s="422" t="s">
        <v>775</v>
      </c>
      <c r="F2317" s="416">
        <f t="shared" si="3253"/>
        <v>1</v>
      </c>
      <c r="G2317" s="416">
        <f>[5]내역서!F2313</f>
        <v>1</v>
      </c>
      <c r="H2317" s="717">
        <v>1</v>
      </c>
      <c r="I2317" s="415">
        <f t="shared" si="3254"/>
        <v>0</v>
      </c>
      <c r="J2317" s="415">
        <f>내역서!F2321</f>
        <v>0</v>
      </c>
      <c r="K2317" s="416">
        <v>117144.2</v>
      </c>
      <c r="L2317" s="417">
        <f t="shared" si="3255"/>
        <v>0</v>
      </c>
      <c r="M2317" s="416">
        <v>0</v>
      </c>
      <c r="N2317" s="417">
        <f t="shared" si="3256"/>
        <v>0</v>
      </c>
      <c r="O2317" s="416">
        <v>0</v>
      </c>
      <c r="P2317" s="417">
        <f t="shared" si="3257"/>
        <v>0</v>
      </c>
      <c r="Q2317" s="417">
        <f t="shared" si="3258"/>
        <v>117144.2</v>
      </c>
      <c r="R2317" s="417">
        <f t="shared" si="3217"/>
        <v>0</v>
      </c>
      <c r="S2317" s="417">
        <f t="shared" ref="S2317" si="3267">J2317-J2316</f>
        <v>0</v>
      </c>
      <c r="T2317" s="417">
        <f t="shared" ref="T2317:U2317" si="3268">Q2317-Q2316</f>
        <v>0</v>
      </c>
      <c r="U2317" s="417">
        <f t="shared" si="3268"/>
        <v>0</v>
      </c>
      <c r="V2317" s="422"/>
      <c r="W2317" s="619" t="str">
        <f t="shared" si="3104"/>
        <v/>
      </c>
    </row>
    <row r="2318" spans="1:23" s="371" customFormat="1" ht="24" hidden="1" customHeight="1">
      <c r="A2318" s="366" t="s">
        <v>2055</v>
      </c>
      <c r="B2318" s="418" t="s">
        <v>0</v>
      </c>
      <c r="C2318" s="418" t="s">
        <v>1910</v>
      </c>
      <c r="D2318" s="418" t="s">
        <v>3272</v>
      </c>
      <c r="E2318" s="419" t="s">
        <v>1887</v>
      </c>
      <c r="F2318" s="411">
        <f>G2318</f>
        <v>21</v>
      </c>
      <c r="G2318" s="411">
        <f>[5]내역서!F2314</f>
        <v>21</v>
      </c>
      <c r="H2318" s="716">
        <v>21</v>
      </c>
      <c r="I2318" s="410">
        <f>G2318-H2318</f>
        <v>0</v>
      </c>
      <c r="J2318" s="410">
        <f>내역서!F2322</f>
        <v>0</v>
      </c>
      <c r="K2318" s="411">
        <v>0</v>
      </c>
      <c r="L2318" s="412">
        <f>INT($J2318*K2318)</f>
        <v>0</v>
      </c>
      <c r="M2318" s="411">
        <v>171830.8</v>
      </c>
      <c r="N2318" s="412">
        <f>INT($J2318*M2318)</f>
        <v>0</v>
      </c>
      <c r="O2318" s="411">
        <v>0</v>
      </c>
      <c r="P2318" s="412">
        <f>INT($J2318*O2318)</f>
        <v>0</v>
      </c>
      <c r="Q2318" s="412">
        <f>+K2318+M2318+O2318</f>
        <v>171830.8</v>
      </c>
      <c r="R2318" s="412">
        <f>L2318+N2318+P2318</f>
        <v>0</v>
      </c>
      <c r="S2318" s="412"/>
      <c r="T2318" s="412"/>
      <c r="U2318" s="412"/>
      <c r="V2318" s="419" t="s">
        <v>0</v>
      </c>
      <c r="W2318" s="617" t="str">
        <f>+IF(J2318&lt;0,"ng","")</f>
        <v/>
      </c>
    </row>
    <row r="2319" spans="1:23" s="75" customFormat="1" ht="24" hidden="1" customHeight="1">
      <c r="A2319" s="372" t="s">
        <v>6191</v>
      </c>
      <c r="B2319" s="421" t="s">
        <v>0</v>
      </c>
      <c r="C2319" s="421" t="s">
        <v>1369</v>
      </c>
      <c r="D2319" s="421" t="s">
        <v>1372</v>
      </c>
      <c r="E2319" s="422" t="s">
        <v>1371</v>
      </c>
      <c r="F2319" s="416">
        <f t="shared" si="3253"/>
        <v>21</v>
      </c>
      <c r="G2319" s="416">
        <f>[5]내역서!F2315</f>
        <v>21</v>
      </c>
      <c r="H2319" s="717">
        <v>21</v>
      </c>
      <c r="I2319" s="415">
        <f t="shared" si="3254"/>
        <v>0</v>
      </c>
      <c r="J2319" s="415">
        <f>내역서!F2323</f>
        <v>0</v>
      </c>
      <c r="K2319" s="416">
        <v>0</v>
      </c>
      <c r="L2319" s="417">
        <f t="shared" si="3255"/>
        <v>0</v>
      </c>
      <c r="M2319" s="416">
        <v>171830.8</v>
      </c>
      <c r="N2319" s="417">
        <f t="shared" si="3256"/>
        <v>0</v>
      </c>
      <c r="O2319" s="416">
        <v>0</v>
      </c>
      <c r="P2319" s="417">
        <f t="shared" si="3257"/>
        <v>0</v>
      </c>
      <c r="Q2319" s="417">
        <f t="shared" si="3258"/>
        <v>171830.8</v>
      </c>
      <c r="R2319" s="417">
        <f t="shared" si="3217"/>
        <v>0</v>
      </c>
      <c r="S2319" s="417">
        <f t="shared" ref="S2319" si="3269">J2319-J2318</f>
        <v>0</v>
      </c>
      <c r="T2319" s="417">
        <f t="shared" ref="T2319:U2319" si="3270">Q2319-Q2318</f>
        <v>0</v>
      </c>
      <c r="U2319" s="417">
        <f t="shared" si="3270"/>
        <v>0</v>
      </c>
      <c r="V2319" s="422"/>
      <c r="W2319" s="619" t="str">
        <f t="shared" si="3104"/>
        <v/>
      </c>
    </row>
    <row r="2320" spans="1:23" s="371" customFormat="1" ht="24" hidden="1" customHeight="1">
      <c r="A2320" s="366" t="s">
        <v>6192</v>
      </c>
      <c r="B2320" s="418" t="s">
        <v>0</v>
      </c>
      <c r="C2320" s="418" t="s">
        <v>3273</v>
      </c>
      <c r="D2320" s="418" t="s">
        <v>3274</v>
      </c>
      <c r="E2320" s="419" t="s">
        <v>308</v>
      </c>
      <c r="F2320" s="411">
        <f>G2320</f>
        <v>1</v>
      </c>
      <c r="G2320" s="411">
        <f>[5]내역서!F2316</f>
        <v>1</v>
      </c>
      <c r="H2320" s="716">
        <v>1</v>
      </c>
      <c r="I2320" s="410">
        <f>G2320-H2320</f>
        <v>0</v>
      </c>
      <c r="J2320" s="410">
        <f>내역서!F2324</f>
        <v>0</v>
      </c>
      <c r="K2320" s="411">
        <v>72168.600000000006</v>
      </c>
      <c r="L2320" s="412">
        <f>INT($J2320*K2320)</f>
        <v>0</v>
      </c>
      <c r="M2320" s="411">
        <v>0</v>
      </c>
      <c r="N2320" s="412">
        <f>INT($J2320*M2320)</f>
        <v>0</v>
      </c>
      <c r="O2320" s="411">
        <v>0</v>
      </c>
      <c r="P2320" s="412">
        <f>INT($J2320*O2320)</f>
        <v>0</v>
      </c>
      <c r="Q2320" s="412">
        <f>+K2320+M2320+O2320</f>
        <v>72168.600000000006</v>
      </c>
      <c r="R2320" s="412">
        <f>L2320+N2320+P2320</f>
        <v>0</v>
      </c>
      <c r="S2320" s="412"/>
      <c r="T2320" s="412"/>
      <c r="U2320" s="412"/>
      <c r="V2320" s="419" t="s">
        <v>0</v>
      </c>
      <c r="W2320" s="617" t="str">
        <f>+IF(J2320&lt;0,"ng","")</f>
        <v/>
      </c>
    </row>
    <row r="2321" spans="1:23" s="75" customFormat="1" ht="24" hidden="1" customHeight="1">
      <c r="A2321" s="372" t="s">
        <v>6182</v>
      </c>
      <c r="B2321" s="421" t="s">
        <v>0</v>
      </c>
      <c r="C2321" s="421" t="s">
        <v>1373</v>
      </c>
      <c r="D2321" s="421" t="s">
        <v>1374</v>
      </c>
      <c r="E2321" s="422" t="s">
        <v>1034</v>
      </c>
      <c r="F2321" s="416">
        <f t="shared" si="3253"/>
        <v>1</v>
      </c>
      <c r="G2321" s="416">
        <f>[5]내역서!F2317</f>
        <v>1</v>
      </c>
      <c r="H2321" s="717">
        <v>1</v>
      </c>
      <c r="I2321" s="415">
        <f t="shared" si="3254"/>
        <v>0</v>
      </c>
      <c r="J2321" s="415">
        <f>내역서!F2325</f>
        <v>0</v>
      </c>
      <c r="K2321" s="416">
        <v>72168.600000000006</v>
      </c>
      <c r="L2321" s="417">
        <f t="shared" si="3255"/>
        <v>0</v>
      </c>
      <c r="M2321" s="416">
        <v>0</v>
      </c>
      <c r="N2321" s="417">
        <f t="shared" si="3256"/>
        <v>0</v>
      </c>
      <c r="O2321" s="416">
        <v>0</v>
      </c>
      <c r="P2321" s="417">
        <f t="shared" si="3257"/>
        <v>0</v>
      </c>
      <c r="Q2321" s="417">
        <f t="shared" si="3258"/>
        <v>72168.600000000006</v>
      </c>
      <c r="R2321" s="417">
        <f t="shared" si="3217"/>
        <v>0</v>
      </c>
      <c r="S2321" s="417">
        <f t="shared" ref="S2321" si="3271">J2321-J2320</f>
        <v>0</v>
      </c>
      <c r="T2321" s="417">
        <f t="shared" ref="T2321:U2321" si="3272">Q2321-Q2320</f>
        <v>0</v>
      </c>
      <c r="U2321" s="417">
        <f t="shared" si="3272"/>
        <v>0</v>
      </c>
      <c r="V2321" s="422"/>
      <c r="W2321" s="619" t="str">
        <f t="shared" si="3104"/>
        <v/>
      </c>
    </row>
    <row r="2322" spans="1:23" s="495" customFormat="1" ht="24" hidden="1" customHeight="1">
      <c r="A2322" s="366" t="s">
        <v>2055</v>
      </c>
      <c r="B2322" s="448" t="s">
        <v>274</v>
      </c>
      <c r="C2322" s="448" t="s">
        <v>3331</v>
      </c>
      <c r="D2322" s="448" t="s">
        <v>0</v>
      </c>
      <c r="E2322" s="449" t="s">
        <v>0</v>
      </c>
      <c r="F2322" s="450">
        <v>0</v>
      </c>
      <c r="G2322" s="450">
        <f>[5]내역서!F2318</f>
        <v>0</v>
      </c>
      <c r="H2322" s="450">
        <v>0</v>
      </c>
      <c r="I2322" s="450"/>
      <c r="J2322" s="450">
        <f>내역서!F2326</f>
        <v>0</v>
      </c>
      <c r="K2322" s="451">
        <v>0</v>
      </c>
      <c r="L2322" s="451">
        <f>SUMIF($A$2324:$A$2331,$A2324,L$2324:L$2331)</f>
        <v>0</v>
      </c>
      <c r="M2322" s="451">
        <v>0</v>
      </c>
      <c r="N2322" s="451">
        <f t="shared" ref="N2322:N2323" si="3273">SUMIF($A$2324:$A$2331,$A2324,N$2324:N$2331)</f>
        <v>0</v>
      </c>
      <c r="O2322" s="451">
        <v>0</v>
      </c>
      <c r="P2322" s="451">
        <f t="shared" ref="P2322:P2323" si="3274">SUMIF($A$2324:$A$2331,$A2324,P$2324:P$2331)</f>
        <v>0</v>
      </c>
      <c r="Q2322" s="452">
        <v>0</v>
      </c>
      <c r="R2322" s="451">
        <f>L2322+N2322+P2322</f>
        <v>0</v>
      </c>
      <c r="S2322" s="451"/>
      <c r="T2322" s="451"/>
      <c r="U2322" s="451"/>
      <c r="V2322" s="453" t="s">
        <v>0</v>
      </c>
      <c r="W2322" s="617" t="str">
        <f>+IF(J2322&lt;0,"ng","")</f>
        <v/>
      </c>
    </row>
    <row r="2323" spans="1:23" s="80" customFormat="1" ht="24" hidden="1" customHeight="1">
      <c r="A2323" s="372" t="s">
        <v>6193</v>
      </c>
      <c r="B2323" s="454" t="s">
        <v>274</v>
      </c>
      <c r="C2323" s="454" t="s">
        <v>1408</v>
      </c>
      <c r="D2323" s="454" t="s">
        <v>0</v>
      </c>
      <c r="E2323" s="455" t="s">
        <v>0</v>
      </c>
      <c r="F2323" s="456">
        <v>0</v>
      </c>
      <c r="G2323" s="456">
        <f>[5]내역서!F2319</f>
        <v>0</v>
      </c>
      <c r="H2323" s="456">
        <v>0</v>
      </c>
      <c r="I2323" s="456"/>
      <c r="J2323" s="456">
        <f>내역서!F2327</f>
        <v>0</v>
      </c>
      <c r="K2323" s="457">
        <v>0</v>
      </c>
      <c r="L2323" s="457">
        <f>SUMIF($A$2324:$A$2331,$A2325,L$2324:L$2331)</f>
        <v>0</v>
      </c>
      <c r="M2323" s="457">
        <v>0</v>
      </c>
      <c r="N2323" s="457">
        <f t="shared" si="3273"/>
        <v>0</v>
      </c>
      <c r="O2323" s="457">
        <v>0</v>
      </c>
      <c r="P2323" s="457">
        <f t="shared" si="3274"/>
        <v>0</v>
      </c>
      <c r="Q2323" s="458">
        <v>0</v>
      </c>
      <c r="R2323" s="457">
        <f t="shared" ref="R2323" si="3275">L2323+N2323+P2323</f>
        <v>0</v>
      </c>
      <c r="S2323" s="457">
        <f t="shared" ref="S2323" si="3276">J2323-J2322</f>
        <v>0</v>
      </c>
      <c r="T2323" s="457">
        <f t="shared" ref="T2323:U2323" si="3277">Q2323-Q2322</f>
        <v>0</v>
      </c>
      <c r="U2323" s="457">
        <f t="shared" si="3277"/>
        <v>0</v>
      </c>
      <c r="V2323" s="459"/>
      <c r="W2323" s="619" t="str">
        <f t="shared" si="3104"/>
        <v/>
      </c>
    </row>
    <row r="2324" spans="1:23" s="371" customFormat="1" ht="24" hidden="1" customHeight="1">
      <c r="A2324" s="366" t="s">
        <v>6194</v>
      </c>
      <c r="B2324" s="418" t="s">
        <v>0</v>
      </c>
      <c r="C2324" s="418" t="s">
        <v>3333</v>
      </c>
      <c r="D2324" s="418" t="s">
        <v>275</v>
      </c>
      <c r="E2324" s="419" t="s">
        <v>18</v>
      </c>
      <c r="F2324" s="411">
        <f t="shared" ref="F2324:F2331" si="3278">G2324</f>
        <v>3</v>
      </c>
      <c r="G2324" s="411">
        <f>[5]내역서!F2320</f>
        <v>3</v>
      </c>
      <c r="H2324" s="716">
        <v>3</v>
      </c>
      <c r="I2324" s="410">
        <f>G2324-H2324</f>
        <v>0</v>
      </c>
      <c r="J2324" s="410">
        <f>내역서!F2328</f>
        <v>0</v>
      </c>
      <c r="K2324" s="411">
        <v>4306771.8</v>
      </c>
      <c r="L2324" s="412">
        <f>INT($J2324*K2324)</f>
        <v>0</v>
      </c>
      <c r="M2324" s="411">
        <v>0</v>
      </c>
      <c r="N2324" s="412">
        <f>INT($J2324*M2324)</f>
        <v>0</v>
      </c>
      <c r="O2324" s="411">
        <v>0</v>
      </c>
      <c r="P2324" s="412">
        <f>INT($J2324*O2324)</f>
        <v>0</v>
      </c>
      <c r="Q2324" s="412">
        <f>+K2324+M2324+O2324</f>
        <v>4306771.8</v>
      </c>
      <c r="R2324" s="412">
        <f>L2324+N2324+P2324</f>
        <v>0</v>
      </c>
      <c r="S2324" s="412"/>
      <c r="T2324" s="412"/>
      <c r="U2324" s="412"/>
      <c r="V2324" s="419" t="s">
        <v>0</v>
      </c>
      <c r="W2324" s="617" t="str">
        <f>+IF(J2324&lt;0,"ng","")</f>
        <v/>
      </c>
    </row>
    <row r="2325" spans="1:23" s="75" customFormat="1" ht="24" hidden="1" customHeight="1">
      <c r="A2325" s="372" t="s">
        <v>2072</v>
      </c>
      <c r="B2325" s="421" t="s">
        <v>0</v>
      </c>
      <c r="C2325" s="421" t="s">
        <v>1409</v>
      </c>
      <c r="D2325" s="421" t="s">
        <v>275</v>
      </c>
      <c r="E2325" s="422" t="s">
        <v>18</v>
      </c>
      <c r="F2325" s="416">
        <f t="shared" si="3278"/>
        <v>3</v>
      </c>
      <c r="G2325" s="416">
        <f>[5]내역서!F2321</f>
        <v>3</v>
      </c>
      <c r="H2325" s="717">
        <v>3</v>
      </c>
      <c r="I2325" s="415">
        <f t="shared" ref="I2325:I2331" si="3279">G2325-H2325</f>
        <v>0</v>
      </c>
      <c r="J2325" s="415">
        <f>내역서!F2329</f>
        <v>0</v>
      </c>
      <c r="K2325" s="416">
        <v>4306771.8</v>
      </c>
      <c r="L2325" s="417">
        <f t="shared" ref="L2325:L2331" si="3280">INT($J2325*K2325)</f>
        <v>0</v>
      </c>
      <c r="M2325" s="416">
        <v>0</v>
      </c>
      <c r="N2325" s="417">
        <f t="shared" ref="N2325:N2331" si="3281">INT($J2325*M2325)</f>
        <v>0</v>
      </c>
      <c r="O2325" s="416">
        <v>0</v>
      </c>
      <c r="P2325" s="417">
        <f t="shared" ref="P2325:P2331" si="3282">INT($J2325*O2325)</f>
        <v>0</v>
      </c>
      <c r="Q2325" s="417">
        <f t="shared" ref="Q2325:Q2331" si="3283">+K2325+M2325+O2325</f>
        <v>4306771.8</v>
      </c>
      <c r="R2325" s="417">
        <f t="shared" si="3217"/>
        <v>0</v>
      </c>
      <c r="S2325" s="417">
        <f t="shared" ref="S2325" si="3284">J2325-J2324</f>
        <v>0</v>
      </c>
      <c r="T2325" s="417">
        <f t="shared" ref="T2325:U2325" si="3285">Q2325-Q2324</f>
        <v>0</v>
      </c>
      <c r="U2325" s="417">
        <f t="shared" si="3285"/>
        <v>0</v>
      </c>
      <c r="V2325" s="422"/>
      <c r="W2325" s="619" t="str">
        <f t="shared" si="3104"/>
        <v/>
      </c>
    </row>
    <row r="2326" spans="1:23" s="371" customFormat="1" ht="24" hidden="1" customHeight="1">
      <c r="A2326" s="366" t="s">
        <v>6174</v>
      </c>
      <c r="B2326" s="418" t="s">
        <v>0</v>
      </c>
      <c r="C2326" s="418" t="s">
        <v>3335</v>
      </c>
      <c r="D2326" s="418" t="s">
        <v>276</v>
      </c>
      <c r="E2326" s="419" t="s">
        <v>18</v>
      </c>
      <c r="F2326" s="411">
        <f t="shared" si="3278"/>
        <v>3</v>
      </c>
      <c r="G2326" s="411">
        <f>[5]내역서!F2322</f>
        <v>3</v>
      </c>
      <c r="H2326" s="716">
        <v>3</v>
      </c>
      <c r="I2326" s="410">
        <f>G2326-H2326</f>
        <v>0</v>
      </c>
      <c r="J2326" s="410">
        <f>내역서!F2330</f>
        <v>0</v>
      </c>
      <c r="K2326" s="411">
        <v>129203.2</v>
      </c>
      <c r="L2326" s="412">
        <f>INT($J2326*K2326)</f>
        <v>0</v>
      </c>
      <c r="M2326" s="411">
        <v>0</v>
      </c>
      <c r="N2326" s="412">
        <f>INT($J2326*M2326)</f>
        <v>0</v>
      </c>
      <c r="O2326" s="411">
        <v>0</v>
      </c>
      <c r="P2326" s="412">
        <f>INT($J2326*O2326)</f>
        <v>0</v>
      </c>
      <c r="Q2326" s="412">
        <f>+K2326+M2326+O2326</f>
        <v>129203.2</v>
      </c>
      <c r="R2326" s="412">
        <f>L2326+N2326+P2326</f>
        <v>0</v>
      </c>
      <c r="S2326" s="412"/>
      <c r="T2326" s="412"/>
      <c r="U2326" s="412"/>
      <c r="V2326" s="419" t="s">
        <v>0</v>
      </c>
      <c r="W2326" s="617" t="str">
        <f>+IF(J2326&lt;0,"ng","")</f>
        <v/>
      </c>
    </row>
    <row r="2327" spans="1:23" s="75" customFormat="1" ht="24" hidden="1" customHeight="1">
      <c r="A2327" s="372" t="s">
        <v>2072</v>
      </c>
      <c r="B2327" s="421" t="s">
        <v>0</v>
      </c>
      <c r="C2327" s="421" t="s">
        <v>1410</v>
      </c>
      <c r="D2327" s="421" t="s">
        <v>276</v>
      </c>
      <c r="E2327" s="422" t="s">
        <v>18</v>
      </c>
      <c r="F2327" s="416">
        <f t="shared" si="3278"/>
        <v>3</v>
      </c>
      <c r="G2327" s="416">
        <f>[5]내역서!F2323</f>
        <v>3</v>
      </c>
      <c r="H2327" s="717">
        <v>3</v>
      </c>
      <c r="I2327" s="415">
        <f t="shared" si="3279"/>
        <v>0</v>
      </c>
      <c r="J2327" s="415">
        <f>내역서!F2331</f>
        <v>0</v>
      </c>
      <c r="K2327" s="416">
        <v>129203.2</v>
      </c>
      <c r="L2327" s="417">
        <f t="shared" si="3280"/>
        <v>0</v>
      </c>
      <c r="M2327" s="416">
        <v>0</v>
      </c>
      <c r="N2327" s="417">
        <f t="shared" si="3281"/>
        <v>0</v>
      </c>
      <c r="O2327" s="416">
        <v>0</v>
      </c>
      <c r="P2327" s="417">
        <f t="shared" si="3282"/>
        <v>0</v>
      </c>
      <c r="Q2327" s="417">
        <f t="shared" si="3283"/>
        <v>129203.2</v>
      </c>
      <c r="R2327" s="417">
        <f t="shared" si="3217"/>
        <v>0</v>
      </c>
      <c r="S2327" s="417">
        <f t="shared" ref="S2327" si="3286">J2327-J2326</f>
        <v>0</v>
      </c>
      <c r="T2327" s="417">
        <f t="shared" ref="T2327:U2327" si="3287">Q2327-Q2326</f>
        <v>0</v>
      </c>
      <c r="U2327" s="417">
        <f t="shared" si="3287"/>
        <v>0</v>
      </c>
      <c r="V2327" s="422"/>
      <c r="W2327" s="619" t="str">
        <f t="shared" si="3104"/>
        <v/>
      </c>
    </row>
    <row r="2328" spans="1:23" s="371" customFormat="1" ht="24" hidden="1" customHeight="1">
      <c r="A2328" s="366" t="s">
        <v>2055</v>
      </c>
      <c r="B2328" s="418" t="s">
        <v>0</v>
      </c>
      <c r="C2328" s="418" t="s">
        <v>3382</v>
      </c>
      <c r="D2328" s="418" t="s">
        <v>0</v>
      </c>
      <c r="E2328" s="419" t="s">
        <v>18</v>
      </c>
      <c r="F2328" s="411">
        <f t="shared" si="3278"/>
        <v>3</v>
      </c>
      <c r="G2328" s="411">
        <f>[5]내역서!F2324</f>
        <v>3</v>
      </c>
      <c r="H2328" s="716">
        <v>3</v>
      </c>
      <c r="I2328" s="410">
        <f>G2328-H2328</f>
        <v>0</v>
      </c>
      <c r="J2328" s="410">
        <f>내역서!F2332</f>
        <v>0</v>
      </c>
      <c r="K2328" s="411">
        <v>387609.5</v>
      </c>
      <c r="L2328" s="412">
        <f>INT($J2328*K2328)</f>
        <v>0</v>
      </c>
      <c r="M2328" s="411">
        <v>0</v>
      </c>
      <c r="N2328" s="412">
        <f>INT($J2328*M2328)</f>
        <v>0</v>
      </c>
      <c r="O2328" s="411">
        <v>0</v>
      </c>
      <c r="P2328" s="412">
        <f>INT($J2328*O2328)</f>
        <v>0</v>
      </c>
      <c r="Q2328" s="412">
        <f>+K2328+M2328+O2328</f>
        <v>387609.5</v>
      </c>
      <c r="R2328" s="412">
        <f>L2328+N2328+P2328</f>
        <v>0</v>
      </c>
      <c r="S2328" s="412"/>
      <c r="T2328" s="412"/>
      <c r="U2328" s="412"/>
      <c r="V2328" s="419" t="s">
        <v>0</v>
      </c>
      <c r="W2328" s="617" t="str">
        <f>+IF(J2328&lt;0,"ng","")</f>
        <v/>
      </c>
    </row>
    <row r="2329" spans="1:23" s="75" customFormat="1" ht="24" hidden="1" customHeight="1">
      <c r="A2329" s="372" t="s">
        <v>6195</v>
      </c>
      <c r="B2329" s="421" t="s">
        <v>0</v>
      </c>
      <c r="C2329" s="421" t="s">
        <v>1440</v>
      </c>
      <c r="D2329" s="421" t="s">
        <v>0</v>
      </c>
      <c r="E2329" s="422" t="s">
        <v>18</v>
      </c>
      <c r="F2329" s="416">
        <f t="shared" si="3278"/>
        <v>3</v>
      </c>
      <c r="G2329" s="416">
        <f>[5]내역서!F2325</f>
        <v>3</v>
      </c>
      <c r="H2329" s="717">
        <v>3</v>
      </c>
      <c r="I2329" s="415">
        <f t="shared" si="3279"/>
        <v>0</v>
      </c>
      <c r="J2329" s="415">
        <f>내역서!F2333</f>
        <v>0</v>
      </c>
      <c r="K2329" s="416">
        <v>387609.5</v>
      </c>
      <c r="L2329" s="417">
        <f t="shared" si="3280"/>
        <v>0</v>
      </c>
      <c r="M2329" s="416">
        <v>0</v>
      </c>
      <c r="N2329" s="417">
        <f t="shared" si="3281"/>
        <v>0</v>
      </c>
      <c r="O2329" s="416">
        <v>0</v>
      </c>
      <c r="P2329" s="417">
        <f t="shared" si="3282"/>
        <v>0</v>
      </c>
      <c r="Q2329" s="417">
        <f t="shared" si="3283"/>
        <v>387609.5</v>
      </c>
      <c r="R2329" s="417">
        <f t="shared" si="3217"/>
        <v>0</v>
      </c>
      <c r="S2329" s="417">
        <f t="shared" ref="S2329" si="3288">J2329-J2328</f>
        <v>0</v>
      </c>
      <c r="T2329" s="417">
        <f t="shared" ref="T2329:U2329" si="3289">Q2329-Q2328</f>
        <v>0</v>
      </c>
      <c r="U2329" s="417">
        <f t="shared" si="3289"/>
        <v>0</v>
      </c>
      <c r="V2329" s="422"/>
      <c r="W2329" s="619" t="str">
        <f t="shared" ref="W2329:W2455" si="3290">+IF(J2329&lt;0,"ng","")</f>
        <v/>
      </c>
    </row>
    <row r="2330" spans="1:23" s="495" customFormat="1" ht="24" hidden="1" customHeight="1">
      <c r="A2330" s="366" t="s">
        <v>4295</v>
      </c>
      <c r="B2330" s="418" t="s">
        <v>0</v>
      </c>
      <c r="C2330" s="418" t="s">
        <v>3383</v>
      </c>
      <c r="D2330" s="418" t="s">
        <v>3338</v>
      </c>
      <c r="E2330" s="419" t="s">
        <v>22</v>
      </c>
      <c r="F2330" s="411">
        <f t="shared" si="3278"/>
        <v>120</v>
      </c>
      <c r="G2330" s="411">
        <f>[5]내역서!F2326</f>
        <v>120</v>
      </c>
      <c r="H2330" s="716">
        <v>120</v>
      </c>
      <c r="I2330" s="410">
        <f>G2330-H2330</f>
        <v>0</v>
      </c>
      <c r="J2330" s="410">
        <f>내역서!F2334</f>
        <v>0</v>
      </c>
      <c r="K2330" s="411">
        <v>62017.599999999999</v>
      </c>
      <c r="L2330" s="412">
        <f>INT($J2330*K2330)</f>
        <v>0</v>
      </c>
      <c r="M2330" s="411">
        <v>0</v>
      </c>
      <c r="N2330" s="412">
        <f>INT($J2330*M2330)</f>
        <v>0</v>
      </c>
      <c r="O2330" s="411">
        <v>0</v>
      </c>
      <c r="P2330" s="412">
        <f>INT($J2330*O2330)</f>
        <v>0</v>
      </c>
      <c r="Q2330" s="412">
        <f>+K2330+M2330+O2330</f>
        <v>62017.599999999999</v>
      </c>
      <c r="R2330" s="412">
        <f>L2330+N2330+P2330</f>
        <v>0</v>
      </c>
      <c r="S2330" s="412"/>
      <c r="T2330" s="412"/>
      <c r="U2330" s="412"/>
      <c r="V2330" s="419" t="s">
        <v>0</v>
      </c>
      <c r="W2330" s="617" t="str">
        <f>+IF(J2330&lt;0,"ng","")</f>
        <v/>
      </c>
    </row>
    <row r="2331" spans="1:23" s="80" customFormat="1" ht="24" hidden="1" customHeight="1">
      <c r="A2331" s="372" t="s">
        <v>2072</v>
      </c>
      <c r="B2331" s="421" t="s">
        <v>0</v>
      </c>
      <c r="C2331" s="421" t="s">
        <v>1441</v>
      </c>
      <c r="D2331" s="421" t="s">
        <v>1413</v>
      </c>
      <c r="E2331" s="422" t="s">
        <v>22</v>
      </c>
      <c r="F2331" s="416">
        <f t="shared" si="3278"/>
        <v>120</v>
      </c>
      <c r="G2331" s="416">
        <f>[5]내역서!F2327</f>
        <v>120</v>
      </c>
      <c r="H2331" s="717">
        <v>120</v>
      </c>
      <c r="I2331" s="415">
        <f t="shared" si="3279"/>
        <v>0</v>
      </c>
      <c r="J2331" s="415">
        <f>내역서!F2335</f>
        <v>0</v>
      </c>
      <c r="K2331" s="416">
        <v>62017.599999999999</v>
      </c>
      <c r="L2331" s="417">
        <f t="shared" si="3280"/>
        <v>0</v>
      </c>
      <c r="M2331" s="416">
        <v>0</v>
      </c>
      <c r="N2331" s="417">
        <f t="shared" si="3281"/>
        <v>0</v>
      </c>
      <c r="O2331" s="416">
        <v>0</v>
      </c>
      <c r="P2331" s="417">
        <f t="shared" si="3282"/>
        <v>0</v>
      </c>
      <c r="Q2331" s="417">
        <f t="shared" si="3283"/>
        <v>62017.599999999999</v>
      </c>
      <c r="R2331" s="417">
        <f t="shared" si="3217"/>
        <v>0</v>
      </c>
      <c r="S2331" s="417">
        <f t="shared" ref="S2331" si="3291">J2331-J2330</f>
        <v>0</v>
      </c>
      <c r="T2331" s="417">
        <f t="shared" ref="T2331:U2331" si="3292">Q2331-Q2330</f>
        <v>0</v>
      </c>
      <c r="U2331" s="417">
        <f t="shared" si="3292"/>
        <v>0</v>
      </c>
      <c r="V2331" s="422"/>
      <c r="W2331" s="619" t="str">
        <f t="shared" si="3290"/>
        <v/>
      </c>
    </row>
    <row r="2332" spans="1:23" s="371" customFormat="1" ht="24" hidden="1" customHeight="1">
      <c r="A2332" s="366" t="s">
        <v>6196</v>
      </c>
      <c r="B2332" s="436" t="s">
        <v>277</v>
      </c>
      <c r="C2332" s="436" t="s">
        <v>3385</v>
      </c>
      <c r="D2332" s="436" t="s">
        <v>0</v>
      </c>
      <c r="E2332" s="437" t="s">
        <v>0</v>
      </c>
      <c r="F2332" s="438">
        <v>0</v>
      </c>
      <c r="G2332" s="438">
        <f>[5]내역서!F2328</f>
        <v>0</v>
      </c>
      <c r="H2332" s="438">
        <v>0</v>
      </c>
      <c r="I2332" s="438"/>
      <c r="J2332" s="438">
        <f>내역서!F2336</f>
        <v>0</v>
      </c>
      <c r="K2332" s="439">
        <v>0</v>
      </c>
      <c r="L2332" s="439">
        <f>L2334</f>
        <v>0</v>
      </c>
      <c r="M2332" s="439">
        <v>0</v>
      </c>
      <c r="N2332" s="439">
        <f>N2334</f>
        <v>0</v>
      </c>
      <c r="O2332" s="439">
        <v>0</v>
      </c>
      <c r="P2332" s="439">
        <f>P2334</f>
        <v>0</v>
      </c>
      <c r="Q2332" s="440">
        <v>0</v>
      </c>
      <c r="R2332" s="439">
        <f>L2332+N2332+P2332</f>
        <v>0</v>
      </c>
      <c r="S2332" s="439"/>
      <c r="T2332" s="439"/>
      <c r="U2332" s="439"/>
      <c r="V2332" s="441" t="s">
        <v>0</v>
      </c>
      <c r="W2332" s="617" t="str">
        <f>+IF(J2332&lt;0,"ng","")</f>
        <v/>
      </c>
    </row>
    <row r="2333" spans="1:23" s="75" customFormat="1" ht="24" hidden="1" customHeight="1">
      <c r="A2333" s="372" t="s">
        <v>2072</v>
      </c>
      <c r="B2333" s="442" t="s">
        <v>277</v>
      </c>
      <c r="C2333" s="442" t="s">
        <v>1442</v>
      </c>
      <c r="D2333" s="442" t="s">
        <v>0</v>
      </c>
      <c r="E2333" s="443" t="s">
        <v>0</v>
      </c>
      <c r="F2333" s="444">
        <v>0</v>
      </c>
      <c r="G2333" s="444">
        <f>[5]내역서!F2329</f>
        <v>0</v>
      </c>
      <c r="H2333" s="444">
        <v>0</v>
      </c>
      <c r="I2333" s="444"/>
      <c r="J2333" s="444">
        <f>내역서!F2337</f>
        <v>0</v>
      </c>
      <c r="K2333" s="445">
        <v>0</v>
      </c>
      <c r="L2333" s="445">
        <f>L2335</f>
        <v>0</v>
      </c>
      <c r="M2333" s="445">
        <v>0</v>
      </c>
      <c r="N2333" s="445">
        <f>N2335</f>
        <v>0</v>
      </c>
      <c r="O2333" s="445">
        <v>0</v>
      </c>
      <c r="P2333" s="445">
        <f>P2335</f>
        <v>0</v>
      </c>
      <c r="Q2333" s="446">
        <v>0</v>
      </c>
      <c r="R2333" s="445">
        <f t="shared" si="3217"/>
        <v>0</v>
      </c>
      <c r="S2333" s="445">
        <f t="shared" ref="S2333" si="3293">J2333-J2332</f>
        <v>0</v>
      </c>
      <c r="T2333" s="445">
        <f t="shared" ref="T2333:U2333" si="3294">Q2333-Q2332</f>
        <v>0</v>
      </c>
      <c r="U2333" s="445">
        <f t="shared" si="3294"/>
        <v>0</v>
      </c>
      <c r="V2333" s="447"/>
      <c r="W2333" s="619" t="str">
        <f t="shared" si="3290"/>
        <v/>
      </c>
    </row>
    <row r="2334" spans="1:23" s="371" customFormat="1" ht="24" hidden="1" customHeight="1">
      <c r="A2334" s="366" t="s">
        <v>6197</v>
      </c>
      <c r="B2334" s="418" t="s">
        <v>0</v>
      </c>
      <c r="C2334" s="418" t="s">
        <v>3387</v>
      </c>
      <c r="D2334" s="418" t="s">
        <v>0</v>
      </c>
      <c r="E2334" s="419" t="s">
        <v>307</v>
      </c>
      <c r="F2334" s="411">
        <f>G2334</f>
        <v>1</v>
      </c>
      <c r="G2334" s="411">
        <f>[5]내역서!F2330</f>
        <v>1</v>
      </c>
      <c r="H2334" s="716">
        <v>1</v>
      </c>
      <c r="I2334" s="410">
        <f>G2334-H2334</f>
        <v>0</v>
      </c>
      <c r="J2334" s="410">
        <f>내역서!F2338</f>
        <v>0</v>
      </c>
      <c r="K2334" s="411">
        <v>0</v>
      </c>
      <c r="L2334" s="412">
        <f>INT($J2334*K2334)</f>
        <v>0</v>
      </c>
      <c r="M2334" s="411">
        <v>0</v>
      </c>
      <c r="N2334" s="412">
        <f>INT($J2334*M2334)</f>
        <v>0</v>
      </c>
      <c r="O2334" s="411">
        <v>430677.2</v>
      </c>
      <c r="P2334" s="412">
        <f>INT($J2334*O2334)</f>
        <v>0</v>
      </c>
      <c r="Q2334" s="412">
        <f>+K2334+M2334+O2334</f>
        <v>430677.2</v>
      </c>
      <c r="R2334" s="412">
        <f>L2334+N2334+P2334</f>
        <v>0</v>
      </c>
      <c r="S2334" s="412"/>
      <c r="T2334" s="412"/>
      <c r="U2334" s="412"/>
      <c r="V2334" s="419" t="s">
        <v>0</v>
      </c>
      <c r="W2334" s="617" t="str">
        <f>+IF(J2334&lt;0,"ng","")</f>
        <v/>
      </c>
    </row>
    <row r="2335" spans="1:23" s="75" customFormat="1" ht="24" hidden="1" customHeight="1">
      <c r="A2335" s="372" t="s">
        <v>2072</v>
      </c>
      <c r="B2335" s="421" t="s">
        <v>0</v>
      </c>
      <c r="C2335" s="421" t="s">
        <v>1443</v>
      </c>
      <c r="D2335" s="421" t="s">
        <v>0</v>
      </c>
      <c r="E2335" s="422" t="s">
        <v>775</v>
      </c>
      <c r="F2335" s="416">
        <f>G2335</f>
        <v>1</v>
      </c>
      <c r="G2335" s="416">
        <f>[5]내역서!F2331</f>
        <v>1</v>
      </c>
      <c r="H2335" s="717">
        <v>1</v>
      </c>
      <c r="I2335" s="415">
        <f t="shared" ref="I2335" si="3295">G2335-H2335</f>
        <v>0</v>
      </c>
      <c r="J2335" s="415">
        <f>내역서!F2339</f>
        <v>0</v>
      </c>
      <c r="K2335" s="416">
        <v>0</v>
      </c>
      <c r="L2335" s="417">
        <f>INT($J2335*K2335)</f>
        <v>0</v>
      </c>
      <c r="M2335" s="416">
        <v>0</v>
      </c>
      <c r="N2335" s="417">
        <f>INT($J2335*M2335)</f>
        <v>0</v>
      </c>
      <c r="O2335" s="416">
        <v>430677.2</v>
      </c>
      <c r="P2335" s="417">
        <f>INT($J2335*O2335)</f>
        <v>0</v>
      </c>
      <c r="Q2335" s="417">
        <f>+K2335+M2335+O2335</f>
        <v>430677.2</v>
      </c>
      <c r="R2335" s="417">
        <f t="shared" si="3217"/>
        <v>0</v>
      </c>
      <c r="S2335" s="417">
        <f t="shared" ref="S2335" si="3296">J2335-J2334</f>
        <v>0</v>
      </c>
      <c r="T2335" s="417">
        <f t="shared" ref="T2335:U2335" si="3297">Q2335-Q2334</f>
        <v>0</v>
      </c>
      <c r="U2335" s="417">
        <f t="shared" si="3297"/>
        <v>0</v>
      </c>
      <c r="V2335" s="422"/>
      <c r="W2335" s="619" t="str">
        <f t="shared" si="3290"/>
        <v/>
      </c>
    </row>
    <row r="2336" spans="1:23" s="371" customFormat="1" ht="24" hidden="1" customHeight="1">
      <c r="A2336" s="366" t="s">
        <v>6198</v>
      </c>
      <c r="B2336" s="395" t="s">
        <v>4</v>
      </c>
      <c r="C2336" s="395" t="s">
        <v>3389</v>
      </c>
      <c r="D2336" s="395" t="s">
        <v>0</v>
      </c>
      <c r="E2336" s="396" t="s">
        <v>0</v>
      </c>
      <c r="F2336" s="496">
        <v>0</v>
      </c>
      <c r="G2336" s="496">
        <f>[5]내역서!F2332</f>
        <v>0</v>
      </c>
      <c r="H2336" s="496">
        <v>0</v>
      </c>
      <c r="I2336" s="496"/>
      <c r="J2336" s="496">
        <f>내역서!F2340</f>
        <v>0</v>
      </c>
      <c r="K2336" s="398">
        <v>0</v>
      </c>
      <c r="L2336" s="399">
        <f>L2338+L2400</f>
        <v>0</v>
      </c>
      <c r="M2336" s="398">
        <v>0</v>
      </c>
      <c r="N2336" s="399">
        <f>N2338+N2400</f>
        <v>0</v>
      </c>
      <c r="O2336" s="397">
        <v>0</v>
      </c>
      <c r="P2336" s="399">
        <f>P2338+P2400</f>
        <v>0</v>
      </c>
      <c r="Q2336" s="399">
        <v>0</v>
      </c>
      <c r="R2336" s="399">
        <f>L2336+N2336+P2336</f>
        <v>0</v>
      </c>
      <c r="S2336" s="399"/>
      <c r="T2336" s="399"/>
      <c r="U2336" s="399"/>
      <c r="V2336" s="396" t="s">
        <v>0</v>
      </c>
      <c r="W2336" s="617" t="str">
        <f>+IF(J2336&lt;0,"ng","")</f>
        <v/>
      </c>
    </row>
    <row r="2337" spans="1:23" s="75" customFormat="1" ht="24" hidden="1" customHeight="1">
      <c r="A2337" s="372" t="s">
        <v>2072</v>
      </c>
      <c r="B2337" s="402" t="s">
        <v>1816</v>
      </c>
      <c r="C2337" s="402" t="s">
        <v>6199</v>
      </c>
      <c r="D2337" s="402" t="s">
        <v>0</v>
      </c>
      <c r="E2337" s="403" t="s">
        <v>0</v>
      </c>
      <c r="F2337" s="497">
        <v>0</v>
      </c>
      <c r="G2337" s="497">
        <f>[5]내역서!F2333</f>
        <v>0</v>
      </c>
      <c r="H2337" s="497">
        <v>0</v>
      </c>
      <c r="I2337" s="497"/>
      <c r="J2337" s="497">
        <f>내역서!F2341</f>
        <v>0</v>
      </c>
      <c r="K2337" s="405">
        <v>0</v>
      </c>
      <c r="L2337" s="406">
        <f>L2339+L2401</f>
        <v>0</v>
      </c>
      <c r="M2337" s="405">
        <v>0</v>
      </c>
      <c r="N2337" s="406">
        <f>N2339+N2401</f>
        <v>0</v>
      </c>
      <c r="O2337" s="404">
        <v>0</v>
      </c>
      <c r="P2337" s="406">
        <f>P2339+P2401</f>
        <v>0</v>
      </c>
      <c r="Q2337" s="406">
        <v>0</v>
      </c>
      <c r="R2337" s="406">
        <f t="shared" si="3217"/>
        <v>0</v>
      </c>
      <c r="S2337" s="406">
        <f t="shared" ref="S2337" si="3298">J2337-J2336</f>
        <v>0</v>
      </c>
      <c r="T2337" s="406">
        <f t="shared" ref="T2337:U2337" si="3299">Q2337-Q2336</f>
        <v>0</v>
      </c>
      <c r="U2337" s="406">
        <f t="shared" si="3299"/>
        <v>0</v>
      </c>
      <c r="V2337" s="403"/>
      <c r="W2337" s="619" t="str">
        <f t="shared" si="3290"/>
        <v/>
      </c>
    </row>
    <row r="2338" spans="1:23" s="371" customFormat="1" ht="24" hidden="1" customHeight="1">
      <c r="A2338" s="366" t="s">
        <v>2055</v>
      </c>
      <c r="B2338" s="436" t="s">
        <v>2141</v>
      </c>
      <c r="C2338" s="436" t="s">
        <v>3392</v>
      </c>
      <c r="D2338" s="436" t="s">
        <v>0</v>
      </c>
      <c r="E2338" s="437" t="s">
        <v>0</v>
      </c>
      <c r="F2338" s="498">
        <v>0</v>
      </c>
      <c r="G2338" s="498">
        <f>[5]내역서!F2334</f>
        <v>0</v>
      </c>
      <c r="H2338" s="498">
        <v>0</v>
      </c>
      <c r="I2338" s="498"/>
      <c r="J2338" s="498">
        <f>내역서!F2342</f>
        <v>0</v>
      </c>
      <c r="K2338" s="439">
        <v>0</v>
      </c>
      <c r="L2338" s="440">
        <f>L2340+L2360+L2370</f>
        <v>0</v>
      </c>
      <c r="M2338" s="439">
        <v>0</v>
      </c>
      <c r="N2338" s="440">
        <f>N2340+N2360+N2370</f>
        <v>0</v>
      </c>
      <c r="O2338" s="439">
        <v>0</v>
      </c>
      <c r="P2338" s="440">
        <f>P2340+P2360+P2370</f>
        <v>0</v>
      </c>
      <c r="Q2338" s="440">
        <v>0</v>
      </c>
      <c r="R2338" s="440">
        <f>L2338+N2338+P2338</f>
        <v>0</v>
      </c>
      <c r="S2338" s="440"/>
      <c r="T2338" s="440"/>
      <c r="U2338" s="440"/>
      <c r="V2338" s="437" t="s">
        <v>0</v>
      </c>
      <c r="W2338" s="617" t="str">
        <f>+IF(J2338&lt;0,"ng","")</f>
        <v/>
      </c>
    </row>
    <row r="2339" spans="1:23" s="75" customFormat="1" ht="24" hidden="1" customHeight="1">
      <c r="A2339" s="372" t="s">
        <v>2072</v>
      </c>
      <c r="B2339" s="442" t="s">
        <v>6200</v>
      </c>
      <c r="C2339" s="442" t="s">
        <v>6201</v>
      </c>
      <c r="D2339" s="442" t="s">
        <v>0</v>
      </c>
      <c r="E2339" s="443" t="s">
        <v>0</v>
      </c>
      <c r="F2339" s="499">
        <v>0</v>
      </c>
      <c r="G2339" s="499">
        <f>[5]내역서!F2335</f>
        <v>0</v>
      </c>
      <c r="H2339" s="499">
        <v>0</v>
      </c>
      <c r="I2339" s="499"/>
      <c r="J2339" s="499">
        <f>내역서!F2343</f>
        <v>0</v>
      </c>
      <c r="K2339" s="445">
        <v>0</v>
      </c>
      <c r="L2339" s="446">
        <f>L2341+L2361+L2371</f>
        <v>0</v>
      </c>
      <c r="M2339" s="445">
        <v>0</v>
      </c>
      <c r="N2339" s="446">
        <f>N2341+N2361+N2371</f>
        <v>0</v>
      </c>
      <c r="O2339" s="445">
        <v>0</v>
      </c>
      <c r="P2339" s="446">
        <f>P2341+P2361+P2371</f>
        <v>0</v>
      </c>
      <c r="Q2339" s="446">
        <v>0</v>
      </c>
      <c r="R2339" s="446">
        <f t="shared" si="3217"/>
        <v>0</v>
      </c>
      <c r="S2339" s="446">
        <f t="shared" ref="S2339" si="3300">J2339-J2338</f>
        <v>0</v>
      </c>
      <c r="T2339" s="446">
        <f t="shared" ref="T2339:U2339" si="3301">Q2339-Q2338</f>
        <v>0</v>
      </c>
      <c r="U2339" s="446">
        <f t="shared" si="3301"/>
        <v>0</v>
      </c>
      <c r="V2339" s="443"/>
      <c r="W2339" s="619" t="str">
        <f t="shared" si="3290"/>
        <v/>
      </c>
    </row>
    <row r="2340" spans="1:23" s="371" customFormat="1" ht="24" hidden="1" customHeight="1">
      <c r="A2340" s="366" t="s">
        <v>2055</v>
      </c>
      <c r="B2340" s="500" t="s">
        <v>3395</v>
      </c>
      <c r="C2340" s="500" t="s">
        <v>3396</v>
      </c>
      <c r="D2340" s="500" t="s">
        <v>0</v>
      </c>
      <c r="E2340" s="501" t="s">
        <v>0</v>
      </c>
      <c r="F2340" s="502">
        <v>0</v>
      </c>
      <c r="G2340" s="502">
        <f>[5]내역서!F2336</f>
        <v>0</v>
      </c>
      <c r="H2340" s="502">
        <v>0</v>
      </c>
      <c r="I2340" s="502"/>
      <c r="J2340" s="502">
        <f>내역서!F2344</f>
        <v>0</v>
      </c>
      <c r="K2340" s="503">
        <v>0</v>
      </c>
      <c r="L2340" s="503">
        <f>SUMIF($A$2342:$A$2359,$A2342,L$2342:L$2359)</f>
        <v>0</v>
      </c>
      <c r="M2340" s="503">
        <v>0</v>
      </c>
      <c r="N2340" s="503">
        <f t="shared" ref="N2340:N2341" si="3302">SUMIF($A$2342:$A$2359,$A2342,N$2342:N$2359)</f>
        <v>0</v>
      </c>
      <c r="O2340" s="503">
        <v>0</v>
      </c>
      <c r="P2340" s="503">
        <f t="shared" ref="P2340" si="3303">SUMIF($A$2342:$A$2359,$A2342,P$2342:P$2359)</f>
        <v>0</v>
      </c>
      <c r="Q2340" s="504">
        <v>0</v>
      </c>
      <c r="R2340" s="503">
        <f>L2340+N2340+P2340</f>
        <v>0</v>
      </c>
      <c r="S2340" s="503"/>
      <c r="T2340" s="503"/>
      <c r="U2340" s="503"/>
      <c r="V2340" s="501" t="s">
        <v>0</v>
      </c>
      <c r="W2340" s="617" t="str">
        <f>+IF(J2340&lt;0,"ng","")</f>
        <v/>
      </c>
    </row>
    <row r="2341" spans="1:23" s="75" customFormat="1" ht="24" hidden="1" customHeight="1">
      <c r="A2341" s="372" t="s">
        <v>2072</v>
      </c>
      <c r="B2341" s="505" t="s">
        <v>1824</v>
      </c>
      <c r="C2341" s="505" t="s">
        <v>6202</v>
      </c>
      <c r="D2341" s="505" t="s">
        <v>0</v>
      </c>
      <c r="E2341" s="506" t="s">
        <v>0</v>
      </c>
      <c r="F2341" s="507">
        <v>0</v>
      </c>
      <c r="G2341" s="507">
        <f>[5]내역서!F2337</f>
        <v>0</v>
      </c>
      <c r="H2341" s="507">
        <v>0</v>
      </c>
      <c r="I2341" s="507"/>
      <c r="J2341" s="507">
        <f>내역서!F2345</f>
        <v>0</v>
      </c>
      <c r="K2341" s="508">
        <v>0</v>
      </c>
      <c r="L2341" s="508">
        <f>SUMIF($A$2342:$A$2359,$A2343,L$2342:L$2359)</f>
        <v>0</v>
      </c>
      <c r="M2341" s="508">
        <v>0</v>
      </c>
      <c r="N2341" s="508">
        <f t="shared" si="3302"/>
        <v>0</v>
      </c>
      <c r="O2341" s="508">
        <v>0</v>
      </c>
      <c r="P2341" s="508">
        <f>SUMIF($A$2342:$A$2359,$A2343,P$2342:P$2359)</f>
        <v>0</v>
      </c>
      <c r="Q2341" s="509">
        <v>0</v>
      </c>
      <c r="R2341" s="508">
        <f t="shared" ref="R2341" si="3304">L2341+N2341+P2341</f>
        <v>0</v>
      </c>
      <c r="S2341" s="508">
        <f t="shared" ref="S2341" si="3305">J2341-J2340</f>
        <v>0</v>
      </c>
      <c r="T2341" s="508">
        <f t="shared" ref="T2341:U2341" si="3306">Q2341-Q2340</f>
        <v>0</v>
      </c>
      <c r="U2341" s="508">
        <f t="shared" si="3306"/>
        <v>0</v>
      </c>
      <c r="V2341" s="506"/>
      <c r="W2341" s="619" t="str">
        <f t="shared" si="3290"/>
        <v/>
      </c>
    </row>
    <row r="2342" spans="1:23" s="371" customFormat="1" ht="24" hidden="1" customHeight="1">
      <c r="A2342" s="366" t="s">
        <v>2055</v>
      </c>
      <c r="B2342" s="418" t="s">
        <v>0</v>
      </c>
      <c r="C2342" s="418" t="s">
        <v>3399</v>
      </c>
      <c r="D2342" s="418" t="s">
        <v>309</v>
      </c>
      <c r="E2342" s="419" t="s">
        <v>307</v>
      </c>
      <c r="F2342" s="411">
        <f>G2342</f>
        <v>6</v>
      </c>
      <c r="G2342" s="411">
        <f>[5]내역서!F2338</f>
        <v>6</v>
      </c>
      <c r="H2342" s="716">
        <v>3</v>
      </c>
      <c r="I2342" s="410">
        <f>G2342-H2342</f>
        <v>3</v>
      </c>
      <c r="J2342" s="411">
        <f>내역서!F2346</f>
        <v>0</v>
      </c>
      <c r="K2342" s="411">
        <v>1199387.6000000001</v>
      </c>
      <c r="L2342" s="412">
        <f t="shared" ref="L2342:L2359" si="3307">INT($J2342*K2342)</f>
        <v>0</v>
      </c>
      <c r="M2342" s="411">
        <v>11004191.199999999</v>
      </c>
      <c r="N2342" s="412">
        <f t="shared" ref="N2342:N2359" si="3308">INT($J2342*M2342)</f>
        <v>0</v>
      </c>
      <c r="O2342" s="411">
        <v>0</v>
      </c>
      <c r="P2342" s="412">
        <f t="shared" ref="P2342:P2359" si="3309">INT($J2342*O2342)</f>
        <v>0</v>
      </c>
      <c r="Q2342" s="412">
        <f>+K2342+M2342+O2342</f>
        <v>12203578.799999999</v>
      </c>
      <c r="R2342" s="412">
        <f>L2342+N2342+P2342</f>
        <v>0</v>
      </c>
      <c r="S2342" s="412"/>
      <c r="T2342" s="412"/>
      <c r="U2342" s="412"/>
      <c r="V2342" s="419" t="s">
        <v>0</v>
      </c>
      <c r="W2342" s="617" t="str">
        <f>+IF(J2342&lt;0,"ng","")</f>
        <v/>
      </c>
    </row>
    <row r="2343" spans="1:23" s="75" customFormat="1" ht="24" hidden="1" customHeight="1">
      <c r="A2343" s="372" t="s">
        <v>6203</v>
      </c>
      <c r="B2343" s="421" t="s">
        <v>0</v>
      </c>
      <c r="C2343" s="421" t="s">
        <v>1444</v>
      </c>
      <c r="D2343" s="421" t="s">
        <v>1445</v>
      </c>
      <c r="E2343" s="422" t="s">
        <v>775</v>
      </c>
      <c r="F2343" s="416">
        <f t="shared" ref="F2343:F2359" si="3310">G2343</f>
        <v>6</v>
      </c>
      <c r="G2343" s="416">
        <f>[5]내역서!F2339</f>
        <v>6</v>
      </c>
      <c r="H2343" s="717">
        <v>3</v>
      </c>
      <c r="I2343" s="415">
        <f t="shared" ref="I2343:I2359" si="3311">G2343-H2343</f>
        <v>3</v>
      </c>
      <c r="J2343" s="416">
        <f>내역서!F2347</f>
        <v>0</v>
      </c>
      <c r="K2343" s="416">
        <v>1199387.6000000001</v>
      </c>
      <c r="L2343" s="417">
        <f t="shared" si="3307"/>
        <v>0</v>
      </c>
      <c r="M2343" s="416">
        <v>11004191.199999999</v>
      </c>
      <c r="N2343" s="417">
        <f t="shared" si="3308"/>
        <v>0</v>
      </c>
      <c r="O2343" s="416">
        <v>0</v>
      </c>
      <c r="P2343" s="417">
        <f t="shared" si="3309"/>
        <v>0</v>
      </c>
      <c r="Q2343" s="417">
        <f t="shared" ref="Q2343:Q2359" si="3312">+K2343+M2343+O2343</f>
        <v>12203578.799999999</v>
      </c>
      <c r="R2343" s="417">
        <f t="shared" ref="R2343:R2403" si="3313">L2343+N2343+P2343</f>
        <v>0</v>
      </c>
      <c r="S2343" s="417">
        <f t="shared" ref="S2343" si="3314">J2343-J2342</f>
        <v>0</v>
      </c>
      <c r="T2343" s="417">
        <f t="shared" ref="T2343:U2343" si="3315">Q2343-Q2342</f>
        <v>0</v>
      </c>
      <c r="U2343" s="417">
        <f t="shared" si="3315"/>
        <v>0</v>
      </c>
      <c r="V2343" s="422"/>
      <c r="W2343" s="619" t="str">
        <f t="shared" si="3290"/>
        <v/>
      </c>
    </row>
    <row r="2344" spans="1:23" s="371" customFormat="1" ht="24" hidden="1" customHeight="1">
      <c r="A2344" s="366" t="s">
        <v>2055</v>
      </c>
      <c r="B2344" s="418" t="s">
        <v>0</v>
      </c>
      <c r="C2344" s="418" t="s">
        <v>3400</v>
      </c>
      <c r="D2344" s="418" t="s">
        <v>310</v>
      </c>
      <c r="E2344" s="419" t="s">
        <v>307</v>
      </c>
      <c r="F2344" s="411">
        <f>G2344</f>
        <v>6</v>
      </c>
      <c r="G2344" s="411">
        <f>[5]내역서!F2340</f>
        <v>6</v>
      </c>
      <c r="H2344" s="716">
        <v>3</v>
      </c>
      <c r="I2344" s="410">
        <f>G2344-H2344</f>
        <v>3</v>
      </c>
      <c r="J2344" s="411">
        <f>내역서!F2348</f>
        <v>0</v>
      </c>
      <c r="K2344" s="411">
        <v>39345.599999999999</v>
      </c>
      <c r="L2344" s="412">
        <f t="shared" si="3307"/>
        <v>0</v>
      </c>
      <c r="M2344" s="411">
        <v>323184.8</v>
      </c>
      <c r="N2344" s="412">
        <f t="shared" si="3308"/>
        <v>0</v>
      </c>
      <c r="O2344" s="411">
        <v>36407.599999999999</v>
      </c>
      <c r="P2344" s="412">
        <f t="shared" si="3309"/>
        <v>0</v>
      </c>
      <c r="Q2344" s="412">
        <f>+K2344+M2344+O2344</f>
        <v>398937.99999999994</v>
      </c>
      <c r="R2344" s="412">
        <f>L2344+N2344+P2344</f>
        <v>0</v>
      </c>
      <c r="S2344" s="412"/>
      <c r="T2344" s="412"/>
      <c r="U2344" s="412"/>
      <c r="V2344" s="419" t="s">
        <v>0</v>
      </c>
      <c r="W2344" s="617" t="str">
        <f>+IF(J2344&lt;0,"ng","")</f>
        <v/>
      </c>
    </row>
    <row r="2345" spans="1:23" s="75" customFormat="1" ht="24" hidden="1" customHeight="1">
      <c r="A2345" s="372" t="s">
        <v>6182</v>
      </c>
      <c r="B2345" s="421" t="s">
        <v>0</v>
      </c>
      <c r="C2345" s="421" t="s">
        <v>1446</v>
      </c>
      <c r="D2345" s="421" t="s">
        <v>1447</v>
      </c>
      <c r="E2345" s="422" t="s">
        <v>775</v>
      </c>
      <c r="F2345" s="416">
        <f t="shared" si="3310"/>
        <v>6</v>
      </c>
      <c r="G2345" s="416">
        <f>[5]내역서!F2341</f>
        <v>6</v>
      </c>
      <c r="H2345" s="717">
        <v>3</v>
      </c>
      <c r="I2345" s="415">
        <f t="shared" si="3311"/>
        <v>3</v>
      </c>
      <c r="J2345" s="416">
        <f>내역서!F2349</f>
        <v>0</v>
      </c>
      <c r="K2345" s="416">
        <v>39345.599999999999</v>
      </c>
      <c r="L2345" s="417">
        <f t="shared" si="3307"/>
        <v>0</v>
      </c>
      <c r="M2345" s="416">
        <v>323184.8</v>
      </c>
      <c r="N2345" s="417">
        <f t="shared" si="3308"/>
        <v>0</v>
      </c>
      <c r="O2345" s="416">
        <v>36407.599999999999</v>
      </c>
      <c r="P2345" s="417">
        <f t="shared" si="3309"/>
        <v>0</v>
      </c>
      <c r="Q2345" s="417">
        <f t="shared" si="3312"/>
        <v>398937.99999999994</v>
      </c>
      <c r="R2345" s="417">
        <f t="shared" si="3313"/>
        <v>0</v>
      </c>
      <c r="S2345" s="417">
        <f t="shared" ref="S2345" si="3316">J2345-J2344</f>
        <v>0</v>
      </c>
      <c r="T2345" s="417">
        <f t="shared" ref="T2345:U2345" si="3317">Q2345-Q2344</f>
        <v>0</v>
      </c>
      <c r="U2345" s="417">
        <f t="shared" si="3317"/>
        <v>0</v>
      </c>
      <c r="V2345" s="422"/>
      <c r="W2345" s="619" t="str">
        <f t="shared" si="3290"/>
        <v/>
      </c>
    </row>
    <row r="2346" spans="1:23" s="371" customFormat="1" ht="24" hidden="1" customHeight="1">
      <c r="A2346" s="366" t="s">
        <v>2055</v>
      </c>
      <c r="B2346" s="418" t="s">
        <v>0</v>
      </c>
      <c r="C2346" s="418" t="s">
        <v>3401</v>
      </c>
      <c r="D2346" s="418" t="s">
        <v>311</v>
      </c>
      <c r="E2346" s="419" t="s">
        <v>307</v>
      </c>
      <c r="F2346" s="411">
        <f>G2346</f>
        <v>6</v>
      </c>
      <c r="G2346" s="411">
        <f>[5]내역서!F2342</f>
        <v>6</v>
      </c>
      <c r="H2346" s="716">
        <v>3</v>
      </c>
      <c r="I2346" s="410">
        <f>G2346-H2346</f>
        <v>3</v>
      </c>
      <c r="J2346" s="411">
        <f>내역서!F2350</f>
        <v>0</v>
      </c>
      <c r="K2346" s="411">
        <v>93457.2</v>
      </c>
      <c r="L2346" s="412">
        <f t="shared" si="3307"/>
        <v>0</v>
      </c>
      <c r="M2346" s="411">
        <v>635536</v>
      </c>
      <c r="N2346" s="412">
        <f t="shared" si="3308"/>
        <v>0</v>
      </c>
      <c r="O2346" s="411">
        <v>38792.300000000003</v>
      </c>
      <c r="P2346" s="412">
        <f t="shared" si="3309"/>
        <v>0</v>
      </c>
      <c r="Q2346" s="412">
        <f>+K2346+M2346+O2346</f>
        <v>767785.5</v>
      </c>
      <c r="R2346" s="412">
        <f>L2346+N2346+P2346</f>
        <v>0</v>
      </c>
      <c r="S2346" s="412"/>
      <c r="T2346" s="412"/>
      <c r="U2346" s="412"/>
      <c r="V2346" s="419" t="s">
        <v>0</v>
      </c>
      <c r="W2346" s="617" t="str">
        <f>+IF(J2346&lt;0,"ng","")</f>
        <v/>
      </c>
    </row>
    <row r="2347" spans="1:23" s="75" customFormat="1" ht="24" hidden="1" customHeight="1">
      <c r="A2347" s="372" t="s">
        <v>6182</v>
      </c>
      <c r="B2347" s="421" t="s">
        <v>0</v>
      </c>
      <c r="C2347" s="421" t="s">
        <v>1448</v>
      </c>
      <c r="D2347" s="421" t="s">
        <v>1449</v>
      </c>
      <c r="E2347" s="422" t="s">
        <v>775</v>
      </c>
      <c r="F2347" s="416">
        <f t="shared" si="3310"/>
        <v>6</v>
      </c>
      <c r="G2347" s="416">
        <f>[5]내역서!F2343</f>
        <v>6</v>
      </c>
      <c r="H2347" s="717">
        <v>3</v>
      </c>
      <c r="I2347" s="415">
        <f t="shared" si="3311"/>
        <v>3</v>
      </c>
      <c r="J2347" s="416">
        <f>내역서!F2351</f>
        <v>0</v>
      </c>
      <c r="K2347" s="416">
        <v>93457.2</v>
      </c>
      <c r="L2347" s="417">
        <f t="shared" si="3307"/>
        <v>0</v>
      </c>
      <c r="M2347" s="416">
        <v>635536</v>
      </c>
      <c r="N2347" s="417">
        <f t="shared" si="3308"/>
        <v>0</v>
      </c>
      <c r="O2347" s="416">
        <v>38792.300000000003</v>
      </c>
      <c r="P2347" s="417">
        <f t="shared" si="3309"/>
        <v>0</v>
      </c>
      <c r="Q2347" s="417">
        <f t="shared" si="3312"/>
        <v>767785.5</v>
      </c>
      <c r="R2347" s="417">
        <f t="shared" si="3313"/>
        <v>0</v>
      </c>
      <c r="S2347" s="417">
        <f t="shared" ref="S2347" si="3318">J2347-J2346</f>
        <v>0</v>
      </c>
      <c r="T2347" s="417">
        <f t="shared" ref="T2347:U2347" si="3319">Q2347-Q2346</f>
        <v>0</v>
      </c>
      <c r="U2347" s="417">
        <f t="shared" si="3319"/>
        <v>0</v>
      </c>
      <c r="V2347" s="422"/>
      <c r="W2347" s="619" t="str">
        <f t="shared" si="3290"/>
        <v/>
      </c>
    </row>
    <row r="2348" spans="1:23" s="371" customFormat="1" ht="24" hidden="1" customHeight="1">
      <c r="A2348" s="366" t="s">
        <v>6204</v>
      </c>
      <c r="B2348" s="418" t="s">
        <v>0</v>
      </c>
      <c r="C2348" s="418" t="s">
        <v>3403</v>
      </c>
      <c r="D2348" s="418" t="s">
        <v>312</v>
      </c>
      <c r="E2348" s="419" t="s">
        <v>307</v>
      </c>
      <c r="F2348" s="411">
        <f>G2348</f>
        <v>2</v>
      </c>
      <c r="G2348" s="411">
        <f>[5]내역서!F2344</f>
        <v>2</v>
      </c>
      <c r="H2348" s="716">
        <v>1</v>
      </c>
      <c r="I2348" s="410">
        <f>G2348-H2348</f>
        <v>1</v>
      </c>
      <c r="J2348" s="411">
        <f>내역서!F2352</f>
        <v>0</v>
      </c>
      <c r="K2348" s="411">
        <v>941613.4</v>
      </c>
      <c r="L2348" s="412">
        <f t="shared" si="3307"/>
        <v>0</v>
      </c>
      <c r="M2348" s="411">
        <v>5205864</v>
      </c>
      <c r="N2348" s="412">
        <f t="shared" si="3308"/>
        <v>0</v>
      </c>
      <c r="O2348" s="411">
        <v>0</v>
      </c>
      <c r="P2348" s="412">
        <f t="shared" si="3309"/>
        <v>0</v>
      </c>
      <c r="Q2348" s="412">
        <f>+K2348+M2348+O2348</f>
        <v>6147477.4000000004</v>
      </c>
      <c r="R2348" s="412">
        <f>L2348+N2348+P2348</f>
        <v>0</v>
      </c>
      <c r="S2348" s="412"/>
      <c r="T2348" s="412"/>
      <c r="U2348" s="412"/>
      <c r="V2348" s="419" t="s">
        <v>0</v>
      </c>
      <c r="W2348" s="617" t="str">
        <f>+IF(J2348&lt;0,"ng","")</f>
        <v/>
      </c>
    </row>
    <row r="2349" spans="1:23" s="75" customFormat="1" ht="24" hidden="1" customHeight="1">
      <c r="A2349" s="372" t="s">
        <v>2072</v>
      </c>
      <c r="B2349" s="421" t="s">
        <v>0</v>
      </c>
      <c r="C2349" s="421" t="s">
        <v>1450</v>
      </c>
      <c r="D2349" s="421" t="s">
        <v>1451</v>
      </c>
      <c r="E2349" s="422" t="s">
        <v>775</v>
      </c>
      <c r="F2349" s="416">
        <f t="shared" si="3310"/>
        <v>2</v>
      </c>
      <c r="G2349" s="416">
        <f>[5]내역서!F2345</f>
        <v>2</v>
      </c>
      <c r="H2349" s="717">
        <v>1</v>
      </c>
      <c r="I2349" s="415">
        <f t="shared" si="3311"/>
        <v>1</v>
      </c>
      <c r="J2349" s="416">
        <f>내역서!F2353</f>
        <v>0</v>
      </c>
      <c r="K2349" s="416">
        <v>941613.4</v>
      </c>
      <c r="L2349" s="417">
        <f t="shared" si="3307"/>
        <v>0</v>
      </c>
      <c r="M2349" s="416">
        <v>5205864</v>
      </c>
      <c r="N2349" s="417">
        <f t="shared" si="3308"/>
        <v>0</v>
      </c>
      <c r="O2349" s="416">
        <v>0</v>
      </c>
      <c r="P2349" s="417">
        <f t="shared" si="3309"/>
        <v>0</v>
      </c>
      <c r="Q2349" s="417">
        <f t="shared" si="3312"/>
        <v>6147477.4000000004</v>
      </c>
      <c r="R2349" s="417">
        <f t="shared" si="3313"/>
        <v>0</v>
      </c>
      <c r="S2349" s="417">
        <f t="shared" ref="S2349" si="3320">J2349-J2348</f>
        <v>0</v>
      </c>
      <c r="T2349" s="417">
        <f t="shared" ref="T2349:U2349" si="3321">Q2349-Q2348</f>
        <v>0</v>
      </c>
      <c r="U2349" s="417">
        <f t="shared" si="3321"/>
        <v>0</v>
      </c>
      <c r="V2349" s="422"/>
      <c r="W2349" s="619" t="str">
        <f t="shared" si="3290"/>
        <v/>
      </c>
    </row>
    <row r="2350" spans="1:23" s="371" customFormat="1" ht="24" hidden="1" customHeight="1">
      <c r="A2350" s="366" t="s">
        <v>5294</v>
      </c>
      <c r="B2350" s="418" t="s">
        <v>0</v>
      </c>
      <c r="C2350" s="418" t="s">
        <v>3404</v>
      </c>
      <c r="D2350" s="418" t="s">
        <v>313</v>
      </c>
      <c r="E2350" s="419" t="s">
        <v>307</v>
      </c>
      <c r="F2350" s="411">
        <f>G2350</f>
        <v>1</v>
      </c>
      <c r="G2350" s="411">
        <f>[5]내역서!F2346</f>
        <v>1</v>
      </c>
      <c r="H2350" s="716">
        <v>0.5</v>
      </c>
      <c r="I2350" s="410">
        <f>G2350-H2350</f>
        <v>0.5</v>
      </c>
      <c r="J2350" s="411">
        <f>내역서!F2354</f>
        <v>0</v>
      </c>
      <c r="K2350" s="411">
        <v>470806.7</v>
      </c>
      <c r="L2350" s="412">
        <f t="shared" si="3307"/>
        <v>0</v>
      </c>
      <c r="M2350" s="411">
        <v>2602932</v>
      </c>
      <c r="N2350" s="412">
        <f t="shared" si="3308"/>
        <v>0</v>
      </c>
      <c r="O2350" s="411">
        <v>0</v>
      </c>
      <c r="P2350" s="412">
        <f t="shared" si="3309"/>
        <v>0</v>
      </c>
      <c r="Q2350" s="412">
        <f>+K2350+M2350+O2350</f>
        <v>3073738.7</v>
      </c>
      <c r="R2350" s="412">
        <f>L2350+N2350+P2350</f>
        <v>0</v>
      </c>
      <c r="S2350" s="412"/>
      <c r="T2350" s="412"/>
      <c r="U2350" s="412"/>
      <c r="V2350" s="419" t="s">
        <v>0</v>
      </c>
      <c r="W2350" s="617" t="str">
        <f>+IF(J2350&lt;0,"ng","")</f>
        <v/>
      </c>
    </row>
    <row r="2351" spans="1:23" s="75" customFormat="1" ht="24" hidden="1" customHeight="1">
      <c r="A2351" s="372" t="s">
        <v>6205</v>
      </c>
      <c r="B2351" s="421" t="s">
        <v>0</v>
      </c>
      <c r="C2351" s="421" t="s">
        <v>1452</v>
      </c>
      <c r="D2351" s="421" t="s">
        <v>1453</v>
      </c>
      <c r="E2351" s="422" t="s">
        <v>775</v>
      </c>
      <c r="F2351" s="416">
        <f t="shared" si="3310"/>
        <v>1</v>
      </c>
      <c r="G2351" s="416">
        <f>[5]내역서!F2347</f>
        <v>1</v>
      </c>
      <c r="H2351" s="717">
        <v>0.5</v>
      </c>
      <c r="I2351" s="415">
        <f t="shared" si="3311"/>
        <v>0.5</v>
      </c>
      <c r="J2351" s="416">
        <f>내역서!F2355</f>
        <v>0</v>
      </c>
      <c r="K2351" s="416">
        <v>470806.7</v>
      </c>
      <c r="L2351" s="417">
        <f t="shared" si="3307"/>
        <v>0</v>
      </c>
      <c r="M2351" s="416">
        <v>2602932</v>
      </c>
      <c r="N2351" s="417">
        <f t="shared" si="3308"/>
        <v>0</v>
      </c>
      <c r="O2351" s="416">
        <v>0</v>
      </c>
      <c r="P2351" s="417">
        <f t="shared" si="3309"/>
        <v>0</v>
      </c>
      <c r="Q2351" s="417">
        <f t="shared" si="3312"/>
        <v>3073738.7</v>
      </c>
      <c r="R2351" s="417">
        <f t="shared" si="3313"/>
        <v>0</v>
      </c>
      <c r="S2351" s="417">
        <f t="shared" ref="S2351" si="3322">J2351-J2350</f>
        <v>0</v>
      </c>
      <c r="T2351" s="417">
        <f t="shared" ref="T2351:U2351" si="3323">Q2351-Q2350</f>
        <v>0</v>
      </c>
      <c r="U2351" s="417">
        <f t="shared" si="3323"/>
        <v>0</v>
      </c>
      <c r="V2351" s="422"/>
      <c r="W2351" s="619" t="str">
        <f t="shared" si="3290"/>
        <v/>
      </c>
    </row>
    <row r="2352" spans="1:23" s="371" customFormat="1" ht="24" hidden="1" customHeight="1">
      <c r="A2352" s="366" t="s">
        <v>6206</v>
      </c>
      <c r="B2352" s="418" t="s">
        <v>0</v>
      </c>
      <c r="C2352" s="418" t="s">
        <v>3405</v>
      </c>
      <c r="D2352" s="418" t="s">
        <v>314</v>
      </c>
      <c r="E2352" s="419" t="s">
        <v>307</v>
      </c>
      <c r="F2352" s="411">
        <f>G2352</f>
        <v>1</v>
      </c>
      <c r="G2352" s="411">
        <f>[5]내역서!F2348</f>
        <v>1</v>
      </c>
      <c r="H2352" s="716">
        <v>0.5</v>
      </c>
      <c r="I2352" s="410">
        <f>G2352-H2352</f>
        <v>0.5</v>
      </c>
      <c r="J2352" s="411">
        <f>내역서!F2356</f>
        <v>0</v>
      </c>
      <c r="K2352" s="411">
        <v>186235.4</v>
      </c>
      <c r="L2352" s="412">
        <f t="shared" si="3307"/>
        <v>0</v>
      </c>
      <c r="M2352" s="411">
        <v>1344705.6</v>
      </c>
      <c r="N2352" s="412">
        <f t="shared" si="3308"/>
        <v>0</v>
      </c>
      <c r="O2352" s="411">
        <v>117888.5</v>
      </c>
      <c r="P2352" s="412">
        <f t="shared" si="3309"/>
        <v>0</v>
      </c>
      <c r="Q2352" s="412">
        <f>+K2352+M2352+O2352</f>
        <v>1648829.5</v>
      </c>
      <c r="R2352" s="412">
        <f>L2352+N2352+P2352</f>
        <v>0</v>
      </c>
      <c r="S2352" s="412"/>
      <c r="T2352" s="412"/>
      <c r="U2352" s="412"/>
      <c r="V2352" s="419" t="s">
        <v>0</v>
      </c>
      <c r="W2352" s="617" t="str">
        <f>+IF(J2352&lt;0,"ng","")</f>
        <v/>
      </c>
    </row>
    <row r="2353" spans="1:23" s="75" customFormat="1" ht="24" hidden="1" customHeight="1">
      <c r="A2353" s="372" t="s">
        <v>6182</v>
      </c>
      <c r="B2353" s="421" t="s">
        <v>0</v>
      </c>
      <c r="C2353" s="421" t="s">
        <v>1454</v>
      </c>
      <c r="D2353" s="421" t="s">
        <v>1455</v>
      </c>
      <c r="E2353" s="422" t="s">
        <v>775</v>
      </c>
      <c r="F2353" s="416">
        <f t="shared" si="3310"/>
        <v>1</v>
      </c>
      <c r="G2353" s="416">
        <f>[5]내역서!F2349</f>
        <v>1</v>
      </c>
      <c r="H2353" s="717">
        <v>0.5</v>
      </c>
      <c r="I2353" s="415">
        <f t="shared" si="3311"/>
        <v>0.5</v>
      </c>
      <c r="J2353" s="416">
        <f>내역서!F2357</f>
        <v>0</v>
      </c>
      <c r="K2353" s="416">
        <v>186235.4</v>
      </c>
      <c r="L2353" s="417">
        <f t="shared" si="3307"/>
        <v>0</v>
      </c>
      <c r="M2353" s="416">
        <v>1344705.6</v>
      </c>
      <c r="N2353" s="417">
        <f t="shared" si="3308"/>
        <v>0</v>
      </c>
      <c r="O2353" s="416">
        <v>117888.5</v>
      </c>
      <c r="P2353" s="417">
        <f t="shared" si="3309"/>
        <v>0</v>
      </c>
      <c r="Q2353" s="417">
        <f t="shared" si="3312"/>
        <v>1648829.5</v>
      </c>
      <c r="R2353" s="417">
        <f>L2353+N2353+P2353</f>
        <v>0</v>
      </c>
      <c r="S2353" s="417">
        <f t="shared" ref="S2353" si="3324">J2353-J2352</f>
        <v>0</v>
      </c>
      <c r="T2353" s="417">
        <f t="shared" ref="T2353:U2353" si="3325">Q2353-Q2352</f>
        <v>0</v>
      </c>
      <c r="U2353" s="417">
        <f t="shared" si="3325"/>
        <v>0</v>
      </c>
      <c r="V2353" s="422"/>
      <c r="W2353" s="619" t="str">
        <f t="shared" si="3290"/>
        <v/>
      </c>
    </row>
    <row r="2354" spans="1:23" s="371" customFormat="1" ht="24" hidden="1" customHeight="1">
      <c r="A2354" s="366" t="s">
        <v>2055</v>
      </c>
      <c r="B2354" s="418" t="s">
        <v>0</v>
      </c>
      <c r="C2354" s="418" t="s">
        <v>3406</v>
      </c>
      <c r="D2354" s="418" t="s">
        <v>315</v>
      </c>
      <c r="E2354" s="419" t="s">
        <v>307</v>
      </c>
      <c r="F2354" s="411">
        <f>G2354</f>
        <v>2</v>
      </c>
      <c r="G2354" s="411">
        <f>[5]내역서!F2350</f>
        <v>2</v>
      </c>
      <c r="H2354" s="716">
        <v>1</v>
      </c>
      <c r="I2354" s="410">
        <f>G2354-H2354</f>
        <v>1</v>
      </c>
      <c r="J2354" s="411">
        <f>내역서!F2358</f>
        <v>0</v>
      </c>
      <c r="K2354" s="411">
        <v>32958.300000000003</v>
      </c>
      <c r="L2354" s="412">
        <f t="shared" si="3307"/>
        <v>0</v>
      </c>
      <c r="M2354" s="411">
        <v>302392</v>
      </c>
      <c r="N2354" s="412">
        <f t="shared" si="3308"/>
        <v>0</v>
      </c>
      <c r="O2354" s="411">
        <v>0</v>
      </c>
      <c r="P2354" s="412">
        <f t="shared" si="3309"/>
        <v>0</v>
      </c>
      <c r="Q2354" s="412">
        <f>+K2354+M2354+O2354</f>
        <v>335350.3</v>
      </c>
      <c r="R2354" s="412">
        <f>L2354+N2354+P2354</f>
        <v>0</v>
      </c>
      <c r="S2354" s="412"/>
      <c r="T2354" s="412"/>
      <c r="U2354" s="412"/>
      <c r="V2354" s="419" t="s">
        <v>0</v>
      </c>
      <c r="W2354" s="617" t="str">
        <f>+IF(J2354&lt;0,"ng","")</f>
        <v/>
      </c>
    </row>
    <row r="2355" spans="1:23" s="75" customFormat="1" ht="24" hidden="1" customHeight="1">
      <c r="A2355" s="372" t="s">
        <v>2072</v>
      </c>
      <c r="B2355" s="421" t="s">
        <v>0</v>
      </c>
      <c r="C2355" s="421" t="s">
        <v>1456</v>
      </c>
      <c r="D2355" s="421" t="s">
        <v>1457</v>
      </c>
      <c r="E2355" s="422" t="s">
        <v>775</v>
      </c>
      <c r="F2355" s="416">
        <f t="shared" si="3310"/>
        <v>2</v>
      </c>
      <c r="G2355" s="416">
        <f>[5]내역서!F2351</f>
        <v>2</v>
      </c>
      <c r="H2355" s="717">
        <v>1</v>
      </c>
      <c r="I2355" s="415">
        <f t="shared" si="3311"/>
        <v>1</v>
      </c>
      <c r="J2355" s="416">
        <f>내역서!F2359</f>
        <v>0</v>
      </c>
      <c r="K2355" s="416">
        <v>32958.300000000003</v>
      </c>
      <c r="L2355" s="417">
        <f t="shared" si="3307"/>
        <v>0</v>
      </c>
      <c r="M2355" s="416">
        <v>302392</v>
      </c>
      <c r="N2355" s="417">
        <f t="shared" si="3308"/>
        <v>0</v>
      </c>
      <c r="O2355" s="416">
        <v>0</v>
      </c>
      <c r="P2355" s="417">
        <f t="shared" si="3309"/>
        <v>0</v>
      </c>
      <c r="Q2355" s="417">
        <f t="shared" si="3312"/>
        <v>335350.3</v>
      </c>
      <c r="R2355" s="417">
        <f t="shared" si="3313"/>
        <v>0</v>
      </c>
      <c r="S2355" s="417">
        <f t="shared" ref="S2355" si="3326">J2355-J2354</f>
        <v>0</v>
      </c>
      <c r="T2355" s="417">
        <f t="shared" ref="T2355:U2355" si="3327">Q2355-Q2354</f>
        <v>0</v>
      </c>
      <c r="U2355" s="417">
        <f t="shared" si="3327"/>
        <v>0</v>
      </c>
      <c r="V2355" s="422"/>
      <c r="W2355" s="619" t="str">
        <f t="shared" si="3290"/>
        <v/>
      </c>
    </row>
    <row r="2356" spans="1:23" s="371" customFormat="1" ht="24" hidden="1" customHeight="1">
      <c r="A2356" s="366" t="s">
        <v>6207</v>
      </c>
      <c r="B2356" s="418" t="s">
        <v>0</v>
      </c>
      <c r="C2356" s="418" t="s">
        <v>3407</v>
      </c>
      <c r="D2356" s="418" t="s">
        <v>315</v>
      </c>
      <c r="E2356" s="419" t="s">
        <v>307</v>
      </c>
      <c r="F2356" s="411">
        <f>G2356</f>
        <v>2</v>
      </c>
      <c r="G2356" s="411">
        <f>[5]내역서!F2352</f>
        <v>2</v>
      </c>
      <c r="H2356" s="716">
        <v>1</v>
      </c>
      <c r="I2356" s="410">
        <f>G2356-H2356</f>
        <v>1</v>
      </c>
      <c r="J2356" s="411">
        <f>내역서!F2360</f>
        <v>0</v>
      </c>
      <c r="K2356" s="411">
        <v>32958.300000000003</v>
      </c>
      <c r="L2356" s="412">
        <f t="shared" si="3307"/>
        <v>0</v>
      </c>
      <c r="M2356" s="411">
        <v>302392</v>
      </c>
      <c r="N2356" s="412">
        <f t="shared" si="3308"/>
        <v>0</v>
      </c>
      <c r="O2356" s="411">
        <v>0</v>
      </c>
      <c r="P2356" s="412">
        <f t="shared" si="3309"/>
        <v>0</v>
      </c>
      <c r="Q2356" s="412">
        <f>+K2356+M2356+O2356</f>
        <v>335350.3</v>
      </c>
      <c r="R2356" s="412">
        <f>L2356+N2356+P2356</f>
        <v>0</v>
      </c>
      <c r="S2356" s="412"/>
      <c r="T2356" s="412"/>
      <c r="U2356" s="412"/>
      <c r="V2356" s="419" t="s">
        <v>0</v>
      </c>
      <c r="W2356" s="617" t="str">
        <f>+IF(J2356&lt;0,"ng","")</f>
        <v/>
      </c>
    </row>
    <row r="2357" spans="1:23" s="75" customFormat="1" ht="24" hidden="1" customHeight="1">
      <c r="A2357" s="372" t="s">
        <v>2072</v>
      </c>
      <c r="B2357" s="421" t="s">
        <v>0</v>
      </c>
      <c r="C2357" s="421" t="s">
        <v>1458</v>
      </c>
      <c r="D2357" s="421" t="s">
        <v>1457</v>
      </c>
      <c r="E2357" s="422" t="s">
        <v>775</v>
      </c>
      <c r="F2357" s="416">
        <f t="shared" si="3310"/>
        <v>2</v>
      </c>
      <c r="G2357" s="416">
        <f>[5]내역서!F2353</f>
        <v>2</v>
      </c>
      <c r="H2357" s="717">
        <v>1</v>
      </c>
      <c r="I2357" s="415">
        <f t="shared" si="3311"/>
        <v>1</v>
      </c>
      <c r="J2357" s="416">
        <f>내역서!F2361</f>
        <v>0</v>
      </c>
      <c r="K2357" s="416">
        <v>32958.300000000003</v>
      </c>
      <c r="L2357" s="417">
        <f t="shared" si="3307"/>
        <v>0</v>
      </c>
      <c r="M2357" s="416">
        <v>302392</v>
      </c>
      <c r="N2357" s="417">
        <f t="shared" si="3308"/>
        <v>0</v>
      </c>
      <c r="O2357" s="416">
        <v>0</v>
      </c>
      <c r="P2357" s="417">
        <f t="shared" si="3309"/>
        <v>0</v>
      </c>
      <c r="Q2357" s="417">
        <f t="shared" si="3312"/>
        <v>335350.3</v>
      </c>
      <c r="R2357" s="417">
        <f t="shared" si="3313"/>
        <v>0</v>
      </c>
      <c r="S2357" s="417">
        <f t="shared" ref="S2357" si="3328">J2357-J2356</f>
        <v>0</v>
      </c>
      <c r="T2357" s="417">
        <f t="shared" ref="T2357:U2357" si="3329">Q2357-Q2356</f>
        <v>0</v>
      </c>
      <c r="U2357" s="417">
        <f t="shared" si="3329"/>
        <v>0</v>
      </c>
      <c r="V2357" s="422"/>
      <c r="W2357" s="619" t="str">
        <f t="shared" si="3290"/>
        <v/>
      </c>
    </row>
    <row r="2358" spans="1:23" s="371" customFormat="1" ht="24" hidden="1" customHeight="1">
      <c r="A2358" s="366" t="s">
        <v>2055</v>
      </c>
      <c r="B2358" s="418" t="s">
        <v>0</v>
      </c>
      <c r="C2358" s="418" t="s">
        <v>3408</v>
      </c>
      <c r="D2358" s="418" t="s">
        <v>3409</v>
      </c>
      <c r="E2358" s="419" t="s">
        <v>307</v>
      </c>
      <c r="F2358" s="411">
        <f>G2358</f>
        <v>5</v>
      </c>
      <c r="G2358" s="411">
        <f>[5]내역서!F2354</f>
        <v>5</v>
      </c>
      <c r="H2358" s="716">
        <v>2</v>
      </c>
      <c r="I2358" s="410">
        <f>G2358-H2358</f>
        <v>3</v>
      </c>
      <c r="J2358" s="411">
        <f>내역서!F2362</f>
        <v>0</v>
      </c>
      <c r="K2358" s="411">
        <v>564968.1</v>
      </c>
      <c r="L2358" s="412">
        <f t="shared" si="3307"/>
        <v>0</v>
      </c>
      <c r="M2358" s="411">
        <v>3123518.4</v>
      </c>
      <c r="N2358" s="412">
        <f t="shared" si="3308"/>
        <v>0</v>
      </c>
      <c r="O2358" s="411">
        <v>0</v>
      </c>
      <c r="P2358" s="412">
        <f t="shared" si="3309"/>
        <v>0</v>
      </c>
      <c r="Q2358" s="412">
        <f>+K2358+M2358+O2358</f>
        <v>3688486.5</v>
      </c>
      <c r="R2358" s="412">
        <f>L2358+N2358+P2358</f>
        <v>0</v>
      </c>
      <c r="S2358" s="412"/>
      <c r="T2358" s="412"/>
      <c r="U2358" s="412"/>
      <c r="V2358" s="419" t="s">
        <v>0</v>
      </c>
      <c r="W2358" s="617" t="str">
        <f>+IF(J2358&lt;0,"ng","")</f>
        <v/>
      </c>
    </row>
    <row r="2359" spans="1:23" s="75" customFormat="1" ht="24" hidden="1" customHeight="1">
      <c r="A2359" s="372" t="s">
        <v>6182</v>
      </c>
      <c r="B2359" s="421" t="s">
        <v>0</v>
      </c>
      <c r="C2359" s="421" t="s">
        <v>1459</v>
      </c>
      <c r="D2359" s="421" t="s">
        <v>1460</v>
      </c>
      <c r="E2359" s="422" t="s">
        <v>775</v>
      </c>
      <c r="F2359" s="416">
        <f t="shared" si="3310"/>
        <v>5</v>
      </c>
      <c r="G2359" s="416">
        <f>[5]내역서!F2355</f>
        <v>5</v>
      </c>
      <c r="H2359" s="717">
        <v>2</v>
      </c>
      <c r="I2359" s="415">
        <f t="shared" si="3311"/>
        <v>3</v>
      </c>
      <c r="J2359" s="416">
        <f>내역서!F2363</f>
        <v>0</v>
      </c>
      <c r="K2359" s="416">
        <v>564968.1</v>
      </c>
      <c r="L2359" s="417">
        <f t="shared" si="3307"/>
        <v>0</v>
      </c>
      <c r="M2359" s="416">
        <v>3123518.4</v>
      </c>
      <c r="N2359" s="417">
        <f t="shared" si="3308"/>
        <v>0</v>
      </c>
      <c r="O2359" s="416">
        <v>0</v>
      </c>
      <c r="P2359" s="417">
        <f t="shared" si="3309"/>
        <v>0</v>
      </c>
      <c r="Q2359" s="417">
        <f t="shared" si="3312"/>
        <v>3688486.5</v>
      </c>
      <c r="R2359" s="417">
        <f>L2359+N2359+P2359</f>
        <v>0</v>
      </c>
      <c r="S2359" s="417">
        <f t="shared" ref="S2359" si="3330">J2359-J2358</f>
        <v>0</v>
      </c>
      <c r="T2359" s="417">
        <f t="shared" ref="T2359:U2359" si="3331">Q2359-Q2358</f>
        <v>0</v>
      </c>
      <c r="U2359" s="417">
        <f t="shared" si="3331"/>
        <v>0</v>
      </c>
      <c r="V2359" s="422"/>
      <c r="W2359" s="619" t="str">
        <f t="shared" si="3290"/>
        <v/>
      </c>
    </row>
    <row r="2360" spans="1:23" s="371" customFormat="1" ht="24" hidden="1" customHeight="1">
      <c r="A2360" s="366" t="s">
        <v>2055</v>
      </c>
      <c r="B2360" s="500" t="s">
        <v>3410</v>
      </c>
      <c r="C2360" s="500" t="s">
        <v>3411</v>
      </c>
      <c r="D2360" s="500" t="s">
        <v>0</v>
      </c>
      <c r="E2360" s="501" t="s">
        <v>0</v>
      </c>
      <c r="F2360" s="502">
        <v>0</v>
      </c>
      <c r="G2360" s="502">
        <f>[5]내역서!F2356</f>
        <v>0</v>
      </c>
      <c r="H2360" s="502">
        <v>0</v>
      </c>
      <c r="I2360" s="502"/>
      <c r="J2360" s="502">
        <f>내역서!F2364</f>
        <v>0</v>
      </c>
      <c r="K2360" s="503">
        <v>0</v>
      </c>
      <c r="L2360" s="503">
        <f>SUMIF($A$2362:$A$2369,$A2362,L$2362:L$2369)</f>
        <v>0</v>
      </c>
      <c r="M2360" s="503">
        <v>0</v>
      </c>
      <c r="N2360" s="503">
        <f t="shared" ref="N2360:N2361" si="3332">SUMIF($A$2362:$A$2369,$A2362,N$2362:N$2369)</f>
        <v>0</v>
      </c>
      <c r="O2360" s="503">
        <v>0</v>
      </c>
      <c r="P2360" s="503">
        <f t="shared" ref="P2360:P2361" si="3333">SUMIF($A$2362:$A$2369,$A2362,P$2362:P$2369)</f>
        <v>0</v>
      </c>
      <c r="Q2360" s="504">
        <v>0</v>
      </c>
      <c r="R2360" s="503">
        <f>L2360+N2360+P2360</f>
        <v>0</v>
      </c>
      <c r="S2360" s="503"/>
      <c r="T2360" s="503"/>
      <c r="U2360" s="503"/>
      <c r="V2360" s="501" t="s">
        <v>0</v>
      </c>
      <c r="W2360" s="617" t="str">
        <f>+IF(J2360&lt;0,"ng","")</f>
        <v/>
      </c>
    </row>
    <row r="2361" spans="1:23" s="75" customFormat="1" ht="24" hidden="1" customHeight="1">
      <c r="A2361" s="372" t="s">
        <v>6208</v>
      </c>
      <c r="B2361" s="505" t="s">
        <v>6209</v>
      </c>
      <c r="C2361" s="505" t="s">
        <v>6210</v>
      </c>
      <c r="D2361" s="505" t="s">
        <v>0</v>
      </c>
      <c r="E2361" s="506" t="s">
        <v>0</v>
      </c>
      <c r="F2361" s="507">
        <v>0</v>
      </c>
      <c r="G2361" s="507">
        <f>[5]내역서!F2357</f>
        <v>0</v>
      </c>
      <c r="H2361" s="507">
        <v>0</v>
      </c>
      <c r="I2361" s="507"/>
      <c r="J2361" s="507">
        <f>내역서!F2365</f>
        <v>0</v>
      </c>
      <c r="K2361" s="508">
        <v>0</v>
      </c>
      <c r="L2361" s="508">
        <f>SUMIF($A$2362:$A$2369,$A2363,L$2362:L$2369)</f>
        <v>0</v>
      </c>
      <c r="M2361" s="508">
        <v>0</v>
      </c>
      <c r="N2361" s="508">
        <f t="shared" si="3332"/>
        <v>0</v>
      </c>
      <c r="O2361" s="508">
        <v>0</v>
      </c>
      <c r="P2361" s="508">
        <f t="shared" si="3333"/>
        <v>0</v>
      </c>
      <c r="Q2361" s="509">
        <v>0</v>
      </c>
      <c r="R2361" s="508">
        <f t="shared" ref="R2361" si="3334">L2361+N2361+P2361</f>
        <v>0</v>
      </c>
      <c r="S2361" s="508">
        <f t="shared" ref="S2361" si="3335">J2361-J2360</f>
        <v>0</v>
      </c>
      <c r="T2361" s="508">
        <f t="shared" ref="T2361:U2361" si="3336">Q2361-Q2360</f>
        <v>0</v>
      </c>
      <c r="U2361" s="508">
        <f t="shared" si="3336"/>
        <v>0</v>
      </c>
      <c r="V2361" s="506"/>
      <c r="W2361" s="619" t="str">
        <f t="shared" si="3290"/>
        <v/>
      </c>
    </row>
    <row r="2362" spans="1:23" s="371" customFormat="1" ht="24" hidden="1" customHeight="1">
      <c r="A2362" s="366" t="s">
        <v>6211</v>
      </c>
      <c r="B2362" s="418" t="s">
        <v>0</v>
      </c>
      <c r="C2362" s="418" t="s">
        <v>3413</v>
      </c>
      <c r="D2362" s="418" t="s">
        <v>316</v>
      </c>
      <c r="E2362" s="419" t="s">
        <v>307</v>
      </c>
      <c r="F2362" s="411">
        <f t="shared" ref="F2362:F2369" si="3337">G2362</f>
        <v>2</v>
      </c>
      <c r="G2362" s="411">
        <f>[5]내역서!F2358</f>
        <v>2</v>
      </c>
      <c r="H2362" s="716">
        <v>1</v>
      </c>
      <c r="I2362" s="410">
        <f>G2362-H2362</f>
        <v>1</v>
      </c>
      <c r="J2362" s="411">
        <f>내역서!F2366</f>
        <v>0</v>
      </c>
      <c r="K2362" s="411">
        <v>172252.79999999999</v>
      </c>
      <c r="L2362" s="412">
        <f t="shared" ref="L2362:L2369" si="3338">INT($J2362*K2362)</f>
        <v>0</v>
      </c>
      <c r="M2362" s="411">
        <v>1161660.8</v>
      </c>
      <c r="N2362" s="412">
        <f t="shared" ref="N2362:N2369" si="3339">INT($J2362*M2362)</f>
        <v>0</v>
      </c>
      <c r="O2362" s="411">
        <v>86596.7</v>
      </c>
      <c r="P2362" s="412">
        <f t="shared" ref="P2362:P2369" si="3340">INT($J2362*O2362)</f>
        <v>0</v>
      </c>
      <c r="Q2362" s="412">
        <f>+K2362+M2362+O2362</f>
        <v>1420510.3</v>
      </c>
      <c r="R2362" s="412">
        <f>L2362+N2362+P2362</f>
        <v>0</v>
      </c>
      <c r="S2362" s="412"/>
      <c r="T2362" s="412"/>
      <c r="U2362" s="412"/>
      <c r="V2362" s="419" t="s">
        <v>0</v>
      </c>
      <c r="W2362" s="617" t="str">
        <f>+IF(J2362&lt;0,"ng","")</f>
        <v/>
      </c>
    </row>
    <row r="2363" spans="1:23" s="75" customFormat="1" ht="24" hidden="1" customHeight="1">
      <c r="A2363" s="372" t="s">
        <v>2072</v>
      </c>
      <c r="B2363" s="421" t="s">
        <v>0</v>
      </c>
      <c r="C2363" s="421" t="s">
        <v>1462</v>
      </c>
      <c r="D2363" s="421" t="s">
        <v>1463</v>
      </c>
      <c r="E2363" s="422" t="s">
        <v>775</v>
      </c>
      <c r="F2363" s="416">
        <f t="shared" si="3337"/>
        <v>2</v>
      </c>
      <c r="G2363" s="416">
        <f>[5]내역서!F2359</f>
        <v>2</v>
      </c>
      <c r="H2363" s="717">
        <v>1</v>
      </c>
      <c r="I2363" s="415">
        <f t="shared" ref="I2363:I2369" si="3341">G2363-H2363</f>
        <v>1</v>
      </c>
      <c r="J2363" s="416">
        <f>내역서!F2367</f>
        <v>0</v>
      </c>
      <c r="K2363" s="416">
        <v>172252.79999999999</v>
      </c>
      <c r="L2363" s="417">
        <f t="shared" si="3338"/>
        <v>0</v>
      </c>
      <c r="M2363" s="416">
        <v>1161660.8</v>
      </c>
      <c r="N2363" s="417">
        <f t="shared" si="3339"/>
        <v>0</v>
      </c>
      <c r="O2363" s="416">
        <v>86596.7</v>
      </c>
      <c r="P2363" s="417">
        <f t="shared" si="3340"/>
        <v>0</v>
      </c>
      <c r="Q2363" s="417">
        <f t="shared" ref="Q2363:Q2369" si="3342">+K2363+M2363+O2363</f>
        <v>1420510.3</v>
      </c>
      <c r="R2363" s="417">
        <f t="shared" ref="R2363:R2367" si="3343">L2363+N2363+P2363</f>
        <v>0</v>
      </c>
      <c r="S2363" s="417">
        <f t="shared" ref="S2363" si="3344">J2363-J2362</f>
        <v>0</v>
      </c>
      <c r="T2363" s="417">
        <f t="shared" ref="T2363:U2363" si="3345">Q2363-Q2362</f>
        <v>0</v>
      </c>
      <c r="U2363" s="417">
        <f t="shared" si="3345"/>
        <v>0</v>
      </c>
      <c r="V2363" s="422"/>
      <c r="W2363" s="619" t="str">
        <f t="shared" si="3290"/>
        <v/>
      </c>
    </row>
    <row r="2364" spans="1:23" s="371" customFormat="1" ht="24" hidden="1" customHeight="1">
      <c r="A2364" s="366" t="s">
        <v>6211</v>
      </c>
      <c r="B2364" s="418" t="s">
        <v>0</v>
      </c>
      <c r="C2364" s="418" t="s">
        <v>317</v>
      </c>
      <c r="D2364" s="418" t="s">
        <v>318</v>
      </c>
      <c r="E2364" s="419" t="s">
        <v>307</v>
      </c>
      <c r="F2364" s="411">
        <f t="shared" si="3337"/>
        <v>1</v>
      </c>
      <c r="G2364" s="411">
        <f>[5]내역서!F2360</f>
        <v>1</v>
      </c>
      <c r="H2364" s="716">
        <v>0.5</v>
      </c>
      <c r="I2364" s="410">
        <f>G2364-H2364</f>
        <v>0.5</v>
      </c>
      <c r="J2364" s="411">
        <f>내역서!F2368</f>
        <v>0</v>
      </c>
      <c r="K2364" s="411">
        <v>186235.4</v>
      </c>
      <c r="L2364" s="412">
        <f t="shared" si="3338"/>
        <v>0</v>
      </c>
      <c r="M2364" s="411">
        <v>1344705.6</v>
      </c>
      <c r="N2364" s="412">
        <f t="shared" si="3339"/>
        <v>0</v>
      </c>
      <c r="O2364" s="411">
        <v>117888.5</v>
      </c>
      <c r="P2364" s="412">
        <f t="shared" si="3340"/>
        <v>0</v>
      </c>
      <c r="Q2364" s="412">
        <f>+K2364+M2364+O2364</f>
        <v>1648829.5</v>
      </c>
      <c r="R2364" s="412">
        <f>L2364+N2364+P2364</f>
        <v>0</v>
      </c>
      <c r="S2364" s="412"/>
      <c r="T2364" s="412"/>
      <c r="U2364" s="412"/>
      <c r="V2364" s="419" t="s">
        <v>0</v>
      </c>
      <c r="W2364" s="617" t="str">
        <f>+IF(J2364&lt;0,"ng","")</f>
        <v/>
      </c>
    </row>
    <row r="2365" spans="1:23" s="75" customFormat="1" ht="24" hidden="1" customHeight="1">
      <c r="A2365" s="372" t="s">
        <v>2072</v>
      </c>
      <c r="B2365" s="421" t="s">
        <v>0</v>
      </c>
      <c r="C2365" s="421" t="s">
        <v>1464</v>
      </c>
      <c r="D2365" s="421" t="s">
        <v>1465</v>
      </c>
      <c r="E2365" s="422" t="s">
        <v>775</v>
      </c>
      <c r="F2365" s="416">
        <f t="shared" si="3337"/>
        <v>1</v>
      </c>
      <c r="G2365" s="416">
        <f>[5]내역서!F2361</f>
        <v>1</v>
      </c>
      <c r="H2365" s="717">
        <v>0.5</v>
      </c>
      <c r="I2365" s="415">
        <f t="shared" si="3341"/>
        <v>0.5</v>
      </c>
      <c r="J2365" s="416">
        <f>내역서!F2369</f>
        <v>0</v>
      </c>
      <c r="K2365" s="416">
        <v>186235.4</v>
      </c>
      <c r="L2365" s="417">
        <f t="shared" si="3338"/>
        <v>0</v>
      </c>
      <c r="M2365" s="416">
        <v>1344705.6</v>
      </c>
      <c r="N2365" s="417">
        <f t="shared" si="3339"/>
        <v>0</v>
      </c>
      <c r="O2365" s="416">
        <v>117888.5</v>
      </c>
      <c r="P2365" s="417">
        <f t="shared" si="3340"/>
        <v>0</v>
      </c>
      <c r="Q2365" s="417">
        <f t="shared" si="3342"/>
        <v>1648829.5</v>
      </c>
      <c r="R2365" s="417">
        <f t="shared" si="3343"/>
        <v>0</v>
      </c>
      <c r="S2365" s="417">
        <f t="shared" ref="S2365" si="3346">J2365-J2364</f>
        <v>0</v>
      </c>
      <c r="T2365" s="417">
        <f t="shared" ref="T2365:U2365" si="3347">Q2365-Q2364</f>
        <v>0</v>
      </c>
      <c r="U2365" s="417">
        <f t="shared" si="3347"/>
        <v>0</v>
      </c>
      <c r="V2365" s="422"/>
      <c r="W2365" s="619" t="str">
        <f t="shared" si="3290"/>
        <v/>
      </c>
    </row>
    <row r="2366" spans="1:23" s="371" customFormat="1" ht="24" hidden="1" customHeight="1">
      <c r="A2366" s="366" t="s">
        <v>2055</v>
      </c>
      <c r="B2366" s="418" t="s">
        <v>0</v>
      </c>
      <c r="C2366" s="418" t="s">
        <v>3414</v>
      </c>
      <c r="D2366" s="418" t="s">
        <v>316</v>
      </c>
      <c r="E2366" s="419" t="s">
        <v>307</v>
      </c>
      <c r="F2366" s="411">
        <f t="shared" si="3337"/>
        <v>2</v>
      </c>
      <c r="G2366" s="411">
        <f>[5]내역서!F2362</f>
        <v>2</v>
      </c>
      <c r="H2366" s="716">
        <v>1</v>
      </c>
      <c r="I2366" s="410">
        <f>G2366-H2366</f>
        <v>1</v>
      </c>
      <c r="J2366" s="411">
        <f>내역서!F2370</f>
        <v>0</v>
      </c>
      <c r="K2366" s="411">
        <v>172252.79999999999</v>
      </c>
      <c r="L2366" s="412">
        <f t="shared" si="3338"/>
        <v>0</v>
      </c>
      <c r="M2366" s="411">
        <v>1161660.8</v>
      </c>
      <c r="N2366" s="412">
        <f t="shared" si="3339"/>
        <v>0</v>
      </c>
      <c r="O2366" s="411">
        <v>86596.7</v>
      </c>
      <c r="P2366" s="412">
        <f t="shared" si="3340"/>
        <v>0</v>
      </c>
      <c r="Q2366" s="412">
        <f>+K2366+M2366+O2366</f>
        <v>1420510.3</v>
      </c>
      <c r="R2366" s="412">
        <f>L2366+N2366+P2366</f>
        <v>0</v>
      </c>
      <c r="S2366" s="412"/>
      <c r="T2366" s="412"/>
      <c r="U2366" s="412"/>
      <c r="V2366" s="419" t="s">
        <v>0</v>
      </c>
      <c r="W2366" s="617" t="str">
        <f>+IF(J2366&lt;0,"ng","")</f>
        <v/>
      </c>
    </row>
    <row r="2367" spans="1:23" s="75" customFormat="1" ht="24" hidden="1" customHeight="1">
      <c r="A2367" s="372" t="s">
        <v>2072</v>
      </c>
      <c r="B2367" s="421" t="s">
        <v>0</v>
      </c>
      <c r="C2367" s="421" t="s">
        <v>1466</v>
      </c>
      <c r="D2367" s="421" t="s">
        <v>1463</v>
      </c>
      <c r="E2367" s="422" t="s">
        <v>775</v>
      </c>
      <c r="F2367" s="416">
        <f t="shared" si="3337"/>
        <v>2</v>
      </c>
      <c r="G2367" s="416">
        <f>[5]내역서!F2363</f>
        <v>2</v>
      </c>
      <c r="H2367" s="717">
        <v>1</v>
      </c>
      <c r="I2367" s="415">
        <f t="shared" si="3341"/>
        <v>1</v>
      </c>
      <c r="J2367" s="416">
        <f>내역서!F2371</f>
        <v>0</v>
      </c>
      <c r="K2367" s="416">
        <v>172252.79999999999</v>
      </c>
      <c r="L2367" s="417">
        <f t="shared" si="3338"/>
        <v>0</v>
      </c>
      <c r="M2367" s="416">
        <v>1161660.8</v>
      </c>
      <c r="N2367" s="417">
        <f t="shared" si="3339"/>
        <v>0</v>
      </c>
      <c r="O2367" s="416">
        <v>86596.7</v>
      </c>
      <c r="P2367" s="417">
        <f t="shared" si="3340"/>
        <v>0</v>
      </c>
      <c r="Q2367" s="417">
        <f t="shared" si="3342"/>
        <v>1420510.3</v>
      </c>
      <c r="R2367" s="417">
        <f t="shared" si="3343"/>
        <v>0</v>
      </c>
      <c r="S2367" s="417">
        <f t="shared" ref="S2367" si="3348">J2367-J2366</f>
        <v>0</v>
      </c>
      <c r="T2367" s="417">
        <f t="shared" ref="T2367:U2367" si="3349">Q2367-Q2366</f>
        <v>0</v>
      </c>
      <c r="U2367" s="417">
        <f t="shared" si="3349"/>
        <v>0</v>
      </c>
      <c r="V2367" s="422"/>
      <c r="W2367" s="619" t="str">
        <f t="shared" si="3290"/>
        <v/>
      </c>
    </row>
    <row r="2368" spans="1:23" s="371" customFormat="1" ht="24" hidden="1" customHeight="1">
      <c r="A2368" s="366" t="s">
        <v>2055</v>
      </c>
      <c r="B2368" s="418" t="s">
        <v>0</v>
      </c>
      <c r="C2368" s="418" t="s">
        <v>3415</v>
      </c>
      <c r="D2368" s="418" t="s">
        <v>315</v>
      </c>
      <c r="E2368" s="419" t="s">
        <v>307</v>
      </c>
      <c r="F2368" s="411">
        <f t="shared" si="3337"/>
        <v>2</v>
      </c>
      <c r="G2368" s="411">
        <f>[5]내역서!F2364</f>
        <v>2</v>
      </c>
      <c r="H2368" s="716">
        <v>1</v>
      </c>
      <c r="I2368" s="410">
        <f>G2368-H2368</f>
        <v>1</v>
      </c>
      <c r="J2368" s="411">
        <f>내역서!F2372</f>
        <v>0</v>
      </c>
      <c r="K2368" s="411">
        <v>32958.300000000003</v>
      </c>
      <c r="L2368" s="412">
        <f t="shared" si="3338"/>
        <v>0</v>
      </c>
      <c r="M2368" s="411">
        <v>302392</v>
      </c>
      <c r="N2368" s="412">
        <f t="shared" si="3339"/>
        <v>0</v>
      </c>
      <c r="O2368" s="411">
        <v>0</v>
      </c>
      <c r="P2368" s="412">
        <f t="shared" si="3340"/>
        <v>0</v>
      </c>
      <c r="Q2368" s="412">
        <f>+K2368+M2368+O2368</f>
        <v>335350.3</v>
      </c>
      <c r="R2368" s="412">
        <f>L2368+N2368+P2368</f>
        <v>0</v>
      </c>
      <c r="S2368" s="412"/>
      <c r="T2368" s="412"/>
      <c r="U2368" s="412"/>
      <c r="V2368" s="419" t="s">
        <v>0</v>
      </c>
      <c r="W2368" s="617" t="str">
        <f>+IF(J2368&lt;0,"ng","")</f>
        <v/>
      </c>
    </row>
    <row r="2369" spans="1:23" s="75" customFormat="1" ht="24" hidden="1" customHeight="1">
      <c r="A2369" s="372" t="s">
        <v>6212</v>
      </c>
      <c r="B2369" s="421" t="s">
        <v>0</v>
      </c>
      <c r="C2369" s="421" t="s">
        <v>1467</v>
      </c>
      <c r="D2369" s="421" t="s">
        <v>1457</v>
      </c>
      <c r="E2369" s="422" t="s">
        <v>775</v>
      </c>
      <c r="F2369" s="416">
        <f t="shared" si="3337"/>
        <v>2</v>
      </c>
      <c r="G2369" s="416">
        <f>[5]내역서!F2365</f>
        <v>2</v>
      </c>
      <c r="H2369" s="717">
        <v>1</v>
      </c>
      <c r="I2369" s="415">
        <f t="shared" si="3341"/>
        <v>1</v>
      </c>
      <c r="J2369" s="416">
        <f>내역서!F2373</f>
        <v>0</v>
      </c>
      <c r="K2369" s="416">
        <v>32958.300000000003</v>
      </c>
      <c r="L2369" s="417">
        <f t="shared" si="3338"/>
        <v>0</v>
      </c>
      <c r="M2369" s="416">
        <v>302392</v>
      </c>
      <c r="N2369" s="417">
        <f t="shared" si="3339"/>
        <v>0</v>
      </c>
      <c r="O2369" s="416">
        <v>0</v>
      </c>
      <c r="P2369" s="417">
        <f t="shared" si="3340"/>
        <v>0</v>
      </c>
      <c r="Q2369" s="417">
        <f t="shared" si="3342"/>
        <v>335350.3</v>
      </c>
      <c r="R2369" s="417">
        <f t="shared" si="3313"/>
        <v>0</v>
      </c>
      <c r="S2369" s="417">
        <f t="shared" ref="S2369" si="3350">J2369-J2368</f>
        <v>0</v>
      </c>
      <c r="T2369" s="417">
        <f t="shared" ref="T2369:U2369" si="3351">Q2369-Q2368</f>
        <v>0</v>
      </c>
      <c r="U2369" s="417">
        <f t="shared" si="3351"/>
        <v>0</v>
      </c>
      <c r="V2369" s="422"/>
      <c r="W2369" s="619" t="str">
        <f t="shared" si="3290"/>
        <v/>
      </c>
    </row>
    <row r="2370" spans="1:23" s="371" customFormat="1" ht="24" hidden="1" customHeight="1">
      <c r="A2370" s="366" t="s">
        <v>6213</v>
      </c>
      <c r="B2370" s="500" t="s">
        <v>3416</v>
      </c>
      <c r="C2370" s="500" t="s">
        <v>3417</v>
      </c>
      <c r="D2370" s="500" t="s">
        <v>0</v>
      </c>
      <c r="E2370" s="501" t="s">
        <v>0</v>
      </c>
      <c r="F2370" s="502">
        <v>0</v>
      </c>
      <c r="G2370" s="502">
        <f>[5]내역서!F2366</f>
        <v>0</v>
      </c>
      <c r="H2370" s="502">
        <v>0</v>
      </c>
      <c r="I2370" s="502"/>
      <c r="J2370" s="502">
        <f>내역서!F2374</f>
        <v>0</v>
      </c>
      <c r="K2370" s="503">
        <v>0</v>
      </c>
      <c r="L2370" s="503">
        <f>SUMIF($A$2372:$A$2399,$A2372,L$2372:L$2399)</f>
        <v>0</v>
      </c>
      <c r="M2370" s="503">
        <v>0</v>
      </c>
      <c r="N2370" s="503">
        <f t="shared" ref="N2370:N2371" si="3352">SUMIF($A$2372:$A$2399,$A2372,N$2372:N$2399)</f>
        <v>0</v>
      </c>
      <c r="O2370" s="503">
        <v>0</v>
      </c>
      <c r="P2370" s="503">
        <f t="shared" ref="P2370:P2371" si="3353">SUMIF($A$2372:$A$2399,$A2372,P$2372:P$2399)</f>
        <v>0</v>
      </c>
      <c r="Q2370" s="504">
        <v>0</v>
      </c>
      <c r="R2370" s="503">
        <f>L2370+N2370+P2370</f>
        <v>0</v>
      </c>
      <c r="S2370" s="503"/>
      <c r="T2370" s="503"/>
      <c r="U2370" s="503"/>
      <c r="V2370" s="501" t="s">
        <v>0</v>
      </c>
      <c r="W2370" s="617" t="str">
        <f>+IF(J2370&lt;0,"ng","")</f>
        <v/>
      </c>
    </row>
    <row r="2371" spans="1:23" s="75" customFormat="1" ht="24" hidden="1" customHeight="1">
      <c r="A2371" s="372" t="s">
        <v>2072</v>
      </c>
      <c r="B2371" s="505" t="s">
        <v>6214</v>
      </c>
      <c r="C2371" s="505" t="s">
        <v>6215</v>
      </c>
      <c r="D2371" s="505" t="s">
        <v>0</v>
      </c>
      <c r="E2371" s="506" t="s">
        <v>0</v>
      </c>
      <c r="F2371" s="507">
        <v>0</v>
      </c>
      <c r="G2371" s="507">
        <f>[5]내역서!F2367</f>
        <v>0</v>
      </c>
      <c r="H2371" s="507">
        <v>0</v>
      </c>
      <c r="I2371" s="507"/>
      <c r="J2371" s="507">
        <f>내역서!F2375</f>
        <v>0</v>
      </c>
      <c r="K2371" s="508">
        <v>0</v>
      </c>
      <c r="L2371" s="508">
        <f>SUMIF($A$2372:$A$2399,$A2373,L$2372:L$2399)</f>
        <v>0</v>
      </c>
      <c r="M2371" s="508">
        <v>0</v>
      </c>
      <c r="N2371" s="508">
        <f t="shared" si="3352"/>
        <v>0</v>
      </c>
      <c r="O2371" s="508">
        <v>0</v>
      </c>
      <c r="P2371" s="508">
        <f t="shared" si="3353"/>
        <v>0</v>
      </c>
      <c r="Q2371" s="509">
        <v>0</v>
      </c>
      <c r="R2371" s="508">
        <f t="shared" ref="R2371" si="3354">L2371+N2371+P2371</f>
        <v>0</v>
      </c>
      <c r="S2371" s="508">
        <f t="shared" ref="S2371" si="3355">J2371-J2370</f>
        <v>0</v>
      </c>
      <c r="T2371" s="508">
        <f t="shared" ref="T2371:U2371" si="3356">Q2371-Q2370</f>
        <v>0</v>
      </c>
      <c r="U2371" s="508">
        <f t="shared" si="3356"/>
        <v>0</v>
      </c>
      <c r="V2371" s="506"/>
      <c r="W2371" s="619" t="str">
        <f t="shared" si="3290"/>
        <v/>
      </c>
    </row>
    <row r="2372" spans="1:23" s="371" customFormat="1" ht="24" hidden="1" customHeight="1">
      <c r="A2372" s="366" t="s">
        <v>2055</v>
      </c>
      <c r="B2372" s="418" t="s">
        <v>0</v>
      </c>
      <c r="C2372" s="418" t="s">
        <v>3421</v>
      </c>
      <c r="D2372" s="418" t="s">
        <v>319</v>
      </c>
      <c r="E2372" s="419" t="s">
        <v>307</v>
      </c>
      <c r="F2372" s="411">
        <f>G2372</f>
        <v>12</v>
      </c>
      <c r="G2372" s="411">
        <f>[5]내역서!F2368</f>
        <v>12</v>
      </c>
      <c r="H2372" s="716">
        <v>12</v>
      </c>
      <c r="I2372" s="410">
        <f>G2372-H2372</f>
        <v>0</v>
      </c>
      <c r="J2372" s="411">
        <f>내역서!F2376</f>
        <v>0</v>
      </c>
      <c r="K2372" s="411">
        <v>414309.5</v>
      </c>
      <c r="L2372" s="412">
        <f>INT($J2372*K2372)</f>
        <v>0</v>
      </c>
      <c r="M2372" s="411">
        <v>2290579.2000000002</v>
      </c>
      <c r="N2372" s="412">
        <f>INT($J2372*M2372)</f>
        <v>0</v>
      </c>
      <c r="O2372" s="411">
        <v>0</v>
      </c>
      <c r="P2372" s="412">
        <f>INT($J2372*O2372)</f>
        <v>0</v>
      </c>
      <c r="Q2372" s="412">
        <f>+K2372+M2372+O2372</f>
        <v>2704888.7</v>
      </c>
      <c r="R2372" s="412">
        <f>L2372+N2372+P2372</f>
        <v>0</v>
      </c>
      <c r="S2372" s="412"/>
      <c r="T2372" s="412"/>
      <c r="U2372" s="412"/>
      <c r="V2372" s="419" t="s">
        <v>0</v>
      </c>
      <c r="W2372" s="617" t="str">
        <f>+IF(J2372&lt;0,"ng","")</f>
        <v/>
      </c>
    </row>
    <row r="2373" spans="1:23" s="75" customFormat="1" ht="24" hidden="1" customHeight="1">
      <c r="A2373" s="372" t="s">
        <v>2072</v>
      </c>
      <c r="B2373" s="421" t="s">
        <v>0</v>
      </c>
      <c r="C2373" s="421" t="s">
        <v>1469</v>
      </c>
      <c r="D2373" s="421" t="s">
        <v>1470</v>
      </c>
      <c r="E2373" s="422" t="s">
        <v>775</v>
      </c>
      <c r="F2373" s="416">
        <f t="shared" ref="F2373:F2399" si="3357">G2373</f>
        <v>12</v>
      </c>
      <c r="G2373" s="416">
        <f>[5]내역서!F2369</f>
        <v>12</v>
      </c>
      <c r="H2373" s="717">
        <v>12</v>
      </c>
      <c r="I2373" s="415">
        <f t="shared" ref="I2373:I2399" si="3358">G2373-H2373</f>
        <v>0</v>
      </c>
      <c r="J2373" s="416">
        <f>내역서!F2377</f>
        <v>0</v>
      </c>
      <c r="K2373" s="416">
        <v>414309.5</v>
      </c>
      <c r="L2373" s="417">
        <f t="shared" ref="L2373:L2399" si="3359">INT($J2373*K2373)</f>
        <v>0</v>
      </c>
      <c r="M2373" s="416">
        <v>2290579.2000000002</v>
      </c>
      <c r="N2373" s="417">
        <f t="shared" ref="N2373:N2399" si="3360">INT($J2373*M2373)</f>
        <v>0</v>
      </c>
      <c r="O2373" s="416">
        <v>0</v>
      </c>
      <c r="P2373" s="417">
        <f t="shared" ref="P2373:P2399" si="3361">INT($J2373*O2373)</f>
        <v>0</v>
      </c>
      <c r="Q2373" s="417">
        <f t="shared" ref="Q2373:Q2399" si="3362">+K2373+M2373+O2373</f>
        <v>2704888.7</v>
      </c>
      <c r="R2373" s="417">
        <f t="shared" si="3313"/>
        <v>0</v>
      </c>
      <c r="S2373" s="417">
        <f t="shared" ref="S2373" si="3363">J2373-J2372</f>
        <v>0</v>
      </c>
      <c r="T2373" s="417">
        <f t="shared" ref="T2373:U2373" si="3364">Q2373-Q2372</f>
        <v>0</v>
      </c>
      <c r="U2373" s="417">
        <f t="shared" si="3364"/>
        <v>0</v>
      </c>
      <c r="V2373" s="422"/>
      <c r="W2373" s="619" t="str">
        <f t="shared" si="3290"/>
        <v/>
      </c>
    </row>
    <row r="2374" spans="1:23" s="495" customFormat="1" ht="24" hidden="1" customHeight="1">
      <c r="A2374" s="366" t="s">
        <v>6213</v>
      </c>
      <c r="B2374" s="418" t="s">
        <v>0</v>
      </c>
      <c r="C2374" s="418" t="s">
        <v>3422</v>
      </c>
      <c r="D2374" s="418" t="s">
        <v>3423</v>
      </c>
      <c r="E2374" s="419" t="s">
        <v>307</v>
      </c>
      <c r="F2374" s="411">
        <f>G2374</f>
        <v>12</v>
      </c>
      <c r="G2374" s="411">
        <f>[5]내역서!F2370</f>
        <v>12</v>
      </c>
      <c r="H2374" s="716">
        <v>12</v>
      </c>
      <c r="I2374" s="410">
        <f>G2374-H2374</f>
        <v>0</v>
      </c>
      <c r="J2374" s="411">
        <f>내역서!F2378</f>
        <v>0</v>
      </c>
      <c r="K2374" s="411">
        <v>93457.2</v>
      </c>
      <c r="L2374" s="412">
        <f>INT($J2374*K2374)</f>
        <v>0</v>
      </c>
      <c r="M2374" s="411">
        <v>635536</v>
      </c>
      <c r="N2374" s="412">
        <f>INT($J2374*M2374)</f>
        <v>0</v>
      </c>
      <c r="O2374" s="411">
        <v>38792.300000000003</v>
      </c>
      <c r="P2374" s="412">
        <f>INT($J2374*O2374)</f>
        <v>0</v>
      </c>
      <c r="Q2374" s="412">
        <f>+K2374+M2374+O2374</f>
        <v>767785.5</v>
      </c>
      <c r="R2374" s="412">
        <f>L2374+N2374+P2374</f>
        <v>0</v>
      </c>
      <c r="S2374" s="412"/>
      <c r="T2374" s="412"/>
      <c r="U2374" s="412"/>
      <c r="V2374" s="419" t="s">
        <v>0</v>
      </c>
      <c r="W2374" s="617" t="str">
        <f>+IF(J2374&lt;0,"ng","")</f>
        <v/>
      </c>
    </row>
    <row r="2375" spans="1:23" s="80" customFormat="1" ht="24" hidden="1" customHeight="1">
      <c r="A2375" s="372" t="s">
        <v>2072</v>
      </c>
      <c r="B2375" s="421" t="s">
        <v>0</v>
      </c>
      <c r="C2375" s="421" t="s">
        <v>1471</v>
      </c>
      <c r="D2375" s="421" t="s">
        <v>1472</v>
      </c>
      <c r="E2375" s="422" t="s">
        <v>775</v>
      </c>
      <c r="F2375" s="416">
        <f t="shared" si="3357"/>
        <v>12</v>
      </c>
      <c r="G2375" s="416">
        <f>[5]내역서!F2371</f>
        <v>12</v>
      </c>
      <c r="H2375" s="717">
        <v>12</v>
      </c>
      <c r="I2375" s="415">
        <f t="shared" si="3358"/>
        <v>0</v>
      </c>
      <c r="J2375" s="416">
        <f>내역서!F2379</f>
        <v>0</v>
      </c>
      <c r="K2375" s="416">
        <v>93457.2</v>
      </c>
      <c r="L2375" s="417">
        <f t="shared" si="3359"/>
        <v>0</v>
      </c>
      <c r="M2375" s="416">
        <v>635536</v>
      </c>
      <c r="N2375" s="417">
        <f t="shared" si="3360"/>
        <v>0</v>
      </c>
      <c r="O2375" s="416">
        <v>38792.300000000003</v>
      </c>
      <c r="P2375" s="417">
        <f t="shared" si="3361"/>
        <v>0</v>
      </c>
      <c r="Q2375" s="417">
        <f t="shared" si="3362"/>
        <v>767785.5</v>
      </c>
      <c r="R2375" s="417">
        <f t="shared" si="3313"/>
        <v>0</v>
      </c>
      <c r="S2375" s="417">
        <f t="shared" ref="S2375" si="3365">J2375-J2374</f>
        <v>0</v>
      </c>
      <c r="T2375" s="417">
        <f t="shared" ref="T2375:U2375" si="3366">Q2375-Q2374</f>
        <v>0</v>
      </c>
      <c r="U2375" s="417">
        <f t="shared" si="3366"/>
        <v>0</v>
      </c>
      <c r="V2375" s="422"/>
      <c r="W2375" s="619" t="str">
        <f t="shared" si="3290"/>
        <v/>
      </c>
    </row>
    <row r="2376" spans="1:23" s="371" customFormat="1" ht="24" hidden="1" customHeight="1">
      <c r="A2376" s="366" t="s">
        <v>2055</v>
      </c>
      <c r="B2376" s="418" t="s">
        <v>0</v>
      </c>
      <c r="C2376" s="418" t="s">
        <v>3424</v>
      </c>
      <c r="D2376" s="418" t="s">
        <v>3423</v>
      </c>
      <c r="E2376" s="419" t="s">
        <v>307</v>
      </c>
      <c r="F2376" s="411">
        <f>G2376</f>
        <v>12</v>
      </c>
      <c r="G2376" s="411">
        <f>[5]내역서!F2372</f>
        <v>12</v>
      </c>
      <c r="H2376" s="716">
        <v>12</v>
      </c>
      <c r="I2376" s="410">
        <f>G2376-H2376</f>
        <v>0</v>
      </c>
      <c r="J2376" s="411">
        <f>내역서!F2380</f>
        <v>0</v>
      </c>
      <c r="K2376" s="411">
        <v>93457.2</v>
      </c>
      <c r="L2376" s="412">
        <f>INT($J2376*K2376)</f>
        <v>0</v>
      </c>
      <c r="M2376" s="411">
        <v>635536</v>
      </c>
      <c r="N2376" s="412">
        <f>INT($J2376*M2376)</f>
        <v>0</v>
      </c>
      <c r="O2376" s="411">
        <v>38792.300000000003</v>
      </c>
      <c r="P2376" s="412">
        <f>INT($J2376*O2376)</f>
        <v>0</v>
      </c>
      <c r="Q2376" s="412">
        <f>+K2376+M2376+O2376</f>
        <v>767785.5</v>
      </c>
      <c r="R2376" s="412">
        <f>L2376+N2376+P2376</f>
        <v>0</v>
      </c>
      <c r="S2376" s="412"/>
      <c r="T2376" s="412"/>
      <c r="U2376" s="412"/>
      <c r="V2376" s="419" t="s">
        <v>0</v>
      </c>
      <c r="W2376" s="617" t="str">
        <f>+IF(J2376&lt;0,"ng","")</f>
        <v/>
      </c>
    </row>
    <row r="2377" spans="1:23" s="75" customFormat="1" ht="24" hidden="1" customHeight="1">
      <c r="A2377" s="372" t="s">
        <v>6216</v>
      </c>
      <c r="B2377" s="421" t="s">
        <v>0</v>
      </c>
      <c r="C2377" s="421" t="s">
        <v>1473</v>
      </c>
      <c r="D2377" s="421" t="s">
        <v>1472</v>
      </c>
      <c r="E2377" s="422" t="s">
        <v>775</v>
      </c>
      <c r="F2377" s="416">
        <f t="shared" si="3357"/>
        <v>12</v>
      </c>
      <c r="G2377" s="416">
        <f>[5]내역서!F2373</f>
        <v>12</v>
      </c>
      <c r="H2377" s="717">
        <v>12</v>
      </c>
      <c r="I2377" s="415">
        <f t="shared" si="3358"/>
        <v>0</v>
      </c>
      <c r="J2377" s="416">
        <f>내역서!F2381</f>
        <v>0</v>
      </c>
      <c r="K2377" s="416">
        <v>93457.2</v>
      </c>
      <c r="L2377" s="417">
        <f t="shared" si="3359"/>
        <v>0</v>
      </c>
      <c r="M2377" s="416">
        <v>635536</v>
      </c>
      <c r="N2377" s="417">
        <f t="shared" si="3360"/>
        <v>0</v>
      </c>
      <c r="O2377" s="416">
        <v>38792.300000000003</v>
      </c>
      <c r="P2377" s="417">
        <f t="shared" si="3361"/>
        <v>0</v>
      </c>
      <c r="Q2377" s="417">
        <f t="shared" si="3362"/>
        <v>767785.5</v>
      </c>
      <c r="R2377" s="417">
        <f t="shared" si="3313"/>
        <v>0</v>
      </c>
      <c r="S2377" s="417">
        <f t="shared" ref="S2377" si="3367">J2377-J2376</f>
        <v>0</v>
      </c>
      <c r="T2377" s="417">
        <f t="shared" ref="T2377:U2377" si="3368">Q2377-Q2376</f>
        <v>0</v>
      </c>
      <c r="U2377" s="417">
        <f t="shared" si="3368"/>
        <v>0</v>
      </c>
      <c r="V2377" s="422"/>
      <c r="W2377" s="619" t="str">
        <f t="shared" si="3290"/>
        <v/>
      </c>
    </row>
    <row r="2378" spans="1:23" s="371" customFormat="1" ht="24" hidden="1" customHeight="1">
      <c r="A2378" s="366" t="s">
        <v>6217</v>
      </c>
      <c r="B2378" s="418" t="s">
        <v>0</v>
      </c>
      <c r="C2378" s="418" t="s">
        <v>3425</v>
      </c>
      <c r="D2378" s="418" t="s">
        <v>320</v>
      </c>
      <c r="E2378" s="419" t="s">
        <v>307</v>
      </c>
      <c r="F2378" s="411">
        <f>G2378</f>
        <v>12</v>
      </c>
      <c r="G2378" s="411">
        <f>[5]내역서!F2374</f>
        <v>12</v>
      </c>
      <c r="H2378" s="716">
        <v>12</v>
      </c>
      <c r="I2378" s="410">
        <f>G2378-H2378</f>
        <v>0</v>
      </c>
      <c r="J2378" s="411">
        <f>내역서!F2382</f>
        <v>0</v>
      </c>
      <c r="K2378" s="411">
        <v>362521</v>
      </c>
      <c r="L2378" s="412">
        <f>INT($J2378*K2378)</f>
        <v>0</v>
      </c>
      <c r="M2378" s="411">
        <v>2004256.8</v>
      </c>
      <c r="N2378" s="412">
        <f>INT($J2378*M2378)</f>
        <v>0</v>
      </c>
      <c r="O2378" s="411">
        <v>0</v>
      </c>
      <c r="P2378" s="412">
        <f>INT($J2378*O2378)</f>
        <v>0</v>
      </c>
      <c r="Q2378" s="412">
        <f>+K2378+M2378+O2378</f>
        <v>2366777.7999999998</v>
      </c>
      <c r="R2378" s="412">
        <f>L2378+N2378+P2378</f>
        <v>0</v>
      </c>
      <c r="S2378" s="412"/>
      <c r="T2378" s="412"/>
      <c r="U2378" s="412"/>
      <c r="V2378" s="419" t="s">
        <v>0</v>
      </c>
      <c r="W2378" s="617" t="str">
        <f>+IF(J2378&lt;0,"ng","")</f>
        <v/>
      </c>
    </row>
    <row r="2379" spans="1:23" s="75" customFormat="1" ht="24" hidden="1" customHeight="1">
      <c r="A2379" s="372" t="s">
        <v>6182</v>
      </c>
      <c r="B2379" s="421" t="s">
        <v>0</v>
      </c>
      <c r="C2379" s="421" t="s">
        <v>1474</v>
      </c>
      <c r="D2379" s="421" t="s">
        <v>1475</v>
      </c>
      <c r="E2379" s="422" t="s">
        <v>775</v>
      </c>
      <c r="F2379" s="416">
        <f t="shared" si="3357"/>
        <v>12</v>
      </c>
      <c r="G2379" s="416">
        <f>[5]내역서!F2375</f>
        <v>12</v>
      </c>
      <c r="H2379" s="717">
        <v>12</v>
      </c>
      <c r="I2379" s="415">
        <f t="shared" si="3358"/>
        <v>0</v>
      </c>
      <c r="J2379" s="416">
        <f>내역서!F2383</f>
        <v>0</v>
      </c>
      <c r="K2379" s="416">
        <v>362521</v>
      </c>
      <c r="L2379" s="417">
        <f t="shared" si="3359"/>
        <v>0</v>
      </c>
      <c r="M2379" s="416">
        <v>2004256.8</v>
      </c>
      <c r="N2379" s="417">
        <f t="shared" si="3360"/>
        <v>0</v>
      </c>
      <c r="O2379" s="416">
        <v>0</v>
      </c>
      <c r="P2379" s="417">
        <f t="shared" si="3361"/>
        <v>0</v>
      </c>
      <c r="Q2379" s="417">
        <f t="shared" si="3362"/>
        <v>2366777.7999999998</v>
      </c>
      <c r="R2379" s="417">
        <f t="shared" si="3313"/>
        <v>0</v>
      </c>
      <c r="S2379" s="417">
        <f t="shared" ref="S2379" si="3369">J2379-J2378</f>
        <v>0</v>
      </c>
      <c r="T2379" s="417">
        <f t="shared" ref="T2379:U2379" si="3370">Q2379-Q2378</f>
        <v>0</v>
      </c>
      <c r="U2379" s="417">
        <f t="shared" si="3370"/>
        <v>0</v>
      </c>
      <c r="V2379" s="422"/>
      <c r="W2379" s="619" t="str">
        <f t="shared" si="3290"/>
        <v/>
      </c>
    </row>
    <row r="2380" spans="1:23" s="371" customFormat="1" ht="24" hidden="1" customHeight="1">
      <c r="A2380" s="366" t="s">
        <v>2055</v>
      </c>
      <c r="B2380" s="418" t="s">
        <v>0</v>
      </c>
      <c r="C2380" s="418" t="s">
        <v>3427</v>
      </c>
      <c r="D2380" s="418" t="s">
        <v>321</v>
      </c>
      <c r="E2380" s="419" t="s">
        <v>307</v>
      </c>
      <c r="F2380" s="411">
        <f>G2380</f>
        <v>12</v>
      </c>
      <c r="G2380" s="411">
        <f>[5]내역서!F2376</f>
        <v>12</v>
      </c>
      <c r="H2380" s="716">
        <v>12</v>
      </c>
      <c r="I2380" s="410">
        <f>G2380-H2380</f>
        <v>0</v>
      </c>
      <c r="J2380" s="411">
        <f>내역서!F2384</f>
        <v>0</v>
      </c>
      <c r="K2380" s="411">
        <v>93211.4</v>
      </c>
      <c r="L2380" s="412">
        <f>INT($J2380*K2380)</f>
        <v>0</v>
      </c>
      <c r="M2380" s="411">
        <v>649208</v>
      </c>
      <c r="N2380" s="412">
        <f>INT($J2380*M2380)</f>
        <v>0</v>
      </c>
      <c r="O2380" s="411">
        <v>0</v>
      </c>
      <c r="P2380" s="412">
        <f>INT($J2380*O2380)</f>
        <v>0</v>
      </c>
      <c r="Q2380" s="412">
        <f>+K2380+M2380+O2380</f>
        <v>742419.4</v>
      </c>
      <c r="R2380" s="412">
        <f>L2380+N2380+P2380</f>
        <v>0</v>
      </c>
      <c r="S2380" s="412"/>
      <c r="T2380" s="412"/>
      <c r="U2380" s="412"/>
      <c r="V2380" s="419" t="s">
        <v>0</v>
      </c>
      <c r="W2380" s="617" t="str">
        <f>+IF(J2380&lt;0,"ng","")</f>
        <v/>
      </c>
    </row>
    <row r="2381" spans="1:23" s="75" customFormat="1" ht="24" hidden="1" customHeight="1">
      <c r="A2381" s="372" t="s">
        <v>4298</v>
      </c>
      <c r="B2381" s="421" t="s">
        <v>0</v>
      </c>
      <c r="C2381" s="421" t="s">
        <v>1476</v>
      </c>
      <c r="D2381" s="421" t="s">
        <v>1477</v>
      </c>
      <c r="E2381" s="422" t="s">
        <v>775</v>
      </c>
      <c r="F2381" s="416">
        <f t="shared" si="3357"/>
        <v>12</v>
      </c>
      <c r="G2381" s="416">
        <f>[5]내역서!F2377</f>
        <v>12</v>
      </c>
      <c r="H2381" s="717">
        <v>12</v>
      </c>
      <c r="I2381" s="415">
        <f t="shared" si="3358"/>
        <v>0</v>
      </c>
      <c r="J2381" s="416">
        <f>내역서!F2385</f>
        <v>0</v>
      </c>
      <c r="K2381" s="416">
        <v>93211.4</v>
      </c>
      <c r="L2381" s="417">
        <f t="shared" si="3359"/>
        <v>0</v>
      </c>
      <c r="M2381" s="416">
        <v>649208</v>
      </c>
      <c r="N2381" s="417">
        <f t="shared" si="3360"/>
        <v>0</v>
      </c>
      <c r="O2381" s="416">
        <v>0</v>
      </c>
      <c r="P2381" s="417">
        <f t="shared" si="3361"/>
        <v>0</v>
      </c>
      <c r="Q2381" s="417">
        <f t="shared" si="3362"/>
        <v>742419.4</v>
      </c>
      <c r="R2381" s="417">
        <f t="shared" si="3313"/>
        <v>0</v>
      </c>
      <c r="S2381" s="417">
        <f t="shared" ref="S2381" si="3371">J2381-J2380</f>
        <v>0</v>
      </c>
      <c r="T2381" s="417">
        <f t="shared" ref="T2381:U2381" si="3372">Q2381-Q2380</f>
        <v>0</v>
      </c>
      <c r="U2381" s="417">
        <f t="shared" si="3372"/>
        <v>0</v>
      </c>
      <c r="V2381" s="422"/>
      <c r="W2381" s="619" t="str">
        <f t="shared" si="3290"/>
        <v/>
      </c>
    </row>
    <row r="2382" spans="1:23" s="371" customFormat="1" ht="24" hidden="1" customHeight="1">
      <c r="A2382" s="366" t="s">
        <v>6174</v>
      </c>
      <c r="B2382" s="418" t="s">
        <v>0</v>
      </c>
      <c r="C2382" s="418" t="s">
        <v>3429</v>
      </c>
      <c r="D2382" s="418" t="s">
        <v>3430</v>
      </c>
      <c r="E2382" s="419" t="s">
        <v>307</v>
      </c>
      <c r="F2382" s="411">
        <f>G2382</f>
        <v>12</v>
      </c>
      <c r="G2382" s="411">
        <f>[5]내역서!F2378</f>
        <v>12</v>
      </c>
      <c r="H2382" s="716">
        <v>12</v>
      </c>
      <c r="I2382" s="410">
        <f>G2382-H2382</f>
        <v>0</v>
      </c>
      <c r="J2382" s="411">
        <f>내역서!F2386</f>
        <v>0</v>
      </c>
      <c r="K2382" s="411">
        <v>70072.7</v>
      </c>
      <c r="L2382" s="412">
        <f>INT($J2382*K2382)</f>
        <v>0</v>
      </c>
      <c r="M2382" s="411">
        <v>436912.8</v>
      </c>
      <c r="N2382" s="412">
        <f>INT($J2382*M2382)</f>
        <v>0</v>
      </c>
      <c r="O2382" s="411">
        <v>0</v>
      </c>
      <c r="P2382" s="412">
        <f>INT($J2382*O2382)</f>
        <v>0</v>
      </c>
      <c r="Q2382" s="412">
        <f>+K2382+M2382+O2382</f>
        <v>506985.5</v>
      </c>
      <c r="R2382" s="412">
        <f>L2382+N2382+P2382</f>
        <v>0</v>
      </c>
      <c r="S2382" s="412"/>
      <c r="T2382" s="412"/>
      <c r="U2382" s="412"/>
      <c r="V2382" s="419" t="s">
        <v>0</v>
      </c>
      <c r="W2382" s="617" t="str">
        <f>+IF(J2382&lt;0,"ng","")</f>
        <v/>
      </c>
    </row>
    <row r="2383" spans="1:23" s="75" customFormat="1" ht="24" hidden="1" customHeight="1">
      <c r="A2383" s="372" t="s">
        <v>2072</v>
      </c>
      <c r="B2383" s="421" t="s">
        <v>0</v>
      </c>
      <c r="C2383" s="421" t="s">
        <v>1478</v>
      </c>
      <c r="D2383" s="421" t="s">
        <v>1479</v>
      </c>
      <c r="E2383" s="422" t="s">
        <v>775</v>
      </c>
      <c r="F2383" s="416">
        <f t="shared" si="3357"/>
        <v>12</v>
      </c>
      <c r="G2383" s="416">
        <f>[5]내역서!F2379</f>
        <v>12</v>
      </c>
      <c r="H2383" s="717">
        <v>12</v>
      </c>
      <c r="I2383" s="415">
        <f t="shared" si="3358"/>
        <v>0</v>
      </c>
      <c r="J2383" s="416">
        <f>내역서!F2387</f>
        <v>0</v>
      </c>
      <c r="K2383" s="416">
        <v>70072.7</v>
      </c>
      <c r="L2383" s="417">
        <f t="shared" si="3359"/>
        <v>0</v>
      </c>
      <c r="M2383" s="416">
        <v>436912.8</v>
      </c>
      <c r="N2383" s="417">
        <f t="shared" si="3360"/>
        <v>0</v>
      </c>
      <c r="O2383" s="416">
        <v>0</v>
      </c>
      <c r="P2383" s="417">
        <f t="shared" si="3361"/>
        <v>0</v>
      </c>
      <c r="Q2383" s="417">
        <f t="shared" si="3362"/>
        <v>506985.5</v>
      </c>
      <c r="R2383" s="417">
        <f t="shared" si="3313"/>
        <v>0</v>
      </c>
      <c r="S2383" s="417">
        <f t="shared" ref="S2383" si="3373">J2383-J2382</f>
        <v>0</v>
      </c>
      <c r="T2383" s="417">
        <f t="shared" ref="T2383:U2383" si="3374">Q2383-Q2382</f>
        <v>0</v>
      </c>
      <c r="U2383" s="417">
        <f t="shared" si="3374"/>
        <v>0</v>
      </c>
      <c r="V2383" s="422"/>
      <c r="W2383" s="619" t="str">
        <f t="shared" si="3290"/>
        <v/>
      </c>
    </row>
    <row r="2384" spans="1:23" s="371" customFormat="1" ht="24" hidden="1" customHeight="1">
      <c r="A2384" s="366" t="s">
        <v>6218</v>
      </c>
      <c r="B2384" s="418" t="s">
        <v>0</v>
      </c>
      <c r="C2384" s="418" t="s">
        <v>3431</v>
      </c>
      <c r="D2384" s="418" t="s">
        <v>322</v>
      </c>
      <c r="E2384" s="419" t="s">
        <v>307</v>
      </c>
      <c r="F2384" s="411">
        <f>G2384</f>
        <v>3</v>
      </c>
      <c r="G2384" s="411">
        <f>[5]내역서!F2380</f>
        <v>3</v>
      </c>
      <c r="H2384" s="716">
        <v>3</v>
      </c>
      <c r="I2384" s="410">
        <f>G2384-H2384</f>
        <v>0</v>
      </c>
      <c r="J2384" s="411">
        <f>내역서!F2388</f>
        <v>0</v>
      </c>
      <c r="K2384" s="411">
        <v>1090563.6000000001</v>
      </c>
      <c r="L2384" s="412">
        <f>INT($J2384*K2384)</f>
        <v>0</v>
      </c>
      <c r="M2384" s="411">
        <v>10005752</v>
      </c>
      <c r="N2384" s="412">
        <f>INT($J2384*M2384)</f>
        <v>0</v>
      </c>
      <c r="O2384" s="411">
        <v>0</v>
      </c>
      <c r="P2384" s="412">
        <f>INT($J2384*O2384)</f>
        <v>0</v>
      </c>
      <c r="Q2384" s="412">
        <f>+K2384+M2384+O2384</f>
        <v>11096315.6</v>
      </c>
      <c r="R2384" s="412">
        <f>L2384+N2384+P2384</f>
        <v>0</v>
      </c>
      <c r="S2384" s="412"/>
      <c r="T2384" s="412"/>
      <c r="U2384" s="412"/>
      <c r="V2384" s="419" t="s">
        <v>0</v>
      </c>
      <c r="W2384" s="617" t="str">
        <f>+IF(J2384&lt;0,"ng","")</f>
        <v/>
      </c>
    </row>
    <row r="2385" spans="1:23" s="75" customFormat="1" ht="24" hidden="1" customHeight="1">
      <c r="A2385" s="372" t="s">
        <v>6182</v>
      </c>
      <c r="B2385" s="421" t="s">
        <v>0</v>
      </c>
      <c r="C2385" s="421" t="s">
        <v>1480</v>
      </c>
      <c r="D2385" s="421" t="s">
        <v>1481</v>
      </c>
      <c r="E2385" s="422" t="s">
        <v>775</v>
      </c>
      <c r="F2385" s="416">
        <f t="shared" si="3357"/>
        <v>3</v>
      </c>
      <c r="G2385" s="416">
        <f>[5]내역서!F2381</f>
        <v>3</v>
      </c>
      <c r="H2385" s="717">
        <v>3</v>
      </c>
      <c r="I2385" s="415">
        <f t="shared" si="3358"/>
        <v>0</v>
      </c>
      <c r="J2385" s="416">
        <f>내역서!F2389</f>
        <v>0</v>
      </c>
      <c r="K2385" s="416">
        <v>1090563.6000000001</v>
      </c>
      <c r="L2385" s="417">
        <f t="shared" si="3359"/>
        <v>0</v>
      </c>
      <c r="M2385" s="416">
        <v>10005752</v>
      </c>
      <c r="N2385" s="417">
        <f t="shared" si="3360"/>
        <v>0</v>
      </c>
      <c r="O2385" s="416">
        <v>0</v>
      </c>
      <c r="P2385" s="417">
        <f t="shared" si="3361"/>
        <v>0</v>
      </c>
      <c r="Q2385" s="417">
        <f t="shared" si="3362"/>
        <v>11096315.6</v>
      </c>
      <c r="R2385" s="417">
        <f t="shared" si="3313"/>
        <v>0</v>
      </c>
      <c r="S2385" s="417">
        <f t="shared" ref="S2385" si="3375">J2385-J2384</f>
        <v>0</v>
      </c>
      <c r="T2385" s="417">
        <f t="shared" ref="T2385:U2385" si="3376">Q2385-Q2384</f>
        <v>0</v>
      </c>
      <c r="U2385" s="417">
        <f t="shared" si="3376"/>
        <v>0</v>
      </c>
      <c r="V2385" s="422"/>
      <c r="W2385" s="619" t="str">
        <f t="shared" si="3290"/>
        <v/>
      </c>
    </row>
    <row r="2386" spans="1:23" s="371" customFormat="1" ht="24" hidden="1" customHeight="1">
      <c r="A2386" s="366" t="s">
        <v>6219</v>
      </c>
      <c r="B2386" s="418" t="s">
        <v>0</v>
      </c>
      <c r="C2386" s="418" t="s">
        <v>3432</v>
      </c>
      <c r="D2386" s="418" t="s">
        <v>3433</v>
      </c>
      <c r="E2386" s="419" t="s">
        <v>307</v>
      </c>
      <c r="F2386" s="411">
        <f>G2386</f>
        <v>3</v>
      </c>
      <c r="G2386" s="411">
        <f>[5]내역서!F2382</f>
        <v>3</v>
      </c>
      <c r="H2386" s="716">
        <v>3</v>
      </c>
      <c r="I2386" s="410">
        <f>G2386-H2386</f>
        <v>0</v>
      </c>
      <c r="J2386" s="411">
        <f>내역서!F2390</f>
        <v>0</v>
      </c>
      <c r="K2386" s="411">
        <v>42055.3</v>
      </c>
      <c r="L2386" s="412">
        <f>INT($J2386*K2386)</f>
        <v>0</v>
      </c>
      <c r="M2386" s="411">
        <v>385854.4</v>
      </c>
      <c r="N2386" s="412">
        <f>INT($J2386*M2386)</f>
        <v>0</v>
      </c>
      <c r="O2386" s="411">
        <v>0</v>
      </c>
      <c r="P2386" s="412">
        <f>INT($J2386*O2386)</f>
        <v>0</v>
      </c>
      <c r="Q2386" s="412">
        <f>+K2386+M2386+O2386</f>
        <v>427909.7</v>
      </c>
      <c r="R2386" s="412">
        <f>L2386+N2386+P2386</f>
        <v>0</v>
      </c>
      <c r="S2386" s="412"/>
      <c r="T2386" s="412"/>
      <c r="U2386" s="412"/>
      <c r="V2386" s="419" t="s">
        <v>0</v>
      </c>
      <c r="W2386" s="617" t="str">
        <f>+IF(J2386&lt;0,"ng","")</f>
        <v/>
      </c>
    </row>
    <row r="2387" spans="1:23" s="75" customFormat="1" ht="24" hidden="1" customHeight="1">
      <c r="A2387" s="372" t="s">
        <v>2072</v>
      </c>
      <c r="B2387" s="421" t="s">
        <v>0</v>
      </c>
      <c r="C2387" s="421" t="s">
        <v>1482</v>
      </c>
      <c r="D2387" s="421" t="s">
        <v>1483</v>
      </c>
      <c r="E2387" s="422" t="s">
        <v>775</v>
      </c>
      <c r="F2387" s="416">
        <f t="shared" si="3357"/>
        <v>3</v>
      </c>
      <c r="G2387" s="416">
        <f>[5]내역서!F2383</f>
        <v>3</v>
      </c>
      <c r="H2387" s="717">
        <v>3</v>
      </c>
      <c r="I2387" s="415">
        <f t="shared" si="3358"/>
        <v>0</v>
      </c>
      <c r="J2387" s="416">
        <f>내역서!F2391</f>
        <v>0</v>
      </c>
      <c r="K2387" s="416">
        <v>42055.3</v>
      </c>
      <c r="L2387" s="417">
        <f t="shared" si="3359"/>
        <v>0</v>
      </c>
      <c r="M2387" s="416">
        <v>385854.4</v>
      </c>
      <c r="N2387" s="417">
        <f t="shared" si="3360"/>
        <v>0</v>
      </c>
      <c r="O2387" s="416">
        <v>0</v>
      </c>
      <c r="P2387" s="417">
        <f t="shared" si="3361"/>
        <v>0</v>
      </c>
      <c r="Q2387" s="417">
        <f t="shared" si="3362"/>
        <v>427909.7</v>
      </c>
      <c r="R2387" s="417">
        <f t="shared" si="3313"/>
        <v>0</v>
      </c>
      <c r="S2387" s="417">
        <f t="shared" ref="S2387" si="3377">J2387-J2386</f>
        <v>0</v>
      </c>
      <c r="T2387" s="417">
        <f t="shared" ref="T2387:U2387" si="3378">Q2387-Q2386</f>
        <v>0</v>
      </c>
      <c r="U2387" s="417">
        <f t="shared" si="3378"/>
        <v>0</v>
      </c>
      <c r="V2387" s="422"/>
      <c r="W2387" s="619" t="str">
        <f t="shared" si="3290"/>
        <v/>
      </c>
    </row>
    <row r="2388" spans="1:23" s="371" customFormat="1" ht="24" hidden="1" customHeight="1">
      <c r="A2388" s="366" t="s">
        <v>2055</v>
      </c>
      <c r="B2388" s="418" t="s">
        <v>0</v>
      </c>
      <c r="C2388" s="418" t="s">
        <v>3434</v>
      </c>
      <c r="D2388" s="418" t="s">
        <v>3435</v>
      </c>
      <c r="E2388" s="419" t="s">
        <v>307</v>
      </c>
      <c r="F2388" s="411">
        <f>G2388</f>
        <v>3</v>
      </c>
      <c r="G2388" s="411">
        <f>[5]내역서!F2384</f>
        <v>3</v>
      </c>
      <c r="H2388" s="716">
        <v>3</v>
      </c>
      <c r="I2388" s="410">
        <f>G2388-H2388</f>
        <v>0</v>
      </c>
      <c r="J2388" s="411">
        <f>내역서!F2392</f>
        <v>0</v>
      </c>
      <c r="K2388" s="411">
        <v>98551.5</v>
      </c>
      <c r="L2388" s="412">
        <f>INT($J2388*K2388)</f>
        <v>0</v>
      </c>
      <c r="M2388" s="411">
        <v>698205.6</v>
      </c>
      <c r="N2388" s="412">
        <f>INT($J2388*M2388)</f>
        <v>0</v>
      </c>
      <c r="O2388" s="411">
        <v>0</v>
      </c>
      <c r="P2388" s="412">
        <f>INT($J2388*O2388)</f>
        <v>0</v>
      </c>
      <c r="Q2388" s="412">
        <f>+K2388+M2388+O2388</f>
        <v>796757.1</v>
      </c>
      <c r="R2388" s="412">
        <f>L2388+N2388+P2388</f>
        <v>0</v>
      </c>
      <c r="S2388" s="412"/>
      <c r="T2388" s="412"/>
      <c r="U2388" s="412"/>
      <c r="V2388" s="419" t="s">
        <v>0</v>
      </c>
      <c r="W2388" s="617" t="str">
        <f>+IF(J2388&lt;0,"ng","")</f>
        <v/>
      </c>
    </row>
    <row r="2389" spans="1:23" s="75" customFormat="1" ht="24" hidden="1" customHeight="1">
      <c r="A2389" s="372" t="s">
        <v>6182</v>
      </c>
      <c r="B2389" s="421" t="s">
        <v>0</v>
      </c>
      <c r="C2389" s="421" t="s">
        <v>1484</v>
      </c>
      <c r="D2389" s="421" t="s">
        <v>1485</v>
      </c>
      <c r="E2389" s="422" t="s">
        <v>775</v>
      </c>
      <c r="F2389" s="416">
        <f t="shared" si="3357"/>
        <v>3</v>
      </c>
      <c r="G2389" s="416">
        <f>[5]내역서!F2385</f>
        <v>3</v>
      </c>
      <c r="H2389" s="717">
        <v>3</v>
      </c>
      <c r="I2389" s="415">
        <f t="shared" si="3358"/>
        <v>0</v>
      </c>
      <c r="J2389" s="416">
        <f>내역서!F2393</f>
        <v>0</v>
      </c>
      <c r="K2389" s="416">
        <v>98551.5</v>
      </c>
      <c r="L2389" s="417">
        <f t="shared" si="3359"/>
        <v>0</v>
      </c>
      <c r="M2389" s="416">
        <v>698205.6</v>
      </c>
      <c r="N2389" s="417">
        <f t="shared" si="3360"/>
        <v>0</v>
      </c>
      <c r="O2389" s="416">
        <v>0</v>
      </c>
      <c r="P2389" s="417">
        <f t="shared" si="3361"/>
        <v>0</v>
      </c>
      <c r="Q2389" s="417">
        <f t="shared" si="3362"/>
        <v>796757.1</v>
      </c>
      <c r="R2389" s="417">
        <f t="shared" si="3313"/>
        <v>0</v>
      </c>
      <c r="S2389" s="417">
        <f t="shared" ref="S2389" si="3379">J2389-J2388</f>
        <v>0</v>
      </c>
      <c r="T2389" s="417">
        <f t="shared" ref="T2389:U2389" si="3380">Q2389-Q2388</f>
        <v>0</v>
      </c>
      <c r="U2389" s="417">
        <f t="shared" si="3380"/>
        <v>0</v>
      </c>
      <c r="V2389" s="422"/>
      <c r="W2389" s="619" t="str">
        <f t="shared" si="3290"/>
        <v/>
      </c>
    </row>
    <row r="2390" spans="1:23" s="371" customFormat="1" ht="24" hidden="1" customHeight="1">
      <c r="A2390" s="366" t="s">
        <v>2055</v>
      </c>
      <c r="B2390" s="418" t="s">
        <v>0</v>
      </c>
      <c r="C2390" s="418" t="s">
        <v>3436</v>
      </c>
      <c r="D2390" s="418" t="s">
        <v>323</v>
      </c>
      <c r="E2390" s="419" t="s">
        <v>307</v>
      </c>
      <c r="F2390" s="411">
        <f>G2390</f>
        <v>3</v>
      </c>
      <c r="G2390" s="411">
        <f>[5]내역서!F2386</f>
        <v>3</v>
      </c>
      <c r="H2390" s="716">
        <v>3</v>
      </c>
      <c r="I2390" s="410">
        <f>G2390-H2390</f>
        <v>0</v>
      </c>
      <c r="J2390" s="411">
        <f>내역서!F2394</f>
        <v>0</v>
      </c>
      <c r="K2390" s="411">
        <v>470806.7</v>
      </c>
      <c r="L2390" s="412">
        <f>INT($J2390*K2390)</f>
        <v>0</v>
      </c>
      <c r="M2390" s="411">
        <v>2602932</v>
      </c>
      <c r="N2390" s="412">
        <f>INT($J2390*M2390)</f>
        <v>0</v>
      </c>
      <c r="O2390" s="411">
        <v>0</v>
      </c>
      <c r="P2390" s="412">
        <f>INT($J2390*O2390)</f>
        <v>0</v>
      </c>
      <c r="Q2390" s="412">
        <f>+K2390+M2390+O2390</f>
        <v>3073738.7</v>
      </c>
      <c r="R2390" s="412">
        <f>L2390+N2390+P2390</f>
        <v>0</v>
      </c>
      <c r="S2390" s="412"/>
      <c r="T2390" s="412"/>
      <c r="U2390" s="412"/>
      <c r="V2390" s="419" t="s">
        <v>0</v>
      </c>
      <c r="W2390" s="617" t="str">
        <f>+IF(J2390&lt;0,"ng","")</f>
        <v/>
      </c>
    </row>
    <row r="2391" spans="1:23" s="75" customFormat="1" ht="24" hidden="1" customHeight="1">
      <c r="A2391" s="372" t="s">
        <v>2072</v>
      </c>
      <c r="B2391" s="421" t="s">
        <v>0</v>
      </c>
      <c r="C2391" s="421" t="s">
        <v>1486</v>
      </c>
      <c r="D2391" s="421" t="s">
        <v>1487</v>
      </c>
      <c r="E2391" s="422" t="s">
        <v>775</v>
      </c>
      <c r="F2391" s="416">
        <f t="shared" si="3357"/>
        <v>3</v>
      </c>
      <c r="G2391" s="416">
        <f>[5]내역서!F2387</f>
        <v>3</v>
      </c>
      <c r="H2391" s="717">
        <v>3</v>
      </c>
      <c r="I2391" s="415">
        <f t="shared" si="3358"/>
        <v>0</v>
      </c>
      <c r="J2391" s="416">
        <f>내역서!F2395</f>
        <v>0</v>
      </c>
      <c r="K2391" s="416">
        <v>470806.7</v>
      </c>
      <c r="L2391" s="417">
        <f t="shared" si="3359"/>
        <v>0</v>
      </c>
      <c r="M2391" s="416">
        <v>2602932</v>
      </c>
      <c r="N2391" s="417">
        <f t="shared" si="3360"/>
        <v>0</v>
      </c>
      <c r="O2391" s="416">
        <v>0</v>
      </c>
      <c r="P2391" s="417">
        <f t="shared" si="3361"/>
        <v>0</v>
      </c>
      <c r="Q2391" s="417">
        <f t="shared" si="3362"/>
        <v>3073738.7</v>
      </c>
      <c r="R2391" s="417">
        <f t="shared" si="3313"/>
        <v>0</v>
      </c>
      <c r="S2391" s="417">
        <f t="shared" ref="S2391" si="3381">J2391-J2390</f>
        <v>0</v>
      </c>
      <c r="T2391" s="417">
        <f t="shared" ref="T2391:U2391" si="3382">Q2391-Q2390</f>
        <v>0</v>
      </c>
      <c r="U2391" s="417">
        <f t="shared" si="3382"/>
        <v>0</v>
      </c>
      <c r="V2391" s="422"/>
      <c r="W2391" s="619" t="str">
        <f t="shared" si="3290"/>
        <v/>
      </c>
    </row>
    <row r="2392" spans="1:23" s="371" customFormat="1" ht="24" hidden="1" customHeight="1">
      <c r="A2392" s="366" t="s">
        <v>5281</v>
      </c>
      <c r="B2392" s="418" t="s">
        <v>0</v>
      </c>
      <c r="C2392" s="418" t="s">
        <v>3437</v>
      </c>
      <c r="D2392" s="418" t="s">
        <v>315</v>
      </c>
      <c r="E2392" s="419" t="s">
        <v>307</v>
      </c>
      <c r="F2392" s="411">
        <f>G2392</f>
        <v>2</v>
      </c>
      <c r="G2392" s="411">
        <f>[5]내역서!F2388</f>
        <v>2</v>
      </c>
      <c r="H2392" s="716">
        <v>2</v>
      </c>
      <c r="I2392" s="410">
        <f>G2392-H2392</f>
        <v>0</v>
      </c>
      <c r="J2392" s="411">
        <f>내역서!F2396</f>
        <v>0</v>
      </c>
      <c r="K2392" s="411">
        <v>32958.300000000003</v>
      </c>
      <c r="L2392" s="412">
        <f>INT($J2392*K2392)</f>
        <v>0</v>
      </c>
      <c r="M2392" s="411">
        <v>302392</v>
      </c>
      <c r="N2392" s="412">
        <f>INT($J2392*M2392)</f>
        <v>0</v>
      </c>
      <c r="O2392" s="411">
        <v>0</v>
      </c>
      <c r="P2392" s="412">
        <f>INT($J2392*O2392)</f>
        <v>0</v>
      </c>
      <c r="Q2392" s="412">
        <f>+K2392+M2392+O2392</f>
        <v>335350.3</v>
      </c>
      <c r="R2392" s="412">
        <f>L2392+N2392+P2392</f>
        <v>0</v>
      </c>
      <c r="S2392" s="412"/>
      <c r="T2392" s="412"/>
      <c r="U2392" s="412"/>
      <c r="V2392" s="419" t="s">
        <v>0</v>
      </c>
      <c r="W2392" s="617" t="str">
        <f>+IF(J2392&lt;0,"ng","")</f>
        <v/>
      </c>
    </row>
    <row r="2393" spans="1:23" s="75" customFormat="1" ht="24" hidden="1" customHeight="1">
      <c r="A2393" s="372" t="s">
        <v>6220</v>
      </c>
      <c r="B2393" s="421" t="s">
        <v>0</v>
      </c>
      <c r="C2393" s="421" t="s">
        <v>1488</v>
      </c>
      <c r="D2393" s="421" t="s">
        <v>1457</v>
      </c>
      <c r="E2393" s="422" t="s">
        <v>775</v>
      </c>
      <c r="F2393" s="416">
        <f t="shared" si="3357"/>
        <v>2</v>
      </c>
      <c r="G2393" s="416">
        <f>[5]내역서!F2389</f>
        <v>2</v>
      </c>
      <c r="H2393" s="717">
        <v>2</v>
      </c>
      <c r="I2393" s="415">
        <f t="shared" si="3358"/>
        <v>0</v>
      </c>
      <c r="J2393" s="416">
        <f>내역서!F2397</f>
        <v>0</v>
      </c>
      <c r="K2393" s="416">
        <v>32958.300000000003</v>
      </c>
      <c r="L2393" s="417">
        <f t="shared" si="3359"/>
        <v>0</v>
      </c>
      <c r="M2393" s="416">
        <v>302392</v>
      </c>
      <c r="N2393" s="417">
        <f t="shared" si="3360"/>
        <v>0</v>
      </c>
      <c r="O2393" s="416">
        <v>0</v>
      </c>
      <c r="P2393" s="417">
        <f t="shared" si="3361"/>
        <v>0</v>
      </c>
      <c r="Q2393" s="417">
        <f t="shared" si="3362"/>
        <v>335350.3</v>
      </c>
      <c r="R2393" s="417">
        <f t="shared" si="3313"/>
        <v>0</v>
      </c>
      <c r="S2393" s="417">
        <f t="shared" ref="S2393" si="3383">J2393-J2392</f>
        <v>0</v>
      </c>
      <c r="T2393" s="417">
        <f t="shared" ref="T2393:U2393" si="3384">Q2393-Q2392</f>
        <v>0</v>
      </c>
      <c r="U2393" s="417">
        <f t="shared" si="3384"/>
        <v>0</v>
      </c>
      <c r="V2393" s="422"/>
      <c r="W2393" s="619" t="str">
        <f t="shared" si="3290"/>
        <v/>
      </c>
    </row>
    <row r="2394" spans="1:23" s="371" customFormat="1" ht="24" hidden="1" customHeight="1">
      <c r="A2394" s="366" t="s">
        <v>2055</v>
      </c>
      <c r="B2394" s="418" t="s">
        <v>0</v>
      </c>
      <c r="C2394" s="418" t="s">
        <v>3438</v>
      </c>
      <c r="D2394" s="418" t="s">
        <v>324</v>
      </c>
      <c r="E2394" s="419" t="s">
        <v>307</v>
      </c>
      <c r="F2394" s="411">
        <f>G2394</f>
        <v>1</v>
      </c>
      <c r="G2394" s="411">
        <f>[5]내역서!F2390</f>
        <v>1</v>
      </c>
      <c r="H2394" s="716">
        <v>1</v>
      </c>
      <c r="I2394" s="410">
        <f>G2394-H2394</f>
        <v>0</v>
      </c>
      <c r="J2394" s="411">
        <f>내역서!F2398</f>
        <v>0</v>
      </c>
      <c r="K2394" s="411">
        <v>186235.4</v>
      </c>
      <c r="L2394" s="412">
        <f>INT($J2394*K2394)</f>
        <v>0</v>
      </c>
      <c r="M2394" s="411">
        <v>1344705.6</v>
      </c>
      <c r="N2394" s="412">
        <f>INT($J2394*M2394)</f>
        <v>0</v>
      </c>
      <c r="O2394" s="411">
        <v>117888.5</v>
      </c>
      <c r="P2394" s="412">
        <f>INT($J2394*O2394)</f>
        <v>0</v>
      </c>
      <c r="Q2394" s="412">
        <f>+K2394+M2394+O2394</f>
        <v>1648829.5</v>
      </c>
      <c r="R2394" s="412">
        <f>L2394+N2394+P2394</f>
        <v>0</v>
      </c>
      <c r="S2394" s="412"/>
      <c r="T2394" s="412"/>
      <c r="U2394" s="412"/>
      <c r="V2394" s="419" t="s">
        <v>0</v>
      </c>
      <c r="W2394" s="617" t="str">
        <f>+IF(J2394&lt;0,"ng","")</f>
        <v/>
      </c>
    </row>
    <row r="2395" spans="1:23" s="75" customFormat="1" ht="24" hidden="1" customHeight="1">
      <c r="A2395" s="372" t="s">
        <v>2072</v>
      </c>
      <c r="B2395" s="421" t="s">
        <v>0</v>
      </c>
      <c r="C2395" s="421" t="s">
        <v>1489</v>
      </c>
      <c r="D2395" s="421" t="s">
        <v>1490</v>
      </c>
      <c r="E2395" s="422" t="s">
        <v>775</v>
      </c>
      <c r="F2395" s="416">
        <f t="shared" si="3357"/>
        <v>1</v>
      </c>
      <c r="G2395" s="416">
        <f>[5]내역서!F2391</f>
        <v>1</v>
      </c>
      <c r="H2395" s="717">
        <v>1</v>
      </c>
      <c r="I2395" s="415">
        <f t="shared" si="3358"/>
        <v>0</v>
      </c>
      <c r="J2395" s="416">
        <f>내역서!F2399</f>
        <v>0</v>
      </c>
      <c r="K2395" s="416">
        <v>186235.4</v>
      </c>
      <c r="L2395" s="417">
        <f t="shared" si="3359"/>
        <v>0</v>
      </c>
      <c r="M2395" s="416">
        <v>1344705.6</v>
      </c>
      <c r="N2395" s="417">
        <f t="shared" si="3360"/>
        <v>0</v>
      </c>
      <c r="O2395" s="416">
        <v>117888.5</v>
      </c>
      <c r="P2395" s="417">
        <f t="shared" si="3361"/>
        <v>0</v>
      </c>
      <c r="Q2395" s="417">
        <f t="shared" si="3362"/>
        <v>1648829.5</v>
      </c>
      <c r="R2395" s="417">
        <f t="shared" si="3313"/>
        <v>0</v>
      </c>
      <c r="S2395" s="417">
        <f t="shared" ref="S2395" si="3385">J2395-J2394</f>
        <v>0</v>
      </c>
      <c r="T2395" s="417">
        <f t="shared" ref="T2395:U2395" si="3386">Q2395-Q2394</f>
        <v>0</v>
      </c>
      <c r="U2395" s="417">
        <f t="shared" si="3386"/>
        <v>0</v>
      </c>
      <c r="V2395" s="422"/>
      <c r="W2395" s="619" t="str">
        <f t="shared" si="3290"/>
        <v/>
      </c>
    </row>
    <row r="2396" spans="1:23" s="371" customFormat="1" ht="24" hidden="1" customHeight="1">
      <c r="A2396" s="366" t="s">
        <v>6221</v>
      </c>
      <c r="B2396" s="418" t="s">
        <v>0</v>
      </c>
      <c r="C2396" s="418" t="s">
        <v>3439</v>
      </c>
      <c r="D2396" s="418" t="s">
        <v>315</v>
      </c>
      <c r="E2396" s="419" t="s">
        <v>307</v>
      </c>
      <c r="F2396" s="411">
        <f>G2396</f>
        <v>2</v>
      </c>
      <c r="G2396" s="411">
        <f>[5]내역서!F2392</f>
        <v>2</v>
      </c>
      <c r="H2396" s="716">
        <v>2</v>
      </c>
      <c r="I2396" s="410">
        <f>G2396-H2396</f>
        <v>0</v>
      </c>
      <c r="J2396" s="411">
        <f>내역서!F2400</f>
        <v>0</v>
      </c>
      <c r="K2396" s="411">
        <v>32958.300000000003</v>
      </c>
      <c r="L2396" s="412">
        <f>INT($J2396*K2396)</f>
        <v>0</v>
      </c>
      <c r="M2396" s="411">
        <v>302392</v>
      </c>
      <c r="N2396" s="412">
        <f>INT($J2396*M2396)</f>
        <v>0</v>
      </c>
      <c r="O2396" s="411">
        <v>0</v>
      </c>
      <c r="P2396" s="412">
        <f>INT($J2396*O2396)</f>
        <v>0</v>
      </c>
      <c r="Q2396" s="412">
        <f>+K2396+M2396+O2396</f>
        <v>335350.3</v>
      </c>
      <c r="R2396" s="412">
        <f>L2396+N2396+P2396</f>
        <v>0</v>
      </c>
      <c r="S2396" s="412"/>
      <c r="T2396" s="412"/>
      <c r="U2396" s="412"/>
      <c r="V2396" s="419" t="s">
        <v>0</v>
      </c>
      <c r="W2396" s="617" t="str">
        <f>+IF(J2396&lt;0,"ng","")</f>
        <v/>
      </c>
    </row>
    <row r="2397" spans="1:23" s="75" customFormat="1" ht="24" hidden="1" customHeight="1">
      <c r="A2397" s="372" t="s">
        <v>2072</v>
      </c>
      <c r="B2397" s="421" t="s">
        <v>0</v>
      </c>
      <c r="C2397" s="421" t="s">
        <v>1491</v>
      </c>
      <c r="D2397" s="421" t="s">
        <v>1457</v>
      </c>
      <c r="E2397" s="422" t="s">
        <v>775</v>
      </c>
      <c r="F2397" s="416">
        <f t="shared" si="3357"/>
        <v>2</v>
      </c>
      <c r="G2397" s="416">
        <f>[5]내역서!F2393</f>
        <v>2</v>
      </c>
      <c r="H2397" s="717">
        <v>2</v>
      </c>
      <c r="I2397" s="415">
        <f t="shared" si="3358"/>
        <v>0</v>
      </c>
      <c r="J2397" s="416">
        <f>내역서!F2401</f>
        <v>0</v>
      </c>
      <c r="K2397" s="416">
        <v>32958.300000000003</v>
      </c>
      <c r="L2397" s="417">
        <f t="shared" si="3359"/>
        <v>0</v>
      </c>
      <c r="M2397" s="416">
        <v>302392</v>
      </c>
      <c r="N2397" s="417">
        <f t="shared" si="3360"/>
        <v>0</v>
      </c>
      <c r="O2397" s="416">
        <v>0</v>
      </c>
      <c r="P2397" s="417">
        <f t="shared" si="3361"/>
        <v>0</v>
      </c>
      <c r="Q2397" s="417">
        <f t="shared" si="3362"/>
        <v>335350.3</v>
      </c>
      <c r="R2397" s="417">
        <f t="shared" si="3313"/>
        <v>0</v>
      </c>
      <c r="S2397" s="417">
        <f t="shared" ref="S2397" si="3387">J2397-J2396</f>
        <v>0</v>
      </c>
      <c r="T2397" s="417">
        <f t="shared" ref="T2397:U2397" si="3388">Q2397-Q2396</f>
        <v>0</v>
      </c>
      <c r="U2397" s="417">
        <f t="shared" si="3388"/>
        <v>0</v>
      </c>
      <c r="V2397" s="422"/>
      <c r="W2397" s="619" t="str">
        <f t="shared" si="3290"/>
        <v/>
      </c>
    </row>
    <row r="2398" spans="1:23" s="371" customFormat="1" ht="24" hidden="1" customHeight="1">
      <c r="A2398" s="366" t="s">
        <v>6222</v>
      </c>
      <c r="B2398" s="418" t="s">
        <v>0</v>
      </c>
      <c r="C2398" s="418" t="s">
        <v>3440</v>
      </c>
      <c r="D2398" s="418" t="s">
        <v>315</v>
      </c>
      <c r="E2398" s="419" t="s">
        <v>307</v>
      </c>
      <c r="F2398" s="411">
        <f>G2398</f>
        <v>2</v>
      </c>
      <c r="G2398" s="411">
        <f>[5]내역서!F2394</f>
        <v>2</v>
      </c>
      <c r="H2398" s="716">
        <v>2</v>
      </c>
      <c r="I2398" s="410">
        <f>G2398-H2398</f>
        <v>0</v>
      </c>
      <c r="J2398" s="411">
        <f>내역서!F2402</f>
        <v>0</v>
      </c>
      <c r="K2398" s="411">
        <v>32958.300000000003</v>
      </c>
      <c r="L2398" s="412">
        <f>INT($J2398*K2398)</f>
        <v>0</v>
      </c>
      <c r="M2398" s="411">
        <v>302392</v>
      </c>
      <c r="N2398" s="412">
        <f>INT($J2398*M2398)</f>
        <v>0</v>
      </c>
      <c r="O2398" s="411">
        <v>0</v>
      </c>
      <c r="P2398" s="412">
        <f>INT($J2398*O2398)</f>
        <v>0</v>
      </c>
      <c r="Q2398" s="412">
        <f>+K2398+M2398+O2398</f>
        <v>335350.3</v>
      </c>
      <c r="R2398" s="412">
        <f>L2398+N2398+P2398</f>
        <v>0</v>
      </c>
      <c r="S2398" s="412"/>
      <c r="T2398" s="412"/>
      <c r="U2398" s="412"/>
      <c r="V2398" s="419" t="s">
        <v>0</v>
      </c>
      <c r="W2398" s="617" t="str">
        <f>+IF(J2398&lt;0,"ng","")</f>
        <v/>
      </c>
    </row>
    <row r="2399" spans="1:23" s="75" customFormat="1" ht="24" hidden="1" customHeight="1">
      <c r="A2399" s="372" t="s">
        <v>2072</v>
      </c>
      <c r="B2399" s="421" t="s">
        <v>0</v>
      </c>
      <c r="C2399" s="421" t="s">
        <v>1492</v>
      </c>
      <c r="D2399" s="421" t="s">
        <v>1457</v>
      </c>
      <c r="E2399" s="422" t="s">
        <v>775</v>
      </c>
      <c r="F2399" s="416">
        <f t="shared" si="3357"/>
        <v>2</v>
      </c>
      <c r="G2399" s="416">
        <f>[5]내역서!F2395</f>
        <v>2</v>
      </c>
      <c r="H2399" s="717">
        <v>2</v>
      </c>
      <c r="I2399" s="415">
        <f t="shared" si="3358"/>
        <v>0</v>
      </c>
      <c r="J2399" s="416">
        <f>내역서!F2403</f>
        <v>0</v>
      </c>
      <c r="K2399" s="416">
        <v>32958.300000000003</v>
      </c>
      <c r="L2399" s="417">
        <f t="shared" si="3359"/>
        <v>0</v>
      </c>
      <c r="M2399" s="416">
        <v>302392</v>
      </c>
      <c r="N2399" s="417">
        <f t="shared" si="3360"/>
        <v>0</v>
      </c>
      <c r="O2399" s="416">
        <v>0</v>
      </c>
      <c r="P2399" s="417">
        <f t="shared" si="3361"/>
        <v>0</v>
      </c>
      <c r="Q2399" s="417">
        <f t="shared" si="3362"/>
        <v>335350.3</v>
      </c>
      <c r="R2399" s="417">
        <f t="shared" si="3313"/>
        <v>0</v>
      </c>
      <c r="S2399" s="417">
        <f t="shared" ref="S2399" si="3389">J2399-J2398</f>
        <v>0</v>
      </c>
      <c r="T2399" s="417">
        <f t="shared" ref="T2399:U2399" si="3390">Q2399-Q2398</f>
        <v>0</v>
      </c>
      <c r="U2399" s="417">
        <f t="shared" si="3390"/>
        <v>0</v>
      </c>
      <c r="V2399" s="422"/>
      <c r="W2399" s="619" t="str">
        <f t="shared" si="3290"/>
        <v/>
      </c>
    </row>
    <row r="2400" spans="1:23" s="485" customFormat="1" ht="24" hidden="1" customHeight="1">
      <c r="A2400" s="366" t="s">
        <v>2055</v>
      </c>
      <c r="B2400" s="436" t="s">
        <v>2237</v>
      </c>
      <c r="C2400" s="436" t="s">
        <v>3441</v>
      </c>
      <c r="D2400" s="436" t="s">
        <v>0</v>
      </c>
      <c r="E2400" s="437" t="s">
        <v>0</v>
      </c>
      <c r="F2400" s="498">
        <v>0</v>
      </c>
      <c r="G2400" s="498">
        <f>[5]내역서!F2396</f>
        <v>0</v>
      </c>
      <c r="H2400" s="498">
        <v>0</v>
      </c>
      <c r="I2400" s="498"/>
      <c r="J2400" s="498">
        <f>내역서!F2404</f>
        <v>0</v>
      </c>
      <c r="K2400" s="439">
        <v>0</v>
      </c>
      <c r="L2400" s="440">
        <f>L2402+L2592+L2734</f>
        <v>0</v>
      </c>
      <c r="M2400" s="439">
        <v>0</v>
      </c>
      <c r="N2400" s="440">
        <f>N2402+N2592+N2734</f>
        <v>0</v>
      </c>
      <c r="O2400" s="439">
        <v>0</v>
      </c>
      <c r="P2400" s="440">
        <f>P2402+P2592+P2734</f>
        <v>0</v>
      </c>
      <c r="Q2400" s="440">
        <v>0</v>
      </c>
      <c r="R2400" s="440">
        <f>L2400+N2400+P2400</f>
        <v>0</v>
      </c>
      <c r="S2400" s="440"/>
      <c r="T2400" s="440"/>
      <c r="U2400" s="440"/>
      <c r="V2400" s="437" t="s">
        <v>0</v>
      </c>
      <c r="W2400" s="617" t="str">
        <f>+IF(J2400&lt;0,"ng","")</f>
        <v/>
      </c>
    </row>
    <row r="2401" spans="1:23" s="77" customFormat="1" ht="24" hidden="1" customHeight="1">
      <c r="A2401" s="372" t="s">
        <v>2072</v>
      </c>
      <c r="B2401" s="442" t="s">
        <v>1785</v>
      </c>
      <c r="C2401" s="442" t="s">
        <v>6223</v>
      </c>
      <c r="D2401" s="442" t="s">
        <v>0</v>
      </c>
      <c r="E2401" s="443" t="s">
        <v>0</v>
      </c>
      <c r="F2401" s="499">
        <v>0</v>
      </c>
      <c r="G2401" s="499">
        <f>[5]내역서!F2397</f>
        <v>0</v>
      </c>
      <c r="H2401" s="499">
        <v>0</v>
      </c>
      <c r="I2401" s="499"/>
      <c r="J2401" s="499">
        <f>내역서!F2405</f>
        <v>0</v>
      </c>
      <c r="K2401" s="445">
        <v>0</v>
      </c>
      <c r="L2401" s="446">
        <f>L2403+L2593+L2735</f>
        <v>0</v>
      </c>
      <c r="M2401" s="445">
        <v>0</v>
      </c>
      <c r="N2401" s="446">
        <f>N2403+N2593+N2735</f>
        <v>0</v>
      </c>
      <c r="O2401" s="445">
        <v>0</v>
      </c>
      <c r="P2401" s="446">
        <f>P2403+P2593+P2735</f>
        <v>0</v>
      </c>
      <c r="Q2401" s="446">
        <v>0</v>
      </c>
      <c r="R2401" s="446">
        <f t="shared" si="3313"/>
        <v>0</v>
      </c>
      <c r="S2401" s="446">
        <f t="shared" ref="S2401" si="3391">J2401-J2400</f>
        <v>0</v>
      </c>
      <c r="T2401" s="446">
        <f t="shared" ref="T2401:U2401" si="3392">Q2401-Q2400</f>
        <v>0</v>
      </c>
      <c r="U2401" s="446">
        <f t="shared" si="3392"/>
        <v>0</v>
      </c>
      <c r="V2401" s="443"/>
      <c r="W2401" s="619" t="str">
        <f t="shared" si="3290"/>
        <v/>
      </c>
    </row>
    <row r="2402" spans="1:23" s="371" customFormat="1" ht="24" hidden="1" customHeight="1">
      <c r="A2402" s="366" t="s">
        <v>2055</v>
      </c>
      <c r="B2402" s="448" t="s">
        <v>3443</v>
      </c>
      <c r="C2402" s="448" t="s">
        <v>3444</v>
      </c>
      <c r="D2402" s="448" t="s">
        <v>0</v>
      </c>
      <c r="E2402" s="449" t="s">
        <v>0</v>
      </c>
      <c r="F2402" s="510">
        <v>0</v>
      </c>
      <c r="G2402" s="510">
        <f>[5]내역서!F2398</f>
        <v>0</v>
      </c>
      <c r="H2402" s="510">
        <v>0</v>
      </c>
      <c r="I2402" s="510"/>
      <c r="J2402" s="510">
        <f>내역서!F2406</f>
        <v>0</v>
      </c>
      <c r="K2402" s="451">
        <v>0</v>
      </c>
      <c r="L2402" s="452">
        <f>L2404+L2460+L2482</f>
        <v>0</v>
      </c>
      <c r="M2402" s="451">
        <v>0</v>
      </c>
      <c r="N2402" s="452">
        <f>N2404+N2460+N2482</f>
        <v>0</v>
      </c>
      <c r="O2402" s="451">
        <v>0</v>
      </c>
      <c r="P2402" s="452">
        <f>P2404+P2460+P2482</f>
        <v>0</v>
      </c>
      <c r="Q2402" s="452">
        <v>0</v>
      </c>
      <c r="R2402" s="452">
        <f>L2402+N2402+P2402</f>
        <v>0</v>
      </c>
      <c r="S2402" s="452"/>
      <c r="T2402" s="452"/>
      <c r="U2402" s="452"/>
      <c r="V2402" s="449" t="s">
        <v>0</v>
      </c>
      <c r="W2402" s="617" t="str">
        <f>+IF(J2402&lt;0,"ng","")</f>
        <v/>
      </c>
    </row>
    <row r="2403" spans="1:23" s="75" customFormat="1" ht="24" hidden="1" customHeight="1">
      <c r="A2403" s="372" t="s">
        <v>2072</v>
      </c>
      <c r="B2403" s="454" t="s">
        <v>6224</v>
      </c>
      <c r="C2403" s="454" t="s">
        <v>1493</v>
      </c>
      <c r="D2403" s="454" t="s">
        <v>0</v>
      </c>
      <c r="E2403" s="455" t="s">
        <v>0</v>
      </c>
      <c r="F2403" s="511">
        <v>0</v>
      </c>
      <c r="G2403" s="511">
        <f>[5]내역서!F2399</f>
        <v>0</v>
      </c>
      <c r="H2403" s="511">
        <v>0</v>
      </c>
      <c r="I2403" s="511"/>
      <c r="J2403" s="511">
        <f>내역서!F2407</f>
        <v>0</v>
      </c>
      <c r="K2403" s="457">
        <v>0</v>
      </c>
      <c r="L2403" s="458">
        <f>L2405+L2461+L2483</f>
        <v>0</v>
      </c>
      <c r="M2403" s="457">
        <v>0</v>
      </c>
      <c r="N2403" s="458">
        <f>N2405+N2461+N2483</f>
        <v>0</v>
      </c>
      <c r="O2403" s="457">
        <v>0</v>
      </c>
      <c r="P2403" s="458">
        <f>P2405+P2461+P2483</f>
        <v>0</v>
      </c>
      <c r="Q2403" s="458">
        <v>0</v>
      </c>
      <c r="R2403" s="458">
        <f t="shared" si="3313"/>
        <v>0</v>
      </c>
      <c r="S2403" s="458">
        <f t="shared" ref="S2403" si="3393">J2403-J2402</f>
        <v>0</v>
      </c>
      <c r="T2403" s="458">
        <f t="shared" ref="T2403:U2403" si="3394">Q2403-Q2402</f>
        <v>0</v>
      </c>
      <c r="U2403" s="458">
        <f t="shared" si="3394"/>
        <v>0</v>
      </c>
      <c r="V2403" s="455"/>
      <c r="W2403" s="619" t="str">
        <f t="shared" si="3290"/>
        <v/>
      </c>
    </row>
    <row r="2404" spans="1:23" s="371" customFormat="1" ht="24" hidden="1" customHeight="1">
      <c r="A2404" s="366" t="s">
        <v>2055</v>
      </c>
      <c r="B2404" s="500" t="s">
        <v>3395</v>
      </c>
      <c r="C2404" s="500" t="s">
        <v>3396</v>
      </c>
      <c r="D2404" s="500" t="s">
        <v>0</v>
      </c>
      <c r="E2404" s="501" t="s">
        <v>0</v>
      </c>
      <c r="F2404" s="502">
        <v>0</v>
      </c>
      <c r="G2404" s="502">
        <f>[5]내역서!F2400</f>
        <v>0</v>
      </c>
      <c r="H2404" s="502">
        <v>0</v>
      </c>
      <c r="I2404" s="502"/>
      <c r="J2404" s="502">
        <f>내역서!F2408</f>
        <v>0</v>
      </c>
      <c r="K2404" s="503">
        <v>0</v>
      </c>
      <c r="L2404" s="503">
        <f>SUMIF($A$2406:$A$2459,$A2406,L$2406:L$2459)</f>
        <v>0</v>
      </c>
      <c r="M2404" s="503">
        <v>0</v>
      </c>
      <c r="N2404" s="503">
        <f t="shared" ref="N2404:N2405" si="3395">SUMIF($A$2406:$A$2459,$A2406,N$2406:N$2459)</f>
        <v>0</v>
      </c>
      <c r="O2404" s="503">
        <v>0</v>
      </c>
      <c r="P2404" s="503">
        <f t="shared" ref="P2404" si="3396">SUMIF($A$2406:$A$2459,$A2406,P$2406:P$2459)</f>
        <v>0</v>
      </c>
      <c r="Q2404" s="504">
        <v>0</v>
      </c>
      <c r="R2404" s="503">
        <f>L2404+N2404+P2404</f>
        <v>0</v>
      </c>
      <c r="S2404" s="503"/>
      <c r="T2404" s="503"/>
      <c r="U2404" s="503"/>
      <c r="V2404" s="501" t="s">
        <v>0</v>
      </c>
      <c r="W2404" s="617" t="str">
        <f>+IF(J2404&lt;0,"ng","")</f>
        <v/>
      </c>
    </row>
    <row r="2405" spans="1:23" s="75" customFormat="1" ht="24" hidden="1" customHeight="1">
      <c r="A2405" s="372" t="s">
        <v>2072</v>
      </c>
      <c r="B2405" s="505" t="s">
        <v>1824</v>
      </c>
      <c r="C2405" s="505" t="s">
        <v>1825</v>
      </c>
      <c r="D2405" s="505" t="s">
        <v>0</v>
      </c>
      <c r="E2405" s="506" t="s">
        <v>0</v>
      </c>
      <c r="F2405" s="507">
        <v>0</v>
      </c>
      <c r="G2405" s="507">
        <f>[5]내역서!F2401</f>
        <v>0</v>
      </c>
      <c r="H2405" s="507">
        <v>0</v>
      </c>
      <c r="I2405" s="507"/>
      <c r="J2405" s="507">
        <f>내역서!F2409</f>
        <v>0</v>
      </c>
      <c r="K2405" s="508">
        <v>0</v>
      </c>
      <c r="L2405" s="508">
        <f>SUMIF($A$2406:$A$2459,$A2407,L$2406:L$2459)</f>
        <v>0</v>
      </c>
      <c r="M2405" s="508">
        <v>0</v>
      </c>
      <c r="N2405" s="508">
        <f t="shared" si="3395"/>
        <v>0</v>
      </c>
      <c r="O2405" s="508">
        <v>0</v>
      </c>
      <c r="P2405" s="508">
        <f>SUMIF($A$2406:$A$2459,$A2407,P$2406:P$2459)</f>
        <v>0</v>
      </c>
      <c r="Q2405" s="509">
        <v>0</v>
      </c>
      <c r="R2405" s="508">
        <f t="shared" ref="R2405" si="3397">L2405+N2405+P2405</f>
        <v>0</v>
      </c>
      <c r="S2405" s="508">
        <f t="shared" ref="S2405" si="3398">J2405-J2404</f>
        <v>0</v>
      </c>
      <c r="T2405" s="508">
        <f t="shared" ref="T2405:U2405" si="3399">Q2405-Q2404</f>
        <v>0</v>
      </c>
      <c r="U2405" s="508">
        <f t="shared" si="3399"/>
        <v>0</v>
      </c>
      <c r="V2405" s="506"/>
      <c r="W2405" s="619" t="str">
        <f t="shared" si="3290"/>
        <v/>
      </c>
    </row>
    <row r="2406" spans="1:23" s="371" customFormat="1" ht="24" hidden="1" customHeight="1">
      <c r="A2406" s="366" t="s">
        <v>2055</v>
      </c>
      <c r="B2406" s="418" t="s">
        <v>0</v>
      </c>
      <c r="C2406" s="418" t="s">
        <v>158</v>
      </c>
      <c r="D2406" s="418" t="s">
        <v>159</v>
      </c>
      <c r="E2406" s="419" t="s">
        <v>6</v>
      </c>
      <c r="F2406" s="411">
        <f>G2406</f>
        <v>6.6</v>
      </c>
      <c r="G2406" s="411">
        <f>[5]내역서!F2402</f>
        <v>6.6</v>
      </c>
      <c r="H2406" s="716">
        <v>3.6</v>
      </c>
      <c r="I2406" s="410">
        <f>G2406-H2406</f>
        <v>2.9999999999999996</v>
      </c>
      <c r="J2406" s="411">
        <f>내역서!F2410</f>
        <v>0</v>
      </c>
      <c r="K2406" s="411">
        <v>576246.1</v>
      </c>
      <c r="L2406" s="412">
        <f t="shared" ref="L2406:L2459" si="3400">INT($J2406*K2406)</f>
        <v>0</v>
      </c>
      <c r="M2406" s="411">
        <v>0</v>
      </c>
      <c r="N2406" s="412">
        <f>INT($J2406*M2406)</f>
        <v>0</v>
      </c>
      <c r="O2406" s="411">
        <v>0</v>
      </c>
      <c r="P2406" s="412">
        <f>INT($J2406*O2406)</f>
        <v>0</v>
      </c>
      <c r="Q2406" s="412">
        <f>+K2406+M2406+O2406</f>
        <v>576246.1</v>
      </c>
      <c r="R2406" s="412">
        <f>L2406+N2406+P2406</f>
        <v>0</v>
      </c>
      <c r="S2406" s="412"/>
      <c r="T2406" s="412"/>
      <c r="U2406" s="412"/>
      <c r="V2406" s="419" t="s">
        <v>0</v>
      </c>
      <c r="W2406" s="617" t="str">
        <f>+IF(J2406&lt;0,"ng","")</f>
        <v/>
      </c>
    </row>
    <row r="2407" spans="1:23" s="75" customFormat="1" ht="24" hidden="1" customHeight="1">
      <c r="A2407" s="372" t="s">
        <v>6225</v>
      </c>
      <c r="B2407" s="421" t="s">
        <v>0</v>
      </c>
      <c r="C2407" s="421" t="s">
        <v>158</v>
      </c>
      <c r="D2407" s="421" t="s">
        <v>159</v>
      </c>
      <c r="E2407" s="422" t="s">
        <v>6</v>
      </c>
      <c r="F2407" s="416">
        <f t="shared" ref="F2407:F2459" si="3401">G2407</f>
        <v>6.6</v>
      </c>
      <c r="G2407" s="416">
        <f>[5]내역서!F2403</f>
        <v>6.6</v>
      </c>
      <c r="H2407" s="717">
        <v>3.5999999999999996</v>
      </c>
      <c r="I2407" s="415">
        <f t="shared" ref="I2407:I2459" si="3402">G2407-H2407</f>
        <v>3</v>
      </c>
      <c r="J2407" s="416">
        <f>내역서!F2411</f>
        <v>0</v>
      </c>
      <c r="K2407" s="416">
        <v>576246.1</v>
      </c>
      <c r="L2407" s="417">
        <f t="shared" si="3400"/>
        <v>0</v>
      </c>
      <c r="M2407" s="416">
        <v>0</v>
      </c>
      <c r="N2407" s="417">
        <f t="shared" ref="N2407:N2459" si="3403">INT($J2407*M2407)</f>
        <v>0</v>
      </c>
      <c r="O2407" s="416">
        <v>0</v>
      </c>
      <c r="P2407" s="417">
        <f t="shared" ref="P2407:P2459" si="3404">INT($J2407*O2407)</f>
        <v>0</v>
      </c>
      <c r="Q2407" s="417">
        <f t="shared" ref="Q2407:Q2459" si="3405">+K2407+M2407+O2407</f>
        <v>576246.1</v>
      </c>
      <c r="R2407" s="417">
        <f>L2407+N2407+P2407</f>
        <v>0</v>
      </c>
      <c r="S2407" s="417">
        <f t="shared" ref="S2407" si="3406">J2407-J2406</f>
        <v>0</v>
      </c>
      <c r="T2407" s="417">
        <f t="shared" ref="T2407:U2407" si="3407">Q2407-Q2406</f>
        <v>0</v>
      </c>
      <c r="U2407" s="417">
        <f t="shared" si="3407"/>
        <v>0</v>
      </c>
      <c r="V2407" s="422"/>
      <c r="W2407" s="619" t="str">
        <f t="shared" si="3290"/>
        <v/>
      </c>
    </row>
    <row r="2408" spans="1:23" s="371" customFormat="1" ht="24" hidden="1" customHeight="1">
      <c r="A2408" s="366" t="s">
        <v>2055</v>
      </c>
      <c r="B2408" s="418" t="s">
        <v>0</v>
      </c>
      <c r="C2408" s="418" t="s">
        <v>4868</v>
      </c>
      <c r="D2408" s="418" t="s">
        <v>4868</v>
      </c>
      <c r="E2408" s="419" t="s">
        <v>6</v>
      </c>
      <c r="F2408" s="411">
        <f>G2408</f>
        <v>31.24</v>
      </c>
      <c r="G2408" s="411">
        <f>[5]내역서!F2404</f>
        <v>31.24</v>
      </c>
      <c r="H2408" s="716">
        <v>0</v>
      </c>
      <c r="I2408" s="410"/>
      <c r="J2408" s="411">
        <f>내역서!F2412</f>
        <v>0</v>
      </c>
      <c r="K2408" s="425">
        <v>32989.9</v>
      </c>
      <c r="L2408" s="412">
        <f t="shared" si="3400"/>
        <v>0</v>
      </c>
      <c r="M2408" s="411">
        <v>0</v>
      </c>
      <c r="N2408" s="412">
        <f>INT($J2408*M2408)</f>
        <v>0</v>
      </c>
      <c r="O2408" s="411">
        <v>0</v>
      </c>
      <c r="P2408" s="412">
        <f>INT($J2408*O2408)</f>
        <v>0</v>
      </c>
      <c r="Q2408" s="412">
        <f>+K2408+M2408+O2408</f>
        <v>32989.9</v>
      </c>
      <c r="R2408" s="412">
        <f>L2408+N2408+P2408</f>
        <v>0</v>
      </c>
      <c r="S2408" s="412"/>
      <c r="T2408" s="412"/>
      <c r="U2408" s="412"/>
      <c r="V2408" s="630" t="s">
        <v>2653</v>
      </c>
      <c r="W2408" s="617" t="str">
        <f>+IF(J2408&lt;0,"ng","")</f>
        <v/>
      </c>
    </row>
    <row r="2409" spans="1:23" s="75" customFormat="1" ht="24" hidden="1" customHeight="1">
      <c r="A2409" s="372" t="s">
        <v>5801</v>
      </c>
      <c r="B2409" s="421" t="s">
        <v>0</v>
      </c>
      <c r="C2409" s="421" t="str">
        <f>[5]내역서!C2405</f>
        <v>STS강관(Sch. 10s)</v>
      </c>
      <c r="D2409" s="421" t="str">
        <f>[5]내역서!D2405</f>
        <v>150A-3.5t</v>
      </c>
      <c r="E2409" s="422" t="s">
        <v>6</v>
      </c>
      <c r="F2409" s="416">
        <f t="shared" si="3401"/>
        <v>31.24</v>
      </c>
      <c r="G2409" s="416">
        <f>[5]내역서!F2405</f>
        <v>31.24</v>
      </c>
      <c r="H2409" s="717">
        <v>0</v>
      </c>
      <c r="I2409" s="415"/>
      <c r="J2409" s="416">
        <f>내역서!F2413</f>
        <v>0</v>
      </c>
      <c r="K2409" s="426">
        <v>32989.9</v>
      </c>
      <c r="L2409" s="417">
        <f t="shared" si="3400"/>
        <v>0</v>
      </c>
      <c r="M2409" s="416">
        <v>0</v>
      </c>
      <c r="N2409" s="417">
        <f t="shared" ref="N2409" si="3408">INT($J2409*M2409)</f>
        <v>0</v>
      </c>
      <c r="O2409" s="416">
        <v>0</v>
      </c>
      <c r="P2409" s="417">
        <f t="shared" ref="P2409" si="3409">INT($J2409*O2409)</f>
        <v>0</v>
      </c>
      <c r="Q2409" s="417">
        <f t="shared" ref="Q2409" si="3410">+K2409+M2409+O2409</f>
        <v>32989.9</v>
      </c>
      <c r="R2409" s="417">
        <f t="shared" ref="R2409" si="3411">L2409+N2409+P2409</f>
        <v>0</v>
      </c>
      <c r="S2409" s="417">
        <f t="shared" ref="S2409" si="3412">J2409-J2408</f>
        <v>0</v>
      </c>
      <c r="T2409" s="417">
        <f t="shared" ref="T2409:U2409" si="3413">Q2409-Q2408</f>
        <v>0</v>
      </c>
      <c r="U2409" s="417">
        <f t="shared" si="3413"/>
        <v>0</v>
      </c>
      <c r="V2409" s="631" t="s">
        <v>2653</v>
      </c>
      <c r="W2409" s="619" t="str">
        <f t="shared" si="3290"/>
        <v/>
      </c>
    </row>
    <row r="2410" spans="1:23" s="371" customFormat="1" ht="24" hidden="1" customHeight="1">
      <c r="A2410" s="366" t="s">
        <v>2055</v>
      </c>
      <c r="B2410" s="418" t="s">
        <v>0</v>
      </c>
      <c r="C2410" s="418" t="s">
        <v>3449</v>
      </c>
      <c r="D2410" s="418" t="s">
        <v>160</v>
      </c>
      <c r="E2410" s="419" t="s">
        <v>6</v>
      </c>
      <c r="F2410" s="411">
        <f>G2410</f>
        <v>1.78</v>
      </c>
      <c r="G2410" s="411">
        <f>[5]내역서!F2406</f>
        <v>1.78</v>
      </c>
      <c r="H2410" s="716">
        <v>1.78</v>
      </c>
      <c r="I2410" s="410">
        <f>G2410-H2410</f>
        <v>0</v>
      </c>
      <c r="J2410" s="411">
        <f>내역서!F2414</f>
        <v>0</v>
      </c>
      <c r="K2410" s="411">
        <v>32989.9</v>
      </c>
      <c r="L2410" s="412">
        <f t="shared" si="3400"/>
        <v>0</v>
      </c>
      <c r="M2410" s="411">
        <v>0</v>
      </c>
      <c r="N2410" s="412">
        <f>INT($J2410*M2410)</f>
        <v>0</v>
      </c>
      <c r="O2410" s="411">
        <v>0</v>
      </c>
      <c r="P2410" s="412">
        <f>INT($J2410*O2410)</f>
        <v>0</v>
      </c>
      <c r="Q2410" s="412">
        <f>+K2410+M2410+O2410</f>
        <v>32989.9</v>
      </c>
      <c r="R2410" s="412">
        <f>L2410+N2410+P2410</f>
        <v>0</v>
      </c>
      <c r="S2410" s="412"/>
      <c r="T2410" s="412"/>
      <c r="U2410" s="412"/>
      <c r="V2410" s="419" t="s">
        <v>0</v>
      </c>
      <c r="W2410" s="617" t="str">
        <f>+IF(J2410&lt;0,"ng","")</f>
        <v/>
      </c>
    </row>
    <row r="2411" spans="1:23" s="75" customFormat="1" ht="24" hidden="1" customHeight="1">
      <c r="A2411" s="372" t="s">
        <v>6226</v>
      </c>
      <c r="B2411" s="421" t="s">
        <v>0</v>
      </c>
      <c r="C2411" s="421" t="s">
        <v>1494</v>
      </c>
      <c r="D2411" s="421" t="s">
        <v>160</v>
      </c>
      <c r="E2411" s="422" t="s">
        <v>6</v>
      </c>
      <c r="F2411" s="416">
        <f t="shared" si="3401"/>
        <v>1.7800000000000002</v>
      </c>
      <c r="G2411" s="416">
        <f>[5]내역서!F2407</f>
        <v>1.7800000000000002</v>
      </c>
      <c r="H2411" s="717">
        <v>1.7800000000000002</v>
      </c>
      <c r="I2411" s="415">
        <f t="shared" si="3402"/>
        <v>0</v>
      </c>
      <c r="J2411" s="416">
        <f>내역서!F2415</f>
        <v>0</v>
      </c>
      <c r="K2411" s="416">
        <v>32989.9</v>
      </c>
      <c r="L2411" s="417">
        <f t="shared" si="3400"/>
        <v>0</v>
      </c>
      <c r="M2411" s="416">
        <v>0</v>
      </c>
      <c r="N2411" s="417">
        <f t="shared" si="3403"/>
        <v>0</v>
      </c>
      <c r="O2411" s="416">
        <v>0</v>
      </c>
      <c r="P2411" s="417">
        <f t="shared" si="3404"/>
        <v>0</v>
      </c>
      <c r="Q2411" s="417">
        <f t="shared" si="3405"/>
        <v>32989.9</v>
      </c>
      <c r="R2411" s="417">
        <f t="shared" ref="R2411:R2485" si="3414">L2411+N2411+P2411</f>
        <v>0</v>
      </c>
      <c r="S2411" s="417">
        <f t="shared" ref="S2411" si="3415">J2411-J2410</f>
        <v>0</v>
      </c>
      <c r="T2411" s="417">
        <f t="shared" ref="T2411:U2411" si="3416">Q2411-Q2410</f>
        <v>0</v>
      </c>
      <c r="U2411" s="417">
        <f t="shared" si="3416"/>
        <v>0</v>
      </c>
      <c r="V2411" s="422"/>
      <c r="W2411" s="619" t="str">
        <f t="shared" si="3290"/>
        <v/>
      </c>
    </row>
    <row r="2412" spans="1:23" s="371" customFormat="1" ht="24" hidden="1" customHeight="1">
      <c r="A2412" s="366" t="s">
        <v>2055</v>
      </c>
      <c r="B2412" s="418" t="s">
        <v>0</v>
      </c>
      <c r="C2412" s="418" t="s">
        <v>3449</v>
      </c>
      <c r="D2412" s="418" t="s">
        <v>161</v>
      </c>
      <c r="E2412" s="419" t="s">
        <v>6</v>
      </c>
      <c r="F2412" s="411">
        <f>G2412</f>
        <v>15.5</v>
      </c>
      <c r="G2412" s="411">
        <f>[5]내역서!F2408</f>
        <v>15.5</v>
      </c>
      <c r="H2412" s="716">
        <v>7.5</v>
      </c>
      <c r="I2412" s="410">
        <f>G2412-H2412</f>
        <v>8</v>
      </c>
      <c r="J2412" s="411">
        <f>내역서!F2416</f>
        <v>0</v>
      </c>
      <c r="K2412" s="411">
        <v>15900.7</v>
      </c>
      <c r="L2412" s="412">
        <f t="shared" si="3400"/>
        <v>0</v>
      </c>
      <c r="M2412" s="411">
        <v>0</v>
      </c>
      <c r="N2412" s="412">
        <f>INT($J2412*M2412)</f>
        <v>0</v>
      </c>
      <c r="O2412" s="411">
        <v>0</v>
      </c>
      <c r="P2412" s="412">
        <f>INT($J2412*O2412)</f>
        <v>0</v>
      </c>
      <c r="Q2412" s="412">
        <f>+K2412+M2412+O2412</f>
        <v>15900.7</v>
      </c>
      <c r="R2412" s="412">
        <f>L2412+N2412+P2412</f>
        <v>0</v>
      </c>
      <c r="S2412" s="412"/>
      <c r="T2412" s="412"/>
      <c r="U2412" s="412"/>
      <c r="V2412" s="419" t="s">
        <v>0</v>
      </c>
      <c r="W2412" s="617" t="str">
        <f>+IF(J2412&lt;0,"ng","")</f>
        <v/>
      </c>
    </row>
    <row r="2413" spans="1:23" s="75" customFormat="1" ht="24" hidden="1" customHeight="1">
      <c r="A2413" s="372" t="s">
        <v>2072</v>
      </c>
      <c r="B2413" s="421" t="s">
        <v>0</v>
      </c>
      <c r="C2413" s="421" t="s">
        <v>1494</v>
      </c>
      <c r="D2413" s="421" t="s">
        <v>161</v>
      </c>
      <c r="E2413" s="422" t="s">
        <v>6</v>
      </c>
      <c r="F2413" s="416">
        <f t="shared" si="3401"/>
        <v>15.5</v>
      </c>
      <c r="G2413" s="416">
        <f>[5]내역서!F2409</f>
        <v>15.5</v>
      </c>
      <c r="H2413" s="717">
        <v>7.5</v>
      </c>
      <c r="I2413" s="415">
        <f t="shared" si="3402"/>
        <v>8</v>
      </c>
      <c r="J2413" s="416">
        <f>내역서!F2417</f>
        <v>0</v>
      </c>
      <c r="K2413" s="416">
        <v>15900.7</v>
      </c>
      <c r="L2413" s="417">
        <f t="shared" si="3400"/>
        <v>0</v>
      </c>
      <c r="M2413" s="416">
        <v>0</v>
      </c>
      <c r="N2413" s="417">
        <f t="shared" si="3403"/>
        <v>0</v>
      </c>
      <c r="O2413" s="416">
        <v>0</v>
      </c>
      <c r="P2413" s="417">
        <f t="shared" si="3404"/>
        <v>0</v>
      </c>
      <c r="Q2413" s="417">
        <f t="shared" si="3405"/>
        <v>15900.7</v>
      </c>
      <c r="R2413" s="417">
        <f t="shared" si="3414"/>
        <v>0</v>
      </c>
      <c r="S2413" s="417">
        <f t="shared" ref="S2413" si="3417">J2413-J2412</f>
        <v>0</v>
      </c>
      <c r="T2413" s="417">
        <f t="shared" ref="T2413:U2413" si="3418">Q2413-Q2412</f>
        <v>0</v>
      </c>
      <c r="U2413" s="417">
        <f t="shared" si="3418"/>
        <v>0</v>
      </c>
      <c r="V2413" s="422"/>
      <c r="W2413" s="619" t="str">
        <f t="shared" si="3290"/>
        <v/>
      </c>
    </row>
    <row r="2414" spans="1:23" s="371" customFormat="1" ht="24" hidden="1" customHeight="1">
      <c r="A2414" s="366" t="s">
        <v>2055</v>
      </c>
      <c r="B2414" s="418" t="s">
        <v>0</v>
      </c>
      <c r="C2414" s="418" t="s">
        <v>3453</v>
      </c>
      <c r="D2414" s="418" t="s">
        <v>3454</v>
      </c>
      <c r="E2414" s="419" t="s">
        <v>308</v>
      </c>
      <c r="F2414" s="411">
        <f>G2414</f>
        <v>1</v>
      </c>
      <c r="G2414" s="411">
        <f>[5]내역서!F2410</f>
        <v>1</v>
      </c>
      <c r="H2414" s="716">
        <v>0</v>
      </c>
      <c r="I2414" s="410">
        <f>G2414-H2414</f>
        <v>1</v>
      </c>
      <c r="J2414" s="411">
        <f>내역서!F2418</f>
        <v>0</v>
      </c>
      <c r="K2414" s="411">
        <f>[5]내역서!G2410</f>
        <v>638973.5</v>
      </c>
      <c r="L2414" s="412">
        <f t="shared" si="3400"/>
        <v>0</v>
      </c>
      <c r="M2414" s="411">
        <v>0</v>
      </c>
      <c r="N2414" s="412">
        <f>INT($J2414*M2414)</f>
        <v>0</v>
      </c>
      <c r="O2414" s="411">
        <v>0</v>
      </c>
      <c r="P2414" s="412">
        <f>INT($J2414*O2414)</f>
        <v>0</v>
      </c>
      <c r="Q2414" s="412">
        <f>+K2414+M2414+O2414</f>
        <v>638973.5</v>
      </c>
      <c r="R2414" s="412">
        <f>L2414+N2414+P2414</f>
        <v>0</v>
      </c>
      <c r="S2414" s="412"/>
      <c r="T2414" s="412"/>
      <c r="U2414" s="412"/>
      <c r="V2414" s="419" t="s">
        <v>0</v>
      </c>
      <c r="W2414" s="617" t="str">
        <f>+IF(J2414&lt;0,"ng","")</f>
        <v/>
      </c>
    </row>
    <row r="2415" spans="1:23" s="75" customFormat="1" ht="24" hidden="1" customHeight="1">
      <c r="A2415" s="372" t="s">
        <v>2072</v>
      </c>
      <c r="B2415" s="421" t="s">
        <v>0</v>
      </c>
      <c r="C2415" s="421" t="s">
        <v>1495</v>
      </c>
      <c r="D2415" s="421" t="s">
        <v>1496</v>
      </c>
      <c r="E2415" s="422" t="s">
        <v>1034</v>
      </c>
      <c r="F2415" s="416">
        <f t="shared" si="3401"/>
        <v>1</v>
      </c>
      <c r="G2415" s="416">
        <f>[5]내역서!F2411</f>
        <v>1</v>
      </c>
      <c r="H2415" s="717">
        <v>0</v>
      </c>
      <c r="I2415" s="415">
        <f t="shared" si="3402"/>
        <v>1</v>
      </c>
      <c r="J2415" s="416">
        <f>내역서!F2419</f>
        <v>0</v>
      </c>
      <c r="K2415" s="416">
        <f>[5]내역서!G2411</f>
        <v>638973.5</v>
      </c>
      <c r="L2415" s="417">
        <f t="shared" si="3400"/>
        <v>0</v>
      </c>
      <c r="M2415" s="416">
        <v>0</v>
      </c>
      <c r="N2415" s="417">
        <f t="shared" si="3403"/>
        <v>0</v>
      </c>
      <c r="O2415" s="416">
        <v>0</v>
      </c>
      <c r="P2415" s="417">
        <f t="shared" si="3404"/>
        <v>0</v>
      </c>
      <c r="Q2415" s="417">
        <f t="shared" si="3405"/>
        <v>638973.5</v>
      </c>
      <c r="R2415" s="417">
        <f t="shared" si="3414"/>
        <v>0</v>
      </c>
      <c r="S2415" s="417">
        <f t="shared" ref="S2415" si="3419">J2415-J2414</f>
        <v>0</v>
      </c>
      <c r="T2415" s="417">
        <f t="shared" ref="T2415:U2415" si="3420">Q2415-Q2414</f>
        <v>0</v>
      </c>
      <c r="U2415" s="417">
        <f t="shared" si="3420"/>
        <v>0</v>
      </c>
      <c r="V2415" s="422"/>
      <c r="W2415" s="619" t="str">
        <f t="shared" si="3290"/>
        <v/>
      </c>
    </row>
    <row r="2416" spans="1:23" s="371" customFormat="1" ht="24" hidden="1" customHeight="1">
      <c r="A2416" s="366" t="s">
        <v>2055</v>
      </c>
      <c r="B2416" s="418" t="s">
        <v>0</v>
      </c>
      <c r="C2416" s="418" t="s">
        <v>162</v>
      </c>
      <c r="D2416" s="418" t="s">
        <v>0</v>
      </c>
      <c r="E2416" s="419" t="s">
        <v>18</v>
      </c>
      <c r="F2416" s="411">
        <f>G2416</f>
        <v>16</v>
      </c>
      <c r="G2416" s="411">
        <f>[5]내역서!F2412</f>
        <v>16</v>
      </c>
      <c r="H2416" s="716">
        <v>0</v>
      </c>
      <c r="I2416" s="410"/>
      <c r="J2416" s="411">
        <f>내역서!F2420</f>
        <v>0</v>
      </c>
      <c r="K2416" s="425">
        <v>77091.192999999999</v>
      </c>
      <c r="L2416" s="412">
        <f t="shared" si="3400"/>
        <v>0</v>
      </c>
      <c r="M2416" s="411">
        <v>0</v>
      </c>
      <c r="N2416" s="412">
        <f>INT($J2416*M2416)</f>
        <v>0</v>
      </c>
      <c r="O2416" s="411">
        <v>0</v>
      </c>
      <c r="P2416" s="412">
        <f>INT($J2416*O2416)</f>
        <v>0</v>
      </c>
      <c r="Q2416" s="412">
        <f>+K2416+M2416+O2416</f>
        <v>77091.192999999999</v>
      </c>
      <c r="R2416" s="412">
        <f>L2416+N2416+P2416</f>
        <v>0</v>
      </c>
      <c r="S2416" s="412"/>
      <c r="T2416" s="412"/>
      <c r="U2416" s="412"/>
      <c r="V2416" s="630" t="s">
        <v>0</v>
      </c>
      <c r="W2416" s="617" t="str">
        <f>+IF(J2416&lt;0,"ng","")</f>
        <v/>
      </c>
    </row>
    <row r="2417" spans="1:23" s="75" customFormat="1" ht="24" hidden="1" customHeight="1">
      <c r="A2417" s="372" t="s">
        <v>2072</v>
      </c>
      <c r="B2417" s="421" t="s">
        <v>0</v>
      </c>
      <c r="C2417" s="421" t="s">
        <v>162</v>
      </c>
      <c r="D2417" s="421"/>
      <c r="E2417" s="422" t="s">
        <v>18</v>
      </c>
      <c r="F2417" s="416">
        <f t="shared" si="3401"/>
        <v>16</v>
      </c>
      <c r="G2417" s="416">
        <f>[5]내역서!F2413</f>
        <v>16</v>
      </c>
      <c r="H2417" s="717">
        <v>0</v>
      </c>
      <c r="I2417" s="415"/>
      <c r="J2417" s="416">
        <f>내역서!F2421</f>
        <v>0</v>
      </c>
      <c r="K2417" s="426">
        <v>77091.192999999999</v>
      </c>
      <c r="L2417" s="417">
        <f t="shared" si="3400"/>
        <v>0</v>
      </c>
      <c r="M2417" s="416">
        <v>0</v>
      </c>
      <c r="N2417" s="417">
        <f t="shared" ref="N2417" si="3421">INT($J2417*M2417)</f>
        <v>0</v>
      </c>
      <c r="O2417" s="416">
        <v>0</v>
      </c>
      <c r="P2417" s="417">
        <f t="shared" ref="P2417" si="3422">INT($J2417*O2417)</f>
        <v>0</v>
      </c>
      <c r="Q2417" s="417">
        <f t="shared" ref="Q2417" si="3423">+K2417+M2417+O2417</f>
        <v>77091.192999999999</v>
      </c>
      <c r="R2417" s="417">
        <f t="shared" ref="R2417" si="3424">L2417+N2417+P2417</f>
        <v>0</v>
      </c>
      <c r="S2417" s="417">
        <f t="shared" ref="S2417" si="3425">J2417-J2416</f>
        <v>0</v>
      </c>
      <c r="T2417" s="417">
        <f t="shared" ref="T2417:U2417" si="3426">Q2417-Q2416</f>
        <v>0</v>
      </c>
      <c r="U2417" s="417">
        <f t="shared" si="3426"/>
        <v>0</v>
      </c>
      <c r="V2417" s="631"/>
      <c r="W2417" s="619" t="str">
        <f t="shared" si="3290"/>
        <v/>
      </c>
    </row>
    <row r="2418" spans="1:23" s="371" customFormat="1" ht="24" hidden="1" customHeight="1">
      <c r="A2418" s="366" t="s">
        <v>6227</v>
      </c>
      <c r="B2418" s="418" t="s">
        <v>0</v>
      </c>
      <c r="C2418" s="418" t="s">
        <v>162</v>
      </c>
      <c r="D2418" s="418" t="s">
        <v>163</v>
      </c>
      <c r="E2418" s="419" t="s">
        <v>18</v>
      </c>
      <c r="F2418" s="411">
        <f>G2418</f>
        <v>6</v>
      </c>
      <c r="G2418" s="411">
        <f>[5]내역서!F2414</f>
        <v>6</v>
      </c>
      <c r="H2418" s="716">
        <v>3</v>
      </c>
      <c r="I2418" s="410">
        <f>G2418-H2418</f>
        <v>3</v>
      </c>
      <c r="J2418" s="411">
        <f>내역서!F2422</f>
        <v>0</v>
      </c>
      <c r="K2418" s="411">
        <v>4746.1000000000004</v>
      </c>
      <c r="L2418" s="412">
        <f t="shared" si="3400"/>
        <v>0</v>
      </c>
      <c r="M2418" s="411">
        <v>0</v>
      </c>
      <c r="N2418" s="412">
        <f>INT($J2418*M2418)</f>
        <v>0</v>
      </c>
      <c r="O2418" s="411">
        <v>0</v>
      </c>
      <c r="P2418" s="412">
        <f>INT($J2418*O2418)</f>
        <v>0</v>
      </c>
      <c r="Q2418" s="412">
        <f>+K2418+M2418+O2418</f>
        <v>4746.1000000000004</v>
      </c>
      <c r="R2418" s="412">
        <f>L2418+N2418+P2418</f>
        <v>0</v>
      </c>
      <c r="S2418" s="412"/>
      <c r="T2418" s="412"/>
      <c r="U2418" s="412"/>
      <c r="V2418" s="419" t="s">
        <v>0</v>
      </c>
      <c r="W2418" s="617" t="str">
        <f>+IF(J2418&lt;0,"ng","")</f>
        <v/>
      </c>
    </row>
    <row r="2419" spans="1:23" s="75" customFormat="1" ht="24" hidden="1" customHeight="1">
      <c r="A2419" s="372" t="s">
        <v>6182</v>
      </c>
      <c r="B2419" s="421" t="s">
        <v>0</v>
      </c>
      <c r="C2419" s="421" t="s">
        <v>162</v>
      </c>
      <c r="D2419" s="421" t="s">
        <v>163</v>
      </c>
      <c r="E2419" s="422" t="s">
        <v>18</v>
      </c>
      <c r="F2419" s="416">
        <f t="shared" si="3401"/>
        <v>6</v>
      </c>
      <c r="G2419" s="416">
        <f>[5]내역서!F2415</f>
        <v>6</v>
      </c>
      <c r="H2419" s="717">
        <v>3</v>
      </c>
      <c r="I2419" s="415">
        <f t="shared" si="3402"/>
        <v>3</v>
      </c>
      <c r="J2419" s="416">
        <f>내역서!F2423</f>
        <v>0</v>
      </c>
      <c r="K2419" s="416">
        <v>4746.1000000000004</v>
      </c>
      <c r="L2419" s="417">
        <f t="shared" si="3400"/>
        <v>0</v>
      </c>
      <c r="M2419" s="416">
        <v>0</v>
      </c>
      <c r="N2419" s="417">
        <f t="shared" si="3403"/>
        <v>0</v>
      </c>
      <c r="O2419" s="416">
        <v>0</v>
      </c>
      <c r="P2419" s="417">
        <f t="shared" si="3404"/>
        <v>0</v>
      </c>
      <c r="Q2419" s="417">
        <f t="shared" si="3405"/>
        <v>4746.1000000000004</v>
      </c>
      <c r="R2419" s="417">
        <f t="shared" si="3414"/>
        <v>0</v>
      </c>
      <c r="S2419" s="417">
        <f t="shared" ref="S2419" si="3427">J2419-J2418</f>
        <v>0</v>
      </c>
      <c r="T2419" s="417">
        <f t="shared" ref="T2419:U2419" si="3428">Q2419-Q2418</f>
        <v>0</v>
      </c>
      <c r="U2419" s="417">
        <f t="shared" si="3428"/>
        <v>0</v>
      </c>
      <c r="V2419" s="422"/>
      <c r="W2419" s="619" t="str">
        <f t="shared" si="3290"/>
        <v/>
      </c>
    </row>
    <row r="2420" spans="1:23" s="371" customFormat="1" ht="24" hidden="1" customHeight="1">
      <c r="A2420" s="366" t="s">
        <v>6228</v>
      </c>
      <c r="B2420" s="418" t="s">
        <v>0</v>
      </c>
      <c r="C2420" s="418" t="s">
        <v>164</v>
      </c>
      <c r="D2420" s="418" t="s">
        <v>163</v>
      </c>
      <c r="E2420" s="419" t="s">
        <v>18</v>
      </c>
      <c r="F2420" s="411">
        <f>G2420</f>
        <v>2</v>
      </c>
      <c r="G2420" s="411">
        <f>[5]내역서!F2416</f>
        <v>2</v>
      </c>
      <c r="H2420" s="716">
        <v>1</v>
      </c>
      <c r="I2420" s="410">
        <f>G2420-H2420</f>
        <v>1</v>
      </c>
      <c r="J2420" s="411">
        <f>내역서!F2424</f>
        <v>0</v>
      </c>
      <c r="K2420" s="411">
        <v>8544.7000000000007</v>
      </c>
      <c r="L2420" s="412">
        <f t="shared" si="3400"/>
        <v>0</v>
      </c>
      <c r="M2420" s="411">
        <v>0</v>
      </c>
      <c r="N2420" s="412">
        <f>INT($J2420*M2420)</f>
        <v>0</v>
      </c>
      <c r="O2420" s="411">
        <v>0</v>
      </c>
      <c r="P2420" s="412">
        <f>INT($J2420*O2420)</f>
        <v>0</v>
      </c>
      <c r="Q2420" s="412">
        <f>+K2420+M2420+O2420</f>
        <v>8544.7000000000007</v>
      </c>
      <c r="R2420" s="412">
        <f>L2420+N2420+P2420</f>
        <v>0</v>
      </c>
      <c r="S2420" s="412"/>
      <c r="T2420" s="412"/>
      <c r="U2420" s="412"/>
      <c r="V2420" s="419" t="s">
        <v>0</v>
      </c>
      <c r="W2420" s="617" t="str">
        <f>+IF(J2420&lt;0,"ng","")</f>
        <v/>
      </c>
    </row>
    <row r="2421" spans="1:23" s="75" customFormat="1" ht="24" hidden="1" customHeight="1">
      <c r="A2421" s="372" t="s">
        <v>2072</v>
      </c>
      <c r="B2421" s="421" t="s">
        <v>0</v>
      </c>
      <c r="C2421" s="421" t="s">
        <v>164</v>
      </c>
      <c r="D2421" s="421" t="s">
        <v>163</v>
      </c>
      <c r="E2421" s="422" t="s">
        <v>18</v>
      </c>
      <c r="F2421" s="416">
        <f t="shared" si="3401"/>
        <v>2</v>
      </c>
      <c r="G2421" s="416">
        <f>[5]내역서!F2417</f>
        <v>2</v>
      </c>
      <c r="H2421" s="717">
        <v>1</v>
      </c>
      <c r="I2421" s="415">
        <f t="shared" si="3402"/>
        <v>1</v>
      </c>
      <c r="J2421" s="416">
        <f>내역서!F2425</f>
        <v>0</v>
      </c>
      <c r="K2421" s="416">
        <v>8544.7000000000007</v>
      </c>
      <c r="L2421" s="417">
        <f t="shared" si="3400"/>
        <v>0</v>
      </c>
      <c r="M2421" s="416">
        <v>0</v>
      </c>
      <c r="N2421" s="417">
        <f t="shared" si="3403"/>
        <v>0</v>
      </c>
      <c r="O2421" s="416">
        <v>0</v>
      </c>
      <c r="P2421" s="417">
        <f t="shared" si="3404"/>
        <v>0</v>
      </c>
      <c r="Q2421" s="417">
        <f t="shared" si="3405"/>
        <v>8544.7000000000007</v>
      </c>
      <c r="R2421" s="417">
        <f>L2421+N2421+P2421</f>
        <v>0</v>
      </c>
      <c r="S2421" s="417">
        <f t="shared" ref="S2421" si="3429">J2421-J2420</f>
        <v>0</v>
      </c>
      <c r="T2421" s="417">
        <f t="shared" ref="T2421:U2421" si="3430">Q2421-Q2420</f>
        <v>0</v>
      </c>
      <c r="U2421" s="417">
        <f t="shared" si="3430"/>
        <v>0</v>
      </c>
      <c r="V2421" s="422"/>
      <c r="W2421" s="619" t="str">
        <f t="shared" si="3290"/>
        <v/>
      </c>
    </row>
    <row r="2422" spans="1:23" s="371" customFormat="1" ht="24" hidden="1" customHeight="1">
      <c r="A2422" s="366" t="s">
        <v>6229</v>
      </c>
      <c r="B2422" s="418" t="s">
        <v>0</v>
      </c>
      <c r="C2422" s="418" t="s">
        <v>3458</v>
      </c>
      <c r="D2422" s="418" t="s">
        <v>3459</v>
      </c>
      <c r="E2422" s="419" t="s">
        <v>18</v>
      </c>
      <c r="F2422" s="411">
        <f>G2422</f>
        <v>1</v>
      </c>
      <c r="G2422" s="411">
        <f>[5]내역서!F2418</f>
        <v>1</v>
      </c>
      <c r="H2422" s="716">
        <v>0</v>
      </c>
      <c r="I2422" s="410">
        <v>0</v>
      </c>
      <c r="J2422" s="411">
        <f>내역서!F2426</f>
        <v>0</v>
      </c>
      <c r="K2422" s="425">
        <v>96644.297999999995</v>
      </c>
      <c r="L2422" s="412">
        <f t="shared" si="3400"/>
        <v>0</v>
      </c>
      <c r="M2422" s="411">
        <v>0</v>
      </c>
      <c r="N2422" s="412">
        <f>INT($J2422*M2422)</f>
        <v>0</v>
      </c>
      <c r="O2422" s="411">
        <v>0</v>
      </c>
      <c r="P2422" s="412">
        <f>INT($J2422*O2422)</f>
        <v>0</v>
      </c>
      <c r="Q2422" s="412">
        <f>+K2422+M2422+O2422</f>
        <v>96644.297999999995</v>
      </c>
      <c r="R2422" s="412">
        <f>L2422+N2422+P2422</f>
        <v>0</v>
      </c>
      <c r="S2422" s="412"/>
      <c r="T2422" s="412"/>
      <c r="U2422" s="412"/>
      <c r="V2422" s="630" t="s">
        <v>0</v>
      </c>
      <c r="W2422" s="617" t="str">
        <f>+IF(J2422&lt;0,"ng","")</f>
        <v/>
      </c>
    </row>
    <row r="2423" spans="1:23" s="75" customFormat="1" ht="24" hidden="1" customHeight="1">
      <c r="A2423" s="372" t="s">
        <v>6063</v>
      </c>
      <c r="B2423" s="421" t="s">
        <v>0</v>
      </c>
      <c r="C2423" s="421" t="s">
        <v>3458</v>
      </c>
      <c r="D2423" s="421" t="s">
        <v>3459</v>
      </c>
      <c r="E2423" s="422" t="s">
        <v>18</v>
      </c>
      <c r="F2423" s="416">
        <f t="shared" si="3401"/>
        <v>1</v>
      </c>
      <c r="G2423" s="416">
        <f>[5]내역서!F2419</f>
        <v>1</v>
      </c>
      <c r="H2423" s="717">
        <v>0</v>
      </c>
      <c r="I2423" s="415">
        <v>0</v>
      </c>
      <c r="J2423" s="416">
        <f>내역서!F2427</f>
        <v>0</v>
      </c>
      <c r="K2423" s="426">
        <v>96644.297999999995</v>
      </c>
      <c r="L2423" s="417">
        <f t="shared" si="3400"/>
        <v>0</v>
      </c>
      <c r="M2423" s="416">
        <v>0</v>
      </c>
      <c r="N2423" s="417">
        <f t="shared" ref="N2423" si="3431">INT($J2423*M2423)</f>
        <v>0</v>
      </c>
      <c r="O2423" s="416">
        <v>0</v>
      </c>
      <c r="P2423" s="417">
        <f t="shared" ref="P2423" si="3432">INT($J2423*O2423)</f>
        <v>0</v>
      </c>
      <c r="Q2423" s="417">
        <f t="shared" ref="Q2423" si="3433">+K2423+M2423+O2423</f>
        <v>96644.297999999995</v>
      </c>
      <c r="R2423" s="417">
        <f>L2423+N2423+P2423</f>
        <v>0</v>
      </c>
      <c r="S2423" s="417">
        <f t="shared" ref="S2423" si="3434">J2423-J2422</f>
        <v>0</v>
      </c>
      <c r="T2423" s="417">
        <f t="shared" ref="T2423:U2423" si="3435">Q2423-Q2422</f>
        <v>0</v>
      </c>
      <c r="U2423" s="417">
        <f t="shared" si="3435"/>
        <v>0</v>
      </c>
      <c r="V2423" s="631"/>
      <c r="W2423" s="619" t="str">
        <f t="shared" si="3290"/>
        <v/>
      </c>
    </row>
    <row r="2424" spans="1:23" s="489" customFormat="1" ht="24" hidden="1" customHeight="1">
      <c r="A2424" s="366" t="s">
        <v>2055</v>
      </c>
      <c r="B2424" s="418" t="s">
        <v>0</v>
      </c>
      <c r="C2424" s="418" t="s">
        <v>165</v>
      </c>
      <c r="D2424" s="418" t="s">
        <v>166</v>
      </c>
      <c r="E2424" s="419" t="s">
        <v>18</v>
      </c>
      <c r="F2424" s="411">
        <f>G2424</f>
        <v>2</v>
      </c>
      <c r="G2424" s="411">
        <f>[5]내역서!F2420</f>
        <v>2</v>
      </c>
      <c r="H2424" s="716">
        <v>1</v>
      </c>
      <c r="I2424" s="410">
        <f>G2424-H2424</f>
        <v>1</v>
      </c>
      <c r="J2424" s="411">
        <f>내역서!F2428</f>
        <v>0</v>
      </c>
      <c r="K2424" s="411">
        <v>5306</v>
      </c>
      <c r="L2424" s="412">
        <f t="shared" si="3400"/>
        <v>0</v>
      </c>
      <c r="M2424" s="411">
        <v>0</v>
      </c>
      <c r="N2424" s="412">
        <f>INT($J2424*M2424)</f>
        <v>0</v>
      </c>
      <c r="O2424" s="411">
        <v>0</v>
      </c>
      <c r="P2424" s="412">
        <f>INT($J2424*O2424)</f>
        <v>0</v>
      </c>
      <c r="Q2424" s="412">
        <f>+K2424+M2424+O2424</f>
        <v>5306</v>
      </c>
      <c r="R2424" s="412">
        <f>L2424+N2424+P2424</f>
        <v>0</v>
      </c>
      <c r="S2424" s="412"/>
      <c r="T2424" s="412"/>
      <c r="U2424" s="412"/>
      <c r="V2424" s="419" t="s">
        <v>0</v>
      </c>
      <c r="W2424" s="617" t="str">
        <f>+IF(J2424&lt;0,"ng","")</f>
        <v/>
      </c>
    </row>
    <row r="2425" spans="1:23" s="78" customFormat="1" ht="24" hidden="1" customHeight="1">
      <c r="A2425" s="372" t="s">
        <v>6230</v>
      </c>
      <c r="B2425" s="421" t="s">
        <v>0</v>
      </c>
      <c r="C2425" s="421" t="s">
        <v>165</v>
      </c>
      <c r="D2425" s="421" t="s">
        <v>166</v>
      </c>
      <c r="E2425" s="422" t="s">
        <v>18</v>
      </c>
      <c r="F2425" s="416">
        <f t="shared" si="3401"/>
        <v>2</v>
      </c>
      <c r="G2425" s="416">
        <f>[5]내역서!F2421</f>
        <v>2</v>
      </c>
      <c r="H2425" s="717">
        <v>1</v>
      </c>
      <c r="I2425" s="415">
        <f t="shared" si="3402"/>
        <v>1</v>
      </c>
      <c r="J2425" s="416">
        <f>내역서!F2429</f>
        <v>0</v>
      </c>
      <c r="K2425" s="416">
        <v>5306</v>
      </c>
      <c r="L2425" s="417">
        <f t="shared" si="3400"/>
        <v>0</v>
      </c>
      <c r="M2425" s="416">
        <v>0</v>
      </c>
      <c r="N2425" s="417">
        <f t="shared" si="3403"/>
        <v>0</v>
      </c>
      <c r="O2425" s="416">
        <v>0</v>
      </c>
      <c r="P2425" s="417">
        <f t="shared" si="3404"/>
        <v>0</v>
      </c>
      <c r="Q2425" s="417">
        <f t="shared" si="3405"/>
        <v>5306</v>
      </c>
      <c r="R2425" s="417">
        <f t="shared" si="3414"/>
        <v>0</v>
      </c>
      <c r="S2425" s="417">
        <f t="shared" ref="S2425" si="3436">J2425-J2424</f>
        <v>0</v>
      </c>
      <c r="T2425" s="417">
        <f t="shared" ref="T2425:U2425" si="3437">Q2425-Q2424</f>
        <v>0</v>
      </c>
      <c r="U2425" s="417">
        <f t="shared" si="3437"/>
        <v>0</v>
      </c>
      <c r="V2425" s="422"/>
      <c r="W2425" s="619" t="str">
        <f t="shared" si="3290"/>
        <v/>
      </c>
    </row>
    <row r="2426" spans="1:23" s="489" customFormat="1" ht="24" hidden="1" customHeight="1">
      <c r="A2426" s="366" t="s">
        <v>6231</v>
      </c>
      <c r="B2426" s="418" t="s">
        <v>0</v>
      </c>
      <c r="C2426" s="418" t="s">
        <v>165</v>
      </c>
      <c r="D2426" s="418" t="s">
        <v>3460</v>
      </c>
      <c r="E2426" s="419" t="s">
        <v>18</v>
      </c>
      <c r="F2426" s="411">
        <f>G2426</f>
        <v>1</v>
      </c>
      <c r="G2426" s="411">
        <f>[5]내역서!F2422</f>
        <v>1</v>
      </c>
      <c r="H2426" s="716">
        <v>0</v>
      </c>
      <c r="I2426" s="410"/>
      <c r="J2426" s="411">
        <f>내역서!F2430</f>
        <v>0</v>
      </c>
      <c r="K2426" s="425">
        <v>59499.527999999998</v>
      </c>
      <c r="L2426" s="412">
        <f t="shared" si="3400"/>
        <v>0</v>
      </c>
      <c r="M2426" s="411">
        <v>0</v>
      </c>
      <c r="N2426" s="412">
        <f>INT($J2426*M2426)</f>
        <v>0</v>
      </c>
      <c r="O2426" s="411">
        <v>0</v>
      </c>
      <c r="P2426" s="412">
        <f>INT($J2426*O2426)</f>
        <v>0</v>
      </c>
      <c r="Q2426" s="412">
        <f>+K2426+M2426+O2426</f>
        <v>59499.527999999998</v>
      </c>
      <c r="R2426" s="412">
        <f>L2426+N2426+P2426</f>
        <v>0</v>
      </c>
      <c r="S2426" s="412"/>
      <c r="T2426" s="412"/>
      <c r="U2426" s="412"/>
      <c r="V2426" s="630" t="s">
        <v>0</v>
      </c>
      <c r="W2426" s="617" t="str">
        <f>+IF(J2426&lt;0,"ng","")</f>
        <v/>
      </c>
    </row>
    <row r="2427" spans="1:23" s="78" customFormat="1" ht="24" hidden="1" customHeight="1">
      <c r="A2427" s="372" t="s">
        <v>2072</v>
      </c>
      <c r="B2427" s="421" t="s">
        <v>0</v>
      </c>
      <c r="C2427" s="421" t="s">
        <v>165</v>
      </c>
      <c r="D2427" s="421" t="s">
        <v>3460</v>
      </c>
      <c r="E2427" s="422" t="s">
        <v>18</v>
      </c>
      <c r="F2427" s="416">
        <f t="shared" si="3401"/>
        <v>1</v>
      </c>
      <c r="G2427" s="416">
        <f>[5]내역서!F2423</f>
        <v>1</v>
      </c>
      <c r="H2427" s="717">
        <v>0</v>
      </c>
      <c r="I2427" s="415"/>
      <c r="J2427" s="416">
        <f>내역서!F2431</f>
        <v>0</v>
      </c>
      <c r="K2427" s="426">
        <v>59499.527999999998</v>
      </c>
      <c r="L2427" s="417">
        <f t="shared" si="3400"/>
        <v>0</v>
      </c>
      <c r="M2427" s="416">
        <v>0</v>
      </c>
      <c r="N2427" s="417">
        <f t="shared" ref="N2427" si="3438">INT($J2427*M2427)</f>
        <v>0</v>
      </c>
      <c r="O2427" s="416">
        <v>0</v>
      </c>
      <c r="P2427" s="417">
        <f t="shared" ref="P2427" si="3439">INT($J2427*O2427)</f>
        <v>0</v>
      </c>
      <c r="Q2427" s="417">
        <f t="shared" ref="Q2427" si="3440">+K2427+M2427+O2427</f>
        <v>59499.527999999998</v>
      </c>
      <c r="R2427" s="417">
        <f t="shared" ref="R2427" si="3441">L2427+N2427+P2427</f>
        <v>0</v>
      </c>
      <c r="S2427" s="417">
        <f t="shared" ref="S2427" si="3442">J2427-J2426</f>
        <v>0</v>
      </c>
      <c r="T2427" s="417">
        <f t="shared" ref="T2427:U2427" si="3443">Q2427-Q2426</f>
        <v>0</v>
      </c>
      <c r="U2427" s="417">
        <f t="shared" si="3443"/>
        <v>0</v>
      </c>
      <c r="V2427" s="631"/>
      <c r="W2427" s="619" t="str">
        <f t="shared" si="3290"/>
        <v/>
      </c>
    </row>
    <row r="2428" spans="1:23" s="371" customFormat="1" ht="24" hidden="1" customHeight="1">
      <c r="A2428" s="366" t="s">
        <v>6231</v>
      </c>
      <c r="B2428" s="418" t="s">
        <v>0</v>
      </c>
      <c r="C2428" s="418" t="s">
        <v>3461</v>
      </c>
      <c r="D2428" s="418" t="s">
        <v>167</v>
      </c>
      <c r="E2428" s="419" t="s">
        <v>18</v>
      </c>
      <c r="F2428" s="411">
        <f>G2428</f>
        <v>4</v>
      </c>
      <c r="G2428" s="411">
        <f>[5]내역서!F2424</f>
        <v>4</v>
      </c>
      <c r="H2428" s="716">
        <v>2</v>
      </c>
      <c r="I2428" s="410">
        <f>G2428-H2428</f>
        <v>2</v>
      </c>
      <c r="J2428" s="411">
        <f>내역서!F2432</f>
        <v>0</v>
      </c>
      <c r="K2428" s="411">
        <v>118022.8</v>
      </c>
      <c r="L2428" s="412">
        <f t="shared" si="3400"/>
        <v>0</v>
      </c>
      <c r="M2428" s="411">
        <v>0</v>
      </c>
      <c r="N2428" s="412">
        <f>INT($J2428*M2428)</f>
        <v>0</v>
      </c>
      <c r="O2428" s="411">
        <v>0</v>
      </c>
      <c r="P2428" s="412">
        <f>INT($J2428*O2428)</f>
        <v>0</v>
      </c>
      <c r="Q2428" s="412">
        <f>+K2428+M2428+O2428</f>
        <v>118022.8</v>
      </c>
      <c r="R2428" s="412">
        <f>L2428+N2428+P2428</f>
        <v>0</v>
      </c>
      <c r="S2428" s="412"/>
      <c r="T2428" s="412"/>
      <c r="U2428" s="412"/>
      <c r="V2428" s="419" t="s">
        <v>0</v>
      </c>
      <c r="W2428" s="617" t="str">
        <f>+IF(J2428&lt;0,"ng","")</f>
        <v/>
      </c>
    </row>
    <row r="2429" spans="1:23" s="75" customFormat="1" ht="24" hidden="1" customHeight="1">
      <c r="A2429" s="372" t="s">
        <v>6230</v>
      </c>
      <c r="B2429" s="421" t="s">
        <v>0</v>
      </c>
      <c r="C2429" s="421" t="s">
        <v>1497</v>
      </c>
      <c r="D2429" s="421" t="s">
        <v>167</v>
      </c>
      <c r="E2429" s="422" t="s">
        <v>18</v>
      </c>
      <c r="F2429" s="416">
        <f t="shared" si="3401"/>
        <v>4</v>
      </c>
      <c r="G2429" s="416">
        <f>[5]내역서!F2425</f>
        <v>4</v>
      </c>
      <c r="H2429" s="717">
        <v>2</v>
      </c>
      <c r="I2429" s="415">
        <f t="shared" si="3402"/>
        <v>2</v>
      </c>
      <c r="J2429" s="416">
        <f>내역서!F2433</f>
        <v>0</v>
      </c>
      <c r="K2429" s="416">
        <v>118022.8</v>
      </c>
      <c r="L2429" s="417">
        <f t="shared" si="3400"/>
        <v>0</v>
      </c>
      <c r="M2429" s="416">
        <v>0</v>
      </c>
      <c r="N2429" s="417">
        <f t="shared" si="3403"/>
        <v>0</v>
      </c>
      <c r="O2429" s="416">
        <v>0</v>
      </c>
      <c r="P2429" s="417">
        <f t="shared" si="3404"/>
        <v>0</v>
      </c>
      <c r="Q2429" s="417">
        <f t="shared" si="3405"/>
        <v>118022.8</v>
      </c>
      <c r="R2429" s="417">
        <f>L2429+N2429+P2429</f>
        <v>0</v>
      </c>
      <c r="S2429" s="417">
        <f t="shared" ref="S2429" si="3444">J2429-J2428</f>
        <v>0</v>
      </c>
      <c r="T2429" s="417">
        <f t="shared" ref="T2429:U2429" si="3445">Q2429-Q2428</f>
        <v>0</v>
      </c>
      <c r="U2429" s="417">
        <f t="shared" si="3445"/>
        <v>0</v>
      </c>
      <c r="V2429" s="422"/>
      <c r="W2429" s="619" t="str">
        <f t="shared" si="3290"/>
        <v/>
      </c>
    </row>
    <row r="2430" spans="1:23" s="371" customFormat="1" ht="24" hidden="1" customHeight="1">
      <c r="A2430" s="366" t="s">
        <v>6174</v>
      </c>
      <c r="B2430" s="418" t="s">
        <v>0</v>
      </c>
      <c r="C2430" s="418" t="s">
        <v>3461</v>
      </c>
      <c r="D2430" s="418" t="s">
        <v>163</v>
      </c>
      <c r="E2430" s="419" t="s">
        <v>18</v>
      </c>
      <c r="F2430" s="411">
        <f>G2430</f>
        <v>4</v>
      </c>
      <c r="G2430" s="411">
        <f>[5]내역서!F2426</f>
        <v>4</v>
      </c>
      <c r="H2430" s="716">
        <v>2</v>
      </c>
      <c r="I2430" s="410">
        <f>G2430-H2430</f>
        <v>2</v>
      </c>
      <c r="J2430" s="411">
        <f>내역서!F2434</f>
        <v>0</v>
      </c>
      <c r="K2430" s="411">
        <v>62525.8</v>
      </c>
      <c r="L2430" s="412">
        <f t="shared" si="3400"/>
        <v>0</v>
      </c>
      <c r="M2430" s="411">
        <v>0</v>
      </c>
      <c r="N2430" s="412">
        <f>INT($J2430*M2430)</f>
        <v>0</v>
      </c>
      <c r="O2430" s="411">
        <v>0</v>
      </c>
      <c r="P2430" s="412">
        <f>INT($J2430*O2430)</f>
        <v>0</v>
      </c>
      <c r="Q2430" s="412">
        <f>+K2430+M2430+O2430</f>
        <v>62525.8</v>
      </c>
      <c r="R2430" s="412">
        <f>L2430+N2430+P2430</f>
        <v>0</v>
      </c>
      <c r="S2430" s="412"/>
      <c r="T2430" s="412"/>
      <c r="U2430" s="412"/>
      <c r="V2430" s="419" t="s">
        <v>0</v>
      </c>
      <c r="W2430" s="617" t="str">
        <f>+IF(J2430&lt;0,"ng","")</f>
        <v/>
      </c>
    </row>
    <row r="2431" spans="1:23" s="75" customFormat="1" ht="24" hidden="1" customHeight="1">
      <c r="A2431" s="372" t="s">
        <v>2072</v>
      </c>
      <c r="B2431" s="421" t="s">
        <v>0</v>
      </c>
      <c r="C2431" s="421" t="s">
        <v>1497</v>
      </c>
      <c r="D2431" s="421" t="s">
        <v>163</v>
      </c>
      <c r="E2431" s="422" t="s">
        <v>18</v>
      </c>
      <c r="F2431" s="416">
        <f t="shared" si="3401"/>
        <v>4</v>
      </c>
      <c r="G2431" s="416">
        <f>[5]내역서!F2427</f>
        <v>4</v>
      </c>
      <c r="H2431" s="717">
        <v>2</v>
      </c>
      <c r="I2431" s="415">
        <f t="shared" si="3402"/>
        <v>2</v>
      </c>
      <c r="J2431" s="416">
        <f>내역서!F2435</f>
        <v>0</v>
      </c>
      <c r="K2431" s="416">
        <v>62525.8</v>
      </c>
      <c r="L2431" s="417">
        <f t="shared" si="3400"/>
        <v>0</v>
      </c>
      <c r="M2431" s="416">
        <v>0</v>
      </c>
      <c r="N2431" s="417">
        <f t="shared" si="3403"/>
        <v>0</v>
      </c>
      <c r="O2431" s="416">
        <v>0</v>
      </c>
      <c r="P2431" s="417">
        <f t="shared" si="3404"/>
        <v>0</v>
      </c>
      <c r="Q2431" s="417">
        <f t="shared" si="3405"/>
        <v>62525.8</v>
      </c>
      <c r="R2431" s="417">
        <f>L2431+N2431+P2431</f>
        <v>0</v>
      </c>
      <c r="S2431" s="417">
        <f t="shared" ref="S2431" si="3446">J2431-J2430</f>
        <v>0</v>
      </c>
      <c r="T2431" s="417">
        <f t="shared" ref="T2431:U2431" si="3447">Q2431-Q2430</f>
        <v>0</v>
      </c>
      <c r="U2431" s="417">
        <f t="shared" si="3447"/>
        <v>0</v>
      </c>
      <c r="V2431" s="422"/>
      <c r="W2431" s="619" t="str">
        <f t="shared" si="3290"/>
        <v/>
      </c>
    </row>
    <row r="2432" spans="1:23" s="371" customFormat="1" ht="24" hidden="1" customHeight="1">
      <c r="A2432" s="366" t="s">
        <v>2055</v>
      </c>
      <c r="B2432" s="418" t="s">
        <v>0</v>
      </c>
      <c r="C2432" s="418" t="s">
        <v>3462</v>
      </c>
      <c r="D2432" s="418" t="s">
        <v>159</v>
      </c>
      <c r="E2432" s="419" t="s">
        <v>18</v>
      </c>
      <c r="F2432" s="411">
        <f>G2432</f>
        <v>6</v>
      </c>
      <c r="G2432" s="411">
        <f>[5]내역서!F2428</f>
        <v>6</v>
      </c>
      <c r="H2432" s="716">
        <v>2.8</v>
      </c>
      <c r="I2432" s="410">
        <f>G2432-H2432</f>
        <v>3.2</v>
      </c>
      <c r="J2432" s="411">
        <f>내역서!F2436</f>
        <v>0</v>
      </c>
      <c r="K2432" s="411">
        <v>9802212.5</v>
      </c>
      <c r="L2432" s="412">
        <f t="shared" si="3400"/>
        <v>0</v>
      </c>
      <c r="M2432" s="411">
        <v>0</v>
      </c>
      <c r="N2432" s="412">
        <f>INT($J2432*M2432)</f>
        <v>0</v>
      </c>
      <c r="O2432" s="411">
        <v>0</v>
      </c>
      <c r="P2432" s="412">
        <f>INT($J2432*O2432)</f>
        <v>0</v>
      </c>
      <c r="Q2432" s="412">
        <f>+K2432+M2432+O2432</f>
        <v>9802212.5</v>
      </c>
      <c r="R2432" s="412">
        <f>L2432+N2432+P2432</f>
        <v>0</v>
      </c>
      <c r="S2432" s="412"/>
      <c r="T2432" s="412"/>
      <c r="U2432" s="412"/>
      <c r="V2432" s="419" t="s">
        <v>0</v>
      </c>
      <c r="W2432" s="617" t="str">
        <f>+IF(J2432&lt;0,"ng","")</f>
        <v/>
      </c>
    </row>
    <row r="2433" spans="1:23" s="75" customFormat="1" ht="24" hidden="1" customHeight="1">
      <c r="A2433" s="372" t="s">
        <v>2072</v>
      </c>
      <c r="B2433" s="421" t="s">
        <v>0</v>
      </c>
      <c r="C2433" s="421" t="s">
        <v>1498</v>
      </c>
      <c r="D2433" s="421" t="s">
        <v>159</v>
      </c>
      <c r="E2433" s="422" t="s">
        <v>18</v>
      </c>
      <c r="F2433" s="416">
        <f t="shared" si="3401"/>
        <v>6</v>
      </c>
      <c r="G2433" s="416">
        <f>[5]내역서!F2429</f>
        <v>6</v>
      </c>
      <c r="H2433" s="717">
        <v>2.8</v>
      </c>
      <c r="I2433" s="415">
        <f t="shared" si="3402"/>
        <v>3.2</v>
      </c>
      <c r="J2433" s="416">
        <f>내역서!F2437</f>
        <v>0</v>
      </c>
      <c r="K2433" s="416">
        <v>9802212.5</v>
      </c>
      <c r="L2433" s="417">
        <f t="shared" si="3400"/>
        <v>0</v>
      </c>
      <c r="M2433" s="416">
        <v>0</v>
      </c>
      <c r="N2433" s="417">
        <f t="shared" si="3403"/>
        <v>0</v>
      </c>
      <c r="O2433" s="416">
        <v>0</v>
      </c>
      <c r="P2433" s="417">
        <f t="shared" si="3404"/>
        <v>0</v>
      </c>
      <c r="Q2433" s="417">
        <f t="shared" si="3405"/>
        <v>9802212.5</v>
      </c>
      <c r="R2433" s="417">
        <f t="shared" si="3414"/>
        <v>0</v>
      </c>
      <c r="S2433" s="417">
        <f t="shared" ref="S2433" si="3448">J2433-J2432</f>
        <v>0</v>
      </c>
      <c r="T2433" s="417">
        <f t="shared" ref="T2433:U2433" si="3449">Q2433-Q2432</f>
        <v>0</v>
      </c>
      <c r="U2433" s="417">
        <f t="shared" si="3449"/>
        <v>0</v>
      </c>
      <c r="V2433" s="422"/>
      <c r="W2433" s="619" t="str">
        <f t="shared" si="3290"/>
        <v/>
      </c>
    </row>
    <row r="2434" spans="1:23" s="371" customFormat="1" ht="24" hidden="1" customHeight="1">
      <c r="A2434" s="366" t="s">
        <v>2055</v>
      </c>
      <c r="B2434" s="418" t="s">
        <v>0</v>
      </c>
      <c r="C2434" s="418" t="s">
        <v>3463</v>
      </c>
      <c r="D2434" s="418" t="s">
        <v>3464</v>
      </c>
      <c r="E2434" s="419" t="s">
        <v>18</v>
      </c>
      <c r="F2434" s="411">
        <f>G2434</f>
        <v>4</v>
      </c>
      <c r="G2434" s="411">
        <f>[5]내역서!F2430</f>
        <v>4</v>
      </c>
      <c r="H2434" s="716">
        <v>2</v>
      </c>
      <c r="I2434" s="410">
        <f>G2434-H2434</f>
        <v>2</v>
      </c>
      <c r="J2434" s="411">
        <f>내역서!F2438</f>
        <v>0</v>
      </c>
      <c r="K2434" s="411">
        <v>57280.1</v>
      </c>
      <c r="L2434" s="412">
        <f t="shared" si="3400"/>
        <v>0</v>
      </c>
      <c r="M2434" s="411">
        <v>0</v>
      </c>
      <c r="N2434" s="412">
        <f>INT($J2434*M2434)</f>
        <v>0</v>
      </c>
      <c r="O2434" s="411">
        <v>0</v>
      </c>
      <c r="P2434" s="412">
        <f>INT($J2434*O2434)</f>
        <v>0</v>
      </c>
      <c r="Q2434" s="412">
        <f>+K2434+M2434+O2434</f>
        <v>57280.1</v>
      </c>
      <c r="R2434" s="412">
        <f>L2434+N2434+P2434</f>
        <v>0</v>
      </c>
      <c r="S2434" s="412"/>
      <c r="T2434" s="412"/>
      <c r="U2434" s="412"/>
      <c r="V2434" s="419" t="s">
        <v>0</v>
      </c>
      <c r="W2434" s="617" t="str">
        <f>+IF(J2434&lt;0,"ng","")</f>
        <v/>
      </c>
    </row>
    <row r="2435" spans="1:23" s="75" customFormat="1" ht="24" hidden="1" customHeight="1">
      <c r="A2435" s="372" t="s">
        <v>2072</v>
      </c>
      <c r="B2435" s="421" t="s">
        <v>0</v>
      </c>
      <c r="C2435" s="421" t="s">
        <v>1499</v>
      </c>
      <c r="D2435" s="421" t="s">
        <v>1500</v>
      </c>
      <c r="E2435" s="422" t="s">
        <v>18</v>
      </c>
      <c r="F2435" s="416">
        <f t="shared" si="3401"/>
        <v>4</v>
      </c>
      <c r="G2435" s="416">
        <f>[5]내역서!F2431</f>
        <v>4</v>
      </c>
      <c r="H2435" s="717">
        <v>2</v>
      </c>
      <c r="I2435" s="415">
        <f t="shared" si="3402"/>
        <v>2</v>
      </c>
      <c r="J2435" s="416">
        <f>내역서!F2439</f>
        <v>0</v>
      </c>
      <c r="K2435" s="416">
        <v>57280.1</v>
      </c>
      <c r="L2435" s="417">
        <f t="shared" si="3400"/>
        <v>0</v>
      </c>
      <c r="M2435" s="416">
        <v>0</v>
      </c>
      <c r="N2435" s="417">
        <f t="shared" si="3403"/>
        <v>0</v>
      </c>
      <c r="O2435" s="416">
        <v>0</v>
      </c>
      <c r="P2435" s="417">
        <f t="shared" si="3404"/>
        <v>0</v>
      </c>
      <c r="Q2435" s="417">
        <f t="shared" si="3405"/>
        <v>57280.1</v>
      </c>
      <c r="R2435" s="417">
        <f t="shared" si="3414"/>
        <v>0</v>
      </c>
      <c r="S2435" s="417">
        <f t="shared" ref="S2435" si="3450">J2435-J2434</f>
        <v>0</v>
      </c>
      <c r="T2435" s="417">
        <f t="shared" ref="T2435:U2435" si="3451">Q2435-Q2434</f>
        <v>0</v>
      </c>
      <c r="U2435" s="417">
        <f t="shared" si="3451"/>
        <v>0</v>
      </c>
      <c r="V2435" s="422"/>
      <c r="W2435" s="619" t="str">
        <f t="shared" si="3290"/>
        <v/>
      </c>
    </row>
    <row r="2436" spans="1:23" s="371" customFormat="1" ht="24" hidden="1" customHeight="1">
      <c r="A2436" s="366" t="s">
        <v>2055</v>
      </c>
      <c r="B2436" s="418" t="s">
        <v>0</v>
      </c>
      <c r="C2436" s="418" t="s">
        <v>3463</v>
      </c>
      <c r="D2436" s="418" t="s">
        <v>3465</v>
      </c>
      <c r="E2436" s="419" t="s">
        <v>18</v>
      </c>
      <c r="F2436" s="411">
        <f>G2436</f>
        <v>4</v>
      </c>
      <c r="G2436" s="411">
        <f>[5]내역서!F2432</f>
        <v>4</v>
      </c>
      <c r="H2436" s="716">
        <v>2</v>
      </c>
      <c r="I2436" s="410">
        <f>G2436-H2436</f>
        <v>2</v>
      </c>
      <c r="J2436" s="411">
        <f>내역서!F2440</f>
        <v>0</v>
      </c>
      <c r="K2436" s="411">
        <v>34962.400000000001</v>
      </c>
      <c r="L2436" s="412">
        <f t="shared" si="3400"/>
        <v>0</v>
      </c>
      <c r="M2436" s="411">
        <v>0</v>
      </c>
      <c r="N2436" s="412">
        <f>INT($J2436*M2436)</f>
        <v>0</v>
      </c>
      <c r="O2436" s="411">
        <v>0</v>
      </c>
      <c r="P2436" s="412">
        <f>INT($J2436*O2436)</f>
        <v>0</v>
      </c>
      <c r="Q2436" s="412">
        <f>+K2436+M2436+O2436</f>
        <v>34962.400000000001</v>
      </c>
      <c r="R2436" s="412">
        <f>L2436+N2436+P2436</f>
        <v>0</v>
      </c>
      <c r="S2436" s="412"/>
      <c r="T2436" s="412"/>
      <c r="U2436" s="412"/>
      <c r="V2436" s="419" t="s">
        <v>0</v>
      </c>
      <c r="W2436" s="617" t="str">
        <f>+IF(J2436&lt;0,"ng","")</f>
        <v/>
      </c>
    </row>
    <row r="2437" spans="1:23" s="75" customFormat="1" ht="24" hidden="1" customHeight="1">
      <c r="A2437" s="372" t="s">
        <v>2072</v>
      </c>
      <c r="B2437" s="421" t="s">
        <v>0</v>
      </c>
      <c r="C2437" s="421" t="s">
        <v>1499</v>
      </c>
      <c r="D2437" s="421" t="s">
        <v>1501</v>
      </c>
      <c r="E2437" s="422" t="s">
        <v>18</v>
      </c>
      <c r="F2437" s="416">
        <f t="shared" si="3401"/>
        <v>4</v>
      </c>
      <c r="G2437" s="416">
        <f>[5]내역서!F2433</f>
        <v>4</v>
      </c>
      <c r="H2437" s="717">
        <v>2</v>
      </c>
      <c r="I2437" s="415">
        <f t="shared" si="3402"/>
        <v>2</v>
      </c>
      <c r="J2437" s="416">
        <f>내역서!F2441</f>
        <v>0</v>
      </c>
      <c r="K2437" s="416">
        <v>34962.400000000001</v>
      </c>
      <c r="L2437" s="417">
        <f t="shared" si="3400"/>
        <v>0</v>
      </c>
      <c r="M2437" s="416">
        <v>0</v>
      </c>
      <c r="N2437" s="417">
        <f t="shared" si="3403"/>
        <v>0</v>
      </c>
      <c r="O2437" s="416">
        <v>0</v>
      </c>
      <c r="P2437" s="417">
        <f t="shared" si="3404"/>
        <v>0</v>
      </c>
      <c r="Q2437" s="417">
        <f t="shared" si="3405"/>
        <v>34962.400000000001</v>
      </c>
      <c r="R2437" s="417">
        <f>L2437+N2437+P2437</f>
        <v>0</v>
      </c>
      <c r="S2437" s="417">
        <f t="shared" ref="S2437" si="3452">J2437-J2436</f>
        <v>0</v>
      </c>
      <c r="T2437" s="417">
        <f t="shared" ref="T2437:U2437" si="3453">Q2437-Q2436</f>
        <v>0</v>
      </c>
      <c r="U2437" s="417">
        <f t="shared" si="3453"/>
        <v>0</v>
      </c>
      <c r="V2437" s="422"/>
      <c r="W2437" s="619" t="str">
        <f t="shared" si="3290"/>
        <v/>
      </c>
    </row>
    <row r="2438" spans="1:23" s="371" customFormat="1" ht="24" hidden="1" customHeight="1">
      <c r="A2438" s="366" t="s">
        <v>6232</v>
      </c>
      <c r="B2438" s="418" t="s">
        <v>0</v>
      </c>
      <c r="C2438" s="418" t="s">
        <v>3466</v>
      </c>
      <c r="D2438" s="418" t="s">
        <v>168</v>
      </c>
      <c r="E2438" s="419" t="s">
        <v>18</v>
      </c>
      <c r="F2438" s="411">
        <f>G2438</f>
        <v>1</v>
      </c>
      <c r="G2438" s="411">
        <f>[5]내역서!F2434</f>
        <v>1</v>
      </c>
      <c r="H2438" s="716">
        <v>0.5</v>
      </c>
      <c r="I2438" s="410">
        <f>G2438-H2438</f>
        <v>0.5</v>
      </c>
      <c r="J2438" s="411">
        <f>내역서!F2442</f>
        <v>0</v>
      </c>
      <c r="K2438" s="411">
        <v>26701984.699999999</v>
      </c>
      <c r="L2438" s="412">
        <f t="shared" si="3400"/>
        <v>0</v>
      </c>
      <c r="M2438" s="411">
        <v>0</v>
      </c>
      <c r="N2438" s="412">
        <f>INT($J2438*M2438)</f>
        <v>0</v>
      </c>
      <c r="O2438" s="411">
        <v>0</v>
      </c>
      <c r="P2438" s="412">
        <f>INT($J2438*O2438)</f>
        <v>0</v>
      </c>
      <c r="Q2438" s="412">
        <f>+K2438+M2438+O2438</f>
        <v>26701984.699999999</v>
      </c>
      <c r="R2438" s="412">
        <f>L2438+N2438+P2438</f>
        <v>0</v>
      </c>
      <c r="S2438" s="412"/>
      <c r="T2438" s="412"/>
      <c r="U2438" s="412"/>
      <c r="V2438" s="419" t="s">
        <v>0</v>
      </c>
      <c r="W2438" s="617" t="str">
        <f>+IF(J2438&lt;0,"ng","")</f>
        <v/>
      </c>
    </row>
    <row r="2439" spans="1:23" s="75" customFormat="1" ht="24" hidden="1" customHeight="1">
      <c r="A2439" s="372" t="s">
        <v>2072</v>
      </c>
      <c r="B2439" s="421" t="s">
        <v>0</v>
      </c>
      <c r="C2439" s="421" t="s">
        <v>1502</v>
      </c>
      <c r="D2439" s="421" t="s">
        <v>168</v>
      </c>
      <c r="E2439" s="422" t="s">
        <v>18</v>
      </c>
      <c r="F2439" s="416">
        <f t="shared" si="3401"/>
        <v>1</v>
      </c>
      <c r="G2439" s="416">
        <f>[5]내역서!F2435</f>
        <v>1</v>
      </c>
      <c r="H2439" s="717">
        <v>0.5</v>
      </c>
      <c r="I2439" s="415">
        <f t="shared" si="3402"/>
        <v>0.5</v>
      </c>
      <c r="J2439" s="416">
        <f>내역서!F2443</f>
        <v>0</v>
      </c>
      <c r="K2439" s="416">
        <v>26701984.699999999</v>
      </c>
      <c r="L2439" s="417">
        <f t="shared" si="3400"/>
        <v>0</v>
      </c>
      <c r="M2439" s="416">
        <v>0</v>
      </c>
      <c r="N2439" s="417">
        <f t="shared" si="3403"/>
        <v>0</v>
      </c>
      <c r="O2439" s="416">
        <v>0</v>
      </c>
      <c r="P2439" s="417">
        <f t="shared" si="3404"/>
        <v>0</v>
      </c>
      <c r="Q2439" s="417">
        <f t="shared" si="3405"/>
        <v>26701984.699999999</v>
      </c>
      <c r="R2439" s="417">
        <f t="shared" si="3414"/>
        <v>0</v>
      </c>
      <c r="S2439" s="417">
        <f t="shared" ref="S2439" si="3454">J2439-J2438</f>
        <v>0</v>
      </c>
      <c r="T2439" s="417">
        <f t="shared" ref="T2439:U2439" si="3455">Q2439-Q2438</f>
        <v>0</v>
      </c>
      <c r="U2439" s="417">
        <f t="shared" si="3455"/>
        <v>0</v>
      </c>
      <c r="V2439" s="422"/>
      <c r="W2439" s="619" t="str">
        <f t="shared" si="3290"/>
        <v/>
      </c>
    </row>
    <row r="2440" spans="1:23" s="371" customFormat="1" ht="24" hidden="1" customHeight="1">
      <c r="A2440" s="366" t="s">
        <v>6233</v>
      </c>
      <c r="B2440" s="418" t="s">
        <v>0</v>
      </c>
      <c r="C2440" s="418" t="s">
        <v>3466</v>
      </c>
      <c r="D2440" s="418" t="s">
        <v>159</v>
      </c>
      <c r="E2440" s="419" t="s">
        <v>18</v>
      </c>
      <c r="F2440" s="411">
        <f>G2440</f>
        <v>6</v>
      </c>
      <c r="G2440" s="411">
        <f>[5]내역서!F2436</f>
        <v>6</v>
      </c>
      <c r="H2440" s="716">
        <v>3</v>
      </c>
      <c r="I2440" s="410">
        <f>G2440-H2440</f>
        <v>3</v>
      </c>
      <c r="J2440" s="411">
        <f>내역서!F2444</f>
        <v>0</v>
      </c>
      <c r="K2440" s="411">
        <v>5116444.9000000004</v>
      </c>
      <c r="L2440" s="412">
        <f t="shared" si="3400"/>
        <v>0</v>
      </c>
      <c r="M2440" s="411">
        <v>0</v>
      </c>
      <c r="N2440" s="412">
        <f>INT($J2440*M2440)</f>
        <v>0</v>
      </c>
      <c r="O2440" s="411">
        <v>0</v>
      </c>
      <c r="P2440" s="412">
        <f>INT($J2440*O2440)</f>
        <v>0</v>
      </c>
      <c r="Q2440" s="412">
        <f>+K2440+M2440+O2440</f>
        <v>5116444.9000000004</v>
      </c>
      <c r="R2440" s="412">
        <f>L2440+N2440+P2440</f>
        <v>0</v>
      </c>
      <c r="S2440" s="412"/>
      <c r="T2440" s="412"/>
      <c r="U2440" s="412"/>
      <c r="V2440" s="419" t="s">
        <v>0</v>
      </c>
      <c r="W2440" s="617" t="str">
        <f>+IF(J2440&lt;0,"ng","")</f>
        <v/>
      </c>
    </row>
    <row r="2441" spans="1:23" s="75" customFormat="1" ht="24" hidden="1" customHeight="1">
      <c r="A2441" s="372" t="s">
        <v>6234</v>
      </c>
      <c r="B2441" s="421" t="s">
        <v>0</v>
      </c>
      <c r="C2441" s="421" t="s">
        <v>1502</v>
      </c>
      <c r="D2441" s="421" t="s">
        <v>159</v>
      </c>
      <c r="E2441" s="422" t="s">
        <v>18</v>
      </c>
      <c r="F2441" s="416">
        <f t="shared" si="3401"/>
        <v>6</v>
      </c>
      <c r="G2441" s="416">
        <f>[5]내역서!F2437</f>
        <v>6</v>
      </c>
      <c r="H2441" s="717">
        <v>3</v>
      </c>
      <c r="I2441" s="415">
        <f t="shared" si="3402"/>
        <v>3</v>
      </c>
      <c r="J2441" s="416">
        <f>내역서!F2445</f>
        <v>0</v>
      </c>
      <c r="K2441" s="416">
        <v>5116444.9000000004</v>
      </c>
      <c r="L2441" s="417">
        <f t="shared" si="3400"/>
        <v>0</v>
      </c>
      <c r="M2441" s="416">
        <v>0</v>
      </c>
      <c r="N2441" s="417">
        <f t="shared" si="3403"/>
        <v>0</v>
      </c>
      <c r="O2441" s="416">
        <v>0</v>
      </c>
      <c r="P2441" s="417">
        <f t="shared" si="3404"/>
        <v>0</v>
      </c>
      <c r="Q2441" s="417">
        <f t="shared" si="3405"/>
        <v>5116444.9000000004</v>
      </c>
      <c r="R2441" s="417">
        <f>L2441+N2441+P2441</f>
        <v>0</v>
      </c>
      <c r="S2441" s="417">
        <f t="shared" ref="S2441" si="3456">J2441-J2440</f>
        <v>0</v>
      </c>
      <c r="T2441" s="417">
        <f t="shared" ref="T2441:U2441" si="3457">Q2441-Q2440</f>
        <v>0</v>
      </c>
      <c r="U2441" s="417">
        <f t="shared" si="3457"/>
        <v>0</v>
      </c>
      <c r="V2441" s="422"/>
      <c r="W2441" s="619" t="str">
        <f t="shared" si="3290"/>
        <v/>
      </c>
    </row>
    <row r="2442" spans="1:23" s="516" customFormat="1" ht="24" hidden="1" customHeight="1">
      <c r="A2442" s="366" t="s">
        <v>2055</v>
      </c>
      <c r="B2442" s="418" t="s">
        <v>0</v>
      </c>
      <c r="C2442" s="418" t="s">
        <v>3466</v>
      </c>
      <c r="D2442" s="418" t="s">
        <v>167</v>
      </c>
      <c r="E2442" s="419" t="s">
        <v>18</v>
      </c>
      <c r="F2442" s="411">
        <f>G2442</f>
        <v>0</v>
      </c>
      <c r="G2442" s="411">
        <f>[5]내역서!F2438</f>
        <v>0</v>
      </c>
      <c r="H2442" s="716">
        <v>-2</v>
      </c>
      <c r="I2442" s="410">
        <f>G2442-H2442</f>
        <v>2</v>
      </c>
      <c r="J2442" s="411">
        <f>내역서!F2446</f>
        <v>0</v>
      </c>
      <c r="K2442" s="411">
        <v>1394532.7</v>
      </c>
      <c r="L2442" s="412">
        <f t="shared" si="3400"/>
        <v>0</v>
      </c>
      <c r="M2442" s="411">
        <v>0</v>
      </c>
      <c r="N2442" s="412">
        <f>INT($J2442*M2442)</f>
        <v>0</v>
      </c>
      <c r="O2442" s="411">
        <v>0</v>
      </c>
      <c r="P2442" s="412">
        <f>INT($J2442*O2442)</f>
        <v>0</v>
      </c>
      <c r="Q2442" s="412">
        <f>+K2442+M2442+O2442</f>
        <v>1394532.7</v>
      </c>
      <c r="R2442" s="412">
        <f>L2442+N2442+P2442</f>
        <v>0</v>
      </c>
      <c r="S2442" s="412"/>
      <c r="T2442" s="412"/>
      <c r="U2442" s="412"/>
      <c r="V2442" s="419" t="s">
        <v>0</v>
      </c>
      <c r="W2442" s="617" t="str">
        <f>+IF(J2442&lt;0,"ng","")</f>
        <v/>
      </c>
    </row>
    <row r="2443" spans="1:23" s="79" customFormat="1" ht="24" hidden="1" customHeight="1">
      <c r="A2443" s="372" t="s">
        <v>6235</v>
      </c>
      <c r="B2443" s="421" t="s">
        <v>0</v>
      </c>
      <c r="C2443" s="421" t="s">
        <v>1502</v>
      </c>
      <c r="D2443" s="421" t="s">
        <v>167</v>
      </c>
      <c r="E2443" s="422" t="s">
        <v>18</v>
      </c>
      <c r="F2443" s="416">
        <f t="shared" si="3401"/>
        <v>0</v>
      </c>
      <c r="G2443" s="416">
        <f>[5]내역서!F2439</f>
        <v>0</v>
      </c>
      <c r="H2443" s="717">
        <v>-2</v>
      </c>
      <c r="I2443" s="415">
        <f t="shared" si="3402"/>
        <v>2</v>
      </c>
      <c r="J2443" s="416">
        <f>내역서!F2447</f>
        <v>0</v>
      </c>
      <c r="K2443" s="416">
        <v>1394532.7</v>
      </c>
      <c r="L2443" s="417">
        <f t="shared" si="3400"/>
        <v>0</v>
      </c>
      <c r="M2443" s="416">
        <v>0</v>
      </c>
      <c r="N2443" s="417">
        <f t="shared" si="3403"/>
        <v>0</v>
      </c>
      <c r="O2443" s="416">
        <v>0</v>
      </c>
      <c r="P2443" s="417">
        <f t="shared" si="3404"/>
        <v>0</v>
      </c>
      <c r="Q2443" s="417">
        <f t="shared" si="3405"/>
        <v>1394532.7</v>
      </c>
      <c r="R2443" s="417">
        <f t="shared" si="3414"/>
        <v>0</v>
      </c>
      <c r="S2443" s="417">
        <f t="shared" ref="S2443" si="3458">J2443-J2442</f>
        <v>0</v>
      </c>
      <c r="T2443" s="417">
        <f t="shared" ref="T2443:U2443" si="3459">Q2443-Q2442</f>
        <v>0</v>
      </c>
      <c r="U2443" s="417">
        <f t="shared" si="3459"/>
        <v>0</v>
      </c>
      <c r="V2443" s="422"/>
      <c r="W2443" s="619" t="str">
        <f t="shared" si="3290"/>
        <v/>
      </c>
    </row>
    <row r="2444" spans="1:23" s="371" customFormat="1" ht="24" hidden="1" customHeight="1">
      <c r="A2444" s="366" t="s">
        <v>2055</v>
      </c>
      <c r="B2444" s="418" t="s">
        <v>0</v>
      </c>
      <c r="C2444" s="418" t="s">
        <v>3466</v>
      </c>
      <c r="D2444" s="418" t="s">
        <v>163</v>
      </c>
      <c r="E2444" s="419" t="s">
        <v>18</v>
      </c>
      <c r="F2444" s="411">
        <f>G2444</f>
        <v>4</v>
      </c>
      <c r="G2444" s="411">
        <f>[5]내역서!F2440</f>
        <v>4</v>
      </c>
      <c r="H2444" s="716">
        <v>2</v>
      </c>
      <c r="I2444" s="410">
        <f>G2444-H2444</f>
        <v>2</v>
      </c>
      <c r="J2444" s="411">
        <f>내역서!F2448</f>
        <v>0</v>
      </c>
      <c r="K2444" s="411">
        <v>838097.8</v>
      </c>
      <c r="L2444" s="412">
        <f t="shared" si="3400"/>
        <v>0</v>
      </c>
      <c r="M2444" s="411">
        <v>0</v>
      </c>
      <c r="N2444" s="412">
        <f>INT($J2444*M2444)</f>
        <v>0</v>
      </c>
      <c r="O2444" s="411">
        <v>0</v>
      </c>
      <c r="P2444" s="412">
        <f>INT($J2444*O2444)</f>
        <v>0</v>
      </c>
      <c r="Q2444" s="412">
        <f>+K2444+M2444+O2444</f>
        <v>838097.8</v>
      </c>
      <c r="R2444" s="412">
        <f>L2444+N2444+P2444</f>
        <v>0</v>
      </c>
      <c r="S2444" s="412"/>
      <c r="T2444" s="412"/>
      <c r="U2444" s="412"/>
      <c r="V2444" s="419" t="s">
        <v>0</v>
      </c>
      <c r="W2444" s="617" t="str">
        <f>+IF(J2444&lt;0,"ng","")</f>
        <v/>
      </c>
    </row>
    <row r="2445" spans="1:23" s="75" customFormat="1" ht="24" hidden="1" customHeight="1">
      <c r="A2445" s="372" t="s">
        <v>2072</v>
      </c>
      <c r="B2445" s="421" t="s">
        <v>0</v>
      </c>
      <c r="C2445" s="421" t="s">
        <v>1502</v>
      </c>
      <c r="D2445" s="421" t="s">
        <v>163</v>
      </c>
      <c r="E2445" s="422" t="s">
        <v>18</v>
      </c>
      <c r="F2445" s="416">
        <f t="shared" si="3401"/>
        <v>4</v>
      </c>
      <c r="G2445" s="416">
        <f>[5]내역서!F2441</f>
        <v>4</v>
      </c>
      <c r="H2445" s="717">
        <v>2</v>
      </c>
      <c r="I2445" s="415">
        <f t="shared" si="3402"/>
        <v>2</v>
      </c>
      <c r="J2445" s="416">
        <f>내역서!F2449</f>
        <v>0</v>
      </c>
      <c r="K2445" s="416">
        <v>838097.8</v>
      </c>
      <c r="L2445" s="417">
        <f t="shared" si="3400"/>
        <v>0</v>
      </c>
      <c r="M2445" s="416">
        <v>0</v>
      </c>
      <c r="N2445" s="417">
        <f t="shared" si="3403"/>
        <v>0</v>
      </c>
      <c r="O2445" s="416">
        <v>0</v>
      </c>
      <c r="P2445" s="417">
        <f t="shared" si="3404"/>
        <v>0</v>
      </c>
      <c r="Q2445" s="417">
        <f t="shared" si="3405"/>
        <v>838097.8</v>
      </c>
      <c r="R2445" s="417">
        <f t="shared" ref="R2445:R2453" si="3460">L2445+N2445+P2445</f>
        <v>0</v>
      </c>
      <c r="S2445" s="417">
        <f t="shared" ref="S2445" si="3461">J2445-J2444</f>
        <v>0</v>
      </c>
      <c r="T2445" s="417">
        <f t="shared" ref="T2445:U2445" si="3462">Q2445-Q2444</f>
        <v>0</v>
      </c>
      <c r="U2445" s="417">
        <f t="shared" si="3462"/>
        <v>0</v>
      </c>
      <c r="V2445" s="422"/>
      <c r="W2445" s="619" t="str">
        <f t="shared" si="3290"/>
        <v/>
      </c>
    </row>
    <row r="2446" spans="1:23" s="371" customFormat="1" ht="24" hidden="1" customHeight="1">
      <c r="A2446" s="366" t="s">
        <v>6232</v>
      </c>
      <c r="B2446" s="418" t="s">
        <v>0</v>
      </c>
      <c r="C2446" s="418" t="s">
        <v>169</v>
      </c>
      <c r="D2446" s="418" t="s">
        <v>159</v>
      </c>
      <c r="E2446" s="419" t="s">
        <v>18</v>
      </c>
      <c r="F2446" s="411">
        <f>G2446</f>
        <v>24</v>
      </c>
      <c r="G2446" s="411">
        <f>[5]내역서!F2442</f>
        <v>24</v>
      </c>
      <c r="H2446" s="716">
        <v>12</v>
      </c>
      <c r="I2446" s="410">
        <f>G2446-H2446</f>
        <v>12</v>
      </c>
      <c r="J2446" s="411">
        <f>내역서!F2450</f>
        <v>0</v>
      </c>
      <c r="K2446" s="411">
        <v>397084.4</v>
      </c>
      <c r="L2446" s="412">
        <f t="shared" si="3400"/>
        <v>0</v>
      </c>
      <c r="M2446" s="411">
        <v>0</v>
      </c>
      <c r="N2446" s="412">
        <f>INT($J2446*M2446)</f>
        <v>0</v>
      </c>
      <c r="O2446" s="411">
        <v>0</v>
      </c>
      <c r="P2446" s="412">
        <f>INT($J2446*O2446)</f>
        <v>0</v>
      </c>
      <c r="Q2446" s="412">
        <f>+K2446+M2446+O2446</f>
        <v>397084.4</v>
      </c>
      <c r="R2446" s="412">
        <f>L2446+N2446+P2446</f>
        <v>0</v>
      </c>
      <c r="S2446" s="412"/>
      <c r="T2446" s="412"/>
      <c r="U2446" s="412"/>
      <c r="V2446" s="419" t="s">
        <v>0</v>
      </c>
      <c r="W2446" s="617" t="str">
        <f>+IF(J2446&lt;0,"ng","")</f>
        <v/>
      </c>
    </row>
    <row r="2447" spans="1:23" s="75" customFormat="1" ht="24" hidden="1" customHeight="1">
      <c r="A2447" s="372" t="s">
        <v>2072</v>
      </c>
      <c r="B2447" s="421" t="s">
        <v>0</v>
      </c>
      <c r="C2447" s="421" t="s">
        <v>169</v>
      </c>
      <c r="D2447" s="421" t="s">
        <v>159</v>
      </c>
      <c r="E2447" s="422" t="s">
        <v>18</v>
      </c>
      <c r="F2447" s="416">
        <f t="shared" si="3401"/>
        <v>24</v>
      </c>
      <c r="G2447" s="416">
        <f>[5]내역서!F2443</f>
        <v>24</v>
      </c>
      <c r="H2447" s="717">
        <v>12</v>
      </c>
      <c r="I2447" s="415">
        <f t="shared" si="3402"/>
        <v>12</v>
      </c>
      <c r="J2447" s="416">
        <f>내역서!F2451</f>
        <v>0</v>
      </c>
      <c r="K2447" s="416">
        <v>397084.4</v>
      </c>
      <c r="L2447" s="417">
        <f t="shared" si="3400"/>
        <v>0</v>
      </c>
      <c r="M2447" s="416">
        <v>0</v>
      </c>
      <c r="N2447" s="417">
        <f t="shared" si="3403"/>
        <v>0</v>
      </c>
      <c r="O2447" s="416">
        <v>0</v>
      </c>
      <c r="P2447" s="417">
        <f t="shared" si="3404"/>
        <v>0</v>
      </c>
      <c r="Q2447" s="417">
        <f t="shared" si="3405"/>
        <v>397084.4</v>
      </c>
      <c r="R2447" s="417">
        <f t="shared" si="3460"/>
        <v>0</v>
      </c>
      <c r="S2447" s="417">
        <f t="shared" ref="S2447" si="3463">J2447-J2446</f>
        <v>0</v>
      </c>
      <c r="T2447" s="417">
        <f t="shared" ref="T2447:U2447" si="3464">Q2447-Q2446</f>
        <v>0</v>
      </c>
      <c r="U2447" s="417">
        <f t="shared" si="3464"/>
        <v>0</v>
      </c>
      <c r="V2447" s="422"/>
      <c r="W2447" s="619" t="str">
        <f t="shared" si="3290"/>
        <v/>
      </c>
    </row>
    <row r="2448" spans="1:23" s="371" customFormat="1" ht="24" hidden="1" customHeight="1">
      <c r="A2448" s="366" t="s">
        <v>6236</v>
      </c>
      <c r="B2448" s="418" t="s">
        <v>0</v>
      </c>
      <c r="C2448" s="418" t="s">
        <v>170</v>
      </c>
      <c r="D2448" s="418" t="s">
        <v>180</v>
      </c>
      <c r="E2448" s="419" t="s">
        <v>18</v>
      </c>
      <c r="F2448" s="411">
        <f>G2448</f>
        <v>1</v>
      </c>
      <c r="G2448" s="411">
        <f>[5]내역서!F2444</f>
        <v>1</v>
      </c>
      <c r="H2448" s="716">
        <v>0</v>
      </c>
      <c r="I2448" s="410"/>
      <c r="J2448" s="411">
        <f>내역서!F2452</f>
        <v>0</v>
      </c>
      <c r="K2448" s="425">
        <v>88406.25</v>
      </c>
      <c r="L2448" s="412">
        <f t="shared" si="3400"/>
        <v>0</v>
      </c>
      <c r="M2448" s="411">
        <v>0</v>
      </c>
      <c r="N2448" s="412">
        <f>INT($J2448*M2448)</f>
        <v>0</v>
      </c>
      <c r="O2448" s="411">
        <v>0</v>
      </c>
      <c r="P2448" s="412">
        <f>INT($J2448*O2448)</f>
        <v>0</v>
      </c>
      <c r="Q2448" s="412">
        <f>+K2448+M2448+O2448</f>
        <v>88406.25</v>
      </c>
      <c r="R2448" s="412">
        <f>L2448+N2448+P2448</f>
        <v>0</v>
      </c>
      <c r="S2448" s="412"/>
      <c r="T2448" s="412"/>
      <c r="U2448" s="412"/>
      <c r="V2448" s="630" t="s">
        <v>0</v>
      </c>
      <c r="W2448" s="617" t="str">
        <f>+IF(J2448&lt;0,"ng","")</f>
        <v/>
      </c>
    </row>
    <row r="2449" spans="1:23" s="75" customFormat="1" ht="24" hidden="1" customHeight="1">
      <c r="A2449" s="372" t="s">
        <v>6237</v>
      </c>
      <c r="B2449" s="421" t="s">
        <v>0</v>
      </c>
      <c r="C2449" s="421" t="s">
        <v>170</v>
      </c>
      <c r="D2449" s="421" t="s">
        <v>180</v>
      </c>
      <c r="E2449" s="422" t="s">
        <v>18</v>
      </c>
      <c r="F2449" s="416">
        <f t="shared" si="3401"/>
        <v>1</v>
      </c>
      <c r="G2449" s="416">
        <f>[5]내역서!F2445</f>
        <v>1</v>
      </c>
      <c r="H2449" s="717">
        <v>0</v>
      </c>
      <c r="I2449" s="415"/>
      <c r="J2449" s="416">
        <f>내역서!F2453</f>
        <v>0</v>
      </c>
      <c r="K2449" s="426">
        <v>88406.25</v>
      </c>
      <c r="L2449" s="417">
        <f t="shared" si="3400"/>
        <v>0</v>
      </c>
      <c r="M2449" s="416">
        <v>0</v>
      </c>
      <c r="N2449" s="417">
        <f t="shared" ref="N2449" si="3465">INT($J2449*M2449)</f>
        <v>0</v>
      </c>
      <c r="O2449" s="416">
        <v>0</v>
      </c>
      <c r="P2449" s="417">
        <f t="shared" ref="P2449" si="3466">INT($J2449*O2449)</f>
        <v>0</v>
      </c>
      <c r="Q2449" s="417">
        <f t="shared" ref="Q2449" si="3467">+K2449+M2449+O2449</f>
        <v>88406.25</v>
      </c>
      <c r="R2449" s="417">
        <f t="shared" si="3460"/>
        <v>0</v>
      </c>
      <c r="S2449" s="417">
        <f t="shared" ref="S2449" si="3468">J2449-J2448</f>
        <v>0</v>
      </c>
      <c r="T2449" s="417">
        <f t="shared" ref="T2449:U2449" si="3469">Q2449-Q2448</f>
        <v>0</v>
      </c>
      <c r="U2449" s="417">
        <f t="shared" si="3469"/>
        <v>0</v>
      </c>
      <c r="V2449" s="631"/>
      <c r="W2449" s="619" t="str">
        <f t="shared" si="3290"/>
        <v/>
      </c>
    </row>
    <row r="2450" spans="1:23" s="371" customFormat="1" ht="24" hidden="1" customHeight="1">
      <c r="A2450" s="366" t="s">
        <v>6238</v>
      </c>
      <c r="B2450" s="418" t="s">
        <v>0</v>
      </c>
      <c r="C2450" s="418" t="s">
        <v>170</v>
      </c>
      <c r="D2450" s="418" t="s">
        <v>3455</v>
      </c>
      <c r="E2450" s="419" t="s">
        <v>18</v>
      </c>
      <c r="F2450" s="411">
        <f>G2450</f>
        <v>1</v>
      </c>
      <c r="G2450" s="411">
        <f>[5]내역서!F2446</f>
        <v>1</v>
      </c>
      <c r="H2450" s="716">
        <v>0</v>
      </c>
      <c r="I2450" s="410"/>
      <c r="J2450" s="411">
        <f>내역서!F2454</f>
        <v>0</v>
      </c>
      <c r="K2450" s="425">
        <v>66481.5</v>
      </c>
      <c r="L2450" s="412">
        <f t="shared" si="3400"/>
        <v>0</v>
      </c>
      <c r="M2450" s="411">
        <v>0</v>
      </c>
      <c r="N2450" s="412">
        <f>INT($J2450*M2450)</f>
        <v>0</v>
      </c>
      <c r="O2450" s="411">
        <v>0</v>
      </c>
      <c r="P2450" s="412">
        <f>INT($J2450*O2450)</f>
        <v>0</v>
      </c>
      <c r="Q2450" s="412">
        <f>+K2450+M2450+O2450</f>
        <v>66481.5</v>
      </c>
      <c r="R2450" s="412">
        <f>L2450+N2450+P2450</f>
        <v>0</v>
      </c>
      <c r="S2450" s="412"/>
      <c r="T2450" s="412"/>
      <c r="U2450" s="412"/>
      <c r="V2450" s="630" t="s">
        <v>0</v>
      </c>
      <c r="W2450" s="617" t="str">
        <f>+IF(J2450&lt;0,"ng","")</f>
        <v/>
      </c>
    </row>
    <row r="2451" spans="1:23" s="75" customFormat="1" ht="24" hidden="1" customHeight="1">
      <c r="A2451" s="372" t="s">
        <v>6239</v>
      </c>
      <c r="B2451" s="421" t="s">
        <v>0</v>
      </c>
      <c r="C2451" s="421" t="s">
        <v>170</v>
      </c>
      <c r="D2451" s="421" t="s">
        <v>3455</v>
      </c>
      <c r="E2451" s="422" t="s">
        <v>18</v>
      </c>
      <c r="F2451" s="416">
        <f t="shared" si="3401"/>
        <v>1</v>
      </c>
      <c r="G2451" s="416">
        <f>[5]내역서!F2447</f>
        <v>1</v>
      </c>
      <c r="H2451" s="717">
        <v>0</v>
      </c>
      <c r="I2451" s="415"/>
      <c r="J2451" s="416">
        <f>내역서!F2455</f>
        <v>0</v>
      </c>
      <c r="K2451" s="426">
        <v>66481.5</v>
      </c>
      <c r="L2451" s="417">
        <f t="shared" si="3400"/>
        <v>0</v>
      </c>
      <c r="M2451" s="416">
        <v>0</v>
      </c>
      <c r="N2451" s="417">
        <f t="shared" ref="N2451" si="3470">INT($J2451*M2451)</f>
        <v>0</v>
      </c>
      <c r="O2451" s="416">
        <v>0</v>
      </c>
      <c r="P2451" s="417">
        <f t="shared" ref="P2451" si="3471">INT($J2451*O2451)</f>
        <v>0</v>
      </c>
      <c r="Q2451" s="417">
        <f t="shared" ref="Q2451" si="3472">+K2451+M2451+O2451</f>
        <v>66481.5</v>
      </c>
      <c r="R2451" s="417">
        <f t="shared" si="3460"/>
        <v>0</v>
      </c>
      <c r="S2451" s="417">
        <f t="shared" ref="S2451" si="3473">J2451-J2450</f>
        <v>0</v>
      </c>
      <c r="T2451" s="417">
        <f t="shared" ref="T2451:U2451" si="3474">Q2451-Q2450</f>
        <v>0</v>
      </c>
      <c r="U2451" s="417">
        <f t="shared" si="3474"/>
        <v>0</v>
      </c>
      <c r="V2451" s="631"/>
      <c r="W2451" s="619" t="str">
        <f t="shared" si="3290"/>
        <v/>
      </c>
    </row>
    <row r="2452" spans="1:23" s="371" customFormat="1" ht="24" hidden="1" customHeight="1">
      <c r="A2452" s="366" t="s">
        <v>2055</v>
      </c>
      <c r="B2452" s="418" t="s">
        <v>0</v>
      </c>
      <c r="C2452" s="418" t="s">
        <v>195</v>
      </c>
      <c r="D2452" s="418" t="s">
        <v>3455</v>
      </c>
      <c r="E2452" s="419" t="s">
        <v>18</v>
      </c>
      <c r="F2452" s="411">
        <f>G2452</f>
        <v>1</v>
      </c>
      <c r="G2452" s="411">
        <f>[5]내역서!F2448</f>
        <v>1</v>
      </c>
      <c r="H2452" s="716">
        <v>0</v>
      </c>
      <c r="I2452" s="410"/>
      <c r="J2452" s="411">
        <f>내역서!F2456</f>
        <v>0</v>
      </c>
      <c r="K2452" s="425">
        <v>116201.175</v>
      </c>
      <c r="L2452" s="412">
        <f t="shared" si="3400"/>
        <v>0</v>
      </c>
      <c r="M2452" s="411">
        <v>0</v>
      </c>
      <c r="N2452" s="412">
        <f>INT($J2452*M2452)</f>
        <v>0</v>
      </c>
      <c r="O2452" s="411">
        <v>0</v>
      </c>
      <c r="P2452" s="412">
        <f>INT($J2452*O2452)</f>
        <v>0</v>
      </c>
      <c r="Q2452" s="412">
        <f>+K2452+M2452+O2452</f>
        <v>116201.175</v>
      </c>
      <c r="R2452" s="412">
        <f>L2452+N2452+P2452</f>
        <v>0</v>
      </c>
      <c r="S2452" s="412"/>
      <c r="T2452" s="412"/>
      <c r="U2452" s="412"/>
      <c r="V2452" s="630" t="s">
        <v>0</v>
      </c>
      <c r="W2452" s="617" t="str">
        <f>+IF(J2452&lt;0,"ng","")</f>
        <v/>
      </c>
    </row>
    <row r="2453" spans="1:23" s="75" customFormat="1" ht="24" hidden="1" customHeight="1">
      <c r="A2453" s="372" t="s">
        <v>2072</v>
      </c>
      <c r="B2453" s="421" t="s">
        <v>0</v>
      </c>
      <c r="C2453" s="421" t="s">
        <v>195</v>
      </c>
      <c r="D2453" s="421" t="s">
        <v>3455</v>
      </c>
      <c r="E2453" s="422" t="s">
        <v>18</v>
      </c>
      <c r="F2453" s="416">
        <f t="shared" si="3401"/>
        <v>1</v>
      </c>
      <c r="G2453" s="416">
        <f>[5]내역서!F2449</f>
        <v>1</v>
      </c>
      <c r="H2453" s="717">
        <v>0</v>
      </c>
      <c r="I2453" s="415"/>
      <c r="J2453" s="416">
        <f>내역서!F2457</f>
        <v>0</v>
      </c>
      <c r="K2453" s="426">
        <v>116201.17499999999</v>
      </c>
      <c r="L2453" s="417">
        <f t="shared" si="3400"/>
        <v>0</v>
      </c>
      <c r="M2453" s="416">
        <v>0</v>
      </c>
      <c r="N2453" s="417">
        <f t="shared" ref="N2453" si="3475">INT($J2453*M2453)</f>
        <v>0</v>
      </c>
      <c r="O2453" s="416">
        <v>0</v>
      </c>
      <c r="P2453" s="417">
        <f t="shared" ref="P2453" si="3476">INT($J2453*O2453)</f>
        <v>0</v>
      </c>
      <c r="Q2453" s="417">
        <f t="shared" ref="Q2453" si="3477">+K2453+M2453+O2453</f>
        <v>116201.17499999999</v>
      </c>
      <c r="R2453" s="417">
        <f t="shared" si="3460"/>
        <v>0</v>
      </c>
      <c r="S2453" s="417">
        <f t="shared" ref="S2453" si="3478">J2453-J2452</f>
        <v>0</v>
      </c>
      <c r="T2453" s="417">
        <f t="shared" ref="T2453:U2453" si="3479">Q2453-Q2452</f>
        <v>0</v>
      </c>
      <c r="U2453" s="417">
        <f t="shared" si="3479"/>
        <v>0</v>
      </c>
      <c r="V2453" s="631"/>
      <c r="W2453" s="619" t="str">
        <f t="shared" si="3290"/>
        <v/>
      </c>
    </row>
    <row r="2454" spans="1:23" s="371" customFormat="1" ht="24" hidden="1" customHeight="1">
      <c r="A2454" s="366" t="s">
        <v>2055</v>
      </c>
      <c r="B2454" s="418" t="s">
        <v>0</v>
      </c>
      <c r="C2454" s="418" t="s">
        <v>170</v>
      </c>
      <c r="D2454" s="418" t="s">
        <v>167</v>
      </c>
      <c r="E2454" s="419" t="s">
        <v>18</v>
      </c>
      <c r="F2454" s="411">
        <f>G2454</f>
        <v>16</v>
      </c>
      <c r="G2454" s="411">
        <f>[5]내역서!F2450</f>
        <v>16</v>
      </c>
      <c r="H2454" s="716">
        <v>10</v>
      </c>
      <c r="I2454" s="410">
        <f>G2454-H2454</f>
        <v>6</v>
      </c>
      <c r="J2454" s="411">
        <f>내역서!F2458</f>
        <v>0</v>
      </c>
      <c r="K2454" s="411">
        <v>20440</v>
      </c>
      <c r="L2454" s="412">
        <f t="shared" si="3400"/>
        <v>0</v>
      </c>
      <c r="M2454" s="411">
        <v>0</v>
      </c>
      <c r="N2454" s="412">
        <f>INT($J2454*M2454)</f>
        <v>0</v>
      </c>
      <c r="O2454" s="411">
        <v>0</v>
      </c>
      <c r="P2454" s="412">
        <f>INT($J2454*O2454)</f>
        <v>0</v>
      </c>
      <c r="Q2454" s="412">
        <f>+K2454+M2454+O2454</f>
        <v>20440</v>
      </c>
      <c r="R2454" s="412">
        <f>L2454+N2454+P2454</f>
        <v>0</v>
      </c>
      <c r="S2454" s="412"/>
      <c r="T2454" s="412"/>
      <c r="U2454" s="412"/>
      <c r="V2454" s="419" t="s">
        <v>0</v>
      </c>
      <c r="W2454" s="617" t="str">
        <f>+IF(J2454&lt;0,"ng","")</f>
        <v/>
      </c>
    </row>
    <row r="2455" spans="1:23" s="75" customFormat="1" ht="24" hidden="1" customHeight="1">
      <c r="A2455" s="372" t="s">
        <v>2072</v>
      </c>
      <c r="B2455" s="421" t="s">
        <v>0</v>
      </c>
      <c r="C2455" s="421" t="s">
        <v>170</v>
      </c>
      <c r="D2455" s="421" t="s">
        <v>167</v>
      </c>
      <c r="E2455" s="422" t="s">
        <v>18</v>
      </c>
      <c r="F2455" s="416">
        <f t="shared" si="3401"/>
        <v>16</v>
      </c>
      <c r="G2455" s="416">
        <f>[5]내역서!F2451</f>
        <v>16</v>
      </c>
      <c r="H2455" s="717">
        <v>10</v>
      </c>
      <c r="I2455" s="415">
        <f t="shared" si="3402"/>
        <v>6</v>
      </c>
      <c r="J2455" s="416">
        <f>내역서!F2459</f>
        <v>0</v>
      </c>
      <c r="K2455" s="416">
        <v>20440</v>
      </c>
      <c r="L2455" s="417">
        <f t="shared" si="3400"/>
        <v>0</v>
      </c>
      <c r="M2455" s="416">
        <v>0</v>
      </c>
      <c r="N2455" s="417">
        <f t="shared" si="3403"/>
        <v>0</v>
      </c>
      <c r="O2455" s="416">
        <v>0</v>
      </c>
      <c r="P2455" s="417">
        <f t="shared" si="3404"/>
        <v>0</v>
      </c>
      <c r="Q2455" s="417">
        <f t="shared" si="3405"/>
        <v>20440</v>
      </c>
      <c r="R2455" s="417">
        <f t="shared" si="3414"/>
        <v>0</v>
      </c>
      <c r="S2455" s="417">
        <f t="shared" ref="S2455" si="3480">J2455-J2454</f>
        <v>0</v>
      </c>
      <c r="T2455" s="417">
        <f t="shared" ref="T2455:U2455" si="3481">Q2455-Q2454</f>
        <v>0</v>
      </c>
      <c r="U2455" s="417">
        <f t="shared" si="3481"/>
        <v>0</v>
      </c>
      <c r="V2455" s="422"/>
      <c r="W2455" s="619" t="str">
        <f t="shared" si="3290"/>
        <v/>
      </c>
    </row>
    <row r="2456" spans="1:23" s="371" customFormat="1" ht="24" hidden="1" customHeight="1">
      <c r="A2456" s="366" t="s">
        <v>6240</v>
      </c>
      <c r="B2456" s="418" t="s">
        <v>0</v>
      </c>
      <c r="C2456" s="418" t="s">
        <v>170</v>
      </c>
      <c r="D2456" s="418" t="s">
        <v>171</v>
      </c>
      <c r="E2456" s="419" t="s">
        <v>18</v>
      </c>
      <c r="F2456" s="411">
        <f>G2456</f>
        <v>2</v>
      </c>
      <c r="G2456" s="411">
        <f>[5]내역서!F2452</f>
        <v>2</v>
      </c>
      <c r="H2456" s="716">
        <v>1</v>
      </c>
      <c r="I2456" s="410">
        <f>G2456-H2456</f>
        <v>1</v>
      </c>
      <c r="J2456" s="411">
        <f>내역서!F2460</f>
        <v>0</v>
      </c>
      <c r="K2456" s="411">
        <v>18097.099999999999</v>
      </c>
      <c r="L2456" s="412">
        <f t="shared" si="3400"/>
        <v>0</v>
      </c>
      <c r="M2456" s="411">
        <v>0</v>
      </c>
      <c r="N2456" s="412">
        <f>INT($J2456*M2456)</f>
        <v>0</v>
      </c>
      <c r="O2456" s="411">
        <v>0</v>
      </c>
      <c r="P2456" s="412">
        <f>INT($J2456*O2456)</f>
        <v>0</v>
      </c>
      <c r="Q2456" s="412">
        <f>+K2456+M2456+O2456</f>
        <v>18097.099999999999</v>
      </c>
      <c r="R2456" s="412">
        <f>L2456+N2456+P2456</f>
        <v>0</v>
      </c>
      <c r="S2456" s="412"/>
      <c r="T2456" s="412"/>
      <c r="U2456" s="412"/>
      <c r="V2456" s="419" t="s">
        <v>0</v>
      </c>
      <c r="W2456" s="617" t="str">
        <f>+IF(J2456&lt;0,"ng","")</f>
        <v/>
      </c>
    </row>
    <row r="2457" spans="1:23" s="75" customFormat="1" ht="24" hidden="1" customHeight="1">
      <c r="A2457" s="372" t="s">
        <v>6241</v>
      </c>
      <c r="B2457" s="421" t="s">
        <v>0</v>
      </c>
      <c r="C2457" s="421" t="s">
        <v>170</v>
      </c>
      <c r="D2457" s="421" t="s">
        <v>171</v>
      </c>
      <c r="E2457" s="422" t="s">
        <v>18</v>
      </c>
      <c r="F2457" s="416">
        <f t="shared" si="3401"/>
        <v>2</v>
      </c>
      <c r="G2457" s="416">
        <f>[5]내역서!F2453</f>
        <v>2</v>
      </c>
      <c r="H2457" s="717">
        <v>1</v>
      </c>
      <c r="I2457" s="415">
        <f t="shared" si="3402"/>
        <v>1</v>
      </c>
      <c r="J2457" s="416">
        <f>내역서!F2461</f>
        <v>0</v>
      </c>
      <c r="K2457" s="416">
        <v>18097.099999999999</v>
      </c>
      <c r="L2457" s="417">
        <f t="shared" si="3400"/>
        <v>0</v>
      </c>
      <c r="M2457" s="416">
        <v>0</v>
      </c>
      <c r="N2457" s="417">
        <f t="shared" si="3403"/>
        <v>0</v>
      </c>
      <c r="O2457" s="416">
        <v>0</v>
      </c>
      <c r="P2457" s="417">
        <f t="shared" si="3404"/>
        <v>0</v>
      </c>
      <c r="Q2457" s="417">
        <f t="shared" si="3405"/>
        <v>18097.099999999999</v>
      </c>
      <c r="R2457" s="417">
        <f t="shared" si="3414"/>
        <v>0</v>
      </c>
      <c r="S2457" s="417">
        <f t="shared" ref="S2457" si="3482">J2457-J2456</f>
        <v>0</v>
      </c>
      <c r="T2457" s="417">
        <f t="shared" ref="T2457:U2457" si="3483">Q2457-Q2456</f>
        <v>0</v>
      </c>
      <c r="U2457" s="417">
        <f t="shared" si="3483"/>
        <v>0</v>
      </c>
      <c r="V2457" s="422"/>
      <c r="W2457" s="619" t="str">
        <f t="shared" ref="W2457:W2583" si="3484">+IF(J2457&lt;0,"ng","")</f>
        <v/>
      </c>
    </row>
    <row r="2458" spans="1:23" s="371" customFormat="1" ht="24" hidden="1" customHeight="1">
      <c r="A2458" s="366" t="s">
        <v>6242</v>
      </c>
      <c r="B2458" s="418" t="s">
        <v>0</v>
      </c>
      <c r="C2458" s="418" t="s">
        <v>170</v>
      </c>
      <c r="D2458" s="418" t="s">
        <v>163</v>
      </c>
      <c r="E2458" s="419" t="s">
        <v>18</v>
      </c>
      <c r="F2458" s="411">
        <f>G2458</f>
        <v>20</v>
      </c>
      <c r="G2458" s="411">
        <f>[5]내역서!F2454</f>
        <v>20</v>
      </c>
      <c r="H2458" s="716">
        <v>10</v>
      </c>
      <c r="I2458" s="410">
        <f>G2458-H2458</f>
        <v>10</v>
      </c>
      <c r="J2458" s="411">
        <f>내역서!F2462</f>
        <v>0</v>
      </c>
      <c r="K2458" s="411">
        <v>12179.6</v>
      </c>
      <c r="L2458" s="412">
        <f t="shared" si="3400"/>
        <v>0</v>
      </c>
      <c r="M2458" s="411">
        <v>0</v>
      </c>
      <c r="N2458" s="412">
        <f>INT($J2458*M2458)</f>
        <v>0</v>
      </c>
      <c r="O2458" s="411">
        <v>0</v>
      </c>
      <c r="P2458" s="412">
        <f>INT($J2458*O2458)</f>
        <v>0</v>
      </c>
      <c r="Q2458" s="412">
        <f>+K2458+M2458+O2458</f>
        <v>12179.6</v>
      </c>
      <c r="R2458" s="412">
        <f>L2458+N2458+P2458</f>
        <v>0</v>
      </c>
      <c r="S2458" s="412"/>
      <c r="T2458" s="412"/>
      <c r="U2458" s="412"/>
      <c r="V2458" s="419" t="s">
        <v>0</v>
      </c>
      <c r="W2458" s="617" t="str">
        <f>+IF(J2458&lt;0,"ng","")</f>
        <v/>
      </c>
    </row>
    <row r="2459" spans="1:23" s="75" customFormat="1" ht="24" hidden="1" customHeight="1">
      <c r="A2459" s="372" t="s">
        <v>2072</v>
      </c>
      <c r="B2459" s="421" t="s">
        <v>0</v>
      </c>
      <c r="C2459" s="421" t="s">
        <v>170</v>
      </c>
      <c r="D2459" s="421" t="s">
        <v>163</v>
      </c>
      <c r="E2459" s="422" t="s">
        <v>18</v>
      </c>
      <c r="F2459" s="416">
        <f t="shared" si="3401"/>
        <v>20</v>
      </c>
      <c r="G2459" s="416">
        <f>[5]내역서!F2455</f>
        <v>20</v>
      </c>
      <c r="H2459" s="717">
        <v>10</v>
      </c>
      <c r="I2459" s="415">
        <f t="shared" si="3402"/>
        <v>10</v>
      </c>
      <c r="J2459" s="416">
        <f>내역서!F2463</f>
        <v>0</v>
      </c>
      <c r="K2459" s="416">
        <v>12179.6</v>
      </c>
      <c r="L2459" s="417">
        <f t="shared" si="3400"/>
        <v>0</v>
      </c>
      <c r="M2459" s="416">
        <v>0</v>
      </c>
      <c r="N2459" s="417">
        <f t="shared" si="3403"/>
        <v>0</v>
      </c>
      <c r="O2459" s="416">
        <v>0</v>
      </c>
      <c r="P2459" s="417">
        <f t="shared" si="3404"/>
        <v>0</v>
      </c>
      <c r="Q2459" s="417">
        <f t="shared" si="3405"/>
        <v>12179.6</v>
      </c>
      <c r="R2459" s="417">
        <f t="shared" si="3414"/>
        <v>0</v>
      </c>
      <c r="S2459" s="417">
        <f t="shared" ref="S2459" si="3485">J2459-J2458</f>
        <v>0</v>
      </c>
      <c r="T2459" s="417">
        <f t="shared" ref="T2459:U2459" si="3486">Q2459-Q2458</f>
        <v>0</v>
      </c>
      <c r="U2459" s="417">
        <f t="shared" si="3486"/>
        <v>0</v>
      </c>
      <c r="V2459" s="422"/>
      <c r="W2459" s="619" t="str">
        <f t="shared" si="3484"/>
        <v/>
      </c>
    </row>
    <row r="2460" spans="1:23" s="516" customFormat="1" ht="24" hidden="1" customHeight="1">
      <c r="A2460" s="366" t="s">
        <v>2055</v>
      </c>
      <c r="B2460" s="500" t="s">
        <v>3410</v>
      </c>
      <c r="C2460" s="500" t="s">
        <v>3411</v>
      </c>
      <c r="D2460" s="500" t="s">
        <v>0</v>
      </c>
      <c r="E2460" s="501" t="s">
        <v>0</v>
      </c>
      <c r="F2460" s="502">
        <v>0</v>
      </c>
      <c r="G2460" s="502">
        <f>[5]내역서!F2456</f>
        <v>0</v>
      </c>
      <c r="H2460" s="502">
        <v>0</v>
      </c>
      <c r="I2460" s="502"/>
      <c r="J2460" s="502">
        <f>내역서!F2464</f>
        <v>0</v>
      </c>
      <c r="K2460" s="503">
        <v>0</v>
      </c>
      <c r="L2460" s="503">
        <f>SUMIF($A$2462:$A$2481,$A2462,L$2462:L$2481)</f>
        <v>0</v>
      </c>
      <c r="M2460" s="503">
        <v>0</v>
      </c>
      <c r="N2460" s="503">
        <f t="shared" ref="N2460:N2461" si="3487">SUMIF($A$2462:$A$2481,$A2462,N$2462:N$2481)</f>
        <v>0</v>
      </c>
      <c r="O2460" s="503">
        <v>0</v>
      </c>
      <c r="P2460" s="503">
        <f t="shared" ref="P2460:P2461" si="3488">SUMIF($A$2462:$A$2481,$A2462,P$2462:P$2481)</f>
        <v>0</v>
      </c>
      <c r="Q2460" s="504">
        <v>0</v>
      </c>
      <c r="R2460" s="503">
        <f>L2460+N2460+P2460</f>
        <v>0</v>
      </c>
      <c r="S2460" s="503"/>
      <c r="T2460" s="503"/>
      <c r="U2460" s="503"/>
      <c r="V2460" s="501" t="s">
        <v>0</v>
      </c>
      <c r="W2460" s="617" t="str">
        <f>+IF(J2460&lt;0,"ng","")</f>
        <v/>
      </c>
    </row>
    <row r="2461" spans="1:23" s="79" customFormat="1" ht="24" hidden="1" customHeight="1">
      <c r="A2461" s="372" t="s">
        <v>6243</v>
      </c>
      <c r="B2461" s="505" t="s">
        <v>6244</v>
      </c>
      <c r="C2461" s="505" t="s">
        <v>1461</v>
      </c>
      <c r="D2461" s="505" t="s">
        <v>0</v>
      </c>
      <c r="E2461" s="506" t="s">
        <v>0</v>
      </c>
      <c r="F2461" s="507">
        <v>0</v>
      </c>
      <c r="G2461" s="507">
        <f>[5]내역서!F2457</f>
        <v>0</v>
      </c>
      <c r="H2461" s="507">
        <v>0</v>
      </c>
      <c r="I2461" s="507"/>
      <c r="J2461" s="507">
        <f>내역서!F2465</f>
        <v>0</v>
      </c>
      <c r="K2461" s="508">
        <v>0</v>
      </c>
      <c r="L2461" s="508">
        <f>SUMIF($A$2462:$A$2481,$A2463,L$2462:L$2481)</f>
        <v>0</v>
      </c>
      <c r="M2461" s="508">
        <v>0</v>
      </c>
      <c r="N2461" s="508">
        <f t="shared" si="3487"/>
        <v>0</v>
      </c>
      <c r="O2461" s="508">
        <v>0</v>
      </c>
      <c r="P2461" s="508">
        <f t="shared" si="3488"/>
        <v>0</v>
      </c>
      <c r="Q2461" s="509">
        <v>0</v>
      </c>
      <c r="R2461" s="508">
        <f t="shared" ref="R2461" si="3489">L2461+N2461+P2461</f>
        <v>0</v>
      </c>
      <c r="S2461" s="508">
        <f t="shared" ref="S2461" si="3490">J2461-J2460</f>
        <v>0</v>
      </c>
      <c r="T2461" s="508">
        <f t="shared" ref="T2461:U2461" si="3491">Q2461-Q2460</f>
        <v>0</v>
      </c>
      <c r="U2461" s="508">
        <f t="shared" si="3491"/>
        <v>0</v>
      </c>
      <c r="V2461" s="506"/>
      <c r="W2461" s="619" t="str">
        <f t="shared" si="3484"/>
        <v/>
      </c>
    </row>
    <row r="2462" spans="1:23" s="371" customFormat="1" ht="24" hidden="1" customHeight="1">
      <c r="A2462" s="366" t="s">
        <v>6174</v>
      </c>
      <c r="B2462" s="418" t="s">
        <v>0</v>
      </c>
      <c r="C2462" s="418" t="s">
        <v>3449</v>
      </c>
      <c r="D2462" s="418" t="s">
        <v>161</v>
      </c>
      <c r="E2462" s="419" t="s">
        <v>6</v>
      </c>
      <c r="F2462" s="411">
        <f>G2462</f>
        <v>9</v>
      </c>
      <c r="G2462" s="411">
        <f>[5]내역서!F2458</f>
        <v>9</v>
      </c>
      <c r="H2462" s="716">
        <v>4</v>
      </c>
      <c r="I2462" s="410">
        <f>G2462-H2462</f>
        <v>5</v>
      </c>
      <c r="J2462" s="411">
        <f>내역서!F2466</f>
        <v>0</v>
      </c>
      <c r="K2462" s="411">
        <v>15900.7</v>
      </c>
      <c r="L2462" s="412">
        <f t="shared" ref="L2462:L2481" si="3492">INT($J2462*K2462)</f>
        <v>0</v>
      </c>
      <c r="M2462" s="411">
        <v>0</v>
      </c>
      <c r="N2462" s="412">
        <f>INT($J2462*M2462)</f>
        <v>0</v>
      </c>
      <c r="O2462" s="411">
        <v>0</v>
      </c>
      <c r="P2462" s="412">
        <f>INT($J2462*O2462)</f>
        <v>0</v>
      </c>
      <c r="Q2462" s="412">
        <f>+K2462+M2462+O2462</f>
        <v>15900.7</v>
      </c>
      <c r="R2462" s="412">
        <f>L2462+N2462+P2462</f>
        <v>0</v>
      </c>
      <c r="S2462" s="412"/>
      <c r="T2462" s="412"/>
      <c r="U2462" s="412"/>
      <c r="V2462" s="419" t="s">
        <v>0</v>
      </c>
      <c r="W2462" s="617" t="str">
        <f>+IF(J2462&lt;0,"ng","")</f>
        <v/>
      </c>
    </row>
    <row r="2463" spans="1:23" s="75" customFormat="1" ht="24" hidden="1" customHeight="1">
      <c r="A2463" s="372" t="s">
        <v>6245</v>
      </c>
      <c r="B2463" s="421" t="s">
        <v>0</v>
      </c>
      <c r="C2463" s="421" t="s">
        <v>1494</v>
      </c>
      <c r="D2463" s="421" t="s">
        <v>161</v>
      </c>
      <c r="E2463" s="422" t="s">
        <v>6</v>
      </c>
      <c r="F2463" s="416">
        <f t="shared" ref="F2463:F2481" si="3493">G2463</f>
        <v>9</v>
      </c>
      <c r="G2463" s="416">
        <f>[5]내역서!F2459</f>
        <v>9</v>
      </c>
      <c r="H2463" s="717">
        <v>4</v>
      </c>
      <c r="I2463" s="415">
        <f t="shared" ref="I2463:I2481" si="3494">G2463-H2463</f>
        <v>5</v>
      </c>
      <c r="J2463" s="416">
        <f>내역서!F2467</f>
        <v>0</v>
      </c>
      <c r="K2463" s="416">
        <v>15900.7</v>
      </c>
      <c r="L2463" s="417">
        <f t="shared" si="3492"/>
        <v>0</v>
      </c>
      <c r="M2463" s="416">
        <v>0</v>
      </c>
      <c r="N2463" s="417">
        <f t="shared" ref="N2463:N2481" si="3495">INT($J2463*M2463)</f>
        <v>0</v>
      </c>
      <c r="O2463" s="416">
        <v>0</v>
      </c>
      <c r="P2463" s="417">
        <f t="shared" ref="P2463:P2481" si="3496">INT($J2463*O2463)</f>
        <v>0</v>
      </c>
      <c r="Q2463" s="417">
        <f t="shared" ref="Q2463:Q2481" si="3497">+K2463+M2463+O2463</f>
        <v>15900.7</v>
      </c>
      <c r="R2463" s="417">
        <f>L2463+N2463+P2463</f>
        <v>0</v>
      </c>
      <c r="S2463" s="417">
        <f t="shared" ref="S2463" si="3498">J2463-J2462</f>
        <v>0</v>
      </c>
      <c r="T2463" s="417">
        <f t="shared" ref="T2463:U2463" si="3499">Q2463-Q2462</f>
        <v>0</v>
      </c>
      <c r="U2463" s="417">
        <f t="shared" si="3499"/>
        <v>0</v>
      </c>
      <c r="V2463" s="422"/>
      <c r="W2463" s="619" t="str">
        <f t="shared" si="3484"/>
        <v/>
      </c>
    </row>
    <row r="2464" spans="1:23" s="371" customFormat="1" ht="24" hidden="1" customHeight="1">
      <c r="A2464" s="366" t="s">
        <v>5217</v>
      </c>
      <c r="B2464" s="418" t="s">
        <v>0</v>
      </c>
      <c r="C2464" s="418" t="s">
        <v>3453</v>
      </c>
      <c r="D2464" s="418" t="s">
        <v>3454</v>
      </c>
      <c r="E2464" s="419" t="s">
        <v>308</v>
      </c>
      <c r="F2464" s="411">
        <f>G2464</f>
        <v>1</v>
      </c>
      <c r="G2464" s="411">
        <f>[5]내역서!F2460</f>
        <v>1</v>
      </c>
      <c r="H2464" s="716">
        <v>0.5</v>
      </c>
      <c r="I2464" s="410">
        <f>G2464-H2464</f>
        <v>0.5</v>
      </c>
      <c r="J2464" s="411">
        <f>내역서!F2468</f>
        <v>0</v>
      </c>
      <c r="K2464" s="411">
        <v>14310.6</v>
      </c>
      <c r="L2464" s="412">
        <f t="shared" si="3492"/>
        <v>0</v>
      </c>
      <c r="M2464" s="411">
        <v>0</v>
      </c>
      <c r="N2464" s="412">
        <f>INT($J2464*M2464)</f>
        <v>0</v>
      </c>
      <c r="O2464" s="411">
        <v>0</v>
      </c>
      <c r="P2464" s="412">
        <f>INT($J2464*O2464)</f>
        <v>0</v>
      </c>
      <c r="Q2464" s="412">
        <f>+K2464+M2464+O2464</f>
        <v>14310.6</v>
      </c>
      <c r="R2464" s="412">
        <f>L2464+N2464+P2464</f>
        <v>0</v>
      </c>
      <c r="S2464" s="412"/>
      <c r="T2464" s="412"/>
      <c r="U2464" s="412"/>
      <c r="V2464" s="419" t="s">
        <v>0</v>
      </c>
      <c r="W2464" s="617" t="str">
        <f>+IF(J2464&lt;0,"ng","")</f>
        <v/>
      </c>
    </row>
    <row r="2465" spans="1:23" s="75" customFormat="1" ht="24" hidden="1" customHeight="1">
      <c r="A2465" s="372" t="s">
        <v>6182</v>
      </c>
      <c r="B2465" s="421" t="s">
        <v>0</v>
      </c>
      <c r="C2465" s="421" t="s">
        <v>1495</v>
      </c>
      <c r="D2465" s="421" t="s">
        <v>1496</v>
      </c>
      <c r="E2465" s="422" t="s">
        <v>1034</v>
      </c>
      <c r="F2465" s="416">
        <f t="shared" si="3493"/>
        <v>1</v>
      </c>
      <c r="G2465" s="416">
        <f>[5]내역서!F2461</f>
        <v>1</v>
      </c>
      <c r="H2465" s="717">
        <v>0.5</v>
      </c>
      <c r="I2465" s="415">
        <f t="shared" si="3494"/>
        <v>0.5</v>
      </c>
      <c r="J2465" s="416">
        <f>내역서!F2469</f>
        <v>0</v>
      </c>
      <c r="K2465" s="416">
        <v>14310.6</v>
      </c>
      <c r="L2465" s="417">
        <f t="shared" si="3492"/>
        <v>0</v>
      </c>
      <c r="M2465" s="416">
        <v>0</v>
      </c>
      <c r="N2465" s="417">
        <f t="shared" si="3495"/>
        <v>0</v>
      </c>
      <c r="O2465" s="416">
        <v>0</v>
      </c>
      <c r="P2465" s="417">
        <f t="shared" si="3496"/>
        <v>0</v>
      </c>
      <c r="Q2465" s="417">
        <f t="shared" si="3497"/>
        <v>14310.6</v>
      </c>
      <c r="R2465" s="417">
        <f t="shared" si="3414"/>
        <v>0</v>
      </c>
      <c r="S2465" s="417">
        <f t="shared" ref="S2465" si="3500">J2465-J2464</f>
        <v>0</v>
      </c>
      <c r="T2465" s="417">
        <f t="shared" ref="T2465:U2465" si="3501">Q2465-Q2464</f>
        <v>0</v>
      </c>
      <c r="U2465" s="417">
        <f t="shared" si="3501"/>
        <v>0</v>
      </c>
      <c r="V2465" s="422"/>
      <c r="W2465" s="619" t="str">
        <f t="shared" si="3484"/>
        <v/>
      </c>
    </row>
    <row r="2466" spans="1:23" s="371" customFormat="1" ht="24" hidden="1" customHeight="1">
      <c r="A2466" s="366" t="s">
        <v>2055</v>
      </c>
      <c r="B2466" s="418" t="s">
        <v>0</v>
      </c>
      <c r="C2466" s="418" t="s">
        <v>162</v>
      </c>
      <c r="D2466" s="418" t="s">
        <v>163</v>
      </c>
      <c r="E2466" s="419" t="s">
        <v>18</v>
      </c>
      <c r="F2466" s="411">
        <f>G2466</f>
        <v>3</v>
      </c>
      <c r="G2466" s="411">
        <f>[5]내역서!F2462</f>
        <v>3</v>
      </c>
      <c r="H2466" s="716">
        <v>1</v>
      </c>
      <c r="I2466" s="410">
        <f>G2466-H2466</f>
        <v>2</v>
      </c>
      <c r="J2466" s="411">
        <f>내역서!F2470</f>
        <v>0</v>
      </c>
      <c r="K2466" s="411">
        <v>4746.1000000000004</v>
      </c>
      <c r="L2466" s="412">
        <f t="shared" si="3492"/>
        <v>0</v>
      </c>
      <c r="M2466" s="411">
        <v>0</v>
      </c>
      <c r="N2466" s="412">
        <f>INT($J2466*M2466)</f>
        <v>0</v>
      </c>
      <c r="O2466" s="411">
        <v>0</v>
      </c>
      <c r="P2466" s="412">
        <f>INT($J2466*O2466)</f>
        <v>0</v>
      </c>
      <c r="Q2466" s="412">
        <f>+K2466+M2466+O2466</f>
        <v>4746.1000000000004</v>
      </c>
      <c r="R2466" s="412">
        <f>L2466+N2466+P2466</f>
        <v>0</v>
      </c>
      <c r="S2466" s="412"/>
      <c r="T2466" s="412"/>
      <c r="U2466" s="412"/>
      <c r="V2466" s="419" t="s">
        <v>0</v>
      </c>
      <c r="W2466" s="617" t="str">
        <f>+IF(J2466&lt;0,"ng","")</f>
        <v/>
      </c>
    </row>
    <row r="2467" spans="1:23" s="75" customFormat="1" ht="24" hidden="1" customHeight="1">
      <c r="A2467" s="372" t="s">
        <v>2072</v>
      </c>
      <c r="B2467" s="421" t="s">
        <v>0</v>
      </c>
      <c r="C2467" s="421" t="s">
        <v>162</v>
      </c>
      <c r="D2467" s="421" t="s">
        <v>163</v>
      </c>
      <c r="E2467" s="422" t="s">
        <v>18</v>
      </c>
      <c r="F2467" s="416">
        <f t="shared" si="3493"/>
        <v>3</v>
      </c>
      <c r="G2467" s="416">
        <f>[5]내역서!F2463</f>
        <v>3</v>
      </c>
      <c r="H2467" s="717">
        <v>1</v>
      </c>
      <c r="I2467" s="415">
        <f t="shared" si="3494"/>
        <v>2</v>
      </c>
      <c r="J2467" s="416">
        <f>내역서!F2471</f>
        <v>0</v>
      </c>
      <c r="K2467" s="416">
        <v>4746.1000000000004</v>
      </c>
      <c r="L2467" s="417">
        <f t="shared" si="3492"/>
        <v>0</v>
      </c>
      <c r="M2467" s="416">
        <v>0</v>
      </c>
      <c r="N2467" s="417">
        <f t="shared" si="3495"/>
        <v>0</v>
      </c>
      <c r="O2467" s="416">
        <v>0</v>
      </c>
      <c r="P2467" s="417">
        <f t="shared" si="3496"/>
        <v>0</v>
      </c>
      <c r="Q2467" s="417">
        <f t="shared" si="3497"/>
        <v>4746.1000000000004</v>
      </c>
      <c r="R2467" s="417">
        <f t="shared" si="3414"/>
        <v>0</v>
      </c>
      <c r="S2467" s="417">
        <f t="shared" ref="S2467" si="3502">J2467-J2466</f>
        <v>0</v>
      </c>
      <c r="T2467" s="417">
        <f t="shared" ref="T2467:U2467" si="3503">Q2467-Q2466</f>
        <v>0</v>
      </c>
      <c r="U2467" s="417">
        <f t="shared" si="3503"/>
        <v>0</v>
      </c>
      <c r="V2467" s="422"/>
      <c r="W2467" s="619" t="str">
        <f t="shared" si="3484"/>
        <v/>
      </c>
    </row>
    <row r="2468" spans="1:23" s="371" customFormat="1" ht="24" hidden="1" customHeight="1">
      <c r="A2468" s="366" t="s">
        <v>6246</v>
      </c>
      <c r="B2468" s="418" t="s">
        <v>0</v>
      </c>
      <c r="C2468" s="418" t="s">
        <v>164</v>
      </c>
      <c r="D2468" s="418" t="s">
        <v>163</v>
      </c>
      <c r="E2468" s="419" t="s">
        <v>18</v>
      </c>
      <c r="F2468" s="411">
        <f>G2468</f>
        <v>1</v>
      </c>
      <c r="G2468" s="411">
        <f>[5]내역서!F2464</f>
        <v>1</v>
      </c>
      <c r="H2468" s="716">
        <v>0.5</v>
      </c>
      <c r="I2468" s="410">
        <f>G2468-H2468</f>
        <v>0.5</v>
      </c>
      <c r="J2468" s="411">
        <f>내역서!F2472</f>
        <v>0</v>
      </c>
      <c r="K2468" s="411">
        <v>8544.7000000000007</v>
      </c>
      <c r="L2468" s="412">
        <f t="shared" si="3492"/>
        <v>0</v>
      </c>
      <c r="M2468" s="411">
        <v>0</v>
      </c>
      <c r="N2468" s="412">
        <f>INT($J2468*M2468)</f>
        <v>0</v>
      </c>
      <c r="O2468" s="411">
        <v>0</v>
      </c>
      <c r="P2468" s="412">
        <f>INT($J2468*O2468)</f>
        <v>0</v>
      </c>
      <c r="Q2468" s="412">
        <f>+K2468+M2468+O2468</f>
        <v>8544.7000000000007</v>
      </c>
      <c r="R2468" s="412">
        <f>L2468+N2468+P2468</f>
        <v>0</v>
      </c>
      <c r="S2468" s="412"/>
      <c r="T2468" s="412"/>
      <c r="U2468" s="412"/>
      <c r="V2468" s="419" t="s">
        <v>0</v>
      </c>
      <c r="W2468" s="617" t="str">
        <f>+IF(J2468&lt;0,"ng","")</f>
        <v/>
      </c>
    </row>
    <row r="2469" spans="1:23" s="75" customFormat="1" ht="24" hidden="1" customHeight="1">
      <c r="A2469" s="372" t="s">
        <v>2072</v>
      </c>
      <c r="B2469" s="421" t="s">
        <v>0</v>
      </c>
      <c r="C2469" s="421" t="s">
        <v>164</v>
      </c>
      <c r="D2469" s="421" t="s">
        <v>163</v>
      </c>
      <c r="E2469" s="422" t="s">
        <v>18</v>
      </c>
      <c r="F2469" s="416">
        <f t="shared" si="3493"/>
        <v>1</v>
      </c>
      <c r="G2469" s="416">
        <f>[5]내역서!F2465</f>
        <v>1</v>
      </c>
      <c r="H2469" s="717">
        <v>0.5</v>
      </c>
      <c r="I2469" s="415">
        <f t="shared" si="3494"/>
        <v>0.5</v>
      </c>
      <c r="J2469" s="416">
        <f>내역서!F2473</f>
        <v>0</v>
      </c>
      <c r="K2469" s="416">
        <v>8544.7000000000007</v>
      </c>
      <c r="L2469" s="417">
        <f t="shared" si="3492"/>
        <v>0</v>
      </c>
      <c r="M2469" s="416">
        <v>0</v>
      </c>
      <c r="N2469" s="417">
        <f t="shared" si="3495"/>
        <v>0</v>
      </c>
      <c r="O2469" s="416">
        <v>0</v>
      </c>
      <c r="P2469" s="417">
        <f t="shared" si="3496"/>
        <v>0</v>
      </c>
      <c r="Q2469" s="417">
        <f t="shared" si="3497"/>
        <v>8544.7000000000007</v>
      </c>
      <c r="R2469" s="417">
        <f t="shared" si="3414"/>
        <v>0</v>
      </c>
      <c r="S2469" s="417">
        <f t="shared" ref="S2469" si="3504">J2469-J2468</f>
        <v>0</v>
      </c>
      <c r="T2469" s="417">
        <f t="shared" ref="T2469:U2469" si="3505">Q2469-Q2468</f>
        <v>0</v>
      </c>
      <c r="U2469" s="417">
        <f t="shared" si="3505"/>
        <v>0</v>
      </c>
      <c r="V2469" s="422"/>
      <c r="W2469" s="619" t="str">
        <f t="shared" si="3484"/>
        <v/>
      </c>
    </row>
    <row r="2470" spans="1:23" s="371" customFormat="1" ht="24" hidden="1" customHeight="1">
      <c r="A2470" s="366" t="s">
        <v>6139</v>
      </c>
      <c r="B2470" s="418" t="s">
        <v>0</v>
      </c>
      <c r="C2470" s="418" t="s">
        <v>165</v>
      </c>
      <c r="D2470" s="418" t="s">
        <v>166</v>
      </c>
      <c r="E2470" s="419" t="s">
        <v>18</v>
      </c>
      <c r="F2470" s="411">
        <f>G2470</f>
        <v>1</v>
      </c>
      <c r="G2470" s="411">
        <f>[5]내역서!F2466</f>
        <v>1</v>
      </c>
      <c r="H2470" s="716">
        <v>0.5</v>
      </c>
      <c r="I2470" s="410">
        <f>G2470-H2470</f>
        <v>0.5</v>
      </c>
      <c r="J2470" s="411">
        <f>내역서!F2474</f>
        <v>0</v>
      </c>
      <c r="K2470" s="411">
        <v>3080</v>
      </c>
      <c r="L2470" s="412">
        <f t="shared" si="3492"/>
        <v>0</v>
      </c>
      <c r="M2470" s="411">
        <v>0</v>
      </c>
      <c r="N2470" s="412">
        <f>INT($J2470*M2470)</f>
        <v>0</v>
      </c>
      <c r="O2470" s="411">
        <v>0</v>
      </c>
      <c r="P2470" s="412">
        <f>INT($J2470*O2470)</f>
        <v>0</v>
      </c>
      <c r="Q2470" s="412">
        <f>+K2470+M2470+O2470</f>
        <v>3080</v>
      </c>
      <c r="R2470" s="412">
        <f>L2470+N2470+P2470</f>
        <v>0</v>
      </c>
      <c r="S2470" s="412"/>
      <c r="T2470" s="412"/>
      <c r="U2470" s="412"/>
      <c r="V2470" s="419" t="s">
        <v>0</v>
      </c>
      <c r="W2470" s="617" t="str">
        <f>+IF(J2470&lt;0,"ng","")</f>
        <v/>
      </c>
    </row>
    <row r="2471" spans="1:23" s="75" customFormat="1" ht="24" hidden="1" customHeight="1">
      <c r="A2471" s="372" t="s">
        <v>2072</v>
      </c>
      <c r="B2471" s="421" t="s">
        <v>0</v>
      </c>
      <c r="C2471" s="421" t="s">
        <v>165</v>
      </c>
      <c r="D2471" s="421" t="s">
        <v>166</v>
      </c>
      <c r="E2471" s="422" t="s">
        <v>18</v>
      </c>
      <c r="F2471" s="416">
        <f t="shared" si="3493"/>
        <v>1</v>
      </c>
      <c r="G2471" s="416">
        <f>[5]내역서!F2467</f>
        <v>1</v>
      </c>
      <c r="H2471" s="717">
        <v>0.5</v>
      </c>
      <c r="I2471" s="415">
        <f t="shared" si="3494"/>
        <v>0.5</v>
      </c>
      <c r="J2471" s="416">
        <f>내역서!F2475</f>
        <v>0</v>
      </c>
      <c r="K2471" s="416">
        <v>3080</v>
      </c>
      <c r="L2471" s="417">
        <f t="shared" si="3492"/>
        <v>0</v>
      </c>
      <c r="M2471" s="416">
        <v>0</v>
      </c>
      <c r="N2471" s="417">
        <f t="shared" si="3495"/>
        <v>0</v>
      </c>
      <c r="O2471" s="416">
        <v>0</v>
      </c>
      <c r="P2471" s="417">
        <f t="shared" si="3496"/>
        <v>0</v>
      </c>
      <c r="Q2471" s="417">
        <f t="shared" si="3497"/>
        <v>3080</v>
      </c>
      <c r="R2471" s="417">
        <f t="shared" si="3414"/>
        <v>0</v>
      </c>
      <c r="S2471" s="417">
        <f t="shared" ref="S2471" si="3506">J2471-J2470</f>
        <v>0</v>
      </c>
      <c r="T2471" s="417">
        <f t="shared" ref="T2471:U2471" si="3507">Q2471-Q2470</f>
        <v>0</v>
      </c>
      <c r="U2471" s="417">
        <f t="shared" si="3507"/>
        <v>0</v>
      </c>
      <c r="V2471" s="422"/>
      <c r="W2471" s="619" t="str">
        <f t="shared" si="3484"/>
        <v/>
      </c>
    </row>
    <row r="2472" spans="1:23" s="371" customFormat="1" ht="24" hidden="1" customHeight="1">
      <c r="A2472" s="366" t="s">
        <v>2055</v>
      </c>
      <c r="B2472" s="418" t="s">
        <v>0</v>
      </c>
      <c r="C2472" s="418" t="s">
        <v>3461</v>
      </c>
      <c r="D2472" s="418" t="s">
        <v>163</v>
      </c>
      <c r="E2472" s="419" t="s">
        <v>18</v>
      </c>
      <c r="F2472" s="411">
        <f>G2472</f>
        <v>2</v>
      </c>
      <c r="G2472" s="411">
        <f>[5]내역서!F2468</f>
        <v>2</v>
      </c>
      <c r="H2472" s="716">
        <v>1</v>
      </c>
      <c r="I2472" s="410">
        <f>G2472-H2472</f>
        <v>1</v>
      </c>
      <c r="J2472" s="411">
        <f>내역서!F2476</f>
        <v>0</v>
      </c>
      <c r="K2472" s="411">
        <v>62525.8</v>
      </c>
      <c r="L2472" s="412">
        <f t="shared" si="3492"/>
        <v>0</v>
      </c>
      <c r="M2472" s="411">
        <v>0</v>
      </c>
      <c r="N2472" s="412">
        <f>INT($J2472*M2472)</f>
        <v>0</v>
      </c>
      <c r="O2472" s="411">
        <v>0</v>
      </c>
      <c r="P2472" s="412">
        <f>INT($J2472*O2472)</f>
        <v>0</v>
      </c>
      <c r="Q2472" s="412">
        <f>+K2472+M2472+O2472</f>
        <v>62525.8</v>
      </c>
      <c r="R2472" s="412">
        <f>L2472+N2472+P2472</f>
        <v>0</v>
      </c>
      <c r="S2472" s="412"/>
      <c r="T2472" s="412"/>
      <c r="U2472" s="412"/>
      <c r="V2472" s="419" t="s">
        <v>0</v>
      </c>
      <c r="W2472" s="617" t="str">
        <f>+IF(J2472&lt;0,"ng","")</f>
        <v/>
      </c>
    </row>
    <row r="2473" spans="1:23" s="75" customFormat="1" ht="24" hidden="1" customHeight="1">
      <c r="A2473" s="372" t="s">
        <v>6182</v>
      </c>
      <c r="B2473" s="421" t="s">
        <v>0</v>
      </c>
      <c r="C2473" s="421" t="s">
        <v>1497</v>
      </c>
      <c r="D2473" s="421" t="s">
        <v>163</v>
      </c>
      <c r="E2473" s="422" t="s">
        <v>18</v>
      </c>
      <c r="F2473" s="416">
        <f t="shared" si="3493"/>
        <v>2</v>
      </c>
      <c r="G2473" s="416">
        <f>[5]내역서!F2469</f>
        <v>2</v>
      </c>
      <c r="H2473" s="717">
        <v>1</v>
      </c>
      <c r="I2473" s="415">
        <f t="shared" si="3494"/>
        <v>1</v>
      </c>
      <c r="J2473" s="416">
        <f>내역서!F2477</f>
        <v>0</v>
      </c>
      <c r="K2473" s="416">
        <v>62525.8</v>
      </c>
      <c r="L2473" s="417">
        <f t="shared" si="3492"/>
        <v>0</v>
      </c>
      <c r="M2473" s="416">
        <v>0</v>
      </c>
      <c r="N2473" s="417">
        <f t="shared" si="3495"/>
        <v>0</v>
      </c>
      <c r="O2473" s="416">
        <v>0</v>
      </c>
      <c r="P2473" s="417">
        <f t="shared" si="3496"/>
        <v>0</v>
      </c>
      <c r="Q2473" s="417">
        <f t="shared" si="3497"/>
        <v>62525.8</v>
      </c>
      <c r="R2473" s="417">
        <f>L2473+N2473+P2473</f>
        <v>0</v>
      </c>
      <c r="S2473" s="417">
        <f t="shared" ref="S2473" si="3508">J2473-J2472</f>
        <v>0</v>
      </c>
      <c r="T2473" s="417">
        <f t="shared" ref="T2473:U2473" si="3509">Q2473-Q2472</f>
        <v>0</v>
      </c>
      <c r="U2473" s="417">
        <f t="shared" si="3509"/>
        <v>0</v>
      </c>
      <c r="V2473" s="422"/>
      <c r="W2473" s="619" t="str">
        <f t="shared" si="3484"/>
        <v/>
      </c>
    </row>
    <row r="2474" spans="1:23" s="371" customFormat="1" ht="24" hidden="1" customHeight="1">
      <c r="A2474" s="366" t="s">
        <v>6247</v>
      </c>
      <c r="B2474" s="418" t="s">
        <v>0</v>
      </c>
      <c r="C2474" s="418" t="s">
        <v>3463</v>
      </c>
      <c r="D2474" s="418" t="s">
        <v>3465</v>
      </c>
      <c r="E2474" s="419" t="s">
        <v>18</v>
      </c>
      <c r="F2474" s="411">
        <f>G2474</f>
        <v>2</v>
      </c>
      <c r="G2474" s="411">
        <f>[5]내역서!F2470</f>
        <v>2</v>
      </c>
      <c r="H2474" s="716">
        <v>1</v>
      </c>
      <c r="I2474" s="410">
        <f>G2474-H2474</f>
        <v>1</v>
      </c>
      <c r="J2474" s="411">
        <f>내역서!F2478</f>
        <v>0</v>
      </c>
      <c r="K2474" s="411">
        <v>34962.400000000001</v>
      </c>
      <c r="L2474" s="412">
        <f t="shared" si="3492"/>
        <v>0</v>
      </c>
      <c r="M2474" s="411">
        <v>0</v>
      </c>
      <c r="N2474" s="412">
        <f>INT($J2474*M2474)</f>
        <v>0</v>
      </c>
      <c r="O2474" s="411">
        <v>0</v>
      </c>
      <c r="P2474" s="412">
        <f>INT($J2474*O2474)</f>
        <v>0</v>
      </c>
      <c r="Q2474" s="412">
        <f>+K2474+M2474+O2474</f>
        <v>34962.400000000001</v>
      </c>
      <c r="R2474" s="412">
        <f>L2474+N2474+P2474</f>
        <v>0</v>
      </c>
      <c r="S2474" s="412"/>
      <c r="T2474" s="412"/>
      <c r="U2474" s="412"/>
      <c r="V2474" s="419" t="s">
        <v>0</v>
      </c>
      <c r="W2474" s="617" t="str">
        <f>+IF(J2474&lt;0,"ng","")</f>
        <v/>
      </c>
    </row>
    <row r="2475" spans="1:23" s="75" customFormat="1" ht="24" hidden="1" customHeight="1">
      <c r="A2475" s="372" t="s">
        <v>6248</v>
      </c>
      <c r="B2475" s="421" t="s">
        <v>0</v>
      </c>
      <c r="C2475" s="421" t="s">
        <v>1499</v>
      </c>
      <c r="D2475" s="421" t="s">
        <v>1501</v>
      </c>
      <c r="E2475" s="422" t="s">
        <v>18</v>
      </c>
      <c r="F2475" s="416">
        <f t="shared" si="3493"/>
        <v>2</v>
      </c>
      <c r="G2475" s="416">
        <f>[5]내역서!F2471</f>
        <v>2</v>
      </c>
      <c r="H2475" s="717">
        <v>1</v>
      </c>
      <c r="I2475" s="415">
        <f t="shared" si="3494"/>
        <v>1</v>
      </c>
      <c r="J2475" s="416">
        <f>내역서!F2479</f>
        <v>0</v>
      </c>
      <c r="K2475" s="416">
        <v>34962.400000000001</v>
      </c>
      <c r="L2475" s="417">
        <f t="shared" si="3492"/>
        <v>0</v>
      </c>
      <c r="M2475" s="416">
        <v>0</v>
      </c>
      <c r="N2475" s="417">
        <f t="shared" si="3495"/>
        <v>0</v>
      </c>
      <c r="O2475" s="416">
        <v>0</v>
      </c>
      <c r="P2475" s="417">
        <f t="shared" si="3496"/>
        <v>0</v>
      </c>
      <c r="Q2475" s="417">
        <f t="shared" si="3497"/>
        <v>34962.400000000001</v>
      </c>
      <c r="R2475" s="417">
        <f t="shared" si="3414"/>
        <v>0</v>
      </c>
      <c r="S2475" s="417">
        <f t="shared" ref="S2475" si="3510">J2475-J2474</f>
        <v>0</v>
      </c>
      <c r="T2475" s="417">
        <f t="shared" ref="T2475:U2475" si="3511">Q2475-Q2474</f>
        <v>0</v>
      </c>
      <c r="U2475" s="417">
        <f t="shared" si="3511"/>
        <v>0</v>
      </c>
      <c r="V2475" s="422"/>
      <c r="W2475" s="619" t="str">
        <f t="shared" si="3484"/>
        <v/>
      </c>
    </row>
    <row r="2476" spans="1:23" s="371" customFormat="1" ht="24" hidden="1" customHeight="1">
      <c r="A2476" s="366" t="s">
        <v>6247</v>
      </c>
      <c r="B2476" s="418" t="s">
        <v>0</v>
      </c>
      <c r="C2476" s="418" t="s">
        <v>3466</v>
      </c>
      <c r="D2476" s="418" t="s">
        <v>163</v>
      </c>
      <c r="E2476" s="419" t="s">
        <v>18</v>
      </c>
      <c r="F2476" s="411">
        <f>G2476</f>
        <v>2</v>
      </c>
      <c r="G2476" s="411">
        <f>[5]내역서!F2472</f>
        <v>2</v>
      </c>
      <c r="H2476" s="716">
        <v>1</v>
      </c>
      <c r="I2476" s="410">
        <f>G2476-H2476</f>
        <v>1</v>
      </c>
      <c r="J2476" s="411">
        <f>내역서!F2480</f>
        <v>0</v>
      </c>
      <c r="K2476" s="411">
        <v>838097.8</v>
      </c>
      <c r="L2476" s="412">
        <f t="shared" si="3492"/>
        <v>0</v>
      </c>
      <c r="M2476" s="411">
        <v>0</v>
      </c>
      <c r="N2476" s="412">
        <f>INT($J2476*M2476)</f>
        <v>0</v>
      </c>
      <c r="O2476" s="411">
        <v>0</v>
      </c>
      <c r="P2476" s="412">
        <f>INT($J2476*O2476)</f>
        <v>0</v>
      </c>
      <c r="Q2476" s="412">
        <f>+K2476+M2476+O2476</f>
        <v>838097.8</v>
      </c>
      <c r="R2476" s="412">
        <f>L2476+N2476+P2476</f>
        <v>0</v>
      </c>
      <c r="S2476" s="412"/>
      <c r="T2476" s="412"/>
      <c r="U2476" s="412"/>
      <c r="V2476" s="419" t="s">
        <v>0</v>
      </c>
      <c r="W2476" s="617" t="str">
        <f>+IF(J2476&lt;0,"ng","")</f>
        <v/>
      </c>
    </row>
    <row r="2477" spans="1:23" s="75" customFormat="1" ht="24" hidden="1" customHeight="1">
      <c r="A2477" s="372" t="s">
        <v>6182</v>
      </c>
      <c r="B2477" s="421" t="s">
        <v>0</v>
      </c>
      <c r="C2477" s="421" t="s">
        <v>1502</v>
      </c>
      <c r="D2477" s="421" t="s">
        <v>163</v>
      </c>
      <c r="E2477" s="422" t="s">
        <v>18</v>
      </c>
      <c r="F2477" s="416">
        <f t="shared" si="3493"/>
        <v>2</v>
      </c>
      <c r="G2477" s="416">
        <f>[5]내역서!F2473</f>
        <v>2</v>
      </c>
      <c r="H2477" s="717">
        <v>1</v>
      </c>
      <c r="I2477" s="415">
        <f t="shared" si="3494"/>
        <v>1</v>
      </c>
      <c r="J2477" s="416">
        <f>내역서!F2481</f>
        <v>0</v>
      </c>
      <c r="K2477" s="416">
        <v>838097.8</v>
      </c>
      <c r="L2477" s="417">
        <f t="shared" si="3492"/>
        <v>0</v>
      </c>
      <c r="M2477" s="416">
        <v>0</v>
      </c>
      <c r="N2477" s="417">
        <f t="shared" si="3495"/>
        <v>0</v>
      </c>
      <c r="O2477" s="416">
        <v>0</v>
      </c>
      <c r="P2477" s="417">
        <f t="shared" si="3496"/>
        <v>0</v>
      </c>
      <c r="Q2477" s="417">
        <f t="shared" si="3497"/>
        <v>838097.8</v>
      </c>
      <c r="R2477" s="417">
        <f>L2477+N2477+P2477</f>
        <v>0</v>
      </c>
      <c r="S2477" s="417">
        <f t="shared" ref="S2477" si="3512">J2477-J2476</f>
        <v>0</v>
      </c>
      <c r="T2477" s="417">
        <f t="shared" ref="T2477:U2477" si="3513">Q2477-Q2476</f>
        <v>0</v>
      </c>
      <c r="U2477" s="417">
        <f t="shared" si="3513"/>
        <v>0</v>
      </c>
      <c r="V2477" s="422"/>
      <c r="W2477" s="619" t="str">
        <f t="shared" si="3484"/>
        <v/>
      </c>
    </row>
    <row r="2478" spans="1:23" s="371" customFormat="1" ht="24" hidden="1" customHeight="1">
      <c r="A2478" s="366" t="s">
        <v>2055</v>
      </c>
      <c r="B2478" s="418" t="s">
        <v>0</v>
      </c>
      <c r="C2478" s="418" t="s">
        <v>170</v>
      </c>
      <c r="D2478" s="418" t="s">
        <v>171</v>
      </c>
      <c r="E2478" s="419" t="s">
        <v>18</v>
      </c>
      <c r="F2478" s="411">
        <f>G2478</f>
        <v>1</v>
      </c>
      <c r="G2478" s="411">
        <f>[5]내역서!F2474</f>
        <v>1</v>
      </c>
      <c r="H2478" s="716">
        <v>0.5</v>
      </c>
      <c r="I2478" s="410">
        <f>G2478-H2478</f>
        <v>0.5</v>
      </c>
      <c r="J2478" s="411">
        <f>내역서!F2482</f>
        <v>0</v>
      </c>
      <c r="K2478" s="411">
        <v>18097.099999999999</v>
      </c>
      <c r="L2478" s="412">
        <f t="shared" si="3492"/>
        <v>0</v>
      </c>
      <c r="M2478" s="411">
        <v>0</v>
      </c>
      <c r="N2478" s="412">
        <f>INT($J2478*M2478)</f>
        <v>0</v>
      </c>
      <c r="O2478" s="411">
        <v>0</v>
      </c>
      <c r="P2478" s="412">
        <f>INT($J2478*O2478)</f>
        <v>0</v>
      </c>
      <c r="Q2478" s="412">
        <f>+K2478+M2478+O2478</f>
        <v>18097.099999999999</v>
      </c>
      <c r="R2478" s="412">
        <f>L2478+N2478+P2478</f>
        <v>0</v>
      </c>
      <c r="S2478" s="412"/>
      <c r="T2478" s="412"/>
      <c r="U2478" s="412"/>
      <c r="V2478" s="419" t="s">
        <v>0</v>
      </c>
      <c r="W2478" s="617" t="str">
        <f>+IF(J2478&lt;0,"ng","")</f>
        <v/>
      </c>
    </row>
    <row r="2479" spans="1:23" s="75" customFormat="1" ht="24" hidden="1" customHeight="1">
      <c r="A2479" s="372" t="s">
        <v>2072</v>
      </c>
      <c r="B2479" s="421" t="s">
        <v>0</v>
      </c>
      <c r="C2479" s="421" t="s">
        <v>170</v>
      </c>
      <c r="D2479" s="421" t="s">
        <v>171</v>
      </c>
      <c r="E2479" s="422" t="s">
        <v>18</v>
      </c>
      <c r="F2479" s="416">
        <f t="shared" si="3493"/>
        <v>1</v>
      </c>
      <c r="G2479" s="416">
        <f>[5]내역서!F2475</f>
        <v>1</v>
      </c>
      <c r="H2479" s="717">
        <v>0.5</v>
      </c>
      <c r="I2479" s="415">
        <f t="shared" si="3494"/>
        <v>0.5</v>
      </c>
      <c r="J2479" s="416">
        <f>내역서!F2483</f>
        <v>0</v>
      </c>
      <c r="K2479" s="416">
        <v>18097.099999999999</v>
      </c>
      <c r="L2479" s="417">
        <f t="shared" si="3492"/>
        <v>0</v>
      </c>
      <c r="M2479" s="416">
        <v>0</v>
      </c>
      <c r="N2479" s="417">
        <f t="shared" si="3495"/>
        <v>0</v>
      </c>
      <c r="O2479" s="416">
        <v>0</v>
      </c>
      <c r="P2479" s="417">
        <f t="shared" si="3496"/>
        <v>0</v>
      </c>
      <c r="Q2479" s="417">
        <f t="shared" si="3497"/>
        <v>18097.099999999999</v>
      </c>
      <c r="R2479" s="417">
        <f>L2479+N2479+P2479</f>
        <v>0</v>
      </c>
      <c r="S2479" s="417">
        <f t="shared" ref="S2479" si="3514">J2479-J2478</f>
        <v>0</v>
      </c>
      <c r="T2479" s="417">
        <f t="shared" ref="T2479:U2479" si="3515">Q2479-Q2478</f>
        <v>0</v>
      </c>
      <c r="U2479" s="417">
        <f t="shared" si="3515"/>
        <v>0</v>
      </c>
      <c r="V2479" s="422"/>
      <c r="W2479" s="619" t="str">
        <f t="shared" si="3484"/>
        <v/>
      </c>
    </row>
    <row r="2480" spans="1:23" s="371" customFormat="1" ht="24" hidden="1" customHeight="1">
      <c r="A2480" s="366" t="s">
        <v>2055</v>
      </c>
      <c r="B2480" s="418" t="s">
        <v>0</v>
      </c>
      <c r="C2480" s="418" t="s">
        <v>170</v>
      </c>
      <c r="D2480" s="418" t="s">
        <v>163</v>
      </c>
      <c r="E2480" s="419" t="s">
        <v>18</v>
      </c>
      <c r="F2480" s="411">
        <f>G2480</f>
        <v>10</v>
      </c>
      <c r="G2480" s="411">
        <f>[5]내역서!F2476</f>
        <v>10</v>
      </c>
      <c r="H2480" s="716">
        <v>5</v>
      </c>
      <c r="I2480" s="410">
        <f>G2480-H2480</f>
        <v>5</v>
      </c>
      <c r="J2480" s="411">
        <f>내역서!F2484</f>
        <v>0</v>
      </c>
      <c r="K2480" s="411">
        <v>12179.6</v>
      </c>
      <c r="L2480" s="412">
        <f t="shared" si="3492"/>
        <v>0</v>
      </c>
      <c r="M2480" s="411">
        <v>0</v>
      </c>
      <c r="N2480" s="412">
        <f>INT($J2480*M2480)</f>
        <v>0</v>
      </c>
      <c r="O2480" s="411">
        <v>0</v>
      </c>
      <c r="P2480" s="412">
        <f>INT($J2480*O2480)</f>
        <v>0</v>
      </c>
      <c r="Q2480" s="412">
        <f>+K2480+M2480+O2480</f>
        <v>12179.6</v>
      </c>
      <c r="R2480" s="412">
        <f>L2480+N2480+P2480</f>
        <v>0</v>
      </c>
      <c r="S2480" s="412"/>
      <c r="T2480" s="412"/>
      <c r="U2480" s="412"/>
      <c r="V2480" s="419" t="s">
        <v>0</v>
      </c>
      <c r="W2480" s="617" t="str">
        <f>+IF(J2480&lt;0,"ng","")</f>
        <v/>
      </c>
    </row>
    <row r="2481" spans="1:23" s="75" customFormat="1" ht="24" hidden="1" customHeight="1">
      <c r="A2481" s="372" t="s">
        <v>6182</v>
      </c>
      <c r="B2481" s="421" t="s">
        <v>0</v>
      </c>
      <c r="C2481" s="421" t="s">
        <v>170</v>
      </c>
      <c r="D2481" s="421" t="s">
        <v>163</v>
      </c>
      <c r="E2481" s="422" t="s">
        <v>18</v>
      </c>
      <c r="F2481" s="416">
        <f t="shared" si="3493"/>
        <v>10</v>
      </c>
      <c r="G2481" s="416">
        <f>[5]내역서!F2477</f>
        <v>10</v>
      </c>
      <c r="H2481" s="717">
        <v>5</v>
      </c>
      <c r="I2481" s="415">
        <f t="shared" si="3494"/>
        <v>5</v>
      </c>
      <c r="J2481" s="416">
        <f>내역서!F2485</f>
        <v>0</v>
      </c>
      <c r="K2481" s="416">
        <v>12179.6</v>
      </c>
      <c r="L2481" s="417">
        <f t="shared" si="3492"/>
        <v>0</v>
      </c>
      <c r="M2481" s="416">
        <v>0</v>
      </c>
      <c r="N2481" s="417">
        <f t="shared" si="3495"/>
        <v>0</v>
      </c>
      <c r="O2481" s="416">
        <v>0</v>
      </c>
      <c r="P2481" s="417">
        <f t="shared" si="3496"/>
        <v>0</v>
      </c>
      <c r="Q2481" s="417">
        <f t="shared" si="3497"/>
        <v>12179.6</v>
      </c>
      <c r="R2481" s="417">
        <f t="shared" si="3414"/>
        <v>0</v>
      </c>
      <c r="S2481" s="417">
        <f t="shared" ref="S2481" si="3516">J2481-J2480</f>
        <v>0</v>
      </c>
      <c r="T2481" s="417">
        <f t="shared" ref="T2481:U2481" si="3517">Q2481-Q2480</f>
        <v>0</v>
      </c>
      <c r="U2481" s="417">
        <f t="shared" si="3517"/>
        <v>0</v>
      </c>
      <c r="V2481" s="422"/>
      <c r="W2481" s="619" t="str">
        <f t="shared" si="3484"/>
        <v/>
      </c>
    </row>
    <row r="2482" spans="1:23" s="489" customFormat="1" ht="24" hidden="1" customHeight="1">
      <c r="A2482" s="366" t="s">
        <v>6174</v>
      </c>
      <c r="B2482" s="500" t="s">
        <v>3416</v>
      </c>
      <c r="C2482" s="500" t="s">
        <v>3417</v>
      </c>
      <c r="D2482" s="500" t="s">
        <v>0</v>
      </c>
      <c r="E2482" s="501" t="s">
        <v>0</v>
      </c>
      <c r="F2482" s="502">
        <v>0</v>
      </c>
      <c r="G2482" s="502">
        <f>[5]내역서!F2478</f>
        <v>0</v>
      </c>
      <c r="H2482" s="502">
        <v>0</v>
      </c>
      <c r="I2482" s="502"/>
      <c r="J2482" s="502">
        <f>내역서!F2486</f>
        <v>0</v>
      </c>
      <c r="K2482" s="503">
        <v>0</v>
      </c>
      <c r="L2482" s="503">
        <f>SUMIF($A$2484:$A$2591,$A2484,L$2484:L$2591)</f>
        <v>0</v>
      </c>
      <c r="M2482" s="503">
        <v>0</v>
      </c>
      <c r="N2482" s="503">
        <f t="shared" ref="N2482:N2483" si="3518">SUMIF($A$2484:$A$2591,$A2484,N$2484:N$2591)</f>
        <v>0</v>
      </c>
      <c r="O2482" s="503">
        <v>0</v>
      </c>
      <c r="P2482" s="503">
        <f t="shared" ref="P2482" si="3519">SUMIF($A$2484:$A$2591,$A2484,P$2484:P$2591)</f>
        <v>0</v>
      </c>
      <c r="Q2482" s="504">
        <v>0</v>
      </c>
      <c r="R2482" s="503">
        <f>L2482+N2482+P2482</f>
        <v>0</v>
      </c>
      <c r="S2482" s="503"/>
      <c r="T2482" s="503"/>
      <c r="U2482" s="503"/>
      <c r="V2482" s="501" t="s">
        <v>0</v>
      </c>
      <c r="W2482" s="617" t="str">
        <f>+IF(J2482&lt;0,"ng","")</f>
        <v/>
      </c>
    </row>
    <row r="2483" spans="1:23" s="78" customFormat="1" ht="24" hidden="1" customHeight="1">
      <c r="A2483" s="372" t="s">
        <v>2072</v>
      </c>
      <c r="B2483" s="505" t="s">
        <v>1827</v>
      </c>
      <c r="C2483" s="505" t="s">
        <v>1503</v>
      </c>
      <c r="D2483" s="505" t="s">
        <v>0</v>
      </c>
      <c r="E2483" s="506" t="s">
        <v>0</v>
      </c>
      <c r="F2483" s="507">
        <v>0</v>
      </c>
      <c r="G2483" s="507">
        <f>[5]내역서!F2479</f>
        <v>0</v>
      </c>
      <c r="H2483" s="507">
        <v>0</v>
      </c>
      <c r="I2483" s="507"/>
      <c r="J2483" s="507">
        <f>내역서!F2487</f>
        <v>0</v>
      </c>
      <c r="K2483" s="508">
        <v>0</v>
      </c>
      <c r="L2483" s="508">
        <f>SUMIF($A$2484:$A$2591,$A2485,L$2484:L$2591)</f>
        <v>0</v>
      </c>
      <c r="M2483" s="508">
        <v>0</v>
      </c>
      <c r="N2483" s="508">
        <f t="shared" si="3518"/>
        <v>0</v>
      </c>
      <c r="O2483" s="508">
        <v>0</v>
      </c>
      <c r="P2483" s="508">
        <f>SUMIF($A$2484:$A$2591,$A2485,P$2484:P$2591)</f>
        <v>0</v>
      </c>
      <c r="Q2483" s="509">
        <v>0</v>
      </c>
      <c r="R2483" s="508">
        <f t="shared" ref="R2483" si="3520">L2483+N2483+P2483</f>
        <v>0</v>
      </c>
      <c r="S2483" s="508">
        <f t="shared" ref="S2483" si="3521">J2483-J2482</f>
        <v>0</v>
      </c>
      <c r="T2483" s="508">
        <f t="shared" ref="T2483:U2483" si="3522">Q2483-Q2482</f>
        <v>0</v>
      </c>
      <c r="U2483" s="508">
        <f t="shared" si="3522"/>
        <v>0</v>
      </c>
      <c r="V2483" s="506"/>
      <c r="W2483" s="619" t="str">
        <f t="shared" si="3484"/>
        <v/>
      </c>
    </row>
    <row r="2484" spans="1:23" s="371" customFormat="1" ht="24" hidden="1" customHeight="1">
      <c r="A2484" s="366" t="s">
        <v>2055</v>
      </c>
      <c r="B2484" s="418" t="s">
        <v>0</v>
      </c>
      <c r="C2484" s="418" t="s">
        <v>158</v>
      </c>
      <c r="D2484" s="418" t="s">
        <v>159</v>
      </c>
      <c r="E2484" s="419" t="s">
        <v>6</v>
      </c>
      <c r="F2484" s="411">
        <f>G2484</f>
        <v>114.2</v>
      </c>
      <c r="G2484" s="411">
        <f>[5]내역서!F2480</f>
        <v>114.2</v>
      </c>
      <c r="H2484" s="716">
        <v>114.2</v>
      </c>
      <c r="I2484" s="410">
        <f>G2484-H2484</f>
        <v>0</v>
      </c>
      <c r="J2484" s="411">
        <f>내역서!F2488</f>
        <v>0</v>
      </c>
      <c r="K2484" s="411">
        <v>576246.1</v>
      </c>
      <c r="L2484" s="412">
        <f>INT($J2484*K2484)</f>
        <v>0</v>
      </c>
      <c r="M2484" s="411">
        <v>0</v>
      </c>
      <c r="N2484" s="412">
        <f>INT($J2484*M2484)</f>
        <v>0</v>
      </c>
      <c r="O2484" s="411">
        <v>0</v>
      </c>
      <c r="P2484" s="412">
        <f>INT($J2484*O2484)</f>
        <v>0</v>
      </c>
      <c r="Q2484" s="412">
        <f>+K2484+M2484+O2484</f>
        <v>576246.1</v>
      </c>
      <c r="R2484" s="412">
        <f>L2484+N2484+P2484</f>
        <v>0</v>
      </c>
      <c r="S2484" s="412"/>
      <c r="T2484" s="412"/>
      <c r="U2484" s="412"/>
      <c r="V2484" s="419" t="s">
        <v>0</v>
      </c>
      <c r="W2484" s="617" t="str">
        <f>+IF(J2484&lt;0,"ng","")</f>
        <v/>
      </c>
    </row>
    <row r="2485" spans="1:23" s="75" customFormat="1" ht="24" hidden="1" customHeight="1">
      <c r="A2485" s="372" t="s">
        <v>6249</v>
      </c>
      <c r="B2485" s="421" t="s">
        <v>0</v>
      </c>
      <c r="C2485" s="421" t="s">
        <v>158</v>
      </c>
      <c r="D2485" s="421" t="s">
        <v>159</v>
      </c>
      <c r="E2485" s="422" t="s">
        <v>6</v>
      </c>
      <c r="F2485" s="416">
        <f t="shared" ref="F2485:F2547" si="3523">G2485</f>
        <v>114.2</v>
      </c>
      <c r="G2485" s="416">
        <f>[5]내역서!F2481</f>
        <v>114.2</v>
      </c>
      <c r="H2485" s="717">
        <v>114.2</v>
      </c>
      <c r="I2485" s="415">
        <f t="shared" ref="I2485:I2547" si="3524">G2485-H2485</f>
        <v>0</v>
      </c>
      <c r="J2485" s="416">
        <f>내역서!F2489</f>
        <v>0</v>
      </c>
      <c r="K2485" s="416">
        <v>576246.1</v>
      </c>
      <c r="L2485" s="417">
        <f t="shared" ref="L2485:L2547" si="3525">INT($J2485*K2485)</f>
        <v>0</v>
      </c>
      <c r="M2485" s="416">
        <v>0</v>
      </c>
      <c r="N2485" s="417">
        <f t="shared" ref="N2485:N2547" si="3526">INT($J2485*M2485)</f>
        <v>0</v>
      </c>
      <c r="O2485" s="416">
        <v>0</v>
      </c>
      <c r="P2485" s="417">
        <f t="shared" ref="P2485:P2547" si="3527">INT($J2485*O2485)</f>
        <v>0</v>
      </c>
      <c r="Q2485" s="417">
        <f t="shared" ref="Q2485:Q2547" si="3528">+K2485+M2485+O2485</f>
        <v>576246.1</v>
      </c>
      <c r="R2485" s="417">
        <f t="shared" si="3414"/>
        <v>0</v>
      </c>
      <c r="S2485" s="417">
        <f t="shared" ref="S2485" si="3529">J2485-J2484</f>
        <v>0</v>
      </c>
      <c r="T2485" s="417">
        <f t="shared" ref="T2485:U2485" si="3530">Q2485-Q2484</f>
        <v>0</v>
      </c>
      <c r="U2485" s="417">
        <f t="shared" si="3530"/>
        <v>0</v>
      </c>
      <c r="V2485" s="422"/>
      <c r="W2485" s="619" t="str">
        <f t="shared" si="3484"/>
        <v/>
      </c>
    </row>
    <row r="2486" spans="1:23" s="371" customFormat="1" ht="24" hidden="1" customHeight="1">
      <c r="A2486" s="366" t="s">
        <v>2055</v>
      </c>
      <c r="B2486" s="418" t="s">
        <v>0</v>
      </c>
      <c r="C2486" s="418" t="s">
        <v>158</v>
      </c>
      <c r="D2486" s="418" t="s">
        <v>172</v>
      </c>
      <c r="E2486" s="419" t="s">
        <v>6</v>
      </c>
      <c r="F2486" s="411">
        <f>G2486</f>
        <v>9.9</v>
      </c>
      <c r="G2486" s="411">
        <f>[5]내역서!F2482</f>
        <v>9.9</v>
      </c>
      <c r="H2486" s="716">
        <v>9.9</v>
      </c>
      <c r="I2486" s="410">
        <f>G2486-H2486</f>
        <v>0</v>
      </c>
      <c r="J2486" s="411">
        <f>내역서!F2490</f>
        <v>0</v>
      </c>
      <c r="K2486" s="411">
        <v>470299.5</v>
      </c>
      <c r="L2486" s="412">
        <f>INT($J2486*K2486)</f>
        <v>0</v>
      </c>
      <c r="M2486" s="411">
        <v>0</v>
      </c>
      <c r="N2486" s="412">
        <f>INT($J2486*M2486)</f>
        <v>0</v>
      </c>
      <c r="O2486" s="411">
        <v>0</v>
      </c>
      <c r="P2486" s="412">
        <f>INT($J2486*O2486)</f>
        <v>0</v>
      </c>
      <c r="Q2486" s="412">
        <f>+K2486+M2486+O2486</f>
        <v>470299.5</v>
      </c>
      <c r="R2486" s="412">
        <f>L2486+N2486+P2486</f>
        <v>0</v>
      </c>
      <c r="S2486" s="412"/>
      <c r="T2486" s="412"/>
      <c r="U2486" s="412"/>
      <c r="V2486" s="419" t="s">
        <v>0</v>
      </c>
      <c r="W2486" s="617" t="str">
        <f>+IF(J2486&lt;0,"ng","")</f>
        <v/>
      </c>
    </row>
    <row r="2487" spans="1:23" s="75" customFormat="1" ht="24" hidden="1" customHeight="1">
      <c r="A2487" s="372" t="s">
        <v>2072</v>
      </c>
      <c r="B2487" s="421" t="s">
        <v>0</v>
      </c>
      <c r="C2487" s="421" t="s">
        <v>158</v>
      </c>
      <c r="D2487" s="421" t="s">
        <v>172</v>
      </c>
      <c r="E2487" s="422" t="s">
        <v>6</v>
      </c>
      <c r="F2487" s="416">
        <f t="shared" si="3523"/>
        <v>9.9</v>
      </c>
      <c r="G2487" s="416">
        <f>[5]내역서!F2483</f>
        <v>9.9</v>
      </c>
      <c r="H2487" s="717">
        <v>9.9</v>
      </c>
      <c r="I2487" s="415">
        <f t="shared" si="3524"/>
        <v>0</v>
      </c>
      <c r="J2487" s="416">
        <f>내역서!F2491</f>
        <v>0</v>
      </c>
      <c r="K2487" s="416">
        <v>470299.5</v>
      </c>
      <c r="L2487" s="417">
        <f t="shared" si="3525"/>
        <v>0</v>
      </c>
      <c r="M2487" s="416">
        <v>0</v>
      </c>
      <c r="N2487" s="417">
        <f t="shared" si="3526"/>
        <v>0</v>
      </c>
      <c r="O2487" s="416">
        <v>0</v>
      </c>
      <c r="P2487" s="417">
        <f t="shared" si="3527"/>
        <v>0</v>
      </c>
      <c r="Q2487" s="417">
        <f t="shared" si="3528"/>
        <v>470299.5</v>
      </c>
      <c r="R2487" s="417">
        <f t="shared" ref="R2487:R2549" si="3531">L2487+N2487+P2487</f>
        <v>0</v>
      </c>
      <c r="S2487" s="417">
        <f t="shared" ref="S2487" si="3532">J2487-J2486</f>
        <v>0</v>
      </c>
      <c r="T2487" s="417">
        <f t="shared" ref="T2487:U2487" si="3533">Q2487-Q2486</f>
        <v>0</v>
      </c>
      <c r="U2487" s="417">
        <f t="shared" si="3533"/>
        <v>0</v>
      </c>
      <c r="V2487" s="422"/>
      <c r="W2487" s="619" t="str">
        <f t="shared" si="3484"/>
        <v/>
      </c>
    </row>
    <row r="2488" spans="1:23" s="489" customFormat="1" ht="24" hidden="1" customHeight="1">
      <c r="A2488" s="366" t="s">
        <v>5219</v>
      </c>
      <c r="B2488" s="418" t="s">
        <v>0</v>
      </c>
      <c r="C2488" s="418" t="s">
        <v>158</v>
      </c>
      <c r="D2488" s="418" t="s">
        <v>173</v>
      </c>
      <c r="E2488" s="419" t="s">
        <v>6</v>
      </c>
      <c r="F2488" s="411">
        <f>G2488</f>
        <v>4.3</v>
      </c>
      <c r="G2488" s="411">
        <f>[5]내역서!F2484</f>
        <v>4.3</v>
      </c>
      <c r="H2488" s="716">
        <v>4.3</v>
      </c>
      <c r="I2488" s="410">
        <f>G2488-H2488</f>
        <v>0</v>
      </c>
      <c r="J2488" s="411">
        <f>내역서!F2492</f>
        <v>0</v>
      </c>
      <c r="K2488" s="411">
        <v>363491.6</v>
      </c>
      <c r="L2488" s="412">
        <f>INT($J2488*K2488)</f>
        <v>0</v>
      </c>
      <c r="M2488" s="411">
        <v>0</v>
      </c>
      <c r="N2488" s="412">
        <f>INT($J2488*M2488)</f>
        <v>0</v>
      </c>
      <c r="O2488" s="411">
        <v>0</v>
      </c>
      <c r="P2488" s="412">
        <f>INT($J2488*O2488)</f>
        <v>0</v>
      </c>
      <c r="Q2488" s="412">
        <f>+K2488+M2488+O2488</f>
        <v>363491.6</v>
      </c>
      <c r="R2488" s="412">
        <f>L2488+N2488+P2488</f>
        <v>0</v>
      </c>
      <c r="S2488" s="412"/>
      <c r="T2488" s="412"/>
      <c r="U2488" s="412"/>
      <c r="V2488" s="419" t="s">
        <v>0</v>
      </c>
      <c r="W2488" s="617" t="str">
        <f>+IF(J2488&lt;0,"ng","")</f>
        <v/>
      </c>
    </row>
    <row r="2489" spans="1:23" s="78" customFormat="1" ht="24" hidden="1" customHeight="1">
      <c r="A2489" s="372" t="s">
        <v>6250</v>
      </c>
      <c r="B2489" s="421" t="s">
        <v>0</v>
      </c>
      <c r="C2489" s="421" t="s">
        <v>158</v>
      </c>
      <c r="D2489" s="421" t="s">
        <v>173</v>
      </c>
      <c r="E2489" s="422" t="s">
        <v>6</v>
      </c>
      <c r="F2489" s="416">
        <f t="shared" si="3523"/>
        <v>4.3</v>
      </c>
      <c r="G2489" s="416">
        <f>[5]내역서!F2485</f>
        <v>4.3</v>
      </c>
      <c r="H2489" s="717">
        <v>4.3</v>
      </c>
      <c r="I2489" s="415">
        <f t="shared" si="3524"/>
        <v>0</v>
      </c>
      <c r="J2489" s="416">
        <f>내역서!F2493</f>
        <v>0</v>
      </c>
      <c r="K2489" s="416">
        <v>363491.6</v>
      </c>
      <c r="L2489" s="417">
        <f t="shared" si="3525"/>
        <v>0</v>
      </c>
      <c r="M2489" s="416">
        <v>0</v>
      </c>
      <c r="N2489" s="417">
        <f t="shared" si="3526"/>
        <v>0</v>
      </c>
      <c r="O2489" s="416">
        <v>0</v>
      </c>
      <c r="P2489" s="417">
        <f t="shared" si="3527"/>
        <v>0</v>
      </c>
      <c r="Q2489" s="417">
        <f t="shared" si="3528"/>
        <v>363491.6</v>
      </c>
      <c r="R2489" s="417">
        <f t="shared" si="3531"/>
        <v>0</v>
      </c>
      <c r="S2489" s="417">
        <f t="shared" ref="S2489" si="3534">J2489-J2488</f>
        <v>0</v>
      </c>
      <c r="T2489" s="417">
        <f t="shared" ref="T2489:U2489" si="3535">Q2489-Q2488</f>
        <v>0</v>
      </c>
      <c r="U2489" s="417">
        <f t="shared" si="3535"/>
        <v>0</v>
      </c>
      <c r="V2489" s="422"/>
      <c r="W2489" s="619" t="str">
        <f t="shared" si="3484"/>
        <v/>
      </c>
    </row>
    <row r="2490" spans="1:23" s="371" customFormat="1" ht="24" hidden="1" customHeight="1">
      <c r="A2490" s="366" t="s">
        <v>6251</v>
      </c>
      <c r="B2490" s="418" t="s">
        <v>0</v>
      </c>
      <c r="C2490" s="418" t="s">
        <v>3449</v>
      </c>
      <c r="D2490" s="418" t="s">
        <v>174</v>
      </c>
      <c r="E2490" s="419" t="s">
        <v>6</v>
      </c>
      <c r="F2490" s="411">
        <f>G2490</f>
        <v>203.8</v>
      </c>
      <c r="G2490" s="411">
        <f>[5]내역서!F2486</f>
        <v>203.8</v>
      </c>
      <c r="H2490" s="716">
        <v>203.8</v>
      </c>
      <c r="I2490" s="410">
        <f>G2490-H2490</f>
        <v>0</v>
      </c>
      <c r="J2490" s="411">
        <f>내역서!F2494</f>
        <v>0</v>
      </c>
      <c r="K2490" s="411">
        <v>269009.59999999998</v>
      </c>
      <c r="L2490" s="412">
        <f>INT($J2490*K2490)</f>
        <v>0</v>
      </c>
      <c r="M2490" s="411">
        <v>0</v>
      </c>
      <c r="N2490" s="412">
        <f>INT($J2490*M2490)</f>
        <v>0</v>
      </c>
      <c r="O2490" s="411">
        <v>0</v>
      </c>
      <c r="P2490" s="412">
        <f>INT($J2490*O2490)</f>
        <v>0</v>
      </c>
      <c r="Q2490" s="412">
        <f>+K2490+M2490+O2490</f>
        <v>269009.59999999998</v>
      </c>
      <c r="R2490" s="412">
        <f>L2490+N2490+P2490</f>
        <v>0</v>
      </c>
      <c r="S2490" s="412"/>
      <c r="T2490" s="412"/>
      <c r="U2490" s="412"/>
      <c r="V2490" s="419" t="s">
        <v>0</v>
      </c>
      <c r="W2490" s="617" t="str">
        <f>+IF(J2490&lt;0,"ng","")</f>
        <v/>
      </c>
    </row>
    <row r="2491" spans="1:23" s="75" customFormat="1" ht="24" hidden="1" customHeight="1">
      <c r="A2491" s="372" t="s">
        <v>6182</v>
      </c>
      <c r="B2491" s="421" t="s">
        <v>0</v>
      </c>
      <c r="C2491" s="421" t="s">
        <v>1494</v>
      </c>
      <c r="D2491" s="421" t="s">
        <v>174</v>
      </c>
      <c r="E2491" s="422" t="s">
        <v>6</v>
      </c>
      <c r="F2491" s="416">
        <f t="shared" si="3523"/>
        <v>203.8</v>
      </c>
      <c r="G2491" s="416">
        <f>[5]내역서!F2487</f>
        <v>203.8</v>
      </c>
      <c r="H2491" s="717">
        <v>203.8</v>
      </c>
      <c r="I2491" s="415">
        <f t="shared" si="3524"/>
        <v>0</v>
      </c>
      <c r="J2491" s="416">
        <f>내역서!F2495</f>
        <v>0</v>
      </c>
      <c r="K2491" s="416">
        <v>269009.59999999998</v>
      </c>
      <c r="L2491" s="417">
        <f t="shared" si="3525"/>
        <v>0</v>
      </c>
      <c r="M2491" s="416">
        <v>0</v>
      </c>
      <c r="N2491" s="417">
        <f t="shared" si="3526"/>
        <v>0</v>
      </c>
      <c r="O2491" s="416">
        <v>0</v>
      </c>
      <c r="P2491" s="417">
        <f t="shared" si="3527"/>
        <v>0</v>
      </c>
      <c r="Q2491" s="417">
        <f t="shared" si="3528"/>
        <v>269009.59999999998</v>
      </c>
      <c r="R2491" s="417">
        <f t="shared" si="3531"/>
        <v>0</v>
      </c>
      <c r="S2491" s="417">
        <f t="shared" ref="S2491" si="3536">J2491-J2490</f>
        <v>0</v>
      </c>
      <c r="T2491" s="417">
        <f t="shared" ref="T2491:U2491" si="3537">Q2491-Q2490</f>
        <v>0</v>
      </c>
      <c r="U2491" s="417">
        <f t="shared" si="3537"/>
        <v>0</v>
      </c>
      <c r="V2491" s="422"/>
      <c r="W2491" s="619" t="str">
        <f t="shared" si="3484"/>
        <v/>
      </c>
    </row>
    <row r="2492" spans="1:23" s="371" customFormat="1" ht="24" hidden="1" customHeight="1">
      <c r="A2492" s="366" t="s">
        <v>6174</v>
      </c>
      <c r="B2492" s="418" t="s">
        <v>0</v>
      </c>
      <c r="C2492" s="418" t="s">
        <v>3449</v>
      </c>
      <c r="D2492" s="418" t="s">
        <v>175</v>
      </c>
      <c r="E2492" s="419" t="s">
        <v>6</v>
      </c>
      <c r="F2492" s="411">
        <f>G2492</f>
        <v>10.9</v>
      </c>
      <c r="G2492" s="411">
        <f>[5]내역서!F2488</f>
        <v>10.9</v>
      </c>
      <c r="H2492" s="716">
        <v>10.9</v>
      </c>
      <c r="I2492" s="410">
        <f>G2492-H2492</f>
        <v>0</v>
      </c>
      <c r="J2492" s="411">
        <f>내역서!F2496</f>
        <v>0</v>
      </c>
      <c r="K2492" s="411">
        <v>148919.6</v>
      </c>
      <c r="L2492" s="412">
        <f>INT($J2492*K2492)</f>
        <v>0</v>
      </c>
      <c r="M2492" s="411">
        <v>0</v>
      </c>
      <c r="N2492" s="412">
        <f>INT($J2492*M2492)</f>
        <v>0</v>
      </c>
      <c r="O2492" s="411">
        <v>0</v>
      </c>
      <c r="P2492" s="412">
        <f>INT($J2492*O2492)</f>
        <v>0</v>
      </c>
      <c r="Q2492" s="412">
        <f>+K2492+M2492+O2492</f>
        <v>148919.6</v>
      </c>
      <c r="R2492" s="412">
        <f>L2492+N2492+P2492</f>
        <v>0</v>
      </c>
      <c r="S2492" s="412"/>
      <c r="T2492" s="412"/>
      <c r="U2492" s="412"/>
      <c r="V2492" s="419" t="s">
        <v>0</v>
      </c>
      <c r="W2492" s="617" t="str">
        <f>+IF(J2492&lt;0,"ng","")</f>
        <v/>
      </c>
    </row>
    <row r="2493" spans="1:23" s="75" customFormat="1" ht="24" hidden="1" customHeight="1">
      <c r="A2493" s="372" t="s">
        <v>6252</v>
      </c>
      <c r="B2493" s="421" t="s">
        <v>0</v>
      </c>
      <c r="C2493" s="421" t="s">
        <v>1494</v>
      </c>
      <c r="D2493" s="421" t="s">
        <v>175</v>
      </c>
      <c r="E2493" s="422" t="s">
        <v>6</v>
      </c>
      <c r="F2493" s="416">
        <f t="shared" si="3523"/>
        <v>10.9</v>
      </c>
      <c r="G2493" s="416">
        <f>[5]내역서!F2489</f>
        <v>10.9</v>
      </c>
      <c r="H2493" s="717">
        <v>10.9</v>
      </c>
      <c r="I2493" s="415">
        <f t="shared" si="3524"/>
        <v>0</v>
      </c>
      <c r="J2493" s="416">
        <f>내역서!F2497</f>
        <v>0</v>
      </c>
      <c r="K2493" s="416">
        <v>148919.6</v>
      </c>
      <c r="L2493" s="417">
        <f t="shared" si="3525"/>
        <v>0</v>
      </c>
      <c r="M2493" s="416">
        <v>0</v>
      </c>
      <c r="N2493" s="417">
        <f t="shared" si="3526"/>
        <v>0</v>
      </c>
      <c r="O2493" s="416">
        <v>0</v>
      </c>
      <c r="P2493" s="417">
        <f t="shared" si="3527"/>
        <v>0</v>
      </c>
      <c r="Q2493" s="417">
        <f t="shared" si="3528"/>
        <v>148919.6</v>
      </c>
      <c r="R2493" s="417">
        <f t="shared" si="3531"/>
        <v>0</v>
      </c>
      <c r="S2493" s="417">
        <f t="shared" ref="S2493" si="3538">J2493-J2492</f>
        <v>0</v>
      </c>
      <c r="T2493" s="417">
        <f t="shared" ref="T2493:U2493" si="3539">Q2493-Q2492</f>
        <v>0</v>
      </c>
      <c r="U2493" s="417">
        <f t="shared" si="3539"/>
        <v>0</v>
      </c>
      <c r="V2493" s="422"/>
      <c r="W2493" s="619" t="str">
        <f t="shared" si="3484"/>
        <v/>
      </c>
    </row>
    <row r="2494" spans="1:23" s="489" customFormat="1" ht="24" hidden="1" customHeight="1">
      <c r="A2494" s="366" t="s">
        <v>6253</v>
      </c>
      <c r="B2494" s="418" t="s">
        <v>0</v>
      </c>
      <c r="C2494" s="418" t="s">
        <v>3449</v>
      </c>
      <c r="D2494" s="418" t="s">
        <v>176</v>
      </c>
      <c r="E2494" s="419" t="s">
        <v>6</v>
      </c>
      <c r="F2494" s="411">
        <f>G2494</f>
        <v>93.8</v>
      </c>
      <c r="G2494" s="411">
        <f>[5]내역서!F2490</f>
        <v>93.8</v>
      </c>
      <c r="H2494" s="716">
        <v>93.8</v>
      </c>
      <c r="I2494" s="410">
        <f>G2494-H2494</f>
        <v>0</v>
      </c>
      <c r="J2494" s="411">
        <f>내역서!F2498</f>
        <v>0</v>
      </c>
      <c r="K2494" s="411">
        <v>83887.3</v>
      </c>
      <c r="L2494" s="412">
        <f>INT($J2494*K2494)</f>
        <v>0</v>
      </c>
      <c r="M2494" s="411">
        <v>0</v>
      </c>
      <c r="N2494" s="412">
        <f>INT($J2494*M2494)</f>
        <v>0</v>
      </c>
      <c r="O2494" s="411">
        <v>0</v>
      </c>
      <c r="P2494" s="412">
        <f>INT($J2494*O2494)</f>
        <v>0</v>
      </c>
      <c r="Q2494" s="412">
        <f>+K2494+M2494+O2494</f>
        <v>83887.3</v>
      </c>
      <c r="R2494" s="412">
        <f>L2494+N2494+P2494</f>
        <v>0</v>
      </c>
      <c r="S2494" s="412"/>
      <c r="T2494" s="412"/>
      <c r="U2494" s="412"/>
      <c r="V2494" s="419" t="s">
        <v>0</v>
      </c>
      <c r="W2494" s="617" t="str">
        <f>+IF(J2494&lt;0,"ng","")</f>
        <v/>
      </c>
    </row>
    <row r="2495" spans="1:23" s="78" customFormat="1" ht="24" hidden="1" customHeight="1">
      <c r="A2495" s="372" t="s">
        <v>6182</v>
      </c>
      <c r="B2495" s="421" t="s">
        <v>0</v>
      </c>
      <c r="C2495" s="421" t="s">
        <v>1494</v>
      </c>
      <c r="D2495" s="421" t="s">
        <v>176</v>
      </c>
      <c r="E2495" s="422" t="s">
        <v>6</v>
      </c>
      <c r="F2495" s="416">
        <f t="shared" si="3523"/>
        <v>93.8</v>
      </c>
      <c r="G2495" s="416">
        <f>[5]내역서!F2491</f>
        <v>93.8</v>
      </c>
      <c r="H2495" s="717">
        <v>93.8</v>
      </c>
      <c r="I2495" s="415">
        <f t="shared" si="3524"/>
        <v>0</v>
      </c>
      <c r="J2495" s="416">
        <f>내역서!F2499</f>
        <v>0</v>
      </c>
      <c r="K2495" s="416">
        <v>83887.3</v>
      </c>
      <c r="L2495" s="417">
        <f t="shared" si="3525"/>
        <v>0</v>
      </c>
      <c r="M2495" s="416">
        <v>0</v>
      </c>
      <c r="N2495" s="417">
        <f t="shared" si="3526"/>
        <v>0</v>
      </c>
      <c r="O2495" s="416">
        <v>0</v>
      </c>
      <c r="P2495" s="417">
        <f t="shared" si="3527"/>
        <v>0</v>
      </c>
      <c r="Q2495" s="417">
        <f t="shared" si="3528"/>
        <v>83887.3</v>
      </c>
      <c r="R2495" s="417">
        <f t="shared" si="3531"/>
        <v>0</v>
      </c>
      <c r="S2495" s="417">
        <f t="shared" ref="S2495" si="3540">J2495-J2494</f>
        <v>0</v>
      </c>
      <c r="T2495" s="417">
        <f t="shared" ref="T2495:U2495" si="3541">Q2495-Q2494</f>
        <v>0</v>
      </c>
      <c r="U2495" s="417">
        <f t="shared" si="3541"/>
        <v>0</v>
      </c>
      <c r="V2495" s="422"/>
      <c r="W2495" s="619" t="str">
        <f t="shared" si="3484"/>
        <v/>
      </c>
    </row>
    <row r="2496" spans="1:23" s="371" customFormat="1" ht="24" hidden="1" customHeight="1">
      <c r="A2496" s="366" t="s">
        <v>2055</v>
      </c>
      <c r="B2496" s="418" t="s">
        <v>0</v>
      </c>
      <c r="C2496" s="418" t="s">
        <v>3449</v>
      </c>
      <c r="D2496" s="418" t="s">
        <v>161</v>
      </c>
      <c r="E2496" s="419" t="s">
        <v>6</v>
      </c>
      <c r="F2496" s="411">
        <f>G2496</f>
        <v>29.2</v>
      </c>
      <c r="G2496" s="411">
        <f>[5]내역서!F2492</f>
        <v>29.2</v>
      </c>
      <c r="H2496" s="716">
        <v>29.2</v>
      </c>
      <c r="I2496" s="410">
        <f>G2496-H2496</f>
        <v>0</v>
      </c>
      <c r="J2496" s="411">
        <f>내역서!F2500</f>
        <v>0</v>
      </c>
      <c r="K2496" s="411">
        <v>15900.7</v>
      </c>
      <c r="L2496" s="412">
        <f>INT($J2496*K2496)</f>
        <v>0</v>
      </c>
      <c r="M2496" s="411">
        <v>0</v>
      </c>
      <c r="N2496" s="412">
        <f>INT($J2496*M2496)</f>
        <v>0</v>
      </c>
      <c r="O2496" s="411">
        <v>0</v>
      </c>
      <c r="P2496" s="412">
        <f>INT($J2496*O2496)</f>
        <v>0</v>
      </c>
      <c r="Q2496" s="412">
        <f>+K2496+M2496+O2496</f>
        <v>15900.7</v>
      </c>
      <c r="R2496" s="412">
        <f>L2496+N2496+P2496</f>
        <v>0</v>
      </c>
      <c r="S2496" s="412"/>
      <c r="T2496" s="412"/>
      <c r="U2496" s="412"/>
      <c r="V2496" s="419" t="s">
        <v>0</v>
      </c>
      <c r="W2496" s="617" t="str">
        <f>+IF(J2496&lt;0,"ng","")</f>
        <v/>
      </c>
    </row>
    <row r="2497" spans="1:23" s="75" customFormat="1" ht="24" hidden="1" customHeight="1">
      <c r="A2497" s="372" t="s">
        <v>6254</v>
      </c>
      <c r="B2497" s="421" t="s">
        <v>0</v>
      </c>
      <c r="C2497" s="421" t="s">
        <v>1494</v>
      </c>
      <c r="D2497" s="421" t="s">
        <v>161</v>
      </c>
      <c r="E2497" s="422" t="s">
        <v>6</v>
      </c>
      <c r="F2497" s="416">
        <f t="shared" si="3523"/>
        <v>29.2</v>
      </c>
      <c r="G2497" s="416">
        <f>[5]내역서!F2493</f>
        <v>29.2</v>
      </c>
      <c r="H2497" s="717">
        <v>29.2</v>
      </c>
      <c r="I2497" s="415">
        <f t="shared" si="3524"/>
        <v>0</v>
      </c>
      <c r="J2497" s="416">
        <f>내역서!F2501</f>
        <v>0</v>
      </c>
      <c r="K2497" s="416">
        <v>15900.7</v>
      </c>
      <c r="L2497" s="417">
        <f t="shared" si="3525"/>
        <v>0</v>
      </c>
      <c r="M2497" s="416">
        <v>0</v>
      </c>
      <c r="N2497" s="417">
        <f t="shared" si="3526"/>
        <v>0</v>
      </c>
      <c r="O2497" s="416">
        <v>0</v>
      </c>
      <c r="P2497" s="417">
        <f t="shared" si="3527"/>
        <v>0</v>
      </c>
      <c r="Q2497" s="417">
        <f t="shared" si="3528"/>
        <v>15900.7</v>
      </c>
      <c r="R2497" s="417">
        <f t="shared" si="3531"/>
        <v>0</v>
      </c>
      <c r="S2497" s="417">
        <f t="shared" ref="S2497" si="3542">J2497-J2496</f>
        <v>0</v>
      </c>
      <c r="T2497" s="417">
        <f t="shared" ref="T2497:U2497" si="3543">Q2497-Q2496</f>
        <v>0</v>
      </c>
      <c r="U2497" s="417">
        <f t="shared" si="3543"/>
        <v>0</v>
      </c>
      <c r="V2497" s="422"/>
      <c r="W2497" s="619" t="str">
        <f t="shared" si="3484"/>
        <v/>
      </c>
    </row>
    <row r="2498" spans="1:23" s="371" customFormat="1" ht="24" hidden="1" customHeight="1">
      <c r="A2498" s="366" t="s">
        <v>2055</v>
      </c>
      <c r="B2498" s="418" t="s">
        <v>0</v>
      </c>
      <c r="C2498" s="418" t="s">
        <v>3453</v>
      </c>
      <c r="D2498" s="418" t="s">
        <v>3454</v>
      </c>
      <c r="E2498" s="419" t="s">
        <v>308</v>
      </c>
      <c r="F2498" s="411">
        <f>G2498</f>
        <v>1</v>
      </c>
      <c r="G2498" s="411">
        <f>[5]내역서!F2494</f>
        <v>1</v>
      </c>
      <c r="H2498" s="716">
        <v>1</v>
      </c>
      <c r="I2498" s="410">
        <f>G2498-H2498</f>
        <v>0</v>
      </c>
      <c r="J2498" s="411">
        <f>내역서!F2502</f>
        <v>0</v>
      </c>
      <c r="K2498" s="411">
        <v>13680657.699999999</v>
      </c>
      <c r="L2498" s="412">
        <f>INT($J2498*K2498)</f>
        <v>0</v>
      </c>
      <c r="M2498" s="411">
        <v>0</v>
      </c>
      <c r="N2498" s="412">
        <f>INT($J2498*M2498)</f>
        <v>0</v>
      </c>
      <c r="O2498" s="411">
        <v>0</v>
      </c>
      <c r="P2498" s="412">
        <f>INT($J2498*O2498)</f>
        <v>0</v>
      </c>
      <c r="Q2498" s="412">
        <f>+K2498+M2498+O2498</f>
        <v>13680657.699999999</v>
      </c>
      <c r="R2498" s="412">
        <f>L2498+N2498+P2498</f>
        <v>0</v>
      </c>
      <c r="S2498" s="412"/>
      <c r="T2498" s="412"/>
      <c r="U2498" s="412"/>
      <c r="V2498" s="419" t="s">
        <v>0</v>
      </c>
      <c r="W2498" s="617" t="str">
        <f>+IF(J2498&lt;0,"ng","")</f>
        <v/>
      </c>
    </row>
    <row r="2499" spans="1:23" s="75" customFormat="1" ht="24" hidden="1" customHeight="1">
      <c r="A2499" s="372" t="s">
        <v>6182</v>
      </c>
      <c r="B2499" s="421" t="s">
        <v>0</v>
      </c>
      <c r="C2499" s="421" t="s">
        <v>1495</v>
      </c>
      <c r="D2499" s="421" t="s">
        <v>1496</v>
      </c>
      <c r="E2499" s="422" t="s">
        <v>1034</v>
      </c>
      <c r="F2499" s="416">
        <f t="shared" si="3523"/>
        <v>1</v>
      </c>
      <c r="G2499" s="416">
        <f>[5]내역서!F2495</f>
        <v>1</v>
      </c>
      <c r="H2499" s="717">
        <v>1</v>
      </c>
      <c r="I2499" s="415">
        <f t="shared" si="3524"/>
        <v>0</v>
      </c>
      <c r="J2499" s="416">
        <f>내역서!F2503</f>
        <v>0</v>
      </c>
      <c r="K2499" s="416">
        <v>13680657.699999999</v>
      </c>
      <c r="L2499" s="417">
        <f t="shared" si="3525"/>
        <v>0</v>
      </c>
      <c r="M2499" s="416">
        <v>0</v>
      </c>
      <c r="N2499" s="417">
        <f t="shared" si="3526"/>
        <v>0</v>
      </c>
      <c r="O2499" s="416">
        <v>0</v>
      </c>
      <c r="P2499" s="417">
        <f t="shared" si="3527"/>
        <v>0</v>
      </c>
      <c r="Q2499" s="417">
        <f t="shared" si="3528"/>
        <v>13680657.699999999</v>
      </c>
      <c r="R2499" s="417">
        <f t="shared" si="3531"/>
        <v>0</v>
      </c>
      <c r="S2499" s="417">
        <f t="shared" ref="S2499" si="3544">J2499-J2498</f>
        <v>0</v>
      </c>
      <c r="T2499" s="417">
        <f t="shared" ref="T2499:U2499" si="3545">Q2499-Q2498</f>
        <v>0</v>
      </c>
      <c r="U2499" s="417">
        <f t="shared" si="3545"/>
        <v>0</v>
      </c>
      <c r="V2499" s="422"/>
      <c r="W2499" s="619" t="str">
        <f t="shared" si="3484"/>
        <v/>
      </c>
    </row>
    <row r="2500" spans="1:23" s="371" customFormat="1" ht="24" hidden="1" customHeight="1">
      <c r="A2500" s="366" t="s">
        <v>6174</v>
      </c>
      <c r="B2500" s="418" t="s">
        <v>0</v>
      </c>
      <c r="C2500" s="418" t="s">
        <v>3469</v>
      </c>
      <c r="D2500" s="418" t="s">
        <v>159</v>
      </c>
      <c r="E2500" s="419" t="s">
        <v>2194</v>
      </c>
      <c r="F2500" s="411">
        <f>G2500</f>
        <v>25</v>
      </c>
      <c r="G2500" s="411">
        <f>[5]내역서!F2496</f>
        <v>25</v>
      </c>
      <c r="H2500" s="716">
        <v>25</v>
      </c>
      <c r="I2500" s="410">
        <f>G2500-H2500</f>
        <v>0</v>
      </c>
      <c r="J2500" s="411">
        <f>내역서!F2504</f>
        <v>0</v>
      </c>
      <c r="K2500" s="411">
        <v>3080203.2</v>
      </c>
      <c r="L2500" s="412">
        <f>INT($J2500*K2500)</f>
        <v>0</v>
      </c>
      <c r="M2500" s="411">
        <v>0</v>
      </c>
      <c r="N2500" s="412">
        <f>INT($J2500*M2500)</f>
        <v>0</v>
      </c>
      <c r="O2500" s="411">
        <v>0</v>
      </c>
      <c r="P2500" s="412">
        <f>INT($J2500*O2500)</f>
        <v>0</v>
      </c>
      <c r="Q2500" s="412">
        <f>+K2500+M2500+O2500</f>
        <v>3080203.2</v>
      </c>
      <c r="R2500" s="412">
        <f>L2500+N2500+P2500</f>
        <v>0</v>
      </c>
      <c r="S2500" s="412"/>
      <c r="T2500" s="412"/>
      <c r="U2500" s="412"/>
      <c r="V2500" s="419" t="s">
        <v>0</v>
      </c>
      <c r="W2500" s="617" t="str">
        <f>+IF(J2500&lt;0,"ng","")</f>
        <v/>
      </c>
    </row>
    <row r="2501" spans="1:23" s="75" customFormat="1" ht="24" hidden="1" customHeight="1">
      <c r="A2501" s="372" t="s">
        <v>2072</v>
      </c>
      <c r="B2501" s="421" t="s">
        <v>0</v>
      </c>
      <c r="C2501" s="421" t="s">
        <v>1504</v>
      </c>
      <c r="D2501" s="421" t="s">
        <v>159</v>
      </c>
      <c r="E2501" s="422" t="s">
        <v>738</v>
      </c>
      <c r="F2501" s="416">
        <f t="shared" si="3523"/>
        <v>25</v>
      </c>
      <c r="G2501" s="416">
        <f>[5]내역서!F2497</f>
        <v>25</v>
      </c>
      <c r="H2501" s="717">
        <v>25</v>
      </c>
      <c r="I2501" s="415">
        <f t="shared" si="3524"/>
        <v>0</v>
      </c>
      <c r="J2501" s="416">
        <f>내역서!F2505</f>
        <v>0</v>
      </c>
      <c r="K2501" s="416">
        <v>3080203.2</v>
      </c>
      <c r="L2501" s="417">
        <f t="shared" si="3525"/>
        <v>0</v>
      </c>
      <c r="M2501" s="416">
        <v>0</v>
      </c>
      <c r="N2501" s="417">
        <f t="shared" si="3526"/>
        <v>0</v>
      </c>
      <c r="O2501" s="416">
        <v>0</v>
      </c>
      <c r="P2501" s="417">
        <f t="shared" si="3527"/>
        <v>0</v>
      </c>
      <c r="Q2501" s="417">
        <f t="shared" si="3528"/>
        <v>3080203.2</v>
      </c>
      <c r="R2501" s="417">
        <f t="shared" si="3531"/>
        <v>0</v>
      </c>
      <c r="S2501" s="417">
        <f t="shared" ref="S2501" si="3546">J2501-J2500</f>
        <v>0</v>
      </c>
      <c r="T2501" s="417">
        <f t="shared" ref="T2501:U2501" si="3547">Q2501-Q2500</f>
        <v>0</v>
      </c>
      <c r="U2501" s="417">
        <f t="shared" si="3547"/>
        <v>0</v>
      </c>
      <c r="V2501" s="422"/>
      <c r="W2501" s="619" t="str">
        <f t="shared" si="3484"/>
        <v/>
      </c>
    </row>
    <row r="2502" spans="1:23" s="371" customFormat="1" ht="24" hidden="1" customHeight="1">
      <c r="A2502" s="366" t="s">
        <v>2055</v>
      </c>
      <c r="B2502" s="418" t="s">
        <v>0</v>
      </c>
      <c r="C2502" s="418" t="s">
        <v>162</v>
      </c>
      <c r="D2502" s="418" t="s">
        <v>177</v>
      </c>
      <c r="E2502" s="419" t="s">
        <v>18</v>
      </c>
      <c r="F2502" s="411">
        <f>G2502</f>
        <v>20</v>
      </c>
      <c r="G2502" s="411">
        <f>[5]내역서!F2498</f>
        <v>20</v>
      </c>
      <c r="H2502" s="716">
        <v>20</v>
      </c>
      <c r="I2502" s="410">
        <f>G2502-H2502</f>
        <v>0</v>
      </c>
      <c r="J2502" s="411">
        <f>내역서!F2506</f>
        <v>0</v>
      </c>
      <c r="K2502" s="411">
        <v>1445352.6</v>
      </c>
      <c r="L2502" s="412">
        <f>INT($J2502*K2502)</f>
        <v>0</v>
      </c>
      <c r="M2502" s="411">
        <v>0</v>
      </c>
      <c r="N2502" s="412">
        <f>INT($J2502*M2502)</f>
        <v>0</v>
      </c>
      <c r="O2502" s="411">
        <v>0</v>
      </c>
      <c r="P2502" s="412">
        <f>INT($J2502*O2502)</f>
        <v>0</v>
      </c>
      <c r="Q2502" s="412">
        <f>+K2502+M2502+O2502</f>
        <v>1445352.6</v>
      </c>
      <c r="R2502" s="412">
        <f>L2502+N2502+P2502</f>
        <v>0</v>
      </c>
      <c r="S2502" s="412"/>
      <c r="T2502" s="412"/>
      <c r="U2502" s="412"/>
      <c r="V2502" s="419" t="s">
        <v>0</v>
      </c>
      <c r="W2502" s="617" t="str">
        <f>+IF(J2502&lt;0,"ng","")</f>
        <v/>
      </c>
    </row>
    <row r="2503" spans="1:23" s="75" customFormat="1" ht="24" hidden="1" customHeight="1">
      <c r="A2503" s="372" t="s">
        <v>2072</v>
      </c>
      <c r="B2503" s="421" t="s">
        <v>0</v>
      </c>
      <c r="C2503" s="421" t="s">
        <v>162</v>
      </c>
      <c r="D2503" s="421" t="s">
        <v>177</v>
      </c>
      <c r="E2503" s="422" t="s">
        <v>18</v>
      </c>
      <c r="F2503" s="416">
        <f t="shared" si="3523"/>
        <v>20</v>
      </c>
      <c r="G2503" s="416">
        <f>[5]내역서!F2499</f>
        <v>20</v>
      </c>
      <c r="H2503" s="717">
        <v>20</v>
      </c>
      <c r="I2503" s="415">
        <f t="shared" si="3524"/>
        <v>0</v>
      </c>
      <c r="J2503" s="416">
        <f>내역서!F2507</f>
        <v>0</v>
      </c>
      <c r="K2503" s="416">
        <v>1445352.6</v>
      </c>
      <c r="L2503" s="417">
        <f t="shared" si="3525"/>
        <v>0</v>
      </c>
      <c r="M2503" s="416">
        <v>0</v>
      </c>
      <c r="N2503" s="417">
        <f t="shared" si="3526"/>
        <v>0</v>
      </c>
      <c r="O2503" s="416">
        <v>0</v>
      </c>
      <c r="P2503" s="417">
        <f t="shared" si="3527"/>
        <v>0</v>
      </c>
      <c r="Q2503" s="417">
        <f t="shared" si="3528"/>
        <v>1445352.6</v>
      </c>
      <c r="R2503" s="417">
        <f t="shared" si="3531"/>
        <v>0</v>
      </c>
      <c r="S2503" s="417">
        <f t="shared" ref="S2503" si="3548">J2503-J2502</f>
        <v>0</v>
      </c>
      <c r="T2503" s="417">
        <f t="shared" ref="T2503:U2503" si="3549">Q2503-Q2502</f>
        <v>0</v>
      </c>
      <c r="U2503" s="417">
        <f t="shared" si="3549"/>
        <v>0</v>
      </c>
      <c r="V2503" s="422"/>
      <c r="W2503" s="619" t="str">
        <f t="shared" si="3484"/>
        <v/>
      </c>
    </row>
    <row r="2504" spans="1:23" s="371" customFormat="1" ht="24" hidden="1" customHeight="1">
      <c r="A2504" s="366" t="s">
        <v>6255</v>
      </c>
      <c r="B2504" s="418" t="s">
        <v>0</v>
      </c>
      <c r="C2504" s="418" t="s">
        <v>162</v>
      </c>
      <c r="D2504" s="418" t="s">
        <v>178</v>
      </c>
      <c r="E2504" s="419" t="s">
        <v>18</v>
      </c>
      <c r="F2504" s="411">
        <f>G2504</f>
        <v>3</v>
      </c>
      <c r="G2504" s="411">
        <f>[5]내역서!F2500</f>
        <v>3</v>
      </c>
      <c r="H2504" s="716">
        <v>3</v>
      </c>
      <c r="I2504" s="410">
        <f>G2504-H2504</f>
        <v>0</v>
      </c>
      <c r="J2504" s="411">
        <f>내역서!F2508</f>
        <v>0</v>
      </c>
      <c r="K2504" s="411">
        <v>229602.7</v>
      </c>
      <c r="L2504" s="412">
        <f>INT($J2504*K2504)</f>
        <v>0</v>
      </c>
      <c r="M2504" s="411">
        <v>0</v>
      </c>
      <c r="N2504" s="412">
        <f>INT($J2504*M2504)</f>
        <v>0</v>
      </c>
      <c r="O2504" s="411">
        <v>0</v>
      </c>
      <c r="P2504" s="412">
        <f>INT($J2504*O2504)</f>
        <v>0</v>
      </c>
      <c r="Q2504" s="412">
        <f>+K2504+M2504+O2504</f>
        <v>229602.7</v>
      </c>
      <c r="R2504" s="412">
        <f>L2504+N2504+P2504</f>
        <v>0</v>
      </c>
      <c r="S2504" s="412"/>
      <c r="T2504" s="412"/>
      <c r="U2504" s="412"/>
      <c r="V2504" s="419" t="s">
        <v>0</v>
      </c>
      <c r="W2504" s="617" t="str">
        <f>+IF(J2504&lt;0,"ng","")</f>
        <v/>
      </c>
    </row>
    <row r="2505" spans="1:23" s="75" customFormat="1" ht="24" hidden="1" customHeight="1">
      <c r="A2505" s="372" t="s">
        <v>6256</v>
      </c>
      <c r="B2505" s="421" t="s">
        <v>0</v>
      </c>
      <c r="C2505" s="421" t="s">
        <v>162</v>
      </c>
      <c r="D2505" s="421" t="s">
        <v>178</v>
      </c>
      <c r="E2505" s="422" t="s">
        <v>18</v>
      </c>
      <c r="F2505" s="416">
        <f t="shared" si="3523"/>
        <v>3</v>
      </c>
      <c r="G2505" s="416">
        <f>[5]내역서!F2501</f>
        <v>3</v>
      </c>
      <c r="H2505" s="717">
        <v>3</v>
      </c>
      <c r="I2505" s="415">
        <f t="shared" si="3524"/>
        <v>0</v>
      </c>
      <c r="J2505" s="416">
        <f>내역서!F2509</f>
        <v>0</v>
      </c>
      <c r="K2505" s="416">
        <v>229602.7</v>
      </c>
      <c r="L2505" s="417">
        <f t="shared" si="3525"/>
        <v>0</v>
      </c>
      <c r="M2505" s="416">
        <v>0</v>
      </c>
      <c r="N2505" s="417">
        <f t="shared" si="3526"/>
        <v>0</v>
      </c>
      <c r="O2505" s="416">
        <v>0</v>
      </c>
      <c r="P2505" s="417">
        <f t="shared" si="3527"/>
        <v>0</v>
      </c>
      <c r="Q2505" s="417">
        <f t="shared" si="3528"/>
        <v>229602.7</v>
      </c>
      <c r="R2505" s="417">
        <f t="shared" si="3531"/>
        <v>0</v>
      </c>
      <c r="S2505" s="417">
        <f t="shared" ref="S2505" si="3550">J2505-J2504</f>
        <v>0</v>
      </c>
      <c r="T2505" s="417">
        <f t="shared" ref="T2505:U2505" si="3551">Q2505-Q2504</f>
        <v>0</v>
      </c>
      <c r="U2505" s="417">
        <f t="shared" si="3551"/>
        <v>0</v>
      </c>
      <c r="V2505" s="422"/>
      <c r="W2505" s="619" t="str">
        <f t="shared" si="3484"/>
        <v/>
      </c>
    </row>
    <row r="2506" spans="1:23" s="371" customFormat="1" ht="24" hidden="1" customHeight="1">
      <c r="A2506" s="366" t="s">
        <v>2055</v>
      </c>
      <c r="B2506" s="418" t="s">
        <v>0</v>
      </c>
      <c r="C2506" s="418" t="s">
        <v>162</v>
      </c>
      <c r="D2506" s="418" t="s">
        <v>163</v>
      </c>
      <c r="E2506" s="419" t="s">
        <v>18</v>
      </c>
      <c r="F2506" s="411">
        <f>G2506</f>
        <v>9</v>
      </c>
      <c r="G2506" s="411">
        <f>[5]내역서!F2502</f>
        <v>9</v>
      </c>
      <c r="H2506" s="716">
        <v>9</v>
      </c>
      <c r="I2506" s="410">
        <f>G2506-H2506</f>
        <v>0</v>
      </c>
      <c r="J2506" s="411">
        <f>내역서!F2510</f>
        <v>0</v>
      </c>
      <c r="K2506" s="411">
        <v>4746.1000000000004</v>
      </c>
      <c r="L2506" s="412">
        <f>INT($J2506*K2506)</f>
        <v>0</v>
      </c>
      <c r="M2506" s="411">
        <v>0</v>
      </c>
      <c r="N2506" s="412">
        <f>INT($J2506*M2506)</f>
        <v>0</v>
      </c>
      <c r="O2506" s="411">
        <v>0</v>
      </c>
      <c r="P2506" s="412">
        <f>INT($J2506*O2506)</f>
        <v>0</v>
      </c>
      <c r="Q2506" s="412">
        <f>+K2506+M2506+O2506</f>
        <v>4746.1000000000004</v>
      </c>
      <c r="R2506" s="412">
        <f>L2506+N2506+P2506</f>
        <v>0</v>
      </c>
      <c r="S2506" s="412"/>
      <c r="T2506" s="412"/>
      <c r="U2506" s="412"/>
      <c r="V2506" s="419" t="s">
        <v>0</v>
      </c>
      <c r="W2506" s="617" t="str">
        <f>+IF(J2506&lt;0,"ng","")</f>
        <v/>
      </c>
    </row>
    <row r="2507" spans="1:23" s="75" customFormat="1" ht="24" hidden="1" customHeight="1">
      <c r="A2507" s="372" t="s">
        <v>2072</v>
      </c>
      <c r="B2507" s="421" t="s">
        <v>0</v>
      </c>
      <c r="C2507" s="421" t="s">
        <v>162</v>
      </c>
      <c r="D2507" s="421" t="s">
        <v>163</v>
      </c>
      <c r="E2507" s="422" t="s">
        <v>18</v>
      </c>
      <c r="F2507" s="416">
        <f t="shared" si="3523"/>
        <v>9</v>
      </c>
      <c r="G2507" s="416">
        <f>[5]내역서!F2503</f>
        <v>9</v>
      </c>
      <c r="H2507" s="717">
        <v>9</v>
      </c>
      <c r="I2507" s="415">
        <f t="shared" si="3524"/>
        <v>0</v>
      </c>
      <c r="J2507" s="416">
        <f>내역서!F2511</f>
        <v>0</v>
      </c>
      <c r="K2507" s="416">
        <v>4746.1000000000004</v>
      </c>
      <c r="L2507" s="417">
        <f t="shared" si="3525"/>
        <v>0</v>
      </c>
      <c r="M2507" s="416">
        <v>0</v>
      </c>
      <c r="N2507" s="417">
        <f t="shared" si="3526"/>
        <v>0</v>
      </c>
      <c r="O2507" s="416">
        <v>0</v>
      </c>
      <c r="P2507" s="417">
        <f t="shared" si="3527"/>
        <v>0</v>
      </c>
      <c r="Q2507" s="417">
        <f t="shared" si="3528"/>
        <v>4746.1000000000004</v>
      </c>
      <c r="R2507" s="417">
        <f t="shared" si="3531"/>
        <v>0</v>
      </c>
      <c r="S2507" s="417">
        <f t="shared" ref="S2507" si="3552">J2507-J2506</f>
        <v>0</v>
      </c>
      <c r="T2507" s="417">
        <f t="shared" ref="T2507:U2507" si="3553">Q2507-Q2506</f>
        <v>0</v>
      </c>
      <c r="U2507" s="417">
        <f t="shared" si="3553"/>
        <v>0</v>
      </c>
      <c r="V2507" s="422"/>
      <c r="W2507" s="619" t="str">
        <f t="shared" si="3484"/>
        <v/>
      </c>
    </row>
    <row r="2508" spans="1:23" s="371" customFormat="1" ht="24" hidden="1" customHeight="1">
      <c r="A2508" s="366" t="s">
        <v>2055</v>
      </c>
      <c r="B2508" s="418" t="s">
        <v>0</v>
      </c>
      <c r="C2508" s="418" t="s">
        <v>179</v>
      </c>
      <c r="D2508" s="418" t="s">
        <v>180</v>
      </c>
      <c r="E2508" s="419" t="s">
        <v>18</v>
      </c>
      <c r="F2508" s="411">
        <f>G2508</f>
        <v>24</v>
      </c>
      <c r="G2508" s="411">
        <f>[5]내역서!F2504</f>
        <v>24</v>
      </c>
      <c r="H2508" s="716">
        <v>24</v>
      </c>
      <c r="I2508" s="410">
        <f>G2508-H2508</f>
        <v>0</v>
      </c>
      <c r="J2508" s="411">
        <f>내역서!F2512</f>
        <v>0</v>
      </c>
      <c r="K2508" s="411">
        <v>84585</v>
      </c>
      <c r="L2508" s="412">
        <f>INT($J2508*K2508)</f>
        <v>0</v>
      </c>
      <c r="M2508" s="411">
        <v>0</v>
      </c>
      <c r="N2508" s="412">
        <f>INT($J2508*M2508)</f>
        <v>0</v>
      </c>
      <c r="O2508" s="411">
        <v>0</v>
      </c>
      <c r="P2508" s="412">
        <f>INT($J2508*O2508)</f>
        <v>0</v>
      </c>
      <c r="Q2508" s="412">
        <f>+K2508+M2508+O2508</f>
        <v>84585</v>
      </c>
      <c r="R2508" s="412">
        <f>L2508+N2508+P2508</f>
        <v>0</v>
      </c>
      <c r="S2508" s="412"/>
      <c r="T2508" s="412"/>
      <c r="U2508" s="412"/>
      <c r="V2508" s="419" t="s">
        <v>0</v>
      </c>
      <c r="W2508" s="617" t="str">
        <f>+IF(J2508&lt;0,"ng","")</f>
        <v/>
      </c>
    </row>
    <row r="2509" spans="1:23" s="75" customFormat="1" ht="24" hidden="1" customHeight="1">
      <c r="A2509" s="372" t="s">
        <v>6182</v>
      </c>
      <c r="B2509" s="421" t="s">
        <v>0</v>
      </c>
      <c r="C2509" s="421" t="s">
        <v>179</v>
      </c>
      <c r="D2509" s="421" t="s">
        <v>180</v>
      </c>
      <c r="E2509" s="422" t="s">
        <v>18</v>
      </c>
      <c r="F2509" s="416">
        <f t="shared" si="3523"/>
        <v>24</v>
      </c>
      <c r="G2509" s="416">
        <f>[5]내역서!F2505</f>
        <v>24</v>
      </c>
      <c r="H2509" s="717">
        <v>24</v>
      </c>
      <c r="I2509" s="415">
        <f t="shared" si="3524"/>
        <v>0</v>
      </c>
      <c r="J2509" s="416">
        <f>내역서!F2513</f>
        <v>0</v>
      </c>
      <c r="K2509" s="416">
        <v>84585</v>
      </c>
      <c r="L2509" s="417">
        <f t="shared" si="3525"/>
        <v>0</v>
      </c>
      <c r="M2509" s="416">
        <v>0</v>
      </c>
      <c r="N2509" s="417">
        <f t="shared" si="3526"/>
        <v>0</v>
      </c>
      <c r="O2509" s="416">
        <v>0</v>
      </c>
      <c r="P2509" s="417">
        <f t="shared" si="3527"/>
        <v>0</v>
      </c>
      <c r="Q2509" s="417">
        <f t="shared" si="3528"/>
        <v>84585</v>
      </c>
      <c r="R2509" s="417">
        <f t="shared" si="3531"/>
        <v>0</v>
      </c>
      <c r="S2509" s="417">
        <f t="shared" ref="S2509" si="3554">J2509-J2508</f>
        <v>0</v>
      </c>
      <c r="T2509" s="417">
        <f t="shared" ref="T2509:U2509" si="3555">Q2509-Q2508</f>
        <v>0</v>
      </c>
      <c r="U2509" s="417">
        <f t="shared" si="3555"/>
        <v>0</v>
      </c>
      <c r="V2509" s="422"/>
      <c r="W2509" s="619" t="str">
        <f t="shared" si="3484"/>
        <v/>
      </c>
    </row>
    <row r="2510" spans="1:23" s="371" customFormat="1" ht="24" hidden="1" customHeight="1">
      <c r="A2510" s="366" t="s">
        <v>2055</v>
      </c>
      <c r="B2510" s="418" t="s">
        <v>0</v>
      </c>
      <c r="C2510" s="418" t="s">
        <v>181</v>
      </c>
      <c r="D2510" s="418" t="s">
        <v>159</v>
      </c>
      <c r="E2510" s="419" t="s">
        <v>18</v>
      </c>
      <c r="F2510" s="411">
        <f>G2510</f>
        <v>13</v>
      </c>
      <c r="G2510" s="411">
        <f>[5]내역서!F2506</f>
        <v>13</v>
      </c>
      <c r="H2510" s="716">
        <v>13</v>
      </c>
      <c r="I2510" s="410">
        <f>G2510-H2510</f>
        <v>0</v>
      </c>
      <c r="J2510" s="411">
        <f>내역서!F2514</f>
        <v>0</v>
      </c>
      <c r="K2510" s="411">
        <v>1578862.6</v>
      </c>
      <c r="L2510" s="412">
        <f>INT($J2510*K2510)</f>
        <v>0</v>
      </c>
      <c r="M2510" s="411">
        <v>0</v>
      </c>
      <c r="N2510" s="412">
        <f>INT($J2510*M2510)</f>
        <v>0</v>
      </c>
      <c r="O2510" s="411">
        <v>0</v>
      </c>
      <c r="P2510" s="412">
        <f>INT($J2510*O2510)</f>
        <v>0</v>
      </c>
      <c r="Q2510" s="412">
        <f>+K2510+M2510+O2510</f>
        <v>1578862.6</v>
      </c>
      <c r="R2510" s="412">
        <f>L2510+N2510+P2510</f>
        <v>0</v>
      </c>
      <c r="S2510" s="412"/>
      <c r="T2510" s="412"/>
      <c r="U2510" s="412"/>
      <c r="V2510" s="419" t="s">
        <v>0</v>
      </c>
      <c r="W2510" s="617" t="str">
        <f>+IF(J2510&lt;0,"ng","")</f>
        <v/>
      </c>
    </row>
    <row r="2511" spans="1:23" s="75" customFormat="1" ht="24" hidden="1" customHeight="1">
      <c r="A2511" s="372" t="s">
        <v>6182</v>
      </c>
      <c r="B2511" s="421" t="s">
        <v>0</v>
      </c>
      <c r="C2511" s="421" t="s">
        <v>181</v>
      </c>
      <c r="D2511" s="421" t="s">
        <v>159</v>
      </c>
      <c r="E2511" s="422" t="s">
        <v>18</v>
      </c>
      <c r="F2511" s="416">
        <f t="shared" si="3523"/>
        <v>13</v>
      </c>
      <c r="G2511" s="416">
        <f>[5]내역서!F2507</f>
        <v>13</v>
      </c>
      <c r="H2511" s="717">
        <v>13</v>
      </c>
      <c r="I2511" s="415">
        <f t="shared" si="3524"/>
        <v>0</v>
      </c>
      <c r="J2511" s="416">
        <f>내역서!F2515</f>
        <v>0</v>
      </c>
      <c r="K2511" s="416">
        <v>1578862.6</v>
      </c>
      <c r="L2511" s="417">
        <f t="shared" si="3525"/>
        <v>0</v>
      </c>
      <c r="M2511" s="416">
        <v>0</v>
      </c>
      <c r="N2511" s="417">
        <f t="shared" si="3526"/>
        <v>0</v>
      </c>
      <c r="O2511" s="416">
        <v>0</v>
      </c>
      <c r="P2511" s="417">
        <f t="shared" si="3527"/>
        <v>0</v>
      </c>
      <c r="Q2511" s="417">
        <f t="shared" si="3528"/>
        <v>1578862.6</v>
      </c>
      <c r="R2511" s="417">
        <f t="shared" si="3531"/>
        <v>0</v>
      </c>
      <c r="S2511" s="417">
        <f t="shared" ref="S2511" si="3556">J2511-J2510</f>
        <v>0</v>
      </c>
      <c r="T2511" s="417">
        <f t="shared" ref="T2511:U2511" si="3557">Q2511-Q2510</f>
        <v>0</v>
      </c>
      <c r="U2511" s="417">
        <f t="shared" si="3557"/>
        <v>0</v>
      </c>
      <c r="V2511" s="422"/>
      <c r="W2511" s="619" t="str">
        <f t="shared" si="3484"/>
        <v/>
      </c>
    </row>
    <row r="2512" spans="1:23" s="371" customFormat="1" ht="24" hidden="1" customHeight="1">
      <c r="A2512" s="366" t="s">
        <v>6257</v>
      </c>
      <c r="B2512" s="418" t="s">
        <v>0</v>
      </c>
      <c r="C2512" s="418" t="s">
        <v>164</v>
      </c>
      <c r="D2512" s="418" t="s">
        <v>177</v>
      </c>
      <c r="E2512" s="419" t="s">
        <v>18</v>
      </c>
      <c r="F2512" s="411">
        <f>G2512</f>
        <v>13</v>
      </c>
      <c r="G2512" s="411">
        <f>[5]내역서!F2508</f>
        <v>13</v>
      </c>
      <c r="H2512" s="716">
        <v>13</v>
      </c>
      <c r="I2512" s="410">
        <f>G2512-H2512</f>
        <v>0</v>
      </c>
      <c r="J2512" s="411">
        <f>내역서!F2516</f>
        <v>0</v>
      </c>
      <c r="K2512" s="411">
        <v>1378167</v>
      </c>
      <c r="L2512" s="412">
        <f>INT($J2512*K2512)</f>
        <v>0</v>
      </c>
      <c r="M2512" s="411">
        <v>0</v>
      </c>
      <c r="N2512" s="412">
        <f>INT($J2512*M2512)</f>
        <v>0</v>
      </c>
      <c r="O2512" s="411">
        <v>0</v>
      </c>
      <c r="P2512" s="412">
        <f>INT($J2512*O2512)</f>
        <v>0</v>
      </c>
      <c r="Q2512" s="412">
        <f>+K2512+M2512+O2512</f>
        <v>1378167</v>
      </c>
      <c r="R2512" s="412">
        <f>L2512+N2512+P2512</f>
        <v>0</v>
      </c>
      <c r="S2512" s="412"/>
      <c r="T2512" s="412"/>
      <c r="U2512" s="412"/>
      <c r="V2512" s="419" t="s">
        <v>0</v>
      </c>
      <c r="W2512" s="617" t="str">
        <f>+IF(J2512&lt;0,"ng","")</f>
        <v/>
      </c>
    </row>
    <row r="2513" spans="1:23" s="75" customFormat="1" ht="24" hidden="1" customHeight="1">
      <c r="A2513" s="372" t="s">
        <v>6182</v>
      </c>
      <c r="B2513" s="421" t="s">
        <v>0</v>
      </c>
      <c r="C2513" s="421" t="s">
        <v>164</v>
      </c>
      <c r="D2513" s="421" t="s">
        <v>177</v>
      </c>
      <c r="E2513" s="422" t="s">
        <v>18</v>
      </c>
      <c r="F2513" s="416">
        <f t="shared" si="3523"/>
        <v>13</v>
      </c>
      <c r="G2513" s="416">
        <f>[5]내역서!F2509</f>
        <v>13</v>
      </c>
      <c r="H2513" s="717">
        <v>13</v>
      </c>
      <c r="I2513" s="415">
        <f t="shared" si="3524"/>
        <v>0</v>
      </c>
      <c r="J2513" s="416">
        <f>내역서!F2517</f>
        <v>0</v>
      </c>
      <c r="K2513" s="416">
        <v>1378167</v>
      </c>
      <c r="L2513" s="417">
        <f t="shared" si="3525"/>
        <v>0</v>
      </c>
      <c r="M2513" s="416">
        <v>0</v>
      </c>
      <c r="N2513" s="417">
        <f t="shared" si="3526"/>
        <v>0</v>
      </c>
      <c r="O2513" s="416">
        <v>0</v>
      </c>
      <c r="P2513" s="417">
        <f t="shared" si="3527"/>
        <v>0</v>
      </c>
      <c r="Q2513" s="417">
        <f t="shared" si="3528"/>
        <v>1378167</v>
      </c>
      <c r="R2513" s="417">
        <f t="shared" si="3531"/>
        <v>0</v>
      </c>
      <c r="S2513" s="417">
        <f t="shared" ref="S2513" si="3558">J2513-J2512</f>
        <v>0</v>
      </c>
      <c r="T2513" s="417">
        <f t="shared" ref="T2513:U2513" si="3559">Q2513-Q2512</f>
        <v>0</v>
      </c>
      <c r="U2513" s="417">
        <f t="shared" si="3559"/>
        <v>0</v>
      </c>
      <c r="V2513" s="422"/>
      <c r="W2513" s="619" t="str">
        <f t="shared" si="3484"/>
        <v/>
      </c>
    </row>
    <row r="2514" spans="1:23" s="371" customFormat="1" ht="24" hidden="1" customHeight="1">
      <c r="A2514" s="366" t="s">
        <v>2055</v>
      </c>
      <c r="B2514" s="418" t="s">
        <v>0</v>
      </c>
      <c r="C2514" s="418" t="s">
        <v>164</v>
      </c>
      <c r="D2514" s="418" t="s">
        <v>180</v>
      </c>
      <c r="E2514" s="419" t="s">
        <v>18</v>
      </c>
      <c r="F2514" s="411">
        <f>G2514</f>
        <v>1</v>
      </c>
      <c r="G2514" s="411">
        <f>[5]내역서!F2510</f>
        <v>1</v>
      </c>
      <c r="H2514" s="716">
        <v>1</v>
      </c>
      <c r="I2514" s="410">
        <f>G2514-H2514</f>
        <v>0</v>
      </c>
      <c r="J2514" s="411">
        <f>내역서!F2518</f>
        <v>0</v>
      </c>
      <c r="K2514" s="411">
        <v>97686.2</v>
      </c>
      <c r="L2514" s="412">
        <f>INT($J2514*K2514)</f>
        <v>0</v>
      </c>
      <c r="M2514" s="411">
        <v>0</v>
      </c>
      <c r="N2514" s="412">
        <f>INT($J2514*M2514)</f>
        <v>0</v>
      </c>
      <c r="O2514" s="411">
        <v>0</v>
      </c>
      <c r="P2514" s="412">
        <f>INT($J2514*O2514)</f>
        <v>0</v>
      </c>
      <c r="Q2514" s="412">
        <f>+K2514+M2514+O2514</f>
        <v>97686.2</v>
      </c>
      <c r="R2514" s="412">
        <f>L2514+N2514+P2514</f>
        <v>0</v>
      </c>
      <c r="S2514" s="412"/>
      <c r="T2514" s="412"/>
      <c r="U2514" s="412"/>
      <c r="V2514" s="419" t="s">
        <v>0</v>
      </c>
      <c r="W2514" s="617" t="str">
        <f>+IF(J2514&lt;0,"ng","")</f>
        <v/>
      </c>
    </row>
    <row r="2515" spans="1:23" s="75" customFormat="1" ht="24" hidden="1" customHeight="1">
      <c r="A2515" s="372" t="s">
        <v>2072</v>
      </c>
      <c r="B2515" s="421" t="s">
        <v>0</v>
      </c>
      <c r="C2515" s="421" t="s">
        <v>164</v>
      </c>
      <c r="D2515" s="421" t="s">
        <v>180</v>
      </c>
      <c r="E2515" s="422" t="s">
        <v>18</v>
      </c>
      <c r="F2515" s="416">
        <f t="shared" si="3523"/>
        <v>1</v>
      </c>
      <c r="G2515" s="416">
        <f>[5]내역서!F2511</f>
        <v>1</v>
      </c>
      <c r="H2515" s="717">
        <v>1</v>
      </c>
      <c r="I2515" s="415">
        <f t="shared" si="3524"/>
        <v>0</v>
      </c>
      <c r="J2515" s="416">
        <f>내역서!F2519</f>
        <v>0</v>
      </c>
      <c r="K2515" s="416">
        <v>97686.2</v>
      </c>
      <c r="L2515" s="417">
        <f t="shared" si="3525"/>
        <v>0</v>
      </c>
      <c r="M2515" s="416">
        <v>0</v>
      </c>
      <c r="N2515" s="417">
        <f t="shared" si="3526"/>
        <v>0</v>
      </c>
      <c r="O2515" s="416">
        <v>0</v>
      </c>
      <c r="P2515" s="417">
        <f t="shared" si="3527"/>
        <v>0</v>
      </c>
      <c r="Q2515" s="417">
        <f t="shared" si="3528"/>
        <v>97686.2</v>
      </c>
      <c r="R2515" s="417">
        <f t="shared" si="3531"/>
        <v>0</v>
      </c>
      <c r="S2515" s="417">
        <f t="shared" ref="S2515" si="3560">J2515-J2514</f>
        <v>0</v>
      </c>
      <c r="T2515" s="417">
        <f t="shared" ref="T2515:U2515" si="3561">Q2515-Q2514</f>
        <v>0</v>
      </c>
      <c r="U2515" s="417">
        <f t="shared" si="3561"/>
        <v>0</v>
      </c>
      <c r="V2515" s="422"/>
      <c r="W2515" s="619" t="str">
        <f t="shared" si="3484"/>
        <v/>
      </c>
    </row>
    <row r="2516" spans="1:23" s="371" customFormat="1" ht="24" hidden="1" customHeight="1">
      <c r="A2516" s="366" t="s">
        <v>6257</v>
      </c>
      <c r="B2516" s="418" t="s">
        <v>0</v>
      </c>
      <c r="C2516" s="418" t="s">
        <v>164</v>
      </c>
      <c r="D2516" s="418" t="s">
        <v>163</v>
      </c>
      <c r="E2516" s="419" t="s">
        <v>18</v>
      </c>
      <c r="F2516" s="411">
        <f>G2516</f>
        <v>3</v>
      </c>
      <c r="G2516" s="411">
        <f>[5]내역서!F2512</f>
        <v>3</v>
      </c>
      <c r="H2516" s="716">
        <v>3</v>
      </c>
      <c r="I2516" s="410">
        <f>G2516-H2516</f>
        <v>0</v>
      </c>
      <c r="J2516" s="411">
        <f>내역서!F2520</f>
        <v>0</v>
      </c>
      <c r="K2516" s="411">
        <v>8544.7000000000007</v>
      </c>
      <c r="L2516" s="412">
        <f>INT($J2516*K2516)</f>
        <v>0</v>
      </c>
      <c r="M2516" s="411">
        <v>0</v>
      </c>
      <c r="N2516" s="412">
        <f>INT($J2516*M2516)</f>
        <v>0</v>
      </c>
      <c r="O2516" s="411">
        <v>0</v>
      </c>
      <c r="P2516" s="412">
        <f>INT($J2516*O2516)</f>
        <v>0</v>
      </c>
      <c r="Q2516" s="412">
        <f>+K2516+M2516+O2516</f>
        <v>8544.7000000000007</v>
      </c>
      <c r="R2516" s="412">
        <f>L2516+N2516+P2516</f>
        <v>0</v>
      </c>
      <c r="S2516" s="412"/>
      <c r="T2516" s="412"/>
      <c r="U2516" s="412"/>
      <c r="V2516" s="419" t="s">
        <v>0</v>
      </c>
      <c r="W2516" s="617" t="str">
        <f>+IF(J2516&lt;0,"ng","")</f>
        <v/>
      </c>
    </row>
    <row r="2517" spans="1:23" s="75" customFormat="1" ht="24" hidden="1" customHeight="1">
      <c r="A2517" s="372" t="s">
        <v>2072</v>
      </c>
      <c r="B2517" s="421" t="s">
        <v>0</v>
      </c>
      <c r="C2517" s="421" t="s">
        <v>164</v>
      </c>
      <c r="D2517" s="421" t="s">
        <v>163</v>
      </c>
      <c r="E2517" s="422" t="s">
        <v>18</v>
      </c>
      <c r="F2517" s="416">
        <f t="shared" si="3523"/>
        <v>3</v>
      </c>
      <c r="G2517" s="416">
        <f>[5]내역서!F2513</f>
        <v>3</v>
      </c>
      <c r="H2517" s="717">
        <v>3</v>
      </c>
      <c r="I2517" s="415">
        <f t="shared" si="3524"/>
        <v>0</v>
      </c>
      <c r="J2517" s="416">
        <f>내역서!F2521</f>
        <v>0</v>
      </c>
      <c r="K2517" s="416">
        <v>8544.7000000000007</v>
      </c>
      <c r="L2517" s="417">
        <f t="shared" si="3525"/>
        <v>0</v>
      </c>
      <c r="M2517" s="416">
        <v>0</v>
      </c>
      <c r="N2517" s="417">
        <f t="shared" si="3526"/>
        <v>0</v>
      </c>
      <c r="O2517" s="416">
        <v>0</v>
      </c>
      <c r="P2517" s="417">
        <f t="shared" si="3527"/>
        <v>0</v>
      </c>
      <c r="Q2517" s="417">
        <f t="shared" si="3528"/>
        <v>8544.7000000000007</v>
      </c>
      <c r="R2517" s="417">
        <f t="shared" si="3531"/>
        <v>0</v>
      </c>
      <c r="S2517" s="417">
        <f t="shared" ref="S2517" si="3562">J2517-J2516</f>
        <v>0</v>
      </c>
      <c r="T2517" s="417">
        <f t="shared" ref="T2517:U2517" si="3563">Q2517-Q2516</f>
        <v>0</v>
      </c>
      <c r="U2517" s="417">
        <f t="shared" si="3563"/>
        <v>0</v>
      </c>
      <c r="V2517" s="422"/>
      <c r="W2517" s="619" t="str">
        <f t="shared" si="3484"/>
        <v/>
      </c>
    </row>
    <row r="2518" spans="1:23" s="371" customFormat="1" ht="24" hidden="1" customHeight="1">
      <c r="A2518" s="366" t="s">
        <v>2055</v>
      </c>
      <c r="B2518" s="418" t="s">
        <v>0</v>
      </c>
      <c r="C2518" s="418" t="s">
        <v>182</v>
      </c>
      <c r="D2518" s="418" t="s">
        <v>159</v>
      </c>
      <c r="E2518" s="419" t="s">
        <v>18</v>
      </c>
      <c r="F2518" s="411">
        <f>G2518</f>
        <v>5</v>
      </c>
      <c r="G2518" s="411">
        <f>[5]내역서!F2514</f>
        <v>5</v>
      </c>
      <c r="H2518" s="716">
        <v>5</v>
      </c>
      <c r="I2518" s="410">
        <f>G2518-H2518</f>
        <v>0</v>
      </c>
      <c r="J2518" s="411">
        <f>내역서!F2522</f>
        <v>0</v>
      </c>
      <c r="K2518" s="411">
        <v>1881197.9</v>
      </c>
      <c r="L2518" s="412">
        <f>INT($J2518*K2518)</f>
        <v>0</v>
      </c>
      <c r="M2518" s="411">
        <v>0</v>
      </c>
      <c r="N2518" s="412">
        <f>INT($J2518*M2518)</f>
        <v>0</v>
      </c>
      <c r="O2518" s="411">
        <v>0</v>
      </c>
      <c r="P2518" s="412">
        <f>INT($J2518*O2518)</f>
        <v>0</v>
      </c>
      <c r="Q2518" s="412">
        <f>+K2518+M2518+O2518</f>
        <v>1881197.9</v>
      </c>
      <c r="R2518" s="412">
        <f>L2518+N2518+P2518</f>
        <v>0</v>
      </c>
      <c r="S2518" s="412"/>
      <c r="T2518" s="412"/>
      <c r="U2518" s="412"/>
      <c r="V2518" s="419" t="s">
        <v>0</v>
      </c>
      <c r="W2518" s="617" t="str">
        <f>+IF(J2518&lt;0,"ng","")</f>
        <v/>
      </c>
    </row>
    <row r="2519" spans="1:23" s="75" customFormat="1" ht="24" hidden="1" customHeight="1">
      <c r="A2519" s="372" t="s">
        <v>6258</v>
      </c>
      <c r="B2519" s="421" t="s">
        <v>0</v>
      </c>
      <c r="C2519" s="421" t="s">
        <v>182</v>
      </c>
      <c r="D2519" s="421" t="s">
        <v>159</v>
      </c>
      <c r="E2519" s="422" t="s">
        <v>18</v>
      </c>
      <c r="F2519" s="416">
        <f t="shared" si="3523"/>
        <v>5</v>
      </c>
      <c r="G2519" s="416">
        <f>[5]내역서!F2515</f>
        <v>5</v>
      </c>
      <c r="H2519" s="717">
        <v>5</v>
      </c>
      <c r="I2519" s="415">
        <f t="shared" si="3524"/>
        <v>0</v>
      </c>
      <c r="J2519" s="416">
        <f>내역서!F2523</f>
        <v>0</v>
      </c>
      <c r="K2519" s="416">
        <v>1881197.9</v>
      </c>
      <c r="L2519" s="417">
        <f t="shared" si="3525"/>
        <v>0</v>
      </c>
      <c r="M2519" s="416">
        <v>0</v>
      </c>
      <c r="N2519" s="417">
        <f t="shared" si="3526"/>
        <v>0</v>
      </c>
      <c r="O2519" s="416">
        <v>0</v>
      </c>
      <c r="P2519" s="417">
        <f t="shared" si="3527"/>
        <v>0</v>
      </c>
      <c r="Q2519" s="417">
        <f t="shared" si="3528"/>
        <v>1881197.9</v>
      </c>
      <c r="R2519" s="417">
        <f t="shared" si="3531"/>
        <v>0</v>
      </c>
      <c r="S2519" s="417">
        <f t="shared" ref="S2519" si="3564">J2519-J2518</f>
        <v>0</v>
      </c>
      <c r="T2519" s="417">
        <f t="shared" ref="T2519:U2519" si="3565">Q2519-Q2518</f>
        <v>0</v>
      </c>
      <c r="U2519" s="417">
        <f t="shared" si="3565"/>
        <v>0</v>
      </c>
      <c r="V2519" s="422"/>
      <c r="W2519" s="619" t="str">
        <f t="shared" si="3484"/>
        <v/>
      </c>
    </row>
    <row r="2520" spans="1:23" s="371" customFormat="1" ht="24" hidden="1" customHeight="1">
      <c r="A2520" s="366" t="s">
        <v>6259</v>
      </c>
      <c r="B2520" s="418" t="s">
        <v>0</v>
      </c>
      <c r="C2520" s="418" t="s">
        <v>183</v>
      </c>
      <c r="D2520" s="418" t="s">
        <v>180</v>
      </c>
      <c r="E2520" s="419" t="s">
        <v>18</v>
      </c>
      <c r="F2520" s="411">
        <f>G2520</f>
        <v>5</v>
      </c>
      <c r="G2520" s="411">
        <f>[5]내역서!F2516</f>
        <v>5</v>
      </c>
      <c r="H2520" s="716">
        <v>5</v>
      </c>
      <c r="I2520" s="410">
        <f>G2520-H2520</f>
        <v>0</v>
      </c>
      <c r="J2520" s="411">
        <f>내역서!F2524</f>
        <v>0</v>
      </c>
      <c r="K2520" s="411">
        <v>581414.19999999995</v>
      </c>
      <c r="L2520" s="412">
        <f>INT($J2520*K2520)</f>
        <v>0</v>
      </c>
      <c r="M2520" s="411">
        <v>0</v>
      </c>
      <c r="N2520" s="412">
        <f>INT($J2520*M2520)</f>
        <v>0</v>
      </c>
      <c r="O2520" s="411">
        <v>0</v>
      </c>
      <c r="P2520" s="412">
        <f>INT($J2520*O2520)</f>
        <v>0</v>
      </c>
      <c r="Q2520" s="412">
        <f>+K2520+M2520+O2520</f>
        <v>581414.19999999995</v>
      </c>
      <c r="R2520" s="412">
        <f>L2520+N2520+P2520</f>
        <v>0</v>
      </c>
      <c r="S2520" s="412"/>
      <c r="T2520" s="412"/>
      <c r="U2520" s="412"/>
      <c r="V2520" s="419" t="s">
        <v>0</v>
      </c>
      <c r="W2520" s="617" t="str">
        <f>+IF(J2520&lt;0,"ng","")</f>
        <v/>
      </c>
    </row>
    <row r="2521" spans="1:23" s="75" customFormat="1" ht="24" hidden="1" customHeight="1">
      <c r="A2521" s="372" t="s">
        <v>2072</v>
      </c>
      <c r="B2521" s="421" t="s">
        <v>0</v>
      </c>
      <c r="C2521" s="421" t="s">
        <v>183</v>
      </c>
      <c r="D2521" s="421" t="s">
        <v>180</v>
      </c>
      <c r="E2521" s="422" t="s">
        <v>18</v>
      </c>
      <c r="F2521" s="416">
        <f t="shared" si="3523"/>
        <v>5</v>
      </c>
      <c r="G2521" s="416">
        <f>[5]내역서!F2517</f>
        <v>5</v>
      </c>
      <c r="H2521" s="717">
        <v>5</v>
      </c>
      <c r="I2521" s="415">
        <f t="shared" si="3524"/>
        <v>0</v>
      </c>
      <c r="J2521" s="416">
        <f>내역서!F2525</f>
        <v>0</v>
      </c>
      <c r="K2521" s="416">
        <v>581414.19999999995</v>
      </c>
      <c r="L2521" s="417">
        <f t="shared" si="3525"/>
        <v>0</v>
      </c>
      <c r="M2521" s="416">
        <v>0</v>
      </c>
      <c r="N2521" s="417">
        <f t="shared" si="3526"/>
        <v>0</v>
      </c>
      <c r="O2521" s="416">
        <v>0</v>
      </c>
      <c r="P2521" s="417">
        <f t="shared" si="3527"/>
        <v>0</v>
      </c>
      <c r="Q2521" s="417">
        <f t="shared" si="3528"/>
        <v>581414.19999999995</v>
      </c>
      <c r="R2521" s="417">
        <f t="shared" si="3531"/>
        <v>0</v>
      </c>
      <c r="S2521" s="417">
        <f t="shared" ref="S2521" si="3566">J2521-J2520</f>
        <v>0</v>
      </c>
      <c r="T2521" s="417">
        <f t="shared" ref="T2521:U2521" si="3567">Q2521-Q2520</f>
        <v>0</v>
      </c>
      <c r="U2521" s="417">
        <f t="shared" si="3567"/>
        <v>0</v>
      </c>
      <c r="V2521" s="422"/>
      <c r="W2521" s="619" t="str">
        <f t="shared" si="3484"/>
        <v/>
      </c>
    </row>
    <row r="2522" spans="1:23" s="371" customFormat="1" ht="24" hidden="1" customHeight="1">
      <c r="A2522" s="366" t="s">
        <v>6260</v>
      </c>
      <c r="B2522" s="418" t="s">
        <v>0</v>
      </c>
      <c r="C2522" s="418" t="s">
        <v>184</v>
      </c>
      <c r="D2522" s="418" t="s">
        <v>185</v>
      </c>
      <c r="E2522" s="419" t="s">
        <v>18</v>
      </c>
      <c r="F2522" s="411">
        <f>G2522</f>
        <v>3</v>
      </c>
      <c r="G2522" s="411">
        <f>[5]내역서!F2518</f>
        <v>3</v>
      </c>
      <c r="H2522" s="716">
        <v>3</v>
      </c>
      <c r="I2522" s="410">
        <f>G2522-H2522</f>
        <v>0</v>
      </c>
      <c r="J2522" s="411">
        <f>내역서!F2526</f>
        <v>0</v>
      </c>
      <c r="K2522" s="411">
        <v>1505647.4</v>
      </c>
      <c r="L2522" s="412">
        <f>INT($J2522*K2522)</f>
        <v>0</v>
      </c>
      <c r="M2522" s="411">
        <v>0</v>
      </c>
      <c r="N2522" s="412">
        <f>INT($J2522*M2522)</f>
        <v>0</v>
      </c>
      <c r="O2522" s="411">
        <v>0</v>
      </c>
      <c r="P2522" s="412">
        <f>INT($J2522*O2522)</f>
        <v>0</v>
      </c>
      <c r="Q2522" s="412">
        <f>+K2522+M2522+O2522</f>
        <v>1505647.4</v>
      </c>
      <c r="R2522" s="412">
        <f>L2522+N2522+P2522</f>
        <v>0</v>
      </c>
      <c r="S2522" s="412"/>
      <c r="T2522" s="412"/>
      <c r="U2522" s="412"/>
      <c r="V2522" s="419" t="s">
        <v>0</v>
      </c>
      <c r="W2522" s="617" t="str">
        <f>+IF(J2522&lt;0,"ng","")</f>
        <v/>
      </c>
    </row>
    <row r="2523" spans="1:23" s="75" customFormat="1" ht="24" hidden="1" customHeight="1">
      <c r="A2523" s="372" t="s">
        <v>2072</v>
      </c>
      <c r="B2523" s="421" t="s">
        <v>0</v>
      </c>
      <c r="C2523" s="421" t="s">
        <v>184</v>
      </c>
      <c r="D2523" s="421" t="s">
        <v>185</v>
      </c>
      <c r="E2523" s="422" t="s">
        <v>18</v>
      </c>
      <c r="F2523" s="416">
        <f t="shared" si="3523"/>
        <v>3</v>
      </c>
      <c r="G2523" s="416">
        <f>[5]내역서!F2519</f>
        <v>3</v>
      </c>
      <c r="H2523" s="717">
        <v>3</v>
      </c>
      <c r="I2523" s="415">
        <f t="shared" si="3524"/>
        <v>0</v>
      </c>
      <c r="J2523" s="416">
        <f>내역서!F2527</f>
        <v>0</v>
      </c>
      <c r="K2523" s="416">
        <v>1505647.4</v>
      </c>
      <c r="L2523" s="417">
        <f t="shared" si="3525"/>
        <v>0</v>
      </c>
      <c r="M2523" s="416">
        <v>0</v>
      </c>
      <c r="N2523" s="417">
        <f t="shared" si="3526"/>
        <v>0</v>
      </c>
      <c r="O2523" s="416">
        <v>0</v>
      </c>
      <c r="P2523" s="417">
        <f t="shared" si="3527"/>
        <v>0</v>
      </c>
      <c r="Q2523" s="417">
        <f t="shared" si="3528"/>
        <v>1505647.4</v>
      </c>
      <c r="R2523" s="417">
        <f t="shared" si="3531"/>
        <v>0</v>
      </c>
      <c r="S2523" s="417">
        <f t="shared" ref="S2523" si="3568">J2523-J2522</f>
        <v>0</v>
      </c>
      <c r="T2523" s="417">
        <f t="shared" ref="T2523:U2523" si="3569">Q2523-Q2522</f>
        <v>0</v>
      </c>
      <c r="U2523" s="417">
        <f t="shared" si="3569"/>
        <v>0</v>
      </c>
      <c r="V2523" s="422"/>
      <c r="W2523" s="619" t="str">
        <f t="shared" si="3484"/>
        <v/>
      </c>
    </row>
    <row r="2524" spans="1:23" s="371" customFormat="1" ht="24" hidden="1" customHeight="1">
      <c r="A2524" s="366" t="s">
        <v>6259</v>
      </c>
      <c r="B2524" s="418" t="s">
        <v>0</v>
      </c>
      <c r="C2524" s="418" t="s">
        <v>184</v>
      </c>
      <c r="D2524" s="418" t="s">
        <v>186</v>
      </c>
      <c r="E2524" s="419" t="s">
        <v>18</v>
      </c>
      <c r="F2524" s="411">
        <f>G2524</f>
        <v>3</v>
      </c>
      <c r="G2524" s="411">
        <f>[5]내역서!F2520</f>
        <v>3</v>
      </c>
      <c r="H2524" s="716">
        <v>3</v>
      </c>
      <c r="I2524" s="410">
        <f>G2524-H2524</f>
        <v>0</v>
      </c>
      <c r="J2524" s="411">
        <f>내역서!F2528</f>
        <v>0</v>
      </c>
      <c r="K2524" s="411">
        <v>1478084.1</v>
      </c>
      <c r="L2524" s="412">
        <f>INT($J2524*K2524)</f>
        <v>0</v>
      </c>
      <c r="M2524" s="411">
        <v>0</v>
      </c>
      <c r="N2524" s="412">
        <f>INT($J2524*M2524)</f>
        <v>0</v>
      </c>
      <c r="O2524" s="411">
        <v>0</v>
      </c>
      <c r="P2524" s="412">
        <f>INT($J2524*O2524)</f>
        <v>0</v>
      </c>
      <c r="Q2524" s="412">
        <f>+K2524+M2524+O2524</f>
        <v>1478084.1</v>
      </c>
      <c r="R2524" s="412">
        <f>L2524+N2524+P2524</f>
        <v>0</v>
      </c>
      <c r="S2524" s="412"/>
      <c r="T2524" s="412"/>
      <c r="U2524" s="412"/>
      <c r="V2524" s="419" t="s">
        <v>0</v>
      </c>
      <c r="W2524" s="617" t="str">
        <f>+IF(J2524&lt;0,"ng","")</f>
        <v/>
      </c>
    </row>
    <row r="2525" spans="1:23" s="75" customFormat="1" ht="24" hidden="1" customHeight="1">
      <c r="A2525" s="372" t="s">
        <v>6261</v>
      </c>
      <c r="B2525" s="421" t="s">
        <v>0</v>
      </c>
      <c r="C2525" s="421" t="s">
        <v>184</v>
      </c>
      <c r="D2525" s="421" t="s">
        <v>186</v>
      </c>
      <c r="E2525" s="422" t="s">
        <v>18</v>
      </c>
      <c r="F2525" s="416">
        <f t="shared" si="3523"/>
        <v>3</v>
      </c>
      <c r="G2525" s="416">
        <f>[5]내역서!F2521</f>
        <v>3</v>
      </c>
      <c r="H2525" s="717">
        <v>3</v>
      </c>
      <c r="I2525" s="415">
        <f t="shared" si="3524"/>
        <v>0</v>
      </c>
      <c r="J2525" s="416">
        <f>내역서!F2529</f>
        <v>0</v>
      </c>
      <c r="K2525" s="416">
        <v>1478084.1</v>
      </c>
      <c r="L2525" s="417">
        <f t="shared" si="3525"/>
        <v>0</v>
      </c>
      <c r="M2525" s="416">
        <v>0</v>
      </c>
      <c r="N2525" s="417">
        <f t="shared" si="3526"/>
        <v>0</v>
      </c>
      <c r="O2525" s="416">
        <v>0</v>
      </c>
      <c r="P2525" s="417">
        <f t="shared" si="3527"/>
        <v>0</v>
      </c>
      <c r="Q2525" s="417">
        <f t="shared" si="3528"/>
        <v>1478084.1</v>
      </c>
      <c r="R2525" s="417">
        <f t="shared" si="3531"/>
        <v>0</v>
      </c>
      <c r="S2525" s="417">
        <f t="shared" ref="S2525" si="3570">J2525-J2524</f>
        <v>0</v>
      </c>
      <c r="T2525" s="417">
        <f t="shared" ref="T2525:U2525" si="3571">Q2525-Q2524</f>
        <v>0</v>
      </c>
      <c r="U2525" s="417">
        <f t="shared" si="3571"/>
        <v>0</v>
      </c>
      <c r="V2525" s="422"/>
      <c r="W2525" s="619" t="str">
        <f t="shared" si="3484"/>
        <v/>
      </c>
    </row>
    <row r="2526" spans="1:23" s="371" customFormat="1" ht="24" hidden="1" customHeight="1">
      <c r="A2526" s="366" t="s">
        <v>2055</v>
      </c>
      <c r="B2526" s="418" t="s">
        <v>0</v>
      </c>
      <c r="C2526" s="418" t="s">
        <v>164</v>
      </c>
      <c r="D2526" s="418" t="s">
        <v>187</v>
      </c>
      <c r="E2526" s="419" t="s">
        <v>18</v>
      </c>
      <c r="F2526" s="411">
        <f>G2526</f>
        <v>3</v>
      </c>
      <c r="G2526" s="411">
        <f>[5]내역서!F2522</f>
        <v>3</v>
      </c>
      <c r="H2526" s="716">
        <v>3</v>
      </c>
      <c r="I2526" s="410">
        <f>G2526-H2526</f>
        <v>0</v>
      </c>
      <c r="J2526" s="411">
        <f>내역서!F2530</f>
        <v>0</v>
      </c>
      <c r="K2526" s="411">
        <v>1713233.8</v>
      </c>
      <c r="L2526" s="412">
        <f>INT($J2526*K2526)</f>
        <v>0</v>
      </c>
      <c r="M2526" s="411">
        <v>0</v>
      </c>
      <c r="N2526" s="412">
        <f>INT($J2526*M2526)</f>
        <v>0</v>
      </c>
      <c r="O2526" s="411">
        <v>0</v>
      </c>
      <c r="P2526" s="412">
        <f>INT($J2526*O2526)</f>
        <v>0</v>
      </c>
      <c r="Q2526" s="412">
        <f>+K2526+M2526+O2526</f>
        <v>1713233.8</v>
      </c>
      <c r="R2526" s="412">
        <f>L2526+N2526+P2526</f>
        <v>0</v>
      </c>
      <c r="S2526" s="412"/>
      <c r="T2526" s="412"/>
      <c r="U2526" s="412"/>
      <c r="V2526" s="419" t="s">
        <v>0</v>
      </c>
      <c r="W2526" s="617" t="str">
        <f>+IF(J2526&lt;0,"ng","")</f>
        <v/>
      </c>
    </row>
    <row r="2527" spans="1:23" s="75" customFormat="1" ht="24" hidden="1" customHeight="1">
      <c r="A2527" s="372" t="s">
        <v>6262</v>
      </c>
      <c r="B2527" s="421" t="s">
        <v>0</v>
      </c>
      <c r="C2527" s="421" t="s">
        <v>164</v>
      </c>
      <c r="D2527" s="421" t="s">
        <v>187</v>
      </c>
      <c r="E2527" s="422" t="s">
        <v>18</v>
      </c>
      <c r="F2527" s="416">
        <f t="shared" si="3523"/>
        <v>3</v>
      </c>
      <c r="G2527" s="416">
        <f>[5]내역서!F2523</f>
        <v>3</v>
      </c>
      <c r="H2527" s="717">
        <v>3</v>
      </c>
      <c r="I2527" s="415">
        <f t="shared" si="3524"/>
        <v>0</v>
      </c>
      <c r="J2527" s="416">
        <f>내역서!F2531</f>
        <v>0</v>
      </c>
      <c r="K2527" s="416">
        <v>1713233.8</v>
      </c>
      <c r="L2527" s="417">
        <f t="shared" si="3525"/>
        <v>0</v>
      </c>
      <c r="M2527" s="416">
        <v>0</v>
      </c>
      <c r="N2527" s="417">
        <f t="shared" si="3526"/>
        <v>0</v>
      </c>
      <c r="O2527" s="416">
        <v>0</v>
      </c>
      <c r="P2527" s="417">
        <f t="shared" si="3527"/>
        <v>0</v>
      </c>
      <c r="Q2527" s="417">
        <f t="shared" si="3528"/>
        <v>1713233.8</v>
      </c>
      <c r="R2527" s="417">
        <f t="shared" si="3531"/>
        <v>0</v>
      </c>
      <c r="S2527" s="417">
        <f t="shared" ref="S2527" si="3572">J2527-J2526</f>
        <v>0</v>
      </c>
      <c r="T2527" s="417">
        <f t="shared" ref="T2527:U2527" si="3573">Q2527-Q2526</f>
        <v>0</v>
      </c>
      <c r="U2527" s="417">
        <f t="shared" si="3573"/>
        <v>0</v>
      </c>
      <c r="V2527" s="422"/>
      <c r="W2527" s="619" t="str">
        <f t="shared" si="3484"/>
        <v/>
      </c>
    </row>
    <row r="2528" spans="1:23" s="371" customFormat="1" ht="24" hidden="1" customHeight="1">
      <c r="A2528" s="366" t="s">
        <v>2055</v>
      </c>
      <c r="B2528" s="418" t="s">
        <v>0</v>
      </c>
      <c r="C2528" s="418" t="s">
        <v>188</v>
      </c>
      <c r="D2528" s="418" t="s">
        <v>189</v>
      </c>
      <c r="E2528" s="419" t="s">
        <v>18</v>
      </c>
      <c r="F2528" s="411">
        <f>G2528</f>
        <v>3</v>
      </c>
      <c r="G2528" s="411">
        <f>[5]내역서!F2524</f>
        <v>3</v>
      </c>
      <c r="H2528" s="716">
        <v>3</v>
      </c>
      <c r="I2528" s="410">
        <f>G2528-H2528</f>
        <v>0</v>
      </c>
      <c r="J2528" s="411">
        <f>내역서!F2532</f>
        <v>0</v>
      </c>
      <c r="K2528" s="411">
        <v>1988005.9</v>
      </c>
      <c r="L2528" s="412">
        <f>INT($J2528*K2528)</f>
        <v>0</v>
      </c>
      <c r="M2528" s="411">
        <v>0</v>
      </c>
      <c r="N2528" s="412">
        <f>INT($J2528*M2528)</f>
        <v>0</v>
      </c>
      <c r="O2528" s="411">
        <v>0</v>
      </c>
      <c r="P2528" s="412">
        <f>INT($J2528*O2528)</f>
        <v>0</v>
      </c>
      <c r="Q2528" s="412">
        <f>+K2528+M2528+O2528</f>
        <v>1988005.9</v>
      </c>
      <c r="R2528" s="412">
        <f>L2528+N2528+P2528</f>
        <v>0</v>
      </c>
      <c r="S2528" s="412"/>
      <c r="T2528" s="412"/>
      <c r="U2528" s="412"/>
      <c r="V2528" s="419" t="s">
        <v>0</v>
      </c>
      <c r="W2528" s="617" t="str">
        <f>+IF(J2528&lt;0,"ng","")</f>
        <v/>
      </c>
    </row>
    <row r="2529" spans="1:23" s="75" customFormat="1" ht="24" hidden="1" customHeight="1">
      <c r="A2529" s="372" t="s">
        <v>6263</v>
      </c>
      <c r="B2529" s="421" t="s">
        <v>0</v>
      </c>
      <c r="C2529" s="421" t="s">
        <v>188</v>
      </c>
      <c r="D2529" s="421" t="s">
        <v>189</v>
      </c>
      <c r="E2529" s="422" t="s">
        <v>18</v>
      </c>
      <c r="F2529" s="416">
        <f t="shared" si="3523"/>
        <v>3</v>
      </c>
      <c r="G2529" s="416">
        <f>[5]내역서!F2525</f>
        <v>3</v>
      </c>
      <c r="H2529" s="717">
        <v>3</v>
      </c>
      <c r="I2529" s="415">
        <f t="shared" si="3524"/>
        <v>0</v>
      </c>
      <c r="J2529" s="416">
        <f>내역서!F2533</f>
        <v>0</v>
      </c>
      <c r="K2529" s="416">
        <v>1988005.9</v>
      </c>
      <c r="L2529" s="417">
        <f t="shared" si="3525"/>
        <v>0</v>
      </c>
      <c r="M2529" s="416">
        <v>0</v>
      </c>
      <c r="N2529" s="417">
        <f t="shared" si="3526"/>
        <v>0</v>
      </c>
      <c r="O2529" s="416">
        <v>0</v>
      </c>
      <c r="P2529" s="417">
        <f t="shared" si="3527"/>
        <v>0</v>
      </c>
      <c r="Q2529" s="417">
        <f t="shared" si="3528"/>
        <v>1988005.9</v>
      </c>
      <c r="R2529" s="417">
        <f t="shared" si="3531"/>
        <v>0</v>
      </c>
      <c r="S2529" s="417">
        <f t="shared" ref="S2529" si="3574">J2529-J2528</f>
        <v>0</v>
      </c>
      <c r="T2529" s="417">
        <f t="shared" ref="T2529:U2529" si="3575">Q2529-Q2528</f>
        <v>0</v>
      </c>
      <c r="U2529" s="417">
        <f t="shared" si="3575"/>
        <v>0</v>
      </c>
      <c r="V2529" s="422"/>
      <c r="W2529" s="619" t="str">
        <f t="shared" si="3484"/>
        <v/>
      </c>
    </row>
    <row r="2530" spans="1:23" s="371" customFormat="1" ht="24" hidden="1" customHeight="1">
      <c r="A2530" s="366" t="s">
        <v>2055</v>
      </c>
      <c r="B2530" s="418" t="s">
        <v>0</v>
      </c>
      <c r="C2530" s="418" t="s">
        <v>188</v>
      </c>
      <c r="D2530" s="418" t="s">
        <v>190</v>
      </c>
      <c r="E2530" s="419" t="s">
        <v>18</v>
      </c>
      <c r="F2530" s="411">
        <f>G2530</f>
        <v>3</v>
      </c>
      <c r="G2530" s="411">
        <f>[5]내역서!F2526</f>
        <v>3</v>
      </c>
      <c r="H2530" s="716">
        <v>3</v>
      </c>
      <c r="I2530" s="410">
        <f>G2530-H2530</f>
        <v>0</v>
      </c>
      <c r="J2530" s="411">
        <f>내역서!F2534</f>
        <v>0</v>
      </c>
      <c r="K2530" s="411">
        <v>1596951</v>
      </c>
      <c r="L2530" s="412">
        <f>INT($J2530*K2530)</f>
        <v>0</v>
      </c>
      <c r="M2530" s="411">
        <v>0</v>
      </c>
      <c r="N2530" s="412">
        <f>INT($J2530*M2530)</f>
        <v>0</v>
      </c>
      <c r="O2530" s="411">
        <v>0</v>
      </c>
      <c r="P2530" s="412">
        <f>INT($J2530*O2530)</f>
        <v>0</v>
      </c>
      <c r="Q2530" s="412">
        <f>+K2530+M2530+O2530</f>
        <v>1596951</v>
      </c>
      <c r="R2530" s="412">
        <f>L2530+N2530+P2530</f>
        <v>0</v>
      </c>
      <c r="S2530" s="412"/>
      <c r="T2530" s="412"/>
      <c r="U2530" s="412"/>
      <c r="V2530" s="419" t="s">
        <v>0</v>
      </c>
      <c r="W2530" s="617" t="str">
        <f>+IF(J2530&lt;0,"ng","")</f>
        <v/>
      </c>
    </row>
    <row r="2531" spans="1:23" s="75" customFormat="1" ht="24" hidden="1" customHeight="1">
      <c r="A2531" s="372" t="s">
        <v>2072</v>
      </c>
      <c r="B2531" s="421" t="s">
        <v>0</v>
      </c>
      <c r="C2531" s="421" t="s">
        <v>188</v>
      </c>
      <c r="D2531" s="421" t="s">
        <v>190</v>
      </c>
      <c r="E2531" s="422" t="s">
        <v>18</v>
      </c>
      <c r="F2531" s="416">
        <f t="shared" si="3523"/>
        <v>3</v>
      </c>
      <c r="G2531" s="416">
        <f>[5]내역서!F2527</f>
        <v>3</v>
      </c>
      <c r="H2531" s="717">
        <v>3</v>
      </c>
      <c r="I2531" s="415">
        <f t="shared" si="3524"/>
        <v>0</v>
      </c>
      <c r="J2531" s="416">
        <f>내역서!F2535</f>
        <v>0</v>
      </c>
      <c r="K2531" s="416">
        <v>1596951</v>
      </c>
      <c r="L2531" s="417">
        <f t="shared" si="3525"/>
        <v>0</v>
      </c>
      <c r="M2531" s="416">
        <v>0</v>
      </c>
      <c r="N2531" s="417">
        <f t="shared" si="3526"/>
        <v>0</v>
      </c>
      <c r="O2531" s="416">
        <v>0</v>
      </c>
      <c r="P2531" s="417">
        <f t="shared" si="3527"/>
        <v>0</v>
      </c>
      <c r="Q2531" s="417">
        <f t="shared" si="3528"/>
        <v>1596951</v>
      </c>
      <c r="R2531" s="417">
        <f t="shared" si="3531"/>
        <v>0</v>
      </c>
      <c r="S2531" s="417">
        <f t="shared" ref="S2531" si="3576">J2531-J2530</f>
        <v>0</v>
      </c>
      <c r="T2531" s="417">
        <f t="shared" ref="T2531:U2531" si="3577">Q2531-Q2530</f>
        <v>0</v>
      </c>
      <c r="U2531" s="417">
        <f t="shared" si="3577"/>
        <v>0</v>
      </c>
      <c r="V2531" s="422"/>
      <c r="W2531" s="619" t="str">
        <f t="shared" si="3484"/>
        <v/>
      </c>
    </row>
    <row r="2532" spans="1:23" s="371" customFormat="1" ht="24" hidden="1" customHeight="1">
      <c r="A2532" s="366" t="s">
        <v>6264</v>
      </c>
      <c r="B2532" s="418" t="s">
        <v>0</v>
      </c>
      <c r="C2532" s="418" t="s">
        <v>188</v>
      </c>
      <c r="D2532" s="418" t="s">
        <v>191</v>
      </c>
      <c r="E2532" s="419" t="s">
        <v>18</v>
      </c>
      <c r="F2532" s="411">
        <f>G2532</f>
        <v>1</v>
      </c>
      <c r="G2532" s="411">
        <f>[5]내역서!F2528</f>
        <v>1</v>
      </c>
      <c r="H2532" s="716">
        <v>1</v>
      </c>
      <c r="I2532" s="410">
        <f>G2532-H2532</f>
        <v>0</v>
      </c>
      <c r="J2532" s="411">
        <f>내역서!F2536</f>
        <v>0</v>
      </c>
      <c r="K2532" s="411">
        <v>677885.9</v>
      </c>
      <c r="L2532" s="412">
        <f>INT($J2532*K2532)</f>
        <v>0</v>
      </c>
      <c r="M2532" s="411">
        <v>0</v>
      </c>
      <c r="N2532" s="412">
        <f>INT($J2532*M2532)</f>
        <v>0</v>
      </c>
      <c r="O2532" s="411">
        <v>0</v>
      </c>
      <c r="P2532" s="412">
        <f>INT($J2532*O2532)</f>
        <v>0</v>
      </c>
      <c r="Q2532" s="412">
        <f>+K2532+M2532+O2532</f>
        <v>677885.9</v>
      </c>
      <c r="R2532" s="412">
        <f>L2532+N2532+P2532</f>
        <v>0</v>
      </c>
      <c r="S2532" s="412"/>
      <c r="T2532" s="412"/>
      <c r="U2532" s="412"/>
      <c r="V2532" s="419" t="s">
        <v>0</v>
      </c>
      <c r="W2532" s="617" t="str">
        <f>+IF(J2532&lt;0,"ng","")</f>
        <v/>
      </c>
    </row>
    <row r="2533" spans="1:23" s="75" customFormat="1" ht="24" hidden="1" customHeight="1">
      <c r="A2533" s="372" t="s">
        <v>5433</v>
      </c>
      <c r="B2533" s="421" t="s">
        <v>0</v>
      </c>
      <c r="C2533" s="421" t="s">
        <v>188</v>
      </c>
      <c r="D2533" s="421" t="s">
        <v>191</v>
      </c>
      <c r="E2533" s="422" t="s">
        <v>18</v>
      </c>
      <c r="F2533" s="416">
        <f t="shared" si="3523"/>
        <v>1</v>
      </c>
      <c r="G2533" s="416">
        <f>[5]내역서!F2529</f>
        <v>1</v>
      </c>
      <c r="H2533" s="717">
        <v>1</v>
      </c>
      <c r="I2533" s="415">
        <f t="shared" si="3524"/>
        <v>0</v>
      </c>
      <c r="J2533" s="416">
        <f>내역서!F2537</f>
        <v>0</v>
      </c>
      <c r="K2533" s="416">
        <v>677885.9</v>
      </c>
      <c r="L2533" s="417">
        <f t="shared" si="3525"/>
        <v>0</v>
      </c>
      <c r="M2533" s="416">
        <v>0</v>
      </c>
      <c r="N2533" s="417">
        <f t="shared" si="3526"/>
        <v>0</v>
      </c>
      <c r="O2533" s="416">
        <v>0</v>
      </c>
      <c r="P2533" s="417">
        <f t="shared" si="3527"/>
        <v>0</v>
      </c>
      <c r="Q2533" s="417">
        <f t="shared" si="3528"/>
        <v>677885.9</v>
      </c>
      <c r="R2533" s="417">
        <f t="shared" si="3531"/>
        <v>0</v>
      </c>
      <c r="S2533" s="417">
        <f t="shared" ref="S2533" si="3578">J2533-J2532</f>
        <v>0</v>
      </c>
      <c r="T2533" s="417">
        <f t="shared" ref="T2533:U2533" si="3579">Q2533-Q2532</f>
        <v>0</v>
      </c>
      <c r="U2533" s="417">
        <f t="shared" si="3579"/>
        <v>0</v>
      </c>
      <c r="V2533" s="422"/>
      <c r="W2533" s="619" t="str">
        <f t="shared" si="3484"/>
        <v/>
      </c>
    </row>
    <row r="2534" spans="1:23" s="371" customFormat="1" ht="24" hidden="1" customHeight="1">
      <c r="A2534" s="366" t="s">
        <v>6265</v>
      </c>
      <c r="B2534" s="418" t="s">
        <v>0</v>
      </c>
      <c r="C2534" s="418" t="s">
        <v>165</v>
      </c>
      <c r="D2534" s="418" t="s">
        <v>166</v>
      </c>
      <c r="E2534" s="419" t="s">
        <v>18</v>
      </c>
      <c r="F2534" s="411">
        <f>G2534</f>
        <v>3</v>
      </c>
      <c r="G2534" s="411">
        <f>[5]내역서!F2530</f>
        <v>3</v>
      </c>
      <c r="H2534" s="716">
        <v>3</v>
      </c>
      <c r="I2534" s="410">
        <f>G2534-H2534</f>
        <v>0</v>
      </c>
      <c r="J2534" s="411">
        <f>내역서!F2538</f>
        <v>0</v>
      </c>
      <c r="K2534" s="411">
        <v>5306</v>
      </c>
      <c r="L2534" s="412">
        <f>INT($J2534*K2534)</f>
        <v>0</v>
      </c>
      <c r="M2534" s="411">
        <v>0</v>
      </c>
      <c r="N2534" s="412">
        <f>INT($J2534*M2534)</f>
        <v>0</v>
      </c>
      <c r="O2534" s="411">
        <v>0</v>
      </c>
      <c r="P2534" s="412">
        <f>INT($J2534*O2534)</f>
        <v>0</v>
      </c>
      <c r="Q2534" s="412">
        <f>+K2534+M2534+O2534</f>
        <v>5306</v>
      </c>
      <c r="R2534" s="412">
        <f>L2534+N2534+P2534</f>
        <v>0</v>
      </c>
      <c r="S2534" s="412"/>
      <c r="T2534" s="412"/>
      <c r="U2534" s="412"/>
      <c r="V2534" s="419" t="s">
        <v>0</v>
      </c>
      <c r="W2534" s="617" t="str">
        <f>+IF(J2534&lt;0,"ng","")</f>
        <v/>
      </c>
    </row>
    <row r="2535" spans="1:23" s="75" customFormat="1" ht="24" hidden="1" customHeight="1">
      <c r="A2535" s="372" t="s">
        <v>2072</v>
      </c>
      <c r="B2535" s="421" t="s">
        <v>0</v>
      </c>
      <c r="C2535" s="421" t="s">
        <v>165</v>
      </c>
      <c r="D2535" s="421" t="s">
        <v>166</v>
      </c>
      <c r="E2535" s="422" t="s">
        <v>18</v>
      </c>
      <c r="F2535" s="416">
        <f t="shared" si="3523"/>
        <v>3</v>
      </c>
      <c r="G2535" s="416">
        <f>[5]내역서!F2531</f>
        <v>3</v>
      </c>
      <c r="H2535" s="717">
        <v>3</v>
      </c>
      <c r="I2535" s="415">
        <f t="shared" si="3524"/>
        <v>0</v>
      </c>
      <c r="J2535" s="416">
        <f>내역서!F2539</f>
        <v>0</v>
      </c>
      <c r="K2535" s="416">
        <v>5306</v>
      </c>
      <c r="L2535" s="417">
        <f t="shared" si="3525"/>
        <v>0</v>
      </c>
      <c r="M2535" s="416">
        <v>0</v>
      </c>
      <c r="N2535" s="417">
        <f t="shared" si="3526"/>
        <v>0</v>
      </c>
      <c r="O2535" s="416">
        <v>0</v>
      </c>
      <c r="P2535" s="417">
        <f t="shared" si="3527"/>
        <v>0</v>
      </c>
      <c r="Q2535" s="417">
        <f t="shared" si="3528"/>
        <v>5306</v>
      </c>
      <c r="R2535" s="417">
        <f t="shared" si="3531"/>
        <v>0</v>
      </c>
      <c r="S2535" s="417">
        <f t="shared" ref="S2535" si="3580">J2535-J2534</f>
        <v>0</v>
      </c>
      <c r="T2535" s="417">
        <f t="shared" ref="T2535:U2535" si="3581">Q2535-Q2534</f>
        <v>0</v>
      </c>
      <c r="U2535" s="417">
        <f t="shared" si="3581"/>
        <v>0</v>
      </c>
      <c r="V2535" s="422"/>
      <c r="W2535" s="619" t="str">
        <f t="shared" si="3484"/>
        <v/>
      </c>
    </row>
    <row r="2536" spans="1:23" s="371" customFormat="1" ht="24" hidden="1" customHeight="1">
      <c r="A2536" s="366" t="s">
        <v>2055</v>
      </c>
      <c r="B2536" s="418" t="s">
        <v>0</v>
      </c>
      <c r="C2536" s="418" t="s">
        <v>3471</v>
      </c>
      <c r="D2536" s="418" t="s">
        <v>192</v>
      </c>
      <c r="E2536" s="419" t="s">
        <v>18</v>
      </c>
      <c r="F2536" s="411">
        <f>G2536</f>
        <v>1</v>
      </c>
      <c r="G2536" s="411">
        <f>[5]내역서!F2532</f>
        <v>1</v>
      </c>
      <c r="H2536" s="716">
        <v>1</v>
      </c>
      <c r="I2536" s="410">
        <f>G2536-H2536</f>
        <v>0</v>
      </c>
      <c r="J2536" s="411">
        <f>내역서!F2540</f>
        <v>0</v>
      </c>
      <c r="K2536" s="411">
        <v>1275665.8</v>
      </c>
      <c r="L2536" s="412">
        <f>INT($J2536*K2536)</f>
        <v>0</v>
      </c>
      <c r="M2536" s="411">
        <v>0</v>
      </c>
      <c r="N2536" s="412">
        <f>INT($J2536*M2536)</f>
        <v>0</v>
      </c>
      <c r="O2536" s="411">
        <v>0</v>
      </c>
      <c r="P2536" s="412">
        <f>INT($J2536*O2536)</f>
        <v>0</v>
      </c>
      <c r="Q2536" s="412">
        <f>+K2536+M2536+O2536</f>
        <v>1275665.8</v>
      </c>
      <c r="R2536" s="412">
        <f>L2536+N2536+P2536</f>
        <v>0</v>
      </c>
      <c r="S2536" s="412"/>
      <c r="T2536" s="412"/>
      <c r="U2536" s="412"/>
      <c r="V2536" s="419" t="s">
        <v>0</v>
      </c>
      <c r="W2536" s="617" t="str">
        <f>+IF(J2536&lt;0,"ng","")</f>
        <v/>
      </c>
    </row>
    <row r="2537" spans="1:23" s="75" customFormat="1" ht="24" hidden="1" customHeight="1">
      <c r="A2537" s="372" t="s">
        <v>2072</v>
      </c>
      <c r="B2537" s="421" t="s">
        <v>0</v>
      </c>
      <c r="C2537" s="421" t="s">
        <v>1505</v>
      </c>
      <c r="D2537" s="421" t="s">
        <v>192</v>
      </c>
      <c r="E2537" s="422" t="s">
        <v>18</v>
      </c>
      <c r="F2537" s="416">
        <f t="shared" si="3523"/>
        <v>1</v>
      </c>
      <c r="G2537" s="416">
        <f>[5]내역서!F2533</f>
        <v>1</v>
      </c>
      <c r="H2537" s="717">
        <v>1</v>
      </c>
      <c r="I2537" s="415">
        <f t="shared" si="3524"/>
        <v>0</v>
      </c>
      <c r="J2537" s="416">
        <f>내역서!F2541</f>
        <v>0</v>
      </c>
      <c r="K2537" s="416">
        <v>1275665.8</v>
      </c>
      <c r="L2537" s="417">
        <f t="shared" si="3525"/>
        <v>0</v>
      </c>
      <c r="M2537" s="416">
        <v>0</v>
      </c>
      <c r="N2537" s="417">
        <f t="shared" si="3526"/>
        <v>0</v>
      </c>
      <c r="O2537" s="416">
        <v>0</v>
      </c>
      <c r="P2537" s="417">
        <f t="shared" si="3527"/>
        <v>0</v>
      </c>
      <c r="Q2537" s="417">
        <f t="shared" si="3528"/>
        <v>1275665.8</v>
      </c>
      <c r="R2537" s="417">
        <f t="shared" si="3531"/>
        <v>0</v>
      </c>
      <c r="S2537" s="417">
        <f t="shared" ref="S2537" si="3582">J2537-J2536</f>
        <v>0</v>
      </c>
      <c r="T2537" s="417">
        <f t="shared" ref="T2537:U2537" si="3583">Q2537-Q2536</f>
        <v>0</v>
      </c>
      <c r="U2537" s="417">
        <f t="shared" si="3583"/>
        <v>0</v>
      </c>
      <c r="V2537" s="422"/>
      <c r="W2537" s="619" t="str">
        <f t="shared" si="3484"/>
        <v/>
      </c>
    </row>
    <row r="2538" spans="1:23" s="371" customFormat="1" ht="24" hidden="1" customHeight="1">
      <c r="A2538" s="366" t="s">
        <v>6266</v>
      </c>
      <c r="B2538" s="418" t="s">
        <v>0</v>
      </c>
      <c r="C2538" s="418" t="s">
        <v>3472</v>
      </c>
      <c r="D2538" s="418" t="s">
        <v>159</v>
      </c>
      <c r="E2538" s="419" t="s">
        <v>18</v>
      </c>
      <c r="F2538" s="411">
        <f>G2538</f>
        <v>1</v>
      </c>
      <c r="G2538" s="411">
        <f>[5]내역서!F2534</f>
        <v>1</v>
      </c>
      <c r="H2538" s="716">
        <v>1</v>
      </c>
      <c r="I2538" s="410">
        <f>G2538-H2538</f>
        <v>0</v>
      </c>
      <c r="J2538" s="411">
        <f>내역서!F2542</f>
        <v>0</v>
      </c>
      <c r="K2538" s="411">
        <v>22446894.300000001</v>
      </c>
      <c r="L2538" s="412">
        <f>INT($J2538*K2538)</f>
        <v>0</v>
      </c>
      <c r="M2538" s="411">
        <v>0</v>
      </c>
      <c r="N2538" s="412">
        <f>INT($J2538*M2538)</f>
        <v>0</v>
      </c>
      <c r="O2538" s="411">
        <v>0</v>
      </c>
      <c r="P2538" s="412">
        <f>INT($J2538*O2538)</f>
        <v>0</v>
      </c>
      <c r="Q2538" s="412">
        <f>+K2538+M2538+O2538</f>
        <v>22446894.300000001</v>
      </c>
      <c r="R2538" s="412">
        <f>L2538+N2538+P2538</f>
        <v>0</v>
      </c>
      <c r="S2538" s="412"/>
      <c r="T2538" s="412"/>
      <c r="U2538" s="412"/>
      <c r="V2538" s="419" t="s">
        <v>0</v>
      </c>
      <c r="W2538" s="617" t="str">
        <f>+IF(J2538&lt;0,"ng","")</f>
        <v/>
      </c>
    </row>
    <row r="2539" spans="1:23" s="75" customFormat="1" ht="24" hidden="1" customHeight="1">
      <c r="A2539" s="372" t="s">
        <v>6267</v>
      </c>
      <c r="B2539" s="421" t="s">
        <v>0</v>
      </c>
      <c r="C2539" s="421" t="s">
        <v>1506</v>
      </c>
      <c r="D2539" s="421" t="s">
        <v>159</v>
      </c>
      <c r="E2539" s="422" t="s">
        <v>18</v>
      </c>
      <c r="F2539" s="416">
        <f t="shared" si="3523"/>
        <v>1</v>
      </c>
      <c r="G2539" s="416">
        <f>[5]내역서!F2535</f>
        <v>1</v>
      </c>
      <c r="H2539" s="717">
        <v>1</v>
      </c>
      <c r="I2539" s="415">
        <f t="shared" si="3524"/>
        <v>0</v>
      </c>
      <c r="J2539" s="416">
        <f>내역서!F2543</f>
        <v>0</v>
      </c>
      <c r="K2539" s="416">
        <v>22446894.300000001</v>
      </c>
      <c r="L2539" s="417">
        <f t="shared" si="3525"/>
        <v>0</v>
      </c>
      <c r="M2539" s="416">
        <v>0</v>
      </c>
      <c r="N2539" s="417">
        <f t="shared" si="3526"/>
        <v>0</v>
      </c>
      <c r="O2539" s="416">
        <v>0</v>
      </c>
      <c r="P2539" s="417">
        <f t="shared" si="3527"/>
        <v>0</v>
      </c>
      <c r="Q2539" s="417">
        <f t="shared" si="3528"/>
        <v>22446894.300000001</v>
      </c>
      <c r="R2539" s="417">
        <f t="shared" si="3531"/>
        <v>0</v>
      </c>
      <c r="S2539" s="417">
        <f t="shared" ref="S2539" si="3584">J2539-J2538</f>
        <v>0</v>
      </c>
      <c r="T2539" s="417">
        <f t="shared" ref="T2539:U2539" si="3585">Q2539-Q2538</f>
        <v>0</v>
      </c>
      <c r="U2539" s="417">
        <f t="shared" si="3585"/>
        <v>0</v>
      </c>
      <c r="V2539" s="422"/>
      <c r="W2539" s="619" t="str">
        <f t="shared" si="3484"/>
        <v/>
      </c>
    </row>
    <row r="2540" spans="1:23" s="489" customFormat="1" ht="24" hidden="1" customHeight="1">
      <c r="A2540" s="366" t="s">
        <v>2055</v>
      </c>
      <c r="B2540" s="418" t="s">
        <v>0</v>
      </c>
      <c r="C2540" s="418" t="s">
        <v>3472</v>
      </c>
      <c r="D2540" s="418" t="s">
        <v>172</v>
      </c>
      <c r="E2540" s="419" t="s">
        <v>18</v>
      </c>
      <c r="F2540" s="411">
        <f>G2540</f>
        <v>3</v>
      </c>
      <c r="G2540" s="411">
        <f>[5]내역서!F2536</f>
        <v>3</v>
      </c>
      <c r="H2540" s="716">
        <v>3</v>
      </c>
      <c r="I2540" s="410">
        <f>G2540-H2540</f>
        <v>0</v>
      </c>
      <c r="J2540" s="411">
        <f>내역서!F2544</f>
        <v>0</v>
      </c>
      <c r="K2540" s="411">
        <v>17270154.699999999</v>
      </c>
      <c r="L2540" s="412">
        <f>INT($J2540*K2540)</f>
        <v>0</v>
      </c>
      <c r="M2540" s="411">
        <v>0</v>
      </c>
      <c r="N2540" s="412">
        <f>INT($J2540*M2540)</f>
        <v>0</v>
      </c>
      <c r="O2540" s="411">
        <v>0</v>
      </c>
      <c r="P2540" s="412">
        <f>INT($J2540*O2540)</f>
        <v>0</v>
      </c>
      <c r="Q2540" s="412">
        <f>+K2540+M2540+O2540</f>
        <v>17270154.699999999</v>
      </c>
      <c r="R2540" s="412">
        <f>L2540+N2540+P2540</f>
        <v>0</v>
      </c>
      <c r="S2540" s="412"/>
      <c r="T2540" s="412"/>
      <c r="U2540" s="412"/>
      <c r="V2540" s="419" t="s">
        <v>0</v>
      </c>
      <c r="W2540" s="617" t="str">
        <f>+IF(J2540&lt;0,"ng","")</f>
        <v/>
      </c>
    </row>
    <row r="2541" spans="1:23" s="78" customFormat="1" ht="24" hidden="1" customHeight="1">
      <c r="A2541" s="372" t="s">
        <v>2072</v>
      </c>
      <c r="B2541" s="421" t="s">
        <v>0</v>
      </c>
      <c r="C2541" s="421" t="s">
        <v>1506</v>
      </c>
      <c r="D2541" s="421" t="s">
        <v>172</v>
      </c>
      <c r="E2541" s="422" t="s">
        <v>18</v>
      </c>
      <c r="F2541" s="416">
        <f t="shared" si="3523"/>
        <v>3</v>
      </c>
      <c r="G2541" s="416">
        <f>[5]내역서!F2537</f>
        <v>3</v>
      </c>
      <c r="H2541" s="717">
        <v>3</v>
      </c>
      <c r="I2541" s="415">
        <f t="shared" si="3524"/>
        <v>0</v>
      </c>
      <c r="J2541" s="416">
        <f>내역서!F2545</f>
        <v>0</v>
      </c>
      <c r="K2541" s="416">
        <v>17270154.699999999</v>
      </c>
      <c r="L2541" s="417">
        <f t="shared" si="3525"/>
        <v>0</v>
      </c>
      <c r="M2541" s="416">
        <v>0</v>
      </c>
      <c r="N2541" s="417">
        <f t="shared" si="3526"/>
        <v>0</v>
      </c>
      <c r="O2541" s="416">
        <v>0</v>
      </c>
      <c r="P2541" s="417">
        <f t="shared" si="3527"/>
        <v>0</v>
      </c>
      <c r="Q2541" s="417">
        <f t="shared" si="3528"/>
        <v>17270154.699999999</v>
      </c>
      <c r="R2541" s="417">
        <f t="shared" si="3531"/>
        <v>0</v>
      </c>
      <c r="S2541" s="417">
        <f t="shared" ref="S2541" si="3586">J2541-J2540</f>
        <v>0</v>
      </c>
      <c r="T2541" s="417">
        <f t="shared" ref="T2541:U2541" si="3587">Q2541-Q2540</f>
        <v>0</v>
      </c>
      <c r="U2541" s="417">
        <f t="shared" si="3587"/>
        <v>0</v>
      </c>
      <c r="V2541" s="422"/>
      <c r="W2541" s="619" t="str">
        <f t="shared" si="3484"/>
        <v/>
      </c>
    </row>
    <row r="2542" spans="1:23" s="371" customFormat="1" ht="24" hidden="1" customHeight="1">
      <c r="A2542" s="366" t="s">
        <v>6268</v>
      </c>
      <c r="B2542" s="418" t="s">
        <v>0</v>
      </c>
      <c r="C2542" s="418" t="s">
        <v>3472</v>
      </c>
      <c r="D2542" s="418" t="s">
        <v>173</v>
      </c>
      <c r="E2542" s="419" t="s">
        <v>18</v>
      </c>
      <c r="F2542" s="411">
        <f>G2542</f>
        <v>3</v>
      </c>
      <c r="G2542" s="411">
        <f>[5]내역서!F2538</f>
        <v>3</v>
      </c>
      <c r="H2542" s="716">
        <v>3</v>
      </c>
      <c r="I2542" s="410">
        <f>G2542-H2542</f>
        <v>0</v>
      </c>
      <c r="J2542" s="411">
        <f>내역서!F2546</f>
        <v>0</v>
      </c>
      <c r="K2542" s="411">
        <v>12084801.5</v>
      </c>
      <c r="L2542" s="412">
        <f>INT($J2542*K2542)</f>
        <v>0</v>
      </c>
      <c r="M2542" s="411">
        <v>0</v>
      </c>
      <c r="N2542" s="412">
        <f>INT($J2542*M2542)</f>
        <v>0</v>
      </c>
      <c r="O2542" s="411">
        <v>0</v>
      </c>
      <c r="P2542" s="412">
        <f>INT($J2542*O2542)</f>
        <v>0</v>
      </c>
      <c r="Q2542" s="412">
        <f>+K2542+M2542+O2542</f>
        <v>12084801.5</v>
      </c>
      <c r="R2542" s="412">
        <f>L2542+N2542+P2542</f>
        <v>0</v>
      </c>
      <c r="S2542" s="412"/>
      <c r="T2542" s="412"/>
      <c r="U2542" s="412"/>
      <c r="V2542" s="419" t="s">
        <v>0</v>
      </c>
      <c r="W2542" s="617" t="str">
        <f>+IF(J2542&lt;0,"ng","")</f>
        <v/>
      </c>
    </row>
    <row r="2543" spans="1:23" s="75" customFormat="1" ht="24" hidden="1" customHeight="1">
      <c r="A2543" s="372" t="s">
        <v>2072</v>
      </c>
      <c r="B2543" s="421" t="s">
        <v>0</v>
      </c>
      <c r="C2543" s="421" t="s">
        <v>1506</v>
      </c>
      <c r="D2543" s="421" t="s">
        <v>173</v>
      </c>
      <c r="E2543" s="422" t="s">
        <v>18</v>
      </c>
      <c r="F2543" s="416">
        <f t="shared" si="3523"/>
        <v>3</v>
      </c>
      <c r="G2543" s="416">
        <f>[5]내역서!F2539</f>
        <v>3</v>
      </c>
      <c r="H2543" s="717">
        <v>3</v>
      </c>
      <c r="I2543" s="415">
        <f t="shared" si="3524"/>
        <v>0</v>
      </c>
      <c r="J2543" s="416">
        <f>내역서!F2547</f>
        <v>0</v>
      </c>
      <c r="K2543" s="416">
        <v>12084801.5</v>
      </c>
      <c r="L2543" s="417">
        <f t="shared" si="3525"/>
        <v>0</v>
      </c>
      <c r="M2543" s="416">
        <v>0</v>
      </c>
      <c r="N2543" s="417">
        <f t="shared" si="3526"/>
        <v>0</v>
      </c>
      <c r="O2543" s="416">
        <v>0</v>
      </c>
      <c r="P2543" s="417">
        <f t="shared" si="3527"/>
        <v>0</v>
      </c>
      <c r="Q2543" s="417">
        <f t="shared" si="3528"/>
        <v>12084801.5</v>
      </c>
      <c r="R2543" s="417">
        <f t="shared" si="3531"/>
        <v>0</v>
      </c>
      <c r="S2543" s="417">
        <f t="shared" ref="S2543" si="3588">J2543-J2542</f>
        <v>0</v>
      </c>
      <c r="T2543" s="417">
        <f t="shared" ref="T2543:U2543" si="3589">Q2543-Q2542</f>
        <v>0</v>
      </c>
      <c r="U2543" s="417">
        <f t="shared" si="3589"/>
        <v>0</v>
      </c>
      <c r="V2543" s="422"/>
      <c r="W2543" s="619" t="str">
        <f t="shared" si="3484"/>
        <v/>
      </c>
    </row>
    <row r="2544" spans="1:23" s="371" customFormat="1" ht="24" hidden="1" customHeight="1">
      <c r="A2544" s="366" t="s">
        <v>2055</v>
      </c>
      <c r="B2544" s="418" t="s">
        <v>0</v>
      </c>
      <c r="C2544" s="418" t="s">
        <v>3461</v>
      </c>
      <c r="D2544" s="418" t="s">
        <v>167</v>
      </c>
      <c r="E2544" s="419" t="s">
        <v>18</v>
      </c>
      <c r="F2544" s="411">
        <f>G2544</f>
        <v>1</v>
      </c>
      <c r="G2544" s="411">
        <f>[5]내역서!F2540</f>
        <v>1</v>
      </c>
      <c r="H2544" s="716">
        <v>1</v>
      </c>
      <c r="I2544" s="410">
        <f>G2544-H2544</f>
        <v>0</v>
      </c>
      <c r="J2544" s="411">
        <f>내역서!F2548</f>
        <v>0</v>
      </c>
      <c r="K2544" s="411">
        <v>118022.8</v>
      </c>
      <c r="L2544" s="412">
        <f>INT($J2544*K2544)</f>
        <v>0</v>
      </c>
      <c r="M2544" s="411">
        <v>0</v>
      </c>
      <c r="N2544" s="412">
        <f>INT($J2544*M2544)</f>
        <v>0</v>
      </c>
      <c r="O2544" s="411">
        <v>0</v>
      </c>
      <c r="P2544" s="412">
        <f>INT($J2544*O2544)</f>
        <v>0</v>
      </c>
      <c r="Q2544" s="412">
        <f>+K2544+M2544+O2544</f>
        <v>118022.8</v>
      </c>
      <c r="R2544" s="412">
        <f>L2544+N2544+P2544</f>
        <v>0</v>
      </c>
      <c r="S2544" s="412"/>
      <c r="T2544" s="412"/>
      <c r="U2544" s="412"/>
      <c r="V2544" s="419" t="s">
        <v>0</v>
      </c>
      <c r="W2544" s="617" t="str">
        <f>+IF(J2544&lt;0,"ng","")</f>
        <v/>
      </c>
    </row>
    <row r="2545" spans="1:23" s="75" customFormat="1" ht="24" hidden="1" customHeight="1">
      <c r="A2545" s="372" t="s">
        <v>5894</v>
      </c>
      <c r="B2545" s="421" t="s">
        <v>0</v>
      </c>
      <c r="C2545" s="421" t="s">
        <v>1497</v>
      </c>
      <c r="D2545" s="421" t="s">
        <v>167</v>
      </c>
      <c r="E2545" s="422" t="s">
        <v>18</v>
      </c>
      <c r="F2545" s="416">
        <f t="shared" si="3523"/>
        <v>1</v>
      </c>
      <c r="G2545" s="416">
        <f>[5]내역서!F2541</f>
        <v>1</v>
      </c>
      <c r="H2545" s="717">
        <v>1</v>
      </c>
      <c r="I2545" s="415">
        <f t="shared" si="3524"/>
        <v>0</v>
      </c>
      <c r="J2545" s="416">
        <f>내역서!F2549</f>
        <v>0</v>
      </c>
      <c r="K2545" s="416">
        <v>118022.8</v>
      </c>
      <c r="L2545" s="417">
        <f t="shared" si="3525"/>
        <v>0</v>
      </c>
      <c r="M2545" s="416">
        <v>0</v>
      </c>
      <c r="N2545" s="417">
        <f t="shared" si="3526"/>
        <v>0</v>
      </c>
      <c r="O2545" s="416">
        <v>0</v>
      </c>
      <c r="P2545" s="417">
        <f t="shared" si="3527"/>
        <v>0</v>
      </c>
      <c r="Q2545" s="417">
        <f t="shared" si="3528"/>
        <v>118022.8</v>
      </c>
      <c r="R2545" s="417">
        <f t="shared" si="3531"/>
        <v>0</v>
      </c>
      <c r="S2545" s="417">
        <f t="shared" ref="S2545" si="3590">J2545-J2544</f>
        <v>0</v>
      </c>
      <c r="T2545" s="417">
        <f t="shared" ref="T2545:U2545" si="3591">Q2545-Q2544</f>
        <v>0</v>
      </c>
      <c r="U2545" s="417">
        <f t="shared" si="3591"/>
        <v>0</v>
      </c>
      <c r="V2545" s="422"/>
      <c r="W2545" s="619" t="str">
        <f t="shared" si="3484"/>
        <v/>
      </c>
    </row>
    <row r="2546" spans="1:23" s="371" customFormat="1" ht="24" hidden="1" customHeight="1">
      <c r="A2546" s="366" t="s">
        <v>5432</v>
      </c>
      <c r="B2546" s="418" t="s">
        <v>0</v>
      </c>
      <c r="C2546" s="418" t="s">
        <v>3461</v>
      </c>
      <c r="D2546" s="418" t="s">
        <v>163</v>
      </c>
      <c r="E2546" s="419" t="s">
        <v>18</v>
      </c>
      <c r="F2546" s="411">
        <f>G2546</f>
        <v>6</v>
      </c>
      <c r="G2546" s="411">
        <f>[5]내역서!F2542</f>
        <v>6</v>
      </c>
      <c r="H2546" s="716">
        <v>6</v>
      </c>
      <c r="I2546" s="410">
        <f>G2546-H2546</f>
        <v>0</v>
      </c>
      <c r="J2546" s="411">
        <f>내역서!F2550</f>
        <v>0</v>
      </c>
      <c r="K2546" s="411">
        <v>62525.8</v>
      </c>
      <c r="L2546" s="412">
        <f>INT($J2546*K2546)</f>
        <v>0</v>
      </c>
      <c r="M2546" s="411">
        <v>0</v>
      </c>
      <c r="N2546" s="412">
        <f>INT($J2546*M2546)</f>
        <v>0</v>
      </c>
      <c r="O2546" s="411">
        <v>0</v>
      </c>
      <c r="P2546" s="412">
        <f>INT($J2546*O2546)</f>
        <v>0</v>
      </c>
      <c r="Q2546" s="412">
        <f>+K2546+M2546+O2546</f>
        <v>62525.8</v>
      </c>
      <c r="R2546" s="412">
        <f>L2546+N2546+P2546</f>
        <v>0</v>
      </c>
      <c r="S2546" s="412"/>
      <c r="T2546" s="412"/>
      <c r="U2546" s="412"/>
      <c r="V2546" s="419" t="s">
        <v>0</v>
      </c>
      <c r="W2546" s="617" t="str">
        <f>+IF(J2546&lt;0,"ng","")</f>
        <v/>
      </c>
    </row>
    <row r="2547" spans="1:23" s="75" customFormat="1" ht="24" hidden="1" customHeight="1">
      <c r="A2547" s="372" t="s">
        <v>6267</v>
      </c>
      <c r="B2547" s="421" t="s">
        <v>0</v>
      </c>
      <c r="C2547" s="421" t="s">
        <v>1497</v>
      </c>
      <c r="D2547" s="421" t="s">
        <v>163</v>
      </c>
      <c r="E2547" s="422" t="s">
        <v>18</v>
      </c>
      <c r="F2547" s="416">
        <f t="shared" si="3523"/>
        <v>6</v>
      </c>
      <c r="G2547" s="416">
        <f>[5]내역서!F2543</f>
        <v>6</v>
      </c>
      <c r="H2547" s="717">
        <v>6</v>
      </c>
      <c r="I2547" s="415">
        <f t="shared" si="3524"/>
        <v>0</v>
      </c>
      <c r="J2547" s="416">
        <f>내역서!F2551</f>
        <v>0</v>
      </c>
      <c r="K2547" s="416">
        <v>62525.8</v>
      </c>
      <c r="L2547" s="417">
        <f t="shared" si="3525"/>
        <v>0</v>
      </c>
      <c r="M2547" s="416">
        <v>0</v>
      </c>
      <c r="N2547" s="417">
        <f t="shared" si="3526"/>
        <v>0</v>
      </c>
      <c r="O2547" s="416">
        <v>0</v>
      </c>
      <c r="P2547" s="417">
        <f t="shared" si="3527"/>
        <v>0</v>
      </c>
      <c r="Q2547" s="417">
        <f t="shared" si="3528"/>
        <v>62525.8</v>
      </c>
      <c r="R2547" s="417">
        <f t="shared" si="3531"/>
        <v>0</v>
      </c>
      <c r="S2547" s="417">
        <f t="shared" ref="S2547" si="3592">J2547-J2546</f>
        <v>0</v>
      </c>
      <c r="T2547" s="417">
        <f t="shared" ref="T2547:U2547" si="3593">Q2547-Q2546</f>
        <v>0</v>
      </c>
      <c r="U2547" s="417">
        <f t="shared" si="3593"/>
        <v>0</v>
      </c>
      <c r="V2547" s="422"/>
      <c r="W2547" s="619" t="str">
        <f t="shared" si="3484"/>
        <v/>
      </c>
    </row>
    <row r="2548" spans="1:23" s="489" customFormat="1" ht="24" hidden="1" customHeight="1">
      <c r="A2548" s="366" t="s">
        <v>5597</v>
      </c>
      <c r="B2548" s="418" t="s">
        <v>0</v>
      </c>
      <c r="C2548" s="418" t="s">
        <v>3473</v>
      </c>
      <c r="D2548" s="418" t="s">
        <v>167</v>
      </c>
      <c r="E2548" s="419" t="s">
        <v>18</v>
      </c>
      <c r="F2548" s="411">
        <f>G2548</f>
        <v>1</v>
      </c>
      <c r="G2548" s="411">
        <f>[5]내역서!F2544</f>
        <v>1</v>
      </c>
      <c r="H2548" s="716">
        <v>1</v>
      </c>
      <c r="I2548" s="410">
        <f>G2548-H2548</f>
        <v>0</v>
      </c>
      <c r="J2548" s="411">
        <f>내역서!F2552</f>
        <v>0</v>
      </c>
      <c r="K2548" s="411">
        <v>72741.399999999994</v>
      </c>
      <c r="L2548" s="412">
        <f>INT($J2548*K2548)</f>
        <v>0</v>
      </c>
      <c r="M2548" s="411">
        <v>0</v>
      </c>
      <c r="N2548" s="412">
        <f>INT($J2548*M2548)</f>
        <v>0</v>
      </c>
      <c r="O2548" s="411">
        <v>0</v>
      </c>
      <c r="P2548" s="412">
        <f>INT($J2548*O2548)</f>
        <v>0</v>
      </c>
      <c r="Q2548" s="412">
        <f>+K2548+M2548+O2548</f>
        <v>72741.399999999994</v>
      </c>
      <c r="R2548" s="412">
        <f>L2548+N2548+P2548</f>
        <v>0</v>
      </c>
      <c r="S2548" s="412"/>
      <c r="T2548" s="412"/>
      <c r="U2548" s="412"/>
      <c r="V2548" s="419" t="s">
        <v>0</v>
      </c>
      <c r="W2548" s="617" t="str">
        <f>+IF(J2548&lt;0,"ng","")</f>
        <v/>
      </c>
    </row>
    <row r="2549" spans="1:23" s="78" customFormat="1" ht="24" hidden="1" customHeight="1">
      <c r="A2549" s="372" t="s">
        <v>6269</v>
      </c>
      <c r="B2549" s="421" t="s">
        <v>0</v>
      </c>
      <c r="C2549" s="421" t="s">
        <v>1507</v>
      </c>
      <c r="D2549" s="421" t="s">
        <v>167</v>
      </c>
      <c r="E2549" s="422" t="s">
        <v>18</v>
      </c>
      <c r="F2549" s="416">
        <f t="shared" ref="F2549:F2591" si="3594">G2549</f>
        <v>1</v>
      </c>
      <c r="G2549" s="416">
        <f>[5]내역서!F2545</f>
        <v>1</v>
      </c>
      <c r="H2549" s="717">
        <v>1</v>
      </c>
      <c r="I2549" s="415">
        <f t="shared" ref="I2549:I2591" si="3595">G2549-H2549</f>
        <v>0</v>
      </c>
      <c r="J2549" s="416">
        <f>내역서!F2553</f>
        <v>0</v>
      </c>
      <c r="K2549" s="416">
        <v>72741.399999999994</v>
      </c>
      <c r="L2549" s="417">
        <f t="shared" ref="L2549:L2591" si="3596">INT($J2549*K2549)</f>
        <v>0</v>
      </c>
      <c r="M2549" s="416">
        <v>0</v>
      </c>
      <c r="N2549" s="417">
        <f t="shared" ref="N2549:N2591" si="3597">INT($J2549*M2549)</f>
        <v>0</v>
      </c>
      <c r="O2549" s="416">
        <v>0</v>
      </c>
      <c r="P2549" s="417">
        <f t="shared" ref="P2549:P2591" si="3598">INT($J2549*O2549)</f>
        <v>0</v>
      </c>
      <c r="Q2549" s="417">
        <f t="shared" ref="Q2549:Q2591" si="3599">+K2549+M2549+O2549</f>
        <v>72741.399999999994</v>
      </c>
      <c r="R2549" s="417">
        <f t="shared" si="3531"/>
        <v>0</v>
      </c>
      <c r="S2549" s="417">
        <f t="shared" ref="S2549" si="3600">J2549-J2548</f>
        <v>0</v>
      </c>
      <c r="T2549" s="417">
        <f t="shared" ref="T2549:U2549" si="3601">Q2549-Q2548</f>
        <v>0</v>
      </c>
      <c r="U2549" s="417">
        <f t="shared" si="3601"/>
        <v>0</v>
      </c>
      <c r="V2549" s="422"/>
      <c r="W2549" s="619" t="str">
        <f t="shared" si="3484"/>
        <v/>
      </c>
    </row>
    <row r="2550" spans="1:23" s="371" customFormat="1" ht="24" hidden="1" customHeight="1">
      <c r="A2550" s="366" t="s">
        <v>2055</v>
      </c>
      <c r="B2550" s="418" t="s">
        <v>0</v>
      </c>
      <c r="C2550" s="418" t="s">
        <v>3462</v>
      </c>
      <c r="D2550" s="418" t="s">
        <v>178</v>
      </c>
      <c r="E2550" s="419" t="s">
        <v>18</v>
      </c>
      <c r="F2550" s="411">
        <f>G2550</f>
        <v>3</v>
      </c>
      <c r="G2550" s="411">
        <f>[5]내역서!F2546</f>
        <v>3</v>
      </c>
      <c r="H2550" s="716">
        <v>3</v>
      </c>
      <c r="I2550" s="410">
        <f>G2550-H2550</f>
        <v>0</v>
      </c>
      <c r="J2550" s="411">
        <f>내역서!F2554</f>
        <v>0</v>
      </c>
      <c r="K2550" s="411">
        <v>2155108.6</v>
      </c>
      <c r="L2550" s="412">
        <f>INT($J2550*K2550)</f>
        <v>0</v>
      </c>
      <c r="M2550" s="411">
        <v>0</v>
      </c>
      <c r="N2550" s="412">
        <f>INT($J2550*M2550)</f>
        <v>0</v>
      </c>
      <c r="O2550" s="411">
        <v>0</v>
      </c>
      <c r="P2550" s="412">
        <f>INT($J2550*O2550)</f>
        <v>0</v>
      </c>
      <c r="Q2550" s="412">
        <f>+K2550+M2550+O2550</f>
        <v>2155108.6</v>
      </c>
      <c r="R2550" s="412">
        <f>L2550+N2550+P2550</f>
        <v>0</v>
      </c>
      <c r="S2550" s="412"/>
      <c r="T2550" s="412"/>
      <c r="U2550" s="412"/>
      <c r="V2550" s="419" t="s">
        <v>0</v>
      </c>
      <c r="W2550" s="617" t="str">
        <f>+IF(J2550&lt;0,"ng","")</f>
        <v/>
      </c>
    </row>
    <row r="2551" spans="1:23" s="75" customFormat="1" ht="24" hidden="1" customHeight="1">
      <c r="A2551" s="372" t="s">
        <v>2072</v>
      </c>
      <c r="B2551" s="421" t="s">
        <v>0</v>
      </c>
      <c r="C2551" s="421" t="s">
        <v>1498</v>
      </c>
      <c r="D2551" s="421" t="s">
        <v>178</v>
      </c>
      <c r="E2551" s="422" t="s">
        <v>18</v>
      </c>
      <c r="F2551" s="416">
        <f t="shared" si="3594"/>
        <v>3</v>
      </c>
      <c r="G2551" s="416">
        <f>[5]내역서!F2547</f>
        <v>3</v>
      </c>
      <c r="H2551" s="717">
        <v>3</v>
      </c>
      <c r="I2551" s="415">
        <f t="shared" si="3595"/>
        <v>0</v>
      </c>
      <c r="J2551" s="416">
        <f>내역서!F2555</f>
        <v>0</v>
      </c>
      <c r="K2551" s="416">
        <v>2155108.6</v>
      </c>
      <c r="L2551" s="417">
        <f t="shared" si="3596"/>
        <v>0</v>
      </c>
      <c r="M2551" s="416">
        <v>0</v>
      </c>
      <c r="N2551" s="417">
        <f t="shared" si="3597"/>
        <v>0</v>
      </c>
      <c r="O2551" s="416">
        <v>0</v>
      </c>
      <c r="P2551" s="417">
        <f t="shared" si="3598"/>
        <v>0</v>
      </c>
      <c r="Q2551" s="417">
        <f t="shared" si="3599"/>
        <v>2155108.6</v>
      </c>
      <c r="R2551" s="417">
        <f t="shared" ref="R2551:R2615" si="3602">L2551+N2551+P2551</f>
        <v>0</v>
      </c>
      <c r="S2551" s="417">
        <f t="shared" ref="S2551" si="3603">J2551-J2550</f>
        <v>0</v>
      </c>
      <c r="T2551" s="417">
        <f t="shared" ref="T2551:U2551" si="3604">Q2551-Q2550</f>
        <v>0</v>
      </c>
      <c r="U2551" s="417">
        <f t="shared" si="3604"/>
        <v>0</v>
      </c>
      <c r="V2551" s="422"/>
      <c r="W2551" s="619" t="str">
        <f t="shared" si="3484"/>
        <v/>
      </c>
    </row>
    <row r="2552" spans="1:23" s="371" customFormat="1" ht="24" hidden="1" customHeight="1">
      <c r="A2552" s="366" t="s">
        <v>6270</v>
      </c>
      <c r="B2552" s="418" t="s">
        <v>0</v>
      </c>
      <c r="C2552" s="418" t="s">
        <v>3463</v>
      </c>
      <c r="D2552" s="418" t="s">
        <v>3465</v>
      </c>
      <c r="E2552" s="419" t="s">
        <v>18</v>
      </c>
      <c r="F2552" s="411">
        <f>G2552</f>
        <v>6</v>
      </c>
      <c r="G2552" s="411">
        <f>[5]내역서!F2548</f>
        <v>6</v>
      </c>
      <c r="H2552" s="716">
        <v>6</v>
      </c>
      <c r="I2552" s="410">
        <f>G2552-H2552</f>
        <v>0</v>
      </c>
      <c r="J2552" s="411">
        <f>내역서!F2556</f>
        <v>0</v>
      </c>
      <c r="K2552" s="411">
        <v>34962.400000000001</v>
      </c>
      <c r="L2552" s="412">
        <f>INT($J2552*K2552)</f>
        <v>0</v>
      </c>
      <c r="M2552" s="411">
        <v>0</v>
      </c>
      <c r="N2552" s="412">
        <f>INT($J2552*M2552)</f>
        <v>0</v>
      </c>
      <c r="O2552" s="411">
        <v>0</v>
      </c>
      <c r="P2552" s="412">
        <f>INT($J2552*O2552)</f>
        <v>0</v>
      </c>
      <c r="Q2552" s="412">
        <f>+K2552+M2552+O2552</f>
        <v>34962.400000000001</v>
      </c>
      <c r="R2552" s="412">
        <f>L2552+N2552+P2552</f>
        <v>0</v>
      </c>
      <c r="S2552" s="412"/>
      <c r="T2552" s="412"/>
      <c r="U2552" s="412"/>
      <c r="V2552" s="419" t="s">
        <v>0</v>
      </c>
      <c r="W2552" s="617" t="str">
        <f>+IF(J2552&lt;0,"ng","")</f>
        <v/>
      </c>
    </row>
    <row r="2553" spans="1:23" s="75" customFormat="1" ht="24" hidden="1" customHeight="1">
      <c r="A2553" s="372" t="s">
        <v>5458</v>
      </c>
      <c r="B2553" s="421" t="s">
        <v>0</v>
      </c>
      <c r="C2553" s="421" t="s">
        <v>1499</v>
      </c>
      <c r="D2553" s="421" t="s">
        <v>1501</v>
      </c>
      <c r="E2553" s="422" t="s">
        <v>18</v>
      </c>
      <c r="F2553" s="416">
        <f t="shared" si="3594"/>
        <v>6</v>
      </c>
      <c r="G2553" s="416">
        <f>[5]내역서!F2549</f>
        <v>6</v>
      </c>
      <c r="H2553" s="717">
        <v>6</v>
      </c>
      <c r="I2553" s="415">
        <f t="shared" si="3595"/>
        <v>0</v>
      </c>
      <c r="J2553" s="416">
        <f>내역서!F2557</f>
        <v>0</v>
      </c>
      <c r="K2553" s="416">
        <v>34962.400000000001</v>
      </c>
      <c r="L2553" s="417">
        <f t="shared" si="3596"/>
        <v>0</v>
      </c>
      <c r="M2553" s="416">
        <v>0</v>
      </c>
      <c r="N2553" s="417">
        <f t="shared" si="3597"/>
        <v>0</v>
      </c>
      <c r="O2553" s="416">
        <v>0</v>
      </c>
      <c r="P2553" s="417">
        <f t="shared" si="3598"/>
        <v>0</v>
      </c>
      <c r="Q2553" s="417">
        <f t="shared" si="3599"/>
        <v>34962.400000000001</v>
      </c>
      <c r="R2553" s="417">
        <f t="shared" si="3602"/>
        <v>0</v>
      </c>
      <c r="S2553" s="417">
        <f t="shared" ref="S2553" si="3605">J2553-J2552</f>
        <v>0</v>
      </c>
      <c r="T2553" s="417">
        <f t="shared" ref="T2553:U2553" si="3606">Q2553-Q2552</f>
        <v>0</v>
      </c>
      <c r="U2553" s="417">
        <f t="shared" si="3606"/>
        <v>0</v>
      </c>
      <c r="V2553" s="422"/>
      <c r="W2553" s="619" t="str">
        <f t="shared" si="3484"/>
        <v/>
      </c>
    </row>
    <row r="2554" spans="1:23" s="371" customFormat="1" ht="24" hidden="1" customHeight="1">
      <c r="A2554" s="366" t="s">
        <v>2055</v>
      </c>
      <c r="B2554" s="418" t="s">
        <v>0</v>
      </c>
      <c r="C2554" s="418" t="s">
        <v>3466</v>
      </c>
      <c r="D2554" s="418" t="s">
        <v>168</v>
      </c>
      <c r="E2554" s="419" t="s">
        <v>18</v>
      </c>
      <c r="F2554" s="411">
        <f>G2554</f>
        <v>1</v>
      </c>
      <c r="G2554" s="411">
        <f>[5]내역서!F2550</f>
        <v>1</v>
      </c>
      <c r="H2554" s="716">
        <v>1</v>
      </c>
      <c r="I2554" s="410">
        <f>G2554-H2554</f>
        <v>0</v>
      </c>
      <c r="J2554" s="411">
        <f>내역서!F2558</f>
        <v>0</v>
      </c>
      <c r="K2554" s="411">
        <v>26701984.699999999</v>
      </c>
      <c r="L2554" s="412">
        <f>INT($J2554*K2554)</f>
        <v>0</v>
      </c>
      <c r="M2554" s="411">
        <v>0</v>
      </c>
      <c r="N2554" s="412">
        <f>INT($J2554*M2554)</f>
        <v>0</v>
      </c>
      <c r="O2554" s="411">
        <v>0</v>
      </c>
      <c r="P2554" s="412">
        <f>INT($J2554*O2554)</f>
        <v>0</v>
      </c>
      <c r="Q2554" s="412">
        <f>+K2554+M2554+O2554</f>
        <v>26701984.699999999</v>
      </c>
      <c r="R2554" s="412">
        <f>L2554+N2554+P2554</f>
        <v>0</v>
      </c>
      <c r="S2554" s="412"/>
      <c r="T2554" s="412"/>
      <c r="U2554" s="412"/>
      <c r="V2554" s="419" t="s">
        <v>0</v>
      </c>
      <c r="W2554" s="617" t="str">
        <f>+IF(J2554&lt;0,"ng","")</f>
        <v/>
      </c>
    </row>
    <row r="2555" spans="1:23" s="75" customFormat="1" ht="24" hidden="1" customHeight="1">
      <c r="A2555" s="372" t="s">
        <v>2072</v>
      </c>
      <c r="B2555" s="421" t="s">
        <v>0</v>
      </c>
      <c r="C2555" s="421" t="s">
        <v>1502</v>
      </c>
      <c r="D2555" s="421" t="s">
        <v>168</v>
      </c>
      <c r="E2555" s="422" t="s">
        <v>18</v>
      </c>
      <c r="F2555" s="416">
        <f t="shared" si="3594"/>
        <v>1</v>
      </c>
      <c r="G2555" s="416">
        <f>[5]내역서!F2551</f>
        <v>1</v>
      </c>
      <c r="H2555" s="717">
        <v>1</v>
      </c>
      <c r="I2555" s="415">
        <f t="shared" si="3595"/>
        <v>0</v>
      </c>
      <c r="J2555" s="416">
        <f>내역서!F2559</f>
        <v>0</v>
      </c>
      <c r="K2555" s="416">
        <v>26701984.699999999</v>
      </c>
      <c r="L2555" s="417">
        <f t="shared" si="3596"/>
        <v>0</v>
      </c>
      <c r="M2555" s="416">
        <v>0</v>
      </c>
      <c r="N2555" s="417">
        <f t="shared" si="3597"/>
        <v>0</v>
      </c>
      <c r="O2555" s="416">
        <v>0</v>
      </c>
      <c r="P2555" s="417">
        <f t="shared" si="3598"/>
        <v>0</v>
      </c>
      <c r="Q2555" s="417">
        <f t="shared" si="3599"/>
        <v>26701984.699999999</v>
      </c>
      <c r="R2555" s="417">
        <f t="shared" si="3602"/>
        <v>0</v>
      </c>
      <c r="S2555" s="417">
        <f t="shared" ref="S2555" si="3607">J2555-J2554</f>
        <v>0</v>
      </c>
      <c r="T2555" s="417">
        <f t="shared" ref="T2555:U2555" si="3608">Q2555-Q2554</f>
        <v>0</v>
      </c>
      <c r="U2555" s="417">
        <f t="shared" si="3608"/>
        <v>0</v>
      </c>
      <c r="V2555" s="422"/>
      <c r="W2555" s="619" t="str">
        <f t="shared" si="3484"/>
        <v/>
      </c>
    </row>
    <row r="2556" spans="1:23" s="489" customFormat="1" ht="24" hidden="1" customHeight="1">
      <c r="A2556" s="366" t="s">
        <v>2055</v>
      </c>
      <c r="B2556" s="418" t="s">
        <v>0</v>
      </c>
      <c r="C2556" s="418" t="s">
        <v>3466</v>
      </c>
      <c r="D2556" s="418" t="s">
        <v>159</v>
      </c>
      <c r="E2556" s="419" t="s">
        <v>18</v>
      </c>
      <c r="F2556" s="411">
        <f>G2556</f>
        <v>29</v>
      </c>
      <c r="G2556" s="411">
        <f>[5]내역서!F2552</f>
        <v>29</v>
      </c>
      <c r="H2556" s="716">
        <v>29</v>
      </c>
      <c r="I2556" s="410">
        <f>G2556-H2556</f>
        <v>0</v>
      </c>
      <c r="J2556" s="411">
        <f>내역서!F2560</f>
        <v>0</v>
      </c>
      <c r="K2556" s="411">
        <v>5116444.9000000004</v>
      </c>
      <c r="L2556" s="412">
        <f>INT($J2556*K2556)</f>
        <v>0</v>
      </c>
      <c r="M2556" s="411">
        <v>0</v>
      </c>
      <c r="N2556" s="412">
        <f>INT($J2556*M2556)</f>
        <v>0</v>
      </c>
      <c r="O2556" s="411">
        <v>0</v>
      </c>
      <c r="P2556" s="412">
        <f>INT($J2556*O2556)</f>
        <v>0</v>
      </c>
      <c r="Q2556" s="412">
        <f>+K2556+M2556+O2556</f>
        <v>5116444.9000000004</v>
      </c>
      <c r="R2556" s="412">
        <f>L2556+N2556+P2556</f>
        <v>0</v>
      </c>
      <c r="S2556" s="412"/>
      <c r="T2556" s="412"/>
      <c r="U2556" s="412"/>
      <c r="V2556" s="419" t="s">
        <v>0</v>
      </c>
      <c r="W2556" s="617" t="str">
        <f>+IF(J2556&lt;0,"ng","")</f>
        <v/>
      </c>
    </row>
    <row r="2557" spans="1:23" s="78" customFormat="1" ht="24" hidden="1" customHeight="1">
      <c r="A2557" s="372" t="s">
        <v>5458</v>
      </c>
      <c r="B2557" s="421" t="s">
        <v>0</v>
      </c>
      <c r="C2557" s="421" t="s">
        <v>1502</v>
      </c>
      <c r="D2557" s="421" t="s">
        <v>159</v>
      </c>
      <c r="E2557" s="422" t="s">
        <v>18</v>
      </c>
      <c r="F2557" s="416">
        <f t="shared" si="3594"/>
        <v>29</v>
      </c>
      <c r="G2557" s="416">
        <f>[5]내역서!F2553</f>
        <v>29</v>
      </c>
      <c r="H2557" s="717">
        <v>29</v>
      </c>
      <c r="I2557" s="415">
        <f t="shared" si="3595"/>
        <v>0</v>
      </c>
      <c r="J2557" s="416">
        <f>내역서!F2561</f>
        <v>0</v>
      </c>
      <c r="K2557" s="416">
        <v>5116444.9000000004</v>
      </c>
      <c r="L2557" s="417">
        <f t="shared" si="3596"/>
        <v>0</v>
      </c>
      <c r="M2557" s="416">
        <v>0</v>
      </c>
      <c r="N2557" s="417">
        <f t="shared" si="3597"/>
        <v>0</v>
      </c>
      <c r="O2557" s="416">
        <v>0</v>
      </c>
      <c r="P2557" s="417">
        <f t="shared" si="3598"/>
        <v>0</v>
      </c>
      <c r="Q2557" s="417">
        <f t="shared" si="3599"/>
        <v>5116444.9000000004</v>
      </c>
      <c r="R2557" s="417">
        <f t="shared" si="3602"/>
        <v>0</v>
      </c>
      <c r="S2557" s="417">
        <f t="shared" ref="S2557" si="3609">J2557-J2556</f>
        <v>0</v>
      </c>
      <c r="T2557" s="417">
        <f t="shared" ref="T2557:U2557" si="3610">Q2557-Q2556</f>
        <v>0</v>
      </c>
      <c r="U2557" s="417">
        <f t="shared" si="3610"/>
        <v>0</v>
      </c>
      <c r="V2557" s="422"/>
      <c r="W2557" s="619" t="str">
        <f t="shared" si="3484"/>
        <v/>
      </c>
    </row>
    <row r="2558" spans="1:23" s="371" customFormat="1" ht="24" hidden="1" customHeight="1">
      <c r="A2558" s="366" t="s">
        <v>6270</v>
      </c>
      <c r="B2558" s="418" t="s">
        <v>0</v>
      </c>
      <c r="C2558" s="418" t="s">
        <v>3466</v>
      </c>
      <c r="D2558" s="418" t="s">
        <v>172</v>
      </c>
      <c r="E2558" s="419" t="s">
        <v>18</v>
      </c>
      <c r="F2558" s="411">
        <f>G2558</f>
        <v>3</v>
      </c>
      <c r="G2558" s="411">
        <f>[5]내역서!F2554</f>
        <v>3</v>
      </c>
      <c r="H2558" s="716">
        <v>3</v>
      </c>
      <c r="I2558" s="410">
        <f>G2558-H2558</f>
        <v>0</v>
      </c>
      <c r="J2558" s="411">
        <f>내역서!F2562</f>
        <v>0</v>
      </c>
      <c r="K2558" s="411">
        <v>4666817.9000000004</v>
      </c>
      <c r="L2558" s="412">
        <f>INT($J2558*K2558)</f>
        <v>0</v>
      </c>
      <c r="M2558" s="411">
        <v>0</v>
      </c>
      <c r="N2558" s="412">
        <f>INT($J2558*M2558)</f>
        <v>0</v>
      </c>
      <c r="O2558" s="411">
        <v>0</v>
      </c>
      <c r="P2558" s="412">
        <f>INT($J2558*O2558)</f>
        <v>0</v>
      </c>
      <c r="Q2558" s="412">
        <f>+K2558+M2558+O2558</f>
        <v>4666817.9000000004</v>
      </c>
      <c r="R2558" s="412">
        <f>L2558+N2558+P2558</f>
        <v>0</v>
      </c>
      <c r="S2558" s="412"/>
      <c r="T2558" s="412"/>
      <c r="U2558" s="412"/>
      <c r="V2558" s="419" t="s">
        <v>0</v>
      </c>
      <c r="W2558" s="617" t="str">
        <f>+IF(J2558&lt;0,"ng","")</f>
        <v/>
      </c>
    </row>
    <row r="2559" spans="1:23" s="75" customFormat="1" ht="24" hidden="1" customHeight="1">
      <c r="A2559" s="372" t="s">
        <v>6267</v>
      </c>
      <c r="B2559" s="421" t="s">
        <v>0</v>
      </c>
      <c r="C2559" s="421" t="s">
        <v>1502</v>
      </c>
      <c r="D2559" s="421" t="s">
        <v>172</v>
      </c>
      <c r="E2559" s="422" t="s">
        <v>18</v>
      </c>
      <c r="F2559" s="416">
        <f t="shared" si="3594"/>
        <v>3</v>
      </c>
      <c r="G2559" s="416">
        <f>[5]내역서!F2555</f>
        <v>3</v>
      </c>
      <c r="H2559" s="717">
        <v>3</v>
      </c>
      <c r="I2559" s="415">
        <f t="shared" si="3595"/>
        <v>0</v>
      </c>
      <c r="J2559" s="416">
        <f>내역서!F2563</f>
        <v>0</v>
      </c>
      <c r="K2559" s="416">
        <v>4666817.9000000004</v>
      </c>
      <c r="L2559" s="417">
        <f t="shared" si="3596"/>
        <v>0</v>
      </c>
      <c r="M2559" s="416">
        <v>0</v>
      </c>
      <c r="N2559" s="417">
        <f t="shared" si="3597"/>
        <v>0</v>
      </c>
      <c r="O2559" s="416">
        <v>0</v>
      </c>
      <c r="P2559" s="417">
        <f t="shared" si="3598"/>
        <v>0</v>
      </c>
      <c r="Q2559" s="417">
        <f t="shared" si="3599"/>
        <v>4666817.9000000004</v>
      </c>
      <c r="R2559" s="417">
        <f t="shared" si="3602"/>
        <v>0</v>
      </c>
      <c r="S2559" s="417">
        <f t="shared" ref="S2559" si="3611">J2559-J2558</f>
        <v>0</v>
      </c>
      <c r="T2559" s="417">
        <f t="shared" ref="T2559:U2559" si="3612">Q2559-Q2558</f>
        <v>0</v>
      </c>
      <c r="U2559" s="417">
        <f t="shared" si="3612"/>
        <v>0</v>
      </c>
      <c r="V2559" s="422"/>
      <c r="W2559" s="619" t="str">
        <f t="shared" si="3484"/>
        <v/>
      </c>
    </row>
    <row r="2560" spans="1:23" s="371" customFormat="1" ht="24" hidden="1" customHeight="1">
      <c r="A2560" s="366" t="s">
        <v>2055</v>
      </c>
      <c r="B2560" s="418" t="s">
        <v>0</v>
      </c>
      <c r="C2560" s="418" t="s">
        <v>3466</v>
      </c>
      <c r="D2560" s="418" t="s">
        <v>173</v>
      </c>
      <c r="E2560" s="419" t="s">
        <v>18</v>
      </c>
      <c r="F2560" s="411">
        <f>G2560</f>
        <v>3</v>
      </c>
      <c r="G2560" s="411">
        <f>[5]내역서!F2556</f>
        <v>3</v>
      </c>
      <c r="H2560" s="716">
        <v>3</v>
      </c>
      <c r="I2560" s="410">
        <f>G2560-H2560</f>
        <v>0</v>
      </c>
      <c r="J2560" s="411">
        <f>내역서!F2564</f>
        <v>0</v>
      </c>
      <c r="K2560" s="411">
        <v>4162925.6</v>
      </c>
      <c r="L2560" s="412">
        <f>INT($J2560*K2560)</f>
        <v>0</v>
      </c>
      <c r="M2560" s="411">
        <v>0</v>
      </c>
      <c r="N2560" s="412">
        <f>INT($J2560*M2560)</f>
        <v>0</v>
      </c>
      <c r="O2560" s="411">
        <v>0</v>
      </c>
      <c r="P2560" s="412">
        <f>INT($J2560*O2560)</f>
        <v>0</v>
      </c>
      <c r="Q2560" s="412">
        <f>+K2560+M2560+O2560</f>
        <v>4162925.6</v>
      </c>
      <c r="R2560" s="412">
        <f>L2560+N2560+P2560</f>
        <v>0</v>
      </c>
      <c r="S2560" s="412"/>
      <c r="T2560" s="412"/>
      <c r="U2560" s="412"/>
      <c r="V2560" s="419" t="s">
        <v>0</v>
      </c>
      <c r="W2560" s="617" t="str">
        <f>+IF(J2560&lt;0,"ng","")</f>
        <v/>
      </c>
    </row>
    <row r="2561" spans="1:23" s="75" customFormat="1" ht="24" hidden="1" customHeight="1">
      <c r="A2561" s="372" t="s">
        <v>6271</v>
      </c>
      <c r="B2561" s="421" t="s">
        <v>0</v>
      </c>
      <c r="C2561" s="421" t="s">
        <v>1502</v>
      </c>
      <c r="D2561" s="421" t="s">
        <v>173</v>
      </c>
      <c r="E2561" s="422" t="s">
        <v>18</v>
      </c>
      <c r="F2561" s="416">
        <f t="shared" si="3594"/>
        <v>3</v>
      </c>
      <c r="G2561" s="416">
        <f>[5]내역서!F2557</f>
        <v>3</v>
      </c>
      <c r="H2561" s="717">
        <v>3</v>
      </c>
      <c r="I2561" s="415">
        <f t="shared" si="3595"/>
        <v>0</v>
      </c>
      <c r="J2561" s="416">
        <f>내역서!F2565</f>
        <v>0</v>
      </c>
      <c r="K2561" s="416">
        <v>4162925.6</v>
      </c>
      <c r="L2561" s="417">
        <f t="shared" si="3596"/>
        <v>0</v>
      </c>
      <c r="M2561" s="416">
        <v>0</v>
      </c>
      <c r="N2561" s="417">
        <f t="shared" si="3597"/>
        <v>0</v>
      </c>
      <c r="O2561" s="416">
        <v>0</v>
      </c>
      <c r="P2561" s="417">
        <f t="shared" si="3598"/>
        <v>0</v>
      </c>
      <c r="Q2561" s="417">
        <f t="shared" si="3599"/>
        <v>4162925.6</v>
      </c>
      <c r="R2561" s="417">
        <f t="shared" si="3602"/>
        <v>0</v>
      </c>
      <c r="S2561" s="417">
        <f t="shared" ref="S2561" si="3613">J2561-J2560</f>
        <v>0</v>
      </c>
      <c r="T2561" s="417">
        <f t="shared" ref="T2561:U2561" si="3614">Q2561-Q2560</f>
        <v>0</v>
      </c>
      <c r="U2561" s="417">
        <f t="shared" si="3614"/>
        <v>0</v>
      </c>
      <c r="V2561" s="422"/>
      <c r="W2561" s="619" t="str">
        <f t="shared" si="3484"/>
        <v/>
      </c>
    </row>
    <row r="2562" spans="1:23" s="371" customFormat="1" ht="24" hidden="1" customHeight="1">
      <c r="A2562" s="366" t="s">
        <v>2055</v>
      </c>
      <c r="B2562" s="418" t="s">
        <v>0</v>
      </c>
      <c r="C2562" s="418" t="s">
        <v>3466</v>
      </c>
      <c r="D2562" s="418" t="s">
        <v>177</v>
      </c>
      <c r="E2562" s="419" t="s">
        <v>18</v>
      </c>
      <c r="F2562" s="411">
        <f>G2562</f>
        <v>14</v>
      </c>
      <c r="G2562" s="411">
        <f>[5]내역서!F2558</f>
        <v>14</v>
      </c>
      <c r="H2562" s="716">
        <v>14</v>
      </c>
      <c r="I2562" s="410">
        <f>G2562-H2562</f>
        <v>0</v>
      </c>
      <c r="J2562" s="411">
        <f>내역서!F2566</f>
        <v>0</v>
      </c>
      <c r="K2562" s="411">
        <v>3876094.6</v>
      </c>
      <c r="L2562" s="412">
        <f>INT($J2562*K2562)</f>
        <v>0</v>
      </c>
      <c r="M2562" s="411">
        <v>0</v>
      </c>
      <c r="N2562" s="412">
        <f>INT($J2562*M2562)</f>
        <v>0</v>
      </c>
      <c r="O2562" s="411">
        <v>0</v>
      </c>
      <c r="P2562" s="412">
        <f>INT($J2562*O2562)</f>
        <v>0</v>
      </c>
      <c r="Q2562" s="412">
        <f>+K2562+M2562+O2562</f>
        <v>3876094.6</v>
      </c>
      <c r="R2562" s="412">
        <f>L2562+N2562+P2562</f>
        <v>0</v>
      </c>
      <c r="S2562" s="412"/>
      <c r="T2562" s="412"/>
      <c r="U2562" s="412"/>
      <c r="V2562" s="419" t="s">
        <v>0</v>
      </c>
      <c r="W2562" s="617" t="str">
        <f>+IF(J2562&lt;0,"ng","")</f>
        <v/>
      </c>
    </row>
    <row r="2563" spans="1:23" s="75" customFormat="1" ht="24" hidden="1" customHeight="1">
      <c r="A2563" s="372" t="s">
        <v>5458</v>
      </c>
      <c r="B2563" s="421" t="s">
        <v>0</v>
      </c>
      <c r="C2563" s="421" t="s">
        <v>1502</v>
      </c>
      <c r="D2563" s="421" t="s">
        <v>177</v>
      </c>
      <c r="E2563" s="422" t="s">
        <v>18</v>
      </c>
      <c r="F2563" s="416">
        <f t="shared" si="3594"/>
        <v>14</v>
      </c>
      <c r="G2563" s="416">
        <f>[5]내역서!F2559</f>
        <v>14</v>
      </c>
      <c r="H2563" s="717">
        <v>14</v>
      </c>
      <c r="I2563" s="415">
        <f t="shared" si="3595"/>
        <v>0</v>
      </c>
      <c r="J2563" s="416">
        <f>내역서!F2567</f>
        <v>0</v>
      </c>
      <c r="K2563" s="416">
        <v>3876094.6</v>
      </c>
      <c r="L2563" s="417">
        <f t="shared" si="3596"/>
        <v>0</v>
      </c>
      <c r="M2563" s="416">
        <v>0</v>
      </c>
      <c r="N2563" s="417">
        <f t="shared" si="3597"/>
        <v>0</v>
      </c>
      <c r="O2563" s="416">
        <v>0</v>
      </c>
      <c r="P2563" s="417">
        <f t="shared" si="3598"/>
        <v>0</v>
      </c>
      <c r="Q2563" s="417">
        <f t="shared" si="3599"/>
        <v>3876094.6</v>
      </c>
      <c r="R2563" s="417">
        <f t="shared" si="3602"/>
        <v>0</v>
      </c>
      <c r="S2563" s="417">
        <f t="shared" ref="S2563" si="3615">J2563-J2562</f>
        <v>0</v>
      </c>
      <c r="T2563" s="417">
        <f t="shared" ref="T2563:U2563" si="3616">Q2563-Q2562</f>
        <v>0</v>
      </c>
      <c r="U2563" s="417">
        <f t="shared" si="3616"/>
        <v>0</v>
      </c>
      <c r="V2563" s="422"/>
      <c r="W2563" s="619" t="str">
        <f t="shared" si="3484"/>
        <v/>
      </c>
    </row>
    <row r="2564" spans="1:23" s="485" customFormat="1" ht="24" hidden="1" customHeight="1">
      <c r="A2564" s="366" t="s">
        <v>6266</v>
      </c>
      <c r="B2564" s="418" t="s">
        <v>0</v>
      </c>
      <c r="C2564" s="418" t="s">
        <v>3466</v>
      </c>
      <c r="D2564" s="418" t="s">
        <v>180</v>
      </c>
      <c r="E2564" s="419" t="s">
        <v>18</v>
      </c>
      <c r="F2564" s="411">
        <f>G2564</f>
        <v>13</v>
      </c>
      <c r="G2564" s="411">
        <f>[5]내역서!F2560</f>
        <v>13</v>
      </c>
      <c r="H2564" s="716">
        <v>13</v>
      </c>
      <c r="I2564" s="410">
        <f>G2564-H2564</f>
        <v>0</v>
      </c>
      <c r="J2564" s="411">
        <f>내역서!F2568</f>
        <v>0</v>
      </c>
      <c r="K2564" s="411">
        <v>1676195.6</v>
      </c>
      <c r="L2564" s="412">
        <f>INT($J2564*K2564)</f>
        <v>0</v>
      </c>
      <c r="M2564" s="411">
        <v>0</v>
      </c>
      <c r="N2564" s="412">
        <f>INT($J2564*M2564)</f>
        <v>0</v>
      </c>
      <c r="O2564" s="411">
        <v>0</v>
      </c>
      <c r="P2564" s="412">
        <f>INT($J2564*O2564)</f>
        <v>0</v>
      </c>
      <c r="Q2564" s="412">
        <f>+K2564+M2564+O2564</f>
        <v>1676195.6</v>
      </c>
      <c r="R2564" s="412">
        <f>L2564+N2564+P2564</f>
        <v>0</v>
      </c>
      <c r="S2564" s="412"/>
      <c r="T2564" s="412"/>
      <c r="U2564" s="412"/>
      <c r="V2564" s="419" t="s">
        <v>0</v>
      </c>
      <c r="W2564" s="617" t="str">
        <f>+IF(J2564&lt;0,"ng","")</f>
        <v/>
      </c>
    </row>
    <row r="2565" spans="1:23" s="77" customFormat="1" ht="24" hidden="1" customHeight="1">
      <c r="A2565" s="372" t="s">
        <v>2072</v>
      </c>
      <c r="B2565" s="421" t="s">
        <v>0</v>
      </c>
      <c r="C2565" s="421" t="s">
        <v>1502</v>
      </c>
      <c r="D2565" s="421" t="s">
        <v>180</v>
      </c>
      <c r="E2565" s="422" t="s">
        <v>18</v>
      </c>
      <c r="F2565" s="416">
        <f t="shared" si="3594"/>
        <v>13</v>
      </c>
      <c r="G2565" s="416">
        <f>[5]내역서!F2561</f>
        <v>13</v>
      </c>
      <c r="H2565" s="717">
        <v>13</v>
      </c>
      <c r="I2565" s="415">
        <f t="shared" si="3595"/>
        <v>0</v>
      </c>
      <c r="J2565" s="416">
        <f>내역서!F2569</f>
        <v>0</v>
      </c>
      <c r="K2565" s="416">
        <v>1676195.6</v>
      </c>
      <c r="L2565" s="417">
        <f t="shared" si="3596"/>
        <v>0</v>
      </c>
      <c r="M2565" s="416">
        <v>0</v>
      </c>
      <c r="N2565" s="417">
        <f t="shared" si="3597"/>
        <v>0</v>
      </c>
      <c r="O2565" s="416">
        <v>0</v>
      </c>
      <c r="P2565" s="417">
        <f t="shared" si="3598"/>
        <v>0</v>
      </c>
      <c r="Q2565" s="417">
        <f t="shared" si="3599"/>
        <v>1676195.6</v>
      </c>
      <c r="R2565" s="417">
        <f t="shared" si="3602"/>
        <v>0</v>
      </c>
      <c r="S2565" s="417">
        <f t="shared" ref="S2565" si="3617">J2565-J2564</f>
        <v>0</v>
      </c>
      <c r="T2565" s="417">
        <f t="shared" ref="T2565:U2565" si="3618">Q2565-Q2564</f>
        <v>0</v>
      </c>
      <c r="U2565" s="417">
        <f t="shared" si="3618"/>
        <v>0</v>
      </c>
      <c r="V2565" s="422"/>
      <c r="W2565" s="619" t="str">
        <f t="shared" si="3484"/>
        <v/>
      </c>
    </row>
    <row r="2566" spans="1:23" s="371" customFormat="1" ht="24" hidden="1" customHeight="1">
      <c r="A2566" s="366" t="s">
        <v>5466</v>
      </c>
      <c r="B2566" s="418" t="s">
        <v>0</v>
      </c>
      <c r="C2566" s="418" t="s">
        <v>3466</v>
      </c>
      <c r="D2566" s="418" t="s">
        <v>163</v>
      </c>
      <c r="E2566" s="419" t="s">
        <v>18</v>
      </c>
      <c r="F2566" s="411">
        <f>G2566</f>
        <v>6</v>
      </c>
      <c r="G2566" s="411">
        <f>[5]내역서!F2562</f>
        <v>6</v>
      </c>
      <c r="H2566" s="716">
        <v>6</v>
      </c>
      <c r="I2566" s="410">
        <f>G2566-H2566</f>
        <v>0</v>
      </c>
      <c r="J2566" s="411">
        <f>내역서!F2570</f>
        <v>0</v>
      </c>
      <c r="K2566" s="411">
        <v>838097.8</v>
      </c>
      <c r="L2566" s="412">
        <f>INT($J2566*K2566)</f>
        <v>0</v>
      </c>
      <c r="M2566" s="411">
        <v>0</v>
      </c>
      <c r="N2566" s="412">
        <f>INT($J2566*M2566)</f>
        <v>0</v>
      </c>
      <c r="O2566" s="411">
        <v>0</v>
      </c>
      <c r="P2566" s="412">
        <f>INT($J2566*O2566)</f>
        <v>0</v>
      </c>
      <c r="Q2566" s="412">
        <f>+K2566+M2566+O2566</f>
        <v>838097.8</v>
      </c>
      <c r="R2566" s="412">
        <f>L2566+N2566+P2566</f>
        <v>0</v>
      </c>
      <c r="S2566" s="412"/>
      <c r="T2566" s="412"/>
      <c r="U2566" s="412"/>
      <c r="V2566" s="419" t="s">
        <v>0</v>
      </c>
      <c r="W2566" s="617" t="str">
        <f>+IF(J2566&lt;0,"ng","")</f>
        <v/>
      </c>
    </row>
    <row r="2567" spans="1:23" s="75" customFormat="1" ht="24" hidden="1" customHeight="1">
      <c r="A2567" s="372" t="s">
        <v>6272</v>
      </c>
      <c r="B2567" s="421" t="s">
        <v>0</v>
      </c>
      <c r="C2567" s="421" t="s">
        <v>1502</v>
      </c>
      <c r="D2567" s="421" t="s">
        <v>163</v>
      </c>
      <c r="E2567" s="422" t="s">
        <v>18</v>
      </c>
      <c r="F2567" s="416">
        <f t="shared" si="3594"/>
        <v>6</v>
      </c>
      <c r="G2567" s="416">
        <f>[5]내역서!F2563</f>
        <v>6</v>
      </c>
      <c r="H2567" s="717">
        <v>6</v>
      </c>
      <c r="I2567" s="415">
        <f t="shared" si="3595"/>
        <v>0</v>
      </c>
      <c r="J2567" s="416">
        <f>내역서!F2571</f>
        <v>0</v>
      </c>
      <c r="K2567" s="416">
        <v>838097.8</v>
      </c>
      <c r="L2567" s="417">
        <f t="shared" si="3596"/>
        <v>0</v>
      </c>
      <c r="M2567" s="416">
        <v>0</v>
      </c>
      <c r="N2567" s="417">
        <f t="shared" si="3597"/>
        <v>0</v>
      </c>
      <c r="O2567" s="416">
        <v>0</v>
      </c>
      <c r="P2567" s="417">
        <f t="shared" si="3598"/>
        <v>0</v>
      </c>
      <c r="Q2567" s="417">
        <f t="shared" si="3599"/>
        <v>838097.8</v>
      </c>
      <c r="R2567" s="417">
        <f t="shared" si="3602"/>
        <v>0</v>
      </c>
      <c r="S2567" s="417">
        <f t="shared" ref="S2567" si="3619">J2567-J2566</f>
        <v>0</v>
      </c>
      <c r="T2567" s="417">
        <f t="shared" ref="T2567:U2567" si="3620">Q2567-Q2566</f>
        <v>0</v>
      </c>
      <c r="U2567" s="417">
        <f t="shared" si="3620"/>
        <v>0</v>
      </c>
      <c r="V2567" s="422"/>
      <c r="W2567" s="619" t="str">
        <f t="shared" si="3484"/>
        <v/>
      </c>
    </row>
    <row r="2568" spans="1:23" s="371" customFormat="1" ht="24" hidden="1" customHeight="1">
      <c r="A2568" s="366" t="s">
        <v>6273</v>
      </c>
      <c r="B2568" s="418" t="s">
        <v>0</v>
      </c>
      <c r="C2568" s="418" t="s">
        <v>169</v>
      </c>
      <c r="D2568" s="418" t="s">
        <v>159</v>
      </c>
      <c r="E2568" s="419" t="s">
        <v>18</v>
      </c>
      <c r="F2568" s="411">
        <f>G2568</f>
        <v>85</v>
      </c>
      <c r="G2568" s="411">
        <f>[5]내역서!F2564</f>
        <v>85</v>
      </c>
      <c r="H2568" s="716">
        <v>85</v>
      </c>
      <c r="I2568" s="410">
        <f>G2568-H2568</f>
        <v>0</v>
      </c>
      <c r="J2568" s="411">
        <f>내역서!F2572</f>
        <v>0</v>
      </c>
      <c r="K2568" s="411">
        <v>397084.4</v>
      </c>
      <c r="L2568" s="412">
        <f>INT($J2568*K2568)</f>
        <v>0</v>
      </c>
      <c r="M2568" s="411">
        <v>0</v>
      </c>
      <c r="N2568" s="412">
        <f>INT($J2568*M2568)</f>
        <v>0</v>
      </c>
      <c r="O2568" s="411">
        <v>0</v>
      </c>
      <c r="P2568" s="412">
        <f>INT($J2568*O2568)</f>
        <v>0</v>
      </c>
      <c r="Q2568" s="412">
        <f>+K2568+M2568+O2568</f>
        <v>397084.4</v>
      </c>
      <c r="R2568" s="412">
        <f>L2568+N2568+P2568</f>
        <v>0</v>
      </c>
      <c r="S2568" s="412"/>
      <c r="T2568" s="412"/>
      <c r="U2568" s="412"/>
      <c r="V2568" s="419" t="s">
        <v>0</v>
      </c>
      <c r="W2568" s="617" t="str">
        <f>+IF(J2568&lt;0,"ng","")</f>
        <v/>
      </c>
    </row>
    <row r="2569" spans="1:23" s="75" customFormat="1" ht="24" hidden="1" customHeight="1">
      <c r="A2569" s="372" t="s">
        <v>6271</v>
      </c>
      <c r="B2569" s="421" t="s">
        <v>0</v>
      </c>
      <c r="C2569" s="421" t="s">
        <v>169</v>
      </c>
      <c r="D2569" s="421" t="s">
        <v>159</v>
      </c>
      <c r="E2569" s="422" t="s">
        <v>18</v>
      </c>
      <c r="F2569" s="416">
        <f t="shared" si="3594"/>
        <v>85</v>
      </c>
      <c r="G2569" s="416">
        <f>[5]내역서!F2565</f>
        <v>85</v>
      </c>
      <c r="H2569" s="717">
        <v>85</v>
      </c>
      <c r="I2569" s="415">
        <f t="shared" si="3595"/>
        <v>0</v>
      </c>
      <c r="J2569" s="416">
        <f>내역서!F2573</f>
        <v>0</v>
      </c>
      <c r="K2569" s="416">
        <v>397084.4</v>
      </c>
      <c r="L2569" s="417">
        <f t="shared" si="3596"/>
        <v>0</v>
      </c>
      <c r="M2569" s="416">
        <v>0</v>
      </c>
      <c r="N2569" s="417">
        <f t="shared" si="3597"/>
        <v>0</v>
      </c>
      <c r="O2569" s="416">
        <v>0</v>
      </c>
      <c r="P2569" s="417">
        <f t="shared" si="3598"/>
        <v>0</v>
      </c>
      <c r="Q2569" s="417">
        <f t="shared" si="3599"/>
        <v>397084.4</v>
      </c>
      <c r="R2569" s="417">
        <f t="shared" si="3602"/>
        <v>0</v>
      </c>
      <c r="S2569" s="417">
        <f t="shared" ref="S2569" si="3621">J2569-J2568</f>
        <v>0</v>
      </c>
      <c r="T2569" s="417">
        <f t="shared" ref="T2569:U2569" si="3622">Q2569-Q2568</f>
        <v>0</v>
      </c>
      <c r="U2569" s="417">
        <f t="shared" si="3622"/>
        <v>0</v>
      </c>
      <c r="V2569" s="422"/>
      <c r="W2569" s="619" t="str">
        <f t="shared" si="3484"/>
        <v/>
      </c>
    </row>
    <row r="2570" spans="1:23" s="371" customFormat="1" ht="24" hidden="1" customHeight="1">
      <c r="A2570" s="366" t="s">
        <v>6273</v>
      </c>
      <c r="B2570" s="418" t="s">
        <v>0</v>
      </c>
      <c r="C2570" s="418" t="s">
        <v>169</v>
      </c>
      <c r="D2570" s="418" t="s">
        <v>172</v>
      </c>
      <c r="E2570" s="419" t="s">
        <v>18</v>
      </c>
      <c r="F2570" s="411">
        <f>G2570</f>
        <v>6</v>
      </c>
      <c r="G2570" s="411">
        <f>[5]내역서!F2566</f>
        <v>6</v>
      </c>
      <c r="H2570" s="716">
        <v>6</v>
      </c>
      <c r="I2570" s="410">
        <f>G2570-H2570</f>
        <v>0</v>
      </c>
      <c r="J2570" s="411">
        <f>내역서!F2574</f>
        <v>0</v>
      </c>
      <c r="K2570" s="411">
        <v>311810.3</v>
      </c>
      <c r="L2570" s="412">
        <f>INT($J2570*K2570)</f>
        <v>0</v>
      </c>
      <c r="M2570" s="411">
        <v>0</v>
      </c>
      <c r="N2570" s="412">
        <f>INT($J2570*M2570)</f>
        <v>0</v>
      </c>
      <c r="O2570" s="411">
        <v>0</v>
      </c>
      <c r="P2570" s="412">
        <f>INT($J2570*O2570)</f>
        <v>0</v>
      </c>
      <c r="Q2570" s="412">
        <f>+K2570+M2570+O2570</f>
        <v>311810.3</v>
      </c>
      <c r="R2570" s="412">
        <f>L2570+N2570+P2570</f>
        <v>0</v>
      </c>
      <c r="S2570" s="412"/>
      <c r="T2570" s="412"/>
      <c r="U2570" s="412"/>
      <c r="V2570" s="419" t="s">
        <v>0</v>
      </c>
      <c r="W2570" s="617" t="str">
        <f>+IF(J2570&lt;0,"ng","")</f>
        <v/>
      </c>
    </row>
    <row r="2571" spans="1:23" s="75" customFormat="1" ht="24" hidden="1" customHeight="1">
      <c r="A2571" s="372" t="s">
        <v>5433</v>
      </c>
      <c r="B2571" s="421" t="s">
        <v>0</v>
      </c>
      <c r="C2571" s="421" t="s">
        <v>169</v>
      </c>
      <c r="D2571" s="421" t="s">
        <v>172</v>
      </c>
      <c r="E2571" s="422" t="s">
        <v>18</v>
      </c>
      <c r="F2571" s="416">
        <f t="shared" si="3594"/>
        <v>6</v>
      </c>
      <c r="G2571" s="416">
        <f>[5]내역서!F2567</f>
        <v>6</v>
      </c>
      <c r="H2571" s="717">
        <v>6</v>
      </c>
      <c r="I2571" s="415">
        <f t="shared" si="3595"/>
        <v>0</v>
      </c>
      <c r="J2571" s="416">
        <f>내역서!F2575</f>
        <v>0</v>
      </c>
      <c r="K2571" s="416">
        <v>311810.3</v>
      </c>
      <c r="L2571" s="417">
        <f t="shared" si="3596"/>
        <v>0</v>
      </c>
      <c r="M2571" s="416">
        <v>0</v>
      </c>
      <c r="N2571" s="417">
        <f t="shared" si="3597"/>
        <v>0</v>
      </c>
      <c r="O2571" s="416">
        <v>0</v>
      </c>
      <c r="P2571" s="417">
        <f t="shared" si="3598"/>
        <v>0</v>
      </c>
      <c r="Q2571" s="417">
        <f t="shared" si="3599"/>
        <v>311810.3</v>
      </c>
      <c r="R2571" s="417">
        <f t="shared" si="3602"/>
        <v>0</v>
      </c>
      <c r="S2571" s="417">
        <f t="shared" ref="S2571" si="3623">J2571-J2570</f>
        <v>0</v>
      </c>
      <c r="T2571" s="417">
        <f t="shared" ref="T2571:U2571" si="3624">Q2571-Q2570</f>
        <v>0</v>
      </c>
      <c r="U2571" s="417">
        <f t="shared" si="3624"/>
        <v>0</v>
      </c>
      <c r="V2571" s="422"/>
      <c r="W2571" s="619" t="str">
        <f t="shared" si="3484"/>
        <v/>
      </c>
    </row>
    <row r="2572" spans="1:23" s="371" customFormat="1" ht="24" hidden="1" customHeight="1">
      <c r="A2572" s="366" t="s">
        <v>2055</v>
      </c>
      <c r="B2572" s="418" t="s">
        <v>0</v>
      </c>
      <c r="C2572" s="418" t="s">
        <v>169</v>
      </c>
      <c r="D2572" s="418" t="s">
        <v>173</v>
      </c>
      <c r="E2572" s="419" t="s">
        <v>18</v>
      </c>
      <c r="F2572" s="411">
        <f>G2572</f>
        <v>18</v>
      </c>
      <c r="G2572" s="411">
        <f>[5]내역서!F2568</f>
        <v>18</v>
      </c>
      <c r="H2572" s="716">
        <v>18</v>
      </c>
      <c r="I2572" s="410">
        <f>G2572-H2572</f>
        <v>0</v>
      </c>
      <c r="J2572" s="411">
        <f>내역서!F2576</f>
        <v>0</v>
      </c>
      <c r="K2572" s="411">
        <v>236011.1</v>
      </c>
      <c r="L2572" s="412">
        <f>INT($J2572*K2572)</f>
        <v>0</v>
      </c>
      <c r="M2572" s="411">
        <v>0</v>
      </c>
      <c r="N2572" s="412">
        <f>INT($J2572*M2572)</f>
        <v>0</v>
      </c>
      <c r="O2572" s="411">
        <v>0</v>
      </c>
      <c r="P2572" s="412">
        <f>INT($J2572*O2572)</f>
        <v>0</v>
      </c>
      <c r="Q2572" s="412">
        <f>+K2572+M2572+O2572</f>
        <v>236011.1</v>
      </c>
      <c r="R2572" s="412">
        <f>L2572+N2572+P2572</f>
        <v>0</v>
      </c>
      <c r="S2572" s="412"/>
      <c r="T2572" s="412"/>
      <c r="U2572" s="412"/>
      <c r="V2572" s="419" t="s">
        <v>0</v>
      </c>
      <c r="W2572" s="617" t="str">
        <f>+IF(J2572&lt;0,"ng","")</f>
        <v/>
      </c>
    </row>
    <row r="2573" spans="1:23" s="75" customFormat="1" ht="24" hidden="1" customHeight="1">
      <c r="A2573" s="372" t="s">
        <v>2072</v>
      </c>
      <c r="B2573" s="421" t="s">
        <v>0</v>
      </c>
      <c r="C2573" s="421" t="s">
        <v>169</v>
      </c>
      <c r="D2573" s="421" t="s">
        <v>173</v>
      </c>
      <c r="E2573" s="422" t="s">
        <v>18</v>
      </c>
      <c r="F2573" s="416">
        <f t="shared" si="3594"/>
        <v>18</v>
      </c>
      <c r="G2573" s="416">
        <f>[5]내역서!F2569</f>
        <v>18</v>
      </c>
      <c r="H2573" s="717">
        <v>18</v>
      </c>
      <c r="I2573" s="415">
        <f t="shared" si="3595"/>
        <v>0</v>
      </c>
      <c r="J2573" s="416">
        <f>내역서!F2577</f>
        <v>0</v>
      </c>
      <c r="K2573" s="416">
        <v>236011.1</v>
      </c>
      <c r="L2573" s="417">
        <f t="shared" si="3596"/>
        <v>0</v>
      </c>
      <c r="M2573" s="416">
        <v>0</v>
      </c>
      <c r="N2573" s="417">
        <f t="shared" si="3597"/>
        <v>0</v>
      </c>
      <c r="O2573" s="416">
        <v>0</v>
      </c>
      <c r="P2573" s="417">
        <f t="shared" si="3598"/>
        <v>0</v>
      </c>
      <c r="Q2573" s="417">
        <f t="shared" si="3599"/>
        <v>236011.1</v>
      </c>
      <c r="R2573" s="417">
        <f t="shared" si="3602"/>
        <v>0</v>
      </c>
      <c r="S2573" s="417">
        <f t="shared" ref="S2573" si="3625">J2573-J2572</f>
        <v>0</v>
      </c>
      <c r="T2573" s="417">
        <f t="shared" ref="T2573:U2573" si="3626">Q2573-Q2572</f>
        <v>0</v>
      </c>
      <c r="U2573" s="417">
        <f t="shared" si="3626"/>
        <v>0</v>
      </c>
      <c r="V2573" s="422"/>
      <c r="W2573" s="619" t="str">
        <f t="shared" si="3484"/>
        <v/>
      </c>
    </row>
    <row r="2574" spans="1:23" s="371" customFormat="1" ht="24" hidden="1" customHeight="1">
      <c r="A2574" s="366" t="s">
        <v>5520</v>
      </c>
      <c r="B2574" s="418" t="s">
        <v>0</v>
      </c>
      <c r="C2574" s="418" t="s">
        <v>169</v>
      </c>
      <c r="D2574" s="418" t="s">
        <v>177</v>
      </c>
      <c r="E2574" s="419" t="s">
        <v>18</v>
      </c>
      <c r="F2574" s="411">
        <f>G2574</f>
        <v>3</v>
      </c>
      <c r="G2574" s="411">
        <f>[5]내역서!F2570</f>
        <v>3</v>
      </c>
      <c r="H2574" s="716">
        <v>3</v>
      </c>
      <c r="I2574" s="410">
        <f>G2574-H2574</f>
        <v>0</v>
      </c>
      <c r="J2574" s="411">
        <f>내역서!F2578</f>
        <v>0</v>
      </c>
      <c r="K2574" s="411">
        <v>175716.3</v>
      </c>
      <c r="L2574" s="412">
        <f>INT($J2574*K2574)</f>
        <v>0</v>
      </c>
      <c r="M2574" s="411">
        <v>0</v>
      </c>
      <c r="N2574" s="412">
        <f>INT($J2574*M2574)</f>
        <v>0</v>
      </c>
      <c r="O2574" s="411">
        <v>0</v>
      </c>
      <c r="P2574" s="412">
        <f>INT($J2574*O2574)</f>
        <v>0</v>
      </c>
      <c r="Q2574" s="412">
        <f>+K2574+M2574+O2574</f>
        <v>175716.3</v>
      </c>
      <c r="R2574" s="412">
        <f>L2574+N2574+P2574</f>
        <v>0</v>
      </c>
      <c r="S2574" s="412"/>
      <c r="T2574" s="412"/>
      <c r="U2574" s="412"/>
      <c r="V2574" s="419" t="s">
        <v>0</v>
      </c>
      <c r="W2574" s="617" t="str">
        <f>+IF(J2574&lt;0,"ng","")</f>
        <v/>
      </c>
    </row>
    <row r="2575" spans="1:23" s="75" customFormat="1" ht="24" hidden="1" customHeight="1">
      <c r="A2575" s="372" t="s">
        <v>2072</v>
      </c>
      <c r="B2575" s="421" t="s">
        <v>0</v>
      </c>
      <c r="C2575" s="421" t="s">
        <v>169</v>
      </c>
      <c r="D2575" s="421" t="s">
        <v>177</v>
      </c>
      <c r="E2575" s="422" t="s">
        <v>18</v>
      </c>
      <c r="F2575" s="416">
        <f t="shared" si="3594"/>
        <v>3</v>
      </c>
      <c r="G2575" s="416">
        <f>[5]내역서!F2571</f>
        <v>3</v>
      </c>
      <c r="H2575" s="717">
        <v>3</v>
      </c>
      <c r="I2575" s="415">
        <f t="shared" si="3595"/>
        <v>0</v>
      </c>
      <c r="J2575" s="416">
        <f>내역서!F2579</f>
        <v>0</v>
      </c>
      <c r="K2575" s="416">
        <v>175716.3</v>
      </c>
      <c r="L2575" s="417">
        <f t="shared" si="3596"/>
        <v>0</v>
      </c>
      <c r="M2575" s="416">
        <v>0</v>
      </c>
      <c r="N2575" s="417">
        <f t="shared" si="3597"/>
        <v>0</v>
      </c>
      <c r="O2575" s="416">
        <v>0</v>
      </c>
      <c r="P2575" s="417">
        <f t="shared" si="3598"/>
        <v>0</v>
      </c>
      <c r="Q2575" s="417">
        <f t="shared" si="3599"/>
        <v>175716.3</v>
      </c>
      <c r="R2575" s="417">
        <f t="shared" si="3602"/>
        <v>0</v>
      </c>
      <c r="S2575" s="417">
        <f t="shared" ref="S2575" si="3627">J2575-J2574</f>
        <v>0</v>
      </c>
      <c r="T2575" s="417">
        <f t="shared" ref="T2575:U2575" si="3628">Q2575-Q2574</f>
        <v>0</v>
      </c>
      <c r="U2575" s="417">
        <f t="shared" si="3628"/>
        <v>0</v>
      </c>
      <c r="V2575" s="422"/>
      <c r="W2575" s="619" t="str">
        <f t="shared" si="3484"/>
        <v/>
      </c>
    </row>
    <row r="2576" spans="1:23" s="371" customFormat="1" ht="24" hidden="1" customHeight="1">
      <c r="A2576" s="366" t="s">
        <v>2295</v>
      </c>
      <c r="B2576" s="418" t="s">
        <v>0</v>
      </c>
      <c r="C2576" s="418" t="s">
        <v>169</v>
      </c>
      <c r="D2576" s="418" t="s">
        <v>193</v>
      </c>
      <c r="E2576" s="419" t="s">
        <v>18</v>
      </c>
      <c r="F2576" s="411">
        <f>G2576</f>
        <v>3</v>
      </c>
      <c r="G2576" s="411">
        <f>[5]내역서!F2572</f>
        <v>3</v>
      </c>
      <c r="H2576" s="716">
        <v>3</v>
      </c>
      <c r="I2576" s="410">
        <f>G2576-H2576</f>
        <v>0</v>
      </c>
      <c r="J2576" s="411">
        <f>내역서!F2580</f>
        <v>0</v>
      </c>
      <c r="K2576" s="411">
        <v>136094</v>
      </c>
      <c r="L2576" s="412">
        <f>INT($J2576*K2576)</f>
        <v>0</v>
      </c>
      <c r="M2576" s="411">
        <v>0</v>
      </c>
      <c r="N2576" s="412">
        <f>INT($J2576*M2576)</f>
        <v>0</v>
      </c>
      <c r="O2576" s="411">
        <v>0</v>
      </c>
      <c r="P2576" s="412">
        <f>INT($J2576*O2576)</f>
        <v>0</v>
      </c>
      <c r="Q2576" s="412">
        <f>+K2576+M2576+O2576</f>
        <v>136094</v>
      </c>
      <c r="R2576" s="412">
        <f>L2576+N2576+P2576</f>
        <v>0</v>
      </c>
      <c r="S2576" s="412"/>
      <c r="T2576" s="412"/>
      <c r="U2576" s="412"/>
      <c r="V2576" s="419" t="s">
        <v>0</v>
      </c>
      <c r="W2576" s="617" t="str">
        <f>+IF(J2576&lt;0,"ng","")</f>
        <v/>
      </c>
    </row>
    <row r="2577" spans="1:23" s="75" customFormat="1" ht="24" hidden="1" customHeight="1">
      <c r="A2577" s="372" t="s">
        <v>5894</v>
      </c>
      <c r="B2577" s="421" t="s">
        <v>0</v>
      </c>
      <c r="C2577" s="421" t="s">
        <v>169</v>
      </c>
      <c r="D2577" s="421" t="s">
        <v>193</v>
      </c>
      <c r="E2577" s="422" t="s">
        <v>18</v>
      </c>
      <c r="F2577" s="416">
        <f t="shared" si="3594"/>
        <v>3</v>
      </c>
      <c r="G2577" s="416">
        <f>[5]내역서!F2573</f>
        <v>3</v>
      </c>
      <c r="H2577" s="717">
        <v>3</v>
      </c>
      <c r="I2577" s="415">
        <f t="shared" si="3595"/>
        <v>0</v>
      </c>
      <c r="J2577" s="416">
        <f>내역서!F2581</f>
        <v>0</v>
      </c>
      <c r="K2577" s="416">
        <v>136094</v>
      </c>
      <c r="L2577" s="417">
        <f t="shared" si="3596"/>
        <v>0</v>
      </c>
      <c r="M2577" s="416">
        <v>0</v>
      </c>
      <c r="N2577" s="417">
        <f t="shared" si="3597"/>
        <v>0</v>
      </c>
      <c r="O2577" s="416">
        <v>0</v>
      </c>
      <c r="P2577" s="417">
        <f t="shared" si="3598"/>
        <v>0</v>
      </c>
      <c r="Q2577" s="417">
        <f t="shared" si="3599"/>
        <v>136094</v>
      </c>
      <c r="R2577" s="417">
        <f t="shared" si="3602"/>
        <v>0</v>
      </c>
      <c r="S2577" s="417">
        <f t="shared" ref="S2577" si="3629">J2577-J2576</f>
        <v>0</v>
      </c>
      <c r="T2577" s="417">
        <f t="shared" ref="T2577:U2577" si="3630">Q2577-Q2576</f>
        <v>0</v>
      </c>
      <c r="U2577" s="417">
        <f t="shared" si="3630"/>
        <v>0</v>
      </c>
      <c r="V2577" s="422"/>
      <c r="W2577" s="619" t="str">
        <f t="shared" si="3484"/>
        <v/>
      </c>
    </row>
    <row r="2578" spans="1:23" s="371" customFormat="1" ht="24" hidden="1" customHeight="1">
      <c r="A2578" s="366" t="s">
        <v>6274</v>
      </c>
      <c r="B2578" s="418" t="s">
        <v>0</v>
      </c>
      <c r="C2578" s="418" t="s">
        <v>170</v>
      </c>
      <c r="D2578" s="418" t="s">
        <v>177</v>
      </c>
      <c r="E2578" s="419" t="s">
        <v>18</v>
      </c>
      <c r="F2578" s="411">
        <f>G2578</f>
        <v>49</v>
      </c>
      <c r="G2578" s="411">
        <f>[5]내역서!F2574</f>
        <v>49</v>
      </c>
      <c r="H2578" s="716">
        <v>49</v>
      </c>
      <c r="I2578" s="410">
        <f>G2578-H2578</f>
        <v>0</v>
      </c>
      <c r="J2578" s="411">
        <f>내역서!F2582</f>
        <v>0</v>
      </c>
      <c r="K2578" s="411">
        <v>401925.2</v>
      </c>
      <c r="L2578" s="412">
        <f>INT($J2578*K2578)</f>
        <v>0</v>
      </c>
      <c r="M2578" s="411">
        <v>0</v>
      </c>
      <c r="N2578" s="412">
        <f>INT($J2578*M2578)</f>
        <v>0</v>
      </c>
      <c r="O2578" s="411">
        <v>0</v>
      </c>
      <c r="P2578" s="412">
        <f>INT($J2578*O2578)</f>
        <v>0</v>
      </c>
      <c r="Q2578" s="412">
        <f>+K2578+M2578+O2578</f>
        <v>401925.2</v>
      </c>
      <c r="R2578" s="412">
        <f>L2578+N2578+P2578</f>
        <v>0</v>
      </c>
      <c r="S2578" s="412"/>
      <c r="T2578" s="412"/>
      <c r="U2578" s="412"/>
      <c r="V2578" s="419" t="s">
        <v>0</v>
      </c>
      <c r="W2578" s="617" t="str">
        <f>+IF(J2578&lt;0,"ng","")</f>
        <v/>
      </c>
    </row>
    <row r="2579" spans="1:23" s="75" customFormat="1" ht="24" hidden="1" customHeight="1">
      <c r="A2579" s="372" t="s">
        <v>6275</v>
      </c>
      <c r="B2579" s="421" t="s">
        <v>0</v>
      </c>
      <c r="C2579" s="421" t="s">
        <v>170</v>
      </c>
      <c r="D2579" s="421" t="s">
        <v>177</v>
      </c>
      <c r="E2579" s="422" t="s">
        <v>18</v>
      </c>
      <c r="F2579" s="416">
        <f t="shared" si="3594"/>
        <v>49</v>
      </c>
      <c r="G2579" s="416">
        <f>[5]내역서!F2575</f>
        <v>49</v>
      </c>
      <c r="H2579" s="717">
        <v>49</v>
      </c>
      <c r="I2579" s="415">
        <f t="shared" si="3595"/>
        <v>0</v>
      </c>
      <c r="J2579" s="416">
        <f>내역서!F2583</f>
        <v>0</v>
      </c>
      <c r="K2579" s="416">
        <v>401925.2</v>
      </c>
      <c r="L2579" s="417">
        <f t="shared" si="3596"/>
        <v>0</v>
      </c>
      <c r="M2579" s="416">
        <v>0</v>
      </c>
      <c r="N2579" s="417">
        <f t="shared" si="3597"/>
        <v>0</v>
      </c>
      <c r="O2579" s="416">
        <v>0</v>
      </c>
      <c r="P2579" s="417">
        <f t="shared" si="3598"/>
        <v>0</v>
      </c>
      <c r="Q2579" s="417">
        <f t="shared" si="3599"/>
        <v>401925.2</v>
      </c>
      <c r="R2579" s="417">
        <f t="shared" si="3602"/>
        <v>0</v>
      </c>
      <c r="S2579" s="417">
        <f t="shared" ref="S2579" si="3631">J2579-J2578</f>
        <v>0</v>
      </c>
      <c r="T2579" s="417">
        <f t="shared" ref="T2579:U2579" si="3632">Q2579-Q2578</f>
        <v>0</v>
      </c>
      <c r="U2579" s="417">
        <f t="shared" si="3632"/>
        <v>0</v>
      </c>
      <c r="V2579" s="422"/>
      <c r="W2579" s="619" t="str">
        <f t="shared" si="3484"/>
        <v/>
      </c>
    </row>
    <row r="2580" spans="1:23" s="495" customFormat="1" ht="24" hidden="1" customHeight="1">
      <c r="A2580" s="366" t="s">
        <v>5580</v>
      </c>
      <c r="B2580" s="418" t="s">
        <v>0</v>
      </c>
      <c r="C2580" s="418" t="s">
        <v>170</v>
      </c>
      <c r="D2580" s="418" t="s">
        <v>178</v>
      </c>
      <c r="E2580" s="419" t="s">
        <v>18</v>
      </c>
      <c r="F2580" s="411">
        <f>G2580</f>
        <v>3</v>
      </c>
      <c r="G2580" s="411">
        <f>[5]내역서!F2576</f>
        <v>3</v>
      </c>
      <c r="H2580" s="716">
        <v>3</v>
      </c>
      <c r="I2580" s="410">
        <f>G2580-H2580</f>
        <v>0</v>
      </c>
      <c r="J2580" s="411">
        <f>내역서!F2584</f>
        <v>0</v>
      </c>
      <c r="K2580" s="411">
        <v>93594.8</v>
      </c>
      <c r="L2580" s="412">
        <f>INT($J2580*K2580)</f>
        <v>0</v>
      </c>
      <c r="M2580" s="411">
        <v>0</v>
      </c>
      <c r="N2580" s="412">
        <f>INT($J2580*M2580)</f>
        <v>0</v>
      </c>
      <c r="O2580" s="411">
        <v>0</v>
      </c>
      <c r="P2580" s="412">
        <f>INT($J2580*O2580)</f>
        <v>0</v>
      </c>
      <c r="Q2580" s="412">
        <f>+K2580+M2580+O2580</f>
        <v>93594.8</v>
      </c>
      <c r="R2580" s="412">
        <f>L2580+N2580+P2580</f>
        <v>0</v>
      </c>
      <c r="S2580" s="412"/>
      <c r="T2580" s="412"/>
      <c r="U2580" s="412"/>
      <c r="V2580" s="419" t="s">
        <v>0</v>
      </c>
      <c r="W2580" s="617" t="str">
        <f>+IF(J2580&lt;0,"ng","")</f>
        <v/>
      </c>
    </row>
    <row r="2581" spans="1:23" s="80" customFormat="1" ht="24" hidden="1" customHeight="1">
      <c r="A2581" s="372" t="s">
        <v>6276</v>
      </c>
      <c r="B2581" s="421" t="s">
        <v>0</v>
      </c>
      <c r="C2581" s="421" t="s">
        <v>170</v>
      </c>
      <c r="D2581" s="421" t="s">
        <v>178</v>
      </c>
      <c r="E2581" s="422" t="s">
        <v>18</v>
      </c>
      <c r="F2581" s="416">
        <f t="shared" si="3594"/>
        <v>3</v>
      </c>
      <c r="G2581" s="416">
        <f>[5]내역서!F2577</f>
        <v>3</v>
      </c>
      <c r="H2581" s="717">
        <v>3</v>
      </c>
      <c r="I2581" s="415">
        <f t="shared" si="3595"/>
        <v>0</v>
      </c>
      <c r="J2581" s="416">
        <f>내역서!F2585</f>
        <v>0</v>
      </c>
      <c r="K2581" s="416">
        <v>93594.8</v>
      </c>
      <c r="L2581" s="417">
        <f t="shared" si="3596"/>
        <v>0</v>
      </c>
      <c r="M2581" s="416">
        <v>0</v>
      </c>
      <c r="N2581" s="417">
        <f t="shared" si="3597"/>
        <v>0</v>
      </c>
      <c r="O2581" s="416">
        <v>0</v>
      </c>
      <c r="P2581" s="417">
        <f t="shared" si="3598"/>
        <v>0</v>
      </c>
      <c r="Q2581" s="417">
        <f t="shared" si="3599"/>
        <v>93594.8</v>
      </c>
      <c r="R2581" s="417">
        <f t="shared" si="3602"/>
        <v>0</v>
      </c>
      <c r="S2581" s="417">
        <f t="shared" ref="S2581" si="3633">J2581-J2580</f>
        <v>0</v>
      </c>
      <c r="T2581" s="417">
        <f t="shared" ref="T2581:U2581" si="3634">Q2581-Q2580</f>
        <v>0</v>
      </c>
      <c r="U2581" s="417">
        <f t="shared" si="3634"/>
        <v>0</v>
      </c>
      <c r="V2581" s="422"/>
      <c r="W2581" s="619" t="str">
        <f t="shared" si="3484"/>
        <v/>
      </c>
    </row>
    <row r="2582" spans="1:23" s="371" customFormat="1" ht="24" hidden="1" customHeight="1">
      <c r="A2582" s="366" t="s">
        <v>5921</v>
      </c>
      <c r="B2582" s="418" t="s">
        <v>0</v>
      </c>
      <c r="C2582" s="418" t="s">
        <v>170</v>
      </c>
      <c r="D2582" s="418" t="s">
        <v>180</v>
      </c>
      <c r="E2582" s="419" t="s">
        <v>18</v>
      </c>
      <c r="F2582" s="411">
        <f>G2582</f>
        <v>39</v>
      </c>
      <c r="G2582" s="411">
        <f>[5]내역서!F2578</f>
        <v>39</v>
      </c>
      <c r="H2582" s="716">
        <v>39</v>
      </c>
      <c r="I2582" s="410">
        <f>G2582-H2582</f>
        <v>0</v>
      </c>
      <c r="J2582" s="411">
        <f>내역서!F2586</f>
        <v>0</v>
      </c>
      <c r="K2582" s="411">
        <v>52990.6</v>
      </c>
      <c r="L2582" s="412">
        <f>INT($J2582*K2582)</f>
        <v>0</v>
      </c>
      <c r="M2582" s="411">
        <v>0</v>
      </c>
      <c r="N2582" s="412">
        <f>INT($J2582*M2582)</f>
        <v>0</v>
      </c>
      <c r="O2582" s="411">
        <v>0</v>
      </c>
      <c r="P2582" s="412">
        <f>INT($J2582*O2582)</f>
        <v>0</v>
      </c>
      <c r="Q2582" s="412">
        <f>+K2582+M2582+O2582</f>
        <v>52990.6</v>
      </c>
      <c r="R2582" s="412">
        <f>L2582+N2582+P2582</f>
        <v>0</v>
      </c>
      <c r="S2582" s="412"/>
      <c r="T2582" s="412"/>
      <c r="U2582" s="412"/>
      <c r="V2582" s="419" t="s">
        <v>0</v>
      </c>
      <c r="W2582" s="617" t="str">
        <f>+IF(J2582&lt;0,"ng","")</f>
        <v/>
      </c>
    </row>
    <row r="2583" spans="1:23" s="75" customFormat="1" ht="24" hidden="1" customHeight="1">
      <c r="A2583" s="372" t="s">
        <v>6267</v>
      </c>
      <c r="B2583" s="421" t="s">
        <v>0</v>
      </c>
      <c r="C2583" s="421" t="s">
        <v>170</v>
      </c>
      <c r="D2583" s="421" t="s">
        <v>180</v>
      </c>
      <c r="E2583" s="422" t="s">
        <v>18</v>
      </c>
      <c r="F2583" s="416">
        <f t="shared" si="3594"/>
        <v>39</v>
      </c>
      <c r="G2583" s="416">
        <f>[5]내역서!F2579</f>
        <v>39</v>
      </c>
      <c r="H2583" s="717">
        <v>39</v>
      </c>
      <c r="I2583" s="415">
        <f t="shared" si="3595"/>
        <v>0</v>
      </c>
      <c r="J2583" s="416">
        <f>내역서!F2587</f>
        <v>0</v>
      </c>
      <c r="K2583" s="416">
        <v>52990.6</v>
      </c>
      <c r="L2583" s="417">
        <f t="shared" si="3596"/>
        <v>0</v>
      </c>
      <c r="M2583" s="416">
        <v>0</v>
      </c>
      <c r="N2583" s="417">
        <f t="shared" si="3597"/>
        <v>0</v>
      </c>
      <c r="O2583" s="416">
        <v>0</v>
      </c>
      <c r="P2583" s="417">
        <f t="shared" si="3598"/>
        <v>0</v>
      </c>
      <c r="Q2583" s="417">
        <f t="shared" si="3599"/>
        <v>52990.6</v>
      </c>
      <c r="R2583" s="417">
        <f t="shared" si="3602"/>
        <v>0</v>
      </c>
      <c r="S2583" s="417">
        <f t="shared" ref="S2583" si="3635">J2583-J2582</f>
        <v>0</v>
      </c>
      <c r="T2583" s="417">
        <f t="shared" ref="T2583:U2583" si="3636">Q2583-Q2582</f>
        <v>0</v>
      </c>
      <c r="U2583" s="417">
        <f t="shared" si="3636"/>
        <v>0</v>
      </c>
      <c r="V2583" s="422"/>
      <c r="W2583" s="619" t="str">
        <f t="shared" si="3484"/>
        <v/>
      </c>
    </row>
    <row r="2584" spans="1:23" s="371" customFormat="1" ht="24" hidden="1" customHeight="1">
      <c r="A2584" s="366" t="s">
        <v>6277</v>
      </c>
      <c r="B2584" s="418" t="s">
        <v>0</v>
      </c>
      <c r="C2584" s="418" t="s">
        <v>170</v>
      </c>
      <c r="D2584" s="418" t="s">
        <v>171</v>
      </c>
      <c r="E2584" s="419" t="s">
        <v>18</v>
      </c>
      <c r="F2584" s="411">
        <f>G2584</f>
        <v>3</v>
      </c>
      <c r="G2584" s="411">
        <f>[5]내역서!F2580</f>
        <v>3</v>
      </c>
      <c r="H2584" s="716">
        <v>3</v>
      </c>
      <c r="I2584" s="410">
        <f>G2584-H2584</f>
        <v>0</v>
      </c>
      <c r="J2584" s="411">
        <f>내역서!F2588</f>
        <v>0</v>
      </c>
      <c r="K2584" s="411">
        <v>18097.099999999999</v>
      </c>
      <c r="L2584" s="412">
        <f>INT($J2584*K2584)</f>
        <v>0</v>
      </c>
      <c r="M2584" s="411">
        <v>0</v>
      </c>
      <c r="N2584" s="412">
        <f>INT($J2584*M2584)</f>
        <v>0</v>
      </c>
      <c r="O2584" s="411">
        <v>0</v>
      </c>
      <c r="P2584" s="412">
        <f>INT($J2584*O2584)</f>
        <v>0</v>
      </c>
      <c r="Q2584" s="412">
        <f>+K2584+M2584+O2584</f>
        <v>18097.099999999999</v>
      </c>
      <c r="R2584" s="412">
        <f>L2584+N2584+P2584</f>
        <v>0</v>
      </c>
      <c r="S2584" s="412"/>
      <c r="T2584" s="412"/>
      <c r="U2584" s="412"/>
      <c r="V2584" s="419" t="s">
        <v>0</v>
      </c>
      <c r="W2584" s="617" t="str">
        <f>+IF(J2584&lt;0,"ng","")</f>
        <v/>
      </c>
    </row>
    <row r="2585" spans="1:23" s="75" customFormat="1" ht="24" hidden="1" customHeight="1">
      <c r="A2585" s="372" t="s">
        <v>6278</v>
      </c>
      <c r="B2585" s="421" t="s">
        <v>0</v>
      </c>
      <c r="C2585" s="421" t="s">
        <v>170</v>
      </c>
      <c r="D2585" s="421" t="s">
        <v>171</v>
      </c>
      <c r="E2585" s="422" t="s">
        <v>18</v>
      </c>
      <c r="F2585" s="416">
        <f t="shared" si="3594"/>
        <v>3</v>
      </c>
      <c r="G2585" s="416">
        <f>[5]내역서!F2581</f>
        <v>3</v>
      </c>
      <c r="H2585" s="717">
        <v>3</v>
      </c>
      <c r="I2585" s="415">
        <f t="shared" si="3595"/>
        <v>0</v>
      </c>
      <c r="J2585" s="416">
        <f>내역서!F2589</f>
        <v>0</v>
      </c>
      <c r="K2585" s="416">
        <v>18097.099999999999</v>
      </c>
      <c r="L2585" s="417">
        <f t="shared" si="3596"/>
        <v>0</v>
      </c>
      <c r="M2585" s="416">
        <v>0</v>
      </c>
      <c r="N2585" s="417">
        <f t="shared" si="3597"/>
        <v>0</v>
      </c>
      <c r="O2585" s="416">
        <v>0</v>
      </c>
      <c r="P2585" s="417">
        <f t="shared" si="3598"/>
        <v>0</v>
      </c>
      <c r="Q2585" s="417">
        <f t="shared" si="3599"/>
        <v>18097.099999999999</v>
      </c>
      <c r="R2585" s="417">
        <f t="shared" si="3602"/>
        <v>0</v>
      </c>
      <c r="S2585" s="417">
        <f t="shared" ref="S2585" si="3637">J2585-J2584</f>
        <v>0</v>
      </c>
      <c r="T2585" s="417">
        <f t="shared" ref="T2585:U2585" si="3638">Q2585-Q2584</f>
        <v>0</v>
      </c>
      <c r="U2585" s="417">
        <f t="shared" si="3638"/>
        <v>0</v>
      </c>
      <c r="V2585" s="422"/>
      <c r="W2585" s="619" t="str">
        <f t="shared" ref="W2585:W2711" si="3639">+IF(J2585&lt;0,"ng","")</f>
        <v/>
      </c>
    </row>
    <row r="2586" spans="1:23" s="371" customFormat="1" ht="24" hidden="1" customHeight="1">
      <c r="A2586" s="366" t="s">
        <v>5520</v>
      </c>
      <c r="B2586" s="418" t="s">
        <v>0</v>
      </c>
      <c r="C2586" s="418" t="s">
        <v>170</v>
      </c>
      <c r="D2586" s="418" t="s">
        <v>163</v>
      </c>
      <c r="E2586" s="419" t="s">
        <v>18</v>
      </c>
      <c r="F2586" s="411">
        <f>G2586</f>
        <v>30</v>
      </c>
      <c r="G2586" s="411">
        <f>[5]내역서!F2582</f>
        <v>30</v>
      </c>
      <c r="H2586" s="716">
        <v>30</v>
      </c>
      <c r="I2586" s="410">
        <f>G2586-H2586</f>
        <v>0</v>
      </c>
      <c r="J2586" s="411">
        <f>내역서!F2590</f>
        <v>0</v>
      </c>
      <c r="K2586" s="411">
        <v>12179.6</v>
      </c>
      <c r="L2586" s="412">
        <f>INT($J2586*K2586)</f>
        <v>0</v>
      </c>
      <c r="M2586" s="411">
        <v>0</v>
      </c>
      <c r="N2586" s="412">
        <f>INT($J2586*M2586)</f>
        <v>0</v>
      </c>
      <c r="O2586" s="411">
        <v>0</v>
      </c>
      <c r="P2586" s="412">
        <f>INT($J2586*O2586)</f>
        <v>0</v>
      </c>
      <c r="Q2586" s="412">
        <f>+K2586+M2586+O2586</f>
        <v>12179.6</v>
      </c>
      <c r="R2586" s="412">
        <f>L2586+N2586+P2586</f>
        <v>0</v>
      </c>
      <c r="S2586" s="412"/>
      <c r="T2586" s="412"/>
      <c r="U2586" s="412"/>
      <c r="V2586" s="419" t="s">
        <v>0</v>
      </c>
      <c r="W2586" s="617" t="str">
        <f>+IF(J2586&lt;0,"ng","")</f>
        <v/>
      </c>
    </row>
    <row r="2587" spans="1:23" s="75" customFormat="1" ht="24" hidden="1" customHeight="1">
      <c r="A2587" s="372" t="s">
        <v>2072</v>
      </c>
      <c r="B2587" s="421" t="s">
        <v>0</v>
      </c>
      <c r="C2587" s="421" t="s">
        <v>170</v>
      </c>
      <c r="D2587" s="421" t="s">
        <v>163</v>
      </c>
      <c r="E2587" s="422" t="s">
        <v>18</v>
      </c>
      <c r="F2587" s="416">
        <f t="shared" si="3594"/>
        <v>30</v>
      </c>
      <c r="G2587" s="416">
        <f>[5]내역서!F2583</f>
        <v>30</v>
      </c>
      <c r="H2587" s="717">
        <v>30</v>
      </c>
      <c r="I2587" s="415">
        <f t="shared" si="3595"/>
        <v>0</v>
      </c>
      <c r="J2587" s="416">
        <f>내역서!F2591</f>
        <v>0</v>
      </c>
      <c r="K2587" s="416">
        <v>12179.6</v>
      </c>
      <c r="L2587" s="417">
        <f t="shared" si="3596"/>
        <v>0</v>
      </c>
      <c r="M2587" s="416">
        <v>0</v>
      </c>
      <c r="N2587" s="417">
        <f t="shared" si="3597"/>
        <v>0</v>
      </c>
      <c r="O2587" s="416">
        <v>0</v>
      </c>
      <c r="P2587" s="417">
        <f t="shared" si="3598"/>
        <v>0</v>
      </c>
      <c r="Q2587" s="417">
        <f t="shared" si="3599"/>
        <v>12179.6</v>
      </c>
      <c r="R2587" s="417">
        <f t="shared" si="3602"/>
        <v>0</v>
      </c>
      <c r="S2587" s="417">
        <f t="shared" ref="S2587" si="3640">J2587-J2586</f>
        <v>0</v>
      </c>
      <c r="T2587" s="417">
        <f t="shared" ref="T2587:U2587" si="3641">Q2587-Q2586</f>
        <v>0</v>
      </c>
      <c r="U2587" s="417">
        <f t="shared" si="3641"/>
        <v>0</v>
      </c>
      <c r="V2587" s="422"/>
      <c r="W2587" s="619" t="str">
        <f t="shared" si="3639"/>
        <v/>
      </c>
    </row>
    <row r="2588" spans="1:23" s="371" customFormat="1" ht="24" hidden="1" customHeight="1">
      <c r="A2588" s="366" t="s">
        <v>3334</v>
      </c>
      <c r="B2588" s="418" t="s">
        <v>0</v>
      </c>
      <c r="C2588" s="418" t="s">
        <v>194</v>
      </c>
      <c r="D2588" s="418" t="s">
        <v>159</v>
      </c>
      <c r="E2588" s="419" t="s">
        <v>18</v>
      </c>
      <c r="F2588" s="411">
        <f>G2588</f>
        <v>2</v>
      </c>
      <c r="G2588" s="411">
        <f>[5]내역서!F2584</f>
        <v>2</v>
      </c>
      <c r="H2588" s="716">
        <v>2</v>
      </c>
      <c r="I2588" s="410">
        <f>G2588-H2588</f>
        <v>0</v>
      </c>
      <c r="J2588" s="411">
        <f>내역서!F2592</f>
        <v>0</v>
      </c>
      <c r="K2588" s="411">
        <v>625343.30000000005</v>
      </c>
      <c r="L2588" s="412">
        <f>INT($J2588*K2588)</f>
        <v>0</v>
      </c>
      <c r="M2588" s="411">
        <v>0</v>
      </c>
      <c r="N2588" s="412">
        <f>INT($J2588*M2588)</f>
        <v>0</v>
      </c>
      <c r="O2588" s="411">
        <v>0</v>
      </c>
      <c r="P2588" s="412">
        <f>INT($J2588*O2588)</f>
        <v>0</v>
      </c>
      <c r="Q2588" s="412">
        <f>+K2588+M2588+O2588</f>
        <v>625343.30000000005</v>
      </c>
      <c r="R2588" s="412">
        <f>L2588+N2588+P2588</f>
        <v>0</v>
      </c>
      <c r="S2588" s="412"/>
      <c r="T2588" s="412"/>
      <c r="U2588" s="412"/>
      <c r="V2588" s="419" t="s">
        <v>0</v>
      </c>
      <c r="W2588" s="617" t="str">
        <f>+IF(J2588&lt;0,"ng","")</f>
        <v/>
      </c>
    </row>
    <row r="2589" spans="1:23" s="75" customFormat="1" ht="24" hidden="1" customHeight="1">
      <c r="A2589" s="372" t="s">
        <v>2072</v>
      </c>
      <c r="B2589" s="421" t="s">
        <v>0</v>
      </c>
      <c r="C2589" s="421" t="s">
        <v>194</v>
      </c>
      <c r="D2589" s="421" t="s">
        <v>159</v>
      </c>
      <c r="E2589" s="422" t="s">
        <v>18</v>
      </c>
      <c r="F2589" s="416">
        <f t="shared" si="3594"/>
        <v>2</v>
      </c>
      <c r="G2589" s="416">
        <f>[5]내역서!F2585</f>
        <v>2</v>
      </c>
      <c r="H2589" s="717">
        <v>2</v>
      </c>
      <c r="I2589" s="415">
        <f t="shared" si="3595"/>
        <v>0</v>
      </c>
      <c r="J2589" s="416">
        <f>내역서!F2593</f>
        <v>0</v>
      </c>
      <c r="K2589" s="416">
        <v>625343.30000000005</v>
      </c>
      <c r="L2589" s="417">
        <f t="shared" si="3596"/>
        <v>0</v>
      </c>
      <c r="M2589" s="416">
        <v>0</v>
      </c>
      <c r="N2589" s="417">
        <f t="shared" si="3597"/>
        <v>0</v>
      </c>
      <c r="O2589" s="416">
        <v>0</v>
      </c>
      <c r="P2589" s="417">
        <f t="shared" si="3598"/>
        <v>0</v>
      </c>
      <c r="Q2589" s="417">
        <f t="shared" si="3599"/>
        <v>625343.30000000005</v>
      </c>
      <c r="R2589" s="417">
        <f t="shared" si="3602"/>
        <v>0</v>
      </c>
      <c r="S2589" s="417">
        <f t="shared" ref="S2589" si="3642">J2589-J2588</f>
        <v>0</v>
      </c>
      <c r="T2589" s="417">
        <f t="shared" ref="T2589:U2589" si="3643">Q2589-Q2588</f>
        <v>0</v>
      </c>
      <c r="U2589" s="417">
        <f t="shared" si="3643"/>
        <v>0</v>
      </c>
      <c r="V2589" s="422"/>
      <c r="W2589" s="619" t="str">
        <f t="shared" si="3639"/>
        <v/>
      </c>
    </row>
    <row r="2590" spans="1:23" s="371" customFormat="1" ht="24" hidden="1" customHeight="1">
      <c r="A2590" s="366" t="s">
        <v>2055</v>
      </c>
      <c r="B2590" s="418" t="s">
        <v>0</v>
      </c>
      <c r="C2590" s="418" t="s">
        <v>195</v>
      </c>
      <c r="D2590" s="418" t="s">
        <v>177</v>
      </c>
      <c r="E2590" s="419" t="s">
        <v>18</v>
      </c>
      <c r="F2590" s="411">
        <f>G2590</f>
        <v>3</v>
      </c>
      <c r="G2590" s="411">
        <f>[5]내역서!F2586</f>
        <v>3</v>
      </c>
      <c r="H2590" s="716">
        <v>3</v>
      </c>
      <c r="I2590" s="410">
        <f>G2590-H2590</f>
        <v>0</v>
      </c>
      <c r="J2590" s="411">
        <f>내역서!F2594</f>
        <v>0</v>
      </c>
      <c r="K2590" s="411">
        <v>664138.69999999995</v>
      </c>
      <c r="L2590" s="412">
        <f>INT($J2590*K2590)</f>
        <v>0</v>
      </c>
      <c r="M2590" s="411">
        <v>0</v>
      </c>
      <c r="N2590" s="412">
        <f>INT($J2590*M2590)</f>
        <v>0</v>
      </c>
      <c r="O2590" s="411">
        <v>0</v>
      </c>
      <c r="P2590" s="412">
        <f>INT($J2590*O2590)</f>
        <v>0</v>
      </c>
      <c r="Q2590" s="412">
        <f>+K2590+M2590+O2590</f>
        <v>664138.69999999995</v>
      </c>
      <c r="R2590" s="412">
        <f>L2590+N2590+P2590</f>
        <v>0</v>
      </c>
      <c r="S2590" s="412"/>
      <c r="T2590" s="412"/>
      <c r="U2590" s="412"/>
      <c r="V2590" s="419" t="s">
        <v>0</v>
      </c>
      <c r="W2590" s="617" t="str">
        <f>+IF(J2590&lt;0,"ng","")</f>
        <v/>
      </c>
    </row>
    <row r="2591" spans="1:23" s="75" customFormat="1" ht="24" hidden="1" customHeight="1">
      <c r="A2591" s="372" t="s">
        <v>6279</v>
      </c>
      <c r="B2591" s="421" t="s">
        <v>0</v>
      </c>
      <c r="C2591" s="421" t="s">
        <v>195</v>
      </c>
      <c r="D2591" s="421" t="s">
        <v>177</v>
      </c>
      <c r="E2591" s="422" t="s">
        <v>18</v>
      </c>
      <c r="F2591" s="416">
        <f t="shared" si="3594"/>
        <v>3</v>
      </c>
      <c r="G2591" s="416">
        <f>[5]내역서!F2587</f>
        <v>3</v>
      </c>
      <c r="H2591" s="717">
        <v>3</v>
      </c>
      <c r="I2591" s="415">
        <f t="shared" si="3595"/>
        <v>0</v>
      </c>
      <c r="J2591" s="416">
        <f>내역서!F2595</f>
        <v>0</v>
      </c>
      <c r="K2591" s="416">
        <v>664138.69999999995</v>
      </c>
      <c r="L2591" s="417">
        <f t="shared" si="3596"/>
        <v>0</v>
      </c>
      <c r="M2591" s="416">
        <v>0</v>
      </c>
      <c r="N2591" s="417">
        <f t="shared" si="3597"/>
        <v>0</v>
      </c>
      <c r="O2591" s="416">
        <v>0</v>
      </c>
      <c r="P2591" s="417">
        <f t="shared" si="3598"/>
        <v>0</v>
      </c>
      <c r="Q2591" s="417">
        <f t="shared" si="3599"/>
        <v>664138.69999999995</v>
      </c>
      <c r="R2591" s="417">
        <f t="shared" si="3602"/>
        <v>0</v>
      </c>
      <c r="S2591" s="417">
        <f t="shared" ref="S2591" si="3644">J2591-J2590</f>
        <v>0</v>
      </c>
      <c r="T2591" s="417">
        <f t="shared" ref="T2591:U2591" si="3645">Q2591-Q2590</f>
        <v>0</v>
      </c>
      <c r="U2591" s="417">
        <f t="shared" si="3645"/>
        <v>0</v>
      </c>
      <c r="V2591" s="422"/>
      <c r="W2591" s="619" t="str">
        <f t="shared" si="3639"/>
        <v/>
      </c>
    </row>
    <row r="2592" spans="1:23" s="371" customFormat="1" ht="24" hidden="1" customHeight="1">
      <c r="A2592" s="366" t="s">
        <v>6280</v>
      </c>
      <c r="B2592" s="448" t="s">
        <v>3476</v>
      </c>
      <c r="C2592" s="448" t="s">
        <v>3477</v>
      </c>
      <c r="D2592" s="448" t="s">
        <v>0</v>
      </c>
      <c r="E2592" s="449" t="s">
        <v>0</v>
      </c>
      <c r="F2592" s="510">
        <v>0</v>
      </c>
      <c r="G2592" s="510">
        <f>[5]내역서!F2588</f>
        <v>0</v>
      </c>
      <c r="H2592" s="510">
        <v>0</v>
      </c>
      <c r="I2592" s="510"/>
      <c r="J2592" s="510">
        <f>내역서!F2596</f>
        <v>0</v>
      </c>
      <c r="K2592" s="451">
        <v>0</v>
      </c>
      <c r="L2592" s="452">
        <f>L2594+L2632+L2648</f>
        <v>0</v>
      </c>
      <c r="M2592" s="451">
        <v>0</v>
      </c>
      <c r="N2592" s="452">
        <f>N2594+N2632+N2648</f>
        <v>0</v>
      </c>
      <c r="O2592" s="451">
        <v>0</v>
      </c>
      <c r="P2592" s="452">
        <f>P2594+P2632+P2648</f>
        <v>0</v>
      </c>
      <c r="Q2592" s="452">
        <v>0</v>
      </c>
      <c r="R2592" s="452">
        <f>L2592+N2592+P2592</f>
        <v>0</v>
      </c>
      <c r="S2592" s="452"/>
      <c r="T2592" s="452"/>
      <c r="U2592" s="452"/>
      <c r="V2592" s="449" t="s">
        <v>0</v>
      </c>
      <c r="W2592" s="617" t="str">
        <f>+IF(J2592&lt;0,"ng","")</f>
        <v/>
      </c>
    </row>
    <row r="2593" spans="1:23" s="75" customFormat="1" ht="24" hidden="1" customHeight="1">
      <c r="A2593" s="372" t="s">
        <v>5889</v>
      </c>
      <c r="B2593" s="454" t="s">
        <v>6281</v>
      </c>
      <c r="C2593" s="454" t="s">
        <v>1829</v>
      </c>
      <c r="D2593" s="454" t="s">
        <v>0</v>
      </c>
      <c r="E2593" s="455" t="s">
        <v>0</v>
      </c>
      <c r="F2593" s="511">
        <v>0</v>
      </c>
      <c r="G2593" s="511">
        <f>[5]내역서!F2589</f>
        <v>0</v>
      </c>
      <c r="H2593" s="511">
        <v>0</v>
      </c>
      <c r="I2593" s="511"/>
      <c r="J2593" s="511">
        <f>내역서!F2597</f>
        <v>0</v>
      </c>
      <c r="K2593" s="457">
        <v>0</v>
      </c>
      <c r="L2593" s="458">
        <f>L2595+L2633+L2649</f>
        <v>0</v>
      </c>
      <c r="M2593" s="457">
        <v>0</v>
      </c>
      <c r="N2593" s="458">
        <f>N2595+N2633+N2649</f>
        <v>0</v>
      </c>
      <c r="O2593" s="457">
        <v>0</v>
      </c>
      <c r="P2593" s="458">
        <f>P2595+P2633+P2649</f>
        <v>0</v>
      </c>
      <c r="Q2593" s="458">
        <v>0</v>
      </c>
      <c r="R2593" s="458">
        <f t="shared" si="3602"/>
        <v>0</v>
      </c>
      <c r="S2593" s="458">
        <f t="shared" ref="S2593" si="3646">J2593-J2592</f>
        <v>0</v>
      </c>
      <c r="T2593" s="458">
        <f t="shared" ref="T2593:U2593" si="3647">Q2593-Q2592</f>
        <v>0</v>
      </c>
      <c r="U2593" s="458">
        <f t="shared" si="3647"/>
        <v>0</v>
      </c>
      <c r="V2593" s="455"/>
      <c r="W2593" s="619" t="str">
        <f t="shared" si="3639"/>
        <v/>
      </c>
    </row>
    <row r="2594" spans="1:23" s="371" customFormat="1" ht="24" hidden="1" customHeight="1">
      <c r="A2594" s="366" t="s">
        <v>2055</v>
      </c>
      <c r="B2594" s="500" t="s">
        <v>3395</v>
      </c>
      <c r="C2594" s="500" t="s">
        <v>3396</v>
      </c>
      <c r="D2594" s="500" t="s">
        <v>0</v>
      </c>
      <c r="E2594" s="501" t="s">
        <v>0</v>
      </c>
      <c r="F2594" s="502">
        <v>0</v>
      </c>
      <c r="G2594" s="502">
        <f>[5]내역서!F2590</f>
        <v>0</v>
      </c>
      <c r="H2594" s="502">
        <v>0</v>
      </c>
      <c r="I2594" s="502"/>
      <c r="J2594" s="502">
        <f>내역서!F2598</f>
        <v>0</v>
      </c>
      <c r="K2594" s="503">
        <v>0</v>
      </c>
      <c r="L2594" s="503">
        <f>SUMIF($A$2596:$A$2631,$A2596,L$2596:L$2631)</f>
        <v>0</v>
      </c>
      <c r="M2594" s="503">
        <v>0</v>
      </c>
      <c r="N2594" s="503">
        <f>SUMIF($A$2596:$A$2631,$A2596,N$2596:N$2631)</f>
        <v>0</v>
      </c>
      <c r="O2594" s="503">
        <v>0</v>
      </c>
      <c r="P2594" s="503">
        <f>SUMIF($A$2596:$A$2631,$A2596,P$2596:P$2631)</f>
        <v>0</v>
      </c>
      <c r="Q2594" s="504">
        <v>0</v>
      </c>
      <c r="R2594" s="503">
        <f>L2594+N2594+P2594</f>
        <v>0</v>
      </c>
      <c r="S2594" s="503"/>
      <c r="T2594" s="503"/>
      <c r="U2594" s="503"/>
      <c r="V2594" s="501" t="s">
        <v>0</v>
      </c>
      <c r="W2594" s="617" t="str">
        <f>+IF(J2594&lt;0,"ng","")</f>
        <v/>
      </c>
    </row>
    <row r="2595" spans="1:23" s="75" customFormat="1" ht="24" hidden="1" customHeight="1">
      <c r="A2595" s="372" t="s">
        <v>6282</v>
      </c>
      <c r="B2595" s="505" t="s">
        <v>1824</v>
      </c>
      <c r="C2595" s="505" t="s">
        <v>1825</v>
      </c>
      <c r="D2595" s="505" t="s">
        <v>0</v>
      </c>
      <c r="E2595" s="506" t="s">
        <v>0</v>
      </c>
      <c r="F2595" s="507">
        <v>0</v>
      </c>
      <c r="G2595" s="507">
        <f>[5]내역서!F2591</f>
        <v>0</v>
      </c>
      <c r="H2595" s="507">
        <v>0</v>
      </c>
      <c r="I2595" s="507"/>
      <c r="J2595" s="507">
        <f>내역서!F2599</f>
        <v>0</v>
      </c>
      <c r="K2595" s="508">
        <v>0</v>
      </c>
      <c r="L2595" s="508">
        <f>SUMIF($A$2596:$A$2631,$A2597,L$2596:L$2631)</f>
        <v>0</v>
      </c>
      <c r="M2595" s="508">
        <v>0</v>
      </c>
      <c r="N2595" s="508">
        <f>SUMIF($A$2596:$A$2631,$A2597,N$2596:N$2631)</f>
        <v>0</v>
      </c>
      <c r="O2595" s="508">
        <v>0</v>
      </c>
      <c r="P2595" s="508">
        <f>SUMIF($A$2596:$A$2631,$A2597,P$2596:P$2631)</f>
        <v>0</v>
      </c>
      <c r="Q2595" s="509">
        <v>0</v>
      </c>
      <c r="R2595" s="508">
        <f t="shared" ref="R2595" si="3648">L2595+N2595+P2595</f>
        <v>0</v>
      </c>
      <c r="S2595" s="508">
        <f t="shared" ref="S2595" si="3649">J2595-J2594</f>
        <v>0</v>
      </c>
      <c r="T2595" s="508">
        <f t="shared" ref="T2595:U2595" si="3650">Q2595-Q2594</f>
        <v>0</v>
      </c>
      <c r="U2595" s="508">
        <f t="shared" si="3650"/>
        <v>0</v>
      </c>
      <c r="V2595" s="506"/>
      <c r="W2595" s="619" t="str">
        <f t="shared" si="3639"/>
        <v/>
      </c>
    </row>
    <row r="2596" spans="1:23" s="489" customFormat="1" ht="24" hidden="1" customHeight="1">
      <c r="A2596" s="366" t="s">
        <v>2055</v>
      </c>
      <c r="B2596" s="418" t="s">
        <v>0</v>
      </c>
      <c r="C2596" s="418" t="s">
        <v>3480</v>
      </c>
      <c r="D2596" s="418" t="s">
        <v>159</v>
      </c>
      <c r="E2596" s="419" t="s">
        <v>2235</v>
      </c>
      <c r="F2596" s="411">
        <f>G2596</f>
        <v>1</v>
      </c>
      <c r="G2596" s="411">
        <f>[5]내역서!F2592</f>
        <v>1</v>
      </c>
      <c r="H2596" s="716">
        <v>0</v>
      </c>
      <c r="I2596" s="410">
        <f>G2596-H2596</f>
        <v>1</v>
      </c>
      <c r="J2596" s="411">
        <f>내역서!F2600</f>
        <v>0</v>
      </c>
      <c r="K2596" s="411">
        <v>30241.5</v>
      </c>
      <c r="L2596" s="412">
        <f>INT($J2596*K2596)</f>
        <v>0</v>
      </c>
      <c r="M2596" s="411">
        <v>221086.4</v>
      </c>
      <c r="N2596" s="412">
        <f>INT($J2596*M2596)</f>
        <v>0</v>
      </c>
      <c r="O2596" s="411">
        <v>31129.200000000001</v>
      </c>
      <c r="P2596" s="412">
        <f>INT($J2596*O2596)</f>
        <v>0</v>
      </c>
      <c r="Q2596" s="412">
        <f>+K2596+M2596+O2596</f>
        <v>282457.09999999998</v>
      </c>
      <c r="R2596" s="412">
        <f>L2596+N2596+P2596</f>
        <v>0</v>
      </c>
      <c r="S2596" s="412"/>
      <c r="T2596" s="412"/>
      <c r="U2596" s="412"/>
      <c r="V2596" s="419" t="s">
        <v>0</v>
      </c>
      <c r="W2596" s="617" t="str">
        <f>+IF(J2596&lt;0,"ng","")</f>
        <v/>
      </c>
    </row>
    <row r="2597" spans="1:23" s="78" customFormat="1" ht="24" hidden="1" customHeight="1">
      <c r="A2597" s="372" t="s">
        <v>2072</v>
      </c>
      <c r="B2597" s="421" t="s">
        <v>0</v>
      </c>
      <c r="C2597" s="421" t="s">
        <v>1508</v>
      </c>
      <c r="D2597" s="421" t="s">
        <v>159</v>
      </c>
      <c r="E2597" s="422" t="s">
        <v>768</v>
      </c>
      <c r="F2597" s="416">
        <f t="shared" ref="F2597:F2631" si="3651">G2597</f>
        <v>1</v>
      </c>
      <c r="G2597" s="416">
        <f>[5]내역서!F2593</f>
        <v>1</v>
      </c>
      <c r="H2597" s="717">
        <v>0</v>
      </c>
      <c r="I2597" s="415">
        <f t="shared" ref="I2597:I2631" si="3652">G2597-H2597</f>
        <v>1</v>
      </c>
      <c r="J2597" s="416">
        <f>내역서!F2601</f>
        <v>0</v>
      </c>
      <c r="K2597" s="416">
        <v>30241.5</v>
      </c>
      <c r="L2597" s="417">
        <f t="shared" ref="L2597:L2631" si="3653">INT($J2597*K2597)</f>
        <v>0</v>
      </c>
      <c r="M2597" s="416">
        <v>221086.4</v>
      </c>
      <c r="N2597" s="417">
        <f t="shared" ref="N2597:N2631" si="3654">INT($J2597*M2597)</f>
        <v>0</v>
      </c>
      <c r="O2597" s="416">
        <v>31129.200000000001</v>
      </c>
      <c r="P2597" s="417">
        <f t="shared" ref="P2597:P2631" si="3655">INT($J2597*O2597)</f>
        <v>0</v>
      </c>
      <c r="Q2597" s="417">
        <f t="shared" ref="Q2597:Q2631" si="3656">+K2597+M2597+O2597</f>
        <v>282457.09999999998</v>
      </c>
      <c r="R2597" s="417">
        <f t="shared" si="3602"/>
        <v>0</v>
      </c>
      <c r="S2597" s="417">
        <f t="shared" ref="S2597" si="3657">J2597-J2596</f>
        <v>0</v>
      </c>
      <c r="T2597" s="417">
        <f t="shared" ref="T2597:U2597" si="3658">Q2597-Q2596</f>
        <v>0</v>
      </c>
      <c r="U2597" s="417">
        <f t="shared" si="3658"/>
        <v>0</v>
      </c>
      <c r="V2597" s="422"/>
      <c r="W2597" s="619" t="str">
        <f t="shared" si="3639"/>
        <v/>
      </c>
    </row>
    <row r="2598" spans="1:23" s="489" customFormat="1" ht="24" hidden="1" customHeight="1">
      <c r="A2598" s="366" t="s">
        <v>2055</v>
      </c>
      <c r="B2598" s="418" t="s">
        <v>0</v>
      </c>
      <c r="C2598" s="418" t="s">
        <v>3481</v>
      </c>
      <c r="D2598" s="418" t="s">
        <v>3455</v>
      </c>
      <c r="E2598" s="419" t="s">
        <v>56</v>
      </c>
      <c r="F2598" s="411">
        <f>G2598</f>
        <v>0.38907999999999998</v>
      </c>
      <c r="G2598" s="486">
        <f>[5]내역서!F2594</f>
        <v>0.38907999999999998</v>
      </c>
      <c r="H2598" s="716">
        <v>0</v>
      </c>
      <c r="I2598" s="410">
        <v>0</v>
      </c>
      <c r="J2598" s="486">
        <f>내역서!F2602</f>
        <v>0</v>
      </c>
      <c r="K2598" s="411">
        <v>473459</v>
      </c>
      <c r="L2598" s="412">
        <f>INT($J2598*K2598)</f>
        <v>0</v>
      </c>
      <c r="M2598" s="411">
        <v>15781978</v>
      </c>
      <c r="N2598" s="412">
        <f>INT($J2598*M2598)</f>
        <v>0</v>
      </c>
      <c r="O2598" s="411"/>
      <c r="P2598" s="412">
        <f>INT($J2598*O2598)</f>
        <v>0</v>
      </c>
      <c r="Q2598" s="412">
        <f>+K2598+M2598+O2598</f>
        <v>16255437</v>
      </c>
      <c r="R2598" s="412">
        <f>L2598+N2598+P2598</f>
        <v>0</v>
      </c>
      <c r="S2598" s="412"/>
      <c r="T2598" s="412"/>
      <c r="U2598" s="412"/>
      <c r="V2598" s="630" t="s">
        <v>0</v>
      </c>
      <c r="W2598" s="617" t="str">
        <f>+IF(J2598&lt;0,"ng","")</f>
        <v/>
      </c>
    </row>
    <row r="2599" spans="1:23" s="78" customFormat="1" ht="24" hidden="1" customHeight="1">
      <c r="A2599" s="372" t="s">
        <v>2072</v>
      </c>
      <c r="B2599" s="421" t="s">
        <v>0</v>
      </c>
      <c r="C2599" s="421" t="s">
        <v>3481</v>
      </c>
      <c r="D2599" s="421" t="s">
        <v>3455</v>
      </c>
      <c r="E2599" s="422" t="s">
        <v>56</v>
      </c>
      <c r="F2599" s="416">
        <f t="shared" si="3651"/>
        <v>0.38907999999999998</v>
      </c>
      <c r="G2599" s="487">
        <f>[5]내역서!F2595</f>
        <v>0.38907999999999998</v>
      </c>
      <c r="H2599" s="717">
        <v>0</v>
      </c>
      <c r="I2599" s="415">
        <v>0</v>
      </c>
      <c r="J2599" s="487">
        <f>내역서!F2603</f>
        <v>0</v>
      </c>
      <c r="K2599" s="416">
        <v>473459</v>
      </c>
      <c r="L2599" s="417">
        <f t="shared" ref="L2599" si="3659">INT($J2599*K2599)</f>
        <v>0</v>
      </c>
      <c r="M2599" s="416">
        <v>15781978</v>
      </c>
      <c r="N2599" s="417">
        <f t="shared" ref="N2599" si="3660">INT($J2599*M2599)</f>
        <v>0</v>
      </c>
      <c r="O2599" s="416"/>
      <c r="P2599" s="417">
        <f t="shared" ref="P2599" si="3661">INT($J2599*O2599)</f>
        <v>0</v>
      </c>
      <c r="Q2599" s="417">
        <f t="shared" ref="Q2599" si="3662">+K2599+M2599+O2599</f>
        <v>16255437</v>
      </c>
      <c r="R2599" s="417">
        <f t="shared" ref="R2599" si="3663">L2599+N2599+P2599</f>
        <v>0</v>
      </c>
      <c r="S2599" s="417">
        <f t="shared" ref="S2599" si="3664">J2599-J2598</f>
        <v>0</v>
      </c>
      <c r="T2599" s="417">
        <f t="shared" ref="T2599:U2599" si="3665">Q2599-Q2598</f>
        <v>0</v>
      </c>
      <c r="U2599" s="417">
        <f t="shared" si="3665"/>
        <v>0</v>
      </c>
      <c r="V2599" s="631"/>
      <c r="W2599" s="619" t="str">
        <f t="shared" si="3639"/>
        <v/>
      </c>
    </row>
    <row r="2600" spans="1:23" s="371" customFormat="1" ht="24" hidden="1" customHeight="1">
      <c r="A2600" s="366" t="s">
        <v>6283</v>
      </c>
      <c r="B2600" s="418" t="s">
        <v>0</v>
      </c>
      <c r="C2600" s="418" t="s">
        <v>3481</v>
      </c>
      <c r="D2600" s="418" t="s">
        <v>167</v>
      </c>
      <c r="E2600" s="419" t="s">
        <v>56</v>
      </c>
      <c r="F2600" s="411">
        <f>G2600</f>
        <v>1.6656000000000001E-2</v>
      </c>
      <c r="G2600" s="486">
        <f>[5]내역서!F2596</f>
        <v>1.6656000000000001E-2</v>
      </c>
      <c r="H2600" s="720">
        <v>1.6656000000000001E-2</v>
      </c>
      <c r="I2600" s="410">
        <f>G2600-H2600</f>
        <v>0</v>
      </c>
      <c r="J2600" s="486">
        <f>내역서!F2604</f>
        <v>0</v>
      </c>
      <c r="K2600" s="411">
        <v>1327476.8999999999</v>
      </c>
      <c r="L2600" s="412">
        <f>INT($J2600*K2600)</f>
        <v>0</v>
      </c>
      <c r="M2600" s="411">
        <v>12179389.6</v>
      </c>
      <c r="N2600" s="412">
        <f>INT($J2600*M2600)</f>
        <v>0</v>
      </c>
      <c r="O2600" s="411">
        <v>0</v>
      </c>
      <c r="P2600" s="412">
        <f>INT($J2600*O2600)</f>
        <v>0</v>
      </c>
      <c r="Q2600" s="412">
        <f>+K2600+M2600+O2600</f>
        <v>13506866.5</v>
      </c>
      <c r="R2600" s="412">
        <f>L2600+N2600+P2600</f>
        <v>0</v>
      </c>
      <c r="S2600" s="412"/>
      <c r="T2600" s="412"/>
      <c r="U2600" s="412"/>
      <c r="V2600" s="419" t="s">
        <v>0</v>
      </c>
      <c r="W2600" s="617" t="str">
        <f>+IF(J2600&lt;0,"ng","")</f>
        <v/>
      </c>
    </row>
    <row r="2601" spans="1:23" s="75" customFormat="1" ht="24" hidden="1" customHeight="1">
      <c r="A2601" s="372" t="s">
        <v>2072</v>
      </c>
      <c r="B2601" s="421" t="s">
        <v>0</v>
      </c>
      <c r="C2601" s="421" t="s">
        <v>1509</v>
      </c>
      <c r="D2601" s="421" t="s">
        <v>167</v>
      </c>
      <c r="E2601" s="422" t="s">
        <v>56</v>
      </c>
      <c r="F2601" s="416">
        <f t="shared" si="3651"/>
        <v>1.6656000000000001E-2</v>
      </c>
      <c r="G2601" s="487">
        <f>[5]내역서!F2597</f>
        <v>1.6656000000000001E-2</v>
      </c>
      <c r="H2601" s="721">
        <v>1.6656000000000001E-2</v>
      </c>
      <c r="I2601" s="415">
        <f t="shared" si="3652"/>
        <v>0</v>
      </c>
      <c r="J2601" s="487">
        <f>내역서!F2605</f>
        <v>0</v>
      </c>
      <c r="K2601" s="416">
        <v>1327476.8999999999</v>
      </c>
      <c r="L2601" s="417">
        <f t="shared" si="3653"/>
        <v>0</v>
      </c>
      <c r="M2601" s="416">
        <v>12179389.6</v>
      </c>
      <c r="N2601" s="417">
        <f t="shared" si="3654"/>
        <v>0</v>
      </c>
      <c r="O2601" s="416">
        <v>0</v>
      </c>
      <c r="P2601" s="417">
        <f t="shared" si="3655"/>
        <v>0</v>
      </c>
      <c r="Q2601" s="417">
        <f t="shared" si="3656"/>
        <v>13506866.5</v>
      </c>
      <c r="R2601" s="417">
        <f t="shared" si="3602"/>
        <v>0</v>
      </c>
      <c r="S2601" s="417">
        <f t="shared" ref="S2601" si="3666">J2601-J2600</f>
        <v>0</v>
      </c>
      <c r="T2601" s="417">
        <f t="shared" ref="T2601:U2601" si="3667">Q2601-Q2600</f>
        <v>0</v>
      </c>
      <c r="U2601" s="417">
        <f t="shared" si="3667"/>
        <v>0</v>
      </c>
      <c r="V2601" s="422"/>
      <c r="W2601" s="619" t="str">
        <f t="shared" si="3639"/>
        <v/>
      </c>
    </row>
    <row r="2602" spans="1:23" s="371" customFormat="1" ht="24" hidden="1" customHeight="1">
      <c r="A2602" s="366" t="s">
        <v>6284</v>
      </c>
      <c r="B2602" s="418" t="s">
        <v>0</v>
      </c>
      <c r="C2602" s="418" t="s">
        <v>3481</v>
      </c>
      <c r="D2602" s="418" t="s">
        <v>163</v>
      </c>
      <c r="E2602" s="419" t="s">
        <v>56</v>
      </c>
      <c r="F2602" s="411">
        <f>G2602</f>
        <v>0.06</v>
      </c>
      <c r="G2602" s="411">
        <f>[5]내역서!F2598</f>
        <v>0.06</v>
      </c>
      <c r="H2602" s="716">
        <v>0.06</v>
      </c>
      <c r="I2602" s="410">
        <f>G2602-H2602</f>
        <v>0</v>
      </c>
      <c r="J2602" s="411">
        <f>내역서!F2606</f>
        <v>0</v>
      </c>
      <c r="K2602" s="411">
        <v>1544685.3</v>
      </c>
      <c r="L2602" s="412">
        <f>INT($J2602*K2602)</f>
        <v>0</v>
      </c>
      <c r="M2602" s="411">
        <v>14172240.800000001</v>
      </c>
      <c r="N2602" s="412">
        <f>INT($J2602*M2602)</f>
        <v>0</v>
      </c>
      <c r="O2602" s="411">
        <v>0</v>
      </c>
      <c r="P2602" s="412">
        <f>INT($J2602*O2602)</f>
        <v>0</v>
      </c>
      <c r="Q2602" s="412">
        <f>+K2602+M2602+O2602</f>
        <v>15716926.100000001</v>
      </c>
      <c r="R2602" s="412">
        <f>L2602+N2602+P2602</f>
        <v>0</v>
      </c>
      <c r="S2602" s="412"/>
      <c r="T2602" s="412"/>
      <c r="U2602" s="412"/>
      <c r="V2602" s="419" t="s">
        <v>0</v>
      </c>
      <c r="W2602" s="617" t="str">
        <f>+IF(J2602&lt;0,"ng","")</f>
        <v/>
      </c>
    </row>
    <row r="2603" spans="1:23" s="75" customFormat="1" ht="24" hidden="1" customHeight="1">
      <c r="A2603" s="372" t="s">
        <v>6285</v>
      </c>
      <c r="B2603" s="421" t="s">
        <v>0</v>
      </c>
      <c r="C2603" s="421" t="s">
        <v>1509</v>
      </c>
      <c r="D2603" s="421" t="s">
        <v>163</v>
      </c>
      <c r="E2603" s="422" t="s">
        <v>56</v>
      </c>
      <c r="F2603" s="416">
        <f t="shared" si="3651"/>
        <v>0.06</v>
      </c>
      <c r="G2603" s="416">
        <f>[5]내역서!F2599</f>
        <v>0.06</v>
      </c>
      <c r="H2603" s="717">
        <v>0.06</v>
      </c>
      <c r="I2603" s="415">
        <f t="shared" si="3652"/>
        <v>0</v>
      </c>
      <c r="J2603" s="416">
        <f>내역서!F2607</f>
        <v>0</v>
      </c>
      <c r="K2603" s="416">
        <v>1544685.3</v>
      </c>
      <c r="L2603" s="417">
        <f t="shared" si="3653"/>
        <v>0</v>
      </c>
      <c r="M2603" s="416">
        <v>14172240.800000001</v>
      </c>
      <c r="N2603" s="417">
        <f t="shared" si="3654"/>
        <v>0</v>
      </c>
      <c r="O2603" s="416">
        <v>0</v>
      </c>
      <c r="P2603" s="417">
        <f t="shared" si="3655"/>
        <v>0</v>
      </c>
      <c r="Q2603" s="417">
        <f t="shared" si="3656"/>
        <v>15716926.100000001</v>
      </c>
      <c r="R2603" s="417">
        <f t="shared" si="3602"/>
        <v>0</v>
      </c>
      <c r="S2603" s="417">
        <f t="shared" ref="S2603" si="3668">J2603-J2602</f>
        <v>0</v>
      </c>
      <c r="T2603" s="417">
        <f t="shared" ref="T2603:U2603" si="3669">Q2603-Q2602</f>
        <v>0</v>
      </c>
      <c r="U2603" s="417">
        <f t="shared" si="3669"/>
        <v>0</v>
      </c>
      <c r="V2603" s="422"/>
      <c r="W2603" s="619" t="str">
        <f t="shared" si="3639"/>
        <v/>
      </c>
    </row>
    <row r="2604" spans="1:23" s="371" customFormat="1" ht="24" hidden="1" customHeight="1">
      <c r="A2604" s="366" t="s">
        <v>6286</v>
      </c>
      <c r="B2604" s="418" t="s">
        <v>0</v>
      </c>
      <c r="C2604" s="418" t="s">
        <v>3482</v>
      </c>
      <c r="D2604" s="418" t="s">
        <v>168</v>
      </c>
      <c r="E2604" s="419" t="s">
        <v>18</v>
      </c>
      <c r="F2604" s="411">
        <f>G2604</f>
        <v>1</v>
      </c>
      <c r="G2604" s="411">
        <f>[5]내역서!F2600</f>
        <v>1</v>
      </c>
      <c r="H2604" s="716">
        <v>1</v>
      </c>
      <c r="I2604" s="410">
        <f>G2604-H2604</f>
        <v>0</v>
      </c>
      <c r="J2604" s="411">
        <f>내역서!F2608</f>
        <v>0</v>
      </c>
      <c r="K2604" s="411">
        <v>81563.7</v>
      </c>
      <c r="L2604" s="412">
        <f>INT($J2604*K2604)</f>
        <v>0</v>
      </c>
      <c r="M2604" s="411">
        <v>720002.4</v>
      </c>
      <c r="N2604" s="412">
        <f>INT($J2604*M2604)</f>
        <v>0</v>
      </c>
      <c r="O2604" s="411">
        <v>109566.8</v>
      </c>
      <c r="P2604" s="412">
        <f>INT($J2604*O2604)</f>
        <v>0</v>
      </c>
      <c r="Q2604" s="412">
        <f>+K2604+M2604+O2604</f>
        <v>911132.9</v>
      </c>
      <c r="R2604" s="412">
        <f>L2604+N2604+P2604</f>
        <v>0</v>
      </c>
      <c r="S2604" s="412"/>
      <c r="T2604" s="412"/>
      <c r="U2604" s="412"/>
      <c r="V2604" s="419" t="s">
        <v>0</v>
      </c>
      <c r="W2604" s="617" t="str">
        <f>+IF(J2604&lt;0,"ng","")</f>
        <v/>
      </c>
    </row>
    <row r="2605" spans="1:23" s="75" customFormat="1" ht="24" hidden="1" customHeight="1">
      <c r="A2605" s="372" t="s">
        <v>6287</v>
      </c>
      <c r="B2605" s="421" t="s">
        <v>0</v>
      </c>
      <c r="C2605" s="421" t="s">
        <v>1510</v>
      </c>
      <c r="D2605" s="421" t="s">
        <v>168</v>
      </c>
      <c r="E2605" s="422" t="s">
        <v>18</v>
      </c>
      <c r="F2605" s="416">
        <f t="shared" si="3651"/>
        <v>1</v>
      </c>
      <c r="G2605" s="416">
        <f>[5]내역서!F2601</f>
        <v>1</v>
      </c>
      <c r="H2605" s="717">
        <v>1</v>
      </c>
      <c r="I2605" s="415">
        <f t="shared" si="3652"/>
        <v>0</v>
      </c>
      <c r="J2605" s="416">
        <f>내역서!F2609</f>
        <v>0</v>
      </c>
      <c r="K2605" s="416">
        <v>81563.7</v>
      </c>
      <c r="L2605" s="417">
        <f t="shared" si="3653"/>
        <v>0</v>
      </c>
      <c r="M2605" s="416">
        <v>720002.4</v>
      </c>
      <c r="N2605" s="417">
        <f t="shared" si="3654"/>
        <v>0</v>
      </c>
      <c r="O2605" s="416">
        <v>109566.8</v>
      </c>
      <c r="P2605" s="417">
        <f t="shared" si="3655"/>
        <v>0</v>
      </c>
      <c r="Q2605" s="417">
        <f t="shared" si="3656"/>
        <v>911132.9</v>
      </c>
      <c r="R2605" s="417">
        <f t="shared" si="3602"/>
        <v>0</v>
      </c>
      <c r="S2605" s="417">
        <f t="shared" ref="S2605" si="3670">J2605-J2604</f>
        <v>0</v>
      </c>
      <c r="T2605" s="417">
        <f t="shared" ref="T2605:U2605" si="3671">Q2605-Q2604</f>
        <v>0</v>
      </c>
      <c r="U2605" s="417">
        <f t="shared" si="3671"/>
        <v>0</v>
      </c>
      <c r="V2605" s="422"/>
      <c r="W2605" s="619" t="str">
        <f t="shared" si="3639"/>
        <v/>
      </c>
    </row>
    <row r="2606" spans="1:23" s="371" customFormat="1" ht="24" hidden="1" customHeight="1">
      <c r="A2606" s="366" t="s">
        <v>2055</v>
      </c>
      <c r="B2606" s="418" t="s">
        <v>0</v>
      </c>
      <c r="C2606" s="418" t="s">
        <v>3482</v>
      </c>
      <c r="D2606" s="418" t="s">
        <v>159</v>
      </c>
      <c r="E2606" s="419" t="s">
        <v>18</v>
      </c>
      <c r="F2606" s="411">
        <f>G2606</f>
        <v>12</v>
      </c>
      <c r="G2606" s="411">
        <f>[5]내역서!F2602</f>
        <v>12</v>
      </c>
      <c r="H2606" s="716">
        <v>6</v>
      </c>
      <c r="I2606" s="410">
        <f>G2606-H2606</f>
        <v>6</v>
      </c>
      <c r="J2606" s="411">
        <f>내역서!F2610</f>
        <v>0</v>
      </c>
      <c r="K2606" s="411">
        <v>39345.599999999999</v>
      </c>
      <c r="L2606" s="412">
        <f t="shared" si="3653"/>
        <v>0</v>
      </c>
      <c r="M2606" s="411">
        <v>323184.8</v>
      </c>
      <c r="N2606" s="412">
        <f>INT($J2606*M2606)</f>
        <v>0</v>
      </c>
      <c r="O2606" s="411">
        <v>36407.599999999999</v>
      </c>
      <c r="P2606" s="412">
        <f>INT($J2606*O2606)</f>
        <v>0</v>
      </c>
      <c r="Q2606" s="412">
        <f>+K2606+M2606+O2606</f>
        <v>398937.99999999994</v>
      </c>
      <c r="R2606" s="412">
        <f>L2606+N2606+P2606</f>
        <v>0</v>
      </c>
      <c r="S2606" s="412"/>
      <c r="T2606" s="412"/>
      <c r="U2606" s="412"/>
      <c r="V2606" s="419" t="s">
        <v>0</v>
      </c>
      <c r="W2606" s="617" t="str">
        <f>+IF(J2606&lt;0,"ng","")</f>
        <v/>
      </c>
    </row>
    <row r="2607" spans="1:23" s="75" customFormat="1" ht="24" hidden="1" customHeight="1">
      <c r="A2607" s="372" t="s">
        <v>6288</v>
      </c>
      <c r="B2607" s="421" t="s">
        <v>0</v>
      </c>
      <c r="C2607" s="421" t="s">
        <v>1510</v>
      </c>
      <c r="D2607" s="421" t="s">
        <v>159</v>
      </c>
      <c r="E2607" s="422" t="s">
        <v>18</v>
      </c>
      <c r="F2607" s="416">
        <f t="shared" si="3651"/>
        <v>12</v>
      </c>
      <c r="G2607" s="416">
        <f>[5]내역서!F2603</f>
        <v>12</v>
      </c>
      <c r="H2607" s="717">
        <v>6</v>
      </c>
      <c r="I2607" s="415">
        <f t="shared" si="3652"/>
        <v>6</v>
      </c>
      <c r="J2607" s="416">
        <f>내역서!F2611</f>
        <v>0</v>
      </c>
      <c r="K2607" s="416">
        <v>39345.599999999999</v>
      </c>
      <c r="L2607" s="417">
        <f t="shared" si="3653"/>
        <v>0</v>
      </c>
      <c r="M2607" s="416">
        <v>323184.8</v>
      </c>
      <c r="N2607" s="417">
        <f t="shared" ref="N2607" si="3672">INT($J2607*M2607)</f>
        <v>0</v>
      </c>
      <c r="O2607" s="416">
        <v>36407.599999999999</v>
      </c>
      <c r="P2607" s="417">
        <f t="shared" ref="P2607" si="3673">INT($J2607*O2607)</f>
        <v>0</v>
      </c>
      <c r="Q2607" s="417">
        <f t="shared" si="3656"/>
        <v>398937.99999999994</v>
      </c>
      <c r="R2607" s="417">
        <f>L2607+N2607+P2607</f>
        <v>0</v>
      </c>
      <c r="S2607" s="417">
        <f t="shared" ref="S2607" si="3674">J2607-J2606</f>
        <v>0</v>
      </c>
      <c r="T2607" s="417">
        <f t="shared" ref="T2607:U2607" si="3675">Q2607-Q2606</f>
        <v>0</v>
      </c>
      <c r="U2607" s="417">
        <f t="shared" si="3675"/>
        <v>0</v>
      </c>
      <c r="V2607" s="422"/>
      <c r="W2607" s="619" t="str">
        <f t="shared" si="3639"/>
        <v/>
      </c>
    </row>
    <row r="2608" spans="1:23" s="371" customFormat="1" ht="24" hidden="1" customHeight="1">
      <c r="A2608" s="366" t="s">
        <v>6286</v>
      </c>
      <c r="B2608" s="418" t="s">
        <v>0</v>
      </c>
      <c r="C2608" s="418" t="s">
        <v>3484</v>
      </c>
      <c r="D2608" s="418" t="s">
        <v>167</v>
      </c>
      <c r="E2608" s="419" t="s">
        <v>18</v>
      </c>
      <c r="F2608" s="411">
        <f>G2608</f>
        <v>12</v>
      </c>
      <c r="G2608" s="411">
        <f>[5]내역서!F2604</f>
        <v>12</v>
      </c>
      <c r="H2608" s="716">
        <v>6</v>
      </c>
      <c r="I2608" s="410">
        <f>G2608-H2608</f>
        <v>6</v>
      </c>
      <c r="J2608" s="411">
        <f>내역서!F2612</f>
        <v>0</v>
      </c>
      <c r="K2608" s="411">
        <v>8010.6</v>
      </c>
      <c r="L2608" s="412">
        <f t="shared" si="3653"/>
        <v>0</v>
      </c>
      <c r="M2608" s="411">
        <v>73496</v>
      </c>
      <c r="N2608" s="412">
        <f>INT($J2608*M2608)</f>
        <v>0</v>
      </c>
      <c r="O2608" s="411">
        <v>0</v>
      </c>
      <c r="P2608" s="412">
        <f>INT($J2608*O2608)</f>
        <v>0</v>
      </c>
      <c r="Q2608" s="412">
        <f>+K2608+M2608+O2608</f>
        <v>81506.600000000006</v>
      </c>
      <c r="R2608" s="412">
        <f>L2608+N2608+P2608</f>
        <v>0</v>
      </c>
      <c r="S2608" s="412"/>
      <c r="T2608" s="412"/>
      <c r="U2608" s="412"/>
      <c r="V2608" s="419" t="s">
        <v>0</v>
      </c>
      <c r="W2608" s="617" t="str">
        <f>+IF(J2608&lt;0,"ng","")</f>
        <v/>
      </c>
    </row>
    <row r="2609" spans="1:23" s="75" customFormat="1" ht="24" hidden="1" customHeight="1">
      <c r="A2609" s="372" t="s">
        <v>2072</v>
      </c>
      <c r="B2609" s="421" t="s">
        <v>0</v>
      </c>
      <c r="C2609" s="421" t="s">
        <v>1511</v>
      </c>
      <c r="D2609" s="421" t="s">
        <v>167</v>
      </c>
      <c r="E2609" s="422" t="s">
        <v>18</v>
      </c>
      <c r="F2609" s="416">
        <f t="shared" si="3651"/>
        <v>12</v>
      </c>
      <c r="G2609" s="416">
        <f>[5]내역서!F2605</f>
        <v>12</v>
      </c>
      <c r="H2609" s="717">
        <v>6</v>
      </c>
      <c r="I2609" s="415">
        <f t="shared" si="3652"/>
        <v>6</v>
      </c>
      <c r="J2609" s="416">
        <f>내역서!F2613</f>
        <v>0</v>
      </c>
      <c r="K2609" s="416">
        <v>8010.6</v>
      </c>
      <c r="L2609" s="417">
        <f t="shared" si="3653"/>
        <v>0</v>
      </c>
      <c r="M2609" s="416">
        <v>73496</v>
      </c>
      <c r="N2609" s="417">
        <f t="shared" si="3654"/>
        <v>0</v>
      </c>
      <c r="O2609" s="416">
        <v>0</v>
      </c>
      <c r="P2609" s="417">
        <f t="shared" si="3655"/>
        <v>0</v>
      </c>
      <c r="Q2609" s="417">
        <f t="shared" si="3656"/>
        <v>81506.600000000006</v>
      </c>
      <c r="R2609" s="417">
        <f>L2609+N2609+P2609</f>
        <v>0</v>
      </c>
      <c r="S2609" s="417">
        <f t="shared" ref="S2609" si="3676">J2609-J2608</f>
        <v>0</v>
      </c>
      <c r="T2609" s="417">
        <f t="shared" ref="T2609:U2609" si="3677">Q2609-Q2608</f>
        <v>0</v>
      </c>
      <c r="U2609" s="417">
        <f t="shared" si="3677"/>
        <v>0</v>
      </c>
      <c r="V2609" s="422"/>
      <c r="W2609" s="619" t="str">
        <f t="shared" si="3639"/>
        <v/>
      </c>
    </row>
    <row r="2610" spans="1:23" s="371" customFormat="1" ht="24" hidden="1" customHeight="1">
      <c r="A2610" s="366" t="s">
        <v>3362</v>
      </c>
      <c r="B2610" s="418" t="s">
        <v>0</v>
      </c>
      <c r="C2610" s="418" t="s">
        <v>3484</v>
      </c>
      <c r="D2610" s="418" t="s">
        <v>3485</v>
      </c>
      <c r="E2610" s="419" t="s">
        <v>18</v>
      </c>
      <c r="F2610" s="411">
        <f>G2610</f>
        <v>12</v>
      </c>
      <c r="G2610" s="411">
        <f>[5]내역서!F2606</f>
        <v>12</v>
      </c>
      <c r="H2610" s="716">
        <v>6</v>
      </c>
      <c r="I2610" s="410">
        <f>G2610-H2610</f>
        <v>6</v>
      </c>
      <c r="J2610" s="411">
        <f>내역서!F2614</f>
        <v>0</v>
      </c>
      <c r="K2610" s="411">
        <v>3337.5</v>
      </c>
      <c r="L2610" s="412">
        <f t="shared" si="3653"/>
        <v>0</v>
      </c>
      <c r="M2610" s="411">
        <v>30623.200000000001</v>
      </c>
      <c r="N2610" s="412">
        <f>INT($J2610*M2610)</f>
        <v>0</v>
      </c>
      <c r="O2610" s="411">
        <v>0</v>
      </c>
      <c r="P2610" s="412">
        <f>INT($J2610*O2610)</f>
        <v>0</v>
      </c>
      <c r="Q2610" s="412">
        <f>+K2610+M2610+O2610</f>
        <v>33960.699999999997</v>
      </c>
      <c r="R2610" s="412">
        <f>L2610+N2610+P2610</f>
        <v>0</v>
      </c>
      <c r="S2610" s="412"/>
      <c r="T2610" s="412"/>
      <c r="U2610" s="412"/>
      <c r="V2610" s="419" t="s">
        <v>0</v>
      </c>
      <c r="W2610" s="617" t="str">
        <f>+IF(J2610&lt;0,"ng","")</f>
        <v/>
      </c>
    </row>
    <row r="2611" spans="1:23" s="75" customFormat="1" ht="24" hidden="1" customHeight="1">
      <c r="A2611" s="372" t="s">
        <v>5874</v>
      </c>
      <c r="B2611" s="421" t="s">
        <v>0</v>
      </c>
      <c r="C2611" s="421" t="s">
        <v>1511</v>
      </c>
      <c r="D2611" s="421" t="s">
        <v>1512</v>
      </c>
      <c r="E2611" s="422" t="s">
        <v>18</v>
      </c>
      <c r="F2611" s="416">
        <f t="shared" si="3651"/>
        <v>12</v>
      </c>
      <c r="G2611" s="416">
        <f>[5]내역서!F2607</f>
        <v>12</v>
      </c>
      <c r="H2611" s="717">
        <v>6</v>
      </c>
      <c r="I2611" s="415">
        <f t="shared" si="3652"/>
        <v>6</v>
      </c>
      <c r="J2611" s="416">
        <f>내역서!F2615</f>
        <v>0</v>
      </c>
      <c r="K2611" s="416">
        <v>3337.5</v>
      </c>
      <c r="L2611" s="417">
        <f t="shared" si="3653"/>
        <v>0</v>
      </c>
      <c r="M2611" s="416">
        <v>30623.200000000001</v>
      </c>
      <c r="N2611" s="417">
        <f t="shared" si="3654"/>
        <v>0</v>
      </c>
      <c r="O2611" s="416">
        <v>0</v>
      </c>
      <c r="P2611" s="417">
        <f t="shared" si="3655"/>
        <v>0</v>
      </c>
      <c r="Q2611" s="417">
        <f t="shared" si="3656"/>
        <v>33960.699999999997</v>
      </c>
      <c r="R2611" s="417">
        <f t="shared" si="3602"/>
        <v>0</v>
      </c>
      <c r="S2611" s="417">
        <f t="shared" ref="S2611" si="3678">J2611-J2610</f>
        <v>0</v>
      </c>
      <c r="T2611" s="417">
        <f t="shared" ref="T2611:U2611" si="3679">Q2611-Q2610</f>
        <v>0</v>
      </c>
      <c r="U2611" s="417">
        <f t="shared" si="3679"/>
        <v>0</v>
      </c>
      <c r="V2611" s="422"/>
      <c r="W2611" s="619" t="str">
        <f t="shared" si="3639"/>
        <v/>
      </c>
    </row>
    <row r="2612" spans="1:23" s="371" customFormat="1" ht="24" hidden="1" customHeight="1">
      <c r="A2612" s="366" t="s">
        <v>5597</v>
      </c>
      <c r="B2612" s="418" t="s">
        <v>0</v>
      </c>
      <c r="C2612" s="418" t="s">
        <v>3486</v>
      </c>
      <c r="D2612" s="418" t="s">
        <v>168</v>
      </c>
      <c r="E2612" s="419" t="s">
        <v>18</v>
      </c>
      <c r="F2612" s="411">
        <f>G2612</f>
        <v>3</v>
      </c>
      <c r="G2612" s="411">
        <f>[5]내역서!F2608</f>
        <v>3</v>
      </c>
      <c r="H2612" s="716">
        <v>1</v>
      </c>
      <c r="I2612" s="410">
        <f>G2612-H2612</f>
        <v>2</v>
      </c>
      <c r="J2612" s="411">
        <f>내역서!F2616</f>
        <v>0</v>
      </c>
      <c r="K2612" s="411">
        <v>2168028.9</v>
      </c>
      <c r="L2612" s="412">
        <f t="shared" si="3653"/>
        <v>0</v>
      </c>
      <c r="M2612" s="411">
        <v>0</v>
      </c>
      <c r="N2612" s="412">
        <f>INT($J2612*M2612)</f>
        <v>0</v>
      </c>
      <c r="O2612" s="411">
        <v>0</v>
      </c>
      <c r="P2612" s="412">
        <f>INT($J2612*O2612)</f>
        <v>0</v>
      </c>
      <c r="Q2612" s="412">
        <f>+K2612+M2612+O2612</f>
        <v>2168028.9</v>
      </c>
      <c r="R2612" s="412">
        <f>L2612+N2612+P2612</f>
        <v>0</v>
      </c>
      <c r="S2612" s="412"/>
      <c r="T2612" s="412"/>
      <c r="U2612" s="412"/>
      <c r="V2612" s="419" t="s">
        <v>0</v>
      </c>
      <c r="W2612" s="617" t="str">
        <f>+IF(J2612&lt;0,"ng","")</f>
        <v/>
      </c>
    </row>
    <row r="2613" spans="1:23" s="75" customFormat="1" ht="24" hidden="1" customHeight="1">
      <c r="A2613" s="372" t="s">
        <v>5458</v>
      </c>
      <c r="B2613" s="421" t="s">
        <v>0</v>
      </c>
      <c r="C2613" s="421" t="s">
        <v>1513</v>
      </c>
      <c r="D2613" s="421" t="s">
        <v>168</v>
      </c>
      <c r="E2613" s="422" t="s">
        <v>18</v>
      </c>
      <c r="F2613" s="416">
        <f t="shared" si="3651"/>
        <v>3</v>
      </c>
      <c r="G2613" s="416">
        <f>[5]내역서!F2609</f>
        <v>3</v>
      </c>
      <c r="H2613" s="717">
        <v>1</v>
      </c>
      <c r="I2613" s="415">
        <f t="shared" si="3652"/>
        <v>2</v>
      </c>
      <c r="J2613" s="416">
        <f>내역서!F2617</f>
        <v>0</v>
      </c>
      <c r="K2613" s="416">
        <v>2168028.9</v>
      </c>
      <c r="L2613" s="417">
        <f t="shared" si="3653"/>
        <v>0</v>
      </c>
      <c r="M2613" s="416">
        <v>0</v>
      </c>
      <c r="N2613" s="417">
        <f t="shared" si="3654"/>
        <v>0</v>
      </c>
      <c r="O2613" s="416">
        <v>0</v>
      </c>
      <c r="P2613" s="417">
        <f t="shared" si="3655"/>
        <v>0</v>
      </c>
      <c r="Q2613" s="417">
        <f t="shared" si="3656"/>
        <v>2168028.9</v>
      </c>
      <c r="R2613" s="417">
        <f>L2613+N2613+P2613</f>
        <v>0</v>
      </c>
      <c r="S2613" s="417">
        <f t="shared" ref="S2613" si="3680">J2613-J2612</f>
        <v>0</v>
      </c>
      <c r="T2613" s="417">
        <f t="shared" ref="T2613:U2613" si="3681">Q2613-Q2612</f>
        <v>0</v>
      </c>
      <c r="U2613" s="417">
        <f t="shared" si="3681"/>
        <v>0</v>
      </c>
      <c r="V2613" s="422"/>
      <c r="W2613" s="619" t="str">
        <f t="shared" si="3639"/>
        <v/>
      </c>
    </row>
    <row r="2614" spans="1:23" s="371" customFormat="1" ht="24" hidden="1" customHeight="1">
      <c r="A2614" s="366" t="s">
        <v>5903</v>
      </c>
      <c r="B2614" s="418" t="s">
        <v>0</v>
      </c>
      <c r="C2614" s="418" t="s">
        <v>3486</v>
      </c>
      <c r="D2614" s="418" t="s">
        <v>159</v>
      </c>
      <c r="E2614" s="419" t="s">
        <v>18</v>
      </c>
      <c r="F2614" s="411">
        <f>G2614</f>
        <v>42</v>
      </c>
      <c r="G2614" s="411">
        <f>[5]내역서!F2610</f>
        <v>42</v>
      </c>
      <c r="H2614" s="716">
        <v>20</v>
      </c>
      <c r="I2614" s="410">
        <f>G2614-H2614</f>
        <v>22</v>
      </c>
      <c r="J2614" s="411">
        <f>내역서!F2618</f>
        <v>0</v>
      </c>
      <c r="K2614" s="411">
        <v>227373.5</v>
      </c>
      <c r="L2614" s="412">
        <f>INT($J2614*K2614)</f>
        <v>0</v>
      </c>
      <c r="M2614" s="411">
        <v>0</v>
      </c>
      <c r="N2614" s="412">
        <f>INT($J2614*M2614)</f>
        <v>0</v>
      </c>
      <c r="O2614" s="411">
        <v>0</v>
      </c>
      <c r="P2614" s="412">
        <f>INT($J2614*O2614)</f>
        <v>0</v>
      </c>
      <c r="Q2614" s="412">
        <f>+K2614+M2614+O2614</f>
        <v>227373.5</v>
      </c>
      <c r="R2614" s="412">
        <f>L2614+N2614+P2614</f>
        <v>0</v>
      </c>
      <c r="S2614" s="412"/>
      <c r="T2614" s="412"/>
      <c r="U2614" s="412"/>
      <c r="V2614" s="419" t="s">
        <v>0</v>
      </c>
      <c r="W2614" s="617" t="str">
        <f>+IF(J2614&lt;0,"ng","")</f>
        <v/>
      </c>
    </row>
    <row r="2615" spans="1:23" s="75" customFormat="1" ht="24" hidden="1" customHeight="1">
      <c r="A2615" s="372" t="s">
        <v>6289</v>
      </c>
      <c r="B2615" s="421" t="s">
        <v>0</v>
      </c>
      <c r="C2615" s="421" t="s">
        <v>1513</v>
      </c>
      <c r="D2615" s="421" t="s">
        <v>159</v>
      </c>
      <c r="E2615" s="422" t="s">
        <v>18</v>
      </c>
      <c r="F2615" s="416">
        <f t="shared" si="3651"/>
        <v>42</v>
      </c>
      <c r="G2615" s="416">
        <f>[5]내역서!F2611</f>
        <v>42</v>
      </c>
      <c r="H2615" s="717">
        <v>20</v>
      </c>
      <c r="I2615" s="415">
        <f t="shared" si="3652"/>
        <v>22</v>
      </c>
      <c r="J2615" s="416">
        <f>내역서!F2619</f>
        <v>0</v>
      </c>
      <c r="K2615" s="416">
        <v>227373.5</v>
      </c>
      <c r="L2615" s="417">
        <f t="shared" si="3653"/>
        <v>0</v>
      </c>
      <c r="M2615" s="416">
        <v>0</v>
      </c>
      <c r="N2615" s="417">
        <f t="shared" si="3654"/>
        <v>0</v>
      </c>
      <c r="O2615" s="416">
        <v>0</v>
      </c>
      <c r="P2615" s="417">
        <f t="shared" si="3655"/>
        <v>0</v>
      </c>
      <c r="Q2615" s="417">
        <f t="shared" si="3656"/>
        <v>227373.5</v>
      </c>
      <c r="R2615" s="417">
        <f t="shared" si="3602"/>
        <v>0</v>
      </c>
      <c r="S2615" s="417">
        <f t="shared" ref="S2615" si="3682">J2615-J2614</f>
        <v>0</v>
      </c>
      <c r="T2615" s="417">
        <f t="shared" ref="T2615:U2615" si="3683">Q2615-Q2614</f>
        <v>0</v>
      </c>
      <c r="U2615" s="417">
        <f t="shared" si="3683"/>
        <v>0</v>
      </c>
      <c r="V2615" s="422"/>
      <c r="W2615" s="619" t="str">
        <f t="shared" si="3639"/>
        <v/>
      </c>
    </row>
    <row r="2616" spans="1:23" s="371" customFormat="1" ht="24" hidden="1" customHeight="1">
      <c r="A2616" s="366" t="s">
        <v>6290</v>
      </c>
      <c r="B2616" s="418" t="s">
        <v>0</v>
      </c>
      <c r="C2616" s="418" t="s">
        <v>3486</v>
      </c>
      <c r="D2616" s="418" t="s">
        <v>180</v>
      </c>
      <c r="E2616" s="419" t="s">
        <v>18</v>
      </c>
      <c r="F2616" s="411">
        <f>G2616</f>
        <v>1</v>
      </c>
      <c r="G2616" s="411">
        <f>[5]내역서!F2612</f>
        <v>1</v>
      </c>
      <c r="H2616" s="716">
        <v>0</v>
      </c>
      <c r="I2616" s="410"/>
      <c r="J2616" s="411">
        <f>내역서!F2620</f>
        <v>0</v>
      </c>
      <c r="K2616" s="411">
        <v>30726.3</v>
      </c>
      <c r="L2616" s="412">
        <f>INT($J2616*K2616)</f>
        <v>0</v>
      </c>
      <c r="M2616" s="411">
        <v>0</v>
      </c>
      <c r="N2616" s="412">
        <f>INT($J2616*M2616)</f>
        <v>0</v>
      </c>
      <c r="O2616" s="411">
        <v>0</v>
      </c>
      <c r="P2616" s="412">
        <f>INT($J2616*O2616)</f>
        <v>0</v>
      </c>
      <c r="Q2616" s="412">
        <f>+K2616+M2616+O2616</f>
        <v>30726.3</v>
      </c>
      <c r="R2616" s="412">
        <f>L2616+N2616+P2616</f>
        <v>0</v>
      </c>
      <c r="S2616" s="412"/>
      <c r="T2616" s="412"/>
      <c r="U2616" s="412"/>
      <c r="V2616" s="630" t="s">
        <v>2136</v>
      </c>
      <c r="W2616" s="617" t="str">
        <f>+IF(J2616&lt;0,"ng","")</f>
        <v/>
      </c>
    </row>
    <row r="2617" spans="1:23" s="75" customFormat="1" ht="24" hidden="1" customHeight="1">
      <c r="A2617" s="372" t="s">
        <v>5434</v>
      </c>
      <c r="B2617" s="421" t="s">
        <v>0</v>
      </c>
      <c r="C2617" s="421" t="s">
        <v>1513</v>
      </c>
      <c r="D2617" s="421" t="s">
        <v>180</v>
      </c>
      <c r="E2617" s="422" t="s">
        <v>18</v>
      </c>
      <c r="F2617" s="416">
        <f t="shared" si="3651"/>
        <v>1</v>
      </c>
      <c r="G2617" s="416">
        <f>[5]내역서!F2613</f>
        <v>1</v>
      </c>
      <c r="H2617" s="717">
        <v>0</v>
      </c>
      <c r="I2617" s="415"/>
      <c r="J2617" s="416">
        <f>내역서!F2621</f>
        <v>0</v>
      </c>
      <c r="K2617" s="416">
        <v>30726.3</v>
      </c>
      <c r="L2617" s="417">
        <f t="shared" ref="L2617" si="3684">INT($J2617*K2617)</f>
        <v>0</v>
      </c>
      <c r="M2617" s="416">
        <v>0</v>
      </c>
      <c r="N2617" s="417">
        <f t="shared" ref="N2617" si="3685">INT($J2617*M2617)</f>
        <v>0</v>
      </c>
      <c r="O2617" s="416">
        <v>0</v>
      </c>
      <c r="P2617" s="417">
        <f t="shared" ref="P2617" si="3686">INT($J2617*O2617)</f>
        <v>0</v>
      </c>
      <c r="Q2617" s="417">
        <f t="shared" ref="Q2617" si="3687">+K2617+M2617+O2617</f>
        <v>30726.3</v>
      </c>
      <c r="R2617" s="417">
        <f t="shared" ref="R2617" si="3688">L2617+N2617+P2617</f>
        <v>0</v>
      </c>
      <c r="S2617" s="417">
        <f t="shared" ref="S2617" si="3689">J2617-J2616</f>
        <v>0</v>
      </c>
      <c r="T2617" s="417">
        <f t="shared" ref="T2617:U2617" si="3690">Q2617-Q2616</f>
        <v>0</v>
      </c>
      <c r="U2617" s="417">
        <f t="shared" si="3690"/>
        <v>0</v>
      </c>
      <c r="V2617" s="631" t="s">
        <v>2136</v>
      </c>
      <c r="W2617" s="619" t="str">
        <f t="shared" si="3639"/>
        <v/>
      </c>
    </row>
    <row r="2618" spans="1:23" s="371" customFormat="1" ht="24" hidden="1" customHeight="1">
      <c r="A2618" s="366" t="s">
        <v>6286</v>
      </c>
      <c r="B2618" s="418" t="s">
        <v>0</v>
      </c>
      <c r="C2618" s="418" t="s">
        <v>3486</v>
      </c>
      <c r="D2618" s="418" t="s">
        <v>3455</v>
      </c>
      <c r="E2618" s="419" t="s">
        <v>18</v>
      </c>
      <c r="F2618" s="411">
        <f>G2618</f>
        <v>1</v>
      </c>
      <c r="G2618" s="411">
        <f>[5]내역서!F2614</f>
        <v>1</v>
      </c>
      <c r="H2618" s="716">
        <v>0</v>
      </c>
      <c r="I2618" s="410"/>
      <c r="J2618" s="411">
        <f>내역서!F2622</f>
        <v>0</v>
      </c>
      <c r="K2618" s="411">
        <v>24301</v>
      </c>
      <c r="L2618" s="412">
        <f>INT($J2618*K2618)</f>
        <v>0</v>
      </c>
      <c r="M2618" s="411">
        <v>0</v>
      </c>
      <c r="N2618" s="412">
        <f>INT($J2618*M2618)</f>
        <v>0</v>
      </c>
      <c r="O2618" s="411">
        <v>0</v>
      </c>
      <c r="P2618" s="412">
        <f>INT($J2618*O2618)</f>
        <v>0</v>
      </c>
      <c r="Q2618" s="412">
        <f>+K2618+M2618+O2618</f>
        <v>24301</v>
      </c>
      <c r="R2618" s="412">
        <f>L2618+N2618+P2618</f>
        <v>0</v>
      </c>
      <c r="S2618" s="412"/>
      <c r="T2618" s="412"/>
      <c r="U2618" s="412"/>
      <c r="V2618" s="630" t="s">
        <v>0</v>
      </c>
      <c r="W2618" s="617" t="str">
        <f>+IF(J2618&lt;0,"ng","")</f>
        <v/>
      </c>
    </row>
    <row r="2619" spans="1:23" s="75" customFormat="1" ht="24" hidden="1" customHeight="1">
      <c r="A2619" s="372" t="s">
        <v>2072</v>
      </c>
      <c r="B2619" s="421" t="s">
        <v>0</v>
      </c>
      <c r="C2619" s="421" t="s">
        <v>1513</v>
      </c>
      <c r="D2619" s="421" t="s">
        <v>3455</v>
      </c>
      <c r="E2619" s="422" t="s">
        <v>18</v>
      </c>
      <c r="F2619" s="416">
        <f t="shared" si="3651"/>
        <v>1</v>
      </c>
      <c r="G2619" s="416">
        <f>[5]내역서!F2615</f>
        <v>1</v>
      </c>
      <c r="H2619" s="717">
        <v>0</v>
      </c>
      <c r="I2619" s="415"/>
      <c r="J2619" s="416">
        <f>내역서!F2623</f>
        <v>0</v>
      </c>
      <c r="K2619" s="416">
        <v>24301</v>
      </c>
      <c r="L2619" s="417">
        <f t="shared" ref="L2619" si="3691">INT($J2619*K2619)</f>
        <v>0</v>
      </c>
      <c r="M2619" s="416">
        <v>0</v>
      </c>
      <c r="N2619" s="417">
        <f t="shared" ref="N2619" si="3692">INT($J2619*M2619)</f>
        <v>0</v>
      </c>
      <c r="O2619" s="416">
        <v>0</v>
      </c>
      <c r="P2619" s="417">
        <f t="shared" ref="P2619" si="3693">INT($J2619*O2619)</f>
        <v>0</v>
      </c>
      <c r="Q2619" s="417">
        <f t="shared" ref="Q2619" si="3694">+K2619+M2619+O2619</f>
        <v>24301</v>
      </c>
      <c r="R2619" s="417">
        <f t="shared" ref="R2619" si="3695">L2619+N2619+P2619</f>
        <v>0</v>
      </c>
      <c r="S2619" s="417">
        <f t="shared" ref="S2619" si="3696">J2619-J2618</f>
        <v>0</v>
      </c>
      <c r="T2619" s="417">
        <f t="shared" ref="T2619:U2619" si="3697">Q2619-Q2618</f>
        <v>0</v>
      </c>
      <c r="U2619" s="417">
        <f t="shared" si="3697"/>
        <v>0</v>
      </c>
      <c r="V2619" s="631"/>
      <c r="W2619" s="619" t="str">
        <f t="shared" si="3639"/>
        <v/>
      </c>
    </row>
    <row r="2620" spans="1:23" s="371" customFormat="1" ht="24" hidden="1" customHeight="1">
      <c r="A2620" s="366" t="s">
        <v>6291</v>
      </c>
      <c r="B2620" s="418" t="s">
        <v>0</v>
      </c>
      <c r="C2620" s="418" t="s">
        <v>3486</v>
      </c>
      <c r="D2620" s="418" t="s">
        <v>167</v>
      </c>
      <c r="E2620" s="419" t="s">
        <v>18</v>
      </c>
      <c r="F2620" s="411">
        <f>G2620</f>
        <v>16</v>
      </c>
      <c r="G2620" s="411">
        <f>[5]내역서!F2616</f>
        <v>16</v>
      </c>
      <c r="H2620" s="716">
        <v>6</v>
      </c>
      <c r="I2620" s="410">
        <f>G2620-H2620</f>
        <v>10</v>
      </c>
      <c r="J2620" s="411">
        <f>내역서!F2624</f>
        <v>0</v>
      </c>
      <c r="K2620" s="411">
        <v>15095.3</v>
      </c>
      <c r="L2620" s="412">
        <f>INT($J2620*K2620)</f>
        <v>0</v>
      </c>
      <c r="M2620" s="411">
        <v>0</v>
      </c>
      <c r="N2620" s="412">
        <f>INT($J2620*M2620)</f>
        <v>0</v>
      </c>
      <c r="O2620" s="411">
        <v>0</v>
      </c>
      <c r="P2620" s="412">
        <f>INT($J2620*O2620)</f>
        <v>0</v>
      </c>
      <c r="Q2620" s="412">
        <f>+K2620+M2620+O2620</f>
        <v>15095.3</v>
      </c>
      <c r="R2620" s="412">
        <f>L2620+N2620+P2620</f>
        <v>0</v>
      </c>
      <c r="S2620" s="412"/>
      <c r="T2620" s="412"/>
      <c r="U2620" s="412"/>
      <c r="V2620" s="419" t="s">
        <v>0</v>
      </c>
      <c r="W2620" s="617" t="str">
        <f>+IF(J2620&lt;0,"ng","")</f>
        <v/>
      </c>
    </row>
    <row r="2621" spans="1:23" s="75" customFormat="1" ht="24" hidden="1" customHeight="1">
      <c r="A2621" s="372" t="s">
        <v>6292</v>
      </c>
      <c r="B2621" s="421" t="s">
        <v>0</v>
      </c>
      <c r="C2621" s="421" t="s">
        <v>1513</v>
      </c>
      <c r="D2621" s="421" t="s">
        <v>167</v>
      </c>
      <c r="E2621" s="422" t="s">
        <v>18</v>
      </c>
      <c r="F2621" s="416">
        <f t="shared" si="3651"/>
        <v>16</v>
      </c>
      <c r="G2621" s="416">
        <f>[5]내역서!F2617</f>
        <v>16</v>
      </c>
      <c r="H2621" s="717">
        <v>6</v>
      </c>
      <c r="I2621" s="415">
        <f t="shared" si="3652"/>
        <v>10</v>
      </c>
      <c r="J2621" s="416">
        <f>내역서!F2625</f>
        <v>0</v>
      </c>
      <c r="K2621" s="416">
        <v>15095.3</v>
      </c>
      <c r="L2621" s="417">
        <f t="shared" si="3653"/>
        <v>0</v>
      </c>
      <c r="M2621" s="416">
        <v>0</v>
      </c>
      <c r="N2621" s="417">
        <f t="shared" si="3654"/>
        <v>0</v>
      </c>
      <c r="O2621" s="416">
        <v>0</v>
      </c>
      <c r="P2621" s="417">
        <f t="shared" si="3655"/>
        <v>0</v>
      </c>
      <c r="Q2621" s="417">
        <f t="shared" si="3656"/>
        <v>15095.3</v>
      </c>
      <c r="R2621" s="417">
        <f t="shared" ref="R2621" si="3698">L2621+N2621+P2621</f>
        <v>0</v>
      </c>
      <c r="S2621" s="417">
        <f t="shared" ref="S2621" si="3699">J2621-J2620</f>
        <v>0</v>
      </c>
      <c r="T2621" s="417">
        <f t="shared" ref="T2621:U2621" si="3700">Q2621-Q2620</f>
        <v>0</v>
      </c>
      <c r="U2621" s="417">
        <f t="shared" si="3700"/>
        <v>0</v>
      </c>
      <c r="V2621" s="422"/>
      <c r="W2621" s="619" t="str">
        <f t="shared" si="3639"/>
        <v/>
      </c>
    </row>
    <row r="2622" spans="1:23" s="371" customFormat="1" ht="24" hidden="1" customHeight="1">
      <c r="A2622" s="366" t="s">
        <v>6290</v>
      </c>
      <c r="B2622" s="418" t="s">
        <v>0</v>
      </c>
      <c r="C2622" s="418" t="s">
        <v>3486</v>
      </c>
      <c r="D2622" s="418" t="s">
        <v>171</v>
      </c>
      <c r="E2622" s="419" t="s">
        <v>18</v>
      </c>
      <c r="F2622" s="411">
        <f>G2622</f>
        <v>2</v>
      </c>
      <c r="G2622" s="411">
        <f>[5]내역서!F2618</f>
        <v>2</v>
      </c>
      <c r="H2622" s="716">
        <v>1</v>
      </c>
      <c r="I2622" s="410">
        <f>G2622-H2622</f>
        <v>1</v>
      </c>
      <c r="J2622" s="411">
        <f>내역서!F2626</f>
        <v>0</v>
      </c>
      <c r="K2622" s="411">
        <v>9489.6</v>
      </c>
      <c r="L2622" s="412">
        <f t="shared" si="3653"/>
        <v>0</v>
      </c>
      <c r="M2622" s="411">
        <v>0</v>
      </c>
      <c r="N2622" s="412">
        <f>INT($J2622*M2622)</f>
        <v>0</v>
      </c>
      <c r="O2622" s="411">
        <v>0</v>
      </c>
      <c r="P2622" s="412">
        <f>INT($J2622*O2622)</f>
        <v>0</v>
      </c>
      <c r="Q2622" s="412">
        <f>+K2622+M2622+O2622</f>
        <v>9489.6</v>
      </c>
      <c r="R2622" s="412">
        <f>L2622+N2622+P2622</f>
        <v>0</v>
      </c>
      <c r="S2622" s="412"/>
      <c r="T2622" s="412"/>
      <c r="U2622" s="412"/>
      <c r="V2622" s="419" t="s">
        <v>0</v>
      </c>
      <c r="W2622" s="617" t="str">
        <f>+IF(J2622&lt;0,"ng","")</f>
        <v/>
      </c>
    </row>
    <row r="2623" spans="1:23" s="75" customFormat="1" ht="24" hidden="1" customHeight="1">
      <c r="A2623" s="372" t="s">
        <v>6279</v>
      </c>
      <c r="B2623" s="421" t="s">
        <v>0</v>
      </c>
      <c r="C2623" s="421" t="s">
        <v>1513</v>
      </c>
      <c r="D2623" s="421" t="s">
        <v>171</v>
      </c>
      <c r="E2623" s="422" t="s">
        <v>18</v>
      </c>
      <c r="F2623" s="416">
        <f t="shared" si="3651"/>
        <v>2</v>
      </c>
      <c r="G2623" s="416">
        <f>[5]내역서!F2619</f>
        <v>2</v>
      </c>
      <c r="H2623" s="717">
        <v>1</v>
      </c>
      <c r="I2623" s="415">
        <f t="shared" si="3652"/>
        <v>1</v>
      </c>
      <c r="J2623" s="416">
        <f>내역서!F2627</f>
        <v>0</v>
      </c>
      <c r="K2623" s="416">
        <v>9489.6</v>
      </c>
      <c r="L2623" s="417">
        <f t="shared" si="3653"/>
        <v>0</v>
      </c>
      <c r="M2623" s="416">
        <v>0</v>
      </c>
      <c r="N2623" s="417">
        <f t="shared" si="3654"/>
        <v>0</v>
      </c>
      <c r="O2623" s="416">
        <v>0</v>
      </c>
      <c r="P2623" s="417">
        <f t="shared" si="3655"/>
        <v>0</v>
      </c>
      <c r="Q2623" s="417">
        <f t="shared" si="3656"/>
        <v>9489.6</v>
      </c>
      <c r="R2623" s="417">
        <f>L2623+N2623+P2623</f>
        <v>0</v>
      </c>
      <c r="S2623" s="417">
        <f t="shared" ref="S2623" si="3701">J2623-J2622</f>
        <v>0</v>
      </c>
      <c r="T2623" s="417">
        <f t="shared" ref="T2623:U2623" si="3702">Q2623-Q2622</f>
        <v>0</v>
      </c>
      <c r="U2623" s="417">
        <f t="shared" si="3702"/>
        <v>0</v>
      </c>
      <c r="V2623" s="422"/>
      <c r="W2623" s="619" t="str">
        <f t="shared" si="3639"/>
        <v/>
      </c>
    </row>
    <row r="2624" spans="1:23" s="495" customFormat="1" ht="24" hidden="1" customHeight="1">
      <c r="A2624" s="366" t="s">
        <v>5520</v>
      </c>
      <c r="B2624" s="418" t="s">
        <v>0</v>
      </c>
      <c r="C2624" s="418" t="s">
        <v>3486</v>
      </c>
      <c r="D2624" s="418" t="s">
        <v>163</v>
      </c>
      <c r="E2624" s="419" t="s">
        <v>18</v>
      </c>
      <c r="F2624" s="411">
        <f>G2624</f>
        <v>24</v>
      </c>
      <c r="G2624" s="411">
        <f>[5]내역서!F2620</f>
        <v>24</v>
      </c>
      <c r="H2624" s="716">
        <v>12</v>
      </c>
      <c r="I2624" s="410">
        <f>G2624-H2624</f>
        <v>12</v>
      </c>
      <c r="J2624" s="411">
        <f>내역서!F2628</f>
        <v>0</v>
      </c>
      <c r="K2624" s="411">
        <v>8306.1</v>
      </c>
      <c r="L2624" s="412">
        <f t="shared" si="3653"/>
        <v>0</v>
      </c>
      <c r="M2624" s="411">
        <v>0</v>
      </c>
      <c r="N2624" s="412">
        <f>INT($J2624*M2624)</f>
        <v>0</v>
      </c>
      <c r="O2624" s="411">
        <v>0</v>
      </c>
      <c r="P2624" s="412">
        <f>INT($J2624*O2624)</f>
        <v>0</v>
      </c>
      <c r="Q2624" s="412">
        <f>+K2624+M2624+O2624</f>
        <v>8306.1</v>
      </c>
      <c r="R2624" s="412">
        <f>L2624+N2624+P2624</f>
        <v>0</v>
      </c>
      <c r="S2624" s="412"/>
      <c r="T2624" s="412"/>
      <c r="U2624" s="412"/>
      <c r="V2624" s="419" t="s">
        <v>0</v>
      </c>
      <c r="W2624" s="617" t="str">
        <f>+IF(J2624&lt;0,"ng","")</f>
        <v/>
      </c>
    </row>
    <row r="2625" spans="1:23" s="80" customFormat="1" ht="24" hidden="1" customHeight="1">
      <c r="A2625" s="372" t="s">
        <v>5433</v>
      </c>
      <c r="B2625" s="421" t="s">
        <v>0</v>
      </c>
      <c r="C2625" s="421" t="s">
        <v>1513</v>
      </c>
      <c r="D2625" s="421" t="s">
        <v>163</v>
      </c>
      <c r="E2625" s="422" t="s">
        <v>18</v>
      </c>
      <c r="F2625" s="416">
        <f t="shared" si="3651"/>
        <v>24</v>
      </c>
      <c r="G2625" s="416">
        <f>[5]내역서!F2621</f>
        <v>24</v>
      </c>
      <c r="H2625" s="717">
        <v>12</v>
      </c>
      <c r="I2625" s="415">
        <f t="shared" si="3652"/>
        <v>12</v>
      </c>
      <c r="J2625" s="416">
        <f>내역서!F2629</f>
        <v>0</v>
      </c>
      <c r="K2625" s="416">
        <v>8306.1</v>
      </c>
      <c r="L2625" s="417">
        <f t="shared" si="3653"/>
        <v>0</v>
      </c>
      <c r="M2625" s="416">
        <v>0</v>
      </c>
      <c r="N2625" s="417">
        <f t="shared" si="3654"/>
        <v>0</v>
      </c>
      <c r="O2625" s="416">
        <v>0</v>
      </c>
      <c r="P2625" s="417">
        <f t="shared" si="3655"/>
        <v>0</v>
      </c>
      <c r="Q2625" s="417">
        <f t="shared" si="3656"/>
        <v>8306.1</v>
      </c>
      <c r="R2625" s="417">
        <f t="shared" ref="R2625:R2687" si="3703">L2625+N2625+P2625</f>
        <v>0</v>
      </c>
      <c r="S2625" s="417">
        <f t="shared" ref="S2625" si="3704">J2625-J2624</f>
        <v>0</v>
      </c>
      <c r="T2625" s="417">
        <f t="shared" ref="T2625:U2625" si="3705">Q2625-Q2624</f>
        <v>0</v>
      </c>
      <c r="U2625" s="417">
        <f t="shared" si="3705"/>
        <v>0</v>
      </c>
      <c r="V2625" s="422"/>
      <c r="W2625" s="619" t="str">
        <f t="shared" si="3639"/>
        <v/>
      </c>
    </row>
    <row r="2626" spans="1:23" s="371" customFormat="1" ht="24" hidden="1" customHeight="1">
      <c r="A2626" s="366" t="s">
        <v>6286</v>
      </c>
      <c r="B2626" s="418" t="s">
        <v>0</v>
      </c>
      <c r="C2626" s="418" t="s">
        <v>3489</v>
      </c>
      <c r="D2626" s="418" t="s">
        <v>172</v>
      </c>
      <c r="E2626" s="419" t="s">
        <v>1860</v>
      </c>
      <c r="F2626" s="411">
        <f>G2626</f>
        <v>24</v>
      </c>
      <c r="G2626" s="411">
        <f>[5]내역서!F2622</f>
        <v>24</v>
      </c>
      <c r="H2626" s="716">
        <v>12</v>
      </c>
      <c r="I2626" s="410">
        <f>G2626-H2626</f>
        <v>12</v>
      </c>
      <c r="J2626" s="411">
        <f>내역서!F2630</f>
        <v>0</v>
      </c>
      <c r="K2626" s="411">
        <v>34777.9</v>
      </c>
      <c r="L2626" s="412">
        <f t="shared" si="3653"/>
        <v>0</v>
      </c>
      <c r="M2626" s="411">
        <v>173693.6</v>
      </c>
      <c r="N2626" s="412">
        <f>INT($J2626*M2626)</f>
        <v>0</v>
      </c>
      <c r="O2626" s="411">
        <v>9639.7999999999993</v>
      </c>
      <c r="P2626" s="412">
        <f>INT($J2626*O2626)</f>
        <v>0</v>
      </c>
      <c r="Q2626" s="412">
        <f>+K2626+M2626+O2626</f>
        <v>218111.3</v>
      </c>
      <c r="R2626" s="412">
        <f>L2626+N2626+P2626</f>
        <v>0</v>
      </c>
      <c r="S2626" s="412"/>
      <c r="T2626" s="412"/>
      <c r="U2626" s="412"/>
      <c r="V2626" s="419" t="s">
        <v>0</v>
      </c>
      <c r="W2626" s="617" t="str">
        <f>+IF(J2626&lt;0,"ng","")</f>
        <v/>
      </c>
    </row>
    <row r="2627" spans="1:23" s="75" customFormat="1" ht="24" hidden="1" customHeight="1">
      <c r="A2627" s="372" t="s">
        <v>6293</v>
      </c>
      <c r="B2627" s="421" t="s">
        <v>0</v>
      </c>
      <c r="C2627" s="421" t="s">
        <v>1514</v>
      </c>
      <c r="D2627" s="421" t="s">
        <v>172</v>
      </c>
      <c r="E2627" s="422" t="s">
        <v>729</v>
      </c>
      <c r="F2627" s="416">
        <f t="shared" si="3651"/>
        <v>24</v>
      </c>
      <c r="G2627" s="416">
        <f>[5]내역서!F2623</f>
        <v>24</v>
      </c>
      <c r="H2627" s="717">
        <v>12</v>
      </c>
      <c r="I2627" s="415">
        <f t="shared" si="3652"/>
        <v>12</v>
      </c>
      <c r="J2627" s="416">
        <f>내역서!F2631</f>
        <v>0</v>
      </c>
      <c r="K2627" s="416">
        <v>34777.9</v>
      </c>
      <c r="L2627" s="417">
        <f t="shared" si="3653"/>
        <v>0</v>
      </c>
      <c r="M2627" s="416">
        <v>173693.6</v>
      </c>
      <c r="N2627" s="417">
        <f t="shared" si="3654"/>
        <v>0</v>
      </c>
      <c r="O2627" s="416">
        <v>9639.7999999999993</v>
      </c>
      <c r="P2627" s="417">
        <f t="shared" ref="P2627" si="3706">INT($J2627*O2627)</f>
        <v>0</v>
      </c>
      <c r="Q2627" s="417">
        <f t="shared" si="3656"/>
        <v>218111.3</v>
      </c>
      <c r="R2627" s="417">
        <f t="shared" si="3703"/>
        <v>0</v>
      </c>
      <c r="S2627" s="417">
        <f t="shared" ref="S2627" si="3707">J2627-J2626</f>
        <v>0</v>
      </c>
      <c r="T2627" s="417">
        <f t="shared" ref="T2627:U2627" si="3708">Q2627-Q2626</f>
        <v>0</v>
      </c>
      <c r="U2627" s="417">
        <f t="shared" si="3708"/>
        <v>0</v>
      </c>
      <c r="V2627" s="422"/>
      <c r="W2627" s="619" t="str">
        <f t="shared" si="3639"/>
        <v/>
      </c>
    </row>
    <row r="2628" spans="1:23" s="371" customFormat="1" ht="24" hidden="1" customHeight="1">
      <c r="A2628" s="366" t="s">
        <v>6290</v>
      </c>
      <c r="B2628" s="418" t="s">
        <v>0</v>
      </c>
      <c r="C2628" s="418" t="s">
        <v>3490</v>
      </c>
      <c r="D2628" s="418" t="s">
        <v>159</v>
      </c>
      <c r="E2628" s="419" t="s">
        <v>1860</v>
      </c>
      <c r="F2628" s="411">
        <f>G2628</f>
        <v>24</v>
      </c>
      <c r="G2628" s="411">
        <f>[5]내역서!F2624</f>
        <v>24</v>
      </c>
      <c r="H2628" s="716">
        <v>12</v>
      </c>
      <c r="I2628" s="410">
        <f>G2628-H2628</f>
        <v>12</v>
      </c>
      <c r="J2628" s="411">
        <f>내역서!F2632</f>
        <v>0</v>
      </c>
      <c r="K2628" s="411">
        <v>13807.3</v>
      </c>
      <c r="L2628" s="412">
        <f t="shared" si="3653"/>
        <v>0</v>
      </c>
      <c r="M2628" s="411">
        <v>126684</v>
      </c>
      <c r="N2628" s="412">
        <f>INT($J2628*M2628)</f>
        <v>0</v>
      </c>
      <c r="O2628" s="411">
        <v>0</v>
      </c>
      <c r="P2628" s="412">
        <f>INT($J2628*O2628)</f>
        <v>0</v>
      </c>
      <c r="Q2628" s="412">
        <f>+K2628+M2628+O2628</f>
        <v>140491.29999999999</v>
      </c>
      <c r="R2628" s="412">
        <f>L2628+N2628+P2628</f>
        <v>0</v>
      </c>
      <c r="S2628" s="412"/>
      <c r="T2628" s="412"/>
      <c r="U2628" s="412"/>
      <c r="V2628" s="419" t="s">
        <v>0</v>
      </c>
      <c r="W2628" s="617" t="str">
        <f>+IF(J2628&lt;0,"ng","")</f>
        <v/>
      </c>
    </row>
    <row r="2629" spans="1:23" s="75" customFormat="1" ht="24" hidden="1" customHeight="1">
      <c r="A2629" s="372" t="s">
        <v>2072</v>
      </c>
      <c r="B2629" s="421" t="s">
        <v>0</v>
      </c>
      <c r="C2629" s="421" t="s">
        <v>1515</v>
      </c>
      <c r="D2629" s="421" t="s">
        <v>159</v>
      </c>
      <c r="E2629" s="422" t="s">
        <v>729</v>
      </c>
      <c r="F2629" s="416">
        <f t="shared" si="3651"/>
        <v>24</v>
      </c>
      <c r="G2629" s="416">
        <f>[5]내역서!F2625</f>
        <v>24</v>
      </c>
      <c r="H2629" s="717">
        <v>12</v>
      </c>
      <c r="I2629" s="415">
        <f t="shared" si="3652"/>
        <v>12</v>
      </c>
      <c r="J2629" s="416">
        <f>내역서!F2633</f>
        <v>0</v>
      </c>
      <c r="K2629" s="416">
        <v>13807.3</v>
      </c>
      <c r="L2629" s="417">
        <f t="shared" si="3653"/>
        <v>0</v>
      </c>
      <c r="M2629" s="416">
        <v>126684</v>
      </c>
      <c r="N2629" s="417">
        <f t="shared" si="3654"/>
        <v>0</v>
      </c>
      <c r="O2629" s="416">
        <v>0</v>
      </c>
      <c r="P2629" s="417">
        <f t="shared" si="3655"/>
        <v>0</v>
      </c>
      <c r="Q2629" s="417">
        <f t="shared" si="3656"/>
        <v>140491.29999999999</v>
      </c>
      <c r="R2629" s="417">
        <f t="shared" si="3703"/>
        <v>0</v>
      </c>
      <c r="S2629" s="417">
        <f t="shared" ref="S2629" si="3709">J2629-J2628</f>
        <v>0</v>
      </c>
      <c r="T2629" s="417">
        <f t="shared" ref="T2629:U2629" si="3710">Q2629-Q2628</f>
        <v>0</v>
      </c>
      <c r="U2629" s="417">
        <f t="shared" si="3710"/>
        <v>0</v>
      </c>
      <c r="V2629" s="422"/>
      <c r="W2629" s="619" t="str">
        <f t="shared" si="3639"/>
        <v/>
      </c>
    </row>
    <row r="2630" spans="1:23" s="371" customFormat="1" ht="24" hidden="1" customHeight="1">
      <c r="A2630" s="366" t="s">
        <v>2055</v>
      </c>
      <c r="B2630" s="418" t="s">
        <v>0</v>
      </c>
      <c r="C2630" s="418" t="s">
        <v>3491</v>
      </c>
      <c r="D2630" s="418" t="s">
        <v>196</v>
      </c>
      <c r="E2630" s="419" t="s">
        <v>1860</v>
      </c>
      <c r="F2630" s="411">
        <f>G2630</f>
        <v>14</v>
      </c>
      <c r="G2630" s="411">
        <f>[5]내역서!F2626</f>
        <v>14</v>
      </c>
      <c r="H2630" s="716">
        <v>7</v>
      </c>
      <c r="I2630" s="410">
        <f>G2630-H2630</f>
        <v>7</v>
      </c>
      <c r="J2630" s="411">
        <f>내역서!F2634</f>
        <v>0</v>
      </c>
      <c r="K2630" s="411">
        <v>19151.099999999999</v>
      </c>
      <c r="L2630" s="412">
        <f t="shared" si="3653"/>
        <v>0</v>
      </c>
      <c r="M2630" s="411">
        <v>31185.599999999999</v>
      </c>
      <c r="N2630" s="412">
        <f>INT($J2630*M2630)</f>
        <v>0</v>
      </c>
      <c r="O2630" s="411">
        <v>0</v>
      </c>
      <c r="P2630" s="412">
        <f>INT($J2630*O2630)</f>
        <v>0</v>
      </c>
      <c r="Q2630" s="412">
        <f>+K2630+M2630+O2630</f>
        <v>50336.7</v>
      </c>
      <c r="R2630" s="412">
        <f>L2630+N2630+P2630</f>
        <v>0</v>
      </c>
      <c r="S2630" s="412"/>
      <c r="T2630" s="412"/>
      <c r="U2630" s="412"/>
      <c r="V2630" s="419" t="s">
        <v>0</v>
      </c>
      <c r="W2630" s="617" t="str">
        <f>+IF(J2630&lt;0,"ng","")</f>
        <v/>
      </c>
    </row>
    <row r="2631" spans="1:23" s="75" customFormat="1" ht="24" hidden="1" customHeight="1">
      <c r="A2631" s="372" t="s">
        <v>2072</v>
      </c>
      <c r="B2631" s="421" t="s">
        <v>0</v>
      </c>
      <c r="C2631" s="421" t="s">
        <v>1516</v>
      </c>
      <c r="D2631" s="421" t="s">
        <v>196</v>
      </c>
      <c r="E2631" s="422" t="s">
        <v>729</v>
      </c>
      <c r="F2631" s="416">
        <f t="shared" si="3651"/>
        <v>14</v>
      </c>
      <c r="G2631" s="416">
        <f>[5]내역서!F2627</f>
        <v>14</v>
      </c>
      <c r="H2631" s="717">
        <v>7</v>
      </c>
      <c r="I2631" s="415">
        <f t="shared" si="3652"/>
        <v>7</v>
      </c>
      <c r="J2631" s="416">
        <f>내역서!F2635</f>
        <v>0</v>
      </c>
      <c r="K2631" s="416">
        <v>19151.099999999999</v>
      </c>
      <c r="L2631" s="417">
        <f t="shared" si="3653"/>
        <v>0</v>
      </c>
      <c r="M2631" s="416">
        <v>31185.599999999999</v>
      </c>
      <c r="N2631" s="417">
        <f t="shared" si="3654"/>
        <v>0</v>
      </c>
      <c r="O2631" s="416">
        <v>0</v>
      </c>
      <c r="P2631" s="417">
        <f t="shared" si="3655"/>
        <v>0</v>
      </c>
      <c r="Q2631" s="417">
        <f t="shared" si="3656"/>
        <v>50336.7</v>
      </c>
      <c r="R2631" s="417">
        <f t="shared" si="3703"/>
        <v>0</v>
      </c>
      <c r="S2631" s="417">
        <f t="shared" ref="S2631" si="3711">J2631-J2630</f>
        <v>0</v>
      </c>
      <c r="T2631" s="417">
        <f t="shared" ref="T2631:U2631" si="3712">Q2631-Q2630</f>
        <v>0</v>
      </c>
      <c r="U2631" s="417">
        <f t="shared" si="3712"/>
        <v>0</v>
      </c>
      <c r="V2631" s="422"/>
      <c r="W2631" s="619" t="str">
        <f t="shared" si="3639"/>
        <v/>
      </c>
    </row>
    <row r="2632" spans="1:23" s="371" customFormat="1" ht="24" hidden="1" customHeight="1">
      <c r="A2632" s="366" t="s">
        <v>2055</v>
      </c>
      <c r="B2632" s="500" t="s">
        <v>3410</v>
      </c>
      <c r="C2632" s="500" t="s">
        <v>3411</v>
      </c>
      <c r="D2632" s="500" t="s">
        <v>0</v>
      </c>
      <c r="E2632" s="501" t="s">
        <v>0</v>
      </c>
      <c r="F2632" s="502">
        <v>0</v>
      </c>
      <c r="G2632" s="502">
        <f>[5]내역서!F2628</f>
        <v>0</v>
      </c>
      <c r="H2632" s="502">
        <v>0</v>
      </c>
      <c r="I2632" s="502"/>
      <c r="J2632" s="502">
        <f>내역서!F2636</f>
        <v>0</v>
      </c>
      <c r="K2632" s="503">
        <v>0</v>
      </c>
      <c r="L2632" s="503">
        <f>SUMIF($A$2634:$A$2647,$A2634,L$2634:L$2647)</f>
        <v>0</v>
      </c>
      <c r="M2632" s="503">
        <v>0</v>
      </c>
      <c r="N2632" s="503">
        <f t="shared" ref="N2632:N2633" si="3713">SUMIF($A$2634:$A$2647,$A2634,N$2634:N$2647)</f>
        <v>0</v>
      </c>
      <c r="O2632" s="503">
        <v>0</v>
      </c>
      <c r="P2632" s="503">
        <f t="shared" ref="P2632:P2633" si="3714">SUMIF($A$2634:$A$2647,$A2634,P$2634:P$2647)</f>
        <v>0</v>
      </c>
      <c r="Q2632" s="504">
        <v>0</v>
      </c>
      <c r="R2632" s="503">
        <f>L2632+N2632+P2632</f>
        <v>0</v>
      </c>
      <c r="S2632" s="503"/>
      <c r="T2632" s="503"/>
      <c r="U2632" s="503"/>
      <c r="V2632" s="501" t="s">
        <v>0</v>
      </c>
      <c r="W2632" s="617" t="str">
        <f>+IF(J2632&lt;0,"ng","")</f>
        <v/>
      </c>
    </row>
    <row r="2633" spans="1:23" s="75" customFormat="1" ht="24" hidden="1" customHeight="1">
      <c r="A2633" s="372" t="s">
        <v>2072</v>
      </c>
      <c r="B2633" s="505" t="s">
        <v>1826</v>
      </c>
      <c r="C2633" s="505" t="s">
        <v>1461</v>
      </c>
      <c r="D2633" s="505" t="s">
        <v>0</v>
      </c>
      <c r="E2633" s="506" t="s">
        <v>0</v>
      </c>
      <c r="F2633" s="507">
        <v>0</v>
      </c>
      <c r="G2633" s="507">
        <f>[5]내역서!F2629</f>
        <v>0</v>
      </c>
      <c r="H2633" s="507">
        <v>0</v>
      </c>
      <c r="I2633" s="507"/>
      <c r="J2633" s="507">
        <f>내역서!F2637</f>
        <v>0</v>
      </c>
      <c r="K2633" s="508">
        <v>0</v>
      </c>
      <c r="L2633" s="508">
        <f>SUMIF($A$2634:$A$2647,$A2635,L$2634:L$2647)</f>
        <v>0</v>
      </c>
      <c r="M2633" s="508">
        <v>0</v>
      </c>
      <c r="N2633" s="508">
        <f t="shared" si="3713"/>
        <v>0</v>
      </c>
      <c r="O2633" s="508">
        <v>0</v>
      </c>
      <c r="P2633" s="508">
        <f t="shared" si="3714"/>
        <v>0</v>
      </c>
      <c r="Q2633" s="509">
        <v>0</v>
      </c>
      <c r="R2633" s="508">
        <f t="shared" ref="R2633" si="3715">L2633+N2633+P2633</f>
        <v>0</v>
      </c>
      <c r="S2633" s="508">
        <f t="shared" ref="S2633" si="3716">J2633-J2632</f>
        <v>0</v>
      </c>
      <c r="T2633" s="508">
        <f t="shared" ref="T2633:U2633" si="3717">Q2633-Q2632</f>
        <v>0</v>
      </c>
      <c r="U2633" s="508">
        <f t="shared" si="3717"/>
        <v>0</v>
      </c>
      <c r="V2633" s="506"/>
      <c r="W2633" s="619" t="str">
        <f t="shared" si="3639"/>
        <v/>
      </c>
    </row>
    <row r="2634" spans="1:23" s="371" customFormat="1" ht="24" hidden="1" customHeight="1">
      <c r="A2634" s="366" t="s">
        <v>2055</v>
      </c>
      <c r="B2634" s="418" t="s">
        <v>0</v>
      </c>
      <c r="C2634" s="418" t="s">
        <v>3481</v>
      </c>
      <c r="D2634" s="418" t="s">
        <v>163</v>
      </c>
      <c r="E2634" s="419" t="s">
        <v>56</v>
      </c>
      <c r="F2634" s="411">
        <f>G2634</f>
        <v>0.03</v>
      </c>
      <c r="G2634" s="411">
        <f>[5]내역서!F2630</f>
        <v>0.03</v>
      </c>
      <c r="H2634" s="716">
        <v>0.03</v>
      </c>
      <c r="I2634" s="410">
        <f>G2634-H2634</f>
        <v>0</v>
      </c>
      <c r="J2634" s="411">
        <f>내역서!F2638</f>
        <v>0</v>
      </c>
      <c r="K2634" s="411">
        <v>1544685.3</v>
      </c>
      <c r="L2634" s="412">
        <f>INT($J2634*K2634)</f>
        <v>0</v>
      </c>
      <c r="M2634" s="411">
        <v>14172240.800000001</v>
      </c>
      <c r="N2634" s="412">
        <f>INT($J2634*M2634)</f>
        <v>0</v>
      </c>
      <c r="O2634" s="411">
        <v>0</v>
      </c>
      <c r="P2634" s="412">
        <f>INT($J2634*O2634)</f>
        <v>0</v>
      </c>
      <c r="Q2634" s="412">
        <f>+K2634+M2634+O2634</f>
        <v>15716926.100000001</v>
      </c>
      <c r="R2634" s="412">
        <f>L2634+N2634+P2634</f>
        <v>0</v>
      </c>
      <c r="S2634" s="412"/>
      <c r="T2634" s="412"/>
      <c r="U2634" s="412"/>
      <c r="V2634" s="419" t="s">
        <v>0</v>
      </c>
      <c r="W2634" s="617" t="str">
        <f>+IF(J2634&lt;0,"ng","")</f>
        <v/>
      </c>
    </row>
    <row r="2635" spans="1:23" s="75" customFormat="1" ht="24" hidden="1" customHeight="1">
      <c r="A2635" s="372" t="s">
        <v>2072</v>
      </c>
      <c r="B2635" s="421" t="s">
        <v>0</v>
      </c>
      <c r="C2635" s="421" t="s">
        <v>1509</v>
      </c>
      <c r="D2635" s="421" t="s">
        <v>163</v>
      </c>
      <c r="E2635" s="422" t="s">
        <v>56</v>
      </c>
      <c r="F2635" s="416">
        <f t="shared" ref="F2635:F2647" si="3718">G2635</f>
        <v>0.03</v>
      </c>
      <c r="G2635" s="416">
        <f>[5]내역서!F2631</f>
        <v>0.03</v>
      </c>
      <c r="H2635" s="717">
        <v>0.03</v>
      </c>
      <c r="I2635" s="415">
        <f t="shared" ref="I2635:I2647" si="3719">G2635-H2635</f>
        <v>0</v>
      </c>
      <c r="J2635" s="416">
        <f>내역서!F2639</f>
        <v>0</v>
      </c>
      <c r="K2635" s="416">
        <v>1544685.3</v>
      </c>
      <c r="L2635" s="417">
        <f t="shared" ref="L2635:L2647" si="3720">INT($J2635*K2635)</f>
        <v>0</v>
      </c>
      <c r="M2635" s="416">
        <v>14172240.800000001</v>
      </c>
      <c r="N2635" s="417">
        <f t="shared" ref="N2635:N2645" si="3721">INT($J2635*M2635)</f>
        <v>0</v>
      </c>
      <c r="O2635" s="416">
        <v>0</v>
      </c>
      <c r="P2635" s="417">
        <f t="shared" ref="P2635:P2647" si="3722">INT($J2635*O2635)</f>
        <v>0</v>
      </c>
      <c r="Q2635" s="417">
        <f t="shared" ref="Q2635:Q2647" si="3723">+K2635+M2635+O2635</f>
        <v>15716926.100000001</v>
      </c>
      <c r="R2635" s="417">
        <f t="shared" si="3703"/>
        <v>0</v>
      </c>
      <c r="S2635" s="417">
        <f t="shared" ref="S2635" si="3724">J2635-J2634</f>
        <v>0</v>
      </c>
      <c r="T2635" s="417">
        <f t="shared" ref="T2635:U2635" si="3725">Q2635-Q2634</f>
        <v>0</v>
      </c>
      <c r="U2635" s="417">
        <f t="shared" si="3725"/>
        <v>0</v>
      </c>
      <c r="V2635" s="422"/>
      <c r="W2635" s="619" t="str">
        <f t="shared" si="3639"/>
        <v/>
      </c>
    </row>
    <row r="2636" spans="1:23" s="371" customFormat="1" ht="24" hidden="1" customHeight="1">
      <c r="A2636" s="366" t="s">
        <v>6294</v>
      </c>
      <c r="B2636" s="418" t="s">
        <v>0</v>
      </c>
      <c r="C2636" s="418" t="s">
        <v>3484</v>
      </c>
      <c r="D2636" s="418" t="s">
        <v>3485</v>
      </c>
      <c r="E2636" s="419" t="s">
        <v>18</v>
      </c>
      <c r="F2636" s="411">
        <f>G2636</f>
        <v>6</v>
      </c>
      <c r="G2636" s="411">
        <f>[5]내역서!F2632</f>
        <v>6</v>
      </c>
      <c r="H2636" s="716">
        <v>3</v>
      </c>
      <c r="I2636" s="410">
        <f>G2636-H2636</f>
        <v>3</v>
      </c>
      <c r="J2636" s="411">
        <f>내역서!F2640</f>
        <v>0</v>
      </c>
      <c r="K2636" s="411">
        <v>3337.5</v>
      </c>
      <c r="L2636" s="412">
        <f t="shared" si="3720"/>
        <v>0</v>
      </c>
      <c r="M2636" s="411">
        <v>30623.200000000001</v>
      </c>
      <c r="N2636" s="412">
        <f>INT($J2636*M2636)</f>
        <v>0</v>
      </c>
      <c r="O2636" s="411">
        <v>0</v>
      </c>
      <c r="P2636" s="412">
        <f>INT($J2636*O2636)</f>
        <v>0</v>
      </c>
      <c r="Q2636" s="412">
        <f>+K2636+M2636+O2636</f>
        <v>33960.699999999997</v>
      </c>
      <c r="R2636" s="412">
        <f>L2636+N2636+P2636</f>
        <v>0</v>
      </c>
      <c r="S2636" s="412"/>
      <c r="T2636" s="412"/>
      <c r="U2636" s="412"/>
      <c r="V2636" s="419" t="s">
        <v>0</v>
      </c>
      <c r="W2636" s="617" t="str">
        <f>+IF(J2636&lt;0,"ng","")</f>
        <v/>
      </c>
    </row>
    <row r="2637" spans="1:23" s="75" customFormat="1" ht="24" hidden="1" customHeight="1">
      <c r="A2637" s="372" t="s">
        <v>2072</v>
      </c>
      <c r="B2637" s="421" t="s">
        <v>0</v>
      </c>
      <c r="C2637" s="421" t="s">
        <v>1511</v>
      </c>
      <c r="D2637" s="421" t="s">
        <v>1512</v>
      </c>
      <c r="E2637" s="422" t="s">
        <v>18</v>
      </c>
      <c r="F2637" s="416">
        <f t="shared" si="3718"/>
        <v>6</v>
      </c>
      <c r="G2637" s="416">
        <f>[5]내역서!F2633</f>
        <v>6</v>
      </c>
      <c r="H2637" s="717">
        <v>3</v>
      </c>
      <c r="I2637" s="415">
        <f t="shared" si="3719"/>
        <v>3</v>
      </c>
      <c r="J2637" s="416">
        <f>내역서!F2641</f>
        <v>0</v>
      </c>
      <c r="K2637" s="416">
        <v>3337.5</v>
      </c>
      <c r="L2637" s="417">
        <f t="shared" si="3720"/>
        <v>0</v>
      </c>
      <c r="M2637" s="416">
        <v>30623.200000000001</v>
      </c>
      <c r="N2637" s="417">
        <f t="shared" ref="N2637" si="3726">INT($J2637*M2637)</f>
        <v>0</v>
      </c>
      <c r="O2637" s="416">
        <v>0</v>
      </c>
      <c r="P2637" s="417">
        <f t="shared" si="3722"/>
        <v>0</v>
      </c>
      <c r="Q2637" s="417">
        <f t="shared" si="3723"/>
        <v>33960.699999999997</v>
      </c>
      <c r="R2637" s="417">
        <f>L2637+N2637+P2637</f>
        <v>0</v>
      </c>
      <c r="S2637" s="417">
        <f t="shared" ref="S2637" si="3727">J2637-J2636</f>
        <v>0</v>
      </c>
      <c r="T2637" s="417">
        <f t="shared" ref="T2637:U2637" si="3728">Q2637-Q2636</f>
        <v>0</v>
      </c>
      <c r="U2637" s="417">
        <f t="shared" si="3728"/>
        <v>0</v>
      </c>
      <c r="V2637" s="422"/>
      <c r="W2637" s="619" t="str">
        <f t="shared" si="3639"/>
        <v/>
      </c>
    </row>
    <row r="2638" spans="1:23" s="371" customFormat="1" ht="24" hidden="1" customHeight="1">
      <c r="A2638" s="366" t="s">
        <v>6294</v>
      </c>
      <c r="B2638" s="418" t="s">
        <v>0</v>
      </c>
      <c r="C2638" s="418" t="s">
        <v>3486</v>
      </c>
      <c r="D2638" s="418" t="s">
        <v>168</v>
      </c>
      <c r="E2638" s="419" t="s">
        <v>18</v>
      </c>
      <c r="F2638" s="411">
        <f>G2638</f>
        <v>2</v>
      </c>
      <c r="G2638" s="411">
        <f>[5]내역서!F2634</f>
        <v>2</v>
      </c>
      <c r="H2638" s="716">
        <v>1</v>
      </c>
      <c r="I2638" s="410">
        <f>G2638-H2638</f>
        <v>1</v>
      </c>
      <c r="J2638" s="411">
        <f>내역서!F2642</f>
        <v>0</v>
      </c>
      <c r="K2638" s="411">
        <v>2168028.9</v>
      </c>
      <c r="L2638" s="412">
        <f t="shared" si="3720"/>
        <v>0</v>
      </c>
      <c r="M2638" s="411">
        <v>0</v>
      </c>
      <c r="N2638" s="412">
        <f>INT($J2638*M2638)</f>
        <v>0</v>
      </c>
      <c r="O2638" s="411">
        <v>0</v>
      </c>
      <c r="P2638" s="412">
        <f>INT($J2638*O2638)</f>
        <v>0</v>
      </c>
      <c r="Q2638" s="412">
        <f>+K2638+M2638+O2638</f>
        <v>2168028.9</v>
      </c>
      <c r="R2638" s="412">
        <f>L2638+N2638+P2638</f>
        <v>0</v>
      </c>
      <c r="S2638" s="412"/>
      <c r="T2638" s="412"/>
      <c r="U2638" s="412"/>
      <c r="V2638" s="419" t="s">
        <v>0</v>
      </c>
      <c r="W2638" s="617" t="str">
        <f>+IF(J2638&lt;0,"ng","")</f>
        <v/>
      </c>
    </row>
    <row r="2639" spans="1:23" s="75" customFormat="1" ht="24" hidden="1" customHeight="1">
      <c r="A2639" s="372" t="s">
        <v>6295</v>
      </c>
      <c r="B2639" s="421" t="s">
        <v>0</v>
      </c>
      <c r="C2639" s="421" t="s">
        <v>1513</v>
      </c>
      <c r="D2639" s="421" t="s">
        <v>168</v>
      </c>
      <c r="E2639" s="422" t="s">
        <v>18</v>
      </c>
      <c r="F2639" s="416">
        <f t="shared" si="3718"/>
        <v>2</v>
      </c>
      <c r="G2639" s="416">
        <f>[5]내역서!F2635</f>
        <v>2</v>
      </c>
      <c r="H2639" s="717">
        <v>1</v>
      </c>
      <c r="I2639" s="415">
        <f t="shared" si="3719"/>
        <v>1</v>
      </c>
      <c r="J2639" s="416">
        <f>내역서!F2643</f>
        <v>0</v>
      </c>
      <c r="K2639" s="416">
        <v>2168028.9</v>
      </c>
      <c r="L2639" s="417">
        <f t="shared" si="3720"/>
        <v>0</v>
      </c>
      <c r="M2639" s="416">
        <v>0</v>
      </c>
      <c r="N2639" s="417">
        <f t="shared" si="3721"/>
        <v>0</v>
      </c>
      <c r="O2639" s="416">
        <v>0</v>
      </c>
      <c r="P2639" s="417">
        <f t="shared" si="3722"/>
        <v>0</v>
      </c>
      <c r="Q2639" s="417">
        <f t="shared" si="3723"/>
        <v>2168028.9</v>
      </c>
      <c r="R2639" s="417">
        <f>L2639+N2639+P2639</f>
        <v>0</v>
      </c>
      <c r="S2639" s="417">
        <f t="shared" ref="S2639" si="3729">J2639-J2638</f>
        <v>0</v>
      </c>
      <c r="T2639" s="417">
        <f t="shared" ref="T2639:U2639" si="3730">Q2639-Q2638</f>
        <v>0</v>
      </c>
      <c r="U2639" s="417">
        <f t="shared" si="3730"/>
        <v>0</v>
      </c>
      <c r="V2639" s="422"/>
      <c r="W2639" s="619" t="str">
        <f t="shared" si="3639"/>
        <v/>
      </c>
    </row>
    <row r="2640" spans="1:23" s="371" customFormat="1" ht="24" hidden="1" customHeight="1">
      <c r="A2640" s="366" t="s">
        <v>3327</v>
      </c>
      <c r="B2640" s="418" t="s">
        <v>0</v>
      </c>
      <c r="C2640" s="418" t="s">
        <v>3486</v>
      </c>
      <c r="D2640" s="418" t="s">
        <v>197</v>
      </c>
      <c r="E2640" s="419" t="s">
        <v>18</v>
      </c>
      <c r="F2640" s="411">
        <f>G2640</f>
        <v>8</v>
      </c>
      <c r="G2640" s="411">
        <f>[5]내역서!F2636</f>
        <v>8</v>
      </c>
      <c r="H2640" s="716">
        <v>2.5</v>
      </c>
      <c r="I2640" s="410">
        <f>G2640-H2640</f>
        <v>5.5</v>
      </c>
      <c r="J2640" s="411">
        <f>내역서!F2644</f>
        <v>0</v>
      </c>
      <c r="K2640" s="411">
        <v>487526.6</v>
      </c>
      <c r="L2640" s="412">
        <f t="shared" si="3720"/>
        <v>0</v>
      </c>
      <c r="M2640" s="411">
        <v>0</v>
      </c>
      <c r="N2640" s="412">
        <f>INT($J2640*M2640)</f>
        <v>0</v>
      </c>
      <c r="O2640" s="411">
        <v>0</v>
      </c>
      <c r="P2640" s="412">
        <f>INT($J2640*O2640)</f>
        <v>0</v>
      </c>
      <c r="Q2640" s="412">
        <f>+K2640+M2640+O2640</f>
        <v>487526.6</v>
      </c>
      <c r="R2640" s="412">
        <f>L2640+N2640+P2640</f>
        <v>0</v>
      </c>
      <c r="S2640" s="412"/>
      <c r="T2640" s="412"/>
      <c r="U2640" s="412"/>
      <c r="V2640" s="419" t="s">
        <v>0</v>
      </c>
      <c r="W2640" s="617" t="str">
        <f>+IF(J2640&lt;0,"ng","")</f>
        <v/>
      </c>
    </row>
    <row r="2641" spans="1:23" s="75" customFormat="1" ht="24" hidden="1" customHeight="1">
      <c r="A2641" s="372" t="s">
        <v>2072</v>
      </c>
      <c r="B2641" s="421" t="s">
        <v>0</v>
      </c>
      <c r="C2641" s="421" t="s">
        <v>1513</v>
      </c>
      <c r="D2641" s="421" t="s">
        <v>197</v>
      </c>
      <c r="E2641" s="422" t="s">
        <v>18</v>
      </c>
      <c r="F2641" s="416">
        <f t="shared" si="3718"/>
        <v>8</v>
      </c>
      <c r="G2641" s="416">
        <f>[5]내역서!F2637</f>
        <v>8</v>
      </c>
      <c r="H2641" s="717">
        <v>2.5</v>
      </c>
      <c r="I2641" s="415">
        <f t="shared" si="3719"/>
        <v>5.5</v>
      </c>
      <c r="J2641" s="416">
        <f>내역서!F2645</f>
        <v>0</v>
      </c>
      <c r="K2641" s="416">
        <v>487526.6</v>
      </c>
      <c r="L2641" s="417">
        <f t="shared" si="3720"/>
        <v>0</v>
      </c>
      <c r="M2641" s="416">
        <v>0</v>
      </c>
      <c r="N2641" s="417">
        <f t="shared" si="3721"/>
        <v>0</v>
      </c>
      <c r="O2641" s="416">
        <v>0</v>
      </c>
      <c r="P2641" s="417">
        <f t="shared" si="3722"/>
        <v>0</v>
      </c>
      <c r="Q2641" s="417">
        <f t="shared" si="3723"/>
        <v>487526.6</v>
      </c>
      <c r="R2641" s="417">
        <f t="shared" si="3703"/>
        <v>0</v>
      </c>
      <c r="S2641" s="417">
        <f t="shared" ref="S2641" si="3731">J2641-J2640</f>
        <v>0</v>
      </c>
      <c r="T2641" s="417">
        <f t="shared" ref="T2641:U2641" si="3732">Q2641-Q2640</f>
        <v>0</v>
      </c>
      <c r="U2641" s="417">
        <f t="shared" si="3732"/>
        <v>0</v>
      </c>
      <c r="V2641" s="422"/>
      <c r="W2641" s="619" t="str">
        <f t="shared" si="3639"/>
        <v/>
      </c>
    </row>
    <row r="2642" spans="1:23" s="371" customFormat="1" ht="24" hidden="1" customHeight="1">
      <c r="A2642" s="366" t="s">
        <v>5499</v>
      </c>
      <c r="B2642" s="418" t="s">
        <v>0</v>
      </c>
      <c r="C2642" s="418" t="s">
        <v>3486</v>
      </c>
      <c r="D2642" s="418" t="s">
        <v>171</v>
      </c>
      <c r="E2642" s="419" t="s">
        <v>18</v>
      </c>
      <c r="F2642" s="411">
        <f>G2642</f>
        <v>1</v>
      </c>
      <c r="G2642" s="411">
        <f>[5]내역서!F2638</f>
        <v>1</v>
      </c>
      <c r="H2642" s="716">
        <v>0.5</v>
      </c>
      <c r="I2642" s="410">
        <f>G2642-H2642</f>
        <v>0.5</v>
      </c>
      <c r="J2642" s="411">
        <f>내역서!F2646</f>
        <v>0</v>
      </c>
      <c r="K2642" s="411">
        <v>9489.6</v>
      </c>
      <c r="L2642" s="412">
        <f t="shared" si="3720"/>
        <v>0</v>
      </c>
      <c r="M2642" s="411">
        <v>0</v>
      </c>
      <c r="N2642" s="412">
        <f>INT($J2642*M2642)</f>
        <v>0</v>
      </c>
      <c r="O2642" s="411">
        <v>0</v>
      </c>
      <c r="P2642" s="412">
        <f>INT($J2642*O2642)</f>
        <v>0</v>
      </c>
      <c r="Q2642" s="412">
        <f>+K2642+M2642+O2642</f>
        <v>9489.6</v>
      </c>
      <c r="R2642" s="412">
        <f>L2642+N2642+P2642</f>
        <v>0</v>
      </c>
      <c r="S2642" s="412"/>
      <c r="T2642" s="412"/>
      <c r="U2642" s="412"/>
      <c r="V2642" s="419" t="s">
        <v>0</v>
      </c>
      <c r="W2642" s="617" t="str">
        <f>+IF(J2642&lt;0,"ng","")</f>
        <v/>
      </c>
    </row>
    <row r="2643" spans="1:23" s="75" customFormat="1" ht="24" hidden="1" customHeight="1">
      <c r="A2643" s="372" t="s">
        <v>4727</v>
      </c>
      <c r="B2643" s="421" t="s">
        <v>0</v>
      </c>
      <c r="C2643" s="421" t="s">
        <v>1513</v>
      </c>
      <c r="D2643" s="421" t="s">
        <v>171</v>
      </c>
      <c r="E2643" s="422" t="s">
        <v>18</v>
      </c>
      <c r="F2643" s="416">
        <f t="shared" si="3718"/>
        <v>1</v>
      </c>
      <c r="G2643" s="416">
        <f>[5]내역서!F2639</f>
        <v>1</v>
      </c>
      <c r="H2643" s="717">
        <v>0.5</v>
      </c>
      <c r="I2643" s="415">
        <f t="shared" si="3719"/>
        <v>0.5</v>
      </c>
      <c r="J2643" s="416">
        <f>내역서!F2647</f>
        <v>0</v>
      </c>
      <c r="K2643" s="416">
        <v>9489.6</v>
      </c>
      <c r="L2643" s="417">
        <f t="shared" si="3720"/>
        <v>0</v>
      </c>
      <c r="M2643" s="416">
        <v>0</v>
      </c>
      <c r="N2643" s="417">
        <f t="shared" si="3721"/>
        <v>0</v>
      </c>
      <c r="O2643" s="416">
        <v>0</v>
      </c>
      <c r="P2643" s="417">
        <f t="shared" si="3722"/>
        <v>0</v>
      </c>
      <c r="Q2643" s="417">
        <f t="shared" si="3723"/>
        <v>9489.6</v>
      </c>
      <c r="R2643" s="417">
        <f t="shared" si="3703"/>
        <v>0</v>
      </c>
      <c r="S2643" s="417">
        <f t="shared" ref="S2643" si="3733">J2643-J2642</f>
        <v>0</v>
      </c>
      <c r="T2643" s="417">
        <f t="shared" ref="T2643:U2643" si="3734">Q2643-Q2642</f>
        <v>0</v>
      </c>
      <c r="U2643" s="417">
        <f t="shared" si="3734"/>
        <v>0</v>
      </c>
      <c r="V2643" s="422"/>
      <c r="W2643" s="619" t="str">
        <f t="shared" si="3639"/>
        <v/>
      </c>
    </row>
    <row r="2644" spans="1:23" s="371" customFormat="1" ht="24" hidden="1" customHeight="1">
      <c r="A2644" s="366" t="s">
        <v>2055</v>
      </c>
      <c r="B2644" s="418" t="s">
        <v>0</v>
      </c>
      <c r="C2644" s="418" t="s">
        <v>3486</v>
      </c>
      <c r="D2644" s="418" t="s">
        <v>163</v>
      </c>
      <c r="E2644" s="419" t="s">
        <v>18</v>
      </c>
      <c r="F2644" s="411">
        <f>G2644</f>
        <v>12</v>
      </c>
      <c r="G2644" s="411">
        <f>[5]내역서!F2640</f>
        <v>12</v>
      </c>
      <c r="H2644" s="716">
        <v>6</v>
      </c>
      <c r="I2644" s="410">
        <f>G2644-H2644</f>
        <v>6</v>
      </c>
      <c r="J2644" s="411">
        <f>내역서!F2648</f>
        <v>0</v>
      </c>
      <c r="K2644" s="411">
        <v>8306.1</v>
      </c>
      <c r="L2644" s="412">
        <f t="shared" si="3720"/>
        <v>0</v>
      </c>
      <c r="M2644" s="411">
        <v>0</v>
      </c>
      <c r="N2644" s="412">
        <f>INT($J2644*M2644)</f>
        <v>0</v>
      </c>
      <c r="O2644" s="411">
        <v>0</v>
      </c>
      <c r="P2644" s="412">
        <f>INT($J2644*O2644)</f>
        <v>0</v>
      </c>
      <c r="Q2644" s="412">
        <f>+K2644+M2644+O2644</f>
        <v>8306.1</v>
      </c>
      <c r="R2644" s="412">
        <f>L2644+N2644+P2644</f>
        <v>0</v>
      </c>
      <c r="S2644" s="412"/>
      <c r="T2644" s="412"/>
      <c r="U2644" s="412"/>
      <c r="V2644" s="419" t="s">
        <v>0</v>
      </c>
      <c r="W2644" s="617" t="str">
        <f>+IF(J2644&lt;0,"ng","")</f>
        <v/>
      </c>
    </row>
    <row r="2645" spans="1:23" s="75" customFormat="1" ht="24" hidden="1" customHeight="1">
      <c r="A2645" s="372" t="s">
        <v>6289</v>
      </c>
      <c r="B2645" s="421" t="s">
        <v>0</v>
      </c>
      <c r="C2645" s="421" t="s">
        <v>1513</v>
      </c>
      <c r="D2645" s="421" t="s">
        <v>163</v>
      </c>
      <c r="E2645" s="422" t="s">
        <v>18</v>
      </c>
      <c r="F2645" s="416">
        <f t="shared" si="3718"/>
        <v>12</v>
      </c>
      <c r="G2645" s="416">
        <f>[5]내역서!F2641</f>
        <v>12</v>
      </c>
      <c r="H2645" s="717">
        <v>6</v>
      </c>
      <c r="I2645" s="415">
        <f t="shared" si="3719"/>
        <v>6</v>
      </c>
      <c r="J2645" s="416">
        <f>내역서!F2649</f>
        <v>0</v>
      </c>
      <c r="K2645" s="416">
        <v>8306.1</v>
      </c>
      <c r="L2645" s="417">
        <f t="shared" si="3720"/>
        <v>0</v>
      </c>
      <c r="M2645" s="416">
        <v>0</v>
      </c>
      <c r="N2645" s="417">
        <f t="shared" si="3721"/>
        <v>0</v>
      </c>
      <c r="O2645" s="416">
        <v>0</v>
      </c>
      <c r="P2645" s="417">
        <f t="shared" si="3722"/>
        <v>0</v>
      </c>
      <c r="Q2645" s="417">
        <f t="shared" si="3723"/>
        <v>8306.1</v>
      </c>
      <c r="R2645" s="417">
        <f t="shared" si="3703"/>
        <v>0</v>
      </c>
      <c r="S2645" s="417">
        <f t="shared" ref="S2645" si="3735">J2645-J2644</f>
        <v>0</v>
      </c>
      <c r="T2645" s="417">
        <f t="shared" ref="T2645:U2645" si="3736">Q2645-Q2644</f>
        <v>0</v>
      </c>
      <c r="U2645" s="417">
        <f t="shared" si="3736"/>
        <v>0</v>
      </c>
      <c r="V2645" s="422"/>
      <c r="W2645" s="619" t="str">
        <f t="shared" si="3639"/>
        <v/>
      </c>
    </row>
    <row r="2646" spans="1:23" s="371" customFormat="1" ht="24" hidden="1" customHeight="1">
      <c r="A2646" s="366" t="s">
        <v>2055</v>
      </c>
      <c r="B2646" s="418" t="s">
        <v>0</v>
      </c>
      <c r="C2646" s="418" t="s">
        <v>3491</v>
      </c>
      <c r="D2646" s="418" t="s">
        <v>196</v>
      </c>
      <c r="E2646" s="419" t="s">
        <v>1860</v>
      </c>
      <c r="F2646" s="411">
        <f>G2646</f>
        <v>2</v>
      </c>
      <c r="G2646" s="411">
        <f>[5]내역서!F2642</f>
        <v>2</v>
      </c>
      <c r="H2646" s="716">
        <v>1</v>
      </c>
      <c r="I2646" s="410">
        <f>G2646-H2646</f>
        <v>1</v>
      </c>
      <c r="J2646" s="411">
        <f>내역서!F2650</f>
        <v>0</v>
      </c>
      <c r="K2646" s="411">
        <v>19151.099999999999</v>
      </c>
      <c r="L2646" s="412">
        <f>INT($J2646*K2646)</f>
        <v>0</v>
      </c>
      <c r="M2646" s="411">
        <v>31185.599999999999</v>
      </c>
      <c r="N2646" s="412">
        <f>INT($J2646*M2646)</f>
        <v>0</v>
      </c>
      <c r="O2646" s="411">
        <v>0</v>
      </c>
      <c r="P2646" s="412">
        <f>INT($J2646*O2646)</f>
        <v>0</v>
      </c>
      <c r="Q2646" s="412">
        <f>+K2646+M2646+O2646</f>
        <v>50336.7</v>
      </c>
      <c r="R2646" s="412">
        <f>L2646+N2646+P2646</f>
        <v>0</v>
      </c>
      <c r="S2646" s="412"/>
      <c r="T2646" s="412"/>
      <c r="U2646" s="412"/>
      <c r="V2646" s="419" t="s">
        <v>0</v>
      </c>
      <c r="W2646" s="617" t="str">
        <f>+IF(J2646&lt;0,"ng","")</f>
        <v/>
      </c>
    </row>
    <row r="2647" spans="1:23" s="75" customFormat="1" ht="24" hidden="1" customHeight="1">
      <c r="A2647" s="372" t="s">
        <v>6288</v>
      </c>
      <c r="B2647" s="421" t="s">
        <v>0</v>
      </c>
      <c r="C2647" s="421" t="s">
        <v>1516</v>
      </c>
      <c r="D2647" s="421" t="s">
        <v>196</v>
      </c>
      <c r="E2647" s="422" t="s">
        <v>729</v>
      </c>
      <c r="F2647" s="416">
        <f t="shared" si="3718"/>
        <v>2</v>
      </c>
      <c r="G2647" s="416">
        <f>[5]내역서!F2643</f>
        <v>2</v>
      </c>
      <c r="H2647" s="717">
        <v>1</v>
      </c>
      <c r="I2647" s="415">
        <f t="shared" si="3719"/>
        <v>1</v>
      </c>
      <c r="J2647" s="416">
        <f>내역서!F2651</f>
        <v>0</v>
      </c>
      <c r="K2647" s="416">
        <v>19151.099999999999</v>
      </c>
      <c r="L2647" s="417">
        <f t="shared" si="3720"/>
        <v>0</v>
      </c>
      <c r="M2647" s="416">
        <v>31185.599999999999</v>
      </c>
      <c r="N2647" s="417">
        <f t="shared" ref="N2647" si="3737">INT($J2647*M2647)</f>
        <v>0</v>
      </c>
      <c r="O2647" s="416">
        <v>0</v>
      </c>
      <c r="P2647" s="417">
        <f t="shared" si="3722"/>
        <v>0</v>
      </c>
      <c r="Q2647" s="417">
        <f t="shared" si="3723"/>
        <v>50336.7</v>
      </c>
      <c r="R2647" s="417">
        <f t="shared" si="3703"/>
        <v>0</v>
      </c>
      <c r="S2647" s="417">
        <f t="shared" ref="S2647" si="3738">J2647-J2646</f>
        <v>0</v>
      </c>
      <c r="T2647" s="417">
        <f t="shared" ref="T2647:U2647" si="3739">Q2647-Q2646</f>
        <v>0</v>
      </c>
      <c r="U2647" s="417">
        <f t="shared" si="3739"/>
        <v>0</v>
      </c>
      <c r="V2647" s="422"/>
      <c r="W2647" s="619" t="str">
        <f t="shared" si="3639"/>
        <v/>
      </c>
    </row>
    <row r="2648" spans="1:23" s="371" customFormat="1" ht="24" hidden="1" customHeight="1">
      <c r="A2648" s="366" t="s">
        <v>6296</v>
      </c>
      <c r="B2648" s="500" t="s">
        <v>3416</v>
      </c>
      <c r="C2648" s="500" t="s">
        <v>3417</v>
      </c>
      <c r="D2648" s="500" t="s">
        <v>0</v>
      </c>
      <c r="E2648" s="501" t="s">
        <v>0</v>
      </c>
      <c r="F2648" s="502">
        <v>0</v>
      </c>
      <c r="G2648" s="502">
        <f>[5]내역서!F2644</f>
        <v>0</v>
      </c>
      <c r="H2648" s="502">
        <v>0</v>
      </c>
      <c r="I2648" s="502"/>
      <c r="J2648" s="502">
        <f>내역서!F2652</f>
        <v>0</v>
      </c>
      <c r="K2648" s="503">
        <v>0</v>
      </c>
      <c r="L2648" s="503">
        <f>SUMIF($A$2650:$A$2733,$A2650,L$2650:L$2733)</f>
        <v>0</v>
      </c>
      <c r="M2648" s="503">
        <v>0</v>
      </c>
      <c r="N2648" s="503">
        <f>SUMIF($A$2650:$A$2733,$A2650,N$2650:N$2733)</f>
        <v>0</v>
      </c>
      <c r="O2648" s="503">
        <v>0</v>
      </c>
      <c r="P2648" s="503">
        <f>SUMIF($A$2650:$A$2733,$A2650,P$2650:P$2733)</f>
        <v>0</v>
      </c>
      <c r="Q2648" s="504">
        <v>0</v>
      </c>
      <c r="R2648" s="503">
        <f>L2648+N2648+P2648</f>
        <v>0</v>
      </c>
      <c r="S2648" s="503"/>
      <c r="T2648" s="503"/>
      <c r="U2648" s="503"/>
      <c r="V2648" s="501" t="s">
        <v>0</v>
      </c>
      <c r="W2648" s="617" t="str">
        <f>+IF(J2648&lt;0,"ng","")</f>
        <v/>
      </c>
    </row>
    <row r="2649" spans="1:23" s="75" customFormat="1" ht="24" hidden="1" customHeight="1">
      <c r="A2649" s="372" t="s">
        <v>6292</v>
      </c>
      <c r="B2649" s="505" t="s">
        <v>6297</v>
      </c>
      <c r="C2649" s="505" t="s">
        <v>6298</v>
      </c>
      <c r="D2649" s="505" t="s">
        <v>0</v>
      </c>
      <c r="E2649" s="506" t="s">
        <v>0</v>
      </c>
      <c r="F2649" s="507">
        <v>0</v>
      </c>
      <c r="G2649" s="507">
        <f>[5]내역서!F2645</f>
        <v>0</v>
      </c>
      <c r="H2649" s="507">
        <v>0</v>
      </c>
      <c r="I2649" s="507"/>
      <c r="J2649" s="507">
        <f>내역서!F2653</f>
        <v>0</v>
      </c>
      <c r="K2649" s="508">
        <v>0</v>
      </c>
      <c r="L2649" s="508">
        <f>SUMIF($A$2650:$A$2733,$A2651,L$2650:L$2733)</f>
        <v>0</v>
      </c>
      <c r="M2649" s="508">
        <v>0</v>
      </c>
      <c r="N2649" s="508">
        <f>SUMIF($A$2650:$A$2733,$A2651,N$2650:N$2733)</f>
        <v>0</v>
      </c>
      <c r="O2649" s="508">
        <v>0</v>
      </c>
      <c r="P2649" s="508">
        <f>SUMIF($A$2650:$A$2733,$A2651,P$2650:P$2733)</f>
        <v>0</v>
      </c>
      <c r="Q2649" s="509">
        <v>0</v>
      </c>
      <c r="R2649" s="508">
        <f t="shared" ref="R2649" si="3740">L2649+N2649+P2649</f>
        <v>0</v>
      </c>
      <c r="S2649" s="508">
        <f t="shared" ref="S2649" si="3741">J2649-J2648</f>
        <v>0</v>
      </c>
      <c r="T2649" s="508">
        <f t="shared" ref="T2649:U2649" si="3742">Q2649-Q2648</f>
        <v>0</v>
      </c>
      <c r="U2649" s="508">
        <f t="shared" si="3742"/>
        <v>0</v>
      </c>
      <c r="V2649" s="506"/>
      <c r="W2649" s="619" t="str">
        <f t="shared" si="3639"/>
        <v/>
      </c>
    </row>
    <row r="2650" spans="1:23" s="371" customFormat="1" ht="24" hidden="1" customHeight="1">
      <c r="A2650" s="366" t="s">
        <v>2055</v>
      </c>
      <c r="B2650" s="418" t="s">
        <v>0</v>
      </c>
      <c r="C2650" s="418" t="s">
        <v>3480</v>
      </c>
      <c r="D2650" s="418" t="s">
        <v>159</v>
      </c>
      <c r="E2650" s="419" t="s">
        <v>2235</v>
      </c>
      <c r="F2650" s="411">
        <f>G2650</f>
        <v>17.3</v>
      </c>
      <c r="G2650" s="411">
        <f>[5]내역서!F2646</f>
        <v>17.3</v>
      </c>
      <c r="H2650" s="716">
        <v>17.3</v>
      </c>
      <c r="I2650" s="410">
        <f>G2650-H2650</f>
        <v>0</v>
      </c>
      <c r="J2650" s="411">
        <f>내역서!F2654</f>
        <v>0</v>
      </c>
      <c r="K2650" s="411">
        <v>30241.5</v>
      </c>
      <c r="L2650" s="412">
        <f>INT($J2650*K2650)</f>
        <v>0</v>
      </c>
      <c r="M2650" s="411">
        <v>221086.4</v>
      </c>
      <c r="N2650" s="412">
        <f>INT($J2650*M2650)</f>
        <v>0</v>
      </c>
      <c r="O2650" s="411">
        <v>31129.200000000001</v>
      </c>
      <c r="P2650" s="412">
        <f>INT($J2650*O2650)</f>
        <v>0</v>
      </c>
      <c r="Q2650" s="412">
        <f>+K2650+M2650+O2650</f>
        <v>282457.09999999998</v>
      </c>
      <c r="R2650" s="412">
        <f>L2650+N2650+P2650</f>
        <v>0</v>
      </c>
      <c r="S2650" s="412"/>
      <c r="T2650" s="412"/>
      <c r="U2650" s="412"/>
      <c r="V2650" s="419" t="s">
        <v>0</v>
      </c>
      <c r="W2650" s="617" t="str">
        <f>+IF(J2650&lt;0,"ng","")</f>
        <v/>
      </c>
    </row>
    <row r="2651" spans="1:23" s="75" customFormat="1" ht="24" hidden="1" customHeight="1">
      <c r="A2651" s="372" t="s">
        <v>6299</v>
      </c>
      <c r="B2651" s="421" t="s">
        <v>0</v>
      </c>
      <c r="C2651" s="421" t="s">
        <v>1508</v>
      </c>
      <c r="D2651" s="421" t="s">
        <v>159</v>
      </c>
      <c r="E2651" s="422" t="s">
        <v>768</v>
      </c>
      <c r="F2651" s="416">
        <f t="shared" ref="F2651:F2733" si="3743">G2651</f>
        <v>17.3</v>
      </c>
      <c r="G2651" s="416">
        <f>[5]내역서!F2647</f>
        <v>17.3</v>
      </c>
      <c r="H2651" s="717">
        <v>17.3</v>
      </c>
      <c r="I2651" s="415">
        <f t="shared" ref="I2651:I2713" si="3744">G2651-H2651</f>
        <v>0</v>
      </c>
      <c r="J2651" s="416">
        <f>내역서!F2655</f>
        <v>0</v>
      </c>
      <c r="K2651" s="416">
        <v>30241.5</v>
      </c>
      <c r="L2651" s="417">
        <f t="shared" ref="L2651:L2713" si="3745">INT($J2651*K2651)</f>
        <v>0</v>
      </c>
      <c r="M2651" s="416">
        <v>221086.4</v>
      </c>
      <c r="N2651" s="417">
        <f t="shared" ref="N2651:N2713" si="3746">INT($J2651*M2651)</f>
        <v>0</v>
      </c>
      <c r="O2651" s="416">
        <v>31129.200000000001</v>
      </c>
      <c r="P2651" s="417">
        <f t="shared" ref="P2651:P2713" si="3747">INT($J2651*O2651)</f>
        <v>0</v>
      </c>
      <c r="Q2651" s="417">
        <f t="shared" ref="Q2651:Q2713" si="3748">+K2651+M2651+O2651</f>
        <v>282457.09999999998</v>
      </c>
      <c r="R2651" s="417">
        <f t="shared" si="3703"/>
        <v>0</v>
      </c>
      <c r="S2651" s="417">
        <f t="shared" ref="S2651" si="3749">J2651-J2650</f>
        <v>0</v>
      </c>
      <c r="T2651" s="417">
        <f t="shared" ref="T2651:U2651" si="3750">Q2651-Q2650</f>
        <v>0</v>
      </c>
      <c r="U2651" s="417">
        <f t="shared" si="3750"/>
        <v>0</v>
      </c>
      <c r="V2651" s="422"/>
      <c r="W2651" s="619" t="str">
        <f t="shared" si="3639"/>
        <v/>
      </c>
    </row>
    <row r="2652" spans="1:23" s="371" customFormat="1" ht="24" hidden="1" customHeight="1">
      <c r="A2652" s="366" t="s">
        <v>6286</v>
      </c>
      <c r="B2652" s="418" t="s">
        <v>0</v>
      </c>
      <c r="C2652" s="418" t="s">
        <v>3480</v>
      </c>
      <c r="D2652" s="418" t="s">
        <v>172</v>
      </c>
      <c r="E2652" s="419" t="s">
        <v>2235</v>
      </c>
      <c r="F2652" s="411">
        <f>G2652</f>
        <v>1.5</v>
      </c>
      <c r="G2652" s="411">
        <f>[5]내역서!F2648</f>
        <v>1.5</v>
      </c>
      <c r="H2652" s="716">
        <v>1.5</v>
      </c>
      <c r="I2652" s="410">
        <f>G2652-H2652</f>
        <v>0</v>
      </c>
      <c r="J2652" s="411">
        <f>내역서!F2656</f>
        <v>0</v>
      </c>
      <c r="K2652" s="411">
        <v>26734.5</v>
      </c>
      <c r="L2652" s="412">
        <f>INT($J2652*K2652)</f>
        <v>0</v>
      </c>
      <c r="M2652" s="411">
        <v>188969.60000000001</v>
      </c>
      <c r="N2652" s="412">
        <f>INT($J2652*M2652)</f>
        <v>0</v>
      </c>
      <c r="O2652" s="411">
        <v>28177.200000000001</v>
      </c>
      <c r="P2652" s="412">
        <f>INT($J2652*O2652)</f>
        <v>0</v>
      </c>
      <c r="Q2652" s="412">
        <f>+K2652+M2652+O2652</f>
        <v>243881.30000000002</v>
      </c>
      <c r="R2652" s="412">
        <f>L2652+N2652+P2652</f>
        <v>0</v>
      </c>
      <c r="S2652" s="412"/>
      <c r="T2652" s="412"/>
      <c r="U2652" s="412"/>
      <c r="V2652" s="419" t="s">
        <v>0</v>
      </c>
      <c r="W2652" s="617" t="str">
        <f>+IF(J2652&lt;0,"ng","")</f>
        <v/>
      </c>
    </row>
    <row r="2653" spans="1:23" s="75" customFormat="1" ht="24" hidden="1" customHeight="1">
      <c r="A2653" s="372" t="s">
        <v>6300</v>
      </c>
      <c r="B2653" s="421" t="s">
        <v>0</v>
      </c>
      <c r="C2653" s="421" t="s">
        <v>1508</v>
      </c>
      <c r="D2653" s="421" t="s">
        <v>172</v>
      </c>
      <c r="E2653" s="422" t="s">
        <v>768</v>
      </c>
      <c r="F2653" s="416">
        <f t="shared" si="3743"/>
        <v>1.5</v>
      </c>
      <c r="G2653" s="416">
        <f>[5]내역서!F2649</f>
        <v>1.5</v>
      </c>
      <c r="H2653" s="717">
        <v>1.5</v>
      </c>
      <c r="I2653" s="415">
        <f t="shared" si="3744"/>
        <v>0</v>
      </c>
      <c r="J2653" s="416">
        <f>내역서!F2657</f>
        <v>0</v>
      </c>
      <c r="K2653" s="416">
        <v>26734.5</v>
      </c>
      <c r="L2653" s="417">
        <f t="shared" si="3745"/>
        <v>0</v>
      </c>
      <c r="M2653" s="416">
        <v>188969.60000000001</v>
      </c>
      <c r="N2653" s="417">
        <f t="shared" si="3746"/>
        <v>0</v>
      </c>
      <c r="O2653" s="416">
        <v>28177.200000000001</v>
      </c>
      <c r="P2653" s="417">
        <f t="shared" si="3747"/>
        <v>0</v>
      </c>
      <c r="Q2653" s="417">
        <f t="shared" si="3748"/>
        <v>243881.30000000002</v>
      </c>
      <c r="R2653" s="417">
        <f t="shared" si="3703"/>
        <v>0</v>
      </c>
      <c r="S2653" s="417">
        <f t="shared" ref="S2653" si="3751">J2653-J2652</f>
        <v>0</v>
      </c>
      <c r="T2653" s="417">
        <f t="shared" ref="T2653:U2653" si="3752">Q2653-Q2652</f>
        <v>0</v>
      </c>
      <c r="U2653" s="417">
        <f t="shared" si="3752"/>
        <v>0</v>
      </c>
      <c r="V2653" s="422"/>
      <c r="W2653" s="619" t="str">
        <f t="shared" si="3639"/>
        <v/>
      </c>
    </row>
    <row r="2654" spans="1:23" s="371" customFormat="1" ht="24" hidden="1" customHeight="1">
      <c r="A2654" s="366" t="s">
        <v>3362</v>
      </c>
      <c r="B2654" s="418" t="s">
        <v>0</v>
      </c>
      <c r="C2654" s="418" t="s">
        <v>3480</v>
      </c>
      <c r="D2654" s="418" t="s">
        <v>173</v>
      </c>
      <c r="E2654" s="419" t="s">
        <v>2235</v>
      </c>
      <c r="F2654" s="411">
        <f>G2654</f>
        <v>0.65</v>
      </c>
      <c r="G2654" s="411">
        <f>[5]내역서!F2650</f>
        <v>0.65</v>
      </c>
      <c r="H2654" s="716">
        <v>0.65</v>
      </c>
      <c r="I2654" s="410">
        <f>G2654-H2654</f>
        <v>0</v>
      </c>
      <c r="J2654" s="411">
        <f>내역서!F2658</f>
        <v>0</v>
      </c>
      <c r="K2654" s="411">
        <v>23717.9</v>
      </c>
      <c r="L2654" s="412">
        <f>INT($J2654*K2654)</f>
        <v>0</v>
      </c>
      <c r="M2654" s="411">
        <v>163224.79999999999</v>
      </c>
      <c r="N2654" s="412">
        <f>INT($J2654*M2654)</f>
        <v>0</v>
      </c>
      <c r="O2654" s="411">
        <v>25429.4</v>
      </c>
      <c r="P2654" s="412">
        <f>INT($J2654*O2654)</f>
        <v>0</v>
      </c>
      <c r="Q2654" s="412">
        <f>+K2654+M2654+O2654</f>
        <v>212372.09999999998</v>
      </c>
      <c r="R2654" s="412">
        <f>L2654+N2654+P2654</f>
        <v>0</v>
      </c>
      <c r="S2654" s="412"/>
      <c r="T2654" s="412"/>
      <c r="U2654" s="412"/>
      <c r="V2654" s="419" t="s">
        <v>0</v>
      </c>
      <c r="W2654" s="617" t="str">
        <f>+IF(J2654&lt;0,"ng","")</f>
        <v/>
      </c>
    </row>
    <row r="2655" spans="1:23" s="75" customFormat="1" ht="24" hidden="1" customHeight="1">
      <c r="A2655" s="372" t="s">
        <v>5874</v>
      </c>
      <c r="B2655" s="421" t="s">
        <v>0</v>
      </c>
      <c r="C2655" s="421" t="s">
        <v>1508</v>
      </c>
      <c r="D2655" s="421" t="s">
        <v>173</v>
      </c>
      <c r="E2655" s="422" t="s">
        <v>768</v>
      </c>
      <c r="F2655" s="416">
        <f t="shared" si="3743"/>
        <v>0.65</v>
      </c>
      <c r="G2655" s="416">
        <f>[5]내역서!F2651</f>
        <v>0.65</v>
      </c>
      <c r="H2655" s="717">
        <v>0.65</v>
      </c>
      <c r="I2655" s="415">
        <f t="shared" si="3744"/>
        <v>0</v>
      </c>
      <c r="J2655" s="416">
        <f>내역서!F2659</f>
        <v>0</v>
      </c>
      <c r="K2655" s="416">
        <v>23717.9</v>
      </c>
      <c r="L2655" s="417">
        <f t="shared" si="3745"/>
        <v>0</v>
      </c>
      <c r="M2655" s="416">
        <v>163224.79999999999</v>
      </c>
      <c r="N2655" s="417">
        <f t="shared" si="3746"/>
        <v>0</v>
      </c>
      <c r="O2655" s="416">
        <v>25429.4</v>
      </c>
      <c r="P2655" s="417">
        <f t="shared" si="3747"/>
        <v>0</v>
      </c>
      <c r="Q2655" s="417">
        <f t="shared" si="3748"/>
        <v>212372.09999999998</v>
      </c>
      <c r="R2655" s="417">
        <f t="shared" si="3703"/>
        <v>0</v>
      </c>
      <c r="S2655" s="417">
        <f t="shared" ref="S2655" si="3753">J2655-J2654</f>
        <v>0</v>
      </c>
      <c r="T2655" s="417">
        <f t="shared" ref="T2655:U2655" si="3754">Q2655-Q2654</f>
        <v>0</v>
      </c>
      <c r="U2655" s="417">
        <f t="shared" si="3754"/>
        <v>0</v>
      </c>
      <c r="V2655" s="422"/>
      <c r="W2655" s="619" t="str">
        <f t="shared" si="3639"/>
        <v/>
      </c>
    </row>
    <row r="2656" spans="1:23" s="371" customFormat="1" ht="24" hidden="1" customHeight="1">
      <c r="A2656" s="366" t="s">
        <v>2055</v>
      </c>
      <c r="B2656" s="418" t="s">
        <v>0</v>
      </c>
      <c r="C2656" s="418" t="s">
        <v>3481</v>
      </c>
      <c r="D2656" s="418" t="s">
        <v>177</v>
      </c>
      <c r="E2656" s="419" t="s">
        <v>56</v>
      </c>
      <c r="F2656" s="411">
        <f>G2656</f>
        <v>12.75</v>
      </c>
      <c r="G2656" s="411">
        <f>[5]내역서!F2652</f>
        <v>12.75</v>
      </c>
      <c r="H2656" s="716">
        <v>12.75</v>
      </c>
      <c r="I2656" s="410">
        <f>G2656-H2656</f>
        <v>0</v>
      </c>
      <c r="J2656" s="411">
        <f>내역서!F2660</f>
        <v>0</v>
      </c>
      <c r="K2656" s="411">
        <v>1349830.8</v>
      </c>
      <c r="L2656" s="412">
        <f>INT($J2656*K2656)</f>
        <v>0</v>
      </c>
      <c r="M2656" s="411">
        <v>12384482.4</v>
      </c>
      <c r="N2656" s="412">
        <f>INT($J2656*M2656)</f>
        <v>0</v>
      </c>
      <c r="O2656" s="411">
        <v>0</v>
      </c>
      <c r="P2656" s="412">
        <f>INT($J2656*O2656)</f>
        <v>0</v>
      </c>
      <c r="Q2656" s="412">
        <f>+K2656+M2656+O2656</f>
        <v>13734313.200000001</v>
      </c>
      <c r="R2656" s="412">
        <f>L2656+N2656+P2656</f>
        <v>0</v>
      </c>
      <c r="S2656" s="412"/>
      <c r="T2656" s="412"/>
      <c r="U2656" s="412"/>
      <c r="V2656" s="419" t="s">
        <v>0</v>
      </c>
      <c r="W2656" s="617" t="str">
        <f>+IF(J2656&lt;0,"ng","")</f>
        <v/>
      </c>
    </row>
    <row r="2657" spans="1:23" s="75" customFormat="1" ht="24" hidden="1" customHeight="1">
      <c r="A2657" s="372" t="s">
        <v>2072</v>
      </c>
      <c r="B2657" s="421" t="s">
        <v>0</v>
      </c>
      <c r="C2657" s="421" t="s">
        <v>1509</v>
      </c>
      <c r="D2657" s="421" t="s">
        <v>177</v>
      </c>
      <c r="E2657" s="422" t="s">
        <v>56</v>
      </c>
      <c r="F2657" s="416">
        <f t="shared" si="3743"/>
        <v>12.75</v>
      </c>
      <c r="G2657" s="416">
        <f>[5]내역서!F2653</f>
        <v>12.75</v>
      </c>
      <c r="H2657" s="717">
        <v>12.75</v>
      </c>
      <c r="I2657" s="415">
        <f t="shared" si="3744"/>
        <v>0</v>
      </c>
      <c r="J2657" s="416">
        <f>내역서!F2661</f>
        <v>0</v>
      </c>
      <c r="K2657" s="416">
        <v>1349830.8</v>
      </c>
      <c r="L2657" s="417">
        <f t="shared" si="3745"/>
        <v>0</v>
      </c>
      <c r="M2657" s="416">
        <v>12384482.4</v>
      </c>
      <c r="N2657" s="417">
        <f t="shared" si="3746"/>
        <v>0</v>
      </c>
      <c r="O2657" s="416">
        <v>0</v>
      </c>
      <c r="P2657" s="417">
        <f t="shared" si="3747"/>
        <v>0</v>
      </c>
      <c r="Q2657" s="417">
        <f t="shared" si="3748"/>
        <v>13734313.200000001</v>
      </c>
      <c r="R2657" s="417">
        <f t="shared" si="3703"/>
        <v>0</v>
      </c>
      <c r="S2657" s="417">
        <f t="shared" ref="S2657" si="3755">J2657-J2656</f>
        <v>0</v>
      </c>
      <c r="T2657" s="417">
        <f t="shared" ref="T2657:U2657" si="3756">Q2657-Q2656</f>
        <v>0</v>
      </c>
      <c r="U2657" s="417">
        <f t="shared" si="3756"/>
        <v>0</v>
      </c>
      <c r="V2657" s="422"/>
      <c r="W2657" s="619" t="str">
        <f t="shared" si="3639"/>
        <v/>
      </c>
    </row>
    <row r="2658" spans="1:23" s="371" customFormat="1" ht="24" hidden="1" customHeight="1">
      <c r="A2658" s="366" t="s">
        <v>4295</v>
      </c>
      <c r="B2658" s="418" t="s">
        <v>0</v>
      </c>
      <c r="C2658" s="418" t="s">
        <v>3481</v>
      </c>
      <c r="D2658" s="418" t="s">
        <v>178</v>
      </c>
      <c r="E2658" s="419" t="s">
        <v>56</v>
      </c>
      <c r="F2658" s="411">
        <f>G2658</f>
        <v>0.35</v>
      </c>
      <c r="G2658" s="411">
        <f>[5]내역서!F2654</f>
        <v>0.35</v>
      </c>
      <c r="H2658" s="716">
        <v>0.35</v>
      </c>
      <c r="I2658" s="410">
        <f>G2658-H2658</f>
        <v>0</v>
      </c>
      <c r="J2658" s="411">
        <f>내역서!F2662</f>
        <v>0</v>
      </c>
      <c r="K2658" s="411">
        <v>1121432.3</v>
      </c>
      <c r="L2658" s="412">
        <f>INT($J2658*K2658)</f>
        <v>0</v>
      </c>
      <c r="M2658" s="411">
        <v>10288962.4</v>
      </c>
      <c r="N2658" s="412">
        <f>INT($J2658*M2658)</f>
        <v>0</v>
      </c>
      <c r="O2658" s="411">
        <v>0</v>
      </c>
      <c r="P2658" s="412">
        <f>INT($J2658*O2658)</f>
        <v>0</v>
      </c>
      <c r="Q2658" s="412">
        <f>+K2658+M2658+O2658</f>
        <v>11410394.700000001</v>
      </c>
      <c r="R2658" s="412">
        <f>L2658+N2658+P2658</f>
        <v>0</v>
      </c>
      <c r="S2658" s="412"/>
      <c r="T2658" s="412"/>
      <c r="U2658" s="412"/>
      <c r="V2658" s="419" t="s">
        <v>0</v>
      </c>
      <c r="W2658" s="617" t="str">
        <f>+IF(J2658&lt;0,"ng","")</f>
        <v/>
      </c>
    </row>
    <row r="2659" spans="1:23" s="75" customFormat="1" ht="24" hidden="1" customHeight="1">
      <c r="A2659" s="372" t="s">
        <v>6301</v>
      </c>
      <c r="B2659" s="421" t="s">
        <v>0</v>
      </c>
      <c r="C2659" s="421" t="s">
        <v>1509</v>
      </c>
      <c r="D2659" s="421" t="s">
        <v>178</v>
      </c>
      <c r="E2659" s="422" t="s">
        <v>56</v>
      </c>
      <c r="F2659" s="416">
        <f t="shared" si="3743"/>
        <v>0.35</v>
      </c>
      <c r="G2659" s="416">
        <f>[5]내역서!F2655</f>
        <v>0.35</v>
      </c>
      <c r="H2659" s="717">
        <v>0.35</v>
      </c>
      <c r="I2659" s="415">
        <f t="shared" si="3744"/>
        <v>0</v>
      </c>
      <c r="J2659" s="416">
        <f>내역서!F2663</f>
        <v>0</v>
      </c>
      <c r="K2659" s="416">
        <v>1121432.3</v>
      </c>
      <c r="L2659" s="417">
        <f t="shared" si="3745"/>
        <v>0</v>
      </c>
      <c r="M2659" s="416">
        <v>10288962.4</v>
      </c>
      <c r="N2659" s="417">
        <f t="shared" si="3746"/>
        <v>0</v>
      </c>
      <c r="O2659" s="416">
        <v>0</v>
      </c>
      <c r="P2659" s="417">
        <f t="shared" si="3747"/>
        <v>0</v>
      </c>
      <c r="Q2659" s="417">
        <f t="shared" si="3748"/>
        <v>11410394.700000001</v>
      </c>
      <c r="R2659" s="417">
        <f t="shared" si="3703"/>
        <v>0</v>
      </c>
      <c r="S2659" s="417">
        <f t="shared" ref="S2659" si="3757">J2659-J2658</f>
        <v>0</v>
      </c>
      <c r="T2659" s="417">
        <f t="shared" ref="T2659:U2659" si="3758">Q2659-Q2658</f>
        <v>0</v>
      </c>
      <c r="U2659" s="417">
        <f t="shared" si="3758"/>
        <v>0</v>
      </c>
      <c r="V2659" s="422"/>
      <c r="W2659" s="619" t="str">
        <f t="shared" si="3639"/>
        <v/>
      </c>
    </row>
    <row r="2660" spans="1:23" s="371" customFormat="1" ht="24" hidden="1" customHeight="1">
      <c r="A2660" s="366" t="s">
        <v>2055</v>
      </c>
      <c r="B2660" s="418" t="s">
        <v>0</v>
      </c>
      <c r="C2660" s="418" t="s">
        <v>3481</v>
      </c>
      <c r="D2660" s="418" t="s">
        <v>180</v>
      </c>
      <c r="E2660" s="419" t="s">
        <v>56</v>
      </c>
      <c r="F2660" s="411">
        <f>G2660</f>
        <v>1.81</v>
      </c>
      <c r="G2660" s="411">
        <f>[5]내역서!F2656</f>
        <v>1.81</v>
      </c>
      <c r="H2660" s="716">
        <v>1.81</v>
      </c>
      <c r="I2660" s="410">
        <f>G2660-H2660</f>
        <v>0</v>
      </c>
      <c r="J2660" s="411">
        <f>내역서!F2664</f>
        <v>0</v>
      </c>
      <c r="K2660" s="411">
        <v>1183018.6000000001</v>
      </c>
      <c r="L2660" s="412">
        <f>INT($J2660*K2660)</f>
        <v>0</v>
      </c>
      <c r="M2660" s="411">
        <v>10854008.800000001</v>
      </c>
      <c r="N2660" s="412">
        <f>INT($J2660*M2660)</f>
        <v>0</v>
      </c>
      <c r="O2660" s="411">
        <v>0</v>
      </c>
      <c r="P2660" s="412">
        <f>INT($J2660*O2660)</f>
        <v>0</v>
      </c>
      <c r="Q2660" s="412">
        <f>+K2660+M2660+O2660</f>
        <v>12037027.4</v>
      </c>
      <c r="R2660" s="412">
        <f>L2660+N2660+P2660</f>
        <v>0</v>
      </c>
      <c r="S2660" s="412"/>
      <c r="T2660" s="412"/>
      <c r="U2660" s="412"/>
      <c r="V2660" s="419" t="s">
        <v>0</v>
      </c>
      <c r="W2660" s="617" t="str">
        <f>+IF(J2660&lt;0,"ng","")</f>
        <v/>
      </c>
    </row>
    <row r="2661" spans="1:23" s="75" customFormat="1" ht="24" hidden="1" customHeight="1">
      <c r="A2661" s="372" t="s">
        <v>6301</v>
      </c>
      <c r="B2661" s="421" t="s">
        <v>0</v>
      </c>
      <c r="C2661" s="421" t="s">
        <v>1509</v>
      </c>
      <c r="D2661" s="421" t="s">
        <v>180</v>
      </c>
      <c r="E2661" s="422" t="s">
        <v>56</v>
      </c>
      <c r="F2661" s="416">
        <f t="shared" si="3743"/>
        <v>1.81</v>
      </c>
      <c r="G2661" s="416">
        <f>[5]내역서!F2657</f>
        <v>1.81</v>
      </c>
      <c r="H2661" s="717">
        <v>1.81</v>
      </c>
      <c r="I2661" s="415">
        <f t="shared" si="3744"/>
        <v>0</v>
      </c>
      <c r="J2661" s="416">
        <f>내역서!F2665</f>
        <v>0</v>
      </c>
      <c r="K2661" s="416">
        <v>1183018.6000000001</v>
      </c>
      <c r="L2661" s="417">
        <f t="shared" si="3745"/>
        <v>0</v>
      </c>
      <c r="M2661" s="416">
        <v>10854008.800000001</v>
      </c>
      <c r="N2661" s="417">
        <f t="shared" si="3746"/>
        <v>0</v>
      </c>
      <c r="O2661" s="416">
        <v>0</v>
      </c>
      <c r="P2661" s="417">
        <f t="shared" si="3747"/>
        <v>0</v>
      </c>
      <c r="Q2661" s="417">
        <f t="shared" si="3748"/>
        <v>12037027.4</v>
      </c>
      <c r="R2661" s="417">
        <f t="shared" si="3703"/>
        <v>0</v>
      </c>
      <c r="S2661" s="417">
        <f t="shared" ref="S2661" si="3759">J2661-J2660</f>
        <v>0</v>
      </c>
      <c r="T2661" s="417">
        <f t="shared" ref="T2661:U2661" si="3760">Q2661-Q2660</f>
        <v>0</v>
      </c>
      <c r="U2661" s="417">
        <f t="shared" si="3760"/>
        <v>0</v>
      </c>
      <c r="V2661" s="422"/>
      <c r="W2661" s="619" t="str">
        <f t="shared" si="3639"/>
        <v/>
      </c>
    </row>
    <row r="2662" spans="1:23" s="371" customFormat="1" ht="24" hidden="1" customHeight="1">
      <c r="A2662" s="366" t="s">
        <v>5432</v>
      </c>
      <c r="B2662" s="418" t="s">
        <v>0</v>
      </c>
      <c r="C2662" s="418" t="s">
        <v>3481</v>
      </c>
      <c r="D2662" s="418" t="s">
        <v>163</v>
      </c>
      <c r="E2662" s="419" t="s">
        <v>56</v>
      </c>
      <c r="F2662" s="411">
        <f>G2662</f>
        <v>0.11</v>
      </c>
      <c r="G2662" s="411">
        <f>[5]내역서!F2658</f>
        <v>0.11</v>
      </c>
      <c r="H2662" s="716">
        <v>0.11</v>
      </c>
      <c r="I2662" s="410">
        <f>G2662-H2662</f>
        <v>0</v>
      </c>
      <c r="J2662" s="411">
        <f>내역서!F2666</f>
        <v>0</v>
      </c>
      <c r="K2662" s="411">
        <v>1544685.3</v>
      </c>
      <c r="L2662" s="412">
        <f>INT($J2662*K2662)</f>
        <v>0</v>
      </c>
      <c r="M2662" s="411">
        <v>14172240.800000001</v>
      </c>
      <c r="N2662" s="412">
        <f>INT($J2662*M2662)</f>
        <v>0</v>
      </c>
      <c r="O2662" s="411">
        <v>0</v>
      </c>
      <c r="P2662" s="412">
        <f>INT($J2662*O2662)</f>
        <v>0</v>
      </c>
      <c r="Q2662" s="412">
        <f>+K2662+M2662+O2662</f>
        <v>15716926.100000001</v>
      </c>
      <c r="R2662" s="412">
        <f>L2662+N2662+P2662</f>
        <v>0</v>
      </c>
      <c r="S2662" s="412"/>
      <c r="T2662" s="412"/>
      <c r="U2662" s="412"/>
      <c r="V2662" s="419" t="s">
        <v>0</v>
      </c>
      <c r="W2662" s="617" t="str">
        <f>+IF(J2662&lt;0,"ng","")</f>
        <v/>
      </c>
    </row>
    <row r="2663" spans="1:23" s="75" customFormat="1" ht="24" hidden="1" customHeight="1">
      <c r="A2663" s="372" t="s">
        <v>2072</v>
      </c>
      <c r="B2663" s="421" t="s">
        <v>0</v>
      </c>
      <c r="C2663" s="421" t="s">
        <v>1509</v>
      </c>
      <c r="D2663" s="421" t="s">
        <v>163</v>
      </c>
      <c r="E2663" s="422" t="s">
        <v>56</v>
      </c>
      <c r="F2663" s="416">
        <f t="shared" si="3743"/>
        <v>0.11</v>
      </c>
      <c r="G2663" s="416">
        <f>[5]내역서!F2659</f>
        <v>0.11</v>
      </c>
      <c r="H2663" s="717">
        <v>0.11</v>
      </c>
      <c r="I2663" s="415">
        <f t="shared" si="3744"/>
        <v>0</v>
      </c>
      <c r="J2663" s="416">
        <f>내역서!F2667</f>
        <v>0</v>
      </c>
      <c r="K2663" s="416">
        <v>1544685.3</v>
      </c>
      <c r="L2663" s="417">
        <f t="shared" si="3745"/>
        <v>0</v>
      </c>
      <c r="M2663" s="416">
        <v>14172240.800000001</v>
      </c>
      <c r="N2663" s="417">
        <f t="shared" si="3746"/>
        <v>0</v>
      </c>
      <c r="O2663" s="416">
        <v>0</v>
      </c>
      <c r="P2663" s="417">
        <f t="shared" si="3747"/>
        <v>0</v>
      </c>
      <c r="Q2663" s="417">
        <f t="shared" si="3748"/>
        <v>15716926.100000001</v>
      </c>
      <c r="R2663" s="417">
        <f t="shared" si="3703"/>
        <v>0</v>
      </c>
      <c r="S2663" s="417">
        <f t="shared" ref="S2663" si="3761">J2663-J2662</f>
        <v>0</v>
      </c>
      <c r="T2663" s="417">
        <f t="shared" ref="T2663:U2663" si="3762">Q2663-Q2662</f>
        <v>0</v>
      </c>
      <c r="U2663" s="417">
        <f t="shared" si="3762"/>
        <v>0</v>
      </c>
      <c r="V2663" s="422"/>
      <c r="W2663" s="619" t="str">
        <f t="shared" si="3639"/>
        <v/>
      </c>
    </row>
    <row r="2664" spans="1:23" s="371" customFormat="1" ht="24" hidden="1" customHeight="1">
      <c r="A2664" s="366" t="s">
        <v>5929</v>
      </c>
      <c r="B2664" s="418" t="s">
        <v>0</v>
      </c>
      <c r="C2664" s="418" t="s">
        <v>3482</v>
      </c>
      <c r="D2664" s="418" t="s">
        <v>168</v>
      </c>
      <c r="E2664" s="419" t="s">
        <v>18</v>
      </c>
      <c r="F2664" s="411">
        <f>G2664</f>
        <v>1</v>
      </c>
      <c r="G2664" s="411">
        <f>[5]내역서!F2660</f>
        <v>1</v>
      </c>
      <c r="H2664" s="716">
        <v>1</v>
      </c>
      <c r="I2664" s="410">
        <f>G2664-H2664</f>
        <v>0</v>
      </c>
      <c r="J2664" s="411">
        <f>내역서!F2668</f>
        <v>0</v>
      </c>
      <c r="K2664" s="411">
        <v>81563.7</v>
      </c>
      <c r="L2664" s="412">
        <f>INT($J2664*K2664)</f>
        <v>0</v>
      </c>
      <c r="M2664" s="411">
        <v>720002.4</v>
      </c>
      <c r="N2664" s="412">
        <f>INT($J2664*M2664)</f>
        <v>0</v>
      </c>
      <c r="O2664" s="411">
        <v>109566.8</v>
      </c>
      <c r="P2664" s="412">
        <f>INT($J2664*O2664)</f>
        <v>0</v>
      </c>
      <c r="Q2664" s="412">
        <f>+K2664+M2664+O2664</f>
        <v>911132.9</v>
      </c>
      <c r="R2664" s="412">
        <f>L2664+N2664+P2664</f>
        <v>0</v>
      </c>
      <c r="S2664" s="412"/>
      <c r="T2664" s="412"/>
      <c r="U2664" s="412"/>
      <c r="V2664" s="419" t="s">
        <v>0</v>
      </c>
      <c r="W2664" s="617" t="str">
        <f>+IF(J2664&lt;0,"ng","")</f>
        <v/>
      </c>
    </row>
    <row r="2665" spans="1:23" s="75" customFormat="1" ht="24" hidden="1" customHeight="1">
      <c r="A2665" s="372" t="s">
        <v>2072</v>
      </c>
      <c r="B2665" s="421" t="s">
        <v>0</v>
      </c>
      <c r="C2665" s="421" t="s">
        <v>1510</v>
      </c>
      <c r="D2665" s="421" t="s">
        <v>168</v>
      </c>
      <c r="E2665" s="422" t="s">
        <v>18</v>
      </c>
      <c r="F2665" s="416">
        <f t="shared" si="3743"/>
        <v>1</v>
      </c>
      <c r="G2665" s="416">
        <f>[5]내역서!F2661</f>
        <v>1</v>
      </c>
      <c r="H2665" s="717">
        <v>1</v>
      </c>
      <c r="I2665" s="415">
        <f t="shared" si="3744"/>
        <v>0</v>
      </c>
      <c r="J2665" s="416">
        <f>내역서!F2669</f>
        <v>0</v>
      </c>
      <c r="K2665" s="416">
        <v>81563.7</v>
      </c>
      <c r="L2665" s="417">
        <f t="shared" si="3745"/>
        <v>0</v>
      </c>
      <c r="M2665" s="416">
        <v>720002.4</v>
      </c>
      <c r="N2665" s="417">
        <f t="shared" si="3746"/>
        <v>0</v>
      </c>
      <c r="O2665" s="416">
        <v>109566.8</v>
      </c>
      <c r="P2665" s="417">
        <f t="shared" si="3747"/>
        <v>0</v>
      </c>
      <c r="Q2665" s="417">
        <f t="shared" si="3748"/>
        <v>911132.9</v>
      </c>
      <c r="R2665" s="417">
        <f t="shared" si="3703"/>
        <v>0</v>
      </c>
      <c r="S2665" s="417">
        <f t="shared" ref="S2665" si="3763">J2665-J2664</f>
        <v>0</v>
      </c>
      <c r="T2665" s="417">
        <f t="shared" ref="T2665:U2665" si="3764">Q2665-Q2664</f>
        <v>0</v>
      </c>
      <c r="U2665" s="417">
        <f t="shared" si="3764"/>
        <v>0</v>
      </c>
      <c r="V2665" s="422"/>
      <c r="W2665" s="619" t="str">
        <f t="shared" si="3639"/>
        <v/>
      </c>
    </row>
    <row r="2666" spans="1:23" s="371" customFormat="1" ht="24" hidden="1" customHeight="1">
      <c r="A2666" s="366" t="s">
        <v>5929</v>
      </c>
      <c r="B2666" s="418" t="s">
        <v>0</v>
      </c>
      <c r="C2666" s="418" t="s">
        <v>3482</v>
      </c>
      <c r="D2666" s="418" t="s">
        <v>159</v>
      </c>
      <c r="E2666" s="419" t="s">
        <v>18</v>
      </c>
      <c r="F2666" s="411">
        <f>G2666</f>
        <v>30</v>
      </c>
      <c r="G2666" s="411">
        <f>[5]내역서!F2662</f>
        <v>30</v>
      </c>
      <c r="H2666" s="716">
        <v>30</v>
      </c>
      <c r="I2666" s="410">
        <f>G2666-H2666</f>
        <v>0</v>
      </c>
      <c r="J2666" s="411">
        <f>내역서!F2670</f>
        <v>0</v>
      </c>
      <c r="K2666" s="411">
        <v>39345.599999999999</v>
      </c>
      <c r="L2666" s="412">
        <f>INT($J2666*K2666)</f>
        <v>0</v>
      </c>
      <c r="M2666" s="411">
        <v>323184.8</v>
      </c>
      <c r="N2666" s="412">
        <f>INT($J2666*M2666)</f>
        <v>0</v>
      </c>
      <c r="O2666" s="411">
        <v>36407.599999999999</v>
      </c>
      <c r="P2666" s="412">
        <f>INT($J2666*O2666)</f>
        <v>0</v>
      </c>
      <c r="Q2666" s="412">
        <f>+K2666+M2666+O2666</f>
        <v>398937.99999999994</v>
      </c>
      <c r="R2666" s="412">
        <f>L2666+N2666+P2666</f>
        <v>0</v>
      </c>
      <c r="S2666" s="412"/>
      <c r="T2666" s="412"/>
      <c r="U2666" s="412"/>
      <c r="V2666" s="419" t="s">
        <v>0</v>
      </c>
      <c r="W2666" s="617" t="str">
        <f>+IF(J2666&lt;0,"ng","")</f>
        <v/>
      </c>
    </row>
    <row r="2667" spans="1:23" s="75" customFormat="1" ht="24" hidden="1" customHeight="1">
      <c r="A2667" s="372" t="s">
        <v>5889</v>
      </c>
      <c r="B2667" s="421" t="s">
        <v>0</v>
      </c>
      <c r="C2667" s="421" t="s">
        <v>1510</v>
      </c>
      <c r="D2667" s="421" t="s">
        <v>159</v>
      </c>
      <c r="E2667" s="422" t="s">
        <v>18</v>
      </c>
      <c r="F2667" s="416">
        <f t="shared" si="3743"/>
        <v>30</v>
      </c>
      <c r="G2667" s="416">
        <f>[5]내역서!F2663</f>
        <v>30</v>
      </c>
      <c r="H2667" s="717">
        <v>30</v>
      </c>
      <c r="I2667" s="415">
        <f t="shared" si="3744"/>
        <v>0</v>
      </c>
      <c r="J2667" s="416">
        <f>내역서!F2671</f>
        <v>0</v>
      </c>
      <c r="K2667" s="416">
        <v>39345.599999999999</v>
      </c>
      <c r="L2667" s="417">
        <f t="shared" si="3745"/>
        <v>0</v>
      </c>
      <c r="M2667" s="416">
        <v>323184.8</v>
      </c>
      <c r="N2667" s="417">
        <f t="shared" si="3746"/>
        <v>0</v>
      </c>
      <c r="O2667" s="416">
        <v>36407.599999999999</v>
      </c>
      <c r="P2667" s="417">
        <f t="shared" si="3747"/>
        <v>0</v>
      </c>
      <c r="Q2667" s="417">
        <f t="shared" si="3748"/>
        <v>398937.99999999994</v>
      </c>
      <c r="R2667" s="417">
        <f t="shared" si="3703"/>
        <v>0</v>
      </c>
      <c r="S2667" s="417">
        <f t="shared" ref="S2667" si="3765">J2667-J2666</f>
        <v>0</v>
      </c>
      <c r="T2667" s="417">
        <f t="shared" ref="T2667:U2667" si="3766">Q2667-Q2666</f>
        <v>0</v>
      </c>
      <c r="U2667" s="417">
        <f t="shared" si="3766"/>
        <v>0</v>
      </c>
      <c r="V2667" s="422"/>
      <c r="W2667" s="619" t="str">
        <f t="shared" si="3639"/>
        <v/>
      </c>
    </row>
    <row r="2668" spans="1:23" s="371" customFormat="1" ht="24" hidden="1" customHeight="1">
      <c r="A2668" s="366" t="s">
        <v>6286</v>
      </c>
      <c r="B2668" s="418" t="s">
        <v>0</v>
      </c>
      <c r="C2668" s="418" t="s">
        <v>3484</v>
      </c>
      <c r="D2668" s="418" t="s">
        <v>172</v>
      </c>
      <c r="E2668" s="419" t="s">
        <v>18</v>
      </c>
      <c r="F2668" s="411">
        <f>G2668</f>
        <v>6</v>
      </c>
      <c r="G2668" s="411">
        <f>[5]내역서!F2664</f>
        <v>6</v>
      </c>
      <c r="H2668" s="716">
        <v>6</v>
      </c>
      <c r="I2668" s="410">
        <f>G2668-H2668</f>
        <v>0</v>
      </c>
      <c r="J2668" s="411">
        <f>내역서!F2672</f>
        <v>0</v>
      </c>
      <c r="K2668" s="411">
        <v>47395.4</v>
      </c>
      <c r="L2668" s="412">
        <f>INT($J2668*K2668)</f>
        <v>0</v>
      </c>
      <c r="M2668" s="411">
        <v>434852</v>
      </c>
      <c r="N2668" s="412">
        <f>INT($J2668*M2668)</f>
        <v>0</v>
      </c>
      <c r="O2668" s="411">
        <v>0</v>
      </c>
      <c r="P2668" s="412">
        <f>INT($J2668*O2668)</f>
        <v>0</v>
      </c>
      <c r="Q2668" s="412">
        <f>+K2668+M2668+O2668</f>
        <v>482247.4</v>
      </c>
      <c r="R2668" s="412">
        <f>L2668+N2668+P2668</f>
        <v>0</v>
      </c>
      <c r="S2668" s="412"/>
      <c r="T2668" s="412"/>
      <c r="U2668" s="412"/>
      <c r="V2668" s="419" t="s">
        <v>0</v>
      </c>
      <c r="W2668" s="617" t="str">
        <f>+IF(J2668&lt;0,"ng","")</f>
        <v/>
      </c>
    </row>
    <row r="2669" spans="1:23" s="75" customFormat="1" ht="24" hidden="1" customHeight="1">
      <c r="A2669" s="372" t="s">
        <v>5894</v>
      </c>
      <c r="B2669" s="421" t="s">
        <v>0</v>
      </c>
      <c r="C2669" s="421" t="s">
        <v>1511</v>
      </c>
      <c r="D2669" s="421" t="s">
        <v>172</v>
      </c>
      <c r="E2669" s="422" t="s">
        <v>18</v>
      </c>
      <c r="F2669" s="416">
        <f t="shared" si="3743"/>
        <v>6</v>
      </c>
      <c r="G2669" s="416">
        <f>[5]내역서!F2665</f>
        <v>6</v>
      </c>
      <c r="H2669" s="717">
        <v>6</v>
      </c>
      <c r="I2669" s="415">
        <f t="shared" si="3744"/>
        <v>0</v>
      </c>
      <c r="J2669" s="416">
        <f>내역서!F2673</f>
        <v>0</v>
      </c>
      <c r="K2669" s="416">
        <v>47395.4</v>
      </c>
      <c r="L2669" s="417">
        <f t="shared" si="3745"/>
        <v>0</v>
      </c>
      <c r="M2669" s="416">
        <v>434852</v>
      </c>
      <c r="N2669" s="417">
        <f t="shared" si="3746"/>
        <v>0</v>
      </c>
      <c r="O2669" s="416">
        <v>0</v>
      </c>
      <c r="P2669" s="417">
        <f t="shared" si="3747"/>
        <v>0</v>
      </c>
      <c r="Q2669" s="417">
        <f t="shared" si="3748"/>
        <v>482247.4</v>
      </c>
      <c r="R2669" s="417">
        <f t="shared" si="3703"/>
        <v>0</v>
      </c>
      <c r="S2669" s="417">
        <f t="shared" ref="S2669" si="3767">J2669-J2668</f>
        <v>0</v>
      </c>
      <c r="T2669" s="417">
        <f t="shared" ref="T2669:U2669" si="3768">Q2669-Q2668</f>
        <v>0</v>
      </c>
      <c r="U2669" s="417">
        <f t="shared" si="3768"/>
        <v>0</v>
      </c>
      <c r="V2669" s="422"/>
      <c r="W2669" s="619" t="str">
        <f t="shared" si="3639"/>
        <v/>
      </c>
    </row>
    <row r="2670" spans="1:23" s="371" customFormat="1" ht="24" hidden="1" customHeight="1">
      <c r="A2670" s="366" t="s">
        <v>5903</v>
      </c>
      <c r="B2670" s="418" t="s">
        <v>0</v>
      </c>
      <c r="C2670" s="418" t="s">
        <v>3484</v>
      </c>
      <c r="D2670" s="418" t="s">
        <v>173</v>
      </c>
      <c r="E2670" s="419" t="s">
        <v>18</v>
      </c>
      <c r="F2670" s="411">
        <f>G2670</f>
        <v>6</v>
      </c>
      <c r="G2670" s="411">
        <f>[5]내역서!F2666</f>
        <v>6</v>
      </c>
      <c r="H2670" s="716">
        <v>6</v>
      </c>
      <c r="I2670" s="410">
        <f>G2670-H2670</f>
        <v>0</v>
      </c>
      <c r="J2670" s="411">
        <f>내역서!F2674</f>
        <v>0</v>
      </c>
      <c r="K2670" s="411">
        <v>42055.3</v>
      </c>
      <c r="L2670" s="412">
        <f>INT($J2670*K2670)</f>
        <v>0</v>
      </c>
      <c r="M2670" s="411">
        <v>385854.4</v>
      </c>
      <c r="N2670" s="412">
        <f>INT($J2670*M2670)</f>
        <v>0</v>
      </c>
      <c r="O2670" s="411">
        <v>0</v>
      </c>
      <c r="P2670" s="412">
        <f>INT($J2670*O2670)</f>
        <v>0</v>
      </c>
      <c r="Q2670" s="412">
        <f>+K2670+M2670+O2670</f>
        <v>427909.7</v>
      </c>
      <c r="R2670" s="412">
        <f>L2670+N2670+P2670</f>
        <v>0</v>
      </c>
      <c r="S2670" s="412"/>
      <c r="T2670" s="412"/>
      <c r="U2670" s="412"/>
      <c r="V2670" s="419" t="s">
        <v>0</v>
      </c>
      <c r="W2670" s="617" t="str">
        <f>+IF(J2670&lt;0,"ng","")</f>
        <v/>
      </c>
    </row>
    <row r="2671" spans="1:23" s="75" customFormat="1" ht="24" hidden="1" customHeight="1">
      <c r="A2671" s="372" t="s">
        <v>6292</v>
      </c>
      <c r="B2671" s="421" t="s">
        <v>0</v>
      </c>
      <c r="C2671" s="421" t="s">
        <v>1511</v>
      </c>
      <c r="D2671" s="421" t="s">
        <v>173</v>
      </c>
      <c r="E2671" s="422" t="s">
        <v>18</v>
      </c>
      <c r="F2671" s="416">
        <f t="shared" si="3743"/>
        <v>6</v>
      </c>
      <c r="G2671" s="416">
        <f>[5]내역서!F2667</f>
        <v>6</v>
      </c>
      <c r="H2671" s="717">
        <v>6</v>
      </c>
      <c r="I2671" s="415">
        <f t="shared" si="3744"/>
        <v>0</v>
      </c>
      <c r="J2671" s="416">
        <f>내역서!F2675</f>
        <v>0</v>
      </c>
      <c r="K2671" s="416">
        <v>42055.3</v>
      </c>
      <c r="L2671" s="417">
        <f t="shared" si="3745"/>
        <v>0</v>
      </c>
      <c r="M2671" s="416">
        <v>385854.4</v>
      </c>
      <c r="N2671" s="417">
        <f t="shared" si="3746"/>
        <v>0</v>
      </c>
      <c r="O2671" s="416">
        <v>0</v>
      </c>
      <c r="P2671" s="417">
        <f t="shared" si="3747"/>
        <v>0</v>
      </c>
      <c r="Q2671" s="417">
        <f t="shared" si="3748"/>
        <v>427909.7</v>
      </c>
      <c r="R2671" s="417">
        <f t="shared" si="3703"/>
        <v>0</v>
      </c>
      <c r="S2671" s="417">
        <f t="shared" ref="S2671" si="3769">J2671-J2670</f>
        <v>0</v>
      </c>
      <c r="T2671" s="417">
        <f t="shared" ref="T2671:U2671" si="3770">Q2671-Q2670</f>
        <v>0</v>
      </c>
      <c r="U2671" s="417">
        <f t="shared" si="3770"/>
        <v>0</v>
      </c>
      <c r="V2671" s="422"/>
      <c r="W2671" s="619" t="str">
        <f t="shared" si="3639"/>
        <v/>
      </c>
    </row>
    <row r="2672" spans="1:23" s="371" customFormat="1" ht="24" hidden="1" customHeight="1">
      <c r="A2672" s="366" t="s">
        <v>6286</v>
      </c>
      <c r="B2672" s="418" t="s">
        <v>0</v>
      </c>
      <c r="C2672" s="418" t="s">
        <v>3484</v>
      </c>
      <c r="D2672" s="418" t="s">
        <v>177</v>
      </c>
      <c r="E2672" s="419" t="s">
        <v>18</v>
      </c>
      <c r="F2672" s="411">
        <f>G2672</f>
        <v>14</v>
      </c>
      <c r="G2672" s="411">
        <f>[5]내역서!F2668</f>
        <v>14</v>
      </c>
      <c r="H2672" s="716">
        <v>14</v>
      </c>
      <c r="I2672" s="410">
        <f>G2672-H2672</f>
        <v>0</v>
      </c>
      <c r="J2672" s="411">
        <f>내역서!F2676</f>
        <v>0</v>
      </c>
      <c r="K2672" s="411">
        <v>36715.199999999997</v>
      </c>
      <c r="L2672" s="412">
        <f>INT($J2672*K2672)</f>
        <v>0</v>
      </c>
      <c r="M2672" s="411">
        <v>336856.8</v>
      </c>
      <c r="N2672" s="412">
        <f>INT($J2672*M2672)</f>
        <v>0</v>
      </c>
      <c r="O2672" s="411">
        <v>0</v>
      </c>
      <c r="P2672" s="412">
        <f>INT($J2672*O2672)</f>
        <v>0</v>
      </c>
      <c r="Q2672" s="412">
        <f>+K2672+M2672+O2672</f>
        <v>373572</v>
      </c>
      <c r="R2672" s="412">
        <f>L2672+N2672+P2672</f>
        <v>0</v>
      </c>
      <c r="S2672" s="412"/>
      <c r="T2672" s="412"/>
      <c r="U2672" s="412"/>
      <c r="V2672" s="419" t="s">
        <v>0</v>
      </c>
      <c r="W2672" s="617" t="str">
        <f>+IF(J2672&lt;0,"ng","")</f>
        <v/>
      </c>
    </row>
    <row r="2673" spans="1:23" s="75" customFormat="1" ht="24" hidden="1" customHeight="1">
      <c r="A2673" s="372" t="s">
        <v>6292</v>
      </c>
      <c r="B2673" s="421" t="s">
        <v>0</v>
      </c>
      <c r="C2673" s="421" t="s">
        <v>1511</v>
      </c>
      <c r="D2673" s="421" t="s">
        <v>177</v>
      </c>
      <c r="E2673" s="422" t="s">
        <v>18</v>
      </c>
      <c r="F2673" s="416">
        <f t="shared" si="3743"/>
        <v>14</v>
      </c>
      <c r="G2673" s="416">
        <f>[5]내역서!F2669</f>
        <v>14</v>
      </c>
      <c r="H2673" s="717">
        <v>14</v>
      </c>
      <c r="I2673" s="415">
        <f t="shared" si="3744"/>
        <v>0</v>
      </c>
      <c r="J2673" s="416">
        <f>내역서!F2677</f>
        <v>0</v>
      </c>
      <c r="K2673" s="416">
        <v>36715.199999999997</v>
      </c>
      <c r="L2673" s="417">
        <f t="shared" si="3745"/>
        <v>0</v>
      </c>
      <c r="M2673" s="416">
        <v>336856.8</v>
      </c>
      <c r="N2673" s="417">
        <f t="shared" si="3746"/>
        <v>0</v>
      </c>
      <c r="O2673" s="416">
        <v>0</v>
      </c>
      <c r="P2673" s="417">
        <f t="shared" si="3747"/>
        <v>0</v>
      </c>
      <c r="Q2673" s="417">
        <f t="shared" si="3748"/>
        <v>373572</v>
      </c>
      <c r="R2673" s="417">
        <f t="shared" si="3703"/>
        <v>0</v>
      </c>
      <c r="S2673" s="417">
        <f t="shared" ref="S2673" si="3771">J2673-J2672</f>
        <v>0</v>
      </c>
      <c r="T2673" s="417">
        <f t="shared" ref="T2673:U2673" si="3772">Q2673-Q2672</f>
        <v>0</v>
      </c>
      <c r="U2673" s="417">
        <f t="shared" si="3772"/>
        <v>0</v>
      </c>
      <c r="V2673" s="422"/>
      <c r="W2673" s="619" t="str">
        <f t="shared" si="3639"/>
        <v/>
      </c>
    </row>
    <row r="2674" spans="1:23" s="371" customFormat="1" ht="24" hidden="1" customHeight="1">
      <c r="A2674" s="366" t="s">
        <v>3064</v>
      </c>
      <c r="B2674" s="418" t="s">
        <v>0</v>
      </c>
      <c r="C2674" s="418" t="s">
        <v>3484</v>
      </c>
      <c r="D2674" s="418" t="s">
        <v>178</v>
      </c>
      <c r="E2674" s="419" t="s">
        <v>18</v>
      </c>
      <c r="F2674" s="411">
        <f>G2674</f>
        <v>3</v>
      </c>
      <c r="G2674" s="411">
        <f>[5]내역서!F2670</f>
        <v>3</v>
      </c>
      <c r="H2674" s="716">
        <v>3</v>
      </c>
      <c r="I2674" s="410">
        <f>G2674-H2674</f>
        <v>0</v>
      </c>
      <c r="J2674" s="411">
        <f>내역서!F2678</f>
        <v>0</v>
      </c>
      <c r="K2674" s="411">
        <v>21561.5</v>
      </c>
      <c r="L2674" s="412">
        <f>INT($J2674*K2674)</f>
        <v>0</v>
      </c>
      <c r="M2674" s="411">
        <v>197826.4</v>
      </c>
      <c r="N2674" s="412">
        <f>INT($J2674*M2674)</f>
        <v>0</v>
      </c>
      <c r="O2674" s="411">
        <v>0</v>
      </c>
      <c r="P2674" s="412">
        <f>INT($J2674*O2674)</f>
        <v>0</v>
      </c>
      <c r="Q2674" s="412">
        <f>+K2674+M2674+O2674</f>
        <v>219387.9</v>
      </c>
      <c r="R2674" s="412">
        <f>L2674+N2674+P2674</f>
        <v>0</v>
      </c>
      <c r="S2674" s="412"/>
      <c r="T2674" s="412"/>
      <c r="U2674" s="412"/>
      <c r="V2674" s="419" t="s">
        <v>0</v>
      </c>
      <c r="W2674" s="617" t="str">
        <f>+IF(J2674&lt;0,"ng","")</f>
        <v/>
      </c>
    </row>
    <row r="2675" spans="1:23" s="75" customFormat="1" ht="24" hidden="1" customHeight="1">
      <c r="A2675" s="372" t="s">
        <v>2072</v>
      </c>
      <c r="B2675" s="421" t="s">
        <v>0</v>
      </c>
      <c r="C2675" s="421" t="s">
        <v>1511</v>
      </c>
      <c r="D2675" s="421" t="s">
        <v>178</v>
      </c>
      <c r="E2675" s="422" t="s">
        <v>18</v>
      </c>
      <c r="F2675" s="416">
        <f t="shared" si="3743"/>
        <v>3</v>
      </c>
      <c r="G2675" s="416">
        <f>[5]내역서!F2671</f>
        <v>3</v>
      </c>
      <c r="H2675" s="717">
        <v>3</v>
      </c>
      <c r="I2675" s="415">
        <f t="shared" si="3744"/>
        <v>0</v>
      </c>
      <c r="J2675" s="416">
        <f>내역서!F2679</f>
        <v>0</v>
      </c>
      <c r="K2675" s="416">
        <v>21561.5</v>
      </c>
      <c r="L2675" s="417">
        <f t="shared" si="3745"/>
        <v>0</v>
      </c>
      <c r="M2675" s="416">
        <v>197826.4</v>
      </c>
      <c r="N2675" s="417">
        <f t="shared" si="3746"/>
        <v>0</v>
      </c>
      <c r="O2675" s="416">
        <v>0</v>
      </c>
      <c r="P2675" s="417">
        <f t="shared" si="3747"/>
        <v>0</v>
      </c>
      <c r="Q2675" s="417">
        <f t="shared" si="3748"/>
        <v>219387.9</v>
      </c>
      <c r="R2675" s="417">
        <f t="shared" si="3703"/>
        <v>0</v>
      </c>
      <c r="S2675" s="417">
        <f t="shared" ref="S2675" si="3773">J2675-J2674</f>
        <v>0</v>
      </c>
      <c r="T2675" s="417">
        <f t="shared" ref="T2675:U2675" si="3774">Q2675-Q2674</f>
        <v>0</v>
      </c>
      <c r="U2675" s="417">
        <f t="shared" si="3774"/>
        <v>0</v>
      </c>
      <c r="V2675" s="422"/>
      <c r="W2675" s="619" t="str">
        <f t="shared" si="3639"/>
        <v/>
      </c>
    </row>
    <row r="2676" spans="1:23" s="371" customFormat="1" ht="24" hidden="1" customHeight="1">
      <c r="A2676" s="366" t="s">
        <v>2055</v>
      </c>
      <c r="B2676" s="418" t="s">
        <v>0</v>
      </c>
      <c r="C2676" s="418" t="s">
        <v>3484</v>
      </c>
      <c r="D2676" s="418" t="s">
        <v>180</v>
      </c>
      <c r="E2676" s="419" t="s">
        <v>18</v>
      </c>
      <c r="F2676" s="411">
        <f>G2676</f>
        <v>13</v>
      </c>
      <c r="G2676" s="411">
        <f>[5]내역서!F2672</f>
        <v>13</v>
      </c>
      <c r="H2676" s="716">
        <v>13</v>
      </c>
      <c r="I2676" s="410">
        <f>G2676-H2676</f>
        <v>0</v>
      </c>
      <c r="J2676" s="411">
        <f>내역서!F2680</f>
        <v>0</v>
      </c>
      <c r="K2676" s="411">
        <v>13576.4</v>
      </c>
      <c r="L2676" s="412">
        <f>INT($J2676*K2676)</f>
        <v>0</v>
      </c>
      <c r="M2676" s="411">
        <v>124561.60000000001</v>
      </c>
      <c r="N2676" s="412">
        <f>INT($J2676*M2676)</f>
        <v>0</v>
      </c>
      <c r="O2676" s="411">
        <v>0</v>
      </c>
      <c r="P2676" s="412">
        <f>INT($J2676*O2676)</f>
        <v>0</v>
      </c>
      <c r="Q2676" s="412">
        <f>+K2676+M2676+O2676</f>
        <v>138138</v>
      </c>
      <c r="R2676" s="412">
        <f>L2676+N2676+P2676</f>
        <v>0</v>
      </c>
      <c r="S2676" s="412"/>
      <c r="T2676" s="412"/>
      <c r="U2676" s="412"/>
      <c r="V2676" s="419" t="s">
        <v>0</v>
      </c>
      <c r="W2676" s="617" t="str">
        <f>+IF(J2676&lt;0,"ng","")</f>
        <v/>
      </c>
    </row>
    <row r="2677" spans="1:23" s="75" customFormat="1" ht="24" hidden="1" customHeight="1">
      <c r="A2677" s="372" t="s">
        <v>6288</v>
      </c>
      <c r="B2677" s="421" t="s">
        <v>0</v>
      </c>
      <c r="C2677" s="421" t="s">
        <v>1511</v>
      </c>
      <c r="D2677" s="421" t="s">
        <v>180</v>
      </c>
      <c r="E2677" s="422" t="s">
        <v>18</v>
      </c>
      <c r="F2677" s="416">
        <f t="shared" si="3743"/>
        <v>13</v>
      </c>
      <c r="G2677" s="416">
        <f>[5]내역서!F2673</f>
        <v>13</v>
      </c>
      <c r="H2677" s="717">
        <v>13</v>
      </c>
      <c r="I2677" s="415">
        <f t="shared" si="3744"/>
        <v>0</v>
      </c>
      <c r="J2677" s="416">
        <f>내역서!F2681</f>
        <v>0</v>
      </c>
      <c r="K2677" s="416">
        <v>13576.4</v>
      </c>
      <c r="L2677" s="417">
        <f t="shared" si="3745"/>
        <v>0</v>
      </c>
      <c r="M2677" s="416">
        <v>124561.60000000001</v>
      </c>
      <c r="N2677" s="417">
        <f t="shared" si="3746"/>
        <v>0</v>
      </c>
      <c r="O2677" s="416">
        <v>0</v>
      </c>
      <c r="P2677" s="417">
        <f t="shared" si="3747"/>
        <v>0</v>
      </c>
      <c r="Q2677" s="417">
        <f t="shared" si="3748"/>
        <v>138138</v>
      </c>
      <c r="R2677" s="417">
        <f t="shared" si="3703"/>
        <v>0</v>
      </c>
      <c r="S2677" s="417">
        <f t="shared" ref="S2677" si="3775">J2677-J2676</f>
        <v>0</v>
      </c>
      <c r="T2677" s="417">
        <f t="shared" ref="T2677:U2677" si="3776">Q2677-Q2676</f>
        <v>0</v>
      </c>
      <c r="U2677" s="417">
        <f t="shared" si="3776"/>
        <v>0</v>
      </c>
      <c r="V2677" s="422"/>
      <c r="W2677" s="619" t="str">
        <f t="shared" si="3639"/>
        <v/>
      </c>
    </row>
    <row r="2678" spans="1:23" s="371" customFormat="1" ht="24" hidden="1" customHeight="1">
      <c r="A2678" s="366" t="s">
        <v>5597</v>
      </c>
      <c r="B2678" s="418" t="s">
        <v>0</v>
      </c>
      <c r="C2678" s="418" t="s">
        <v>3484</v>
      </c>
      <c r="D2678" s="418" t="s">
        <v>167</v>
      </c>
      <c r="E2678" s="419" t="s">
        <v>18</v>
      </c>
      <c r="F2678" s="411">
        <f>G2678</f>
        <v>2</v>
      </c>
      <c r="G2678" s="411">
        <f>[5]내역서!F2674</f>
        <v>2</v>
      </c>
      <c r="H2678" s="716">
        <v>2</v>
      </c>
      <c r="I2678" s="410">
        <f>G2678-H2678</f>
        <v>0</v>
      </c>
      <c r="J2678" s="411">
        <f>내역서!F2682</f>
        <v>0</v>
      </c>
      <c r="K2678" s="411">
        <v>8010.6</v>
      </c>
      <c r="L2678" s="412">
        <f>INT($J2678*K2678)</f>
        <v>0</v>
      </c>
      <c r="M2678" s="411">
        <v>73496</v>
      </c>
      <c r="N2678" s="412">
        <f>INT($J2678*M2678)</f>
        <v>0</v>
      </c>
      <c r="O2678" s="411">
        <v>0</v>
      </c>
      <c r="P2678" s="412">
        <f>INT($J2678*O2678)</f>
        <v>0</v>
      </c>
      <c r="Q2678" s="412">
        <f>+K2678+M2678+O2678</f>
        <v>81506.600000000006</v>
      </c>
      <c r="R2678" s="412">
        <f>L2678+N2678+P2678</f>
        <v>0</v>
      </c>
      <c r="S2678" s="412"/>
      <c r="T2678" s="412"/>
      <c r="U2678" s="412"/>
      <c r="V2678" s="419" t="s">
        <v>0</v>
      </c>
      <c r="W2678" s="617" t="str">
        <f>+IF(J2678&lt;0,"ng","")</f>
        <v/>
      </c>
    </row>
    <row r="2679" spans="1:23" s="75" customFormat="1" ht="24" hidden="1" customHeight="1">
      <c r="A2679" s="372" t="s">
        <v>6292</v>
      </c>
      <c r="B2679" s="421" t="s">
        <v>0</v>
      </c>
      <c r="C2679" s="421" t="s">
        <v>1511</v>
      </c>
      <c r="D2679" s="421" t="s">
        <v>167</v>
      </c>
      <c r="E2679" s="422" t="s">
        <v>18</v>
      </c>
      <c r="F2679" s="416">
        <f t="shared" si="3743"/>
        <v>2</v>
      </c>
      <c r="G2679" s="416">
        <f>[5]내역서!F2675</f>
        <v>2</v>
      </c>
      <c r="H2679" s="717">
        <v>2</v>
      </c>
      <c r="I2679" s="415">
        <f t="shared" si="3744"/>
        <v>0</v>
      </c>
      <c r="J2679" s="416">
        <f>내역서!F2683</f>
        <v>0</v>
      </c>
      <c r="K2679" s="416">
        <v>8010.6</v>
      </c>
      <c r="L2679" s="417">
        <f t="shared" si="3745"/>
        <v>0</v>
      </c>
      <c r="M2679" s="416">
        <v>73496</v>
      </c>
      <c r="N2679" s="417">
        <f t="shared" si="3746"/>
        <v>0</v>
      </c>
      <c r="O2679" s="416">
        <v>0</v>
      </c>
      <c r="P2679" s="417">
        <f t="shared" si="3747"/>
        <v>0</v>
      </c>
      <c r="Q2679" s="417">
        <f t="shared" si="3748"/>
        <v>81506.600000000006</v>
      </c>
      <c r="R2679" s="417">
        <f t="shared" si="3703"/>
        <v>0</v>
      </c>
      <c r="S2679" s="417">
        <f t="shared" ref="S2679" si="3777">J2679-J2678</f>
        <v>0</v>
      </c>
      <c r="T2679" s="417">
        <f t="shared" ref="T2679:U2679" si="3778">Q2679-Q2678</f>
        <v>0</v>
      </c>
      <c r="U2679" s="417">
        <f t="shared" si="3778"/>
        <v>0</v>
      </c>
      <c r="V2679" s="422"/>
      <c r="W2679" s="619" t="str">
        <f t="shared" si="3639"/>
        <v/>
      </c>
    </row>
    <row r="2680" spans="1:23" s="371" customFormat="1" ht="24" hidden="1" customHeight="1">
      <c r="A2680" s="366" t="s">
        <v>6302</v>
      </c>
      <c r="B2680" s="418" t="s">
        <v>0</v>
      </c>
      <c r="C2680" s="418" t="s">
        <v>3484</v>
      </c>
      <c r="D2680" s="418" t="s">
        <v>3485</v>
      </c>
      <c r="E2680" s="419" t="s">
        <v>18</v>
      </c>
      <c r="F2680" s="411">
        <f>G2680</f>
        <v>18</v>
      </c>
      <c r="G2680" s="411">
        <f>[5]내역서!F2676</f>
        <v>18</v>
      </c>
      <c r="H2680" s="716">
        <v>18</v>
      </c>
      <c r="I2680" s="410">
        <f>G2680-H2680</f>
        <v>0</v>
      </c>
      <c r="J2680" s="411">
        <f>내역서!F2684</f>
        <v>0</v>
      </c>
      <c r="K2680" s="411">
        <v>3337.5</v>
      </c>
      <c r="L2680" s="412">
        <f>INT($J2680*K2680)</f>
        <v>0</v>
      </c>
      <c r="M2680" s="411">
        <v>30623.200000000001</v>
      </c>
      <c r="N2680" s="412">
        <f>INT($J2680*M2680)</f>
        <v>0</v>
      </c>
      <c r="O2680" s="411">
        <v>0</v>
      </c>
      <c r="P2680" s="412">
        <f>INT($J2680*O2680)</f>
        <v>0</v>
      </c>
      <c r="Q2680" s="412">
        <f>+K2680+M2680+O2680</f>
        <v>33960.699999999997</v>
      </c>
      <c r="R2680" s="412">
        <f>L2680+N2680+P2680</f>
        <v>0</v>
      </c>
      <c r="S2680" s="412"/>
      <c r="T2680" s="412"/>
      <c r="U2680" s="412"/>
      <c r="V2680" s="419" t="s">
        <v>0</v>
      </c>
      <c r="W2680" s="617" t="str">
        <f>+IF(J2680&lt;0,"ng","")</f>
        <v/>
      </c>
    </row>
    <row r="2681" spans="1:23" s="75" customFormat="1" ht="24" hidden="1" customHeight="1">
      <c r="A2681" s="372" t="s">
        <v>6303</v>
      </c>
      <c r="B2681" s="421" t="s">
        <v>0</v>
      </c>
      <c r="C2681" s="421" t="s">
        <v>1511</v>
      </c>
      <c r="D2681" s="421" t="s">
        <v>1512</v>
      </c>
      <c r="E2681" s="422" t="s">
        <v>18</v>
      </c>
      <c r="F2681" s="416">
        <f t="shared" si="3743"/>
        <v>18</v>
      </c>
      <c r="G2681" s="416">
        <f>[5]내역서!F2677</f>
        <v>18</v>
      </c>
      <c r="H2681" s="717">
        <v>18</v>
      </c>
      <c r="I2681" s="415">
        <f t="shared" si="3744"/>
        <v>0</v>
      </c>
      <c r="J2681" s="416">
        <f>내역서!F2685</f>
        <v>0</v>
      </c>
      <c r="K2681" s="416">
        <v>3337.5</v>
      </c>
      <c r="L2681" s="417">
        <f t="shared" si="3745"/>
        <v>0</v>
      </c>
      <c r="M2681" s="416">
        <v>30623.200000000001</v>
      </c>
      <c r="N2681" s="417">
        <f t="shared" si="3746"/>
        <v>0</v>
      </c>
      <c r="O2681" s="416">
        <v>0</v>
      </c>
      <c r="P2681" s="417">
        <f t="shared" si="3747"/>
        <v>0</v>
      </c>
      <c r="Q2681" s="417">
        <f t="shared" si="3748"/>
        <v>33960.699999999997</v>
      </c>
      <c r="R2681" s="417">
        <f t="shared" si="3703"/>
        <v>0</v>
      </c>
      <c r="S2681" s="417">
        <f t="shared" ref="S2681" si="3779">J2681-J2680</f>
        <v>0</v>
      </c>
      <c r="T2681" s="417">
        <f t="shared" ref="T2681:U2681" si="3780">Q2681-Q2680</f>
        <v>0</v>
      </c>
      <c r="U2681" s="417">
        <f t="shared" si="3780"/>
        <v>0</v>
      </c>
      <c r="V2681" s="422"/>
      <c r="W2681" s="619" t="str">
        <f t="shared" si="3639"/>
        <v/>
      </c>
    </row>
    <row r="2682" spans="1:23" s="371" customFormat="1" ht="24" hidden="1" customHeight="1">
      <c r="A2682" s="366" t="s">
        <v>6304</v>
      </c>
      <c r="B2682" s="418" t="s">
        <v>0</v>
      </c>
      <c r="C2682" s="418" t="s">
        <v>3486</v>
      </c>
      <c r="D2682" s="418" t="s">
        <v>168</v>
      </c>
      <c r="E2682" s="419" t="s">
        <v>18</v>
      </c>
      <c r="F2682" s="411">
        <f>G2682</f>
        <v>3</v>
      </c>
      <c r="G2682" s="411">
        <f>[5]내역서!F2678</f>
        <v>3</v>
      </c>
      <c r="H2682" s="716">
        <v>3</v>
      </c>
      <c r="I2682" s="410">
        <f>G2682-H2682</f>
        <v>0</v>
      </c>
      <c r="J2682" s="411">
        <f>내역서!F2686</f>
        <v>0</v>
      </c>
      <c r="K2682" s="411">
        <v>2168028.9</v>
      </c>
      <c r="L2682" s="412">
        <f>INT($J2682*K2682)</f>
        <v>0</v>
      </c>
      <c r="M2682" s="411">
        <v>0</v>
      </c>
      <c r="N2682" s="412">
        <f>INT($J2682*M2682)</f>
        <v>0</v>
      </c>
      <c r="O2682" s="411">
        <v>0</v>
      </c>
      <c r="P2682" s="412">
        <f>INT($J2682*O2682)</f>
        <v>0</v>
      </c>
      <c r="Q2682" s="412">
        <f>+K2682+M2682+O2682</f>
        <v>2168028.9</v>
      </c>
      <c r="R2682" s="412">
        <f>L2682+N2682+P2682</f>
        <v>0</v>
      </c>
      <c r="S2682" s="412"/>
      <c r="T2682" s="412"/>
      <c r="U2682" s="412"/>
      <c r="V2682" s="419" t="s">
        <v>0</v>
      </c>
      <c r="W2682" s="617" t="str">
        <f>+IF(J2682&lt;0,"ng","")</f>
        <v/>
      </c>
    </row>
    <row r="2683" spans="1:23" s="75" customFormat="1" ht="24" hidden="1" customHeight="1">
      <c r="A2683" s="372" t="s">
        <v>6305</v>
      </c>
      <c r="B2683" s="421" t="s">
        <v>0</v>
      </c>
      <c r="C2683" s="421" t="s">
        <v>1513</v>
      </c>
      <c r="D2683" s="421" t="s">
        <v>168</v>
      </c>
      <c r="E2683" s="422" t="s">
        <v>18</v>
      </c>
      <c r="F2683" s="416">
        <f t="shared" si="3743"/>
        <v>3</v>
      </c>
      <c r="G2683" s="416">
        <f>[5]내역서!F2679</f>
        <v>3</v>
      </c>
      <c r="H2683" s="717">
        <v>3</v>
      </c>
      <c r="I2683" s="415">
        <f t="shared" si="3744"/>
        <v>0</v>
      </c>
      <c r="J2683" s="416">
        <f>내역서!F2687</f>
        <v>0</v>
      </c>
      <c r="K2683" s="416">
        <v>2168028.9</v>
      </c>
      <c r="L2683" s="417">
        <f t="shared" si="3745"/>
        <v>0</v>
      </c>
      <c r="M2683" s="416">
        <v>0</v>
      </c>
      <c r="N2683" s="417">
        <f t="shared" si="3746"/>
        <v>0</v>
      </c>
      <c r="O2683" s="416">
        <v>0</v>
      </c>
      <c r="P2683" s="417">
        <f t="shared" si="3747"/>
        <v>0</v>
      </c>
      <c r="Q2683" s="417">
        <f t="shared" si="3748"/>
        <v>2168028.9</v>
      </c>
      <c r="R2683" s="417">
        <f t="shared" si="3703"/>
        <v>0</v>
      </c>
      <c r="S2683" s="417">
        <f t="shared" ref="S2683" si="3781">J2683-J2682</f>
        <v>0</v>
      </c>
      <c r="T2683" s="417">
        <f t="shared" ref="T2683:U2683" si="3782">Q2683-Q2682</f>
        <v>0</v>
      </c>
      <c r="U2683" s="417">
        <f t="shared" si="3782"/>
        <v>0</v>
      </c>
      <c r="V2683" s="422"/>
      <c r="W2683" s="619" t="str">
        <f t="shared" si="3639"/>
        <v/>
      </c>
    </row>
    <row r="2684" spans="1:23" s="371" customFormat="1" ht="24" hidden="1" customHeight="1">
      <c r="A2684" s="366" t="s">
        <v>6304</v>
      </c>
      <c r="B2684" s="418" t="s">
        <v>0</v>
      </c>
      <c r="C2684" s="418" t="s">
        <v>3486</v>
      </c>
      <c r="D2684" s="418" t="s">
        <v>159</v>
      </c>
      <c r="E2684" s="419" t="s">
        <v>18</v>
      </c>
      <c r="F2684" s="411">
        <f>G2684</f>
        <v>111</v>
      </c>
      <c r="G2684" s="411">
        <f>[5]내역서!F2680</f>
        <v>111</v>
      </c>
      <c r="H2684" s="716">
        <v>111</v>
      </c>
      <c r="I2684" s="410">
        <f>G2684-H2684</f>
        <v>0</v>
      </c>
      <c r="J2684" s="411">
        <f>내역서!F2688</f>
        <v>0</v>
      </c>
      <c r="K2684" s="411">
        <v>227373.5</v>
      </c>
      <c r="L2684" s="412">
        <f>INT($J2684*K2684)</f>
        <v>0</v>
      </c>
      <c r="M2684" s="411">
        <v>0</v>
      </c>
      <c r="N2684" s="412">
        <f>INT($J2684*M2684)</f>
        <v>0</v>
      </c>
      <c r="O2684" s="411">
        <v>0</v>
      </c>
      <c r="P2684" s="412">
        <f>INT($J2684*O2684)</f>
        <v>0</v>
      </c>
      <c r="Q2684" s="412">
        <f>+K2684+M2684+O2684</f>
        <v>227373.5</v>
      </c>
      <c r="R2684" s="412">
        <f>L2684+N2684+P2684</f>
        <v>0</v>
      </c>
      <c r="S2684" s="412"/>
      <c r="T2684" s="412"/>
      <c r="U2684" s="412"/>
      <c r="V2684" s="419" t="s">
        <v>0</v>
      </c>
      <c r="W2684" s="617" t="str">
        <f>+IF(J2684&lt;0,"ng","")</f>
        <v/>
      </c>
    </row>
    <row r="2685" spans="1:23" s="75" customFormat="1" ht="24" hidden="1" customHeight="1">
      <c r="A2685" s="372" t="s">
        <v>2072</v>
      </c>
      <c r="B2685" s="421" t="s">
        <v>0</v>
      </c>
      <c r="C2685" s="421" t="s">
        <v>1513</v>
      </c>
      <c r="D2685" s="421" t="s">
        <v>159</v>
      </c>
      <c r="E2685" s="422" t="s">
        <v>18</v>
      </c>
      <c r="F2685" s="416">
        <f t="shared" si="3743"/>
        <v>111</v>
      </c>
      <c r="G2685" s="416">
        <f>[5]내역서!F2681</f>
        <v>111</v>
      </c>
      <c r="H2685" s="717">
        <v>111</v>
      </c>
      <c r="I2685" s="415">
        <f t="shared" si="3744"/>
        <v>0</v>
      </c>
      <c r="J2685" s="416">
        <f>내역서!F2689</f>
        <v>0</v>
      </c>
      <c r="K2685" s="416">
        <v>227373.5</v>
      </c>
      <c r="L2685" s="417">
        <f t="shared" si="3745"/>
        <v>0</v>
      </c>
      <c r="M2685" s="416">
        <v>0</v>
      </c>
      <c r="N2685" s="417">
        <f t="shared" si="3746"/>
        <v>0</v>
      </c>
      <c r="O2685" s="416">
        <v>0</v>
      </c>
      <c r="P2685" s="417">
        <f t="shared" si="3747"/>
        <v>0</v>
      </c>
      <c r="Q2685" s="417">
        <f t="shared" si="3748"/>
        <v>227373.5</v>
      </c>
      <c r="R2685" s="417">
        <f t="shared" si="3703"/>
        <v>0</v>
      </c>
      <c r="S2685" s="417">
        <f t="shared" ref="S2685" si="3783">J2685-J2684</f>
        <v>0</v>
      </c>
      <c r="T2685" s="417">
        <f t="shared" ref="T2685:U2685" si="3784">Q2685-Q2684</f>
        <v>0</v>
      </c>
      <c r="U2685" s="417">
        <f t="shared" si="3784"/>
        <v>0</v>
      </c>
      <c r="V2685" s="422"/>
      <c r="W2685" s="619" t="str">
        <f t="shared" si="3639"/>
        <v/>
      </c>
    </row>
    <row r="2686" spans="1:23" s="371" customFormat="1" ht="24" hidden="1" customHeight="1">
      <c r="A2686" s="366" t="s">
        <v>2055</v>
      </c>
      <c r="B2686" s="418" t="s">
        <v>0</v>
      </c>
      <c r="C2686" s="418" t="s">
        <v>3486</v>
      </c>
      <c r="D2686" s="418" t="s">
        <v>172</v>
      </c>
      <c r="E2686" s="419" t="s">
        <v>18</v>
      </c>
      <c r="F2686" s="411">
        <f>G2686</f>
        <v>9</v>
      </c>
      <c r="G2686" s="411">
        <f>[5]내역서!F2682</f>
        <v>9</v>
      </c>
      <c r="H2686" s="716">
        <v>9</v>
      </c>
      <c r="I2686" s="410">
        <f>G2686-H2686</f>
        <v>0</v>
      </c>
      <c r="J2686" s="411">
        <f>내역서!F2690</f>
        <v>0</v>
      </c>
      <c r="K2686" s="411">
        <v>212730.5</v>
      </c>
      <c r="L2686" s="412">
        <f>INT($J2686*K2686)</f>
        <v>0</v>
      </c>
      <c r="M2686" s="411">
        <v>0</v>
      </c>
      <c r="N2686" s="412">
        <f>INT($J2686*M2686)</f>
        <v>0</v>
      </c>
      <c r="O2686" s="411">
        <v>0</v>
      </c>
      <c r="P2686" s="412">
        <f>INT($J2686*O2686)</f>
        <v>0</v>
      </c>
      <c r="Q2686" s="412">
        <f>+K2686+M2686+O2686</f>
        <v>212730.5</v>
      </c>
      <c r="R2686" s="412">
        <f>L2686+N2686+P2686</f>
        <v>0</v>
      </c>
      <c r="S2686" s="412"/>
      <c r="T2686" s="412"/>
      <c r="U2686" s="412"/>
      <c r="V2686" s="419" t="s">
        <v>0</v>
      </c>
      <c r="W2686" s="617" t="str">
        <f>+IF(J2686&lt;0,"ng","")</f>
        <v/>
      </c>
    </row>
    <row r="2687" spans="1:23" s="75" customFormat="1" ht="24" hidden="1" customHeight="1">
      <c r="A2687" s="372" t="s">
        <v>4727</v>
      </c>
      <c r="B2687" s="421" t="s">
        <v>0</v>
      </c>
      <c r="C2687" s="421" t="s">
        <v>1513</v>
      </c>
      <c r="D2687" s="421" t="s">
        <v>172</v>
      </c>
      <c r="E2687" s="422" t="s">
        <v>18</v>
      </c>
      <c r="F2687" s="416">
        <f t="shared" si="3743"/>
        <v>9</v>
      </c>
      <c r="G2687" s="416">
        <f>[5]내역서!F2683</f>
        <v>9</v>
      </c>
      <c r="H2687" s="717">
        <v>9</v>
      </c>
      <c r="I2687" s="415">
        <f t="shared" si="3744"/>
        <v>0</v>
      </c>
      <c r="J2687" s="416">
        <f>내역서!F2691</f>
        <v>0</v>
      </c>
      <c r="K2687" s="416">
        <v>212730.5</v>
      </c>
      <c r="L2687" s="417">
        <f t="shared" si="3745"/>
        <v>0</v>
      </c>
      <c r="M2687" s="416">
        <v>0</v>
      </c>
      <c r="N2687" s="417">
        <f t="shared" si="3746"/>
        <v>0</v>
      </c>
      <c r="O2687" s="416">
        <v>0</v>
      </c>
      <c r="P2687" s="417">
        <f t="shared" si="3747"/>
        <v>0</v>
      </c>
      <c r="Q2687" s="417">
        <f t="shared" si="3748"/>
        <v>212730.5</v>
      </c>
      <c r="R2687" s="417">
        <f t="shared" si="3703"/>
        <v>0</v>
      </c>
      <c r="S2687" s="417">
        <f t="shared" ref="S2687" si="3785">J2687-J2686</f>
        <v>0</v>
      </c>
      <c r="T2687" s="417">
        <f t="shared" ref="T2687:U2687" si="3786">Q2687-Q2686</f>
        <v>0</v>
      </c>
      <c r="U2687" s="417">
        <f t="shared" si="3786"/>
        <v>0</v>
      </c>
      <c r="V2687" s="422"/>
      <c r="W2687" s="619" t="str">
        <f t="shared" si="3639"/>
        <v/>
      </c>
    </row>
    <row r="2688" spans="1:23" s="371" customFormat="1" ht="24" hidden="1" customHeight="1">
      <c r="A2688" s="366" t="s">
        <v>6306</v>
      </c>
      <c r="B2688" s="418" t="s">
        <v>0</v>
      </c>
      <c r="C2688" s="418" t="s">
        <v>3486</v>
      </c>
      <c r="D2688" s="418" t="s">
        <v>173</v>
      </c>
      <c r="E2688" s="419" t="s">
        <v>18</v>
      </c>
      <c r="F2688" s="411">
        <f>G2688</f>
        <v>21</v>
      </c>
      <c r="G2688" s="411">
        <f>[5]내역서!F2684</f>
        <v>21</v>
      </c>
      <c r="H2688" s="716">
        <v>21</v>
      </c>
      <c r="I2688" s="410">
        <f>G2688-H2688</f>
        <v>0</v>
      </c>
      <c r="J2688" s="411">
        <f>내역서!F2692</f>
        <v>0</v>
      </c>
      <c r="K2688" s="411">
        <v>173687</v>
      </c>
      <c r="L2688" s="412">
        <f>INT($J2688*K2688)</f>
        <v>0</v>
      </c>
      <c r="M2688" s="411">
        <v>0</v>
      </c>
      <c r="N2688" s="412">
        <f>INT($J2688*M2688)</f>
        <v>0</v>
      </c>
      <c r="O2688" s="411">
        <v>0</v>
      </c>
      <c r="P2688" s="412">
        <f>INT($J2688*O2688)</f>
        <v>0</v>
      </c>
      <c r="Q2688" s="412">
        <f>+K2688+M2688+O2688</f>
        <v>173687</v>
      </c>
      <c r="R2688" s="412">
        <f>L2688+N2688+P2688</f>
        <v>0</v>
      </c>
      <c r="S2688" s="412"/>
      <c r="T2688" s="412"/>
      <c r="U2688" s="412"/>
      <c r="V2688" s="419" t="s">
        <v>0</v>
      </c>
      <c r="W2688" s="617" t="str">
        <f>+IF(J2688&lt;0,"ng","")</f>
        <v/>
      </c>
    </row>
    <row r="2689" spans="1:23" s="75" customFormat="1" ht="24" hidden="1" customHeight="1">
      <c r="A2689" s="372" t="s">
        <v>2072</v>
      </c>
      <c r="B2689" s="421" t="s">
        <v>0</v>
      </c>
      <c r="C2689" s="421" t="s">
        <v>1513</v>
      </c>
      <c r="D2689" s="421" t="s">
        <v>173</v>
      </c>
      <c r="E2689" s="422" t="s">
        <v>18</v>
      </c>
      <c r="F2689" s="416">
        <f t="shared" si="3743"/>
        <v>21</v>
      </c>
      <c r="G2689" s="416">
        <f>[5]내역서!F2685</f>
        <v>21</v>
      </c>
      <c r="H2689" s="717">
        <v>21</v>
      </c>
      <c r="I2689" s="415">
        <f t="shared" si="3744"/>
        <v>0</v>
      </c>
      <c r="J2689" s="416">
        <f>내역서!F2693</f>
        <v>0</v>
      </c>
      <c r="K2689" s="416">
        <v>173687</v>
      </c>
      <c r="L2689" s="417">
        <f t="shared" si="3745"/>
        <v>0</v>
      </c>
      <c r="M2689" s="416">
        <v>0</v>
      </c>
      <c r="N2689" s="417">
        <f t="shared" si="3746"/>
        <v>0</v>
      </c>
      <c r="O2689" s="416">
        <v>0</v>
      </c>
      <c r="P2689" s="417">
        <f t="shared" si="3747"/>
        <v>0</v>
      </c>
      <c r="Q2689" s="417">
        <f t="shared" si="3748"/>
        <v>173687</v>
      </c>
      <c r="R2689" s="417">
        <f t="shared" ref="R2689:R2751" si="3787">L2689+N2689+P2689</f>
        <v>0</v>
      </c>
      <c r="S2689" s="417">
        <f t="shared" ref="S2689" si="3788">J2689-J2688</f>
        <v>0</v>
      </c>
      <c r="T2689" s="417">
        <f t="shared" ref="T2689:U2689" si="3789">Q2689-Q2688</f>
        <v>0</v>
      </c>
      <c r="U2689" s="417">
        <f t="shared" si="3789"/>
        <v>0</v>
      </c>
      <c r="V2689" s="422"/>
      <c r="W2689" s="619" t="str">
        <f t="shared" si="3639"/>
        <v/>
      </c>
    </row>
    <row r="2690" spans="1:23" s="489" customFormat="1" ht="24" hidden="1" customHeight="1">
      <c r="A2690" s="366" t="s">
        <v>5644</v>
      </c>
      <c r="B2690" s="418" t="s">
        <v>0</v>
      </c>
      <c r="C2690" s="418" t="s">
        <v>3486</v>
      </c>
      <c r="D2690" s="418" t="s">
        <v>177</v>
      </c>
      <c r="E2690" s="419" t="s">
        <v>18</v>
      </c>
      <c r="F2690" s="411">
        <f>G2690</f>
        <v>64</v>
      </c>
      <c r="G2690" s="411">
        <f>[5]내역서!F2686</f>
        <v>64</v>
      </c>
      <c r="H2690" s="716">
        <v>64</v>
      </c>
      <c r="I2690" s="410">
        <f>G2690-H2690</f>
        <v>0</v>
      </c>
      <c r="J2690" s="411">
        <f>내역서!F2694</f>
        <v>0</v>
      </c>
      <c r="K2690" s="411">
        <v>140762.6</v>
      </c>
      <c r="L2690" s="412">
        <f>INT($J2690*K2690)</f>
        <v>0</v>
      </c>
      <c r="M2690" s="411">
        <v>0</v>
      </c>
      <c r="N2690" s="412">
        <f>INT($J2690*M2690)</f>
        <v>0</v>
      </c>
      <c r="O2690" s="411">
        <v>0</v>
      </c>
      <c r="P2690" s="412">
        <f>INT($J2690*O2690)</f>
        <v>0</v>
      </c>
      <c r="Q2690" s="412">
        <f>+K2690+M2690+O2690</f>
        <v>140762.6</v>
      </c>
      <c r="R2690" s="412">
        <f>L2690+N2690+P2690</f>
        <v>0</v>
      </c>
      <c r="S2690" s="412"/>
      <c r="T2690" s="412"/>
      <c r="U2690" s="412"/>
      <c r="V2690" s="419" t="s">
        <v>0</v>
      </c>
      <c r="W2690" s="617" t="str">
        <f>+IF(J2690&lt;0,"ng","")</f>
        <v/>
      </c>
    </row>
    <row r="2691" spans="1:23" s="78" customFormat="1" ht="24" hidden="1" customHeight="1">
      <c r="A2691" s="372" t="s">
        <v>5873</v>
      </c>
      <c r="B2691" s="421" t="s">
        <v>0</v>
      </c>
      <c r="C2691" s="421" t="s">
        <v>1513</v>
      </c>
      <c r="D2691" s="421" t="s">
        <v>177</v>
      </c>
      <c r="E2691" s="422" t="s">
        <v>18</v>
      </c>
      <c r="F2691" s="416">
        <f t="shared" si="3743"/>
        <v>64</v>
      </c>
      <c r="G2691" s="416">
        <f>[5]내역서!F2687</f>
        <v>64</v>
      </c>
      <c r="H2691" s="717">
        <v>64</v>
      </c>
      <c r="I2691" s="415">
        <f t="shared" si="3744"/>
        <v>0</v>
      </c>
      <c r="J2691" s="416">
        <f>내역서!F2695</f>
        <v>0</v>
      </c>
      <c r="K2691" s="416">
        <v>140762.6</v>
      </c>
      <c r="L2691" s="417">
        <f t="shared" si="3745"/>
        <v>0</v>
      </c>
      <c r="M2691" s="416">
        <v>0</v>
      </c>
      <c r="N2691" s="417">
        <f t="shared" si="3746"/>
        <v>0</v>
      </c>
      <c r="O2691" s="416">
        <v>0</v>
      </c>
      <c r="P2691" s="417">
        <f t="shared" si="3747"/>
        <v>0</v>
      </c>
      <c r="Q2691" s="417">
        <f t="shared" si="3748"/>
        <v>140762.6</v>
      </c>
      <c r="R2691" s="417">
        <f t="shared" si="3787"/>
        <v>0</v>
      </c>
      <c r="S2691" s="417">
        <f t="shared" ref="S2691" si="3790">J2691-J2690</f>
        <v>0</v>
      </c>
      <c r="T2691" s="417">
        <f t="shared" ref="T2691:U2691" si="3791">Q2691-Q2690</f>
        <v>0</v>
      </c>
      <c r="U2691" s="417">
        <f t="shared" si="3791"/>
        <v>0</v>
      </c>
      <c r="V2691" s="422"/>
      <c r="W2691" s="619" t="str">
        <f t="shared" si="3639"/>
        <v/>
      </c>
    </row>
    <row r="2692" spans="1:23" s="371" customFormat="1" ht="24" hidden="1" customHeight="1">
      <c r="A2692" s="366" t="s">
        <v>2055</v>
      </c>
      <c r="B2692" s="418" t="s">
        <v>0</v>
      </c>
      <c r="C2692" s="418" t="s">
        <v>3486</v>
      </c>
      <c r="D2692" s="418" t="s">
        <v>193</v>
      </c>
      <c r="E2692" s="419" t="s">
        <v>18</v>
      </c>
      <c r="F2692" s="411">
        <f>G2692</f>
        <v>3</v>
      </c>
      <c r="G2692" s="411">
        <f>[5]내역서!F2688</f>
        <v>3</v>
      </c>
      <c r="H2692" s="716">
        <v>3</v>
      </c>
      <c r="I2692" s="410">
        <f>G2692-H2692</f>
        <v>0</v>
      </c>
      <c r="J2692" s="411">
        <f>내역서!F2696</f>
        <v>0</v>
      </c>
      <c r="K2692" s="411">
        <v>112868.5</v>
      </c>
      <c r="L2692" s="412">
        <f>INT($J2692*K2692)</f>
        <v>0</v>
      </c>
      <c r="M2692" s="411">
        <v>0</v>
      </c>
      <c r="N2692" s="412">
        <f>INT($J2692*M2692)</f>
        <v>0</v>
      </c>
      <c r="O2692" s="411">
        <v>0</v>
      </c>
      <c r="P2692" s="412">
        <f>INT($J2692*O2692)</f>
        <v>0</v>
      </c>
      <c r="Q2692" s="412">
        <f>+K2692+M2692+O2692</f>
        <v>112868.5</v>
      </c>
      <c r="R2692" s="412">
        <f>L2692+N2692+P2692</f>
        <v>0</v>
      </c>
      <c r="S2692" s="412"/>
      <c r="T2692" s="412"/>
      <c r="U2692" s="412"/>
      <c r="V2692" s="419" t="s">
        <v>0</v>
      </c>
      <c r="W2692" s="617" t="str">
        <f>+IF(J2692&lt;0,"ng","")</f>
        <v/>
      </c>
    </row>
    <row r="2693" spans="1:23" s="75" customFormat="1" ht="24" hidden="1" customHeight="1">
      <c r="A2693" s="372" t="s">
        <v>2072</v>
      </c>
      <c r="B2693" s="421" t="s">
        <v>0</v>
      </c>
      <c r="C2693" s="421" t="s">
        <v>1513</v>
      </c>
      <c r="D2693" s="421" t="s">
        <v>193</v>
      </c>
      <c r="E2693" s="422" t="s">
        <v>18</v>
      </c>
      <c r="F2693" s="416">
        <f t="shared" si="3743"/>
        <v>3</v>
      </c>
      <c r="G2693" s="416">
        <f>[5]내역서!F2689</f>
        <v>3</v>
      </c>
      <c r="H2693" s="717">
        <v>3</v>
      </c>
      <c r="I2693" s="415">
        <f t="shared" si="3744"/>
        <v>0</v>
      </c>
      <c r="J2693" s="416">
        <f>내역서!F2697</f>
        <v>0</v>
      </c>
      <c r="K2693" s="416">
        <v>112868.5</v>
      </c>
      <c r="L2693" s="417">
        <f t="shared" si="3745"/>
        <v>0</v>
      </c>
      <c r="M2693" s="416">
        <v>0</v>
      </c>
      <c r="N2693" s="417">
        <f t="shared" si="3746"/>
        <v>0</v>
      </c>
      <c r="O2693" s="416">
        <v>0</v>
      </c>
      <c r="P2693" s="417">
        <f t="shared" si="3747"/>
        <v>0</v>
      </c>
      <c r="Q2693" s="417">
        <f t="shared" si="3748"/>
        <v>112868.5</v>
      </c>
      <c r="R2693" s="417">
        <f t="shared" si="3787"/>
        <v>0</v>
      </c>
      <c r="S2693" s="417">
        <f t="shared" ref="S2693" si="3792">J2693-J2692</f>
        <v>0</v>
      </c>
      <c r="T2693" s="417">
        <f t="shared" ref="T2693:U2693" si="3793">Q2693-Q2692</f>
        <v>0</v>
      </c>
      <c r="U2693" s="417">
        <f t="shared" si="3793"/>
        <v>0</v>
      </c>
      <c r="V2693" s="422"/>
      <c r="W2693" s="619" t="str">
        <f t="shared" si="3639"/>
        <v/>
      </c>
    </row>
    <row r="2694" spans="1:23" s="371" customFormat="1" ht="24" hidden="1" customHeight="1">
      <c r="A2694" s="366" t="s">
        <v>5597</v>
      </c>
      <c r="B2694" s="418" t="s">
        <v>0</v>
      </c>
      <c r="C2694" s="418" t="s">
        <v>3486</v>
      </c>
      <c r="D2694" s="418" t="s">
        <v>178</v>
      </c>
      <c r="E2694" s="419" t="s">
        <v>18</v>
      </c>
      <c r="F2694" s="411">
        <f>G2694</f>
        <v>6</v>
      </c>
      <c r="G2694" s="411">
        <f>[5]내역서!F2690</f>
        <v>6</v>
      </c>
      <c r="H2694" s="716">
        <v>6</v>
      </c>
      <c r="I2694" s="410">
        <f>G2694-H2694</f>
        <v>0</v>
      </c>
      <c r="J2694" s="411">
        <f>내역서!F2698</f>
        <v>0</v>
      </c>
      <c r="K2694" s="411">
        <v>48243.6</v>
      </c>
      <c r="L2694" s="412">
        <f>INT($J2694*K2694)</f>
        <v>0</v>
      </c>
      <c r="M2694" s="411">
        <v>0</v>
      </c>
      <c r="N2694" s="412">
        <f>INT($J2694*M2694)</f>
        <v>0</v>
      </c>
      <c r="O2694" s="411">
        <v>0</v>
      </c>
      <c r="P2694" s="412">
        <f>INT($J2694*O2694)</f>
        <v>0</v>
      </c>
      <c r="Q2694" s="412">
        <f>+K2694+M2694+O2694</f>
        <v>48243.6</v>
      </c>
      <c r="R2694" s="412">
        <f>L2694+N2694+P2694</f>
        <v>0</v>
      </c>
      <c r="S2694" s="412"/>
      <c r="T2694" s="412"/>
      <c r="U2694" s="412"/>
      <c r="V2694" s="419" t="s">
        <v>0</v>
      </c>
      <c r="W2694" s="617" t="str">
        <f>+IF(J2694&lt;0,"ng","")</f>
        <v/>
      </c>
    </row>
    <row r="2695" spans="1:23" s="75" customFormat="1" ht="24" hidden="1" customHeight="1">
      <c r="A2695" s="372" t="s">
        <v>2072</v>
      </c>
      <c r="B2695" s="421" t="s">
        <v>0</v>
      </c>
      <c r="C2695" s="421" t="s">
        <v>1513</v>
      </c>
      <c r="D2695" s="421" t="s">
        <v>178</v>
      </c>
      <c r="E2695" s="422" t="s">
        <v>18</v>
      </c>
      <c r="F2695" s="416">
        <f t="shared" si="3743"/>
        <v>6</v>
      </c>
      <c r="G2695" s="416">
        <f>[5]내역서!F2691</f>
        <v>6</v>
      </c>
      <c r="H2695" s="717">
        <v>6</v>
      </c>
      <c r="I2695" s="415">
        <f t="shared" si="3744"/>
        <v>0</v>
      </c>
      <c r="J2695" s="416">
        <f>내역서!F2699</f>
        <v>0</v>
      </c>
      <c r="K2695" s="416">
        <v>48243.6</v>
      </c>
      <c r="L2695" s="417">
        <f t="shared" si="3745"/>
        <v>0</v>
      </c>
      <c r="M2695" s="416">
        <v>0</v>
      </c>
      <c r="N2695" s="417">
        <f t="shared" si="3746"/>
        <v>0</v>
      </c>
      <c r="O2695" s="416">
        <v>0</v>
      </c>
      <c r="P2695" s="417">
        <f t="shared" si="3747"/>
        <v>0</v>
      </c>
      <c r="Q2695" s="417">
        <f t="shared" si="3748"/>
        <v>48243.6</v>
      </c>
      <c r="R2695" s="417">
        <f t="shared" si="3787"/>
        <v>0</v>
      </c>
      <c r="S2695" s="417">
        <f t="shared" ref="S2695" si="3794">J2695-J2694</f>
        <v>0</v>
      </c>
      <c r="T2695" s="417">
        <f t="shared" ref="T2695:U2695" si="3795">Q2695-Q2694</f>
        <v>0</v>
      </c>
      <c r="U2695" s="417">
        <f t="shared" si="3795"/>
        <v>0</v>
      </c>
      <c r="V2695" s="422"/>
      <c r="W2695" s="619" t="str">
        <f t="shared" si="3639"/>
        <v/>
      </c>
    </row>
    <row r="2696" spans="1:23" s="371" customFormat="1" ht="24" hidden="1" customHeight="1">
      <c r="A2696" s="366" t="s">
        <v>2055</v>
      </c>
      <c r="B2696" s="418" t="s">
        <v>0</v>
      </c>
      <c r="C2696" s="418" t="s">
        <v>3486</v>
      </c>
      <c r="D2696" s="418" t="s">
        <v>180</v>
      </c>
      <c r="E2696" s="419" t="s">
        <v>18</v>
      </c>
      <c r="F2696" s="411">
        <f>G2696</f>
        <v>51</v>
      </c>
      <c r="G2696" s="411">
        <f>[5]내역서!F2692</f>
        <v>51</v>
      </c>
      <c r="H2696" s="716">
        <v>51</v>
      </c>
      <c r="I2696" s="410">
        <f>G2696-H2696</f>
        <v>0</v>
      </c>
      <c r="J2696" s="411">
        <f>내역서!F2700</f>
        <v>0</v>
      </c>
      <c r="K2696" s="411">
        <v>30726.3</v>
      </c>
      <c r="L2696" s="412">
        <f>INT($J2696*K2696)</f>
        <v>0</v>
      </c>
      <c r="M2696" s="411">
        <v>0</v>
      </c>
      <c r="N2696" s="412">
        <f>INT($J2696*M2696)</f>
        <v>0</v>
      </c>
      <c r="O2696" s="411">
        <v>0</v>
      </c>
      <c r="P2696" s="412">
        <f>INT($J2696*O2696)</f>
        <v>0</v>
      </c>
      <c r="Q2696" s="412">
        <f>+K2696+M2696+O2696</f>
        <v>30726.3</v>
      </c>
      <c r="R2696" s="412">
        <f>L2696+N2696+P2696</f>
        <v>0</v>
      </c>
      <c r="S2696" s="412"/>
      <c r="T2696" s="412"/>
      <c r="U2696" s="412"/>
      <c r="V2696" s="419" t="s">
        <v>0</v>
      </c>
      <c r="W2696" s="617" t="str">
        <f>+IF(J2696&lt;0,"ng","")</f>
        <v/>
      </c>
    </row>
    <row r="2697" spans="1:23" s="75" customFormat="1" ht="24" hidden="1" customHeight="1">
      <c r="A2697" s="372" t="s">
        <v>5889</v>
      </c>
      <c r="B2697" s="421" t="s">
        <v>0</v>
      </c>
      <c r="C2697" s="421" t="s">
        <v>1513</v>
      </c>
      <c r="D2697" s="421" t="s">
        <v>180</v>
      </c>
      <c r="E2697" s="422" t="s">
        <v>18</v>
      </c>
      <c r="F2697" s="416">
        <f t="shared" si="3743"/>
        <v>51</v>
      </c>
      <c r="G2697" s="416">
        <f>[5]내역서!F2693</f>
        <v>51</v>
      </c>
      <c r="H2697" s="717">
        <v>51</v>
      </c>
      <c r="I2697" s="415">
        <f t="shared" si="3744"/>
        <v>0</v>
      </c>
      <c r="J2697" s="416">
        <f>내역서!F2701</f>
        <v>0</v>
      </c>
      <c r="K2697" s="416">
        <v>30726.3</v>
      </c>
      <c r="L2697" s="417">
        <f t="shared" si="3745"/>
        <v>0</v>
      </c>
      <c r="M2697" s="416">
        <v>0</v>
      </c>
      <c r="N2697" s="417">
        <f t="shared" si="3746"/>
        <v>0</v>
      </c>
      <c r="O2697" s="416">
        <v>0</v>
      </c>
      <c r="P2697" s="417">
        <f t="shared" si="3747"/>
        <v>0</v>
      </c>
      <c r="Q2697" s="417">
        <f t="shared" si="3748"/>
        <v>30726.3</v>
      </c>
      <c r="R2697" s="417">
        <f t="shared" si="3787"/>
        <v>0</v>
      </c>
      <c r="S2697" s="417">
        <f t="shared" ref="S2697" si="3796">J2697-J2696</f>
        <v>0</v>
      </c>
      <c r="T2697" s="417">
        <f t="shared" ref="T2697:U2697" si="3797">Q2697-Q2696</f>
        <v>0</v>
      </c>
      <c r="U2697" s="417">
        <f t="shared" si="3797"/>
        <v>0</v>
      </c>
      <c r="V2697" s="422"/>
      <c r="W2697" s="619" t="str">
        <f t="shared" si="3639"/>
        <v/>
      </c>
    </row>
    <row r="2698" spans="1:23" s="371" customFormat="1" ht="24" hidden="1" customHeight="1">
      <c r="A2698" s="366" t="s">
        <v>5903</v>
      </c>
      <c r="B2698" s="418" t="s">
        <v>0</v>
      </c>
      <c r="C2698" s="418" t="s">
        <v>3486</v>
      </c>
      <c r="D2698" s="418" t="s">
        <v>167</v>
      </c>
      <c r="E2698" s="419" t="s">
        <v>18</v>
      </c>
      <c r="F2698" s="411">
        <f>G2698</f>
        <v>2</v>
      </c>
      <c r="G2698" s="411">
        <f>[5]내역서!F2694</f>
        <v>2</v>
      </c>
      <c r="H2698" s="716">
        <v>2</v>
      </c>
      <c r="I2698" s="410">
        <f>G2698-H2698</f>
        <v>0</v>
      </c>
      <c r="J2698" s="411">
        <f>내역서!F2702</f>
        <v>0</v>
      </c>
      <c r="K2698" s="411">
        <v>15095.3</v>
      </c>
      <c r="L2698" s="412">
        <f>INT($J2698*K2698)</f>
        <v>0</v>
      </c>
      <c r="M2698" s="411">
        <v>0</v>
      </c>
      <c r="N2698" s="412">
        <f>INT($J2698*M2698)</f>
        <v>0</v>
      </c>
      <c r="O2698" s="411">
        <v>0</v>
      </c>
      <c r="P2698" s="412">
        <f>INT($J2698*O2698)</f>
        <v>0</v>
      </c>
      <c r="Q2698" s="412">
        <f>+K2698+M2698+O2698</f>
        <v>15095.3</v>
      </c>
      <c r="R2698" s="412">
        <f>L2698+N2698+P2698</f>
        <v>0</v>
      </c>
      <c r="S2698" s="412"/>
      <c r="T2698" s="412"/>
      <c r="U2698" s="412"/>
      <c r="V2698" s="419" t="s">
        <v>0</v>
      </c>
      <c r="W2698" s="617" t="str">
        <f>+IF(J2698&lt;0,"ng","")</f>
        <v/>
      </c>
    </row>
    <row r="2699" spans="1:23" s="75" customFormat="1" ht="24" hidden="1" customHeight="1">
      <c r="A2699" s="372" t="s">
        <v>5594</v>
      </c>
      <c r="B2699" s="421" t="s">
        <v>0</v>
      </c>
      <c r="C2699" s="421" t="s">
        <v>1513</v>
      </c>
      <c r="D2699" s="421" t="s">
        <v>167</v>
      </c>
      <c r="E2699" s="422" t="s">
        <v>18</v>
      </c>
      <c r="F2699" s="416">
        <f t="shared" si="3743"/>
        <v>2</v>
      </c>
      <c r="G2699" s="416">
        <f>[5]내역서!F2695</f>
        <v>2</v>
      </c>
      <c r="H2699" s="717">
        <v>2</v>
      </c>
      <c r="I2699" s="415">
        <f t="shared" si="3744"/>
        <v>0</v>
      </c>
      <c r="J2699" s="416">
        <f>내역서!F2703</f>
        <v>0</v>
      </c>
      <c r="K2699" s="416">
        <v>15095.3</v>
      </c>
      <c r="L2699" s="417">
        <f t="shared" si="3745"/>
        <v>0</v>
      </c>
      <c r="M2699" s="416">
        <v>0</v>
      </c>
      <c r="N2699" s="417">
        <f t="shared" si="3746"/>
        <v>0</v>
      </c>
      <c r="O2699" s="416">
        <v>0</v>
      </c>
      <c r="P2699" s="417">
        <f t="shared" si="3747"/>
        <v>0</v>
      </c>
      <c r="Q2699" s="417">
        <f t="shared" si="3748"/>
        <v>15095.3</v>
      </c>
      <c r="R2699" s="417">
        <f t="shared" si="3787"/>
        <v>0</v>
      </c>
      <c r="S2699" s="417">
        <f t="shared" ref="S2699" si="3798">J2699-J2698</f>
        <v>0</v>
      </c>
      <c r="T2699" s="417">
        <f t="shared" ref="T2699:U2699" si="3799">Q2699-Q2698</f>
        <v>0</v>
      </c>
      <c r="U2699" s="417">
        <f t="shared" si="3799"/>
        <v>0</v>
      </c>
      <c r="V2699" s="422"/>
      <c r="W2699" s="619" t="str">
        <f t="shared" si="3639"/>
        <v/>
      </c>
    </row>
    <row r="2700" spans="1:23" s="371" customFormat="1" ht="24" hidden="1" customHeight="1">
      <c r="A2700" s="366" t="s">
        <v>2055</v>
      </c>
      <c r="B2700" s="418" t="s">
        <v>0</v>
      </c>
      <c r="C2700" s="418" t="s">
        <v>3486</v>
      </c>
      <c r="D2700" s="418" t="s">
        <v>171</v>
      </c>
      <c r="E2700" s="419" t="s">
        <v>18</v>
      </c>
      <c r="F2700" s="411">
        <f>G2700</f>
        <v>3</v>
      </c>
      <c r="G2700" s="411">
        <f>[5]내역서!F2696</f>
        <v>3</v>
      </c>
      <c r="H2700" s="716">
        <v>3</v>
      </c>
      <c r="I2700" s="410">
        <f>G2700-H2700</f>
        <v>0</v>
      </c>
      <c r="J2700" s="411">
        <f>내역서!F2704</f>
        <v>0</v>
      </c>
      <c r="K2700" s="411">
        <v>9489.6</v>
      </c>
      <c r="L2700" s="412">
        <f>INT($J2700*K2700)</f>
        <v>0</v>
      </c>
      <c r="M2700" s="411">
        <v>0</v>
      </c>
      <c r="N2700" s="412">
        <f>INT($J2700*M2700)</f>
        <v>0</v>
      </c>
      <c r="O2700" s="411">
        <v>0</v>
      </c>
      <c r="P2700" s="412">
        <f>INT($J2700*O2700)</f>
        <v>0</v>
      </c>
      <c r="Q2700" s="412">
        <f>+K2700+M2700+O2700</f>
        <v>9489.6</v>
      </c>
      <c r="R2700" s="412">
        <f>L2700+N2700+P2700</f>
        <v>0</v>
      </c>
      <c r="S2700" s="412"/>
      <c r="T2700" s="412"/>
      <c r="U2700" s="412"/>
      <c r="V2700" s="419" t="s">
        <v>0</v>
      </c>
      <c r="W2700" s="617" t="str">
        <f>+IF(J2700&lt;0,"ng","")</f>
        <v/>
      </c>
    </row>
    <row r="2701" spans="1:23" s="75" customFormat="1" ht="24" hidden="1" customHeight="1">
      <c r="A2701" s="372" t="s">
        <v>2072</v>
      </c>
      <c r="B2701" s="421" t="s">
        <v>0</v>
      </c>
      <c r="C2701" s="421" t="s">
        <v>1513</v>
      </c>
      <c r="D2701" s="421" t="s">
        <v>171</v>
      </c>
      <c r="E2701" s="422" t="s">
        <v>18</v>
      </c>
      <c r="F2701" s="416">
        <f t="shared" si="3743"/>
        <v>3</v>
      </c>
      <c r="G2701" s="416">
        <f>[5]내역서!F2697</f>
        <v>3</v>
      </c>
      <c r="H2701" s="717">
        <v>3</v>
      </c>
      <c r="I2701" s="415">
        <f t="shared" si="3744"/>
        <v>0</v>
      </c>
      <c r="J2701" s="416">
        <f>내역서!F2705</f>
        <v>0</v>
      </c>
      <c r="K2701" s="416">
        <v>9489.6</v>
      </c>
      <c r="L2701" s="417">
        <f t="shared" si="3745"/>
        <v>0</v>
      </c>
      <c r="M2701" s="416">
        <v>0</v>
      </c>
      <c r="N2701" s="417">
        <f t="shared" si="3746"/>
        <v>0</v>
      </c>
      <c r="O2701" s="416">
        <v>0</v>
      </c>
      <c r="P2701" s="417">
        <f t="shared" si="3747"/>
        <v>0</v>
      </c>
      <c r="Q2701" s="417">
        <f t="shared" si="3748"/>
        <v>9489.6</v>
      </c>
      <c r="R2701" s="417">
        <f t="shared" si="3787"/>
        <v>0</v>
      </c>
      <c r="S2701" s="417">
        <f t="shared" ref="S2701" si="3800">J2701-J2700</f>
        <v>0</v>
      </c>
      <c r="T2701" s="417">
        <f t="shared" ref="T2701:U2701" si="3801">Q2701-Q2700</f>
        <v>0</v>
      </c>
      <c r="U2701" s="417">
        <f t="shared" si="3801"/>
        <v>0</v>
      </c>
      <c r="V2701" s="422"/>
      <c r="W2701" s="619" t="str">
        <f t="shared" si="3639"/>
        <v/>
      </c>
    </row>
    <row r="2702" spans="1:23" s="371" customFormat="1" ht="24" hidden="1" customHeight="1">
      <c r="A2702" s="366" t="s">
        <v>3362</v>
      </c>
      <c r="B2702" s="418" t="s">
        <v>0</v>
      </c>
      <c r="C2702" s="418" t="s">
        <v>3486</v>
      </c>
      <c r="D2702" s="418" t="s">
        <v>163</v>
      </c>
      <c r="E2702" s="419" t="s">
        <v>18</v>
      </c>
      <c r="F2702" s="411">
        <f>G2702</f>
        <v>36</v>
      </c>
      <c r="G2702" s="411">
        <f>[5]내역서!F2698</f>
        <v>36</v>
      </c>
      <c r="H2702" s="716">
        <v>36</v>
      </c>
      <c r="I2702" s="410">
        <f>G2702-H2702</f>
        <v>0</v>
      </c>
      <c r="J2702" s="411">
        <f>내역서!F2706</f>
        <v>0</v>
      </c>
      <c r="K2702" s="411">
        <v>8306.1</v>
      </c>
      <c r="L2702" s="412">
        <f>INT($J2702*K2702)</f>
        <v>0</v>
      </c>
      <c r="M2702" s="411">
        <v>0</v>
      </c>
      <c r="N2702" s="412">
        <f>INT($J2702*M2702)</f>
        <v>0</v>
      </c>
      <c r="O2702" s="411">
        <v>0</v>
      </c>
      <c r="P2702" s="412">
        <f>INT($J2702*O2702)</f>
        <v>0</v>
      </c>
      <c r="Q2702" s="412">
        <f>+K2702+M2702+O2702</f>
        <v>8306.1</v>
      </c>
      <c r="R2702" s="412">
        <f>L2702+N2702+P2702</f>
        <v>0</v>
      </c>
      <c r="S2702" s="412"/>
      <c r="T2702" s="412"/>
      <c r="U2702" s="412"/>
      <c r="V2702" s="419" t="s">
        <v>0</v>
      </c>
      <c r="W2702" s="617" t="str">
        <f>+IF(J2702&lt;0,"ng","")</f>
        <v/>
      </c>
    </row>
    <row r="2703" spans="1:23" s="75" customFormat="1" ht="24" hidden="1" customHeight="1">
      <c r="A2703" s="372" t="s">
        <v>2072</v>
      </c>
      <c r="B2703" s="421" t="s">
        <v>0</v>
      </c>
      <c r="C2703" s="421" t="s">
        <v>1513</v>
      </c>
      <c r="D2703" s="421" t="s">
        <v>163</v>
      </c>
      <c r="E2703" s="422" t="s">
        <v>18</v>
      </c>
      <c r="F2703" s="416">
        <f t="shared" si="3743"/>
        <v>36</v>
      </c>
      <c r="G2703" s="416">
        <f>[5]내역서!F2699</f>
        <v>36</v>
      </c>
      <c r="H2703" s="717">
        <v>36</v>
      </c>
      <c r="I2703" s="415">
        <f t="shared" si="3744"/>
        <v>0</v>
      </c>
      <c r="J2703" s="416">
        <f>내역서!F2707</f>
        <v>0</v>
      </c>
      <c r="K2703" s="416">
        <v>8306.1</v>
      </c>
      <c r="L2703" s="417">
        <f t="shared" si="3745"/>
        <v>0</v>
      </c>
      <c r="M2703" s="416">
        <v>0</v>
      </c>
      <c r="N2703" s="417">
        <f t="shared" si="3746"/>
        <v>0</v>
      </c>
      <c r="O2703" s="416">
        <v>0</v>
      </c>
      <c r="P2703" s="417">
        <f t="shared" si="3747"/>
        <v>0</v>
      </c>
      <c r="Q2703" s="417">
        <f t="shared" si="3748"/>
        <v>8306.1</v>
      </c>
      <c r="R2703" s="417">
        <f t="shared" si="3787"/>
        <v>0</v>
      </c>
      <c r="S2703" s="417">
        <f t="shared" ref="S2703" si="3802">J2703-J2702</f>
        <v>0</v>
      </c>
      <c r="T2703" s="417">
        <f t="shared" ref="T2703:U2703" si="3803">Q2703-Q2702</f>
        <v>0</v>
      </c>
      <c r="U2703" s="417">
        <f t="shared" si="3803"/>
        <v>0</v>
      </c>
      <c r="V2703" s="422"/>
      <c r="W2703" s="619" t="str">
        <f t="shared" si="3639"/>
        <v/>
      </c>
    </row>
    <row r="2704" spans="1:23" s="371" customFormat="1" ht="24" hidden="1" customHeight="1">
      <c r="A2704" s="366" t="s">
        <v>3362</v>
      </c>
      <c r="B2704" s="418" t="s">
        <v>0</v>
      </c>
      <c r="C2704" s="418" t="s">
        <v>3489</v>
      </c>
      <c r="D2704" s="418" t="s">
        <v>159</v>
      </c>
      <c r="E2704" s="419" t="s">
        <v>1860</v>
      </c>
      <c r="F2704" s="411">
        <f>G2704</f>
        <v>180</v>
      </c>
      <c r="G2704" s="411">
        <f>[5]내역서!F2700</f>
        <v>180</v>
      </c>
      <c r="H2704" s="716">
        <v>180</v>
      </c>
      <c r="I2704" s="410">
        <f>G2704-H2704</f>
        <v>0</v>
      </c>
      <c r="J2704" s="411">
        <f>내역서!F2708</f>
        <v>0</v>
      </c>
      <c r="K2704" s="411">
        <v>47907.5</v>
      </c>
      <c r="L2704" s="412">
        <f>INT($J2704*K2704)</f>
        <v>0</v>
      </c>
      <c r="M2704" s="411">
        <v>264676</v>
      </c>
      <c r="N2704" s="412">
        <f>INT($J2704*M2704)</f>
        <v>0</v>
      </c>
      <c r="O2704" s="411">
        <v>12622.6</v>
      </c>
      <c r="P2704" s="412">
        <f>INT($J2704*O2704)</f>
        <v>0</v>
      </c>
      <c r="Q2704" s="412">
        <f>+K2704+M2704+O2704</f>
        <v>325206.09999999998</v>
      </c>
      <c r="R2704" s="412">
        <f>L2704+N2704+P2704</f>
        <v>0</v>
      </c>
      <c r="S2704" s="412"/>
      <c r="T2704" s="412"/>
      <c r="U2704" s="412"/>
      <c r="V2704" s="419" t="s">
        <v>0</v>
      </c>
      <c r="W2704" s="617" t="str">
        <f>+IF(J2704&lt;0,"ng","")</f>
        <v/>
      </c>
    </row>
    <row r="2705" spans="1:23" s="75" customFormat="1" ht="24" hidden="1" customHeight="1">
      <c r="A2705" s="372" t="s">
        <v>5437</v>
      </c>
      <c r="B2705" s="421" t="s">
        <v>0</v>
      </c>
      <c r="C2705" s="421" t="s">
        <v>1514</v>
      </c>
      <c r="D2705" s="421" t="s">
        <v>159</v>
      </c>
      <c r="E2705" s="422" t="s">
        <v>729</v>
      </c>
      <c r="F2705" s="416">
        <f t="shared" si="3743"/>
        <v>180</v>
      </c>
      <c r="G2705" s="416">
        <f>[5]내역서!F2701</f>
        <v>180</v>
      </c>
      <c r="H2705" s="717">
        <v>180</v>
      </c>
      <c r="I2705" s="415">
        <f t="shared" si="3744"/>
        <v>0</v>
      </c>
      <c r="J2705" s="416">
        <f>내역서!F2709</f>
        <v>0</v>
      </c>
      <c r="K2705" s="416">
        <v>47907.5</v>
      </c>
      <c r="L2705" s="417">
        <f t="shared" si="3745"/>
        <v>0</v>
      </c>
      <c r="M2705" s="416">
        <v>264676</v>
      </c>
      <c r="N2705" s="417">
        <f t="shared" si="3746"/>
        <v>0</v>
      </c>
      <c r="O2705" s="416">
        <v>12622.6</v>
      </c>
      <c r="P2705" s="417">
        <f t="shared" si="3747"/>
        <v>0</v>
      </c>
      <c r="Q2705" s="417">
        <f t="shared" si="3748"/>
        <v>325206.09999999998</v>
      </c>
      <c r="R2705" s="417">
        <f t="shared" si="3787"/>
        <v>0</v>
      </c>
      <c r="S2705" s="417">
        <f t="shared" ref="S2705" si="3804">J2705-J2704</f>
        <v>0</v>
      </c>
      <c r="T2705" s="417">
        <f t="shared" ref="T2705:U2705" si="3805">Q2705-Q2704</f>
        <v>0</v>
      </c>
      <c r="U2705" s="417">
        <f t="shared" si="3805"/>
        <v>0</v>
      </c>
      <c r="V2705" s="422"/>
      <c r="W2705" s="619" t="str">
        <f t="shared" si="3639"/>
        <v/>
      </c>
    </row>
    <row r="2706" spans="1:23" s="371" customFormat="1" ht="24" hidden="1" customHeight="1">
      <c r="A2706" s="366" t="s">
        <v>6307</v>
      </c>
      <c r="B2706" s="418" t="s">
        <v>0</v>
      </c>
      <c r="C2706" s="418" t="s">
        <v>3489</v>
      </c>
      <c r="D2706" s="418" t="s">
        <v>172</v>
      </c>
      <c r="E2706" s="419" t="s">
        <v>1860</v>
      </c>
      <c r="F2706" s="411">
        <f>G2706</f>
        <v>9</v>
      </c>
      <c r="G2706" s="411">
        <f>[5]내역서!F2702</f>
        <v>9</v>
      </c>
      <c r="H2706" s="716">
        <v>9</v>
      </c>
      <c r="I2706" s="410">
        <f>G2706-H2706</f>
        <v>0</v>
      </c>
      <c r="J2706" s="411">
        <f>내역서!F2710</f>
        <v>0</v>
      </c>
      <c r="K2706" s="411">
        <v>34777.9</v>
      </c>
      <c r="L2706" s="412">
        <f>INT($J2706*K2706)</f>
        <v>0</v>
      </c>
      <c r="M2706" s="411">
        <v>173693.6</v>
      </c>
      <c r="N2706" s="412">
        <f>INT($J2706*M2706)</f>
        <v>0</v>
      </c>
      <c r="O2706" s="411">
        <v>9639.7999999999993</v>
      </c>
      <c r="P2706" s="412">
        <f>INT($J2706*O2706)</f>
        <v>0</v>
      </c>
      <c r="Q2706" s="412">
        <f>+K2706+M2706+O2706</f>
        <v>218111.3</v>
      </c>
      <c r="R2706" s="412">
        <f>L2706+N2706+P2706</f>
        <v>0</v>
      </c>
      <c r="S2706" s="412"/>
      <c r="T2706" s="412"/>
      <c r="U2706" s="412"/>
      <c r="V2706" s="419" t="s">
        <v>0</v>
      </c>
      <c r="W2706" s="617" t="str">
        <f>+IF(J2706&lt;0,"ng","")</f>
        <v/>
      </c>
    </row>
    <row r="2707" spans="1:23" s="75" customFormat="1" ht="24" hidden="1" customHeight="1">
      <c r="A2707" s="372" t="s">
        <v>6288</v>
      </c>
      <c r="B2707" s="421" t="s">
        <v>0</v>
      </c>
      <c r="C2707" s="421" t="s">
        <v>1514</v>
      </c>
      <c r="D2707" s="421" t="s">
        <v>172</v>
      </c>
      <c r="E2707" s="422" t="s">
        <v>729</v>
      </c>
      <c r="F2707" s="416">
        <f t="shared" si="3743"/>
        <v>9</v>
      </c>
      <c r="G2707" s="416">
        <f>[5]내역서!F2703</f>
        <v>9</v>
      </c>
      <c r="H2707" s="717">
        <v>9</v>
      </c>
      <c r="I2707" s="415">
        <f t="shared" si="3744"/>
        <v>0</v>
      </c>
      <c r="J2707" s="416">
        <f>내역서!F2711</f>
        <v>0</v>
      </c>
      <c r="K2707" s="416">
        <v>34777.9</v>
      </c>
      <c r="L2707" s="417">
        <f t="shared" si="3745"/>
        <v>0</v>
      </c>
      <c r="M2707" s="416">
        <v>173693.6</v>
      </c>
      <c r="N2707" s="417">
        <f t="shared" si="3746"/>
        <v>0</v>
      </c>
      <c r="O2707" s="416">
        <v>9639.7999999999993</v>
      </c>
      <c r="P2707" s="417">
        <f t="shared" si="3747"/>
        <v>0</v>
      </c>
      <c r="Q2707" s="417">
        <f t="shared" si="3748"/>
        <v>218111.3</v>
      </c>
      <c r="R2707" s="417">
        <f t="shared" si="3787"/>
        <v>0</v>
      </c>
      <c r="S2707" s="417">
        <f t="shared" ref="S2707" si="3806">J2707-J2706</f>
        <v>0</v>
      </c>
      <c r="T2707" s="417">
        <f t="shared" ref="T2707:U2707" si="3807">Q2707-Q2706</f>
        <v>0</v>
      </c>
      <c r="U2707" s="417">
        <f t="shared" si="3807"/>
        <v>0</v>
      </c>
      <c r="V2707" s="422"/>
      <c r="W2707" s="619" t="str">
        <f t="shared" si="3639"/>
        <v/>
      </c>
    </row>
    <row r="2708" spans="1:23" s="371" customFormat="1" ht="24" hidden="1" customHeight="1">
      <c r="A2708" s="366" t="s">
        <v>6291</v>
      </c>
      <c r="B2708" s="418" t="s">
        <v>0</v>
      </c>
      <c r="C2708" s="418" t="s">
        <v>3489</v>
      </c>
      <c r="D2708" s="418" t="s">
        <v>173</v>
      </c>
      <c r="E2708" s="419" t="s">
        <v>1860</v>
      </c>
      <c r="F2708" s="411">
        <f>G2708</f>
        <v>21</v>
      </c>
      <c r="G2708" s="411">
        <f>[5]내역서!F2704</f>
        <v>21</v>
      </c>
      <c r="H2708" s="716">
        <v>21</v>
      </c>
      <c r="I2708" s="410">
        <f>G2708-H2708</f>
        <v>0</v>
      </c>
      <c r="J2708" s="411">
        <f>내역서!F2712</f>
        <v>0</v>
      </c>
      <c r="K2708" s="411">
        <v>14163.4</v>
      </c>
      <c r="L2708" s="412">
        <f>INT($J2708*K2708)</f>
        <v>0</v>
      </c>
      <c r="M2708" s="411">
        <v>71493.600000000006</v>
      </c>
      <c r="N2708" s="412">
        <f>INT($J2708*M2708)</f>
        <v>0</v>
      </c>
      <c r="O2708" s="411">
        <v>3907.5</v>
      </c>
      <c r="P2708" s="412">
        <f>INT($J2708*O2708)</f>
        <v>0</v>
      </c>
      <c r="Q2708" s="412">
        <f>+K2708+M2708+O2708</f>
        <v>89564.5</v>
      </c>
      <c r="R2708" s="412">
        <f>L2708+N2708+P2708</f>
        <v>0</v>
      </c>
      <c r="S2708" s="412"/>
      <c r="T2708" s="412"/>
      <c r="U2708" s="412"/>
      <c r="V2708" s="419" t="s">
        <v>0</v>
      </c>
      <c r="W2708" s="617" t="str">
        <f>+IF(J2708&lt;0,"ng","")</f>
        <v/>
      </c>
    </row>
    <row r="2709" spans="1:23" s="75" customFormat="1" ht="24" hidden="1" customHeight="1">
      <c r="A2709" s="372" t="s">
        <v>5594</v>
      </c>
      <c r="B2709" s="421" t="s">
        <v>0</v>
      </c>
      <c r="C2709" s="421" t="s">
        <v>1514</v>
      </c>
      <c r="D2709" s="421" t="s">
        <v>173</v>
      </c>
      <c r="E2709" s="422" t="s">
        <v>729</v>
      </c>
      <c r="F2709" s="416">
        <f t="shared" si="3743"/>
        <v>21</v>
      </c>
      <c r="G2709" s="416">
        <f>[5]내역서!F2705</f>
        <v>21</v>
      </c>
      <c r="H2709" s="717">
        <v>21</v>
      </c>
      <c r="I2709" s="415">
        <f t="shared" si="3744"/>
        <v>0</v>
      </c>
      <c r="J2709" s="416">
        <f>내역서!F2713</f>
        <v>0</v>
      </c>
      <c r="K2709" s="416">
        <v>14163.4</v>
      </c>
      <c r="L2709" s="417">
        <f t="shared" si="3745"/>
        <v>0</v>
      </c>
      <c r="M2709" s="416">
        <v>71493.600000000006</v>
      </c>
      <c r="N2709" s="417">
        <f t="shared" si="3746"/>
        <v>0</v>
      </c>
      <c r="O2709" s="416">
        <v>3907.5</v>
      </c>
      <c r="P2709" s="417">
        <f t="shared" si="3747"/>
        <v>0</v>
      </c>
      <c r="Q2709" s="417">
        <f t="shared" si="3748"/>
        <v>89564.5</v>
      </c>
      <c r="R2709" s="417">
        <f t="shared" si="3787"/>
        <v>0</v>
      </c>
      <c r="S2709" s="417">
        <f t="shared" ref="S2709" si="3808">J2709-J2708</f>
        <v>0</v>
      </c>
      <c r="T2709" s="417">
        <f t="shared" ref="T2709:U2709" si="3809">Q2709-Q2708</f>
        <v>0</v>
      </c>
      <c r="U2709" s="417">
        <f t="shared" si="3809"/>
        <v>0</v>
      </c>
      <c r="V2709" s="422"/>
      <c r="W2709" s="619" t="str">
        <f t="shared" si="3639"/>
        <v/>
      </c>
    </row>
    <row r="2710" spans="1:23" s="371" customFormat="1" ht="24" hidden="1" customHeight="1">
      <c r="A2710" s="366" t="s">
        <v>2055</v>
      </c>
      <c r="B2710" s="418" t="s">
        <v>0</v>
      </c>
      <c r="C2710" s="418" t="s">
        <v>3489</v>
      </c>
      <c r="D2710" s="418" t="s">
        <v>177</v>
      </c>
      <c r="E2710" s="419" t="s">
        <v>1860</v>
      </c>
      <c r="F2710" s="411">
        <f>G2710</f>
        <v>3</v>
      </c>
      <c r="G2710" s="411">
        <f>[5]내역서!F2706</f>
        <v>3</v>
      </c>
      <c r="H2710" s="716">
        <v>3</v>
      </c>
      <c r="I2710" s="410">
        <f>G2710-H2710</f>
        <v>0</v>
      </c>
      <c r="J2710" s="411">
        <f>내역서!F2714</f>
        <v>0</v>
      </c>
      <c r="K2710" s="411">
        <v>11628.1</v>
      </c>
      <c r="L2710" s="412">
        <f>INT($J2710*K2710)</f>
        <v>0</v>
      </c>
      <c r="M2710" s="411">
        <v>54376.800000000003</v>
      </c>
      <c r="N2710" s="412">
        <f>INT($J2710*M2710)</f>
        <v>0</v>
      </c>
      <c r="O2710" s="411">
        <v>3310.1</v>
      </c>
      <c r="P2710" s="412">
        <f>INT($J2710*O2710)</f>
        <v>0</v>
      </c>
      <c r="Q2710" s="412">
        <f>+K2710+M2710+O2710</f>
        <v>69315.000000000015</v>
      </c>
      <c r="R2710" s="412">
        <f>L2710+N2710+P2710</f>
        <v>0</v>
      </c>
      <c r="S2710" s="412"/>
      <c r="T2710" s="412"/>
      <c r="U2710" s="412"/>
      <c r="V2710" s="419" t="s">
        <v>0</v>
      </c>
      <c r="W2710" s="617" t="str">
        <f>+IF(J2710&lt;0,"ng","")</f>
        <v/>
      </c>
    </row>
    <row r="2711" spans="1:23" s="75" customFormat="1" ht="24" hidden="1" customHeight="1">
      <c r="A2711" s="372" t="s">
        <v>2072</v>
      </c>
      <c r="B2711" s="421" t="s">
        <v>0</v>
      </c>
      <c r="C2711" s="421" t="s">
        <v>1514</v>
      </c>
      <c r="D2711" s="421" t="s">
        <v>177</v>
      </c>
      <c r="E2711" s="422" t="s">
        <v>729</v>
      </c>
      <c r="F2711" s="416">
        <f t="shared" si="3743"/>
        <v>3</v>
      </c>
      <c r="G2711" s="416">
        <f>[5]내역서!F2707</f>
        <v>3</v>
      </c>
      <c r="H2711" s="717">
        <v>3</v>
      </c>
      <c r="I2711" s="415">
        <f t="shared" si="3744"/>
        <v>0</v>
      </c>
      <c r="J2711" s="416">
        <f>내역서!F2715</f>
        <v>0</v>
      </c>
      <c r="K2711" s="416">
        <v>11628.1</v>
      </c>
      <c r="L2711" s="417">
        <f t="shared" si="3745"/>
        <v>0</v>
      </c>
      <c r="M2711" s="416">
        <v>54376.800000000003</v>
      </c>
      <c r="N2711" s="417">
        <f t="shared" si="3746"/>
        <v>0</v>
      </c>
      <c r="O2711" s="416">
        <v>3310.1</v>
      </c>
      <c r="P2711" s="417">
        <f t="shared" si="3747"/>
        <v>0</v>
      </c>
      <c r="Q2711" s="417">
        <f t="shared" si="3748"/>
        <v>69315.000000000015</v>
      </c>
      <c r="R2711" s="417">
        <f t="shared" si="3787"/>
        <v>0</v>
      </c>
      <c r="S2711" s="417">
        <f t="shared" ref="S2711" si="3810">J2711-J2710</f>
        <v>0</v>
      </c>
      <c r="T2711" s="417">
        <f t="shared" ref="T2711:U2711" si="3811">Q2711-Q2710</f>
        <v>0</v>
      </c>
      <c r="U2711" s="417">
        <f t="shared" si="3811"/>
        <v>0</v>
      </c>
      <c r="V2711" s="422"/>
      <c r="W2711" s="619" t="str">
        <f t="shared" si="3639"/>
        <v/>
      </c>
    </row>
    <row r="2712" spans="1:23" s="371" customFormat="1" ht="24" hidden="1" customHeight="1">
      <c r="A2712" s="366" t="s">
        <v>6286</v>
      </c>
      <c r="B2712" s="418" t="s">
        <v>0</v>
      </c>
      <c r="C2712" s="418" t="s">
        <v>3489</v>
      </c>
      <c r="D2712" s="418" t="s">
        <v>193</v>
      </c>
      <c r="E2712" s="419" t="s">
        <v>1860</v>
      </c>
      <c r="F2712" s="411">
        <f>G2712</f>
        <v>3</v>
      </c>
      <c r="G2712" s="411">
        <f>[5]내역서!F2708</f>
        <v>3</v>
      </c>
      <c r="H2712" s="716">
        <v>3</v>
      </c>
      <c r="I2712" s="410">
        <f>G2712-H2712</f>
        <v>0</v>
      </c>
      <c r="J2712" s="411">
        <f>내역서!F2716</f>
        <v>0</v>
      </c>
      <c r="K2712" s="411">
        <v>8764.9</v>
      </c>
      <c r="L2712" s="412">
        <f>INT($J2712*K2712)</f>
        <v>0</v>
      </c>
      <c r="M2712" s="411">
        <v>41251.199999999997</v>
      </c>
      <c r="N2712" s="412">
        <f>INT($J2712*M2712)</f>
        <v>0</v>
      </c>
      <c r="O2712" s="411">
        <v>2488.6999999999998</v>
      </c>
      <c r="P2712" s="412">
        <f>INT($J2712*O2712)</f>
        <v>0</v>
      </c>
      <c r="Q2712" s="412">
        <f>+K2712+M2712+O2712</f>
        <v>52504.799999999996</v>
      </c>
      <c r="R2712" s="412">
        <f>L2712+N2712+P2712</f>
        <v>0</v>
      </c>
      <c r="S2712" s="412"/>
      <c r="T2712" s="412"/>
      <c r="U2712" s="412"/>
      <c r="V2712" s="419" t="s">
        <v>0</v>
      </c>
      <c r="W2712" s="617" t="str">
        <f>+IF(J2712&lt;0,"ng","")</f>
        <v/>
      </c>
    </row>
    <row r="2713" spans="1:23" s="75" customFormat="1" ht="24" hidden="1" customHeight="1">
      <c r="A2713" s="372" t="s">
        <v>5458</v>
      </c>
      <c r="B2713" s="421" t="s">
        <v>0</v>
      </c>
      <c r="C2713" s="421" t="s">
        <v>1514</v>
      </c>
      <c r="D2713" s="421" t="s">
        <v>193</v>
      </c>
      <c r="E2713" s="422" t="s">
        <v>729</v>
      </c>
      <c r="F2713" s="416">
        <f t="shared" si="3743"/>
        <v>3</v>
      </c>
      <c r="G2713" s="416">
        <f>[5]내역서!F2709</f>
        <v>3</v>
      </c>
      <c r="H2713" s="717">
        <v>3</v>
      </c>
      <c r="I2713" s="415">
        <f t="shared" si="3744"/>
        <v>0</v>
      </c>
      <c r="J2713" s="416">
        <f>내역서!F2717</f>
        <v>0</v>
      </c>
      <c r="K2713" s="416">
        <v>8764.9</v>
      </c>
      <c r="L2713" s="417">
        <f t="shared" si="3745"/>
        <v>0</v>
      </c>
      <c r="M2713" s="416">
        <v>41251.199999999997</v>
      </c>
      <c r="N2713" s="417">
        <f t="shared" si="3746"/>
        <v>0</v>
      </c>
      <c r="O2713" s="416">
        <v>2488.6999999999998</v>
      </c>
      <c r="P2713" s="417">
        <f t="shared" si="3747"/>
        <v>0</v>
      </c>
      <c r="Q2713" s="417">
        <f t="shared" si="3748"/>
        <v>52504.799999999996</v>
      </c>
      <c r="R2713" s="417">
        <f t="shared" si="3787"/>
        <v>0</v>
      </c>
      <c r="S2713" s="417">
        <f t="shared" ref="S2713" si="3812">J2713-J2712</f>
        <v>0</v>
      </c>
      <c r="T2713" s="417">
        <f t="shared" ref="T2713:U2713" si="3813">Q2713-Q2712</f>
        <v>0</v>
      </c>
      <c r="U2713" s="417">
        <f t="shared" si="3813"/>
        <v>0</v>
      </c>
      <c r="V2713" s="422"/>
      <c r="W2713" s="619" t="str">
        <f t="shared" ref="W2713:W2839" si="3814">+IF(J2713&lt;0,"ng","")</f>
        <v/>
      </c>
    </row>
    <row r="2714" spans="1:23" s="371" customFormat="1" ht="24" hidden="1" customHeight="1">
      <c r="A2714" s="366" t="s">
        <v>2055</v>
      </c>
      <c r="B2714" s="418" t="s">
        <v>0</v>
      </c>
      <c r="C2714" s="418" t="s">
        <v>3489</v>
      </c>
      <c r="D2714" s="418" t="s">
        <v>180</v>
      </c>
      <c r="E2714" s="419" t="s">
        <v>1860</v>
      </c>
      <c r="F2714" s="411">
        <f>G2714</f>
        <v>1</v>
      </c>
      <c r="G2714" s="411">
        <f>[5]내역서!F2710</f>
        <v>1</v>
      </c>
      <c r="H2714" s="716">
        <v>1</v>
      </c>
      <c r="I2714" s="410">
        <f>G2714-H2714</f>
        <v>0</v>
      </c>
      <c r="J2714" s="411">
        <f>내역서!F2718</f>
        <v>0</v>
      </c>
      <c r="K2714" s="411">
        <v>4130.7</v>
      </c>
      <c r="L2714" s="412">
        <f>INT($J2714*K2714)</f>
        <v>0</v>
      </c>
      <c r="M2714" s="411">
        <v>26260</v>
      </c>
      <c r="N2714" s="412">
        <f>INT($J2714*M2714)</f>
        <v>0</v>
      </c>
      <c r="O2714" s="411">
        <v>983.3</v>
      </c>
      <c r="P2714" s="412">
        <f>INT($J2714*O2714)</f>
        <v>0</v>
      </c>
      <c r="Q2714" s="412">
        <f>+K2714+M2714+O2714</f>
        <v>31374</v>
      </c>
      <c r="R2714" s="412">
        <f>L2714+N2714+P2714</f>
        <v>0</v>
      </c>
      <c r="S2714" s="412"/>
      <c r="T2714" s="412"/>
      <c r="U2714" s="412"/>
      <c r="V2714" s="419" t="s">
        <v>0</v>
      </c>
      <c r="W2714" s="617" t="str">
        <f>+IF(J2714&lt;0,"ng","")</f>
        <v/>
      </c>
    </row>
    <row r="2715" spans="1:23" s="75" customFormat="1" ht="24" hidden="1" customHeight="1">
      <c r="A2715" s="372" t="s">
        <v>6288</v>
      </c>
      <c r="B2715" s="421" t="s">
        <v>0</v>
      </c>
      <c r="C2715" s="421" t="s">
        <v>1514</v>
      </c>
      <c r="D2715" s="421" t="s">
        <v>180</v>
      </c>
      <c r="E2715" s="422" t="s">
        <v>729</v>
      </c>
      <c r="F2715" s="416">
        <f t="shared" si="3743"/>
        <v>1</v>
      </c>
      <c r="G2715" s="416">
        <f>[5]내역서!F2711</f>
        <v>1</v>
      </c>
      <c r="H2715" s="717">
        <v>1</v>
      </c>
      <c r="I2715" s="415">
        <f t="shared" ref="I2715:I2733" si="3815">G2715-H2715</f>
        <v>0</v>
      </c>
      <c r="J2715" s="416">
        <f>내역서!F2719</f>
        <v>0</v>
      </c>
      <c r="K2715" s="416">
        <v>4130.7</v>
      </c>
      <c r="L2715" s="417">
        <f t="shared" ref="L2715:L2733" si="3816">INT($J2715*K2715)</f>
        <v>0</v>
      </c>
      <c r="M2715" s="416">
        <v>26260</v>
      </c>
      <c r="N2715" s="417">
        <f t="shared" ref="N2715:N2733" si="3817">INT($J2715*M2715)</f>
        <v>0</v>
      </c>
      <c r="O2715" s="416">
        <v>983.3</v>
      </c>
      <c r="P2715" s="417">
        <f t="shared" ref="P2715:P2733" si="3818">INT($J2715*O2715)</f>
        <v>0</v>
      </c>
      <c r="Q2715" s="417">
        <f t="shared" ref="Q2715:Q2733" si="3819">+K2715+M2715+O2715</f>
        <v>31374</v>
      </c>
      <c r="R2715" s="417">
        <f t="shared" si="3787"/>
        <v>0</v>
      </c>
      <c r="S2715" s="417">
        <f t="shared" ref="S2715" si="3820">J2715-J2714</f>
        <v>0</v>
      </c>
      <c r="T2715" s="417">
        <f t="shared" ref="T2715:U2715" si="3821">Q2715-Q2714</f>
        <v>0</v>
      </c>
      <c r="U2715" s="417">
        <f t="shared" si="3821"/>
        <v>0</v>
      </c>
      <c r="V2715" s="422"/>
      <c r="W2715" s="619" t="str">
        <f t="shared" si="3814"/>
        <v/>
      </c>
    </row>
    <row r="2716" spans="1:23" s="371" customFormat="1" ht="24" hidden="1" customHeight="1">
      <c r="A2716" s="366" t="s">
        <v>6291</v>
      </c>
      <c r="B2716" s="418" t="s">
        <v>0</v>
      </c>
      <c r="C2716" s="418" t="s">
        <v>3489</v>
      </c>
      <c r="D2716" s="418" t="s">
        <v>167</v>
      </c>
      <c r="E2716" s="419" t="s">
        <v>1860</v>
      </c>
      <c r="F2716" s="411">
        <f>G2716</f>
        <v>1</v>
      </c>
      <c r="G2716" s="411">
        <f>[5]내역서!F2712</f>
        <v>1</v>
      </c>
      <c r="H2716" s="716">
        <v>1</v>
      </c>
      <c r="I2716" s="410">
        <f>G2716-H2716</f>
        <v>0</v>
      </c>
      <c r="J2716" s="411">
        <f>내역서!F2720</f>
        <v>0</v>
      </c>
      <c r="K2716" s="411">
        <v>2092.3000000000002</v>
      </c>
      <c r="L2716" s="412">
        <f>INT($J2716*K2716)</f>
        <v>0</v>
      </c>
      <c r="M2716" s="411">
        <v>16181.6</v>
      </c>
      <c r="N2716" s="412">
        <f>INT($J2716*M2716)</f>
        <v>0</v>
      </c>
      <c r="O2716" s="411">
        <v>374.5</v>
      </c>
      <c r="P2716" s="412">
        <f>INT($J2716*O2716)</f>
        <v>0</v>
      </c>
      <c r="Q2716" s="412">
        <f>+K2716+M2716+O2716</f>
        <v>18648.400000000001</v>
      </c>
      <c r="R2716" s="412">
        <f>L2716+N2716+P2716</f>
        <v>0</v>
      </c>
      <c r="S2716" s="412"/>
      <c r="T2716" s="412"/>
      <c r="U2716" s="412"/>
      <c r="V2716" s="419" t="s">
        <v>0</v>
      </c>
      <c r="W2716" s="617" t="str">
        <f>+IF(J2716&lt;0,"ng","")</f>
        <v/>
      </c>
    </row>
    <row r="2717" spans="1:23" s="75" customFormat="1" ht="24" hidden="1" customHeight="1">
      <c r="A2717" s="372" t="s">
        <v>2072</v>
      </c>
      <c r="B2717" s="421" t="s">
        <v>0</v>
      </c>
      <c r="C2717" s="421" t="s">
        <v>1514</v>
      </c>
      <c r="D2717" s="421" t="s">
        <v>167</v>
      </c>
      <c r="E2717" s="422" t="s">
        <v>729</v>
      </c>
      <c r="F2717" s="416">
        <f t="shared" si="3743"/>
        <v>1</v>
      </c>
      <c r="G2717" s="416">
        <f>[5]내역서!F2713</f>
        <v>1</v>
      </c>
      <c r="H2717" s="717">
        <v>1</v>
      </c>
      <c r="I2717" s="415">
        <f t="shared" si="3815"/>
        <v>0</v>
      </c>
      <c r="J2717" s="416">
        <f>내역서!F2721</f>
        <v>0</v>
      </c>
      <c r="K2717" s="416">
        <v>2092.3000000000002</v>
      </c>
      <c r="L2717" s="417">
        <f t="shared" si="3816"/>
        <v>0</v>
      </c>
      <c r="M2717" s="416">
        <v>16181.6</v>
      </c>
      <c r="N2717" s="417">
        <f t="shared" si="3817"/>
        <v>0</v>
      </c>
      <c r="O2717" s="416">
        <v>374.5</v>
      </c>
      <c r="P2717" s="417">
        <f t="shared" si="3818"/>
        <v>0</v>
      </c>
      <c r="Q2717" s="417">
        <f t="shared" si="3819"/>
        <v>18648.400000000001</v>
      </c>
      <c r="R2717" s="417">
        <f t="shared" si="3787"/>
        <v>0</v>
      </c>
      <c r="S2717" s="417">
        <f t="shared" ref="S2717" si="3822">J2717-J2716</f>
        <v>0</v>
      </c>
      <c r="T2717" s="417">
        <f t="shared" ref="T2717:U2717" si="3823">Q2717-Q2716</f>
        <v>0</v>
      </c>
      <c r="U2717" s="417">
        <f t="shared" si="3823"/>
        <v>0</v>
      </c>
      <c r="V2717" s="422"/>
      <c r="W2717" s="619" t="str">
        <f t="shared" si="3814"/>
        <v/>
      </c>
    </row>
    <row r="2718" spans="1:23" s="371" customFormat="1" ht="24" hidden="1" customHeight="1">
      <c r="A2718" s="366" t="s">
        <v>2055</v>
      </c>
      <c r="B2718" s="418" t="s">
        <v>0</v>
      </c>
      <c r="C2718" s="418" t="s">
        <v>3490</v>
      </c>
      <c r="D2718" s="418" t="s">
        <v>159</v>
      </c>
      <c r="E2718" s="419" t="s">
        <v>1860</v>
      </c>
      <c r="F2718" s="411">
        <f>G2718</f>
        <v>180</v>
      </c>
      <c r="G2718" s="411">
        <f>[5]내역서!F2714</f>
        <v>180</v>
      </c>
      <c r="H2718" s="716">
        <v>180</v>
      </c>
      <c r="I2718" s="410">
        <f>G2718-H2718</f>
        <v>0</v>
      </c>
      <c r="J2718" s="411">
        <f>내역서!F2722</f>
        <v>0</v>
      </c>
      <c r="K2718" s="411">
        <v>13807.3</v>
      </c>
      <c r="L2718" s="412">
        <f>INT($J2718*K2718)</f>
        <v>0</v>
      </c>
      <c r="M2718" s="411">
        <v>126684</v>
      </c>
      <c r="N2718" s="412">
        <f>INT($J2718*M2718)</f>
        <v>0</v>
      </c>
      <c r="O2718" s="411">
        <v>0</v>
      </c>
      <c r="P2718" s="412">
        <f>INT($J2718*O2718)</f>
        <v>0</v>
      </c>
      <c r="Q2718" s="412">
        <f>+K2718+M2718+O2718</f>
        <v>140491.29999999999</v>
      </c>
      <c r="R2718" s="412">
        <f>L2718+N2718+P2718</f>
        <v>0</v>
      </c>
      <c r="S2718" s="412"/>
      <c r="T2718" s="412"/>
      <c r="U2718" s="412"/>
      <c r="V2718" s="419" t="s">
        <v>0</v>
      </c>
      <c r="W2718" s="617" t="str">
        <f>+IF(J2718&lt;0,"ng","")</f>
        <v/>
      </c>
    </row>
    <row r="2719" spans="1:23" s="75" customFormat="1" ht="24" hidden="1" customHeight="1">
      <c r="A2719" s="372" t="s">
        <v>5434</v>
      </c>
      <c r="B2719" s="421" t="s">
        <v>0</v>
      </c>
      <c r="C2719" s="421" t="s">
        <v>1515</v>
      </c>
      <c r="D2719" s="421" t="s">
        <v>159</v>
      </c>
      <c r="E2719" s="422" t="s">
        <v>729</v>
      </c>
      <c r="F2719" s="416">
        <f t="shared" si="3743"/>
        <v>180</v>
      </c>
      <c r="G2719" s="416">
        <f>[5]내역서!F2715</f>
        <v>180</v>
      </c>
      <c r="H2719" s="717">
        <v>180</v>
      </c>
      <c r="I2719" s="415">
        <f t="shared" si="3815"/>
        <v>0</v>
      </c>
      <c r="J2719" s="416">
        <f>내역서!F2723</f>
        <v>0</v>
      </c>
      <c r="K2719" s="416">
        <v>13807.3</v>
      </c>
      <c r="L2719" s="417">
        <f t="shared" si="3816"/>
        <v>0</v>
      </c>
      <c r="M2719" s="416">
        <v>126684</v>
      </c>
      <c r="N2719" s="417">
        <f t="shared" si="3817"/>
        <v>0</v>
      </c>
      <c r="O2719" s="416">
        <v>0</v>
      </c>
      <c r="P2719" s="417">
        <f t="shared" si="3818"/>
        <v>0</v>
      </c>
      <c r="Q2719" s="417">
        <f t="shared" si="3819"/>
        <v>140491.29999999999</v>
      </c>
      <c r="R2719" s="417">
        <f t="shared" si="3787"/>
        <v>0</v>
      </c>
      <c r="S2719" s="417">
        <f t="shared" ref="S2719" si="3824">J2719-J2718</f>
        <v>0</v>
      </c>
      <c r="T2719" s="417">
        <f t="shared" ref="T2719:U2719" si="3825">Q2719-Q2718</f>
        <v>0</v>
      </c>
      <c r="U2719" s="417">
        <f t="shared" si="3825"/>
        <v>0</v>
      </c>
      <c r="V2719" s="422"/>
      <c r="W2719" s="619" t="str">
        <f t="shared" si="3814"/>
        <v/>
      </c>
    </row>
    <row r="2720" spans="1:23" s="371" customFormat="1" ht="24" hidden="1" customHeight="1">
      <c r="A2720" s="366" t="s">
        <v>5492</v>
      </c>
      <c r="B2720" s="418" t="s">
        <v>0</v>
      </c>
      <c r="C2720" s="418" t="s">
        <v>3490</v>
      </c>
      <c r="D2720" s="418" t="s">
        <v>172</v>
      </c>
      <c r="E2720" s="419" t="s">
        <v>1860</v>
      </c>
      <c r="F2720" s="411">
        <f>G2720</f>
        <v>9</v>
      </c>
      <c r="G2720" s="411">
        <f>[5]내역서!F2716</f>
        <v>9</v>
      </c>
      <c r="H2720" s="716">
        <v>9</v>
      </c>
      <c r="I2720" s="410">
        <f>G2720-H2720</f>
        <v>0</v>
      </c>
      <c r="J2720" s="411">
        <f>내역서!F2724</f>
        <v>0</v>
      </c>
      <c r="K2720" s="411">
        <v>13207.8</v>
      </c>
      <c r="L2720" s="412">
        <f>INT($J2720*K2720)</f>
        <v>0</v>
      </c>
      <c r="M2720" s="411">
        <v>121181.6</v>
      </c>
      <c r="N2720" s="412">
        <f>INT($J2720*M2720)</f>
        <v>0</v>
      </c>
      <c r="O2720" s="411">
        <v>0</v>
      </c>
      <c r="P2720" s="412">
        <f>INT($J2720*O2720)</f>
        <v>0</v>
      </c>
      <c r="Q2720" s="412">
        <f>+K2720+M2720+O2720</f>
        <v>134389.4</v>
      </c>
      <c r="R2720" s="412">
        <f>L2720+N2720+P2720</f>
        <v>0</v>
      </c>
      <c r="S2720" s="412"/>
      <c r="T2720" s="412"/>
      <c r="U2720" s="412"/>
      <c r="V2720" s="419" t="s">
        <v>0</v>
      </c>
      <c r="W2720" s="617" t="str">
        <f>+IF(J2720&lt;0,"ng","")</f>
        <v/>
      </c>
    </row>
    <row r="2721" spans="1:23" s="75" customFormat="1" ht="24" hidden="1" customHeight="1">
      <c r="A2721" s="372" t="s">
        <v>2072</v>
      </c>
      <c r="B2721" s="421" t="s">
        <v>0</v>
      </c>
      <c r="C2721" s="421" t="s">
        <v>1515</v>
      </c>
      <c r="D2721" s="421" t="s">
        <v>172</v>
      </c>
      <c r="E2721" s="422" t="s">
        <v>729</v>
      </c>
      <c r="F2721" s="416">
        <f t="shared" si="3743"/>
        <v>9</v>
      </c>
      <c r="G2721" s="416">
        <f>[5]내역서!F2717</f>
        <v>9</v>
      </c>
      <c r="H2721" s="717">
        <v>9</v>
      </c>
      <c r="I2721" s="415">
        <f t="shared" si="3815"/>
        <v>0</v>
      </c>
      <c r="J2721" s="416">
        <f>내역서!F2725</f>
        <v>0</v>
      </c>
      <c r="K2721" s="416">
        <v>13207.8</v>
      </c>
      <c r="L2721" s="417">
        <f t="shared" si="3816"/>
        <v>0</v>
      </c>
      <c r="M2721" s="416">
        <v>121181.6</v>
      </c>
      <c r="N2721" s="417">
        <f t="shared" si="3817"/>
        <v>0</v>
      </c>
      <c r="O2721" s="416">
        <v>0</v>
      </c>
      <c r="P2721" s="417">
        <f t="shared" si="3818"/>
        <v>0</v>
      </c>
      <c r="Q2721" s="417">
        <f t="shared" si="3819"/>
        <v>134389.4</v>
      </c>
      <c r="R2721" s="417">
        <f t="shared" si="3787"/>
        <v>0</v>
      </c>
      <c r="S2721" s="417">
        <f t="shared" ref="S2721" si="3826">J2721-J2720</f>
        <v>0</v>
      </c>
      <c r="T2721" s="417">
        <f t="shared" ref="T2721:U2721" si="3827">Q2721-Q2720</f>
        <v>0</v>
      </c>
      <c r="U2721" s="417">
        <f t="shared" si="3827"/>
        <v>0</v>
      </c>
      <c r="V2721" s="422"/>
      <c r="W2721" s="619" t="str">
        <f t="shared" si="3814"/>
        <v/>
      </c>
    </row>
    <row r="2722" spans="1:23" s="371" customFormat="1" ht="24" hidden="1" customHeight="1">
      <c r="A2722" s="366" t="s">
        <v>5432</v>
      </c>
      <c r="B2722" s="418" t="s">
        <v>0</v>
      </c>
      <c r="C2722" s="418" t="s">
        <v>3525</v>
      </c>
      <c r="D2722" s="418" t="s">
        <v>173</v>
      </c>
      <c r="E2722" s="419" t="s">
        <v>1860</v>
      </c>
      <c r="F2722" s="411">
        <f>G2722</f>
        <v>21</v>
      </c>
      <c r="G2722" s="411">
        <f>[5]내역서!F2718</f>
        <v>21</v>
      </c>
      <c r="H2722" s="716">
        <v>21</v>
      </c>
      <c r="I2722" s="410">
        <f>G2722-H2722</f>
        <v>0</v>
      </c>
      <c r="J2722" s="411">
        <f>내역서!F2726</f>
        <v>0</v>
      </c>
      <c r="K2722" s="411">
        <v>6503.4</v>
      </c>
      <c r="L2722" s="412">
        <f>INT($J2722*K2722)</f>
        <v>0</v>
      </c>
      <c r="M2722" s="411">
        <v>59673.599999999999</v>
      </c>
      <c r="N2722" s="412">
        <f>INT($J2722*M2722)</f>
        <v>0</v>
      </c>
      <c r="O2722" s="411">
        <v>0</v>
      </c>
      <c r="P2722" s="412">
        <f>INT($J2722*O2722)</f>
        <v>0</v>
      </c>
      <c r="Q2722" s="412">
        <f>+K2722+M2722+O2722</f>
        <v>66177</v>
      </c>
      <c r="R2722" s="412">
        <f>L2722+N2722+P2722</f>
        <v>0</v>
      </c>
      <c r="S2722" s="412"/>
      <c r="T2722" s="412"/>
      <c r="U2722" s="412"/>
      <c r="V2722" s="419" t="s">
        <v>0</v>
      </c>
      <c r="W2722" s="617" t="str">
        <f>+IF(J2722&lt;0,"ng","")</f>
        <v/>
      </c>
    </row>
    <row r="2723" spans="1:23" s="75" customFormat="1" ht="24" hidden="1" customHeight="1">
      <c r="A2723" s="372" t="s">
        <v>5458</v>
      </c>
      <c r="B2723" s="421" t="s">
        <v>0</v>
      </c>
      <c r="C2723" s="421" t="s">
        <v>1517</v>
      </c>
      <c r="D2723" s="421" t="s">
        <v>173</v>
      </c>
      <c r="E2723" s="422" t="s">
        <v>729</v>
      </c>
      <c r="F2723" s="416">
        <f t="shared" si="3743"/>
        <v>21</v>
      </c>
      <c r="G2723" s="416">
        <f>[5]내역서!F2719</f>
        <v>21</v>
      </c>
      <c r="H2723" s="717">
        <v>21</v>
      </c>
      <c r="I2723" s="415">
        <f t="shared" si="3815"/>
        <v>0</v>
      </c>
      <c r="J2723" s="416">
        <f>내역서!F2727</f>
        <v>0</v>
      </c>
      <c r="K2723" s="416">
        <v>6503.4</v>
      </c>
      <c r="L2723" s="417">
        <f t="shared" si="3816"/>
        <v>0</v>
      </c>
      <c r="M2723" s="416">
        <v>59673.599999999999</v>
      </c>
      <c r="N2723" s="417">
        <f t="shared" si="3817"/>
        <v>0</v>
      </c>
      <c r="O2723" s="416">
        <v>0</v>
      </c>
      <c r="P2723" s="417">
        <f t="shared" si="3818"/>
        <v>0</v>
      </c>
      <c r="Q2723" s="417">
        <f t="shared" si="3819"/>
        <v>66177</v>
      </c>
      <c r="R2723" s="417">
        <f t="shared" si="3787"/>
        <v>0</v>
      </c>
      <c r="S2723" s="417">
        <f t="shared" ref="S2723" si="3828">J2723-J2722</f>
        <v>0</v>
      </c>
      <c r="T2723" s="417">
        <f t="shared" ref="T2723:U2723" si="3829">Q2723-Q2722</f>
        <v>0</v>
      </c>
      <c r="U2723" s="417">
        <f t="shared" si="3829"/>
        <v>0</v>
      </c>
      <c r="V2723" s="422"/>
      <c r="W2723" s="619" t="str">
        <f t="shared" si="3814"/>
        <v/>
      </c>
    </row>
    <row r="2724" spans="1:23" s="371" customFormat="1" ht="24" hidden="1" customHeight="1">
      <c r="A2724" s="366" t="s">
        <v>5507</v>
      </c>
      <c r="B2724" s="418" t="s">
        <v>0</v>
      </c>
      <c r="C2724" s="418" t="s">
        <v>3525</v>
      </c>
      <c r="D2724" s="418" t="s">
        <v>177</v>
      </c>
      <c r="E2724" s="419" t="s">
        <v>1860</v>
      </c>
      <c r="F2724" s="411">
        <f>G2724</f>
        <v>3</v>
      </c>
      <c r="G2724" s="411">
        <f>[5]내역서!F2720</f>
        <v>3</v>
      </c>
      <c r="H2724" s="716">
        <v>3</v>
      </c>
      <c r="I2724" s="410">
        <f>G2724-H2724</f>
        <v>0</v>
      </c>
      <c r="J2724" s="411">
        <f>내역서!F2728</f>
        <v>0</v>
      </c>
      <c r="K2724" s="411">
        <v>5574.9</v>
      </c>
      <c r="L2724" s="412">
        <f>INT($J2724*K2724)</f>
        <v>0</v>
      </c>
      <c r="M2724" s="411">
        <v>51148.800000000003</v>
      </c>
      <c r="N2724" s="412">
        <f>INT($J2724*M2724)</f>
        <v>0</v>
      </c>
      <c r="O2724" s="411">
        <v>0</v>
      </c>
      <c r="P2724" s="412">
        <f>INT($J2724*O2724)</f>
        <v>0</v>
      </c>
      <c r="Q2724" s="412">
        <f>+K2724+M2724+O2724</f>
        <v>56723.700000000004</v>
      </c>
      <c r="R2724" s="412">
        <f>L2724+N2724+P2724</f>
        <v>0</v>
      </c>
      <c r="S2724" s="412"/>
      <c r="T2724" s="412"/>
      <c r="U2724" s="412"/>
      <c r="V2724" s="419" t="s">
        <v>0</v>
      </c>
      <c r="W2724" s="617" t="str">
        <f>+IF(J2724&lt;0,"ng","")</f>
        <v/>
      </c>
    </row>
    <row r="2725" spans="1:23" s="75" customFormat="1" ht="24" hidden="1" customHeight="1">
      <c r="A2725" s="372" t="s">
        <v>3252</v>
      </c>
      <c r="B2725" s="421" t="s">
        <v>0</v>
      </c>
      <c r="C2725" s="421" t="s">
        <v>1517</v>
      </c>
      <c r="D2725" s="421" t="s">
        <v>177</v>
      </c>
      <c r="E2725" s="422" t="s">
        <v>729</v>
      </c>
      <c r="F2725" s="416">
        <f t="shared" si="3743"/>
        <v>3</v>
      </c>
      <c r="G2725" s="416">
        <f>[5]내역서!F2721</f>
        <v>3</v>
      </c>
      <c r="H2725" s="717">
        <v>3</v>
      </c>
      <c r="I2725" s="415">
        <f t="shared" si="3815"/>
        <v>0</v>
      </c>
      <c r="J2725" s="416">
        <f>내역서!F2729</f>
        <v>0</v>
      </c>
      <c r="K2725" s="416">
        <v>5574.9</v>
      </c>
      <c r="L2725" s="417">
        <f t="shared" si="3816"/>
        <v>0</v>
      </c>
      <c r="M2725" s="416">
        <v>51148.800000000003</v>
      </c>
      <c r="N2725" s="417">
        <f t="shared" si="3817"/>
        <v>0</v>
      </c>
      <c r="O2725" s="416">
        <v>0</v>
      </c>
      <c r="P2725" s="417">
        <f t="shared" si="3818"/>
        <v>0</v>
      </c>
      <c r="Q2725" s="417">
        <f t="shared" si="3819"/>
        <v>56723.700000000004</v>
      </c>
      <c r="R2725" s="417">
        <f t="shared" si="3787"/>
        <v>0</v>
      </c>
      <c r="S2725" s="417">
        <f t="shared" ref="S2725" si="3830">J2725-J2724</f>
        <v>0</v>
      </c>
      <c r="T2725" s="417">
        <f t="shared" ref="T2725:U2725" si="3831">Q2725-Q2724</f>
        <v>0</v>
      </c>
      <c r="U2725" s="417">
        <f t="shared" si="3831"/>
        <v>0</v>
      </c>
      <c r="V2725" s="422"/>
      <c r="W2725" s="619" t="str">
        <f t="shared" si="3814"/>
        <v/>
      </c>
    </row>
    <row r="2726" spans="1:23" s="371" customFormat="1" ht="24" hidden="1" customHeight="1">
      <c r="A2726" s="366" t="s">
        <v>2055</v>
      </c>
      <c r="B2726" s="418" t="s">
        <v>0</v>
      </c>
      <c r="C2726" s="418" t="s">
        <v>3525</v>
      </c>
      <c r="D2726" s="418" t="s">
        <v>193</v>
      </c>
      <c r="E2726" s="419" t="s">
        <v>1860</v>
      </c>
      <c r="F2726" s="411">
        <f>G2726</f>
        <v>3</v>
      </c>
      <c r="G2726" s="411">
        <f>[5]내역서!F2722</f>
        <v>3</v>
      </c>
      <c r="H2726" s="716">
        <v>3</v>
      </c>
      <c r="I2726" s="410">
        <f>G2726-H2726</f>
        <v>0</v>
      </c>
      <c r="J2726" s="411">
        <f>내역서!F2730</f>
        <v>0</v>
      </c>
      <c r="K2726" s="411">
        <v>4445.3</v>
      </c>
      <c r="L2726" s="412">
        <f>INT($J2726*K2726)</f>
        <v>0</v>
      </c>
      <c r="M2726" s="411">
        <v>40789.599999999999</v>
      </c>
      <c r="N2726" s="412">
        <f>INT($J2726*M2726)</f>
        <v>0</v>
      </c>
      <c r="O2726" s="411">
        <v>0</v>
      </c>
      <c r="P2726" s="412">
        <f>INT($J2726*O2726)</f>
        <v>0</v>
      </c>
      <c r="Q2726" s="412">
        <f>+K2726+M2726+O2726</f>
        <v>45234.9</v>
      </c>
      <c r="R2726" s="412">
        <f>L2726+N2726+P2726</f>
        <v>0</v>
      </c>
      <c r="S2726" s="412"/>
      <c r="T2726" s="412"/>
      <c r="U2726" s="412"/>
      <c r="V2726" s="419" t="s">
        <v>0</v>
      </c>
      <c r="W2726" s="617" t="str">
        <f>+IF(J2726&lt;0,"ng","")</f>
        <v/>
      </c>
    </row>
    <row r="2727" spans="1:23" s="75" customFormat="1" ht="24" hidden="1" customHeight="1">
      <c r="A2727" s="372" t="s">
        <v>5889</v>
      </c>
      <c r="B2727" s="421" t="s">
        <v>0</v>
      </c>
      <c r="C2727" s="421" t="s">
        <v>1517</v>
      </c>
      <c r="D2727" s="421" t="s">
        <v>193</v>
      </c>
      <c r="E2727" s="422" t="s">
        <v>729</v>
      </c>
      <c r="F2727" s="416">
        <f t="shared" si="3743"/>
        <v>3</v>
      </c>
      <c r="G2727" s="416">
        <f>[5]내역서!F2723</f>
        <v>3</v>
      </c>
      <c r="H2727" s="717">
        <v>3</v>
      </c>
      <c r="I2727" s="415">
        <f t="shared" si="3815"/>
        <v>0</v>
      </c>
      <c r="J2727" s="416">
        <f>내역서!F2731</f>
        <v>0</v>
      </c>
      <c r="K2727" s="416">
        <v>4445.3</v>
      </c>
      <c r="L2727" s="417">
        <f t="shared" si="3816"/>
        <v>0</v>
      </c>
      <c r="M2727" s="416">
        <v>40789.599999999999</v>
      </c>
      <c r="N2727" s="417">
        <f t="shared" si="3817"/>
        <v>0</v>
      </c>
      <c r="O2727" s="416">
        <v>0</v>
      </c>
      <c r="P2727" s="417">
        <f t="shared" si="3818"/>
        <v>0</v>
      </c>
      <c r="Q2727" s="417">
        <f t="shared" si="3819"/>
        <v>45234.9</v>
      </c>
      <c r="R2727" s="417">
        <f t="shared" si="3787"/>
        <v>0</v>
      </c>
      <c r="S2727" s="417">
        <f t="shared" ref="S2727" si="3832">J2727-J2726</f>
        <v>0</v>
      </c>
      <c r="T2727" s="417">
        <f t="shared" ref="T2727:U2727" si="3833">Q2727-Q2726</f>
        <v>0</v>
      </c>
      <c r="U2727" s="417">
        <f t="shared" si="3833"/>
        <v>0</v>
      </c>
      <c r="V2727" s="422"/>
      <c r="W2727" s="619" t="str">
        <f t="shared" si="3814"/>
        <v/>
      </c>
    </row>
    <row r="2728" spans="1:23" s="371" customFormat="1" ht="24" hidden="1" customHeight="1">
      <c r="A2728" s="366" t="s">
        <v>2055</v>
      </c>
      <c r="B2728" s="418" t="s">
        <v>0</v>
      </c>
      <c r="C2728" s="418" t="s">
        <v>3525</v>
      </c>
      <c r="D2728" s="418" t="s">
        <v>180</v>
      </c>
      <c r="E2728" s="419" t="s">
        <v>1860</v>
      </c>
      <c r="F2728" s="411">
        <f>G2728</f>
        <v>1</v>
      </c>
      <c r="G2728" s="411">
        <f>[5]내역서!F2724</f>
        <v>1</v>
      </c>
      <c r="H2728" s="716">
        <v>1</v>
      </c>
      <c r="I2728" s="410">
        <f>G2728-H2728</f>
        <v>0</v>
      </c>
      <c r="J2728" s="411">
        <f>내역서!F2732</f>
        <v>0</v>
      </c>
      <c r="K2728" s="411">
        <v>2986.7</v>
      </c>
      <c r="L2728" s="412">
        <f>INT($J2728*K2728)</f>
        <v>0</v>
      </c>
      <c r="M2728" s="411">
        <v>27408</v>
      </c>
      <c r="N2728" s="412">
        <f>INT($J2728*M2728)</f>
        <v>0</v>
      </c>
      <c r="O2728" s="411">
        <v>0</v>
      </c>
      <c r="P2728" s="412">
        <f>INT($J2728*O2728)</f>
        <v>0</v>
      </c>
      <c r="Q2728" s="412">
        <f>+K2728+M2728+O2728</f>
        <v>30394.7</v>
      </c>
      <c r="R2728" s="412">
        <f>L2728+N2728+P2728</f>
        <v>0</v>
      </c>
      <c r="S2728" s="412"/>
      <c r="T2728" s="412"/>
      <c r="U2728" s="412"/>
      <c r="V2728" s="419" t="s">
        <v>0</v>
      </c>
      <c r="W2728" s="617" t="str">
        <f>+IF(J2728&lt;0,"ng","")</f>
        <v/>
      </c>
    </row>
    <row r="2729" spans="1:23" s="75" customFormat="1" ht="24" hidden="1" customHeight="1">
      <c r="A2729" s="372" t="s">
        <v>5458</v>
      </c>
      <c r="B2729" s="421" t="s">
        <v>0</v>
      </c>
      <c r="C2729" s="421" t="s">
        <v>1517</v>
      </c>
      <c r="D2729" s="421" t="s">
        <v>180</v>
      </c>
      <c r="E2729" s="422" t="s">
        <v>729</v>
      </c>
      <c r="F2729" s="416">
        <f t="shared" si="3743"/>
        <v>1</v>
      </c>
      <c r="G2729" s="416">
        <f>[5]내역서!F2725</f>
        <v>1</v>
      </c>
      <c r="H2729" s="717">
        <v>1</v>
      </c>
      <c r="I2729" s="415">
        <f t="shared" si="3815"/>
        <v>0</v>
      </c>
      <c r="J2729" s="416">
        <f>내역서!F2733</f>
        <v>0</v>
      </c>
      <c r="K2729" s="416">
        <v>2986.7</v>
      </c>
      <c r="L2729" s="417">
        <f t="shared" si="3816"/>
        <v>0</v>
      </c>
      <c r="M2729" s="416">
        <v>27408</v>
      </c>
      <c r="N2729" s="417">
        <f t="shared" si="3817"/>
        <v>0</v>
      </c>
      <c r="O2729" s="416">
        <v>0</v>
      </c>
      <c r="P2729" s="417">
        <f t="shared" si="3818"/>
        <v>0</v>
      </c>
      <c r="Q2729" s="417">
        <f t="shared" si="3819"/>
        <v>30394.7</v>
      </c>
      <c r="R2729" s="417">
        <f t="shared" si="3787"/>
        <v>0</v>
      </c>
      <c r="S2729" s="417">
        <f t="shared" ref="S2729" si="3834">J2729-J2728</f>
        <v>0</v>
      </c>
      <c r="T2729" s="417">
        <f t="shared" ref="T2729:U2729" si="3835">Q2729-Q2728</f>
        <v>0</v>
      </c>
      <c r="U2729" s="417">
        <f t="shared" si="3835"/>
        <v>0</v>
      </c>
      <c r="V2729" s="422"/>
      <c r="W2729" s="619" t="str">
        <f t="shared" si="3814"/>
        <v/>
      </c>
    </row>
    <row r="2730" spans="1:23" s="371" customFormat="1" ht="24" hidden="1" customHeight="1">
      <c r="A2730" s="366" t="s">
        <v>6266</v>
      </c>
      <c r="B2730" s="418" t="s">
        <v>0</v>
      </c>
      <c r="C2730" s="418" t="s">
        <v>3525</v>
      </c>
      <c r="D2730" s="418" t="s">
        <v>167</v>
      </c>
      <c r="E2730" s="419" t="s">
        <v>1860</v>
      </c>
      <c r="F2730" s="411">
        <f>G2730</f>
        <v>1</v>
      </c>
      <c r="G2730" s="411">
        <f>[5]내역서!F2726</f>
        <v>1</v>
      </c>
      <c r="H2730" s="716">
        <v>1</v>
      </c>
      <c r="I2730" s="410">
        <f>G2730-H2730</f>
        <v>0</v>
      </c>
      <c r="J2730" s="411">
        <f>내역서!F2734</f>
        <v>0</v>
      </c>
      <c r="K2730" s="411">
        <v>2986.7</v>
      </c>
      <c r="L2730" s="412">
        <f>INT($J2730*K2730)</f>
        <v>0</v>
      </c>
      <c r="M2730" s="411">
        <v>27408</v>
      </c>
      <c r="N2730" s="412">
        <f>INT($J2730*M2730)</f>
        <v>0</v>
      </c>
      <c r="O2730" s="411">
        <v>0</v>
      </c>
      <c r="P2730" s="412">
        <f>INT($J2730*O2730)</f>
        <v>0</v>
      </c>
      <c r="Q2730" s="412">
        <f>+K2730+M2730+O2730</f>
        <v>30394.7</v>
      </c>
      <c r="R2730" s="412">
        <f>L2730+N2730+P2730</f>
        <v>0</v>
      </c>
      <c r="S2730" s="412"/>
      <c r="T2730" s="412"/>
      <c r="U2730" s="412"/>
      <c r="V2730" s="419" t="s">
        <v>0</v>
      </c>
      <c r="W2730" s="617" t="str">
        <f>+IF(J2730&lt;0,"ng","")</f>
        <v/>
      </c>
    </row>
    <row r="2731" spans="1:23" s="75" customFormat="1" ht="24" hidden="1" customHeight="1">
      <c r="A2731" s="372" t="s">
        <v>5433</v>
      </c>
      <c r="B2731" s="421" t="s">
        <v>0</v>
      </c>
      <c r="C2731" s="421" t="s">
        <v>1517</v>
      </c>
      <c r="D2731" s="421" t="s">
        <v>167</v>
      </c>
      <c r="E2731" s="422" t="s">
        <v>729</v>
      </c>
      <c r="F2731" s="416">
        <f t="shared" si="3743"/>
        <v>1</v>
      </c>
      <c r="G2731" s="416">
        <f>[5]내역서!F2727</f>
        <v>1</v>
      </c>
      <c r="H2731" s="717">
        <v>1</v>
      </c>
      <c r="I2731" s="415">
        <f t="shared" si="3815"/>
        <v>0</v>
      </c>
      <c r="J2731" s="416">
        <f>내역서!F2735</f>
        <v>0</v>
      </c>
      <c r="K2731" s="416">
        <v>2986.7</v>
      </c>
      <c r="L2731" s="417">
        <f t="shared" si="3816"/>
        <v>0</v>
      </c>
      <c r="M2731" s="416">
        <v>27408</v>
      </c>
      <c r="N2731" s="417">
        <f t="shared" si="3817"/>
        <v>0</v>
      </c>
      <c r="O2731" s="416">
        <v>0</v>
      </c>
      <c r="P2731" s="417">
        <f t="shared" si="3818"/>
        <v>0</v>
      </c>
      <c r="Q2731" s="417">
        <f t="shared" si="3819"/>
        <v>30394.7</v>
      </c>
      <c r="R2731" s="417">
        <f t="shared" si="3787"/>
        <v>0</v>
      </c>
      <c r="S2731" s="417">
        <f t="shared" ref="S2731" si="3836">J2731-J2730</f>
        <v>0</v>
      </c>
      <c r="T2731" s="417">
        <f t="shared" ref="T2731:U2731" si="3837">Q2731-Q2730</f>
        <v>0</v>
      </c>
      <c r="U2731" s="417">
        <f t="shared" si="3837"/>
        <v>0</v>
      </c>
      <c r="V2731" s="422"/>
      <c r="W2731" s="619" t="str">
        <f t="shared" si="3814"/>
        <v/>
      </c>
    </row>
    <row r="2732" spans="1:23" s="371" customFormat="1" ht="24" hidden="1" customHeight="1">
      <c r="A2732" s="366" t="s">
        <v>5432</v>
      </c>
      <c r="B2732" s="418" t="s">
        <v>0</v>
      </c>
      <c r="C2732" s="418" t="s">
        <v>3491</v>
      </c>
      <c r="D2732" s="418" t="s">
        <v>196</v>
      </c>
      <c r="E2732" s="419" t="s">
        <v>1860</v>
      </c>
      <c r="F2732" s="411">
        <f>G2732</f>
        <v>9</v>
      </c>
      <c r="G2732" s="411">
        <f>[5]내역서!F2728</f>
        <v>9</v>
      </c>
      <c r="H2732" s="716">
        <v>9</v>
      </c>
      <c r="I2732" s="410">
        <f>G2732-H2732</f>
        <v>0</v>
      </c>
      <c r="J2732" s="411">
        <f>내역서!F2736</f>
        <v>0</v>
      </c>
      <c r="K2732" s="411">
        <v>19151.099999999999</v>
      </c>
      <c r="L2732" s="412">
        <f>INT($J2732*K2732)</f>
        <v>0</v>
      </c>
      <c r="M2732" s="411">
        <v>31185.599999999999</v>
      </c>
      <c r="N2732" s="412">
        <f>INT($J2732*M2732)</f>
        <v>0</v>
      </c>
      <c r="O2732" s="411">
        <v>0</v>
      </c>
      <c r="P2732" s="412">
        <f>INT($J2732*O2732)</f>
        <v>0</v>
      </c>
      <c r="Q2732" s="412">
        <f>+K2732+M2732+O2732</f>
        <v>50336.7</v>
      </c>
      <c r="R2732" s="412">
        <f>L2732+N2732+P2732</f>
        <v>0</v>
      </c>
      <c r="S2732" s="412"/>
      <c r="T2732" s="412"/>
      <c r="U2732" s="412"/>
      <c r="V2732" s="419" t="s">
        <v>0</v>
      </c>
      <c r="W2732" s="617" t="str">
        <f>+IF(J2732&lt;0,"ng","")</f>
        <v/>
      </c>
    </row>
    <row r="2733" spans="1:23" s="75" customFormat="1" ht="24" hidden="1" customHeight="1">
      <c r="A2733" s="372" t="s">
        <v>5874</v>
      </c>
      <c r="B2733" s="421" t="s">
        <v>0</v>
      </c>
      <c r="C2733" s="421" t="s">
        <v>1516</v>
      </c>
      <c r="D2733" s="421" t="s">
        <v>196</v>
      </c>
      <c r="E2733" s="422" t="s">
        <v>729</v>
      </c>
      <c r="F2733" s="416">
        <f t="shared" si="3743"/>
        <v>9</v>
      </c>
      <c r="G2733" s="416">
        <f>[5]내역서!F2729</f>
        <v>9</v>
      </c>
      <c r="H2733" s="717">
        <v>9</v>
      </c>
      <c r="I2733" s="415">
        <f t="shared" si="3815"/>
        <v>0</v>
      </c>
      <c r="J2733" s="416">
        <f>내역서!F2737</f>
        <v>0</v>
      </c>
      <c r="K2733" s="416">
        <v>19151.099999999999</v>
      </c>
      <c r="L2733" s="417">
        <f t="shared" si="3816"/>
        <v>0</v>
      </c>
      <c r="M2733" s="416">
        <v>31185.599999999999</v>
      </c>
      <c r="N2733" s="417">
        <f t="shared" si="3817"/>
        <v>0</v>
      </c>
      <c r="O2733" s="416">
        <v>0</v>
      </c>
      <c r="P2733" s="417">
        <f t="shared" si="3818"/>
        <v>0</v>
      </c>
      <c r="Q2733" s="417">
        <f t="shared" si="3819"/>
        <v>50336.7</v>
      </c>
      <c r="R2733" s="417">
        <f t="shared" si="3787"/>
        <v>0</v>
      </c>
      <c r="S2733" s="417">
        <f t="shared" ref="S2733" si="3838">J2733-J2732</f>
        <v>0</v>
      </c>
      <c r="T2733" s="417">
        <f t="shared" ref="T2733:U2733" si="3839">Q2733-Q2732</f>
        <v>0</v>
      </c>
      <c r="U2733" s="417">
        <f t="shared" si="3839"/>
        <v>0</v>
      </c>
      <c r="V2733" s="422"/>
      <c r="W2733" s="619" t="str">
        <f t="shared" si="3814"/>
        <v/>
      </c>
    </row>
    <row r="2734" spans="1:23" s="371" customFormat="1" ht="24" hidden="1" customHeight="1">
      <c r="A2734" s="366" t="s">
        <v>5580</v>
      </c>
      <c r="B2734" s="448" t="s">
        <v>3527</v>
      </c>
      <c r="C2734" s="448" t="s">
        <v>3528</v>
      </c>
      <c r="D2734" s="448" t="s">
        <v>0</v>
      </c>
      <c r="E2734" s="449" t="s">
        <v>0</v>
      </c>
      <c r="F2734" s="510">
        <v>0</v>
      </c>
      <c r="G2734" s="510">
        <f>[5]내역서!F2730</f>
        <v>0</v>
      </c>
      <c r="H2734" s="510">
        <v>0</v>
      </c>
      <c r="I2734" s="510"/>
      <c r="J2734" s="510">
        <f>내역서!F2738</f>
        <v>0</v>
      </c>
      <c r="K2734" s="451">
        <v>0</v>
      </c>
      <c r="L2734" s="452">
        <f>L2736+L2776</f>
        <v>0</v>
      </c>
      <c r="M2734" s="451">
        <v>0</v>
      </c>
      <c r="N2734" s="452">
        <f>N2736+N2776</f>
        <v>0</v>
      </c>
      <c r="O2734" s="451">
        <v>0</v>
      </c>
      <c r="P2734" s="452">
        <f>P2736+P2776</f>
        <v>0</v>
      </c>
      <c r="Q2734" s="452">
        <v>0</v>
      </c>
      <c r="R2734" s="452">
        <f>L2734+N2734+P2734</f>
        <v>0</v>
      </c>
      <c r="S2734" s="452"/>
      <c r="T2734" s="452"/>
      <c r="U2734" s="452"/>
      <c r="V2734" s="449" t="s">
        <v>0</v>
      </c>
      <c r="W2734" s="617" t="str">
        <f>+IF(J2734&lt;0,"ng","")</f>
        <v/>
      </c>
    </row>
    <row r="2735" spans="1:23" s="75" customFormat="1" ht="24" hidden="1" customHeight="1">
      <c r="A2735" s="372" t="s">
        <v>5498</v>
      </c>
      <c r="B2735" s="454" t="s">
        <v>6308</v>
      </c>
      <c r="C2735" s="454" t="s">
        <v>1831</v>
      </c>
      <c r="D2735" s="454" t="s">
        <v>0</v>
      </c>
      <c r="E2735" s="455" t="s">
        <v>0</v>
      </c>
      <c r="F2735" s="511">
        <v>0</v>
      </c>
      <c r="G2735" s="511">
        <f>[5]내역서!F2731</f>
        <v>0</v>
      </c>
      <c r="H2735" s="511">
        <v>0</v>
      </c>
      <c r="I2735" s="511"/>
      <c r="J2735" s="511">
        <f>내역서!F2739</f>
        <v>0</v>
      </c>
      <c r="K2735" s="457">
        <v>0</v>
      </c>
      <c r="L2735" s="458">
        <f>L2737+L2777</f>
        <v>0</v>
      </c>
      <c r="M2735" s="457">
        <v>0</v>
      </c>
      <c r="N2735" s="458">
        <f>N2737+N2777</f>
        <v>0</v>
      </c>
      <c r="O2735" s="457">
        <v>0</v>
      </c>
      <c r="P2735" s="458">
        <f>P2737+P2777</f>
        <v>0</v>
      </c>
      <c r="Q2735" s="458">
        <v>0</v>
      </c>
      <c r="R2735" s="458">
        <f t="shared" si="3787"/>
        <v>0</v>
      </c>
      <c r="S2735" s="458">
        <f t="shared" ref="S2735" si="3840">J2735-J2734</f>
        <v>0</v>
      </c>
      <c r="T2735" s="458">
        <f t="shared" ref="T2735:U2735" si="3841">Q2735-Q2734</f>
        <v>0</v>
      </c>
      <c r="U2735" s="458">
        <f t="shared" si="3841"/>
        <v>0</v>
      </c>
      <c r="V2735" s="455"/>
      <c r="W2735" s="619" t="str">
        <f t="shared" si="3814"/>
        <v/>
      </c>
    </row>
    <row r="2736" spans="1:23" s="371" customFormat="1" ht="24" hidden="1" customHeight="1">
      <c r="A2736" s="366" t="s">
        <v>6307</v>
      </c>
      <c r="B2736" s="500" t="s">
        <v>3395</v>
      </c>
      <c r="C2736" s="500" t="s">
        <v>3529</v>
      </c>
      <c r="D2736" s="500" t="s">
        <v>0</v>
      </c>
      <c r="E2736" s="501" t="s">
        <v>0</v>
      </c>
      <c r="F2736" s="502">
        <v>0</v>
      </c>
      <c r="G2736" s="502">
        <f>[5]내역서!F2732</f>
        <v>0</v>
      </c>
      <c r="H2736" s="502">
        <v>0</v>
      </c>
      <c r="I2736" s="502"/>
      <c r="J2736" s="502">
        <f>내역서!F2740</f>
        <v>0</v>
      </c>
      <c r="K2736" s="503">
        <v>0</v>
      </c>
      <c r="L2736" s="503">
        <f>SUMIF($A$2738:$A$2775,$A2738,L$2738:L$2775)</f>
        <v>0</v>
      </c>
      <c r="M2736" s="503">
        <v>0</v>
      </c>
      <c r="N2736" s="503">
        <f t="shared" ref="N2736:N2737" si="3842">SUMIF($A$2738:$A$2775,$A2738,N$2738:N$2775)</f>
        <v>0</v>
      </c>
      <c r="O2736" s="503">
        <v>0</v>
      </c>
      <c r="P2736" s="503">
        <f t="shared" ref="P2736" si="3843">SUMIF($A$2738:$A$2775,$A2738,P$2738:P$2775)</f>
        <v>0</v>
      </c>
      <c r="Q2736" s="504">
        <v>0</v>
      </c>
      <c r="R2736" s="503">
        <f>L2736+N2736+P2736</f>
        <v>0</v>
      </c>
      <c r="S2736" s="503"/>
      <c r="T2736" s="503"/>
      <c r="U2736" s="503"/>
      <c r="V2736" s="501" t="s">
        <v>0</v>
      </c>
      <c r="W2736" s="617" t="str">
        <f>+IF(J2736&lt;0,"ng","")</f>
        <v/>
      </c>
    </row>
    <row r="2737" spans="1:23" s="75" customFormat="1" ht="24" hidden="1" customHeight="1">
      <c r="A2737" s="372" t="s">
        <v>6309</v>
      </c>
      <c r="B2737" s="505" t="s">
        <v>1824</v>
      </c>
      <c r="C2737" s="505" t="s">
        <v>1832</v>
      </c>
      <c r="D2737" s="505" t="s">
        <v>0</v>
      </c>
      <c r="E2737" s="506" t="s">
        <v>0</v>
      </c>
      <c r="F2737" s="507">
        <v>0</v>
      </c>
      <c r="G2737" s="507">
        <f>[5]내역서!F2733</f>
        <v>0</v>
      </c>
      <c r="H2737" s="507">
        <v>0</v>
      </c>
      <c r="I2737" s="507"/>
      <c r="J2737" s="507">
        <f>내역서!F2741</f>
        <v>0</v>
      </c>
      <c r="K2737" s="508">
        <v>0</v>
      </c>
      <c r="L2737" s="508">
        <f>SUMIF($A$2738:$A$2775,$A2739,L$2738:L$2775)</f>
        <v>0</v>
      </c>
      <c r="M2737" s="508">
        <v>0</v>
      </c>
      <c r="N2737" s="508">
        <f t="shared" si="3842"/>
        <v>0</v>
      </c>
      <c r="O2737" s="508">
        <v>0</v>
      </c>
      <c r="P2737" s="508">
        <f>SUMIF($A$2738:$A$2775,$A2739,P$2738:P$2775)</f>
        <v>0</v>
      </c>
      <c r="Q2737" s="509">
        <v>0</v>
      </c>
      <c r="R2737" s="508">
        <f t="shared" ref="R2737" si="3844">L2737+N2737+P2737</f>
        <v>0</v>
      </c>
      <c r="S2737" s="508">
        <f t="shared" ref="S2737" si="3845">J2737-J2736</f>
        <v>0</v>
      </c>
      <c r="T2737" s="508">
        <f t="shared" ref="T2737:U2737" si="3846">Q2737-Q2736</f>
        <v>0</v>
      </c>
      <c r="U2737" s="508">
        <f t="shared" si="3846"/>
        <v>0</v>
      </c>
      <c r="V2737" s="506"/>
      <c r="W2737" s="619" t="str">
        <f t="shared" si="3814"/>
        <v/>
      </c>
    </row>
    <row r="2738" spans="1:23" s="371" customFormat="1" ht="24" hidden="1" customHeight="1">
      <c r="A2738" s="366" t="s">
        <v>6286</v>
      </c>
      <c r="B2738" s="418" t="s">
        <v>0</v>
      </c>
      <c r="C2738" s="418" t="s">
        <v>3534</v>
      </c>
      <c r="D2738" s="418" t="s">
        <v>198</v>
      </c>
      <c r="E2738" s="419" t="s">
        <v>199</v>
      </c>
      <c r="F2738" s="411">
        <f>G2738</f>
        <v>1180.6199999999999</v>
      </c>
      <c r="G2738" s="411">
        <f>[5]내역서!F2734</f>
        <v>1180.6199999999999</v>
      </c>
      <c r="H2738" s="716">
        <v>877.62</v>
      </c>
      <c r="I2738" s="410">
        <f>G2738-H2738</f>
        <v>302.99999999999989</v>
      </c>
      <c r="J2738" s="411">
        <f>내역서!F2742</f>
        <v>0</v>
      </c>
      <c r="K2738" s="411">
        <v>1056.9000000000001</v>
      </c>
      <c r="L2738" s="412">
        <f t="shared" ref="L2738:L2775" si="3847">INT($J2738*K2738)</f>
        <v>0</v>
      </c>
      <c r="M2738" s="411">
        <v>0</v>
      </c>
      <c r="N2738" s="412">
        <f>INT($J2738*M2738)</f>
        <v>0</v>
      </c>
      <c r="O2738" s="411">
        <v>0</v>
      </c>
      <c r="P2738" s="412">
        <f>INT($J2738*O2738)</f>
        <v>0</v>
      </c>
      <c r="Q2738" s="412">
        <f>+K2738+M2738+O2738</f>
        <v>1056.9000000000001</v>
      </c>
      <c r="R2738" s="412">
        <f>L2738+N2738+P2738</f>
        <v>0</v>
      </c>
      <c r="S2738" s="412"/>
      <c r="T2738" s="412"/>
      <c r="U2738" s="412"/>
      <c r="V2738" s="419" t="s">
        <v>0</v>
      </c>
      <c r="W2738" s="617" t="str">
        <f>+IF(J2738&lt;0,"ng","")</f>
        <v/>
      </c>
    </row>
    <row r="2739" spans="1:23" s="75" customFormat="1" ht="24" hidden="1" customHeight="1">
      <c r="A2739" s="372" t="s">
        <v>2072</v>
      </c>
      <c r="B2739" s="421" t="s">
        <v>0</v>
      </c>
      <c r="C2739" s="421" t="s">
        <v>1519</v>
      </c>
      <c r="D2739" s="421" t="s">
        <v>198</v>
      </c>
      <c r="E2739" s="422" t="s">
        <v>199</v>
      </c>
      <c r="F2739" s="416">
        <f t="shared" ref="F2739:F2775" si="3848">G2739</f>
        <v>1180.6199999999999</v>
      </c>
      <c r="G2739" s="416">
        <f>[5]내역서!F2735</f>
        <v>1180.6199999999999</v>
      </c>
      <c r="H2739" s="717">
        <v>877.61999999999989</v>
      </c>
      <c r="I2739" s="415">
        <f t="shared" ref="I2739:I2775" si="3849">G2739-H2739</f>
        <v>303</v>
      </c>
      <c r="J2739" s="416">
        <f>내역서!F2743</f>
        <v>0</v>
      </c>
      <c r="K2739" s="416">
        <v>1056.9000000000001</v>
      </c>
      <c r="L2739" s="417">
        <f t="shared" si="3847"/>
        <v>0</v>
      </c>
      <c r="M2739" s="416">
        <v>0</v>
      </c>
      <c r="N2739" s="417">
        <f t="shared" ref="N2739:N2775" si="3850">INT($J2739*M2739)</f>
        <v>0</v>
      </c>
      <c r="O2739" s="416">
        <v>0</v>
      </c>
      <c r="P2739" s="417">
        <f t="shared" ref="P2739:P2775" si="3851">INT($J2739*O2739)</f>
        <v>0</v>
      </c>
      <c r="Q2739" s="417">
        <f t="shared" ref="Q2739:Q2775" si="3852">+K2739+M2739+O2739</f>
        <v>1056.9000000000001</v>
      </c>
      <c r="R2739" s="417">
        <f>L2739+N2739+P2739</f>
        <v>0</v>
      </c>
      <c r="S2739" s="417">
        <f t="shared" ref="S2739" si="3853">J2739-J2738</f>
        <v>0</v>
      </c>
      <c r="T2739" s="417">
        <f t="shared" ref="T2739:U2739" si="3854">Q2739-Q2738</f>
        <v>0</v>
      </c>
      <c r="U2739" s="417">
        <f t="shared" si="3854"/>
        <v>0</v>
      </c>
      <c r="V2739" s="422"/>
      <c r="W2739" s="619" t="str">
        <f t="shared" si="3814"/>
        <v/>
      </c>
    </row>
    <row r="2740" spans="1:23" s="371" customFormat="1" ht="24" hidden="1" customHeight="1">
      <c r="A2740" s="366" t="s">
        <v>2055</v>
      </c>
      <c r="B2740" s="418" t="s">
        <v>0</v>
      </c>
      <c r="C2740" s="418" t="s">
        <v>3534</v>
      </c>
      <c r="D2740" s="418" t="s">
        <v>200</v>
      </c>
      <c r="E2740" s="419" t="s">
        <v>199</v>
      </c>
      <c r="F2740" s="411">
        <f>G2740</f>
        <v>75.180000000000007</v>
      </c>
      <c r="G2740" s="411">
        <f>[5]내역서!F2736</f>
        <v>75.180000000000007</v>
      </c>
      <c r="H2740" s="716">
        <v>56.18</v>
      </c>
      <c r="I2740" s="410">
        <f>G2740-H2740</f>
        <v>19.000000000000007</v>
      </c>
      <c r="J2740" s="411">
        <f>내역서!F2744</f>
        <v>0</v>
      </c>
      <c r="K2740" s="411">
        <v>1056.9000000000001</v>
      </c>
      <c r="L2740" s="412">
        <f t="shared" si="3847"/>
        <v>0</v>
      </c>
      <c r="M2740" s="411">
        <v>0</v>
      </c>
      <c r="N2740" s="412">
        <f>INT($J2740*M2740)</f>
        <v>0</v>
      </c>
      <c r="O2740" s="411">
        <v>0</v>
      </c>
      <c r="P2740" s="412">
        <f>INT($J2740*O2740)</f>
        <v>0</v>
      </c>
      <c r="Q2740" s="412">
        <f>+K2740+M2740+O2740</f>
        <v>1056.9000000000001</v>
      </c>
      <c r="R2740" s="412">
        <f>L2740+N2740+P2740</f>
        <v>0</v>
      </c>
      <c r="S2740" s="412"/>
      <c r="T2740" s="412"/>
      <c r="U2740" s="412"/>
      <c r="V2740" s="419" t="s">
        <v>0</v>
      </c>
      <c r="W2740" s="617" t="str">
        <f>+IF(J2740&lt;0,"ng","")</f>
        <v/>
      </c>
    </row>
    <row r="2741" spans="1:23" s="75" customFormat="1" ht="24" hidden="1" customHeight="1">
      <c r="A2741" s="372" t="s">
        <v>5428</v>
      </c>
      <c r="B2741" s="421" t="s">
        <v>0</v>
      </c>
      <c r="C2741" s="421" t="s">
        <v>1519</v>
      </c>
      <c r="D2741" s="421" t="s">
        <v>200</v>
      </c>
      <c r="E2741" s="422" t="s">
        <v>199</v>
      </c>
      <c r="F2741" s="416">
        <f t="shared" si="3848"/>
        <v>75.180000000000007</v>
      </c>
      <c r="G2741" s="416">
        <f>[5]내역서!F2737</f>
        <v>75.180000000000007</v>
      </c>
      <c r="H2741" s="717">
        <v>56.180000000000007</v>
      </c>
      <c r="I2741" s="415">
        <f t="shared" si="3849"/>
        <v>19</v>
      </c>
      <c r="J2741" s="416">
        <f>내역서!F2745</f>
        <v>0</v>
      </c>
      <c r="K2741" s="416">
        <v>1056.9000000000001</v>
      </c>
      <c r="L2741" s="417">
        <f t="shared" si="3847"/>
        <v>0</v>
      </c>
      <c r="M2741" s="416">
        <v>0</v>
      </c>
      <c r="N2741" s="417">
        <f t="shared" si="3850"/>
        <v>0</v>
      </c>
      <c r="O2741" s="416">
        <v>0</v>
      </c>
      <c r="P2741" s="417">
        <f t="shared" si="3851"/>
        <v>0</v>
      </c>
      <c r="Q2741" s="417">
        <f t="shared" si="3852"/>
        <v>1056.9000000000001</v>
      </c>
      <c r="R2741" s="417">
        <f t="shared" si="3787"/>
        <v>0</v>
      </c>
      <c r="S2741" s="417">
        <f t="shared" ref="S2741" si="3855">J2741-J2740</f>
        <v>0</v>
      </c>
      <c r="T2741" s="417">
        <f t="shared" ref="T2741:U2741" si="3856">Q2741-Q2740</f>
        <v>0</v>
      </c>
      <c r="U2741" s="417">
        <f t="shared" si="3856"/>
        <v>0</v>
      </c>
      <c r="V2741" s="422"/>
      <c r="W2741" s="619" t="str">
        <f t="shared" si="3814"/>
        <v/>
      </c>
    </row>
    <row r="2742" spans="1:23" s="371" customFormat="1" ht="24" hidden="1" customHeight="1">
      <c r="A2742" s="366" t="s">
        <v>5466</v>
      </c>
      <c r="B2742" s="418" t="s">
        <v>0</v>
      </c>
      <c r="C2742" s="418" t="s">
        <v>3535</v>
      </c>
      <c r="D2742" s="418" t="s">
        <v>201</v>
      </c>
      <c r="E2742" s="419" t="s">
        <v>199</v>
      </c>
      <c r="F2742" s="411">
        <f>G2742</f>
        <v>406.14</v>
      </c>
      <c r="G2742" s="411">
        <f>[5]내역서!F2738</f>
        <v>406.14</v>
      </c>
      <c r="H2742" s="716">
        <v>344.14</v>
      </c>
      <c r="I2742" s="410">
        <f>G2742-H2742</f>
        <v>62</v>
      </c>
      <c r="J2742" s="411">
        <f>내역서!F2746</f>
        <v>0</v>
      </c>
      <c r="K2742" s="411">
        <v>1056.9000000000001</v>
      </c>
      <c r="L2742" s="412">
        <f t="shared" si="3847"/>
        <v>0</v>
      </c>
      <c r="M2742" s="411">
        <v>0</v>
      </c>
      <c r="N2742" s="412">
        <f>INT($J2742*M2742)</f>
        <v>0</v>
      </c>
      <c r="O2742" s="411">
        <v>0</v>
      </c>
      <c r="P2742" s="412">
        <f>INT($J2742*O2742)</f>
        <v>0</v>
      </c>
      <c r="Q2742" s="412">
        <f>+K2742+M2742+O2742</f>
        <v>1056.9000000000001</v>
      </c>
      <c r="R2742" s="412">
        <f>L2742+N2742+P2742</f>
        <v>0</v>
      </c>
      <c r="S2742" s="412"/>
      <c r="T2742" s="412"/>
      <c r="U2742" s="412"/>
      <c r="V2742" s="419" t="s">
        <v>0</v>
      </c>
      <c r="W2742" s="617" t="str">
        <f>+IF(J2742&lt;0,"ng","")</f>
        <v/>
      </c>
    </row>
    <row r="2743" spans="1:23" s="75" customFormat="1" ht="24" hidden="1" customHeight="1">
      <c r="A2743" s="372" t="s">
        <v>5594</v>
      </c>
      <c r="B2743" s="421" t="s">
        <v>0</v>
      </c>
      <c r="C2743" s="421" t="s">
        <v>1520</v>
      </c>
      <c r="D2743" s="421" t="s">
        <v>201</v>
      </c>
      <c r="E2743" s="422" t="s">
        <v>199</v>
      </c>
      <c r="F2743" s="416">
        <f t="shared" si="3848"/>
        <v>406.14</v>
      </c>
      <c r="G2743" s="416">
        <f>[5]내역서!F2739</f>
        <v>406.14</v>
      </c>
      <c r="H2743" s="717">
        <v>344.14</v>
      </c>
      <c r="I2743" s="415">
        <f t="shared" si="3849"/>
        <v>62</v>
      </c>
      <c r="J2743" s="416">
        <f>내역서!F2747</f>
        <v>0</v>
      </c>
      <c r="K2743" s="416">
        <v>1056.9000000000001</v>
      </c>
      <c r="L2743" s="417">
        <f t="shared" si="3847"/>
        <v>0</v>
      </c>
      <c r="M2743" s="416">
        <v>0</v>
      </c>
      <c r="N2743" s="417">
        <f t="shared" si="3850"/>
        <v>0</v>
      </c>
      <c r="O2743" s="416">
        <v>0</v>
      </c>
      <c r="P2743" s="417">
        <f t="shared" si="3851"/>
        <v>0</v>
      </c>
      <c r="Q2743" s="417">
        <f t="shared" si="3852"/>
        <v>1056.9000000000001</v>
      </c>
      <c r="R2743" s="417">
        <f>L2743+N2743+P2743</f>
        <v>0</v>
      </c>
      <c r="S2743" s="417">
        <f t="shared" ref="S2743" si="3857">J2743-J2742</f>
        <v>0</v>
      </c>
      <c r="T2743" s="417">
        <f t="shared" ref="T2743:U2743" si="3858">Q2743-Q2742</f>
        <v>0</v>
      </c>
      <c r="U2743" s="417">
        <f t="shared" si="3858"/>
        <v>0</v>
      </c>
      <c r="V2743" s="422"/>
      <c r="W2743" s="619" t="str">
        <f t="shared" si="3814"/>
        <v/>
      </c>
    </row>
    <row r="2744" spans="1:23" s="371" customFormat="1" ht="24" hidden="1" customHeight="1">
      <c r="A2744" s="366" t="s">
        <v>6310</v>
      </c>
      <c r="B2744" s="418" t="s">
        <v>0</v>
      </c>
      <c r="C2744" s="418" t="s">
        <v>3535</v>
      </c>
      <c r="D2744" s="418" t="s">
        <v>202</v>
      </c>
      <c r="E2744" s="419" t="s">
        <v>199</v>
      </c>
      <c r="F2744" s="411">
        <f>G2744</f>
        <v>26211.89</v>
      </c>
      <c r="G2744" s="411">
        <f>[5]내역서!F2740</f>
        <v>26211.89</v>
      </c>
      <c r="H2744" s="716">
        <v>19475.89</v>
      </c>
      <c r="I2744" s="410">
        <f>G2744-H2744</f>
        <v>6736</v>
      </c>
      <c r="J2744" s="411">
        <f>내역서!F2748</f>
        <v>0</v>
      </c>
      <c r="K2744" s="411">
        <v>1056.9000000000001</v>
      </c>
      <c r="L2744" s="412">
        <f t="shared" si="3847"/>
        <v>0</v>
      </c>
      <c r="M2744" s="411">
        <v>0</v>
      </c>
      <c r="N2744" s="412">
        <f>INT($J2744*M2744)</f>
        <v>0</v>
      </c>
      <c r="O2744" s="411">
        <v>0</v>
      </c>
      <c r="P2744" s="412">
        <f>INT($J2744*O2744)</f>
        <v>0</v>
      </c>
      <c r="Q2744" s="412">
        <f>+K2744+M2744+O2744</f>
        <v>1056.9000000000001</v>
      </c>
      <c r="R2744" s="412">
        <f>L2744+N2744+P2744</f>
        <v>0</v>
      </c>
      <c r="S2744" s="412"/>
      <c r="T2744" s="412"/>
      <c r="U2744" s="412"/>
      <c r="V2744" s="419" t="s">
        <v>0</v>
      </c>
      <c r="W2744" s="617" t="str">
        <f>+IF(J2744&lt;0,"ng","")</f>
        <v/>
      </c>
    </row>
    <row r="2745" spans="1:23" s="75" customFormat="1" ht="24" hidden="1" customHeight="1">
      <c r="A2745" s="372" t="s">
        <v>6311</v>
      </c>
      <c r="B2745" s="421" t="s">
        <v>0</v>
      </c>
      <c r="C2745" s="421" t="s">
        <v>1520</v>
      </c>
      <c r="D2745" s="421" t="s">
        <v>202</v>
      </c>
      <c r="E2745" s="422" t="s">
        <v>199</v>
      </c>
      <c r="F2745" s="416">
        <f t="shared" si="3848"/>
        <v>26211.89</v>
      </c>
      <c r="G2745" s="416">
        <f>[5]내역서!F2741</f>
        <v>26211.89</v>
      </c>
      <c r="H2745" s="717">
        <v>19475.89</v>
      </c>
      <c r="I2745" s="415">
        <f t="shared" si="3849"/>
        <v>6736</v>
      </c>
      <c r="J2745" s="416">
        <f>내역서!F2749</f>
        <v>0</v>
      </c>
      <c r="K2745" s="416">
        <v>1056.9000000000001</v>
      </c>
      <c r="L2745" s="417">
        <f t="shared" si="3847"/>
        <v>0</v>
      </c>
      <c r="M2745" s="416">
        <v>0</v>
      </c>
      <c r="N2745" s="417">
        <f t="shared" si="3850"/>
        <v>0</v>
      </c>
      <c r="O2745" s="416">
        <v>0</v>
      </c>
      <c r="P2745" s="417">
        <f t="shared" si="3851"/>
        <v>0</v>
      </c>
      <c r="Q2745" s="417">
        <f t="shared" si="3852"/>
        <v>1056.9000000000001</v>
      </c>
      <c r="R2745" s="417">
        <f t="shared" si="3787"/>
        <v>0</v>
      </c>
      <c r="S2745" s="417">
        <f t="shared" ref="S2745" si="3859">J2745-J2744</f>
        <v>0</v>
      </c>
      <c r="T2745" s="417">
        <f t="shared" ref="T2745:U2745" si="3860">Q2745-Q2744</f>
        <v>0</v>
      </c>
      <c r="U2745" s="417">
        <f t="shared" si="3860"/>
        <v>0</v>
      </c>
      <c r="V2745" s="422"/>
      <c r="W2745" s="619" t="str">
        <f t="shared" si="3814"/>
        <v/>
      </c>
    </row>
    <row r="2746" spans="1:23" s="371" customFormat="1" ht="24" hidden="1" customHeight="1">
      <c r="A2746" s="366" t="s">
        <v>6310</v>
      </c>
      <c r="B2746" s="418" t="s">
        <v>0</v>
      </c>
      <c r="C2746" s="418" t="s">
        <v>3536</v>
      </c>
      <c r="D2746" s="418" t="s">
        <v>203</v>
      </c>
      <c r="E2746" s="419" t="s">
        <v>199</v>
      </c>
      <c r="F2746" s="411">
        <f>G2746</f>
        <v>6769.43</v>
      </c>
      <c r="G2746" s="411">
        <f>[5]내역서!F2742</f>
        <v>6769.43</v>
      </c>
      <c r="H2746" s="716">
        <v>5029.43</v>
      </c>
      <c r="I2746" s="410">
        <f>G2746-H2746</f>
        <v>1740</v>
      </c>
      <c r="J2746" s="411">
        <f>내역서!F2750</f>
        <v>0</v>
      </c>
      <c r="K2746" s="411">
        <v>1056.9000000000001</v>
      </c>
      <c r="L2746" s="412">
        <f t="shared" si="3847"/>
        <v>0</v>
      </c>
      <c r="M2746" s="411">
        <v>0</v>
      </c>
      <c r="N2746" s="412">
        <f>INT($J2746*M2746)</f>
        <v>0</v>
      </c>
      <c r="O2746" s="411">
        <v>0</v>
      </c>
      <c r="P2746" s="412">
        <f>INT($J2746*O2746)</f>
        <v>0</v>
      </c>
      <c r="Q2746" s="412">
        <f>+K2746+M2746+O2746</f>
        <v>1056.9000000000001</v>
      </c>
      <c r="R2746" s="412">
        <f>L2746+N2746+P2746</f>
        <v>0</v>
      </c>
      <c r="S2746" s="412"/>
      <c r="T2746" s="412"/>
      <c r="U2746" s="412"/>
      <c r="V2746" s="419" t="s">
        <v>0</v>
      </c>
      <c r="W2746" s="617" t="str">
        <f>+IF(J2746&lt;0,"ng","")</f>
        <v/>
      </c>
    </row>
    <row r="2747" spans="1:23" s="75" customFormat="1" ht="24" hidden="1" customHeight="1">
      <c r="A2747" s="372" t="s">
        <v>5479</v>
      </c>
      <c r="B2747" s="421" t="s">
        <v>0</v>
      </c>
      <c r="C2747" s="421" t="s">
        <v>1521</v>
      </c>
      <c r="D2747" s="421" t="s">
        <v>203</v>
      </c>
      <c r="E2747" s="422" t="s">
        <v>199</v>
      </c>
      <c r="F2747" s="416">
        <f t="shared" si="3848"/>
        <v>6769.43</v>
      </c>
      <c r="G2747" s="416">
        <f>[5]내역서!F2743</f>
        <v>6769.43</v>
      </c>
      <c r="H2747" s="717">
        <v>5029.43</v>
      </c>
      <c r="I2747" s="415">
        <f t="shared" si="3849"/>
        <v>1740</v>
      </c>
      <c r="J2747" s="416">
        <f>내역서!F2751</f>
        <v>0</v>
      </c>
      <c r="K2747" s="416">
        <v>1056.9000000000001</v>
      </c>
      <c r="L2747" s="417">
        <f t="shared" si="3847"/>
        <v>0</v>
      </c>
      <c r="M2747" s="416">
        <v>0</v>
      </c>
      <c r="N2747" s="417">
        <f t="shared" si="3850"/>
        <v>0</v>
      </c>
      <c r="O2747" s="416">
        <v>0</v>
      </c>
      <c r="P2747" s="417">
        <f t="shared" si="3851"/>
        <v>0</v>
      </c>
      <c r="Q2747" s="417">
        <f t="shared" si="3852"/>
        <v>1056.9000000000001</v>
      </c>
      <c r="R2747" s="417">
        <f t="shared" si="3787"/>
        <v>0</v>
      </c>
      <c r="S2747" s="417">
        <f t="shared" ref="S2747" si="3861">J2747-J2746</f>
        <v>0</v>
      </c>
      <c r="T2747" s="417">
        <f t="shared" ref="T2747:U2747" si="3862">Q2747-Q2746</f>
        <v>0</v>
      </c>
      <c r="U2747" s="417">
        <f t="shared" si="3862"/>
        <v>0</v>
      </c>
      <c r="V2747" s="422"/>
      <c r="W2747" s="619" t="str">
        <f t="shared" si="3814"/>
        <v/>
      </c>
    </row>
    <row r="2748" spans="1:23" s="371" customFormat="1" ht="24" hidden="1" customHeight="1">
      <c r="A2748" s="366" t="s">
        <v>2055</v>
      </c>
      <c r="B2748" s="418" t="s">
        <v>0</v>
      </c>
      <c r="C2748" s="418" t="s">
        <v>3537</v>
      </c>
      <c r="D2748" s="418" t="s">
        <v>204</v>
      </c>
      <c r="E2748" s="419" t="s">
        <v>199</v>
      </c>
      <c r="F2748" s="411">
        <f>G2748</f>
        <v>1019.59</v>
      </c>
      <c r="G2748" s="411">
        <f>[5]내역서!F2744</f>
        <v>1019.59</v>
      </c>
      <c r="H2748" s="716">
        <v>774.59</v>
      </c>
      <c r="I2748" s="410">
        <f>G2748-H2748</f>
        <v>245</v>
      </c>
      <c r="J2748" s="411">
        <f>내역서!F2752</f>
        <v>0</v>
      </c>
      <c r="K2748" s="411">
        <v>930.3</v>
      </c>
      <c r="L2748" s="412">
        <f t="shared" si="3847"/>
        <v>0</v>
      </c>
      <c r="M2748" s="411">
        <v>0</v>
      </c>
      <c r="N2748" s="412">
        <f>INT($J2748*M2748)</f>
        <v>0</v>
      </c>
      <c r="O2748" s="411">
        <v>0</v>
      </c>
      <c r="P2748" s="412">
        <f>INT($J2748*O2748)</f>
        <v>0</v>
      </c>
      <c r="Q2748" s="412">
        <f>+K2748+M2748+O2748</f>
        <v>930.3</v>
      </c>
      <c r="R2748" s="412">
        <f>L2748+N2748+P2748</f>
        <v>0</v>
      </c>
      <c r="S2748" s="412"/>
      <c r="T2748" s="412"/>
      <c r="U2748" s="412"/>
      <c r="V2748" s="419" t="s">
        <v>0</v>
      </c>
      <c r="W2748" s="617" t="str">
        <f>+IF(J2748&lt;0,"ng","")</f>
        <v/>
      </c>
    </row>
    <row r="2749" spans="1:23" s="75" customFormat="1" ht="24" hidden="1" customHeight="1">
      <c r="A2749" s="372" t="s">
        <v>6312</v>
      </c>
      <c r="B2749" s="421" t="s">
        <v>0</v>
      </c>
      <c r="C2749" s="421" t="s">
        <v>1522</v>
      </c>
      <c r="D2749" s="421" t="s">
        <v>204</v>
      </c>
      <c r="E2749" s="422" t="s">
        <v>199</v>
      </c>
      <c r="F2749" s="416">
        <f t="shared" si="3848"/>
        <v>1019.59</v>
      </c>
      <c r="G2749" s="416">
        <f>[5]내역서!F2745</f>
        <v>1019.59</v>
      </c>
      <c r="H2749" s="717">
        <v>774.59</v>
      </c>
      <c r="I2749" s="415">
        <f t="shared" si="3849"/>
        <v>245</v>
      </c>
      <c r="J2749" s="416">
        <f>내역서!F2753</f>
        <v>0</v>
      </c>
      <c r="K2749" s="416">
        <v>930.3</v>
      </c>
      <c r="L2749" s="417">
        <f t="shared" si="3847"/>
        <v>0</v>
      </c>
      <c r="M2749" s="416">
        <v>0</v>
      </c>
      <c r="N2749" s="417">
        <f t="shared" si="3850"/>
        <v>0</v>
      </c>
      <c r="O2749" s="416">
        <v>0</v>
      </c>
      <c r="P2749" s="417">
        <f t="shared" si="3851"/>
        <v>0</v>
      </c>
      <c r="Q2749" s="417">
        <f t="shared" si="3852"/>
        <v>930.3</v>
      </c>
      <c r="R2749" s="417">
        <f>L2749+N2749+P2749</f>
        <v>0</v>
      </c>
      <c r="S2749" s="417">
        <f t="shared" ref="S2749" si="3863">J2749-J2748</f>
        <v>0</v>
      </c>
      <c r="T2749" s="417">
        <f t="shared" ref="T2749:U2749" si="3864">Q2749-Q2748</f>
        <v>0</v>
      </c>
      <c r="U2749" s="417">
        <f t="shared" si="3864"/>
        <v>0</v>
      </c>
      <c r="V2749" s="422"/>
      <c r="W2749" s="619" t="str">
        <f t="shared" si="3814"/>
        <v/>
      </c>
    </row>
    <row r="2750" spans="1:23" s="371" customFormat="1" ht="24" hidden="1" customHeight="1">
      <c r="A2750" s="366" t="s">
        <v>2055</v>
      </c>
      <c r="B2750" s="418" t="s">
        <v>0</v>
      </c>
      <c r="C2750" s="418" t="s">
        <v>3537</v>
      </c>
      <c r="D2750" s="418" t="s">
        <v>205</v>
      </c>
      <c r="E2750" s="419" t="s">
        <v>199</v>
      </c>
      <c r="F2750" s="411">
        <f>G2750</f>
        <v>1707.75</v>
      </c>
      <c r="G2750" s="411">
        <f>[5]내역서!F2746</f>
        <v>1707.75</v>
      </c>
      <c r="H2750" s="716">
        <v>1268.75</v>
      </c>
      <c r="I2750" s="410">
        <f>G2750-H2750</f>
        <v>439</v>
      </c>
      <c r="J2750" s="411">
        <f>내역서!F2754</f>
        <v>0</v>
      </c>
      <c r="K2750" s="411">
        <v>930.3</v>
      </c>
      <c r="L2750" s="412">
        <f t="shared" si="3847"/>
        <v>0</v>
      </c>
      <c r="M2750" s="411">
        <v>0</v>
      </c>
      <c r="N2750" s="412">
        <f>INT($J2750*M2750)</f>
        <v>0</v>
      </c>
      <c r="O2750" s="411">
        <v>0</v>
      </c>
      <c r="P2750" s="412">
        <f>INT($J2750*O2750)</f>
        <v>0</v>
      </c>
      <c r="Q2750" s="412">
        <f>+K2750+M2750+O2750</f>
        <v>930.3</v>
      </c>
      <c r="R2750" s="412">
        <f>L2750+N2750+P2750</f>
        <v>0</v>
      </c>
      <c r="S2750" s="412"/>
      <c r="T2750" s="412"/>
      <c r="U2750" s="412"/>
      <c r="V2750" s="419" t="s">
        <v>0</v>
      </c>
      <c r="W2750" s="617" t="str">
        <f>+IF(J2750&lt;0,"ng","")</f>
        <v/>
      </c>
    </row>
    <row r="2751" spans="1:23" s="75" customFormat="1" ht="24" hidden="1" customHeight="1">
      <c r="A2751" s="372" t="s">
        <v>2072</v>
      </c>
      <c r="B2751" s="421" t="s">
        <v>0</v>
      </c>
      <c r="C2751" s="421" t="s">
        <v>1522</v>
      </c>
      <c r="D2751" s="421" t="s">
        <v>205</v>
      </c>
      <c r="E2751" s="422" t="s">
        <v>199</v>
      </c>
      <c r="F2751" s="416">
        <f t="shared" si="3848"/>
        <v>1707.75</v>
      </c>
      <c r="G2751" s="416">
        <f>[5]내역서!F2747</f>
        <v>1707.75</v>
      </c>
      <c r="H2751" s="717">
        <v>1268.75</v>
      </c>
      <c r="I2751" s="415">
        <f t="shared" si="3849"/>
        <v>439</v>
      </c>
      <c r="J2751" s="416">
        <f>내역서!F2755</f>
        <v>0</v>
      </c>
      <c r="K2751" s="416">
        <v>930.3</v>
      </c>
      <c r="L2751" s="417">
        <f t="shared" si="3847"/>
        <v>0</v>
      </c>
      <c r="M2751" s="416">
        <v>0</v>
      </c>
      <c r="N2751" s="417">
        <f t="shared" si="3850"/>
        <v>0</v>
      </c>
      <c r="O2751" s="416">
        <v>0</v>
      </c>
      <c r="P2751" s="417">
        <f t="shared" si="3851"/>
        <v>0</v>
      </c>
      <c r="Q2751" s="417">
        <f t="shared" si="3852"/>
        <v>930.3</v>
      </c>
      <c r="R2751" s="417">
        <f t="shared" si="3787"/>
        <v>0</v>
      </c>
      <c r="S2751" s="417">
        <f t="shared" ref="S2751" si="3865">J2751-J2750</f>
        <v>0</v>
      </c>
      <c r="T2751" s="417">
        <f t="shared" ref="T2751:U2751" si="3866">Q2751-Q2750</f>
        <v>0</v>
      </c>
      <c r="U2751" s="417">
        <f t="shared" si="3866"/>
        <v>0</v>
      </c>
      <c r="V2751" s="422"/>
      <c r="W2751" s="619" t="str">
        <f t="shared" si="3814"/>
        <v/>
      </c>
    </row>
    <row r="2752" spans="1:23" s="371" customFormat="1" ht="24" hidden="1" customHeight="1">
      <c r="A2752" s="366" t="s">
        <v>2055</v>
      </c>
      <c r="B2752" s="418" t="s">
        <v>0</v>
      </c>
      <c r="C2752" s="418" t="s">
        <v>3538</v>
      </c>
      <c r="D2752" s="418" t="s">
        <v>206</v>
      </c>
      <c r="E2752" s="419" t="s">
        <v>2104</v>
      </c>
      <c r="F2752" s="411">
        <f>G2752</f>
        <v>238.13</v>
      </c>
      <c r="G2752" s="411">
        <f>[5]내역서!F2748</f>
        <v>238.13</v>
      </c>
      <c r="H2752" s="716">
        <v>177.13</v>
      </c>
      <c r="I2752" s="410">
        <f>G2752-H2752</f>
        <v>61</v>
      </c>
      <c r="J2752" s="411">
        <f>내역서!F2756</f>
        <v>0</v>
      </c>
      <c r="K2752" s="411">
        <v>129203.2</v>
      </c>
      <c r="L2752" s="412">
        <f t="shared" si="3847"/>
        <v>0</v>
      </c>
      <c r="M2752" s="411">
        <v>0</v>
      </c>
      <c r="N2752" s="412">
        <f>INT($J2752*M2752)</f>
        <v>0</v>
      </c>
      <c r="O2752" s="411">
        <v>0</v>
      </c>
      <c r="P2752" s="412">
        <f>INT($J2752*O2752)</f>
        <v>0</v>
      </c>
      <c r="Q2752" s="412">
        <f>+K2752+M2752+O2752</f>
        <v>129203.2</v>
      </c>
      <c r="R2752" s="412">
        <f>L2752+N2752+P2752</f>
        <v>0</v>
      </c>
      <c r="S2752" s="412"/>
      <c r="T2752" s="412"/>
      <c r="U2752" s="412"/>
      <c r="V2752" s="419" t="s">
        <v>0</v>
      </c>
      <c r="W2752" s="617" t="str">
        <f>+IF(J2752&lt;0,"ng","")</f>
        <v/>
      </c>
    </row>
    <row r="2753" spans="1:23" s="75" customFormat="1" ht="24" hidden="1" customHeight="1">
      <c r="A2753" s="372" t="s">
        <v>5491</v>
      </c>
      <c r="B2753" s="421" t="s">
        <v>0</v>
      </c>
      <c r="C2753" s="421" t="s">
        <v>1523</v>
      </c>
      <c r="D2753" s="421" t="s">
        <v>206</v>
      </c>
      <c r="E2753" s="422" t="s">
        <v>671</v>
      </c>
      <c r="F2753" s="416">
        <f t="shared" si="3848"/>
        <v>238.13</v>
      </c>
      <c r="G2753" s="416">
        <f>[5]내역서!F2749</f>
        <v>238.13</v>
      </c>
      <c r="H2753" s="717">
        <v>177.13</v>
      </c>
      <c r="I2753" s="415">
        <f t="shared" si="3849"/>
        <v>61</v>
      </c>
      <c r="J2753" s="416">
        <f>내역서!F2757</f>
        <v>0</v>
      </c>
      <c r="K2753" s="416">
        <v>129203.2</v>
      </c>
      <c r="L2753" s="417">
        <f t="shared" si="3847"/>
        <v>0</v>
      </c>
      <c r="M2753" s="416">
        <v>0</v>
      </c>
      <c r="N2753" s="417">
        <f t="shared" si="3850"/>
        <v>0</v>
      </c>
      <c r="O2753" s="416">
        <v>0</v>
      </c>
      <c r="P2753" s="417">
        <f t="shared" si="3851"/>
        <v>0</v>
      </c>
      <c r="Q2753" s="417">
        <f t="shared" si="3852"/>
        <v>129203.2</v>
      </c>
      <c r="R2753" s="417">
        <f>L2753+N2753+P2753</f>
        <v>0</v>
      </c>
      <c r="S2753" s="417">
        <f t="shared" ref="S2753" si="3867">J2753-J2752</f>
        <v>0</v>
      </c>
      <c r="T2753" s="417">
        <f t="shared" ref="T2753:U2753" si="3868">Q2753-Q2752</f>
        <v>0</v>
      </c>
      <c r="U2753" s="417">
        <f t="shared" si="3868"/>
        <v>0</v>
      </c>
      <c r="V2753" s="422"/>
      <c r="W2753" s="619" t="str">
        <f t="shared" si="3814"/>
        <v/>
      </c>
    </row>
    <row r="2754" spans="1:23" s="371" customFormat="1" ht="24" hidden="1" customHeight="1">
      <c r="A2754" s="366" t="s">
        <v>5537</v>
      </c>
      <c r="B2754" s="418" t="s">
        <v>0</v>
      </c>
      <c r="C2754" s="418" t="s">
        <v>3539</v>
      </c>
      <c r="D2754" s="418" t="s">
        <v>207</v>
      </c>
      <c r="E2754" s="419" t="s">
        <v>199</v>
      </c>
      <c r="F2754" s="411">
        <f>G2754</f>
        <v>1508.21</v>
      </c>
      <c r="G2754" s="411">
        <f>[5]내역서!F2750</f>
        <v>1508.21</v>
      </c>
      <c r="H2754" s="716">
        <v>1120.21</v>
      </c>
      <c r="I2754" s="410">
        <f>G2754-H2754</f>
        <v>388</v>
      </c>
      <c r="J2754" s="411">
        <f>내역서!F2758</f>
        <v>0</v>
      </c>
      <c r="K2754" s="411">
        <v>1166.3</v>
      </c>
      <c r="L2754" s="412">
        <f t="shared" si="3847"/>
        <v>0</v>
      </c>
      <c r="M2754" s="411">
        <v>0</v>
      </c>
      <c r="N2754" s="412">
        <f>INT($J2754*M2754)</f>
        <v>0</v>
      </c>
      <c r="O2754" s="411">
        <v>0</v>
      </c>
      <c r="P2754" s="412">
        <f>INT($J2754*O2754)</f>
        <v>0</v>
      </c>
      <c r="Q2754" s="412">
        <f>+K2754+M2754+O2754</f>
        <v>1166.3</v>
      </c>
      <c r="R2754" s="412">
        <f>L2754+N2754+P2754</f>
        <v>0</v>
      </c>
      <c r="S2754" s="412"/>
      <c r="T2754" s="412"/>
      <c r="U2754" s="412"/>
      <c r="V2754" s="419" t="s">
        <v>0</v>
      </c>
      <c r="W2754" s="617" t="str">
        <f>+IF(J2754&lt;0,"ng","")</f>
        <v/>
      </c>
    </row>
    <row r="2755" spans="1:23" s="75" customFormat="1" ht="24" hidden="1" customHeight="1">
      <c r="A2755" s="372" t="s">
        <v>5923</v>
      </c>
      <c r="B2755" s="421" t="s">
        <v>0</v>
      </c>
      <c r="C2755" s="421" t="s">
        <v>1524</v>
      </c>
      <c r="D2755" s="421" t="s">
        <v>207</v>
      </c>
      <c r="E2755" s="422" t="s">
        <v>199</v>
      </c>
      <c r="F2755" s="416">
        <f t="shared" si="3848"/>
        <v>1508.21</v>
      </c>
      <c r="G2755" s="416">
        <f>[5]내역서!F2751</f>
        <v>1508.21</v>
      </c>
      <c r="H2755" s="717">
        <v>1120.21</v>
      </c>
      <c r="I2755" s="415">
        <f t="shared" si="3849"/>
        <v>388</v>
      </c>
      <c r="J2755" s="416">
        <f>내역서!F2759</f>
        <v>0</v>
      </c>
      <c r="K2755" s="416">
        <v>1166.3</v>
      </c>
      <c r="L2755" s="417">
        <f t="shared" si="3847"/>
        <v>0</v>
      </c>
      <c r="M2755" s="416">
        <v>0</v>
      </c>
      <c r="N2755" s="417">
        <f t="shared" si="3850"/>
        <v>0</v>
      </c>
      <c r="O2755" s="416">
        <v>0</v>
      </c>
      <c r="P2755" s="417">
        <f t="shared" si="3851"/>
        <v>0</v>
      </c>
      <c r="Q2755" s="417">
        <f t="shared" si="3852"/>
        <v>1166.3</v>
      </c>
      <c r="R2755" s="417">
        <f>L2755+N2755+P2755</f>
        <v>0</v>
      </c>
      <c r="S2755" s="417">
        <f t="shared" ref="S2755" si="3869">J2755-J2754</f>
        <v>0</v>
      </c>
      <c r="T2755" s="417">
        <f t="shared" ref="T2755:U2755" si="3870">Q2755-Q2754</f>
        <v>0</v>
      </c>
      <c r="U2755" s="417">
        <f t="shared" si="3870"/>
        <v>0</v>
      </c>
      <c r="V2755" s="422"/>
      <c r="W2755" s="619" t="str">
        <f t="shared" si="3814"/>
        <v/>
      </c>
    </row>
    <row r="2756" spans="1:23" s="371" customFormat="1" ht="24" hidden="1" customHeight="1">
      <c r="A2756" s="366" t="s">
        <v>2055</v>
      </c>
      <c r="B2756" s="418" t="s">
        <v>0</v>
      </c>
      <c r="C2756" s="418" t="s">
        <v>3540</v>
      </c>
      <c r="D2756" s="418" t="s">
        <v>208</v>
      </c>
      <c r="E2756" s="419" t="s">
        <v>6</v>
      </c>
      <c r="F2756" s="411">
        <f>G2756</f>
        <v>383.13</v>
      </c>
      <c r="G2756" s="411">
        <f>[5]내역서!F2752</f>
        <v>383.13</v>
      </c>
      <c r="H2756" s="716">
        <v>285.13</v>
      </c>
      <c r="I2756" s="410">
        <f>G2756-H2756</f>
        <v>98</v>
      </c>
      <c r="J2756" s="411">
        <f>내역서!F2760</f>
        <v>0</v>
      </c>
      <c r="K2756" s="411">
        <v>4504.8999999999996</v>
      </c>
      <c r="L2756" s="412">
        <f t="shared" si="3847"/>
        <v>0</v>
      </c>
      <c r="M2756" s="411">
        <v>0</v>
      </c>
      <c r="N2756" s="412">
        <f>INT($J2756*M2756)</f>
        <v>0</v>
      </c>
      <c r="O2756" s="411">
        <v>0</v>
      </c>
      <c r="P2756" s="412">
        <f>INT($J2756*O2756)</f>
        <v>0</v>
      </c>
      <c r="Q2756" s="412">
        <f>+K2756+M2756+O2756</f>
        <v>4504.8999999999996</v>
      </c>
      <c r="R2756" s="412">
        <f>L2756+N2756+P2756</f>
        <v>0</v>
      </c>
      <c r="S2756" s="412"/>
      <c r="T2756" s="412"/>
      <c r="U2756" s="412"/>
      <c r="V2756" s="419" t="s">
        <v>0</v>
      </c>
      <c r="W2756" s="617" t="str">
        <f>+IF(J2756&lt;0,"ng","")</f>
        <v/>
      </c>
    </row>
    <row r="2757" spans="1:23" s="75" customFormat="1" ht="24" hidden="1" customHeight="1">
      <c r="A2757" s="372" t="s">
        <v>5444</v>
      </c>
      <c r="B2757" s="421" t="s">
        <v>0</v>
      </c>
      <c r="C2757" s="421" t="s">
        <v>1525</v>
      </c>
      <c r="D2757" s="421" t="s">
        <v>208</v>
      </c>
      <c r="E2757" s="422" t="s">
        <v>6</v>
      </c>
      <c r="F2757" s="416">
        <f t="shared" si="3848"/>
        <v>383.13</v>
      </c>
      <c r="G2757" s="416">
        <f>[5]내역서!F2753</f>
        <v>383.13</v>
      </c>
      <c r="H2757" s="717">
        <v>285.13</v>
      </c>
      <c r="I2757" s="415">
        <f t="shared" si="3849"/>
        <v>98</v>
      </c>
      <c r="J2757" s="416">
        <f>내역서!F2761</f>
        <v>0</v>
      </c>
      <c r="K2757" s="416">
        <v>4504.8999999999996</v>
      </c>
      <c r="L2757" s="417">
        <f t="shared" si="3847"/>
        <v>0</v>
      </c>
      <c r="M2757" s="416">
        <v>0</v>
      </c>
      <c r="N2757" s="417">
        <f t="shared" si="3850"/>
        <v>0</v>
      </c>
      <c r="O2757" s="416">
        <v>0</v>
      </c>
      <c r="P2757" s="417">
        <f t="shared" si="3851"/>
        <v>0</v>
      </c>
      <c r="Q2757" s="417">
        <f t="shared" si="3852"/>
        <v>4504.8999999999996</v>
      </c>
      <c r="R2757" s="417">
        <f t="shared" ref="R2757:R2819" si="3871">L2757+N2757+P2757</f>
        <v>0</v>
      </c>
      <c r="S2757" s="417">
        <f t="shared" ref="S2757" si="3872">J2757-J2756</f>
        <v>0</v>
      </c>
      <c r="T2757" s="417">
        <f t="shared" ref="T2757:U2757" si="3873">Q2757-Q2756</f>
        <v>0</v>
      </c>
      <c r="U2757" s="417">
        <f t="shared" si="3873"/>
        <v>0</v>
      </c>
      <c r="V2757" s="422"/>
      <c r="W2757" s="619" t="str">
        <f t="shared" si="3814"/>
        <v/>
      </c>
    </row>
    <row r="2758" spans="1:23" s="489" customFormat="1" ht="24" hidden="1" customHeight="1">
      <c r="A2758" s="366" t="s">
        <v>5580</v>
      </c>
      <c r="B2758" s="418" t="s">
        <v>0</v>
      </c>
      <c r="C2758" s="418" t="s">
        <v>3540</v>
      </c>
      <c r="D2758" s="418" t="s">
        <v>209</v>
      </c>
      <c r="E2758" s="419" t="s">
        <v>6</v>
      </c>
      <c r="F2758" s="411">
        <f>G2758</f>
        <v>939.29</v>
      </c>
      <c r="G2758" s="411">
        <f>[5]내역서!F2754</f>
        <v>939.29</v>
      </c>
      <c r="H2758" s="716">
        <v>698.29</v>
      </c>
      <c r="I2758" s="410">
        <f>G2758-H2758</f>
        <v>241</v>
      </c>
      <c r="J2758" s="411">
        <f>내역서!F2762</f>
        <v>0</v>
      </c>
      <c r="K2758" s="411">
        <v>3514.4</v>
      </c>
      <c r="L2758" s="412">
        <f t="shared" si="3847"/>
        <v>0</v>
      </c>
      <c r="M2758" s="411">
        <v>0</v>
      </c>
      <c r="N2758" s="412">
        <f>INT($J2758*M2758)</f>
        <v>0</v>
      </c>
      <c r="O2758" s="411">
        <v>0</v>
      </c>
      <c r="P2758" s="412">
        <f>INT($J2758*O2758)</f>
        <v>0</v>
      </c>
      <c r="Q2758" s="412">
        <f>+K2758+M2758+O2758</f>
        <v>3514.4</v>
      </c>
      <c r="R2758" s="412">
        <f>L2758+N2758+P2758</f>
        <v>0</v>
      </c>
      <c r="S2758" s="412"/>
      <c r="T2758" s="412"/>
      <c r="U2758" s="412"/>
      <c r="V2758" s="419" t="s">
        <v>0</v>
      </c>
      <c r="W2758" s="617" t="str">
        <f>+IF(J2758&lt;0,"ng","")</f>
        <v/>
      </c>
    </row>
    <row r="2759" spans="1:23" s="78" customFormat="1" ht="24" hidden="1" customHeight="1">
      <c r="A2759" s="372" t="s">
        <v>6313</v>
      </c>
      <c r="B2759" s="421" t="s">
        <v>0</v>
      </c>
      <c r="C2759" s="421" t="s">
        <v>1525</v>
      </c>
      <c r="D2759" s="421" t="s">
        <v>209</v>
      </c>
      <c r="E2759" s="422" t="s">
        <v>6</v>
      </c>
      <c r="F2759" s="416">
        <f t="shared" si="3848"/>
        <v>939.29</v>
      </c>
      <c r="G2759" s="416">
        <f>[5]내역서!F2755</f>
        <v>939.29</v>
      </c>
      <c r="H2759" s="717">
        <v>698.29</v>
      </c>
      <c r="I2759" s="415">
        <f t="shared" si="3849"/>
        <v>241</v>
      </c>
      <c r="J2759" s="416">
        <f>내역서!F2763</f>
        <v>0</v>
      </c>
      <c r="K2759" s="416">
        <v>3514.4</v>
      </c>
      <c r="L2759" s="417">
        <f t="shared" si="3847"/>
        <v>0</v>
      </c>
      <c r="M2759" s="416">
        <v>0</v>
      </c>
      <c r="N2759" s="417">
        <f t="shared" si="3850"/>
        <v>0</v>
      </c>
      <c r="O2759" s="416">
        <v>0</v>
      </c>
      <c r="P2759" s="417">
        <f t="shared" si="3851"/>
        <v>0</v>
      </c>
      <c r="Q2759" s="417">
        <f t="shared" si="3852"/>
        <v>3514.4</v>
      </c>
      <c r="R2759" s="417">
        <f t="shared" si="3871"/>
        <v>0</v>
      </c>
      <c r="S2759" s="417">
        <f t="shared" ref="S2759" si="3874">J2759-J2758</f>
        <v>0</v>
      </c>
      <c r="T2759" s="417">
        <f t="shared" ref="T2759:U2759" si="3875">Q2759-Q2758</f>
        <v>0</v>
      </c>
      <c r="U2759" s="417">
        <f t="shared" si="3875"/>
        <v>0</v>
      </c>
      <c r="V2759" s="422"/>
      <c r="W2759" s="619" t="str">
        <f t="shared" si="3814"/>
        <v/>
      </c>
    </row>
    <row r="2760" spans="1:23" s="371" customFormat="1" ht="24" hidden="1" customHeight="1">
      <c r="A2760" s="366" t="s">
        <v>6286</v>
      </c>
      <c r="B2760" s="418" t="s">
        <v>0</v>
      </c>
      <c r="C2760" s="418" t="s">
        <v>210</v>
      </c>
      <c r="D2760" s="418" t="s">
        <v>211</v>
      </c>
      <c r="E2760" s="419" t="s">
        <v>18</v>
      </c>
      <c r="F2760" s="411">
        <f>G2760</f>
        <v>846</v>
      </c>
      <c r="G2760" s="411">
        <f>[5]내역서!F2756</f>
        <v>846</v>
      </c>
      <c r="H2760" s="716">
        <v>643</v>
      </c>
      <c r="I2760" s="410">
        <f>G2760-H2760</f>
        <v>203</v>
      </c>
      <c r="J2760" s="411">
        <f>내역서!F2764</f>
        <v>0</v>
      </c>
      <c r="K2760" s="411">
        <v>2041.5</v>
      </c>
      <c r="L2760" s="412">
        <f t="shared" si="3847"/>
        <v>0</v>
      </c>
      <c r="M2760" s="411">
        <v>0</v>
      </c>
      <c r="N2760" s="412">
        <f>INT($J2760*M2760)</f>
        <v>0</v>
      </c>
      <c r="O2760" s="411">
        <v>0</v>
      </c>
      <c r="P2760" s="412">
        <f>INT($J2760*O2760)</f>
        <v>0</v>
      </c>
      <c r="Q2760" s="412">
        <f>+K2760+M2760+O2760</f>
        <v>2041.5</v>
      </c>
      <c r="R2760" s="412">
        <f>L2760+N2760+P2760</f>
        <v>0</v>
      </c>
      <c r="S2760" s="412"/>
      <c r="T2760" s="412"/>
      <c r="U2760" s="412"/>
      <c r="V2760" s="419" t="s">
        <v>0</v>
      </c>
      <c r="W2760" s="617" t="str">
        <f>+IF(J2760&lt;0,"ng","")</f>
        <v/>
      </c>
    </row>
    <row r="2761" spans="1:23" s="75" customFormat="1" ht="24" hidden="1" customHeight="1">
      <c r="A2761" s="372" t="s">
        <v>4643</v>
      </c>
      <c r="B2761" s="421" t="s">
        <v>0</v>
      </c>
      <c r="C2761" s="421" t="s">
        <v>210</v>
      </c>
      <c r="D2761" s="421" t="s">
        <v>211</v>
      </c>
      <c r="E2761" s="422" t="s">
        <v>18</v>
      </c>
      <c r="F2761" s="416">
        <f t="shared" si="3848"/>
        <v>846</v>
      </c>
      <c r="G2761" s="416">
        <f>[5]내역서!F2757</f>
        <v>846</v>
      </c>
      <c r="H2761" s="717">
        <v>643</v>
      </c>
      <c r="I2761" s="415">
        <f t="shared" si="3849"/>
        <v>203</v>
      </c>
      <c r="J2761" s="416">
        <f>내역서!F2765</f>
        <v>0</v>
      </c>
      <c r="K2761" s="416">
        <v>2041.5</v>
      </c>
      <c r="L2761" s="417">
        <f t="shared" si="3847"/>
        <v>0</v>
      </c>
      <c r="M2761" s="416">
        <v>0</v>
      </c>
      <c r="N2761" s="417">
        <f t="shared" si="3850"/>
        <v>0</v>
      </c>
      <c r="O2761" s="416">
        <v>0</v>
      </c>
      <c r="P2761" s="417">
        <f t="shared" si="3851"/>
        <v>0</v>
      </c>
      <c r="Q2761" s="417">
        <f t="shared" si="3852"/>
        <v>2041.5</v>
      </c>
      <c r="R2761" s="417">
        <f>L2761+N2761+P2761</f>
        <v>0</v>
      </c>
      <c r="S2761" s="417">
        <f t="shared" ref="S2761" si="3876">J2761-J2760</f>
        <v>0</v>
      </c>
      <c r="T2761" s="417">
        <f t="shared" ref="T2761:U2761" si="3877">Q2761-Q2760</f>
        <v>0</v>
      </c>
      <c r="U2761" s="417">
        <f t="shared" si="3877"/>
        <v>0</v>
      </c>
      <c r="V2761" s="422"/>
      <c r="W2761" s="619" t="str">
        <f t="shared" si="3814"/>
        <v/>
      </c>
    </row>
    <row r="2762" spans="1:23" s="371" customFormat="1" ht="24" hidden="1" customHeight="1">
      <c r="A2762" s="366" t="s">
        <v>2055</v>
      </c>
      <c r="B2762" s="418" t="s">
        <v>0</v>
      </c>
      <c r="C2762" s="418" t="s">
        <v>3542</v>
      </c>
      <c r="D2762" s="418" t="s">
        <v>159</v>
      </c>
      <c r="E2762" s="419" t="s">
        <v>18</v>
      </c>
      <c r="F2762" s="411">
        <f>G2762</f>
        <v>42</v>
      </c>
      <c r="G2762" s="411">
        <f>[5]내역서!F2758</f>
        <v>42</v>
      </c>
      <c r="H2762" s="716">
        <v>31</v>
      </c>
      <c r="I2762" s="410">
        <f>G2762-H2762</f>
        <v>11</v>
      </c>
      <c r="J2762" s="411">
        <f>내역서!F2766</f>
        <v>0</v>
      </c>
      <c r="K2762" s="411">
        <v>9492.2000000000007</v>
      </c>
      <c r="L2762" s="412">
        <f t="shared" si="3847"/>
        <v>0</v>
      </c>
      <c r="M2762" s="411">
        <v>0</v>
      </c>
      <c r="N2762" s="412">
        <f>INT($J2762*M2762)</f>
        <v>0</v>
      </c>
      <c r="O2762" s="411">
        <v>0</v>
      </c>
      <c r="P2762" s="412">
        <f>INT($J2762*O2762)</f>
        <v>0</v>
      </c>
      <c r="Q2762" s="412">
        <f>+K2762+M2762+O2762</f>
        <v>9492.2000000000007</v>
      </c>
      <c r="R2762" s="412">
        <f>L2762+N2762+P2762</f>
        <v>0</v>
      </c>
      <c r="S2762" s="412"/>
      <c r="T2762" s="412"/>
      <c r="U2762" s="412"/>
      <c r="V2762" s="419" t="s">
        <v>0</v>
      </c>
      <c r="W2762" s="617" t="str">
        <f>+IF(J2762&lt;0,"ng","")</f>
        <v/>
      </c>
    </row>
    <row r="2763" spans="1:23" s="75" customFormat="1" ht="24" hidden="1" customHeight="1">
      <c r="A2763" s="372" t="s">
        <v>2072</v>
      </c>
      <c r="B2763" s="421" t="s">
        <v>0</v>
      </c>
      <c r="C2763" s="421" t="s">
        <v>1526</v>
      </c>
      <c r="D2763" s="421" t="s">
        <v>159</v>
      </c>
      <c r="E2763" s="422" t="s">
        <v>18</v>
      </c>
      <c r="F2763" s="416">
        <f t="shared" si="3848"/>
        <v>42</v>
      </c>
      <c r="G2763" s="416">
        <f>[5]내역서!F2759</f>
        <v>42</v>
      </c>
      <c r="H2763" s="717">
        <v>31</v>
      </c>
      <c r="I2763" s="415">
        <f t="shared" si="3849"/>
        <v>11</v>
      </c>
      <c r="J2763" s="416">
        <f>내역서!F2767</f>
        <v>0</v>
      </c>
      <c r="K2763" s="416">
        <v>9492.2000000000007</v>
      </c>
      <c r="L2763" s="417">
        <f t="shared" si="3847"/>
        <v>0</v>
      </c>
      <c r="M2763" s="416">
        <v>0</v>
      </c>
      <c r="N2763" s="417">
        <f t="shared" si="3850"/>
        <v>0</v>
      </c>
      <c r="O2763" s="416">
        <v>0</v>
      </c>
      <c r="P2763" s="417">
        <f t="shared" si="3851"/>
        <v>0</v>
      </c>
      <c r="Q2763" s="417">
        <f t="shared" si="3852"/>
        <v>9492.2000000000007</v>
      </c>
      <c r="R2763" s="417">
        <f t="shared" si="3871"/>
        <v>0</v>
      </c>
      <c r="S2763" s="417">
        <f t="shared" ref="S2763" si="3878">J2763-J2762</f>
        <v>0</v>
      </c>
      <c r="T2763" s="417">
        <f t="shared" ref="T2763:U2763" si="3879">Q2763-Q2762</f>
        <v>0</v>
      </c>
      <c r="U2763" s="417">
        <f t="shared" si="3879"/>
        <v>0</v>
      </c>
      <c r="V2763" s="422"/>
      <c r="W2763" s="619" t="str">
        <f t="shared" si="3814"/>
        <v/>
      </c>
    </row>
    <row r="2764" spans="1:23" s="371" customFormat="1" ht="24" hidden="1" customHeight="1">
      <c r="A2764" s="366" t="s">
        <v>6314</v>
      </c>
      <c r="B2764" s="418" t="s">
        <v>0</v>
      </c>
      <c r="C2764" s="418" t="s">
        <v>3542</v>
      </c>
      <c r="D2764" s="418" t="s">
        <v>177</v>
      </c>
      <c r="E2764" s="419" t="s">
        <v>18</v>
      </c>
      <c r="F2764" s="411">
        <f>G2764</f>
        <v>39</v>
      </c>
      <c r="G2764" s="411">
        <f>[5]내역서!F2760</f>
        <v>39</v>
      </c>
      <c r="H2764" s="716">
        <v>29</v>
      </c>
      <c r="I2764" s="410">
        <f>G2764-H2764</f>
        <v>10</v>
      </c>
      <c r="J2764" s="411">
        <f>내역서!F2768</f>
        <v>0</v>
      </c>
      <c r="K2764" s="411">
        <v>6167.3</v>
      </c>
      <c r="L2764" s="412">
        <f t="shared" si="3847"/>
        <v>0</v>
      </c>
      <c r="M2764" s="411">
        <v>0</v>
      </c>
      <c r="N2764" s="412">
        <f>INT($J2764*M2764)</f>
        <v>0</v>
      </c>
      <c r="O2764" s="411">
        <v>0</v>
      </c>
      <c r="P2764" s="412">
        <f>INT($J2764*O2764)</f>
        <v>0</v>
      </c>
      <c r="Q2764" s="412">
        <f>+K2764+M2764+O2764</f>
        <v>6167.3</v>
      </c>
      <c r="R2764" s="412">
        <f>L2764+N2764+P2764</f>
        <v>0</v>
      </c>
      <c r="S2764" s="412"/>
      <c r="T2764" s="412"/>
      <c r="U2764" s="412"/>
      <c r="V2764" s="419" t="s">
        <v>0</v>
      </c>
      <c r="W2764" s="617" t="str">
        <f>+IF(J2764&lt;0,"ng","")</f>
        <v/>
      </c>
    </row>
    <row r="2765" spans="1:23" s="75" customFormat="1" ht="24" hidden="1" customHeight="1">
      <c r="A2765" s="372" t="s">
        <v>2072</v>
      </c>
      <c r="B2765" s="421" t="s">
        <v>0</v>
      </c>
      <c r="C2765" s="421" t="s">
        <v>1526</v>
      </c>
      <c r="D2765" s="421" t="s">
        <v>177</v>
      </c>
      <c r="E2765" s="422" t="s">
        <v>18</v>
      </c>
      <c r="F2765" s="416">
        <f t="shared" si="3848"/>
        <v>39</v>
      </c>
      <c r="G2765" s="416">
        <f>[5]내역서!F2761</f>
        <v>39</v>
      </c>
      <c r="H2765" s="717">
        <v>29</v>
      </c>
      <c r="I2765" s="415">
        <f t="shared" si="3849"/>
        <v>10</v>
      </c>
      <c r="J2765" s="416">
        <f>내역서!F2769</f>
        <v>0</v>
      </c>
      <c r="K2765" s="416">
        <v>6167.3</v>
      </c>
      <c r="L2765" s="417">
        <f t="shared" si="3847"/>
        <v>0</v>
      </c>
      <c r="M2765" s="416">
        <v>0</v>
      </c>
      <c r="N2765" s="417">
        <f t="shared" si="3850"/>
        <v>0</v>
      </c>
      <c r="O2765" s="416">
        <v>0</v>
      </c>
      <c r="P2765" s="417">
        <f t="shared" si="3851"/>
        <v>0</v>
      </c>
      <c r="Q2765" s="417">
        <f t="shared" si="3852"/>
        <v>6167.3</v>
      </c>
      <c r="R2765" s="417">
        <f t="shared" si="3871"/>
        <v>0</v>
      </c>
      <c r="S2765" s="417">
        <f t="shared" ref="S2765" si="3880">J2765-J2764</f>
        <v>0</v>
      </c>
      <c r="T2765" s="417">
        <f t="shared" ref="T2765:U2765" si="3881">Q2765-Q2764</f>
        <v>0</v>
      </c>
      <c r="U2765" s="417">
        <f t="shared" si="3881"/>
        <v>0</v>
      </c>
      <c r="V2765" s="422"/>
      <c r="W2765" s="619" t="str">
        <f t="shared" si="3814"/>
        <v/>
      </c>
    </row>
    <row r="2766" spans="1:23" s="371" customFormat="1" ht="24" hidden="1" customHeight="1">
      <c r="A2766" s="366" t="s">
        <v>5432</v>
      </c>
      <c r="B2766" s="418" t="s">
        <v>0</v>
      </c>
      <c r="C2766" s="418" t="s">
        <v>3542</v>
      </c>
      <c r="D2766" s="418" t="s">
        <v>178</v>
      </c>
      <c r="E2766" s="419" t="s">
        <v>18</v>
      </c>
      <c r="F2766" s="411">
        <f>G2766</f>
        <v>3</v>
      </c>
      <c r="G2766" s="411">
        <f>[5]내역서!F2762</f>
        <v>3</v>
      </c>
      <c r="H2766" s="716">
        <v>2</v>
      </c>
      <c r="I2766" s="410">
        <f>G2766-H2766</f>
        <v>1</v>
      </c>
      <c r="J2766" s="411">
        <f>내역서!F2770</f>
        <v>0</v>
      </c>
      <c r="K2766" s="411">
        <v>3953.7</v>
      </c>
      <c r="L2766" s="412">
        <f t="shared" si="3847"/>
        <v>0</v>
      </c>
      <c r="M2766" s="411">
        <v>0</v>
      </c>
      <c r="N2766" s="412">
        <f>INT($J2766*M2766)</f>
        <v>0</v>
      </c>
      <c r="O2766" s="411">
        <v>0</v>
      </c>
      <c r="P2766" s="412">
        <f>INT($J2766*O2766)</f>
        <v>0</v>
      </c>
      <c r="Q2766" s="412">
        <f>+K2766+M2766+O2766</f>
        <v>3953.7</v>
      </c>
      <c r="R2766" s="412">
        <f>L2766+N2766+P2766</f>
        <v>0</v>
      </c>
      <c r="S2766" s="412"/>
      <c r="T2766" s="412"/>
      <c r="U2766" s="412"/>
      <c r="V2766" s="419" t="s">
        <v>0</v>
      </c>
      <c r="W2766" s="617" t="str">
        <f>+IF(J2766&lt;0,"ng","")</f>
        <v/>
      </c>
    </row>
    <row r="2767" spans="1:23" s="75" customFormat="1" ht="24" hidden="1" customHeight="1">
      <c r="A2767" s="372" t="s">
        <v>6315</v>
      </c>
      <c r="B2767" s="421" t="s">
        <v>0</v>
      </c>
      <c r="C2767" s="421" t="s">
        <v>1526</v>
      </c>
      <c r="D2767" s="421" t="s">
        <v>178</v>
      </c>
      <c r="E2767" s="422" t="s">
        <v>18</v>
      </c>
      <c r="F2767" s="416">
        <f t="shared" si="3848"/>
        <v>3</v>
      </c>
      <c r="G2767" s="416">
        <f>[5]내역서!F2763</f>
        <v>3</v>
      </c>
      <c r="H2767" s="717">
        <v>2</v>
      </c>
      <c r="I2767" s="415">
        <f t="shared" si="3849"/>
        <v>1</v>
      </c>
      <c r="J2767" s="416">
        <f>내역서!F2771</f>
        <v>0</v>
      </c>
      <c r="K2767" s="416">
        <v>3953.7</v>
      </c>
      <c r="L2767" s="417">
        <f t="shared" si="3847"/>
        <v>0</v>
      </c>
      <c r="M2767" s="416">
        <v>0</v>
      </c>
      <c r="N2767" s="417">
        <f t="shared" si="3850"/>
        <v>0</v>
      </c>
      <c r="O2767" s="416">
        <v>0</v>
      </c>
      <c r="P2767" s="417">
        <f t="shared" si="3851"/>
        <v>0</v>
      </c>
      <c r="Q2767" s="417">
        <f t="shared" si="3852"/>
        <v>3953.7</v>
      </c>
      <c r="R2767" s="417">
        <f>L2767+N2767+P2767</f>
        <v>0</v>
      </c>
      <c r="S2767" s="417">
        <f t="shared" ref="S2767" si="3882">J2767-J2766</f>
        <v>0</v>
      </c>
      <c r="T2767" s="417">
        <f t="shared" ref="T2767:U2767" si="3883">Q2767-Q2766</f>
        <v>0</v>
      </c>
      <c r="U2767" s="417">
        <f t="shared" si="3883"/>
        <v>0</v>
      </c>
      <c r="V2767" s="422"/>
      <c r="W2767" s="619" t="str">
        <f t="shared" si="3814"/>
        <v/>
      </c>
    </row>
    <row r="2768" spans="1:23" s="371" customFormat="1" ht="24" hidden="1" customHeight="1">
      <c r="A2768" s="366" t="s">
        <v>2055</v>
      </c>
      <c r="B2768" s="418" t="s">
        <v>0</v>
      </c>
      <c r="C2768" s="418" t="s">
        <v>3542</v>
      </c>
      <c r="D2768" s="418" t="s">
        <v>180</v>
      </c>
      <c r="E2768" s="419" t="s">
        <v>18</v>
      </c>
      <c r="F2768" s="411">
        <f>G2768</f>
        <v>12</v>
      </c>
      <c r="G2768" s="411">
        <f>[5]내역서!F2764</f>
        <v>12</v>
      </c>
      <c r="H2768" s="716">
        <v>9</v>
      </c>
      <c r="I2768" s="410">
        <f>G2768-H2768</f>
        <v>3</v>
      </c>
      <c r="J2768" s="411">
        <f>내역서!F2772</f>
        <v>0</v>
      </c>
      <c r="K2768" s="411">
        <v>2032.8</v>
      </c>
      <c r="L2768" s="412">
        <f t="shared" si="3847"/>
        <v>0</v>
      </c>
      <c r="M2768" s="411">
        <v>0</v>
      </c>
      <c r="N2768" s="412">
        <f>INT($J2768*M2768)</f>
        <v>0</v>
      </c>
      <c r="O2768" s="411">
        <v>0</v>
      </c>
      <c r="P2768" s="412">
        <f>INT($J2768*O2768)</f>
        <v>0</v>
      </c>
      <c r="Q2768" s="412">
        <f>+K2768+M2768+O2768</f>
        <v>2032.8</v>
      </c>
      <c r="R2768" s="412">
        <f>L2768+N2768+P2768</f>
        <v>0</v>
      </c>
      <c r="S2768" s="412"/>
      <c r="T2768" s="412"/>
      <c r="U2768" s="412"/>
      <c r="V2768" s="419" t="s">
        <v>0</v>
      </c>
      <c r="W2768" s="617" t="str">
        <f>+IF(J2768&lt;0,"ng","")</f>
        <v/>
      </c>
    </row>
    <row r="2769" spans="1:23" s="75" customFormat="1" ht="24" hidden="1" customHeight="1">
      <c r="A2769" s="372" t="s">
        <v>6288</v>
      </c>
      <c r="B2769" s="421" t="s">
        <v>0</v>
      </c>
      <c r="C2769" s="421" t="s">
        <v>1526</v>
      </c>
      <c r="D2769" s="421" t="s">
        <v>180</v>
      </c>
      <c r="E2769" s="422" t="s">
        <v>18</v>
      </c>
      <c r="F2769" s="416">
        <f t="shared" si="3848"/>
        <v>12</v>
      </c>
      <c r="G2769" s="416">
        <f>[5]내역서!F2765</f>
        <v>12</v>
      </c>
      <c r="H2769" s="717">
        <v>9</v>
      </c>
      <c r="I2769" s="415">
        <f t="shared" si="3849"/>
        <v>3</v>
      </c>
      <c r="J2769" s="416">
        <f>내역서!F2773</f>
        <v>0</v>
      </c>
      <c r="K2769" s="416">
        <v>2032.8</v>
      </c>
      <c r="L2769" s="417">
        <f t="shared" si="3847"/>
        <v>0</v>
      </c>
      <c r="M2769" s="416">
        <v>0</v>
      </c>
      <c r="N2769" s="417">
        <f t="shared" si="3850"/>
        <v>0</v>
      </c>
      <c r="O2769" s="416">
        <v>0</v>
      </c>
      <c r="P2769" s="417">
        <f t="shared" si="3851"/>
        <v>0</v>
      </c>
      <c r="Q2769" s="417">
        <f t="shared" si="3852"/>
        <v>2032.8</v>
      </c>
      <c r="R2769" s="417">
        <f t="shared" si="3871"/>
        <v>0</v>
      </c>
      <c r="S2769" s="417">
        <f t="shared" ref="S2769" si="3884">J2769-J2768</f>
        <v>0</v>
      </c>
      <c r="T2769" s="417">
        <f t="shared" ref="T2769:U2769" si="3885">Q2769-Q2768</f>
        <v>0</v>
      </c>
      <c r="U2769" s="417">
        <f t="shared" si="3885"/>
        <v>0</v>
      </c>
      <c r="V2769" s="422"/>
      <c r="W2769" s="619" t="str">
        <f t="shared" si="3814"/>
        <v/>
      </c>
    </row>
    <row r="2770" spans="1:23" s="371" customFormat="1" ht="24" hidden="1" customHeight="1">
      <c r="A2770" s="366" t="s">
        <v>2055</v>
      </c>
      <c r="B2770" s="418" t="s">
        <v>0</v>
      </c>
      <c r="C2770" s="418" t="s">
        <v>3542</v>
      </c>
      <c r="D2770" s="418" t="s">
        <v>3455</v>
      </c>
      <c r="E2770" s="419" t="s">
        <v>18</v>
      </c>
      <c r="F2770" s="411">
        <f>G2770</f>
        <v>14</v>
      </c>
      <c r="G2770" s="411">
        <f>[5]내역서!F2766</f>
        <v>14</v>
      </c>
      <c r="H2770" s="716">
        <v>0</v>
      </c>
      <c r="I2770" s="410"/>
      <c r="J2770" s="411">
        <f>내역서!F2774</f>
        <v>0</v>
      </c>
      <c r="K2770" s="425">
        <v>2953.4760000000001</v>
      </c>
      <c r="L2770" s="412">
        <f t="shared" si="3847"/>
        <v>0</v>
      </c>
      <c r="M2770" s="411">
        <v>0</v>
      </c>
      <c r="N2770" s="412">
        <f>INT($J2770*M2770)</f>
        <v>0</v>
      </c>
      <c r="O2770" s="411">
        <v>0</v>
      </c>
      <c r="P2770" s="412">
        <f>INT($J2770*O2770)</f>
        <v>0</v>
      </c>
      <c r="Q2770" s="412">
        <f>+K2770+M2770+O2770</f>
        <v>2953.4760000000001</v>
      </c>
      <c r="R2770" s="412">
        <f>L2770+N2770+P2770</f>
        <v>0</v>
      </c>
      <c r="S2770" s="412"/>
      <c r="T2770" s="412"/>
      <c r="U2770" s="412"/>
      <c r="V2770" s="419" t="s">
        <v>0</v>
      </c>
      <c r="W2770" s="617" t="str">
        <f>+IF(J2770&lt;0,"ng","")</f>
        <v/>
      </c>
    </row>
    <row r="2771" spans="1:23" s="75" customFormat="1" ht="24" hidden="1" customHeight="1">
      <c r="A2771" s="372" t="s">
        <v>5458</v>
      </c>
      <c r="B2771" s="421" t="s">
        <v>0</v>
      </c>
      <c r="C2771" s="421" t="s">
        <v>1526</v>
      </c>
      <c r="D2771" s="421" t="s">
        <v>6316</v>
      </c>
      <c r="E2771" s="422" t="s">
        <v>18</v>
      </c>
      <c r="F2771" s="416">
        <f t="shared" si="3848"/>
        <v>14</v>
      </c>
      <c r="G2771" s="416">
        <f>[5]내역서!F2767</f>
        <v>14</v>
      </c>
      <c r="H2771" s="717">
        <v>0</v>
      </c>
      <c r="I2771" s="415"/>
      <c r="J2771" s="416">
        <f>내역서!F2775</f>
        <v>0</v>
      </c>
      <c r="K2771" s="426">
        <v>2953.4759999999997</v>
      </c>
      <c r="L2771" s="417">
        <f t="shared" si="3847"/>
        <v>0</v>
      </c>
      <c r="M2771" s="416">
        <v>0</v>
      </c>
      <c r="N2771" s="417">
        <f t="shared" ref="N2771" si="3886">INT($J2771*M2771)</f>
        <v>0</v>
      </c>
      <c r="O2771" s="416">
        <v>0</v>
      </c>
      <c r="P2771" s="417">
        <f t="shared" ref="P2771" si="3887">INT($J2771*O2771)</f>
        <v>0</v>
      </c>
      <c r="Q2771" s="417">
        <f t="shared" ref="Q2771" si="3888">+K2771+M2771+O2771</f>
        <v>2953.4759999999997</v>
      </c>
      <c r="R2771" s="417">
        <f t="shared" ref="R2771" si="3889">L2771+N2771+P2771</f>
        <v>0</v>
      </c>
      <c r="S2771" s="417">
        <f t="shared" ref="S2771" si="3890">J2771-J2770</f>
        <v>0</v>
      </c>
      <c r="T2771" s="417">
        <f t="shared" ref="T2771:U2771" si="3891">Q2771-Q2770</f>
        <v>0</v>
      </c>
      <c r="U2771" s="417">
        <f t="shared" si="3891"/>
        <v>0</v>
      </c>
      <c r="V2771" s="422"/>
      <c r="W2771" s="619" t="str">
        <f t="shared" si="3814"/>
        <v/>
      </c>
    </row>
    <row r="2772" spans="1:23" s="371" customFormat="1" ht="24" hidden="1" customHeight="1">
      <c r="A2772" s="366" t="s">
        <v>2055</v>
      </c>
      <c r="B2772" s="418" t="s">
        <v>0</v>
      </c>
      <c r="C2772" s="418" t="s">
        <v>3542</v>
      </c>
      <c r="D2772" s="418" t="s">
        <v>167</v>
      </c>
      <c r="E2772" s="419" t="s">
        <v>18</v>
      </c>
      <c r="F2772" s="411">
        <f>G2772</f>
        <v>4</v>
      </c>
      <c r="G2772" s="411">
        <f>[5]내역서!F2768</f>
        <v>4</v>
      </c>
      <c r="H2772" s="716">
        <v>3</v>
      </c>
      <c r="I2772" s="410">
        <f>G2772-H2772</f>
        <v>1</v>
      </c>
      <c r="J2772" s="411">
        <f>내역서!F2776</f>
        <v>0</v>
      </c>
      <c r="K2772" s="411">
        <v>425</v>
      </c>
      <c r="L2772" s="412">
        <f t="shared" si="3847"/>
        <v>0</v>
      </c>
      <c r="M2772" s="411">
        <v>0</v>
      </c>
      <c r="N2772" s="412">
        <f>INT($J2772*M2772)</f>
        <v>0</v>
      </c>
      <c r="O2772" s="411">
        <v>0</v>
      </c>
      <c r="P2772" s="412">
        <f>INT($J2772*O2772)</f>
        <v>0</v>
      </c>
      <c r="Q2772" s="412">
        <f>+K2772+M2772+O2772</f>
        <v>425</v>
      </c>
      <c r="R2772" s="412">
        <f>L2772+N2772+P2772</f>
        <v>0</v>
      </c>
      <c r="S2772" s="412"/>
      <c r="T2772" s="412"/>
      <c r="U2772" s="412"/>
      <c r="V2772" s="419" t="s">
        <v>0</v>
      </c>
      <c r="W2772" s="617" t="str">
        <f>+IF(J2772&lt;0,"ng","")</f>
        <v/>
      </c>
    </row>
    <row r="2773" spans="1:23" s="75" customFormat="1" ht="24" hidden="1" customHeight="1">
      <c r="A2773" s="372" t="s">
        <v>5458</v>
      </c>
      <c r="B2773" s="421" t="s">
        <v>0</v>
      </c>
      <c r="C2773" s="421" t="s">
        <v>1526</v>
      </c>
      <c r="D2773" s="421" t="s">
        <v>167</v>
      </c>
      <c r="E2773" s="422" t="s">
        <v>18</v>
      </c>
      <c r="F2773" s="416">
        <f t="shared" si="3848"/>
        <v>4</v>
      </c>
      <c r="G2773" s="416">
        <f>[5]내역서!F2769</f>
        <v>4</v>
      </c>
      <c r="H2773" s="717">
        <v>3</v>
      </c>
      <c r="I2773" s="415">
        <f t="shared" si="3849"/>
        <v>1</v>
      </c>
      <c r="J2773" s="416">
        <f>내역서!F2777</f>
        <v>0</v>
      </c>
      <c r="K2773" s="416">
        <v>425</v>
      </c>
      <c r="L2773" s="417">
        <f t="shared" si="3847"/>
        <v>0</v>
      </c>
      <c r="M2773" s="416">
        <v>0</v>
      </c>
      <c r="N2773" s="417">
        <f t="shared" si="3850"/>
        <v>0</v>
      </c>
      <c r="O2773" s="416">
        <v>0</v>
      </c>
      <c r="P2773" s="417">
        <f t="shared" si="3851"/>
        <v>0</v>
      </c>
      <c r="Q2773" s="417">
        <f t="shared" si="3852"/>
        <v>425</v>
      </c>
      <c r="R2773" s="417">
        <f t="shared" si="3871"/>
        <v>0</v>
      </c>
      <c r="S2773" s="417">
        <f t="shared" ref="S2773" si="3892">J2773-J2772</f>
        <v>0</v>
      </c>
      <c r="T2773" s="417">
        <f t="shared" ref="T2773:U2773" si="3893">Q2773-Q2772</f>
        <v>0</v>
      </c>
      <c r="U2773" s="417">
        <f t="shared" si="3893"/>
        <v>0</v>
      </c>
      <c r="V2773" s="422"/>
      <c r="W2773" s="619" t="str">
        <f t="shared" si="3814"/>
        <v/>
      </c>
    </row>
    <row r="2774" spans="1:23" s="371" customFormat="1" ht="24" hidden="1" customHeight="1">
      <c r="A2774" s="366" t="s">
        <v>2055</v>
      </c>
      <c r="B2774" s="418" t="s">
        <v>0</v>
      </c>
      <c r="C2774" s="418" t="s">
        <v>3542</v>
      </c>
      <c r="D2774" s="418" t="s">
        <v>163</v>
      </c>
      <c r="E2774" s="419" t="s">
        <v>18</v>
      </c>
      <c r="F2774" s="411">
        <f>G2774</f>
        <v>17</v>
      </c>
      <c r="G2774" s="411">
        <f>[5]내역서!F2770</f>
        <v>17</v>
      </c>
      <c r="H2774" s="716">
        <v>13</v>
      </c>
      <c r="I2774" s="410">
        <f>G2774-H2774</f>
        <v>4</v>
      </c>
      <c r="J2774" s="411">
        <f>내역서!F2778</f>
        <v>0</v>
      </c>
      <c r="K2774" s="411">
        <v>430.7</v>
      </c>
      <c r="L2774" s="412">
        <f t="shared" si="3847"/>
        <v>0</v>
      </c>
      <c r="M2774" s="411">
        <v>0</v>
      </c>
      <c r="N2774" s="412">
        <f>INT($J2774*M2774)</f>
        <v>0</v>
      </c>
      <c r="O2774" s="411">
        <v>0</v>
      </c>
      <c r="P2774" s="412">
        <f>INT($J2774*O2774)</f>
        <v>0</v>
      </c>
      <c r="Q2774" s="412">
        <f>+K2774+M2774+O2774</f>
        <v>430.7</v>
      </c>
      <c r="R2774" s="412">
        <f>L2774+N2774+P2774</f>
        <v>0</v>
      </c>
      <c r="S2774" s="412"/>
      <c r="T2774" s="412"/>
      <c r="U2774" s="412"/>
      <c r="V2774" s="419" t="s">
        <v>0</v>
      </c>
      <c r="W2774" s="617" t="str">
        <f>+IF(J2774&lt;0,"ng","")</f>
        <v/>
      </c>
    </row>
    <row r="2775" spans="1:23" s="75" customFormat="1" ht="24" hidden="1" customHeight="1">
      <c r="A2775" s="372" t="s">
        <v>2072</v>
      </c>
      <c r="B2775" s="421" t="s">
        <v>0</v>
      </c>
      <c r="C2775" s="421" t="s">
        <v>1526</v>
      </c>
      <c r="D2775" s="421" t="s">
        <v>163</v>
      </c>
      <c r="E2775" s="422" t="s">
        <v>18</v>
      </c>
      <c r="F2775" s="416">
        <f t="shared" si="3848"/>
        <v>17</v>
      </c>
      <c r="G2775" s="416">
        <f>[5]내역서!F2771</f>
        <v>17</v>
      </c>
      <c r="H2775" s="717">
        <v>13</v>
      </c>
      <c r="I2775" s="415">
        <f t="shared" si="3849"/>
        <v>4</v>
      </c>
      <c r="J2775" s="416">
        <f>내역서!F2779</f>
        <v>0</v>
      </c>
      <c r="K2775" s="416">
        <v>430.7</v>
      </c>
      <c r="L2775" s="417">
        <f t="shared" si="3847"/>
        <v>0</v>
      </c>
      <c r="M2775" s="416">
        <v>0</v>
      </c>
      <c r="N2775" s="417">
        <f t="shared" si="3850"/>
        <v>0</v>
      </c>
      <c r="O2775" s="416">
        <v>0</v>
      </c>
      <c r="P2775" s="417">
        <f t="shared" si="3851"/>
        <v>0</v>
      </c>
      <c r="Q2775" s="417">
        <f t="shared" si="3852"/>
        <v>430.7</v>
      </c>
      <c r="R2775" s="417">
        <f t="shared" si="3871"/>
        <v>0</v>
      </c>
      <c r="S2775" s="417">
        <f t="shared" ref="S2775" si="3894">J2775-J2774</f>
        <v>0</v>
      </c>
      <c r="T2775" s="417">
        <f t="shared" ref="T2775:U2775" si="3895">Q2775-Q2774</f>
        <v>0</v>
      </c>
      <c r="U2775" s="417">
        <f t="shared" si="3895"/>
        <v>0</v>
      </c>
      <c r="V2775" s="422"/>
      <c r="W2775" s="619" t="str">
        <f t="shared" si="3814"/>
        <v/>
      </c>
    </row>
    <row r="2776" spans="1:23" s="371" customFormat="1" ht="24" hidden="1" customHeight="1">
      <c r="A2776" s="366" t="s">
        <v>5470</v>
      </c>
      <c r="B2776" s="500" t="s">
        <v>3410</v>
      </c>
      <c r="C2776" s="500" t="s">
        <v>3544</v>
      </c>
      <c r="D2776" s="500" t="s">
        <v>0</v>
      </c>
      <c r="E2776" s="501" t="s">
        <v>0</v>
      </c>
      <c r="F2776" s="502">
        <v>0</v>
      </c>
      <c r="G2776" s="502">
        <f>[5]내역서!F2772</f>
        <v>0</v>
      </c>
      <c r="H2776" s="502">
        <v>0</v>
      </c>
      <c r="I2776" s="502"/>
      <c r="J2776" s="502">
        <f>내역서!F2780</f>
        <v>0</v>
      </c>
      <c r="K2776" s="503">
        <v>0</v>
      </c>
      <c r="L2776" s="503">
        <f>SUMIF($A$2778:$A$2785,$A2778,L$2778:L$2785)</f>
        <v>0</v>
      </c>
      <c r="M2776" s="503">
        <v>0</v>
      </c>
      <c r="N2776" s="503">
        <f t="shared" ref="N2776:N2777" si="3896">SUMIF($A$2778:$A$2785,$A2778,N$2778:N$2785)</f>
        <v>0</v>
      </c>
      <c r="O2776" s="503">
        <v>0</v>
      </c>
      <c r="P2776" s="503">
        <f t="shared" ref="P2776:P2777" si="3897">SUMIF($A$2778:$A$2785,$A2778,P$2778:P$2785)</f>
        <v>0</v>
      </c>
      <c r="Q2776" s="504">
        <v>0</v>
      </c>
      <c r="R2776" s="503">
        <f>L2776+N2776+P2776</f>
        <v>0</v>
      </c>
      <c r="S2776" s="503"/>
      <c r="T2776" s="503"/>
      <c r="U2776" s="503"/>
      <c r="V2776" s="722" t="s">
        <v>0</v>
      </c>
      <c r="W2776" s="617" t="str">
        <f>+IF(J2776&lt;0,"ng","")</f>
        <v/>
      </c>
    </row>
    <row r="2777" spans="1:23" s="75" customFormat="1" ht="24" hidden="1" customHeight="1">
      <c r="A2777" s="372" t="s">
        <v>2072</v>
      </c>
      <c r="B2777" s="505" t="s">
        <v>6317</v>
      </c>
      <c r="C2777" s="505" t="s">
        <v>6318</v>
      </c>
      <c r="D2777" s="505" t="s">
        <v>0</v>
      </c>
      <c r="E2777" s="506" t="s">
        <v>0</v>
      </c>
      <c r="F2777" s="507">
        <v>0</v>
      </c>
      <c r="G2777" s="507">
        <f>[5]내역서!F2773</f>
        <v>0</v>
      </c>
      <c r="H2777" s="507">
        <v>0</v>
      </c>
      <c r="I2777" s="507"/>
      <c r="J2777" s="507">
        <f>내역서!F2781</f>
        <v>0</v>
      </c>
      <c r="K2777" s="508">
        <v>0</v>
      </c>
      <c r="L2777" s="508">
        <f>SUMIF($A$2778:$A$2785,$A2779,L$2778:L$2785)</f>
        <v>0</v>
      </c>
      <c r="M2777" s="508">
        <v>0</v>
      </c>
      <c r="N2777" s="508">
        <f t="shared" si="3896"/>
        <v>0</v>
      </c>
      <c r="O2777" s="508">
        <v>0</v>
      </c>
      <c r="P2777" s="508">
        <f t="shared" si="3897"/>
        <v>0</v>
      </c>
      <c r="Q2777" s="509">
        <v>0</v>
      </c>
      <c r="R2777" s="508">
        <f t="shared" ref="R2777" si="3898">L2777+N2777+P2777</f>
        <v>0</v>
      </c>
      <c r="S2777" s="508">
        <f t="shared" ref="S2777" si="3899">J2777-J2776</f>
        <v>0</v>
      </c>
      <c r="T2777" s="508">
        <f t="shared" ref="T2777:U2777" si="3900">Q2777-Q2776</f>
        <v>0</v>
      </c>
      <c r="U2777" s="508">
        <f t="shared" si="3900"/>
        <v>0</v>
      </c>
      <c r="V2777" s="723"/>
      <c r="W2777" s="619" t="str">
        <f t="shared" si="3814"/>
        <v/>
      </c>
    </row>
    <row r="2778" spans="1:23" s="371" customFormat="1" ht="24" hidden="1" customHeight="1">
      <c r="A2778" s="366" t="s">
        <v>2055</v>
      </c>
      <c r="B2778" s="418" t="s">
        <v>0</v>
      </c>
      <c r="C2778" s="418" t="s">
        <v>3547</v>
      </c>
      <c r="D2778" s="418" t="s">
        <v>209</v>
      </c>
      <c r="E2778" s="419" t="s">
        <v>56</v>
      </c>
      <c r="F2778" s="411">
        <f t="shared" ref="F2778:F2785" si="3901">G2778</f>
        <v>0.83</v>
      </c>
      <c r="G2778" s="411">
        <f>[5]내역서!F2774</f>
        <v>0.83</v>
      </c>
      <c r="H2778" s="716">
        <v>0.83</v>
      </c>
      <c r="I2778" s="410">
        <f>G2778-H2778</f>
        <v>0</v>
      </c>
      <c r="J2778" s="411">
        <f>내역서!F2782</f>
        <v>0</v>
      </c>
      <c r="K2778" s="411">
        <v>1566525.6</v>
      </c>
      <c r="L2778" s="412">
        <f>INT($J2778*K2778)</f>
        <v>0</v>
      </c>
      <c r="M2778" s="411">
        <v>14372626.4</v>
      </c>
      <c r="N2778" s="412">
        <f>INT($J2778*M2778)</f>
        <v>0</v>
      </c>
      <c r="O2778" s="411">
        <v>0</v>
      </c>
      <c r="P2778" s="412">
        <f>INT($J2778*O2778)</f>
        <v>0</v>
      </c>
      <c r="Q2778" s="412">
        <f>+K2778+M2778+O2778</f>
        <v>15939152</v>
      </c>
      <c r="R2778" s="412">
        <f>L2778+N2778+P2778</f>
        <v>0</v>
      </c>
      <c r="S2778" s="412"/>
      <c r="T2778" s="412"/>
      <c r="U2778" s="412"/>
      <c r="V2778" s="419" t="s">
        <v>0</v>
      </c>
      <c r="W2778" s="617" t="str">
        <f>+IF(J2778&lt;0,"ng","")</f>
        <v/>
      </c>
    </row>
    <row r="2779" spans="1:23" s="75" customFormat="1" ht="24" hidden="1" customHeight="1">
      <c r="A2779" s="372" t="s">
        <v>2072</v>
      </c>
      <c r="B2779" s="421" t="s">
        <v>0</v>
      </c>
      <c r="C2779" s="421" t="s">
        <v>1527</v>
      </c>
      <c r="D2779" s="421" t="s">
        <v>209</v>
      </c>
      <c r="E2779" s="422" t="s">
        <v>56</v>
      </c>
      <c r="F2779" s="416">
        <f t="shared" si="3901"/>
        <v>0.83</v>
      </c>
      <c r="G2779" s="416">
        <f>[5]내역서!F2775</f>
        <v>0.83</v>
      </c>
      <c r="H2779" s="717">
        <v>0.83</v>
      </c>
      <c r="I2779" s="415">
        <f t="shared" ref="I2779:I2785" si="3902">G2779-H2779</f>
        <v>0</v>
      </c>
      <c r="J2779" s="416">
        <f>내역서!F2783</f>
        <v>0</v>
      </c>
      <c r="K2779" s="416">
        <v>1566525.6</v>
      </c>
      <c r="L2779" s="417">
        <f t="shared" ref="L2779:L2785" si="3903">INT($J2779*K2779)</f>
        <v>0</v>
      </c>
      <c r="M2779" s="416">
        <v>14372626.4</v>
      </c>
      <c r="N2779" s="417">
        <f t="shared" ref="N2779:N2785" si="3904">INT($J2779*M2779)</f>
        <v>0</v>
      </c>
      <c r="O2779" s="416">
        <v>0</v>
      </c>
      <c r="P2779" s="417">
        <f t="shared" ref="P2779:P2785" si="3905">INT($J2779*O2779)</f>
        <v>0</v>
      </c>
      <c r="Q2779" s="417">
        <f t="shared" ref="Q2779:Q2785" si="3906">+K2779+M2779+O2779</f>
        <v>15939152</v>
      </c>
      <c r="R2779" s="417">
        <f t="shared" si="3871"/>
        <v>0</v>
      </c>
      <c r="S2779" s="417">
        <f t="shared" ref="S2779" si="3907">J2779-J2778</f>
        <v>0</v>
      </c>
      <c r="T2779" s="417">
        <f t="shared" ref="T2779:U2779" si="3908">Q2779-Q2778</f>
        <v>0</v>
      </c>
      <c r="U2779" s="417">
        <f t="shared" si="3908"/>
        <v>0</v>
      </c>
      <c r="V2779" s="422"/>
      <c r="W2779" s="619" t="str">
        <f t="shared" si="3814"/>
        <v/>
      </c>
    </row>
    <row r="2780" spans="1:23" s="495" customFormat="1" ht="24" hidden="1" customHeight="1">
      <c r="A2780" s="366" t="s">
        <v>5520</v>
      </c>
      <c r="B2780" s="418" t="s">
        <v>0</v>
      </c>
      <c r="C2780" s="418" t="s">
        <v>3547</v>
      </c>
      <c r="D2780" s="418" t="s">
        <v>208</v>
      </c>
      <c r="E2780" s="419" t="s">
        <v>56</v>
      </c>
      <c r="F2780" s="411">
        <f t="shared" si="3901"/>
        <v>2.82</v>
      </c>
      <c r="G2780" s="411">
        <f>[5]내역서!F2776</f>
        <v>2.82</v>
      </c>
      <c r="H2780" s="716">
        <v>1.82</v>
      </c>
      <c r="I2780" s="410">
        <f>G2780-H2780</f>
        <v>0.99999999999999978</v>
      </c>
      <c r="J2780" s="411">
        <f>내역서!F2784</f>
        <v>0</v>
      </c>
      <c r="K2780" s="411">
        <v>1392403.6</v>
      </c>
      <c r="L2780" s="412">
        <f>INT($J2780*K2780)</f>
        <v>0</v>
      </c>
      <c r="M2780" s="411">
        <v>12775086.4</v>
      </c>
      <c r="N2780" s="412">
        <f>INT($J2780*M2780)</f>
        <v>0</v>
      </c>
      <c r="O2780" s="411">
        <v>0</v>
      </c>
      <c r="P2780" s="412">
        <f>INT($J2780*O2780)</f>
        <v>0</v>
      </c>
      <c r="Q2780" s="412">
        <f>+K2780+M2780+O2780</f>
        <v>14167490</v>
      </c>
      <c r="R2780" s="412">
        <f>L2780+N2780+P2780</f>
        <v>0</v>
      </c>
      <c r="S2780" s="412"/>
      <c r="T2780" s="412"/>
      <c r="U2780" s="412"/>
      <c r="V2780" s="419" t="s">
        <v>0</v>
      </c>
      <c r="W2780" s="617" t="str">
        <f>+IF(J2780&lt;0,"ng","")</f>
        <v/>
      </c>
    </row>
    <row r="2781" spans="1:23" s="80" customFormat="1" ht="24" hidden="1" customHeight="1">
      <c r="A2781" s="372" t="s">
        <v>2072</v>
      </c>
      <c r="B2781" s="421" t="s">
        <v>0</v>
      </c>
      <c r="C2781" s="421" t="s">
        <v>1527</v>
      </c>
      <c r="D2781" s="421" t="s">
        <v>208</v>
      </c>
      <c r="E2781" s="422" t="s">
        <v>56</v>
      </c>
      <c r="F2781" s="416">
        <f t="shared" si="3901"/>
        <v>2.82</v>
      </c>
      <c r="G2781" s="416">
        <f>[5]내역서!F2777</f>
        <v>2.82</v>
      </c>
      <c r="H2781" s="717">
        <v>1.8199999999999998</v>
      </c>
      <c r="I2781" s="415">
        <f t="shared" si="3902"/>
        <v>1</v>
      </c>
      <c r="J2781" s="416">
        <f>내역서!F2785</f>
        <v>0</v>
      </c>
      <c r="K2781" s="416">
        <v>1392403.6</v>
      </c>
      <c r="L2781" s="417">
        <f t="shared" ref="L2781" si="3909">INT($J2781*K2781)</f>
        <v>0</v>
      </c>
      <c r="M2781" s="416">
        <v>12775086.4</v>
      </c>
      <c r="N2781" s="417">
        <f t="shared" si="3904"/>
        <v>0</v>
      </c>
      <c r="O2781" s="416">
        <v>0</v>
      </c>
      <c r="P2781" s="417">
        <f t="shared" si="3905"/>
        <v>0</v>
      </c>
      <c r="Q2781" s="417">
        <f t="shared" si="3906"/>
        <v>14167490</v>
      </c>
      <c r="R2781" s="417">
        <f>L2781+N2781+P2781</f>
        <v>0</v>
      </c>
      <c r="S2781" s="417">
        <f t="shared" ref="S2781" si="3910">J2781-J2780</f>
        <v>0</v>
      </c>
      <c r="T2781" s="417">
        <f t="shared" ref="T2781:U2781" si="3911">Q2781-Q2780</f>
        <v>0</v>
      </c>
      <c r="U2781" s="417">
        <f t="shared" si="3911"/>
        <v>0</v>
      </c>
      <c r="V2781" s="422"/>
      <c r="W2781" s="619" t="str">
        <f t="shared" si="3814"/>
        <v/>
      </c>
    </row>
    <row r="2782" spans="1:23" s="371" customFormat="1" ht="24" hidden="1" customHeight="1">
      <c r="A2782" s="366" t="s">
        <v>6291</v>
      </c>
      <c r="B2782" s="418" t="s">
        <v>0</v>
      </c>
      <c r="C2782" s="418" t="s">
        <v>3549</v>
      </c>
      <c r="D2782" s="418" t="s">
        <v>3550</v>
      </c>
      <c r="E2782" s="419" t="s">
        <v>56</v>
      </c>
      <c r="F2782" s="411">
        <f t="shared" si="3901"/>
        <v>47.118699999999997</v>
      </c>
      <c r="G2782" s="429">
        <f>[5]내역서!F2778</f>
        <v>47.118699999999997</v>
      </c>
      <c r="H2782" s="716">
        <v>35.118699999999997</v>
      </c>
      <c r="I2782" s="410">
        <f>G2782-H2782</f>
        <v>12</v>
      </c>
      <c r="J2782" s="486">
        <f>내역서!F2786</f>
        <v>0</v>
      </c>
      <c r="K2782" s="411">
        <v>669985.6</v>
      </c>
      <c r="L2782" s="412">
        <f>INT($J2782*K2782)</f>
        <v>0</v>
      </c>
      <c r="M2782" s="411">
        <v>4741772</v>
      </c>
      <c r="N2782" s="412">
        <f>INT($J2782*M2782)</f>
        <v>0</v>
      </c>
      <c r="O2782" s="411">
        <v>0</v>
      </c>
      <c r="P2782" s="412">
        <f>INT($J2782*O2782)</f>
        <v>0</v>
      </c>
      <c r="Q2782" s="412">
        <f>+K2782+M2782+O2782</f>
        <v>5411757.5999999996</v>
      </c>
      <c r="R2782" s="412">
        <f>L2782+N2782+P2782</f>
        <v>0</v>
      </c>
      <c r="S2782" s="412"/>
      <c r="T2782" s="412"/>
      <c r="U2782" s="412"/>
      <c r="V2782" s="419" t="s">
        <v>0</v>
      </c>
      <c r="W2782" s="617" t="str">
        <f>+IF(J2782&lt;0,"ng","")</f>
        <v/>
      </c>
    </row>
    <row r="2783" spans="1:23" s="75" customFormat="1" ht="24" hidden="1" customHeight="1">
      <c r="A2783" s="372" t="s">
        <v>5437</v>
      </c>
      <c r="B2783" s="421" t="s">
        <v>0</v>
      </c>
      <c r="C2783" s="421" t="s">
        <v>1528</v>
      </c>
      <c r="D2783" s="421" t="s">
        <v>1529</v>
      </c>
      <c r="E2783" s="422" t="s">
        <v>56</v>
      </c>
      <c r="F2783" s="416">
        <f t="shared" si="3901"/>
        <v>47.118700000000011</v>
      </c>
      <c r="G2783" s="430">
        <f>[5]내역서!F2779</f>
        <v>47.118700000000011</v>
      </c>
      <c r="H2783" s="717">
        <v>35.118700000000011</v>
      </c>
      <c r="I2783" s="415">
        <f t="shared" si="3902"/>
        <v>12</v>
      </c>
      <c r="J2783" s="487">
        <f>내역서!F2787</f>
        <v>0</v>
      </c>
      <c r="K2783" s="416">
        <v>669985.6</v>
      </c>
      <c r="L2783" s="417">
        <f t="shared" si="3903"/>
        <v>0</v>
      </c>
      <c r="M2783" s="416">
        <v>4741772</v>
      </c>
      <c r="N2783" s="417">
        <f t="shared" si="3904"/>
        <v>0</v>
      </c>
      <c r="O2783" s="416">
        <v>0</v>
      </c>
      <c r="P2783" s="417">
        <f t="shared" si="3905"/>
        <v>0</v>
      </c>
      <c r="Q2783" s="417">
        <f t="shared" si="3906"/>
        <v>5411757.5999999996</v>
      </c>
      <c r="R2783" s="417">
        <f t="shared" si="3871"/>
        <v>0</v>
      </c>
      <c r="S2783" s="417">
        <f t="shared" ref="S2783" si="3912">J2783-J2782</f>
        <v>0</v>
      </c>
      <c r="T2783" s="417">
        <f t="shared" ref="T2783:U2783" si="3913">Q2783-Q2782</f>
        <v>0</v>
      </c>
      <c r="U2783" s="417">
        <f t="shared" si="3913"/>
        <v>0</v>
      </c>
      <c r="V2783" s="422"/>
      <c r="W2783" s="619" t="str">
        <f t="shared" si="3814"/>
        <v/>
      </c>
    </row>
    <row r="2784" spans="1:23" s="371" customFormat="1" ht="24" hidden="1" customHeight="1">
      <c r="A2784" s="366" t="s">
        <v>6319</v>
      </c>
      <c r="B2784" s="418" t="s">
        <v>0</v>
      </c>
      <c r="C2784" s="418" t="s">
        <v>3551</v>
      </c>
      <c r="D2784" s="418" t="s">
        <v>0</v>
      </c>
      <c r="E2784" s="419" t="s">
        <v>2104</v>
      </c>
      <c r="F2784" s="411">
        <f t="shared" si="3901"/>
        <v>2121.0410000000002</v>
      </c>
      <c r="G2784" s="411">
        <f>[5]내역서!F2780</f>
        <v>2121.0410000000002</v>
      </c>
      <c r="H2784" s="716">
        <v>1578.0409999999999</v>
      </c>
      <c r="I2784" s="410">
        <f>G2784-H2784</f>
        <v>543.00000000000023</v>
      </c>
      <c r="J2784" s="411">
        <f>내역서!F2788</f>
        <v>0</v>
      </c>
      <c r="K2784" s="411">
        <v>6339</v>
      </c>
      <c r="L2784" s="412">
        <f>INT($J2784*K2784)</f>
        <v>0</v>
      </c>
      <c r="M2784" s="411">
        <v>24812.799999999999</v>
      </c>
      <c r="N2784" s="412">
        <f>INT($J2784*M2784)</f>
        <v>0</v>
      </c>
      <c r="O2784" s="411">
        <v>0</v>
      </c>
      <c r="P2784" s="412">
        <f>INT($J2784*O2784)</f>
        <v>0</v>
      </c>
      <c r="Q2784" s="412">
        <f>+K2784+M2784+O2784</f>
        <v>31151.8</v>
      </c>
      <c r="R2784" s="412">
        <f>L2784+N2784+P2784</f>
        <v>0</v>
      </c>
      <c r="S2784" s="412"/>
      <c r="T2784" s="412"/>
      <c r="U2784" s="412"/>
      <c r="V2784" s="419" t="s">
        <v>0</v>
      </c>
      <c r="W2784" s="617" t="str">
        <f>+IF(J2784&lt;0,"ng","")</f>
        <v/>
      </c>
    </row>
    <row r="2785" spans="1:23" s="75" customFormat="1" ht="24" hidden="1" customHeight="1">
      <c r="A2785" s="372" t="s">
        <v>5428</v>
      </c>
      <c r="B2785" s="421" t="s">
        <v>0</v>
      </c>
      <c r="C2785" s="421" t="s">
        <v>1530</v>
      </c>
      <c r="D2785" s="421" t="s">
        <v>0</v>
      </c>
      <c r="E2785" s="422" t="s">
        <v>671</v>
      </c>
      <c r="F2785" s="416">
        <f t="shared" si="3901"/>
        <v>2121.0409999999997</v>
      </c>
      <c r="G2785" s="416">
        <f>[5]내역서!F2781</f>
        <v>2121.0409999999997</v>
      </c>
      <c r="H2785" s="717">
        <v>1578.0409999999997</v>
      </c>
      <c r="I2785" s="415">
        <f t="shared" si="3902"/>
        <v>543</v>
      </c>
      <c r="J2785" s="416">
        <f>내역서!F2789</f>
        <v>0</v>
      </c>
      <c r="K2785" s="416">
        <v>6339</v>
      </c>
      <c r="L2785" s="417">
        <f t="shared" si="3903"/>
        <v>0</v>
      </c>
      <c r="M2785" s="416">
        <v>24812.799999999999</v>
      </c>
      <c r="N2785" s="417">
        <f t="shared" si="3904"/>
        <v>0</v>
      </c>
      <c r="O2785" s="416">
        <v>0</v>
      </c>
      <c r="P2785" s="417">
        <f t="shared" si="3905"/>
        <v>0</v>
      </c>
      <c r="Q2785" s="417">
        <f t="shared" si="3906"/>
        <v>31151.8</v>
      </c>
      <c r="R2785" s="417">
        <f>L2785+N2785+P2785</f>
        <v>0</v>
      </c>
      <c r="S2785" s="417">
        <f t="shared" ref="S2785" si="3914">J2785-J2784</f>
        <v>0</v>
      </c>
      <c r="T2785" s="417">
        <f t="shared" ref="T2785:U2785" si="3915">Q2785-Q2784</f>
        <v>0</v>
      </c>
      <c r="U2785" s="417">
        <f t="shared" si="3915"/>
        <v>0</v>
      </c>
      <c r="V2785" s="422" t="s">
        <v>0</v>
      </c>
      <c r="W2785" s="619" t="str">
        <f t="shared" si="3814"/>
        <v/>
      </c>
    </row>
    <row r="2786" spans="1:23" s="477" customFormat="1" ht="24" hidden="1" customHeight="1">
      <c r="A2786" s="366" t="s">
        <v>5499</v>
      </c>
      <c r="B2786" s="472" t="s">
        <v>2065</v>
      </c>
      <c r="C2786" s="472" t="s">
        <v>2066</v>
      </c>
      <c r="D2786" s="519" t="s">
        <v>0</v>
      </c>
      <c r="E2786" s="519" t="s">
        <v>0</v>
      </c>
      <c r="F2786" s="520">
        <v>0</v>
      </c>
      <c r="G2786" s="520">
        <f>[5]내역서!F2782</f>
        <v>0</v>
      </c>
      <c r="H2786" s="520">
        <v>0</v>
      </c>
      <c r="I2786" s="520"/>
      <c r="J2786" s="520">
        <f>내역서!F2790</f>
        <v>0</v>
      </c>
      <c r="K2786" s="520">
        <v>0</v>
      </c>
      <c r="L2786" s="474">
        <f>L2788+L2794+L2950+L3146+L3212</f>
        <v>0</v>
      </c>
      <c r="M2786" s="474">
        <v>0</v>
      </c>
      <c r="N2786" s="474">
        <f>N2788+N2794+N2950+N3146+N3212</f>
        <v>0</v>
      </c>
      <c r="O2786" s="474">
        <v>0</v>
      </c>
      <c r="P2786" s="474">
        <f>P2788+P2794+P2950+P3146+P3212</f>
        <v>0</v>
      </c>
      <c r="Q2786" s="475">
        <v>0</v>
      </c>
      <c r="R2786" s="474">
        <f>L2786+N2786+P2786</f>
        <v>0</v>
      </c>
      <c r="S2786" s="474"/>
      <c r="T2786" s="474"/>
      <c r="U2786" s="474"/>
      <c r="V2786" s="519" t="s">
        <v>0</v>
      </c>
      <c r="W2786" s="617" t="str">
        <f>+IF(J2786&lt;0,"ng","")</f>
        <v/>
      </c>
    </row>
    <row r="2787" spans="1:23" s="76" customFormat="1" ht="24" hidden="1" customHeight="1">
      <c r="A2787" s="372" t="s">
        <v>6288</v>
      </c>
      <c r="B2787" s="391" t="s">
        <v>6320</v>
      </c>
      <c r="C2787" s="391" t="s">
        <v>6321</v>
      </c>
      <c r="D2787" s="521" t="s">
        <v>0</v>
      </c>
      <c r="E2787" s="521" t="s">
        <v>0</v>
      </c>
      <c r="F2787" s="522">
        <v>0</v>
      </c>
      <c r="G2787" s="522">
        <f>[5]내역서!F2783</f>
        <v>0</v>
      </c>
      <c r="H2787" s="522">
        <v>0</v>
      </c>
      <c r="I2787" s="522"/>
      <c r="J2787" s="522">
        <f>내역서!F2791</f>
        <v>0</v>
      </c>
      <c r="K2787" s="522">
        <v>0</v>
      </c>
      <c r="L2787" s="393">
        <f>L2789+L2795+L2951+L3147+L3213</f>
        <v>0</v>
      </c>
      <c r="M2787" s="393">
        <v>0</v>
      </c>
      <c r="N2787" s="393">
        <f>N2789+N2795+N2951+N3147+N3213</f>
        <v>0</v>
      </c>
      <c r="O2787" s="393">
        <v>0</v>
      </c>
      <c r="P2787" s="393">
        <f>P2789+P2795+P2951+P3147+P3213</f>
        <v>0</v>
      </c>
      <c r="Q2787" s="394">
        <v>0</v>
      </c>
      <c r="R2787" s="393">
        <f t="shared" si="3871"/>
        <v>0</v>
      </c>
      <c r="S2787" s="393">
        <f t="shared" ref="S2787" si="3916">J2787-J2786</f>
        <v>0</v>
      </c>
      <c r="T2787" s="393">
        <f t="shared" ref="T2787:U2787" si="3917">Q2787-Q2786</f>
        <v>0</v>
      </c>
      <c r="U2787" s="393">
        <f t="shared" si="3917"/>
        <v>0</v>
      </c>
      <c r="V2787" s="521"/>
      <c r="W2787" s="619" t="str">
        <f t="shared" si="3814"/>
        <v/>
      </c>
    </row>
    <row r="2788" spans="1:23" s="371" customFormat="1" ht="24" hidden="1" customHeight="1">
      <c r="A2788" s="366" t="s">
        <v>2055</v>
      </c>
      <c r="B2788" s="395" t="s">
        <v>1</v>
      </c>
      <c r="C2788" s="395" t="s">
        <v>3554</v>
      </c>
      <c r="D2788" s="396" t="s">
        <v>0</v>
      </c>
      <c r="E2788" s="396" t="s">
        <v>0</v>
      </c>
      <c r="F2788" s="397">
        <v>0</v>
      </c>
      <c r="G2788" s="397">
        <f>[5]내역서!F2784</f>
        <v>0</v>
      </c>
      <c r="H2788" s="397">
        <v>0</v>
      </c>
      <c r="I2788" s="397"/>
      <c r="J2788" s="397">
        <f>내역서!F2792</f>
        <v>0</v>
      </c>
      <c r="K2788" s="398">
        <v>0</v>
      </c>
      <c r="L2788" s="397">
        <f>L2790+L2792</f>
        <v>0</v>
      </c>
      <c r="M2788" s="398">
        <v>0</v>
      </c>
      <c r="N2788" s="397">
        <f>N2790+N2792</f>
        <v>0</v>
      </c>
      <c r="O2788" s="398">
        <v>0</v>
      </c>
      <c r="P2788" s="397">
        <f>P2790+P2792</f>
        <v>0</v>
      </c>
      <c r="Q2788" s="399">
        <v>0</v>
      </c>
      <c r="R2788" s="397">
        <f>L2788+N2788+P2788</f>
        <v>0</v>
      </c>
      <c r="S2788" s="397"/>
      <c r="T2788" s="397"/>
      <c r="U2788" s="397"/>
      <c r="V2788" s="400" t="s">
        <v>0</v>
      </c>
      <c r="W2788" s="617" t="str">
        <f>+IF(J2788&lt;0,"ng","")</f>
        <v/>
      </c>
    </row>
    <row r="2789" spans="1:23" s="81" customFormat="1" ht="24" hidden="1" customHeight="1">
      <c r="A2789" s="372" t="s">
        <v>2072</v>
      </c>
      <c r="B2789" s="402" t="s">
        <v>1807</v>
      </c>
      <c r="C2789" s="402" t="s">
        <v>1531</v>
      </c>
      <c r="D2789" s="403" t="s">
        <v>0</v>
      </c>
      <c r="E2789" s="403" t="s">
        <v>0</v>
      </c>
      <c r="F2789" s="404">
        <v>0</v>
      </c>
      <c r="G2789" s="404">
        <f>[5]내역서!F2785</f>
        <v>0</v>
      </c>
      <c r="H2789" s="404">
        <v>0</v>
      </c>
      <c r="I2789" s="404"/>
      <c r="J2789" s="404">
        <f>내역서!F2793</f>
        <v>0</v>
      </c>
      <c r="K2789" s="405">
        <v>0</v>
      </c>
      <c r="L2789" s="404">
        <f>L2791+L2793</f>
        <v>0</v>
      </c>
      <c r="M2789" s="405">
        <v>0</v>
      </c>
      <c r="N2789" s="404">
        <f>N2791+N2793</f>
        <v>0</v>
      </c>
      <c r="O2789" s="405">
        <v>0</v>
      </c>
      <c r="P2789" s="404">
        <f>P2791+P2793</f>
        <v>0</v>
      </c>
      <c r="Q2789" s="406">
        <v>0</v>
      </c>
      <c r="R2789" s="404">
        <f t="shared" si="3871"/>
        <v>0</v>
      </c>
      <c r="S2789" s="404">
        <f t="shared" ref="S2789" si="3918">J2789-J2788</f>
        <v>0</v>
      </c>
      <c r="T2789" s="404">
        <f t="shared" ref="T2789:U2789" si="3919">Q2789-Q2788</f>
        <v>0</v>
      </c>
      <c r="U2789" s="404">
        <f t="shared" si="3919"/>
        <v>0</v>
      </c>
      <c r="V2789" s="407"/>
      <c r="W2789" s="619" t="str">
        <f t="shared" si="3814"/>
        <v/>
      </c>
    </row>
    <row r="2790" spans="1:23" s="485" customFormat="1" ht="24" hidden="1" customHeight="1">
      <c r="A2790" s="366" t="s">
        <v>5457</v>
      </c>
      <c r="B2790" s="418" t="s">
        <v>0</v>
      </c>
      <c r="C2790" s="418" t="s">
        <v>3557</v>
      </c>
      <c r="D2790" s="419" t="s">
        <v>119</v>
      </c>
      <c r="E2790" s="419" t="s">
        <v>2104</v>
      </c>
      <c r="F2790" s="411">
        <v>993</v>
      </c>
      <c r="G2790" s="411">
        <f>[5]내역서!F2786</f>
        <v>993</v>
      </c>
      <c r="H2790" s="716">
        <v>0</v>
      </c>
      <c r="I2790" s="716"/>
      <c r="J2790" s="411">
        <f>내역서!F2794</f>
        <v>0</v>
      </c>
      <c r="K2790" s="411">
        <v>3895.2</v>
      </c>
      <c r="L2790" s="412">
        <f>INT($J2790*K2790)</f>
        <v>0</v>
      </c>
      <c r="M2790" s="411">
        <v>2324</v>
      </c>
      <c r="N2790" s="412">
        <f>INT($J2790*M2790)</f>
        <v>0</v>
      </c>
      <c r="O2790" s="411">
        <v>277.2</v>
      </c>
      <c r="P2790" s="412">
        <f>INT($J2790*O2790)</f>
        <v>0</v>
      </c>
      <c r="Q2790" s="412">
        <f>+K2790+M2790+O2790</f>
        <v>6496.4</v>
      </c>
      <c r="R2790" s="412">
        <f>L2790+N2790+P2790</f>
        <v>0</v>
      </c>
      <c r="S2790" s="412"/>
      <c r="T2790" s="412"/>
      <c r="U2790" s="412"/>
      <c r="V2790" s="419" t="s">
        <v>0</v>
      </c>
      <c r="W2790" s="617" t="str">
        <f>+IF(J2790&lt;0,"ng","")</f>
        <v/>
      </c>
    </row>
    <row r="2791" spans="1:23" s="77" customFormat="1" ht="24" hidden="1" customHeight="1">
      <c r="A2791" s="372" t="s">
        <v>6288</v>
      </c>
      <c r="B2791" s="421" t="s">
        <v>0</v>
      </c>
      <c r="C2791" s="421" t="s">
        <v>1532</v>
      </c>
      <c r="D2791" s="422" t="s">
        <v>119</v>
      </c>
      <c r="E2791" s="422" t="s">
        <v>671</v>
      </c>
      <c r="F2791" s="416">
        <v>993</v>
      </c>
      <c r="G2791" s="416">
        <f>[5]내역서!F2787</f>
        <v>993</v>
      </c>
      <c r="H2791" s="717">
        <v>0</v>
      </c>
      <c r="I2791" s="717"/>
      <c r="J2791" s="416">
        <f>내역서!F2795</f>
        <v>0</v>
      </c>
      <c r="K2791" s="416">
        <v>3895.2</v>
      </c>
      <c r="L2791" s="417">
        <f>INT($J2791*K2791)</f>
        <v>0</v>
      </c>
      <c r="M2791" s="416">
        <v>2324</v>
      </c>
      <c r="N2791" s="417">
        <f>INT($J2791*M2791)</f>
        <v>0</v>
      </c>
      <c r="O2791" s="416">
        <v>277.2</v>
      </c>
      <c r="P2791" s="417">
        <f>INT($J2791*O2791)</f>
        <v>0</v>
      </c>
      <c r="Q2791" s="417">
        <f t="shared" ref="Q2791:Q2793" si="3920">+K2791+M2791+O2791</f>
        <v>6496.4</v>
      </c>
      <c r="R2791" s="417">
        <f t="shared" si="3871"/>
        <v>0</v>
      </c>
      <c r="S2791" s="417">
        <f t="shared" ref="S2791" si="3921">J2791-J2790</f>
        <v>0</v>
      </c>
      <c r="T2791" s="417">
        <f t="shared" ref="T2791:U2791" si="3922">Q2791-Q2790</f>
        <v>0</v>
      </c>
      <c r="U2791" s="417">
        <f t="shared" si="3922"/>
        <v>0</v>
      </c>
      <c r="V2791" s="422"/>
      <c r="W2791" s="619" t="str">
        <f t="shared" si="3814"/>
        <v/>
      </c>
    </row>
    <row r="2792" spans="1:23" s="485" customFormat="1" ht="24" hidden="1" customHeight="1">
      <c r="A2792" s="366" t="s">
        <v>6322</v>
      </c>
      <c r="B2792" s="418" t="s">
        <v>0</v>
      </c>
      <c r="C2792" s="418" t="s">
        <v>3558</v>
      </c>
      <c r="D2792" s="419" t="s">
        <v>120</v>
      </c>
      <c r="E2792" s="419" t="s">
        <v>22</v>
      </c>
      <c r="F2792" s="411">
        <v>639.6</v>
      </c>
      <c r="G2792" s="411">
        <f>[5]내역서!F2788</f>
        <v>639.6</v>
      </c>
      <c r="H2792" s="716">
        <v>0</v>
      </c>
      <c r="I2792" s="716"/>
      <c r="J2792" s="411">
        <f>내역서!F2796</f>
        <v>0</v>
      </c>
      <c r="K2792" s="411">
        <v>6297.3</v>
      </c>
      <c r="L2792" s="412">
        <f>INT($J2792*K2792)</f>
        <v>0</v>
      </c>
      <c r="M2792" s="411">
        <v>11476</v>
      </c>
      <c r="N2792" s="412">
        <f>INT($J2792*M2792)</f>
        <v>0</v>
      </c>
      <c r="O2792" s="411">
        <v>774.3</v>
      </c>
      <c r="P2792" s="412">
        <f>INT($J2792*O2792)</f>
        <v>0</v>
      </c>
      <c r="Q2792" s="412">
        <f>+K2792+M2792+O2792</f>
        <v>18547.599999999999</v>
      </c>
      <c r="R2792" s="412">
        <f>L2792+N2792+P2792</f>
        <v>0</v>
      </c>
      <c r="S2792" s="412"/>
      <c r="T2792" s="412"/>
      <c r="U2792" s="412"/>
      <c r="V2792" s="419" t="s">
        <v>0</v>
      </c>
      <c r="W2792" s="617" t="str">
        <f>+IF(J2792&lt;0,"ng","")</f>
        <v/>
      </c>
    </row>
    <row r="2793" spans="1:23" s="77" customFormat="1" ht="24" hidden="1" customHeight="1">
      <c r="A2793" s="372" t="s">
        <v>2072</v>
      </c>
      <c r="B2793" s="421" t="s">
        <v>0</v>
      </c>
      <c r="C2793" s="421" t="s">
        <v>1533</v>
      </c>
      <c r="D2793" s="422" t="s">
        <v>120</v>
      </c>
      <c r="E2793" s="422" t="s">
        <v>22</v>
      </c>
      <c r="F2793" s="416">
        <v>639.6</v>
      </c>
      <c r="G2793" s="416">
        <f>[5]내역서!F2789</f>
        <v>639.6</v>
      </c>
      <c r="H2793" s="717">
        <v>0</v>
      </c>
      <c r="I2793" s="717"/>
      <c r="J2793" s="416">
        <f>내역서!F2797</f>
        <v>0</v>
      </c>
      <c r="K2793" s="416">
        <v>6297.3</v>
      </c>
      <c r="L2793" s="417">
        <f>INT($J2793*K2793)</f>
        <v>0</v>
      </c>
      <c r="M2793" s="416">
        <v>11476</v>
      </c>
      <c r="N2793" s="417">
        <f>INT($J2793*M2793)</f>
        <v>0</v>
      </c>
      <c r="O2793" s="416">
        <v>774.3</v>
      </c>
      <c r="P2793" s="417">
        <f>INT($J2793*O2793)</f>
        <v>0</v>
      </c>
      <c r="Q2793" s="417">
        <f t="shared" si="3920"/>
        <v>18547.599999999999</v>
      </c>
      <c r="R2793" s="417">
        <f t="shared" si="3871"/>
        <v>0</v>
      </c>
      <c r="S2793" s="417">
        <f t="shared" ref="S2793" si="3923">J2793-J2792</f>
        <v>0</v>
      </c>
      <c r="T2793" s="417">
        <f t="shared" ref="T2793:U2793" si="3924">Q2793-Q2792</f>
        <v>0</v>
      </c>
      <c r="U2793" s="417">
        <f t="shared" si="3924"/>
        <v>0</v>
      </c>
      <c r="V2793" s="422"/>
      <c r="W2793" s="619" t="str">
        <f t="shared" si="3814"/>
        <v/>
      </c>
    </row>
    <row r="2794" spans="1:23" s="371" customFormat="1" ht="24" hidden="1" customHeight="1">
      <c r="A2794" s="366" t="s">
        <v>6286</v>
      </c>
      <c r="B2794" s="395" t="s">
        <v>4</v>
      </c>
      <c r="C2794" s="395" t="s">
        <v>3559</v>
      </c>
      <c r="D2794" s="396" t="s">
        <v>0</v>
      </c>
      <c r="E2794" s="396" t="s">
        <v>0</v>
      </c>
      <c r="F2794" s="397">
        <v>0</v>
      </c>
      <c r="G2794" s="397">
        <f>[5]내역서!F2790</f>
        <v>0</v>
      </c>
      <c r="H2794" s="397">
        <v>0</v>
      </c>
      <c r="I2794" s="397"/>
      <c r="J2794" s="397">
        <f>내역서!F2798</f>
        <v>0</v>
      </c>
      <c r="K2794" s="398">
        <v>0</v>
      </c>
      <c r="L2794" s="397">
        <f>L2796+L2832</f>
        <v>0</v>
      </c>
      <c r="M2794" s="398">
        <v>0</v>
      </c>
      <c r="N2794" s="397">
        <f>N2796+N2832</f>
        <v>0</v>
      </c>
      <c r="O2794" s="398">
        <v>0</v>
      </c>
      <c r="P2794" s="397">
        <f>P2796+P2832</f>
        <v>0</v>
      </c>
      <c r="Q2794" s="399">
        <v>0</v>
      </c>
      <c r="R2794" s="397">
        <f>L2794+N2794+P2794</f>
        <v>0</v>
      </c>
      <c r="S2794" s="397"/>
      <c r="T2794" s="397"/>
      <c r="U2794" s="397"/>
      <c r="V2794" s="400" t="s">
        <v>0</v>
      </c>
      <c r="W2794" s="617" t="str">
        <f>+IF(J2794&lt;0,"ng","")</f>
        <v/>
      </c>
    </row>
    <row r="2795" spans="1:23" s="81" customFormat="1" ht="24" hidden="1" customHeight="1">
      <c r="A2795" s="372" t="s">
        <v>2072</v>
      </c>
      <c r="B2795" s="402" t="s">
        <v>6323</v>
      </c>
      <c r="C2795" s="402" t="s">
        <v>6324</v>
      </c>
      <c r="D2795" s="403" t="s">
        <v>0</v>
      </c>
      <c r="E2795" s="403" t="s">
        <v>0</v>
      </c>
      <c r="F2795" s="404">
        <v>0</v>
      </c>
      <c r="G2795" s="404">
        <f>[5]내역서!F2791</f>
        <v>0</v>
      </c>
      <c r="H2795" s="404">
        <v>0</v>
      </c>
      <c r="I2795" s="404"/>
      <c r="J2795" s="404">
        <f>내역서!F2799</f>
        <v>0</v>
      </c>
      <c r="K2795" s="405">
        <v>0</v>
      </c>
      <c r="L2795" s="404">
        <f>L2797+L2833</f>
        <v>0</v>
      </c>
      <c r="M2795" s="405">
        <v>0</v>
      </c>
      <c r="N2795" s="404">
        <f>N2797+N2833</f>
        <v>0</v>
      </c>
      <c r="O2795" s="405">
        <v>0</v>
      </c>
      <c r="P2795" s="404">
        <f>P2797+P2833</f>
        <v>0</v>
      </c>
      <c r="Q2795" s="406">
        <v>0</v>
      </c>
      <c r="R2795" s="404">
        <f t="shared" si="3871"/>
        <v>0</v>
      </c>
      <c r="S2795" s="404">
        <f t="shared" ref="S2795" si="3925">J2795-J2794</f>
        <v>0</v>
      </c>
      <c r="T2795" s="404">
        <f t="shared" ref="T2795:U2795" si="3926">Q2795-Q2794</f>
        <v>0</v>
      </c>
      <c r="U2795" s="404">
        <f t="shared" si="3926"/>
        <v>0</v>
      </c>
      <c r="V2795" s="407"/>
      <c r="W2795" s="619" t="str">
        <f t="shared" si="3814"/>
        <v/>
      </c>
    </row>
    <row r="2796" spans="1:23" s="371" customFormat="1" ht="24" hidden="1" customHeight="1">
      <c r="A2796" s="366" t="s">
        <v>2055</v>
      </c>
      <c r="B2796" s="436" t="s">
        <v>2141</v>
      </c>
      <c r="C2796" s="436" t="s">
        <v>3562</v>
      </c>
      <c r="D2796" s="437" t="s">
        <v>0</v>
      </c>
      <c r="E2796" s="437" t="s">
        <v>0</v>
      </c>
      <c r="F2796" s="438">
        <v>0</v>
      </c>
      <c r="G2796" s="438">
        <f>[5]내역서!F2792</f>
        <v>0</v>
      </c>
      <c r="H2796" s="438">
        <v>0</v>
      </c>
      <c r="I2796" s="438"/>
      <c r="J2796" s="438">
        <f>내역서!F2800</f>
        <v>0</v>
      </c>
      <c r="K2796" s="439">
        <v>0</v>
      </c>
      <c r="L2796" s="438">
        <f>SUMIF($A$2798:$A$2831,$A2798,L$2798:L$2831)</f>
        <v>0</v>
      </c>
      <c r="M2796" s="439">
        <v>0</v>
      </c>
      <c r="N2796" s="438">
        <f t="shared" ref="N2796:N2797" si="3927">SUMIF($A$2798:$A$2831,$A2798,N$2798:N$2831)</f>
        <v>0</v>
      </c>
      <c r="O2796" s="439">
        <v>0</v>
      </c>
      <c r="P2796" s="438">
        <f>SUMIF($A$2798:$A$2831,$A2798,P$2798:P$2831)</f>
        <v>0</v>
      </c>
      <c r="Q2796" s="440">
        <v>0</v>
      </c>
      <c r="R2796" s="438">
        <f>L2796+N2796+P2796</f>
        <v>0</v>
      </c>
      <c r="S2796" s="438"/>
      <c r="T2796" s="438"/>
      <c r="U2796" s="438"/>
      <c r="V2796" s="441" t="s">
        <v>0</v>
      </c>
      <c r="W2796" s="617" t="str">
        <f>+IF(J2796&lt;0,"ng","")</f>
        <v/>
      </c>
    </row>
    <row r="2797" spans="1:23" s="81" customFormat="1" ht="24" hidden="1" customHeight="1">
      <c r="A2797" s="372" t="s">
        <v>2072</v>
      </c>
      <c r="B2797" s="442" t="s">
        <v>6325</v>
      </c>
      <c r="C2797" s="442" t="s">
        <v>6326</v>
      </c>
      <c r="D2797" s="443" t="s">
        <v>0</v>
      </c>
      <c r="E2797" s="443" t="s">
        <v>0</v>
      </c>
      <c r="F2797" s="444">
        <v>0</v>
      </c>
      <c r="G2797" s="444">
        <f>[5]내역서!F2793</f>
        <v>0</v>
      </c>
      <c r="H2797" s="444">
        <v>0</v>
      </c>
      <c r="I2797" s="444"/>
      <c r="J2797" s="444">
        <f>내역서!F2801</f>
        <v>0</v>
      </c>
      <c r="K2797" s="445">
        <v>0</v>
      </c>
      <c r="L2797" s="444">
        <f>SUMIF($A$2798:$A$2831,$A2799,L$2798:L$2831)</f>
        <v>0</v>
      </c>
      <c r="M2797" s="445">
        <v>0</v>
      </c>
      <c r="N2797" s="444">
        <f t="shared" si="3927"/>
        <v>0</v>
      </c>
      <c r="O2797" s="445">
        <v>0</v>
      </c>
      <c r="P2797" s="444">
        <f t="shared" ref="P2797" si="3928">SUMIF($A$2798:$A$2831,$A2799,P$2798:P$2831)</f>
        <v>0</v>
      </c>
      <c r="Q2797" s="446">
        <v>0</v>
      </c>
      <c r="R2797" s="444">
        <f t="shared" ref="R2797" si="3929">L2797+N2797+P2797</f>
        <v>0</v>
      </c>
      <c r="S2797" s="444">
        <f t="shared" ref="S2797" si="3930">J2797-J2796</f>
        <v>0</v>
      </c>
      <c r="T2797" s="444">
        <f t="shared" ref="T2797:U2797" si="3931">Q2797-Q2796</f>
        <v>0</v>
      </c>
      <c r="U2797" s="444">
        <f t="shared" si="3931"/>
        <v>0</v>
      </c>
      <c r="V2797" s="447"/>
      <c r="W2797" s="619" t="str">
        <f t="shared" si="3814"/>
        <v/>
      </c>
    </row>
    <row r="2798" spans="1:23" s="485" customFormat="1" ht="24" hidden="1" customHeight="1">
      <c r="A2798" s="366" t="s">
        <v>6327</v>
      </c>
      <c r="B2798" s="418" t="s">
        <v>0</v>
      </c>
      <c r="C2798" s="418" t="s">
        <v>3565</v>
      </c>
      <c r="D2798" s="419" t="s">
        <v>125</v>
      </c>
      <c r="E2798" s="419" t="s">
        <v>1894</v>
      </c>
      <c r="F2798" s="411">
        <v>2</v>
      </c>
      <c r="G2798" s="411">
        <f>[5]내역서!F2794</f>
        <v>2</v>
      </c>
      <c r="H2798" s="716">
        <v>0</v>
      </c>
      <c r="I2798" s="716"/>
      <c r="J2798" s="411">
        <f>내역서!F2802</f>
        <v>0</v>
      </c>
      <c r="K2798" s="411">
        <v>243570.9</v>
      </c>
      <c r="L2798" s="412">
        <f>INT($J2798*K2798)</f>
        <v>0</v>
      </c>
      <c r="M2798" s="411">
        <v>713669.6</v>
      </c>
      <c r="N2798" s="412">
        <f>INT($J2798*M2798)</f>
        <v>0</v>
      </c>
      <c r="O2798" s="411">
        <v>102262.39999999999</v>
      </c>
      <c r="P2798" s="412">
        <f>INT($J2798*O2798)</f>
        <v>0</v>
      </c>
      <c r="Q2798" s="412">
        <f>+K2798+M2798+O2798</f>
        <v>1059502.8999999999</v>
      </c>
      <c r="R2798" s="412">
        <f>L2798+N2798+P2798</f>
        <v>0</v>
      </c>
      <c r="S2798" s="412"/>
      <c r="T2798" s="412"/>
      <c r="U2798" s="412"/>
      <c r="V2798" s="419" t="s">
        <v>0</v>
      </c>
      <c r="W2798" s="617" t="str">
        <f>+IF(J2798&lt;0,"ng","")</f>
        <v/>
      </c>
    </row>
    <row r="2799" spans="1:23" s="77" customFormat="1" ht="24" hidden="1" customHeight="1">
      <c r="A2799" s="372" t="s">
        <v>2072</v>
      </c>
      <c r="B2799" s="421" t="s">
        <v>0</v>
      </c>
      <c r="C2799" s="421" t="s">
        <v>1535</v>
      </c>
      <c r="D2799" s="422" t="s">
        <v>1833</v>
      </c>
      <c r="E2799" s="422" t="s">
        <v>1536</v>
      </c>
      <c r="F2799" s="416">
        <v>2</v>
      </c>
      <c r="G2799" s="416">
        <f>[5]내역서!F2795</f>
        <v>2</v>
      </c>
      <c r="H2799" s="717">
        <v>0</v>
      </c>
      <c r="I2799" s="717"/>
      <c r="J2799" s="416">
        <f>내역서!F2803</f>
        <v>0</v>
      </c>
      <c r="K2799" s="416">
        <v>243570.9</v>
      </c>
      <c r="L2799" s="417">
        <f t="shared" ref="L2799:L2831" si="3932">INT($J2799*K2799)</f>
        <v>0</v>
      </c>
      <c r="M2799" s="416">
        <v>713669.6</v>
      </c>
      <c r="N2799" s="417">
        <f t="shared" ref="N2799:N2831" si="3933">INT($J2799*M2799)</f>
        <v>0</v>
      </c>
      <c r="O2799" s="416">
        <v>102262.39999999999</v>
      </c>
      <c r="P2799" s="417">
        <f t="shared" ref="P2799:P2831" si="3934">INT($J2799*O2799)</f>
        <v>0</v>
      </c>
      <c r="Q2799" s="417">
        <f t="shared" ref="Q2799:Q2831" si="3935">+K2799+M2799+O2799</f>
        <v>1059502.8999999999</v>
      </c>
      <c r="R2799" s="417">
        <f t="shared" si="3871"/>
        <v>0</v>
      </c>
      <c r="S2799" s="417">
        <f t="shared" ref="S2799" si="3936">J2799-J2798</f>
        <v>0</v>
      </c>
      <c r="T2799" s="417">
        <f t="shared" ref="T2799:U2799" si="3937">Q2799-Q2798</f>
        <v>0</v>
      </c>
      <c r="U2799" s="417">
        <f t="shared" si="3937"/>
        <v>0</v>
      </c>
      <c r="V2799" s="422"/>
      <c r="W2799" s="619" t="str">
        <f t="shared" si="3814"/>
        <v/>
      </c>
    </row>
    <row r="2800" spans="1:23" s="485" customFormat="1" ht="24" hidden="1" customHeight="1">
      <c r="A2800" s="366" t="s">
        <v>5466</v>
      </c>
      <c r="B2800" s="418" t="s">
        <v>0</v>
      </c>
      <c r="C2800" s="418" t="s">
        <v>3565</v>
      </c>
      <c r="D2800" s="419" t="s">
        <v>126</v>
      </c>
      <c r="E2800" s="419" t="s">
        <v>1894</v>
      </c>
      <c r="F2800" s="411">
        <v>4</v>
      </c>
      <c r="G2800" s="411">
        <f>[5]내역서!F2796</f>
        <v>4</v>
      </c>
      <c r="H2800" s="716">
        <v>0</v>
      </c>
      <c r="I2800" s="716"/>
      <c r="J2800" s="411">
        <f>내역서!F2804</f>
        <v>0</v>
      </c>
      <c r="K2800" s="411">
        <v>209971.8</v>
      </c>
      <c r="L2800" s="412">
        <f>INT($J2800*K2800)</f>
        <v>0</v>
      </c>
      <c r="M2800" s="411">
        <v>587043.19999999995</v>
      </c>
      <c r="N2800" s="412">
        <f>INT($J2800*M2800)</f>
        <v>0</v>
      </c>
      <c r="O2800" s="411">
        <v>87474.5</v>
      </c>
      <c r="P2800" s="412">
        <f>INT($J2800*O2800)</f>
        <v>0</v>
      </c>
      <c r="Q2800" s="412">
        <f>+K2800+M2800+O2800</f>
        <v>884489.5</v>
      </c>
      <c r="R2800" s="412">
        <f>L2800+N2800+P2800</f>
        <v>0</v>
      </c>
      <c r="S2800" s="412"/>
      <c r="T2800" s="412"/>
      <c r="U2800" s="412"/>
      <c r="V2800" s="419" t="s">
        <v>0</v>
      </c>
      <c r="W2800" s="617" t="str">
        <f>+IF(J2800&lt;0,"ng","")</f>
        <v/>
      </c>
    </row>
    <row r="2801" spans="1:23" s="77" customFormat="1" ht="24" hidden="1" customHeight="1">
      <c r="A2801" s="372" t="s">
        <v>6328</v>
      </c>
      <c r="B2801" s="421" t="s">
        <v>0</v>
      </c>
      <c r="C2801" s="421" t="s">
        <v>1535</v>
      </c>
      <c r="D2801" s="422" t="s">
        <v>126</v>
      </c>
      <c r="E2801" s="422" t="s">
        <v>1536</v>
      </c>
      <c r="F2801" s="416">
        <v>4</v>
      </c>
      <c r="G2801" s="416">
        <f>[5]내역서!F2797</f>
        <v>4</v>
      </c>
      <c r="H2801" s="717">
        <v>0</v>
      </c>
      <c r="I2801" s="717"/>
      <c r="J2801" s="416">
        <f>내역서!F2805</f>
        <v>0</v>
      </c>
      <c r="K2801" s="416">
        <v>209971.8</v>
      </c>
      <c r="L2801" s="417">
        <f t="shared" si="3932"/>
        <v>0</v>
      </c>
      <c r="M2801" s="416">
        <v>587043.19999999995</v>
      </c>
      <c r="N2801" s="417">
        <f t="shared" si="3933"/>
        <v>0</v>
      </c>
      <c r="O2801" s="416">
        <v>87474.5</v>
      </c>
      <c r="P2801" s="417">
        <f t="shared" si="3934"/>
        <v>0</v>
      </c>
      <c r="Q2801" s="417">
        <f t="shared" si="3935"/>
        <v>884489.5</v>
      </c>
      <c r="R2801" s="417">
        <f t="shared" si="3871"/>
        <v>0</v>
      </c>
      <c r="S2801" s="417">
        <f t="shared" ref="S2801" si="3938">J2801-J2800</f>
        <v>0</v>
      </c>
      <c r="T2801" s="417">
        <f t="shared" ref="T2801:U2801" si="3939">Q2801-Q2800</f>
        <v>0</v>
      </c>
      <c r="U2801" s="417">
        <f t="shared" si="3939"/>
        <v>0</v>
      </c>
      <c r="V2801" s="422"/>
      <c r="W2801" s="619" t="str">
        <f t="shared" si="3814"/>
        <v/>
      </c>
    </row>
    <row r="2802" spans="1:23" s="485" customFormat="1" ht="24" hidden="1" customHeight="1">
      <c r="A2802" s="366" t="s">
        <v>6327</v>
      </c>
      <c r="B2802" s="418" t="s">
        <v>0</v>
      </c>
      <c r="C2802" s="418" t="s">
        <v>3565</v>
      </c>
      <c r="D2802" s="419" t="s">
        <v>127</v>
      </c>
      <c r="E2802" s="419" t="s">
        <v>1894</v>
      </c>
      <c r="F2802" s="411">
        <v>2</v>
      </c>
      <c r="G2802" s="411">
        <f>[5]내역서!F2798</f>
        <v>2</v>
      </c>
      <c r="H2802" s="716">
        <v>0</v>
      </c>
      <c r="I2802" s="716"/>
      <c r="J2802" s="411">
        <f>내역서!F2806</f>
        <v>0</v>
      </c>
      <c r="K2802" s="411">
        <v>209971.8</v>
      </c>
      <c r="L2802" s="412">
        <f>INT($J2802*K2802)</f>
        <v>0</v>
      </c>
      <c r="M2802" s="411">
        <v>587043.19999999995</v>
      </c>
      <c r="N2802" s="412">
        <f>INT($J2802*M2802)</f>
        <v>0</v>
      </c>
      <c r="O2802" s="411">
        <v>87474.5</v>
      </c>
      <c r="P2802" s="412">
        <f>INT($J2802*O2802)</f>
        <v>0</v>
      </c>
      <c r="Q2802" s="412">
        <f>+K2802+M2802+O2802</f>
        <v>884489.5</v>
      </c>
      <c r="R2802" s="412">
        <f>L2802+N2802+P2802</f>
        <v>0</v>
      </c>
      <c r="S2802" s="412"/>
      <c r="T2802" s="412"/>
      <c r="U2802" s="412"/>
      <c r="V2802" s="419" t="s">
        <v>0</v>
      </c>
      <c r="W2802" s="617" t="str">
        <f>+IF(J2802&lt;0,"ng","")</f>
        <v/>
      </c>
    </row>
    <row r="2803" spans="1:23" s="77" customFormat="1" ht="24" hidden="1" customHeight="1">
      <c r="A2803" s="372" t="s">
        <v>2072</v>
      </c>
      <c r="B2803" s="421" t="s">
        <v>0</v>
      </c>
      <c r="C2803" s="421" t="s">
        <v>1535</v>
      </c>
      <c r="D2803" s="422" t="s">
        <v>127</v>
      </c>
      <c r="E2803" s="422" t="s">
        <v>1536</v>
      </c>
      <c r="F2803" s="416">
        <v>2</v>
      </c>
      <c r="G2803" s="416">
        <f>[5]내역서!F2799</f>
        <v>2</v>
      </c>
      <c r="H2803" s="717">
        <v>0</v>
      </c>
      <c r="I2803" s="717"/>
      <c r="J2803" s="416">
        <f>내역서!F2807</f>
        <v>0</v>
      </c>
      <c r="K2803" s="416">
        <v>209971.8</v>
      </c>
      <c r="L2803" s="417">
        <f t="shared" si="3932"/>
        <v>0</v>
      </c>
      <c r="M2803" s="416">
        <v>587043.19999999995</v>
      </c>
      <c r="N2803" s="417">
        <f t="shared" si="3933"/>
        <v>0</v>
      </c>
      <c r="O2803" s="416">
        <v>87474.5</v>
      </c>
      <c r="P2803" s="417">
        <f t="shared" si="3934"/>
        <v>0</v>
      </c>
      <c r="Q2803" s="417">
        <f t="shared" si="3935"/>
        <v>884489.5</v>
      </c>
      <c r="R2803" s="417">
        <f t="shared" si="3871"/>
        <v>0</v>
      </c>
      <c r="S2803" s="417">
        <f t="shared" ref="S2803" si="3940">J2803-J2802</f>
        <v>0</v>
      </c>
      <c r="T2803" s="417">
        <f t="shared" ref="T2803:U2803" si="3941">Q2803-Q2802</f>
        <v>0</v>
      </c>
      <c r="U2803" s="417">
        <f t="shared" si="3941"/>
        <v>0</v>
      </c>
      <c r="V2803" s="422"/>
      <c r="W2803" s="619" t="str">
        <f t="shared" si="3814"/>
        <v/>
      </c>
    </row>
    <row r="2804" spans="1:23" s="485" customFormat="1" ht="24" hidden="1" customHeight="1">
      <c r="A2804" s="366" t="s">
        <v>2055</v>
      </c>
      <c r="B2804" s="418" t="s">
        <v>0</v>
      </c>
      <c r="C2804" s="418" t="s">
        <v>3565</v>
      </c>
      <c r="D2804" s="419" t="s">
        <v>128</v>
      </c>
      <c r="E2804" s="419" t="s">
        <v>1894</v>
      </c>
      <c r="F2804" s="411">
        <v>4</v>
      </c>
      <c r="G2804" s="411">
        <f>[5]내역서!F2800</f>
        <v>4</v>
      </c>
      <c r="H2804" s="716">
        <v>0</v>
      </c>
      <c r="I2804" s="716"/>
      <c r="J2804" s="411">
        <f>내역서!F2808</f>
        <v>0</v>
      </c>
      <c r="K2804" s="411">
        <v>209971.8</v>
      </c>
      <c r="L2804" s="412">
        <f>INT($J2804*K2804)</f>
        <v>0</v>
      </c>
      <c r="M2804" s="411">
        <v>587043.19999999995</v>
      </c>
      <c r="N2804" s="412">
        <f>INT($J2804*M2804)</f>
        <v>0</v>
      </c>
      <c r="O2804" s="411">
        <v>87474.5</v>
      </c>
      <c r="P2804" s="412">
        <f>INT($J2804*O2804)</f>
        <v>0</v>
      </c>
      <c r="Q2804" s="412">
        <f>+K2804+M2804+O2804</f>
        <v>884489.5</v>
      </c>
      <c r="R2804" s="412">
        <f>L2804+N2804+P2804</f>
        <v>0</v>
      </c>
      <c r="S2804" s="412"/>
      <c r="T2804" s="412"/>
      <c r="U2804" s="412"/>
      <c r="V2804" s="419" t="s">
        <v>0</v>
      </c>
      <c r="W2804" s="617" t="str">
        <f>+IF(J2804&lt;0,"ng","")</f>
        <v/>
      </c>
    </row>
    <row r="2805" spans="1:23" s="77" customFormat="1" ht="24" hidden="1" customHeight="1">
      <c r="A2805" s="372" t="s">
        <v>2072</v>
      </c>
      <c r="B2805" s="421" t="s">
        <v>0</v>
      </c>
      <c r="C2805" s="421" t="s">
        <v>1535</v>
      </c>
      <c r="D2805" s="422" t="s">
        <v>128</v>
      </c>
      <c r="E2805" s="422" t="s">
        <v>1536</v>
      </c>
      <c r="F2805" s="416">
        <v>4</v>
      </c>
      <c r="G2805" s="416">
        <f>[5]내역서!F2801</f>
        <v>4</v>
      </c>
      <c r="H2805" s="717">
        <v>0</v>
      </c>
      <c r="I2805" s="717"/>
      <c r="J2805" s="416">
        <f>내역서!F2809</f>
        <v>0</v>
      </c>
      <c r="K2805" s="416">
        <v>209971.8</v>
      </c>
      <c r="L2805" s="417">
        <f t="shared" si="3932"/>
        <v>0</v>
      </c>
      <c r="M2805" s="416">
        <v>587043.19999999995</v>
      </c>
      <c r="N2805" s="417">
        <f>INT($J2805*M2805)</f>
        <v>0</v>
      </c>
      <c r="O2805" s="416">
        <v>87474.5</v>
      </c>
      <c r="P2805" s="417">
        <f t="shared" si="3934"/>
        <v>0</v>
      </c>
      <c r="Q2805" s="417">
        <f t="shared" si="3935"/>
        <v>884489.5</v>
      </c>
      <c r="R2805" s="417">
        <f t="shared" si="3871"/>
        <v>0</v>
      </c>
      <c r="S2805" s="417">
        <f t="shared" ref="S2805" si="3942">J2805-J2804</f>
        <v>0</v>
      </c>
      <c r="T2805" s="417">
        <f t="shared" ref="T2805:U2805" si="3943">Q2805-Q2804</f>
        <v>0</v>
      </c>
      <c r="U2805" s="417">
        <f t="shared" si="3943"/>
        <v>0</v>
      </c>
      <c r="V2805" s="422"/>
      <c r="W2805" s="619" t="str">
        <f t="shared" si="3814"/>
        <v/>
      </c>
    </row>
    <row r="2806" spans="1:23" s="485" customFormat="1" ht="24" hidden="1" customHeight="1">
      <c r="A2806" s="366" t="s">
        <v>6329</v>
      </c>
      <c r="B2806" s="418" t="s">
        <v>0</v>
      </c>
      <c r="C2806" s="418" t="s">
        <v>3565</v>
      </c>
      <c r="D2806" s="419" t="s">
        <v>132</v>
      </c>
      <c r="E2806" s="419" t="s">
        <v>1894</v>
      </c>
      <c r="F2806" s="411">
        <v>9</v>
      </c>
      <c r="G2806" s="411">
        <f>[5]내역서!F2802</f>
        <v>9</v>
      </c>
      <c r="H2806" s="716">
        <v>0</v>
      </c>
      <c r="I2806" s="716"/>
      <c r="J2806" s="411">
        <f>내역서!F2810</f>
        <v>0</v>
      </c>
      <c r="K2806" s="411">
        <v>168194.9</v>
      </c>
      <c r="L2806" s="412">
        <f>INT($J2806*K2806)</f>
        <v>0</v>
      </c>
      <c r="M2806" s="411">
        <v>469705.6</v>
      </c>
      <c r="N2806" s="412">
        <f>INT($J2806*M2806)</f>
        <v>0</v>
      </c>
      <c r="O2806" s="411">
        <v>73745.3</v>
      </c>
      <c r="P2806" s="412">
        <f>INT($J2806*O2806)</f>
        <v>0</v>
      </c>
      <c r="Q2806" s="412">
        <f>+K2806+M2806+O2806</f>
        <v>711645.8</v>
      </c>
      <c r="R2806" s="412">
        <f>L2806+N2806+P2806</f>
        <v>0</v>
      </c>
      <c r="S2806" s="412"/>
      <c r="T2806" s="412"/>
      <c r="U2806" s="412"/>
      <c r="V2806" s="419" t="s">
        <v>0</v>
      </c>
      <c r="W2806" s="617" t="str">
        <f>+IF(J2806&lt;0,"ng","")</f>
        <v/>
      </c>
    </row>
    <row r="2807" spans="1:23" s="77" customFormat="1" ht="24" hidden="1" customHeight="1">
      <c r="A2807" s="372" t="s">
        <v>3350</v>
      </c>
      <c r="B2807" s="421" t="s">
        <v>0</v>
      </c>
      <c r="C2807" s="421" t="s">
        <v>1535</v>
      </c>
      <c r="D2807" s="422" t="s">
        <v>132</v>
      </c>
      <c r="E2807" s="422" t="s">
        <v>1536</v>
      </c>
      <c r="F2807" s="416">
        <v>9</v>
      </c>
      <c r="G2807" s="416">
        <f>[5]내역서!F2803</f>
        <v>9</v>
      </c>
      <c r="H2807" s="717">
        <v>0</v>
      </c>
      <c r="I2807" s="717"/>
      <c r="J2807" s="416">
        <f>내역서!F2811</f>
        <v>0</v>
      </c>
      <c r="K2807" s="416">
        <v>168194.9</v>
      </c>
      <c r="L2807" s="417">
        <f t="shared" si="3932"/>
        <v>0</v>
      </c>
      <c r="M2807" s="416">
        <v>469705.6</v>
      </c>
      <c r="N2807" s="417">
        <f t="shared" si="3933"/>
        <v>0</v>
      </c>
      <c r="O2807" s="416">
        <v>73745.3</v>
      </c>
      <c r="P2807" s="417">
        <f t="shared" si="3934"/>
        <v>0</v>
      </c>
      <c r="Q2807" s="417">
        <f t="shared" si="3935"/>
        <v>711645.8</v>
      </c>
      <c r="R2807" s="417">
        <f t="shared" si="3871"/>
        <v>0</v>
      </c>
      <c r="S2807" s="417">
        <f t="shared" ref="S2807" si="3944">J2807-J2806</f>
        <v>0</v>
      </c>
      <c r="T2807" s="417">
        <f t="shared" ref="T2807:U2807" si="3945">Q2807-Q2806</f>
        <v>0</v>
      </c>
      <c r="U2807" s="417">
        <f t="shared" si="3945"/>
        <v>0</v>
      </c>
      <c r="V2807" s="422"/>
      <c r="W2807" s="619" t="str">
        <f t="shared" si="3814"/>
        <v/>
      </c>
    </row>
    <row r="2808" spans="1:23" s="485" customFormat="1" ht="24" hidden="1" customHeight="1">
      <c r="A2808" s="366" t="s">
        <v>6290</v>
      </c>
      <c r="B2808" s="418" t="s">
        <v>0</v>
      </c>
      <c r="C2808" s="418" t="s">
        <v>3565</v>
      </c>
      <c r="D2808" s="419" t="s">
        <v>131</v>
      </c>
      <c r="E2808" s="419" t="s">
        <v>1894</v>
      </c>
      <c r="F2808" s="411">
        <v>14</v>
      </c>
      <c r="G2808" s="411">
        <f>[5]내역서!F2804</f>
        <v>14</v>
      </c>
      <c r="H2808" s="716">
        <v>0</v>
      </c>
      <c r="I2808" s="716"/>
      <c r="J2808" s="411">
        <f>내역서!F2812</f>
        <v>0</v>
      </c>
      <c r="K2808" s="411">
        <v>167846.5</v>
      </c>
      <c r="L2808" s="412">
        <f>INT($J2808*K2808)</f>
        <v>0</v>
      </c>
      <c r="M2808" s="411">
        <v>469705.6</v>
      </c>
      <c r="N2808" s="412">
        <f>INT($J2808*M2808)</f>
        <v>0</v>
      </c>
      <c r="O2808" s="411">
        <v>70756.899999999994</v>
      </c>
      <c r="P2808" s="412">
        <f>INT($J2808*O2808)</f>
        <v>0</v>
      </c>
      <c r="Q2808" s="412">
        <f>+K2808+M2808+O2808</f>
        <v>708309</v>
      </c>
      <c r="R2808" s="412">
        <f>L2808+N2808+P2808</f>
        <v>0</v>
      </c>
      <c r="S2808" s="412"/>
      <c r="T2808" s="412"/>
      <c r="U2808" s="412"/>
      <c r="V2808" s="419" t="s">
        <v>0</v>
      </c>
      <c r="W2808" s="617" t="str">
        <f>+IF(J2808&lt;0,"ng","")</f>
        <v/>
      </c>
    </row>
    <row r="2809" spans="1:23" s="77" customFormat="1" ht="24" hidden="1" customHeight="1">
      <c r="A2809" s="372" t="s">
        <v>5479</v>
      </c>
      <c r="B2809" s="421" t="s">
        <v>0</v>
      </c>
      <c r="C2809" s="421" t="s">
        <v>1535</v>
      </c>
      <c r="D2809" s="422" t="s">
        <v>131</v>
      </c>
      <c r="E2809" s="422" t="s">
        <v>1536</v>
      </c>
      <c r="F2809" s="416">
        <v>14</v>
      </c>
      <c r="G2809" s="416">
        <f>[5]내역서!F2805</f>
        <v>14</v>
      </c>
      <c r="H2809" s="717">
        <v>0</v>
      </c>
      <c r="I2809" s="717"/>
      <c r="J2809" s="416">
        <f>내역서!F2813</f>
        <v>0</v>
      </c>
      <c r="K2809" s="416">
        <v>167846.5</v>
      </c>
      <c r="L2809" s="417">
        <f t="shared" si="3932"/>
        <v>0</v>
      </c>
      <c r="M2809" s="416">
        <v>469705.6</v>
      </c>
      <c r="N2809" s="417">
        <f t="shared" si="3933"/>
        <v>0</v>
      </c>
      <c r="O2809" s="416">
        <v>70756.899999999994</v>
      </c>
      <c r="P2809" s="417">
        <f t="shared" si="3934"/>
        <v>0</v>
      </c>
      <c r="Q2809" s="417">
        <f t="shared" si="3935"/>
        <v>708309</v>
      </c>
      <c r="R2809" s="417">
        <f t="shared" si="3871"/>
        <v>0</v>
      </c>
      <c r="S2809" s="417">
        <f t="shared" ref="S2809" si="3946">J2809-J2808</f>
        <v>0</v>
      </c>
      <c r="T2809" s="417">
        <f t="shared" ref="T2809:U2809" si="3947">Q2809-Q2808</f>
        <v>0</v>
      </c>
      <c r="U2809" s="417">
        <f t="shared" si="3947"/>
        <v>0</v>
      </c>
      <c r="V2809" s="422"/>
      <c r="W2809" s="619" t="str">
        <f t="shared" si="3814"/>
        <v/>
      </c>
    </row>
    <row r="2810" spans="1:23" s="485" customFormat="1" ht="24" hidden="1" customHeight="1">
      <c r="A2810" s="366" t="s">
        <v>6330</v>
      </c>
      <c r="B2810" s="418" t="s">
        <v>0</v>
      </c>
      <c r="C2810" s="418" t="s">
        <v>3565</v>
      </c>
      <c r="D2810" s="419" t="s">
        <v>121</v>
      </c>
      <c r="E2810" s="419" t="s">
        <v>1894</v>
      </c>
      <c r="F2810" s="411">
        <v>9</v>
      </c>
      <c r="G2810" s="411">
        <f>[5]내역서!F2806</f>
        <v>9</v>
      </c>
      <c r="H2810" s="716">
        <v>0</v>
      </c>
      <c r="I2810" s="716"/>
      <c r="J2810" s="411">
        <f>내역서!F2814</f>
        <v>0</v>
      </c>
      <c r="K2810" s="411">
        <v>131420.70000000001</v>
      </c>
      <c r="L2810" s="412">
        <f>INT($J2810*K2810)</f>
        <v>0</v>
      </c>
      <c r="M2810" s="411">
        <v>420752</v>
      </c>
      <c r="N2810" s="412">
        <f>INT($J2810*M2810)</f>
        <v>0</v>
      </c>
      <c r="O2810" s="411">
        <v>62623.3</v>
      </c>
      <c r="P2810" s="412">
        <f>INT($J2810*O2810)</f>
        <v>0</v>
      </c>
      <c r="Q2810" s="412">
        <f>+K2810+M2810+O2810</f>
        <v>614796</v>
      </c>
      <c r="R2810" s="412">
        <f>L2810+N2810+P2810</f>
        <v>0</v>
      </c>
      <c r="S2810" s="412"/>
      <c r="T2810" s="412"/>
      <c r="U2810" s="412"/>
      <c r="V2810" s="419" t="s">
        <v>0</v>
      </c>
      <c r="W2810" s="617" t="str">
        <f>+IF(J2810&lt;0,"ng","")</f>
        <v/>
      </c>
    </row>
    <row r="2811" spans="1:23" s="77" customFormat="1" ht="24" hidden="1" customHeight="1">
      <c r="A2811" s="372" t="s">
        <v>6331</v>
      </c>
      <c r="B2811" s="421" t="s">
        <v>0</v>
      </c>
      <c r="C2811" s="421" t="s">
        <v>1535</v>
      </c>
      <c r="D2811" s="422" t="s">
        <v>121</v>
      </c>
      <c r="E2811" s="422" t="s">
        <v>1536</v>
      </c>
      <c r="F2811" s="416">
        <v>9</v>
      </c>
      <c r="G2811" s="416">
        <f>[5]내역서!F2807</f>
        <v>9</v>
      </c>
      <c r="H2811" s="717">
        <v>0</v>
      </c>
      <c r="I2811" s="717"/>
      <c r="J2811" s="416">
        <f>내역서!F2815</f>
        <v>0</v>
      </c>
      <c r="K2811" s="416">
        <v>131420.70000000001</v>
      </c>
      <c r="L2811" s="417">
        <f t="shared" si="3932"/>
        <v>0</v>
      </c>
      <c r="M2811" s="416">
        <v>420752</v>
      </c>
      <c r="N2811" s="417">
        <f t="shared" si="3933"/>
        <v>0</v>
      </c>
      <c r="O2811" s="416">
        <v>62623.3</v>
      </c>
      <c r="P2811" s="417">
        <f t="shared" si="3934"/>
        <v>0</v>
      </c>
      <c r="Q2811" s="417">
        <f t="shared" si="3935"/>
        <v>614796</v>
      </c>
      <c r="R2811" s="417">
        <f t="shared" si="3871"/>
        <v>0</v>
      </c>
      <c r="S2811" s="417">
        <f t="shared" ref="S2811" si="3948">J2811-J2810</f>
        <v>0</v>
      </c>
      <c r="T2811" s="417">
        <f t="shared" ref="T2811:U2811" si="3949">Q2811-Q2810</f>
        <v>0</v>
      </c>
      <c r="U2811" s="417">
        <f t="shared" si="3949"/>
        <v>0</v>
      </c>
      <c r="V2811" s="422"/>
      <c r="W2811" s="619" t="str">
        <f t="shared" si="3814"/>
        <v/>
      </c>
    </row>
    <row r="2812" spans="1:23" s="485" customFormat="1" ht="24" hidden="1" customHeight="1">
      <c r="A2812" s="366" t="s">
        <v>2055</v>
      </c>
      <c r="B2812" s="418" t="s">
        <v>0</v>
      </c>
      <c r="C2812" s="418" t="s">
        <v>3565</v>
      </c>
      <c r="D2812" s="419" t="s">
        <v>133</v>
      </c>
      <c r="E2812" s="419" t="s">
        <v>1894</v>
      </c>
      <c r="F2812" s="411">
        <v>3</v>
      </c>
      <c r="G2812" s="411">
        <f>[5]내역서!F2808</f>
        <v>3</v>
      </c>
      <c r="H2812" s="716">
        <v>0</v>
      </c>
      <c r="I2812" s="716"/>
      <c r="J2812" s="411">
        <f>내역서!F2816</f>
        <v>0</v>
      </c>
      <c r="K2812" s="411">
        <v>124726.5</v>
      </c>
      <c r="L2812" s="412">
        <f>INT($J2812*K2812)</f>
        <v>0</v>
      </c>
      <c r="M2812" s="411">
        <v>373995.2</v>
      </c>
      <c r="N2812" s="412">
        <f>INT($J2812*M2812)</f>
        <v>0</v>
      </c>
      <c r="O2812" s="411">
        <v>57591.8</v>
      </c>
      <c r="P2812" s="412">
        <f>INT($J2812*O2812)</f>
        <v>0</v>
      </c>
      <c r="Q2812" s="412">
        <f>+K2812+M2812+O2812</f>
        <v>556313.5</v>
      </c>
      <c r="R2812" s="412">
        <f>L2812+N2812+P2812</f>
        <v>0</v>
      </c>
      <c r="S2812" s="412"/>
      <c r="T2812" s="412"/>
      <c r="U2812" s="412"/>
      <c r="V2812" s="419" t="s">
        <v>0</v>
      </c>
      <c r="W2812" s="617" t="str">
        <f>+IF(J2812&lt;0,"ng","")</f>
        <v/>
      </c>
    </row>
    <row r="2813" spans="1:23" s="77" customFormat="1" ht="24" hidden="1" customHeight="1">
      <c r="A2813" s="372" t="s">
        <v>6300</v>
      </c>
      <c r="B2813" s="421" t="s">
        <v>0</v>
      </c>
      <c r="C2813" s="421" t="s">
        <v>1535</v>
      </c>
      <c r="D2813" s="422" t="s">
        <v>1834</v>
      </c>
      <c r="E2813" s="422" t="s">
        <v>1536</v>
      </c>
      <c r="F2813" s="416">
        <v>3</v>
      </c>
      <c r="G2813" s="416">
        <f>[5]내역서!F2809</f>
        <v>3</v>
      </c>
      <c r="H2813" s="717">
        <v>0</v>
      </c>
      <c r="I2813" s="717"/>
      <c r="J2813" s="416">
        <f>내역서!F2817</f>
        <v>0</v>
      </c>
      <c r="K2813" s="416">
        <v>124726.5</v>
      </c>
      <c r="L2813" s="417">
        <f t="shared" si="3932"/>
        <v>0</v>
      </c>
      <c r="M2813" s="416">
        <v>373995.2</v>
      </c>
      <c r="N2813" s="417">
        <f t="shared" si="3933"/>
        <v>0</v>
      </c>
      <c r="O2813" s="416">
        <v>57591.8</v>
      </c>
      <c r="P2813" s="417">
        <f t="shared" si="3934"/>
        <v>0</v>
      </c>
      <c r="Q2813" s="417">
        <f t="shared" si="3935"/>
        <v>556313.5</v>
      </c>
      <c r="R2813" s="417">
        <f t="shared" si="3871"/>
        <v>0</v>
      </c>
      <c r="S2813" s="417">
        <f t="shared" ref="S2813" si="3950">J2813-J2812</f>
        <v>0</v>
      </c>
      <c r="T2813" s="417">
        <f t="shared" ref="T2813:U2813" si="3951">Q2813-Q2812</f>
        <v>0</v>
      </c>
      <c r="U2813" s="417">
        <f t="shared" si="3951"/>
        <v>0</v>
      </c>
      <c r="V2813" s="422"/>
      <c r="W2813" s="619" t="str">
        <f t="shared" si="3814"/>
        <v/>
      </c>
    </row>
    <row r="2814" spans="1:23" s="485" customFormat="1" ht="24" hidden="1" customHeight="1">
      <c r="A2814" s="366" t="s">
        <v>6330</v>
      </c>
      <c r="B2814" s="418" t="s">
        <v>0</v>
      </c>
      <c r="C2814" s="418" t="s">
        <v>3565</v>
      </c>
      <c r="D2814" s="419" t="s">
        <v>122</v>
      </c>
      <c r="E2814" s="419" t="s">
        <v>1894</v>
      </c>
      <c r="F2814" s="411">
        <v>9</v>
      </c>
      <c r="G2814" s="411">
        <f>[5]내역서!F2810</f>
        <v>9</v>
      </c>
      <c r="H2814" s="716">
        <v>0</v>
      </c>
      <c r="I2814" s="716"/>
      <c r="J2814" s="411">
        <f>내역서!F2818</f>
        <v>0</v>
      </c>
      <c r="K2814" s="411">
        <v>114862.5</v>
      </c>
      <c r="L2814" s="412">
        <f>INT($J2814*K2814)</f>
        <v>0</v>
      </c>
      <c r="M2814" s="411">
        <v>332856.8</v>
      </c>
      <c r="N2814" s="412">
        <f>INT($J2814*M2814)</f>
        <v>0</v>
      </c>
      <c r="O2814" s="411">
        <v>45385.4</v>
      </c>
      <c r="P2814" s="412">
        <f>INT($J2814*O2814)</f>
        <v>0</v>
      </c>
      <c r="Q2814" s="412">
        <f>+K2814+M2814+O2814</f>
        <v>493104.7</v>
      </c>
      <c r="R2814" s="412">
        <f>L2814+N2814+P2814</f>
        <v>0</v>
      </c>
      <c r="S2814" s="412"/>
      <c r="T2814" s="412"/>
      <c r="U2814" s="412"/>
      <c r="V2814" s="419" t="s">
        <v>0</v>
      </c>
      <c r="W2814" s="617" t="str">
        <f>+IF(J2814&lt;0,"ng","")</f>
        <v/>
      </c>
    </row>
    <row r="2815" spans="1:23" s="77" customFormat="1" ht="24" hidden="1" customHeight="1">
      <c r="A2815" s="372" t="s">
        <v>5458</v>
      </c>
      <c r="B2815" s="421" t="s">
        <v>0</v>
      </c>
      <c r="C2815" s="421" t="s">
        <v>1535</v>
      </c>
      <c r="D2815" s="422" t="s">
        <v>122</v>
      </c>
      <c r="E2815" s="422" t="s">
        <v>1536</v>
      </c>
      <c r="F2815" s="416">
        <v>9</v>
      </c>
      <c r="G2815" s="416">
        <f>[5]내역서!F2811</f>
        <v>9</v>
      </c>
      <c r="H2815" s="717">
        <v>0</v>
      </c>
      <c r="I2815" s="717"/>
      <c r="J2815" s="416">
        <f>내역서!F2819</f>
        <v>0</v>
      </c>
      <c r="K2815" s="416">
        <v>114862.5</v>
      </c>
      <c r="L2815" s="417">
        <f t="shared" si="3932"/>
        <v>0</v>
      </c>
      <c r="M2815" s="416">
        <v>332856.8</v>
      </c>
      <c r="N2815" s="417">
        <f t="shared" si="3933"/>
        <v>0</v>
      </c>
      <c r="O2815" s="416">
        <v>45385.4</v>
      </c>
      <c r="P2815" s="417">
        <f t="shared" si="3934"/>
        <v>0</v>
      </c>
      <c r="Q2815" s="417">
        <f t="shared" si="3935"/>
        <v>493104.7</v>
      </c>
      <c r="R2815" s="417">
        <f t="shared" si="3871"/>
        <v>0</v>
      </c>
      <c r="S2815" s="417">
        <f t="shared" ref="S2815" si="3952">J2815-J2814</f>
        <v>0</v>
      </c>
      <c r="T2815" s="417">
        <f t="shared" ref="T2815:U2815" si="3953">Q2815-Q2814</f>
        <v>0</v>
      </c>
      <c r="U2815" s="417">
        <f t="shared" si="3953"/>
        <v>0</v>
      </c>
      <c r="V2815" s="422"/>
      <c r="W2815" s="619" t="str">
        <f t="shared" si="3814"/>
        <v/>
      </c>
    </row>
    <row r="2816" spans="1:23" s="485" customFormat="1" ht="24" hidden="1" customHeight="1">
      <c r="A2816" s="366" t="s">
        <v>4295</v>
      </c>
      <c r="B2816" s="418" t="s">
        <v>0</v>
      </c>
      <c r="C2816" s="418" t="s">
        <v>3565</v>
      </c>
      <c r="D2816" s="419" t="s">
        <v>123</v>
      </c>
      <c r="E2816" s="419" t="s">
        <v>1894</v>
      </c>
      <c r="F2816" s="411">
        <v>3</v>
      </c>
      <c r="G2816" s="411">
        <f>[5]내역서!F2812</f>
        <v>3</v>
      </c>
      <c r="H2816" s="716">
        <v>0</v>
      </c>
      <c r="I2816" s="716"/>
      <c r="J2816" s="411">
        <f>내역서!F2820</f>
        <v>0</v>
      </c>
      <c r="K2816" s="411">
        <v>94480.4</v>
      </c>
      <c r="L2816" s="412">
        <f>INT($J2816*K2816)</f>
        <v>0</v>
      </c>
      <c r="M2816" s="411">
        <v>294743.2</v>
      </c>
      <c r="N2816" s="412">
        <f>INT($J2816*M2816)</f>
        <v>0</v>
      </c>
      <c r="O2816" s="411">
        <v>31112.2</v>
      </c>
      <c r="P2816" s="412">
        <f>INT($J2816*O2816)</f>
        <v>0</v>
      </c>
      <c r="Q2816" s="412">
        <f>+K2816+M2816+O2816</f>
        <v>420335.8</v>
      </c>
      <c r="R2816" s="412">
        <f>L2816+N2816+P2816</f>
        <v>0</v>
      </c>
      <c r="S2816" s="412"/>
      <c r="T2816" s="412"/>
      <c r="U2816" s="412"/>
      <c r="V2816" s="419" t="s">
        <v>0</v>
      </c>
      <c r="W2816" s="617" t="str">
        <f>+IF(J2816&lt;0,"ng","")</f>
        <v/>
      </c>
    </row>
    <row r="2817" spans="1:23" s="77" customFormat="1" ht="24" hidden="1" customHeight="1">
      <c r="A2817" s="372" t="s">
        <v>2072</v>
      </c>
      <c r="B2817" s="421" t="s">
        <v>0</v>
      </c>
      <c r="C2817" s="421" t="s">
        <v>1535</v>
      </c>
      <c r="D2817" s="422" t="s">
        <v>123</v>
      </c>
      <c r="E2817" s="422" t="s">
        <v>1536</v>
      </c>
      <c r="F2817" s="416">
        <v>3</v>
      </c>
      <c r="G2817" s="416">
        <f>[5]내역서!F2813</f>
        <v>3</v>
      </c>
      <c r="H2817" s="717">
        <v>0</v>
      </c>
      <c r="I2817" s="717"/>
      <c r="J2817" s="416">
        <f>내역서!F2821</f>
        <v>0</v>
      </c>
      <c r="K2817" s="416">
        <v>94480.4</v>
      </c>
      <c r="L2817" s="417">
        <f t="shared" si="3932"/>
        <v>0</v>
      </c>
      <c r="M2817" s="416">
        <v>294743.2</v>
      </c>
      <c r="N2817" s="417">
        <f t="shared" si="3933"/>
        <v>0</v>
      </c>
      <c r="O2817" s="416">
        <v>31112.2</v>
      </c>
      <c r="P2817" s="417">
        <f t="shared" si="3934"/>
        <v>0</v>
      </c>
      <c r="Q2817" s="417">
        <f t="shared" si="3935"/>
        <v>420335.8</v>
      </c>
      <c r="R2817" s="417">
        <f t="shared" si="3871"/>
        <v>0</v>
      </c>
      <c r="S2817" s="417">
        <f t="shared" ref="S2817" si="3954">J2817-J2816</f>
        <v>0</v>
      </c>
      <c r="T2817" s="417">
        <f t="shared" ref="T2817:U2817" si="3955">Q2817-Q2816</f>
        <v>0</v>
      </c>
      <c r="U2817" s="417">
        <f t="shared" si="3955"/>
        <v>0</v>
      </c>
      <c r="V2817" s="422"/>
      <c r="W2817" s="619" t="str">
        <f t="shared" si="3814"/>
        <v/>
      </c>
    </row>
    <row r="2818" spans="1:23" s="485" customFormat="1" ht="24" hidden="1" customHeight="1">
      <c r="A2818" s="366" t="s">
        <v>5457</v>
      </c>
      <c r="B2818" s="418" t="s">
        <v>0</v>
      </c>
      <c r="C2818" s="418" t="s">
        <v>3565</v>
      </c>
      <c r="D2818" s="419" t="s">
        <v>124</v>
      </c>
      <c r="E2818" s="419" t="s">
        <v>1894</v>
      </c>
      <c r="F2818" s="411">
        <v>6</v>
      </c>
      <c r="G2818" s="411">
        <f>[5]내역서!F2814</f>
        <v>6</v>
      </c>
      <c r="H2818" s="716">
        <v>0</v>
      </c>
      <c r="I2818" s="716"/>
      <c r="J2818" s="411">
        <f>내역서!F2822</f>
        <v>0</v>
      </c>
      <c r="K2818" s="411">
        <v>79767</v>
      </c>
      <c r="L2818" s="412">
        <f>INT($J2818*K2818)</f>
        <v>0</v>
      </c>
      <c r="M2818" s="411">
        <v>236001.6</v>
      </c>
      <c r="N2818" s="412">
        <f>INT($J2818*M2818)</f>
        <v>0</v>
      </c>
      <c r="O2818" s="411">
        <v>26415.7</v>
      </c>
      <c r="P2818" s="412">
        <f>INT($J2818*O2818)</f>
        <v>0</v>
      </c>
      <c r="Q2818" s="412">
        <f>+K2818+M2818+O2818</f>
        <v>342184.3</v>
      </c>
      <c r="R2818" s="412">
        <f>L2818+N2818+P2818</f>
        <v>0</v>
      </c>
      <c r="S2818" s="412"/>
      <c r="T2818" s="412"/>
      <c r="U2818" s="412"/>
      <c r="V2818" s="419" t="s">
        <v>0</v>
      </c>
      <c r="W2818" s="617" t="str">
        <f>+IF(J2818&lt;0,"ng","")</f>
        <v/>
      </c>
    </row>
    <row r="2819" spans="1:23" s="77" customFormat="1" ht="24" hidden="1" customHeight="1">
      <c r="A2819" s="372" t="s">
        <v>2072</v>
      </c>
      <c r="B2819" s="421" t="s">
        <v>0</v>
      </c>
      <c r="C2819" s="421" t="s">
        <v>1535</v>
      </c>
      <c r="D2819" s="422" t="s">
        <v>124</v>
      </c>
      <c r="E2819" s="422" t="s">
        <v>1536</v>
      </c>
      <c r="F2819" s="416">
        <v>6</v>
      </c>
      <c r="G2819" s="416">
        <f>[5]내역서!F2815</f>
        <v>6</v>
      </c>
      <c r="H2819" s="717">
        <v>0</v>
      </c>
      <c r="I2819" s="717"/>
      <c r="J2819" s="416">
        <f>내역서!F2823</f>
        <v>0</v>
      </c>
      <c r="K2819" s="416">
        <v>79767</v>
      </c>
      <c r="L2819" s="417">
        <f t="shared" si="3932"/>
        <v>0</v>
      </c>
      <c r="M2819" s="416">
        <v>236001.6</v>
      </c>
      <c r="N2819" s="417">
        <f t="shared" si="3933"/>
        <v>0</v>
      </c>
      <c r="O2819" s="416">
        <v>26415.7</v>
      </c>
      <c r="P2819" s="417">
        <f t="shared" si="3934"/>
        <v>0</v>
      </c>
      <c r="Q2819" s="417">
        <f t="shared" si="3935"/>
        <v>342184.3</v>
      </c>
      <c r="R2819" s="417">
        <f t="shared" si="3871"/>
        <v>0</v>
      </c>
      <c r="S2819" s="417">
        <f t="shared" ref="S2819" si="3956">J2819-J2818</f>
        <v>0</v>
      </c>
      <c r="T2819" s="417">
        <f t="shared" ref="T2819:U2819" si="3957">Q2819-Q2818</f>
        <v>0</v>
      </c>
      <c r="U2819" s="417">
        <f t="shared" si="3957"/>
        <v>0</v>
      </c>
      <c r="V2819" s="422"/>
      <c r="W2819" s="619" t="str">
        <f t="shared" si="3814"/>
        <v/>
      </c>
    </row>
    <row r="2820" spans="1:23" s="516" customFormat="1" ht="24" hidden="1" customHeight="1">
      <c r="A2820" s="366" t="s">
        <v>6332</v>
      </c>
      <c r="B2820" s="418" t="s">
        <v>0</v>
      </c>
      <c r="C2820" s="418" t="s">
        <v>3568</v>
      </c>
      <c r="D2820" s="419" t="s">
        <v>121</v>
      </c>
      <c r="E2820" s="419" t="s">
        <v>1894</v>
      </c>
      <c r="F2820" s="411">
        <v>0</v>
      </c>
      <c r="G2820" s="411">
        <f>[5]내역서!F2816</f>
        <v>0</v>
      </c>
      <c r="H2820" s="716"/>
      <c r="I2820" s="716"/>
      <c r="J2820" s="411">
        <f>내역서!F2824</f>
        <v>0</v>
      </c>
      <c r="K2820" s="411">
        <v>131420.70000000001</v>
      </c>
      <c r="L2820" s="412">
        <f>INT($J2820*K2820)</f>
        <v>0</v>
      </c>
      <c r="M2820" s="411">
        <v>420752</v>
      </c>
      <c r="N2820" s="412">
        <f>INT($J2820*M2820)</f>
        <v>0</v>
      </c>
      <c r="O2820" s="411">
        <v>62623.3</v>
      </c>
      <c r="P2820" s="412">
        <f>INT($J2820*O2820)</f>
        <v>0</v>
      </c>
      <c r="Q2820" s="412">
        <f>+K2820+M2820+O2820</f>
        <v>614796</v>
      </c>
      <c r="R2820" s="412">
        <f>L2820+N2820+P2820</f>
        <v>0</v>
      </c>
      <c r="S2820" s="412"/>
      <c r="T2820" s="412"/>
      <c r="U2820" s="412"/>
      <c r="V2820" s="419" t="s">
        <v>0</v>
      </c>
      <c r="W2820" s="617" t="str">
        <f>+IF(J2820&lt;0,"ng","")</f>
        <v/>
      </c>
    </row>
    <row r="2821" spans="1:23" s="79" customFormat="1" ht="24" hidden="1" customHeight="1">
      <c r="A2821" s="372" t="s">
        <v>6309</v>
      </c>
      <c r="B2821" s="421" t="s">
        <v>0</v>
      </c>
      <c r="C2821" s="421" t="s">
        <v>1537</v>
      </c>
      <c r="D2821" s="422" t="s">
        <v>121</v>
      </c>
      <c r="E2821" s="422" t="s">
        <v>1536</v>
      </c>
      <c r="F2821" s="416">
        <v>0</v>
      </c>
      <c r="G2821" s="416">
        <f>[5]내역서!F2817</f>
        <v>0</v>
      </c>
      <c r="H2821" s="717"/>
      <c r="I2821" s="717"/>
      <c r="J2821" s="416">
        <f>내역서!F2825</f>
        <v>0</v>
      </c>
      <c r="K2821" s="416">
        <v>131420.70000000001</v>
      </c>
      <c r="L2821" s="417">
        <f t="shared" si="3932"/>
        <v>0</v>
      </c>
      <c r="M2821" s="416">
        <v>420752</v>
      </c>
      <c r="N2821" s="417">
        <f t="shared" si="3933"/>
        <v>0</v>
      </c>
      <c r="O2821" s="416">
        <v>62623.3</v>
      </c>
      <c r="P2821" s="417">
        <f t="shared" si="3934"/>
        <v>0</v>
      </c>
      <c r="Q2821" s="417">
        <f t="shared" si="3935"/>
        <v>614796</v>
      </c>
      <c r="R2821" s="417">
        <f t="shared" ref="R2821:R2883" si="3958">L2821+N2821+P2821</f>
        <v>0</v>
      </c>
      <c r="S2821" s="417">
        <f t="shared" ref="S2821" si="3959">J2821-J2820</f>
        <v>0</v>
      </c>
      <c r="T2821" s="417">
        <f t="shared" ref="T2821:U2821" si="3960">Q2821-Q2820</f>
        <v>0</v>
      </c>
      <c r="U2821" s="417">
        <f t="shared" si="3960"/>
        <v>0</v>
      </c>
      <c r="V2821" s="422"/>
      <c r="W2821" s="619" t="str">
        <f t="shared" si="3814"/>
        <v/>
      </c>
    </row>
    <row r="2822" spans="1:23" s="516" customFormat="1" ht="24" hidden="1" customHeight="1">
      <c r="A2822" s="366" t="s">
        <v>4295</v>
      </c>
      <c r="B2822" s="418" t="s">
        <v>0</v>
      </c>
      <c r="C2822" s="418" t="s">
        <v>3568</v>
      </c>
      <c r="D2822" s="419" t="s">
        <v>122</v>
      </c>
      <c r="E2822" s="419" t="s">
        <v>1894</v>
      </c>
      <c r="F2822" s="411">
        <v>0</v>
      </c>
      <c r="G2822" s="411">
        <f>[5]내역서!F2818</f>
        <v>0</v>
      </c>
      <c r="H2822" s="716"/>
      <c r="I2822" s="716"/>
      <c r="J2822" s="411">
        <f>내역서!F2826</f>
        <v>0</v>
      </c>
      <c r="K2822" s="411">
        <v>114862.5</v>
      </c>
      <c r="L2822" s="412">
        <f>INT($J2822*K2822)</f>
        <v>0</v>
      </c>
      <c r="M2822" s="411">
        <v>332856.8</v>
      </c>
      <c r="N2822" s="412">
        <f>INT($J2822*M2822)</f>
        <v>0</v>
      </c>
      <c r="O2822" s="411">
        <v>45385.4</v>
      </c>
      <c r="P2822" s="412">
        <f>INT($J2822*O2822)</f>
        <v>0</v>
      </c>
      <c r="Q2822" s="412">
        <f>+K2822+M2822+O2822</f>
        <v>493104.7</v>
      </c>
      <c r="R2822" s="412">
        <f>L2822+N2822+P2822</f>
        <v>0</v>
      </c>
      <c r="S2822" s="412"/>
      <c r="T2822" s="412"/>
      <c r="U2822" s="412"/>
      <c r="V2822" s="419" t="s">
        <v>0</v>
      </c>
      <c r="W2822" s="617" t="str">
        <f>+IF(J2822&lt;0,"ng","")</f>
        <v/>
      </c>
    </row>
    <row r="2823" spans="1:23" s="79" customFormat="1" ht="24" hidden="1" customHeight="1">
      <c r="A2823" s="372" t="s">
        <v>2072</v>
      </c>
      <c r="B2823" s="421" t="s">
        <v>0</v>
      </c>
      <c r="C2823" s="421" t="s">
        <v>1537</v>
      </c>
      <c r="D2823" s="422" t="s">
        <v>122</v>
      </c>
      <c r="E2823" s="422" t="s">
        <v>1536</v>
      </c>
      <c r="F2823" s="416">
        <v>0</v>
      </c>
      <c r="G2823" s="416">
        <f>[5]내역서!F2819</f>
        <v>0</v>
      </c>
      <c r="H2823" s="717"/>
      <c r="I2823" s="717"/>
      <c r="J2823" s="416">
        <f>내역서!F2827</f>
        <v>0</v>
      </c>
      <c r="K2823" s="416">
        <v>114862.5</v>
      </c>
      <c r="L2823" s="417">
        <f t="shared" si="3932"/>
        <v>0</v>
      </c>
      <c r="M2823" s="416">
        <v>332856.8</v>
      </c>
      <c r="N2823" s="417">
        <f t="shared" si="3933"/>
        <v>0</v>
      </c>
      <c r="O2823" s="416">
        <v>45385.4</v>
      </c>
      <c r="P2823" s="417">
        <f t="shared" si="3934"/>
        <v>0</v>
      </c>
      <c r="Q2823" s="417">
        <f t="shared" si="3935"/>
        <v>493104.7</v>
      </c>
      <c r="R2823" s="417">
        <f t="shared" si="3958"/>
        <v>0</v>
      </c>
      <c r="S2823" s="417">
        <f t="shared" ref="S2823" si="3961">J2823-J2822</f>
        <v>0</v>
      </c>
      <c r="T2823" s="417">
        <f t="shared" ref="T2823:U2823" si="3962">Q2823-Q2822</f>
        <v>0</v>
      </c>
      <c r="U2823" s="417">
        <f t="shared" si="3962"/>
        <v>0</v>
      </c>
      <c r="V2823" s="422"/>
      <c r="W2823" s="619" t="str">
        <f t="shared" si="3814"/>
        <v/>
      </c>
    </row>
    <row r="2824" spans="1:23" s="516" customFormat="1" ht="24" hidden="1" customHeight="1">
      <c r="A2824" s="366" t="s">
        <v>6314</v>
      </c>
      <c r="B2824" s="418" t="s">
        <v>0</v>
      </c>
      <c r="C2824" s="418" t="s">
        <v>3568</v>
      </c>
      <c r="D2824" s="419" t="s">
        <v>124</v>
      </c>
      <c r="E2824" s="419" t="s">
        <v>1894</v>
      </c>
      <c r="F2824" s="411">
        <v>0</v>
      </c>
      <c r="G2824" s="411">
        <f>[5]내역서!F2820</f>
        <v>0</v>
      </c>
      <c r="H2824" s="512"/>
      <c r="I2824" s="512"/>
      <c r="J2824" s="411">
        <f>내역서!F2828</f>
        <v>0</v>
      </c>
      <c r="K2824" s="411">
        <v>79767</v>
      </c>
      <c r="L2824" s="412">
        <f>INT($J2824*K2824)</f>
        <v>0</v>
      </c>
      <c r="M2824" s="411">
        <v>236001.6</v>
      </c>
      <c r="N2824" s="412">
        <f>INT($J2824*M2824)</f>
        <v>0</v>
      </c>
      <c r="O2824" s="411">
        <v>26415.7</v>
      </c>
      <c r="P2824" s="412">
        <f>INT($J2824*O2824)</f>
        <v>0</v>
      </c>
      <c r="Q2824" s="412">
        <f>+K2824+M2824+O2824</f>
        <v>342184.3</v>
      </c>
      <c r="R2824" s="412">
        <f>L2824+N2824+P2824</f>
        <v>0</v>
      </c>
      <c r="S2824" s="412"/>
      <c r="T2824" s="412"/>
      <c r="U2824" s="412"/>
      <c r="V2824" s="419" t="s">
        <v>0</v>
      </c>
      <c r="W2824" s="617" t="str">
        <f>+IF(J2824&lt;0,"ng","")</f>
        <v/>
      </c>
    </row>
    <row r="2825" spans="1:23" s="79" customFormat="1" ht="24" hidden="1" customHeight="1">
      <c r="A2825" s="372" t="s">
        <v>4298</v>
      </c>
      <c r="B2825" s="421" t="s">
        <v>0</v>
      </c>
      <c r="C2825" s="421" t="s">
        <v>1537</v>
      </c>
      <c r="D2825" s="422" t="s">
        <v>124</v>
      </c>
      <c r="E2825" s="422" t="s">
        <v>1536</v>
      </c>
      <c r="F2825" s="416">
        <v>0</v>
      </c>
      <c r="G2825" s="416">
        <f>[5]내역서!F2821</f>
        <v>0</v>
      </c>
      <c r="H2825" s="513"/>
      <c r="I2825" s="513"/>
      <c r="J2825" s="416">
        <f>내역서!F2829</f>
        <v>0</v>
      </c>
      <c r="K2825" s="416">
        <v>79767</v>
      </c>
      <c r="L2825" s="417">
        <f t="shared" si="3932"/>
        <v>0</v>
      </c>
      <c r="M2825" s="416">
        <v>236001.6</v>
      </c>
      <c r="N2825" s="417">
        <f t="shared" si="3933"/>
        <v>0</v>
      </c>
      <c r="O2825" s="416">
        <v>26415.7</v>
      </c>
      <c r="P2825" s="417">
        <f t="shared" si="3934"/>
        <v>0</v>
      </c>
      <c r="Q2825" s="417">
        <f t="shared" si="3935"/>
        <v>342184.3</v>
      </c>
      <c r="R2825" s="417">
        <f t="shared" si="3958"/>
        <v>0</v>
      </c>
      <c r="S2825" s="417">
        <f t="shared" ref="S2825" si="3963">J2825-J2824</f>
        <v>0</v>
      </c>
      <c r="T2825" s="417">
        <f t="shared" ref="T2825:U2825" si="3964">Q2825-Q2824</f>
        <v>0</v>
      </c>
      <c r="U2825" s="417">
        <f t="shared" si="3964"/>
        <v>0</v>
      </c>
      <c r="V2825" s="422"/>
      <c r="W2825" s="619" t="str">
        <f t="shared" si="3814"/>
        <v/>
      </c>
    </row>
    <row r="2826" spans="1:23" s="516" customFormat="1" ht="24" hidden="1" customHeight="1">
      <c r="A2826" s="366" t="s">
        <v>2055</v>
      </c>
      <c r="B2826" s="418" t="s">
        <v>0</v>
      </c>
      <c r="C2826" s="418" t="s">
        <v>3570</v>
      </c>
      <c r="D2826" s="419" t="s">
        <v>123</v>
      </c>
      <c r="E2826" s="419" t="s">
        <v>1894</v>
      </c>
      <c r="F2826" s="411">
        <v>0</v>
      </c>
      <c r="G2826" s="411">
        <f>[5]내역서!F2822</f>
        <v>0</v>
      </c>
      <c r="H2826" s="716"/>
      <c r="I2826" s="716"/>
      <c r="J2826" s="411">
        <f>내역서!F2830</f>
        <v>0</v>
      </c>
      <c r="K2826" s="411">
        <v>94480.4</v>
      </c>
      <c r="L2826" s="412">
        <f>INT($J2826*K2826)</f>
        <v>0</v>
      </c>
      <c r="M2826" s="411">
        <v>294743.2</v>
      </c>
      <c r="N2826" s="412">
        <f>INT($J2826*M2826)</f>
        <v>0</v>
      </c>
      <c r="O2826" s="411">
        <v>31112.2</v>
      </c>
      <c r="P2826" s="412">
        <f>INT($J2826*O2826)</f>
        <v>0</v>
      </c>
      <c r="Q2826" s="412">
        <f>+K2826+M2826+O2826</f>
        <v>420335.8</v>
      </c>
      <c r="R2826" s="412">
        <f>L2826+N2826+P2826</f>
        <v>0</v>
      </c>
      <c r="S2826" s="412"/>
      <c r="T2826" s="412"/>
      <c r="U2826" s="412"/>
      <c r="V2826" s="419" t="s">
        <v>0</v>
      </c>
      <c r="W2826" s="617" t="str">
        <f>+IF(J2826&lt;0,"ng","")</f>
        <v/>
      </c>
    </row>
    <row r="2827" spans="1:23" s="79" customFormat="1" ht="24" hidden="1" customHeight="1">
      <c r="A2827" s="372" t="s">
        <v>2072</v>
      </c>
      <c r="B2827" s="421" t="s">
        <v>0</v>
      </c>
      <c r="C2827" s="421" t="s">
        <v>1538</v>
      </c>
      <c r="D2827" s="422" t="s">
        <v>123</v>
      </c>
      <c r="E2827" s="422" t="s">
        <v>1536</v>
      </c>
      <c r="F2827" s="416">
        <v>0</v>
      </c>
      <c r="G2827" s="416">
        <f>[5]내역서!F2823</f>
        <v>0</v>
      </c>
      <c r="H2827" s="717"/>
      <c r="I2827" s="717"/>
      <c r="J2827" s="416">
        <f>내역서!F2831</f>
        <v>0</v>
      </c>
      <c r="K2827" s="416">
        <v>94480.4</v>
      </c>
      <c r="L2827" s="417">
        <f t="shared" si="3932"/>
        <v>0</v>
      </c>
      <c r="M2827" s="416">
        <v>294743.2</v>
      </c>
      <c r="N2827" s="417">
        <f t="shared" si="3933"/>
        <v>0</v>
      </c>
      <c r="O2827" s="416">
        <v>31112.2</v>
      </c>
      <c r="P2827" s="417">
        <f t="shared" si="3934"/>
        <v>0</v>
      </c>
      <c r="Q2827" s="417">
        <f t="shared" si="3935"/>
        <v>420335.8</v>
      </c>
      <c r="R2827" s="417">
        <f t="shared" si="3958"/>
        <v>0</v>
      </c>
      <c r="S2827" s="417">
        <f t="shared" ref="S2827" si="3965">J2827-J2826</f>
        <v>0</v>
      </c>
      <c r="T2827" s="417">
        <f t="shared" ref="T2827:U2827" si="3966">Q2827-Q2826</f>
        <v>0</v>
      </c>
      <c r="U2827" s="417">
        <f t="shared" si="3966"/>
        <v>0</v>
      </c>
      <c r="V2827" s="422"/>
      <c r="W2827" s="619" t="str">
        <f t="shared" si="3814"/>
        <v/>
      </c>
    </row>
    <row r="2828" spans="1:23" s="516" customFormat="1" ht="24" hidden="1" customHeight="1">
      <c r="A2828" s="366" t="s">
        <v>2055</v>
      </c>
      <c r="B2828" s="418" t="s">
        <v>0</v>
      </c>
      <c r="C2828" s="418" t="s">
        <v>3570</v>
      </c>
      <c r="D2828" s="419" t="s">
        <v>124</v>
      </c>
      <c r="E2828" s="419" t="s">
        <v>1894</v>
      </c>
      <c r="F2828" s="411">
        <v>0</v>
      </c>
      <c r="G2828" s="411">
        <f>[5]내역서!F2824</f>
        <v>0</v>
      </c>
      <c r="H2828" s="716"/>
      <c r="I2828" s="716"/>
      <c r="J2828" s="411">
        <f>내역서!F2832</f>
        <v>0</v>
      </c>
      <c r="K2828" s="411">
        <v>79767</v>
      </c>
      <c r="L2828" s="412">
        <f>INT($J2828*K2828)</f>
        <v>0</v>
      </c>
      <c r="M2828" s="411">
        <v>236001.6</v>
      </c>
      <c r="N2828" s="412">
        <f>INT($J2828*M2828)</f>
        <v>0</v>
      </c>
      <c r="O2828" s="411">
        <v>26415.7</v>
      </c>
      <c r="P2828" s="412">
        <f>INT($J2828*O2828)</f>
        <v>0</v>
      </c>
      <c r="Q2828" s="412">
        <f>+K2828+M2828+O2828</f>
        <v>342184.3</v>
      </c>
      <c r="R2828" s="412">
        <f>L2828+N2828+P2828</f>
        <v>0</v>
      </c>
      <c r="S2828" s="412"/>
      <c r="T2828" s="412"/>
      <c r="U2828" s="412"/>
      <c r="V2828" s="419" t="s">
        <v>0</v>
      </c>
      <c r="W2828" s="617" t="str">
        <f>+IF(J2828&lt;0,"ng","")</f>
        <v/>
      </c>
    </row>
    <row r="2829" spans="1:23" s="79" customFormat="1" ht="24" hidden="1" customHeight="1">
      <c r="A2829" s="372" t="s">
        <v>6312</v>
      </c>
      <c r="B2829" s="421" t="s">
        <v>0</v>
      </c>
      <c r="C2829" s="421" t="s">
        <v>1538</v>
      </c>
      <c r="D2829" s="422" t="s">
        <v>124</v>
      </c>
      <c r="E2829" s="422" t="s">
        <v>1536</v>
      </c>
      <c r="F2829" s="416">
        <v>0</v>
      </c>
      <c r="G2829" s="416">
        <f>[5]내역서!F2825</f>
        <v>0</v>
      </c>
      <c r="H2829" s="717"/>
      <c r="I2829" s="717"/>
      <c r="J2829" s="416">
        <f>내역서!F2833</f>
        <v>0</v>
      </c>
      <c r="K2829" s="416">
        <v>79767</v>
      </c>
      <c r="L2829" s="417">
        <f t="shared" si="3932"/>
        <v>0</v>
      </c>
      <c r="M2829" s="416">
        <v>236001.6</v>
      </c>
      <c r="N2829" s="417">
        <f t="shared" si="3933"/>
        <v>0</v>
      </c>
      <c r="O2829" s="416">
        <v>26415.7</v>
      </c>
      <c r="P2829" s="417">
        <f t="shared" si="3934"/>
        <v>0</v>
      </c>
      <c r="Q2829" s="417">
        <f t="shared" si="3935"/>
        <v>342184.3</v>
      </c>
      <c r="R2829" s="417">
        <f t="shared" si="3958"/>
        <v>0</v>
      </c>
      <c r="S2829" s="417">
        <f t="shared" ref="S2829" si="3967">J2829-J2828</f>
        <v>0</v>
      </c>
      <c r="T2829" s="417">
        <f t="shared" ref="T2829:U2829" si="3968">Q2829-Q2828</f>
        <v>0</v>
      </c>
      <c r="U2829" s="417">
        <f t="shared" si="3968"/>
        <v>0</v>
      </c>
      <c r="V2829" s="422"/>
      <c r="W2829" s="619" t="str">
        <f t="shared" si="3814"/>
        <v/>
      </c>
    </row>
    <row r="2830" spans="1:23" s="516" customFormat="1" ht="24" hidden="1" customHeight="1">
      <c r="A2830" s="366" t="s">
        <v>5492</v>
      </c>
      <c r="B2830" s="418" t="s">
        <v>0</v>
      </c>
      <c r="C2830" s="418" t="s">
        <v>3571</v>
      </c>
      <c r="D2830" s="419" t="s">
        <v>124</v>
      </c>
      <c r="E2830" s="419" t="s">
        <v>1894</v>
      </c>
      <c r="F2830" s="411">
        <v>0</v>
      </c>
      <c r="G2830" s="411">
        <f>[5]내역서!F2826</f>
        <v>0</v>
      </c>
      <c r="H2830" s="716"/>
      <c r="I2830" s="716"/>
      <c r="J2830" s="411">
        <f>내역서!F2834</f>
        <v>0</v>
      </c>
      <c r="K2830" s="411">
        <v>79767</v>
      </c>
      <c r="L2830" s="412">
        <f>INT($J2830*K2830)</f>
        <v>0</v>
      </c>
      <c r="M2830" s="411">
        <v>236001.6</v>
      </c>
      <c r="N2830" s="412">
        <f>INT($J2830*M2830)</f>
        <v>0</v>
      </c>
      <c r="O2830" s="411">
        <v>26415.7</v>
      </c>
      <c r="P2830" s="412">
        <f>INT($J2830*O2830)</f>
        <v>0</v>
      </c>
      <c r="Q2830" s="412">
        <f>+K2830+M2830+O2830</f>
        <v>342184.3</v>
      </c>
      <c r="R2830" s="412">
        <f>L2830+N2830+P2830</f>
        <v>0</v>
      </c>
      <c r="S2830" s="412"/>
      <c r="T2830" s="412"/>
      <c r="U2830" s="412"/>
      <c r="V2830" s="419" t="s">
        <v>0</v>
      </c>
      <c r="W2830" s="617" t="str">
        <f>+IF(J2830&lt;0,"ng","")</f>
        <v/>
      </c>
    </row>
    <row r="2831" spans="1:23" s="79" customFormat="1" ht="24" hidden="1" customHeight="1">
      <c r="A2831" s="372" t="s">
        <v>6333</v>
      </c>
      <c r="B2831" s="421" t="s">
        <v>0</v>
      </c>
      <c r="C2831" s="421" t="s">
        <v>1539</v>
      </c>
      <c r="D2831" s="422" t="s">
        <v>124</v>
      </c>
      <c r="E2831" s="422" t="s">
        <v>1536</v>
      </c>
      <c r="F2831" s="416">
        <v>0</v>
      </c>
      <c r="G2831" s="416">
        <f>[5]내역서!F2827</f>
        <v>0</v>
      </c>
      <c r="H2831" s="717"/>
      <c r="I2831" s="717"/>
      <c r="J2831" s="416">
        <f>내역서!F2835</f>
        <v>0</v>
      </c>
      <c r="K2831" s="416">
        <v>79767</v>
      </c>
      <c r="L2831" s="417">
        <f t="shared" si="3932"/>
        <v>0</v>
      </c>
      <c r="M2831" s="416">
        <v>236001.6</v>
      </c>
      <c r="N2831" s="417">
        <f t="shared" si="3933"/>
        <v>0</v>
      </c>
      <c r="O2831" s="416">
        <v>26415.7</v>
      </c>
      <c r="P2831" s="417">
        <f t="shared" si="3934"/>
        <v>0</v>
      </c>
      <c r="Q2831" s="417">
        <f t="shared" si="3935"/>
        <v>342184.3</v>
      </c>
      <c r="R2831" s="417">
        <f t="shared" si="3958"/>
        <v>0</v>
      </c>
      <c r="S2831" s="417">
        <f t="shared" ref="S2831" si="3969">J2831-J2830</f>
        <v>0</v>
      </c>
      <c r="T2831" s="417">
        <f t="shared" ref="T2831:U2831" si="3970">Q2831-Q2830</f>
        <v>0</v>
      </c>
      <c r="U2831" s="417">
        <f t="shared" si="3970"/>
        <v>0</v>
      </c>
      <c r="V2831" s="422"/>
      <c r="W2831" s="619" t="str">
        <f t="shared" si="3814"/>
        <v/>
      </c>
    </row>
    <row r="2832" spans="1:23" s="371" customFormat="1" ht="24" hidden="1" customHeight="1">
      <c r="A2832" s="366" t="s">
        <v>2055</v>
      </c>
      <c r="B2832" s="436" t="s">
        <v>2237</v>
      </c>
      <c r="C2832" s="436" t="s">
        <v>3572</v>
      </c>
      <c r="D2832" s="437" t="s">
        <v>0</v>
      </c>
      <c r="E2832" s="437" t="s">
        <v>0</v>
      </c>
      <c r="F2832" s="438">
        <v>0</v>
      </c>
      <c r="G2832" s="438">
        <f>[5]내역서!F2828</f>
        <v>0</v>
      </c>
      <c r="H2832" s="438">
        <v>0</v>
      </c>
      <c r="I2832" s="438"/>
      <c r="J2832" s="438">
        <f>내역서!F2836</f>
        <v>0</v>
      </c>
      <c r="K2832" s="439">
        <v>0</v>
      </c>
      <c r="L2832" s="438">
        <f>SUMIF($A$2834:$A$2949,$A2834,L$2834:L$2949)</f>
        <v>0</v>
      </c>
      <c r="M2832" s="439">
        <v>0</v>
      </c>
      <c r="N2832" s="438">
        <f t="shared" ref="N2832:N2833" si="3971">SUMIF($A$2834:$A$2949,$A2834,N$2834:N$2949)</f>
        <v>0</v>
      </c>
      <c r="O2832" s="439">
        <v>0</v>
      </c>
      <c r="P2832" s="438">
        <f t="shared" ref="P2832" si="3972">SUMIF($A$2834:$A$2949,$A2834,P$2834:P$2949)</f>
        <v>0</v>
      </c>
      <c r="Q2832" s="440">
        <v>0</v>
      </c>
      <c r="R2832" s="438">
        <f>L2832+N2832+P2832</f>
        <v>0</v>
      </c>
      <c r="S2832" s="438"/>
      <c r="T2832" s="438"/>
      <c r="U2832" s="438"/>
      <c r="V2832" s="441" t="s">
        <v>0</v>
      </c>
      <c r="W2832" s="617" t="str">
        <f>+IF(J2832&lt;0,"ng","")</f>
        <v/>
      </c>
    </row>
    <row r="2833" spans="1:23" s="81" customFormat="1" ht="24" hidden="1" customHeight="1">
      <c r="A2833" s="372" t="s">
        <v>2072</v>
      </c>
      <c r="B2833" s="442" t="s">
        <v>1785</v>
      </c>
      <c r="C2833" s="442" t="s">
        <v>1540</v>
      </c>
      <c r="D2833" s="443" t="s">
        <v>0</v>
      </c>
      <c r="E2833" s="443" t="s">
        <v>0</v>
      </c>
      <c r="F2833" s="444">
        <v>0</v>
      </c>
      <c r="G2833" s="444">
        <f>[5]내역서!F2829</f>
        <v>0</v>
      </c>
      <c r="H2833" s="444">
        <v>0</v>
      </c>
      <c r="I2833" s="444"/>
      <c r="J2833" s="444">
        <f>내역서!F2837</f>
        <v>0</v>
      </c>
      <c r="K2833" s="445">
        <v>0</v>
      </c>
      <c r="L2833" s="444">
        <f>SUMIF($A$2834:$A$2949,$A2835,L$2834:L$2949)</f>
        <v>0</v>
      </c>
      <c r="M2833" s="445">
        <v>0</v>
      </c>
      <c r="N2833" s="444">
        <f t="shared" si="3971"/>
        <v>0</v>
      </c>
      <c r="O2833" s="445">
        <v>0</v>
      </c>
      <c r="P2833" s="444">
        <f>SUMIF($A$2834:$A$2949,$A2835,P$2834:P$2949)</f>
        <v>0</v>
      </c>
      <c r="Q2833" s="446">
        <v>0</v>
      </c>
      <c r="R2833" s="444">
        <f t="shared" ref="R2833" si="3973">L2833+N2833+P2833</f>
        <v>0</v>
      </c>
      <c r="S2833" s="444">
        <f t="shared" ref="S2833" si="3974">J2833-J2832</f>
        <v>0</v>
      </c>
      <c r="T2833" s="444">
        <f t="shared" ref="T2833:U2833" si="3975">Q2833-Q2832</f>
        <v>0</v>
      </c>
      <c r="U2833" s="444">
        <f t="shared" si="3975"/>
        <v>0</v>
      </c>
      <c r="V2833" s="447"/>
      <c r="W2833" s="619" t="str">
        <f t="shared" si="3814"/>
        <v/>
      </c>
    </row>
    <row r="2834" spans="1:23" s="485" customFormat="1" ht="24" hidden="1" customHeight="1">
      <c r="A2834" s="366" t="s">
        <v>4295</v>
      </c>
      <c r="B2834" s="418" t="s">
        <v>0</v>
      </c>
      <c r="C2834" s="418" t="s">
        <v>3577</v>
      </c>
      <c r="D2834" s="419" t="s">
        <v>133</v>
      </c>
      <c r="E2834" s="419" t="s">
        <v>1894</v>
      </c>
      <c r="F2834" s="411">
        <v>1</v>
      </c>
      <c r="G2834" s="411">
        <f>[5]내역서!F2830</f>
        <v>1</v>
      </c>
      <c r="H2834" s="411">
        <v>0</v>
      </c>
      <c r="I2834" s="411"/>
      <c r="J2834" s="411">
        <f>내역서!F2838</f>
        <v>0</v>
      </c>
      <c r="K2834" s="411">
        <v>124726.5</v>
      </c>
      <c r="L2834" s="412">
        <f>INT($J2834*K2834)</f>
        <v>0</v>
      </c>
      <c r="M2834" s="411">
        <v>373995.2</v>
      </c>
      <c r="N2834" s="412">
        <f>INT($J2834*M2834)</f>
        <v>0</v>
      </c>
      <c r="O2834" s="411">
        <v>57591.8</v>
      </c>
      <c r="P2834" s="412">
        <f>INT($J2834*O2834)</f>
        <v>0</v>
      </c>
      <c r="Q2834" s="412">
        <f>+K2834+M2834+O2834</f>
        <v>556313.5</v>
      </c>
      <c r="R2834" s="412">
        <f>L2834+N2834+P2834</f>
        <v>0</v>
      </c>
      <c r="S2834" s="412"/>
      <c r="T2834" s="412"/>
      <c r="U2834" s="412"/>
      <c r="V2834" s="419" t="s">
        <v>0</v>
      </c>
      <c r="W2834" s="617" t="str">
        <f>+IF(J2834&lt;0,"ng","")</f>
        <v/>
      </c>
    </row>
    <row r="2835" spans="1:23" s="77" customFormat="1" ht="24" hidden="1" customHeight="1">
      <c r="A2835" s="372" t="s">
        <v>2072</v>
      </c>
      <c r="B2835" s="421" t="s">
        <v>0</v>
      </c>
      <c r="C2835" s="421" t="s">
        <v>1541</v>
      </c>
      <c r="D2835" s="422" t="s">
        <v>133</v>
      </c>
      <c r="E2835" s="422" t="s">
        <v>1536</v>
      </c>
      <c r="F2835" s="416">
        <v>1</v>
      </c>
      <c r="G2835" s="416">
        <f>[5]내역서!F2831</f>
        <v>1</v>
      </c>
      <c r="H2835" s="416">
        <v>0</v>
      </c>
      <c r="I2835" s="416"/>
      <c r="J2835" s="416">
        <f>내역서!F2839</f>
        <v>0</v>
      </c>
      <c r="K2835" s="416">
        <v>124726.5</v>
      </c>
      <c r="L2835" s="417">
        <f t="shared" ref="L2835:L2897" si="3976">INT($J2835*K2835)</f>
        <v>0</v>
      </c>
      <c r="M2835" s="416">
        <v>373995.2</v>
      </c>
      <c r="N2835" s="417">
        <f t="shared" ref="N2835:N2897" si="3977">INT($J2835*M2835)</f>
        <v>0</v>
      </c>
      <c r="O2835" s="416">
        <v>57591.8</v>
      </c>
      <c r="P2835" s="417">
        <f t="shared" ref="P2835:P2897" si="3978">INT($J2835*O2835)</f>
        <v>0</v>
      </c>
      <c r="Q2835" s="417">
        <f t="shared" ref="Q2835:Q2897" si="3979">+K2835+M2835+O2835</f>
        <v>556313.5</v>
      </c>
      <c r="R2835" s="417">
        <f t="shared" si="3958"/>
        <v>0</v>
      </c>
      <c r="S2835" s="417">
        <f t="shared" ref="S2835" si="3980">J2835-J2834</f>
        <v>0</v>
      </c>
      <c r="T2835" s="417">
        <f t="shared" ref="T2835:U2835" si="3981">Q2835-Q2834</f>
        <v>0</v>
      </c>
      <c r="U2835" s="417">
        <f t="shared" si="3981"/>
        <v>0</v>
      </c>
      <c r="V2835" s="422"/>
      <c r="W2835" s="619" t="str">
        <f t="shared" si="3814"/>
        <v/>
      </c>
    </row>
    <row r="2836" spans="1:23" s="485" customFormat="1" ht="24" hidden="1" customHeight="1">
      <c r="A2836" s="366" t="s">
        <v>2055</v>
      </c>
      <c r="B2836" s="418" t="s">
        <v>0</v>
      </c>
      <c r="C2836" s="418" t="s">
        <v>3577</v>
      </c>
      <c r="D2836" s="419" t="s">
        <v>122</v>
      </c>
      <c r="E2836" s="419" t="s">
        <v>1894</v>
      </c>
      <c r="F2836" s="411">
        <v>2</v>
      </c>
      <c r="G2836" s="411">
        <f>[5]내역서!F2832</f>
        <v>2</v>
      </c>
      <c r="H2836" s="411">
        <v>0</v>
      </c>
      <c r="I2836" s="411"/>
      <c r="J2836" s="411">
        <f>내역서!F2840</f>
        <v>0</v>
      </c>
      <c r="K2836" s="411">
        <v>114862.5</v>
      </c>
      <c r="L2836" s="412">
        <f>INT($J2836*K2836)</f>
        <v>0</v>
      </c>
      <c r="M2836" s="411">
        <v>332856.8</v>
      </c>
      <c r="N2836" s="412">
        <f>INT($J2836*M2836)</f>
        <v>0</v>
      </c>
      <c r="O2836" s="411">
        <v>45385.4</v>
      </c>
      <c r="P2836" s="412">
        <f>INT($J2836*O2836)</f>
        <v>0</v>
      </c>
      <c r="Q2836" s="412">
        <f>+K2836+M2836+O2836</f>
        <v>493104.7</v>
      </c>
      <c r="R2836" s="412">
        <f>L2836+N2836+P2836</f>
        <v>0</v>
      </c>
      <c r="S2836" s="412"/>
      <c r="T2836" s="412"/>
      <c r="U2836" s="412"/>
      <c r="V2836" s="419" t="s">
        <v>0</v>
      </c>
      <c r="W2836" s="617" t="str">
        <f>+IF(J2836&lt;0,"ng","")</f>
        <v/>
      </c>
    </row>
    <row r="2837" spans="1:23" s="77" customFormat="1" ht="24" hidden="1" customHeight="1">
      <c r="A2837" s="372" t="s">
        <v>6309</v>
      </c>
      <c r="B2837" s="421" t="s">
        <v>0</v>
      </c>
      <c r="C2837" s="421" t="s">
        <v>1541</v>
      </c>
      <c r="D2837" s="422" t="s">
        <v>122</v>
      </c>
      <c r="E2837" s="422" t="s">
        <v>1536</v>
      </c>
      <c r="F2837" s="416">
        <v>2</v>
      </c>
      <c r="G2837" s="416">
        <f>[5]내역서!F2833</f>
        <v>2</v>
      </c>
      <c r="H2837" s="416">
        <v>0</v>
      </c>
      <c r="I2837" s="416"/>
      <c r="J2837" s="416">
        <f>내역서!F2841</f>
        <v>0</v>
      </c>
      <c r="K2837" s="416">
        <v>114862.5</v>
      </c>
      <c r="L2837" s="417">
        <f t="shared" si="3976"/>
        <v>0</v>
      </c>
      <c r="M2837" s="416">
        <v>332856.8</v>
      </c>
      <c r="N2837" s="417">
        <f t="shared" si="3977"/>
        <v>0</v>
      </c>
      <c r="O2837" s="416">
        <v>45385.4</v>
      </c>
      <c r="P2837" s="417">
        <f t="shared" si="3978"/>
        <v>0</v>
      </c>
      <c r="Q2837" s="417">
        <f t="shared" si="3979"/>
        <v>493104.7</v>
      </c>
      <c r="R2837" s="417">
        <f t="shared" si="3958"/>
        <v>0</v>
      </c>
      <c r="S2837" s="417">
        <f t="shared" ref="S2837" si="3982">J2837-J2836</f>
        <v>0</v>
      </c>
      <c r="T2837" s="417">
        <f t="shared" ref="T2837:U2837" si="3983">Q2837-Q2836</f>
        <v>0</v>
      </c>
      <c r="U2837" s="417">
        <f t="shared" si="3983"/>
        <v>0</v>
      </c>
      <c r="V2837" s="422"/>
      <c r="W2837" s="619" t="str">
        <f t="shared" si="3814"/>
        <v/>
      </c>
    </row>
    <row r="2838" spans="1:23" s="485" customFormat="1" ht="24" hidden="1" customHeight="1">
      <c r="A2838" s="366" t="s">
        <v>6334</v>
      </c>
      <c r="B2838" s="418" t="s">
        <v>0</v>
      </c>
      <c r="C2838" s="418" t="s">
        <v>3577</v>
      </c>
      <c r="D2838" s="419" t="s">
        <v>123</v>
      </c>
      <c r="E2838" s="419" t="s">
        <v>1894</v>
      </c>
      <c r="F2838" s="411">
        <v>3</v>
      </c>
      <c r="G2838" s="411">
        <f>[5]내역서!F2834</f>
        <v>3</v>
      </c>
      <c r="H2838" s="411">
        <v>0</v>
      </c>
      <c r="I2838" s="411"/>
      <c r="J2838" s="411">
        <f>내역서!F2842</f>
        <v>0</v>
      </c>
      <c r="K2838" s="411">
        <v>94480.4</v>
      </c>
      <c r="L2838" s="412">
        <f>INT($J2838*K2838)</f>
        <v>0</v>
      </c>
      <c r="M2838" s="411">
        <v>294743.2</v>
      </c>
      <c r="N2838" s="412">
        <f>INT($J2838*M2838)</f>
        <v>0</v>
      </c>
      <c r="O2838" s="411">
        <v>31112.2</v>
      </c>
      <c r="P2838" s="412">
        <f>INT($J2838*O2838)</f>
        <v>0</v>
      </c>
      <c r="Q2838" s="412">
        <f>+K2838+M2838+O2838</f>
        <v>420335.8</v>
      </c>
      <c r="R2838" s="412">
        <f>L2838+N2838+P2838</f>
        <v>0</v>
      </c>
      <c r="S2838" s="412"/>
      <c r="T2838" s="412"/>
      <c r="U2838" s="412"/>
      <c r="V2838" s="419" t="s">
        <v>0</v>
      </c>
      <c r="W2838" s="617" t="str">
        <f>+IF(J2838&lt;0,"ng","")</f>
        <v/>
      </c>
    </row>
    <row r="2839" spans="1:23" s="77" customFormat="1" ht="24" hidden="1" customHeight="1">
      <c r="A2839" s="372" t="s">
        <v>4298</v>
      </c>
      <c r="B2839" s="421" t="s">
        <v>0</v>
      </c>
      <c r="C2839" s="421" t="s">
        <v>1541</v>
      </c>
      <c r="D2839" s="422" t="s">
        <v>6335</v>
      </c>
      <c r="E2839" s="422" t="s">
        <v>1536</v>
      </c>
      <c r="F2839" s="416">
        <v>3</v>
      </c>
      <c r="G2839" s="416">
        <f>[5]내역서!F2835</f>
        <v>3</v>
      </c>
      <c r="H2839" s="416">
        <v>0</v>
      </c>
      <c r="I2839" s="416"/>
      <c r="J2839" s="416">
        <f>내역서!F2843</f>
        <v>0</v>
      </c>
      <c r="K2839" s="416">
        <v>94480.4</v>
      </c>
      <c r="L2839" s="417">
        <f t="shared" si="3976"/>
        <v>0</v>
      </c>
      <c r="M2839" s="416">
        <v>294743.2</v>
      </c>
      <c r="N2839" s="417">
        <f t="shared" si="3977"/>
        <v>0</v>
      </c>
      <c r="O2839" s="416">
        <v>31112.2</v>
      </c>
      <c r="P2839" s="417">
        <f t="shared" si="3978"/>
        <v>0</v>
      </c>
      <c r="Q2839" s="417">
        <f t="shared" si="3979"/>
        <v>420335.8</v>
      </c>
      <c r="R2839" s="417">
        <f t="shared" si="3958"/>
        <v>0</v>
      </c>
      <c r="S2839" s="417">
        <f t="shared" ref="S2839" si="3984">J2839-J2838</f>
        <v>0</v>
      </c>
      <c r="T2839" s="417">
        <f t="shared" ref="T2839:U2839" si="3985">Q2839-Q2838</f>
        <v>0</v>
      </c>
      <c r="U2839" s="417">
        <f t="shared" si="3985"/>
        <v>0</v>
      </c>
      <c r="V2839" s="422"/>
      <c r="W2839" s="619" t="str">
        <f t="shared" si="3814"/>
        <v/>
      </c>
    </row>
    <row r="2840" spans="1:23" s="485" customFormat="1" ht="24" hidden="1" customHeight="1">
      <c r="A2840" s="366" t="s">
        <v>5432</v>
      </c>
      <c r="B2840" s="418" t="s">
        <v>0</v>
      </c>
      <c r="C2840" s="418" t="s">
        <v>3577</v>
      </c>
      <c r="D2840" s="419" t="s">
        <v>124</v>
      </c>
      <c r="E2840" s="419" t="s">
        <v>1894</v>
      </c>
      <c r="F2840" s="411">
        <v>0</v>
      </c>
      <c r="G2840" s="411">
        <f>[5]내역서!F2836</f>
        <v>0</v>
      </c>
      <c r="H2840" s="411">
        <v>0</v>
      </c>
      <c r="I2840" s="411"/>
      <c r="J2840" s="411">
        <f>내역서!F2844</f>
        <v>0</v>
      </c>
      <c r="K2840" s="411">
        <v>79767</v>
      </c>
      <c r="L2840" s="412">
        <f>INT($J2840*K2840)</f>
        <v>0</v>
      </c>
      <c r="M2840" s="411">
        <v>236001.6</v>
      </c>
      <c r="N2840" s="412">
        <f>INT($J2840*M2840)</f>
        <v>0</v>
      </c>
      <c r="O2840" s="411">
        <v>26415.7</v>
      </c>
      <c r="P2840" s="412">
        <f>INT($J2840*O2840)</f>
        <v>0</v>
      </c>
      <c r="Q2840" s="412">
        <f>+K2840+M2840+O2840</f>
        <v>342184.3</v>
      </c>
      <c r="R2840" s="412">
        <f>L2840+N2840+P2840</f>
        <v>0</v>
      </c>
      <c r="S2840" s="412"/>
      <c r="T2840" s="412"/>
      <c r="U2840" s="412"/>
      <c r="V2840" s="419" t="s">
        <v>0</v>
      </c>
      <c r="W2840" s="617" t="str">
        <f>+IF(J2840&lt;0,"ng","")</f>
        <v/>
      </c>
    </row>
    <row r="2841" spans="1:23" s="77" customFormat="1" ht="24" hidden="1" customHeight="1">
      <c r="A2841" s="372" t="s">
        <v>2072</v>
      </c>
      <c r="B2841" s="421" t="s">
        <v>0</v>
      </c>
      <c r="C2841" s="421" t="s">
        <v>1541</v>
      </c>
      <c r="D2841" s="422" t="s">
        <v>124</v>
      </c>
      <c r="E2841" s="422" t="s">
        <v>1536</v>
      </c>
      <c r="F2841" s="416">
        <v>0</v>
      </c>
      <c r="G2841" s="416">
        <f>[5]내역서!F2837</f>
        <v>0</v>
      </c>
      <c r="H2841" s="416">
        <v>0</v>
      </c>
      <c r="I2841" s="416"/>
      <c r="J2841" s="416">
        <f>내역서!F2845</f>
        <v>0</v>
      </c>
      <c r="K2841" s="416">
        <v>79767</v>
      </c>
      <c r="L2841" s="417">
        <f t="shared" si="3976"/>
        <v>0</v>
      </c>
      <c r="M2841" s="416">
        <v>236001.6</v>
      </c>
      <c r="N2841" s="417">
        <f t="shared" si="3977"/>
        <v>0</v>
      </c>
      <c r="O2841" s="416">
        <v>26415.7</v>
      </c>
      <c r="P2841" s="417">
        <f t="shared" si="3978"/>
        <v>0</v>
      </c>
      <c r="Q2841" s="417">
        <f t="shared" si="3979"/>
        <v>342184.3</v>
      </c>
      <c r="R2841" s="417">
        <f t="shared" si="3958"/>
        <v>0</v>
      </c>
      <c r="S2841" s="417">
        <f t="shared" ref="S2841" si="3986">J2841-J2840</f>
        <v>0</v>
      </c>
      <c r="T2841" s="417">
        <f t="shared" ref="T2841:U2841" si="3987">Q2841-Q2840</f>
        <v>0</v>
      </c>
      <c r="U2841" s="417">
        <f t="shared" si="3987"/>
        <v>0</v>
      </c>
      <c r="V2841" s="422"/>
      <c r="W2841" s="619" t="str">
        <f t="shared" ref="W2841:W2967" si="3988">+IF(J2841&lt;0,"ng","")</f>
        <v/>
      </c>
    </row>
    <row r="2842" spans="1:23" s="516" customFormat="1" ht="24" hidden="1" customHeight="1">
      <c r="A2842" s="366" t="s">
        <v>6334</v>
      </c>
      <c r="B2842" s="418" t="s">
        <v>0</v>
      </c>
      <c r="C2842" s="418" t="s">
        <v>3578</v>
      </c>
      <c r="D2842" s="419" t="s">
        <v>125</v>
      </c>
      <c r="E2842" s="419" t="s">
        <v>1894</v>
      </c>
      <c r="F2842" s="411">
        <v>0</v>
      </c>
      <c r="G2842" s="411">
        <f>[5]내역서!F2838</f>
        <v>0</v>
      </c>
      <c r="H2842" s="411">
        <v>0</v>
      </c>
      <c r="I2842" s="411"/>
      <c r="J2842" s="411">
        <f>내역서!F2846</f>
        <v>0</v>
      </c>
      <c r="K2842" s="411">
        <v>243570.9</v>
      </c>
      <c r="L2842" s="412">
        <f>INT($J2842*K2842)</f>
        <v>0</v>
      </c>
      <c r="M2842" s="411">
        <v>713669.6</v>
      </c>
      <c r="N2842" s="412">
        <f>INT($J2842*M2842)</f>
        <v>0</v>
      </c>
      <c r="O2842" s="411">
        <v>102262.39999999999</v>
      </c>
      <c r="P2842" s="412">
        <f>INT($J2842*O2842)</f>
        <v>0</v>
      </c>
      <c r="Q2842" s="412">
        <f>+K2842+M2842+O2842</f>
        <v>1059502.8999999999</v>
      </c>
      <c r="R2842" s="412">
        <f>L2842+N2842+P2842</f>
        <v>0</v>
      </c>
      <c r="S2842" s="412"/>
      <c r="T2842" s="412"/>
      <c r="U2842" s="412"/>
      <c r="V2842" s="419" t="s">
        <v>0</v>
      </c>
      <c r="W2842" s="617" t="str">
        <f>+IF(J2842&lt;0,"ng","")</f>
        <v/>
      </c>
    </row>
    <row r="2843" spans="1:23" s="79" customFormat="1" ht="24" hidden="1" customHeight="1">
      <c r="A2843" s="372" t="s">
        <v>6312</v>
      </c>
      <c r="B2843" s="421" t="s">
        <v>0</v>
      </c>
      <c r="C2843" s="421" t="s">
        <v>1542</v>
      </c>
      <c r="D2843" s="422" t="s">
        <v>125</v>
      </c>
      <c r="E2843" s="422" t="s">
        <v>1536</v>
      </c>
      <c r="F2843" s="416">
        <v>0</v>
      </c>
      <c r="G2843" s="416">
        <f>[5]내역서!F2839</f>
        <v>0</v>
      </c>
      <c r="H2843" s="416">
        <v>0</v>
      </c>
      <c r="I2843" s="416"/>
      <c r="J2843" s="416">
        <f>내역서!F2847</f>
        <v>0</v>
      </c>
      <c r="K2843" s="416">
        <v>243570.9</v>
      </c>
      <c r="L2843" s="417">
        <f t="shared" si="3976"/>
        <v>0</v>
      </c>
      <c r="M2843" s="416">
        <v>713669.6</v>
      </c>
      <c r="N2843" s="417">
        <f t="shared" si="3977"/>
        <v>0</v>
      </c>
      <c r="O2843" s="416">
        <v>102262.39999999999</v>
      </c>
      <c r="P2843" s="417">
        <f t="shared" si="3978"/>
        <v>0</v>
      </c>
      <c r="Q2843" s="417">
        <f t="shared" si="3979"/>
        <v>1059502.8999999999</v>
      </c>
      <c r="R2843" s="417">
        <f t="shared" si="3958"/>
        <v>0</v>
      </c>
      <c r="S2843" s="417">
        <f t="shared" ref="S2843" si="3989">J2843-J2842</f>
        <v>0</v>
      </c>
      <c r="T2843" s="417">
        <f t="shared" ref="T2843:U2843" si="3990">Q2843-Q2842</f>
        <v>0</v>
      </c>
      <c r="U2843" s="417">
        <f t="shared" si="3990"/>
        <v>0</v>
      </c>
      <c r="V2843" s="422"/>
      <c r="W2843" s="619" t="str">
        <f t="shared" si="3988"/>
        <v/>
      </c>
    </row>
    <row r="2844" spans="1:23" s="516" customFormat="1" ht="24" hidden="1" customHeight="1">
      <c r="A2844" s="366" t="s">
        <v>4295</v>
      </c>
      <c r="B2844" s="418" t="s">
        <v>0</v>
      </c>
      <c r="C2844" s="418" t="s">
        <v>3578</v>
      </c>
      <c r="D2844" s="419" t="s">
        <v>126</v>
      </c>
      <c r="E2844" s="419" t="s">
        <v>1894</v>
      </c>
      <c r="F2844" s="411">
        <v>0</v>
      </c>
      <c r="G2844" s="411">
        <f>[5]내역서!F2840</f>
        <v>0</v>
      </c>
      <c r="H2844" s="411">
        <v>0</v>
      </c>
      <c r="I2844" s="411"/>
      <c r="J2844" s="411">
        <f>내역서!F2848</f>
        <v>0</v>
      </c>
      <c r="K2844" s="411">
        <v>209971.8</v>
      </c>
      <c r="L2844" s="412">
        <f>INT($J2844*K2844)</f>
        <v>0</v>
      </c>
      <c r="M2844" s="411">
        <v>587043.19999999995</v>
      </c>
      <c r="N2844" s="412">
        <f>INT($J2844*M2844)</f>
        <v>0</v>
      </c>
      <c r="O2844" s="411">
        <v>87474.5</v>
      </c>
      <c r="P2844" s="412">
        <f>INT($J2844*O2844)</f>
        <v>0</v>
      </c>
      <c r="Q2844" s="412">
        <f>+K2844+M2844+O2844</f>
        <v>884489.5</v>
      </c>
      <c r="R2844" s="412">
        <f>L2844+N2844+P2844</f>
        <v>0</v>
      </c>
      <c r="S2844" s="412"/>
      <c r="T2844" s="412"/>
      <c r="U2844" s="412"/>
      <c r="V2844" s="419" t="s">
        <v>0</v>
      </c>
      <c r="W2844" s="617" t="str">
        <f>+IF(J2844&lt;0,"ng","")</f>
        <v/>
      </c>
    </row>
    <row r="2845" spans="1:23" s="79" customFormat="1" ht="24" hidden="1" customHeight="1">
      <c r="A2845" s="372" t="s">
        <v>2072</v>
      </c>
      <c r="B2845" s="421" t="s">
        <v>0</v>
      </c>
      <c r="C2845" s="421" t="s">
        <v>1542</v>
      </c>
      <c r="D2845" s="422" t="s">
        <v>126</v>
      </c>
      <c r="E2845" s="422" t="s">
        <v>1536</v>
      </c>
      <c r="F2845" s="416">
        <v>0</v>
      </c>
      <c r="G2845" s="416">
        <f>[5]내역서!F2841</f>
        <v>0</v>
      </c>
      <c r="H2845" s="416">
        <v>0</v>
      </c>
      <c r="I2845" s="416"/>
      <c r="J2845" s="416">
        <f>내역서!F2849</f>
        <v>0</v>
      </c>
      <c r="K2845" s="416">
        <v>209971.8</v>
      </c>
      <c r="L2845" s="417">
        <f t="shared" si="3976"/>
        <v>0</v>
      </c>
      <c r="M2845" s="416">
        <v>587043.19999999995</v>
      </c>
      <c r="N2845" s="417">
        <f t="shared" si="3977"/>
        <v>0</v>
      </c>
      <c r="O2845" s="416">
        <v>87474.5</v>
      </c>
      <c r="P2845" s="417">
        <f t="shared" si="3978"/>
        <v>0</v>
      </c>
      <c r="Q2845" s="417">
        <f t="shared" si="3979"/>
        <v>884489.5</v>
      </c>
      <c r="R2845" s="417">
        <f t="shared" si="3958"/>
        <v>0</v>
      </c>
      <c r="S2845" s="417">
        <f t="shared" ref="S2845" si="3991">J2845-J2844</f>
        <v>0</v>
      </c>
      <c r="T2845" s="417">
        <f t="shared" ref="T2845:U2845" si="3992">Q2845-Q2844</f>
        <v>0</v>
      </c>
      <c r="U2845" s="417">
        <f t="shared" si="3992"/>
        <v>0</v>
      </c>
      <c r="V2845" s="422"/>
      <c r="W2845" s="619" t="str">
        <f t="shared" si="3988"/>
        <v/>
      </c>
    </row>
    <row r="2846" spans="1:23" s="516" customFormat="1" ht="24" hidden="1" customHeight="1">
      <c r="A2846" s="366" t="s">
        <v>6270</v>
      </c>
      <c r="B2846" s="418" t="s">
        <v>0</v>
      </c>
      <c r="C2846" s="418" t="s">
        <v>3578</v>
      </c>
      <c r="D2846" s="419" t="s">
        <v>127</v>
      </c>
      <c r="E2846" s="419" t="s">
        <v>1894</v>
      </c>
      <c r="F2846" s="411">
        <v>0</v>
      </c>
      <c r="G2846" s="411">
        <f>[5]내역서!F2842</f>
        <v>0</v>
      </c>
      <c r="H2846" s="411">
        <v>0</v>
      </c>
      <c r="I2846" s="411"/>
      <c r="J2846" s="411">
        <f>내역서!F2850</f>
        <v>0</v>
      </c>
      <c r="K2846" s="411">
        <v>209971.8</v>
      </c>
      <c r="L2846" s="412">
        <f>INT($J2846*K2846)</f>
        <v>0</v>
      </c>
      <c r="M2846" s="411">
        <v>587043.19999999995</v>
      </c>
      <c r="N2846" s="412">
        <f>INT($J2846*M2846)</f>
        <v>0</v>
      </c>
      <c r="O2846" s="411">
        <v>87474.5</v>
      </c>
      <c r="P2846" s="412">
        <f>INT($J2846*O2846)</f>
        <v>0</v>
      </c>
      <c r="Q2846" s="412">
        <f>+K2846+M2846+O2846</f>
        <v>884489.5</v>
      </c>
      <c r="R2846" s="412">
        <f>L2846+N2846+P2846</f>
        <v>0</v>
      </c>
      <c r="S2846" s="412"/>
      <c r="T2846" s="412"/>
      <c r="U2846" s="412"/>
      <c r="V2846" s="419" t="s">
        <v>0</v>
      </c>
      <c r="W2846" s="617" t="str">
        <f>+IF(J2846&lt;0,"ng","")</f>
        <v/>
      </c>
    </row>
    <row r="2847" spans="1:23" s="79" customFormat="1" ht="24" hidden="1" customHeight="1">
      <c r="A2847" s="372" t="s">
        <v>5433</v>
      </c>
      <c r="B2847" s="421" t="s">
        <v>0</v>
      </c>
      <c r="C2847" s="421" t="s">
        <v>1542</v>
      </c>
      <c r="D2847" s="422" t="s">
        <v>127</v>
      </c>
      <c r="E2847" s="422" t="s">
        <v>1536</v>
      </c>
      <c r="F2847" s="416">
        <v>0</v>
      </c>
      <c r="G2847" s="416">
        <f>[5]내역서!F2843</f>
        <v>0</v>
      </c>
      <c r="H2847" s="416">
        <v>0</v>
      </c>
      <c r="I2847" s="416"/>
      <c r="J2847" s="416">
        <f>내역서!F2851</f>
        <v>0</v>
      </c>
      <c r="K2847" s="416">
        <v>209971.8</v>
      </c>
      <c r="L2847" s="417">
        <f t="shared" si="3976"/>
        <v>0</v>
      </c>
      <c r="M2847" s="416">
        <v>587043.19999999995</v>
      </c>
      <c r="N2847" s="417">
        <f t="shared" si="3977"/>
        <v>0</v>
      </c>
      <c r="O2847" s="416">
        <v>87474.5</v>
      </c>
      <c r="P2847" s="417">
        <f t="shared" si="3978"/>
        <v>0</v>
      </c>
      <c r="Q2847" s="417">
        <f t="shared" si="3979"/>
        <v>884489.5</v>
      </c>
      <c r="R2847" s="417">
        <f t="shared" si="3958"/>
        <v>0</v>
      </c>
      <c r="S2847" s="417">
        <f t="shared" ref="S2847" si="3993">J2847-J2846</f>
        <v>0</v>
      </c>
      <c r="T2847" s="417">
        <f t="shared" ref="T2847:U2847" si="3994">Q2847-Q2846</f>
        <v>0</v>
      </c>
      <c r="U2847" s="417">
        <f t="shared" si="3994"/>
        <v>0</v>
      </c>
      <c r="V2847" s="422"/>
      <c r="W2847" s="619" t="str">
        <f t="shared" si="3988"/>
        <v/>
      </c>
    </row>
    <row r="2848" spans="1:23" s="516" customFormat="1" ht="24" hidden="1" customHeight="1">
      <c r="A2848" s="366" t="s">
        <v>6314</v>
      </c>
      <c r="B2848" s="418" t="s">
        <v>0</v>
      </c>
      <c r="C2848" s="418" t="s">
        <v>3578</v>
      </c>
      <c r="D2848" s="419" t="s">
        <v>128</v>
      </c>
      <c r="E2848" s="419" t="s">
        <v>1894</v>
      </c>
      <c r="F2848" s="411">
        <v>6</v>
      </c>
      <c r="G2848" s="411">
        <f>[5]내역서!F2844</f>
        <v>6</v>
      </c>
      <c r="H2848" s="411">
        <v>0</v>
      </c>
      <c r="I2848" s="411"/>
      <c r="J2848" s="411">
        <f>내역서!F2852</f>
        <v>0</v>
      </c>
      <c r="K2848" s="411">
        <v>209971.8</v>
      </c>
      <c r="L2848" s="412">
        <f>INT($J2848*K2848)</f>
        <v>0</v>
      </c>
      <c r="M2848" s="411">
        <v>587043.19999999995</v>
      </c>
      <c r="N2848" s="412">
        <f>INT($J2848*M2848)</f>
        <v>0</v>
      </c>
      <c r="O2848" s="411">
        <v>87474.5</v>
      </c>
      <c r="P2848" s="412">
        <f>INT($J2848*O2848)</f>
        <v>0</v>
      </c>
      <c r="Q2848" s="412">
        <f>+K2848+M2848+O2848</f>
        <v>884489.5</v>
      </c>
      <c r="R2848" s="412">
        <f>L2848+N2848+P2848</f>
        <v>0</v>
      </c>
      <c r="S2848" s="412"/>
      <c r="T2848" s="412"/>
      <c r="U2848" s="412"/>
      <c r="V2848" s="419" t="s">
        <v>0</v>
      </c>
      <c r="W2848" s="617" t="str">
        <f>+IF(J2848&lt;0,"ng","")</f>
        <v/>
      </c>
    </row>
    <row r="2849" spans="1:23" s="79" customFormat="1" ht="24" hidden="1" customHeight="1">
      <c r="A2849" s="372" t="s">
        <v>6289</v>
      </c>
      <c r="B2849" s="421" t="s">
        <v>0</v>
      </c>
      <c r="C2849" s="421" t="s">
        <v>1542</v>
      </c>
      <c r="D2849" s="422" t="s">
        <v>128</v>
      </c>
      <c r="E2849" s="422" t="s">
        <v>1536</v>
      </c>
      <c r="F2849" s="416">
        <v>6</v>
      </c>
      <c r="G2849" s="416">
        <f>[5]내역서!F2845</f>
        <v>6</v>
      </c>
      <c r="H2849" s="416">
        <v>0</v>
      </c>
      <c r="I2849" s="416"/>
      <c r="J2849" s="416">
        <f>내역서!F2853</f>
        <v>0</v>
      </c>
      <c r="K2849" s="416">
        <v>209971.8</v>
      </c>
      <c r="L2849" s="417">
        <f t="shared" si="3976"/>
        <v>0</v>
      </c>
      <c r="M2849" s="416">
        <v>587043.19999999995</v>
      </c>
      <c r="N2849" s="417">
        <f t="shared" si="3977"/>
        <v>0</v>
      </c>
      <c r="O2849" s="416">
        <v>87474.5</v>
      </c>
      <c r="P2849" s="417">
        <f t="shared" si="3978"/>
        <v>0</v>
      </c>
      <c r="Q2849" s="417">
        <f t="shared" si="3979"/>
        <v>884489.5</v>
      </c>
      <c r="R2849" s="417">
        <f t="shared" si="3958"/>
        <v>0</v>
      </c>
      <c r="S2849" s="417">
        <f t="shared" ref="S2849" si="3995">J2849-J2848</f>
        <v>0</v>
      </c>
      <c r="T2849" s="417">
        <f t="shared" ref="T2849:U2849" si="3996">Q2849-Q2848</f>
        <v>0</v>
      </c>
      <c r="U2849" s="417">
        <f t="shared" si="3996"/>
        <v>0</v>
      </c>
      <c r="V2849" s="422"/>
      <c r="W2849" s="619" t="str">
        <f t="shared" si="3988"/>
        <v/>
      </c>
    </row>
    <row r="2850" spans="1:23" s="485" customFormat="1" ht="24" hidden="1" customHeight="1">
      <c r="A2850" s="366" t="s">
        <v>6314</v>
      </c>
      <c r="B2850" s="418" t="s">
        <v>0</v>
      </c>
      <c r="C2850" s="418" t="s">
        <v>3578</v>
      </c>
      <c r="D2850" s="419" t="s">
        <v>132</v>
      </c>
      <c r="E2850" s="419" t="s">
        <v>1894</v>
      </c>
      <c r="F2850" s="411">
        <v>2</v>
      </c>
      <c r="G2850" s="411">
        <f>[5]내역서!F2846</f>
        <v>2</v>
      </c>
      <c r="H2850" s="411">
        <v>0</v>
      </c>
      <c r="I2850" s="411"/>
      <c r="J2850" s="411">
        <f>내역서!F2854</f>
        <v>0</v>
      </c>
      <c r="K2850" s="411">
        <v>168194.9</v>
      </c>
      <c r="L2850" s="412">
        <f>INT($J2850*K2850)</f>
        <v>0</v>
      </c>
      <c r="M2850" s="411">
        <v>469705.6</v>
      </c>
      <c r="N2850" s="412">
        <f>INT($J2850*M2850)</f>
        <v>0</v>
      </c>
      <c r="O2850" s="411">
        <v>73745.3</v>
      </c>
      <c r="P2850" s="412">
        <f>INT($J2850*O2850)</f>
        <v>0</v>
      </c>
      <c r="Q2850" s="412">
        <f>+K2850+M2850+O2850</f>
        <v>711645.8</v>
      </c>
      <c r="R2850" s="412">
        <f>L2850+N2850+P2850</f>
        <v>0</v>
      </c>
      <c r="S2850" s="412"/>
      <c r="T2850" s="412"/>
      <c r="U2850" s="412"/>
      <c r="V2850" s="419" t="s">
        <v>0</v>
      </c>
      <c r="W2850" s="617" t="str">
        <f>+IF(J2850&lt;0,"ng","")</f>
        <v/>
      </c>
    </row>
    <row r="2851" spans="1:23" s="77" customFormat="1" ht="24" hidden="1" customHeight="1">
      <c r="A2851" s="372" t="s">
        <v>6309</v>
      </c>
      <c r="B2851" s="421" t="s">
        <v>0</v>
      </c>
      <c r="C2851" s="421" t="s">
        <v>1542</v>
      </c>
      <c r="D2851" s="422" t="s">
        <v>6336</v>
      </c>
      <c r="E2851" s="422" t="s">
        <v>1536</v>
      </c>
      <c r="F2851" s="416">
        <v>2</v>
      </c>
      <c r="G2851" s="416">
        <f>[5]내역서!F2847</f>
        <v>2</v>
      </c>
      <c r="H2851" s="416">
        <v>0</v>
      </c>
      <c r="I2851" s="416"/>
      <c r="J2851" s="416">
        <f>내역서!F2855</f>
        <v>0</v>
      </c>
      <c r="K2851" s="416">
        <v>168194.9</v>
      </c>
      <c r="L2851" s="417">
        <f t="shared" si="3976"/>
        <v>0</v>
      </c>
      <c r="M2851" s="416">
        <v>469705.6</v>
      </c>
      <c r="N2851" s="417">
        <f t="shared" si="3977"/>
        <v>0</v>
      </c>
      <c r="O2851" s="416">
        <v>73745.3</v>
      </c>
      <c r="P2851" s="417">
        <f t="shared" si="3978"/>
        <v>0</v>
      </c>
      <c r="Q2851" s="417">
        <f t="shared" si="3979"/>
        <v>711645.8</v>
      </c>
      <c r="R2851" s="417">
        <f t="shared" si="3958"/>
        <v>0</v>
      </c>
      <c r="S2851" s="417">
        <f t="shared" ref="S2851" si="3997">J2851-J2850</f>
        <v>0</v>
      </c>
      <c r="T2851" s="417">
        <f t="shared" ref="T2851:U2851" si="3998">Q2851-Q2850</f>
        <v>0</v>
      </c>
      <c r="U2851" s="417">
        <f t="shared" si="3998"/>
        <v>0</v>
      </c>
      <c r="V2851" s="422"/>
      <c r="W2851" s="619" t="str">
        <f t="shared" si="3988"/>
        <v/>
      </c>
    </row>
    <row r="2852" spans="1:23" s="485" customFormat="1" ht="24" hidden="1" customHeight="1">
      <c r="A2852" s="366" t="s">
        <v>6290</v>
      </c>
      <c r="B2852" s="418" t="s">
        <v>0</v>
      </c>
      <c r="C2852" s="418" t="s">
        <v>3578</v>
      </c>
      <c r="D2852" s="419" t="s">
        <v>121</v>
      </c>
      <c r="E2852" s="419" t="s">
        <v>1894</v>
      </c>
      <c r="F2852" s="411">
        <v>2</v>
      </c>
      <c r="G2852" s="411">
        <f>[5]내역서!F2848</f>
        <v>2</v>
      </c>
      <c r="H2852" s="411">
        <v>0</v>
      </c>
      <c r="I2852" s="411"/>
      <c r="J2852" s="411">
        <f>내역서!F2856</f>
        <v>0</v>
      </c>
      <c r="K2852" s="411">
        <v>131420.70000000001</v>
      </c>
      <c r="L2852" s="412">
        <f>INT($J2852*K2852)</f>
        <v>0</v>
      </c>
      <c r="M2852" s="411">
        <v>420752</v>
      </c>
      <c r="N2852" s="412">
        <f>INT($J2852*M2852)</f>
        <v>0</v>
      </c>
      <c r="O2852" s="411">
        <v>62623.3</v>
      </c>
      <c r="P2852" s="412">
        <f>INT($J2852*O2852)</f>
        <v>0</v>
      </c>
      <c r="Q2852" s="412">
        <f>+K2852+M2852+O2852</f>
        <v>614796</v>
      </c>
      <c r="R2852" s="412">
        <f>L2852+N2852+P2852</f>
        <v>0</v>
      </c>
      <c r="S2852" s="412"/>
      <c r="T2852" s="412"/>
      <c r="U2852" s="412"/>
      <c r="V2852" s="419" t="s">
        <v>0</v>
      </c>
      <c r="W2852" s="617" t="str">
        <f>+IF(J2852&lt;0,"ng","")</f>
        <v/>
      </c>
    </row>
    <row r="2853" spans="1:23" s="77" customFormat="1" ht="24" hidden="1" customHeight="1">
      <c r="A2853" s="372" t="s">
        <v>2072</v>
      </c>
      <c r="B2853" s="421" t="s">
        <v>0</v>
      </c>
      <c r="C2853" s="421" t="s">
        <v>1542</v>
      </c>
      <c r="D2853" s="422" t="s">
        <v>121</v>
      </c>
      <c r="E2853" s="422" t="s">
        <v>1536</v>
      </c>
      <c r="F2853" s="416">
        <v>2</v>
      </c>
      <c r="G2853" s="416">
        <f>[5]내역서!F2849</f>
        <v>2</v>
      </c>
      <c r="H2853" s="416">
        <v>0</v>
      </c>
      <c r="I2853" s="416"/>
      <c r="J2853" s="416">
        <f>내역서!F2857</f>
        <v>0</v>
      </c>
      <c r="K2853" s="416">
        <v>131420.70000000001</v>
      </c>
      <c r="L2853" s="417">
        <f t="shared" si="3976"/>
        <v>0</v>
      </c>
      <c r="M2853" s="416">
        <v>420752</v>
      </c>
      <c r="N2853" s="417">
        <f t="shared" si="3977"/>
        <v>0</v>
      </c>
      <c r="O2853" s="416">
        <v>62623.3</v>
      </c>
      <c r="P2853" s="417">
        <f t="shared" si="3978"/>
        <v>0</v>
      </c>
      <c r="Q2853" s="417">
        <f t="shared" si="3979"/>
        <v>614796</v>
      </c>
      <c r="R2853" s="417">
        <f t="shared" si="3958"/>
        <v>0</v>
      </c>
      <c r="S2853" s="417">
        <f t="shared" ref="S2853" si="3999">J2853-J2852</f>
        <v>0</v>
      </c>
      <c r="T2853" s="417">
        <f t="shared" ref="T2853:U2853" si="4000">Q2853-Q2852</f>
        <v>0</v>
      </c>
      <c r="U2853" s="417">
        <f t="shared" si="4000"/>
        <v>0</v>
      </c>
      <c r="V2853" s="422"/>
      <c r="W2853" s="619" t="str">
        <f t="shared" si="3988"/>
        <v/>
      </c>
    </row>
    <row r="2854" spans="1:23" s="485" customFormat="1" ht="24" hidden="1" customHeight="1">
      <c r="A2854" s="366" t="s">
        <v>2055</v>
      </c>
      <c r="B2854" s="418" t="s">
        <v>0</v>
      </c>
      <c r="C2854" s="418" t="s">
        <v>3578</v>
      </c>
      <c r="D2854" s="419" t="s">
        <v>122</v>
      </c>
      <c r="E2854" s="419" t="s">
        <v>1894</v>
      </c>
      <c r="F2854" s="411">
        <v>0</v>
      </c>
      <c r="G2854" s="411">
        <f>[5]내역서!F2850</f>
        <v>0</v>
      </c>
      <c r="H2854" s="411"/>
      <c r="I2854" s="411"/>
      <c r="J2854" s="411">
        <f>내역서!F2858</f>
        <v>0</v>
      </c>
      <c r="K2854" s="411">
        <v>114862.5</v>
      </c>
      <c r="L2854" s="412">
        <f>INT($J2854*K2854)</f>
        <v>0</v>
      </c>
      <c r="M2854" s="411">
        <v>332856.8</v>
      </c>
      <c r="N2854" s="412">
        <f>INT($J2854*M2854)</f>
        <v>0</v>
      </c>
      <c r="O2854" s="411">
        <v>45385.4</v>
      </c>
      <c r="P2854" s="412">
        <f>INT($J2854*O2854)</f>
        <v>0</v>
      </c>
      <c r="Q2854" s="412">
        <f>+K2854+M2854+O2854</f>
        <v>493104.7</v>
      </c>
      <c r="R2854" s="412">
        <f>L2854+N2854+P2854</f>
        <v>0</v>
      </c>
      <c r="S2854" s="412"/>
      <c r="T2854" s="412"/>
      <c r="U2854" s="412"/>
      <c r="V2854" s="419" t="s">
        <v>0</v>
      </c>
      <c r="W2854" s="617" t="str">
        <f>+IF(J2854&lt;0,"ng","")</f>
        <v/>
      </c>
    </row>
    <row r="2855" spans="1:23" s="77" customFormat="1" ht="24" hidden="1" customHeight="1">
      <c r="A2855" s="372" t="s">
        <v>5889</v>
      </c>
      <c r="B2855" s="421" t="s">
        <v>0</v>
      </c>
      <c r="C2855" s="421" t="s">
        <v>1542</v>
      </c>
      <c r="D2855" s="422" t="s">
        <v>122</v>
      </c>
      <c r="E2855" s="422" t="s">
        <v>1536</v>
      </c>
      <c r="F2855" s="416">
        <v>0</v>
      </c>
      <c r="G2855" s="416">
        <f>[5]내역서!F2851</f>
        <v>0</v>
      </c>
      <c r="H2855" s="416"/>
      <c r="I2855" s="416"/>
      <c r="J2855" s="416">
        <f>내역서!F2859</f>
        <v>0</v>
      </c>
      <c r="K2855" s="416">
        <v>114862.5</v>
      </c>
      <c r="L2855" s="417">
        <f t="shared" si="3976"/>
        <v>0</v>
      </c>
      <c r="M2855" s="416">
        <v>332856.8</v>
      </c>
      <c r="N2855" s="417">
        <f t="shared" si="3977"/>
        <v>0</v>
      </c>
      <c r="O2855" s="416">
        <v>45385.4</v>
      </c>
      <c r="P2855" s="417">
        <f t="shared" si="3978"/>
        <v>0</v>
      </c>
      <c r="Q2855" s="417">
        <f t="shared" si="3979"/>
        <v>493104.7</v>
      </c>
      <c r="R2855" s="417">
        <f t="shared" si="3958"/>
        <v>0</v>
      </c>
      <c r="S2855" s="417">
        <f t="shared" ref="S2855" si="4001">J2855-J2854</f>
        <v>0</v>
      </c>
      <c r="T2855" s="417">
        <f t="shared" ref="T2855:U2855" si="4002">Q2855-Q2854</f>
        <v>0</v>
      </c>
      <c r="U2855" s="417">
        <f t="shared" si="4002"/>
        <v>0</v>
      </c>
      <c r="V2855" s="422"/>
      <c r="W2855" s="619" t="str">
        <f t="shared" si="3988"/>
        <v/>
      </c>
    </row>
    <row r="2856" spans="1:23" s="485" customFormat="1" ht="24" hidden="1" customHeight="1">
      <c r="A2856" s="366" t="s">
        <v>2055</v>
      </c>
      <c r="B2856" s="418" t="s">
        <v>0</v>
      </c>
      <c r="C2856" s="418" t="s">
        <v>3578</v>
      </c>
      <c r="D2856" s="419" t="s">
        <v>124</v>
      </c>
      <c r="E2856" s="419" t="s">
        <v>1894</v>
      </c>
      <c r="F2856" s="411">
        <v>0</v>
      </c>
      <c r="G2856" s="411">
        <f>[5]내역서!F2852</f>
        <v>0</v>
      </c>
      <c r="H2856" s="411"/>
      <c r="I2856" s="411"/>
      <c r="J2856" s="411">
        <f>내역서!F2860</f>
        <v>0</v>
      </c>
      <c r="K2856" s="411">
        <v>79767</v>
      </c>
      <c r="L2856" s="412">
        <f>INT($J2856*K2856)</f>
        <v>0</v>
      </c>
      <c r="M2856" s="411">
        <v>236001.6</v>
      </c>
      <c r="N2856" s="412">
        <f>INT($J2856*M2856)</f>
        <v>0</v>
      </c>
      <c r="O2856" s="411">
        <v>26415.7</v>
      </c>
      <c r="P2856" s="412">
        <f>INT($J2856*O2856)</f>
        <v>0</v>
      </c>
      <c r="Q2856" s="412">
        <f>+K2856+M2856+O2856</f>
        <v>342184.3</v>
      </c>
      <c r="R2856" s="412">
        <f>L2856+N2856+P2856</f>
        <v>0</v>
      </c>
      <c r="S2856" s="412"/>
      <c r="T2856" s="412"/>
      <c r="U2856" s="412"/>
      <c r="V2856" s="419" t="s">
        <v>0</v>
      </c>
      <c r="W2856" s="617" t="str">
        <f>+IF(J2856&lt;0,"ng","")</f>
        <v/>
      </c>
    </row>
    <row r="2857" spans="1:23" s="77" customFormat="1" ht="24" hidden="1" customHeight="1">
      <c r="A2857" s="372" t="s">
        <v>5434</v>
      </c>
      <c r="B2857" s="421" t="s">
        <v>0</v>
      </c>
      <c r="C2857" s="421" t="s">
        <v>1542</v>
      </c>
      <c r="D2857" s="422" t="s">
        <v>124</v>
      </c>
      <c r="E2857" s="422" t="s">
        <v>1536</v>
      </c>
      <c r="F2857" s="416">
        <v>0</v>
      </c>
      <c r="G2857" s="416">
        <f>[5]내역서!F2853</f>
        <v>0</v>
      </c>
      <c r="H2857" s="416"/>
      <c r="I2857" s="416"/>
      <c r="J2857" s="416">
        <f>내역서!F2861</f>
        <v>0</v>
      </c>
      <c r="K2857" s="416">
        <v>79767</v>
      </c>
      <c r="L2857" s="417">
        <f t="shared" si="3976"/>
        <v>0</v>
      </c>
      <c r="M2857" s="416">
        <v>236001.6</v>
      </c>
      <c r="N2857" s="417">
        <f t="shared" si="3977"/>
        <v>0</v>
      </c>
      <c r="O2857" s="416">
        <v>26415.7</v>
      </c>
      <c r="P2857" s="417">
        <f t="shared" si="3978"/>
        <v>0</v>
      </c>
      <c r="Q2857" s="417">
        <f t="shared" si="3979"/>
        <v>342184.3</v>
      </c>
      <c r="R2857" s="417">
        <f t="shared" si="3958"/>
        <v>0</v>
      </c>
      <c r="S2857" s="417">
        <f t="shared" ref="S2857" si="4003">J2857-J2856</f>
        <v>0</v>
      </c>
      <c r="T2857" s="417">
        <f t="shared" ref="T2857:U2857" si="4004">Q2857-Q2856</f>
        <v>0</v>
      </c>
      <c r="U2857" s="417">
        <f t="shared" si="4004"/>
        <v>0</v>
      </c>
      <c r="V2857" s="422"/>
      <c r="W2857" s="619" t="str">
        <f t="shared" si="3988"/>
        <v/>
      </c>
    </row>
    <row r="2858" spans="1:23" s="485" customFormat="1" ht="24" hidden="1" customHeight="1">
      <c r="A2858" s="366" t="s">
        <v>6337</v>
      </c>
      <c r="B2858" s="418" t="s">
        <v>0</v>
      </c>
      <c r="C2858" s="418" t="s">
        <v>3581</v>
      </c>
      <c r="D2858" s="419" t="s">
        <v>131</v>
      </c>
      <c r="E2858" s="419" t="s">
        <v>1894</v>
      </c>
      <c r="F2858" s="411">
        <v>1</v>
      </c>
      <c r="G2858" s="411">
        <f>[5]내역서!F2854</f>
        <v>1</v>
      </c>
      <c r="H2858" s="411">
        <v>0</v>
      </c>
      <c r="I2858" s="411"/>
      <c r="J2858" s="411">
        <f>내역서!F2862</f>
        <v>0</v>
      </c>
      <c r="K2858" s="411">
        <v>167846.5</v>
      </c>
      <c r="L2858" s="412">
        <f>INT($J2858*K2858)</f>
        <v>0</v>
      </c>
      <c r="M2858" s="411">
        <v>469705.6</v>
      </c>
      <c r="N2858" s="412">
        <f>INT($J2858*M2858)</f>
        <v>0</v>
      </c>
      <c r="O2858" s="411">
        <v>70756.899999999994</v>
      </c>
      <c r="P2858" s="412">
        <f>INT($J2858*O2858)</f>
        <v>0</v>
      </c>
      <c r="Q2858" s="412">
        <f>+K2858+M2858+O2858</f>
        <v>708309</v>
      </c>
      <c r="R2858" s="412">
        <f>L2858+N2858+P2858</f>
        <v>0</v>
      </c>
      <c r="S2858" s="412"/>
      <c r="T2858" s="412"/>
      <c r="U2858" s="412"/>
      <c r="V2858" s="419" t="s">
        <v>0</v>
      </c>
      <c r="W2858" s="617" t="str">
        <f>+IF(J2858&lt;0,"ng","")</f>
        <v/>
      </c>
    </row>
    <row r="2859" spans="1:23" s="77" customFormat="1" ht="24" hidden="1" customHeight="1">
      <c r="A2859" s="372" t="s">
        <v>2072</v>
      </c>
      <c r="B2859" s="421" t="s">
        <v>0</v>
      </c>
      <c r="C2859" s="421" t="s">
        <v>1543</v>
      </c>
      <c r="D2859" s="422" t="s">
        <v>4995</v>
      </c>
      <c r="E2859" s="422" t="s">
        <v>1536</v>
      </c>
      <c r="F2859" s="416">
        <v>1</v>
      </c>
      <c r="G2859" s="416">
        <f>[5]내역서!F2855</f>
        <v>1</v>
      </c>
      <c r="H2859" s="416">
        <v>0</v>
      </c>
      <c r="I2859" s="416"/>
      <c r="J2859" s="416">
        <f>내역서!F2863</f>
        <v>0</v>
      </c>
      <c r="K2859" s="416">
        <v>167846.5</v>
      </c>
      <c r="L2859" s="417">
        <f t="shared" si="3976"/>
        <v>0</v>
      </c>
      <c r="M2859" s="416">
        <v>469705.6</v>
      </c>
      <c r="N2859" s="417">
        <f t="shared" si="3977"/>
        <v>0</v>
      </c>
      <c r="O2859" s="416">
        <v>70756.899999999994</v>
      </c>
      <c r="P2859" s="417">
        <f t="shared" si="3978"/>
        <v>0</v>
      </c>
      <c r="Q2859" s="417">
        <f t="shared" si="3979"/>
        <v>708309</v>
      </c>
      <c r="R2859" s="417">
        <f t="shared" si="3958"/>
        <v>0</v>
      </c>
      <c r="S2859" s="417">
        <f t="shared" ref="S2859" si="4005">J2859-J2858</f>
        <v>0</v>
      </c>
      <c r="T2859" s="417">
        <f t="shared" ref="T2859:U2859" si="4006">Q2859-Q2858</f>
        <v>0</v>
      </c>
      <c r="U2859" s="417">
        <f t="shared" si="4006"/>
        <v>0</v>
      </c>
      <c r="V2859" s="422"/>
      <c r="W2859" s="619" t="str">
        <f t="shared" si="3988"/>
        <v/>
      </c>
    </row>
    <row r="2860" spans="1:23" s="485" customFormat="1" ht="24" hidden="1" customHeight="1">
      <c r="A2860" s="366" t="s">
        <v>4295</v>
      </c>
      <c r="B2860" s="418" t="s">
        <v>0</v>
      </c>
      <c r="C2860" s="418" t="s">
        <v>3581</v>
      </c>
      <c r="D2860" s="419" t="s">
        <v>121</v>
      </c>
      <c r="E2860" s="419" t="s">
        <v>1894</v>
      </c>
      <c r="F2860" s="411">
        <v>4</v>
      </c>
      <c r="G2860" s="411">
        <f>[5]내역서!F2856</f>
        <v>4</v>
      </c>
      <c r="H2860" s="411">
        <v>0</v>
      </c>
      <c r="I2860" s="411"/>
      <c r="J2860" s="411">
        <f>내역서!F2864</f>
        <v>0</v>
      </c>
      <c r="K2860" s="411">
        <v>131420.70000000001</v>
      </c>
      <c r="L2860" s="412">
        <f>INT($J2860*K2860)</f>
        <v>0</v>
      </c>
      <c r="M2860" s="411">
        <v>420752</v>
      </c>
      <c r="N2860" s="412">
        <f>INT($J2860*M2860)</f>
        <v>0</v>
      </c>
      <c r="O2860" s="411">
        <v>62623.3</v>
      </c>
      <c r="P2860" s="412">
        <f>INT($J2860*O2860)</f>
        <v>0</v>
      </c>
      <c r="Q2860" s="412">
        <f>+K2860+M2860+O2860</f>
        <v>614796</v>
      </c>
      <c r="R2860" s="412">
        <f>L2860+N2860+P2860</f>
        <v>0</v>
      </c>
      <c r="S2860" s="412"/>
      <c r="T2860" s="412"/>
      <c r="U2860" s="412"/>
      <c r="V2860" s="419" t="s">
        <v>0</v>
      </c>
      <c r="W2860" s="617" t="str">
        <f>+IF(J2860&lt;0,"ng","")</f>
        <v/>
      </c>
    </row>
    <row r="2861" spans="1:23" s="77" customFormat="1" ht="24" hidden="1" customHeight="1">
      <c r="A2861" s="372" t="s">
        <v>2072</v>
      </c>
      <c r="B2861" s="421" t="s">
        <v>0</v>
      </c>
      <c r="C2861" s="421" t="s">
        <v>1543</v>
      </c>
      <c r="D2861" s="422" t="s">
        <v>121</v>
      </c>
      <c r="E2861" s="422" t="s">
        <v>1536</v>
      </c>
      <c r="F2861" s="416">
        <v>4</v>
      </c>
      <c r="G2861" s="416">
        <f>[5]내역서!F2857</f>
        <v>4</v>
      </c>
      <c r="H2861" s="416">
        <v>0</v>
      </c>
      <c r="I2861" s="416"/>
      <c r="J2861" s="416">
        <f>내역서!F2865</f>
        <v>0</v>
      </c>
      <c r="K2861" s="416">
        <v>131420.70000000001</v>
      </c>
      <c r="L2861" s="417">
        <f t="shared" si="3976"/>
        <v>0</v>
      </c>
      <c r="M2861" s="416">
        <v>420752</v>
      </c>
      <c r="N2861" s="417">
        <f t="shared" si="3977"/>
        <v>0</v>
      </c>
      <c r="O2861" s="416">
        <v>62623.3</v>
      </c>
      <c r="P2861" s="417">
        <f t="shared" si="3978"/>
        <v>0</v>
      </c>
      <c r="Q2861" s="417">
        <f t="shared" si="3979"/>
        <v>614796</v>
      </c>
      <c r="R2861" s="417">
        <f t="shared" si="3958"/>
        <v>0</v>
      </c>
      <c r="S2861" s="417">
        <f t="shared" ref="S2861" si="4007">J2861-J2860</f>
        <v>0</v>
      </c>
      <c r="T2861" s="417">
        <f t="shared" ref="T2861:U2861" si="4008">Q2861-Q2860</f>
        <v>0</v>
      </c>
      <c r="U2861" s="417">
        <f t="shared" si="4008"/>
        <v>0</v>
      </c>
      <c r="V2861" s="422"/>
      <c r="W2861" s="619" t="str">
        <f t="shared" si="3988"/>
        <v/>
      </c>
    </row>
    <row r="2862" spans="1:23" s="485" customFormat="1" ht="24" hidden="1" customHeight="1">
      <c r="A2862" s="366" t="s">
        <v>6314</v>
      </c>
      <c r="B2862" s="418" t="s">
        <v>0</v>
      </c>
      <c r="C2862" s="418" t="s">
        <v>3581</v>
      </c>
      <c r="D2862" s="419" t="s">
        <v>122</v>
      </c>
      <c r="E2862" s="419" t="s">
        <v>1894</v>
      </c>
      <c r="F2862" s="411">
        <v>2</v>
      </c>
      <c r="G2862" s="411">
        <f>[5]내역서!F2858</f>
        <v>2</v>
      </c>
      <c r="H2862" s="411">
        <v>0</v>
      </c>
      <c r="I2862" s="411"/>
      <c r="J2862" s="411">
        <f>내역서!F2866</f>
        <v>0</v>
      </c>
      <c r="K2862" s="411">
        <v>114862.5</v>
      </c>
      <c r="L2862" s="412">
        <f>INT($J2862*K2862)</f>
        <v>0</v>
      </c>
      <c r="M2862" s="411">
        <v>332856.8</v>
      </c>
      <c r="N2862" s="412">
        <f>INT($J2862*M2862)</f>
        <v>0</v>
      </c>
      <c r="O2862" s="411">
        <v>45385.4</v>
      </c>
      <c r="P2862" s="412">
        <f>INT($J2862*O2862)</f>
        <v>0</v>
      </c>
      <c r="Q2862" s="412">
        <f>+K2862+M2862+O2862</f>
        <v>493104.7</v>
      </c>
      <c r="R2862" s="412">
        <f>L2862+N2862+P2862</f>
        <v>0</v>
      </c>
      <c r="S2862" s="412"/>
      <c r="T2862" s="412"/>
      <c r="U2862" s="412"/>
      <c r="V2862" s="419" t="s">
        <v>0</v>
      </c>
      <c r="W2862" s="617" t="str">
        <f>+IF(J2862&lt;0,"ng","")</f>
        <v/>
      </c>
    </row>
    <row r="2863" spans="1:23" s="77" customFormat="1" ht="24" hidden="1" customHeight="1">
      <c r="A2863" s="372" t="s">
        <v>5433</v>
      </c>
      <c r="B2863" s="421" t="s">
        <v>0</v>
      </c>
      <c r="C2863" s="421" t="s">
        <v>1543</v>
      </c>
      <c r="D2863" s="422" t="s">
        <v>122</v>
      </c>
      <c r="E2863" s="422" t="s">
        <v>1536</v>
      </c>
      <c r="F2863" s="416">
        <v>2</v>
      </c>
      <c r="G2863" s="416">
        <f>[5]내역서!F2859</f>
        <v>2</v>
      </c>
      <c r="H2863" s="416">
        <v>0</v>
      </c>
      <c r="I2863" s="416"/>
      <c r="J2863" s="416">
        <f>내역서!F2867</f>
        <v>0</v>
      </c>
      <c r="K2863" s="416">
        <v>114862.5</v>
      </c>
      <c r="L2863" s="417">
        <f t="shared" si="3976"/>
        <v>0</v>
      </c>
      <c r="M2863" s="416">
        <v>332856.8</v>
      </c>
      <c r="N2863" s="417">
        <f t="shared" si="3977"/>
        <v>0</v>
      </c>
      <c r="O2863" s="416">
        <v>45385.4</v>
      </c>
      <c r="P2863" s="417">
        <f t="shared" si="3978"/>
        <v>0</v>
      </c>
      <c r="Q2863" s="417">
        <f t="shared" si="3979"/>
        <v>493104.7</v>
      </c>
      <c r="R2863" s="417">
        <f t="shared" si="3958"/>
        <v>0</v>
      </c>
      <c r="S2863" s="417">
        <f t="shared" ref="S2863" si="4009">J2863-J2862</f>
        <v>0</v>
      </c>
      <c r="T2863" s="417">
        <f t="shared" ref="T2863:U2863" si="4010">Q2863-Q2862</f>
        <v>0</v>
      </c>
      <c r="U2863" s="417">
        <f t="shared" si="4010"/>
        <v>0</v>
      </c>
      <c r="V2863" s="422"/>
      <c r="W2863" s="619" t="str">
        <f t="shared" si="3988"/>
        <v/>
      </c>
    </row>
    <row r="2864" spans="1:23" s="485" customFormat="1" ht="24" hidden="1" customHeight="1">
      <c r="A2864" s="366" t="s">
        <v>6266</v>
      </c>
      <c r="B2864" s="418" t="s">
        <v>0</v>
      </c>
      <c r="C2864" s="418" t="s">
        <v>3581</v>
      </c>
      <c r="D2864" s="419" t="s">
        <v>129</v>
      </c>
      <c r="E2864" s="419" t="s">
        <v>1894</v>
      </c>
      <c r="F2864" s="411">
        <v>3</v>
      </c>
      <c r="G2864" s="411">
        <f>[5]내역서!F2860</f>
        <v>3</v>
      </c>
      <c r="H2864" s="411">
        <v>0</v>
      </c>
      <c r="I2864" s="411"/>
      <c r="J2864" s="411">
        <f>내역서!F2868</f>
        <v>0</v>
      </c>
      <c r="K2864" s="411">
        <v>79767</v>
      </c>
      <c r="L2864" s="412">
        <f>INT($J2864*K2864)</f>
        <v>0</v>
      </c>
      <c r="M2864" s="411">
        <v>236001.6</v>
      </c>
      <c r="N2864" s="412">
        <f>INT($J2864*M2864)</f>
        <v>0</v>
      </c>
      <c r="O2864" s="411">
        <v>26415.7</v>
      </c>
      <c r="P2864" s="412">
        <f>INT($J2864*O2864)</f>
        <v>0</v>
      </c>
      <c r="Q2864" s="412">
        <f>+K2864+M2864+O2864</f>
        <v>342184.3</v>
      </c>
      <c r="R2864" s="412">
        <f>L2864+N2864+P2864</f>
        <v>0</v>
      </c>
      <c r="S2864" s="412"/>
      <c r="T2864" s="412"/>
      <c r="U2864" s="412"/>
      <c r="V2864" s="419" t="s">
        <v>0</v>
      </c>
      <c r="W2864" s="617" t="str">
        <f>+IF(J2864&lt;0,"ng","")</f>
        <v/>
      </c>
    </row>
    <row r="2865" spans="1:23" s="77" customFormat="1" ht="24" hidden="1" customHeight="1">
      <c r="A2865" s="372" t="s">
        <v>5458</v>
      </c>
      <c r="B2865" s="421" t="s">
        <v>0</v>
      </c>
      <c r="C2865" s="421" t="s">
        <v>1543</v>
      </c>
      <c r="D2865" s="422" t="s">
        <v>129</v>
      </c>
      <c r="E2865" s="422" t="s">
        <v>1536</v>
      </c>
      <c r="F2865" s="416">
        <v>3</v>
      </c>
      <c r="G2865" s="416">
        <f>[5]내역서!F2861</f>
        <v>3</v>
      </c>
      <c r="H2865" s="416">
        <v>0</v>
      </c>
      <c r="I2865" s="416"/>
      <c r="J2865" s="416">
        <f>내역서!F2869</f>
        <v>0</v>
      </c>
      <c r="K2865" s="416">
        <v>79767</v>
      </c>
      <c r="L2865" s="417">
        <f t="shared" si="3976"/>
        <v>0</v>
      </c>
      <c r="M2865" s="416">
        <v>236001.6</v>
      </c>
      <c r="N2865" s="417">
        <f t="shared" si="3977"/>
        <v>0</v>
      </c>
      <c r="O2865" s="416">
        <v>26415.7</v>
      </c>
      <c r="P2865" s="417">
        <f t="shared" si="3978"/>
        <v>0</v>
      </c>
      <c r="Q2865" s="417">
        <f t="shared" si="3979"/>
        <v>342184.3</v>
      </c>
      <c r="R2865" s="417">
        <f t="shared" si="3958"/>
        <v>0</v>
      </c>
      <c r="S2865" s="417">
        <f t="shared" ref="S2865" si="4011">J2865-J2864</f>
        <v>0</v>
      </c>
      <c r="T2865" s="417">
        <f t="shared" ref="T2865:U2865" si="4012">Q2865-Q2864</f>
        <v>0</v>
      </c>
      <c r="U2865" s="417">
        <f t="shared" si="4012"/>
        <v>0</v>
      </c>
      <c r="V2865" s="422"/>
      <c r="W2865" s="619" t="str">
        <f t="shared" si="3988"/>
        <v/>
      </c>
    </row>
    <row r="2866" spans="1:23" s="485" customFormat="1" ht="24" hidden="1" customHeight="1">
      <c r="A2866" s="366" t="s">
        <v>5499</v>
      </c>
      <c r="B2866" s="418" t="s">
        <v>0</v>
      </c>
      <c r="C2866" s="418" t="s">
        <v>3585</v>
      </c>
      <c r="D2866" s="419" t="s">
        <v>130</v>
      </c>
      <c r="E2866" s="419" t="s">
        <v>1894</v>
      </c>
      <c r="F2866" s="411">
        <v>6</v>
      </c>
      <c r="G2866" s="411">
        <f>[5]내역서!F2862</f>
        <v>6</v>
      </c>
      <c r="H2866" s="411">
        <v>0</v>
      </c>
      <c r="I2866" s="411"/>
      <c r="J2866" s="411">
        <f>내역서!F2870</f>
        <v>0</v>
      </c>
      <c r="K2866" s="411">
        <v>68186.399999999994</v>
      </c>
      <c r="L2866" s="412">
        <f>INT($J2866*K2866)</f>
        <v>0</v>
      </c>
      <c r="M2866" s="411">
        <v>207730.4</v>
      </c>
      <c r="N2866" s="412">
        <f>INT($J2866*M2866)</f>
        <v>0</v>
      </c>
      <c r="O2866" s="411">
        <v>24438.400000000001</v>
      </c>
      <c r="P2866" s="412">
        <f>INT($J2866*O2866)</f>
        <v>0</v>
      </c>
      <c r="Q2866" s="412">
        <f>+K2866+M2866+O2866</f>
        <v>300355.20000000001</v>
      </c>
      <c r="R2866" s="412">
        <f>L2866+N2866+P2866</f>
        <v>0</v>
      </c>
      <c r="S2866" s="412"/>
      <c r="T2866" s="412"/>
      <c r="U2866" s="412"/>
      <c r="V2866" s="419" t="s">
        <v>0</v>
      </c>
      <c r="W2866" s="617" t="str">
        <f>+IF(J2866&lt;0,"ng","")</f>
        <v/>
      </c>
    </row>
    <row r="2867" spans="1:23" s="77" customFormat="1" ht="24" hidden="1" customHeight="1">
      <c r="A2867" s="372" t="s">
        <v>5889</v>
      </c>
      <c r="B2867" s="421" t="s">
        <v>0</v>
      </c>
      <c r="C2867" s="421" t="s">
        <v>1544</v>
      </c>
      <c r="D2867" s="422" t="s">
        <v>130</v>
      </c>
      <c r="E2867" s="422" t="s">
        <v>1536</v>
      </c>
      <c r="F2867" s="416">
        <v>6</v>
      </c>
      <c r="G2867" s="416">
        <f>[5]내역서!F2863</f>
        <v>6</v>
      </c>
      <c r="H2867" s="416">
        <v>0</v>
      </c>
      <c r="I2867" s="416"/>
      <c r="J2867" s="416">
        <f>내역서!F2871</f>
        <v>0</v>
      </c>
      <c r="K2867" s="416">
        <v>68186.399999999994</v>
      </c>
      <c r="L2867" s="417">
        <f t="shared" si="3976"/>
        <v>0</v>
      </c>
      <c r="M2867" s="416">
        <v>207730.4</v>
      </c>
      <c r="N2867" s="417">
        <f t="shared" si="3977"/>
        <v>0</v>
      </c>
      <c r="O2867" s="416">
        <v>24438.400000000001</v>
      </c>
      <c r="P2867" s="417">
        <f t="shared" si="3978"/>
        <v>0</v>
      </c>
      <c r="Q2867" s="417">
        <f t="shared" si="3979"/>
        <v>300355.20000000001</v>
      </c>
      <c r="R2867" s="417">
        <f t="shared" si="3958"/>
        <v>0</v>
      </c>
      <c r="S2867" s="417">
        <f t="shared" ref="S2867" si="4013">J2867-J2866</f>
        <v>0</v>
      </c>
      <c r="T2867" s="417">
        <f t="shared" ref="T2867:U2867" si="4014">Q2867-Q2866</f>
        <v>0</v>
      </c>
      <c r="U2867" s="417">
        <f t="shared" si="4014"/>
        <v>0</v>
      </c>
      <c r="V2867" s="422"/>
      <c r="W2867" s="619" t="str">
        <f t="shared" si="3988"/>
        <v/>
      </c>
    </row>
    <row r="2868" spans="1:23" s="516" customFormat="1" ht="24" hidden="1" customHeight="1">
      <c r="A2868" s="366" t="s">
        <v>2055</v>
      </c>
      <c r="B2868" s="418" t="s">
        <v>0</v>
      </c>
      <c r="C2868" s="418" t="s">
        <v>3586</v>
      </c>
      <c r="D2868" s="419" t="s">
        <v>125</v>
      </c>
      <c r="E2868" s="419" t="s">
        <v>1894</v>
      </c>
      <c r="F2868" s="411">
        <v>0</v>
      </c>
      <c r="G2868" s="411">
        <f>[5]내역서!F2864</f>
        <v>0</v>
      </c>
      <c r="H2868" s="411">
        <v>0</v>
      </c>
      <c r="I2868" s="411"/>
      <c r="J2868" s="411">
        <f>내역서!F2872</f>
        <v>0</v>
      </c>
      <c r="K2868" s="411">
        <v>243570.9</v>
      </c>
      <c r="L2868" s="412">
        <f>INT($J2868*K2868)</f>
        <v>0</v>
      </c>
      <c r="M2868" s="411">
        <v>713669.6</v>
      </c>
      <c r="N2868" s="412">
        <f>INT($J2868*M2868)</f>
        <v>0</v>
      </c>
      <c r="O2868" s="411">
        <v>102262.39999999999</v>
      </c>
      <c r="P2868" s="412">
        <f>INT($J2868*O2868)</f>
        <v>0</v>
      </c>
      <c r="Q2868" s="412">
        <f>+K2868+M2868+O2868</f>
        <v>1059502.8999999999</v>
      </c>
      <c r="R2868" s="412">
        <f>L2868+N2868+P2868</f>
        <v>0</v>
      </c>
      <c r="S2868" s="412"/>
      <c r="T2868" s="412"/>
      <c r="U2868" s="412"/>
      <c r="V2868" s="419" t="s">
        <v>0</v>
      </c>
      <c r="W2868" s="617" t="str">
        <f>+IF(J2868&lt;0,"ng","")</f>
        <v/>
      </c>
    </row>
    <row r="2869" spans="1:23" s="79" customFormat="1" ht="24" hidden="1" customHeight="1">
      <c r="A2869" s="372" t="s">
        <v>6309</v>
      </c>
      <c r="B2869" s="421" t="s">
        <v>0</v>
      </c>
      <c r="C2869" s="421" t="s">
        <v>1545</v>
      </c>
      <c r="D2869" s="422" t="s">
        <v>125</v>
      </c>
      <c r="E2869" s="422" t="s">
        <v>1536</v>
      </c>
      <c r="F2869" s="416">
        <v>0</v>
      </c>
      <c r="G2869" s="416">
        <f>[5]내역서!F2865</f>
        <v>0</v>
      </c>
      <c r="H2869" s="416">
        <v>0</v>
      </c>
      <c r="I2869" s="416"/>
      <c r="J2869" s="416">
        <f>내역서!F2873</f>
        <v>0</v>
      </c>
      <c r="K2869" s="416">
        <v>243570.9</v>
      </c>
      <c r="L2869" s="417">
        <f t="shared" si="3976"/>
        <v>0</v>
      </c>
      <c r="M2869" s="416">
        <v>713669.6</v>
      </c>
      <c r="N2869" s="417">
        <f t="shared" si="3977"/>
        <v>0</v>
      </c>
      <c r="O2869" s="416">
        <v>102262.39999999999</v>
      </c>
      <c r="P2869" s="417">
        <f t="shared" si="3978"/>
        <v>0</v>
      </c>
      <c r="Q2869" s="417">
        <f t="shared" si="3979"/>
        <v>1059502.8999999999</v>
      </c>
      <c r="R2869" s="417">
        <f t="shared" si="3958"/>
        <v>0</v>
      </c>
      <c r="S2869" s="417">
        <f t="shared" ref="S2869" si="4015">J2869-J2868</f>
        <v>0</v>
      </c>
      <c r="T2869" s="417">
        <f t="shared" ref="T2869:U2869" si="4016">Q2869-Q2868</f>
        <v>0</v>
      </c>
      <c r="U2869" s="417">
        <f t="shared" si="4016"/>
        <v>0</v>
      </c>
      <c r="V2869" s="422"/>
      <c r="W2869" s="619" t="str">
        <f t="shared" si="3988"/>
        <v/>
      </c>
    </row>
    <row r="2870" spans="1:23" s="516" customFormat="1" ht="24" hidden="1" customHeight="1">
      <c r="A2870" s="366" t="s">
        <v>6330</v>
      </c>
      <c r="B2870" s="418" t="s">
        <v>0</v>
      </c>
      <c r="C2870" s="418" t="s">
        <v>3586</v>
      </c>
      <c r="D2870" s="419" t="s">
        <v>128</v>
      </c>
      <c r="E2870" s="419" t="s">
        <v>1894</v>
      </c>
      <c r="F2870" s="411">
        <v>0</v>
      </c>
      <c r="G2870" s="411">
        <f>[5]내역서!F2866</f>
        <v>0</v>
      </c>
      <c r="H2870" s="411">
        <v>0</v>
      </c>
      <c r="I2870" s="411"/>
      <c r="J2870" s="411">
        <f>내역서!F2874</f>
        <v>0</v>
      </c>
      <c r="K2870" s="411">
        <v>209971.8</v>
      </c>
      <c r="L2870" s="412">
        <f>INT($J2870*K2870)</f>
        <v>0</v>
      </c>
      <c r="M2870" s="411">
        <v>587043.19999999995</v>
      </c>
      <c r="N2870" s="412">
        <f>INT($J2870*M2870)</f>
        <v>0</v>
      </c>
      <c r="O2870" s="411">
        <v>87474.5</v>
      </c>
      <c r="P2870" s="412">
        <f>INT($J2870*O2870)</f>
        <v>0</v>
      </c>
      <c r="Q2870" s="412">
        <f>+K2870+M2870+O2870</f>
        <v>884489.5</v>
      </c>
      <c r="R2870" s="412">
        <f>L2870+N2870+P2870</f>
        <v>0</v>
      </c>
      <c r="S2870" s="412"/>
      <c r="T2870" s="412"/>
      <c r="U2870" s="412"/>
      <c r="V2870" s="419" t="s">
        <v>0</v>
      </c>
      <c r="W2870" s="617" t="str">
        <f>+IF(J2870&lt;0,"ng","")</f>
        <v/>
      </c>
    </row>
    <row r="2871" spans="1:23" s="79" customFormat="1" ht="24" hidden="1" customHeight="1">
      <c r="A2871" s="372" t="s">
        <v>5889</v>
      </c>
      <c r="B2871" s="421" t="s">
        <v>0</v>
      </c>
      <c r="C2871" s="421" t="s">
        <v>1545</v>
      </c>
      <c r="D2871" s="422" t="s">
        <v>128</v>
      </c>
      <c r="E2871" s="422" t="s">
        <v>1536</v>
      </c>
      <c r="F2871" s="416">
        <v>0</v>
      </c>
      <c r="G2871" s="416">
        <f>[5]내역서!F2867</f>
        <v>0</v>
      </c>
      <c r="H2871" s="416">
        <v>0</v>
      </c>
      <c r="I2871" s="416"/>
      <c r="J2871" s="416">
        <f>내역서!F2875</f>
        <v>0</v>
      </c>
      <c r="K2871" s="416">
        <v>209971.8</v>
      </c>
      <c r="L2871" s="417">
        <f t="shared" si="3976"/>
        <v>0</v>
      </c>
      <c r="M2871" s="416">
        <v>587043.19999999995</v>
      </c>
      <c r="N2871" s="417">
        <f t="shared" si="3977"/>
        <v>0</v>
      </c>
      <c r="O2871" s="416">
        <v>87474.5</v>
      </c>
      <c r="P2871" s="417">
        <f t="shared" si="3978"/>
        <v>0</v>
      </c>
      <c r="Q2871" s="417">
        <f t="shared" si="3979"/>
        <v>884489.5</v>
      </c>
      <c r="R2871" s="417">
        <f t="shared" si="3958"/>
        <v>0</v>
      </c>
      <c r="S2871" s="417">
        <f t="shared" ref="S2871" si="4017">J2871-J2870</f>
        <v>0</v>
      </c>
      <c r="T2871" s="417">
        <f t="shared" ref="T2871:U2871" si="4018">Q2871-Q2870</f>
        <v>0</v>
      </c>
      <c r="U2871" s="417">
        <f t="shared" si="4018"/>
        <v>0</v>
      </c>
      <c r="V2871" s="422"/>
      <c r="W2871" s="619" t="str">
        <f t="shared" si="3988"/>
        <v/>
      </c>
    </row>
    <row r="2872" spans="1:23" s="516" customFormat="1" ht="24" hidden="1" customHeight="1">
      <c r="A2872" s="366" t="s">
        <v>4295</v>
      </c>
      <c r="B2872" s="418" t="s">
        <v>0</v>
      </c>
      <c r="C2872" s="418" t="s">
        <v>3586</v>
      </c>
      <c r="D2872" s="419" t="s">
        <v>131</v>
      </c>
      <c r="E2872" s="419" t="s">
        <v>1894</v>
      </c>
      <c r="F2872" s="411">
        <v>0</v>
      </c>
      <c r="G2872" s="411">
        <f>[5]내역서!F2868</f>
        <v>0</v>
      </c>
      <c r="H2872" s="411">
        <v>0</v>
      </c>
      <c r="I2872" s="411"/>
      <c r="J2872" s="411">
        <f>내역서!F2876</f>
        <v>0</v>
      </c>
      <c r="K2872" s="411">
        <v>167846.5</v>
      </c>
      <c r="L2872" s="412">
        <f>INT($J2872*K2872)</f>
        <v>0</v>
      </c>
      <c r="M2872" s="411">
        <v>469705.6</v>
      </c>
      <c r="N2872" s="412">
        <f>INT($J2872*M2872)</f>
        <v>0</v>
      </c>
      <c r="O2872" s="411">
        <v>70756.899999999994</v>
      </c>
      <c r="P2872" s="412">
        <f>INT($J2872*O2872)</f>
        <v>0</v>
      </c>
      <c r="Q2872" s="412">
        <f>+K2872+M2872+O2872</f>
        <v>708309</v>
      </c>
      <c r="R2872" s="412">
        <f>L2872+N2872+P2872</f>
        <v>0</v>
      </c>
      <c r="S2872" s="412"/>
      <c r="T2872" s="412"/>
      <c r="U2872" s="412"/>
      <c r="V2872" s="419" t="s">
        <v>0</v>
      </c>
      <c r="W2872" s="617" t="str">
        <f>+IF(J2872&lt;0,"ng","")</f>
        <v/>
      </c>
    </row>
    <row r="2873" spans="1:23" s="79" customFormat="1" ht="24" hidden="1" customHeight="1">
      <c r="A2873" s="372" t="s">
        <v>6300</v>
      </c>
      <c r="B2873" s="421" t="s">
        <v>0</v>
      </c>
      <c r="C2873" s="421" t="s">
        <v>1545</v>
      </c>
      <c r="D2873" s="422" t="s">
        <v>131</v>
      </c>
      <c r="E2873" s="422" t="s">
        <v>1536</v>
      </c>
      <c r="F2873" s="416">
        <v>0</v>
      </c>
      <c r="G2873" s="416">
        <f>[5]내역서!F2869</f>
        <v>0</v>
      </c>
      <c r="H2873" s="416">
        <v>0</v>
      </c>
      <c r="I2873" s="416"/>
      <c r="J2873" s="416">
        <f>내역서!F2877</f>
        <v>0</v>
      </c>
      <c r="K2873" s="416">
        <v>167846.5</v>
      </c>
      <c r="L2873" s="417">
        <f t="shared" si="3976"/>
        <v>0</v>
      </c>
      <c r="M2873" s="416">
        <v>469705.6</v>
      </c>
      <c r="N2873" s="417">
        <f t="shared" si="3977"/>
        <v>0</v>
      </c>
      <c r="O2873" s="416">
        <v>70756.899999999994</v>
      </c>
      <c r="P2873" s="417">
        <f t="shared" si="3978"/>
        <v>0</v>
      </c>
      <c r="Q2873" s="417">
        <f t="shared" si="3979"/>
        <v>708309</v>
      </c>
      <c r="R2873" s="417">
        <f t="shared" si="3958"/>
        <v>0</v>
      </c>
      <c r="S2873" s="417">
        <f t="shared" ref="S2873" si="4019">J2873-J2872</f>
        <v>0</v>
      </c>
      <c r="T2873" s="417">
        <f t="shared" ref="T2873:U2873" si="4020">Q2873-Q2872</f>
        <v>0</v>
      </c>
      <c r="U2873" s="417">
        <f t="shared" si="4020"/>
        <v>0</v>
      </c>
      <c r="V2873" s="422"/>
      <c r="W2873" s="619" t="str">
        <f t="shared" si="3988"/>
        <v/>
      </c>
    </row>
    <row r="2874" spans="1:23" s="516" customFormat="1" ht="24" hidden="1" customHeight="1">
      <c r="A2874" s="366" t="s">
        <v>3334</v>
      </c>
      <c r="B2874" s="418" t="s">
        <v>0</v>
      </c>
      <c r="C2874" s="418" t="s">
        <v>3586</v>
      </c>
      <c r="D2874" s="419" t="s">
        <v>122</v>
      </c>
      <c r="E2874" s="419" t="s">
        <v>1894</v>
      </c>
      <c r="F2874" s="411">
        <v>0</v>
      </c>
      <c r="G2874" s="411">
        <f>[5]내역서!F2870</f>
        <v>0</v>
      </c>
      <c r="H2874" s="411">
        <v>0</v>
      </c>
      <c r="I2874" s="411"/>
      <c r="J2874" s="411">
        <f>내역서!F2878</f>
        <v>0</v>
      </c>
      <c r="K2874" s="411">
        <v>114862.5</v>
      </c>
      <c r="L2874" s="412">
        <f>INT($J2874*K2874)</f>
        <v>0</v>
      </c>
      <c r="M2874" s="411">
        <v>332856.8</v>
      </c>
      <c r="N2874" s="412">
        <f>INT($J2874*M2874)</f>
        <v>0</v>
      </c>
      <c r="O2874" s="411">
        <v>45385.4</v>
      </c>
      <c r="P2874" s="412">
        <f>INT($J2874*O2874)</f>
        <v>0</v>
      </c>
      <c r="Q2874" s="412">
        <f>+K2874+M2874+O2874</f>
        <v>493104.7</v>
      </c>
      <c r="R2874" s="412">
        <f>L2874+N2874+P2874</f>
        <v>0</v>
      </c>
      <c r="S2874" s="412"/>
      <c r="T2874" s="412"/>
      <c r="U2874" s="412"/>
      <c r="V2874" s="419" t="s">
        <v>0</v>
      </c>
      <c r="W2874" s="617" t="str">
        <f>+IF(J2874&lt;0,"ng","")</f>
        <v/>
      </c>
    </row>
    <row r="2875" spans="1:23" s="79" customFormat="1" ht="24" hidden="1" customHeight="1">
      <c r="A2875" s="372" t="s">
        <v>6300</v>
      </c>
      <c r="B2875" s="421" t="s">
        <v>0</v>
      </c>
      <c r="C2875" s="421" t="s">
        <v>1545</v>
      </c>
      <c r="D2875" s="422" t="s">
        <v>122</v>
      </c>
      <c r="E2875" s="422" t="s">
        <v>1536</v>
      </c>
      <c r="F2875" s="416">
        <v>0</v>
      </c>
      <c r="G2875" s="416">
        <f>[5]내역서!F2871</f>
        <v>0</v>
      </c>
      <c r="H2875" s="416">
        <v>0</v>
      </c>
      <c r="I2875" s="416"/>
      <c r="J2875" s="416">
        <f>내역서!F2879</f>
        <v>0</v>
      </c>
      <c r="K2875" s="416">
        <v>114862.5</v>
      </c>
      <c r="L2875" s="417">
        <f t="shared" si="3976"/>
        <v>0</v>
      </c>
      <c r="M2875" s="416">
        <v>332856.8</v>
      </c>
      <c r="N2875" s="417">
        <f t="shared" si="3977"/>
        <v>0</v>
      </c>
      <c r="O2875" s="416">
        <v>45385.4</v>
      </c>
      <c r="P2875" s="417">
        <f t="shared" si="3978"/>
        <v>0</v>
      </c>
      <c r="Q2875" s="417">
        <f t="shared" si="3979"/>
        <v>493104.7</v>
      </c>
      <c r="R2875" s="417">
        <f t="shared" si="3958"/>
        <v>0</v>
      </c>
      <c r="S2875" s="417">
        <f t="shared" ref="S2875" si="4021">J2875-J2874</f>
        <v>0</v>
      </c>
      <c r="T2875" s="417">
        <f t="shared" ref="T2875:U2875" si="4022">Q2875-Q2874</f>
        <v>0</v>
      </c>
      <c r="U2875" s="417">
        <f t="shared" si="4022"/>
        <v>0</v>
      </c>
      <c r="V2875" s="422"/>
      <c r="W2875" s="619" t="str">
        <f t="shared" si="3988"/>
        <v/>
      </c>
    </row>
    <row r="2876" spans="1:23" s="485" customFormat="1" ht="24" hidden="1" customHeight="1">
      <c r="A2876" s="366" t="s">
        <v>4295</v>
      </c>
      <c r="B2876" s="418" t="s">
        <v>0</v>
      </c>
      <c r="C2876" s="418" t="s">
        <v>3591</v>
      </c>
      <c r="D2876" s="419" t="s">
        <v>124</v>
      </c>
      <c r="E2876" s="419" t="s">
        <v>1894</v>
      </c>
      <c r="F2876" s="411">
        <v>3</v>
      </c>
      <c r="G2876" s="411">
        <f>[5]내역서!F2872</f>
        <v>3</v>
      </c>
      <c r="H2876" s="411">
        <v>0</v>
      </c>
      <c r="I2876" s="411"/>
      <c r="J2876" s="411">
        <f>내역서!F2880</f>
        <v>0</v>
      </c>
      <c r="K2876" s="411">
        <v>79767</v>
      </c>
      <c r="L2876" s="412">
        <f>INT($J2876*K2876)</f>
        <v>0</v>
      </c>
      <c r="M2876" s="411">
        <v>236001.6</v>
      </c>
      <c r="N2876" s="412">
        <f>INT($J2876*M2876)</f>
        <v>0</v>
      </c>
      <c r="O2876" s="411">
        <v>26415.7</v>
      </c>
      <c r="P2876" s="412">
        <f>INT($J2876*O2876)</f>
        <v>0</v>
      </c>
      <c r="Q2876" s="412">
        <f>+K2876+M2876+O2876</f>
        <v>342184.3</v>
      </c>
      <c r="R2876" s="412">
        <f>L2876+N2876+P2876</f>
        <v>0</v>
      </c>
      <c r="S2876" s="412"/>
      <c r="T2876" s="412"/>
      <c r="U2876" s="412"/>
      <c r="V2876" s="419" t="s">
        <v>0</v>
      </c>
      <c r="W2876" s="617" t="str">
        <f>+IF(J2876&lt;0,"ng","")</f>
        <v/>
      </c>
    </row>
    <row r="2877" spans="1:23" s="77" customFormat="1" ht="24" hidden="1" customHeight="1">
      <c r="A2877" s="372" t="s">
        <v>4298</v>
      </c>
      <c r="B2877" s="421" t="s">
        <v>0</v>
      </c>
      <c r="C2877" s="421" t="s">
        <v>1546</v>
      </c>
      <c r="D2877" s="422" t="s">
        <v>124</v>
      </c>
      <c r="E2877" s="422" t="s">
        <v>1536</v>
      </c>
      <c r="F2877" s="416">
        <v>3</v>
      </c>
      <c r="G2877" s="416">
        <f>[5]내역서!F2873</f>
        <v>3</v>
      </c>
      <c r="H2877" s="416">
        <v>0</v>
      </c>
      <c r="I2877" s="416"/>
      <c r="J2877" s="416">
        <f>내역서!F2881</f>
        <v>0</v>
      </c>
      <c r="K2877" s="416">
        <v>79767</v>
      </c>
      <c r="L2877" s="417">
        <f t="shared" si="3976"/>
        <v>0</v>
      </c>
      <c r="M2877" s="416">
        <v>236001.6</v>
      </c>
      <c r="N2877" s="417">
        <f t="shared" si="3977"/>
        <v>0</v>
      </c>
      <c r="O2877" s="416">
        <v>26415.7</v>
      </c>
      <c r="P2877" s="417">
        <f t="shared" si="3978"/>
        <v>0</v>
      </c>
      <c r="Q2877" s="417">
        <f t="shared" si="3979"/>
        <v>342184.3</v>
      </c>
      <c r="R2877" s="417">
        <f t="shared" si="3958"/>
        <v>0</v>
      </c>
      <c r="S2877" s="417">
        <f t="shared" ref="S2877" si="4023">J2877-J2876</f>
        <v>0</v>
      </c>
      <c r="T2877" s="417">
        <f t="shared" ref="T2877:U2877" si="4024">Q2877-Q2876</f>
        <v>0</v>
      </c>
      <c r="U2877" s="417">
        <f t="shared" si="4024"/>
        <v>0</v>
      </c>
      <c r="V2877" s="422"/>
      <c r="W2877" s="619" t="str">
        <f t="shared" si="3988"/>
        <v/>
      </c>
    </row>
    <row r="2878" spans="1:23" s="485" customFormat="1" ht="24" hidden="1" customHeight="1">
      <c r="A2878" s="366" t="s">
        <v>6314</v>
      </c>
      <c r="B2878" s="418" t="s">
        <v>0</v>
      </c>
      <c r="C2878" s="418" t="s">
        <v>3593</v>
      </c>
      <c r="D2878" s="419" t="s">
        <v>122</v>
      </c>
      <c r="E2878" s="419" t="s">
        <v>1894</v>
      </c>
      <c r="F2878" s="411">
        <v>6</v>
      </c>
      <c r="G2878" s="411">
        <f>[5]내역서!F2874</f>
        <v>6</v>
      </c>
      <c r="H2878" s="411">
        <v>0</v>
      </c>
      <c r="I2878" s="411"/>
      <c r="J2878" s="411">
        <f>내역서!F2882</f>
        <v>0</v>
      </c>
      <c r="K2878" s="411">
        <v>114862.5</v>
      </c>
      <c r="L2878" s="412">
        <f>INT($J2878*K2878)</f>
        <v>0</v>
      </c>
      <c r="M2878" s="411">
        <v>332856.8</v>
      </c>
      <c r="N2878" s="412">
        <f>INT($J2878*M2878)</f>
        <v>0</v>
      </c>
      <c r="O2878" s="411">
        <v>45385.4</v>
      </c>
      <c r="P2878" s="412">
        <f>INT($J2878*O2878)</f>
        <v>0</v>
      </c>
      <c r="Q2878" s="412">
        <f>+K2878+M2878+O2878</f>
        <v>493104.7</v>
      </c>
      <c r="R2878" s="412">
        <f>L2878+N2878+P2878</f>
        <v>0</v>
      </c>
      <c r="S2878" s="412"/>
      <c r="T2878" s="412"/>
      <c r="U2878" s="412"/>
      <c r="V2878" s="419" t="s">
        <v>0</v>
      </c>
      <c r="W2878" s="617" t="str">
        <f>+IF(J2878&lt;0,"ng","")</f>
        <v/>
      </c>
    </row>
    <row r="2879" spans="1:23" s="77" customFormat="1" ht="24" hidden="1" customHeight="1">
      <c r="A2879" s="372" t="s">
        <v>2072</v>
      </c>
      <c r="B2879" s="421" t="s">
        <v>0</v>
      </c>
      <c r="C2879" s="421" t="s">
        <v>1547</v>
      </c>
      <c r="D2879" s="422" t="s">
        <v>122</v>
      </c>
      <c r="E2879" s="422" t="s">
        <v>1536</v>
      </c>
      <c r="F2879" s="416">
        <v>6</v>
      </c>
      <c r="G2879" s="416">
        <f>[5]내역서!F2875</f>
        <v>6</v>
      </c>
      <c r="H2879" s="416">
        <v>0</v>
      </c>
      <c r="I2879" s="416"/>
      <c r="J2879" s="416">
        <f>내역서!F2883</f>
        <v>0</v>
      </c>
      <c r="K2879" s="416">
        <v>114862.5</v>
      </c>
      <c r="L2879" s="417">
        <f t="shared" si="3976"/>
        <v>0</v>
      </c>
      <c r="M2879" s="416">
        <v>332856.8</v>
      </c>
      <c r="N2879" s="417">
        <f t="shared" si="3977"/>
        <v>0</v>
      </c>
      <c r="O2879" s="416">
        <v>45385.4</v>
      </c>
      <c r="P2879" s="417">
        <f t="shared" si="3978"/>
        <v>0</v>
      </c>
      <c r="Q2879" s="417">
        <f t="shared" si="3979"/>
        <v>493104.7</v>
      </c>
      <c r="R2879" s="417">
        <f t="shared" si="3958"/>
        <v>0</v>
      </c>
      <c r="S2879" s="417">
        <f t="shared" ref="S2879" si="4025">J2879-J2878</f>
        <v>0</v>
      </c>
      <c r="T2879" s="417">
        <f t="shared" ref="T2879:U2879" si="4026">Q2879-Q2878</f>
        <v>0</v>
      </c>
      <c r="U2879" s="417">
        <f t="shared" si="4026"/>
        <v>0</v>
      </c>
      <c r="V2879" s="422"/>
      <c r="W2879" s="619" t="str">
        <f t="shared" si="3988"/>
        <v/>
      </c>
    </row>
    <row r="2880" spans="1:23" s="485" customFormat="1" ht="24" hidden="1" customHeight="1">
      <c r="A2880" s="366" t="s">
        <v>6338</v>
      </c>
      <c r="B2880" s="418" t="s">
        <v>0</v>
      </c>
      <c r="C2880" s="418" t="s">
        <v>3593</v>
      </c>
      <c r="D2880" s="419" t="s">
        <v>123</v>
      </c>
      <c r="E2880" s="419" t="s">
        <v>1894</v>
      </c>
      <c r="F2880" s="411">
        <v>1</v>
      </c>
      <c r="G2880" s="411">
        <f>[5]내역서!F2876</f>
        <v>1</v>
      </c>
      <c r="H2880" s="411">
        <v>0</v>
      </c>
      <c r="I2880" s="411"/>
      <c r="J2880" s="411">
        <f>내역서!F2884</f>
        <v>0</v>
      </c>
      <c r="K2880" s="411">
        <v>94480.4</v>
      </c>
      <c r="L2880" s="412">
        <f>INT($J2880*K2880)</f>
        <v>0</v>
      </c>
      <c r="M2880" s="411">
        <v>294743.2</v>
      </c>
      <c r="N2880" s="412">
        <f>INT($J2880*M2880)</f>
        <v>0</v>
      </c>
      <c r="O2880" s="411">
        <v>31112.2</v>
      </c>
      <c r="P2880" s="412">
        <f>INT($J2880*O2880)</f>
        <v>0</v>
      </c>
      <c r="Q2880" s="412">
        <f>+K2880+M2880+O2880</f>
        <v>420335.8</v>
      </c>
      <c r="R2880" s="412">
        <f>L2880+N2880+P2880</f>
        <v>0</v>
      </c>
      <c r="S2880" s="412"/>
      <c r="T2880" s="412"/>
      <c r="U2880" s="412"/>
      <c r="V2880" s="419" t="s">
        <v>0</v>
      </c>
      <c r="W2880" s="617" t="str">
        <f>+IF(J2880&lt;0,"ng","")</f>
        <v/>
      </c>
    </row>
    <row r="2881" spans="1:23" s="77" customFormat="1" ht="24" hidden="1" customHeight="1">
      <c r="A2881" s="372" t="s">
        <v>5889</v>
      </c>
      <c r="B2881" s="421" t="s">
        <v>0</v>
      </c>
      <c r="C2881" s="421" t="s">
        <v>1547</v>
      </c>
      <c r="D2881" s="422" t="s">
        <v>123</v>
      </c>
      <c r="E2881" s="422" t="s">
        <v>1536</v>
      </c>
      <c r="F2881" s="416">
        <v>1</v>
      </c>
      <c r="G2881" s="416">
        <f>[5]내역서!F2877</f>
        <v>1</v>
      </c>
      <c r="H2881" s="416">
        <v>0</v>
      </c>
      <c r="I2881" s="416"/>
      <c r="J2881" s="416">
        <f>내역서!F2885</f>
        <v>0</v>
      </c>
      <c r="K2881" s="416">
        <v>94480.4</v>
      </c>
      <c r="L2881" s="417">
        <f t="shared" si="3976"/>
        <v>0</v>
      </c>
      <c r="M2881" s="416">
        <v>294743.2</v>
      </c>
      <c r="N2881" s="417">
        <f t="shared" si="3977"/>
        <v>0</v>
      </c>
      <c r="O2881" s="416">
        <v>31112.2</v>
      </c>
      <c r="P2881" s="417">
        <f t="shared" si="3978"/>
        <v>0</v>
      </c>
      <c r="Q2881" s="417">
        <f t="shared" si="3979"/>
        <v>420335.8</v>
      </c>
      <c r="R2881" s="417">
        <f t="shared" si="3958"/>
        <v>0</v>
      </c>
      <c r="S2881" s="417">
        <f t="shared" ref="S2881" si="4027">J2881-J2880</f>
        <v>0</v>
      </c>
      <c r="T2881" s="417">
        <f t="shared" ref="T2881:U2881" si="4028">Q2881-Q2880</f>
        <v>0</v>
      </c>
      <c r="U2881" s="417">
        <f t="shared" si="4028"/>
        <v>0</v>
      </c>
      <c r="V2881" s="422"/>
      <c r="W2881" s="619" t="str">
        <f t="shared" si="3988"/>
        <v/>
      </c>
    </row>
    <row r="2882" spans="1:23" s="485" customFormat="1" ht="24" hidden="1" customHeight="1">
      <c r="A2882" s="366" t="s">
        <v>2055</v>
      </c>
      <c r="B2882" s="418" t="s">
        <v>0</v>
      </c>
      <c r="C2882" s="418" t="s">
        <v>3595</v>
      </c>
      <c r="D2882" s="419" t="s">
        <v>129</v>
      </c>
      <c r="E2882" s="419" t="s">
        <v>1894</v>
      </c>
      <c r="F2882" s="411">
        <v>53</v>
      </c>
      <c r="G2882" s="411">
        <f>[5]내역서!F2878</f>
        <v>53</v>
      </c>
      <c r="H2882" s="411">
        <v>0</v>
      </c>
      <c r="I2882" s="411"/>
      <c r="J2882" s="411">
        <f>내역서!F2886</f>
        <v>0</v>
      </c>
      <c r="K2882" s="411">
        <v>79767</v>
      </c>
      <c r="L2882" s="412">
        <f>INT($J2882*K2882)</f>
        <v>0</v>
      </c>
      <c r="M2882" s="411">
        <v>236001.6</v>
      </c>
      <c r="N2882" s="412">
        <f>INT($J2882*M2882)</f>
        <v>0</v>
      </c>
      <c r="O2882" s="411">
        <v>26415.7</v>
      </c>
      <c r="P2882" s="412">
        <f>INT($J2882*O2882)</f>
        <v>0</v>
      </c>
      <c r="Q2882" s="412">
        <f>+K2882+M2882+O2882</f>
        <v>342184.3</v>
      </c>
      <c r="R2882" s="412">
        <f>L2882+N2882+P2882</f>
        <v>0</v>
      </c>
      <c r="S2882" s="412"/>
      <c r="T2882" s="412"/>
      <c r="U2882" s="412"/>
      <c r="V2882" s="419" t="s">
        <v>0</v>
      </c>
      <c r="W2882" s="617" t="str">
        <f>+IF(J2882&lt;0,"ng","")</f>
        <v/>
      </c>
    </row>
    <row r="2883" spans="1:23" s="77" customFormat="1" ht="24" hidden="1" customHeight="1">
      <c r="A2883" s="372" t="s">
        <v>6299</v>
      </c>
      <c r="B2883" s="421" t="s">
        <v>0</v>
      </c>
      <c r="C2883" s="421" t="s">
        <v>1548</v>
      </c>
      <c r="D2883" s="422" t="s">
        <v>129</v>
      </c>
      <c r="E2883" s="422" t="s">
        <v>1536</v>
      </c>
      <c r="F2883" s="416">
        <v>53</v>
      </c>
      <c r="G2883" s="416">
        <f>[5]내역서!F2879</f>
        <v>53</v>
      </c>
      <c r="H2883" s="416">
        <v>0</v>
      </c>
      <c r="I2883" s="416"/>
      <c r="J2883" s="416">
        <f>내역서!F2887</f>
        <v>0</v>
      </c>
      <c r="K2883" s="416">
        <v>79767</v>
      </c>
      <c r="L2883" s="417">
        <f t="shared" si="3976"/>
        <v>0</v>
      </c>
      <c r="M2883" s="416">
        <v>236001.6</v>
      </c>
      <c r="N2883" s="417">
        <f t="shared" si="3977"/>
        <v>0</v>
      </c>
      <c r="O2883" s="416">
        <v>26415.7</v>
      </c>
      <c r="P2883" s="417">
        <f t="shared" si="3978"/>
        <v>0</v>
      </c>
      <c r="Q2883" s="417">
        <f t="shared" si="3979"/>
        <v>342184.3</v>
      </c>
      <c r="R2883" s="417">
        <f t="shared" si="3958"/>
        <v>0</v>
      </c>
      <c r="S2883" s="417">
        <f t="shared" ref="S2883" si="4029">J2883-J2882</f>
        <v>0</v>
      </c>
      <c r="T2883" s="417">
        <f t="shared" ref="T2883:U2883" si="4030">Q2883-Q2882</f>
        <v>0</v>
      </c>
      <c r="U2883" s="417">
        <f t="shared" si="4030"/>
        <v>0</v>
      </c>
      <c r="V2883" s="422"/>
      <c r="W2883" s="619" t="str">
        <f t="shared" si="3988"/>
        <v/>
      </c>
    </row>
    <row r="2884" spans="1:23" s="485" customFormat="1" ht="24" hidden="1" customHeight="1">
      <c r="A2884" s="366" t="s">
        <v>2055</v>
      </c>
      <c r="B2884" s="418" t="s">
        <v>0</v>
      </c>
      <c r="C2884" s="418" t="s">
        <v>3597</v>
      </c>
      <c r="D2884" s="419" t="s">
        <v>123</v>
      </c>
      <c r="E2884" s="419" t="s">
        <v>1894</v>
      </c>
      <c r="F2884" s="411">
        <v>0</v>
      </c>
      <c r="G2884" s="411">
        <f>[5]내역서!F2880</f>
        <v>0</v>
      </c>
      <c r="H2884" s="411">
        <v>0</v>
      </c>
      <c r="I2884" s="411"/>
      <c r="J2884" s="411">
        <f>내역서!F2888</f>
        <v>0</v>
      </c>
      <c r="K2884" s="411">
        <v>94480.4</v>
      </c>
      <c r="L2884" s="412">
        <f>INT($J2884*K2884)</f>
        <v>0</v>
      </c>
      <c r="M2884" s="411">
        <v>294743.2</v>
      </c>
      <c r="N2884" s="412">
        <f>INT($J2884*M2884)</f>
        <v>0</v>
      </c>
      <c r="O2884" s="411">
        <v>31112.2</v>
      </c>
      <c r="P2884" s="412">
        <f>INT($J2884*O2884)</f>
        <v>0</v>
      </c>
      <c r="Q2884" s="412">
        <f>+K2884+M2884+O2884</f>
        <v>420335.8</v>
      </c>
      <c r="R2884" s="412">
        <f>L2884+N2884+P2884</f>
        <v>0</v>
      </c>
      <c r="S2884" s="412"/>
      <c r="T2884" s="412"/>
      <c r="U2884" s="412"/>
      <c r="V2884" s="419" t="s">
        <v>0</v>
      </c>
      <c r="W2884" s="617" t="str">
        <f>+IF(J2884&lt;0,"ng","")</f>
        <v/>
      </c>
    </row>
    <row r="2885" spans="1:23" s="77" customFormat="1" ht="24" hidden="1" customHeight="1">
      <c r="A2885" s="372" t="s">
        <v>5433</v>
      </c>
      <c r="B2885" s="421" t="s">
        <v>0</v>
      </c>
      <c r="C2885" s="421" t="s">
        <v>1549</v>
      </c>
      <c r="D2885" s="422" t="s">
        <v>123</v>
      </c>
      <c r="E2885" s="422" t="s">
        <v>1536</v>
      </c>
      <c r="F2885" s="416">
        <v>0</v>
      </c>
      <c r="G2885" s="416">
        <f>[5]내역서!F2881</f>
        <v>0</v>
      </c>
      <c r="H2885" s="416">
        <v>0</v>
      </c>
      <c r="I2885" s="416"/>
      <c r="J2885" s="416">
        <f>내역서!F2889</f>
        <v>0</v>
      </c>
      <c r="K2885" s="416">
        <v>94480.4</v>
      </c>
      <c r="L2885" s="417">
        <f t="shared" si="3976"/>
        <v>0</v>
      </c>
      <c r="M2885" s="416">
        <v>294743.2</v>
      </c>
      <c r="N2885" s="417">
        <f t="shared" si="3977"/>
        <v>0</v>
      </c>
      <c r="O2885" s="416">
        <v>31112.2</v>
      </c>
      <c r="P2885" s="417">
        <f t="shared" si="3978"/>
        <v>0</v>
      </c>
      <c r="Q2885" s="417">
        <f t="shared" si="3979"/>
        <v>420335.8</v>
      </c>
      <c r="R2885" s="417">
        <f t="shared" ref="R2885:R2947" si="4031">L2885+N2885+P2885</f>
        <v>0</v>
      </c>
      <c r="S2885" s="417">
        <f t="shared" ref="S2885" si="4032">J2885-J2884</f>
        <v>0</v>
      </c>
      <c r="T2885" s="417">
        <f t="shared" ref="T2885:U2885" si="4033">Q2885-Q2884</f>
        <v>0</v>
      </c>
      <c r="U2885" s="417">
        <f t="shared" si="4033"/>
        <v>0</v>
      </c>
      <c r="V2885" s="422"/>
      <c r="W2885" s="619" t="str">
        <f t="shared" si="3988"/>
        <v/>
      </c>
    </row>
    <row r="2886" spans="1:23" s="485" customFormat="1" ht="24" hidden="1" customHeight="1">
      <c r="A2886" s="366" t="s">
        <v>5520</v>
      </c>
      <c r="B2886" s="418" t="s">
        <v>0</v>
      </c>
      <c r="C2886" s="418" t="s">
        <v>3597</v>
      </c>
      <c r="D2886" s="419" t="s">
        <v>124</v>
      </c>
      <c r="E2886" s="419" t="s">
        <v>1894</v>
      </c>
      <c r="F2886" s="411">
        <v>0</v>
      </c>
      <c r="G2886" s="411">
        <f>[5]내역서!F2882</f>
        <v>0</v>
      </c>
      <c r="H2886" s="411">
        <v>0</v>
      </c>
      <c r="I2886" s="411"/>
      <c r="J2886" s="411">
        <f>내역서!F2890</f>
        <v>0</v>
      </c>
      <c r="K2886" s="411">
        <v>79767</v>
      </c>
      <c r="L2886" s="412">
        <f>INT($J2886*K2886)</f>
        <v>0</v>
      </c>
      <c r="M2886" s="411">
        <v>236001.6</v>
      </c>
      <c r="N2886" s="412">
        <f>INT($J2886*M2886)</f>
        <v>0</v>
      </c>
      <c r="O2886" s="411">
        <v>26415.7</v>
      </c>
      <c r="P2886" s="412">
        <f>INT($J2886*O2886)</f>
        <v>0</v>
      </c>
      <c r="Q2886" s="412">
        <f>+K2886+M2886+O2886</f>
        <v>342184.3</v>
      </c>
      <c r="R2886" s="412">
        <f>L2886+N2886+P2886</f>
        <v>0</v>
      </c>
      <c r="S2886" s="412"/>
      <c r="T2886" s="412"/>
      <c r="U2886" s="412"/>
      <c r="V2886" s="419" t="s">
        <v>0</v>
      </c>
      <c r="W2886" s="617" t="str">
        <f>+IF(J2886&lt;0,"ng","")</f>
        <v/>
      </c>
    </row>
    <row r="2887" spans="1:23" s="77" customFormat="1" ht="24" hidden="1" customHeight="1">
      <c r="A2887" s="372" t="s">
        <v>2072</v>
      </c>
      <c r="B2887" s="421" t="s">
        <v>0</v>
      </c>
      <c r="C2887" s="421" t="s">
        <v>1549</v>
      </c>
      <c r="D2887" s="422" t="s">
        <v>124</v>
      </c>
      <c r="E2887" s="422" t="s">
        <v>1536</v>
      </c>
      <c r="F2887" s="416">
        <v>0</v>
      </c>
      <c r="G2887" s="416">
        <f>[5]내역서!F2883</f>
        <v>0</v>
      </c>
      <c r="H2887" s="416">
        <v>0</v>
      </c>
      <c r="I2887" s="416"/>
      <c r="J2887" s="416">
        <f>내역서!F2891</f>
        <v>0</v>
      </c>
      <c r="K2887" s="416">
        <v>79767</v>
      </c>
      <c r="L2887" s="417">
        <f t="shared" si="3976"/>
        <v>0</v>
      </c>
      <c r="M2887" s="416">
        <v>236001.6</v>
      </c>
      <c r="N2887" s="417">
        <f t="shared" si="3977"/>
        <v>0</v>
      </c>
      <c r="O2887" s="416">
        <v>26415.7</v>
      </c>
      <c r="P2887" s="417">
        <f t="shared" si="3978"/>
        <v>0</v>
      </c>
      <c r="Q2887" s="417">
        <f t="shared" si="3979"/>
        <v>342184.3</v>
      </c>
      <c r="R2887" s="417">
        <f t="shared" si="4031"/>
        <v>0</v>
      </c>
      <c r="S2887" s="417">
        <f t="shared" ref="S2887" si="4034">J2887-J2886</f>
        <v>0</v>
      </c>
      <c r="T2887" s="417">
        <f t="shared" ref="T2887:U2887" si="4035">Q2887-Q2886</f>
        <v>0</v>
      </c>
      <c r="U2887" s="417">
        <f t="shared" si="4035"/>
        <v>0</v>
      </c>
      <c r="V2887" s="422"/>
      <c r="W2887" s="619" t="str">
        <f t="shared" si="3988"/>
        <v/>
      </c>
    </row>
    <row r="2888" spans="1:23" s="485" customFormat="1" ht="24" hidden="1" customHeight="1">
      <c r="A2888" s="366" t="s">
        <v>2055</v>
      </c>
      <c r="B2888" s="418" t="s">
        <v>0</v>
      </c>
      <c r="C2888" s="418" t="s">
        <v>3597</v>
      </c>
      <c r="D2888" s="419" t="s">
        <v>121</v>
      </c>
      <c r="E2888" s="419" t="s">
        <v>1894</v>
      </c>
      <c r="F2888" s="411">
        <v>3</v>
      </c>
      <c r="G2888" s="411">
        <f>[5]내역서!F2884</f>
        <v>3</v>
      </c>
      <c r="H2888" s="411">
        <v>0</v>
      </c>
      <c r="I2888" s="411"/>
      <c r="J2888" s="411">
        <f>내역서!F2892</f>
        <v>0</v>
      </c>
      <c r="K2888" s="411">
        <v>131420.70000000001</v>
      </c>
      <c r="L2888" s="412">
        <f>INT($J2888*K2888)</f>
        <v>0</v>
      </c>
      <c r="M2888" s="411">
        <v>420752</v>
      </c>
      <c r="N2888" s="412">
        <f>INT($J2888*M2888)</f>
        <v>0</v>
      </c>
      <c r="O2888" s="411">
        <v>62623.3</v>
      </c>
      <c r="P2888" s="412">
        <f>INT($J2888*O2888)</f>
        <v>0</v>
      </c>
      <c r="Q2888" s="412">
        <f>+K2888+M2888+O2888</f>
        <v>614796</v>
      </c>
      <c r="R2888" s="412">
        <f>L2888+N2888+P2888</f>
        <v>0</v>
      </c>
      <c r="S2888" s="412"/>
      <c r="T2888" s="412"/>
      <c r="U2888" s="412"/>
      <c r="V2888" s="419" t="s">
        <v>0</v>
      </c>
      <c r="W2888" s="617" t="str">
        <f>+IF(J2888&lt;0,"ng","")</f>
        <v/>
      </c>
    </row>
    <row r="2889" spans="1:23" s="77" customFormat="1" ht="24" hidden="1" customHeight="1">
      <c r="A2889" s="372" t="s">
        <v>5434</v>
      </c>
      <c r="B2889" s="421" t="s">
        <v>0</v>
      </c>
      <c r="C2889" s="421" t="s">
        <v>1549</v>
      </c>
      <c r="D2889" s="422" t="s">
        <v>6339</v>
      </c>
      <c r="E2889" s="422" t="s">
        <v>1536</v>
      </c>
      <c r="F2889" s="416">
        <v>3</v>
      </c>
      <c r="G2889" s="416">
        <f>[5]내역서!F2885</f>
        <v>3</v>
      </c>
      <c r="H2889" s="416">
        <v>0</v>
      </c>
      <c r="I2889" s="416"/>
      <c r="J2889" s="416">
        <f>내역서!F2893</f>
        <v>0</v>
      </c>
      <c r="K2889" s="416">
        <v>131420.70000000001</v>
      </c>
      <c r="L2889" s="417">
        <f t="shared" si="3976"/>
        <v>0</v>
      </c>
      <c r="M2889" s="416">
        <v>420752</v>
      </c>
      <c r="N2889" s="417">
        <f t="shared" si="3977"/>
        <v>0</v>
      </c>
      <c r="O2889" s="416">
        <v>62623.3</v>
      </c>
      <c r="P2889" s="417">
        <f t="shared" si="3978"/>
        <v>0</v>
      </c>
      <c r="Q2889" s="417">
        <f t="shared" si="3979"/>
        <v>614796</v>
      </c>
      <c r="R2889" s="417">
        <f t="shared" si="4031"/>
        <v>0</v>
      </c>
      <c r="S2889" s="417">
        <f t="shared" ref="S2889" si="4036">J2889-J2888</f>
        <v>0</v>
      </c>
      <c r="T2889" s="417">
        <f t="shared" ref="T2889:U2889" si="4037">Q2889-Q2888</f>
        <v>0</v>
      </c>
      <c r="U2889" s="417">
        <f t="shared" si="4037"/>
        <v>0</v>
      </c>
      <c r="V2889" s="422"/>
      <c r="W2889" s="619" t="str">
        <f t="shared" si="3988"/>
        <v/>
      </c>
    </row>
    <row r="2890" spans="1:23" s="485" customFormat="1" ht="24" hidden="1" customHeight="1">
      <c r="A2890" s="366" t="s">
        <v>2055</v>
      </c>
      <c r="B2890" s="418" t="s">
        <v>0</v>
      </c>
      <c r="C2890" s="418" t="s">
        <v>3597</v>
      </c>
      <c r="D2890" s="419" t="s">
        <v>133</v>
      </c>
      <c r="E2890" s="419" t="s">
        <v>1894</v>
      </c>
      <c r="F2890" s="411">
        <v>8</v>
      </c>
      <c r="G2890" s="411">
        <f>[5]내역서!F2886</f>
        <v>8</v>
      </c>
      <c r="H2890" s="411">
        <v>0</v>
      </c>
      <c r="I2890" s="411"/>
      <c r="J2890" s="411">
        <f>내역서!F2894</f>
        <v>0</v>
      </c>
      <c r="K2890" s="411">
        <v>124726.5</v>
      </c>
      <c r="L2890" s="412">
        <f>INT($J2890*K2890)</f>
        <v>0</v>
      </c>
      <c r="M2890" s="411">
        <v>373995.2</v>
      </c>
      <c r="N2890" s="412">
        <f>INT($J2890*M2890)</f>
        <v>0</v>
      </c>
      <c r="O2890" s="411">
        <v>57591.8</v>
      </c>
      <c r="P2890" s="412">
        <f>INT($J2890*O2890)</f>
        <v>0</v>
      </c>
      <c r="Q2890" s="412">
        <f>+K2890+M2890+O2890</f>
        <v>556313.5</v>
      </c>
      <c r="R2890" s="412">
        <f>L2890+N2890+P2890</f>
        <v>0</v>
      </c>
      <c r="S2890" s="412"/>
      <c r="T2890" s="412"/>
      <c r="U2890" s="412"/>
      <c r="V2890" s="419" t="s">
        <v>0</v>
      </c>
      <c r="W2890" s="617" t="str">
        <f>+IF(J2890&lt;0,"ng","")</f>
        <v/>
      </c>
    </row>
    <row r="2891" spans="1:23" s="77" customFormat="1" ht="24" hidden="1" customHeight="1">
      <c r="A2891" s="372" t="s">
        <v>5433</v>
      </c>
      <c r="B2891" s="421" t="s">
        <v>0</v>
      </c>
      <c r="C2891" s="421" t="s">
        <v>1549</v>
      </c>
      <c r="D2891" s="422" t="s">
        <v>6340</v>
      </c>
      <c r="E2891" s="422" t="s">
        <v>1536</v>
      </c>
      <c r="F2891" s="416">
        <v>8</v>
      </c>
      <c r="G2891" s="416">
        <f>[5]내역서!F2887</f>
        <v>8</v>
      </c>
      <c r="H2891" s="416">
        <v>0</v>
      </c>
      <c r="I2891" s="416"/>
      <c r="J2891" s="416">
        <f>내역서!F2895</f>
        <v>0</v>
      </c>
      <c r="K2891" s="416">
        <v>124726.5</v>
      </c>
      <c r="L2891" s="417">
        <f t="shared" si="3976"/>
        <v>0</v>
      </c>
      <c r="M2891" s="416">
        <v>373995.2</v>
      </c>
      <c r="N2891" s="417">
        <f t="shared" si="3977"/>
        <v>0</v>
      </c>
      <c r="O2891" s="416">
        <v>57591.8</v>
      </c>
      <c r="P2891" s="417">
        <f t="shared" si="3978"/>
        <v>0</v>
      </c>
      <c r="Q2891" s="417">
        <f t="shared" si="3979"/>
        <v>556313.5</v>
      </c>
      <c r="R2891" s="417">
        <f t="shared" si="4031"/>
        <v>0</v>
      </c>
      <c r="S2891" s="417">
        <f t="shared" ref="S2891" si="4038">J2891-J2890</f>
        <v>0</v>
      </c>
      <c r="T2891" s="417">
        <f t="shared" ref="T2891:U2891" si="4039">Q2891-Q2890</f>
        <v>0</v>
      </c>
      <c r="U2891" s="417">
        <f t="shared" si="4039"/>
        <v>0</v>
      </c>
      <c r="V2891" s="422"/>
      <c r="W2891" s="619" t="str">
        <f t="shared" si="3988"/>
        <v/>
      </c>
    </row>
    <row r="2892" spans="1:23" s="485" customFormat="1" ht="24" hidden="1" customHeight="1">
      <c r="A2892" s="366" t="s">
        <v>2055</v>
      </c>
      <c r="B2892" s="418" t="s">
        <v>0</v>
      </c>
      <c r="C2892" s="418" t="s">
        <v>3597</v>
      </c>
      <c r="D2892" s="419" t="s">
        <v>123</v>
      </c>
      <c r="E2892" s="419" t="s">
        <v>1894</v>
      </c>
      <c r="F2892" s="411">
        <v>14</v>
      </c>
      <c r="G2892" s="411">
        <f>[5]내역서!F2888</f>
        <v>14</v>
      </c>
      <c r="H2892" s="411">
        <v>0</v>
      </c>
      <c r="I2892" s="411"/>
      <c r="J2892" s="411">
        <f>내역서!F2896</f>
        <v>0</v>
      </c>
      <c r="K2892" s="411">
        <v>94480.4</v>
      </c>
      <c r="L2892" s="412">
        <f>INT($J2892*K2892)</f>
        <v>0</v>
      </c>
      <c r="M2892" s="411">
        <v>294743.2</v>
      </c>
      <c r="N2892" s="412">
        <f>INT($J2892*M2892)</f>
        <v>0</v>
      </c>
      <c r="O2892" s="411">
        <v>31112.2</v>
      </c>
      <c r="P2892" s="412">
        <f>INT($J2892*O2892)</f>
        <v>0</v>
      </c>
      <c r="Q2892" s="412">
        <f>+K2892+M2892+O2892</f>
        <v>420335.8</v>
      </c>
      <c r="R2892" s="412">
        <f>L2892+N2892+P2892</f>
        <v>0</v>
      </c>
      <c r="S2892" s="412"/>
      <c r="T2892" s="412"/>
      <c r="U2892" s="412"/>
      <c r="V2892" s="419" t="s">
        <v>0</v>
      </c>
      <c r="W2892" s="617" t="str">
        <f>+IF(J2892&lt;0,"ng","")</f>
        <v/>
      </c>
    </row>
    <row r="2893" spans="1:23" s="77" customFormat="1" ht="24" hidden="1" customHeight="1">
      <c r="A2893" s="372" t="s">
        <v>2072</v>
      </c>
      <c r="B2893" s="421" t="s">
        <v>0</v>
      </c>
      <c r="C2893" s="421" t="s">
        <v>1549</v>
      </c>
      <c r="D2893" s="422" t="s">
        <v>6341</v>
      </c>
      <c r="E2893" s="422" t="s">
        <v>1536</v>
      </c>
      <c r="F2893" s="416">
        <v>14</v>
      </c>
      <c r="G2893" s="416">
        <f>[5]내역서!F2889</f>
        <v>14</v>
      </c>
      <c r="H2893" s="416">
        <v>0</v>
      </c>
      <c r="I2893" s="416"/>
      <c r="J2893" s="416">
        <f>내역서!F2897</f>
        <v>0</v>
      </c>
      <c r="K2893" s="416">
        <v>94480.4</v>
      </c>
      <c r="L2893" s="417">
        <f t="shared" si="3976"/>
        <v>0</v>
      </c>
      <c r="M2893" s="416">
        <v>294743.2</v>
      </c>
      <c r="N2893" s="417">
        <f t="shared" si="3977"/>
        <v>0</v>
      </c>
      <c r="O2893" s="416">
        <v>31112.2</v>
      </c>
      <c r="P2893" s="417">
        <f t="shared" si="3978"/>
        <v>0</v>
      </c>
      <c r="Q2893" s="417">
        <f t="shared" si="3979"/>
        <v>420335.8</v>
      </c>
      <c r="R2893" s="417">
        <f t="shared" si="4031"/>
        <v>0</v>
      </c>
      <c r="S2893" s="417">
        <f t="shared" ref="S2893" si="4040">J2893-J2892</f>
        <v>0</v>
      </c>
      <c r="T2893" s="417">
        <f t="shared" ref="T2893:U2893" si="4041">Q2893-Q2892</f>
        <v>0</v>
      </c>
      <c r="U2893" s="417">
        <f t="shared" si="4041"/>
        <v>0</v>
      </c>
      <c r="V2893" s="422"/>
      <c r="W2893" s="619" t="str">
        <f t="shared" si="3988"/>
        <v/>
      </c>
    </row>
    <row r="2894" spans="1:23" s="485" customFormat="1" ht="24" hidden="1" customHeight="1">
      <c r="A2894" s="366" t="s">
        <v>2055</v>
      </c>
      <c r="B2894" s="418" t="s">
        <v>0</v>
      </c>
      <c r="C2894" s="418" t="s">
        <v>3604</v>
      </c>
      <c r="D2894" s="419" t="s">
        <v>131</v>
      </c>
      <c r="E2894" s="419" t="s">
        <v>1894</v>
      </c>
      <c r="F2894" s="411">
        <v>1</v>
      </c>
      <c r="G2894" s="411">
        <f>[5]내역서!F2890</f>
        <v>1</v>
      </c>
      <c r="H2894" s="411">
        <v>0</v>
      </c>
      <c r="I2894" s="411"/>
      <c r="J2894" s="411">
        <f>내역서!F2898</f>
        <v>0</v>
      </c>
      <c r="K2894" s="411">
        <v>167846.5</v>
      </c>
      <c r="L2894" s="412">
        <f>INT($J2894*K2894)</f>
        <v>0</v>
      </c>
      <c r="M2894" s="411">
        <v>469705.6</v>
      </c>
      <c r="N2894" s="412">
        <f>INT($J2894*M2894)</f>
        <v>0</v>
      </c>
      <c r="O2894" s="411">
        <v>70756.899999999994</v>
      </c>
      <c r="P2894" s="412">
        <f>INT($J2894*O2894)</f>
        <v>0</v>
      </c>
      <c r="Q2894" s="412">
        <f>+K2894+M2894+O2894</f>
        <v>708309</v>
      </c>
      <c r="R2894" s="412">
        <f>L2894+N2894+P2894</f>
        <v>0</v>
      </c>
      <c r="S2894" s="412"/>
      <c r="T2894" s="412"/>
      <c r="U2894" s="412"/>
      <c r="V2894" s="419" t="s">
        <v>0</v>
      </c>
      <c r="W2894" s="617" t="str">
        <f>+IF(J2894&lt;0,"ng","")</f>
        <v/>
      </c>
    </row>
    <row r="2895" spans="1:23" s="77" customFormat="1" ht="24" hidden="1" customHeight="1">
      <c r="A2895" s="372" t="s">
        <v>5874</v>
      </c>
      <c r="B2895" s="421" t="s">
        <v>0</v>
      </c>
      <c r="C2895" s="421" t="s">
        <v>1550</v>
      </c>
      <c r="D2895" s="422" t="s">
        <v>6342</v>
      </c>
      <c r="E2895" s="422" t="s">
        <v>1536</v>
      </c>
      <c r="F2895" s="416">
        <v>1</v>
      </c>
      <c r="G2895" s="416">
        <f>[5]내역서!F2891</f>
        <v>1</v>
      </c>
      <c r="H2895" s="416">
        <v>0</v>
      </c>
      <c r="I2895" s="416"/>
      <c r="J2895" s="416">
        <f>내역서!F2899</f>
        <v>0</v>
      </c>
      <c r="K2895" s="416">
        <v>167846.5</v>
      </c>
      <c r="L2895" s="417">
        <f t="shared" si="3976"/>
        <v>0</v>
      </c>
      <c r="M2895" s="416">
        <v>469705.6</v>
      </c>
      <c r="N2895" s="417">
        <f t="shared" si="3977"/>
        <v>0</v>
      </c>
      <c r="O2895" s="416">
        <v>70756.899999999994</v>
      </c>
      <c r="P2895" s="417">
        <f t="shared" si="3978"/>
        <v>0</v>
      </c>
      <c r="Q2895" s="417">
        <f t="shared" si="3979"/>
        <v>708309</v>
      </c>
      <c r="R2895" s="417">
        <f t="shared" si="4031"/>
        <v>0</v>
      </c>
      <c r="S2895" s="417">
        <f t="shared" ref="S2895" si="4042">J2895-J2894</f>
        <v>0</v>
      </c>
      <c r="T2895" s="417">
        <f t="shared" ref="T2895:U2895" si="4043">Q2895-Q2894</f>
        <v>0</v>
      </c>
      <c r="U2895" s="417">
        <f t="shared" si="4043"/>
        <v>0</v>
      </c>
      <c r="V2895" s="422"/>
      <c r="W2895" s="619" t="str">
        <f t="shared" si="3988"/>
        <v/>
      </c>
    </row>
    <row r="2896" spans="1:23" s="485" customFormat="1" ht="24" hidden="1" customHeight="1">
      <c r="A2896" s="366" t="s">
        <v>5507</v>
      </c>
      <c r="B2896" s="418" t="s">
        <v>0</v>
      </c>
      <c r="C2896" s="418" t="s">
        <v>3604</v>
      </c>
      <c r="D2896" s="419" t="s">
        <v>121</v>
      </c>
      <c r="E2896" s="419" t="s">
        <v>1894</v>
      </c>
      <c r="F2896" s="411">
        <v>3</v>
      </c>
      <c r="G2896" s="411">
        <f>[5]내역서!F2892</f>
        <v>3</v>
      </c>
      <c r="H2896" s="411">
        <v>0</v>
      </c>
      <c r="I2896" s="411"/>
      <c r="J2896" s="411">
        <f>내역서!F2900</f>
        <v>0</v>
      </c>
      <c r="K2896" s="411">
        <v>131420.70000000001</v>
      </c>
      <c r="L2896" s="412">
        <f>INT($J2896*K2896)</f>
        <v>0</v>
      </c>
      <c r="M2896" s="411">
        <v>420752</v>
      </c>
      <c r="N2896" s="412">
        <f>INT($J2896*M2896)</f>
        <v>0</v>
      </c>
      <c r="O2896" s="411">
        <v>62623.3</v>
      </c>
      <c r="P2896" s="412">
        <f>INT($J2896*O2896)</f>
        <v>0</v>
      </c>
      <c r="Q2896" s="412">
        <f>+K2896+M2896+O2896</f>
        <v>614796</v>
      </c>
      <c r="R2896" s="412">
        <f>L2896+N2896+P2896</f>
        <v>0</v>
      </c>
      <c r="S2896" s="412"/>
      <c r="T2896" s="412"/>
      <c r="U2896" s="412"/>
      <c r="V2896" s="419" t="s">
        <v>0</v>
      </c>
      <c r="W2896" s="617" t="str">
        <f>+IF(J2896&lt;0,"ng","")</f>
        <v/>
      </c>
    </row>
    <row r="2897" spans="1:23" s="77" customFormat="1" ht="24" hidden="1" customHeight="1">
      <c r="A2897" s="372" t="s">
        <v>6343</v>
      </c>
      <c r="B2897" s="421" t="s">
        <v>0</v>
      </c>
      <c r="C2897" s="421" t="s">
        <v>1550</v>
      </c>
      <c r="D2897" s="422" t="s">
        <v>1836</v>
      </c>
      <c r="E2897" s="422" t="s">
        <v>1536</v>
      </c>
      <c r="F2897" s="416">
        <v>3</v>
      </c>
      <c r="G2897" s="416">
        <f>[5]내역서!F2893</f>
        <v>3</v>
      </c>
      <c r="H2897" s="416">
        <v>0</v>
      </c>
      <c r="I2897" s="416"/>
      <c r="J2897" s="416">
        <f>내역서!F2901</f>
        <v>0</v>
      </c>
      <c r="K2897" s="416">
        <v>131420.70000000001</v>
      </c>
      <c r="L2897" s="417">
        <f t="shared" si="3976"/>
        <v>0</v>
      </c>
      <c r="M2897" s="416">
        <v>420752</v>
      </c>
      <c r="N2897" s="417">
        <f t="shared" si="3977"/>
        <v>0</v>
      </c>
      <c r="O2897" s="416">
        <v>62623.3</v>
      </c>
      <c r="P2897" s="417">
        <f t="shared" si="3978"/>
        <v>0</v>
      </c>
      <c r="Q2897" s="417">
        <f t="shared" si="3979"/>
        <v>614796</v>
      </c>
      <c r="R2897" s="417">
        <f t="shared" si="4031"/>
        <v>0</v>
      </c>
      <c r="S2897" s="417">
        <f t="shared" ref="S2897" si="4044">J2897-J2896</f>
        <v>0</v>
      </c>
      <c r="T2897" s="417">
        <f t="shared" ref="T2897:U2897" si="4045">Q2897-Q2896</f>
        <v>0</v>
      </c>
      <c r="U2897" s="417">
        <f t="shared" si="4045"/>
        <v>0</v>
      </c>
      <c r="V2897" s="422"/>
      <c r="W2897" s="619" t="str">
        <f t="shared" si="3988"/>
        <v/>
      </c>
    </row>
    <row r="2898" spans="1:23" s="485" customFormat="1" ht="24" hidden="1" customHeight="1">
      <c r="A2898" s="366" t="s">
        <v>2055</v>
      </c>
      <c r="B2898" s="418" t="s">
        <v>0</v>
      </c>
      <c r="C2898" s="418" t="s">
        <v>3604</v>
      </c>
      <c r="D2898" s="419" t="s">
        <v>133</v>
      </c>
      <c r="E2898" s="419" t="s">
        <v>1894</v>
      </c>
      <c r="F2898" s="411">
        <v>3</v>
      </c>
      <c r="G2898" s="411">
        <f>[5]내역서!F2894</f>
        <v>3</v>
      </c>
      <c r="H2898" s="411">
        <v>0</v>
      </c>
      <c r="I2898" s="411"/>
      <c r="J2898" s="411">
        <f>내역서!F2902</f>
        <v>0</v>
      </c>
      <c r="K2898" s="411">
        <v>124726.5</v>
      </c>
      <c r="L2898" s="412">
        <f>INT($J2898*K2898)</f>
        <v>0</v>
      </c>
      <c r="M2898" s="411">
        <v>373995.2</v>
      </c>
      <c r="N2898" s="412">
        <f>INT($J2898*M2898)</f>
        <v>0</v>
      </c>
      <c r="O2898" s="411">
        <v>57591.8</v>
      </c>
      <c r="P2898" s="412">
        <f>INT($J2898*O2898)</f>
        <v>0</v>
      </c>
      <c r="Q2898" s="412">
        <f>+K2898+M2898+O2898</f>
        <v>556313.5</v>
      </c>
      <c r="R2898" s="412">
        <f>L2898+N2898+P2898</f>
        <v>0</v>
      </c>
      <c r="S2898" s="412"/>
      <c r="T2898" s="412"/>
      <c r="U2898" s="412"/>
      <c r="V2898" s="419" t="s">
        <v>0</v>
      </c>
      <c r="W2898" s="617" t="str">
        <f>+IF(J2898&lt;0,"ng","")</f>
        <v/>
      </c>
    </row>
    <row r="2899" spans="1:23" s="77" customFormat="1" ht="24" hidden="1" customHeight="1">
      <c r="A2899" s="372" t="s">
        <v>2072</v>
      </c>
      <c r="B2899" s="421" t="s">
        <v>0</v>
      </c>
      <c r="C2899" s="421" t="s">
        <v>1550</v>
      </c>
      <c r="D2899" s="422" t="s">
        <v>1834</v>
      </c>
      <c r="E2899" s="422" t="s">
        <v>1536</v>
      </c>
      <c r="F2899" s="416">
        <v>3</v>
      </c>
      <c r="G2899" s="416">
        <f>[5]내역서!F2895</f>
        <v>3</v>
      </c>
      <c r="H2899" s="416">
        <v>0</v>
      </c>
      <c r="I2899" s="416"/>
      <c r="J2899" s="416">
        <f>내역서!F2903</f>
        <v>0</v>
      </c>
      <c r="K2899" s="416">
        <v>124726.5</v>
      </c>
      <c r="L2899" s="417">
        <f t="shared" ref="L2899:L2949" si="4046">INT($J2899*K2899)</f>
        <v>0</v>
      </c>
      <c r="M2899" s="416">
        <v>373995.2</v>
      </c>
      <c r="N2899" s="417">
        <f t="shared" ref="N2899:N2949" si="4047">INT($J2899*M2899)</f>
        <v>0</v>
      </c>
      <c r="O2899" s="416">
        <v>57591.8</v>
      </c>
      <c r="P2899" s="417">
        <f t="shared" ref="P2899:P2949" si="4048">INT($J2899*O2899)</f>
        <v>0</v>
      </c>
      <c r="Q2899" s="417">
        <f t="shared" ref="Q2899:Q2949" si="4049">+K2899+M2899+O2899</f>
        <v>556313.5</v>
      </c>
      <c r="R2899" s="417">
        <f t="shared" si="4031"/>
        <v>0</v>
      </c>
      <c r="S2899" s="417">
        <f t="shared" ref="S2899" si="4050">J2899-J2898</f>
        <v>0</v>
      </c>
      <c r="T2899" s="417">
        <f t="shared" ref="T2899:U2899" si="4051">Q2899-Q2898</f>
        <v>0</v>
      </c>
      <c r="U2899" s="417">
        <f t="shared" si="4051"/>
        <v>0</v>
      </c>
      <c r="V2899" s="422"/>
      <c r="W2899" s="619" t="str">
        <f t="shared" si="3988"/>
        <v/>
      </c>
    </row>
    <row r="2900" spans="1:23" s="485" customFormat="1" ht="24" hidden="1" customHeight="1">
      <c r="A2900" s="366" t="s">
        <v>5432</v>
      </c>
      <c r="B2900" s="418" t="s">
        <v>0</v>
      </c>
      <c r="C2900" s="418" t="s">
        <v>3604</v>
      </c>
      <c r="D2900" s="419" t="s">
        <v>122</v>
      </c>
      <c r="E2900" s="419" t="s">
        <v>1894</v>
      </c>
      <c r="F2900" s="411">
        <v>3</v>
      </c>
      <c r="G2900" s="411">
        <f>[5]내역서!F2896</f>
        <v>3</v>
      </c>
      <c r="H2900" s="411">
        <v>0</v>
      </c>
      <c r="I2900" s="411"/>
      <c r="J2900" s="411">
        <f>내역서!F2904</f>
        <v>0</v>
      </c>
      <c r="K2900" s="411">
        <v>114862.5</v>
      </c>
      <c r="L2900" s="412">
        <f>INT($J2900*K2900)</f>
        <v>0</v>
      </c>
      <c r="M2900" s="411">
        <v>332856.8</v>
      </c>
      <c r="N2900" s="412">
        <f>INT($J2900*M2900)</f>
        <v>0</v>
      </c>
      <c r="O2900" s="411">
        <v>45385.4</v>
      </c>
      <c r="P2900" s="412">
        <f>INT($J2900*O2900)</f>
        <v>0</v>
      </c>
      <c r="Q2900" s="412">
        <f>+K2900+M2900+O2900</f>
        <v>493104.7</v>
      </c>
      <c r="R2900" s="412">
        <f>L2900+N2900+P2900</f>
        <v>0</v>
      </c>
      <c r="S2900" s="412"/>
      <c r="T2900" s="412"/>
      <c r="U2900" s="412"/>
      <c r="V2900" s="419" t="s">
        <v>0</v>
      </c>
      <c r="W2900" s="617" t="str">
        <f>+IF(J2900&lt;0,"ng","")</f>
        <v/>
      </c>
    </row>
    <row r="2901" spans="1:23" s="77" customFormat="1" ht="24" hidden="1" customHeight="1">
      <c r="A2901" s="372" t="s">
        <v>6344</v>
      </c>
      <c r="B2901" s="421" t="s">
        <v>0</v>
      </c>
      <c r="C2901" s="421" t="s">
        <v>1550</v>
      </c>
      <c r="D2901" s="422" t="s">
        <v>6345</v>
      </c>
      <c r="E2901" s="422" t="s">
        <v>1536</v>
      </c>
      <c r="F2901" s="416">
        <v>3</v>
      </c>
      <c r="G2901" s="416">
        <f>[5]내역서!F2897</f>
        <v>3</v>
      </c>
      <c r="H2901" s="416">
        <v>0</v>
      </c>
      <c r="I2901" s="416"/>
      <c r="J2901" s="416">
        <f>내역서!F2905</f>
        <v>0</v>
      </c>
      <c r="K2901" s="416">
        <v>114862.5</v>
      </c>
      <c r="L2901" s="417">
        <f t="shared" si="4046"/>
        <v>0</v>
      </c>
      <c r="M2901" s="416">
        <v>332856.8</v>
      </c>
      <c r="N2901" s="417">
        <f t="shared" si="4047"/>
        <v>0</v>
      </c>
      <c r="O2901" s="416">
        <v>45385.4</v>
      </c>
      <c r="P2901" s="417">
        <f t="shared" si="4048"/>
        <v>0</v>
      </c>
      <c r="Q2901" s="417">
        <f t="shared" si="4049"/>
        <v>493104.7</v>
      </c>
      <c r="R2901" s="417">
        <f t="shared" si="4031"/>
        <v>0</v>
      </c>
      <c r="S2901" s="417">
        <f t="shared" ref="S2901" si="4052">J2901-J2900</f>
        <v>0</v>
      </c>
      <c r="T2901" s="417">
        <f t="shared" ref="T2901:U2901" si="4053">Q2901-Q2900</f>
        <v>0</v>
      </c>
      <c r="U2901" s="417">
        <f t="shared" si="4053"/>
        <v>0</v>
      </c>
      <c r="V2901" s="422"/>
      <c r="W2901" s="619" t="str">
        <f t="shared" si="3988"/>
        <v/>
      </c>
    </row>
    <row r="2902" spans="1:23" s="485" customFormat="1" ht="24" hidden="1" customHeight="1">
      <c r="A2902" s="366" t="s">
        <v>5457</v>
      </c>
      <c r="B2902" s="418" t="s">
        <v>0</v>
      </c>
      <c r="C2902" s="418" t="s">
        <v>3604</v>
      </c>
      <c r="D2902" s="419" t="s">
        <v>123</v>
      </c>
      <c r="E2902" s="419" t="s">
        <v>1894</v>
      </c>
      <c r="F2902" s="411">
        <v>3</v>
      </c>
      <c r="G2902" s="411">
        <f>[5]내역서!F2898</f>
        <v>3</v>
      </c>
      <c r="H2902" s="411">
        <v>0</v>
      </c>
      <c r="I2902" s="411"/>
      <c r="J2902" s="411">
        <f>내역서!F2906</f>
        <v>0</v>
      </c>
      <c r="K2902" s="411">
        <v>94480.4</v>
      </c>
      <c r="L2902" s="412">
        <f>INT($J2902*K2902)</f>
        <v>0</v>
      </c>
      <c r="M2902" s="411">
        <v>294743.2</v>
      </c>
      <c r="N2902" s="412">
        <f>INT($J2902*M2902)</f>
        <v>0</v>
      </c>
      <c r="O2902" s="411">
        <v>31112.2</v>
      </c>
      <c r="P2902" s="412">
        <f>INT($J2902*O2902)</f>
        <v>0</v>
      </c>
      <c r="Q2902" s="412">
        <f>+K2902+M2902+O2902</f>
        <v>420335.8</v>
      </c>
      <c r="R2902" s="412">
        <f>L2902+N2902+P2902</f>
        <v>0</v>
      </c>
      <c r="S2902" s="412"/>
      <c r="T2902" s="412"/>
      <c r="U2902" s="412"/>
      <c r="V2902" s="419" t="s">
        <v>0</v>
      </c>
      <c r="W2902" s="617" t="str">
        <f>+IF(J2902&lt;0,"ng","")</f>
        <v/>
      </c>
    </row>
    <row r="2903" spans="1:23" s="77" customFormat="1" ht="24" hidden="1" customHeight="1">
      <c r="A2903" s="372" t="s">
        <v>5458</v>
      </c>
      <c r="B2903" s="421" t="s">
        <v>0</v>
      </c>
      <c r="C2903" s="421" t="s">
        <v>1550</v>
      </c>
      <c r="D2903" s="422" t="s">
        <v>123</v>
      </c>
      <c r="E2903" s="422" t="s">
        <v>1536</v>
      </c>
      <c r="F2903" s="416">
        <v>3</v>
      </c>
      <c r="G2903" s="416">
        <f>[5]내역서!F2899</f>
        <v>3</v>
      </c>
      <c r="H2903" s="416">
        <v>0</v>
      </c>
      <c r="I2903" s="416"/>
      <c r="J2903" s="416">
        <f>내역서!F2907</f>
        <v>0</v>
      </c>
      <c r="K2903" s="416">
        <v>94480.4</v>
      </c>
      <c r="L2903" s="417">
        <f t="shared" si="4046"/>
        <v>0</v>
      </c>
      <c r="M2903" s="416">
        <v>294743.2</v>
      </c>
      <c r="N2903" s="417">
        <f t="shared" si="4047"/>
        <v>0</v>
      </c>
      <c r="O2903" s="416">
        <v>31112.2</v>
      </c>
      <c r="P2903" s="417">
        <f t="shared" si="4048"/>
        <v>0</v>
      </c>
      <c r="Q2903" s="417">
        <f t="shared" si="4049"/>
        <v>420335.8</v>
      </c>
      <c r="R2903" s="417">
        <f t="shared" si="4031"/>
        <v>0</v>
      </c>
      <c r="S2903" s="417">
        <f t="shared" ref="S2903" si="4054">J2903-J2902</f>
        <v>0</v>
      </c>
      <c r="T2903" s="417">
        <f t="shared" ref="T2903:U2903" si="4055">Q2903-Q2902</f>
        <v>0</v>
      </c>
      <c r="U2903" s="417">
        <f t="shared" si="4055"/>
        <v>0</v>
      </c>
      <c r="V2903" s="422"/>
      <c r="W2903" s="619" t="str">
        <f t="shared" si="3988"/>
        <v/>
      </c>
    </row>
    <row r="2904" spans="1:23" s="516" customFormat="1" ht="24" hidden="1" customHeight="1">
      <c r="A2904" s="366" t="s">
        <v>5466</v>
      </c>
      <c r="B2904" s="418" t="s">
        <v>0</v>
      </c>
      <c r="C2904" s="418" t="s">
        <v>3604</v>
      </c>
      <c r="D2904" s="419" t="s">
        <v>124</v>
      </c>
      <c r="E2904" s="419" t="s">
        <v>1894</v>
      </c>
      <c r="F2904" s="411">
        <v>1</v>
      </c>
      <c r="G2904" s="411">
        <f>[5]내역서!F2900</f>
        <v>1</v>
      </c>
      <c r="H2904" s="411">
        <v>0</v>
      </c>
      <c r="I2904" s="411"/>
      <c r="J2904" s="411">
        <f>내역서!F2908</f>
        <v>0</v>
      </c>
      <c r="K2904" s="411">
        <v>79767</v>
      </c>
      <c r="L2904" s="412">
        <f>INT($J2904*K2904)</f>
        <v>0</v>
      </c>
      <c r="M2904" s="411">
        <v>236001.6</v>
      </c>
      <c r="N2904" s="412">
        <f>INT($J2904*M2904)</f>
        <v>0</v>
      </c>
      <c r="O2904" s="411">
        <v>26415.7</v>
      </c>
      <c r="P2904" s="412">
        <f>INT($J2904*O2904)</f>
        <v>0</v>
      </c>
      <c r="Q2904" s="412">
        <f>+K2904+M2904+O2904</f>
        <v>342184.3</v>
      </c>
      <c r="R2904" s="412">
        <f>L2904+N2904+P2904</f>
        <v>0</v>
      </c>
      <c r="S2904" s="412"/>
      <c r="T2904" s="412"/>
      <c r="U2904" s="412"/>
      <c r="V2904" s="419" t="s">
        <v>0</v>
      </c>
      <c r="W2904" s="617" t="str">
        <f>+IF(J2904&lt;0,"ng","")</f>
        <v/>
      </c>
    </row>
    <row r="2905" spans="1:23" s="79" customFormat="1" ht="24" hidden="1" customHeight="1">
      <c r="A2905" s="372" t="s">
        <v>6346</v>
      </c>
      <c r="B2905" s="421" t="s">
        <v>0</v>
      </c>
      <c r="C2905" s="421" t="s">
        <v>1550</v>
      </c>
      <c r="D2905" s="422" t="s">
        <v>124</v>
      </c>
      <c r="E2905" s="422" t="s">
        <v>1536</v>
      </c>
      <c r="F2905" s="416">
        <v>1</v>
      </c>
      <c r="G2905" s="416">
        <f>[5]내역서!F2901</f>
        <v>1</v>
      </c>
      <c r="H2905" s="416">
        <v>0</v>
      </c>
      <c r="I2905" s="416"/>
      <c r="J2905" s="416">
        <f>내역서!F2909</f>
        <v>0</v>
      </c>
      <c r="K2905" s="416">
        <v>79767</v>
      </c>
      <c r="L2905" s="417">
        <f t="shared" si="4046"/>
        <v>0</v>
      </c>
      <c r="M2905" s="416">
        <v>236001.6</v>
      </c>
      <c r="N2905" s="417">
        <f t="shared" si="4047"/>
        <v>0</v>
      </c>
      <c r="O2905" s="416">
        <v>26415.7</v>
      </c>
      <c r="P2905" s="417">
        <f t="shared" si="4048"/>
        <v>0</v>
      </c>
      <c r="Q2905" s="417">
        <f t="shared" si="4049"/>
        <v>342184.3</v>
      </c>
      <c r="R2905" s="417">
        <f t="shared" si="4031"/>
        <v>0</v>
      </c>
      <c r="S2905" s="417">
        <f t="shared" ref="S2905" si="4056">J2905-J2904</f>
        <v>0</v>
      </c>
      <c r="T2905" s="417">
        <f t="shared" ref="T2905:U2905" si="4057">Q2905-Q2904</f>
        <v>0</v>
      </c>
      <c r="U2905" s="417">
        <f t="shared" si="4057"/>
        <v>0</v>
      </c>
      <c r="V2905" s="422"/>
      <c r="W2905" s="619" t="str">
        <f t="shared" si="3988"/>
        <v/>
      </c>
    </row>
    <row r="2906" spans="1:23" s="516" customFormat="1" ht="24" hidden="1" customHeight="1">
      <c r="A2906" s="366" t="s">
        <v>4295</v>
      </c>
      <c r="B2906" s="418" t="s">
        <v>0</v>
      </c>
      <c r="C2906" s="418" t="s">
        <v>3611</v>
      </c>
      <c r="D2906" s="419" t="s">
        <v>132</v>
      </c>
      <c r="E2906" s="419" t="s">
        <v>1894</v>
      </c>
      <c r="F2906" s="411">
        <v>0</v>
      </c>
      <c r="G2906" s="411">
        <f>[5]내역서!F2902</f>
        <v>0</v>
      </c>
      <c r="H2906" s="411">
        <v>0</v>
      </c>
      <c r="I2906" s="411"/>
      <c r="J2906" s="411">
        <f>내역서!F2910</f>
        <v>0</v>
      </c>
      <c r="K2906" s="411">
        <v>168194.9</v>
      </c>
      <c r="L2906" s="412">
        <f>INT($J2906*K2906)</f>
        <v>0</v>
      </c>
      <c r="M2906" s="411">
        <v>469705.6</v>
      </c>
      <c r="N2906" s="412">
        <f>INT($J2906*M2906)</f>
        <v>0</v>
      </c>
      <c r="O2906" s="411">
        <v>73745.3</v>
      </c>
      <c r="P2906" s="412">
        <f>INT($J2906*O2906)</f>
        <v>0</v>
      </c>
      <c r="Q2906" s="412">
        <f>+K2906+M2906+O2906</f>
        <v>711645.8</v>
      </c>
      <c r="R2906" s="412">
        <f>L2906+N2906+P2906</f>
        <v>0</v>
      </c>
      <c r="S2906" s="412"/>
      <c r="T2906" s="412"/>
      <c r="U2906" s="412"/>
      <c r="V2906" s="419" t="s">
        <v>0</v>
      </c>
      <c r="W2906" s="617" t="str">
        <f>+IF(J2906&lt;0,"ng","")</f>
        <v/>
      </c>
    </row>
    <row r="2907" spans="1:23" s="79" customFormat="1" ht="24" hidden="1" customHeight="1">
      <c r="A2907" s="372" t="s">
        <v>5458</v>
      </c>
      <c r="B2907" s="421" t="s">
        <v>0</v>
      </c>
      <c r="C2907" s="421" t="s">
        <v>1551</v>
      </c>
      <c r="D2907" s="422" t="s">
        <v>132</v>
      </c>
      <c r="E2907" s="422" t="s">
        <v>1536</v>
      </c>
      <c r="F2907" s="416">
        <v>0</v>
      </c>
      <c r="G2907" s="416">
        <f>[5]내역서!F2903</f>
        <v>0</v>
      </c>
      <c r="H2907" s="416">
        <v>0</v>
      </c>
      <c r="I2907" s="416"/>
      <c r="J2907" s="416">
        <f>내역서!F2911</f>
        <v>0</v>
      </c>
      <c r="K2907" s="416">
        <v>168194.9</v>
      </c>
      <c r="L2907" s="417">
        <f t="shared" si="4046"/>
        <v>0</v>
      </c>
      <c r="M2907" s="416">
        <v>469705.6</v>
      </c>
      <c r="N2907" s="417">
        <f t="shared" si="4047"/>
        <v>0</v>
      </c>
      <c r="O2907" s="416">
        <v>73745.3</v>
      </c>
      <c r="P2907" s="417">
        <f t="shared" si="4048"/>
        <v>0</v>
      </c>
      <c r="Q2907" s="417">
        <f t="shared" si="4049"/>
        <v>711645.8</v>
      </c>
      <c r="R2907" s="417">
        <f t="shared" si="4031"/>
        <v>0</v>
      </c>
      <c r="S2907" s="417">
        <f t="shared" ref="S2907" si="4058">J2907-J2906</f>
        <v>0</v>
      </c>
      <c r="T2907" s="417">
        <f t="shared" ref="T2907:U2907" si="4059">Q2907-Q2906</f>
        <v>0</v>
      </c>
      <c r="U2907" s="417">
        <f t="shared" si="4059"/>
        <v>0</v>
      </c>
      <c r="V2907" s="422"/>
      <c r="W2907" s="619" t="str">
        <f t="shared" si="3988"/>
        <v/>
      </c>
    </row>
    <row r="2908" spans="1:23" s="516" customFormat="1" ht="24" hidden="1" customHeight="1">
      <c r="A2908" s="366" t="s">
        <v>6347</v>
      </c>
      <c r="B2908" s="418" t="s">
        <v>0</v>
      </c>
      <c r="C2908" s="418" t="s">
        <v>3611</v>
      </c>
      <c r="D2908" s="419" t="s">
        <v>124</v>
      </c>
      <c r="E2908" s="419" t="s">
        <v>1894</v>
      </c>
      <c r="F2908" s="411">
        <v>0</v>
      </c>
      <c r="G2908" s="411">
        <f>[5]내역서!F2904</f>
        <v>0</v>
      </c>
      <c r="H2908" s="411">
        <v>0</v>
      </c>
      <c r="I2908" s="411"/>
      <c r="J2908" s="411">
        <f>내역서!F2912</f>
        <v>0</v>
      </c>
      <c r="K2908" s="411">
        <v>79767</v>
      </c>
      <c r="L2908" s="412">
        <f>INT($J2908*K2908)</f>
        <v>0</v>
      </c>
      <c r="M2908" s="411">
        <v>236001.6</v>
      </c>
      <c r="N2908" s="412">
        <f>INT($J2908*M2908)</f>
        <v>0</v>
      </c>
      <c r="O2908" s="411">
        <v>26415.7</v>
      </c>
      <c r="P2908" s="412">
        <f>INT($J2908*O2908)</f>
        <v>0</v>
      </c>
      <c r="Q2908" s="412">
        <f>+K2908+M2908+O2908</f>
        <v>342184.3</v>
      </c>
      <c r="R2908" s="412">
        <f>L2908+N2908+P2908</f>
        <v>0</v>
      </c>
      <c r="S2908" s="412"/>
      <c r="T2908" s="412"/>
      <c r="U2908" s="412"/>
      <c r="V2908" s="419" t="s">
        <v>0</v>
      </c>
      <c r="W2908" s="617" t="str">
        <f>+IF(J2908&lt;0,"ng","")</f>
        <v/>
      </c>
    </row>
    <row r="2909" spans="1:23" s="79" customFormat="1" ht="24" hidden="1" customHeight="1">
      <c r="A2909" s="372" t="s">
        <v>4298</v>
      </c>
      <c r="B2909" s="421" t="s">
        <v>0</v>
      </c>
      <c r="C2909" s="421" t="s">
        <v>1551</v>
      </c>
      <c r="D2909" s="422" t="s">
        <v>124</v>
      </c>
      <c r="E2909" s="422" t="s">
        <v>1536</v>
      </c>
      <c r="F2909" s="416">
        <v>0</v>
      </c>
      <c r="G2909" s="416">
        <f>[5]내역서!F2905</f>
        <v>0</v>
      </c>
      <c r="H2909" s="416">
        <v>0</v>
      </c>
      <c r="I2909" s="416"/>
      <c r="J2909" s="416">
        <f>내역서!F2913</f>
        <v>0</v>
      </c>
      <c r="K2909" s="416">
        <v>79767</v>
      </c>
      <c r="L2909" s="417">
        <f t="shared" si="4046"/>
        <v>0</v>
      </c>
      <c r="M2909" s="416">
        <v>236001.6</v>
      </c>
      <c r="N2909" s="417">
        <f t="shared" si="4047"/>
        <v>0</v>
      </c>
      <c r="O2909" s="416">
        <v>26415.7</v>
      </c>
      <c r="P2909" s="417">
        <f t="shared" si="4048"/>
        <v>0</v>
      </c>
      <c r="Q2909" s="417">
        <f t="shared" si="4049"/>
        <v>342184.3</v>
      </c>
      <c r="R2909" s="417">
        <f t="shared" si="4031"/>
        <v>0</v>
      </c>
      <c r="S2909" s="417">
        <f t="shared" ref="S2909" si="4060">J2909-J2908</f>
        <v>0</v>
      </c>
      <c r="T2909" s="417">
        <f t="shared" ref="T2909:U2909" si="4061">Q2909-Q2908</f>
        <v>0</v>
      </c>
      <c r="U2909" s="417">
        <f t="shared" si="4061"/>
        <v>0</v>
      </c>
      <c r="V2909" s="422"/>
      <c r="W2909" s="619" t="str">
        <f t="shared" si="3988"/>
        <v/>
      </c>
    </row>
    <row r="2910" spans="1:23" s="516" customFormat="1" ht="24" hidden="1" customHeight="1">
      <c r="A2910" s="366" t="s">
        <v>5563</v>
      </c>
      <c r="B2910" s="418" t="s">
        <v>0</v>
      </c>
      <c r="C2910" s="418" t="s">
        <v>3612</v>
      </c>
      <c r="D2910" s="419" t="s">
        <v>127</v>
      </c>
      <c r="E2910" s="419" t="s">
        <v>1894</v>
      </c>
      <c r="F2910" s="411">
        <v>4</v>
      </c>
      <c r="G2910" s="411">
        <f>[5]내역서!F2906</f>
        <v>4</v>
      </c>
      <c r="H2910" s="411">
        <v>0</v>
      </c>
      <c r="I2910" s="411"/>
      <c r="J2910" s="411">
        <f>내역서!F2914</f>
        <v>0</v>
      </c>
      <c r="K2910" s="411">
        <v>209971.8</v>
      </c>
      <c r="L2910" s="412">
        <f>INT($J2910*K2910)</f>
        <v>0</v>
      </c>
      <c r="M2910" s="411">
        <v>587043.19999999995</v>
      </c>
      <c r="N2910" s="412">
        <f>INT($J2910*M2910)</f>
        <v>0</v>
      </c>
      <c r="O2910" s="411">
        <v>87474.5</v>
      </c>
      <c r="P2910" s="412">
        <f>INT($J2910*O2910)</f>
        <v>0</v>
      </c>
      <c r="Q2910" s="412">
        <f>+K2910+M2910+O2910</f>
        <v>884489.5</v>
      </c>
      <c r="R2910" s="412">
        <f>L2910+N2910+P2910</f>
        <v>0</v>
      </c>
      <c r="S2910" s="412"/>
      <c r="T2910" s="412"/>
      <c r="U2910" s="412"/>
      <c r="V2910" s="419" t="s">
        <v>0</v>
      </c>
      <c r="W2910" s="617" t="str">
        <f>+IF(J2910&lt;0,"ng","")</f>
        <v/>
      </c>
    </row>
    <row r="2911" spans="1:23" s="79" customFormat="1" ht="24" hidden="1" customHeight="1">
      <c r="A2911" s="372" t="s">
        <v>5434</v>
      </c>
      <c r="B2911" s="421" t="s">
        <v>0</v>
      </c>
      <c r="C2911" s="421" t="s">
        <v>1552</v>
      </c>
      <c r="D2911" s="422" t="s">
        <v>6348</v>
      </c>
      <c r="E2911" s="422" t="s">
        <v>1536</v>
      </c>
      <c r="F2911" s="416">
        <v>4</v>
      </c>
      <c r="G2911" s="416">
        <f>[5]내역서!F2907</f>
        <v>4</v>
      </c>
      <c r="H2911" s="416">
        <v>0</v>
      </c>
      <c r="I2911" s="416"/>
      <c r="J2911" s="416">
        <f>내역서!F2915</f>
        <v>0</v>
      </c>
      <c r="K2911" s="416">
        <v>209971.8</v>
      </c>
      <c r="L2911" s="417">
        <f t="shared" si="4046"/>
        <v>0</v>
      </c>
      <c r="M2911" s="416">
        <v>587043.19999999995</v>
      </c>
      <c r="N2911" s="417">
        <f t="shared" si="4047"/>
        <v>0</v>
      </c>
      <c r="O2911" s="416">
        <v>87474.5</v>
      </c>
      <c r="P2911" s="417">
        <f t="shared" si="4048"/>
        <v>0</v>
      </c>
      <c r="Q2911" s="417">
        <f t="shared" si="4049"/>
        <v>884489.5</v>
      </c>
      <c r="R2911" s="417">
        <f t="shared" si="4031"/>
        <v>0</v>
      </c>
      <c r="S2911" s="417">
        <f t="shared" ref="S2911" si="4062">J2911-J2910</f>
        <v>0</v>
      </c>
      <c r="T2911" s="417">
        <f t="shared" ref="T2911:U2911" si="4063">Q2911-Q2910</f>
        <v>0</v>
      </c>
      <c r="U2911" s="417">
        <f t="shared" si="4063"/>
        <v>0</v>
      </c>
      <c r="V2911" s="422"/>
      <c r="W2911" s="619" t="str">
        <f t="shared" si="3988"/>
        <v/>
      </c>
    </row>
    <row r="2912" spans="1:23" s="516" customFormat="1" ht="24" hidden="1" customHeight="1">
      <c r="A2912" s="366" t="s">
        <v>4295</v>
      </c>
      <c r="B2912" s="418" t="s">
        <v>0</v>
      </c>
      <c r="C2912" s="418" t="s">
        <v>3612</v>
      </c>
      <c r="D2912" s="419" t="s">
        <v>128</v>
      </c>
      <c r="E2912" s="419" t="s">
        <v>1894</v>
      </c>
      <c r="F2912" s="411">
        <v>2</v>
      </c>
      <c r="G2912" s="411">
        <f>[5]내역서!F2908</f>
        <v>2</v>
      </c>
      <c r="H2912" s="411">
        <v>0</v>
      </c>
      <c r="I2912" s="411"/>
      <c r="J2912" s="411">
        <f>내역서!F2916</f>
        <v>0</v>
      </c>
      <c r="K2912" s="411">
        <v>209971.8</v>
      </c>
      <c r="L2912" s="412">
        <f>INT($J2912*K2912)</f>
        <v>0</v>
      </c>
      <c r="M2912" s="411">
        <v>587043.19999999995</v>
      </c>
      <c r="N2912" s="412">
        <f>INT($J2912*M2912)</f>
        <v>0</v>
      </c>
      <c r="O2912" s="411">
        <v>87474.5</v>
      </c>
      <c r="P2912" s="412">
        <f>INT($J2912*O2912)</f>
        <v>0</v>
      </c>
      <c r="Q2912" s="412">
        <f>+K2912+M2912+O2912</f>
        <v>884489.5</v>
      </c>
      <c r="R2912" s="412">
        <f>L2912+N2912+P2912</f>
        <v>0</v>
      </c>
      <c r="S2912" s="412"/>
      <c r="T2912" s="412"/>
      <c r="U2912" s="412"/>
      <c r="V2912" s="419" t="s">
        <v>0</v>
      </c>
      <c r="W2912" s="617" t="str">
        <f>+IF(J2912&lt;0,"ng","")</f>
        <v/>
      </c>
    </row>
    <row r="2913" spans="1:23" s="79" customFormat="1" ht="24" hidden="1" customHeight="1">
      <c r="A2913" s="372" t="s">
        <v>6289</v>
      </c>
      <c r="B2913" s="421" t="s">
        <v>0</v>
      </c>
      <c r="C2913" s="421" t="s">
        <v>1552</v>
      </c>
      <c r="D2913" s="422" t="s">
        <v>6349</v>
      </c>
      <c r="E2913" s="422" t="s">
        <v>1536</v>
      </c>
      <c r="F2913" s="416">
        <v>2</v>
      </c>
      <c r="G2913" s="416">
        <f>[5]내역서!F2909</f>
        <v>2</v>
      </c>
      <c r="H2913" s="416">
        <v>0</v>
      </c>
      <c r="I2913" s="416"/>
      <c r="J2913" s="416">
        <f>내역서!F2917</f>
        <v>0</v>
      </c>
      <c r="K2913" s="416">
        <v>209971.8</v>
      </c>
      <c r="L2913" s="417">
        <f t="shared" si="4046"/>
        <v>0</v>
      </c>
      <c r="M2913" s="416">
        <v>587043.19999999995</v>
      </c>
      <c r="N2913" s="417">
        <f t="shared" si="4047"/>
        <v>0</v>
      </c>
      <c r="O2913" s="416">
        <v>87474.5</v>
      </c>
      <c r="P2913" s="417">
        <f t="shared" si="4048"/>
        <v>0</v>
      </c>
      <c r="Q2913" s="417">
        <f t="shared" si="4049"/>
        <v>884489.5</v>
      </c>
      <c r="R2913" s="417">
        <f t="shared" si="4031"/>
        <v>0</v>
      </c>
      <c r="S2913" s="417">
        <f t="shared" ref="S2913" si="4064">J2913-J2912</f>
        <v>0</v>
      </c>
      <c r="T2913" s="417">
        <f t="shared" ref="T2913:U2913" si="4065">Q2913-Q2912</f>
        <v>0</v>
      </c>
      <c r="U2913" s="417">
        <f t="shared" si="4065"/>
        <v>0</v>
      </c>
      <c r="V2913" s="422"/>
      <c r="W2913" s="619" t="str">
        <f t="shared" si="3988"/>
        <v/>
      </c>
    </row>
    <row r="2914" spans="1:23" s="516" customFormat="1" ht="24" hidden="1" customHeight="1">
      <c r="A2914" s="366" t="s">
        <v>5492</v>
      </c>
      <c r="B2914" s="418" t="s">
        <v>0</v>
      </c>
      <c r="C2914" s="418" t="s">
        <v>3612</v>
      </c>
      <c r="D2914" s="419" t="s">
        <v>132</v>
      </c>
      <c r="E2914" s="419" t="s">
        <v>1894</v>
      </c>
      <c r="F2914" s="411">
        <v>1</v>
      </c>
      <c r="G2914" s="411">
        <f>[5]내역서!F2910</f>
        <v>1</v>
      </c>
      <c r="H2914" s="411">
        <v>0</v>
      </c>
      <c r="I2914" s="411"/>
      <c r="J2914" s="411">
        <f>내역서!F2918</f>
        <v>0</v>
      </c>
      <c r="K2914" s="411">
        <v>168194.9</v>
      </c>
      <c r="L2914" s="412">
        <f>INT($J2914*K2914)</f>
        <v>0</v>
      </c>
      <c r="M2914" s="411">
        <v>469705.6</v>
      </c>
      <c r="N2914" s="412">
        <f>INT($J2914*M2914)</f>
        <v>0</v>
      </c>
      <c r="O2914" s="411">
        <v>73745.3</v>
      </c>
      <c r="P2914" s="412">
        <f>INT($J2914*O2914)</f>
        <v>0</v>
      </c>
      <c r="Q2914" s="412">
        <f>+K2914+M2914+O2914</f>
        <v>711645.8</v>
      </c>
      <c r="R2914" s="412">
        <f>L2914+N2914+P2914</f>
        <v>0</v>
      </c>
      <c r="S2914" s="412"/>
      <c r="T2914" s="412"/>
      <c r="U2914" s="412"/>
      <c r="V2914" s="419" t="s">
        <v>0</v>
      </c>
      <c r="W2914" s="617" t="str">
        <f>+IF(J2914&lt;0,"ng","")</f>
        <v/>
      </c>
    </row>
    <row r="2915" spans="1:23" s="79" customFormat="1" ht="24" hidden="1" customHeight="1">
      <c r="A2915" s="372" t="s">
        <v>5894</v>
      </c>
      <c r="B2915" s="421" t="s">
        <v>0</v>
      </c>
      <c r="C2915" s="421" t="s">
        <v>1552</v>
      </c>
      <c r="D2915" s="422" t="s">
        <v>302</v>
      </c>
      <c r="E2915" s="422" t="s">
        <v>1536</v>
      </c>
      <c r="F2915" s="416">
        <v>1</v>
      </c>
      <c r="G2915" s="416">
        <f>[5]내역서!F2911</f>
        <v>1</v>
      </c>
      <c r="H2915" s="416">
        <v>0</v>
      </c>
      <c r="I2915" s="416"/>
      <c r="J2915" s="416">
        <f>내역서!F2919</f>
        <v>0</v>
      </c>
      <c r="K2915" s="416">
        <v>168194.9</v>
      </c>
      <c r="L2915" s="417">
        <f t="shared" si="4046"/>
        <v>0</v>
      </c>
      <c r="M2915" s="416">
        <v>469705.6</v>
      </c>
      <c r="N2915" s="417">
        <f t="shared" si="4047"/>
        <v>0</v>
      </c>
      <c r="O2915" s="416">
        <v>73745.3</v>
      </c>
      <c r="P2915" s="417">
        <f t="shared" si="4048"/>
        <v>0</v>
      </c>
      <c r="Q2915" s="417">
        <f t="shared" si="4049"/>
        <v>711645.8</v>
      </c>
      <c r="R2915" s="417">
        <f t="shared" si="4031"/>
        <v>0</v>
      </c>
      <c r="S2915" s="417">
        <f t="shared" ref="S2915" si="4066">J2915-J2914</f>
        <v>0</v>
      </c>
      <c r="T2915" s="417">
        <f t="shared" ref="T2915:U2915" si="4067">Q2915-Q2914</f>
        <v>0</v>
      </c>
      <c r="U2915" s="417">
        <f t="shared" si="4067"/>
        <v>0</v>
      </c>
      <c r="V2915" s="422"/>
      <c r="W2915" s="619" t="str">
        <f t="shared" si="3988"/>
        <v/>
      </c>
    </row>
    <row r="2916" spans="1:23" s="516" customFormat="1" ht="24" hidden="1" customHeight="1">
      <c r="A2916" s="366" t="s">
        <v>2055</v>
      </c>
      <c r="B2916" s="418" t="s">
        <v>0</v>
      </c>
      <c r="C2916" s="418" t="s">
        <v>3612</v>
      </c>
      <c r="D2916" s="419" t="s">
        <v>131</v>
      </c>
      <c r="E2916" s="419" t="s">
        <v>1894</v>
      </c>
      <c r="F2916" s="411">
        <v>3</v>
      </c>
      <c r="G2916" s="411">
        <f>[5]내역서!F2912</f>
        <v>3</v>
      </c>
      <c r="H2916" s="411">
        <v>0</v>
      </c>
      <c r="I2916" s="411"/>
      <c r="J2916" s="411">
        <f>내역서!F2920</f>
        <v>0</v>
      </c>
      <c r="K2916" s="411">
        <v>167846.5</v>
      </c>
      <c r="L2916" s="412">
        <f>INT($J2916*K2916)</f>
        <v>0</v>
      </c>
      <c r="M2916" s="411">
        <v>469705.6</v>
      </c>
      <c r="N2916" s="412">
        <f>INT($J2916*M2916)</f>
        <v>0</v>
      </c>
      <c r="O2916" s="411">
        <v>70756.899999999994</v>
      </c>
      <c r="P2916" s="412">
        <f>INT($J2916*O2916)</f>
        <v>0</v>
      </c>
      <c r="Q2916" s="412">
        <f>+K2916+M2916+O2916</f>
        <v>708309</v>
      </c>
      <c r="R2916" s="412">
        <f>L2916+N2916+P2916</f>
        <v>0</v>
      </c>
      <c r="S2916" s="412"/>
      <c r="T2916" s="412"/>
      <c r="U2916" s="412"/>
      <c r="V2916" s="419" t="s">
        <v>0</v>
      </c>
      <c r="W2916" s="617" t="str">
        <f>+IF(J2916&lt;0,"ng","")</f>
        <v/>
      </c>
    </row>
    <row r="2917" spans="1:23" s="79" customFormat="1" ht="24" hidden="1" customHeight="1">
      <c r="A2917" s="372" t="s">
        <v>2072</v>
      </c>
      <c r="B2917" s="421" t="s">
        <v>0</v>
      </c>
      <c r="C2917" s="421" t="s">
        <v>1552</v>
      </c>
      <c r="D2917" s="422" t="s">
        <v>1835</v>
      </c>
      <c r="E2917" s="422" t="s">
        <v>1536</v>
      </c>
      <c r="F2917" s="416">
        <v>3</v>
      </c>
      <c r="G2917" s="416">
        <f>[5]내역서!F2913</f>
        <v>3</v>
      </c>
      <c r="H2917" s="416">
        <v>0</v>
      </c>
      <c r="I2917" s="416"/>
      <c r="J2917" s="416">
        <f>내역서!F2921</f>
        <v>0</v>
      </c>
      <c r="K2917" s="416">
        <v>167846.5</v>
      </c>
      <c r="L2917" s="417">
        <f t="shared" si="4046"/>
        <v>0</v>
      </c>
      <c r="M2917" s="416">
        <v>469705.6</v>
      </c>
      <c r="N2917" s="417">
        <f t="shared" si="4047"/>
        <v>0</v>
      </c>
      <c r="O2917" s="416">
        <v>70756.899999999994</v>
      </c>
      <c r="P2917" s="417">
        <f t="shared" si="4048"/>
        <v>0</v>
      </c>
      <c r="Q2917" s="417">
        <f t="shared" si="4049"/>
        <v>708309</v>
      </c>
      <c r="R2917" s="417">
        <f t="shared" si="4031"/>
        <v>0</v>
      </c>
      <c r="S2917" s="417">
        <f t="shared" ref="S2917" si="4068">J2917-J2916</f>
        <v>0</v>
      </c>
      <c r="T2917" s="417">
        <f t="shared" ref="T2917:U2917" si="4069">Q2917-Q2916</f>
        <v>0</v>
      </c>
      <c r="U2917" s="417">
        <f t="shared" si="4069"/>
        <v>0</v>
      </c>
      <c r="V2917" s="422"/>
      <c r="W2917" s="619" t="str">
        <f t="shared" si="3988"/>
        <v/>
      </c>
    </row>
    <row r="2918" spans="1:23" s="516" customFormat="1" ht="24" hidden="1" customHeight="1">
      <c r="A2918" s="366" t="s">
        <v>5432</v>
      </c>
      <c r="B2918" s="418" t="s">
        <v>0</v>
      </c>
      <c r="C2918" s="418" t="s">
        <v>3612</v>
      </c>
      <c r="D2918" s="419" t="s">
        <v>121</v>
      </c>
      <c r="E2918" s="419" t="s">
        <v>1894</v>
      </c>
      <c r="F2918" s="411">
        <v>5</v>
      </c>
      <c r="G2918" s="411">
        <f>[5]내역서!F2914</f>
        <v>5</v>
      </c>
      <c r="H2918" s="411">
        <v>0</v>
      </c>
      <c r="I2918" s="411"/>
      <c r="J2918" s="411">
        <f>내역서!F2922</f>
        <v>0</v>
      </c>
      <c r="K2918" s="411">
        <v>131420.70000000001</v>
      </c>
      <c r="L2918" s="412">
        <f>INT($J2918*K2918)</f>
        <v>0</v>
      </c>
      <c r="M2918" s="411">
        <v>420752</v>
      </c>
      <c r="N2918" s="412">
        <f>INT($J2918*M2918)</f>
        <v>0</v>
      </c>
      <c r="O2918" s="411">
        <v>62623.3</v>
      </c>
      <c r="P2918" s="412">
        <f>INT($J2918*O2918)</f>
        <v>0</v>
      </c>
      <c r="Q2918" s="412">
        <f>+K2918+M2918+O2918</f>
        <v>614796</v>
      </c>
      <c r="R2918" s="412">
        <f>L2918+N2918+P2918</f>
        <v>0</v>
      </c>
      <c r="S2918" s="412"/>
      <c r="T2918" s="412"/>
      <c r="U2918" s="412"/>
      <c r="V2918" s="419" t="s">
        <v>0</v>
      </c>
      <c r="W2918" s="617" t="str">
        <f>+IF(J2918&lt;0,"ng","")</f>
        <v/>
      </c>
    </row>
    <row r="2919" spans="1:23" s="79" customFormat="1" ht="24" hidden="1" customHeight="1">
      <c r="A2919" s="372" t="s">
        <v>6295</v>
      </c>
      <c r="B2919" s="421" t="s">
        <v>0</v>
      </c>
      <c r="C2919" s="421" t="s">
        <v>1552</v>
      </c>
      <c r="D2919" s="422" t="s">
        <v>121</v>
      </c>
      <c r="E2919" s="422" t="s">
        <v>1536</v>
      </c>
      <c r="F2919" s="416">
        <v>5</v>
      </c>
      <c r="G2919" s="416">
        <f>[5]내역서!F2915</f>
        <v>5</v>
      </c>
      <c r="H2919" s="416">
        <v>0</v>
      </c>
      <c r="I2919" s="416"/>
      <c r="J2919" s="416">
        <f>내역서!F2923</f>
        <v>0</v>
      </c>
      <c r="K2919" s="416">
        <v>131420.70000000001</v>
      </c>
      <c r="L2919" s="417">
        <f t="shared" si="4046"/>
        <v>0</v>
      </c>
      <c r="M2919" s="416">
        <v>420752</v>
      </c>
      <c r="N2919" s="417">
        <f t="shared" si="4047"/>
        <v>0</v>
      </c>
      <c r="O2919" s="416">
        <v>62623.3</v>
      </c>
      <c r="P2919" s="417">
        <f t="shared" si="4048"/>
        <v>0</v>
      </c>
      <c r="Q2919" s="417">
        <f t="shared" si="4049"/>
        <v>614796</v>
      </c>
      <c r="R2919" s="417">
        <f t="shared" si="4031"/>
        <v>0</v>
      </c>
      <c r="S2919" s="417">
        <f t="shared" ref="S2919" si="4070">J2919-J2918</f>
        <v>0</v>
      </c>
      <c r="T2919" s="417">
        <f t="shared" ref="T2919:U2919" si="4071">Q2919-Q2918</f>
        <v>0</v>
      </c>
      <c r="U2919" s="417">
        <f t="shared" si="4071"/>
        <v>0</v>
      </c>
      <c r="V2919" s="422"/>
      <c r="W2919" s="619" t="str">
        <f t="shared" si="3988"/>
        <v/>
      </c>
    </row>
    <row r="2920" spans="1:23" s="516" customFormat="1" ht="24" hidden="1" customHeight="1">
      <c r="A2920" s="366" t="s">
        <v>2055</v>
      </c>
      <c r="B2920" s="418" t="s">
        <v>0</v>
      </c>
      <c r="C2920" s="418" t="s">
        <v>3612</v>
      </c>
      <c r="D2920" s="419" t="s">
        <v>133</v>
      </c>
      <c r="E2920" s="419" t="s">
        <v>1894</v>
      </c>
      <c r="F2920" s="411">
        <v>1</v>
      </c>
      <c r="G2920" s="411">
        <f>[5]내역서!F2916</f>
        <v>1</v>
      </c>
      <c r="H2920" s="411">
        <v>0</v>
      </c>
      <c r="I2920" s="411"/>
      <c r="J2920" s="411">
        <f>내역서!F2924</f>
        <v>0</v>
      </c>
      <c r="K2920" s="411">
        <v>124726.5</v>
      </c>
      <c r="L2920" s="412">
        <f>INT($J2920*K2920)</f>
        <v>0</v>
      </c>
      <c r="M2920" s="411">
        <v>373995.2</v>
      </c>
      <c r="N2920" s="412">
        <f>INT($J2920*M2920)</f>
        <v>0</v>
      </c>
      <c r="O2920" s="411">
        <v>57591.8</v>
      </c>
      <c r="P2920" s="412">
        <f>INT($J2920*O2920)</f>
        <v>0</v>
      </c>
      <c r="Q2920" s="412">
        <f>+K2920+M2920+O2920</f>
        <v>556313.5</v>
      </c>
      <c r="R2920" s="412">
        <f>L2920+N2920+P2920</f>
        <v>0</v>
      </c>
      <c r="S2920" s="412"/>
      <c r="T2920" s="412"/>
      <c r="U2920" s="412"/>
      <c r="V2920" s="419" t="s">
        <v>0</v>
      </c>
      <c r="W2920" s="617" t="str">
        <f>+IF(J2920&lt;0,"ng","")</f>
        <v/>
      </c>
    </row>
    <row r="2921" spans="1:23" s="79" customFormat="1" ht="24" hidden="1" customHeight="1">
      <c r="A2921" s="372" t="s">
        <v>2072</v>
      </c>
      <c r="B2921" s="421" t="s">
        <v>0</v>
      </c>
      <c r="C2921" s="421" t="s">
        <v>1552</v>
      </c>
      <c r="D2921" s="422" t="s">
        <v>133</v>
      </c>
      <c r="E2921" s="422" t="s">
        <v>1536</v>
      </c>
      <c r="F2921" s="416">
        <v>1</v>
      </c>
      <c r="G2921" s="416">
        <f>[5]내역서!F2917</f>
        <v>1</v>
      </c>
      <c r="H2921" s="416">
        <v>0</v>
      </c>
      <c r="I2921" s="416"/>
      <c r="J2921" s="416">
        <f>내역서!F2925</f>
        <v>0</v>
      </c>
      <c r="K2921" s="416">
        <v>124726.5</v>
      </c>
      <c r="L2921" s="417">
        <f t="shared" si="4046"/>
        <v>0</v>
      </c>
      <c r="M2921" s="416">
        <v>373995.2</v>
      </c>
      <c r="N2921" s="417">
        <f t="shared" si="4047"/>
        <v>0</v>
      </c>
      <c r="O2921" s="416">
        <v>57591.8</v>
      </c>
      <c r="P2921" s="417">
        <f t="shared" si="4048"/>
        <v>0</v>
      </c>
      <c r="Q2921" s="417">
        <f t="shared" si="4049"/>
        <v>556313.5</v>
      </c>
      <c r="R2921" s="417">
        <f t="shared" si="4031"/>
        <v>0</v>
      </c>
      <c r="S2921" s="417">
        <f t="shared" ref="S2921" si="4072">J2921-J2920</f>
        <v>0</v>
      </c>
      <c r="T2921" s="417">
        <f t="shared" ref="T2921:U2921" si="4073">Q2921-Q2920</f>
        <v>0</v>
      </c>
      <c r="U2921" s="417">
        <f t="shared" si="4073"/>
        <v>0</v>
      </c>
      <c r="V2921" s="422"/>
      <c r="W2921" s="619" t="str">
        <f t="shared" si="3988"/>
        <v/>
      </c>
    </row>
    <row r="2922" spans="1:23" s="516" customFormat="1" ht="24" hidden="1" customHeight="1">
      <c r="A2922" s="366" t="s">
        <v>2055</v>
      </c>
      <c r="B2922" s="418" t="s">
        <v>0</v>
      </c>
      <c r="C2922" s="418" t="s">
        <v>3612</v>
      </c>
      <c r="D2922" s="419" t="s">
        <v>124</v>
      </c>
      <c r="E2922" s="419" t="s">
        <v>1894</v>
      </c>
      <c r="F2922" s="411">
        <v>2</v>
      </c>
      <c r="G2922" s="411">
        <f>[5]내역서!F2918</f>
        <v>2</v>
      </c>
      <c r="H2922" s="411">
        <v>0</v>
      </c>
      <c r="I2922" s="411"/>
      <c r="J2922" s="411">
        <f>내역서!F2926</f>
        <v>0</v>
      </c>
      <c r="K2922" s="411">
        <v>79767</v>
      </c>
      <c r="L2922" s="412">
        <f>INT($J2922*K2922)</f>
        <v>0</v>
      </c>
      <c r="M2922" s="411">
        <v>236001.6</v>
      </c>
      <c r="N2922" s="412">
        <f>INT($J2922*M2922)</f>
        <v>0</v>
      </c>
      <c r="O2922" s="411">
        <v>26415.7</v>
      </c>
      <c r="P2922" s="412">
        <f>INT($J2922*O2922)</f>
        <v>0</v>
      </c>
      <c r="Q2922" s="412">
        <f>+K2922+M2922+O2922</f>
        <v>342184.3</v>
      </c>
      <c r="R2922" s="412">
        <f>L2922+N2922+P2922</f>
        <v>0</v>
      </c>
      <c r="S2922" s="412"/>
      <c r="T2922" s="412"/>
      <c r="U2922" s="412"/>
      <c r="V2922" s="419" t="s">
        <v>0</v>
      </c>
      <c r="W2922" s="617" t="str">
        <f>+IF(J2922&lt;0,"ng","")</f>
        <v/>
      </c>
    </row>
    <row r="2923" spans="1:23" s="79" customFormat="1" ht="24" hidden="1" customHeight="1">
      <c r="A2923" s="372" t="s">
        <v>2072</v>
      </c>
      <c r="B2923" s="421" t="s">
        <v>0</v>
      </c>
      <c r="C2923" s="421" t="s">
        <v>1552</v>
      </c>
      <c r="D2923" s="422" t="s">
        <v>124</v>
      </c>
      <c r="E2923" s="422" t="s">
        <v>1536</v>
      </c>
      <c r="F2923" s="416">
        <v>2</v>
      </c>
      <c r="G2923" s="416">
        <f>[5]내역서!F2919</f>
        <v>2</v>
      </c>
      <c r="H2923" s="416">
        <v>0</v>
      </c>
      <c r="I2923" s="416"/>
      <c r="J2923" s="416">
        <f>내역서!F2927</f>
        <v>0</v>
      </c>
      <c r="K2923" s="416">
        <v>79767</v>
      </c>
      <c r="L2923" s="417">
        <f t="shared" si="4046"/>
        <v>0</v>
      </c>
      <c r="M2923" s="416">
        <v>236001.6</v>
      </c>
      <c r="N2923" s="417">
        <f t="shared" si="4047"/>
        <v>0</v>
      </c>
      <c r="O2923" s="416">
        <v>26415.7</v>
      </c>
      <c r="P2923" s="417">
        <f t="shared" si="4048"/>
        <v>0</v>
      </c>
      <c r="Q2923" s="417">
        <f t="shared" si="4049"/>
        <v>342184.3</v>
      </c>
      <c r="R2923" s="417">
        <f t="shared" si="4031"/>
        <v>0</v>
      </c>
      <c r="S2923" s="417">
        <f t="shared" ref="S2923" si="4074">J2923-J2922</f>
        <v>0</v>
      </c>
      <c r="T2923" s="417">
        <f t="shared" ref="T2923:U2923" si="4075">Q2923-Q2922</f>
        <v>0</v>
      </c>
      <c r="U2923" s="417">
        <f t="shared" si="4075"/>
        <v>0</v>
      </c>
      <c r="V2923" s="422"/>
      <c r="W2923" s="619" t="str">
        <f t="shared" si="3988"/>
        <v/>
      </c>
    </row>
    <row r="2924" spans="1:23" s="516" customFormat="1" ht="24" hidden="1" customHeight="1">
      <c r="A2924" s="366" t="s">
        <v>2055</v>
      </c>
      <c r="B2924" s="418" t="s">
        <v>0</v>
      </c>
      <c r="C2924" s="418" t="s">
        <v>3619</v>
      </c>
      <c r="D2924" s="419" t="s">
        <v>131</v>
      </c>
      <c r="E2924" s="419" t="s">
        <v>1894</v>
      </c>
      <c r="F2924" s="411">
        <v>1</v>
      </c>
      <c r="G2924" s="411">
        <f>[5]내역서!F2920</f>
        <v>1</v>
      </c>
      <c r="H2924" s="411">
        <v>0</v>
      </c>
      <c r="I2924" s="411"/>
      <c r="J2924" s="411">
        <f>내역서!F2928</f>
        <v>0</v>
      </c>
      <c r="K2924" s="411">
        <v>167846.5</v>
      </c>
      <c r="L2924" s="412">
        <f>INT($J2924*K2924)</f>
        <v>0</v>
      </c>
      <c r="M2924" s="411">
        <v>469705.6</v>
      </c>
      <c r="N2924" s="412">
        <f>INT($J2924*M2924)</f>
        <v>0</v>
      </c>
      <c r="O2924" s="411">
        <v>70756.899999999994</v>
      </c>
      <c r="P2924" s="412">
        <f>INT($J2924*O2924)</f>
        <v>0</v>
      </c>
      <c r="Q2924" s="412">
        <f>+K2924+M2924+O2924</f>
        <v>708309</v>
      </c>
      <c r="R2924" s="412">
        <f>L2924+N2924+P2924</f>
        <v>0</v>
      </c>
      <c r="S2924" s="412"/>
      <c r="T2924" s="412"/>
      <c r="U2924" s="412"/>
      <c r="V2924" s="419" t="s">
        <v>0</v>
      </c>
      <c r="W2924" s="617" t="str">
        <f>+IF(J2924&lt;0,"ng","")</f>
        <v/>
      </c>
    </row>
    <row r="2925" spans="1:23" s="79" customFormat="1" ht="24" hidden="1" customHeight="1">
      <c r="A2925" s="372" t="s">
        <v>5458</v>
      </c>
      <c r="B2925" s="421" t="s">
        <v>0</v>
      </c>
      <c r="C2925" s="421" t="s">
        <v>1553</v>
      </c>
      <c r="D2925" s="422" t="s">
        <v>1835</v>
      </c>
      <c r="E2925" s="422" t="s">
        <v>1536</v>
      </c>
      <c r="F2925" s="416">
        <v>1</v>
      </c>
      <c r="G2925" s="416">
        <f>[5]내역서!F2921</f>
        <v>1</v>
      </c>
      <c r="H2925" s="416">
        <v>0</v>
      </c>
      <c r="I2925" s="416"/>
      <c r="J2925" s="416">
        <f>내역서!F2929</f>
        <v>0</v>
      </c>
      <c r="K2925" s="416">
        <v>167846.5</v>
      </c>
      <c r="L2925" s="417">
        <f t="shared" si="4046"/>
        <v>0</v>
      </c>
      <c r="M2925" s="416">
        <v>469705.6</v>
      </c>
      <c r="N2925" s="417">
        <f t="shared" si="4047"/>
        <v>0</v>
      </c>
      <c r="O2925" s="416">
        <v>70756.899999999994</v>
      </c>
      <c r="P2925" s="417">
        <f t="shared" si="4048"/>
        <v>0</v>
      </c>
      <c r="Q2925" s="417">
        <f t="shared" si="4049"/>
        <v>708309</v>
      </c>
      <c r="R2925" s="417">
        <f t="shared" si="4031"/>
        <v>0</v>
      </c>
      <c r="S2925" s="417">
        <f t="shared" ref="S2925" si="4076">J2925-J2924</f>
        <v>0</v>
      </c>
      <c r="T2925" s="417">
        <f t="shared" ref="T2925:U2925" si="4077">Q2925-Q2924</f>
        <v>0</v>
      </c>
      <c r="U2925" s="417">
        <f t="shared" si="4077"/>
        <v>0</v>
      </c>
      <c r="V2925" s="422"/>
      <c r="W2925" s="619" t="str">
        <f t="shared" si="3988"/>
        <v/>
      </c>
    </row>
    <row r="2926" spans="1:23" s="516" customFormat="1" ht="24" hidden="1" customHeight="1">
      <c r="A2926" s="366" t="s">
        <v>5644</v>
      </c>
      <c r="B2926" s="418" t="s">
        <v>0</v>
      </c>
      <c r="C2926" s="418" t="s">
        <v>3619</v>
      </c>
      <c r="D2926" s="419" t="s">
        <v>122</v>
      </c>
      <c r="E2926" s="419" t="s">
        <v>1894</v>
      </c>
      <c r="F2926" s="411">
        <v>6</v>
      </c>
      <c r="G2926" s="411">
        <f>[5]내역서!F2922</f>
        <v>6</v>
      </c>
      <c r="H2926" s="411">
        <v>0</v>
      </c>
      <c r="I2926" s="411"/>
      <c r="J2926" s="411">
        <f>내역서!F2930</f>
        <v>0</v>
      </c>
      <c r="K2926" s="411">
        <v>114862.5</v>
      </c>
      <c r="L2926" s="412">
        <f>INT($J2926*K2926)</f>
        <v>0</v>
      </c>
      <c r="M2926" s="411">
        <v>332856.8</v>
      </c>
      <c r="N2926" s="412">
        <f>INT($J2926*M2926)</f>
        <v>0</v>
      </c>
      <c r="O2926" s="411">
        <v>45385.4</v>
      </c>
      <c r="P2926" s="412">
        <f>INT($J2926*O2926)</f>
        <v>0</v>
      </c>
      <c r="Q2926" s="412">
        <f>+K2926+M2926+O2926</f>
        <v>493104.7</v>
      </c>
      <c r="R2926" s="412">
        <f>L2926+N2926+P2926</f>
        <v>0</v>
      </c>
      <c r="S2926" s="412"/>
      <c r="T2926" s="412"/>
      <c r="U2926" s="412"/>
      <c r="V2926" s="419" t="s">
        <v>0</v>
      </c>
      <c r="W2926" s="617" t="str">
        <f>+IF(J2926&lt;0,"ng","")</f>
        <v/>
      </c>
    </row>
    <row r="2927" spans="1:23" s="79" customFormat="1" ht="24" hidden="1" customHeight="1">
      <c r="A2927" s="372" t="s">
        <v>2072</v>
      </c>
      <c r="B2927" s="421" t="s">
        <v>0</v>
      </c>
      <c r="C2927" s="421" t="s">
        <v>1553</v>
      </c>
      <c r="D2927" s="422" t="s">
        <v>122</v>
      </c>
      <c r="E2927" s="422" t="s">
        <v>1536</v>
      </c>
      <c r="F2927" s="416">
        <v>6</v>
      </c>
      <c r="G2927" s="416">
        <f>[5]내역서!F2923</f>
        <v>6</v>
      </c>
      <c r="H2927" s="416">
        <v>0</v>
      </c>
      <c r="I2927" s="416"/>
      <c r="J2927" s="416">
        <f>내역서!F2931</f>
        <v>0</v>
      </c>
      <c r="K2927" s="416">
        <v>114862.5</v>
      </c>
      <c r="L2927" s="417">
        <f t="shared" si="4046"/>
        <v>0</v>
      </c>
      <c r="M2927" s="416">
        <v>332856.8</v>
      </c>
      <c r="N2927" s="417">
        <f t="shared" si="4047"/>
        <v>0</v>
      </c>
      <c r="O2927" s="416">
        <v>45385.4</v>
      </c>
      <c r="P2927" s="417">
        <f t="shared" si="4048"/>
        <v>0</v>
      </c>
      <c r="Q2927" s="417">
        <f t="shared" si="4049"/>
        <v>493104.7</v>
      </c>
      <c r="R2927" s="417">
        <f t="shared" si="4031"/>
        <v>0</v>
      </c>
      <c r="S2927" s="417">
        <f t="shared" ref="S2927" si="4078">J2927-J2926</f>
        <v>0</v>
      </c>
      <c r="T2927" s="417">
        <f t="shared" ref="T2927:U2927" si="4079">Q2927-Q2926</f>
        <v>0</v>
      </c>
      <c r="U2927" s="417">
        <f t="shared" si="4079"/>
        <v>0</v>
      </c>
      <c r="V2927" s="422"/>
      <c r="W2927" s="619" t="str">
        <f t="shared" si="3988"/>
        <v/>
      </c>
    </row>
    <row r="2928" spans="1:23" s="516" customFormat="1" ht="24" hidden="1" customHeight="1">
      <c r="A2928" s="366" t="s">
        <v>2055</v>
      </c>
      <c r="B2928" s="418" t="s">
        <v>0</v>
      </c>
      <c r="C2928" s="418" t="s">
        <v>3619</v>
      </c>
      <c r="D2928" s="419" t="s">
        <v>123</v>
      </c>
      <c r="E2928" s="419" t="s">
        <v>1894</v>
      </c>
      <c r="F2928" s="411">
        <v>7</v>
      </c>
      <c r="G2928" s="411">
        <f>[5]내역서!F2924</f>
        <v>7</v>
      </c>
      <c r="H2928" s="411">
        <v>0</v>
      </c>
      <c r="I2928" s="411"/>
      <c r="J2928" s="411">
        <f>내역서!F2932</f>
        <v>0</v>
      </c>
      <c r="K2928" s="411">
        <v>94480.4</v>
      </c>
      <c r="L2928" s="412">
        <f>INT($J2928*K2928)</f>
        <v>0</v>
      </c>
      <c r="M2928" s="411">
        <v>294743.2</v>
      </c>
      <c r="N2928" s="412">
        <f>INT($J2928*M2928)</f>
        <v>0</v>
      </c>
      <c r="O2928" s="411">
        <v>31112.2</v>
      </c>
      <c r="P2928" s="412">
        <f>INT($J2928*O2928)</f>
        <v>0</v>
      </c>
      <c r="Q2928" s="412">
        <f>+K2928+M2928+O2928</f>
        <v>420335.8</v>
      </c>
      <c r="R2928" s="412">
        <f>L2928+N2928+P2928</f>
        <v>0</v>
      </c>
      <c r="S2928" s="412"/>
      <c r="T2928" s="412"/>
      <c r="U2928" s="412"/>
      <c r="V2928" s="419" t="s">
        <v>0</v>
      </c>
      <c r="W2928" s="617" t="str">
        <f>+IF(J2928&lt;0,"ng","")</f>
        <v/>
      </c>
    </row>
    <row r="2929" spans="1:23" s="79" customFormat="1" ht="24" hidden="1" customHeight="1">
      <c r="A2929" s="372" t="s">
        <v>4298</v>
      </c>
      <c r="B2929" s="421" t="s">
        <v>0</v>
      </c>
      <c r="C2929" s="421" t="s">
        <v>1553</v>
      </c>
      <c r="D2929" s="422" t="s">
        <v>123</v>
      </c>
      <c r="E2929" s="422" t="s">
        <v>1536</v>
      </c>
      <c r="F2929" s="416">
        <v>7</v>
      </c>
      <c r="G2929" s="416">
        <f>[5]내역서!F2925</f>
        <v>7</v>
      </c>
      <c r="H2929" s="416">
        <v>0</v>
      </c>
      <c r="I2929" s="416"/>
      <c r="J2929" s="416">
        <f>내역서!F2933</f>
        <v>0</v>
      </c>
      <c r="K2929" s="416">
        <v>94480.4</v>
      </c>
      <c r="L2929" s="417">
        <f t="shared" si="4046"/>
        <v>0</v>
      </c>
      <c r="M2929" s="416">
        <v>294743.2</v>
      </c>
      <c r="N2929" s="417">
        <f t="shared" si="4047"/>
        <v>0</v>
      </c>
      <c r="O2929" s="416">
        <v>31112.2</v>
      </c>
      <c r="P2929" s="417">
        <f t="shared" si="4048"/>
        <v>0</v>
      </c>
      <c r="Q2929" s="417">
        <f t="shared" si="4049"/>
        <v>420335.8</v>
      </c>
      <c r="R2929" s="417">
        <f t="shared" si="4031"/>
        <v>0</v>
      </c>
      <c r="S2929" s="417">
        <f t="shared" ref="S2929" si="4080">J2929-J2928</f>
        <v>0</v>
      </c>
      <c r="T2929" s="417">
        <f t="shared" ref="T2929:U2929" si="4081">Q2929-Q2928</f>
        <v>0</v>
      </c>
      <c r="U2929" s="417">
        <f t="shared" si="4081"/>
        <v>0</v>
      </c>
      <c r="V2929" s="422"/>
      <c r="W2929" s="619" t="str">
        <f t="shared" si="3988"/>
        <v/>
      </c>
    </row>
    <row r="2930" spans="1:23" s="516" customFormat="1" ht="24" hidden="1" customHeight="1">
      <c r="A2930" s="366" t="s">
        <v>4295</v>
      </c>
      <c r="B2930" s="418" t="s">
        <v>0</v>
      </c>
      <c r="C2930" s="418" t="s">
        <v>3620</v>
      </c>
      <c r="D2930" s="419" t="s">
        <v>128</v>
      </c>
      <c r="E2930" s="419" t="s">
        <v>1894</v>
      </c>
      <c r="F2930" s="411">
        <v>1</v>
      </c>
      <c r="G2930" s="411">
        <f>[5]내역서!F2926</f>
        <v>1</v>
      </c>
      <c r="H2930" s="411">
        <v>0</v>
      </c>
      <c r="I2930" s="411"/>
      <c r="J2930" s="411">
        <f>내역서!F2934</f>
        <v>0</v>
      </c>
      <c r="K2930" s="411">
        <v>209971.8</v>
      </c>
      <c r="L2930" s="412">
        <f>INT($J2930*K2930)</f>
        <v>0</v>
      </c>
      <c r="M2930" s="411">
        <v>587043.19999999995</v>
      </c>
      <c r="N2930" s="412">
        <f>INT($J2930*M2930)</f>
        <v>0</v>
      </c>
      <c r="O2930" s="411">
        <v>87474.5</v>
      </c>
      <c r="P2930" s="412">
        <f>INT($J2930*O2930)</f>
        <v>0</v>
      </c>
      <c r="Q2930" s="412">
        <f>+K2930+M2930+O2930</f>
        <v>884489.5</v>
      </c>
      <c r="R2930" s="412">
        <f>L2930+N2930+P2930</f>
        <v>0</v>
      </c>
      <c r="S2930" s="412"/>
      <c r="T2930" s="412"/>
      <c r="U2930" s="412"/>
      <c r="V2930" s="419" t="s">
        <v>0</v>
      </c>
      <c r="W2930" s="617" t="str">
        <f>+IF(J2930&lt;0,"ng","")</f>
        <v/>
      </c>
    </row>
    <row r="2931" spans="1:23" s="79" customFormat="1" ht="24" hidden="1" customHeight="1">
      <c r="A2931" s="372" t="s">
        <v>2072</v>
      </c>
      <c r="B2931" s="421" t="s">
        <v>0</v>
      </c>
      <c r="C2931" s="421" t="s">
        <v>1554</v>
      </c>
      <c r="D2931" s="422" t="s">
        <v>6350</v>
      </c>
      <c r="E2931" s="422" t="s">
        <v>1536</v>
      </c>
      <c r="F2931" s="416">
        <v>1</v>
      </c>
      <c r="G2931" s="416">
        <f>[5]내역서!F2927</f>
        <v>1</v>
      </c>
      <c r="H2931" s="416">
        <v>0</v>
      </c>
      <c r="I2931" s="416"/>
      <c r="J2931" s="416">
        <f>내역서!F2935</f>
        <v>0</v>
      </c>
      <c r="K2931" s="416">
        <v>209971.8</v>
      </c>
      <c r="L2931" s="417">
        <f t="shared" si="4046"/>
        <v>0</v>
      </c>
      <c r="M2931" s="416">
        <v>587043.19999999995</v>
      </c>
      <c r="N2931" s="417">
        <f t="shared" si="4047"/>
        <v>0</v>
      </c>
      <c r="O2931" s="416">
        <v>87474.5</v>
      </c>
      <c r="P2931" s="417">
        <f t="shared" si="4048"/>
        <v>0</v>
      </c>
      <c r="Q2931" s="417">
        <f t="shared" si="4049"/>
        <v>884489.5</v>
      </c>
      <c r="R2931" s="417">
        <f t="shared" si="4031"/>
        <v>0</v>
      </c>
      <c r="S2931" s="417">
        <f t="shared" ref="S2931" si="4082">J2931-J2930</f>
        <v>0</v>
      </c>
      <c r="T2931" s="417">
        <f t="shared" ref="T2931:U2931" si="4083">Q2931-Q2930</f>
        <v>0</v>
      </c>
      <c r="U2931" s="417">
        <f t="shared" si="4083"/>
        <v>0</v>
      </c>
      <c r="V2931" s="422"/>
      <c r="W2931" s="619" t="str">
        <f t="shared" si="3988"/>
        <v/>
      </c>
    </row>
    <row r="2932" spans="1:23" s="516" customFormat="1" ht="24" hidden="1" customHeight="1">
      <c r="A2932" s="366" t="s">
        <v>6351</v>
      </c>
      <c r="B2932" s="418" t="s">
        <v>0</v>
      </c>
      <c r="C2932" s="418" t="s">
        <v>3620</v>
      </c>
      <c r="D2932" s="419" t="s">
        <v>131</v>
      </c>
      <c r="E2932" s="419" t="s">
        <v>1894</v>
      </c>
      <c r="F2932" s="411">
        <v>1</v>
      </c>
      <c r="G2932" s="411">
        <f>[5]내역서!F2928</f>
        <v>1</v>
      </c>
      <c r="H2932" s="411">
        <v>0</v>
      </c>
      <c r="I2932" s="411"/>
      <c r="J2932" s="411">
        <f>내역서!F2936</f>
        <v>0</v>
      </c>
      <c r="K2932" s="411">
        <v>167846.5</v>
      </c>
      <c r="L2932" s="412">
        <f>INT($J2932*K2932)</f>
        <v>0</v>
      </c>
      <c r="M2932" s="411">
        <v>469705.6</v>
      </c>
      <c r="N2932" s="412">
        <f>INT($J2932*M2932)</f>
        <v>0</v>
      </c>
      <c r="O2932" s="411">
        <v>70756.899999999994</v>
      </c>
      <c r="P2932" s="412">
        <f>INT($J2932*O2932)</f>
        <v>0</v>
      </c>
      <c r="Q2932" s="412">
        <f>+K2932+M2932+O2932</f>
        <v>708309</v>
      </c>
      <c r="R2932" s="412">
        <f>L2932+N2932+P2932</f>
        <v>0</v>
      </c>
      <c r="S2932" s="412"/>
      <c r="T2932" s="412"/>
      <c r="U2932" s="412"/>
      <c r="V2932" s="419" t="s">
        <v>0</v>
      </c>
      <c r="W2932" s="617" t="str">
        <f>+IF(J2932&lt;0,"ng","")</f>
        <v/>
      </c>
    </row>
    <row r="2933" spans="1:23" s="79" customFormat="1" ht="24" hidden="1" customHeight="1">
      <c r="A2933" s="372" t="s">
        <v>6352</v>
      </c>
      <c r="B2933" s="421" t="s">
        <v>0</v>
      </c>
      <c r="C2933" s="421" t="s">
        <v>1554</v>
      </c>
      <c r="D2933" s="422" t="s">
        <v>6353</v>
      </c>
      <c r="E2933" s="422" t="s">
        <v>1536</v>
      </c>
      <c r="F2933" s="416">
        <v>1</v>
      </c>
      <c r="G2933" s="416">
        <f>[5]내역서!F2929</f>
        <v>1</v>
      </c>
      <c r="H2933" s="416">
        <v>0</v>
      </c>
      <c r="I2933" s="416"/>
      <c r="J2933" s="416">
        <f>내역서!F2937</f>
        <v>0</v>
      </c>
      <c r="K2933" s="416">
        <v>167846.5</v>
      </c>
      <c r="L2933" s="417">
        <f t="shared" si="4046"/>
        <v>0</v>
      </c>
      <c r="M2933" s="416">
        <v>469705.6</v>
      </c>
      <c r="N2933" s="417">
        <f t="shared" si="4047"/>
        <v>0</v>
      </c>
      <c r="O2933" s="416">
        <v>70756.899999999994</v>
      </c>
      <c r="P2933" s="417">
        <f t="shared" si="4048"/>
        <v>0</v>
      </c>
      <c r="Q2933" s="417">
        <f t="shared" si="4049"/>
        <v>708309</v>
      </c>
      <c r="R2933" s="417">
        <f t="shared" si="4031"/>
        <v>0</v>
      </c>
      <c r="S2933" s="417">
        <f t="shared" ref="S2933" si="4084">J2933-J2932</f>
        <v>0</v>
      </c>
      <c r="T2933" s="417">
        <f t="shared" ref="T2933:U2933" si="4085">Q2933-Q2932</f>
        <v>0</v>
      </c>
      <c r="U2933" s="417">
        <f t="shared" si="4085"/>
        <v>0</v>
      </c>
      <c r="V2933" s="422"/>
      <c r="W2933" s="619" t="str">
        <f t="shared" si="3988"/>
        <v/>
      </c>
    </row>
    <row r="2934" spans="1:23" s="516" customFormat="1" ht="24" hidden="1" customHeight="1">
      <c r="A2934" s="366" t="s">
        <v>2055</v>
      </c>
      <c r="B2934" s="418" t="s">
        <v>0</v>
      </c>
      <c r="C2934" s="418" t="s">
        <v>3620</v>
      </c>
      <c r="D2934" s="419" t="s">
        <v>121</v>
      </c>
      <c r="E2934" s="419" t="s">
        <v>1894</v>
      </c>
      <c r="F2934" s="411">
        <v>2</v>
      </c>
      <c r="G2934" s="411">
        <f>[5]내역서!F2930</f>
        <v>2</v>
      </c>
      <c r="H2934" s="411">
        <v>0</v>
      </c>
      <c r="I2934" s="411"/>
      <c r="J2934" s="411">
        <f>내역서!F2938</f>
        <v>0</v>
      </c>
      <c r="K2934" s="411">
        <v>131420.70000000001</v>
      </c>
      <c r="L2934" s="412">
        <f>INT($J2934*K2934)</f>
        <v>0</v>
      </c>
      <c r="M2934" s="411">
        <v>420752</v>
      </c>
      <c r="N2934" s="412">
        <f>INT($J2934*M2934)</f>
        <v>0</v>
      </c>
      <c r="O2934" s="411">
        <v>62623.3</v>
      </c>
      <c r="P2934" s="412">
        <f>INT($J2934*O2934)</f>
        <v>0</v>
      </c>
      <c r="Q2934" s="412">
        <f>+K2934+M2934+O2934</f>
        <v>614796</v>
      </c>
      <c r="R2934" s="412">
        <f>L2934+N2934+P2934</f>
        <v>0</v>
      </c>
      <c r="S2934" s="412"/>
      <c r="T2934" s="412"/>
      <c r="U2934" s="412"/>
      <c r="V2934" s="419" t="s">
        <v>0</v>
      </c>
      <c r="W2934" s="617" t="str">
        <f>+IF(J2934&lt;0,"ng","")</f>
        <v/>
      </c>
    </row>
    <row r="2935" spans="1:23" s="79" customFormat="1" ht="24" hidden="1" customHeight="1">
      <c r="A2935" s="372" t="s">
        <v>2072</v>
      </c>
      <c r="B2935" s="421" t="s">
        <v>0</v>
      </c>
      <c r="C2935" s="421" t="s">
        <v>1554</v>
      </c>
      <c r="D2935" s="422" t="s">
        <v>121</v>
      </c>
      <c r="E2935" s="422" t="s">
        <v>1536</v>
      </c>
      <c r="F2935" s="416">
        <v>2</v>
      </c>
      <c r="G2935" s="416">
        <f>[5]내역서!F2931</f>
        <v>2</v>
      </c>
      <c r="H2935" s="416">
        <v>0</v>
      </c>
      <c r="I2935" s="416"/>
      <c r="J2935" s="416">
        <f>내역서!F2939</f>
        <v>0</v>
      </c>
      <c r="K2935" s="416">
        <v>131420.70000000001</v>
      </c>
      <c r="L2935" s="417">
        <f t="shared" si="4046"/>
        <v>0</v>
      </c>
      <c r="M2935" s="416">
        <v>420752</v>
      </c>
      <c r="N2935" s="417">
        <f t="shared" si="4047"/>
        <v>0</v>
      </c>
      <c r="O2935" s="416">
        <v>62623.3</v>
      </c>
      <c r="P2935" s="417">
        <f t="shared" si="4048"/>
        <v>0</v>
      </c>
      <c r="Q2935" s="417">
        <f t="shared" si="4049"/>
        <v>614796</v>
      </c>
      <c r="R2935" s="417">
        <f t="shared" si="4031"/>
        <v>0</v>
      </c>
      <c r="S2935" s="417">
        <f t="shared" ref="S2935" si="4086">J2935-J2934</f>
        <v>0</v>
      </c>
      <c r="T2935" s="417">
        <f t="shared" ref="T2935:U2935" si="4087">Q2935-Q2934</f>
        <v>0</v>
      </c>
      <c r="U2935" s="417">
        <f t="shared" si="4087"/>
        <v>0</v>
      </c>
      <c r="V2935" s="422"/>
      <c r="W2935" s="619" t="str">
        <f t="shared" si="3988"/>
        <v/>
      </c>
    </row>
    <row r="2936" spans="1:23" s="516" customFormat="1" ht="24" hidden="1" customHeight="1">
      <c r="A2936" s="366" t="s">
        <v>5520</v>
      </c>
      <c r="B2936" s="418" t="s">
        <v>0</v>
      </c>
      <c r="C2936" s="418" t="s">
        <v>3620</v>
      </c>
      <c r="D2936" s="419" t="s">
        <v>133</v>
      </c>
      <c r="E2936" s="419" t="s">
        <v>1894</v>
      </c>
      <c r="F2936" s="411">
        <v>2</v>
      </c>
      <c r="G2936" s="411">
        <f>[5]내역서!F2932</f>
        <v>2</v>
      </c>
      <c r="H2936" s="411">
        <v>0</v>
      </c>
      <c r="I2936" s="411"/>
      <c r="J2936" s="411">
        <f>내역서!F2940</f>
        <v>0</v>
      </c>
      <c r="K2936" s="411">
        <v>124726.5</v>
      </c>
      <c r="L2936" s="412">
        <f>INT($J2936*K2936)</f>
        <v>0</v>
      </c>
      <c r="M2936" s="411">
        <v>373995.2</v>
      </c>
      <c r="N2936" s="412">
        <f>INT($J2936*M2936)</f>
        <v>0</v>
      </c>
      <c r="O2936" s="411">
        <v>57591.8</v>
      </c>
      <c r="P2936" s="412">
        <f>INT($J2936*O2936)</f>
        <v>0</v>
      </c>
      <c r="Q2936" s="412">
        <f>+K2936+M2936+O2936</f>
        <v>556313.5</v>
      </c>
      <c r="R2936" s="412">
        <f>L2936+N2936+P2936</f>
        <v>0</v>
      </c>
      <c r="S2936" s="412"/>
      <c r="T2936" s="412"/>
      <c r="U2936" s="412"/>
      <c r="V2936" s="419" t="s">
        <v>0</v>
      </c>
      <c r="W2936" s="617" t="str">
        <f>+IF(J2936&lt;0,"ng","")</f>
        <v/>
      </c>
    </row>
    <row r="2937" spans="1:23" s="79" customFormat="1" ht="24" hidden="1" customHeight="1">
      <c r="A2937" s="372" t="s">
        <v>5458</v>
      </c>
      <c r="B2937" s="421" t="s">
        <v>0</v>
      </c>
      <c r="C2937" s="421" t="s">
        <v>1554</v>
      </c>
      <c r="D2937" s="422" t="s">
        <v>133</v>
      </c>
      <c r="E2937" s="422" t="s">
        <v>1536</v>
      </c>
      <c r="F2937" s="416">
        <v>2</v>
      </c>
      <c r="G2937" s="416">
        <f>[5]내역서!F2933</f>
        <v>2</v>
      </c>
      <c r="H2937" s="416">
        <v>0</v>
      </c>
      <c r="I2937" s="416"/>
      <c r="J2937" s="416">
        <f>내역서!F2941</f>
        <v>0</v>
      </c>
      <c r="K2937" s="416">
        <v>124726.5</v>
      </c>
      <c r="L2937" s="417">
        <f t="shared" si="4046"/>
        <v>0</v>
      </c>
      <c r="M2937" s="416">
        <v>373995.2</v>
      </c>
      <c r="N2937" s="417">
        <f t="shared" si="4047"/>
        <v>0</v>
      </c>
      <c r="O2937" s="416">
        <v>57591.8</v>
      </c>
      <c r="P2937" s="417">
        <f t="shared" si="4048"/>
        <v>0</v>
      </c>
      <c r="Q2937" s="417">
        <f t="shared" si="4049"/>
        <v>556313.5</v>
      </c>
      <c r="R2937" s="417">
        <f t="shared" si="4031"/>
        <v>0</v>
      </c>
      <c r="S2937" s="417">
        <f t="shared" ref="S2937" si="4088">J2937-J2936</f>
        <v>0</v>
      </c>
      <c r="T2937" s="417">
        <f t="shared" ref="T2937:U2937" si="4089">Q2937-Q2936</f>
        <v>0</v>
      </c>
      <c r="U2937" s="417">
        <f t="shared" si="4089"/>
        <v>0</v>
      </c>
      <c r="V2937" s="422"/>
      <c r="W2937" s="619" t="str">
        <f t="shared" si="3988"/>
        <v/>
      </c>
    </row>
    <row r="2938" spans="1:23" s="516" customFormat="1" ht="24" hidden="1" customHeight="1">
      <c r="A2938" s="366" t="s">
        <v>6270</v>
      </c>
      <c r="B2938" s="418" t="s">
        <v>0</v>
      </c>
      <c r="C2938" s="418" t="s">
        <v>3620</v>
      </c>
      <c r="D2938" s="419" t="s">
        <v>124</v>
      </c>
      <c r="E2938" s="419" t="s">
        <v>1894</v>
      </c>
      <c r="F2938" s="411">
        <v>6</v>
      </c>
      <c r="G2938" s="411">
        <f>[5]내역서!F2934</f>
        <v>6</v>
      </c>
      <c r="H2938" s="411">
        <v>0</v>
      </c>
      <c r="I2938" s="411"/>
      <c r="J2938" s="411">
        <f>내역서!F2942</f>
        <v>0</v>
      </c>
      <c r="K2938" s="411">
        <v>79767</v>
      </c>
      <c r="L2938" s="412">
        <f>INT($J2938*K2938)</f>
        <v>0</v>
      </c>
      <c r="M2938" s="411">
        <v>236001.6</v>
      </c>
      <c r="N2938" s="412">
        <f>INT($J2938*M2938)</f>
        <v>0</v>
      </c>
      <c r="O2938" s="411">
        <v>26415.7</v>
      </c>
      <c r="P2938" s="412">
        <f>INT($J2938*O2938)</f>
        <v>0</v>
      </c>
      <c r="Q2938" s="412">
        <f>+K2938+M2938+O2938</f>
        <v>342184.3</v>
      </c>
      <c r="R2938" s="412">
        <f>L2938+N2938+P2938</f>
        <v>0</v>
      </c>
      <c r="S2938" s="412"/>
      <c r="T2938" s="412"/>
      <c r="U2938" s="412"/>
      <c r="V2938" s="419" t="s">
        <v>0</v>
      </c>
      <c r="W2938" s="617" t="str">
        <f>+IF(J2938&lt;0,"ng","")</f>
        <v/>
      </c>
    </row>
    <row r="2939" spans="1:23" s="79" customFormat="1" ht="24" hidden="1" customHeight="1">
      <c r="A2939" s="372" t="s">
        <v>6346</v>
      </c>
      <c r="B2939" s="421" t="s">
        <v>0</v>
      </c>
      <c r="C2939" s="421" t="s">
        <v>1554</v>
      </c>
      <c r="D2939" s="422" t="s">
        <v>124</v>
      </c>
      <c r="E2939" s="422" t="s">
        <v>1536</v>
      </c>
      <c r="F2939" s="416">
        <v>6</v>
      </c>
      <c r="G2939" s="416">
        <f>[5]내역서!F2935</f>
        <v>6</v>
      </c>
      <c r="H2939" s="416">
        <v>0</v>
      </c>
      <c r="I2939" s="416"/>
      <c r="J2939" s="416">
        <f>내역서!F2943</f>
        <v>0</v>
      </c>
      <c r="K2939" s="416">
        <v>79767</v>
      </c>
      <c r="L2939" s="417">
        <f t="shared" si="4046"/>
        <v>0</v>
      </c>
      <c r="M2939" s="416">
        <v>236001.6</v>
      </c>
      <c r="N2939" s="417">
        <f t="shared" si="4047"/>
        <v>0</v>
      </c>
      <c r="O2939" s="416">
        <v>26415.7</v>
      </c>
      <c r="P2939" s="417">
        <f t="shared" si="4048"/>
        <v>0</v>
      </c>
      <c r="Q2939" s="417">
        <f t="shared" si="4049"/>
        <v>342184.3</v>
      </c>
      <c r="R2939" s="417">
        <f t="shared" si="4031"/>
        <v>0</v>
      </c>
      <c r="S2939" s="417">
        <f t="shared" ref="S2939" si="4090">J2939-J2938</f>
        <v>0</v>
      </c>
      <c r="T2939" s="417">
        <f t="shared" ref="T2939:U2939" si="4091">Q2939-Q2938</f>
        <v>0</v>
      </c>
      <c r="U2939" s="417">
        <f t="shared" si="4091"/>
        <v>0</v>
      </c>
      <c r="V2939" s="422"/>
      <c r="W2939" s="619" t="str">
        <f t="shared" si="3988"/>
        <v/>
      </c>
    </row>
    <row r="2940" spans="1:23" s="516" customFormat="1" ht="24" hidden="1" customHeight="1">
      <c r="A2940" s="366" t="s">
        <v>6314</v>
      </c>
      <c r="B2940" s="418" t="s">
        <v>0</v>
      </c>
      <c r="C2940" s="418" t="s">
        <v>3624</v>
      </c>
      <c r="D2940" s="419" t="s">
        <v>122</v>
      </c>
      <c r="E2940" s="419" t="s">
        <v>1894</v>
      </c>
      <c r="F2940" s="411">
        <v>5</v>
      </c>
      <c r="G2940" s="411">
        <f>[5]내역서!F2936</f>
        <v>5</v>
      </c>
      <c r="H2940" s="411">
        <v>0</v>
      </c>
      <c r="I2940" s="411"/>
      <c r="J2940" s="411">
        <f>내역서!F2944</f>
        <v>0</v>
      </c>
      <c r="K2940" s="411">
        <v>114862.5</v>
      </c>
      <c r="L2940" s="412">
        <f>INT($J2940*K2940)</f>
        <v>0</v>
      </c>
      <c r="M2940" s="411">
        <v>332856.8</v>
      </c>
      <c r="N2940" s="412">
        <f>INT($J2940*M2940)</f>
        <v>0</v>
      </c>
      <c r="O2940" s="411">
        <v>45385.4</v>
      </c>
      <c r="P2940" s="412">
        <f>INT($J2940*O2940)</f>
        <v>0</v>
      </c>
      <c r="Q2940" s="412">
        <f>+K2940+M2940+O2940</f>
        <v>493104.7</v>
      </c>
      <c r="R2940" s="412">
        <f>L2940+N2940+P2940</f>
        <v>0</v>
      </c>
      <c r="S2940" s="412"/>
      <c r="T2940" s="412"/>
      <c r="U2940" s="412"/>
      <c r="V2940" s="419" t="s">
        <v>0</v>
      </c>
      <c r="W2940" s="617" t="str">
        <f>+IF(J2940&lt;0,"ng","")</f>
        <v/>
      </c>
    </row>
    <row r="2941" spans="1:23" s="79" customFormat="1" ht="24" hidden="1" customHeight="1">
      <c r="A2941" s="372" t="s">
        <v>6301</v>
      </c>
      <c r="B2941" s="421" t="s">
        <v>0</v>
      </c>
      <c r="C2941" s="421" t="s">
        <v>1555</v>
      </c>
      <c r="D2941" s="422" t="s">
        <v>122</v>
      </c>
      <c r="E2941" s="422" t="s">
        <v>1536</v>
      </c>
      <c r="F2941" s="416">
        <v>5</v>
      </c>
      <c r="G2941" s="416">
        <f>[5]내역서!F2937</f>
        <v>5</v>
      </c>
      <c r="H2941" s="416">
        <v>0</v>
      </c>
      <c r="I2941" s="416"/>
      <c r="J2941" s="416">
        <f>내역서!F2945</f>
        <v>0</v>
      </c>
      <c r="K2941" s="416">
        <v>114862.5</v>
      </c>
      <c r="L2941" s="417">
        <f t="shared" si="4046"/>
        <v>0</v>
      </c>
      <c r="M2941" s="416">
        <v>332856.8</v>
      </c>
      <c r="N2941" s="417">
        <f t="shared" si="4047"/>
        <v>0</v>
      </c>
      <c r="O2941" s="416">
        <v>45385.4</v>
      </c>
      <c r="P2941" s="417">
        <f t="shared" si="4048"/>
        <v>0</v>
      </c>
      <c r="Q2941" s="417">
        <f t="shared" si="4049"/>
        <v>493104.7</v>
      </c>
      <c r="R2941" s="417">
        <f t="shared" si="4031"/>
        <v>0</v>
      </c>
      <c r="S2941" s="417">
        <f t="shared" ref="S2941" si="4092">J2941-J2940</f>
        <v>0</v>
      </c>
      <c r="T2941" s="417">
        <f t="shared" ref="T2941:U2941" si="4093">Q2941-Q2940</f>
        <v>0</v>
      </c>
      <c r="U2941" s="417">
        <f t="shared" si="4093"/>
        <v>0</v>
      </c>
      <c r="V2941" s="422"/>
      <c r="W2941" s="619" t="str">
        <f t="shared" si="3988"/>
        <v/>
      </c>
    </row>
    <row r="2942" spans="1:23" s="516" customFormat="1" ht="24" hidden="1" customHeight="1">
      <c r="A2942" s="366" t="s">
        <v>6354</v>
      </c>
      <c r="B2942" s="418" t="s">
        <v>0</v>
      </c>
      <c r="C2942" s="418" t="s">
        <v>3625</v>
      </c>
      <c r="D2942" s="419" t="s">
        <v>132</v>
      </c>
      <c r="E2942" s="419" t="s">
        <v>1894</v>
      </c>
      <c r="F2942" s="411">
        <v>1</v>
      </c>
      <c r="G2942" s="411">
        <f>[5]내역서!F2938</f>
        <v>1</v>
      </c>
      <c r="H2942" s="411">
        <v>0</v>
      </c>
      <c r="I2942" s="411"/>
      <c r="J2942" s="411">
        <f>내역서!F2946</f>
        <v>0</v>
      </c>
      <c r="K2942" s="411">
        <v>168194.9</v>
      </c>
      <c r="L2942" s="412">
        <f>INT($J2942*K2942)</f>
        <v>0</v>
      </c>
      <c r="M2942" s="411">
        <v>469705.6</v>
      </c>
      <c r="N2942" s="412">
        <f>INT($J2942*M2942)</f>
        <v>0</v>
      </c>
      <c r="O2942" s="411">
        <v>73745.3</v>
      </c>
      <c r="P2942" s="412">
        <f>INT($J2942*O2942)</f>
        <v>0</v>
      </c>
      <c r="Q2942" s="412">
        <f>+K2942+M2942+O2942</f>
        <v>711645.8</v>
      </c>
      <c r="R2942" s="412">
        <f>L2942+N2942+P2942</f>
        <v>0</v>
      </c>
      <c r="S2942" s="412"/>
      <c r="T2942" s="412"/>
      <c r="U2942" s="412"/>
      <c r="V2942" s="419" t="s">
        <v>0</v>
      </c>
      <c r="W2942" s="617" t="str">
        <f>+IF(J2942&lt;0,"ng","")</f>
        <v/>
      </c>
    </row>
    <row r="2943" spans="1:23" s="79" customFormat="1" ht="24" hidden="1" customHeight="1">
      <c r="A2943" s="372" t="s">
        <v>6300</v>
      </c>
      <c r="B2943" s="421" t="s">
        <v>0</v>
      </c>
      <c r="C2943" s="421" t="s">
        <v>1556</v>
      </c>
      <c r="D2943" s="422" t="s">
        <v>6355</v>
      </c>
      <c r="E2943" s="422" t="s">
        <v>1536</v>
      </c>
      <c r="F2943" s="416">
        <v>1</v>
      </c>
      <c r="G2943" s="416">
        <f>[5]내역서!F2939</f>
        <v>1</v>
      </c>
      <c r="H2943" s="416">
        <v>0</v>
      </c>
      <c r="I2943" s="416"/>
      <c r="J2943" s="416">
        <f>내역서!F2947</f>
        <v>0</v>
      </c>
      <c r="K2943" s="416">
        <v>168194.9</v>
      </c>
      <c r="L2943" s="417">
        <f t="shared" si="4046"/>
        <v>0</v>
      </c>
      <c r="M2943" s="416">
        <v>469705.6</v>
      </c>
      <c r="N2943" s="417">
        <f t="shared" si="4047"/>
        <v>0</v>
      </c>
      <c r="O2943" s="416">
        <v>73745.3</v>
      </c>
      <c r="P2943" s="417">
        <f t="shared" si="4048"/>
        <v>0</v>
      </c>
      <c r="Q2943" s="417">
        <f t="shared" si="4049"/>
        <v>711645.8</v>
      </c>
      <c r="R2943" s="417">
        <f t="shared" si="4031"/>
        <v>0</v>
      </c>
      <c r="S2943" s="417">
        <f t="shared" ref="S2943" si="4094">J2943-J2942</f>
        <v>0</v>
      </c>
      <c r="T2943" s="417">
        <f t="shared" ref="T2943:U2943" si="4095">Q2943-Q2942</f>
        <v>0</v>
      </c>
      <c r="U2943" s="417">
        <f t="shared" si="4095"/>
        <v>0</v>
      </c>
      <c r="V2943" s="422"/>
      <c r="W2943" s="619" t="str">
        <f t="shared" si="3988"/>
        <v/>
      </c>
    </row>
    <row r="2944" spans="1:23" s="516" customFormat="1" ht="24" hidden="1" customHeight="1">
      <c r="A2944" s="366" t="s">
        <v>5597</v>
      </c>
      <c r="B2944" s="418" t="s">
        <v>0</v>
      </c>
      <c r="C2944" s="418" t="s">
        <v>3625</v>
      </c>
      <c r="D2944" s="419" t="s">
        <v>121</v>
      </c>
      <c r="E2944" s="419" t="s">
        <v>1894</v>
      </c>
      <c r="F2944" s="411">
        <v>2</v>
      </c>
      <c r="G2944" s="411">
        <f>[5]내역서!F2940</f>
        <v>2</v>
      </c>
      <c r="H2944" s="411">
        <v>0</v>
      </c>
      <c r="I2944" s="411"/>
      <c r="J2944" s="411">
        <f>내역서!F2948</f>
        <v>0</v>
      </c>
      <c r="K2944" s="411">
        <v>131420.70000000001</v>
      </c>
      <c r="L2944" s="412">
        <f>INT($J2944*K2944)</f>
        <v>0</v>
      </c>
      <c r="M2944" s="411">
        <v>420752</v>
      </c>
      <c r="N2944" s="412">
        <f>INT($J2944*M2944)</f>
        <v>0</v>
      </c>
      <c r="O2944" s="411">
        <v>62623.3</v>
      </c>
      <c r="P2944" s="412">
        <f>INT($J2944*O2944)</f>
        <v>0</v>
      </c>
      <c r="Q2944" s="412">
        <f>+K2944+M2944+O2944</f>
        <v>614796</v>
      </c>
      <c r="R2944" s="412">
        <f>L2944+N2944+P2944</f>
        <v>0</v>
      </c>
      <c r="S2944" s="412"/>
      <c r="T2944" s="412"/>
      <c r="U2944" s="412"/>
      <c r="V2944" s="419" t="s">
        <v>0</v>
      </c>
      <c r="W2944" s="617" t="str">
        <f>+IF(J2944&lt;0,"ng","")</f>
        <v/>
      </c>
    </row>
    <row r="2945" spans="1:23" s="79" customFormat="1" ht="24" hidden="1" customHeight="1">
      <c r="A2945" s="372" t="s">
        <v>2072</v>
      </c>
      <c r="B2945" s="421" t="s">
        <v>0</v>
      </c>
      <c r="C2945" s="421" t="s">
        <v>1556</v>
      </c>
      <c r="D2945" s="422" t="s">
        <v>6356</v>
      </c>
      <c r="E2945" s="422" t="s">
        <v>1536</v>
      </c>
      <c r="F2945" s="416">
        <v>2</v>
      </c>
      <c r="G2945" s="416">
        <f>[5]내역서!F2941</f>
        <v>2</v>
      </c>
      <c r="H2945" s="416">
        <v>0</v>
      </c>
      <c r="I2945" s="416"/>
      <c r="J2945" s="416">
        <f>내역서!F2949</f>
        <v>0</v>
      </c>
      <c r="K2945" s="416">
        <v>131420.70000000001</v>
      </c>
      <c r="L2945" s="417">
        <f t="shared" si="4046"/>
        <v>0</v>
      </c>
      <c r="M2945" s="416">
        <v>420752</v>
      </c>
      <c r="N2945" s="417">
        <f t="shared" si="4047"/>
        <v>0</v>
      </c>
      <c r="O2945" s="416">
        <v>62623.3</v>
      </c>
      <c r="P2945" s="417">
        <f t="shared" si="4048"/>
        <v>0</v>
      </c>
      <c r="Q2945" s="417">
        <f t="shared" si="4049"/>
        <v>614796</v>
      </c>
      <c r="R2945" s="417">
        <f t="shared" si="4031"/>
        <v>0</v>
      </c>
      <c r="S2945" s="417">
        <f t="shared" ref="S2945" si="4096">J2945-J2944</f>
        <v>0</v>
      </c>
      <c r="T2945" s="417">
        <f t="shared" ref="T2945:U2945" si="4097">Q2945-Q2944</f>
        <v>0</v>
      </c>
      <c r="U2945" s="417">
        <f t="shared" si="4097"/>
        <v>0</v>
      </c>
      <c r="V2945" s="422"/>
      <c r="W2945" s="619" t="str">
        <f t="shared" si="3988"/>
        <v/>
      </c>
    </row>
    <row r="2946" spans="1:23" s="516" customFormat="1" ht="24" hidden="1" customHeight="1">
      <c r="A2946" s="366" t="s">
        <v>6337</v>
      </c>
      <c r="B2946" s="418" t="s">
        <v>0</v>
      </c>
      <c r="C2946" s="418" t="s">
        <v>3625</v>
      </c>
      <c r="D2946" s="419" t="s">
        <v>133</v>
      </c>
      <c r="E2946" s="419" t="s">
        <v>1894</v>
      </c>
      <c r="F2946" s="411">
        <v>0</v>
      </c>
      <c r="G2946" s="411">
        <f>[5]내역서!F2942</f>
        <v>0</v>
      </c>
      <c r="H2946" s="411">
        <v>0</v>
      </c>
      <c r="I2946" s="411"/>
      <c r="J2946" s="411">
        <f>내역서!F2950</f>
        <v>0</v>
      </c>
      <c r="K2946" s="411">
        <v>124726.5</v>
      </c>
      <c r="L2946" s="412">
        <f>INT($J2946*K2946)</f>
        <v>0</v>
      </c>
      <c r="M2946" s="411">
        <v>373995.2</v>
      </c>
      <c r="N2946" s="412">
        <f>INT($J2946*M2946)</f>
        <v>0</v>
      </c>
      <c r="O2946" s="411">
        <v>57591.8</v>
      </c>
      <c r="P2946" s="412">
        <f>INT($J2946*O2946)</f>
        <v>0</v>
      </c>
      <c r="Q2946" s="412">
        <f>+K2946+M2946+O2946</f>
        <v>556313.5</v>
      </c>
      <c r="R2946" s="412">
        <f>L2946+N2946+P2946</f>
        <v>0</v>
      </c>
      <c r="S2946" s="412"/>
      <c r="T2946" s="412"/>
      <c r="U2946" s="412"/>
      <c r="V2946" s="419" t="s">
        <v>0</v>
      </c>
      <c r="W2946" s="617" t="str">
        <f>+IF(J2946&lt;0,"ng","")</f>
        <v/>
      </c>
    </row>
    <row r="2947" spans="1:23" s="79" customFormat="1" ht="24" hidden="1" customHeight="1">
      <c r="A2947" s="372" t="s">
        <v>5434</v>
      </c>
      <c r="B2947" s="421" t="s">
        <v>0</v>
      </c>
      <c r="C2947" s="421" t="s">
        <v>1556</v>
      </c>
      <c r="D2947" s="422" t="s">
        <v>133</v>
      </c>
      <c r="E2947" s="422" t="s">
        <v>1536</v>
      </c>
      <c r="F2947" s="416">
        <v>0</v>
      </c>
      <c r="G2947" s="416">
        <f>[5]내역서!F2943</f>
        <v>0</v>
      </c>
      <c r="H2947" s="416">
        <v>0</v>
      </c>
      <c r="I2947" s="416"/>
      <c r="J2947" s="416">
        <f>내역서!F2951</f>
        <v>0</v>
      </c>
      <c r="K2947" s="416">
        <v>124726.5</v>
      </c>
      <c r="L2947" s="417">
        <f t="shared" si="4046"/>
        <v>0</v>
      </c>
      <c r="M2947" s="416">
        <v>373995.2</v>
      </c>
      <c r="N2947" s="417">
        <f t="shared" si="4047"/>
        <v>0</v>
      </c>
      <c r="O2947" s="416">
        <v>57591.8</v>
      </c>
      <c r="P2947" s="417">
        <f t="shared" si="4048"/>
        <v>0</v>
      </c>
      <c r="Q2947" s="417">
        <f t="shared" si="4049"/>
        <v>556313.5</v>
      </c>
      <c r="R2947" s="417">
        <f t="shared" si="4031"/>
        <v>0</v>
      </c>
      <c r="S2947" s="417">
        <f t="shared" ref="S2947" si="4098">J2947-J2946</f>
        <v>0</v>
      </c>
      <c r="T2947" s="417">
        <f t="shared" ref="T2947:U2947" si="4099">Q2947-Q2946</f>
        <v>0</v>
      </c>
      <c r="U2947" s="417">
        <f t="shared" si="4099"/>
        <v>0</v>
      </c>
      <c r="V2947" s="422"/>
      <c r="W2947" s="619" t="str">
        <f t="shared" si="3988"/>
        <v/>
      </c>
    </row>
    <row r="2948" spans="1:23" s="516" customFormat="1" ht="24" hidden="1" customHeight="1">
      <c r="A2948" s="366" t="s">
        <v>6266</v>
      </c>
      <c r="B2948" s="418" t="s">
        <v>0</v>
      </c>
      <c r="C2948" s="418" t="s">
        <v>3625</v>
      </c>
      <c r="D2948" s="419" t="s">
        <v>122</v>
      </c>
      <c r="E2948" s="419" t="s">
        <v>1894</v>
      </c>
      <c r="F2948" s="411">
        <v>1</v>
      </c>
      <c r="G2948" s="411">
        <f>[5]내역서!F2944</f>
        <v>1</v>
      </c>
      <c r="H2948" s="411">
        <v>0</v>
      </c>
      <c r="I2948" s="411"/>
      <c r="J2948" s="411">
        <f>내역서!F2952</f>
        <v>0</v>
      </c>
      <c r="K2948" s="411">
        <v>114862.5</v>
      </c>
      <c r="L2948" s="412">
        <f>INT($J2948*K2948)</f>
        <v>0</v>
      </c>
      <c r="M2948" s="411">
        <v>332856.8</v>
      </c>
      <c r="N2948" s="412">
        <f>INT($J2948*M2948)</f>
        <v>0</v>
      </c>
      <c r="O2948" s="411">
        <v>45385.4</v>
      </c>
      <c r="P2948" s="412">
        <f>INT($J2948*O2948)</f>
        <v>0</v>
      </c>
      <c r="Q2948" s="412">
        <f>+K2948+M2948+O2948</f>
        <v>493104.7</v>
      </c>
      <c r="R2948" s="412">
        <f>L2948+N2948+P2948</f>
        <v>0</v>
      </c>
      <c r="S2948" s="412"/>
      <c r="T2948" s="412"/>
      <c r="U2948" s="412"/>
      <c r="V2948" s="419" t="s">
        <v>0</v>
      </c>
      <c r="W2948" s="617" t="str">
        <f>+IF(J2948&lt;0,"ng","")</f>
        <v/>
      </c>
    </row>
    <row r="2949" spans="1:23" s="79" customFormat="1" ht="24" hidden="1" customHeight="1">
      <c r="A2949" s="372" t="s">
        <v>6357</v>
      </c>
      <c r="B2949" s="421" t="s">
        <v>0</v>
      </c>
      <c r="C2949" s="421" t="s">
        <v>1556</v>
      </c>
      <c r="D2949" s="422" t="s">
        <v>122</v>
      </c>
      <c r="E2949" s="422" t="s">
        <v>1536</v>
      </c>
      <c r="F2949" s="416">
        <v>1</v>
      </c>
      <c r="G2949" s="416">
        <f>[5]내역서!F2945</f>
        <v>1</v>
      </c>
      <c r="H2949" s="416">
        <v>0</v>
      </c>
      <c r="I2949" s="416"/>
      <c r="J2949" s="416">
        <f>내역서!F2953</f>
        <v>0</v>
      </c>
      <c r="K2949" s="416">
        <v>114862.5</v>
      </c>
      <c r="L2949" s="417">
        <f t="shared" si="4046"/>
        <v>0</v>
      </c>
      <c r="M2949" s="416">
        <v>332856.8</v>
      </c>
      <c r="N2949" s="417">
        <f t="shared" si="4047"/>
        <v>0</v>
      </c>
      <c r="O2949" s="416">
        <v>45385.4</v>
      </c>
      <c r="P2949" s="417">
        <f t="shared" si="4048"/>
        <v>0</v>
      </c>
      <c r="Q2949" s="417">
        <f t="shared" si="4049"/>
        <v>493104.7</v>
      </c>
      <c r="R2949" s="417">
        <f t="shared" ref="R2949:R3011" si="4100">L2949+N2949+P2949</f>
        <v>0</v>
      </c>
      <c r="S2949" s="417">
        <f t="shared" ref="S2949" si="4101">J2949-J2948</f>
        <v>0</v>
      </c>
      <c r="T2949" s="417">
        <f t="shared" ref="T2949:U2949" si="4102">Q2949-Q2948</f>
        <v>0</v>
      </c>
      <c r="U2949" s="417">
        <f t="shared" si="4102"/>
        <v>0</v>
      </c>
      <c r="V2949" s="422"/>
      <c r="W2949" s="619" t="str">
        <f t="shared" si="3988"/>
        <v/>
      </c>
    </row>
    <row r="2950" spans="1:23" s="371" customFormat="1" ht="24" hidden="1" customHeight="1">
      <c r="A2950" s="366" t="s">
        <v>6307</v>
      </c>
      <c r="B2950" s="395" t="s">
        <v>32</v>
      </c>
      <c r="C2950" s="395" t="s">
        <v>3628</v>
      </c>
      <c r="D2950" s="396" t="s">
        <v>0</v>
      </c>
      <c r="E2950" s="396" t="s">
        <v>0</v>
      </c>
      <c r="F2950" s="397">
        <v>0</v>
      </c>
      <c r="G2950" s="397">
        <f>[5]내역서!F2946</f>
        <v>0</v>
      </c>
      <c r="H2950" s="397">
        <v>0</v>
      </c>
      <c r="I2950" s="397"/>
      <c r="J2950" s="397">
        <f>내역서!F2954</f>
        <v>0</v>
      </c>
      <c r="K2950" s="398">
        <v>0</v>
      </c>
      <c r="L2950" s="397">
        <f>L2952+L3112+L3136</f>
        <v>0</v>
      </c>
      <c r="M2950" s="398">
        <v>0</v>
      </c>
      <c r="N2950" s="397">
        <f>N2952+N3112+N3136</f>
        <v>0</v>
      </c>
      <c r="O2950" s="398">
        <v>0</v>
      </c>
      <c r="P2950" s="397">
        <f>P2952+P3112+P3136</f>
        <v>0</v>
      </c>
      <c r="Q2950" s="399">
        <v>0</v>
      </c>
      <c r="R2950" s="397">
        <f>L2950+N2950+P2950</f>
        <v>0</v>
      </c>
      <c r="S2950" s="397"/>
      <c r="T2950" s="397"/>
      <c r="U2950" s="397"/>
      <c r="V2950" s="400" t="s">
        <v>0</v>
      </c>
      <c r="W2950" s="617" t="str">
        <f>+IF(J2950&lt;0,"ng","")</f>
        <v/>
      </c>
    </row>
    <row r="2951" spans="1:23" s="81" customFormat="1" ht="24" hidden="1" customHeight="1">
      <c r="A2951" s="372" t="s">
        <v>5479</v>
      </c>
      <c r="B2951" s="402" t="s">
        <v>6358</v>
      </c>
      <c r="C2951" s="402" t="s">
        <v>6359</v>
      </c>
      <c r="D2951" s="403" t="s">
        <v>0</v>
      </c>
      <c r="E2951" s="403" t="s">
        <v>0</v>
      </c>
      <c r="F2951" s="404">
        <v>0</v>
      </c>
      <c r="G2951" s="404">
        <f>[5]내역서!F2947</f>
        <v>0</v>
      </c>
      <c r="H2951" s="404">
        <v>0</v>
      </c>
      <c r="I2951" s="404"/>
      <c r="J2951" s="404">
        <f>내역서!F2955</f>
        <v>0</v>
      </c>
      <c r="K2951" s="405">
        <v>0</v>
      </c>
      <c r="L2951" s="404">
        <f>L2953+L3113+L3137</f>
        <v>0</v>
      </c>
      <c r="M2951" s="405">
        <v>0</v>
      </c>
      <c r="N2951" s="404">
        <f>N2953+N3113+N3137</f>
        <v>0</v>
      </c>
      <c r="O2951" s="405">
        <v>0</v>
      </c>
      <c r="P2951" s="404">
        <f>P2953+P3113+P3137</f>
        <v>0</v>
      </c>
      <c r="Q2951" s="406">
        <v>0</v>
      </c>
      <c r="R2951" s="404">
        <f t="shared" si="4100"/>
        <v>0</v>
      </c>
      <c r="S2951" s="404">
        <f t="shared" ref="S2951" si="4103">J2951-J2950</f>
        <v>0</v>
      </c>
      <c r="T2951" s="404">
        <f t="shared" ref="T2951:U2951" si="4104">Q2951-Q2950</f>
        <v>0</v>
      </c>
      <c r="U2951" s="404">
        <f t="shared" si="4104"/>
        <v>0</v>
      </c>
      <c r="V2951" s="407"/>
      <c r="W2951" s="619" t="str">
        <f t="shared" si="3988"/>
        <v/>
      </c>
    </row>
    <row r="2952" spans="1:23" s="371" customFormat="1" ht="24" hidden="1" customHeight="1">
      <c r="A2952" s="366" t="s">
        <v>5492</v>
      </c>
      <c r="B2952" s="436" t="s">
        <v>2324</v>
      </c>
      <c r="C2952" s="436" t="s">
        <v>3629</v>
      </c>
      <c r="D2952" s="437" t="s">
        <v>0</v>
      </c>
      <c r="E2952" s="437" t="s">
        <v>0</v>
      </c>
      <c r="F2952" s="438">
        <v>0</v>
      </c>
      <c r="G2952" s="438">
        <f>[5]내역서!F2948</f>
        <v>0</v>
      </c>
      <c r="H2952" s="438">
        <v>0</v>
      </c>
      <c r="I2952" s="438"/>
      <c r="J2952" s="438">
        <f>내역서!F2956</f>
        <v>0</v>
      </c>
      <c r="K2952" s="439">
        <v>0</v>
      </c>
      <c r="L2952" s="438">
        <f>SUMIF($A$2954:$A$3111,$A2954,L$2954:L$3111)</f>
        <v>0</v>
      </c>
      <c r="M2952" s="439">
        <v>0</v>
      </c>
      <c r="N2952" s="438">
        <f t="shared" ref="N2952:N2953" si="4105">SUMIF($A$2954:$A$3111,$A2954,N$2954:N$3111)</f>
        <v>0</v>
      </c>
      <c r="O2952" s="439">
        <v>0</v>
      </c>
      <c r="P2952" s="438">
        <f t="shared" ref="P2952" si="4106">SUMIF($A$2954:$A$3111,$A2954,P$2954:P$3111)</f>
        <v>0</v>
      </c>
      <c r="Q2952" s="440">
        <v>0</v>
      </c>
      <c r="R2952" s="438">
        <f>L2952+N2952+P2952</f>
        <v>0</v>
      </c>
      <c r="S2952" s="438"/>
      <c r="T2952" s="438"/>
      <c r="U2952" s="438"/>
      <c r="V2952" s="441" t="s">
        <v>0</v>
      </c>
      <c r="W2952" s="617" t="str">
        <f>+IF(J2952&lt;0,"ng","")</f>
        <v/>
      </c>
    </row>
    <row r="2953" spans="1:23" s="81" customFormat="1" ht="24" hidden="1" customHeight="1">
      <c r="A2953" s="372" t="s">
        <v>4298</v>
      </c>
      <c r="B2953" s="442" t="s">
        <v>6360</v>
      </c>
      <c r="C2953" s="442" t="s">
        <v>6361</v>
      </c>
      <c r="D2953" s="443" t="s">
        <v>0</v>
      </c>
      <c r="E2953" s="443" t="s">
        <v>0</v>
      </c>
      <c r="F2953" s="444">
        <v>0</v>
      </c>
      <c r="G2953" s="444">
        <f>[5]내역서!F2949</f>
        <v>0</v>
      </c>
      <c r="H2953" s="444">
        <v>0</v>
      </c>
      <c r="I2953" s="444"/>
      <c r="J2953" s="444">
        <f>내역서!F2957</f>
        <v>0</v>
      </c>
      <c r="K2953" s="445">
        <v>0</v>
      </c>
      <c r="L2953" s="444">
        <f>SUMIF($A$2954:$A$3111,$A2955,L$2954:L$3111)</f>
        <v>0</v>
      </c>
      <c r="M2953" s="445">
        <v>0</v>
      </c>
      <c r="N2953" s="444">
        <f t="shared" si="4105"/>
        <v>0</v>
      </c>
      <c r="O2953" s="445">
        <v>0</v>
      </c>
      <c r="P2953" s="444">
        <f>SUMIF($A$2954:$A$3111,$A2955,P$2954:P$3111)</f>
        <v>0</v>
      </c>
      <c r="Q2953" s="446">
        <v>0</v>
      </c>
      <c r="R2953" s="444">
        <f t="shared" ref="R2953" si="4107">L2953+N2953+P2953</f>
        <v>0</v>
      </c>
      <c r="S2953" s="444">
        <f t="shared" ref="S2953" si="4108">J2953-J2952</f>
        <v>0</v>
      </c>
      <c r="T2953" s="444">
        <f t="shared" ref="T2953:U2953" si="4109">Q2953-Q2952</f>
        <v>0</v>
      </c>
      <c r="U2953" s="444">
        <f t="shared" si="4109"/>
        <v>0</v>
      </c>
      <c r="V2953" s="447"/>
      <c r="W2953" s="619" t="str">
        <f t="shared" si="3988"/>
        <v/>
      </c>
    </row>
    <row r="2954" spans="1:23" s="485" customFormat="1" ht="24" hidden="1" customHeight="1">
      <c r="A2954" s="366" t="s">
        <v>5492</v>
      </c>
      <c r="B2954" s="418" t="s">
        <v>0</v>
      </c>
      <c r="C2954" s="418" t="s">
        <v>3630</v>
      </c>
      <c r="D2954" s="419" t="s">
        <v>130</v>
      </c>
      <c r="E2954" s="419" t="s">
        <v>1894</v>
      </c>
      <c r="F2954" s="411">
        <v>1</v>
      </c>
      <c r="G2954" s="411">
        <f>[5]내역서!F2950</f>
        <v>1</v>
      </c>
      <c r="H2954" s="411">
        <v>0</v>
      </c>
      <c r="I2954" s="411"/>
      <c r="J2954" s="411">
        <f>내역서!F2958</f>
        <v>0</v>
      </c>
      <c r="K2954" s="411">
        <v>8728.5</v>
      </c>
      <c r="L2954" s="412">
        <f>INT($J2954*K2954)</f>
        <v>0</v>
      </c>
      <c r="M2954" s="411">
        <v>57738.400000000001</v>
      </c>
      <c r="N2954" s="412">
        <f>INT($J2954*M2954)</f>
        <v>0</v>
      </c>
      <c r="O2954" s="411">
        <v>5843</v>
      </c>
      <c r="P2954" s="412">
        <f>INT($J2954*O2954)</f>
        <v>0</v>
      </c>
      <c r="Q2954" s="412">
        <f>+K2954+M2954+O2954</f>
        <v>72309.899999999994</v>
      </c>
      <c r="R2954" s="412">
        <f>L2954+N2954+P2954</f>
        <v>0</v>
      </c>
      <c r="S2954" s="412"/>
      <c r="T2954" s="412"/>
      <c r="U2954" s="412"/>
      <c r="V2954" s="419" t="s">
        <v>0</v>
      </c>
      <c r="W2954" s="617" t="str">
        <f>+IF(J2954&lt;0,"ng","")</f>
        <v/>
      </c>
    </row>
    <row r="2955" spans="1:23" s="77" customFormat="1" ht="24" hidden="1" customHeight="1">
      <c r="A2955" s="372" t="s">
        <v>5479</v>
      </c>
      <c r="B2955" s="421" t="s">
        <v>0</v>
      </c>
      <c r="C2955" s="421" t="s">
        <v>1559</v>
      </c>
      <c r="D2955" s="422" t="s">
        <v>130</v>
      </c>
      <c r="E2955" s="422" t="s">
        <v>1536</v>
      </c>
      <c r="F2955" s="416">
        <v>1</v>
      </c>
      <c r="G2955" s="416">
        <f>[5]내역서!F2951</f>
        <v>1</v>
      </c>
      <c r="H2955" s="416">
        <v>0</v>
      </c>
      <c r="I2955" s="416"/>
      <c r="J2955" s="416">
        <f>내역서!F2959</f>
        <v>0</v>
      </c>
      <c r="K2955" s="416">
        <v>8728.5</v>
      </c>
      <c r="L2955" s="417">
        <f t="shared" ref="L2955:L3017" si="4110">INT($J2955*K2955)</f>
        <v>0</v>
      </c>
      <c r="M2955" s="416">
        <v>57738.400000000001</v>
      </c>
      <c r="N2955" s="417">
        <f t="shared" ref="N2955:N3017" si="4111">INT($J2955*M2955)</f>
        <v>0</v>
      </c>
      <c r="O2955" s="416">
        <v>5843</v>
      </c>
      <c r="P2955" s="417">
        <f t="shared" ref="P2955:P3017" si="4112">INT($J2955*O2955)</f>
        <v>0</v>
      </c>
      <c r="Q2955" s="417">
        <f t="shared" ref="Q2955:Q3017" si="4113">+K2955+M2955+O2955</f>
        <v>72309.899999999994</v>
      </c>
      <c r="R2955" s="417">
        <f t="shared" si="4100"/>
        <v>0</v>
      </c>
      <c r="S2955" s="417">
        <f t="shared" ref="S2955" si="4114">J2955-J2954</f>
        <v>0</v>
      </c>
      <c r="T2955" s="417">
        <f t="shared" ref="T2955:U2955" si="4115">Q2955-Q2954</f>
        <v>0</v>
      </c>
      <c r="U2955" s="417">
        <f t="shared" si="4115"/>
        <v>0</v>
      </c>
      <c r="V2955" s="422"/>
      <c r="W2955" s="619" t="str">
        <f t="shared" si="3988"/>
        <v/>
      </c>
    </row>
    <row r="2956" spans="1:23" s="485" customFormat="1" ht="24" hidden="1" customHeight="1">
      <c r="A2956" s="366" t="s">
        <v>5597</v>
      </c>
      <c r="B2956" s="418" t="s">
        <v>0</v>
      </c>
      <c r="C2956" s="418" t="s">
        <v>3630</v>
      </c>
      <c r="D2956" s="419" t="s">
        <v>134</v>
      </c>
      <c r="E2956" s="419" t="s">
        <v>1894</v>
      </c>
      <c r="F2956" s="411">
        <v>0</v>
      </c>
      <c r="G2956" s="411">
        <f>[5]내역서!F2952</f>
        <v>0</v>
      </c>
      <c r="H2956" s="411">
        <v>0</v>
      </c>
      <c r="I2956" s="411"/>
      <c r="J2956" s="411">
        <f>내역서!F2960</f>
        <v>0</v>
      </c>
      <c r="K2956" s="411">
        <v>8217.7000000000007</v>
      </c>
      <c r="L2956" s="412">
        <f>INT($J2956*K2956)</f>
        <v>0</v>
      </c>
      <c r="M2956" s="411">
        <v>50633.599999999999</v>
      </c>
      <c r="N2956" s="412">
        <f>INT($J2956*M2956)</f>
        <v>0</v>
      </c>
      <c r="O2956" s="411">
        <v>5645.2</v>
      </c>
      <c r="P2956" s="412">
        <f>INT($J2956*O2956)</f>
        <v>0</v>
      </c>
      <c r="Q2956" s="412">
        <f>+K2956+M2956+O2956</f>
        <v>64496.5</v>
      </c>
      <c r="R2956" s="412">
        <f>L2956+N2956+P2956</f>
        <v>0</v>
      </c>
      <c r="S2956" s="412"/>
      <c r="T2956" s="412"/>
      <c r="U2956" s="412"/>
      <c r="V2956" s="419" t="s">
        <v>0</v>
      </c>
      <c r="W2956" s="617" t="str">
        <f>+IF(J2956&lt;0,"ng","")</f>
        <v/>
      </c>
    </row>
    <row r="2957" spans="1:23" s="77" customFormat="1" ht="24" hidden="1" customHeight="1">
      <c r="A2957" s="372" t="s">
        <v>2072</v>
      </c>
      <c r="B2957" s="421" t="s">
        <v>0</v>
      </c>
      <c r="C2957" s="421" t="s">
        <v>1559</v>
      </c>
      <c r="D2957" s="422" t="s">
        <v>134</v>
      </c>
      <c r="E2957" s="422" t="s">
        <v>1536</v>
      </c>
      <c r="F2957" s="416">
        <v>0</v>
      </c>
      <c r="G2957" s="416">
        <f>[5]내역서!F2953</f>
        <v>0</v>
      </c>
      <c r="H2957" s="416">
        <v>0</v>
      </c>
      <c r="I2957" s="416"/>
      <c r="J2957" s="416">
        <f>내역서!F2961</f>
        <v>0</v>
      </c>
      <c r="K2957" s="416">
        <v>8217.7000000000007</v>
      </c>
      <c r="L2957" s="417">
        <f t="shared" si="4110"/>
        <v>0</v>
      </c>
      <c r="M2957" s="416">
        <v>50633.599999999999</v>
      </c>
      <c r="N2957" s="417">
        <f t="shared" si="4111"/>
        <v>0</v>
      </c>
      <c r="O2957" s="416">
        <v>5645.2</v>
      </c>
      <c r="P2957" s="417">
        <f t="shared" si="4112"/>
        <v>0</v>
      </c>
      <c r="Q2957" s="417">
        <f t="shared" si="4113"/>
        <v>64496.5</v>
      </c>
      <c r="R2957" s="417">
        <f t="shared" si="4100"/>
        <v>0</v>
      </c>
      <c r="S2957" s="417">
        <f t="shared" ref="S2957" si="4116">J2957-J2956</f>
        <v>0</v>
      </c>
      <c r="T2957" s="417">
        <f t="shared" ref="T2957:U2957" si="4117">Q2957-Q2956</f>
        <v>0</v>
      </c>
      <c r="U2957" s="417">
        <f t="shared" si="4117"/>
        <v>0</v>
      </c>
      <c r="V2957" s="422"/>
      <c r="W2957" s="619" t="str">
        <f t="shared" si="3988"/>
        <v/>
      </c>
    </row>
    <row r="2958" spans="1:23" s="485" customFormat="1" ht="24" hidden="1" customHeight="1">
      <c r="A2958" s="366" t="s">
        <v>6351</v>
      </c>
      <c r="B2958" s="418" t="s">
        <v>0</v>
      </c>
      <c r="C2958" s="418" t="s">
        <v>3630</v>
      </c>
      <c r="D2958" s="419" t="s">
        <v>135</v>
      </c>
      <c r="E2958" s="419" t="s">
        <v>1894</v>
      </c>
      <c r="F2958" s="411">
        <v>0</v>
      </c>
      <c r="G2958" s="411">
        <f>[5]내역서!F2954</f>
        <v>0</v>
      </c>
      <c r="H2958" s="411">
        <v>0</v>
      </c>
      <c r="I2958" s="411"/>
      <c r="J2958" s="411">
        <f>내역서!F2962</f>
        <v>0</v>
      </c>
      <c r="K2958" s="411">
        <v>2544.3000000000002</v>
      </c>
      <c r="L2958" s="412">
        <f>INT($J2958*K2958)</f>
        <v>0</v>
      </c>
      <c r="M2958" s="411">
        <v>31755.200000000001</v>
      </c>
      <c r="N2958" s="412">
        <f>INT($J2958*M2958)</f>
        <v>0</v>
      </c>
      <c r="O2958" s="411">
        <v>54.8</v>
      </c>
      <c r="P2958" s="412">
        <f>INT($J2958*O2958)</f>
        <v>0</v>
      </c>
      <c r="Q2958" s="412">
        <f>+K2958+M2958+O2958</f>
        <v>34354.300000000003</v>
      </c>
      <c r="R2958" s="412">
        <f>L2958+N2958+P2958</f>
        <v>0</v>
      </c>
      <c r="S2958" s="412"/>
      <c r="T2958" s="412"/>
      <c r="U2958" s="412"/>
      <c r="V2958" s="419" t="s">
        <v>0</v>
      </c>
      <c r="W2958" s="617" t="str">
        <f>+IF(J2958&lt;0,"ng","")</f>
        <v/>
      </c>
    </row>
    <row r="2959" spans="1:23" s="77" customFormat="1" ht="24" hidden="1" customHeight="1">
      <c r="A2959" s="372" t="s">
        <v>6289</v>
      </c>
      <c r="B2959" s="421" t="s">
        <v>0</v>
      </c>
      <c r="C2959" s="421" t="s">
        <v>1559</v>
      </c>
      <c r="D2959" s="422" t="s">
        <v>135</v>
      </c>
      <c r="E2959" s="422" t="s">
        <v>1536</v>
      </c>
      <c r="F2959" s="416">
        <v>0</v>
      </c>
      <c r="G2959" s="416">
        <f>[5]내역서!F2955</f>
        <v>0</v>
      </c>
      <c r="H2959" s="416">
        <v>0</v>
      </c>
      <c r="I2959" s="416"/>
      <c r="J2959" s="416">
        <f>내역서!F2963</f>
        <v>0</v>
      </c>
      <c r="K2959" s="416">
        <v>2544.3000000000002</v>
      </c>
      <c r="L2959" s="417">
        <f t="shared" si="4110"/>
        <v>0</v>
      </c>
      <c r="M2959" s="416">
        <v>31755.200000000001</v>
      </c>
      <c r="N2959" s="417">
        <f t="shared" si="4111"/>
        <v>0</v>
      </c>
      <c r="O2959" s="416">
        <v>54.8</v>
      </c>
      <c r="P2959" s="417">
        <f t="shared" si="4112"/>
        <v>0</v>
      </c>
      <c r="Q2959" s="417">
        <f t="shared" si="4113"/>
        <v>34354.300000000003</v>
      </c>
      <c r="R2959" s="417">
        <f t="shared" si="4100"/>
        <v>0</v>
      </c>
      <c r="S2959" s="417">
        <f t="shared" ref="S2959" si="4118">J2959-J2958</f>
        <v>0</v>
      </c>
      <c r="T2959" s="417">
        <f t="shared" ref="T2959:U2959" si="4119">Q2959-Q2958</f>
        <v>0</v>
      </c>
      <c r="U2959" s="417">
        <f t="shared" si="4119"/>
        <v>0</v>
      </c>
      <c r="V2959" s="422"/>
      <c r="W2959" s="619" t="str">
        <f t="shared" si="3988"/>
        <v/>
      </c>
    </row>
    <row r="2960" spans="1:23" s="485" customFormat="1" ht="24" hidden="1" customHeight="1">
      <c r="A2960" s="366" t="s">
        <v>2055</v>
      </c>
      <c r="B2960" s="418" t="s">
        <v>0</v>
      </c>
      <c r="C2960" s="418" t="s">
        <v>3631</v>
      </c>
      <c r="D2960" s="419" t="s">
        <v>128</v>
      </c>
      <c r="E2960" s="419" t="s">
        <v>1894</v>
      </c>
      <c r="F2960" s="411">
        <v>24</v>
      </c>
      <c r="G2960" s="411">
        <f>[5]내역서!F2956</f>
        <v>24</v>
      </c>
      <c r="H2960" s="411">
        <v>0</v>
      </c>
      <c r="I2960" s="411"/>
      <c r="J2960" s="411">
        <f>내역서!F2964</f>
        <v>0</v>
      </c>
      <c r="K2960" s="411">
        <v>31845.4</v>
      </c>
      <c r="L2960" s="412">
        <f>INT($J2960*K2960)</f>
        <v>0</v>
      </c>
      <c r="M2960" s="411">
        <v>262052</v>
      </c>
      <c r="N2960" s="412">
        <f>INT($J2960*M2960)</f>
        <v>0</v>
      </c>
      <c r="O2960" s="411">
        <v>26881.3</v>
      </c>
      <c r="P2960" s="412">
        <f>INT($J2960*O2960)</f>
        <v>0</v>
      </c>
      <c r="Q2960" s="412">
        <f>+K2960+M2960+O2960</f>
        <v>320778.7</v>
      </c>
      <c r="R2960" s="412">
        <f>L2960+N2960+P2960</f>
        <v>0</v>
      </c>
      <c r="S2960" s="412"/>
      <c r="T2960" s="412"/>
      <c r="U2960" s="412"/>
      <c r="V2960" s="419" t="s">
        <v>0</v>
      </c>
      <c r="W2960" s="617" t="str">
        <f>+IF(J2960&lt;0,"ng","")</f>
        <v/>
      </c>
    </row>
    <row r="2961" spans="1:23" s="77" customFormat="1" ht="24" hidden="1" customHeight="1">
      <c r="A2961" s="372" t="s">
        <v>6289</v>
      </c>
      <c r="B2961" s="421" t="s">
        <v>0</v>
      </c>
      <c r="C2961" s="421" t="s">
        <v>1560</v>
      </c>
      <c r="D2961" s="422" t="s">
        <v>128</v>
      </c>
      <c r="E2961" s="422" t="s">
        <v>1536</v>
      </c>
      <c r="F2961" s="416">
        <v>24</v>
      </c>
      <c r="G2961" s="416">
        <f>[5]내역서!F2957</f>
        <v>24</v>
      </c>
      <c r="H2961" s="416">
        <v>0</v>
      </c>
      <c r="I2961" s="416"/>
      <c r="J2961" s="416">
        <f>내역서!F2965</f>
        <v>0</v>
      </c>
      <c r="K2961" s="416">
        <v>31845.4</v>
      </c>
      <c r="L2961" s="417">
        <f t="shared" si="4110"/>
        <v>0</v>
      </c>
      <c r="M2961" s="416">
        <v>262052</v>
      </c>
      <c r="N2961" s="417">
        <f t="shared" si="4111"/>
        <v>0</v>
      </c>
      <c r="O2961" s="416">
        <v>26881.3</v>
      </c>
      <c r="P2961" s="417">
        <f t="shared" si="4112"/>
        <v>0</v>
      </c>
      <c r="Q2961" s="417">
        <f t="shared" si="4113"/>
        <v>320778.7</v>
      </c>
      <c r="R2961" s="417">
        <f t="shared" si="4100"/>
        <v>0</v>
      </c>
      <c r="S2961" s="417">
        <f t="shared" ref="S2961" si="4120">J2961-J2960</f>
        <v>0</v>
      </c>
      <c r="T2961" s="417">
        <f t="shared" ref="T2961:U2961" si="4121">Q2961-Q2960</f>
        <v>0</v>
      </c>
      <c r="U2961" s="417">
        <f t="shared" si="4121"/>
        <v>0</v>
      </c>
      <c r="V2961" s="422"/>
      <c r="W2961" s="619" t="str">
        <f t="shared" si="3988"/>
        <v/>
      </c>
    </row>
    <row r="2962" spans="1:23" s="485" customFormat="1" ht="24" hidden="1" customHeight="1">
      <c r="A2962" s="366" t="s">
        <v>2055</v>
      </c>
      <c r="B2962" s="418" t="s">
        <v>0</v>
      </c>
      <c r="C2962" s="418" t="s">
        <v>3631</v>
      </c>
      <c r="D2962" s="419" t="s">
        <v>130</v>
      </c>
      <c r="E2962" s="419" t="s">
        <v>1894</v>
      </c>
      <c r="F2962" s="411">
        <v>27</v>
      </c>
      <c r="G2962" s="411">
        <f>[5]내역서!F2958</f>
        <v>27</v>
      </c>
      <c r="H2962" s="411">
        <v>0</v>
      </c>
      <c r="I2962" s="411"/>
      <c r="J2962" s="411">
        <f>내역서!F2966</f>
        <v>0</v>
      </c>
      <c r="K2962" s="411">
        <v>8728.5</v>
      </c>
      <c r="L2962" s="412">
        <f>INT($J2962*K2962)</f>
        <v>0</v>
      </c>
      <c r="M2962" s="411">
        <v>57738.400000000001</v>
      </c>
      <c r="N2962" s="412">
        <f>INT($J2962*M2962)</f>
        <v>0</v>
      </c>
      <c r="O2962" s="411">
        <v>5843</v>
      </c>
      <c r="P2962" s="412">
        <f>INT($J2962*O2962)</f>
        <v>0</v>
      </c>
      <c r="Q2962" s="412">
        <f>+K2962+M2962+O2962</f>
        <v>72309.899999999994</v>
      </c>
      <c r="R2962" s="412">
        <f>L2962+N2962+P2962</f>
        <v>0</v>
      </c>
      <c r="S2962" s="412"/>
      <c r="T2962" s="412"/>
      <c r="U2962" s="412"/>
      <c r="V2962" s="419" t="s">
        <v>0</v>
      </c>
      <c r="W2962" s="617" t="str">
        <f>+IF(J2962&lt;0,"ng","")</f>
        <v/>
      </c>
    </row>
    <row r="2963" spans="1:23" s="77" customFormat="1" ht="24" hidden="1" customHeight="1">
      <c r="A2963" s="372" t="s">
        <v>4298</v>
      </c>
      <c r="B2963" s="421" t="s">
        <v>0</v>
      </c>
      <c r="C2963" s="421" t="s">
        <v>1560</v>
      </c>
      <c r="D2963" s="422" t="s">
        <v>130</v>
      </c>
      <c r="E2963" s="422" t="s">
        <v>1536</v>
      </c>
      <c r="F2963" s="416">
        <v>27</v>
      </c>
      <c r="G2963" s="416">
        <f>[5]내역서!F2959</f>
        <v>27</v>
      </c>
      <c r="H2963" s="416">
        <v>0</v>
      </c>
      <c r="I2963" s="416"/>
      <c r="J2963" s="416">
        <f>내역서!F2967</f>
        <v>0</v>
      </c>
      <c r="K2963" s="416">
        <v>8728.5</v>
      </c>
      <c r="L2963" s="417">
        <f t="shared" si="4110"/>
        <v>0</v>
      </c>
      <c r="M2963" s="416">
        <v>57738.400000000001</v>
      </c>
      <c r="N2963" s="417">
        <f t="shared" si="4111"/>
        <v>0</v>
      </c>
      <c r="O2963" s="416">
        <v>5843</v>
      </c>
      <c r="P2963" s="417">
        <f t="shared" si="4112"/>
        <v>0</v>
      </c>
      <c r="Q2963" s="417">
        <f t="shared" si="4113"/>
        <v>72309.899999999994</v>
      </c>
      <c r="R2963" s="417">
        <f t="shared" si="4100"/>
        <v>0</v>
      </c>
      <c r="S2963" s="417">
        <f t="shared" ref="S2963" si="4122">J2963-J2962</f>
        <v>0</v>
      </c>
      <c r="T2963" s="417">
        <f t="shared" ref="T2963:U2963" si="4123">Q2963-Q2962</f>
        <v>0</v>
      </c>
      <c r="U2963" s="417">
        <f t="shared" si="4123"/>
        <v>0</v>
      </c>
      <c r="V2963" s="422"/>
      <c r="W2963" s="619" t="str">
        <f t="shared" si="3988"/>
        <v/>
      </c>
    </row>
    <row r="2964" spans="1:23" s="485" customFormat="1" ht="24" hidden="1" customHeight="1">
      <c r="A2964" s="366" t="s">
        <v>2055</v>
      </c>
      <c r="B2964" s="418" t="s">
        <v>0</v>
      </c>
      <c r="C2964" s="418" t="s">
        <v>3631</v>
      </c>
      <c r="D2964" s="419" t="s">
        <v>134</v>
      </c>
      <c r="E2964" s="419" t="s">
        <v>1894</v>
      </c>
      <c r="F2964" s="411">
        <v>0</v>
      </c>
      <c r="G2964" s="411">
        <f>[5]내역서!F2960</f>
        <v>0</v>
      </c>
      <c r="H2964" s="411">
        <v>0</v>
      </c>
      <c r="I2964" s="411"/>
      <c r="J2964" s="411">
        <f>내역서!F2968</f>
        <v>0</v>
      </c>
      <c r="K2964" s="411">
        <v>8217.7000000000007</v>
      </c>
      <c r="L2964" s="412">
        <f>INT($J2964*K2964)</f>
        <v>0</v>
      </c>
      <c r="M2964" s="411">
        <v>50633.599999999999</v>
      </c>
      <c r="N2964" s="412">
        <f>INT($J2964*M2964)</f>
        <v>0</v>
      </c>
      <c r="O2964" s="411">
        <v>5645.2</v>
      </c>
      <c r="P2964" s="412">
        <f>INT($J2964*O2964)</f>
        <v>0</v>
      </c>
      <c r="Q2964" s="412">
        <f>+K2964+M2964+O2964</f>
        <v>64496.5</v>
      </c>
      <c r="R2964" s="412">
        <f>L2964+N2964+P2964</f>
        <v>0</v>
      </c>
      <c r="S2964" s="412"/>
      <c r="T2964" s="412"/>
      <c r="U2964" s="412"/>
      <c r="V2964" s="419" t="s">
        <v>0</v>
      </c>
      <c r="W2964" s="617" t="str">
        <f>+IF(J2964&lt;0,"ng","")</f>
        <v/>
      </c>
    </row>
    <row r="2965" spans="1:23" s="77" customFormat="1" ht="24" hidden="1" customHeight="1">
      <c r="A2965" s="372" t="s">
        <v>2072</v>
      </c>
      <c r="B2965" s="421" t="s">
        <v>0</v>
      </c>
      <c r="C2965" s="421" t="s">
        <v>1560</v>
      </c>
      <c r="D2965" s="422" t="s">
        <v>134</v>
      </c>
      <c r="E2965" s="422" t="s">
        <v>1536</v>
      </c>
      <c r="F2965" s="416">
        <v>0</v>
      </c>
      <c r="G2965" s="416">
        <f>[5]내역서!F2961</f>
        <v>0</v>
      </c>
      <c r="H2965" s="416">
        <v>0</v>
      </c>
      <c r="I2965" s="416"/>
      <c r="J2965" s="416">
        <f>내역서!F2969</f>
        <v>0</v>
      </c>
      <c r="K2965" s="416">
        <v>8217.7000000000007</v>
      </c>
      <c r="L2965" s="417">
        <f t="shared" si="4110"/>
        <v>0</v>
      </c>
      <c r="M2965" s="416">
        <v>50633.599999999999</v>
      </c>
      <c r="N2965" s="417">
        <f t="shared" si="4111"/>
        <v>0</v>
      </c>
      <c r="O2965" s="416">
        <v>5645.2</v>
      </c>
      <c r="P2965" s="417">
        <f t="shared" si="4112"/>
        <v>0</v>
      </c>
      <c r="Q2965" s="417">
        <f t="shared" si="4113"/>
        <v>64496.5</v>
      </c>
      <c r="R2965" s="417">
        <f t="shared" si="4100"/>
        <v>0</v>
      </c>
      <c r="S2965" s="417">
        <f t="shared" ref="S2965" si="4124">J2965-J2964</f>
        <v>0</v>
      </c>
      <c r="T2965" s="417">
        <f t="shared" ref="T2965:U2965" si="4125">Q2965-Q2964</f>
        <v>0</v>
      </c>
      <c r="U2965" s="417">
        <f t="shared" si="4125"/>
        <v>0</v>
      </c>
      <c r="V2965" s="422"/>
      <c r="W2965" s="619" t="str">
        <f t="shared" si="3988"/>
        <v/>
      </c>
    </row>
    <row r="2966" spans="1:23" s="485" customFormat="1" ht="24" hidden="1" customHeight="1">
      <c r="A2966" s="366" t="s">
        <v>6310</v>
      </c>
      <c r="B2966" s="418" t="s">
        <v>0</v>
      </c>
      <c r="C2966" s="418" t="s">
        <v>3631</v>
      </c>
      <c r="D2966" s="419" t="s">
        <v>135</v>
      </c>
      <c r="E2966" s="419" t="s">
        <v>1894</v>
      </c>
      <c r="F2966" s="411">
        <v>0</v>
      </c>
      <c r="G2966" s="411">
        <f>[5]내역서!F2962</f>
        <v>0</v>
      </c>
      <c r="H2966" s="411">
        <v>0</v>
      </c>
      <c r="I2966" s="411"/>
      <c r="J2966" s="411">
        <f>내역서!F2970</f>
        <v>0</v>
      </c>
      <c r="K2966" s="411">
        <v>2544.3000000000002</v>
      </c>
      <c r="L2966" s="412">
        <f>INT($J2966*K2966)</f>
        <v>0</v>
      </c>
      <c r="M2966" s="411">
        <v>31755.200000000001</v>
      </c>
      <c r="N2966" s="412">
        <f>INT($J2966*M2966)</f>
        <v>0</v>
      </c>
      <c r="O2966" s="411">
        <v>54.8</v>
      </c>
      <c r="P2966" s="412">
        <f>INT($J2966*O2966)</f>
        <v>0</v>
      </c>
      <c r="Q2966" s="412">
        <f>+K2966+M2966+O2966</f>
        <v>34354.300000000003</v>
      </c>
      <c r="R2966" s="412">
        <f>L2966+N2966+P2966</f>
        <v>0</v>
      </c>
      <c r="S2966" s="412"/>
      <c r="T2966" s="412"/>
      <c r="U2966" s="412"/>
      <c r="V2966" s="419" t="s">
        <v>0</v>
      </c>
      <c r="W2966" s="617" t="str">
        <f>+IF(J2966&lt;0,"ng","")</f>
        <v/>
      </c>
    </row>
    <row r="2967" spans="1:23" s="77" customFormat="1" ht="24" hidden="1" customHeight="1">
      <c r="A2967" s="372" t="s">
        <v>5428</v>
      </c>
      <c r="B2967" s="421" t="s">
        <v>0</v>
      </c>
      <c r="C2967" s="421" t="s">
        <v>1560</v>
      </c>
      <c r="D2967" s="422" t="s">
        <v>135</v>
      </c>
      <c r="E2967" s="422" t="s">
        <v>1536</v>
      </c>
      <c r="F2967" s="416">
        <v>0</v>
      </c>
      <c r="G2967" s="416">
        <f>[5]내역서!F2963</f>
        <v>0</v>
      </c>
      <c r="H2967" s="416">
        <v>0</v>
      </c>
      <c r="I2967" s="416"/>
      <c r="J2967" s="416">
        <f>내역서!F2971</f>
        <v>0</v>
      </c>
      <c r="K2967" s="416">
        <v>2544.3000000000002</v>
      </c>
      <c r="L2967" s="417">
        <f t="shared" si="4110"/>
        <v>0</v>
      </c>
      <c r="M2967" s="416">
        <v>31755.200000000001</v>
      </c>
      <c r="N2967" s="417">
        <f t="shared" si="4111"/>
        <v>0</v>
      </c>
      <c r="O2967" s="416">
        <v>54.8</v>
      </c>
      <c r="P2967" s="417">
        <f t="shared" si="4112"/>
        <v>0</v>
      </c>
      <c r="Q2967" s="417">
        <f t="shared" si="4113"/>
        <v>34354.300000000003</v>
      </c>
      <c r="R2967" s="417">
        <f t="shared" si="4100"/>
        <v>0</v>
      </c>
      <c r="S2967" s="417">
        <f t="shared" ref="S2967" si="4126">J2967-J2966</f>
        <v>0</v>
      </c>
      <c r="T2967" s="417">
        <f t="shared" ref="T2967:U2967" si="4127">Q2967-Q2966</f>
        <v>0</v>
      </c>
      <c r="U2967" s="417">
        <f t="shared" si="4127"/>
        <v>0</v>
      </c>
      <c r="V2967" s="422"/>
      <c r="W2967" s="619" t="str">
        <f t="shared" si="3988"/>
        <v/>
      </c>
    </row>
    <row r="2968" spans="1:23" s="485" customFormat="1" ht="24" hidden="1" customHeight="1">
      <c r="A2968" s="366" t="s">
        <v>5507</v>
      </c>
      <c r="B2968" s="418" t="s">
        <v>0</v>
      </c>
      <c r="C2968" s="418" t="s">
        <v>3632</v>
      </c>
      <c r="D2968" s="419" t="s">
        <v>130</v>
      </c>
      <c r="E2968" s="419" t="s">
        <v>1894</v>
      </c>
      <c r="F2968" s="411">
        <v>6</v>
      </c>
      <c r="G2968" s="411">
        <f>[5]내역서!F2964</f>
        <v>6</v>
      </c>
      <c r="H2968" s="411">
        <v>0</v>
      </c>
      <c r="I2968" s="411"/>
      <c r="J2968" s="411">
        <f>내역서!F2972</f>
        <v>0</v>
      </c>
      <c r="K2968" s="411">
        <v>8728.5</v>
      </c>
      <c r="L2968" s="412">
        <f>INT($J2968*K2968)</f>
        <v>0</v>
      </c>
      <c r="M2968" s="411">
        <v>57738.400000000001</v>
      </c>
      <c r="N2968" s="412">
        <f>INT($J2968*M2968)</f>
        <v>0</v>
      </c>
      <c r="O2968" s="411">
        <v>5843</v>
      </c>
      <c r="P2968" s="412">
        <f>INT($J2968*O2968)</f>
        <v>0</v>
      </c>
      <c r="Q2968" s="412">
        <f>+K2968+M2968+O2968</f>
        <v>72309.899999999994</v>
      </c>
      <c r="R2968" s="412">
        <f>L2968+N2968+P2968</f>
        <v>0</v>
      </c>
      <c r="S2968" s="412"/>
      <c r="T2968" s="412"/>
      <c r="U2968" s="412"/>
      <c r="V2968" s="419" t="s">
        <v>0</v>
      </c>
      <c r="W2968" s="617" t="str">
        <f>+IF(J2968&lt;0,"ng","")</f>
        <v/>
      </c>
    </row>
    <row r="2969" spans="1:23" s="77" customFormat="1" ht="24" hidden="1" customHeight="1">
      <c r="A2969" s="372" t="s">
        <v>2072</v>
      </c>
      <c r="B2969" s="421" t="s">
        <v>0</v>
      </c>
      <c r="C2969" s="421" t="s">
        <v>1561</v>
      </c>
      <c r="D2969" s="422" t="s">
        <v>130</v>
      </c>
      <c r="E2969" s="422" t="s">
        <v>1536</v>
      </c>
      <c r="F2969" s="416">
        <v>6</v>
      </c>
      <c r="G2969" s="416">
        <f>[5]내역서!F2965</f>
        <v>6</v>
      </c>
      <c r="H2969" s="416">
        <v>0</v>
      </c>
      <c r="I2969" s="416"/>
      <c r="J2969" s="416">
        <f>내역서!F2973</f>
        <v>0</v>
      </c>
      <c r="K2969" s="416">
        <v>8728.5</v>
      </c>
      <c r="L2969" s="417">
        <f t="shared" si="4110"/>
        <v>0</v>
      </c>
      <c r="M2969" s="416">
        <v>57738.400000000001</v>
      </c>
      <c r="N2969" s="417">
        <f t="shared" si="4111"/>
        <v>0</v>
      </c>
      <c r="O2969" s="416">
        <v>5843</v>
      </c>
      <c r="P2969" s="417">
        <f t="shared" si="4112"/>
        <v>0</v>
      </c>
      <c r="Q2969" s="417">
        <f t="shared" si="4113"/>
        <v>72309.899999999994</v>
      </c>
      <c r="R2969" s="417">
        <f t="shared" si="4100"/>
        <v>0</v>
      </c>
      <c r="S2969" s="417">
        <f t="shared" ref="S2969" si="4128">J2969-J2968</f>
        <v>0</v>
      </c>
      <c r="T2969" s="417">
        <f t="shared" ref="T2969:U2969" si="4129">Q2969-Q2968</f>
        <v>0</v>
      </c>
      <c r="U2969" s="417">
        <f t="shared" si="4129"/>
        <v>0</v>
      </c>
      <c r="V2969" s="422"/>
      <c r="W2969" s="619" t="str">
        <f t="shared" ref="W2969:W3095" si="4130">+IF(J2969&lt;0,"ng","")</f>
        <v/>
      </c>
    </row>
    <row r="2970" spans="1:23" s="485" customFormat="1" ht="24" hidden="1" customHeight="1">
      <c r="A2970" s="366" t="s">
        <v>6337</v>
      </c>
      <c r="B2970" s="418" t="s">
        <v>0</v>
      </c>
      <c r="C2970" s="418" t="s">
        <v>3632</v>
      </c>
      <c r="D2970" s="419" t="s">
        <v>134</v>
      </c>
      <c r="E2970" s="419" t="s">
        <v>1894</v>
      </c>
      <c r="F2970" s="411">
        <v>8</v>
      </c>
      <c r="G2970" s="411">
        <f>[5]내역서!F2966</f>
        <v>8</v>
      </c>
      <c r="H2970" s="411">
        <v>0</v>
      </c>
      <c r="I2970" s="411"/>
      <c r="J2970" s="411">
        <f>내역서!F2974</f>
        <v>0</v>
      </c>
      <c r="K2970" s="411">
        <v>8217.7000000000007</v>
      </c>
      <c r="L2970" s="412">
        <f>INT($J2970*K2970)</f>
        <v>0</v>
      </c>
      <c r="M2970" s="411">
        <v>50633.599999999999</v>
      </c>
      <c r="N2970" s="412">
        <f>INT($J2970*M2970)</f>
        <v>0</v>
      </c>
      <c r="O2970" s="411">
        <v>5645.2</v>
      </c>
      <c r="P2970" s="412">
        <f>INT($J2970*O2970)</f>
        <v>0</v>
      </c>
      <c r="Q2970" s="412">
        <f>+K2970+M2970+O2970</f>
        <v>64496.5</v>
      </c>
      <c r="R2970" s="412">
        <f>L2970+N2970+P2970</f>
        <v>0</v>
      </c>
      <c r="S2970" s="412"/>
      <c r="T2970" s="412"/>
      <c r="U2970" s="412"/>
      <c r="V2970" s="419" t="s">
        <v>0</v>
      </c>
      <c r="W2970" s="617" t="str">
        <f>+IF(J2970&lt;0,"ng","")</f>
        <v/>
      </c>
    </row>
    <row r="2971" spans="1:23" s="77" customFormat="1" ht="24" hidden="1" customHeight="1">
      <c r="A2971" s="372" t="s">
        <v>5437</v>
      </c>
      <c r="B2971" s="421" t="s">
        <v>0</v>
      </c>
      <c r="C2971" s="421" t="s">
        <v>6362</v>
      </c>
      <c r="D2971" s="422" t="s">
        <v>134</v>
      </c>
      <c r="E2971" s="422" t="s">
        <v>1536</v>
      </c>
      <c r="F2971" s="416">
        <v>8</v>
      </c>
      <c r="G2971" s="416">
        <f>[5]내역서!F2967</f>
        <v>8</v>
      </c>
      <c r="H2971" s="416">
        <v>0</v>
      </c>
      <c r="I2971" s="416"/>
      <c r="J2971" s="416">
        <f>내역서!F2975</f>
        <v>0</v>
      </c>
      <c r="K2971" s="416">
        <v>8217.7000000000007</v>
      </c>
      <c r="L2971" s="417">
        <f t="shared" si="4110"/>
        <v>0</v>
      </c>
      <c r="M2971" s="416">
        <v>50633.599999999999</v>
      </c>
      <c r="N2971" s="417">
        <f t="shared" si="4111"/>
        <v>0</v>
      </c>
      <c r="O2971" s="416">
        <v>5645.2</v>
      </c>
      <c r="P2971" s="417">
        <f t="shared" si="4112"/>
        <v>0</v>
      </c>
      <c r="Q2971" s="417">
        <f t="shared" si="4113"/>
        <v>64496.5</v>
      </c>
      <c r="R2971" s="417">
        <f t="shared" si="4100"/>
        <v>0</v>
      </c>
      <c r="S2971" s="417">
        <f t="shared" ref="S2971" si="4131">J2971-J2970</f>
        <v>0</v>
      </c>
      <c r="T2971" s="417">
        <f t="shared" ref="T2971:U2971" si="4132">Q2971-Q2970</f>
        <v>0</v>
      </c>
      <c r="U2971" s="417">
        <f t="shared" si="4132"/>
        <v>0</v>
      </c>
      <c r="V2971" s="422"/>
      <c r="W2971" s="619" t="str">
        <f t="shared" si="4130"/>
        <v/>
      </c>
    </row>
    <row r="2972" spans="1:23" s="485" customFormat="1" ht="24" hidden="1" customHeight="1">
      <c r="A2972" s="366" t="s">
        <v>6290</v>
      </c>
      <c r="B2972" s="418" t="s">
        <v>0</v>
      </c>
      <c r="C2972" s="418" t="s">
        <v>3632</v>
      </c>
      <c r="D2972" s="419" t="s">
        <v>136</v>
      </c>
      <c r="E2972" s="419" t="s">
        <v>1894</v>
      </c>
      <c r="F2972" s="411">
        <v>1</v>
      </c>
      <c r="G2972" s="411">
        <f>[5]내역서!F2968</f>
        <v>1</v>
      </c>
      <c r="H2972" s="411">
        <v>0</v>
      </c>
      <c r="I2972" s="411"/>
      <c r="J2972" s="411">
        <f>내역서!F2976</f>
        <v>0</v>
      </c>
      <c r="K2972" s="411">
        <v>6453.1</v>
      </c>
      <c r="L2972" s="412">
        <f>INT($J2972*K2972)</f>
        <v>0</v>
      </c>
      <c r="M2972" s="411">
        <v>34660.800000000003</v>
      </c>
      <c r="N2972" s="412">
        <f>INT($J2972*M2972)</f>
        <v>0</v>
      </c>
      <c r="O2972" s="411">
        <v>4460.3999999999996</v>
      </c>
      <c r="P2972" s="412">
        <f>INT($J2972*O2972)</f>
        <v>0</v>
      </c>
      <c r="Q2972" s="412">
        <f>+K2972+M2972+O2972</f>
        <v>45574.3</v>
      </c>
      <c r="R2972" s="412">
        <f>L2972+N2972+P2972</f>
        <v>0</v>
      </c>
      <c r="S2972" s="412"/>
      <c r="T2972" s="412"/>
      <c r="U2972" s="412"/>
      <c r="V2972" s="419" t="s">
        <v>0</v>
      </c>
      <c r="W2972" s="617" t="str">
        <f>+IF(J2972&lt;0,"ng","")</f>
        <v/>
      </c>
    </row>
    <row r="2973" spans="1:23" s="77" customFormat="1" ht="24" hidden="1" customHeight="1">
      <c r="A2973" s="372" t="s">
        <v>6346</v>
      </c>
      <c r="B2973" s="421" t="s">
        <v>0</v>
      </c>
      <c r="C2973" s="421" t="s">
        <v>6363</v>
      </c>
      <c r="D2973" s="422" t="s">
        <v>136</v>
      </c>
      <c r="E2973" s="422" t="s">
        <v>1536</v>
      </c>
      <c r="F2973" s="416">
        <v>1</v>
      </c>
      <c r="G2973" s="416">
        <f>[5]내역서!F2969</f>
        <v>1</v>
      </c>
      <c r="H2973" s="416">
        <v>0</v>
      </c>
      <c r="I2973" s="416"/>
      <c r="J2973" s="416">
        <f>내역서!F2977</f>
        <v>0</v>
      </c>
      <c r="K2973" s="416">
        <v>6453.1</v>
      </c>
      <c r="L2973" s="417">
        <f t="shared" si="4110"/>
        <v>0</v>
      </c>
      <c r="M2973" s="416">
        <v>34660.800000000003</v>
      </c>
      <c r="N2973" s="417">
        <f t="shared" si="4111"/>
        <v>0</v>
      </c>
      <c r="O2973" s="416">
        <v>4460.3999999999996</v>
      </c>
      <c r="P2973" s="417">
        <f t="shared" si="4112"/>
        <v>0</v>
      </c>
      <c r="Q2973" s="417">
        <f t="shared" si="4113"/>
        <v>45574.3</v>
      </c>
      <c r="R2973" s="417">
        <f t="shared" si="4100"/>
        <v>0</v>
      </c>
      <c r="S2973" s="417">
        <f t="shared" ref="S2973" si="4133">J2973-J2972</f>
        <v>0</v>
      </c>
      <c r="T2973" s="417">
        <f t="shared" ref="T2973:U2973" si="4134">Q2973-Q2972</f>
        <v>0</v>
      </c>
      <c r="U2973" s="417">
        <f t="shared" si="4134"/>
        <v>0</v>
      </c>
      <c r="V2973" s="422"/>
      <c r="W2973" s="619" t="str">
        <f t="shared" si="4130"/>
        <v/>
      </c>
    </row>
    <row r="2974" spans="1:23" s="485" customFormat="1" ht="24" hidden="1" customHeight="1">
      <c r="A2974" s="366" t="s">
        <v>4783</v>
      </c>
      <c r="B2974" s="418" t="s">
        <v>0</v>
      </c>
      <c r="C2974" s="418" t="s">
        <v>3633</v>
      </c>
      <c r="D2974" s="419" t="s">
        <v>128</v>
      </c>
      <c r="E2974" s="419" t="s">
        <v>1894</v>
      </c>
      <c r="F2974" s="411">
        <v>16</v>
      </c>
      <c r="G2974" s="411">
        <f>[5]내역서!F2970</f>
        <v>16</v>
      </c>
      <c r="H2974" s="411">
        <v>0</v>
      </c>
      <c r="I2974" s="411"/>
      <c r="J2974" s="411">
        <f>내역서!F2978</f>
        <v>0</v>
      </c>
      <c r="K2974" s="411">
        <v>31845.4</v>
      </c>
      <c r="L2974" s="412">
        <f>INT($J2974*K2974)</f>
        <v>0</v>
      </c>
      <c r="M2974" s="411">
        <v>262052</v>
      </c>
      <c r="N2974" s="412">
        <f>INT($J2974*M2974)</f>
        <v>0</v>
      </c>
      <c r="O2974" s="411">
        <v>26881.3</v>
      </c>
      <c r="P2974" s="412">
        <f>INT($J2974*O2974)</f>
        <v>0</v>
      </c>
      <c r="Q2974" s="412">
        <f>+K2974+M2974+O2974</f>
        <v>320778.7</v>
      </c>
      <c r="R2974" s="412">
        <f>L2974+N2974+P2974</f>
        <v>0</v>
      </c>
      <c r="S2974" s="412"/>
      <c r="T2974" s="412"/>
      <c r="U2974" s="412"/>
      <c r="V2974" s="419" t="s">
        <v>0</v>
      </c>
      <c r="W2974" s="617" t="str">
        <f>+IF(J2974&lt;0,"ng","")</f>
        <v/>
      </c>
    </row>
    <row r="2975" spans="1:23" s="77" customFormat="1" ht="24" hidden="1" customHeight="1">
      <c r="A2975" s="372" t="s">
        <v>4727</v>
      </c>
      <c r="B2975" s="421" t="s">
        <v>0</v>
      </c>
      <c r="C2975" s="421" t="s">
        <v>1838</v>
      </c>
      <c r="D2975" s="422" t="s">
        <v>128</v>
      </c>
      <c r="E2975" s="422" t="s">
        <v>1536</v>
      </c>
      <c r="F2975" s="416">
        <v>16</v>
      </c>
      <c r="G2975" s="416">
        <f>[5]내역서!F2971</f>
        <v>16</v>
      </c>
      <c r="H2975" s="416">
        <v>0</v>
      </c>
      <c r="I2975" s="416"/>
      <c r="J2975" s="416">
        <f>내역서!F2979</f>
        <v>0</v>
      </c>
      <c r="K2975" s="416">
        <v>31845.4</v>
      </c>
      <c r="L2975" s="417">
        <f t="shared" si="4110"/>
        <v>0</v>
      </c>
      <c r="M2975" s="416">
        <v>262052</v>
      </c>
      <c r="N2975" s="417">
        <f t="shared" si="4111"/>
        <v>0</v>
      </c>
      <c r="O2975" s="416">
        <v>26881.3</v>
      </c>
      <c r="P2975" s="417">
        <f t="shared" si="4112"/>
        <v>0</v>
      </c>
      <c r="Q2975" s="417">
        <f t="shared" si="4113"/>
        <v>320778.7</v>
      </c>
      <c r="R2975" s="417">
        <f t="shared" si="4100"/>
        <v>0</v>
      </c>
      <c r="S2975" s="417">
        <f t="shared" ref="S2975" si="4135">J2975-J2974</f>
        <v>0</v>
      </c>
      <c r="T2975" s="417">
        <f t="shared" ref="T2975:U2975" si="4136">Q2975-Q2974</f>
        <v>0</v>
      </c>
      <c r="U2975" s="417">
        <f t="shared" si="4136"/>
        <v>0</v>
      </c>
      <c r="V2975" s="422"/>
      <c r="W2975" s="619" t="str">
        <f t="shared" si="4130"/>
        <v/>
      </c>
    </row>
    <row r="2976" spans="1:23" s="485" customFormat="1" ht="24" hidden="1" customHeight="1">
      <c r="A2976" s="366" t="s">
        <v>6364</v>
      </c>
      <c r="B2976" s="418" t="s">
        <v>0</v>
      </c>
      <c r="C2976" s="418" t="s">
        <v>3634</v>
      </c>
      <c r="D2976" s="419" t="s">
        <v>130</v>
      </c>
      <c r="E2976" s="419" t="s">
        <v>1894</v>
      </c>
      <c r="F2976" s="411">
        <v>10</v>
      </c>
      <c r="G2976" s="411">
        <f>[5]내역서!F2972</f>
        <v>10</v>
      </c>
      <c r="H2976" s="411">
        <v>0</v>
      </c>
      <c r="I2976" s="411"/>
      <c r="J2976" s="411">
        <f>내역서!F2980</f>
        <v>0</v>
      </c>
      <c r="K2976" s="411">
        <v>8728.5</v>
      </c>
      <c r="L2976" s="412">
        <f>INT($J2976*K2976)</f>
        <v>0</v>
      </c>
      <c r="M2976" s="411">
        <v>57738.400000000001</v>
      </c>
      <c r="N2976" s="412">
        <f>INT($J2976*M2976)</f>
        <v>0</v>
      </c>
      <c r="O2976" s="411">
        <v>5843</v>
      </c>
      <c r="P2976" s="412">
        <f>INT($J2976*O2976)</f>
        <v>0</v>
      </c>
      <c r="Q2976" s="412">
        <f>+K2976+M2976+O2976</f>
        <v>72309.899999999994</v>
      </c>
      <c r="R2976" s="412">
        <f>L2976+N2976+P2976</f>
        <v>0</v>
      </c>
      <c r="S2976" s="412"/>
      <c r="T2976" s="412"/>
      <c r="U2976" s="412"/>
      <c r="V2976" s="419" t="s">
        <v>0</v>
      </c>
      <c r="W2976" s="617" t="str">
        <f>+IF(J2976&lt;0,"ng","")</f>
        <v/>
      </c>
    </row>
    <row r="2977" spans="1:23" s="77" customFormat="1" ht="24" hidden="1" customHeight="1">
      <c r="A2977" s="372" t="s">
        <v>4800</v>
      </c>
      <c r="B2977" s="421" t="s">
        <v>0</v>
      </c>
      <c r="C2977" s="421" t="s">
        <v>6365</v>
      </c>
      <c r="D2977" s="422" t="s">
        <v>130</v>
      </c>
      <c r="E2977" s="422" t="s">
        <v>1536</v>
      </c>
      <c r="F2977" s="416">
        <v>10</v>
      </c>
      <c r="G2977" s="416">
        <f>[5]내역서!F2973</f>
        <v>10</v>
      </c>
      <c r="H2977" s="416">
        <v>0</v>
      </c>
      <c r="I2977" s="416"/>
      <c r="J2977" s="416">
        <f>내역서!F2981</f>
        <v>0</v>
      </c>
      <c r="K2977" s="416">
        <v>8728.5</v>
      </c>
      <c r="L2977" s="417">
        <f t="shared" si="4110"/>
        <v>0</v>
      </c>
      <c r="M2977" s="416">
        <v>57738.400000000001</v>
      </c>
      <c r="N2977" s="417">
        <f t="shared" si="4111"/>
        <v>0</v>
      </c>
      <c r="O2977" s="416">
        <v>5843</v>
      </c>
      <c r="P2977" s="417">
        <f t="shared" si="4112"/>
        <v>0</v>
      </c>
      <c r="Q2977" s="417">
        <f t="shared" si="4113"/>
        <v>72309.899999999994</v>
      </c>
      <c r="R2977" s="417">
        <f t="shared" si="4100"/>
        <v>0</v>
      </c>
      <c r="S2977" s="417">
        <f t="shared" ref="S2977" si="4137">J2977-J2976</f>
        <v>0</v>
      </c>
      <c r="T2977" s="417">
        <f t="shared" ref="T2977:U2977" si="4138">Q2977-Q2976</f>
        <v>0</v>
      </c>
      <c r="U2977" s="417">
        <f t="shared" si="4138"/>
        <v>0</v>
      </c>
      <c r="V2977" s="422"/>
      <c r="W2977" s="619" t="str">
        <f t="shared" si="4130"/>
        <v/>
      </c>
    </row>
    <row r="2978" spans="1:23" s="485" customFormat="1" ht="24" hidden="1" customHeight="1">
      <c r="A2978" s="366" t="s">
        <v>4295</v>
      </c>
      <c r="B2978" s="418" t="s">
        <v>0</v>
      </c>
      <c r="C2978" s="418" t="s">
        <v>3634</v>
      </c>
      <c r="D2978" s="419" t="s">
        <v>134</v>
      </c>
      <c r="E2978" s="419" t="s">
        <v>1894</v>
      </c>
      <c r="F2978" s="411">
        <v>4</v>
      </c>
      <c r="G2978" s="411">
        <f>[5]내역서!F2974</f>
        <v>4</v>
      </c>
      <c r="H2978" s="411">
        <v>0</v>
      </c>
      <c r="I2978" s="411"/>
      <c r="J2978" s="411">
        <f>내역서!F2982</f>
        <v>0</v>
      </c>
      <c r="K2978" s="411">
        <v>8217.7000000000007</v>
      </c>
      <c r="L2978" s="412">
        <f>INT($J2978*K2978)</f>
        <v>0</v>
      </c>
      <c r="M2978" s="411">
        <v>50633.599999999999</v>
      </c>
      <c r="N2978" s="412">
        <f>INT($J2978*M2978)</f>
        <v>0</v>
      </c>
      <c r="O2978" s="411">
        <v>5645.2</v>
      </c>
      <c r="P2978" s="412">
        <f>INT($J2978*O2978)</f>
        <v>0</v>
      </c>
      <c r="Q2978" s="412">
        <f>+K2978+M2978+O2978</f>
        <v>64496.5</v>
      </c>
      <c r="R2978" s="412">
        <f>L2978+N2978+P2978</f>
        <v>0</v>
      </c>
      <c r="S2978" s="412"/>
      <c r="T2978" s="412"/>
      <c r="U2978" s="412"/>
      <c r="V2978" s="419" t="s">
        <v>0</v>
      </c>
      <c r="W2978" s="617" t="str">
        <f>+IF(J2978&lt;0,"ng","")</f>
        <v/>
      </c>
    </row>
    <row r="2979" spans="1:23" s="77" customFormat="1" ht="24" hidden="1" customHeight="1">
      <c r="A2979" s="372" t="s">
        <v>6366</v>
      </c>
      <c r="B2979" s="421" t="s">
        <v>0</v>
      </c>
      <c r="C2979" s="421" t="s">
        <v>6367</v>
      </c>
      <c r="D2979" s="422" t="s">
        <v>134</v>
      </c>
      <c r="E2979" s="422" t="s">
        <v>1536</v>
      </c>
      <c r="F2979" s="416">
        <v>4</v>
      </c>
      <c r="G2979" s="416">
        <f>[5]내역서!F2975</f>
        <v>4</v>
      </c>
      <c r="H2979" s="416">
        <v>0</v>
      </c>
      <c r="I2979" s="416"/>
      <c r="J2979" s="416">
        <f>내역서!F2983</f>
        <v>0</v>
      </c>
      <c r="K2979" s="416">
        <v>8217.7000000000007</v>
      </c>
      <c r="L2979" s="417">
        <f t="shared" si="4110"/>
        <v>0</v>
      </c>
      <c r="M2979" s="416">
        <v>50633.599999999999</v>
      </c>
      <c r="N2979" s="417">
        <f t="shared" si="4111"/>
        <v>0</v>
      </c>
      <c r="O2979" s="416">
        <v>5645.2</v>
      </c>
      <c r="P2979" s="417">
        <f t="shared" si="4112"/>
        <v>0</v>
      </c>
      <c r="Q2979" s="417">
        <f t="shared" si="4113"/>
        <v>64496.5</v>
      </c>
      <c r="R2979" s="417">
        <f t="shared" si="4100"/>
        <v>0</v>
      </c>
      <c r="S2979" s="417">
        <f t="shared" ref="S2979" si="4139">J2979-J2978</f>
        <v>0</v>
      </c>
      <c r="T2979" s="417">
        <f t="shared" ref="T2979:U2979" si="4140">Q2979-Q2978</f>
        <v>0</v>
      </c>
      <c r="U2979" s="417">
        <f t="shared" si="4140"/>
        <v>0</v>
      </c>
      <c r="V2979" s="422"/>
      <c r="W2979" s="619" t="str">
        <f t="shared" si="4130"/>
        <v/>
      </c>
    </row>
    <row r="2980" spans="1:23" s="485" customFormat="1" ht="24" hidden="1" customHeight="1">
      <c r="A2980" s="366" t="s">
        <v>6368</v>
      </c>
      <c r="B2980" s="418" t="s">
        <v>0</v>
      </c>
      <c r="C2980" s="418" t="s">
        <v>3634</v>
      </c>
      <c r="D2980" s="419" t="s">
        <v>136</v>
      </c>
      <c r="E2980" s="419" t="s">
        <v>1894</v>
      </c>
      <c r="F2980" s="411">
        <v>1</v>
      </c>
      <c r="G2980" s="411">
        <f>[5]내역서!F2976</f>
        <v>1</v>
      </c>
      <c r="H2980" s="411">
        <v>0</v>
      </c>
      <c r="I2980" s="411"/>
      <c r="J2980" s="411">
        <f>내역서!F2984</f>
        <v>0</v>
      </c>
      <c r="K2980" s="411">
        <v>6453.1</v>
      </c>
      <c r="L2980" s="412">
        <f>INT($J2980*K2980)</f>
        <v>0</v>
      </c>
      <c r="M2980" s="411">
        <v>34660.800000000003</v>
      </c>
      <c r="N2980" s="412">
        <f>INT($J2980*M2980)</f>
        <v>0</v>
      </c>
      <c r="O2980" s="411">
        <v>4460.3999999999996</v>
      </c>
      <c r="P2980" s="412">
        <f>INT($J2980*O2980)</f>
        <v>0</v>
      </c>
      <c r="Q2980" s="412">
        <f>+K2980+M2980+O2980</f>
        <v>45574.3</v>
      </c>
      <c r="R2980" s="412">
        <f>L2980+N2980+P2980</f>
        <v>0</v>
      </c>
      <c r="S2980" s="412"/>
      <c r="T2980" s="412"/>
      <c r="U2980" s="412"/>
      <c r="V2980" s="419" t="s">
        <v>0</v>
      </c>
      <c r="W2980" s="617" t="str">
        <f>+IF(J2980&lt;0,"ng","")</f>
        <v/>
      </c>
    </row>
    <row r="2981" spans="1:23" s="77" customFormat="1" ht="24" hidden="1" customHeight="1">
      <c r="A2981" s="372" t="s">
        <v>6309</v>
      </c>
      <c r="B2981" s="421" t="s">
        <v>0</v>
      </c>
      <c r="C2981" s="421" t="s">
        <v>6369</v>
      </c>
      <c r="D2981" s="422" t="s">
        <v>136</v>
      </c>
      <c r="E2981" s="422" t="s">
        <v>1536</v>
      </c>
      <c r="F2981" s="416">
        <v>1</v>
      </c>
      <c r="G2981" s="416">
        <f>[5]내역서!F2977</f>
        <v>1</v>
      </c>
      <c r="H2981" s="416">
        <v>0</v>
      </c>
      <c r="I2981" s="416"/>
      <c r="J2981" s="416">
        <f>내역서!F2985</f>
        <v>0</v>
      </c>
      <c r="K2981" s="416">
        <v>6453.1</v>
      </c>
      <c r="L2981" s="417">
        <f t="shared" si="4110"/>
        <v>0</v>
      </c>
      <c r="M2981" s="416">
        <v>34660.800000000003</v>
      </c>
      <c r="N2981" s="417">
        <f t="shared" si="4111"/>
        <v>0</v>
      </c>
      <c r="O2981" s="416">
        <v>4460.3999999999996</v>
      </c>
      <c r="P2981" s="417">
        <f t="shared" si="4112"/>
        <v>0</v>
      </c>
      <c r="Q2981" s="417">
        <f t="shared" si="4113"/>
        <v>45574.3</v>
      </c>
      <c r="R2981" s="417">
        <f t="shared" si="4100"/>
        <v>0</v>
      </c>
      <c r="S2981" s="417">
        <f t="shared" ref="S2981" si="4141">J2981-J2980</f>
        <v>0</v>
      </c>
      <c r="T2981" s="417">
        <f t="shared" ref="T2981:U2981" si="4142">Q2981-Q2980</f>
        <v>0</v>
      </c>
      <c r="U2981" s="417">
        <f t="shared" si="4142"/>
        <v>0</v>
      </c>
      <c r="V2981" s="422"/>
      <c r="W2981" s="619" t="str">
        <f t="shared" si="4130"/>
        <v/>
      </c>
    </row>
    <row r="2982" spans="1:23" s="485" customFormat="1" ht="24" hidden="1" customHeight="1">
      <c r="A2982" s="366" t="s">
        <v>4295</v>
      </c>
      <c r="B2982" s="418" t="s">
        <v>0</v>
      </c>
      <c r="C2982" s="418" t="s">
        <v>3634</v>
      </c>
      <c r="D2982" s="419" t="s">
        <v>135</v>
      </c>
      <c r="E2982" s="419" t="s">
        <v>1894</v>
      </c>
      <c r="F2982" s="411">
        <v>1</v>
      </c>
      <c r="G2982" s="411">
        <f>[5]내역서!F2978</f>
        <v>1</v>
      </c>
      <c r="H2982" s="411">
        <v>0</v>
      </c>
      <c r="I2982" s="411"/>
      <c r="J2982" s="411">
        <f>내역서!F2986</f>
        <v>0</v>
      </c>
      <c r="K2982" s="411">
        <v>2544.3000000000002</v>
      </c>
      <c r="L2982" s="412">
        <f>INT($J2982*K2982)</f>
        <v>0</v>
      </c>
      <c r="M2982" s="411">
        <v>31755.200000000001</v>
      </c>
      <c r="N2982" s="412">
        <f>INT($J2982*M2982)</f>
        <v>0</v>
      </c>
      <c r="O2982" s="411">
        <v>54.8</v>
      </c>
      <c r="P2982" s="412">
        <f>INT($J2982*O2982)</f>
        <v>0</v>
      </c>
      <c r="Q2982" s="412">
        <f>+K2982+M2982+O2982</f>
        <v>34354.300000000003</v>
      </c>
      <c r="R2982" s="412">
        <f>L2982+N2982+P2982</f>
        <v>0</v>
      </c>
      <c r="S2982" s="412"/>
      <c r="T2982" s="412"/>
      <c r="U2982" s="412"/>
      <c r="V2982" s="419" t="s">
        <v>0</v>
      </c>
      <c r="W2982" s="617" t="str">
        <f>+IF(J2982&lt;0,"ng","")</f>
        <v/>
      </c>
    </row>
    <row r="2983" spans="1:23" s="77" customFormat="1" ht="24" hidden="1" customHeight="1">
      <c r="A2983" s="372" t="s">
        <v>6309</v>
      </c>
      <c r="B2983" s="421" t="s">
        <v>0</v>
      </c>
      <c r="C2983" s="421" t="s">
        <v>1563</v>
      </c>
      <c r="D2983" s="422" t="s">
        <v>135</v>
      </c>
      <c r="E2983" s="422" t="s">
        <v>1536</v>
      </c>
      <c r="F2983" s="416">
        <v>1</v>
      </c>
      <c r="G2983" s="416">
        <f>[5]내역서!F2979</f>
        <v>1</v>
      </c>
      <c r="H2983" s="416">
        <v>0</v>
      </c>
      <c r="I2983" s="416"/>
      <c r="J2983" s="416">
        <f>내역서!F2987</f>
        <v>0</v>
      </c>
      <c r="K2983" s="416">
        <v>2544.3000000000002</v>
      </c>
      <c r="L2983" s="417">
        <f t="shared" si="4110"/>
        <v>0</v>
      </c>
      <c r="M2983" s="416">
        <v>31755.200000000001</v>
      </c>
      <c r="N2983" s="417">
        <f t="shared" si="4111"/>
        <v>0</v>
      </c>
      <c r="O2983" s="416">
        <v>54.8</v>
      </c>
      <c r="P2983" s="417">
        <f t="shared" si="4112"/>
        <v>0</v>
      </c>
      <c r="Q2983" s="417">
        <f t="shared" si="4113"/>
        <v>34354.300000000003</v>
      </c>
      <c r="R2983" s="417">
        <f t="shared" si="4100"/>
        <v>0</v>
      </c>
      <c r="S2983" s="417">
        <f t="shared" ref="S2983" si="4143">J2983-J2982</f>
        <v>0</v>
      </c>
      <c r="T2983" s="417">
        <f t="shared" ref="T2983:U2983" si="4144">Q2983-Q2982</f>
        <v>0</v>
      </c>
      <c r="U2983" s="417">
        <f t="shared" si="4144"/>
        <v>0</v>
      </c>
      <c r="V2983" s="422"/>
      <c r="W2983" s="619" t="str">
        <f t="shared" si="4130"/>
        <v/>
      </c>
    </row>
    <row r="2984" spans="1:23" s="485" customFormat="1" ht="24" hidden="1" customHeight="1">
      <c r="A2984" s="366" t="s">
        <v>5168</v>
      </c>
      <c r="B2984" s="418" t="s">
        <v>0</v>
      </c>
      <c r="C2984" s="418" t="s">
        <v>3638</v>
      </c>
      <c r="D2984" s="419" t="s">
        <v>130</v>
      </c>
      <c r="E2984" s="419" t="s">
        <v>1894</v>
      </c>
      <c r="F2984" s="411">
        <v>8</v>
      </c>
      <c r="G2984" s="411">
        <f>[5]내역서!F2980</f>
        <v>8</v>
      </c>
      <c r="H2984" s="411">
        <v>0</v>
      </c>
      <c r="I2984" s="411"/>
      <c r="J2984" s="411">
        <f>내역서!F2988</f>
        <v>0</v>
      </c>
      <c r="K2984" s="411">
        <v>8728.5</v>
      </c>
      <c r="L2984" s="412">
        <f>INT($J2984*K2984)</f>
        <v>0</v>
      </c>
      <c r="M2984" s="411">
        <v>57738.400000000001</v>
      </c>
      <c r="N2984" s="412">
        <f>INT($J2984*M2984)</f>
        <v>0</v>
      </c>
      <c r="O2984" s="411">
        <v>5843</v>
      </c>
      <c r="P2984" s="412">
        <f>INT($J2984*O2984)</f>
        <v>0</v>
      </c>
      <c r="Q2984" s="412">
        <f>+K2984+M2984+O2984</f>
        <v>72309.899999999994</v>
      </c>
      <c r="R2984" s="412">
        <f>L2984+N2984+P2984</f>
        <v>0</v>
      </c>
      <c r="S2984" s="412"/>
      <c r="T2984" s="412"/>
      <c r="U2984" s="412"/>
      <c r="V2984" s="419" t="s">
        <v>0</v>
      </c>
      <c r="W2984" s="617" t="str">
        <f>+IF(J2984&lt;0,"ng","")</f>
        <v/>
      </c>
    </row>
    <row r="2985" spans="1:23" s="77" customFormat="1" ht="24" hidden="1" customHeight="1">
      <c r="A2985" s="372" t="s">
        <v>4785</v>
      </c>
      <c r="B2985" s="421" t="s">
        <v>0</v>
      </c>
      <c r="C2985" s="421" t="s">
        <v>1839</v>
      </c>
      <c r="D2985" s="422" t="s">
        <v>130</v>
      </c>
      <c r="E2985" s="422" t="s">
        <v>1536</v>
      </c>
      <c r="F2985" s="416">
        <v>8</v>
      </c>
      <c r="G2985" s="416">
        <f>[5]내역서!F2981</f>
        <v>8</v>
      </c>
      <c r="H2985" s="416">
        <v>0</v>
      </c>
      <c r="I2985" s="416"/>
      <c r="J2985" s="416">
        <f>내역서!F2989</f>
        <v>0</v>
      </c>
      <c r="K2985" s="416">
        <v>8728.5</v>
      </c>
      <c r="L2985" s="417">
        <f t="shared" si="4110"/>
        <v>0</v>
      </c>
      <c r="M2985" s="416">
        <v>57738.400000000001</v>
      </c>
      <c r="N2985" s="417">
        <f t="shared" si="4111"/>
        <v>0</v>
      </c>
      <c r="O2985" s="416">
        <v>5843</v>
      </c>
      <c r="P2985" s="417">
        <f t="shared" si="4112"/>
        <v>0</v>
      </c>
      <c r="Q2985" s="417">
        <f t="shared" si="4113"/>
        <v>72309.899999999994</v>
      </c>
      <c r="R2985" s="417">
        <f t="shared" si="4100"/>
        <v>0</v>
      </c>
      <c r="S2985" s="417">
        <f t="shared" ref="S2985" si="4145">J2985-J2984</f>
        <v>0</v>
      </c>
      <c r="T2985" s="417">
        <f t="shared" ref="T2985:U2985" si="4146">Q2985-Q2984</f>
        <v>0</v>
      </c>
      <c r="U2985" s="417">
        <f t="shared" si="4146"/>
        <v>0</v>
      </c>
      <c r="V2985" s="422"/>
      <c r="W2985" s="619" t="str">
        <f t="shared" si="4130"/>
        <v/>
      </c>
    </row>
    <row r="2986" spans="1:23" s="485" customFormat="1" ht="24" hidden="1" customHeight="1">
      <c r="A2986" s="366" t="s">
        <v>2055</v>
      </c>
      <c r="B2986" s="418" t="s">
        <v>0</v>
      </c>
      <c r="C2986" s="418" t="s">
        <v>3639</v>
      </c>
      <c r="D2986" s="419" t="s">
        <v>130</v>
      </c>
      <c r="E2986" s="419" t="s">
        <v>1894</v>
      </c>
      <c r="F2986" s="411">
        <v>4</v>
      </c>
      <c r="G2986" s="411">
        <f>[5]내역서!F2982</f>
        <v>4</v>
      </c>
      <c r="H2986" s="411">
        <v>0</v>
      </c>
      <c r="I2986" s="411"/>
      <c r="J2986" s="411">
        <f>내역서!F2990</f>
        <v>0</v>
      </c>
      <c r="K2986" s="411">
        <v>8728.5</v>
      </c>
      <c r="L2986" s="412">
        <f>INT($J2986*K2986)</f>
        <v>0</v>
      </c>
      <c r="M2986" s="411">
        <v>57738.400000000001</v>
      </c>
      <c r="N2986" s="412">
        <f>INT($J2986*M2986)</f>
        <v>0</v>
      </c>
      <c r="O2986" s="411">
        <v>5843</v>
      </c>
      <c r="P2986" s="412">
        <f>INT($J2986*O2986)</f>
        <v>0</v>
      </c>
      <c r="Q2986" s="412">
        <f>+K2986+M2986+O2986</f>
        <v>72309.899999999994</v>
      </c>
      <c r="R2986" s="412">
        <f>L2986+N2986+P2986</f>
        <v>0</v>
      </c>
      <c r="S2986" s="412"/>
      <c r="T2986" s="412"/>
      <c r="U2986" s="412"/>
      <c r="V2986" s="419" t="s">
        <v>0</v>
      </c>
      <c r="W2986" s="617" t="str">
        <f>+IF(J2986&lt;0,"ng","")</f>
        <v/>
      </c>
    </row>
    <row r="2987" spans="1:23" s="77" customFormat="1" ht="24" hidden="1" customHeight="1">
      <c r="A2987" s="372" t="s">
        <v>4298</v>
      </c>
      <c r="B2987" s="421" t="s">
        <v>0</v>
      </c>
      <c r="C2987" s="421" t="s">
        <v>6370</v>
      </c>
      <c r="D2987" s="422" t="s">
        <v>130</v>
      </c>
      <c r="E2987" s="422" t="s">
        <v>1536</v>
      </c>
      <c r="F2987" s="416">
        <v>4</v>
      </c>
      <c r="G2987" s="416">
        <f>[5]내역서!F2983</f>
        <v>4</v>
      </c>
      <c r="H2987" s="416">
        <v>0</v>
      </c>
      <c r="I2987" s="416"/>
      <c r="J2987" s="416">
        <f>내역서!F2991</f>
        <v>0</v>
      </c>
      <c r="K2987" s="416">
        <v>8728.5</v>
      </c>
      <c r="L2987" s="417">
        <f t="shared" si="4110"/>
        <v>0</v>
      </c>
      <c r="M2987" s="416">
        <v>57738.400000000001</v>
      </c>
      <c r="N2987" s="417">
        <f t="shared" si="4111"/>
        <v>0</v>
      </c>
      <c r="O2987" s="416">
        <v>5843</v>
      </c>
      <c r="P2987" s="417">
        <f t="shared" si="4112"/>
        <v>0</v>
      </c>
      <c r="Q2987" s="417">
        <f t="shared" si="4113"/>
        <v>72309.899999999994</v>
      </c>
      <c r="R2987" s="417">
        <f t="shared" si="4100"/>
        <v>0</v>
      </c>
      <c r="S2987" s="417">
        <f t="shared" ref="S2987" si="4147">J2987-J2986</f>
        <v>0</v>
      </c>
      <c r="T2987" s="417">
        <f t="shared" ref="T2987:U2987" si="4148">Q2987-Q2986</f>
        <v>0</v>
      </c>
      <c r="U2987" s="417">
        <f t="shared" si="4148"/>
        <v>0</v>
      </c>
      <c r="V2987" s="422"/>
      <c r="W2987" s="619" t="str">
        <f t="shared" si="4130"/>
        <v/>
      </c>
    </row>
    <row r="2988" spans="1:23" s="485" customFormat="1" ht="24" hidden="1" customHeight="1">
      <c r="A2988" s="366" t="s">
        <v>4295</v>
      </c>
      <c r="B2988" s="418" t="s">
        <v>0</v>
      </c>
      <c r="C2988" s="418" t="s">
        <v>3640</v>
      </c>
      <c r="D2988" s="419" t="s">
        <v>128</v>
      </c>
      <c r="E2988" s="419" t="s">
        <v>1894</v>
      </c>
      <c r="F2988" s="411">
        <v>26</v>
      </c>
      <c r="G2988" s="411">
        <f>[5]내역서!F2984</f>
        <v>26</v>
      </c>
      <c r="H2988" s="411">
        <v>0</v>
      </c>
      <c r="I2988" s="411"/>
      <c r="J2988" s="411">
        <f>내역서!F2992</f>
        <v>0</v>
      </c>
      <c r="K2988" s="411">
        <v>31845.4</v>
      </c>
      <c r="L2988" s="412">
        <f>INT($J2988*K2988)</f>
        <v>0</v>
      </c>
      <c r="M2988" s="411">
        <v>262052</v>
      </c>
      <c r="N2988" s="412">
        <f>INT($J2988*M2988)</f>
        <v>0</v>
      </c>
      <c r="O2988" s="411">
        <v>26881.3</v>
      </c>
      <c r="P2988" s="412">
        <f>INT($J2988*O2988)</f>
        <v>0</v>
      </c>
      <c r="Q2988" s="412">
        <f>+K2988+M2988+O2988</f>
        <v>320778.7</v>
      </c>
      <c r="R2988" s="412">
        <f>L2988+N2988+P2988</f>
        <v>0</v>
      </c>
      <c r="S2988" s="412"/>
      <c r="T2988" s="412"/>
      <c r="U2988" s="412"/>
      <c r="V2988" s="419" t="s">
        <v>0</v>
      </c>
      <c r="W2988" s="617" t="str">
        <f>+IF(J2988&lt;0,"ng","")</f>
        <v/>
      </c>
    </row>
    <row r="2989" spans="1:23" s="77" customFormat="1" ht="24" hidden="1" customHeight="1">
      <c r="A2989" s="372" t="s">
        <v>2072</v>
      </c>
      <c r="B2989" s="421" t="s">
        <v>0</v>
      </c>
      <c r="C2989" s="421" t="s">
        <v>6371</v>
      </c>
      <c r="D2989" s="422" t="s">
        <v>128</v>
      </c>
      <c r="E2989" s="422" t="s">
        <v>1536</v>
      </c>
      <c r="F2989" s="416">
        <v>26</v>
      </c>
      <c r="G2989" s="416">
        <f>[5]내역서!F2985</f>
        <v>26</v>
      </c>
      <c r="H2989" s="416">
        <v>0</v>
      </c>
      <c r="I2989" s="416"/>
      <c r="J2989" s="416">
        <f>내역서!F2993</f>
        <v>0</v>
      </c>
      <c r="K2989" s="416">
        <v>31845.4</v>
      </c>
      <c r="L2989" s="417">
        <f t="shared" si="4110"/>
        <v>0</v>
      </c>
      <c r="M2989" s="416">
        <v>262052</v>
      </c>
      <c r="N2989" s="417">
        <f t="shared" si="4111"/>
        <v>0</v>
      </c>
      <c r="O2989" s="416">
        <v>26881.3</v>
      </c>
      <c r="P2989" s="417">
        <f t="shared" si="4112"/>
        <v>0</v>
      </c>
      <c r="Q2989" s="417">
        <f t="shared" si="4113"/>
        <v>320778.7</v>
      </c>
      <c r="R2989" s="417">
        <f t="shared" si="4100"/>
        <v>0</v>
      </c>
      <c r="S2989" s="417">
        <f t="shared" ref="S2989" si="4149">J2989-J2988</f>
        <v>0</v>
      </c>
      <c r="T2989" s="417">
        <f t="shared" ref="T2989:U2989" si="4150">Q2989-Q2988</f>
        <v>0</v>
      </c>
      <c r="U2989" s="417">
        <f t="shared" si="4150"/>
        <v>0</v>
      </c>
      <c r="V2989" s="422"/>
      <c r="W2989" s="619" t="str">
        <f t="shared" si="4130"/>
        <v/>
      </c>
    </row>
    <row r="2990" spans="1:23" s="485" customFormat="1" ht="24" hidden="1" customHeight="1">
      <c r="A2990" s="366" t="s">
        <v>4295</v>
      </c>
      <c r="B2990" s="418" t="s">
        <v>0</v>
      </c>
      <c r="C2990" s="418" t="s">
        <v>3642</v>
      </c>
      <c r="D2990" s="419" t="s">
        <v>130</v>
      </c>
      <c r="E2990" s="419" t="s">
        <v>1894</v>
      </c>
      <c r="F2990" s="411">
        <v>8</v>
      </c>
      <c r="G2990" s="411">
        <f>[5]내역서!F2986</f>
        <v>8</v>
      </c>
      <c r="H2990" s="411">
        <v>0</v>
      </c>
      <c r="I2990" s="411"/>
      <c r="J2990" s="411">
        <f>내역서!F2994</f>
        <v>0</v>
      </c>
      <c r="K2990" s="411">
        <v>8728.5</v>
      </c>
      <c r="L2990" s="412">
        <f>INT($J2990*K2990)</f>
        <v>0</v>
      </c>
      <c r="M2990" s="411">
        <v>57738.400000000001</v>
      </c>
      <c r="N2990" s="412">
        <f>INT($J2990*M2990)</f>
        <v>0</v>
      </c>
      <c r="O2990" s="411">
        <v>5843</v>
      </c>
      <c r="P2990" s="412">
        <f>INT($J2990*O2990)</f>
        <v>0</v>
      </c>
      <c r="Q2990" s="412">
        <f>+K2990+M2990+O2990</f>
        <v>72309.899999999994</v>
      </c>
      <c r="R2990" s="412">
        <f>L2990+N2990+P2990</f>
        <v>0</v>
      </c>
      <c r="S2990" s="412"/>
      <c r="T2990" s="412"/>
      <c r="U2990" s="412"/>
      <c r="V2990" s="419" t="s">
        <v>0</v>
      </c>
      <c r="W2990" s="617" t="str">
        <f>+IF(J2990&lt;0,"ng","")</f>
        <v/>
      </c>
    </row>
    <row r="2991" spans="1:23" s="77" customFormat="1" ht="24" hidden="1" customHeight="1">
      <c r="A2991" s="372" t="s">
        <v>5433</v>
      </c>
      <c r="B2991" s="421" t="s">
        <v>0</v>
      </c>
      <c r="C2991" s="421" t="s">
        <v>6372</v>
      </c>
      <c r="D2991" s="422" t="s">
        <v>130</v>
      </c>
      <c r="E2991" s="422" t="s">
        <v>1536</v>
      </c>
      <c r="F2991" s="416">
        <v>8</v>
      </c>
      <c r="G2991" s="416">
        <f>[5]내역서!F2987</f>
        <v>8</v>
      </c>
      <c r="H2991" s="416">
        <v>0</v>
      </c>
      <c r="I2991" s="416"/>
      <c r="J2991" s="416">
        <f>내역서!F2995</f>
        <v>0</v>
      </c>
      <c r="K2991" s="416">
        <v>8728.5</v>
      </c>
      <c r="L2991" s="417">
        <f t="shared" si="4110"/>
        <v>0</v>
      </c>
      <c r="M2991" s="416">
        <v>57738.400000000001</v>
      </c>
      <c r="N2991" s="417">
        <f t="shared" si="4111"/>
        <v>0</v>
      </c>
      <c r="O2991" s="416">
        <v>5843</v>
      </c>
      <c r="P2991" s="417">
        <f t="shared" si="4112"/>
        <v>0</v>
      </c>
      <c r="Q2991" s="417">
        <f t="shared" si="4113"/>
        <v>72309.899999999994</v>
      </c>
      <c r="R2991" s="417">
        <f t="shared" si="4100"/>
        <v>0</v>
      </c>
      <c r="S2991" s="417">
        <f t="shared" ref="S2991" si="4151">J2991-J2990</f>
        <v>0</v>
      </c>
      <c r="T2991" s="417">
        <f t="shared" ref="T2991:U2991" si="4152">Q2991-Q2990</f>
        <v>0</v>
      </c>
      <c r="U2991" s="417">
        <f t="shared" si="4152"/>
        <v>0</v>
      </c>
      <c r="V2991" s="422"/>
      <c r="W2991" s="619" t="str">
        <f t="shared" si="4130"/>
        <v/>
      </c>
    </row>
    <row r="2992" spans="1:23" s="485" customFormat="1" ht="24" hidden="1" customHeight="1">
      <c r="A2992" s="366" t="s">
        <v>6373</v>
      </c>
      <c r="B2992" s="418" t="s">
        <v>0</v>
      </c>
      <c r="C2992" s="418" t="s">
        <v>3642</v>
      </c>
      <c r="D2992" s="419" t="s">
        <v>134</v>
      </c>
      <c r="E2992" s="419" t="s">
        <v>1894</v>
      </c>
      <c r="F2992" s="411">
        <v>2</v>
      </c>
      <c r="G2992" s="411">
        <f>[5]내역서!F2988</f>
        <v>2</v>
      </c>
      <c r="H2992" s="411">
        <v>0</v>
      </c>
      <c r="I2992" s="411"/>
      <c r="J2992" s="411">
        <f>내역서!F2996</f>
        <v>0</v>
      </c>
      <c r="K2992" s="411">
        <v>8217.7000000000007</v>
      </c>
      <c r="L2992" s="412">
        <f>INT($J2992*K2992)</f>
        <v>0</v>
      </c>
      <c r="M2992" s="411">
        <v>50633.599999999999</v>
      </c>
      <c r="N2992" s="412">
        <f>INT($J2992*M2992)</f>
        <v>0</v>
      </c>
      <c r="O2992" s="411">
        <v>5645.2</v>
      </c>
      <c r="P2992" s="412">
        <f>INT($J2992*O2992)</f>
        <v>0</v>
      </c>
      <c r="Q2992" s="412">
        <f>+K2992+M2992+O2992</f>
        <v>64496.5</v>
      </c>
      <c r="R2992" s="412">
        <f>L2992+N2992+P2992</f>
        <v>0</v>
      </c>
      <c r="S2992" s="412"/>
      <c r="T2992" s="412"/>
      <c r="U2992" s="412"/>
      <c r="V2992" s="419" t="s">
        <v>0</v>
      </c>
      <c r="W2992" s="617" t="str">
        <f>+IF(J2992&lt;0,"ng","")</f>
        <v/>
      </c>
    </row>
    <row r="2993" spans="1:23" s="77" customFormat="1" ht="24" hidden="1" customHeight="1">
      <c r="A2993" s="372" t="s">
        <v>2072</v>
      </c>
      <c r="B2993" s="421" t="s">
        <v>0</v>
      </c>
      <c r="C2993" s="421" t="s">
        <v>1840</v>
      </c>
      <c r="D2993" s="422" t="s">
        <v>134</v>
      </c>
      <c r="E2993" s="422" t="s">
        <v>1536</v>
      </c>
      <c r="F2993" s="416">
        <v>2</v>
      </c>
      <c r="G2993" s="416">
        <f>[5]내역서!F2989</f>
        <v>2</v>
      </c>
      <c r="H2993" s="416">
        <v>0</v>
      </c>
      <c r="I2993" s="416"/>
      <c r="J2993" s="416">
        <f>내역서!F2997</f>
        <v>0</v>
      </c>
      <c r="K2993" s="416">
        <v>8217.7000000000007</v>
      </c>
      <c r="L2993" s="417">
        <f t="shared" si="4110"/>
        <v>0</v>
      </c>
      <c r="M2993" s="416">
        <v>50633.599999999999</v>
      </c>
      <c r="N2993" s="417">
        <f t="shared" si="4111"/>
        <v>0</v>
      </c>
      <c r="O2993" s="416">
        <v>5645.2</v>
      </c>
      <c r="P2993" s="417">
        <f t="shared" si="4112"/>
        <v>0</v>
      </c>
      <c r="Q2993" s="417">
        <f t="shared" si="4113"/>
        <v>64496.5</v>
      </c>
      <c r="R2993" s="417">
        <f t="shared" si="4100"/>
        <v>0</v>
      </c>
      <c r="S2993" s="417">
        <f t="shared" ref="S2993" si="4153">J2993-J2992</f>
        <v>0</v>
      </c>
      <c r="T2993" s="417">
        <f t="shared" ref="T2993:U2993" si="4154">Q2993-Q2992</f>
        <v>0</v>
      </c>
      <c r="U2993" s="417">
        <f t="shared" si="4154"/>
        <v>0</v>
      </c>
      <c r="V2993" s="422"/>
      <c r="W2993" s="619" t="str">
        <f t="shared" si="4130"/>
        <v/>
      </c>
    </row>
    <row r="2994" spans="1:23" s="485" customFormat="1" ht="24" hidden="1" customHeight="1">
      <c r="A2994" s="366" t="s">
        <v>5906</v>
      </c>
      <c r="B2994" s="418" t="s">
        <v>0</v>
      </c>
      <c r="C2994" s="418" t="s">
        <v>3643</v>
      </c>
      <c r="D2994" s="419" t="s">
        <v>128</v>
      </c>
      <c r="E2994" s="419" t="s">
        <v>1894</v>
      </c>
      <c r="F2994" s="411">
        <v>9</v>
      </c>
      <c r="G2994" s="411">
        <f>[5]내역서!F2990</f>
        <v>9</v>
      </c>
      <c r="H2994" s="411">
        <v>0</v>
      </c>
      <c r="I2994" s="411"/>
      <c r="J2994" s="411">
        <f>내역서!F2998</f>
        <v>0</v>
      </c>
      <c r="K2994" s="411">
        <v>31845.4</v>
      </c>
      <c r="L2994" s="412">
        <f>INT($J2994*K2994)</f>
        <v>0</v>
      </c>
      <c r="M2994" s="411">
        <v>262052</v>
      </c>
      <c r="N2994" s="412">
        <f>INT($J2994*M2994)</f>
        <v>0</v>
      </c>
      <c r="O2994" s="411">
        <v>26881.3</v>
      </c>
      <c r="P2994" s="412">
        <f>INT($J2994*O2994)</f>
        <v>0</v>
      </c>
      <c r="Q2994" s="412">
        <f>+K2994+M2994+O2994</f>
        <v>320778.7</v>
      </c>
      <c r="R2994" s="412">
        <f>L2994+N2994+P2994</f>
        <v>0</v>
      </c>
      <c r="S2994" s="412"/>
      <c r="T2994" s="412"/>
      <c r="U2994" s="412"/>
      <c r="V2994" s="419" t="s">
        <v>0</v>
      </c>
      <c r="W2994" s="617" t="str">
        <f>+IF(J2994&lt;0,"ng","")</f>
        <v/>
      </c>
    </row>
    <row r="2995" spans="1:23" s="77" customFormat="1" ht="24" hidden="1" customHeight="1">
      <c r="A2995" s="372" t="s">
        <v>5444</v>
      </c>
      <c r="B2995" s="421" t="s">
        <v>0</v>
      </c>
      <c r="C2995" s="421" t="s">
        <v>1567</v>
      </c>
      <c r="D2995" s="422" t="s">
        <v>128</v>
      </c>
      <c r="E2995" s="422" t="s">
        <v>1536</v>
      </c>
      <c r="F2995" s="416">
        <v>9</v>
      </c>
      <c r="G2995" s="416">
        <f>[5]내역서!F2991</f>
        <v>9</v>
      </c>
      <c r="H2995" s="416">
        <v>0</v>
      </c>
      <c r="I2995" s="416"/>
      <c r="J2995" s="416">
        <f>내역서!F2999</f>
        <v>0</v>
      </c>
      <c r="K2995" s="416">
        <v>31845.4</v>
      </c>
      <c r="L2995" s="417">
        <f t="shared" si="4110"/>
        <v>0</v>
      </c>
      <c r="M2995" s="416">
        <v>262052</v>
      </c>
      <c r="N2995" s="417">
        <f t="shared" si="4111"/>
        <v>0</v>
      </c>
      <c r="O2995" s="416">
        <v>26881.3</v>
      </c>
      <c r="P2995" s="417">
        <f t="shared" si="4112"/>
        <v>0</v>
      </c>
      <c r="Q2995" s="417">
        <f t="shared" si="4113"/>
        <v>320778.7</v>
      </c>
      <c r="R2995" s="417">
        <f t="shared" si="4100"/>
        <v>0</v>
      </c>
      <c r="S2995" s="417">
        <f t="shared" ref="S2995" si="4155">J2995-J2994</f>
        <v>0</v>
      </c>
      <c r="T2995" s="417">
        <f t="shared" ref="T2995:U2995" si="4156">Q2995-Q2994</f>
        <v>0</v>
      </c>
      <c r="U2995" s="417">
        <f t="shared" si="4156"/>
        <v>0</v>
      </c>
      <c r="V2995" s="422"/>
      <c r="W2995" s="619" t="str">
        <f t="shared" si="4130"/>
        <v/>
      </c>
    </row>
    <row r="2996" spans="1:23" s="485" customFormat="1" ht="24" hidden="1" customHeight="1">
      <c r="A2996" s="366" t="s">
        <v>6337</v>
      </c>
      <c r="B2996" s="418" t="s">
        <v>0</v>
      </c>
      <c r="C2996" s="418" t="s">
        <v>3643</v>
      </c>
      <c r="D2996" s="419" t="s">
        <v>130</v>
      </c>
      <c r="E2996" s="419" t="s">
        <v>1894</v>
      </c>
      <c r="F2996" s="411">
        <v>6</v>
      </c>
      <c r="G2996" s="411">
        <f>[5]내역서!F2992</f>
        <v>6</v>
      </c>
      <c r="H2996" s="411">
        <v>0</v>
      </c>
      <c r="I2996" s="411"/>
      <c r="J2996" s="411">
        <f>내역서!F3000</f>
        <v>0</v>
      </c>
      <c r="K2996" s="411">
        <v>8728.5</v>
      </c>
      <c r="L2996" s="412">
        <f>INT($J2996*K2996)</f>
        <v>0</v>
      </c>
      <c r="M2996" s="411">
        <v>57738.400000000001</v>
      </c>
      <c r="N2996" s="412">
        <f>INT($J2996*M2996)</f>
        <v>0</v>
      </c>
      <c r="O2996" s="411">
        <v>5843</v>
      </c>
      <c r="P2996" s="412">
        <f>INT($J2996*O2996)</f>
        <v>0</v>
      </c>
      <c r="Q2996" s="412">
        <f>+K2996+M2996+O2996</f>
        <v>72309.899999999994</v>
      </c>
      <c r="R2996" s="412">
        <f>L2996+N2996+P2996</f>
        <v>0</v>
      </c>
      <c r="S2996" s="412"/>
      <c r="T2996" s="412"/>
      <c r="U2996" s="412"/>
      <c r="V2996" s="419" t="s">
        <v>0</v>
      </c>
      <c r="W2996" s="617" t="str">
        <f>+IF(J2996&lt;0,"ng","")</f>
        <v/>
      </c>
    </row>
    <row r="2997" spans="1:23" s="77" customFormat="1" ht="24" hidden="1" customHeight="1">
      <c r="A2997" s="372" t="s">
        <v>6374</v>
      </c>
      <c r="B2997" s="421" t="s">
        <v>0</v>
      </c>
      <c r="C2997" s="421" t="s">
        <v>1567</v>
      </c>
      <c r="D2997" s="422" t="s">
        <v>130</v>
      </c>
      <c r="E2997" s="422" t="s">
        <v>1536</v>
      </c>
      <c r="F2997" s="416">
        <v>6</v>
      </c>
      <c r="G2997" s="416">
        <f>[5]내역서!F2993</f>
        <v>6</v>
      </c>
      <c r="H2997" s="416">
        <v>0</v>
      </c>
      <c r="I2997" s="416"/>
      <c r="J2997" s="416">
        <f>내역서!F3001</f>
        <v>0</v>
      </c>
      <c r="K2997" s="416">
        <v>8728.5</v>
      </c>
      <c r="L2997" s="417">
        <f t="shared" si="4110"/>
        <v>0</v>
      </c>
      <c r="M2997" s="416">
        <v>57738.400000000001</v>
      </c>
      <c r="N2997" s="417">
        <f t="shared" si="4111"/>
        <v>0</v>
      </c>
      <c r="O2997" s="416">
        <v>5843</v>
      </c>
      <c r="P2997" s="417">
        <f t="shared" si="4112"/>
        <v>0</v>
      </c>
      <c r="Q2997" s="417">
        <f t="shared" si="4113"/>
        <v>72309.899999999994</v>
      </c>
      <c r="R2997" s="417">
        <f t="shared" si="4100"/>
        <v>0</v>
      </c>
      <c r="S2997" s="417">
        <f t="shared" ref="S2997" si="4157">J2997-J2996</f>
        <v>0</v>
      </c>
      <c r="T2997" s="417">
        <f t="shared" ref="T2997:U2997" si="4158">Q2997-Q2996</f>
        <v>0</v>
      </c>
      <c r="U2997" s="417">
        <f t="shared" si="4158"/>
        <v>0</v>
      </c>
      <c r="V2997" s="422"/>
      <c r="W2997" s="619" t="str">
        <f t="shared" si="4130"/>
        <v/>
      </c>
    </row>
    <row r="2998" spans="1:23" s="485" customFormat="1" ht="24" hidden="1" customHeight="1">
      <c r="A2998" s="366" t="s">
        <v>6375</v>
      </c>
      <c r="B2998" s="418" t="s">
        <v>0</v>
      </c>
      <c r="C2998" s="418" t="s">
        <v>3643</v>
      </c>
      <c r="D2998" s="419" t="s">
        <v>134</v>
      </c>
      <c r="E2998" s="419" t="s">
        <v>1894</v>
      </c>
      <c r="F2998" s="411">
        <v>0</v>
      </c>
      <c r="G2998" s="411">
        <f>[5]내역서!F2994</f>
        <v>0</v>
      </c>
      <c r="H2998" s="411">
        <v>0</v>
      </c>
      <c r="I2998" s="411"/>
      <c r="J2998" s="411">
        <f>내역서!F3002</f>
        <v>0</v>
      </c>
      <c r="K2998" s="411">
        <v>8217.7000000000007</v>
      </c>
      <c r="L2998" s="412">
        <f>INT($J2998*K2998)</f>
        <v>0</v>
      </c>
      <c r="M2998" s="411">
        <v>50633.599999999999</v>
      </c>
      <c r="N2998" s="412">
        <f>INT($J2998*M2998)</f>
        <v>0</v>
      </c>
      <c r="O2998" s="411">
        <v>5645.2</v>
      </c>
      <c r="P2998" s="412">
        <f>INT($J2998*O2998)</f>
        <v>0</v>
      </c>
      <c r="Q2998" s="412">
        <f>+K2998+M2998+O2998</f>
        <v>64496.5</v>
      </c>
      <c r="R2998" s="412">
        <f>L2998+N2998+P2998</f>
        <v>0</v>
      </c>
      <c r="S2998" s="412"/>
      <c r="T2998" s="412"/>
      <c r="U2998" s="412"/>
      <c r="V2998" s="419" t="s">
        <v>0</v>
      </c>
      <c r="W2998" s="617" t="str">
        <f>+IF(J2998&lt;0,"ng","")</f>
        <v/>
      </c>
    </row>
    <row r="2999" spans="1:23" s="77" customFormat="1" ht="24" hidden="1" customHeight="1">
      <c r="A2999" s="372" t="s">
        <v>6376</v>
      </c>
      <c r="B2999" s="421" t="s">
        <v>0</v>
      </c>
      <c r="C2999" s="421" t="s">
        <v>1567</v>
      </c>
      <c r="D2999" s="422" t="s">
        <v>134</v>
      </c>
      <c r="E2999" s="422" t="s">
        <v>1536</v>
      </c>
      <c r="F2999" s="416">
        <v>0</v>
      </c>
      <c r="G2999" s="416">
        <f>[5]내역서!F2995</f>
        <v>0</v>
      </c>
      <c r="H2999" s="416">
        <v>0</v>
      </c>
      <c r="I2999" s="416"/>
      <c r="J2999" s="416">
        <f>내역서!F3003</f>
        <v>0</v>
      </c>
      <c r="K2999" s="416">
        <v>8217.7000000000007</v>
      </c>
      <c r="L2999" s="417">
        <f t="shared" si="4110"/>
        <v>0</v>
      </c>
      <c r="M2999" s="416">
        <v>50633.599999999999</v>
      </c>
      <c r="N2999" s="417">
        <f t="shared" si="4111"/>
        <v>0</v>
      </c>
      <c r="O2999" s="416">
        <v>5645.2</v>
      </c>
      <c r="P2999" s="417">
        <f t="shared" si="4112"/>
        <v>0</v>
      </c>
      <c r="Q2999" s="417">
        <f t="shared" si="4113"/>
        <v>64496.5</v>
      </c>
      <c r="R2999" s="417">
        <f t="shared" si="4100"/>
        <v>0</v>
      </c>
      <c r="S2999" s="417">
        <f t="shared" ref="S2999" si="4159">J2999-J2998</f>
        <v>0</v>
      </c>
      <c r="T2999" s="417">
        <f t="shared" ref="T2999:U2999" si="4160">Q2999-Q2998</f>
        <v>0</v>
      </c>
      <c r="U2999" s="417">
        <f t="shared" si="4160"/>
        <v>0</v>
      </c>
      <c r="V2999" s="422"/>
      <c r="W2999" s="619" t="str">
        <f t="shared" si="4130"/>
        <v/>
      </c>
    </row>
    <row r="3000" spans="1:23" s="485" customFormat="1" ht="24" hidden="1" customHeight="1">
      <c r="A3000" s="366" t="s">
        <v>6373</v>
      </c>
      <c r="B3000" s="418" t="s">
        <v>0</v>
      </c>
      <c r="C3000" s="418" t="s">
        <v>3643</v>
      </c>
      <c r="D3000" s="419" t="s">
        <v>136</v>
      </c>
      <c r="E3000" s="419" t="s">
        <v>1894</v>
      </c>
      <c r="F3000" s="411">
        <v>0</v>
      </c>
      <c r="G3000" s="411">
        <f>[5]내역서!F2996</f>
        <v>0</v>
      </c>
      <c r="H3000" s="411">
        <v>0</v>
      </c>
      <c r="I3000" s="411"/>
      <c r="J3000" s="411">
        <f>내역서!F3004</f>
        <v>0</v>
      </c>
      <c r="K3000" s="411">
        <v>6453.1</v>
      </c>
      <c r="L3000" s="412">
        <f>INT($J3000*K3000)</f>
        <v>0</v>
      </c>
      <c r="M3000" s="411">
        <v>34660.800000000003</v>
      </c>
      <c r="N3000" s="412">
        <f>INT($J3000*M3000)</f>
        <v>0</v>
      </c>
      <c r="O3000" s="411">
        <v>4460.3999999999996</v>
      </c>
      <c r="P3000" s="412">
        <f>INT($J3000*O3000)</f>
        <v>0</v>
      </c>
      <c r="Q3000" s="412">
        <f>+K3000+M3000+O3000</f>
        <v>45574.3</v>
      </c>
      <c r="R3000" s="412">
        <f>L3000+N3000+P3000</f>
        <v>0</v>
      </c>
      <c r="S3000" s="412"/>
      <c r="T3000" s="412"/>
      <c r="U3000" s="412"/>
      <c r="V3000" s="419" t="s">
        <v>0</v>
      </c>
      <c r="W3000" s="617" t="str">
        <f>+IF(J3000&lt;0,"ng","")</f>
        <v/>
      </c>
    </row>
    <row r="3001" spans="1:23" s="77" customFormat="1" ht="24" hidden="1" customHeight="1">
      <c r="A3001" s="372" t="s">
        <v>5433</v>
      </c>
      <c r="B3001" s="421" t="s">
        <v>0</v>
      </c>
      <c r="C3001" s="421" t="s">
        <v>1567</v>
      </c>
      <c r="D3001" s="422" t="s">
        <v>136</v>
      </c>
      <c r="E3001" s="422" t="s">
        <v>1536</v>
      </c>
      <c r="F3001" s="416">
        <v>0</v>
      </c>
      <c r="G3001" s="416">
        <f>[5]내역서!F2997</f>
        <v>0</v>
      </c>
      <c r="H3001" s="416">
        <v>0</v>
      </c>
      <c r="I3001" s="416"/>
      <c r="J3001" s="416">
        <f>내역서!F3005</f>
        <v>0</v>
      </c>
      <c r="K3001" s="416">
        <v>6453.1</v>
      </c>
      <c r="L3001" s="417">
        <f t="shared" si="4110"/>
        <v>0</v>
      </c>
      <c r="M3001" s="416">
        <v>34660.800000000003</v>
      </c>
      <c r="N3001" s="417">
        <f t="shared" si="4111"/>
        <v>0</v>
      </c>
      <c r="O3001" s="416">
        <v>4460.3999999999996</v>
      </c>
      <c r="P3001" s="417">
        <f t="shared" si="4112"/>
        <v>0</v>
      </c>
      <c r="Q3001" s="417">
        <f t="shared" si="4113"/>
        <v>45574.3</v>
      </c>
      <c r="R3001" s="417">
        <f t="shared" si="4100"/>
        <v>0</v>
      </c>
      <c r="S3001" s="417">
        <f t="shared" ref="S3001" si="4161">J3001-J3000</f>
        <v>0</v>
      </c>
      <c r="T3001" s="417">
        <f t="shared" ref="T3001:U3001" si="4162">Q3001-Q3000</f>
        <v>0</v>
      </c>
      <c r="U3001" s="417">
        <f t="shared" si="4162"/>
        <v>0</v>
      </c>
      <c r="V3001" s="422"/>
      <c r="W3001" s="619" t="str">
        <f t="shared" si="4130"/>
        <v/>
      </c>
    </row>
    <row r="3002" spans="1:23" s="485" customFormat="1" ht="24" hidden="1" customHeight="1">
      <c r="A3002" s="366" t="s">
        <v>5470</v>
      </c>
      <c r="B3002" s="418" t="s">
        <v>0</v>
      </c>
      <c r="C3002" s="418" t="s">
        <v>3644</v>
      </c>
      <c r="D3002" s="419" t="s">
        <v>128</v>
      </c>
      <c r="E3002" s="419" t="s">
        <v>1894</v>
      </c>
      <c r="F3002" s="411">
        <v>1</v>
      </c>
      <c r="G3002" s="411">
        <f>[5]내역서!F2998</f>
        <v>1</v>
      </c>
      <c r="H3002" s="411">
        <v>0</v>
      </c>
      <c r="I3002" s="411"/>
      <c r="J3002" s="411">
        <f>내역서!F3006</f>
        <v>0</v>
      </c>
      <c r="K3002" s="411">
        <v>31845.4</v>
      </c>
      <c r="L3002" s="412">
        <f>INT($J3002*K3002)</f>
        <v>0</v>
      </c>
      <c r="M3002" s="411">
        <v>262052</v>
      </c>
      <c r="N3002" s="412">
        <f>INT($J3002*M3002)</f>
        <v>0</v>
      </c>
      <c r="O3002" s="411">
        <v>26881.3</v>
      </c>
      <c r="P3002" s="412">
        <f>INT($J3002*O3002)</f>
        <v>0</v>
      </c>
      <c r="Q3002" s="412">
        <f>+K3002+M3002+O3002</f>
        <v>320778.7</v>
      </c>
      <c r="R3002" s="412">
        <f>L3002+N3002+P3002</f>
        <v>0</v>
      </c>
      <c r="S3002" s="412"/>
      <c r="T3002" s="412"/>
      <c r="U3002" s="412"/>
      <c r="V3002" s="419" t="s">
        <v>0</v>
      </c>
      <c r="W3002" s="617" t="str">
        <f>+IF(J3002&lt;0,"ng","")</f>
        <v/>
      </c>
    </row>
    <row r="3003" spans="1:23" s="77" customFormat="1" ht="24" hidden="1" customHeight="1">
      <c r="A3003" s="372" t="s">
        <v>2072</v>
      </c>
      <c r="B3003" s="421" t="s">
        <v>0</v>
      </c>
      <c r="C3003" s="421" t="s">
        <v>6377</v>
      </c>
      <c r="D3003" s="422" t="s">
        <v>128</v>
      </c>
      <c r="E3003" s="422" t="s">
        <v>1536</v>
      </c>
      <c r="F3003" s="416">
        <v>1</v>
      </c>
      <c r="G3003" s="416">
        <f>[5]내역서!F2999</f>
        <v>1</v>
      </c>
      <c r="H3003" s="416">
        <v>0</v>
      </c>
      <c r="I3003" s="416"/>
      <c r="J3003" s="416">
        <f>내역서!F3007</f>
        <v>0</v>
      </c>
      <c r="K3003" s="416">
        <v>31845.4</v>
      </c>
      <c r="L3003" s="417">
        <f t="shared" si="4110"/>
        <v>0</v>
      </c>
      <c r="M3003" s="416">
        <v>262052</v>
      </c>
      <c r="N3003" s="417">
        <f t="shared" si="4111"/>
        <v>0</v>
      </c>
      <c r="O3003" s="416">
        <v>26881.3</v>
      </c>
      <c r="P3003" s="417">
        <f t="shared" si="4112"/>
        <v>0</v>
      </c>
      <c r="Q3003" s="417">
        <f t="shared" si="4113"/>
        <v>320778.7</v>
      </c>
      <c r="R3003" s="417">
        <f t="shared" si="4100"/>
        <v>0</v>
      </c>
      <c r="S3003" s="417">
        <f t="shared" ref="S3003" si="4163">J3003-J3002</f>
        <v>0</v>
      </c>
      <c r="T3003" s="417">
        <f t="shared" ref="T3003:U3003" si="4164">Q3003-Q3002</f>
        <v>0</v>
      </c>
      <c r="U3003" s="417">
        <f t="shared" si="4164"/>
        <v>0</v>
      </c>
      <c r="V3003" s="422"/>
      <c r="W3003" s="619" t="str">
        <f t="shared" si="4130"/>
        <v/>
      </c>
    </row>
    <row r="3004" spans="1:23" s="485" customFormat="1" ht="24" hidden="1" customHeight="1">
      <c r="A3004" s="366" t="s">
        <v>2055</v>
      </c>
      <c r="B3004" s="418" t="s">
        <v>0</v>
      </c>
      <c r="C3004" s="418" t="s">
        <v>3644</v>
      </c>
      <c r="D3004" s="419" t="s">
        <v>130</v>
      </c>
      <c r="E3004" s="419" t="s">
        <v>1894</v>
      </c>
      <c r="F3004" s="411">
        <v>5</v>
      </c>
      <c r="G3004" s="411">
        <f>[5]내역서!F3000</f>
        <v>5</v>
      </c>
      <c r="H3004" s="411">
        <v>0</v>
      </c>
      <c r="I3004" s="411"/>
      <c r="J3004" s="411">
        <f>내역서!F3008</f>
        <v>0</v>
      </c>
      <c r="K3004" s="411">
        <v>8728.5</v>
      </c>
      <c r="L3004" s="412">
        <f>INT($J3004*K3004)</f>
        <v>0</v>
      </c>
      <c r="M3004" s="411">
        <v>57738.400000000001</v>
      </c>
      <c r="N3004" s="412">
        <f>INT($J3004*M3004)</f>
        <v>0</v>
      </c>
      <c r="O3004" s="411">
        <v>5843</v>
      </c>
      <c r="P3004" s="412">
        <f>INT($J3004*O3004)</f>
        <v>0</v>
      </c>
      <c r="Q3004" s="412">
        <f>+K3004+M3004+O3004</f>
        <v>72309.899999999994</v>
      </c>
      <c r="R3004" s="412">
        <f>L3004+N3004+P3004</f>
        <v>0</v>
      </c>
      <c r="S3004" s="412"/>
      <c r="T3004" s="412"/>
      <c r="U3004" s="412"/>
      <c r="V3004" s="419" t="s">
        <v>0</v>
      </c>
      <c r="W3004" s="617" t="str">
        <f>+IF(J3004&lt;0,"ng","")</f>
        <v/>
      </c>
    </row>
    <row r="3005" spans="1:23" s="77" customFormat="1" ht="24" hidden="1" customHeight="1">
      <c r="A3005" s="372" t="s">
        <v>5458</v>
      </c>
      <c r="B3005" s="421" t="s">
        <v>0</v>
      </c>
      <c r="C3005" s="421" t="s">
        <v>5063</v>
      </c>
      <c r="D3005" s="422" t="s">
        <v>130</v>
      </c>
      <c r="E3005" s="422" t="s">
        <v>1536</v>
      </c>
      <c r="F3005" s="416">
        <v>5</v>
      </c>
      <c r="G3005" s="416">
        <f>[5]내역서!F3001</f>
        <v>5</v>
      </c>
      <c r="H3005" s="416">
        <v>0</v>
      </c>
      <c r="I3005" s="416"/>
      <c r="J3005" s="416">
        <f>내역서!F3009</f>
        <v>0</v>
      </c>
      <c r="K3005" s="416">
        <v>8728.5</v>
      </c>
      <c r="L3005" s="417">
        <f t="shared" si="4110"/>
        <v>0</v>
      </c>
      <c r="M3005" s="416">
        <v>57738.400000000001</v>
      </c>
      <c r="N3005" s="417">
        <f t="shared" si="4111"/>
        <v>0</v>
      </c>
      <c r="O3005" s="416">
        <v>5843</v>
      </c>
      <c r="P3005" s="417">
        <f t="shared" si="4112"/>
        <v>0</v>
      </c>
      <c r="Q3005" s="417">
        <f t="shared" si="4113"/>
        <v>72309.899999999994</v>
      </c>
      <c r="R3005" s="417">
        <f t="shared" si="4100"/>
        <v>0</v>
      </c>
      <c r="S3005" s="417">
        <f t="shared" ref="S3005" si="4165">J3005-J3004</f>
        <v>0</v>
      </c>
      <c r="T3005" s="417">
        <f t="shared" ref="T3005:U3005" si="4166">Q3005-Q3004</f>
        <v>0</v>
      </c>
      <c r="U3005" s="417">
        <f t="shared" si="4166"/>
        <v>0</v>
      </c>
      <c r="V3005" s="422"/>
      <c r="W3005" s="619" t="str">
        <f t="shared" si="4130"/>
        <v/>
      </c>
    </row>
    <row r="3006" spans="1:23" s="485" customFormat="1" ht="24" hidden="1" customHeight="1">
      <c r="A3006" s="366" t="s">
        <v>6378</v>
      </c>
      <c r="B3006" s="418" t="s">
        <v>0</v>
      </c>
      <c r="C3006" s="418" t="s">
        <v>3646</v>
      </c>
      <c r="D3006" s="419" t="s">
        <v>136</v>
      </c>
      <c r="E3006" s="419" t="s">
        <v>1894</v>
      </c>
      <c r="F3006" s="411">
        <v>0</v>
      </c>
      <c r="G3006" s="411">
        <f>[5]내역서!F3002</f>
        <v>0</v>
      </c>
      <c r="H3006" s="411">
        <v>0</v>
      </c>
      <c r="I3006" s="411"/>
      <c r="J3006" s="411">
        <f>내역서!F3010</f>
        <v>0</v>
      </c>
      <c r="K3006" s="411">
        <v>6453.1</v>
      </c>
      <c r="L3006" s="412">
        <f>INT($J3006*K3006)</f>
        <v>0</v>
      </c>
      <c r="M3006" s="411">
        <v>34660.800000000003</v>
      </c>
      <c r="N3006" s="412">
        <f>INT($J3006*M3006)</f>
        <v>0</v>
      </c>
      <c r="O3006" s="411">
        <v>4460.3999999999996</v>
      </c>
      <c r="P3006" s="412">
        <f>INT($J3006*O3006)</f>
        <v>0</v>
      </c>
      <c r="Q3006" s="412">
        <f>+K3006+M3006+O3006</f>
        <v>45574.3</v>
      </c>
      <c r="R3006" s="412">
        <f>L3006+N3006+P3006</f>
        <v>0</v>
      </c>
      <c r="S3006" s="412"/>
      <c r="T3006" s="412"/>
      <c r="U3006" s="412"/>
      <c r="V3006" s="419" t="s">
        <v>0</v>
      </c>
      <c r="W3006" s="617" t="str">
        <f>+IF(J3006&lt;0,"ng","")</f>
        <v/>
      </c>
    </row>
    <row r="3007" spans="1:23" s="77" customFormat="1" ht="24" hidden="1" customHeight="1">
      <c r="A3007" s="372" t="s">
        <v>2072</v>
      </c>
      <c r="B3007" s="421" t="s">
        <v>0</v>
      </c>
      <c r="C3007" s="421" t="s">
        <v>1569</v>
      </c>
      <c r="D3007" s="422" t="s">
        <v>136</v>
      </c>
      <c r="E3007" s="422" t="s">
        <v>1536</v>
      </c>
      <c r="F3007" s="416">
        <v>0</v>
      </c>
      <c r="G3007" s="416">
        <f>[5]내역서!F3003</f>
        <v>0</v>
      </c>
      <c r="H3007" s="416">
        <v>0</v>
      </c>
      <c r="I3007" s="416"/>
      <c r="J3007" s="416">
        <f>내역서!F3011</f>
        <v>0</v>
      </c>
      <c r="K3007" s="416">
        <v>6453.1</v>
      </c>
      <c r="L3007" s="417">
        <f t="shared" si="4110"/>
        <v>0</v>
      </c>
      <c r="M3007" s="416">
        <v>34660.800000000003</v>
      </c>
      <c r="N3007" s="417">
        <f t="shared" si="4111"/>
        <v>0</v>
      </c>
      <c r="O3007" s="416">
        <v>4460.3999999999996</v>
      </c>
      <c r="P3007" s="417">
        <f t="shared" si="4112"/>
        <v>0</v>
      </c>
      <c r="Q3007" s="417">
        <f t="shared" si="4113"/>
        <v>45574.3</v>
      </c>
      <c r="R3007" s="417">
        <f t="shared" si="4100"/>
        <v>0</v>
      </c>
      <c r="S3007" s="417">
        <f t="shared" ref="S3007" si="4167">J3007-J3006</f>
        <v>0</v>
      </c>
      <c r="T3007" s="417">
        <f t="shared" ref="T3007:U3007" si="4168">Q3007-Q3006</f>
        <v>0</v>
      </c>
      <c r="U3007" s="417">
        <f t="shared" si="4168"/>
        <v>0</v>
      </c>
      <c r="V3007" s="422"/>
      <c r="W3007" s="619" t="str">
        <f t="shared" si="4130"/>
        <v/>
      </c>
    </row>
    <row r="3008" spans="1:23" s="485" customFormat="1" ht="24" hidden="1" customHeight="1">
      <c r="A3008" s="366" t="s">
        <v>4295</v>
      </c>
      <c r="B3008" s="418" t="s">
        <v>0</v>
      </c>
      <c r="C3008" s="418" t="s">
        <v>3647</v>
      </c>
      <c r="D3008" s="419" t="s">
        <v>130</v>
      </c>
      <c r="E3008" s="419" t="s">
        <v>1894</v>
      </c>
      <c r="F3008" s="411">
        <v>32</v>
      </c>
      <c r="G3008" s="411">
        <f>[5]내역서!F3004</f>
        <v>32</v>
      </c>
      <c r="H3008" s="411">
        <v>0</v>
      </c>
      <c r="I3008" s="411"/>
      <c r="J3008" s="411">
        <f>내역서!F3012</f>
        <v>0</v>
      </c>
      <c r="K3008" s="411">
        <v>8728.5</v>
      </c>
      <c r="L3008" s="412">
        <f>INT($J3008*K3008)</f>
        <v>0</v>
      </c>
      <c r="M3008" s="411">
        <v>57738.400000000001</v>
      </c>
      <c r="N3008" s="412">
        <f>INT($J3008*M3008)</f>
        <v>0</v>
      </c>
      <c r="O3008" s="411">
        <v>5843</v>
      </c>
      <c r="P3008" s="412">
        <f>INT($J3008*O3008)</f>
        <v>0</v>
      </c>
      <c r="Q3008" s="412">
        <f>+K3008+M3008+O3008</f>
        <v>72309.899999999994</v>
      </c>
      <c r="R3008" s="412">
        <f>L3008+N3008+P3008</f>
        <v>0</v>
      </c>
      <c r="S3008" s="412"/>
      <c r="T3008" s="412"/>
      <c r="U3008" s="412"/>
      <c r="V3008" s="419" t="s">
        <v>0</v>
      </c>
      <c r="W3008" s="617" t="str">
        <f>+IF(J3008&lt;0,"ng","")</f>
        <v/>
      </c>
    </row>
    <row r="3009" spans="1:23" s="77" customFormat="1" ht="24" hidden="1" customHeight="1">
      <c r="A3009" s="372" t="s">
        <v>2072</v>
      </c>
      <c r="B3009" s="421" t="s">
        <v>0</v>
      </c>
      <c r="C3009" s="421" t="s">
        <v>1570</v>
      </c>
      <c r="D3009" s="422" t="s">
        <v>130</v>
      </c>
      <c r="E3009" s="422" t="s">
        <v>1536</v>
      </c>
      <c r="F3009" s="416">
        <v>32</v>
      </c>
      <c r="G3009" s="416">
        <f>[5]내역서!F3005</f>
        <v>32</v>
      </c>
      <c r="H3009" s="416">
        <v>0</v>
      </c>
      <c r="I3009" s="416"/>
      <c r="J3009" s="416">
        <f>내역서!F3013</f>
        <v>0</v>
      </c>
      <c r="K3009" s="416">
        <v>8728.5</v>
      </c>
      <c r="L3009" s="417">
        <f t="shared" si="4110"/>
        <v>0</v>
      </c>
      <c r="M3009" s="416">
        <v>57738.400000000001</v>
      </c>
      <c r="N3009" s="417">
        <f t="shared" si="4111"/>
        <v>0</v>
      </c>
      <c r="O3009" s="416">
        <v>5843</v>
      </c>
      <c r="P3009" s="417">
        <f t="shared" si="4112"/>
        <v>0</v>
      </c>
      <c r="Q3009" s="417">
        <f t="shared" si="4113"/>
        <v>72309.899999999994</v>
      </c>
      <c r="R3009" s="417">
        <f t="shared" si="4100"/>
        <v>0</v>
      </c>
      <c r="S3009" s="417">
        <f t="shared" ref="S3009" si="4169">J3009-J3008</f>
        <v>0</v>
      </c>
      <c r="T3009" s="417">
        <f t="shared" ref="T3009:U3009" si="4170">Q3009-Q3008</f>
        <v>0</v>
      </c>
      <c r="U3009" s="417">
        <f t="shared" si="4170"/>
        <v>0</v>
      </c>
      <c r="V3009" s="422"/>
      <c r="W3009" s="619" t="str">
        <f t="shared" si="4130"/>
        <v/>
      </c>
    </row>
    <row r="3010" spans="1:23" s="485" customFormat="1" ht="24" hidden="1" customHeight="1">
      <c r="A3010" s="366" t="s">
        <v>2055</v>
      </c>
      <c r="B3010" s="418" t="s">
        <v>0</v>
      </c>
      <c r="C3010" s="418" t="s">
        <v>3647</v>
      </c>
      <c r="D3010" s="419" t="s">
        <v>134</v>
      </c>
      <c r="E3010" s="419" t="s">
        <v>1894</v>
      </c>
      <c r="F3010" s="411">
        <v>8</v>
      </c>
      <c r="G3010" s="411">
        <f>[5]내역서!F3006</f>
        <v>8</v>
      </c>
      <c r="H3010" s="411">
        <v>0</v>
      </c>
      <c r="I3010" s="411"/>
      <c r="J3010" s="411">
        <f>내역서!F3014</f>
        <v>0</v>
      </c>
      <c r="K3010" s="411">
        <v>8217.7000000000007</v>
      </c>
      <c r="L3010" s="412">
        <f>INT($J3010*K3010)</f>
        <v>0</v>
      </c>
      <c r="M3010" s="411">
        <v>50633.599999999999</v>
      </c>
      <c r="N3010" s="412">
        <f>INT($J3010*M3010)</f>
        <v>0</v>
      </c>
      <c r="O3010" s="411">
        <v>5645.2</v>
      </c>
      <c r="P3010" s="412">
        <f>INT($J3010*O3010)</f>
        <v>0</v>
      </c>
      <c r="Q3010" s="412">
        <f>+K3010+M3010+O3010</f>
        <v>64496.5</v>
      </c>
      <c r="R3010" s="412">
        <f>L3010+N3010+P3010</f>
        <v>0</v>
      </c>
      <c r="S3010" s="412"/>
      <c r="T3010" s="412"/>
      <c r="U3010" s="412"/>
      <c r="V3010" s="419" t="s">
        <v>0</v>
      </c>
      <c r="W3010" s="617" t="str">
        <f>+IF(J3010&lt;0,"ng","")</f>
        <v/>
      </c>
    </row>
    <row r="3011" spans="1:23" s="77" customFormat="1" ht="24" hidden="1" customHeight="1">
      <c r="A3011" s="372" t="s">
        <v>6379</v>
      </c>
      <c r="B3011" s="421" t="s">
        <v>0</v>
      </c>
      <c r="C3011" s="421" t="s">
        <v>1570</v>
      </c>
      <c r="D3011" s="422" t="s">
        <v>134</v>
      </c>
      <c r="E3011" s="422" t="s">
        <v>1536</v>
      </c>
      <c r="F3011" s="416">
        <v>8</v>
      </c>
      <c r="G3011" s="416">
        <f>[5]내역서!F3007</f>
        <v>8</v>
      </c>
      <c r="H3011" s="416">
        <v>0</v>
      </c>
      <c r="I3011" s="416"/>
      <c r="J3011" s="416">
        <f>내역서!F3015</f>
        <v>0</v>
      </c>
      <c r="K3011" s="416">
        <v>8217.7000000000007</v>
      </c>
      <c r="L3011" s="417">
        <f t="shared" si="4110"/>
        <v>0</v>
      </c>
      <c r="M3011" s="416">
        <v>50633.599999999999</v>
      </c>
      <c r="N3011" s="417">
        <f t="shared" si="4111"/>
        <v>0</v>
      </c>
      <c r="O3011" s="416">
        <v>5645.2</v>
      </c>
      <c r="P3011" s="417">
        <f t="shared" si="4112"/>
        <v>0</v>
      </c>
      <c r="Q3011" s="417">
        <f t="shared" si="4113"/>
        <v>64496.5</v>
      </c>
      <c r="R3011" s="417">
        <f t="shared" si="4100"/>
        <v>0</v>
      </c>
      <c r="S3011" s="417">
        <f t="shared" ref="S3011" si="4171">J3011-J3010</f>
        <v>0</v>
      </c>
      <c r="T3011" s="417">
        <f t="shared" ref="T3011:U3011" si="4172">Q3011-Q3010</f>
        <v>0</v>
      </c>
      <c r="U3011" s="417">
        <f t="shared" si="4172"/>
        <v>0</v>
      </c>
      <c r="V3011" s="422"/>
      <c r="W3011" s="619" t="str">
        <f t="shared" si="4130"/>
        <v/>
      </c>
    </row>
    <row r="3012" spans="1:23" s="485" customFormat="1" ht="24" hidden="1" customHeight="1">
      <c r="A3012" s="366" t="s">
        <v>2055</v>
      </c>
      <c r="B3012" s="418" t="s">
        <v>0</v>
      </c>
      <c r="C3012" s="418" t="s">
        <v>3647</v>
      </c>
      <c r="D3012" s="419" t="s">
        <v>136</v>
      </c>
      <c r="E3012" s="419" t="s">
        <v>1894</v>
      </c>
      <c r="F3012" s="411">
        <v>0</v>
      </c>
      <c r="G3012" s="411">
        <f>[5]내역서!F3008</f>
        <v>0</v>
      </c>
      <c r="H3012" s="411">
        <v>0</v>
      </c>
      <c r="I3012" s="411"/>
      <c r="J3012" s="411">
        <f>내역서!F3016</f>
        <v>0</v>
      </c>
      <c r="K3012" s="411">
        <v>6453.1</v>
      </c>
      <c r="L3012" s="412">
        <f>INT($J3012*K3012)</f>
        <v>0</v>
      </c>
      <c r="M3012" s="411">
        <v>34660.800000000003</v>
      </c>
      <c r="N3012" s="412">
        <f>INT($J3012*M3012)</f>
        <v>0</v>
      </c>
      <c r="O3012" s="411">
        <v>4460.3999999999996</v>
      </c>
      <c r="P3012" s="412">
        <f>INT($J3012*O3012)</f>
        <v>0</v>
      </c>
      <c r="Q3012" s="412">
        <f>+K3012+M3012+O3012</f>
        <v>45574.3</v>
      </c>
      <c r="R3012" s="412">
        <f>L3012+N3012+P3012</f>
        <v>0</v>
      </c>
      <c r="S3012" s="412"/>
      <c r="T3012" s="412"/>
      <c r="U3012" s="412"/>
      <c r="V3012" s="419" t="s">
        <v>0</v>
      </c>
      <c r="W3012" s="617" t="str">
        <f>+IF(J3012&lt;0,"ng","")</f>
        <v/>
      </c>
    </row>
    <row r="3013" spans="1:23" s="77" customFormat="1" ht="24" hidden="1" customHeight="1">
      <c r="A3013" s="372" t="s">
        <v>6271</v>
      </c>
      <c r="B3013" s="421" t="s">
        <v>0</v>
      </c>
      <c r="C3013" s="421" t="s">
        <v>1570</v>
      </c>
      <c r="D3013" s="422" t="s">
        <v>136</v>
      </c>
      <c r="E3013" s="422" t="s">
        <v>1536</v>
      </c>
      <c r="F3013" s="416">
        <v>0</v>
      </c>
      <c r="G3013" s="416">
        <f>[5]내역서!F3009</f>
        <v>0</v>
      </c>
      <c r="H3013" s="416">
        <v>0</v>
      </c>
      <c r="I3013" s="416"/>
      <c r="J3013" s="416">
        <f>내역서!F3017</f>
        <v>0</v>
      </c>
      <c r="K3013" s="416">
        <v>6453.1</v>
      </c>
      <c r="L3013" s="417">
        <f t="shared" si="4110"/>
        <v>0</v>
      </c>
      <c r="M3013" s="416">
        <v>34660.800000000003</v>
      </c>
      <c r="N3013" s="417">
        <f t="shared" si="4111"/>
        <v>0</v>
      </c>
      <c r="O3013" s="416">
        <v>4460.3999999999996</v>
      </c>
      <c r="P3013" s="417">
        <f t="shared" si="4112"/>
        <v>0</v>
      </c>
      <c r="Q3013" s="417">
        <f t="shared" si="4113"/>
        <v>45574.3</v>
      </c>
      <c r="R3013" s="417">
        <f t="shared" ref="R3013:R3075" si="4173">L3013+N3013+P3013</f>
        <v>0</v>
      </c>
      <c r="S3013" s="417">
        <f t="shared" ref="S3013" si="4174">J3013-J3012</f>
        <v>0</v>
      </c>
      <c r="T3013" s="417">
        <f t="shared" ref="T3013:U3013" si="4175">Q3013-Q3012</f>
        <v>0</v>
      </c>
      <c r="U3013" s="417">
        <f t="shared" si="4175"/>
        <v>0</v>
      </c>
      <c r="V3013" s="422"/>
      <c r="W3013" s="619" t="str">
        <f t="shared" si="4130"/>
        <v/>
      </c>
    </row>
    <row r="3014" spans="1:23" s="485" customFormat="1" ht="24" hidden="1" customHeight="1">
      <c r="A3014" s="366" t="s">
        <v>5466</v>
      </c>
      <c r="B3014" s="418" t="s">
        <v>0</v>
      </c>
      <c r="C3014" s="418" t="s">
        <v>3647</v>
      </c>
      <c r="D3014" s="419" t="s">
        <v>135</v>
      </c>
      <c r="E3014" s="419" t="s">
        <v>1894</v>
      </c>
      <c r="F3014" s="411">
        <v>1</v>
      </c>
      <c r="G3014" s="411">
        <f>[5]내역서!F3010</f>
        <v>1</v>
      </c>
      <c r="H3014" s="411">
        <v>0</v>
      </c>
      <c r="I3014" s="411"/>
      <c r="J3014" s="411">
        <f>내역서!F3018</f>
        <v>0</v>
      </c>
      <c r="K3014" s="411">
        <v>2544.3000000000002</v>
      </c>
      <c r="L3014" s="412">
        <f>INT($J3014*K3014)</f>
        <v>0</v>
      </c>
      <c r="M3014" s="411">
        <v>31755.200000000001</v>
      </c>
      <c r="N3014" s="412">
        <f>INT($J3014*M3014)</f>
        <v>0</v>
      </c>
      <c r="O3014" s="411">
        <v>54.8</v>
      </c>
      <c r="P3014" s="412">
        <f>INT($J3014*O3014)</f>
        <v>0</v>
      </c>
      <c r="Q3014" s="412">
        <f>+K3014+M3014+O3014</f>
        <v>34354.300000000003</v>
      </c>
      <c r="R3014" s="412">
        <f>L3014+N3014+P3014</f>
        <v>0</v>
      </c>
      <c r="S3014" s="412"/>
      <c r="T3014" s="412"/>
      <c r="U3014" s="412"/>
      <c r="V3014" s="419" t="s">
        <v>0</v>
      </c>
      <c r="W3014" s="617" t="str">
        <f>+IF(J3014&lt;0,"ng","")</f>
        <v/>
      </c>
    </row>
    <row r="3015" spans="1:23" s="77" customFormat="1" ht="24" hidden="1" customHeight="1">
      <c r="A3015" s="372" t="s">
        <v>2072</v>
      </c>
      <c r="B3015" s="421" t="s">
        <v>0</v>
      </c>
      <c r="C3015" s="421" t="s">
        <v>1570</v>
      </c>
      <c r="D3015" s="422" t="s">
        <v>135</v>
      </c>
      <c r="E3015" s="422" t="s">
        <v>1536</v>
      </c>
      <c r="F3015" s="416">
        <v>1</v>
      </c>
      <c r="G3015" s="416">
        <f>[5]내역서!F3011</f>
        <v>1</v>
      </c>
      <c r="H3015" s="416">
        <v>0</v>
      </c>
      <c r="I3015" s="416"/>
      <c r="J3015" s="416">
        <f>내역서!F3019</f>
        <v>0</v>
      </c>
      <c r="K3015" s="416">
        <v>2544.3000000000002</v>
      </c>
      <c r="L3015" s="417">
        <f t="shared" si="4110"/>
        <v>0</v>
      </c>
      <c r="M3015" s="416">
        <v>31755.200000000001</v>
      </c>
      <c r="N3015" s="417">
        <f t="shared" si="4111"/>
        <v>0</v>
      </c>
      <c r="O3015" s="416">
        <v>54.8</v>
      </c>
      <c r="P3015" s="417">
        <f t="shared" si="4112"/>
        <v>0</v>
      </c>
      <c r="Q3015" s="417">
        <f t="shared" si="4113"/>
        <v>34354.300000000003</v>
      </c>
      <c r="R3015" s="417">
        <f t="shared" si="4173"/>
        <v>0</v>
      </c>
      <c r="S3015" s="417">
        <f t="shared" ref="S3015" si="4176">J3015-J3014</f>
        <v>0</v>
      </c>
      <c r="T3015" s="417">
        <f t="shared" ref="T3015:U3015" si="4177">Q3015-Q3014</f>
        <v>0</v>
      </c>
      <c r="U3015" s="417">
        <f t="shared" si="4177"/>
        <v>0</v>
      </c>
      <c r="V3015" s="422"/>
      <c r="W3015" s="619" t="str">
        <f t="shared" si="4130"/>
        <v/>
      </c>
    </row>
    <row r="3016" spans="1:23" s="485" customFormat="1" ht="24" hidden="1" customHeight="1">
      <c r="A3016" s="366" t="s">
        <v>6375</v>
      </c>
      <c r="B3016" s="418" t="s">
        <v>0</v>
      </c>
      <c r="C3016" s="418" t="s">
        <v>3648</v>
      </c>
      <c r="D3016" s="419" t="s">
        <v>130</v>
      </c>
      <c r="E3016" s="419" t="s">
        <v>1894</v>
      </c>
      <c r="F3016" s="411">
        <v>5</v>
      </c>
      <c r="G3016" s="411">
        <f>[5]내역서!F3012</f>
        <v>5</v>
      </c>
      <c r="H3016" s="411">
        <v>0</v>
      </c>
      <c r="I3016" s="411"/>
      <c r="J3016" s="411">
        <f>내역서!F3020</f>
        <v>0</v>
      </c>
      <c r="K3016" s="411">
        <v>8728.5</v>
      </c>
      <c r="L3016" s="412">
        <f>INT($J3016*K3016)</f>
        <v>0</v>
      </c>
      <c r="M3016" s="411">
        <v>57738.400000000001</v>
      </c>
      <c r="N3016" s="412">
        <f>INT($J3016*M3016)</f>
        <v>0</v>
      </c>
      <c r="O3016" s="411">
        <v>5843</v>
      </c>
      <c r="P3016" s="412">
        <f>INT($J3016*O3016)</f>
        <v>0</v>
      </c>
      <c r="Q3016" s="412">
        <f>+K3016+M3016+O3016</f>
        <v>72309.899999999994</v>
      </c>
      <c r="R3016" s="412">
        <f>L3016+N3016+P3016</f>
        <v>0</v>
      </c>
      <c r="S3016" s="412"/>
      <c r="T3016" s="412"/>
      <c r="U3016" s="412"/>
      <c r="V3016" s="419" t="s">
        <v>0</v>
      </c>
      <c r="W3016" s="617" t="str">
        <f>+IF(J3016&lt;0,"ng","")</f>
        <v/>
      </c>
    </row>
    <row r="3017" spans="1:23" s="77" customFormat="1" ht="24" hidden="1" customHeight="1">
      <c r="A3017" s="372" t="s">
        <v>6271</v>
      </c>
      <c r="B3017" s="421" t="s">
        <v>0</v>
      </c>
      <c r="C3017" s="421" t="s">
        <v>1571</v>
      </c>
      <c r="D3017" s="422" t="s">
        <v>130</v>
      </c>
      <c r="E3017" s="422" t="s">
        <v>1536</v>
      </c>
      <c r="F3017" s="416">
        <v>5</v>
      </c>
      <c r="G3017" s="416">
        <f>[5]내역서!F3013</f>
        <v>5</v>
      </c>
      <c r="H3017" s="416">
        <v>0</v>
      </c>
      <c r="I3017" s="416"/>
      <c r="J3017" s="416">
        <f>내역서!F3021</f>
        <v>0</v>
      </c>
      <c r="K3017" s="416">
        <v>8728.5</v>
      </c>
      <c r="L3017" s="417">
        <f t="shared" si="4110"/>
        <v>0</v>
      </c>
      <c r="M3017" s="416">
        <v>57738.400000000001</v>
      </c>
      <c r="N3017" s="417">
        <f t="shared" si="4111"/>
        <v>0</v>
      </c>
      <c r="O3017" s="416">
        <v>5843</v>
      </c>
      <c r="P3017" s="417">
        <f t="shared" si="4112"/>
        <v>0</v>
      </c>
      <c r="Q3017" s="417">
        <f t="shared" si="4113"/>
        <v>72309.899999999994</v>
      </c>
      <c r="R3017" s="417">
        <f t="shared" si="4173"/>
        <v>0</v>
      </c>
      <c r="S3017" s="417">
        <f t="shared" ref="S3017" si="4178">J3017-J3016</f>
        <v>0</v>
      </c>
      <c r="T3017" s="417">
        <f t="shared" ref="T3017:U3017" si="4179">Q3017-Q3016</f>
        <v>0</v>
      </c>
      <c r="U3017" s="417">
        <f t="shared" si="4179"/>
        <v>0</v>
      </c>
      <c r="V3017" s="422"/>
      <c r="W3017" s="619" t="str">
        <f t="shared" si="4130"/>
        <v/>
      </c>
    </row>
    <row r="3018" spans="1:23" s="485" customFormat="1" ht="24" hidden="1" customHeight="1">
      <c r="A3018" s="366" t="s">
        <v>6273</v>
      </c>
      <c r="B3018" s="418" t="s">
        <v>0</v>
      </c>
      <c r="C3018" s="418" t="s">
        <v>3648</v>
      </c>
      <c r="D3018" s="419" t="s">
        <v>134</v>
      </c>
      <c r="E3018" s="419" t="s">
        <v>1894</v>
      </c>
      <c r="F3018" s="411">
        <v>0</v>
      </c>
      <c r="G3018" s="411">
        <f>[5]내역서!F3014</f>
        <v>0</v>
      </c>
      <c r="H3018" s="411">
        <v>0</v>
      </c>
      <c r="I3018" s="411"/>
      <c r="J3018" s="411">
        <f>내역서!F3022</f>
        <v>0</v>
      </c>
      <c r="K3018" s="411">
        <v>8217.7000000000007</v>
      </c>
      <c r="L3018" s="412">
        <f>INT($J3018*K3018)</f>
        <v>0</v>
      </c>
      <c r="M3018" s="411">
        <v>50633.599999999999</v>
      </c>
      <c r="N3018" s="412">
        <f>INT($J3018*M3018)</f>
        <v>0</v>
      </c>
      <c r="O3018" s="411">
        <v>5645.2</v>
      </c>
      <c r="P3018" s="412">
        <f>INT($J3018*O3018)</f>
        <v>0</v>
      </c>
      <c r="Q3018" s="412">
        <f>+K3018+M3018+O3018</f>
        <v>64496.5</v>
      </c>
      <c r="R3018" s="412">
        <f>L3018+N3018+P3018</f>
        <v>0</v>
      </c>
      <c r="S3018" s="412"/>
      <c r="T3018" s="412"/>
      <c r="U3018" s="412"/>
      <c r="V3018" s="419" t="s">
        <v>0</v>
      </c>
      <c r="W3018" s="617" t="str">
        <f>+IF(J3018&lt;0,"ng","")</f>
        <v/>
      </c>
    </row>
    <row r="3019" spans="1:23" s="77" customFormat="1" ht="24" hidden="1" customHeight="1">
      <c r="A3019" s="372" t="s">
        <v>6380</v>
      </c>
      <c r="B3019" s="421" t="s">
        <v>0</v>
      </c>
      <c r="C3019" s="421" t="s">
        <v>1571</v>
      </c>
      <c r="D3019" s="422" t="s">
        <v>134</v>
      </c>
      <c r="E3019" s="422" t="s">
        <v>1536</v>
      </c>
      <c r="F3019" s="416">
        <v>0</v>
      </c>
      <c r="G3019" s="416">
        <f>[5]내역서!F3015</f>
        <v>0</v>
      </c>
      <c r="H3019" s="416">
        <v>0</v>
      </c>
      <c r="I3019" s="416"/>
      <c r="J3019" s="416">
        <f>내역서!F3023</f>
        <v>0</v>
      </c>
      <c r="K3019" s="416">
        <v>8217.7000000000007</v>
      </c>
      <c r="L3019" s="417">
        <f t="shared" ref="L3019:L3081" si="4180">INT($J3019*K3019)</f>
        <v>0</v>
      </c>
      <c r="M3019" s="416">
        <v>50633.599999999999</v>
      </c>
      <c r="N3019" s="417">
        <f t="shared" ref="N3019:N3081" si="4181">INT($J3019*M3019)</f>
        <v>0</v>
      </c>
      <c r="O3019" s="416">
        <v>5645.2</v>
      </c>
      <c r="P3019" s="417">
        <f t="shared" ref="P3019:P3081" si="4182">INT($J3019*O3019)</f>
        <v>0</v>
      </c>
      <c r="Q3019" s="417">
        <f t="shared" ref="Q3019:Q3089" si="4183">+K3019+M3019+O3019</f>
        <v>64496.5</v>
      </c>
      <c r="R3019" s="417">
        <f t="shared" si="4173"/>
        <v>0</v>
      </c>
      <c r="S3019" s="417">
        <f t="shared" ref="S3019" si="4184">J3019-J3018</f>
        <v>0</v>
      </c>
      <c r="T3019" s="417">
        <f t="shared" ref="T3019:U3019" si="4185">Q3019-Q3018</f>
        <v>0</v>
      </c>
      <c r="U3019" s="417">
        <f t="shared" si="4185"/>
        <v>0</v>
      </c>
      <c r="V3019" s="422"/>
      <c r="W3019" s="619" t="str">
        <f t="shared" si="4130"/>
        <v/>
      </c>
    </row>
    <row r="3020" spans="1:23" s="485" customFormat="1" ht="24" hidden="1" customHeight="1">
      <c r="A3020" s="366" t="s">
        <v>4295</v>
      </c>
      <c r="B3020" s="418" t="s">
        <v>0</v>
      </c>
      <c r="C3020" s="418" t="s">
        <v>3649</v>
      </c>
      <c r="D3020" s="419" t="s">
        <v>130</v>
      </c>
      <c r="E3020" s="419" t="s">
        <v>1894</v>
      </c>
      <c r="F3020" s="411">
        <v>11</v>
      </c>
      <c r="G3020" s="411">
        <f>[5]내역서!F3016</f>
        <v>11</v>
      </c>
      <c r="H3020" s="411">
        <v>0</v>
      </c>
      <c r="I3020" s="411"/>
      <c r="J3020" s="411">
        <f>내역서!F3024</f>
        <v>0</v>
      </c>
      <c r="K3020" s="411">
        <v>8728.5</v>
      </c>
      <c r="L3020" s="412">
        <f>INT($J3020*K3020)</f>
        <v>0</v>
      </c>
      <c r="M3020" s="411">
        <v>57738.400000000001</v>
      </c>
      <c r="N3020" s="412">
        <f>INT($J3020*M3020)</f>
        <v>0</v>
      </c>
      <c r="O3020" s="411">
        <v>5843</v>
      </c>
      <c r="P3020" s="412">
        <f>INT($J3020*O3020)</f>
        <v>0</v>
      </c>
      <c r="Q3020" s="412">
        <f>+K3020+M3020+O3020</f>
        <v>72309.899999999994</v>
      </c>
      <c r="R3020" s="412">
        <f>L3020+N3020+P3020</f>
        <v>0</v>
      </c>
      <c r="S3020" s="412"/>
      <c r="T3020" s="412"/>
      <c r="U3020" s="412"/>
      <c r="V3020" s="419" t="s">
        <v>0</v>
      </c>
      <c r="W3020" s="617" t="str">
        <f>+IF(J3020&lt;0,"ng","")</f>
        <v/>
      </c>
    </row>
    <row r="3021" spans="1:23" s="77" customFormat="1" ht="24" hidden="1" customHeight="1">
      <c r="A3021" s="372" t="s">
        <v>2072</v>
      </c>
      <c r="B3021" s="421" t="s">
        <v>0</v>
      </c>
      <c r="C3021" s="421" t="s">
        <v>1572</v>
      </c>
      <c r="D3021" s="422" t="s">
        <v>130</v>
      </c>
      <c r="E3021" s="422" t="s">
        <v>1536</v>
      </c>
      <c r="F3021" s="416">
        <v>11</v>
      </c>
      <c r="G3021" s="416">
        <f>[5]내역서!F3017</f>
        <v>11</v>
      </c>
      <c r="H3021" s="416">
        <v>0</v>
      </c>
      <c r="I3021" s="416"/>
      <c r="J3021" s="416">
        <f>내역서!F3025</f>
        <v>0</v>
      </c>
      <c r="K3021" s="416">
        <v>8728.5</v>
      </c>
      <c r="L3021" s="417">
        <f t="shared" si="4180"/>
        <v>0</v>
      </c>
      <c r="M3021" s="416">
        <v>57738.400000000001</v>
      </c>
      <c r="N3021" s="417">
        <f t="shared" si="4181"/>
        <v>0</v>
      </c>
      <c r="O3021" s="416">
        <v>5843</v>
      </c>
      <c r="P3021" s="417">
        <f t="shared" si="4182"/>
        <v>0</v>
      </c>
      <c r="Q3021" s="417">
        <f t="shared" si="4183"/>
        <v>72309.899999999994</v>
      </c>
      <c r="R3021" s="417">
        <f t="shared" si="4173"/>
        <v>0</v>
      </c>
      <c r="S3021" s="417">
        <f t="shared" ref="S3021" si="4186">J3021-J3020</f>
        <v>0</v>
      </c>
      <c r="T3021" s="417">
        <f t="shared" ref="T3021:U3021" si="4187">Q3021-Q3020</f>
        <v>0</v>
      </c>
      <c r="U3021" s="417">
        <f t="shared" si="4187"/>
        <v>0</v>
      </c>
      <c r="V3021" s="422"/>
      <c r="W3021" s="619" t="str">
        <f t="shared" si="4130"/>
        <v/>
      </c>
    </row>
    <row r="3022" spans="1:23" s="485" customFormat="1" ht="24" hidden="1" customHeight="1">
      <c r="A3022" s="366" t="s">
        <v>2055</v>
      </c>
      <c r="B3022" s="418" t="s">
        <v>0</v>
      </c>
      <c r="C3022" s="418" t="s">
        <v>3649</v>
      </c>
      <c r="D3022" s="419" t="s">
        <v>136</v>
      </c>
      <c r="E3022" s="419" t="s">
        <v>1894</v>
      </c>
      <c r="F3022" s="411">
        <v>0</v>
      </c>
      <c r="G3022" s="411">
        <f>[5]내역서!F3018</f>
        <v>0</v>
      </c>
      <c r="H3022" s="411">
        <v>0</v>
      </c>
      <c r="I3022" s="411"/>
      <c r="J3022" s="411">
        <f>내역서!F3026</f>
        <v>0</v>
      </c>
      <c r="K3022" s="411">
        <v>6453.1</v>
      </c>
      <c r="L3022" s="412">
        <f>INT($J3022*K3022)</f>
        <v>0</v>
      </c>
      <c r="M3022" s="411">
        <v>34660.800000000003</v>
      </c>
      <c r="N3022" s="412">
        <f>INT($J3022*M3022)</f>
        <v>0</v>
      </c>
      <c r="O3022" s="411">
        <v>4460.3999999999996</v>
      </c>
      <c r="P3022" s="412">
        <f>INT($J3022*O3022)</f>
        <v>0</v>
      </c>
      <c r="Q3022" s="412">
        <f>+K3022+M3022+O3022</f>
        <v>45574.3</v>
      </c>
      <c r="R3022" s="412">
        <f>L3022+N3022+P3022</f>
        <v>0</v>
      </c>
      <c r="S3022" s="412"/>
      <c r="T3022" s="412"/>
      <c r="U3022" s="412"/>
      <c r="V3022" s="419" t="s">
        <v>0</v>
      </c>
      <c r="W3022" s="617" t="str">
        <f>+IF(J3022&lt;0,"ng","")</f>
        <v/>
      </c>
    </row>
    <row r="3023" spans="1:23" s="77" customFormat="1" ht="24" hidden="1" customHeight="1">
      <c r="A3023" s="372" t="s">
        <v>5428</v>
      </c>
      <c r="B3023" s="421" t="s">
        <v>0</v>
      </c>
      <c r="C3023" s="421" t="s">
        <v>1572</v>
      </c>
      <c r="D3023" s="422" t="s">
        <v>136</v>
      </c>
      <c r="E3023" s="422" t="s">
        <v>1536</v>
      </c>
      <c r="F3023" s="416">
        <v>0</v>
      </c>
      <c r="G3023" s="416">
        <f>[5]내역서!F3019</f>
        <v>0</v>
      </c>
      <c r="H3023" s="416">
        <v>0</v>
      </c>
      <c r="I3023" s="416"/>
      <c r="J3023" s="416">
        <f>내역서!F3027</f>
        <v>0</v>
      </c>
      <c r="K3023" s="416">
        <v>6453.1</v>
      </c>
      <c r="L3023" s="417">
        <f t="shared" si="4180"/>
        <v>0</v>
      </c>
      <c r="M3023" s="416">
        <v>34660.800000000003</v>
      </c>
      <c r="N3023" s="417">
        <f t="shared" si="4181"/>
        <v>0</v>
      </c>
      <c r="O3023" s="416">
        <v>4460.3999999999996</v>
      </c>
      <c r="P3023" s="417">
        <f t="shared" si="4182"/>
        <v>0</v>
      </c>
      <c r="Q3023" s="417">
        <f t="shared" si="4183"/>
        <v>45574.3</v>
      </c>
      <c r="R3023" s="417">
        <f t="shared" si="4173"/>
        <v>0</v>
      </c>
      <c r="S3023" s="417">
        <f t="shared" ref="S3023" si="4188">J3023-J3022</f>
        <v>0</v>
      </c>
      <c r="T3023" s="417">
        <f t="shared" ref="T3023:U3023" si="4189">Q3023-Q3022</f>
        <v>0</v>
      </c>
      <c r="U3023" s="417">
        <f t="shared" si="4189"/>
        <v>0</v>
      </c>
      <c r="V3023" s="422"/>
      <c r="W3023" s="619" t="str">
        <f t="shared" si="4130"/>
        <v/>
      </c>
    </row>
    <row r="3024" spans="1:23" s="485" customFormat="1" ht="24" hidden="1" customHeight="1">
      <c r="A3024" s="366" t="s">
        <v>2055</v>
      </c>
      <c r="B3024" s="418" t="s">
        <v>0</v>
      </c>
      <c r="C3024" s="418" t="s">
        <v>3649</v>
      </c>
      <c r="D3024" s="419" t="s">
        <v>135</v>
      </c>
      <c r="E3024" s="419" t="s">
        <v>1894</v>
      </c>
      <c r="F3024" s="411">
        <v>0</v>
      </c>
      <c r="G3024" s="411">
        <f>[5]내역서!F3020</f>
        <v>0</v>
      </c>
      <c r="H3024" s="411">
        <v>0</v>
      </c>
      <c r="I3024" s="411"/>
      <c r="J3024" s="411">
        <f>내역서!F3028</f>
        <v>0</v>
      </c>
      <c r="K3024" s="411">
        <v>2544.3000000000002</v>
      </c>
      <c r="L3024" s="412">
        <f>INT($J3024*K3024)</f>
        <v>0</v>
      </c>
      <c r="M3024" s="411">
        <v>31755.200000000001</v>
      </c>
      <c r="N3024" s="412">
        <f>INT($J3024*M3024)</f>
        <v>0</v>
      </c>
      <c r="O3024" s="411">
        <v>54.8</v>
      </c>
      <c r="P3024" s="412">
        <f>INT($J3024*O3024)</f>
        <v>0</v>
      </c>
      <c r="Q3024" s="412">
        <f>+K3024+M3024+O3024</f>
        <v>34354.300000000003</v>
      </c>
      <c r="R3024" s="412">
        <f>L3024+N3024+P3024</f>
        <v>0</v>
      </c>
      <c r="S3024" s="412"/>
      <c r="T3024" s="412"/>
      <c r="U3024" s="412"/>
      <c r="V3024" s="419" t="s">
        <v>0</v>
      </c>
      <c r="W3024" s="617" t="str">
        <f>+IF(J3024&lt;0,"ng","")</f>
        <v/>
      </c>
    </row>
    <row r="3025" spans="1:23" s="77" customFormat="1" ht="24" hidden="1" customHeight="1">
      <c r="A3025" s="372" t="s">
        <v>5578</v>
      </c>
      <c r="B3025" s="421" t="s">
        <v>0</v>
      </c>
      <c r="C3025" s="421" t="s">
        <v>1572</v>
      </c>
      <c r="D3025" s="422" t="s">
        <v>135</v>
      </c>
      <c r="E3025" s="422" t="s">
        <v>1536</v>
      </c>
      <c r="F3025" s="416">
        <v>0</v>
      </c>
      <c r="G3025" s="416">
        <f>[5]내역서!F3021</f>
        <v>0</v>
      </c>
      <c r="H3025" s="416">
        <v>0</v>
      </c>
      <c r="I3025" s="416"/>
      <c r="J3025" s="416">
        <f>내역서!F3029</f>
        <v>0</v>
      </c>
      <c r="K3025" s="416">
        <v>2544.3000000000002</v>
      </c>
      <c r="L3025" s="417">
        <f t="shared" si="4180"/>
        <v>0</v>
      </c>
      <c r="M3025" s="416">
        <v>31755.200000000001</v>
      </c>
      <c r="N3025" s="417">
        <f t="shared" si="4181"/>
        <v>0</v>
      </c>
      <c r="O3025" s="416">
        <v>54.8</v>
      </c>
      <c r="P3025" s="417">
        <f t="shared" si="4182"/>
        <v>0</v>
      </c>
      <c r="Q3025" s="417">
        <f t="shared" si="4183"/>
        <v>34354.300000000003</v>
      </c>
      <c r="R3025" s="417">
        <f t="shared" si="4173"/>
        <v>0</v>
      </c>
      <c r="S3025" s="417">
        <f t="shared" ref="S3025" si="4190">J3025-J3024</f>
        <v>0</v>
      </c>
      <c r="T3025" s="417">
        <f t="shared" ref="T3025:U3025" si="4191">Q3025-Q3024</f>
        <v>0</v>
      </c>
      <c r="U3025" s="417">
        <f t="shared" si="4191"/>
        <v>0</v>
      </c>
      <c r="V3025" s="422"/>
      <c r="W3025" s="619" t="str">
        <f t="shared" si="4130"/>
        <v/>
      </c>
    </row>
    <row r="3026" spans="1:23" s="485" customFormat="1" ht="24" hidden="1" customHeight="1">
      <c r="A3026" s="366" t="s">
        <v>2055</v>
      </c>
      <c r="B3026" s="418" t="s">
        <v>0</v>
      </c>
      <c r="C3026" s="418" t="s">
        <v>3650</v>
      </c>
      <c r="D3026" s="419" t="s">
        <v>130</v>
      </c>
      <c r="E3026" s="419" t="s">
        <v>1894</v>
      </c>
      <c r="F3026" s="411">
        <v>16</v>
      </c>
      <c r="G3026" s="411">
        <f>[5]내역서!F3022</f>
        <v>16</v>
      </c>
      <c r="H3026" s="411">
        <v>0</v>
      </c>
      <c r="I3026" s="411"/>
      <c r="J3026" s="411">
        <f>내역서!F3030</f>
        <v>0</v>
      </c>
      <c r="K3026" s="411">
        <v>8728.5</v>
      </c>
      <c r="L3026" s="412">
        <f>INT($J3026*K3026)</f>
        <v>0</v>
      </c>
      <c r="M3026" s="411">
        <v>57738.400000000001</v>
      </c>
      <c r="N3026" s="412">
        <f>INT($J3026*M3026)</f>
        <v>0</v>
      </c>
      <c r="O3026" s="411">
        <v>5843</v>
      </c>
      <c r="P3026" s="412">
        <f>INT($J3026*O3026)</f>
        <v>0</v>
      </c>
      <c r="Q3026" s="412">
        <f>+K3026+M3026+O3026</f>
        <v>72309.899999999994</v>
      </c>
      <c r="R3026" s="412">
        <f>L3026+N3026+P3026</f>
        <v>0</v>
      </c>
      <c r="S3026" s="412"/>
      <c r="T3026" s="412"/>
      <c r="U3026" s="412"/>
      <c r="V3026" s="419" t="s">
        <v>0</v>
      </c>
      <c r="W3026" s="617" t="str">
        <f>+IF(J3026&lt;0,"ng","")</f>
        <v/>
      </c>
    </row>
    <row r="3027" spans="1:23" s="77" customFormat="1" ht="24" hidden="1" customHeight="1">
      <c r="A3027" s="372" t="s">
        <v>6289</v>
      </c>
      <c r="B3027" s="421" t="s">
        <v>0</v>
      </c>
      <c r="C3027" s="421" t="s">
        <v>1573</v>
      </c>
      <c r="D3027" s="422" t="s">
        <v>130</v>
      </c>
      <c r="E3027" s="422" t="s">
        <v>1536</v>
      </c>
      <c r="F3027" s="416">
        <v>16</v>
      </c>
      <c r="G3027" s="416">
        <f>[5]내역서!F3023</f>
        <v>16</v>
      </c>
      <c r="H3027" s="416">
        <v>0</v>
      </c>
      <c r="I3027" s="416"/>
      <c r="J3027" s="416">
        <f>내역서!F3031</f>
        <v>0</v>
      </c>
      <c r="K3027" s="416">
        <v>8728.5</v>
      </c>
      <c r="L3027" s="417">
        <f t="shared" si="4180"/>
        <v>0</v>
      </c>
      <c r="M3027" s="416">
        <v>57738.400000000001</v>
      </c>
      <c r="N3027" s="417">
        <f t="shared" si="4181"/>
        <v>0</v>
      </c>
      <c r="O3027" s="416">
        <v>5843</v>
      </c>
      <c r="P3027" s="417">
        <f t="shared" si="4182"/>
        <v>0</v>
      </c>
      <c r="Q3027" s="417">
        <f t="shared" si="4183"/>
        <v>72309.899999999994</v>
      </c>
      <c r="R3027" s="417">
        <f t="shared" si="4173"/>
        <v>0</v>
      </c>
      <c r="S3027" s="417">
        <f t="shared" ref="S3027" si="4192">J3027-J3026</f>
        <v>0</v>
      </c>
      <c r="T3027" s="417">
        <f t="shared" ref="T3027:U3027" si="4193">Q3027-Q3026</f>
        <v>0</v>
      </c>
      <c r="U3027" s="417">
        <f t="shared" si="4193"/>
        <v>0</v>
      </c>
      <c r="V3027" s="422"/>
      <c r="W3027" s="619" t="str">
        <f t="shared" si="4130"/>
        <v/>
      </c>
    </row>
    <row r="3028" spans="1:23" s="485" customFormat="1" ht="24" hidden="1" customHeight="1">
      <c r="A3028" s="366" t="s">
        <v>6381</v>
      </c>
      <c r="B3028" s="418" t="s">
        <v>0</v>
      </c>
      <c r="C3028" s="418" t="s">
        <v>3650</v>
      </c>
      <c r="D3028" s="419" t="s">
        <v>134</v>
      </c>
      <c r="E3028" s="419" t="s">
        <v>1894</v>
      </c>
      <c r="F3028" s="411">
        <v>0</v>
      </c>
      <c r="G3028" s="411">
        <f>[5]내역서!F3024</f>
        <v>0</v>
      </c>
      <c r="H3028" s="411">
        <v>0</v>
      </c>
      <c r="I3028" s="411"/>
      <c r="J3028" s="411">
        <f>내역서!F3032</f>
        <v>0</v>
      </c>
      <c r="K3028" s="411">
        <v>8217.7000000000007</v>
      </c>
      <c r="L3028" s="412">
        <f>INT($J3028*K3028)</f>
        <v>0</v>
      </c>
      <c r="M3028" s="411">
        <v>50633.599999999999</v>
      </c>
      <c r="N3028" s="412">
        <f>INT($J3028*M3028)</f>
        <v>0</v>
      </c>
      <c r="O3028" s="411">
        <v>5645.2</v>
      </c>
      <c r="P3028" s="412">
        <f>INT($J3028*O3028)</f>
        <v>0</v>
      </c>
      <c r="Q3028" s="412">
        <f>+K3028+M3028+O3028</f>
        <v>64496.5</v>
      </c>
      <c r="R3028" s="412">
        <f>L3028+N3028+P3028</f>
        <v>0</v>
      </c>
      <c r="S3028" s="412"/>
      <c r="T3028" s="412"/>
      <c r="U3028" s="412"/>
      <c r="V3028" s="419" t="s">
        <v>0</v>
      </c>
      <c r="W3028" s="617" t="str">
        <f>+IF(J3028&lt;0,"ng","")</f>
        <v/>
      </c>
    </row>
    <row r="3029" spans="1:23" s="77" customFormat="1" ht="24" hidden="1" customHeight="1">
      <c r="A3029" s="372" t="s">
        <v>5923</v>
      </c>
      <c r="B3029" s="421" t="s">
        <v>0</v>
      </c>
      <c r="C3029" s="421" t="s">
        <v>1573</v>
      </c>
      <c r="D3029" s="422" t="s">
        <v>134</v>
      </c>
      <c r="E3029" s="422" t="s">
        <v>1536</v>
      </c>
      <c r="F3029" s="416">
        <v>0</v>
      </c>
      <c r="G3029" s="416">
        <f>[5]내역서!F3025</f>
        <v>0</v>
      </c>
      <c r="H3029" s="416">
        <v>0</v>
      </c>
      <c r="I3029" s="416"/>
      <c r="J3029" s="416">
        <f>내역서!F3033</f>
        <v>0</v>
      </c>
      <c r="K3029" s="416">
        <v>8217.7000000000007</v>
      </c>
      <c r="L3029" s="417">
        <f t="shared" si="4180"/>
        <v>0</v>
      </c>
      <c r="M3029" s="416">
        <v>50633.599999999999</v>
      </c>
      <c r="N3029" s="417">
        <f t="shared" si="4181"/>
        <v>0</v>
      </c>
      <c r="O3029" s="416">
        <v>5645.2</v>
      </c>
      <c r="P3029" s="417">
        <f t="shared" si="4182"/>
        <v>0</v>
      </c>
      <c r="Q3029" s="417">
        <f t="shared" si="4183"/>
        <v>64496.5</v>
      </c>
      <c r="R3029" s="417">
        <f t="shared" si="4173"/>
        <v>0</v>
      </c>
      <c r="S3029" s="417">
        <f t="shared" ref="S3029" si="4194">J3029-J3028</f>
        <v>0</v>
      </c>
      <c r="T3029" s="417">
        <f t="shared" ref="T3029:U3029" si="4195">Q3029-Q3028</f>
        <v>0</v>
      </c>
      <c r="U3029" s="417">
        <f t="shared" si="4195"/>
        <v>0</v>
      </c>
      <c r="V3029" s="422"/>
      <c r="W3029" s="619" t="str">
        <f t="shared" si="4130"/>
        <v/>
      </c>
    </row>
    <row r="3030" spans="1:23" s="485" customFormat="1" ht="24" hidden="1" customHeight="1">
      <c r="A3030" s="366" t="s">
        <v>2055</v>
      </c>
      <c r="B3030" s="418" t="s">
        <v>0</v>
      </c>
      <c r="C3030" s="418" t="s">
        <v>3650</v>
      </c>
      <c r="D3030" s="419" t="s">
        <v>136</v>
      </c>
      <c r="E3030" s="419" t="s">
        <v>1894</v>
      </c>
      <c r="F3030" s="411">
        <v>0</v>
      </c>
      <c r="G3030" s="411">
        <f>[5]내역서!F3026</f>
        <v>0</v>
      </c>
      <c r="H3030" s="411">
        <v>0</v>
      </c>
      <c r="I3030" s="411"/>
      <c r="J3030" s="411">
        <f>내역서!F3034</f>
        <v>0</v>
      </c>
      <c r="K3030" s="411">
        <v>6453.1</v>
      </c>
      <c r="L3030" s="412">
        <f>INT($J3030*K3030)</f>
        <v>0</v>
      </c>
      <c r="M3030" s="411">
        <v>34660.800000000003</v>
      </c>
      <c r="N3030" s="412">
        <f>INT($J3030*M3030)</f>
        <v>0</v>
      </c>
      <c r="O3030" s="411">
        <v>4460.3999999999996</v>
      </c>
      <c r="P3030" s="412">
        <f>INT($J3030*O3030)</f>
        <v>0</v>
      </c>
      <c r="Q3030" s="412">
        <f>+K3030+M3030+O3030</f>
        <v>45574.3</v>
      </c>
      <c r="R3030" s="412">
        <f>L3030+N3030+P3030</f>
        <v>0</v>
      </c>
      <c r="S3030" s="412"/>
      <c r="T3030" s="412"/>
      <c r="U3030" s="412"/>
      <c r="V3030" s="419" t="s">
        <v>0</v>
      </c>
      <c r="W3030" s="617" t="str">
        <f>+IF(J3030&lt;0,"ng","")</f>
        <v/>
      </c>
    </row>
    <row r="3031" spans="1:23" s="77" customFormat="1" ht="24" hidden="1" customHeight="1">
      <c r="A3031" s="372" t="s">
        <v>6271</v>
      </c>
      <c r="B3031" s="421" t="s">
        <v>0</v>
      </c>
      <c r="C3031" s="421" t="s">
        <v>1573</v>
      </c>
      <c r="D3031" s="422" t="s">
        <v>136</v>
      </c>
      <c r="E3031" s="422" t="s">
        <v>1536</v>
      </c>
      <c r="F3031" s="416">
        <v>0</v>
      </c>
      <c r="G3031" s="416">
        <f>[5]내역서!F3027</f>
        <v>0</v>
      </c>
      <c r="H3031" s="416">
        <v>0</v>
      </c>
      <c r="I3031" s="416"/>
      <c r="J3031" s="416">
        <f>내역서!F3035</f>
        <v>0</v>
      </c>
      <c r="K3031" s="416">
        <v>6453.1</v>
      </c>
      <c r="L3031" s="417">
        <f t="shared" si="4180"/>
        <v>0</v>
      </c>
      <c r="M3031" s="416">
        <v>34660.800000000003</v>
      </c>
      <c r="N3031" s="417">
        <f t="shared" si="4181"/>
        <v>0</v>
      </c>
      <c r="O3031" s="416">
        <v>4460.3999999999996</v>
      </c>
      <c r="P3031" s="417">
        <f t="shared" si="4182"/>
        <v>0</v>
      </c>
      <c r="Q3031" s="417">
        <f t="shared" si="4183"/>
        <v>45574.3</v>
      </c>
      <c r="R3031" s="417">
        <f t="shared" si="4173"/>
        <v>0</v>
      </c>
      <c r="S3031" s="417">
        <f t="shared" ref="S3031" si="4196">J3031-J3030</f>
        <v>0</v>
      </c>
      <c r="T3031" s="417">
        <f t="shared" ref="T3031:U3031" si="4197">Q3031-Q3030</f>
        <v>0</v>
      </c>
      <c r="U3031" s="417">
        <f t="shared" si="4197"/>
        <v>0</v>
      </c>
      <c r="V3031" s="422"/>
      <c r="W3031" s="619" t="str">
        <f t="shared" si="4130"/>
        <v/>
      </c>
    </row>
    <row r="3032" spans="1:23" s="516" customFormat="1" ht="24" hidden="1" customHeight="1">
      <c r="A3032" s="366" t="s">
        <v>6273</v>
      </c>
      <c r="B3032" s="418" t="s">
        <v>0</v>
      </c>
      <c r="C3032" s="418" t="s">
        <v>3651</v>
      </c>
      <c r="D3032" s="419" t="s">
        <v>134</v>
      </c>
      <c r="E3032" s="419" t="s">
        <v>1894</v>
      </c>
      <c r="F3032" s="411">
        <v>0</v>
      </c>
      <c r="G3032" s="411">
        <f>[5]내역서!F3028</f>
        <v>0</v>
      </c>
      <c r="H3032" s="411">
        <v>0</v>
      </c>
      <c r="I3032" s="411"/>
      <c r="J3032" s="411">
        <f>내역서!F3036</f>
        <v>0</v>
      </c>
      <c r="K3032" s="411">
        <v>8217.7000000000007</v>
      </c>
      <c r="L3032" s="412">
        <f>INT($J3032*K3032)</f>
        <v>0</v>
      </c>
      <c r="M3032" s="411">
        <v>50633.599999999999</v>
      </c>
      <c r="N3032" s="412">
        <f>INT($J3032*M3032)</f>
        <v>0</v>
      </c>
      <c r="O3032" s="411">
        <v>5645.2</v>
      </c>
      <c r="P3032" s="412">
        <f>INT($J3032*O3032)</f>
        <v>0</v>
      </c>
      <c r="Q3032" s="412">
        <f>+K3032+M3032+O3032</f>
        <v>64496.5</v>
      </c>
      <c r="R3032" s="412">
        <f>L3032+N3032+P3032</f>
        <v>0</v>
      </c>
      <c r="S3032" s="412"/>
      <c r="T3032" s="412"/>
      <c r="U3032" s="412"/>
      <c r="V3032" s="419" t="s">
        <v>0</v>
      </c>
      <c r="W3032" s="617" t="str">
        <f>+IF(J3032&lt;0,"ng","")</f>
        <v/>
      </c>
    </row>
    <row r="3033" spans="1:23" s="79" customFormat="1" ht="24" hidden="1" customHeight="1">
      <c r="A3033" s="372" t="s">
        <v>4298</v>
      </c>
      <c r="B3033" s="421" t="s">
        <v>0</v>
      </c>
      <c r="C3033" s="421" t="s">
        <v>1574</v>
      </c>
      <c r="D3033" s="422" t="s">
        <v>134</v>
      </c>
      <c r="E3033" s="422" t="s">
        <v>1536</v>
      </c>
      <c r="F3033" s="416">
        <v>0</v>
      </c>
      <c r="G3033" s="416">
        <f>[5]내역서!F3029</f>
        <v>0</v>
      </c>
      <c r="H3033" s="416">
        <v>0</v>
      </c>
      <c r="I3033" s="416"/>
      <c r="J3033" s="416">
        <f>내역서!F3037</f>
        <v>0</v>
      </c>
      <c r="K3033" s="416">
        <v>8217.7000000000007</v>
      </c>
      <c r="L3033" s="417">
        <f t="shared" si="4180"/>
        <v>0</v>
      </c>
      <c r="M3033" s="416">
        <v>50633.599999999999</v>
      </c>
      <c r="N3033" s="417">
        <f t="shared" si="4181"/>
        <v>0</v>
      </c>
      <c r="O3033" s="416">
        <v>5645.2</v>
      </c>
      <c r="P3033" s="417">
        <f t="shared" si="4182"/>
        <v>0</v>
      </c>
      <c r="Q3033" s="417">
        <f t="shared" si="4183"/>
        <v>64496.5</v>
      </c>
      <c r="R3033" s="417">
        <f t="shared" si="4173"/>
        <v>0</v>
      </c>
      <c r="S3033" s="417">
        <f t="shared" ref="S3033" si="4198">J3033-J3032</f>
        <v>0</v>
      </c>
      <c r="T3033" s="417">
        <f t="shared" ref="T3033:U3033" si="4199">Q3033-Q3032</f>
        <v>0</v>
      </c>
      <c r="U3033" s="417">
        <f t="shared" si="4199"/>
        <v>0</v>
      </c>
      <c r="V3033" s="422"/>
      <c r="W3033" s="619" t="str">
        <f t="shared" si="4130"/>
        <v/>
      </c>
    </row>
    <row r="3034" spans="1:23" s="485" customFormat="1" ht="24" hidden="1" customHeight="1">
      <c r="A3034" s="366" t="s">
        <v>2055</v>
      </c>
      <c r="B3034" s="418" t="s">
        <v>0</v>
      </c>
      <c r="C3034" s="418" t="s">
        <v>3651</v>
      </c>
      <c r="D3034" s="419" t="s">
        <v>135</v>
      </c>
      <c r="E3034" s="419" t="s">
        <v>1894</v>
      </c>
      <c r="F3034" s="411">
        <v>0</v>
      </c>
      <c r="G3034" s="411">
        <f>[5]내역서!F3030</f>
        <v>0</v>
      </c>
      <c r="H3034" s="411">
        <v>0</v>
      </c>
      <c r="I3034" s="411"/>
      <c r="J3034" s="411">
        <f>내역서!F3038</f>
        <v>0</v>
      </c>
      <c r="K3034" s="411">
        <v>2544.3000000000002</v>
      </c>
      <c r="L3034" s="412">
        <f>INT($J3034*K3034)</f>
        <v>0</v>
      </c>
      <c r="M3034" s="411">
        <v>31755.200000000001</v>
      </c>
      <c r="N3034" s="412">
        <f>INT($J3034*M3034)</f>
        <v>0</v>
      </c>
      <c r="O3034" s="411">
        <v>54.8</v>
      </c>
      <c r="P3034" s="412">
        <f>INT($J3034*O3034)</f>
        <v>0</v>
      </c>
      <c r="Q3034" s="412">
        <f>+K3034+M3034+O3034</f>
        <v>34354.300000000003</v>
      </c>
      <c r="R3034" s="412">
        <f>L3034+N3034+P3034</f>
        <v>0</v>
      </c>
      <c r="S3034" s="412"/>
      <c r="T3034" s="412"/>
      <c r="U3034" s="412"/>
      <c r="V3034" s="419" t="s">
        <v>0</v>
      </c>
      <c r="W3034" s="617" t="str">
        <f>+IF(J3034&lt;0,"ng","")</f>
        <v/>
      </c>
    </row>
    <row r="3035" spans="1:23" s="77" customFormat="1" ht="24" hidden="1" customHeight="1">
      <c r="A3035" s="372" t="s">
        <v>6382</v>
      </c>
      <c r="B3035" s="421" t="s">
        <v>0</v>
      </c>
      <c r="C3035" s="421" t="s">
        <v>1574</v>
      </c>
      <c r="D3035" s="422" t="s">
        <v>135</v>
      </c>
      <c r="E3035" s="422" t="s">
        <v>1536</v>
      </c>
      <c r="F3035" s="416">
        <v>0</v>
      </c>
      <c r="G3035" s="416">
        <f>[5]내역서!F3031</f>
        <v>0</v>
      </c>
      <c r="H3035" s="416">
        <v>0</v>
      </c>
      <c r="I3035" s="416"/>
      <c r="J3035" s="416">
        <f>내역서!F3039</f>
        <v>0</v>
      </c>
      <c r="K3035" s="416">
        <v>2544.3000000000002</v>
      </c>
      <c r="L3035" s="417">
        <f t="shared" si="4180"/>
        <v>0</v>
      </c>
      <c r="M3035" s="416">
        <v>31755.200000000001</v>
      </c>
      <c r="N3035" s="417">
        <f t="shared" si="4181"/>
        <v>0</v>
      </c>
      <c r="O3035" s="416">
        <v>54.8</v>
      </c>
      <c r="P3035" s="417">
        <f t="shared" si="4182"/>
        <v>0</v>
      </c>
      <c r="Q3035" s="417">
        <f t="shared" si="4183"/>
        <v>34354.300000000003</v>
      </c>
      <c r="R3035" s="417">
        <f t="shared" si="4173"/>
        <v>0</v>
      </c>
      <c r="S3035" s="417">
        <f t="shared" ref="S3035" si="4200">J3035-J3034</f>
        <v>0</v>
      </c>
      <c r="T3035" s="417">
        <f t="shared" ref="T3035:U3035" si="4201">Q3035-Q3034</f>
        <v>0</v>
      </c>
      <c r="U3035" s="417">
        <f t="shared" si="4201"/>
        <v>0</v>
      </c>
      <c r="V3035" s="422"/>
      <c r="W3035" s="619" t="str">
        <f t="shared" si="4130"/>
        <v/>
      </c>
    </row>
    <row r="3036" spans="1:23" s="485" customFormat="1" ht="24" hidden="1" customHeight="1">
      <c r="A3036" s="366" t="s">
        <v>6265</v>
      </c>
      <c r="B3036" s="418" t="s">
        <v>0</v>
      </c>
      <c r="C3036" s="418" t="s">
        <v>3652</v>
      </c>
      <c r="D3036" s="419" t="s">
        <v>128</v>
      </c>
      <c r="E3036" s="419" t="s">
        <v>1894</v>
      </c>
      <c r="F3036" s="411">
        <v>7</v>
      </c>
      <c r="G3036" s="411">
        <f>[5]내역서!F3032</f>
        <v>7</v>
      </c>
      <c r="H3036" s="411">
        <v>0</v>
      </c>
      <c r="I3036" s="411"/>
      <c r="J3036" s="411">
        <f>내역서!F3040</f>
        <v>0</v>
      </c>
      <c r="K3036" s="411">
        <v>31845.4</v>
      </c>
      <c r="L3036" s="412">
        <f>INT($J3036*K3036)</f>
        <v>0</v>
      </c>
      <c r="M3036" s="411">
        <v>262052</v>
      </c>
      <c r="N3036" s="412">
        <f>INT($J3036*M3036)</f>
        <v>0</v>
      </c>
      <c r="O3036" s="411">
        <v>26881.3</v>
      </c>
      <c r="P3036" s="412">
        <f>INT($J3036*O3036)</f>
        <v>0</v>
      </c>
      <c r="Q3036" s="412">
        <f>+K3036+M3036+O3036</f>
        <v>320778.7</v>
      </c>
      <c r="R3036" s="412">
        <f>L3036+N3036+P3036</f>
        <v>0</v>
      </c>
      <c r="S3036" s="412"/>
      <c r="T3036" s="412"/>
      <c r="U3036" s="412"/>
      <c r="V3036" s="419" t="s">
        <v>0</v>
      </c>
      <c r="W3036" s="617" t="str">
        <f>+IF(J3036&lt;0,"ng","")</f>
        <v/>
      </c>
    </row>
    <row r="3037" spans="1:23" s="77" customFormat="1" ht="24" hidden="1" customHeight="1">
      <c r="A3037" s="372" t="s">
        <v>6374</v>
      </c>
      <c r="B3037" s="421" t="s">
        <v>0</v>
      </c>
      <c r="C3037" s="421" t="s">
        <v>6383</v>
      </c>
      <c r="D3037" s="422" t="s">
        <v>128</v>
      </c>
      <c r="E3037" s="422" t="s">
        <v>1536</v>
      </c>
      <c r="F3037" s="416">
        <v>7</v>
      </c>
      <c r="G3037" s="416">
        <f>[5]내역서!F3033</f>
        <v>7</v>
      </c>
      <c r="H3037" s="416">
        <v>0</v>
      </c>
      <c r="I3037" s="416"/>
      <c r="J3037" s="416">
        <f>내역서!F3041</f>
        <v>0</v>
      </c>
      <c r="K3037" s="416">
        <v>31845.4</v>
      </c>
      <c r="L3037" s="417">
        <f t="shared" si="4180"/>
        <v>0</v>
      </c>
      <c r="M3037" s="416">
        <v>262052</v>
      </c>
      <c r="N3037" s="417">
        <f t="shared" si="4181"/>
        <v>0</v>
      </c>
      <c r="O3037" s="416">
        <v>26881.3</v>
      </c>
      <c r="P3037" s="417">
        <f t="shared" si="4182"/>
        <v>0</v>
      </c>
      <c r="Q3037" s="417">
        <f t="shared" si="4183"/>
        <v>320778.7</v>
      </c>
      <c r="R3037" s="417">
        <f t="shared" si="4173"/>
        <v>0</v>
      </c>
      <c r="S3037" s="417">
        <f t="shared" ref="S3037" si="4202">J3037-J3036</f>
        <v>0</v>
      </c>
      <c r="T3037" s="417">
        <f t="shared" ref="T3037:U3037" si="4203">Q3037-Q3036</f>
        <v>0</v>
      </c>
      <c r="U3037" s="417">
        <f t="shared" si="4203"/>
        <v>0</v>
      </c>
      <c r="V3037" s="422"/>
      <c r="W3037" s="619" t="str">
        <f t="shared" si="4130"/>
        <v/>
      </c>
    </row>
    <row r="3038" spans="1:23" s="485" customFormat="1" ht="24" hidden="1" customHeight="1">
      <c r="A3038" s="366" t="s">
        <v>2055</v>
      </c>
      <c r="B3038" s="418" t="s">
        <v>0</v>
      </c>
      <c r="C3038" s="418" t="s">
        <v>3652</v>
      </c>
      <c r="D3038" s="419" t="s">
        <v>130</v>
      </c>
      <c r="E3038" s="419" t="s">
        <v>1894</v>
      </c>
      <c r="F3038" s="411">
        <v>24</v>
      </c>
      <c r="G3038" s="411">
        <f>[5]내역서!F3034</f>
        <v>24</v>
      </c>
      <c r="H3038" s="411">
        <v>0</v>
      </c>
      <c r="I3038" s="411"/>
      <c r="J3038" s="411">
        <f>내역서!F3042</f>
        <v>0</v>
      </c>
      <c r="K3038" s="411">
        <v>8728.5</v>
      </c>
      <c r="L3038" s="412">
        <f>INT($J3038*K3038)</f>
        <v>0</v>
      </c>
      <c r="M3038" s="411">
        <v>57738.400000000001</v>
      </c>
      <c r="N3038" s="412">
        <f>INT($J3038*M3038)</f>
        <v>0</v>
      </c>
      <c r="O3038" s="411">
        <v>5843</v>
      </c>
      <c r="P3038" s="412">
        <f>INT($J3038*O3038)</f>
        <v>0</v>
      </c>
      <c r="Q3038" s="412">
        <f>+K3038+M3038+O3038</f>
        <v>72309.899999999994</v>
      </c>
      <c r="R3038" s="412">
        <f>L3038+N3038+P3038</f>
        <v>0</v>
      </c>
      <c r="S3038" s="412"/>
      <c r="T3038" s="412"/>
      <c r="U3038" s="412"/>
      <c r="V3038" s="419" t="s">
        <v>0</v>
      </c>
      <c r="W3038" s="617" t="str">
        <f>+IF(J3038&lt;0,"ng","")</f>
        <v/>
      </c>
    </row>
    <row r="3039" spans="1:23" s="77" customFormat="1" ht="24" hidden="1" customHeight="1">
      <c r="A3039" s="372" t="s">
        <v>6374</v>
      </c>
      <c r="B3039" s="421" t="s">
        <v>0</v>
      </c>
      <c r="C3039" s="421" t="s">
        <v>5071</v>
      </c>
      <c r="D3039" s="422" t="s">
        <v>130</v>
      </c>
      <c r="E3039" s="422" t="s">
        <v>1536</v>
      </c>
      <c r="F3039" s="416">
        <v>24</v>
      </c>
      <c r="G3039" s="416">
        <f>[5]내역서!F3035</f>
        <v>24</v>
      </c>
      <c r="H3039" s="416">
        <v>0</v>
      </c>
      <c r="I3039" s="416"/>
      <c r="J3039" s="416">
        <f>내역서!F3043</f>
        <v>0</v>
      </c>
      <c r="K3039" s="416">
        <v>8728.5</v>
      </c>
      <c r="L3039" s="417">
        <f t="shared" si="4180"/>
        <v>0</v>
      </c>
      <c r="M3039" s="416">
        <v>57738.400000000001</v>
      </c>
      <c r="N3039" s="417">
        <f t="shared" si="4181"/>
        <v>0</v>
      </c>
      <c r="O3039" s="416">
        <v>5843</v>
      </c>
      <c r="P3039" s="417">
        <f t="shared" si="4182"/>
        <v>0</v>
      </c>
      <c r="Q3039" s="417">
        <f t="shared" si="4183"/>
        <v>72309.899999999994</v>
      </c>
      <c r="R3039" s="417">
        <f t="shared" si="4173"/>
        <v>0</v>
      </c>
      <c r="S3039" s="417">
        <f t="shared" ref="S3039" si="4204">J3039-J3038</f>
        <v>0</v>
      </c>
      <c r="T3039" s="417">
        <f t="shared" ref="T3039:U3039" si="4205">Q3039-Q3038</f>
        <v>0</v>
      </c>
      <c r="U3039" s="417">
        <f t="shared" si="4205"/>
        <v>0</v>
      </c>
      <c r="V3039" s="422"/>
      <c r="W3039" s="619" t="str">
        <f t="shared" si="4130"/>
        <v/>
      </c>
    </row>
    <row r="3040" spans="1:23" s="485" customFormat="1" ht="24" hidden="1" customHeight="1">
      <c r="A3040" s="366" t="s">
        <v>4295</v>
      </c>
      <c r="B3040" s="418" t="s">
        <v>0</v>
      </c>
      <c r="C3040" s="418" t="s">
        <v>3654</v>
      </c>
      <c r="D3040" s="419" t="s">
        <v>130</v>
      </c>
      <c r="E3040" s="419" t="s">
        <v>1894</v>
      </c>
      <c r="F3040" s="411">
        <v>14</v>
      </c>
      <c r="G3040" s="411">
        <f>[5]내역서!F3036</f>
        <v>14</v>
      </c>
      <c r="H3040" s="411">
        <v>0</v>
      </c>
      <c r="I3040" s="411"/>
      <c r="J3040" s="411">
        <f>내역서!F3044</f>
        <v>0</v>
      </c>
      <c r="K3040" s="411">
        <v>8728.5</v>
      </c>
      <c r="L3040" s="412">
        <f>INT($J3040*K3040)</f>
        <v>0</v>
      </c>
      <c r="M3040" s="411">
        <v>57738.400000000001</v>
      </c>
      <c r="N3040" s="412">
        <f>INT($J3040*M3040)</f>
        <v>0</v>
      </c>
      <c r="O3040" s="411">
        <v>5843</v>
      </c>
      <c r="P3040" s="412">
        <f>INT($J3040*O3040)</f>
        <v>0</v>
      </c>
      <c r="Q3040" s="412">
        <f>+K3040+M3040+O3040</f>
        <v>72309.899999999994</v>
      </c>
      <c r="R3040" s="412">
        <f>L3040+N3040+P3040</f>
        <v>0</v>
      </c>
      <c r="S3040" s="412"/>
      <c r="T3040" s="412"/>
      <c r="U3040" s="412"/>
      <c r="V3040" s="419" t="s">
        <v>0</v>
      </c>
      <c r="W3040" s="617" t="str">
        <f>+IF(J3040&lt;0,"ng","")</f>
        <v/>
      </c>
    </row>
    <row r="3041" spans="1:23" s="77" customFormat="1" ht="24" hidden="1" customHeight="1">
      <c r="A3041" s="372" t="s">
        <v>5874</v>
      </c>
      <c r="B3041" s="421" t="s">
        <v>0</v>
      </c>
      <c r="C3041" s="421" t="s">
        <v>1575</v>
      </c>
      <c r="D3041" s="422" t="s">
        <v>130</v>
      </c>
      <c r="E3041" s="422" t="s">
        <v>1536</v>
      </c>
      <c r="F3041" s="416">
        <v>14</v>
      </c>
      <c r="G3041" s="416">
        <f>[5]내역서!F3037</f>
        <v>14</v>
      </c>
      <c r="H3041" s="416">
        <v>0</v>
      </c>
      <c r="I3041" s="416"/>
      <c r="J3041" s="416">
        <f>내역서!F3045</f>
        <v>0</v>
      </c>
      <c r="K3041" s="416">
        <v>8728.5</v>
      </c>
      <c r="L3041" s="417">
        <f t="shared" si="4180"/>
        <v>0</v>
      </c>
      <c r="M3041" s="416">
        <v>57738.400000000001</v>
      </c>
      <c r="N3041" s="417">
        <f t="shared" si="4181"/>
        <v>0</v>
      </c>
      <c r="O3041" s="416">
        <v>5843</v>
      </c>
      <c r="P3041" s="417">
        <f t="shared" si="4182"/>
        <v>0</v>
      </c>
      <c r="Q3041" s="417">
        <f t="shared" si="4183"/>
        <v>72309.899999999994</v>
      </c>
      <c r="R3041" s="417">
        <f t="shared" si="4173"/>
        <v>0</v>
      </c>
      <c r="S3041" s="417">
        <f t="shared" ref="S3041" si="4206">J3041-J3040</f>
        <v>0</v>
      </c>
      <c r="T3041" s="417">
        <f t="shared" ref="T3041:U3041" si="4207">Q3041-Q3040</f>
        <v>0</v>
      </c>
      <c r="U3041" s="417">
        <f t="shared" si="4207"/>
        <v>0</v>
      </c>
      <c r="V3041" s="422"/>
      <c r="W3041" s="619" t="str">
        <f t="shared" si="4130"/>
        <v/>
      </c>
    </row>
    <row r="3042" spans="1:23" s="485" customFormat="1" ht="24" hidden="1" customHeight="1">
      <c r="A3042" s="366" t="s">
        <v>2055</v>
      </c>
      <c r="B3042" s="418" t="s">
        <v>0</v>
      </c>
      <c r="C3042" s="418" t="s">
        <v>3654</v>
      </c>
      <c r="D3042" s="419" t="s">
        <v>134</v>
      </c>
      <c r="E3042" s="419" t="s">
        <v>1894</v>
      </c>
      <c r="F3042" s="411">
        <v>1</v>
      </c>
      <c r="G3042" s="411">
        <f>[5]내역서!F3038</f>
        <v>1</v>
      </c>
      <c r="H3042" s="411">
        <v>0</v>
      </c>
      <c r="I3042" s="411"/>
      <c r="J3042" s="411">
        <f>내역서!F3046</f>
        <v>0</v>
      </c>
      <c r="K3042" s="411">
        <v>8217.7000000000007</v>
      </c>
      <c r="L3042" s="412">
        <f>INT($J3042*K3042)</f>
        <v>0</v>
      </c>
      <c r="M3042" s="411">
        <v>50633.599999999999</v>
      </c>
      <c r="N3042" s="412">
        <f>INT($J3042*M3042)</f>
        <v>0</v>
      </c>
      <c r="O3042" s="411">
        <v>5645.2</v>
      </c>
      <c r="P3042" s="412">
        <f>INT($J3042*O3042)</f>
        <v>0</v>
      </c>
      <c r="Q3042" s="412">
        <f>+K3042+M3042+O3042</f>
        <v>64496.5</v>
      </c>
      <c r="R3042" s="412">
        <f>L3042+N3042+P3042</f>
        <v>0</v>
      </c>
      <c r="S3042" s="412"/>
      <c r="T3042" s="412"/>
      <c r="U3042" s="412"/>
      <c r="V3042" s="419" t="s">
        <v>0</v>
      </c>
      <c r="W3042" s="617" t="str">
        <f>+IF(J3042&lt;0,"ng","")</f>
        <v/>
      </c>
    </row>
    <row r="3043" spans="1:23" s="77" customFormat="1" ht="24" hidden="1" customHeight="1">
      <c r="A3043" s="372" t="s">
        <v>5458</v>
      </c>
      <c r="B3043" s="421" t="s">
        <v>0</v>
      </c>
      <c r="C3043" s="421" t="s">
        <v>1575</v>
      </c>
      <c r="D3043" s="422" t="s">
        <v>134</v>
      </c>
      <c r="E3043" s="422" t="s">
        <v>1536</v>
      </c>
      <c r="F3043" s="416">
        <v>1</v>
      </c>
      <c r="G3043" s="416">
        <f>[5]내역서!F3039</f>
        <v>1</v>
      </c>
      <c r="H3043" s="416">
        <v>0</v>
      </c>
      <c r="I3043" s="416"/>
      <c r="J3043" s="416">
        <f>내역서!F3047</f>
        <v>0</v>
      </c>
      <c r="K3043" s="416">
        <v>8217.7000000000007</v>
      </c>
      <c r="L3043" s="417">
        <f t="shared" si="4180"/>
        <v>0</v>
      </c>
      <c r="M3043" s="416">
        <v>50633.599999999999</v>
      </c>
      <c r="N3043" s="417">
        <f t="shared" si="4181"/>
        <v>0</v>
      </c>
      <c r="O3043" s="416">
        <v>5645.2</v>
      </c>
      <c r="P3043" s="417">
        <f t="shared" si="4182"/>
        <v>0</v>
      </c>
      <c r="Q3043" s="417">
        <f t="shared" si="4183"/>
        <v>64496.5</v>
      </c>
      <c r="R3043" s="417">
        <f t="shared" si="4173"/>
        <v>0</v>
      </c>
      <c r="S3043" s="417">
        <f t="shared" ref="S3043" si="4208">J3043-J3042</f>
        <v>0</v>
      </c>
      <c r="T3043" s="417">
        <f t="shared" ref="T3043:U3043" si="4209">Q3043-Q3042</f>
        <v>0</v>
      </c>
      <c r="U3043" s="417">
        <f t="shared" si="4209"/>
        <v>0</v>
      </c>
      <c r="V3043" s="422"/>
      <c r="W3043" s="619" t="str">
        <f t="shared" si="4130"/>
        <v/>
      </c>
    </row>
    <row r="3044" spans="1:23" s="485" customFormat="1" ht="24" hidden="1" customHeight="1">
      <c r="A3044" s="366" t="s">
        <v>4295</v>
      </c>
      <c r="B3044" s="418" t="s">
        <v>0</v>
      </c>
      <c r="C3044" s="418" t="s">
        <v>3654</v>
      </c>
      <c r="D3044" s="419" t="s">
        <v>136</v>
      </c>
      <c r="E3044" s="419" t="s">
        <v>1894</v>
      </c>
      <c r="F3044" s="411">
        <v>0</v>
      </c>
      <c r="G3044" s="411">
        <f>[5]내역서!F3040</f>
        <v>0</v>
      </c>
      <c r="H3044" s="411">
        <v>0</v>
      </c>
      <c r="I3044" s="411"/>
      <c r="J3044" s="411">
        <f>내역서!F3048</f>
        <v>0</v>
      </c>
      <c r="K3044" s="411">
        <v>6453.1</v>
      </c>
      <c r="L3044" s="412">
        <f>INT($J3044*K3044)</f>
        <v>0</v>
      </c>
      <c r="M3044" s="411">
        <v>34660.800000000003</v>
      </c>
      <c r="N3044" s="412">
        <f>INT($J3044*M3044)</f>
        <v>0</v>
      </c>
      <c r="O3044" s="411">
        <v>4460.3999999999996</v>
      </c>
      <c r="P3044" s="412">
        <f>INT($J3044*O3044)</f>
        <v>0</v>
      </c>
      <c r="Q3044" s="412">
        <f>+K3044+M3044+O3044</f>
        <v>45574.3</v>
      </c>
      <c r="R3044" s="412">
        <f>L3044+N3044+P3044</f>
        <v>0</v>
      </c>
      <c r="S3044" s="412"/>
      <c r="T3044" s="412"/>
      <c r="U3044" s="412"/>
      <c r="V3044" s="419" t="s">
        <v>0</v>
      </c>
      <c r="W3044" s="617" t="str">
        <f>+IF(J3044&lt;0,"ng","")</f>
        <v/>
      </c>
    </row>
    <row r="3045" spans="1:23" s="77" customFormat="1" ht="24" hidden="1" customHeight="1">
      <c r="A3045" s="372" t="s">
        <v>2072</v>
      </c>
      <c r="B3045" s="421" t="s">
        <v>0</v>
      </c>
      <c r="C3045" s="421" t="s">
        <v>1575</v>
      </c>
      <c r="D3045" s="422" t="s">
        <v>136</v>
      </c>
      <c r="E3045" s="422" t="s">
        <v>1536</v>
      </c>
      <c r="F3045" s="416">
        <v>0</v>
      </c>
      <c r="G3045" s="416">
        <f>[5]내역서!F3041</f>
        <v>0</v>
      </c>
      <c r="H3045" s="416">
        <v>0</v>
      </c>
      <c r="I3045" s="416"/>
      <c r="J3045" s="416">
        <f>내역서!F3049</f>
        <v>0</v>
      </c>
      <c r="K3045" s="416">
        <v>6453.1</v>
      </c>
      <c r="L3045" s="417">
        <f t="shared" si="4180"/>
        <v>0</v>
      </c>
      <c r="M3045" s="416">
        <v>34660.800000000003</v>
      </c>
      <c r="N3045" s="417">
        <f t="shared" si="4181"/>
        <v>0</v>
      </c>
      <c r="O3045" s="416">
        <v>4460.3999999999996</v>
      </c>
      <c r="P3045" s="417">
        <f t="shared" si="4182"/>
        <v>0</v>
      </c>
      <c r="Q3045" s="417">
        <f t="shared" si="4183"/>
        <v>45574.3</v>
      </c>
      <c r="R3045" s="417">
        <f t="shared" si="4173"/>
        <v>0</v>
      </c>
      <c r="S3045" s="417">
        <f t="shared" ref="S3045" si="4210">J3045-J3044</f>
        <v>0</v>
      </c>
      <c r="T3045" s="417">
        <f t="shared" ref="T3045:U3045" si="4211">Q3045-Q3044</f>
        <v>0</v>
      </c>
      <c r="U3045" s="417">
        <f t="shared" si="4211"/>
        <v>0</v>
      </c>
      <c r="V3045" s="422"/>
      <c r="W3045" s="619" t="str">
        <f t="shared" si="4130"/>
        <v/>
      </c>
    </row>
    <row r="3046" spans="1:23" s="485" customFormat="1" ht="24" hidden="1" customHeight="1">
      <c r="A3046" s="366" t="s">
        <v>2055</v>
      </c>
      <c r="B3046" s="418" t="s">
        <v>0</v>
      </c>
      <c r="C3046" s="418" t="s">
        <v>3655</v>
      </c>
      <c r="D3046" s="419" t="s">
        <v>128</v>
      </c>
      <c r="E3046" s="419" t="s">
        <v>1894</v>
      </c>
      <c r="F3046" s="411">
        <v>14</v>
      </c>
      <c r="G3046" s="411">
        <f>[5]내역서!F3042</f>
        <v>14</v>
      </c>
      <c r="H3046" s="411">
        <v>0</v>
      </c>
      <c r="I3046" s="411"/>
      <c r="J3046" s="411">
        <f>내역서!F3050</f>
        <v>0</v>
      </c>
      <c r="K3046" s="411">
        <v>31845.4</v>
      </c>
      <c r="L3046" s="412">
        <f>INT($J3046*K3046)</f>
        <v>0</v>
      </c>
      <c r="M3046" s="411">
        <v>262052</v>
      </c>
      <c r="N3046" s="412">
        <f>INT($J3046*M3046)</f>
        <v>0</v>
      </c>
      <c r="O3046" s="411">
        <v>26881.3</v>
      </c>
      <c r="P3046" s="412">
        <f>INT($J3046*O3046)</f>
        <v>0</v>
      </c>
      <c r="Q3046" s="412">
        <f>+K3046+M3046+O3046</f>
        <v>320778.7</v>
      </c>
      <c r="R3046" s="412">
        <f>L3046+N3046+P3046</f>
        <v>0</v>
      </c>
      <c r="S3046" s="412"/>
      <c r="T3046" s="412"/>
      <c r="U3046" s="412"/>
      <c r="V3046" s="419" t="s">
        <v>0</v>
      </c>
      <c r="W3046" s="617" t="str">
        <f>+IF(J3046&lt;0,"ng","")</f>
        <v/>
      </c>
    </row>
    <row r="3047" spans="1:23" s="77" customFormat="1" ht="24" hidden="1" customHeight="1">
      <c r="A3047" s="372" t="s">
        <v>2072</v>
      </c>
      <c r="B3047" s="421" t="s">
        <v>0</v>
      </c>
      <c r="C3047" s="421" t="s">
        <v>1576</v>
      </c>
      <c r="D3047" s="422" t="s">
        <v>128</v>
      </c>
      <c r="E3047" s="422" t="s">
        <v>1536</v>
      </c>
      <c r="F3047" s="416">
        <v>14</v>
      </c>
      <c r="G3047" s="416">
        <f>[5]내역서!F3043</f>
        <v>14</v>
      </c>
      <c r="H3047" s="416">
        <v>0</v>
      </c>
      <c r="I3047" s="416"/>
      <c r="J3047" s="416">
        <f>내역서!F3051</f>
        <v>0</v>
      </c>
      <c r="K3047" s="416">
        <v>31845.4</v>
      </c>
      <c r="L3047" s="417">
        <f t="shared" si="4180"/>
        <v>0</v>
      </c>
      <c r="M3047" s="416">
        <v>262052</v>
      </c>
      <c r="N3047" s="417">
        <f t="shared" si="4181"/>
        <v>0</v>
      </c>
      <c r="O3047" s="416">
        <v>26881.3</v>
      </c>
      <c r="P3047" s="417">
        <f t="shared" si="4182"/>
        <v>0</v>
      </c>
      <c r="Q3047" s="417">
        <f t="shared" si="4183"/>
        <v>320778.7</v>
      </c>
      <c r="R3047" s="417">
        <f t="shared" si="4173"/>
        <v>0</v>
      </c>
      <c r="S3047" s="417">
        <f t="shared" ref="S3047" si="4212">J3047-J3046</f>
        <v>0</v>
      </c>
      <c r="T3047" s="417">
        <f t="shared" ref="T3047:U3047" si="4213">Q3047-Q3046</f>
        <v>0</v>
      </c>
      <c r="U3047" s="417">
        <f t="shared" si="4213"/>
        <v>0</v>
      </c>
      <c r="V3047" s="422"/>
      <c r="W3047" s="619" t="str">
        <f t="shared" si="4130"/>
        <v/>
      </c>
    </row>
    <row r="3048" spans="1:23" s="485" customFormat="1" ht="24" hidden="1" customHeight="1">
      <c r="A3048" s="366" t="s">
        <v>2055</v>
      </c>
      <c r="B3048" s="418" t="s">
        <v>0</v>
      </c>
      <c r="C3048" s="418" t="s">
        <v>3655</v>
      </c>
      <c r="D3048" s="419" t="s">
        <v>130</v>
      </c>
      <c r="E3048" s="419" t="s">
        <v>1894</v>
      </c>
      <c r="F3048" s="411">
        <v>35</v>
      </c>
      <c r="G3048" s="411">
        <f>[5]내역서!F3044</f>
        <v>35</v>
      </c>
      <c r="H3048" s="411">
        <v>0</v>
      </c>
      <c r="I3048" s="411"/>
      <c r="J3048" s="411">
        <f>내역서!F3052</f>
        <v>0</v>
      </c>
      <c r="K3048" s="411">
        <v>8728.5</v>
      </c>
      <c r="L3048" s="412">
        <f>INT($J3048*K3048)</f>
        <v>0</v>
      </c>
      <c r="M3048" s="411">
        <v>57738.400000000001</v>
      </c>
      <c r="N3048" s="412">
        <f>INT($J3048*M3048)</f>
        <v>0</v>
      </c>
      <c r="O3048" s="411">
        <v>5843</v>
      </c>
      <c r="P3048" s="412">
        <f>INT($J3048*O3048)</f>
        <v>0</v>
      </c>
      <c r="Q3048" s="412">
        <f>+K3048+M3048+O3048</f>
        <v>72309.899999999994</v>
      </c>
      <c r="R3048" s="412">
        <f>L3048+N3048+P3048</f>
        <v>0</v>
      </c>
      <c r="S3048" s="412"/>
      <c r="T3048" s="412"/>
      <c r="U3048" s="412"/>
      <c r="V3048" s="419" t="s">
        <v>0</v>
      </c>
      <c r="W3048" s="617" t="str">
        <f>+IF(J3048&lt;0,"ng","")</f>
        <v/>
      </c>
    </row>
    <row r="3049" spans="1:23" s="77" customFormat="1" ht="24" hidden="1" customHeight="1">
      <c r="A3049" s="372" t="s">
        <v>5433</v>
      </c>
      <c r="B3049" s="421" t="s">
        <v>0</v>
      </c>
      <c r="C3049" s="421" t="s">
        <v>1576</v>
      </c>
      <c r="D3049" s="422" t="s">
        <v>130</v>
      </c>
      <c r="E3049" s="422" t="s">
        <v>1536</v>
      </c>
      <c r="F3049" s="416">
        <v>35</v>
      </c>
      <c r="G3049" s="416">
        <f>[5]내역서!F3045</f>
        <v>35</v>
      </c>
      <c r="H3049" s="416">
        <v>0</v>
      </c>
      <c r="I3049" s="416"/>
      <c r="J3049" s="416">
        <f>내역서!F3053</f>
        <v>0</v>
      </c>
      <c r="K3049" s="416">
        <v>8728.5</v>
      </c>
      <c r="L3049" s="417">
        <f t="shared" si="4180"/>
        <v>0</v>
      </c>
      <c r="M3049" s="416">
        <v>57738.400000000001</v>
      </c>
      <c r="N3049" s="417">
        <f t="shared" si="4181"/>
        <v>0</v>
      </c>
      <c r="O3049" s="416">
        <v>5843</v>
      </c>
      <c r="P3049" s="417">
        <f t="shared" si="4182"/>
        <v>0</v>
      </c>
      <c r="Q3049" s="417">
        <f t="shared" si="4183"/>
        <v>72309.899999999994</v>
      </c>
      <c r="R3049" s="417">
        <f t="shared" si="4173"/>
        <v>0</v>
      </c>
      <c r="S3049" s="417">
        <f t="shared" ref="S3049" si="4214">J3049-J3048</f>
        <v>0</v>
      </c>
      <c r="T3049" s="417">
        <f t="shared" ref="T3049:U3049" si="4215">Q3049-Q3048</f>
        <v>0</v>
      </c>
      <c r="U3049" s="417">
        <f t="shared" si="4215"/>
        <v>0</v>
      </c>
      <c r="V3049" s="422"/>
      <c r="W3049" s="619" t="str">
        <f t="shared" si="4130"/>
        <v/>
      </c>
    </row>
    <row r="3050" spans="1:23" s="485" customFormat="1" ht="24" hidden="1" customHeight="1">
      <c r="A3050" s="366" t="s">
        <v>6384</v>
      </c>
      <c r="B3050" s="418" t="s">
        <v>0</v>
      </c>
      <c r="C3050" s="418" t="s">
        <v>3655</v>
      </c>
      <c r="D3050" s="419" t="s">
        <v>136</v>
      </c>
      <c r="E3050" s="419" t="s">
        <v>1894</v>
      </c>
      <c r="F3050" s="411">
        <v>4</v>
      </c>
      <c r="G3050" s="411">
        <f>[5]내역서!F3046</f>
        <v>4</v>
      </c>
      <c r="H3050" s="411">
        <v>0</v>
      </c>
      <c r="I3050" s="411"/>
      <c r="J3050" s="411">
        <f>내역서!F3054</f>
        <v>0</v>
      </c>
      <c r="K3050" s="411">
        <v>6453.1</v>
      </c>
      <c r="L3050" s="412">
        <f>INT($J3050*K3050)</f>
        <v>0</v>
      </c>
      <c r="M3050" s="411">
        <v>34660.800000000003</v>
      </c>
      <c r="N3050" s="412">
        <f>INT($J3050*M3050)</f>
        <v>0</v>
      </c>
      <c r="O3050" s="411">
        <v>4460.3999999999996</v>
      </c>
      <c r="P3050" s="412">
        <f>INT($J3050*O3050)</f>
        <v>0</v>
      </c>
      <c r="Q3050" s="412">
        <f>+K3050+M3050+O3050</f>
        <v>45574.3</v>
      </c>
      <c r="R3050" s="412">
        <f>L3050+N3050+P3050</f>
        <v>0</v>
      </c>
      <c r="S3050" s="412"/>
      <c r="T3050" s="412"/>
      <c r="U3050" s="412"/>
      <c r="V3050" s="419" t="s">
        <v>0</v>
      </c>
      <c r="W3050" s="617" t="str">
        <f>+IF(J3050&lt;0,"ng","")</f>
        <v/>
      </c>
    </row>
    <row r="3051" spans="1:23" s="77" customFormat="1" ht="24" hidden="1" customHeight="1">
      <c r="A3051" s="372" t="s">
        <v>3496</v>
      </c>
      <c r="B3051" s="421" t="s">
        <v>0</v>
      </c>
      <c r="C3051" s="421" t="s">
        <v>1576</v>
      </c>
      <c r="D3051" s="422" t="s">
        <v>136</v>
      </c>
      <c r="E3051" s="422" t="s">
        <v>1536</v>
      </c>
      <c r="F3051" s="416">
        <v>4</v>
      </c>
      <c r="G3051" s="416">
        <f>[5]내역서!F3047</f>
        <v>4</v>
      </c>
      <c r="H3051" s="416">
        <v>0</v>
      </c>
      <c r="I3051" s="416"/>
      <c r="J3051" s="416">
        <f>내역서!F3055</f>
        <v>0</v>
      </c>
      <c r="K3051" s="416">
        <v>6453.1</v>
      </c>
      <c r="L3051" s="417">
        <f t="shared" si="4180"/>
        <v>0</v>
      </c>
      <c r="M3051" s="416">
        <v>34660.800000000003</v>
      </c>
      <c r="N3051" s="417">
        <f t="shared" si="4181"/>
        <v>0</v>
      </c>
      <c r="O3051" s="416">
        <v>4460.3999999999996</v>
      </c>
      <c r="P3051" s="417">
        <f t="shared" si="4182"/>
        <v>0</v>
      </c>
      <c r="Q3051" s="417">
        <f t="shared" si="4183"/>
        <v>45574.3</v>
      </c>
      <c r="R3051" s="417">
        <f t="shared" si="4173"/>
        <v>0</v>
      </c>
      <c r="S3051" s="417">
        <f t="shared" ref="S3051" si="4216">J3051-J3050</f>
        <v>0</v>
      </c>
      <c r="T3051" s="417">
        <f t="shared" ref="T3051:U3051" si="4217">Q3051-Q3050</f>
        <v>0</v>
      </c>
      <c r="U3051" s="417">
        <f t="shared" si="4217"/>
        <v>0</v>
      </c>
      <c r="V3051" s="422"/>
      <c r="W3051" s="619" t="str">
        <f t="shared" si="4130"/>
        <v/>
      </c>
    </row>
    <row r="3052" spans="1:23" s="485" customFormat="1" ht="24" hidden="1" customHeight="1">
      <c r="A3052" s="366" t="s">
        <v>5466</v>
      </c>
      <c r="B3052" s="418" t="s">
        <v>0</v>
      </c>
      <c r="C3052" s="418" t="s">
        <v>3656</v>
      </c>
      <c r="D3052" s="419" t="s">
        <v>128</v>
      </c>
      <c r="E3052" s="419" t="s">
        <v>1894</v>
      </c>
      <c r="F3052" s="411">
        <v>3</v>
      </c>
      <c r="G3052" s="411">
        <f>[5]내역서!F3048</f>
        <v>3</v>
      </c>
      <c r="H3052" s="411">
        <v>0</v>
      </c>
      <c r="I3052" s="411"/>
      <c r="J3052" s="411">
        <f>내역서!F3056</f>
        <v>0</v>
      </c>
      <c r="K3052" s="411">
        <v>31845.4</v>
      </c>
      <c r="L3052" s="412">
        <f>INT($J3052*K3052)</f>
        <v>0</v>
      </c>
      <c r="M3052" s="411">
        <v>262052</v>
      </c>
      <c r="N3052" s="412">
        <f>INT($J3052*M3052)</f>
        <v>0</v>
      </c>
      <c r="O3052" s="411">
        <v>26881.3</v>
      </c>
      <c r="P3052" s="412">
        <f>INT($J3052*O3052)</f>
        <v>0</v>
      </c>
      <c r="Q3052" s="412">
        <f>+K3052+M3052+O3052</f>
        <v>320778.7</v>
      </c>
      <c r="R3052" s="412">
        <f>L3052+N3052+P3052</f>
        <v>0</v>
      </c>
      <c r="S3052" s="412"/>
      <c r="T3052" s="412"/>
      <c r="U3052" s="412"/>
      <c r="V3052" s="419" t="s">
        <v>0</v>
      </c>
      <c r="W3052" s="617" t="str">
        <f>+IF(J3052&lt;0,"ng","")</f>
        <v/>
      </c>
    </row>
    <row r="3053" spans="1:23" s="77" customFormat="1" ht="24" hidden="1" customHeight="1">
      <c r="A3053" s="372" t="s">
        <v>5428</v>
      </c>
      <c r="B3053" s="421" t="s">
        <v>0</v>
      </c>
      <c r="C3053" s="421" t="s">
        <v>1577</v>
      </c>
      <c r="D3053" s="422" t="s">
        <v>128</v>
      </c>
      <c r="E3053" s="422" t="s">
        <v>1536</v>
      </c>
      <c r="F3053" s="416">
        <v>3</v>
      </c>
      <c r="G3053" s="416">
        <f>[5]내역서!F3049</f>
        <v>3</v>
      </c>
      <c r="H3053" s="416">
        <v>0</v>
      </c>
      <c r="I3053" s="416"/>
      <c r="J3053" s="416">
        <f>내역서!F3057</f>
        <v>0</v>
      </c>
      <c r="K3053" s="416">
        <v>31845.4</v>
      </c>
      <c r="L3053" s="417">
        <f t="shared" si="4180"/>
        <v>0</v>
      </c>
      <c r="M3053" s="416">
        <v>262052</v>
      </c>
      <c r="N3053" s="417">
        <f t="shared" si="4181"/>
        <v>0</v>
      </c>
      <c r="O3053" s="416">
        <v>26881.3</v>
      </c>
      <c r="P3053" s="417">
        <f t="shared" si="4182"/>
        <v>0</v>
      </c>
      <c r="Q3053" s="417">
        <f t="shared" si="4183"/>
        <v>320778.7</v>
      </c>
      <c r="R3053" s="417">
        <f t="shared" si="4173"/>
        <v>0</v>
      </c>
      <c r="S3053" s="417">
        <f t="shared" ref="S3053" si="4218">J3053-J3052</f>
        <v>0</v>
      </c>
      <c r="T3053" s="417">
        <f t="shared" ref="T3053:U3053" si="4219">Q3053-Q3052</f>
        <v>0</v>
      </c>
      <c r="U3053" s="417">
        <f t="shared" si="4219"/>
        <v>0</v>
      </c>
      <c r="V3053" s="422"/>
      <c r="W3053" s="619" t="str">
        <f t="shared" si="4130"/>
        <v/>
      </c>
    </row>
    <row r="3054" spans="1:23" s="485" customFormat="1" ht="24" hidden="1" customHeight="1">
      <c r="A3054" s="366" t="s">
        <v>5432</v>
      </c>
      <c r="B3054" s="418" t="s">
        <v>0</v>
      </c>
      <c r="C3054" s="418" t="s">
        <v>3656</v>
      </c>
      <c r="D3054" s="419" t="s">
        <v>130</v>
      </c>
      <c r="E3054" s="419" t="s">
        <v>1894</v>
      </c>
      <c r="F3054" s="411">
        <v>11</v>
      </c>
      <c r="G3054" s="411">
        <f>[5]내역서!F3050</f>
        <v>11</v>
      </c>
      <c r="H3054" s="411">
        <v>0</v>
      </c>
      <c r="I3054" s="411"/>
      <c r="J3054" s="411">
        <f>내역서!F3058</f>
        <v>0</v>
      </c>
      <c r="K3054" s="411">
        <v>8728.5</v>
      </c>
      <c r="L3054" s="412">
        <f>INT($J3054*K3054)</f>
        <v>0</v>
      </c>
      <c r="M3054" s="411">
        <v>57738.400000000001</v>
      </c>
      <c r="N3054" s="412">
        <f>INT($J3054*M3054)</f>
        <v>0</v>
      </c>
      <c r="O3054" s="411">
        <v>5843</v>
      </c>
      <c r="P3054" s="412">
        <f>INT($J3054*O3054)</f>
        <v>0</v>
      </c>
      <c r="Q3054" s="412">
        <f>+K3054+M3054+O3054</f>
        <v>72309.899999999994</v>
      </c>
      <c r="R3054" s="412">
        <f>L3054+N3054+P3054</f>
        <v>0</v>
      </c>
      <c r="S3054" s="412"/>
      <c r="T3054" s="412"/>
      <c r="U3054" s="412"/>
      <c r="V3054" s="419" t="s">
        <v>0</v>
      </c>
      <c r="W3054" s="617" t="str">
        <f>+IF(J3054&lt;0,"ng","")</f>
        <v/>
      </c>
    </row>
    <row r="3055" spans="1:23" s="77" customFormat="1" ht="24" hidden="1" customHeight="1">
      <c r="A3055" s="372" t="s">
        <v>2072</v>
      </c>
      <c r="B3055" s="421" t="s">
        <v>0</v>
      </c>
      <c r="C3055" s="421" t="s">
        <v>1577</v>
      </c>
      <c r="D3055" s="422" t="s">
        <v>130</v>
      </c>
      <c r="E3055" s="422" t="s">
        <v>1536</v>
      </c>
      <c r="F3055" s="416">
        <v>11</v>
      </c>
      <c r="G3055" s="416">
        <f>[5]내역서!F3051</f>
        <v>11</v>
      </c>
      <c r="H3055" s="416">
        <v>0</v>
      </c>
      <c r="I3055" s="416"/>
      <c r="J3055" s="416">
        <f>내역서!F3059</f>
        <v>0</v>
      </c>
      <c r="K3055" s="416">
        <v>8728.5</v>
      </c>
      <c r="L3055" s="417">
        <f t="shared" si="4180"/>
        <v>0</v>
      </c>
      <c r="M3055" s="416">
        <v>57738.400000000001</v>
      </c>
      <c r="N3055" s="417">
        <f t="shared" si="4181"/>
        <v>0</v>
      </c>
      <c r="O3055" s="416">
        <v>5843</v>
      </c>
      <c r="P3055" s="417">
        <f t="shared" si="4182"/>
        <v>0</v>
      </c>
      <c r="Q3055" s="417">
        <f t="shared" si="4183"/>
        <v>72309.899999999994</v>
      </c>
      <c r="R3055" s="417">
        <f t="shared" si="4173"/>
        <v>0</v>
      </c>
      <c r="S3055" s="417">
        <f t="shared" ref="S3055" si="4220">J3055-J3054</f>
        <v>0</v>
      </c>
      <c r="T3055" s="417">
        <f t="shared" ref="T3055:U3055" si="4221">Q3055-Q3054</f>
        <v>0</v>
      </c>
      <c r="U3055" s="417">
        <f t="shared" si="4221"/>
        <v>0</v>
      </c>
      <c r="V3055" s="422"/>
      <c r="W3055" s="619" t="str">
        <f t="shared" si="4130"/>
        <v/>
      </c>
    </row>
    <row r="3056" spans="1:23" s="485" customFormat="1" ht="24" hidden="1" customHeight="1">
      <c r="A3056" s="366" t="s">
        <v>4295</v>
      </c>
      <c r="B3056" s="418" t="s">
        <v>0</v>
      </c>
      <c r="C3056" s="418" t="s">
        <v>3656</v>
      </c>
      <c r="D3056" s="419" t="s">
        <v>134</v>
      </c>
      <c r="E3056" s="419" t="s">
        <v>1894</v>
      </c>
      <c r="F3056" s="411">
        <v>0</v>
      </c>
      <c r="G3056" s="411">
        <f>[5]내역서!F3052</f>
        <v>0</v>
      </c>
      <c r="H3056" s="411">
        <v>0</v>
      </c>
      <c r="I3056" s="411"/>
      <c r="J3056" s="411">
        <f>내역서!F3060</f>
        <v>0</v>
      </c>
      <c r="K3056" s="411">
        <v>8217.7000000000007</v>
      </c>
      <c r="L3056" s="412">
        <f>INT($J3056*K3056)</f>
        <v>0</v>
      </c>
      <c r="M3056" s="411">
        <v>50633.599999999999</v>
      </c>
      <c r="N3056" s="412">
        <f>INT($J3056*M3056)</f>
        <v>0</v>
      </c>
      <c r="O3056" s="411">
        <v>5645.2</v>
      </c>
      <c r="P3056" s="412">
        <f>INT($J3056*O3056)</f>
        <v>0</v>
      </c>
      <c r="Q3056" s="412">
        <f>+K3056+M3056+O3056</f>
        <v>64496.5</v>
      </c>
      <c r="R3056" s="412">
        <f>L3056+N3056+P3056</f>
        <v>0</v>
      </c>
      <c r="S3056" s="412"/>
      <c r="T3056" s="412"/>
      <c r="U3056" s="412"/>
      <c r="V3056" s="419" t="s">
        <v>0</v>
      </c>
      <c r="W3056" s="617" t="str">
        <f>+IF(J3056&lt;0,"ng","")</f>
        <v/>
      </c>
    </row>
    <row r="3057" spans="1:23" s="77" customFormat="1" ht="24" hidden="1" customHeight="1">
      <c r="A3057" s="372" t="s">
        <v>4298</v>
      </c>
      <c r="B3057" s="421" t="s">
        <v>0</v>
      </c>
      <c r="C3057" s="421" t="s">
        <v>1577</v>
      </c>
      <c r="D3057" s="422" t="s">
        <v>134</v>
      </c>
      <c r="E3057" s="422" t="s">
        <v>1536</v>
      </c>
      <c r="F3057" s="416">
        <v>0</v>
      </c>
      <c r="G3057" s="416">
        <f>[5]내역서!F3053</f>
        <v>0</v>
      </c>
      <c r="H3057" s="416">
        <v>0</v>
      </c>
      <c r="I3057" s="416"/>
      <c r="J3057" s="416">
        <f>내역서!F3061</f>
        <v>0</v>
      </c>
      <c r="K3057" s="416">
        <v>8217.7000000000007</v>
      </c>
      <c r="L3057" s="417">
        <f t="shared" si="4180"/>
        <v>0</v>
      </c>
      <c r="M3057" s="416">
        <v>50633.599999999999</v>
      </c>
      <c r="N3057" s="417">
        <f t="shared" si="4181"/>
        <v>0</v>
      </c>
      <c r="O3057" s="416">
        <v>5645.2</v>
      </c>
      <c r="P3057" s="417">
        <f t="shared" si="4182"/>
        <v>0</v>
      </c>
      <c r="Q3057" s="417">
        <f t="shared" si="4183"/>
        <v>64496.5</v>
      </c>
      <c r="R3057" s="417">
        <f t="shared" si="4173"/>
        <v>0</v>
      </c>
      <c r="S3057" s="417">
        <f t="shared" ref="S3057" si="4222">J3057-J3056</f>
        <v>0</v>
      </c>
      <c r="T3057" s="417">
        <f t="shared" ref="T3057:U3057" si="4223">Q3057-Q3056</f>
        <v>0</v>
      </c>
      <c r="U3057" s="417">
        <f t="shared" si="4223"/>
        <v>0</v>
      </c>
      <c r="V3057" s="422"/>
      <c r="W3057" s="619" t="str">
        <f t="shared" si="4130"/>
        <v/>
      </c>
    </row>
    <row r="3058" spans="1:23" s="485" customFormat="1" ht="24" hidden="1" customHeight="1">
      <c r="A3058" s="366" t="s">
        <v>5443</v>
      </c>
      <c r="B3058" s="418" t="s">
        <v>0</v>
      </c>
      <c r="C3058" s="418" t="s">
        <v>3656</v>
      </c>
      <c r="D3058" s="419" t="s">
        <v>136</v>
      </c>
      <c r="E3058" s="419" t="s">
        <v>1894</v>
      </c>
      <c r="F3058" s="411">
        <v>0</v>
      </c>
      <c r="G3058" s="411">
        <f>[5]내역서!F3054</f>
        <v>0</v>
      </c>
      <c r="H3058" s="411">
        <v>0</v>
      </c>
      <c r="I3058" s="411"/>
      <c r="J3058" s="411">
        <f>내역서!F3062</f>
        <v>0</v>
      </c>
      <c r="K3058" s="411">
        <v>6453.1</v>
      </c>
      <c r="L3058" s="412">
        <f>INT($J3058*K3058)</f>
        <v>0</v>
      </c>
      <c r="M3058" s="411">
        <v>34660.800000000003</v>
      </c>
      <c r="N3058" s="412">
        <f>INT($J3058*M3058)</f>
        <v>0</v>
      </c>
      <c r="O3058" s="411">
        <v>4460.3999999999996</v>
      </c>
      <c r="P3058" s="412">
        <f>INT($J3058*O3058)</f>
        <v>0</v>
      </c>
      <c r="Q3058" s="412">
        <f>+K3058+M3058+O3058</f>
        <v>45574.3</v>
      </c>
      <c r="R3058" s="412">
        <f>L3058+N3058+P3058</f>
        <v>0</v>
      </c>
      <c r="S3058" s="412"/>
      <c r="T3058" s="412"/>
      <c r="U3058" s="412"/>
      <c r="V3058" s="419" t="s">
        <v>0</v>
      </c>
      <c r="W3058" s="617" t="str">
        <f>+IF(J3058&lt;0,"ng","")</f>
        <v/>
      </c>
    </row>
    <row r="3059" spans="1:23" s="77" customFormat="1" ht="24" hidden="1" customHeight="1">
      <c r="A3059" s="372" t="s">
        <v>4298</v>
      </c>
      <c r="B3059" s="421" t="s">
        <v>0</v>
      </c>
      <c r="C3059" s="421" t="s">
        <v>1577</v>
      </c>
      <c r="D3059" s="422" t="s">
        <v>136</v>
      </c>
      <c r="E3059" s="422" t="s">
        <v>1536</v>
      </c>
      <c r="F3059" s="416">
        <v>0</v>
      </c>
      <c r="G3059" s="416">
        <f>[5]내역서!F3055</f>
        <v>0</v>
      </c>
      <c r="H3059" s="416">
        <v>0</v>
      </c>
      <c r="I3059" s="416"/>
      <c r="J3059" s="416">
        <f>내역서!F3063</f>
        <v>0</v>
      </c>
      <c r="K3059" s="416">
        <v>6453.1</v>
      </c>
      <c r="L3059" s="417">
        <f t="shared" si="4180"/>
        <v>0</v>
      </c>
      <c r="M3059" s="416">
        <v>34660.800000000003</v>
      </c>
      <c r="N3059" s="417">
        <f t="shared" si="4181"/>
        <v>0</v>
      </c>
      <c r="O3059" s="416">
        <v>4460.3999999999996</v>
      </c>
      <c r="P3059" s="417">
        <f t="shared" si="4182"/>
        <v>0</v>
      </c>
      <c r="Q3059" s="417">
        <f t="shared" si="4183"/>
        <v>45574.3</v>
      </c>
      <c r="R3059" s="417">
        <f t="shared" si="4173"/>
        <v>0</v>
      </c>
      <c r="S3059" s="417">
        <f t="shared" ref="S3059" si="4224">J3059-J3058</f>
        <v>0</v>
      </c>
      <c r="T3059" s="417">
        <f t="shared" ref="T3059:U3059" si="4225">Q3059-Q3058</f>
        <v>0</v>
      </c>
      <c r="U3059" s="417">
        <f t="shared" si="4225"/>
        <v>0</v>
      </c>
      <c r="V3059" s="422"/>
      <c r="W3059" s="619" t="str">
        <f t="shared" si="4130"/>
        <v/>
      </c>
    </row>
    <row r="3060" spans="1:23" s="485" customFormat="1" ht="24" hidden="1" customHeight="1">
      <c r="A3060" s="366" t="s">
        <v>2055</v>
      </c>
      <c r="B3060" s="418" t="s">
        <v>0</v>
      </c>
      <c r="C3060" s="418" t="s">
        <v>3657</v>
      </c>
      <c r="D3060" s="419" t="s">
        <v>128</v>
      </c>
      <c r="E3060" s="419" t="s">
        <v>1894</v>
      </c>
      <c r="F3060" s="411">
        <v>5</v>
      </c>
      <c r="G3060" s="411">
        <f>[5]내역서!F3056</f>
        <v>5</v>
      </c>
      <c r="H3060" s="411">
        <v>0</v>
      </c>
      <c r="I3060" s="411"/>
      <c r="J3060" s="411">
        <f>내역서!F3064</f>
        <v>0</v>
      </c>
      <c r="K3060" s="411">
        <v>31845.4</v>
      </c>
      <c r="L3060" s="412">
        <f>INT($J3060*K3060)</f>
        <v>0</v>
      </c>
      <c r="M3060" s="411">
        <v>262052</v>
      </c>
      <c r="N3060" s="412">
        <f>INT($J3060*M3060)</f>
        <v>0</v>
      </c>
      <c r="O3060" s="411">
        <v>26881.3</v>
      </c>
      <c r="P3060" s="412">
        <f>INT($J3060*O3060)</f>
        <v>0</v>
      </c>
      <c r="Q3060" s="412">
        <f>+K3060+M3060+O3060</f>
        <v>320778.7</v>
      </c>
      <c r="R3060" s="412">
        <f>L3060+N3060+P3060</f>
        <v>0</v>
      </c>
      <c r="S3060" s="412"/>
      <c r="T3060" s="412"/>
      <c r="U3060" s="412"/>
      <c r="V3060" s="419" t="s">
        <v>0</v>
      </c>
      <c r="W3060" s="617" t="str">
        <f>+IF(J3060&lt;0,"ng","")</f>
        <v/>
      </c>
    </row>
    <row r="3061" spans="1:23" s="77" customFormat="1" ht="24" hidden="1" customHeight="1">
      <c r="A3061" s="372" t="s">
        <v>5594</v>
      </c>
      <c r="B3061" s="421" t="s">
        <v>0</v>
      </c>
      <c r="C3061" s="421" t="s">
        <v>1578</v>
      </c>
      <c r="D3061" s="422" t="s">
        <v>128</v>
      </c>
      <c r="E3061" s="422" t="s">
        <v>1536</v>
      </c>
      <c r="F3061" s="416">
        <v>5</v>
      </c>
      <c r="G3061" s="416">
        <f>[5]내역서!F3057</f>
        <v>5</v>
      </c>
      <c r="H3061" s="416">
        <v>0</v>
      </c>
      <c r="I3061" s="416"/>
      <c r="J3061" s="416">
        <f>내역서!F3065</f>
        <v>0</v>
      </c>
      <c r="K3061" s="416">
        <v>31845.4</v>
      </c>
      <c r="L3061" s="417">
        <f t="shared" si="4180"/>
        <v>0</v>
      </c>
      <c r="M3061" s="416">
        <v>262052</v>
      </c>
      <c r="N3061" s="417">
        <f t="shared" si="4181"/>
        <v>0</v>
      </c>
      <c r="O3061" s="416">
        <v>26881.3</v>
      </c>
      <c r="P3061" s="417">
        <f t="shared" si="4182"/>
        <v>0</v>
      </c>
      <c r="Q3061" s="417">
        <f t="shared" si="4183"/>
        <v>320778.7</v>
      </c>
      <c r="R3061" s="417">
        <f t="shared" si="4173"/>
        <v>0</v>
      </c>
      <c r="S3061" s="417">
        <f t="shared" ref="S3061" si="4226">J3061-J3060</f>
        <v>0</v>
      </c>
      <c r="T3061" s="417">
        <f t="shared" ref="T3061:U3061" si="4227">Q3061-Q3060</f>
        <v>0</v>
      </c>
      <c r="U3061" s="417">
        <f t="shared" si="4227"/>
        <v>0</v>
      </c>
      <c r="V3061" s="422"/>
      <c r="W3061" s="619" t="str">
        <f t="shared" si="4130"/>
        <v/>
      </c>
    </row>
    <row r="3062" spans="1:23" s="485" customFormat="1" ht="24" hidden="1" customHeight="1">
      <c r="A3062" s="366" t="s">
        <v>2055</v>
      </c>
      <c r="B3062" s="418" t="s">
        <v>0</v>
      </c>
      <c r="C3062" s="418" t="s">
        <v>3657</v>
      </c>
      <c r="D3062" s="419" t="s">
        <v>130</v>
      </c>
      <c r="E3062" s="419" t="s">
        <v>1894</v>
      </c>
      <c r="F3062" s="411">
        <v>8</v>
      </c>
      <c r="G3062" s="411">
        <f>[5]내역서!F3058</f>
        <v>8</v>
      </c>
      <c r="H3062" s="411">
        <v>0</v>
      </c>
      <c r="I3062" s="411"/>
      <c r="J3062" s="411">
        <f>내역서!F3066</f>
        <v>0</v>
      </c>
      <c r="K3062" s="411">
        <v>8728.5</v>
      </c>
      <c r="L3062" s="412">
        <f>INT($J3062*K3062)</f>
        <v>0</v>
      </c>
      <c r="M3062" s="411">
        <v>57738.400000000001</v>
      </c>
      <c r="N3062" s="412">
        <f>INT($J3062*M3062)</f>
        <v>0</v>
      </c>
      <c r="O3062" s="411">
        <v>5843</v>
      </c>
      <c r="P3062" s="412">
        <f>INT($J3062*O3062)</f>
        <v>0</v>
      </c>
      <c r="Q3062" s="412">
        <f>+K3062+M3062+O3062</f>
        <v>72309.899999999994</v>
      </c>
      <c r="R3062" s="412">
        <f>L3062+N3062+P3062</f>
        <v>0</v>
      </c>
      <c r="S3062" s="412"/>
      <c r="T3062" s="412"/>
      <c r="U3062" s="412"/>
      <c r="V3062" s="419" t="s">
        <v>0</v>
      </c>
      <c r="W3062" s="617" t="str">
        <f>+IF(J3062&lt;0,"ng","")</f>
        <v/>
      </c>
    </row>
    <row r="3063" spans="1:23" s="77" customFormat="1" ht="24" hidden="1" customHeight="1">
      <c r="A3063" s="372" t="s">
        <v>4298</v>
      </c>
      <c r="B3063" s="421" t="s">
        <v>0</v>
      </c>
      <c r="C3063" s="421" t="s">
        <v>1578</v>
      </c>
      <c r="D3063" s="422" t="s">
        <v>130</v>
      </c>
      <c r="E3063" s="422" t="s">
        <v>1536</v>
      </c>
      <c r="F3063" s="416">
        <v>8</v>
      </c>
      <c r="G3063" s="416">
        <f>[5]내역서!F3059</f>
        <v>8</v>
      </c>
      <c r="H3063" s="416">
        <v>0</v>
      </c>
      <c r="I3063" s="416"/>
      <c r="J3063" s="416">
        <f>내역서!F3067</f>
        <v>0</v>
      </c>
      <c r="K3063" s="416">
        <v>8728.5</v>
      </c>
      <c r="L3063" s="417">
        <f t="shared" si="4180"/>
        <v>0</v>
      </c>
      <c r="M3063" s="416">
        <v>57738.400000000001</v>
      </c>
      <c r="N3063" s="417">
        <f t="shared" si="4181"/>
        <v>0</v>
      </c>
      <c r="O3063" s="416">
        <v>5843</v>
      </c>
      <c r="P3063" s="417">
        <f t="shared" si="4182"/>
        <v>0</v>
      </c>
      <c r="Q3063" s="417">
        <f t="shared" si="4183"/>
        <v>72309.899999999994</v>
      </c>
      <c r="R3063" s="417">
        <f t="shared" si="4173"/>
        <v>0</v>
      </c>
      <c r="S3063" s="417">
        <f t="shared" ref="S3063" si="4228">J3063-J3062</f>
        <v>0</v>
      </c>
      <c r="T3063" s="417">
        <f t="shared" ref="T3063:U3063" si="4229">Q3063-Q3062</f>
        <v>0</v>
      </c>
      <c r="U3063" s="417">
        <f t="shared" si="4229"/>
        <v>0</v>
      </c>
      <c r="V3063" s="422"/>
      <c r="W3063" s="619" t="str">
        <f t="shared" si="4130"/>
        <v/>
      </c>
    </row>
    <row r="3064" spans="1:23" s="485" customFormat="1" ht="24" hidden="1" customHeight="1">
      <c r="A3064" s="366" t="s">
        <v>5452</v>
      </c>
      <c r="B3064" s="418" t="s">
        <v>0</v>
      </c>
      <c r="C3064" s="418" t="s">
        <v>3657</v>
      </c>
      <c r="D3064" s="419" t="s">
        <v>134</v>
      </c>
      <c r="E3064" s="419" t="s">
        <v>1894</v>
      </c>
      <c r="F3064" s="411">
        <v>1</v>
      </c>
      <c r="G3064" s="411">
        <f>[5]내역서!F3060</f>
        <v>1</v>
      </c>
      <c r="H3064" s="411">
        <v>0</v>
      </c>
      <c r="I3064" s="411"/>
      <c r="J3064" s="411">
        <f>내역서!F3068</f>
        <v>0</v>
      </c>
      <c r="K3064" s="411">
        <v>8217.7000000000007</v>
      </c>
      <c r="L3064" s="412">
        <f>INT($J3064*K3064)</f>
        <v>0</v>
      </c>
      <c r="M3064" s="411">
        <v>50633.599999999999</v>
      </c>
      <c r="N3064" s="412">
        <f>INT($J3064*M3064)</f>
        <v>0</v>
      </c>
      <c r="O3064" s="411">
        <v>5645.2</v>
      </c>
      <c r="P3064" s="412">
        <f>INT($J3064*O3064)</f>
        <v>0</v>
      </c>
      <c r="Q3064" s="412">
        <f>+K3064+M3064+O3064</f>
        <v>64496.5</v>
      </c>
      <c r="R3064" s="412">
        <f>L3064+N3064+P3064</f>
        <v>0</v>
      </c>
      <c r="S3064" s="412"/>
      <c r="T3064" s="412"/>
      <c r="U3064" s="412"/>
      <c r="V3064" s="419" t="s">
        <v>0</v>
      </c>
      <c r="W3064" s="617" t="str">
        <f>+IF(J3064&lt;0,"ng","")</f>
        <v/>
      </c>
    </row>
    <row r="3065" spans="1:23" s="77" customFormat="1" ht="24" hidden="1" customHeight="1">
      <c r="A3065" s="372" t="s">
        <v>2072</v>
      </c>
      <c r="B3065" s="421" t="s">
        <v>0</v>
      </c>
      <c r="C3065" s="421" t="s">
        <v>1578</v>
      </c>
      <c r="D3065" s="422" t="s">
        <v>134</v>
      </c>
      <c r="E3065" s="422" t="s">
        <v>1536</v>
      </c>
      <c r="F3065" s="416">
        <v>1</v>
      </c>
      <c r="G3065" s="416">
        <f>[5]내역서!F3061</f>
        <v>1</v>
      </c>
      <c r="H3065" s="416">
        <v>0</v>
      </c>
      <c r="I3065" s="416"/>
      <c r="J3065" s="416">
        <f>내역서!F3069</f>
        <v>0</v>
      </c>
      <c r="K3065" s="416">
        <v>8217.7000000000007</v>
      </c>
      <c r="L3065" s="417">
        <f t="shared" si="4180"/>
        <v>0</v>
      </c>
      <c r="M3065" s="416">
        <v>50633.599999999999</v>
      </c>
      <c r="N3065" s="417">
        <f t="shared" si="4181"/>
        <v>0</v>
      </c>
      <c r="O3065" s="416">
        <v>5645.2</v>
      </c>
      <c r="P3065" s="417">
        <f t="shared" si="4182"/>
        <v>0</v>
      </c>
      <c r="Q3065" s="417">
        <f t="shared" si="4183"/>
        <v>64496.5</v>
      </c>
      <c r="R3065" s="417">
        <f t="shared" si="4173"/>
        <v>0</v>
      </c>
      <c r="S3065" s="417">
        <f t="shared" ref="S3065" si="4230">J3065-J3064</f>
        <v>0</v>
      </c>
      <c r="T3065" s="417">
        <f t="shared" ref="T3065:U3065" si="4231">Q3065-Q3064</f>
        <v>0</v>
      </c>
      <c r="U3065" s="417">
        <f t="shared" si="4231"/>
        <v>0</v>
      </c>
      <c r="V3065" s="422"/>
      <c r="W3065" s="619" t="str">
        <f t="shared" si="4130"/>
        <v/>
      </c>
    </row>
    <row r="3066" spans="1:23" s="485" customFormat="1" ht="24" hidden="1" customHeight="1">
      <c r="A3066" s="366" t="s">
        <v>5466</v>
      </c>
      <c r="B3066" s="418" t="s">
        <v>0</v>
      </c>
      <c r="C3066" s="418" t="s">
        <v>3657</v>
      </c>
      <c r="D3066" s="419" t="s">
        <v>136</v>
      </c>
      <c r="E3066" s="419" t="s">
        <v>1894</v>
      </c>
      <c r="F3066" s="411">
        <v>0</v>
      </c>
      <c r="G3066" s="411">
        <f>[5]내역서!F3062</f>
        <v>0</v>
      </c>
      <c r="H3066" s="411">
        <v>0</v>
      </c>
      <c r="I3066" s="411"/>
      <c r="J3066" s="411">
        <f>내역서!F3070</f>
        <v>0</v>
      </c>
      <c r="K3066" s="411">
        <v>6453.1</v>
      </c>
      <c r="L3066" s="412">
        <f>INT($J3066*K3066)</f>
        <v>0</v>
      </c>
      <c r="M3066" s="411">
        <v>34660.800000000003</v>
      </c>
      <c r="N3066" s="412">
        <f>INT($J3066*M3066)</f>
        <v>0</v>
      </c>
      <c r="O3066" s="411">
        <v>4460.3999999999996</v>
      </c>
      <c r="P3066" s="412">
        <f>INT($J3066*O3066)</f>
        <v>0</v>
      </c>
      <c r="Q3066" s="412">
        <f>+K3066+M3066+O3066</f>
        <v>45574.3</v>
      </c>
      <c r="R3066" s="412">
        <f>L3066+N3066+P3066</f>
        <v>0</v>
      </c>
      <c r="S3066" s="412"/>
      <c r="T3066" s="412"/>
      <c r="U3066" s="412"/>
      <c r="V3066" s="419" t="s">
        <v>0</v>
      </c>
      <c r="W3066" s="617" t="str">
        <f>+IF(J3066&lt;0,"ng","")</f>
        <v/>
      </c>
    </row>
    <row r="3067" spans="1:23" s="77" customFormat="1" ht="24" hidden="1" customHeight="1">
      <c r="A3067" s="372" t="s">
        <v>2072</v>
      </c>
      <c r="B3067" s="421" t="s">
        <v>0</v>
      </c>
      <c r="C3067" s="421" t="s">
        <v>1578</v>
      </c>
      <c r="D3067" s="422" t="s">
        <v>136</v>
      </c>
      <c r="E3067" s="422" t="s">
        <v>1536</v>
      </c>
      <c r="F3067" s="416">
        <v>0</v>
      </c>
      <c r="G3067" s="416">
        <f>[5]내역서!F3063</f>
        <v>0</v>
      </c>
      <c r="H3067" s="416">
        <v>0</v>
      </c>
      <c r="I3067" s="416"/>
      <c r="J3067" s="416">
        <f>내역서!F3071</f>
        <v>0</v>
      </c>
      <c r="K3067" s="416">
        <v>6453.1</v>
      </c>
      <c r="L3067" s="417">
        <f t="shared" si="4180"/>
        <v>0</v>
      </c>
      <c r="M3067" s="416">
        <v>34660.800000000003</v>
      </c>
      <c r="N3067" s="417">
        <f t="shared" si="4181"/>
        <v>0</v>
      </c>
      <c r="O3067" s="416">
        <v>4460.3999999999996</v>
      </c>
      <c r="P3067" s="417">
        <f t="shared" si="4182"/>
        <v>0</v>
      </c>
      <c r="Q3067" s="417">
        <f t="shared" si="4183"/>
        <v>45574.3</v>
      </c>
      <c r="R3067" s="417">
        <f t="shared" si="4173"/>
        <v>0</v>
      </c>
      <c r="S3067" s="417">
        <f t="shared" ref="S3067" si="4232">J3067-J3066</f>
        <v>0</v>
      </c>
      <c r="T3067" s="417">
        <f t="shared" ref="T3067:U3067" si="4233">Q3067-Q3066</f>
        <v>0</v>
      </c>
      <c r="U3067" s="417">
        <f t="shared" si="4233"/>
        <v>0</v>
      </c>
      <c r="V3067" s="422"/>
      <c r="W3067" s="619" t="str">
        <f t="shared" si="4130"/>
        <v/>
      </c>
    </row>
    <row r="3068" spans="1:23" s="485" customFormat="1" ht="24" hidden="1" customHeight="1">
      <c r="A3068" s="366" t="s">
        <v>2055</v>
      </c>
      <c r="B3068" s="418" t="s">
        <v>0</v>
      </c>
      <c r="C3068" s="418" t="s">
        <v>3657</v>
      </c>
      <c r="D3068" s="419" t="s">
        <v>135</v>
      </c>
      <c r="E3068" s="419" t="s">
        <v>1894</v>
      </c>
      <c r="F3068" s="411">
        <v>3</v>
      </c>
      <c r="G3068" s="411">
        <f>[5]내역서!F3064</f>
        <v>3</v>
      </c>
      <c r="H3068" s="411">
        <v>0</v>
      </c>
      <c r="I3068" s="411"/>
      <c r="J3068" s="411">
        <f>내역서!F3072</f>
        <v>0</v>
      </c>
      <c r="K3068" s="411">
        <v>2544.3000000000002</v>
      </c>
      <c r="L3068" s="412">
        <f>INT($J3068*K3068)</f>
        <v>0</v>
      </c>
      <c r="M3068" s="411">
        <v>31755.200000000001</v>
      </c>
      <c r="N3068" s="412">
        <f>INT($J3068*M3068)</f>
        <v>0</v>
      </c>
      <c r="O3068" s="411">
        <v>54.8</v>
      </c>
      <c r="P3068" s="412">
        <f>INT($J3068*O3068)</f>
        <v>0</v>
      </c>
      <c r="Q3068" s="412">
        <f>+K3068+M3068+O3068</f>
        <v>34354.300000000003</v>
      </c>
      <c r="R3068" s="412">
        <f>L3068+N3068+P3068</f>
        <v>0</v>
      </c>
      <c r="S3068" s="412"/>
      <c r="T3068" s="412"/>
      <c r="U3068" s="412"/>
      <c r="V3068" s="419" t="s">
        <v>0</v>
      </c>
      <c r="W3068" s="617" t="str">
        <f>+IF(J3068&lt;0,"ng","")</f>
        <v/>
      </c>
    </row>
    <row r="3069" spans="1:23" s="77" customFormat="1" ht="24" hidden="1" customHeight="1">
      <c r="A3069" s="372" t="s">
        <v>5593</v>
      </c>
      <c r="B3069" s="421" t="s">
        <v>0</v>
      </c>
      <c r="C3069" s="421" t="s">
        <v>1578</v>
      </c>
      <c r="D3069" s="422" t="s">
        <v>135</v>
      </c>
      <c r="E3069" s="422" t="s">
        <v>1536</v>
      </c>
      <c r="F3069" s="416">
        <v>3</v>
      </c>
      <c r="G3069" s="416">
        <f>[5]내역서!F3065</f>
        <v>3</v>
      </c>
      <c r="H3069" s="416">
        <v>0</v>
      </c>
      <c r="I3069" s="416"/>
      <c r="J3069" s="416">
        <f>내역서!F3073</f>
        <v>0</v>
      </c>
      <c r="K3069" s="416">
        <v>2544.3000000000002</v>
      </c>
      <c r="L3069" s="417">
        <f t="shared" si="4180"/>
        <v>0</v>
      </c>
      <c r="M3069" s="416">
        <v>31755.200000000001</v>
      </c>
      <c r="N3069" s="417">
        <f t="shared" si="4181"/>
        <v>0</v>
      </c>
      <c r="O3069" s="416">
        <v>54.8</v>
      </c>
      <c r="P3069" s="417">
        <f t="shared" si="4182"/>
        <v>0</v>
      </c>
      <c r="Q3069" s="417">
        <f t="shared" si="4183"/>
        <v>34354.300000000003</v>
      </c>
      <c r="R3069" s="417">
        <f t="shared" si="4173"/>
        <v>0</v>
      </c>
      <c r="S3069" s="417">
        <f t="shared" ref="S3069" si="4234">J3069-J3068</f>
        <v>0</v>
      </c>
      <c r="T3069" s="417">
        <f t="shared" ref="T3069:U3069" si="4235">Q3069-Q3068</f>
        <v>0</v>
      </c>
      <c r="U3069" s="417">
        <f t="shared" si="4235"/>
        <v>0</v>
      </c>
      <c r="V3069" s="422"/>
      <c r="W3069" s="619" t="str">
        <f t="shared" si="4130"/>
        <v/>
      </c>
    </row>
    <row r="3070" spans="1:23" s="485" customFormat="1" ht="24" hidden="1" customHeight="1">
      <c r="A3070" s="366" t="s">
        <v>5466</v>
      </c>
      <c r="B3070" s="418" t="s">
        <v>0</v>
      </c>
      <c r="C3070" s="418" t="s">
        <v>3658</v>
      </c>
      <c r="D3070" s="419" t="s">
        <v>130</v>
      </c>
      <c r="E3070" s="419" t="s">
        <v>1894</v>
      </c>
      <c r="F3070" s="411">
        <v>2</v>
      </c>
      <c r="G3070" s="411">
        <f>[5]내역서!F3066</f>
        <v>2</v>
      </c>
      <c r="H3070" s="411">
        <v>0</v>
      </c>
      <c r="I3070" s="411"/>
      <c r="J3070" s="411">
        <f>내역서!F3074</f>
        <v>0</v>
      </c>
      <c r="K3070" s="411">
        <v>8728.5</v>
      </c>
      <c r="L3070" s="412">
        <f>INT($J3070*K3070)</f>
        <v>0</v>
      </c>
      <c r="M3070" s="411">
        <v>57738.400000000001</v>
      </c>
      <c r="N3070" s="412">
        <f>INT($J3070*M3070)</f>
        <v>0</v>
      </c>
      <c r="O3070" s="411">
        <v>5843</v>
      </c>
      <c r="P3070" s="412">
        <f>INT($J3070*O3070)</f>
        <v>0</v>
      </c>
      <c r="Q3070" s="412">
        <f>+K3070+M3070+O3070</f>
        <v>72309.899999999994</v>
      </c>
      <c r="R3070" s="412">
        <f>L3070+N3070+P3070</f>
        <v>0</v>
      </c>
      <c r="S3070" s="412"/>
      <c r="T3070" s="412"/>
      <c r="U3070" s="412"/>
      <c r="V3070" s="419" t="s">
        <v>0</v>
      </c>
      <c r="W3070" s="617" t="str">
        <f>+IF(J3070&lt;0,"ng","")</f>
        <v/>
      </c>
    </row>
    <row r="3071" spans="1:23" s="77" customFormat="1" ht="24" hidden="1" customHeight="1">
      <c r="A3071" s="372" t="s">
        <v>2072</v>
      </c>
      <c r="B3071" s="421" t="s">
        <v>0</v>
      </c>
      <c r="C3071" s="421" t="s">
        <v>1579</v>
      </c>
      <c r="D3071" s="422" t="s">
        <v>130</v>
      </c>
      <c r="E3071" s="422" t="s">
        <v>1536</v>
      </c>
      <c r="F3071" s="416">
        <v>2</v>
      </c>
      <c r="G3071" s="416">
        <f>[5]내역서!F3067</f>
        <v>2</v>
      </c>
      <c r="H3071" s="416">
        <v>0</v>
      </c>
      <c r="I3071" s="416"/>
      <c r="J3071" s="416">
        <f>내역서!F3075</f>
        <v>0</v>
      </c>
      <c r="K3071" s="416">
        <v>8728.5</v>
      </c>
      <c r="L3071" s="417">
        <f t="shared" si="4180"/>
        <v>0</v>
      </c>
      <c r="M3071" s="416">
        <v>57738.400000000001</v>
      </c>
      <c r="N3071" s="417">
        <f t="shared" si="4181"/>
        <v>0</v>
      </c>
      <c r="O3071" s="416">
        <v>5843</v>
      </c>
      <c r="P3071" s="417">
        <f t="shared" si="4182"/>
        <v>0</v>
      </c>
      <c r="Q3071" s="417">
        <f t="shared" si="4183"/>
        <v>72309.899999999994</v>
      </c>
      <c r="R3071" s="417">
        <f t="shared" si="4173"/>
        <v>0</v>
      </c>
      <c r="S3071" s="417">
        <f t="shared" ref="S3071" si="4236">J3071-J3070</f>
        <v>0</v>
      </c>
      <c r="T3071" s="417">
        <f t="shared" ref="T3071:U3071" si="4237">Q3071-Q3070</f>
        <v>0</v>
      </c>
      <c r="U3071" s="417">
        <f t="shared" si="4237"/>
        <v>0</v>
      </c>
      <c r="V3071" s="422"/>
      <c r="W3071" s="619" t="str">
        <f t="shared" si="4130"/>
        <v/>
      </c>
    </row>
    <row r="3072" spans="1:23" s="485" customFormat="1" ht="24" hidden="1" customHeight="1">
      <c r="A3072" s="366" t="s">
        <v>2055</v>
      </c>
      <c r="B3072" s="418" t="s">
        <v>0</v>
      </c>
      <c r="C3072" s="418" t="s">
        <v>3658</v>
      </c>
      <c r="D3072" s="419" t="s">
        <v>134</v>
      </c>
      <c r="E3072" s="419" t="s">
        <v>1894</v>
      </c>
      <c r="F3072" s="411">
        <v>0</v>
      </c>
      <c r="G3072" s="411">
        <f>[5]내역서!F3068</f>
        <v>0</v>
      </c>
      <c r="H3072" s="411">
        <v>0</v>
      </c>
      <c r="I3072" s="411"/>
      <c r="J3072" s="411">
        <f>내역서!F3076</f>
        <v>0</v>
      </c>
      <c r="K3072" s="411">
        <v>8217.7000000000007</v>
      </c>
      <c r="L3072" s="412">
        <f>INT($J3072*K3072)</f>
        <v>0</v>
      </c>
      <c r="M3072" s="411">
        <v>50633.599999999999</v>
      </c>
      <c r="N3072" s="412">
        <f>INT($J3072*M3072)</f>
        <v>0</v>
      </c>
      <c r="O3072" s="411">
        <v>5645.2</v>
      </c>
      <c r="P3072" s="412">
        <f>INT($J3072*O3072)</f>
        <v>0</v>
      </c>
      <c r="Q3072" s="412">
        <f>+K3072+M3072+O3072</f>
        <v>64496.5</v>
      </c>
      <c r="R3072" s="412">
        <f>L3072+N3072+P3072</f>
        <v>0</v>
      </c>
      <c r="S3072" s="412"/>
      <c r="T3072" s="412"/>
      <c r="U3072" s="412"/>
      <c r="V3072" s="419" t="s">
        <v>0</v>
      </c>
      <c r="W3072" s="617" t="str">
        <f>+IF(J3072&lt;0,"ng","")</f>
        <v/>
      </c>
    </row>
    <row r="3073" spans="1:23" s="77" customFormat="1" ht="24" hidden="1" customHeight="1">
      <c r="A3073" s="372" t="s">
        <v>2072</v>
      </c>
      <c r="B3073" s="421" t="s">
        <v>0</v>
      </c>
      <c r="C3073" s="421" t="s">
        <v>1579</v>
      </c>
      <c r="D3073" s="422" t="s">
        <v>134</v>
      </c>
      <c r="E3073" s="422" t="s">
        <v>1536</v>
      </c>
      <c r="F3073" s="416">
        <v>0</v>
      </c>
      <c r="G3073" s="416">
        <f>[5]내역서!F3069</f>
        <v>0</v>
      </c>
      <c r="H3073" s="416">
        <v>0</v>
      </c>
      <c r="I3073" s="416"/>
      <c r="J3073" s="416">
        <f>내역서!F3077</f>
        <v>0</v>
      </c>
      <c r="K3073" s="416">
        <v>8217.7000000000007</v>
      </c>
      <c r="L3073" s="417">
        <f t="shared" si="4180"/>
        <v>0</v>
      </c>
      <c r="M3073" s="416">
        <v>50633.599999999999</v>
      </c>
      <c r="N3073" s="417">
        <f t="shared" si="4181"/>
        <v>0</v>
      </c>
      <c r="O3073" s="416">
        <v>5645.2</v>
      </c>
      <c r="P3073" s="417">
        <f t="shared" si="4182"/>
        <v>0</v>
      </c>
      <c r="Q3073" s="417">
        <f t="shared" si="4183"/>
        <v>64496.5</v>
      </c>
      <c r="R3073" s="417">
        <f t="shared" si="4173"/>
        <v>0</v>
      </c>
      <c r="S3073" s="417">
        <f t="shared" ref="S3073" si="4238">J3073-J3072</f>
        <v>0</v>
      </c>
      <c r="T3073" s="417">
        <f t="shared" ref="T3073:U3073" si="4239">Q3073-Q3072</f>
        <v>0</v>
      </c>
      <c r="U3073" s="417">
        <f t="shared" si="4239"/>
        <v>0</v>
      </c>
      <c r="V3073" s="422"/>
      <c r="W3073" s="619" t="str">
        <f t="shared" si="4130"/>
        <v/>
      </c>
    </row>
    <row r="3074" spans="1:23" s="485" customFormat="1" ht="24" hidden="1" customHeight="1">
      <c r="A3074" s="366" t="s">
        <v>2055</v>
      </c>
      <c r="B3074" s="418" t="s">
        <v>0</v>
      </c>
      <c r="C3074" s="418" t="s">
        <v>3658</v>
      </c>
      <c r="D3074" s="419" t="s">
        <v>136</v>
      </c>
      <c r="E3074" s="419" t="s">
        <v>1894</v>
      </c>
      <c r="F3074" s="411">
        <v>0</v>
      </c>
      <c r="G3074" s="411">
        <f>[5]내역서!F3070</f>
        <v>0</v>
      </c>
      <c r="H3074" s="411">
        <v>0</v>
      </c>
      <c r="I3074" s="411"/>
      <c r="J3074" s="411">
        <f>내역서!F3078</f>
        <v>0</v>
      </c>
      <c r="K3074" s="411">
        <v>6453.1</v>
      </c>
      <c r="L3074" s="412">
        <f>INT($J3074*K3074)</f>
        <v>0</v>
      </c>
      <c r="M3074" s="411">
        <v>34660.800000000003</v>
      </c>
      <c r="N3074" s="412">
        <f>INT($J3074*M3074)</f>
        <v>0</v>
      </c>
      <c r="O3074" s="411">
        <v>4460.3999999999996</v>
      </c>
      <c r="P3074" s="412">
        <f>INT($J3074*O3074)</f>
        <v>0</v>
      </c>
      <c r="Q3074" s="412">
        <f>+K3074+M3074+O3074</f>
        <v>45574.3</v>
      </c>
      <c r="R3074" s="412">
        <f>L3074+N3074+P3074</f>
        <v>0</v>
      </c>
      <c r="S3074" s="412"/>
      <c r="T3074" s="412"/>
      <c r="U3074" s="412"/>
      <c r="V3074" s="419" t="s">
        <v>0</v>
      </c>
      <c r="W3074" s="617" t="str">
        <f>+IF(J3074&lt;0,"ng","")</f>
        <v/>
      </c>
    </row>
    <row r="3075" spans="1:23" s="77" customFormat="1" ht="24" hidden="1" customHeight="1">
      <c r="A3075" s="372" t="s">
        <v>2072</v>
      </c>
      <c r="B3075" s="421" t="s">
        <v>0</v>
      </c>
      <c r="C3075" s="421" t="s">
        <v>1579</v>
      </c>
      <c r="D3075" s="422" t="s">
        <v>136</v>
      </c>
      <c r="E3075" s="422" t="s">
        <v>1536</v>
      </c>
      <c r="F3075" s="416">
        <v>0</v>
      </c>
      <c r="G3075" s="416">
        <f>[5]내역서!F3071</f>
        <v>0</v>
      </c>
      <c r="H3075" s="416">
        <v>0</v>
      </c>
      <c r="I3075" s="416"/>
      <c r="J3075" s="416">
        <f>내역서!F3079</f>
        <v>0</v>
      </c>
      <c r="K3075" s="416">
        <v>6453.1</v>
      </c>
      <c r="L3075" s="417">
        <f t="shared" si="4180"/>
        <v>0</v>
      </c>
      <c r="M3075" s="416">
        <v>34660.800000000003</v>
      </c>
      <c r="N3075" s="417">
        <f t="shared" si="4181"/>
        <v>0</v>
      </c>
      <c r="O3075" s="416">
        <v>4460.3999999999996</v>
      </c>
      <c r="P3075" s="417">
        <f t="shared" si="4182"/>
        <v>0</v>
      </c>
      <c r="Q3075" s="417">
        <f t="shared" si="4183"/>
        <v>45574.3</v>
      </c>
      <c r="R3075" s="417">
        <f t="shared" si="4173"/>
        <v>0</v>
      </c>
      <c r="S3075" s="417">
        <f t="shared" ref="S3075" si="4240">J3075-J3074</f>
        <v>0</v>
      </c>
      <c r="T3075" s="417">
        <f t="shared" ref="T3075:U3075" si="4241">Q3075-Q3074</f>
        <v>0</v>
      </c>
      <c r="U3075" s="417">
        <f t="shared" si="4241"/>
        <v>0</v>
      </c>
      <c r="V3075" s="422"/>
      <c r="W3075" s="619" t="str">
        <f t="shared" si="4130"/>
        <v/>
      </c>
    </row>
    <row r="3076" spans="1:23" s="485" customFormat="1" ht="24" hidden="1" customHeight="1">
      <c r="A3076" s="366" t="s">
        <v>2055</v>
      </c>
      <c r="B3076" s="418" t="s">
        <v>0</v>
      </c>
      <c r="C3076" s="418" t="s">
        <v>3659</v>
      </c>
      <c r="D3076" s="419" t="s">
        <v>128</v>
      </c>
      <c r="E3076" s="419" t="s">
        <v>1894</v>
      </c>
      <c r="F3076" s="411">
        <v>7</v>
      </c>
      <c r="G3076" s="411">
        <f>[5]내역서!F3072</f>
        <v>7</v>
      </c>
      <c r="H3076" s="411">
        <v>0</v>
      </c>
      <c r="I3076" s="411"/>
      <c r="J3076" s="411">
        <f>내역서!F3080</f>
        <v>0</v>
      </c>
      <c r="K3076" s="411">
        <v>31845.4</v>
      </c>
      <c r="L3076" s="412">
        <f>INT($J3076*K3076)</f>
        <v>0</v>
      </c>
      <c r="M3076" s="411">
        <v>262052</v>
      </c>
      <c r="N3076" s="412">
        <f>INT($J3076*M3076)</f>
        <v>0</v>
      </c>
      <c r="O3076" s="411">
        <v>26881.3</v>
      </c>
      <c r="P3076" s="412">
        <f>INT($J3076*O3076)</f>
        <v>0</v>
      </c>
      <c r="Q3076" s="412">
        <f>+K3076+M3076+O3076</f>
        <v>320778.7</v>
      </c>
      <c r="R3076" s="412">
        <f>L3076+N3076+P3076</f>
        <v>0</v>
      </c>
      <c r="S3076" s="412"/>
      <c r="T3076" s="412"/>
      <c r="U3076" s="412"/>
      <c r="V3076" s="419" t="s">
        <v>0</v>
      </c>
      <c r="W3076" s="617" t="str">
        <f>+IF(J3076&lt;0,"ng","")</f>
        <v/>
      </c>
    </row>
    <row r="3077" spans="1:23" s="77" customFormat="1" ht="24" hidden="1" customHeight="1">
      <c r="A3077" s="372" t="s">
        <v>2072</v>
      </c>
      <c r="B3077" s="421" t="s">
        <v>0</v>
      </c>
      <c r="C3077" s="421" t="s">
        <v>1580</v>
      </c>
      <c r="D3077" s="422" t="s">
        <v>128</v>
      </c>
      <c r="E3077" s="422" t="s">
        <v>1536</v>
      </c>
      <c r="F3077" s="416">
        <v>7</v>
      </c>
      <c r="G3077" s="416">
        <f>[5]내역서!F3073</f>
        <v>7</v>
      </c>
      <c r="H3077" s="416">
        <v>0</v>
      </c>
      <c r="I3077" s="416"/>
      <c r="J3077" s="416">
        <f>내역서!F3081</f>
        <v>0</v>
      </c>
      <c r="K3077" s="416">
        <v>31845.4</v>
      </c>
      <c r="L3077" s="417">
        <f t="shared" si="4180"/>
        <v>0</v>
      </c>
      <c r="M3077" s="416">
        <v>262052</v>
      </c>
      <c r="N3077" s="417">
        <f t="shared" si="4181"/>
        <v>0</v>
      </c>
      <c r="O3077" s="416">
        <v>26881.3</v>
      </c>
      <c r="P3077" s="417">
        <f t="shared" si="4182"/>
        <v>0</v>
      </c>
      <c r="Q3077" s="417">
        <f t="shared" si="4183"/>
        <v>320778.7</v>
      </c>
      <c r="R3077" s="417">
        <f t="shared" ref="R3077:R3139" si="4242">L3077+N3077+P3077</f>
        <v>0</v>
      </c>
      <c r="S3077" s="417">
        <f t="shared" ref="S3077" si="4243">J3077-J3076</f>
        <v>0</v>
      </c>
      <c r="T3077" s="417">
        <f t="shared" ref="T3077:U3077" si="4244">Q3077-Q3076</f>
        <v>0</v>
      </c>
      <c r="U3077" s="417">
        <f t="shared" si="4244"/>
        <v>0</v>
      </c>
      <c r="V3077" s="422"/>
      <c r="W3077" s="619" t="str">
        <f t="shared" si="4130"/>
        <v/>
      </c>
    </row>
    <row r="3078" spans="1:23" s="485" customFormat="1" ht="24" hidden="1" customHeight="1">
      <c r="A3078" s="366" t="s">
        <v>5477</v>
      </c>
      <c r="B3078" s="418" t="s">
        <v>0</v>
      </c>
      <c r="C3078" s="418" t="s">
        <v>3659</v>
      </c>
      <c r="D3078" s="419" t="s">
        <v>130</v>
      </c>
      <c r="E3078" s="419" t="s">
        <v>1894</v>
      </c>
      <c r="F3078" s="411">
        <v>26</v>
      </c>
      <c r="G3078" s="411">
        <f>[5]내역서!F3074</f>
        <v>26</v>
      </c>
      <c r="H3078" s="411">
        <v>0</v>
      </c>
      <c r="I3078" s="411"/>
      <c r="J3078" s="411">
        <f>내역서!F3082</f>
        <v>0</v>
      </c>
      <c r="K3078" s="411">
        <v>8728.5</v>
      </c>
      <c r="L3078" s="412">
        <f>INT($J3078*K3078)</f>
        <v>0</v>
      </c>
      <c r="M3078" s="411">
        <v>57738.400000000001</v>
      </c>
      <c r="N3078" s="412">
        <f>INT($J3078*M3078)</f>
        <v>0</v>
      </c>
      <c r="O3078" s="411">
        <v>5843</v>
      </c>
      <c r="P3078" s="412">
        <f>INT($J3078*O3078)</f>
        <v>0</v>
      </c>
      <c r="Q3078" s="412">
        <f>+K3078+M3078+O3078</f>
        <v>72309.899999999994</v>
      </c>
      <c r="R3078" s="412">
        <f>L3078+N3078+P3078</f>
        <v>0</v>
      </c>
      <c r="S3078" s="412"/>
      <c r="T3078" s="412"/>
      <c r="U3078" s="412"/>
      <c r="V3078" s="419" t="s">
        <v>0</v>
      </c>
      <c r="W3078" s="617" t="str">
        <f>+IF(J3078&lt;0,"ng","")</f>
        <v/>
      </c>
    </row>
    <row r="3079" spans="1:23" s="77" customFormat="1" ht="24" hidden="1" customHeight="1">
      <c r="A3079" s="372" t="s">
        <v>6385</v>
      </c>
      <c r="B3079" s="421" t="s">
        <v>0</v>
      </c>
      <c r="C3079" s="421" t="s">
        <v>1580</v>
      </c>
      <c r="D3079" s="422" t="s">
        <v>130</v>
      </c>
      <c r="E3079" s="422" t="s">
        <v>1536</v>
      </c>
      <c r="F3079" s="416">
        <v>26</v>
      </c>
      <c r="G3079" s="416">
        <f>[5]내역서!F3075</f>
        <v>26</v>
      </c>
      <c r="H3079" s="416">
        <v>0</v>
      </c>
      <c r="I3079" s="416"/>
      <c r="J3079" s="416">
        <f>내역서!F3083</f>
        <v>0</v>
      </c>
      <c r="K3079" s="416">
        <v>8728.5</v>
      </c>
      <c r="L3079" s="417">
        <f t="shared" si="4180"/>
        <v>0</v>
      </c>
      <c r="M3079" s="416">
        <v>57738.400000000001</v>
      </c>
      <c r="N3079" s="417">
        <f t="shared" si="4181"/>
        <v>0</v>
      </c>
      <c r="O3079" s="416">
        <v>5843</v>
      </c>
      <c r="P3079" s="417">
        <f t="shared" si="4182"/>
        <v>0</v>
      </c>
      <c r="Q3079" s="417">
        <f t="shared" si="4183"/>
        <v>72309.899999999994</v>
      </c>
      <c r="R3079" s="417">
        <f t="shared" si="4242"/>
        <v>0</v>
      </c>
      <c r="S3079" s="417">
        <f t="shared" ref="S3079" si="4245">J3079-J3078</f>
        <v>0</v>
      </c>
      <c r="T3079" s="417">
        <f t="shared" ref="T3079:U3079" si="4246">Q3079-Q3078</f>
        <v>0</v>
      </c>
      <c r="U3079" s="417">
        <f t="shared" si="4246"/>
        <v>0</v>
      </c>
      <c r="V3079" s="422"/>
      <c r="W3079" s="619" t="str">
        <f t="shared" si="4130"/>
        <v/>
      </c>
    </row>
    <row r="3080" spans="1:23" s="485" customFormat="1" ht="24" hidden="1" customHeight="1">
      <c r="A3080" s="366" t="s">
        <v>6386</v>
      </c>
      <c r="B3080" s="418" t="s">
        <v>0</v>
      </c>
      <c r="C3080" s="418" t="s">
        <v>3659</v>
      </c>
      <c r="D3080" s="419" t="s">
        <v>134</v>
      </c>
      <c r="E3080" s="419" t="s">
        <v>1894</v>
      </c>
      <c r="F3080" s="411">
        <v>4</v>
      </c>
      <c r="G3080" s="411">
        <f>[5]내역서!F3076</f>
        <v>4</v>
      </c>
      <c r="H3080" s="411">
        <v>0</v>
      </c>
      <c r="I3080" s="411"/>
      <c r="J3080" s="411">
        <f>내역서!F3084</f>
        <v>0</v>
      </c>
      <c r="K3080" s="411">
        <v>8217.7000000000007</v>
      </c>
      <c r="L3080" s="412">
        <f>INT($J3080*K3080)</f>
        <v>0</v>
      </c>
      <c r="M3080" s="411">
        <v>50633.599999999999</v>
      </c>
      <c r="N3080" s="412">
        <f>INT($J3080*M3080)</f>
        <v>0</v>
      </c>
      <c r="O3080" s="411">
        <v>5645.2</v>
      </c>
      <c r="P3080" s="412">
        <f>INT($J3080*O3080)</f>
        <v>0</v>
      </c>
      <c r="Q3080" s="412">
        <f>+K3080+M3080+O3080</f>
        <v>64496.5</v>
      </c>
      <c r="R3080" s="412">
        <f>L3080+N3080+P3080</f>
        <v>0</v>
      </c>
      <c r="S3080" s="412"/>
      <c r="T3080" s="412"/>
      <c r="U3080" s="412"/>
      <c r="V3080" s="419" t="s">
        <v>0</v>
      </c>
      <c r="W3080" s="617" t="str">
        <f>+IF(J3080&lt;0,"ng","")</f>
        <v/>
      </c>
    </row>
    <row r="3081" spans="1:23" s="77" customFormat="1" ht="24" hidden="1" customHeight="1">
      <c r="A3081" s="372" t="s">
        <v>5594</v>
      </c>
      <c r="B3081" s="421" t="s">
        <v>0</v>
      </c>
      <c r="C3081" s="421" t="s">
        <v>1580</v>
      </c>
      <c r="D3081" s="422" t="s">
        <v>134</v>
      </c>
      <c r="E3081" s="422" t="s">
        <v>1536</v>
      </c>
      <c r="F3081" s="416">
        <v>4</v>
      </c>
      <c r="G3081" s="416">
        <f>[5]내역서!F3077</f>
        <v>4</v>
      </c>
      <c r="H3081" s="416">
        <v>0</v>
      </c>
      <c r="I3081" s="416"/>
      <c r="J3081" s="416">
        <f>내역서!F3085</f>
        <v>0</v>
      </c>
      <c r="K3081" s="416">
        <v>8217.7000000000007</v>
      </c>
      <c r="L3081" s="417">
        <f t="shared" si="4180"/>
        <v>0</v>
      </c>
      <c r="M3081" s="416">
        <v>50633.599999999999</v>
      </c>
      <c r="N3081" s="417">
        <f t="shared" si="4181"/>
        <v>0</v>
      </c>
      <c r="O3081" s="416">
        <v>5645.2</v>
      </c>
      <c r="P3081" s="417">
        <f t="shared" si="4182"/>
        <v>0</v>
      </c>
      <c r="Q3081" s="417">
        <f t="shared" si="4183"/>
        <v>64496.5</v>
      </c>
      <c r="R3081" s="417">
        <f t="shared" si="4242"/>
        <v>0</v>
      </c>
      <c r="S3081" s="417">
        <f t="shared" ref="S3081" si="4247">J3081-J3080</f>
        <v>0</v>
      </c>
      <c r="T3081" s="417">
        <f t="shared" ref="T3081:U3081" si="4248">Q3081-Q3080</f>
        <v>0</v>
      </c>
      <c r="U3081" s="417">
        <f t="shared" si="4248"/>
        <v>0</v>
      </c>
      <c r="V3081" s="422"/>
      <c r="W3081" s="619" t="str">
        <f t="shared" si="4130"/>
        <v/>
      </c>
    </row>
    <row r="3082" spans="1:23" s="485" customFormat="1" ht="24" hidden="1" customHeight="1">
      <c r="A3082" s="366" t="s">
        <v>2055</v>
      </c>
      <c r="B3082" s="418" t="s">
        <v>0</v>
      </c>
      <c r="C3082" s="418" t="s">
        <v>3659</v>
      </c>
      <c r="D3082" s="419" t="s">
        <v>136</v>
      </c>
      <c r="E3082" s="419" t="s">
        <v>1894</v>
      </c>
      <c r="F3082" s="411">
        <v>0</v>
      </c>
      <c r="G3082" s="411">
        <f>[5]내역서!F3078</f>
        <v>0</v>
      </c>
      <c r="H3082" s="411">
        <v>0</v>
      </c>
      <c r="I3082" s="411"/>
      <c r="J3082" s="411">
        <f>내역서!F3086</f>
        <v>0</v>
      </c>
      <c r="K3082" s="411">
        <v>6453.1</v>
      </c>
      <c r="L3082" s="412">
        <f>INT($J3082*K3082)</f>
        <v>0</v>
      </c>
      <c r="M3082" s="411">
        <v>34660.800000000003</v>
      </c>
      <c r="N3082" s="412">
        <f>INT($J3082*M3082)</f>
        <v>0</v>
      </c>
      <c r="O3082" s="411">
        <v>4460.3999999999996</v>
      </c>
      <c r="P3082" s="412">
        <f>INT($J3082*O3082)</f>
        <v>0</v>
      </c>
      <c r="Q3082" s="412">
        <f>+K3082+M3082+O3082</f>
        <v>45574.3</v>
      </c>
      <c r="R3082" s="412">
        <f>L3082+N3082+P3082</f>
        <v>0</v>
      </c>
      <c r="S3082" s="412"/>
      <c r="T3082" s="412"/>
      <c r="U3082" s="412"/>
      <c r="V3082" s="419" t="s">
        <v>0</v>
      </c>
      <c r="W3082" s="617" t="str">
        <f>+IF(J3082&lt;0,"ng","")</f>
        <v/>
      </c>
    </row>
    <row r="3083" spans="1:23" s="77" customFormat="1" ht="24" hidden="1" customHeight="1">
      <c r="A3083" s="372" t="s">
        <v>2072</v>
      </c>
      <c r="B3083" s="421" t="s">
        <v>0</v>
      </c>
      <c r="C3083" s="421" t="s">
        <v>1580</v>
      </c>
      <c r="D3083" s="422" t="s">
        <v>136</v>
      </c>
      <c r="E3083" s="422" t="s">
        <v>1536</v>
      </c>
      <c r="F3083" s="416">
        <v>0</v>
      </c>
      <c r="G3083" s="416">
        <f>[5]내역서!F3079</f>
        <v>0</v>
      </c>
      <c r="H3083" s="416">
        <v>0</v>
      </c>
      <c r="I3083" s="416"/>
      <c r="J3083" s="416">
        <f>내역서!F3087</f>
        <v>0</v>
      </c>
      <c r="K3083" s="416">
        <v>6453.1</v>
      </c>
      <c r="L3083" s="417">
        <f t="shared" ref="L3083:L3111" si="4249">INT($J3083*K3083)</f>
        <v>0</v>
      </c>
      <c r="M3083" s="416">
        <v>34660.800000000003</v>
      </c>
      <c r="N3083" s="417">
        <f t="shared" ref="N3083:N3111" si="4250">INT($J3083*M3083)</f>
        <v>0</v>
      </c>
      <c r="O3083" s="416">
        <v>4460.3999999999996</v>
      </c>
      <c r="P3083" s="417">
        <f t="shared" ref="P3083:P3111" si="4251">INT($J3083*O3083)</f>
        <v>0</v>
      </c>
      <c r="Q3083" s="417">
        <f t="shared" si="4183"/>
        <v>45574.3</v>
      </c>
      <c r="R3083" s="417">
        <f t="shared" si="4242"/>
        <v>0</v>
      </c>
      <c r="S3083" s="417">
        <f t="shared" ref="S3083" si="4252">J3083-J3082</f>
        <v>0</v>
      </c>
      <c r="T3083" s="417">
        <f t="shared" ref="T3083:U3083" si="4253">Q3083-Q3082</f>
        <v>0</v>
      </c>
      <c r="U3083" s="417">
        <f t="shared" si="4253"/>
        <v>0</v>
      </c>
      <c r="V3083" s="422"/>
      <c r="W3083" s="619" t="str">
        <f t="shared" si="4130"/>
        <v/>
      </c>
    </row>
    <row r="3084" spans="1:23" s="485" customFormat="1" ht="24" hidden="1" customHeight="1">
      <c r="A3084" s="366" t="s">
        <v>2055</v>
      </c>
      <c r="B3084" s="418" t="s">
        <v>0</v>
      </c>
      <c r="C3084" s="418" t="s">
        <v>3659</v>
      </c>
      <c r="D3084" s="419" t="s">
        <v>135</v>
      </c>
      <c r="E3084" s="419" t="s">
        <v>1894</v>
      </c>
      <c r="F3084" s="411">
        <v>0</v>
      </c>
      <c r="G3084" s="411">
        <f>[5]내역서!F3080</f>
        <v>0</v>
      </c>
      <c r="H3084" s="411">
        <v>0</v>
      </c>
      <c r="I3084" s="411"/>
      <c r="J3084" s="411">
        <f>내역서!F3088</f>
        <v>0</v>
      </c>
      <c r="K3084" s="411">
        <v>2544.3000000000002</v>
      </c>
      <c r="L3084" s="412">
        <f>INT($J3084*K3084)</f>
        <v>0</v>
      </c>
      <c r="M3084" s="411">
        <v>31755.200000000001</v>
      </c>
      <c r="N3084" s="412">
        <f>INT($J3084*M3084)</f>
        <v>0</v>
      </c>
      <c r="O3084" s="411">
        <v>54.8</v>
      </c>
      <c r="P3084" s="412">
        <f>INT($J3084*O3084)</f>
        <v>0</v>
      </c>
      <c r="Q3084" s="412">
        <f>+K3084+M3084+O3084</f>
        <v>34354.300000000003</v>
      </c>
      <c r="R3084" s="412">
        <f>L3084+N3084+P3084</f>
        <v>0</v>
      </c>
      <c r="S3084" s="412"/>
      <c r="T3084" s="412"/>
      <c r="U3084" s="412"/>
      <c r="V3084" s="419" t="s">
        <v>0</v>
      </c>
      <c r="W3084" s="617" t="str">
        <f>+IF(J3084&lt;0,"ng","")</f>
        <v/>
      </c>
    </row>
    <row r="3085" spans="1:23" s="77" customFormat="1" ht="24" hidden="1" customHeight="1">
      <c r="A3085" s="372" t="s">
        <v>2072</v>
      </c>
      <c r="B3085" s="421" t="s">
        <v>0</v>
      </c>
      <c r="C3085" s="421" t="s">
        <v>1580</v>
      </c>
      <c r="D3085" s="422" t="s">
        <v>135</v>
      </c>
      <c r="E3085" s="422" t="s">
        <v>1536</v>
      </c>
      <c r="F3085" s="416">
        <v>0</v>
      </c>
      <c r="G3085" s="416">
        <f>[5]내역서!F3081</f>
        <v>0</v>
      </c>
      <c r="H3085" s="416">
        <v>0</v>
      </c>
      <c r="I3085" s="416"/>
      <c r="J3085" s="416">
        <f>내역서!F3089</f>
        <v>0</v>
      </c>
      <c r="K3085" s="416">
        <v>2544.3000000000002</v>
      </c>
      <c r="L3085" s="417">
        <f t="shared" si="4249"/>
        <v>0</v>
      </c>
      <c r="M3085" s="416">
        <v>31755.200000000001</v>
      </c>
      <c r="N3085" s="417">
        <f t="shared" si="4250"/>
        <v>0</v>
      </c>
      <c r="O3085" s="416">
        <v>54.8</v>
      </c>
      <c r="P3085" s="417">
        <f t="shared" si="4251"/>
        <v>0</v>
      </c>
      <c r="Q3085" s="417">
        <f t="shared" si="4183"/>
        <v>34354.300000000003</v>
      </c>
      <c r="R3085" s="417">
        <f t="shared" si="4242"/>
        <v>0</v>
      </c>
      <c r="S3085" s="417">
        <f t="shared" ref="S3085" si="4254">J3085-J3084</f>
        <v>0</v>
      </c>
      <c r="T3085" s="417">
        <f t="shared" ref="T3085:U3085" si="4255">Q3085-Q3084</f>
        <v>0</v>
      </c>
      <c r="U3085" s="417">
        <f t="shared" si="4255"/>
        <v>0</v>
      </c>
      <c r="V3085" s="422"/>
      <c r="W3085" s="619" t="str">
        <f t="shared" si="4130"/>
        <v/>
      </c>
    </row>
    <row r="3086" spans="1:23" s="485" customFormat="1" ht="24" hidden="1" customHeight="1">
      <c r="A3086" s="366" t="s">
        <v>2055</v>
      </c>
      <c r="B3086" s="418" t="s">
        <v>0</v>
      </c>
      <c r="C3086" s="418" t="s">
        <v>3660</v>
      </c>
      <c r="D3086" s="419" t="s">
        <v>128</v>
      </c>
      <c r="E3086" s="419" t="s">
        <v>1894</v>
      </c>
      <c r="F3086" s="411">
        <v>7</v>
      </c>
      <c r="G3086" s="411">
        <f>[5]내역서!F3082</f>
        <v>7</v>
      </c>
      <c r="H3086" s="411">
        <v>0</v>
      </c>
      <c r="I3086" s="411"/>
      <c r="J3086" s="411">
        <f>내역서!F3090</f>
        <v>0</v>
      </c>
      <c r="K3086" s="411">
        <v>31845.4</v>
      </c>
      <c r="L3086" s="412">
        <f>INT($J3086*K3086)</f>
        <v>0</v>
      </c>
      <c r="M3086" s="411">
        <v>262052</v>
      </c>
      <c r="N3086" s="412">
        <f>INT($J3086*M3086)</f>
        <v>0</v>
      </c>
      <c r="O3086" s="411">
        <v>26881.3</v>
      </c>
      <c r="P3086" s="412">
        <f>INT($J3086*O3086)</f>
        <v>0</v>
      </c>
      <c r="Q3086" s="412">
        <f>+K3086+M3086+O3086</f>
        <v>320778.7</v>
      </c>
      <c r="R3086" s="412">
        <f>L3086+N3086+P3086</f>
        <v>0</v>
      </c>
      <c r="S3086" s="412"/>
      <c r="T3086" s="412"/>
      <c r="U3086" s="412"/>
      <c r="V3086" s="419" t="s">
        <v>0</v>
      </c>
      <c r="W3086" s="617" t="str">
        <f>+IF(J3086&lt;0,"ng","")</f>
        <v/>
      </c>
    </row>
    <row r="3087" spans="1:23" s="77" customFormat="1" ht="24" hidden="1" customHeight="1">
      <c r="A3087" s="372" t="s">
        <v>2072</v>
      </c>
      <c r="B3087" s="421" t="s">
        <v>0</v>
      </c>
      <c r="C3087" s="421" t="s">
        <v>1581</v>
      </c>
      <c r="D3087" s="422" t="s">
        <v>128</v>
      </c>
      <c r="E3087" s="422" t="s">
        <v>1536</v>
      </c>
      <c r="F3087" s="416">
        <v>7</v>
      </c>
      <c r="G3087" s="416">
        <f>[5]내역서!F3083</f>
        <v>7</v>
      </c>
      <c r="H3087" s="416">
        <v>0</v>
      </c>
      <c r="I3087" s="416"/>
      <c r="J3087" s="416">
        <f>내역서!F3091</f>
        <v>0</v>
      </c>
      <c r="K3087" s="416">
        <v>31845.4</v>
      </c>
      <c r="L3087" s="417">
        <f t="shared" si="4249"/>
        <v>0</v>
      </c>
      <c r="M3087" s="416">
        <v>262052</v>
      </c>
      <c r="N3087" s="417">
        <f t="shared" si="4250"/>
        <v>0</v>
      </c>
      <c r="O3087" s="416">
        <v>26881.3</v>
      </c>
      <c r="P3087" s="417">
        <f t="shared" si="4251"/>
        <v>0</v>
      </c>
      <c r="Q3087" s="417">
        <f t="shared" si="4183"/>
        <v>320778.7</v>
      </c>
      <c r="R3087" s="417">
        <f t="shared" si="4242"/>
        <v>0</v>
      </c>
      <c r="S3087" s="417">
        <f t="shared" ref="S3087" si="4256">J3087-J3086</f>
        <v>0</v>
      </c>
      <c r="T3087" s="417">
        <f t="shared" ref="T3087:U3087" si="4257">Q3087-Q3086</f>
        <v>0</v>
      </c>
      <c r="U3087" s="417">
        <f t="shared" si="4257"/>
        <v>0</v>
      </c>
      <c r="V3087" s="422"/>
      <c r="W3087" s="619" t="str">
        <f t="shared" si="4130"/>
        <v/>
      </c>
    </row>
    <row r="3088" spans="1:23" s="485" customFormat="1" ht="24" hidden="1" customHeight="1">
      <c r="A3088" s="366" t="s">
        <v>2055</v>
      </c>
      <c r="B3088" s="418" t="s">
        <v>0</v>
      </c>
      <c r="C3088" s="418" t="s">
        <v>3660</v>
      </c>
      <c r="D3088" s="419" t="s">
        <v>130</v>
      </c>
      <c r="E3088" s="419" t="s">
        <v>1894</v>
      </c>
      <c r="F3088" s="411">
        <v>19</v>
      </c>
      <c r="G3088" s="411">
        <f>[5]내역서!F3084</f>
        <v>19</v>
      </c>
      <c r="H3088" s="411">
        <v>0</v>
      </c>
      <c r="I3088" s="411"/>
      <c r="J3088" s="411">
        <f>내역서!F3092</f>
        <v>0</v>
      </c>
      <c r="K3088" s="411">
        <v>8728.5</v>
      </c>
      <c r="L3088" s="412">
        <f>INT($J3088*K3088)</f>
        <v>0</v>
      </c>
      <c r="M3088" s="411">
        <v>57738.400000000001</v>
      </c>
      <c r="N3088" s="412">
        <f>INT($J3088*M3088)</f>
        <v>0</v>
      </c>
      <c r="O3088" s="411">
        <v>5843</v>
      </c>
      <c r="P3088" s="412">
        <f>INT($J3088*O3088)</f>
        <v>0</v>
      </c>
      <c r="Q3088" s="412">
        <f>+K3088+M3088+O3088</f>
        <v>72309.899999999994</v>
      </c>
      <c r="R3088" s="412">
        <f>L3088+N3088+P3088</f>
        <v>0</v>
      </c>
      <c r="S3088" s="412"/>
      <c r="T3088" s="412"/>
      <c r="U3088" s="412"/>
      <c r="V3088" s="419" t="s">
        <v>0</v>
      </c>
      <c r="W3088" s="617" t="str">
        <f>+IF(J3088&lt;0,"ng","")</f>
        <v/>
      </c>
    </row>
    <row r="3089" spans="1:23" s="77" customFormat="1" ht="24" hidden="1" customHeight="1">
      <c r="A3089" s="372" t="s">
        <v>2072</v>
      </c>
      <c r="B3089" s="421" t="s">
        <v>0</v>
      </c>
      <c r="C3089" s="421" t="s">
        <v>1581</v>
      </c>
      <c r="D3089" s="422" t="s">
        <v>130</v>
      </c>
      <c r="E3089" s="422" t="s">
        <v>1536</v>
      </c>
      <c r="F3089" s="416">
        <v>19</v>
      </c>
      <c r="G3089" s="416">
        <f>[5]내역서!F3085</f>
        <v>19</v>
      </c>
      <c r="H3089" s="416">
        <v>0</v>
      </c>
      <c r="I3089" s="416"/>
      <c r="J3089" s="416">
        <f>내역서!F3093</f>
        <v>0</v>
      </c>
      <c r="K3089" s="416">
        <v>8728.5</v>
      </c>
      <c r="L3089" s="417">
        <f t="shared" si="4249"/>
        <v>0</v>
      </c>
      <c r="M3089" s="416">
        <v>57738.400000000001</v>
      </c>
      <c r="N3089" s="417">
        <f t="shared" si="4250"/>
        <v>0</v>
      </c>
      <c r="O3089" s="416">
        <v>5843</v>
      </c>
      <c r="P3089" s="417">
        <f t="shared" si="4251"/>
        <v>0</v>
      </c>
      <c r="Q3089" s="417">
        <f t="shared" si="4183"/>
        <v>72309.899999999994</v>
      </c>
      <c r="R3089" s="417">
        <f t="shared" si="4242"/>
        <v>0</v>
      </c>
      <c r="S3089" s="417">
        <f t="shared" ref="S3089" si="4258">J3089-J3088</f>
        <v>0</v>
      </c>
      <c r="T3089" s="417">
        <f t="shared" ref="T3089:U3089" si="4259">Q3089-Q3088</f>
        <v>0</v>
      </c>
      <c r="U3089" s="417">
        <f t="shared" si="4259"/>
        <v>0</v>
      </c>
      <c r="V3089" s="422"/>
      <c r="W3089" s="619" t="str">
        <f t="shared" si="4130"/>
        <v/>
      </c>
    </row>
    <row r="3090" spans="1:23" s="485" customFormat="1" ht="24" hidden="1" customHeight="1">
      <c r="A3090" s="366" t="s">
        <v>6387</v>
      </c>
      <c r="B3090" s="418" t="s">
        <v>0</v>
      </c>
      <c r="C3090" s="418" t="s">
        <v>3660</v>
      </c>
      <c r="D3090" s="419" t="s">
        <v>134</v>
      </c>
      <c r="E3090" s="419" t="s">
        <v>1894</v>
      </c>
      <c r="F3090" s="411">
        <v>3</v>
      </c>
      <c r="G3090" s="411">
        <f>[5]내역서!F3086</f>
        <v>3</v>
      </c>
      <c r="H3090" s="411">
        <v>0</v>
      </c>
      <c r="I3090" s="411"/>
      <c r="J3090" s="411">
        <f>내역서!F3094</f>
        <v>0</v>
      </c>
      <c r="K3090" s="411">
        <v>8217.7000000000007</v>
      </c>
      <c r="L3090" s="412">
        <f>INT($J3090*K3090)</f>
        <v>0</v>
      </c>
      <c r="M3090" s="411">
        <v>50633.599999999999</v>
      </c>
      <c r="N3090" s="412">
        <f>INT($J3090*M3090)</f>
        <v>0</v>
      </c>
      <c r="O3090" s="411">
        <v>5645.2</v>
      </c>
      <c r="P3090" s="412">
        <f>INT($J3090*O3090)</f>
        <v>0</v>
      </c>
      <c r="Q3090" s="412">
        <f>+K3090+M3090+O3090</f>
        <v>64496.5</v>
      </c>
      <c r="R3090" s="412">
        <f>L3090+N3090+P3090</f>
        <v>0</v>
      </c>
      <c r="S3090" s="412"/>
      <c r="T3090" s="412"/>
      <c r="U3090" s="412"/>
      <c r="V3090" s="419" t="s">
        <v>0</v>
      </c>
      <c r="W3090" s="617" t="str">
        <f>+IF(J3090&lt;0,"ng","")</f>
        <v/>
      </c>
    </row>
    <row r="3091" spans="1:23" s="77" customFormat="1" ht="24" hidden="1" customHeight="1">
      <c r="A3091" s="372" t="s">
        <v>6385</v>
      </c>
      <c r="B3091" s="421" t="s">
        <v>0</v>
      </c>
      <c r="C3091" s="421" t="s">
        <v>1581</v>
      </c>
      <c r="D3091" s="422" t="s">
        <v>134</v>
      </c>
      <c r="E3091" s="422" t="s">
        <v>1536</v>
      </c>
      <c r="F3091" s="416">
        <v>3</v>
      </c>
      <c r="G3091" s="416">
        <f>[5]내역서!F3087</f>
        <v>3</v>
      </c>
      <c r="H3091" s="416">
        <v>0</v>
      </c>
      <c r="I3091" s="416"/>
      <c r="J3091" s="416">
        <f>내역서!F3095</f>
        <v>0</v>
      </c>
      <c r="K3091" s="416">
        <v>8217.7000000000007</v>
      </c>
      <c r="L3091" s="417">
        <f t="shared" si="4249"/>
        <v>0</v>
      </c>
      <c r="M3091" s="416">
        <v>50633.599999999999</v>
      </c>
      <c r="N3091" s="417">
        <f t="shared" si="4250"/>
        <v>0</v>
      </c>
      <c r="O3091" s="416">
        <v>5645.2</v>
      </c>
      <c r="P3091" s="417">
        <f t="shared" si="4251"/>
        <v>0</v>
      </c>
      <c r="Q3091" s="417">
        <f t="shared" ref="Q3091:Q3111" si="4260">+K3091+M3091+O3091</f>
        <v>64496.5</v>
      </c>
      <c r="R3091" s="417">
        <f t="shared" si="4242"/>
        <v>0</v>
      </c>
      <c r="S3091" s="417">
        <f t="shared" ref="S3091" si="4261">J3091-J3090</f>
        <v>0</v>
      </c>
      <c r="T3091" s="417">
        <f t="shared" ref="T3091:U3091" si="4262">Q3091-Q3090</f>
        <v>0</v>
      </c>
      <c r="U3091" s="417">
        <f t="shared" si="4262"/>
        <v>0</v>
      </c>
      <c r="V3091" s="422"/>
      <c r="W3091" s="619" t="str">
        <f t="shared" si="4130"/>
        <v/>
      </c>
    </row>
    <row r="3092" spans="1:23" s="485" customFormat="1" ht="24" hidden="1" customHeight="1">
      <c r="A3092" s="366" t="s">
        <v>2055</v>
      </c>
      <c r="B3092" s="418" t="s">
        <v>0</v>
      </c>
      <c r="C3092" s="418" t="s">
        <v>3660</v>
      </c>
      <c r="D3092" s="419" t="s">
        <v>136</v>
      </c>
      <c r="E3092" s="419" t="s">
        <v>1894</v>
      </c>
      <c r="F3092" s="411">
        <v>1</v>
      </c>
      <c r="G3092" s="411">
        <f>[5]내역서!F3088</f>
        <v>1</v>
      </c>
      <c r="H3092" s="411">
        <v>0</v>
      </c>
      <c r="I3092" s="411"/>
      <c r="J3092" s="411">
        <f>내역서!F3096</f>
        <v>0</v>
      </c>
      <c r="K3092" s="411">
        <v>6453.1</v>
      </c>
      <c r="L3092" s="412">
        <f>INT($J3092*K3092)</f>
        <v>0</v>
      </c>
      <c r="M3092" s="411">
        <v>34660.800000000003</v>
      </c>
      <c r="N3092" s="412">
        <f>INT($J3092*M3092)</f>
        <v>0</v>
      </c>
      <c r="O3092" s="411">
        <v>4460.3999999999996</v>
      </c>
      <c r="P3092" s="412">
        <f>INT($J3092*O3092)</f>
        <v>0</v>
      </c>
      <c r="Q3092" s="412">
        <f>+K3092+M3092+O3092</f>
        <v>45574.3</v>
      </c>
      <c r="R3092" s="412">
        <f>L3092+N3092+P3092</f>
        <v>0</v>
      </c>
      <c r="S3092" s="412"/>
      <c r="T3092" s="412"/>
      <c r="U3092" s="412"/>
      <c r="V3092" s="419" t="s">
        <v>0</v>
      </c>
      <c r="W3092" s="617" t="str">
        <f>+IF(J3092&lt;0,"ng","")</f>
        <v/>
      </c>
    </row>
    <row r="3093" spans="1:23" s="77" customFormat="1" ht="24" hidden="1" customHeight="1">
      <c r="A3093" s="372" t="s">
        <v>6388</v>
      </c>
      <c r="B3093" s="421" t="s">
        <v>0</v>
      </c>
      <c r="C3093" s="421" t="s">
        <v>1581</v>
      </c>
      <c r="D3093" s="422" t="s">
        <v>136</v>
      </c>
      <c r="E3093" s="422" t="s">
        <v>1536</v>
      </c>
      <c r="F3093" s="416">
        <v>1</v>
      </c>
      <c r="G3093" s="416">
        <f>[5]내역서!F3089</f>
        <v>1</v>
      </c>
      <c r="H3093" s="416">
        <v>0</v>
      </c>
      <c r="I3093" s="416"/>
      <c r="J3093" s="416">
        <f>내역서!F3097</f>
        <v>0</v>
      </c>
      <c r="K3093" s="416">
        <v>6453.1</v>
      </c>
      <c r="L3093" s="417">
        <f t="shared" si="4249"/>
        <v>0</v>
      </c>
      <c r="M3093" s="416">
        <v>34660.800000000003</v>
      </c>
      <c r="N3093" s="417">
        <f t="shared" si="4250"/>
        <v>0</v>
      </c>
      <c r="O3093" s="416">
        <v>4460.3999999999996</v>
      </c>
      <c r="P3093" s="417">
        <f t="shared" si="4251"/>
        <v>0</v>
      </c>
      <c r="Q3093" s="417">
        <f t="shared" si="4260"/>
        <v>45574.3</v>
      </c>
      <c r="R3093" s="417">
        <f t="shared" si="4242"/>
        <v>0</v>
      </c>
      <c r="S3093" s="417">
        <f t="shared" ref="S3093" si="4263">J3093-J3092</f>
        <v>0</v>
      </c>
      <c r="T3093" s="417">
        <f t="shared" ref="T3093:U3093" si="4264">Q3093-Q3092</f>
        <v>0</v>
      </c>
      <c r="U3093" s="417">
        <f t="shared" si="4264"/>
        <v>0</v>
      </c>
      <c r="V3093" s="422"/>
      <c r="W3093" s="619" t="str">
        <f t="shared" si="4130"/>
        <v/>
      </c>
    </row>
    <row r="3094" spans="1:23" s="485" customFormat="1" ht="24" hidden="1" customHeight="1">
      <c r="A3094" s="366" t="s">
        <v>6387</v>
      </c>
      <c r="B3094" s="418" t="s">
        <v>0</v>
      </c>
      <c r="C3094" s="418" t="s">
        <v>3660</v>
      </c>
      <c r="D3094" s="419" t="s">
        <v>135</v>
      </c>
      <c r="E3094" s="419" t="s">
        <v>1894</v>
      </c>
      <c r="F3094" s="411">
        <v>2</v>
      </c>
      <c r="G3094" s="411">
        <f>[5]내역서!F3090</f>
        <v>2</v>
      </c>
      <c r="H3094" s="411">
        <v>0</v>
      </c>
      <c r="I3094" s="411"/>
      <c r="J3094" s="411">
        <f>내역서!F3098</f>
        <v>0</v>
      </c>
      <c r="K3094" s="411">
        <v>2544.3000000000002</v>
      </c>
      <c r="L3094" s="412">
        <f>INT($J3094*K3094)</f>
        <v>0</v>
      </c>
      <c r="M3094" s="411">
        <v>31755.200000000001</v>
      </c>
      <c r="N3094" s="412">
        <f>INT($J3094*M3094)</f>
        <v>0</v>
      </c>
      <c r="O3094" s="411">
        <v>54.8</v>
      </c>
      <c r="P3094" s="412">
        <f>INT($J3094*O3094)</f>
        <v>0</v>
      </c>
      <c r="Q3094" s="412">
        <f>+K3094+M3094+O3094</f>
        <v>34354.300000000003</v>
      </c>
      <c r="R3094" s="412">
        <f>L3094+N3094+P3094</f>
        <v>0</v>
      </c>
      <c r="S3094" s="412"/>
      <c r="T3094" s="412"/>
      <c r="U3094" s="412"/>
      <c r="V3094" s="419" t="s">
        <v>0</v>
      </c>
      <c r="W3094" s="617" t="str">
        <f>+IF(J3094&lt;0,"ng","")</f>
        <v/>
      </c>
    </row>
    <row r="3095" spans="1:23" s="77" customFormat="1" ht="24" hidden="1" customHeight="1">
      <c r="A3095" s="372" t="s">
        <v>2072</v>
      </c>
      <c r="B3095" s="421" t="s">
        <v>0</v>
      </c>
      <c r="C3095" s="421" t="s">
        <v>1581</v>
      </c>
      <c r="D3095" s="422" t="s">
        <v>135</v>
      </c>
      <c r="E3095" s="422" t="s">
        <v>1536</v>
      </c>
      <c r="F3095" s="416">
        <v>2</v>
      </c>
      <c r="G3095" s="416">
        <f>[5]내역서!F3091</f>
        <v>2</v>
      </c>
      <c r="H3095" s="416">
        <v>0</v>
      </c>
      <c r="I3095" s="416"/>
      <c r="J3095" s="416">
        <f>내역서!F3099</f>
        <v>0</v>
      </c>
      <c r="K3095" s="416">
        <v>2544.3000000000002</v>
      </c>
      <c r="L3095" s="417">
        <f t="shared" si="4249"/>
        <v>0</v>
      </c>
      <c r="M3095" s="416">
        <v>31755.200000000001</v>
      </c>
      <c r="N3095" s="417">
        <f t="shared" si="4250"/>
        <v>0</v>
      </c>
      <c r="O3095" s="416">
        <v>54.8</v>
      </c>
      <c r="P3095" s="417">
        <f t="shared" si="4251"/>
        <v>0</v>
      </c>
      <c r="Q3095" s="417">
        <f t="shared" si="4260"/>
        <v>34354.300000000003</v>
      </c>
      <c r="R3095" s="417">
        <f t="shared" si="4242"/>
        <v>0</v>
      </c>
      <c r="S3095" s="417">
        <f t="shared" ref="S3095" si="4265">J3095-J3094</f>
        <v>0</v>
      </c>
      <c r="T3095" s="417">
        <f t="shared" ref="T3095:U3095" si="4266">Q3095-Q3094</f>
        <v>0</v>
      </c>
      <c r="U3095" s="417">
        <f t="shared" si="4266"/>
        <v>0</v>
      </c>
      <c r="V3095" s="422"/>
      <c r="W3095" s="619" t="str">
        <f t="shared" si="4130"/>
        <v/>
      </c>
    </row>
    <row r="3096" spans="1:23" s="485" customFormat="1" ht="24" hidden="1" customHeight="1">
      <c r="A3096" s="366" t="s">
        <v>2055</v>
      </c>
      <c r="B3096" s="418" t="s">
        <v>0</v>
      </c>
      <c r="C3096" s="418" t="s">
        <v>3661</v>
      </c>
      <c r="D3096" s="419" t="s">
        <v>134</v>
      </c>
      <c r="E3096" s="419" t="s">
        <v>1894</v>
      </c>
      <c r="F3096" s="411">
        <v>0</v>
      </c>
      <c r="G3096" s="411">
        <f>[5]내역서!F3092</f>
        <v>0</v>
      </c>
      <c r="H3096" s="411">
        <v>0</v>
      </c>
      <c r="I3096" s="411"/>
      <c r="J3096" s="411">
        <f>내역서!F3100</f>
        <v>0</v>
      </c>
      <c r="K3096" s="411">
        <v>8217.7000000000007</v>
      </c>
      <c r="L3096" s="412">
        <f>INT($J3096*K3096)</f>
        <v>0</v>
      </c>
      <c r="M3096" s="411">
        <v>50633.599999999999</v>
      </c>
      <c r="N3096" s="412">
        <f>INT($J3096*M3096)</f>
        <v>0</v>
      </c>
      <c r="O3096" s="411">
        <v>5645.2</v>
      </c>
      <c r="P3096" s="412">
        <f>INT($J3096*O3096)</f>
        <v>0</v>
      </c>
      <c r="Q3096" s="412">
        <f>+K3096+M3096+O3096</f>
        <v>64496.5</v>
      </c>
      <c r="R3096" s="412">
        <f>L3096+N3096+P3096</f>
        <v>0</v>
      </c>
      <c r="S3096" s="412"/>
      <c r="T3096" s="412"/>
      <c r="U3096" s="412"/>
      <c r="V3096" s="419" t="s">
        <v>0</v>
      </c>
      <c r="W3096" s="617" t="str">
        <f>+IF(J3096&lt;0,"ng","")</f>
        <v/>
      </c>
    </row>
    <row r="3097" spans="1:23" s="77" customFormat="1" ht="24" hidden="1" customHeight="1">
      <c r="A3097" s="372" t="s">
        <v>2072</v>
      </c>
      <c r="B3097" s="421" t="s">
        <v>0</v>
      </c>
      <c r="C3097" s="421" t="s">
        <v>1582</v>
      </c>
      <c r="D3097" s="422" t="s">
        <v>134</v>
      </c>
      <c r="E3097" s="422" t="s">
        <v>1536</v>
      </c>
      <c r="F3097" s="416">
        <v>0</v>
      </c>
      <c r="G3097" s="416">
        <f>[5]내역서!F3093</f>
        <v>0</v>
      </c>
      <c r="H3097" s="416">
        <v>0</v>
      </c>
      <c r="I3097" s="416"/>
      <c r="J3097" s="416">
        <f>내역서!F3101</f>
        <v>0</v>
      </c>
      <c r="K3097" s="416">
        <v>8217.7000000000007</v>
      </c>
      <c r="L3097" s="417">
        <f t="shared" si="4249"/>
        <v>0</v>
      </c>
      <c r="M3097" s="416">
        <v>50633.599999999999</v>
      </c>
      <c r="N3097" s="417">
        <f t="shared" si="4250"/>
        <v>0</v>
      </c>
      <c r="O3097" s="416">
        <v>5645.2</v>
      </c>
      <c r="P3097" s="417">
        <f t="shared" si="4251"/>
        <v>0</v>
      </c>
      <c r="Q3097" s="417">
        <f t="shared" si="4260"/>
        <v>64496.5</v>
      </c>
      <c r="R3097" s="417">
        <f t="shared" si="4242"/>
        <v>0</v>
      </c>
      <c r="S3097" s="417">
        <f t="shared" ref="S3097" si="4267">J3097-J3096</f>
        <v>0</v>
      </c>
      <c r="T3097" s="417">
        <f t="shared" ref="T3097:U3097" si="4268">Q3097-Q3096</f>
        <v>0</v>
      </c>
      <c r="U3097" s="417">
        <f t="shared" si="4268"/>
        <v>0</v>
      </c>
      <c r="V3097" s="422"/>
      <c r="W3097" s="619" t="str">
        <f t="shared" ref="W3097:W3181" si="4269">+IF(J3097&lt;0,"ng","")</f>
        <v/>
      </c>
    </row>
    <row r="3098" spans="1:23" s="485" customFormat="1" ht="24" hidden="1" customHeight="1">
      <c r="A3098" s="366" t="s">
        <v>2055</v>
      </c>
      <c r="B3098" s="418" t="s">
        <v>0</v>
      </c>
      <c r="C3098" s="418" t="s">
        <v>3661</v>
      </c>
      <c r="D3098" s="419" t="s">
        <v>136</v>
      </c>
      <c r="E3098" s="419" t="s">
        <v>1894</v>
      </c>
      <c r="F3098" s="411">
        <v>0</v>
      </c>
      <c r="G3098" s="411">
        <f>[5]내역서!F3094</f>
        <v>0</v>
      </c>
      <c r="H3098" s="411">
        <v>0</v>
      </c>
      <c r="I3098" s="411"/>
      <c r="J3098" s="411">
        <f>내역서!F3102</f>
        <v>0</v>
      </c>
      <c r="K3098" s="411">
        <v>6453.1</v>
      </c>
      <c r="L3098" s="412">
        <f>INT($J3098*K3098)</f>
        <v>0</v>
      </c>
      <c r="M3098" s="411">
        <v>34660.800000000003</v>
      </c>
      <c r="N3098" s="412">
        <f>INT($J3098*M3098)</f>
        <v>0</v>
      </c>
      <c r="O3098" s="411">
        <v>4460.3999999999996</v>
      </c>
      <c r="P3098" s="412">
        <f>INT($J3098*O3098)</f>
        <v>0</v>
      </c>
      <c r="Q3098" s="412">
        <f>+K3098+M3098+O3098</f>
        <v>45574.3</v>
      </c>
      <c r="R3098" s="412">
        <f>L3098+N3098+P3098</f>
        <v>0</v>
      </c>
      <c r="S3098" s="412"/>
      <c r="T3098" s="412"/>
      <c r="U3098" s="412"/>
      <c r="V3098" s="419" t="s">
        <v>0</v>
      </c>
      <c r="W3098" s="617" t="str">
        <f>+IF(J3098&lt;0,"ng","")</f>
        <v/>
      </c>
    </row>
    <row r="3099" spans="1:23" s="77" customFormat="1" ht="24" hidden="1" customHeight="1">
      <c r="A3099" s="372" t="s">
        <v>2072</v>
      </c>
      <c r="B3099" s="421" t="s">
        <v>0</v>
      </c>
      <c r="C3099" s="421" t="s">
        <v>1582</v>
      </c>
      <c r="D3099" s="422" t="s">
        <v>136</v>
      </c>
      <c r="E3099" s="422" t="s">
        <v>1536</v>
      </c>
      <c r="F3099" s="416">
        <v>0</v>
      </c>
      <c r="G3099" s="416">
        <f>[5]내역서!F3095</f>
        <v>0</v>
      </c>
      <c r="H3099" s="416">
        <v>0</v>
      </c>
      <c r="I3099" s="416"/>
      <c r="J3099" s="416">
        <f>내역서!F3103</f>
        <v>0</v>
      </c>
      <c r="K3099" s="416">
        <v>6453.1</v>
      </c>
      <c r="L3099" s="417">
        <f t="shared" si="4249"/>
        <v>0</v>
      </c>
      <c r="M3099" s="416">
        <v>34660.800000000003</v>
      </c>
      <c r="N3099" s="417">
        <f t="shared" si="4250"/>
        <v>0</v>
      </c>
      <c r="O3099" s="416">
        <v>4460.3999999999996</v>
      </c>
      <c r="P3099" s="417">
        <f t="shared" si="4251"/>
        <v>0</v>
      </c>
      <c r="Q3099" s="417">
        <f t="shared" si="4260"/>
        <v>45574.3</v>
      </c>
      <c r="R3099" s="417">
        <f t="shared" si="4242"/>
        <v>0</v>
      </c>
      <c r="S3099" s="417">
        <f t="shared" ref="S3099" si="4270">J3099-J3098</f>
        <v>0</v>
      </c>
      <c r="T3099" s="417">
        <f t="shared" ref="T3099:U3099" si="4271">Q3099-Q3098</f>
        <v>0</v>
      </c>
      <c r="U3099" s="417">
        <f t="shared" si="4271"/>
        <v>0</v>
      </c>
      <c r="V3099" s="422"/>
      <c r="W3099" s="619" t="str">
        <f t="shared" si="4269"/>
        <v/>
      </c>
    </row>
    <row r="3100" spans="1:23" s="485" customFormat="1" ht="24" hidden="1" customHeight="1">
      <c r="A3100" s="366" t="s">
        <v>2055</v>
      </c>
      <c r="B3100" s="418" t="s">
        <v>0</v>
      </c>
      <c r="C3100" s="418" t="s">
        <v>3661</v>
      </c>
      <c r="D3100" s="419" t="s">
        <v>135</v>
      </c>
      <c r="E3100" s="419" t="s">
        <v>1894</v>
      </c>
      <c r="F3100" s="411">
        <v>0</v>
      </c>
      <c r="G3100" s="411">
        <f>[5]내역서!F3096</f>
        <v>0</v>
      </c>
      <c r="H3100" s="411">
        <v>0</v>
      </c>
      <c r="I3100" s="411"/>
      <c r="J3100" s="411">
        <f>내역서!F3104</f>
        <v>0</v>
      </c>
      <c r="K3100" s="411">
        <v>2544.3000000000002</v>
      </c>
      <c r="L3100" s="412">
        <f>INT($J3100*K3100)</f>
        <v>0</v>
      </c>
      <c r="M3100" s="411">
        <v>31755.200000000001</v>
      </c>
      <c r="N3100" s="412">
        <f>INT($J3100*M3100)</f>
        <v>0</v>
      </c>
      <c r="O3100" s="411">
        <v>54.8</v>
      </c>
      <c r="P3100" s="412">
        <f>INT($J3100*O3100)</f>
        <v>0</v>
      </c>
      <c r="Q3100" s="412">
        <f>+K3100+M3100+O3100</f>
        <v>34354.300000000003</v>
      </c>
      <c r="R3100" s="412">
        <f>L3100+N3100+P3100</f>
        <v>0</v>
      </c>
      <c r="S3100" s="412"/>
      <c r="T3100" s="412"/>
      <c r="U3100" s="412"/>
      <c r="V3100" s="419" t="s">
        <v>0</v>
      </c>
      <c r="W3100" s="617" t="str">
        <f>+IF(J3100&lt;0,"ng","")</f>
        <v/>
      </c>
    </row>
    <row r="3101" spans="1:23" s="77" customFormat="1" ht="24" hidden="1" customHeight="1">
      <c r="A3101" s="372" t="s">
        <v>2072</v>
      </c>
      <c r="B3101" s="421" t="s">
        <v>0</v>
      </c>
      <c r="C3101" s="421" t="s">
        <v>1582</v>
      </c>
      <c r="D3101" s="422" t="s">
        <v>135</v>
      </c>
      <c r="E3101" s="422" t="s">
        <v>1536</v>
      </c>
      <c r="F3101" s="416">
        <v>0</v>
      </c>
      <c r="G3101" s="416">
        <f>[5]내역서!F3097</f>
        <v>0</v>
      </c>
      <c r="H3101" s="416">
        <v>0</v>
      </c>
      <c r="I3101" s="416"/>
      <c r="J3101" s="416">
        <f>내역서!F3105</f>
        <v>0</v>
      </c>
      <c r="K3101" s="416">
        <v>2544.3000000000002</v>
      </c>
      <c r="L3101" s="417">
        <f t="shared" si="4249"/>
        <v>0</v>
      </c>
      <c r="M3101" s="416">
        <v>31755.200000000001</v>
      </c>
      <c r="N3101" s="417">
        <f t="shared" si="4250"/>
        <v>0</v>
      </c>
      <c r="O3101" s="416">
        <v>54.8</v>
      </c>
      <c r="P3101" s="417">
        <f t="shared" si="4251"/>
        <v>0</v>
      </c>
      <c r="Q3101" s="417">
        <f t="shared" si="4260"/>
        <v>34354.300000000003</v>
      </c>
      <c r="R3101" s="417">
        <f t="shared" si="4242"/>
        <v>0</v>
      </c>
      <c r="S3101" s="417">
        <f t="shared" ref="S3101" si="4272">J3101-J3100</f>
        <v>0</v>
      </c>
      <c r="T3101" s="417">
        <f t="shared" ref="T3101:U3101" si="4273">Q3101-Q3100</f>
        <v>0</v>
      </c>
      <c r="U3101" s="417">
        <f t="shared" si="4273"/>
        <v>0</v>
      </c>
      <c r="V3101" s="422"/>
      <c r="W3101" s="619" t="str">
        <f t="shared" si="4269"/>
        <v/>
      </c>
    </row>
    <row r="3102" spans="1:23" s="485" customFormat="1" ht="24" hidden="1" customHeight="1">
      <c r="A3102" s="366" t="s">
        <v>2055</v>
      </c>
      <c r="B3102" s="418" t="s">
        <v>0</v>
      </c>
      <c r="C3102" s="418" t="s">
        <v>3662</v>
      </c>
      <c r="D3102" s="419" t="s">
        <v>128</v>
      </c>
      <c r="E3102" s="419" t="s">
        <v>1894</v>
      </c>
      <c r="F3102" s="411">
        <v>6</v>
      </c>
      <c r="G3102" s="411">
        <f>[5]내역서!F3098</f>
        <v>6</v>
      </c>
      <c r="H3102" s="411">
        <v>0</v>
      </c>
      <c r="I3102" s="411"/>
      <c r="J3102" s="411">
        <f>내역서!F3106</f>
        <v>0</v>
      </c>
      <c r="K3102" s="411">
        <v>31845.4</v>
      </c>
      <c r="L3102" s="412">
        <f>INT($J3102*K3102)</f>
        <v>0</v>
      </c>
      <c r="M3102" s="411">
        <v>262052</v>
      </c>
      <c r="N3102" s="412">
        <f>INT($J3102*M3102)</f>
        <v>0</v>
      </c>
      <c r="O3102" s="411">
        <v>26881.3</v>
      </c>
      <c r="P3102" s="412">
        <f>INT($J3102*O3102)</f>
        <v>0</v>
      </c>
      <c r="Q3102" s="412">
        <f>+K3102+M3102+O3102</f>
        <v>320778.7</v>
      </c>
      <c r="R3102" s="412">
        <f>L3102+N3102+P3102</f>
        <v>0</v>
      </c>
      <c r="S3102" s="412"/>
      <c r="T3102" s="412"/>
      <c r="U3102" s="412"/>
      <c r="V3102" s="419" t="s">
        <v>0</v>
      </c>
      <c r="W3102" s="617" t="str">
        <f>+IF(J3102&lt;0,"ng","")</f>
        <v/>
      </c>
    </row>
    <row r="3103" spans="1:23" s="77" customFormat="1" ht="24" hidden="1" customHeight="1">
      <c r="A3103" s="372" t="s">
        <v>2072</v>
      </c>
      <c r="B3103" s="421" t="s">
        <v>0</v>
      </c>
      <c r="C3103" s="421" t="s">
        <v>1583</v>
      </c>
      <c r="D3103" s="422" t="s">
        <v>128</v>
      </c>
      <c r="E3103" s="422" t="s">
        <v>1536</v>
      </c>
      <c r="F3103" s="416">
        <v>6</v>
      </c>
      <c r="G3103" s="416">
        <f>[5]내역서!F3099</f>
        <v>6</v>
      </c>
      <c r="H3103" s="416">
        <v>0</v>
      </c>
      <c r="I3103" s="416"/>
      <c r="J3103" s="416">
        <f>내역서!F3107</f>
        <v>0</v>
      </c>
      <c r="K3103" s="416">
        <v>31845.4</v>
      </c>
      <c r="L3103" s="417">
        <f t="shared" si="4249"/>
        <v>0</v>
      </c>
      <c r="M3103" s="416">
        <v>262052</v>
      </c>
      <c r="N3103" s="417">
        <f t="shared" si="4250"/>
        <v>0</v>
      </c>
      <c r="O3103" s="416">
        <v>26881.3</v>
      </c>
      <c r="P3103" s="417">
        <f t="shared" si="4251"/>
        <v>0</v>
      </c>
      <c r="Q3103" s="417">
        <f t="shared" si="4260"/>
        <v>320778.7</v>
      </c>
      <c r="R3103" s="417">
        <f t="shared" si="4242"/>
        <v>0</v>
      </c>
      <c r="S3103" s="417">
        <f t="shared" ref="S3103" si="4274">J3103-J3102</f>
        <v>0</v>
      </c>
      <c r="T3103" s="417">
        <f t="shared" ref="T3103:U3103" si="4275">Q3103-Q3102</f>
        <v>0</v>
      </c>
      <c r="U3103" s="417">
        <f t="shared" si="4275"/>
        <v>0</v>
      </c>
      <c r="V3103" s="422"/>
      <c r="W3103" s="619" t="str">
        <f t="shared" si="4269"/>
        <v/>
      </c>
    </row>
    <row r="3104" spans="1:23" s="485" customFormat="1" ht="24" hidden="1" customHeight="1">
      <c r="A3104" s="366" t="s">
        <v>2055</v>
      </c>
      <c r="B3104" s="418" t="s">
        <v>0</v>
      </c>
      <c r="C3104" s="418" t="s">
        <v>3662</v>
      </c>
      <c r="D3104" s="419" t="s">
        <v>130</v>
      </c>
      <c r="E3104" s="419" t="s">
        <v>1894</v>
      </c>
      <c r="F3104" s="411">
        <v>1</v>
      </c>
      <c r="G3104" s="411">
        <f>[5]내역서!F3100</f>
        <v>1</v>
      </c>
      <c r="H3104" s="411">
        <v>0</v>
      </c>
      <c r="I3104" s="411"/>
      <c r="J3104" s="411">
        <f>내역서!F3108</f>
        <v>0</v>
      </c>
      <c r="K3104" s="411">
        <v>8728.5</v>
      </c>
      <c r="L3104" s="412">
        <f>INT($J3104*K3104)</f>
        <v>0</v>
      </c>
      <c r="M3104" s="411">
        <v>57738.400000000001</v>
      </c>
      <c r="N3104" s="412">
        <f>INT($J3104*M3104)</f>
        <v>0</v>
      </c>
      <c r="O3104" s="411">
        <v>5843</v>
      </c>
      <c r="P3104" s="412">
        <f>INT($J3104*O3104)</f>
        <v>0</v>
      </c>
      <c r="Q3104" s="412">
        <f>+K3104+M3104+O3104</f>
        <v>72309.899999999994</v>
      </c>
      <c r="R3104" s="412">
        <f>L3104+N3104+P3104</f>
        <v>0</v>
      </c>
      <c r="S3104" s="412"/>
      <c r="T3104" s="412"/>
      <c r="U3104" s="412"/>
      <c r="V3104" s="419" t="s">
        <v>0</v>
      </c>
      <c r="W3104" s="617" t="str">
        <f>+IF(J3104&lt;0,"ng","")</f>
        <v/>
      </c>
    </row>
    <row r="3105" spans="1:23" s="77" customFormat="1" ht="24" hidden="1" customHeight="1">
      <c r="A3105" s="372" t="s">
        <v>2072</v>
      </c>
      <c r="B3105" s="421" t="s">
        <v>0</v>
      </c>
      <c r="C3105" s="421" t="s">
        <v>1583</v>
      </c>
      <c r="D3105" s="422" t="s">
        <v>130</v>
      </c>
      <c r="E3105" s="422" t="s">
        <v>1536</v>
      </c>
      <c r="F3105" s="416">
        <v>1</v>
      </c>
      <c r="G3105" s="416">
        <f>[5]내역서!F3101</f>
        <v>1</v>
      </c>
      <c r="H3105" s="416">
        <v>0</v>
      </c>
      <c r="I3105" s="416"/>
      <c r="J3105" s="416">
        <f>내역서!F3109</f>
        <v>0</v>
      </c>
      <c r="K3105" s="416">
        <v>8728.5</v>
      </c>
      <c r="L3105" s="417">
        <f t="shared" si="4249"/>
        <v>0</v>
      </c>
      <c r="M3105" s="416">
        <v>57738.400000000001</v>
      </c>
      <c r="N3105" s="417">
        <f t="shared" si="4250"/>
        <v>0</v>
      </c>
      <c r="O3105" s="416">
        <v>5843</v>
      </c>
      <c r="P3105" s="417">
        <f t="shared" si="4251"/>
        <v>0</v>
      </c>
      <c r="Q3105" s="417">
        <f t="shared" si="4260"/>
        <v>72309.899999999994</v>
      </c>
      <c r="R3105" s="417">
        <f t="shared" si="4242"/>
        <v>0</v>
      </c>
      <c r="S3105" s="417">
        <f t="shared" ref="S3105" si="4276">J3105-J3104</f>
        <v>0</v>
      </c>
      <c r="T3105" s="417">
        <f t="shared" ref="T3105:U3105" si="4277">Q3105-Q3104</f>
        <v>0</v>
      </c>
      <c r="U3105" s="417">
        <f t="shared" si="4277"/>
        <v>0</v>
      </c>
      <c r="V3105" s="422"/>
      <c r="W3105" s="619" t="str">
        <f t="shared" si="4269"/>
        <v/>
      </c>
    </row>
    <row r="3106" spans="1:23" s="485" customFormat="1" ht="24" hidden="1" customHeight="1">
      <c r="A3106" s="366" t="s">
        <v>2055</v>
      </c>
      <c r="B3106" s="418" t="s">
        <v>0</v>
      </c>
      <c r="C3106" s="418" t="s">
        <v>3662</v>
      </c>
      <c r="D3106" s="419" t="s">
        <v>134</v>
      </c>
      <c r="E3106" s="419" t="s">
        <v>1894</v>
      </c>
      <c r="F3106" s="411">
        <v>0</v>
      </c>
      <c r="G3106" s="411">
        <f>[5]내역서!F3102</f>
        <v>0</v>
      </c>
      <c r="H3106" s="411">
        <v>0</v>
      </c>
      <c r="I3106" s="411"/>
      <c r="J3106" s="411">
        <f>내역서!F3110</f>
        <v>0</v>
      </c>
      <c r="K3106" s="411">
        <v>8217.7000000000007</v>
      </c>
      <c r="L3106" s="412">
        <f>INT($J3106*K3106)</f>
        <v>0</v>
      </c>
      <c r="M3106" s="411">
        <v>50633.599999999999</v>
      </c>
      <c r="N3106" s="412">
        <f>INT($J3106*M3106)</f>
        <v>0</v>
      </c>
      <c r="O3106" s="411">
        <v>5645.2</v>
      </c>
      <c r="P3106" s="412">
        <f>INT($J3106*O3106)</f>
        <v>0</v>
      </c>
      <c r="Q3106" s="412">
        <f>+K3106+M3106+O3106</f>
        <v>64496.5</v>
      </c>
      <c r="R3106" s="412">
        <f>L3106+N3106+P3106</f>
        <v>0</v>
      </c>
      <c r="S3106" s="412"/>
      <c r="T3106" s="412"/>
      <c r="U3106" s="412"/>
      <c r="V3106" s="419" t="s">
        <v>0</v>
      </c>
      <c r="W3106" s="617" t="str">
        <f>+IF(J3106&lt;0,"ng","")</f>
        <v/>
      </c>
    </row>
    <row r="3107" spans="1:23" s="77" customFormat="1" ht="24" hidden="1" customHeight="1">
      <c r="A3107" s="372" t="s">
        <v>2072</v>
      </c>
      <c r="B3107" s="421" t="s">
        <v>0</v>
      </c>
      <c r="C3107" s="421" t="s">
        <v>1583</v>
      </c>
      <c r="D3107" s="422" t="s">
        <v>134</v>
      </c>
      <c r="E3107" s="422" t="s">
        <v>1536</v>
      </c>
      <c r="F3107" s="416">
        <v>0</v>
      </c>
      <c r="G3107" s="416">
        <f>[5]내역서!F3103</f>
        <v>0</v>
      </c>
      <c r="H3107" s="416">
        <v>0</v>
      </c>
      <c r="I3107" s="416"/>
      <c r="J3107" s="416">
        <f>내역서!F3111</f>
        <v>0</v>
      </c>
      <c r="K3107" s="416">
        <v>8217.7000000000007</v>
      </c>
      <c r="L3107" s="417">
        <f t="shared" si="4249"/>
        <v>0</v>
      </c>
      <c r="M3107" s="416">
        <v>50633.599999999999</v>
      </c>
      <c r="N3107" s="417">
        <f t="shared" si="4250"/>
        <v>0</v>
      </c>
      <c r="O3107" s="416">
        <v>5645.2</v>
      </c>
      <c r="P3107" s="417">
        <f t="shared" si="4251"/>
        <v>0</v>
      </c>
      <c r="Q3107" s="417">
        <f t="shared" si="4260"/>
        <v>64496.5</v>
      </c>
      <c r="R3107" s="417">
        <f t="shared" si="4242"/>
        <v>0</v>
      </c>
      <c r="S3107" s="417">
        <f t="shared" ref="S3107" si="4278">J3107-J3106</f>
        <v>0</v>
      </c>
      <c r="T3107" s="417">
        <f t="shared" ref="T3107:U3107" si="4279">Q3107-Q3106</f>
        <v>0</v>
      </c>
      <c r="U3107" s="417">
        <f t="shared" si="4279"/>
        <v>0</v>
      </c>
      <c r="V3107" s="422"/>
      <c r="W3107" s="619" t="str">
        <f t="shared" si="4269"/>
        <v/>
      </c>
    </row>
    <row r="3108" spans="1:23" s="485" customFormat="1" ht="24" hidden="1" customHeight="1">
      <c r="A3108" s="366" t="s">
        <v>2055</v>
      </c>
      <c r="B3108" s="418" t="s">
        <v>0</v>
      </c>
      <c r="C3108" s="418" t="s">
        <v>3662</v>
      </c>
      <c r="D3108" s="419" t="s">
        <v>136</v>
      </c>
      <c r="E3108" s="419" t="s">
        <v>1894</v>
      </c>
      <c r="F3108" s="411">
        <v>0</v>
      </c>
      <c r="G3108" s="411">
        <f>[5]내역서!F3104</f>
        <v>0</v>
      </c>
      <c r="H3108" s="411">
        <v>0</v>
      </c>
      <c r="I3108" s="411"/>
      <c r="J3108" s="411">
        <f>내역서!F3112</f>
        <v>0</v>
      </c>
      <c r="K3108" s="411">
        <v>6453.1</v>
      </c>
      <c r="L3108" s="412">
        <f>INT($J3108*K3108)</f>
        <v>0</v>
      </c>
      <c r="M3108" s="411">
        <v>34660.800000000003</v>
      </c>
      <c r="N3108" s="412">
        <f>INT($J3108*M3108)</f>
        <v>0</v>
      </c>
      <c r="O3108" s="411">
        <v>4460.3999999999996</v>
      </c>
      <c r="P3108" s="412">
        <f>INT($J3108*O3108)</f>
        <v>0</v>
      </c>
      <c r="Q3108" s="412">
        <f>+K3108+M3108+O3108</f>
        <v>45574.3</v>
      </c>
      <c r="R3108" s="412">
        <f>L3108+N3108+P3108</f>
        <v>0</v>
      </c>
      <c r="S3108" s="412"/>
      <c r="T3108" s="412"/>
      <c r="U3108" s="412"/>
      <c r="V3108" s="419" t="s">
        <v>0</v>
      </c>
      <c r="W3108" s="617" t="str">
        <f>+IF(J3108&lt;0,"ng","")</f>
        <v/>
      </c>
    </row>
    <row r="3109" spans="1:23" s="77" customFormat="1" ht="24" hidden="1" customHeight="1">
      <c r="A3109" s="372" t="s">
        <v>2072</v>
      </c>
      <c r="B3109" s="421" t="s">
        <v>0</v>
      </c>
      <c r="C3109" s="421" t="s">
        <v>1583</v>
      </c>
      <c r="D3109" s="422" t="s">
        <v>136</v>
      </c>
      <c r="E3109" s="422" t="s">
        <v>1536</v>
      </c>
      <c r="F3109" s="416">
        <v>0</v>
      </c>
      <c r="G3109" s="416">
        <f>[5]내역서!F3105</f>
        <v>0</v>
      </c>
      <c r="H3109" s="416">
        <v>0</v>
      </c>
      <c r="I3109" s="416"/>
      <c r="J3109" s="416">
        <f>내역서!F3113</f>
        <v>0</v>
      </c>
      <c r="K3109" s="416">
        <v>6453.1</v>
      </c>
      <c r="L3109" s="417">
        <f t="shared" si="4249"/>
        <v>0</v>
      </c>
      <c r="M3109" s="416">
        <v>34660.800000000003</v>
      </c>
      <c r="N3109" s="417">
        <f t="shared" si="4250"/>
        <v>0</v>
      </c>
      <c r="O3109" s="416">
        <v>4460.3999999999996</v>
      </c>
      <c r="P3109" s="417">
        <f t="shared" si="4251"/>
        <v>0</v>
      </c>
      <c r="Q3109" s="417">
        <f t="shared" si="4260"/>
        <v>45574.3</v>
      </c>
      <c r="R3109" s="417">
        <f t="shared" si="4242"/>
        <v>0</v>
      </c>
      <c r="S3109" s="417">
        <f t="shared" ref="S3109" si="4280">J3109-J3108</f>
        <v>0</v>
      </c>
      <c r="T3109" s="417">
        <f t="shared" ref="T3109:U3109" si="4281">Q3109-Q3108</f>
        <v>0</v>
      </c>
      <c r="U3109" s="417">
        <f t="shared" si="4281"/>
        <v>0</v>
      </c>
      <c r="V3109" s="422"/>
      <c r="W3109" s="619" t="str">
        <f t="shared" si="4269"/>
        <v/>
      </c>
    </row>
    <row r="3110" spans="1:23" s="485" customFormat="1" ht="24" hidden="1" customHeight="1">
      <c r="A3110" s="366" t="s">
        <v>2055</v>
      </c>
      <c r="B3110" s="418" t="s">
        <v>0</v>
      </c>
      <c r="C3110" s="418" t="s">
        <v>3662</v>
      </c>
      <c r="D3110" s="419" t="s">
        <v>135</v>
      </c>
      <c r="E3110" s="419" t="s">
        <v>1894</v>
      </c>
      <c r="F3110" s="411">
        <v>0</v>
      </c>
      <c r="G3110" s="411">
        <f>[5]내역서!F3106</f>
        <v>0</v>
      </c>
      <c r="H3110" s="411">
        <v>0</v>
      </c>
      <c r="I3110" s="411"/>
      <c r="J3110" s="411">
        <f>내역서!F3114</f>
        <v>0</v>
      </c>
      <c r="K3110" s="411">
        <v>2544.3000000000002</v>
      </c>
      <c r="L3110" s="412">
        <f>INT($J3110*K3110)</f>
        <v>0</v>
      </c>
      <c r="M3110" s="411">
        <v>31755.200000000001</v>
      </c>
      <c r="N3110" s="412">
        <f>INT($J3110*M3110)</f>
        <v>0</v>
      </c>
      <c r="O3110" s="411">
        <v>54.8</v>
      </c>
      <c r="P3110" s="412">
        <f>INT($J3110*O3110)</f>
        <v>0</v>
      </c>
      <c r="Q3110" s="412">
        <f>+K3110+M3110+O3110</f>
        <v>34354.300000000003</v>
      </c>
      <c r="R3110" s="412">
        <f>L3110+N3110+P3110</f>
        <v>0</v>
      </c>
      <c r="S3110" s="412"/>
      <c r="T3110" s="412"/>
      <c r="U3110" s="412"/>
      <c r="V3110" s="419" t="s">
        <v>0</v>
      </c>
      <c r="W3110" s="617" t="str">
        <f>+IF(J3110&lt;0,"ng","")</f>
        <v/>
      </c>
    </row>
    <row r="3111" spans="1:23" s="77" customFormat="1" ht="24" hidden="1" customHeight="1">
      <c r="A3111" s="372" t="s">
        <v>2072</v>
      </c>
      <c r="B3111" s="421" t="s">
        <v>0</v>
      </c>
      <c r="C3111" s="421" t="s">
        <v>1583</v>
      </c>
      <c r="D3111" s="422" t="s">
        <v>135</v>
      </c>
      <c r="E3111" s="422" t="s">
        <v>1536</v>
      </c>
      <c r="F3111" s="416">
        <v>0</v>
      </c>
      <c r="G3111" s="416">
        <f>[5]내역서!F3107</f>
        <v>0</v>
      </c>
      <c r="H3111" s="416">
        <v>0</v>
      </c>
      <c r="I3111" s="416"/>
      <c r="J3111" s="416">
        <f>내역서!F3115</f>
        <v>0</v>
      </c>
      <c r="K3111" s="416">
        <v>2544.3000000000002</v>
      </c>
      <c r="L3111" s="417">
        <f t="shared" si="4249"/>
        <v>0</v>
      </c>
      <c r="M3111" s="416">
        <v>31755.200000000001</v>
      </c>
      <c r="N3111" s="417">
        <f t="shared" si="4250"/>
        <v>0</v>
      </c>
      <c r="O3111" s="416">
        <v>54.8</v>
      </c>
      <c r="P3111" s="417">
        <f t="shared" si="4251"/>
        <v>0</v>
      </c>
      <c r="Q3111" s="417">
        <f t="shared" si="4260"/>
        <v>34354.300000000003</v>
      </c>
      <c r="R3111" s="417">
        <f t="shared" si="4242"/>
        <v>0</v>
      </c>
      <c r="S3111" s="417">
        <f t="shared" ref="S3111" si="4282">J3111-J3110</f>
        <v>0</v>
      </c>
      <c r="T3111" s="417">
        <f t="shared" ref="T3111:U3111" si="4283">Q3111-Q3110</f>
        <v>0</v>
      </c>
      <c r="U3111" s="417">
        <f t="shared" si="4283"/>
        <v>0</v>
      </c>
      <c r="V3111" s="422"/>
      <c r="W3111" s="619" t="str">
        <f t="shared" si="4269"/>
        <v/>
      </c>
    </row>
    <row r="3112" spans="1:23" s="371" customFormat="1" ht="24" hidden="1" customHeight="1">
      <c r="A3112" s="366" t="s">
        <v>2055</v>
      </c>
      <c r="B3112" s="436" t="s">
        <v>2362</v>
      </c>
      <c r="C3112" s="436" t="s">
        <v>3663</v>
      </c>
      <c r="D3112" s="437" t="s">
        <v>0</v>
      </c>
      <c r="E3112" s="437" t="s">
        <v>0</v>
      </c>
      <c r="F3112" s="438">
        <v>0</v>
      </c>
      <c r="G3112" s="438">
        <f>[5]내역서!F3108</f>
        <v>0</v>
      </c>
      <c r="H3112" s="438">
        <v>0</v>
      </c>
      <c r="I3112" s="438"/>
      <c r="J3112" s="438">
        <f>내역서!F3116</f>
        <v>0</v>
      </c>
      <c r="K3112" s="439">
        <v>0</v>
      </c>
      <c r="L3112" s="438">
        <f>SUMIF($A$3114:$A$3135,$A3114,L$3114:L$3135)</f>
        <v>0</v>
      </c>
      <c r="M3112" s="439">
        <v>0</v>
      </c>
      <c r="N3112" s="438">
        <f t="shared" ref="N3112:N3113" si="4284">SUMIF($A$3114:$A$3135,$A3114,N$3114:N$3135)</f>
        <v>0</v>
      </c>
      <c r="O3112" s="439">
        <v>0</v>
      </c>
      <c r="P3112" s="438">
        <f t="shared" ref="P3112" si="4285">SUMIF($A$3114:$A$3135,$A3114,P$3114:P$3135)</f>
        <v>0</v>
      </c>
      <c r="Q3112" s="440">
        <v>0</v>
      </c>
      <c r="R3112" s="438">
        <f>L3112+N3112+P3112</f>
        <v>0</v>
      </c>
      <c r="S3112" s="438"/>
      <c r="T3112" s="438"/>
      <c r="U3112" s="438"/>
      <c r="V3112" s="441" t="s">
        <v>0</v>
      </c>
      <c r="W3112" s="617" t="str">
        <f>+IF(J3112&lt;0,"ng","")</f>
        <v/>
      </c>
    </row>
    <row r="3113" spans="1:23" s="81" customFormat="1" ht="24" hidden="1" customHeight="1">
      <c r="A3113" s="372" t="s">
        <v>2072</v>
      </c>
      <c r="B3113" s="442" t="s">
        <v>1788</v>
      </c>
      <c r="C3113" s="442" t="s">
        <v>5088</v>
      </c>
      <c r="D3113" s="443" t="s">
        <v>0</v>
      </c>
      <c r="E3113" s="443" t="s">
        <v>0</v>
      </c>
      <c r="F3113" s="444">
        <v>0</v>
      </c>
      <c r="G3113" s="444">
        <f>[5]내역서!F3109</f>
        <v>0</v>
      </c>
      <c r="H3113" s="444">
        <v>0</v>
      </c>
      <c r="I3113" s="444"/>
      <c r="J3113" s="444">
        <f>내역서!F3117</f>
        <v>0</v>
      </c>
      <c r="K3113" s="445">
        <v>0</v>
      </c>
      <c r="L3113" s="444">
        <f>SUMIF($A$3114:$A$3135,$A3115,L$3114:L$3135)</f>
        <v>0</v>
      </c>
      <c r="M3113" s="445">
        <v>0</v>
      </c>
      <c r="N3113" s="444">
        <f t="shared" si="4284"/>
        <v>0</v>
      </c>
      <c r="O3113" s="445">
        <v>0</v>
      </c>
      <c r="P3113" s="444">
        <f>SUMIF($A$3114:$A$3135,$A3115,P$3114:P$3135)</f>
        <v>0</v>
      </c>
      <c r="Q3113" s="446">
        <v>0</v>
      </c>
      <c r="R3113" s="444">
        <f t="shared" ref="R3113" si="4286">L3113+N3113+P3113</f>
        <v>0</v>
      </c>
      <c r="S3113" s="444">
        <f t="shared" ref="S3113" si="4287">J3113-J3112</f>
        <v>0</v>
      </c>
      <c r="T3113" s="444">
        <f t="shared" ref="T3113:U3113" si="4288">Q3113-Q3112</f>
        <v>0</v>
      </c>
      <c r="U3113" s="444">
        <f t="shared" si="4288"/>
        <v>0</v>
      </c>
      <c r="V3113" s="447"/>
      <c r="W3113" s="619" t="str">
        <f t="shared" si="4269"/>
        <v/>
      </c>
    </row>
    <row r="3114" spans="1:23" s="485" customFormat="1" ht="24" hidden="1" customHeight="1">
      <c r="A3114" s="366" t="s">
        <v>2055</v>
      </c>
      <c r="B3114" s="418" t="s">
        <v>0</v>
      </c>
      <c r="C3114" s="418" t="s">
        <v>3666</v>
      </c>
      <c r="D3114" s="419" t="s">
        <v>137</v>
      </c>
      <c r="E3114" s="419" t="s">
        <v>1860</v>
      </c>
      <c r="F3114" s="411">
        <v>5</v>
      </c>
      <c r="G3114" s="411">
        <f>[5]내역서!F3110</f>
        <v>5</v>
      </c>
      <c r="H3114" s="411">
        <v>0</v>
      </c>
      <c r="I3114" s="411"/>
      <c r="J3114" s="411">
        <f>내역서!F3118</f>
        <v>0</v>
      </c>
      <c r="K3114" s="411">
        <v>44328.2</v>
      </c>
      <c r="L3114" s="412">
        <f>INT($J3114*K3114)</f>
        <v>0</v>
      </c>
      <c r="M3114" s="411">
        <v>658858.4</v>
      </c>
      <c r="N3114" s="412">
        <f>INT($J3114*M3114)</f>
        <v>0</v>
      </c>
      <c r="O3114" s="411">
        <v>8339.5</v>
      </c>
      <c r="P3114" s="412">
        <f>INT($J3114*O3114)</f>
        <v>0</v>
      </c>
      <c r="Q3114" s="412">
        <f>+K3114+M3114+O3114</f>
        <v>711526.1</v>
      </c>
      <c r="R3114" s="412">
        <f>L3114+N3114+P3114</f>
        <v>0</v>
      </c>
      <c r="S3114" s="412"/>
      <c r="T3114" s="412"/>
      <c r="U3114" s="412"/>
      <c r="V3114" s="419" t="s">
        <v>0</v>
      </c>
      <c r="W3114" s="617" t="str">
        <f>+IF(J3114&lt;0,"ng","")</f>
        <v/>
      </c>
    </row>
    <row r="3115" spans="1:23" s="77" customFormat="1" ht="24" hidden="1" customHeight="1">
      <c r="A3115" s="372" t="s">
        <v>4298</v>
      </c>
      <c r="B3115" s="421" t="s">
        <v>0</v>
      </c>
      <c r="C3115" s="421" t="s">
        <v>1584</v>
      </c>
      <c r="D3115" s="422" t="s">
        <v>137</v>
      </c>
      <c r="E3115" s="422" t="s">
        <v>729</v>
      </c>
      <c r="F3115" s="416">
        <v>5</v>
      </c>
      <c r="G3115" s="416">
        <f>[5]내역서!F3111</f>
        <v>5</v>
      </c>
      <c r="H3115" s="416">
        <v>0</v>
      </c>
      <c r="I3115" s="416"/>
      <c r="J3115" s="416">
        <f>내역서!F3119</f>
        <v>0</v>
      </c>
      <c r="K3115" s="416">
        <v>44328.2</v>
      </c>
      <c r="L3115" s="417">
        <f t="shared" ref="L3115:L3135" si="4289">INT($J3115*K3115)</f>
        <v>0</v>
      </c>
      <c r="M3115" s="416">
        <v>658858.4</v>
      </c>
      <c r="N3115" s="417">
        <f t="shared" ref="N3115:N3135" si="4290">INT($J3115*M3115)</f>
        <v>0</v>
      </c>
      <c r="O3115" s="416">
        <v>8339.5</v>
      </c>
      <c r="P3115" s="417">
        <f t="shared" ref="P3115:P3135" si="4291">INT($J3115*O3115)</f>
        <v>0</v>
      </c>
      <c r="Q3115" s="417">
        <f t="shared" ref="Q3115:Q3135" si="4292">+K3115+M3115+O3115</f>
        <v>711526.1</v>
      </c>
      <c r="R3115" s="417">
        <f t="shared" si="4242"/>
        <v>0</v>
      </c>
      <c r="S3115" s="417">
        <f t="shared" ref="S3115" si="4293">J3115-J3114</f>
        <v>0</v>
      </c>
      <c r="T3115" s="417">
        <f t="shared" ref="T3115:U3115" si="4294">Q3115-Q3114</f>
        <v>0</v>
      </c>
      <c r="U3115" s="417">
        <f t="shared" si="4294"/>
        <v>0</v>
      </c>
      <c r="V3115" s="422"/>
      <c r="W3115" s="619" t="str">
        <f t="shared" si="4269"/>
        <v/>
      </c>
    </row>
    <row r="3116" spans="1:23" s="485" customFormat="1" ht="24" hidden="1" customHeight="1">
      <c r="A3116" s="366" t="s">
        <v>2055</v>
      </c>
      <c r="B3116" s="418" t="s">
        <v>0</v>
      </c>
      <c r="C3116" s="418" t="s">
        <v>3667</v>
      </c>
      <c r="D3116" s="419" t="s">
        <v>138</v>
      </c>
      <c r="E3116" s="419" t="s">
        <v>1860</v>
      </c>
      <c r="F3116" s="411">
        <v>15</v>
      </c>
      <c r="G3116" s="411">
        <f>[5]내역서!F3112</f>
        <v>15</v>
      </c>
      <c r="H3116" s="411">
        <v>0</v>
      </c>
      <c r="I3116" s="411"/>
      <c r="J3116" s="411">
        <f>내역서!F3120</f>
        <v>0</v>
      </c>
      <c r="K3116" s="411">
        <v>2761.8</v>
      </c>
      <c r="L3116" s="412">
        <f>INT($J3116*K3116)</f>
        <v>0</v>
      </c>
      <c r="M3116" s="411">
        <v>33189.599999999999</v>
      </c>
      <c r="N3116" s="412">
        <f>INT($J3116*M3116)</f>
        <v>0</v>
      </c>
      <c r="O3116" s="411">
        <v>174.7</v>
      </c>
      <c r="P3116" s="412">
        <f>INT($J3116*O3116)</f>
        <v>0</v>
      </c>
      <c r="Q3116" s="412">
        <f>+K3116+M3116+O3116</f>
        <v>36126.1</v>
      </c>
      <c r="R3116" s="412">
        <f>L3116+N3116+P3116</f>
        <v>0</v>
      </c>
      <c r="S3116" s="412"/>
      <c r="T3116" s="412"/>
      <c r="U3116" s="412"/>
      <c r="V3116" s="419" t="s">
        <v>0</v>
      </c>
      <c r="W3116" s="617" t="str">
        <f>+IF(J3116&lt;0,"ng","")</f>
        <v/>
      </c>
    </row>
    <row r="3117" spans="1:23" s="77" customFormat="1" ht="24" hidden="1" customHeight="1">
      <c r="A3117" s="372" t="s">
        <v>2072</v>
      </c>
      <c r="B3117" s="421" t="s">
        <v>0</v>
      </c>
      <c r="C3117" s="421" t="s">
        <v>1585</v>
      </c>
      <c r="D3117" s="422" t="s">
        <v>138</v>
      </c>
      <c r="E3117" s="422" t="s">
        <v>729</v>
      </c>
      <c r="F3117" s="416">
        <v>15</v>
      </c>
      <c r="G3117" s="416">
        <f>[5]내역서!F3113</f>
        <v>15</v>
      </c>
      <c r="H3117" s="416">
        <v>0</v>
      </c>
      <c r="I3117" s="416"/>
      <c r="J3117" s="416">
        <f>내역서!F3121</f>
        <v>0</v>
      </c>
      <c r="K3117" s="416">
        <v>2761.8</v>
      </c>
      <c r="L3117" s="417">
        <f t="shared" si="4289"/>
        <v>0</v>
      </c>
      <c r="M3117" s="416">
        <v>33189.599999999999</v>
      </c>
      <c r="N3117" s="417">
        <f t="shared" si="4290"/>
        <v>0</v>
      </c>
      <c r="O3117" s="416">
        <v>174.7</v>
      </c>
      <c r="P3117" s="417">
        <f t="shared" si="4291"/>
        <v>0</v>
      </c>
      <c r="Q3117" s="417">
        <f t="shared" si="4292"/>
        <v>36126.1</v>
      </c>
      <c r="R3117" s="417">
        <f t="shared" si="4242"/>
        <v>0</v>
      </c>
      <c r="S3117" s="417">
        <f t="shared" ref="S3117" si="4295">J3117-J3116</f>
        <v>0</v>
      </c>
      <c r="T3117" s="417">
        <f t="shared" ref="T3117:U3117" si="4296">Q3117-Q3116</f>
        <v>0</v>
      </c>
      <c r="U3117" s="417">
        <f t="shared" si="4296"/>
        <v>0</v>
      </c>
      <c r="V3117" s="422"/>
      <c r="W3117" s="619" t="str">
        <f t="shared" si="4269"/>
        <v/>
      </c>
    </row>
    <row r="3118" spans="1:23" s="485" customFormat="1" ht="24" hidden="1" customHeight="1">
      <c r="A3118" s="366" t="s">
        <v>5466</v>
      </c>
      <c r="B3118" s="418" t="s">
        <v>0</v>
      </c>
      <c r="C3118" s="418" t="s">
        <v>3668</v>
      </c>
      <c r="D3118" s="419" t="s">
        <v>139</v>
      </c>
      <c r="E3118" s="419" t="s">
        <v>1860</v>
      </c>
      <c r="F3118" s="411">
        <v>9</v>
      </c>
      <c r="G3118" s="411">
        <f>[5]내역서!F3114</f>
        <v>9</v>
      </c>
      <c r="H3118" s="411">
        <v>0</v>
      </c>
      <c r="I3118" s="411"/>
      <c r="J3118" s="411">
        <f>내역서!F3122</f>
        <v>0</v>
      </c>
      <c r="K3118" s="411">
        <v>4594.5</v>
      </c>
      <c r="L3118" s="412">
        <f>INT($J3118*K3118)</f>
        <v>0</v>
      </c>
      <c r="M3118" s="411">
        <v>53821.599999999999</v>
      </c>
      <c r="N3118" s="412">
        <f>INT($J3118*M3118)</f>
        <v>0</v>
      </c>
      <c r="O3118" s="411">
        <v>241.3</v>
      </c>
      <c r="P3118" s="412">
        <f>INT($J3118*O3118)</f>
        <v>0</v>
      </c>
      <c r="Q3118" s="412">
        <f>+K3118+M3118+O3118</f>
        <v>58657.4</v>
      </c>
      <c r="R3118" s="412">
        <f>L3118+N3118+P3118</f>
        <v>0</v>
      </c>
      <c r="S3118" s="412"/>
      <c r="T3118" s="412"/>
      <c r="U3118" s="412"/>
      <c r="V3118" s="419" t="s">
        <v>0</v>
      </c>
      <c r="W3118" s="617" t="str">
        <f>+IF(J3118&lt;0,"ng","")</f>
        <v/>
      </c>
    </row>
    <row r="3119" spans="1:23" s="77" customFormat="1" ht="24" hidden="1" customHeight="1">
      <c r="A3119" s="372" t="s">
        <v>2072</v>
      </c>
      <c r="B3119" s="421" t="s">
        <v>0</v>
      </c>
      <c r="C3119" s="421" t="s">
        <v>1586</v>
      </c>
      <c r="D3119" s="422" t="s">
        <v>139</v>
      </c>
      <c r="E3119" s="422" t="s">
        <v>729</v>
      </c>
      <c r="F3119" s="416">
        <v>9</v>
      </c>
      <c r="G3119" s="416">
        <f>[5]내역서!F3115</f>
        <v>9</v>
      </c>
      <c r="H3119" s="416">
        <v>0</v>
      </c>
      <c r="I3119" s="416"/>
      <c r="J3119" s="416">
        <f>내역서!F3123</f>
        <v>0</v>
      </c>
      <c r="K3119" s="416">
        <v>4594.5</v>
      </c>
      <c r="L3119" s="417">
        <f t="shared" si="4289"/>
        <v>0</v>
      </c>
      <c r="M3119" s="416">
        <v>53821.599999999999</v>
      </c>
      <c r="N3119" s="417">
        <f t="shared" si="4290"/>
        <v>0</v>
      </c>
      <c r="O3119" s="416">
        <v>241.3</v>
      </c>
      <c r="P3119" s="417">
        <f t="shared" si="4291"/>
        <v>0</v>
      </c>
      <c r="Q3119" s="417">
        <f t="shared" si="4292"/>
        <v>58657.4</v>
      </c>
      <c r="R3119" s="417">
        <f t="shared" si="4242"/>
        <v>0</v>
      </c>
      <c r="S3119" s="417">
        <f t="shared" ref="S3119" si="4297">J3119-J3118</f>
        <v>0</v>
      </c>
      <c r="T3119" s="417">
        <f t="shared" ref="T3119:U3119" si="4298">Q3119-Q3118</f>
        <v>0</v>
      </c>
      <c r="U3119" s="417">
        <f t="shared" si="4298"/>
        <v>0</v>
      </c>
      <c r="V3119" s="422"/>
      <c r="W3119" s="619" t="str">
        <f t="shared" si="4269"/>
        <v/>
      </c>
    </row>
    <row r="3120" spans="1:23" s="485" customFormat="1" ht="24" hidden="1" customHeight="1">
      <c r="A3120" s="366" t="s">
        <v>2055</v>
      </c>
      <c r="B3120" s="418" t="s">
        <v>0</v>
      </c>
      <c r="C3120" s="418" t="s">
        <v>3669</v>
      </c>
      <c r="D3120" s="419" t="s">
        <v>140</v>
      </c>
      <c r="E3120" s="419" t="s">
        <v>1860</v>
      </c>
      <c r="F3120" s="411">
        <v>2</v>
      </c>
      <c r="G3120" s="411">
        <f>[5]내역서!F3116</f>
        <v>2</v>
      </c>
      <c r="H3120" s="411">
        <v>0</v>
      </c>
      <c r="I3120" s="411"/>
      <c r="J3120" s="411">
        <f>내역서!F3124</f>
        <v>0</v>
      </c>
      <c r="K3120" s="411">
        <v>6772.4</v>
      </c>
      <c r="L3120" s="412">
        <f>INT($J3120*K3120)</f>
        <v>0</v>
      </c>
      <c r="M3120" s="411">
        <v>60359.199999999997</v>
      </c>
      <c r="N3120" s="412">
        <f>INT($J3120*M3120)</f>
        <v>0</v>
      </c>
      <c r="O3120" s="411">
        <v>1273.8</v>
      </c>
      <c r="P3120" s="412">
        <f>INT($J3120*O3120)</f>
        <v>0</v>
      </c>
      <c r="Q3120" s="412">
        <f>+K3120+M3120+O3120</f>
        <v>68405.399999999994</v>
      </c>
      <c r="R3120" s="412">
        <f>L3120+N3120+P3120</f>
        <v>0</v>
      </c>
      <c r="S3120" s="412"/>
      <c r="T3120" s="412"/>
      <c r="U3120" s="412"/>
      <c r="V3120" s="419" t="s">
        <v>0</v>
      </c>
      <c r="W3120" s="617" t="str">
        <f>+IF(J3120&lt;0,"ng","")</f>
        <v/>
      </c>
    </row>
    <row r="3121" spans="1:23" s="77" customFormat="1" ht="24" hidden="1" customHeight="1">
      <c r="A3121" s="372" t="s">
        <v>2072</v>
      </c>
      <c r="B3121" s="421" t="s">
        <v>0</v>
      </c>
      <c r="C3121" s="421" t="s">
        <v>1587</v>
      </c>
      <c r="D3121" s="422" t="s">
        <v>140</v>
      </c>
      <c r="E3121" s="422" t="s">
        <v>729</v>
      </c>
      <c r="F3121" s="416">
        <v>2</v>
      </c>
      <c r="G3121" s="416">
        <f>[5]내역서!F3117</f>
        <v>2</v>
      </c>
      <c r="H3121" s="416">
        <v>0</v>
      </c>
      <c r="I3121" s="416"/>
      <c r="J3121" s="416">
        <f>내역서!F3125</f>
        <v>0</v>
      </c>
      <c r="K3121" s="416">
        <v>6772.4</v>
      </c>
      <c r="L3121" s="417">
        <f t="shared" si="4289"/>
        <v>0</v>
      </c>
      <c r="M3121" s="416">
        <v>60359.199999999997</v>
      </c>
      <c r="N3121" s="417">
        <f t="shared" si="4290"/>
        <v>0</v>
      </c>
      <c r="O3121" s="416">
        <v>1273.8</v>
      </c>
      <c r="P3121" s="417">
        <f t="shared" si="4291"/>
        <v>0</v>
      </c>
      <c r="Q3121" s="417">
        <f t="shared" si="4292"/>
        <v>68405.399999999994</v>
      </c>
      <c r="R3121" s="417">
        <f t="shared" si="4242"/>
        <v>0</v>
      </c>
      <c r="S3121" s="417">
        <f t="shared" ref="S3121" si="4299">J3121-J3120</f>
        <v>0</v>
      </c>
      <c r="T3121" s="417">
        <f t="shared" ref="T3121:U3121" si="4300">Q3121-Q3120</f>
        <v>0</v>
      </c>
      <c r="U3121" s="417">
        <f t="shared" si="4300"/>
        <v>0</v>
      </c>
      <c r="V3121" s="422"/>
      <c r="W3121" s="619" t="str">
        <f t="shared" si="4269"/>
        <v/>
      </c>
    </row>
    <row r="3122" spans="1:23" s="485" customFormat="1" ht="24" hidden="1" customHeight="1">
      <c r="A3122" s="366" t="s">
        <v>2055</v>
      </c>
      <c r="B3122" s="418" t="s">
        <v>0</v>
      </c>
      <c r="C3122" s="418" t="s">
        <v>3670</v>
      </c>
      <c r="D3122" s="419" t="s">
        <v>141</v>
      </c>
      <c r="E3122" s="419" t="s">
        <v>2382</v>
      </c>
      <c r="F3122" s="411">
        <v>2</v>
      </c>
      <c r="G3122" s="411">
        <f>[5]내역서!F3118</f>
        <v>2</v>
      </c>
      <c r="H3122" s="411">
        <v>0</v>
      </c>
      <c r="I3122" s="411"/>
      <c r="J3122" s="411">
        <f>내역서!F3126</f>
        <v>0</v>
      </c>
      <c r="K3122" s="411">
        <v>1769.6</v>
      </c>
      <c r="L3122" s="412">
        <f>INT($J3122*K3122)</f>
        <v>0</v>
      </c>
      <c r="M3122" s="411">
        <v>14944</v>
      </c>
      <c r="N3122" s="412">
        <f>INT($J3122*M3122)</f>
        <v>0</v>
      </c>
      <c r="O3122" s="411">
        <v>247.4</v>
      </c>
      <c r="P3122" s="412">
        <f>INT($J3122*O3122)</f>
        <v>0</v>
      </c>
      <c r="Q3122" s="412">
        <f>+K3122+M3122+O3122</f>
        <v>16961</v>
      </c>
      <c r="R3122" s="412">
        <f>L3122+N3122+P3122</f>
        <v>0</v>
      </c>
      <c r="S3122" s="412"/>
      <c r="T3122" s="412"/>
      <c r="U3122" s="412"/>
      <c r="V3122" s="419" t="s">
        <v>0</v>
      </c>
      <c r="W3122" s="617" t="str">
        <f>+IF(J3122&lt;0,"ng","")</f>
        <v/>
      </c>
    </row>
    <row r="3123" spans="1:23" s="77" customFormat="1" ht="24" hidden="1" customHeight="1">
      <c r="A3123" s="372" t="s">
        <v>2072</v>
      </c>
      <c r="B3123" s="421" t="s">
        <v>0</v>
      </c>
      <c r="C3123" s="421" t="s">
        <v>1588</v>
      </c>
      <c r="D3123" s="422" t="s">
        <v>141</v>
      </c>
      <c r="E3123" s="422" t="s">
        <v>859</v>
      </c>
      <c r="F3123" s="416">
        <v>2</v>
      </c>
      <c r="G3123" s="416">
        <f>[5]내역서!F3119</f>
        <v>2</v>
      </c>
      <c r="H3123" s="416">
        <v>0</v>
      </c>
      <c r="I3123" s="416"/>
      <c r="J3123" s="416">
        <f>내역서!F3127</f>
        <v>0</v>
      </c>
      <c r="K3123" s="416">
        <v>1769.6</v>
      </c>
      <c r="L3123" s="417">
        <f t="shared" si="4289"/>
        <v>0</v>
      </c>
      <c r="M3123" s="416">
        <v>14944</v>
      </c>
      <c r="N3123" s="417">
        <f t="shared" si="4290"/>
        <v>0</v>
      </c>
      <c r="O3123" s="416">
        <v>247.4</v>
      </c>
      <c r="P3123" s="417">
        <f t="shared" si="4291"/>
        <v>0</v>
      </c>
      <c r="Q3123" s="417">
        <f t="shared" si="4292"/>
        <v>16961</v>
      </c>
      <c r="R3123" s="417">
        <f t="shared" si="4242"/>
        <v>0</v>
      </c>
      <c r="S3123" s="417">
        <f t="shared" ref="S3123" si="4301">J3123-J3122</f>
        <v>0</v>
      </c>
      <c r="T3123" s="417">
        <f t="shared" ref="T3123:U3123" si="4302">Q3123-Q3122</f>
        <v>0</v>
      </c>
      <c r="U3123" s="417">
        <f t="shared" si="4302"/>
        <v>0</v>
      </c>
      <c r="V3123" s="422"/>
      <c r="W3123" s="619" t="str">
        <f t="shared" si="4269"/>
        <v/>
      </c>
    </row>
    <row r="3124" spans="1:23" s="485" customFormat="1" ht="24" hidden="1" customHeight="1">
      <c r="A3124" s="366" t="s">
        <v>6389</v>
      </c>
      <c r="B3124" s="418" t="s">
        <v>0</v>
      </c>
      <c r="C3124" s="418" t="s">
        <v>3671</v>
      </c>
      <c r="D3124" s="419" t="s">
        <v>142</v>
      </c>
      <c r="E3124" s="419" t="s">
        <v>2382</v>
      </c>
      <c r="F3124" s="411">
        <v>1</v>
      </c>
      <c r="G3124" s="411">
        <f>[5]내역서!F3120</f>
        <v>1</v>
      </c>
      <c r="H3124" s="411">
        <v>0</v>
      </c>
      <c r="I3124" s="411"/>
      <c r="J3124" s="411">
        <f>내역서!F3128</f>
        <v>0</v>
      </c>
      <c r="K3124" s="411">
        <v>2028</v>
      </c>
      <c r="L3124" s="412">
        <f>INT($J3124*K3124)</f>
        <v>0</v>
      </c>
      <c r="M3124" s="411">
        <v>16752</v>
      </c>
      <c r="N3124" s="412">
        <f>INT($J3124*M3124)</f>
        <v>0</v>
      </c>
      <c r="O3124" s="411">
        <v>245.6</v>
      </c>
      <c r="P3124" s="412">
        <f>INT($J3124*O3124)</f>
        <v>0</v>
      </c>
      <c r="Q3124" s="412">
        <f>+K3124+M3124+O3124</f>
        <v>19025.599999999999</v>
      </c>
      <c r="R3124" s="412">
        <f>L3124+N3124+P3124</f>
        <v>0</v>
      </c>
      <c r="S3124" s="412"/>
      <c r="T3124" s="412"/>
      <c r="U3124" s="412"/>
      <c r="V3124" s="419" t="s">
        <v>0</v>
      </c>
      <c r="W3124" s="617" t="str">
        <f>+IF(J3124&lt;0,"ng","")</f>
        <v/>
      </c>
    </row>
    <row r="3125" spans="1:23" s="77" customFormat="1" ht="24" hidden="1" customHeight="1">
      <c r="A3125" s="372" t="s">
        <v>6390</v>
      </c>
      <c r="B3125" s="421" t="s">
        <v>0</v>
      </c>
      <c r="C3125" s="421" t="s">
        <v>1589</v>
      </c>
      <c r="D3125" s="422" t="s">
        <v>142</v>
      </c>
      <c r="E3125" s="422" t="s">
        <v>859</v>
      </c>
      <c r="F3125" s="416">
        <v>1</v>
      </c>
      <c r="G3125" s="416">
        <f>[5]내역서!F3121</f>
        <v>1</v>
      </c>
      <c r="H3125" s="416">
        <v>0</v>
      </c>
      <c r="I3125" s="416"/>
      <c r="J3125" s="416">
        <f>내역서!F3129</f>
        <v>0</v>
      </c>
      <c r="K3125" s="416">
        <v>2028</v>
      </c>
      <c r="L3125" s="417">
        <f t="shared" si="4289"/>
        <v>0</v>
      </c>
      <c r="M3125" s="416">
        <v>16752</v>
      </c>
      <c r="N3125" s="417">
        <f t="shared" si="4290"/>
        <v>0</v>
      </c>
      <c r="O3125" s="416">
        <v>245.6</v>
      </c>
      <c r="P3125" s="417">
        <f t="shared" si="4291"/>
        <v>0</v>
      </c>
      <c r="Q3125" s="417">
        <f t="shared" si="4292"/>
        <v>19025.599999999999</v>
      </c>
      <c r="R3125" s="417">
        <f t="shared" si="4242"/>
        <v>0</v>
      </c>
      <c r="S3125" s="417">
        <f t="shared" ref="S3125" si="4303">J3125-J3124</f>
        <v>0</v>
      </c>
      <c r="T3125" s="417">
        <f t="shared" ref="T3125:U3125" si="4304">Q3125-Q3124</f>
        <v>0</v>
      </c>
      <c r="U3125" s="417">
        <f t="shared" si="4304"/>
        <v>0</v>
      </c>
      <c r="V3125" s="422"/>
      <c r="W3125" s="619" t="str">
        <f t="shared" si="4269"/>
        <v/>
      </c>
    </row>
    <row r="3126" spans="1:23" s="485" customFormat="1" ht="24" hidden="1" customHeight="1">
      <c r="A3126" s="366" t="s">
        <v>2055</v>
      </c>
      <c r="B3126" s="418" t="s">
        <v>0</v>
      </c>
      <c r="C3126" s="418" t="s">
        <v>3672</v>
      </c>
      <c r="D3126" s="419" t="s">
        <v>143</v>
      </c>
      <c r="E3126" s="419" t="s">
        <v>1860</v>
      </c>
      <c r="F3126" s="411">
        <v>1</v>
      </c>
      <c r="G3126" s="411">
        <f>[5]내역서!F3122</f>
        <v>1</v>
      </c>
      <c r="H3126" s="411">
        <v>0</v>
      </c>
      <c r="I3126" s="411"/>
      <c r="J3126" s="411">
        <f>내역서!F3130</f>
        <v>0</v>
      </c>
      <c r="K3126" s="411">
        <v>37656.6</v>
      </c>
      <c r="L3126" s="412">
        <f>INT($J3126*K3126)</f>
        <v>0</v>
      </c>
      <c r="M3126" s="411">
        <v>271096</v>
      </c>
      <c r="N3126" s="412">
        <f>INT($J3126*M3126)</f>
        <v>0</v>
      </c>
      <c r="O3126" s="411">
        <v>555.5</v>
      </c>
      <c r="P3126" s="412">
        <f>INT($J3126*O3126)</f>
        <v>0</v>
      </c>
      <c r="Q3126" s="412">
        <f>+K3126+M3126+O3126</f>
        <v>309308.09999999998</v>
      </c>
      <c r="R3126" s="412">
        <f>L3126+N3126+P3126</f>
        <v>0</v>
      </c>
      <c r="S3126" s="412"/>
      <c r="T3126" s="412"/>
      <c r="U3126" s="412"/>
      <c r="V3126" s="419" t="s">
        <v>0</v>
      </c>
      <c r="W3126" s="617" t="str">
        <f>+IF(J3126&lt;0,"ng","")</f>
        <v/>
      </c>
    </row>
    <row r="3127" spans="1:23" s="77" customFormat="1" ht="24" hidden="1" customHeight="1">
      <c r="A3127" s="372" t="s">
        <v>2072</v>
      </c>
      <c r="B3127" s="421" t="s">
        <v>0</v>
      </c>
      <c r="C3127" s="421" t="s">
        <v>1590</v>
      </c>
      <c r="D3127" s="422" t="s">
        <v>143</v>
      </c>
      <c r="E3127" s="422" t="s">
        <v>729</v>
      </c>
      <c r="F3127" s="416">
        <v>1</v>
      </c>
      <c r="G3127" s="416">
        <f>[5]내역서!F3123</f>
        <v>1</v>
      </c>
      <c r="H3127" s="416">
        <v>0</v>
      </c>
      <c r="I3127" s="416"/>
      <c r="J3127" s="416">
        <f>내역서!F3131</f>
        <v>0</v>
      </c>
      <c r="K3127" s="416">
        <v>37656.6</v>
      </c>
      <c r="L3127" s="417">
        <f t="shared" si="4289"/>
        <v>0</v>
      </c>
      <c r="M3127" s="416">
        <v>271096</v>
      </c>
      <c r="N3127" s="417">
        <f t="shared" si="4290"/>
        <v>0</v>
      </c>
      <c r="O3127" s="416">
        <v>555.5</v>
      </c>
      <c r="P3127" s="417">
        <f t="shared" si="4291"/>
        <v>0</v>
      </c>
      <c r="Q3127" s="417">
        <f t="shared" si="4292"/>
        <v>309308.09999999998</v>
      </c>
      <c r="R3127" s="417">
        <f t="shared" si="4242"/>
        <v>0</v>
      </c>
      <c r="S3127" s="417">
        <f t="shared" ref="S3127" si="4305">J3127-J3126</f>
        <v>0</v>
      </c>
      <c r="T3127" s="417">
        <f t="shared" ref="T3127:U3127" si="4306">Q3127-Q3126</f>
        <v>0</v>
      </c>
      <c r="U3127" s="417">
        <f t="shared" si="4306"/>
        <v>0</v>
      </c>
      <c r="V3127" s="422"/>
      <c r="W3127" s="619" t="str">
        <f t="shared" si="4269"/>
        <v/>
      </c>
    </row>
    <row r="3128" spans="1:23" s="485" customFormat="1" ht="24" hidden="1" customHeight="1">
      <c r="A3128" s="366" t="s">
        <v>2055</v>
      </c>
      <c r="B3128" s="418" t="s">
        <v>0</v>
      </c>
      <c r="C3128" s="418" t="s">
        <v>3673</v>
      </c>
      <c r="D3128" s="419" t="s">
        <v>144</v>
      </c>
      <c r="E3128" s="419" t="s">
        <v>1860</v>
      </c>
      <c r="F3128" s="411">
        <v>1</v>
      </c>
      <c r="G3128" s="411">
        <f>[5]내역서!F3124</f>
        <v>1</v>
      </c>
      <c r="H3128" s="411">
        <v>0</v>
      </c>
      <c r="I3128" s="411"/>
      <c r="J3128" s="411">
        <f>내역서!F3132</f>
        <v>0</v>
      </c>
      <c r="K3128" s="411">
        <v>16956.599999999999</v>
      </c>
      <c r="L3128" s="412">
        <f>INT($J3128*K3128)</f>
        <v>0</v>
      </c>
      <c r="M3128" s="411">
        <v>124248</v>
      </c>
      <c r="N3128" s="412">
        <f>INT($J3128*M3128)</f>
        <v>0</v>
      </c>
      <c r="O3128" s="411">
        <v>465.8</v>
      </c>
      <c r="P3128" s="412">
        <f>INT($J3128*O3128)</f>
        <v>0</v>
      </c>
      <c r="Q3128" s="412">
        <f>+K3128+M3128+O3128</f>
        <v>141670.39999999999</v>
      </c>
      <c r="R3128" s="412">
        <f>L3128+N3128+P3128</f>
        <v>0</v>
      </c>
      <c r="S3128" s="412"/>
      <c r="T3128" s="412"/>
      <c r="U3128" s="412"/>
      <c r="V3128" s="419" t="s">
        <v>0</v>
      </c>
      <c r="W3128" s="617" t="str">
        <f>+IF(J3128&lt;0,"ng","")</f>
        <v/>
      </c>
    </row>
    <row r="3129" spans="1:23" s="77" customFormat="1" ht="24" hidden="1" customHeight="1">
      <c r="A3129" s="372" t="s">
        <v>4298</v>
      </c>
      <c r="B3129" s="421" t="s">
        <v>0</v>
      </c>
      <c r="C3129" s="421" t="s">
        <v>1591</v>
      </c>
      <c r="D3129" s="422" t="s">
        <v>144</v>
      </c>
      <c r="E3129" s="422" t="s">
        <v>729</v>
      </c>
      <c r="F3129" s="416">
        <v>1</v>
      </c>
      <c r="G3129" s="416">
        <f>[5]내역서!F3125</f>
        <v>1</v>
      </c>
      <c r="H3129" s="416">
        <v>0</v>
      </c>
      <c r="I3129" s="416"/>
      <c r="J3129" s="416">
        <f>내역서!F3133</f>
        <v>0</v>
      </c>
      <c r="K3129" s="416">
        <v>16956.599999999999</v>
      </c>
      <c r="L3129" s="417">
        <f t="shared" si="4289"/>
        <v>0</v>
      </c>
      <c r="M3129" s="416">
        <v>124248</v>
      </c>
      <c r="N3129" s="417">
        <f t="shared" si="4290"/>
        <v>0</v>
      </c>
      <c r="O3129" s="416">
        <v>465.8</v>
      </c>
      <c r="P3129" s="417">
        <f t="shared" si="4291"/>
        <v>0</v>
      </c>
      <c r="Q3129" s="417">
        <f t="shared" si="4292"/>
        <v>141670.39999999999</v>
      </c>
      <c r="R3129" s="417">
        <f t="shared" si="4242"/>
        <v>0</v>
      </c>
      <c r="S3129" s="417">
        <f t="shared" ref="S3129" si="4307">J3129-J3128</f>
        <v>0</v>
      </c>
      <c r="T3129" s="417">
        <f t="shared" ref="T3129:U3129" si="4308">Q3129-Q3128</f>
        <v>0</v>
      </c>
      <c r="U3129" s="417">
        <f t="shared" si="4308"/>
        <v>0</v>
      </c>
      <c r="V3129" s="422"/>
      <c r="W3129" s="619" t="str">
        <f t="shared" si="4269"/>
        <v/>
      </c>
    </row>
    <row r="3130" spans="1:23" s="485" customFormat="1" ht="24" hidden="1" customHeight="1">
      <c r="A3130" s="366" t="s">
        <v>4295</v>
      </c>
      <c r="B3130" s="418" t="s">
        <v>0</v>
      </c>
      <c r="C3130" s="418" t="s">
        <v>3674</v>
      </c>
      <c r="D3130" s="419" t="s">
        <v>3675</v>
      </c>
      <c r="E3130" s="419" t="s">
        <v>1860</v>
      </c>
      <c r="F3130" s="411">
        <v>2</v>
      </c>
      <c r="G3130" s="411">
        <f>[5]내역서!F3126</f>
        <v>2</v>
      </c>
      <c r="H3130" s="411">
        <v>0</v>
      </c>
      <c r="I3130" s="411"/>
      <c r="J3130" s="411">
        <f>내역서!F3134</f>
        <v>0</v>
      </c>
      <c r="K3130" s="411">
        <v>0</v>
      </c>
      <c r="L3130" s="412">
        <f>INT($J3130*K3130)</f>
        <v>0</v>
      </c>
      <c r="M3130" s="411">
        <v>159602.1</v>
      </c>
      <c r="N3130" s="412">
        <f>INT($J3130*M3130)</f>
        <v>0</v>
      </c>
      <c r="O3130" s="411">
        <v>0</v>
      </c>
      <c r="P3130" s="412">
        <f>INT($J3130*O3130)</f>
        <v>0</v>
      </c>
      <c r="Q3130" s="412">
        <f>+K3130+M3130+O3130</f>
        <v>159602.1</v>
      </c>
      <c r="R3130" s="412">
        <f>L3130+N3130+P3130</f>
        <v>0</v>
      </c>
      <c r="S3130" s="412"/>
      <c r="T3130" s="412"/>
      <c r="U3130" s="412"/>
      <c r="V3130" s="419" t="s">
        <v>0</v>
      </c>
      <c r="W3130" s="617" t="str">
        <f>+IF(J3130&lt;0,"ng","")</f>
        <v/>
      </c>
    </row>
    <row r="3131" spans="1:23" s="77" customFormat="1" ht="24" hidden="1" customHeight="1">
      <c r="A3131" s="372" t="s">
        <v>4298</v>
      </c>
      <c r="B3131" s="421" t="s">
        <v>0</v>
      </c>
      <c r="C3131" s="421" t="s">
        <v>1592</v>
      </c>
      <c r="D3131" s="422" t="s">
        <v>1593</v>
      </c>
      <c r="E3131" s="422" t="s">
        <v>729</v>
      </c>
      <c r="F3131" s="416">
        <v>2</v>
      </c>
      <c r="G3131" s="416">
        <f>[5]내역서!F3127</f>
        <v>2</v>
      </c>
      <c r="H3131" s="416">
        <v>0</v>
      </c>
      <c r="I3131" s="416"/>
      <c r="J3131" s="416">
        <f>내역서!F3135</f>
        <v>0</v>
      </c>
      <c r="K3131" s="416">
        <v>0</v>
      </c>
      <c r="L3131" s="417">
        <f t="shared" si="4289"/>
        <v>0</v>
      </c>
      <c r="M3131" s="416">
        <v>159602.1</v>
      </c>
      <c r="N3131" s="417">
        <f t="shared" si="4290"/>
        <v>0</v>
      </c>
      <c r="O3131" s="416">
        <v>0</v>
      </c>
      <c r="P3131" s="417">
        <f t="shared" si="4291"/>
        <v>0</v>
      </c>
      <c r="Q3131" s="417">
        <f t="shared" si="4292"/>
        <v>159602.1</v>
      </c>
      <c r="R3131" s="417">
        <f t="shared" si="4242"/>
        <v>0</v>
      </c>
      <c r="S3131" s="417">
        <f t="shared" ref="S3131" si="4309">J3131-J3130</f>
        <v>0</v>
      </c>
      <c r="T3131" s="417">
        <f t="shared" ref="T3131:U3131" si="4310">Q3131-Q3130</f>
        <v>0</v>
      </c>
      <c r="U3131" s="417">
        <f t="shared" si="4310"/>
        <v>0</v>
      </c>
      <c r="V3131" s="422"/>
      <c r="W3131" s="619" t="str">
        <f t="shared" si="4269"/>
        <v/>
      </c>
    </row>
    <row r="3132" spans="1:23" s="485" customFormat="1" ht="24" hidden="1" customHeight="1">
      <c r="A3132" s="366" t="s">
        <v>2055</v>
      </c>
      <c r="B3132" s="418" t="s">
        <v>0</v>
      </c>
      <c r="C3132" s="418" t="s">
        <v>3676</v>
      </c>
      <c r="D3132" s="419" t="s">
        <v>145</v>
      </c>
      <c r="E3132" s="419" t="s">
        <v>3677</v>
      </c>
      <c r="F3132" s="411">
        <v>32</v>
      </c>
      <c r="G3132" s="411">
        <f>[5]내역서!F3128</f>
        <v>32</v>
      </c>
      <c r="H3132" s="411">
        <v>0</v>
      </c>
      <c r="I3132" s="411"/>
      <c r="J3132" s="411">
        <f>내역서!F3136</f>
        <v>0</v>
      </c>
      <c r="K3132" s="411">
        <v>6043</v>
      </c>
      <c r="L3132" s="412">
        <f>INT($J3132*K3132)</f>
        <v>0</v>
      </c>
      <c r="M3132" s="411">
        <v>43661.599999999999</v>
      </c>
      <c r="N3132" s="412">
        <f>INT($J3132*M3132)</f>
        <v>0</v>
      </c>
      <c r="O3132" s="411">
        <v>104.1</v>
      </c>
      <c r="P3132" s="412">
        <f>INT($J3132*O3132)</f>
        <v>0</v>
      </c>
      <c r="Q3132" s="412">
        <f>+K3132+M3132+O3132</f>
        <v>49808.7</v>
      </c>
      <c r="R3132" s="412">
        <f>L3132+N3132+P3132</f>
        <v>0</v>
      </c>
      <c r="S3132" s="412"/>
      <c r="T3132" s="412"/>
      <c r="U3132" s="412"/>
      <c r="V3132" s="419" t="s">
        <v>0</v>
      </c>
      <c r="W3132" s="617" t="str">
        <f>+IF(J3132&lt;0,"ng","")</f>
        <v/>
      </c>
    </row>
    <row r="3133" spans="1:23" s="77" customFormat="1" ht="24" hidden="1" customHeight="1">
      <c r="A3133" s="372" t="s">
        <v>2072</v>
      </c>
      <c r="B3133" s="421" t="s">
        <v>0</v>
      </c>
      <c r="C3133" s="421" t="s">
        <v>1594</v>
      </c>
      <c r="D3133" s="422" t="s">
        <v>145</v>
      </c>
      <c r="E3133" s="422" t="s">
        <v>1595</v>
      </c>
      <c r="F3133" s="416">
        <v>32</v>
      </c>
      <c r="G3133" s="416">
        <f>[5]내역서!F3129</f>
        <v>32</v>
      </c>
      <c r="H3133" s="416">
        <v>0</v>
      </c>
      <c r="I3133" s="416"/>
      <c r="J3133" s="416">
        <f>내역서!F3137</f>
        <v>0</v>
      </c>
      <c r="K3133" s="416">
        <v>6043</v>
      </c>
      <c r="L3133" s="417">
        <f t="shared" si="4289"/>
        <v>0</v>
      </c>
      <c r="M3133" s="416">
        <v>43661.599999999999</v>
      </c>
      <c r="N3133" s="417">
        <f t="shared" si="4290"/>
        <v>0</v>
      </c>
      <c r="O3133" s="416">
        <v>104.1</v>
      </c>
      <c r="P3133" s="417">
        <f t="shared" si="4291"/>
        <v>0</v>
      </c>
      <c r="Q3133" s="417">
        <f t="shared" si="4292"/>
        <v>49808.7</v>
      </c>
      <c r="R3133" s="417">
        <f t="shared" si="4242"/>
        <v>0</v>
      </c>
      <c r="S3133" s="417">
        <f t="shared" ref="S3133" si="4311">J3133-J3132</f>
        <v>0</v>
      </c>
      <c r="T3133" s="417">
        <f t="shared" ref="T3133:U3133" si="4312">Q3133-Q3132</f>
        <v>0</v>
      </c>
      <c r="U3133" s="417">
        <f t="shared" si="4312"/>
        <v>0</v>
      </c>
      <c r="V3133" s="422"/>
      <c r="W3133" s="619" t="str">
        <f t="shared" si="4269"/>
        <v/>
      </c>
    </row>
    <row r="3134" spans="1:23" s="485" customFormat="1" ht="24" hidden="1" customHeight="1">
      <c r="A3134" s="366" t="s">
        <v>2055</v>
      </c>
      <c r="B3134" s="418" t="s">
        <v>0</v>
      </c>
      <c r="C3134" s="418" t="s">
        <v>3678</v>
      </c>
      <c r="D3134" s="419" t="s">
        <v>146</v>
      </c>
      <c r="E3134" s="419" t="s">
        <v>3677</v>
      </c>
      <c r="F3134" s="411">
        <v>42</v>
      </c>
      <c r="G3134" s="411">
        <f>[5]내역서!F3130</f>
        <v>42</v>
      </c>
      <c r="H3134" s="411">
        <v>0</v>
      </c>
      <c r="I3134" s="411"/>
      <c r="J3134" s="411">
        <f>내역서!F3138</f>
        <v>0</v>
      </c>
      <c r="K3134" s="411">
        <v>9089.1</v>
      </c>
      <c r="L3134" s="412">
        <f>INT($J3134*K3134)</f>
        <v>0</v>
      </c>
      <c r="M3134" s="411">
        <v>67259.199999999997</v>
      </c>
      <c r="N3134" s="412">
        <f>INT($J3134*M3134)</f>
        <v>0</v>
      </c>
      <c r="O3134" s="411">
        <v>314.89999999999998</v>
      </c>
      <c r="P3134" s="412">
        <f>INT($J3134*O3134)</f>
        <v>0</v>
      </c>
      <c r="Q3134" s="412">
        <f>+K3134+M3134+O3134</f>
        <v>76663.199999999997</v>
      </c>
      <c r="R3134" s="412">
        <f>L3134+N3134+P3134</f>
        <v>0</v>
      </c>
      <c r="S3134" s="412"/>
      <c r="T3134" s="412"/>
      <c r="U3134" s="412"/>
      <c r="V3134" s="419" t="s">
        <v>0</v>
      </c>
      <c r="W3134" s="617" t="str">
        <f>+IF(J3134&lt;0,"ng","")</f>
        <v/>
      </c>
    </row>
    <row r="3135" spans="1:23" s="77" customFormat="1" ht="24" hidden="1" customHeight="1">
      <c r="A3135" s="372" t="s">
        <v>5215</v>
      </c>
      <c r="B3135" s="421" t="s">
        <v>0</v>
      </c>
      <c r="C3135" s="421" t="s">
        <v>1596</v>
      </c>
      <c r="D3135" s="422" t="s">
        <v>146</v>
      </c>
      <c r="E3135" s="422" t="s">
        <v>1595</v>
      </c>
      <c r="F3135" s="416">
        <v>42</v>
      </c>
      <c r="G3135" s="416">
        <f>[5]내역서!F3131</f>
        <v>42</v>
      </c>
      <c r="H3135" s="416">
        <v>0</v>
      </c>
      <c r="I3135" s="416"/>
      <c r="J3135" s="416">
        <f>내역서!F3139</f>
        <v>0</v>
      </c>
      <c r="K3135" s="416">
        <v>9089.1</v>
      </c>
      <c r="L3135" s="417">
        <f t="shared" si="4289"/>
        <v>0</v>
      </c>
      <c r="M3135" s="416">
        <v>67259.199999999997</v>
      </c>
      <c r="N3135" s="417">
        <f t="shared" si="4290"/>
        <v>0</v>
      </c>
      <c r="O3135" s="416">
        <v>314.89999999999998</v>
      </c>
      <c r="P3135" s="417">
        <f t="shared" si="4291"/>
        <v>0</v>
      </c>
      <c r="Q3135" s="417">
        <f t="shared" si="4292"/>
        <v>76663.199999999997</v>
      </c>
      <c r="R3135" s="417">
        <f t="shared" si="4242"/>
        <v>0</v>
      </c>
      <c r="S3135" s="417">
        <f t="shared" ref="S3135" si="4313">J3135-J3134</f>
        <v>0</v>
      </c>
      <c r="T3135" s="417">
        <f t="shared" ref="T3135:U3135" si="4314">Q3135-Q3134</f>
        <v>0</v>
      </c>
      <c r="U3135" s="417">
        <f t="shared" si="4314"/>
        <v>0</v>
      </c>
      <c r="V3135" s="422"/>
      <c r="W3135" s="619" t="str">
        <f t="shared" si="4269"/>
        <v/>
      </c>
    </row>
    <row r="3136" spans="1:23" s="371" customFormat="1" ht="24" hidden="1" customHeight="1">
      <c r="A3136" s="366" t="s">
        <v>6384</v>
      </c>
      <c r="B3136" s="436" t="s">
        <v>3178</v>
      </c>
      <c r="C3136" s="436" t="s">
        <v>3679</v>
      </c>
      <c r="D3136" s="437" t="s">
        <v>0</v>
      </c>
      <c r="E3136" s="437" t="s">
        <v>0</v>
      </c>
      <c r="F3136" s="438">
        <v>0</v>
      </c>
      <c r="G3136" s="438">
        <f>[5]내역서!F3132</f>
        <v>0</v>
      </c>
      <c r="H3136" s="438">
        <v>0</v>
      </c>
      <c r="I3136" s="438"/>
      <c r="J3136" s="438">
        <f>내역서!F3140</f>
        <v>0</v>
      </c>
      <c r="K3136" s="439">
        <v>0</v>
      </c>
      <c r="L3136" s="438">
        <f>SUMIF($A$3138:$A$3145,$A3138,L$3138:L$3145)</f>
        <v>0</v>
      </c>
      <c r="M3136" s="439">
        <v>0</v>
      </c>
      <c r="N3136" s="438">
        <f t="shared" ref="N3136:N3137" si="4315">SUMIF($A$3138:$A$3145,$A3138,N$3138:N$3145)</f>
        <v>0</v>
      </c>
      <c r="O3136" s="439">
        <v>0</v>
      </c>
      <c r="P3136" s="438">
        <f t="shared" ref="P3136:P3137" si="4316">SUMIF($A$3138:$A$3145,$A3138,P$3138:P$3145)</f>
        <v>0</v>
      </c>
      <c r="Q3136" s="440">
        <v>0</v>
      </c>
      <c r="R3136" s="438">
        <f>L3136+N3136+P3136</f>
        <v>0</v>
      </c>
      <c r="S3136" s="438"/>
      <c r="T3136" s="438"/>
      <c r="U3136" s="438"/>
      <c r="V3136" s="441" t="s">
        <v>0</v>
      </c>
      <c r="W3136" s="617" t="str">
        <f>+IF(J3136&lt;0,"ng","")</f>
        <v/>
      </c>
    </row>
    <row r="3137" spans="1:23" s="81" customFormat="1" ht="24" hidden="1" customHeight="1">
      <c r="A3137" s="372" t="s">
        <v>5444</v>
      </c>
      <c r="B3137" s="442" t="s">
        <v>3179</v>
      </c>
      <c r="C3137" s="442" t="s">
        <v>6391</v>
      </c>
      <c r="D3137" s="443" t="s">
        <v>0</v>
      </c>
      <c r="E3137" s="443" t="s">
        <v>0</v>
      </c>
      <c r="F3137" s="444">
        <v>0</v>
      </c>
      <c r="G3137" s="444">
        <f>[5]내역서!F3133</f>
        <v>0</v>
      </c>
      <c r="H3137" s="444">
        <v>0</v>
      </c>
      <c r="I3137" s="444"/>
      <c r="J3137" s="444">
        <f>내역서!F3141</f>
        <v>0</v>
      </c>
      <c r="K3137" s="445">
        <v>0</v>
      </c>
      <c r="L3137" s="444">
        <f>SUMIF($A$3138:$A$3145,$A3139,L$3138:L$3145)</f>
        <v>0</v>
      </c>
      <c r="M3137" s="445">
        <v>0</v>
      </c>
      <c r="N3137" s="444">
        <f t="shared" si="4315"/>
        <v>0</v>
      </c>
      <c r="O3137" s="445">
        <v>0</v>
      </c>
      <c r="P3137" s="444">
        <f t="shared" si="4316"/>
        <v>0</v>
      </c>
      <c r="Q3137" s="446">
        <v>0</v>
      </c>
      <c r="R3137" s="444">
        <f t="shared" ref="R3137" si="4317">L3137+N3137+P3137</f>
        <v>0</v>
      </c>
      <c r="S3137" s="444">
        <f t="shared" ref="S3137" si="4318">J3137-J3136</f>
        <v>0</v>
      </c>
      <c r="T3137" s="444">
        <f t="shared" ref="T3137:U3137" si="4319">Q3137-Q3136</f>
        <v>0</v>
      </c>
      <c r="U3137" s="444">
        <f t="shared" si="4319"/>
        <v>0</v>
      </c>
      <c r="V3137" s="447"/>
      <c r="W3137" s="619" t="str">
        <f t="shared" si="4269"/>
        <v/>
      </c>
    </row>
    <row r="3138" spans="1:23" s="485" customFormat="1" ht="24" hidden="1" customHeight="1">
      <c r="A3138" s="366" t="s">
        <v>5520</v>
      </c>
      <c r="B3138" s="418" t="s">
        <v>0</v>
      </c>
      <c r="C3138" s="418" t="s">
        <v>3682</v>
      </c>
      <c r="D3138" s="419" t="s">
        <v>147</v>
      </c>
      <c r="E3138" s="419" t="s">
        <v>16</v>
      </c>
      <c r="F3138" s="411">
        <v>927</v>
      </c>
      <c r="G3138" s="411">
        <f>[5]내역서!F3134</f>
        <v>927</v>
      </c>
      <c r="H3138" s="411">
        <v>0</v>
      </c>
      <c r="I3138" s="411"/>
      <c r="J3138" s="411">
        <f>내역서!F3142</f>
        <v>0</v>
      </c>
      <c r="K3138" s="411">
        <v>992.8</v>
      </c>
      <c r="L3138" s="412">
        <f>INT($J3138*K3138)</f>
        <v>0</v>
      </c>
      <c r="M3138" s="411">
        <v>8854.4</v>
      </c>
      <c r="N3138" s="412">
        <f>INT($J3138*M3138)</f>
        <v>0</v>
      </c>
      <c r="O3138" s="411">
        <v>186.8</v>
      </c>
      <c r="P3138" s="412">
        <f>INT($J3138*O3138)</f>
        <v>0</v>
      </c>
      <c r="Q3138" s="412">
        <f>+K3138+M3138+O3138</f>
        <v>10033.999999999998</v>
      </c>
      <c r="R3138" s="412">
        <f>L3138+N3138+P3138</f>
        <v>0</v>
      </c>
      <c r="S3138" s="412"/>
      <c r="T3138" s="412"/>
      <c r="U3138" s="412"/>
      <c r="V3138" s="419" t="s">
        <v>0</v>
      </c>
      <c r="W3138" s="617" t="str">
        <f>+IF(J3138&lt;0,"ng","")</f>
        <v/>
      </c>
    </row>
    <row r="3139" spans="1:23" s="77" customFormat="1" ht="24" hidden="1" customHeight="1">
      <c r="A3139" s="372" t="s">
        <v>5428</v>
      </c>
      <c r="B3139" s="421" t="s">
        <v>0</v>
      </c>
      <c r="C3139" s="421" t="s">
        <v>1597</v>
      </c>
      <c r="D3139" s="422" t="s">
        <v>147</v>
      </c>
      <c r="E3139" s="422" t="s">
        <v>16</v>
      </c>
      <c r="F3139" s="416">
        <v>927</v>
      </c>
      <c r="G3139" s="416">
        <f>[5]내역서!F3135</f>
        <v>927</v>
      </c>
      <c r="H3139" s="416">
        <v>0</v>
      </c>
      <c r="I3139" s="416"/>
      <c r="J3139" s="416">
        <f>내역서!F3143</f>
        <v>0</v>
      </c>
      <c r="K3139" s="416">
        <v>992.8</v>
      </c>
      <c r="L3139" s="417">
        <f t="shared" ref="L3139:L3145" si="4320">INT($J3139*K3139)</f>
        <v>0</v>
      </c>
      <c r="M3139" s="416">
        <v>8854.4</v>
      </c>
      <c r="N3139" s="417">
        <f t="shared" ref="N3139:N3145" si="4321">INT($J3139*M3139)</f>
        <v>0</v>
      </c>
      <c r="O3139" s="416">
        <v>186.8</v>
      </c>
      <c r="P3139" s="417">
        <f t="shared" ref="P3139:P3145" si="4322">INT($J3139*O3139)</f>
        <v>0</v>
      </c>
      <c r="Q3139" s="417">
        <f t="shared" ref="Q3139:Q3145" si="4323">+K3139+M3139+O3139</f>
        <v>10033.999999999998</v>
      </c>
      <c r="R3139" s="417">
        <f t="shared" si="4242"/>
        <v>0</v>
      </c>
      <c r="S3139" s="417">
        <f t="shared" ref="S3139" si="4324">J3139-J3138</f>
        <v>0</v>
      </c>
      <c r="T3139" s="417">
        <f t="shared" ref="T3139:U3139" si="4325">Q3139-Q3138</f>
        <v>0</v>
      </c>
      <c r="U3139" s="417">
        <f t="shared" si="4325"/>
        <v>0</v>
      </c>
      <c r="V3139" s="422"/>
      <c r="W3139" s="619" t="str">
        <f t="shared" si="4269"/>
        <v/>
      </c>
    </row>
    <row r="3140" spans="1:23" s="485" customFormat="1" ht="24" hidden="1" customHeight="1">
      <c r="A3140" s="366" t="s">
        <v>5520</v>
      </c>
      <c r="B3140" s="418" t="s">
        <v>0</v>
      </c>
      <c r="C3140" s="418" t="s">
        <v>3683</v>
      </c>
      <c r="D3140" s="419" t="s">
        <v>148</v>
      </c>
      <c r="E3140" s="419" t="s">
        <v>16</v>
      </c>
      <c r="F3140" s="411">
        <v>258.3</v>
      </c>
      <c r="G3140" s="411">
        <f>[5]내역서!F3136</f>
        <v>258.3</v>
      </c>
      <c r="H3140" s="411">
        <v>0</v>
      </c>
      <c r="I3140" s="411"/>
      <c r="J3140" s="411">
        <f>내역서!F3144</f>
        <v>0</v>
      </c>
      <c r="K3140" s="411">
        <v>2814</v>
      </c>
      <c r="L3140" s="412">
        <f>INT($J3140*K3140)</f>
        <v>0</v>
      </c>
      <c r="M3140" s="411">
        <v>25088</v>
      </c>
      <c r="N3140" s="412">
        <f>INT($J3140*M3140)</f>
        <v>0</v>
      </c>
      <c r="O3140" s="411">
        <v>529.6</v>
      </c>
      <c r="P3140" s="412">
        <f>INT($J3140*O3140)</f>
        <v>0</v>
      </c>
      <c r="Q3140" s="412">
        <f>+K3140+M3140+O3140</f>
        <v>28431.599999999999</v>
      </c>
      <c r="R3140" s="412">
        <f>L3140+N3140+P3140</f>
        <v>0</v>
      </c>
      <c r="S3140" s="412"/>
      <c r="T3140" s="412"/>
      <c r="U3140" s="412"/>
      <c r="V3140" s="419" t="s">
        <v>0</v>
      </c>
      <c r="W3140" s="617" t="str">
        <f>+IF(J3140&lt;0,"ng","")</f>
        <v/>
      </c>
    </row>
    <row r="3141" spans="1:23" s="77" customFormat="1" ht="24" hidden="1" customHeight="1">
      <c r="A3141" s="372" t="s">
        <v>6392</v>
      </c>
      <c r="B3141" s="421" t="s">
        <v>0</v>
      </c>
      <c r="C3141" s="421" t="s">
        <v>1598</v>
      </c>
      <c r="D3141" s="422" t="s">
        <v>148</v>
      </c>
      <c r="E3141" s="422" t="s">
        <v>16</v>
      </c>
      <c r="F3141" s="416">
        <v>258.3</v>
      </c>
      <c r="G3141" s="416">
        <f>[5]내역서!F3137</f>
        <v>258.3</v>
      </c>
      <c r="H3141" s="416">
        <v>0</v>
      </c>
      <c r="I3141" s="416"/>
      <c r="J3141" s="416">
        <f>내역서!F3145</f>
        <v>0</v>
      </c>
      <c r="K3141" s="416">
        <v>2814</v>
      </c>
      <c r="L3141" s="417">
        <f t="shared" si="4320"/>
        <v>0</v>
      </c>
      <c r="M3141" s="416">
        <v>25088</v>
      </c>
      <c r="N3141" s="417">
        <f t="shared" si="4321"/>
        <v>0</v>
      </c>
      <c r="O3141" s="416">
        <v>529.6</v>
      </c>
      <c r="P3141" s="417">
        <f t="shared" si="4322"/>
        <v>0</v>
      </c>
      <c r="Q3141" s="417">
        <f t="shared" si="4323"/>
        <v>28431.599999999999</v>
      </c>
      <c r="R3141" s="417">
        <f t="shared" ref="R3141:R3203" si="4326">L3141+N3141+P3141</f>
        <v>0</v>
      </c>
      <c r="S3141" s="417">
        <f t="shared" ref="S3141" si="4327">J3141-J3140</f>
        <v>0</v>
      </c>
      <c r="T3141" s="417">
        <f t="shared" ref="T3141:U3141" si="4328">Q3141-Q3140</f>
        <v>0</v>
      </c>
      <c r="U3141" s="417">
        <f t="shared" si="4328"/>
        <v>0</v>
      </c>
      <c r="V3141" s="422"/>
      <c r="W3141" s="619" t="str">
        <f t="shared" si="4269"/>
        <v/>
      </c>
    </row>
    <row r="3142" spans="1:23" s="485" customFormat="1" ht="24" hidden="1" customHeight="1">
      <c r="A3142" s="366" t="s">
        <v>2055</v>
      </c>
      <c r="B3142" s="418" t="s">
        <v>0</v>
      </c>
      <c r="C3142" s="418" t="s">
        <v>3684</v>
      </c>
      <c r="D3142" s="419" t="s">
        <v>119</v>
      </c>
      <c r="E3142" s="419" t="s">
        <v>16</v>
      </c>
      <c r="F3142" s="411">
        <v>155</v>
      </c>
      <c r="G3142" s="411">
        <f>[5]내역서!F3138</f>
        <v>155</v>
      </c>
      <c r="H3142" s="411">
        <v>0</v>
      </c>
      <c r="I3142" s="411"/>
      <c r="J3142" s="411">
        <f>내역서!F3146</f>
        <v>0</v>
      </c>
      <c r="K3142" s="411">
        <v>2483.4</v>
      </c>
      <c r="L3142" s="412">
        <f>INT($J3142*K3142)</f>
        <v>0</v>
      </c>
      <c r="M3142" s="411">
        <v>22136</v>
      </c>
      <c r="N3142" s="412">
        <f>INT($J3142*M3142)</f>
        <v>0</v>
      </c>
      <c r="O3142" s="411">
        <v>466.7</v>
      </c>
      <c r="P3142" s="412">
        <f>INT($J3142*O3142)</f>
        <v>0</v>
      </c>
      <c r="Q3142" s="412">
        <f>+K3142+M3142+O3142</f>
        <v>25086.100000000002</v>
      </c>
      <c r="R3142" s="412">
        <f>L3142+N3142+P3142</f>
        <v>0</v>
      </c>
      <c r="S3142" s="412"/>
      <c r="T3142" s="412"/>
      <c r="U3142" s="412"/>
      <c r="V3142" s="419" t="s">
        <v>0</v>
      </c>
      <c r="W3142" s="617" t="str">
        <f>+IF(J3142&lt;0,"ng","")</f>
        <v/>
      </c>
    </row>
    <row r="3143" spans="1:23" s="77" customFormat="1" ht="24" hidden="1" customHeight="1">
      <c r="A3143" s="372" t="s">
        <v>5503</v>
      </c>
      <c r="B3143" s="421" t="s">
        <v>0</v>
      </c>
      <c r="C3143" s="421" t="s">
        <v>1599</v>
      </c>
      <c r="D3143" s="422" t="s">
        <v>119</v>
      </c>
      <c r="E3143" s="422" t="s">
        <v>16</v>
      </c>
      <c r="F3143" s="416">
        <v>155</v>
      </c>
      <c r="G3143" s="416">
        <f>[5]내역서!F3139</f>
        <v>155</v>
      </c>
      <c r="H3143" s="416">
        <v>0</v>
      </c>
      <c r="I3143" s="416"/>
      <c r="J3143" s="416">
        <f>내역서!F3147</f>
        <v>0</v>
      </c>
      <c r="K3143" s="416">
        <v>2483.4</v>
      </c>
      <c r="L3143" s="417">
        <f t="shared" si="4320"/>
        <v>0</v>
      </c>
      <c r="M3143" s="416">
        <v>22136</v>
      </c>
      <c r="N3143" s="417">
        <f t="shared" si="4321"/>
        <v>0</v>
      </c>
      <c r="O3143" s="416">
        <v>466.7</v>
      </c>
      <c r="P3143" s="417">
        <f t="shared" si="4322"/>
        <v>0</v>
      </c>
      <c r="Q3143" s="417">
        <f t="shared" si="4323"/>
        <v>25086.100000000002</v>
      </c>
      <c r="R3143" s="417">
        <f t="shared" si="4326"/>
        <v>0</v>
      </c>
      <c r="S3143" s="417">
        <f t="shared" ref="S3143" si="4329">J3143-J3142</f>
        <v>0</v>
      </c>
      <c r="T3143" s="417">
        <f t="shared" ref="T3143:U3143" si="4330">Q3143-Q3142</f>
        <v>0</v>
      </c>
      <c r="U3143" s="417">
        <f t="shared" si="4330"/>
        <v>0</v>
      </c>
      <c r="V3143" s="422"/>
      <c r="W3143" s="619" t="str">
        <f t="shared" si="4269"/>
        <v/>
      </c>
    </row>
    <row r="3144" spans="1:23" s="485" customFormat="1" ht="24" hidden="1" customHeight="1">
      <c r="A3144" s="366" t="s">
        <v>5520</v>
      </c>
      <c r="B3144" s="418" t="s">
        <v>0</v>
      </c>
      <c r="C3144" s="418" t="s">
        <v>2662</v>
      </c>
      <c r="D3144" s="419" t="s">
        <v>149</v>
      </c>
      <c r="E3144" s="419" t="s">
        <v>94</v>
      </c>
      <c r="F3144" s="523">
        <v>280.75299999999999</v>
      </c>
      <c r="G3144" s="523">
        <f>[5]내역서!F3140</f>
        <v>280.75299999999999</v>
      </c>
      <c r="H3144" s="411">
        <v>0</v>
      </c>
      <c r="I3144" s="411"/>
      <c r="J3144" s="523">
        <f>내역서!F3148</f>
        <v>0</v>
      </c>
      <c r="K3144" s="411">
        <v>1139</v>
      </c>
      <c r="L3144" s="412">
        <f>INT($J3144*K3144)</f>
        <v>0</v>
      </c>
      <c r="M3144" s="411">
        <v>1832</v>
      </c>
      <c r="N3144" s="412">
        <f>INT($J3144*M3144)</f>
        <v>0</v>
      </c>
      <c r="O3144" s="411">
        <v>987.8</v>
      </c>
      <c r="P3144" s="412">
        <f>INT($J3144*O3144)</f>
        <v>0</v>
      </c>
      <c r="Q3144" s="412">
        <f>+K3144+M3144+O3144</f>
        <v>3958.8</v>
      </c>
      <c r="R3144" s="412">
        <f>L3144+N3144+P3144</f>
        <v>0</v>
      </c>
      <c r="S3144" s="412"/>
      <c r="T3144" s="412"/>
      <c r="U3144" s="412"/>
      <c r="V3144" s="419" t="s">
        <v>0</v>
      </c>
      <c r="W3144" s="617" t="str">
        <f>+IF(J3144&lt;0,"ng","")</f>
        <v/>
      </c>
    </row>
    <row r="3145" spans="1:23" s="77" customFormat="1" ht="24" hidden="1" customHeight="1">
      <c r="A3145" s="372" t="s">
        <v>2072</v>
      </c>
      <c r="B3145" s="421" t="s">
        <v>0</v>
      </c>
      <c r="C3145" s="421" t="s">
        <v>1600</v>
      </c>
      <c r="D3145" s="422" t="s">
        <v>149</v>
      </c>
      <c r="E3145" s="422" t="s">
        <v>94</v>
      </c>
      <c r="F3145" s="524">
        <v>280.75299999999999</v>
      </c>
      <c r="G3145" s="524">
        <f>[5]내역서!F3141</f>
        <v>280.75299999999999</v>
      </c>
      <c r="H3145" s="416">
        <v>0</v>
      </c>
      <c r="I3145" s="416"/>
      <c r="J3145" s="524">
        <f>내역서!F3149</f>
        <v>0</v>
      </c>
      <c r="K3145" s="416">
        <v>1139</v>
      </c>
      <c r="L3145" s="417">
        <f t="shared" si="4320"/>
        <v>0</v>
      </c>
      <c r="M3145" s="416">
        <v>1832</v>
      </c>
      <c r="N3145" s="417">
        <f t="shared" si="4321"/>
        <v>0</v>
      </c>
      <c r="O3145" s="416">
        <v>987.8</v>
      </c>
      <c r="P3145" s="417">
        <f t="shared" si="4322"/>
        <v>0</v>
      </c>
      <c r="Q3145" s="417">
        <f t="shared" si="4323"/>
        <v>3958.8</v>
      </c>
      <c r="R3145" s="417">
        <f t="shared" si="4326"/>
        <v>0</v>
      </c>
      <c r="S3145" s="417">
        <f t="shared" ref="S3145" si="4331">J3145-J3144</f>
        <v>0</v>
      </c>
      <c r="T3145" s="417">
        <f t="shared" ref="T3145:U3145" si="4332">Q3145-Q3144</f>
        <v>0</v>
      </c>
      <c r="U3145" s="417">
        <f t="shared" si="4332"/>
        <v>0</v>
      </c>
      <c r="V3145" s="422"/>
      <c r="W3145" s="619" t="str">
        <f t="shared" si="4269"/>
        <v/>
      </c>
    </row>
    <row r="3146" spans="1:23" s="371" customFormat="1" ht="24" hidden="1" customHeight="1">
      <c r="A3146" s="366" t="s">
        <v>2055</v>
      </c>
      <c r="B3146" s="395" t="s">
        <v>40</v>
      </c>
      <c r="C3146" s="395" t="s">
        <v>3685</v>
      </c>
      <c r="D3146" s="396" t="s">
        <v>0</v>
      </c>
      <c r="E3146" s="396" t="s">
        <v>0</v>
      </c>
      <c r="F3146" s="397">
        <v>0</v>
      </c>
      <c r="G3146" s="397">
        <f>[5]내역서!F3142</f>
        <v>0</v>
      </c>
      <c r="H3146" s="397">
        <v>0</v>
      </c>
      <c r="I3146" s="397"/>
      <c r="J3146" s="397">
        <f>내역서!F3150</f>
        <v>0</v>
      </c>
      <c r="K3146" s="398">
        <v>0</v>
      </c>
      <c r="L3146" s="397">
        <f>L3148+L3164+L3192+L3196+L3208</f>
        <v>0</v>
      </c>
      <c r="M3146" s="398">
        <v>0</v>
      </c>
      <c r="N3146" s="397">
        <f>N3148+N3164+N3192+N3196+N3208</f>
        <v>0</v>
      </c>
      <c r="O3146" s="398">
        <v>0</v>
      </c>
      <c r="P3146" s="397">
        <f>P3148+P3164+P3192+P3196+P3208</f>
        <v>0</v>
      </c>
      <c r="Q3146" s="399">
        <v>0</v>
      </c>
      <c r="R3146" s="397">
        <f>L3146+N3146+P3146</f>
        <v>0</v>
      </c>
      <c r="S3146" s="397"/>
      <c r="T3146" s="397"/>
      <c r="U3146" s="397"/>
      <c r="V3146" s="400" t="s">
        <v>0</v>
      </c>
      <c r="W3146" s="617" t="str">
        <f>+IF(J3146&lt;0,"ng","")</f>
        <v/>
      </c>
    </row>
    <row r="3147" spans="1:23" s="81" customFormat="1" ht="24" hidden="1" customHeight="1">
      <c r="A3147" s="372" t="s">
        <v>2072</v>
      </c>
      <c r="B3147" s="402" t="s">
        <v>6393</v>
      </c>
      <c r="C3147" s="402" t="s">
        <v>6394</v>
      </c>
      <c r="D3147" s="403" t="s">
        <v>0</v>
      </c>
      <c r="E3147" s="403" t="s">
        <v>0</v>
      </c>
      <c r="F3147" s="404">
        <v>0</v>
      </c>
      <c r="G3147" s="404">
        <f>[5]내역서!F3143</f>
        <v>0</v>
      </c>
      <c r="H3147" s="404">
        <v>0</v>
      </c>
      <c r="I3147" s="404"/>
      <c r="J3147" s="404">
        <f>내역서!F3151</f>
        <v>0</v>
      </c>
      <c r="K3147" s="405">
        <v>0</v>
      </c>
      <c r="L3147" s="404">
        <f>L3149+L3165+L3193+L3197+L3209</f>
        <v>0</v>
      </c>
      <c r="M3147" s="405">
        <v>0</v>
      </c>
      <c r="N3147" s="404">
        <f>N3149+N3165+N3193+N3197+N3209</f>
        <v>0</v>
      </c>
      <c r="O3147" s="405">
        <v>0</v>
      </c>
      <c r="P3147" s="404">
        <f>P3149+P3165+P3193+P3197+P3209</f>
        <v>0</v>
      </c>
      <c r="Q3147" s="406">
        <v>0</v>
      </c>
      <c r="R3147" s="404">
        <f t="shared" si="4326"/>
        <v>0</v>
      </c>
      <c r="S3147" s="404">
        <f t="shared" ref="S3147" si="4333">J3147-J3146</f>
        <v>0</v>
      </c>
      <c r="T3147" s="404">
        <f t="shared" ref="T3147:U3147" si="4334">Q3147-Q3146</f>
        <v>0</v>
      </c>
      <c r="U3147" s="404">
        <f t="shared" si="4334"/>
        <v>0</v>
      </c>
      <c r="V3147" s="407"/>
      <c r="W3147" s="619" t="str">
        <f t="shared" si="4269"/>
        <v/>
      </c>
    </row>
    <row r="3148" spans="1:23" s="371" customFormat="1" ht="24" hidden="1" customHeight="1">
      <c r="A3148" s="366" t="s">
        <v>2055</v>
      </c>
      <c r="B3148" s="436" t="s">
        <v>2396</v>
      </c>
      <c r="C3148" s="436" t="s">
        <v>3562</v>
      </c>
      <c r="D3148" s="437" t="s">
        <v>0</v>
      </c>
      <c r="E3148" s="437" t="s">
        <v>0</v>
      </c>
      <c r="F3148" s="438">
        <v>0</v>
      </c>
      <c r="G3148" s="438">
        <f>[5]내역서!F3144</f>
        <v>0</v>
      </c>
      <c r="H3148" s="438">
        <v>0</v>
      </c>
      <c r="I3148" s="438"/>
      <c r="J3148" s="438">
        <f>내역서!F3152</f>
        <v>0</v>
      </c>
      <c r="K3148" s="439">
        <v>0</v>
      </c>
      <c r="L3148" s="438">
        <f>SUMIF($A$3150:$A$3163,$A3150,L$3150:L$3163)</f>
        <v>0</v>
      </c>
      <c r="M3148" s="439">
        <v>0</v>
      </c>
      <c r="N3148" s="438">
        <f t="shared" ref="N3148:N3149" si="4335">SUMIF($A$3150:$A$3163,$A3150,N$3150:N$3163)</f>
        <v>0</v>
      </c>
      <c r="O3148" s="439">
        <v>0</v>
      </c>
      <c r="P3148" s="438">
        <f t="shared" ref="P3148:P3149" si="4336">SUMIF($A$3150:$A$3163,$A3150,P$3150:P$3163)</f>
        <v>0</v>
      </c>
      <c r="Q3148" s="440">
        <v>0</v>
      </c>
      <c r="R3148" s="438">
        <f>L3148+N3148+P3148</f>
        <v>0</v>
      </c>
      <c r="S3148" s="438"/>
      <c r="T3148" s="438"/>
      <c r="U3148" s="438"/>
      <c r="V3148" s="441" t="s">
        <v>0</v>
      </c>
      <c r="W3148" s="617" t="str">
        <f>+IF(J3148&lt;0,"ng","")</f>
        <v/>
      </c>
    </row>
    <row r="3149" spans="1:23" s="81" customFormat="1" ht="24" hidden="1" customHeight="1">
      <c r="A3149" s="372" t="s">
        <v>6395</v>
      </c>
      <c r="B3149" s="442" t="s">
        <v>6396</v>
      </c>
      <c r="C3149" s="442" t="s">
        <v>1534</v>
      </c>
      <c r="D3149" s="443" t="s">
        <v>0</v>
      </c>
      <c r="E3149" s="443" t="s">
        <v>0</v>
      </c>
      <c r="F3149" s="444">
        <v>0</v>
      </c>
      <c r="G3149" s="444">
        <f>[5]내역서!F3145</f>
        <v>0</v>
      </c>
      <c r="H3149" s="444">
        <v>0</v>
      </c>
      <c r="I3149" s="444"/>
      <c r="J3149" s="444">
        <f>내역서!F3153</f>
        <v>0</v>
      </c>
      <c r="K3149" s="445">
        <v>0</v>
      </c>
      <c r="L3149" s="444">
        <f>SUMIF($A$3150:$A$3163,$A3151,L$3150:L$3163)</f>
        <v>0</v>
      </c>
      <c r="M3149" s="445">
        <v>0</v>
      </c>
      <c r="N3149" s="444">
        <f t="shared" si="4335"/>
        <v>0</v>
      </c>
      <c r="O3149" s="445">
        <v>0</v>
      </c>
      <c r="P3149" s="444">
        <f t="shared" si="4336"/>
        <v>0</v>
      </c>
      <c r="Q3149" s="446">
        <v>0</v>
      </c>
      <c r="R3149" s="444">
        <f t="shared" ref="R3149" si="4337">L3149+N3149+P3149</f>
        <v>0</v>
      </c>
      <c r="S3149" s="444">
        <f t="shared" ref="S3149" si="4338">J3149-J3148</f>
        <v>0</v>
      </c>
      <c r="T3149" s="444">
        <f t="shared" ref="T3149:U3149" si="4339">Q3149-Q3148</f>
        <v>0</v>
      </c>
      <c r="U3149" s="444">
        <f t="shared" si="4339"/>
        <v>0</v>
      </c>
      <c r="V3149" s="447"/>
      <c r="W3149" s="619" t="str">
        <f t="shared" si="4269"/>
        <v/>
      </c>
    </row>
    <row r="3150" spans="1:23" s="485" customFormat="1" ht="24" hidden="1" customHeight="1">
      <c r="A3150" s="366" t="s">
        <v>5452</v>
      </c>
      <c r="B3150" s="418" t="s">
        <v>0</v>
      </c>
      <c r="C3150" s="418" t="s">
        <v>3565</v>
      </c>
      <c r="D3150" s="419" t="s">
        <v>122</v>
      </c>
      <c r="E3150" s="419" t="s">
        <v>1894</v>
      </c>
      <c r="F3150" s="411">
        <f>G3150</f>
        <v>5</v>
      </c>
      <c r="G3150" s="411">
        <f>[5]내역서!F3146</f>
        <v>5</v>
      </c>
      <c r="H3150" s="411">
        <v>5</v>
      </c>
      <c r="I3150" s="410">
        <f>G3150-H3150</f>
        <v>0</v>
      </c>
      <c r="J3150" s="411">
        <f>내역서!F3154</f>
        <v>0</v>
      </c>
      <c r="K3150" s="411">
        <v>114862.5</v>
      </c>
      <c r="L3150" s="412">
        <f>INT($J3150*K3150)</f>
        <v>0</v>
      </c>
      <c r="M3150" s="411">
        <v>332856.8</v>
      </c>
      <c r="N3150" s="412">
        <f>INT($J3150*M3150)</f>
        <v>0</v>
      </c>
      <c r="O3150" s="411">
        <v>45385.4</v>
      </c>
      <c r="P3150" s="412">
        <f>INT($J3150*O3150)</f>
        <v>0</v>
      </c>
      <c r="Q3150" s="412">
        <f>+K3150+M3150+O3150</f>
        <v>493104.7</v>
      </c>
      <c r="R3150" s="412">
        <f>L3150+N3150+P3150</f>
        <v>0</v>
      </c>
      <c r="S3150" s="412"/>
      <c r="T3150" s="412"/>
      <c r="U3150" s="412"/>
      <c r="V3150" s="419" t="s">
        <v>0</v>
      </c>
      <c r="W3150" s="617" t="str">
        <f>+IF(J3150&lt;0,"ng","")</f>
        <v/>
      </c>
    </row>
    <row r="3151" spans="1:23" s="77" customFormat="1" ht="24" hidden="1" customHeight="1">
      <c r="A3151" s="372" t="s">
        <v>6395</v>
      </c>
      <c r="B3151" s="421" t="s">
        <v>0</v>
      </c>
      <c r="C3151" s="421" t="s">
        <v>1535</v>
      </c>
      <c r="D3151" s="422" t="s">
        <v>122</v>
      </c>
      <c r="E3151" s="422" t="s">
        <v>1536</v>
      </c>
      <c r="F3151" s="416">
        <f t="shared" ref="F3151:F3163" si="4340">G3151</f>
        <v>5</v>
      </c>
      <c r="G3151" s="416">
        <f>[5]내역서!F3147</f>
        <v>5</v>
      </c>
      <c r="H3151" s="416">
        <v>5</v>
      </c>
      <c r="I3151" s="415">
        <f t="shared" ref="I3151" si="4341">G3151-H3151</f>
        <v>0</v>
      </c>
      <c r="J3151" s="416">
        <f>내역서!F3155</f>
        <v>0</v>
      </c>
      <c r="K3151" s="416">
        <v>114862.5</v>
      </c>
      <c r="L3151" s="417">
        <f t="shared" ref="L3151:L3163" si="4342">INT($J3151*K3151)</f>
        <v>0</v>
      </c>
      <c r="M3151" s="416">
        <v>332856.8</v>
      </c>
      <c r="N3151" s="417">
        <f t="shared" ref="N3151:N3163" si="4343">INT($J3151*M3151)</f>
        <v>0</v>
      </c>
      <c r="O3151" s="416">
        <v>45385.4</v>
      </c>
      <c r="P3151" s="417">
        <f t="shared" ref="P3151:P3163" si="4344">INT($J3151*O3151)</f>
        <v>0</v>
      </c>
      <c r="Q3151" s="417">
        <f t="shared" ref="Q3151:Q3163" si="4345">+K3151+M3151+O3151</f>
        <v>493104.7</v>
      </c>
      <c r="R3151" s="417">
        <f t="shared" si="4326"/>
        <v>0</v>
      </c>
      <c r="S3151" s="417">
        <f t="shared" ref="S3151" si="4346">J3151-J3150</f>
        <v>0</v>
      </c>
      <c r="T3151" s="417">
        <f t="shared" ref="T3151:U3151" si="4347">Q3151-Q3150</f>
        <v>0</v>
      </c>
      <c r="U3151" s="417">
        <f t="shared" si="4347"/>
        <v>0</v>
      </c>
      <c r="V3151" s="422"/>
      <c r="W3151" s="619" t="str">
        <f t="shared" si="4269"/>
        <v/>
      </c>
    </row>
    <row r="3152" spans="1:23" s="485" customFormat="1" ht="24" hidden="1" customHeight="1">
      <c r="A3152" s="366" t="s">
        <v>5597</v>
      </c>
      <c r="B3152" s="418" t="s">
        <v>0</v>
      </c>
      <c r="C3152" s="418" t="s">
        <v>3565</v>
      </c>
      <c r="D3152" s="419" t="s">
        <v>123</v>
      </c>
      <c r="E3152" s="419" t="s">
        <v>1894</v>
      </c>
      <c r="F3152" s="411">
        <f>G3152</f>
        <v>11</v>
      </c>
      <c r="G3152" s="411">
        <f>[5]내역서!F3148</f>
        <v>11</v>
      </c>
      <c r="H3152" s="411">
        <v>11</v>
      </c>
      <c r="I3152" s="410">
        <f>G3152-H3152</f>
        <v>0</v>
      </c>
      <c r="J3152" s="411">
        <f>내역서!F3156</f>
        <v>0</v>
      </c>
      <c r="K3152" s="411">
        <v>94480.4</v>
      </c>
      <c r="L3152" s="412">
        <f>INT($J3152*K3152)</f>
        <v>0</v>
      </c>
      <c r="M3152" s="411">
        <v>294743.2</v>
      </c>
      <c r="N3152" s="412">
        <f>INT($J3152*M3152)</f>
        <v>0</v>
      </c>
      <c r="O3152" s="411">
        <v>31112.2</v>
      </c>
      <c r="P3152" s="412">
        <f>INT($J3152*O3152)</f>
        <v>0</v>
      </c>
      <c r="Q3152" s="412">
        <f>+K3152+M3152+O3152</f>
        <v>420335.8</v>
      </c>
      <c r="R3152" s="412">
        <f>L3152+N3152+P3152</f>
        <v>0</v>
      </c>
      <c r="S3152" s="412"/>
      <c r="T3152" s="412"/>
      <c r="U3152" s="412"/>
      <c r="V3152" s="419" t="s">
        <v>0</v>
      </c>
      <c r="W3152" s="617" t="str">
        <f>+IF(J3152&lt;0,"ng","")</f>
        <v/>
      </c>
    </row>
    <row r="3153" spans="1:23" s="77" customFormat="1" ht="24" hidden="1" customHeight="1">
      <c r="A3153" s="372" t="s">
        <v>6395</v>
      </c>
      <c r="B3153" s="421" t="s">
        <v>0</v>
      </c>
      <c r="C3153" s="421" t="s">
        <v>1535</v>
      </c>
      <c r="D3153" s="422" t="s">
        <v>123</v>
      </c>
      <c r="E3153" s="422" t="s">
        <v>1536</v>
      </c>
      <c r="F3153" s="416">
        <f t="shared" si="4340"/>
        <v>11</v>
      </c>
      <c r="G3153" s="416">
        <f>[5]내역서!F3149</f>
        <v>11</v>
      </c>
      <c r="H3153" s="416">
        <v>11</v>
      </c>
      <c r="I3153" s="415">
        <f t="shared" ref="I3153:I3163" si="4348">G3153-H3153</f>
        <v>0</v>
      </c>
      <c r="J3153" s="416">
        <f>내역서!F3157</f>
        <v>0</v>
      </c>
      <c r="K3153" s="416">
        <v>94480.4</v>
      </c>
      <c r="L3153" s="417">
        <f t="shared" si="4342"/>
        <v>0</v>
      </c>
      <c r="M3153" s="416">
        <v>294743.2</v>
      </c>
      <c r="N3153" s="417">
        <f t="shared" si="4343"/>
        <v>0</v>
      </c>
      <c r="O3153" s="416">
        <v>31112.2</v>
      </c>
      <c r="P3153" s="417">
        <f t="shared" si="4344"/>
        <v>0</v>
      </c>
      <c r="Q3153" s="417">
        <f t="shared" si="4345"/>
        <v>420335.8</v>
      </c>
      <c r="R3153" s="417">
        <f t="shared" si="4326"/>
        <v>0</v>
      </c>
      <c r="S3153" s="417">
        <f t="shared" ref="S3153" si="4349">J3153-J3152</f>
        <v>0</v>
      </c>
      <c r="T3153" s="417">
        <f t="shared" ref="T3153:U3153" si="4350">Q3153-Q3152</f>
        <v>0</v>
      </c>
      <c r="U3153" s="417">
        <f t="shared" si="4350"/>
        <v>0</v>
      </c>
      <c r="V3153" s="422"/>
      <c r="W3153" s="619" t="str">
        <f t="shared" si="4269"/>
        <v/>
      </c>
    </row>
    <row r="3154" spans="1:23" s="485" customFormat="1" ht="24" hidden="1" customHeight="1">
      <c r="A3154" s="366" t="s">
        <v>2055</v>
      </c>
      <c r="B3154" s="418" t="s">
        <v>0</v>
      </c>
      <c r="C3154" s="418" t="s">
        <v>3565</v>
      </c>
      <c r="D3154" s="419" t="s">
        <v>124</v>
      </c>
      <c r="E3154" s="419" t="s">
        <v>1894</v>
      </c>
      <c r="F3154" s="411">
        <f>G3154</f>
        <v>10</v>
      </c>
      <c r="G3154" s="411">
        <f>[5]내역서!F3150</f>
        <v>10</v>
      </c>
      <c r="H3154" s="411">
        <v>10</v>
      </c>
      <c r="I3154" s="410">
        <f>G3154-H3154</f>
        <v>0</v>
      </c>
      <c r="J3154" s="411">
        <f>내역서!F3158</f>
        <v>0</v>
      </c>
      <c r="K3154" s="411">
        <v>79767</v>
      </c>
      <c r="L3154" s="412">
        <f>INT($J3154*K3154)</f>
        <v>0</v>
      </c>
      <c r="M3154" s="411">
        <v>236001.6</v>
      </c>
      <c r="N3154" s="412">
        <f>INT($J3154*M3154)</f>
        <v>0</v>
      </c>
      <c r="O3154" s="411">
        <v>26415.7</v>
      </c>
      <c r="P3154" s="412">
        <f>INT($J3154*O3154)</f>
        <v>0</v>
      </c>
      <c r="Q3154" s="412">
        <f>+K3154+M3154+O3154</f>
        <v>342184.3</v>
      </c>
      <c r="R3154" s="412">
        <f>L3154+N3154+P3154</f>
        <v>0</v>
      </c>
      <c r="S3154" s="412"/>
      <c r="T3154" s="412"/>
      <c r="U3154" s="412"/>
      <c r="V3154" s="419" t="s">
        <v>0</v>
      </c>
      <c r="W3154" s="617" t="str">
        <f>+IF(J3154&lt;0,"ng","")</f>
        <v/>
      </c>
    </row>
    <row r="3155" spans="1:23" s="77" customFormat="1" ht="24" hidden="1" customHeight="1">
      <c r="A3155" s="372" t="s">
        <v>6397</v>
      </c>
      <c r="B3155" s="421" t="s">
        <v>0</v>
      </c>
      <c r="C3155" s="421" t="s">
        <v>1535</v>
      </c>
      <c r="D3155" s="422" t="s">
        <v>124</v>
      </c>
      <c r="E3155" s="422" t="s">
        <v>1536</v>
      </c>
      <c r="F3155" s="416">
        <f t="shared" si="4340"/>
        <v>10</v>
      </c>
      <c r="G3155" s="416">
        <f>[5]내역서!F3151</f>
        <v>10</v>
      </c>
      <c r="H3155" s="416">
        <v>10</v>
      </c>
      <c r="I3155" s="415">
        <f t="shared" si="4348"/>
        <v>0</v>
      </c>
      <c r="J3155" s="416">
        <f>내역서!F3159</f>
        <v>0</v>
      </c>
      <c r="K3155" s="416">
        <v>79767</v>
      </c>
      <c r="L3155" s="417">
        <f t="shared" si="4342"/>
        <v>0</v>
      </c>
      <c r="M3155" s="416">
        <v>236001.6</v>
      </c>
      <c r="N3155" s="417">
        <f t="shared" si="4343"/>
        <v>0</v>
      </c>
      <c r="O3155" s="416">
        <v>26415.7</v>
      </c>
      <c r="P3155" s="417">
        <f t="shared" si="4344"/>
        <v>0</v>
      </c>
      <c r="Q3155" s="417">
        <f t="shared" si="4345"/>
        <v>342184.3</v>
      </c>
      <c r="R3155" s="417">
        <f t="shared" si="4326"/>
        <v>0</v>
      </c>
      <c r="S3155" s="417">
        <f t="shared" ref="S3155" si="4351">J3155-J3154</f>
        <v>0</v>
      </c>
      <c r="T3155" s="417">
        <f t="shared" ref="T3155:U3155" si="4352">Q3155-Q3154</f>
        <v>0</v>
      </c>
      <c r="U3155" s="417">
        <f t="shared" si="4352"/>
        <v>0</v>
      </c>
      <c r="V3155" s="422"/>
      <c r="W3155" s="619" t="str">
        <f t="shared" si="4269"/>
        <v/>
      </c>
    </row>
    <row r="3156" spans="1:23" s="485" customFormat="1" ht="24" hidden="1" customHeight="1">
      <c r="A3156" s="366" t="s">
        <v>2055</v>
      </c>
      <c r="B3156" s="418" t="s">
        <v>0</v>
      </c>
      <c r="C3156" s="418" t="s">
        <v>3568</v>
      </c>
      <c r="D3156" s="419" t="s">
        <v>121</v>
      </c>
      <c r="E3156" s="419" t="s">
        <v>1894</v>
      </c>
      <c r="F3156" s="411">
        <f>G3156</f>
        <v>3</v>
      </c>
      <c r="G3156" s="411">
        <f>[5]내역서!F3152</f>
        <v>3</v>
      </c>
      <c r="H3156" s="411">
        <v>3</v>
      </c>
      <c r="I3156" s="410">
        <f>G3156-H3156</f>
        <v>0</v>
      </c>
      <c r="J3156" s="411">
        <f>내역서!F3160</f>
        <v>0</v>
      </c>
      <c r="K3156" s="411">
        <v>131420.70000000001</v>
      </c>
      <c r="L3156" s="412">
        <f>INT($J3156*K3156)</f>
        <v>0</v>
      </c>
      <c r="M3156" s="411">
        <v>420752</v>
      </c>
      <c r="N3156" s="412">
        <f>INT($J3156*M3156)</f>
        <v>0</v>
      </c>
      <c r="O3156" s="411">
        <v>62623.3</v>
      </c>
      <c r="P3156" s="412">
        <f>INT($J3156*O3156)</f>
        <v>0</v>
      </c>
      <c r="Q3156" s="412">
        <f>+K3156+M3156+O3156</f>
        <v>614796</v>
      </c>
      <c r="R3156" s="412">
        <f>L3156+N3156+P3156</f>
        <v>0</v>
      </c>
      <c r="S3156" s="412"/>
      <c r="T3156" s="412"/>
      <c r="U3156" s="412"/>
      <c r="V3156" s="419" t="s">
        <v>0</v>
      </c>
      <c r="W3156" s="617" t="str">
        <f>+IF(J3156&lt;0,"ng","")</f>
        <v/>
      </c>
    </row>
    <row r="3157" spans="1:23" s="77" customFormat="1" ht="24" hidden="1" customHeight="1">
      <c r="A3157" s="372" t="s">
        <v>2072</v>
      </c>
      <c r="B3157" s="421" t="s">
        <v>0</v>
      </c>
      <c r="C3157" s="421" t="s">
        <v>1537</v>
      </c>
      <c r="D3157" s="422" t="s">
        <v>121</v>
      </c>
      <c r="E3157" s="422" t="s">
        <v>1536</v>
      </c>
      <c r="F3157" s="416">
        <f t="shared" si="4340"/>
        <v>3</v>
      </c>
      <c r="G3157" s="416">
        <f>[5]내역서!F3153</f>
        <v>3</v>
      </c>
      <c r="H3157" s="416">
        <v>3</v>
      </c>
      <c r="I3157" s="415">
        <f t="shared" si="4348"/>
        <v>0</v>
      </c>
      <c r="J3157" s="416">
        <f>내역서!F3161</f>
        <v>0</v>
      </c>
      <c r="K3157" s="416">
        <v>131420.70000000001</v>
      </c>
      <c r="L3157" s="417">
        <f t="shared" si="4342"/>
        <v>0</v>
      </c>
      <c r="M3157" s="416">
        <v>420752</v>
      </c>
      <c r="N3157" s="417">
        <f t="shared" si="4343"/>
        <v>0</v>
      </c>
      <c r="O3157" s="416">
        <v>62623.3</v>
      </c>
      <c r="P3157" s="417">
        <f t="shared" si="4344"/>
        <v>0</v>
      </c>
      <c r="Q3157" s="417">
        <f t="shared" si="4345"/>
        <v>614796</v>
      </c>
      <c r="R3157" s="417">
        <f t="shared" si="4326"/>
        <v>0</v>
      </c>
      <c r="S3157" s="417">
        <f t="shared" ref="S3157" si="4353">J3157-J3156</f>
        <v>0</v>
      </c>
      <c r="T3157" s="417">
        <f t="shared" ref="T3157:U3157" si="4354">Q3157-Q3156</f>
        <v>0</v>
      </c>
      <c r="U3157" s="417">
        <f t="shared" si="4354"/>
        <v>0</v>
      </c>
      <c r="V3157" s="422"/>
      <c r="W3157" s="619" t="str">
        <f t="shared" si="4269"/>
        <v/>
      </c>
    </row>
    <row r="3158" spans="1:23" s="485" customFormat="1" ht="24" hidden="1" customHeight="1">
      <c r="A3158" s="366" t="s">
        <v>5520</v>
      </c>
      <c r="B3158" s="418" t="s">
        <v>0</v>
      </c>
      <c r="C3158" s="418" t="s">
        <v>3568</v>
      </c>
      <c r="D3158" s="419" t="s">
        <v>122</v>
      </c>
      <c r="E3158" s="419" t="s">
        <v>1894</v>
      </c>
      <c r="F3158" s="411">
        <f>G3158</f>
        <v>5</v>
      </c>
      <c r="G3158" s="411">
        <f>[5]내역서!F3154</f>
        <v>5</v>
      </c>
      <c r="H3158" s="411">
        <v>5</v>
      </c>
      <c r="I3158" s="410">
        <f>G3158-H3158</f>
        <v>0</v>
      </c>
      <c r="J3158" s="411">
        <f>내역서!F3162</f>
        <v>0</v>
      </c>
      <c r="K3158" s="411">
        <v>114862.5</v>
      </c>
      <c r="L3158" s="412">
        <f>INT($J3158*K3158)</f>
        <v>0</v>
      </c>
      <c r="M3158" s="411">
        <v>332856.8</v>
      </c>
      <c r="N3158" s="412">
        <f>INT($J3158*M3158)</f>
        <v>0</v>
      </c>
      <c r="O3158" s="411">
        <v>45385.4</v>
      </c>
      <c r="P3158" s="412">
        <f>INT($J3158*O3158)</f>
        <v>0</v>
      </c>
      <c r="Q3158" s="412">
        <f>+K3158+M3158+O3158</f>
        <v>493104.7</v>
      </c>
      <c r="R3158" s="412">
        <f>L3158+N3158+P3158</f>
        <v>0</v>
      </c>
      <c r="S3158" s="412"/>
      <c r="T3158" s="412"/>
      <c r="U3158" s="412"/>
      <c r="V3158" s="419" t="s">
        <v>0</v>
      </c>
      <c r="W3158" s="617" t="str">
        <f>+IF(J3158&lt;0,"ng","")</f>
        <v/>
      </c>
    </row>
    <row r="3159" spans="1:23" s="77" customFormat="1" ht="24" hidden="1" customHeight="1">
      <c r="A3159" s="372" t="s">
        <v>6395</v>
      </c>
      <c r="B3159" s="421" t="s">
        <v>0</v>
      </c>
      <c r="C3159" s="421" t="s">
        <v>1537</v>
      </c>
      <c r="D3159" s="422" t="s">
        <v>122</v>
      </c>
      <c r="E3159" s="422" t="s">
        <v>1536</v>
      </c>
      <c r="F3159" s="416">
        <f t="shared" si="4340"/>
        <v>5</v>
      </c>
      <c r="G3159" s="416">
        <f>[5]내역서!F3155</f>
        <v>5</v>
      </c>
      <c r="H3159" s="416">
        <v>5</v>
      </c>
      <c r="I3159" s="415">
        <f t="shared" si="4348"/>
        <v>0</v>
      </c>
      <c r="J3159" s="416">
        <f>내역서!F3163</f>
        <v>0</v>
      </c>
      <c r="K3159" s="416">
        <v>114862.5</v>
      </c>
      <c r="L3159" s="417">
        <f t="shared" si="4342"/>
        <v>0</v>
      </c>
      <c r="M3159" s="416">
        <v>332856.8</v>
      </c>
      <c r="N3159" s="417">
        <f t="shared" si="4343"/>
        <v>0</v>
      </c>
      <c r="O3159" s="416">
        <v>45385.4</v>
      </c>
      <c r="P3159" s="417">
        <f t="shared" si="4344"/>
        <v>0</v>
      </c>
      <c r="Q3159" s="417">
        <f t="shared" si="4345"/>
        <v>493104.7</v>
      </c>
      <c r="R3159" s="417">
        <f t="shared" si="4326"/>
        <v>0</v>
      </c>
      <c r="S3159" s="417">
        <f t="shared" ref="S3159" si="4355">J3159-J3158</f>
        <v>0</v>
      </c>
      <c r="T3159" s="417">
        <f t="shared" ref="T3159:U3159" si="4356">Q3159-Q3158</f>
        <v>0</v>
      </c>
      <c r="U3159" s="417">
        <f t="shared" si="4356"/>
        <v>0</v>
      </c>
      <c r="V3159" s="422"/>
      <c r="W3159" s="619" t="str">
        <f t="shared" si="4269"/>
        <v/>
      </c>
    </row>
    <row r="3160" spans="1:23" s="485" customFormat="1" ht="24" hidden="1" customHeight="1">
      <c r="A3160" s="366" t="s">
        <v>6384</v>
      </c>
      <c r="B3160" s="418" t="s">
        <v>0</v>
      </c>
      <c r="C3160" s="418" t="s">
        <v>3568</v>
      </c>
      <c r="D3160" s="419" t="s">
        <v>124</v>
      </c>
      <c r="E3160" s="419" t="s">
        <v>1894</v>
      </c>
      <c r="F3160" s="411">
        <f>G3160</f>
        <v>7</v>
      </c>
      <c r="G3160" s="411">
        <f>[5]내역서!F3156</f>
        <v>7</v>
      </c>
      <c r="H3160" s="411">
        <v>7</v>
      </c>
      <c r="I3160" s="410">
        <f>G3160-H3160</f>
        <v>0</v>
      </c>
      <c r="J3160" s="411">
        <f>내역서!F3164</f>
        <v>0</v>
      </c>
      <c r="K3160" s="411">
        <v>79767</v>
      </c>
      <c r="L3160" s="412">
        <f>INT($J3160*K3160)</f>
        <v>0</v>
      </c>
      <c r="M3160" s="411">
        <v>236001.6</v>
      </c>
      <c r="N3160" s="412">
        <f>INT($J3160*M3160)</f>
        <v>0</v>
      </c>
      <c r="O3160" s="411">
        <v>26415.7</v>
      </c>
      <c r="P3160" s="412">
        <f>INT($J3160*O3160)</f>
        <v>0</v>
      </c>
      <c r="Q3160" s="412">
        <f>+K3160+M3160+O3160</f>
        <v>342184.3</v>
      </c>
      <c r="R3160" s="412">
        <f>L3160+N3160+P3160</f>
        <v>0</v>
      </c>
      <c r="S3160" s="412"/>
      <c r="T3160" s="412"/>
      <c r="U3160" s="412"/>
      <c r="V3160" s="419" t="s">
        <v>0</v>
      </c>
      <c r="W3160" s="617" t="str">
        <f>+IF(J3160&lt;0,"ng","")</f>
        <v/>
      </c>
    </row>
    <row r="3161" spans="1:23" s="77" customFormat="1" ht="24" hidden="1" customHeight="1">
      <c r="A3161" s="372" t="s">
        <v>5886</v>
      </c>
      <c r="B3161" s="421" t="s">
        <v>0</v>
      </c>
      <c r="C3161" s="421" t="s">
        <v>1537</v>
      </c>
      <c r="D3161" s="422" t="s">
        <v>124</v>
      </c>
      <c r="E3161" s="422" t="s">
        <v>1536</v>
      </c>
      <c r="F3161" s="416">
        <f t="shared" si="4340"/>
        <v>7</v>
      </c>
      <c r="G3161" s="416">
        <f>[5]내역서!F3157</f>
        <v>7</v>
      </c>
      <c r="H3161" s="416">
        <v>7</v>
      </c>
      <c r="I3161" s="415">
        <f t="shared" si="4348"/>
        <v>0</v>
      </c>
      <c r="J3161" s="416">
        <f>내역서!F3165</f>
        <v>0</v>
      </c>
      <c r="K3161" s="416">
        <v>79767</v>
      </c>
      <c r="L3161" s="417">
        <f t="shared" si="4342"/>
        <v>0</v>
      </c>
      <c r="M3161" s="416">
        <v>236001.6</v>
      </c>
      <c r="N3161" s="417">
        <f t="shared" si="4343"/>
        <v>0</v>
      </c>
      <c r="O3161" s="416">
        <v>26415.7</v>
      </c>
      <c r="P3161" s="417">
        <f t="shared" si="4344"/>
        <v>0</v>
      </c>
      <c r="Q3161" s="417">
        <f t="shared" si="4345"/>
        <v>342184.3</v>
      </c>
      <c r="R3161" s="417">
        <f t="shared" si="4326"/>
        <v>0</v>
      </c>
      <c r="S3161" s="417">
        <f t="shared" ref="S3161" si="4357">J3161-J3160</f>
        <v>0</v>
      </c>
      <c r="T3161" s="417">
        <f t="shared" ref="T3161:U3161" si="4358">Q3161-Q3160</f>
        <v>0</v>
      </c>
      <c r="U3161" s="417">
        <f t="shared" si="4358"/>
        <v>0</v>
      </c>
      <c r="V3161" s="422"/>
      <c r="W3161" s="619" t="str">
        <f t="shared" si="4269"/>
        <v/>
      </c>
    </row>
    <row r="3162" spans="1:23" s="485" customFormat="1" ht="24" hidden="1" customHeight="1">
      <c r="A3162" s="366" t="s">
        <v>6398</v>
      </c>
      <c r="B3162" s="418" t="s">
        <v>0</v>
      </c>
      <c r="C3162" s="418" t="s">
        <v>3688</v>
      </c>
      <c r="D3162" s="419" t="s">
        <v>150</v>
      </c>
      <c r="E3162" s="419" t="s">
        <v>1894</v>
      </c>
      <c r="F3162" s="411">
        <f>G3162</f>
        <v>100</v>
      </c>
      <c r="G3162" s="411">
        <f>[5]내역서!F3158</f>
        <v>100</v>
      </c>
      <c r="H3162" s="411">
        <v>100</v>
      </c>
      <c r="I3162" s="410">
        <f>G3162-H3162</f>
        <v>0</v>
      </c>
      <c r="J3162" s="411">
        <f>내역서!F3166</f>
        <v>0</v>
      </c>
      <c r="K3162" s="411">
        <v>65044</v>
      </c>
      <c r="L3162" s="412">
        <f>INT($J3162*K3162)</f>
        <v>0</v>
      </c>
      <c r="M3162" s="411">
        <v>29580.799999999999</v>
      </c>
      <c r="N3162" s="412">
        <f>INT($J3162*M3162)</f>
        <v>0</v>
      </c>
      <c r="O3162" s="411">
        <v>2703.1</v>
      </c>
      <c r="P3162" s="412">
        <f>INT($J3162*O3162)</f>
        <v>0</v>
      </c>
      <c r="Q3162" s="412">
        <f>+K3162+M3162+O3162</f>
        <v>97327.900000000009</v>
      </c>
      <c r="R3162" s="412">
        <f>L3162+N3162+P3162</f>
        <v>0</v>
      </c>
      <c r="S3162" s="412"/>
      <c r="T3162" s="412"/>
      <c r="U3162" s="412"/>
      <c r="V3162" s="419" t="s">
        <v>0</v>
      </c>
      <c r="W3162" s="617" t="str">
        <f>+IF(J3162&lt;0,"ng","")</f>
        <v/>
      </c>
    </row>
    <row r="3163" spans="1:23" s="77" customFormat="1" ht="24" hidden="1" customHeight="1">
      <c r="A3163" s="372" t="s">
        <v>6399</v>
      </c>
      <c r="B3163" s="421" t="s">
        <v>0</v>
      </c>
      <c r="C3163" s="421" t="s">
        <v>1602</v>
      </c>
      <c r="D3163" s="422" t="s">
        <v>150</v>
      </c>
      <c r="E3163" s="422" t="s">
        <v>1536</v>
      </c>
      <c r="F3163" s="416">
        <f t="shared" si="4340"/>
        <v>100</v>
      </c>
      <c r="G3163" s="416">
        <f>[5]내역서!F3159</f>
        <v>100</v>
      </c>
      <c r="H3163" s="416">
        <v>100</v>
      </c>
      <c r="I3163" s="415">
        <f t="shared" si="4348"/>
        <v>0</v>
      </c>
      <c r="J3163" s="416">
        <f>내역서!F3167</f>
        <v>0</v>
      </c>
      <c r="K3163" s="416">
        <v>65044</v>
      </c>
      <c r="L3163" s="417">
        <f t="shared" si="4342"/>
        <v>0</v>
      </c>
      <c r="M3163" s="416">
        <v>29580.799999999999</v>
      </c>
      <c r="N3163" s="417">
        <f t="shared" si="4343"/>
        <v>0</v>
      </c>
      <c r="O3163" s="416">
        <v>2703.1</v>
      </c>
      <c r="P3163" s="417">
        <f t="shared" si="4344"/>
        <v>0</v>
      </c>
      <c r="Q3163" s="417">
        <f t="shared" si="4345"/>
        <v>97327.900000000009</v>
      </c>
      <c r="R3163" s="417">
        <f t="shared" si="4326"/>
        <v>0</v>
      </c>
      <c r="S3163" s="417">
        <f t="shared" ref="S3163" si="4359">J3163-J3162</f>
        <v>0</v>
      </c>
      <c r="T3163" s="417">
        <f t="shared" ref="T3163:U3163" si="4360">Q3163-Q3162</f>
        <v>0</v>
      </c>
      <c r="U3163" s="417">
        <f t="shared" si="4360"/>
        <v>0</v>
      </c>
      <c r="V3163" s="422"/>
      <c r="W3163" s="619" t="str">
        <f t="shared" si="4269"/>
        <v/>
      </c>
    </row>
    <row r="3164" spans="1:23" s="371" customFormat="1" ht="24" hidden="1" customHeight="1">
      <c r="A3164" s="366" t="s">
        <v>2055</v>
      </c>
      <c r="B3164" s="436" t="s">
        <v>2416</v>
      </c>
      <c r="C3164" s="436" t="s">
        <v>3572</v>
      </c>
      <c r="D3164" s="437" t="s">
        <v>0</v>
      </c>
      <c r="E3164" s="437" t="s">
        <v>0</v>
      </c>
      <c r="F3164" s="438">
        <v>0</v>
      </c>
      <c r="G3164" s="438">
        <f>[5]내역서!F3160</f>
        <v>0</v>
      </c>
      <c r="H3164" s="438">
        <v>0</v>
      </c>
      <c r="I3164" s="438"/>
      <c r="J3164" s="438">
        <f>내역서!F3168</f>
        <v>0</v>
      </c>
      <c r="K3164" s="439">
        <v>0</v>
      </c>
      <c r="L3164" s="438">
        <f>SUMIF($A$3166:$A$3191,$A3166,L$3166:L$3191)</f>
        <v>0</v>
      </c>
      <c r="M3164" s="439">
        <v>0</v>
      </c>
      <c r="N3164" s="438">
        <f t="shared" ref="N3164:N3165" si="4361">SUMIF($A$3166:$A$3191,$A3166,N$3166:N$3191)</f>
        <v>0</v>
      </c>
      <c r="O3164" s="439">
        <v>0</v>
      </c>
      <c r="P3164" s="438">
        <f t="shared" ref="P3164" si="4362">SUMIF($A$3166:$A$3191,$A3166,P$3166:P$3191)</f>
        <v>0</v>
      </c>
      <c r="Q3164" s="440">
        <v>0</v>
      </c>
      <c r="R3164" s="438">
        <f>L3164+N3164+P3164</f>
        <v>0</v>
      </c>
      <c r="S3164" s="438"/>
      <c r="T3164" s="438"/>
      <c r="U3164" s="438"/>
      <c r="V3164" s="441" t="s">
        <v>0</v>
      </c>
      <c r="W3164" s="617" t="str">
        <f>+IF(J3164&lt;0,"ng","")</f>
        <v/>
      </c>
    </row>
    <row r="3165" spans="1:23" s="81" customFormat="1" ht="24" hidden="1" customHeight="1">
      <c r="A3165" s="372" t="s">
        <v>6400</v>
      </c>
      <c r="B3165" s="442" t="s">
        <v>6401</v>
      </c>
      <c r="C3165" s="442" t="s">
        <v>6402</v>
      </c>
      <c r="D3165" s="443" t="s">
        <v>0</v>
      </c>
      <c r="E3165" s="443" t="s">
        <v>0</v>
      </c>
      <c r="F3165" s="444">
        <v>0</v>
      </c>
      <c r="G3165" s="444">
        <f>[5]내역서!F3161</f>
        <v>0</v>
      </c>
      <c r="H3165" s="444">
        <v>0</v>
      </c>
      <c r="I3165" s="444"/>
      <c r="J3165" s="444">
        <f>내역서!F3169</f>
        <v>0</v>
      </c>
      <c r="K3165" s="445">
        <v>0</v>
      </c>
      <c r="L3165" s="444">
        <f>SUMIF($A$3166:$A$3191,$A3167,L$3166:L$3191)</f>
        <v>0</v>
      </c>
      <c r="M3165" s="445">
        <v>0</v>
      </c>
      <c r="N3165" s="444">
        <f t="shared" si="4361"/>
        <v>0</v>
      </c>
      <c r="O3165" s="445">
        <v>0</v>
      </c>
      <c r="P3165" s="444">
        <f>SUMIF($A$3166:$A$3191,$A3167,P$3166:P$3191)</f>
        <v>0</v>
      </c>
      <c r="Q3165" s="446">
        <v>0</v>
      </c>
      <c r="R3165" s="444">
        <f t="shared" ref="R3165" si="4363">L3165+N3165+P3165</f>
        <v>0</v>
      </c>
      <c r="S3165" s="444">
        <f t="shared" ref="S3165" si="4364">J3165-J3164</f>
        <v>0</v>
      </c>
      <c r="T3165" s="444">
        <f t="shared" ref="T3165:U3165" si="4365">Q3165-Q3164</f>
        <v>0</v>
      </c>
      <c r="U3165" s="444">
        <f t="shared" si="4365"/>
        <v>0</v>
      </c>
      <c r="V3165" s="447"/>
      <c r="W3165" s="619" t="str">
        <f t="shared" si="4269"/>
        <v/>
      </c>
    </row>
    <row r="3166" spans="1:23" s="485" customFormat="1" ht="24" hidden="1" customHeight="1">
      <c r="A3166" s="366" t="s">
        <v>5559</v>
      </c>
      <c r="B3166" s="418" t="s">
        <v>0</v>
      </c>
      <c r="C3166" s="418" t="s">
        <v>3578</v>
      </c>
      <c r="D3166" s="419" t="s">
        <v>122</v>
      </c>
      <c r="E3166" s="419" t="s">
        <v>1894</v>
      </c>
      <c r="F3166" s="411">
        <f>G3166</f>
        <v>9</v>
      </c>
      <c r="G3166" s="411">
        <f>[5]내역서!F3162</f>
        <v>9</v>
      </c>
      <c r="H3166" s="411">
        <v>9</v>
      </c>
      <c r="I3166" s="410">
        <f>G3166-H3166</f>
        <v>0</v>
      </c>
      <c r="J3166" s="411">
        <f>내역서!F3170</f>
        <v>0</v>
      </c>
      <c r="K3166" s="411">
        <v>114862.5</v>
      </c>
      <c r="L3166" s="412">
        <f>INT($J3166*K3166)</f>
        <v>0</v>
      </c>
      <c r="M3166" s="411">
        <v>332856.8</v>
      </c>
      <c r="N3166" s="412">
        <f>INT($J3166*M3166)</f>
        <v>0</v>
      </c>
      <c r="O3166" s="411">
        <v>45385.4</v>
      </c>
      <c r="P3166" s="412">
        <f>INT($J3166*O3166)</f>
        <v>0</v>
      </c>
      <c r="Q3166" s="412">
        <f>+K3166+M3166+O3166</f>
        <v>493104.7</v>
      </c>
      <c r="R3166" s="412">
        <f>L3166+N3166+P3166</f>
        <v>0</v>
      </c>
      <c r="S3166" s="412"/>
      <c r="T3166" s="412"/>
      <c r="U3166" s="412"/>
      <c r="V3166" s="419" t="s">
        <v>0</v>
      </c>
      <c r="W3166" s="617" t="str">
        <f>+IF(J3166&lt;0,"ng","")</f>
        <v/>
      </c>
    </row>
    <row r="3167" spans="1:23" s="77" customFormat="1" ht="24" hidden="1" customHeight="1">
      <c r="A3167" s="372" t="s">
        <v>2072</v>
      </c>
      <c r="B3167" s="421" t="s">
        <v>0</v>
      </c>
      <c r="C3167" s="421" t="s">
        <v>1542</v>
      </c>
      <c r="D3167" s="422" t="s">
        <v>122</v>
      </c>
      <c r="E3167" s="422" t="s">
        <v>1536</v>
      </c>
      <c r="F3167" s="416">
        <f t="shared" ref="F3167:F3191" si="4366">G3167</f>
        <v>9</v>
      </c>
      <c r="G3167" s="416">
        <f>[5]내역서!F3163</f>
        <v>9</v>
      </c>
      <c r="H3167" s="416">
        <v>9</v>
      </c>
      <c r="I3167" s="415">
        <f t="shared" ref="I3167:I3191" si="4367">G3167-H3167</f>
        <v>0</v>
      </c>
      <c r="J3167" s="416">
        <f>내역서!F3171</f>
        <v>0</v>
      </c>
      <c r="K3167" s="416">
        <v>114862.5</v>
      </c>
      <c r="L3167" s="417">
        <f t="shared" ref="L3167:L3191" si="4368">INT($J3167*K3167)</f>
        <v>0</v>
      </c>
      <c r="M3167" s="416">
        <v>332856.8</v>
      </c>
      <c r="N3167" s="417">
        <f t="shared" ref="N3167:N3191" si="4369">INT($J3167*M3167)</f>
        <v>0</v>
      </c>
      <c r="O3167" s="416">
        <v>45385.4</v>
      </c>
      <c r="P3167" s="417">
        <f t="shared" ref="P3167:P3191" si="4370">INT($J3167*O3167)</f>
        <v>0</v>
      </c>
      <c r="Q3167" s="417">
        <f t="shared" ref="Q3167:Q3191" si="4371">+K3167+M3167+O3167</f>
        <v>493104.7</v>
      </c>
      <c r="R3167" s="417">
        <f t="shared" si="4326"/>
        <v>0</v>
      </c>
      <c r="S3167" s="417">
        <f t="shared" ref="S3167" si="4372">J3167-J3166</f>
        <v>0</v>
      </c>
      <c r="T3167" s="417">
        <f t="shared" ref="T3167:U3167" si="4373">Q3167-Q3166</f>
        <v>0</v>
      </c>
      <c r="U3167" s="417">
        <f t="shared" si="4373"/>
        <v>0</v>
      </c>
      <c r="V3167" s="422"/>
      <c r="W3167" s="619" t="str">
        <f t="shared" si="4269"/>
        <v/>
      </c>
    </row>
    <row r="3168" spans="1:23" s="485" customFormat="1" ht="24" hidden="1" customHeight="1">
      <c r="A3168" s="366" t="s">
        <v>2055</v>
      </c>
      <c r="B3168" s="418" t="s">
        <v>0</v>
      </c>
      <c r="C3168" s="418" t="s">
        <v>3578</v>
      </c>
      <c r="D3168" s="419" t="s">
        <v>124</v>
      </c>
      <c r="E3168" s="419" t="s">
        <v>1894</v>
      </c>
      <c r="F3168" s="411">
        <f>G3168</f>
        <v>6</v>
      </c>
      <c r="G3168" s="411">
        <f>[5]내역서!F3164</f>
        <v>6</v>
      </c>
      <c r="H3168" s="411">
        <v>6</v>
      </c>
      <c r="I3168" s="410">
        <f>G3168-H3168</f>
        <v>0</v>
      </c>
      <c r="J3168" s="411">
        <f>내역서!F3172</f>
        <v>0</v>
      </c>
      <c r="K3168" s="411">
        <v>79767</v>
      </c>
      <c r="L3168" s="412">
        <f>INT($J3168*K3168)</f>
        <v>0</v>
      </c>
      <c r="M3168" s="411">
        <v>236001.6</v>
      </c>
      <c r="N3168" s="412">
        <f>INT($J3168*M3168)</f>
        <v>0</v>
      </c>
      <c r="O3168" s="411">
        <v>26415.7</v>
      </c>
      <c r="P3168" s="412">
        <f>INT($J3168*O3168)</f>
        <v>0</v>
      </c>
      <c r="Q3168" s="412">
        <f>+K3168+M3168+O3168</f>
        <v>342184.3</v>
      </c>
      <c r="R3168" s="412">
        <f>L3168+N3168+P3168</f>
        <v>0</v>
      </c>
      <c r="S3168" s="412"/>
      <c r="T3168" s="412"/>
      <c r="U3168" s="412"/>
      <c r="V3168" s="419" t="s">
        <v>0</v>
      </c>
      <c r="W3168" s="617" t="str">
        <f>+IF(J3168&lt;0,"ng","")</f>
        <v/>
      </c>
    </row>
    <row r="3169" spans="1:23" s="77" customFormat="1" ht="24" hidden="1" customHeight="1">
      <c r="A3169" s="372" t="s">
        <v>2072</v>
      </c>
      <c r="B3169" s="421" t="s">
        <v>0</v>
      </c>
      <c r="C3169" s="421" t="s">
        <v>1542</v>
      </c>
      <c r="D3169" s="422" t="s">
        <v>124</v>
      </c>
      <c r="E3169" s="422" t="s">
        <v>1536</v>
      </c>
      <c r="F3169" s="416">
        <f t="shared" si="4366"/>
        <v>6</v>
      </c>
      <c r="G3169" s="416">
        <f>[5]내역서!F3165</f>
        <v>6</v>
      </c>
      <c r="H3169" s="416">
        <v>6</v>
      </c>
      <c r="I3169" s="415">
        <f t="shared" si="4367"/>
        <v>0</v>
      </c>
      <c r="J3169" s="416">
        <f>내역서!F3173</f>
        <v>0</v>
      </c>
      <c r="K3169" s="416">
        <v>79767</v>
      </c>
      <c r="L3169" s="417">
        <f t="shared" si="4368"/>
        <v>0</v>
      </c>
      <c r="M3169" s="416">
        <v>236001.6</v>
      </c>
      <c r="N3169" s="417">
        <f t="shared" si="4369"/>
        <v>0</v>
      </c>
      <c r="O3169" s="416">
        <v>26415.7</v>
      </c>
      <c r="P3169" s="417">
        <f t="shared" si="4370"/>
        <v>0</v>
      </c>
      <c r="Q3169" s="417">
        <f t="shared" si="4371"/>
        <v>342184.3</v>
      </c>
      <c r="R3169" s="417">
        <f t="shared" si="4326"/>
        <v>0</v>
      </c>
      <c r="S3169" s="417">
        <f t="shared" ref="S3169" si="4374">J3169-J3168</f>
        <v>0</v>
      </c>
      <c r="T3169" s="417">
        <f t="shared" ref="T3169:U3169" si="4375">Q3169-Q3168</f>
        <v>0</v>
      </c>
      <c r="U3169" s="417">
        <f t="shared" si="4375"/>
        <v>0</v>
      </c>
      <c r="V3169" s="422"/>
      <c r="W3169" s="619" t="str">
        <f t="shared" si="4269"/>
        <v/>
      </c>
    </row>
    <row r="3170" spans="1:23" s="485" customFormat="1" ht="24" hidden="1" customHeight="1">
      <c r="A3170" s="366" t="s">
        <v>5492</v>
      </c>
      <c r="B3170" s="418" t="s">
        <v>0</v>
      </c>
      <c r="C3170" s="418" t="s">
        <v>3586</v>
      </c>
      <c r="D3170" s="419" t="s">
        <v>122</v>
      </c>
      <c r="E3170" s="419" t="s">
        <v>1894</v>
      </c>
      <c r="F3170" s="411">
        <f>G3170</f>
        <v>9</v>
      </c>
      <c r="G3170" s="411">
        <f>[5]내역서!F3166</f>
        <v>9</v>
      </c>
      <c r="H3170" s="411">
        <v>9</v>
      </c>
      <c r="I3170" s="410">
        <f>G3170-H3170</f>
        <v>0</v>
      </c>
      <c r="J3170" s="411">
        <f>내역서!F3174</f>
        <v>0</v>
      </c>
      <c r="K3170" s="411">
        <v>114862.5</v>
      </c>
      <c r="L3170" s="412">
        <f>INT($J3170*K3170)</f>
        <v>0</v>
      </c>
      <c r="M3170" s="411">
        <v>332856.8</v>
      </c>
      <c r="N3170" s="412">
        <f>INT($J3170*M3170)</f>
        <v>0</v>
      </c>
      <c r="O3170" s="411">
        <v>45385.4</v>
      </c>
      <c r="P3170" s="412">
        <f>INT($J3170*O3170)</f>
        <v>0</v>
      </c>
      <c r="Q3170" s="412">
        <f>+K3170+M3170+O3170</f>
        <v>493104.7</v>
      </c>
      <c r="R3170" s="412">
        <f>L3170+N3170+P3170</f>
        <v>0</v>
      </c>
      <c r="S3170" s="412"/>
      <c r="T3170" s="412"/>
      <c r="U3170" s="412"/>
      <c r="V3170" s="419" t="s">
        <v>0</v>
      </c>
      <c r="W3170" s="617" t="str">
        <f>+IF(J3170&lt;0,"ng","")</f>
        <v/>
      </c>
    </row>
    <row r="3171" spans="1:23" s="77" customFormat="1" ht="24" hidden="1" customHeight="1">
      <c r="A3171" s="372" t="s">
        <v>2072</v>
      </c>
      <c r="B3171" s="421" t="s">
        <v>0</v>
      </c>
      <c r="C3171" s="421" t="s">
        <v>1545</v>
      </c>
      <c r="D3171" s="422" t="s">
        <v>122</v>
      </c>
      <c r="E3171" s="422" t="s">
        <v>1536</v>
      </c>
      <c r="F3171" s="416">
        <f t="shared" si="4366"/>
        <v>9</v>
      </c>
      <c r="G3171" s="416">
        <f>[5]내역서!F3167</f>
        <v>9</v>
      </c>
      <c r="H3171" s="416">
        <v>9</v>
      </c>
      <c r="I3171" s="415">
        <f t="shared" si="4367"/>
        <v>0</v>
      </c>
      <c r="J3171" s="416">
        <f>내역서!F3175</f>
        <v>0</v>
      </c>
      <c r="K3171" s="416">
        <v>114862.5</v>
      </c>
      <c r="L3171" s="417">
        <f t="shared" si="4368"/>
        <v>0</v>
      </c>
      <c r="M3171" s="416">
        <v>332856.8</v>
      </c>
      <c r="N3171" s="417">
        <f t="shared" si="4369"/>
        <v>0</v>
      </c>
      <c r="O3171" s="416">
        <v>45385.4</v>
      </c>
      <c r="P3171" s="417">
        <f t="shared" si="4370"/>
        <v>0</v>
      </c>
      <c r="Q3171" s="417">
        <f t="shared" si="4371"/>
        <v>493104.7</v>
      </c>
      <c r="R3171" s="417">
        <f t="shared" si="4326"/>
        <v>0</v>
      </c>
      <c r="S3171" s="417">
        <f t="shared" ref="S3171" si="4376">J3171-J3170</f>
        <v>0</v>
      </c>
      <c r="T3171" s="417">
        <f t="shared" ref="T3171:U3171" si="4377">Q3171-Q3170</f>
        <v>0</v>
      </c>
      <c r="U3171" s="417">
        <f t="shared" si="4377"/>
        <v>0</v>
      </c>
      <c r="V3171" s="422"/>
      <c r="W3171" s="619" t="str">
        <f t="shared" si="4269"/>
        <v/>
      </c>
    </row>
    <row r="3172" spans="1:23" s="485" customFormat="1" ht="24" hidden="1" customHeight="1">
      <c r="A3172" s="366" t="s">
        <v>2055</v>
      </c>
      <c r="B3172" s="418" t="s">
        <v>0</v>
      </c>
      <c r="C3172" s="418" t="s">
        <v>3593</v>
      </c>
      <c r="D3172" s="419" t="s">
        <v>122</v>
      </c>
      <c r="E3172" s="419" t="s">
        <v>1894</v>
      </c>
      <c r="F3172" s="411">
        <f>G3172</f>
        <v>6</v>
      </c>
      <c r="G3172" s="411">
        <f>[5]내역서!F3168</f>
        <v>6</v>
      </c>
      <c r="H3172" s="411">
        <v>6</v>
      </c>
      <c r="I3172" s="410">
        <f>G3172-H3172</f>
        <v>0</v>
      </c>
      <c r="J3172" s="411">
        <f>내역서!F3176</f>
        <v>0</v>
      </c>
      <c r="K3172" s="411">
        <v>114862.5</v>
      </c>
      <c r="L3172" s="412">
        <f>INT($J3172*K3172)</f>
        <v>0</v>
      </c>
      <c r="M3172" s="411">
        <v>332856.8</v>
      </c>
      <c r="N3172" s="412">
        <f>INT($J3172*M3172)</f>
        <v>0</v>
      </c>
      <c r="O3172" s="411">
        <v>45385.4</v>
      </c>
      <c r="P3172" s="412">
        <f>INT($J3172*O3172)</f>
        <v>0</v>
      </c>
      <c r="Q3172" s="412">
        <f>+K3172+M3172+O3172</f>
        <v>493104.7</v>
      </c>
      <c r="R3172" s="412">
        <f>L3172+N3172+P3172</f>
        <v>0</v>
      </c>
      <c r="S3172" s="412"/>
      <c r="T3172" s="412"/>
      <c r="U3172" s="412"/>
      <c r="V3172" s="419" t="s">
        <v>0</v>
      </c>
      <c r="W3172" s="617" t="str">
        <f>+IF(J3172&lt;0,"ng","")</f>
        <v/>
      </c>
    </row>
    <row r="3173" spans="1:23" s="77" customFormat="1" ht="24" hidden="1" customHeight="1">
      <c r="A3173" s="372" t="s">
        <v>2072</v>
      </c>
      <c r="B3173" s="421" t="s">
        <v>0</v>
      </c>
      <c r="C3173" s="421" t="s">
        <v>1547</v>
      </c>
      <c r="D3173" s="422" t="s">
        <v>122</v>
      </c>
      <c r="E3173" s="422" t="s">
        <v>1536</v>
      </c>
      <c r="F3173" s="416">
        <f t="shared" si="4366"/>
        <v>6</v>
      </c>
      <c r="G3173" s="416">
        <f>[5]내역서!F3169</f>
        <v>6</v>
      </c>
      <c r="H3173" s="416">
        <v>6</v>
      </c>
      <c r="I3173" s="415">
        <f t="shared" si="4367"/>
        <v>0</v>
      </c>
      <c r="J3173" s="416">
        <f>내역서!F3177</f>
        <v>0</v>
      </c>
      <c r="K3173" s="416">
        <v>114862.5</v>
      </c>
      <c r="L3173" s="417">
        <f t="shared" si="4368"/>
        <v>0</v>
      </c>
      <c r="M3173" s="416">
        <v>332856.8</v>
      </c>
      <c r="N3173" s="417">
        <f t="shared" si="4369"/>
        <v>0</v>
      </c>
      <c r="O3173" s="416">
        <v>45385.4</v>
      </c>
      <c r="P3173" s="417">
        <f t="shared" si="4370"/>
        <v>0</v>
      </c>
      <c r="Q3173" s="417">
        <f t="shared" si="4371"/>
        <v>493104.7</v>
      </c>
      <c r="R3173" s="417">
        <f t="shared" si="4326"/>
        <v>0</v>
      </c>
      <c r="S3173" s="417">
        <f t="shared" ref="S3173" si="4378">J3173-J3172</f>
        <v>0</v>
      </c>
      <c r="T3173" s="417">
        <f t="shared" ref="T3173:U3173" si="4379">Q3173-Q3172</f>
        <v>0</v>
      </c>
      <c r="U3173" s="417">
        <f t="shared" si="4379"/>
        <v>0</v>
      </c>
      <c r="V3173" s="422"/>
      <c r="W3173" s="619" t="str">
        <f t="shared" si="4269"/>
        <v/>
      </c>
    </row>
    <row r="3174" spans="1:23" s="485" customFormat="1" ht="24" hidden="1" customHeight="1">
      <c r="A3174" s="366" t="s">
        <v>2055</v>
      </c>
      <c r="B3174" s="418" t="s">
        <v>0</v>
      </c>
      <c r="C3174" s="418" t="s">
        <v>3595</v>
      </c>
      <c r="D3174" s="419" t="s">
        <v>129</v>
      </c>
      <c r="E3174" s="419" t="s">
        <v>1894</v>
      </c>
      <c r="F3174" s="411">
        <f>G3174</f>
        <v>5</v>
      </c>
      <c r="G3174" s="411">
        <f>[5]내역서!F3170</f>
        <v>5</v>
      </c>
      <c r="H3174" s="411">
        <v>5</v>
      </c>
      <c r="I3174" s="410">
        <f>G3174-H3174</f>
        <v>0</v>
      </c>
      <c r="J3174" s="411">
        <f>내역서!F3178</f>
        <v>0</v>
      </c>
      <c r="K3174" s="411">
        <v>79767</v>
      </c>
      <c r="L3174" s="412">
        <f>INT($J3174*K3174)</f>
        <v>0</v>
      </c>
      <c r="M3174" s="411">
        <v>236001.6</v>
      </c>
      <c r="N3174" s="412">
        <f>INT($J3174*M3174)</f>
        <v>0</v>
      </c>
      <c r="O3174" s="411">
        <v>26415.7</v>
      </c>
      <c r="P3174" s="412">
        <f>INT($J3174*O3174)</f>
        <v>0</v>
      </c>
      <c r="Q3174" s="412">
        <f>+K3174+M3174+O3174</f>
        <v>342184.3</v>
      </c>
      <c r="R3174" s="412">
        <f>L3174+N3174+P3174</f>
        <v>0</v>
      </c>
      <c r="S3174" s="412"/>
      <c r="T3174" s="412"/>
      <c r="U3174" s="412"/>
      <c r="V3174" s="419" t="s">
        <v>0</v>
      </c>
      <c r="W3174" s="617" t="str">
        <f>+IF(J3174&lt;0,"ng","")</f>
        <v/>
      </c>
    </row>
    <row r="3175" spans="1:23" s="77" customFormat="1" ht="24" hidden="1" customHeight="1">
      <c r="A3175" s="372" t="s">
        <v>2072</v>
      </c>
      <c r="B3175" s="421" t="s">
        <v>0</v>
      </c>
      <c r="C3175" s="421" t="s">
        <v>1548</v>
      </c>
      <c r="D3175" s="422" t="s">
        <v>129</v>
      </c>
      <c r="E3175" s="422" t="s">
        <v>1536</v>
      </c>
      <c r="F3175" s="416">
        <f t="shared" si="4366"/>
        <v>5</v>
      </c>
      <c r="G3175" s="416">
        <f>[5]내역서!F3171</f>
        <v>5</v>
      </c>
      <c r="H3175" s="416">
        <v>5</v>
      </c>
      <c r="I3175" s="415">
        <f t="shared" si="4367"/>
        <v>0</v>
      </c>
      <c r="J3175" s="416">
        <f>내역서!F3179</f>
        <v>0</v>
      </c>
      <c r="K3175" s="416">
        <v>79767</v>
      </c>
      <c r="L3175" s="417">
        <f t="shared" si="4368"/>
        <v>0</v>
      </c>
      <c r="M3175" s="416">
        <v>236001.6</v>
      </c>
      <c r="N3175" s="417">
        <f t="shared" si="4369"/>
        <v>0</v>
      </c>
      <c r="O3175" s="416">
        <v>26415.7</v>
      </c>
      <c r="P3175" s="417">
        <f t="shared" si="4370"/>
        <v>0</v>
      </c>
      <c r="Q3175" s="417">
        <f t="shared" si="4371"/>
        <v>342184.3</v>
      </c>
      <c r="R3175" s="417">
        <f t="shared" si="4326"/>
        <v>0</v>
      </c>
      <c r="S3175" s="417">
        <f t="shared" ref="S3175" si="4380">J3175-J3174</f>
        <v>0</v>
      </c>
      <c r="T3175" s="417">
        <f t="shared" ref="T3175:U3175" si="4381">Q3175-Q3174</f>
        <v>0</v>
      </c>
      <c r="U3175" s="417">
        <f t="shared" si="4381"/>
        <v>0</v>
      </c>
      <c r="V3175" s="422"/>
      <c r="W3175" s="619" t="str">
        <f t="shared" si="4269"/>
        <v/>
      </c>
    </row>
    <row r="3176" spans="1:23" s="485" customFormat="1" ht="24" hidden="1" customHeight="1">
      <c r="A3176" s="366" t="s">
        <v>2055</v>
      </c>
      <c r="B3176" s="418" t="s">
        <v>0</v>
      </c>
      <c r="C3176" s="418" t="s">
        <v>3597</v>
      </c>
      <c r="D3176" s="419" t="s">
        <v>124</v>
      </c>
      <c r="E3176" s="419" t="s">
        <v>1894</v>
      </c>
      <c r="F3176" s="411">
        <f>G3176</f>
        <v>16</v>
      </c>
      <c r="G3176" s="411">
        <f>[5]내역서!F3172</f>
        <v>16</v>
      </c>
      <c r="H3176" s="411">
        <v>16</v>
      </c>
      <c r="I3176" s="410">
        <f>G3176-H3176</f>
        <v>0</v>
      </c>
      <c r="J3176" s="411">
        <f>내역서!F3180</f>
        <v>0</v>
      </c>
      <c r="K3176" s="411">
        <v>79767</v>
      </c>
      <c r="L3176" s="412">
        <f>INT($J3176*K3176)</f>
        <v>0</v>
      </c>
      <c r="M3176" s="411">
        <v>236001.6</v>
      </c>
      <c r="N3176" s="412">
        <f>INT($J3176*M3176)</f>
        <v>0</v>
      </c>
      <c r="O3176" s="411">
        <v>26415.7</v>
      </c>
      <c r="P3176" s="412">
        <f>INT($J3176*O3176)</f>
        <v>0</v>
      </c>
      <c r="Q3176" s="412">
        <f>+K3176+M3176+O3176</f>
        <v>342184.3</v>
      </c>
      <c r="R3176" s="412">
        <f>L3176+N3176+P3176</f>
        <v>0</v>
      </c>
      <c r="S3176" s="412"/>
      <c r="T3176" s="412"/>
      <c r="U3176" s="412"/>
      <c r="V3176" s="419" t="s">
        <v>0</v>
      </c>
      <c r="W3176" s="617" t="str">
        <f>+IF(J3176&lt;0,"ng","")</f>
        <v/>
      </c>
    </row>
    <row r="3177" spans="1:23" s="77" customFormat="1" ht="24" hidden="1" customHeight="1">
      <c r="A3177" s="372" t="s">
        <v>2072</v>
      </c>
      <c r="B3177" s="421" t="s">
        <v>0</v>
      </c>
      <c r="C3177" s="421" t="s">
        <v>1549</v>
      </c>
      <c r="D3177" s="422" t="s">
        <v>124</v>
      </c>
      <c r="E3177" s="422" t="s">
        <v>1536</v>
      </c>
      <c r="F3177" s="416">
        <f t="shared" si="4366"/>
        <v>16</v>
      </c>
      <c r="G3177" s="416">
        <f>[5]내역서!F3173</f>
        <v>16</v>
      </c>
      <c r="H3177" s="416">
        <v>16</v>
      </c>
      <c r="I3177" s="415">
        <f t="shared" si="4367"/>
        <v>0</v>
      </c>
      <c r="J3177" s="416">
        <f>내역서!F3181</f>
        <v>0</v>
      </c>
      <c r="K3177" s="416">
        <v>79767</v>
      </c>
      <c r="L3177" s="417">
        <f t="shared" si="4368"/>
        <v>0</v>
      </c>
      <c r="M3177" s="416">
        <v>236001.6</v>
      </c>
      <c r="N3177" s="417">
        <f t="shared" si="4369"/>
        <v>0</v>
      </c>
      <c r="O3177" s="416">
        <v>26415.7</v>
      </c>
      <c r="P3177" s="417">
        <f t="shared" si="4370"/>
        <v>0</v>
      </c>
      <c r="Q3177" s="417">
        <f t="shared" si="4371"/>
        <v>342184.3</v>
      </c>
      <c r="R3177" s="417">
        <f t="shared" si="4326"/>
        <v>0</v>
      </c>
      <c r="S3177" s="417">
        <f t="shared" ref="S3177" si="4382">J3177-J3176</f>
        <v>0</v>
      </c>
      <c r="T3177" s="417">
        <f t="shared" ref="T3177:U3177" si="4383">Q3177-Q3176</f>
        <v>0</v>
      </c>
      <c r="U3177" s="417">
        <f t="shared" si="4383"/>
        <v>0</v>
      </c>
      <c r="V3177" s="422"/>
      <c r="W3177" s="619" t="str">
        <f t="shared" si="4269"/>
        <v/>
      </c>
    </row>
    <row r="3178" spans="1:23" s="485" customFormat="1" ht="24" hidden="1" customHeight="1">
      <c r="A3178" s="366" t="s">
        <v>2055</v>
      </c>
      <c r="B3178" s="418" t="s">
        <v>0</v>
      </c>
      <c r="C3178" s="418" t="s">
        <v>3604</v>
      </c>
      <c r="D3178" s="419" t="s">
        <v>124</v>
      </c>
      <c r="E3178" s="419" t="s">
        <v>1894</v>
      </c>
      <c r="F3178" s="411">
        <f>G3178</f>
        <v>10</v>
      </c>
      <c r="G3178" s="411">
        <f>[5]내역서!F3174</f>
        <v>10</v>
      </c>
      <c r="H3178" s="411">
        <v>10</v>
      </c>
      <c r="I3178" s="410">
        <f>G3178-H3178</f>
        <v>0</v>
      </c>
      <c r="J3178" s="411">
        <f>내역서!F3182</f>
        <v>0</v>
      </c>
      <c r="K3178" s="411">
        <v>79767</v>
      </c>
      <c r="L3178" s="412">
        <f>INT($J3178*K3178)</f>
        <v>0</v>
      </c>
      <c r="M3178" s="411">
        <v>236001.6</v>
      </c>
      <c r="N3178" s="412">
        <f>INT($J3178*M3178)</f>
        <v>0</v>
      </c>
      <c r="O3178" s="411">
        <v>26415.7</v>
      </c>
      <c r="P3178" s="412">
        <f>INT($J3178*O3178)</f>
        <v>0</v>
      </c>
      <c r="Q3178" s="412">
        <f>+K3178+M3178+O3178</f>
        <v>342184.3</v>
      </c>
      <c r="R3178" s="412">
        <f>L3178+N3178+P3178</f>
        <v>0</v>
      </c>
      <c r="S3178" s="412"/>
      <c r="T3178" s="412"/>
      <c r="U3178" s="412"/>
      <c r="V3178" s="419" t="s">
        <v>0</v>
      </c>
      <c r="W3178" s="617" t="str">
        <f>+IF(J3178&lt;0,"ng","")</f>
        <v/>
      </c>
    </row>
    <row r="3179" spans="1:23" s="77" customFormat="1" ht="24" hidden="1" customHeight="1">
      <c r="A3179" s="372" t="s">
        <v>2072</v>
      </c>
      <c r="B3179" s="421" t="s">
        <v>0</v>
      </c>
      <c r="C3179" s="421" t="s">
        <v>1550</v>
      </c>
      <c r="D3179" s="422" t="s">
        <v>124</v>
      </c>
      <c r="E3179" s="422" t="s">
        <v>1536</v>
      </c>
      <c r="F3179" s="416">
        <f t="shared" si="4366"/>
        <v>10</v>
      </c>
      <c r="G3179" s="416">
        <f>[5]내역서!F3175</f>
        <v>10</v>
      </c>
      <c r="H3179" s="416">
        <v>10</v>
      </c>
      <c r="I3179" s="415">
        <f t="shared" si="4367"/>
        <v>0</v>
      </c>
      <c r="J3179" s="416">
        <f>내역서!F3183</f>
        <v>0</v>
      </c>
      <c r="K3179" s="416">
        <v>79767</v>
      </c>
      <c r="L3179" s="417">
        <f t="shared" si="4368"/>
        <v>0</v>
      </c>
      <c r="M3179" s="416">
        <v>236001.6</v>
      </c>
      <c r="N3179" s="417">
        <f t="shared" si="4369"/>
        <v>0</v>
      </c>
      <c r="O3179" s="416">
        <v>26415.7</v>
      </c>
      <c r="P3179" s="417">
        <f t="shared" si="4370"/>
        <v>0</v>
      </c>
      <c r="Q3179" s="417">
        <f t="shared" si="4371"/>
        <v>342184.3</v>
      </c>
      <c r="R3179" s="417">
        <f t="shared" si="4326"/>
        <v>0</v>
      </c>
      <c r="S3179" s="417">
        <f t="shared" ref="S3179" si="4384">J3179-J3178</f>
        <v>0</v>
      </c>
      <c r="T3179" s="417">
        <f t="shared" ref="T3179:U3179" si="4385">Q3179-Q3178</f>
        <v>0</v>
      </c>
      <c r="U3179" s="417">
        <f t="shared" si="4385"/>
        <v>0</v>
      </c>
      <c r="V3179" s="422"/>
      <c r="W3179" s="619" t="str">
        <f t="shared" si="4269"/>
        <v/>
      </c>
    </row>
    <row r="3180" spans="1:23" s="485" customFormat="1" ht="24" hidden="1" customHeight="1">
      <c r="A3180" s="366" t="s">
        <v>2055</v>
      </c>
      <c r="B3180" s="418" t="s">
        <v>0</v>
      </c>
      <c r="C3180" s="418" t="s">
        <v>3612</v>
      </c>
      <c r="D3180" s="419" t="s">
        <v>133</v>
      </c>
      <c r="E3180" s="419" t="s">
        <v>1894</v>
      </c>
      <c r="F3180" s="411">
        <f>G3180</f>
        <v>1</v>
      </c>
      <c r="G3180" s="411">
        <f>[5]내역서!F3176</f>
        <v>1</v>
      </c>
      <c r="H3180" s="411">
        <v>1</v>
      </c>
      <c r="I3180" s="410">
        <f>G3180-H3180</f>
        <v>0</v>
      </c>
      <c r="J3180" s="411">
        <f>내역서!F3184</f>
        <v>0</v>
      </c>
      <c r="K3180" s="411">
        <v>124726.5</v>
      </c>
      <c r="L3180" s="412">
        <f>INT($J3180*K3180)</f>
        <v>0</v>
      </c>
      <c r="M3180" s="411">
        <v>373995.2</v>
      </c>
      <c r="N3180" s="412">
        <f>INT($J3180*M3180)</f>
        <v>0</v>
      </c>
      <c r="O3180" s="411">
        <v>57591.8</v>
      </c>
      <c r="P3180" s="412">
        <f>INT($J3180*O3180)</f>
        <v>0</v>
      </c>
      <c r="Q3180" s="412">
        <f>+K3180+M3180+O3180</f>
        <v>556313.5</v>
      </c>
      <c r="R3180" s="412">
        <f>L3180+N3180+P3180</f>
        <v>0</v>
      </c>
      <c r="S3180" s="412"/>
      <c r="T3180" s="412"/>
      <c r="U3180" s="412"/>
      <c r="V3180" s="419" t="s">
        <v>0</v>
      </c>
      <c r="W3180" s="617" t="str">
        <f>+IF(J3180&lt;0,"ng","")</f>
        <v/>
      </c>
    </row>
    <row r="3181" spans="1:23" s="77" customFormat="1" ht="24" hidden="1" customHeight="1">
      <c r="A3181" s="372" t="s">
        <v>2072</v>
      </c>
      <c r="B3181" s="421" t="s">
        <v>0</v>
      </c>
      <c r="C3181" s="421" t="s">
        <v>1552</v>
      </c>
      <c r="D3181" s="422" t="s">
        <v>133</v>
      </c>
      <c r="E3181" s="422" t="s">
        <v>1536</v>
      </c>
      <c r="F3181" s="416">
        <f t="shared" si="4366"/>
        <v>1</v>
      </c>
      <c r="G3181" s="416">
        <f>[5]내역서!F3177</f>
        <v>1</v>
      </c>
      <c r="H3181" s="416">
        <v>1</v>
      </c>
      <c r="I3181" s="415">
        <f t="shared" si="4367"/>
        <v>0</v>
      </c>
      <c r="J3181" s="416">
        <f>내역서!F3185</f>
        <v>0</v>
      </c>
      <c r="K3181" s="416">
        <v>124726.5</v>
      </c>
      <c r="L3181" s="417">
        <f t="shared" si="4368"/>
        <v>0</v>
      </c>
      <c r="M3181" s="416">
        <v>373995.2</v>
      </c>
      <c r="N3181" s="417">
        <f t="shared" si="4369"/>
        <v>0</v>
      </c>
      <c r="O3181" s="416">
        <v>57591.8</v>
      </c>
      <c r="P3181" s="417">
        <f t="shared" si="4370"/>
        <v>0</v>
      </c>
      <c r="Q3181" s="417">
        <f t="shared" si="4371"/>
        <v>556313.5</v>
      </c>
      <c r="R3181" s="417">
        <f t="shared" si="4326"/>
        <v>0</v>
      </c>
      <c r="S3181" s="417">
        <f t="shared" ref="S3181" si="4386">J3181-J3180</f>
        <v>0</v>
      </c>
      <c r="T3181" s="417">
        <f t="shared" ref="T3181:U3181" si="4387">Q3181-Q3180</f>
        <v>0</v>
      </c>
      <c r="U3181" s="417">
        <f t="shared" si="4387"/>
        <v>0</v>
      </c>
      <c r="V3181" s="422"/>
      <c r="W3181" s="619" t="str">
        <f t="shared" si="4269"/>
        <v/>
      </c>
    </row>
    <row r="3182" spans="1:23" s="485" customFormat="1" ht="24" hidden="1" customHeight="1">
      <c r="A3182" s="366" t="s">
        <v>2055</v>
      </c>
      <c r="B3182" s="418" t="s">
        <v>0</v>
      </c>
      <c r="C3182" s="418" t="s">
        <v>3612</v>
      </c>
      <c r="D3182" s="419" t="s">
        <v>124</v>
      </c>
      <c r="E3182" s="419" t="s">
        <v>1894</v>
      </c>
      <c r="F3182" s="411">
        <f>G3182</f>
        <v>8</v>
      </c>
      <c r="G3182" s="411">
        <f>[5]내역서!F3178</f>
        <v>8</v>
      </c>
      <c r="H3182" s="411">
        <v>8</v>
      </c>
      <c r="I3182" s="410">
        <f>G3182-H3182</f>
        <v>0</v>
      </c>
      <c r="J3182" s="411">
        <f>내역서!F3186</f>
        <v>0</v>
      </c>
      <c r="K3182" s="411">
        <v>79767</v>
      </c>
      <c r="L3182" s="412">
        <f>INT($J3182*K3182)</f>
        <v>0</v>
      </c>
      <c r="M3182" s="411">
        <v>236001.6</v>
      </c>
      <c r="N3182" s="412">
        <f>INT($J3182*M3182)</f>
        <v>0</v>
      </c>
      <c r="O3182" s="411">
        <v>26415.7</v>
      </c>
      <c r="P3182" s="412">
        <f>INT($J3182*O3182)</f>
        <v>0</v>
      </c>
      <c r="Q3182" s="412">
        <f>+K3182+M3182+O3182</f>
        <v>342184.3</v>
      </c>
      <c r="R3182" s="412">
        <f>L3182+N3182+P3182</f>
        <v>0</v>
      </c>
      <c r="S3182" s="412"/>
      <c r="T3182" s="412"/>
      <c r="U3182" s="412"/>
      <c r="V3182" s="419" t="s">
        <v>0</v>
      </c>
      <c r="W3182" s="617" t="str">
        <f>+IF(J3182&lt;0,"ng","")</f>
        <v/>
      </c>
    </row>
    <row r="3183" spans="1:23" s="77" customFormat="1" ht="24" hidden="1" customHeight="1">
      <c r="A3183" s="372" t="s">
        <v>2072</v>
      </c>
      <c r="B3183" s="421" t="s">
        <v>0</v>
      </c>
      <c r="C3183" s="421" t="s">
        <v>1552</v>
      </c>
      <c r="D3183" s="422" t="s">
        <v>124</v>
      </c>
      <c r="E3183" s="422" t="s">
        <v>1536</v>
      </c>
      <c r="F3183" s="416">
        <f t="shared" si="4366"/>
        <v>8</v>
      </c>
      <c r="G3183" s="416">
        <f>[5]내역서!F3179</f>
        <v>8</v>
      </c>
      <c r="H3183" s="416">
        <v>8</v>
      </c>
      <c r="I3183" s="415">
        <f t="shared" si="4367"/>
        <v>0</v>
      </c>
      <c r="J3183" s="416">
        <f>내역서!F3187</f>
        <v>0</v>
      </c>
      <c r="K3183" s="416">
        <v>79767</v>
      </c>
      <c r="L3183" s="417">
        <f t="shared" si="4368"/>
        <v>0</v>
      </c>
      <c r="M3183" s="416">
        <v>236001.6</v>
      </c>
      <c r="N3183" s="417">
        <f t="shared" si="4369"/>
        <v>0</v>
      </c>
      <c r="O3183" s="416">
        <v>26415.7</v>
      </c>
      <c r="P3183" s="417">
        <f t="shared" si="4370"/>
        <v>0</v>
      </c>
      <c r="Q3183" s="417">
        <f t="shared" si="4371"/>
        <v>342184.3</v>
      </c>
      <c r="R3183" s="417">
        <f t="shared" si="4326"/>
        <v>0</v>
      </c>
      <c r="S3183" s="417">
        <f t="shared" ref="S3183" si="4388">J3183-J3182</f>
        <v>0</v>
      </c>
      <c r="T3183" s="417">
        <f t="shared" ref="T3183:U3183" si="4389">Q3183-Q3182</f>
        <v>0</v>
      </c>
      <c r="U3183" s="417">
        <f t="shared" si="4389"/>
        <v>0</v>
      </c>
      <c r="V3183" s="422"/>
      <c r="W3183" s="619" t="str">
        <f t="shared" ref="W3183" si="4390">+IF(J3183&lt;0,"ng","")</f>
        <v/>
      </c>
    </row>
    <row r="3184" spans="1:23" s="485" customFormat="1" ht="24" hidden="1" customHeight="1">
      <c r="A3184" s="366" t="s">
        <v>2055</v>
      </c>
      <c r="B3184" s="418" t="s">
        <v>0</v>
      </c>
      <c r="C3184" s="418" t="s">
        <v>3619</v>
      </c>
      <c r="D3184" s="419" t="s">
        <v>122</v>
      </c>
      <c r="E3184" s="419" t="s">
        <v>1894</v>
      </c>
      <c r="F3184" s="411">
        <f>G3184</f>
        <v>6</v>
      </c>
      <c r="G3184" s="411">
        <f>[5]내역서!F3180</f>
        <v>6</v>
      </c>
      <c r="H3184" s="411">
        <v>6</v>
      </c>
      <c r="I3184" s="410">
        <f>G3184-H3184</f>
        <v>0</v>
      </c>
      <c r="J3184" s="411">
        <f>내역서!F3188</f>
        <v>0</v>
      </c>
      <c r="K3184" s="411">
        <v>114862.5</v>
      </c>
      <c r="L3184" s="412">
        <f>INT($J3184*K3184)</f>
        <v>0</v>
      </c>
      <c r="M3184" s="411">
        <v>332856.8</v>
      </c>
      <c r="N3184" s="412">
        <f>INT($J3184*M3184)</f>
        <v>0</v>
      </c>
      <c r="O3184" s="411">
        <v>45385.4</v>
      </c>
      <c r="P3184" s="412">
        <f>INT($J3184*O3184)</f>
        <v>0</v>
      </c>
      <c r="Q3184" s="412">
        <f>+K3184+M3184+O3184</f>
        <v>493104.7</v>
      </c>
      <c r="R3184" s="412">
        <f>L3184+N3184+P3184</f>
        <v>0</v>
      </c>
      <c r="S3184" s="412"/>
      <c r="T3184" s="412"/>
      <c r="U3184" s="412"/>
      <c r="V3184" s="419" t="s">
        <v>0</v>
      </c>
      <c r="W3184" s="617" t="str">
        <f>+IF(J3184&lt;0,"ng","")</f>
        <v/>
      </c>
    </row>
    <row r="3185" spans="1:23" s="77" customFormat="1" ht="24" hidden="1" customHeight="1">
      <c r="A3185" s="372" t="s">
        <v>2072</v>
      </c>
      <c r="B3185" s="421" t="s">
        <v>0</v>
      </c>
      <c r="C3185" s="421" t="s">
        <v>1553</v>
      </c>
      <c r="D3185" s="422" t="s">
        <v>122</v>
      </c>
      <c r="E3185" s="422" t="s">
        <v>1536</v>
      </c>
      <c r="F3185" s="416">
        <f t="shared" si="4366"/>
        <v>6</v>
      </c>
      <c r="G3185" s="416">
        <f>[5]내역서!F3181</f>
        <v>6</v>
      </c>
      <c r="H3185" s="416">
        <v>6</v>
      </c>
      <c r="I3185" s="415">
        <f t="shared" si="4367"/>
        <v>0</v>
      </c>
      <c r="J3185" s="416">
        <f>내역서!F3189</f>
        <v>0</v>
      </c>
      <c r="K3185" s="416">
        <v>114862.5</v>
      </c>
      <c r="L3185" s="417">
        <f t="shared" si="4368"/>
        <v>0</v>
      </c>
      <c r="M3185" s="416">
        <v>332856.8</v>
      </c>
      <c r="N3185" s="417">
        <f t="shared" si="4369"/>
        <v>0</v>
      </c>
      <c r="O3185" s="416">
        <v>45385.4</v>
      </c>
      <c r="P3185" s="417">
        <f t="shared" si="4370"/>
        <v>0</v>
      </c>
      <c r="Q3185" s="417">
        <f t="shared" si="4371"/>
        <v>493104.7</v>
      </c>
      <c r="R3185" s="417">
        <f t="shared" si="4326"/>
        <v>0</v>
      </c>
      <c r="S3185" s="417">
        <f t="shared" ref="S3185" si="4391">J3185-J3184</f>
        <v>0</v>
      </c>
      <c r="T3185" s="417">
        <f t="shared" ref="T3185:U3185" si="4392">Q3185-Q3184</f>
        <v>0</v>
      </c>
      <c r="U3185" s="417">
        <f t="shared" si="4392"/>
        <v>0</v>
      </c>
      <c r="V3185" s="422"/>
      <c r="W3185" s="619" t="str">
        <f t="shared" ref="W3185" si="4393">+IF(J3185&lt;0,"ng","")</f>
        <v/>
      </c>
    </row>
    <row r="3186" spans="1:23" s="485" customFormat="1" ht="24" hidden="1" customHeight="1">
      <c r="A3186" s="366" t="s">
        <v>2055</v>
      </c>
      <c r="B3186" s="418" t="s">
        <v>0</v>
      </c>
      <c r="C3186" s="418" t="s">
        <v>3619</v>
      </c>
      <c r="D3186" s="419" t="s">
        <v>123</v>
      </c>
      <c r="E3186" s="419" t="s">
        <v>1894</v>
      </c>
      <c r="F3186" s="411">
        <f>G3186</f>
        <v>6</v>
      </c>
      <c r="G3186" s="411">
        <f>[5]내역서!F3182</f>
        <v>6</v>
      </c>
      <c r="H3186" s="411">
        <v>6</v>
      </c>
      <c r="I3186" s="410">
        <f>G3186-H3186</f>
        <v>0</v>
      </c>
      <c r="J3186" s="411">
        <f>내역서!F3190</f>
        <v>0</v>
      </c>
      <c r="K3186" s="411">
        <v>94480.4</v>
      </c>
      <c r="L3186" s="412">
        <f>INT($J3186*K3186)</f>
        <v>0</v>
      </c>
      <c r="M3186" s="411">
        <v>294743.2</v>
      </c>
      <c r="N3186" s="412">
        <f>INT($J3186*M3186)</f>
        <v>0</v>
      </c>
      <c r="O3186" s="411">
        <v>31112.2</v>
      </c>
      <c r="P3186" s="412">
        <f>INT($J3186*O3186)</f>
        <v>0</v>
      </c>
      <c r="Q3186" s="412">
        <f>+K3186+M3186+O3186</f>
        <v>420335.8</v>
      </c>
      <c r="R3186" s="412">
        <f>L3186+N3186+P3186</f>
        <v>0</v>
      </c>
      <c r="S3186" s="412"/>
      <c r="T3186" s="412"/>
      <c r="U3186" s="412"/>
      <c r="V3186" s="419" t="s">
        <v>0</v>
      </c>
      <c r="W3186" s="617" t="str">
        <f>+IF(J3186&lt;0,"ng","")</f>
        <v/>
      </c>
    </row>
    <row r="3187" spans="1:23" s="77" customFormat="1" ht="24" hidden="1" customHeight="1">
      <c r="A3187" s="372" t="s">
        <v>2072</v>
      </c>
      <c r="B3187" s="421" t="s">
        <v>0</v>
      </c>
      <c r="C3187" s="421" t="s">
        <v>1553</v>
      </c>
      <c r="D3187" s="422" t="s">
        <v>123</v>
      </c>
      <c r="E3187" s="422" t="s">
        <v>1536</v>
      </c>
      <c r="F3187" s="416">
        <f t="shared" si="4366"/>
        <v>6</v>
      </c>
      <c r="G3187" s="416">
        <f>[5]내역서!F3183</f>
        <v>6</v>
      </c>
      <c r="H3187" s="416">
        <v>6</v>
      </c>
      <c r="I3187" s="415">
        <f t="shared" si="4367"/>
        <v>0</v>
      </c>
      <c r="J3187" s="416">
        <f>내역서!F3191</f>
        <v>0</v>
      </c>
      <c r="K3187" s="416">
        <v>94480.4</v>
      </c>
      <c r="L3187" s="417">
        <f t="shared" si="4368"/>
        <v>0</v>
      </c>
      <c r="M3187" s="416">
        <v>294743.2</v>
      </c>
      <c r="N3187" s="417">
        <f t="shared" si="4369"/>
        <v>0</v>
      </c>
      <c r="O3187" s="416">
        <v>31112.2</v>
      </c>
      <c r="P3187" s="417">
        <f t="shared" si="4370"/>
        <v>0</v>
      </c>
      <c r="Q3187" s="417">
        <f t="shared" si="4371"/>
        <v>420335.8</v>
      </c>
      <c r="R3187" s="417">
        <f t="shared" si="4326"/>
        <v>0</v>
      </c>
      <c r="S3187" s="417">
        <f t="shared" ref="S3187" si="4394">J3187-J3186</f>
        <v>0</v>
      </c>
      <c r="T3187" s="417">
        <f t="shared" ref="T3187:U3187" si="4395">Q3187-Q3186</f>
        <v>0</v>
      </c>
      <c r="U3187" s="417">
        <f t="shared" si="4395"/>
        <v>0</v>
      </c>
      <c r="V3187" s="422"/>
      <c r="W3187" s="619" t="str">
        <f t="shared" ref="W3187" si="4396">+IF(J3187&lt;0,"ng","")</f>
        <v/>
      </c>
    </row>
    <row r="3188" spans="1:23" s="485" customFormat="1" ht="24" hidden="1" customHeight="1">
      <c r="A3188" s="366" t="s">
        <v>2055</v>
      </c>
      <c r="B3188" s="418" t="s">
        <v>0</v>
      </c>
      <c r="C3188" s="418" t="s">
        <v>3620</v>
      </c>
      <c r="D3188" s="419" t="s">
        <v>124</v>
      </c>
      <c r="E3188" s="419" t="s">
        <v>1894</v>
      </c>
      <c r="F3188" s="411">
        <f>G3188</f>
        <v>6</v>
      </c>
      <c r="G3188" s="411">
        <f>[5]내역서!F3184</f>
        <v>6</v>
      </c>
      <c r="H3188" s="411">
        <v>6</v>
      </c>
      <c r="I3188" s="410">
        <f>G3188-H3188</f>
        <v>0</v>
      </c>
      <c r="J3188" s="411">
        <f>내역서!F3192</f>
        <v>0</v>
      </c>
      <c r="K3188" s="411">
        <v>79767</v>
      </c>
      <c r="L3188" s="412">
        <f>INT($J3188*K3188)</f>
        <v>0</v>
      </c>
      <c r="M3188" s="411">
        <v>236001.6</v>
      </c>
      <c r="N3188" s="412">
        <f>INT($J3188*M3188)</f>
        <v>0</v>
      </c>
      <c r="O3188" s="411">
        <v>26415.7</v>
      </c>
      <c r="P3188" s="412">
        <f>INT($J3188*O3188)</f>
        <v>0</v>
      </c>
      <c r="Q3188" s="412">
        <f>+K3188+M3188+O3188</f>
        <v>342184.3</v>
      </c>
      <c r="R3188" s="412">
        <f>L3188+N3188+P3188</f>
        <v>0</v>
      </c>
      <c r="S3188" s="412"/>
      <c r="T3188" s="412"/>
      <c r="U3188" s="412"/>
      <c r="V3188" s="419" t="s">
        <v>0</v>
      </c>
      <c r="W3188" s="617" t="str">
        <f>+IF(J3188&lt;0,"ng","")</f>
        <v/>
      </c>
    </row>
    <row r="3189" spans="1:23" s="77" customFormat="1" ht="24" hidden="1" customHeight="1">
      <c r="A3189" s="372" t="s">
        <v>2072</v>
      </c>
      <c r="B3189" s="421" t="s">
        <v>0</v>
      </c>
      <c r="C3189" s="421" t="s">
        <v>1554</v>
      </c>
      <c r="D3189" s="422" t="s">
        <v>124</v>
      </c>
      <c r="E3189" s="422" t="s">
        <v>1536</v>
      </c>
      <c r="F3189" s="416">
        <f t="shared" si="4366"/>
        <v>6</v>
      </c>
      <c r="G3189" s="416">
        <f>[5]내역서!F3185</f>
        <v>6</v>
      </c>
      <c r="H3189" s="416">
        <v>6</v>
      </c>
      <c r="I3189" s="415">
        <f t="shared" si="4367"/>
        <v>0</v>
      </c>
      <c r="J3189" s="416">
        <f>내역서!F3193</f>
        <v>0</v>
      </c>
      <c r="K3189" s="416">
        <v>79767</v>
      </c>
      <c r="L3189" s="417">
        <f t="shared" si="4368"/>
        <v>0</v>
      </c>
      <c r="M3189" s="416">
        <v>236001.6</v>
      </c>
      <c r="N3189" s="417">
        <f t="shared" si="4369"/>
        <v>0</v>
      </c>
      <c r="O3189" s="416">
        <v>26415.7</v>
      </c>
      <c r="P3189" s="417">
        <f t="shared" si="4370"/>
        <v>0</v>
      </c>
      <c r="Q3189" s="417">
        <f t="shared" si="4371"/>
        <v>342184.3</v>
      </c>
      <c r="R3189" s="417">
        <f t="shared" si="4326"/>
        <v>0</v>
      </c>
      <c r="S3189" s="417">
        <f t="shared" ref="S3189" si="4397">J3189-J3188</f>
        <v>0</v>
      </c>
      <c r="T3189" s="417">
        <f t="shared" ref="T3189:U3189" si="4398">Q3189-Q3188</f>
        <v>0</v>
      </c>
      <c r="U3189" s="417">
        <f t="shared" si="4398"/>
        <v>0</v>
      </c>
      <c r="V3189" s="422"/>
      <c r="W3189" s="619" t="str">
        <f t="shared" ref="W3189" si="4399">+IF(J3189&lt;0,"ng","")</f>
        <v/>
      </c>
    </row>
    <row r="3190" spans="1:23" s="485" customFormat="1" ht="24" hidden="1" customHeight="1">
      <c r="A3190" s="366" t="s">
        <v>2055</v>
      </c>
      <c r="B3190" s="418" t="s">
        <v>0</v>
      </c>
      <c r="C3190" s="418" t="s">
        <v>3624</v>
      </c>
      <c r="D3190" s="419" t="s">
        <v>122</v>
      </c>
      <c r="E3190" s="419" t="s">
        <v>1894</v>
      </c>
      <c r="F3190" s="411">
        <f>G3190</f>
        <v>3</v>
      </c>
      <c r="G3190" s="411">
        <f>[5]내역서!F3186</f>
        <v>3</v>
      </c>
      <c r="H3190" s="411">
        <v>3</v>
      </c>
      <c r="I3190" s="410">
        <f>G3190-H3190</f>
        <v>0</v>
      </c>
      <c r="J3190" s="411">
        <f>내역서!F3194</f>
        <v>0</v>
      </c>
      <c r="K3190" s="411">
        <v>114862.5</v>
      </c>
      <c r="L3190" s="412">
        <f>INT($J3190*K3190)</f>
        <v>0</v>
      </c>
      <c r="M3190" s="411">
        <v>332856.8</v>
      </c>
      <c r="N3190" s="412">
        <f>INT($J3190*M3190)</f>
        <v>0</v>
      </c>
      <c r="O3190" s="411">
        <v>45385.4</v>
      </c>
      <c r="P3190" s="412">
        <f>INT($J3190*O3190)</f>
        <v>0</v>
      </c>
      <c r="Q3190" s="412">
        <f>+K3190+M3190+O3190</f>
        <v>493104.7</v>
      </c>
      <c r="R3190" s="412">
        <f>L3190+N3190+P3190</f>
        <v>0</v>
      </c>
      <c r="S3190" s="412"/>
      <c r="T3190" s="412"/>
      <c r="U3190" s="412"/>
      <c r="V3190" s="419" t="s">
        <v>0</v>
      </c>
      <c r="W3190" s="617" t="str">
        <f>+IF(J3190&lt;0,"ng","")</f>
        <v/>
      </c>
    </row>
    <row r="3191" spans="1:23" s="77" customFormat="1" ht="24" hidden="1" customHeight="1">
      <c r="A3191" s="372" t="s">
        <v>2072</v>
      </c>
      <c r="B3191" s="421" t="s">
        <v>0</v>
      </c>
      <c r="C3191" s="421" t="s">
        <v>1555</v>
      </c>
      <c r="D3191" s="422" t="s">
        <v>122</v>
      </c>
      <c r="E3191" s="422" t="s">
        <v>1536</v>
      </c>
      <c r="F3191" s="416">
        <f t="shared" si="4366"/>
        <v>3</v>
      </c>
      <c r="G3191" s="416">
        <f>[5]내역서!F3187</f>
        <v>3</v>
      </c>
      <c r="H3191" s="416">
        <v>3</v>
      </c>
      <c r="I3191" s="415">
        <f t="shared" si="4367"/>
        <v>0</v>
      </c>
      <c r="J3191" s="416">
        <f>내역서!F3195</f>
        <v>0</v>
      </c>
      <c r="K3191" s="416">
        <v>114862.5</v>
      </c>
      <c r="L3191" s="417">
        <f t="shared" si="4368"/>
        <v>0</v>
      </c>
      <c r="M3191" s="416">
        <v>332856.8</v>
      </c>
      <c r="N3191" s="417">
        <f t="shared" si="4369"/>
        <v>0</v>
      </c>
      <c r="O3191" s="416">
        <v>45385.4</v>
      </c>
      <c r="P3191" s="417">
        <f t="shared" si="4370"/>
        <v>0</v>
      </c>
      <c r="Q3191" s="417">
        <f t="shared" si="4371"/>
        <v>493104.7</v>
      </c>
      <c r="R3191" s="417">
        <f t="shared" si="4326"/>
        <v>0</v>
      </c>
      <c r="S3191" s="417">
        <f t="shared" ref="S3191" si="4400">J3191-J3190</f>
        <v>0</v>
      </c>
      <c r="T3191" s="417">
        <f t="shared" ref="T3191:U3191" si="4401">Q3191-Q3190</f>
        <v>0</v>
      </c>
      <c r="U3191" s="417">
        <f t="shared" si="4401"/>
        <v>0</v>
      </c>
      <c r="V3191" s="422"/>
      <c r="W3191" s="619" t="str">
        <f t="shared" ref="W3191" si="4402">+IF(J3191&lt;0,"ng","")</f>
        <v/>
      </c>
    </row>
    <row r="3192" spans="1:23" s="371" customFormat="1" ht="24" hidden="1" customHeight="1">
      <c r="A3192" s="366" t="s">
        <v>2055</v>
      </c>
      <c r="B3192" s="436" t="s">
        <v>3691</v>
      </c>
      <c r="C3192" s="436" t="s">
        <v>3692</v>
      </c>
      <c r="D3192" s="437" t="s">
        <v>0</v>
      </c>
      <c r="E3192" s="437" t="s">
        <v>0</v>
      </c>
      <c r="F3192" s="438">
        <v>0</v>
      </c>
      <c r="G3192" s="438">
        <f>[5]내역서!F3188</f>
        <v>0</v>
      </c>
      <c r="H3192" s="438">
        <v>0</v>
      </c>
      <c r="I3192" s="438"/>
      <c r="J3192" s="438">
        <f>내역서!F3196</f>
        <v>0</v>
      </c>
      <c r="K3192" s="439">
        <v>0</v>
      </c>
      <c r="L3192" s="438">
        <f>L3194</f>
        <v>0</v>
      </c>
      <c r="M3192" s="439">
        <v>0</v>
      </c>
      <c r="N3192" s="438">
        <f>N3194</f>
        <v>0</v>
      </c>
      <c r="O3192" s="439">
        <v>0</v>
      </c>
      <c r="P3192" s="438">
        <f>P3194</f>
        <v>0</v>
      </c>
      <c r="Q3192" s="440">
        <v>0</v>
      </c>
      <c r="R3192" s="438">
        <f>L3192+N3192+P3192</f>
        <v>0</v>
      </c>
      <c r="S3192" s="438"/>
      <c r="T3192" s="438"/>
      <c r="U3192" s="438"/>
      <c r="V3192" s="441" t="s">
        <v>0</v>
      </c>
      <c r="W3192" s="617" t="str">
        <f>+IF(J3192&lt;0,"ng","")</f>
        <v/>
      </c>
    </row>
    <row r="3193" spans="1:23" s="81" customFormat="1" ht="24" hidden="1" customHeight="1">
      <c r="A3193" s="372" t="s">
        <v>4298</v>
      </c>
      <c r="B3193" s="442" t="s">
        <v>1841</v>
      </c>
      <c r="C3193" s="442" t="s">
        <v>6403</v>
      </c>
      <c r="D3193" s="443" t="s">
        <v>0</v>
      </c>
      <c r="E3193" s="443" t="s">
        <v>0</v>
      </c>
      <c r="F3193" s="444">
        <v>0</v>
      </c>
      <c r="G3193" s="444">
        <f>[5]내역서!F3189</f>
        <v>0</v>
      </c>
      <c r="H3193" s="444">
        <v>0</v>
      </c>
      <c r="I3193" s="444"/>
      <c r="J3193" s="444">
        <f>내역서!F3197</f>
        <v>0</v>
      </c>
      <c r="K3193" s="445">
        <v>0</v>
      </c>
      <c r="L3193" s="444">
        <f>L3195</f>
        <v>0</v>
      </c>
      <c r="M3193" s="445">
        <v>0</v>
      </c>
      <c r="N3193" s="444">
        <f>N3195</f>
        <v>0</v>
      </c>
      <c r="O3193" s="445">
        <v>0</v>
      </c>
      <c r="P3193" s="444">
        <f>P3195</f>
        <v>0</v>
      </c>
      <c r="Q3193" s="446">
        <v>0</v>
      </c>
      <c r="R3193" s="444">
        <f t="shared" si="4326"/>
        <v>0</v>
      </c>
      <c r="S3193" s="444">
        <f t="shared" ref="S3193" si="4403">J3193-J3192</f>
        <v>0</v>
      </c>
      <c r="T3193" s="444">
        <f t="shared" ref="T3193:U3193" si="4404">Q3193-Q3192</f>
        <v>0</v>
      </c>
      <c r="U3193" s="444">
        <f t="shared" si="4404"/>
        <v>0</v>
      </c>
      <c r="V3193" s="447"/>
      <c r="W3193" s="619" t="str">
        <f t="shared" ref="W3193" si="4405">+IF(J3193&lt;0,"ng","")</f>
        <v/>
      </c>
    </row>
    <row r="3194" spans="1:23" s="485" customFormat="1" ht="24" hidden="1" customHeight="1">
      <c r="A3194" s="366" t="s">
        <v>4295</v>
      </c>
      <c r="B3194" s="418" t="s">
        <v>0</v>
      </c>
      <c r="C3194" s="418" t="s">
        <v>3695</v>
      </c>
      <c r="D3194" s="419" t="s">
        <v>151</v>
      </c>
      <c r="E3194" s="419" t="s">
        <v>1894</v>
      </c>
      <c r="F3194" s="411">
        <f>G3194</f>
        <v>800</v>
      </c>
      <c r="G3194" s="411">
        <f>[5]내역서!F3190</f>
        <v>800</v>
      </c>
      <c r="H3194" s="411">
        <v>800</v>
      </c>
      <c r="I3194" s="410">
        <f>G3194-H3194</f>
        <v>0</v>
      </c>
      <c r="J3194" s="411">
        <f>내역서!F3198</f>
        <v>0</v>
      </c>
      <c r="K3194" s="411">
        <v>2693.9</v>
      </c>
      <c r="L3194" s="412">
        <f>INT($J3194*K3194)</f>
        <v>0</v>
      </c>
      <c r="M3194" s="411">
        <v>1992.8</v>
      </c>
      <c r="N3194" s="412">
        <f>INT($J3194*M3194)</f>
        <v>0</v>
      </c>
      <c r="O3194" s="411">
        <v>0</v>
      </c>
      <c r="P3194" s="412">
        <f>INT($J3194*O3194)</f>
        <v>0</v>
      </c>
      <c r="Q3194" s="412">
        <f>+K3194+M3194+O3194</f>
        <v>4686.7</v>
      </c>
      <c r="R3194" s="412">
        <f>L3194+N3194+P3194</f>
        <v>0</v>
      </c>
      <c r="S3194" s="412"/>
      <c r="T3194" s="412"/>
      <c r="U3194" s="412"/>
      <c r="V3194" s="419" t="s">
        <v>0</v>
      </c>
      <c r="W3194" s="617" t="str">
        <f>+IF(J3194&lt;0,"ng","")</f>
        <v/>
      </c>
    </row>
    <row r="3195" spans="1:23" s="77" customFormat="1" ht="24" hidden="1" customHeight="1">
      <c r="A3195" s="372" t="s">
        <v>2072</v>
      </c>
      <c r="B3195" s="421" t="s">
        <v>0</v>
      </c>
      <c r="C3195" s="421" t="s">
        <v>1603</v>
      </c>
      <c r="D3195" s="422" t="s">
        <v>151</v>
      </c>
      <c r="E3195" s="422" t="s">
        <v>1536</v>
      </c>
      <c r="F3195" s="416">
        <f>G3195</f>
        <v>800</v>
      </c>
      <c r="G3195" s="416">
        <f>[5]내역서!F3191</f>
        <v>800</v>
      </c>
      <c r="H3195" s="416">
        <v>800</v>
      </c>
      <c r="I3195" s="415">
        <f t="shared" ref="I3195" si="4406">G3195-H3195</f>
        <v>0</v>
      </c>
      <c r="J3195" s="416">
        <f>내역서!F3199</f>
        <v>0</v>
      </c>
      <c r="K3195" s="416">
        <v>2693.9</v>
      </c>
      <c r="L3195" s="417">
        <f>INT($J3195*K3195)</f>
        <v>0</v>
      </c>
      <c r="M3195" s="416">
        <v>1992.8</v>
      </c>
      <c r="N3195" s="417">
        <f>INT($J3195*M3195)</f>
        <v>0</v>
      </c>
      <c r="O3195" s="416">
        <v>0</v>
      </c>
      <c r="P3195" s="417">
        <f>INT($J3195*O3195)</f>
        <v>0</v>
      </c>
      <c r="Q3195" s="417">
        <f>+K3195+M3195+O3195</f>
        <v>4686.7</v>
      </c>
      <c r="R3195" s="417">
        <f t="shared" si="4326"/>
        <v>0</v>
      </c>
      <c r="S3195" s="417">
        <f t="shared" ref="S3195" si="4407">J3195-J3194</f>
        <v>0</v>
      </c>
      <c r="T3195" s="417">
        <f t="shared" ref="T3195:U3195" si="4408">Q3195-Q3194</f>
        <v>0</v>
      </c>
      <c r="U3195" s="417">
        <f t="shared" si="4408"/>
        <v>0</v>
      </c>
      <c r="V3195" s="422"/>
      <c r="W3195" s="619" t="str">
        <f t="shared" ref="W3195" si="4409">+IF(J3195&lt;0,"ng","")</f>
        <v/>
      </c>
    </row>
    <row r="3196" spans="1:23" s="371" customFormat="1" ht="24" hidden="1" customHeight="1">
      <c r="A3196" s="366" t="s">
        <v>2055</v>
      </c>
      <c r="B3196" s="436" t="s">
        <v>3696</v>
      </c>
      <c r="C3196" s="436" t="s">
        <v>3697</v>
      </c>
      <c r="D3196" s="437" t="s">
        <v>0</v>
      </c>
      <c r="E3196" s="437" t="s">
        <v>0</v>
      </c>
      <c r="F3196" s="438">
        <v>0</v>
      </c>
      <c r="G3196" s="438">
        <f>[5]내역서!F3192</f>
        <v>0</v>
      </c>
      <c r="H3196" s="438">
        <v>0</v>
      </c>
      <c r="I3196" s="438"/>
      <c r="J3196" s="438">
        <f>내역서!F3200</f>
        <v>0</v>
      </c>
      <c r="K3196" s="439">
        <v>0</v>
      </c>
      <c r="L3196" s="438">
        <f>SUMIF($A$3198:$A$3207,$A3198,L$3198:L$3207)</f>
        <v>0</v>
      </c>
      <c r="M3196" s="439">
        <v>0</v>
      </c>
      <c r="N3196" s="438">
        <f t="shared" ref="N3196:N3197" si="4410">SUMIF($A$3198:$A$3207,$A3198,N$3198:N$3207)</f>
        <v>0</v>
      </c>
      <c r="O3196" s="439">
        <v>0</v>
      </c>
      <c r="P3196" s="438">
        <f t="shared" ref="P3196" si="4411">SUMIF($A$3198:$A$3207,$A3198,P$3198:P$3207)</f>
        <v>0</v>
      </c>
      <c r="Q3196" s="440">
        <v>0</v>
      </c>
      <c r="R3196" s="438">
        <f>L3196+N3196+P3196</f>
        <v>0</v>
      </c>
      <c r="S3196" s="438"/>
      <c r="T3196" s="438"/>
      <c r="U3196" s="438"/>
      <c r="V3196" s="441" t="s">
        <v>0</v>
      </c>
      <c r="W3196" s="617" t="str">
        <f>+IF(J3196&lt;0,"ng","")</f>
        <v/>
      </c>
    </row>
    <row r="3197" spans="1:23" s="81" customFormat="1" ht="24" hidden="1" customHeight="1">
      <c r="A3197" s="372" t="s">
        <v>2072</v>
      </c>
      <c r="B3197" s="442" t="s">
        <v>1842</v>
      </c>
      <c r="C3197" s="442" t="s">
        <v>1618</v>
      </c>
      <c r="D3197" s="443" t="s">
        <v>0</v>
      </c>
      <c r="E3197" s="443" t="s">
        <v>0</v>
      </c>
      <c r="F3197" s="444">
        <v>0</v>
      </c>
      <c r="G3197" s="444">
        <f>[5]내역서!F3193</f>
        <v>0</v>
      </c>
      <c r="H3197" s="444">
        <v>0</v>
      </c>
      <c r="I3197" s="444"/>
      <c r="J3197" s="444">
        <f>내역서!F3201</f>
        <v>0</v>
      </c>
      <c r="K3197" s="445">
        <v>0</v>
      </c>
      <c r="L3197" s="444">
        <f>SUMIF($A$3198:$A$3207,$A3199,L$3198:L$3207)</f>
        <v>0</v>
      </c>
      <c r="M3197" s="445">
        <v>0</v>
      </c>
      <c r="N3197" s="444">
        <f t="shared" si="4410"/>
        <v>0</v>
      </c>
      <c r="O3197" s="445">
        <v>0</v>
      </c>
      <c r="P3197" s="444">
        <f>SUMIF($A$3198:$A$3207,$A3199,P$3198:P$3207)</f>
        <v>0</v>
      </c>
      <c r="Q3197" s="446">
        <v>0</v>
      </c>
      <c r="R3197" s="444">
        <f t="shared" ref="R3197" si="4412">L3197+N3197+P3197</f>
        <v>0</v>
      </c>
      <c r="S3197" s="444">
        <f t="shared" ref="S3197" si="4413">J3197-J3196</f>
        <v>0</v>
      </c>
      <c r="T3197" s="444">
        <f t="shared" ref="T3197:U3197" si="4414">Q3197-Q3196</f>
        <v>0</v>
      </c>
      <c r="U3197" s="444">
        <f t="shared" si="4414"/>
        <v>0</v>
      </c>
      <c r="V3197" s="447"/>
      <c r="W3197" s="619" t="str">
        <f t="shared" ref="W3197" si="4415">+IF(J3197&lt;0,"ng","")</f>
        <v/>
      </c>
    </row>
    <row r="3198" spans="1:23" s="485" customFormat="1" ht="24" hidden="1" customHeight="1">
      <c r="A3198" s="366" t="s">
        <v>2055</v>
      </c>
      <c r="B3198" s="418" t="s">
        <v>0</v>
      </c>
      <c r="C3198" s="418" t="s">
        <v>3699</v>
      </c>
      <c r="D3198" s="419" t="s">
        <v>151</v>
      </c>
      <c r="E3198" s="419" t="s">
        <v>1894</v>
      </c>
      <c r="F3198" s="411">
        <f t="shared" ref="F3198:F3207" si="4416">G3198</f>
        <v>1500</v>
      </c>
      <c r="G3198" s="411">
        <f>[5]내역서!F3194</f>
        <v>1500</v>
      </c>
      <c r="H3198" s="411">
        <v>1500</v>
      </c>
      <c r="I3198" s="410">
        <f>G3198-H3198</f>
        <v>0</v>
      </c>
      <c r="J3198" s="411">
        <f>내역서!F3202</f>
        <v>0</v>
      </c>
      <c r="K3198" s="411">
        <v>2314.9</v>
      </c>
      <c r="L3198" s="412">
        <f>INT($J3198*K3198)</f>
        <v>0</v>
      </c>
      <c r="M3198" s="411">
        <v>1992.8</v>
      </c>
      <c r="N3198" s="412">
        <f>INT($J3198*M3198)</f>
        <v>0</v>
      </c>
      <c r="O3198" s="411">
        <v>0</v>
      </c>
      <c r="P3198" s="412">
        <f>INT($J3198*O3198)</f>
        <v>0</v>
      </c>
      <c r="Q3198" s="412">
        <f>+K3198+M3198+O3198</f>
        <v>4307.7</v>
      </c>
      <c r="R3198" s="412">
        <f>L3198+N3198+P3198</f>
        <v>0</v>
      </c>
      <c r="S3198" s="412"/>
      <c r="T3198" s="412"/>
      <c r="U3198" s="412"/>
      <c r="V3198" s="419" t="s">
        <v>0</v>
      </c>
      <c r="W3198" s="617" t="str">
        <f>+IF(J3198&lt;0,"ng","")</f>
        <v/>
      </c>
    </row>
    <row r="3199" spans="1:23" s="77" customFormat="1" ht="24" hidden="1" customHeight="1">
      <c r="A3199" s="372" t="s">
        <v>2072</v>
      </c>
      <c r="B3199" s="421" t="s">
        <v>0</v>
      </c>
      <c r="C3199" s="421" t="s">
        <v>1605</v>
      </c>
      <c r="D3199" s="422" t="s">
        <v>151</v>
      </c>
      <c r="E3199" s="422" t="s">
        <v>1536</v>
      </c>
      <c r="F3199" s="416">
        <f t="shared" si="4416"/>
        <v>1500</v>
      </c>
      <c r="G3199" s="416">
        <f>[5]내역서!F3195</f>
        <v>1500</v>
      </c>
      <c r="H3199" s="416">
        <v>1500</v>
      </c>
      <c r="I3199" s="415">
        <f t="shared" ref="I3199:I3207" si="4417">G3199-H3199</f>
        <v>0</v>
      </c>
      <c r="J3199" s="416">
        <f>내역서!F3203</f>
        <v>0</v>
      </c>
      <c r="K3199" s="416">
        <v>2314.9</v>
      </c>
      <c r="L3199" s="417">
        <f t="shared" ref="L3199:L3207" si="4418">INT($J3199*K3199)</f>
        <v>0</v>
      </c>
      <c r="M3199" s="416">
        <v>1992.8</v>
      </c>
      <c r="N3199" s="417">
        <f t="shared" ref="N3199:N3207" si="4419">INT($J3199*M3199)</f>
        <v>0</v>
      </c>
      <c r="O3199" s="416">
        <v>0</v>
      </c>
      <c r="P3199" s="417">
        <f t="shared" ref="P3199:P3207" si="4420">INT($J3199*O3199)</f>
        <v>0</v>
      </c>
      <c r="Q3199" s="417">
        <f t="shared" ref="Q3199:Q3207" si="4421">+K3199+M3199+O3199</f>
        <v>4307.7</v>
      </c>
      <c r="R3199" s="417">
        <f t="shared" si="4326"/>
        <v>0</v>
      </c>
      <c r="S3199" s="417">
        <f t="shared" ref="S3199" si="4422">J3199-J3198</f>
        <v>0</v>
      </c>
      <c r="T3199" s="417">
        <f t="shared" ref="T3199:U3199" si="4423">Q3199-Q3198</f>
        <v>0</v>
      </c>
      <c r="U3199" s="417">
        <f t="shared" si="4423"/>
        <v>0</v>
      </c>
      <c r="V3199" s="422"/>
      <c r="W3199" s="619" t="str">
        <f t="shared" ref="W3199" si="4424">+IF(J3199&lt;0,"ng","")</f>
        <v/>
      </c>
    </row>
    <row r="3200" spans="1:23" s="485" customFormat="1" ht="24" hidden="1" customHeight="1">
      <c r="A3200" s="366" t="s">
        <v>2055</v>
      </c>
      <c r="B3200" s="418" t="s">
        <v>0</v>
      </c>
      <c r="C3200" s="418" t="s">
        <v>3700</v>
      </c>
      <c r="D3200" s="419" t="s">
        <v>151</v>
      </c>
      <c r="E3200" s="419" t="s">
        <v>1894</v>
      </c>
      <c r="F3200" s="411">
        <f t="shared" si="4416"/>
        <v>1100</v>
      </c>
      <c r="G3200" s="411">
        <f>[5]내역서!F3196</f>
        <v>1100</v>
      </c>
      <c r="H3200" s="411">
        <v>1100</v>
      </c>
      <c r="I3200" s="410">
        <f>G3200-H3200</f>
        <v>0</v>
      </c>
      <c r="J3200" s="411">
        <f>내역서!F3204</f>
        <v>0</v>
      </c>
      <c r="K3200" s="411">
        <v>2343.3000000000002</v>
      </c>
      <c r="L3200" s="412">
        <f>INT($J3200*K3200)</f>
        <v>0</v>
      </c>
      <c r="M3200" s="411">
        <v>1992.8</v>
      </c>
      <c r="N3200" s="412">
        <f>INT($J3200*M3200)</f>
        <v>0</v>
      </c>
      <c r="O3200" s="411">
        <v>0</v>
      </c>
      <c r="P3200" s="412">
        <f>INT($J3200*O3200)</f>
        <v>0</v>
      </c>
      <c r="Q3200" s="412">
        <f>+K3200+M3200+O3200</f>
        <v>4336.1000000000004</v>
      </c>
      <c r="R3200" s="412">
        <f>L3200+N3200+P3200</f>
        <v>0</v>
      </c>
      <c r="S3200" s="412"/>
      <c r="T3200" s="412"/>
      <c r="U3200" s="412"/>
      <c r="V3200" s="419" t="s">
        <v>0</v>
      </c>
      <c r="W3200" s="617" t="str">
        <f>+IF(J3200&lt;0,"ng","")</f>
        <v/>
      </c>
    </row>
    <row r="3201" spans="1:23" s="77" customFormat="1" ht="24" hidden="1" customHeight="1">
      <c r="A3201" s="372" t="s">
        <v>2072</v>
      </c>
      <c r="B3201" s="421" t="s">
        <v>0</v>
      </c>
      <c r="C3201" s="421" t="s">
        <v>1606</v>
      </c>
      <c r="D3201" s="422" t="s">
        <v>151</v>
      </c>
      <c r="E3201" s="422" t="s">
        <v>1536</v>
      </c>
      <c r="F3201" s="416">
        <f t="shared" si="4416"/>
        <v>1100</v>
      </c>
      <c r="G3201" s="416">
        <f>[5]내역서!F3197</f>
        <v>1100</v>
      </c>
      <c r="H3201" s="416">
        <v>1100</v>
      </c>
      <c r="I3201" s="415">
        <f t="shared" si="4417"/>
        <v>0</v>
      </c>
      <c r="J3201" s="416">
        <f>내역서!F3205</f>
        <v>0</v>
      </c>
      <c r="K3201" s="416">
        <v>2343.3000000000002</v>
      </c>
      <c r="L3201" s="417">
        <f t="shared" si="4418"/>
        <v>0</v>
      </c>
      <c r="M3201" s="416">
        <v>1992.8</v>
      </c>
      <c r="N3201" s="417">
        <f t="shared" si="4419"/>
        <v>0</v>
      </c>
      <c r="O3201" s="416">
        <v>0</v>
      </c>
      <c r="P3201" s="417">
        <f t="shared" si="4420"/>
        <v>0</v>
      </c>
      <c r="Q3201" s="417">
        <f t="shared" si="4421"/>
        <v>4336.1000000000004</v>
      </c>
      <c r="R3201" s="417">
        <f t="shared" si="4326"/>
        <v>0</v>
      </c>
      <c r="S3201" s="417">
        <f t="shared" ref="S3201" si="4425">J3201-J3200</f>
        <v>0</v>
      </c>
      <c r="T3201" s="417">
        <f t="shared" ref="T3201:U3201" si="4426">Q3201-Q3200</f>
        <v>0</v>
      </c>
      <c r="U3201" s="417">
        <f t="shared" si="4426"/>
        <v>0</v>
      </c>
      <c r="V3201" s="422"/>
      <c r="W3201" s="619" t="str">
        <f t="shared" ref="W3201" si="4427">+IF(J3201&lt;0,"ng","")</f>
        <v/>
      </c>
    </row>
    <row r="3202" spans="1:23" s="485" customFormat="1" ht="24" hidden="1" customHeight="1">
      <c r="A3202" s="366" t="s">
        <v>2055</v>
      </c>
      <c r="B3202" s="418" t="s">
        <v>0</v>
      </c>
      <c r="C3202" s="418" t="s">
        <v>3701</v>
      </c>
      <c r="D3202" s="419" t="s">
        <v>151</v>
      </c>
      <c r="E3202" s="419" t="s">
        <v>1894</v>
      </c>
      <c r="F3202" s="411">
        <f t="shared" si="4416"/>
        <v>1100</v>
      </c>
      <c r="G3202" s="411">
        <f>[5]내역서!F3198</f>
        <v>1100</v>
      </c>
      <c r="H3202" s="411">
        <v>1100</v>
      </c>
      <c r="I3202" s="410">
        <f>G3202-H3202</f>
        <v>0</v>
      </c>
      <c r="J3202" s="411">
        <f>내역서!F3206</f>
        <v>0</v>
      </c>
      <c r="K3202" s="411">
        <v>2030.6</v>
      </c>
      <c r="L3202" s="412">
        <f>INT($J3202*K3202)</f>
        <v>0</v>
      </c>
      <c r="M3202" s="411">
        <v>1992.8</v>
      </c>
      <c r="N3202" s="412">
        <f>INT($J3202*M3202)</f>
        <v>0</v>
      </c>
      <c r="O3202" s="411">
        <v>0</v>
      </c>
      <c r="P3202" s="412">
        <f>INT($J3202*O3202)</f>
        <v>0</v>
      </c>
      <c r="Q3202" s="412">
        <f>+K3202+M3202+O3202</f>
        <v>4023.3999999999996</v>
      </c>
      <c r="R3202" s="412">
        <f>L3202+N3202+P3202</f>
        <v>0</v>
      </c>
      <c r="S3202" s="412"/>
      <c r="T3202" s="412"/>
      <c r="U3202" s="412"/>
      <c r="V3202" s="419" t="s">
        <v>0</v>
      </c>
      <c r="W3202" s="617" t="str">
        <f>+IF(J3202&lt;0,"ng","")</f>
        <v/>
      </c>
    </row>
    <row r="3203" spans="1:23" s="77" customFormat="1" ht="24" hidden="1" customHeight="1">
      <c r="A3203" s="372" t="s">
        <v>2072</v>
      </c>
      <c r="B3203" s="421" t="s">
        <v>0</v>
      </c>
      <c r="C3203" s="421" t="s">
        <v>1607</v>
      </c>
      <c r="D3203" s="422" t="s">
        <v>151</v>
      </c>
      <c r="E3203" s="422" t="s">
        <v>1536</v>
      </c>
      <c r="F3203" s="416">
        <f t="shared" si="4416"/>
        <v>1100</v>
      </c>
      <c r="G3203" s="416">
        <f>[5]내역서!F3199</f>
        <v>1100</v>
      </c>
      <c r="H3203" s="416">
        <v>1100</v>
      </c>
      <c r="I3203" s="415">
        <f t="shared" si="4417"/>
        <v>0</v>
      </c>
      <c r="J3203" s="416">
        <f>내역서!F3207</f>
        <v>0</v>
      </c>
      <c r="K3203" s="416">
        <v>2030.6</v>
      </c>
      <c r="L3203" s="417">
        <f t="shared" si="4418"/>
        <v>0</v>
      </c>
      <c r="M3203" s="416">
        <v>1992.8</v>
      </c>
      <c r="N3203" s="417">
        <f t="shared" si="4419"/>
        <v>0</v>
      </c>
      <c r="O3203" s="416">
        <v>0</v>
      </c>
      <c r="P3203" s="417">
        <f t="shared" si="4420"/>
        <v>0</v>
      </c>
      <c r="Q3203" s="417">
        <f t="shared" si="4421"/>
        <v>4023.3999999999996</v>
      </c>
      <c r="R3203" s="417">
        <f t="shared" si="4326"/>
        <v>0</v>
      </c>
      <c r="S3203" s="417">
        <f t="shared" ref="S3203" si="4428">J3203-J3202</f>
        <v>0</v>
      </c>
      <c r="T3203" s="417">
        <f t="shared" ref="T3203:U3203" si="4429">Q3203-Q3202</f>
        <v>0</v>
      </c>
      <c r="U3203" s="417">
        <f t="shared" si="4429"/>
        <v>0</v>
      </c>
      <c r="V3203" s="422"/>
      <c r="W3203" s="619" t="str">
        <f t="shared" ref="W3203" si="4430">+IF(J3203&lt;0,"ng","")</f>
        <v/>
      </c>
    </row>
    <row r="3204" spans="1:23" s="485" customFormat="1" ht="24" hidden="1" customHeight="1">
      <c r="A3204" s="366" t="s">
        <v>2055</v>
      </c>
      <c r="B3204" s="418" t="s">
        <v>0</v>
      </c>
      <c r="C3204" s="418" t="s">
        <v>3702</v>
      </c>
      <c r="D3204" s="419" t="s">
        <v>152</v>
      </c>
      <c r="E3204" s="419" t="s">
        <v>1894</v>
      </c>
      <c r="F3204" s="411">
        <f t="shared" si="4416"/>
        <v>400</v>
      </c>
      <c r="G3204" s="411">
        <f>[5]내역서!F3200</f>
        <v>400</v>
      </c>
      <c r="H3204" s="411">
        <v>400</v>
      </c>
      <c r="I3204" s="410">
        <f>G3204-H3204</f>
        <v>0</v>
      </c>
      <c r="J3204" s="411">
        <f>내역서!F3208</f>
        <v>0</v>
      </c>
      <c r="K3204" s="411">
        <v>2620.8000000000002</v>
      </c>
      <c r="L3204" s="412">
        <f>INT($J3204*K3204)</f>
        <v>0</v>
      </c>
      <c r="M3204" s="411">
        <v>2870.4</v>
      </c>
      <c r="N3204" s="412">
        <f>INT($J3204*M3204)</f>
        <v>0</v>
      </c>
      <c r="O3204" s="411">
        <v>0</v>
      </c>
      <c r="P3204" s="412">
        <f>INT($J3204*O3204)</f>
        <v>0</v>
      </c>
      <c r="Q3204" s="412">
        <f>+K3204+M3204+O3204</f>
        <v>5491.2000000000007</v>
      </c>
      <c r="R3204" s="412">
        <f>L3204+N3204+P3204</f>
        <v>0</v>
      </c>
      <c r="S3204" s="412"/>
      <c r="T3204" s="412"/>
      <c r="U3204" s="412"/>
      <c r="V3204" s="419" t="s">
        <v>0</v>
      </c>
      <c r="W3204" s="617" t="str">
        <f>+IF(J3204&lt;0,"ng","")</f>
        <v/>
      </c>
    </row>
    <row r="3205" spans="1:23" s="77" customFormat="1" ht="24" hidden="1" customHeight="1">
      <c r="A3205" s="372" t="s">
        <v>6404</v>
      </c>
      <c r="B3205" s="421" t="s">
        <v>0</v>
      </c>
      <c r="C3205" s="421" t="s">
        <v>1608</v>
      </c>
      <c r="D3205" s="422" t="s">
        <v>152</v>
      </c>
      <c r="E3205" s="422" t="s">
        <v>1536</v>
      </c>
      <c r="F3205" s="416">
        <f t="shared" si="4416"/>
        <v>400</v>
      </c>
      <c r="G3205" s="416">
        <f>[5]내역서!F3201</f>
        <v>400</v>
      </c>
      <c r="H3205" s="416">
        <v>400</v>
      </c>
      <c r="I3205" s="415">
        <f t="shared" si="4417"/>
        <v>0</v>
      </c>
      <c r="J3205" s="416">
        <f>내역서!F3209</f>
        <v>0</v>
      </c>
      <c r="K3205" s="416">
        <v>2620.8000000000002</v>
      </c>
      <c r="L3205" s="417">
        <f t="shared" si="4418"/>
        <v>0</v>
      </c>
      <c r="M3205" s="416">
        <v>2870.4</v>
      </c>
      <c r="N3205" s="417">
        <f t="shared" si="4419"/>
        <v>0</v>
      </c>
      <c r="O3205" s="416">
        <v>0</v>
      </c>
      <c r="P3205" s="417">
        <f t="shared" si="4420"/>
        <v>0</v>
      </c>
      <c r="Q3205" s="417">
        <f t="shared" si="4421"/>
        <v>5491.2000000000007</v>
      </c>
      <c r="R3205" s="417">
        <f t="shared" ref="R3205:R3219" si="4431">L3205+N3205+P3205</f>
        <v>0</v>
      </c>
      <c r="S3205" s="417">
        <f t="shared" ref="S3205" si="4432">J3205-J3204</f>
        <v>0</v>
      </c>
      <c r="T3205" s="417">
        <f t="shared" ref="T3205:U3205" si="4433">Q3205-Q3204</f>
        <v>0</v>
      </c>
      <c r="U3205" s="417">
        <f t="shared" si="4433"/>
        <v>0</v>
      </c>
      <c r="V3205" s="422"/>
      <c r="W3205" s="619" t="str">
        <f t="shared" ref="W3205" si="4434">+IF(J3205&lt;0,"ng","")</f>
        <v/>
      </c>
    </row>
    <row r="3206" spans="1:23" s="485" customFormat="1" ht="24" hidden="1" customHeight="1">
      <c r="A3206" s="366" t="s">
        <v>4295</v>
      </c>
      <c r="B3206" s="418" t="s">
        <v>0</v>
      </c>
      <c r="C3206" s="418" t="s">
        <v>3703</v>
      </c>
      <c r="D3206" s="419" t="s">
        <v>153</v>
      </c>
      <c r="E3206" s="419" t="s">
        <v>1894</v>
      </c>
      <c r="F3206" s="411">
        <f t="shared" si="4416"/>
        <v>1400</v>
      </c>
      <c r="G3206" s="411">
        <f>[5]내역서!F3202</f>
        <v>1400</v>
      </c>
      <c r="H3206" s="411">
        <v>1400</v>
      </c>
      <c r="I3206" s="410">
        <f>G3206-H3206</f>
        <v>0</v>
      </c>
      <c r="J3206" s="411">
        <f>내역서!F3210</f>
        <v>0</v>
      </c>
      <c r="K3206" s="411">
        <v>1970.5</v>
      </c>
      <c r="L3206" s="412">
        <f>INT($J3206*K3206)</f>
        <v>0</v>
      </c>
      <c r="M3206" s="411">
        <v>2870.4</v>
      </c>
      <c r="N3206" s="412">
        <f>INT($J3206*M3206)</f>
        <v>0</v>
      </c>
      <c r="O3206" s="411">
        <v>0</v>
      </c>
      <c r="P3206" s="412">
        <f>INT($J3206*O3206)</f>
        <v>0</v>
      </c>
      <c r="Q3206" s="412">
        <f>+K3206+M3206+O3206</f>
        <v>4840.8999999999996</v>
      </c>
      <c r="R3206" s="412">
        <f>L3206+N3206+P3206</f>
        <v>0</v>
      </c>
      <c r="S3206" s="412"/>
      <c r="T3206" s="412"/>
      <c r="U3206" s="412"/>
      <c r="V3206" s="419" t="s">
        <v>0</v>
      </c>
      <c r="W3206" s="617" t="str">
        <f>+IF(J3206&lt;0,"ng","")</f>
        <v/>
      </c>
    </row>
    <row r="3207" spans="1:23" s="77" customFormat="1" ht="24" hidden="1" customHeight="1">
      <c r="A3207" s="372" t="s">
        <v>2072</v>
      </c>
      <c r="B3207" s="421" t="s">
        <v>0</v>
      </c>
      <c r="C3207" s="421" t="s">
        <v>1609</v>
      </c>
      <c r="D3207" s="422" t="s">
        <v>153</v>
      </c>
      <c r="E3207" s="422" t="s">
        <v>1536</v>
      </c>
      <c r="F3207" s="416">
        <f t="shared" si="4416"/>
        <v>1400</v>
      </c>
      <c r="G3207" s="416">
        <f>[5]내역서!F3203</f>
        <v>1400</v>
      </c>
      <c r="H3207" s="416">
        <v>1400</v>
      </c>
      <c r="I3207" s="415">
        <f t="shared" si="4417"/>
        <v>0</v>
      </c>
      <c r="J3207" s="416">
        <f>내역서!F3211</f>
        <v>0</v>
      </c>
      <c r="K3207" s="416">
        <v>1970.5</v>
      </c>
      <c r="L3207" s="417">
        <f t="shared" si="4418"/>
        <v>0</v>
      </c>
      <c r="M3207" s="416">
        <v>2870.4</v>
      </c>
      <c r="N3207" s="417">
        <f t="shared" si="4419"/>
        <v>0</v>
      </c>
      <c r="O3207" s="416">
        <v>0</v>
      </c>
      <c r="P3207" s="417">
        <f t="shared" si="4420"/>
        <v>0</v>
      </c>
      <c r="Q3207" s="417">
        <f t="shared" si="4421"/>
        <v>4840.8999999999996</v>
      </c>
      <c r="R3207" s="417">
        <f t="shared" si="4431"/>
        <v>0</v>
      </c>
      <c r="S3207" s="417">
        <f t="shared" ref="S3207" si="4435">J3207-J3206</f>
        <v>0</v>
      </c>
      <c r="T3207" s="417">
        <f t="shared" ref="T3207:U3207" si="4436">Q3207-Q3206</f>
        <v>0</v>
      </c>
      <c r="U3207" s="417">
        <f t="shared" si="4436"/>
        <v>0</v>
      </c>
      <c r="V3207" s="422"/>
      <c r="W3207" s="619" t="str">
        <f t="shared" ref="W3207" si="4437">+IF(J3207&lt;0,"ng","")</f>
        <v/>
      </c>
    </row>
    <row r="3208" spans="1:23" s="371" customFormat="1" ht="24" hidden="1" customHeight="1">
      <c r="A3208" s="366" t="s">
        <v>2055</v>
      </c>
      <c r="B3208" s="436" t="s">
        <v>3704</v>
      </c>
      <c r="C3208" s="436" t="s">
        <v>3705</v>
      </c>
      <c r="D3208" s="437" t="s">
        <v>0</v>
      </c>
      <c r="E3208" s="437" t="s">
        <v>0</v>
      </c>
      <c r="F3208" s="438">
        <v>0</v>
      </c>
      <c r="G3208" s="438">
        <f>[5]내역서!F3204</f>
        <v>0</v>
      </c>
      <c r="H3208" s="438">
        <v>0</v>
      </c>
      <c r="I3208" s="438"/>
      <c r="J3208" s="438">
        <f>내역서!F3212</f>
        <v>0</v>
      </c>
      <c r="K3208" s="439">
        <v>0</v>
      </c>
      <c r="L3208" s="438">
        <f>L3210</f>
        <v>0</v>
      </c>
      <c r="M3208" s="439">
        <v>0</v>
      </c>
      <c r="N3208" s="438">
        <f>N3210</f>
        <v>0</v>
      </c>
      <c r="O3208" s="439">
        <v>0</v>
      </c>
      <c r="P3208" s="438">
        <f>P3210</f>
        <v>0</v>
      </c>
      <c r="Q3208" s="440">
        <v>0</v>
      </c>
      <c r="R3208" s="438">
        <f>L3208+N3208+P3208</f>
        <v>0</v>
      </c>
      <c r="S3208" s="438"/>
      <c r="T3208" s="438"/>
      <c r="U3208" s="438"/>
      <c r="V3208" s="441" t="s">
        <v>0</v>
      </c>
      <c r="W3208" s="617" t="str">
        <f>+IF(J3208&lt;0,"ng","")</f>
        <v/>
      </c>
    </row>
    <row r="3209" spans="1:23" s="81" customFormat="1" ht="24" hidden="1" customHeight="1">
      <c r="A3209" s="372" t="s">
        <v>2072</v>
      </c>
      <c r="B3209" s="442" t="s">
        <v>1843</v>
      </c>
      <c r="C3209" s="442" t="s">
        <v>1610</v>
      </c>
      <c r="D3209" s="443" t="s">
        <v>0</v>
      </c>
      <c r="E3209" s="443" t="s">
        <v>0</v>
      </c>
      <c r="F3209" s="444">
        <v>0</v>
      </c>
      <c r="G3209" s="444">
        <f>[5]내역서!F3205</f>
        <v>0</v>
      </c>
      <c r="H3209" s="444">
        <v>0</v>
      </c>
      <c r="I3209" s="444"/>
      <c r="J3209" s="444">
        <f>내역서!F3213</f>
        <v>0</v>
      </c>
      <c r="K3209" s="445">
        <v>0</v>
      </c>
      <c r="L3209" s="444">
        <f>L3211</f>
        <v>0</v>
      </c>
      <c r="M3209" s="445">
        <v>0</v>
      </c>
      <c r="N3209" s="444">
        <f>N3211</f>
        <v>0</v>
      </c>
      <c r="O3209" s="445">
        <v>0</v>
      </c>
      <c r="P3209" s="444">
        <f>P3211</f>
        <v>0</v>
      </c>
      <c r="Q3209" s="446">
        <v>0</v>
      </c>
      <c r="R3209" s="444">
        <f t="shared" si="4431"/>
        <v>0</v>
      </c>
      <c r="S3209" s="444">
        <f t="shared" ref="S3209" si="4438">J3209-J3208</f>
        <v>0</v>
      </c>
      <c r="T3209" s="444">
        <f t="shared" ref="T3209:U3209" si="4439">Q3209-Q3208</f>
        <v>0</v>
      </c>
      <c r="U3209" s="444">
        <f t="shared" si="4439"/>
        <v>0</v>
      </c>
      <c r="V3209" s="447"/>
      <c r="W3209" s="619" t="str">
        <f t="shared" ref="W3209" si="4440">+IF(J3209&lt;0,"ng","")</f>
        <v/>
      </c>
    </row>
    <row r="3210" spans="1:23" s="485" customFormat="1" ht="24" hidden="1" customHeight="1">
      <c r="A3210" s="366" t="s">
        <v>2055</v>
      </c>
      <c r="B3210" s="418" t="s">
        <v>0</v>
      </c>
      <c r="C3210" s="418" t="s">
        <v>3710</v>
      </c>
      <c r="D3210" s="419" t="s">
        <v>154</v>
      </c>
      <c r="E3210" s="419" t="s">
        <v>2104</v>
      </c>
      <c r="F3210" s="411">
        <f>G3210</f>
        <v>8192.2999999999993</v>
      </c>
      <c r="G3210" s="411">
        <f>[5]내역서!F3206</f>
        <v>8192.2999999999993</v>
      </c>
      <c r="H3210" s="411">
        <v>8192.2999999999993</v>
      </c>
      <c r="I3210" s="410">
        <f>G3210-H3210</f>
        <v>0</v>
      </c>
      <c r="J3210" s="411">
        <f>내역서!F3214</f>
        <v>0</v>
      </c>
      <c r="K3210" s="411">
        <v>5225.2</v>
      </c>
      <c r="L3210" s="412">
        <f>INT($J3210*K3210)</f>
        <v>0</v>
      </c>
      <c r="M3210" s="411">
        <v>4247.2</v>
      </c>
      <c r="N3210" s="412">
        <f>INT($J3210*M3210)</f>
        <v>0</v>
      </c>
      <c r="O3210" s="411">
        <v>0</v>
      </c>
      <c r="P3210" s="412">
        <f>INT($J3210*O3210)</f>
        <v>0</v>
      </c>
      <c r="Q3210" s="412">
        <f>+K3210+M3210+O3210</f>
        <v>9472.4</v>
      </c>
      <c r="R3210" s="412">
        <f>L3210+N3210+P3210</f>
        <v>0</v>
      </c>
      <c r="S3210" s="412"/>
      <c r="T3210" s="412"/>
      <c r="U3210" s="412"/>
      <c r="V3210" s="419" t="s">
        <v>0</v>
      </c>
      <c r="W3210" s="617" t="str">
        <f>+IF(J3210&lt;0,"ng","")</f>
        <v/>
      </c>
    </row>
    <row r="3211" spans="1:23" s="77" customFormat="1" ht="24" hidden="1" customHeight="1">
      <c r="A3211" s="372" t="s">
        <v>5448</v>
      </c>
      <c r="B3211" s="421" t="s">
        <v>0</v>
      </c>
      <c r="C3211" s="421" t="s">
        <v>1611</v>
      </c>
      <c r="D3211" s="422" t="s">
        <v>154</v>
      </c>
      <c r="E3211" s="422" t="s">
        <v>671</v>
      </c>
      <c r="F3211" s="416">
        <f>G3211</f>
        <v>8192.2999999999993</v>
      </c>
      <c r="G3211" s="416">
        <f>[5]내역서!F3207</f>
        <v>8192.2999999999993</v>
      </c>
      <c r="H3211" s="416">
        <v>8192.2999999999993</v>
      </c>
      <c r="I3211" s="415">
        <f t="shared" ref="I3211" si="4441">G3211-H3211</f>
        <v>0</v>
      </c>
      <c r="J3211" s="416">
        <f>내역서!F3215</f>
        <v>0</v>
      </c>
      <c r="K3211" s="416">
        <v>5225.2</v>
      </c>
      <c r="L3211" s="417">
        <f>INT($J3211*K3211)</f>
        <v>0</v>
      </c>
      <c r="M3211" s="416">
        <v>4247.2</v>
      </c>
      <c r="N3211" s="417">
        <f>INT($J3211*M3211)</f>
        <v>0</v>
      </c>
      <c r="O3211" s="416">
        <v>0</v>
      </c>
      <c r="P3211" s="417">
        <f>INT($J3211*O3211)</f>
        <v>0</v>
      </c>
      <c r="Q3211" s="417">
        <f>+K3211+M3211+O3211</f>
        <v>9472.4</v>
      </c>
      <c r="R3211" s="417">
        <f t="shared" si="4431"/>
        <v>0</v>
      </c>
      <c r="S3211" s="417">
        <f t="shared" ref="S3211" si="4442">J3211-J3210</f>
        <v>0</v>
      </c>
      <c r="T3211" s="417">
        <f t="shared" ref="T3211:U3211" si="4443">Q3211-Q3210</f>
        <v>0</v>
      </c>
      <c r="U3211" s="417">
        <f t="shared" si="4443"/>
        <v>0</v>
      </c>
      <c r="V3211" s="422"/>
      <c r="W3211" s="619" t="str">
        <f t="shared" ref="W3211" si="4444">+IF(J3211&lt;0,"ng","")</f>
        <v/>
      </c>
    </row>
    <row r="3212" spans="1:23" s="371" customFormat="1" ht="24" hidden="1" customHeight="1">
      <c r="A3212" s="366" t="s">
        <v>5427</v>
      </c>
      <c r="B3212" s="395" t="s">
        <v>46</v>
      </c>
      <c r="C3212" s="395" t="s">
        <v>3712</v>
      </c>
      <c r="D3212" s="396" t="s">
        <v>0</v>
      </c>
      <c r="E3212" s="396" t="s">
        <v>0</v>
      </c>
      <c r="F3212" s="397">
        <v>0</v>
      </c>
      <c r="G3212" s="397">
        <f>[5]내역서!F3208</f>
        <v>0</v>
      </c>
      <c r="H3212" s="397">
        <v>0</v>
      </c>
      <c r="I3212" s="397"/>
      <c r="J3212" s="397">
        <f>내역서!F3216</f>
        <v>0</v>
      </c>
      <c r="K3212" s="398">
        <v>0</v>
      </c>
      <c r="L3212" s="397">
        <f>SUMIF($A$3214:$A$3219,$A3214,L$3214:L$3219)</f>
        <v>0</v>
      </c>
      <c r="M3212" s="398">
        <v>0</v>
      </c>
      <c r="N3212" s="397">
        <f t="shared" ref="N3212:N3213" si="4445">SUMIF($A$3214:$A$3219,$A3214,N$3214:N$3219)</f>
        <v>0</v>
      </c>
      <c r="O3212" s="398">
        <v>0</v>
      </c>
      <c r="P3212" s="397">
        <f t="shared" ref="P3212:P3213" si="4446">SUMIF($A$3214:$A$3219,$A3214,P$3214:P$3219)</f>
        <v>0</v>
      </c>
      <c r="Q3212" s="399">
        <v>0</v>
      </c>
      <c r="R3212" s="397">
        <f>L3212+N3212+P3212</f>
        <v>0</v>
      </c>
      <c r="S3212" s="397"/>
      <c r="T3212" s="397"/>
      <c r="U3212" s="397"/>
      <c r="V3212" s="400" t="s">
        <v>0</v>
      </c>
      <c r="W3212" s="617" t="str">
        <f>+IF(J3212&lt;0,"ng","")</f>
        <v/>
      </c>
    </row>
    <row r="3213" spans="1:23" s="81" customFormat="1" ht="24" hidden="1" customHeight="1">
      <c r="A3213" s="372" t="s">
        <v>6405</v>
      </c>
      <c r="B3213" s="402" t="s">
        <v>6406</v>
      </c>
      <c r="C3213" s="402" t="s">
        <v>6407</v>
      </c>
      <c r="D3213" s="403" t="s">
        <v>0</v>
      </c>
      <c r="E3213" s="403" t="s">
        <v>0</v>
      </c>
      <c r="F3213" s="404">
        <v>0</v>
      </c>
      <c r="G3213" s="404">
        <f>[5]내역서!F3209</f>
        <v>0</v>
      </c>
      <c r="H3213" s="404">
        <v>0</v>
      </c>
      <c r="I3213" s="404"/>
      <c r="J3213" s="404">
        <f>내역서!F3217</f>
        <v>0</v>
      </c>
      <c r="K3213" s="405">
        <v>0</v>
      </c>
      <c r="L3213" s="404">
        <f>SUMIF($A$3214:$A$3219,$A3215,L$3214:L$3219)</f>
        <v>0</v>
      </c>
      <c r="M3213" s="405">
        <v>0</v>
      </c>
      <c r="N3213" s="404">
        <f t="shared" si="4445"/>
        <v>0</v>
      </c>
      <c r="O3213" s="405">
        <v>0</v>
      </c>
      <c r="P3213" s="404">
        <f t="shared" si="4446"/>
        <v>0</v>
      </c>
      <c r="Q3213" s="406">
        <v>0</v>
      </c>
      <c r="R3213" s="404">
        <f t="shared" ref="R3213" si="4447">L3213+N3213+P3213</f>
        <v>0</v>
      </c>
      <c r="S3213" s="404">
        <f t="shared" ref="S3213" si="4448">J3213-J3212</f>
        <v>0</v>
      </c>
      <c r="T3213" s="404">
        <f t="shared" ref="T3213:U3213" si="4449">Q3213-Q3212</f>
        <v>0</v>
      </c>
      <c r="U3213" s="404">
        <f t="shared" si="4449"/>
        <v>0</v>
      </c>
      <c r="V3213" s="407"/>
      <c r="W3213" s="619" t="str">
        <f t="shared" ref="W3213" si="4450">+IF(J3213&lt;0,"ng","")</f>
        <v/>
      </c>
    </row>
    <row r="3214" spans="1:23" s="485" customFormat="1" ht="24" hidden="1" customHeight="1">
      <c r="A3214" s="366" t="s">
        <v>5563</v>
      </c>
      <c r="B3214" s="418" t="s">
        <v>0</v>
      </c>
      <c r="C3214" s="418" t="s">
        <v>3717</v>
      </c>
      <c r="D3214" s="419" t="s">
        <v>155</v>
      </c>
      <c r="E3214" s="419" t="s">
        <v>3718</v>
      </c>
      <c r="F3214" s="411">
        <f t="shared" ref="F3214:F3219" si="4451">G3214</f>
        <v>31</v>
      </c>
      <c r="G3214" s="411">
        <f>[5]내역서!F3210</f>
        <v>31</v>
      </c>
      <c r="H3214" s="411">
        <v>31</v>
      </c>
      <c r="I3214" s="410">
        <f>G3214-H3214</f>
        <v>0</v>
      </c>
      <c r="J3214" s="411">
        <f>내역서!F3218</f>
        <v>0</v>
      </c>
      <c r="K3214" s="411">
        <v>54509.2</v>
      </c>
      <c r="L3214" s="412">
        <f>INT($J3214*K3214)</f>
        <v>0</v>
      </c>
      <c r="M3214" s="411">
        <v>55300.800000000003</v>
      </c>
      <c r="N3214" s="412">
        <f>INT($J3214*M3214)</f>
        <v>0</v>
      </c>
      <c r="O3214" s="411">
        <v>421</v>
      </c>
      <c r="P3214" s="412">
        <f>INT($J3214*O3214)</f>
        <v>0</v>
      </c>
      <c r="Q3214" s="412">
        <f>+K3214+M3214+O3214</f>
        <v>110231</v>
      </c>
      <c r="R3214" s="412">
        <f>L3214+N3214+P3214</f>
        <v>0</v>
      </c>
      <c r="S3214" s="412"/>
      <c r="T3214" s="412"/>
      <c r="U3214" s="412"/>
      <c r="V3214" s="419" t="s">
        <v>0</v>
      </c>
      <c r="W3214" s="617" t="str">
        <f>+IF(J3214&lt;0,"ng","")</f>
        <v/>
      </c>
    </row>
    <row r="3215" spans="1:23" s="77" customFormat="1" ht="24" hidden="1" customHeight="1">
      <c r="A3215" s="372" t="s">
        <v>2072</v>
      </c>
      <c r="B3215" s="421" t="s">
        <v>0</v>
      </c>
      <c r="C3215" s="421" t="s">
        <v>1612</v>
      </c>
      <c r="D3215" s="422" t="s">
        <v>155</v>
      </c>
      <c r="E3215" s="422" t="s">
        <v>1613</v>
      </c>
      <c r="F3215" s="416">
        <f t="shared" si="4451"/>
        <v>31</v>
      </c>
      <c r="G3215" s="416">
        <f>[5]내역서!F3211</f>
        <v>31</v>
      </c>
      <c r="H3215" s="416">
        <v>31</v>
      </c>
      <c r="I3215" s="415">
        <f t="shared" ref="I3215:I3219" si="4452">G3215-H3215</f>
        <v>0</v>
      </c>
      <c r="J3215" s="416">
        <f>내역서!F3219</f>
        <v>0</v>
      </c>
      <c r="K3215" s="416">
        <v>54509.2</v>
      </c>
      <c r="L3215" s="417">
        <f t="shared" ref="L3215:L3219" si="4453">INT($J3215*K3215)</f>
        <v>0</v>
      </c>
      <c r="M3215" s="416">
        <v>55300.800000000003</v>
      </c>
      <c r="N3215" s="417">
        <f t="shared" ref="N3215:N3219" si="4454">INT($J3215*M3215)</f>
        <v>0</v>
      </c>
      <c r="O3215" s="416">
        <v>421</v>
      </c>
      <c r="P3215" s="417">
        <f t="shared" ref="P3215:P3219" si="4455">INT($J3215*O3215)</f>
        <v>0</v>
      </c>
      <c r="Q3215" s="417">
        <f t="shared" ref="Q3215:Q3219" si="4456">+K3215+M3215+O3215</f>
        <v>110231</v>
      </c>
      <c r="R3215" s="417">
        <f t="shared" si="4431"/>
        <v>0</v>
      </c>
      <c r="S3215" s="417">
        <f t="shared" ref="S3215" si="4457">J3215-J3214</f>
        <v>0</v>
      </c>
      <c r="T3215" s="417">
        <f t="shared" ref="T3215:U3215" si="4458">Q3215-Q3214</f>
        <v>0</v>
      </c>
      <c r="U3215" s="417">
        <f t="shared" si="4458"/>
        <v>0</v>
      </c>
      <c r="V3215" s="422"/>
      <c r="W3215" s="619" t="str">
        <f t="shared" ref="W3215" si="4459">+IF(J3215&lt;0,"ng","")</f>
        <v/>
      </c>
    </row>
    <row r="3216" spans="1:23" s="485" customFormat="1" ht="24" hidden="1" customHeight="1">
      <c r="A3216" s="366" t="s">
        <v>5512</v>
      </c>
      <c r="B3216" s="418" t="s">
        <v>0</v>
      </c>
      <c r="C3216" s="418" t="s">
        <v>3720</v>
      </c>
      <c r="D3216" s="419" t="s">
        <v>156</v>
      </c>
      <c r="E3216" s="419" t="s">
        <v>1860</v>
      </c>
      <c r="F3216" s="411">
        <f t="shared" si="4451"/>
        <v>1</v>
      </c>
      <c r="G3216" s="411">
        <f>[5]내역서!F3212</f>
        <v>1</v>
      </c>
      <c r="H3216" s="411">
        <v>1</v>
      </c>
      <c r="I3216" s="410">
        <f>G3216-H3216</f>
        <v>0</v>
      </c>
      <c r="J3216" s="411">
        <f>내역서!F3220</f>
        <v>0</v>
      </c>
      <c r="K3216" s="411">
        <v>12117764.6</v>
      </c>
      <c r="L3216" s="412">
        <f>INT($J3216*K3216)</f>
        <v>0</v>
      </c>
      <c r="M3216" s="411">
        <v>113609.60000000001</v>
      </c>
      <c r="N3216" s="412">
        <f>INT($J3216*M3216)</f>
        <v>0</v>
      </c>
      <c r="O3216" s="411">
        <v>3079</v>
      </c>
      <c r="P3216" s="412">
        <f>INT($J3216*O3216)</f>
        <v>0</v>
      </c>
      <c r="Q3216" s="412">
        <f>+K3216+M3216+O3216</f>
        <v>12234453.199999999</v>
      </c>
      <c r="R3216" s="412">
        <f>L3216+N3216+P3216</f>
        <v>0</v>
      </c>
      <c r="S3216" s="412"/>
      <c r="T3216" s="412"/>
      <c r="U3216" s="412"/>
      <c r="V3216" s="419" t="s">
        <v>0</v>
      </c>
      <c r="W3216" s="617" t="str">
        <f>+IF(J3216&lt;0,"ng","")</f>
        <v/>
      </c>
    </row>
    <row r="3217" spans="1:23" s="77" customFormat="1" ht="24" hidden="1" customHeight="1">
      <c r="A3217" s="372" t="s">
        <v>2072</v>
      </c>
      <c r="B3217" s="421" t="s">
        <v>0</v>
      </c>
      <c r="C3217" s="421" t="s">
        <v>1614</v>
      </c>
      <c r="D3217" s="422" t="s">
        <v>156</v>
      </c>
      <c r="E3217" s="422" t="s">
        <v>729</v>
      </c>
      <c r="F3217" s="416">
        <f t="shared" si="4451"/>
        <v>1</v>
      </c>
      <c r="G3217" s="416">
        <f>[5]내역서!F3213</f>
        <v>1</v>
      </c>
      <c r="H3217" s="416">
        <v>1</v>
      </c>
      <c r="I3217" s="415">
        <f t="shared" si="4452"/>
        <v>0</v>
      </c>
      <c r="J3217" s="416">
        <f>내역서!F3221</f>
        <v>0</v>
      </c>
      <c r="K3217" s="416">
        <v>12117764.6</v>
      </c>
      <c r="L3217" s="417">
        <f t="shared" si="4453"/>
        <v>0</v>
      </c>
      <c r="M3217" s="416">
        <v>113609.60000000001</v>
      </c>
      <c r="N3217" s="417">
        <f t="shared" si="4454"/>
        <v>0</v>
      </c>
      <c r="O3217" s="416">
        <v>3079</v>
      </c>
      <c r="P3217" s="417">
        <f t="shared" si="4455"/>
        <v>0</v>
      </c>
      <c r="Q3217" s="417">
        <f t="shared" si="4456"/>
        <v>12234453.199999999</v>
      </c>
      <c r="R3217" s="417">
        <f t="shared" si="4431"/>
        <v>0</v>
      </c>
      <c r="S3217" s="417">
        <f t="shared" ref="S3217" si="4460">J3217-J3216</f>
        <v>0</v>
      </c>
      <c r="T3217" s="417">
        <f t="shared" ref="T3217:U3217" si="4461">Q3217-Q3216</f>
        <v>0</v>
      </c>
      <c r="U3217" s="417">
        <f t="shared" si="4461"/>
        <v>0</v>
      </c>
      <c r="V3217" s="422"/>
      <c r="W3217" s="619" t="str">
        <f t="shared" ref="W3217" si="4462">+IF(J3217&lt;0,"ng","")</f>
        <v/>
      </c>
    </row>
    <row r="3218" spans="1:23" s="485" customFormat="1" ht="24" hidden="1" customHeight="1">
      <c r="A3218" s="366" t="s">
        <v>6408</v>
      </c>
      <c r="B3218" s="418" t="s">
        <v>0</v>
      </c>
      <c r="C3218" s="418" t="s">
        <v>3722</v>
      </c>
      <c r="D3218" s="419" t="s">
        <v>157</v>
      </c>
      <c r="E3218" s="419" t="s">
        <v>1860</v>
      </c>
      <c r="F3218" s="411">
        <f t="shared" si="4451"/>
        <v>2</v>
      </c>
      <c r="G3218" s="411">
        <f>[5]내역서!F3214</f>
        <v>2</v>
      </c>
      <c r="H3218" s="411">
        <v>2</v>
      </c>
      <c r="I3218" s="410">
        <f>G3218-H3218</f>
        <v>0</v>
      </c>
      <c r="J3218" s="411">
        <f>내역서!F3222</f>
        <v>0</v>
      </c>
      <c r="K3218" s="411">
        <v>364576.6</v>
      </c>
      <c r="L3218" s="412">
        <f>INT($J3218*K3218)</f>
        <v>0</v>
      </c>
      <c r="M3218" s="411">
        <v>25563.200000000001</v>
      </c>
      <c r="N3218" s="412">
        <f>INT($J3218*M3218)</f>
        <v>0</v>
      </c>
      <c r="O3218" s="411">
        <v>689.4</v>
      </c>
      <c r="P3218" s="412">
        <f>INT($J3218*O3218)</f>
        <v>0</v>
      </c>
      <c r="Q3218" s="412">
        <f>+K3218+M3218+O3218</f>
        <v>390829.2</v>
      </c>
      <c r="R3218" s="412">
        <f>L3218+N3218+P3218</f>
        <v>0</v>
      </c>
      <c r="S3218" s="412"/>
      <c r="T3218" s="412"/>
      <c r="U3218" s="412"/>
      <c r="V3218" s="419" t="s">
        <v>0</v>
      </c>
      <c r="W3218" s="617" t="str">
        <f>+IF(J3218&lt;0,"ng","")</f>
        <v/>
      </c>
    </row>
    <row r="3219" spans="1:23" s="77" customFormat="1" ht="24" hidden="1" customHeight="1">
      <c r="A3219" s="372" t="s">
        <v>2072</v>
      </c>
      <c r="B3219" s="421" t="s">
        <v>0</v>
      </c>
      <c r="C3219" s="421" t="s">
        <v>1615</v>
      </c>
      <c r="D3219" s="422" t="s">
        <v>157</v>
      </c>
      <c r="E3219" s="422" t="s">
        <v>729</v>
      </c>
      <c r="F3219" s="416">
        <f t="shared" si="4451"/>
        <v>2</v>
      </c>
      <c r="G3219" s="416">
        <f>[5]내역서!F3215</f>
        <v>2</v>
      </c>
      <c r="H3219" s="416">
        <v>2</v>
      </c>
      <c r="I3219" s="415">
        <f t="shared" si="4452"/>
        <v>0</v>
      </c>
      <c r="J3219" s="416">
        <f>내역서!F3223</f>
        <v>0</v>
      </c>
      <c r="K3219" s="416">
        <v>364576.6</v>
      </c>
      <c r="L3219" s="417">
        <f t="shared" si="4453"/>
        <v>0</v>
      </c>
      <c r="M3219" s="416">
        <v>25563.200000000001</v>
      </c>
      <c r="N3219" s="417">
        <f t="shared" si="4454"/>
        <v>0</v>
      </c>
      <c r="O3219" s="416">
        <v>689.4</v>
      </c>
      <c r="P3219" s="417">
        <f t="shared" si="4455"/>
        <v>0</v>
      </c>
      <c r="Q3219" s="417">
        <f t="shared" si="4456"/>
        <v>390829.2</v>
      </c>
      <c r="R3219" s="417">
        <f t="shared" si="4431"/>
        <v>0</v>
      </c>
      <c r="S3219" s="417">
        <f t="shared" ref="S3219" si="4463">J3219-J3218</f>
        <v>0</v>
      </c>
      <c r="T3219" s="417">
        <f t="shared" ref="T3219:U3219" si="4464">Q3219-Q3218</f>
        <v>0</v>
      </c>
      <c r="U3219" s="417">
        <f t="shared" si="4464"/>
        <v>0</v>
      </c>
      <c r="V3219" s="422"/>
      <c r="W3219" s="619" t="str">
        <f t="shared" ref="W3219" si="4465">+IF(J3219&lt;0,"ng","")</f>
        <v/>
      </c>
    </row>
    <row r="3220" spans="1:23" s="477" customFormat="1" ht="24" hidden="1" customHeight="1">
      <c r="A3220" s="366" t="s">
        <v>5512</v>
      </c>
      <c r="B3220" s="472" t="s">
        <v>2065</v>
      </c>
      <c r="C3220" s="472" t="s">
        <v>2071</v>
      </c>
      <c r="D3220" s="519" t="s">
        <v>0</v>
      </c>
      <c r="E3220" s="519" t="s">
        <v>0</v>
      </c>
      <c r="F3220" s="520">
        <v>0</v>
      </c>
      <c r="G3220" s="520"/>
      <c r="H3220" s="520">
        <v>0</v>
      </c>
      <c r="I3220" s="520"/>
      <c r="J3220" s="520">
        <f>내역서!F3224</f>
        <v>0</v>
      </c>
      <c r="K3220" s="520">
        <v>0</v>
      </c>
      <c r="L3220" s="474">
        <f>L3222+L3624+L3796</f>
        <v>0</v>
      </c>
      <c r="M3220" s="474">
        <v>0</v>
      </c>
      <c r="N3220" s="474">
        <f>N3222+N3624+N3796</f>
        <v>0</v>
      </c>
      <c r="O3220" s="474">
        <v>0</v>
      </c>
      <c r="P3220" s="474">
        <f>P3222+P3624+P3796</f>
        <v>0</v>
      </c>
      <c r="Q3220" s="475">
        <v>0</v>
      </c>
      <c r="R3220" s="474">
        <f>L3220+N3220+P3220</f>
        <v>0</v>
      </c>
      <c r="S3220" s="474"/>
      <c r="T3220" s="474"/>
      <c r="U3220" s="474"/>
      <c r="V3220" s="519" t="s">
        <v>0</v>
      </c>
    </row>
    <row r="3221" spans="1:23" s="76" customFormat="1" ht="24" hidden="1" customHeight="1">
      <c r="A3221" s="372" t="s">
        <v>5458</v>
      </c>
      <c r="B3221" s="391" t="s">
        <v>646</v>
      </c>
      <c r="C3221" s="391" t="s">
        <v>2074</v>
      </c>
      <c r="D3221" s="521" t="s">
        <v>0</v>
      </c>
      <c r="E3221" s="521" t="s">
        <v>0</v>
      </c>
      <c r="F3221" s="522">
        <v>0</v>
      </c>
      <c r="G3221" s="522"/>
      <c r="H3221" s="522">
        <v>0</v>
      </c>
      <c r="I3221" s="522"/>
      <c r="J3221" s="522">
        <f>내역서!F3225</f>
        <v>0</v>
      </c>
      <c r="K3221" s="522">
        <v>0</v>
      </c>
      <c r="L3221" s="393">
        <f>L3223+L3625+L3797</f>
        <v>0</v>
      </c>
      <c r="M3221" s="393">
        <v>0</v>
      </c>
      <c r="N3221" s="393">
        <f>N3223+N3625+N3797</f>
        <v>0</v>
      </c>
      <c r="O3221" s="393">
        <v>0</v>
      </c>
      <c r="P3221" s="393">
        <f>P3223+P3625+P3797</f>
        <v>0</v>
      </c>
      <c r="Q3221" s="394">
        <v>0</v>
      </c>
      <c r="R3221" s="393">
        <f t="shared" ref="R3221" si="4466">L3221+N3221+P3221</f>
        <v>0</v>
      </c>
      <c r="S3221" s="393">
        <f t="shared" ref="S3221" si="4467">J3221-J3220</f>
        <v>0</v>
      </c>
      <c r="T3221" s="393">
        <f t="shared" ref="T3221:U3221" si="4468">Q3221-Q3220</f>
        <v>0</v>
      </c>
      <c r="U3221" s="393">
        <f t="shared" si="4468"/>
        <v>0</v>
      </c>
      <c r="V3221" s="521"/>
    </row>
    <row r="3222" spans="1:23" s="371" customFormat="1" ht="24" hidden="1" customHeight="1">
      <c r="A3222" s="366" t="s">
        <v>4676</v>
      </c>
      <c r="B3222" s="395" t="s">
        <v>1</v>
      </c>
      <c r="C3222" s="395" t="s">
        <v>2053</v>
      </c>
      <c r="D3222" s="396" t="s">
        <v>0</v>
      </c>
      <c r="E3222" s="396" t="s">
        <v>0</v>
      </c>
      <c r="F3222" s="397">
        <v>0</v>
      </c>
      <c r="G3222" s="397"/>
      <c r="H3222" s="397">
        <v>0</v>
      </c>
      <c r="I3222" s="397"/>
      <c r="J3222" s="397">
        <f>내역서!F3226</f>
        <v>0</v>
      </c>
      <c r="K3222" s="398">
        <v>0</v>
      </c>
      <c r="L3222" s="397">
        <f>L3224+L3238+L3284+L3418+L3454+L3468+L3498+L3516</f>
        <v>0</v>
      </c>
      <c r="M3222" s="398">
        <v>0</v>
      </c>
      <c r="N3222" s="397">
        <f>N3224+N3238+N3284+N3418+N3454+N3468+N3498+N3516</f>
        <v>0</v>
      </c>
      <c r="O3222" s="398">
        <v>0</v>
      </c>
      <c r="P3222" s="397">
        <f>P3224+P3238+P3284+P3418+P3454+P3468+P3498+P3516</f>
        <v>0</v>
      </c>
      <c r="Q3222" s="399">
        <v>0</v>
      </c>
      <c r="R3222" s="397">
        <f>L3222+N3222+P3222</f>
        <v>0</v>
      </c>
      <c r="S3222" s="397"/>
      <c r="T3222" s="397"/>
      <c r="U3222" s="397"/>
      <c r="V3222" s="400" t="s">
        <v>0</v>
      </c>
    </row>
    <row r="3223" spans="1:23" s="81" customFormat="1" ht="24" hidden="1" customHeight="1">
      <c r="A3223" s="372" t="s">
        <v>4682</v>
      </c>
      <c r="B3223" s="402" t="s">
        <v>6409</v>
      </c>
      <c r="C3223" s="402" t="s">
        <v>6410</v>
      </c>
      <c r="D3223" s="403" t="s">
        <v>0</v>
      </c>
      <c r="E3223" s="403" t="s">
        <v>0</v>
      </c>
      <c r="F3223" s="404">
        <v>0</v>
      </c>
      <c r="G3223" s="404"/>
      <c r="H3223" s="404">
        <v>0</v>
      </c>
      <c r="I3223" s="404"/>
      <c r="J3223" s="404">
        <f>내역서!F3227</f>
        <v>0</v>
      </c>
      <c r="K3223" s="405">
        <v>0</v>
      </c>
      <c r="L3223" s="404">
        <f>L3225+L3239+L3285+L3419+L3455+L3469+L3499+L3517</f>
        <v>0</v>
      </c>
      <c r="M3223" s="405">
        <v>0</v>
      </c>
      <c r="N3223" s="404">
        <f>N3225+N3239+N3285+N3419+N3455+N3469+N3499+N3517</f>
        <v>0</v>
      </c>
      <c r="O3223" s="405">
        <v>0</v>
      </c>
      <c r="P3223" s="404">
        <f>P3225+P3239+P3285+P3419+P3455+P3469+P3499+P3517</f>
        <v>0</v>
      </c>
      <c r="Q3223" s="406">
        <v>0</v>
      </c>
      <c r="R3223" s="404">
        <f>L3223+N3223+P3223</f>
        <v>0</v>
      </c>
      <c r="S3223" s="404">
        <f t="shared" ref="S3223" si="4469">J3223-J3222</f>
        <v>0</v>
      </c>
      <c r="T3223" s="404">
        <f t="shared" ref="T3223:U3223" si="4470">Q3223-Q3222</f>
        <v>0</v>
      </c>
      <c r="U3223" s="404">
        <f t="shared" si="4470"/>
        <v>0</v>
      </c>
      <c r="V3223" s="407"/>
    </row>
    <row r="3224" spans="1:23" s="371" customFormat="1" ht="24" hidden="1" customHeight="1">
      <c r="A3224" s="366" t="s">
        <v>5492</v>
      </c>
      <c r="B3224" s="436" t="s">
        <v>2809</v>
      </c>
      <c r="C3224" s="436" t="s">
        <v>3729</v>
      </c>
      <c r="D3224" s="437" t="s">
        <v>0</v>
      </c>
      <c r="E3224" s="437" t="s">
        <v>0</v>
      </c>
      <c r="F3224" s="438">
        <v>0</v>
      </c>
      <c r="G3224" s="438"/>
      <c r="H3224" s="438">
        <v>0</v>
      </c>
      <c r="I3224" s="438"/>
      <c r="J3224" s="438">
        <f>내역서!F3228</f>
        <v>0</v>
      </c>
      <c r="K3224" s="439">
        <v>0</v>
      </c>
      <c r="L3224" s="438">
        <f>SUMIF($A$3226:$A$3237,$A$3227,L3226:L3237)</f>
        <v>0</v>
      </c>
      <c r="M3224" s="439">
        <v>0</v>
      </c>
      <c r="N3224" s="438">
        <f>SUMIF($A$3226:$A$3237,$A$3227,N3226:N3237)</f>
        <v>0</v>
      </c>
      <c r="O3224" s="439">
        <v>0</v>
      </c>
      <c r="P3224" s="438">
        <f>SUMIF($A$3226:$A$3237,$A$3227,P3226:P3237)</f>
        <v>0</v>
      </c>
      <c r="Q3224" s="440">
        <v>0</v>
      </c>
      <c r="R3224" s="438">
        <f>L3224+N3224+P3224</f>
        <v>0</v>
      </c>
      <c r="S3224" s="438"/>
      <c r="T3224" s="438"/>
      <c r="U3224" s="438"/>
      <c r="V3224" s="441" t="s">
        <v>0</v>
      </c>
    </row>
    <row r="3225" spans="1:23" s="81" customFormat="1" ht="24" hidden="1" customHeight="1">
      <c r="A3225" s="372" t="s">
        <v>6411</v>
      </c>
      <c r="B3225" s="442" t="s">
        <v>6412</v>
      </c>
      <c r="C3225" s="442" t="s">
        <v>6413</v>
      </c>
      <c r="D3225" s="443" t="s">
        <v>0</v>
      </c>
      <c r="E3225" s="443" t="s">
        <v>0</v>
      </c>
      <c r="F3225" s="444">
        <v>0</v>
      </c>
      <c r="G3225" s="444"/>
      <c r="H3225" s="444">
        <v>0</v>
      </c>
      <c r="I3225" s="444"/>
      <c r="J3225" s="444">
        <f>내역서!F3229</f>
        <v>0</v>
      </c>
      <c r="K3225" s="445">
        <v>0</v>
      </c>
      <c r="L3225" s="444">
        <f>SUMIF($A$3226:$A$3237,$A$3227,L3226:L3237)</f>
        <v>0</v>
      </c>
      <c r="M3225" s="445">
        <v>0</v>
      </c>
      <c r="N3225" s="444">
        <f>SUMIF($A$3226:$A$3237,$A$3227,N3226:N3237)</f>
        <v>0</v>
      </c>
      <c r="O3225" s="445">
        <v>0</v>
      </c>
      <c r="P3225" s="444">
        <f>SUMIF($A$3226:$A$3237,$A$3227,P3226:P3237)</f>
        <v>0</v>
      </c>
      <c r="Q3225" s="446">
        <v>0</v>
      </c>
      <c r="R3225" s="444">
        <f t="shared" ref="R3225" si="4471">L3225+N3225+P3225</f>
        <v>0</v>
      </c>
      <c r="S3225" s="444">
        <f t="shared" ref="S3225" si="4472">J3225-J3224</f>
        <v>0</v>
      </c>
      <c r="T3225" s="444">
        <f t="shared" ref="T3225:U3225" si="4473">Q3225-Q3224</f>
        <v>0</v>
      </c>
      <c r="U3225" s="444">
        <f t="shared" si="4473"/>
        <v>0</v>
      </c>
      <c r="V3225" s="447"/>
    </row>
    <row r="3226" spans="1:23" s="485" customFormat="1" ht="24" hidden="1" customHeight="1">
      <c r="A3226" s="366" t="s">
        <v>2055</v>
      </c>
      <c r="B3226" s="418" t="s">
        <v>0</v>
      </c>
      <c r="C3226" s="418" t="s">
        <v>2648</v>
      </c>
      <c r="D3226" s="418" t="s">
        <v>3733</v>
      </c>
      <c r="E3226" s="419" t="s">
        <v>2650</v>
      </c>
      <c r="F3226" s="411"/>
      <c r="G3226" s="411">
        <f>[5]내역서!F3222</f>
        <v>11</v>
      </c>
      <c r="H3226" s="410"/>
      <c r="I3226" s="410"/>
      <c r="J3226" s="410">
        <f>내역서!F3230</f>
        <v>0</v>
      </c>
      <c r="K3226" s="411">
        <v>1626.6</v>
      </c>
      <c r="L3226" s="412">
        <f>INT($J3226*K3226)</f>
        <v>0</v>
      </c>
      <c r="M3226" s="411">
        <v>3320</v>
      </c>
      <c r="N3226" s="412">
        <f>INT($J3226*M3226)</f>
        <v>0</v>
      </c>
      <c r="O3226" s="411">
        <v>1849.5</v>
      </c>
      <c r="P3226" s="412">
        <f>INT($J3226*O3226)</f>
        <v>0</v>
      </c>
      <c r="Q3226" s="412">
        <v>6796.1</v>
      </c>
      <c r="R3226" s="412">
        <f>L3226+N3226+P3226</f>
        <v>0</v>
      </c>
      <c r="S3226" s="412"/>
      <c r="T3226" s="412"/>
      <c r="U3226" s="412"/>
      <c r="V3226" s="419"/>
    </row>
    <row r="3227" spans="1:23" s="77" customFormat="1" ht="24" hidden="1" customHeight="1">
      <c r="A3227" s="372" t="s">
        <v>4298</v>
      </c>
      <c r="B3227" s="421" t="s">
        <v>0</v>
      </c>
      <c r="C3227" s="421" t="s">
        <v>2648</v>
      </c>
      <c r="D3227" s="421" t="s">
        <v>3733</v>
      </c>
      <c r="E3227" s="422" t="s">
        <v>2650</v>
      </c>
      <c r="F3227" s="416"/>
      <c r="G3227" s="416">
        <f>[5]내역서!F3223</f>
        <v>11</v>
      </c>
      <c r="H3227" s="415"/>
      <c r="I3227" s="415"/>
      <c r="J3227" s="415">
        <f>내역서!F3231</f>
        <v>0</v>
      </c>
      <c r="K3227" s="416">
        <v>1626.6</v>
      </c>
      <c r="L3227" s="417">
        <f t="shared" ref="L3227:L3237" si="4474">INT($J3227*K3227)</f>
        <v>0</v>
      </c>
      <c r="M3227" s="416">
        <v>3320</v>
      </c>
      <c r="N3227" s="417">
        <f t="shared" ref="N3227:N3237" si="4475">INT($J3227*M3227)</f>
        <v>0</v>
      </c>
      <c r="O3227" s="416">
        <v>1849.5</v>
      </c>
      <c r="P3227" s="417">
        <f t="shared" ref="P3227:P3237" si="4476">INT($J3227*O3227)</f>
        <v>0</v>
      </c>
      <c r="Q3227" s="417">
        <v>6796.1</v>
      </c>
      <c r="R3227" s="417">
        <f t="shared" ref="R3227:R3289" si="4477">L3227+N3227+P3227</f>
        <v>0</v>
      </c>
      <c r="S3227" s="417">
        <f t="shared" ref="S3227" si="4478">J3227-J3226</f>
        <v>0</v>
      </c>
      <c r="T3227" s="417">
        <f t="shared" ref="T3227:U3227" si="4479">Q3227-Q3226</f>
        <v>0</v>
      </c>
      <c r="U3227" s="417">
        <f t="shared" si="4479"/>
        <v>0</v>
      </c>
      <c r="V3227" s="422"/>
    </row>
    <row r="3228" spans="1:23" s="485" customFormat="1" ht="24" hidden="1" customHeight="1">
      <c r="A3228" s="366" t="s">
        <v>6294</v>
      </c>
      <c r="B3228" s="418" t="s">
        <v>0</v>
      </c>
      <c r="C3228" s="418" t="s">
        <v>2662</v>
      </c>
      <c r="D3228" s="418" t="s">
        <v>2663</v>
      </c>
      <c r="E3228" s="419" t="s">
        <v>2650</v>
      </c>
      <c r="F3228" s="411"/>
      <c r="G3228" s="411">
        <f>[5]내역서!F3224</f>
        <v>11</v>
      </c>
      <c r="H3228" s="410"/>
      <c r="I3228" s="410"/>
      <c r="J3228" s="410">
        <f>내역서!F3232</f>
        <v>0</v>
      </c>
      <c r="K3228" s="411">
        <v>1139</v>
      </c>
      <c r="L3228" s="412">
        <f>INT($J3228*K3228)</f>
        <v>0</v>
      </c>
      <c r="M3228" s="411">
        <v>1382</v>
      </c>
      <c r="N3228" s="412">
        <f>INT($J3228*M3228)</f>
        <v>0</v>
      </c>
      <c r="O3228" s="411">
        <v>987.8</v>
      </c>
      <c r="P3228" s="412">
        <f>INT($J3228*O3228)</f>
        <v>0</v>
      </c>
      <c r="Q3228" s="412">
        <v>3508.8</v>
      </c>
      <c r="R3228" s="412">
        <f>L3228+N3228+P3228</f>
        <v>0</v>
      </c>
      <c r="S3228" s="412"/>
      <c r="T3228" s="412"/>
      <c r="U3228" s="412"/>
      <c r="V3228" s="419"/>
    </row>
    <row r="3229" spans="1:23" s="77" customFormat="1" ht="24" hidden="1" customHeight="1">
      <c r="A3229" s="372" t="s">
        <v>2072</v>
      </c>
      <c r="B3229" s="421" t="s">
        <v>0</v>
      </c>
      <c r="C3229" s="421" t="s">
        <v>2662</v>
      </c>
      <c r="D3229" s="421" t="s">
        <v>2663</v>
      </c>
      <c r="E3229" s="422" t="s">
        <v>2650</v>
      </c>
      <c r="F3229" s="416"/>
      <c r="G3229" s="416">
        <f>[5]내역서!F3225</f>
        <v>11</v>
      </c>
      <c r="H3229" s="415"/>
      <c r="I3229" s="415"/>
      <c r="J3229" s="415">
        <f>내역서!F3233</f>
        <v>0</v>
      </c>
      <c r="K3229" s="416">
        <v>1139</v>
      </c>
      <c r="L3229" s="417">
        <f t="shared" si="4474"/>
        <v>0</v>
      </c>
      <c r="M3229" s="416">
        <v>1382</v>
      </c>
      <c r="N3229" s="417">
        <f t="shared" si="4475"/>
        <v>0</v>
      </c>
      <c r="O3229" s="416">
        <v>987.8</v>
      </c>
      <c r="P3229" s="417">
        <f t="shared" si="4476"/>
        <v>0</v>
      </c>
      <c r="Q3229" s="417">
        <v>3508.8</v>
      </c>
      <c r="R3229" s="417">
        <f t="shared" si="4477"/>
        <v>0</v>
      </c>
      <c r="S3229" s="417">
        <f t="shared" ref="S3229" si="4480">J3229-J3228</f>
        <v>0</v>
      </c>
      <c r="T3229" s="417">
        <f t="shared" ref="T3229:U3229" si="4481">Q3229-Q3228</f>
        <v>0</v>
      </c>
      <c r="U3229" s="417">
        <f t="shared" si="4481"/>
        <v>0</v>
      </c>
      <c r="V3229" s="422"/>
    </row>
    <row r="3230" spans="1:23" s="485" customFormat="1" ht="24" hidden="1" customHeight="1">
      <c r="A3230" s="366" t="s">
        <v>5427</v>
      </c>
      <c r="B3230" s="418" t="s">
        <v>0</v>
      </c>
      <c r="C3230" s="418" t="s">
        <v>2664</v>
      </c>
      <c r="D3230" s="418" t="s">
        <v>2665</v>
      </c>
      <c r="E3230" s="419" t="s">
        <v>2650</v>
      </c>
      <c r="F3230" s="411"/>
      <c r="G3230" s="411">
        <f>[5]내역서!F3226</f>
        <v>11</v>
      </c>
      <c r="H3230" s="410"/>
      <c r="I3230" s="410"/>
      <c r="J3230" s="410">
        <f>내역서!F3234</f>
        <v>0</v>
      </c>
      <c r="K3230" s="411">
        <v>1633</v>
      </c>
      <c r="L3230" s="412">
        <f>INT($J3230*K3230)</f>
        <v>0</v>
      </c>
      <c r="M3230" s="411">
        <v>5946</v>
      </c>
      <c r="N3230" s="412">
        <f>INT($J3230*M3230)</f>
        <v>0</v>
      </c>
      <c r="O3230" s="411">
        <v>2156</v>
      </c>
      <c r="P3230" s="412">
        <f>INT($J3230*O3230)</f>
        <v>0</v>
      </c>
      <c r="Q3230" s="412">
        <v>9735</v>
      </c>
      <c r="R3230" s="412">
        <f>L3230+N3230+P3230</f>
        <v>0</v>
      </c>
      <c r="S3230" s="412"/>
      <c r="T3230" s="412"/>
      <c r="U3230" s="412"/>
      <c r="V3230" s="419"/>
    </row>
    <row r="3231" spans="1:23" s="77" customFormat="1" ht="24" hidden="1" customHeight="1">
      <c r="A3231" s="372" t="s">
        <v>6414</v>
      </c>
      <c r="B3231" s="421" t="s">
        <v>0</v>
      </c>
      <c r="C3231" s="421" t="s">
        <v>2664</v>
      </c>
      <c r="D3231" s="421" t="s">
        <v>2665</v>
      </c>
      <c r="E3231" s="422" t="s">
        <v>2650</v>
      </c>
      <c r="F3231" s="416"/>
      <c r="G3231" s="416">
        <f>[5]내역서!F3227</f>
        <v>11</v>
      </c>
      <c r="H3231" s="415"/>
      <c r="I3231" s="415"/>
      <c r="J3231" s="415">
        <f>내역서!F3235</f>
        <v>0</v>
      </c>
      <c r="K3231" s="416">
        <v>1633</v>
      </c>
      <c r="L3231" s="417">
        <f t="shared" si="4474"/>
        <v>0</v>
      </c>
      <c r="M3231" s="416">
        <v>5946</v>
      </c>
      <c r="N3231" s="417">
        <f t="shared" si="4475"/>
        <v>0</v>
      </c>
      <c r="O3231" s="416">
        <v>2156</v>
      </c>
      <c r="P3231" s="417">
        <f t="shared" si="4476"/>
        <v>0</v>
      </c>
      <c r="Q3231" s="417">
        <v>9735</v>
      </c>
      <c r="R3231" s="417">
        <f t="shared" si="4477"/>
        <v>0</v>
      </c>
      <c r="S3231" s="417">
        <f t="shared" ref="S3231" si="4482">J3231-J3230</f>
        <v>0</v>
      </c>
      <c r="T3231" s="417">
        <f t="shared" ref="T3231:U3231" si="4483">Q3231-Q3230</f>
        <v>0</v>
      </c>
      <c r="U3231" s="417">
        <f t="shared" si="4483"/>
        <v>0</v>
      </c>
      <c r="V3231" s="422"/>
    </row>
    <row r="3232" spans="1:23" s="485" customFormat="1" ht="24" hidden="1" customHeight="1">
      <c r="A3232" s="366" t="s">
        <v>2055</v>
      </c>
      <c r="B3232" s="418" t="s">
        <v>0</v>
      </c>
      <c r="C3232" s="418" t="s">
        <v>3734</v>
      </c>
      <c r="D3232" s="418" t="s">
        <v>631</v>
      </c>
      <c r="E3232" s="419" t="s">
        <v>2650</v>
      </c>
      <c r="F3232" s="411"/>
      <c r="G3232" s="411">
        <f>[5]내역서!F3228</f>
        <v>105</v>
      </c>
      <c r="H3232" s="410"/>
      <c r="I3232" s="410"/>
      <c r="J3232" s="410">
        <f>내역서!F3236</f>
        <v>0</v>
      </c>
      <c r="K3232" s="411">
        <v>0</v>
      </c>
      <c r="L3232" s="412">
        <f>INT($J3232*K3232)</f>
        <v>0</v>
      </c>
      <c r="M3232" s="411">
        <v>30746</v>
      </c>
      <c r="N3232" s="412">
        <f>INT($J3232*M3232)</f>
        <v>0</v>
      </c>
      <c r="O3232" s="411">
        <v>0</v>
      </c>
      <c r="P3232" s="412">
        <f>INT($J3232*O3232)</f>
        <v>0</v>
      </c>
      <c r="Q3232" s="412">
        <v>30746</v>
      </c>
      <c r="R3232" s="412">
        <f>L3232+N3232+P3232</f>
        <v>0</v>
      </c>
      <c r="S3232" s="412"/>
      <c r="T3232" s="412"/>
      <c r="U3232" s="412"/>
      <c r="V3232" s="419"/>
    </row>
    <row r="3233" spans="1:22" s="77" customFormat="1" ht="24" hidden="1" customHeight="1">
      <c r="A3233" s="372" t="s">
        <v>2072</v>
      </c>
      <c r="B3233" s="421" t="s">
        <v>0</v>
      </c>
      <c r="C3233" s="421" t="s">
        <v>3734</v>
      </c>
      <c r="D3233" s="421" t="s">
        <v>631</v>
      </c>
      <c r="E3233" s="422" t="s">
        <v>2650</v>
      </c>
      <c r="F3233" s="416"/>
      <c r="G3233" s="416">
        <f>[5]내역서!F3229</f>
        <v>105</v>
      </c>
      <c r="H3233" s="415"/>
      <c r="I3233" s="415"/>
      <c r="J3233" s="415">
        <f>내역서!F3237</f>
        <v>0</v>
      </c>
      <c r="K3233" s="416">
        <v>0</v>
      </c>
      <c r="L3233" s="417">
        <f t="shared" si="4474"/>
        <v>0</v>
      </c>
      <c r="M3233" s="416">
        <v>30746</v>
      </c>
      <c r="N3233" s="417">
        <f t="shared" si="4475"/>
        <v>0</v>
      </c>
      <c r="O3233" s="416">
        <v>0</v>
      </c>
      <c r="P3233" s="417">
        <f t="shared" si="4476"/>
        <v>0</v>
      </c>
      <c r="Q3233" s="417">
        <v>30746</v>
      </c>
      <c r="R3233" s="417">
        <f t="shared" si="4477"/>
        <v>0</v>
      </c>
      <c r="S3233" s="417">
        <f t="shared" ref="S3233" si="4484">J3233-J3232</f>
        <v>0</v>
      </c>
      <c r="T3233" s="417">
        <f t="shared" ref="T3233:U3233" si="4485">Q3233-Q3232</f>
        <v>0</v>
      </c>
      <c r="U3233" s="417">
        <f t="shared" si="4485"/>
        <v>0</v>
      </c>
      <c r="V3233" s="422"/>
    </row>
    <row r="3234" spans="1:22" s="485" customFormat="1" ht="24" hidden="1" customHeight="1">
      <c r="A3234" s="366" t="s">
        <v>2055</v>
      </c>
      <c r="B3234" s="418" t="s">
        <v>0</v>
      </c>
      <c r="C3234" s="418" t="s">
        <v>2659</v>
      </c>
      <c r="D3234" s="418" t="s">
        <v>2660</v>
      </c>
      <c r="E3234" s="419" t="s">
        <v>2650</v>
      </c>
      <c r="F3234" s="411"/>
      <c r="G3234" s="411">
        <f>[5]내역서!F3230</f>
        <v>105</v>
      </c>
      <c r="H3234" s="410"/>
      <c r="I3234" s="410"/>
      <c r="J3234" s="410">
        <f>내역서!F3238</f>
        <v>0</v>
      </c>
      <c r="K3234" s="411">
        <v>132</v>
      </c>
      <c r="L3234" s="412">
        <f>INT($J3234*K3234)</f>
        <v>0</v>
      </c>
      <c r="M3234" s="411">
        <v>5229</v>
      </c>
      <c r="N3234" s="412">
        <f>INT($J3234*M3234)</f>
        <v>0</v>
      </c>
      <c r="O3234" s="411">
        <v>179</v>
      </c>
      <c r="P3234" s="412">
        <f>INT($J3234*O3234)</f>
        <v>0</v>
      </c>
      <c r="Q3234" s="412">
        <v>5540</v>
      </c>
      <c r="R3234" s="412">
        <f>L3234+N3234+P3234</f>
        <v>0</v>
      </c>
      <c r="S3234" s="412"/>
      <c r="T3234" s="412"/>
      <c r="U3234" s="412"/>
      <c r="V3234" s="419"/>
    </row>
    <row r="3235" spans="1:22" s="77" customFormat="1" ht="24" hidden="1" customHeight="1">
      <c r="A3235" s="372" t="s">
        <v>6414</v>
      </c>
      <c r="B3235" s="421" t="s">
        <v>0</v>
      </c>
      <c r="C3235" s="421" t="s">
        <v>2659</v>
      </c>
      <c r="D3235" s="421" t="s">
        <v>2660</v>
      </c>
      <c r="E3235" s="422" t="s">
        <v>2650</v>
      </c>
      <c r="F3235" s="416"/>
      <c r="G3235" s="416">
        <f>[5]내역서!F3231</f>
        <v>105</v>
      </c>
      <c r="H3235" s="415"/>
      <c r="I3235" s="415"/>
      <c r="J3235" s="415">
        <f>내역서!F3239</f>
        <v>0</v>
      </c>
      <c r="K3235" s="416">
        <v>132</v>
      </c>
      <c r="L3235" s="417">
        <f t="shared" si="4474"/>
        <v>0</v>
      </c>
      <c r="M3235" s="416">
        <v>5229</v>
      </c>
      <c r="N3235" s="417">
        <f t="shared" si="4475"/>
        <v>0</v>
      </c>
      <c r="O3235" s="416">
        <v>179</v>
      </c>
      <c r="P3235" s="417">
        <f t="shared" si="4476"/>
        <v>0</v>
      </c>
      <c r="Q3235" s="417">
        <v>5540</v>
      </c>
      <c r="R3235" s="417">
        <f t="shared" si="4477"/>
        <v>0</v>
      </c>
      <c r="S3235" s="417">
        <f t="shared" ref="S3235" si="4486">J3235-J3234</f>
        <v>0</v>
      </c>
      <c r="T3235" s="417">
        <f t="shared" ref="T3235:U3235" si="4487">Q3235-Q3234</f>
        <v>0</v>
      </c>
      <c r="U3235" s="417">
        <f t="shared" si="4487"/>
        <v>0</v>
      </c>
      <c r="V3235" s="422"/>
    </row>
    <row r="3236" spans="1:22" s="485" customFormat="1" ht="24" hidden="1" customHeight="1">
      <c r="A3236" s="366" t="s">
        <v>5597</v>
      </c>
      <c r="B3236" s="418" t="s">
        <v>0</v>
      </c>
      <c r="C3236" s="418" t="s">
        <v>2651</v>
      </c>
      <c r="D3236" s="418" t="s">
        <v>2652</v>
      </c>
      <c r="E3236" s="419" t="s">
        <v>2650</v>
      </c>
      <c r="F3236" s="411"/>
      <c r="G3236" s="411">
        <f>[5]내역서!F3232</f>
        <v>14</v>
      </c>
      <c r="H3236" s="410"/>
      <c r="I3236" s="410"/>
      <c r="J3236" s="410">
        <f>내역서!F3240</f>
        <v>0</v>
      </c>
      <c r="K3236" s="411">
        <v>441</v>
      </c>
      <c r="L3236" s="412">
        <f>INT($J3236*K3236)</f>
        <v>0</v>
      </c>
      <c r="M3236" s="411">
        <v>3583</v>
      </c>
      <c r="N3236" s="412">
        <f>INT($J3236*M3236)</f>
        <v>0</v>
      </c>
      <c r="O3236" s="411">
        <v>494</v>
      </c>
      <c r="P3236" s="412">
        <f>INT($J3236*O3236)</f>
        <v>0</v>
      </c>
      <c r="Q3236" s="412">
        <v>4518</v>
      </c>
      <c r="R3236" s="412">
        <f>L3236+N3236+P3236</f>
        <v>0</v>
      </c>
      <c r="S3236" s="412"/>
      <c r="T3236" s="412"/>
      <c r="U3236" s="412"/>
      <c r="V3236" s="419"/>
    </row>
    <row r="3237" spans="1:22" s="77" customFormat="1" ht="24" hidden="1" customHeight="1">
      <c r="A3237" s="372" t="s">
        <v>5440</v>
      </c>
      <c r="B3237" s="421" t="s">
        <v>0</v>
      </c>
      <c r="C3237" s="421" t="s">
        <v>2651</v>
      </c>
      <c r="D3237" s="421" t="s">
        <v>2652</v>
      </c>
      <c r="E3237" s="422" t="s">
        <v>2650</v>
      </c>
      <c r="F3237" s="416"/>
      <c r="G3237" s="416">
        <f>[5]내역서!F3233</f>
        <v>14</v>
      </c>
      <c r="H3237" s="415"/>
      <c r="I3237" s="415"/>
      <c r="J3237" s="415">
        <f>내역서!F3241</f>
        <v>0</v>
      </c>
      <c r="K3237" s="416">
        <v>441</v>
      </c>
      <c r="L3237" s="417">
        <f t="shared" si="4474"/>
        <v>0</v>
      </c>
      <c r="M3237" s="416">
        <v>3583</v>
      </c>
      <c r="N3237" s="417">
        <f t="shared" si="4475"/>
        <v>0</v>
      </c>
      <c r="O3237" s="416">
        <v>494</v>
      </c>
      <c r="P3237" s="417">
        <f t="shared" si="4476"/>
        <v>0</v>
      </c>
      <c r="Q3237" s="417">
        <v>4518</v>
      </c>
      <c r="R3237" s="417">
        <f t="shared" si="4477"/>
        <v>0</v>
      </c>
      <c r="S3237" s="417">
        <f t="shared" ref="S3237" si="4488">J3237-J3236</f>
        <v>0</v>
      </c>
      <c r="T3237" s="417">
        <f t="shared" ref="T3237:U3237" si="4489">Q3237-Q3236</f>
        <v>0</v>
      </c>
      <c r="U3237" s="417">
        <f t="shared" si="4489"/>
        <v>0</v>
      </c>
      <c r="V3237" s="422"/>
    </row>
    <row r="3238" spans="1:22" s="371" customFormat="1" ht="24" hidden="1" customHeight="1">
      <c r="A3238" s="366" t="s">
        <v>6415</v>
      </c>
      <c r="B3238" s="436" t="s">
        <v>2842</v>
      </c>
      <c r="C3238" s="436" t="s">
        <v>3736</v>
      </c>
      <c r="D3238" s="437" t="s">
        <v>0</v>
      </c>
      <c r="E3238" s="437" t="s">
        <v>0</v>
      </c>
      <c r="F3238" s="438">
        <v>0</v>
      </c>
      <c r="G3238" s="438">
        <f>[5]내역서!F3234</f>
        <v>0</v>
      </c>
      <c r="H3238" s="438"/>
      <c r="I3238" s="438"/>
      <c r="J3238" s="438">
        <f>내역서!F3242</f>
        <v>0</v>
      </c>
      <c r="K3238" s="439">
        <v>0</v>
      </c>
      <c r="L3238" s="438">
        <f>L3240+L3250+L3280</f>
        <v>0</v>
      </c>
      <c r="M3238" s="439">
        <v>0</v>
      </c>
      <c r="N3238" s="438">
        <f>N3240+N3250+N3280</f>
        <v>0</v>
      </c>
      <c r="O3238" s="439">
        <v>0</v>
      </c>
      <c r="P3238" s="438">
        <f>P3240+P3250+P3280</f>
        <v>0</v>
      </c>
      <c r="Q3238" s="440">
        <v>0</v>
      </c>
      <c r="R3238" s="438">
        <f>L3238+N3238+P3238</f>
        <v>0</v>
      </c>
      <c r="S3238" s="438"/>
      <c r="T3238" s="438"/>
      <c r="U3238" s="438"/>
      <c r="V3238" s="441"/>
    </row>
    <row r="3239" spans="1:22" s="81" customFormat="1" ht="24" hidden="1" customHeight="1">
      <c r="A3239" s="372" t="s">
        <v>2072</v>
      </c>
      <c r="B3239" s="442" t="s">
        <v>6416</v>
      </c>
      <c r="C3239" s="442" t="s">
        <v>3738</v>
      </c>
      <c r="D3239" s="443" t="s">
        <v>0</v>
      </c>
      <c r="E3239" s="443" t="s">
        <v>0</v>
      </c>
      <c r="F3239" s="444">
        <v>0</v>
      </c>
      <c r="G3239" s="444">
        <f>[5]내역서!F3235</f>
        <v>0</v>
      </c>
      <c r="H3239" s="444"/>
      <c r="I3239" s="444"/>
      <c r="J3239" s="444">
        <f>내역서!F3243</f>
        <v>0</v>
      </c>
      <c r="K3239" s="445">
        <v>0</v>
      </c>
      <c r="L3239" s="444">
        <f>L3241+L3251+L3281</f>
        <v>0</v>
      </c>
      <c r="M3239" s="445">
        <v>0</v>
      </c>
      <c r="N3239" s="444">
        <f>N3241+N3251+N3281</f>
        <v>0</v>
      </c>
      <c r="O3239" s="445">
        <v>0</v>
      </c>
      <c r="P3239" s="444">
        <f>P3241+P3251+P3281</f>
        <v>0</v>
      </c>
      <c r="Q3239" s="446">
        <v>0</v>
      </c>
      <c r="R3239" s="444">
        <f t="shared" si="4477"/>
        <v>0</v>
      </c>
      <c r="S3239" s="444">
        <f t="shared" ref="S3239" si="4490">J3239-J3238</f>
        <v>0</v>
      </c>
      <c r="T3239" s="444">
        <f t="shared" ref="T3239:U3239" si="4491">Q3239-Q3238</f>
        <v>0</v>
      </c>
      <c r="U3239" s="444">
        <f t="shared" si="4491"/>
        <v>0</v>
      </c>
      <c r="V3239" s="447"/>
    </row>
    <row r="3240" spans="1:22" s="460" customFormat="1" ht="24" hidden="1" customHeight="1">
      <c r="A3240" s="366" t="s">
        <v>2055</v>
      </c>
      <c r="B3240" s="448" t="s">
        <v>3739</v>
      </c>
      <c r="C3240" s="448" t="s">
        <v>3740</v>
      </c>
      <c r="D3240" s="449" t="s">
        <v>0</v>
      </c>
      <c r="E3240" s="449" t="s">
        <v>0</v>
      </c>
      <c r="F3240" s="450">
        <v>0</v>
      </c>
      <c r="G3240" s="450">
        <f>[5]내역서!F3236</f>
        <v>0</v>
      </c>
      <c r="H3240" s="450"/>
      <c r="I3240" s="450"/>
      <c r="J3240" s="450">
        <f>내역서!F3244</f>
        <v>0</v>
      </c>
      <c r="K3240" s="451">
        <v>0</v>
      </c>
      <c r="L3240" s="450">
        <f>SUMIF($A$3242:$A$3249,$A3242,L3242:L3249)</f>
        <v>0</v>
      </c>
      <c r="M3240" s="451">
        <v>0</v>
      </c>
      <c r="N3240" s="450">
        <f>SUMIF($A$3242:$A$3249,$A3242,N3242:N3249)</f>
        <v>0</v>
      </c>
      <c r="O3240" s="451">
        <v>0</v>
      </c>
      <c r="P3240" s="450">
        <f>SUMIF($A$3242:$A$3249,$A3242,P3242:P3249)</f>
        <v>0</v>
      </c>
      <c r="Q3240" s="452">
        <v>0</v>
      </c>
      <c r="R3240" s="450">
        <f>L3240+N3240+P3240</f>
        <v>0</v>
      </c>
      <c r="S3240" s="450"/>
      <c r="T3240" s="450"/>
      <c r="U3240" s="450"/>
      <c r="V3240" s="453"/>
    </row>
    <row r="3241" spans="1:22" s="525" customFormat="1" ht="24" hidden="1" customHeight="1">
      <c r="A3241" s="372" t="s">
        <v>2072</v>
      </c>
      <c r="B3241" s="454" t="s">
        <v>3741</v>
      </c>
      <c r="C3241" s="454" t="s">
        <v>6417</v>
      </c>
      <c r="D3241" s="455" t="s">
        <v>0</v>
      </c>
      <c r="E3241" s="455" t="s">
        <v>0</v>
      </c>
      <c r="F3241" s="456">
        <v>0</v>
      </c>
      <c r="G3241" s="456">
        <f>[5]내역서!F3237</f>
        <v>0</v>
      </c>
      <c r="H3241" s="456"/>
      <c r="I3241" s="456"/>
      <c r="J3241" s="456">
        <f>내역서!F3245</f>
        <v>0</v>
      </c>
      <c r="K3241" s="457">
        <v>0</v>
      </c>
      <c r="L3241" s="456">
        <f>SUMIF($A$3242:$A$3249,$A3243,L3242:L3249)</f>
        <v>0</v>
      </c>
      <c r="M3241" s="457">
        <v>0</v>
      </c>
      <c r="N3241" s="456">
        <f>SUMIF($A$3242:$A$3249,$A3243,N3242:N3249)</f>
        <v>0</v>
      </c>
      <c r="O3241" s="457">
        <v>0</v>
      </c>
      <c r="P3241" s="456">
        <f>SUMIF($A$3242:$A$3249,$A3243,P3242:P3249)</f>
        <v>0</v>
      </c>
      <c r="Q3241" s="458">
        <v>0</v>
      </c>
      <c r="R3241" s="456">
        <f t="shared" ref="R3241" si="4492">L3241+N3241+P3241</f>
        <v>0</v>
      </c>
      <c r="S3241" s="456">
        <f t="shared" ref="S3241" si="4493">J3241-J3240</f>
        <v>0</v>
      </c>
      <c r="T3241" s="456">
        <f t="shared" ref="T3241:U3241" si="4494">Q3241-Q3240</f>
        <v>0</v>
      </c>
      <c r="U3241" s="456">
        <f t="shared" si="4494"/>
        <v>0</v>
      </c>
      <c r="V3241" s="459"/>
    </row>
    <row r="3242" spans="1:22" s="485" customFormat="1" ht="24" hidden="1" customHeight="1">
      <c r="A3242" s="366" t="s">
        <v>2055</v>
      </c>
      <c r="B3242" s="418" t="s">
        <v>0</v>
      </c>
      <c r="C3242" s="418" t="s">
        <v>2647</v>
      </c>
      <c r="D3242" s="418" t="s">
        <v>0</v>
      </c>
      <c r="E3242" s="419" t="s">
        <v>22</v>
      </c>
      <c r="F3242" s="411"/>
      <c r="G3242" s="411">
        <f>[5]내역서!F3238</f>
        <v>722</v>
      </c>
      <c r="H3242" s="410"/>
      <c r="I3242" s="410"/>
      <c r="J3242" s="410">
        <f>내역서!F3246</f>
        <v>0</v>
      </c>
      <c r="K3242" s="411">
        <v>601.6</v>
      </c>
      <c r="L3242" s="412">
        <f>INT($J3242*K3242)</f>
        <v>0</v>
      </c>
      <c r="M3242" s="411">
        <v>911.2</v>
      </c>
      <c r="N3242" s="412">
        <f>INT($J3242*M3242)</f>
        <v>0</v>
      </c>
      <c r="O3242" s="411">
        <v>45.4</v>
      </c>
      <c r="P3242" s="412">
        <f>INT($J3242*O3242)</f>
        <v>0</v>
      </c>
      <c r="Q3242" s="412">
        <v>1558.2</v>
      </c>
      <c r="R3242" s="412">
        <f>L3242+N3242+P3242</f>
        <v>0</v>
      </c>
      <c r="S3242" s="412"/>
      <c r="T3242" s="412"/>
      <c r="U3242" s="412"/>
      <c r="V3242" s="419"/>
    </row>
    <row r="3243" spans="1:22" s="77" customFormat="1" ht="24" hidden="1" customHeight="1">
      <c r="A3243" s="372" t="s">
        <v>5458</v>
      </c>
      <c r="B3243" s="421" t="s">
        <v>0</v>
      </c>
      <c r="C3243" s="421" t="s">
        <v>2647</v>
      </c>
      <c r="D3243" s="421" t="s">
        <v>0</v>
      </c>
      <c r="E3243" s="422" t="s">
        <v>22</v>
      </c>
      <c r="F3243" s="416"/>
      <c r="G3243" s="416">
        <f>[5]내역서!F3239</f>
        <v>722</v>
      </c>
      <c r="H3243" s="415"/>
      <c r="I3243" s="415"/>
      <c r="J3243" s="415">
        <f>내역서!F3247</f>
        <v>0</v>
      </c>
      <c r="K3243" s="416">
        <v>601.6</v>
      </c>
      <c r="L3243" s="417">
        <f t="shared" ref="L3243:L3249" si="4495">INT($J3243*K3243)</f>
        <v>0</v>
      </c>
      <c r="M3243" s="416">
        <v>911.2</v>
      </c>
      <c r="N3243" s="417">
        <f t="shared" ref="N3243:N3249" si="4496">INT($J3243*M3243)</f>
        <v>0</v>
      </c>
      <c r="O3243" s="416">
        <v>45.4</v>
      </c>
      <c r="P3243" s="417">
        <f t="shared" ref="P3243:P3249" si="4497">INT($J3243*O3243)</f>
        <v>0</v>
      </c>
      <c r="Q3243" s="417">
        <v>1558.2000000000003</v>
      </c>
      <c r="R3243" s="417">
        <f t="shared" si="4477"/>
        <v>0</v>
      </c>
      <c r="S3243" s="417">
        <f t="shared" ref="S3243" si="4498">J3243-J3242</f>
        <v>0</v>
      </c>
      <c r="T3243" s="417">
        <f t="shared" ref="T3243:U3243" si="4499">Q3243-Q3242</f>
        <v>0</v>
      </c>
      <c r="U3243" s="417">
        <f t="shared" si="4499"/>
        <v>0</v>
      </c>
      <c r="V3243" s="422"/>
    </row>
    <row r="3244" spans="1:22" s="485" customFormat="1" ht="24" hidden="1" customHeight="1">
      <c r="A3244" s="366" t="s">
        <v>5443</v>
      </c>
      <c r="B3244" s="418" t="s">
        <v>0</v>
      </c>
      <c r="C3244" s="418" t="s">
        <v>2648</v>
      </c>
      <c r="D3244" s="418" t="s">
        <v>2649</v>
      </c>
      <c r="E3244" s="419" t="s">
        <v>2650</v>
      </c>
      <c r="F3244" s="411"/>
      <c r="G3244" s="411">
        <f>[5]내역서!F3240</f>
        <v>101</v>
      </c>
      <c r="H3244" s="410"/>
      <c r="I3244" s="410"/>
      <c r="J3244" s="410">
        <f>내역서!F3248</f>
        <v>0</v>
      </c>
      <c r="K3244" s="411">
        <v>1626.6</v>
      </c>
      <c r="L3244" s="412">
        <f>INT($J3244*K3244)</f>
        <v>0</v>
      </c>
      <c r="M3244" s="411">
        <v>3320</v>
      </c>
      <c r="N3244" s="412">
        <f>INT($J3244*M3244)</f>
        <v>0</v>
      </c>
      <c r="O3244" s="411">
        <v>1849.5</v>
      </c>
      <c r="P3244" s="412">
        <f>INT($J3244*O3244)</f>
        <v>0</v>
      </c>
      <c r="Q3244" s="412">
        <v>6796.1</v>
      </c>
      <c r="R3244" s="412">
        <f>L3244+N3244+P3244</f>
        <v>0</v>
      </c>
      <c r="S3244" s="412"/>
      <c r="T3244" s="412"/>
      <c r="U3244" s="412"/>
      <c r="V3244" s="419"/>
    </row>
    <row r="3245" spans="1:22" s="77" customFormat="1" ht="24" hidden="1" customHeight="1">
      <c r="A3245" s="372" t="s">
        <v>5594</v>
      </c>
      <c r="B3245" s="421" t="s">
        <v>0</v>
      </c>
      <c r="C3245" s="421" t="s">
        <v>2648</v>
      </c>
      <c r="D3245" s="421" t="s">
        <v>2649</v>
      </c>
      <c r="E3245" s="422" t="s">
        <v>2650</v>
      </c>
      <c r="F3245" s="416"/>
      <c r="G3245" s="416">
        <f>[5]내역서!F3241</f>
        <v>101</v>
      </c>
      <c r="H3245" s="415"/>
      <c r="I3245" s="415"/>
      <c r="J3245" s="415">
        <f>내역서!F3249</f>
        <v>0</v>
      </c>
      <c r="K3245" s="416">
        <v>1626.6</v>
      </c>
      <c r="L3245" s="417">
        <f t="shared" si="4495"/>
        <v>0</v>
      </c>
      <c r="M3245" s="416">
        <v>3320</v>
      </c>
      <c r="N3245" s="417">
        <f t="shared" si="4496"/>
        <v>0</v>
      </c>
      <c r="O3245" s="416">
        <v>1849.5</v>
      </c>
      <c r="P3245" s="417">
        <f t="shared" si="4497"/>
        <v>0</v>
      </c>
      <c r="Q3245" s="417">
        <v>6796.1</v>
      </c>
      <c r="R3245" s="417">
        <f t="shared" si="4477"/>
        <v>0</v>
      </c>
      <c r="S3245" s="417">
        <f t="shared" ref="S3245" si="4500">J3245-J3244</f>
        <v>0</v>
      </c>
      <c r="T3245" s="417">
        <f t="shared" ref="T3245:U3245" si="4501">Q3245-Q3244</f>
        <v>0</v>
      </c>
      <c r="U3245" s="417">
        <f t="shared" si="4501"/>
        <v>0</v>
      </c>
      <c r="V3245" s="422"/>
    </row>
    <row r="3246" spans="1:22" s="485" customFormat="1" ht="24" hidden="1" customHeight="1">
      <c r="A3246" s="366" t="s">
        <v>2055</v>
      </c>
      <c r="B3246" s="418" t="s">
        <v>0</v>
      </c>
      <c r="C3246" s="418" t="s">
        <v>2662</v>
      </c>
      <c r="D3246" s="418" t="s">
        <v>2663</v>
      </c>
      <c r="E3246" s="419" t="s">
        <v>2650</v>
      </c>
      <c r="F3246" s="411"/>
      <c r="G3246" s="411">
        <f>[5]내역서!F3242</f>
        <v>101</v>
      </c>
      <c r="H3246" s="410"/>
      <c r="I3246" s="410"/>
      <c r="J3246" s="410">
        <f>내역서!F3250</f>
        <v>0</v>
      </c>
      <c r="K3246" s="411">
        <v>1139</v>
      </c>
      <c r="L3246" s="412">
        <f>INT($J3246*K3246)</f>
        <v>0</v>
      </c>
      <c r="M3246" s="411">
        <v>1382</v>
      </c>
      <c r="N3246" s="412">
        <f>INT($J3246*M3246)</f>
        <v>0</v>
      </c>
      <c r="O3246" s="411">
        <v>987.8</v>
      </c>
      <c r="P3246" s="412">
        <f>INT($J3246*O3246)</f>
        <v>0</v>
      </c>
      <c r="Q3246" s="412">
        <v>3508.8</v>
      </c>
      <c r="R3246" s="412">
        <f>L3246+N3246+P3246</f>
        <v>0</v>
      </c>
      <c r="S3246" s="412"/>
      <c r="T3246" s="412"/>
      <c r="U3246" s="412"/>
      <c r="V3246" s="419"/>
    </row>
    <row r="3247" spans="1:22" s="77" customFormat="1" ht="24" hidden="1" customHeight="1">
      <c r="A3247" s="372" t="s">
        <v>5458</v>
      </c>
      <c r="B3247" s="421" t="s">
        <v>0</v>
      </c>
      <c r="C3247" s="421" t="s">
        <v>2662</v>
      </c>
      <c r="D3247" s="421" t="s">
        <v>2663</v>
      </c>
      <c r="E3247" s="422" t="s">
        <v>2650</v>
      </c>
      <c r="F3247" s="416"/>
      <c r="G3247" s="416">
        <f>[5]내역서!F3243</f>
        <v>101</v>
      </c>
      <c r="H3247" s="415"/>
      <c r="I3247" s="415"/>
      <c r="J3247" s="415">
        <f>내역서!F3251</f>
        <v>0</v>
      </c>
      <c r="K3247" s="416">
        <v>1139</v>
      </c>
      <c r="L3247" s="417">
        <f t="shared" si="4495"/>
        <v>0</v>
      </c>
      <c r="M3247" s="416">
        <v>1382</v>
      </c>
      <c r="N3247" s="417">
        <f t="shared" si="4496"/>
        <v>0</v>
      </c>
      <c r="O3247" s="416">
        <v>987.8</v>
      </c>
      <c r="P3247" s="417">
        <f t="shared" si="4497"/>
        <v>0</v>
      </c>
      <c r="Q3247" s="417">
        <v>3508.8</v>
      </c>
      <c r="R3247" s="417">
        <f t="shared" si="4477"/>
        <v>0</v>
      </c>
      <c r="S3247" s="417">
        <f t="shared" ref="S3247" si="4502">J3247-J3246</f>
        <v>0</v>
      </c>
      <c r="T3247" s="417">
        <f t="shared" ref="T3247:U3247" si="4503">Q3247-Q3246</f>
        <v>0</v>
      </c>
      <c r="U3247" s="417">
        <f t="shared" si="4503"/>
        <v>0</v>
      </c>
      <c r="V3247" s="422"/>
    </row>
    <row r="3248" spans="1:22" s="485" customFormat="1" ht="24" hidden="1" customHeight="1">
      <c r="A3248" s="366" t="s">
        <v>5597</v>
      </c>
      <c r="B3248" s="418" t="s">
        <v>0</v>
      </c>
      <c r="C3248" s="418" t="s">
        <v>2664</v>
      </c>
      <c r="D3248" s="418" t="s">
        <v>2665</v>
      </c>
      <c r="E3248" s="419" t="s">
        <v>2650</v>
      </c>
      <c r="F3248" s="411"/>
      <c r="G3248" s="411">
        <f>[5]내역서!F3244</f>
        <v>101</v>
      </c>
      <c r="H3248" s="410"/>
      <c r="I3248" s="410"/>
      <c r="J3248" s="410">
        <f>내역서!F3252</f>
        <v>0</v>
      </c>
      <c r="K3248" s="411">
        <v>1633</v>
      </c>
      <c r="L3248" s="412">
        <f>INT($J3248*K3248)</f>
        <v>0</v>
      </c>
      <c r="M3248" s="411">
        <v>5946</v>
      </c>
      <c r="N3248" s="412">
        <f>INT($J3248*M3248)</f>
        <v>0</v>
      </c>
      <c r="O3248" s="411">
        <v>2156</v>
      </c>
      <c r="P3248" s="412">
        <f>INT($J3248*O3248)</f>
        <v>0</v>
      </c>
      <c r="Q3248" s="412">
        <v>9735</v>
      </c>
      <c r="R3248" s="412">
        <f>L3248+N3248+P3248</f>
        <v>0</v>
      </c>
      <c r="S3248" s="412"/>
      <c r="T3248" s="412"/>
      <c r="U3248" s="412"/>
      <c r="V3248" s="419"/>
    </row>
    <row r="3249" spans="1:22" s="77" customFormat="1" ht="24" hidden="1" customHeight="1">
      <c r="A3249" s="372" t="s">
        <v>5458</v>
      </c>
      <c r="B3249" s="421" t="s">
        <v>0</v>
      </c>
      <c r="C3249" s="421" t="s">
        <v>2664</v>
      </c>
      <c r="D3249" s="421" t="s">
        <v>2665</v>
      </c>
      <c r="E3249" s="422" t="s">
        <v>2650</v>
      </c>
      <c r="F3249" s="416"/>
      <c r="G3249" s="416">
        <f>[5]내역서!F3245</f>
        <v>101</v>
      </c>
      <c r="H3249" s="415"/>
      <c r="I3249" s="415"/>
      <c r="J3249" s="415">
        <f>내역서!F3253</f>
        <v>0</v>
      </c>
      <c r="K3249" s="416">
        <v>1633</v>
      </c>
      <c r="L3249" s="417">
        <f t="shared" si="4495"/>
        <v>0</v>
      </c>
      <c r="M3249" s="416">
        <v>5946</v>
      </c>
      <c r="N3249" s="417">
        <f t="shared" si="4496"/>
        <v>0</v>
      </c>
      <c r="O3249" s="416">
        <v>2156</v>
      </c>
      <c r="P3249" s="417">
        <f t="shared" si="4497"/>
        <v>0</v>
      </c>
      <c r="Q3249" s="417">
        <v>9735</v>
      </c>
      <c r="R3249" s="417">
        <f t="shared" si="4477"/>
        <v>0</v>
      </c>
      <c r="S3249" s="417">
        <f t="shared" ref="S3249" si="4504">J3249-J3248</f>
        <v>0</v>
      </c>
      <c r="T3249" s="417">
        <f t="shared" ref="T3249:U3249" si="4505">Q3249-Q3248</f>
        <v>0</v>
      </c>
      <c r="U3249" s="417">
        <f t="shared" si="4505"/>
        <v>0</v>
      </c>
      <c r="V3249" s="422"/>
    </row>
    <row r="3250" spans="1:22" s="460" customFormat="1" ht="24" hidden="1" customHeight="1">
      <c r="A3250" s="366" t="s">
        <v>2055</v>
      </c>
      <c r="B3250" s="448" t="s">
        <v>3744</v>
      </c>
      <c r="C3250" s="448" t="s">
        <v>3745</v>
      </c>
      <c r="D3250" s="449" t="s">
        <v>0</v>
      </c>
      <c r="E3250" s="449" t="s">
        <v>0</v>
      </c>
      <c r="F3250" s="450">
        <v>0</v>
      </c>
      <c r="G3250" s="450">
        <f>[5]내역서!F3246</f>
        <v>0</v>
      </c>
      <c r="H3250" s="450"/>
      <c r="I3250" s="450"/>
      <c r="J3250" s="450">
        <f>내역서!F3254</f>
        <v>0</v>
      </c>
      <c r="K3250" s="451">
        <v>0</v>
      </c>
      <c r="L3250" s="450">
        <f>SUMIF($A$3252:$A$3279,$A3252,L3252:L3279)</f>
        <v>0</v>
      </c>
      <c r="M3250" s="451">
        <v>0</v>
      </c>
      <c r="N3250" s="450">
        <f>SUMIF($A$3252:$A$3279,$A3252,N3252:N3279)</f>
        <v>0</v>
      </c>
      <c r="O3250" s="451">
        <v>0</v>
      </c>
      <c r="P3250" s="450">
        <f>SUMIF($A$3252:$A$3279,$A3252,P3252:P3279)</f>
        <v>0</v>
      </c>
      <c r="Q3250" s="452">
        <v>0</v>
      </c>
      <c r="R3250" s="450">
        <f>L3250+N3250+P3250</f>
        <v>0</v>
      </c>
      <c r="S3250" s="450"/>
      <c r="T3250" s="450"/>
      <c r="U3250" s="450"/>
      <c r="V3250" s="453"/>
    </row>
    <row r="3251" spans="1:22" s="525" customFormat="1" ht="24" hidden="1" customHeight="1">
      <c r="A3251" s="372" t="s">
        <v>5503</v>
      </c>
      <c r="B3251" s="454" t="s">
        <v>3746</v>
      </c>
      <c r="C3251" s="454" t="s">
        <v>3747</v>
      </c>
      <c r="D3251" s="455" t="s">
        <v>0</v>
      </c>
      <c r="E3251" s="455" t="s">
        <v>0</v>
      </c>
      <c r="F3251" s="456">
        <v>0</v>
      </c>
      <c r="G3251" s="456">
        <f>[5]내역서!F3247</f>
        <v>0</v>
      </c>
      <c r="H3251" s="456"/>
      <c r="I3251" s="456"/>
      <c r="J3251" s="456">
        <f>내역서!F3255</f>
        <v>0</v>
      </c>
      <c r="K3251" s="457">
        <v>0</v>
      </c>
      <c r="L3251" s="456">
        <f>SUMIF($A$3252:$A$3279,$A3253,L3252:L3279)</f>
        <v>0</v>
      </c>
      <c r="M3251" s="457">
        <v>0</v>
      </c>
      <c r="N3251" s="456">
        <f>SUMIF($A$3252:$A$3279,$A3253,N3252:N3279)</f>
        <v>0</v>
      </c>
      <c r="O3251" s="457">
        <v>0</v>
      </c>
      <c r="P3251" s="456">
        <f>SUMIF($A$3252:$A$3279,$A3253,P3252:P3279)</f>
        <v>0</v>
      </c>
      <c r="Q3251" s="458">
        <v>0</v>
      </c>
      <c r="R3251" s="456">
        <f t="shared" ref="R3251" si="4506">L3251+N3251+P3251</f>
        <v>0</v>
      </c>
      <c r="S3251" s="456">
        <f t="shared" ref="S3251" si="4507">J3251-J3250</f>
        <v>0</v>
      </c>
      <c r="T3251" s="456">
        <f t="shared" ref="T3251:U3251" si="4508">Q3251-Q3250</f>
        <v>0</v>
      </c>
      <c r="U3251" s="456">
        <f t="shared" si="4508"/>
        <v>0</v>
      </c>
      <c r="V3251" s="459"/>
    </row>
    <row r="3252" spans="1:22" s="485" customFormat="1" ht="24" hidden="1" customHeight="1">
      <c r="A3252" s="366" t="s">
        <v>2055</v>
      </c>
      <c r="B3252" s="418" t="s">
        <v>0</v>
      </c>
      <c r="C3252" s="418" t="s">
        <v>2655</v>
      </c>
      <c r="D3252" s="418" t="s">
        <v>2656</v>
      </c>
      <c r="E3252" s="419" t="s">
        <v>2650</v>
      </c>
      <c r="F3252" s="411"/>
      <c r="G3252" s="411">
        <f>[5]내역서!F3248</f>
        <v>805</v>
      </c>
      <c r="H3252" s="410"/>
      <c r="I3252" s="410"/>
      <c r="J3252" s="410">
        <f>내역서!F3256</f>
        <v>0</v>
      </c>
      <c r="K3252" s="411">
        <v>666</v>
      </c>
      <c r="L3252" s="412">
        <f>INT($J3252*K3252)</f>
        <v>0</v>
      </c>
      <c r="M3252" s="411">
        <v>7536</v>
      </c>
      <c r="N3252" s="412">
        <f>INT($J3252*M3252)</f>
        <v>0</v>
      </c>
      <c r="O3252" s="411">
        <v>896</v>
      </c>
      <c r="P3252" s="412">
        <f>INT($J3252*O3252)</f>
        <v>0</v>
      </c>
      <c r="Q3252" s="412">
        <v>9098</v>
      </c>
      <c r="R3252" s="412">
        <f>L3252+N3252+P3252</f>
        <v>0</v>
      </c>
      <c r="S3252" s="412"/>
      <c r="T3252" s="412"/>
      <c r="U3252" s="412"/>
      <c r="V3252" s="419"/>
    </row>
    <row r="3253" spans="1:22" s="77" customFormat="1" ht="24" hidden="1" customHeight="1">
      <c r="A3253" s="372" t="s">
        <v>5593</v>
      </c>
      <c r="B3253" s="421" t="s">
        <v>0</v>
      </c>
      <c r="C3253" s="421" t="s">
        <v>2655</v>
      </c>
      <c r="D3253" s="421" t="s">
        <v>2656</v>
      </c>
      <c r="E3253" s="422" t="s">
        <v>2650</v>
      </c>
      <c r="F3253" s="416"/>
      <c r="G3253" s="416">
        <f>[5]내역서!F3249</f>
        <v>805</v>
      </c>
      <c r="H3253" s="415"/>
      <c r="I3253" s="415"/>
      <c r="J3253" s="415">
        <f>내역서!F3257</f>
        <v>0</v>
      </c>
      <c r="K3253" s="416">
        <v>666</v>
      </c>
      <c r="L3253" s="417">
        <f t="shared" ref="L3253:L3279" si="4509">INT($J3253*K3253)</f>
        <v>0</v>
      </c>
      <c r="M3253" s="416">
        <v>7536</v>
      </c>
      <c r="N3253" s="417">
        <f t="shared" ref="N3253:N3279" si="4510">INT($J3253*M3253)</f>
        <v>0</v>
      </c>
      <c r="O3253" s="416">
        <v>896</v>
      </c>
      <c r="P3253" s="417">
        <f t="shared" ref="P3253:P3279" si="4511">INT($J3253*O3253)</f>
        <v>0</v>
      </c>
      <c r="Q3253" s="417">
        <v>9098</v>
      </c>
      <c r="R3253" s="417">
        <f t="shared" si="4477"/>
        <v>0</v>
      </c>
      <c r="S3253" s="417">
        <f t="shared" ref="S3253" si="4512">J3253-J3252</f>
        <v>0</v>
      </c>
      <c r="T3253" s="417">
        <f t="shared" ref="T3253:U3253" si="4513">Q3253-Q3252</f>
        <v>0</v>
      </c>
      <c r="U3253" s="417">
        <f t="shared" si="4513"/>
        <v>0</v>
      </c>
      <c r="V3253" s="422"/>
    </row>
    <row r="3254" spans="1:22" s="485" customFormat="1" ht="24" hidden="1" customHeight="1">
      <c r="A3254" s="366" t="s">
        <v>5432</v>
      </c>
      <c r="B3254" s="418" t="s">
        <v>0</v>
      </c>
      <c r="C3254" s="418" t="s">
        <v>3748</v>
      </c>
      <c r="D3254" s="418" t="s">
        <v>3749</v>
      </c>
      <c r="E3254" s="419" t="s">
        <v>2650</v>
      </c>
      <c r="F3254" s="411"/>
      <c r="G3254" s="411">
        <f>[5]내역서!F3250</f>
        <v>41</v>
      </c>
      <c r="H3254" s="410"/>
      <c r="I3254" s="410"/>
      <c r="J3254" s="410">
        <f>내역서!F3258</f>
        <v>0</v>
      </c>
      <c r="K3254" s="411">
        <v>1156</v>
      </c>
      <c r="L3254" s="412">
        <f>INT($J3254*K3254)</f>
        <v>0</v>
      </c>
      <c r="M3254" s="411">
        <v>9100</v>
      </c>
      <c r="N3254" s="412">
        <f>INT($J3254*M3254)</f>
        <v>0</v>
      </c>
      <c r="O3254" s="411">
        <v>1554</v>
      </c>
      <c r="P3254" s="412">
        <f>INT($J3254*O3254)</f>
        <v>0</v>
      </c>
      <c r="Q3254" s="412">
        <v>11810</v>
      </c>
      <c r="R3254" s="412">
        <f>L3254+N3254+P3254</f>
        <v>0</v>
      </c>
      <c r="S3254" s="412"/>
      <c r="T3254" s="412"/>
      <c r="U3254" s="412"/>
      <c r="V3254" s="419"/>
    </row>
    <row r="3255" spans="1:22" s="77" customFormat="1" ht="24" hidden="1" customHeight="1">
      <c r="A3255" s="372" t="s">
        <v>2072</v>
      </c>
      <c r="B3255" s="421" t="s">
        <v>0</v>
      </c>
      <c r="C3255" s="421" t="s">
        <v>3748</v>
      </c>
      <c r="D3255" s="421" t="s">
        <v>3749</v>
      </c>
      <c r="E3255" s="422" t="s">
        <v>2650</v>
      </c>
      <c r="F3255" s="416"/>
      <c r="G3255" s="416">
        <f>[5]내역서!F3251</f>
        <v>41</v>
      </c>
      <c r="H3255" s="415"/>
      <c r="I3255" s="415"/>
      <c r="J3255" s="415">
        <f>내역서!F3259</f>
        <v>0</v>
      </c>
      <c r="K3255" s="416">
        <v>1156</v>
      </c>
      <c r="L3255" s="417">
        <f t="shared" si="4509"/>
        <v>0</v>
      </c>
      <c r="M3255" s="416">
        <v>9100</v>
      </c>
      <c r="N3255" s="417">
        <f t="shared" si="4510"/>
        <v>0</v>
      </c>
      <c r="O3255" s="416">
        <v>1554</v>
      </c>
      <c r="P3255" s="417">
        <f t="shared" si="4511"/>
        <v>0</v>
      </c>
      <c r="Q3255" s="417">
        <v>11810</v>
      </c>
      <c r="R3255" s="417">
        <f t="shared" si="4477"/>
        <v>0</v>
      </c>
      <c r="S3255" s="417">
        <f t="shared" ref="S3255" si="4514">J3255-J3254</f>
        <v>0</v>
      </c>
      <c r="T3255" s="417">
        <f t="shared" ref="T3255:U3255" si="4515">Q3255-Q3254</f>
        <v>0</v>
      </c>
      <c r="U3255" s="417">
        <f t="shared" si="4515"/>
        <v>0</v>
      </c>
      <c r="V3255" s="422"/>
    </row>
    <row r="3256" spans="1:22" s="485" customFormat="1" ht="24" hidden="1" customHeight="1">
      <c r="A3256" s="366" t="s">
        <v>5492</v>
      </c>
      <c r="B3256" s="418" t="s">
        <v>0</v>
      </c>
      <c r="C3256" s="418" t="s">
        <v>3750</v>
      </c>
      <c r="D3256" s="418" t="s">
        <v>631</v>
      </c>
      <c r="E3256" s="419" t="s">
        <v>2650</v>
      </c>
      <c r="F3256" s="411"/>
      <c r="G3256" s="411">
        <f>[5]내역서!F3252</f>
        <v>1377</v>
      </c>
      <c r="H3256" s="410"/>
      <c r="I3256" s="410"/>
      <c r="J3256" s="410">
        <f>내역서!F3260</f>
        <v>0</v>
      </c>
      <c r="K3256" s="411">
        <v>0</v>
      </c>
      <c r="L3256" s="412">
        <f>INT($J3256*K3256)</f>
        <v>0</v>
      </c>
      <c r="M3256" s="411">
        <v>1129</v>
      </c>
      <c r="N3256" s="412">
        <f>INT($J3256*M3256)</f>
        <v>0</v>
      </c>
      <c r="O3256" s="411">
        <v>1176</v>
      </c>
      <c r="P3256" s="412">
        <f>INT($J3256*O3256)</f>
        <v>0</v>
      </c>
      <c r="Q3256" s="412">
        <v>2305</v>
      </c>
      <c r="R3256" s="412">
        <f>L3256+N3256+P3256</f>
        <v>0</v>
      </c>
      <c r="S3256" s="412"/>
      <c r="T3256" s="412"/>
      <c r="U3256" s="412"/>
      <c r="V3256" s="419"/>
    </row>
    <row r="3257" spans="1:22" s="77" customFormat="1" ht="24" hidden="1" customHeight="1">
      <c r="A3257" s="372" t="s">
        <v>2072</v>
      </c>
      <c r="B3257" s="421" t="s">
        <v>0</v>
      </c>
      <c r="C3257" s="421" t="s">
        <v>3750</v>
      </c>
      <c r="D3257" s="421" t="s">
        <v>631</v>
      </c>
      <c r="E3257" s="422" t="s">
        <v>2650</v>
      </c>
      <c r="F3257" s="416"/>
      <c r="G3257" s="416">
        <f>[5]내역서!F3253</f>
        <v>1377</v>
      </c>
      <c r="H3257" s="415"/>
      <c r="I3257" s="415"/>
      <c r="J3257" s="415">
        <f>내역서!F3261</f>
        <v>0</v>
      </c>
      <c r="K3257" s="416">
        <v>0</v>
      </c>
      <c r="L3257" s="417">
        <f t="shared" si="4509"/>
        <v>0</v>
      </c>
      <c r="M3257" s="416">
        <v>1129</v>
      </c>
      <c r="N3257" s="417">
        <f t="shared" si="4510"/>
        <v>0</v>
      </c>
      <c r="O3257" s="416">
        <v>1176</v>
      </c>
      <c r="P3257" s="417">
        <f t="shared" si="4511"/>
        <v>0</v>
      </c>
      <c r="Q3257" s="417">
        <v>2305</v>
      </c>
      <c r="R3257" s="417">
        <f t="shared" si="4477"/>
        <v>0</v>
      </c>
      <c r="S3257" s="417">
        <f t="shared" ref="S3257" si="4516">J3257-J3256</f>
        <v>0</v>
      </c>
      <c r="T3257" s="417">
        <f t="shared" ref="T3257:U3257" si="4517">Q3257-Q3256</f>
        <v>0</v>
      </c>
      <c r="U3257" s="417">
        <f t="shared" si="4517"/>
        <v>0</v>
      </c>
      <c r="V3257" s="422"/>
    </row>
    <row r="3258" spans="1:22" s="485" customFormat="1" ht="24" hidden="1" customHeight="1">
      <c r="A3258" s="366" t="s">
        <v>5492</v>
      </c>
      <c r="B3258" s="418" t="s">
        <v>0</v>
      </c>
      <c r="C3258" s="418" t="s">
        <v>3751</v>
      </c>
      <c r="D3258" s="418" t="s">
        <v>631</v>
      </c>
      <c r="E3258" s="419" t="s">
        <v>2650</v>
      </c>
      <c r="F3258" s="411"/>
      <c r="G3258" s="411">
        <f>[5]내역서!F3254</f>
        <v>177</v>
      </c>
      <c r="H3258" s="410"/>
      <c r="I3258" s="410"/>
      <c r="J3258" s="410">
        <f>내역서!F3262</f>
        <v>0</v>
      </c>
      <c r="K3258" s="411">
        <v>0</v>
      </c>
      <c r="L3258" s="412">
        <f>INT($J3258*K3258)</f>
        <v>0</v>
      </c>
      <c r="M3258" s="411">
        <v>1227</v>
      </c>
      <c r="N3258" s="412">
        <f>INT($J3258*M3258)</f>
        <v>0</v>
      </c>
      <c r="O3258" s="411">
        <v>1279</v>
      </c>
      <c r="P3258" s="412">
        <f>INT($J3258*O3258)</f>
        <v>0</v>
      </c>
      <c r="Q3258" s="412">
        <v>2506</v>
      </c>
      <c r="R3258" s="412">
        <f>L3258+N3258+P3258</f>
        <v>0</v>
      </c>
      <c r="S3258" s="412"/>
      <c r="T3258" s="412"/>
      <c r="U3258" s="412"/>
      <c r="V3258" s="419"/>
    </row>
    <row r="3259" spans="1:22" s="77" customFormat="1" ht="24" hidden="1" customHeight="1">
      <c r="A3259" s="372" t="s">
        <v>5458</v>
      </c>
      <c r="B3259" s="421" t="s">
        <v>0</v>
      </c>
      <c r="C3259" s="421" t="s">
        <v>3751</v>
      </c>
      <c r="D3259" s="421" t="s">
        <v>631</v>
      </c>
      <c r="E3259" s="422" t="s">
        <v>2650</v>
      </c>
      <c r="F3259" s="416"/>
      <c r="G3259" s="416">
        <f>[5]내역서!F3255</f>
        <v>177</v>
      </c>
      <c r="H3259" s="415"/>
      <c r="I3259" s="415"/>
      <c r="J3259" s="415">
        <f>내역서!F3263</f>
        <v>0</v>
      </c>
      <c r="K3259" s="416">
        <v>0</v>
      </c>
      <c r="L3259" s="417">
        <f t="shared" si="4509"/>
        <v>0</v>
      </c>
      <c r="M3259" s="416">
        <v>1227</v>
      </c>
      <c r="N3259" s="417">
        <f t="shared" si="4510"/>
        <v>0</v>
      </c>
      <c r="O3259" s="416">
        <v>1279</v>
      </c>
      <c r="P3259" s="417">
        <f t="shared" si="4511"/>
        <v>0</v>
      </c>
      <c r="Q3259" s="417">
        <v>2506</v>
      </c>
      <c r="R3259" s="417">
        <f t="shared" si="4477"/>
        <v>0</v>
      </c>
      <c r="S3259" s="417">
        <f t="shared" ref="S3259" si="4518">J3259-J3258</f>
        <v>0</v>
      </c>
      <c r="T3259" s="417">
        <f t="shared" ref="T3259:U3259" si="4519">Q3259-Q3258</f>
        <v>0</v>
      </c>
      <c r="U3259" s="417">
        <f t="shared" si="4519"/>
        <v>0</v>
      </c>
      <c r="V3259" s="422"/>
    </row>
    <row r="3260" spans="1:22" s="485" customFormat="1" ht="24" hidden="1" customHeight="1">
      <c r="A3260" s="366" t="s">
        <v>2055</v>
      </c>
      <c r="B3260" s="418" t="s">
        <v>0</v>
      </c>
      <c r="C3260" s="418" t="s">
        <v>3752</v>
      </c>
      <c r="D3260" s="418" t="s">
        <v>631</v>
      </c>
      <c r="E3260" s="419" t="s">
        <v>2650</v>
      </c>
      <c r="F3260" s="411"/>
      <c r="G3260" s="411">
        <f>[5]내역서!F3256</f>
        <v>240</v>
      </c>
      <c r="H3260" s="410"/>
      <c r="I3260" s="410"/>
      <c r="J3260" s="410">
        <f>내역서!F3264</f>
        <v>0</v>
      </c>
      <c r="K3260" s="411">
        <v>0</v>
      </c>
      <c r="L3260" s="412">
        <f>INT($J3260*K3260)</f>
        <v>0</v>
      </c>
      <c r="M3260" s="411">
        <v>12708</v>
      </c>
      <c r="N3260" s="412">
        <f>INT($J3260*M3260)</f>
        <v>0</v>
      </c>
      <c r="O3260" s="411">
        <v>13768</v>
      </c>
      <c r="P3260" s="412">
        <f>INT($J3260*O3260)</f>
        <v>0</v>
      </c>
      <c r="Q3260" s="412">
        <v>26476</v>
      </c>
      <c r="R3260" s="412">
        <f>L3260+N3260+P3260</f>
        <v>0</v>
      </c>
      <c r="S3260" s="412"/>
      <c r="T3260" s="412"/>
      <c r="U3260" s="412"/>
      <c r="V3260" s="419"/>
    </row>
    <row r="3261" spans="1:22" s="77" customFormat="1" ht="24" hidden="1" customHeight="1">
      <c r="A3261" s="372" t="s">
        <v>2072</v>
      </c>
      <c r="B3261" s="421" t="s">
        <v>0</v>
      </c>
      <c r="C3261" s="421" t="s">
        <v>3752</v>
      </c>
      <c r="D3261" s="421" t="s">
        <v>631</v>
      </c>
      <c r="E3261" s="422" t="s">
        <v>2650</v>
      </c>
      <c r="F3261" s="416"/>
      <c r="G3261" s="416">
        <f>[5]내역서!F3257</f>
        <v>240</v>
      </c>
      <c r="H3261" s="415"/>
      <c r="I3261" s="415"/>
      <c r="J3261" s="415">
        <f>내역서!F3265</f>
        <v>0</v>
      </c>
      <c r="K3261" s="416">
        <v>0</v>
      </c>
      <c r="L3261" s="417">
        <f t="shared" si="4509"/>
        <v>0</v>
      </c>
      <c r="M3261" s="416">
        <v>12708</v>
      </c>
      <c r="N3261" s="417">
        <f t="shared" si="4510"/>
        <v>0</v>
      </c>
      <c r="O3261" s="416">
        <v>13768</v>
      </c>
      <c r="P3261" s="417">
        <f t="shared" si="4511"/>
        <v>0</v>
      </c>
      <c r="Q3261" s="417">
        <v>26476</v>
      </c>
      <c r="R3261" s="417">
        <f t="shared" si="4477"/>
        <v>0</v>
      </c>
      <c r="S3261" s="417">
        <f t="shared" ref="S3261" si="4520">J3261-J3260</f>
        <v>0</v>
      </c>
      <c r="T3261" s="417">
        <f t="shared" ref="T3261:U3261" si="4521">Q3261-Q3260</f>
        <v>0</v>
      </c>
      <c r="U3261" s="417">
        <f t="shared" si="4521"/>
        <v>0</v>
      </c>
      <c r="V3261" s="422"/>
    </row>
    <row r="3262" spans="1:22" s="485" customFormat="1" ht="24" hidden="1" customHeight="1">
      <c r="A3262" s="366" t="s">
        <v>5597</v>
      </c>
      <c r="B3262" s="418" t="s">
        <v>0</v>
      </c>
      <c r="C3262" s="418" t="s">
        <v>3753</v>
      </c>
      <c r="D3262" s="418" t="s">
        <v>631</v>
      </c>
      <c r="E3262" s="419" t="s">
        <v>2650</v>
      </c>
      <c r="F3262" s="411"/>
      <c r="G3262" s="411">
        <f>[5]내역서!F3258</f>
        <v>25</v>
      </c>
      <c r="H3262" s="410"/>
      <c r="I3262" s="410"/>
      <c r="J3262" s="410">
        <f>내역서!F3266</f>
        <v>0</v>
      </c>
      <c r="K3262" s="411">
        <v>0</v>
      </c>
      <c r="L3262" s="412">
        <f>INT($J3262*K3262)</f>
        <v>0</v>
      </c>
      <c r="M3262" s="411">
        <v>12871</v>
      </c>
      <c r="N3262" s="412">
        <f>INT($J3262*M3262)</f>
        <v>0</v>
      </c>
      <c r="O3262" s="411">
        <v>13945</v>
      </c>
      <c r="P3262" s="412">
        <f>INT($J3262*O3262)</f>
        <v>0</v>
      </c>
      <c r="Q3262" s="412">
        <v>26816</v>
      </c>
      <c r="R3262" s="412">
        <f>L3262+N3262+P3262</f>
        <v>0</v>
      </c>
      <c r="S3262" s="412"/>
      <c r="T3262" s="412"/>
      <c r="U3262" s="412"/>
      <c r="V3262" s="419"/>
    </row>
    <row r="3263" spans="1:22" s="77" customFormat="1" ht="24" hidden="1" customHeight="1">
      <c r="A3263" s="372" t="s">
        <v>2072</v>
      </c>
      <c r="B3263" s="421" t="s">
        <v>0</v>
      </c>
      <c r="C3263" s="421" t="s">
        <v>3753</v>
      </c>
      <c r="D3263" s="421" t="s">
        <v>631</v>
      </c>
      <c r="E3263" s="422" t="s">
        <v>2650</v>
      </c>
      <c r="F3263" s="416"/>
      <c r="G3263" s="416">
        <f>[5]내역서!F3259</f>
        <v>25</v>
      </c>
      <c r="H3263" s="415"/>
      <c r="I3263" s="415"/>
      <c r="J3263" s="415">
        <f>내역서!F3267</f>
        <v>0</v>
      </c>
      <c r="K3263" s="416">
        <v>0</v>
      </c>
      <c r="L3263" s="417">
        <f t="shared" si="4509"/>
        <v>0</v>
      </c>
      <c r="M3263" s="416">
        <v>12871</v>
      </c>
      <c r="N3263" s="417">
        <f t="shared" si="4510"/>
        <v>0</v>
      </c>
      <c r="O3263" s="416">
        <v>13945</v>
      </c>
      <c r="P3263" s="417">
        <f t="shared" si="4511"/>
        <v>0</v>
      </c>
      <c r="Q3263" s="417">
        <v>26816</v>
      </c>
      <c r="R3263" s="417">
        <f t="shared" si="4477"/>
        <v>0</v>
      </c>
      <c r="S3263" s="417">
        <f t="shared" ref="S3263" si="4522">J3263-J3262</f>
        <v>0</v>
      </c>
      <c r="T3263" s="417">
        <f t="shared" ref="T3263:U3263" si="4523">Q3263-Q3262</f>
        <v>0</v>
      </c>
      <c r="U3263" s="417">
        <f t="shared" si="4523"/>
        <v>0</v>
      </c>
      <c r="V3263" s="422"/>
    </row>
    <row r="3264" spans="1:22" s="485" customFormat="1" ht="24" hidden="1" customHeight="1">
      <c r="A3264" s="366" t="s">
        <v>5432</v>
      </c>
      <c r="B3264" s="418" t="s">
        <v>0</v>
      </c>
      <c r="C3264" s="418" t="s">
        <v>2108</v>
      </c>
      <c r="D3264" s="418" t="s">
        <v>2109</v>
      </c>
      <c r="E3264" s="419" t="s">
        <v>102</v>
      </c>
      <c r="F3264" s="411"/>
      <c r="G3264" s="411">
        <f>[5]내역서!F3260</f>
        <v>130</v>
      </c>
      <c r="H3264" s="410"/>
      <c r="I3264" s="410"/>
      <c r="J3264" s="410">
        <f>내역서!F3268</f>
        <v>0</v>
      </c>
      <c r="K3264" s="411">
        <v>494.6</v>
      </c>
      <c r="L3264" s="412">
        <f>INT($J3264*K3264)</f>
        <v>0</v>
      </c>
      <c r="M3264" s="411">
        <v>1709.9</v>
      </c>
      <c r="N3264" s="412">
        <f>INT($J3264*M3264)</f>
        <v>0</v>
      </c>
      <c r="O3264" s="411">
        <v>467.6</v>
      </c>
      <c r="P3264" s="412">
        <f>INT($J3264*O3264)</f>
        <v>0</v>
      </c>
      <c r="Q3264" s="412">
        <v>2672.1</v>
      </c>
      <c r="R3264" s="412">
        <f>L3264+N3264+P3264</f>
        <v>0</v>
      </c>
      <c r="S3264" s="412"/>
      <c r="T3264" s="412"/>
      <c r="U3264" s="412"/>
      <c r="V3264" s="419"/>
    </row>
    <row r="3265" spans="1:22" s="77" customFormat="1" ht="24" hidden="1" customHeight="1">
      <c r="A3265" s="372" t="s">
        <v>5886</v>
      </c>
      <c r="B3265" s="421" t="s">
        <v>0</v>
      </c>
      <c r="C3265" s="421" t="s">
        <v>2108</v>
      </c>
      <c r="D3265" s="421" t="s">
        <v>2109</v>
      </c>
      <c r="E3265" s="422" t="s">
        <v>102</v>
      </c>
      <c r="F3265" s="416"/>
      <c r="G3265" s="416">
        <f>[5]내역서!F3261</f>
        <v>130</v>
      </c>
      <c r="H3265" s="415"/>
      <c r="I3265" s="415"/>
      <c r="J3265" s="415">
        <f>내역서!F3269</f>
        <v>0</v>
      </c>
      <c r="K3265" s="416">
        <v>494.6</v>
      </c>
      <c r="L3265" s="417">
        <f t="shared" si="4509"/>
        <v>0</v>
      </c>
      <c r="M3265" s="416">
        <v>1709.9</v>
      </c>
      <c r="N3265" s="417">
        <f t="shared" si="4510"/>
        <v>0</v>
      </c>
      <c r="O3265" s="416">
        <v>467.6</v>
      </c>
      <c r="P3265" s="417">
        <f t="shared" si="4511"/>
        <v>0</v>
      </c>
      <c r="Q3265" s="417">
        <v>2672.1</v>
      </c>
      <c r="R3265" s="417">
        <f t="shared" si="4477"/>
        <v>0</v>
      </c>
      <c r="S3265" s="417">
        <f t="shared" ref="S3265" si="4524">J3265-J3264</f>
        <v>0</v>
      </c>
      <c r="T3265" s="417">
        <f t="shared" ref="T3265:U3265" si="4525">Q3265-Q3264</f>
        <v>0</v>
      </c>
      <c r="U3265" s="417">
        <f t="shared" si="4525"/>
        <v>0</v>
      </c>
      <c r="V3265" s="422"/>
    </row>
    <row r="3266" spans="1:22" s="485" customFormat="1" ht="24" hidden="1" customHeight="1">
      <c r="A3266" s="366" t="s">
        <v>2055</v>
      </c>
      <c r="B3266" s="418" t="s">
        <v>0</v>
      </c>
      <c r="C3266" s="418" t="s">
        <v>3754</v>
      </c>
      <c r="D3266" s="418" t="s">
        <v>2109</v>
      </c>
      <c r="E3266" s="419" t="s">
        <v>102</v>
      </c>
      <c r="F3266" s="411"/>
      <c r="G3266" s="411">
        <f>[5]내역서!F3262</f>
        <v>336</v>
      </c>
      <c r="H3266" s="410"/>
      <c r="I3266" s="410"/>
      <c r="J3266" s="410">
        <f>내역서!F3270</f>
        <v>0</v>
      </c>
      <c r="K3266" s="411">
        <v>779</v>
      </c>
      <c r="L3266" s="412">
        <f>INT($J3266*K3266)</f>
        <v>0</v>
      </c>
      <c r="M3266" s="411">
        <v>1484</v>
      </c>
      <c r="N3266" s="412">
        <f>INT($J3266*M3266)</f>
        <v>0</v>
      </c>
      <c r="O3266" s="411">
        <v>752</v>
      </c>
      <c r="P3266" s="412">
        <f>INT($J3266*O3266)</f>
        <v>0</v>
      </c>
      <c r="Q3266" s="412">
        <v>3015</v>
      </c>
      <c r="R3266" s="412">
        <f>L3266+N3266+P3266</f>
        <v>0</v>
      </c>
      <c r="S3266" s="412"/>
      <c r="T3266" s="412"/>
      <c r="U3266" s="412"/>
      <c r="V3266" s="419"/>
    </row>
    <row r="3267" spans="1:22" s="77" customFormat="1" ht="24" hidden="1" customHeight="1">
      <c r="A3267" s="372" t="s">
        <v>5503</v>
      </c>
      <c r="B3267" s="421" t="s">
        <v>0</v>
      </c>
      <c r="C3267" s="421" t="s">
        <v>3754</v>
      </c>
      <c r="D3267" s="421" t="s">
        <v>2109</v>
      </c>
      <c r="E3267" s="422" t="s">
        <v>102</v>
      </c>
      <c r="F3267" s="416"/>
      <c r="G3267" s="416">
        <f>[5]내역서!F3263</f>
        <v>336</v>
      </c>
      <c r="H3267" s="415"/>
      <c r="I3267" s="415"/>
      <c r="J3267" s="415">
        <f>내역서!F3271</f>
        <v>0</v>
      </c>
      <c r="K3267" s="416">
        <v>779</v>
      </c>
      <c r="L3267" s="417">
        <f t="shared" si="4509"/>
        <v>0</v>
      </c>
      <c r="M3267" s="416">
        <v>1484</v>
      </c>
      <c r="N3267" s="417">
        <f t="shared" si="4510"/>
        <v>0</v>
      </c>
      <c r="O3267" s="416">
        <v>752</v>
      </c>
      <c r="P3267" s="417">
        <f t="shared" si="4511"/>
        <v>0</v>
      </c>
      <c r="Q3267" s="417">
        <v>3015</v>
      </c>
      <c r="R3267" s="417">
        <f t="shared" si="4477"/>
        <v>0</v>
      </c>
      <c r="S3267" s="417">
        <f t="shared" ref="S3267" si="4526">J3267-J3266</f>
        <v>0</v>
      </c>
      <c r="T3267" s="417">
        <f t="shared" ref="T3267:U3267" si="4527">Q3267-Q3266</f>
        <v>0</v>
      </c>
      <c r="U3267" s="417">
        <f t="shared" si="4527"/>
        <v>0</v>
      </c>
      <c r="V3267" s="422"/>
    </row>
    <row r="3268" spans="1:22" s="485" customFormat="1" ht="24" hidden="1" customHeight="1">
      <c r="A3268" s="366" t="s">
        <v>2055</v>
      </c>
      <c r="B3268" s="418" t="s">
        <v>0</v>
      </c>
      <c r="C3268" s="418" t="s">
        <v>3755</v>
      </c>
      <c r="D3268" s="418" t="s">
        <v>3756</v>
      </c>
      <c r="E3268" s="419" t="s">
        <v>2650</v>
      </c>
      <c r="F3268" s="411"/>
      <c r="G3268" s="411">
        <f>[5]내역서!F3264</f>
        <v>1386</v>
      </c>
      <c r="H3268" s="410"/>
      <c r="I3268" s="410"/>
      <c r="J3268" s="410">
        <f>내역서!F3272</f>
        <v>0</v>
      </c>
      <c r="K3268" s="411">
        <v>0</v>
      </c>
      <c r="L3268" s="412">
        <f>INT($J3268*K3268)</f>
        <v>0</v>
      </c>
      <c r="M3268" s="411">
        <v>3873</v>
      </c>
      <c r="N3268" s="412">
        <f>INT($J3268*M3268)</f>
        <v>0</v>
      </c>
      <c r="O3268" s="411">
        <v>2477</v>
      </c>
      <c r="P3268" s="412">
        <f>INT($J3268*O3268)</f>
        <v>0</v>
      </c>
      <c r="Q3268" s="412">
        <v>6350</v>
      </c>
      <c r="R3268" s="412">
        <f>L3268+N3268+P3268</f>
        <v>0</v>
      </c>
      <c r="S3268" s="412"/>
      <c r="T3268" s="412"/>
      <c r="U3268" s="412"/>
      <c r="V3268" s="419"/>
    </row>
    <row r="3269" spans="1:22" s="77" customFormat="1" ht="24" hidden="1" customHeight="1">
      <c r="A3269" s="372" t="s">
        <v>2072</v>
      </c>
      <c r="B3269" s="421" t="s">
        <v>0</v>
      </c>
      <c r="C3269" s="421" t="s">
        <v>3755</v>
      </c>
      <c r="D3269" s="421" t="s">
        <v>3756</v>
      </c>
      <c r="E3269" s="422" t="s">
        <v>2650</v>
      </c>
      <c r="F3269" s="416"/>
      <c r="G3269" s="416">
        <f>[5]내역서!F3265</f>
        <v>1386</v>
      </c>
      <c r="H3269" s="415"/>
      <c r="I3269" s="415"/>
      <c r="J3269" s="415">
        <f>내역서!F3273</f>
        <v>0</v>
      </c>
      <c r="K3269" s="416">
        <v>0</v>
      </c>
      <c r="L3269" s="417">
        <f t="shared" si="4509"/>
        <v>0</v>
      </c>
      <c r="M3269" s="416">
        <v>3873</v>
      </c>
      <c r="N3269" s="417">
        <f t="shared" si="4510"/>
        <v>0</v>
      </c>
      <c r="O3269" s="416">
        <v>2477</v>
      </c>
      <c r="P3269" s="417">
        <f t="shared" si="4511"/>
        <v>0</v>
      </c>
      <c r="Q3269" s="417">
        <v>6350</v>
      </c>
      <c r="R3269" s="417">
        <f t="shared" si="4477"/>
        <v>0</v>
      </c>
      <c r="S3269" s="417">
        <f t="shared" ref="S3269" si="4528">J3269-J3268</f>
        <v>0</v>
      </c>
      <c r="T3269" s="417">
        <f t="shared" ref="T3269:U3269" si="4529">Q3269-Q3268</f>
        <v>0</v>
      </c>
      <c r="U3269" s="417">
        <f t="shared" si="4529"/>
        <v>0</v>
      </c>
      <c r="V3269" s="422"/>
    </row>
    <row r="3270" spans="1:22" s="485" customFormat="1" ht="24" hidden="1" customHeight="1">
      <c r="A3270" s="366" t="s">
        <v>5443</v>
      </c>
      <c r="B3270" s="418" t="s">
        <v>0</v>
      </c>
      <c r="C3270" s="418" t="s">
        <v>3757</v>
      </c>
      <c r="D3270" s="418" t="s">
        <v>3758</v>
      </c>
      <c r="E3270" s="419" t="s">
        <v>2650</v>
      </c>
      <c r="F3270" s="411"/>
      <c r="G3270" s="411">
        <f>[5]내역서!F3266</f>
        <v>277</v>
      </c>
      <c r="H3270" s="410"/>
      <c r="I3270" s="410"/>
      <c r="J3270" s="410">
        <f>내역서!F3274</f>
        <v>0</v>
      </c>
      <c r="K3270" s="411">
        <v>0</v>
      </c>
      <c r="L3270" s="412">
        <f>INT($J3270*K3270)</f>
        <v>0</v>
      </c>
      <c r="M3270" s="411">
        <v>6185</v>
      </c>
      <c r="N3270" s="412">
        <f>INT($J3270*M3270)</f>
        <v>0</v>
      </c>
      <c r="O3270" s="411">
        <v>2405</v>
      </c>
      <c r="P3270" s="412">
        <f>INT($J3270*O3270)</f>
        <v>0</v>
      </c>
      <c r="Q3270" s="412">
        <v>8590</v>
      </c>
      <c r="R3270" s="412">
        <f>L3270+N3270+P3270</f>
        <v>0</v>
      </c>
      <c r="S3270" s="412"/>
      <c r="T3270" s="412"/>
      <c r="U3270" s="412"/>
      <c r="V3270" s="419"/>
    </row>
    <row r="3271" spans="1:22" s="77" customFormat="1" ht="24" hidden="1" customHeight="1">
      <c r="A3271" s="372" t="s">
        <v>5444</v>
      </c>
      <c r="B3271" s="421" t="s">
        <v>0</v>
      </c>
      <c r="C3271" s="421" t="s">
        <v>3757</v>
      </c>
      <c r="D3271" s="421" t="s">
        <v>3758</v>
      </c>
      <c r="E3271" s="422" t="s">
        <v>2650</v>
      </c>
      <c r="F3271" s="416"/>
      <c r="G3271" s="416">
        <f>[5]내역서!F3267</f>
        <v>277</v>
      </c>
      <c r="H3271" s="415"/>
      <c r="I3271" s="415"/>
      <c r="J3271" s="415">
        <f>내역서!F3275</f>
        <v>0</v>
      </c>
      <c r="K3271" s="416">
        <v>0</v>
      </c>
      <c r="L3271" s="417">
        <f t="shared" si="4509"/>
        <v>0</v>
      </c>
      <c r="M3271" s="416">
        <v>6185</v>
      </c>
      <c r="N3271" s="417">
        <f t="shared" si="4510"/>
        <v>0</v>
      </c>
      <c r="O3271" s="416">
        <v>2405</v>
      </c>
      <c r="P3271" s="417">
        <f t="shared" si="4511"/>
        <v>0</v>
      </c>
      <c r="Q3271" s="417">
        <v>8590</v>
      </c>
      <c r="R3271" s="417">
        <f t="shared" si="4477"/>
        <v>0</v>
      </c>
      <c r="S3271" s="417">
        <f t="shared" ref="S3271" si="4530">J3271-J3270</f>
        <v>0</v>
      </c>
      <c r="T3271" s="417">
        <f t="shared" ref="T3271:U3271" si="4531">Q3271-Q3270</f>
        <v>0</v>
      </c>
      <c r="U3271" s="417">
        <f t="shared" si="4531"/>
        <v>0</v>
      </c>
      <c r="V3271" s="422"/>
    </row>
    <row r="3272" spans="1:22" s="485" customFormat="1" ht="24" hidden="1" customHeight="1">
      <c r="A3272" s="366" t="s">
        <v>6418</v>
      </c>
      <c r="B3272" s="418" t="s">
        <v>0</v>
      </c>
      <c r="C3272" s="418" t="s">
        <v>3759</v>
      </c>
      <c r="D3272" s="418" t="s">
        <v>3760</v>
      </c>
      <c r="E3272" s="419" t="s">
        <v>2650</v>
      </c>
      <c r="F3272" s="411"/>
      <c r="G3272" s="411">
        <f>[5]내역서!F3268</f>
        <v>2473</v>
      </c>
      <c r="H3272" s="410"/>
      <c r="I3272" s="410"/>
      <c r="J3272" s="410">
        <f>내역서!F3276</f>
        <v>0</v>
      </c>
      <c r="K3272" s="411">
        <v>3036</v>
      </c>
      <c r="L3272" s="412">
        <f>INT($J3272*K3272)</f>
        <v>0</v>
      </c>
      <c r="M3272" s="411">
        <v>7792</v>
      </c>
      <c r="N3272" s="412">
        <f>INT($J3272*M3272)</f>
        <v>0</v>
      </c>
      <c r="O3272" s="411">
        <v>2966</v>
      </c>
      <c r="P3272" s="412">
        <f>INT($J3272*O3272)</f>
        <v>0</v>
      </c>
      <c r="Q3272" s="412">
        <v>13794</v>
      </c>
      <c r="R3272" s="412">
        <f>L3272+N3272+P3272</f>
        <v>0</v>
      </c>
      <c r="S3272" s="412"/>
      <c r="T3272" s="412"/>
      <c r="U3272" s="412"/>
      <c r="V3272" s="419"/>
    </row>
    <row r="3273" spans="1:22" s="77" customFormat="1" ht="24" hidden="1" customHeight="1">
      <c r="A3273" s="372" t="s">
        <v>6395</v>
      </c>
      <c r="B3273" s="421" t="s">
        <v>0</v>
      </c>
      <c r="C3273" s="421" t="s">
        <v>3759</v>
      </c>
      <c r="D3273" s="421" t="s">
        <v>3760</v>
      </c>
      <c r="E3273" s="422" t="s">
        <v>2650</v>
      </c>
      <c r="F3273" s="416"/>
      <c r="G3273" s="416">
        <f>[5]내역서!F3269</f>
        <v>2473</v>
      </c>
      <c r="H3273" s="415"/>
      <c r="I3273" s="415"/>
      <c r="J3273" s="415">
        <f>내역서!F3277</f>
        <v>0</v>
      </c>
      <c r="K3273" s="416">
        <v>3036</v>
      </c>
      <c r="L3273" s="417">
        <f t="shared" si="4509"/>
        <v>0</v>
      </c>
      <c r="M3273" s="416">
        <v>7792</v>
      </c>
      <c r="N3273" s="417">
        <f t="shared" si="4510"/>
        <v>0</v>
      </c>
      <c r="O3273" s="416">
        <v>2966</v>
      </c>
      <c r="P3273" s="417">
        <f t="shared" si="4511"/>
        <v>0</v>
      </c>
      <c r="Q3273" s="417">
        <v>13794</v>
      </c>
      <c r="R3273" s="417">
        <f t="shared" si="4477"/>
        <v>0</v>
      </c>
      <c r="S3273" s="417">
        <f t="shared" ref="S3273" si="4532">J3273-J3272</f>
        <v>0</v>
      </c>
      <c r="T3273" s="417">
        <f t="shared" ref="T3273:U3273" si="4533">Q3273-Q3272</f>
        <v>0</v>
      </c>
      <c r="U3273" s="417">
        <f t="shared" si="4533"/>
        <v>0</v>
      </c>
      <c r="V3273" s="422"/>
    </row>
    <row r="3274" spans="1:22" s="485" customFormat="1" ht="24" hidden="1" customHeight="1">
      <c r="A3274" s="366" t="s">
        <v>2055</v>
      </c>
      <c r="B3274" s="418" t="s">
        <v>0</v>
      </c>
      <c r="C3274" s="418" t="s">
        <v>3761</v>
      </c>
      <c r="D3274" s="418" t="s">
        <v>3762</v>
      </c>
      <c r="E3274" s="419" t="s">
        <v>2650</v>
      </c>
      <c r="F3274" s="411"/>
      <c r="G3274" s="411">
        <f>[5]내역서!F3270</f>
        <v>264</v>
      </c>
      <c r="H3274" s="410"/>
      <c r="I3274" s="410"/>
      <c r="J3274" s="410">
        <f>내역서!F3278</f>
        <v>0</v>
      </c>
      <c r="K3274" s="411">
        <v>3824</v>
      </c>
      <c r="L3274" s="412">
        <f>INT($J3274*K3274)</f>
        <v>0</v>
      </c>
      <c r="M3274" s="411">
        <v>9817</v>
      </c>
      <c r="N3274" s="412">
        <f>INT($J3274*M3274)</f>
        <v>0</v>
      </c>
      <c r="O3274" s="411">
        <v>4288</v>
      </c>
      <c r="P3274" s="412">
        <f>INT($J3274*O3274)</f>
        <v>0</v>
      </c>
      <c r="Q3274" s="412">
        <v>17929</v>
      </c>
      <c r="R3274" s="412">
        <f>L3274+N3274+P3274</f>
        <v>0</v>
      </c>
      <c r="S3274" s="412"/>
      <c r="T3274" s="412"/>
      <c r="U3274" s="412"/>
      <c r="V3274" s="419"/>
    </row>
    <row r="3275" spans="1:22" s="77" customFormat="1" ht="24" hidden="1" customHeight="1">
      <c r="A3275" s="372" t="s">
        <v>2072</v>
      </c>
      <c r="B3275" s="421" t="s">
        <v>0</v>
      </c>
      <c r="C3275" s="421" t="s">
        <v>3761</v>
      </c>
      <c r="D3275" s="421" t="s">
        <v>3762</v>
      </c>
      <c r="E3275" s="422" t="s">
        <v>2650</v>
      </c>
      <c r="F3275" s="416"/>
      <c r="G3275" s="416">
        <f>[5]내역서!F3271</f>
        <v>264</v>
      </c>
      <c r="H3275" s="415"/>
      <c r="I3275" s="415"/>
      <c r="J3275" s="415">
        <f>내역서!F3279</f>
        <v>0</v>
      </c>
      <c r="K3275" s="416">
        <v>3824</v>
      </c>
      <c r="L3275" s="417">
        <f t="shared" si="4509"/>
        <v>0</v>
      </c>
      <c r="M3275" s="416">
        <v>9817</v>
      </c>
      <c r="N3275" s="417">
        <f t="shared" si="4510"/>
        <v>0</v>
      </c>
      <c r="O3275" s="416">
        <v>4288</v>
      </c>
      <c r="P3275" s="417">
        <f t="shared" si="4511"/>
        <v>0</v>
      </c>
      <c r="Q3275" s="417">
        <v>17929</v>
      </c>
      <c r="R3275" s="417">
        <f t="shared" si="4477"/>
        <v>0</v>
      </c>
      <c r="S3275" s="417">
        <f t="shared" ref="S3275" si="4534">J3275-J3274</f>
        <v>0</v>
      </c>
      <c r="T3275" s="417">
        <f t="shared" ref="T3275:U3275" si="4535">Q3275-Q3274</f>
        <v>0</v>
      </c>
      <c r="U3275" s="417">
        <f t="shared" si="4535"/>
        <v>0</v>
      </c>
      <c r="V3275" s="422"/>
    </row>
    <row r="3276" spans="1:22" s="485" customFormat="1" ht="24" hidden="1" customHeight="1">
      <c r="A3276" s="366" t="s">
        <v>5466</v>
      </c>
      <c r="B3276" s="418" t="s">
        <v>0</v>
      </c>
      <c r="C3276" s="418" t="s">
        <v>3763</v>
      </c>
      <c r="D3276" s="418" t="s">
        <v>3764</v>
      </c>
      <c r="E3276" s="419" t="s">
        <v>2650</v>
      </c>
      <c r="F3276" s="411"/>
      <c r="G3276" s="411">
        <f>[5]내역서!F3272</f>
        <v>1386</v>
      </c>
      <c r="H3276" s="410"/>
      <c r="I3276" s="410"/>
      <c r="J3276" s="410">
        <f>내역서!F3280</f>
        <v>0</v>
      </c>
      <c r="K3276" s="411">
        <v>4267</v>
      </c>
      <c r="L3276" s="412">
        <f>INT($J3276*K3276)</f>
        <v>0</v>
      </c>
      <c r="M3276" s="411">
        <v>5459</v>
      </c>
      <c r="N3276" s="412">
        <f>INT($J3276*M3276)</f>
        <v>0</v>
      </c>
      <c r="O3276" s="411">
        <v>3011</v>
      </c>
      <c r="P3276" s="412">
        <f>INT($J3276*O3276)</f>
        <v>0</v>
      </c>
      <c r="Q3276" s="412">
        <v>12737</v>
      </c>
      <c r="R3276" s="412">
        <f>L3276+N3276+P3276</f>
        <v>0</v>
      </c>
      <c r="S3276" s="412"/>
      <c r="T3276" s="412"/>
      <c r="U3276" s="412"/>
      <c r="V3276" s="419"/>
    </row>
    <row r="3277" spans="1:22" s="77" customFormat="1" ht="24" hidden="1" customHeight="1">
      <c r="A3277" s="372" t="s">
        <v>5433</v>
      </c>
      <c r="B3277" s="421" t="s">
        <v>0</v>
      </c>
      <c r="C3277" s="421" t="s">
        <v>3763</v>
      </c>
      <c r="D3277" s="421" t="s">
        <v>3764</v>
      </c>
      <c r="E3277" s="422" t="s">
        <v>2650</v>
      </c>
      <c r="F3277" s="416"/>
      <c r="G3277" s="416">
        <f>[5]내역서!F3273</f>
        <v>1386</v>
      </c>
      <c r="H3277" s="415"/>
      <c r="I3277" s="415"/>
      <c r="J3277" s="415">
        <f>내역서!F3281</f>
        <v>0</v>
      </c>
      <c r="K3277" s="416">
        <v>4267</v>
      </c>
      <c r="L3277" s="417">
        <f t="shared" si="4509"/>
        <v>0</v>
      </c>
      <c r="M3277" s="416">
        <v>5459</v>
      </c>
      <c r="N3277" s="417">
        <f t="shared" si="4510"/>
        <v>0</v>
      </c>
      <c r="O3277" s="416">
        <v>3011</v>
      </c>
      <c r="P3277" s="417">
        <f t="shared" si="4511"/>
        <v>0</v>
      </c>
      <c r="Q3277" s="417">
        <v>12737</v>
      </c>
      <c r="R3277" s="417">
        <f t="shared" si="4477"/>
        <v>0</v>
      </c>
      <c r="S3277" s="417">
        <f t="shared" ref="S3277" si="4536">J3277-J3276</f>
        <v>0</v>
      </c>
      <c r="T3277" s="417">
        <f t="shared" ref="T3277:U3277" si="4537">Q3277-Q3276</f>
        <v>0</v>
      </c>
      <c r="U3277" s="417">
        <f t="shared" si="4537"/>
        <v>0</v>
      </c>
      <c r="V3277" s="422"/>
    </row>
    <row r="3278" spans="1:22" s="485" customFormat="1" ht="24" hidden="1" customHeight="1">
      <c r="A3278" s="366" t="s">
        <v>5466</v>
      </c>
      <c r="B3278" s="418" t="s">
        <v>0</v>
      </c>
      <c r="C3278" s="418" t="s">
        <v>3765</v>
      </c>
      <c r="D3278" s="418" t="s">
        <v>3766</v>
      </c>
      <c r="E3278" s="419" t="s">
        <v>2650</v>
      </c>
      <c r="F3278" s="411"/>
      <c r="G3278" s="411">
        <f>[5]내역서!F3274</f>
        <v>1386</v>
      </c>
      <c r="H3278" s="410"/>
      <c r="I3278" s="410"/>
      <c r="J3278" s="410">
        <f>내역서!F3282</f>
        <v>0</v>
      </c>
      <c r="K3278" s="411">
        <v>975</v>
      </c>
      <c r="L3278" s="412">
        <f>INT($J3278*K3278)</f>
        <v>0</v>
      </c>
      <c r="M3278" s="411">
        <v>1315</v>
      </c>
      <c r="N3278" s="412">
        <f>INT($J3278*M3278)</f>
        <v>0</v>
      </c>
      <c r="O3278" s="411">
        <v>708</v>
      </c>
      <c r="P3278" s="412">
        <f>INT($J3278*O3278)</f>
        <v>0</v>
      </c>
      <c r="Q3278" s="412">
        <v>2998</v>
      </c>
      <c r="R3278" s="412">
        <f>L3278+N3278+P3278</f>
        <v>0</v>
      </c>
      <c r="S3278" s="412"/>
      <c r="T3278" s="412"/>
      <c r="U3278" s="412"/>
      <c r="V3278" s="419"/>
    </row>
    <row r="3279" spans="1:22" s="77" customFormat="1" ht="24" hidden="1" customHeight="1">
      <c r="A3279" s="372" t="s">
        <v>2072</v>
      </c>
      <c r="B3279" s="421" t="s">
        <v>0</v>
      </c>
      <c r="C3279" s="421" t="s">
        <v>3765</v>
      </c>
      <c r="D3279" s="421" t="s">
        <v>3766</v>
      </c>
      <c r="E3279" s="422" t="s">
        <v>2650</v>
      </c>
      <c r="F3279" s="416"/>
      <c r="G3279" s="416">
        <f>[5]내역서!F3275</f>
        <v>1386</v>
      </c>
      <c r="H3279" s="415"/>
      <c r="I3279" s="415"/>
      <c r="J3279" s="415">
        <f>내역서!F3283</f>
        <v>0</v>
      </c>
      <c r="K3279" s="416">
        <v>975</v>
      </c>
      <c r="L3279" s="417">
        <f t="shared" si="4509"/>
        <v>0</v>
      </c>
      <c r="M3279" s="416">
        <v>1315</v>
      </c>
      <c r="N3279" s="417">
        <f t="shared" si="4510"/>
        <v>0</v>
      </c>
      <c r="O3279" s="416">
        <v>708</v>
      </c>
      <c r="P3279" s="417">
        <f t="shared" si="4511"/>
        <v>0</v>
      </c>
      <c r="Q3279" s="417">
        <v>2998</v>
      </c>
      <c r="R3279" s="417">
        <f t="shared" si="4477"/>
        <v>0</v>
      </c>
      <c r="S3279" s="417">
        <f t="shared" ref="S3279" si="4538">J3279-J3278</f>
        <v>0</v>
      </c>
      <c r="T3279" s="417">
        <f t="shared" ref="T3279:U3279" si="4539">Q3279-Q3278</f>
        <v>0</v>
      </c>
      <c r="U3279" s="417">
        <f t="shared" si="4539"/>
        <v>0</v>
      </c>
      <c r="V3279" s="422"/>
    </row>
    <row r="3280" spans="1:22" s="460" customFormat="1" ht="24" hidden="1" customHeight="1">
      <c r="A3280" s="366" t="s">
        <v>5443</v>
      </c>
      <c r="B3280" s="448" t="s">
        <v>3767</v>
      </c>
      <c r="C3280" s="448" t="s">
        <v>3768</v>
      </c>
      <c r="D3280" s="449" t="s">
        <v>0</v>
      </c>
      <c r="E3280" s="449" t="s">
        <v>0</v>
      </c>
      <c r="F3280" s="450">
        <v>0</v>
      </c>
      <c r="G3280" s="450">
        <f>[5]내역서!F3276</f>
        <v>0</v>
      </c>
      <c r="H3280" s="450"/>
      <c r="I3280" s="450"/>
      <c r="J3280" s="450">
        <f>내역서!F3284</f>
        <v>0</v>
      </c>
      <c r="K3280" s="451">
        <v>0</v>
      </c>
      <c r="L3280" s="450">
        <f>L3282</f>
        <v>0</v>
      </c>
      <c r="M3280" s="451">
        <v>0</v>
      </c>
      <c r="N3280" s="450">
        <f>N3282</f>
        <v>0</v>
      </c>
      <c r="O3280" s="451">
        <v>0</v>
      </c>
      <c r="P3280" s="450">
        <f>P3282</f>
        <v>0</v>
      </c>
      <c r="Q3280" s="452">
        <v>0</v>
      </c>
      <c r="R3280" s="450">
        <f>L3280+N3280+P3280</f>
        <v>0</v>
      </c>
      <c r="S3280" s="450"/>
      <c r="T3280" s="450"/>
      <c r="U3280" s="450"/>
      <c r="V3280" s="453"/>
    </row>
    <row r="3281" spans="1:22" s="525" customFormat="1" ht="24" hidden="1" customHeight="1">
      <c r="A3281" s="372" t="s">
        <v>2072</v>
      </c>
      <c r="B3281" s="454" t="s">
        <v>6419</v>
      </c>
      <c r="C3281" s="454" t="s">
        <v>6420</v>
      </c>
      <c r="D3281" s="455" t="s">
        <v>0</v>
      </c>
      <c r="E3281" s="455" t="s">
        <v>0</v>
      </c>
      <c r="F3281" s="456">
        <v>0</v>
      </c>
      <c r="G3281" s="456">
        <f>[5]내역서!F3277</f>
        <v>0</v>
      </c>
      <c r="H3281" s="456"/>
      <c r="I3281" s="456"/>
      <c r="J3281" s="456">
        <f>내역서!F3285</f>
        <v>0</v>
      </c>
      <c r="K3281" s="457">
        <v>0</v>
      </c>
      <c r="L3281" s="456">
        <f>L3283</f>
        <v>0</v>
      </c>
      <c r="M3281" s="457">
        <v>0</v>
      </c>
      <c r="N3281" s="456">
        <f>N3283</f>
        <v>0</v>
      </c>
      <c r="O3281" s="457">
        <v>0</v>
      </c>
      <c r="P3281" s="456">
        <f>P3283</f>
        <v>0</v>
      </c>
      <c r="Q3281" s="458">
        <v>0</v>
      </c>
      <c r="R3281" s="456">
        <f t="shared" si="4477"/>
        <v>0</v>
      </c>
      <c r="S3281" s="456">
        <f t="shared" ref="S3281" si="4540">J3281-J3280</f>
        <v>0</v>
      </c>
      <c r="T3281" s="456">
        <f t="shared" ref="T3281:U3281" si="4541">Q3281-Q3280</f>
        <v>0</v>
      </c>
      <c r="U3281" s="456">
        <f t="shared" si="4541"/>
        <v>0</v>
      </c>
      <c r="V3281" s="459"/>
    </row>
    <row r="3282" spans="1:22" s="485" customFormat="1" ht="24" hidden="1" customHeight="1">
      <c r="A3282" s="366" t="s">
        <v>5597</v>
      </c>
      <c r="B3282" s="418" t="s">
        <v>0</v>
      </c>
      <c r="C3282" s="418" t="s">
        <v>2574</v>
      </c>
      <c r="D3282" s="418" t="s">
        <v>0</v>
      </c>
      <c r="E3282" s="419" t="s">
        <v>2650</v>
      </c>
      <c r="F3282" s="411"/>
      <c r="G3282" s="411">
        <f>[5]내역서!F3278</f>
        <v>248</v>
      </c>
      <c r="H3282" s="410"/>
      <c r="I3282" s="410"/>
      <c r="J3282" s="410">
        <f>내역서!F3286</f>
        <v>0</v>
      </c>
      <c r="K3282" s="411">
        <v>37199</v>
      </c>
      <c r="L3282" s="412">
        <f>INT($J3282*K3282)</f>
        <v>0</v>
      </c>
      <c r="M3282" s="411">
        <v>31429.599999999999</v>
      </c>
      <c r="N3282" s="412">
        <f>INT($J3282*M3282)</f>
        <v>0</v>
      </c>
      <c r="O3282" s="411">
        <v>6992.3</v>
      </c>
      <c r="P3282" s="412">
        <f>INT($J3282*O3282)</f>
        <v>0</v>
      </c>
      <c r="Q3282" s="412">
        <v>75620.899999999994</v>
      </c>
      <c r="R3282" s="412">
        <f>L3282+N3282+P3282</f>
        <v>0</v>
      </c>
      <c r="S3282" s="412"/>
      <c r="T3282" s="412"/>
      <c r="U3282" s="412"/>
      <c r="V3282" s="419"/>
    </row>
    <row r="3283" spans="1:22" s="77" customFormat="1" ht="24" hidden="1" customHeight="1">
      <c r="A3283" s="372" t="s">
        <v>2072</v>
      </c>
      <c r="B3283" s="421" t="s">
        <v>0</v>
      </c>
      <c r="C3283" s="421" t="s">
        <v>2574</v>
      </c>
      <c r="D3283" s="421"/>
      <c r="E3283" s="422" t="s">
        <v>2650</v>
      </c>
      <c r="F3283" s="416"/>
      <c r="G3283" s="416">
        <f>[5]내역서!F3279</f>
        <v>248</v>
      </c>
      <c r="H3283" s="415"/>
      <c r="I3283" s="415"/>
      <c r="J3283" s="415">
        <f>내역서!F3287</f>
        <v>0</v>
      </c>
      <c r="K3283" s="416">
        <v>37199</v>
      </c>
      <c r="L3283" s="417">
        <f t="shared" ref="L3283" si="4542">INT($J3283*K3283)</f>
        <v>0</v>
      </c>
      <c r="M3283" s="416">
        <v>31429.599999999999</v>
      </c>
      <c r="N3283" s="417">
        <f t="shared" ref="N3283" si="4543">INT($J3283*M3283)</f>
        <v>0</v>
      </c>
      <c r="O3283" s="416">
        <v>6992.3</v>
      </c>
      <c r="P3283" s="417">
        <f t="shared" ref="P3283" si="4544">INT($J3283*O3283)</f>
        <v>0</v>
      </c>
      <c r="Q3283" s="417">
        <v>75620.900000000009</v>
      </c>
      <c r="R3283" s="417">
        <f t="shared" si="4477"/>
        <v>0</v>
      </c>
      <c r="S3283" s="417">
        <f t="shared" ref="S3283" si="4545">J3283-J3282</f>
        <v>0</v>
      </c>
      <c r="T3283" s="417">
        <f t="shared" ref="T3283:U3283" si="4546">Q3283-Q3282</f>
        <v>0</v>
      </c>
      <c r="U3283" s="417">
        <f t="shared" si="4546"/>
        <v>0</v>
      </c>
      <c r="V3283" s="422"/>
    </row>
    <row r="3284" spans="1:22" s="371" customFormat="1" ht="24" hidden="1" customHeight="1">
      <c r="A3284" s="366" t="s">
        <v>2055</v>
      </c>
      <c r="B3284" s="436" t="s">
        <v>3771</v>
      </c>
      <c r="C3284" s="436" t="s">
        <v>3772</v>
      </c>
      <c r="D3284" s="437" t="s">
        <v>0</v>
      </c>
      <c r="E3284" s="437" t="s">
        <v>0</v>
      </c>
      <c r="F3284" s="438">
        <v>0</v>
      </c>
      <c r="G3284" s="438">
        <f>[5]내역서!F3280</f>
        <v>0</v>
      </c>
      <c r="H3284" s="438"/>
      <c r="I3284" s="438"/>
      <c r="J3284" s="438">
        <f>내역서!F3288</f>
        <v>0</v>
      </c>
      <c r="K3284" s="439">
        <v>0</v>
      </c>
      <c r="L3284" s="438">
        <f>L3286+L3314+L3318+L3326+L3332+L3338+L3344+L3414</f>
        <v>0</v>
      </c>
      <c r="M3284" s="439">
        <v>0</v>
      </c>
      <c r="N3284" s="438">
        <f>N3286+N3314+N3318+N3326+N3332+N3338+N3344+N3414</f>
        <v>0</v>
      </c>
      <c r="O3284" s="439">
        <v>0</v>
      </c>
      <c r="P3284" s="438">
        <f>P3286+P3314+P3318+P3326+P3332+P3338+P3344+P3414</f>
        <v>0</v>
      </c>
      <c r="Q3284" s="440">
        <v>0</v>
      </c>
      <c r="R3284" s="438">
        <f>L3284+N3284+P3284</f>
        <v>0</v>
      </c>
      <c r="S3284" s="438"/>
      <c r="T3284" s="438"/>
      <c r="U3284" s="438"/>
      <c r="V3284" s="441"/>
    </row>
    <row r="3285" spans="1:22" s="81" customFormat="1" ht="24" hidden="1" customHeight="1">
      <c r="A3285" s="372" t="s">
        <v>6421</v>
      </c>
      <c r="B3285" s="442" t="s">
        <v>6422</v>
      </c>
      <c r="C3285" s="442" t="s">
        <v>3774</v>
      </c>
      <c r="D3285" s="443" t="s">
        <v>0</v>
      </c>
      <c r="E3285" s="443" t="s">
        <v>0</v>
      </c>
      <c r="F3285" s="444">
        <v>0</v>
      </c>
      <c r="G3285" s="444">
        <f>[5]내역서!F3281</f>
        <v>0</v>
      </c>
      <c r="H3285" s="444"/>
      <c r="I3285" s="444"/>
      <c r="J3285" s="444">
        <f>내역서!F3289</f>
        <v>0</v>
      </c>
      <c r="K3285" s="445">
        <v>0</v>
      </c>
      <c r="L3285" s="444">
        <f>L3287+L3315+L3319+L3327+L3333+L3339+L3345+L3415</f>
        <v>0</v>
      </c>
      <c r="M3285" s="445">
        <v>0</v>
      </c>
      <c r="N3285" s="444">
        <f>N3287+N3315+N3319+N3327+N3333+N3339+N3345+N3415</f>
        <v>0</v>
      </c>
      <c r="O3285" s="445">
        <v>0</v>
      </c>
      <c r="P3285" s="444">
        <f>P3287+P3315+P3319+P3327+P3333+P3339+P3345+P3415</f>
        <v>0</v>
      </c>
      <c r="Q3285" s="446">
        <v>0</v>
      </c>
      <c r="R3285" s="444">
        <f t="shared" si="4477"/>
        <v>0</v>
      </c>
      <c r="S3285" s="444">
        <f t="shared" ref="S3285" si="4547">J3285-J3284</f>
        <v>0</v>
      </c>
      <c r="T3285" s="444">
        <f t="shared" ref="T3285:U3285" si="4548">Q3285-Q3284</f>
        <v>0</v>
      </c>
      <c r="U3285" s="444">
        <f t="shared" si="4548"/>
        <v>0</v>
      </c>
      <c r="V3285" s="447"/>
    </row>
    <row r="3286" spans="1:22" s="460" customFormat="1" ht="24" hidden="1" customHeight="1">
      <c r="A3286" s="366" t="s">
        <v>5432</v>
      </c>
      <c r="B3286" s="448" t="s">
        <v>3775</v>
      </c>
      <c r="C3286" s="448" t="s">
        <v>3776</v>
      </c>
      <c r="D3286" s="449" t="s">
        <v>0</v>
      </c>
      <c r="E3286" s="449" t="s">
        <v>0</v>
      </c>
      <c r="F3286" s="450">
        <v>0</v>
      </c>
      <c r="G3286" s="450">
        <f>[5]내역서!F3282</f>
        <v>0</v>
      </c>
      <c r="H3286" s="450"/>
      <c r="I3286" s="450"/>
      <c r="J3286" s="450">
        <f>내역서!F3290</f>
        <v>0</v>
      </c>
      <c r="K3286" s="451">
        <v>0</v>
      </c>
      <c r="L3286" s="450">
        <f>SUMIF($A$3288:$A$3313,$A3288,L3288:L3313)</f>
        <v>0</v>
      </c>
      <c r="M3286" s="451">
        <v>0</v>
      </c>
      <c r="N3286" s="450">
        <f>SUMIF($A$3288:$A$3313,$A3288,N3288:N3313)</f>
        <v>0</v>
      </c>
      <c r="O3286" s="451">
        <v>0</v>
      </c>
      <c r="P3286" s="450">
        <f>SUMIF($A$3288:$A$3313,$A3288,P3288:P3313)</f>
        <v>0</v>
      </c>
      <c r="Q3286" s="452">
        <v>0</v>
      </c>
      <c r="R3286" s="450">
        <f>L3286+N3286+P3286</f>
        <v>0</v>
      </c>
      <c r="S3286" s="450"/>
      <c r="T3286" s="450"/>
      <c r="U3286" s="450"/>
      <c r="V3286" s="453"/>
    </row>
    <row r="3287" spans="1:22" s="525" customFormat="1" ht="24" hidden="1" customHeight="1">
      <c r="A3287" s="372" t="s">
        <v>5503</v>
      </c>
      <c r="B3287" s="454" t="s">
        <v>6423</v>
      </c>
      <c r="C3287" s="454" t="s">
        <v>3778</v>
      </c>
      <c r="D3287" s="455" t="s">
        <v>0</v>
      </c>
      <c r="E3287" s="455" t="s">
        <v>0</v>
      </c>
      <c r="F3287" s="456">
        <v>0</v>
      </c>
      <c r="G3287" s="456">
        <f>[5]내역서!F3283</f>
        <v>0</v>
      </c>
      <c r="H3287" s="456"/>
      <c r="I3287" s="456"/>
      <c r="J3287" s="456">
        <f>내역서!F3291</f>
        <v>0</v>
      </c>
      <c r="K3287" s="457">
        <v>0</v>
      </c>
      <c r="L3287" s="456">
        <f>SUMIF($A$3288:$A$3313,$A3289,L3288:L3313)</f>
        <v>0</v>
      </c>
      <c r="M3287" s="457">
        <v>0</v>
      </c>
      <c r="N3287" s="456">
        <f>SUMIF($A$3288:$A$3313,$A3289,N3288:N3313)</f>
        <v>0</v>
      </c>
      <c r="O3287" s="457">
        <v>0</v>
      </c>
      <c r="P3287" s="456">
        <f>SUMIF($A$3288:$A$3313,$A3289,P3288:P3313)</f>
        <v>0</v>
      </c>
      <c r="Q3287" s="458">
        <v>0</v>
      </c>
      <c r="R3287" s="456">
        <f t="shared" ref="R3287" si="4549">L3287+N3287+P3287</f>
        <v>0</v>
      </c>
      <c r="S3287" s="456">
        <f t="shared" ref="S3287" si="4550">J3287-J3286</f>
        <v>0</v>
      </c>
      <c r="T3287" s="456">
        <f t="shared" ref="T3287:U3287" si="4551">Q3287-Q3286</f>
        <v>0</v>
      </c>
      <c r="U3287" s="456">
        <f t="shared" si="4551"/>
        <v>0</v>
      </c>
      <c r="V3287" s="459"/>
    </row>
    <row r="3288" spans="1:22" s="485" customFormat="1" ht="24" hidden="1" customHeight="1">
      <c r="A3288" s="366" t="s">
        <v>6319</v>
      </c>
      <c r="B3288" s="418" t="s">
        <v>0</v>
      </c>
      <c r="C3288" s="418" t="s">
        <v>3779</v>
      </c>
      <c r="D3288" s="418" t="s">
        <v>95</v>
      </c>
      <c r="E3288" s="419" t="s">
        <v>2650</v>
      </c>
      <c r="F3288" s="411"/>
      <c r="G3288" s="411">
        <f>[5]내역서!F3284</f>
        <v>44</v>
      </c>
      <c r="H3288" s="410"/>
      <c r="I3288" s="410"/>
      <c r="J3288" s="410">
        <f>내역서!F3292</f>
        <v>0</v>
      </c>
      <c r="K3288" s="411">
        <v>1130.5999999999999</v>
      </c>
      <c r="L3288" s="412">
        <f>INT($J3288*K3288)</f>
        <v>0</v>
      </c>
      <c r="M3288" s="411">
        <v>7690.9</v>
      </c>
      <c r="N3288" s="412">
        <f>INT($J3288*M3288)</f>
        <v>0</v>
      </c>
      <c r="O3288" s="411">
        <v>2165.5</v>
      </c>
      <c r="P3288" s="412">
        <f>INT($J3288*O3288)</f>
        <v>0</v>
      </c>
      <c r="Q3288" s="412">
        <v>10987</v>
      </c>
      <c r="R3288" s="412">
        <f>L3288+N3288+P3288</f>
        <v>0</v>
      </c>
      <c r="S3288" s="412"/>
      <c r="T3288" s="412"/>
      <c r="U3288" s="412"/>
      <c r="V3288" s="419"/>
    </row>
    <row r="3289" spans="1:22" s="77" customFormat="1" ht="24" hidden="1" customHeight="1">
      <c r="A3289" s="372" t="s">
        <v>2072</v>
      </c>
      <c r="B3289" s="421" t="s">
        <v>0</v>
      </c>
      <c r="C3289" s="421" t="s">
        <v>3779</v>
      </c>
      <c r="D3289" s="421" t="s">
        <v>95</v>
      </c>
      <c r="E3289" s="422" t="s">
        <v>2650</v>
      </c>
      <c r="F3289" s="416"/>
      <c r="G3289" s="416">
        <f>[5]내역서!F3285</f>
        <v>44</v>
      </c>
      <c r="H3289" s="415"/>
      <c r="I3289" s="415"/>
      <c r="J3289" s="415">
        <f>내역서!F3293</f>
        <v>0</v>
      </c>
      <c r="K3289" s="416">
        <v>1130.5999999999999</v>
      </c>
      <c r="L3289" s="417">
        <f t="shared" ref="L3289:L3313" si="4552">INT($J3289*K3289)</f>
        <v>0</v>
      </c>
      <c r="M3289" s="416">
        <v>7690.9</v>
      </c>
      <c r="N3289" s="417">
        <f t="shared" ref="N3289:N3313" si="4553">INT($J3289*M3289)</f>
        <v>0</v>
      </c>
      <c r="O3289" s="416">
        <v>2165.5</v>
      </c>
      <c r="P3289" s="417">
        <f t="shared" ref="P3289:P3313" si="4554">INT($J3289*O3289)</f>
        <v>0</v>
      </c>
      <c r="Q3289" s="417">
        <v>10987</v>
      </c>
      <c r="R3289" s="417">
        <f t="shared" si="4477"/>
        <v>0</v>
      </c>
      <c r="S3289" s="417">
        <f t="shared" ref="S3289" si="4555">J3289-J3288</f>
        <v>0</v>
      </c>
      <c r="T3289" s="417">
        <f t="shared" ref="T3289:U3289" si="4556">Q3289-Q3288</f>
        <v>0</v>
      </c>
      <c r="U3289" s="417">
        <f t="shared" si="4556"/>
        <v>0</v>
      </c>
      <c r="V3289" s="422"/>
    </row>
    <row r="3290" spans="1:22" s="485" customFormat="1" ht="24" hidden="1" customHeight="1">
      <c r="A3290" s="366" t="s">
        <v>2055</v>
      </c>
      <c r="B3290" s="418" t="s">
        <v>0</v>
      </c>
      <c r="C3290" s="418" t="s">
        <v>3780</v>
      </c>
      <c r="D3290" s="418" t="s">
        <v>95</v>
      </c>
      <c r="E3290" s="419" t="s">
        <v>2650</v>
      </c>
      <c r="F3290" s="411"/>
      <c r="G3290" s="411">
        <f>[5]내역서!F3286</f>
        <v>15</v>
      </c>
      <c r="H3290" s="410"/>
      <c r="I3290" s="410"/>
      <c r="J3290" s="410">
        <f>내역서!F3294</f>
        <v>0</v>
      </c>
      <c r="K3290" s="411">
        <v>1487.6</v>
      </c>
      <c r="L3290" s="412">
        <f>INT($J3290*K3290)</f>
        <v>0</v>
      </c>
      <c r="M3290" s="411">
        <v>10074.700000000001</v>
      </c>
      <c r="N3290" s="412">
        <f>INT($J3290*M3290)</f>
        <v>0</v>
      </c>
      <c r="O3290" s="411">
        <v>2830.5</v>
      </c>
      <c r="P3290" s="412">
        <f>INT($J3290*O3290)</f>
        <v>0</v>
      </c>
      <c r="Q3290" s="412">
        <v>14392.8</v>
      </c>
      <c r="R3290" s="412">
        <f>L3290+N3290+P3290</f>
        <v>0</v>
      </c>
      <c r="S3290" s="412"/>
      <c r="T3290" s="412"/>
      <c r="U3290" s="412"/>
      <c r="V3290" s="419"/>
    </row>
    <row r="3291" spans="1:22" s="77" customFormat="1" ht="24" hidden="1" customHeight="1">
      <c r="A3291" s="372" t="s">
        <v>6424</v>
      </c>
      <c r="B3291" s="421" t="s">
        <v>0</v>
      </c>
      <c r="C3291" s="421" t="s">
        <v>3780</v>
      </c>
      <c r="D3291" s="421" t="s">
        <v>95</v>
      </c>
      <c r="E3291" s="422" t="s">
        <v>2650</v>
      </c>
      <c r="F3291" s="416"/>
      <c r="G3291" s="416">
        <f>[5]내역서!F3287</f>
        <v>15</v>
      </c>
      <c r="H3291" s="415"/>
      <c r="I3291" s="415"/>
      <c r="J3291" s="415">
        <f>내역서!F3295</f>
        <v>0</v>
      </c>
      <c r="K3291" s="416">
        <v>1487.6</v>
      </c>
      <c r="L3291" s="417">
        <f t="shared" si="4552"/>
        <v>0</v>
      </c>
      <c r="M3291" s="416">
        <v>10074.700000000001</v>
      </c>
      <c r="N3291" s="417">
        <f t="shared" si="4553"/>
        <v>0</v>
      </c>
      <c r="O3291" s="416">
        <v>2830.5</v>
      </c>
      <c r="P3291" s="417">
        <f t="shared" si="4554"/>
        <v>0</v>
      </c>
      <c r="Q3291" s="417">
        <v>14392.800000000001</v>
      </c>
      <c r="R3291" s="417">
        <f t="shared" ref="R3291:R3353" si="4557">L3291+N3291+P3291</f>
        <v>0</v>
      </c>
      <c r="S3291" s="417">
        <f t="shared" ref="S3291" si="4558">J3291-J3290</f>
        <v>0</v>
      </c>
      <c r="T3291" s="417">
        <f t="shared" ref="T3291:U3291" si="4559">Q3291-Q3290</f>
        <v>0</v>
      </c>
      <c r="U3291" s="417">
        <f t="shared" si="4559"/>
        <v>0</v>
      </c>
      <c r="V3291" s="422"/>
    </row>
    <row r="3292" spans="1:22" s="485" customFormat="1" ht="24" hidden="1" customHeight="1">
      <c r="A3292" s="366" t="s">
        <v>2055</v>
      </c>
      <c r="B3292" s="418" t="s">
        <v>0</v>
      </c>
      <c r="C3292" s="418" t="s">
        <v>2149</v>
      </c>
      <c r="D3292" s="526" t="s">
        <v>3781</v>
      </c>
      <c r="E3292" s="419" t="s">
        <v>102</v>
      </c>
      <c r="F3292" s="411"/>
      <c r="G3292" s="411">
        <f>[5]내역서!F3288</f>
        <v>8</v>
      </c>
      <c r="H3292" s="410"/>
      <c r="I3292" s="410"/>
      <c r="J3292" s="410">
        <f>내역서!F3296</f>
        <v>0</v>
      </c>
      <c r="K3292" s="411">
        <v>11266.1</v>
      </c>
      <c r="L3292" s="412">
        <f>INT($J3292*K3292)</f>
        <v>0</v>
      </c>
      <c r="M3292" s="411">
        <v>26287.9</v>
      </c>
      <c r="N3292" s="412">
        <f>INT($J3292*M3292)</f>
        <v>0</v>
      </c>
      <c r="O3292" s="411">
        <v>0</v>
      </c>
      <c r="P3292" s="412">
        <f>INT($J3292*O3292)</f>
        <v>0</v>
      </c>
      <c r="Q3292" s="412">
        <v>37554</v>
      </c>
      <c r="R3292" s="412">
        <f>L3292+N3292+P3292</f>
        <v>0</v>
      </c>
      <c r="S3292" s="412"/>
      <c r="T3292" s="412"/>
      <c r="U3292" s="412"/>
      <c r="V3292" s="419"/>
    </row>
    <row r="3293" spans="1:22" s="77" customFormat="1" ht="24" hidden="1" customHeight="1">
      <c r="A3293" s="372" t="s">
        <v>6425</v>
      </c>
      <c r="B3293" s="421" t="s">
        <v>0</v>
      </c>
      <c r="C3293" s="421" t="s">
        <v>2149</v>
      </c>
      <c r="D3293" s="421" t="s">
        <v>3781</v>
      </c>
      <c r="E3293" s="422" t="s">
        <v>102</v>
      </c>
      <c r="F3293" s="416"/>
      <c r="G3293" s="416">
        <f>[5]내역서!F3289</f>
        <v>8</v>
      </c>
      <c r="H3293" s="415"/>
      <c r="I3293" s="415"/>
      <c r="J3293" s="415">
        <f>내역서!F3297</f>
        <v>0</v>
      </c>
      <c r="K3293" s="416">
        <v>11266.1</v>
      </c>
      <c r="L3293" s="417">
        <f t="shared" si="4552"/>
        <v>0</v>
      </c>
      <c r="M3293" s="416">
        <v>26287.9</v>
      </c>
      <c r="N3293" s="417">
        <f t="shared" si="4553"/>
        <v>0</v>
      </c>
      <c r="O3293" s="416">
        <v>0</v>
      </c>
      <c r="P3293" s="417">
        <f t="shared" si="4554"/>
        <v>0</v>
      </c>
      <c r="Q3293" s="417">
        <v>37554</v>
      </c>
      <c r="R3293" s="417">
        <f t="shared" si="4557"/>
        <v>0</v>
      </c>
      <c r="S3293" s="417">
        <f t="shared" ref="S3293" si="4560">J3293-J3292</f>
        <v>0</v>
      </c>
      <c r="T3293" s="417">
        <f t="shared" ref="T3293:U3293" si="4561">Q3293-Q3292</f>
        <v>0</v>
      </c>
      <c r="U3293" s="417">
        <f t="shared" si="4561"/>
        <v>0</v>
      </c>
      <c r="V3293" s="422"/>
    </row>
    <row r="3294" spans="1:22" s="485" customFormat="1" ht="24" hidden="1" customHeight="1">
      <c r="A3294" s="366" t="s">
        <v>6364</v>
      </c>
      <c r="B3294" s="418" t="s">
        <v>0</v>
      </c>
      <c r="C3294" s="418" t="s">
        <v>2149</v>
      </c>
      <c r="D3294" s="526" t="s">
        <v>3782</v>
      </c>
      <c r="E3294" s="419" t="s">
        <v>102</v>
      </c>
      <c r="F3294" s="411"/>
      <c r="G3294" s="411">
        <f>[5]내역서!F3290</f>
        <v>55</v>
      </c>
      <c r="H3294" s="410"/>
      <c r="I3294" s="410"/>
      <c r="J3294" s="410">
        <f>내역서!F3298</f>
        <v>0</v>
      </c>
      <c r="K3294" s="411">
        <v>12871.3</v>
      </c>
      <c r="L3294" s="412">
        <f>INT($J3294*K3294)</f>
        <v>0</v>
      </c>
      <c r="M3294" s="411">
        <v>30032.7</v>
      </c>
      <c r="N3294" s="412">
        <f>INT($J3294*M3294)</f>
        <v>0</v>
      </c>
      <c r="O3294" s="411">
        <v>0</v>
      </c>
      <c r="P3294" s="412">
        <f>INT($J3294*O3294)</f>
        <v>0</v>
      </c>
      <c r="Q3294" s="412">
        <v>42904</v>
      </c>
      <c r="R3294" s="412">
        <f>L3294+N3294+P3294</f>
        <v>0</v>
      </c>
      <c r="S3294" s="412"/>
      <c r="T3294" s="412"/>
      <c r="U3294" s="412"/>
      <c r="V3294" s="419"/>
    </row>
    <row r="3295" spans="1:22" s="77" customFormat="1" ht="24" hidden="1" customHeight="1">
      <c r="A3295" s="372" t="s">
        <v>6395</v>
      </c>
      <c r="B3295" s="421" t="s">
        <v>0</v>
      </c>
      <c r="C3295" s="421" t="s">
        <v>2149</v>
      </c>
      <c r="D3295" s="421" t="s">
        <v>3782</v>
      </c>
      <c r="E3295" s="422" t="s">
        <v>102</v>
      </c>
      <c r="F3295" s="416"/>
      <c r="G3295" s="416">
        <f>[5]내역서!F3291</f>
        <v>55</v>
      </c>
      <c r="H3295" s="415"/>
      <c r="I3295" s="415"/>
      <c r="J3295" s="415">
        <f>내역서!F3299</f>
        <v>0</v>
      </c>
      <c r="K3295" s="416">
        <v>12871.3</v>
      </c>
      <c r="L3295" s="417">
        <f t="shared" si="4552"/>
        <v>0</v>
      </c>
      <c r="M3295" s="416">
        <v>30032.7</v>
      </c>
      <c r="N3295" s="417">
        <f t="shared" si="4553"/>
        <v>0</v>
      </c>
      <c r="O3295" s="416">
        <v>0</v>
      </c>
      <c r="P3295" s="417">
        <f t="shared" si="4554"/>
        <v>0</v>
      </c>
      <c r="Q3295" s="417">
        <v>42904</v>
      </c>
      <c r="R3295" s="417">
        <f t="shared" si="4557"/>
        <v>0</v>
      </c>
      <c r="S3295" s="417">
        <f t="shared" ref="S3295" si="4562">J3295-J3294</f>
        <v>0</v>
      </c>
      <c r="T3295" s="417">
        <f t="shared" ref="T3295:U3295" si="4563">Q3295-Q3294</f>
        <v>0</v>
      </c>
      <c r="U3295" s="417">
        <f t="shared" si="4563"/>
        <v>0</v>
      </c>
      <c r="V3295" s="422"/>
    </row>
    <row r="3296" spans="1:22" s="485" customFormat="1" ht="24" hidden="1" customHeight="1">
      <c r="A3296" s="366" t="s">
        <v>5452</v>
      </c>
      <c r="B3296" s="418" t="s">
        <v>0</v>
      </c>
      <c r="C3296" s="418" t="s">
        <v>2153</v>
      </c>
      <c r="D3296" s="418" t="s">
        <v>3783</v>
      </c>
      <c r="E3296" s="419" t="s">
        <v>102</v>
      </c>
      <c r="F3296" s="411"/>
      <c r="G3296" s="411">
        <f>[5]내역서!F3292</f>
        <v>55</v>
      </c>
      <c r="H3296" s="410"/>
      <c r="I3296" s="410"/>
      <c r="J3296" s="410">
        <f>내역서!F3300</f>
        <v>0</v>
      </c>
      <c r="K3296" s="411">
        <v>0</v>
      </c>
      <c r="L3296" s="412">
        <f>INT($J3296*K3296)</f>
        <v>0</v>
      </c>
      <c r="M3296" s="411">
        <v>26263</v>
      </c>
      <c r="N3296" s="412">
        <f>INT($J3296*M3296)</f>
        <v>0</v>
      </c>
      <c r="O3296" s="411">
        <v>6161</v>
      </c>
      <c r="P3296" s="412">
        <f>INT($J3296*O3296)</f>
        <v>0</v>
      </c>
      <c r="Q3296" s="412">
        <v>32424</v>
      </c>
      <c r="R3296" s="412">
        <f>L3296+N3296+P3296</f>
        <v>0</v>
      </c>
      <c r="S3296" s="412"/>
      <c r="T3296" s="412"/>
      <c r="U3296" s="412"/>
      <c r="V3296" s="419"/>
    </row>
    <row r="3297" spans="1:22" s="77" customFormat="1" ht="24" hidden="1" customHeight="1">
      <c r="A3297" s="372" t="s">
        <v>2072</v>
      </c>
      <c r="B3297" s="421" t="s">
        <v>0</v>
      </c>
      <c r="C3297" s="421" t="s">
        <v>2153</v>
      </c>
      <c r="D3297" s="421" t="s">
        <v>3783</v>
      </c>
      <c r="E3297" s="422" t="s">
        <v>102</v>
      </c>
      <c r="F3297" s="416"/>
      <c r="G3297" s="416">
        <f>[5]내역서!F3293</f>
        <v>55</v>
      </c>
      <c r="H3297" s="415"/>
      <c r="I3297" s="415"/>
      <c r="J3297" s="415">
        <f>내역서!F3301</f>
        <v>0</v>
      </c>
      <c r="K3297" s="416">
        <v>0</v>
      </c>
      <c r="L3297" s="417">
        <f t="shared" si="4552"/>
        <v>0</v>
      </c>
      <c r="M3297" s="416">
        <v>26263</v>
      </c>
      <c r="N3297" s="417">
        <f t="shared" si="4553"/>
        <v>0</v>
      </c>
      <c r="O3297" s="416">
        <v>6161</v>
      </c>
      <c r="P3297" s="417">
        <f t="shared" si="4554"/>
        <v>0</v>
      </c>
      <c r="Q3297" s="417">
        <v>32424</v>
      </c>
      <c r="R3297" s="417">
        <f t="shared" si="4557"/>
        <v>0</v>
      </c>
      <c r="S3297" s="417">
        <f t="shared" ref="S3297" si="4564">J3297-J3296</f>
        <v>0</v>
      </c>
      <c r="T3297" s="417">
        <f t="shared" ref="T3297:U3297" si="4565">Q3297-Q3296</f>
        <v>0</v>
      </c>
      <c r="U3297" s="417">
        <f t="shared" si="4565"/>
        <v>0</v>
      </c>
      <c r="V3297" s="422"/>
    </row>
    <row r="3298" spans="1:22" s="485" customFormat="1" ht="24" hidden="1" customHeight="1">
      <c r="A3298" s="366" t="s">
        <v>5563</v>
      </c>
      <c r="B3298" s="418" t="s">
        <v>0</v>
      </c>
      <c r="C3298" s="418" t="s">
        <v>3784</v>
      </c>
      <c r="D3298" s="418" t="s">
        <v>3785</v>
      </c>
      <c r="E3298" s="419" t="s">
        <v>22</v>
      </c>
      <c r="F3298" s="411"/>
      <c r="G3298" s="411">
        <f>[5]내역서!F3294</f>
        <v>10</v>
      </c>
      <c r="H3298" s="410"/>
      <c r="I3298" s="410"/>
      <c r="J3298" s="410">
        <f>내역서!F3302</f>
        <v>0</v>
      </c>
      <c r="K3298" s="411">
        <v>0</v>
      </c>
      <c r="L3298" s="412">
        <f>INT($J3298*K3298)</f>
        <v>0</v>
      </c>
      <c r="M3298" s="411">
        <v>18155</v>
      </c>
      <c r="N3298" s="412">
        <f>INT($J3298*M3298)</f>
        <v>0</v>
      </c>
      <c r="O3298" s="411">
        <v>562</v>
      </c>
      <c r="P3298" s="412">
        <f>INT($J3298*O3298)</f>
        <v>0</v>
      </c>
      <c r="Q3298" s="412">
        <v>18717</v>
      </c>
      <c r="R3298" s="412">
        <f>L3298+N3298+P3298</f>
        <v>0</v>
      </c>
      <c r="S3298" s="412"/>
      <c r="T3298" s="412"/>
      <c r="U3298" s="412"/>
      <c r="V3298" s="419"/>
    </row>
    <row r="3299" spans="1:22" s="77" customFormat="1" ht="24" hidden="1" customHeight="1">
      <c r="A3299" s="372" t="s">
        <v>2072</v>
      </c>
      <c r="B3299" s="421" t="s">
        <v>0</v>
      </c>
      <c r="C3299" s="421" t="s">
        <v>3784</v>
      </c>
      <c r="D3299" s="421" t="s">
        <v>3785</v>
      </c>
      <c r="E3299" s="422" t="s">
        <v>22</v>
      </c>
      <c r="F3299" s="416"/>
      <c r="G3299" s="416">
        <f>[5]내역서!F3295</f>
        <v>10</v>
      </c>
      <c r="H3299" s="415"/>
      <c r="I3299" s="415"/>
      <c r="J3299" s="415">
        <f>내역서!F3303</f>
        <v>0</v>
      </c>
      <c r="K3299" s="416">
        <v>0</v>
      </c>
      <c r="L3299" s="417">
        <f t="shared" si="4552"/>
        <v>0</v>
      </c>
      <c r="M3299" s="416">
        <v>18155</v>
      </c>
      <c r="N3299" s="417">
        <f t="shared" si="4553"/>
        <v>0</v>
      </c>
      <c r="O3299" s="416">
        <v>562</v>
      </c>
      <c r="P3299" s="417">
        <f t="shared" si="4554"/>
        <v>0</v>
      </c>
      <c r="Q3299" s="417">
        <v>18717</v>
      </c>
      <c r="R3299" s="417">
        <f t="shared" si="4557"/>
        <v>0</v>
      </c>
      <c r="S3299" s="417">
        <f t="shared" ref="S3299" si="4566">J3299-J3298</f>
        <v>0</v>
      </c>
      <c r="T3299" s="417">
        <f t="shared" ref="T3299:U3299" si="4567">Q3299-Q3298</f>
        <v>0</v>
      </c>
      <c r="U3299" s="417">
        <f t="shared" si="4567"/>
        <v>0</v>
      </c>
      <c r="V3299" s="422"/>
    </row>
    <row r="3300" spans="1:22" s="485" customFormat="1" ht="24" hidden="1" customHeight="1">
      <c r="A3300" s="366" t="s">
        <v>5435</v>
      </c>
      <c r="B3300" s="418" t="s">
        <v>0</v>
      </c>
      <c r="C3300" s="418" t="s">
        <v>3786</v>
      </c>
      <c r="D3300" s="418" t="s">
        <v>3787</v>
      </c>
      <c r="E3300" s="419" t="s">
        <v>102</v>
      </c>
      <c r="F3300" s="411"/>
      <c r="G3300" s="411">
        <f>[5]내역서!F3296</f>
        <v>3</v>
      </c>
      <c r="H3300" s="410"/>
      <c r="I3300" s="410"/>
      <c r="J3300" s="410">
        <f>내역서!F3304</f>
        <v>0</v>
      </c>
      <c r="K3300" s="411">
        <v>0</v>
      </c>
      <c r="L3300" s="412">
        <f>INT($J3300*K3300)</f>
        <v>0</v>
      </c>
      <c r="M3300" s="411">
        <v>873</v>
      </c>
      <c r="N3300" s="412">
        <f>INT($J3300*M3300)</f>
        <v>0</v>
      </c>
      <c r="O3300" s="411">
        <v>0</v>
      </c>
      <c r="P3300" s="412">
        <f>INT($J3300*O3300)</f>
        <v>0</v>
      </c>
      <c r="Q3300" s="412">
        <v>873</v>
      </c>
      <c r="R3300" s="412">
        <f>L3300+N3300+P3300</f>
        <v>0</v>
      </c>
      <c r="S3300" s="412"/>
      <c r="T3300" s="412"/>
      <c r="U3300" s="412"/>
      <c r="V3300" s="419"/>
    </row>
    <row r="3301" spans="1:22" s="77" customFormat="1" ht="24" hidden="1" customHeight="1">
      <c r="A3301" s="372" t="s">
        <v>2072</v>
      </c>
      <c r="B3301" s="421" t="s">
        <v>0</v>
      </c>
      <c r="C3301" s="421" t="s">
        <v>3786</v>
      </c>
      <c r="D3301" s="421" t="s">
        <v>3787</v>
      </c>
      <c r="E3301" s="422" t="s">
        <v>102</v>
      </c>
      <c r="F3301" s="416"/>
      <c r="G3301" s="416">
        <f>[5]내역서!F3297</f>
        <v>3</v>
      </c>
      <c r="H3301" s="415"/>
      <c r="I3301" s="415"/>
      <c r="J3301" s="415">
        <f>내역서!F3305</f>
        <v>0</v>
      </c>
      <c r="K3301" s="416">
        <v>0</v>
      </c>
      <c r="L3301" s="417">
        <f t="shared" si="4552"/>
        <v>0</v>
      </c>
      <c r="M3301" s="416">
        <v>873</v>
      </c>
      <c r="N3301" s="417">
        <f t="shared" si="4553"/>
        <v>0</v>
      </c>
      <c r="O3301" s="416">
        <v>0</v>
      </c>
      <c r="P3301" s="417">
        <f t="shared" si="4554"/>
        <v>0</v>
      </c>
      <c r="Q3301" s="417">
        <v>873</v>
      </c>
      <c r="R3301" s="417">
        <f t="shared" si="4557"/>
        <v>0</v>
      </c>
      <c r="S3301" s="417">
        <f t="shared" ref="S3301" si="4568">J3301-J3300</f>
        <v>0</v>
      </c>
      <c r="T3301" s="417">
        <f t="shared" ref="T3301:U3301" si="4569">Q3301-Q3300</f>
        <v>0</v>
      </c>
      <c r="U3301" s="417">
        <f t="shared" si="4569"/>
        <v>0</v>
      </c>
      <c r="V3301" s="422"/>
    </row>
    <row r="3302" spans="1:22" s="485" customFormat="1" ht="24" hidden="1" customHeight="1">
      <c r="A3302" s="366" t="s">
        <v>5520</v>
      </c>
      <c r="B3302" s="418" t="s">
        <v>0</v>
      </c>
      <c r="C3302" s="418" t="s">
        <v>3788</v>
      </c>
      <c r="D3302" s="418" t="s">
        <v>3789</v>
      </c>
      <c r="E3302" s="419" t="s">
        <v>18</v>
      </c>
      <c r="F3302" s="411"/>
      <c r="G3302" s="411">
        <f>[5]내역서!F3298</f>
        <v>53</v>
      </c>
      <c r="H3302" s="410"/>
      <c r="I3302" s="410"/>
      <c r="J3302" s="410">
        <f>내역서!F3306</f>
        <v>0</v>
      </c>
      <c r="K3302" s="411">
        <v>258.5</v>
      </c>
      <c r="L3302" s="412">
        <f>INT($J3302*K3302)</f>
        <v>0</v>
      </c>
      <c r="M3302" s="411">
        <v>0</v>
      </c>
      <c r="N3302" s="412">
        <f>INT($J3302*M3302)</f>
        <v>0</v>
      </c>
      <c r="O3302" s="411">
        <v>0</v>
      </c>
      <c r="P3302" s="412">
        <f>INT($J3302*O3302)</f>
        <v>0</v>
      </c>
      <c r="Q3302" s="412">
        <v>258.5</v>
      </c>
      <c r="R3302" s="412">
        <f>L3302+N3302+P3302</f>
        <v>0</v>
      </c>
      <c r="S3302" s="412"/>
      <c r="T3302" s="412"/>
      <c r="U3302" s="412"/>
      <c r="V3302" s="419"/>
    </row>
    <row r="3303" spans="1:22" s="77" customFormat="1" ht="24" hidden="1" customHeight="1">
      <c r="A3303" s="372" t="s">
        <v>6395</v>
      </c>
      <c r="B3303" s="421" t="s">
        <v>0</v>
      </c>
      <c r="C3303" s="421" t="s">
        <v>3788</v>
      </c>
      <c r="D3303" s="421" t="s">
        <v>3789</v>
      </c>
      <c r="E3303" s="422" t="s">
        <v>18</v>
      </c>
      <c r="F3303" s="416"/>
      <c r="G3303" s="416">
        <f>[5]내역서!F3299</f>
        <v>53</v>
      </c>
      <c r="H3303" s="415"/>
      <c r="I3303" s="415"/>
      <c r="J3303" s="415">
        <f>내역서!F3307</f>
        <v>0</v>
      </c>
      <c r="K3303" s="416">
        <v>258.5</v>
      </c>
      <c r="L3303" s="417">
        <f t="shared" si="4552"/>
        <v>0</v>
      </c>
      <c r="M3303" s="416">
        <v>0</v>
      </c>
      <c r="N3303" s="417">
        <f t="shared" si="4553"/>
        <v>0</v>
      </c>
      <c r="O3303" s="416">
        <v>0</v>
      </c>
      <c r="P3303" s="417">
        <f t="shared" si="4554"/>
        <v>0</v>
      </c>
      <c r="Q3303" s="417">
        <v>258.5</v>
      </c>
      <c r="R3303" s="417">
        <f t="shared" si="4557"/>
        <v>0</v>
      </c>
      <c r="S3303" s="417">
        <f t="shared" ref="S3303" si="4570">J3303-J3302</f>
        <v>0</v>
      </c>
      <c r="T3303" s="417">
        <f t="shared" ref="T3303:U3303" si="4571">Q3303-Q3302</f>
        <v>0</v>
      </c>
      <c r="U3303" s="417">
        <f t="shared" si="4571"/>
        <v>0</v>
      </c>
      <c r="V3303" s="422"/>
    </row>
    <row r="3304" spans="1:22" s="485" customFormat="1" ht="24" hidden="1" customHeight="1">
      <c r="A3304" s="366" t="s">
        <v>6426</v>
      </c>
      <c r="B3304" s="418" t="s">
        <v>0</v>
      </c>
      <c r="C3304" s="418" t="s">
        <v>3788</v>
      </c>
      <c r="D3304" s="418" t="s">
        <v>3790</v>
      </c>
      <c r="E3304" s="419" t="s">
        <v>18</v>
      </c>
      <c r="F3304" s="411"/>
      <c r="G3304" s="411">
        <f>[5]내역서!F3300</f>
        <v>29</v>
      </c>
      <c r="H3304" s="410"/>
      <c r="I3304" s="410"/>
      <c r="J3304" s="410">
        <f>내역서!F3308</f>
        <v>0</v>
      </c>
      <c r="K3304" s="411">
        <v>86.2</v>
      </c>
      <c r="L3304" s="412">
        <f>INT($J3304*K3304)</f>
        <v>0</v>
      </c>
      <c r="M3304" s="411">
        <v>0</v>
      </c>
      <c r="N3304" s="412">
        <f>INT($J3304*M3304)</f>
        <v>0</v>
      </c>
      <c r="O3304" s="411">
        <v>0</v>
      </c>
      <c r="P3304" s="412">
        <f>INT($J3304*O3304)</f>
        <v>0</v>
      </c>
      <c r="Q3304" s="412">
        <v>86.2</v>
      </c>
      <c r="R3304" s="412">
        <f>L3304+N3304+P3304</f>
        <v>0</v>
      </c>
      <c r="S3304" s="412"/>
      <c r="T3304" s="412"/>
      <c r="U3304" s="412"/>
      <c r="V3304" s="419"/>
    </row>
    <row r="3305" spans="1:22" s="77" customFormat="1" ht="24" hidden="1" customHeight="1">
      <c r="A3305" s="372" t="s">
        <v>2072</v>
      </c>
      <c r="B3305" s="421" t="s">
        <v>0</v>
      </c>
      <c r="C3305" s="421" t="s">
        <v>3788</v>
      </c>
      <c r="D3305" s="421" t="s">
        <v>3790</v>
      </c>
      <c r="E3305" s="422" t="s">
        <v>18</v>
      </c>
      <c r="F3305" s="416"/>
      <c r="G3305" s="416">
        <f>[5]내역서!F3301</f>
        <v>29</v>
      </c>
      <c r="H3305" s="415"/>
      <c r="I3305" s="415"/>
      <c r="J3305" s="415">
        <f>내역서!F3309</f>
        <v>0</v>
      </c>
      <c r="K3305" s="416">
        <v>86.2</v>
      </c>
      <c r="L3305" s="417">
        <f t="shared" si="4552"/>
        <v>0</v>
      </c>
      <c r="M3305" s="416">
        <v>0</v>
      </c>
      <c r="N3305" s="417">
        <f t="shared" si="4553"/>
        <v>0</v>
      </c>
      <c r="O3305" s="416">
        <v>0</v>
      </c>
      <c r="P3305" s="417">
        <f t="shared" si="4554"/>
        <v>0</v>
      </c>
      <c r="Q3305" s="417">
        <v>86.2</v>
      </c>
      <c r="R3305" s="417">
        <f t="shared" si="4557"/>
        <v>0</v>
      </c>
      <c r="S3305" s="417">
        <f t="shared" ref="S3305" si="4572">J3305-J3304</f>
        <v>0</v>
      </c>
      <c r="T3305" s="417">
        <f t="shared" ref="T3305:U3305" si="4573">Q3305-Q3304</f>
        <v>0</v>
      </c>
      <c r="U3305" s="417">
        <f t="shared" si="4573"/>
        <v>0</v>
      </c>
      <c r="V3305" s="422"/>
    </row>
    <row r="3306" spans="1:22" s="485" customFormat="1" ht="24" hidden="1" customHeight="1">
      <c r="A3306" s="366" t="s">
        <v>2055</v>
      </c>
      <c r="B3306" s="418" t="s">
        <v>0</v>
      </c>
      <c r="C3306" s="418" t="s">
        <v>3791</v>
      </c>
      <c r="D3306" s="418" t="s">
        <v>3792</v>
      </c>
      <c r="E3306" s="419" t="s">
        <v>22</v>
      </c>
      <c r="F3306" s="411"/>
      <c r="G3306" s="411">
        <f>[5]내역서!F3302</f>
        <v>9</v>
      </c>
      <c r="H3306" s="410"/>
      <c r="I3306" s="410"/>
      <c r="J3306" s="410">
        <f>내역서!F3310</f>
        <v>0</v>
      </c>
      <c r="K3306" s="411">
        <v>1176</v>
      </c>
      <c r="L3306" s="412">
        <f>INT($J3306*K3306)</f>
        <v>0</v>
      </c>
      <c r="M3306" s="411">
        <v>3121</v>
      </c>
      <c r="N3306" s="412">
        <f>INT($J3306*M3306)</f>
        <v>0</v>
      </c>
      <c r="O3306" s="411">
        <v>0</v>
      </c>
      <c r="P3306" s="412">
        <f>INT($J3306*O3306)</f>
        <v>0</v>
      </c>
      <c r="Q3306" s="412">
        <v>4297</v>
      </c>
      <c r="R3306" s="412">
        <f>L3306+N3306+P3306</f>
        <v>0</v>
      </c>
      <c r="S3306" s="412"/>
      <c r="T3306" s="412"/>
      <c r="U3306" s="412"/>
      <c r="V3306" s="419"/>
    </row>
    <row r="3307" spans="1:22" s="77" customFormat="1" ht="24" hidden="1" customHeight="1">
      <c r="A3307" s="372" t="s">
        <v>2072</v>
      </c>
      <c r="B3307" s="421" t="s">
        <v>0</v>
      </c>
      <c r="C3307" s="421" t="s">
        <v>3791</v>
      </c>
      <c r="D3307" s="421" t="s">
        <v>3792</v>
      </c>
      <c r="E3307" s="422" t="s">
        <v>22</v>
      </c>
      <c r="F3307" s="416"/>
      <c r="G3307" s="416">
        <f>[5]내역서!F3303</f>
        <v>9</v>
      </c>
      <c r="H3307" s="415"/>
      <c r="I3307" s="415"/>
      <c r="J3307" s="415">
        <f>내역서!F3311</f>
        <v>0</v>
      </c>
      <c r="K3307" s="416">
        <v>1176</v>
      </c>
      <c r="L3307" s="417">
        <f t="shared" si="4552"/>
        <v>0</v>
      </c>
      <c r="M3307" s="416">
        <v>3121</v>
      </c>
      <c r="N3307" s="417">
        <f t="shared" si="4553"/>
        <v>0</v>
      </c>
      <c r="O3307" s="416">
        <v>0</v>
      </c>
      <c r="P3307" s="417">
        <f t="shared" si="4554"/>
        <v>0</v>
      </c>
      <c r="Q3307" s="417">
        <v>4297</v>
      </c>
      <c r="R3307" s="417">
        <f t="shared" si="4557"/>
        <v>0</v>
      </c>
      <c r="S3307" s="417">
        <f t="shared" ref="S3307" si="4574">J3307-J3306</f>
        <v>0</v>
      </c>
      <c r="T3307" s="417">
        <f t="shared" ref="T3307:U3307" si="4575">Q3307-Q3306</f>
        <v>0</v>
      </c>
      <c r="U3307" s="417">
        <f t="shared" si="4575"/>
        <v>0</v>
      </c>
      <c r="V3307" s="422"/>
    </row>
    <row r="3308" spans="1:22" s="485" customFormat="1" ht="24" hidden="1" customHeight="1">
      <c r="A3308" s="366" t="s">
        <v>2055</v>
      </c>
      <c r="B3308" s="418" t="s">
        <v>0</v>
      </c>
      <c r="C3308" s="418" t="s">
        <v>3793</v>
      </c>
      <c r="D3308" s="418" t="s">
        <v>3794</v>
      </c>
      <c r="E3308" s="419" t="s">
        <v>22</v>
      </c>
      <c r="F3308" s="411"/>
      <c r="G3308" s="411">
        <f>[5]내역서!F3304</f>
        <v>9</v>
      </c>
      <c r="H3308" s="410"/>
      <c r="I3308" s="410"/>
      <c r="J3308" s="410">
        <f>내역서!F3312</f>
        <v>0</v>
      </c>
      <c r="K3308" s="411">
        <v>1765</v>
      </c>
      <c r="L3308" s="412">
        <f>INT($J3308*K3308)</f>
        <v>0</v>
      </c>
      <c r="M3308" s="411">
        <v>3121</v>
      </c>
      <c r="N3308" s="412">
        <f>INT($J3308*M3308)</f>
        <v>0</v>
      </c>
      <c r="O3308" s="411">
        <v>0</v>
      </c>
      <c r="P3308" s="412">
        <f>INT($J3308*O3308)</f>
        <v>0</v>
      </c>
      <c r="Q3308" s="412">
        <v>4886</v>
      </c>
      <c r="R3308" s="412">
        <f>L3308+N3308+P3308</f>
        <v>0</v>
      </c>
      <c r="S3308" s="412"/>
      <c r="T3308" s="412"/>
      <c r="U3308" s="412"/>
      <c r="V3308" s="419"/>
    </row>
    <row r="3309" spans="1:22" s="77" customFormat="1" ht="24" hidden="1" customHeight="1">
      <c r="A3309" s="372" t="s">
        <v>2072</v>
      </c>
      <c r="B3309" s="421" t="s">
        <v>0</v>
      </c>
      <c r="C3309" s="421" t="s">
        <v>3793</v>
      </c>
      <c r="D3309" s="421" t="s">
        <v>3794</v>
      </c>
      <c r="E3309" s="422" t="s">
        <v>22</v>
      </c>
      <c r="F3309" s="416"/>
      <c r="G3309" s="416">
        <f>[5]내역서!F3305</f>
        <v>9</v>
      </c>
      <c r="H3309" s="415"/>
      <c r="I3309" s="415"/>
      <c r="J3309" s="415">
        <f>내역서!F3313</f>
        <v>0</v>
      </c>
      <c r="K3309" s="416">
        <v>1765</v>
      </c>
      <c r="L3309" s="417">
        <f t="shared" si="4552"/>
        <v>0</v>
      </c>
      <c r="M3309" s="416">
        <v>3121</v>
      </c>
      <c r="N3309" s="417">
        <f t="shared" si="4553"/>
        <v>0</v>
      </c>
      <c r="O3309" s="416">
        <v>0</v>
      </c>
      <c r="P3309" s="417">
        <f t="shared" si="4554"/>
        <v>0</v>
      </c>
      <c r="Q3309" s="417">
        <v>4886</v>
      </c>
      <c r="R3309" s="417">
        <f t="shared" si="4557"/>
        <v>0</v>
      </c>
      <c r="S3309" s="417">
        <f t="shared" ref="S3309" si="4576">J3309-J3308</f>
        <v>0</v>
      </c>
      <c r="T3309" s="417">
        <f t="shared" ref="T3309:U3309" si="4577">Q3309-Q3308</f>
        <v>0</v>
      </c>
      <c r="U3309" s="417">
        <f t="shared" si="4577"/>
        <v>0</v>
      </c>
      <c r="V3309" s="422"/>
    </row>
    <row r="3310" spans="1:22" s="485" customFormat="1" ht="24" hidden="1" customHeight="1">
      <c r="A3310" s="366" t="s">
        <v>2055</v>
      </c>
      <c r="B3310" s="418" t="s">
        <v>0</v>
      </c>
      <c r="C3310" s="418" t="s">
        <v>3795</v>
      </c>
      <c r="D3310" s="418" t="s">
        <v>3796</v>
      </c>
      <c r="E3310" s="419" t="s">
        <v>102</v>
      </c>
      <c r="F3310" s="411"/>
      <c r="G3310" s="411">
        <f>[5]내역서!F3306</f>
        <v>12</v>
      </c>
      <c r="H3310" s="410"/>
      <c r="I3310" s="410"/>
      <c r="J3310" s="410">
        <f>내역서!F3314</f>
        <v>0</v>
      </c>
      <c r="K3310" s="411">
        <v>0</v>
      </c>
      <c r="L3310" s="412">
        <f>INT($J3310*K3310)</f>
        <v>0</v>
      </c>
      <c r="M3310" s="411">
        <v>497.6</v>
      </c>
      <c r="N3310" s="412">
        <f>INT($J3310*M3310)</f>
        <v>0</v>
      </c>
      <c r="O3310" s="411">
        <v>0</v>
      </c>
      <c r="P3310" s="412">
        <f>INT($J3310*O3310)</f>
        <v>0</v>
      </c>
      <c r="Q3310" s="412">
        <v>497.6</v>
      </c>
      <c r="R3310" s="412">
        <f>L3310+N3310+P3310</f>
        <v>0</v>
      </c>
      <c r="S3310" s="412"/>
      <c r="T3310" s="412"/>
      <c r="U3310" s="412"/>
      <c r="V3310" s="419"/>
    </row>
    <row r="3311" spans="1:22" s="77" customFormat="1" ht="24" hidden="1" customHeight="1">
      <c r="A3311" s="372" t="s">
        <v>2072</v>
      </c>
      <c r="B3311" s="421" t="s">
        <v>0</v>
      </c>
      <c r="C3311" s="421" t="s">
        <v>3795</v>
      </c>
      <c r="D3311" s="421" t="s">
        <v>3796</v>
      </c>
      <c r="E3311" s="422" t="s">
        <v>102</v>
      </c>
      <c r="F3311" s="416"/>
      <c r="G3311" s="416">
        <f>[5]내역서!F3307</f>
        <v>12</v>
      </c>
      <c r="H3311" s="415"/>
      <c r="I3311" s="415"/>
      <c r="J3311" s="415">
        <f>내역서!F3315</f>
        <v>0</v>
      </c>
      <c r="K3311" s="416">
        <v>0</v>
      </c>
      <c r="L3311" s="417">
        <f t="shared" si="4552"/>
        <v>0</v>
      </c>
      <c r="M3311" s="416">
        <v>497.6</v>
      </c>
      <c r="N3311" s="417">
        <f t="shared" si="4553"/>
        <v>0</v>
      </c>
      <c r="O3311" s="416">
        <v>0</v>
      </c>
      <c r="P3311" s="417">
        <f t="shared" si="4554"/>
        <v>0</v>
      </c>
      <c r="Q3311" s="417">
        <v>497.6</v>
      </c>
      <c r="R3311" s="417">
        <f t="shared" si="4557"/>
        <v>0</v>
      </c>
      <c r="S3311" s="417">
        <f t="shared" ref="S3311" si="4578">J3311-J3310</f>
        <v>0</v>
      </c>
      <c r="T3311" s="417">
        <f t="shared" ref="T3311:U3311" si="4579">Q3311-Q3310</f>
        <v>0</v>
      </c>
      <c r="U3311" s="417">
        <f t="shared" si="4579"/>
        <v>0</v>
      </c>
      <c r="V3311" s="422"/>
    </row>
    <row r="3312" spans="1:22" s="485" customFormat="1" ht="24" hidden="1" customHeight="1">
      <c r="A3312" s="366" t="s">
        <v>2055</v>
      </c>
      <c r="B3312" s="418" t="s">
        <v>0</v>
      </c>
      <c r="C3312" s="418" t="s">
        <v>3795</v>
      </c>
      <c r="D3312" s="418" t="s">
        <v>3797</v>
      </c>
      <c r="E3312" s="419" t="s">
        <v>102</v>
      </c>
      <c r="F3312" s="411"/>
      <c r="G3312" s="411">
        <f>[5]내역서!F3308</f>
        <v>22</v>
      </c>
      <c r="H3312" s="410"/>
      <c r="I3312" s="410"/>
      <c r="J3312" s="410">
        <f>내역서!F3316</f>
        <v>0</v>
      </c>
      <c r="K3312" s="411">
        <v>0</v>
      </c>
      <c r="L3312" s="412">
        <f>INT($J3312*K3312)</f>
        <v>0</v>
      </c>
      <c r="M3312" s="411">
        <v>497.6</v>
      </c>
      <c r="N3312" s="412">
        <f>INT($J3312*M3312)</f>
        <v>0</v>
      </c>
      <c r="O3312" s="411">
        <v>0</v>
      </c>
      <c r="P3312" s="412">
        <f>INT($J3312*O3312)</f>
        <v>0</v>
      </c>
      <c r="Q3312" s="412">
        <v>497.6</v>
      </c>
      <c r="R3312" s="412">
        <f>L3312+N3312+P3312</f>
        <v>0</v>
      </c>
      <c r="S3312" s="412"/>
      <c r="T3312" s="412"/>
      <c r="U3312" s="412"/>
      <c r="V3312" s="419"/>
    </row>
    <row r="3313" spans="1:22" s="77" customFormat="1" ht="24" hidden="1" customHeight="1">
      <c r="A3313" s="372" t="s">
        <v>2072</v>
      </c>
      <c r="B3313" s="421" t="s">
        <v>0</v>
      </c>
      <c r="C3313" s="421" t="s">
        <v>3795</v>
      </c>
      <c r="D3313" s="421" t="s">
        <v>3797</v>
      </c>
      <c r="E3313" s="422" t="s">
        <v>102</v>
      </c>
      <c r="F3313" s="416"/>
      <c r="G3313" s="416">
        <f>[5]내역서!F3309</f>
        <v>22</v>
      </c>
      <c r="H3313" s="415"/>
      <c r="I3313" s="415"/>
      <c r="J3313" s="415">
        <f>내역서!F3317</f>
        <v>0</v>
      </c>
      <c r="K3313" s="416">
        <v>0</v>
      </c>
      <c r="L3313" s="417">
        <f t="shared" si="4552"/>
        <v>0</v>
      </c>
      <c r="M3313" s="416">
        <v>497.6</v>
      </c>
      <c r="N3313" s="417">
        <f t="shared" si="4553"/>
        <v>0</v>
      </c>
      <c r="O3313" s="416">
        <v>0</v>
      </c>
      <c r="P3313" s="417">
        <f t="shared" si="4554"/>
        <v>0</v>
      </c>
      <c r="Q3313" s="417">
        <v>497.6</v>
      </c>
      <c r="R3313" s="417">
        <f t="shared" si="4557"/>
        <v>0</v>
      </c>
      <c r="S3313" s="417">
        <f t="shared" ref="S3313" si="4580">J3313-J3312</f>
        <v>0</v>
      </c>
      <c r="T3313" s="417">
        <f t="shared" ref="T3313:U3313" si="4581">Q3313-Q3312</f>
        <v>0</v>
      </c>
      <c r="U3313" s="417">
        <f t="shared" si="4581"/>
        <v>0</v>
      </c>
      <c r="V3313" s="422"/>
    </row>
    <row r="3314" spans="1:22" s="460" customFormat="1" ht="24" hidden="1" customHeight="1">
      <c r="A3314" s="366" t="s">
        <v>6427</v>
      </c>
      <c r="B3314" s="448" t="s">
        <v>3798</v>
      </c>
      <c r="C3314" s="448" t="s">
        <v>3799</v>
      </c>
      <c r="D3314" s="449" t="s">
        <v>0</v>
      </c>
      <c r="E3314" s="449" t="s">
        <v>0</v>
      </c>
      <c r="F3314" s="450">
        <v>0</v>
      </c>
      <c r="G3314" s="450">
        <f>[5]내역서!F3310</f>
        <v>0</v>
      </c>
      <c r="H3314" s="450"/>
      <c r="I3314" s="450"/>
      <c r="J3314" s="450">
        <f>내역서!F3318</f>
        <v>0</v>
      </c>
      <c r="K3314" s="451">
        <v>0</v>
      </c>
      <c r="L3314" s="450">
        <f>L3316</f>
        <v>0</v>
      </c>
      <c r="M3314" s="451">
        <v>0</v>
      </c>
      <c r="N3314" s="450">
        <f>N3316</f>
        <v>0</v>
      </c>
      <c r="O3314" s="451">
        <v>0</v>
      </c>
      <c r="P3314" s="450">
        <f>P3316</f>
        <v>0</v>
      </c>
      <c r="Q3314" s="452">
        <v>0</v>
      </c>
      <c r="R3314" s="450">
        <f>L3314+N3314+P3314</f>
        <v>0</v>
      </c>
      <c r="S3314" s="450"/>
      <c r="T3314" s="450"/>
      <c r="U3314" s="450"/>
      <c r="V3314" s="453"/>
    </row>
    <row r="3315" spans="1:22" s="525" customFormat="1" ht="24" hidden="1" customHeight="1">
      <c r="A3315" s="372" t="s">
        <v>5458</v>
      </c>
      <c r="B3315" s="454" t="s">
        <v>6428</v>
      </c>
      <c r="C3315" s="454" t="s">
        <v>6429</v>
      </c>
      <c r="D3315" s="455" t="s">
        <v>0</v>
      </c>
      <c r="E3315" s="455" t="s">
        <v>0</v>
      </c>
      <c r="F3315" s="456">
        <v>0</v>
      </c>
      <c r="G3315" s="456">
        <f>[5]내역서!F3311</f>
        <v>0</v>
      </c>
      <c r="H3315" s="456"/>
      <c r="I3315" s="456"/>
      <c r="J3315" s="456">
        <f>내역서!F3319</f>
        <v>0</v>
      </c>
      <c r="K3315" s="457">
        <v>0</v>
      </c>
      <c r="L3315" s="456">
        <f>L3317</f>
        <v>0</v>
      </c>
      <c r="M3315" s="457">
        <v>0</v>
      </c>
      <c r="N3315" s="456">
        <f>N3317</f>
        <v>0</v>
      </c>
      <c r="O3315" s="457">
        <v>0</v>
      </c>
      <c r="P3315" s="456">
        <f>P3317</f>
        <v>0</v>
      </c>
      <c r="Q3315" s="458">
        <v>0</v>
      </c>
      <c r="R3315" s="456">
        <f t="shared" si="4557"/>
        <v>0</v>
      </c>
      <c r="S3315" s="456">
        <f t="shared" ref="S3315" si="4582">J3315-J3314</f>
        <v>0</v>
      </c>
      <c r="T3315" s="456">
        <f t="shared" ref="T3315:U3315" si="4583">Q3315-Q3314</f>
        <v>0</v>
      </c>
      <c r="U3315" s="456">
        <f t="shared" si="4583"/>
        <v>0</v>
      </c>
      <c r="V3315" s="459"/>
    </row>
    <row r="3316" spans="1:22" s="485" customFormat="1" ht="24" hidden="1" customHeight="1">
      <c r="A3316" s="366" t="s">
        <v>5432</v>
      </c>
      <c r="B3316" s="418" t="s">
        <v>0</v>
      </c>
      <c r="C3316" s="418" t="s">
        <v>3802</v>
      </c>
      <c r="D3316" s="418" t="s">
        <v>3803</v>
      </c>
      <c r="E3316" s="419" t="s">
        <v>20</v>
      </c>
      <c r="F3316" s="411"/>
      <c r="G3316" s="411">
        <f>[5]내역서!F3312</f>
        <v>3.01</v>
      </c>
      <c r="H3316" s="410"/>
      <c r="I3316" s="410"/>
      <c r="J3316" s="410">
        <f>내역서!F3320</f>
        <v>0</v>
      </c>
      <c r="K3316" s="411">
        <v>66433.2</v>
      </c>
      <c r="L3316" s="412">
        <f>INT($J3316*K3316)</f>
        <v>0</v>
      </c>
      <c r="M3316" s="411">
        <v>537504.69999999995</v>
      </c>
      <c r="N3316" s="412">
        <f>INT($J3316*M3316)</f>
        <v>0</v>
      </c>
      <c r="O3316" s="411"/>
      <c r="P3316" s="412">
        <f>INT($J3316*O3316)</f>
        <v>0</v>
      </c>
      <c r="Q3316" s="412">
        <v>603937.9</v>
      </c>
      <c r="R3316" s="412">
        <f>L3316+N3316+P3316</f>
        <v>0</v>
      </c>
      <c r="S3316" s="412"/>
      <c r="T3316" s="412"/>
      <c r="U3316" s="412"/>
      <c r="V3316" s="419"/>
    </row>
    <row r="3317" spans="1:22" s="77" customFormat="1" ht="24" hidden="1" customHeight="1">
      <c r="A3317" s="372" t="s">
        <v>6430</v>
      </c>
      <c r="B3317" s="421" t="s">
        <v>0</v>
      </c>
      <c r="C3317" s="421" t="s">
        <v>3802</v>
      </c>
      <c r="D3317" s="421" t="s">
        <v>3803</v>
      </c>
      <c r="E3317" s="422" t="s">
        <v>20</v>
      </c>
      <c r="F3317" s="416"/>
      <c r="G3317" s="416">
        <f>[5]내역서!F3313</f>
        <v>3.01</v>
      </c>
      <c r="H3317" s="415"/>
      <c r="I3317" s="415"/>
      <c r="J3317" s="415">
        <f>내역서!F3321</f>
        <v>0</v>
      </c>
      <c r="K3317" s="416">
        <v>66433.2</v>
      </c>
      <c r="L3317" s="417">
        <f t="shared" ref="L3317" si="4584">INT($J3317*K3317)</f>
        <v>0</v>
      </c>
      <c r="M3317" s="416">
        <v>537504.69999999995</v>
      </c>
      <c r="N3317" s="417">
        <f t="shared" ref="N3317" si="4585">INT($J3317*M3317)</f>
        <v>0</v>
      </c>
      <c r="O3317" s="416"/>
      <c r="P3317" s="417">
        <f t="shared" ref="P3317" si="4586">INT($J3317*O3317)</f>
        <v>0</v>
      </c>
      <c r="Q3317" s="417">
        <v>603937.89999999991</v>
      </c>
      <c r="R3317" s="417">
        <f t="shared" si="4557"/>
        <v>0</v>
      </c>
      <c r="S3317" s="417">
        <f t="shared" ref="S3317" si="4587">J3317-J3316</f>
        <v>0</v>
      </c>
      <c r="T3317" s="417">
        <f t="shared" ref="T3317:U3317" si="4588">Q3317-Q3316</f>
        <v>0</v>
      </c>
      <c r="U3317" s="417">
        <f t="shared" si="4588"/>
        <v>0</v>
      </c>
      <c r="V3317" s="422"/>
    </row>
    <row r="3318" spans="1:22" s="460" customFormat="1" ht="24" hidden="1" customHeight="1">
      <c r="A3318" s="366" t="s">
        <v>5466</v>
      </c>
      <c r="B3318" s="448" t="s">
        <v>3804</v>
      </c>
      <c r="C3318" s="448" t="s">
        <v>3805</v>
      </c>
      <c r="D3318" s="449" t="s">
        <v>0</v>
      </c>
      <c r="E3318" s="449" t="s">
        <v>0</v>
      </c>
      <c r="F3318" s="450">
        <v>0</v>
      </c>
      <c r="G3318" s="450">
        <f>[5]내역서!F3314</f>
        <v>0</v>
      </c>
      <c r="H3318" s="450"/>
      <c r="I3318" s="450"/>
      <c r="J3318" s="450">
        <f>내역서!F3322</f>
        <v>0</v>
      </c>
      <c r="K3318" s="451">
        <v>0</v>
      </c>
      <c r="L3318" s="450">
        <f>L3320+L3322+L3324</f>
        <v>0</v>
      </c>
      <c r="M3318" s="451">
        <v>0</v>
      </c>
      <c r="N3318" s="450">
        <f>N3320+N3322+N3324</f>
        <v>0</v>
      </c>
      <c r="O3318" s="451">
        <v>0</v>
      </c>
      <c r="P3318" s="450">
        <f>P3320+P3322+P3324</f>
        <v>0</v>
      </c>
      <c r="Q3318" s="452">
        <v>0</v>
      </c>
      <c r="R3318" s="450">
        <f>L3318+N3318+P3318</f>
        <v>0</v>
      </c>
      <c r="S3318" s="450"/>
      <c r="T3318" s="450"/>
      <c r="U3318" s="450"/>
      <c r="V3318" s="453"/>
    </row>
    <row r="3319" spans="1:22" s="525" customFormat="1" ht="24" hidden="1" customHeight="1">
      <c r="A3319" s="372" t="s">
        <v>5503</v>
      </c>
      <c r="B3319" s="454" t="s">
        <v>6431</v>
      </c>
      <c r="C3319" s="454" t="s">
        <v>3807</v>
      </c>
      <c r="D3319" s="455" t="s">
        <v>0</v>
      </c>
      <c r="E3319" s="455" t="s">
        <v>0</v>
      </c>
      <c r="F3319" s="456">
        <v>0</v>
      </c>
      <c r="G3319" s="456">
        <f>[5]내역서!F3315</f>
        <v>0</v>
      </c>
      <c r="H3319" s="456"/>
      <c r="I3319" s="456"/>
      <c r="J3319" s="456">
        <f>내역서!F3323</f>
        <v>0</v>
      </c>
      <c r="K3319" s="457">
        <v>0</v>
      </c>
      <c r="L3319" s="456">
        <f>L3321+L3323+L3325</f>
        <v>0</v>
      </c>
      <c r="M3319" s="457">
        <v>0</v>
      </c>
      <c r="N3319" s="456">
        <f>N3321+N3323+N3325</f>
        <v>0</v>
      </c>
      <c r="O3319" s="457">
        <v>0</v>
      </c>
      <c r="P3319" s="456">
        <f>P3321+P3323+P3325</f>
        <v>0</v>
      </c>
      <c r="Q3319" s="458">
        <v>0</v>
      </c>
      <c r="R3319" s="456">
        <f t="shared" si="4557"/>
        <v>0</v>
      </c>
      <c r="S3319" s="456">
        <f t="shared" ref="S3319" si="4589">J3319-J3318</f>
        <v>0</v>
      </c>
      <c r="T3319" s="456">
        <f t="shared" ref="T3319:U3319" si="4590">Q3319-Q3318</f>
        <v>0</v>
      </c>
      <c r="U3319" s="456">
        <f t="shared" si="4590"/>
        <v>0</v>
      </c>
      <c r="V3319" s="459"/>
    </row>
    <row r="3320" spans="1:22" s="485" customFormat="1" ht="24" hidden="1" customHeight="1">
      <c r="A3320" s="366" t="s">
        <v>5432</v>
      </c>
      <c r="B3320" s="418" t="s">
        <v>0</v>
      </c>
      <c r="C3320" s="418" t="s">
        <v>3809</v>
      </c>
      <c r="D3320" s="418" t="s">
        <v>2820</v>
      </c>
      <c r="E3320" s="419" t="s">
        <v>102</v>
      </c>
      <c r="F3320" s="411"/>
      <c r="G3320" s="411">
        <f>[5]내역서!F3316</f>
        <v>13</v>
      </c>
      <c r="H3320" s="410"/>
      <c r="I3320" s="410"/>
      <c r="J3320" s="410">
        <f>내역서!F3324</f>
        <v>0</v>
      </c>
      <c r="K3320" s="411">
        <v>4369.7</v>
      </c>
      <c r="L3320" s="412">
        <f>INT($J3320*K3320)</f>
        <v>0</v>
      </c>
      <c r="M3320" s="411">
        <v>9580.7999999999993</v>
      </c>
      <c r="N3320" s="412">
        <f>INT($J3320*M3320)</f>
        <v>0</v>
      </c>
      <c r="O3320" s="411">
        <v>0</v>
      </c>
      <c r="P3320" s="412">
        <f>INT($J3320*O3320)</f>
        <v>0</v>
      </c>
      <c r="Q3320" s="412">
        <v>13950.5</v>
      </c>
      <c r="R3320" s="412">
        <f>L3320+N3320+P3320</f>
        <v>0</v>
      </c>
      <c r="S3320" s="412"/>
      <c r="T3320" s="412"/>
      <c r="U3320" s="412"/>
      <c r="V3320" s="419"/>
    </row>
    <row r="3321" spans="1:22" s="77" customFormat="1" ht="24" hidden="1" customHeight="1">
      <c r="A3321" s="372" t="s">
        <v>2072</v>
      </c>
      <c r="B3321" s="421" t="s">
        <v>0</v>
      </c>
      <c r="C3321" s="421" t="s">
        <v>3809</v>
      </c>
      <c r="D3321" s="421" t="s">
        <v>2820</v>
      </c>
      <c r="E3321" s="422" t="s">
        <v>102</v>
      </c>
      <c r="F3321" s="416"/>
      <c r="G3321" s="416">
        <f>[5]내역서!F3317</f>
        <v>13</v>
      </c>
      <c r="H3321" s="415"/>
      <c r="I3321" s="415"/>
      <c r="J3321" s="415">
        <f>내역서!F3325</f>
        <v>0</v>
      </c>
      <c r="K3321" s="416">
        <v>4369.7</v>
      </c>
      <c r="L3321" s="417">
        <f t="shared" ref="L3321:L3325" si="4591">INT($J3321*K3321)</f>
        <v>0</v>
      </c>
      <c r="M3321" s="416">
        <v>9580.7999999999993</v>
      </c>
      <c r="N3321" s="417">
        <f t="shared" ref="N3321:N3325" si="4592">INT($J3321*M3321)</f>
        <v>0</v>
      </c>
      <c r="O3321" s="416">
        <v>0</v>
      </c>
      <c r="P3321" s="417">
        <f t="shared" ref="P3321:P3325" si="4593">INT($J3321*O3321)</f>
        <v>0</v>
      </c>
      <c r="Q3321" s="417">
        <v>13950.5</v>
      </c>
      <c r="R3321" s="417">
        <f t="shared" si="4557"/>
        <v>0</v>
      </c>
      <c r="S3321" s="417">
        <f t="shared" ref="S3321" si="4594">J3321-J3320</f>
        <v>0</v>
      </c>
      <c r="T3321" s="417">
        <f t="shared" ref="T3321:U3321" si="4595">Q3321-Q3320</f>
        <v>0</v>
      </c>
      <c r="U3321" s="417">
        <f t="shared" si="4595"/>
        <v>0</v>
      </c>
      <c r="V3321" s="422"/>
    </row>
    <row r="3322" spans="1:22" s="485" customFormat="1" ht="24" hidden="1" customHeight="1">
      <c r="A3322" s="366" t="s">
        <v>5492</v>
      </c>
      <c r="B3322" s="418" t="s">
        <v>0</v>
      </c>
      <c r="C3322" s="418" t="s">
        <v>3810</v>
      </c>
      <c r="D3322" s="418" t="s">
        <v>2820</v>
      </c>
      <c r="E3322" s="419" t="s">
        <v>102</v>
      </c>
      <c r="F3322" s="411"/>
      <c r="G3322" s="411">
        <f>[5]내역서!F3318</f>
        <v>7</v>
      </c>
      <c r="H3322" s="410"/>
      <c r="I3322" s="410"/>
      <c r="J3322" s="410">
        <f>내역서!F3326</f>
        <v>0</v>
      </c>
      <c r="K3322" s="411">
        <v>4369.7</v>
      </c>
      <c r="L3322" s="412">
        <f>INT($J3322*K3322)</f>
        <v>0</v>
      </c>
      <c r="M3322" s="411">
        <v>9580.7999999999993</v>
      </c>
      <c r="N3322" s="412">
        <f>INT($J3322*M3322)</f>
        <v>0</v>
      </c>
      <c r="O3322" s="411">
        <v>0</v>
      </c>
      <c r="P3322" s="412">
        <f>INT($J3322*O3322)</f>
        <v>0</v>
      </c>
      <c r="Q3322" s="412">
        <v>13950.5</v>
      </c>
      <c r="R3322" s="412">
        <f>L3322+N3322+P3322</f>
        <v>0</v>
      </c>
      <c r="S3322" s="412"/>
      <c r="T3322" s="412"/>
      <c r="U3322" s="412"/>
      <c r="V3322" s="419"/>
    </row>
    <row r="3323" spans="1:22" s="77" customFormat="1" ht="24" hidden="1" customHeight="1">
      <c r="A3323" s="372" t="s">
        <v>2072</v>
      </c>
      <c r="B3323" s="421" t="s">
        <v>0</v>
      </c>
      <c r="C3323" s="421" t="s">
        <v>3810</v>
      </c>
      <c r="D3323" s="421" t="s">
        <v>2820</v>
      </c>
      <c r="E3323" s="422" t="s">
        <v>102</v>
      </c>
      <c r="F3323" s="416"/>
      <c r="G3323" s="416">
        <f>[5]내역서!F3319</f>
        <v>7</v>
      </c>
      <c r="H3323" s="415"/>
      <c r="I3323" s="415"/>
      <c r="J3323" s="415">
        <f>내역서!F3327</f>
        <v>0</v>
      </c>
      <c r="K3323" s="416">
        <v>4369.7</v>
      </c>
      <c r="L3323" s="417">
        <f t="shared" si="4591"/>
        <v>0</v>
      </c>
      <c r="M3323" s="416">
        <v>9580.7999999999993</v>
      </c>
      <c r="N3323" s="417">
        <f t="shared" si="4592"/>
        <v>0</v>
      </c>
      <c r="O3323" s="416">
        <v>0</v>
      </c>
      <c r="P3323" s="417">
        <f t="shared" si="4593"/>
        <v>0</v>
      </c>
      <c r="Q3323" s="417">
        <v>13950.5</v>
      </c>
      <c r="R3323" s="417">
        <f t="shared" si="4557"/>
        <v>0</v>
      </c>
      <c r="S3323" s="417">
        <f t="shared" ref="S3323" si="4596">J3323-J3322</f>
        <v>0</v>
      </c>
      <c r="T3323" s="417">
        <f t="shared" ref="T3323:U3323" si="4597">Q3323-Q3322</f>
        <v>0</v>
      </c>
      <c r="U3323" s="417">
        <f t="shared" si="4597"/>
        <v>0</v>
      </c>
      <c r="V3323" s="422"/>
    </row>
    <row r="3324" spans="1:22" s="485" customFormat="1" ht="24" hidden="1" customHeight="1">
      <c r="A3324" s="366" t="s">
        <v>2055</v>
      </c>
      <c r="B3324" s="418" t="s">
        <v>0</v>
      </c>
      <c r="C3324" s="418" t="s">
        <v>2159</v>
      </c>
      <c r="D3324" s="418" t="s">
        <v>3811</v>
      </c>
      <c r="E3324" s="419" t="s">
        <v>3812</v>
      </c>
      <c r="F3324" s="411"/>
      <c r="G3324" s="411">
        <f>[5]내역서!F3320</f>
        <v>10</v>
      </c>
      <c r="H3324" s="410"/>
      <c r="I3324" s="410"/>
      <c r="J3324" s="410">
        <f>내역서!F3328</f>
        <v>0</v>
      </c>
      <c r="K3324" s="411">
        <v>0</v>
      </c>
      <c r="L3324" s="412">
        <f>INT($J3324*K3324)</f>
        <v>0</v>
      </c>
      <c r="M3324" s="411">
        <v>15704</v>
      </c>
      <c r="N3324" s="412">
        <f>INT($J3324*M3324)</f>
        <v>0</v>
      </c>
      <c r="O3324" s="411">
        <v>486</v>
      </c>
      <c r="P3324" s="412">
        <f>INT($J3324*O3324)</f>
        <v>0</v>
      </c>
      <c r="Q3324" s="412">
        <v>16190</v>
      </c>
      <c r="R3324" s="412">
        <f>L3324+N3324+P3324</f>
        <v>0</v>
      </c>
      <c r="S3324" s="412"/>
      <c r="T3324" s="412"/>
      <c r="U3324" s="412"/>
      <c r="V3324" s="419"/>
    </row>
    <row r="3325" spans="1:22" s="77" customFormat="1" ht="24" hidden="1" customHeight="1">
      <c r="A3325" s="372" t="s">
        <v>2072</v>
      </c>
      <c r="B3325" s="421" t="s">
        <v>0</v>
      </c>
      <c r="C3325" s="421" t="s">
        <v>2159</v>
      </c>
      <c r="D3325" s="421" t="s">
        <v>3811</v>
      </c>
      <c r="E3325" s="422" t="s">
        <v>3812</v>
      </c>
      <c r="F3325" s="416"/>
      <c r="G3325" s="416">
        <f>[5]내역서!F3321</f>
        <v>10</v>
      </c>
      <c r="H3325" s="415"/>
      <c r="I3325" s="415"/>
      <c r="J3325" s="415">
        <f>내역서!F3329</f>
        <v>0</v>
      </c>
      <c r="K3325" s="416">
        <v>0</v>
      </c>
      <c r="L3325" s="417">
        <f t="shared" si="4591"/>
        <v>0</v>
      </c>
      <c r="M3325" s="416">
        <v>15704</v>
      </c>
      <c r="N3325" s="417">
        <f t="shared" si="4592"/>
        <v>0</v>
      </c>
      <c r="O3325" s="416">
        <v>486</v>
      </c>
      <c r="P3325" s="417">
        <f t="shared" si="4593"/>
        <v>0</v>
      </c>
      <c r="Q3325" s="417">
        <v>16190</v>
      </c>
      <c r="R3325" s="417">
        <f t="shared" si="4557"/>
        <v>0</v>
      </c>
      <c r="S3325" s="417">
        <f t="shared" ref="S3325" si="4598">J3325-J3324</f>
        <v>0</v>
      </c>
      <c r="T3325" s="417">
        <f t="shared" ref="T3325:U3325" si="4599">Q3325-Q3324</f>
        <v>0</v>
      </c>
      <c r="U3325" s="417">
        <f t="shared" si="4599"/>
        <v>0</v>
      </c>
      <c r="V3325" s="422"/>
    </row>
    <row r="3326" spans="1:22" s="460" customFormat="1" ht="24" hidden="1" customHeight="1">
      <c r="A3326" s="366" t="s">
        <v>5597</v>
      </c>
      <c r="B3326" s="448" t="s">
        <v>3815</v>
      </c>
      <c r="C3326" s="448" t="s">
        <v>3816</v>
      </c>
      <c r="D3326" s="449" t="s">
        <v>0</v>
      </c>
      <c r="E3326" s="449" t="s">
        <v>0</v>
      </c>
      <c r="F3326" s="450">
        <v>0</v>
      </c>
      <c r="G3326" s="450">
        <f>[5]내역서!F3322</f>
        <v>0</v>
      </c>
      <c r="H3326" s="450"/>
      <c r="I3326" s="450"/>
      <c r="J3326" s="450">
        <f>내역서!F3330</f>
        <v>0</v>
      </c>
      <c r="K3326" s="451">
        <v>0</v>
      </c>
      <c r="L3326" s="450">
        <f>L3328+L3330</f>
        <v>0</v>
      </c>
      <c r="M3326" s="451">
        <v>0</v>
      </c>
      <c r="N3326" s="450">
        <f>N3328+N3330</f>
        <v>0</v>
      </c>
      <c r="O3326" s="451">
        <v>0</v>
      </c>
      <c r="P3326" s="450">
        <f>P3328+P3330</f>
        <v>0</v>
      </c>
      <c r="Q3326" s="452">
        <v>0</v>
      </c>
      <c r="R3326" s="450">
        <f>L3326+N3326+P3326</f>
        <v>0</v>
      </c>
      <c r="S3326" s="450"/>
      <c r="T3326" s="450"/>
      <c r="U3326" s="450"/>
      <c r="V3326" s="453"/>
    </row>
    <row r="3327" spans="1:22" s="525" customFormat="1" ht="24" hidden="1" customHeight="1">
      <c r="A3327" s="372" t="s">
        <v>5886</v>
      </c>
      <c r="B3327" s="454" t="s">
        <v>3815</v>
      </c>
      <c r="C3327" s="454" t="s">
        <v>3817</v>
      </c>
      <c r="D3327" s="455" t="s">
        <v>0</v>
      </c>
      <c r="E3327" s="455"/>
      <c r="F3327" s="456">
        <v>0</v>
      </c>
      <c r="G3327" s="456">
        <f>[5]내역서!F3323</f>
        <v>0</v>
      </c>
      <c r="H3327" s="456"/>
      <c r="I3327" s="456"/>
      <c r="J3327" s="456">
        <f>내역서!F3331</f>
        <v>0</v>
      </c>
      <c r="K3327" s="457">
        <v>0</v>
      </c>
      <c r="L3327" s="456">
        <f>L3329+L3331</f>
        <v>0</v>
      </c>
      <c r="M3327" s="457">
        <v>0</v>
      </c>
      <c r="N3327" s="456">
        <f>N3329+N3331</f>
        <v>0</v>
      </c>
      <c r="O3327" s="457">
        <v>0</v>
      </c>
      <c r="P3327" s="456">
        <f>P3329+P3331</f>
        <v>0</v>
      </c>
      <c r="Q3327" s="458">
        <v>0</v>
      </c>
      <c r="R3327" s="456">
        <f t="shared" si="4557"/>
        <v>0</v>
      </c>
      <c r="S3327" s="456">
        <f t="shared" ref="S3327" si="4600">J3327-J3326</f>
        <v>0</v>
      </c>
      <c r="T3327" s="456">
        <f t="shared" ref="T3327:U3327" si="4601">Q3327-Q3326</f>
        <v>0</v>
      </c>
      <c r="U3327" s="456">
        <f t="shared" si="4601"/>
        <v>0</v>
      </c>
      <c r="V3327" s="459"/>
    </row>
    <row r="3328" spans="1:22" s="485" customFormat="1" ht="24" hidden="1" customHeight="1">
      <c r="A3328" s="366" t="s">
        <v>5432</v>
      </c>
      <c r="B3328" s="418" t="s">
        <v>0</v>
      </c>
      <c r="C3328" s="418" t="s">
        <v>3819</v>
      </c>
      <c r="D3328" s="418" t="s">
        <v>3820</v>
      </c>
      <c r="E3328" s="419" t="s">
        <v>2382</v>
      </c>
      <c r="F3328" s="411"/>
      <c r="G3328" s="411">
        <f>[5]내역서!F3324</f>
        <v>2</v>
      </c>
      <c r="H3328" s="410"/>
      <c r="I3328" s="410"/>
      <c r="J3328" s="410">
        <f>내역서!F3332</f>
        <v>0</v>
      </c>
      <c r="K3328" s="411">
        <v>0</v>
      </c>
      <c r="L3328" s="412">
        <f>INT($J3328*K3328)</f>
        <v>0</v>
      </c>
      <c r="M3328" s="411">
        <v>38376</v>
      </c>
      <c r="N3328" s="412">
        <f>INT($J3328*M3328)</f>
        <v>0</v>
      </c>
      <c r="O3328" s="411">
        <v>0</v>
      </c>
      <c r="P3328" s="412">
        <f>INT($J3328*O3328)</f>
        <v>0</v>
      </c>
      <c r="Q3328" s="412">
        <v>38376</v>
      </c>
      <c r="R3328" s="412">
        <f>L3328+N3328+P3328</f>
        <v>0</v>
      </c>
      <c r="S3328" s="412"/>
      <c r="T3328" s="412"/>
      <c r="U3328" s="412"/>
      <c r="V3328" s="419"/>
    </row>
    <row r="3329" spans="1:22" s="77" customFormat="1" ht="24" hidden="1" customHeight="1">
      <c r="A3329" s="372" t="s">
        <v>6315</v>
      </c>
      <c r="B3329" s="421"/>
      <c r="C3329" s="421" t="s">
        <v>3819</v>
      </c>
      <c r="D3329" s="421" t="s">
        <v>3820</v>
      </c>
      <c r="E3329" s="422" t="s">
        <v>2382</v>
      </c>
      <c r="F3329" s="416"/>
      <c r="G3329" s="416">
        <f>[5]내역서!F3325</f>
        <v>2</v>
      </c>
      <c r="H3329" s="415"/>
      <c r="I3329" s="415"/>
      <c r="J3329" s="415">
        <f>내역서!F3333</f>
        <v>0</v>
      </c>
      <c r="K3329" s="416">
        <v>0</v>
      </c>
      <c r="L3329" s="417">
        <f t="shared" ref="L3329:L3331" si="4602">INT($J3329*K3329)</f>
        <v>0</v>
      </c>
      <c r="M3329" s="416">
        <v>38376</v>
      </c>
      <c r="N3329" s="417">
        <f t="shared" ref="N3329:N3331" si="4603">INT($J3329*M3329)</f>
        <v>0</v>
      </c>
      <c r="O3329" s="416">
        <v>0</v>
      </c>
      <c r="P3329" s="417">
        <f t="shared" ref="P3329:P3331" si="4604">INT($J3329*O3329)</f>
        <v>0</v>
      </c>
      <c r="Q3329" s="417">
        <v>38376</v>
      </c>
      <c r="R3329" s="417">
        <f t="shared" si="4557"/>
        <v>0</v>
      </c>
      <c r="S3329" s="417">
        <f t="shared" ref="S3329" si="4605">J3329-J3328</f>
        <v>0</v>
      </c>
      <c r="T3329" s="417">
        <f t="shared" ref="T3329:U3329" si="4606">Q3329-Q3328</f>
        <v>0</v>
      </c>
      <c r="U3329" s="417">
        <f t="shared" si="4606"/>
        <v>0</v>
      </c>
      <c r="V3329" s="422"/>
    </row>
    <row r="3330" spans="1:22" s="485" customFormat="1" ht="24" hidden="1" customHeight="1">
      <c r="A3330" s="366" t="s">
        <v>2055</v>
      </c>
      <c r="B3330" s="418" t="s">
        <v>0</v>
      </c>
      <c r="C3330" s="418" t="s">
        <v>3822</v>
      </c>
      <c r="D3330" s="418" t="s">
        <v>3823</v>
      </c>
      <c r="E3330" s="419" t="s">
        <v>1860</v>
      </c>
      <c r="F3330" s="411"/>
      <c r="G3330" s="411">
        <f>[5]내역서!F3326</f>
        <v>9</v>
      </c>
      <c r="H3330" s="410"/>
      <c r="I3330" s="410"/>
      <c r="J3330" s="410">
        <f>내역서!F3334</f>
        <v>0</v>
      </c>
      <c r="K3330" s="411">
        <v>3683.2</v>
      </c>
      <c r="L3330" s="412">
        <f>INT($J3330*K3330)</f>
        <v>0</v>
      </c>
      <c r="M3330" s="411">
        <v>3099.2</v>
      </c>
      <c r="N3330" s="412">
        <f>INT($J3330*M3330)</f>
        <v>0</v>
      </c>
      <c r="O3330" s="411">
        <v>0</v>
      </c>
      <c r="P3330" s="412">
        <f>INT($J3330*O3330)</f>
        <v>0</v>
      </c>
      <c r="Q3330" s="412">
        <v>6782.4</v>
      </c>
      <c r="R3330" s="412">
        <f>L3330+N3330+P3330</f>
        <v>0</v>
      </c>
      <c r="S3330" s="412"/>
      <c r="T3330" s="412"/>
      <c r="U3330" s="412"/>
      <c r="V3330" s="419"/>
    </row>
    <row r="3331" spans="1:22" s="77" customFormat="1" ht="24" hidden="1" customHeight="1">
      <c r="A3331" s="372" t="s">
        <v>5434</v>
      </c>
      <c r="B3331" s="421"/>
      <c r="C3331" s="421" t="s">
        <v>3822</v>
      </c>
      <c r="D3331" s="421" t="s">
        <v>3823</v>
      </c>
      <c r="E3331" s="422" t="s">
        <v>1860</v>
      </c>
      <c r="F3331" s="416"/>
      <c r="G3331" s="416">
        <f>[5]내역서!F3327</f>
        <v>9</v>
      </c>
      <c r="H3331" s="415"/>
      <c r="I3331" s="415"/>
      <c r="J3331" s="415">
        <f>내역서!F3335</f>
        <v>0</v>
      </c>
      <c r="K3331" s="416">
        <v>3683.2</v>
      </c>
      <c r="L3331" s="417">
        <f t="shared" si="4602"/>
        <v>0</v>
      </c>
      <c r="M3331" s="416">
        <v>3099.2</v>
      </c>
      <c r="N3331" s="417">
        <f t="shared" si="4603"/>
        <v>0</v>
      </c>
      <c r="O3331" s="416">
        <v>0</v>
      </c>
      <c r="P3331" s="417">
        <f t="shared" si="4604"/>
        <v>0</v>
      </c>
      <c r="Q3331" s="417">
        <v>6782.4</v>
      </c>
      <c r="R3331" s="417">
        <f t="shared" si="4557"/>
        <v>0</v>
      </c>
      <c r="S3331" s="417">
        <f t="shared" ref="S3331" si="4607">J3331-J3330</f>
        <v>0</v>
      </c>
      <c r="T3331" s="417">
        <f t="shared" ref="T3331:U3331" si="4608">Q3331-Q3330</f>
        <v>0</v>
      </c>
      <c r="U3331" s="417">
        <f t="shared" si="4608"/>
        <v>0</v>
      </c>
      <c r="V3331" s="422"/>
    </row>
    <row r="3332" spans="1:22" s="460" customFormat="1" ht="24" hidden="1" customHeight="1">
      <c r="A3332" s="366" t="s">
        <v>2055</v>
      </c>
      <c r="B3332" s="448" t="s">
        <v>3825</v>
      </c>
      <c r="C3332" s="448" t="s">
        <v>3826</v>
      </c>
      <c r="D3332" s="449" t="s">
        <v>0</v>
      </c>
      <c r="E3332" s="449" t="s">
        <v>0</v>
      </c>
      <c r="F3332" s="450">
        <v>0</v>
      </c>
      <c r="G3332" s="450">
        <f>[5]내역서!F3328</f>
        <v>0</v>
      </c>
      <c r="H3332" s="450"/>
      <c r="I3332" s="450"/>
      <c r="J3332" s="450">
        <f>내역서!F3336</f>
        <v>0</v>
      </c>
      <c r="K3332" s="451">
        <v>0</v>
      </c>
      <c r="L3332" s="450">
        <f>L3334+L3336</f>
        <v>0</v>
      </c>
      <c r="M3332" s="451">
        <v>0</v>
      </c>
      <c r="N3332" s="450">
        <f>N3334+N3336</f>
        <v>0</v>
      </c>
      <c r="O3332" s="451">
        <v>0</v>
      </c>
      <c r="P3332" s="450">
        <f>P3334+P3336</f>
        <v>0</v>
      </c>
      <c r="Q3332" s="452">
        <v>0</v>
      </c>
      <c r="R3332" s="450">
        <f>L3332+N3332+P3332</f>
        <v>0</v>
      </c>
      <c r="S3332" s="450"/>
      <c r="T3332" s="450"/>
      <c r="U3332" s="450"/>
      <c r="V3332" s="453"/>
    </row>
    <row r="3333" spans="1:22" s="525" customFormat="1" ht="24" hidden="1" customHeight="1">
      <c r="A3333" s="372" t="s">
        <v>2072</v>
      </c>
      <c r="B3333" s="454" t="s">
        <v>3825</v>
      </c>
      <c r="C3333" s="454" t="s">
        <v>3827</v>
      </c>
      <c r="D3333" s="455" t="s">
        <v>0</v>
      </c>
      <c r="E3333" s="455"/>
      <c r="F3333" s="456">
        <v>0</v>
      </c>
      <c r="G3333" s="456">
        <f>[5]내역서!F3329</f>
        <v>0</v>
      </c>
      <c r="H3333" s="456"/>
      <c r="I3333" s="456"/>
      <c r="J3333" s="456">
        <f>내역서!F3337</f>
        <v>0</v>
      </c>
      <c r="K3333" s="457">
        <v>0</v>
      </c>
      <c r="L3333" s="456">
        <f>L3335+L3337</f>
        <v>0</v>
      </c>
      <c r="M3333" s="457">
        <v>0</v>
      </c>
      <c r="N3333" s="456">
        <f>N3335+N3337</f>
        <v>0</v>
      </c>
      <c r="O3333" s="457">
        <v>0</v>
      </c>
      <c r="P3333" s="456">
        <f>P3335+P3337</f>
        <v>0</v>
      </c>
      <c r="Q3333" s="458">
        <v>0</v>
      </c>
      <c r="R3333" s="456">
        <f t="shared" si="4557"/>
        <v>0</v>
      </c>
      <c r="S3333" s="456">
        <f t="shared" ref="S3333" si="4609">J3333-J3332</f>
        <v>0</v>
      </c>
      <c r="T3333" s="456">
        <f t="shared" ref="T3333:U3333" si="4610">Q3333-Q3332</f>
        <v>0</v>
      </c>
      <c r="U3333" s="456">
        <f t="shared" si="4610"/>
        <v>0</v>
      </c>
      <c r="V3333" s="459"/>
    </row>
    <row r="3334" spans="1:22" s="485" customFormat="1" ht="24" hidden="1" customHeight="1">
      <c r="A3334" s="366" t="s">
        <v>2055</v>
      </c>
      <c r="B3334" s="418" t="s">
        <v>0</v>
      </c>
      <c r="C3334" s="418" t="s">
        <v>3828</v>
      </c>
      <c r="D3334" s="418" t="s">
        <v>3829</v>
      </c>
      <c r="E3334" s="419" t="s">
        <v>102</v>
      </c>
      <c r="F3334" s="411"/>
      <c r="G3334" s="411">
        <f>[5]내역서!F3330</f>
        <v>23</v>
      </c>
      <c r="H3334" s="410"/>
      <c r="I3334" s="410"/>
      <c r="J3334" s="410">
        <f>내역서!F3338</f>
        <v>0</v>
      </c>
      <c r="K3334" s="411">
        <v>18127.5</v>
      </c>
      <c r="L3334" s="412">
        <f>INT($J3334*K3334)</f>
        <v>0</v>
      </c>
      <c r="M3334" s="411">
        <v>21039.200000000001</v>
      </c>
      <c r="N3334" s="412">
        <f>INT($J3334*M3334)</f>
        <v>0</v>
      </c>
      <c r="O3334" s="411">
        <v>0</v>
      </c>
      <c r="P3334" s="412">
        <f>INT($J3334*O3334)</f>
        <v>0</v>
      </c>
      <c r="Q3334" s="412">
        <v>39166.699999999997</v>
      </c>
      <c r="R3334" s="412">
        <f>L3334+N3334+P3334</f>
        <v>0</v>
      </c>
      <c r="S3334" s="412"/>
      <c r="T3334" s="412"/>
      <c r="U3334" s="412"/>
      <c r="V3334" s="419"/>
    </row>
    <row r="3335" spans="1:22" s="77" customFormat="1" ht="24" hidden="1" customHeight="1">
      <c r="A3335" s="372" t="s">
        <v>5428</v>
      </c>
      <c r="B3335" s="421"/>
      <c r="C3335" s="421" t="s">
        <v>3828</v>
      </c>
      <c r="D3335" s="421" t="s">
        <v>3829</v>
      </c>
      <c r="E3335" s="422" t="s">
        <v>102</v>
      </c>
      <c r="F3335" s="416"/>
      <c r="G3335" s="416">
        <f>[5]내역서!F3331</f>
        <v>23</v>
      </c>
      <c r="H3335" s="415"/>
      <c r="I3335" s="415"/>
      <c r="J3335" s="415">
        <f>내역서!F3339</f>
        <v>0</v>
      </c>
      <c r="K3335" s="416">
        <v>18127.5</v>
      </c>
      <c r="L3335" s="417">
        <f t="shared" ref="L3335:L3337" si="4611">INT($J3335*K3335)</f>
        <v>0</v>
      </c>
      <c r="M3335" s="416">
        <v>21039.200000000001</v>
      </c>
      <c r="N3335" s="417">
        <f t="shared" ref="N3335:N3337" si="4612">INT($J3335*M3335)</f>
        <v>0</v>
      </c>
      <c r="O3335" s="416">
        <v>0</v>
      </c>
      <c r="P3335" s="417">
        <f t="shared" ref="P3335:P3337" si="4613">INT($J3335*O3335)</f>
        <v>0</v>
      </c>
      <c r="Q3335" s="417">
        <v>39166.699999999997</v>
      </c>
      <c r="R3335" s="417">
        <f t="shared" si="4557"/>
        <v>0</v>
      </c>
      <c r="S3335" s="417">
        <f t="shared" ref="S3335" si="4614">J3335-J3334</f>
        <v>0</v>
      </c>
      <c r="T3335" s="417">
        <f t="shared" ref="T3335:U3335" si="4615">Q3335-Q3334</f>
        <v>0</v>
      </c>
      <c r="U3335" s="417">
        <f t="shared" si="4615"/>
        <v>0</v>
      </c>
      <c r="V3335" s="422"/>
    </row>
    <row r="3336" spans="1:22" s="485" customFormat="1" ht="24" hidden="1" customHeight="1">
      <c r="A3336" s="366" t="s">
        <v>2055</v>
      </c>
      <c r="B3336" s="418" t="s">
        <v>0</v>
      </c>
      <c r="C3336" s="418" t="s">
        <v>3830</v>
      </c>
      <c r="D3336" s="418" t="s">
        <v>3831</v>
      </c>
      <c r="E3336" s="419" t="s">
        <v>102</v>
      </c>
      <c r="F3336" s="411"/>
      <c r="G3336" s="411">
        <f>[5]내역서!F3332</f>
        <v>32</v>
      </c>
      <c r="H3336" s="410"/>
      <c r="I3336" s="410"/>
      <c r="J3336" s="410">
        <f>내역서!F3340</f>
        <v>0</v>
      </c>
      <c r="K3336" s="411">
        <v>0</v>
      </c>
      <c r="L3336" s="412">
        <f>INT($J3336*K3336)</f>
        <v>0</v>
      </c>
      <c r="M3336" s="411">
        <v>4519</v>
      </c>
      <c r="N3336" s="412">
        <f>INT($J3336*M3336)</f>
        <v>0</v>
      </c>
      <c r="O3336" s="411">
        <v>92</v>
      </c>
      <c r="P3336" s="412">
        <f>INT($J3336*O3336)</f>
        <v>0</v>
      </c>
      <c r="Q3336" s="412">
        <v>4611</v>
      </c>
      <c r="R3336" s="412">
        <f>L3336+N3336+P3336</f>
        <v>0</v>
      </c>
      <c r="S3336" s="412"/>
      <c r="T3336" s="412"/>
      <c r="U3336" s="412"/>
      <c r="V3336" s="419"/>
    </row>
    <row r="3337" spans="1:22" s="77" customFormat="1" ht="24" hidden="1" customHeight="1">
      <c r="A3337" s="372" t="s">
        <v>2072</v>
      </c>
      <c r="B3337" s="421"/>
      <c r="C3337" s="421" t="s">
        <v>3830</v>
      </c>
      <c r="D3337" s="421" t="s">
        <v>3831</v>
      </c>
      <c r="E3337" s="422" t="s">
        <v>102</v>
      </c>
      <c r="F3337" s="416"/>
      <c r="G3337" s="416">
        <f>[5]내역서!F3333</f>
        <v>32</v>
      </c>
      <c r="H3337" s="415"/>
      <c r="I3337" s="415"/>
      <c r="J3337" s="415">
        <f>내역서!F3341</f>
        <v>0</v>
      </c>
      <c r="K3337" s="416">
        <v>0</v>
      </c>
      <c r="L3337" s="417">
        <f t="shared" si="4611"/>
        <v>0</v>
      </c>
      <c r="M3337" s="416">
        <v>4519</v>
      </c>
      <c r="N3337" s="417">
        <f t="shared" si="4612"/>
        <v>0</v>
      </c>
      <c r="O3337" s="416">
        <v>92</v>
      </c>
      <c r="P3337" s="417">
        <f t="shared" si="4613"/>
        <v>0</v>
      </c>
      <c r="Q3337" s="417">
        <v>4611</v>
      </c>
      <c r="R3337" s="417">
        <f t="shared" si="4557"/>
        <v>0</v>
      </c>
      <c r="S3337" s="417">
        <f t="shared" ref="S3337" si="4616">J3337-J3336</f>
        <v>0</v>
      </c>
      <c r="T3337" s="417">
        <f t="shared" ref="T3337:U3337" si="4617">Q3337-Q3336</f>
        <v>0</v>
      </c>
      <c r="U3337" s="417">
        <f t="shared" si="4617"/>
        <v>0</v>
      </c>
      <c r="V3337" s="422"/>
    </row>
    <row r="3338" spans="1:22" s="460" customFormat="1" ht="24" hidden="1" customHeight="1">
      <c r="A3338" s="366" t="s">
        <v>2055</v>
      </c>
      <c r="B3338" s="448" t="s">
        <v>3832</v>
      </c>
      <c r="C3338" s="448" t="s">
        <v>3833</v>
      </c>
      <c r="D3338" s="449" t="s">
        <v>0</v>
      </c>
      <c r="E3338" s="449" t="s">
        <v>0</v>
      </c>
      <c r="F3338" s="450">
        <v>0</v>
      </c>
      <c r="G3338" s="450">
        <f>[5]내역서!F3334</f>
        <v>0</v>
      </c>
      <c r="H3338" s="450"/>
      <c r="I3338" s="450"/>
      <c r="J3338" s="450">
        <f>내역서!F3342</f>
        <v>0</v>
      </c>
      <c r="K3338" s="451">
        <v>0</v>
      </c>
      <c r="L3338" s="450">
        <f>L3340+L3342</f>
        <v>0</v>
      </c>
      <c r="M3338" s="451">
        <v>0</v>
      </c>
      <c r="N3338" s="450">
        <f>N3340+N3342</f>
        <v>0</v>
      </c>
      <c r="O3338" s="451">
        <v>0</v>
      </c>
      <c r="P3338" s="450">
        <f>P3340+P3342</f>
        <v>0</v>
      </c>
      <c r="Q3338" s="452">
        <v>0</v>
      </c>
      <c r="R3338" s="450">
        <f>L3338+N3338+P3338</f>
        <v>0</v>
      </c>
      <c r="S3338" s="450"/>
      <c r="T3338" s="450"/>
      <c r="U3338" s="450"/>
      <c r="V3338" s="453"/>
    </row>
    <row r="3339" spans="1:22" s="525" customFormat="1" ht="24" hidden="1" customHeight="1">
      <c r="A3339" s="372" t="s">
        <v>2072</v>
      </c>
      <c r="B3339" s="454" t="s">
        <v>3832</v>
      </c>
      <c r="C3339" s="454" t="s">
        <v>3834</v>
      </c>
      <c r="D3339" s="455" t="s">
        <v>0</v>
      </c>
      <c r="E3339" s="455"/>
      <c r="F3339" s="456">
        <v>0</v>
      </c>
      <c r="G3339" s="456">
        <f>[5]내역서!F3335</f>
        <v>0</v>
      </c>
      <c r="H3339" s="456"/>
      <c r="I3339" s="456"/>
      <c r="J3339" s="456">
        <f>내역서!F3343</f>
        <v>0</v>
      </c>
      <c r="K3339" s="457">
        <v>0</v>
      </c>
      <c r="L3339" s="456">
        <f>L3341+L3343</f>
        <v>0</v>
      </c>
      <c r="M3339" s="457">
        <v>0</v>
      </c>
      <c r="N3339" s="456">
        <f>N3341+N3343</f>
        <v>0</v>
      </c>
      <c r="O3339" s="457">
        <v>0</v>
      </c>
      <c r="P3339" s="456">
        <f>P3341+P3343</f>
        <v>0</v>
      </c>
      <c r="Q3339" s="458">
        <v>0</v>
      </c>
      <c r="R3339" s="456">
        <f t="shared" si="4557"/>
        <v>0</v>
      </c>
      <c r="S3339" s="456">
        <f t="shared" ref="S3339" si="4618">J3339-J3338</f>
        <v>0</v>
      </c>
      <c r="T3339" s="456">
        <f t="shared" ref="T3339:U3339" si="4619">Q3339-Q3338</f>
        <v>0</v>
      </c>
      <c r="U3339" s="456">
        <f t="shared" si="4619"/>
        <v>0</v>
      </c>
      <c r="V3339" s="459"/>
    </row>
    <row r="3340" spans="1:22" s="485" customFormat="1" ht="24" hidden="1" customHeight="1">
      <c r="A3340" s="366" t="s">
        <v>2055</v>
      </c>
      <c r="B3340" s="418" t="s">
        <v>0</v>
      </c>
      <c r="C3340" s="418" t="s">
        <v>3835</v>
      </c>
      <c r="D3340" s="418" t="s">
        <v>3836</v>
      </c>
      <c r="E3340" s="419" t="s">
        <v>102</v>
      </c>
      <c r="F3340" s="411"/>
      <c r="G3340" s="411">
        <f>[5]내역서!F3336</f>
        <v>2</v>
      </c>
      <c r="H3340" s="410"/>
      <c r="I3340" s="410"/>
      <c r="J3340" s="410">
        <f>내역서!F3344</f>
        <v>0</v>
      </c>
      <c r="K3340" s="411">
        <v>405250</v>
      </c>
      <c r="L3340" s="412">
        <f>INT($J3340*K3340)</f>
        <v>0</v>
      </c>
      <c r="M3340" s="411">
        <v>339684</v>
      </c>
      <c r="N3340" s="412">
        <f>INT($J3340*M3340)</f>
        <v>0</v>
      </c>
      <c r="O3340" s="411">
        <v>82816</v>
      </c>
      <c r="P3340" s="412">
        <f>INT($J3340*O3340)</f>
        <v>0</v>
      </c>
      <c r="Q3340" s="412">
        <v>827750</v>
      </c>
      <c r="R3340" s="412">
        <f>L3340+N3340+P3340</f>
        <v>0</v>
      </c>
      <c r="S3340" s="412"/>
      <c r="T3340" s="412"/>
      <c r="U3340" s="412"/>
      <c r="V3340" s="419"/>
    </row>
    <row r="3341" spans="1:22" s="77" customFormat="1" ht="24" hidden="1" customHeight="1">
      <c r="A3341" s="372" t="s">
        <v>2072</v>
      </c>
      <c r="B3341" s="421"/>
      <c r="C3341" s="421" t="s">
        <v>3835</v>
      </c>
      <c r="D3341" s="421" t="s">
        <v>3836</v>
      </c>
      <c r="E3341" s="422" t="s">
        <v>102</v>
      </c>
      <c r="F3341" s="416"/>
      <c r="G3341" s="416">
        <f>[5]내역서!F3337</f>
        <v>2</v>
      </c>
      <c r="H3341" s="415"/>
      <c r="I3341" s="415"/>
      <c r="J3341" s="415">
        <f>내역서!F3345</f>
        <v>0</v>
      </c>
      <c r="K3341" s="416">
        <v>405250</v>
      </c>
      <c r="L3341" s="417">
        <f t="shared" ref="L3341:L3343" si="4620">INT($J3341*K3341)</f>
        <v>0</v>
      </c>
      <c r="M3341" s="416">
        <v>339684</v>
      </c>
      <c r="N3341" s="417">
        <f t="shared" ref="N3341:N3343" si="4621">INT($J3341*M3341)</f>
        <v>0</v>
      </c>
      <c r="O3341" s="416">
        <v>82816</v>
      </c>
      <c r="P3341" s="417">
        <f t="shared" ref="P3341:P3343" si="4622">INT($J3341*O3341)</f>
        <v>0</v>
      </c>
      <c r="Q3341" s="417">
        <v>827750</v>
      </c>
      <c r="R3341" s="417">
        <f t="shared" si="4557"/>
        <v>0</v>
      </c>
      <c r="S3341" s="417">
        <f t="shared" ref="S3341" si="4623">J3341-J3340</f>
        <v>0</v>
      </c>
      <c r="T3341" s="417">
        <f t="shared" ref="T3341:U3341" si="4624">Q3341-Q3340</f>
        <v>0</v>
      </c>
      <c r="U3341" s="417">
        <f t="shared" si="4624"/>
        <v>0</v>
      </c>
      <c r="V3341" s="422"/>
    </row>
    <row r="3342" spans="1:22" s="485" customFormat="1" ht="24" hidden="1" customHeight="1">
      <c r="A3342" s="366" t="s">
        <v>6432</v>
      </c>
      <c r="B3342" s="418" t="s">
        <v>0</v>
      </c>
      <c r="C3342" s="418" t="s">
        <v>3837</v>
      </c>
      <c r="D3342" s="418" t="s">
        <v>3838</v>
      </c>
      <c r="E3342" s="419" t="s">
        <v>22</v>
      </c>
      <c r="F3342" s="411"/>
      <c r="G3342" s="411">
        <f>[5]내역서!F3338</f>
        <v>2</v>
      </c>
      <c r="H3342" s="410"/>
      <c r="I3342" s="410"/>
      <c r="J3342" s="410">
        <f>내역서!F3346</f>
        <v>0</v>
      </c>
      <c r="K3342" s="411">
        <v>0</v>
      </c>
      <c r="L3342" s="412">
        <f>INT($J3342*K3342)</f>
        <v>0</v>
      </c>
      <c r="M3342" s="411">
        <v>2409</v>
      </c>
      <c r="N3342" s="412">
        <f>INT($J3342*M3342)</f>
        <v>0</v>
      </c>
      <c r="O3342" s="411">
        <v>1134</v>
      </c>
      <c r="P3342" s="412">
        <f>INT($J3342*O3342)</f>
        <v>0</v>
      </c>
      <c r="Q3342" s="412">
        <v>3543</v>
      </c>
      <c r="R3342" s="412">
        <f>L3342+N3342+P3342</f>
        <v>0</v>
      </c>
      <c r="S3342" s="412"/>
      <c r="T3342" s="412"/>
      <c r="U3342" s="412"/>
      <c r="V3342" s="419"/>
    </row>
    <row r="3343" spans="1:22" s="77" customFormat="1" ht="24" hidden="1" customHeight="1">
      <c r="A3343" s="372" t="s">
        <v>5433</v>
      </c>
      <c r="B3343" s="421"/>
      <c r="C3343" s="421" t="s">
        <v>3837</v>
      </c>
      <c r="D3343" s="421" t="s">
        <v>3838</v>
      </c>
      <c r="E3343" s="422" t="s">
        <v>22</v>
      </c>
      <c r="F3343" s="416"/>
      <c r="G3343" s="416">
        <f>[5]내역서!F3339</f>
        <v>2</v>
      </c>
      <c r="H3343" s="415"/>
      <c r="I3343" s="415"/>
      <c r="J3343" s="415">
        <f>내역서!F3347</f>
        <v>0</v>
      </c>
      <c r="K3343" s="416">
        <v>0</v>
      </c>
      <c r="L3343" s="417">
        <f t="shared" si="4620"/>
        <v>0</v>
      </c>
      <c r="M3343" s="416">
        <v>2409</v>
      </c>
      <c r="N3343" s="417">
        <f t="shared" si="4621"/>
        <v>0</v>
      </c>
      <c r="O3343" s="416">
        <v>1134</v>
      </c>
      <c r="P3343" s="417">
        <f t="shared" si="4622"/>
        <v>0</v>
      </c>
      <c r="Q3343" s="417">
        <v>3543</v>
      </c>
      <c r="R3343" s="417">
        <f t="shared" si="4557"/>
        <v>0</v>
      </c>
      <c r="S3343" s="417">
        <f t="shared" ref="S3343" si="4625">J3343-J3342</f>
        <v>0</v>
      </c>
      <c r="T3343" s="417">
        <f t="shared" ref="T3343:U3343" si="4626">Q3343-Q3342</f>
        <v>0</v>
      </c>
      <c r="U3343" s="417">
        <f t="shared" si="4626"/>
        <v>0</v>
      </c>
      <c r="V3343" s="422"/>
    </row>
    <row r="3344" spans="1:22" s="460" customFormat="1" ht="24" hidden="1" customHeight="1">
      <c r="A3344" s="366" t="s">
        <v>2055</v>
      </c>
      <c r="B3344" s="448" t="s">
        <v>3840</v>
      </c>
      <c r="C3344" s="448" t="s">
        <v>3841</v>
      </c>
      <c r="D3344" s="449" t="s">
        <v>0</v>
      </c>
      <c r="E3344" s="449" t="s">
        <v>0</v>
      </c>
      <c r="F3344" s="450">
        <v>0</v>
      </c>
      <c r="G3344" s="450">
        <f>[5]내역서!F3340</f>
        <v>0</v>
      </c>
      <c r="H3344" s="450"/>
      <c r="I3344" s="450"/>
      <c r="J3344" s="450">
        <f>내역서!F3348</f>
        <v>0</v>
      </c>
      <c r="K3344" s="451">
        <v>0</v>
      </c>
      <c r="L3344" s="450">
        <f>L3346+L3366+L3380+L3392+L3404</f>
        <v>0</v>
      </c>
      <c r="M3344" s="451">
        <v>0</v>
      </c>
      <c r="N3344" s="450">
        <f>N3346+N3366+N3380+N3392+N3404</f>
        <v>0</v>
      </c>
      <c r="O3344" s="451">
        <v>0</v>
      </c>
      <c r="P3344" s="450">
        <f>P3346+P3366+P3380+P3392+P3404</f>
        <v>0</v>
      </c>
      <c r="Q3344" s="452">
        <v>0</v>
      </c>
      <c r="R3344" s="450">
        <f>L3344+N3344+P3344</f>
        <v>0</v>
      </c>
      <c r="S3344" s="450"/>
      <c r="T3344" s="450"/>
      <c r="U3344" s="450"/>
      <c r="V3344" s="453"/>
    </row>
    <row r="3345" spans="1:22" s="525" customFormat="1" ht="24" hidden="1" customHeight="1">
      <c r="A3345" s="372" t="s">
        <v>2072</v>
      </c>
      <c r="B3345" s="454" t="s">
        <v>3840</v>
      </c>
      <c r="C3345" s="454" t="s">
        <v>3842</v>
      </c>
      <c r="D3345" s="455" t="s">
        <v>0</v>
      </c>
      <c r="E3345" s="455"/>
      <c r="F3345" s="456">
        <v>0</v>
      </c>
      <c r="G3345" s="456">
        <f>[5]내역서!F3341</f>
        <v>0</v>
      </c>
      <c r="H3345" s="456"/>
      <c r="I3345" s="456"/>
      <c r="J3345" s="456">
        <f>내역서!F3349</f>
        <v>0</v>
      </c>
      <c r="K3345" s="457">
        <v>0</v>
      </c>
      <c r="L3345" s="456">
        <f>L3347+L3367+L3381+L3393+L3405</f>
        <v>0</v>
      </c>
      <c r="M3345" s="457">
        <v>0</v>
      </c>
      <c r="N3345" s="456">
        <f>N3347+N3367+N3381+N3393+N3405</f>
        <v>0</v>
      </c>
      <c r="O3345" s="457">
        <v>0</v>
      </c>
      <c r="P3345" s="456">
        <f>P3347+P3367+P3381+P3393+P3405</f>
        <v>0</v>
      </c>
      <c r="Q3345" s="458">
        <v>0</v>
      </c>
      <c r="R3345" s="456">
        <f t="shared" si="4557"/>
        <v>0</v>
      </c>
      <c r="S3345" s="456">
        <f t="shared" ref="S3345" si="4627">J3345-J3344</f>
        <v>0</v>
      </c>
      <c r="T3345" s="456">
        <f t="shared" ref="T3345:U3345" si="4628">Q3345-Q3344</f>
        <v>0</v>
      </c>
      <c r="U3345" s="456">
        <f t="shared" si="4628"/>
        <v>0</v>
      </c>
      <c r="V3345" s="459"/>
    </row>
    <row r="3346" spans="1:22" s="533" customFormat="1" ht="24" hidden="1" customHeight="1">
      <c r="A3346" s="366" t="s">
        <v>2055</v>
      </c>
      <c r="B3346" s="527" t="s">
        <v>0</v>
      </c>
      <c r="C3346" s="527" t="s">
        <v>3844</v>
      </c>
      <c r="D3346" s="528" t="s">
        <v>0</v>
      </c>
      <c r="E3346" s="528" t="s">
        <v>0</v>
      </c>
      <c r="F3346" s="529">
        <v>0</v>
      </c>
      <c r="G3346" s="529">
        <f>[5]내역서!F3342</f>
        <v>0</v>
      </c>
      <c r="H3346" s="529"/>
      <c r="I3346" s="529"/>
      <c r="J3346" s="529">
        <f>내역서!F3350</f>
        <v>0</v>
      </c>
      <c r="K3346" s="530">
        <v>0</v>
      </c>
      <c r="L3346" s="529">
        <f>L3348+L3350+L3352+L3354+L3356+L3358+L3360+L3362+L3364</f>
        <v>0</v>
      </c>
      <c r="M3346" s="530">
        <v>0</v>
      </c>
      <c r="N3346" s="529">
        <f>N3348+N3350+N3352+N3354+N3356+N3358+N3360+N3362+N3364</f>
        <v>0</v>
      </c>
      <c r="O3346" s="530">
        <v>0</v>
      </c>
      <c r="P3346" s="529">
        <f>P3348+P3350+P3352+P3354+P3356+P3358+P3360+P3362+P3364</f>
        <v>0</v>
      </c>
      <c r="Q3346" s="531">
        <v>0</v>
      </c>
      <c r="R3346" s="529">
        <f>L3346+N3346+P3346</f>
        <v>0</v>
      </c>
      <c r="S3346" s="529"/>
      <c r="T3346" s="529"/>
      <c r="U3346" s="529"/>
      <c r="V3346" s="532"/>
    </row>
    <row r="3347" spans="1:22" s="540" customFormat="1" ht="24" hidden="1" customHeight="1">
      <c r="A3347" s="372" t="s">
        <v>2072</v>
      </c>
      <c r="B3347" s="534"/>
      <c r="C3347" s="534" t="s">
        <v>3846</v>
      </c>
      <c r="D3347" s="535" t="s">
        <v>0</v>
      </c>
      <c r="E3347" s="535"/>
      <c r="F3347" s="536">
        <v>0</v>
      </c>
      <c r="G3347" s="536">
        <f>[5]내역서!F3343</f>
        <v>0</v>
      </c>
      <c r="H3347" s="536"/>
      <c r="I3347" s="536"/>
      <c r="J3347" s="536">
        <f>내역서!F3351</f>
        <v>0</v>
      </c>
      <c r="K3347" s="537">
        <v>0</v>
      </c>
      <c r="L3347" s="536">
        <f>L3349+L3351+L3353+L3355+L3357+L3359+L3361+L3363+L3365</f>
        <v>0</v>
      </c>
      <c r="M3347" s="537">
        <v>0</v>
      </c>
      <c r="N3347" s="536">
        <f>N3349+N3351+N3353+N3355+N3357+N3359+N3361+N3363+N3365</f>
        <v>0</v>
      </c>
      <c r="O3347" s="537">
        <v>0</v>
      </c>
      <c r="P3347" s="536">
        <f>P3349+P3351+P3353+P3355+P3357+P3359+P3361+P3363+P3365</f>
        <v>0</v>
      </c>
      <c r="Q3347" s="538">
        <v>0</v>
      </c>
      <c r="R3347" s="536">
        <f t="shared" si="4557"/>
        <v>0</v>
      </c>
      <c r="S3347" s="536">
        <f t="shared" ref="S3347" si="4629">J3347-J3346</f>
        <v>0</v>
      </c>
      <c r="T3347" s="536">
        <f t="shared" ref="T3347:U3347" si="4630">Q3347-Q3346</f>
        <v>0</v>
      </c>
      <c r="U3347" s="536">
        <f t="shared" si="4630"/>
        <v>0</v>
      </c>
      <c r="V3347" s="539"/>
    </row>
    <row r="3348" spans="1:22" s="485" customFormat="1" ht="24" hidden="1" customHeight="1">
      <c r="A3348" s="366" t="s">
        <v>2055</v>
      </c>
      <c r="B3348" s="418" t="s">
        <v>0</v>
      </c>
      <c r="C3348" s="418" t="s">
        <v>2234</v>
      </c>
      <c r="D3348" s="418" t="s">
        <v>3847</v>
      </c>
      <c r="E3348" s="419" t="s">
        <v>22</v>
      </c>
      <c r="F3348" s="411"/>
      <c r="G3348" s="411">
        <f>[5]내역서!F3344</f>
        <v>1</v>
      </c>
      <c r="H3348" s="410"/>
      <c r="I3348" s="410"/>
      <c r="J3348" s="410">
        <f>내역서!F3352</f>
        <v>0</v>
      </c>
      <c r="K3348" s="411">
        <v>352</v>
      </c>
      <c r="L3348" s="412">
        <f>INT($J3348*K3348)</f>
        <v>0</v>
      </c>
      <c r="M3348" s="411">
        <v>15740</v>
      </c>
      <c r="N3348" s="412">
        <f>INT($J3348*M3348)</f>
        <v>0</v>
      </c>
      <c r="O3348" s="411">
        <v>509</v>
      </c>
      <c r="P3348" s="412">
        <f>INT($J3348*O3348)</f>
        <v>0</v>
      </c>
      <c r="Q3348" s="412">
        <v>16601</v>
      </c>
      <c r="R3348" s="412">
        <f>L3348+N3348+P3348</f>
        <v>0</v>
      </c>
      <c r="S3348" s="412"/>
      <c r="T3348" s="412"/>
      <c r="U3348" s="412"/>
      <c r="V3348" s="419"/>
    </row>
    <row r="3349" spans="1:22" s="77" customFormat="1" ht="24" hidden="1" customHeight="1">
      <c r="A3349" s="372" t="s">
        <v>2072</v>
      </c>
      <c r="B3349" s="421"/>
      <c r="C3349" s="421" t="s">
        <v>2234</v>
      </c>
      <c r="D3349" s="421" t="s">
        <v>3847</v>
      </c>
      <c r="E3349" s="422" t="s">
        <v>22</v>
      </c>
      <c r="F3349" s="416"/>
      <c r="G3349" s="416">
        <f>[5]내역서!F3345</f>
        <v>1</v>
      </c>
      <c r="H3349" s="415"/>
      <c r="I3349" s="415"/>
      <c r="J3349" s="415">
        <f>내역서!F3353</f>
        <v>0</v>
      </c>
      <c r="K3349" s="416">
        <v>352</v>
      </c>
      <c r="L3349" s="417">
        <f t="shared" ref="L3349:L3365" si="4631">INT($J3349*K3349)</f>
        <v>0</v>
      </c>
      <c r="M3349" s="416">
        <v>15740</v>
      </c>
      <c r="N3349" s="417">
        <f t="shared" ref="N3349:N3365" si="4632">INT($J3349*M3349)</f>
        <v>0</v>
      </c>
      <c r="O3349" s="416">
        <v>509</v>
      </c>
      <c r="P3349" s="417">
        <f t="shared" ref="P3349:P3365" si="4633">INT($J3349*O3349)</f>
        <v>0</v>
      </c>
      <c r="Q3349" s="417">
        <v>16601</v>
      </c>
      <c r="R3349" s="417">
        <f t="shared" si="4557"/>
        <v>0</v>
      </c>
      <c r="S3349" s="417">
        <f t="shared" ref="S3349" si="4634">J3349-J3348</f>
        <v>0</v>
      </c>
      <c r="T3349" s="417">
        <f t="shared" ref="T3349:U3349" si="4635">Q3349-Q3348</f>
        <v>0</v>
      </c>
      <c r="U3349" s="417">
        <f t="shared" si="4635"/>
        <v>0</v>
      </c>
      <c r="V3349" s="422"/>
    </row>
    <row r="3350" spans="1:22" s="485" customFormat="1" ht="24" hidden="1" customHeight="1">
      <c r="A3350" s="366" t="s">
        <v>5487</v>
      </c>
      <c r="B3350" s="418" t="s">
        <v>0</v>
      </c>
      <c r="C3350" s="418" t="s">
        <v>2234</v>
      </c>
      <c r="D3350" s="418" t="s">
        <v>3848</v>
      </c>
      <c r="E3350" s="419" t="s">
        <v>22</v>
      </c>
      <c r="F3350" s="411"/>
      <c r="G3350" s="411">
        <f>[5]내역서!F3346</f>
        <v>3</v>
      </c>
      <c r="H3350" s="410"/>
      <c r="I3350" s="410"/>
      <c r="J3350" s="410">
        <f>내역서!F3354</f>
        <v>0</v>
      </c>
      <c r="K3350" s="411">
        <v>411</v>
      </c>
      <c r="L3350" s="412">
        <f>INT($J3350*K3350)</f>
        <v>0</v>
      </c>
      <c r="M3350" s="411">
        <v>18364</v>
      </c>
      <c r="N3350" s="412">
        <f>INT($J3350*M3350)</f>
        <v>0</v>
      </c>
      <c r="O3350" s="411">
        <v>595</v>
      </c>
      <c r="P3350" s="412">
        <f>INT($J3350*O3350)</f>
        <v>0</v>
      </c>
      <c r="Q3350" s="412">
        <v>19370</v>
      </c>
      <c r="R3350" s="412">
        <f>L3350+N3350+P3350</f>
        <v>0</v>
      </c>
      <c r="S3350" s="412"/>
      <c r="T3350" s="412"/>
      <c r="U3350" s="412"/>
      <c r="V3350" s="419"/>
    </row>
    <row r="3351" spans="1:22" s="77" customFormat="1" ht="24" hidden="1" customHeight="1">
      <c r="A3351" s="372" t="s">
        <v>5428</v>
      </c>
      <c r="B3351" s="421"/>
      <c r="C3351" s="421" t="s">
        <v>2234</v>
      </c>
      <c r="D3351" s="421" t="s">
        <v>3848</v>
      </c>
      <c r="E3351" s="422" t="s">
        <v>22</v>
      </c>
      <c r="F3351" s="416"/>
      <c r="G3351" s="416">
        <f>[5]내역서!F3347</f>
        <v>3</v>
      </c>
      <c r="H3351" s="415"/>
      <c r="I3351" s="415"/>
      <c r="J3351" s="415">
        <f>내역서!F3355</f>
        <v>0</v>
      </c>
      <c r="K3351" s="416">
        <v>411</v>
      </c>
      <c r="L3351" s="417">
        <f t="shared" si="4631"/>
        <v>0</v>
      </c>
      <c r="M3351" s="416">
        <v>18364</v>
      </c>
      <c r="N3351" s="417">
        <f t="shared" si="4632"/>
        <v>0</v>
      </c>
      <c r="O3351" s="416">
        <v>595</v>
      </c>
      <c r="P3351" s="417">
        <f t="shared" si="4633"/>
        <v>0</v>
      </c>
      <c r="Q3351" s="417">
        <v>19370</v>
      </c>
      <c r="R3351" s="417">
        <f t="shared" si="4557"/>
        <v>0</v>
      </c>
      <c r="S3351" s="417">
        <f t="shared" ref="S3351" si="4636">J3351-J3350</f>
        <v>0</v>
      </c>
      <c r="T3351" s="417">
        <f t="shared" ref="T3351:U3351" si="4637">Q3351-Q3350</f>
        <v>0</v>
      </c>
      <c r="U3351" s="417">
        <f t="shared" si="4637"/>
        <v>0</v>
      </c>
      <c r="V3351" s="422"/>
    </row>
    <row r="3352" spans="1:22" s="485" customFormat="1" ht="24" hidden="1" customHeight="1">
      <c r="A3352" s="366" t="s">
        <v>2055</v>
      </c>
      <c r="B3352" s="418" t="s">
        <v>0</v>
      </c>
      <c r="C3352" s="418" t="s">
        <v>2234</v>
      </c>
      <c r="D3352" s="418" t="s">
        <v>3849</v>
      </c>
      <c r="E3352" s="419" t="s">
        <v>22</v>
      </c>
      <c r="F3352" s="411"/>
      <c r="G3352" s="411">
        <f>[5]내역서!F3348</f>
        <v>15</v>
      </c>
      <c r="H3352" s="410"/>
      <c r="I3352" s="410"/>
      <c r="J3352" s="410">
        <f>내역서!F3356</f>
        <v>0</v>
      </c>
      <c r="K3352" s="411">
        <v>33349.300000000003</v>
      </c>
      <c r="L3352" s="412">
        <f>INT($J3352*K3352)</f>
        <v>0</v>
      </c>
      <c r="M3352" s="411">
        <v>221087.2</v>
      </c>
      <c r="N3352" s="412">
        <f>INT($J3352*M3352)</f>
        <v>0</v>
      </c>
      <c r="O3352" s="411">
        <v>30310.9</v>
      </c>
      <c r="P3352" s="412">
        <f>INT($J3352*O3352)</f>
        <v>0</v>
      </c>
      <c r="Q3352" s="412">
        <v>284747.40000000002</v>
      </c>
      <c r="R3352" s="412">
        <f>L3352+N3352+P3352</f>
        <v>0</v>
      </c>
      <c r="S3352" s="412"/>
      <c r="T3352" s="412"/>
      <c r="U3352" s="412"/>
      <c r="V3352" s="419"/>
    </row>
    <row r="3353" spans="1:22" s="77" customFormat="1" ht="24" hidden="1" customHeight="1">
      <c r="A3353" s="372" t="s">
        <v>2072</v>
      </c>
      <c r="B3353" s="421"/>
      <c r="C3353" s="421" t="s">
        <v>2234</v>
      </c>
      <c r="D3353" s="421" t="s">
        <v>3849</v>
      </c>
      <c r="E3353" s="422" t="s">
        <v>22</v>
      </c>
      <c r="F3353" s="416"/>
      <c r="G3353" s="416">
        <f>[5]내역서!F3349</f>
        <v>15</v>
      </c>
      <c r="H3353" s="415"/>
      <c r="I3353" s="415"/>
      <c r="J3353" s="415">
        <f>내역서!F3357</f>
        <v>0</v>
      </c>
      <c r="K3353" s="416">
        <v>33349.300000000003</v>
      </c>
      <c r="L3353" s="417">
        <f t="shared" si="4631"/>
        <v>0</v>
      </c>
      <c r="M3353" s="416">
        <v>221087.2</v>
      </c>
      <c r="N3353" s="417">
        <f t="shared" si="4632"/>
        <v>0</v>
      </c>
      <c r="O3353" s="416">
        <v>30310.9</v>
      </c>
      <c r="P3353" s="417">
        <f t="shared" si="4633"/>
        <v>0</v>
      </c>
      <c r="Q3353" s="417">
        <v>284747.40000000002</v>
      </c>
      <c r="R3353" s="417">
        <f t="shared" si="4557"/>
        <v>0</v>
      </c>
      <c r="S3353" s="417">
        <f t="shared" ref="S3353" si="4638">J3353-J3352</f>
        <v>0</v>
      </c>
      <c r="T3353" s="417">
        <f t="shared" ref="T3353:U3353" si="4639">Q3353-Q3352</f>
        <v>0</v>
      </c>
      <c r="U3353" s="417">
        <f t="shared" si="4639"/>
        <v>0</v>
      </c>
      <c r="V3353" s="422"/>
    </row>
    <row r="3354" spans="1:22" s="485" customFormat="1" ht="24" hidden="1" customHeight="1">
      <c r="A3354" s="366" t="s">
        <v>2055</v>
      </c>
      <c r="B3354" s="418" t="s">
        <v>0</v>
      </c>
      <c r="C3354" s="418" t="s">
        <v>2234</v>
      </c>
      <c r="D3354" s="418" t="s">
        <v>3850</v>
      </c>
      <c r="E3354" s="419" t="s">
        <v>22</v>
      </c>
      <c r="F3354" s="411"/>
      <c r="G3354" s="411">
        <f>[5]내역서!F3350</f>
        <v>1</v>
      </c>
      <c r="H3354" s="410"/>
      <c r="I3354" s="410"/>
      <c r="J3354" s="410">
        <f>내역서!F3358</f>
        <v>0</v>
      </c>
      <c r="K3354" s="411">
        <v>579</v>
      </c>
      <c r="L3354" s="412">
        <f>INT($J3354*K3354)</f>
        <v>0</v>
      </c>
      <c r="M3354" s="411">
        <v>32576</v>
      </c>
      <c r="N3354" s="412">
        <f>INT($J3354*M3354)</f>
        <v>0</v>
      </c>
      <c r="O3354" s="411">
        <v>1021</v>
      </c>
      <c r="P3354" s="412">
        <f>INT($J3354*O3354)</f>
        <v>0</v>
      </c>
      <c r="Q3354" s="412">
        <v>34176</v>
      </c>
      <c r="R3354" s="412">
        <f>L3354+N3354+P3354</f>
        <v>0</v>
      </c>
      <c r="S3354" s="412"/>
      <c r="T3354" s="412"/>
      <c r="U3354" s="412"/>
      <c r="V3354" s="419"/>
    </row>
    <row r="3355" spans="1:22" s="77" customFormat="1" ht="24" hidden="1" customHeight="1">
      <c r="A3355" s="372" t="s">
        <v>5503</v>
      </c>
      <c r="B3355" s="421"/>
      <c r="C3355" s="421" t="s">
        <v>2234</v>
      </c>
      <c r="D3355" s="421" t="s">
        <v>3850</v>
      </c>
      <c r="E3355" s="422" t="s">
        <v>22</v>
      </c>
      <c r="F3355" s="416"/>
      <c r="G3355" s="416">
        <f>[5]내역서!F3351</f>
        <v>1</v>
      </c>
      <c r="H3355" s="415"/>
      <c r="I3355" s="415"/>
      <c r="J3355" s="415">
        <f>내역서!F3359</f>
        <v>0</v>
      </c>
      <c r="K3355" s="416">
        <v>579</v>
      </c>
      <c r="L3355" s="417">
        <f t="shared" si="4631"/>
        <v>0</v>
      </c>
      <c r="M3355" s="416">
        <v>32576</v>
      </c>
      <c r="N3355" s="417">
        <f t="shared" si="4632"/>
        <v>0</v>
      </c>
      <c r="O3355" s="416">
        <v>1021</v>
      </c>
      <c r="P3355" s="417">
        <f t="shared" si="4633"/>
        <v>0</v>
      </c>
      <c r="Q3355" s="417">
        <v>34176</v>
      </c>
      <c r="R3355" s="417">
        <f t="shared" ref="R3355:R3417" si="4640">L3355+N3355+P3355</f>
        <v>0</v>
      </c>
      <c r="S3355" s="417">
        <f t="shared" ref="S3355" si="4641">J3355-J3354</f>
        <v>0</v>
      </c>
      <c r="T3355" s="417">
        <f t="shared" ref="T3355:U3355" si="4642">Q3355-Q3354</f>
        <v>0</v>
      </c>
      <c r="U3355" s="417">
        <f t="shared" si="4642"/>
        <v>0</v>
      </c>
      <c r="V3355" s="422"/>
    </row>
    <row r="3356" spans="1:22" s="485" customFormat="1" ht="24" hidden="1" customHeight="1">
      <c r="A3356" s="366" t="s">
        <v>2055</v>
      </c>
      <c r="B3356" s="418" t="s">
        <v>0</v>
      </c>
      <c r="C3356" s="418" t="s">
        <v>2234</v>
      </c>
      <c r="D3356" s="418" t="s">
        <v>3851</v>
      </c>
      <c r="E3356" s="419" t="s">
        <v>1860</v>
      </c>
      <c r="F3356" s="411"/>
      <c r="G3356" s="411">
        <f>[5]내역서!F3352</f>
        <v>4</v>
      </c>
      <c r="H3356" s="410"/>
      <c r="I3356" s="410"/>
      <c r="J3356" s="410">
        <f>내역서!F3360</f>
        <v>0</v>
      </c>
      <c r="K3356" s="411">
        <v>1469</v>
      </c>
      <c r="L3356" s="412">
        <f>INT($J3356*K3356)</f>
        <v>0</v>
      </c>
      <c r="M3356" s="411">
        <v>65591</v>
      </c>
      <c r="N3356" s="412">
        <f>INT($J3356*M3356)</f>
        <v>0</v>
      </c>
      <c r="O3356" s="411">
        <v>2124</v>
      </c>
      <c r="P3356" s="412">
        <f>INT($J3356*O3356)</f>
        <v>0</v>
      </c>
      <c r="Q3356" s="412">
        <v>69184</v>
      </c>
      <c r="R3356" s="412">
        <f>L3356+N3356+P3356</f>
        <v>0</v>
      </c>
      <c r="S3356" s="412"/>
      <c r="T3356" s="412"/>
      <c r="U3356" s="412"/>
      <c r="V3356" s="419"/>
    </row>
    <row r="3357" spans="1:22" s="77" customFormat="1" ht="24" hidden="1" customHeight="1">
      <c r="A3357" s="372" t="s">
        <v>6433</v>
      </c>
      <c r="B3357" s="421"/>
      <c r="C3357" s="421" t="s">
        <v>2234</v>
      </c>
      <c r="D3357" s="421" t="s">
        <v>3851</v>
      </c>
      <c r="E3357" s="422" t="s">
        <v>1860</v>
      </c>
      <c r="F3357" s="416"/>
      <c r="G3357" s="416">
        <f>[5]내역서!F3353</f>
        <v>4</v>
      </c>
      <c r="H3357" s="415"/>
      <c r="I3357" s="415"/>
      <c r="J3357" s="415">
        <f>내역서!F3361</f>
        <v>0</v>
      </c>
      <c r="K3357" s="416">
        <v>1469</v>
      </c>
      <c r="L3357" s="417">
        <f t="shared" si="4631"/>
        <v>0</v>
      </c>
      <c r="M3357" s="416">
        <v>65591</v>
      </c>
      <c r="N3357" s="417">
        <f t="shared" si="4632"/>
        <v>0</v>
      </c>
      <c r="O3357" s="416">
        <v>2124</v>
      </c>
      <c r="P3357" s="417">
        <f t="shared" si="4633"/>
        <v>0</v>
      </c>
      <c r="Q3357" s="417">
        <v>69184</v>
      </c>
      <c r="R3357" s="417">
        <f t="shared" si="4640"/>
        <v>0</v>
      </c>
      <c r="S3357" s="417">
        <f t="shared" ref="S3357" si="4643">J3357-J3356</f>
        <v>0</v>
      </c>
      <c r="T3357" s="417">
        <f t="shared" ref="T3357:U3357" si="4644">Q3357-Q3356</f>
        <v>0</v>
      </c>
      <c r="U3357" s="417">
        <f t="shared" si="4644"/>
        <v>0</v>
      </c>
      <c r="V3357" s="422"/>
    </row>
    <row r="3358" spans="1:22" s="485" customFormat="1" ht="24" hidden="1" customHeight="1">
      <c r="A3358" s="366" t="s">
        <v>2055</v>
      </c>
      <c r="B3358" s="418" t="s">
        <v>0</v>
      </c>
      <c r="C3358" s="418" t="s">
        <v>2234</v>
      </c>
      <c r="D3358" s="418" t="s">
        <v>3852</v>
      </c>
      <c r="E3358" s="419" t="s">
        <v>1860</v>
      </c>
      <c r="F3358" s="411"/>
      <c r="G3358" s="411">
        <f>[5]내역서!F3354</f>
        <v>2</v>
      </c>
      <c r="H3358" s="410"/>
      <c r="I3358" s="410"/>
      <c r="J3358" s="410">
        <f>내역서!F3362</f>
        <v>0</v>
      </c>
      <c r="K3358" s="411">
        <v>2101</v>
      </c>
      <c r="L3358" s="412">
        <f>INT($J3358*K3358)</f>
        <v>0</v>
      </c>
      <c r="M3358" s="411">
        <v>93795</v>
      </c>
      <c r="N3358" s="412">
        <f>INT($J3358*M3358)</f>
        <v>0</v>
      </c>
      <c r="O3358" s="411">
        <v>3039</v>
      </c>
      <c r="P3358" s="412">
        <f>INT($J3358*O3358)</f>
        <v>0</v>
      </c>
      <c r="Q3358" s="412">
        <v>98935</v>
      </c>
      <c r="R3358" s="412">
        <f>L3358+N3358+P3358</f>
        <v>0</v>
      </c>
      <c r="S3358" s="412"/>
      <c r="T3358" s="412"/>
      <c r="U3358" s="412"/>
      <c r="V3358" s="419"/>
    </row>
    <row r="3359" spans="1:22" s="77" customFormat="1" ht="24" hidden="1" customHeight="1">
      <c r="A3359" s="372" t="s">
        <v>5444</v>
      </c>
      <c r="B3359" s="421"/>
      <c r="C3359" s="421" t="s">
        <v>2234</v>
      </c>
      <c r="D3359" s="421" t="s">
        <v>3852</v>
      </c>
      <c r="E3359" s="422" t="s">
        <v>1860</v>
      </c>
      <c r="F3359" s="416"/>
      <c r="G3359" s="416">
        <f>[5]내역서!F3355</f>
        <v>2</v>
      </c>
      <c r="H3359" s="415"/>
      <c r="I3359" s="415"/>
      <c r="J3359" s="415">
        <f>내역서!F3363</f>
        <v>0</v>
      </c>
      <c r="K3359" s="416">
        <v>2101</v>
      </c>
      <c r="L3359" s="417">
        <f t="shared" si="4631"/>
        <v>0</v>
      </c>
      <c r="M3359" s="416">
        <v>93795</v>
      </c>
      <c r="N3359" s="417">
        <f t="shared" si="4632"/>
        <v>0</v>
      </c>
      <c r="O3359" s="416">
        <v>3039</v>
      </c>
      <c r="P3359" s="417">
        <f t="shared" si="4633"/>
        <v>0</v>
      </c>
      <c r="Q3359" s="417">
        <v>98935</v>
      </c>
      <c r="R3359" s="417">
        <f t="shared" si="4640"/>
        <v>0</v>
      </c>
      <c r="S3359" s="417">
        <f t="shared" ref="S3359" si="4645">J3359-J3358</f>
        <v>0</v>
      </c>
      <c r="T3359" s="417">
        <f t="shared" ref="T3359:U3359" si="4646">Q3359-Q3358</f>
        <v>0</v>
      </c>
      <c r="U3359" s="417">
        <f t="shared" si="4646"/>
        <v>0</v>
      </c>
      <c r="V3359" s="422"/>
    </row>
    <row r="3360" spans="1:22" s="485" customFormat="1" ht="24" hidden="1" customHeight="1">
      <c r="A3360" s="366" t="s">
        <v>6434</v>
      </c>
      <c r="B3360" s="418" t="s">
        <v>0</v>
      </c>
      <c r="C3360" s="418" t="s">
        <v>2234</v>
      </c>
      <c r="D3360" s="418" t="s">
        <v>3853</v>
      </c>
      <c r="E3360" s="419" t="s">
        <v>1860</v>
      </c>
      <c r="F3360" s="411"/>
      <c r="G3360" s="411">
        <f>[5]내역서!F3356</f>
        <v>3</v>
      </c>
      <c r="H3360" s="410"/>
      <c r="I3360" s="410"/>
      <c r="J3360" s="410">
        <f>내역서!F3364</f>
        <v>0</v>
      </c>
      <c r="K3360" s="411">
        <v>2453</v>
      </c>
      <c r="L3360" s="412">
        <f>INT($J3360*K3360)</f>
        <v>0</v>
      </c>
      <c r="M3360" s="411">
        <v>109313</v>
      </c>
      <c r="N3360" s="412">
        <f>INT($J3360*M3360)</f>
        <v>0</v>
      </c>
      <c r="O3360" s="411">
        <v>3549</v>
      </c>
      <c r="P3360" s="412">
        <f>INT($J3360*O3360)</f>
        <v>0</v>
      </c>
      <c r="Q3360" s="412">
        <v>115315</v>
      </c>
      <c r="R3360" s="412">
        <f>L3360+N3360+P3360</f>
        <v>0</v>
      </c>
      <c r="S3360" s="412"/>
      <c r="T3360" s="412"/>
      <c r="U3360" s="412"/>
      <c r="V3360" s="419"/>
    </row>
    <row r="3361" spans="1:22" s="77" customFormat="1" ht="24" hidden="1" customHeight="1">
      <c r="A3361" s="372" t="s">
        <v>6435</v>
      </c>
      <c r="B3361" s="421"/>
      <c r="C3361" s="421" t="s">
        <v>2234</v>
      </c>
      <c r="D3361" s="421" t="s">
        <v>3853</v>
      </c>
      <c r="E3361" s="422" t="s">
        <v>1860</v>
      </c>
      <c r="F3361" s="416"/>
      <c r="G3361" s="416">
        <f>[5]내역서!F3357</f>
        <v>3</v>
      </c>
      <c r="H3361" s="415"/>
      <c r="I3361" s="415"/>
      <c r="J3361" s="415">
        <f>내역서!F3365</f>
        <v>0</v>
      </c>
      <c r="K3361" s="416">
        <v>2453</v>
      </c>
      <c r="L3361" s="417">
        <f t="shared" si="4631"/>
        <v>0</v>
      </c>
      <c r="M3361" s="416">
        <v>109313</v>
      </c>
      <c r="N3361" s="417">
        <f t="shared" si="4632"/>
        <v>0</v>
      </c>
      <c r="O3361" s="416">
        <v>3549</v>
      </c>
      <c r="P3361" s="417">
        <f t="shared" si="4633"/>
        <v>0</v>
      </c>
      <c r="Q3361" s="417">
        <v>115315</v>
      </c>
      <c r="R3361" s="417">
        <f t="shared" si="4640"/>
        <v>0</v>
      </c>
      <c r="S3361" s="417">
        <f t="shared" ref="S3361" si="4647">J3361-J3360</f>
        <v>0</v>
      </c>
      <c r="T3361" s="417">
        <f t="shared" ref="T3361:U3361" si="4648">Q3361-Q3360</f>
        <v>0</v>
      </c>
      <c r="U3361" s="417">
        <f t="shared" si="4648"/>
        <v>0</v>
      </c>
      <c r="V3361" s="422"/>
    </row>
    <row r="3362" spans="1:22" s="485" customFormat="1" ht="24" hidden="1" customHeight="1">
      <c r="A3362" s="366" t="s">
        <v>6434</v>
      </c>
      <c r="B3362" s="418" t="s">
        <v>0</v>
      </c>
      <c r="C3362" s="418" t="s">
        <v>2234</v>
      </c>
      <c r="D3362" s="418" t="s">
        <v>3854</v>
      </c>
      <c r="E3362" s="419" t="s">
        <v>1860</v>
      </c>
      <c r="F3362" s="411"/>
      <c r="G3362" s="411">
        <f>[5]내역서!F3358</f>
        <v>6</v>
      </c>
      <c r="H3362" s="410"/>
      <c r="I3362" s="410"/>
      <c r="J3362" s="410">
        <f>내역서!F3366</f>
        <v>0</v>
      </c>
      <c r="K3362" s="411">
        <v>2674</v>
      </c>
      <c r="L3362" s="412">
        <f>INT($J3362*K3362)</f>
        <v>0</v>
      </c>
      <c r="M3362" s="411">
        <v>160025</v>
      </c>
      <c r="N3362" s="412">
        <f>INT($J3362*M3362)</f>
        <v>0</v>
      </c>
      <c r="O3362" s="411">
        <v>3868</v>
      </c>
      <c r="P3362" s="412">
        <f>INT($J3362*O3362)</f>
        <v>0</v>
      </c>
      <c r="Q3362" s="412">
        <v>166567</v>
      </c>
      <c r="R3362" s="412">
        <f>L3362+N3362+P3362</f>
        <v>0</v>
      </c>
      <c r="S3362" s="412"/>
      <c r="T3362" s="412"/>
      <c r="U3362" s="412"/>
      <c r="V3362" s="419"/>
    </row>
    <row r="3363" spans="1:22" s="77" customFormat="1" ht="24" hidden="1" customHeight="1">
      <c r="A3363" s="372" t="s">
        <v>2072</v>
      </c>
      <c r="B3363" s="421"/>
      <c r="C3363" s="421" t="s">
        <v>2234</v>
      </c>
      <c r="D3363" s="421" t="s">
        <v>3854</v>
      </c>
      <c r="E3363" s="422" t="s">
        <v>1860</v>
      </c>
      <c r="F3363" s="416"/>
      <c r="G3363" s="416">
        <f>[5]내역서!F3359</f>
        <v>6</v>
      </c>
      <c r="H3363" s="415"/>
      <c r="I3363" s="415"/>
      <c r="J3363" s="415">
        <f>내역서!F3367</f>
        <v>0</v>
      </c>
      <c r="K3363" s="416">
        <v>2674</v>
      </c>
      <c r="L3363" s="417">
        <f t="shared" si="4631"/>
        <v>0</v>
      </c>
      <c r="M3363" s="416">
        <v>160025</v>
      </c>
      <c r="N3363" s="417">
        <f t="shared" si="4632"/>
        <v>0</v>
      </c>
      <c r="O3363" s="416">
        <v>3868</v>
      </c>
      <c r="P3363" s="417">
        <f t="shared" si="4633"/>
        <v>0</v>
      </c>
      <c r="Q3363" s="417">
        <v>166567</v>
      </c>
      <c r="R3363" s="417">
        <f t="shared" si="4640"/>
        <v>0</v>
      </c>
      <c r="S3363" s="417">
        <f t="shared" ref="S3363" si="4649">J3363-J3362</f>
        <v>0</v>
      </c>
      <c r="T3363" s="417">
        <f t="shared" ref="T3363:U3363" si="4650">Q3363-Q3362</f>
        <v>0</v>
      </c>
      <c r="U3363" s="417">
        <f t="shared" si="4650"/>
        <v>0</v>
      </c>
      <c r="V3363" s="422"/>
    </row>
    <row r="3364" spans="1:22" s="485" customFormat="1" ht="24" hidden="1" customHeight="1">
      <c r="A3364" s="366" t="s">
        <v>2055</v>
      </c>
      <c r="B3364" s="418" t="s">
        <v>0</v>
      </c>
      <c r="C3364" s="418" t="s">
        <v>2234</v>
      </c>
      <c r="D3364" s="418" t="s">
        <v>3855</v>
      </c>
      <c r="E3364" s="419" t="s">
        <v>1860</v>
      </c>
      <c r="F3364" s="411"/>
      <c r="G3364" s="411">
        <f>[5]내역서!F3360</f>
        <v>8</v>
      </c>
      <c r="H3364" s="410"/>
      <c r="I3364" s="410"/>
      <c r="J3364" s="410">
        <f>내역서!F3368</f>
        <v>0</v>
      </c>
      <c r="K3364" s="411">
        <v>3484</v>
      </c>
      <c r="L3364" s="412">
        <f>INT($J3364*K3364)</f>
        <v>0</v>
      </c>
      <c r="M3364" s="411">
        <v>195693</v>
      </c>
      <c r="N3364" s="412">
        <f>INT($J3364*M3364)</f>
        <v>0</v>
      </c>
      <c r="O3364" s="411">
        <v>6131</v>
      </c>
      <c r="P3364" s="412">
        <f>INT($J3364*O3364)</f>
        <v>0</v>
      </c>
      <c r="Q3364" s="412">
        <v>205308</v>
      </c>
      <c r="R3364" s="412">
        <f>L3364+N3364+P3364</f>
        <v>0</v>
      </c>
      <c r="S3364" s="412"/>
      <c r="T3364" s="412"/>
      <c r="U3364" s="412"/>
      <c r="V3364" s="419"/>
    </row>
    <row r="3365" spans="1:22" s="77" customFormat="1" ht="24" hidden="1" customHeight="1">
      <c r="A3365" s="372" t="s">
        <v>6435</v>
      </c>
      <c r="B3365" s="421"/>
      <c r="C3365" s="421" t="s">
        <v>2234</v>
      </c>
      <c r="D3365" s="421" t="s">
        <v>3855</v>
      </c>
      <c r="E3365" s="422" t="s">
        <v>1860</v>
      </c>
      <c r="F3365" s="416"/>
      <c r="G3365" s="416">
        <f>[5]내역서!F3361</f>
        <v>8</v>
      </c>
      <c r="H3365" s="415"/>
      <c r="I3365" s="415"/>
      <c r="J3365" s="415">
        <f>내역서!F3369</f>
        <v>0</v>
      </c>
      <c r="K3365" s="416">
        <v>3484</v>
      </c>
      <c r="L3365" s="417">
        <f t="shared" si="4631"/>
        <v>0</v>
      </c>
      <c r="M3365" s="416">
        <v>195693</v>
      </c>
      <c r="N3365" s="417">
        <f t="shared" si="4632"/>
        <v>0</v>
      </c>
      <c r="O3365" s="416">
        <v>6131</v>
      </c>
      <c r="P3365" s="417">
        <f t="shared" si="4633"/>
        <v>0</v>
      </c>
      <c r="Q3365" s="417">
        <v>205308</v>
      </c>
      <c r="R3365" s="417">
        <f t="shared" si="4640"/>
        <v>0</v>
      </c>
      <c r="S3365" s="417">
        <f t="shared" ref="S3365" si="4651">J3365-J3364</f>
        <v>0</v>
      </c>
      <c r="T3365" s="417">
        <f t="shared" ref="T3365:U3365" si="4652">Q3365-Q3364</f>
        <v>0</v>
      </c>
      <c r="U3365" s="417">
        <f t="shared" si="4652"/>
        <v>0</v>
      </c>
      <c r="V3365" s="422"/>
    </row>
    <row r="3366" spans="1:22" s="533" customFormat="1" ht="24" hidden="1" customHeight="1">
      <c r="A3366" s="366" t="s">
        <v>5563</v>
      </c>
      <c r="B3366" s="527" t="s">
        <v>0</v>
      </c>
      <c r="C3366" s="527" t="s">
        <v>3856</v>
      </c>
      <c r="D3366" s="528" t="s">
        <v>0</v>
      </c>
      <c r="E3366" s="528" t="s">
        <v>0</v>
      </c>
      <c r="F3366" s="529">
        <v>0</v>
      </c>
      <c r="G3366" s="529">
        <f>[5]내역서!F3362</f>
        <v>0</v>
      </c>
      <c r="H3366" s="529"/>
      <c r="I3366" s="529"/>
      <c r="J3366" s="529">
        <f>내역서!F3370</f>
        <v>0</v>
      </c>
      <c r="K3366" s="530">
        <v>0</v>
      </c>
      <c r="L3366" s="529">
        <f>L3368+L3370+L3372+L3374+L3376+L3378</f>
        <v>0</v>
      </c>
      <c r="M3366" s="530">
        <v>0</v>
      </c>
      <c r="N3366" s="529">
        <f>N3368+N3370+N3372+N3374+N3376+N3378</f>
        <v>0</v>
      </c>
      <c r="O3366" s="530">
        <v>0</v>
      </c>
      <c r="P3366" s="529">
        <f>P3368+P3370+P3372+P3374+P3376+P3378</f>
        <v>0</v>
      </c>
      <c r="Q3366" s="531">
        <v>0</v>
      </c>
      <c r="R3366" s="529">
        <f>L3366+N3366+P3366</f>
        <v>0</v>
      </c>
      <c r="S3366" s="529"/>
      <c r="T3366" s="529"/>
      <c r="U3366" s="529"/>
      <c r="V3366" s="532"/>
    </row>
    <row r="3367" spans="1:22" s="540" customFormat="1" ht="24" hidden="1" customHeight="1">
      <c r="A3367" s="372" t="s">
        <v>2072</v>
      </c>
      <c r="B3367" s="534"/>
      <c r="C3367" s="534" t="s">
        <v>3857</v>
      </c>
      <c r="D3367" s="535" t="s">
        <v>0</v>
      </c>
      <c r="E3367" s="535"/>
      <c r="F3367" s="536">
        <v>0</v>
      </c>
      <c r="G3367" s="536">
        <f>[5]내역서!F3363</f>
        <v>0</v>
      </c>
      <c r="H3367" s="536"/>
      <c r="I3367" s="536"/>
      <c r="J3367" s="536">
        <f>내역서!F3371</f>
        <v>0</v>
      </c>
      <c r="K3367" s="537">
        <v>0</v>
      </c>
      <c r="L3367" s="536">
        <f>L3369+L3371+L3373+L3375+L3377+L3379</f>
        <v>0</v>
      </c>
      <c r="M3367" s="537">
        <v>0</v>
      </c>
      <c r="N3367" s="536">
        <f>N3369+N3371+N3373+N3375+N3377+N3379</f>
        <v>0</v>
      </c>
      <c r="O3367" s="537">
        <v>0</v>
      </c>
      <c r="P3367" s="536">
        <f>P3369+P3371+P3373+P3375+P3377+P3379</f>
        <v>0</v>
      </c>
      <c r="Q3367" s="538">
        <v>0</v>
      </c>
      <c r="R3367" s="536">
        <f t="shared" si="4640"/>
        <v>0</v>
      </c>
      <c r="S3367" s="536">
        <f t="shared" ref="S3367" si="4653">J3367-J3366</f>
        <v>0</v>
      </c>
      <c r="T3367" s="536">
        <f t="shared" ref="T3367:U3367" si="4654">Q3367-Q3366</f>
        <v>0</v>
      </c>
      <c r="U3367" s="536">
        <f t="shared" si="4654"/>
        <v>0</v>
      </c>
      <c r="V3367" s="539"/>
    </row>
    <row r="3368" spans="1:22" s="485" customFormat="1" ht="24" hidden="1" customHeight="1">
      <c r="A3368" s="366" t="s">
        <v>2055</v>
      </c>
      <c r="B3368" s="418" t="s">
        <v>0</v>
      </c>
      <c r="C3368" s="418" t="s">
        <v>2293</v>
      </c>
      <c r="D3368" s="418" t="s">
        <v>3858</v>
      </c>
      <c r="E3368" s="419" t="s">
        <v>1860</v>
      </c>
      <c r="F3368" s="411"/>
      <c r="G3368" s="411">
        <f>[5]내역서!F3364</f>
        <v>4</v>
      </c>
      <c r="H3368" s="410"/>
      <c r="I3368" s="410"/>
      <c r="J3368" s="410">
        <f>내역서!F3372</f>
        <v>0</v>
      </c>
      <c r="K3368" s="411">
        <v>811</v>
      </c>
      <c r="L3368" s="412">
        <f>INT($J3368*K3368)</f>
        <v>0</v>
      </c>
      <c r="M3368" s="411">
        <v>47767</v>
      </c>
      <c r="N3368" s="412">
        <f>INT($J3368*M3368)</f>
        <v>0</v>
      </c>
      <c r="O3368" s="411">
        <v>2865</v>
      </c>
      <c r="P3368" s="412">
        <f>INT($J3368*O3368)</f>
        <v>0</v>
      </c>
      <c r="Q3368" s="412">
        <v>51443</v>
      </c>
      <c r="R3368" s="412">
        <f>L3368+N3368+P3368</f>
        <v>0</v>
      </c>
      <c r="S3368" s="412"/>
      <c r="T3368" s="412"/>
      <c r="U3368" s="412"/>
      <c r="V3368" s="419"/>
    </row>
    <row r="3369" spans="1:22" s="77" customFormat="1" ht="24" hidden="1" customHeight="1">
      <c r="A3369" s="372" t="s">
        <v>5458</v>
      </c>
      <c r="B3369" s="421"/>
      <c r="C3369" s="421" t="s">
        <v>2293</v>
      </c>
      <c r="D3369" s="421" t="s">
        <v>3858</v>
      </c>
      <c r="E3369" s="422" t="s">
        <v>1860</v>
      </c>
      <c r="F3369" s="416"/>
      <c r="G3369" s="416">
        <f>[5]내역서!F3365</f>
        <v>4</v>
      </c>
      <c r="H3369" s="415"/>
      <c r="I3369" s="415"/>
      <c r="J3369" s="415">
        <f>내역서!F3373</f>
        <v>0</v>
      </c>
      <c r="K3369" s="416">
        <v>811</v>
      </c>
      <c r="L3369" s="417">
        <f t="shared" ref="L3369:L3379" si="4655">INT($J3369*K3369)</f>
        <v>0</v>
      </c>
      <c r="M3369" s="416">
        <v>47767</v>
      </c>
      <c r="N3369" s="417">
        <f t="shared" ref="N3369:N3379" si="4656">INT($J3369*M3369)</f>
        <v>0</v>
      </c>
      <c r="O3369" s="416">
        <v>2865</v>
      </c>
      <c r="P3369" s="417">
        <f t="shared" ref="P3369:P3379" si="4657">INT($J3369*O3369)</f>
        <v>0</v>
      </c>
      <c r="Q3369" s="417">
        <v>51443</v>
      </c>
      <c r="R3369" s="417">
        <f t="shared" si="4640"/>
        <v>0</v>
      </c>
      <c r="S3369" s="417">
        <f t="shared" ref="S3369" si="4658">J3369-J3368</f>
        <v>0</v>
      </c>
      <c r="T3369" s="417">
        <f t="shared" ref="T3369:U3369" si="4659">Q3369-Q3368</f>
        <v>0</v>
      </c>
      <c r="U3369" s="417">
        <f t="shared" si="4659"/>
        <v>0</v>
      </c>
      <c r="V3369" s="422"/>
    </row>
    <row r="3370" spans="1:22" s="485" customFormat="1" ht="24" hidden="1" customHeight="1">
      <c r="A3370" s="366" t="s">
        <v>2055</v>
      </c>
      <c r="B3370" s="418" t="s">
        <v>0</v>
      </c>
      <c r="C3370" s="418" t="s">
        <v>2293</v>
      </c>
      <c r="D3370" s="418" t="s">
        <v>3859</v>
      </c>
      <c r="E3370" s="419" t="s">
        <v>1860</v>
      </c>
      <c r="F3370" s="411"/>
      <c r="G3370" s="411">
        <f>[5]내역서!F3366</f>
        <v>6</v>
      </c>
      <c r="H3370" s="410"/>
      <c r="I3370" s="410"/>
      <c r="J3370" s="410">
        <f>내역서!F3374</f>
        <v>0</v>
      </c>
      <c r="K3370" s="411">
        <v>929</v>
      </c>
      <c r="L3370" s="412">
        <f>INT($J3370*K3370)</f>
        <v>0</v>
      </c>
      <c r="M3370" s="411">
        <v>55378</v>
      </c>
      <c r="N3370" s="412">
        <f>INT($J3370*M3370)</f>
        <v>0</v>
      </c>
      <c r="O3370" s="411">
        <v>3322</v>
      </c>
      <c r="P3370" s="412">
        <f>INT($J3370*O3370)</f>
        <v>0</v>
      </c>
      <c r="Q3370" s="412">
        <v>59629</v>
      </c>
      <c r="R3370" s="412">
        <f>L3370+N3370+P3370</f>
        <v>0</v>
      </c>
      <c r="S3370" s="412"/>
      <c r="T3370" s="412"/>
      <c r="U3370" s="412"/>
      <c r="V3370" s="419"/>
    </row>
    <row r="3371" spans="1:22" s="77" customFormat="1" ht="24" hidden="1" customHeight="1">
      <c r="A3371" s="372" t="s">
        <v>2072</v>
      </c>
      <c r="B3371" s="421"/>
      <c r="C3371" s="421" t="s">
        <v>2293</v>
      </c>
      <c r="D3371" s="421" t="s">
        <v>3859</v>
      </c>
      <c r="E3371" s="422" t="s">
        <v>1860</v>
      </c>
      <c r="F3371" s="416"/>
      <c r="G3371" s="416">
        <f>[5]내역서!F3367</f>
        <v>6</v>
      </c>
      <c r="H3371" s="415"/>
      <c r="I3371" s="415"/>
      <c r="J3371" s="415">
        <f>내역서!F3375</f>
        <v>0</v>
      </c>
      <c r="K3371" s="416">
        <v>929</v>
      </c>
      <c r="L3371" s="417">
        <f t="shared" si="4655"/>
        <v>0</v>
      </c>
      <c r="M3371" s="416">
        <v>55378</v>
      </c>
      <c r="N3371" s="417">
        <f t="shared" si="4656"/>
        <v>0</v>
      </c>
      <c r="O3371" s="416">
        <v>3322</v>
      </c>
      <c r="P3371" s="417">
        <f t="shared" si="4657"/>
        <v>0</v>
      </c>
      <c r="Q3371" s="417">
        <v>59629</v>
      </c>
      <c r="R3371" s="417">
        <f t="shared" si="4640"/>
        <v>0</v>
      </c>
      <c r="S3371" s="417">
        <f t="shared" ref="S3371" si="4660">J3371-J3370</f>
        <v>0</v>
      </c>
      <c r="T3371" s="417">
        <f t="shared" ref="T3371:U3371" si="4661">Q3371-Q3370</f>
        <v>0</v>
      </c>
      <c r="U3371" s="417">
        <f t="shared" si="4661"/>
        <v>0</v>
      </c>
      <c r="V3371" s="422"/>
    </row>
    <row r="3372" spans="1:22" s="485" customFormat="1" ht="24" hidden="1" customHeight="1">
      <c r="A3372" s="366" t="s">
        <v>5432</v>
      </c>
      <c r="B3372" s="418" t="s">
        <v>0</v>
      </c>
      <c r="C3372" s="418" t="s">
        <v>2293</v>
      </c>
      <c r="D3372" s="418" t="s">
        <v>3847</v>
      </c>
      <c r="E3372" s="419" t="s">
        <v>1860</v>
      </c>
      <c r="F3372" s="411"/>
      <c r="G3372" s="411">
        <f>[5]내역서!F3368</f>
        <v>3</v>
      </c>
      <c r="H3372" s="410"/>
      <c r="I3372" s="410"/>
      <c r="J3372" s="410">
        <f>내역서!F3376</f>
        <v>0</v>
      </c>
      <c r="K3372" s="411">
        <v>1153</v>
      </c>
      <c r="L3372" s="412">
        <f>INT($J3372*K3372)</f>
        <v>0</v>
      </c>
      <c r="M3372" s="411">
        <v>80837</v>
      </c>
      <c r="N3372" s="412">
        <f>INT($J3372*M3372)</f>
        <v>0</v>
      </c>
      <c r="O3372" s="411">
        <v>4849</v>
      </c>
      <c r="P3372" s="412">
        <f>INT($J3372*O3372)</f>
        <v>0</v>
      </c>
      <c r="Q3372" s="412">
        <v>86839</v>
      </c>
      <c r="R3372" s="412">
        <f>L3372+N3372+P3372</f>
        <v>0</v>
      </c>
      <c r="S3372" s="412"/>
      <c r="T3372" s="412"/>
      <c r="U3372" s="412"/>
      <c r="V3372" s="419"/>
    </row>
    <row r="3373" spans="1:22" s="77" customFormat="1" ht="24" hidden="1" customHeight="1">
      <c r="A3373" s="372" t="s">
        <v>5458</v>
      </c>
      <c r="B3373" s="421"/>
      <c r="C3373" s="421" t="s">
        <v>2293</v>
      </c>
      <c r="D3373" s="421" t="s">
        <v>3847</v>
      </c>
      <c r="E3373" s="422" t="s">
        <v>1860</v>
      </c>
      <c r="F3373" s="416"/>
      <c r="G3373" s="416">
        <f>[5]내역서!F3369</f>
        <v>3</v>
      </c>
      <c r="H3373" s="415"/>
      <c r="I3373" s="415"/>
      <c r="J3373" s="415">
        <f>내역서!F3377</f>
        <v>0</v>
      </c>
      <c r="K3373" s="416">
        <v>1153</v>
      </c>
      <c r="L3373" s="417">
        <f t="shared" si="4655"/>
        <v>0</v>
      </c>
      <c r="M3373" s="416">
        <v>80837</v>
      </c>
      <c r="N3373" s="417">
        <f t="shared" si="4656"/>
        <v>0</v>
      </c>
      <c r="O3373" s="416">
        <v>4849</v>
      </c>
      <c r="P3373" s="417">
        <f t="shared" si="4657"/>
        <v>0</v>
      </c>
      <c r="Q3373" s="417">
        <v>86839</v>
      </c>
      <c r="R3373" s="417">
        <f t="shared" si="4640"/>
        <v>0</v>
      </c>
      <c r="S3373" s="417">
        <f t="shared" ref="S3373" si="4662">J3373-J3372</f>
        <v>0</v>
      </c>
      <c r="T3373" s="417">
        <f t="shared" ref="T3373:U3373" si="4663">Q3373-Q3372</f>
        <v>0</v>
      </c>
      <c r="U3373" s="417">
        <f t="shared" si="4663"/>
        <v>0</v>
      </c>
      <c r="V3373" s="422"/>
    </row>
    <row r="3374" spans="1:22" s="485" customFormat="1" ht="24" hidden="1" customHeight="1">
      <c r="A3374" s="366" t="s">
        <v>5492</v>
      </c>
      <c r="B3374" s="418" t="s">
        <v>0</v>
      </c>
      <c r="C3374" s="418" t="s">
        <v>2293</v>
      </c>
      <c r="D3374" s="418" t="s">
        <v>3848</v>
      </c>
      <c r="E3374" s="419" t="s">
        <v>1860</v>
      </c>
      <c r="F3374" s="411"/>
      <c r="G3374" s="411">
        <f>[5]내역서!F3370</f>
        <v>9</v>
      </c>
      <c r="H3374" s="410"/>
      <c r="I3374" s="410"/>
      <c r="J3374" s="410">
        <f>내역서!F3378</f>
        <v>0</v>
      </c>
      <c r="K3374" s="411">
        <v>1389</v>
      </c>
      <c r="L3374" s="412">
        <f>INT($J3374*K3374)</f>
        <v>0</v>
      </c>
      <c r="M3374" s="411">
        <v>104984</v>
      </c>
      <c r="N3374" s="412">
        <f>INT($J3374*M3374)</f>
        <v>0</v>
      </c>
      <c r="O3374" s="411">
        <v>6298</v>
      </c>
      <c r="P3374" s="412">
        <f>INT($J3374*O3374)</f>
        <v>0</v>
      </c>
      <c r="Q3374" s="412">
        <v>112671</v>
      </c>
      <c r="R3374" s="412">
        <f>L3374+N3374+P3374</f>
        <v>0</v>
      </c>
      <c r="S3374" s="412"/>
      <c r="T3374" s="412"/>
      <c r="U3374" s="412"/>
      <c r="V3374" s="419"/>
    </row>
    <row r="3375" spans="1:22" s="77" customFormat="1" ht="24" hidden="1" customHeight="1">
      <c r="A3375" s="372" t="s">
        <v>2072</v>
      </c>
      <c r="B3375" s="421"/>
      <c r="C3375" s="421" t="s">
        <v>2293</v>
      </c>
      <c r="D3375" s="421" t="s">
        <v>3848</v>
      </c>
      <c r="E3375" s="422" t="s">
        <v>1860</v>
      </c>
      <c r="F3375" s="416"/>
      <c r="G3375" s="416">
        <f>[5]내역서!F3371</f>
        <v>9</v>
      </c>
      <c r="H3375" s="415"/>
      <c r="I3375" s="415"/>
      <c r="J3375" s="415">
        <f>내역서!F3379</f>
        <v>0</v>
      </c>
      <c r="K3375" s="416">
        <v>1389</v>
      </c>
      <c r="L3375" s="417">
        <f t="shared" si="4655"/>
        <v>0</v>
      </c>
      <c r="M3375" s="416">
        <v>104984</v>
      </c>
      <c r="N3375" s="417">
        <f t="shared" si="4656"/>
        <v>0</v>
      </c>
      <c r="O3375" s="416">
        <v>6298</v>
      </c>
      <c r="P3375" s="417">
        <f t="shared" si="4657"/>
        <v>0</v>
      </c>
      <c r="Q3375" s="417">
        <v>112671</v>
      </c>
      <c r="R3375" s="417">
        <f t="shared" si="4640"/>
        <v>0</v>
      </c>
      <c r="S3375" s="417">
        <f t="shared" ref="S3375" si="4664">J3375-J3374</f>
        <v>0</v>
      </c>
      <c r="T3375" s="417">
        <f t="shared" ref="T3375:U3375" si="4665">Q3375-Q3374</f>
        <v>0</v>
      </c>
      <c r="U3375" s="417">
        <f t="shared" si="4665"/>
        <v>0</v>
      </c>
      <c r="V3375" s="422"/>
    </row>
    <row r="3376" spans="1:22" s="485" customFormat="1" ht="24" hidden="1" customHeight="1">
      <c r="A3376" s="366" t="s">
        <v>2055</v>
      </c>
      <c r="B3376" s="418" t="s">
        <v>0</v>
      </c>
      <c r="C3376" s="418" t="s">
        <v>2293</v>
      </c>
      <c r="D3376" s="418" t="s">
        <v>3849</v>
      </c>
      <c r="E3376" s="419" t="s">
        <v>1860</v>
      </c>
      <c r="F3376" s="411"/>
      <c r="G3376" s="411">
        <f>[5]내역서!F3372</f>
        <v>12</v>
      </c>
      <c r="H3376" s="410"/>
      <c r="I3376" s="410"/>
      <c r="J3376" s="410">
        <f>내역서!F3380</f>
        <v>0</v>
      </c>
      <c r="K3376" s="411">
        <v>44080.6</v>
      </c>
      <c r="L3376" s="412">
        <f>INT($J3376*K3376)</f>
        <v>0</v>
      </c>
      <c r="M3376" s="411">
        <v>183092</v>
      </c>
      <c r="N3376" s="412">
        <f>INT($J3376*M3376)</f>
        <v>0</v>
      </c>
      <c r="O3376" s="411">
        <v>8045.2</v>
      </c>
      <c r="P3376" s="412">
        <f>INT($J3376*O3376)</f>
        <v>0</v>
      </c>
      <c r="Q3376" s="412">
        <v>235217.8</v>
      </c>
      <c r="R3376" s="412">
        <f>L3376+N3376+P3376</f>
        <v>0</v>
      </c>
      <c r="S3376" s="412"/>
      <c r="T3376" s="412"/>
      <c r="U3376" s="412"/>
      <c r="V3376" s="419"/>
    </row>
    <row r="3377" spans="1:22" s="77" customFormat="1" ht="24" hidden="1" customHeight="1">
      <c r="A3377" s="372" t="s">
        <v>6435</v>
      </c>
      <c r="B3377" s="421"/>
      <c r="C3377" s="421" t="s">
        <v>2293</v>
      </c>
      <c r="D3377" s="421" t="s">
        <v>3849</v>
      </c>
      <c r="E3377" s="422" t="s">
        <v>1860</v>
      </c>
      <c r="F3377" s="416"/>
      <c r="G3377" s="416">
        <f>[5]내역서!F3373</f>
        <v>12</v>
      </c>
      <c r="H3377" s="415"/>
      <c r="I3377" s="415"/>
      <c r="J3377" s="415">
        <f>내역서!F3381</f>
        <v>0</v>
      </c>
      <c r="K3377" s="416">
        <v>44080.6</v>
      </c>
      <c r="L3377" s="417">
        <f t="shared" si="4655"/>
        <v>0</v>
      </c>
      <c r="M3377" s="416">
        <v>183092</v>
      </c>
      <c r="N3377" s="417">
        <f t="shared" si="4656"/>
        <v>0</v>
      </c>
      <c r="O3377" s="416">
        <v>8045.2</v>
      </c>
      <c r="P3377" s="417">
        <f t="shared" si="4657"/>
        <v>0</v>
      </c>
      <c r="Q3377" s="417">
        <v>235217.80000000002</v>
      </c>
      <c r="R3377" s="417">
        <f t="shared" si="4640"/>
        <v>0</v>
      </c>
      <c r="S3377" s="417">
        <f t="shared" ref="S3377" si="4666">J3377-J3376</f>
        <v>0</v>
      </c>
      <c r="T3377" s="417">
        <f t="shared" ref="T3377:U3377" si="4667">Q3377-Q3376</f>
        <v>0</v>
      </c>
      <c r="U3377" s="417">
        <f t="shared" si="4667"/>
        <v>0</v>
      </c>
      <c r="V3377" s="422"/>
    </row>
    <row r="3378" spans="1:22" s="485" customFormat="1" ht="24" hidden="1" customHeight="1">
      <c r="A3378" s="366" t="s">
        <v>2055</v>
      </c>
      <c r="B3378" s="418" t="s">
        <v>0</v>
      </c>
      <c r="C3378" s="418" t="s">
        <v>2293</v>
      </c>
      <c r="D3378" s="418" t="s">
        <v>3850</v>
      </c>
      <c r="E3378" s="419" t="s">
        <v>1860</v>
      </c>
      <c r="F3378" s="411"/>
      <c r="G3378" s="411">
        <f>[5]내역서!F3374</f>
        <v>9</v>
      </c>
      <c r="H3378" s="410"/>
      <c r="I3378" s="410"/>
      <c r="J3378" s="410">
        <f>내역서!F3382</f>
        <v>0</v>
      </c>
      <c r="K3378" s="411">
        <v>3408</v>
      </c>
      <c r="L3378" s="412">
        <f>INT($J3378*K3378)</f>
        <v>0</v>
      </c>
      <c r="M3378" s="411">
        <v>393692</v>
      </c>
      <c r="N3378" s="412">
        <f>INT($J3378*M3378)</f>
        <v>0</v>
      </c>
      <c r="O3378" s="411">
        <v>23621</v>
      </c>
      <c r="P3378" s="412">
        <f>INT($J3378*O3378)</f>
        <v>0</v>
      </c>
      <c r="Q3378" s="412">
        <v>420721</v>
      </c>
      <c r="R3378" s="412">
        <f>L3378+N3378+P3378</f>
        <v>0</v>
      </c>
      <c r="S3378" s="412"/>
      <c r="T3378" s="412"/>
      <c r="U3378" s="412"/>
      <c r="V3378" s="419"/>
    </row>
    <row r="3379" spans="1:22" s="77" customFormat="1" ht="24" hidden="1" customHeight="1">
      <c r="A3379" s="372" t="s">
        <v>2072</v>
      </c>
      <c r="B3379" s="421"/>
      <c r="C3379" s="421" t="s">
        <v>2293</v>
      </c>
      <c r="D3379" s="421" t="s">
        <v>3850</v>
      </c>
      <c r="E3379" s="422" t="s">
        <v>1860</v>
      </c>
      <c r="F3379" s="416"/>
      <c r="G3379" s="416">
        <f>[5]내역서!F3375</f>
        <v>9</v>
      </c>
      <c r="H3379" s="415"/>
      <c r="I3379" s="415"/>
      <c r="J3379" s="415">
        <f>내역서!F3383</f>
        <v>0</v>
      </c>
      <c r="K3379" s="416">
        <v>3408</v>
      </c>
      <c r="L3379" s="417">
        <f t="shared" si="4655"/>
        <v>0</v>
      </c>
      <c r="M3379" s="416">
        <v>393692</v>
      </c>
      <c r="N3379" s="417">
        <f t="shared" si="4656"/>
        <v>0</v>
      </c>
      <c r="O3379" s="416">
        <v>23621</v>
      </c>
      <c r="P3379" s="417">
        <f t="shared" si="4657"/>
        <v>0</v>
      </c>
      <c r="Q3379" s="417">
        <v>420721</v>
      </c>
      <c r="R3379" s="417">
        <f t="shared" si="4640"/>
        <v>0</v>
      </c>
      <c r="S3379" s="417">
        <f t="shared" ref="S3379" si="4668">J3379-J3378</f>
        <v>0</v>
      </c>
      <c r="T3379" s="417">
        <f t="shared" ref="T3379:U3379" si="4669">Q3379-Q3378</f>
        <v>0</v>
      </c>
      <c r="U3379" s="417">
        <f t="shared" si="4669"/>
        <v>0</v>
      </c>
      <c r="V3379" s="422"/>
    </row>
    <row r="3380" spans="1:22" s="533" customFormat="1" ht="24" hidden="1" customHeight="1">
      <c r="A3380" s="366" t="s">
        <v>5563</v>
      </c>
      <c r="B3380" s="527" t="s">
        <v>0</v>
      </c>
      <c r="C3380" s="527" t="s">
        <v>3860</v>
      </c>
      <c r="D3380" s="528" t="s">
        <v>0</v>
      </c>
      <c r="E3380" s="528" t="s">
        <v>0</v>
      </c>
      <c r="F3380" s="529">
        <v>0</v>
      </c>
      <c r="G3380" s="529">
        <f>[5]내역서!F3376</f>
        <v>0</v>
      </c>
      <c r="H3380" s="529"/>
      <c r="I3380" s="529"/>
      <c r="J3380" s="529">
        <f>내역서!F3384</f>
        <v>0</v>
      </c>
      <c r="K3380" s="530">
        <v>0</v>
      </c>
      <c r="L3380" s="529">
        <f>L3382+L3384+L3386+L3388+L3390</f>
        <v>0</v>
      </c>
      <c r="M3380" s="530">
        <v>0</v>
      </c>
      <c r="N3380" s="529">
        <f>N3382+N3384+N3386+N3388+N3390</f>
        <v>0</v>
      </c>
      <c r="O3380" s="530">
        <v>0</v>
      </c>
      <c r="P3380" s="529">
        <f>P3382+P3384+P3386+P3388+P3390</f>
        <v>0</v>
      </c>
      <c r="Q3380" s="531">
        <v>0</v>
      </c>
      <c r="R3380" s="529">
        <f>L3380+N3380+P3380</f>
        <v>0</v>
      </c>
      <c r="S3380" s="529"/>
      <c r="T3380" s="529"/>
      <c r="U3380" s="529"/>
      <c r="V3380" s="532"/>
    </row>
    <row r="3381" spans="1:22" s="540" customFormat="1" ht="24" hidden="1" customHeight="1">
      <c r="A3381" s="372" t="s">
        <v>6385</v>
      </c>
      <c r="B3381" s="534"/>
      <c r="C3381" s="534" t="s">
        <v>3861</v>
      </c>
      <c r="D3381" s="535" t="s">
        <v>0</v>
      </c>
      <c r="E3381" s="535"/>
      <c r="F3381" s="536">
        <v>0</v>
      </c>
      <c r="G3381" s="536">
        <f>[5]내역서!F3377</f>
        <v>0</v>
      </c>
      <c r="H3381" s="536"/>
      <c r="I3381" s="536"/>
      <c r="J3381" s="536">
        <f>내역서!F3385</f>
        <v>0</v>
      </c>
      <c r="K3381" s="537">
        <v>0</v>
      </c>
      <c r="L3381" s="536">
        <f>L3383+L3385+L3387+L3389+L3391</f>
        <v>0</v>
      </c>
      <c r="M3381" s="537">
        <v>0</v>
      </c>
      <c r="N3381" s="536">
        <f>N3383+N3385+N3387+N3389+N3391</f>
        <v>0</v>
      </c>
      <c r="O3381" s="537">
        <v>0</v>
      </c>
      <c r="P3381" s="536">
        <f>P3383+P3385+P3387+P3389+P3391</f>
        <v>0</v>
      </c>
      <c r="Q3381" s="538">
        <v>0</v>
      </c>
      <c r="R3381" s="536">
        <f t="shared" si="4640"/>
        <v>0</v>
      </c>
      <c r="S3381" s="536">
        <f t="shared" ref="S3381" si="4670">J3381-J3380</f>
        <v>0</v>
      </c>
      <c r="T3381" s="536">
        <f t="shared" ref="T3381:U3381" si="4671">Q3381-Q3380</f>
        <v>0</v>
      </c>
      <c r="U3381" s="536">
        <f t="shared" si="4671"/>
        <v>0</v>
      </c>
      <c r="V3381" s="539"/>
    </row>
    <row r="3382" spans="1:22" s="485" customFormat="1" ht="24" hidden="1" customHeight="1">
      <c r="A3382" s="366" t="s">
        <v>2055</v>
      </c>
      <c r="B3382" s="418" t="s">
        <v>0</v>
      </c>
      <c r="C3382" s="418" t="s">
        <v>2300</v>
      </c>
      <c r="D3382" s="418" t="s">
        <v>3862</v>
      </c>
      <c r="E3382" s="419" t="s">
        <v>1860</v>
      </c>
      <c r="F3382" s="411"/>
      <c r="G3382" s="411">
        <f>[5]내역서!F3378</f>
        <v>6</v>
      </c>
      <c r="H3382" s="410"/>
      <c r="I3382" s="410"/>
      <c r="J3382" s="410">
        <f>내역서!F3386</f>
        <v>0</v>
      </c>
      <c r="K3382" s="411">
        <v>14696</v>
      </c>
      <c r="L3382" s="412">
        <f>INT($J3382*K3382)</f>
        <v>0</v>
      </c>
      <c r="M3382" s="411">
        <v>64569</v>
      </c>
      <c r="N3382" s="412">
        <f>INT($J3382*M3382)</f>
        <v>0</v>
      </c>
      <c r="O3382" s="411"/>
      <c r="P3382" s="412">
        <f>INT($J3382*O3382)</f>
        <v>0</v>
      </c>
      <c r="Q3382" s="412">
        <v>79265</v>
      </c>
      <c r="R3382" s="412">
        <f>L3382+N3382+P3382</f>
        <v>0</v>
      </c>
      <c r="S3382" s="412"/>
      <c r="T3382" s="412"/>
      <c r="U3382" s="412"/>
      <c r="V3382" s="419"/>
    </row>
    <row r="3383" spans="1:22" s="77" customFormat="1" ht="24" hidden="1" customHeight="1">
      <c r="A3383" s="372" t="s">
        <v>5594</v>
      </c>
      <c r="B3383" s="421"/>
      <c r="C3383" s="421" t="s">
        <v>2300</v>
      </c>
      <c r="D3383" s="421" t="s">
        <v>3862</v>
      </c>
      <c r="E3383" s="422" t="s">
        <v>1860</v>
      </c>
      <c r="F3383" s="416"/>
      <c r="G3383" s="416">
        <f>[5]내역서!F3379</f>
        <v>6</v>
      </c>
      <c r="H3383" s="415"/>
      <c r="I3383" s="415"/>
      <c r="J3383" s="415">
        <f>내역서!F3387</f>
        <v>0</v>
      </c>
      <c r="K3383" s="416">
        <v>14696</v>
      </c>
      <c r="L3383" s="417">
        <f t="shared" ref="L3383:L3391" si="4672">INT($J3383*K3383)</f>
        <v>0</v>
      </c>
      <c r="M3383" s="416">
        <v>64569</v>
      </c>
      <c r="N3383" s="417">
        <f t="shared" ref="N3383:N3391" si="4673">INT($J3383*M3383)</f>
        <v>0</v>
      </c>
      <c r="O3383" s="416"/>
      <c r="P3383" s="417">
        <f t="shared" ref="P3383:P3391" si="4674">INT($J3383*O3383)</f>
        <v>0</v>
      </c>
      <c r="Q3383" s="417">
        <v>79265</v>
      </c>
      <c r="R3383" s="417">
        <f t="shared" si="4640"/>
        <v>0</v>
      </c>
      <c r="S3383" s="417">
        <f t="shared" ref="S3383" si="4675">J3383-J3382</f>
        <v>0</v>
      </c>
      <c r="T3383" s="417">
        <f t="shared" ref="T3383:U3383" si="4676">Q3383-Q3382</f>
        <v>0</v>
      </c>
      <c r="U3383" s="417">
        <f t="shared" si="4676"/>
        <v>0</v>
      </c>
      <c r="V3383" s="422"/>
    </row>
    <row r="3384" spans="1:22" s="485" customFormat="1" ht="24" hidden="1" customHeight="1">
      <c r="A3384" s="366" t="s">
        <v>2055</v>
      </c>
      <c r="B3384" s="418" t="s">
        <v>0</v>
      </c>
      <c r="C3384" s="418" t="s">
        <v>2300</v>
      </c>
      <c r="D3384" s="418" t="s">
        <v>3863</v>
      </c>
      <c r="E3384" s="419" t="s">
        <v>1860</v>
      </c>
      <c r="F3384" s="411"/>
      <c r="G3384" s="411">
        <f>[5]내역서!F3380</f>
        <v>4</v>
      </c>
      <c r="H3384" s="410"/>
      <c r="I3384" s="410"/>
      <c r="J3384" s="410">
        <f>내역서!F3388</f>
        <v>0</v>
      </c>
      <c r="K3384" s="411">
        <v>18420</v>
      </c>
      <c r="L3384" s="412">
        <f>INT($J3384*K3384)</f>
        <v>0</v>
      </c>
      <c r="M3384" s="411">
        <v>75728</v>
      </c>
      <c r="N3384" s="412">
        <f>INT($J3384*M3384)</f>
        <v>0</v>
      </c>
      <c r="O3384" s="411"/>
      <c r="P3384" s="412">
        <f>INT($J3384*O3384)</f>
        <v>0</v>
      </c>
      <c r="Q3384" s="412">
        <v>94148</v>
      </c>
      <c r="R3384" s="412">
        <f>L3384+N3384+P3384</f>
        <v>0</v>
      </c>
      <c r="S3384" s="412"/>
      <c r="T3384" s="412"/>
      <c r="U3384" s="412"/>
      <c r="V3384" s="419"/>
    </row>
    <row r="3385" spans="1:22" s="77" customFormat="1" ht="24" hidden="1" customHeight="1">
      <c r="A3385" s="372" t="s">
        <v>6385</v>
      </c>
      <c r="B3385" s="421"/>
      <c r="C3385" s="421" t="s">
        <v>2300</v>
      </c>
      <c r="D3385" s="421" t="s">
        <v>3863</v>
      </c>
      <c r="E3385" s="422" t="s">
        <v>1860</v>
      </c>
      <c r="F3385" s="416"/>
      <c r="G3385" s="416">
        <f>[5]내역서!F3381</f>
        <v>4</v>
      </c>
      <c r="H3385" s="415"/>
      <c r="I3385" s="415"/>
      <c r="J3385" s="415">
        <f>내역서!F3389</f>
        <v>0</v>
      </c>
      <c r="K3385" s="416">
        <v>18420</v>
      </c>
      <c r="L3385" s="417">
        <f t="shared" si="4672"/>
        <v>0</v>
      </c>
      <c r="M3385" s="416">
        <v>75728</v>
      </c>
      <c r="N3385" s="417">
        <f t="shared" si="4673"/>
        <v>0</v>
      </c>
      <c r="O3385" s="416"/>
      <c r="P3385" s="417">
        <f t="shared" si="4674"/>
        <v>0</v>
      </c>
      <c r="Q3385" s="417">
        <v>94148</v>
      </c>
      <c r="R3385" s="417">
        <f t="shared" si="4640"/>
        <v>0</v>
      </c>
      <c r="S3385" s="417">
        <f t="shared" ref="S3385" si="4677">J3385-J3384</f>
        <v>0</v>
      </c>
      <c r="T3385" s="417">
        <f t="shared" ref="T3385:U3385" si="4678">Q3385-Q3384</f>
        <v>0</v>
      </c>
      <c r="U3385" s="417">
        <f t="shared" si="4678"/>
        <v>0</v>
      </c>
      <c r="V3385" s="422"/>
    </row>
    <row r="3386" spans="1:22" s="485" customFormat="1" ht="24" hidden="1" customHeight="1">
      <c r="A3386" s="366" t="s">
        <v>2055</v>
      </c>
      <c r="B3386" s="418" t="s">
        <v>0</v>
      </c>
      <c r="C3386" s="418" t="s">
        <v>2300</v>
      </c>
      <c r="D3386" s="418" t="s">
        <v>3864</v>
      </c>
      <c r="E3386" s="419" t="s">
        <v>1860</v>
      </c>
      <c r="F3386" s="411"/>
      <c r="G3386" s="411">
        <f>[5]내역서!F3382</f>
        <v>9</v>
      </c>
      <c r="H3386" s="410"/>
      <c r="I3386" s="410"/>
      <c r="J3386" s="410">
        <f>내역서!F3390</f>
        <v>0</v>
      </c>
      <c r="K3386" s="411">
        <v>29339</v>
      </c>
      <c r="L3386" s="412">
        <f>INT($J3386*K3386)</f>
        <v>0</v>
      </c>
      <c r="M3386" s="411">
        <v>82897</v>
      </c>
      <c r="N3386" s="412">
        <f>INT($J3386*M3386)</f>
        <v>0</v>
      </c>
      <c r="O3386" s="411"/>
      <c r="P3386" s="412">
        <f>INT($J3386*O3386)</f>
        <v>0</v>
      </c>
      <c r="Q3386" s="412">
        <v>112236</v>
      </c>
      <c r="R3386" s="412">
        <f>L3386+N3386+P3386</f>
        <v>0</v>
      </c>
      <c r="S3386" s="412"/>
      <c r="T3386" s="412"/>
      <c r="U3386" s="412"/>
      <c r="V3386" s="419"/>
    </row>
    <row r="3387" spans="1:22" s="77" customFormat="1" ht="24" hidden="1" customHeight="1">
      <c r="A3387" s="372" t="s">
        <v>5433</v>
      </c>
      <c r="B3387" s="421"/>
      <c r="C3387" s="421" t="s">
        <v>2300</v>
      </c>
      <c r="D3387" s="421" t="s">
        <v>3864</v>
      </c>
      <c r="E3387" s="422" t="s">
        <v>1860</v>
      </c>
      <c r="F3387" s="416"/>
      <c r="G3387" s="416">
        <f>[5]내역서!F3383</f>
        <v>9</v>
      </c>
      <c r="H3387" s="415"/>
      <c r="I3387" s="415"/>
      <c r="J3387" s="415">
        <f>내역서!F3391</f>
        <v>0</v>
      </c>
      <c r="K3387" s="416">
        <v>29339</v>
      </c>
      <c r="L3387" s="417">
        <f t="shared" si="4672"/>
        <v>0</v>
      </c>
      <c r="M3387" s="416">
        <v>82897</v>
      </c>
      <c r="N3387" s="417">
        <f t="shared" si="4673"/>
        <v>0</v>
      </c>
      <c r="O3387" s="416"/>
      <c r="P3387" s="417">
        <f t="shared" si="4674"/>
        <v>0</v>
      </c>
      <c r="Q3387" s="417">
        <v>112236</v>
      </c>
      <c r="R3387" s="417">
        <f t="shared" si="4640"/>
        <v>0</v>
      </c>
      <c r="S3387" s="417">
        <f t="shared" ref="S3387" si="4679">J3387-J3386</f>
        <v>0</v>
      </c>
      <c r="T3387" s="417">
        <f t="shared" ref="T3387:U3387" si="4680">Q3387-Q3386</f>
        <v>0</v>
      </c>
      <c r="U3387" s="417">
        <f t="shared" si="4680"/>
        <v>0</v>
      </c>
      <c r="V3387" s="422"/>
    </row>
    <row r="3388" spans="1:22" s="485" customFormat="1" ht="24" hidden="1" customHeight="1">
      <c r="A3388" s="366" t="s">
        <v>2055</v>
      </c>
      <c r="B3388" s="418" t="s">
        <v>0</v>
      </c>
      <c r="C3388" s="418" t="s">
        <v>2300</v>
      </c>
      <c r="D3388" s="418" t="s">
        <v>3865</v>
      </c>
      <c r="E3388" s="419" t="s">
        <v>1860</v>
      </c>
      <c r="F3388" s="411"/>
      <c r="G3388" s="411">
        <f>[5]내역서!F3384</f>
        <v>30</v>
      </c>
      <c r="H3388" s="410"/>
      <c r="I3388" s="410"/>
      <c r="J3388" s="410">
        <f>내역서!F3392</f>
        <v>0</v>
      </c>
      <c r="K3388" s="411">
        <v>61794.2</v>
      </c>
      <c r="L3388" s="412">
        <f>INT($J3388*K3388)</f>
        <v>0</v>
      </c>
      <c r="M3388" s="411">
        <v>126684</v>
      </c>
      <c r="N3388" s="412">
        <f>INT($J3388*M3388)</f>
        <v>0</v>
      </c>
      <c r="O3388" s="411"/>
      <c r="P3388" s="412">
        <f>INT($J3388*O3388)</f>
        <v>0</v>
      </c>
      <c r="Q3388" s="412">
        <v>188478.2</v>
      </c>
      <c r="R3388" s="412">
        <f>L3388+N3388+P3388</f>
        <v>0</v>
      </c>
      <c r="S3388" s="412"/>
      <c r="T3388" s="412"/>
      <c r="U3388" s="412"/>
      <c r="V3388" s="419"/>
    </row>
    <row r="3389" spans="1:22" s="77" customFormat="1" ht="24" hidden="1" customHeight="1">
      <c r="A3389" s="372" t="s">
        <v>2072</v>
      </c>
      <c r="B3389" s="421"/>
      <c r="C3389" s="421" t="s">
        <v>2300</v>
      </c>
      <c r="D3389" s="421" t="s">
        <v>3865</v>
      </c>
      <c r="E3389" s="422" t="s">
        <v>1860</v>
      </c>
      <c r="F3389" s="416"/>
      <c r="G3389" s="416">
        <f>[5]내역서!F3385</f>
        <v>30</v>
      </c>
      <c r="H3389" s="415"/>
      <c r="I3389" s="415"/>
      <c r="J3389" s="415">
        <f>내역서!F3393</f>
        <v>0</v>
      </c>
      <c r="K3389" s="416">
        <v>61794.2</v>
      </c>
      <c r="L3389" s="417">
        <f t="shared" si="4672"/>
        <v>0</v>
      </c>
      <c r="M3389" s="416">
        <v>126684</v>
      </c>
      <c r="N3389" s="417">
        <f t="shared" si="4673"/>
        <v>0</v>
      </c>
      <c r="O3389" s="416"/>
      <c r="P3389" s="417">
        <f t="shared" si="4674"/>
        <v>0</v>
      </c>
      <c r="Q3389" s="417">
        <v>188478.2</v>
      </c>
      <c r="R3389" s="417">
        <f t="shared" si="4640"/>
        <v>0</v>
      </c>
      <c r="S3389" s="417">
        <f t="shared" ref="S3389" si="4681">J3389-J3388</f>
        <v>0</v>
      </c>
      <c r="T3389" s="417">
        <f t="shared" ref="T3389:U3389" si="4682">Q3389-Q3388</f>
        <v>0</v>
      </c>
      <c r="U3389" s="417">
        <f t="shared" si="4682"/>
        <v>0</v>
      </c>
      <c r="V3389" s="422"/>
    </row>
    <row r="3390" spans="1:22" s="485" customFormat="1" ht="24" hidden="1" customHeight="1">
      <c r="A3390" s="366" t="s">
        <v>2055</v>
      </c>
      <c r="B3390" s="418" t="s">
        <v>0</v>
      </c>
      <c r="C3390" s="418" t="s">
        <v>2300</v>
      </c>
      <c r="D3390" s="418" t="s">
        <v>3866</v>
      </c>
      <c r="E3390" s="419" t="s">
        <v>1860</v>
      </c>
      <c r="F3390" s="411"/>
      <c r="G3390" s="411">
        <f>[5]내역서!F3386</f>
        <v>24</v>
      </c>
      <c r="H3390" s="410"/>
      <c r="I3390" s="410"/>
      <c r="J3390" s="410">
        <f>내역서!F3394</f>
        <v>0</v>
      </c>
      <c r="K3390" s="411">
        <v>48279</v>
      </c>
      <c r="L3390" s="412">
        <f>INT($J3390*K3390)</f>
        <v>0</v>
      </c>
      <c r="M3390" s="411">
        <v>178556</v>
      </c>
      <c r="N3390" s="412">
        <f>INT($J3390*M3390)</f>
        <v>0</v>
      </c>
      <c r="O3390" s="411"/>
      <c r="P3390" s="412">
        <f>INT($J3390*O3390)</f>
        <v>0</v>
      </c>
      <c r="Q3390" s="412">
        <v>226835</v>
      </c>
      <c r="R3390" s="412">
        <f>L3390+N3390+P3390</f>
        <v>0</v>
      </c>
      <c r="S3390" s="412"/>
      <c r="T3390" s="412"/>
      <c r="U3390" s="412"/>
      <c r="V3390" s="419"/>
    </row>
    <row r="3391" spans="1:22" s="77" customFormat="1" ht="24" hidden="1" customHeight="1">
      <c r="A3391" s="372" t="s">
        <v>5448</v>
      </c>
      <c r="B3391" s="421"/>
      <c r="C3391" s="421" t="s">
        <v>2300</v>
      </c>
      <c r="D3391" s="421" t="s">
        <v>3866</v>
      </c>
      <c r="E3391" s="422" t="s">
        <v>1860</v>
      </c>
      <c r="F3391" s="416"/>
      <c r="G3391" s="416">
        <f>[5]내역서!F3387</f>
        <v>24</v>
      </c>
      <c r="H3391" s="415"/>
      <c r="I3391" s="415"/>
      <c r="J3391" s="415">
        <f>내역서!F3395</f>
        <v>0</v>
      </c>
      <c r="K3391" s="416">
        <v>48279</v>
      </c>
      <c r="L3391" s="417">
        <f t="shared" si="4672"/>
        <v>0</v>
      </c>
      <c r="M3391" s="416">
        <v>178556</v>
      </c>
      <c r="N3391" s="417">
        <f t="shared" si="4673"/>
        <v>0</v>
      </c>
      <c r="O3391" s="416"/>
      <c r="P3391" s="417">
        <f t="shared" si="4674"/>
        <v>0</v>
      </c>
      <c r="Q3391" s="417">
        <v>226835</v>
      </c>
      <c r="R3391" s="417">
        <f t="shared" si="4640"/>
        <v>0</v>
      </c>
      <c r="S3391" s="417">
        <f t="shared" ref="S3391" si="4683">J3391-J3390</f>
        <v>0</v>
      </c>
      <c r="T3391" s="417">
        <f t="shared" ref="T3391:U3391" si="4684">Q3391-Q3390</f>
        <v>0</v>
      </c>
      <c r="U3391" s="417">
        <f t="shared" si="4684"/>
        <v>0</v>
      </c>
      <c r="V3391" s="422"/>
    </row>
    <row r="3392" spans="1:22" s="533" customFormat="1" ht="24" hidden="1" customHeight="1">
      <c r="A3392" s="366" t="s">
        <v>5466</v>
      </c>
      <c r="B3392" s="527" t="s">
        <v>0</v>
      </c>
      <c r="C3392" s="527" t="s">
        <v>3867</v>
      </c>
      <c r="D3392" s="528" t="s">
        <v>0</v>
      </c>
      <c r="E3392" s="528" t="s">
        <v>0</v>
      </c>
      <c r="F3392" s="529">
        <v>0</v>
      </c>
      <c r="G3392" s="529">
        <f>[5]내역서!F3388</f>
        <v>0</v>
      </c>
      <c r="H3392" s="529"/>
      <c r="I3392" s="529"/>
      <c r="J3392" s="529">
        <f>내역서!F3396</f>
        <v>0</v>
      </c>
      <c r="K3392" s="530">
        <v>0</v>
      </c>
      <c r="L3392" s="529">
        <f>L3394+L3396+L3398+L3400+L3402</f>
        <v>0</v>
      </c>
      <c r="M3392" s="530">
        <v>0</v>
      </c>
      <c r="N3392" s="529">
        <f>N3394+N3396+N3398+N3400+N3402</f>
        <v>0</v>
      </c>
      <c r="O3392" s="530">
        <v>0</v>
      </c>
      <c r="P3392" s="529">
        <f>P3394+P3396+P3398+P3400+P3402</f>
        <v>0</v>
      </c>
      <c r="Q3392" s="531">
        <v>0</v>
      </c>
      <c r="R3392" s="529">
        <f>L3392+N3392+P3392</f>
        <v>0</v>
      </c>
      <c r="S3392" s="529"/>
      <c r="T3392" s="529"/>
      <c r="U3392" s="529"/>
      <c r="V3392" s="532"/>
    </row>
    <row r="3393" spans="1:22" s="540" customFormat="1" ht="24" hidden="1" customHeight="1">
      <c r="A3393" s="372" t="s">
        <v>2072</v>
      </c>
      <c r="B3393" s="534"/>
      <c r="C3393" s="534" t="s">
        <v>3868</v>
      </c>
      <c r="D3393" s="535" t="s">
        <v>0</v>
      </c>
      <c r="E3393" s="535"/>
      <c r="F3393" s="536">
        <v>0</v>
      </c>
      <c r="G3393" s="536">
        <f>[5]내역서!F3389</f>
        <v>0</v>
      </c>
      <c r="H3393" s="536"/>
      <c r="I3393" s="536"/>
      <c r="J3393" s="536">
        <f>내역서!F3397</f>
        <v>0</v>
      </c>
      <c r="K3393" s="537">
        <v>0</v>
      </c>
      <c r="L3393" s="536">
        <f>L3395+L3397+L3399+L3401+L3403</f>
        <v>0</v>
      </c>
      <c r="M3393" s="537">
        <v>0</v>
      </c>
      <c r="N3393" s="536">
        <f>N3395+N3397+N3399+N3401+N3403</f>
        <v>0</v>
      </c>
      <c r="O3393" s="537">
        <v>0</v>
      </c>
      <c r="P3393" s="536">
        <f>P3395+P3397+P3399+P3401+P3403</f>
        <v>0</v>
      </c>
      <c r="Q3393" s="538">
        <v>0</v>
      </c>
      <c r="R3393" s="536">
        <f t="shared" si="4640"/>
        <v>0</v>
      </c>
      <c r="S3393" s="536">
        <f t="shared" ref="S3393" si="4685">J3393-J3392</f>
        <v>0</v>
      </c>
      <c r="T3393" s="536">
        <f t="shared" ref="T3393:U3393" si="4686">Q3393-Q3392</f>
        <v>0</v>
      </c>
      <c r="U3393" s="536">
        <f t="shared" si="4686"/>
        <v>0</v>
      </c>
      <c r="V3393" s="539"/>
    </row>
    <row r="3394" spans="1:22" s="485" customFormat="1" ht="24" hidden="1" customHeight="1">
      <c r="A3394" s="366" t="s">
        <v>5452</v>
      </c>
      <c r="B3394" s="418" t="s">
        <v>0</v>
      </c>
      <c r="C3394" s="418" t="s">
        <v>2328</v>
      </c>
      <c r="D3394" s="418" t="s">
        <v>3858</v>
      </c>
      <c r="E3394" s="419" t="s">
        <v>1860</v>
      </c>
      <c r="F3394" s="411"/>
      <c r="G3394" s="411">
        <f>[5]내역서!F3390</f>
        <v>17</v>
      </c>
      <c r="H3394" s="410"/>
      <c r="I3394" s="410"/>
      <c r="J3394" s="410">
        <f>내역서!F3398</f>
        <v>0</v>
      </c>
      <c r="K3394" s="411">
        <v>3159</v>
      </c>
      <c r="L3394" s="412">
        <f>INT($J3394*K3394)</f>
        <v>0</v>
      </c>
      <c r="M3394" s="411">
        <v>68239</v>
      </c>
      <c r="N3394" s="412">
        <f>INT($J3394*M3394)</f>
        <v>0</v>
      </c>
      <c r="O3394" s="411">
        <v>1364</v>
      </c>
      <c r="P3394" s="412">
        <f>INT($J3394*O3394)</f>
        <v>0</v>
      </c>
      <c r="Q3394" s="412">
        <v>72762</v>
      </c>
      <c r="R3394" s="412">
        <f>L3394+N3394+P3394</f>
        <v>0</v>
      </c>
      <c r="S3394" s="412"/>
      <c r="T3394" s="412"/>
      <c r="U3394" s="412"/>
      <c r="V3394" s="419"/>
    </row>
    <row r="3395" spans="1:22" s="77" customFormat="1" ht="24" hidden="1" customHeight="1">
      <c r="A3395" s="372" t="s">
        <v>2072</v>
      </c>
      <c r="B3395" s="421"/>
      <c r="C3395" s="421" t="s">
        <v>2328</v>
      </c>
      <c r="D3395" s="421" t="s">
        <v>3858</v>
      </c>
      <c r="E3395" s="422" t="s">
        <v>1860</v>
      </c>
      <c r="F3395" s="416"/>
      <c r="G3395" s="416">
        <f>[5]내역서!F3391</f>
        <v>17</v>
      </c>
      <c r="H3395" s="415"/>
      <c r="I3395" s="415"/>
      <c r="J3395" s="415">
        <f>내역서!F3399</f>
        <v>0</v>
      </c>
      <c r="K3395" s="416">
        <v>3159</v>
      </c>
      <c r="L3395" s="417">
        <f t="shared" ref="L3395:L3403" si="4687">INT($J3395*K3395)</f>
        <v>0</v>
      </c>
      <c r="M3395" s="416">
        <v>68239</v>
      </c>
      <c r="N3395" s="417">
        <f t="shared" ref="N3395:N3403" si="4688">INT($J3395*M3395)</f>
        <v>0</v>
      </c>
      <c r="O3395" s="416">
        <v>1364</v>
      </c>
      <c r="P3395" s="417">
        <f t="shared" ref="P3395:P3403" si="4689">INT($J3395*O3395)</f>
        <v>0</v>
      </c>
      <c r="Q3395" s="417">
        <v>72762</v>
      </c>
      <c r="R3395" s="417">
        <f t="shared" si="4640"/>
        <v>0</v>
      </c>
      <c r="S3395" s="417">
        <f t="shared" ref="S3395" si="4690">J3395-J3394</f>
        <v>0</v>
      </c>
      <c r="T3395" s="417">
        <f t="shared" ref="T3395:U3395" si="4691">Q3395-Q3394</f>
        <v>0</v>
      </c>
      <c r="U3395" s="417">
        <f t="shared" si="4691"/>
        <v>0</v>
      </c>
      <c r="V3395" s="422"/>
    </row>
    <row r="3396" spans="1:22" s="485" customFormat="1" ht="24" hidden="1" customHeight="1">
      <c r="A3396" s="366" t="s">
        <v>2055</v>
      </c>
      <c r="B3396" s="418" t="s">
        <v>0</v>
      </c>
      <c r="C3396" s="418" t="s">
        <v>2328</v>
      </c>
      <c r="D3396" s="418" t="s">
        <v>3847</v>
      </c>
      <c r="E3396" s="419" t="s">
        <v>1860</v>
      </c>
      <c r="F3396" s="411"/>
      <c r="G3396" s="411">
        <f>[5]내역서!F3392</f>
        <v>1</v>
      </c>
      <c r="H3396" s="410"/>
      <c r="I3396" s="410"/>
      <c r="J3396" s="410">
        <f>내역서!F3400</f>
        <v>0</v>
      </c>
      <c r="K3396" s="411">
        <v>4544</v>
      </c>
      <c r="L3396" s="412">
        <f>INT($J3396*K3396)</f>
        <v>0</v>
      </c>
      <c r="M3396" s="411">
        <v>107608</v>
      </c>
      <c r="N3396" s="412">
        <f>INT($J3396*M3396)</f>
        <v>0</v>
      </c>
      <c r="O3396" s="411">
        <v>2151</v>
      </c>
      <c r="P3396" s="412">
        <f>INT($J3396*O3396)</f>
        <v>0</v>
      </c>
      <c r="Q3396" s="412">
        <v>114303</v>
      </c>
      <c r="R3396" s="412">
        <f>L3396+N3396+P3396</f>
        <v>0</v>
      </c>
      <c r="S3396" s="412"/>
      <c r="T3396" s="412"/>
      <c r="U3396" s="412"/>
      <c r="V3396" s="419"/>
    </row>
    <row r="3397" spans="1:22" s="77" customFormat="1" ht="24" hidden="1" customHeight="1">
      <c r="A3397" s="372" t="s">
        <v>6436</v>
      </c>
      <c r="B3397" s="421"/>
      <c r="C3397" s="421" t="s">
        <v>2328</v>
      </c>
      <c r="D3397" s="421" t="s">
        <v>3847</v>
      </c>
      <c r="E3397" s="422" t="s">
        <v>1860</v>
      </c>
      <c r="F3397" s="416"/>
      <c r="G3397" s="416">
        <f>[5]내역서!F3393</f>
        <v>1</v>
      </c>
      <c r="H3397" s="415"/>
      <c r="I3397" s="415"/>
      <c r="J3397" s="415">
        <f>내역서!F3401</f>
        <v>0</v>
      </c>
      <c r="K3397" s="416">
        <v>4544</v>
      </c>
      <c r="L3397" s="417">
        <f t="shared" si="4687"/>
        <v>0</v>
      </c>
      <c r="M3397" s="416">
        <v>107608</v>
      </c>
      <c r="N3397" s="417">
        <f t="shared" si="4688"/>
        <v>0</v>
      </c>
      <c r="O3397" s="416">
        <v>2151</v>
      </c>
      <c r="P3397" s="417">
        <f t="shared" si="4689"/>
        <v>0</v>
      </c>
      <c r="Q3397" s="417">
        <v>114303</v>
      </c>
      <c r="R3397" s="417">
        <f t="shared" si="4640"/>
        <v>0</v>
      </c>
      <c r="S3397" s="417">
        <f t="shared" ref="S3397" si="4692">J3397-J3396</f>
        <v>0</v>
      </c>
      <c r="T3397" s="417">
        <f t="shared" ref="T3397:U3397" si="4693">Q3397-Q3396</f>
        <v>0</v>
      </c>
      <c r="U3397" s="417">
        <f t="shared" si="4693"/>
        <v>0</v>
      </c>
      <c r="V3397" s="422"/>
    </row>
    <row r="3398" spans="1:22" s="485" customFormat="1" ht="24" hidden="1" customHeight="1">
      <c r="A3398" s="366" t="s">
        <v>2055</v>
      </c>
      <c r="B3398" s="418" t="s">
        <v>0</v>
      </c>
      <c r="C3398" s="418" t="s">
        <v>2328</v>
      </c>
      <c r="D3398" s="418" t="s">
        <v>3848</v>
      </c>
      <c r="E3398" s="419" t="s">
        <v>1860</v>
      </c>
      <c r="F3398" s="411"/>
      <c r="G3398" s="411">
        <f>[5]내역서!F3394</f>
        <v>1</v>
      </c>
      <c r="H3398" s="410"/>
      <c r="I3398" s="410"/>
      <c r="J3398" s="410">
        <f>내역서!F3402</f>
        <v>0</v>
      </c>
      <c r="K3398" s="411">
        <v>5228</v>
      </c>
      <c r="L3398" s="412">
        <f>INT($J3398*K3398)</f>
        <v>0</v>
      </c>
      <c r="M3398" s="411">
        <v>120731</v>
      </c>
      <c r="N3398" s="412">
        <f>INT($J3398*M3398)</f>
        <v>0</v>
      </c>
      <c r="O3398" s="411">
        <v>2414</v>
      </c>
      <c r="P3398" s="412">
        <f>INT($J3398*O3398)</f>
        <v>0</v>
      </c>
      <c r="Q3398" s="412">
        <v>128373</v>
      </c>
      <c r="R3398" s="412">
        <f>L3398+N3398+P3398</f>
        <v>0</v>
      </c>
      <c r="S3398" s="412"/>
      <c r="T3398" s="412"/>
      <c r="U3398" s="412"/>
      <c r="V3398" s="419"/>
    </row>
    <row r="3399" spans="1:22" s="77" customFormat="1" ht="24" hidden="1" customHeight="1">
      <c r="A3399" s="372" t="s">
        <v>6437</v>
      </c>
      <c r="B3399" s="421"/>
      <c r="C3399" s="421" t="s">
        <v>2328</v>
      </c>
      <c r="D3399" s="421" t="s">
        <v>3848</v>
      </c>
      <c r="E3399" s="422" t="s">
        <v>1860</v>
      </c>
      <c r="F3399" s="416"/>
      <c r="G3399" s="416">
        <f>[5]내역서!F3395</f>
        <v>1</v>
      </c>
      <c r="H3399" s="415"/>
      <c r="I3399" s="415"/>
      <c r="J3399" s="415">
        <f>내역서!F3403</f>
        <v>0</v>
      </c>
      <c r="K3399" s="416">
        <v>5228</v>
      </c>
      <c r="L3399" s="417">
        <f t="shared" si="4687"/>
        <v>0</v>
      </c>
      <c r="M3399" s="416">
        <v>120731</v>
      </c>
      <c r="N3399" s="417">
        <f t="shared" si="4688"/>
        <v>0</v>
      </c>
      <c r="O3399" s="416">
        <v>2414</v>
      </c>
      <c r="P3399" s="417">
        <f t="shared" si="4689"/>
        <v>0</v>
      </c>
      <c r="Q3399" s="417">
        <v>128373</v>
      </c>
      <c r="R3399" s="417">
        <f t="shared" si="4640"/>
        <v>0</v>
      </c>
      <c r="S3399" s="417">
        <f t="shared" ref="S3399" si="4694">J3399-J3398</f>
        <v>0</v>
      </c>
      <c r="T3399" s="417">
        <f t="shared" ref="T3399:U3399" si="4695">Q3399-Q3398</f>
        <v>0</v>
      </c>
      <c r="U3399" s="417">
        <f t="shared" si="4695"/>
        <v>0</v>
      </c>
      <c r="V3399" s="422"/>
    </row>
    <row r="3400" spans="1:22" s="485" customFormat="1" ht="24" hidden="1" customHeight="1">
      <c r="A3400" s="366" t="s">
        <v>5520</v>
      </c>
      <c r="B3400" s="418" t="s">
        <v>0</v>
      </c>
      <c r="C3400" s="418" t="s">
        <v>2328</v>
      </c>
      <c r="D3400" s="418" t="s">
        <v>3849</v>
      </c>
      <c r="E3400" s="419" t="s">
        <v>1860</v>
      </c>
      <c r="F3400" s="411"/>
      <c r="G3400" s="411">
        <f>[5]내역서!F3396</f>
        <v>6</v>
      </c>
      <c r="H3400" s="410"/>
      <c r="I3400" s="410"/>
      <c r="J3400" s="410">
        <f>내역서!F3404</f>
        <v>0</v>
      </c>
      <c r="K3400" s="411">
        <v>28065.7</v>
      </c>
      <c r="L3400" s="412">
        <f>INT($J3400*K3400)</f>
        <v>0</v>
      </c>
      <c r="M3400" s="411">
        <v>121972.8</v>
      </c>
      <c r="N3400" s="412">
        <f>INT($J3400*M3400)</f>
        <v>0</v>
      </c>
      <c r="O3400" s="411">
        <v>0</v>
      </c>
      <c r="P3400" s="412">
        <f>INT($J3400*O3400)</f>
        <v>0</v>
      </c>
      <c r="Q3400" s="412">
        <v>150038.5</v>
      </c>
      <c r="R3400" s="412">
        <f>L3400+N3400+P3400</f>
        <v>0</v>
      </c>
      <c r="S3400" s="412"/>
      <c r="T3400" s="412"/>
      <c r="U3400" s="412"/>
      <c r="V3400" s="419"/>
    </row>
    <row r="3401" spans="1:22" s="77" customFormat="1" ht="24" hidden="1" customHeight="1">
      <c r="A3401" s="372" t="s">
        <v>2072</v>
      </c>
      <c r="B3401" s="421"/>
      <c r="C3401" s="421" t="s">
        <v>2328</v>
      </c>
      <c r="D3401" s="421" t="s">
        <v>3849</v>
      </c>
      <c r="E3401" s="422" t="s">
        <v>1860</v>
      </c>
      <c r="F3401" s="416"/>
      <c r="G3401" s="416">
        <f>[5]내역서!F3397</f>
        <v>6</v>
      </c>
      <c r="H3401" s="415"/>
      <c r="I3401" s="415"/>
      <c r="J3401" s="415">
        <f>내역서!F3405</f>
        <v>0</v>
      </c>
      <c r="K3401" s="416">
        <v>28065.7</v>
      </c>
      <c r="L3401" s="417">
        <f t="shared" si="4687"/>
        <v>0</v>
      </c>
      <c r="M3401" s="416">
        <v>121972.8</v>
      </c>
      <c r="N3401" s="417">
        <f t="shared" si="4688"/>
        <v>0</v>
      </c>
      <c r="O3401" s="416">
        <v>0</v>
      </c>
      <c r="P3401" s="417">
        <f t="shared" si="4689"/>
        <v>0</v>
      </c>
      <c r="Q3401" s="417">
        <v>150038.5</v>
      </c>
      <c r="R3401" s="417">
        <f t="shared" si="4640"/>
        <v>0</v>
      </c>
      <c r="S3401" s="417">
        <f t="shared" ref="S3401" si="4696">J3401-J3400</f>
        <v>0</v>
      </c>
      <c r="T3401" s="417">
        <f t="shared" ref="T3401:U3401" si="4697">Q3401-Q3400</f>
        <v>0</v>
      </c>
      <c r="U3401" s="417">
        <f t="shared" si="4697"/>
        <v>0</v>
      </c>
      <c r="V3401" s="422"/>
    </row>
    <row r="3402" spans="1:22" s="485" customFormat="1" ht="24" hidden="1" customHeight="1">
      <c r="A3402" s="366" t="s">
        <v>5443</v>
      </c>
      <c r="B3402" s="418" t="s">
        <v>0</v>
      </c>
      <c r="C3402" s="418" t="s">
        <v>2328</v>
      </c>
      <c r="D3402" s="418" t="s">
        <v>3850</v>
      </c>
      <c r="E3402" s="419" t="s">
        <v>1860</v>
      </c>
      <c r="F3402" s="411"/>
      <c r="G3402" s="411">
        <f>[5]내역서!F3398</f>
        <v>2</v>
      </c>
      <c r="H3402" s="410"/>
      <c r="I3402" s="410"/>
      <c r="J3402" s="410">
        <f>내역서!F3406</f>
        <v>0</v>
      </c>
      <c r="K3402" s="411">
        <v>8481</v>
      </c>
      <c r="L3402" s="412">
        <f>INT($J3402*K3402)</f>
        <v>0</v>
      </c>
      <c r="M3402" s="411">
        <v>207344</v>
      </c>
      <c r="N3402" s="412">
        <f>INT($J3402*M3402)</f>
        <v>0</v>
      </c>
      <c r="O3402" s="411">
        <v>4146</v>
      </c>
      <c r="P3402" s="412">
        <f>INT($J3402*O3402)</f>
        <v>0</v>
      </c>
      <c r="Q3402" s="412">
        <v>219971</v>
      </c>
      <c r="R3402" s="412">
        <f>L3402+N3402+P3402</f>
        <v>0</v>
      </c>
      <c r="S3402" s="412"/>
      <c r="T3402" s="412"/>
      <c r="U3402" s="412"/>
      <c r="V3402" s="419"/>
    </row>
    <row r="3403" spans="1:22" s="77" customFormat="1" ht="24" hidden="1" customHeight="1">
      <c r="A3403" s="372" t="s">
        <v>5428</v>
      </c>
      <c r="B3403" s="421"/>
      <c r="C3403" s="421" t="s">
        <v>2328</v>
      </c>
      <c r="D3403" s="421" t="s">
        <v>3850</v>
      </c>
      <c r="E3403" s="422" t="s">
        <v>1860</v>
      </c>
      <c r="F3403" s="416"/>
      <c r="G3403" s="416">
        <f>[5]내역서!F3399</f>
        <v>2</v>
      </c>
      <c r="H3403" s="415"/>
      <c r="I3403" s="415"/>
      <c r="J3403" s="415">
        <f>내역서!F3407</f>
        <v>0</v>
      </c>
      <c r="K3403" s="416">
        <v>8481</v>
      </c>
      <c r="L3403" s="417">
        <f t="shared" si="4687"/>
        <v>0</v>
      </c>
      <c r="M3403" s="416">
        <v>207344</v>
      </c>
      <c r="N3403" s="417">
        <f t="shared" si="4688"/>
        <v>0</v>
      </c>
      <c r="O3403" s="416">
        <v>4146</v>
      </c>
      <c r="P3403" s="417">
        <f t="shared" si="4689"/>
        <v>0</v>
      </c>
      <c r="Q3403" s="417">
        <v>219971</v>
      </c>
      <c r="R3403" s="417">
        <f t="shared" si="4640"/>
        <v>0</v>
      </c>
      <c r="S3403" s="417">
        <f t="shared" ref="S3403" si="4698">J3403-J3402</f>
        <v>0</v>
      </c>
      <c r="T3403" s="417">
        <f t="shared" ref="T3403:U3403" si="4699">Q3403-Q3402</f>
        <v>0</v>
      </c>
      <c r="U3403" s="417">
        <f t="shared" si="4699"/>
        <v>0</v>
      </c>
      <c r="V3403" s="422"/>
    </row>
    <row r="3404" spans="1:22" s="533" customFormat="1" ht="24" hidden="1" customHeight="1">
      <c r="A3404" s="366" t="s">
        <v>6432</v>
      </c>
      <c r="B3404" s="527" t="s">
        <v>0</v>
      </c>
      <c r="C3404" s="527" t="s">
        <v>3869</v>
      </c>
      <c r="D3404" s="528" t="s">
        <v>0</v>
      </c>
      <c r="E3404" s="528" t="s">
        <v>0</v>
      </c>
      <c r="F3404" s="529">
        <v>0</v>
      </c>
      <c r="G3404" s="529">
        <f>[5]내역서!F3400</f>
        <v>0</v>
      </c>
      <c r="H3404" s="529"/>
      <c r="I3404" s="529"/>
      <c r="J3404" s="529">
        <f>내역서!F3408</f>
        <v>0</v>
      </c>
      <c r="K3404" s="530">
        <v>0</v>
      </c>
      <c r="L3404" s="529">
        <f>L3406+L3408+L3410+L3412</f>
        <v>0</v>
      </c>
      <c r="M3404" s="530">
        <v>0</v>
      </c>
      <c r="N3404" s="529">
        <f>N3406+N3408+N3410+N3412</f>
        <v>0</v>
      </c>
      <c r="O3404" s="530">
        <v>0</v>
      </c>
      <c r="P3404" s="529">
        <f>P3406+P3408+P3410+P3412</f>
        <v>0</v>
      </c>
      <c r="Q3404" s="531">
        <v>0</v>
      </c>
      <c r="R3404" s="529">
        <f>L3404+N3404+P3404</f>
        <v>0</v>
      </c>
      <c r="S3404" s="529"/>
      <c r="T3404" s="529"/>
      <c r="U3404" s="529"/>
      <c r="V3404" s="532"/>
    </row>
    <row r="3405" spans="1:22" s="540" customFormat="1" ht="24" hidden="1" customHeight="1">
      <c r="A3405" s="372" t="s">
        <v>2072</v>
      </c>
      <c r="B3405" s="534"/>
      <c r="C3405" s="534" t="s">
        <v>3870</v>
      </c>
      <c r="D3405" s="535" t="s">
        <v>0</v>
      </c>
      <c r="E3405" s="535"/>
      <c r="F3405" s="536">
        <v>0</v>
      </c>
      <c r="G3405" s="536">
        <f>[5]내역서!F3401</f>
        <v>0</v>
      </c>
      <c r="H3405" s="536"/>
      <c r="I3405" s="536"/>
      <c r="J3405" s="536">
        <f>내역서!F3409</f>
        <v>0</v>
      </c>
      <c r="K3405" s="537">
        <v>0</v>
      </c>
      <c r="L3405" s="536">
        <f>L3407+L3409+L3411+L3413</f>
        <v>0</v>
      </c>
      <c r="M3405" s="537">
        <v>0</v>
      </c>
      <c r="N3405" s="536">
        <f>N3407+N3409+N3411+N3413</f>
        <v>0</v>
      </c>
      <c r="O3405" s="537">
        <v>0</v>
      </c>
      <c r="P3405" s="536">
        <f>P3407+P3409+P3411+P3413</f>
        <v>0</v>
      </c>
      <c r="Q3405" s="538">
        <v>0</v>
      </c>
      <c r="R3405" s="536">
        <f t="shared" si="4640"/>
        <v>0</v>
      </c>
      <c r="S3405" s="536">
        <f t="shared" ref="S3405" si="4700">J3405-J3404</f>
        <v>0</v>
      </c>
      <c r="T3405" s="536">
        <f t="shared" ref="T3405:U3405" si="4701">Q3405-Q3404</f>
        <v>0</v>
      </c>
      <c r="U3405" s="536">
        <f t="shared" si="4701"/>
        <v>0</v>
      </c>
      <c r="V3405" s="539"/>
    </row>
    <row r="3406" spans="1:22" s="485" customFormat="1" ht="24" hidden="1" customHeight="1">
      <c r="A3406" s="366" t="s">
        <v>2055</v>
      </c>
      <c r="B3406" s="418" t="s">
        <v>0</v>
      </c>
      <c r="C3406" s="418" t="s">
        <v>3871</v>
      </c>
      <c r="D3406" s="418" t="s">
        <v>3858</v>
      </c>
      <c r="E3406" s="419" t="s">
        <v>1860</v>
      </c>
      <c r="F3406" s="411"/>
      <c r="G3406" s="411">
        <f>[5]내역서!F3402</f>
        <v>6</v>
      </c>
      <c r="H3406" s="410"/>
      <c r="I3406" s="410"/>
      <c r="J3406" s="410">
        <f>내역서!F3410</f>
        <v>0</v>
      </c>
      <c r="K3406" s="411">
        <v>14691</v>
      </c>
      <c r="L3406" s="412">
        <f>INT($J3406*K3406)</f>
        <v>0</v>
      </c>
      <c r="M3406" s="411">
        <v>65397</v>
      </c>
      <c r="N3406" s="412">
        <f>INT($J3406*M3406)</f>
        <v>0</v>
      </c>
      <c r="O3406" s="411"/>
      <c r="P3406" s="412">
        <f>INT($J3406*O3406)</f>
        <v>0</v>
      </c>
      <c r="Q3406" s="412">
        <v>80088</v>
      </c>
      <c r="R3406" s="412">
        <f>L3406+N3406+P3406</f>
        <v>0</v>
      </c>
      <c r="S3406" s="412"/>
      <c r="T3406" s="412"/>
      <c r="U3406" s="412"/>
      <c r="V3406" s="419"/>
    </row>
    <row r="3407" spans="1:22" s="77" customFormat="1" ht="24" hidden="1" customHeight="1">
      <c r="A3407" s="372" t="s">
        <v>6435</v>
      </c>
      <c r="B3407" s="421"/>
      <c r="C3407" s="421" t="s">
        <v>3871</v>
      </c>
      <c r="D3407" s="421" t="s">
        <v>3858</v>
      </c>
      <c r="E3407" s="422" t="s">
        <v>1860</v>
      </c>
      <c r="F3407" s="416"/>
      <c r="G3407" s="416">
        <f>[5]내역서!F3403</f>
        <v>6</v>
      </c>
      <c r="H3407" s="415"/>
      <c r="I3407" s="415"/>
      <c r="J3407" s="415">
        <f>내역서!F3411</f>
        <v>0</v>
      </c>
      <c r="K3407" s="416">
        <v>14691</v>
      </c>
      <c r="L3407" s="417">
        <f t="shared" ref="L3407:L3413" si="4702">INT($J3407*K3407)</f>
        <v>0</v>
      </c>
      <c r="M3407" s="416">
        <v>65397</v>
      </c>
      <c r="N3407" s="417">
        <f t="shared" ref="N3407:N3413" si="4703">INT($J3407*M3407)</f>
        <v>0</v>
      </c>
      <c r="O3407" s="416"/>
      <c r="P3407" s="417">
        <f t="shared" ref="P3407:P3413" si="4704">INT($J3407*O3407)</f>
        <v>0</v>
      </c>
      <c r="Q3407" s="417">
        <v>80088</v>
      </c>
      <c r="R3407" s="417">
        <f t="shared" si="4640"/>
        <v>0</v>
      </c>
      <c r="S3407" s="417">
        <f t="shared" ref="S3407" si="4705">J3407-J3406</f>
        <v>0</v>
      </c>
      <c r="T3407" s="417">
        <f t="shared" ref="T3407:U3407" si="4706">Q3407-Q3406</f>
        <v>0</v>
      </c>
      <c r="U3407" s="417">
        <f t="shared" si="4706"/>
        <v>0</v>
      </c>
      <c r="V3407" s="422"/>
    </row>
    <row r="3408" spans="1:22" s="485" customFormat="1" ht="24" hidden="1" customHeight="1">
      <c r="A3408" s="366" t="s">
        <v>5597</v>
      </c>
      <c r="B3408" s="418" t="s">
        <v>0</v>
      </c>
      <c r="C3408" s="418" t="s">
        <v>3871</v>
      </c>
      <c r="D3408" s="418" t="s">
        <v>3859</v>
      </c>
      <c r="E3408" s="419" t="s">
        <v>1860</v>
      </c>
      <c r="F3408" s="411"/>
      <c r="G3408" s="411">
        <f>[5]내역서!F3404</f>
        <v>6</v>
      </c>
      <c r="H3408" s="410"/>
      <c r="I3408" s="410"/>
      <c r="J3408" s="410">
        <f>내역서!F3412</f>
        <v>0</v>
      </c>
      <c r="K3408" s="411">
        <v>21575</v>
      </c>
      <c r="L3408" s="412">
        <f>INT($J3408*K3408)</f>
        <v>0</v>
      </c>
      <c r="M3408" s="411">
        <v>69244</v>
      </c>
      <c r="N3408" s="412">
        <f>INT($J3408*M3408)</f>
        <v>0</v>
      </c>
      <c r="O3408" s="411"/>
      <c r="P3408" s="412">
        <f>INT($J3408*O3408)</f>
        <v>0</v>
      </c>
      <c r="Q3408" s="412">
        <v>90819</v>
      </c>
      <c r="R3408" s="412">
        <f>L3408+N3408+P3408</f>
        <v>0</v>
      </c>
      <c r="S3408" s="412"/>
      <c r="T3408" s="412"/>
      <c r="U3408" s="412"/>
      <c r="V3408" s="419"/>
    </row>
    <row r="3409" spans="1:22" s="77" customFormat="1" ht="24" hidden="1" customHeight="1">
      <c r="A3409" s="372" t="s">
        <v>5458</v>
      </c>
      <c r="B3409" s="421"/>
      <c r="C3409" s="421" t="s">
        <v>3871</v>
      </c>
      <c r="D3409" s="421" t="s">
        <v>3859</v>
      </c>
      <c r="E3409" s="422" t="s">
        <v>1860</v>
      </c>
      <c r="F3409" s="416"/>
      <c r="G3409" s="416">
        <f>[5]내역서!F3405</f>
        <v>6</v>
      </c>
      <c r="H3409" s="415"/>
      <c r="I3409" s="415"/>
      <c r="J3409" s="415">
        <f>내역서!F3413</f>
        <v>0</v>
      </c>
      <c r="K3409" s="416">
        <v>21575</v>
      </c>
      <c r="L3409" s="417">
        <f t="shared" si="4702"/>
        <v>0</v>
      </c>
      <c r="M3409" s="416">
        <v>69244</v>
      </c>
      <c r="N3409" s="417">
        <f t="shared" si="4703"/>
        <v>0</v>
      </c>
      <c r="O3409" s="416"/>
      <c r="P3409" s="417">
        <f t="shared" si="4704"/>
        <v>0</v>
      </c>
      <c r="Q3409" s="417">
        <v>90819</v>
      </c>
      <c r="R3409" s="417">
        <f t="shared" si="4640"/>
        <v>0</v>
      </c>
      <c r="S3409" s="417">
        <f t="shared" ref="S3409" si="4707">J3409-J3408</f>
        <v>0</v>
      </c>
      <c r="T3409" s="417">
        <f t="shared" ref="T3409:U3409" si="4708">Q3409-Q3408</f>
        <v>0</v>
      </c>
      <c r="U3409" s="417">
        <f t="shared" si="4708"/>
        <v>0</v>
      </c>
      <c r="V3409" s="422"/>
    </row>
    <row r="3410" spans="1:22" s="485" customFormat="1" ht="24" hidden="1" customHeight="1">
      <c r="A3410" s="366" t="s">
        <v>5487</v>
      </c>
      <c r="B3410" s="418" t="s">
        <v>0</v>
      </c>
      <c r="C3410" s="418" t="s">
        <v>3871</v>
      </c>
      <c r="D3410" s="418" t="s">
        <v>3848</v>
      </c>
      <c r="E3410" s="419" t="s">
        <v>1860</v>
      </c>
      <c r="F3410" s="411"/>
      <c r="G3410" s="411">
        <f>[5]내역서!F3406</f>
        <v>3</v>
      </c>
      <c r="H3410" s="410"/>
      <c r="I3410" s="410"/>
      <c r="J3410" s="410">
        <f>내역서!F3414</f>
        <v>0</v>
      </c>
      <c r="K3410" s="411">
        <v>57796</v>
      </c>
      <c r="L3410" s="412">
        <f>INT($J3410*K3410)</f>
        <v>0</v>
      </c>
      <c r="M3410" s="411">
        <v>88478</v>
      </c>
      <c r="N3410" s="412">
        <f>INT($J3410*M3410)</f>
        <v>0</v>
      </c>
      <c r="O3410" s="411"/>
      <c r="P3410" s="412">
        <f>INT($J3410*O3410)</f>
        <v>0</v>
      </c>
      <c r="Q3410" s="412">
        <v>146274</v>
      </c>
      <c r="R3410" s="412">
        <f>L3410+N3410+P3410</f>
        <v>0</v>
      </c>
      <c r="S3410" s="412"/>
      <c r="T3410" s="412"/>
      <c r="U3410" s="412"/>
      <c r="V3410" s="419"/>
    </row>
    <row r="3411" spans="1:22" s="77" customFormat="1" ht="24" hidden="1" customHeight="1">
      <c r="A3411" s="372" t="s">
        <v>5594</v>
      </c>
      <c r="B3411" s="421"/>
      <c r="C3411" s="421" t="s">
        <v>3871</v>
      </c>
      <c r="D3411" s="421" t="s">
        <v>3848</v>
      </c>
      <c r="E3411" s="422" t="s">
        <v>1860</v>
      </c>
      <c r="F3411" s="416"/>
      <c r="G3411" s="416">
        <f>[5]내역서!F3407</f>
        <v>3</v>
      </c>
      <c r="H3411" s="415"/>
      <c r="I3411" s="415"/>
      <c r="J3411" s="415">
        <f>내역서!F3415</f>
        <v>0</v>
      </c>
      <c r="K3411" s="416">
        <v>57796</v>
      </c>
      <c r="L3411" s="417">
        <f t="shared" si="4702"/>
        <v>0</v>
      </c>
      <c r="M3411" s="416">
        <v>88478</v>
      </c>
      <c r="N3411" s="417">
        <f t="shared" si="4703"/>
        <v>0</v>
      </c>
      <c r="O3411" s="416"/>
      <c r="P3411" s="417">
        <f t="shared" si="4704"/>
        <v>0</v>
      </c>
      <c r="Q3411" s="417">
        <v>146274</v>
      </c>
      <c r="R3411" s="417">
        <f t="shared" si="4640"/>
        <v>0</v>
      </c>
      <c r="S3411" s="417">
        <f t="shared" ref="S3411" si="4709">J3411-J3410</f>
        <v>0</v>
      </c>
      <c r="T3411" s="417">
        <f t="shared" ref="T3411:U3411" si="4710">Q3411-Q3410</f>
        <v>0</v>
      </c>
      <c r="U3411" s="417">
        <f t="shared" si="4710"/>
        <v>0</v>
      </c>
      <c r="V3411" s="422"/>
    </row>
    <row r="3412" spans="1:22" s="485" customFormat="1" ht="24" hidden="1" customHeight="1">
      <c r="A3412" s="366" t="s">
        <v>2055</v>
      </c>
      <c r="B3412" s="418" t="s">
        <v>0</v>
      </c>
      <c r="C3412" s="418" t="s">
        <v>3871</v>
      </c>
      <c r="D3412" s="418" t="s">
        <v>3850</v>
      </c>
      <c r="E3412" s="419" t="s">
        <v>1860</v>
      </c>
      <c r="F3412" s="411"/>
      <c r="G3412" s="411">
        <f>[5]내역서!F3408</f>
        <v>6</v>
      </c>
      <c r="H3412" s="410"/>
      <c r="I3412" s="410"/>
      <c r="J3412" s="410">
        <f>내역서!F3416</f>
        <v>0</v>
      </c>
      <c r="K3412" s="411">
        <v>124164</v>
      </c>
      <c r="L3412" s="412">
        <f>INT($J3412*K3412)</f>
        <v>0</v>
      </c>
      <c r="M3412" s="411">
        <v>150030</v>
      </c>
      <c r="N3412" s="412">
        <f>INT($J3412*M3412)</f>
        <v>0</v>
      </c>
      <c r="O3412" s="411">
        <v>0</v>
      </c>
      <c r="P3412" s="412">
        <f>INT($J3412*O3412)</f>
        <v>0</v>
      </c>
      <c r="Q3412" s="412">
        <v>274194</v>
      </c>
      <c r="R3412" s="412">
        <f>L3412+N3412+P3412</f>
        <v>0</v>
      </c>
      <c r="S3412" s="412"/>
      <c r="T3412" s="412"/>
      <c r="U3412" s="412"/>
      <c r="V3412" s="419"/>
    </row>
    <row r="3413" spans="1:22" s="77" customFormat="1" ht="24" hidden="1" customHeight="1">
      <c r="A3413" s="372" t="s">
        <v>2072</v>
      </c>
      <c r="B3413" s="421"/>
      <c r="C3413" s="421" t="s">
        <v>3871</v>
      </c>
      <c r="D3413" s="421" t="s">
        <v>3850</v>
      </c>
      <c r="E3413" s="422" t="s">
        <v>1860</v>
      </c>
      <c r="F3413" s="416"/>
      <c r="G3413" s="416">
        <f>[5]내역서!F3409</f>
        <v>6</v>
      </c>
      <c r="H3413" s="415"/>
      <c r="I3413" s="415"/>
      <c r="J3413" s="415">
        <f>내역서!F3417</f>
        <v>0</v>
      </c>
      <c r="K3413" s="416">
        <v>124164</v>
      </c>
      <c r="L3413" s="417">
        <f t="shared" si="4702"/>
        <v>0</v>
      </c>
      <c r="M3413" s="416">
        <v>150030</v>
      </c>
      <c r="N3413" s="417">
        <f t="shared" si="4703"/>
        <v>0</v>
      </c>
      <c r="O3413" s="416">
        <v>0</v>
      </c>
      <c r="P3413" s="417">
        <f t="shared" si="4704"/>
        <v>0</v>
      </c>
      <c r="Q3413" s="417">
        <v>274194</v>
      </c>
      <c r="R3413" s="417">
        <f t="shared" si="4640"/>
        <v>0</v>
      </c>
      <c r="S3413" s="417">
        <f t="shared" ref="S3413" si="4711">J3413-J3412</f>
        <v>0</v>
      </c>
      <c r="T3413" s="417">
        <f t="shared" ref="T3413:U3413" si="4712">Q3413-Q3412</f>
        <v>0</v>
      </c>
      <c r="U3413" s="417">
        <f t="shared" si="4712"/>
        <v>0</v>
      </c>
      <c r="V3413" s="422"/>
    </row>
    <row r="3414" spans="1:22" s="460" customFormat="1" ht="24" hidden="1" customHeight="1">
      <c r="A3414" s="366" t="s">
        <v>2055</v>
      </c>
      <c r="B3414" s="448" t="s">
        <v>3873</v>
      </c>
      <c r="C3414" s="448" t="s">
        <v>3874</v>
      </c>
      <c r="D3414" s="449" t="s">
        <v>0</v>
      </c>
      <c r="E3414" s="449" t="s">
        <v>0</v>
      </c>
      <c r="F3414" s="450">
        <v>0</v>
      </c>
      <c r="G3414" s="450">
        <f>[5]내역서!F3410</f>
        <v>0</v>
      </c>
      <c r="H3414" s="450"/>
      <c r="I3414" s="450"/>
      <c r="J3414" s="450">
        <f>내역서!F3418</f>
        <v>0</v>
      </c>
      <c r="K3414" s="451">
        <v>0</v>
      </c>
      <c r="L3414" s="450">
        <f>L3416</f>
        <v>0</v>
      </c>
      <c r="M3414" s="451">
        <v>0</v>
      </c>
      <c r="N3414" s="450">
        <f>N3416</f>
        <v>0</v>
      </c>
      <c r="O3414" s="451">
        <v>0</v>
      </c>
      <c r="P3414" s="450">
        <f>P3416</f>
        <v>0</v>
      </c>
      <c r="Q3414" s="452">
        <v>0</v>
      </c>
      <c r="R3414" s="450">
        <f>L3414+N3414+P3414</f>
        <v>0</v>
      </c>
      <c r="S3414" s="450"/>
      <c r="T3414" s="450"/>
      <c r="U3414" s="450"/>
      <c r="V3414" s="453"/>
    </row>
    <row r="3415" spans="1:22" s="525" customFormat="1" ht="24" hidden="1" customHeight="1">
      <c r="A3415" s="372" t="s">
        <v>5448</v>
      </c>
      <c r="B3415" s="454" t="s">
        <v>6438</v>
      </c>
      <c r="C3415" s="454" t="s">
        <v>6439</v>
      </c>
      <c r="D3415" s="455" t="s">
        <v>0</v>
      </c>
      <c r="E3415" s="455"/>
      <c r="F3415" s="456">
        <v>0</v>
      </c>
      <c r="G3415" s="456">
        <f>[5]내역서!F3411</f>
        <v>0</v>
      </c>
      <c r="H3415" s="456"/>
      <c r="I3415" s="456"/>
      <c r="J3415" s="456">
        <f>내역서!F3419</f>
        <v>0</v>
      </c>
      <c r="K3415" s="457">
        <v>0</v>
      </c>
      <c r="L3415" s="456">
        <f>L3417</f>
        <v>0</v>
      </c>
      <c r="M3415" s="457">
        <v>0</v>
      </c>
      <c r="N3415" s="456">
        <f>N3417</f>
        <v>0</v>
      </c>
      <c r="O3415" s="457">
        <v>0</v>
      </c>
      <c r="P3415" s="456">
        <f>P3417</f>
        <v>0</v>
      </c>
      <c r="Q3415" s="458">
        <v>0</v>
      </c>
      <c r="R3415" s="456">
        <f t="shared" si="4640"/>
        <v>0</v>
      </c>
      <c r="S3415" s="456">
        <f t="shared" ref="S3415" si="4713">J3415-J3414</f>
        <v>0</v>
      </c>
      <c r="T3415" s="456">
        <f t="shared" ref="T3415:U3415" si="4714">Q3415-Q3414</f>
        <v>0</v>
      </c>
      <c r="U3415" s="456">
        <f t="shared" si="4714"/>
        <v>0</v>
      </c>
      <c r="V3415" s="459"/>
    </row>
    <row r="3416" spans="1:22" s="485" customFormat="1" ht="24" hidden="1" customHeight="1">
      <c r="A3416" s="366" t="s">
        <v>6440</v>
      </c>
      <c r="B3416" s="418" t="s">
        <v>0</v>
      </c>
      <c r="C3416" s="418" t="s">
        <v>3879</v>
      </c>
      <c r="D3416" s="418" t="s">
        <v>3880</v>
      </c>
      <c r="E3416" s="419" t="s">
        <v>20</v>
      </c>
      <c r="F3416" s="411"/>
      <c r="G3416" s="411">
        <f>[5]내역서!F3412</f>
        <v>12</v>
      </c>
      <c r="H3416" s="410"/>
      <c r="I3416" s="410"/>
      <c r="J3416" s="410">
        <f>내역서!F3420</f>
        <v>0</v>
      </c>
      <c r="K3416" s="411"/>
      <c r="L3416" s="412">
        <f>INT($J3416*K3416)</f>
        <v>0</v>
      </c>
      <c r="M3416" s="411"/>
      <c r="N3416" s="412">
        <f>INT($J3416*M3416)</f>
        <v>0</v>
      </c>
      <c r="O3416" s="411">
        <v>30539</v>
      </c>
      <c r="P3416" s="412">
        <f>INT($J3416*O3416)</f>
        <v>0</v>
      </c>
      <c r="Q3416" s="412">
        <v>30539</v>
      </c>
      <c r="R3416" s="412">
        <f>L3416+N3416+P3416</f>
        <v>0</v>
      </c>
      <c r="S3416" s="412"/>
      <c r="T3416" s="412"/>
      <c r="U3416" s="412"/>
      <c r="V3416" s="419"/>
    </row>
    <row r="3417" spans="1:22" s="77" customFormat="1" ht="24" hidden="1" customHeight="1">
      <c r="A3417" s="372" t="s">
        <v>2072</v>
      </c>
      <c r="B3417" s="421" t="s">
        <v>0</v>
      </c>
      <c r="C3417" s="421" t="s">
        <v>3879</v>
      </c>
      <c r="D3417" s="421" t="s">
        <v>3880</v>
      </c>
      <c r="E3417" s="422" t="s">
        <v>20</v>
      </c>
      <c r="F3417" s="416"/>
      <c r="G3417" s="416">
        <f>[5]내역서!F3413</f>
        <v>12</v>
      </c>
      <c r="H3417" s="415"/>
      <c r="I3417" s="415"/>
      <c r="J3417" s="415">
        <f>내역서!F3421</f>
        <v>0</v>
      </c>
      <c r="K3417" s="416"/>
      <c r="L3417" s="417">
        <f t="shared" ref="L3417" si="4715">INT($J3417*K3417)</f>
        <v>0</v>
      </c>
      <c r="M3417" s="416"/>
      <c r="N3417" s="417">
        <f t="shared" ref="N3417" si="4716">INT($J3417*M3417)</f>
        <v>0</v>
      </c>
      <c r="O3417" s="416">
        <v>30539</v>
      </c>
      <c r="P3417" s="417">
        <f t="shared" ref="P3417" si="4717">INT($J3417*O3417)</f>
        <v>0</v>
      </c>
      <c r="Q3417" s="417">
        <v>30539</v>
      </c>
      <c r="R3417" s="417">
        <f t="shared" si="4640"/>
        <v>0</v>
      </c>
      <c r="S3417" s="417">
        <f t="shared" ref="S3417" si="4718">J3417-J3416</f>
        <v>0</v>
      </c>
      <c r="T3417" s="417">
        <f t="shared" ref="T3417:U3417" si="4719">Q3417-Q3416</f>
        <v>0</v>
      </c>
      <c r="U3417" s="417">
        <f t="shared" si="4719"/>
        <v>0</v>
      </c>
      <c r="V3417" s="422"/>
    </row>
    <row r="3418" spans="1:22" s="371" customFormat="1" ht="24" hidden="1" customHeight="1">
      <c r="A3418" s="366" t="s">
        <v>2055</v>
      </c>
      <c r="B3418" s="436" t="s">
        <v>2909</v>
      </c>
      <c r="C3418" s="436" t="s">
        <v>3882</v>
      </c>
      <c r="D3418" s="437" t="s">
        <v>0</v>
      </c>
      <c r="E3418" s="437" t="s">
        <v>0</v>
      </c>
      <c r="F3418" s="438">
        <v>0</v>
      </c>
      <c r="G3418" s="438">
        <f>[5]내역서!F3414</f>
        <v>0</v>
      </c>
      <c r="H3418" s="438"/>
      <c r="I3418" s="438"/>
      <c r="J3418" s="438">
        <f>내역서!F3422</f>
        <v>0</v>
      </c>
      <c r="K3418" s="439">
        <v>0</v>
      </c>
      <c r="L3418" s="438">
        <f>L3420+L3434+L3438+L3444+L3450</f>
        <v>0</v>
      </c>
      <c r="M3418" s="439">
        <v>0</v>
      </c>
      <c r="N3418" s="438">
        <f>N3420+N3434+N3438+N3444+N3450</f>
        <v>0</v>
      </c>
      <c r="O3418" s="439">
        <v>0</v>
      </c>
      <c r="P3418" s="438">
        <f>P3420+P3434+P3438+P3444+P3450</f>
        <v>0</v>
      </c>
      <c r="Q3418" s="440">
        <v>0</v>
      </c>
      <c r="R3418" s="438">
        <f>L3418+N3418+P3418</f>
        <v>0</v>
      </c>
      <c r="S3418" s="438"/>
      <c r="T3418" s="438"/>
      <c r="U3418" s="438"/>
      <c r="V3418" s="441"/>
    </row>
    <row r="3419" spans="1:22" s="81" customFormat="1" ht="24" hidden="1" customHeight="1">
      <c r="A3419" s="372" t="s">
        <v>2072</v>
      </c>
      <c r="B3419" s="442" t="s">
        <v>2909</v>
      </c>
      <c r="C3419" s="442" t="s">
        <v>3883</v>
      </c>
      <c r="D3419" s="443" t="s">
        <v>0</v>
      </c>
      <c r="E3419" s="443" t="s">
        <v>0</v>
      </c>
      <c r="F3419" s="444">
        <v>0</v>
      </c>
      <c r="G3419" s="444">
        <f>[5]내역서!F3415</f>
        <v>0</v>
      </c>
      <c r="H3419" s="444"/>
      <c r="I3419" s="444"/>
      <c r="J3419" s="444">
        <f>내역서!F3423</f>
        <v>0</v>
      </c>
      <c r="K3419" s="445">
        <v>0</v>
      </c>
      <c r="L3419" s="444">
        <f>L3421+L3435+L3439+L3445+L3451</f>
        <v>0</v>
      </c>
      <c r="M3419" s="445">
        <v>0</v>
      </c>
      <c r="N3419" s="444">
        <f>N3421+N3435+N3439+N3445+N3451</f>
        <v>0</v>
      </c>
      <c r="O3419" s="445">
        <v>0</v>
      </c>
      <c r="P3419" s="444">
        <f>P3421+P3435+P3439+P3445+P3451</f>
        <v>0</v>
      </c>
      <c r="Q3419" s="446">
        <v>0</v>
      </c>
      <c r="R3419" s="444">
        <f t="shared" ref="R3419:R3485" si="4720">L3419+N3419+P3419</f>
        <v>0</v>
      </c>
      <c r="S3419" s="444">
        <f t="shared" ref="S3419" si="4721">J3419-J3418</f>
        <v>0</v>
      </c>
      <c r="T3419" s="444">
        <f t="shared" ref="T3419:U3419" si="4722">Q3419-Q3418</f>
        <v>0</v>
      </c>
      <c r="U3419" s="444">
        <f t="shared" si="4722"/>
        <v>0</v>
      </c>
      <c r="V3419" s="447"/>
    </row>
    <row r="3420" spans="1:22" s="460" customFormat="1" ht="24" hidden="1" customHeight="1">
      <c r="A3420" s="366" t="s">
        <v>2055</v>
      </c>
      <c r="B3420" s="448" t="s">
        <v>3885</v>
      </c>
      <c r="C3420" s="448" t="s">
        <v>3886</v>
      </c>
      <c r="D3420" s="449" t="s">
        <v>0</v>
      </c>
      <c r="E3420" s="449" t="s">
        <v>0</v>
      </c>
      <c r="F3420" s="450">
        <v>0</v>
      </c>
      <c r="G3420" s="450">
        <f>[5]내역서!F3416</f>
        <v>0</v>
      </c>
      <c r="H3420" s="450"/>
      <c r="I3420" s="450"/>
      <c r="J3420" s="450">
        <f>내역서!F3424</f>
        <v>0</v>
      </c>
      <c r="K3420" s="451">
        <v>0</v>
      </c>
      <c r="L3420" s="450">
        <f>SUMIF($A$3422:$A$3433,$A3422,L$3422:L$3433)</f>
        <v>0</v>
      </c>
      <c r="M3420" s="451">
        <v>0</v>
      </c>
      <c r="N3420" s="450">
        <f>SUMIF($A$3422:$A$3433,$A3422,N$3422:N$3433)</f>
        <v>0</v>
      </c>
      <c r="O3420" s="451">
        <v>0</v>
      </c>
      <c r="P3420" s="450">
        <f>SUMIF($A$3422:$A$3433,$A3422,P$3422:P$3433)</f>
        <v>0</v>
      </c>
      <c r="Q3420" s="452">
        <v>0</v>
      </c>
      <c r="R3420" s="450">
        <f>L3420+N3420+P3420</f>
        <v>0</v>
      </c>
      <c r="S3420" s="450"/>
      <c r="T3420" s="450"/>
      <c r="U3420" s="450"/>
      <c r="V3420" s="453"/>
    </row>
    <row r="3421" spans="1:22" s="525" customFormat="1" ht="24" hidden="1" customHeight="1">
      <c r="A3421" s="372" t="s">
        <v>2072</v>
      </c>
      <c r="B3421" s="454" t="s">
        <v>3885</v>
      </c>
      <c r="C3421" s="454" t="s">
        <v>3887</v>
      </c>
      <c r="D3421" s="455" t="s">
        <v>0</v>
      </c>
      <c r="E3421" s="455" t="s">
        <v>0</v>
      </c>
      <c r="F3421" s="456">
        <v>0</v>
      </c>
      <c r="G3421" s="456">
        <f>[5]내역서!F3417</f>
        <v>0</v>
      </c>
      <c r="H3421" s="456"/>
      <c r="I3421" s="456"/>
      <c r="J3421" s="456">
        <f>내역서!F3425</f>
        <v>0</v>
      </c>
      <c r="K3421" s="457">
        <v>0</v>
      </c>
      <c r="L3421" s="456">
        <f>SUMIF($A$3422:$A$3433,$A3423,L$3422:L$3433)</f>
        <v>0</v>
      </c>
      <c r="M3421" s="457">
        <v>0</v>
      </c>
      <c r="N3421" s="456">
        <f>SUMIF($A$3422:$A$3433,$A3423,N$3422:N$3433)</f>
        <v>0</v>
      </c>
      <c r="O3421" s="457">
        <v>0</v>
      </c>
      <c r="P3421" s="456">
        <f>SUMIF($A$3422:$A$3433,$A3423,P$3422:P$3433)</f>
        <v>0</v>
      </c>
      <c r="Q3421" s="458">
        <v>0</v>
      </c>
      <c r="R3421" s="456">
        <f t="shared" si="4720"/>
        <v>0</v>
      </c>
      <c r="S3421" s="456">
        <f t="shared" ref="S3421" si="4723">J3421-J3420</f>
        <v>0</v>
      </c>
      <c r="T3421" s="456">
        <f t="shared" ref="T3421:U3421" si="4724">Q3421-Q3420</f>
        <v>0</v>
      </c>
      <c r="U3421" s="456">
        <f t="shared" si="4724"/>
        <v>0</v>
      </c>
      <c r="V3421" s="459"/>
    </row>
    <row r="3422" spans="1:22" s="485" customFormat="1" ht="24" hidden="1" customHeight="1">
      <c r="A3422" s="366" t="s">
        <v>2055</v>
      </c>
      <c r="B3422" s="418" t="s">
        <v>0</v>
      </c>
      <c r="C3422" s="418" t="s">
        <v>3888</v>
      </c>
      <c r="D3422" s="418" t="s">
        <v>6893</v>
      </c>
      <c r="E3422" s="419" t="s">
        <v>2235</v>
      </c>
      <c r="F3422" s="411"/>
      <c r="G3422" s="411">
        <f>[5]내역서!F3416</f>
        <v>0</v>
      </c>
      <c r="H3422" s="410"/>
      <c r="I3422" s="410"/>
      <c r="J3422" s="410">
        <f>내역서!F3426</f>
        <v>0</v>
      </c>
      <c r="K3422" s="411">
        <v>11348</v>
      </c>
      <c r="L3422" s="412">
        <f>INT($J3422*K3422)</f>
        <v>0</v>
      </c>
      <c r="M3422" s="411">
        <v>109659</v>
      </c>
      <c r="N3422" s="412">
        <f>INT($J3422*M3422)</f>
        <v>0</v>
      </c>
      <c r="O3422" s="411">
        <v>14375</v>
      </c>
      <c r="P3422" s="412">
        <f>INT($J3422*O3422)</f>
        <v>0</v>
      </c>
      <c r="Q3422" s="412">
        <f>K3422+M3422+O3422</f>
        <v>135382</v>
      </c>
      <c r="R3422" s="412">
        <f>L3422+N3422+P3422</f>
        <v>0</v>
      </c>
      <c r="S3422" s="412"/>
      <c r="T3422" s="412"/>
      <c r="U3422" s="412"/>
      <c r="V3422" s="419" t="s">
        <v>6859</v>
      </c>
    </row>
    <row r="3423" spans="1:22" s="77" customFormat="1" ht="24" hidden="1" customHeight="1">
      <c r="A3423" s="372" t="s">
        <v>2072</v>
      </c>
      <c r="B3423" s="421"/>
      <c r="C3423" s="421" t="s">
        <v>3888</v>
      </c>
      <c r="D3423" s="421" t="s">
        <v>6894</v>
      </c>
      <c r="E3423" s="422" t="s">
        <v>2235</v>
      </c>
      <c r="F3423" s="416"/>
      <c r="G3423" s="416">
        <f>[5]내역서!F3417</f>
        <v>0</v>
      </c>
      <c r="H3423" s="415"/>
      <c r="I3423" s="415"/>
      <c r="J3423" s="415"/>
      <c r="K3423" s="416">
        <v>11348</v>
      </c>
      <c r="L3423" s="417">
        <f t="shared" ref="L3423" si="4725">INT($J3423*K3423)</f>
        <v>0</v>
      </c>
      <c r="M3423" s="416">
        <v>109659</v>
      </c>
      <c r="N3423" s="417">
        <f t="shared" ref="N3423" si="4726">INT($J3423*M3423)</f>
        <v>0</v>
      </c>
      <c r="O3423" s="416">
        <v>14375</v>
      </c>
      <c r="P3423" s="417">
        <f t="shared" ref="P3423" si="4727">INT($J3423*O3423)</f>
        <v>0</v>
      </c>
      <c r="Q3423" s="417">
        <f t="shared" ref="Q3423:Q3433" si="4728">K3423+M3423+O3423</f>
        <v>135382</v>
      </c>
      <c r="R3423" s="417">
        <f t="shared" ref="R3423:R3433" si="4729">L3423+N3423+P3423</f>
        <v>0</v>
      </c>
      <c r="S3423" s="417">
        <f t="shared" ref="S3423" si="4730">J3423-J3422</f>
        <v>0</v>
      </c>
      <c r="T3423" s="417">
        <f t="shared" ref="T3423" si="4731">Q3423-Q3422</f>
        <v>0</v>
      </c>
      <c r="U3423" s="417">
        <f t="shared" ref="U3423" si="4732">R3423-R3422</f>
        <v>0</v>
      </c>
      <c r="V3423" s="422" t="s">
        <v>2081</v>
      </c>
    </row>
    <row r="3424" spans="1:22" s="485" customFormat="1" ht="24" hidden="1" customHeight="1">
      <c r="A3424" s="366" t="s">
        <v>2055</v>
      </c>
      <c r="B3424" s="418" t="s">
        <v>0</v>
      </c>
      <c r="C3424" s="418" t="s">
        <v>3888</v>
      </c>
      <c r="D3424" s="418" t="s">
        <v>3889</v>
      </c>
      <c r="E3424" s="419" t="s">
        <v>2235</v>
      </c>
      <c r="F3424" s="411"/>
      <c r="G3424" s="411">
        <f>[5]내역서!F3418</f>
        <v>39</v>
      </c>
      <c r="H3424" s="410"/>
      <c r="I3424" s="410"/>
      <c r="J3424" s="410">
        <f>내역서!F3428</f>
        <v>0</v>
      </c>
      <c r="K3424" s="411">
        <v>0</v>
      </c>
      <c r="L3424" s="412">
        <f>INT($J3424*K3424)</f>
        <v>0</v>
      </c>
      <c r="M3424" s="411">
        <v>125383</v>
      </c>
      <c r="N3424" s="412">
        <f>INT($J3424*M3424)</f>
        <v>0</v>
      </c>
      <c r="O3424" s="411">
        <v>25681</v>
      </c>
      <c r="P3424" s="412">
        <f>INT($J3424*O3424)</f>
        <v>0</v>
      </c>
      <c r="Q3424" s="412">
        <f t="shared" si="4728"/>
        <v>151064</v>
      </c>
      <c r="R3424" s="412">
        <f t="shared" si="4729"/>
        <v>0</v>
      </c>
      <c r="S3424" s="412"/>
      <c r="T3424" s="412"/>
      <c r="U3424" s="412"/>
      <c r="V3424" s="419"/>
    </row>
    <row r="3425" spans="1:22" s="77" customFormat="1" ht="24" hidden="1" customHeight="1">
      <c r="A3425" s="372" t="s">
        <v>2072</v>
      </c>
      <c r="B3425" s="421"/>
      <c r="C3425" s="421" t="s">
        <v>3888</v>
      </c>
      <c r="D3425" s="421" t="s">
        <v>3889</v>
      </c>
      <c r="E3425" s="422" t="s">
        <v>2235</v>
      </c>
      <c r="F3425" s="416"/>
      <c r="G3425" s="416">
        <f>[5]내역서!F3419</f>
        <v>39</v>
      </c>
      <c r="H3425" s="415"/>
      <c r="I3425" s="415"/>
      <c r="J3425" s="415">
        <f>내역서!F3429</f>
        <v>0</v>
      </c>
      <c r="K3425" s="416">
        <v>0</v>
      </c>
      <c r="L3425" s="417">
        <f t="shared" ref="L3425:L3433" si="4733">INT($J3425*K3425)</f>
        <v>0</v>
      </c>
      <c r="M3425" s="416">
        <v>125383</v>
      </c>
      <c r="N3425" s="417">
        <f t="shared" ref="N3425:N3433" si="4734">INT($J3425*M3425)</f>
        <v>0</v>
      </c>
      <c r="O3425" s="416">
        <v>25681</v>
      </c>
      <c r="P3425" s="417">
        <f t="shared" ref="P3425:P3433" si="4735">INT($J3425*O3425)</f>
        <v>0</v>
      </c>
      <c r="Q3425" s="417">
        <f t="shared" si="4728"/>
        <v>151064</v>
      </c>
      <c r="R3425" s="417">
        <f t="shared" si="4729"/>
        <v>0</v>
      </c>
      <c r="S3425" s="417">
        <f t="shared" ref="S3425" si="4736">J3425-J3424</f>
        <v>0</v>
      </c>
      <c r="T3425" s="417">
        <f t="shared" ref="T3425:U3425" si="4737">Q3425-Q3424</f>
        <v>0</v>
      </c>
      <c r="U3425" s="417">
        <f t="shared" si="4737"/>
        <v>0</v>
      </c>
      <c r="V3425" s="422"/>
    </row>
    <row r="3426" spans="1:22" s="485" customFormat="1" ht="24" hidden="1" customHeight="1">
      <c r="A3426" s="366" t="s">
        <v>2055</v>
      </c>
      <c r="B3426" s="418" t="s">
        <v>0</v>
      </c>
      <c r="C3426" s="418" t="s">
        <v>3890</v>
      </c>
      <c r="D3426" s="418" t="s">
        <v>3889</v>
      </c>
      <c r="E3426" s="419" t="s">
        <v>1860</v>
      </c>
      <c r="F3426" s="411"/>
      <c r="G3426" s="411">
        <f>[5]내역서!F3420</f>
        <v>39</v>
      </c>
      <c r="H3426" s="410"/>
      <c r="I3426" s="410"/>
      <c r="J3426" s="410">
        <f>내역서!F3430</f>
        <v>0</v>
      </c>
      <c r="K3426" s="411">
        <v>0</v>
      </c>
      <c r="L3426" s="412">
        <f>INT($J3426*K3426)</f>
        <v>0</v>
      </c>
      <c r="M3426" s="411">
        <v>111004</v>
      </c>
      <c r="N3426" s="412">
        <f>INT($J3426*M3426)</f>
        <v>0</v>
      </c>
      <c r="O3426" s="411">
        <v>2266</v>
      </c>
      <c r="P3426" s="412">
        <f>INT($J3426*O3426)</f>
        <v>0</v>
      </c>
      <c r="Q3426" s="412">
        <f t="shared" si="4728"/>
        <v>113270</v>
      </c>
      <c r="R3426" s="412">
        <f t="shared" si="4729"/>
        <v>0</v>
      </c>
      <c r="S3426" s="412"/>
      <c r="T3426" s="412"/>
      <c r="U3426" s="412"/>
      <c r="V3426" s="419"/>
    </row>
    <row r="3427" spans="1:22" s="77" customFormat="1" ht="24" hidden="1" customHeight="1">
      <c r="A3427" s="372" t="s">
        <v>5428</v>
      </c>
      <c r="B3427" s="421"/>
      <c r="C3427" s="421" t="s">
        <v>3890</v>
      </c>
      <c r="D3427" s="421" t="s">
        <v>3889</v>
      </c>
      <c r="E3427" s="422" t="s">
        <v>1860</v>
      </c>
      <c r="F3427" s="416"/>
      <c r="G3427" s="416">
        <f>[5]내역서!F3421</f>
        <v>39</v>
      </c>
      <c r="H3427" s="415"/>
      <c r="I3427" s="415"/>
      <c r="J3427" s="415">
        <f>내역서!F3431</f>
        <v>0</v>
      </c>
      <c r="K3427" s="416">
        <v>0</v>
      </c>
      <c r="L3427" s="417">
        <f t="shared" si="4733"/>
        <v>0</v>
      </c>
      <c r="M3427" s="416">
        <v>111004</v>
      </c>
      <c r="N3427" s="417">
        <f t="shared" si="4734"/>
        <v>0</v>
      </c>
      <c r="O3427" s="416">
        <v>2266</v>
      </c>
      <c r="P3427" s="417">
        <f t="shared" si="4735"/>
        <v>0</v>
      </c>
      <c r="Q3427" s="417">
        <f t="shared" si="4728"/>
        <v>113270</v>
      </c>
      <c r="R3427" s="417">
        <f t="shared" si="4729"/>
        <v>0</v>
      </c>
      <c r="S3427" s="417">
        <f t="shared" ref="S3427" si="4738">J3427-J3426</f>
        <v>0</v>
      </c>
      <c r="T3427" s="417">
        <f t="shared" ref="T3427:U3427" si="4739">Q3427-Q3426</f>
        <v>0</v>
      </c>
      <c r="U3427" s="417">
        <f t="shared" si="4739"/>
        <v>0</v>
      </c>
      <c r="V3427" s="422"/>
    </row>
    <row r="3428" spans="1:22" s="485" customFormat="1" ht="24" hidden="1" customHeight="1">
      <c r="A3428" s="366" t="s">
        <v>5563</v>
      </c>
      <c r="B3428" s="418" t="s">
        <v>0</v>
      </c>
      <c r="C3428" s="418" t="s">
        <v>3891</v>
      </c>
      <c r="D3428" s="418" t="s">
        <v>3889</v>
      </c>
      <c r="E3428" s="419" t="s">
        <v>1860</v>
      </c>
      <c r="F3428" s="411"/>
      <c r="G3428" s="411">
        <f>[5]내역서!F3422</f>
        <v>5</v>
      </c>
      <c r="H3428" s="410"/>
      <c r="I3428" s="410"/>
      <c r="J3428" s="410">
        <f>내역서!F3434</f>
        <v>0</v>
      </c>
      <c r="K3428" s="411">
        <v>23515</v>
      </c>
      <c r="L3428" s="412">
        <f>INT($J3428*K3428)</f>
        <v>0</v>
      </c>
      <c r="M3428" s="411">
        <v>241420</v>
      </c>
      <c r="N3428" s="412">
        <f>INT($J3428*M3428)</f>
        <v>0</v>
      </c>
      <c r="O3428" s="411">
        <v>34006</v>
      </c>
      <c r="P3428" s="412">
        <f>INT($J3428*O3428)</f>
        <v>0</v>
      </c>
      <c r="Q3428" s="412">
        <f t="shared" si="4728"/>
        <v>298941</v>
      </c>
      <c r="R3428" s="412">
        <f t="shared" si="4729"/>
        <v>0</v>
      </c>
      <c r="S3428" s="412"/>
      <c r="T3428" s="412"/>
      <c r="U3428" s="412"/>
      <c r="V3428" s="419"/>
    </row>
    <row r="3429" spans="1:22" s="77" customFormat="1" ht="24" hidden="1" customHeight="1">
      <c r="A3429" s="372" t="s">
        <v>2072</v>
      </c>
      <c r="B3429" s="421"/>
      <c r="C3429" s="421" t="s">
        <v>3891</v>
      </c>
      <c r="D3429" s="421" t="s">
        <v>3889</v>
      </c>
      <c r="E3429" s="422" t="s">
        <v>1860</v>
      </c>
      <c r="F3429" s="416"/>
      <c r="G3429" s="416">
        <f>[5]내역서!F3423</f>
        <v>5</v>
      </c>
      <c r="H3429" s="415"/>
      <c r="I3429" s="415"/>
      <c r="J3429" s="415">
        <f>내역서!F3435</f>
        <v>0</v>
      </c>
      <c r="K3429" s="416">
        <v>23515</v>
      </c>
      <c r="L3429" s="417">
        <f t="shared" si="4733"/>
        <v>0</v>
      </c>
      <c r="M3429" s="416">
        <v>241420</v>
      </c>
      <c r="N3429" s="417">
        <f t="shared" si="4734"/>
        <v>0</v>
      </c>
      <c r="O3429" s="416">
        <v>34006</v>
      </c>
      <c r="P3429" s="417">
        <f t="shared" si="4735"/>
        <v>0</v>
      </c>
      <c r="Q3429" s="417">
        <f t="shared" si="4728"/>
        <v>298941</v>
      </c>
      <c r="R3429" s="417">
        <f t="shared" si="4729"/>
        <v>0</v>
      </c>
      <c r="S3429" s="417">
        <f t="shared" ref="S3429" si="4740">J3429-J3428</f>
        <v>0</v>
      </c>
      <c r="T3429" s="417">
        <f t="shared" ref="T3429:U3429" si="4741">Q3429-Q3428</f>
        <v>0</v>
      </c>
      <c r="U3429" s="417">
        <f t="shared" si="4741"/>
        <v>0</v>
      </c>
      <c r="V3429" s="422"/>
    </row>
    <row r="3430" spans="1:22" s="485" customFormat="1" ht="24" hidden="1" customHeight="1">
      <c r="A3430" s="366" t="s">
        <v>2246</v>
      </c>
      <c r="B3430" s="418" t="s">
        <v>0</v>
      </c>
      <c r="C3430" s="418" t="s">
        <v>3871</v>
      </c>
      <c r="D3430" s="418" t="s">
        <v>6892</v>
      </c>
      <c r="E3430" s="419" t="s">
        <v>1860</v>
      </c>
      <c r="F3430" s="411"/>
      <c r="G3430" s="411"/>
      <c r="H3430" s="410"/>
      <c r="I3430" s="410"/>
      <c r="J3430" s="410">
        <f>내역서!F3438</f>
        <v>0</v>
      </c>
      <c r="K3430" s="411"/>
      <c r="L3430" s="412">
        <f>INT($J3430*K3430)</f>
        <v>0</v>
      </c>
      <c r="M3430" s="411">
        <v>71140</v>
      </c>
      <c r="N3430" s="412">
        <f>INT($J3430*M3430)</f>
        <v>0</v>
      </c>
      <c r="O3430" s="411">
        <v>142280</v>
      </c>
      <c r="P3430" s="412">
        <f>INT($J3430*O3430)</f>
        <v>0</v>
      </c>
      <c r="Q3430" s="412">
        <f t="shared" si="4728"/>
        <v>213420</v>
      </c>
      <c r="R3430" s="412">
        <f t="shared" si="4729"/>
        <v>0</v>
      </c>
      <c r="S3430" s="412"/>
      <c r="T3430" s="412"/>
      <c r="U3430" s="412"/>
      <c r="V3430" s="419" t="s">
        <v>6859</v>
      </c>
    </row>
    <row r="3431" spans="1:22" s="77" customFormat="1" ht="24" hidden="1" customHeight="1">
      <c r="A3431" s="372" t="s">
        <v>2072</v>
      </c>
      <c r="B3431" s="421"/>
      <c r="C3431" s="421" t="s">
        <v>3871</v>
      </c>
      <c r="D3431" s="421" t="s">
        <v>6863</v>
      </c>
      <c r="E3431" s="422" t="s">
        <v>1860</v>
      </c>
      <c r="F3431" s="416"/>
      <c r="G3431" s="416"/>
      <c r="H3431" s="415"/>
      <c r="I3431" s="415"/>
      <c r="J3431" s="415"/>
      <c r="K3431" s="416"/>
      <c r="L3431" s="417">
        <f t="shared" ref="L3431" si="4742">INT($J3431*K3431)</f>
        <v>0</v>
      </c>
      <c r="M3431" s="416">
        <v>71140</v>
      </c>
      <c r="N3431" s="417">
        <f t="shared" ref="N3431" si="4743">INT($J3431*M3431)</f>
        <v>0</v>
      </c>
      <c r="O3431" s="416">
        <v>142280</v>
      </c>
      <c r="P3431" s="417">
        <f t="shared" ref="P3431" si="4744">INT($J3431*O3431)</f>
        <v>0</v>
      </c>
      <c r="Q3431" s="417">
        <f t="shared" si="4728"/>
        <v>213420</v>
      </c>
      <c r="R3431" s="417">
        <f t="shared" si="4729"/>
        <v>0</v>
      </c>
      <c r="S3431" s="417">
        <f>J3431-J3430</f>
        <v>0</v>
      </c>
      <c r="T3431" s="417">
        <f t="shared" ref="T3431" si="4745">Q3431-Q3430</f>
        <v>0</v>
      </c>
      <c r="U3431" s="417">
        <f t="shared" ref="U3431" si="4746">R3431-R3430</f>
        <v>0</v>
      </c>
      <c r="V3431" s="422" t="s">
        <v>2081</v>
      </c>
    </row>
    <row r="3432" spans="1:22" s="485" customFormat="1" ht="24" hidden="1" customHeight="1">
      <c r="A3432" s="366" t="s">
        <v>6415</v>
      </c>
      <c r="B3432" s="418" t="s">
        <v>0</v>
      </c>
      <c r="C3432" s="418" t="s">
        <v>3871</v>
      </c>
      <c r="D3432" s="418" t="s">
        <v>3848</v>
      </c>
      <c r="E3432" s="419" t="s">
        <v>1860</v>
      </c>
      <c r="F3432" s="411"/>
      <c r="G3432" s="411">
        <f>[5]내역서!F3424</f>
        <v>1</v>
      </c>
      <c r="H3432" s="410"/>
      <c r="I3432" s="410"/>
      <c r="J3432" s="410">
        <f>내역서!F3440</f>
        <v>0</v>
      </c>
      <c r="K3432" s="411">
        <v>57796</v>
      </c>
      <c r="L3432" s="412">
        <f>INT($J3432*K3432)</f>
        <v>0</v>
      </c>
      <c r="M3432" s="411">
        <v>88478</v>
      </c>
      <c r="N3432" s="412">
        <f>INT($J3432*M3432)</f>
        <v>0</v>
      </c>
      <c r="O3432" s="411">
        <v>0</v>
      </c>
      <c r="P3432" s="412">
        <f>INT($J3432*O3432)</f>
        <v>0</v>
      </c>
      <c r="Q3432" s="412">
        <f t="shared" si="4728"/>
        <v>146274</v>
      </c>
      <c r="R3432" s="412">
        <f t="shared" si="4729"/>
        <v>0</v>
      </c>
      <c r="S3432" s="412"/>
      <c r="T3432" s="412"/>
      <c r="U3432" s="412"/>
      <c r="V3432" s="419"/>
    </row>
    <row r="3433" spans="1:22" s="77" customFormat="1" ht="24" hidden="1" customHeight="1">
      <c r="A3433" s="372" t="s">
        <v>2072</v>
      </c>
      <c r="B3433" s="421"/>
      <c r="C3433" s="421" t="s">
        <v>3871</v>
      </c>
      <c r="D3433" s="421" t="s">
        <v>3848</v>
      </c>
      <c r="E3433" s="422" t="s">
        <v>1860</v>
      </c>
      <c r="F3433" s="416"/>
      <c r="G3433" s="416">
        <f>[5]내역서!F3425</f>
        <v>1</v>
      </c>
      <c r="H3433" s="415"/>
      <c r="I3433" s="415"/>
      <c r="J3433" s="415">
        <f>내역서!F3441</f>
        <v>0</v>
      </c>
      <c r="K3433" s="416">
        <v>57796</v>
      </c>
      <c r="L3433" s="417">
        <f t="shared" si="4733"/>
        <v>0</v>
      </c>
      <c r="M3433" s="416">
        <v>88478</v>
      </c>
      <c r="N3433" s="417">
        <f t="shared" si="4734"/>
        <v>0</v>
      </c>
      <c r="O3433" s="416">
        <v>0</v>
      </c>
      <c r="P3433" s="417">
        <f t="shared" si="4735"/>
        <v>0</v>
      </c>
      <c r="Q3433" s="417">
        <f t="shared" si="4728"/>
        <v>146274</v>
      </c>
      <c r="R3433" s="417">
        <f t="shared" si="4729"/>
        <v>0</v>
      </c>
      <c r="S3433" s="417">
        <f t="shared" ref="S3433" si="4747">J3433-J3432</f>
        <v>0</v>
      </c>
      <c r="T3433" s="417">
        <f t="shared" ref="T3433:U3433" si="4748">Q3433-Q3432</f>
        <v>0</v>
      </c>
      <c r="U3433" s="417">
        <f t="shared" si="4748"/>
        <v>0</v>
      </c>
      <c r="V3433" s="422"/>
    </row>
    <row r="3434" spans="1:22" s="460" customFormat="1" ht="24" hidden="1" customHeight="1">
      <c r="A3434" s="366" t="s">
        <v>2055</v>
      </c>
      <c r="B3434" s="448" t="s">
        <v>3893</v>
      </c>
      <c r="C3434" s="448" t="s">
        <v>3894</v>
      </c>
      <c r="D3434" s="449" t="s">
        <v>0</v>
      </c>
      <c r="E3434" s="449" t="s">
        <v>0</v>
      </c>
      <c r="F3434" s="450">
        <v>0</v>
      </c>
      <c r="G3434" s="450">
        <f>[5]내역서!F3426</f>
        <v>0</v>
      </c>
      <c r="H3434" s="450"/>
      <c r="I3434" s="450"/>
      <c r="J3434" s="450">
        <f>내역서!F3442</f>
        <v>0</v>
      </c>
      <c r="K3434" s="451">
        <v>0</v>
      </c>
      <c r="L3434" s="450">
        <f>L3436</f>
        <v>0</v>
      </c>
      <c r="M3434" s="451">
        <v>0</v>
      </c>
      <c r="N3434" s="450">
        <f>N3436</f>
        <v>0</v>
      </c>
      <c r="O3434" s="451">
        <v>0</v>
      </c>
      <c r="P3434" s="450">
        <f>P3436</f>
        <v>0</v>
      </c>
      <c r="Q3434" s="452">
        <v>0</v>
      </c>
      <c r="R3434" s="450">
        <f>L3434+N3434+P3434</f>
        <v>0</v>
      </c>
      <c r="S3434" s="450"/>
      <c r="T3434" s="450"/>
      <c r="U3434" s="450"/>
      <c r="V3434" s="453"/>
    </row>
    <row r="3435" spans="1:22" s="525" customFormat="1" ht="24" hidden="1" customHeight="1">
      <c r="A3435" s="372" t="s">
        <v>2072</v>
      </c>
      <c r="B3435" s="454" t="s">
        <v>3893</v>
      </c>
      <c r="C3435" s="454" t="s">
        <v>3895</v>
      </c>
      <c r="D3435" s="455" t="s">
        <v>0</v>
      </c>
      <c r="E3435" s="455"/>
      <c r="F3435" s="456">
        <v>0</v>
      </c>
      <c r="G3435" s="456">
        <f>[5]내역서!F3427</f>
        <v>0</v>
      </c>
      <c r="H3435" s="456"/>
      <c r="I3435" s="456"/>
      <c r="J3435" s="456">
        <f>내역서!F3443</f>
        <v>0</v>
      </c>
      <c r="K3435" s="457">
        <v>0</v>
      </c>
      <c r="L3435" s="456">
        <f>L3437</f>
        <v>0</v>
      </c>
      <c r="M3435" s="457">
        <v>0</v>
      </c>
      <c r="N3435" s="456">
        <f>N3437</f>
        <v>0</v>
      </c>
      <c r="O3435" s="457">
        <v>0</v>
      </c>
      <c r="P3435" s="456">
        <f>P3437</f>
        <v>0</v>
      </c>
      <c r="Q3435" s="458">
        <v>0</v>
      </c>
      <c r="R3435" s="456">
        <f t="shared" si="4720"/>
        <v>0</v>
      </c>
      <c r="S3435" s="456">
        <f t="shared" ref="S3435" si="4749">J3435-J3434</f>
        <v>0</v>
      </c>
      <c r="T3435" s="456">
        <f t="shared" ref="T3435:U3435" si="4750">Q3435-Q3434</f>
        <v>0</v>
      </c>
      <c r="U3435" s="456">
        <f t="shared" si="4750"/>
        <v>0</v>
      </c>
      <c r="V3435" s="459"/>
    </row>
    <row r="3436" spans="1:22" s="485" customFormat="1" ht="24" hidden="1" customHeight="1">
      <c r="A3436" s="366" t="s">
        <v>5443</v>
      </c>
      <c r="B3436" s="418" t="s">
        <v>0</v>
      </c>
      <c r="C3436" s="418" t="s">
        <v>3894</v>
      </c>
      <c r="D3436" s="418" t="s">
        <v>3889</v>
      </c>
      <c r="E3436" s="419" t="s">
        <v>1860</v>
      </c>
      <c r="F3436" s="411"/>
      <c r="G3436" s="411">
        <f>[5]내역서!F3428</f>
        <v>2</v>
      </c>
      <c r="H3436" s="410"/>
      <c r="I3436" s="410"/>
      <c r="J3436" s="410">
        <f>내역서!F3444</f>
        <v>0</v>
      </c>
      <c r="K3436" s="411"/>
      <c r="L3436" s="412">
        <f>INT($J3436*K3436)</f>
        <v>0</v>
      </c>
      <c r="M3436" s="411">
        <v>57532</v>
      </c>
      <c r="N3436" s="412">
        <f>INT($J3436*M3436)</f>
        <v>0</v>
      </c>
      <c r="O3436" s="411">
        <v>15294</v>
      </c>
      <c r="P3436" s="412">
        <f>INT($J3436*O3436)</f>
        <v>0</v>
      </c>
      <c r="Q3436" s="412">
        <v>72826</v>
      </c>
      <c r="R3436" s="412">
        <f>L3436+N3436+P3436</f>
        <v>0</v>
      </c>
      <c r="S3436" s="412"/>
      <c r="T3436" s="412"/>
      <c r="U3436" s="412"/>
      <c r="V3436" s="419"/>
    </row>
    <row r="3437" spans="1:22" s="77" customFormat="1" ht="24" hidden="1" customHeight="1">
      <c r="A3437" s="372" t="s">
        <v>6414</v>
      </c>
      <c r="B3437" s="421"/>
      <c r="C3437" s="421" t="s">
        <v>3894</v>
      </c>
      <c r="D3437" s="421" t="s">
        <v>3889</v>
      </c>
      <c r="E3437" s="422" t="s">
        <v>1860</v>
      </c>
      <c r="F3437" s="416"/>
      <c r="G3437" s="416">
        <f>[5]내역서!F3429</f>
        <v>2</v>
      </c>
      <c r="H3437" s="415"/>
      <c r="I3437" s="415"/>
      <c r="J3437" s="415">
        <f>내역서!F3445</f>
        <v>0</v>
      </c>
      <c r="K3437" s="416"/>
      <c r="L3437" s="417">
        <f t="shared" ref="L3437" si="4751">INT($J3437*K3437)</f>
        <v>0</v>
      </c>
      <c r="M3437" s="416">
        <v>57532</v>
      </c>
      <c r="N3437" s="417">
        <f t="shared" ref="N3437" si="4752">INT($J3437*M3437)</f>
        <v>0</v>
      </c>
      <c r="O3437" s="416">
        <v>15294</v>
      </c>
      <c r="P3437" s="417">
        <f t="shared" ref="P3437" si="4753">INT($J3437*O3437)</f>
        <v>0</v>
      </c>
      <c r="Q3437" s="417">
        <v>72826</v>
      </c>
      <c r="R3437" s="417">
        <f t="shared" si="4720"/>
        <v>0</v>
      </c>
      <c r="S3437" s="417">
        <f t="shared" ref="S3437" si="4754">J3437-J3436</f>
        <v>0</v>
      </c>
      <c r="T3437" s="417">
        <f t="shared" ref="T3437:U3437" si="4755">Q3437-Q3436</f>
        <v>0</v>
      </c>
      <c r="U3437" s="417">
        <f t="shared" si="4755"/>
        <v>0</v>
      </c>
      <c r="V3437" s="422"/>
    </row>
    <row r="3438" spans="1:22" s="460" customFormat="1" ht="24" hidden="1" customHeight="1">
      <c r="A3438" s="366" t="s">
        <v>5563</v>
      </c>
      <c r="B3438" s="448" t="s">
        <v>3897</v>
      </c>
      <c r="C3438" s="448" t="s">
        <v>3898</v>
      </c>
      <c r="D3438" s="449" t="s">
        <v>0</v>
      </c>
      <c r="E3438" s="449" t="s">
        <v>0</v>
      </c>
      <c r="F3438" s="450">
        <v>0</v>
      </c>
      <c r="G3438" s="450">
        <f>[5]내역서!F3430</f>
        <v>0</v>
      </c>
      <c r="H3438" s="450"/>
      <c r="I3438" s="450"/>
      <c r="J3438" s="450">
        <f>내역서!F3446</f>
        <v>0</v>
      </c>
      <c r="K3438" s="451">
        <v>0</v>
      </c>
      <c r="L3438" s="450">
        <f>L3440+L3442</f>
        <v>0</v>
      </c>
      <c r="M3438" s="451">
        <v>0</v>
      </c>
      <c r="N3438" s="450">
        <f>N3440+N3442</f>
        <v>0</v>
      </c>
      <c r="O3438" s="451">
        <v>0</v>
      </c>
      <c r="P3438" s="450">
        <f>P3440+P3442</f>
        <v>0</v>
      </c>
      <c r="Q3438" s="452">
        <v>0</v>
      </c>
      <c r="R3438" s="450">
        <f>L3438+N3438+P3438</f>
        <v>0</v>
      </c>
      <c r="S3438" s="450"/>
      <c r="T3438" s="450"/>
      <c r="U3438" s="450"/>
      <c r="V3438" s="453"/>
    </row>
    <row r="3439" spans="1:22" s="525" customFormat="1" ht="24" hidden="1" customHeight="1">
      <c r="A3439" s="372" t="s">
        <v>5444</v>
      </c>
      <c r="B3439" s="454" t="s">
        <v>3897</v>
      </c>
      <c r="C3439" s="454" t="s">
        <v>3899</v>
      </c>
      <c r="D3439" s="455" t="s">
        <v>0</v>
      </c>
      <c r="E3439" s="455"/>
      <c r="F3439" s="456">
        <v>0</v>
      </c>
      <c r="G3439" s="456">
        <f>[5]내역서!F3431</f>
        <v>0</v>
      </c>
      <c r="H3439" s="456"/>
      <c r="I3439" s="456"/>
      <c r="J3439" s="456">
        <f>내역서!F3447</f>
        <v>0</v>
      </c>
      <c r="K3439" s="457">
        <v>0</v>
      </c>
      <c r="L3439" s="456">
        <f>L3441+L3443</f>
        <v>0</v>
      </c>
      <c r="M3439" s="457">
        <v>0</v>
      </c>
      <c r="N3439" s="456">
        <f>N3441+N3443</f>
        <v>0</v>
      </c>
      <c r="O3439" s="457">
        <v>0</v>
      </c>
      <c r="P3439" s="456">
        <f>P3441+P3443</f>
        <v>0</v>
      </c>
      <c r="Q3439" s="458">
        <v>0</v>
      </c>
      <c r="R3439" s="456">
        <f t="shared" si="4720"/>
        <v>0</v>
      </c>
      <c r="S3439" s="456">
        <f t="shared" ref="S3439" si="4756">J3439-J3438</f>
        <v>0</v>
      </c>
      <c r="T3439" s="456">
        <f t="shared" ref="T3439:U3439" si="4757">Q3439-Q3438</f>
        <v>0</v>
      </c>
      <c r="U3439" s="456">
        <f t="shared" si="4757"/>
        <v>0</v>
      </c>
      <c r="V3439" s="459"/>
    </row>
    <row r="3440" spans="1:22" s="485" customFormat="1" ht="24" hidden="1" customHeight="1">
      <c r="A3440" s="366" t="s">
        <v>5432</v>
      </c>
      <c r="B3440" s="418" t="s">
        <v>0</v>
      </c>
      <c r="C3440" s="418" t="s">
        <v>3900</v>
      </c>
      <c r="D3440" s="418" t="s">
        <v>3889</v>
      </c>
      <c r="E3440" s="419" t="s">
        <v>20</v>
      </c>
      <c r="F3440" s="411"/>
      <c r="G3440" s="411">
        <f>[5]내역서!F3432</f>
        <v>3</v>
      </c>
      <c r="H3440" s="410"/>
      <c r="I3440" s="410"/>
      <c r="J3440" s="410">
        <f>내역서!F3448</f>
        <v>0</v>
      </c>
      <c r="K3440" s="411">
        <v>0</v>
      </c>
      <c r="L3440" s="412">
        <f>INT($J3440*K3440)</f>
        <v>0</v>
      </c>
      <c r="M3440" s="411"/>
      <c r="N3440" s="412">
        <f>INT($J3440*M3440)</f>
        <v>0</v>
      </c>
      <c r="O3440" s="411">
        <v>41766</v>
      </c>
      <c r="P3440" s="412">
        <f>INT($J3440*O3440)</f>
        <v>0</v>
      </c>
      <c r="Q3440" s="412">
        <v>41766</v>
      </c>
      <c r="R3440" s="412">
        <f>L3440+N3440+P3440</f>
        <v>0</v>
      </c>
      <c r="S3440" s="412"/>
      <c r="T3440" s="412"/>
      <c r="U3440" s="412"/>
      <c r="V3440" s="419"/>
    </row>
    <row r="3441" spans="1:22" s="77" customFormat="1" ht="24" hidden="1" customHeight="1">
      <c r="A3441" s="372" t="s">
        <v>2072</v>
      </c>
      <c r="B3441" s="421"/>
      <c r="C3441" s="421" t="s">
        <v>3900</v>
      </c>
      <c r="D3441" s="421" t="s">
        <v>3889</v>
      </c>
      <c r="E3441" s="422" t="s">
        <v>20</v>
      </c>
      <c r="F3441" s="416"/>
      <c r="G3441" s="416">
        <f>[5]내역서!F3433</f>
        <v>3</v>
      </c>
      <c r="H3441" s="415"/>
      <c r="I3441" s="415"/>
      <c r="J3441" s="415">
        <f>내역서!F3449</f>
        <v>0</v>
      </c>
      <c r="K3441" s="416">
        <v>0</v>
      </c>
      <c r="L3441" s="417">
        <f t="shared" ref="L3441:L3443" si="4758">INT($J3441*K3441)</f>
        <v>0</v>
      </c>
      <c r="M3441" s="416"/>
      <c r="N3441" s="417">
        <f t="shared" ref="N3441:N3443" si="4759">INT($J3441*M3441)</f>
        <v>0</v>
      </c>
      <c r="O3441" s="416">
        <v>41766</v>
      </c>
      <c r="P3441" s="417">
        <f t="shared" ref="P3441:P3443" si="4760">INT($J3441*O3441)</f>
        <v>0</v>
      </c>
      <c r="Q3441" s="417">
        <v>41766</v>
      </c>
      <c r="R3441" s="417">
        <f t="shared" si="4720"/>
        <v>0</v>
      </c>
      <c r="S3441" s="417">
        <f t="shared" ref="S3441" si="4761">J3441-J3440</f>
        <v>0</v>
      </c>
      <c r="T3441" s="417">
        <f t="shared" ref="T3441:U3441" si="4762">Q3441-Q3440</f>
        <v>0</v>
      </c>
      <c r="U3441" s="417">
        <f t="shared" si="4762"/>
        <v>0</v>
      </c>
      <c r="V3441" s="422"/>
    </row>
    <row r="3442" spans="1:22" s="485" customFormat="1" ht="24" hidden="1" customHeight="1">
      <c r="A3442" s="366" t="s">
        <v>5466</v>
      </c>
      <c r="B3442" s="418" t="s">
        <v>0</v>
      </c>
      <c r="C3442" s="418" t="s">
        <v>3901</v>
      </c>
      <c r="D3442" s="418" t="s">
        <v>3889</v>
      </c>
      <c r="E3442" s="419" t="s">
        <v>20</v>
      </c>
      <c r="F3442" s="411"/>
      <c r="G3442" s="411">
        <f>[5]내역서!F3434</f>
        <v>49</v>
      </c>
      <c r="H3442" s="410"/>
      <c r="I3442" s="410"/>
      <c r="J3442" s="410">
        <f>내역서!F3450</f>
        <v>0</v>
      </c>
      <c r="K3442" s="411">
        <v>0</v>
      </c>
      <c r="L3442" s="412">
        <f>INT($J3442*K3442)</f>
        <v>0</v>
      </c>
      <c r="M3442" s="411"/>
      <c r="N3442" s="412">
        <f>INT($J3442*M3442)</f>
        <v>0</v>
      </c>
      <c r="O3442" s="411">
        <v>41766</v>
      </c>
      <c r="P3442" s="412">
        <f>INT($J3442*O3442)</f>
        <v>0</v>
      </c>
      <c r="Q3442" s="412">
        <v>41766</v>
      </c>
      <c r="R3442" s="412">
        <f>L3442+N3442+P3442</f>
        <v>0</v>
      </c>
      <c r="S3442" s="412"/>
      <c r="T3442" s="412"/>
      <c r="U3442" s="412"/>
      <c r="V3442" s="419"/>
    </row>
    <row r="3443" spans="1:22" s="77" customFormat="1" ht="24" hidden="1" customHeight="1">
      <c r="A3443" s="372" t="s">
        <v>2072</v>
      </c>
      <c r="B3443" s="421"/>
      <c r="C3443" s="421" t="s">
        <v>3901</v>
      </c>
      <c r="D3443" s="421" t="s">
        <v>3889</v>
      </c>
      <c r="E3443" s="422" t="s">
        <v>20</v>
      </c>
      <c r="F3443" s="416"/>
      <c r="G3443" s="416">
        <f>[5]내역서!F3435</f>
        <v>49</v>
      </c>
      <c r="H3443" s="415"/>
      <c r="I3443" s="415"/>
      <c r="J3443" s="415">
        <f>내역서!F3451</f>
        <v>0</v>
      </c>
      <c r="K3443" s="416">
        <v>0</v>
      </c>
      <c r="L3443" s="417">
        <f t="shared" si="4758"/>
        <v>0</v>
      </c>
      <c r="M3443" s="416"/>
      <c r="N3443" s="417">
        <f t="shared" si="4759"/>
        <v>0</v>
      </c>
      <c r="O3443" s="416">
        <v>41766</v>
      </c>
      <c r="P3443" s="417">
        <f t="shared" si="4760"/>
        <v>0</v>
      </c>
      <c r="Q3443" s="417">
        <v>41766</v>
      </c>
      <c r="R3443" s="417">
        <f t="shared" si="4720"/>
        <v>0</v>
      </c>
      <c r="S3443" s="417">
        <f t="shared" ref="S3443" si="4763">J3443-J3442</f>
        <v>0</v>
      </c>
      <c r="T3443" s="417">
        <f t="shared" ref="T3443:U3443" si="4764">Q3443-Q3442</f>
        <v>0</v>
      </c>
      <c r="U3443" s="417">
        <f t="shared" si="4764"/>
        <v>0</v>
      </c>
      <c r="V3443" s="422"/>
    </row>
    <row r="3444" spans="1:22" s="460" customFormat="1" ht="24" hidden="1" customHeight="1">
      <c r="A3444" s="366" t="s">
        <v>2055</v>
      </c>
      <c r="B3444" s="448" t="s">
        <v>3902</v>
      </c>
      <c r="C3444" s="448" t="s">
        <v>3903</v>
      </c>
      <c r="D3444" s="449" t="s">
        <v>0</v>
      </c>
      <c r="E3444" s="449" t="s">
        <v>308</v>
      </c>
      <c r="F3444" s="450">
        <v>0</v>
      </c>
      <c r="G3444" s="450">
        <f>[5]내역서!F3436</f>
        <v>0</v>
      </c>
      <c r="H3444" s="450"/>
      <c r="I3444" s="450"/>
      <c r="J3444" s="450">
        <f>내역서!F3452</f>
        <v>0</v>
      </c>
      <c r="K3444" s="451">
        <v>0</v>
      </c>
      <c r="L3444" s="450">
        <f>L3446+L3448</f>
        <v>0</v>
      </c>
      <c r="M3444" s="451">
        <v>0</v>
      </c>
      <c r="N3444" s="450">
        <f>N3446+N3448</f>
        <v>0</v>
      </c>
      <c r="O3444" s="451">
        <v>0</v>
      </c>
      <c r="P3444" s="450">
        <f>P3446+P3448</f>
        <v>0</v>
      </c>
      <c r="Q3444" s="452">
        <v>0</v>
      </c>
      <c r="R3444" s="450">
        <f>L3444+N3444+P3444</f>
        <v>0</v>
      </c>
      <c r="S3444" s="450"/>
      <c r="T3444" s="450"/>
      <c r="U3444" s="450"/>
      <c r="V3444" s="453"/>
    </row>
    <row r="3445" spans="1:22" s="525" customFormat="1" ht="24" hidden="1" customHeight="1">
      <c r="A3445" s="372" t="s">
        <v>2072</v>
      </c>
      <c r="B3445" s="454" t="s">
        <v>3902</v>
      </c>
      <c r="C3445" s="454" t="s">
        <v>3904</v>
      </c>
      <c r="D3445" s="455" t="s">
        <v>0</v>
      </c>
      <c r="E3445" s="455" t="s">
        <v>308</v>
      </c>
      <c r="F3445" s="456">
        <v>0</v>
      </c>
      <c r="G3445" s="456">
        <f>[5]내역서!F3437</f>
        <v>0</v>
      </c>
      <c r="H3445" s="456"/>
      <c r="I3445" s="456"/>
      <c r="J3445" s="456">
        <f>내역서!F3453</f>
        <v>0</v>
      </c>
      <c r="K3445" s="457">
        <v>0</v>
      </c>
      <c r="L3445" s="456">
        <f>L3447+L3449</f>
        <v>0</v>
      </c>
      <c r="M3445" s="457">
        <v>0</v>
      </c>
      <c r="N3445" s="456">
        <f>N3447+N3449</f>
        <v>0</v>
      </c>
      <c r="O3445" s="457">
        <v>0</v>
      </c>
      <c r="P3445" s="456">
        <f>P3447+P3449</f>
        <v>0</v>
      </c>
      <c r="Q3445" s="458">
        <v>0</v>
      </c>
      <c r="R3445" s="456">
        <f t="shared" si="4720"/>
        <v>0</v>
      </c>
      <c r="S3445" s="456">
        <f t="shared" ref="S3445" si="4765">J3445-J3444</f>
        <v>0</v>
      </c>
      <c r="T3445" s="456">
        <f t="shared" ref="T3445:U3445" si="4766">Q3445-Q3444</f>
        <v>0</v>
      </c>
      <c r="U3445" s="456">
        <f t="shared" si="4766"/>
        <v>0</v>
      </c>
      <c r="V3445" s="459"/>
    </row>
    <row r="3446" spans="1:22" s="485" customFormat="1" ht="24" hidden="1" customHeight="1">
      <c r="A3446" s="366" t="s">
        <v>2055</v>
      </c>
      <c r="B3446" s="418" t="s">
        <v>0</v>
      </c>
      <c r="C3446" s="418" t="s">
        <v>3905</v>
      </c>
      <c r="D3446" s="418" t="s">
        <v>3906</v>
      </c>
      <c r="E3446" s="419" t="s">
        <v>22</v>
      </c>
      <c r="F3446" s="411"/>
      <c r="G3446" s="411">
        <f>[5]내역서!F3438</f>
        <v>230</v>
      </c>
      <c r="H3446" s="410"/>
      <c r="I3446" s="410"/>
      <c r="J3446" s="410">
        <f>내역서!F3454</f>
        <v>0</v>
      </c>
      <c r="K3446" s="411">
        <v>147.5</v>
      </c>
      <c r="L3446" s="412">
        <f>INT($J3446*K3446)</f>
        <v>0</v>
      </c>
      <c r="M3446" s="411">
        <v>237.6</v>
      </c>
      <c r="N3446" s="412">
        <f>INT($J3446*M3446)</f>
        <v>0</v>
      </c>
      <c r="O3446" s="411"/>
      <c r="P3446" s="412">
        <f>INT($J3446*O3446)</f>
        <v>0</v>
      </c>
      <c r="Q3446" s="412">
        <v>385.1</v>
      </c>
      <c r="R3446" s="412">
        <f>L3446+N3446+P3446</f>
        <v>0</v>
      </c>
      <c r="S3446" s="412"/>
      <c r="T3446" s="412"/>
      <c r="U3446" s="412"/>
      <c r="V3446" s="419"/>
    </row>
    <row r="3447" spans="1:22" s="77" customFormat="1" ht="24" hidden="1" customHeight="1">
      <c r="A3447" s="372" t="s">
        <v>6385</v>
      </c>
      <c r="B3447" s="421"/>
      <c r="C3447" s="421" t="s">
        <v>3905</v>
      </c>
      <c r="D3447" s="421" t="s">
        <v>3906</v>
      </c>
      <c r="E3447" s="422" t="s">
        <v>22</v>
      </c>
      <c r="F3447" s="416"/>
      <c r="G3447" s="416">
        <f>[5]내역서!F3439</f>
        <v>230</v>
      </c>
      <c r="H3447" s="415"/>
      <c r="I3447" s="415"/>
      <c r="J3447" s="415">
        <f>내역서!F3455</f>
        <v>0</v>
      </c>
      <c r="K3447" s="416">
        <v>147.5</v>
      </c>
      <c r="L3447" s="417">
        <f t="shared" ref="L3447:L3449" si="4767">INT($J3447*K3447)</f>
        <v>0</v>
      </c>
      <c r="M3447" s="416">
        <v>237.6</v>
      </c>
      <c r="N3447" s="417">
        <f t="shared" ref="N3447:N3449" si="4768">INT($J3447*M3447)</f>
        <v>0</v>
      </c>
      <c r="O3447" s="416"/>
      <c r="P3447" s="417">
        <f t="shared" ref="P3447:P3449" si="4769">INT($J3447*O3447)</f>
        <v>0</v>
      </c>
      <c r="Q3447" s="417">
        <v>385.1</v>
      </c>
      <c r="R3447" s="417">
        <f t="shared" si="4720"/>
        <v>0</v>
      </c>
      <c r="S3447" s="417">
        <f t="shared" ref="S3447" si="4770">J3447-J3446</f>
        <v>0</v>
      </c>
      <c r="T3447" s="417">
        <f t="shared" ref="T3447:U3447" si="4771">Q3447-Q3446</f>
        <v>0</v>
      </c>
      <c r="U3447" s="417">
        <f t="shared" si="4771"/>
        <v>0</v>
      </c>
      <c r="V3447" s="422"/>
    </row>
    <row r="3448" spans="1:22" s="485" customFormat="1" ht="24" hidden="1" customHeight="1">
      <c r="A3448" s="366" t="s">
        <v>2055</v>
      </c>
      <c r="B3448" s="418" t="s">
        <v>0</v>
      </c>
      <c r="C3448" s="418" t="s">
        <v>3907</v>
      </c>
      <c r="D3448" s="418" t="s">
        <v>3908</v>
      </c>
      <c r="E3448" s="419" t="s">
        <v>18</v>
      </c>
      <c r="F3448" s="411"/>
      <c r="G3448" s="411">
        <f>[5]내역서!F3440</f>
        <v>12</v>
      </c>
      <c r="H3448" s="410"/>
      <c r="I3448" s="410"/>
      <c r="J3448" s="410">
        <f>내역서!F3456</f>
        <v>0</v>
      </c>
      <c r="K3448" s="411">
        <v>6883</v>
      </c>
      <c r="L3448" s="412">
        <f>INT($J3448*K3448)</f>
        <v>0</v>
      </c>
      <c r="M3448" s="411">
        <v>0</v>
      </c>
      <c r="N3448" s="412">
        <f>INT($J3448*M3448)</f>
        <v>0</v>
      </c>
      <c r="O3448" s="411"/>
      <c r="P3448" s="412">
        <f>INT($J3448*O3448)</f>
        <v>0</v>
      </c>
      <c r="Q3448" s="412">
        <v>6883</v>
      </c>
      <c r="R3448" s="412">
        <f>L3448+N3448+P3448</f>
        <v>0</v>
      </c>
      <c r="S3448" s="412"/>
      <c r="T3448" s="412"/>
      <c r="U3448" s="412"/>
      <c r="V3448" s="419"/>
    </row>
    <row r="3449" spans="1:22" s="77" customFormat="1" ht="24" hidden="1" customHeight="1">
      <c r="A3449" s="372" t="s">
        <v>5509</v>
      </c>
      <c r="B3449" s="421"/>
      <c r="C3449" s="421" t="s">
        <v>3907</v>
      </c>
      <c r="D3449" s="421" t="s">
        <v>3908</v>
      </c>
      <c r="E3449" s="422" t="s">
        <v>18</v>
      </c>
      <c r="F3449" s="416"/>
      <c r="G3449" s="416">
        <f>[5]내역서!F3441</f>
        <v>12</v>
      </c>
      <c r="H3449" s="415"/>
      <c r="I3449" s="415"/>
      <c r="J3449" s="415">
        <f>내역서!F3457</f>
        <v>0</v>
      </c>
      <c r="K3449" s="416">
        <v>6883</v>
      </c>
      <c r="L3449" s="417">
        <f t="shared" si="4767"/>
        <v>0</v>
      </c>
      <c r="M3449" s="416">
        <v>0</v>
      </c>
      <c r="N3449" s="417">
        <f t="shared" si="4768"/>
        <v>0</v>
      </c>
      <c r="O3449" s="416"/>
      <c r="P3449" s="417">
        <f t="shared" si="4769"/>
        <v>0</v>
      </c>
      <c r="Q3449" s="417">
        <v>6883</v>
      </c>
      <c r="R3449" s="417">
        <f t="shared" si="4720"/>
        <v>0</v>
      </c>
      <c r="S3449" s="417">
        <f t="shared" ref="S3449" si="4772">J3449-J3448</f>
        <v>0</v>
      </c>
      <c r="T3449" s="417">
        <f t="shared" ref="T3449:U3449" si="4773">Q3449-Q3448</f>
        <v>0</v>
      </c>
      <c r="U3449" s="417">
        <f t="shared" si="4773"/>
        <v>0</v>
      </c>
      <c r="V3449" s="422"/>
    </row>
    <row r="3450" spans="1:22" s="460" customFormat="1" ht="24" hidden="1" customHeight="1">
      <c r="A3450" s="366" t="s">
        <v>6415</v>
      </c>
      <c r="B3450" s="448" t="s">
        <v>3909</v>
      </c>
      <c r="C3450" s="448" t="s">
        <v>3910</v>
      </c>
      <c r="D3450" s="449" t="s">
        <v>0</v>
      </c>
      <c r="E3450" s="449" t="s">
        <v>0</v>
      </c>
      <c r="F3450" s="450">
        <v>0</v>
      </c>
      <c r="G3450" s="450">
        <f>[5]내역서!F3442</f>
        <v>0</v>
      </c>
      <c r="H3450" s="450"/>
      <c r="I3450" s="450"/>
      <c r="J3450" s="450">
        <f>내역서!F3458</f>
        <v>0</v>
      </c>
      <c r="K3450" s="451">
        <v>0</v>
      </c>
      <c r="L3450" s="450">
        <f>L3452</f>
        <v>0</v>
      </c>
      <c r="M3450" s="451">
        <v>0</v>
      </c>
      <c r="N3450" s="450">
        <f>N3452</f>
        <v>0</v>
      </c>
      <c r="O3450" s="451">
        <v>0</v>
      </c>
      <c r="P3450" s="450">
        <f>P3452</f>
        <v>0</v>
      </c>
      <c r="Q3450" s="452">
        <v>0</v>
      </c>
      <c r="R3450" s="450">
        <f>L3450+N3450+P3450</f>
        <v>0</v>
      </c>
      <c r="S3450" s="450"/>
      <c r="T3450" s="450"/>
      <c r="U3450" s="450"/>
      <c r="V3450" s="453"/>
    </row>
    <row r="3451" spans="1:22" s="525" customFormat="1" ht="24" hidden="1" customHeight="1">
      <c r="A3451" s="372" t="s">
        <v>6385</v>
      </c>
      <c r="B3451" s="454" t="s">
        <v>3909</v>
      </c>
      <c r="C3451" s="454" t="s">
        <v>3911</v>
      </c>
      <c r="D3451" s="455" t="s">
        <v>0</v>
      </c>
      <c r="E3451" s="455"/>
      <c r="F3451" s="456">
        <v>0</v>
      </c>
      <c r="G3451" s="456">
        <f>[5]내역서!F3443</f>
        <v>0</v>
      </c>
      <c r="H3451" s="456"/>
      <c r="I3451" s="456"/>
      <c r="J3451" s="456">
        <f>내역서!F3459</f>
        <v>0</v>
      </c>
      <c r="K3451" s="457">
        <v>0</v>
      </c>
      <c r="L3451" s="456">
        <f>L3453</f>
        <v>0</v>
      </c>
      <c r="M3451" s="457">
        <v>0</v>
      </c>
      <c r="N3451" s="456">
        <f>N3453</f>
        <v>0</v>
      </c>
      <c r="O3451" s="457">
        <v>0</v>
      </c>
      <c r="P3451" s="456">
        <f>P3453</f>
        <v>0</v>
      </c>
      <c r="Q3451" s="458">
        <v>0</v>
      </c>
      <c r="R3451" s="456">
        <f t="shared" si="4720"/>
        <v>0</v>
      </c>
      <c r="S3451" s="456">
        <f t="shared" ref="S3451" si="4774">J3451-J3450</f>
        <v>0</v>
      </c>
      <c r="T3451" s="456">
        <f t="shared" ref="T3451:U3451" si="4775">Q3451-Q3450</f>
        <v>0</v>
      </c>
      <c r="U3451" s="456">
        <f t="shared" si="4775"/>
        <v>0</v>
      </c>
      <c r="V3451" s="459"/>
    </row>
    <row r="3452" spans="1:22" s="485" customFormat="1" ht="24" hidden="1" customHeight="1">
      <c r="A3452" s="366" t="s">
        <v>2055</v>
      </c>
      <c r="B3452" s="418" t="s">
        <v>0</v>
      </c>
      <c r="C3452" s="418" t="s">
        <v>3912</v>
      </c>
      <c r="D3452" s="418" t="s">
        <v>3913</v>
      </c>
      <c r="E3452" s="419" t="s">
        <v>2341</v>
      </c>
      <c r="F3452" s="411"/>
      <c r="G3452" s="411">
        <f>[5]내역서!F3444</f>
        <v>2</v>
      </c>
      <c r="H3452" s="410"/>
      <c r="I3452" s="410"/>
      <c r="J3452" s="410">
        <f>내역서!F3460</f>
        <v>0</v>
      </c>
      <c r="K3452" s="411">
        <v>257662</v>
      </c>
      <c r="L3452" s="412">
        <f>INT($J3452*K3452)</f>
        <v>0</v>
      </c>
      <c r="M3452" s="411">
        <v>3812097</v>
      </c>
      <c r="N3452" s="412">
        <f>INT($J3452*M3452)</f>
        <v>0</v>
      </c>
      <c r="O3452" s="411">
        <v>91901</v>
      </c>
      <c r="P3452" s="412">
        <f>INT($J3452*O3452)</f>
        <v>0</v>
      </c>
      <c r="Q3452" s="412">
        <v>4161660</v>
      </c>
      <c r="R3452" s="412">
        <f>L3452+N3452+P3452</f>
        <v>0</v>
      </c>
      <c r="S3452" s="412"/>
      <c r="T3452" s="412"/>
      <c r="U3452" s="412"/>
      <c r="V3452" s="419"/>
    </row>
    <row r="3453" spans="1:22" s="77" customFormat="1" ht="24" hidden="1" customHeight="1">
      <c r="A3453" s="372" t="s">
        <v>2072</v>
      </c>
      <c r="B3453" s="421"/>
      <c r="C3453" s="421" t="s">
        <v>3912</v>
      </c>
      <c r="D3453" s="421" t="s">
        <v>3913</v>
      </c>
      <c r="E3453" s="422" t="s">
        <v>2341</v>
      </c>
      <c r="F3453" s="416"/>
      <c r="G3453" s="416">
        <f>[5]내역서!F3445</f>
        <v>2</v>
      </c>
      <c r="H3453" s="415"/>
      <c r="I3453" s="415"/>
      <c r="J3453" s="415">
        <f>내역서!F3461</f>
        <v>0</v>
      </c>
      <c r="K3453" s="416">
        <v>257662</v>
      </c>
      <c r="L3453" s="417">
        <f t="shared" ref="L3453" si="4776">INT($J3453*K3453)</f>
        <v>0</v>
      </c>
      <c r="M3453" s="416">
        <v>3812097</v>
      </c>
      <c r="N3453" s="417">
        <f t="shared" ref="N3453" si="4777">INT($J3453*M3453)</f>
        <v>0</v>
      </c>
      <c r="O3453" s="416">
        <v>91901</v>
      </c>
      <c r="P3453" s="417">
        <f t="shared" ref="P3453" si="4778">INT($J3453*O3453)</f>
        <v>0</v>
      </c>
      <c r="Q3453" s="417">
        <v>4161660</v>
      </c>
      <c r="R3453" s="417">
        <f t="shared" si="4720"/>
        <v>0</v>
      </c>
      <c r="S3453" s="417">
        <f t="shared" ref="S3453" si="4779">J3453-J3452</f>
        <v>0</v>
      </c>
      <c r="T3453" s="417">
        <f t="shared" ref="T3453:U3453" si="4780">Q3453-Q3452</f>
        <v>0</v>
      </c>
      <c r="U3453" s="417">
        <f t="shared" si="4780"/>
        <v>0</v>
      </c>
      <c r="V3453" s="422"/>
    </row>
    <row r="3454" spans="1:22" s="371" customFormat="1" ht="24" hidden="1" customHeight="1">
      <c r="A3454" s="366" t="s">
        <v>2055</v>
      </c>
      <c r="B3454" s="436" t="s">
        <v>2928</v>
      </c>
      <c r="C3454" s="436" t="s">
        <v>3914</v>
      </c>
      <c r="D3454" s="437" t="s">
        <v>0</v>
      </c>
      <c r="E3454" s="437" t="s">
        <v>0</v>
      </c>
      <c r="F3454" s="438">
        <v>0</v>
      </c>
      <c r="G3454" s="438">
        <f>[5]내역서!F3446</f>
        <v>0</v>
      </c>
      <c r="H3454" s="438"/>
      <c r="I3454" s="438"/>
      <c r="J3454" s="438">
        <f>내역서!F3462</f>
        <v>0</v>
      </c>
      <c r="K3454" s="439">
        <v>0</v>
      </c>
      <c r="L3454" s="438">
        <f>L3456+L3462</f>
        <v>0</v>
      </c>
      <c r="M3454" s="439">
        <v>0</v>
      </c>
      <c r="N3454" s="438">
        <f>N3456+N3462</f>
        <v>0</v>
      </c>
      <c r="O3454" s="439">
        <v>0</v>
      </c>
      <c r="P3454" s="438">
        <f>P3456+P3462</f>
        <v>0</v>
      </c>
      <c r="Q3454" s="440">
        <v>0</v>
      </c>
      <c r="R3454" s="438">
        <f>L3454+N3454+P3454</f>
        <v>0</v>
      </c>
      <c r="S3454" s="438"/>
      <c r="T3454" s="438"/>
      <c r="U3454" s="438"/>
      <c r="V3454" s="441"/>
    </row>
    <row r="3455" spans="1:22" s="81" customFormat="1" ht="24" hidden="1" customHeight="1">
      <c r="A3455" s="372" t="s">
        <v>2072</v>
      </c>
      <c r="B3455" s="442" t="s">
        <v>2928</v>
      </c>
      <c r="C3455" s="442" t="s">
        <v>3915</v>
      </c>
      <c r="D3455" s="443" t="s">
        <v>0</v>
      </c>
      <c r="E3455" s="443"/>
      <c r="F3455" s="444">
        <v>0</v>
      </c>
      <c r="G3455" s="444">
        <f>[5]내역서!F3447</f>
        <v>0</v>
      </c>
      <c r="H3455" s="444"/>
      <c r="I3455" s="444"/>
      <c r="J3455" s="444">
        <f>내역서!F3463</f>
        <v>0</v>
      </c>
      <c r="K3455" s="445">
        <v>0</v>
      </c>
      <c r="L3455" s="444">
        <f>L3457+L3463</f>
        <v>0</v>
      </c>
      <c r="M3455" s="445">
        <v>0</v>
      </c>
      <c r="N3455" s="444">
        <f>N3457+N3463</f>
        <v>0</v>
      </c>
      <c r="O3455" s="445">
        <v>0</v>
      </c>
      <c r="P3455" s="444">
        <f>P3457+P3463</f>
        <v>0</v>
      </c>
      <c r="Q3455" s="446">
        <v>0</v>
      </c>
      <c r="R3455" s="444">
        <f t="shared" si="4720"/>
        <v>0</v>
      </c>
      <c r="S3455" s="444">
        <f t="shared" ref="S3455" si="4781">J3455-J3454</f>
        <v>0</v>
      </c>
      <c r="T3455" s="444">
        <f t="shared" ref="T3455:U3455" si="4782">Q3455-Q3454</f>
        <v>0</v>
      </c>
      <c r="U3455" s="444">
        <f t="shared" si="4782"/>
        <v>0</v>
      </c>
      <c r="V3455" s="447"/>
    </row>
    <row r="3456" spans="1:22" s="460" customFormat="1" ht="24" hidden="1" customHeight="1">
      <c r="A3456" s="366" t="s">
        <v>2055</v>
      </c>
      <c r="B3456" s="448" t="s">
        <v>3916</v>
      </c>
      <c r="C3456" s="448" t="s">
        <v>3917</v>
      </c>
      <c r="D3456" s="449" t="s">
        <v>0</v>
      </c>
      <c r="E3456" s="449" t="s">
        <v>0</v>
      </c>
      <c r="F3456" s="450">
        <v>0</v>
      </c>
      <c r="G3456" s="450">
        <f>[5]내역서!F3448</f>
        <v>0</v>
      </c>
      <c r="H3456" s="450"/>
      <c r="I3456" s="450"/>
      <c r="J3456" s="450">
        <f>내역서!F3464</f>
        <v>0</v>
      </c>
      <c r="K3456" s="451">
        <v>0</v>
      </c>
      <c r="L3456" s="450">
        <f>L3458+L3460</f>
        <v>0</v>
      </c>
      <c r="M3456" s="451">
        <v>0</v>
      </c>
      <c r="N3456" s="450">
        <f>N3458+N3460</f>
        <v>0</v>
      </c>
      <c r="O3456" s="451">
        <v>0</v>
      </c>
      <c r="P3456" s="450">
        <f>P3458+P3460</f>
        <v>0</v>
      </c>
      <c r="Q3456" s="452">
        <v>0</v>
      </c>
      <c r="R3456" s="450">
        <f>L3456+N3456+P3456</f>
        <v>0</v>
      </c>
      <c r="S3456" s="450"/>
      <c r="T3456" s="450"/>
      <c r="U3456" s="450"/>
      <c r="V3456" s="453"/>
    </row>
    <row r="3457" spans="1:22" s="525" customFormat="1" ht="24" hidden="1" customHeight="1">
      <c r="A3457" s="372" t="s">
        <v>2072</v>
      </c>
      <c r="B3457" s="454" t="s">
        <v>3916</v>
      </c>
      <c r="C3457" s="454" t="s">
        <v>3918</v>
      </c>
      <c r="D3457" s="455" t="s">
        <v>0</v>
      </c>
      <c r="E3457" s="455"/>
      <c r="F3457" s="456">
        <v>0</v>
      </c>
      <c r="G3457" s="456">
        <f>[5]내역서!F3449</f>
        <v>0</v>
      </c>
      <c r="H3457" s="456"/>
      <c r="I3457" s="456"/>
      <c r="J3457" s="456">
        <f>내역서!F3465</f>
        <v>0</v>
      </c>
      <c r="K3457" s="457">
        <v>0</v>
      </c>
      <c r="L3457" s="456">
        <f>L3459+L3461</f>
        <v>0</v>
      </c>
      <c r="M3457" s="457">
        <v>0</v>
      </c>
      <c r="N3457" s="456">
        <f>N3459+N3461</f>
        <v>0</v>
      </c>
      <c r="O3457" s="457">
        <v>0</v>
      </c>
      <c r="P3457" s="456">
        <f>P3459+P3461</f>
        <v>0</v>
      </c>
      <c r="Q3457" s="458">
        <v>0</v>
      </c>
      <c r="R3457" s="456">
        <f t="shared" si="4720"/>
        <v>0</v>
      </c>
      <c r="S3457" s="456">
        <f t="shared" ref="S3457" si="4783">J3457-J3456</f>
        <v>0</v>
      </c>
      <c r="T3457" s="456">
        <f t="shared" ref="T3457:U3457" si="4784">Q3457-Q3456</f>
        <v>0</v>
      </c>
      <c r="U3457" s="456">
        <f t="shared" si="4784"/>
        <v>0</v>
      </c>
      <c r="V3457" s="459"/>
    </row>
    <row r="3458" spans="1:22" s="485" customFormat="1" ht="24" hidden="1" customHeight="1">
      <c r="A3458" s="366" t="s">
        <v>5597</v>
      </c>
      <c r="B3458" s="418" t="s">
        <v>0</v>
      </c>
      <c r="C3458" s="418" t="s">
        <v>3919</v>
      </c>
      <c r="D3458" s="418" t="s">
        <v>3920</v>
      </c>
      <c r="E3458" s="419" t="s">
        <v>22</v>
      </c>
      <c r="F3458" s="411"/>
      <c r="G3458" s="411">
        <f>[5]내역서!F3450</f>
        <v>228</v>
      </c>
      <c r="H3458" s="410"/>
      <c r="I3458" s="410"/>
      <c r="J3458" s="410">
        <f>내역서!F3466</f>
        <v>0</v>
      </c>
      <c r="K3458" s="411">
        <v>2888</v>
      </c>
      <c r="L3458" s="412">
        <f>INT($J3458*K3458)</f>
        <v>0</v>
      </c>
      <c r="M3458" s="411">
        <v>75654</v>
      </c>
      <c r="N3458" s="412">
        <f>INT($J3458*M3458)</f>
        <v>0</v>
      </c>
      <c r="O3458" s="411">
        <v>13356</v>
      </c>
      <c r="P3458" s="412">
        <f>INT($J3458*O3458)</f>
        <v>0</v>
      </c>
      <c r="Q3458" s="412">
        <v>91898</v>
      </c>
      <c r="R3458" s="412">
        <f>L3458+N3458+P3458</f>
        <v>0</v>
      </c>
      <c r="S3458" s="412"/>
      <c r="T3458" s="412"/>
      <c r="U3458" s="412"/>
      <c r="V3458" s="419"/>
    </row>
    <row r="3459" spans="1:22" s="77" customFormat="1" ht="24" hidden="1" customHeight="1">
      <c r="A3459" s="372" t="s">
        <v>5593</v>
      </c>
      <c r="B3459" s="421"/>
      <c r="C3459" s="421" t="s">
        <v>3919</v>
      </c>
      <c r="D3459" s="421" t="s">
        <v>3920</v>
      </c>
      <c r="E3459" s="422" t="s">
        <v>22</v>
      </c>
      <c r="F3459" s="416"/>
      <c r="G3459" s="416">
        <f>[5]내역서!F3451</f>
        <v>228</v>
      </c>
      <c r="H3459" s="415"/>
      <c r="I3459" s="415"/>
      <c r="J3459" s="415">
        <f>내역서!F3467</f>
        <v>0</v>
      </c>
      <c r="K3459" s="416">
        <v>2888</v>
      </c>
      <c r="L3459" s="417">
        <f t="shared" ref="L3459:L3461" si="4785">INT($J3459*K3459)</f>
        <v>0</v>
      </c>
      <c r="M3459" s="416">
        <v>75654</v>
      </c>
      <c r="N3459" s="417">
        <f t="shared" ref="N3459:N3461" si="4786">INT($J3459*M3459)</f>
        <v>0</v>
      </c>
      <c r="O3459" s="416">
        <v>13356</v>
      </c>
      <c r="P3459" s="417">
        <f t="shared" ref="P3459:P3461" si="4787">INT($J3459*O3459)</f>
        <v>0</v>
      </c>
      <c r="Q3459" s="417">
        <v>91898</v>
      </c>
      <c r="R3459" s="417">
        <f t="shared" si="4720"/>
        <v>0</v>
      </c>
      <c r="S3459" s="417">
        <f t="shared" ref="S3459" si="4788">J3459-J3458</f>
        <v>0</v>
      </c>
      <c r="T3459" s="417">
        <f t="shared" ref="T3459:U3459" si="4789">Q3459-Q3458</f>
        <v>0</v>
      </c>
      <c r="U3459" s="417">
        <f t="shared" si="4789"/>
        <v>0</v>
      </c>
      <c r="V3459" s="422"/>
    </row>
    <row r="3460" spans="1:22" s="485" customFormat="1" ht="24" hidden="1" customHeight="1">
      <c r="A3460" s="366" t="s">
        <v>5487</v>
      </c>
      <c r="B3460" s="418" t="s">
        <v>0</v>
      </c>
      <c r="C3460" s="418" t="s">
        <v>3919</v>
      </c>
      <c r="D3460" s="418" t="s">
        <v>3921</v>
      </c>
      <c r="E3460" s="419" t="s">
        <v>22</v>
      </c>
      <c r="F3460" s="411"/>
      <c r="G3460" s="411">
        <f>[5]내역서!F3452</f>
        <v>21</v>
      </c>
      <c r="H3460" s="410"/>
      <c r="I3460" s="410"/>
      <c r="J3460" s="410">
        <f>내역서!F3468</f>
        <v>0</v>
      </c>
      <c r="K3460" s="411">
        <v>9295</v>
      </c>
      <c r="L3460" s="412">
        <f>INT($J3460*K3460)</f>
        <v>0</v>
      </c>
      <c r="M3460" s="411">
        <v>187227</v>
      </c>
      <c r="N3460" s="412">
        <f>INT($J3460*M3460)</f>
        <v>0</v>
      </c>
      <c r="O3460" s="411">
        <v>42975</v>
      </c>
      <c r="P3460" s="412">
        <f>INT($J3460*O3460)</f>
        <v>0</v>
      </c>
      <c r="Q3460" s="412">
        <v>239497</v>
      </c>
      <c r="R3460" s="412">
        <f>L3460+N3460+P3460</f>
        <v>0</v>
      </c>
      <c r="S3460" s="412"/>
      <c r="T3460" s="412"/>
      <c r="U3460" s="412"/>
      <c r="V3460" s="419"/>
    </row>
    <row r="3461" spans="1:22" s="77" customFormat="1" ht="24" hidden="1" customHeight="1">
      <c r="A3461" s="372" t="s">
        <v>5433</v>
      </c>
      <c r="B3461" s="421"/>
      <c r="C3461" s="421" t="s">
        <v>3919</v>
      </c>
      <c r="D3461" s="421" t="s">
        <v>3921</v>
      </c>
      <c r="E3461" s="422" t="s">
        <v>22</v>
      </c>
      <c r="F3461" s="416"/>
      <c r="G3461" s="416">
        <f>[5]내역서!F3453</f>
        <v>21</v>
      </c>
      <c r="H3461" s="415"/>
      <c r="I3461" s="415"/>
      <c r="J3461" s="415">
        <f>내역서!F3469</f>
        <v>0</v>
      </c>
      <c r="K3461" s="416">
        <v>9295</v>
      </c>
      <c r="L3461" s="417">
        <f t="shared" si="4785"/>
        <v>0</v>
      </c>
      <c r="M3461" s="416">
        <v>187227</v>
      </c>
      <c r="N3461" s="417">
        <f t="shared" si="4786"/>
        <v>0</v>
      </c>
      <c r="O3461" s="416">
        <v>42975</v>
      </c>
      <c r="P3461" s="417">
        <f t="shared" si="4787"/>
        <v>0</v>
      </c>
      <c r="Q3461" s="417">
        <v>239497</v>
      </c>
      <c r="R3461" s="417">
        <f t="shared" si="4720"/>
        <v>0</v>
      </c>
      <c r="S3461" s="417">
        <f t="shared" ref="S3461" si="4790">J3461-J3460</f>
        <v>0</v>
      </c>
      <c r="T3461" s="417">
        <f t="shared" ref="T3461:U3461" si="4791">Q3461-Q3460</f>
        <v>0</v>
      </c>
      <c r="U3461" s="417">
        <f t="shared" si="4791"/>
        <v>0</v>
      </c>
      <c r="V3461" s="422"/>
    </row>
    <row r="3462" spans="1:22" s="460" customFormat="1" ht="24" hidden="1" customHeight="1">
      <c r="A3462" s="366" t="s">
        <v>6432</v>
      </c>
      <c r="B3462" s="448" t="s">
        <v>3922</v>
      </c>
      <c r="C3462" s="448" t="s">
        <v>2657</v>
      </c>
      <c r="D3462" s="449" t="s">
        <v>0</v>
      </c>
      <c r="E3462" s="449" t="s">
        <v>308</v>
      </c>
      <c r="F3462" s="450">
        <v>0</v>
      </c>
      <c r="G3462" s="450">
        <f>[5]내역서!F3454</f>
        <v>0</v>
      </c>
      <c r="H3462" s="450"/>
      <c r="I3462" s="450"/>
      <c r="J3462" s="450">
        <f>내역서!F3470</f>
        <v>0</v>
      </c>
      <c r="K3462" s="451">
        <v>0</v>
      </c>
      <c r="L3462" s="450">
        <f>L3464+L3466</f>
        <v>0</v>
      </c>
      <c r="M3462" s="451">
        <v>0</v>
      </c>
      <c r="N3462" s="450">
        <f>N3464+N3466</f>
        <v>0</v>
      </c>
      <c r="O3462" s="451">
        <v>0</v>
      </c>
      <c r="P3462" s="450">
        <f>P3464+P3466</f>
        <v>0</v>
      </c>
      <c r="Q3462" s="452">
        <v>0</v>
      </c>
      <c r="R3462" s="450">
        <f>L3462+N3462+P3462</f>
        <v>0</v>
      </c>
      <c r="S3462" s="450"/>
      <c r="T3462" s="450"/>
      <c r="U3462" s="450"/>
      <c r="V3462" s="453"/>
    </row>
    <row r="3463" spans="1:22" s="525" customFormat="1" ht="24" hidden="1" customHeight="1">
      <c r="A3463" s="372" t="s">
        <v>2072</v>
      </c>
      <c r="B3463" s="454" t="s">
        <v>3922</v>
      </c>
      <c r="C3463" s="454" t="s">
        <v>3923</v>
      </c>
      <c r="D3463" s="455" t="s">
        <v>0</v>
      </c>
      <c r="E3463" s="455" t="s">
        <v>308</v>
      </c>
      <c r="F3463" s="456">
        <v>0</v>
      </c>
      <c r="G3463" s="456">
        <f>[5]내역서!F3455</f>
        <v>0</v>
      </c>
      <c r="H3463" s="456"/>
      <c r="I3463" s="456"/>
      <c r="J3463" s="456">
        <f>내역서!F3471</f>
        <v>0</v>
      </c>
      <c r="K3463" s="457">
        <v>0</v>
      </c>
      <c r="L3463" s="456">
        <f>L3465+L3467</f>
        <v>0</v>
      </c>
      <c r="M3463" s="457">
        <v>0</v>
      </c>
      <c r="N3463" s="456">
        <f>N3465+N3467</f>
        <v>0</v>
      </c>
      <c r="O3463" s="457">
        <v>0</v>
      </c>
      <c r="P3463" s="456">
        <f>P3465+P3467</f>
        <v>0</v>
      </c>
      <c r="Q3463" s="458">
        <v>0</v>
      </c>
      <c r="R3463" s="456">
        <f t="shared" si="4720"/>
        <v>0</v>
      </c>
      <c r="S3463" s="456">
        <f t="shared" ref="S3463" si="4792">J3463-J3462</f>
        <v>0</v>
      </c>
      <c r="T3463" s="456">
        <f t="shared" ref="T3463:U3463" si="4793">Q3463-Q3462</f>
        <v>0</v>
      </c>
      <c r="U3463" s="456">
        <f t="shared" si="4793"/>
        <v>0</v>
      </c>
      <c r="V3463" s="459"/>
    </row>
    <row r="3464" spans="1:22" s="485" customFormat="1" ht="24" hidden="1" customHeight="1">
      <c r="A3464" s="366" t="s">
        <v>2055</v>
      </c>
      <c r="B3464" s="418" t="s">
        <v>0</v>
      </c>
      <c r="C3464" s="418" t="s">
        <v>3924</v>
      </c>
      <c r="D3464" s="418" t="s">
        <v>3925</v>
      </c>
      <c r="E3464" s="419" t="s">
        <v>1860</v>
      </c>
      <c r="F3464" s="411"/>
      <c r="G3464" s="411">
        <f>[5]내역서!F3456</f>
        <v>2</v>
      </c>
      <c r="H3464" s="410"/>
      <c r="I3464" s="410"/>
      <c r="J3464" s="410">
        <f>내역서!F3472</f>
        <v>0</v>
      </c>
      <c r="K3464" s="411"/>
      <c r="L3464" s="412">
        <f>INT($J3464*K3464)</f>
        <v>0</v>
      </c>
      <c r="M3464" s="411"/>
      <c r="N3464" s="412">
        <f>INT($J3464*M3464)</f>
        <v>0</v>
      </c>
      <c r="O3464" s="411">
        <v>26451363</v>
      </c>
      <c r="P3464" s="412">
        <f>INT($J3464*O3464)</f>
        <v>0</v>
      </c>
      <c r="Q3464" s="412">
        <v>26451363</v>
      </c>
      <c r="R3464" s="412">
        <f>L3464+N3464+P3464</f>
        <v>0</v>
      </c>
      <c r="S3464" s="412"/>
      <c r="T3464" s="412"/>
      <c r="U3464" s="412"/>
      <c r="V3464" s="419"/>
    </row>
    <row r="3465" spans="1:22" s="77" customFormat="1" ht="24" hidden="1" customHeight="1">
      <c r="A3465" s="372" t="s">
        <v>5503</v>
      </c>
      <c r="B3465" s="421"/>
      <c r="C3465" s="421" t="s">
        <v>3924</v>
      </c>
      <c r="D3465" s="421" t="s">
        <v>3925</v>
      </c>
      <c r="E3465" s="422" t="s">
        <v>1860</v>
      </c>
      <c r="F3465" s="416"/>
      <c r="G3465" s="416">
        <f>[5]내역서!F3457</f>
        <v>2</v>
      </c>
      <c r="H3465" s="415"/>
      <c r="I3465" s="415"/>
      <c r="J3465" s="415">
        <f>내역서!F3473</f>
        <v>0</v>
      </c>
      <c r="K3465" s="416"/>
      <c r="L3465" s="417">
        <f t="shared" ref="L3465:L3467" si="4794">INT($J3465*K3465)</f>
        <v>0</v>
      </c>
      <c r="M3465" s="416"/>
      <c r="N3465" s="417">
        <f t="shared" ref="N3465:N3467" si="4795">INT($J3465*M3465)</f>
        <v>0</v>
      </c>
      <c r="O3465" s="416">
        <v>26451363</v>
      </c>
      <c r="P3465" s="417">
        <f t="shared" ref="P3465:P3467" si="4796">INT($J3465*O3465)</f>
        <v>0</v>
      </c>
      <c r="Q3465" s="417">
        <v>26451363</v>
      </c>
      <c r="R3465" s="417">
        <f t="shared" si="4720"/>
        <v>0</v>
      </c>
      <c r="S3465" s="417">
        <f t="shared" ref="S3465" si="4797">J3465-J3464</f>
        <v>0</v>
      </c>
      <c r="T3465" s="417">
        <f t="shared" ref="T3465:U3465" si="4798">Q3465-Q3464</f>
        <v>0</v>
      </c>
      <c r="U3465" s="417">
        <f t="shared" si="4798"/>
        <v>0</v>
      </c>
      <c r="V3465" s="422"/>
    </row>
    <row r="3466" spans="1:22" s="485" customFormat="1" ht="24" hidden="1" customHeight="1">
      <c r="A3466" s="366" t="s">
        <v>2055</v>
      </c>
      <c r="B3466" s="418" t="s">
        <v>0</v>
      </c>
      <c r="C3466" s="418" t="s">
        <v>3924</v>
      </c>
      <c r="D3466" s="418" t="s">
        <v>3926</v>
      </c>
      <c r="E3466" s="419" t="s">
        <v>1860</v>
      </c>
      <c r="F3466" s="411"/>
      <c r="G3466" s="411">
        <f>[5]내역서!F3458</f>
        <v>1</v>
      </c>
      <c r="H3466" s="410"/>
      <c r="I3466" s="410"/>
      <c r="J3466" s="410">
        <f>내역서!F3474</f>
        <v>0</v>
      </c>
      <c r="K3466" s="411"/>
      <c r="L3466" s="412">
        <f>INT($J3466*K3466)</f>
        <v>0</v>
      </c>
      <c r="M3466" s="411"/>
      <c r="N3466" s="412">
        <f>INT($J3466*M3466)</f>
        <v>0</v>
      </c>
      <c r="O3466" s="411">
        <v>12061714</v>
      </c>
      <c r="P3466" s="412">
        <f>INT($J3466*O3466)</f>
        <v>0</v>
      </c>
      <c r="Q3466" s="412">
        <v>12061714</v>
      </c>
      <c r="R3466" s="412">
        <f>L3466+N3466+P3466</f>
        <v>0</v>
      </c>
      <c r="S3466" s="412"/>
      <c r="T3466" s="412"/>
      <c r="U3466" s="412"/>
      <c r="V3466" s="419"/>
    </row>
    <row r="3467" spans="1:22" s="77" customFormat="1" ht="24" hidden="1" customHeight="1">
      <c r="A3467" s="372" t="s">
        <v>6385</v>
      </c>
      <c r="B3467" s="421"/>
      <c r="C3467" s="421" t="s">
        <v>3924</v>
      </c>
      <c r="D3467" s="421" t="s">
        <v>3926</v>
      </c>
      <c r="E3467" s="422" t="s">
        <v>1860</v>
      </c>
      <c r="F3467" s="416"/>
      <c r="G3467" s="416">
        <f>[5]내역서!F3459</f>
        <v>1</v>
      </c>
      <c r="H3467" s="415"/>
      <c r="I3467" s="415"/>
      <c r="J3467" s="415">
        <f>내역서!F3475</f>
        <v>0</v>
      </c>
      <c r="K3467" s="416"/>
      <c r="L3467" s="417">
        <f t="shared" si="4794"/>
        <v>0</v>
      </c>
      <c r="M3467" s="416"/>
      <c r="N3467" s="417">
        <f t="shared" si="4795"/>
        <v>0</v>
      </c>
      <c r="O3467" s="416">
        <v>12061714</v>
      </c>
      <c r="P3467" s="417">
        <f t="shared" si="4796"/>
        <v>0</v>
      </c>
      <c r="Q3467" s="417">
        <v>12061714</v>
      </c>
      <c r="R3467" s="417">
        <f t="shared" si="4720"/>
        <v>0</v>
      </c>
      <c r="S3467" s="417">
        <f t="shared" ref="S3467" si="4799">J3467-J3466</f>
        <v>0</v>
      </c>
      <c r="T3467" s="417">
        <f t="shared" ref="T3467:U3467" si="4800">Q3467-Q3466</f>
        <v>0</v>
      </c>
      <c r="U3467" s="417">
        <f t="shared" si="4800"/>
        <v>0</v>
      </c>
      <c r="V3467" s="422"/>
    </row>
    <row r="3468" spans="1:22" s="371" customFormat="1" ht="24" hidden="1" customHeight="1">
      <c r="A3468" s="366" t="s">
        <v>5905</v>
      </c>
      <c r="B3468" s="436" t="s">
        <v>2943</v>
      </c>
      <c r="C3468" s="436" t="s">
        <v>3927</v>
      </c>
      <c r="D3468" s="437" t="s">
        <v>0</v>
      </c>
      <c r="E3468" s="437" t="s">
        <v>0</v>
      </c>
      <c r="F3468" s="438">
        <v>0</v>
      </c>
      <c r="G3468" s="438">
        <f>[5]내역서!F3460</f>
        <v>0</v>
      </c>
      <c r="H3468" s="438"/>
      <c r="I3468" s="438"/>
      <c r="J3468" s="438">
        <f>내역서!F3476</f>
        <v>0</v>
      </c>
      <c r="K3468" s="439">
        <v>0</v>
      </c>
      <c r="L3468" s="438">
        <f>L3470+L3486+L3492</f>
        <v>0</v>
      </c>
      <c r="M3468" s="439">
        <v>0</v>
      </c>
      <c r="N3468" s="438">
        <f>N3470+N3486+N3492</f>
        <v>0</v>
      </c>
      <c r="O3468" s="439">
        <v>0</v>
      </c>
      <c r="P3468" s="438">
        <f>P3470+P3486+P3492</f>
        <v>0</v>
      </c>
      <c r="Q3468" s="440">
        <v>0</v>
      </c>
      <c r="R3468" s="438">
        <f>L3468+N3468+P3468</f>
        <v>0</v>
      </c>
      <c r="S3468" s="438"/>
      <c r="T3468" s="438"/>
      <c r="U3468" s="438"/>
      <c r="V3468" s="441"/>
    </row>
    <row r="3469" spans="1:22" s="81" customFormat="1" ht="24" hidden="1" customHeight="1">
      <c r="A3469" s="372" t="s">
        <v>2072</v>
      </c>
      <c r="B3469" s="442" t="s">
        <v>2943</v>
      </c>
      <c r="C3469" s="442" t="s">
        <v>3928</v>
      </c>
      <c r="D3469" s="443" t="s">
        <v>0</v>
      </c>
      <c r="E3469" s="443"/>
      <c r="F3469" s="444">
        <v>0</v>
      </c>
      <c r="G3469" s="444">
        <f>[5]내역서!F3461</f>
        <v>0</v>
      </c>
      <c r="H3469" s="444"/>
      <c r="I3469" s="444"/>
      <c r="J3469" s="444">
        <f>내역서!F3477</f>
        <v>0</v>
      </c>
      <c r="K3469" s="445">
        <v>0</v>
      </c>
      <c r="L3469" s="444">
        <f>L3471+L3487+L3493</f>
        <v>0</v>
      </c>
      <c r="M3469" s="445">
        <v>0</v>
      </c>
      <c r="N3469" s="444">
        <f>N3471+N3487+N3493</f>
        <v>0</v>
      </c>
      <c r="O3469" s="445">
        <v>0</v>
      </c>
      <c r="P3469" s="444">
        <f>P3471+P3487+P3493</f>
        <v>0</v>
      </c>
      <c r="Q3469" s="446">
        <v>0</v>
      </c>
      <c r="R3469" s="444">
        <f t="shared" si="4720"/>
        <v>0</v>
      </c>
      <c r="S3469" s="444">
        <f t="shared" ref="S3469" si="4801">J3469-J3468</f>
        <v>0</v>
      </c>
      <c r="T3469" s="444">
        <f t="shared" ref="T3469:U3469" si="4802">Q3469-Q3468</f>
        <v>0</v>
      </c>
      <c r="U3469" s="444">
        <f t="shared" si="4802"/>
        <v>0</v>
      </c>
      <c r="V3469" s="447"/>
    </row>
    <row r="3470" spans="1:22" s="460" customFormat="1" ht="24" hidden="1" customHeight="1">
      <c r="A3470" s="366" t="s">
        <v>2055</v>
      </c>
      <c r="B3470" s="448" t="s">
        <v>3930</v>
      </c>
      <c r="C3470" s="448" t="s">
        <v>3931</v>
      </c>
      <c r="D3470" s="449" t="s">
        <v>0</v>
      </c>
      <c r="E3470" s="449" t="s">
        <v>0</v>
      </c>
      <c r="F3470" s="450">
        <v>0</v>
      </c>
      <c r="G3470" s="450">
        <f>[5]내역서!F3462</f>
        <v>0</v>
      </c>
      <c r="H3470" s="450"/>
      <c r="I3470" s="450"/>
      <c r="J3470" s="450">
        <f>내역서!F3478</f>
        <v>0</v>
      </c>
      <c r="K3470" s="451">
        <v>0</v>
      </c>
      <c r="L3470" s="450">
        <f>L3472+L3474+L3476+L3478+L3480+L3482+L3484</f>
        <v>0</v>
      </c>
      <c r="M3470" s="451">
        <v>0</v>
      </c>
      <c r="N3470" s="450">
        <f>N3472+N3474+N3476+N3478+N3480+N3482+N3484</f>
        <v>0</v>
      </c>
      <c r="O3470" s="451">
        <v>0</v>
      </c>
      <c r="P3470" s="450">
        <f>P3472+P3474+P3476+P3478+P3480+P3482+P3484</f>
        <v>0</v>
      </c>
      <c r="Q3470" s="452">
        <v>0</v>
      </c>
      <c r="R3470" s="450">
        <f>L3470+N3470+P3470</f>
        <v>0</v>
      </c>
      <c r="S3470" s="450"/>
      <c r="T3470" s="450"/>
      <c r="U3470" s="450"/>
      <c r="V3470" s="453"/>
    </row>
    <row r="3471" spans="1:22" s="525" customFormat="1" ht="24" hidden="1" customHeight="1">
      <c r="A3471" s="372" t="s">
        <v>2072</v>
      </c>
      <c r="B3471" s="454" t="s">
        <v>3930</v>
      </c>
      <c r="C3471" s="454" t="s">
        <v>3932</v>
      </c>
      <c r="D3471" s="455" t="s">
        <v>0</v>
      </c>
      <c r="E3471" s="455"/>
      <c r="F3471" s="456">
        <v>0</v>
      </c>
      <c r="G3471" s="456">
        <f>[5]내역서!F3463</f>
        <v>0</v>
      </c>
      <c r="H3471" s="456"/>
      <c r="I3471" s="456"/>
      <c r="J3471" s="456">
        <f>내역서!F3479</f>
        <v>0</v>
      </c>
      <c r="K3471" s="457">
        <v>0</v>
      </c>
      <c r="L3471" s="456">
        <f>L3473+L3475+L3477+L3479+L3481+L3483+L3485</f>
        <v>0</v>
      </c>
      <c r="M3471" s="457">
        <v>0</v>
      </c>
      <c r="N3471" s="456">
        <f>N3473+N3475+N3477+N3479+N3481+N3483+N3485</f>
        <v>0</v>
      </c>
      <c r="O3471" s="457">
        <v>0</v>
      </c>
      <c r="P3471" s="456">
        <f>P3473+P3475+P3477+P3479+P3481+P3483+P3485</f>
        <v>0</v>
      </c>
      <c r="Q3471" s="458">
        <v>0</v>
      </c>
      <c r="R3471" s="456">
        <f t="shared" si="4720"/>
        <v>0</v>
      </c>
      <c r="S3471" s="456">
        <f t="shared" ref="S3471" si="4803">J3471-J3470</f>
        <v>0</v>
      </c>
      <c r="T3471" s="456">
        <f t="shared" ref="T3471:U3471" si="4804">Q3471-Q3470</f>
        <v>0</v>
      </c>
      <c r="U3471" s="456">
        <f t="shared" si="4804"/>
        <v>0</v>
      </c>
      <c r="V3471" s="459"/>
    </row>
    <row r="3472" spans="1:22" s="485" customFormat="1" ht="24" hidden="1" customHeight="1">
      <c r="A3472" s="366" t="s">
        <v>5905</v>
      </c>
      <c r="B3472" s="418" t="s">
        <v>0</v>
      </c>
      <c r="C3472" s="418" t="s">
        <v>3933</v>
      </c>
      <c r="D3472" s="418" t="s">
        <v>3934</v>
      </c>
      <c r="E3472" s="419" t="s">
        <v>102</v>
      </c>
      <c r="F3472" s="411"/>
      <c r="G3472" s="411">
        <f>[5]내역서!F3464</f>
        <v>648</v>
      </c>
      <c r="H3472" s="410"/>
      <c r="I3472" s="410"/>
      <c r="J3472" s="410">
        <f>내역서!F3480</f>
        <v>0</v>
      </c>
      <c r="K3472" s="411">
        <v>819.7</v>
      </c>
      <c r="L3472" s="412">
        <f>INT($J3472*K3472)</f>
        <v>0</v>
      </c>
      <c r="M3472" s="411">
        <v>854.4</v>
      </c>
      <c r="N3472" s="412">
        <f>INT($J3472*M3472)</f>
        <v>0</v>
      </c>
      <c r="O3472" s="411">
        <v>643</v>
      </c>
      <c r="P3472" s="412">
        <f>INT($J3472*O3472)</f>
        <v>0</v>
      </c>
      <c r="Q3472" s="412">
        <v>2317.1</v>
      </c>
      <c r="R3472" s="412">
        <f>L3472+N3472+P3472</f>
        <v>0</v>
      </c>
      <c r="S3472" s="412"/>
      <c r="T3472" s="412"/>
      <c r="U3472" s="412"/>
      <c r="V3472" s="419"/>
    </row>
    <row r="3473" spans="1:22" s="77" customFormat="1" ht="24" hidden="1" customHeight="1">
      <c r="A3473" s="372" t="s">
        <v>2072</v>
      </c>
      <c r="B3473" s="421"/>
      <c r="C3473" s="421" t="s">
        <v>3933</v>
      </c>
      <c r="D3473" s="421" t="s">
        <v>3934</v>
      </c>
      <c r="E3473" s="422" t="s">
        <v>102</v>
      </c>
      <c r="F3473" s="416"/>
      <c r="G3473" s="416">
        <f>[5]내역서!F3465</f>
        <v>648</v>
      </c>
      <c r="H3473" s="415"/>
      <c r="I3473" s="415"/>
      <c r="J3473" s="415">
        <f>내역서!F3481</f>
        <v>0</v>
      </c>
      <c r="K3473" s="416">
        <v>819.7</v>
      </c>
      <c r="L3473" s="417">
        <f t="shared" ref="L3473:L3485" si="4805">INT($J3473*K3473)</f>
        <v>0</v>
      </c>
      <c r="M3473" s="416">
        <v>854.4</v>
      </c>
      <c r="N3473" s="417">
        <f t="shared" ref="N3473:N3485" si="4806">INT($J3473*M3473)</f>
        <v>0</v>
      </c>
      <c r="O3473" s="416">
        <v>643</v>
      </c>
      <c r="P3473" s="417">
        <f t="shared" ref="P3473:P3485" si="4807">INT($J3473*O3473)</f>
        <v>0</v>
      </c>
      <c r="Q3473" s="417">
        <v>2317.1</v>
      </c>
      <c r="R3473" s="417">
        <f t="shared" si="4720"/>
        <v>0</v>
      </c>
      <c r="S3473" s="417">
        <f t="shared" ref="S3473" si="4808">J3473-J3472</f>
        <v>0</v>
      </c>
      <c r="T3473" s="417">
        <f t="shared" ref="T3473:U3473" si="4809">Q3473-Q3472</f>
        <v>0</v>
      </c>
      <c r="U3473" s="417">
        <f t="shared" si="4809"/>
        <v>0</v>
      </c>
      <c r="V3473" s="422"/>
    </row>
    <row r="3474" spans="1:22" s="485" customFormat="1" ht="24" hidden="1" customHeight="1">
      <c r="A3474" s="366" t="s">
        <v>2055</v>
      </c>
      <c r="B3474" s="418" t="s">
        <v>0</v>
      </c>
      <c r="C3474" s="418" t="s">
        <v>3936</v>
      </c>
      <c r="D3474" s="418" t="s">
        <v>3937</v>
      </c>
      <c r="E3474" s="419" t="s">
        <v>102</v>
      </c>
      <c r="F3474" s="411"/>
      <c r="G3474" s="411">
        <f>[5]내역서!F3466</f>
        <v>648</v>
      </c>
      <c r="H3474" s="410"/>
      <c r="I3474" s="410"/>
      <c r="J3474" s="410">
        <f>내역서!F3482</f>
        <v>0</v>
      </c>
      <c r="K3474" s="411">
        <v>1</v>
      </c>
      <c r="L3474" s="412">
        <f>INT($J3474*K3474)</f>
        <v>0</v>
      </c>
      <c r="M3474" s="411">
        <v>61.9</v>
      </c>
      <c r="N3474" s="412">
        <f>INT($J3474*M3474)</f>
        <v>0</v>
      </c>
      <c r="O3474" s="411">
        <v>0</v>
      </c>
      <c r="P3474" s="412">
        <f>INT($J3474*O3474)</f>
        <v>0</v>
      </c>
      <c r="Q3474" s="412">
        <v>62.9</v>
      </c>
      <c r="R3474" s="412">
        <f>L3474+N3474+P3474</f>
        <v>0</v>
      </c>
      <c r="S3474" s="412"/>
      <c r="T3474" s="412"/>
      <c r="U3474" s="412"/>
      <c r="V3474" s="419"/>
    </row>
    <row r="3475" spans="1:22" s="77" customFormat="1" ht="24" hidden="1" customHeight="1">
      <c r="A3475" s="372" t="s">
        <v>2072</v>
      </c>
      <c r="B3475" s="421"/>
      <c r="C3475" s="421" t="s">
        <v>3936</v>
      </c>
      <c r="D3475" s="421" t="s">
        <v>3937</v>
      </c>
      <c r="E3475" s="422" t="s">
        <v>102</v>
      </c>
      <c r="F3475" s="416"/>
      <c r="G3475" s="416">
        <f>[5]내역서!F3467</f>
        <v>648</v>
      </c>
      <c r="H3475" s="415"/>
      <c r="I3475" s="415"/>
      <c r="J3475" s="415">
        <f>내역서!F3483</f>
        <v>0</v>
      </c>
      <c r="K3475" s="416">
        <v>1</v>
      </c>
      <c r="L3475" s="417">
        <f t="shared" si="4805"/>
        <v>0</v>
      </c>
      <c r="M3475" s="416">
        <v>61.9</v>
      </c>
      <c r="N3475" s="417">
        <f t="shared" si="4806"/>
        <v>0</v>
      </c>
      <c r="O3475" s="416">
        <v>0</v>
      </c>
      <c r="P3475" s="417">
        <f t="shared" si="4807"/>
        <v>0</v>
      </c>
      <c r="Q3475" s="417">
        <v>62.9</v>
      </c>
      <c r="R3475" s="417">
        <f t="shared" si="4720"/>
        <v>0</v>
      </c>
      <c r="S3475" s="417">
        <f t="shared" ref="S3475" si="4810">J3475-J3474</f>
        <v>0</v>
      </c>
      <c r="T3475" s="417">
        <f t="shared" ref="T3475:U3475" si="4811">Q3475-Q3474</f>
        <v>0</v>
      </c>
      <c r="U3475" s="417">
        <f t="shared" si="4811"/>
        <v>0</v>
      </c>
      <c r="V3475" s="422"/>
    </row>
    <row r="3476" spans="1:22" s="485" customFormat="1" ht="24" hidden="1" customHeight="1">
      <c r="A3476" s="366" t="s">
        <v>5432</v>
      </c>
      <c r="B3476" s="418" t="s">
        <v>0</v>
      </c>
      <c r="C3476" s="418" t="s">
        <v>3938</v>
      </c>
      <c r="D3476" s="418" t="s">
        <v>3939</v>
      </c>
      <c r="E3476" s="419" t="s">
        <v>2650</v>
      </c>
      <c r="F3476" s="411"/>
      <c r="G3476" s="411">
        <f>[5]내역서!F3468</f>
        <v>33</v>
      </c>
      <c r="H3476" s="410"/>
      <c r="I3476" s="410"/>
      <c r="J3476" s="410">
        <f>내역서!F3484</f>
        <v>0</v>
      </c>
      <c r="K3476" s="411">
        <v>5509</v>
      </c>
      <c r="L3476" s="412">
        <f>INT($J3476*K3476)</f>
        <v>0</v>
      </c>
      <c r="M3476" s="411">
        <v>13943</v>
      </c>
      <c r="N3476" s="412">
        <f>INT($J3476*M3476)</f>
        <v>0</v>
      </c>
      <c r="O3476" s="411">
        <v>5057</v>
      </c>
      <c r="P3476" s="412">
        <f>INT($J3476*O3476)</f>
        <v>0</v>
      </c>
      <c r="Q3476" s="412">
        <v>24509</v>
      </c>
      <c r="R3476" s="412">
        <f>L3476+N3476+P3476</f>
        <v>0</v>
      </c>
      <c r="S3476" s="412"/>
      <c r="T3476" s="412"/>
      <c r="U3476" s="412"/>
      <c r="V3476" s="419"/>
    </row>
    <row r="3477" spans="1:22" s="77" customFormat="1" ht="24" hidden="1" customHeight="1">
      <c r="A3477" s="372" t="s">
        <v>5886</v>
      </c>
      <c r="B3477" s="421"/>
      <c r="C3477" s="421" t="s">
        <v>3938</v>
      </c>
      <c r="D3477" s="421" t="s">
        <v>3939</v>
      </c>
      <c r="E3477" s="422" t="s">
        <v>2650</v>
      </c>
      <c r="F3477" s="416"/>
      <c r="G3477" s="416">
        <f>[5]내역서!F3469</f>
        <v>33</v>
      </c>
      <c r="H3477" s="415"/>
      <c r="I3477" s="415"/>
      <c r="J3477" s="415">
        <f>내역서!F3485</f>
        <v>0</v>
      </c>
      <c r="K3477" s="416">
        <v>5509</v>
      </c>
      <c r="L3477" s="417">
        <f t="shared" si="4805"/>
        <v>0</v>
      </c>
      <c r="M3477" s="416">
        <v>13943</v>
      </c>
      <c r="N3477" s="417">
        <f t="shared" si="4806"/>
        <v>0</v>
      </c>
      <c r="O3477" s="416">
        <v>5057</v>
      </c>
      <c r="P3477" s="417">
        <f t="shared" si="4807"/>
        <v>0</v>
      </c>
      <c r="Q3477" s="417">
        <v>24509</v>
      </c>
      <c r="R3477" s="417">
        <f t="shared" si="4720"/>
        <v>0</v>
      </c>
      <c r="S3477" s="417">
        <f t="shared" ref="S3477" si="4812">J3477-J3476</f>
        <v>0</v>
      </c>
      <c r="T3477" s="417">
        <f t="shared" ref="T3477:U3477" si="4813">Q3477-Q3476</f>
        <v>0</v>
      </c>
      <c r="U3477" s="417">
        <f t="shared" si="4813"/>
        <v>0</v>
      </c>
      <c r="V3477" s="422"/>
    </row>
    <row r="3478" spans="1:22" s="485" customFormat="1" ht="24" hidden="1" customHeight="1">
      <c r="A3478" s="366" t="s">
        <v>2055</v>
      </c>
      <c r="B3478" s="418" t="s">
        <v>0</v>
      </c>
      <c r="C3478" s="418" t="s">
        <v>3940</v>
      </c>
      <c r="D3478" s="418" t="s">
        <v>3941</v>
      </c>
      <c r="E3478" s="419" t="s">
        <v>102</v>
      </c>
      <c r="F3478" s="411"/>
      <c r="G3478" s="411">
        <f>[5]내역서!F3470</f>
        <v>493</v>
      </c>
      <c r="H3478" s="410"/>
      <c r="I3478" s="410"/>
      <c r="J3478" s="410">
        <f>내역서!F3486</f>
        <v>0</v>
      </c>
      <c r="K3478" s="411">
        <v>785.3</v>
      </c>
      <c r="L3478" s="412">
        <f>INT($J3478*K3478)</f>
        <v>0</v>
      </c>
      <c r="M3478" s="411">
        <v>4019.2</v>
      </c>
      <c r="N3478" s="412">
        <f>INT($J3478*M3478)</f>
        <v>0</v>
      </c>
      <c r="O3478" s="411">
        <v>386.9</v>
      </c>
      <c r="P3478" s="412">
        <f>INT($J3478*O3478)</f>
        <v>0</v>
      </c>
      <c r="Q3478" s="412">
        <v>5191.3999999999996</v>
      </c>
      <c r="R3478" s="412">
        <f>L3478+N3478+P3478</f>
        <v>0</v>
      </c>
      <c r="S3478" s="412"/>
      <c r="T3478" s="412"/>
      <c r="U3478" s="412"/>
      <c r="V3478" s="419"/>
    </row>
    <row r="3479" spans="1:22" s="77" customFormat="1" ht="24" hidden="1" customHeight="1">
      <c r="A3479" s="372" t="s">
        <v>5593</v>
      </c>
      <c r="B3479" s="421"/>
      <c r="C3479" s="421" t="s">
        <v>3940</v>
      </c>
      <c r="D3479" s="421" t="s">
        <v>3941</v>
      </c>
      <c r="E3479" s="422" t="s">
        <v>102</v>
      </c>
      <c r="F3479" s="416"/>
      <c r="G3479" s="416">
        <f>[5]내역서!F3471</f>
        <v>493</v>
      </c>
      <c r="H3479" s="415"/>
      <c r="I3479" s="415"/>
      <c r="J3479" s="415">
        <f>내역서!F3487</f>
        <v>0</v>
      </c>
      <c r="K3479" s="416">
        <v>785.3</v>
      </c>
      <c r="L3479" s="417">
        <f t="shared" si="4805"/>
        <v>0</v>
      </c>
      <c r="M3479" s="416">
        <v>4019.2</v>
      </c>
      <c r="N3479" s="417">
        <f t="shared" si="4806"/>
        <v>0</v>
      </c>
      <c r="O3479" s="416">
        <v>386.9</v>
      </c>
      <c r="P3479" s="417">
        <f t="shared" si="4807"/>
        <v>0</v>
      </c>
      <c r="Q3479" s="417">
        <v>5191.3999999999996</v>
      </c>
      <c r="R3479" s="417">
        <f t="shared" si="4720"/>
        <v>0</v>
      </c>
      <c r="S3479" s="417">
        <f t="shared" ref="S3479" si="4814">J3479-J3478</f>
        <v>0</v>
      </c>
      <c r="T3479" s="417">
        <f t="shared" ref="T3479:U3479" si="4815">Q3479-Q3478</f>
        <v>0</v>
      </c>
      <c r="U3479" s="417">
        <f t="shared" si="4815"/>
        <v>0</v>
      </c>
      <c r="V3479" s="422"/>
    </row>
    <row r="3480" spans="1:22" s="485" customFormat="1" ht="24" hidden="1" customHeight="1">
      <c r="A3480" s="366" t="s">
        <v>2055</v>
      </c>
      <c r="B3480" s="418" t="s">
        <v>0</v>
      </c>
      <c r="C3480" s="418" t="s">
        <v>3936</v>
      </c>
      <c r="D3480" s="418" t="s">
        <v>3937</v>
      </c>
      <c r="E3480" s="419" t="s">
        <v>102</v>
      </c>
      <c r="F3480" s="411"/>
      <c r="G3480" s="411">
        <f>[5]내역서!F3472</f>
        <v>493</v>
      </c>
      <c r="H3480" s="410"/>
      <c r="I3480" s="410"/>
      <c r="J3480" s="410">
        <f>내역서!F3488</f>
        <v>0</v>
      </c>
      <c r="K3480" s="411">
        <v>1</v>
      </c>
      <c r="L3480" s="412">
        <f>INT($J3480*K3480)</f>
        <v>0</v>
      </c>
      <c r="M3480" s="411">
        <v>61.9</v>
      </c>
      <c r="N3480" s="412">
        <f>INT($J3480*M3480)</f>
        <v>0</v>
      </c>
      <c r="O3480" s="411">
        <v>0</v>
      </c>
      <c r="P3480" s="412">
        <f>INT($J3480*O3480)</f>
        <v>0</v>
      </c>
      <c r="Q3480" s="412">
        <v>62.9</v>
      </c>
      <c r="R3480" s="412">
        <f>L3480+N3480+P3480</f>
        <v>0</v>
      </c>
      <c r="S3480" s="412"/>
      <c r="T3480" s="412"/>
      <c r="U3480" s="412"/>
      <c r="V3480" s="419"/>
    </row>
    <row r="3481" spans="1:22" s="77" customFormat="1" ht="24" hidden="1" customHeight="1">
      <c r="A3481" s="372" t="s">
        <v>6414</v>
      </c>
      <c r="B3481" s="421"/>
      <c r="C3481" s="421" t="s">
        <v>3936</v>
      </c>
      <c r="D3481" s="421" t="s">
        <v>3937</v>
      </c>
      <c r="E3481" s="422" t="s">
        <v>102</v>
      </c>
      <c r="F3481" s="416"/>
      <c r="G3481" s="416">
        <f>[5]내역서!F3473</f>
        <v>493</v>
      </c>
      <c r="H3481" s="415"/>
      <c r="I3481" s="415"/>
      <c r="J3481" s="415">
        <f>내역서!F3489</f>
        <v>0</v>
      </c>
      <c r="K3481" s="416">
        <v>1</v>
      </c>
      <c r="L3481" s="417">
        <f t="shared" si="4805"/>
        <v>0</v>
      </c>
      <c r="M3481" s="416">
        <v>61.9</v>
      </c>
      <c r="N3481" s="417">
        <f t="shared" si="4806"/>
        <v>0</v>
      </c>
      <c r="O3481" s="416">
        <v>0</v>
      </c>
      <c r="P3481" s="417">
        <f t="shared" si="4807"/>
        <v>0</v>
      </c>
      <c r="Q3481" s="417">
        <v>62.9</v>
      </c>
      <c r="R3481" s="417">
        <f t="shared" si="4720"/>
        <v>0</v>
      </c>
      <c r="S3481" s="417">
        <f t="shared" ref="S3481" si="4816">J3481-J3480</f>
        <v>0</v>
      </c>
      <c r="T3481" s="417">
        <f t="shared" ref="T3481:U3481" si="4817">Q3481-Q3480</f>
        <v>0</v>
      </c>
      <c r="U3481" s="417">
        <f t="shared" si="4817"/>
        <v>0</v>
      </c>
      <c r="V3481" s="422"/>
    </row>
    <row r="3482" spans="1:22" s="485" customFormat="1" ht="24" hidden="1" customHeight="1">
      <c r="A3482" s="366" t="s">
        <v>2055</v>
      </c>
      <c r="B3482" s="418" t="s">
        <v>0</v>
      </c>
      <c r="C3482" s="418" t="s">
        <v>3940</v>
      </c>
      <c r="D3482" s="418" t="s">
        <v>3941</v>
      </c>
      <c r="E3482" s="419" t="s">
        <v>102</v>
      </c>
      <c r="F3482" s="411"/>
      <c r="G3482" s="411">
        <f>[5]내역서!F3474</f>
        <v>493</v>
      </c>
      <c r="H3482" s="410"/>
      <c r="I3482" s="410"/>
      <c r="J3482" s="410">
        <f>내역서!F3490</f>
        <v>0</v>
      </c>
      <c r="K3482" s="411">
        <v>785.3</v>
      </c>
      <c r="L3482" s="412">
        <f>INT($J3482*K3482)</f>
        <v>0</v>
      </c>
      <c r="M3482" s="411">
        <v>4019.2</v>
      </c>
      <c r="N3482" s="412">
        <f>INT($J3482*M3482)</f>
        <v>0</v>
      </c>
      <c r="O3482" s="411">
        <v>386.9</v>
      </c>
      <c r="P3482" s="412">
        <f>INT($J3482*O3482)</f>
        <v>0</v>
      </c>
      <c r="Q3482" s="412">
        <v>5191.3999999999996</v>
      </c>
      <c r="R3482" s="412">
        <f>L3482+N3482+P3482</f>
        <v>0</v>
      </c>
      <c r="S3482" s="412"/>
      <c r="T3482" s="412"/>
      <c r="U3482" s="412"/>
      <c r="V3482" s="419"/>
    </row>
    <row r="3483" spans="1:22" s="77" customFormat="1" ht="24" hidden="1" customHeight="1">
      <c r="A3483" s="372" t="s">
        <v>6385</v>
      </c>
      <c r="B3483" s="421"/>
      <c r="C3483" s="421" t="s">
        <v>3940</v>
      </c>
      <c r="D3483" s="421" t="s">
        <v>3941</v>
      </c>
      <c r="E3483" s="422" t="s">
        <v>102</v>
      </c>
      <c r="F3483" s="416"/>
      <c r="G3483" s="416">
        <f>[5]내역서!F3475</f>
        <v>493</v>
      </c>
      <c r="H3483" s="415"/>
      <c r="I3483" s="415"/>
      <c r="J3483" s="415">
        <f>내역서!F3491</f>
        <v>0</v>
      </c>
      <c r="K3483" s="416">
        <v>785.3</v>
      </c>
      <c r="L3483" s="417">
        <f t="shared" si="4805"/>
        <v>0</v>
      </c>
      <c r="M3483" s="416">
        <v>4019.2</v>
      </c>
      <c r="N3483" s="417">
        <f t="shared" si="4806"/>
        <v>0</v>
      </c>
      <c r="O3483" s="416">
        <v>386.9</v>
      </c>
      <c r="P3483" s="417">
        <f t="shared" si="4807"/>
        <v>0</v>
      </c>
      <c r="Q3483" s="417">
        <v>5191.3999999999996</v>
      </c>
      <c r="R3483" s="417">
        <f t="shared" si="4720"/>
        <v>0</v>
      </c>
      <c r="S3483" s="417">
        <f t="shared" ref="S3483" si="4818">J3483-J3482</f>
        <v>0</v>
      </c>
      <c r="T3483" s="417">
        <f t="shared" ref="T3483:U3483" si="4819">Q3483-Q3482</f>
        <v>0</v>
      </c>
      <c r="U3483" s="417">
        <f t="shared" si="4819"/>
        <v>0</v>
      </c>
      <c r="V3483" s="422"/>
    </row>
    <row r="3484" spans="1:22" s="485" customFormat="1" ht="24" hidden="1" customHeight="1">
      <c r="A3484" s="366" t="s">
        <v>5432</v>
      </c>
      <c r="B3484" s="418" t="s">
        <v>0</v>
      </c>
      <c r="C3484" s="418" t="s">
        <v>3942</v>
      </c>
      <c r="D3484" s="418" t="s">
        <v>3937</v>
      </c>
      <c r="E3484" s="419" t="s">
        <v>102</v>
      </c>
      <c r="F3484" s="411"/>
      <c r="G3484" s="411">
        <f>[5]내역서!F3476</f>
        <v>493</v>
      </c>
      <c r="H3484" s="410"/>
      <c r="I3484" s="410"/>
      <c r="J3484" s="410">
        <f>내역서!F3492</f>
        <v>0</v>
      </c>
      <c r="K3484" s="411">
        <v>1</v>
      </c>
      <c r="L3484" s="412">
        <f>INT($J3484*K3484)</f>
        <v>0</v>
      </c>
      <c r="M3484" s="411">
        <v>61.9</v>
      </c>
      <c r="N3484" s="412">
        <f>INT($J3484*M3484)</f>
        <v>0</v>
      </c>
      <c r="O3484" s="411">
        <v>0</v>
      </c>
      <c r="P3484" s="412">
        <f>INT($J3484*O3484)</f>
        <v>0</v>
      </c>
      <c r="Q3484" s="412">
        <v>62.9</v>
      </c>
      <c r="R3484" s="412">
        <f>L3484+N3484+P3484</f>
        <v>0</v>
      </c>
      <c r="S3484" s="412"/>
      <c r="T3484" s="412"/>
      <c r="U3484" s="412"/>
      <c r="V3484" s="419"/>
    </row>
    <row r="3485" spans="1:22" s="77" customFormat="1" ht="24" hidden="1" customHeight="1">
      <c r="A3485" s="372" t="s">
        <v>5440</v>
      </c>
      <c r="B3485" s="421"/>
      <c r="C3485" s="421" t="s">
        <v>3942</v>
      </c>
      <c r="D3485" s="421" t="s">
        <v>3937</v>
      </c>
      <c r="E3485" s="422" t="s">
        <v>102</v>
      </c>
      <c r="F3485" s="416"/>
      <c r="G3485" s="416">
        <f>[5]내역서!F3477</f>
        <v>493</v>
      </c>
      <c r="H3485" s="415"/>
      <c r="I3485" s="415"/>
      <c r="J3485" s="415">
        <f>내역서!F3493</f>
        <v>0</v>
      </c>
      <c r="K3485" s="416">
        <v>1</v>
      </c>
      <c r="L3485" s="417">
        <f t="shared" si="4805"/>
        <v>0</v>
      </c>
      <c r="M3485" s="416">
        <v>61.9</v>
      </c>
      <c r="N3485" s="417">
        <f t="shared" si="4806"/>
        <v>0</v>
      </c>
      <c r="O3485" s="416">
        <v>0</v>
      </c>
      <c r="P3485" s="417">
        <f t="shared" si="4807"/>
        <v>0</v>
      </c>
      <c r="Q3485" s="417">
        <v>62.9</v>
      </c>
      <c r="R3485" s="417">
        <f t="shared" si="4720"/>
        <v>0</v>
      </c>
      <c r="S3485" s="417">
        <f t="shared" ref="S3485" si="4820">J3485-J3484</f>
        <v>0</v>
      </c>
      <c r="T3485" s="417">
        <f t="shared" ref="T3485:U3485" si="4821">Q3485-Q3484</f>
        <v>0</v>
      </c>
      <c r="U3485" s="417">
        <f t="shared" si="4821"/>
        <v>0</v>
      </c>
      <c r="V3485" s="422"/>
    </row>
    <row r="3486" spans="1:22" s="460" customFormat="1" ht="24" hidden="1" customHeight="1">
      <c r="A3486" s="366" t="s">
        <v>5466</v>
      </c>
      <c r="B3486" s="448" t="s">
        <v>3943</v>
      </c>
      <c r="C3486" s="448" t="s">
        <v>3944</v>
      </c>
      <c r="D3486" s="449" t="s">
        <v>0</v>
      </c>
      <c r="E3486" s="449" t="s">
        <v>0</v>
      </c>
      <c r="F3486" s="450">
        <v>0</v>
      </c>
      <c r="G3486" s="450">
        <f>[5]내역서!F3478</f>
        <v>0</v>
      </c>
      <c r="H3486" s="450"/>
      <c r="I3486" s="450"/>
      <c r="J3486" s="450">
        <f>내역서!F3494</f>
        <v>0</v>
      </c>
      <c r="K3486" s="451">
        <v>0</v>
      </c>
      <c r="L3486" s="450">
        <f>L3488+L3490</f>
        <v>0</v>
      </c>
      <c r="M3486" s="451">
        <v>0</v>
      </c>
      <c r="N3486" s="450">
        <f>N3488+N3490</f>
        <v>0</v>
      </c>
      <c r="O3486" s="451">
        <v>0</v>
      </c>
      <c r="P3486" s="450">
        <f>P3488+P3490</f>
        <v>0</v>
      </c>
      <c r="Q3486" s="452">
        <v>0</v>
      </c>
      <c r="R3486" s="450">
        <f>L3486+N3486+P3486</f>
        <v>0</v>
      </c>
      <c r="S3486" s="450"/>
      <c r="T3486" s="450"/>
      <c r="U3486" s="450"/>
      <c r="V3486" s="453"/>
    </row>
    <row r="3487" spans="1:22" s="525" customFormat="1" ht="24" hidden="1" customHeight="1">
      <c r="A3487" s="372" t="s">
        <v>5444</v>
      </c>
      <c r="B3487" s="454" t="s">
        <v>3943</v>
      </c>
      <c r="C3487" s="454" t="s">
        <v>3945</v>
      </c>
      <c r="D3487" s="455" t="s">
        <v>0</v>
      </c>
      <c r="E3487" s="455"/>
      <c r="F3487" s="456">
        <v>0</v>
      </c>
      <c r="G3487" s="456">
        <f>[5]내역서!F3479</f>
        <v>0</v>
      </c>
      <c r="H3487" s="456"/>
      <c r="I3487" s="456"/>
      <c r="J3487" s="456">
        <f>내역서!F3495</f>
        <v>0</v>
      </c>
      <c r="K3487" s="457">
        <v>0</v>
      </c>
      <c r="L3487" s="456">
        <f>L3489+L3491</f>
        <v>0</v>
      </c>
      <c r="M3487" s="457">
        <v>0</v>
      </c>
      <c r="N3487" s="456">
        <f>N3489+N3491</f>
        <v>0</v>
      </c>
      <c r="O3487" s="457">
        <v>0</v>
      </c>
      <c r="P3487" s="456">
        <f>P3489+P3491</f>
        <v>0</v>
      </c>
      <c r="Q3487" s="458">
        <v>0</v>
      </c>
      <c r="R3487" s="456">
        <f t="shared" ref="R3487:R3549" si="4822">L3487+N3487+P3487</f>
        <v>0</v>
      </c>
      <c r="S3487" s="456">
        <f t="shared" ref="S3487" si="4823">J3487-J3486</f>
        <v>0</v>
      </c>
      <c r="T3487" s="456">
        <f t="shared" ref="T3487:U3487" si="4824">Q3487-Q3486</f>
        <v>0</v>
      </c>
      <c r="U3487" s="456">
        <f t="shared" si="4824"/>
        <v>0</v>
      </c>
      <c r="V3487" s="459"/>
    </row>
    <row r="3488" spans="1:22" s="485" customFormat="1" ht="24" hidden="1" customHeight="1">
      <c r="A3488" s="366" t="s">
        <v>2055</v>
      </c>
      <c r="B3488" s="418" t="s">
        <v>0</v>
      </c>
      <c r="C3488" s="418" t="s">
        <v>2548</v>
      </c>
      <c r="D3488" s="418" t="s">
        <v>2661</v>
      </c>
      <c r="E3488" s="419" t="s">
        <v>2650</v>
      </c>
      <c r="F3488" s="411"/>
      <c r="G3488" s="411">
        <f>[5]내역서!F3480</f>
        <v>99</v>
      </c>
      <c r="H3488" s="410"/>
      <c r="I3488" s="410"/>
      <c r="J3488" s="410">
        <f>내역서!F3496</f>
        <v>0</v>
      </c>
      <c r="K3488" s="411">
        <v>2079.1</v>
      </c>
      <c r="L3488" s="412">
        <f>INT($J3488*K3488)</f>
        <v>0</v>
      </c>
      <c r="M3488" s="411">
        <v>7674.4</v>
      </c>
      <c r="N3488" s="412">
        <f>INT($J3488*M3488)</f>
        <v>0</v>
      </c>
      <c r="O3488" s="411">
        <v>1721.5</v>
      </c>
      <c r="P3488" s="412">
        <f>INT($J3488*O3488)</f>
        <v>0</v>
      </c>
      <c r="Q3488" s="412">
        <v>11475</v>
      </c>
      <c r="R3488" s="412">
        <f>L3488+N3488+P3488</f>
        <v>0</v>
      </c>
      <c r="S3488" s="412"/>
      <c r="T3488" s="412"/>
      <c r="U3488" s="412"/>
      <c r="V3488" s="419"/>
    </row>
    <row r="3489" spans="1:22" s="77" customFormat="1" ht="24" hidden="1" customHeight="1">
      <c r="A3489" s="372" t="s">
        <v>5428</v>
      </c>
      <c r="B3489" s="421"/>
      <c r="C3489" s="421" t="s">
        <v>2548</v>
      </c>
      <c r="D3489" s="421" t="s">
        <v>2661</v>
      </c>
      <c r="E3489" s="422" t="s">
        <v>2650</v>
      </c>
      <c r="F3489" s="416"/>
      <c r="G3489" s="416">
        <f>[5]내역서!F3481</f>
        <v>99</v>
      </c>
      <c r="H3489" s="415"/>
      <c r="I3489" s="415"/>
      <c r="J3489" s="415">
        <f>내역서!F3497</f>
        <v>0</v>
      </c>
      <c r="K3489" s="416">
        <v>2079.1</v>
      </c>
      <c r="L3489" s="417">
        <f t="shared" ref="L3489:L3491" si="4825">INT($J3489*K3489)</f>
        <v>0</v>
      </c>
      <c r="M3489" s="416">
        <v>7674.4</v>
      </c>
      <c r="N3489" s="417">
        <f t="shared" ref="N3489:N3491" si="4826">INT($J3489*M3489)</f>
        <v>0</v>
      </c>
      <c r="O3489" s="416">
        <v>1721.5</v>
      </c>
      <c r="P3489" s="417">
        <f t="shared" ref="P3489:P3491" si="4827">INT($J3489*O3489)</f>
        <v>0</v>
      </c>
      <c r="Q3489" s="417">
        <v>11475</v>
      </c>
      <c r="R3489" s="417">
        <f t="shared" si="4822"/>
        <v>0</v>
      </c>
      <c r="S3489" s="417">
        <f t="shared" ref="S3489" si="4828">J3489-J3488</f>
        <v>0</v>
      </c>
      <c r="T3489" s="417">
        <f t="shared" ref="T3489:U3489" si="4829">Q3489-Q3488</f>
        <v>0</v>
      </c>
      <c r="U3489" s="417">
        <f t="shared" si="4829"/>
        <v>0</v>
      </c>
      <c r="V3489" s="422"/>
    </row>
    <row r="3490" spans="1:22" s="485" customFormat="1" ht="24" hidden="1" customHeight="1">
      <c r="A3490" s="366" t="s">
        <v>5512</v>
      </c>
      <c r="B3490" s="418" t="s">
        <v>0</v>
      </c>
      <c r="C3490" s="418" t="s">
        <v>3946</v>
      </c>
      <c r="D3490" s="418" t="s">
        <v>2661</v>
      </c>
      <c r="E3490" s="419" t="s">
        <v>2650</v>
      </c>
      <c r="F3490" s="411"/>
      <c r="G3490" s="411">
        <f>[5]내역서!F3482</f>
        <v>149</v>
      </c>
      <c r="H3490" s="410"/>
      <c r="I3490" s="410"/>
      <c r="J3490" s="410">
        <f>내역서!F3498</f>
        <v>0</v>
      </c>
      <c r="K3490" s="411">
        <v>0</v>
      </c>
      <c r="L3490" s="412">
        <f>INT($J3490*K3490)</f>
        <v>0</v>
      </c>
      <c r="M3490" s="411">
        <v>8434</v>
      </c>
      <c r="N3490" s="412">
        <f>INT($J3490*M3490)</f>
        <v>0</v>
      </c>
      <c r="O3490" s="411">
        <v>2963</v>
      </c>
      <c r="P3490" s="412">
        <f>INT($J3490*O3490)</f>
        <v>0</v>
      </c>
      <c r="Q3490" s="412">
        <v>11397</v>
      </c>
      <c r="R3490" s="412">
        <f>L3490+N3490+P3490</f>
        <v>0</v>
      </c>
      <c r="S3490" s="412"/>
      <c r="T3490" s="412"/>
      <c r="U3490" s="412"/>
      <c r="V3490" s="419"/>
    </row>
    <row r="3491" spans="1:22" s="77" customFormat="1" ht="24" hidden="1" customHeight="1">
      <c r="A3491" s="372" t="s">
        <v>5594</v>
      </c>
      <c r="B3491" s="421"/>
      <c r="C3491" s="421" t="s">
        <v>3946</v>
      </c>
      <c r="D3491" s="421" t="s">
        <v>2661</v>
      </c>
      <c r="E3491" s="422" t="s">
        <v>2650</v>
      </c>
      <c r="F3491" s="416"/>
      <c r="G3491" s="416">
        <f>[5]내역서!F3483</f>
        <v>149</v>
      </c>
      <c r="H3491" s="415"/>
      <c r="I3491" s="415"/>
      <c r="J3491" s="415">
        <f>내역서!F3499</f>
        <v>0</v>
      </c>
      <c r="K3491" s="416">
        <v>0</v>
      </c>
      <c r="L3491" s="417">
        <f t="shared" si="4825"/>
        <v>0</v>
      </c>
      <c r="M3491" s="416">
        <v>8434</v>
      </c>
      <c r="N3491" s="417">
        <f t="shared" si="4826"/>
        <v>0</v>
      </c>
      <c r="O3491" s="416">
        <v>2963</v>
      </c>
      <c r="P3491" s="417">
        <f t="shared" si="4827"/>
        <v>0</v>
      </c>
      <c r="Q3491" s="417">
        <v>11397</v>
      </c>
      <c r="R3491" s="417">
        <f t="shared" si="4822"/>
        <v>0</v>
      </c>
      <c r="S3491" s="417">
        <f t="shared" ref="S3491" si="4830">J3491-J3490</f>
        <v>0</v>
      </c>
      <c r="T3491" s="417">
        <f t="shared" ref="T3491:U3491" si="4831">Q3491-Q3490</f>
        <v>0</v>
      </c>
      <c r="U3491" s="417">
        <f t="shared" si="4831"/>
        <v>0</v>
      </c>
      <c r="V3491" s="422"/>
    </row>
    <row r="3492" spans="1:22" s="460" customFormat="1" ht="24" hidden="1" customHeight="1">
      <c r="A3492" s="366" t="s">
        <v>2055</v>
      </c>
      <c r="B3492" s="448" t="s">
        <v>3947</v>
      </c>
      <c r="C3492" s="448" t="s">
        <v>3948</v>
      </c>
      <c r="D3492" s="449" t="s">
        <v>0</v>
      </c>
      <c r="E3492" s="449" t="s">
        <v>0</v>
      </c>
      <c r="F3492" s="450">
        <v>0</v>
      </c>
      <c r="G3492" s="450">
        <f>[5]내역서!F3484</f>
        <v>0</v>
      </c>
      <c r="H3492" s="450"/>
      <c r="I3492" s="450"/>
      <c r="J3492" s="450">
        <f>내역서!F3500</f>
        <v>0</v>
      </c>
      <c r="K3492" s="451">
        <v>0</v>
      </c>
      <c r="L3492" s="450">
        <f>L3494+L3496</f>
        <v>0</v>
      </c>
      <c r="M3492" s="451">
        <v>0</v>
      </c>
      <c r="N3492" s="450">
        <f>N3494+N3496</f>
        <v>0</v>
      </c>
      <c r="O3492" s="451">
        <v>0</v>
      </c>
      <c r="P3492" s="450">
        <f>P3494+P3496</f>
        <v>0</v>
      </c>
      <c r="Q3492" s="452">
        <v>0</v>
      </c>
      <c r="R3492" s="450">
        <f>L3492+N3492+P3492</f>
        <v>0</v>
      </c>
      <c r="S3492" s="450"/>
      <c r="T3492" s="450"/>
      <c r="U3492" s="450"/>
      <c r="V3492" s="453"/>
    </row>
    <row r="3493" spans="1:22" s="525" customFormat="1" ht="24" hidden="1" customHeight="1">
      <c r="A3493" s="372" t="s">
        <v>2072</v>
      </c>
      <c r="B3493" s="454" t="s">
        <v>3947</v>
      </c>
      <c r="C3493" s="454" t="s">
        <v>3949</v>
      </c>
      <c r="D3493" s="455" t="s">
        <v>0</v>
      </c>
      <c r="E3493" s="455"/>
      <c r="F3493" s="456">
        <v>0</v>
      </c>
      <c r="G3493" s="456">
        <f>[5]내역서!F3485</f>
        <v>0</v>
      </c>
      <c r="H3493" s="456"/>
      <c r="I3493" s="456"/>
      <c r="J3493" s="456">
        <f>내역서!F3501</f>
        <v>0</v>
      </c>
      <c r="K3493" s="457">
        <v>0</v>
      </c>
      <c r="L3493" s="456">
        <f>L3495+L3497</f>
        <v>0</v>
      </c>
      <c r="M3493" s="457">
        <v>0</v>
      </c>
      <c r="N3493" s="456">
        <f>N3495+N3497</f>
        <v>0</v>
      </c>
      <c r="O3493" s="457">
        <v>0</v>
      </c>
      <c r="P3493" s="456">
        <f>P3495+P3497</f>
        <v>0</v>
      </c>
      <c r="Q3493" s="458">
        <v>0</v>
      </c>
      <c r="R3493" s="456">
        <f t="shared" si="4822"/>
        <v>0</v>
      </c>
      <c r="S3493" s="456">
        <f t="shared" ref="S3493" si="4832">J3493-J3492</f>
        <v>0</v>
      </c>
      <c r="T3493" s="456">
        <f t="shared" ref="T3493:U3493" si="4833">Q3493-Q3492</f>
        <v>0</v>
      </c>
      <c r="U3493" s="456">
        <f t="shared" si="4833"/>
        <v>0</v>
      </c>
      <c r="V3493" s="459"/>
    </row>
    <row r="3494" spans="1:22" s="485" customFormat="1" ht="24" hidden="1" customHeight="1">
      <c r="A3494" s="366" t="s">
        <v>2055</v>
      </c>
      <c r="B3494" s="418" t="s">
        <v>0</v>
      </c>
      <c r="C3494" s="418" t="s">
        <v>3950</v>
      </c>
      <c r="D3494" s="418" t="s">
        <v>3951</v>
      </c>
      <c r="E3494" s="419" t="s">
        <v>102</v>
      </c>
      <c r="F3494" s="411"/>
      <c r="G3494" s="411">
        <f>[5]내역서!F3486</f>
        <v>41</v>
      </c>
      <c r="H3494" s="410"/>
      <c r="I3494" s="410"/>
      <c r="J3494" s="410">
        <f>내역서!F3502</f>
        <v>0</v>
      </c>
      <c r="K3494" s="411">
        <v>7040.1</v>
      </c>
      <c r="L3494" s="412">
        <f>INT($J3494*K3494)</f>
        <v>0</v>
      </c>
      <c r="M3494" s="411">
        <v>3009.6</v>
      </c>
      <c r="N3494" s="412">
        <f>INT($J3494*M3494)</f>
        <v>0</v>
      </c>
      <c r="O3494" s="411">
        <v>69.5</v>
      </c>
      <c r="P3494" s="412">
        <f>INT($J3494*O3494)</f>
        <v>0</v>
      </c>
      <c r="Q3494" s="412">
        <v>10119.200000000001</v>
      </c>
      <c r="R3494" s="412">
        <f>L3494+N3494+P3494</f>
        <v>0</v>
      </c>
      <c r="S3494" s="412"/>
      <c r="T3494" s="412"/>
      <c r="U3494" s="412"/>
      <c r="V3494" s="419"/>
    </row>
    <row r="3495" spans="1:22" s="77" customFormat="1" ht="24" hidden="1" customHeight="1">
      <c r="A3495" s="372" t="s">
        <v>2072</v>
      </c>
      <c r="B3495" s="421"/>
      <c r="C3495" s="421" t="s">
        <v>3950</v>
      </c>
      <c r="D3495" s="421" t="s">
        <v>3951</v>
      </c>
      <c r="E3495" s="422" t="s">
        <v>102</v>
      </c>
      <c r="F3495" s="416"/>
      <c r="G3495" s="416">
        <f>[5]내역서!F3487</f>
        <v>41</v>
      </c>
      <c r="H3495" s="415"/>
      <c r="I3495" s="415"/>
      <c r="J3495" s="415">
        <f>내역서!F3503</f>
        <v>0</v>
      </c>
      <c r="K3495" s="416">
        <v>7040.1</v>
      </c>
      <c r="L3495" s="417">
        <f t="shared" ref="L3495:L3497" si="4834">INT($J3495*K3495)</f>
        <v>0</v>
      </c>
      <c r="M3495" s="416">
        <v>3009.6</v>
      </c>
      <c r="N3495" s="417">
        <f t="shared" ref="N3495:N3497" si="4835">INT($J3495*M3495)</f>
        <v>0</v>
      </c>
      <c r="O3495" s="416">
        <v>69.5</v>
      </c>
      <c r="P3495" s="417">
        <f t="shared" ref="P3495:P3497" si="4836">INT($J3495*O3495)</f>
        <v>0</v>
      </c>
      <c r="Q3495" s="417">
        <v>10119.200000000001</v>
      </c>
      <c r="R3495" s="417">
        <f t="shared" si="4822"/>
        <v>0</v>
      </c>
      <c r="S3495" s="417">
        <f t="shared" ref="S3495" si="4837">J3495-J3494</f>
        <v>0</v>
      </c>
      <c r="T3495" s="417">
        <f t="shared" ref="T3495:U3495" si="4838">Q3495-Q3494</f>
        <v>0</v>
      </c>
      <c r="U3495" s="417">
        <f t="shared" si="4838"/>
        <v>0</v>
      </c>
      <c r="V3495" s="422"/>
    </row>
    <row r="3496" spans="1:22" s="485" customFormat="1" ht="24" hidden="1" customHeight="1">
      <c r="A3496" s="366" t="s">
        <v>5492</v>
      </c>
      <c r="B3496" s="418" t="s">
        <v>0</v>
      </c>
      <c r="C3496" s="418" t="s">
        <v>3950</v>
      </c>
      <c r="D3496" s="418" t="s">
        <v>3952</v>
      </c>
      <c r="E3496" s="419" t="s">
        <v>102</v>
      </c>
      <c r="F3496" s="411"/>
      <c r="G3496" s="411">
        <f>[5]내역서!F3488</f>
        <v>41</v>
      </c>
      <c r="H3496" s="410"/>
      <c r="I3496" s="410"/>
      <c r="J3496" s="410">
        <f>내역서!F3504</f>
        <v>0</v>
      </c>
      <c r="K3496" s="411">
        <v>7040.1</v>
      </c>
      <c r="L3496" s="412">
        <f>INT($J3496*K3496)</f>
        <v>0</v>
      </c>
      <c r="M3496" s="411">
        <v>3009.6</v>
      </c>
      <c r="N3496" s="412">
        <f>INT($J3496*M3496)</f>
        <v>0</v>
      </c>
      <c r="O3496" s="411">
        <v>69.5</v>
      </c>
      <c r="P3496" s="412">
        <f>INT($J3496*O3496)</f>
        <v>0</v>
      </c>
      <c r="Q3496" s="412">
        <v>10119.200000000001</v>
      </c>
      <c r="R3496" s="412">
        <f>L3496+N3496+P3496</f>
        <v>0</v>
      </c>
      <c r="S3496" s="412"/>
      <c r="T3496" s="412"/>
      <c r="U3496" s="412"/>
      <c r="V3496" s="419"/>
    </row>
    <row r="3497" spans="1:22" s="77" customFormat="1" ht="24" hidden="1" customHeight="1">
      <c r="A3497" s="372" t="s">
        <v>2072</v>
      </c>
      <c r="B3497" s="421"/>
      <c r="C3497" s="421" t="s">
        <v>3950</v>
      </c>
      <c r="D3497" s="421" t="s">
        <v>3952</v>
      </c>
      <c r="E3497" s="422" t="s">
        <v>102</v>
      </c>
      <c r="F3497" s="416"/>
      <c r="G3497" s="416">
        <f>[5]내역서!F3489</f>
        <v>41</v>
      </c>
      <c r="H3497" s="415"/>
      <c r="I3497" s="415"/>
      <c r="J3497" s="415">
        <f>내역서!F3505</f>
        <v>0</v>
      </c>
      <c r="K3497" s="416">
        <v>7040.1</v>
      </c>
      <c r="L3497" s="417">
        <f t="shared" si="4834"/>
        <v>0</v>
      </c>
      <c r="M3497" s="416">
        <v>3009.6</v>
      </c>
      <c r="N3497" s="417">
        <f t="shared" si="4835"/>
        <v>0</v>
      </c>
      <c r="O3497" s="416">
        <v>69.5</v>
      </c>
      <c r="P3497" s="417">
        <f t="shared" si="4836"/>
        <v>0</v>
      </c>
      <c r="Q3497" s="417">
        <v>10119.200000000001</v>
      </c>
      <c r="R3497" s="417">
        <f t="shared" si="4822"/>
        <v>0</v>
      </c>
      <c r="S3497" s="417">
        <f t="shared" ref="S3497" si="4839">J3497-J3496</f>
        <v>0</v>
      </c>
      <c r="T3497" s="417">
        <f t="shared" ref="T3497:U3497" si="4840">Q3497-Q3496</f>
        <v>0</v>
      </c>
      <c r="U3497" s="417">
        <f t="shared" si="4840"/>
        <v>0</v>
      </c>
      <c r="V3497" s="422"/>
    </row>
    <row r="3498" spans="1:22" s="371" customFormat="1" ht="24" hidden="1" customHeight="1">
      <c r="A3498" s="366" t="s">
        <v>6441</v>
      </c>
      <c r="B3498" s="436" t="s">
        <v>2968</v>
      </c>
      <c r="C3498" s="436" t="s">
        <v>3953</v>
      </c>
      <c r="D3498" s="437" t="s">
        <v>0</v>
      </c>
      <c r="E3498" s="437" t="s">
        <v>0</v>
      </c>
      <c r="F3498" s="438">
        <v>0</v>
      </c>
      <c r="G3498" s="438">
        <f>[5]내역서!F3490</f>
        <v>0</v>
      </c>
      <c r="H3498" s="438"/>
      <c r="I3498" s="438"/>
      <c r="J3498" s="438">
        <f>내역서!F3506</f>
        <v>0</v>
      </c>
      <c r="K3498" s="439">
        <v>0</v>
      </c>
      <c r="L3498" s="438">
        <f>L3500+L3504</f>
        <v>0</v>
      </c>
      <c r="M3498" s="439">
        <v>0</v>
      </c>
      <c r="N3498" s="438">
        <f>N3500+N3504</f>
        <v>0</v>
      </c>
      <c r="O3498" s="439">
        <v>0</v>
      </c>
      <c r="P3498" s="438">
        <f>P3500+P3504</f>
        <v>0</v>
      </c>
      <c r="Q3498" s="440">
        <v>0</v>
      </c>
      <c r="R3498" s="438">
        <f>L3498+N3498+P3498</f>
        <v>0</v>
      </c>
      <c r="S3498" s="438"/>
      <c r="T3498" s="438"/>
      <c r="U3498" s="438"/>
      <c r="V3498" s="441"/>
    </row>
    <row r="3499" spans="1:22" s="81" customFormat="1" ht="24" hidden="1" customHeight="1">
      <c r="A3499" s="372" t="s">
        <v>2072</v>
      </c>
      <c r="B3499" s="442" t="s">
        <v>2968</v>
      </c>
      <c r="C3499" s="442" t="s">
        <v>3954</v>
      </c>
      <c r="D3499" s="443" t="s">
        <v>0</v>
      </c>
      <c r="E3499" s="443"/>
      <c r="F3499" s="444">
        <v>0</v>
      </c>
      <c r="G3499" s="444">
        <f>[5]내역서!F3491</f>
        <v>0</v>
      </c>
      <c r="H3499" s="444"/>
      <c r="I3499" s="444"/>
      <c r="J3499" s="444">
        <f>내역서!F3507</f>
        <v>0</v>
      </c>
      <c r="K3499" s="445">
        <v>0</v>
      </c>
      <c r="L3499" s="444">
        <f>L3501+L3505</f>
        <v>0</v>
      </c>
      <c r="M3499" s="445">
        <v>0</v>
      </c>
      <c r="N3499" s="444">
        <f>N3501+N3505</f>
        <v>0</v>
      </c>
      <c r="O3499" s="445">
        <v>0</v>
      </c>
      <c r="P3499" s="444">
        <f>P3501+P3505</f>
        <v>0</v>
      </c>
      <c r="Q3499" s="446">
        <v>0</v>
      </c>
      <c r="R3499" s="444">
        <f t="shared" si="4822"/>
        <v>0</v>
      </c>
      <c r="S3499" s="444">
        <f t="shared" ref="S3499" si="4841">J3499-J3498</f>
        <v>0</v>
      </c>
      <c r="T3499" s="444">
        <f t="shared" ref="T3499:U3499" si="4842">Q3499-Q3498</f>
        <v>0</v>
      </c>
      <c r="U3499" s="444">
        <f t="shared" si="4842"/>
        <v>0</v>
      </c>
      <c r="V3499" s="447"/>
    </row>
    <row r="3500" spans="1:22" s="460" customFormat="1" ht="24" hidden="1" customHeight="1">
      <c r="A3500" s="366" t="s">
        <v>5492</v>
      </c>
      <c r="B3500" s="448" t="s">
        <v>3955</v>
      </c>
      <c r="C3500" s="448" t="s">
        <v>3956</v>
      </c>
      <c r="D3500" s="449" t="s">
        <v>0</v>
      </c>
      <c r="E3500" s="449" t="s">
        <v>0</v>
      </c>
      <c r="F3500" s="450">
        <v>0</v>
      </c>
      <c r="G3500" s="450">
        <f>[5]내역서!F3492</f>
        <v>0</v>
      </c>
      <c r="H3500" s="450"/>
      <c r="I3500" s="450"/>
      <c r="J3500" s="450">
        <f>내역서!F3508</f>
        <v>0</v>
      </c>
      <c r="K3500" s="451">
        <v>0</v>
      </c>
      <c r="L3500" s="450">
        <f>L3502</f>
        <v>0</v>
      </c>
      <c r="M3500" s="451">
        <v>0</v>
      </c>
      <c r="N3500" s="450">
        <f>N3502</f>
        <v>0</v>
      </c>
      <c r="O3500" s="451">
        <v>0</v>
      </c>
      <c r="P3500" s="450">
        <f>P3502</f>
        <v>0</v>
      </c>
      <c r="Q3500" s="452">
        <v>0</v>
      </c>
      <c r="R3500" s="450">
        <f>L3500+N3500+P3500</f>
        <v>0</v>
      </c>
      <c r="S3500" s="450"/>
      <c r="T3500" s="450"/>
      <c r="U3500" s="450"/>
      <c r="V3500" s="453"/>
    </row>
    <row r="3501" spans="1:22" s="525" customFormat="1" ht="24" hidden="1" customHeight="1">
      <c r="A3501" s="372" t="s">
        <v>6442</v>
      </c>
      <c r="B3501" s="454" t="s">
        <v>3955</v>
      </c>
      <c r="C3501" s="454" t="s">
        <v>3957</v>
      </c>
      <c r="D3501" s="455" t="s">
        <v>0</v>
      </c>
      <c r="E3501" s="455"/>
      <c r="F3501" s="456">
        <v>0</v>
      </c>
      <c r="G3501" s="456">
        <f>[5]내역서!F3493</f>
        <v>0</v>
      </c>
      <c r="H3501" s="456"/>
      <c r="I3501" s="456"/>
      <c r="J3501" s="456">
        <f>내역서!F3509</f>
        <v>0</v>
      </c>
      <c r="K3501" s="457">
        <v>0</v>
      </c>
      <c r="L3501" s="456">
        <f>L3503</f>
        <v>0</v>
      </c>
      <c r="M3501" s="457">
        <v>0</v>
      </c>
      <c r="N3501" s="456">
        <f>N3503</f>
        <v>0</v>
      </c>
      <c r="O3501" s="457">
        <v>0</v>
      </c>
      <c r="P3501" s="456">
        <f>P3503</f>
        <v>0</v>
      </c>
      <c r="Q3501" s="458">
        <v>0</v>
      </c>
      <c r="R3501" s="456">
        <f t="shared" si="4822"/>
        <v>0</v>
      </c>
      <c r="S3501" s="456">
        <f t="shared" ref="S3501" si="4843">J3501-J3500</f>
        <v>0</v>
      </c>
      <c r="T3501" s="456">
        <f t="shared" ref="T3501:U3501" si="4844">Q3501-Q3500</f>
        <v>0</v>
      </c>
      <c r="U3501" s="456">
        <f t="shared" si="4844"/>
        <v>0</v>
      </c>
      <c r="V3501" s="459"/>
    </row>
    <row r="3502" spans="1:22" s="485" customFormat="1" ht="24" hidden="1" customHeight="1">
      <c r="A3502" s="366" t="s">
        <v>6443</v>
      </c>
      <c r="B3502" s="418" t="s">
        <v>0</v>
      </c>
      <c r="C3502" s="418" t="s">
        <v>3956</v>
      </c>
      <c r="D3502" s="418" t="s">
        <v>3958</v>
      </c>
      <c r="E3502" s="419" t="s">
        <v>308</v>
      </c>
      <c r="F3502" s="411"/>
      <c r="G3502" s="411">
        <f>[5]내역서!F3494</f>
        <v>1</v>
      </c>
      <c r="H3502" s="410"/>
      <c r="I3502" s="410"/>
      <c r="J3502" s="410">
        <f>내역서!F3510</f>
        <v>0</v>
      </c>
      <c r="K3502" s="411"/>
      <c r="L3502" s="412">
        <f>INT($J3502*K3502)</f>
        <v>0</v>
      </c>
      <c r="M3502" s="411"/>
      <c r="N3502" s="412">
        <f>INT($J3502*M3502)</f>
        <v>0</v>
      </c>
      <c r="O3502" s="411">
        <v>2107032.1</v>
      </c>
      <c r="P3502" s="412">
        <f>INT($J3502*O3502)</f>
        <v>0</v>
      </c>
      <c r="Q3502" s="412">
        <v>2107032.1</v>
      </c>
      <c r="R3502" s="412">
        <f>L3502+N3502+P3502</f>
        <v>0</v>
      </c>
      <c r="S3502" s="412"/>
      <c r="T3502" s="412"/>
      <c r="U3502" s="412"/>
      <c r="V3502" s="419"/>
    </row>
    <row r="3503" spans="1:22" s="77" customFormat="1" ht="24" hidden="1" customHeight="1">
      <c r="A3503" s="372" t="s">
        <v>5503</v>
      </c>
      <c r="B3503" s="421"/>
      <c r="C3503" s="421" t="s">
        <v>3956</v>
      </c>
      <c r="D3503" s="421" t="s">
        <v>3958</v>
      </c>
      <c r="E3503" s="422" t="s">
        <v>308</v>
      </c>
      <c r="F3503" s="416"/>
      <c r="G3503" s="416">
        <f>[5]내역서!F3495</f>
        <v>1</v>
      </c>
      <c r="H3503" s="415"/>
      <c r="I3503" s="415"/>
      <c r="J3503" s="415">
        <f>내역서!F3511</f>
        <v>0</v>
      </c>
      <c r="K3503" s="416"/>
      <c r="L3503" s="417">
        <f t="shared" ref="L3503" si="4845">INT($J3503*K3503)</f>
        <v>0</v>
      </c>
      <c r="M3503" s="416"/>
      <c r="N3503" s="417">
        <f t="shared" ref="N3503" si="4846">INT($J3503*M3503)</f>
        <v>0</v>
      </c>
      <c r="O3503" s="416">
        <v>2107032.1</v>
      </c>
      <c r="P3503" s="417">
        <f t="shared" ref="P3503" si="4847">INT($J3503*O3503)</f>
        <v>0</v>
      </c>
      <c r="Q3503" s="417">
        <v>2107032.1</v>
      </c>
      <c r="R3503" s="417">
        <f t="shared" si="4822"/>
        <v>0</v>
      </c>
      <c r="S3503" s="417">
        <f t="shared" ref="S3503" si="4848">J3503-J3502</f>
        <v>0</v>
      </c>
      <c r="T3503" s="417">
        <f t="shared" ref="T3503:U3503" si="4849">Q3503-Q3502</f>
        <v>0</v>
      </c>
      <c r="U3503" s="417">
        <f t="shared" si="4849"/>
        <v>0</v>
      </c>
      <c r="V3503" s="422"/>
    </row>
    <row r="3504" spans="1:22" s="460" customFormat="1" ht="24" hidden="1" customHeight="1">
      <c r="A3504" s="366" t="s">
        <v>2055</v>
      </c>
      <c r="B3504" s="448" t="s">
        <v>3959</v>
      </c>
      <c r="C3504" s="448" t="s">
        <v>3960</v>
      </c>
      <c r="D3504" s="449" t="s">
        <v>0</v>
      </c>
      <c r="E3504" s="449" t="s">
        <v>308</v>
      </c>
      <c r="F3504" s="450">
        <v>0</v>
      </c>
      <c r="G3504" s="450">
        <f>[5]내역서!F3496</f>
        <v>0</v>
      </c>
      <c r="H3504" s="450"/>
      <c r="I3504" s="450"/>
      <c r="J3504" s="450">
        <f>내역서!F3512</f>
        <v>0</v>
      </c>
      <c r="K3504" s="451">
        <v>0</v>
      </c>
      <c r="L3504" s="450">
        <f>L3506+L3508+L3510+L3512+L3514</f>
        <v>0</v>
      </c>
      <c r="M3504" s="451">
        <v>0</v>
      </c>
      <c r="N3504" s="450">
        <f>N3506+N3508+N3510+N3512+N3514</f>
        <v>0</v>
      </c>
      <c r="O3504" s="451">
        <v>0</v>
      </c>
      <c r="P3504" s="450">
        <f>P3506+P3508+P3510+P3512+P3514</f>
        <v>0</v>
      </c>
      <c r="Q3504" s="452">
        <v>0</v>
      </c>
      <c r="R3504" s="450">
        <f>L3504+N3504+P3504</f>
        <v>0</v>
      </c>
      <c r="S3504" s="450"/>
      <c r="T3504" s="450"/>
      <c r="U3504" s="450"/>
      <c r="V3504" s="453"/>
    </row>
    <row r="3505" spans="1:22" s="525" customFormat="1" ht="24" hidden="1" customHeight="1">
      <c r="A3505" s="372" t="s">
        <v>5458</v>
      </c>
      <c r="B3505" s="454" t="s">
        <v>3959</v>
      </c>
      <c r="C3505" s="454" t="s">
        <v>3961</v>
      </c>
      <c r="D3505" s="455" t="s">
        <v>0</v>
      </c>
      <c r="E3505" s="455" t="s">
        <v>308</v>
      </c>
      <c r="F3505" s="456">
        <v>0</v>
      </c>
      <c r="G3505" s="456">
        <f>[5]내역서!F3497</f>
        <v>0</v>
      </c>
      <c r="H3505" s="456"/>
      <c r="I3505" s="456"/>
      <c r="J3505" s="456">
        <f>내역서!F3513</f>
        <v>0</v>
      </c>
      <c r="K3505" s="457">
        <v>0</v>
      </c>
      <c r="L3505" s="456">
        <f>L3507+L3509+L3511+L3513+L3515</f>
        <v>0</v>
      </c>
      <c r="M3505" s="457">
        <v>0</v>
      </c>
      <c r="N3505" s="456">
        <f>N3507+N3509+N3511+N3513+N3515</f>
        <v>0</v>
      </c>
      <c r="O3505" s="457">
        <v>0</v>
      </c>
      <c r="P3505" s="456">
        <f>P3507+P3509+P3511+P3513+P3515</f>
        <v>0</v>
      </c>
      <c r="Q3505" s="458">
        <v>0</v>
      </c>
      <c r="R3505" s="456">
        <f t="shared" si="4822"/>
        <v>0</v>
      </c>
      <c r="S3505" s="456">
        <f t="shared" ref="S3505" si="4850">J3505-J3504</f>
        <v>0</v>
      </c>
      <c r="T3505" s="456">
        <f t="shared" ref="T3505:U3505" si="4851">Q3505-Q3504</f>
        <v>0</v>
      </c>
      <c r="U3505" s="456">
        <f t="shared" si="4851"/>
        <v>0</v>
      </c>
      <c r="V3505" s="459"/>
    </row>
    <row r="3506" spans="1:22" s="485" customFormat="1" ht="24" hidden="1" customHeight="1">
      <c r="A3506" s="366" t="s">
        <v>6444</v>
      </c>
      <c r="B3506" s="418" t="s">
        <v>0</v>
      </c>
      <c r="C3506" s="418" t="s">
        <v>3962</v>
      </c>
      <c r="D3506" s="418" t="s">
        <v>3963</v>
      </c>
      <c r="E3506" s="419" t="s">
        <v>2585</v>
      </c>
      <c r="F3506" s="411"/>
      <c r="G3506" s="411">
        <f>[5]내역서!F3498</f>
        <v>79</v>
      </c>
      <c r="H3506" s="410"/>
      <c r="I3506" s="410"/>
      <c r="J3506" s="410">
        <f>내역서!F3514</f>
        <v>0</v>
      </c>
      <c r="K3506" s="411">
        <v>0</v>
      </c>
      <c r="L3506" s="412">
        <f>INT($J3506*K3506)</f>
        <v>0</v>
      </c>
      <c r="M3506" s="411">
        <v>320250</v>
      </c>
      <c r="N3506" s="412">
        <f>INT($J3506*M3506)</f>
        <v>0</v>
      </c>
      <c r="O3506" s="411">
        <v>0</v>
      </c>
      <c r="P3506" s="412">
        <f>INT($J3506*O3506)</f>
        <v>0</v>
      </c>
      <c r="Q3506" s="412">
        <v>320250</v>
      </c>
      <c r="R3506" s="412">
        <f>L3506+N3506+P3506</f>
        <v>0</v>
      </c>
      <c r="S3506" s="412"/>
      <c r="T3506" s="412"/>
      <c r="U3506" s="412"/>
      <c r="V3506" s="419"/>
    </row>
    <row r="3507" spans="1:22" s="77" customFormat="1" ht="24" hidden="1" customHeight="1">
      <c r="A3507" s="372" t="s">
        <v>2072</v>
      </c>
      <c r="B3507" s="421"/>
      <c r="C3507" s="421" t="s">
        <v>3962</v>
      </c>
      <c r="D3507" s="421" t="s">
        <v>3963</v>
      </c>
      <c r="E3507" s="422" t="s">
        <v>2585</v>
      </c>
      <c r="F3507" s="416"/>
      <c r="G3507" s="416">
        <f>[5]내역서!F3499</f>
        <v>79</v>
      </c>
      <c r="H3507" s="415"/>
      <c r="I3507" s="415"/>
      <c r="J3507" s="415">
        <f>내역서!F3515</f>
        <v>0</v>
      </c>
      <c r="K3507" s="416">
        <v>0</v>
      </c>
      <c r="L3507" s="417">
        <f t="shared" ref="L3507:L3515" si="4852">INT($J3507*K3507)</f>
        <v>0</v>
      </c>
      <c r="M3507" s="416">
        <v>320250</v>
      </c>
      <c r="N3507" s="417">
        <f t="shared" ref="N3507:N3515" si="4853">INT($J3507*M3507)</f>
        <v>0</v>
      </c>
      <c r="O3507" s="416">
        <v>0</v>
      </c>
      <c r="P3507" s="417">
        <f t="shared" ref="P3507:P3515" si="4854">INT($J3507*O3507)</f>
        <v>0</v>
      </c>
      <c r="Q3507" s="417">
        <v>320250</v>
      </c>
      <c r="R3507" s="417">
        <f t="shared" si="4822"/>
        <v>0</v>
      </c>
      <c r="S3507" s="417">
        <f t="shared" ref="S3507" si="4855">J3507-J3506</f>
        <v>0</v>
      </c>
      <c r="T3507" s="417">
        <f t="shared" ref="T3507:U3507" si="4856">Q3507-Q3506</f>
        <v>0</v>
      </c>
      <c r="U3507" s="417">
        <f t="shared" si="4856"/>
        <v>0</v>
      </c>
      <c r="V3507" s="422"/>
    </row>
    <row r="3508" spans="1:22" s="485" customFormat="1" ht="24" hidden="1" customHeight="1">
      <c r="A3508" s="366" t="s">
        <v>6445</v>
      </c>
      <c r="B3508" s="418" t="s">
        <v>0</v>
      </c>
      <c r="C3508" s="418" t="s">
        <v>3964</v>
      </c>
      <c r="D3508" s="418" t="s">
        <v>3965</v>
      </c>
      <c r="E3508" s="419" t="s">
        <v>2624</v>
      </c>
      <c r="F3508" s="411"/>
      <c r="G3508" s="411">
        <f>[5]내역서!F3500</f>
        <v>153</v>
      </c>
      <c r="H3508" s="410"/>
      <c r="I3508" s="410"/>
      <c r="J3508" s="410">
        <f>내역서!F3516</f>
        <v>0</v>
      </c>
      <c r="K3508" s="411">
        <v>0</v>
      </c>
      <c r="L3508" s="412">
        <f>INT($J3508*K3508)</f>
        <v>0</v>
      </c>
      <c r="M3508" s="411">
        <v>4177</v>
      </c>
      <c r="N3508" s="412">
        <f>INT($J3508*M3508)</f>
        <v>0</v>
      </c>
      <c r="O3508" s="411">
        <v>0</v>
      </c>
      <c r="P3508" s="412">
        <f>INT($J3508*O3508)</f>
        <v>0</v>
      </c>
      <c r="Q3508" s="412">
        <v>4177</v>
      </c>
      <c r="R3508" s="412">
        <f>L3508+N3508+P3508</f>
        <v>0</v>
      </c>
      <c r="S3508" s="412"/>
      <c r="T3508" s="412"/>
      <c r="U3508" s="412"/>
      <c r="V3508" s="419"/>
    </row>
    <row r="3509" spans="1:22" s="77" customFormat="1" ht="24" hidden="1" customHeight="1">
      <c r="A3509" s="372" t="s">
        <v>6446</v>
      </c>
      <c r="B3509" s="421"/>
      <c r="C3509" s="421" t="s">
        <v>3964</v>
      </c>
      <c r="D3509" s="421" t="s">
        <v>3965</v>
      </c>
      <c r="E3509" s="422" t="s">
        <v>2624</v>
      </c>
      <c r="F3509" s="416"/>
      <c r="G3509" s="416">
        <f>[5]내역서!F3501</f>
        <v>153</v>
      </c>
      <c r="H3509" s="415"/>
      <c r="I3509" s="415"/>
      <c r="J3509" s="415">
        <f>내역서!F3517</f>
        <v>0</v>
      </c>
      <c r="K3509" s="416">
        <v>0</v>
      </c>
      <c r="L3509" s="417">
        <f t="shared" si="4852"/>
        <v>0</v>
      </c>
      <c r="M3509" s="416">
        <v>4177</v>
      </c>
      <c r="N3509" s="417">
        <f t="shared" si="4853"/>
        <v>0</v>
      </c>
      <c r="O3509" s="416">
        <v>0</v>
      </c>
      <c r="P3509" s="417">
        <f t="shared" si="4854"/>
        <v>0</v>
      </c>
      <c r="Q3509" s="417">
        <v>4177</v>
      </c>
      <c r="R3509" s="417">
        <f t="shared" si="4822"/>
        <v>0</v>
      </c>
      <c r="S3509" s="417">
        <f t="shared" ref="S3509" si="4857">J3509-J3508</f>
        <v>0</v>
      </c>
      <c r="T3509" s="417">
        <f t="shared" ref="T3509:U3509" si="4858">Q3509-Q3508</f>
        <v>0</v>
      </c>
      <c r="U3509" s="417">
        <f t="shared" si="4858"/>
        <v>0</v>
      </c>
      <c r="V3509" s="422"/>
    </row>
    <row r="3510" spans="1:22" s="485" customFormat="1" ht="24" hidden="1" customHeight="1">
      <c r="A3510" s="366" t="s">
        <v>6447</v>
      </c>
      <c r="B3510" s="418" t="s">
        <v>0</v>
      </c>
      <c r="C3510" s="418" t="s">
        <v>3967</v>
      </c>
      <c r="D3510" s="418" t="s">
        <v>3965</v>
      </c>
      <c r="E3510" s="419" t="s">
        <v>2624</v>
      </c>
      <c r="F3510" s="411"/>
      <c r="G3510" s="411">
        <f>[5]내역서!F3502</f>
        <v>153</v>
      </c>
      <c r="H3510" s="410"/>
      <c r="I3510" s="410"/>
      <c r="J3510" s="410">
        <f>내역서!F3518</f>
        <v>0</v>
      </c>
      <c r="K3510" s="411">
        <v>12070</v>
      </c>
      <c r="L3510" s="412">
        <f>INT($J3510*K3510)</f>
        <v>0</v>
      </c>
      <c r="M3510" s="411">
        <v>1207</v>
      </c>
      <c r="N3510" s="412">
        <f>INT($J3510*M3510)</f>
        <v>0</v>
      </c>
      <c r="O3510" s="411">
        <v>0</v>
      </c>
      <c r="P3510" s="412">
        <f>INT($J3510*O3510)</f>
        <v>0</v>
      </c>
      <c r="Q3510" s="412">
        <v>13277</v>
      </c>
      <c r="R3510" s="412">
        <f>L3510+N3510+P3510</f>
        <v>0</v>
      </c>
      <c r="S3510" s="412"/>
      <c r="T3510" s="412"/>
      <c r="U3510" s="412"/>
      <c r="V3510" s="419"/>
    </row>
    <row r="3511" spans="1:22" s="77" customFormat="1" ht="24" hidden="1" customHeight="1">
      <c r="A3511" s="372" t="s">
        <v>2072</v>
      </c>
      <c r="B3511" s="421"/>
      <c r="C3511" s="421" t="s">
        <v>3967</v>
      </c>
      <c r="D3511" s="421" t="s">
        <v>3965</v>
      </c>
      <c r="E3511" s="422" t="s">
        <v>2624</v>
      </c>
      <c r="F3511" s="416"/>
      <c r="G3511" s="416">
        <f>[5]내역서!F3503</f>
        <v>153</v>
      </c>
      <c r="H3511" s="415"/>
      <c r="I3511" s="415"/>
      <c r="J3511" s="415">
        <f>내역서!F3519</f>
        <v>0</v>
      </c>
      <c r="K3511" s="416">
        <v>12070</v>
      </c>
      <c r="L3511" s="417">
        <f t="shared" si="4852"/>
        <v>0</v>
      </c>
      <c r="M3511" s="416">
        <v>1207</v>
      </c>
      <c r="N3511" s="417">
        <f t="shared" si="4853"/>
        <v>0</v>
      </c>
      <c r="O3511" s="416">
        <v>0</v>
      </c>
      <c r="P3511" s="417">
        <f t="shared" si="4854"/>
        <v>0</v>
      </c>
      <c r="Q3511" s="417">
        <v>13277</v>
      </c>
      <c r="R3511" s="417">
        <f t="shared" si="4822"/>
        <v>0</v>
      </c>
      <c r="S3511" s="417">
        <f t="shared" ref="S3511" si="4859">J3511-J3510</f>
        <v>0</v>
      </c>
      <c r="T3511" s="417">
        <f t="shared" ref="T3511:U3511" si="4860">Q3511-Q3510</f>
        <v>0</v>
      </c>
      <c r="U3511" s="417">
        <f t="shared" si="4860"/>
        <v>0</v>
      </c>
      <c r="V3511" s="422"/>
    </row>
    <row r="3512" spans="1:22" s="485" customFormat="1" ht="24" hidden="1" customHeight="1">
      <c r="A3512" s="366" t="s">
        <v>6448</v>
      </c>
      <c r="B3512" s="418" t="s">
        <v>0</v>
      </c>
      <c r="C3512" s="418" t="s">
        <v>3969</v>
      </c>
      <c r="D3512" s="418" t="s">
        <v>0</v>
      </c>
      <c r="E3512" s="419" t="s">
        <v>6</v>
      </c>
      <c r="F3512" s="411"/>
      <c r="G3512" s="411">
        <f>[5]내역서!F3504</f>
        <v>200</v>
      </c>
      <c r="H3512" s="410"/>
      <c r="I3512" s="410"/>
      <c r="J3512" s="410">
        <f>내역서!F3520</f>
        <v>0</v>
      </c>
      <c r="K3512" s="411">
        <v>356</v>
      </c>
      <c r="L3512" s="412">
        <f>INT($J3512*K3512)</f>
        <v>0</v>
      </c>
      <c r="M3512" s="411">
        <v>25</v>
      </c>
      <c r="N3512" s="412">
        <f>INT($J3512*M3512)</f>
        <v>0</v>
      </c>
      <c r="O3512" s="411">
        <v>29</v>
      </c>
      <c r="P3512" s="412">
        <f>INT($J3512*O3512)</f>
        <v>0</v>
      </c>
      <c r="Q3512" s="412">
        <v>410</v>
      </c>
      <c r="R3512" s="412">
        <f>L3512+N3512+P3512</f>
        <v>0</v>
      </c>
      <c r="S3512" s="412"/>
      <c r="T3512" s="412"/>
      <c r="U3512" s="412"/>
      <c r="V3512" s="419"/>
    </row>
    <row r="3513" spans="1:22" s="77" customFormat="1" ht="24" hidden="1" customHeight="1">
      <c r="A3513" s="372" t="s">
        <v>6449</v>
      </c>
      <c r="B3513" s="421"/>
      <c r="C3513" s="421" t="s">
        <v>3969</v>
      </c>
      <c r="D3513" s="421" t="s">
        <v>0</v>
      </c>
      <c r="E3513" s="422" t="s">
        <v>6</v>
      </c>
      <c r="F3513" s="416"/>
      <c r="G3513" s="416">
        <f>[5]내역서!F3505</f>
        <v>200</v>
      </c>
      <c r="H3513" s="415"/>
      <c r="I3513" s="415"/>
      <c r="J3513" s="415">
        <f>내역서!F3521</f>
        <v>0</v>
      </c>
      <c r="K3513" s="416">
        <v>356</v>
      </c>
      <c r="L3513" s="417">
        <f t="shared" si="4852"/>
        <v>0</v>
      </c>
      <c r="M3513" s="416">
        <v>25</v>
      </c>
      <c r="N3513" s="417">
        <f t="shared" si="4853"/>
        <v>0</v>
      </c>
      <c r="O3513" s="416">
        <v>29</v>
      </c>
      <c r="P3513" s="417">
        <f t="shared" si="4854"/>
        <v>0</v>
      </c>
      <c r="Q3513" s="417">
        <v>410</v>
      </c>
      <c r="R3513" s="417">
        <f t="shared" si="4822"/>
        <v>0</v>
      </c>
      <c r="S3513" s="417">
        <f t="shared" ref="S3513" si="4861">J3513-J3512</f>
        <v>0</v>
      </c>
      <c r="T3513" s="417">
        <f t="shared" ref="T3513:U3513" si="4862">Q3513-Q3512</f>
        <v>0</v>
      </c>
      <c r="U3513" s="417">
        <f t="shared" si="4862"/>
        <v>0</v>
      </c>
      <c r="V3513" s="422"/>
    </row>
    <row r="3514" spans="1:22" s="485" customFormat="1" ht="24" hidden="1" customHeight="1">
      <c r="A3514" s="366" t="s">
        <v>6450</v>
      </c>
      <c r="B3514" s="418" t="s">
        <v>0</v>
      </c>
      <c r="C3514" s="418" t="s">
        <v>3970</v>
      </c>
      <c r="D3514" s="418" t="s">
        <v>3971</v>
      </c>
      <c r="E3514" s="419" t="s">
        <v>1860</v>
      </c>
      <c r="F3514" s="411"/>
      <c r="G3514" s="411">
        <f>[5]내역서!F3506</f>
        <v>2</v>
      </c>
      <c r="H3514" s="410"/>
      <c r="I3514" s="410"/>
      <c r="J3514" s="410">
        <f>내역서!F3522</f>
        <v>0</v>
      </c>
      <c r="K3514" s="411">
        <v>186714</v>
      </c>
      <c r="L3514" s="412">
        <f>INT($J3514*K3514)</f>
        <v>0</v>
      </c>
      <c r="M3514" s="411">
        <v>18671</v>
      </c>
      <c r="N3514" s="412">
        <f>INT($J3514*M3514)</f>
        <v>0</v>
      </c>
      <c r="O3514" s="411">
        <v>0</v>
      </c>
      <c r="P3514" s="412">
        <f>INT($J3514*O3514)</f>
        <v>0</v>
      </c>
      <c r="Q3514" s="412">
        <v>205385</v>
      </c>
      <c r="R3514" s="412">
        <f>L3514+N3514+P3514</f>
        <v>0</v>
      </c>
      <c r="S3514" s="412"/>
      <c r="T3514" s="412"/>
      <c r="U3514" s="412"/>
      <c r="V3514" s="419"/>
    </row>
    <row r="3515" spans="1:22" s="77" customFormat="1" ht="24" hidden="1" customHeight="1">
      <c r="A3515" s="372" t="s">
        <v>6414</v>
      </c>
      <c r="B3515" s="421"/>
      <c r="C3515" s="421" t="s">
        <v>3970</v>
      </c>
      <c r="D3515" s="421" t="s">
        <v>3971</v>
      </c>
      <c r="E3515" s="422" t="s">
        <v>1860</v>
      </c>
      <c r="F3515" s="416"/>
      <c r="G3515" s="416">
        <f>[5]내역서!F3507</f>
        <v>2</v>
      </c>
      <c r="H3515" s="415"/>
      <c r="I3515" s="415"/>
      <c r="J3515" s="415">
        <f>내역서!F3523</f>
        <v>0</v>
      </c>
      <c r="K3515" s="416">
        <v>186714</v>
      </c>
      <c r="L3515" s="417">
        <f t="shared" si="4852"/>
        <v>0</v>
      </c>
      <c r="M3515" s="416">
        <v>18671</v>
      </c>
      <c r="N3515" s="417">
        <f t="shared" si="4853"/>
        <v>0</v>
      </c>
      <c r="O3515" s="416">
        <v>0</v>
      </c>
      <c r="P3515" s="417">
        <f t="shared" si="4854"/>
        <v>0</v>
      </c>
      <c r="Q3515" s="417">
        <v>205385</v>
      </c>
      <c r="R3515" s="417">
        <f t="shared" si="4822"/>
        <v>0</v>
      </c>
      <c r="S3515" s="417">
        <f t="shared" ref="S3515" si="4863">J3515-J3514</f>
        <v>0</v>
      </c>
      <c r="T3515" s="417">
        <f t="shared" ref="T3515:U3515" si="4864">Q3515-Q3514</f>
        <v>0</v>
      </c>
      <c r="U3515" s="417">
        <f t="shared" si="4864"/>
        <v>0</v>
      </c>
      <c r="V3515" s="422"/>
    </row>
    <row r="3516" spans="1:22" s="371" customFormat="1" ht="24" hidden="1" customHeight="1">
      <c r="A3516" s="366" t="s">
        <v>5487</v>
      </c>
      <c r="B3516" s="436" t="s">
        <v>2982</v>
      </c>
      <c r="C3516" s="436" t="s">
        <v>3973</v>
      </c>
      <c r="D3516" s="437" t="s">
        <v>0</v>
      </c>
      <c r="E3516" s="437" t="s">
        <v>0</v>
      </c>
      <c r="F3516" s="438">
        <v>0</v>
      </c>
      <c r="G3516" s="438">
        <f>[5]내역서!F3508</f>
        <v>0</v>
      </c>
      <c r="H3516" s="438"/>
      <c r="I3516" s="438"/>
      <c r="J3516" s="438">
        <f>내역서!F3524</f>
        <v>0</v>
      </c>
      <c r="K3516" s="439">
        <v>0</v>
      </c>
      <c r="L3516" s="438">
        <f>L3518+L3530+L3542+L3554+L3560+L3564+L3596</f>
        <v>0</v>
      </c>
      <c r="M3516" s="439">
        <v>0</v>
      </c>
      <c r="N3516" s="438">
        <f t="shared" ref="N3516:N3517" si="4865">N3518+N3530+N3542+N3554+N3560+N3564+N3596</f>
        <v>0</v>
      </c>
      <c r="O3516" s="439">
        <v>0</v>
      </c>
      <c r="P3516" s="438">
        <f>P3518+P3530+P3542+P3554+P3560+P3564+P3596</f>
        <v>0</v>
      </c>
      <c r="Q3516" s="440">
        <v>0</v>
      </c>
      <c r="R3516" s="438">
        <f>L3516+N3516+P3516</f>
        <v>0</v>
      </c>
      <c r="S3516" s="438"/>
      <c r="T3516" s="438"/>
      <c r="U3516" s="438"/>
      <c r="V3516" s="441"/>
    </row>
    <row r="3517" spans="1:22" s="81" customFormat="1" ht="24" hidden="1" customHeight="1">
      <c r="A3517" s="372" t="s">
        <v>2072</v>
      </c>
      <c r="B3517" s="442" t="s">
        <v>2982</v>
      </c>
      <c r="C3517" s="442" t="s">
        <v>3975</v>
      </c>
      <c r="D3517" s="443" t="s">
        <v>0</v>
      </c>
      <c r="E3517" s="443"/>
      <c r="F3517" s="444">
        <v>0</v>
      </c>
      <c r="G3517" s="444">
        <f>[5]내역서!F3509</f>
        <v>0</v>
      </c>
      <c r="H3517" s="444"/>
      <c r="I3517" s="444"/>
      <c r="J3517" s="444">
        <f>내역서!F3525</f>
        <v>0</v>
      </c>
      <c r="K3517" s="445">
        <v>0</v>
      </c>
      <c r="L3517" s="444">
        <f>L3519+L3531+L3543+L3555+L3561+L3565+L3597</f>
        <v>0</v>
      </c>
      <c r="M3517" s="445">
        <v>0</v>
      </c>
      <c r="N3517" s="444">
        <f t="shared" si="4865"/>
        <v>0</v>
      </c>
      <c r="O3517" s="445">
        <v>0</v>
      </c>
      <c r="P3517" s="444">
        <f>P3519+P3531+P3543+P3555+P3561+P3565+P3597</f>
        <v>0</v>
      </c>
      <c r="Q3517" s="446">
        <v>0</v>
      </c>
      <c r="R3517" s="444">
        <f t="shared" si="4822"/>
        <v>0</v>
      </c>
      <c r="S3517" s="444">
        <f t="shared" ref="S3517" si="4866">J3517-J3516</f>
        <v>0</v>
      </c>
      <c r="T3517" s="444">
        <f t="shared" ref="T3517:U3517" si="4867">Q3517-Q3516</f>
        <v>0</v>
      </c>
      <c r="U3517" s="444">
        <f t="shared" si="4867"/>
        <v>0</v>
      </c>
      <c r="V3517" s="447"/>
    </row>
    <row r="3518" spans="1:22" s="460" customFormat="1" ht="24" hidden="1" customHeight="1">
      <c r="A3518" s="366" t="s">
        <v>2055</v>
      </c>
      <c r="B3518" s="448" t="s">
        <v>3976</v>
      </c>
      <c r="C3518" s="448" t="s">
        <v>3977</v>
      </c>
      <c r="D3518" s="449" t="s">
        <v>0</v>
      </c>
      <c r="E3518" s="449" t="s">
        <v>0</v>
      </c>
      <c r="F3518" s="450">
        <v>0</v>
      </c>
      <c r="G3518" s="450">
        <f>[5]내역서!F3510</f>
        <v>0</v>
      </c>
      <c r="H3518" s="450"/>
      <c r="I3518" s="450"/>
      <c r="J3518" s="450">
        <f>내역서!F3526</f>
        <v>0</v>
      </c>
      <c r="K3518" s="451">
        <v>0</v>
      </c>
      <c r="L3518" s="450">
        <f>L3520+L3522+L3524+L3526+L3528</f>
        <v>0</v>
      </c>
      <c r="M3518" s="451">
        <v>0</v>
      </c>
      <c r="N3518" s="450">
        <f>N3520+N3522+N3524+N3526+N3528</f>
        <v>0</v>
      </c>
      <c r="O3518" s="451">
        <v>0</v>
      </c>
      <c r="P3518" s="450">
        <f>P3520+P3522+P3524+P3526+P3528</f>
        <v>0</v>
      </c>
      <c r="Q3518" s="452">
        <v>0</v>
      </c>
      <c r="R3518" s="450">
        <f>L3518+N3518+P3518</f>
        <v>0</v>
      </c>
      <c r="S3518" s="450"/>
      <c r="T3518" s="450"/>
      <c r="U3518" s="450"/>
      <c r="V3518" s="453"/>
    </row>
    <row r="3519" spans="1:22" s="525" customFormat="1" ht="24" hidden="1" customHeight="1">
      <c r="A3519" s="372" t="s">
        <v>6451</v>
      </c>
      <c r="B3519" s="454" t="s">
        <v>3976</v>
      </c>
      <c r="C3519" s="454" t="s">
        <v>1630</v>
      </c>
      <c r="D3519" s="455" t="s">
        <v>0</v>
      </c>
      <c r="E3519" s="455"/>
      <c r="F3519" s="456">
        <v>0</v>
      </c>
      <c r="G3519" s="456">
        <f>[5]내역서!F3511</f>
        <v>0</v>
      </c>
      <c r="H3519" s="456"/>
      <c r="I3519" s="456"/>
      <c r="J3519" s="456">
        <f>내역서!F3527</f>
        <v>0</v>
      </c>
      <c r="K3519" s="457">
        <v>0</v>
      </c>
      <c r="L3519" s="456">
        <f>L3521+L3523+L3525+L3527+L3529</f>
        <v>0</v>
      </c>
      <c r="M3519" s="457">
        <v>0</v>
      </c>
      <c r="N3519" s="456">
        <f>N3521+N3523+N3525+N3527+N3529</f>
        <v>0</v>
      </c>
      <c r="O3519" s="457">
        <v>0</v>
      </c>
      <c r="P3519" s="456">
        <f>P3521+P3523+P3525+P3527+P3529</f>
        <v>0</v>
      </c>
      <c r="Q3519" s="458">
        <v>0</v>
      </c>
      <c r="R3519" s="456">
        <f t="shared" si="4822"/>
        <v>0</v>
      </c>
      <c r="S3519" s="456">
        <f t="shared" ref="S3519" si="4868">J3519-J3518</f>
        <v>0</v>
      </c>
      <c r="T3519" s="456">
        <f t="shared" ref="T3519:U3519" si="4869">Q3519-Q3518</f>
        <v>0</v>
      </c>
      <c r="U3519" s="456">
        <f t="shared" si="4869"/>
        <v>0</v>
      </c>
      <c r="V3519" s="459"/>
    </row>
    <row r="3520" spans="1:22" s="485" customFormat="1" ht="24" hidden="1" customHeight="1">
      <c r="A3520" s="366" t="s">
        <v>6452</v>
      </c>
      <c r="B3520" s="418" t="s">
        <v>0</v>
      </c>
      <c r="C3520" s="418" t="s">
        <v>3978</v>
      </c>
      <c r="D3520" s="418" t="s">
        <v>0</v>
      </c>
      <c r="E3520" s="419" t="s">
        <v>2650</v>
      </c>
      <c r="F3520" s="411"/>
      <c r="G3520" s="411">
        <f>[5]내역서!F3512</f>
        <v>293</v>
      </c>
      <c r="H3520" s="410"/>
      <c r="I3520" s="410"/>
      <c r="J3520" s="410">
        <f>내역서!F3528</f>
        <v>0</v>
      </c>
      <c r="K3520" s="411">
        <v>31008.799999999999</v>
      </c>
      <c r="L3520" s="412">
        <f>INT($J3520*K3520)</f>
        <v>0</v>
      </c>
      <c r="M3520" s="411">
        <v>0</v>
      </c>
      <c r="N3520" s="412">
        <f>INT($J3520*M3520)</f>
        <v>0</v>
      </c>
      <c r="O3520" s="411">
        <v>0</v>
      </c>
      <c r="P3520" s="412">
        <f>INT($J3520*O3520)</f>
        <v>0</v>
      </c>
      <c r="Q3520" s="412">
        <v>31008.799999999999</v>
      </c>
      <c r="R3520" s="412">
        <f>L3520+N3520+P3520</f>
        <v>0</v>
      </c>
      <c r="S3520" s="412"/>
      <c r="T3520" s="412"/>
      <c r="U3520" s="412"/>
      <c r="V3520" s="419"/>
    </row>
    <row r="3521" spans="1:22" s="77" customFormat="1" ht="24" hidden="1" customHeight="1">
      <c r="A3521" s="372" t="s">
        <v>6453</v>
      </c>
      <c r="B3521" s="421"/>
      <c r="C3521" s="421" t="s">
        <v>3978</v>
      </c>
      <c r="D3521" s="421"/>
      <c r="E3521" s="422" t="s">
        <v>2650</v>
      </c>
      <c r="F3521" s="416"/>
      <c r="G3521" s="416">
        <f>[5]내역서!F3513</f>
        <v>293</v>
      </c>
      <c r="H3521" s="415"/>
      <c r="I3521" s="415"/>
      <c r="J3521" s="415">
        <f>내역서!F3529</f>
        <v>0</v>
      </c>
      <c r="K3521" s="416">
        <v>31008.799999999999</v>
      </c>
      <c r="L3521" s="417">
        <f t="shared" ref="L3521:L3529" si="4870">INT($J3521*K3521)</f>
        <v>0</v>
      </c>
      <c r="M3521" s="416">
        <v>0</v>
      </c>
      <c r="N3521" s="417">
        <f t="shared" ref="N3521:N3529" si="4871">INT($J3521*M3521)</f>
        <v>0</v>
      </c>
      <c r="O3521" s="416">
        <v>0</v>
      </c>
      <c r="P3521" s="417">
        <f t="shared" ref="P3521:P3529" si="4872">INT($J3521*O3521)</f>
        <v>0</v>
      </c>
      <c r="Q3521" s="417">
        <v>31008.799999999999</v>
      </c>
      <c r="R3521" s="417">
        <f t="shared" si="4822"/>
        <v>0</v>
      </c>
      <c r="S3521" s="417">
        <f t="shared" ref="S3521" si="4873">J3521-J3520</f>
        <v>0</v>
      </c>
      <c r="T3521" s="417">
        <f t="shared" ref="T3521:U3521" si="4874">Q3521-Q3520</f>
        <v>0</v>
      </c>
      <c r="U3521" s="417">
        <f t="shared" si="4874"/>
        <v>0</v>
      </c>
      <c r="V3521" s="422"/>
    </row>
    <row r="3522" spans="1:22" s="485" customFormat="1" ht="24" hidden="1" customHeight="1">
      <c r="A3522" s="366" t="s">
        <v>2055</v>
      </c>
      <c r="B3522" s="418" t="s">
        <v>0</v>
      </c>
      <c r="C3522" s="418" t="s">
        <v>3979</v>
      </c>
      <c r="D3522" s="418" t="s">
        <v>3980</v>
      </c>
      <c r="E3522" s="419" t="s">
        <v>2650</v>
      </c>
      <c r="F3522" s="411"/>
      <c r="G3522" s="411">
        <f>[5]내역서!F3514</f>
        <v>0</v>
      </c>
      <c r="H3522" s="410"/>
      <c r="I3522" s="410"/>
      <c r="J3522" s="410">
        <f>내역서!F3530</f>
        <v>0</v>
      </c>
      <c r="K3522" s="411">
        <v>0</v>
      </c>
      <c r="L3522" s="412">
        <f>INT($J3522*K3522)</f>
        <v>0</v>
      </c>
      <c r="M3522" s="411">
        <v>0</v>
      </c>
      <c r="N3522" s="412">
        <f>INT($J3522*M3522)</f>
        <v>0</v>
      </c>
      <c r="O3522" s="411">
        <v>14103</v>
      </c>
      <c r="P3522" s="412">
        <f>INT($J3522*O3522)</f>
        <v>0</v>
      </c>
      <c r="Q3522" s="412">
        <v>14103</v>
      </c>
      <c r="R3522" s="412">
        <f>L3522+N3522+P3522</f>
        <v>0</v>
      </c>
      <c r="S3522" s="412"/>
      <c r="T3522" s="412"/>
      <c r="U3522" s="412"/>
      <c r="V3522" s="419"/>
    </row>
    <row r="3523" spans="1:22" s="77" customFormat="1" ht="24" hidden="1" customHeight="1">
      <c r="A3523" s="372" t="s">
        <v>2072</v>
      </c>
      <c r="B3523" s="421"/>
      <c r="C3523" s="421" t="s">
        <v>3979</v>
      </c>
      <c r="D3523" s="421" t="s">
        <v>3980</v>
      </c>
      <c r="E3523" s="422" t="s">
        <v>2650</v>
      </c>
      <c r="F3523" s="416"/>
      <c r="G3523" s="416">
        <f>[5]내역서!F3515</f>
        <v>0</v>
      </c>
      <c r="H3523" s="415"/>
      <c r="I3523" s="415"/>
      <c r="J3523" s="415">
        <f>내역서!F3531</f>
        <v>0</v>
      </c>
      <c r="K3523" s="416">
        <v>0</v>
      </c>
      <c r="L3523" s="417">
        <f t="shared" si="4870"/>
        <v>0</v>
      </c>
      <c r="M3523" s="416">
        <v>0</v>
      </c>
      <c r="N3523" s="417">
        <f t="shared" si="4871"/>
        <v>0</v>
      </c>
      <c r="O3523" s="416">
        <v>14103</v>
      </c>
      <c r="P3523" s="417">
        <f t="shared" si="4872"/>
        <v>0</v>
      </c>
      <c r="Q3523" s="417">
        <v>14103</v>
      </c>
      <c r="R3523" s="417">
        <f t="shared" si="4822"/>
        <v>0</v>
      </c>
      <c r="S3523" s="417">
        <f t="shared" ref="S3523" si="4875">J3523-J3522</f>
        <v>0</v>
      </c>
      <c r="T3523" s="417">
        <f t="shared" ref="T3523:U3523" si="4876">Q3523-Q3522</f>
        <v>0</v>
      </c>
      <c r="U3523" s="417">
        <f t="shared" si="4876"/>
        <v>0</v>
      </c>
      <c r="V3523" s="422"/>
    </row>
    <row r="3524" spans="1:22" s="485" customFormat="1" ht="24" hidden="1" customHeight="1">
      <c r="A3524" s="366" t="s">
        <v>2055</v>
      </c>
      <c r="B3524" s="418" t="s">
        <v>0</v>
      </c>
      <c r="C3524" s="418" t="s">
        <v>3981</v>
      </c>
      <c r="D3524" s="418" t="s">
        <v>3982</v>
      </c>
      <c r="E3524" s="419" t="s">
        <v>2650</v>
      </c>
      <c r="F3524" s="411"/>
      <c r="G3524" s="411">
        <f>[5]내역서!F3516</f>
        <v>103</v>
      </c>
      <c r="H3524" s="410"/>
      <c r="I3524" s="410"/>
      <c r="J3524" s="410">
        <f>내역서!F3532</f>
        <v>0</v>
      </c>
      <c r="K3524" s="411">
        <v>17917</v>
      </c>
      <c r="L3524" s="412">
        <f>INT($J3524*K3524)</f>
        <v>0</v>
      </c>
      <c r="M3524" s="411">
        <v>0</v>
      </c>
      <c r="N3524" s="412">
        <f>INT($J3524*M3524)</f>
        <v>0</v>
      </c>
      <c r="O3524" s="411">
        <v>0</v>
      </c>
      <c r="P3524" s="412">
        <f>INT($J3524*O3524)</f>
        <v>0</v>
      </c>
      <c r="Q3524" s="412">
        <v>17917</v>
      </c>
      <c r="R3524" s="412">
        <f>L3524+N3524+P3524</f>
        <v>0</v>
      </c>
      <c r="S3524" s="412"/>
      <c r="T3524" s="412"/>
      <c r="U3524" s="412"/>
      <c r="V3524" s="419"/>
    </row>
    <row r="3525" spans="1:22" s="77" customFormat="1" ht="24" hidden="1" customHeight="1">
      <c r="A3525" s="372" t="s">
        <v>2072</v>
      </c>
      <c r="B3525" s="421"/>
      <c r="C3525" s="421" t="s">
        <v>3981</v>
      </c>
      <c r="D3525" s="421" t="s">
        <v>3982</v>
      </c>
      <c r="E3525" s="422" t="s">
        <v>2650</v>
      </c>
      <c r="F3525" s="416"/>
      <c r="G3525" s="416">
        <f>[5]내역서!F3517</f>
        <v>103</v>
      </c>
      <c r="H3525" s="415"/>
      <c r="I3525" s="415"/>
      <c r="J3525" s="415">
        <f>내역서!F3533</f>
        <v>0</v>
      </c>
      <c r="K3525" s="416">
        <v>17917</v>
      </c>
      <c r="L3525" s="417">
        <f t="shared" si="4870"/>
        <v>0</v>
      </c>
      <c r="M3525" s="416">
        <v>0</v>
      </c>
      <c r="N3525" s="417">
        <f t="shared" si="4871"/>
        <v>0</v>
      </c>
      <c r="O3525" s="416">
        <v>0</v>
      </c>
      <c r="P3525" s="417">
        <f t="shared" si="4872"/>
        <v>0</v>
      </c>
      <c r="Q3525" s="417">
        <v>17917</v>
      </c>
      <c r="R3525" s="417">
        <f t="shared" si="4822"/>
        <v>0</v>
      </c>
      <c r="S3525" s="417">
        <f t="shared" ref="S3525" si="4877">J3525-J3524</f>
        <v>0</v>
      </c>
      <c r="T3525" s="417">
        <f t="shared" ref="T3525:U3525" si="4878">Q3525-Q3524</f>
        <v>0</v>
      </c>
      <c r="U3525" s="417">
        <f t="shared" si="4878"/>
        <v>0</v>
      </c>
      <c r="V3525" s="422"/>
    </row>
    <row r="3526" spans="1:22" s="485" customFormat="1" ht="24" hidden="1" customHeight="1">
      <c r="A3526" s="366" t="s">
        <v>2055</v>
      </c>
      <c r="B3526" s="418" t="s">
        <v>0</v>
      </c>
      <c r="C3526" s="418" t="s">
        <v>3983</v>
      </c>
      <c r="D3526" s="418" t="s">
        <v>3984</v>
      </c>
      <c r="E3526" s="419" t="s">
        <v>2650</v>
      </c>
      <c r="F3526" s="411"/>
      <c r="G3526" s="411">
        <f>[5]내역서!F3518</f>
        <v>154</v>
      </c>
      <c r="H3526" s="410"/>
      <c r="I3526" s="410"/>
      <c r="J3526" s="410">
        <f>내역서!F3534</f>
        <v>0</v>
      </c>
      <c r="K3526" s="411">
        <v>17917</v>
      </c>
      <c r="L3526" s="412">
        <f>INT($J3526*K3526)</f>
        <v>0</v>
      </c>
      <c r="M3526" s="411">
        <v>0</v>
      </c>
      <c r="N3526" s="412">
        <f>INT($J3526*M3526)</f>
        <v>0</v>
      </c>
      <c r="O3526" s="411">
        <v>0</v>
      </c>
      <c r="P3526" s="412">
        <f>INT($J3526*O3526)</f>
        <v>0</v>
      </c>
      <c r="Q3526" s="412">
        <v>17917</v>
      </c>
      <c r="R3526" s="412">
        <f>L3526+N3526+P3526</f>
        <v>0</v>
      </c>
      <c r="S3526" s="412"/>
      <c r="T3526" s="412"/>
      <c r="U3526" s="412"/>
      <c r="V3526" s="419"/>
    </row>
    <row r="3527" spans="1:22" s="77" customFormat="1" ht="24" hidden="1" customHeight="1">
      <c r="A3527" s="372" t="s">
        <v>2072</v>
      </c>
      <c r="B3527" s="421"/>
      <c r="C3527" s="421" t="s">
        <v>3983</v>
      </c>
      <c r="D3527" s="421" t="s">
        <v>3984</v>
      </c>
      <c r="E3527" s="422" t="s">
        <v>2650</v>
      </c>
      <c r="F3527" s="416"/>
      <c r="G3527" s="416">
        <f>[5]내역서!F3519</f>
        <v>154</v>
      </c>
      <c r="H3527" s="415"/>
      <c r="I3527" s="415"/>
      <c r="J3527" s="415">
        <f>내역서!F3535</f>
        <v>0</v>
      </c>
      <c r="K3527" s="416">
        <v>17917</v>
      </c>
      <c r="L3527" s="417">
        <f t="shared" si="4870"/>
        <v>0</v>
      </c>
      <c r="M3527" s="416">
        <v>0</v>
      </c>
      <c r="N3527" s="417">
        <f t="shared" si="4871"/>
        <v>0</v>
      </c>
      <c r="O3527" s="416">
        <v>0</v>
      </c>
      <c r="P3527" s="417">
        <f t="shared" si="4872"/>
        <v>0</v>
      </c>
      <c r="Q3527" s="417">
        <v>17917</v>
      </c>
      <c r="R3527" s="417">
        <f t="shared" si="4822"/>
        <v>0</v>
      </c>
      <c r="S3527" s="417">
        <f t="shared" ref="S3527" si="4879">J3527-J3526</f>
        <v>0</v>
      </c>
      <c r="T3527" s="417">
        <f t="shared" ref="T3527:U3527" si="4880">Q3527-Q3526</f>
        <v>0</v>
      </c>
      <c r="U3527" s="417">
        <f t="shared" si="4880"/>
        <v>0</v>
      </c>
      <c r="V3527" s="422"/>
    </row>
    <row r="3528" spans="1:22" s="485" customFormat="1" ht="24" hidden="1" customHeight="1">
      <c r="A3528" s="366" t="s">
        <v>2055</v>
      </c>
      <c r="B3528" s="418" t="s">
        <v>0</v>
      </c>
      <c r="C3528" s="418" t="s">
        <v>3985</v>
      </c>
      <c r="D3528" s="418" t="s">
        <v>3980</v>
      </c>
      <c r="E3528" s="419" t="s">
        <v>2650</v>
      </c>
      <c r="F3528" s="411"/>
      <c r="G3528" s="411">
        <f>[5]내역서!F3520</f>
        <v>257</v>
      </c>
      <c r="H3528" s="410"/>
      <c r="I3528" s="410"/>
      <c r="J3528" s="410">
        <f>내역서!F3536</f>
        <v>0</v>
      </c>
      <c r="K3528" s="411">
        <v>0</v>
      </c>
      <c r="L3528" s="412">
        <f>INT($J3528*K3528)</f>
        <v>0</v>
      </c>
      <c r="M3528" s="411">
        <v>0</v>
      </c>
      <c r="N3528" s="412">
        <f>INT($J3528*M3528)</f>
        <v>0</v>
      </c>
      <c r="O3528" s="411">
        <v>9275</v>
      </c>
      <c r="P3528" s="412">
        <f>INT($J3528*O3528)</f>
        <v>0</v>
      </c>
      <c r="Q3528" s="412">
        <v>9275</v>
      </c>
      <c r="R3528" s="412">
        <f>L3528+N3528+P3528</f>
        <v>0</v>
      </c>
      <c r="S3528" s="412"/>
      <c r="T3528" s="412"/>
      <c r="U3528" s="412"/>
      <c r="V3528" s="419"/>
    </row>
    <row r="3529" spans="1:22" s="77" customFormat="1" ht="24" hidden="1" customHeight="1">
      <c r="A3529" s="372" t="s">
        <v>2072</v>
      </c>
      <c r="B3529" s="421"/>
      <c r="C3529" s="421" t="s">
        <v>3985</v>
      </c>
      <c r="D3529" s="421" t="s">
        <v>3980</v>
      </c>
      <c r="E3529" s="422" t="s">
        <v>2650</v>
      </c>
      <c r="F3529" s="416"/>
      <c r="G3529" s="416">
        <f>[5]내역서!F3521</f>
        <v>257</v>
      </c>
      <c r="H3529" s="415"/>
      <c r="I3529" s="415"/>
      <c r="J3529" s="415">
        <f>내역서!F3537</f>
        <v>0</v>
      </c>
      <c r="K3529" s="416">
        <v>0</v>
      </c>
      <c r="L3529" s="417">
        <f t="shared" si="4870"/>
        <v>0</v>
      </c>
      <c r="M3529" s="416">
        <v>0</v>
      </c>
      <c r="N3529" s="417">
        <f t="shared" si="4871"/>
        <v>0</v>
      </c>
      <c r="O3529" s="416">
        <v>9275</v>
      </c>
      <c r="P3529" s="417">
        <f t="shared" si="4872"/>
        <v>0</v>
      </c>
      <c r="Q3529" s="417">
        <v>9275</v>
      </c>
      <c r="R3529" s="417">
        <f t="shared" si="4822"/>
        <v>0</v>
      </c>
      <c r="S3529" s="417">
        <f t="shared" ref="S3529" si="4881">J3529-J3528</f>
        <v>0</v>
      </c>
      <c r="T3529" s="417">
        <f t="shared" ref="T3529:U3529" si="4882">Q3529-Q3528</f>
        <v>0</v>
      </c>
      <c r="U3529" s="417">
        <f t="shared" si="4882"/>
        <v>0</v>
      </c>
      <c r="V3529" s="422"/>
    </row>
    <row r="3530" spans="1:22" s="460" customFormat="1" ht="24" hidden="1" customHeight="1">
      <c r="A3530" s="366" t="s">
        <v>6454</v>
      </c>
      <c r="B3530" s="448" t="s">
        <v>3986</v>
      </c>
      <c r="C3530" s="448" t="s">
        <v>3987</v>
      </c>
      <c r="D3530" s="449" t="s">
        <v>0</v>
      </c>
      <c r="E3530" s="449" t="s">
        <v>0</v>
      </c>
      <c r="F3530" s="450">
        <v>0</v>
      </c>
      <c r="G3530" s="450">
        <f>[5]내역서!F3522</f>
        <v>0</v>
      </c>
      <c r="H3530" s="450"/>
      <c r="I3530" s="450"/>
      <c r="J3530" s="450">
        <f>내역서!F3538</f>
        <v>0</v>
      </c>
      <c r="K3530" s="451">
        <v>0</v>
      </c>
      <c r="L3530" s="450">
        <f>L3532+L3534+L3536+L3538+L3540</f>
        <v>0</v>
      </c>
      <c r="M3530" s="451">
        <v>0</v>
      </c>
      <c r="N3530" s="450">
        <f>N3532+N3534+N3536+N3538+N3540</f>
        <v>0</v>
      </c>
      <c r="O3530" s="451">
        <v>0</v>
      </c>
      <c r="P3530" s="450">
        <f>P3532+P3534+P3536+P3538+P3540</f>
        <v>0</v>
      </c>
      <c r="Q3530" s="452">
        <v>0</v>
      </c>
      <c r="R3530" s="450">
        <f>L3530+N3530+P3530</f>
        <v>0</v>
      </c>
      <c r="S3530" s="450"/>
      <c r="T3530" s="450"/>
      <c r="U3530" s="450"/>
      <c r="V3530" s="453"/>
    </row>
    <row r="3531" spans="1:22" s="525" customFormat="1" ht="24" hidden="1" customHeight="1">
      <c r="A3531" s="372" t="s">
        <v>2072</v>
      </c>
      <c r="B3531" s="454" t="s">
        <v>3986</v>
      </c>
      <c r="C3531" s="454" t="s">
        <v>3988</v>
      </c>
      <c r="D3531" s="455" t="s">
        <v>0</v>
      </c>
      <c r="E3531" s="455"/>
      <c r="F3531" s="456">
        <v>0</v>
      </c>
      <c r="G3531" s="456">
        <f>[5]내역서!F3523</f>
        <v>0</v>
      </c>
      <c r="H3531" s="456"/>
      <c r="I3531" s="456"/>
      <c r="J3531" s="456">
        <f>내역서!F3539</f>
        <v>0</v>
      </c>
      <c r="K3531" s="457">
        <v>0</v>
      </c>
      <c r="L3531" s="456">
        <f>L3533+L3535+L3537+L3539+L3541</f>
        <v>0</v>
      </c>
      <c r="M3531" s="457">
        <v>0</v>
      </c>
      <c r="N3531" s="456">
        <f>N3533+N3535+N3537+N3539+N3541</f>
        <v>0</v>
      </c>
      <c r="O3531" s="457">
        <v>0</v>
      </c>
      <c r="P3531" s="456">
        <f>P3533+P3535+P3537+P3539+P3541</f>
        <v>0</v>
      </c>
      <c r="Q3531" s="458">
        <v>0</v>
      </c>
      <c r="R3531" s="456">
        <f t="shared" si="4822"/>
        <v>0</v>
      </c>
      <c r="S3531" s="456">
        <f t="shared" ref="S3531" si="4883">J3531-J3530</f>
        <v>0</v>
      </c>
      <c r="T3531" s="456">
        <f t="shared" ref="T3531:U3531" si="4884">Q3531-Q3530</f>
        <v>0</v>
      </c>
      <c r="U3531" s="456">
        <f t="shared" si="4884"/>
        <v>0</v>
      </c>
      <c r="V3531" s="459"/>
    </row>
    <row r="3532" spans="1:22" s="485" customFormat="1" ht="24" hidden="1" customHeight="1">
      <c r="A3532" s="366" t="s">
        <v>2055</v>
      </c>
      <c r="B3532" s="418" t="s">
        <v>0</v>
      </c>
      <c r="C3532" s="418" t="s">
        <v>3989</v>
      </c>
      <c r="D3532" s="418" t="s">
        <v>3990</v>
      </c>
      <c r="E3532" s="419" t="s">
        <v>1860</v>
      </c>
      <c r="F3532" s="411"/>
      <c r="G3532" s="411">
        <f>[5]내역서!F3524</f>
        <v>1</v>
      </c>
      <c r="H3532" s="410"/>
      <c r="I3532" s="410"/>
      <c r="J3532" s="410">
        <f>내역서!F3540</f>
        <v>0</v>
      </c>
      <c r="K3532" s="411">
        <v>634959</v>
      </c>
      <c r="L3532" s="412">
        <f>INT($J3532*K3532)</f>
        <v>0</v>
      </c>
      <c r="M3532" s="411">
        <v>913187</v>
      </c>
      <c r="N3532" s="412">
        <f>INT($J3532*M3532)</f>
        <v>0</v>
      </c>
      <c r="O3532" s="411">
        <v>0</v>
      </c>
      <c r="P3532" s="412">
        <f>INT($J3532*O3532)</f>
        <v>0</v>
      </c>
      <c r="Q3532" s="412">
        <v>1548146</v>
      </c>
      <c r="R3532" s="412">
        <f>L3532+N3532+P3532</f>
        <v>0</v>
      </c>
      <c r="S3532" s="412"/>
      <c r="T3532" s="412"/>
      <c r="U3532" s="412"/>
      <c r="V3532" s="419"/>
    </row>
    <row r="3533" spans="1:22" s="77" customFormat="1" ht="24" hidden="1" customHeight="1">
      <c r="A3533" s="372" t="s">
        <v>6455</v>
      </c>
      <c r="B3533" s="421"/>
      <c r="C3533" s="421" t="s">
        <v>3989</v>
      </c>
      <c r="D3533" s="421" t="s">
        <v>3990</v>
      </c>
      <c r="E3533" s="422" t="s">
        <v>1860</v>
      </c>
      <c r="F3533" s="416"/>
      <c r="G3533" s="416">
        <f>[5]내역서!F3525</f>
        <v>1</v>
      </c>
      <c r="H3533" s="415"/>
      <c r="I3533" s="415"/>
      <c r="J3533" s="415">
        <f>내역서!F3541</f>
        <v>0</v>
      </c>
      <c r="K3533" s="416">
        <v>634959</v>
      </c>
      <c r="L3533" s="417">
        <f t="shared" ref="L3533:L3541" si="4885">INT($J3533*K3533)</f>
        <v>0</v>
      </c>
      <c r="M3533" s="416">
        <v>913187</v>
      </c>
      <c r="N3533" s="417">
        <f t="shared" ref="N3533:N3541" si="4886">INT($J3533*M3533)</f>
        <v>0</v>
      </c>
      <c r="O3533" s="416">
        <v>0</v>
      </c>
      <c r="P3533" s="417">
        <f t="shared" ref="P3533:P3541" si="4887">INT($J3533*O3533)</f>
        <v>0</v>
      </c>
      <c r="Q3533" s="417">
        <v>1548146</v>
      </c>
      <c r="R3533" s="417">
        <f t="shared" si="4822"/>
        <v>0</v>
      </c>
      <c r="S3533" s="417">
        <f t="shared" ref="S3533" si="4888">J3533-J3532</f>
        <v>0</v>
      </c>
      <c r="T3533" s="417">
        <f t="shared" ref="T3533:U3533" si="4889">Q3533-Q3532</f>
        <v>0</v>
      </c>
      <c r="U3533" s="417">
        <f t="shared" si="4889"/>
        <v>0</v>
      </c>
      <c r="V3533" s="422"/>
    </row>
    <row r="3534" spans="1:22" s="485" customFormat="1" ht="24" hidden="1" customHeight="1">
      <c r="A3534" s="366" t="s">
        <v>6456</v>
      </c>
      <c r="B3534" s="418" t="s">
        <v>0</v>
      </c>
      <c r="C3534" s="418" t="s">
        <v>3989</v>
      </c>
      <c r="D3534" s="418" t="s">
        <v>3991</v>
      </c>
      <c r="E3534" s="419" t="s">
        <v>1860</v>
      </c>
      <c r="F3534" s="411"/>
      <c r="G3534" s="411">
        <f>[5]내역서!F3526</f>
        <v>1</v>
      </c>
      <c r="H3534" s="410"/>
      <c r="I3534" s="410"/>
      <c r="J3534" s="410">
        <f>내역서!F3542</f>
        <v>0</v>
      </c>
      <c r="K3534" s="411">
        <v>154234</v>
      </c>
      <c r="L3534" s="412">
        <f>INT($J3534*K3534)</f>
        <v>0</v>
      </c>
      <c r="M3534" s="411">
        <v>486372</v>
      </c>
      <c r="N3534" s="412">
        <f>INT($J3534*M3534)</f>
        <v>0</v>
      </c>
      <c r="O3534" s="411">
        <v>0</v>
      </c>
      <c r="P3534" s="412">
        <f>INT($J3534*O3534)</f>
        <v>0</v>
      </c>
      <c r="Q3534" s="412">
        <v>640606</v>
      </c>
      <c r="R3534" s="412">
        <f>L3534+N3534+P3534</f>
        <v>0</v>
      </c>
      <c r="S3534" s="412"/>
      <c r="T3534" s="412"/>
      <c r="U3534" s="412"/>
      <c r="V3534" s="419"/>
    </row>
    <row r="3535" spans="1:22" s="77" customFormat="1" ht="24" hidden="1" customHeight="1">
      <c r="A3535" s="372" t="s">
        <v>6457</v>
      </c>
      <c r="B3535" s="421"/>
      <c r="C3535" s="421" t="s">
        <v>3989</v>
      </c>
      <c r="D3535" s="421" t="s">
        <v>3991</v>
      </c>
      <c r="E3535" s="422" t="s">
        <v>1860</v>
      </c>
      <c r="F3535" s="416"/>
      <c r="G3535" s="416">
        <f>[5]내역서!F3527</f>
        <v>1</v>
      </c>
      <c r="H3535" s="415"/>
      <c r="I3535" s="415"/>
      <c r="J3535" s="415">
        <f>내역서!F3543</f>
        <v>0</v>
      </c>
      <c r="K3535" s="416">
        <v>154234</v>
      </c>
      <c r="L3535" s="417">
        <f t="shared" si="4885"/>
        <v>0</v>
      </c>
      <c r="M3535" s="416">
        <v>486372</v>
      </c>
      <c r="N3535" s="417">
        <f t="shared" si="4886"/>
        <v>0</v>
      </c>
      <c r="O3535" s="416">
        <v>0</v>
      </c>
      <c r="P3535" s="417">
        <f t="shared" si="4887"/>
        <v>0</v>
      </c>
      <c r="Q3535" s="417">
        <v>640606</v>
      </c>
      <c r="R3535" s="417">
        <f t="shared" si="4822"/>
        <v>0</v>
      </c>
      <c r="S3535" s="417">
        <f t="shared" ref="S3535" si="4890">J3535-J3534</f>
        <v>0</v>
      </c>
      <c r="T3535" s="417">
        <f t="shared" ref="T3535:U3535" si="4891">Q3535-Q3534</f>
        <v>0</v>
      </c>
      <c r="U3535" s="417">
        <f t="shared" si="4891"/>
        <v>0</v>
      </c>
      <c r="V3535" s="422"/>
    </row>
    <row r="3536" spans="1:22" s="485" customFormat="1" ht="24" hidden="1" customHeight="1">
      <c r="A3536" s="366" t="s">
        <v>2055</v>
      </c>
      <c r="B3536" s="418" t="s">
        <v>0</v>
      </c>
      <c r="C3536" s="418" t="s">
        <v>3992</v>
      </c>
      <c r="D3536" s="418" t="s">
        <v>3993</v>
      </c>
      <c r="E3536" s="419" t="s">
        <v>2382</v>
      </c>
      <c r="F3536" s="411"/>
      <c r="G3536" s="411">
        <f>[5]내역서!F3528</f>
        <v>2</v>
      </c>
      <c r="H3536" s="410"/>
      <c r="I3536" s="410"/>
      <c r="J3536" s="410">
        <f>내역서!F3544</f>
        <v>0</v>
      </c>
      <c r="K3536" s="411">
        <v>169174</v>
      </c>
      <c r="L3536" s="412">
        <f>INT($J3536*K3536)</f>
        <v>0</v>
      </c>
      <c r="M3536" s="411">
        <v>0</v>
      </c>
      <c r="N3536" s="412">
        <f>INT($J3536*M3536)</f>
        <v>0</v>
      </c>
      <c r="O3536" s="411">
        <v>0</v>
      </c>
      <c r="P3536" s="412">
        <f>INT($J3536*O3536)</f>
        <v>0</v>
      </c>
      <c r="Q3536" s="412">
        <v>169174</v>
      </c>
      <c r="R3536" s="412">
        <f>L3536+N3536+P3536</f>
        <v>0</v>
      </c>
      <c r="S3536" s="412"/>
      <c r="T3536" s="412"/>
      <c r="U3536" s="412"/>
      <c r="V3536" s="419"/>
    </row>
    <row r="3537" spans="1:22" s="77" customFormat="1" ht="24" hidden="1" customHeight="1">
      <c r="A3537" s="372" t="s">
        <v>6458</v>
      </c>
      <c r="B3537" s="421"/>
      <c r="C3537" s="421" t="s">
        <v>3992</v>
      </c>
      <c r="D3537" s="421" t="s">
        <v>3993</v>
      </c>
      <c r="E3537" s="422" t="s">
        <v>2382</v>
      </c>
      <c r="F3537" s="416"/>
      <c r="G3537" s="416">
        <f>[5]내역서!F3529</f>
        <v>2</v>
      </c>
      <c r="H3537" s="415"/>
      <c r="I3537" s="415"/>
      <c r="J3537" s="415">
        <f>내역서!F3545</f>
        <v>0</v>
      </c>
      <c r="K3537" s="416">
        <v>169174</v>
      </c>
      <c r="L3537" s="417">
        <f t="shared" si="4885"/>
        <v>0</v>
      </c>
      <c r="M3537" s="416">
        <v>0</v>
      </c>
      <c r="N3537" s="417">
        <f t="shared" si="4886"/>
        <v>0</v>
      </c>
      <c r="O3537" s="416">
        <v>0</v>
      </c>
      <c r="P3537" s="417">
        <f t="shared" si="4887"/>
        <v>0</v>
      </c>
      <c r="Q3537" s="417">
        <v>169174</v>
      </c>
      <c r="R3537" s="417">
        <f t="shared" si="4822"/>
        <v>0</v>
      </c>
      <c r="S3537" s="417">
        <f t="shared" ref="S3537" si="4892">J3537-J3536</f>
        <v>0</v>
      </c>
      <c r="T3537" s="417">
        <f t="shared" ref="T3537:U3537" si="4893">Q3537-Q3536</f>
        <v>0</v>
      </c>
      <c r="U3537" s="417">
        <f t="shared" si="4893"/>
        <v>0</v>
      </c>
      <c r="V3537" s="422"/>
    </row>
    <row r="3538" spans="1:22" s="485" customFormat="1" ht="24" hidden="1" customHeight="1">
      <c r="A3538" s="366" t="s">
        <v>2055</v>
      </c>
      <c r="B3538" s="418" t="s">
        <v>0</v>
      </c>
      <c r="C3538" s="418" t="s">
        <v>3994</v>
      </c>
      <c r="D3538" s="418" t="s">
        <v>3995</v>
      </c>
      <c r="E3538" s="419" t="s">
        <v>2382</v>
      </c>
      <c r="F3538" s="411"/>
      <c r="G3538" s="411">
        <f>[5]내역서!F3530</f>
        <v>2</v>
      </c>
      <c r="H3538" s="410"/>
      <c r="I3538" s="410"/>
      <c r="J3538" s="410">
        <f>내역서!F3546</f>
        <v>0</v>
      </c>
      <c r="K3538" s="411">
        <v>278185</v>
      </c>
      <c r="L3538" s="412">
        <f>INT($J3538*K3538)</f>
        <v>0</v>
      </c>
      <c r="M3538" s="411">
        <v>0</v>
      </c>
      <c r="N3538" s="412">
        <f>INT($J3538*M3538)</f>
        <v>0</v>
      </c>
      <c r="O3538" s="411">
        <v>0</v>
      </c>
      <c r="P3538" s="412">
        <f>INT($J3538*O3538)</f>
        <v>0</v>
      </c>
      <c r="Q3538" s="412">
        <v>278185</v>
      </c>
      <c r="R3538" s="412">
        <f>L3538+N3538+P3538</f>
        <v>0</v>
      </c>
      <c r="S3538" s="412"/>
      <c r="T3538" s="412"/>
      <c r="U3538" s="412"/>
      <c r="V3538" s="419"/>
    </row>
    <row r="3539" spans="1:22" s="77" customFormat="1" ht="24" hidden="1" customHeight="1">
      <c r="A3539" s="372" t="s">
        <v>2072</v>
      </c>
      <c r="B3539" s="421"/>
      <c r="C3539" s="421" t="s">
        <v>3994</v>
      </c>
      <c r="D3539" s="421" t="s">
        <v>3995</v>
      </c>
      <c r="E3539" s="422" t="s">
        <v>2382</v>
      </c>
      <c r="F3539" s="416"/>
      <c r="G3539" s="416">
        <f>[5]내역서!F3531</f>
        <v>2</v>
      </c>
      <c r="H3539" s="415"/>
      <c r="I3539" s="415"/>
      <c r="J3539" s="415">
        <f>내역서!F3547</f>
        <v>0</v>
      </c>
      <c r="K3539" s="416">
        <v>278185</v>
      </c>
      <c r="L3539" s="417">
        <f t="shared" si="4885"/>
        <v>0</v>
      </c>
      <c r="M3539" s="416">
        <v>0</v>
      </c>
      <c r="N3539" s="417">
        <f t="shared" si="4886"/>
        <v>0</v>
      </c>
      <c r="O3539" s="416">
        <v>0</v>
      </c>
      <c r="P3539" s="417">
        <f t="shared" si="4887"/>
        <v>0</v>
      </c>
      <c r="Q3539" s="417">
        <v>278185</v>
      </c>
      <c r="R3539" s="417">
        <f t="shared" si="4822"/>
        <v>0</v>
      </c>
      <c r="S3539" s="417">
        <f t="shared" ref="S3539" si="4894">J3539-J3538</f>
        <v>0</v>
      </c>
      <c r="T3539" s="417">
        <f t="shared" ref="T3539:U3539" si="4895">Q3539-Q3538</f>
        <v>0</v>
      </c>
      <c r="U3539" s="417">
        <f t="shared" si="4895"/>
        <v>0</v>
      </c>
      <c r="V3539" s="422"/>
    </row>
    <row r="3540" spans="1:22" s="485" customFormat="1" ht="24" hidden="1" customHeight="1">
      <c r="A3540" s="366" t="s">
        <v>6459</v>
      </c>
      <c r="B3540" s="418" t="s">
        <v>0</v>
      </c>
      <c r="C3540" s="418" t="s">
        <v>3996</v>
      </c>
      <c r="D3540" s="418" t="s">
        <v>3823</v>
      </c>
      <c r="E3540" s="419" t="s">
        <v>18</v>
      </c>
      <c r="F3540" s="411"/>
      <c r="G3540" s="411">
        <f>[5]내역서!F3532</f>
        <v>9</v>
      </c>
      <c r="H3540" s="410"/>
      <c r="I3540" s="410"/>
      <c r="J3540" s="410">
        <f>내역서!F3548</f>
        <v>0</v>
      </c>
      <c r="K3540" s="411">
        <v>3683.2</v>
      </c>
      <c r="L3540" s="412">
        <f>INT($J3540*K3540)</f>
        <v>0</v>
      </c>
      <c r="M3540" s="411">
        <v>3099.2</v>
      </c>
      <c r="N3540" s="412">
        <f>INT($J3540*M3540)</f>
        <v>0</v>
      </c>
      <c r="O3540" s="411">
        <v>0</v>
      </c>
      <c r="P3540" s="412">
        <f>INT($J3540*O3540)</f>
        <v>0</v>
      </c>
      <c r="Q3540" s="412">
        <v>6782.4</v>
      </c>
      <c r="R3540" s="412">
        <f>L3540+N3540+P3540</f>
        <v>0</v>
      </c>
      <c r="S3540" s="412"/>
      <c r="T3540" s="412"/>
      <c r="U3540" s="412"/>
      <c r="V3540" s="419"/>
    </row>
    <row r="3541" spans="1:22" s="77" customFormat="1" ht="24" hidden="1" customHeight="1">
      <c r="A3541" s="372" t="s">
        <v>2072</v>
      </c>
      <c r="B3541" s="421"/>
      <c r="C3541" s="421" t="s">
        <v>3996</v>
      </c>
      <c r="D3541" s="421" t="s">
        <v>3823</v>
      </c>
      <c r="E3541" s="422" t="s">
        <v>18</v>
      </c>
      <c r="F3541" s="416"/>
      <c r="G3541" s="416">
        <f>[5]내역서!F3533</f>
        <v>9</v>
      </c>
      <c r="H3541" s="415"/>
      <c r="I3541" s="415"/>
      <c r="J3541" s="415">
        <f>내역서!F3549</f>
        <v>0</v>
      </c>
      <c r="K3541" s="416">
        <v>3683.2</v>
      </c>
      <c r="L3541" s="417">
        <f t="shared" si="4885"/>
        <v>0</v>
      </c>
      <c r="M3541" s="416">
        <v>3099.2</v>
      </c>
      <c r="N3541" s="417">
        <f t="shared" si="4886"/>
        <v>0</v>
      </c>
      <c r="O3541" s="416">
        <v>0</v>
      </c>
      <c r="P3541" s="417">
        <f t="shared" si="4887"/>
        <v>0</v>
      </c>
      <c r="Q3541" s="417">
        <v>6782.4</v>
      </c>
      <c r="R3541" s="417">
        <f t="shared" si="4822"/>
        <v>0</v>
      </c>
      <c r="S3541" s="417">
        <f t="shared" ref="S3541" si="4896">J3541-J3540</f>
        <v>0</v>
      </c>
      <c r="T3541" s="417">
        <f t="shared" ref="T3541:U3541" si="4897">Q3541-Q3540</f>
        <v>0</v>
      </c>
      <c r="U3541" s="417">
        <f t="shared" si="4897"/>
        <v>0</v>
      </c>
      <c r="V3541" s="422"/>
    </row>
    <row r="3542" spans="1:22" s="460" customFormat="1" ht="24" hidden="1" customHeight="1">
      <c r="A3542" s="366" t="s">
        <v>6460</v>
      </c>
      <c r="B3542" s="448" t="s">
        <v>3997</v>
      </c>
      <c r="C3542" s="448" t="s">
        <v>3998</v>
      </c>
      <c r="D3542" s="449" t="s">
        <v>0</v>
      </c>
      <c r="E3542" s="449" t="s">
        <v>0</v>
      </c>
      <c r="F3542" s="450">
        <v>0</v>
      </c>
      <c r="G3542" s="450">
        <f>[5]내역서!F3534</f>
        <v>0</v>
      </c>
      <c r="H3542" s="450"/>
      <c r="I3542" s="450"/>
      <c r="J3542" s="450">
        <f>내역서!F3550</f>
        <v>0</v>
      </c>
      <c r="K3542" s="451">
        <v>0</v>
      </c>
      <c r="L3542" s="450">
        <f>L3544+L3546+L3548+L3550+L3552</f>
        <v>0</v>
      </c>
      <c r="M3542" s="451">
        <v>0</v>
      </c>
      <c r="N3542" s="450">
        <f>N3544+N3546+N3548+N3550+N3552</f>
        <v>0</v>
      </c>
      <c r="O3542" s="451">
        <v>0</v>
      </c>
      <c r="P3542" s="450">
        <f>P3544+P3546+P3548+P3550+P3552</f>
        <v>0</v>
      </c>
      <c r="Q3542" s="452">
        <v>0</v>
      </c>
      <c r="R3542" s="450">
        <f>L3542+N3542+P3542</f>
        <v>0</v>
      </c>
      <c r="S3542" s="450"/>
      <c r="T3542" s="450"/>
      <c r="U3542" s="450"/>
      <c r="V3542" s="453"/>
    </row>
    <row r="3543" spans="1:22" s="525" customFormat="1" ht="24" hidden="1" customHeight="1">
      <c r="A3543" s="372" t="s">
        <v>6461</v>
      </c>
      <c r="B3543" s="454" t="s">
        <v>3997</v>
      </c>
      <c r="C3543" s="454" t="s">
        <v>3999</v>
      </c>
      <c r="D3543" s="455" t="s">
        <v>0</v>
      </c>
      <c r="E3543" s="455"/>
      <c r="F3543" s="456">
        <v>0</v>
      </c>
      <c r="G3543" s="456">
        <f>[5]내역서!F3535</f>
        <v>0</v>
      </c>
      <c r="H3543" s="456"/>
      <c r="I3543" s="456"/>
      <c r="J3543" s="456">
        <f>내역서!F3551</f>
        <v>0</v>
      </c>
      <c r="K3543" s="457">
        <v>0</v>
      </c>
      <c r="L3543" s="456">
        <f>L3545+L3547+L3549+L3551+L3553</f>
        <v>0</v>
      </c>
      <c r="M3543" s="457">
        <v>0</v>
      </c>
      <c r="N3543" s="456">
        <f>N3545+N3547+N3549+N3551+N3553</f>
        <v>0</v>
      </c>
      <c r="O3543" s="457">
        <v>0</v>
      </c>
      <c r="P3543" s="456">
        <f>P3545+P3547+P3549+P3551+P3553</f>
        <v>0</v>
      </c>
      <c r="Q3543" s="458">
        <v>0</v>
      </c>
      <c r="R3543" s="456">
        <f t="shared" si="4822"/>
        <v>0</v>
      </c>
      <c r="S3543" s="456">
        <f t="shared" ref="S3543" si="4898">J3543-J3542</f>
        <v>0</v>
      </c>
      <c r="T3543" s="456">
        <f t="shared" ref="T3543:U3543" si="4899">Q3543-Q3542</f>
        <v>0</v>
      </c>
      <c r="U3543" s="456">
        <f t="shared" si="4899"/>
        <v>0</v>
      </c>
      <c r="V3543" s="459"/>
    </row>
    <row r="3544" spans="1:22" s="485" customFormat="1" ht="24" hidden="1" customHeight="1">
      <c r="A3544" s="366" t="s">
        <v>4697</v>
      </c>
      <c r="B3544" s="418" t="s">
        <v>0</v>
      </c>
      <c r="C3544" s="418" t="s">
        <v>3998</v>
      </c>
      <c r="D3544" s="418" t="s">
        <v>3858</v>
      </c>
      <c r="E3544" s="419" t="s">
        <v>2382</v>
      </c>
      <c r="F3544" s="411"/>
      <c r="G3544" s="411">
        <f>[5]내역서!F3536</f>
        <v>6</v>
      </c>
      <c r="H3544" s="410"/>
      <c r="I3544" s="410"/>
      <c r="J3544" s="410">
        <f>내역서!F3552</f>
        <v>0</v>
      </c>
      <c r="K3544" s="411">
        <v>14691</v>
      </c>
      <c r="L3544" s="412">
        <f>INT($J3544*K3544)</f>
        <v>0</v>
      </c>
      <c r="M3544" s="411"/>
      <c r="N3544" s="412">
        <f>INT($J3544*M3544)</f>
        <v>0</v>
      </c>
      <c r="O3544" s="411">
        <v>0</v>
      </c>
      <c r="P3544" s="412">
        <f>INT($J3544*O3544)</f>
        <v>0</v>
      </c>
      <c r="Q3544" s="412">
        <v>14691</v>
      </c>
      <c r="R3544" s="412">
        <f>L3544+N3544+P3544</f>
        <v>0</v>
      </c>
      <c r="S3544" s="412"/>
      <c r="T3544" s="412"/>
      <c r="U3544" s="412"/>
      <c r="V3544" s="419"/>
    </row>
    <row r="3545" spans="1:22" s="77" customFormat="1" ht="24" hidden="1" customHeight="1">
      <c r="A3545" s="372" t="s">
        <v>2072</v>
      </c>
      <c r="B3545" s="421"/>
      <c r="C3545" s="421" t="s">
        <v>3998</v>
      </c>
      <c r="D3545" s="421" t="s">
        <v>3858</v>
      </c>
      <c r="E3545" s="422" t="s">
        <v>2382</v>
      </c>
      <c r="F3545" s="416"/>
      <c r="G3545" s="416">
        <f>[5]내역서!F3537</f>
        <v>6</v>
      </c>
      <c r="H3545" s="415"/>
      <c r="I3545" s="415"/>
      <c r="J3545" s="415">
        <f>내역서!F3553</f>
        <v>0</v>
      </c>
      <c r="K3545" s="416">
        <v>14691</v>
      </c>
      <c r="L3545" s="417">
        <f t="shared" ref="L3545:L3553" si="4900">INT($J3545*K3545)</f>
        <v>0</v>
      </c>
      <c r="M3545" s="416"/>
      <c r="N3545" s="417">
        <f t="shared" ref="N3545:N3553" si="4901">INT($J3545*M3545)</f>
        <v>0</v>
      </c>
      <c r="O3545" s="416">
        <v>0</v>
      </c>
      <c r="P3545" s="417">
        <f t="shared" ref="P3545:P3553" si="4902">INT($J3545*O3545)</f>
        <v>0</v>
      </c>
      <c r="Q3545" s="417">
        <v>14691</v>
      </c>
      <c r="R3545" s="417">
        <f t="shared" si="4822"/>
        <v>0</v>
      </c>
      <c r="S3545" s="417">
        <f t="shared" ref="S3545" si="4903">J3545-J3544</f>
        <v>0</v>
      </c>
      <c r="T3545" s="417">
        <f t="shared" ref="T3545:U3545" si="4904">Q3545-Q3544</f>
        <v>0</v>
      </c>
      <c r="U3545" s="417">
        <f t="shared" si="4904"/>
        <v>0</v>
      </c>
      <c r="V3545" s="422"/>
    </row>
    <row r="3546" spans="1:22" s="485" customFormat="1" ht="24" hidden="1" customHeight="1">
      <c r="A3546" s="366" t="s">
        <v>2055</v>
      </c>
      <c r="B3546" s="418" t="s">
        <v>0</v>
      </c>
      <c r="C3546" s="418" t="s">
        <v>3998</v>
      </c>
      <c r="D3546" s="418" t="s">
        <v>3859</v>
      </c>
      <c r="E3546" s="419" t="s">
        <v>2382</v>
      </c>
      <c r="F3546" s="411"/>
      <c r="G3546" s="411">
        <f>[5]내역서!F3538</f>
        <v>6</v>
      </c>
      <c r="H3546" s="410"/>
      <c r="I3546" s="410"/>
      <c r="J3546" s="410">
        <f>내역서!F3554</f>
        <v>0</v>
      </c>
      <c r="K3546" s="411">
        <v>21575</v>
      </c>
      <c r="L3546" s="412">
        <f>INT($J3546*K3546)</f>
        <v>0</v>
      </c>
      <c r="M3546" s="411"/>
      <c r="N3546" s="412">
        <f>INT($J3546*M3546)</f>
        <v>0</v>
      </c>
      <c r="O3546" s="411">
        <v>0</v>
      </c>
      <c r="P3546" s="412">
        <f>INT($J3546*O3546)</f>
        <v>0</v>
      </c>
      <c r="Q3546" s="412">
        <v>21575</v>
      </c>
      <c r="R3546" s="412">
        <f>L3546+N3546+P3546</f>
        <v>0</v>
      </c>
      <c r="S3546" s="412"/>
      <c r="T3546" s="412"/>
      <c r="U3546" s="412"/>
      <c r="V3546" s="419"/>
    </row>
    <row r="3547" spans="1:22" s="77" customFormat="1" ht="24" hidden="1" customHeight="1">
      <c r="A3547" s="372" t="s">
        <v>2072</v>
      </c>
      <c r="B3547" s="421"/>
      <c r="C3547" s="421" t="s">
        <v>3998</v>
      </c>
      <c r="D3547" s="421" t="s">
        <v>3859</v>
      </c>
      <c r="E3547" s="422" t="s">
        <v>2382</v>
      </c>
      <c r="F3547" s="416"/>
      <c r="G3547" s="416">
        <f>[5]내역서!F3539</f>
        <v>6</v>
      </c>
      <c r="H3547" s="415"/>
      <c r="I3547" s="415"/>
      <c r="J3547" s="415">
        <f>내역서!F3555</f>
        <v>0</v>
      </c>
      <c r="K3547" s="416">
        <v>21575</v>
      </c>
      <c r="L3547" s="417">
        <f t="shared" si="4900"/>
        <v>0</v>
      </c>
      <c r="M3547" s="416"/>
      <c r="N3547" s="417">
        <f t="shared" si="4901"/>
        <v>0</v>
      </c>
      <c r="O3547" s="416">
        <v>0</v>
      </c>
      <c r="P3547" s="417">
        <f t="shared" si="4902"/>
        <v>0</v>
      </c>
      <c r="Q3547" s="417">
        <v>21575</v>
      </c>
      <c r="R3547" s="417">
        <f t="shared" si="4822"/>
        <v>0</v>
      </c>
      <c r="S3547" s="417">
        <f t="shared" ref="S3547" si="4905">J3547-J3546</f>
        <v>0</v>
      </c>
      <c r="T3547" s="417">
        <f t="shared" ref="T3547:U3547" si="4906">Q3547-Q3546</f>
        <v>0</v>
      </c>
      <c r="U3547" s="417">
        <f t="shared" si="4906"/>
        <v>0</v>
      </c>
      <c r="V3547" s="422"/>
    </row>
    <row r="3548" spans="1:22" s="485" customFormat="1" ht="24" hidden="1" customHeight="1">
      <c r="A3548" s="366" t="s">
        <v>2055</v>
      </c>
      <c r="B3548" s="418" t="s">
        <v>0</v>
      </c>
      <c r="C3548" s="418" t="s">
        <v>3998</v>
      </c>
      <c r="D3548" s="418" t="s">
        <v>3848</v>
      </c>
      <c r="E3548" s="419" t="s">
        <v>2382</v>
      </c>
      <c r="F3548" s="411"/>
      <c r="G3548" s="411">
        <f>[5]내역서!F3540</f>
        <v>3</v>
      </c>
      <c r="H3548" s="410"/>
      <c r="I3548" s="410"/>
      <c r="J3548" s="410">
        <f>내역서!F3556</f>
        <v>0</v>
      </c>
      <c r="K3548" s="411">
        <v>57796</v>
      </c>
      <c r="L3548" s="412">
        <f>INT($J3548*K3548)</f>
        <v>0</v>
      </c>
      <c r="M3548" s="411"/>
      <c r="N3548" s="412">
        <f>INT($J3548*M3548)</f>
        <v>0</v>
      </c>
      <c r="O3548" s="411">
        <v>0</v>
      </c>
      <c r="P3548" s="412">
        <f>INT($J3548*O3548)</f>
        <v>0</v>
      </c>
      <c r="Q3548" s="412">
        <v>57796</v>
      </c>
      <c r="R3548" s="412">
        <f>L3548+N3548+P3548</f>
        <v>0</v>
      </c>
      <c r="S3548" s="412"/>
      <c r="T3548" s="412"/>
      <c r="U3548" s="412"/>
      <c r="V3548" s="419"/>
    </row>
    <row r="3549" spans="1:22" s="77" customFormat="1" ht="24" hidden="1" customHeight="1">
      <c r="A3549" s="372" t="s">
        <v>2072</v>
      </c>
      <c r="B3549" s="421"/>
      <c r="C3549" s="421" t="s">
        <v>3998</v>
      </c>
      <c r="D3549" s="421" t="s">
        <v>3848</v>
      </c>
      <c r="E3549" s="422" t="s">
        <v>2382</v>
      </c>
      <c r="F3549" s="416"/>
      <c r="G3549" s="416">
        <f>[5]내역서!F3541</f>
        <v>3</v>
      </c>
      <c r="H3549" s="415"/>
      <c r="I3549" s="415"/>
      <c r="J3549" s="415">
        <f>내역서!F3557</f>
        <v>0</v>
      </c>
      <c r="K3549" s="416">
        <v>57796</v>
      </c>
      <c r="L3549" s="417">
        <f t="shared" si="4900"/>
        <v>0</v>
      </c>
      <c r="M3549" s="416"/>
      <c r="N3549" s="417">
        <f t="shared" si="4901"/>
        <v>0</v>
      </c>
      <c r="O3549" s="416">
        <v>0</v>
      </c>
      <c r="P3549" s="417">
        <f t="shared" si="4902"/>
        <v>0</v>
      </c>
      <c r="Q3549" s="417">
        <v>57796</v>
      </c>
      <c r="R3549" s="417">
        <f t="shared" si="4822"/>
        <v>0</v>
      </c>
      <c r="S3549" s="417">
        <f t="shared" ref="S3549" si="4907">J3549-J3548</f>
        <v>0</v>
      </c>
      <c r="T3549" s="417">
        <f t="shared" ref="T3549:U3549" si="4908">Q3549-Q3548</f>
        <v>0</v>
      </c>
      <c r="U3549" s="417">
        <f t="shared" si="4908"/>
        <v>0</v>
      </c>
      <c r="V3549" s="422"/>
    </row>
    <row r="3550" spans="1:22" s="485" customFormat="1" ht="24" hidden="1" customHeight="1">
      <c r="A3550" s="366" t="s">
        <v>2055</v>
      </c>
      <c r="B3550" s="418" t="s">
        <v>0</v>
      </c>
      <c r="C3550" s="418" t="s">
        <v>3998</v>
      </c>
      <c r="D3550" s="418" t="s">
        <v>3850</v>
      </c>
      <c r="E3550" s="419" t="s">
        <v>2382</v>
      </c>
      <c r="F3550" s="411"/>
      <c r="G3550" s="411">
        <f>[5]내역서!F3542</f>
        <v>5</v>
      </c>
      <c r="H3550" s="410"/>
      <c r="I3550" s="410"/>
      <c r="J3550" s="410">
        <f>내역서!F3558</f>
        <v>0</v>
      </c>
      <c r="K3550" s="411">
        <v>124164</v>
      </c>
      <c r="L3550" s="412">
        <f>INT($J3550*K3550)</f>
        <v>0</v>
      </c>
      <c r="M3550" s="411"/>
      <c r="N3550" s="412">
        <f>INT($J3550*M3550)</f>
        <v>0</v>
      </c>
      <c r="O3550" s="411">
        <v>0</v>
      </c>
      <c r="P3550" s="412">
        <f>INT($J3550*O3550)</f>
        <v>0</v>
      </c>
      <c r="Q3550" s="412">
        <v>124164</v>
      </c>
      <c r="R3550" s="412">
        <f>L3550+N3550+P3550</f>
        <v>0</v>
      </c>
      <c r="S3550" s="412"/>
      <c r="T3550" s="412"/>
      <c r="U3550" s="412"/>
      <c r="V3550" s="419"/>
    </row>
    <row r="3551" spans="1:22" s="77" customFormat="1" ht="24" hidden="1" customHeight="1">
      <c r="A3551" s="372" t="s">
        <v>2072</v>
      </c>
      <c r="B3551" s="421"/>
      <c r="C3551" s="421" t="s">
        <v>3998</v>
      </c>
      <c r="D3551" s="421" t="s">
        <v>3850</v>
      </c>
      <c r="E3551" s="422" t="s">
        <v>2382</v>
      </c>
      <c r="F3551" s="416"/>
      <c r="G3551" s="416">
        <f>[5]내역서!F3543</f>
        <v>5</v>
      </c>
      <c r="H3551" s="415"/>
      <c r="I3551" s="415"/>
      <c r="J3551" s="415">
        <f>내역서!F3559</f>
        <v>0</v>
      </c>
      <c r="K3551" s="416">
        <v>124164</v>
      </c>
      <c r="L3551" s="417">
        <f t="shared" si="4900"/>
        <v>0</v>
      </c>
      <c r="M3551" s="416"/>
      <c r="N3551" s="417">
        <f t="shared" si="4901"/>
        <v>0</v>
      </c>
      <c r="O3551" s="416">
        <v>0</v>
      </c>
      <c r="P3551" s="417">
        <f t="shared" si="4902"/>
        <v>0</v>
      </c>
      <c r="Q3551" s="417">
        <v>124164</v>
      </c>
      <c r="R3551" s="417">
        <f t="shared" ref="R3551:R3641" si="4909">L3551+N3551+P3551</f>
        <v>0</v>
      </c>
      <c r="S3551" s="417">
        <f t="shared" ref="S3551" si="4910">J3551-J3550</f>
        <v>0</v>
      </c>
      <c r="T3551" s="417">
        <f t="shared" ref="T3551:U3551" si="4911">Q3551-Q3550</f>
        <v>0</v>
      </c>
      <c r="U3551" s="417">
        <f t="shared" si="4911"/>
        <v>0</v>
      </c>
      <c r="V3551" s="422"/>
    </row>
    <row r="3552" spans="1:22" s="485" customFormat="1" ht="24" hidden="1" customHeight="1">
      <c r="A3552" s="366" t="s">
        <v>2055</v>
      </c>
      <c r="B3552" s="418" t="s">
        <v>0</v>
      </c>
      <c r="C3552" s="418" t="s">
        <v>4000</v>
      </c>
      <c r="D3552" s="418" t="s">
        <v>4001</v>
      </c>
      <c r="E3552" s="419" t="s">
        <v>2194</v>
      </c>
      <c r="F3552" s="411"/>
      <c r="G3552" s="411">
        <f>[5]내역서!F3544</f>
        <v>1</v>
      </c>
      <c r="H3552" s="410"/>
      <c r="I3552" s="410"/>
      <c r="J3552" s="410">
        <f>내역서!F3560</f>
        <v>0</v>
      </c>
      <c r="K3552" s="411">
        <v>241030</v>
      </c>
      <c r="L3552" s="412">
        <f>INT($J3552*K3552)</f>
        <v>0</v>
      </c>
      <c r="M3552" s="411"/>
      <c r="N3552" s="412">
        <f>INT($J3552*M3552)</f>
        <v>0</v>
      </c>
      <c r="O3552" s="411">
        <v>0</v>
      </c>
      <c r="P3552" s="412">
        <f>INT($J3552*O3552)</f>
        <v>0</v>
      </c>
      <c r="Q3552" s="412">
        <v>241030</v>
      </c>
      <c r="R3552" s="412">
        <f>L3552+N3552+P3552</f>
        <v>0</v>
      </c>
      <c r="S3552" s="412"/>
      <c r="T3552" s="412"/>
      <c r="U3552" s="412"/>
      <c r="V3552" s="419"/>
    </row>
    <row r="3553" spans="1:22" s="77" customFormat="1" ht="24" hidden="1" customHeight="1">
      <c r="A3553" s="372" t="s">
        <v>2072</v>
      </c>
      <c r="B3553" s="421"/>
      <c r="C3553" s="421" t="s">
        <v>4000</v>
      </c>
      <c r="D3553" s="421" t="s">
        <v>4001</v>
      </c>
      <c r="E3553" s="422" t="s">
        <v>2194</v>
      </c>
      <c r="F3553" s="416"/>
      <c r="G3553" s="416">
        <f>[5]내역서!F3545</f>
        <v>1</v>
      </c>
      <c r="H3553" s="415"/>
      <c r="I3553" s="415"/>
      <c r="J3553" s="415">
        <f>내역서!F3561</f>
        <v>0</v>
      </c>
      <c r="K3553" s="416">
        <v>241030</v>
      </c>
      <c r="L3553" s="417">
        <f t="shared" si="4900"/>
        <v>0</v>
      </c>
      <c r="M3553" s="416"/>
      <c r="N3553" s="417">
        <f t="shared" si="4901"/>
        <v>0</v>
      </c>
      <c r="O3553" s="416">
        <v>0</v>
      </c>
      <c r="P3553" s="417">
        <f t="shared" si="4902"/>
        <v>0</v>
      </c>
      <c r="Q3553" s="417">
        <v>241030</v>
      </c>
      <c r="R3553" s="417">
        <f t="shared" si="4909"/>
        <v>0</v>
      </c>
      <c r="S3553" s="417">
        <f t="shared" ref="S3553" si="4912">J3553-J3552</f>
        <v>0</v>
      </c>
      <c r="T3553" s="417">
        <f t="shared" ref="T3553:U3553" si="4913">Q3553-Q3552</f>
        <v>0</v>
      </c>
      <c r="U3553" s="417">
        <f t="shared" si="4913"/>
        <v>0</v>
      </c>
      <c r="V3553" s="422"/>
    </row>
    <row r="3554" spans="1:22" s="460" customFormat="1" ht="24" hidden="1" customHeight="1">
      <c r="A3554" s="366" t="s">
        <v>2055</v>
      </c>
      <c r="B3554" s="448" t="s">
        <v>4002</v>
      </c>
      <c r="C3554" s="448" t="s">
        <v>4003</v>
      </c>
      <c r="D3554" s="449" t="s">
        <v>0</v>
      </c>
      <c r="E3554" s="449" t="s">
        <v>0</v>
      </c>
      <c r="F3554" s="450">
        <v>0</v>
      </c>
      <c r="G3554" s="450">
        <f>[5]내역서!F3546</f>
        <v>0</v>
      </c>
      <c r="H3554" s="450"/>
      <c r="I3554" s="450"/>
      <c r="J3554" s="450">
        <f>내역서!F3562</f>
        <v>0</v>
      </c>
      <c r="K3554" s="451">
        <v>0</v>
      </c>
      <c r="L3554" s="450">
        <f>L3556+L3558</f>
        <v>0</v>
      </c>
      <c r="M3554" s="451">
        <v>0</v>
      </c>
      <c r="N3554" s="450">
        <f>N3556+N3558</f>
        <v>0</v>
      </c>
      <c r="O3554" s="451">
        <v>0</v>
      </c>
      <c r="P3554" s="450">
        <f>P3556+P3558</f>
        <v>0</v>
      </c>
      <c r="Q3554" s="452">
        <v>0</v>
      </c>
      <c r="R3554" s="450">
        <f>L3554+N3554+P3554</f>
        <v>0</v>
      </c>
      <c r="S3554" s="450"/>
      <c r="T3554" s="450"/>
      <c r="U3554" s="450"/>
      <c r="V3554" s="453"/>
    </row>
    <row r="3555" spans="1:22" s="525" customFormat="1" ht="24" hidden="1" customHeight="1">
      <c r="A3555" s="372" t="s">
        <v>2072</v>
      </c>
      <c r="B3555" s="454" t="s">
        <v>4002</v>
      </c>
      <c r="C3555" s="454" t="s">
        <v>4004</v>
      </c>
      <c r="D3555" s="455" t="s">
        <v>0</v>
      </c>
      <c r="E3555" s="455"/>
      <c r="F3555" s="456">
        <v>0</v>
      </c>
      <c r="G3555" s="456">
        <f>[5]내역서!F3547</f>
        <v>0</v>
      </c>
      <c r="H3555" s="456"/>
      <c r="I3555" s="456"/>
      <c r="J3555" s="456">
        <f>내역서!F3563</f>
        <v>0</v>
      </c>
      <c r="K3555" s="457">
        <v>0</v>
      </c>
      <c r="L3555" s="456">
        <f>L3557+L3559</f>
        <v>0</v>
      </c>
      <c r="M3555" s="457">
        <v>0</v>
      </c>
      <c r="N3555" s="456">
        <f>N3557+N3559</f>
        <v>0</v>
      </c>
      <c r="O3555" s="457">
        <v>0</v>
      </c>
      <c r="P3555" s="456">
        <f>P3557+P3559</f>
        <v>0</v>
      </c>
      <c r="Q3555" s="458">
        <v>0</v>
      </c>
      <c r="R3555" s="456">
        <f t="shared" si="4909"/>
        <v>0</v>
      </c>
      <c r="S3555" s="456">
        <f t="shared" ref="S3555" si="4914">J3555-J3554</f>
        <v>0</v>
      </c>
      <c r="T3555" s="456">
        <f t="shared" ref="T3555:U3555" si="4915">Q3555-Q3554</f>
        <v>0</v>
      </c>
      <c r="U3555" s="456">
        <f t="shared" si="4915"/>
        <v>0</v>
      </c>
      <c r="V3555" s="459"/>
    </row>
    <row r="3556" spans="1:22" s="485" customFormat="1" ht="24" hidden="1" customHeight="1">
      <c r="A3556" s="366" t="s">
        <v>2055</v>
      </c>
      <c r="B3556" s="418" t="s">
        <v>0</v>
      </c>
      <c r="C3556" s="418" t="s">
        <v>4005</v>
      </c>
      <c r="D3556" s="418" t="s">
        <v>4006</v>
      </c>
      <c r="E3556" s="419" t="s">
        <v>4007</v>
      </c>
      <c r="F3556" s="411"/>
      <c r="G3556" s="411">
        <f>[5]내역서!F3548</f>
        <v>2</v>
      </c>
      <c r="H3556" s="410"/>
      <c r="I3556" s="410"/>
      <c r="J3556" s="410">
        <f>내역서!F3564</f>
        <v>0</v>
      </c>
      <c r="K3556" s="411">
        <v>115421.5</v>
      </c>
      <c r="L3556" s="412">
        <f>INT($J3556*K3556)</f>
        <v>0</v>
      </c>
      <c r="M3556" s="411"/>
      <c r="N3556" s="412">
        <f>INT($J3556*M3556)</f>
        <v>0</v>
      </c>
      <c r="O3556" s="411">
        <v>0</v>
      </c>
      <c r="P3556" s="412">
        <f>INT($J3556*O3556)</f>
        <v>0</v>
      </c>
      <c r="Q3556" s="412">
        <v>115421.5</v>
      </c>
      <c r="R3556" s="412">
        <f>L3556+N3556+P3556</f>
        <v>0</v>
      </c>
      <c r="S3556" s="412"/>
      <c r="T3556" s="412"/>
      <c r="U3556" s="412"/>
      <c r="V3556" s="419"/>
    </row>
    <row r="3557" spans="1:22" s="77" customFormat="1" ht="24" hidden="1" customHeight="1">
      <c r="A3557" s="372" t="s">
        <v>2072</v>
      </c>
      <c r="B3557" s="421"/>
      <c r="C3557" s="421" t="s">
        <v>4005</v>
      </c>
      <c r="D3557" s="421" t="s">
        <v>4006</v>
      </c>
      <c r="E3557" s="422" t="s">
        <v>4007</v>
      </c>
      <c r="F3557" s="416"/>
      <c r="G3557" s="416">
        <f>[5]내역서!F3549</f>
        <v>2</v>
      </c>
      <c r="H3557" s="415"/>
      <c r="I3557" s="415"/>
      <c r="J3557" s="415">
        <f>내역서!F3565</f>
        <v>0</v>
      </c>
      <c r="K3557" s="416">
        <v>115421.5</v>
      </c>
      <c r="L3557" s="417">
        <f t="shared" ref="L3557:L3559" si="4916">INT($J3557*K3557)</f>
        <v>0</v>
      </c>
      <c r="M3557" s="416"/>
      <c r="N3557" s="417">
        <f t="shared" ref="N3557:N3559" si="4917">INT($J3557*M3557)</f>
        <v>0</v>
      </c>
      <c r="O3557" s="416">
        <v>0</v>
      </c>
      <c r="P3557" s="417">
        <f t="shared" ref="P3557:P3559" si="4918">INT($J3557*O3557)</f>
        <v>0</v>
      </c>
      <c r="Q3557" s="417">
        <v>115421.5</v>
      </c>
      <c r="R3557" s="417">
        <f t="shared" si="4909"/>
        <v>0</v>
      </c>
      <c r="S3557" s="417">
        <f t="shared" ref="S3557" si="4919">J3557-J3556</f>
        <v>0</v>
      </c>
      <c r="T3557" s="417">
        <f t="shared" ref="T3557:U3557" si="4920">Q3557-Q3556</f>
        <v>0</v>
      </c>
      <c r="U3557" s="417">
        <f t="shared" si="4920"/>
        <v>0</v>
      </c>
      <c r="V3557" s="422"/>
    </row>
    <row r="3558" spans="1:22" s="485" customFormat="1" ht="24" hidden="1" customHeight="1">
      <c r="A3558" s="366" t="s">
        <v>2055</v>
      </c>
      <c r="B3558" s="418" t="s">
        <v>0</v>
      </c>
      <c r="C3558" s="418" t="s">
        <v>4005</v>
      </c>
      <c r="D3558" s="418" t="s">
        <v>4008</v>
      </c>
      <c r="E3558" s="419" t="s">
        <v>4007</v>
      </c>
      <c r="F3558" s="411"/>
      <c r="G3558" s="411">
        <f>[5]내역서!F3550</f>
        <v>1</v>
      </c>
      <c r="H3558" s="410"/>
      <c r="I3558" s="410"/>
      <c r="J3558" s="410">
        <f>내역서!F3566</f>
        <v>0</v>
      </c>
      <c r="K3558" s="411">
        <v>115421.5</v>
      </c>
      <c r="L3558" s="412">
        <f>INT($J3558*K3558)</f>
        <v>0</v>
      </c>
      <c r="M3558" s="411"/>
      <c r="N3558" s="412">
        <f>INT($J3558*M3558)</f>
        <v>0</v>
      </c>
      <c r="O3558" s="411">
        <v>0</v>
      </c>
      <c r="P3558" s="412">
        <f>INT($J3558*O3558)</f>
        <v>0</v>
      </c>
      <c r="Q3558" s="412">
        <v>115421.5</v>
      </c>
      <c r="R3558" s="412">
        <f>L3558+N3558+P3558</f>
        <v>0</v>
      </c>
      <c r="S3558" s="412"/>
      <c r="T3558" s="412"/>
      <c r="U3558" s="412"/>
      <c r="V3558" s="419"/>
    </row>
    <row r="3559" spans="1:22" s="77" customFormat="1" ht="24" hidden="1" customHeight="1">
      <c r="A3559" s="372" t="s">
        <v>2072</v>
      </c>
      <c r="B3559" s="421"/>
      <c r="C3559" s="421" t="s">
        <v>4005</v>
      </c>
      <c r="D3559" s="421" t="s">
        <v>4008</v>
      </c>
      <c r="E3559" s="422" t="s">
        <v>4007</v>
      </c>
      <c r="F3559" s="416"/>
      <c r="G3559" s="416">
        <f>[5]내역서!F3551</f>
        <v>1</v>
      </c>
      <c r="H3559" s="415"/>
      <c r="I3559" s="415"/>
      <c r="J3559" s="415">
        <f>내역서!F3567</f>
        <v>0</v>
      </c>
      <c r="K3559" s="416">
        <v>115421.5</v>
      </c>
      <c r="L3559" s="417">
        <f t="shared" si="4916"/>
        <v>0</v>
      </c>
      <c r="M3559" s="416"/>
      <c r="N3559" s="417">
        <f t="shared" si="4917"/>
        <v>0</v>
      </c>
      <c r="O3559" s="416">
        <v>0</v>
      </c>
      <c r="P3559" s="417">
        <f t="shared" si="4918"/>
        <v>0</v>
      </c>
      <c r="Q3559" s="417">
        <v>115421.5</v>
      </c>
      <c r="R3559" s="417">
        <f t="shared" si="4909"/>
        <v>0</v>
      </c>
      <c r="S3559" s="417">
        <f t="shared" ref="S3559" si="4921">J3559-J3558</f>
        <v>0</v>
      </c>
      <c r="T3559" s="417">
        <f t="shared" ref="T3559:U3559" si="4922">Q3559-Q3558</f>
        <v>0</v>
      </c>
      <c r="U3559" s="417">
        <f t="shared" si="4922"/>
        <v>0</v>
      </c>
      <c r="V3559" s="422"/>
    </row>
    <row r="3560" spans="1:22" s="460" customFormat="1" ht="24" hidden="1" customHeight="1">
      <c r="A3560" s="366" t="s">
        <v>2055</v>
      </c>
      <c r="B3560" s="448" t="s">
        <v>4009</v>
      </c>
      <c r="C3560" s="448" t="s">
        <v>4010</v>
      </c>
      <c r="D3560" s="449" t="s">
        <v>0</v>
      </c>
      <c r="E3560" s="449" t="s">
        <v>308</v>
      </c>
      <c r="F3560" s="450">
        <v>0</v>
      </c>
      <c r="G3560" s="450">
        <f>[5]내역서!F3552</f>
        <v>0</v>
      </c>
      <c r="H3560" s="450"/>
      <c r="I3560" s="450"/>
      <c r="J3560" s="450">
        <f>내역서!F3568</f>
        <v>0</v>
      </c>
      <c r="K3560" s="451">
        <v>0</v>
      </c>
      <c r="L3560" s="450">
        <f>L3562</f>
        <v>0</v>
      </c>
      <c r="M3560" s="451">
        <v>0</v>
      </c>
      <c r="N3560" s="450">
        <f>N3562</f>
        <v>0</v>
      </c>
      <c r="O3560" s="451">
        <v>0</v>
      </c>
      <c r="P3560" s="450">
        <f>P3562</f>
        <v>0</v>
      </c>
      <c r="Q3560" s="452">
        <v>0</v>
      </c>
      <c r="R3560" s="450">
        <f>L3560+N3560+P3560</f>
        <v>0</v>
      </c>
      <c r="S3560" s="450"/>
      <c r="T3560" s="450"/>
      <c r="U3560" s="450"/>
      <c r="V3560" s="453"/>
    </row>
    <row r="3561" spans="1:22" s="525" customFormat="1" ht="24" hidden="1" customHeight="1">
      <c r="A3561" s="372" t="s">
        <v>2072</v>
      </c>
      <c r="B3561" s="454" t="s">
        <v>4009</v>
      </c>
      <c r="C3561" s="454" t="s">
        <v>4011</v>
      </c>
      <c r="D3561" s="455" t="s">
        <v>0</v>
      </c>
      <c r="E3561" s="455" t="s">
        <v>308</v>
      </c>
      <c r="F3561" s="456">
        <v>0</v>
      </c>
      <c r="G3561" s="456">
        <f>[5]내역서!F3553</f>
        <v>0</v>
      </c>
      <c r="H3561" s="456"/>
      <c r="I3561" s="456"/>
      <c r="J3561" s="456">
        <f>내역서!F3569</f>
        <v>0</v>
      </c>
      <c r="K3561" s="457">
        <v>0</v>
      </c>
      <c r="L3561" s="456">
        <f>L3563</f>
        <v>0</v>
      </c>
      <c r="M3561" s="457">
        <v>0</v>
      </c>
      <c r="N3561" s="456">
        <f>N3563</f>
        <v>0</v>
      </c>
      <c r="O3561" s="457">
        <v>0</v>
      </c>
      <c r="P3561" s="456">
        <f>P3563</f>
        <v>0</v>
      </c>
      <c r="Q3561" s="458">
        <v>0</v>
      </c>
      <c r="R3561" s="456">
        <f t="shared" si="4909"/>
        <v>0</v>
      </c>
      <c r="S3561" s="456">
        <f t="shared" ref="S3561" si="4923">J3561-J3560</f>
        <v>0</v>
      </c>
      <c r="T3561" s="456">
        <f t="shared" ref="T3561:U3561" si="4924">Q3561-Q3560</f>
        <v>0</v>
      </c>
      <c r="U3561" s="456">
        <f t="shared" si="4924"/>
        <v>0</v>
      </c>
      <c r="V3561" s="459"/>
    </row>
    <row r="3562" spans="1:22" s="485" customFormat="1" ht="24" hidden="1" customHeight="1">
      <c r="A3562" s="366" t="s">
        <v>2055</v>
      </c>
      <c r="B3562" s="418" t="s">
        <v>0</v>
      </c>
      <c r="C3562" s="418" t="s">
        <v>4010</v>
      </c>
      <c r="D3562" s="418" t="s">
        <v>4012</v>
      </c>
      <c r="E3562" s="419" t="s">
        <v>2194</v>
      </c>
      <c r="F3562" s="411"/>
      <c r="G3562" s="411">
        <f>[5]내역서!F3554</f>
        <v>1</v>
      </c>
      <c r="H3562" s="410"/>
      <c r="I3562" s="410"/>
      <c r="J3562" s="410">
        <f>내역서!F3570</f>
        <v>0</v>
      </c>
      <c r="K3562" s="411">
        <v>350324500</v>
      </c>
      <c r="L3562" s="412">
        <f>INT($J3562*K3562)</f>
        <v>0</v>
      </c>
      <c r="M3562" s="411"/>
      <c r="N3562" s="412">
        <f>INT($J3562*M3562)</f>
        <v>0</v>
      </c>
      <c r="O3562" s="411">
        <v>0</v>
      </c>
      <c r="P3562" s="412">
        <f>INT($J3562*O3562)</f>
        <v>0</v>
      </c>
      <c r="Q3562" s="412">
        <v>350324500</v>
      </c>
      <c r="R3562" s="412">
        <f>L3562+N3562+P3562</f>
        <v>0</v>
      </c>
      <c r="S3562" s="412"/>
      <c r="T3562" s="412"/>
      <c r="U3562" s="412"/>
      <c r="V3562" s="419"/>
    </row>
    <row r="3563" spans="1:22" s="77" customFormat="1" ht="24" hidden="1" customHeight="1">
      <c r="A3563" s="372" t="s">
        <v>2072</v>
      </c>
      <c r="B3563" s="421"/>
      <c r="C3563" s="421" t="s">
        <v>4010</v>
      </c>
      <c r="D3563" s="421" t="s">
        <v>4012</v>
      </c>
      <c r="E3563" s="422" t="s">
        <v>2194</v>
      </c>
      <c r="F3563" s="416"/>
      <c r="G3563" s="416">
        <f>[5]내역서!F3555</f>
        <v>1</v>
      </c>
      <c r="H3563" s="415"/>
      <c r="I3563" s="415"/>
      <c r="J3563" s="415">
        <f>내역서!F3571</f>
        <v>0</v>
      </c>
      <c r="K3563" s="416">
        <v>350324500</v>
      </c>
      <c r="L3563" s="417">
        <f t="shared" ref="L3563" si="4925">INT($J3563*K3563)</f>
        <v>0</v>
      </c>
      <c r="M3563" s="416"/>
      <c r="N3563" s="417">
        <f t="shared" ref="N3563" si="4926">INT($J3563*M3563)</f>
        <v>0</v>
      </c>
      <c r="O3563" s="416">
        <v>0</v>
      </c>
      <c r="P3563" s="417">
        <f t="shared" ref="P3563" si="4927">INT($J3563*O3563)</f>
        <v>0</v>
      </c>
      <c r="Q3563" s="417">
        <v>350324500</v>
      </c>
      <c r="R3563" s="417">
        <f t="shared" si="4909"/>
        <v>0</v>
      </c>
      <c r="S3563" s="417">
        <f t="shared" ref="S3563" si="4928">J3563-J3562</f>
        <v>0</v>
      </c>
      <c r="T3563" s="417">
        <f t="shared" ref="T3563:U3563" si="4929">Q3563-Q3562</f>
        <v>0</v>
      </c>
      <c r="U3563" s="417">
        <f t="shared" si="4929"/>
        <v>0</v>
      </c>
      <c r="V3563" s="422"/>
    </row>
    <row r="3564" spans="1:22" s="460" customFormat="1" ht="24" hidden="1" customHeight="1">
      <c r="A3564" s="366" t="s">
        <v>2055</v>
      </c>
      <c r="B3564" s="448" t="s">
        <v>4013</v>
      </c>
      <c r="C3564" s="448" t="s">
        <v>4014</v>
      </c>
      <c r="D3564" s="449" t="s">
        <v>0</v>
      </c>
      <c r="E3564" s="449" t="s">
        <v>308</v>
      </c>
      <c r="F3564" s="450">
        <v>0</v>
      </c>
      <c r="G3564" s="450">
        <f>[5]내역서!F3556</f>
        <v>0</v>
      </c>
      <c r="H3564" s="450"/>
      <c r="I3564" s="450"/>
      <c r="J3564" s="450">
        <f>내역서!F3572</f>
        <v>0</v>
      </c>
      <c r="K3564" s="451">
        <v>0</v>
      </c>
      <c r="L3564" s="450">
        <f>L3566+L3568+L3570+L3572+L3574+L3576+L3578+L3580+L3582+L3584+L3586+L3588+L3590+L3592+L3594</f>
        <v>0</v>
      </c>
      <c r="M3564" s="451">
        <v>0</v>
      </c>
      <c r="N3564" s="450">
        <f>N3566+N3568+N3570+N3572+N3574+N3576+N3578+N3580+N3582+N3584+N3586+N3588+N3590+N3592+N3594</f>
        <v>0</v>
      </c>
      <c r="O3564" s="451">
        <v>0</v>
      </c>
      <c r="P3564" s="450">
        <f>P3566+P3568+P3570+P3572+P3574+P3576+P3578+P3580+P3582+P3584+P3586+P3588+P3590+P3592+P3594</f>
        <v>0</v>
      </c>
      <c r="Q3564" s="452">
        <v>0</v>
      </c>
      <c r="R3564" s="450">
        <f>L3564+N3564+P3564</f>
        <v>0</v>
      </c>
      <c r="S3564" s="450"/>
      <c r="T3564" s="450"/>
      <c r="U3564" s="450"/>
      <c r="V3564" s="453"/>
    </row>
    <row r="3565" spans="1:22" s="525" customFormat="1" ht="24" hidden="1" customHeight="1">
      <c r="A3565" s="372" t="s">
        <v>2072</v>
      </c>
      <c r="B3565" s="454" t="s">
        <v>4013</v>
      </c>
      <c r="C3565" s="454" t="s">
        <v>4015</v>
      </c>
      <c r="D3565" s="455" t="s">
        <v>0</v>
      </c>
      <c r="E3565" s="455" t="s">
        <v>308</v>
      </c>
      <c r="F3565" s="456">
        <v>0</v>
      </c>
      <c r="G3565" s="456">
        <f>[5]내역서!F3557</f>
        <v>0</v>
      </c>
      <c r="H3565" s="456"/>
      <c r="I3565" s="456"/>
      <c r="J3565" s="456">
        <f>내역서!F3573</f>
        <v>0</v>
      </c>
      <c r="K3565" s="457">
        <v>0</v>
      </c>
      <c r="L3565" s="456">
        <f>L3567+L3569+L3571+L3573+L3575+L3577+L3579+L3581+L3583+L3585+L3587+L3589+L3591+L3593+L3595</f>
        <v>0</v>
      </c>
      <c r="M3565" s="457">
        <v>0</v>
      </c>
      <c r="N3565" s="456">
        <f>N3567+N3569+N3571+N3573+N3575+N3577+N3579+N3581+N3583+N3585+N3587+N3589+N3591+N3593+N3595</f>
        <v>0</v>
      </c>
      <c r="O3565" s="457">
        <v>0</v>
      </c>
      <c r="P3565" s="456">
        <f>P3567+P3569+P3571+P3573+P3575+P3577+P3579+P3581+P3583+P3585+P3587+P3589+P3591+P3593+P3595</f>
        <v>0</v>
      </c>
      <c r="Q3565" s="458">
        <v>0</v>
      </c>
      <c r="R3565" s="456">
        <f t="shared" si="4909"/>
        <v>0</v>
      </c>
      <c r="S3565" s="456">
        <f t="shared" ref="S3565" si="4930">J3565-J3564</f>
        <v>0</v>
      </c>
      <c r="T3565" s="456">
        <f t="shared" ref="T3565:U3565" si="4931">Q3565-Q3564</f>
        <v>0</v>
      </c>
      <c r="U3565" s="456">
        <f t="shared" si="4931"/>
        <v>0</v>
      </c>
      <c r="V3565" s="459"/>
    </row>
    <row r="3566" spans="1:22" s="485" customFormat="1" ht="24" hidden="1" customHeight="1">
      <c r="A3566" s="366" t="s">
        <v>2055</v>
      </c>
      <c r="B3566" s="418" t="s">
        <v>0</v>
      </c>
      <c r="C3566" s="418" t="s">
        <v>4016</v>
      </c>
      <c r="D3566" s="418" t="s">
        <v>4017</v>
      </c>
      <c r="E3566" s="419" t="s">
        <v>2194</v>
      </c>
      <c r="F3566" s="411"/>
      <c r="G3566" s="411">
        <f>[5]내역서!F3558</f>
        <v>1</v>
      </c>
      <c r="H3566" s="410"/>
      <c r="I3566" s="410"/>
      <c r="J3566" s="410">
        <f>내역서!F3574</f>
        <v>0</v>
      </c>
      <c r="K3566" s="411">
        <v>194005</v>
      </c>
      <c r="L3566" s="412">
        <f>INT($J3566*K3566)</f>
        <v>0</v>
      </c>
      <c r="M3566" s="411"/>
      <c r="N3566" s="412">
        <f>INT($J3566*M3566)</f>
        <v>0</v>
      </c>
      <c r="O3566" s="411">
        <v>0</v>
      </c>
      <c r="P3566" s="412">
        <f>INT($J3566*O3566)</f>
        <v>0</v>
      </c>
      <c r="Q3566" s="412">
        <v>194005</v>
      </c>
      <c r="R3566" s="412">
        <f>L3566+N3566+P3566</f>
        <v>0</v>
      </c>
      <c r="S3566" s="412"/>
      <c r="T3566" s="412"/>
      <c r="U3566" s="412"/>
      <c r="V3566" s="419"/>
    </row>
    <row r="3567" spans="1:22" s="77" customFormat="1" ht="24" hidden="1" customHeight="1">
      <c r="A3567" s="372" t="s">
        <v>2072</v>
      </c>
      <c r="B3567" s="421"/>
      <c r="C3567" s="421" t="s">
        <v>4016</v>
      </c>
      <c r="D3567" s="421" t="s">
        <v>4017</v>
      </c>
      <c r="E3567" s="422" t="s">
        <v>2194</v>
      </c>
      <c r="F3567" s="416"/>
      <c r="G3567" s="416">
        <f>[5]내역서!F3559</f>
        <v>1</v>
      </c>
      <c r="H3567" s="415"/>
      <c r="I3567" s="415"/>
      <c r="J3567" s="415">
        <f>내역서!F3575</f>
        <v>0</v>
      </c>
      <c r="K3567" s="416">
        <v>194005</v>
      </c>
      <c r="L3567" s="417">
        <f t="shared" ref="L3567:L3595" si="4932">INT($J3567*K3567)</f>
        <v>0</v>
      </c>
      <c r="M3567" s="416"/>
      <c r="N3567" s="417">
        <f t="shared" ref="N3567:N3595" si="4933">INT($J3567*M3567)</f>
        <v>0</v>
      </c>
      <c r="O3567" s="416">
        <v>0</v>
      </c>
      <c r="P3567" s="417">
        <f t="shared" ref="P3567:P3595" si="4934">INT($J3567*O3567)</f>
        <v>0</v>
      </c>
      <c r="Q3567" s="417">
        <v>194005</v>
      </c>
      <c r="R3567" s="417">
        <f t="shared" si="4909"/>
        <v>0</v>
      </c>
      <c r="S3567" s="417">
        <f t="shared" ref="S3567" si="4935">J3567-J3566</f>
        <v>0</v>
      </c>
      <c r="T3567" s="417">
        <f t="shared" ref="T3567:U3567" si="4936">Q3567-Q3566</f>
        <v>0</v>
      </c>
      <c r="U3567" s="417">
        <f t="shared" si="4936"/>
        <v>0</v>
      </c>
      <c r="V3567" s="422"/>
    </row>
    <row r="3568" spans="1:22" s="485" customFormat="1" ht="24" hidden="1" customHeight="1">
      <c r="A3568" s="366" t="s">
        <v>2055</v>
      </c>
      <c r="B3568" s="418" t="s">
        <v>0</v>
      </c>
      <c r="C3568" s="418" t="s">
        <v>4016</v>
      </c>
      <c r="D3568" s="418" t="s">
        <v>4018</v>
      </c>
      <c r="E3568" s="419" t="s">
        <v>2194</v>
      </c>
      <c r="F3568" s="411"/>
      <c r="G3568" s="411">
        <f>[5]내역서!F3560</f>
        <v>2</v>
      </c>
      <c r="H3568" s="410"/>
      <c r="I3568" s="410"/>
      <c r="J3568" s="410">
        <f>내역서!F3576</f>
        <v>0</v>
      </c>
      <c r="K3568" s="411">
        <v>325264</v>
      </c>
      <c r="L3568" s="412">
        <f>INT($J3568*K3568)</f>
        <v>0</v>
      </c>
      <c r="M3568" s="411"/>
      <c r="N3568" s="412">
        <f>INT($J3568*M3568)</f>
        <v>0</v>
      </c>
      <c r="O3568" s="411">
        <v>0</v>
      </c>
      <c r="P3568" s="412">
        <f>INT($J3568*O3568)</f>
        <v>0</v>
      </c>
      <c r="Q3568" s="412">
        <v>325264</v>
      </c>
      <c r="R3568" s="412">
        <f>L3568+N3568+P3568</f>
        <v>0</v>
      </c>
      <c r="S3568" s="412"/>
      <c r="T3568" s="412"/>
      <c r="U3568" s="412"/>
      <c r="V3568" s="419"/>
    </row>
    <row r="3569" spans="1:22" s="77" customFormat="1" ht="24" hidden="1" customHeight="1">
      <c r="A3569" s="372" t="s">
        <v>2072</v>
      </c>
      <c r="B3569" s="421"/>
      <c r="C3569" s="421" t="s">
        <v>4016</v>
      </c>
      <c r="D3569" s="421" t="s">
        <v>4018</v>
      </c>
      <c r="E3569" s="422" t="s">
        <v>2194</v>
      </c>
      <c r="F3569" s="416"/>
      <c r="G3569" s="416">
        <f>[5]내역서!F3561</f>
        <v>2</v>
      </c>
      <c r="H3569" s="415"/>
      <c r="I3569" s="415"/>
      <c r="J3569" s="415">
        <f>내역서!F3577</f>
        <v>0</v>
      </c>
      <c r="K3569" s="416">
        <v>325264</v>
      </c>
      <c r="L3569" s="417">
        <f t="shared" si="4932"/>
        <v>0</v>
      </c>
      <c r="M3569" s="416"/>
      <c r="N3569" s="417">
        <f t="shared" si="4933"/>
        <v>0</v>
      </c>
      <c r="O3569" s="416">
        <v>0</v>
      </c>
      <c r="P3569" s="417">
        <f t="shared" si="4934"/>
        <v>0</v>
      </c>
      <c r="Q3569" s="417">
        <v>325264</v>
      </c>
      <c r="R3569" s="417">
        <f t="shared" si="4909"/>
        <v>0</v>
      </c>
      <c r="S3569" s="417">
        <f t="shared" ref="S3569" si="4937">J3569-J3568</f>
        <v>0</v>
      </c>
      <c r="T3569" s="417">
        <f t="shared" ref="T3569:U3569" si="4938">Q3569-Q3568</f>
        <v>0</v>
      </c>
      <c r="U3569" s="417">
        <f t="shared" si="4938"/>
        <v>0</v>
      </c>
      <c r="V3569" s="422"/>
    </row>
    <row r="3570" spans="1:22" s="485" customFormat="1" ht="24" hidden="1" customHeight="1">
      <c r="A3570" s="366" t="s">
        <v>2055</v>
      </c>
      <c r="B3570" s="418" t="s">
        <v>0</v>
      </c>
      <c r="C3570" s="418" t="s">
        <v>4016</v>
      </c>
      <c r="D3570" s="418" t="s">
        <v>4021</v>
      </c>
      <c r="E3570" s="419" t="s">
        <v>2194</v>
      </c>
      <c r="F3570" s="411"/>
      <c r="G3570" s="411">
        <f>[5]내역서!F3562</f>
        <v>1</v>
      </c>
      <c r="H3570" s="410"/>
      <c r="I3570" s="410"/>
      <c r="J3570" s="410">
        <f>내역서!F3578</f>
        <v>0</v>
      </c>
      <c r="K3570" s="411">
        <v>396822</v>
      </c>
      <c r="L3570" s="412">
        <f>INT($J3570*K3570)</f>
        <v>0</v>
      </c>
      <c r="M3570" s="411"/>
      <c r="N3570" s="412">
        <f>INT($J3570*M3570)</f>
        <v>0</v>
      </c>
      <c r="O3570" s="411">
        <v>0</v>
      </c>
      <c r="P3570" s="412">
        <f>INT($J3570*O3570)</f>
        <v>0</v>
      </c>
      <c r="Q3570" s="412">
        <v>396822</v>
      </c>
      <c r="R3570" s="412">
        <f>L3570+N3570+P3570</f>
        <v>0</v>
      </c>
      <c r="S3570" s="412"/>
      <c r="T3570" s="412"/>
      <c r="U3570" s="412"/>
      <c r="V3570" s="419"/>
    </row>
    <row r="3571" spans="1:22" s="77" customFormat="1" ht="24" hidden="1" customHeight="1">
      <c r="A3571" s="372" t="s">
        <v>2072</v>
      </c>
      <c r="B3571" s="421"/>
      <c r="C3571" s="421" t="s">
        <v>4016</v>
      </c>
      <c r="D3571" s="421" t="s">
        <v>4021</v>
      </c>
      <c r="E3571" s="422" t="s">
        <v>2194</v>
      </c>
      <c r="F3571" s="416"/>
      <c r="G3571" s="416">
        <f>[5]내역서!F3563</f>
        <v>1</v>
      </c>
      <c r="H3571" s="415"/>
      <c r="I3571" s="415"/>
      <c r="J3571" s="415">
        <f>내역서!F3579</f>
        <v>0</v>
      </c>
      <c r="K3571" s="416">
        <v>396822</v>
      </c>
      <c r="L3571" s="417">
        <f t="shared" si="4932"/>
        <v>0</v>
      </c>
      <c r="M3571" s="416"/>
      <c r="N3571" s="417">
        <f t="shared" si="4933"/>
        <v>0</v>
      </c>
      <c r="O3571" s="416">
        <v>0</v>
      </c>
      <c r="P3571" s="417">
        <f t="shared" si="4934"/>
        <v>0</v>
      </c>
      <c r="Q3571" s="417">
        <v>396822</v>
      </c>
      <c r="R3571" s="417">
        <f t="shared" si="4909"/>
        <v>0</v>
      </c>
      <c r="S3571" s="417">
        <f t="shared" ref="S3571" si="4939">J3571-J3570</f>
        <v>0</v>
      </c>
      <c r="T3571" s="417">
        <f t="shared" ref="T3571:U3571" si="4940">Q3571-Q3570</f>
        <v>0</v>
      </c>
      <c r="U3571" s="417">
        <f t="shared" si="4940"/>
        <v>0</v>
      </c>
      <c r="V3571" s="422"/>
    </row>
    <row r="3572" spans="1:22" s="485" customFormat="1" ht="24" hidden="1" customHeight="1">
      <c r="A3572" s="366" t="s">
        <v>2055</v>
      </c>
      <c r="B3572" s="418" t="s">
        <v>0</v>
      </c>
      <c r="C3572" s="418" t="s">
        <v>4016</v>
      </c>
      <c r="D3572" s="418" t="s">
        <v>4022</v>
      </c>
      <c r="E3572" s="419" t="s">
        <v>2194</v>
      </c>
      <c r="F3572" s="411"/>
      <c r="G3572" s="411">
        <f>[5]내역서!F3564</f>
        <v>1</v>
      </c>
      <c r="H3572" s="410"/>
      <c r="I3572" s="410"/>
      <c r="J3572" s="410">
        <f>내역서!F3580</f>
        <v>0</v>
      </c>
      <c r="K3572" s="411">
        <v>494401</v>
      </c>
      <c r="L3572" s="412">
        <f>INT($J3572*K3572)</f>
        <v>0</v>
      </c>
      <c r="M3572" s="411"/>
      <c r="N3572" s="412">
        <f>INT($J3572*M3572)</f>
        <v>0</v>
      </c>
      <c r="O3572" s="411">
        <v>0</v>
      </c>
      <c r="P3572" s="412">
        <f>INT($J3572*O3572)</f>
        <v>0</v>
      </c>
      <c r="Q3572" s="412">
        <v>494401</v>
      </c>
      <c r="R3572" s="412">
        <f>L3572+N3572+P3572</f>
        <v>0</v>
      </c>
      <c r="S3572" s="412"/>
      <c r="T3572" s="412"/>
      <c r="U3572" s="412"/>
      <c r="V3572" s="419"/>
    </row>
    <row r="3573" spans="1:22" s="77" customFormat="1" ht="24" hidden="1" customHeight="1">
      <c r="A3573" s="372" t="s">
        <v>2072</v>
      </c>
      <c r="B3573" s="421"/>
      <c r="C3573" s="421" t="s">
        <v>4016</v>
      </c>
      <c r="D3573" s="421" t="s">
        <v>4022</v>
      </c>
      <c r="E3573" s="422" t="s">
        <v>2194</v>
      </c>
      <c r="F3573" s="416"/>
      <c r="G3573" s="416">
        <f>[5]내역서!F3565</f>
        <v>1</v>
      </c>
      <c r="H3573" s="415"/>
      <c r="I3573" s="415"/>
      <c r="J3573" s="415">
        <f>내역서!F3581</f>
        <v>0</v>
      </c>
      <c r="K3573" s="416">
        <v>494401</v>
      </c>
      <c r="L3573" s="417">
        <f t="shared" si="4932"/>
        <v>0</v>
      </c>
      <c r="M3573" s="416"/>
      <c r="N3573" s="417">
        <f t="shared" si="4933"/>
        <v>0</v>
      </c>
      <c r="O3573" s="416">
        <v>0</v>
      </c>
      <c r="P3573" s="417">
        <f t="shared" si="4934"/>
        <v>0</v>
      </c>
      <c r="Q3573" s="417">
        <v>494401</v>
      </c>
      <c r="R3573" s="417">
        <f t="shared" si="4909"/>
        <v>0</v>
      </c>
      <c r="S3573" s="417">
        <f t="shared" ref="S3573" si="4941">J3573-J3572</f>
        <v>0</v>
      </c>
      <c r="T3573" s="417">
        <f t="shared" ref="T3573:U3573" si="4942">Q3573-Q3572</f>
        <v>0</v>
      </c>
      <c r="U3573" s="417">
        <f t="shared" si="4942"/>
        <v>0</v>
      </c>
      <c r="V3573" s="422"/>
    </row>
    <row r="3574" spans="1:22" s="485" customFormat="1" ht="24" hidden="1" customHeight="1">
      <c r="A3574" s="366" t="s">
        <v>2055</v>
      </c>
      <c r="B3574" s="418" t="s">
        <v>0</v>
      </c>
      <c r="C3574" s="418" t="s">
        <v>4016</v>
      </c>
      <c r="D3574" s="418" t="s">
        <v>4023</v>
      </c>
      <c r="E3574" s="419" t="s">
        <v>2194</v>
      </c>
      <c r="F3574" s="411"/>
      <c r="G3574" s="411">
        <f>[5]내역서!F3566</f>
        <v>1</v>
      </c>
      <c r="H3574" s="410"/>
      <c r="I3574" s="410"/>
      <c r="J3574" s="410">
        <f>내역서!F3582</f>
        <v>0</v>
      </c>
      <c r="K3574" s="411">
        <v>543894</v>
      </c>
      <c r="L3574" s="412">
        <f>INT($J3574*K3574)</f>
        <v>0</v>
      </c>
      <c r="M3574" s="411"/>
      <c r="N3574" s="412">
        <f>INT($J3574*M3574)</f>
        <v>0</v>
      </c>
      <c r="O3574" s="411">
        <v>0</v>
      </c>
      <c r="P3574" s="412">
        <f>INT($J3574*O3574)</f>
        <v>0</v>
      </c>
      <c r="Q3574" s="412">
        <v>543894</v>
      </c>
      <c r="R3574" s="412">
        <f>L3574+N3574+P3574</f>
        <v>0</v>
      </c>
      <c r="S3574" s="412"/>
      <c r="T3574" s="412"/>
      <c r="U3574" s="412"/>
      <c r="V3574" s="419"/>
    </row>
    <row r="3575" spans="1:22" s="77" customFormat="1" ht="24" hidden="1" customHeight="1">
      <c r="A3575" s="372" t="s">
        <v>2072</v>
      </c>
      <c r="B3575" s="421"/>
      <c r="C3575" s="421" t="s">
        <v>4016</v>
      </c>
      <c r="D3575" s="421" t="s">
        <v>4023</v>
      </c>
      <c r="E3575" s="422" t="s">
        <v>2194</v>
      </c>
      <c r="F3575" s="416"/>
      <c r="G3575" s="416">
        <f>[5]내역서!F3567</f>
        <v>1</v>
      </c>
      <c r="H3575" s="415"/>
      <c r="I3575" s="415"/>
      <c r="J3575" s="415">
        <f>내역서!F3583</f>
        <v>0</v>
      </c>
      <c r="K3575" s="416">
        <v>543894</v>
      </c>
      <c r="L3575" s="417">
        <f t="shared" si="4932"/>
        <v>0</v>
      </c>
      <c r="M3575" s="416"/>
      <c r="N3575" s="417">
        <f t="shared" si="4933"/>
        <v>0</v>
      </c>
      <c r="O3575" s="416">
        <v>0</v>
      </c>
      <c r="P3575" s="417">
        <f t="shared" si="4934"/>
        <v>0</v>
      </c>
      <c r="Q3575" s="417">
        <v>543894</v>
      </c>
      <c r="R3575" s="417">
        <f t="shared" si="4909"/>
        <v>0</v>
      </c>
      <c r="S3575" s="417">
        <f t="shared" ref="S3575" si="4943">J3575-J3574</f>
        <v>0</v>
      </c>
      <c r="T3575" s="417">
        <f t="shared" ref="T3575:U3575" si="4944">Q3575-Q3574</f>
        <v>0</v>
      </c>
      <c r="U3575" s="417">
        <f t="shared" si="4944"/>
        <v>0</v>
      </c>
      <c r="V3575" s="422"/>
    </row>
    <row r="3576" spans="1:22" s="485" customFormat="1" ht="24" hidden="1" customHeight="1">
      <c r="A3576" s="366" t="s">
        <v>2055</v>
      </c>
      <c r="B3576" s="418" t="s">
        <v>0</v>
      </c>
      <c r="C3576" s="418" t="s">
        <v>4024</v>
      </c>
      <c r="D3576" s="418" t="s">
        <v>4025</v>
      </c>
      <c r="E3576" s="419" t="s">
        <v>2194</v>
      </c>
      <c r="F3576" s="411"/>
      <c r="G3576" s="411">
        <f>[5]내역서!F3568</f>
        <v>2</v>
      </c>
      <c r="H3576" s="410"/>
      <c r="I3576" s="410"/>
      <c r="J3576" s="410">
        <f>내역서!F3584</f>
        <v>0</v>
      </c>
      <c r="K3576" s="411">
        <v>2781746</v>
      </c>
      <c r="L3576" s="412">
        <f>INT($J3576*K3576)</f>
        <v>0</v>
      </c>
      <c r="M3576" s="411"/>
      <c r="N3576" s="412">
        <f>INT($J3576*M3576)</f>
        <v>0</v>
      </c>
      <c r="O3576" s="411">
        <v>0</v>
      </c>
      <c r="P3576" s="412">
        <f>INT($J3576*O3576)</f>
        <v>0</v>
      </c>
      <c r="Q3576" s="412">
        <v>2781746</v>
      </c>
      <c r="R3576" s="412">
        <f>L3576+N3576+P3576</f>
        <v>0</v>
      </c>
      <c r="S3576" s="412"/>
      <c r="T3576" s="412"/>
      <c r="U3576" s="412"/>
      <c r="V3576" s="419"/>
    </row>
    <row r="3577" spans="1:22" s="77" customFormat="1" ht="24" hidden="1" customHeight="1">
      <c r="A3577" s="372" t="s">
        <v>2072</v>
      </c>
      <c r="B3577" s="421"/>
      <c r="C3577" s="421" t="s">
        <v>4024</v>
      </c>
      <c r="D3577" s="421" t="s">
        <v>4025</v>
      </c>
      <c r="E3577" s="422" t="s">
        <v>2194</v>
      </c>
      <c r="F3577" s="416"/>
      <c r="G3577" s="416">
        <f>[5]내역서!F3569</f>
        <v>2</v>
      </c>
      <c r="H3577" s="415"/>
      <c r="I3577" s="415"/>
      <c r="J3577" s="415">
        <f>내역서!F3585</f>
        <v>0</v>
      </c>
      <c r="K3577" s="416">
        <v>2781746</v>
      </c>
      <c r="L3577" s="417">
        <f t="shared" si="4932"/>
        <v>0</v>
      </c>
      <c r="M3577" s="416"/>
      <c r="N3577" s="417">
        <f t="shared" si="4933"/>
        <v>0</v>
      </c>
      <c r="O3577" s="416">
        <v>0</v>
      </c>
      <c r="P3577" s="417">
        <f t="shared" si="4934"/>
        <v>0</v>
      </c>
      <c r="Q3577" s="417">
        <v>2781746</v>
      </c>
      <c r="R3577" s="417">
        <f t="shared" si="4909"/>
        <v>0</v>
      </c>
      <c r="S3577" s="417">
        <f t="shared" ref="S3577" si="4945">J3577-J3576</f>
        <v>0</v>
      </c>
      <c r="T3577" s="417">
        <f t="shared" ref="T3577:U3577" si="4946">Q3577-Q3576</f>
        <v>0</v>
      </c>
      <c r="U3577" s="417">
        <f t="shared" si="4946"/>
        <v>0</v>
      </c>
      <c r="V3577" s="422"/>
    </row>
    <row r="3578" spans="1:22" s="485" customFormat="1" ht="24" hidden="1" customHeight="1">
      <c r="A3578" s="366" t="s">
        <v>2055</v>
      </c>
      <c r="B3578" s="418" t="s">
        <v>0</v>
      </c>
      <c r="C3578" s="418" t="s">
        <v>4024</v>
      </c>
      <c r="D3578" s="418" t="s">
        <v>4026</v>
      </c>
      <c r="E3578" s="419" t="s">
        <v>2194</v>
      </c>
      <c r="F3578" s="411"/>
      <c r="G3578" s="411">
        <f>[5]내역서!F3570</f>
        <v>3</v>
      </c>
      <c r="H3578" s="410"/>
      <c r="I3578" s="410"/>
      <c r="J3578" s="410">
        <f>내역서!F3586</f>
        <v>0</v>
      </c>
      <c r="K3578" s="411">
        <v>3185831</v>
      </c>
      <c r="L3578" s="412">
        <f>INT($J3578*K3578)</f>
        <v>0</v>
      </c>
      <c r="M3578" s="411"/>
      <c r="N3578" s="412">
        <f>INT($J3578*M3578)</f>
        <v>0</v>
      </c>
      <c r="O3578" s="411">
        <v>0</v>
      </c>
      <c r="P3578" s="412">
        <f>INT($J3578*O3578)</f>
        <v>0</v>
      </c>
      <c r="Q3578" s="412">
        <v>3185831</v>
      </c>
      <c r="R3578" s="412">
        <f>L3578+N3578+P3578</f>
        <v>0</v>
      </c>
      <c r="S3578" s="412"/>
      <c r="T3578" s="412"/>
      <c r="U3578" s="412"/>
      <c r="V3578" s="419"/>
    </row>
    <row r="3579" spans="1:22" s="77" customFormat="1" ht="24" hidden="1" customHeight="1">
      <c r="A3579" s="372" t="s">
        <v>2072</v>
      </c>
      <c r="B3579" s="421"/>
      <c r="C3579" s="421" t="s">
        <v>4024</v>
      </c>
      <c r="D3579" s="421" t="s">
        <v>4026</v>
      </c>
      <c r="E3579" s="422" t="s">
        <v>2194</v>
      </c>
      <c r="F3579" s="416"/>
      <c r="G3579" s="416">
        <f>[5]내역서!F3571</f>
        <v>3</v>
      </c>
      <c r="H3579" s="415"/>
      <c r="I3579" s="415"/>
      <c r="J3579" s="415">
        <f>내역서!F3587</f>
        <v>0</v>
      </c>
      <c r="K3579" s="416">
        <v>3185831</v>
      </c>
      <c r="L3579" s="417">
        <f t="shared" si="4932"/>
        <v>0</v>
      </c>
      <c r="M3579" s="416"/>
      <c r="N3579" s="417">
        <f t="shared" si="4933"/>
        <v>0</v>
      </c>
      <c r="O3579" s="416">
        <v>0</v>
      </c>
      <c r="P3579" s="417">
        <f t="shared" si="4934"/>
        <v>0</v>
      </c>
      <c r="Q3579" s="417">
        <v>3185831</v>
      </c>
      <c r="R3579" s="417">
        <f t="shared" si="4909"/>
        <v>0</v>
      </c>
      <c r="S3579" s="417">
        <f t="shared" ref="S3579" si="4947">J3579-J3578</f>
        <v>0</v>
      </c>
      <c r="T3579" s="417">
        <f t="shared" ref="T3579:U3579" si="4948">Q3579-Q3578</f>
        <v>0</v>
      </c>
      <c r="U3579" s="417">
        <f t="shared" si="4948"/>
        <v>0</v>
      </c>
      <c r="V3579" s="422"/>
    </row>
    <row r="3580" spans="1:22" s="485" customFormat="1" ht="24" hidden="1" customHeight="1">
      <c r="A3580" s="366" t="s">
        <v>2055</v>
      </c>
      <c r="B3580" s="418" t="s">
        <v>0</v>
      </c>
      <c r="C3580" s="418" t="s">
        <v>4027</v>
      </c>
      <c r="D3580" s="418" t="s">
        <v>4028</v>
      </c>
      <c r="E3580" s="419" t="s">
        <v>2194</v>
      </c>
      <c r="F3580" s="411"/>
      <c r="G3580" s="411">
        <f>[5]내역서!F3572</f>
        <v>6</v>
      </c>
      <c r="H3580" s="410"/>
      <c r="I3580" s="410"/>
      <c r="J3580" s="410">
        <f>내역서!F3588</f>
        <v>0</v>
      </c>
      <c r="K3580" s="411">
        <v>3252803</v>
      </c>
      <c r="L3580" s="412">
        <f>INT($J3580*K3580)</f>
        <v>0</v>
      </c>
      <c r="M3580" s="411"/>
      <c r="N3580" s="412">
        <f>INT($J3580*M3580)</f>
        <v>0</v>
      </c>
      <c r="O3580" s="411">
        <v>0</v>
      </c>
      <c r="P3580" s="412">
        <f>INT($J3580*O3580)</f>
        <v>0</v>
      </c>
      <c r="Q3580" s="412">
        <v>3252803</v>
      </c>
      <c r="R3580" s="412">
        <f>L3580+N3580+P3580</f>
        <v>0</v>
      </c>
      <c r="S3580" s="412"/>
      <c r="T3580" s="412"/>
      <c r="U3580" s="412"/>
      <c r="V3580" s="419"/>
    </row>
    <row r="3581" spans="1:22" s="77" customFormat="1" ht="24" hidden="1" customHeight="1">
      <c r="A3581" s="372" t="s">
        <v>5215</v>
      </c>
      <c r="B3581" s="421"/>
      <c r="C3581" s="421" t="s">
        <v>4027</v>
      </c>
      <c r="D3581" s="421" t="s">
        <v>4028</v>
      </c>
      <c r="E3581" s="422" t="s">
        <v>2194</v>
      </c>
      <c r="F3581" s="416"/>
      <c r="G3581" s="416">
        <f>[5]내역서!F3573</f>
        <v>6</v>
      </c>
      <c r="H3581" s="415"/>
      <c r="I3581" s="415"/>
      <c r="J3581" s="415">
        <f>내역서!F3589</f>
        <v>0</v>
      </c>
      <c r="K3581" s="416">
        <v>3252803</v>
      </c>
      <c r="L3581" s="417">
        <f t="shared" si="4932"/>
        <v>0</v>
      </c>
      <c r="M3581" s="416"/>
      <c r="N3581" s="417">
        <f t="shared" si="4933"/>
        <v>0</v>
      </c>
      <c r="O3581" s="416">
        <v>0</v>
      </c>
      <c r="P3581" s="417">
        <f t="shared" si="4934"/>
        <v>0</v>
      </c>
      <c r="Q3581" s="417">
        <v>3252803</v>
      </c>
      <c r="R3581" s="417">
        <f t="shared" si="4909"/>
        <v>0</v>
      </c>
      <c r="S3581" s="417">
        <f t="shared" ref="S3581" si="4949">J3581-J3580</f>
        <v>0</v>
      </c>
      <c r="T3581" s="417">
        <f t="shared" ref="T3581:U3581" si="4950">Q3581-Q3580</f>
        <v>0</v>
      </c>
      <c r="U3581" s="417">
        <f t="shared" si="4950"/>
        <v>0</v>
      </c>
      <c r="V3581" s="422"/>
    </row>
    <row r="3582" spans="1:22" s="485" customFormat="1" ht="24" hidden="1" customHeight="1">
      <c r="A3582" s="366" t="s">
        <v>2055</v>
      </c>
      <c r="B3582" s="418" t="s">
        <v>0</v>
      </c>
      <c r="C3582" s="418" t="s">
        <v>4029</v>
      </c>
      <c r="D3582" s="418" t="s">
        <v>4025</v>
      </c>
      <c r="E3582" s="419" t="s">
        <v>2194</v>
      </c>
      <c r="F3582" s="411"/>
      <c r="G3582" s="411">
        <f>[5]내역서!F3574</f>
        <v>6</v>
      </c>
      <c r="H3582" s="410"/>
      <c r="I3582" s="410"/>
      <c r="J3582" s="410">
        <f>내역서!F3590</f>
        <v>0</v>
      </c>
      <c r="K3582" s="411">
        <v>2097562</v>
      </c>
      <c r="L3582" s="412">
        <f>INT($J3582*K3582)</f>
        <v>0</v>
      </c>
      <c r="M3582" s="411"/>
      <c r="N3582" s="412">
        <f>INT($J3582*M3582)</f>
        <v>0</v>
      </c>
      <c r="O3582" s="411">
        <v>0</v>
      </c>
      <c r="P3582" s="412">
        <f>INT($J3582*O3582)</f>
        <v>0</v>
      </c>
      <c r="Q3582" s="412">
        <v>2097562</v>
      </c>
      <c r="R3582" s="412">
        <f>L3582+N3582+P3582</f>
        <v>0</v>
      </c>
      <c r="S3582" s="412"/>
      <c r="T3582" s="412"/>
      <c r="U3582" s="412"/>
      <c r="V3582" s="419"/>
    </row>
    <row r="3583" spans="1:22" s="77" customFormat="1" ht="24" hidden="1" customHeight="1">
      <c r="A3583" s="372" t="s">
        <v>2072</v>
      </c>
      <c r="B3583" s="421"/>
      <c r="C3583" s="421" t="s">
        <v>4029</v>
      </c>
      <c r="D3583" s="421" t="s">
        <v>4025</v>
      </c>
      <c r="E3583" s="422" t="s">
        <v>2194</v>
      </c>
      <c r="F3583" s="416"/>
      <c r="G3583" s="416">
        <f>[5]내역서!F3575</f>
        <v>6</v>
      </c>
      <c r="H3583" s="415"/>
      <c r="I3583" s="415"/>
      <c r="J3583" s="415">
        <f>내역서!F3591</f>
        <v>0</v>
      </c>
      <c r="K3583" s="416">
        <v>2097562</v>
      </c>
      <c r="L3583" s="417">
        <f t="shared" si="4932"/>
        <v>0</v>
      </c>
      <c r="M3583" s="416"/>
      <c r="N3583" s="417">
        <f t="shared" si="4933"/>
        <v>0</v>
      </c>
      <c r="O3583" s="416">
        <v>0</v>
      </c>
      <c r="P3583" s="417">
        <f t="shared" si="4934"/>
        <v>0</v>
      </c>
      <c r="Q3583" s="417">
        <v>2097562</v>
      </c>
      <c r="R3583" s="417">
        <f t="shared" si="4909"/>
        <v>0</v>
      </c>
      <c r="S3583" s="417">
        <f t="shared" ref="S3583" si="4951">J3583-J3582</f>
        <v>0</v>
      </c>
      <c r="T3583" s="417">
        <f t="shared" ref="T3583:U3583" si="4952">Q3583-Q3582</f>
        <v>0</v>
      </c>
      <c r="U3583" s="417">
        <f t="shared" si="4952"/>
        <v>0</v>
      </c>
      <c r="V3583" s="422"/>
    </row>
    <row r="3584" spans="1:22" s="485" customFormat="1" ht="24" hidden="1" customHeight="1">
      <c r="A3584" s="366" t="s">
        <v>2055</v>
      </c>
      <c r="B3584" s="418" t="s">
        <v>0</v>
      </c>
      <c r="C3584" s="418" t="s">
        <v>4029</v>
      </c>
      <c r="D3584" s="418" t="s">
        <v>4030</v>
      </c>
      <c r="E3584" s="419" t="s">
        <v>2194</v>
      </c>
      <c r="F3584" s="411"/>
      <c r="G3584" s="411">
        <f>[5]내역서!F3576</f>
        <v>1</v>
      </c>
      <c r="H3584" s="410"/>
      <c r="I3584" s="410"/>
      <c r="J3584" s="410">
        <f>내역서!F3592</f>
        <v>0</v>
      </c>
      <c r="K3584" s="411">
        <v>2456986</v>
      </c>
      <c r="L3584" s="412">
        <f>INT($J3584*K3584)</f>
        <v>0</v>
      </c>
      <c r="M3584" s="411"/>
      <c r="N3584" s="412">
        <f>INT($J3584*M3584)</f>
        <v>0</v>
      </c>
      <c r="O3584" s="411">
        <v>0</v>
      </c>
      <c r="P3584" s="412">
        <f>INT($J3584*O3584)</f>
        <v>0</v>
      </c>
      <c r="Q3584" s="412">
        <v>2456986</v>
      </c>
      <c r="R3584" s="412">
        <f>L3584+N3584+P3584</f>
        <v>0</v>
      </c>
      <c r="S3584" s="412"/>
      <c r="T3584" s="412"/>
      <c r="U3584" s="412"/>
      <c r="V3584" s="419"/>
    </row>
    <row r="3585" spans="1:22" s="77" customFormat="1" ht="24" hidden="1" customHeight="1">
      <c r="A3585" s="372" t="s">
        <v>5444</v>
      </c>
      <c r="B3585" s="421"/>
      <c r="C3585" s="421" t="s">
        <v>4029</v>
      </c>
      <c r="D3585" s="421" t="s">
        <v>4030</v>
      </c>
      <c r="E3585" s="422" t="s">
        <v>2194</v>
      </c>
      <c r="F3585" s="416"/>
      <c r="G3585" s="416">
        <f>[5]내역서!F3577</f>
        <v>1</v>
      </c>
      <c r="H3585" s="415"/>
      <c r="I3585" s="415"/>
      <c r="J3585" s="415">
        <f>내역서!F3593</f>
        <v>0</v>
      </c>
      <c r="K3585" s="416">
        <v>2456986</v>
      </c>
      <c r="L3585" s="417">
        <f t="shared" si="4932"/>
        <v>0</v>
      </c>
      <c r="M3585" s="416"/>
      <c r="N3585" s="417">
        <f t="shared" si="4933"/>
        <v>0</v>
      </c>
      <c r="O3585" s="416">
        <v>0</v>
      </c>
      <c r="P3585" s="417">
        <f t="shared" si="4934"/>
        <v>0</v>
      </c>
      <c r="Q3585" s="417">
        <v>2456986</v>
      </c>
      <c r="R3585" s="417">
        <f t="shared" si="4909"/>
        <v>0</v>
      </c>
      <c r="S3585" s="417">
        <f t="shared" ref="S3585" si="4953">J3585-J3584</f>
        <v>0</v>
      </c>
      <c r="T3585" s="417">
        <f t="shared" ref="T3585:U3585" si="4954">Q3585-Q3584</f>
        <v>0</v>
      </c>
      <c r="U3585" s="417">
        <f t="shared" si="4954"/>
        <v>0</v>
      </c>
      <c r="V3585" s="422"/>
    </row>
    <row r="3586" spans="1:22" s="485" customFormat="1" ht="24" hidden="1" customHeight="1">
      <c r="A3586" s="366" t="s">
        <v>5520</v>
      </c>
      <c r="B3586" s="418" t="s">
        <v>0</v>
      </c>
      <c r="C3586" s="418" t="s">
        <v>4029</v>
      </c>
      <c r="D3586" s="418" t="s">
        <v>4031</v>
      </c>
      <c r="E3586" s="419" t="s">
        <v>2194</v>
      </c>
      <c r="F3586" s="411"/>
      <c r="G3586" s="411">
        <f>[5]내역서!F3578</f>
        <v>1</v>
      </c>
      <c r="H3586" s="410"/>
      <c r="I3586" s="410"/>
      <c r="J3586" s="410">
        <f>내역서!F3594</f>
        <v>0</v>
      </c>
      <c r="K3586" s="411">
        <v>3318501</v>
      </c>
      <c r="L3586" s="412">
        <f>INT($J3586*K3586)</f>
        <v>0</v>
      </c>
      <c r="M3586" s="411"/>
      <c r="N3586" s="412">
        <f>INT($J3586*M3586)</f>
        <v>0</v>
      </c>
      <c r="O3586" s="411">
        <v>0</v>
      </c>
      <c r="P3586" s="412">
        <f>INT($J3586*O3586)</f>
        <v>0</v>
      </c>
      <c r="Q3586" s="412">
        <v>3318501</v>
      </c>
      <c r="R3586" s="412">
        <f>L3586+N3586+P3586</f>
        <v>0</v>
      </c>
      <c r="S3586" s="412"/>
      <c r="T3586" s="412"/>
      <c r="U3586" s="412"/>
      <c r="V3586" s="419"/>
    </row>
    <row r="3587" spans="1:22" s="77" customFormat="1" ht="24" hidden="1" customHeight="1">
      <c r="A3587" s="372" t="s">
        <v>2072</v>
      </c>
      <c r="B3587" s="421"/>
      <c r="C3587" s="421" t="s">
        <v>4029</v>
      </c>
      <c r="D3587" s="421" t="s">
        <v>4031</v>
      </c>
      <c r="E3587" s="422" t="s">
        <v>2194</v>
      </c>
      <c r="F3587" s="416"/>
      <c r="G3587" s="416">
        <f>[5]내역서!F3579</f>
        <v>1</v>
      </c>
      <c r="H3587" s="415"/>
      <c r="I3587" s="415"/>
      <c r="J3587" s="415">
        <f>내역서!F3595</f>
        <v>0</v>
      </c>
      <c r="K3587" s="416">
        <v>3318501</v>
      </c>
      <c r="L3587" s="417">
        <f t="shared" si="4932"/>
        <v>0</v>
      </c>
      <c r="M3587" s="416"/>
      <c r="N3587" s="417">
        <f t="shared" si="4933"/>
        <v>0</v>
      </c>
      <c r="O3587" s="416">
        <v>0</v>
      </c>
      <c r="P3587" s="417">
        <f t="shared" si="4934"/>
        <v>0</v>
      </c>
      <c r="Q3587" s="417">
        <v>3318501</v>
      </c>
      <c r="R3587" s="417">
        <f t="shared" si="4909"/>
        <v>0</v>
      </c>
      <c r="S3587" s="417">
        <f t="shared" ref="S3587" si="4955">J3587-J3586</f>
        <v>0</v>
      </c>
      <c r="T3587" s="417">
        <f t="shared" ref="T3587:U3587" si="4956">Q3587-Q3586</f>
        <v>0</v>
      </c>
      <c r="U3587" s="417">
        <f t="shared" si="4956"/>
        <v>0</v>
      </c>
      <c r="V3587" s="422"/>
    </row>
    <row r="3588" spans="1:22" s="485" customFormat="1" ht="24" hidden="1" customHeight="1">
      <c r="A3588" s="366" t="s">
        <v>5520</v>
      </c>
      <c r="B3588" s="418" t="s">
        <v>0</v>
      </c>
      <c r="C3588" s="418" t="s">
        <v>4032</v>
      </c>
      <c r="D3588" s="418" t="s">
        <v>4033</v>
      </c>
      <c r="E3588" s="419" t="s">
        <v>2194</v>
      </c>
      <c r="F3588" s="411"/>
      <c r="G3588" s="411">
        <f>[5]내역서!F3580</f>
        <v>7</v>
      </c>
      <c r="H3588" s="410"/>
      <c r="I3588" s="410"/>
      <c r="J3588" s="410">
        <f>내역서!F3596</f>
        <v>0</v>
      </c>
      <c r="K3588" s="411">
        <v>2275694</v>
      </c>
      <c r="L3588" s="412">
        <f>INT($J3588*K3588)</f>
        <v>0</v>
      </c>
      <c r="M3588" s="411"/>
      <c r="N3588" s="412">
        <f>INT($J3588*M3588)</f>
        <v>0</v>
      </c>
      <c r="O3588" s="411">
        <v>0</v>
      </c>
      <c r="P3588" s="412">
        <f>INT($J3588*O3588)</f>
        <v>0</v>
      </c>
      <c r="Q3588" s="412">
        <v>2275694</v>
      </c>
      <c r="R3588" s="412">
        <f>L3588+N3588+P3588</f>
        <v>0</v>
      </c>
      <c r="S3588" s="412"/>
      <c r="T3588" s="412"/>
      <c r="U3588" s="412"/>
      <c r="V3588" s="419"/>
    </row>
    <row r="3589" spans="1:22" s="77" customFormat="1" ht="24" hidden="1" customHeight="1">
      <c r="A3589" s="372" t="s">
        <v>2072</v>
      </c>
      <c r="B3589" s="421"/>
      <c r="C3589" s="421" t="s">
        <v>4032</v>
      </c>
      <c r="D3589" s="421" t="s">
        <v>4033</v>
      </c>
      <c r="E3589" s="422" t="s">
        <v>2194</v>
      </c>
      <c r="F3589" s="416"/>
      <c r="G3589" s="416">
        <f>[5]내역서!F3581</f>
        <v>7</v>
      </c>
      <c r="H3589" s="415"/>
      <c r="I3589" s="415"/>
      <c r="J3589" s="415">
        <f>내역서!F3597</f>
        <v>0</v>
      </c>
      <c r="K3589" s="416">
        <v>2275694</v>
      </c>
      <c r="L3589" s="417">
        <f t="shared" si="4932"/>
        <v>0</v>
      </c>
      <c r="M3589" s="416"/>
      <c r="N3589" s="417">
        <f t="shared" si="4933"/>
        <v>0</v>
      </c>
      <c r="O3589" s="416">
        <v>0</v>
      </c>
      <c r="P3589" s="417">
        <f t="shared" si="4934"/>
        <v>0</v>
      </c>
      <c r="Q3589" s="417">
        <v>2275694</v>
      </c>
      <c r="R3589" s="417">
        <f t="shared" si="4909"/>
        <v>0</v>
      </c>
      <c r="S3589" s="417">
        <f t="shared" ref="S3589" si="4957">J3589-J3588</f>
        <v>0</v>
      </c>
      <c r="T3589" s="417">
        <f t="shared" ref="T3589:U3589" si="4958">Q3589-Q3588</f>
        <v>0</v>
      </c>
      <c r="U3589" s="417">
        <f t="shared" si="4958"/>
        <v>0</v>
      </c>
      <c r="V3589" s="422"/>
    </row>
    <row r="3590" spans="1:22" s="485" customFormat="1" ht="24" hidden="1" customHeight="1">
      <c r="A3590" s="366" t="s">
        <v>2055</v>
      </c>
      <c r="B3590" s="418" t="s">
        <v>0</v>
      </c>
      <c r="C3590" s="418" t="s">
        <v>4034</v>
      </c>
      <c r="D3590" s="418" t="s">
        <v>4035</v>
      </c>
      <c r="E3590" s="419" t="s">
        <v>2194</v>
      </c>
      <c r="F3590" s="411"/>
      <c r="G3590" s="411">
        <f>[5]내역서!F3582</f>
        <v>2</v>
      </c>
      <c r="H3590" s="410"/>
      <c r="I3590" s="410"/>
      <c r="J3590" s="410">
        <f>내역서!F3598</f>
        <v>0</v>
      </c>
      <c r="K3590" s="411">
        <v>6247752</v>
      </c>
      <c r="L3590" s="412">
        <f>INT($J3590*K3590)</f>
        <v>0</v>
      </c>
      <c r="M3590" s="411"/>
      <c r="N3590" s="412">
        <f>INT($J3590*M3590)</f>
        <v>0</v>
      </c>
      <c r="O3590" s="411">
        <v>0</v>
      </c>
      <c r="P3590" s="412">
        <f>INT($J3590*O3590)</f>
        <v>0</v>
      </c>
      <c r="Q3590" s="412">
        <v>6247752</v>
      </c>
      <c r="R3590" s="412">
        <f>L3590+N3590+P3590</f>
        <v>0</v>
      </c>
      <c r="S3590" s="412"/>
      <c r="T3590" s="412"/>
      <c r="U3590" s="412"/>
      <c r="V3590" s="419"/>
    </row>
    <row r="3591" spans="1:22" s="77" customFormat="1" ht="24" hidden="1" customHeight="1">
      <c r="A3591" s="372" t="s">
        <v>2072</v>
      </c>
      <c r="B3591" s="421"/>
      <c r="C3591" s="421" t="s">
        <v>4034</v>
      </c>
      <c r="D3591" s="421" t="s">
        <v>4035</v>
      </c>
      <c r="E3591" s="422" t="s">
        <v>2194</v>
      </c>
      <c r="F3591" s="416"/>
      <c r="G3591" s="416">
        <f>[5]내역서!F3583</f>
        <v>2</v>
      </c>
      <c r="H3591" s="415"/>
      <c r="I3591" s="415"/>
      <c r="J3591" s="415">
        <f>내역서!F3599</f>
        <v>0</v>
      </c>
      <c r="K3591" s="416">
        <v>6247752</v>
      </c>
      <c r="L3591" s="417">
        <f t="shared" si="4932"/>
        <v>0</v>
      </c>
      <c r="M3591" s="416"/>
      <c r="N3591" s="417">
        <f t="shared" si="4933"/>
        <v>0</v>
      </c>
      <c r="O3591" s="416">
        <v>0</v>
      </c>
      <c r="P3591" s="417">
        <f t="shared" si="4934"/>
        <v>0</v>
      </c>
      <c r="Q3591" s="417">
        <v>6247752</v>
      </c>
      <c r="R3591" s="417">
        <f t="shared" si="4909"/>
        <v>0</v>
      </c>
      <c r="S3591" s="417">
        <f t="shared" ref="S3591" si="4959">J3591-J3590</f>
        <v>0</v>
      </c>
      <c r="T3591" s="417">
        <f t="shared" ref="T3591:U3591" si="4960">Q3591-Q3590</f>
        <v>0</v>
      </c>
      <c r="U3591" s="417">
        <f t="shared" si="4960"/>
        <v>0</v>
      </c>
      <c r="V3591" s="422"/>
    </row>
    <row r="3592" spans="1:22" s="485" customFormat="1" ht="24" hidden="1" customHeight="1">
      <c r="A3592" s="366" t="s">
        <v>2055</v>
      </c>
      <c r="B3592" s="418" t="s">
        <v>0</v>
      </c>
      <c r="C3592" s="418" t="s">
        <v>4036</v>
      </c>
      <c r="D3592" s="418" t="s">
        <v>4037</v>
      </c>
      <c r="E3592" s="419" t="s">
        <v>2194</v>
      </c>
      <c r="F3592" s="411"/>
      <c r="G3592" s="411">
        <f>[5]내역서!F3584</f>
        <v>1</v>
      </c>
      <c r="H3592" s="410"/>
      <c r="I3592" s="410"/>
      <c r="J3592" s="410">
        <f>내역서!F3600</f>
        <v>0</v>
      </c>
      <c r="K3592" s="411">
        <v>7617384</v>
      </c>
      <c r="L3592" s="412">
        <f>INT($J3592*K3592)</f>
        <v>0</v>
      </c>
      <c r="M3592" s="411"/>
      <c r="N3592" s="412">
        <f>INT($J3592*M3592)</f>
        <v>0</v>
      </c>
      <c r="O3592" s="411">
        <v>0</v>
      </c>
      <c r="P3592" s="412">
        <f>INT($J3592*O3592)</f>
        <v>0</v>
      </c>
      <c r="Q3592" s="412">
        <v>7617384</v>
      </c>
      <c r="R3592" s="412">
        <f>L3592+N3592+P3592</f>
        <v>0</v>
      </c>
      <c r="S3592" s="412"/>
      <c r="T3592" s="412"/>
      <c r="U3592" s="412"/>
      <c r="V3592" s="419"/>
    </row>
    <row r="3593" spans="1:22" s="77" customFormat="1" ht="24" hidden="1" customHeight="1">
      <c r="A3593" s="372" t="s">
        <v>6395</v>
      </c>
      <c r="B3593" s="421"/>
      <c r="C3593" s="421" t="s">
        <v>4036</v>
      </c>
      <c r="D3593" s="421" t="s">
        <v>4037</v>
      </c>
      <c r="E3593" s="422" t="s">
        <v>2194</v>
      </c>
      <c r="F3593" s="416"/>
      <c r="G3593" s="416">
        <f>[5]내역서!F3585</f>
        <v>1</v>
      </c>
      <c r="H3593" s="415"/>
      <c r="I3593" s="415"/>
      <c r="J3593" s="415">
        <f>내역서!F3601</f>
        <v>0</v>
      </c>
      <c r="K3593" s="416">
        <v>7617384</v>
      </c>
      <c r="L3593" s="417">
        <f t="shared" si="4932"/>
        <v>0</v>
      </c>
      <c r="M3593" s="416"/>
      <c r="N3593" s="417">
        <f t="shared" si="4933"/>
        <v>0</v>
      </c>
      <c r="O3593" s="416">
        <v>0</v>
      </c>
      <c r="P3593" s="417">
        <f t="shared" si="4934"/>
        <v>0</v>
      </c>
      <c r="Q3593" s="417">
        <v>7617384</v>
      </c>
      <c r="R3593" s="417">
        <f t="shared" si="4909"/>
        <v>0</v>
      </c>
      <c r="S3593" s="417">
        <f t="shared" ref="S3593" si="4961">J3593-J3592</f>
        <v>0</v>
      </c>
      <c r="T3593" s="417">
        <f t="shared" ref="T3593:U3593" si="4962">Q3593-Q3592</f>
        <v>0</v>
      </c>
      <c r="U3593" s="417">
        <f t="shared" si="4962"/>
        <v>0</v>
      </c>
      <c r="V3593" s="422"/>
    </row>
    <row r="3594" spans="1:22" s="485" customFormat="1" ht="24" hidden="1" customHeight="1">
      <c r="A3594" s="366" t="s">
        <v>2055</v>
      </c>
      <c r="B3594" s="418" t="s">
        <v>0</v>
      </c>
      <c r="C3594" s="418" t="s">
        <v>4036</v>
      </c>
      <c r="D3594" s="418" t="s">
        <v>4038</v>
      </c>
      <c r="E3594" s="419" t="s">
        <v>2194</v>
      </c>
      <c r="F3594" s="411"/>
      <c r="G3594" s="411">
        <f>[5]내역서!F3586</f>
        <v>1</v>
      </c>
      <c r="H3594" s="410"/>
      <c r="I3594" s="410"/>
      <c r="J3594" s="410">
        <f>내역서!F3602</f>
        <v>0</v>
      </c>
      <c r="K3594" s="411">
        <v>10848045</v>
      </c>
      <c r="L3594" s="412">
        <f>INT($J3594*K3594)</f>
        <v>0</v>
      </c>
      <c r="M3594" s="411"/>
      <c r="N3594" s="412">
        <f>INT($J3594*M3594)</f>
        <v>0</v>
      </c>
      <c r="O3594" s="411">
        <v>0</v>
      </c>
      <c r="P3594" s="412">
        <f>INT($J3594*O3594)</f>
        <v>0</v>
      </c>
      <c r="Q3594" s="412">
        <v>10848045</v>
      </c>
      <c r="R3594" s="412">
        <f>L3594+N3594+P3594</f>
        <v>0</v>
      </c>
      <c r="S3594" s="412"/>
      <c r="T3594" s="412"/>
      <c r="U3594" s="412"/>
      <c r="V3594" s="419"/>
    </row>
    <row r="3595" spans="1:22" s="77" customFormat="1" ht="24" hidden="1" customHeight="1">
      <c r="A3595" s="372" t="s">
        <v>2072</v>
      </c>
      <c r="B3595" s="421"/>
      <c r="C3595" s="421" t="s">
        <v>4036</v>
      </c>
      <c r="D3595" s="421" t="s">
        <v>4038</v>
      </c>
      <c r="E3595" s="422" t="s">
        <v>2194</v>
      </c>
      <c r="F3595" s="416"/>
      <c r="G3595" s="416">
        <f>[5]내역서!F3587</f>
        <v>1</v>
      </c>
      <c r="H3595" s="415"/>
      <c r="I3595" s="415"/>
      <c r="J3595" s="415">
        <f>내역서!F3603</f>
        <v>0</v>
      </c>
      <c r="K3595" s="416">
        <v>10848045</v>
      </c>
      <c r="L3595" s="417">
        <f t="shared" si="4932"/>
        <v>0</v>
      </c>
      <c r="M3595" s="416"/>
      <c r="N3595" s="417">
        <f t="shared" si="4933"/>
        <v>0</v>
      </c>
      <c r="O3595" s="416">
        <v>0</v>
      </c>
      <c r="P3595" s="417">
        <f t="shared" si="4934"/>
        <v>0</v>
      </c>
      <c r="Q3595" s="417">
        <v>10848045</v>
      </c>
      <c r="R3595" s="417">
        <f t="shared" si="4909"/>
        <v>0</v>
      </c>
      <c r="S3595" s="417">
        <f t="shared" ref="S3595" si="4963">J3595-J3594</f>
        <v>0</v>
      </c>
      <c r="T3595" s="417">
        <f t="shared" ref="T3595:U3595" si="4964">Q3595-Q3594</f>
        <v>0</v>
      </c>
      <c r="U3595" s="417">
        <f t="shared" si="4964"/>
        <v>0</v>
      </c>
      <c r="V3595" s="422"/>
    </row>
    <row r="3596" spans="1:22" s="460" customFormat="1" ht="24" hidden="1" customHeight="1">
      <c r="A3596" s="366" t="s">
        <v>2055</v>
      </c>
      <c r="B3596" s="448" t="s">
        <v>6890</v>
      </c>
      <c r="C3596" s="448" t="s">
        <v>6891</v>
      </c>
      <c r="D3596" s="449" t="s">
        <v>0</v>
      </c>
      <c r="E3596" s="449" t="s">
        <v>308</v>
      </c>
      <c r="F3596" s="450">
        <v>0</v>
      </c>
      <c r="G3596" s="450">
        <f>[5]내역서!F3588</f>
        <v>0</v>
      </c>
      <c r="H3596" s="450"/>
      <c r="I3596" s="450"/>
      <c r="J3596" s="450">
        <f>내역서!F3604</f>
        <v>0</v>
      </c>
      <c r="K3596" s="451">
        <v>0</v>
      </c>
      <c r="L3596" s="450">
        <f>SUMIF($A$3598:$A$3623,$A3598,L$3598:L$3623)</f>
        <v>0</v>
      </c>
      <c r="M3596" s="451">
        <v>0</v>
      </c>
      <c r="N3596" s="450">
        <f>SUMIF($A$3598:$A$3623,$A3598,N$3598:N$3623)</f>
        <v>0</v>
      </c>
      <c r="O3596" s="451">
        <v>0</v>
      </c>
      <c r="P3596" s="450">
        <f>SUMIF($A$3598:$A$3623,$A3598,P$3598:P$3623)</f>
        <v>0</v>
      </c>
      <c r="Q3596" s="452">
        <v>0</v>
      </c>
      <c r="R3596" s="450">
        <f>L3596+N3596+P3596</f>
        <v>0</v>
      </c>
      <c r="S3596" s="450"/>
      <c r="T3596" s="450"/>
      <c r="U3596" s="450"/>
      <c r="V3596" s="453"/>
    </row>
    <row r="3597" spans="1:22" s="525" customFormat="1" ht="24" hidden="1" customHeight="1">
      <c r="A3597" s="372" t="s">
        <v>2072</v>
      </c>
      <c r="B3597" s="454" t="s">
        <v>6890</v>
      </c>
      <c r="C3597" s="454" t="s">
        <v>6891</v>
      </c>
      <c r="D3597" s="455" t="s">
        <v>0</v>
      </c>
      <c r="E3597" s="455" t="s">
        <v>308</v>
      </c>
      <c r="F3597" s="456">
        <v>0</v>
      </c>
      <c r="G3597" s="456">
        <f>[5]내역서!F3589</f>
        <v>0</v>
      </c>
      <c r="H3597" s="456"/>
      <c r="I3597" s="456"/>
      <c r="J3597" s="456">
        <f>내역서!F3605</f>
        <v>0</v>
      </c>
      <c r="K3597" s="457">
        <v>0</v>
      </c>
      <c r="L3597" s="456">
        <f>SUMIF($A$3598:$A$3623,$A3599,L$3598:L$3623)</f>
        <v>0</v>
      </c>
      <c r="M3597" s="457">
        <v>0</v>
      </c>
      <c r="N3597" s="456">
        <f>SUMIF($A$3598:$A$3623,$A3599,N$3598:N$3623)</f>
        <v>0</v>
      </c>
      <c r="O3597" s="457">
        <v>0</v>
      </c>
      <c r="P3597" s="456">
        <f>SUMIF($A$3598:$A$3623,$A3599,P$3598:P$3623)</f>
        <v>0</v>
      </c>
      <c r="Q3597" s="458">
        <v>0</v>
      </c>
      <c r="R3597" s="456">
        <f t="shared" ref="R3597" si="4965">L3597+N3597+P3597</f>
        <v>0</v>
      </c>
      <c r="S3597" s="456">
        <f t="shared" ref="S3597" si="4966">J3597-J3596</f>
        <v>0</v>
      </c>
      <c r="T3597" s="456">
        <f t="shared" ref="T3597" si="4967">Q3597-Q3596</f>
        <v>0</v>
      </c>
      <c r="U3597" s="456">
        <f t="shared" ref="U3597" si="4968">R3597-R3596</f>
        <v>0</v>
      </c>
      <c r="V3597" s="459"/>
    </row>
    <row r="3598" spans="1:22" s="485" customFormat="1" ht="24" hidden="1" customHeight="1">
      <c r="A3598" s="366" t="s">
        <v>2055</v>
      </c>
      <c r="B3598" s="418" t="s">
        <v>0</v>
      </c>
      <c r="C3598" s="418" t="s">
        <v>6821</v>
      </c>
      <c r="D3598" s="418" t="s">
        <v>6823</v>
      </c>
      <c r="E3598" s="419" t="s">
        <v>1860</v>
      </c>
      <c r="F3598" s="411"/>
      <c r="G3598" s="411"/>
      <c r="H3598" s="410"/>
      <c r="I3598" s="410"/>
      <c r="J3598" s="410"/>
      <c r="K3598" s="411"/>
      <c r="L3598" s="412">
        <f>INT($J3598*K3598)</f>
        <v>0</v>
      </c>
      <c r="M3598" s="411"/>
      <c r="N3598" s="412">
        <f>INT($J3598*M3598)</f>
        <v>0</v>
      </c>
      <c r="O3598" s="411">
        <v>0</v>
      </c>
      <c r="P3598" s="412">
        <f>INT($J3598*O3598)</f>
        <v>0</v>
      </c>
      <c r="Q3598" s="412">
        <f>K3598+M3598+O3598</f>
        <v>0</v>
      </c>
      <c r="R3598" s="412">
        <f>L3598+N3598+P3598</f>
        <v>0</v>
      </c>
      <c r="S3598" s="412"/>
      <c r="T3598" s="412"/>
      <c r="U3598" s="412"/>
      <c r="V3598" s="419" t="s">
        <v>6859</v>
      </c>
    </row>
    <row r="3599" spans="1:22" s="77" customFormat="1" ht="24" hidden="1" customHeight="1">
      <c r="A3599" s="372" t="s">
        <v>2072</v>
      </c>
      <c r="B3599" s="421"/>
      <c r="C3599" s="421" t="s">
        <v>6821</v>
      </c>
      <c r="D3599" s="421" t="s">
        <v>6823</v>
      </c>
      <c r="E3599" s="422" t="s">
        <v>1860</v>
      </c>
      <c r="F3599" s="416"/>
      <c r="G3599" s="416"/>
      <c r="H3599" s="415"/>
      <c r="I3599" s="415"/>
      <c r="J3599" s="415"/>
      <c r="K3599" s="416">
        <v>1480510</v>
      </c>
      <c r="L3599" s="417">
        <f t="shared" ref="L3599" si="4969">INT($J3599*K3599)</f>
        <v>0</v>
      </c>
      <c r="M3599" s="416"/>
      <c r="N3599" s="417">
        <f t="shared" ref="N3599" si="4970">INT($J3599*M3599)</f>
        <v>0</v>
      </c>
      <c r="O3599" s="416">
        <v>0</v>
      </c>
      <c r="P3599" s="417">
        <f t="shared" ref="P3599" si="4971">INT($J3599*O3599)</f>
        <v>0</v>
      </c>
      <c r="Q3599" s="417">
        <f t="shared" ref="Q3599:Q3600" si="4972">K3599+M3599+O3599</f>
        <v>1480510</v>
      </c>
      <c r="R3599" s="417">
        <f t="shared" ref="R3599:R3600" si="4973">L3599+N3599+P3599</f>
        <v>0</v>
      </c>
      <c r="S3599" s="417">
        <f t="shared" ref="S3599" si="4974">J3599-J3598</f>
        <v>0</v>
      </c>
      <c r="T3599" s="417">
        <f t="shared" ref="T3599" si="4975">Q3599-Q3598</f>
        <v>1480510</v>
      </c>
      <c r="U3599" s="417">
        <f t="shared" ref="U3599" si="4976">R3599-R3598</f>
        <v>0</v>
      </c>
      <c r="V3599" s="422" t="s">
        <v>2081</v>
      </c>
    </row>
    <row r="3600" spans="1:22" s="485" customFormat="1" ht="24" hidden="1" customHeight="1">
      <c r="A3600" s="366" t="s">
        <v>2055</v>
      </c>
      <c r="B3600" s="418" t="s">
        <v>0</v>
      </c>
      <c r="C3600" s="418" t="s">
        <v>6873</v>
      </c>
      <c r="D3600" s="418" t="s">
        <v>6877</v>
      </c>
      <c r="E3600" s="419" t="s">
        <v>18</v>
      </c>
      <c r="F3600" s="411"/>
      <c r="G3600" s="411"/>
      <c r="H3600" s="410"/>
      <c r="I3600" s="410"/>
      <c r="J3600" s="410"/>
      <c r="K3600" s="411"/>
      <c r="L3600" s="412">
        <f>INT($J3600*K3600)</f>
        <v>0</v>
      </c>
      <c r="M3600" s="411"/>
      <c r="N3600" s="412">
        <f>INT($J3600*M3600)</f>
        <v>0</v>
      </c>
      <c r="O3600" s="411">
        <v>0</v>
      </c>
      <c r="P3600" s="412">
        <f>INT($J3600*O3600)</f>
        <v>0</v>
      </c>
      <c r="Q3600" s="412">
        <f t="shared" si="4972"/>
        <v>0</v>
      </c>
      <c r="R3600" s="412">
        <f t="shared" si="4973"/>
        <v>0</v>
      </c>
      <c r="S3600" s="412"/>
      <c r="T3600" s="412"/>
      <c r="U3600" s="412"/>
      <c r="V3600" s="419" t="s">
        <v>6859</v>
      </c>
    </row>
    <row r="3601" spans="1:22" s="77" customFormat="1" ht="24" hidden="1" customHeight="1">
      <c r="A3601" s="372" t="s">
        <v>2072</v>
      </c>
      <c r="B3601" s="421"/>
      <c r="C3601" s="421" t="s">
        <v>6873</v>
      </c>
      <c r="D3601" s="421" t="s">
        <v>6877</v>
      </c>
      <c r="E3601" s="422" t="s">
        <v>18</v>
      </c>
      <c r="F3601" s="416"/>
      <c r="G3601" s="416"/>
      <c r="H3601" s="415"/>
      <c r="I3601" s="415"/>
      <c r="J3601" s="415"/>
      <c r="K3601" s="416">
        <v>1350659</v>
      </c>
      <c r="L3601" s="417">
        <f t="shared" ref="L3601" si="4977">INT($J3601*K3601)</f>
        <v>0</v>
      </c>
      <c r="M3601" s="416"/>
      <c r="N3601" s="417">
        <f t="shared" ref="N3601" si="4978">INT($J3601*M3601)</f>
        <v>0</v>
      </c>
      <c r="O3601" s="416">
        <v>0</v>
      </c>
      <c r="P3601" s="417">
        <f t="shared" ref="P3601" si="4979">INT($J3601*O3601)</f>
        <v>0</v>
      </c>
      <c r="Q3601" s="417">
        <f t="shared" ref="Q3601:Q3623" si="4980">K3601+M3601+O3601</f>
        <v>1350659</v>
      </c>
      <c r="R3601" s="417">
        <f t="shared" ref="R3601:R3623" si="4981">L3601+N3601+P3601</f>
        <v>0</v>
      </c>
      <c r="S3601" s="417">
        <f t="shared" ref="S3601" si="4982">J3601-J3600</f>
        <v>0</v>
      </c>
      <c r="T3601" s="417">
        <f t="shared" ref="T3601" si="4983">Q3601-Q3600</f>
        <v>1350659</v>
      </c>
      <c r="U3601" s="417">
        <f t="shared" ref="U3601" si="4984">R3601-R3600</f>
        <v>0</v>
      </c>
      <c r="V3601" s="422" t="s">
        <v>2081</v>
      </c>
    </row>
    <row r="3602" spans="1:22" s="485" customFormat="1" ht="24" hidden="1" customHeight="1">
      <c r="A3602" s="366" t="s">
        <v>2055</v>
      </c>
      <c r="B3602" s="418" t="s">
        <v>0</v>
      </c>
      <c r="C3602" s="418" t="s">
        <v>6873</v>
      </c>
      <c r="D3602" s="418" t="s">
        <v>6878</v>
      </c>
      <c r="E3602" s="419" t="s">
        <v>18</v>
      </c>
      <c r="F3602" s="411"/>
      <c r="G3602" s="411"/>
      <c r="H3602" s="410"/>
      <c r="I3602" s="410"/>
      <c r="J3602" s="410"/>
      <c r="K3602" s="411"/>
      <c r="L3602" s="412">
        <f>INT($J3602*K3602)</f>
        <v>0</v>
      </c>
      <c r="M3602" s="411"/>
      <c r="N3602" s="412">
        <f>INT($J3602*M3602)</f>
        <v>0</v>
      </c>
      <c r="O3602" s="411">
        <v>0</v>
      </c>
      <c r="P3602" s="412">
        <f>INT($J3602*O3602)</f>
        <v>0</v>
      </c>
      <c r="Q3602" s="412">
        <f t="shared" si="4980"/>
        <v>0</v>
      </c>
      <c r="R3602" s="412">
        <f t="shared" si="4981"/>
        <v>0</v>
      </c>
      <c r="S3602" s="412"/>
      <c r="T3602" s="412"/>
      <c r="U3602" s="412"/>
      <c r="V3602" s="419" t="s">
        <v>6859</v>
      </c>
    </row>
    <row r="3603" spans="1:22" s="77" customFormat="1" ht="24" hidden="1" customHeight="1">
      <c r="A3603" s="372" t="s">
        <v>2072</v>
      </c>
      <c r="B3603" s="421"/>
      <c r="C3603" s="421" t="s">
        <v>6873</v>
      </c>
      <c r="D3603" s="421" t="s">
        <v>6878</v>
      </c>
      <c r="E3603" s="422" t="s">
        <v>18</v>
      </c>
      <c r="F3603" s="416"/>
      <c r="G3603" s="416"/>
      <c r="H3603" s="415"/>
      <c r="I3603" s="415"/>
      <c r="J3603" s="415"/>
      <c r="K3603" s="416">
        <v>2079032</v>
      </c>
      <c r="L3603" s="417">
        <f t="shared" ref="L3603" si="4985">INT($J3603*K3603)</f>
        <v>0</v>
      </c>
      <c r="M3603" s="416"/>
      <c r="N3603" s="417">
        <f t="shared" ref="N3603" si="4986">INT($J3603*M3603)</f>
        <v>0</v>
      </c>
      <c r="O3603" s="416">
        <v>0</v>
      </c>
      <c r="P3603" s="417">
        <f t="shared" ref="P3603" si="4987">INT($J3603*O3603)</f>
        <v>0</v>
      </c>
      <c r="Q3603" s="417">
        <f t="shared" si="4980"/>
        <v>2079032</v>
      </c>
      <c r="R3603" s="417">
        <f t="shared" si="4981"/>
        <v>0</v>
      </c>
      <c r="S3603" s="417">
        <f t="shared" ref="S3603" si="4988">J3603-J3602</f>
        <v>0</v>
      </c>
      <c r="T3603" s="417">
        <f t="shared" ref="T3603" si="4989">Q3603-Q3602</f>
        <v>2079032</v>
      </c>
      <c r="U3603" s="417">
        <f t="shared" ref="U3603" si="4990">R3603-R3602</f>
        <v>0</v>
      </c>
      <c r="V3603" s="422" t="s">
        <v>2081</v>
      </c>
    </row>
    <row r="3604" spans="1:22" s="485" customFormat="1" ht="24" hidden="1" customHeight="1">
      <c r="A3604" s="366" t="s">
        <v>2055</v>
      </c>
      <c r="B3604" s="418" t="s">
        <v>0</v>
      </c>
      <c r="C3604" s="418" t="s">
        <v>6874</v>
      </c>
      <c r="D3604" s="418" t="s">
        <v>6879</v>
      </c>
      <c r="E3604" s="419" t="s">
        <v>18</v>
      </c>
      <c r="F3604" s="411"/>
      <c r="G3604" s="411"/>
      <c r="H3604" s="410"/>
      <c r="I3604" s="410"/>
      <c r="J3604" s="410"/>
      <c r="K3604" s="411"/>
      <c r="L3604" s="412">
        <f>INT($J3604*K3604)</f>
        <v>0</v>
      </c>
      <c r="M3604" s="411"/>
      <c r="N3604" s="412">
        <f>INT($J3604*M3604)</f>
        <v>0</v>
      </c>
      <c r="O3604" s="411">
        <v>0</v>
      </c>
      <c r="P3604" s="412">
        <f>INT($J3604*O3604)</f>
        <v>0</v>
      </c>
      <c r="Q3604" s="412">
        <f t="shared" si="4980"/>
        <v>0</v>
      </c>
      <c r="R3604" s="412">
        <f t="shared" si="4981"/>
        <v>0</v>
      </c>
      <c r="S3604" s="412"/>
      <c r="T3604" s="412"/>
      <c r="U3604" s="412"/>
      <c r="V3604" s="419" t="s">
        <v>6859</v>
      </c>
    </row>
    <row r="3605" spans="1:22" s="77" customFormat="1" ht="24" hidden="1" customHeight="1">
      <c r="A3605" s="372" t="s">
        <v>2072</v>
      </c>
      <c r="B3605" s="421"/>
      <c r="C3605" s="421" t="s">
        <v>6874</v>
      </c>
      <c r="D3605" s="421" t="s">
        <v>6879</v>
      </c>
      <c r="E3605" s="422" t="s">
        <v>18</v>
      </c>
      <c r="F3605" s="416"/>
      <c r="G3605" s="416"/>
      <c r="H3605" s="415"/>
      <c r="I3605" s="415"/>
      <c r="J3605" s="415"/>
      <c r="K3605" s="416">
        <v>760435</v>
      </c>
      <c r="L3605" s="417">
        <f t="shared" ref="L3605" si="4991">INT($J3605*K3605)</f>
        <v>0</v>
      </c>
      <c r="M3605" s="416"/>
      <c r="N3605" s="417">
        <f t="shared" ref="N3605" si="4992">INT($J3605*M3605)</f>
        <v>0</v>
      </c>
      <c r="O3605" s="416">
        <v>0</v>
      </c>
      <c r="P3605" s="417">
        <f t="shared" ref="P3605" si="4993">INT($J3605*O3605)</f>
        <v>0</v>
      </c>
      <c r="Q3605" s="417">
        <f t="shared" si="4980"/>
        <v>760435</v>
      </c>
      <c r="R3605" s="417">
        <f t="shared" si="4981"/>
        <v>0</v>
      </c>
      <c r="S3605" s="417">
        <f t="shared" ref="S3605" si="4994">J3605-J3604</f>
        <v>0</v>
      </c>
      <c r="T3605" s="417">
        <f t="shared" ref="T3605" si="4995">Q3605-Q3604</f>
        <v>760435</v>
      </c>
      <c r="U3605" s="417">
        <f t="shared" ref="U3605" si="4996">R3605-R3604</f>
        <v>0</v>
      </c>
      <c r="V3605" s="422" t="s">
        <v>2081</v>
      </c>
    </row>
    <row r="3606" spans="1:22" s="485" customFormat="1" ht="24" hidden="1" customHeight="1">
      <c r="A3606" s="366" t="s">
        <v>2055</v>
      </c>
      <c r="B3606" s="418" t="s">
        <v>0</v>
      </c>
      <c r="C3606" s="418" t="s">
        <v>6874</v>
      </c>
      <c r="D3606" s="418" t="s">
        <v>6880</v>
      </c>
      <c r="E3606" s="419" t="s">
        <v>18</v>
      </c>
      <c r="F3606" s="411"/>
      <c r="G3606" s="411"/>
      <c r="H3606" s="410"/>
      <c r="I3606" s="410"/>
      <c r="J3606" s="410"/>
      <c r="K3606" s="411"/>
      <c r="L3606" s="412">
        <f>INT($J3606*K3606)</f>
        <v>0</v>
      </c>
      <c r="M3606" s="411"/>
      <c r="N3606" s="412">
        <f>INT($J3606*M3606)</f>
        <v>0</v>
      </c>
      <c r="O3606" s="411">
        <v>0</v>
      </c>
      <c r="P3606" s="412">
        <f>INT($J3606*O3606)</f>
        <v>0</v>
      </c>
      <c r="Q3606" s="412">
        <f t="shared" si="4980"/>
        <v>0</v>
      </c>
      <c r="R3606" s="412">
        <f t="shared" si="4981"/>
        <v>0</v>
      </c>
      <c r="S3606" s="412"/>
      <c r="T3606" s="412"/>
      <c r="U3606" s="412"/>
      <c r="V3606" s="419" t="s">
        <v>6859</v>
      </c>
    </row>
    <row r="3607" spans="1:22" s="77" customFormat="1" ht="24" hidden="1" customHeight="1">
      <c r="A3607" s="372" t="s">
        <v>2072</v>
      </c>
      <c r="B3607" s="421"/>
      <c r="C3607" s="421" t="s">
        <v>6874</v>
      </c>
      <c r="D3607" s="421" t="s">
        <v>6880</v>
      </c>
      <c r="E3607" s="422" t="s">
        <v>18</v>
      </c>
      <c r="F3607" s="416"/>
      <c r="G3607" s="416"/>
      <c r="H3607" s="415"/>
      <c r="I3607" s="415"/>
      <c r="J3607" s="415"/>
      <c r="K3607" s="416">
        <v>975628</v>
      </c>
      <c r="L3607" s="417">
        <f t="shared" ref="L3607" si="4997">INT($J3607*K3607)</f>
        <v>0</v>
      </c>
      <c r="M3607" s="416"/>
      <c r="N3607" s="417">
        <f t="shared" ref="N3607" si="4998">INT($J3607*M3607)</f>
        <v>0</v>
      </c>
      <c r="O3607" s="416">
        <v>0</v>
      </c>
      <c r="P3607" s="417">
        <f t="shared" ref="P3607" si="4999">INT($J3607*O3607)</f>
        <v>0</v>
      </c>
      <c r="Q3607" s="417">
        <f t="shared" si="4980"/>
        <v>975628</v>
      </c>
      <c r="R3607" s="417">
        <f t="shared" si="4981"/>
        <v>0</v>
      </c>
      <c r="S3607" s="417">
        <f t="shared" ref="S3607" si="5000">J3607-J3606</f>
        <v>0</v>
      </c>
      <c r="T3607" s="417">
        <f t="shared" ref="T3607" si="5001">Q3607-Q3606</f>
        <v>975628</v>
      </c>
      <c r="U3607" s="417">
        <f t="shared" ref="U3607" si="5002">R3607-R3606</f>
        <v>0</v>
      </c>
      <c r="V3607" s="422" t="s">
        <v>2081</v>
      </c>
    </row>
    <row r="3608" spans="1:22" s="485" customFormat="1" ht="24" hidden="1" customHeight="1">
      <c r="A3608" s="366" t="s">
        <v>2055</v>
      </c>
      <c r="B3608" s="418" t="s">
        <v>0</v>
      </c>
      <c r="C3608" s="418" t="s">
        <v>6875</v>
      </c>
      <c r="D3608" s="418" t="s">
        <v>3889</v>
      </c>
      <c r="E3608" s="419" t="s">
        <v>18</v>
      </c>
      <c r="F3608" s="411"/>
      <c r="G3608" s="411"/>
      <c r="H3608" s="410"/>
      <c r="I3608" s="410"/>
      <c r="J3608" s="410"/>
      <c r="K3608" s="411"/>
      <c r="L3608" s="412">
        <f>INT($J3608*K3608)</f>
        <v>0</v>
      </c>
      <c r="M3608" s="411"/>
      <c r="N3608" s="412">
        <f>INT($J3608*M3608)</f>
        <v>0</v>
      </c>
      <c r="O3608" s="411">
        <v>0</v>
      </c>
      <c r="P3608" s="412">
        <f>INT($J3608*O3608)</f>
        <v>0</v>
      </c>
      <c r="Q3608" s="412">
        <f t="shared" si="4980"/>
        <v>0</v>
      </c>
      <c r="R3608" s="412">
        <f t="shared" si="4981"/>
        <v>0</v>
      </c>
      <c r="S3608" s="412"/>
      <c r="T3608" s="412"/>
      <c r="U3608" s="412"/>
      <c r="V3608" s="419" t="s">
        <v>6859</v>
      </c>
    </row>
    <row r="3609" spans="1:22" s="77" customFormat="1" ht="24" hidden="1" customHeight="1">
      <c r="A3609" s="372" t="s">
        <v>2072</v>
      </c>
      <c r="B3609" s="421"/>
      <c r="C3609" s="421" t="s">
        <v>6875</v>
      </c>
      <c r="D3609" s="421" t="s">
        <v>3889</v>
      </c>
      <c r="E3609" s="422" t="s">
        <v>18</v>
      </c>
      <c r="F3609" s="416"/>
      <c r="G3609" s="416"/>
      <c r="H3609" s="415"/>
      <c r="I3609" s="415"/>
      <c r="J3609" s="415"/>
      <c r="K3609" s="416">
        <v>115235</v>
      </c>
      <c r="L3609" s="417">
        <f t="shared" ref="L3609" si="5003">INT($J3609*K3609)</f>
        <v>0</v>
      </c>
      <c r="M3609" s="416"/>
      <c r="N3609" s="417">
        <f t="shared" ref="N3609" si="5004">INT($J3609*M3609)</f>
        <v>0</v>
      </c>
      <c r="O3609" s="416">
        <v>0</v>
      </c>
      <c r="P3609" s="417">
        <f t="shared" ref="P3609" si="5005">INT($J3609*O3609)</f>
        <v>0</v>
      </c>
      <c r="Q3609" s="417">
        <f t="shared" si="4980"/>
        <v>115235</v>
      </c>
      <c r="R3609" s="417">
        <f t="shared" si="4981"/>
        <v>0</v>
      </c>
      <c r="S3609" s="417">
        <f t="shared" ref="S3609" si="5006">J3609-J3608</f>
        <v>0</v>
      </c>
      <c r="T3609" s="417">
        <f t="shared" ref="T3609" si="5007">Q3609-Q3608</f>
        <v>115235</v>
      </c>
      <c r="U3609" s="417">
        <f t="shared" ref="U3609" si="5008">R3609-R3608</f>
        <v>0</v>
      </c>
      <c r="V3609" s="422" t="s">
        <v>2081</v>
      </c>
    </row>
    <row r="3610" spans="1:22" s="485" customFormat="1" ht="24" hidden="1" customHeight="1">
      <c r="A3610" s="366" t="s">
        <v>2055</v>
      </c>
      <c r="B3610" s="418" t="s">
        <v>0</v>
      </c>
      <c r="C3610" s="418" t="s">
        <v>6866</v>
      </c>
      <c r="D3610" s="418" t="s">
        <v>93</v>
      </c>
      <c r="E3610" s="419" t="s">
        <v>18</v>
      </c>
      <c r="F3610" s="411"/>
      <c r="G3610" s="411"/>
      <c r="H3610" s="410"/>
      <c r="I3610" s="410"/>
      <c r="J3610" s="410"/>
      <c r="K3610" s="411"/>
      <c r="L3610" s="412">
        <f>INT($J3610*K3610)</f>
        <v>0</v>
      </c>
      <c r="M3610" s="411"/>
      <c r="N3610" s="412">
        <f>INT($J3610*M3610)</f>
        <v>0</v>
      </c>
      <c r="O3610" s="411">
        <v>0</v>
      </c>
      <c r="P3610" s="412">
        <f>INT($J3610*O3610)</f>
        <v>0</v>
      </c>
      <c r="Q3610" s="412">
        <f t="shared" si="4980"/>
        <v>0</v>
      </c>
      <c r="R3610" s="412">
        <f t="shared" si="4981"/>
        <v>0</v>
      </c>
      <c r="S3610" s="412"/>
      <c r="T3610" s="412"/>
      <c r="U3610" s="412"/>
      <c r="V3610" s="419" t="s">
        <v>6859</v>
      </c>
    </row>
    <row r="3611" spans="1:22" s="77" customFormat="1" ht="24" hidden="1" customHeight="1">
      <c r="A3611" s="372" t="s">
        <v>2072</v>
      </c>
      <c r="B3611" s="421"/>
      <c r="C3611" s="421" t="s">
        <v>6866</v>
      </c>
      <c r="D3611" s="421" t="s">
        <v>93</v>
      </c>
      <c r="E3611" s="422" t="s">
        <v>18</v>
      </c>
      <c r="F3611" s="416"/>
      <c r="G3611" s="416"/>
      <c r="H3611" s="415"/>
      <c r="I3611" s="415"/>
      <c r="J3611" s="415"/>
      <c r="K3611" s="416">
        <v>61389</v>
      </c>
      <c r="L3611" s="417">
        <f t="shared" ref="L3611" si="5009">INT($J3611*K3611)</f>
        <v>0</v>
      </c>
      <c r="M3611" s="416"/>
      <c r="N3611" s="417">
        <f t="shared" ref="N3611" si="5010">INT($J3611*M3611)</f>
        <v>0</v>
      </c>
      <c r="O3611" s="416">
        <v>0</v>
      </c>
      <c r="P3611" s="417">
        <f t="shared" ref="P3611" si="5011">INT($J3611*O3611)</f>
        <v>0</v>
      </c>
      <c r="Q3611" s="417">
        <f t="shared" si="4980"/>
        <v>61389</v>
      </c>
      <c r="R3611" s="417">
        <f t="shared" si="4981"/>
        <v>0</v>
      </c>
      <c r="S3611" s="417">
        <f t="shared" ref="S3611" si="5012">J3611-J3610</f>
        <v>0</v>
      </c>
      <c r="T3611" s="417">
        <f t="shared" ref="T3611" si="5013">Q3611-Q3610</f>
        <v>61389</v>
      </c>
      <c r="U3611" s="417">
        <f t="shared" ref="U3611" si="5014">R3611-R3610</f>
        <v>0</v>
      </c>
      <c r="V3611" s="422" t="s">
        <v>2081</v>
      </c>
    </row>
    <row r="3612" spans="1:22" s="485" customFormat="1" ht="24" hidden="1" customHeight="1">
      <c r="A3612" s="366" t="s">
        <v>2055</v>
      </c>
      <c r="B3612" s="418" t="s">
        <v>0</v>
      </c>
      <c r="C3612" s="418" t="s">
        <v>6876</v>
      </c>
      <c r="D3612" s="418" t="s">
        <v>3889</v>
      </c>
      <c r="E3612" s="419" t="s">
        <v>2382</v>
      </c>
      <c r="F3612" s="411"/>
      <c r="G3612" s="411"/>
      <c r="H3612" s="410"/>
      <c r="I3612" s="410"/>
      <c r="J3612" s="410"/>
      <c r="K3612" s="411"/>
      <c r="L3612" s="412">
        <f>INT($J3612*K3612)</f>
        <v>0</v>
      </c>
      <c r="M3612" s="411"/>
      <c r="N3612" s="412">
        <f>INT($J3612*M3612)</f>
        <v>0</v>
      </c>
      <c r="O3612" s="411">
        <v>0</v>
      </c>
      <c r="P3612" s="412">
        <f>INT($J3612*O3612)</f>
        <v>0</v>
      </c>
      <c r="Q3612" s="412">
        <f t="shared" si="4980"/>
        <v>0</v>
      </c>
      <c r="R3612" s="412">
        <f t="shared" si="4981"/>
        <v>0</v>
      </c>
      <c r="S3612" s="412"/>
      <c r="T3612" s="412"/>
      <c r="U3612" s="412"/>
      <c r="V3612" s="419" t="s">
        <v>6859</v>
      </c>
    </row>
    <row r="3613" spans="1:22" s="77" customFormat="1" ht="24" hidden="1" customHeight="1">
      <c r="A3613" s="372" t="s">
        <v>2219</v>
      </c>
      <c r="B3613" s="421"/>
      <c r="C3613" s="421" t="s">
        <v>6876</v>
      </c>
      <c r="D3613" s="421" t="s">
        <v>3889</v>
      </c>
      <c r="E3613" s="422" t="s">
        <v>2382</v>
      </c>
      <c r="F3613" s="416"/>
      <c r="G3613" s="416"/>
      <c r="H3613" s="415"/>
      <c r="I3613" s="415"/>
      <c r="J3613" s="415"/>
      <c r="K3613" s="416">
        <v>97789</v>
      </c>
      <c r="L3613" s="417">
        <f t="shared" ref="L3613" si="5015">INT($J3613*K3613)</f>
        <v>0</v>
      </c>
      <c r="M3613" s="416"/>
      <c r="N3613" s="417">
        <f t="shared" ref="N3613" si="5016">INT($J3613*M3613)</f>
        <v>0</v>
      </c>
      <c r="O3613" s="416">
        <v>0</v>
      </c>
      <c r="P3613" s="417">
        <f t="shared" ref="P3613" si="5017">INT($J3613*O3613)</f>
        <v>0</v>
      </c>
      <c r="Q3613" s="417">
        <f t="shared" si="4980"/>
        <v>97789</v>
      </c>
      <c r="R3613" s="417">
        <f t="shared" si="4981"/>
        <v>0</v>
      </c>
      <c r="S3613" s="417">
        <f t="shared" ref="S3613" si="5018">J3613-J3612</f>
        <v>0</v>
      </c>
      <c r="T3613" s="417">
        <f t="shared" ref="T3613" si="5019">Q3613-Q3612</f>
        <v>97789</v>
      </c>
      <c r="U3613" s="417">
        <f t="shared" ref="U3613" si="5020">R3613-R3612</f>
        <v>0</v>
      </c>
      <c r="V3613" s="422" t="s">
        <v>2081</v>
      </c>
    </row>
    <row r="3614" spans="1:22" s="485" customFormat="1" ht="24" hidden="1" customHeight="1">
      <c r="A3614" s="366" t="s">
        <v>2055</v>
      </c>
      <c r="B3614" s="418" t="s">
        <v>0</v>
      </c>
      <c r="C3614" s="418" t="s">
        <v>6873</v>
      </c>
      <c r="D3614" s="418" t="s">
        <v>6882</v>
      </c>
      <c r="E3614" s="419" t="s">
        <v>18</v>
      </c>
      <c r="F3614" s="411"/>
      <c r="G3614" s="411"/>
      <c r="H3614" s="410"/>
      <c r="I3614" s="410"/>
      <c r="J3614" s="410"/>
      <c r="K3614" s="411"/>
      <c r="L3614" s="412">
        <f>INT($J3614*K3614)</f>
        <v>0</v>
      </c>
      <c r="M3614" s="411"/>
      <c r="N3614" s="412">
        <f>INT($J3614*M3614)</f>
        <v>0</v>
      </c>
      <c r="O3614" s="411">
        <v>0</v>
      </c>
      <c r="P3614" s="412">
        <f>INT($J3614*O3614)</f>
        <v>0</v>
      </c>
      <c r="Q3614" s="412">
        <f t="shared" si="4980"/>
        <v>0</v>
      </c>
      <c r="R3614" s="412">
        <f t="shared" si="4981"/>
        <v>0</v>
      </c>
      <c r="S3614" s="412"/>
      <c r="T3614" s="412"/>
      <c r="U3614" s="412"/>
      <c r="V3614" s="419" t="s">
        <v>6859</v>
      </c>
    </row>
    <row r="3615" spans="1:22" s="77" customFormat="1" ht="24" hidden="1" customHeight="1">
      <c r="A3615" s="372" t="s">
        <v>2072</v>
      </c>
      <c r="B3615" s="421"/>
      <c r="C3615" s="421" t="s">
        <v>6873</v>
      </c>
      <c r="D3615" s="421" t="s">
        <v>6882</v>
      </c>
      <c r="E3615" s="422" t="s">
        <v>18</v>
      </c>
      <c r="F3615" s="416"/>
      <c r="G3615" s="416"/>
      <c r="H3615" s="415"/>
      <c r="I3615" s="415"/>
      <c r="J3615" s="415"/>
      <c r="K3615" s="416">
        <v>1021552</v>
      </c>
      <c r="L3615" s="417">
        <f t="shared" ref="L3615" si="5021">INT($J3615*K3615)</f>
        <v>0</v>
      </c>
      <c r="M3615" s="416"/>
      <c r="N3615" s="417">
        <f t="shared" ref="N3615" si="5022">INT($J3615*M3615)</f>
        <v>0</v>
      </c>
      <c r="O3615" s="416">
        <v>0</v>
      </c>
      <c r="P3615" s="417">
        <f t="shared" ref="P3615" si="5023">INT($J3615*O3615)</f>
        <v>0</v>
      </c>
      <c r="Q3615" s="417">
        <f t="shared" si="4980"/>
        <v>1021552</v>
      </c>
      <c r="R3615" s="417">
        <f t="shared" si="4981"/>
        <v>0</v>
      </c>
      <c r="S3615" s="417">
        <f t="shared" ref="S3615" si="5024">J3615-J3614</f>
        <v>0</v>
      </c>
      <c r="T3615" s="417">
        <f t="shared" ref="T3615" si="5025">Q3615-Q3614</f>
        <v>1021552</v>
      </c>
      <c r="U3615" s="417">
        <f t="shared" ref="U3615" si="5026">R3615-R3614</f>
        <v>0</v>
      </c>
      <c r="V3615" s="422" t="s">
        <v>2081</v>
      </c>
    </row>
    <row r="3616" spans="1:22" s="485" customFormat="1" ht="24" hidden="1" customHeight="1">
      <c r="A3616" s="366" t="s">
        <v>2055</v>
      </c>
      <c r="B3616" s="418" t="s">
        <v>0</v>
      </c>
      <c r="C3616" s="418" t="s">
        <v>6873</v>
      </c>
      <c r="D3616" s="418" t="s">
        <v>6883</v>
      </c>
      <c r="E3616" s="419" t="s">
        <v>18</v>
      </c>
      <c r="F3616" s="411"/>
      <c r="G3616" s="411"/>
      <c r="H3616" s="410"/>
      <c r="I3616" s="410"/>
      <c r="J3616" s="410"/>
      <c r="K3616" s="411"/>
      <c r="L3616" s="412">
        <f>INT($J3616*K3616)</f>
        <v>0</v>
      </c>
      <c r="M3616" s="411"/>
      <c r="N3616" s="412">
        <f>INT($J3616*M3616)</f>
        <v>0</v>
      </c>
      <c r="O3616" s="411">
        <v>0</v>
      </c>
      <c r="P3616" s="412">
        <f>INT($J3616*O3616)</f>
        <v>0</v>
      </c>
      <c r="Q3616" s="412">
        <f t="shared" si="4980"/>
        <v>0</v>
      </c>
      <c r="R3616" s="412">
        <f t="shared" si="4981"/>
        <v>0</v>
      </c>
      <c r="S3616" s="412"/>
      <c r="T3616" s="412"/>
      <c r="U3616" s="412"/>
      <c r="V3616" s="419" t="s">
        <v>6859</v>
      </c>
    </row>
    <row r="3617" spans="1:22" s="77" customFormat="1" ht="24" hidden="1" customHeight="1">
      <c r="A3617" s="372" t="s">
        <v>2219</v>
      </c>
      <c r="B3617" s="421"/>
      <c r="C3617" s="421" t="s">
        <v>6873</v>
      </c>
      <c r="D3617" s="421" t="s">
        <v>6883</v>
      </c>
      <c r="E3617" s="422" t="s">
        <v>18</v>
      </c>
      <c r="F3617" s="416"/>
      <c r="G3617" s="416"/>
      <c r="H3617" s="415"/>
      <c r="I3617" s="415"/>
      <c r="J3617" s="415"/>
      <c r="K3617" s="416">
        <v>2110057</v>
      </c>
      <c r="L3617" s="417">
        <f t="shared" ref="L3617" si="5027">INT($J3617*K3617)</f>
        <v>0</v>
      </c>
      <c r="M3617" s="416"/>
      <c r="N3617" s="417">
        <f t="shared" ref="N3617" si="5028">INT($J3617*M3617)</f>
        <v>0</v>
      </c>
      <c r="O3617" s="416">
        <v>0</v>
      </c>
      <c r="P3617" s="417">
        <f t="shared" ref="P3617" si="5029">INT($J3617*O3617)</f>
        <v>0</v>
      </c>
      <c r="Q3617" s="417">
        <f t="shared" si="4980"/>
        <v>2110057</v>
      </c>
      <c r="R3617" s="417">
        <f t="shared" si="4981"/>
        <v>0</v>
      </c>
      <c r="S3617" s="417">
        <f t="shared" ref="S3617" si="5030">J3617-J3616</f>
        <v>0</v>
      </c>
      <c r="T3617" s="417">
        <f t="shared" ref="T3617" si="5031">Q3617-Q3616</f>
        <v>2110057</v>
      </c>
      <c r="U3617" s="417">
        <f t="shared" ref="U3617" si="5032">R3617-R3616</f>
        <v>0</v>
      </c>
      <c r="V3617" s="422" t="s">
        <v>2081</v>
      </c>
    </row>
    <row r="3618" spans="1:22" s="485" customFormat="1" ht="24" hidden="1" customHeight="1">
      <c r="A3618" s="366" t="s">
        <v>2246</v>
      </c>
      <c r="B3618" s="418" t="s">
        <v>0</v>
      </c>
      <c r="C3618" s="418" t="s">
        <v>6874</v>
      </c>
      <c r="D3618" s="418" t="s">
        <v>6881</v>
      </c>
      <c r="E3618" s="419" t="s">
        <v>18</v>
      </c>
      <c r="F3618" s="411"/>
      <c r="G3618" s="411"/>
      <c r="H3618" s="410"/>
      <c r="I3618" s="410"/>
      <c r="J3618" s="410"/>
      <c r="K3618" s="411"/>
      <c r="L3618" s="412">
        <f>INT($J3618*K3618)</f>
        <v>0</v>
      </c>
      <c r="M3618" s="411"/>
      <c r="N3618" s="412">
        <f>INT($J3618*M3618)</f>
        <v>0</v>
      </c>
      <c r="O3618" s="411">
        <v>0</v>
      </c>
      <c r="P3618" s="412">
        <f>INT($J3618*O3618)</f>
        <v>0</v>
      </c>
      <c r="Q3618" s="412">
        <f t="shared" si="4980"/>
        <v>0</v>
      </c>
      <c r="R3618" s="412">
        <f t="shared" si="4981"/>
        <v>0</v>
      </c>
      <c r="S3618" s="412"/>
      <c r="T3618" s="412"/>
      <c r="U3618" s="412"/>
      <c r="V3618" s="419" t="s">
        <v>6859</v>
      </c>
    </row>
    <row r="3619" spans="1:22" s="77" customFormat="1" ht="24" hidden="1" customHeight="1">
      <c r="A3619" s="372" t="s">
        <v>2072</v>
      </c>
      <c r="B3619" s="421"/>
      <c r="C3619" s="421" t="s">
        <v>6874</v>
      </c>
      <c r="D3619" s="421" t="s">
        <v>6881</v>
      </c>
      <c r="E3619" s="422" t="s">
        <v>18</v>
      </c>
      <c r="F3619" s="416"/>
      <c r="G3619" s="416"/>
      <c r="H3619" s="415"/>
      <c r="I3619" s="415"/>
      <c r="J3619" s="415"/>
      <c r="K3619" s="416">
        <v>649256</v>
      </c>
      <c r="L3619" s="417">
        <f t="shared" ref="L3619" si="5033">INT($J3619*K3619)</f>
        <v>0</v>
      </c>
      <c r="M3619" s="416"/>
      <c r="N3619" s="417">
        <f t="shared" ref="N3619" si="5034">INT($J3619*M3619)</f>
        <v>0</v>
      </c>
      <c r="O3619" s="416">
        <v>0</v>
      </c>
      <c r="P3619" s="417">
        <f t="shared" ref="P3619" si="5035">INT($J3619*O3619)</f>
        <v>0</v>
      </c>
      <c r="Q3619" s="417">
        <f t="shared" si="4980"/>
        <v>649256</v>
      </c>
      <c r="R3619" s="417">
        <f t="shared" si="4981"/>
        <v>0</v>
      </c>
      <c r="S3619" s="417">
        <f t="shared" ref="S3619" si="5036">J3619-J3618</f>
        <v>0</v>
      </c>
      <c r="T3619" s="417">
        <f t="shared" ref="T3619" si="5037">Q3619-Q3618</f>
        <v>649256</v>
      </c>
      <c r="U3619" s="417">
        <f t="shared" ref="U3619" si="5038">R3619-R3618</f>
        <v>0</v>
      </c>
      <c r="V3619" s="422" t="s">
        <v>2081</v>
      </c>
    </row>
    <row r="3620" spans="1:22" s="485" customFormat="1" ht="24" hidden="1" customHeight="1">
      <c r="A3620" s="366" t="s">
        <v>2246</v>
      </c>
      <c r="B3620" s="418" t="s">
        <v>0</v>
      </c>
      <c r="C3620" s="418" t="s">
        <v>6876</v>
      </c>
      <c r="D3620" s="418" t="s">
        <v>6871</v>
      </c>
      <c r="E3620" s="419" t="s">
        <v>2382</v>
      </c>
      <c r="F3620" s="411"/>
      <c r="G3620" s="411"/>
      <c r="H3620" s="410"/>
      <c r="I3620" s="410"/>
      <c r="J3620" s="410"/>
      <c r="K3620" s="411"/>
      <c r="L3620" s="412">
        <f>INT($J3620*K3620)</f>
        <v>0</v>
      </c>
      <c r="M3620" s="411"/>
      <c r="N3620" s="412">
        <f>INT($J3620*M3620)</f>
        <v>0</v>
      </c>
      <c r="O3620" s="411">
        <v>0</v>
      </c>
      <c r="P3620" s="412">
        <f>INT($J3620*O3620)</f>
        <v>0</v>
      </c>
      <c r="Q3620" s="412">
        <f t="shared" si="4980"/>
        <v>0</v>
      </c>
      <c r="R3620" s="412">
        <f t="shared" si="4981"/>
        <v>0</v>
      </c>
      <c r="S3620" s="412"/>
      <c r="T3620" s="412"/>
      <c r="U3620" s="412"/>
      <c r="V3620" s="419" t="s">
        <v>6859</v>
      </c>
    </row>
    <row r="3621" spans="1:22" s="77" customFormat="1" ht="24" hidden="1" customHeight="1">
      <c r="A3621" s="372" t="s">
        <v>2072</v>
      </c>
      <c r="B3621" s="421"/>
      <c r="C3621" s="421" t="s">
        <v>6876</v>
      </c>
      <c r="D3621" s="421" t="s">
        <v>6871</v>
      </c>
      <c r="E3621" s="422" t="s">
        <v>2382</v>
      </c>
      <c r="F3621" s="416"/>
      <c r="G3621" s="416"/>
      <c r="H3621" s="415"/>
      <c r="I3621" s="415"/>
      <c r="J3621" s="415"/>
      <c r="K3621" s="416">
        <v>60918</v>
      </c>
      <c r="L3621" s="417">
        <f t="shared" ref="L3621" si="5039">INT($J3621*K3621)</f>
        <v>0</v>
      </c>
      <c r="M3621" s="416"/>
      <c r="N3621" s="417">
        <f t="shared" ref="N3621" si="5040">INT($J3621*M3621)</f>
        <v>0</v>
      </c>
      <c r="O3621" s="416">
        <v>0</v>
      </c>
      <c r="P3621" s="417">
        <f t="shared" ref="P3621" si="5041">INT($J3621*O3621)</f>
        <v>0</v>
      </c>
      <c r="Q3621" s="417">
        <f t="shared" si="4980"/>
        <v>60918</v>
      </c>
      <c r="R3621" s="417">
        <f t="shared" si="4981"/>
        <v>0</v>
      </c>
      <c r="S3621" s="417">
        <f t="shared" ref="S3621" si="5042">J3621-J3620</f>
        <v>0</v>
      </c>
      <c r="T3621" s="417">
        <f t="shared" ref="T3621" si="5043">Q3621-Q3620</f>
        <v>60918</v>
      </c>
      <c r="U3621" s="417">
        <f t="shared" ref="U3621" si="5044">R3621-R3620</f>
        <v>0</v>
      </c>
      <c r="V3621" s="422" t="s">
        <v>2081</v>
      </c>
    </row>
    <row r="3622" spans="1:22" s="485" customFormat="1" ht="24" hidden="1" customHeight="1">
      <c r="A3622" s="366" t="s">
        <v>2055</v>
      </c>
      <c r="B3622" s="418" t="s">
        <v>0</v>
      </c>
      <c r="C3622" s="418" t="s">
        <v>6867</v>
      </c>
      <c r="D3622" s="418"/>
      <c r="E3622" s="419" t="s">
        <v>20</v>
      </c>
      <c r="F3622" s="411"/>
      <c r="G3622" s="411"/>
      <c r="H3622" s="410"/>
      <c r="I3622" s="410"/>
      <c r="J3622" s="410">
        <f>내역서!F3630</f>
        <v>0</v>
      </c>
      <c r="K3622" s="411"/>
      <c r="L3622" s="412">
        <f>INT($J3622*K3622)</f>
        <v>0</v>
      </c>
      <c r="M3622" s="411"/>
      <c r="N3622" s="412">
        <f>INT($J3622*M3622)</f>
        <v>0</v>
      </c>
      <c r="O3622" s="411">
        <v>41766</v>
      </c>
      <c r="P3622" s="412">
        <f>INT($J3622*O3622)</f>
        <v>0</v>
      </c>
      <c r="Q3622" s="412">
        <f t="shared" si="4980"/>
        <v>41766</v>
      </c>
      <c r="R3622" s="412">
        <f t="shared" si="4981"/>
        <v>0</v>
      </c>
      <c r="S3622" s="412"/>
      <c r="T3622" s="412"/>
      <c r="U3622" s="412"/>
      <c r="V3622" s="419" t="s">
        <v>6859</v>
      </c>
    </row>
    <row r="3623" spans="1:22" s="77" customFormat="1" ht="24" hidden="1" customHeight="1">
      <c r="A3623" s="372" t="s">
        <v>2072</v>
      </c>
      <c r="B3623" s="421"/>
      <c r="C3623" s="421" t="s">
        <v>6867</v>
      </c>
      <c r="D3623" s="421"/>
      <c r="E3623" s="422" t="s">
        <v>20</v>
      </c>
      <c r="F3623" s="416"/>
      <c r="G3623" s="416"/>
      <c r="H3623" s="415"/>
      <c r="I3623" s="415"/>
      <c r="J3623" s="415">
        <f>내역서!F3631</f>
        <v>0</v>
      </c>
      <c r="K3623" s="416"/>
      <c r="L3623" s="417">
        <f t="shared" ref="L3623" si="5045">INT($J3623*K3623)</f>
        <v>0</v>
      </c>
      <c r="M3623" s="416"/>
      <c r="N3623" s="417">
        <f t="shared" ref="N3623" si="5046">INT($J3623*M3623)</f>
        <v>0</v>
      </c>
      <c r="O3623" s="416">
        <v>41766</v>
      </c>
      <c r="P3623" s="417">
        <f t="shared" ref="P3623" si="5047">INT($J3623*O3623)</f>
        <v>0</v>
      </c>
      <c r="Q3623" s="417">
        <f t="shared" si="4980"/>
        <v>41766</v>
      </c>
      <c r="R3623" s="417">
        <f t="shared" si="4981"/>
        <v>0</v>
      </c>
      <c r="S3623" s="417">
        <f t="shared" ref="S3623" si="5048">J3623-J3622</f>
        <v>0</v>
      </c>
      <c r="T3623" s="417">
        <f t="shared" ref="T3623" si="5049">Q3623-Q3622</f>
        <v>0</v>
      </c>
      <c r="U3623" s="417">
        <f t="shared" ref="U3623" si="5050">R3623-R3622</f>
        <v>0</v>
      </c>
      <c r="V3623" s="422" t="s">
        <v>2081</v>
      </c>
    </row>
    <row r="3624" spans="1:22" s="371" customFormat="1" ht="24" hidden="1" customHeight="1">
      <c r="A3624" s="366" t="s">
        <v>2055</v>
      </c>
      <c r="B3624" s="395" t="s">
        <v>4</v>
      </c>
      <c r="C3624" s="395" t="s">
        <v>2062</v>
      </c>
      <c r="D3624" s="396" t="s">
        <v>0</v>
      </c>
      <c r="E3624" s="396" t="s">
        <v>0</v>
      </c>
      <c r="F3624" s="397">
        <v>0</v>
      </c>
      <c r="G3624" s="397">
        <f>[5]내역서!F3588</f>
        <v>0</v>
      </c>
      <c r="H3624" s="397"/>
      <c r="I3624" s="397"/>
      <c r="J3624" s="397">
        <f>내역서!F3632</f>
        <v>0</v>
      </c>
      <c r="K3624" s="398">
        <v>0</v>
      </c>
      <c r="L3624" s="397">
        <f>L3626</f>
        <v>0</v>
      </c>
      <c r="M3624" s="398">
        <v>0</v>
      </c>
      <c r="N3624" s="397">
        <f>N3626</f>
        <v>0</v>
      </c>
      <c r="O3624" s="398">
        <v>0</v>
      </c>
      <c r="P3624" s="397">
        <f>P3626</f>
        <v>0</v>
      </c>
      <c r="Q3624" s="399">
        <v>0</v>
      </c>
      <c r="R3624" s="397">
        <f>L3624+N3624+P3624</f>
        <v>0</v>
      </c>
      <c r="S3624" s="397"/>
      <c r="T3624" s="397"/>
      <c r="U3624" s="397"/>
      <c r="V3624" s="400"/>
    </row>
    <row r="3625" spans="1:22" s="81" customFormat="1" ht="24" hidden="1" customHeight="1">
      <c r="A3625" s="372" t="s">
        <v>6462</v>
      </c>
      <c r="B3625" s="402" t="s">
        <v>4</v>
      </c>
      <c r="C3625" s="402" t="s">
        <v>4041</v>
      </c>
      <c r="D3625" s="403" t="s">
        <v>0</v>
      </c>
      <c r="E3625" s="403" t="s">
        <v>0</v>
      </c>
      <c r="F3625" s="404">
        <v>0</v>
      </c>
      <c r="G3625" s="404">
        <f>[5]내역서!F3589</f>
        <v>0</v>
      </c>
      <c r="H3625" s="404"/>
      <c r="I3625" s="404"/>
      <c r="J3625" s="404">
        <f>내역서!F3633</f>
        <v>0</v>
      </c>
      <c r="K3625" s="405">
        <v>0</v>
      </c>
      <c r="L3625" s="404">
        <f>L3627</f>
        <v>0</v>
      </c>
      <c r="M3625" s="405">
        <v>0</v>
      </c>
      <c r="N3625" s="404">
        <f>N3627</f>
        <v>0</v>
      </c>
      <c r="O3625" s="405">
        <v>0</v>
      </c>
      <c r="P3625" s="404">
        <f>P3627</f>
        <v>0</v>
      </c>
      <c r="Q3625" s="406">
        <v>0</v>
      </c>
      <c r="R3625" s="404">
        <f t="shared" si="4909"/>
        <v>0</v>
      </c>
      <c r="S3625" s="404">
        <f t="shared" ref="S3625" si="5051">J3625-J3624</f>
        <v>0</v>
      </c>
      <c r="T3625" s="404">
        <f t="shared" ref="T3625:U3625" si="5052">Q3625-Q3624</f>
        <v>0</v>
      </c>
      <c r="U3625" s="404">
        <f t="shared" si="5052"/>
        <v>0</v>
      </c>
      <c r="V3625" s="407"/>
    </row>
    <row r="3626" spans="1:22" s="371" customFormat="1" ht="24" hidden="1" customHeight="1">
      <c r="A3626" s="366" t="s">
        <v>2055</v>
      </c>
      <c r="B3626" s="436" t="s">
        <v>2141</v>
      </c>
      <c r="C3626" s="436" t="s">
        <v>4042</v>
      </c>
      <c r="D3626" s="437" t="s">
        <v>0</v>
      </c>
      <c r="E3626" s="437" t="s">
        <v>0</v>
      </c>
      <c r="F3626" s="438">
        <v>0</v>
      </c>
      <c r="G3626" s="438">
        <f>[5]내역서!F3590</f>
        <v>0</v>
      </c>
      <c r="H3626" s="438"/>
      <c r="I3626" s="438"/>
      <c r="J3626" s="438">
        <f>내역서!F3634</f>
        <v>0</v>
      </c>
      <c r="K3626" s="439">
        <v>0</v>
      </c>
      <c r="L3626" s="438">
        <f>L3628+L3646+L3702+L3758+L3774</f>
        <v>0</v>
      </c>
      <c r="M3626" s="439">
        <v>0</v>
      </c>
      <c r="N3626" s="438">
        <f>N3628+N3646+N3702+N3758+N3774</f>
        <v>0</v>
      </c>
      <c r="O3626" s="439">
        <v>0</v>
      </c>
      <c r="P3626" s="438">
        <f>P3628+P3646+P3702+P3758+P3774</f>
        <v>0</v>
      </c>
      <c r="Q3626" s="440">
        <v>0</v>
      </c>
      <c r="R3626" s="438">
        <f>L3626+N3626+P3626</f>
        <v>0</v>
      </c>
      <c r="S3626" s="438"/>
      <c r="T3626" s="438"/>
      <c r="U3626" s="438"/>
      <c r="V3626" s="441"/>
    </row>
    <row r="3627" spans="1:22" s="81" customFormat="1" ht="24" hidden="1" customHeight="1">
      <c r="A3627" s="372" t="s">
        <v>2219</v>
      </c>
      <c r="B3627" s="442" t="s">
        <v>2141</v>
      </c>
      <c r="C3627" s="442" t="s">
        <v>4043</v>
      </c>
      <c r="D3627" s="443" t="s">
        <v>0</v>
      </c>
      <c r="E3627" s="443" t="s">
        <v>0</v>
      </c>
      <c r="F3627" s="444">
        <v>0</v>
      </c>
      <c r="G3627" s="444">
        <f>[5]내역서!F3591</f>
        <v>0</v>
      </c>
      <c r="H3627" s="444"/>
      <c r="I3627" s="444"/>
      <c r="J3627" s="444">
        <f>내역서!F3635</f>
        <v>0</v>
      </c>
      <c r="K3627" s="445">
        <v>0</v>
      </c>
      <c r="L3627" s="444">
        <f>L3629+L3647+L3703+L3759+L3775</f>
        <v>0</v>
      </c>
      <c r="M3627" s="445">
        <v>0</v>
      </c>
      <c r="N3627" s="444">
        <f>N3629+N3647+N3703+N3759+N3775</f>
        <v>0</v>
      </c>
      <c r="O3627" s="445">
        <v>0</v>
      </c>
      <c r="P3627" s="444">
        <f>P3629+P3647+P3703+P3759+P3775</f>
        <v>0</v>
      </c>
      <c r="Q3627" s="446">
        <v>0</v>
      </c>
      <c r="R3627" s="444">
        <f t="shared" si="4909"/>
        <v>0</v>
      </c>
      <c r="S3627" s="444">
        <f t="shared" ref="S3627" si="5053">J3627-J3626</f>
        <v>0</v>
      </c>
      <c r="T3627" s="444">
        <f t="shared" ref="T3627:U3627" si="5054">Q3627-Q3626</f>
        <v>0</v>
      </c>
      <c r="U3627" s="444">
        <f t="shared" si="5054"/>
        <v>0</v>
      </c>
      <c r="V3627" s="447"/>
    </row>
    <row r="3628" spans="1:22" s="460" customFormat="1" ht="24" hidden="1" customHeight="1">
      <c r="A3628" s="366" t="s">
        <v>4368</v>
      </c>
      <c r="B3628" s="448" t="s">
        <v>4044</v>
      </c>
      <c r="C3628" s="448" t="s">
        <v>4045</v>
      </c>
      <c r="D3628" s="449" t="s">
        <v>0</v>
      </c>
      <c r="E3628" s="449" t="s">
        <v>0</v>
      </c>
      <c r="F3628" s="450">
        <v>0</v>
      </c>
      <c r="G3628" s="450">
        <f>[5]내역서!F3592</f>
        <v>0</v>
      </c>
      <c r="H3628" s="450"/>
      <c r="I3628" s="450"/>
      <c r="J3628" s="450">
        <f>내역서!F3636</f>
        <v>0</v>
      </c>
      <c r="K3628" s="451">
        <v>0</v>
      </c>
      <c r="L3628" s="450">
        <f>L3630+L3632+L3634+L3636+L3638+L3640+L3642+L3644</f>
        <v>0</v>
      </c>
      <c r="M3628" s="451">
        <v>0</v>
      </c>
      <c r="N3628" s="450">
        <f>N3630+N3632+N3634+N3636+N3638+N3640+N3642+N3644</f>
        <v>0</v>
      </c>
      <c r="O3628" s="451">
        <v>0</v>
      </c>
      <c r="P3628" s="450">
        <f>P3630+P3632+P3634+P3636+P3638+P3640+P3642+P3644</f>
        <v>0</v>
      </c>
      <c r="Q3628" s="452">
        <v>0</v>
      </c>
      <c r="R3628" s="450">
        <f>L3628+N3628+P3628</f>
        <v>0</v>
      </c>
      <c r="S3628" s="450"/>
      <c r="T3628" s="450"/>
      <c r="U3628" s="450"/>
      <c r="V3628" s="453"/>
    </row>
    <row r="3629" spans="1:22" s="525" customFormat="1" ht="24" hidden="1" customHeight="1">
      <c r="A3629" s="372" t="s">
        <v>2072</v>
      </c>
      <c r="B3629" s="454" t="s">
        <v>4044</v>
      </c>
      <c r="C3629" s="454" t="s">
        <v>4046</v>
      </c>
      <c r="D3629" s="455" t="s">
        <v>0</v>
      </c>
      <c r="E3629" s="455"/>
      <c r="F3629" s="456">
        <v>0</v>
      </c>
      <c r="G3629" s="456">
        <f>[5]내역서!F3593</f>
        <v>0</v>
      </c>
      <c r="H3629" s="456"/>
      <c r="I3629" s="456"/>
      <c r="J3629" s="456">
        <f>내역서!F3637</f>
        <v>0</v>
      </c>
      <c r="K3629" s="457">
        <v>0</v>
      </c>
      <c r="L3629" s="456">
        <f>L3631+L3633+L3635+L3637+L3639+L3641+L3643+L3645</f>
        <v>0</v>
      </c>
      <c r="M3629" s="457">
        <v>0</v>
      </c>
      <c r="N3629" s="456">
        <f>N3631+N3633+N3635+N3637+N3639+N3641+N3643+N3645</f>
        <v>0</v>
      </c>
      <c r="O3629" s="457">
        <v>0</v>
      </c>
      <c r="P3629" s="456">
        <f>P3631+P3633+P3635+P3637+P3639+P3641+P3643+P3645</f>
        <v>0</v>
      </c>
      <c r="Q3629" s="458">
        <v>0</v>
      </c>
      <c r="R3629" s="456">
        <f t="shared" si="4909"/>
        <v>0</v>
      </c>
      <c r="S3629" s="456">
        <f t="shared" ref="S3629" si="5055">J3629-J3628</f>
        <v>0</v>
      </c>
      <c r="T3629" s="456">
        <f t="shared" ref="T3629:U3629" si="5056">Q3629-Q3628</f>
        <v>0</v>
      </c>
      <c r="U3629" s="456">
        <f t="shared" si="5056"/>
        <v>0</v>
      </c>
      <c r="V3629" s="459"/>
    </row>
    <row r="3630" spans="1:22" s="485" customFormat="1" ht="24" hidden="1" customHeight="1">
      <c r="A3630" s="366" t="s">
        <v>4368</v>
      </c>
      <c r="B3630" s="418" t="s">
        <v>0</v>
      </c>
      <c r="C3630" s="418" t="s">
        <v>4047</v>
      </c>
      <c r="D3630" s="418" t="s">
        <v>4048</v>
      </c>
      <c r="E3630" s="419" t="s">
        <v>307</v>
      </c>
      <c r="F3630" s="411"/>
      <c r="G3630" s="411">
        <f>[5]내역서!F3594</f>
        <v>1</v>
      </c>
      <c r="H3630" s="410"/>
      <c r="I3630" s="410"/>
      <c r="J3630" s="410">
        <f>내역서!F3638</f>
        <v>0</v>
      </c>
      <c r="K3630" s="411"/>
      <c r="L3630" s="412">
        <f>INT($J3630*K3630)</f>
        <v>0</v>
      </c>
      <c r="M3630" s="411">
        <v>886621</v>
      </c>
      <c r="N3630" s="412">
        <f>INT($J3630*M3630)</f>
        <v>0</v>
      </c>
      <c r="O3630" s="411">
        <v>16129</v>
      </c>
      <c r="P3630" s="412">
        <f>INT($J3630*O3630)</f>
        <v>0</v>
      </c>
      <c r="Q3630" s="412">
        <v>902750</v>
      </c>
      <c r="R3630" s="412">
        <f>L3630+N3630+P3630</f>
        <v>0</v>
      </c>
      <c r="S3630" s="412"/>
      <c r="T3630" s="412"/>
      <c r="U3630" s="412"/>
      <c r="V3630" s="419"/>
    </row>
    <row r="3631" spans="1:22" s="77" customFormat="1" ht="24" hidden="1" customHeight="1">
      <c r="A3631" s="372" t="s">
        <v>2219</v>
      </c>
      <c r="B3631" s="421"/>
      <c r="C3631" s="421" t="s">
        <v>4047</v>
      </c>
      <c r="D3631" s="421" t="s">
        <v>4048</v>
      </c>
      <c r="E3631" s="422" t="s">
        <v>307</v>
      </c>
      <c r="F3631" s="416"/>
      <c r="G3631" s="416">
        <f>[5]내역서!F3595</f>
        <v>1</v>
      </c>
      <c r="H3631" s="415"/>
      <c r="I3631" s="415"/>
      <c r="J3631" s="415">
        <f>내역서!F3639</f>
        <v>0</v>
      </c>
      <c r="K3631" s="416"/>
      <c r="L3631" s="417">
        <f t="shared" ref="L3631:L3645" si="5057">INT($J3631*K3631)</f>
        <v>0</v>
      </c>
      <c r="M3631" s="416">
        <v>886621</v>
      </c>
      <c r="N3631" s="417">
        <f t="shared" ref="N3631:N3645" si="5058">INT($J3631*M3631)</f>
        <v>0</v>
      </c>
      <c r="O3631" s="416">
        <v>16129</v>
      </c>
      <c r="P3631" s="417">
        <f t="shared" ref="P3631:P3645" si="5059">INT($J3631*O3631)</f>
        <v>0</v>
      </c>
      <c r="Q3631" s="417">
        <v>902750</v>
      </c>
      <c r="R3631" s="417">
        <f t="shared" si="4909"/>
        <v>0</v>
      </c>
      <c r="S3631" s="417">
        <f t="shared" ref="S3631" si="5060">J3631-J3630</f>
        <v>0</v>
      </c>
      <c r="T3631" s="417">
        <f t="shared" ref="T3631:U3631" si="5061">Q3631-Q3630</f>
        <v>0</v>
      </c>
      <c r="U3631" s="417">
        <f t="shared" si="5061"/>
        <v>0</v>
      </c>
      <c r="V3631" s="422"/>
    </row>
    <row r="3632" spans="1:22" s="485" customFormat="1" ht="24" hidden="1" customHeight="1">
      <c r="A3632" s="366" t="s">
        <v>2055</v>
      </c>
      <c r="B3632" s="418" t="s">
        <v>0</v>
      </c>
      <c r="C3632" s="418" t="s">
        <v>4050</v>
      </c>
      <c r="D3632" s="418" t="s">
        <v>4051</v>
      </c>
      <c r="E3632" s="419" t="s">
        <v>307</v>
      </c>
      <c r="F3632" s="411"/>
      <c r="G3632" s="411">
        <f>[5]내역서!F3596</f>
        <v>6</v>
      </c>
      <c r="H3632" s="410"/>
      <c r="I3632" s="410"/>
      <c r="J3632" s="410">
        <f>내역서!F3640</f>
        <v>0</v>
      </c>
      <c r="K3632" s="411"/>
      <c r="L3632" s="412">
        <f>INT($J3632*K3632)</f>
        <v>0</v>
      </c>
      <c r="M3632" s="411">
        <v>624161</v>
      </c>
      <c r="N3632" s="412">
        <f>INT($J3632*M3632)</f>
        <v>0</v>
      </c>
      <c r="O3632" s="411">
        <v>16129</v>
      </c>
      <c r="P3632" s="412">
        <f>INT($J3632*O3632)</f>
        <v>0</v>
      </c>
      <c r="Q3632" s="412">
        <v>640290</v>
      </c>
      <c r="R3632" s="412">
        <f>L3632+N3632+P3632</f>
        <v>0</v>
      </c>
      <c r="S3632" s="412"/>
      <c r="T3632" s="412"/>
      <c r="U3632" s="412"/>
      <c r="V3632" s="419"/>
    </row>
    <row r="3633" spans="1:22" s="77" customFormat="1" ht="24" hidden="1" customHeight="1">
      <c r="A3633" s="372" t="s">
        <v>4367</v>
      </c>
      <c r="B3633" s="421"/>
      <c r="C3633" s="421" t="s">
        <v>4050</v>
      </c>
      <c r="D3633" s="421" t="s">
        <v>4051</v>
      </c>
      <c r="E3633" s="422" t="s">
        <v>307</v>
      </c>
      <c r="F3633" s="416"/>
      <c r="G3633" s="416">
        <f>[5]내역서!F3597</f>
        <v>6</v>
      </c>
      <c r="H3633" s="415"/>
      <c r="I3633" s="415"/>
      <c r="J3633" s="415">
        <f>내역서!F3641</f>
        <v>0</v>
      </c>
      <c r="K3633" s="416"/>
      <c r="L3633" s="417">
        <f t="shared" si="5057"/>
        <v>0</v>
      </c>
      <c r="M3633" s="416">
        <v>624161</v>
      </c>
      <c r="N3633" s="417">
        <f t="shared" si="5058"/>
        <v>0</v>
      </c>
      <c r="O3633" s="416">
        <v>16129</v>
      </c>
      <c r="P3633" s="417">
        <f t="shared" si="5059"/>
        <v>0</v>
      </c>
      <c r="Q3633" s="417">
        <v>640290</v>
      </c>
      <c r="R3633" s="417">
        <f t="shared" si="4909"/>
        <v>0</v>
      </c>
      <c r="S3633" s="417">
        <f t="shared" ref="S3633" si="5062">J3633-J3632</f>
        <v>0</v>
      </c>
      <c r="T3633" s="417">
        <f t="shared" ref="T3633:U3633" si="5063">Q3633-Q3632</f>
        <v>0</v>
      </c>
      <c r="U3633" s="417">
        <f t="shared" si="5063"/>
        <v>0</v>
      </c>
      <c r="V3633" s="422"/>
    </row>
    <row r="3634" spans="1:22" s="485" customFormat="1" ht="24" hidden="1" customHeight="1">
      <c r="A3634" s="366" t="s">
        <v>4368</v>
      </c>
      <c r="B3634" s="418" t="s">
        <v>0</v>
      </c>
      <c r="C3634" s="418" t="s">
        <v>4052</v>
      </c>
      <c r="D3634" s="418" t="s">
        <v>4053</v>
      </c>
      <c r="E3634" s="419" t="s">
        <v>307</v>
      </c>
      <c r="F3634" s="411"/>
      <c r="G3634" s="411">
        <f>[5]내역서!F3598</f>
        <v>6</v>
      </c>
      <c r="H3634" s="410"/>
      <c r="I3634" s="410"/>
      <c r="J3634" s="410">
        <f>내역서!F3642</f>
        <v>0</v>
      </c>
      <c r="K3634" s="411"/>
      <c r="L3634" s="412">
        <f>INT($J3634*K3634)</f>
        <v>0</v>
      </c>
      <c r="M3634" s="411">
        <v>1488827</v>
      </c>
      <c r="N3634" s="412">
        <f>INT($J3634*M3634)</f>
        <v>0</v>
      </c>
      <c r="O3634" s="411">
        <v>16129</v>
      </c>
      <c r="P3634" s="412">
        <f>INT($J3634*O3634)</f>
        <v>0</v>
      </c>
      <c r="Q3634" s="412">
        <v>1504956</v>
      </c>
      <c r="R3634" s="412">
        <f>L3634+N3634+P3634</f>
        <v>0</v>
      </c>
      <c r="S3634" s="412"/>
      <c r="T3634" s="412"/>
      <c r="U3634" s="412"/>
      <c r="V3634" s="419"/>
    </row>
    <row r="3635" spans="1:22" s="77" customFormat="1" ht="24" hidden="1" customHeight="1">
      <c r="A3635" s="372" t="s">
        <v>4373</v>
      </c>
      <c r="B3635" s="421"/>
      <c r="C3635" s="421" t="s">
        <v>4052</v>
      </c>
      <c r="D3635" s="421" t="s">
        <v>4053</v>
      </c>
      <c r="E3635" s="422" t="s">
        <v>307</v>
      </c>
      <c r="F3635" s="416"/>
      <c r="G3635" s="416">
        <f>[5]내역서!F3599</f>
        <v>6</v>
      </c>
      <c r="H3635" s="415"/>
      <c r="I3635" s="415"/>
      <c r="J3635" s="415">
        <f>내역서!F3643</f>
        <v>0</v>
      </c>
      <c r="K3635" s="416"/>
      <c r="L3635" s="417">
        <f t="shared" si="5057"/>
        <v>0</v>
      </c>
      <c r="M3635" s="416">
        <v>1488827</v>
      </c>
      <c r="N3635" s="417">
        <f t="shared" si="5058"/>
        <v>0</v>
      </c>
      <c r="O3635" s="416">
        <v>16129</v>
      </c>
      <c r="P3635" s="417">
        <f t="shared" si="5059"/>
        <v>0</v>
      </c>
      <c r="Q3635" s="417">
        <v>1504956</v>
      </c>
      <c r="R3635" s="417">
        <f t="shared" si="4909"/>
        <v>0</v>
      </c>
      <c r="S3635" s="417">
        <f t="shared" ref="S3635" si="5064">J3635-J3634</f>
        <v>0</v>
      </c>
      <c r="T3635" s="417">
        <f t="shared" ref="T3635:U3635" si="5065">Q3635-Q3634</f>
        <v>0</v>
      </c>
      <c r="U3635" s="417">
        <f t="shared" si="5065"/>
        <v>0</v>
      </c>
      <c r="V3635" s="422"/>
    </row>
    <row r="3636" spans="1:22" s="485" customFormat="1" ht="24" hidden="1" customHeight="1">
      <c r="A3636" s="366" t="s">
        <v>4689</v>
      </c>
      <c r="B3636" s="418" t="s">
        <v>0</v>
      </c>
      <c r="C3636" s="418" t="s">
        <v>4054</v>
      </c>
      <c r="D3636" s="418" t="s">
        <v>4055</v>
      </c>
      <c r="E3636" s="419" t="s">
        <v>307</v>
      </c>
      <c r="F3636" s="411"/>
      <c r="G3636" s="411">
        <f>[5]내역서!F3600</f>
        <v>6</v>
      </c>
      <c r="H3636" s="410"/>
      <c r="I3636" s="410"/>
      <c r="J3636" s="410">
        <f>내역서!F3644</f>
        <v>0</v>
      </c>
      <c r="K3636" s="411"/>
      <c r="L3636" s="412">
        <f>INT($J3636*K3636)</f>
        <v>0</v>
      </c>
      <c r="M3636" s="411">
        <v>478986</v>
      </c>
      <c r="N3636" s="412">
        <f>INT($J3636*M3636)</f>
        <v>0</v>
      </c>
      <c r="O3636" s="411">
        <v>16129</v>
      </c>
      <c r="P3636" s="412">
        <f>INT($J3636*O3636)</f>
        <v>0</v>
      </c>
      <c r="Q3636" s="412">
        <v>495115</v>
      </c>
      <c r="R3636" s="412">
        <f>L3636+N3636+P3636</f>
        <v>0</v>
      </c>
      <c r="S3636" s="412"/>
      <c r="T3636" s="412"/>
      <c r="U3636" s="412"/>
      <c r="V3636" s="419"/>
    </row>
    <row r="3637" spans="1:22" s="77" customFormat="1" ht="24" hidden="1" customHeight="1">
      <c r="A3637" s="372" t="s">
        <v>4367</v>
      </c>
      <c r="B3637" s="421"/>
      <c r="C3637" s="421" t="s">
        <v>4054</v>
      </c>
      <c r="D3637" s="421" t="s">
        <v>4055</v>
      </c>
      <c r="E3637" s="422" t="s">
        <v>307</v>
      </c>
      <c r="F3637" s="416"/>
      <c r="G3637" s="416">
        <f>[5]내역서!F3601</f>
        <v>6</v>
      </c>
      <c r="H3637" s="415"/>
      <c r="I3637" s="415"/>
      <c r="J3637" s="415">
        <f>내역서!F3645</f>
        <v>0</v>
      </c>
      <c r="K3637" s="416"/>
      <c r="L3637" s="417">
        <f t="shared" si="5057"/>
        <v>0</v>
      </c>
      <c r="M3637" s="416">
        <v>478986</v>
      </c>
      <c r="N3637" s="417">
        <f t="shared" si="5058"/>
        <v>0</v>
      </c>
      <c r="O3637" s="416">
        <v>16129</v>
      </c>
      <c r="P3637" s="417">
        <f t="shared" si="5059"/>
        <v>0</v>
      </c>
      <c r="Q3637" s="417">
        <v>495115</v>
      </c>
      <c r="R3637" s="417">
        <f t="shared" si="4909"/>
        <v>0</v>
      </c>
      <c r="S3637" s="417">
        <f t="shared" ref="S3637" si="5066">J3637-J3636</f>
        <v>0</v>
      </c>
      <c r="T3637" s="417">
        <f t="shared" ref="T3637:U3637" si="5067">Q3637-Q3636</f>
        <v>0</v>
      </c>
      <c r="U3637" s="417">
        <f t="shared" si="5067"/>
        <v>0</v>
      </c>
      <c r="V3637" s="422"/>
    </row>
    <row r="3638" spans="1:22" s="485" customFormat="1" ht="24" hidden="1" customHeight="1">
      <c r="A3638" s="366" t="s">
        <v>2055</v>
      </c>
      <c r="B3638" s="418" t="s">
        <v>0</v>
      </c>
      <c r="C3638" s="418" t="s">
        <v>4056</v>
      </c>
      <c r="D3638" s="418" t="s">
        <v>4057</v>
      </c>
      <c r="E3638" s="419" t="s">
        <v>307</v>
      </c>
      <c r="F3638" s="411"/>
      <c r="G3638" s="411">
        <f>[5]내역서!F3602</f>
        <v>6</v>
      </c>
      <c r="H3638" s="410"/>
      <c r="I3638" s="410"/>
      <c r="J3638" s="410">
        <f>내역서!F3646</f>
        <v>0</v>
      </c>
      <c r="K3638" s="411"/>
      <c r="L3638" s="412">
        <f>INT($J3638*K3638)</f>
        <v>0</v>
      </c>
      <c r="M3638" s="411">
        <v>478986</v>
      </c>
      <c r="N3638" s="412">
        <f>INT($J3638*M3638)</f>
        <v>0</v>
      </c>
      <c r="O3638" s="411">
        <v>16129</v>
      </c>
      <c r="P3638" s="412">
        <f>INT($J3638*O3638)</f>
        <v>0</v>
      </c>
      <c r="Q3638" s="412">
        <v>495115</v>
      </c>
      <c r="R3638" s="412">
        <f>L3638+N3638+P3638</f>
        <v>0</v>
      </c>
      <c r="S3638" s="412"/>
      <c r="T3638" s="412"/>
      <c r="U3638" s="412"/>
      <c r="V3638" s="419"/>
    </row>
    <row r="3639" spans="1:22" s="77" customFormat="1" ht="24" hidden="1" customHeight="1">
      <c r="A3639" s="372" t="s">
        <v>2219</v>
      </c>
      <c r="B3639" s="421"/>
      <c r="C3639" s="421" t="s">
        <v>4056</v>
      </c>
      <c r="D3639" s="421" t="s">
        <v>4057</v>
      </c>
      <c r="E3639" s="422" t="s">
        <v>307</v>
      </c>
      <c r="F3639" s="416"/>
      <c r="G3639" s="416">
        <f>[5]내역서!F3603</f>
        <v>6</v>
      </c>
      <c r="H3639" s="415"/>
      <c r="I3639" s="415"/>
      <c r="J3639" s="415">
        <f>내역서!F3647</f>
        <v>0</v>
      </c>
      <c r="K3639" s="416"/>
      <c r="L3639" s="417">
        <f t="shared" si="5057"/>
        <v>0</v>
      </c>
      <c r="M3639" s="416">
        <v>478986</v>
      </c>
      <c r="N3639" s="417">
        <f t="shared" si="5058"/>
        <v>0</v>
      </c>
      <c r="O3639" s="416">
        <v>16129</v>
      </c>
      <c r="P3639" s="417">
        <f t="shared" si="5059"/>
        <v>0</v>
      </c>
      <c r="Q3639" s="417">
        <v>495115</v>
      </c>
      <c r="R3639" s="417">
        <f t="shared" si="4909"/>
        <v>0</v>
      </c>
      <c r="S3639" s="417">
        <f t="shared" ref="S3639" si="5068">J3639-J3638</f>
        <v>0</v>
      </c>
      <c r="T3639" s="417">
        <f t="shared" ref="T3639:U3639" si="5069">Q3639-Q3638</f>
        <v>0</v>
      </c>
      <c r="U3639" s="417">
        <f t="shared" si="5069"/>
        <v>0</v>
      </c>
      <c r="V3639" s="422"/>
    </row>
    <row r="3640" spans="1:22" s="485" customFormat="1" ht="24" hidden="1" customHeight="1">
      <c r="A3640" s="366" t="s">
        <v>2055</v>
      </c>
      <c r="B3640" s="418" t="s">
        <v>0</v>
      </c>
      <c r="C3640" s="418" t="s">
        <v>4058</v>
      </c>
      <c r="D3640" s="418" t="s">
        <v>4059</v>
      </c>
      <c r="E3640" s="419" t="s">
        <v>307</v>
      </c>
      <c r="F3640" s="411"/>
      <c r="G3640" s="411">
        <f>[5]내역서!F3604</f>
        <v>1</v>
      </c>
      <c r="H3640" s="410"/>
      <c r="I3640" s="410"/>
      <c r="J3640" s="410">
        <f>내역서!F3648</f>
        <v>0</v>
      </c>
      <c r="K3640" s="411"/>
      <c r="L3640" s="412">
        <f>INT($J3640*K3640)</f>
        <v>0</v>
      </c>
      <c r="M3640" s="411">
        <v>689775</v>
      </c>
      <c r="N3640" s="412">
        <f>INT($J3640*M3640)</f>
        <v>0</v>
      </c>
      <c r="O3640" s="411">
        <v>16129</v>
      </c>
      <c r="P3640" s="412">
        <f>INT($J3640*O3640)</f>
        <v>0</v>
      </c>
      <c r="Q3640" s="412">
        <v>705904</v>
      </c>
      <c r="R3640" s="412">
        <f>L3640+N3640+P3640</f>
        <v>0</v>
      </c>
      <c r="S3640" s="412"/>
      <c r="T3640" s="412"/>
      <c r="U3640" s="412"/>
      <c r="V3640" s="419"/>
    </row>
    <row r="3641" spans="1:22" s="77" customFormat="1" ht="24" hidden="1" customHeight="1">
      <c r="A3641" s="372" t="s">
        <v>6463</v>
      </c>
      <c r="B3641" s="421"/>
      <c r="C3641" s="421" t="s">
        <v>4058</v>
      </c>
      <c r="D3641" s="421" t="s">
        <v>4059</v>
      </c>
      <c r="E3641" s="422" t="s">
        <v>307</v>
      </c>
      <c r="F3641" s="416"/>
      <c r="G3641" s="416">
        <f>[5]내역서!F3605</f>
        <v>1</v>
      </c>
      <c r="H3641" s="415"/>
      <c r="I3641" s="415"/>
      <c r="J3641" s="415">
        <f>내역서!F3649</f>
        <v>0</v>
      </c>
      <c r="K3641" s="416"/>
      <c r="L3641" s="417">
        <f t="shared" si="5057"/>
        <v>0</v>
      </c>
      <c r="M3641" s="416">
        <v>689775</v>
      </c>
      <c r="N3641" s="417">
        <f t="shared" si="5058"/>
        <v>0</v>
      </c>
      <c r="O3641" s="416">
        <v>16129</v>
      </c>
      <c r="P3641" s="417">
        <f t="shared" si="5059"/>
        <v>0</v>
      </c>
      <c r="Q3641" s="417">
        <v>705904</v>
      </c>
      <c r="R3641" s="417">
        <f t="shared" si="4909"/>
        <v>0</v>
      </c>
      <c r="S3641" s="417">
        <f t="shared" ref="S3641" si="5070">J3641-J3640</f>
        <v>0</v>
      </c>
      <c r="T3641" s="417">
        <f t="shared" ref="T3641:U3641" si="5071">Q3641-Q3640</f>
        <v>0</v>
      </c>
      <c r="U3641" s="417">
        <f t="shared" si="5071"/>
        <v>0</v>
      </c>
      <c r="V3641" s="422"/>
    </row>
    <row r="3642" spans="1:22" s="485" customFormat="1" ht="24" hidden="1" customHeight="1">
      <c r="A3642" s="366" t="s">
        <v>4602</v>
      </c>
      <c r="B3642" s="418" t="s">
        <v>0</v>
      </c>
      <c r="C3642" s="418" t="s">
        <v>4060</v>
      </c>
      <c r="D3642" s="418" t="s">
        <v>4061</v>
      </c>
      <c r="E3642" s="419" t="s">
        <v>307</v>
      </c>
      <c r="F3642" s="411"/>
      <c r="G3642" s="411">
        <f>[5]내역서!F3606</f>
        <v>1</v>
      </c>
      <c r="H3642" s="410"/>
      <c r="I3642" s="410"/>
      <c r="J3642" s="410">
        <f>내역서!F3650</f>
        <v>0</v>
      </c>
      <c r="K3642" s="411"/>
      <c r="L3642" s="412">
        <f>INT($J3642*K3642)</f>
        <v>0</v>
      </c>
      <c r="M3642" s="411">
        <v>3254508</v>
      </c>
      <c r="N3642" s="412">
        <f>INT($J3642*M3642)</f>
        <v>0</v>
      </c>
      <c r="O3642" s="411">
        <v>35228</v>
      </c>
      <c r="P3642" s="412">
        <f>INT($J3642*O3642)</f>
        <v>0</v>
      </c>
      <c r="Q3642" s="412">
        <v>3289736</v>
      </c>
      <c r="R3642" s="412">
        <f>L3642+N3642+P3642</f>
        <v>0</v>
      </c>
      <c r="S3642" s="412"/>
      <c r="T3642" s="412"/>
      <c r="U3642" s="412"/>
      <c r="V3642" s="419"/>
    </row>
    <row r="3643" spans="1:22" s="77" customFormat="1" ht="24" hidden="1" customHeight="1">
      <c r="A3643" s="372" t="s">
        <v>4414</v>
      </c>
      <c r="B3643" s="421"/>
      <c r="C3643" s="421" t="s">
        <v>4060</v>
      </c>
      <c r="D3643" s="421" t="s">
        <v>4061</v>
      </c>
      <c r="E3643" s="422" t="s">
        <v>307</v>
      </c>
      <c r="F3643" s="416"/>
      <c r="G3643" s="416">
        <f>[5]내역서!F3607</f>
        <v>1</v>
      </c>
      <c r="H3643" s="415"/>
      <c r="I3643" s="415"/>
      <c r="J3643" s="415">
        <f>내역서!F3651</f>
        <v>0</v>
      </c>
      <c r="K3643" s="416"/>
      <c r="L3643" s="417">
        <f t="shared" si="5057"/>
        <v>0</v>
      </c>
      <c r="M3643" s="416">
        <v>3254508</v>
      </c>
      <c r="N3643" s="417">
        <f t="shared" si="5058"/>
        <v>0</v>
      </c>
      <c r="O3643" s="416">
        <v>35228</v>
      </c>
      <c r="P3643" s="417">
        <f t="shared" si="5059"/>
        <v>0</v>
      </c>
      <c r="Q3643" s="417">
        <v>3289736</v>
      </c>
      <c r="R3643" s="417">
        <f t="shared" ref="R3643:R3705" si="5072">L3643+N3643+P3643</f>
        <v>0</v>
      </c>
      <c r="S3643" s="417">
        <f t="shared" ref="S3643" si="5073">J3643-J3642</f>
        <v>0</v>
      </c>
      <c r="T3643" s="417">
        <f t="shared" ref="T3643:U3643" si="5074">Q3643-Q3642</f>
        <v>0</v>
      </c>
      <c r="U3643" s="417">
        <f t="shared" si="5074"/>
        <v>0</v>
      </c>
      <c r="V3643" s="422"/>
    </row>
    <row r="3644" spans="1:22" s="485" customFormat="1" ht="24" hidden="1" customHeight="1">
      <c r="A3644" s="366" t="s">
        <v>4686</v>
      </c>
      <c r="B3644" s="418" t="s">
        <v>0</v>
      </c>
      <c r="C3644" s="418" t="s">
        <v>4062</v>
      </c>
      <c r="D3644" s="418" t="s">
        <v>4063</v>
      </c>
      <c r="E3644" s="419" t="s">
        <v>307</v>
      </c>
      <c r="F3644" s="411"/>
      <c r="G3644" s="411">
        <f>[5]내역서!F3608</f>
        <v>2</v>
      </c>
      <c r="H3644" s="410"/>
      <c r="I3644" s="410"/>
      <c r="J3644" s="410">
        <f>내역서!F3652</f>
        <v>0</v>
      </c>
      <c r="K3644" s="411"/>
      <c r="L3644" s="412">
        <f>INT($J3644*K3644)</f>
        <v>0</v>
      </c>
      <c r="M3644" s="411">
        <v>372357</v>
      </c>
      <c r="N3644" s="412">
        <f>INT($J3644*M3644)</f>
        <v>0</v>
      </c>
      <c r="O3644" s="411">
        <v>0</v>
      </c>
      <c r="P3644" s="412">
        <f>INT($J3644*O3644)</f>
        <v>0</v>
      </c>
      <c r="Q3644" s="412">
        <v>372357</v>
      </c>
      <c r="R3644" s="412">
        <f>L3644+N3644+P3644</f>
        <v>0</v>
      </c>
      <c r="S3644" s="412"/>
      <c r="T3644" s="412"/>
      <c r="U3644" s="412"/>
      <c r="V3644" s="419"/>
    </row>
    <row r="3645" spans="1:22" s="77" customFormat="1" ht="24" hidden="1" customHeight="1">
      <c r="A3645" s="372" t="s">
        <v>6411</v>
      </c>
      <c r="B3645" s="421"/>
      <c r="C3645" s="421" t="s">
        <v>4062</v>
      </c>
      <c r="D3645" s="421" t="s">
        <v>4063</v>
      </c>
      <c r="E3645" s="422" t="s">
        <v>307</v>
      </c>
      <c r="F3645" s="416"/>
      <c r="G3645" s="416">
        <f>[5]내역서!F3609</f>
        <v>2</v>
      </c>
      <c r="H3645" s="415"/>
      <c r="I3645" s="415"/>
      <c r="J3645" s="415">
        <f>내역서!F3653</f>
        <v>0</v>
      </c>
      <c r="K3645" s="416"/>
      <c r="L3645" s="417">
        <f t="shared" si="5057"/>
        <v>0</v>
      </c>
      <c r="M3645" s="416">
        <v>372357</v>
      </c>
      <c r="N3645" s="417">
        <f t="shared" si="5058"/>
        <v>0</v>
      </c>
      <c r="O3645" s="416">
        <v>0</v>
      </c>
      <c r="P3645" s="417">
        <f t="shared" si="5059"/>
        <v>0</v>
      </c>
      <c r="Q3645" s="417">
        <v>372357</v>
      </c>
      <c r="R3645" s="417">
        <f t="shared" si="5072"/>
        <v>0</v>
      </c>
      <c r="S3645" s="417">
        <f t="shared" ref="S3645" si="5075">J3645-J3644</f>
        <v>0</v>
      </c>
      <c r="T3645" s="417">
        <f t="shared" ref="T3645:U3645" si="5076">Q3645-Q3644</f>
        <v>0</v>
      </c>
      <c r="U3645" s="417">
        <f t="shared" si="5076"/>
        <v>0</v>
      </c>
      <c r="V3645" s="422"/>
    </row>
    <row r="3646" spans="1:22" s="460" customFormat="1" ht="24" hidden="1" customHeight="1">
      <c r="A3646" s="366" t="s">
        <v>4820</v>
      </c>
      <c r="B3646" s="448" t="s">
        <v>4064</v>
      </c>
      <c r="C3646" s="448" t="s">
        <v>3444</v>
      </c>
      <c r="D3646" s="449" t="s">
        <v>0</v>
      </c>
      <c r="E3646" s="449" t="s">
        <v>0</v>
      </c>
      <c r="F3646" s="450">
        <v>0</v>
      </c>
      <c r="G3646" s="450">
        <f>[5]내역서!F3610</f>
        <v>0</v>
      </c>
      <c r="H3646" s="450"/>
      <c r="I3646" s="450"/>
      <c r="J3646" s="450">
        <f>내역서!F3654</f>
        <v>0</v>
      </c>
      <c r="K3646" s="451">
        <v>0</v>
      </c>
      <c r="L3646" s="450">
        <f>L3648+L3650+L3652+L3654+L3656+L3658+L3660+L3662+L3664+L3666+L3668+L3670+L3672+L3674+L3676+L3678+L3680+L3682+L3684+L3686+L3688+L3690+L3692+L3694+L3696+L3698+L3700</f>
        <v>0</v>
      </c>
      <c r="M3646" s="451">
        <v>0</v>
      </c>
      <c r="N3646" s="450">
        <f>N3648+N3650+N3652+N3654+N3656+N3658+N3660+N3662+N3664+N3666+N3668+N3670+N3672+N3674+N3676+N3678+N3680+N3682+N3684+N3686+N3688+N3690+N3692+N3694+N3696+N3698+N3700</f>
        <v>0</v>
      </c>
      <c r="O3646" s="451">
        <v>0</v>
      </c>
      <c r="P3646" s="450">
        <f>P3648+P3650+P3652+P3654+P3656+P3658+P3660+P3662+P3664+P3666+P3668+P3670+P3672+P3674+P3676+P3678+P3680+P3682+P3684+P3686+P3688+P3690+P3692+P3694+P3696+P3698+P3700</f>
        <v>0</v>
      </c>
      <c r="Q3646" s="452">
        <v>0</v>
      </c>
      <c r="R3646" s="450">
        <f>L3646+N3646+P3646</f>
        <v>0</v>
      </c>
      <c r="S3646" s="450"/>
      <c r="T3646" s="450"/>
      <c r="U3646" s="450"/>
      <c r="V3646" s="453"/>
    </row>
    <row r="3647" spans="1:22" s="525" customFormat="1" ht="24" hidden="1" customHeight="1">
      <c r="A3647" s="372" t="s">
        <v>6411</v>
      </c>
      <c r="B3647" s="454" t="s">
        <v>4064</v>
      </c>
      <c r="C3647" s="454" t="s">
        <v>4066</v>
      </c>
      <c r="D3647" s="455" t="s">
        <v>0</v>
      </c>
      <c r="E3647" s="455"/>
      <c r="F3647" s="456">
        <v>0</v>
      </c>
      <c r="G3647" s="456">
        <f>[5]내역서!F3611</f>
        <v>0</v>
      </c>
      <c r="H3647" s="456"/>
      <c r="I3647" s="456"/>
      <c r="J3647" s="456">
        <f>내역서!F3655</f>
        <v>0</v>
      </c>
      <c r="K3647" s="457">
        <v>0</v>
      </c>
      <c r="L3647" s="456">
        <f>L3649+L3651+L3653+L3655+L3657+L3659+L3661+L3663+L3665+L3667+L3669+L3671+L3673+L3675+L3677+L3679+L3681+L3683+L3685+L3687+L3689+L3691+L3693+L3695+L3697+L3699+L3701</f>
        <v>0</v>
      </c>
      <c r="M3647" s="457">
        <v>0</v>
      </c>
      <c r="N3647" s="456">
        <f>N3649+N3651+N3653+N3655+N3657+N3659+N3661+N3663+N3665+N3667+N3669+N3671+N3673+N3675+N3677+N3679+N3681+N3683+N3685+N3687+N3689+N3691+N3693+N3695+N3697+N3699+N3701</f>
        <v>0</v>
      </c>
      <c r="O3647" s="457">
        <v>0</v>
      </c>
      <c r="P3647" s="456">
        <f>P3649+P3651+P3653+P3655+P3657+P3659+P3661+P3663+P3665+P3667+P3669+P3671+P3673+P3675+P3677+P3679+P3681+P3683+P3685+P3687+P3689+P3691+P3693+P3695+P3697+P3699+P3701</f>
        <v>0</v>
      </c>
      <c r="Q3647" s="458">
        <v>0</v>
      </c>
      <c r="R3647" s="456">
        <f t="shared" si="5072"/>
        <v>0</v>
      </c>
      <c r="S3647" s="456">
        <f t="shared" ref="S3647" si="5077">J3647-J3646</f>
        <v>0</v>
      </c>
      <c r="T3647" s="456">
        <f t="shared" ref="T3647:U3647" si="5078">Q3647-Q3646</f>
        <v>0</v>
      </c>
      <c r="U3647" s="456">
        <f t="shared" si="5078"/>
        <v>0</v>
      </c>
      <c r="V3647" s="459"/>
    </row>
    <row r="3648" spans="1:22" s="485" customFormat="1" ht="24" hidden="1" customHeight="1">
      <c r="A3648" s="366" t="s">
        <v>6464</v>
      </c>
      <c r="B3648" s="418" t="s">
        <v>0</v>
      </c>
      <c r="C3648" s="418" t="s">
        <v>4067</v>
      </c>
      <c r="D3648" s="418" t="s">
        <v>4068</v>
      </c>
      <c r="E3648" s="419" t="s">
        <v>6</v>
      </c>
      <c r="F3648" s="411"/>
      <c r="G3648" s="411">
        <f>[5]내역서!F3612</f>
        <v>9.5</v>
      </c>
      <c r="H3648" s="410"/>
      <c r="I3648" s="410"/>
      <c r="J3648" s="410">
        <f>내역서!F3656</f>
        <v>0</v>
      </c>
      <c r="K3648" s="411">
        <v>15078</v>
      </c>
      <c r="L3648" s="412">
        <f>INT($J3648*K3648)</f>
        <v>0</v>
      </c>
      <c r="M3648" s="411"/>
      <c r="N3648" s="412">
        <f>INT($J3648*M3648)</f>
        <v>0</v>
      </c>
      <c r="O3648" s="411"/>
      <c r="P3648" s="412">
        <f>INT($J3648*O3648)</f>
        <v>0</v>
      </c>
      <c r="Q3648" s="412">
        <v>15078</v>
      </c>
      <c r="R3648" s="412">
        <f>L3648+N3648+P3648</f>
        <v>0</v>
      </c>
      <c r="S3648" s="412"/>
      <c r="T3648" s="412"/>
      <c r="U3648" s="412"/>
      <c r="V3648" s="419"/>
    </row>
    <row r="3649" spans="1:22" s="77" customFormat="1" ht="24" hidden="1" customHeight="1">
      <c r="A3649" s="372" t="s">
        <v>4818</v>
      </c>
      <c r="B3649" s="421"/>
      <c r="C3649" s="421" t="s">
        <v>4067</v>
      </c>
      <c r="D3649" s="421" t="s">
        <v>4068</v>
      </c>
      <c r="E3649" s="422" t="s">
        <v>6</v>
      </c>
      <c r="F3649" s="416"/>
      <c r="G3649" s="416">
        <f>[5]내역서!F3613</f>
        <v>9.5</v>
      </c>
      <c r="H3649" s="415"/>
      <c r="I3649" s="415"/>
      <c r="J3649" s="415">
        <f>내역서!F3657</f>
        <v>0</v>
      </c>
      <c r="K3649" s="416">
        <v>15078</v>
      </c>
      <c r="L3649" s="417">
        <f t="shared" ref="L3649:L3701" si="5079">INT($J3649*K3649)</f>
        <v>0</v>
      </c>
      <c r="M3649" s="416"/>
      <c r="N3649" s="417">
        <f t="shared" ref="N3649:N3701" si="5080">INT($J3649*M3649)</f>
        <v>0</v>
      </c>
      <c r="O3649" s="416"/>
      <c r="P3649" s="417">
        <f t="shared" ref="P3649:P3701" si="5081">INT($J3649*O3649)</f>
        <v>0</v>
      </c>
      <c r="Q3649" s="417">
        <v>15078</v>
      </c>
      <c r="R3649" s="417">
        <f t="shared" si="5072"/>
        <v>0</v>
      </c>
      <c r="S3649" s="417">
        <f t="shared" ref="S3649" si="5082">J3649-J3648</f>
        <v>0</v>
      </c>
      <c r="T3649" s="417">
        <f t="shared" ref="T3649:U3649" si="5083">Q3649-Q3648</f>
        <v>0</v>
      </c>
      <c r="U3649" s="417">
        <f t="shared" si="5083"/>
        <v>0</v>
      </c>
      <c r="V3649" s="422"/>
    </row>
    <row r="3650" spans="1:22" s="485" customFormat="1" ht="24" hidden="1" customHeight="1">
      <c r="A3650" s="366" t="s">
        <v>4686</v>
      </c>
      <c r="B3650" s="418" t="s">
        <v>0</v>
      </c>
      <c r="C3650" s="418" t="s">
        <v>4067</v>
      </c>
      <c r="D3650" s="418" t="s">
        <v>4071</v>
      </c>
      <c r="E3650" s="419" t="s">
        <v>6</v>
      </c>
      <c r="F3650" s="411"/>
      <c r="G3650" s="411">
        <f>[5]내역서!F3614</f>
        <v>8.4</v>
      </c>
      <c r="H3650" s="410"/>
      <c r="I3650" s="410"/>
      <c r="J3650" s="410">
        <f>내역서!F3658</f>
        <v>0</v>
      </c>
      <c r="K3650" s="411">
        <v>21802</v>
      </c>
      <c r="L3650" s="412">
        <f>INT($J3650*K3650)</f>
        <v>0</v>
      </c>
      <c r="M3650" s="411"/>
      <c r="N3650" s="412">
        <f>INT($J3650*M3650)</f>
        <v>0</v>
      </c>
      <c r="O3650" s="411"/>
      <c r="P3650" s="412">
        <f>INT($J3650*O3650)</f>
        <v>0</v>
      </c>
      <c r="Q3650" s="412">
        <v>21802</v>
      </c>
      <c r="R3650" s="412">
        <f>L3650+N3650+P3650</f>
        <v>0</v>
      </c>
      <c r="S3650" s="412"/>
      <c r="T3650" s="412"/>
      <c r="U3650" s="412"/>
      <c r="V3650" s="419"/>
    </row>
    <row r="3651" spans="1:22" s="77" customFormat="1" ht="24" hidden="1" customHeight="1">
      <c r="A3651" s="372" t="s">
        <v>6411</v>
      </c>
      <c r="B3651" s="421"/>
      <c r="C3651" s="421" t="s">
        <v>4067</v>
      </c>
      <c r="D3651" s="421" t="s">
        <v>4071</v>
      </c>
      <c r="E3651" s="422" t="s">
        <v>6</v>
      </c>
      <c r="F3651" s="416"/>
      <c r="G3651" s="416">
        <f>[5]내역서!F3615</f>
        <v>8.4</v>
      </c>
      <c r="H3651" s="415"/>
      <c r="I3651" s="415"/>
      <c r="J3651" s="415">
        <f>내역서!F3659</f>
        <v>0</v>
      </c>
      <c r="K3651" s="416">
        <v>21802</v>
      </c>
      <c r="L3651" s="417">
        <f t="shared" si="5079"/>
        <v>0</v>
      </c>
      <c r="M3651" s="416"/>
      <c r="N3651" s="417">
        <f t="shared" si="5080"/>
        <v>0</v>
      </c>
      <c r="O3651" s="416"/>
      <c r="P3651" s="417">
        <f t="shared" si="5081"/>
        <v>0</v>
      </c>
      <c r="Q3651" s="417">
        <v>21802</v>
      </c>
      <c r="R3651" s="417">
        <f t="shared" si="5072"/>
        <v>0</v>
      </c>
      <c r="S3651" s="417">
        <f t="shared" ref="S3651" si="5084">J3651-J3650</f>
        <v>0</v>
      </c>
      <c r="T3651" s="417">
        <f t="shared" ref="T3651:U3651" si="5085">Q3651-Q3650</f>
        <v>0</v>
      </c>
      <c r="U3651" s="417">
        <f t="shared" si="5085"/>
        <v>0</v>
      </c>
      <c r="V3651" s="422"/>
    </row>
    <row r="3652" spans="1:22" s="485" customFormat="1" ht="24" hidden="1" customHeight="1">
      <c r="A3652" s="366" t="s">
        <v>4686</v>
      </c>
      <c r="B3652" s="418" t="s">
        <v>0</v>
      </c>
      <c r="C3652" s="418" t="s">
        <v>4067</v>
      </c>
      <c r="D3652" s="418" t="s">
        <v>4072</v>
      </c>
      <c r="E3652" s="419" t="s">
        <v>6</v>
      </c>
      <c r="F3652" s="411"/>
      <c r="G3652" s="411">
        <f>[5]내역서!F3616</f>
        <v>4.8</v>
      </c>
      <c r="H3652" s="410"/>
      <c r="I3652" s="410"/>
      <c r="J3652" s="410">
        <f>내역서!F3660</f>
        <v>0</v>
      </c>
      <c r="K3652" s="411">
        <v>73025</v>
      </c>
      <c r="L3652" s="412">
        <f>INT($J3652*K3652)</f>
        <v>0</v>
      </c>
      <c r="M3652" s="411"/>
      <c r="N3652" s="412">
        <f>INT($J3652*M3652)</f>
        <v>0</v>
      </c>
      <c r="O3652" s="411"/>
      <c r="P3652" s="412">
        <f>INT($J3652*O3652)</f>
        <v>0</v>
      </c>
      <c r="Q3652" s="412">
        <v>73025</v>
      </c>
      <c r="R3652" s="412">
        <f>L3652+N3652+P3652</f>
        <v>0</v>
      </c>
      <c r="S3652" s="412"/>
      <c r="T3652" s="412"/>
      <c r="U3652" s="412"/>
      <c r="V3652" s="419"/>
    </row>
    <row r="3653" spans="1:22" s="77" customFormat="1" ht="24" hidden="1" customHeight="1">
      <c r="A3653" s="372" t="s">
        <v>4818</v>
      </c>
      <c r="B3653" s="421"/>
      <c r="C3653" s="421" t="s">
        <v>4067</v>
      </c>
      <c r="D3653" s="421" t="s">
        <v>4072</v>
      </c>
      <c r="E3653" s="422" t="s">
        <v>6</v>
      </c>
      <c r="F3653" s="416"/>
      <c r="G3653" s="416">
        <f>[5]내역서!F3617</f>
        <v>4.8</v>
      </c>
      <c r="H3653" s="415"/>
      <c r="I3653" s="415"/>
      <c r="J3653" s="415">
        <f>내역서!F3661</f>
        <v>0</v>
      </c>
      <c r="K3653" s="416">
        <v>73025</v>
      </c>
      <c r="L3653" s="417">
        <f t="shared" si="5079"/>
        <v>0</v>
      </c>
      <c r="M3653" s="416"/>
      <c r="N3653" s="417">
        <f t="shared" si="5080"/>
        <v>0</v>
      </c>
      <c r="O3653" s="416"/>
      <c r="P3653" s="417">
        <f t="shared" si="5081"/>
        <v>0</v>
      </c>
      <c r="Q3653" s="417">
        <v>73025</v>
      </c>
      <c r="R3653" s="417">
        <f t="shared" si="5072"/>
        <v>0</v>
      </c>
      <c r="S3653" s="417">
        <f t="shared" ref="S3653" si="5086">J3653-J3652</f>
        <v>0</v>
      </c>
      <c r="T3653" s="417">
        <f t="shared" ref="T3653:U3653" si="5087">Q3653-Q3652</f>
        <v>0</v>
      </c>
      <c r="U3653" s="417">
        <f t="shared" si="5087"/>
        <v>0</v>
      </c>
      <c r="V3653" s="422"/>
    </row>
    <row r="3654" spans="1:22" s="485" customFormat="1" ht="24" hidden="1" customHeight="1">
      <c r="A3654" s="366" t="s">
        <v>4686</v>
      </c>
      <c r="B3654" s="418" t="s">
        <v>0</v>
      </c>
      <c r="C3654" s="418" t="s">
        <v>4067</v>
      </c>
      <c r="D3654" s="418" t="s">
        <v>4073</v>
      </c>
      <c r="E3654" s="419" t="s">
        <v>6</v>
      </c>
      <c r="F3654" s="411"/>
      <c r="G3654" s="411">
        <f>[5]내역서!F3618</f>
        <v>3.2</v>
      </c>
      <c r="H3654" s="410"/>
      <c r="I3654" s="410"/>
      <c r="J3654" s="410">
        <f>내역서!F3662</f>
        <v>0</v>
      </c>
      <c r="K3654" s="411">
        <v>247886</v>
      </c>
      <c r="L3654" s="412">
        <f>INT($J3654*K3654)</f>
        <v>0</v>
      </c>
      <c r="M3654" s="411"/>
      <c r="N3654" s="412">
        <f>INT($J3654*M3654)</f>
        <v>0</v>
      </c>
      <c r="O3654" s="411"/>
      <c r="P3654" s="412">
        <f>INT($J3654*O3654)</f>
        <v>0</v>
      </c>
      <c r="Q3654" s="412">
        <v>247886</v>
      </c>
      <c r="R3654" s="412">
        <f>L3654+N3654+P3654</f>
        <v>0</v>
      </c>
      <c r="S3654" s="412"/>
      <c r="T3654" s="412"/>
      <c r="U3654" s="412"/>
      <c r="V3654" s="419"/>
    </row>
    <row r="3655" spans="1:22" s="77" customFormat="1" ht="24" hidden="1" customHeight="1">
      <c r="A3655" s="372" t="s">
        <v>6411</v>
      </c>
      <c r="B3655" s="421"/>
      <c r="C3655" s="421" t="s">
        <v>4067</v>
      </c>
      <c r="D3655" s="421" t="s">
        <v>4073</v>
      </c>
      <c r="E3655" s="422" t="s">
        <v>6</v>
      </c>
      <c r="F3655" s="416"/>
      <c r="G3655" s="416">
        <f>[5]내역서!F3619</f>
        <v>3.2</v>
      </c>
      <c r="H3655" s="415"/>
      <c r="I3655" s="415"/>
      <c r="J3655" s="415">
        <f>내역서!F3663</f>
        <v>0</v>
      </c>
      <c r="K3655" s="416">
        <v>247886</v>
      </c>
      <c r="L3655" s="417">
        <f t="shared" si="5079"/>
        <v>0</v>
      </c>
      <c r="M3655" s="416"/>
      <c r="N3655" s="417">
        <f t="shared" si="5080"/>
        <v>0</v>
      </c>
      <c r="O3655" s="416"/>
      <c r="P3655" s="417">
        <f t="shared" si="5081"/>
        <v>0</v>
      </c>
      <c r="Q3655" s="417">
        <v>247886</v>
      </c>
      <c r="R3655" s="417">
        <f t="shared" si="5072"/>
        <v>0</v>
      </c>
      <c r="S3655" s="417">
        <f t="shared" ref="S3655" si="5088">J3655-J3654</f>
        <v>0</v>
      </c>
      <c r="T3655" s="417">
        <f t="shared" ref="T3655:U3655" si="5089">Q3655-Q3654</f>
        <v>0</v>
      </c>
      <c r="U3655" s="417">
        <f t="shared" si="5089"/>
        <v>0</v>
      </c>
      <c r="V3655" s="422"/>
    </row>
    <row r="3656" spans="1:22" s="485" customFormat="1" ht="24" hidden="1" customHeight="1">
      <c r="A3656" s="366" t="s">
        <v>4686</v>
      </c>
      <c r="B3656" s="418" t="s">
        <v>0</v>
      </c>
      <c r="C3656" s="418" t="s">
        <v>4067</v>
      </c>
      <c r="D3656" s="418" t="s">
        <v>4074</v>
      </c>
      <c r="E3656" s="419" t="s">
        <v>6</v>
      </c>
      <c r="F3656" s="411"/>
      <c r="G3656" s="411">
        <f>[5]내역서!F3620</f>
        <v>6.3</v>
      </c>
      <c r="H3656" s="410"/>
      <c r="I3656" s="410"/>
      <c r="J3656" s="410">
        <f>내역서!F3664</f>
        <v>0</v>
      </c>
      <c r="K3656" s="411">
        <v>427612</v>
      </c>
      <c r="L3656" s="412">
        <f>INT($J3656*K3656)</f>
        <v>0</v>
      </c>
      <c r="M3656" s="411"/>
      <c r="N3656" s="412">
        <f>INT($J3656*M3656)</f>
        <v>0</v>
      </c>
      <c r="O3656" s="411"/>
      <c r="P3656" s="412">
        <f>INT($J3656*O3656)</f>
        <v>0</v>
      </c>
      <c r="Q3656" s="412">
        <v>427612</v>
      </c>
      <c r="R3656" s="412">
        <f>L3656+N3656+P3656</f>
        <v>0</v>
      </c>
      <c r="S3656" s="412"/>
      <c r="T3656" s="412"/>
      <c r="U3656" s="412"/>
      <c r="V3656" s="419"/>
    </row>
    <row r="3657" spans="1:22" s="77" customFormat="1" ht="24" hidden="1" customHeight="1">
      <c r="A3657" s="372" t="s">
        <v>6411</v>
      </c>
      <c r="B3657" s="421"/>
      <c r="C3657" s="421" t="s">
        <v>4067</v>
      </c>
      <c r="D3657" s="421" t="s">
        <v>4074</v>
      </c>
      <c r="E3657" s="422" t="s">
        <v>6</v>
      </c>
      <c r="F3657" s="416"/>
      <c r="G3657" s="416">
        <f>[5]내역서!F3621</f>
        <v>6.3</v>
      </c>
      <c r="H3657" s="415"/>
      <c r="I3657" s="415"/>
      <c r="J3657" s="415">
        <f>내역서!F3665</f>
        <v>0</v>
      </c>
      <c r="K3657" s="416">
        <v>427612</v>
      </c>
      <c r="L3657" s="417">
        <f t="shared" si="5079"/>
        <v>0</v>
      </c>
      <c r="M3657" s="416"/>
      <c r="N3657" s="417">
        <f t="shared" si="5080"/>
        <v>0</v>
      </c>
      <c r="O3657" s="416"/>
      <c r="P3657" s="417">
        <f t="shared" si="5081"/>
        <v>0</v>
      </c>
      <c r="Q3657" s="417">
        <v>427612</v>
      </c>
      <c r="R3657" s="417">
        <f t="shared" si="5072"/>
        <v>0</v>
      </c>
      <c r="S3657" s="417">
        <f t="shared" ref="S3657" si="5090">J3657-J3656</f>
        <v>0</v>
      </c>
      <c r="T3657" s="417">
        <f t="shared" ref="T3657:U3657" si="5091">Q3657-Q3656</f>
        <v>0</v>
      </c>
      <c r="U3657" s="417">
        <f t="shared" si="5091"/>
        <v>0</v>
      </c>
      <c r="V3657" s="422"/>
    </row>
    <row r="3658" spans="1:22" s="485" customFormat="1" ht="24" hidden="1" customHeight="1">
      <c r="A3658" s="366" t="s">
        <v>4686</v>
      </c>
      <c r="B3658" s="418" t="s">
        <v>0</v>
      </c>
      <c r="C3658" s="418" t="s">
        <v>4075</v>
      </c>
      <c r="D3658" s="418" t="s">
        <v>4076</v>
      </c>
      <c r="E3658" s="419" t="s">
        <v>2194</v>
      </c>
      <c r="F3658" s="411"/>
      <c r="G3658" s="411">
        <f>[5]내역서!F3622</f>
        <v>6</v>
      </c>
      <c r="H3658" s="410"/>
      <c r="I3658" s="410"/>
      <c r="J3658" s="410">
        <f>내역서!F3666</f>
        <v>0</v>
      </c>
      <c r="K3658" s="411">
        <v>4815</v>
      </c>
      <c r="L3658" s="412">
        <f>INT($J3658*K3658)</f>
        <v>0</v>
      </c>
      <c r="M3658" s="411"/>
      <c r="N3658" s="412">
        <f>INT($J3658*M3658)</f>
        <v>0</v>
      </c>
      <c r="O3658" s="411"/>
      <c r="P3658" s="412">
        <f>INT($J3658*O3658)</f>
        <v>0</v>
      </c>
      <c r="Q3658" s="412">
        <v>4815</v>
      </c>
      <c r="R3658" s="412">
        <f>L3658+N3658+P3658</f>
        <v>0</v>
      </c>
      <c r="S3658" s="412"/>
      <c r="T3658" s="412"/>
      <c r="U3658" s="412"/>
      <c r="V3658" s="419"/>
    </row>
    <row r="3659" spans="1:22" s="77" customFormat="1" ht="24" hidden="1" customHeight="1">
      <c r="A3659" s="372" t="s">
        <v>4818</v>
      </c>
      <c r="B3659" s="421"/>
      <c r="C3659" s="421" t="s">
        <v>4075</v>
      </c>
      <c r="D3659" s="421" t="s">
        <v>4076</v>
      </c>
      <c r="E3659" s="422" t="s">
        <v>2194</v>
      </c>
      <c r="F3659" s="416"/>
      <c r="G3659" s="416">
        <f>[5]내역서!F3623</f>
        <v>6</v>
      </c>
      <c r="H3659" s="415"/>
      <c r="I3659" s="415"/>
      <c r="J3659" s="415">
        <f>내역서!F3667</f>
        <v>0</v>
      </c>
      <c r="K3659" s="416">
        <v>4815</v>
      </c>
      <c r="L3659" s="417">
        <f t="shared" si="5079"/>
        <v>0</v>
      </c>
      <c r="M3659" s="416"/>
      <c r="N3659" s="417">
        <f t="shared" si="5080"/>
        <v>0</v>
      </c>
      <c r="O3659" s="416"/>
      <c r="P3659" s="417">
        <f t="shared" si="5081"/>
        <v>0</v>
      </c>
      <c r="Q3659" s="417">
        <v>4815</v>
      </c>
      <c r="R3659" s="417">
        <f t="shared" si="5072"/>
        <v>0</v>
      </c>
      <c r="S3659" s="417">
        <f t="shared" ref="S3659" si="5092">J3659-J3658</f>
        <v>0</v>
      </c>
      <c r="T3659" s="417">
        <f t="shared" ref="T3659:U3659" si="5093">Q3659-Q3658</f>
        <v>0</v>
      </c>
      <c r="U3659" s="417">
        <f t="shared" si="5093"/>
        <v>0</v>
      </c>
      <c r="V3659" s="422"/>
    </row>
    <row r="3660" spans="1:22" s="485" customFormat="1" ht="24" hidden="1" customHeight="1">
      <c r="A3660" s="366" t="s">
        <v>4686</v>
      </c>
      <c r="B3660" s="418" t="s">
        <v>0</v>
      </c>
      <c r="C3660" s="418" t="s">
        <v>4075</v>
      </c>
      <c r="D3660" s="418" t="s">
        <v>4077</v>
      </c>
      <c r="E3660" s="419" t="s">
        <v>2194</v>
      </c>
      <c r="F3660" s="411"/>
      <c r="G3660" s="411">
        <f>[5]내역서!F3624</f>
        <v>3</v>
      </c>
      <c r="H3660" s="410"/>
      <c r="I3660" s="410"/>
      <c r="J3660" s="410">
        <f>내역서!F3668</f>
        <v>0</v>
      </c>
      <c r="K3660" s="411">
        <v>9512</v>
      </c>
      <c r="L3660" s="412">
        <f>INT($J3660*K3660)</f>
        <v>0</v>
      </c>
      <c r="M3660" s="411"/>
      <c r="N3660" s="412">
        <f>INT($J3660*M3660)</f>
        <v>0</v>
      </c>
      <c r="O3660" s="411"/>
      <c r="P3660" s="412">
        <f>INT($J3660*O3660)</f>
        <v>0</v>
      </c>
      <c r="Q3660" s="412">
        <v>9512</v>
      </c>
      <c r="R3660" s="412">
        <f>L3660+N3660+P3660</f>
        <v>0</v>
      </c>
      <c r="S3660" s="412"/>
      <c r="T3660" s="412"/>
      <c r="U3660" s="412"/>
      <c r="V3660" s="419"/>
    </row>
    <row r="3661" spans="1:22" s="77" customFormat="1" ht="24" hidden="1" customHeight="1">
      <c r="A3661" s="372" t="s">
        <v>4818</v>
      </c>
      <c r="B3661" s="421"/>
      <c r="C3661" s="421" t="s">
        <v>4075</v>
      </c>
      <c r="D3661" s="421" t="s">
        <v>4077</v>
      </c>
      <c r="E3661" s="422" t="s">
        <v>2194</v>
      </c>
      <c r="F3661" s="416"/>
      <c r="G3661" s="416">
        <f>[5]내역서!F3625</f>
        <v>3</v>
      </c>
      <c r="H3661" s="415"/>
      <c r="I3661" s="415"/>
      <c r="J3661" s="415">
        <f>내역서!F3669</f>
        <v>0</v>
      </c>
      <c r="K3661" s="416">
        <v>9512</v>
      </c>
      <c r="L3661" s="417">
        <f t="shared" si="5079"/>
        <v>0</v>
      </c>
      <c r="M3661" s="416"/>
      <c r="N3661" s="417">
        <f t="shared" si="5080"/>
        <v>0</v>
      </c>
      <c r="O3661" s="416"/>
      <c r="P3661" s="417">
        <f t="shared" si="5081"/>
        <v>0</v>
      </c>
      <c r="Q3661" s="417">
        <v>9512</v>
      </c>
      <c r="R3661" s="417">
        <f t="shared" si="5072"/>
        <v>0</v>
      </c>
      <c r="S3661" s="417">
        <f t="shared" ref="S3661" si="5094">J3661-J3660</f>
        <v>0</v>
      </c>
      <c r="T3661" s="417">
        <f t="shared" ref="T3661:U3661" si="5095">Q3661-Q3660</f>
        <v>0</v>
      </c>
      <c r="U3661" s="417">
        <f t="shared" si="5095"/>
        <v>0</v>
      </c>
      <c r="V3661" s="422"/>
    </row>
    <row r="3662" spans="1:22" s="485" customFormat="1" ht="24" hidden="1" customHeight="1">
      <c r="A3662" s="366" t="s">
        <v>4686</v>
      </c>
      <c r="B3662" s="418" t="s">
        <v>0</v>
      </c>
      <c r="C3662" s="418" t="s">
        <v>4075</v>
      </c>
      <c r="D3662" s="418" t="s">
        <v>4078</v>
      </c>
      <c r="E3662" s="419" t="s">
        <v>2194</v>
      </c>
      <c r="F3662" s="411"/>
      <c r="G3662" s="411">
        <f>[5]내역서!F3626</f>
        <v>1</v>
      </c>
      <c r="H3662" s="410"/>
      <c r="I3662" s="410"/>
      <c r="J3662" s="410">
        <f>내역서!F3670</f>
        <v>0</v>
      </c>
      <c r="K3662" s="411">
        <v>77091</v>
      </c>
      <c r="L3662" s="412">
        <f>INT($J3662*K3662)</f>
        <v>0</v>
      </c>
      <c r="M3662" s="411"/>
      <c r="N3662" s="412">
        <f>INT($J3662*M3662)</f>
        <v>0</v>
      </c>
      <c r="O3662" s="411"/>
      <c r="P3662" s="412">
        <f>INT($J3662*O3662)</f>
        <v>0</v>
      </c>
      <c r="Q3662" s="412">
        <v>77091</v>
      </c>
      <c r="R3662" s="412">
        <f>L3662+N3662+P3662</f>
        <v>0</v>
      </c>
      <c r="S3662" s="412"/>
      <c r="T3662" s="412"/>
      <c r="U3662" s="412"/>
      <c r="V3662" s="419"/>
    </row>
    <row r="3663" spans="1:22" s="77" customFormat="1" ht="24" hidden="1" customHeight="1">
      <c r="A3663" s="372" t="s">
        <v>6465</v>
      </c>
      <c r="B3663" s="421"/>
      <c r="C3663" s="421" t="s">
        <v>4075</v>
      </c>
      <c r="D3663" s="421" t="s">
        <v>4078</v>
      </c>
      <c r="E3663" s="422" t="s">
        <v>2194</v>
      </c>
      <c r="F3663" s="416"/>
      <c r="G3663" s="416">
        <f>[5]내역서!F3627</f>
        <v>1</v>
      </c>
      <c r="H3663" s="415"/>
      <c r="I3663" s="415"/>
      <c r="J3663" s="415">
        <f>내역서!F3671</f>
        <v>0</v>
      </c>
      <c r="K3663" s="416">
        <v>77091</v>
      </c>
      <c r="L3663" s="417">
        <f t="shared" si="5079"/>
        <v>0</v>
      </c>
      <c r="M3663" s="416"/>
      <c r="N3663" s="417">
        <f t="shared" si="5080"/>
        <v>0</v>
      </c>
      <c r="O3663" s="416"/>
      <c r="P3663" s="417">
        <f t="shared" si="5081"/>
        <v>0</v>
      </c>
      <c r="Q3663" s="417">
        <v>77091</v>
      </c>
      <c r="R3663" s="417">
        <f t="shared" si="5072"/>
        <v>0</v>
      </c>
      <c r="S3663" s="417">
        <f t="shared" ref="S3663" si="5096">J3663-J3662</f>
        <v>0</v>
      </c>
      <c r="T3663" s="417">
        <f t="shared" ref="T3663:U3663" si="5097">Q3663-Q3662</f>
        <v>0</v>
      </c>
      <c r="U3663" s="417">
        <f t="shared" si="5097"/>
        <v>0</v>
      </c>
      <c r="V3663" s="422"/>
    </row>
    <row r="3664" spans="1:22" s="485" customFormat="1" ht="24" hidden="1" customHeight="1">
      <c r="A3664" s="366" t="s">
        <v>4686</v>
      </c>
      <c r="B3664" s="418" t="s">
        <v>0</v>
      </c>
      <c r="C3664" s="418" t="s">
        <v>4079</v>
      </c>
      <c r="D3664" s="418" t="s">
        <v>4077</v>
      </c>
      <c r="E3664" s="419" t="s">
        <v>2194</v>
      </c>
      <c r="F3664" s="411"/>
      <c r="G3664" s="411">
        <f>[5]내역서!F3628</f>
        <v>1</v>
      </c>
      <c r="H3664" s="410"/>
      <c r="I3664" s="410"/>
      <c r="J3664" s="410">
        <f>내역서!F3672</f>
        <v>0</v>
      </c>
      <c r="K3664" s="411">
        <v>17138</v>
      </c>
      <c r="L3664" s="412">
        <f>INT($J3664*K3664)</f>
        <v>0</v>
      </c>
      <c r="M3664" s="411"/>
      <c r="N3664" s="412">
        <f>INT($J3664*M3664)</f>
        <v>0</v>
      </c>
      <c r="O3664" s="411"/>
      <c r="P3664" s="412">
        <f>INT($J3664*O3664)</f>
        <v>0</v>
      </c>
      <c r="Q3664" s="412">
        <v>17138</v>
      </c>
      <c r="R3664" s="412">
        <f>L3664+N3664+P3664</f>
        <v>0</v>
      </c>
      <c r="S3664" s="412"/>
      <c r="T3664" s="412"/>
      <c r="U3664" s="412"/>
      <c r="V3664" s="419"/>
    </row>
    <row r="3665" spans="1:22" s="77" customFormat="1" ht="24" hidden="1" customHeight="1">
      <c r="A3665" s="372" t="s">
        <v>6465</v>
      </c>
      <c r="B3665" s="421"/>
      <c r="C3665" s="421" t="s">
        <v>4079</v>
      </c>
      <c r="D3665" s="421" t="s">
        <v>4077</v>
      </c>
      <c r="E3665" s="422" t="s">
        <v>2194</v>
      </c>
      <c r="F3665" s="416"/>
      <c r="G3665" s="416">
        <f>[5]내역서!F3629</f>
        <v>1</v>
      </c>
      <c r="H3665" s="415"/>
      <c r="I3665" s="415"/>
      <c r="J3665" s="415">
        <f>내역서!F3673</f>
        <v>0</v>
      </c>
      <c r="K3665" s="416">
        <v>17138</v>
      </c>
      <c r="L3665" s="417">
        <f t="shared" si="5079"/>
        <v>0</v>
      </c>
      <c r="M3665" s="416"/>
      <c r="N3665" s="417">
        <f t="shared" si="5080"/>
        <v>0</v>
      </c>
      <c r="O3665" s="416"/>
      <c r="P3665" s="417">
        <f t="shared" si="5081"/>
        <v>0</v>
      </c>
      <c r="Q3665" s="417">
        <v>17138</v>
      </c>
      <c r="R3665" s="417">
        <f t="shared" si="5072"/>
        <v>0</v>
      </c>
      <c r="S3665" s="417">
        <f t="shared" ref="S3665" si="5098">J3665-J3664</f>
        <v>0</v>
      </c>
      <c r="T3665" s="417">
        <f t="shared" ref="T3665:U3665" si="5099">Q3665-Q3664</f>
        <v>0</v>
      </c>
      <c r="U3665" s="417">
        <f t="shared" si="5099"/>
        <v>0</v>
      </c>
      <c r="V3665" s="422"/>
    </row>
    <row r="3666" spans="1:22" s="485" customFormat="1" ht="24" hidden="1" customHeight="1">
      <c r="A3666" s="366" t="s">
        <v>4686</v>
      </c>
      <c r="B3666" s="418" t="s">
        <v>0</v>
      </c>
      <c r="C3666" s="418" t="s">
        <v>4080</v>
      </c>
      <c r="D3666" s="418" t="s">
        <v>4081</v>
      </c>
      <c r="E3666" s="419" t="s">
        <v>2194</v>
      </c>
      <c r="F3666" s="411"/>
      <c r="G3666" s="411">
        <f>[5]내역서!F3630</f>
        <v>1</v>
      </c>
      <c r="H3666" s="410"/>
      <c r="I3666" s="410"/>
      <c r="J3666" s="410">
        <f>내역서!F3674</f>
        <v>0</v>
      </c>
      <c r="K3666" s="411">
        <v>96644</v>
      </c>
      <c r="L3666" s="412">
        <f>INT($J3666*K3666)</f>
        <v>0</v>
      </c>
      <c r="M3666" s="411"/>
      <c r="N3666" s="412">
        <f>INT($J3666*M3666)</f>
        <v>0</v>
      </c>
      <c r="O3666" s="411"/>
      <c r="P3666" s="412">
        <f>INT($J3666*O3666)</f>
        <v>0</v>
      </c>
      <c r="Q3666" s="412">
        <v>96644</v>
      </c>
      <c r="R3666" s="412">
        <f>L3666+N3666+P3666</f>
        <v>0</v>
      </c>
      <c r="S3666" s="412"/>
      <c r="T3666" s="412"/>
      <c r="U3666" s="412"/>
      <c r="V3666" s="419"/>
    </row>
    <row r="3667" spans="1:22" s="77" customFormat="1" ht="24" hidden="1" customHeight="1">
      <c r="A3667" s="372" t="s">
        <v>4818</v>
      </c>
      <c r="B3667" s="421"/>
      <c r="C3667" s="421" t="s">
        <v>4080</v>
      </c>
      <c r="D3667" s="421" t="s">
        <v>4081</v>
      </c>
      <c r="E3667" s="422" t="s">
        <v>2194</v>
      </c>
      <c r="F3667" s="416"/>
      <c r="G3667" s="416">
        <f>[5]내역서!F3631</f>
        <v>1</v>
      </c>
      <c r="H3667" s="415"/>
      <c r="I3667" s="415"/>
      <c r="J3667" s="415">
        <f>내역서!F3675</f>
        <v>0</v>
      </c>
      <c r="K3667" s="416">
        <v>96644</v>
      </c>
      <c r="L3667" s="417">
        <f t="shared" si="5079"/>
        <v>0</v>
      </c>
      <c r="M3667" s="416"/>
      <c r="N3667" s="417">
        <f t="shared" si="5080"/>
        <v>0</v>
      </c>
      <c r="O3667" s="416"/>
      <c r="P3667" s="417">
        <f t="shared" si="5081"/>
        <v>0</v>
      </c>
      <c r="Q3667" s="417">
        <v>96644</v>
      </c>
      <c r="R3667" s="417">
        <f t="shared" si="5072"/>
        <v>0</v>
      </c>
      <c r="S3667" s="417">
        <f t="shared" ref="S3667" si="5100">J3667-J3666</f>
        <v>0</v>
      </c>
      <c r="T3667" s="417">
        <f t="shared" ref="T3667:U3667" si="5101">Q3667-Q3666</f>
        <v>0</v>
      </c>
      <c r="U3667" s="417">
        <f t="shared" si="5101"/>
        <v>0</v>
      </c>
      <c r="V3667" s="422"/>
    </row>
    <row r="3668" spans="1:22" s="485" customFormat="1" ht="24" hidden="1" customHeight="1">
      <c r="A3668" s="366" t="s">
        <v>4686</v>
      </c>
      <c r="B3668" s="418" t="s">
        <v>0</v>
      </c>
      <c r="C3668" s="418" t="s">
        <v>4082</v>
      </c>
      <c r="D3668" s="418" t="s">
        <v>4083</v>
      </c>
      <c r="E3668" s="419" t="s">
        <v>2194</v>
      </c>
      <c r="F3668" s="411"/>
      <c r="G3668" s="411">
        <f>[5]내역서!F3632</f>
        <v>1</v>
      </c>
      <c r="H3668" s="410"/>
      <c r="I3668" s="410"/>
      <c r="J3668" s="410">
        <f>내역서!F3676</f>
        <v>0</v>
      </c>
      <c r="K3668" s="411">
        <v>18866</v>
      </c>
      <c r="L3668" s="412">
        <f>INT($J3668*K3668)</f>
        <v>0</v>
      </c>
      <c r="M3668" s="411"/>
      <c r="N3668" s="412">
        <f>INT($J3668*M3668)</f>
        <v>0</v>
      </c>
      <c r="O3668" s="411"/>
      <c r="P3668" s="412">
        <f>INT($J3668*O3668)</f>
        <v>0</v>
      </c>
      <c r="Q3668" s="412">
        <v>18866</v>
      </c>
      <c r="R3668" s="412">
        <f>L3668+N3668+P3668</f>
        <v>0</v>
      </c>
      <c r="S3668" s="412"/>
      <c r="T3668" s="412"/>
      <c r="U3668" s="412"/>
      <c r="V3668" s="419"/>
    </row>
    <row r="3669" spans="1:22" s="77" customFormat="1" ht="24" hidden="1" customHeight="1">
      <c r="A3669" s="372" t="s">
        <v>4818</v>
      </c>
      <c r="B3669" s="421"/>
      <c r="C3669" s="421" t="s">
        <v>4082</v>
      </c>
      <c r="D3669" s="421" t="s">
        <v>4083</v>
      </c>
      <c r="E3669" s="422" t="s">
        <v>2194</v>
      </c>
      <c r="F3669" s="416"/>
      <c r="G3669" s="416">
        <f>[5]내역서!F3633</f>
        <v>1</v>
      </c>
      <c r="H3669" s="415"/>
      <c r="I3669" s="415"/>
      <c r="J3669" s="415">
        <f>내역서!F3677</f>
        <v>0</v>
      </c>
      <c r="K3669" s="416">
        <v>18866</v>
      </c>
      <c r="L3669" s="417">
        <f t="shared" si="5079"/>
        <v>0</v>
      </c>
      <c r="M3669" s="416"/>
      <c r="N3669" s="417">
        <f t="shared" si="5080"/>
        <v>0</v>
      </c>
      <c r="O3669" s="416"/>
      <c r="P3669" s="417">
        <f t="shared" si="5081"/>
        <v>0</v>
      </c>
      <c r="Q3669" s="417">
        <v>18866</v>
      </c>
      <c r="R3669" s="417">
        <f t="shared" si="5072"/>
        <v>0</v>
      </c>
      <c r="S3669" s="417">
        <f t="shared" ref="S3669" si="5102">J3669-J3668</f>
        <v>0</v>
      </c>
      <c r="T3669" s="417">
        <f t="shared" ref="T3669:U3669" si="5103">Q3669-Q3668</f>
        <v>0</v>
      </c>
      <c r="U3669" s="417">
        <f t="shared" si="5103"/>
        <v>0</v>
      </c>
      <c r="V3669" s="422"/>
    </row>
    <row r="3670" spans="1:22" s="485" customFormat="1" ht="24" hidden="1" customHeight="1">
      <c r="A3670" s="366" t="s">
        <v>4686</v>
      </c>
      <c r="B3670" s="418" t="s">
        <v>0</v>
      </c>
      <c r="C3670" s="418" t="s">
        <v>4082</v>
      </c>
      <c r="D3670" s="418" t="s">
        <v>4084</v>
      </c>
      <c r="E3670" s="419" t="s">
        <v>2194</v>
      </c>
      <c r="F3670" s="411"/>
      <c r="G3670" s="411">
        <f>[5]내역서!F3634</f>
        <v>1</v>
      </c>
      <c r="H3670" s="410"/>
      <c r="I3670" s="410"/>
      <c r="J3670" s="410">
        <f>내역서!F3678</f>
        <v>0</v>
      </c>
      <c r="K3670" s="411">
        <v>59499</v>
      </c>
      <c r="L3670" s="412">
        <f>INT($J3670*K3670)</f>
        <v>0</v>
      </c>
      <c r="M3670" s="411"/>
      <c r="N3670" s="412">
        <f>INT($J3670*M3670)</f>
        <v>0</v>
      </c>
      <c r="O3670" s="411"/>
      <c r="P3670" s="412">
        <f>INT($J3670*O3670)</f>
        <v>0</v>
      </c>
      <c r="Q3670" s="412">
        <v>59499</v>
      </c>
      <c r="R3670" s="412">
        <f>L3670+N3670+P3670</f>
        <v>0</v>
      </c>
      <c r="S3670" s="412"/>
      <c r="T3670" s="412"/>
      <c r="U3670" s="412"/>
      <c r="V3670" s="419"/>
    </row>
    <row r="3671" spans="1:22" s="77" customFormat="1" ht="24" hidden="1" customHeight="1">
      <c r="A3671" s="372" t="s">
        <v>4818</v>
      </c>
      <c r="B3671" s="421"/>
      <c r="C3671" s="421" t="s">
        <v>4082</v>
      </c>
      <c r="D3671" s="421" t="s">
        <v>4084</v>
      </c>
      <c r="E3671" s="422" t="s">
        <v>2194</v>
      </c>
      <c r="F3671" s="416"/>
      <c r="G3671" s="416">
        <f>[5]내역서!F3635</f>
        <v>1</v>
      </c>
      <c r="H3671" s="415"/>
      <c r="I3671" s="415"/>
      <c r="J3671" s="415">
        <f>내역서!F3679</f>
        <v>0</v>
      </c>
      <c r="K3671" s="416">
        <v>59499</v>
      </c>
      <c r="L3671" s="417">
        <f t="shared" si="5079"/>
        <v>0</v>
      </c>
      <c r="M3671" s="416"/>
      <c r="N3671" s="417">
        <f t="shared" si="5080"/>
        <v>0</v>
      </c>
      <c r="O3671" s="416"/>
      <c r="P3671" s="417">
        <f t="shared" si="5081"/>
        <v>0</v>
      </c>
      <c r="Q3671" s="417">
        <v>59499</v>
      </c>
      <c r="R3671" s="417">
        <f t="shared" si="5072"/>
        <v>0</v>
      </c>
      <c r="S3671" s="417">
        <f t="shared" ref="S3671" si="5104">J3671-J3670</f>
        <v>0</v>
      </c>
      <c r="T3671" s="417">
        <f t="shared" ref="T3671:U3671" si="5105">Q3671-Q3670</f>
        <v>0</v>
      </c>
      <c r="U3671" s="417">
        <f t="shared" si="5105"/>
        <v>0</v>
      </c>
      <c r="V3671" s="422"/>
    </row>
    <row r="3672" spans="1:22" s="485" customFormat="1" ht="24" hidden="1" customHeight="1">
      <c r="A3672" s="366" t="s">
        <v>4686</v>
      </c>
      <c r="B3672" s="418" t="s">
        <v>0</v>
      </c>
      <c r="C3672" s="418" t="s">
        <v>4086</v>
      </c>
      <c r="D3672" s="418" t="s">
        <v>4087</v>
      </c>
      <c r="E3672" s="419" t="s">
        <v>2194</v>
      </c>
      <c r="F3672" s="411"/>
      <c r="G3672" s="411">
        <f>[5]내역서!F3636</f>
        <v>6</v>
      </c>
      <c r="H3672" s="410"/>
      <c r="I3672" s="410"/>
      <c r="J3672" s="410">
        <f>내역서!F3680</f>
        <v>0</v>
      </c>
      <c r="K3672" s="411">
        <v>754782</v>
      </c>
      <c r="L3672" s="412">
        <f>INT($J3672*K3672)</f>
        <v>0</v>
      </c>
      <c r="M3672" s="411"/>
      <c r="N3672" s="412">
        <f>INT($J3672*M3672)</f>
        <v>0</v>
      </c>
      <c r="O3672" s="411"/>
      <c r="P3672" s="412">
        <f>INT($J3672*O3672)</f>
        <v>0</v>
      </c>
      <c r="Q3672" s="412">
        <v>754782</v>
      </c>
      <c r="R3672" s="412">
        <f>L3672+N3672+P3672</f>
        <v>0</v>
      </c>
      <c r="S3672" s="412"/>
      <c r="T3672" s="412"/>
      <c r="U3672" s="412"/>
      <c r="V3672" s="419"/>
    </row>
    <row r="3673" spans="1:22" s="77" customFormat="1" ht="24" hidden="1" customHeight="1">
      <c r="A3673" s="372" t="s">
        <v>4818</v>
      </c>
      <c r="B3673" s="421"/>
      <c r="C3673" s="421" t="s">
        <v>4086</v>
      </c>
      <c r="D3673" s="421" t="s">
        <v>4087</v>
      </c>
      <c r="E3673" s="422" t="s">
        <v>2194</v>
      </c>
      <c r="F3673" s="416"/>
      <c r="G3673" s="416">
        <f>[5]내역서!F3637</f>
        <v>6</v>
      </c>
      <c r="H3673" s="415"/>
      <c r="I3673" s="415"/>
      <c r="J3673" s="415">
        <f>내역서!F3681</f>
        <v>0</v>
      </c>
      <c r="K3673" s="416">
        <v>754782</v>
      </c>
      <c r="L3673" s="417">
        <f t="shared" si="5079"/>
        <v>0</v>
      </c>
      <c r="M3673" s="416"/>
      <c r="N3673" s="417">
        <f t="shared" si="5080"/>
        <v>0</v>
      </c>
      <c r="O3673" s="416"/>
      <c r="P3673" s="417">
        <f t="shared" si="5081"/>
        <v>0</v>
      </c>
      <c r="Q3673" s="417">
        <v>754782</v>
      </c>
      <c r="R3673" s="417">
        <f t="shared" si="5072"/>
        <v>0</v>
      </c>
      <c r="S3673" s="417">
        <f t="shared" ref="S3673" si="5106">J3673-J3672</f>
        <v>0</v>
      </c>
      <c r="T3673" s="417">
        <f t="shared" ref="T3673:U3673" si="5107">Q3673-Q3672</f>
        <v>0</v>
      </c>
      <c r="U3673" s="417">
        <f t="shared" si="5107"/>
        <v>0</v>
      </c>
      <c r="V3673" s="422"/>
    </row>
    <row r="3674" spans="1:22" s="485" customFormat="1" ht="24" hidden="1" customHeight="1">
      <c r="A3674" s="366" t="s">
        <v>4750</v>
      </c>
      <c r="B3674" s="418" t="s">
        <v>0</v>
      </c>
      <c r="C3674" s="418" t="s">
        <v>4088</v>
      </c>
      <c r="D3674" s="418" t="s">
        <v>163</v>
      </c>
      <c r="E3674" s="419" t="s">
        <v>2194</v>
      </c>
      <c r="F3674" s="411"/>
      <c r="G3674" s="411">
        <f>[5]내역서!F3638</f>
        <v>10</v>
      </c>
      <c r="H3674" s="410"/>
      <c r="I3674" s="410"/>
      <c r="J3674" s="410">
        <f>내역서!F3682</f>
        <v>0</v>
      </c>
      <c r="K3674" s="411">
        <v>20580</v>
      </c>
      <c r="L3674" s="412">
        <f>INT($J3674*K3674)</f>
        <v>0</v>
      </c>
      <c r="M3674" s="411"/>
      <c r="N3674" s="412">
        <f>INT($J3674*M3674)</f>
        <v>0</v>
      </c>
      <c r="O3674" s="411"/>
      <c r="P3674" s="412">
        <f>INT($J3674*O3674)</f>
        <v>0</v>
      </c>
      <c r="Q3674" s="412">
        <v>20580</v>
      </c>
      <c r="R3674" s="412">
        <f>L3674+N3674+P3674</f>
        <v>0</v>
      </c>
      <c r="S3674" s="412"/>
      <c r="T3674" s="412"/>
      <c r="U3674" s="412"/>
      <c r="V3674" s="419"/>
    </row>
    <row r="3675" spans="1:22" s="77" customFormat="1" ht="24" hidden="1" customHeight="1">
      <c r="A3675" s="372" t="s">
        <v>4818</v>
      </c>
      <c r="B3675" s="421"/>
      <c r="C3675" s="421" t="s">
        <v>4088</v>
      </c>
      <c r="D3675" s="421" t="s">
        <v>163</v>
      </c>
      <c r="E3675" s="422" t="s">
        <v>2194</v>
      </c>
      <c r="F3675" s="416"/>
      <c r="G3675" s="416">
        <f>[5]내역서!F3639</f>
        <v>10</v>
      </c>
      <c r="H3675" s="415"/>
      <c r="I3675" s="415"/>
      <c r="J3675" s="415">
        <f>내역서!F3683</f>
        <v>0</v>
      </c>
      <c r="K3675" s="416">
        <v>20580</v>
      </c>
      <c r="L3675" s="417">
        <f t="shared" si="5079"/>
        <v>0</v>
      </c>
      <c r="M3675" s="416"/>
      <c r="N3675" s="417">
        <f t="shared" si="5080"/>
        <v>0</v>
      </c>
      <c r="O3675" s="416"/>
      <c r="P3675" s="417">
        <f t="shared" si="5081"/>
        <v>0</v>
      </c>
      <c r="Q3675" s="417">
        <v>20580</v>
      </c>
      <c r="R3675" s="417">
        <f t="shared" si="5072"/>
        <v>0</v>
      </c>
      <c r="S3675" s="417">
        <f t="shared" ref="S3675" si="5108">J3675-J3674</f>
        <v>0</v>
      </c>
      <c r="T3675" s="417">
        <f t="shared" ref="T3675:U3675" si="5109">Q3675-Q3674</f>
        <v>0</v>
      </c>
      <c r="U3675" s="417">
        <f t="shared" si="5109"/>
        <v>0</v>
      </c>
      <c r="V3675" s="422"/>
    </row>
    <row r="3676" spans="1:22" s="485" customFormat="1" ht="24" hidden="1" customHeight="1">
      <c r="A3676" s="366" t="s">
        <v>4686</v>
      </c>
      <c r="B3676" s="418" t="s">
        <v>0</v>
      </c>
      <c r="C3676" s="418" t="s">
        <v>4088</v>
      </c>
      <c r="D3676" s="418" t="s">
        <v>3455</v>
      </c>
      <c r="E3676" s="419" t="s">
        <v>2194</v>
      </c>
      <c r="F3676" s="411"/>
      <c r="G3676" s="411">
        <f>[5]내역서!F3640</f>
        <v>5</v>
      </c>
      <c r="H3676" s="410"/>
      <c r="I3676" s="410"/>
      <c r="J3676" s="410">
        <f>내역서!F3684</f>
        <v>0</v>
      </c>
      <c r="K3676" s="411">
        <v>66481</v>
      </c>
      <c r="L3676" s="412">
        <f>INT($J3676*K3676)</f>
        <v>0</v>
      </c>
      <c r="M3676" s="411"/>
      <c r="N3676" s="412">
        <f>INT($J3676*M3676)</f>
        <v>0</v>
      </c>
      <c r="O3676" s="411"/>
      <c r="P3676" s="412">
        <f>INT($J3676*O3676)</f>
        <v>0</v>
      </c>
      <c r="Q3676" s="412">
        <v>66481</v>
      </c>
      <c r="R3676" s="412">
        <f>L3676+N3676+P3676</f>
        <v>0</v>
      </c>
      <c r="S3676" s="412"/>
      <c r="T3676" s="412"/>
      <c r="U3676" s="412"/>
      <c r="V3676" s="419"/>
    </row>
    <row r="3677" spans="1:22" s="77" customFormat="1" ht="24" hidden="1" customHeight="1">
      <c r="A3677" s="372" t="s">
        <v>6465</v>
      </c>
      <c r="B3677" s="421"/>
      <c r="C3677" s="421" t="s">
        <v>4088</v>
      </c>
      <c r="D3677" s="421" t="s">
        <v>3455</v>
      </c>
      <c r="E3677" s="422" t="s">
        <v>2194</v>
      </c>
      <c r="F3677" s="416"/>
      <c r="G3677" s="416">
        <f>[5]내역서!F3641</f>
        <v>5</v>
      </c>
      <c r="H3677" s="415"/>
      <c r="I3677" s="415"/>
      <c r="J3677" s="415">
        <f>내역서!F3685</f>
        <v>0</v>
      </c>
      <c r="K3677" s="416">
        <v>66481</v>
      </c>
      <c r="L3677" s="417">
        <f t="shared" si="5079"/>
        <v>0</v>
      </c>
      <c r="M3677" s="416"/>
      <c r="N3677" s="417">
        <f t="shared" si="5080"/>
        <v>0</v>
      </c>
      <c r="O3677" s="416"/>
      <c r="P3677" s="417">
        <f t="shared" si="5081"/>
        <v>0</v>
      </c>
      <c r="Q3677" s="417">
        <v>66481</v>
      </c>
      <c r="R3677" s="417">
        <f t="shared" si="5072"/>
        <v>0</v>
      </c>
      <c r="S3677" s="417">
        <f t="shared" ref="S3677" si="5110">J3677-J3676</f>
        <v>0</v>
      </c>
      <c r="T3677" s="417">
        <f t="shared" ref="T3677:U3677" si="5111">Q3677-Q3676</f>
        <v>0</v>
      </c>
      <c r="U3677" s="417">
        <f t="shared" si="5111"/>
        <v>0</v>
      </c>
      <c r="V3677" s="422"/>
    </row>
    <row r="3678" spans="1:22" s="485" customFormat="1" ht="24" hidden="1" customHeight="1">
      <c r="A3678" s="366" t="s">
        <v>4750</v>
      </c>
      <c r="B3678" s="418" t="s">
        <v>0</v>
      </c>
      <c r="C3678" s="418" t="s">
        <v>4088</v>
      </c>
      <c r="D3678" s="418" t="s">
        <v>180</v>
      </c>
      <c r="E3678" s="419" t="s">
        <v>2194</v>
      </c>
      <c r="F3678" s="411"/>
      <c r="G3678" s="411">
        <f>[5]내역서!F3642</f>
        <v>1</v>
      </c>
      <c r="H3678" s="410"/>
      <c r="I3678" s="410"/>
      <c r="J3678" s="410">
        <f>내역서!F3686</f>
        <v>0</v>
      </c>
      <c r="K3678" s="411">
        <v>88406</v>
      </c>
      <c r="L3678" s="412">
        <f>INT($J3678*K3678)</f>
        <v>0</v>
      </c>
      <c r="M3678" s="411"/>
      <c r="N3678" s="412">
        <f>INT($J3678*M3678)</f>
        <v>0</v>
      </c>
      <c r="O3678" s="411"/>
      <c r="P3678" s="412">
        <f>INT($J3678*O3678)</f>
        <v>0</v>
      </c>
      <c r="Q3678" s="412">
        <v>88406</v>
      </c>
      <c r="R3678" s="412">
        <f>L3678+N3678+P3678</f>
        <v>0</v>
      </c>
      <c r="S3678" s="412"/>
      <c r="T3678" s="412"/>
      <c r="U3678" s="412"/>
      <c r="V3678" s="419"/>
    </row>
    <row r="3679" spans="1:22" s="77" customFormat="1" ht="24" hidden="1" customHeight="1">
      <c r="A3679" s="372" t="s">
        <v>4818</v>
      </c>
      <c r="B3679" s="421"/>
      <c r="C3679" s="421" t="s">
        <v>4088</v>
      </c>
      <c r="D3679" s="421" t="s">
        <v>180</v>
      </c>
      <c r="E3679" s="422" t="s">
        <v>2194</v>
      </c>
      <c r="F3679" s="416"/>
      <c r="G3679" s="416">
        <f>[5]내역서!F3643</f>
        <v>1</v>
      </c>
      <c r="H3679" s="415"/>
      <c r="I3679" s="415"/>
      <c r="J3679" s="415">
        <f>내역서!F3687</f>
        <v>0</v>
      </c>
      <c r="K3679" s="416">
        <v>88406</v>
      </c>
      <c r="L3679" s="417">
        <f t="shared" si="5079"/>
        <v>0</v>
      </c>
      <c r="M3679" s="416"/>
      <c r="N3679" s="417">
        <f t="shared" si="5080"/>
        <v>0</v>
      </c>
      <c r="O3679" s="416"/>
      <c r="P3679" s="417">
        <f t="shared" si="5081"/>
        <v>0</v>
      </c>
      <c r="Q3679" s="417">
        <v>88406</v>
      </c>
      <c r="R3679" s="417">
        <f t="shared" si="5072"/>
        <v>0</v>
      </c>
      <c r="S3679" s="417">
        <f t="shared" ref="S3679" si="5112">J3679-J3678</f>
        <v>0</v>
      </c>
      <c r="T3679" s="417">
        <f t="shared" ref="T3679:U3679" si="5113">Q3679-Q3678</f>
        <v>0</v>
      </c>
      <c r="U3679" s="417">
        <f t="shared" si="5113"/>
        <v>0</v>
      </c>
      <c r="V3679" s="422"/>
    </row>
    <row r="3680" spans="1:22" s="485" customFormat="1" ht="24" hidden="1" customHeight="1">
      <c r="A3680" s="366" t="s">
        <v>6466</v>
      </c>
      <c r="B3680" s="418" t="s">
        <v>0</v>
      </c>
      <c r="C3680" s="418" t="s">
        <v>4088</v>
      </c>
      <c r="D3680" s="418" t="s">
        <v>4090</v>
      </c>
      <c r="E3680" s="419" t="s">
        <v>2194</v>
      </c>
      <c r="F3680" s="411"/>
      <c r="G3680" s="411">
        <f>[5]내역서!F3644</f>
        <v>18</v>
      </c>
      <c r="H3680" s="410"/>
      <c r="I3680" s="410"/>
      <c r="J3680" s="410">
        <f>내역서!F3688</f>
        <v>0</v>
      </c>
      <c r="K3680" s="411">
        <v>200151</v>
      </c>
      <c r="L3680" s="412">
        <f>INT($J3680*K3680)</f>
        <v>0</v>
      </c>
      <c r="M3680" s="411"/>
      <c r="N3680" s="412">
        <f>INT($J3680*M3680)</f>
        <v>0</v>
      </c>
      <c r="O3680" s="411"/>
      <c r="P3680" s="412">
        <f>INT($J3680*O3680)</f>
        <v>0</v>
      </c>
      <c r="Q3680" s="412">
        <v>200151</v>
      </c>
      <c r="R3680" s="412">
        <f>L3680+N3680+P3680</f>
        <v>0</v>
      </c>
      <c r="S3680" s="412"/>
      <c r="T3680" s="412"/>
      <c r="U3680" s="412"/>
      <c r="V3680" s="419"/>
    </row>
    <row r="3681" spans="1:22" s="77" customFormat="1" ht="24" hidden="1" customHeight="1">
      <c r="A3681" s="372" t="s">
        <v>6467</v>
      </c>
      <c r="B3681" s="421"/>
      <c r="C3681" s="421" t="s">
        <v>4088</v>
      </c>
      <c r="D3681" s="421" t="s">
        <v>4090</v>
      </c>
      <c r="E3681" s="422" t="s">
        <v>2194</v>
      </c>
      <c r="F3681" s="416"/>
      <c r="G3681" s="416">
        <f>[5]내역서!F3645</f>
        <v>18</v>
      </c>
      <c r="H3681" s="415"/>
      <c r="I3681" s="415"/>
      <c r="J3681" s="415">
        <f>내역서!F3689</f>
        <v>0</v>
      </c>
      <c r="K3681" s="416">
        <v>200151</v>
      </c>
      <c r="L3681" s="417">
        <f t="shared" si="5079"/>
        <v>0</v>
      </c>
      <c r="M3681" s="416"/>
      <c r="N3681" s="417">
        <f t="shared" si="5080"/>
        <v>0</v>
      </c>
      <c r="O3681" s="416"/>
      <c r="P3681" s="417">
        <f t="shared" si="5081"/>
        <v>0</v>
      </c>
      <c r="Q3681" s="417">
        <v>200151</v>
      </c>
      <c r="R3681" s="417">
        <f t="shared" si="5072"/>
        <v>0</v>
      </c>
      <c r="S3681" s="417">
        <f t="shared" ref="S3681" si="5114">J3681-J3680</f>
        <v>0</v>
      </c>
      <c r="T3681" s="417">
        <f t="shared" ref="T3681:U3681" si="5115">Q3681-Q3680</f>
        <v>0</v>
      </c>
      <c r="U3681" s="417">
        <f t="shared" si="5115"/>
        <v>0</v>
      </c>
      <c r="V3681" s="422"/>
    </row>
    <row r="3682" spans="1:22" s="485" customFormat="1" ht="24" hidden="1" customHeight="1">
      <c r="A3682" s="366" t="s">
        <v>4602</v>
      </c>
      <c r="B3682" s="418" t="s">
        <v>0</v>
      </c>
      <c r="C3682" s="418" t="s">
        <v>4088</v>
      </c>
      <c r="D3682" s="418" t="s">
        <v>177</v>
      </c>
      <c r="E3682" s="419" t="s">
        <v>2194</v>
      </c>
      <c r="F3682" s="411"/>
      <c r="G3682" s="411">
        <f>[5]내역서!F3646</f>
        <v>18</v>
      </c>
      <c r="H3682" s="410"/>
      <c r="I3682" s="410"/>
      <c r="J3682" s="410">
        <f>내역서!F3690</f>
        <v>0</v>
      </c>
      <c r="K3682" s="411">
        <v>638646</v>
      </c>
      <c r="L3682" s="412">
        <f>INT($J3682*K3682)</f>
        <v>0</v>
      </c>
      <c r="M3682" s="411"/>
      <c r="N3682" s="412">
        <f>INT($J3682*M3682)</f>
        <v>0</v>
      </c>
      <c r="O3682" s="411"/>
      <c r="P3682" s="412">
        <f>INT($J3682*O3682)</f>
        <v>0</v>
      </c>
      <c r="Q3682" s="412">
        <v>638646</v>
      </c>
      <c r="R3682" s="412">
        <f>L3682+N3682+P3682</f>
        <v>0</v>
      </c>
      <c r="S3682" s="412"/>
      <c r="T3682" s="412"/>
      <c r="U3682" s="412"/>
      <c r="V3682" s="419"/>
    </row>
    <row r="3683" spans="1:22" s="77" customFormat="1" ht="24" hidden="1" customHeight="1">
      <c r="A3683" s="372" t="s">
        <v>2072</v>
      </c>
      <c r="B3683" s="421"/>
      <c r="C3683" s="421" t="s">
        <v>4088</v>
      </c>
      <c r="D3683" s="421" t="s">
        <v>177</v>
      </c>
      <c r="E3683" s="422" t="s">
        <v>2194</v>
      </c>
      <c r="F3683" s="416"/>
      <c r="G3683" s="416">
        <f>[5]내역서!F3647</f>
        <v>18</v>
      </c>
      <c r="H3683" s="415"/>
      <c r="I3683" s="415"/>
      <c r="J3683" s="415">
        <f>내역서!F3691</f>
        <v>0</v>
      </c>
      <c r="K3683" s="416">
        <v>638646</v>
      </c>
      <c r="L3683" s="417">
        <f t="shared" si="5079"/>
        <v>0</v>
      </c>
      <c r="M3683" s="416"/>
      <c r="N3683" s="417">
        <f t="shared" si="5080"/>
        <v>0</v>
      </c>
      <c r="O3683" s="416"/>
      <c r="P3683" s="417">
        <f t="shared" si="5081"/>
        <v>0</v>
      </c>
      <c r="Q3683" s="417">
        <v>638646</v>
      </c>
      <c r="R3683" s="417">
        <f t="shared" si="5072"/>
        <v>0</v>
      </c>
      <c r="S3683" s="417">
        <f t="shared" ref="S3683" si="5116">J3683-J3682</f>
        <v>0</v>
      </c>
      <c r="T3683" s="417">
        <f t="shared" ref="T3683:U3683" si="5117">Q3683-Q3682</f>
        <v>0</v>
      </c>
      <c r="U3683" s="417">
        <f t="shared" si="5117"/>
        <v>0</v>
      </c>
      <c r="V3683" s="422"/>
    </row>
    <row r="3684" spans="1:22" s="485" customFormat="1" ht="24" hidden="1" customHeight="1">
      <c r="A3684" s="366" t="s">
        <v>4376</v>
      </c>
      <c r="B3684" s="418" t="s">
        <v>0</v>
      </c>
      <c r="C3684" s="418" t="s">
        <v>4091</v>
      </c>
      <c r="D3684" s="418" t="s">
        <v>4092</v>
      </c>
      <c r="E3684" s="419" t="s">
        <v>2194</v>
      </c>
      <c r="F3684" s="411"/>
      <c r="G3684" s="411">
        <f>[5]내역서!F3648</f>
        <v>2</v>
      </c>
      <c r="H3684" s="410"/>
      <c r="I3684" s="410"/>
      <c r="J3684" s="410">
        <f>내역서!F3692</f>
        <v>0</v>
      </c>
      <c r="K3684" s="411">
        <v>101844</v>
      </c>
      <c r="L3684" s="412">
        <f>INT($J3684*K3684)</f>
        <v>0</v>
      </c>
      <c r="M3684" s="411"/>
      <c r="N3684" s="412">
        <f>INT($J3684*M3684)</f>
        <v>0</v>
      </c>
      <c r="O3684" s="411"/>
      <c r="P3684" s="412">
        <f>INT($J3684*O3684)</f>
        <v>0</v>
      </c>
      <c r="Q3684" s="412">
        <v>101844</v>
      </c>
      <c r="R3684" s="412">
        <f>L3684+N3684+P3684</f>
        <v>0</v>
      </c>
      <c r="S3684" s="412"/>
      <c r="T3684" s="412"/>
      <c r="U3684" s="412"/>
      <c r="V3684" s="419"/>
    </row>
    <row r="3685" spans="1:22" s="77" customFormat="1" ht="24" hidden="1" customHeight="1">
      <c r="A3685" s="372" t="s">
        <v>6468</v>
      </c>
      <c r="B3685" s="421"/>
      <c r="C3685" s="421" t="s">
        <v>4091</v>
      </c>
      <c r="D3685" s="421" t="s">
        <v>4092</v>
      </c>
      <c r="E3685" s="422" t="s">
        <v>2194</v>
      </c>
      <c r="F3685" s="416"/>
      <c r="G3685" s="416">
        <f>[5]내역서!F3649</f>
        <v>2</v>
      </c>
      <c r="H3685" s="415"/>
      <c r="I3685" s="415"/>
      <c r="J3685" s="415">
        <f>내역서!F3693</f>
        <v>0</v>
      </c>
      <c r="K3685" s="416">
        <v>101844</v>
      </c>
      <c r="L3685" s="417">
        <f t="shared" si="5079"/>
        <v>0</v>
      </c>
      <c r="M3685" s="416"/>
      <c r="N3685" s="417">
        <f t="shared" si="5080"/>
        <v>0</v>
      </c>
      <c r="O3685" s="416"/>
      <c r="P3685" s="417">
        <f t="shared" si="5081"/>
        <v>0</v>
      </c>
      <c r="Q3685" s="417">
        <v>101844</v>
      </c>
      <c r="R3685" s="417">
        <f t="shared" si="5072"/>
        <v>0</v>
      </c>
      <c r="S3685" s="417">
        <f t="shared" ref="S3685" si="5118">J3685-J3684</f>
        <v>0</v>
      </c>
      <c r="T3685" s="417">
        <f t="shared" ref="T3685:U3685" si="5119">Q3685-Q3684</f>
        <v>0</v>
      </c>
      <c r="U3685" s="417">
        <f t="shared" si="5119"/>
        <v>0</v>
      </c>
      <c r="V3685" s="422"/>
    </row>
    <row r="3686" spans="1:22" s="485" customFormat="1" ht="24" hidden="1" customHeight="1">
      <c r="A3686" s="366" t="s">
        <v>4381</v>
      </c>
      <c r="B3686" s="418" t="s">
        <v>0</v>
      </c>
      <c r="C3686" s="418" t="s">
        <v>4091</v>
      </c>
      <c r="D3686" s="418" t="s">
        <v>4093</v>
      </c>
      <c r="E3686" s="419" t="s">
        <v>2194</v>
      </c>
      <c r="F3686" s="411"/>
      <c r="G3686" s="411">
        <f>[5]내역서!F3650</f>
        <v>1</v>
      </c>
      <c r="H3686" s="410"/>
      <c r="I3686" s="410"/>
      <c r="J3686" s="410">
        <f>내역서!F3694</f>
        <v>0</v>
      </c>
      <c r="K3686" s="411">
        <v>359169</v>
      </c>
      <c r="L3686" s="412">
        <f>INT($J3686*K3686)</f>
        <v>0</v>
      </c>
      <c r="M3686" s="411"/>
      <c r="N3686" s="412">
        <f>INT($J3686*M3686)</f>
        <v>0</v>
      </c>
      <c r="O3686" s="411"/>
      <c r="P3686" s="412">
        <f>INT($J3686*O3686)</f>
        <v>0</v>
      </c>
      <c r="Q3686" s="412">
        <v>359169</v>
      </c>
      <c r="R3686" s="412">
        <f>L3686+N3686+P3686</f>
        <v>0</v>
      </c>
      <c r="S3686" s="412"/>
      <c r="T3686" s="412"/>
      <c r="U3686" s="412"/>
      <c r="V3686" s="419"/>
    </row>
    <row r="3687" spans="1:22" s="77" customFormat="1" ht="24" hidden="1" customHeight="1">
      <c r="A3687" s="372" t="s">
        <v>4367</v>
      </c>
      <c r="B3687" s="421"/>
      <c r="C3687" s="421" t="s">
        <v>4091</v>
      </c>
      <c r="D3687" s="421" t="s">
        <v>4093</v>
      </c>
      <c r="E3687" s="422" t="s">
        <v>2194</v>
      </c>
      <c r="F3687" s="416"/>
      <c r="G3687" s="416">
        <f>[5]내역서!F3651</f>
        <v>1</v>
      </c>
      <c r="H3687" s="415"/>
      <c r="I3687" s="415"/>
      <c r="J3687" s="415">
        <f>내역서!F3695</f>
        <v>0</v>
      </c>
      <c r="K3687" s="416">
        <v>359169</v>
      </c>
      <c r="L3687" s="417">
        <f t="shared" si="5079"/>
        <v>0</v>
      </c>
      <c r="M3687" s="416"/>
      <c r="N3687" s="417">
        <f t="shared" si="5080"/>
        <v>0</v>
      </c>
      <c r="O3687" s="416"/>
      <c r="P3687" s="417">
        <f t="shared" si="5081"/>
        <v>0</v>
      </c>
      <c r="Q3687" s="417">
        <v>359169</v>
      </c>
      <c r="R3687" s="417">
        <f t="shared" si="5072"/>
        <v>0</v>
      </c>
      <c r="S3687" s="417">
        <f t="shared" ref="S3687" si="5120">J3687-J3686</f>
        <v>0</v>
      </c>
      <c r="T3687" s="417">
        <f t="shared" ref="T3687:U3687" si="5121">Q3687-Q3686</f>
        <v>0</v>
      </c>
      <c r="U3687" s="417">
        <f t="shared" si="5121"/>
        <v>0</v>
      </c>
      <c r="V3687" s="422"/>
    </row>
    <row r="3688" spans="1:22" s="485" customFormat="1" ht="24" hidden="1" customHeight="1">
      <c r="A3688" s="366" t="s">
        <v>2055</v>
      </c>
      <c r="B3688" s="418" t="s">
        <v>0</v>
      </c>
      <c r="C3688" s="418" t="s">
        <v>4094</v>
      </c>
      <c r="D3688" s="418" t="s">
        <v>4092</v>
      </c>
      <c r="E3688" s="419" t="s">
        <v>2194</v>
      </c>
      <c r="F3688" s="411"/>
      <c r="G3688" s="411">
        <f>[5]내역서!F3652</f>
        <v>2</v>
      </c>
      <c r="H3688" s="410"/>
      <c r="I3688" s="410"/>
      <c r="J3688" s="410">
        <f>내역서!F3696</f>
        <v>0</v>
      </c>
      <c r="K3688" s="411">
        <v>239663</v>
      </c>
      <c r="L3688" s="412">
        <f>INT($J3688*K3688)</f>
        <v>0</v>
      </c>
      <c r="M3688" s="411"/>
      <c r="N3688" s="412">
        <f>INT($J3688*M3688)</f>
        <v>0</v>
      </c>
      <c r="O3688" s="411"/>
      <c r="P3688" s="412">
        <f>INT($J3688*O3688)</f>
        <v>0</v>
      </c>
      <c r="Q3688" s="412">
        <v>239663</v>
      </c>
      <c r="R3688" s="412">
        <f>L3688+N3688+P3688</f>
        <v>0</v>
      </c>
      <c r="S3688" s="412"/>
      <c r="T3688" s="412"/>
      <c r="U3688" s="412"/>
      <c r="V3688" s="419"/>
    </row>
    <row r="3689" spans="1:22" s="77" customFormat="1" ht="24" hidden="1" customHeight="1">
      <c r="A3689" s="372" t="s">
        <v>4470</v>
      </c>
      <c r="B3689" s="421"/>
      <c r="C3689" s="421" t="s">
        <v>4094</v>
      </c>
      <c r="D3689" s="421" t="s">
        <v>4092</v>
      </c>
      <c r="E3689" s="422" t="s">
        <v>2194</v>
      </c>
      <c r="F3689" s="416"/>
      <c r="G3689" s="416">
        <f>[5]내역서!F3653</f>
        <v>2</v>
      </c>
      <c r="H3689" s="415"/>
      <c r="I3689" s="415"/>
      <c r="J3689" s="415">
        <f>내역서!F3697</f>
        <v>0</v>
      </c>
      <c r="K3689" s="416">
        <v>239663</v>
      </c>
      <c r="L3689" s="417">
        <f t="shared" si="5079"/>
        <v>0</v>
      </c>
      <c r="M3689" s="416"/>
      <c r="N3689" s="417">
        <f t="shared" si="5080"/>
        <v>0</v>
      </c>
      <c r="O3689" s="416"/>
      <c r="P3689" s="417">
        <f t="shared" si="5081"/>
        <v>0</v>
      </c>
      <c r="Q3689" s="417">
        <v>239663</v>
      </c>
      <c r="R3689" s="417">
        <f t="shared" si="5072"/>
        <v>0</v>
      </c>
      <c r="S3689" s="417">
        <f t="shared" ref="S3689" si="5122">J3689-J3688</f>
        <v>0</v>
      </c>
      <c r="T3689" s="417">
        <f t="shared" ref="T3689:U3689" si="5123">Q3689-Q3688</f>
        <v>0</v>
      </c>
      <c r="U3689" s="417">
        <f t="shared" si="5123"/>
        <v>0</v>
      </c>
      <c r="V3689" s="422"/>
    </row>
    <row r="3690" spans="1:22" s="485" customFormat="1" ht="24" hidden="1" customHeight="1">
      <c r="A3690" s="366" t="s">
        <v>4376</v>
      </c>
      <c r="B3690" s="418" t="s">
        <v>0</v>
      </c>
      <c r="C3690" s="418" t="s">
        <v>4094</v>
      </c>
      <c r="D3690" s="418" t="s">
        <v>4093</v>
      </c>
      <c r="E3690" s="419" t="s">
        <v>2194</v>
      </c>
      <c r="F3690" s="411"/>
      <c r="G3690" s="411">
        <f>[5]내역서!F3654</f>
        <v>1</v>
      </c>
      <c r="H3690" s="410"/>
      <c r="I3690" s="410"/>
      <c r="J3690" s="410">
        <f>내역서!F3698</f>
        <v>0</v>
      </c>
      <c r="K3690" s="411">
        <v>985331</v>
      </c>
      <c r="L3690" s="412">
        <f>INT($J3690*K3690)</f>
        <v>0</v>
      </c>
      <c r="M3690" s="411"/>
      <c r="N3690" s="412">
        <f>INT($J3690*M3690)</f>
        <v>0</v>
      </c>
      <c r="O3690" s="411"/>
      <c r="P3690" s="412">
        <f>INT($J3690*O3690)</f>
        <v>0</v>
      </c>
      <c r="Q3690" s="412">
        <v>985331</v>
      </c>
      <c r="R3690" s="412">
        <f>L3690+N3690+P3690</f>
        <v>0</v>
      </c>
      <c r="S3690" s="412"/>
      <c r="T3690" s="412"/>
      <c r="U3690" s="412"/>
      <c r="V3690" s="419"/>
    </row>
    <row r="3691" spans="1:22" s="77" customFormat="1" ht="24" hidden="1" customHeight="1">
      <c r="A3691" s="372" t="s">
        <v>2219</v>
      </c>
      <c r="B3691" s="421"/>
      <c r="C3691" s="421" t="s">
        <v>4094</v>
      </c>
      <c r="D3691" s="421" t="s">
        <v>4093</v>
      </c>
      <c r="E3691" s="422" t="s">
        <v>2194</v>
      </c>
      <c r="F3691" s="416"/>
      <c r="G3691" s="416">
        <f>[5]내역서!F3655</f>
        <v>1</v>
      </c>
      <c r="H3691" s="415"/>
      <c r="I3691" s="415"/>
      <c r="J3691" s="415">
        <f>내역서!F3699</f>
        <v>0</v>
      </c>
      <c r="K3691" s="416">
        <v>985331</v>
      </c>
      <c r="L3691" s="417">
        <f t="shared" si="5079"/>
        <v>0</v>
      </c>
      <c r="M3691" s="416"/>
      <c r="N3691" s="417">
        <f t="shared" si="5080"/>
        <v>0</v>
      </c>
      <c r="O3691" s="416"/>
      <c r="P3691" s="417">
        <f t="shared" si="5081"/>
        <v>0</v>
      </c>
      <c r="Q3691" s="417">
        <v>985331</v>
      </c>
      <c r="R3691" s="417">
        <f t="shared" si="5072"/>
        <v>0</v>
      </c>
      <c r="S3691" s="417">
        <f t="shared" ref="S3691" si="5124">J3691-J3690</f>
        <v>0</v>
      </c>
      <c r="T3691" s="417">
        <f t="shared" ref="T3691:U3691" si="5125">Q3691-Q3690</f>
        <v>0</v>
      </c>
      <c r="U3691" s="417">
        <f t="shared" si="5125"/>
        <v>0</v>
      </c>
      <c r="V3691" s="422"/>
    </row>
    <row r="3692" spans="1:22" s="485" customFormat="1" ht="24" hidden="1" customHeight="1">
      <c r="A3692" s="366" t="s">
        <v>4376</v>
      </c>
      <c r="B3692" s="418" t="s">
        <v>0</v>
      </c>
      <c r="C3692" s="418" t="s">
        <v>4095</v>
      </c>
      <c r="D3692" s="418" t="s">
        <v>4096</v>
      </c>
      <c r="E3692" s="419" t="s">
        <v>2194</v>
      </c>
      <c r="F3692" s="411"/>
      <c r="G3692" s="411">
        <f>[5]내역서!F3656</f>
        <v>6</v>
      </c>
      <c r="H3692" s="410"/>
      <c r="I3692" s="410"/>
      <c r="J3692" s="410">
        <f>내역서!F3700</f>
        <v>0</v>
      </c>
      <c r="K3692" s="411">
        <v>37720</v>
      </c>
      <c r="L3692" s="412">
        <f>INT($J3692*K3692)</f>
        <v>0</v>
      </c>
      <c r="M3692" s="411"/>
      <c r="N3692" s="412">
        <f>INT($J3692*M3692)</f>
        <v>0</v>
      </c>
      <c r="O3692" s="411"/>
      <c r="P3692" s="412">
        <f>INT($J3692*O3692)</f>
        <v>0</v>
      </c>
      <c r="Q3692" s="412">
        <v>37720</v>
      </c>
      <c r="R3692" s="412">
        <f>L3692+N3692+P3692</f>
        <v>0</v>
      </c>
      <c r="S3692" s="412"/>
      <c r="T3692" s="412"/>
      <c r="U3692" s="412"/>
      <c r="V3692" s="419"/>
    </row>
    <row r="3693" spans="1:22" s="77" customFormat="1" ht="24" hidden="1" customHeight="1">
      <c r="A3693" s="372" t="s">
        <v>2219</v>
      </c>
      <c r="B3693" s="421"/>
      <c r="C3693" s="421" t="s">
        <v>4095</v>
      </c>
      <c r="D3693" s="421" t="s">
        <v>4096</v>
      </c>
      <c r="E3693" s="422" t="s">
        <v>2194</v>
      </c>
      <c r="F3693" s="416"/>
      <c r="G3693" s="416">
        <f>[5]내역서!F3657</f>
        <v>6</v>
      </c>
      <c r="H3693" s="415"/>
      <c r="I3693" s="415"/>
      <c r="J3693" s="415">
        <f>내역서!F3701</f>
        <v>0</v>
      </c>
      <c r="K3693" s="416">
        <v>37720</v>
      </c>
      <c r="L3693" s="417">
        <f t="shared" si="5079"/>
        <v>0</v>
      </c>
      <c r="M3693" s="416"/>
      <c r="N3693" s="417">
        <f t="shared" si="5080"/>
        <v>0</v>
      </c>
      <c r="O3693" s="416"/>
      <c r="P3693" s="417">
        <f t="shared" si="5081"/>
        <v>0</v>
      </c>
      <c r="Q3693" s="417">
        <v>37720</v>
      </c>
      <c r="R3693" s="417">
        <f t="shared" si="5072"/>
        <v>0</v>
      </c>
      <c r="S3693" s="417">
        <f t="shared" ref="S3693" si="5126">J3693-J3692</f>
        <v>0</v>
      </c>
      <c r="T3693" s="417">
        <f t="shared" ref="T3693:U3693" si="5127">Q3693-Q3692</f>
        <v>0</v>
      </c>
      <c r="U3693" s="417">
        <f t="shared" si="5127"/>
        <v>0</v>
      </c>
      <c r="V3693" s="422"/>
    </row>
    <row r="3694" spans="1:22" s="485" customFormat="1" ht="24" hidden="1" customHeight="1">
      <c r="A3694" s="366" t="s">
        <v>2055</v>
      </c>
      <c r="B3694" s="418" t="s">
        <v>0</v>
      </c>
      <c r="C3694" s="418" t="s">
        <v>4097</v>
      </c>
      <c r="D3694" s="418" t="s">
        <v>4098</v>
      </c>
      <c r="E3694" s="419" t="s">
        <v>2194</v>
      </c>
      <c r="F3694" s="411"/>
      <c r="G3694" s="411">
        <f>[5]내역서!F3658</f>
        <v>2</v>
      </c>
      <c r="H3694" s="410"/>
      <c r="I3694" s="410"/>
      <c r="J3694" s="410">
        <f>내역서!F3702</f>
        <v>0</v>
      </c>
      <c r="K3694" s="411">
        <v>91942</v>
      </c>
      <c r="L3694" s="412">
        <f>INT($J3694*K3694)</f>
        <v>0</v>
      </c>
      <c r="M3694" s="411"/>
      <c r="N3694" s="412">
        <f>INT($J3694*M3694)</f>
        <v>0</v>
      </c>
      <c r="O3694" s="411"/>
      <c r="P3694" s="412">
        <f>INT($J3694*O3694)</f>
        <v>0</v>
      </c>
      <c r="Q3694" s="412">
        <v>91942</v>
      </c>
      <c r="R3694" s="412">
        <f>L3694+N3694+P3694</f>
        <v>0</v>
      </c>
      <c r="S3694" s="412"/>
      <c r="T3694" s="412"/>
      <c r="U3694" s="412"/>
      <c r="V3694" s="419"/>
    </row>
    <row r="3695" spans="1:22" s="77" customFormat="1" ht="24" hidden="1" customHeight="1">
      <c r="A3695" s="372" t="s">
        <v>2072</v>
      </c>
      <c r="B3695" s="421"/>
      <c r="C3695" s="421" t="s">
        <v>4097</v>
      </c>
      <c r="D3695" s="421" t="s">
        <v>4098</v>
      </c>
      <c r="E3695" s="422" t="s">
        <v>2194</v>
      </c>
      <c r="F3695" s="416"/>
      <c r="G3695" s="416">
        <f>[5]내역서!F3659</f>
        <v>2</v>
      </c>
      <c r="H3695" s="415"/>
      <c r="I3695" s="415"/>
      <c r="J3695" s="415">
        <f>내역서!F3703</f>
        <v>0</v>
      </c>
      <c r="K3695" s="416">
        <v>91942</v>
      </c>
      <c r="L3695" s="417">
        <f t="shared" si="5079"/>
        <v>0</v>
      </c>
      <c r="M3695" s="416"/>
      <c r="N3695" s="417">
        <f t="shared" si="5080"/>
        <v>0</v>
      </c>
      <c r="O3695" s="416"/>
      <c r="P3695" s="417">
        <f t="shared" si="5081"/>
        <v>0</v>
      </c>
      <c r="Q3695" s="417">
        <v>91942</v>
      </c>
      <c r="R3695" s="417">
        <f t="shared" si="5072"/>
        <v>0</v>
      </c>
      <c r="S3695" s="417">
        <f t="shared" ref="S3695" si="5128">J3695-J3694</f>
        <v>0</v>
      </c>
      <c r="T3695" s="417">
        <f t="shared" ref="T3695:U3695" si="5129">Q3695-Q3694</f>
        <v>0</v>
      </c>
      <c r="U3695" s="417">
        <f t="shared" si="5129"/>
        <v>0</v>
      </c>
      <c r="V3695" s="422"/>
    </row>
    <row r="3696" spans="1:22" s="485" customFormat="1" ht="24" hidden="1" customHeight="1">
      <c r="A3696" s="366" t="s">
        <v>2055</v>
      </c>
      <c r="B3696" s="418" t="s">
        <v>0</v>
      </c>
      <c r="C3696" s="418" t="s">
        <v>4097</v>
      </c>
      <c r="D3696" s="418" t="s">
        <v>4099</v>
      </c>
      <c r="E3696" s="419" t="s">
        <v>2194</v>
      </c>
      <c r="F3696" s="411"/>
      <c r="G3696" s="411">
        <f>[5]내역서!F3660</f>
        <v>1</v>
      </c>
      <c r="H3696" s="410"/>
      <c r="I3696" s="410"/>
      <c r="J3696" s="410">
        <f>내역서!F3704</f>
        <v>0</v>
      </c>
      <c r="K3696" s="411">
        <v>306475</v>
      </c>
      <c r="L3696" s="412">
        <f>INT($J3696*K3696)</f>
        <v>0</v>
      </c>
      <c r="M3696" s="411"/>
      <c r="N3696" s="412">
        <f>INT($J3696*M3696)</f>
        <v>0</v>
      </c>
      <c r="O3696" s="411"/>
      <c r="P3696" s="412">
        <f>INT($J3696*O3696)</f>
        <v>0</v>
      </c>
      <c r="Q3696" s="412">
        <v>306475</v>
      </c>
      <c r="R3696" s="412">
        <f>L3696+N3696+P3696</f>
        <v>0</v>
      </c>
      <c r="S3696" s="412"/>
      <c r="T3696" s="412"/>
      <c r="U3696" s="412"/>
      <c r="V3696" s="419"/>
    </row>
    <row r="3697" spans="1:22" s="77" customFormat="1" ht="24" hidden="1" customHeight="1">
      <c r="A3697" s="372" t="s">
        <v>4698</v>
      </c>
      <c r="B3697" s="421"/>
      <c r="C3697" s="421" t="s">
        <v>4097</v>
      </c>
      <c r="D3697" s="421" t="s">
        <v>4099</v>
      </c>
      <c r="E3697" s="422" t="s">
        <v>2194</v>
      </c>
      <c r="F3697" s="416"/>
      <c r="G3697" s="416">
        <f>[5]내역서!F3661</f>
        <v>1</v>
      </c>
      <c r="H3697" s="415"/>
      <c r="I3697" s="415"/>
      <c r="J3697" s="415">
        <f>내역서!F3705</f>
        <v>0</v>
      </c>
      <c r="K3697" s="416">
        <v>306475</v>
      </c>
      <c r="L3697" s="417">
        <f t="shared" si="5079"/>
        <v>0</v>
      </c>
      <c r="M3697" s="416"/>
      <c r="N3697" s="417">
        <f t="shared" si="5080"/>
        <v>0</v>
      </c>
      <c r="O3697" s="416"/>
      <c r="P3697" s="417">
        <f t="shared" si="5081"/>
        <v>0</v>
      </c>
      <c r="Q3697" s="417">
        <v>306475</v>
      </c>
      <c r="R3697" s="417">
        <f t="shared" si="5072"/>
        <v>0</v>
      </c>
      <c r="S3697" s="417">
        <f t="shared" ref="S3697" si="5130">J3697-J3696</f>
        <v>0</v>
      </c>
      <c r="T3697" s="417">
        <f t="shared" ref="T3697:U3697" si="5131">Q3697-Q3696</f>
        <v>0</v>
      </c>
      <c r="U3697" s="417">
        <f t="shared" si="5131"/>
        <v>0</v>
      </c>
      <c r="V3697" s="422"/>
    </row>
    <row r="3698" spans="1:22" s="485" customFormat="1" ht="24" hidden="1" customHeight="1">
      <c r="A3698" s="366" t="s">
        <v>4381</v>
      </c>
      <c r="B3698" s="418" t="s">
        <v>0</v>
      </c>
      <c r="C3698" s="418" t="s">
        <v>4097</v>
      </c>
      <c r="D3698" s="418" t="s">
        <v>4100</v>
      </c>
      <c r="E3698" s="419" t="s">
        <v>2194</v>
      </c>
      <c r="F3698" s="411"/>
      <c r="G3698" s="411">
        <f>[5]내역서!F3662</f>
        <v>6</v>
      </c>
      <c r="H3698" s="410"/>
      <c r="I3698" s="410"/>
      <c r="J3698" s="410">
        <f>내역서!F3706</f>
        <v>0</v>
      </c>
      <c r="K3698" s="411">
        <v>2687550</v>
      </c>
      <c r="L3698" s="412">
        <f>INT($J3698*K3698)</f>
        <v>0</v>
      </c>
      <c r="M3698" s="411"/>
      <c r="N3698" s="412">
        <f>INT($J3698*M3698)</f>
        <v>0</v>
      </c>
      <c r="O3698" s="411"/>
      <c r="P3698" s="412">
        <f>INT($J3698*O3698)</f>
        <v>0</v>
      </c>
      <c r="Q3698" s="412">
        <v>2687550</v>
      </c>
      <c r="R3698" s="412">
        <f>L3698+N3698+P3698</f>
        <v>0</v>
      </c>
      <c r="S3698" s="412"/>
      <c r="T3698" s="412"/>
      <c r="U3698" s="412"/>
      <c r="V3698" s="419"/>
    </row>
    <row r="3699" spans="1:22" s="77" customFormat="1" ht="24" hidden="1" customHeight="1">
      <c r="A3699" s="372" t="s">
        <v>6469</v>
      </c>
      <c r="B3699" s="421"/>
      <c r="C3699" s="421" t="s">
        <v>4097</v>
      </c>
      <c r="D3699" s="421" t="s">
        <v>4100</v>
      </c>
      <c r="E3699" s="422" t="s">
        <v>2194</v>
      </c>
      <c r="F3699" s="416"/>
      <c r="G3699" s="416">
        <f>[5]내역서!F3663</f>
        <v>6</v>
      </c>
      <c r="H3699" s="415"/>
      <c r="I3699" s="415"/>
      <c r="J3699" s="415">
        <f>내역서!F3707</f>
        <v>0</v>
      </c>
      <c r="K3699" s="416">
        <v>2687550</v>
      </c>
      <c r="L3699" s="417">
        <f t="shared" si="5079"/>
        <v>0</v>
      </c>
      <c r="M3699" s="416"/>
      <c r="N3699" s="417">
        <f t="shared" si="5080"/>
        <v>0</v>
      </c>
      <c r="O3699" s="416"/>
      <c r="P3699" s="417">
        <f t="shared" si="5081"/>
        <v>0</v>
      </c>
      <c r="Q3699" s="417">
        <v>2687550</v>
      </c>
      <c r="R3699" s="417">
        <f t="shared" si="5072"/>
        <v>0</v>
      </c>
      <c r="S3699" s="417">
        <f t="shared" ref="S3699" si="5132">J3699-J3698</f>
        <v>0</v>
      </c>
      <c r="T3699" s="417">
        <f t="shared" ref="T3699:U3699" si="5133">Q3699-Q3698</f>
        <v>0</v>
      </c>
      <c r="U3699" s="417">
        <f t="shared" si="5133"/>
        <v>0</v>
      </c>
      <c r="V3699" s="422"/>
    </row>
    <row r="3700" spans="1:22" s="485" customFormat="1" ht="24" hidden="1" customHeight="1">
      <c r="A3700" s="366" t="s">
        <v>2055</v>
      </c>
      <c r="B3700" s="418" t="s">
        <v>0</v>
      </c>
      <c r="C3700" s="418" t="s">
        <v>4097</v>
      </c>
      <c r="D3700" s="418" t="s">
        <v>4101</v>
      </c>
      <c r="E3700" s="419" t="s">
        <v>2194</v>
      </c>
      <c r="F3700" s="411"/>
      <c r="G3700" s="411">
        <f>[5]내역서!F3664</f>
        <v>6</v>
      </c>
      <c r="H3700" s="410"/>
      <c r="I3700" s="410"/>
      <c r="J3700" s="410">
        <f>내역서!F3708</f>
        <v>0</v>
      </c>
      <c r="K3700" s="411">
        <v>4764979</v>
      </c>
      <c r="L3700" s="412">
        <f>INT($J3700*K3700)</f>
        <v>0</v>
      </c>
      <c r="M3700" s="411"/>
      <c r="N3700" s="412">
        <f>INT($J3700*M3700)</f>
        <v>0</v>
      </c>
      <c r="O3700" s="411"/>
      <c r="P3700" s="412">
        <f>INT($J3700*O3700)</f>
        <v>0</v>
      </c>
      <c r="Q3700" s="412">
        <v>4764979</v>
      </c>
      <c r="R3700" s="412">
        <f>L3700+N3700+P3700</f>
        <v>0</v>
      </c>
      <c r="S3700" s="412"/>
      <c r="T3700" s="412"/>
      <c r="U3700" s="412"/>
      <c r="V3700" s="419"/>
    </row>
    <row r="3701" spans="1:22" s="77" customFormat="1" ht="24" hidden="1" customHeight="1">
      <c r="A3701" s="372" t="s">
        <v>2072</v>
      </c>
      <c r="B3701" s="421"/>
      <c r="C3701" s="421" t="s">
        <v>4097</v>
      </c>
      <c r="D3701" s="421" t="s">
        <v>4101</v>
      </c>
      <c r="E3701" s="422" t="s">
        <v>2194</v>
      </c>
      <c r="F3701" s="416"/>
      <c r="G3701" s="416">
        <f>[5]내역서!F3665</f>
        <v>6</v>
      </c>
      <c r="H3701" s="415"/>
      <c r="I3701" s="415"/>
      <c r="J3701" s="415">
        <f>내역서!F3709</f>
        <v>0</v>
      </c>
      <c r="K3701" s="416">
        <v>4764979</v>
      </c>
      <c r="L3701" s="417">
        <f t="shared" si="5079"/>
        <v>0</v>
      </c>
      <c r="M3701" s="416"/>
      <c r="N3701" s="417">
        <f t="shared" si="5080"/>
        <v>0</v>
      </c>
      <c r="O3701" s="416"/>
      <c r="P3701" s="417">
        <f t="shared" si="5081"/>
        <v>0</v>
      </c>
      <c r="Q3701" s="417">
        <v>4764979</v>
      </c>
      <c r="R3701" s="417">
        <f t="shared" si="5072"/>
        <v>0</v>
      </c>
      <c r="S3701" s="417">
        <f t="shared" ref="S3701" si="5134">J3701-J3700</f>
        <v>0</v>
      </c>
      <c r="T3701" s="417">
        <f t="shared" ref="T3701:U3701" si="5135">Q3701-Q3700</f>
        <v>0</v>
      </c>
      <c r="U3701" s="417">
        <f t="shared" si="5135"/>
        <v>0</v>
      </c>
      <c r="V3701" s="422"/>
    </row>
    <row r="3702" spans="1:22" s="460" customFormat="1" ht="24" hidden="1" customHeight="1">
      <c r="A3702" s="366" t="s">
        <v>6470</v>
      </c>
      <c r="B3702" s="448" t="s">
        <v>4102</v>
      </c>
      <c r="C3702" s="448" t="s">
        <v>3477</v>
      </c>
      <c r="D3702" s="449" t="s">
        <v>0</v>
      </c>
      <c r="E3702" s="449" t="s">
        <v>0</v>
      </c>
      <c r="F3702" s="450">
        <v>0</v>
      </c>
      <c r="G3702" s="450">
        <f>[5]내역서!F3666</f>
        <v>0</v>
      </c>
      <c r="H3702" s="450"/>
      <c r="I3702" s="450"/>
      <c r="J3702" s="450">
        <f>내역서!F3710</f>
        <v>0</v>
      </c>
      <c r="K3702" s="451">
        <v>0</v>
      </c>
      <c r="L3702" s="450">
        <f>L3704+L3706+L3708+L3710+L3712+L3714+L3716+L3718+L3720+L3722+L3724+L3726+L3728+L3730+L3732+L3738+L3740+L3742+L3744+L3746++L3748+L3750+L3752+L3754+L3756+L3734+L3736</f>
        <v>0</v>
      </c>
      <c r="M3702" s="451">
        <v>0</v>
      </c>
      <c r="N3702" s="450">
        <f>N3704+N3706+N3708+N3710+N3712+N3714+N3716+N3718+N3720+N3722+N3724+N3726+N3728+N3730+N3732+N3738+N3740+N3742+N3744+N3746++N3748+N3750+N3752+N3754+N3756+N3734+N3736</f>
        <v>0</v>
      </c>
      <c r="O3702" s="451">
        <v>0</v>
      </c>
      <c r="P3702" s="450">
        <f>P3704+P3706+P3708+P3710+P3712+P3714+P3716+P3718+P3720+P3722+P3724+P3726+P3728+P3730+P3732+P3738+P3740+P3742+P3744+P3746++P3748+P3750+P3752+P3754+P3756+P3734+P3736</f>
        <v>0</v>
      </c>
      <c r="Q3702" s="452">
        <v>0</v>
      </c>
      <c r="R3702" s="450">
        <f>L3702+N3702+P3702</f>
        <v>0</v>
      </c>
      <c r="S3702" s="450"/>
      <c r="T3702" s="450"/>
      <c r="U3702" s="450"/>
      <c r="V3702" s="453"/>
    </row>
    <row r="3703" spans="1:22" s="525" customFormat="1" ht="24" hidden="1" customHeight="1">
      <c r="A3703" s="372" t="s">
        <v>2072</v>
      </c>
      <c r="B3703" s="454" t="s">
        <v>4102</v>
      </c>
      <c r="C3703" s="454" t="s">
        <v>4103</v>
      </c>
      <c r="D3703" s="455" t="s">
        <v>0</v>
      </c>
      <c r="E3703" s="455"/>
      <c r="F3703" s="456">
        <v>0</v>
      </c>
      <c r="G3703" s="456">
        <f>[5]내역서!F3667</f>
        <v>0</v>
      </c>
      <c r="H3703" s="456"/>
      <c r="I3703" s="456"/>
      <c r="J3703" s="456">
        <f>내역서!F3711</f>
        <v>0</v>
      </c>
      <c r="K3703" s="457">
        <v>0</v>
      </c>
      <c r="L3703" s="456">
        <f>L3705+L3707+L3709+L3711+L3713+L3715+L3717+L3719+L3721+L3723+L3725+L3727+L3729+L3731+L3733+L3739+L3741+L3743+L3745+L3747++L3749+L3751+L3753+L3755+L3757+L3735+L3737</f>
        <v>0</v>
      </c>
      <c r="M3703" s="457">
        <v>0</v>
      </c>
      <c r="N3703" s="456">
        <f>N3705+N3707+N3709+N3711+N3713+N3715+N3717+N3719+N3721+N3723+N3725+N3727+N3729+N3731+N3733+N3739+N3741+N3743+N3745+N3747++N3749+N3751+N3753+N3755+N3757+N3735+N3737</f>
        <v>0</v>
      </c>
      <c r="O3703" s="457">
        <v>0</v>
      </c>
      <c r="P3703" s="456">
        <f>P3705+P3707+P3709+P3711+P3713+P3715+P3717+P3719+P3721+P3723+P3725+P3727+P3729+P3731+P3733+P3739+P3741+P3743+P3745+P3747++P3749+P3751+P3753+P3755+P3757+P3735+P3737</f>
        <v>0</v>
      </c>
      <c r="Q3703" s="458">
        <v>0</v>
      </c>
      <c r="R3703" s="456">
        <f t="shared" si="5072"/>
        <v>0</v>
      </c>
      <c r="S3703" s="456">
        <f t="shared" ref="S3703" si="5136">J3703-J3702</f>
        <v>0</v>
      </c>
      <c r="T3703" s="456">
        <f t="shared" ref="T3703:U3703" si="5137">Q3703-Q3702</f>
        <v>0</v>
      </c>
      <c r="U3703" s="456">
        <f t="shared" si="5137"/>
        <v>0</v>
      </c>
      <c r="V3703" s="459"/>
    </row>
    <row r="3704" spans="1:22" s="485" customFormat="1" ht="24" hidden="1" customHeight="1">
      <c r="A3704" s="366" t="s">
        <v>4658</v>
      </c>
      <c r="B3704" s="418" t="s">
        <v>0</v>
      </c>
      <c r="C3704" s="418" t="s">
        <v>4104</v>
      </c>
      <c r="D3704" s="418" t="s">
        <v>4076</v>
      </c>
      <c r="E3704" s="419" t="s">
        <v>6</v>
      </c>
      <c r="F3704" s="411"/>
      <c r="G3704" s="411">
        <f>[5]내역서!F3668</f>
        <v>9</v>
      </c>
      <c r="H3704" s="410"/>
      <c r="I3704" s="410"/>
      <c r="J3704" s="410">
        <f>내역서!F3712</f>
        <v>0</v>
      </c>
      <c r="K3704" s="411">
        <v>1821</v>
      </c>
      <c r="L3704" s="412">
        <f>INT($J3704*K3704)</f>
        <v>0</v>
      </c>
      <c r="M3704" s="411">
        <v>60749</v>
      </c>
      <c r="N3704" s="412">
        <f>INT($J3704*M3704)</f>
        <v>0</v>
      </c>
      <c r="O3704" s="411"/>
      <c r="P3704" s="412">
        <f>INT($J3704*O3704)</f>
        <v>0</v>
      </c>
      <c r="Q3704" s="412">
        <v>62570</v>
      </c>
      <c r="R3704" s="412">
        <f>L3704+N3704+P3704</f>
        <v>0</v>
      </c>
      <c r="S3704" s="412"/>
      <c r="T3704" s="412"/>
      <c r="U3704" s="412"/>
      <c r="V3704" s="419"/>
    </row>
    <row r="3705" spans="1:22" s="77" customFormat="1" ht="24" hidden="1" customHeight="1">
      <c r="A3705" s="372" t="s">
        <v>4698</v>
      </c>
      <c r="B3705" s="421"/>
      <c r="C3705" s="421" t="s">
        <v>4104</v>
      </c>
      <c r="D3705" s="421" t="s">
        <v>4076</v>
      </c>
      <c r="E3705" s="422" t="s">
        <v>6</v>
      </c>
      <c r="F3705" s="416"/>
      <c r="G3705" s="416">
        <f>[5]내역서!F3669</f>
        <v>9</v>
      </c>
      <c r="H3705" s="415"/>
      <c r="I3705" s="415"/>
      <c r="J3705" s="415">
        <f>내역서!F3713</f>
        <v>0</v>
      </c>
      <c r="K3705" s="416">
        <v>1821</v>
      </c>
      <c r="L3705" s="417">
        <f t="shared" ref="L3705:L3757" si="5138">INT($J3705*K3705)</f>
        <v>0</v>
      </c>
      <c r="M3705" s="416">
        <v>60749</v>
      </c>
      <c r="N3705" s="417">
        <f t="shared" ref="N3705:N3757" si="5139">INT($J3705*M3705)</f>
        <v>0</v>
      </c>
      <c r="O3705" s="416"/>
      <c r="P3705" s="417">
        <f t="shared" ref="P3705:P3757" si="5140">INT($J3705*O3705)</f>
        <v>0</v>
      </c>
      <c r="Q3705" s="417">
        <v>62570</v>
      </c>
      <c r="R3705" s="417">
        <f t="shared" si="5072"/>
        <v>0</v>
      </c>
      <c r="S3705" s="417">
        <f t="shared" ref="S3705" si="5141">J3705-J3704</f>
        <v>0</v>
      </c>
      <c r="T3705" s="417">
        <f t="shared" ref="T3705:U3705" si="5142">Q3705-Q3704</f>
        <v>0</v>
      </c>
      <c r="U3705" s="417">
        <f t="shared" si="5142"/>
        <v>0</v>
      </c>
      <c r="V3705" s="422"/>
    </row>
    <row r="3706" spans="1:22" s="485" customFormat="1" ht="24" hidden="1" customHeight="1">
      <c r="A3706" s="366" t="s">
        <v>6471</v>
      </c>
      <c r="B3706" s="418" t="s">
        <v>0</v>
      </c>
      <c r="C3706" s="418" t="s">
        <v>4104</v>
      </c>
      <c r="D3706" s="418" t="s">
        <v>4077</v>
      </c>
      <c r="E3706" s="419" t="s">
        <v>6</v>
      </c>
      <c r="F3706" s="411"/>
      <c r="G3706" s="411">
        <f>[5]내역서!F3670</f>
        <v>8</v>
      </c>
      <c r="H3706" s="410"/>
      <c r="I3706" s="410"/>
      <c r="J3706" s="410">
        <f>내역서!F3714</f>
        <v>0</v>
      </c>
      <c r="K3706" s="411">
        <v>2345</v>
      </c>
      <c r="L3706" s="412">
        <f>INT($J3706*K3706)</f>
        <v>0</v>
      </c>
      <c r="M3706" s="411">
        <v>78181</v>
      </c>
      <c r="N3706" s="412">
        <f>INT($J3706*M3706)</f>
        <v>0</v>
      </c>
      <c r="O3706" s="411"/>
      <c r="P3706" s="412">
        <f>INT($J3706*O3706)</f>
        <v>0</v>
      </c>
      <c r="Q3706" s="412">
        <v>80526</v>
      </c>
      <c r="R3706" s="412">
        <f>L3706+N3706+P3706</f>
        <v>0</v>
      </c>
      <c r="S3706" s="412"/>
      <c r="T3706" s="412"/>
      <c r="U3706" s="412"/>
      <c r="V3706" s="419"/>
    </row>
    <row r="3707" spans="1:22" s="77" customFormat="1" ht="24" hidden="1" customHeight="1">
      <c r="A3707" s="372" t="s">
        <v>4367</v>
      </c>
      <c r="B3707" s="421"/>
      <c r="C3707" s="421" t="s">
        <v>4104</v>
      </c>
      <c r="D3707" s="421" t="s">
        <v>4077</v>
      </c>
      <c r="E3707" s="422" t="s">
        <v>6</v>
      </c>
      <c r="F3707" s="416"/>
      <c r="G3707" s="416">
        <f>[5]내역서!F3671</f>
        <v>8</v>
      </c>
      <c r="H3707" s="415"/>
      <c r="I3707" s="415"/>
      <c r="J3707" s="415">
        <f>내역서!F3715</f>
        <v>0</v>
      </c>
      <c r="K3707" s="416">
        <v>2345</v>
      </c>
      <c r="L3707" s="417">
        <f t="shared" si="5138"/>
        <v>0</v>
      </c>
      <c r="M3707" s="416">
        <v>78181</v>
      </c>
      <c r="N3707" s="417">
        <f t="shared" si="5139"/>
        <v>0</v>
      </c>
      <c r="O3707" s="416"/>
      <c r="P3707" s="417">
        <f t="shared" si="5140"/>
        <v>0</v>
      </c>
      <c r="Q3707" s="417">
        <v>80526</v>
      </c>
      <c r="R3707" s="417">
        <f t="shared" ref="R3707:R3769" si="5143">L3707+N3707+P3707</f>
        <v>0</v>
      </c>
      <c r="S3707" s="417">
        <f t="shared" ref="S3707" si="5144">J3707-J3706</f>
        <v>0</v>
      </c>
      <c r="T3707" s="417">
        <f t="shared" ref="T3707:U3707" si="5145">Q3707-Q3706</f>
        <v>0</v>
      </c>
      <c r="U3707" s="417">
        <f t="shared" si="5145"/>
        <v>0</v>
      </c>
      <c r="V3707" s="422"/>
    </row>
    <row r="3708" spans="1:22" s="485" customFormat="1" ht="24" hidden="1" customHeight="1">
      <c r="A3708" s="366" t="s">
        <v>2055</v>
      </c>
      <c r="B3708" s="418" t="s">
        <v>0</v>
      </c>
      <c r="C3708" s="418" t="s">
        <v>4104</v>
      </c>
      <c r="D3708" s="418" t="s">
        <v>4078</v>
      </c>
      <c r="E3708" s="419" t="s">
        <v>6</v>
      </c>
      <c r="F3708" s="411"/>
      <c r="G3708" s="411">
        <f>[5]내역서!F3672</f>
        <v>4.5</v>
      </c>
      <c r="H3708" s="410"/>
      <c r="I3708" s="410"/>
      <c r="J3708" s="410">
        <f>내역서!F3716</f>
        <v>0</v>
      </c>
      <c r="K3708" s="411">
        <v>6494</v>
      </c>
      <c r="L3708" s="412">
        <f>INT($J3708*K3708)</f>
        <v>0</v>
      </c>
      <c r="M3708" s="411">
        <v>216493</v>
      </c>
      <c r="N3708" s="412">
        <f>INT($J3708*M3708)</f>
        <v>0</v>
      </c>
      <c r="O3708" s="411"/>
      <c r="P3708" s="412">
        <f>INT($J3708*O3708)</f>
        <v>0</v>
      </c>
      <c r="Q3708" s="412">
        <v>222987</v>
      </c>
      <c r="R3708" s="412">
        <f>L3708+N3708+P3708</f>
        <v>0</v>
      </c>
      <c r="S3708" s="412"/>
      <c r="T3708" s="412"/>
      <c r="U3708" s="412"/>
      <c r="V3708" s="419"/>
    </row>
    <row r="3709" spans="1:22" s="77" customFormat="1" ht="24" hidden="1" customHeight="1">
      <c r="A3709" s="372" t="s">
        <v>4698</v>
      </c>
      <c r="B3709" s="421"/>
      <c r="C3709" s="421" t="s">
        <v>4104</v>
      </c>
      <c r="D3709" s="421" t="s">
        <v>4078</v>
      </c>
      <c r="E3709" s="422" t="s">
        <v>6</v>
      </c>
      <c r="F3709" s="416"/>
      <c r="G3709" s="416">
        <f>[5]내역서!F3673</f>
        <v>4.5</v>
      </c>
      <c r="H3709" s="415"/>
      <c r="I3709" s="415"/>
      <c r="J3709" s="415">
        <f>내역서!F3717</f>
        <v>0</v>
      </c>
      <c r="K3709" s="416">
        <v>6494</v>
      </c>
      <c r="L3709" s="417">
        <f t="shared" si="5138"/>
        <v>0</v>
      </c>
      <c r="M3709" s="416">
        <v>216493</v>
      </c>
      <c r="N3709" s="417">
        <f t="shared" si="5139"/>
        <v>0</v>
      </c>
      <c r="O3709" s="416"/>
      <c r="P3709" s="417">
        <f t="shared" si="5140"/>
        <v>0</v>
      </c>
      <c r="Q3709" s="417">
        <v>222987</v>
      </c>
      <c r="R3709" s="417">
        <f t="shared" si="5143"/>
        <v>0</v>
      </c>
      <c r="S3709" s="417">
        <f t="shared" ref="S3709" si="5146">J3709-J3708</f>
        <v>0</v>
      </c>
      <c r="T3709" s="417">
        <f t="shared" ref="T3709:U3709" si="5147">Q3709-Q3708</f>
        <v>0</v>
      </c>
      <c r="U3709" s="417">
        <f t="shared" si="5147"/>
        <v>0</v>
      </c>
      <c r="V3709" s="422"/>
    </row>
    <row r="3710" spans="1:22" s="485" customFormat="1" ht="24" hidden="1" customHeight="1">
      <c r="A3710" s="366" t="s">
        <v>4376</v>
      </c>
      <c r="B3710" s="418" t="s">
        <v>0</v>
      </c>
      <c r="C3710" s="418" t="s">
        <v>4104</v>
      </c>
      <c r="D3710" s="418" t="s">
        <v>4105</v>
      </c>
      <c r="E3710" s="419" t="s">
        <v>6</v>
      </c>
      <c r="F3710" s="411"/>
      <c r="G3710" s="411">
        <f>[5]내역서!F3674</f>
        <v>3</v>
      </c>
      <c r="H3710" s="410"/>
      <c r="I3710" s="410"/>
      <c r="J3710" s="410">
        <f>내역서!F3718</f>
        <v>0</v>
      </c>
      <c r="K3710" s="411">
        <v>17664</v>
      </c>
      <c r="L3710" s="412">
        <f>INT($J3710*K3710)</f>
        <v>0</v>
      </c>
      <c r="M3710" s="411">
        <v>588837</v>
      </c>
      <c r="N3710" s="412">
        <f>INT($J3710*M3710)</f>
        <v>0</v>
      </c>
      <c r="O3710" s="411"/>
      <c r="P3710" s="412">
        <f>INT($J3710*O3710)</f>
        <v>0</v>
      </c>
      <c r="Q3710" s="412">
        <v>606501</v>
      </c>
      <c r="R3710" s="412">
        <f>L3710+N3710+P3710</f>
        <v>0</v>
      </c>
      <c r="S3710" s="412"/>
      <c r="T3710" s="412"/>
      <c r="U3710" s="412"/>
      <c r="V3710" s="419"/>
    </row>
    <row r="3711" spans="1:22" s="77" customFormat="1" ht="24" hidden="1" customHeight="1">
      <c r="A3711" s="372" t="s">
        <v>2072</v>
      </c>
      <c r="B3711" s="421"/>
      <c r="C3711" s="421" t="s">
        <v>4104</v>
      </c>
      <c r="D3711" s="421" t="s">
        <v>4105</v>
      </c>
      <c r="E3711" s="422" t="s">
        <v>6</v>
      </c>
      <c r="F3711" s="416"/>
      <c r="G3711" s="416">
        <f>[5]내역서!F3675</f>
        <v>3</v>
      </c>
      <c r="H3711" s="415"/>
      <c r="I3711" s="415"/>
      <c r="J3711" s="415">
        <f>내역서!F3719</f>
        <v>0</v>
      </c>
      <c r="K3711" s="416">
        <v>17664</v>
      </c>
      <c r="L3711" s="417">
        <f t="shared" si="5138"/>
        <v>0</v>
      </c>
      <c r="M3711" s="416">
        <v>588837</v>
      </c>
      <c r="N3711" s="417">
        <f t="shared" si="5139"/>
        <v>0</v>
      </c>
      <c r="O3711" s="416"/>
      <c r="P3711" s="417">
        <f t="shared" si="5140"/>
        <v>0</v>
      </c>
      <c r="Q3711" s="417">
        <v>606501</v>
      </c>
      <c r="R3711" s="417">
        <f t="shared" si="5143"/>
        <v>0</v>
      </c>
      <c r="S3711" s="417">
        <f t="shared" ref="S3711" si="5148">J3711-J3710</f>
        <v>0</v>
      </c>
      <c r="T3711" s="417">
        <f t="shared" ref="T3711:U3711" si="5149">Q3711-Q3710</f>
        <v>0</v>
      </c>
      <c r="U3711" s="417">
        <f t="shared" si="5149"/>
        <v>0</v>
      </c>
      <c r="V3711" s="422"/>
    </row>
    <row r="3712" spans="1:22" s="485" customFormat="1" ht="24" hidden="1" customHeight="1">
      <c r="A3712" s="366" t="s">
        <v>6472</v>
      </c>
      <c r="B3712" s="418" t="s">
        <v>0</v>
      </c>
      <c r="C3712" s="418" t="s">
        <v>4104</v>
      </c>
      <c r="D3712" s="418" t="s">
        <v>4106</v>
      </c>
      <c r="E3712" s="419" t="s">
        <v>6</v>
      </c>
      <c r="F3712" s="411"/>
      <c r="G3712" s="411">
        <f>[5]내역서!F3676</f>
        <v>6</v>
      </c>
      <c r="H3712" s="410"/>
      <c r="I3712" s="410"/>
      <c r="J3712" s="410">
        <f>내역서!F3720</f>
        <v>0</v>
      </c>
      <c r="K3712" s="411">
        <v>30464</v>
      </c>
      <c r="L3712" s="412">
        <f>INT($J3712*K3712)</f>
        <v>0</v>
      </c>
      <c r="M3712" s="411">
        <v>1015502</v>
      </c>
      <c r="N3712" s="412">
        <f>INT($J3712*M3712)</f>
        <v>0</v>
      </c>
      <c r="O3712" s="411"/>
      <c r="P3712" s="412">
        <f>INT($J3712*O3712)</f>
        <v>0</v>
      </c>
      <c r="Q3712" s="412">
        <v>1045966</v>
      </c>
      <c r="R3712" s="412">
        <f>L3712+N3712+P3712</f>
        <v>0</v>
      </c>
      <c r="S3712" s="412"/>
      <c r="T3712" s="412"/>
      <c r="U3712" s="412"/>
      <c r="V3712" s="419"/>
    </row>
    <row r="3713" spans="1:22" s="77" customFormat="1" ht="24" hidden="1" customHeight="1">
      <c r="A3713" s="372" t="s">
        <v>4341</v>
      </c>
      <c r="B3713" s="421"/>
      <c r="C3713" s="421" t="s">
        <v>4104</v>
      </c>
      <c r="D3713" s="421" t="s">
        <v>4106</v>
      </c>
      <c r="E3713" s="422" t="s">
        <v>6</v>
      </c>
      <c r="F3713" s="416"/>
      <c r="G3713" s="416">
        <f>[5]내역서!F3677</f>
        <v>6</v>
      </c>
      <c r="H3713" s="415"/>
      <c r="I3713" s="415"/>
      <c r="J3713" s="415">
        <f>내역서!F3721</f>
        <v>0</v>
      </c>
      <c r="K3713" s="416">
        <v>30464</v>
      </c>
      <c r="L3713" s="417">
        <f t="shared" si="5138"/>
        <v>0</v>
      </c>
      <c r="M3713" s="416">
        <v>1015502</v>
      </c>
      <c r="N3713" s="417">
        <f t="shared" si="5139"/>
        <v>0</v>
      </c>
      <c r="O3713" s="416"/>
      <c r="P3713" s="417">
        <f t="shared" si="5140"/>
        <v>0</v>
      </c>
      <c r="Q3713" s="417">
        <v>1045966</v>
      </c>
      <c r="R3713" s="417">
        <f t="shared" si="5143"/>
        <v>0</v>
      </c>
      <c r="S3713" s="417">
        <f t="shared" ref="S3713" si="5150">J3713-J3712</f>
        <v>0</v>
      </c>
      <c r="T3713" s="417">
        <f t="shared" ref="T3713:U3713" si="5151">Q3713-Q3712</f>
        <v>0</v>
      </c>
      <c r="U3713" s="417">
        <f t="shared" si="5151"/>
        <v>0</v>
      </c>
      <c r="V3713" s="422"/>
    </row>
    <row r="3714" spans="1:22" s="485" customFormat="1" ht="24" hidden="1" customHeight="1">
      <c r="A3714" s="366" t="s">
        <v>2055</v>
      </c>
      <c r="B3714" s="418" t="s">
        <v>0</v>
      </c>
      <c r="C3714" s="418" t="s">
        <v>3871</v>
      </c>
      <c r="D3714" s="418" t="s">
        <v>163</v>
      </c>
      <c r="E3714" s="419" t="s">
        <v>1860</v>
      </c>
      <c r="F3714" s="411"/>
      <c r="G3714" s="411">
        <f>[5]내역서!F3678</f>
        <v>12</v>
      </c>
      <c r="H3714" s="410"/>
      <c r="I3714" s="410"/>
      <c r="J3714" s="410">
        <f>내역서!F3722</f>
        <v>0</v>
      </c>
      <c r="K3714" s="411">
        <v>7828</v>
      </c>
      <c r="L3714" s="412">
        <f>INT($J3714*K3714)</f>
        <v>0</v>
      </c>
      <c r="M3714" s="411">
        <v>0</v>
      </c>
      <c r="N3714" s="412">
        <f>INT($J3714*M3714)</f>
        <v>0</v>
      </c>
      <c r="O3714" s="411"/>
      <c r="P3714" s="412">
        <f>INT($J3714*O3714)</f>
        <v>0</v>
      </c>
      <c r="Q3714" s="412">
        <v>7828</v>
      </c>
      <c r="R3714" s="412">
        <f>L3714+N3714+P3714</f>
        <v>0</v>
      </c>
      <c r="S3714" s="412"/>
      <c r="T3714" s="412"/>
      <c r="U3714" s="412"/>
      <c r="V3714" s="419"/>
    </row>
    <row r="3715" spans="1:22" s="77" customFormat="1" ht="24" hidden="1" customHeight="1">
      <c r="A3715" s="372" t="s">
        <v>2072</v>
      </c>
      <c r="B3715" s="421"/>
      <c r="C3715" s="421" t="s">
        <v>3871</v>
      </c>
      <c r="D3715" s="421" t="s">
        <v>163</v>
      </c>
      <c r="E3715" s="422" t="s">
        <v>1860</v>
      </c>
      <c r="F3715" s="416"/>
      <c r="G3715" s="416">
        <f>[5]내역서!F3679</f>
        <v>12</v>
      </c>
      <c r="H3715" s="415"/>
      <c r="I3715" s="415"/>
      <c r="J3715" s="415">
        <f>내역서!F3723</f>
        <v>0</v>
      </c>
      <c r="K3715" s="416">
        <v>7828</v>
      </c>
      <c r="L3715" s="417">
        <f t="shared" si="5138"/>
        <v>0</v>
      </c>
      <c r="M3715" s="416">
        <v>0</v>
      </c>
      <c r="N3715" s="417">
        <f t="shared" si="5139"/>
        <v>0</v>
      </c>
      <c r="O3715" s="416"/>
      <c r="P3715" s="417">
        <f t="shared" si="5140"/>
        <v>0</v>
      </c>
      <c r="Q3715" s="417">
        <v>7828</v>
      </c>
      <c r="R3715" s="417">
        <f t="shared" si="5143"/>
        <v>0</v>
      </c>
      <c r="S3715" s="417">
        <f t="shared" ref="S3715" si="5152">J3715-J3714</f>
        <v>0</v>
      </c>
      <c r="T3715" s="417">
        <f t="shared" ref="T3715:U3715" si="5153">Q3715-Q3714</f>
        <v>0</v>
      </c>
      <c r="U3715" s="417">
        <f t="shared" si="5153"/>
        <v>0</v>
      </c>
      <c r="V3715" s="422"/>
    </row>
    <row r="3716" spans="1:22" s="485" customFormat="1" ht="24" hidden="1" customHeight="1">
      <c r="A3716" s="366" t="s">
        <v>4602</v>
      </c>
      <c r="B3716" s="418" t="s">
        <v>0</v>
      </c>
      <c r="C3716" s="418" t="s">
        <v>3871</v>
      </c>
      <c r="D3716" s="418" t="s">
        <v>3455</v>
      </c>
      <c r="E3716" s="419" t="s">
        <v>1860</v>
      </c>
      <c r="F3716" s="411"/>
      <c r="G3716" s="411">
        <f>[5]내역서!F3680</f>
        <v>6</v>
      </c>
      <c r="H3716" s="410"/>
      <c r="I3716" s="410"/>
      <c r="J3716" s="410">
        <f>내역서!F3724</f>
        <v>0</v>
      </c>
      <c r="K3716" s="411">
        <v>28910</v>
      </c>
      <c r="L3716" s="412">
        <f>INT($J3716*K3716)</f>
        <v>0</v>
      </c>
      <c r="M3716" s="411">
        <v>0</v>
      </c>
      <c r="N3716" s="412">
        <f>INT($J3716*M3716)</f>
        <v>0</v>
      </c>
      <c r="O3716" s="411"/>
      <c r="P3716" s="412">
        <f>INT($J3716*O3716)</f>
        <v>0</v>
      </c>
      <c r="Q3716" s="412">
        <v>28910</v>
      </c>
      <c r="R3716" s="412">
        <f>L3716+N3716+P3716</f>
        <v>0</v>
      </c>
      <c r="S3716" s="412"/>
      <c r="T3716" s="412"/>
      <c r="U3716" s="412"/>
      <c r="V3716" s="419"/>
    </row>
    <row r="3717" spans="1:22" s="77" customFormat="1" ht="24" hidden="1" customHeight="1">
      <c r="A3717" s="372" t="s">
        <v>4669</v>
      </c>
      <c r="B3717" s="421"/>
      <c r="C3717" s="421" t="s">
        <v>3871</v>
      </c>
      <c r="D3717" s="421" t="s">
        <v>3455</v>
      </c>
      <c r="E3717" s="422" t="s">
        <v>1860</v>
      </c>
      <c r="F3717" s="416"/>
      <c r="G3717" s="416">
        <f>[5]내역서!F3681</f>
        <v>6</v>
      </c>
      <c r="H3717" s="415"/>
      <c r="I3717" s="415"/>
      <c r="J3717" s="415">
        <f>내역서!F3725</f>
        <v>0</v>
      </c>
      <c r="K3717" s="416">
        <v>28910</v>
      </c>
      <c r="L3717" s="417">
        <f t="shared" si="5138"/>
        <v>0</v>
      </c>
      <c r="M3717" s="416">
        <v>0</v>
      </c>
      <c r="N3717" s="417">
        <f t="shared" si="5139"/>
        <v>0</v>
      </c>
      <c r="O3717" s="416"/>
      <c r="P3717" s="417">
        <f t="shared" si="5140"/>
        <v>0</v>
      </c>
      <c r="Q3717" s="417">
        <v>28910</v>
      </c>
      <c r="R3717" s="417">
        <f t="shared" si="5143"/>
        <v>0</v>
      </c>
      <c r="S3717" s="417">
        <f t="shared" ref="S3717" si="5154">J3717-J3716</f>
        <v>0</v>
      </c>
      <c r="T3717" s="417">
        <f t="shared" ref="T3717:U3717" si="5155">Q3717-Q3716</f>
        <v>0</v>
      </c>
      <c r="U3717" s="417">
        <f t="shared" si="5155"/>
        <v>0</v>
      </c>
      <c r="V3717" s="422"/>
    </row>
    <row r="3718" spans="1:22" s="485" customFormat="1" ht="24" hidden="1" customHeight="1">
      <c r="A3718" s="366" t="s">
        <v>4376</v>
      </c>
      <c r="B3718" s="418" t="s">
        <v>0</v>
      </c>
      <c r="C3718" s="418" t="s">
        <v>3871</v>
      </c>
      <c r="D3718" s="418" t="s">
        <v>180</v>
      </c>
      <c r="E3718" s="419" t="s">
        <v>1860</v>
      </c>
      <c r="F3718" s="411"/>
      <c r="G3718" s="411">
        <f>[5]내역서!F3682</f>
        <v>1</v>
      </c>
      <c r="H3718" s="410"/>
      <c r="I3718" s="410"/>
      <c r="J3718" s="410">
        <f>내역서!F3726</f>
        <v>0</v>
      </c>
      <c r="K3718" s="411">
        <v>43210</v>
      </c>
      <c r="L3718" s="412">
        <f>INT($J3718*K3718)</f>
        <v>0</v>
      </c>
      <c r="M3718" s="411">
        <v>0</v>
      </c>
      <c r="N3718" s="412">
        <f>INT($J3718*M3718)</f>
        <v>0</v>
      </c>
      <c r="O3718" s="411"/>
      <c r="P3718" s="412">
        <f>INT($J3718*O3718)</f>
        <v>0</v>
      </c>
      <c r="Q3718" s="412">
        <v>43210</v>
      </c>
      <c r="R3718" s="412">
        <f>L3718+N3718+P3718</f>
        <v>0</v>
      </c>
      <c r="S3718" s="412"/>
      <c r="T3718" s="412"/>
      <c r="U3718" s="412"/>
      <c r="V3718" s="419"/>
    </row>
    <row r="3719" spans="1:22" s="77" customFormat="1" ht="24" hidden="1" customHeight="1">
      <c r="A3719" s="372" t="s">
        <v>4588</v>
      </c>
      <c r="B3719" s="421"/>
      <c r="C3719" s="421" t="s">
        <v>3871</v>
      </c>
      <c r="D3719" s="421" t="s">
        <v>180</v>
      </c>
      <c r="E3719" s="422" t="s">
        <v>1860</v>
      </c>
      <c r="F3719" s="416"/>
      <c r="G3719" s="416">
        <f>[5]내역서!F3683</f>
        <v>1</v>
      </c>
      <c r="H3719" s="415"/>
      <c r="I3719" s="415"/>
      <c r="J3719" s="415">
        <f>내역서!F3727</f>
        <v>0</v>
      </c>
      <c r="K3719" s="416">
        <v>43210</v>
      </c>
      <c r="L3719" s="417">
        <f t="shared" si="5138"/>
        <v>0</v>
      </c>
      <c r="M3719" s="416">
        <v>0</v>
      </c>
      <c r="N3719" s="417">
        <f t="shared" si="5139"/>
        <v>0</v>
      </c>
      <c r="O3719" s="416"/>
      <c r="P3719" s="417">
        <f t="shared" si="5140"/>
        <v>0</v>
      </c>
      <c r="Q3719" s="417">
        <v>43210</v>
      </c>
      <c r="R3719" s="417">
        <f t="shared" si="5143"/>
        <v>0</v>
      </c>
      <c r="S3719" s="417">
        <f t="shared" ref="S3719" si="5156">J3719-J3718</f>
        <v>0</v>
      </c>
      <c r="T3719" s="417">
        <f t="shared" ref="T3719:U3719" si="5157">Q3719-Q3718</f>
        <v>0</v>
      </c>
      <c r="U3719" s="417">
        <f t="shared" si="5157"/>
        <v>0</v>
      </c>
      <c r="V3719" s="422"/>
    </row>
    <row r="3720" spans="1:22" s="485" customFormat="1" ht="24" hidden="1" customHeight="1">
      <c r="A3720" s="366" t="s">
        <v>2055</v>
      </c>
      <c r="B3720" s="418" t="s">
        <v>0</v>
      </c>
      <c r="C3720" s="418" t="s">
        <v>3871</v>
      </c>
      <c r="D3720" s="418" t="s">
        <v>4090</v>
      </c>
      <c r="E3720" s="419" t="s">
        <v>1860</v>
      </c>
      <c r="F3720" s="411"/>
      <c r="G3720" s="411">
        <f>[5]내역서!F3684</f>
        <v>36</v>
      </c>
      <c r="H3720" s="410"/>
      <c r="I3720" s="410"/>
      <c r="J3720" s="410">
        <f>내역서!F3728</f>
        <v>0</v>
      </c>
      <c r="K3720" s="411">
        <v>77252</v>
      </c>
      <c r="L3720" s="412">
        <f>INT($J3720*K3720)</f>
        <v>0</v>
      </c>
      <c r="M3720" s="411">
        <v>0</v>
      </c>
      <c r="N3720" s="412">
        <f>INT($J3720*M3720)</f>
        <v>0</v>
      </c>
      <c r="O3720" s="411"/>
      <c r="P3720" s="412">
        <f>INT($J3720*O3720)</f>
        <v>0</v>
      </c>
      <c r="Q3720" s="412">
        <v>77252</v>
      </c>
      <c r="R3720" s="412">
        <f>L3720+N3720+P3720</f>
        <v>0</v>
      </c>
      <c r="S3720" s="412"/>
      <c r="T3720" s="412"/>
      <c r="U3720" s="412"/>
      <c r="V3720" s="419"/>
    </row>
    <row r="3721" spans="1:22" s="77" customFormat="1" ht="24" hidden="1" customHeight="1">
      <c r="A3721" s="372" t="s">
        <v>6473</v>
      </c>
      <c r="B3721" s="421"/>
      <c r="C3721" s="421" t="s">
        <v>3871</v>
      </c>
      <c r="D3721" s="421" t="s">
        <v>4090</v>
      </c>
      <c r="E3721" s="422" t="s">
        <v>1860</v>
      </c>
      <c r="F3721" s="416"/>
      <c r="G3721" s="416">
        <f>[5]내역서!F3685</f>
        <v>36</v>
      </c>
      <c r="H3721" s="415"/>
      <c r="I3721" s="415"/>
      <c r="J3721" s="415">
        <f>내역서!F3729</f>
        <v>0</v>
      </c>
      <c r="K3721" s="416">
        <v>77252</v>
      </c>
      <c r="L3721" s="417">
        <f t="shared" si="5138"/>
        <v>0</v>
      </c>
      <c r="M3721" s="416">
        <v>0</v>
      </c>
      <c r="N3721" s="417">
        <f t="shared" si="5139"/>
        <v>0</v>
      </c>
      <c r="O3721" s="416"/>
      <c r="P3721" s="417">
        <f t="shared" si="5140"/>
        <v>0</v>
      </c>
      <c r="Q3721" s="417">
        <v>77252</v>
      </c>
      <c r="R3721" s="417">
        <f t="shared" si="5143"/>
        <v>0</v>
      </c>
      <c r="S3721" s="417">
        <f t="shared" ref="S3721" si="5158">J3721-J3720</f>
        <v>0</v>
      </c>
      <c r="T3721" s="417">
        <f t="shared" ref="T3721:U3721" si="5159">Q3721-Q3720</f>
        <v>0</v>
      </c>
      <c r="U3721" s="417">
        <f t="shared" si="5159"/>
        <v>0</v>
      </c>
      <c r="V3721" s="422"/>
    </row>
    <row r="3722" spans="1:22" s="485" customFormat="1" ht="24" hidden="1" customHeight="1">
      <c r="A3722" s="366" t="s">
        <v>4554</v>
      </c>
      <c r="B3722" s="418" t="s">
        <v>0</v>
      </c>
      <c r="C3722" s="418" t="s">
        <v>3871</v>
      </c>
      <c r="D3722" s="418" t="s">
        <v>177</v>
      </c>
      <c r="E3722" s="419" t="s">
        <v>1860</v>
      </c>
      <c r="F3722" s="411"/>
      <c r="G3722" s="411">
        <f>[5]내역서!F3686</f>
        <v>24</v>
      </c>
      <c r="H3722" s="410"/>
      <c r="I3722" s="410"/>
      <c r="J3722" s="660">
        <f>내역서!F3730</f>
        <v>0</v>
      </c>
      <c r="K3722" s="411">
        <v>121062</v>
      </c>
      <c r="L3722" s="412">
        <f>INT($J3722*K3722)</f>
        <v>0</v>
      </c>
      <c r="M3722" s="411">
        <v>0</v>
      </c>
      <c r="N3722" s="412">
        <f>INT($J3722*M3722)</f>
        <v>0</v>
      </c>
      <c r="O3722" s="411"/>
      <c r="P3722" s="412">
        <f>INT($J3722*O3722)</f>
        <v>0</v>
      </c>
      <c r="Q3722" s="412">
        <v>121062</v>
      </c>
      <c r="R3722" s="412">
        <f>L3722+N3722+P3722</f>
        <v>0</v>
      </c>
      <c r="S3722" s="412"/>
      <c r="T3722" s="412"/>
      <c r="U3722" s="412"/>
      <c r="V3722" s="419"/>
    </row>
    <row r="3723" spans="1:22" s="77" customFormat="1" ht="24" hidden="1" customHeight="1">
      <c r="A3723" s="372" t="s">
        <v>4698</v>
      </c>
      <c r="B3723" s="421"/>
      <c r="C3723" s="421" t="s">
        <v>3871</v>
      </c>
      <c r="D3723" s="421" t="s">
        <v>177</v>
      </c>
      <c r="E3723" s="422" t="s">
        <v>1860</v>
      </c>
      <c r="F3723" s="416"/>
      <c r="G3723" s="416">
        <f>[5]내역서!F3687</f>
        <v>24</v>
      </c>
      <c r="H3723" s="415"/>
      <c r="I3723" s="415"/>
      <c r="J3723" s="661">
        <f>내역서!F3731</f>
        <v>0</v>
      </c>
      <c r="K3723" s="416">
        <v>121062</v>
      </c>
      <c r="L3723" s="417">
        <f t="shared" si="5138"/>
        <v>0</v>
      </c>
      <c r="M3723" s="416">
        <v>0</v>
      </c>
      <c r="N3723" s="417">
        <f t="shared" si="5139"/>
        <v>0</v>
      </c>
      <c r="O3723" s="416"/>
      <c r="P3723" s="417">
        <f t="shared" si="5140"/>
        <v>0</v>
      </c>
      <c r="Q3723" s="417">
        <v>121062</v>
      </c>
      <c r="R3723" s="417">
        <f t="shared" si="5143"/>
        <v>0</v>
      </c>
      <c r="S3723" s="417">
        <f t="shared" ref="S3723" si="5160">J3723-J3722</f>
        <v>0</v>
      </c>
      <c r="T3723" s="417">
        <f t="shared" ref="T3723:U3723" si="5161">Q3723-Q3722</f>
        <v>0</v>
      </c>
      <c r="U3723" s="417">
        <f t="shared" si="5161"/>
        <v>0</v>
      </c>
      <c r="V3723" s="422"/>
    </row>
    <row r="3724" spans="1:22" s="485" customFormat="1" ht="24" hidden="1" customHeight="1">
      <c r="A3724" s="366" t="s">
        <v>6474</v>
      </c>
      <c r="B3724" s="418" t="s">
        <v>0</v>
      </c>
      <c r="C3724" s="418" t="s">
        <v>3871</v>
      </c>
      <c r="D3724" s="418" t="s">
        <v>173</v>
      </c>
      <c r="E3724" s="419" t="s">
        <v>1860</v>
      </c>
      <c r="F3724" s="411"/>
      <c r="G3724" s="411">
        <f>[5]내역서!F3688</f>
        <v>2</v>
      </c>
      <c r="H3724" s="410"/>
      <c r="I3724" s="410"/>
      <c r="J3724" s="410">
        <f>내역서!F3732</f>
        <v>0</v>
      </c>
      <c r="K3724" s="411">
        <v>311733</v>
      </c>
      <c r="L3724" s="412">
        <f>INT($J3724*K3724)</f>
        <v>0</v>
      </c>
      <c r="M3724" s="411">
        <v>0</v>
      </c>
      <c r="N3724" s="412">
        <f>INT($J3724*M3724)</f>
        <v>0</v>
      </c>
      <c r="O3724" s="411"/>
      <c r="P3724" s="412">
        <f>INT($J3724*O3724)</f>
        <v>0</v>
      </c>
      <c r="Q3724" s="412">
        <v>311733</v>
      </c>
      <c r="R3724" s="412">
        <f>L3724+N3724+P3724</f>
        <v>0</v>
      </c>
      <c r="S3724" s="412"/>
      <c r="T3724" s="412"/>
      <c r="U3724" s="412"/>
      <c r="V3724" s="419"/>
    </row>
    <row r="3725" spans="1:22" s="77" customFormat="1" ht="24" hidden="1" customHeight="1">
      <c r="A3725" s="372" t="s">
        <v>2072</v>
      </c>
      <c r="B3725" s="421"/>
      <c r="C3725" s="421" t="s">
        <v>3871</v>
      </c>
      <c r="D3725" s="421" t="s">
        <v>173</v>
      </c>
      <c r="E3725" s="422" t="s">
        <v>1860</v>
      </c>
      <c r="F3725" s="416"/>
      <c r="G3725" s="416">
        <f>[5]내역서!F3689</f>
        <v>2</v>
      </c>
      <c r="H3725" s="415"/>
      <c r="I3725" s="415"/>
      <c r="J3725" s="415">
        <f>내역서!F3733</f>
        <v>0</v>
      </c>
      <c r="K3725" s="416">
        <v>311733</v>
      </c>
      <c r="L3725" s="417">
        <f t="shared" si="5138"/>
        <v>0</v>
      </c>
      <c r="M3725" s="416">
        <v>0</v>
      </c>
      <c r="N3725" s="417">
        <f t="shared" si="5139"/>
        <v>0</v>
      </c>
      <c r="O3725" s="416"/>
      <c r="P3725" s="417">
        <f t="shared" si="5140"/>
        <v>0</v>
      </c>
      <c r="Q3725" s="417">
        <v>311733</v>
      </c>
      <c r="R3725" s="417">
        <f t="shared" si="5143"/>
        <v>0</v>
      </c>
      <c r="S3725" s="417">
        <f t="shared" ref="S3725" si="5162">J3725-J3724</f>
        <v>0</v>
      </c>
      <c r="T3725" s="417">
        <f t="shared" ref="T3725:U3725" si="5163">Q3725-Q3724</f>
        <v>0</v>
      </c>
      <c r="U3725" s="417">
        <f t="shared" si="5163"/>
        <v>0</v>
      </c>
      <c r="V3725" s="422"/>
    </row>
    <row r="3726" spans="1:22" s="485" customFormat="1" ht="24" hidden="1" customHeight="1">
      <c r="A3726" s="366" t="s">
        <v>2055</v>
      </c>
      <c r="B3726" s="418" t="s">
        <v>0</v>
      </c>
      <c r="C3726" s="418" t="s">
        <v>3871</v>
      </c>
      <c r="D3726" s="418" t="s">
        <v>4107</v>
      </c>
      <c r="E3726" s="419" t="s">
        <v>1860</v>
      </c>
      <c r="F3726" s="411"/>
      <c r="G3726" s="411">
        <f>[5]내역서!F3690</f>
        <v>2</v>
      </c>
      <c r="H3726" s="410"/>
      <c r="I3726" s="410"/>
      <c r="J3726" s="410">
        <f>내역서!F3734</f>
        <v>0</v>
      </c>
      <c r="K3726" s="411">
        <v>431773</v>
      </c>
      <c r="L3726" s="412">
        <f>INT($J3726*K3726)</f>
        <v>0</v>
      </c>
      <c r="M3726" s="411">
        <v>0</v>
      </c>
      <c r="N3726" s="412">
        <f>INT($J3726*M3726)</f>
        <v>0</v>
      </c>
      <c r="O3726" s="411"/>
      <c r="P3726" s="412">
        <f>INT($J3726*O3726)</f>
        <v>0</v>
      </c>
      <c r="Q3726" s="412">
        <v>431773</v>
      </c>
      <c r="R3726" s="412">
        <f>L3726+N3726+P3726</f>
        <v>0</v>
      </c>
      <c r="S3726" s="412"/>
      <c r="T3726" s="412"/>
      <c r="U3726" s="412"/>
      <c r="V3726" s="419"/>
    </row>
    <row r="3727" spans="1:22" s="77" customFormat="1" ht="24" hidden="1" customHeight="1">
      <c r="A3727" s="372" t="s">
        <v>6473</v>
      </c>
      <c r="B3727" s="421"/>
      <c r="C3727" s="421" t="s">
        <v>3871</v>
      </c>
      <c r="D3727" s="421" t="s">
        <v>4107</v>
      </c>
      <c r="E3727" s="422" t="s">
        <v>1860</v>
      </c>
      <c r="F3727" s="416"/>
      <c r="G3727" s="416">
        <f>[5]내역서!F3691</f>
        <v>2</v>
      </c>
      <c r="H3727" s="415"/>
      <c r="I3727" s="415"/>
      <c r="J3727" s="415">
        <f>내역서!F3735</f>
        <v>0</v>
      </c>
      <c r="K3727" s="416">
        <v>431773</v>
      </c>
      <c r="L3727" s="417">
        <f t="shared" si="5138"/>
        <v>0</v>
      </c>
      <c r="M3727" s="416">
        <v>0</v>
      </c>
      <c r="N3727" s="417">
        <f t="shared" si="5139"/>
        <v>0</v>
      </c>
      <c r="O3727" s="416"/>
      <c r="P3727" s="417">
        <f t="shared" si="5140"/>
        <v>0</v>
      </c>
      <c r="Q3727" s="417">
        <v>431773</v>
      </c>
      <c r="R3727" s="417">
        <f t="shared" si="5143"/>
        <v>0</v>
      </c>
      <c r="S3727" s="417">
        <f t="shared" ref="S3727" si="5164">J3727-J3726</f>
        <v>0</v>
      </c>
      <c r="T3727" s="417">
        <f t="shared" ref="T3727:U3727" si="5165">Q3727-Q3726</f>
        <v>0</v>
      </c>
      <c r="U3727" s="417">
        <f t="shared" si="5165"/>
        <v>0</v>
      </c>
      <c r="V3727" s="422"/>
    </row>
    <row r="3728" spans="1:22" s="485" customFormat="1" ht="24" hidden="1" customHeight="1">
      <c r="A3728" s="366" t="s">
        <v>6475</v>
      </c>
      <c r="B3728" s="418" t="s">
        <v>0</v>
      </c>
      <c r="C3728" s="418" t="s">
        <v>4108</v>
      </c>
      <c r="D3728" s="418" t="s">
        <v>208</v>
      </c>
      <c r="E3728" s="419" t="s">
        <v>1860</v>
      </c>
      <c r="F3728" s="411"/>
      <c r="G3728" s="411">
        <f>[5]내역서!F3692</f>
        <v>6</v>
      </c>
      <c r="H3728" s="410"/>
      <c r="I3728" s="410"/>
      <c r="J3728" s="410">
        <f>내역서!F3736</f>
        <v>0</v>
      </c>
      <c r="K3728" s="411">
        <v>1229</v>
      </c>
      <c r="L3728" s="412">
        <f>INT($J3728*K3728)</f>
        <v>0</v>
      </c>
      <c r="M3728" s="411">
        <v>41009</v>
      </c>
      <c r="N3728" s="412">
        <f>INT($J3728*M3728)</f>
        <v>0</v>
      </c>
      <c r="O3728" s="411"/>
      <c r="P3728" s="412">
        <f>INT($J3728*O3728)</f>
        <v>0</v>
      </c>
      <c r="Q3728" s="412">
        <v>42238</v>
      </c>
      <c r="R3728" s="412">
        <f>L3728+N3728+P3728</f>
        <v>0</v>
      </c>
      <c r="S3728" s="412"/>
      <c r="T3728" s="412"/>
      <c r="U3728" s="412"/>
      <c r="V3728" s="419"/>
    </row>
    <row r="3729" spans="1:22" s="77" customFormat="1" ht="24" hidden="1" customHeight="1">
      <c r="A3729" s="372" t="s">
        <v>6476</v>
      </c>
      <c r="B3729" s="421"/>
      <c r="C3729" s="421" t="s">
        <v>4108</v>
      </c>
      <c r="D3729" s="421" t="s">
        <v>208</v>
      </c>
      <c r="E3729" s="422" t="s">
        <v>1860</v>
      </c>
      <c r="F3729" s="416"/>
      <c r="G3729" s="416">
        <f>[5]내역서!F3693</f>
        <v>6</v>
      </c>
      <c r="H3729" s="415"/>
      <c r="I3729" s="415"/>
      <c r="J3729" s="415">
        <f>내역서!F3737</f>
        <v>0</v>
      </c>
      <c r="K3729" s="416">
        <v>1229</v>
      </c>
      <c r="L3729" s="417">
        <f t="shared" si="5138"/>
        <v>0</v>
      </c>
      <c r="M3729" s="416">
        <v>41009</v>
      </c>
      <c r="N3729" s="417">
        <f t="shared" si="5139"/>
        <v>0</v>
      </c>
      <c r="O3729" s="416"/>
      <c r="P3729" s="417">
        <f t="shared" si="5140"/>
        <v>0</v>
      </c>
      <c r="Q3729" s="417">
        <v>42238</v>
      </c>
      <c r="R3729" s="417">
        <f t="shared" si="5143"/>
        <v>0</v>
      </c>
      <c r="S3729" s="417">
        <f t="shared" ref="S3729" si="5166">J3729-J3728</f>
        <v>0</v>
      </c>
      <c r="T3729" s="417">
        <f t="shared" ref="T3729:U3729" si="5167">Q3729-Q3728</f>
        <v>0</v>
      </c>
      <c r="U3729" s="417">
        <f t="shared" si="5167"/>
        <v>0</v>
      </c>
      <c r="V3729" s="422"/>
    </row>
    <row r="3730" spans="1:22" s="485" customFormat="1" ht="24" hidden="1" customHeight="1">
      <c r="A3730" s="366" t="s">
        <v>6477</v>
      </c>
      <c r="B3730" s="418" t="s">
        <v>0</v>
      </c>
      <c r="C3730" s="418" t="s">
        <v>4108</v>
      </c>
      <c r="D3730" s="418" t="s">
        <v>163</v>
      </c>
      <c r="E3730" s="419" t="s">
        <v>1860</v>
      </c>
      <c r="F3730" s="411"/>
      <c r="G3730" s="411">
        <f>[5]내역서!F3694</f>
        <v>4</v>
      </c>
      <c r="H3730" s="410"/>
      <c r="I3730" s="410"/>
      <c r="J3730" s="410">
        <f>내역서!F3738</f>
        <v>0</v>
      </c>
      <c r="K3730" s="411">
        <v>1229</v>
      </c>
      <c r="L3730" s="412">
        <f>INT($J3730*K3730)</f>
        <v>0</v>
      </c>
      <c r="M3730" s="411">
        <v>41009</v>
      </c>
      <c r="N3730" s="412">
        <f>INT($J3730*M3730)</f>
        <v>0</v>
      </c>
      <c r="O3730" s="411"/>
      <c r="P3730" s="412">
        <f>INT($J3730*O3730)</f>
        <v>0</v>
      </c>
      <c r="Q3730" s="412">
        <v>42238</v>
      </c>
      <c r="R3730" s="412">
        <f>L3730+N3730+P3730</f>
        <v>0</v>
      </c>
      <c r="S3730" s="412"/>
      <c r="T3730" s="412"/>
      <c r="U3730" s="412"/>
      <c r="V3730" s="419"/>
    </row>
    <row r="3731" spans="1:22" s="77" customFormat="1" ht="24" hidden="1" customHeight="1">
      <c r="A3731" s="372" t="s">
        <v>4698</v>
      </c>
      <c r="B3731" s="421"/>
      <c r="C3731" s="421" t="s">
        <v>4108</v>
      </c>
      <c r="D3731" s="421" t="s">
        <v>163</v>
      </c>
      <c r="E3731" s="422" t="s">
        <v>1860</v>
      </c>
      <c r="F3731" s="416"/>
      <c r="G3731" s="416">
        <f>[5]내역서!F3695</f>
        <v>4</v>
      </c>
      <c r="H3731" s="415"/>
      <c r="I3731" s="415"/>
      <c r="J3731" s="415">
        <f>내역서!F3739</f>
        <v>0</v>
      </c>
      <c r="K3731" s="416">
        <v>1229</v>
      </c>
      <c r="L3731" s="417">
        <f t="shared" si="5138"/>
        <v>0</v>
      </c>
      <c r="M3731" s="416">
        <v>41009</v>
      </c>
      <c r="N3731" s="417">
        <f t="shared" si="5139"/>
        <v>0</v>
      </c>
      <c r="O3731" s="416"/>
      <c r="P3731" s="417">
        <f t="shared" si="5140"/>
        <v>0</v>
      </c>
      <c r="Q3731" s="417">
        <v>42238</v>
      </c>
      <c r="R3731" s="417">
        <f t="shared" si="5143"/>
        <v>0</v>
      </c>
      <c r="S3731" s="417">
        <f t="shared" ref="S3731" si="5168">J3731-J3730</f>
        <v>0</v>
      </c>
      <c r="T3731" s="417">
        <f t="shared" ref="T3731:U3731" si="5169">Q3731-Q3730</f>
        <v>0</v>
      </c>
      <c r="U3731" s="417">
        <f t="shared" si="5169"/>
        <v>0</v>
      </c>
      <c r="V3731" s="422"/>
    </row>
    <row r="3732" spans="1:22" s="485" customFormat="1" ht="24" hidden="1" customHeight="1">
      <c r="A3732" s="366" t="s">
        <v>4652</v>
      </c>
      <c r="B3732" s="418" t="s">
        <v>0</v>
      </c>
      <c r="C3732" s="418" t="s">
        <v>4108</v>
      </c>
      <c r="D3732" s="418" t="s">
        <v>3455</v>
      </c>
      <c r="E3732" s="419" t="s">
        <v>1860</v>
      </c>
      <c r="F3732" s="411"/>
      <c r="G3732" s="411">
        <f>[5]내역서!F3696</f>
        <v>2</v>
      </c>
      <c r="H3732" s="410"/>
      <c r="I3732" s="410"/>
      <c r="J3732" s="410">
        <f>내역서!F3740</f>
        <v>0</v>
      </c>
      <c r="K3732" s="411">
        <v>3847</v>
      </c>
      <c r="L3732" s="412">
        <f>INT($J3732*K3732)</f>
        <v>0</v>
      </c>
      <c r="M3732" s="411">
        <v>128253</v>
      </c>
      <c r="N3732" s="412">
        <f>INT($J3732*M3732)</f>
        <v>0</v>
      </c>
      <c r="O3732" s="411"/>
      <c r="P3732" s="412">
        <f>INT($J3732*O3732)</f>
        <v>0</v>
      </c>
      <c r="Q3732" s="412">
        <v>132100</v>
      </c>
      <c r="R3732" s="412">
        <f>L3732+N3732+P3732</f>
        <v>0</v>
      </c>
      <c r="S3732" s="412"/>
      <c r="T3732" s="412"/>
      <c r="U3732" s="412"/>
      <c r="V3732" s="419"/>
    </row>
    <row r="3733" spans="1:22" s="77" customFormat="1" ht="24" hidden="1" customHeight="1">
      <c r="A3733" s="372" t="s">
        <v>6478</v>
      </c>
      <c r="B3733" s="421"/>
      <c r="C3733" s="421" t="s">
        <v>4108</v>
      </c>
      <c r="D3733" s="421" t="s">
        <v>3455</v>
      </c>
      <c r="E3733" s="422" t="s">
        <v>1860</v>
      </c>
      <c r="F3733" s="416"/>
      <c r="G3733" s="416">
        <f>[5]내역서!F3697</f>
        <v>2</v>
      </c>
      <c r="H3733" s="415"/>
      <c r="I3733" s="415"/>
      <c r="J3733" s="415">
        <f>내역서!F3741</f>
        <v>0</v>
      </c>
      <c r="K3733" s="416">
        <v>3847</v>
      </c>
      <c r="L3733" s="417">
        <f t="shared" si="5138"/>
        <v>0</v>
      </c>
      <c r="M3733" s="416">
        <v>128253</v>
      </c>
      <c r="N3733" s="417">
        <f t="shared" si="5139"/>
        <v>0</v>
      </c>
      <c r="O3733" s="416"/>
      <c r="P3733" s="417">
        <f t="shared" si="5140"/>
        <v>0</v>
      </c>
      <c r="Q3733" s="417">
        <v>132100</v>
      </c>
      <c r="R3733" s="417">
        <f t="shared" si="5143"/>
        <v>0</v>
      </c>
      <c r="S3733" s="417">
        <f t="shared" ref="S3733" si="5170">J3733-J3732</f>
        <v>0</v>
      </c>
      <c r="T3733" s="417">
        <f t="shared" ref="T3733:U3733" si="5171">Q3733-Q3732</f>
        <v>0</v>
      </c>
      <c r="U3733" s="417">
        <f t="shared" si="5171"/>
        <v>0</v>
      </c>
      <c r="V3733" s="422"/>
    </row>
    <row r="3734" spans="1:22" s="485" customFormat="1" ht="24" hidden="1" customHeight="1">
      <c r="A3734" s="366" t="s">
        <v>2055</v>
      </c>
      <c r="B3734" s="418" t="s">
        <v>0</v>
      </c>
      <c r="C3734" s="418" t="s">
        <v>4109</v>
      </c>
      <c r="D3734" s="418" t="s">
        <v>163</v>
      </c>
      <c r="E3734" s="419" t="s">
        <v>1860</v>
      </c>
      <c r="F3734" s="411"/>
      <c r="G3734" s="411">
        <f>[5]내역서!F3698</f>
        <v>2</v>
      </c>
      <c r="H3734" s="410"/>
      <c r="I3734" s="410"/>
      <c r="J3734" s="410">
        <f>내역서!F3742</f>
        <v>0</v>
      </c>
      <c r="K3734" s="411">
        <v>737</v>
      </c>
      <c r="L3734" s="412">
        <f>INT($J3734*K3734)</f>
        <v>0</v>
      </c>
      <c r="M3734" s="411">
        <v>24604</v>
      </c>
      <c r="N3734" s="412">
        <f>INT($J3734*M3734)</f>
        <v>0</v>
      </c>
      <c r="O3734" s="411"/>
      <c r="P3734" s="412">
        <f>INT($J3734*O3734)</f>
        <v>0</v>
      </c>
      <c r="Q3734" s="412">
        <v>25341</v>
      </c>
      <c r="R3734" s="412">
        <f>L3734+N3734+P3734</f>
        <v>0</v>
      </c>
      <c r="S3734" s="412"/>
      <c r="T3734" s="412"/>
      <c r="U3734" s="412"/>
      <c r="V3734" s="419"/>
    </row>
    <row r="3735" spans="1:22" s="77" customFormat="1" ht="24" hidden="1" customHeight="1">
      <c r="A3735" s="372" t="s">
        <v>2072</v>
      </c>
      <c r="B3735" s="421"/>
      <c r="C3735" s="421" t="s">
        <v>4109</v>
      </c>
      <c r="D3735" s="421" t="s">
        <v>163</v>
      </c>
      <c r="E3735" s="422" t="s">
        <v>1860</v>
      </c>
      <c r="F3735" s="416"/>
      <c r="G3735" s="416">
        <f>[5]내역서!F3699</f>
        <v>2</v>
      </c>
      <c r="H3735" s="415"/>
      <c r="I3735" s="415"/>
      <c r="J3735" s="415">
        <f>내역서!F3743</f>
        <v>0</v>
      </c>
      <c r="K3735" s="416">
        <v>737</v>
      </c>
      <c r="L3735" s="417">
        <f t="shared" si="5138"/>
        <v>0</v>
      </c>
      <c r="M3735" s="416">
        <v>24604</v>
      </c>
      <c r="N3735" s="417">
        <f t="shared" si="5139"/>
        <v>0</v>
      </c>
      <c r="O3735" s="416"/>
      <c r="P3735" s="417">
        <f t="shared" si="5140"/>
        <v>0</v>
      </c>
      <c r="Q3735" s="417">
        <v>25341</v>
      </c>
      <c r="R3735" s="417">
        <f t="shared" si="5143"/>
        <v>0</v>
      </c>
      <c r="S3735" s="417">
        <f t="shared" ref="S3735" si="5172">J3735-J3734</f>
        <v>0</v>
      </c>
      <c r="T3735" s="417">
        <f t="shared" ref="T3735:U3735" si="5173">Q3735-Q3734</f>
        <v>0</v>
      </c>
      <c r="U3735" s="417">
        <f t="shared" si="5173"/>
        <v>0</v>
      </c>
      <c r="V3735" s="422"/>
    </row>
    <row r="3736" spans="1:22" s="485" customFormat="1" ht="24" hidden="1" customHeight="1">
      <c r="A3736" s="366" t="s">
        <v>4602</v>
      </c>
      <c r="B3736" s="418" t="s">
        <v>0</v>
      </c>
      <c r="C3736" s="418" t="s">
        <v>4109</v>
      </c>
      <c r="D3736" s="418" t="s">
        <v>3455</v>
      </c>
      <c r="E3736" s="419" t="s">
        <v>1860</v>
      </c>
      <c r="F3736" s="411"/>
      <c r="G3736" s="411">
        <f>[5]내역서!F3700</f>
        <v>1</v>
      </c>
      <c r="H3736" s="410"/>
      <c r="I3736" s="410"/>
      <c r="J3736" s="410">
        <f>내역서!F3744</f>
        <v>0</v>
      </c>
      <c r="K3736" s="411">
        <v>1567</v>
      </c>
      <c r="L3736" s="412">
        <f>INT($J3736*K3736)</f>
        <v>0</v>
      </c>
      <c r="M3736" s="411">
        <v>52266</v>
      </c>
      <c r="N3736" s="412">
        <f>INT($J3736*M3736)</f>
        <v>0</v>
      </c>
      <c r="O3736" s="411"/>
      <c r="P3736" s="412">
        <f>INT($J3736*O3736)</f>
        <v>0</v>
      </c>
      <c r="Q3736" s="412">
        <v>53833</v>
      </c>
      <c r="R3736" s="412">
        <f>L3736+N3736+P3736</f>
        <v>0</v>
      </c>
      <c r="S3736" s="412"/>
      <c r="T3736" s="412"/>
      <c r="U3736" s="412"/>
      <c r="V3736" s="419"/>
    </row>
    <row r="3737" spans="1:22" s="77" customFormat="1" ht="24" hidden="1" customHeight="1">
      <c r="A3737" s="372" t="s">
        <v>4574</v>
      </c>
      <c r="B3737" s="421"/>
      <c r="C3737" s="421" t="s">
        <v>4109</v>
      </c>
      <c r="D3737" s="421" t="s">
        <v>3455</v>
      </c>
      <c r="E3737" s="422" t="s">
        <v>1860</v>
      </c>
      <c r="F3737" s="416"/>
      <c r="G3737" s="416">
        <f>[5]내역서!F3701</f>
        <v>1</v>
      </c>
      <c r="H3737" s="415"/>
      <c r="I3737" s="415"/>
      <c r="J3737" s="415">
        <f>내역서!F3745</f>
        <v>0</v>
      </c>
      <c r="K3737" s="416">
        <v>1567</v>
      </c>
      <c r="L3737" s="417">
        <f t="shared" si="5138"/>
        <v>0</v>
      </c>
      <c r="M3737" s="416">
        <v>52266</v>
      </c>
      <c r="N3737" s="417">
        <f t="shared" si="5139"/>
        <v>0</v>
      </c>
      <c r="O3737" s="416"/>
      <c r="P3737" s="417">
        <f t="shared" si="5140"/>
        <v>0</v>
      </c>
      <c r="Q3737" s="417">
        <v>53833</v>
      </c>
      <c r="R3737" s="417">
        <f t="shared" si="5143"/>
        <v>0</v>
      </c>
      <c r="S3737" s="417">
        <f t="shared" ref="S3737" si="5174">J3737-J3736</f>
        <v>0</v>
      </c>
      <c r="T3737" s="417">
        <f t="shared" ref="T3737:U3737" si="5175">Q3737-Q3736</f>
        <v>0</v>
      </c>
      <c r="U3737" s="417">
        <f t="shared" si="5175"/>
        <v>0</v>
      </c>
      <c r="V3737" s="422"/>
    </row>
    <row r="3738" spans="1:22" s="485" customFormat="1" ht="24" hidden="1" customHeight="1">
      <c r="A3738" s="366" t="s">
        <v>2055</v>
      </c>
      <c r="B3738" s="418" t="s">
        <v>0</v>
      </c>
      <c r="C3738" s="418" t="s">
        <v>4109</v>
      </c>
      <c r="D3738" s="418" t="s">
        <v>4090</v>
      </c>
      <c r="E3738" s="419" t="s">
        <v>1860</v>
      </c>
      <c r="F3738" s="411"/>
      <c r="G3738" s="411">
        <f>[5]내역서!F3702</f>
        <v>6</v>
      </c>
      <c r="H3738" s="410"/>
      <c r="I3738" s="410"/>
      <c r="J3738" s="410">
        <f>내역서!F3746</f>
        <v>0</v>
      </c>
      <c r="K3738" s="411">
        <v>3936</v>
      </c>
      <c r="L3738" s="412">
        <f>INT($J3738*K3738)</f>
        <v>0</v>
      </c>
      <c r="M3738" s="411">
        <v>131228</v>
      </c>
      <c r="N3738" s="412">
        <f>INT($J3738*M3738)</f>
        <v>0</v>
      </c>
      <c r="O3738" s="411"/>
      <c r="P3738" s="412">
        <f>INT($J3738*O3738)</f>
        <v>0</v>
      </c>
      <c r="Q3738" s="412">
        <v>135164</v>
      </c>
      <c r="R3738" s="412">
        <f>L3738+N3738+P3738</f>
        <v>0</v>
      </c>
      <c r="S3738" s="412"/>
      <c r="T3738" s="412"/>
      <c r="U3738" s="412"/>
      <c r="V3738" s="419"/>
    </row>
    <row r="3739" spans="1:22" s="77" customFormat="1" ht="24" hidden="1" customHeight="1">
      <c r="A3739" s="372" t="s">
        <v>4574</v>
      </c>
      <c r="B3739" s="421"/>
      <c r="C3739" s="421" t="s">
        <v>4109</v>
      </c>
      <c r="D3739" s="421" t="s">
        <v>4090</v>
      </c>
      <c r="E3739" s="422" t="s">
        <v>1860</v>
      </c>
      <c r="F3739" s="416"/>
      <c r="G3739" s="416">
        <f>[5]내역서!F3703</f>
        <v>6</v>
      </c>
      <c r="H3739" s="415"/>
      <c r="I3739" s="415"/>
      <c r="J3739" s="415">
        <f>내역서!F3747</f>
        <v>0</v>
      </c>
      <c r="K3739" s="416">
        <v>3936</v>
      </c>
      <c r="L3739" s="417">
        <f t="shared" si="5138"/>
        <v>0</v>
      </c>
      <c r="M3739" s="416">
        <v>131228</v>
      </c>
      <c r="N3739" s="417">
        <f t="shared" si="5139"/>
        <v>0</v>
      </c>
      <c r="O3739" s="416"/>
      <c r="P3739" s="417">
        <f t="shared" si="5140"/>
        <v>0</v>
      </c>
      <c r="Q3739" s="417">
        <v>135164</v>
      </c>
      <c r="R3739" s="417">
        <f t="shared" si="5143"/>
        <v>0</v>
      </c>
      <c r="S3739" s="417">
        <f t="shared" ref="S3739" si="5176">J3739-J3738</f>
        <v>0</v>
      </c>
      <c r="T3739" s="417">
        <f t="shared" ref="T3739:U3739" si="5177">Q3739-Q3738</f>
        <v>0</v>
      </c>
      <c r="U3739" s="417">
        <f t="shared" si="5177"/>
        <v>0</v>
      </c>
      <c r="V3739" s="422"/>
    </row>
    <row r="3740" spans="1:22" s="485" customFormat="1" ht="24" hidden="1" customHeight="1">
      <c r="A3740" s="366" t="s">
        <v>2055</v>
      </c>
      <c r="B3740" s="418" t="s">
        <v>0</v>
      </c>
      <c r="C3740" s="418" t="s">
        <v>4109</v>
      </c>
      <c r="D3740" s="418" t="s">
        <v>177</v>
      </c>
      <c r="E3740" s="419" t="s">
        <v>1860</v>
      </c>
      <c r="F3740" s="411"/>
      <c r="G3740" s="411">
        <f>[5]내역서!F3704</f>
        <v>6</v>
      </c>
      <c r="H3740" s="410"/>
      <c r="I3740" s="410"/>
      <c r="J3740" s="410">
        <f>내역서!F3748</f>
        <v>0</v>
      </c>
      <c r="K3740" s="411">
        <v>5658</v>
      </c>
      <c r="L3740" s="412">
        <f>INT($J3740*K3740)</f>
        <v>0</v>
      </c>
      <c r="M3740" s="411">
        <v>188642</v>
      </c>
      <c r="N3740" s="412">
        <f>INT($J3740*M3740)</f>
        <v>0</v>
      </c>
      <c r="O3740" s="411"/>
      <c r="P3740" s="412">
        <f>INT($J3740*O3740)</f>
        <v>0</v>
      </c>
      <c r="Q3740" s="412">
        <v>194300</v>
      </c>
      <c r="R3740" s="412">
        <f>L3740+N3740+P3740</f>
        <v>0</v>
      </c>
      <c r="S3740" s="412"/>
      <c r="T3740" s="412"/>
      <c r="U3740" s="412"/>
      <c r="V3740" s="419"/>
    </row>
    <row r="3741" spans="1:22" s="77" customFormat="1" ht="24" hidden="1" customHeight="1">
      <c r="A3741" s="372" t="s">
        <v>2072</v>
      </c>
      <c r="B3741" s="421"/>
      <c r="C3741" s="421" t="s">
        <v>4109</v>
      </c>
      <c r="D3741" s="421" t="s">
        <v>177</v>
      </c>
      <c r="E3741" s="422" t="s">
        <v>1860</v>
      </c>
      <c r="F3741" s="416"/>
      <c r="G3741" s="416">
        <f>[5]내역서!F3705</f>
        <v>6</v>
      </c>
      <c r="H3741" s="415"/>
      <c r="I3741" s="415"/>
      <c r="J3741" s="415">
        <f>내역서!F3749</f>
        <v>0</v>
      </c>
      <c r="K3741" s="416">
        <v>5658</v>
      </c>
      <c r="L3741" s="417">
        <f t="shared" si="5138"/>
        <v>0</v>
      </c>
      <c r="M3741" s="416">
        <v>188642</v>
      </c>
      <c r="N3741" s="417">
        <f t="shared" si="5139"/>
        <v>0</v>
      </c>
      <c r="O3741" s="416"/>
      <c r="P3741" s="417">
        <f t="shared" si="5140"/>
        <v>0</v>
      </c>
      <c r="Q3741" s="417">
        <v>194300</v>
      </c>
      <c r="R3741" s="417">
        <f t="shared" si="5143"/>
        <v>0</v>
      </c>
      <c r="S3741" s="417">
        <f t="shared" ref="S3741" si="5178">J3741-J3740</f>
        <v>0</v>
      </c>
      <c r="T3741" s="417">
        <f t="shared" ref="T3741:U3741" si="5179">Q3741-Q3740</f>
        <v>0</v>
      </c>
      <c r="U3741" s="417">
        <f t="shared" si="5179"/>
        <v>0</v>
      </c>
      <c r="V3741" s="422"/>
    </row>
    <row r="3742" spans="1:22" s="485" customFormat="1" ht="24" hidden="1" customHeight="1">
      <c r="A3742" s="366" t="s">
        <v>2055</v>
      </c>
      <c r="B3742" s="418" t="s">
        <v>0</v>
      </c>
      <c r="C3742" s="418" t="s">
        <v>4110</v>
      </c>
      <c r="D3742" s="418" t="s">
        <v>196</v>
      </c>
      <c r="E3742" s="419" t="s">
        <v>1860</v>
      </c>
      <c r="F3742" s="411"/>
      <c r="G3742" s="411">
        <f>[5]내역서!F3706</f>
        <v>9</v>
      </c>
      <c r="H3742" s="410"/>
      <c r="I3742" s="410"/>
      <c r="J3742" s="410">
        <f>내역서!F3750</f>
        <v>0</v>
      </c>
      <c r="K3742" s="411">
        <v>8933</v>
      </c>
      <c r="L3742" s="412">
        <f>INT($J3742*K3742)</f>
        <v>0</v>
      </c>
      <c r="M3742" s="411">
        <v>33548</v>
      </c>
      <c r="N3742" s="412">
        <f>INT($J3742*M3742)</f>
        <v>0</v>
      </c>
      <c r="O3742" s="411"/>
      <c r="P3742" s="412">
        <f>INT($J3742*O3742)</f>
        <v>0</v>
      </c>
      <c r="Q3742" s="412">
        <v>42481</v>
      </c>
      <c r="R3742" s="412">
        <f>L3742+N3742+P3742</f>
        <v>0</v>
      </c>
      <c r="S3742" s="412"/>
      <c r="T3742" s="412"/>
      <c r="U3742" s="412"/>
      <c r="V3742" s="419"/>
    </row>
    <row r="3743" spans="1:22" s="77" customFormat="1" ht="24" hidden="1" customHeight="1">
      <c r="A3743" s="372" t="s">
        <v>2072</v>
      </c>
      <c r="B3743" s="421"/>
      <c r="C3743" s="421" t="s">
        <v>4110</v>
      </c>
      <c r="D3743" s="421" t="s">
        <v>196</v>
      </c>
      <c r="E3743" s="422" t="s">
        <v>1860</v>
      </c>
      <c r="F3743" s="416"/>
      <c r="G3743" s="416">
        <f>[5]내역서!F3707</f>
        <v>9</v>
      </c>
      <c r="H3743" s="415"/>
      <c r="I3743" s="415"/>
      <c r="J3743" s="415">
        <f>내역서!F3751</f>
        <v>0</v>
      </c>
      <c r="K3743" s="416">
        <v>8933</v>
      </c>
      <c r="L3743" s="417">
        <f t="shared" si="5138"/>
        <v>0</v>
      </c>
      <c r="M3743" s="416">
        <v>33548</v>
      </c>
      <c r="N3743" s="417">
        <f t="shared" si="5139"/>
        <v>0</v>
      </c>
      <c r="O3743" s="416"/>
      <c r="P3743" s="417">
        <f t="shared" si="5140"/>
        <v>0</v>
      </c>
      <c r="Q3743" s="417">
        <v>42481</v>
      </c>
      <c r="R3743" s="417">
        <f t="shared" si="5143"/>
        <v>0</v>
      </c>
      <c r="S3743" s="417">
        <f t="shared" ref="S3743" si="5180">J3743-J3742</f>
        <v>0</v>
      </c>
      <c r="T3743" s="417">
        <f t="shared" ref="T3743:U3743" si="5181">Q3743-Q3742</f>
        <v>0</v>
      </c>
      <c r="U3743" s="417">
        <f t="shared" si="5181"/>
        <v>0</v>
      </c>
      <c r="V3743" s="422"/>
    </row>
    <row r="3744" spans="1:22" s="485" customFormat="1" ht="24" hidden="1" customHeight="1">
      <c r="A3744" s="366" t="s">
        <v>2055</v>
      </c>
      <c r="B3744" s="418" t="s">
        <v>0</v>
      </c>
      <c r="C3744" s="418" t="s">
        <v>4112</v>
      </c>
      <c r="D3744" s="418" t="s">
        <v>208</v>
      </c>
      <c r="E3744" s="419" t="s">
        <v>1860</v>
      </c>
      <c r="F3744" s="411"/>
      <c r="G3744" s="411">
        <f>[5]내역서!F3708</f>
        <v>18</v>
      </c>
      <c r="H3744" s="410"/>
      <c r="I3744" s="410"/>
      <c r="J3744" s="410">
        <f>내역서!F3752</f>
        <v>0</v>
      </c>
      <c r="K3744" s="411">
        <v>1334</v>
      </c>
      <c r="L3744" s="412">
        <f>INT($J3744*K3744)</f>
        <v>0</v>
      </c>
      <c r="M3744" s="411">
        <v>0</v>
      </c>
      <c r="N3744" s="412">
        <f>INT($J3744*M3744)</f>
        <v>0</v>
      </c>
      <c r="O3744" s="411"/>
      <c r="P3744" s="412">
        <f>INT($J3744*O3744)</f>
        <v>0</v>
      </c>
      <c r="Q3744" s="412">
        <v>1334</v>
      </c>
      <c r="R3744" s="412">
        <f>L3744+N3744+P3744</f>
        <v>0</v>
      </c>
      <c r="S3744" s="412"/>
      <c r="T3744" s="412"/>
      <c r="U3744" s="412"/>
      <c r="V3744" s="419"/>
    </row>
    <row r="3745" spans="1:22" s="77" customFormat="1" ht="24" hidden="1" customHeight="1">
      <c r="A3745" s="372" t="s">
        <v>2072</v>
      </c>
      <c r="B3745" s="421"/>
      <c r="C3745" s="421" t="s">
        <v>4112</v>
      </c>
      <c r="D3745" s="421" t="s">
        <v>208</v>
      </c>
      <c r="E3745" s="422" t="s">
        <v>1860</v>
      </c>
      <c r="F3745" s="416"/>
      <c r="G3745" s="416">
        <f>[5]내역서!F3709</f>
        <v>18</v>
      </c>
      <c r="H3745" s="415"/>
      <c r="I3745" s="415"/>
      <c r="J3745" s="415">
        <f>내역서!F3753</f>
        <v>0</v>
      </c>
      <c r="K3745" s="416">
        <v>1334</v>
      </c>
      <c r="L3745" s="417">
        <f t="shared" si="5138"/>
        <v>0</v>
      </c>
      <c r="M3745" s="416">
        <v>0</v>
      </c>
      <c r="N3745" s="417">
        <f t="shared" si="5139"/>
        <v>0</v>
      </c>
      <c r="O3745" s="416"/>
      <c r="P3745" s="417">
        <f t="shared" si="5140"/>
        <v>0</v>
      </c>
      <c r="Q3745" s="417">
        <v>1334</v>
      </c>
      <c r="R3745" s="417">
        <f t="shared" si="5143"/>
        <v>0</v>
      </c>
      <c r="S3745" s="417">
        <f t="shared" ref="S3745" si="5182">J3745-J3744</f>
        <v>0</v>
      </c>
      <c r="T3745" s="417">
        <f t="shared" ref="T3745:U3745" si="5183">Q3745-Q3744</f>
        <v>0</v>
      </c>
      <c r="U3745" s="417">
        <f t="shared" si="5183"/>
        <v>0</v>
      </c>
      <c r="V3745" s="422"/>
    </row>
    <row r="3746" spans="1:22" s="485" customFormat="1" ht="24" hidden="1" customHeight="1">
      <c r="A3746" s="366" t="s">
        <v>2055</v>
      </c>
      <c r="B3746" s="418" t="s">
        <v>0</v>
      </c>
      <c r="C3746" s="418" t="s">
        <v>4112</v>
      </c>
      <c r="D3746" s="418" t="s">
        <v>163</v>
      </c>
      <c r="E3746" s="419" t="s">
        <v>1860</v>
      </c>
      <c r="F3746" s="411"/>
      <c r="G3746" s="411">
        <f>[5]내역서!F3710</f>
        <v>18</v>
      </c>
      <c r="H3746" s="410"/>
      <c r="I3746" s="410"/>
      <c r="J3746" s="410">
        <f>내역서!F3754</f>
        <v>0</v>
      </c>
      <c r="K3746" s="411">
        <v>1847</v>
      </c>
      <c r="L3746" s="412">
        <f>INT($J3746*K3746)</f>
        <v>0</v>
      </c>
      <c r="M3746" s="411">
        <v>0</v>
      </c>
      <c r="N3746" s="412">
        <f>INT($J3746*M3746)</f>
        <v>0</v>
      </c>
      <c r="O3746" s="411"/>
      <c r="P3746" s="412">
        <f>INT($J3746*O3746)</f>
        <v>0</v>
      </c>
      <c r="Q3746" s="412">
        <v>1847</v>
      </c>
      <c r="R3746" s="412">
        <f>L3746+N3746+P3746</f>
        <v>0</v>
      </c>
      <c r="S3746" s="412"/>
      <c r="T3746" s="412"/>
      <c r="U3746" s="412"/>
      <c r="V3746" s="419"/>
    </row>
    <row r="3747" spans="1:22" s="77" customFormat="1" ht="24" hidden="1" customHeight="1">
      <c r="A3747" s="372" t="s">
        <v>2072</v>
      </c>
      <c r="B3747" s="421"/>
      <c r="C3747" s="421" t="s">
        <v>4112</v>
      </c>
      <c r="D3747" s="421" t="s">
        <v>163</v>
      </c>
      <c r="E3747" s="422" t="s">
        <v>1860</v>
      </c>
      <c r="F3747" s="416"/>
      <c r="G3747" s="416">
        <f>[5]내역서!F3711</f>
        <v>18</v>
      </c>
      <c r="H3747" s="415"/>
      <c r="I3747" s="415"/>
      <c r="J3747" s="415">
        <f>내역서!F3755</f>
        <v>0</v>
      </c>
      <c r="K3747" s="416">
        <v>1847</v>
      </c>
      <c r="L3747" s="417">
        <f t="shared" si="5138"/>
        <v>0</v>
      </c>
      <c r="M3747" s="416">
        <v>0</v>
      </c>
      <c r="N3747" s="417">
        <f t="shared" si="5139"/>
        <v>0</v>
      </c>
      <c r="O3747" s="416"/>
      <c r="P3747" s="417">
        <f t="shared" si="5140"/>
        <v>0</v>
      </c>
      <c r="Q3747" s="417">
        <v>1847</v>
      </c>
      <c r="R3747" s="417">
        <f t="shared" si="5143"/>
        <v>0</v>
      </c>
      <c r="S3747" s="417">
        <f t="shared" ref="S3747" si="5184">J3747-J3746</f>
        <v>0</v>
      </c>
      <c r="T3747" s="417">
        <f t="shared" ref="T3747:U3747" si="5185">Q3747-Q3746</f>
        <v>0</v>
      </c>
      <c r="U3747" s="417">
        <f t="shared" si="5185"/>
        <v>0</v>
      </c>
      <c r="V3747" s="422"/>
    </row>
    <row r="3748" spans="1:22" s="485" customFormat="1" ht="24" hidden="1" customHeight="1">
      <c r="A3748" s="366" t="s">
        <v>2055</v>
      </c>
      <c r="B3748" s="418" t="s">
        <v>0</v>
      </c>
      <c r="C3748" s="418" t="s">
        <v>4112</v>
      </c>
      <c r="D3748" s="418" t="s">
        <v>167</v>
      </c>
      <c r="E3748" s="419" t="s">
        <v>1860</v>
      </c>
      <c r="F3748" s="411"/>
      <c r="G3748" s="411">
        <f>[5]내역서!F3712</f>
        <v>1</v>
      </c>
      <c r="H3748" s="410"/>
      <c r="I3748" s="410"/>
      <c r="J3748" s="410">
        <f>내역서!F3756</f>
        <v>0</v>
      </c>
      <c r="K3748" s="411">
        <v>6593</v>
      </c>
      <c r="L3748" s="412">
        <f>INT($J3748*K3748)</f>
        <v>0</v>
      </c>
      <c r="M3748" s="411">
        <v>0</v>
      </c>
      <c r="N3748" s="412">
        <f>INT($J3748*M3748)</f>
        <v>0</v>
      </c>
      <c r="O3748" s="411"/>
      <c r="P3748" s="412">
        <f>INT($J3748*O3748)</f>
        <v>0</v>
      </c>
      <c r="Q3748" s="412">
        <v>6593</v>
      </c>
      <c r="R3748" s="412">
        <f>L3748+N3748+P3748</f>
        <v>0</v>
      </c>
      <c r="S3748" s="412"/>
      <c r="T3748" s="412"/>
      <c r="U3748" s="412"/>
      <c r="V3748" s="419"/>
    </row>
    <row r="3749" spans="1:22" s="77" customFormat="1" ht="24" hidden="1" customHeight="1">
      <c r="A3749" s="372" t="s">
        <v>4367</v>
      </c>
      <c r="B3749" s="421"/>
      <c r="C3749" s="421" t="s">
        <v>4112</v>
      </c>
      <c r="D3749" s="421" t="s">
        <v>167</v>
      </c>
      <c r="E3749" s="422" t="s">
        <v>1860</v>
      </c>
      <c r="F3749" s="416"/>
      <c r="G3749" s="416">
        <f>[5]내역서!F3713</f>
        <v>1</v>
      </c>
      <c r="H3749" s="415"/>
      <c r="I3749" s="415"/>
      <c r="J3749" s="415">
        <f>내역서!F3757</f>
        <v>0</v>
      </c>
      <c r="K3749" s="416">
        <v>6593</v>
      </c>
      <c r="L3749" s="417">
        <f t="shared" si="5138"/>
        <v>0</v>
      </c>
      <c r="M3749" s="416">
        <v>0</v>
      </c>
      <c r="N3749" s="417">
        <f t="shared" si="5139"/>
        <v>0</v>
      </c>
      <c r="O3749" s="416"/>
      <c r="P3749" s="417">
        <f t="shared" si="5140"/>
        <v>0</v>
      </c>
      <c r="Q3749" s="417">
        <v>6593</v>
      </c>
      <c r="R3749" s="417">
        <f t="shared" si="5143"/>
        <v>0</v>
      </c>
      <c r="S3749" s="417">
        <f t="shared" ref="S3749" si="5186">J3749-J3748</f>
        <v>0</v>
      </c>
      <c r="T3749" s="417">
        <f t="shared" ref="T3749:U3749" si="5187">Q3749-Q3748</f>
        <v>0</v>
      </c>
      <c r="U3749" s="417">
        <f t="shared" si="5187"/>
        <v>0</v>
      </c>
      <c r="V3749" s="422"/>
    </row>
    <row r="3750" spans="1:22" s="485" customFormat="1" ht="24" hidden="1" customHeight="1">
      <c r="A3750" s="366" t="s">
        <v>6471</v>
      </c>
      <c r="B3750" s="418" t="s">
        <v>0</v>
      </c>
      <c r="C3750" s="418" t="s">
        <v>4112</v>
      </c>
      <c r="D3750" s="418" t="s">
        <v>3455</v>
      </c>
      <c r="E3750" s="419" t="s">
        <v>1860</v>
      </c>
      <c r="F3750" s="411"/>
      <c r="G3750" s="411">
        <f>[5]내역서!F3714</f>
        <v>10</v>
      </c>
      <c r="H3750" s="410"/>
      <c r="I3750" s="410"/>
      <c r="J3750" s="410">
        <f>내역서!F3758</f>
        <v>0</v>
      </c>
      <c r="K3750" s="411">
        <v>12384</v>
      </c>
      <c r="L3750" s="412">
        <f>INT($J3750*K3750)</f>
        <v>0</v>
      </c>
      <c r="M3750" s="411">
        <v>0</v>
      </c>
      <c r="N3750" s="412">
        <f>INT($J3750*M3750)</f>
        <v>0</v>
      </c>
      <c r="O3750" s="411"/>
      <c r="P3750" s="412">
        <f>INT($J3750*O3750)</f>
        <v>0</v>
      </c>
      <c r="Q3750" s="412">
        <v>12384</v>
      </c>
      <c r="R3750" s="412">
        <f>L3750+N3750+P3750</f>
        <v>0</v>
      </c>
      <c r="S3750" s="412"/>
      <c r="T3750" s="412"/>
      <c r="U3750" s="412"/>
      <c r="V3750" s="419"/>
    </row>
    <row r="3751" spans="1:22" s="77" customFormat="1" ht="24" hidden="1" customHeight="1">
      <c r="A3751" s="372" t="s">
        <v>4574</v>
      </c>
      <c r="B3751" s="421"/>
      <c r="C3751" s="421" t="s">
        <v>4112</v>
      </c>
      <c r="D3751" s="421" t="s">
        <v>3455</v>
      </c>
      <c r="E3751" s="422" t="s">
        <v>1860</v>
      </c>
      <c r="F3751" s="416"/>
      <c r="G3751" s="416">
        <f>[5]내역서!F3715</f>
        <v>10</v>
      </c>
      <c r="H3751" s="415"/>
      <c r="I3751" s="415"/>
      <c r="J3751" s="415">
        <f>내역서!F3759</f>
        <v>0</v>
      </c>
      <c r="K3751" s="416">
        <v>12384</v>
      </c>
      <c r="L3751" s="417">
        <f t="shared" si="5138"/>
        <v>0</v>
      </c>
      <c r="M3751" s="416">
        <v>0</v>
      </c>
      <c r="N3751" s="417">
        <f t="shared" si="5139"/>
        <v>0</v>
      </c>
      <c r="O3751" s="416"/>
      <c r="P3751" s="417">
        <f t="shared" si="5140"/>
        <v>0</v>
      </c>
      <c r="Q3751" s="417">
        <v>12384</v>
      </c>
      <c r="R3751" s="417">
        <f t="shared" si="5143"/>
        <v>0</v>
      </c>
      <c r="S3751" s="417">
        <f t="shared" ref="S3751" si="5188">J3751-J3750</f>
        <v>0</v>
      </c>
      <c r="T3751" s="417">
        <f t="shared" ref="T3751:U3751" si="5189">Q3751-Q3750</f>
        <v>0</v>
      </c>
      <c r="U3751" s="417">
        <f t="shared" si="5189"/>
        <v>0</v>
      </c>
      <c r="V3751" s="422"/>
    </row>
    <row r="3752" spans="1:22" s="485" customFormat="1" ht="24" hidden="1" customHeight="1">
      <c r="A3752" s="366" t="s">
        <v>6479</v>
      </c>
      <c r="B3752" s="418" t="s">
        <v>0</v>
      </c>
      <c r="C3752" s="418" t="s">
        <v>4112</v>
      </c>
      <c r="D3752" s="418" t="s">
        <v>180</v>
      </c>
      <c r="E3752" s="419" t="s">
        <v>1860</v>
      </c>
      <c r="F3752" s="411"/>
      <c r="G3752" s="411">
        <f>[5]내역서!F3716</f>
        <v>1</v>
      </c>
      <c r="H3752" s="410"/>
      <c r="I3752" s="410"/>
      <c r="J3752" s="410">
        <f>내역서!F3760</f>
        <v>0</v>
      </c>
      <c r="K3752" s="411">
        <v>20833</v>
      </c>
      <c r="L3752" s="412">
        <f>INT($J3752*K3752)</f>
        <v>0</v>
      </c>
      <c r="M3752" s="411">
        <v>0</v>
      </c>
      <c r="N3752" s="412">
        <f>INT($J3752*M3752)</f>
        <v>0</v>
      </c>
      <c r="O3752" s="411"/>
      <c r="P3752" s="412">
        <f>INT($J3752*O3752)</f>
        <v>0</v>
      </c>
      <c r="Q3752" s="412">
        <v>20833</v>
      </c>
      <c r="R3752" s="412">
        <f>L3752+N3752+P3752</f>
        <v>0</v>
      </c>
      <c r="S3752" s="412"/>
      <c r="T3752" s="412"/>
      <c r="U3752" s="412"/>
      <c r="V3752" s="419"/>
    </row>
    <row r="3753" spans="1:22" s="77" customFormat="1" ht="24" hidden="1" customHeight="1">
      <c r="A3753" s="372" t="s">
        <v>2072</v>
      </c>
      <c r="B3753" s="421"/>
      <c r="C3753" s="421" t="s">
        <v>4112</v>
      </c>
      <c r="D3753" s="421" t="s">
        <v>180</v>
      </c>
      <c r="E3753" s="422" t="s">
        <v>1860</v>
      </c>
      <c r="F3753" s="416"/>
      <c r="G3753" s="416">
        <f>[5]내역서!F3717</f>
        <v>1</v>
      </c>
      <c r="H3753" s="415"/>
      <c r="I3753" s="415"/>
      <c r="J3753" s="415">
        <f>내역서!F3761</f>
        <v>0</v>
      </c>
      <c r="K3753" s="416">
        <v>20833</v>
      </c>
      <c r="L3753" s="417">
        <f t="shared" si="5138"/>
        <v>0</v>
      </c>
      <c r="M3753" s="416">
        <v>0</v>
      </c>
      <c r="N3753" s="417">
        <f t="shared" si="5139"/>
        <v>0</v>
      </c>
      <c r="O3753" s="416"/>
      <c r="P3753" s="417">
        <f t="shared" si="5140"/>
        <v>0</v>
      </c>
      <c r="Q3753" s="417">
        <v>20833</v>
      </c>
      <c r="R3753" s="417">
        <f t="shared" si="5143"/>
        <v>0</v>
      </c>
      <c r="S3753" s="417">
        <f t="shared" ref="S3753" si="5190">J3753-J3752</f>
        <v>0</v>
      </c>
      <c r="T3753" s="417">
        <f t="shared" ref="T3753:U3753" si="5191">Q3753-Q3752</f>
        <v>0</v>
      </c>
      <c r="U3753" s="417">
        <f t="shared" si="5191"/>
        <v>0</v>
      </c>
      <c r="V3753" s="422"/>
    </row>
    <row r="3754" spans="1:22" s="485" customFormat="1" ht="24" hidden="1" customHeight="1">
      <c r="A3754" s="366" t="s">
        <v>2055</v>
      </c>
      <c r="B3754" s="418" t="s">
        <v>0</v>
      </c>
      <c r="C3754" s="418" t="s">
        <v>4112</v>
      </c>
      <c r="D3754" s="418" t="s">
        <v>4090</v>
      </c>
      <c r="E3754" s="419" t="s">
        <v>1860</v>
      </c>
      <c r="F3754" s="411"/>
      <c r="G3754" s="411">
        <f>[5]내역서!F3718</f>
        <v>18</v>
      </c>
      <c r="H3754" s="410"/>
      <c r="I3754" s="410"/>
      <c r="J3754" s="410">
        <f>내역서!F3762</f>
        <v>0</v>
      </c>
      <c r="K3754" s="411">
        <v>50917</v>
      </c>
      <c r="L3754" s="412">
        <f>INT($J3754*K3754)</f>
        <v>0</v>
      </c>
      <c r="M3754" s="411">
        <v>0</v>
      </c>
      <c r="N3754" s="412">
        <f>INT($J3754*M3754)</f>
        <v>0</v>
      </c>
      <c r="O3754" s="411"/>
      <c r="P3754" s="412">
        <f>INT($J3754*O3754)</f>
        <v>0</v>
      </c>
      <c r="Q3754" s="412">
        <v>50917</v>
      </c>
      <c r="R3754" s="412">
        <f>L3754+N3754+P3754</f>
        <v>0</v>
      </c>
      <c r="S3754" s="412"/>
      <c r="T3754" s="412"/>
      <c r="U3754" s="412"/>
      <c r="V3754" s="419"/>
    </row>
    <row r="3755" spans="1:22" s="77" customFormat="1" ht="24" hidden="1" customHeight="1">
      <c r="A3755" s="372" t="s">
        <v>2072</v>
      </c>
      <c r="B3755" s="421"/>
      <c r="C3755" s="421" t="s">
        <v>4112</v>
      </c>
      <c r="D3755" s="421" t="s">
        <v>4090</v>
      </c>
      <c r="E3755" s="422" t="s">
        <v>1860</v>
      </c>
      <c r="F3755" s="416"/>
      <c r="G3755" s="416">
        <f>[5]내역서!F3719</f>
        <v>18</v>
      </c>
      <c r="H3755" s="415"/>
      <c r="I3755" s="415"/>
      <c r="J3755" s="415">
        <f>내역서!F3763</f>
        <v>0</v>
      </c>
      <c r="K3755" s="416">
        <v>50917</v>
      </c>
      <c r="L3755" s="417">
        <f t="shared" si="5138"/>
        <v>0</v>
      </c>
      <c r="M3755" s="416">
        <v>0</v>
      </c>
      <c r="N3755" s="417">
        <f t="shared" si="5139"/>
        <v>0</v>
      </c>
      <c r="O3755" s="416"/>
      <c r="P3755" s="417">
        <f t="shared" si="5140"/>
        <v>0</v>
      </c>
      <c r="Q3755" s="417">
        <v>50917</v>
      </c>
      <c r="R3755" s="417">
        <f t="shared" si="5143"/>
        <v>0</v>
      </c>
      <c r="S3755" s="417">
        <f t="shared" ref="S3755" si="5192">J3755-J3754</f>
        <v>0</v>
      </c>
      <c r="T3755" s="417">
        <f t="shared" ref="T3755:U3755" si="5193">Q3755-Q3754</f>
        <v>0</v>
      </c>
      <c r="U3755" s="417">
        <f t="shared" si="5193"/>
        <v>0</v>
      </c>
      <c r="V3755" s="422"/>
    </row>
    <row r="3756" spans="1:22" s="485" customFormat="1" ht="24" hidden="1" customHeight="1">
      <c r="A3756" s="366" t="s">
        <v>2055</v>
      </c>
      <c r="B3756" s="418" t="s">
        <v>0</v>
      </c>
      <c r="C3756" s="418" t="s">
        <v>4112</v>
      </c>
      <c r="D3756" s="418" t="s">
        <v>177</v>
      </c>
      <c r="E3756" s="419" t="s">
        <v>1860</v>
      </c>
      <c r="F3756" s="411"/>
      <c r="G3756" s="411">
        <f>[5]내역서!F3720</f>
        <v>24</v>
      </c>
      <c r="H3756" s="410"/>
      <c r="I3756" s="410"/>
      <c r="J3756" s="410">
        <f>내역서!F3764</f>
        <v>0</v>
      </c>
      <c r="K3756" s="411">
        <v>82686</v>
      </c>
      <c r="L3756" s="412">
        <f>INT($J3756*K3756)</f>
        <v>0</v>
      </c>
      <c r="M3756" s="411">
        <v>0</v>
      </c>
      <c r="N3756" s="412">
        <f>INT($J3756*M3756)</f>
        <v>0</v>
      </c>
      <c r="O3756" s="411"/>
      <c r="P3756" s="412">
        <f>INT($J3756*O3756)</f>
        <v>0</v>
      </c>
      <c r="Q3756" s="412">
        <v>82686</v>
      </c>
      <c r="R3756" s="412">
        <f>L3756+N3756+P3756</f>
        <v>0</v>
      </c>
      <c r="S3756" s="412"/>
      <c r="T3756" s="412"/>
      <c r="U3756" s="412"/>
      <c r="V3756" s="419"/>
    </row>
    <row r="3757" spans="1:22" s="77" customFormat="1" ht="24" hidden="1" customHeight="1">
      <c r="A3757" s="372" t="s">
        <v>2219</v>
      </c>
      <c r="B3757" s="421"/>
      <c r="C3757" s="421" t="s">
        <v>4112</v>
      </c>
      <c r="D3757" s="421" t="s">
        <v>177</v>
      </c>
      <c r="E3757" s="422" t="s">
        <v>1860</v>
      </c>
      <c r="F3757" s="416"/>
      <c r="G3757" s="416">
        <f>[5]내역서!F3721</f>
        <v>24</v>
      </c>
      <c r="H3757" s="415"/>
      <c r="I3757" s="415"/>
      <c r="J3757" s="415">
        <f>내역서!F3765</f>
        <v>0</v>
      </c>
      <c r="K3757" s="416">
        <v>82686</v>
      </c>
      <c r="L3757" s="417">
        <f t="shared" si="5138"/>
        <v>0</v>
      </c>
      <c r="M3757" s="416">
        <v>0</v>
      </c>
      <c r="N3757" s="417">
        <f t="shared" si="5139"/>
        <v>0</v>
      </c>
      <c r="O3757" s="416"/>
      <c r="P3757" s="417">
        <f t="shared" si="5140"/>
        <v>0</v>
      </c>
      <c r="Q3757" s="417">
        <v>82686</v>
      </c>
      <c r="R3757" s="417">
        <f t="shared" si="5143"/>
        <v>0</v>
      </c>
      <c r="S3757" s="417">
        <f t="shared" ref="S3757" si="5194">J3757-J3756</f>
        <v>0</v>
      </c>
      <c r="T3757" s="417">
        <f t="shared" ref="T3757:U3757" si="5195">Q3757-Q3756</f>
        <v>0</v>
      </c>
      <c r="U3757" s="417">
        <f t="shared" si="5195"/>
        <v>0</v>
      </c>
      <c r="V3757" s="422"/>
    </row>
    <row r="3758" spans="1:22" s="460" customFormat="1" ht="24" hidden="1" customHeight="1">
      <c r="A3758" s="366" t="s">
        <v>2055</v>
      </c>
      <c r="B3758" s="448" t="s">
        <v>4114</v>
      </c>
      <c r="C3758" s="448" t="s">
        <v>4115</v>
      </c>
      <c r="D3758" s="449" t="s">
        <v>0</v>
      </c>
      <c r="E3758" s="449" t="s">
        <v>0</v>
      </c>
      <c r="F3758" s="450">
        <v>0</v>
      </c>
      <c r="G3758" s="450">
        <f>[5]내역서!F3722</f>
        <v>0</v>
      </c>
      <c r="H3758" s="450"/>
      <c r="I3758" s="450"/>
      <c r="J3758" s="450">
        <f>내역서!F3766</f>
        <v>0</v>
      </c>
      <c r="K3758" s="451">
        <v>0</v>
      </c>
      <c r="L3758" s="450">
        <f>L3760+L3762+L3764+L3766+L3768+L3770+L3772</f>
        <v>0</v>
      </c>
      <c r="M3758" s="451">
        <v>0</v>
      </c>
      <c r="N3758" s="450">
        <f>N3760+N3762+N3764+N3766+N3768+N3770+N3772</f>
        <v>0</v>
      </c>
      <c r="O3758" s="451">
        <v>0</v>
      </c>
      <c r="P3758" s="450">
        <f>P3760+P3762+P3764+P3766+P3768+P3770+P3772</f>
        <v>0</v>
      </c>
      <c r="Q3758" s="452">
        <v>0</v>
      </c>
      <c r="R3758" s="450">
        <f>L3758+N3758+P3758</f>
        <v>0</v>
      </c>
      <c r="S3758" s="450"/>
      <c r="T3758" s="450"/>
      <c r="U3758" s="450"/>
      <c r="V3758" s="453"/>
    </row>
    <row r="3759" spans="1:22" s="525" customFormat="1" ht="24" hidden="1" customHeight="1">
      <c r="A3759" s="372" t="s">
        <v>2072</v>
      </c>
      <c r="B3759" s="454" t="s">
        <v>4114</v>
      </c>
      <c r="C3759" s="454" t="s">
        <v>4116</v>
      </c>
      <c r="D3759" s="455" t="s">
        <v>0</v>
      </c>
      <c r="E3759" s="455"/>
      <c r="F3759" s="456">
        <v>0</v>
      </c>
      <c r="G3759" s="456">
        <f>[5]내역서!F3723</f>
        <v>0</v>
      </c>
      <c r="H3759" s="456"/>
      <c r="I3759" s="456"/>
      <c r="J3759" s="456">
        <f>내역서!F3767</f>
        <v>0</v>
      </c>
      <c r="K3759" s="457">
        <v>0</v>
      </c>
      <c r="L3759" s="456">
        <f>L3761+L3763+L3765+L3767+L3769+L3771+L3773</f>
        <v>0</v>
      </c>
      <c r="M3759" s="457">
        <v>0</v>
      </c>
      <c r="N3759" s="456">
        <f>N3761+N3763+N3765+N3767+N3769+N3771+N3773</f>
        <v>0</v>
      </c>
      <c r="O3759" s="457">
        <v>0</v>
      </c>
      <c r="P3759" s="456">
        <f>P3761+P3763+P3765+P3767+P3769+P3771+P3773</f>
        <v>0</v>
      </c>
      <c r="Q3759" s="458">
        <v>0</v>
      </c>
      <c r="R3759" s="456">
        <f t="shared" si="5143"/>
        <v>0</v>
      </c>
      <c r="S3759" s="456">
        <f t="shared" ref="S3759" si="5196">J3759-J3758</f>
        <v>0</v>
      </c>
      <c r="T3759" s="456">
        <f t="shared" ref="T3759:U3759" si="5197">Q3759-Q3758</f>
        <v>0</v>
      </c>
      <c r="U3759" s="456">
        <f t="shared" si="5197"/>
        <v>0</v>
      </c>
      <c r="V3759" s="459"/>
    </row>
    <row r="3760" spans="1:22" s="485" customFormat="1" ht="24" hidden="1" customHeight="1">
      <c r="A3760" s="366" t="s">
        <v>4636</v>
      </c>
      <c r="B3760" s="418" t="s">
        <v>0</v>
      </c>
      <c r="C3760" s="418" t="s">
        <v>4117</v>
      </c>
      <c r="D3760" s="418" t="s">
        <v>4118</v>
      </c>
      <c r="E3760" s="419" t="s">
        <v>199</v>
      </c>
      <c r="F3760" s="411"/>
      <c r="G3760" s="411">
        <f>[5]내역서!F3724</f>
        <v>39.4</v>
      </c>
      <c r="H3760" s="410"/>
      <c r="I3760" s="410"/>
      <c r="J3760" s="410">
        <f>내역서!F3768</f>
        <v>0</v>
      </c>
      <c r="K3760" s="411">
        <v>971</v>
      </c>
      <c r="L3760" s="412">
        <f>INT($J3760*K3760)</f>
        <v>0</v>
      </c>
      <c r="M3760" s="411">
        <v>0</v>
      </c>
      <c r="N3760" s="412">
        <f>INT($J3760*M3760)</f>
        <v>0</v>
      </c>
      <c r="O3760" s="411"/>
      <c r="P3760" s="412">
        <f>INT($J3760*O3760)</f>
        <v>0</v>
      </c>
      <c r="Q3760" s="412">
        <v>971</v>
      </c>
      <c r="R3760" s="412">
        <f>L3760+N3760+P3760</f>
        <v>0</v>
      </c>
      <c r="S3760" s="412"/>
      <c r="T3760" s="412"/>
      <c r="U3760" s="412"/>
      <c r="V3760" s="419"/>
    </row>
    <row r="3761" spans="1:22" s="77" customFormat="1" ht="24" hidden="1" customHeight="1">
      <c r="A3761" s="372" t="s">
        <v>2072</v>
      </c>
      <c r="B3761" s="421"/>
      <c r="C3761" s="421" t="s">
        <v>4117</v>
      </c>
      <c r="D3761" s="421" t="s">
        <v>4118</v>
      </c>
      <c r="E3761" s="422" t="s">
        <v>199</v>
      </c>
      <c r="F3761" s="416"/>
      <c r="G3761" s="416">
        <f>[5]내역서!F3725</f>
        <v>39.4</v>
      </c>
      <c r="H3761" s="415"/>
      <c r="I3761" s="415"/>
      <c r="J3761" s="415">
        <f>내역서!F3769</f>
        <v>0</v>
      </c>
      <c r="K3761" s="416">
        <v>971</v>
      </c>
      <c r="L3761" s="417">
        <f t="shared" ref="L3761:L3773" si="5198">INT($J3761*K3761)</f>
        <v>0</v>
      </c>
      <c r="M3761" s="416">
        <v>0</v>
      </c>
      <c r="N3761" s="417">
        <f t="shared" ref="N3761:N3773" si="5199">INT($J3761*M3761)</f>
        <v>0</v>
      </c>
      <c r="O3761" s="416"/>
      <c r="P3761" s="417">
        <f t="shared" ref="P3761:P3773" si="5200">INT($J3761*O3761)</f>
        <v>0</v>
      </c>
      <c r="Q3761" s="417">
        <v>971</v>
      </c>
      <c r="R3761" s="417">
        <f t="shared" si="5143"/>
        <v>0</v>
      </c>
      <c r="S3761" s="417">
        <f t="shared" ref="S3761" si="5201">J3761-J3760</f>
        <v>0</v>
      </c>
      <c r="T3761" s="417">
        <f t="shared" ref="T3761:U3761" si="5202">Q3761-Q3760</f>
        <v>0</v>
      </c>
      <c r="U3761" s="417">
        <f t="shared" si="5202"/>
        <v>0</v>
      </c>
      <c r="V3761" s="422"/>
    </row>
    <row r="3762" spans="1:22" s="485" customFormat="1" ht="24" hidden="1" customHeight="1">
      <c r="A3762" s="366" t="s">
        <v>4658</v>
      </c>
      <c r="B3762" s="418" t="s">
        <v>0</v>
      </c>
      <c r="C3762" s="418" t="s">
        <v>4119</v>
      </c>
      <c r="D3762" s="418" t="s">
        <v>4120</v>
      </c>
      <c r="E3762" s="419" t="s">
        <v>199</v>
      </c>
      <c r="F3762" s="411"/>
      <c r="G3762" s="411">
        <f>[5]내역서!F3726</f>
        <v>12.5</v>
      </c>
      <c r="H3762" s="410"/>
      <c r="I3762" s="410"/>
      <c r="J3762" s="410">
        <f>내역서!F3770</f>
        <v>0</v>
      </c>
      <c r="K3762" s="411">
        <v>1046</v>
      </c>
      <c r="L3762" s="412">
        <f>INT($J3762*K3762)</f>
        <v>0</v>
      </c>
      <c r="M3762" s="411">
        <v>0</v>
      </c>
      <c r="N3762" s="412">
        <f>INT($J3762*M3762)</f>
        <v>0</v>
      </c>
      <c r="O3762" s="411"/>
      <c r="P3762" s="412">
        <f>INT($J3762*O3762)</f>
        <v>0</v>
      </c>
      <c r="Q3762" s="412">
        <v>1046</v>
      </c>
      <c r="R3762" s="412">
        <f>L3762+N3762+P3762</f>
        <v>0</v>
      </c>
      <c r="S3762" s="412"/>
      <c r="T3762" s="412"/>
      <c r="U3762" s="412"/>
      <c r="V3762" s="419"/>
    </row>
    <row r="3763" spans="1:22" s="77" customFormat="1" ht="24" hidden="1" customHeight="1">
      <c r="A3763" s="372" t="s">
        <v>4341</v>
      </c>
      <c r="B3763" s="421"/>
      <c r="C3763" s="421" t="s">
        <v>4119</v>
      </c>
      <c r="D3763" s="421" t="s">
        <v>4120</v>
      </c>
      <c r="E3763" s="422" t="s">
        <v>199</v>
      </c>
      <c r="F3763" s="416"/>
      <c r="G3763" s="416">
        <f>[5]내역서!F3727</f>
        <v>12.5</v>
      </c>
      <c r="H3763" s="415"/>
      <c r="I3763" s="415"/>
      <c r="J3763" s="415">
        <f>내역서!F3771</f>
        <v>0</v>
      </c>
      <c r="K3763" s="416">
        <v>1046</v>
      </c>
      <c r="L3763" s="417">
        <f t="shared" si="5198"/>
        <v>0</v>
      </c>
      <c r="M3763" s="416">
        <v>0</v>
      </c>
      <c r="N3763" s="417">
        <f t="shared" si="5199"/>
        <v>0</v>
      </c>
      <c r="O3763" s="416"/>
      <c r="P3763" s="417">
        <f t="shared" si="5200"/>
        <v>0</v>
      </c>
      <c r="Q3763" s="417">
        <v>1046</v>
      </c>
      <c r="R3763" s="417">
        <f t="shared" si="5143"/>
        <v>0</v>
      </c>
      <c r="S3763" s="417">
        <f t="shared" ref="S3763" si="5203">J3763-J3762</f>
        <v>0</v>
      </c>
      <c r="T3763" s="417">
        <f t="shared" ref="T3763:U3763" si="5204">Q3763-Q3762</f>
        <v>0</v>
      </c>
      <c r="U3763" s="417">
        <f t="shared" si="5204"/>
        <v>0</v>
      </c>
      <c r="V3763" s="422"/>
    </row>
    <row r="3764" spans="1:22" s="485" customFormat="1" ht="24" hidden="1" customHeight="1">
      <c r="A3764" s="366" t="s">
        <v>4636</v>
      </c>
      <c r="B3764" s="418" t="s">
        <v>0</v>
      </c>
      <c r="C3764" s="418" t="s">
        <v>4121</v>
      </c>
      <c r="D3764" s="418" t="s">
        <v>4122</v>
      </c>
      <c r="E3764" s="419" t="s">
        <v>2382</v>
      </c>
      <c r="F3764" s="411"/>
      <c r="G3764" s="411">
        <f>[5]내역서!F3728</f>
        <v>5</v>
      </c>
      <c r="H3764" s="410"/>
      <c r="I3764" s="410"/>
      <c r="J3764" s="410">
        <f>내역서!F3772</f>
        <v>0</v>
      </c>
      <c r="K3764" s="411">
        <v>1966</v>
      </c>
      <c r="L3764" s="412">
        <f>INT($J3764*K3764)</f>
        <v>0</v>
      </c>
      <c r="M3764" s="411">
        <v>0</v>
      </c>
      <c r="N3764" s="412">
        <f>INT($J3764*M3764)</f>
        <v>0</v>
      </c>
      <c r="O3764" s="411"/>
      <c r="P3764" s="412">
        <f>INT($J3764*O3764)</f>
        <v>0</v>
      </c>
      <c r="Q3764" s="412">
        <v>1966</v>
      </c>
      <c r="R3764" s="412">
        <f>L3764+N3764+P3764</f>
        <v>0</v>
      </c>
      <c r="S3764" s="412"/>
      <c r="T3764" s="412"/>
      <c r="U3764" s="412"/>
      <c r="V3764" s="419"/>
    </row>
    <row r="3765" spans="1:22" s="77" customFormat="1" ht="24" hidden="1" customHeight="1">
      <c r="A3765" s="372" t="s">
        <v>2072</v>
      </c>
      <c r="B3765" s="421"/>
      <c r="C3765" s="421" t="s">
        <v>4121</v>
      </c>
      <c r="D3765" s="421" t="s">
        <v>4122</v>
      </c>
      <c r="E3765" s="422" t="s">
        <v>2382</v>
      </c>
      <c r="F3765" s="416"/>
      <c r="G3765" s="416">
        <f>[5]내역서!F3729</f>
        <v>5</v>
      </c>
      <c r="H3765" s="415"/>
      <c r="I3765" s="415"/>
      <c r="J3765" s="415">
        <f>내역서!F3773</f>
        <v>0</v>
      </c>
      <c r="K3765" s="416">
        <v>1966</v>
      </c>
      <c r="L3765" s="417">
        <f t="shared" si="5198"/>
        <v>0</v>
      </c>
      <c r="M3765" s="416">
        <v>0</v>
      </c>
      <c r="N3765" s="417">
        <f t="shared" si="5199"/>
        <v>0</v>
      </c>
      <c r="O3765" s="416"/>
      <c r="P3765" s="417">
        <f t="shared" si="5200"/>
        <v>0</v>
      </c>
      <c r="Q3765" s="417">
        <v>1966</v>
      </c>
      <c r="R3765" s="417">
        <f t="shared" si="5143"/>
        <v>0</v>
      </c>
      <c r="S3765" s="417">
        <f t="shared" ref="S3765" si="5205">J3765-J3764</f>
        <v>0</v>
      </c>
      <c r="T3765" s="417">
        <f t="shared" ref="T3765:U3765" si="5206">Q3765-Q3764</f>
        <v>0</v>
      </c>
      <c r="U3765" s="417">
        <f t="shared" si="5206"/>
        <v>0</v>
      </c>
      <c r="V3765" s="422"/>
    </row>
    <row r="3766" spans="1:22" s="485" customFormat="1" ht="24" hidden="1" customHeight="1">
      <c r="A3766" s="366" t="s">
        <v>2055</v>
      </c>
      <c r="B3766" s="418" t="s">
        <v>0</v>
      </c>
      <c r="C3766" s="418" t="s">
        <v>2892</v>
      </c>
      <c r="D3766" s="418" t="s">
        <v>4123</v>
      </c>
      <c r="E3766" s="419" t="s">
        <v>2194</v>
      </c>
      <c r="F3766" s="411"/>
      <c r="G3766" s="411">
        <f>[5]내역서!F3730</f>
        <v>17</v>
      </c>
      <c r="H3766" s="410"/>
      <c r="I3766" s="410"/>
      <c r="J3766" s="410">
        <f>내역서!F3774</f>
        <v>0</v>
      </c>
      <c r="K3766" s="411">
        <v>1112</v>
      </c>
      <c r="L3766" s="412">
        <f>INT($J3766*K3766)</f>
        <v>0</v>
      </c>
      <c r="M3766" s="411">
        <v>0</v>
      </c>
      <c r="N3766" s="412">
        <f>INT($J3766*M3766)</f>
        <v>0</v>
      </c>
      <c r="O3766" s="411"/>
      <c r="P3766" s="412">
        <f>INT($J3766*O3766)</f>
        <v>0</v>
      </c>
      <c r="Q3766" s="412">
        <v>1112</v>
      </c>
      <c r="R3766" s="412">
        <f>L3766+N3766+P3766</f>
        <v>0</v>
      </c>
      <c r="S3766" s="412"/>
      <c r="T3766" s="412"/>
      <c r="U3766" s="412"/>
      <c r="V3766" s="419"/>
    </row>
    <row r="3767" spans="1:22" s="77" customFormat="1" ht="24" hidden="1" customHeight="1">
      <c r="A3767" s="372" t="s">
        <v>2072</v>
      </c>
      <c r="B3767" s="421"/>
      <c r="C3767" s="421" t="s">
        <v>2892</v>
      </c>
      <c r="D3767" s="421" t="s">
        <v>4123</v>
      </c>
      <c r="E3767" s="422" t="s">
        <v>2194</v>
      </c>
      <c r="F3767" s="416"/>
      <c r="G3767" s="416">
        <f>[5]내역서!F3731</f>
        <v>17</v>
      </c>
      <c r="H3767" s="415"/>
      <c r="I3767" s="415"/>
      <c r="J3767" s="415">
        <f>내역서!F3775</f>
        <v>0</v>
      </c>
      <c r="K3767" s="416">
        <v>1112</v>
      </c>
      <c r="L3767" s="417">
        <f t="shared" si="5198"/>
        <v>0</v>
      </c>
      <c r="M3767" s="416">
        <v>0</v>
      </c>
      <c r="N3767" s="417">
        <f t="shared" si="5199"/>
        <v>0</v>
      </c>
      <c r="O3767" s="416"/>
      <c r="P3767" s="417">
        <f t="shared" si="5200"/>
        <v>0</v>
      </c>
      <c r="Q3767" s="417">
        <v>1112</v>
      </c>
      <c r="R3767" s="417">
        <f t="shared" si="5143"/>
        <v>0</v>
      </c>
      <c r="S3767" s="417">
        <f t="shared" ref="S3767" si="5207">J3767-J3766</f>
        <v>0</v>
      </c>
      <c r="T3767" s="417">
        <f t="shared" ref="T3767:U3767" si="5208">Q3767-Q3766</f>
        <v>0</v>
      </c>
      <c r="U3767" s="417">
        <f t="shared" si="5208"/>
        <v>0</v>
      </c>
      <c r="V3767" s="422"/>
    </row>
    <row r="3768" spans="1:22" s="485" customFormat="1" ht="24" hidden="1" customHeight="1">
      <c r="A3768" s="366" t="s">
        <v>4381</v>
      </c>
      <c r="B3768" s="418" t="s">
        <v>0</v>
      </c>
      <c r="C3768" s="418" t="s">
        <v>4124</v>
      </c>
      <c r="D3768" s="418" t="s">
        <v>4125</v>
      </c>
      <c r="E3768" s="419" t="s">
        <v>102</v>
      </c>
      <c r="F3768" s="411"/>
      <c r="G3768" s="411">
        <f>[5]내역서!F3732</f>
        <v>2.7</v>
      </c>
      <c r="H3768" s="410"/>
      <c r="I3768" s="410"/>
      <c r="J3768" s="410">
        <f>내역서!F3776</f>
        <v>0</v>
      </c>
      <c r="K3768" s="411">
        <v>2356</v>
      </c>
      <c r="L3768" s="412">
        <f>INT($J3768*K3768)</f>
        <v>0</v>
      </c>
      <c r="M3768" s="411">
        <v>8128</v>
      </c>
      <c r="N3768" s="412">
        <f>INT($J3768*M3768)</f>
        <v>0</v>
      </c>
      <c r="O3768" s="411"/>
      <c r="P3768" s="412">
        <f>INT($J3768*O3768)</f>
        <v>0</v>
      </c>
      <c r="Q3768" s="412">
        <v>10484</v>
      </c>
      <c r="R3768" s="412">
        <f>L3768+N3768+P3768</f>
        <v>0</v>
      </c>
      <c r="S3768" s="412"/>
      <c r="T3768" s="412"/>
      <c r="U3768" s="412"/>
      <c r="V3768" s="419"/>
    </row>
    <row r="3769" spans="1:22" s="77" customFormat="1" ht="24" hidden="1" customHeight="1">
      <c r="A3769" s="372" t="s">
        <v>4588</v>
      </c>
      <c r="B3769" s="421"/>
      <c r="C3769" s="421" t="s">
        <v>4124</v>
      </c>
      <c r="D3769" s="421" t="s">
        <v>4125</v>
      </c>
      <c r="E3769" s="422" t="s">
        <v>102</v>
      </c>
      <c r="F3769" s="416"/>
      <c r="G3769" s="416">
        <f>[5]내역서!F3733</f>
        <v>2.7</v>
      </c>
      <c r="H3769" s="415"/>
      <c r="I3769" s="415"/>
      <c r="J3769" s="415">
        <f>내역서!F3777</f>
        <v>0</v>
      </c>
      <c r="K3769" s="416">
        <v>2356</v>
      </c>
      <c r="L3769" s="417">
        <f t="shared" si="5198"/>
        <v>0</v>
      </c>
      <c r="M3769" s="416">
        <v>8128</v>
      </c>
      <c r="N3769" s="417">
        <f t="shared" si="5199"/>
        <v>0</v>
      </c>
      <c r="O3769" s="416"/>
      <c r="P3769" s="417">
        <f t="shared" si="5200"/>
        <v>0</v>
      </c>
      <c r="Q3769" s="417">
        <v>10484</v>
      </c>
      <c r="R3769" s="417">
        <f t="shared" si="5143"/>
        <v>0</v>
      </c>
      <c r="S3769" s="417">
        <f t="shared" ref="S3769" si="5209">J3769-J3768</f>
        <v>0</v>
      </c>
      <c r="T3769" s="417">
        <f t="shared" ref="T3769:U3769" si="5210">Q3769-Q3768</f>
        <v>0</v>
      </c>
      <c r="U3769" s="417">
        <f t="shared" si="5210"/>
        <v>0</v>
      </c>
      <c r="V3769" s="422"/>
    </row>
    <row r="3770" spans="1:22" s="485" customFormat="1" ht="24" hidden="1" customHeight="1">
      <c r="A3770" s="366" t="s">
        <v>4636</v>
      </c>
      <c r="B3770" s="418" t="s">
        <v>0</v>
      </c>
      <c r="C3770" s="418" t="s">
        <v>3069</v>
      </c>
      <c r="D3770" s="418" t="s">
        <v>4125</v>
      </c>
      <c r="E3770" s="419" t="s">
        <v>102</v>
      </c>
      <c r="F3770" s="411"/>
      <c r="G3770" s="411">
        <f>[5]내역서!F3734</f>
        <v>2.7</v>
      </c>
      <c r="H3770" s="410"/>
      <c r="I3770" s="410"/>
      <c r="J3770" s="410">
        <f>내역서!F3778</f>
        <v>0</v>
      </c>
      <c r="K3770" s="411">
        <v>2167</v>
      </c>
      <c r="L3770" s="412">
        <f>INT($J3770*K3770)</f>
        <v>0</v>
      </c>
      <c r="M3770" s="411">
        <v>10838</v>
      </c>
      <c r="N3770" s="412">
        <f>INT($J3770*M3770)</f>
        <v>0</v>
      </c>
      <c r="O3770" s="411"/>
      <c r="P3770" s="412">
        <f>INT($J3770*O3770)</f>
        <v>0</v>
      </c>
      <c r="Q3770" s="412">
        <v>13005</v>
      </c>
      <c r="R3770" s="412">
        <f>L3770+N3770+P3770</f>
        <v>0</v>
      </c>
      <c r="S3770" s="412"/>
      <c r="T3770" s="412"/>
      <c r="U3770" s="412"/>
      <c r="V3770" s="419"/>
    </row>
    <row r="3771" spans="1:22" s="77" customFormat="1" ht="24" hidden="1" customHeight="1">
      <c r="A3771" s="372" t="s">
        <v>6480</v>
      </c>
      <c r="B3771" s="421"/>
      <c r="C3771" s="421" t="s">
        <v>3069</v>
      </c>
      <c r="D3771" s="421" t="s">
        <v>4125</v>
      </c>
      <c r="E3771" s="422" t="s">
        <v>102</v>
      </c>
      <c r="F3771" s="416"/>
      <c r="G3771" s="416">
        <f>[5]내역서!F3735</f>
        <v>2.7</v>
      </c>
      <c r="H3771" s="415"/>
      <c r="I3771" s="415"/>
      <c r="J3771" s="415">
        <f>내역서!F3779</f>
        <v>0</v>
      </c>
      <c r="K3771" s="416">
        <v>2167</v>
      </c>
      <c r="L3771" s="417">
        <f t="shared" si="5198"/>
        <v>0</v>
      </c>
      <c r="M3771" s="416">
        <v>10838</v>
      </c>
      <c r="N3771" s="417">
        <f t="shared" si="5199"/>
        <v>0</v>
      </c>
      <c r="O3771" s="416"/>
      <c r="P3771" s="417">
        <f t="shared" si="5200"/>
        <v>0</v>
      </c>
      <c r="Q3771" s="417">
        <v>13005</v>
      </c>
      <c r="R3771" s="417">
        <f t="shared" ref="R3771:R3833" si="5211">L3771+N3771+P3771</f>
        <v>0</v>
      </c>
      <c r="S3771" s="417">
        <f t="shared" ref="S3771" si="5212">J3771-J3770</f>
        <v>0</v>
      </c>
      <c r="T3771" s="417">
        <f t="shared" ref="T3771:U3771" si="5213">Q3771-Q3770</f>
        <v>0</v>
      </c>
      <c r="U3771" s="417">
        <f t="shared" si="5213"/>
        <v>0</v>
      </c>
      <c r="V3771" s="422"/>
    </row>
    <row r="3772" spans="1:22" s="485" customFormat="1" ht="24" hidden="1" customHeight="1">
      <c r="A3772" s="366" t="s">
        <v>2055</v>
      </c>
      <c r="B3772" s="418" t="s">
        <v>0</v>
      </c>
      <c r="C3772" s="418" t="s">
        <v>4127</v>
      </c>
      <c r="D3772" s="418" t="s">
        <v>4128</v>
      </c>
      <c r="E3772" s="419" t="s">
        <v>56</v>
      </c>
      <c r="F3772" s="411"/>
      <c r="G3772" s="411">
        <f>[5]내역서!F3736</f>
        <v>0.05</v>
      </c>
      <c r="H3772" s="410"/>
      <c r="I3772" s="410"/>
      <c r="J3772" s="410">
        <f>내역서!F3780</f>
        <v>0</v>
      </c>
      <c r="K3772" s="411">
        <v>397037</v>
      </c>
      <c r="L3772" s="412">
        <f>INT($J3772*K3772)</f>
        <v>0</v>
      </c>
      <c r="M3772" s="411">
        <v>4962981</v>
      </c>
      <c r="N3772" s="412">
        <f>INT($J3772*M3772)</f>
        <v>0</v>
      </c>
      <c r="O3772" s="411"/>
      <c r="P3772" s="412">
        <f>INT($J3772*O3772)</f>
        <v>0</v>
      </c>
      <c r="Q3772" s="412">
        <v>5360018</v>
      </c>
      <c r="R3772" s="412">
        <f>L3772+N3772+P3772</f>
        <v>0</v>
      </c>
      <c r="S3772" s="412"/>
      <c r="T3772" s="412"/>
      <c r="U3772" s="412"/>
      <c r="V3772" s="419"/>
    </row>
    <row r="3773" spans="1:22" s="77" customFormat="1" ht="24" hidden="1" customHeight="1">
      <c r="A3773" s="372" t="s">
        <v>2072</v>
      </c>
      <c r="B3773" s="421"/>
      <c r="C3773" s="421" t="s">
        <v>4127</v>
      </c>
      <c r="D3773" s="421" t="s">
        <v>4128</v>
      </c>
      <c r="E3773" s="422" t="s">
        <v>56</v>
      </c>
      <c r="F3773" s="416"/>
      <c r="G3773" s="416">
        <f>[5]내역서!F3737</f>
        <v>0.05</v>
      </c>
      <c r="H3773" s="415"/>
      <c r="I3773" s="415"/>
      <c r="J3773" s="415">
        <f>내역서!F3781</f>
        <v>0</v>
      </c>
      <c r="K3773" s="416">
        <v>397037</v>
      </c>
      <c r="L3773" s="417">
        <f t="shared" si="5198"/>
        <v>0</v>
      </c>
      <c r="M3773" s="416">
        <v>4962981</v>
      </c>
      <c r="N3773" s="417">
        <f t="shared" si="5199"/>
        <v>0</v>
      </c>
      <c r="O3773" s="416"/>
      <c r="P3773" s="417">
        <f t="shared" si="5200"/>
        <v>0</v>
      </c>
      <c r="Q3773" s="417">
        <v>5360018</v>
      </c>
      <c r="R3773" s="417">
        <f t="shared" si="5211"/>
        <v>0</v>
      </c>
      <c r="S3773" s="417">
        <f t="shared" ref="S3773" si="5214">J3773-J3772</f>
        <v>0</v>
      </c>
      <c r="T3773" s="417">
        <f t="shared" ref="T3773:U3773" si="5215">Q3773-Q3772</f>
        <v>0</v>
      </c>
      <c r="U3773" s="417">
        <f t="shared" si="5215"/>
        <v>0</v>
      </c>
      <c r="V3773" s="422"/>
    </row>
    <row r="3774" spans="1:22" s="460" customFormat="1" ht="24" hidden="1" customHeight="1">
      <c r="A3774" s="366" t="s">
        <v>6481</v>
      </c>
      <c r="B3774" s="448" t="s">
        <v>4129</v>
      </c>
      <c r="C3774" s="448" t="s">
        <v>4130</v>
      </c>
      <c r="D3774" s="449" t="s">
        <v>0</v>
      </c>
      <c r="E3774" s="449" t="s">
        <v>0</v>
      </c>
      <c r="F3774" s="450">
        <v>0</v>
      </c>
      <c r="G3774" s="450">
        <f>[5]내역서!F3738</f>
        <v>0</v>
      </c>
      <c r="H3774" s="450"/>
      <c r="I3774" s="450"/>
      <c r="J3774" s="450">
        <f>내역서!F3782</f>
        <v>0</v>
      </c>
      <c r="K3774" s="451">
        <v>0</v>
      </c>
      <c r="L3774" s="450">
        <f>L3776+L3778+L3780+L3782+L3784+L3786+L3788+L3790+L3792+L3794</f>
        <v>0</v>
      </c>
      <c r="M3774" s="451">
        <v>0</v>
      </c>
      <c r="N3774" s="450">
        <f>N3776+N3778+N3780+N3782+N3784+N3786+N3788+N3790+N3792+N3794</f>
        <v>0</v>
      </c>
      <c r="O3774" s="451">
        <v>0</v>
      </c>
      <c r="P3774" s="450">
        <f>P3776+P3778+P3780+P3782+P3784+P3786+P3788+P3790+P3792+P3794</f>
        <v>0</v>
      </c>
      <c r="Q3774" s="452">
        <v>0</v>
      </c>
      <c r="R3774" s="450">
        <f>L3774+N3774+P3774</f>
        <v>0</v>
      </c>
      <c r="S3774" s="450"/>
      <c r="T3774" s="450"/>
      <c r="U3774" s="450"/>
      <c r="V3774" s="453"/>
    </row>
    <row r="3775" spans="1:22" s="525" customFormat="1" ht="24" hidden="1" customHeight="1">
      <c r="A3775" s="372" t="s">
        <v>4612</v>
      </c>
      <c r="B3775" s="454" t="s">
        <v>4129</v>
      </c>
      <c r="C3775" s="454" t="s">
        <v>4131</v>
      </c>
      <c r="D3775" s="455" t="s">
        <v>0</v>
      </c>
      <c r="E3775" s="455"/>
      <c r="F3775" s="456">
        <v>0</v>
      </c>
      <c r="G3775" s="456">
        <f>[5]내역서!F3739</f>
        <v>0</v>
      </c>
      <c r="H3775" s="456"/>
      <c r="I3775" s="456"/>
      <c r="J3775" s="456">
        <f>내역서!F3783</f>
        <v>0</v>
      </c>
      <c r="K3775" s="457">
        <v>0</v>
      </c>
      <c r="L3775" s="456">
        <f>L3777+L3779+L3781+L3783+L3785+L3787+L3789+L3791+L3793+L3795</f>
        <v>0</v>
      </c>
      <c r="M3775" s="457">
        <v>0</v>
      </c>
      <c r="N3775" s="456">
        <f>N3777+N3779+N3781+N3783+N3785+N3787+N3789+N3791+N3793+N3795</f>
        <v>0</v>
      </c>
      <c r="O3775" s="457">
        <v>0</v>
      </c>
      <c r="P3775" s="456">
        <f>P3777+P3779+P3781+P3783+P3785+P3787+P3789+P3791+P3793+P3795</f>
        <v>0</v>
      </c>
      <c r="Q3775" s="458">
        <v>0</v>
      </c>
      <c r="R3775" s="456">
        <f t="shared" si="5211"/>
        <v>0</v>
      </c>
      <c r="S3775" s="456">
        <f t="shared" ref="S3775" si="5216">J3775-J3774</f>
        <v>0</v>
      </c>
      <c r="T3775" s="456">
        <f t="shared" ref="T3775:U3775" si="5217">Q3775-Q3774</f>
        <v>0</v>
      </c>
      <c r="U3775" s="456">
        <f t="shared" si="5217"/>
        <v>0</v>
      </c>
      <c r="V3775" s="459"/>
    </row>
    <row r="3776" spans="1:22" s="485" customFormat="1" ht="24" hidden="1" customHeight="1">
      <c r="A3776" s="366" t="s">
        <v>2055</v>
      </c>
      <c r="B3776" s="418" t="s">
        <v>0</v>
      </c>
      <c r="C3776" s="418" t="s">
        <v>4117</v>
      </c>
      <c r="D3776" s="418" t="s">
        <v>4118</v>
      </c>
      <c r="E3776" s="419" t="s">
        <v>199</v>
      </c>
      <c r="F3776" s="411"/>
      <c r="G3776" s="411">
        <f>[5]내역서!F3740</f>
        <v>904.2</v>
      </c>
      <c r="H3776" s="410"/>
      <c r="I3776" s="410"/>
      <c r="J3776" s="410">
        <f>내역서!F3784</f>
        <v>0</v>
      </c>
      <c r="K3776" s="411">
        <v>971</v>
      </c>
      <c r="L3776" s="412">
        <f>INT($J3776*K3776)</f>
        <v>0</v>
      </c>
      <c r="M3776" s="411">
        <v>0</v>
      </c>
      <c r="N3776" s="412">
        <f>INT($J3776*M3776)</f>
        <v>0</v>
      </c>
      <c r="O3776" s="411">
        <v>0</v>
      </c>
      <c r="P3776" s="412">
        <f>INT($J3776*O3776)</f>
        <v>0</v>
      </c>
      <c r="Q3776" s="412">
        <v>971</v>
      </c>
      <c r="R3776" s="412">
        <f>L3776+N3776+P3776</f>
        <v>0</v>
      </c>
      <c r="S3776" s="412"/>
      <c r="T3776" s="412"/>
      <c r="U3776" s="412"/>
      <c r="V3776" s="419"/>
    </row>
    <row r="3777" spans="1:22" s="77" customFormat="1" ht="24" hidden="1" customHeight="1">
      <c r="A3777" s="372" t="s">
        <v>4372</v>
      </c>
      <c r="B3777" s="421"/>
      <c r="C3777" s="421" t="s">
        <v>4117</v>
      </c>
      <c r="D3777" s="421" t="s">
        <v>4118</v>
      </c>
      <c r="E3777" s="422" t="s">
        <v>199</v>
      </c>
      <c r="F3777" s="416"/>
      <c r="G3777" s="416">
        <f>[5]내역서!F3741</f>
        <v>904.2</v>
      </c>
      <c r="H3777" s="415"/>
      <c r="I3777" s="415"/>
      <c r="J3777" s="415">
        <f>내역서!F3785</f>
        <v>0</v>
      </c>
      <c r="K3777" s="416">
        <v>971</v>
      </c>
      <c r="L3777" s="417">
        <f t="shared" ref="L3777:L3795" si="5218">INT($J3777*K3777)</f>
        <v>0</v>
      </c>
      <c r="M3777" s="416">
        <v>0</v>
      </c>
      <c r="N3777" s="417">
        <f t="shared" ref="N3777:N3795" si="5219">INT($J3777*M3777)</f>
        <v>0</v>
      </c>
      <c r="O3777" s="416">
        <v>0</v>
      </c>
      <c r="P3777" s="417">
        <f t="shared" ref="P3777:P3795" si="5220">INT($J3777*O3777)</f>
        <v>0</v>
      </c>
      <c r="Q3777" s="417">
        <v>971</v>
      </c>
      <c r="R3777" s="417">
        <f t="shared" si="5211"/>
        <v>0</v>
      </c>
      <c r="S3777" s="417">
        <f t="shared" ref="S3777" si="5221">J3777-J3776</f>
        <v>0</v>
      </c>
      <c r="T3777" s="417">
        <f t="shared" ref="T3777:U3777" si="5222">Q3777-Q3776</f>
        <v>0</v>
      </c>
      <c r="U3777" s="417">
        <f t="shared" si="5222"/>
        <v>0</v>
      </c>
      <c r="V3777" s="422"/>
    </row>
    <row r="3778" spans="1:22" s="485" customFormat="1" ht="24" hidden="1" customHeight="1">
      <c r="A3778" s="366" t="s">
        <v>2055</v>
      </c>
      <c r="B3778" s="418" t="s">
        <v>0</v>
      </c>
      <c r="C3778" s="418" t="s">
        <v>4134</v>
      </c>
      <c r="D3778" s="418" t="s">
        <v>4118</v>
      </c>
      <c r="E3778" s="419" t="s">
        <v>199</v>
      </c>
      <c r="F3778" s="411"/>
      <c r="G3778" s="411">
        <f>[5]내역서!F3742</f>
        <v>275.2</v>
      </c>
      <c r="H3778" s="410"/>
      <c r="I3778" s="410"/>
      <c r="J3778" s="410">
        <f>내역서!F3786</f>
        <v>0</v>
      </c>
      <c r="K3778" s="411">
        <v>971</v>
      </c>
      <c r="L3778" s="412">
        <f>INT($J3778*K3778)</f>
        <v>0</v>
      </c>
      <c r="M3778" s="411">
        <v>0</v>
      </c>
      <c r="N3778" s="412">
        <f>INT($J3778*M3778)</f>
        <v>0</v>
      </c>
      <c r="O3778" s="411">
        <v>0</v>
      </c>
      <c r="P3778" s="412">
        <f>INT($J3778*O3778)</f>
        <v>0</v>
      </c>
      <c r="Q3778" s="412">
        <v>971</v>
      </c>
      <c r="R3778" s="412">
        <f>L3778+N3778+P3778</f>
        <v>0</v>
      </c>
      <c r="S3778" s="412"/>
      <c r="T3778" s="412"/>
      <c r="U3778" s="412"/>
      <c r="V3778" s="419"/>
    </row>
    <row r="3779" spans="1:22" s="77" customFormat="1" ht="24" hidden="1" customHeight="1">
      <c r="A3779" s="372" t="s">
        <v>4698</v>
      </c>
      <c r="B3779" s="421"/>
      <c r="C3779" s="421" t="s">
        <v>4134</v>
      </c>
      <c r="D3779" s="421" t="s">
        <v>4118</v>
      </c>
      <c r="E3779" s="422" t="s">
        <v>199</v>
      </c>
      <c r="F3779" s="416"/>
      <c r="G3779" s="416">
        <f>[5]내역서!F3743</f>
        <v>275.2</v>
      </c>
      <c r="H3779" s="415"/>
      <c r="I3779" s="415"/>
      <c r="J3779" s="415">
        <f>내역서!F3787</f>
        <v>0</v>
      </c>
      <c r="K3779" s="416">
        <v>971</v>
      </c>
      <c r="L3779" s="417">
        <f t="shared" si="5218"/>
        <v>0</v>
      </c>
      <c r="M3779" s="416">
        <v>0</v>
      </c>
      <c r="N3779" s="417">
        <f t="shared" si="5219"/>
        <v>0</v>
      </c>
      <c r="O3779" s="416">
        <v>0</v>
      </c>
      <c r="P3779" s="417">
        <f t="shared" si="5220"/>
        <v>0</v>
      </c>
      <c r="Q3779" s="417">
        <v>971</v>
      </c>
      <c r="R3779" s="417">
        <f t="shared" si="5211"/>
        <v>0</v>
      </c>
      <c r="S3779" s="417">
        <f t="shared" ref="S3779" si="5223">J3779-J3778</f>
        <v>0</v>
      </c>
      <c r="T3779" s="417">
        <f t="shared" ref="T3779:U3779" si="5224">Q3779-Q3778</f>
        <v>0</v>
      </c>
      <c r="U3779" s="417">
        <f t="shared" si="5224"/>
        <v>0</v>
      </c>
      <c r="V3779" s="422"/>
    </row>
    <row r="3780" spans="1:22" s="485" customFormat="1" ht="24" hidden="1" customHeight="1">
      <c r="A3780" s="366" t="s">
        <v>2055</v>
      </c>
      <c r="B3780" s="418" t="s">
        <v>0</v>
      </c>
      <c r="C3780" s="418" t="s">
        <v>4119</v>
      </c>
      <c r="D3780" s="418" t="s">
        <v>4120</v>
      </c>
      <c r="E3780" s="419" t="s">
        <v>199</v>
      </c>
      <c r="F3780" s="411"/>
      <c r="G3780" s="411">
        <f>[5]내역서!F3744</f>
        <v>217.8</v>
      </c>
      <c r="H3780" s="410"/>
      <c r="I3780" s="410"/>
      <c r="J3780" s="410">
        <f>내역서!F3788</f>
        <v>0</v>
      </c>
      <c r="K3780" s="411">
        <v>1046</v>
      </c>
      <c r="L3780" s="412">
        <f>INT($J3780*K3780)</f>
        <v>0</v>
      </c>
      <c r="M3780" s="411">
        <v>0</v>
      </c>
      <c r="N3780" s="412">
        <f>INT($J3780*M3780)</f>
        <v>0</v>
      </c>
      <c r="O3780" s="411">
        <v>0</v>
      </c>
      <c r="P3780" s="412">
        <f>INT($J3780*O3780)</f>
        <v>0</v>
      </c>
      <c r="Q3780" s="412">
        <v>1046</v>
      </c>
      <c r="R3780" s="412">
        <f>L3780+N3780+P3780</f>
        <v>0</v>
      </c>
      <c r="S3780" s="412"/>
      <c r="T3780" s="412"/>
      <c r="U3780" s="412"/>
      <c r="V3780" s="419"/>
    </row>
    <row r="3781" spans="1:22" s="77" customFormat="1" ht="24" hidden="1" customHeight="1">
      <c r="A3781" s="372" t="s">
        <v>2072</v>
      </c>
      <c r="B3781" s="421"/>
      <c r="C3781" s="421" t="s">
        <v>4119</v>
      </c>
      <c r="D3781" s="421" t="s">
        <v>4120</v>
      </c>
      <c r="E3781" s="422" t="s">
        <v>199</v>
      </c>
      <c r="F3781" s="416"/>
      <c r="G3781" s="416">
        <f>[5]내역서!F3745</f>
        <v>217.8</v>
      </c>
      <c r="H3781" s="415"/>
      <c r="I3781" s="415"/>
      <c r="J3781" s="415">
        <f>내역서!F3789</f>
        <v>0</v>
      </c>
      <c r="K3781" s="416">
        <v>1046</v>
      </c>
      <c r="L3781" s="417">
        <f t="shared" si="5218"/>
        <v>0</v>
      </c>
      <c r="M3781" s="416">
        <v>0</v>
      </c>
      <c r="N3781" s="417">
        <f t="shared" si="5219"/>
        <v>0</v>
      </c>
      <c r="O3781" s="416">
        <v>0</v>
      </c>
      <c r="P3781" s="417">
        <f t="shared" si="5220"/>
        <v>0</v>
      </c>
      <c r="Q3781" s="417">
        <v>1046</v>
      </c>
      <c r="R3781" s="417">
        <f t="shared" si="5211"/>
        <v>0</v>
      </c>
      <c r="S3781" s="417">
        <f t="shared" ref="S3781" si="5225">J3781-J3780</f>
        <v>0</v>
      </c>
      <c r="T3781" s="417">
        <f t="shared" ref="T3781:U3781" si="5226">Q3781-Q3780</f>
        <v>0</v>
      </c>
      <c r="U3781" s="417">
        <f t="shared" si="5226"/>
        <v>0</v>
      </c>
      <c r="V3781" s="422"/>
    </row>
    <row r="3782" spans="1:22" s="485" customFormat="1" ht="24" hidden="1" customHeight="1">
      <c r="A3782" s="366" t="s">
        <v>2055</v>
      </c>
      <c r="B3782" s="418" t="s">
        <v>0</v>
      </c>
      <c r="C3782" s="418" t="s">
        <v>2892</v>
      </c>
      <c r="D3782" s="418" t="s">
        <v>4123</v>
      </c>
      <c r="E3782" s="419" t="s">
        <v>2194</v>
      </c>
      <c r="F3782" s="411"/>
      <c r="G3782" s="411">
        <f>[5]내역서!F3746</f>
        <v>176</v>
      </c>
      <c r="H3782" s="410"/>
      <c r="I3782" s="410"/>
      <c r="J3782" s="410">
        <f>내역서!F3790</f>
        <v>0</v>
      </c>
      <c r="K3782" s="411">
        <v>1112</v>
      </c>
      <c r="L3782" s="412">
        <f>INT($J3782*K3782)</f>
        <v>0</v>
      </c>
      <c r="M3782" s="411">
        <v>0</v>
      </c>
      <c r="N3782" s="412">
        <f>INT($J3782*M3782)</f>
        <v>0</v>
      </c>
      <c r="O3782" s="411">
        <v>0</v>
      </c>
      <c r="P3782" s="412">
        <f>INT($J3782*O3782)</f>
        <v>0</v>
      </c>
      <c r="Q3782" s="412">
        <v>1112</v>
      </c>
      <c r="R3782" s="412">
        <f>L3782+N3782+P3782</f>
        <v>0</v>
      </c>
      <c r="S3782" s="412"/>
      <c r="T3782" s="412"/>
      <c r="U3782" s="412"/>
      <c r="V3782" s="419"/>
    </row>
    <row r="3783" spans="1:22" s="77" customFormat="1" ht="24" hidden="1" customHeight="1">
      <c r="A3783" s="372" t="s">
        <v>4698</v>
      </c>
      <c r="B3783" s="421"/>
      <c r="C3783" s="421" t="s">
        <v>2892</v>
      </c>
      <c r="D3783" s="421" t="s">
        <v>4123</v>
      </c>
      <c r="E3783" s="422" t="s">
        <v>2194</v>
      </c>
      <c r="F3783" s="416"/>
      <c r="G3783" s="416">
        <f>[5]내역서!F3747</f>
        <v>176</v>
      </c>
      <c r="H3783" s="415"/>
      <c r="I3783" s="415"/>
      <c r="J3783" s="415">
        <f>내역서!F3791</f>
        <v>0</v>
      </c>
      <c r="K3783" s="416">
        <v>1112</v>
      </c>
      <c r="L3783" s="417">
        <f t="shared" si="5218"/>
        <v>0</v>
      </c>
      <c r="M3783" s="416">
        <v>0</v>
      </c>
      <c r="N3783" s="417">
        <f t="shared" si="5219"/>
        <v>0</v>
      </c>
      <c r="O3783" s="416">
        <v>0</v>
      </c>
      <c r="P3783" s="417">
        <f t="shared" si="5220"/>
        <v>0</v>
      </c>
      <c r="Q3783" s="417">
        <v>1112</v>
      </c>
      <c r="R3783" s="417">
        <f t="shared" si="5211"/>
        <v>0</v>
      </c>
      <c r="S3783" s="417">
        <f t="shared" ref="S3783" si="5227">J3783-J3782</f>
        <v>0</v>
      </c>
      <c r="T3783" s="417">
        <f t="shared" ref="T3783:U3783" si="5228">Q3783-Q3782</f>
        <v>0</v>
      </c>
      <c r="U3783" s="417">
        <f t="shared" si="5228"/>
        <v>0</v>
      </c>
      <c r="V3783" s="422"/>
    </row>
    <row r="3784" spans="1:22" s="485" customFormat="1" ht="24" hidden="1" customHeight="1">
      <c r="A3784" s="366" t="s">
        <v>2055</v>
      </c>
      <c r="B3784" s="418" t="s">
        <v>0</v>
      </c>
      <c r="C3784" s="418" t="s">
        <v>4135</v>
      </c>
      <c r="D3784" s="418" t="s">
        <v>4136</v>
      </c>
      <c r="E3784" s="419" t="s">
        <v>18</v>
      </c>
      <c r="F3784" s="411"/>
      <c r="G3784" s="411">
        <f>[5]내역서!F3748</f>
        <v>36</v>
      </c>
      <c r="H3784" s="410"/>
      <c r="I3784" s="410"/>
      <c r="J3784" s="410">
        <f>내역서!F3792</f>
        <v>0</v>
      </c>
      <c r="K3784" s="411">
        <v>100901</v>
      </c>
      <c r="L3784" s="412">
        <f>INT($J3784*K3784)</f>
        <v>0</v>
      </c>
      <c r="M3784" s="411">
        <v>0</v>
      </c>
      <c r="N3784" s="412">
        <f>INT($J3784*M3784)</f>
        <v>0</v>
      </c>
      <c r="O3784" s="411">
        <v>0</v>
      </c>
      <c r="P3784" s="412">
        <f>INT($J3784*O3784)</f>
        <v>0</v>
      </c>
      <c r="Q3784" s="412">
        <v>100901</v>
      </c>
      <c r="R3784" s="412">
        <f>L3784+N3784+P3784</f>
        <v>0</v>
      </c>
      <c r="S3784" s="412"/>
      <c r="T3784" s="412"/>
      <c r="U3784" s="412"/>
      <c r="V3784" s="419"/>
    </row>
    <row r="3785" spans="1:22" s="77" customFormat="1" ht="24" hidden="1" customHeight="1">
      <c r="A3785" s="372" t="s">
        <v>4624</v>
      </c>
      <c r="B3785" s="421"/>
      <c r="C3785" s="421" t="s">
        <v>4135</v>
      </c>
      <c r="D3785" s="421" t="s">
        <v>4136</v>
      </c>
      <c r="E3785" s="422" t="s">
        <v>18</v>
      </c>
      <c r="F3785" s="416"/>
      <c r="G3785" s="416">
        <f>[5]내역서!F3749</f>
        <v>36</v>
      </c>
      <c r="H3785" s="415"/>
      <c r="I3785" s="415"/>
      <c r="J3785" s="415">
        <f>내역서!F3793</f>
        <v>0</v>
      </c>
      <c r="K3785" s="416">
        <v>100901</v>
      </c>
      <c r="L3785" s="417">
        <f t="shared" si="5218"/>
        <v>0</v>
      </c>
      <c r="M3785" s="416">
        <v>0</v>
      </c>
      <c r="N3785" s="417">
        <f t="shared" si="5219"/>
        <v>0</v>
      </c>
      <c r="O3785" s="416">
        <v>0</v>
      </c>
      <c r="P3785" s="417">
        <f t="shared" si="5220"/>
        <v>0</v>
      </c>
      <c r="Q3785" s="417">
        <v>100901</v>
      </c>
      <c r="R3785" s="417">
        <f t="shared" si="5211"/>
        <v>0</v>
      </c>
      <c r="S3785" s="417">
        <f t="shared" ref="S3785" si="5229">J3785-J3784</f>
        <v>0</v>
      </c>
      <c r="T3785" s="417">
        <f t="shared" ref="T3785:U3785" si="5230">Q3785-Q3784</f>
        <v>0</v>
      </c>
      <c r="U3785" s="417">
        <f t="shared" si="5230"/>
        <v>0</v>
      </c>
      <c r="V3785" s="422"/>
    </row>
    <row r="3786" spans="1:22" s="485" customFormat="1" ht="24" hidden="1" customHeight="1">
      <c r="A3786" s="366" t="s">
        <v>2055</v>
      </c>
      <c r="B3786" s="418" t="s">
        <v>0</v>
      </c>
      <c r="C3786" s="418" t="s">
        <v>4137</v>
      </c>
      <c r="D3786" s="418" t="s">
        <v>4138</v>
      </c>
      <c r="E3786" s="419" t="s">
        <v>96</v>
      </c>
      <c r="F3786" s="411"/>
      <c r="G3786" s="411">
        <f>[5]내역서!F3750</f>
        <v>338.4</v>
      </c>
      <c r="H3786" s="410"/>
      <c r="I3786" s="410"/>
      <c r="J3786" s="410">
        <f>내역서!F3794</f>
        <v>0</v>
      </c>
      <c r="K3786" s="411">
        <v>867</v>
      </c>
      <c r="L3786" s="412">
        <f>INT($J3786*K3786)</f>
        <v>0</v>
      </c>
      <c r="M3786" s="411">
        <v>0</v>
      </c>
      <c r="N3786" s="412">
        <f>INT($J3786*M3786)</f>
        <v>0</v>
      </c>
      <c r="O3786" s="411">
        <v>0</v>
      </c>
      <c r="P3786" s="412">
        <f>INT($J3786*O3786)</f>
        <v>0</v>
      </c>
      <c r="Q3786" s="412">
        <v>867</v>
      </c>
      <c r="R3786" s="412">
        <f>L3786+N3786+P3786</f>
        <v>0</v>
      </c>
      <c r="S3786" s="412"/>
      <c r="T3786" s="412"/>
      <c r="U3786" s="412"/>
      <c r="V3786" s="419"/>
    </row>
    <row r="3787" spans="1:22" s="77" customFormat="1" ht="24" hidden="1" customHeight="1">
      <c r="A3787" s="372" t="s">
        <v>2072</v>
      </c>
      <c r="B3787" s="421"/>
      <c r="C3787" s="421" t="s">
        <v>4137</v>
      </c>
      <c r="D3787" s="421" t="s">
        <v>4138</v>
      </c>
      <c r="E3787" s="422" t="s">
        <v>96</v>
      </c>
      <c r="F3787" s="416"/>
      <c r="G3787" s="416">
        <f>[5]내역서!F3751</f>
        <v>338.4</v>
      </c>
      <c r="H3787" s="415"/>
      <c r="I3787" s="415"/>
      <c r="J3787" s="415">
        <f>내역서!F3795</f>
        <v>0</v>
      </c>
      <c r="K3787" s="416">
        <v>867</v>
      </c>
      <c r="L3787" s="417">
        <f t="shared" si="5218"/>
        <v>0</v>
      </c>
      <c r="M3787" s="416">
        <v>0</v>
      </c>
      <c r="N3787" s="417">
        <f t="shared" si="5219"/>
        <v>0</v>
      </c>
      <c r="O3787" s="416">
        <v>0</v>
      </c>
      <c r="P3787" s="417">
        <f t="shared" si="5220"/>
        <v>0</v>
      </c>
      <c r="Q3787" s="417">
        <v>867</v>
      </c>
      <c r="R3787" s="417">
        <f t="shared" si="5211"/>
        <v>0</v>
      </c>
      <c r="S3787" s="417">
        <f t="shared" ref="S3787" si="5231">J3787-J3786</f>
        <v>0</v>
      </c>
      <c r="T3787" s="417">
        <f t="shared" ref="T3787:U3787" si="5232">Q3787-Q3786</f>
        <v>0</v>
      </c>
      <c r="U3787" s="417">
        <f t="shared" si="5232"/>
        <v>0</v>
      </c>
      <c r="V3787" s="422"/>
    </row>
    <row r="3788" spans="1:22" s="485" customFormat="1" ht="24" hidden="1" customHeight="1">
      <c r="A3788" s="366" t="s">
        <v>2055</v>
      </c>
      <c r="B3788" s="418" t="s">
        <v>0</v>
      </c>
      <c r="C3788" s="418" t="s">
        <v>4140</v>
      </c>
      <c r="D3788" s="418" t="s">
        <v>4141</v>
      </c>
      <c r="E3788" s="419" t="s">
        <v>199</v>
      </c>
      <c r="F3788" s="411"/>
      <c r="G3788" s="411">
        <f>[5]내역서!F3752</f>
        <v>267.8</v>
      </c>
      <c r="H3788" s="410"/>
      <c r="I3788" s="410"/>
      <c r="J3788" s="410">
        <f>내역서!F3796</f>
        <v>0</v>
      </c>
      <c r="K3788" s="411">
        <v>12098</v>
      </c>
      <c r="L3788" s="412">
        <f>INT($J3788*K3788)</f>
        <v>0</v>
      </c>
      <c r="M3788" s="411">
        <v>0</v>
      </c>
      <c r="N3788" s="412">
        <f>INT($J3788*M3788)</f>
        <v>0</v>
      </c>
      <c r="O3788" s="411">
        <v>0</v>
      </c>
      <c r="P3788" s="412">
        <f>INT($J3788*O3788)</f>
        <v>0</v>
      </c>
      <c r="Q3788" s="412">
        <v>12098</v>
      </c>
      <c r="R3788" s="412">
        <f>L3788+N3788+P3788</f>
        <v>0</v>
      </c>
      <c r="S3788" s="412"/>
      <c r="T3788" s="412"/>
      <c r="U3788" s="412"/>
      <c r="V3788" s="419"/>
    </row>
    <row r="3789" spans="1:22" s="77" customFormat="1" ht="24" hidden="1" customHeight="1">
      <c r="A3789" s="372" t="s">
        <v>6482</v>
      </c>
      <c r="B3789" s="421"/>
      <c r="C3789" s="421" t="s">
        <v>4140</v>
      </c>
      <c r="D3789" s="421" t="s">
        <v>4141</v>
      </c>
      <c r="E3789" s="422" t="s">
        <v>199</v>
      </c>
      <c r="F3789" s="416"/>
      <c r="G3789" s="416">
        <f>[5]내역서!F3753</f>
        <v>267.8</v>
      </c>
      <c r="H3789" s="415"/>
      <c r="I3789" s="415"/>
      <c r="J3789" s="415">
        <f>내역서!F3797</f>
        <v>0</v>
      </c>
      <c r="K3789" s="416">
        <v>12098</v>
      </c>
      <c r="L3789" s="417">
        <f t="shared" si="5218"/>
        <v>0</v>
      </c>
      <c r="M3789" s="416">
        <v>0</v>
      </c>
      <c r="N3789" s="417">
        <f t="shared" si="5219"/>
        <v>0</v>
      </c>
      <c r="O3789" s="416">
        <v>0</v>
      </c>
      <c r="P3789" s="417">
        <f t="shared" si="5220"/>
        <v>0</v>
      </c>
      <c r="Q3789" s="417">
        <v>12098</v>
      </c>
      <c r="R3789" s="417">
        <f t="shared" si="5211"/>
        <v>0</v>
      </c>
      <c r="S3789" s="417">
        <f t="shared" ref="S3789" si="5233">J3789-J3788</f>
        <v>0</v>
      </c>
      <c r="T3789" s="417">
        <f t="shared" ref="T3789:U3789" si="5234">Q3789-Q3788</f>
        <v>0</v>
      </c>
      <c r="U3789" s="417">
        <f t="shared" si="5234"/>
        <v>0</v>
      </c>
      <c r="V3789" s="422"/>
    </row>
    <row r="3790" spans="1:22" s="485" customFormat="1" ht="24" hidden="1" customHeight="1">
      <c r="A3790" s="366" t="s">
        <v>6483</v>
      </c>
      <c r="B3790" s="418" t="s">
        <v>0</v>
      </c>
      <c r="C3790" s="418" t="s">
        <v>4124</v>
      </c>
      <c r="D3790" s="418" t="s">
        <v>4125</v>
      </c>
      <c r="E3790" s="419" t="s">
        <v>102</v>
      </c>
      <c r="F3790" s="411"/>
      <c r="G3790" s="411">
        <f>[5]내역서!F3754</f>
        <v>106.9</v>
      </c>
      <c r="H3790" s="410"/>
      <c r="I3790" s="410"/>
      <c r="J3790" s="410">
        <f>내역서!F3798</f>
        <v>0</v>
      </c>
      <c r="K3790" s="411">
        <v>2356</v>
      </c>
      <c r="L3790" s="412">
        <f>INT($J3790*K3790)</f>
        <v>0</v>
      </c>
      <c r="M3790" s="411">
        <v>8128</v>
      </c>
      <c r="N3790" s="412">
        <f>INT($J3790*M3790)</f>
        <v>0</v>
      </c>
      <c r="O3790" s="411">
        <v>0</v>
      </c>
      <c r="P3790" s="412">
        <f>INT($J3790*O3790)</f>
        <v>0</v>
      </c>
      <c r="Q3790" s="412">
        <v>10484</v>
      </c>
      <c r="R3790" s="412">
        <f>L3790+N3790+P3790</f>
        <v>0</v>
      </c>
      <c r="S3790" s="412"/>
      <c r="T3790" s="412"/>
      <c r="U3790" s="412"/>
      <c r="V3790" s="419"/>
    </row>
    <row r="3791" spans="1:22" s="77" customFormat="1" ht="24" hidden="1" customHeight="1">
      <c r="A3791" s="372" t="s">
        <v>6484</v>
      </c>
      <c r="B3791" s="421"/>
      <c r="C3791" s="421" t="s">
        <v>4124</v>
      </c>
      <c r="D3791" s="421" t="s">
        <v>4125</v>
      </c>
      <c r="E3791" s="422" t="s">
        <v>102</v>
      </c>
      <c r="F3791" s="416"/>
      <c r="G3791" s="416">
        <f>[5]내역서!F3755</f>
        <v>106.9</v>
      </c>
      <c r="H3791" s="415"/>
      <c r="I3791" s="415"/>
      <c r="J3791" s="415">
        <f>내역서!F3799</f>
        <v>0</v>
      </c>
      <c r="K3791" s="416">
        <v>2356</v>
      </c>
      <c r="L3791" s="417">
        <f t="shared" si="5218"/>
        <v>0</v>
      </c>
      <c r="M3791" s="416">
        <v>8128</v>
      </c>
      <c r="N3791" s="417">
        <f t="shared" si="5219"/>
        <v>0</v>
      </c>
      <c r="O3791" s="416">
        <v>0</v>
      </c>
      <c r="P3791" s="417">
        <f t="shared" si="5220"/>
        <v>0</v>
      </c>
      <c r="Q3791" s="417">
        <v>10484</v>
      </c>
      <c r="R3791" s="417">
        <f t="shared" si="5211"/>
        <v>0</v>
      </c>
      <c r="S3791" s="417">
        <f t="shared" ref="S3791" si="5235">J3791-J3790</f>
        <v>0</v>
      </c>
      <c r="T3791" s="417">
        <f t="shared" ref="T3791:U3791" si="5236">Q3791-Q3790</f>
        <v>0</v>
      </c>
      <c r="U3791" s="417">
        <f t="shared" si="5236"/>
        <v>0</v>
      </c>
      <c r="V3791" s="422"/>
    </row>
    <row r="3792" spans="1:22" s="485" customFormat="1" ht="24" hidden="1" customHeight="1">
      <c r="A3792" s="366" t="s">
        <v>6485</v>
      </c>
      <c r="B3792" s="418" t="s">
        <v>0</v>
      </c>
      <c r="C3792" s="418" t="s">
        <v>3069</v>
      </c>
      <c r="D3792" s="418" t="s">
        <v>4125</v>
      </c>
      <c r="E3792" s="419" t="s">
        <v>102</v>
      </c>
      <c r="F3792" s="411"/>
      <c r="G3792" s="411">
        <f>[5]내역서!F3756</f>
        <v>106.9</v>
      </c>
      <c r="H3792" s="410"/>
      <c r="I3792" s="410"/>
      <c r="J3792" s="410">
        <f>내역서!F3800</f>
        <v>0</v>
      </c>
      <c r="K3792" s="411">
        <v>2167</v>
      </c>
      <c r="L3792" s="412">
        <f>INT($J3792*K3792)</f>
        <v>0</v>
      </c>
      <c r="M3792" s="411">
        <v>10838</v>
      </c>
      <c r="N3792" s="412">
        <f>INT($J3792*M3792)</f>
        <v>0</v>
      </c>
      <c r="O3792" s="411">
        <v>0</v>
      </c>
      <c r="P3792" s="412">
        <f>INT($J3792*O3792)</f>
        <v>0</v>
      </c>
      <c r="Q3792" s="412">
        <v>13005</v>
      </c>
      <c r="R3792" s="412">
        <f>L3792+N3792+P3792</f>
        <v>0</v>
      </c>
      <c r="S3792" s="412"/>
      <c r="T3792" s="412"/>
      <c r="U3792" s="412"/>
      <c r="V3792" s="419"/>
    </row>
    <row r="3793" spans="1:22" s="77" customFormat="1" ht="24" hidden="1" customHeight="1">
      <c r="A3793" s="372" t="s">
        <v>6486</v>
      </c>
      <c r="B3793" s="421"/>
      <c r="C3793" s="421" t="s">
        <v>3069</v>
      </c>
      <c r="D3793" s="421" t="s">
        <v>4125</v>
      </c>
      <c r="E3793" s="422" t="s">
        <v>102</v>
      </c>
      <c r="F3793" s="416"/>
      <c r="G3793" s="416">
        <f>[5]내역서!F3757</f>
        <v>106.9</v>
      </c>
      <c r="H3793" s="415"/>
      <c r="I3793" s="415"/>
      <c r="J3793" s="415">
        <f>내역서!F3801</f>
        <v>0</v>
      </c>
      <c r="K3793" s="416">
        <v>2167</v>
      </c>
      <c r="L3793" s="417">
        <f t="shared" si="5218"/>
        <v>0</v>
      </c>
      <c r="M3793" s="416">
        <v>10838</v>
      </c>
      <c r="N3793" s="417">
        <f t="shared" si="5219"/>
        <v>0</v>
      </c>
      <c r="O3793" s="416">
        <v>0</v>
      </c>
      <c r="P3793" s="417">
        <f t="shared" si="5220"/>
        <v>0</v>
      </c>
      <c r="Q3793" s="417">
        <v>13005</v>
      </c>
      <c r="R3793" s="417">
        <f t="shared" si="5211"/>
        <v>0</v>
      </c>
      <c r="S3793" s="417">
        <f t="shared" ref="S3793" si="5237">J3793-J3792</f>
        <v>0</v>
      </c>
      <c r="T3793" s="417">
        <f t="shared" ref="T3793:U3793" si="5238">Q3793-Q3792</f>
        <v>0</v>
      </c>
      <c r="U3793" s="417">
        <f t="shared" si="5238"/>
        <v>0</v>
      </c>
      <c r="V3793" s="422"/>
    </row>
    <row r="3794" spans="1:22" s="485" customFormat="1" ht="24" hidden="1" customHeight="1">
      <c r="A3794" s="366" t="s">
        <v>2055</v>
      </c>
      <c r="B3794" s="418" t="s">
        <v>0</v>
      </c>
      <c r="C3794" s="418" t="s">
        <v>4127</v>
      </c>
      <c r="D3794" s="418" t="s">
        <v>4142</v>
      </c>
      <c r="E3794" s="419" t="s">
        <v>56</v>
      </c>
      <c r="F3794" s="411"/>
      <c r="G3794" s="411">
        <f>[5]내역서!F3758</f>
        <v>3.55</v>
      </c>
      <c r="H3794" s="410"/>
      <c r="I3794" s="410"/>
      <c r="J3794" s="410">
        <f>내역서!F3802</f>
        <v>0</v>
      </c>
      <c r="K3794" s="411">
        <v>193555</v>
      </c>
      <c r="L3794" s="412">
        <f>INT($J3794*K3794)</f>
        <v>0</v>
      </c>
      <c r="M3794" s="411">
        <v>6451875</v>
      </c>
      <c r="N3794" s="412">
        <f>INT($J3794*M3794)</f>
        <v>0</v>
      </c>
      <c r="O3794" s="411">
        <v>322593</v>
      </c>
      <c r="P3794" s="412">
        <f>INT($J3794*O3794)</f>
        <v>0</v>
      </c>
      <c r="Q3794" s="412">
        <v>6968023</v>
      </c>
      <c r="R3794" s="412">
        <f>L3794+N3794+P3794</f>
        <v>0</v>
      </c>
      <c r="S3794" s="412"/>
      <c r="T3794" s="412"/>
      <c r="U3794" s="412"/>
      <c r="V3794" s="419"/>
    </row>
    <row r="3795" spans="1:22" s="77" customFormat="1" ht="24" hidden="1" customHeight="1">
      <c r="A3795" s="372" t="s">
        <v>2072</v>
      </c>
      <c r="B3795" s="421"/>
      <c r="C3795" s="421" t="s">
        <v>4127</v>
      </c>
      <c r="D3795" s="421" t="s">
        <v>4142</v>
      </c>
      <c r="E3795" s="422" t="s">
        <v>56</v>
      </c>
      <c r="F3795" s="416"/>
      <c r="G3795" s="416">
        <f>[5]내역서!F3759</f>
        <v>3.55</v>
      </c>
      <c r="H3795" s="415"/>
      <c r="I3795" s="415"/>
      <c r="J3795" s="415">
        <f>내역서!F3803</f>
        <v>0</v>
      </c>
      <c r="K3795" s="416">
        <v>193555</v>
      </c>
      <c r="L3795" s="417">
        <f t="shared" si="5218"/>
        <v>0</v>
      </c>
      <c r="M3795" s="416">
        <v>6451875</v>
      </c>
      <c r="N3795" s="417">
        <f t="shared" si="5219"/>
        <v>0</v>
      </c>
      <c r="O3795" s="416">
        <v>322593</v>
      </c>
      <c r="P3795" s="417">
        <f t="shared" si="5220"/>
        <v>0</v>
      </c>
      <c r="Q3795" s="417">
        <v>6968023</v>
      </c>
      <c r="R3795" s="417">
        <f t="shared" si="5211"/>
        <v>0</v>
      </c>
      <c r="S3795" s="417">
        <f t="shared" ref="S3795" si="5239">J3795-J3794</f>
        <v>0</v>
      </c>
      <c r="T3795" s="417">
        <f t="shared" ref="T3795:U3795" si="5240">Q3795-Q3794</f>
        <v>0</v>
      </c>
      <c r="U3795" s="417">
        <f t="shared" si="5240"/>
        <v>0</v>
      </c>
      <c r="V3795" s="422"/>
    </row>
    <row r="3796" spans="1:22" s="390" customFormat="1" ht="24" hidden="1" customHeight="1">
      <c r="A3796" s="366" t="s">
        <v>2055</v>
      </c>
      <c r="B3796" s="395" t="s">
        <v>32</v>
      </c>
      <c r="C3796" s="395" t="s">
        <v>4143</v>
      </c>
      <c r="D3796" s="396" t="s">
        <v>0</v>
      </c>
      <c r="E3796" s="396" t="s">
        <v>0</v>
      </c>
      <c r="F3796" s="397">
        <v>0</v>
      </c>
      <c r="G3796" s="397">
        <f>[5]내역서!F3760</f>
        <v>0</v>
      </c>
      <c r="H3796" s="397"/>
      <c r="I3796" s="397"/>
      <c r="J3796" s="397">
        <f>내역서!F3804</f>
        <v>0</v>
      </c>
      <c r="K3796" s="398">
        <v>0</v>
      </c>
      <c r="L3796" s="397">
        <f>L3798</f>
        <v>0</v>
      </c>
      <c r="M3796" s="398">
        <v>0</v>
      </c>
      <c r="N3796" s="397">
        <f>N3798</f>
        <v>0</v>
      </c>
      <c r="O3796" s="398">
        <v>0</v>
      </c>
      <c r="P3796" s="397">
        <f>P3798</f>
        <v>0</v>
      </c>
      <c r="Q3796" s="399">
        <v>0</v>
      </c>
      <c r="R3796" s="397">
        <f>L3796+N3796+P3796</f>
        <v>0</v>
      </c>
      <c r="S3796" s="397"/>
      <c r="T3796" s="397"/>
      <c r="U3796" s="397"/>
      <c r="V3796" s="400"/>
    </row>
    <row r="3797" spans="1:22" s="541" customFormat="1" ht="24" hidden="1" customHeight="1">
      <c r="A3797" s="372" t="s">
        <v>6487</v>
      </c>
      <c r="B3797" s="402" t="s">
        <v>32</v>
      </c>
      <c r="C3797" s="402" t="s">
        <v>4144</v>
      </c>
      <c r="D3797" s="403" t="s">
        <v>0</v>
      </c>
      <c r="E3797" s="403" t="s">
        <v>0</v>
      </c>
      <c r="F3797" s="404">
        <v>0</v>
      </c>
      <c r="G3797" s="404">
        <f>[5]내역서!F3761</f>
        <v>0</v>
      </c>
      <c r="H3797" s="404"/>
      <c r="I3797" s="404"/>
      <c r="J3797" s="404">
        <f>내역서!F3805</f>
        <v>0</v>
      </c>
      <c r="K3797" s="405">
        <v>0</v>
      </c>
      <c r="L3797" s="404">
        <f>L3799</f>
        <v>0</v>
      </c>
      <c r="M3797" s="405">
        <v>0</v>
      </c>
      <c r="N3797" s="404">
        <f>N3799</f>
        <v>0</v>
      </c>
      <c r="O3797" s="405">
        <v>0</v>
      </c>
      <c r="P3797" s="404">
        <f>P3799</f>
        <v>0</v>
      </c>
      <c r="Q3797" s="406">
        <v>0</v>
      </c>
      <c r="R3797" s="404">
        <f t="shared" si="5211"/>
        <v>0</v>
      </c>
      <c r="S3797" s="404">
        <f t="shared" ref="S3797" si="5241">J3797-J3796</f>
        <v>0</v>
      </c>
      <c r="T3797" s="404">
        <f t="shared" ref="T3797:U3797" si="5242">Q3797-Q3796</f>
        <v>0</v>
      </c>
      <c r="U3797" s="404">
        <f t="shared" si="5242"/>
        <v>0</v>
      </c>
      <c r="V3797" s="407"/>
    </row>
    <row r="3798" spans="1:22" s="431" customFormat="1" ht="24" hidden="1" customHeight="1">
      <c r="A3798" s="366" t="s">
        <v>6485</v>
      </c>
      <c r="B3798" s="436" t="s">
        <v>4145</v>
      </c>
      <c r="C3798" s="436" t="s">
        <v>2780</v>
      </c>
      <c r="D3798" s="437" t="s">
        <v>0</v>
      </c>
      <c r="E3798" s="437" t="s">
        <v>0</v>
      </c>
      <c r="F3798" s="438">
        <v>0</v>
      </c>
      <c r="G3798" s="438">
        <f>[5]내역서!F3762</f>
        <v>0</v>
      </c>
      <c r="H3798" s="438"/>
      <c r="I3798" s="438"/>
      <c r="J3798" s="438">
        <f>내역서!F3806</f>
        <v>0</v>
      </c>
      <c r="K3798" s="439">
        <v>0</v>
      </c>
      <c r="L3798" s="438">
        <f>SUMIF($A$3800:$A$3929,$A3800,L$3800:L$3929)</f>
        <v>0</v>
      </c>
      <c r="M3798" s="439">
        <v>0</v>
      </c>
      <c r="N3798" s="438">
        <f>SUMIF($A$3800:$A$3929,$A3800,N$3800:N$3929)</f>
        <v>0</v>
      </c>
      <c r="O3798" s="439">
        <v>0</v>
      </c>
      <c r="P3798" s="438">
        <f>SUMIF($A$3800:$A$3929,$A3800,P$3800:P$3929)</f>
        <v>0</v>
      </c>
      <c r="Q3798" s="440">
        <v>0</v>
      </c>
      <c r="R3798" s="438">
        <f>L3798+N3798+P3798</f>
        <v>0</v>
      </c>
      <c r="S3798" s="438"/>
      <c r="T3798" s="438"/>
      <c r="U3798" s="438"/>
      <c r="V3798" s="441"/>
    </row>
    <row r="3799" spans="1:22" s="542" customFormat="1" ht="24" hidden="1" customHeight="1">
      <c r="A3799" s="372" t="s">
        <v>6488</v>
      </c>
      <c r="B3799" s="442" t="s">
        <v>4145</v>
      </c>
      <c r="C3799" s="442" t="s">
        <v>4147</v>
      </c>
      <c r="D3799" s="443" t="s">
        <v>0</v>
      </c>
      <c r="E3799" s="443"/>
      <c r="F3799" s="444">
        <v>0</v>
      </c>
      <c r="G3799" s="444">
        <f>[5]내역서!F3763</f>
        <v>0</v>
      </c>
      <c r="H3799" s="444"/>
      <c r="I3799" s="444"/>
      <c r="J3799" s="444">
        <f>내역서!F3807</f>
        <v>0</v>
      </c>
      <c r="K3799" s="445">
        <v>0</v>
      </c>
      <c r="L3799" s="444">
        <f>SUMIF($A$3800:$A$3929,$A3801,L$3800:L$3929)</f>
        <v>0</v>
      </c>
      <c r="M3799" s="445">
        <v>0</v>
      </c>
      <c r="N3799" s="444">
        <f>SUMIF($A$3800:$A$3929,$A3801,N$3800:N$3929)</f>
        <v>0</v>
      </c>
      <c r="O3799" s="445">
        <v>0</v>
      </c>
      <c r="P3799" s="444">
        <f>SUMIF($A$3800:$A$3929,$A3801,P$3800:P$3929)</f>
        <v>0</v>
      </c>
      <c r="Q3799" s="446">
        <v>0</v>
      </c>
      <c r="R3799" s="444">
        <f t="shared" ref="R3799" si="5243">L3799+N3799+P3799</f>
        <v>0</v>
      </c>
      <c r="S3799" s="444">
        <f t="shared" ref="S3799" si="5244">J3799-J3798</f>
        <v>0</v>
      </c>
      <c r="T3799" s="444">
        <f t="shared" ref="T3799:U3799" si="5245">Q3799-Q3798</f>
        <v>0</v>
      </c>
      <c r="U3799" s="444">
        <f t="shared" si="5245"/>
        <v>0</v>
      </c>
      <c r="V3799" s="447"/>
    </row>
    <row r="3800" spans="1:22" s="485" customFormat="1" ht="24" hidden="1" customHeight="1">
      <c r="A3800" s="366" t="s">
        <v>6489</v>
      </c>
      <c r="B3800" s="418" t="s">
        <v>0</v>
      </c>
      <c r="C3800" s="418" t="s">
        <v>4148</v>
      </c>
      <c r="D3800" s="418" t="s">
        <v>4149</v>
      </c>
      <c r="E3800" s="419" t="s">
        <v>2341</v>
      </c>
      <c r="F3800" s="411"/>
      <c r="G3800" s="411">
        <f>[5]내역서!F3764</f>
        <v>1</v>
      </c>
      <c r="H3800" s="410"/>
      <c r="I3800" s="410"/>
      <c r="J3800" s="410">
        <f>내역서!F3808</f>
        <v>0</v>
      </c>
      <c r="K3800" s="411"/>
      <c r="L3800" s="412">
        <f>INT($J3800*K3800)</f>
        <v>0</v>
      </c>
      <c r="M3800" s="411"/>
      <c r="N3800" s="412">
        <f>INT($J3800*M3800)</f>
        <v>0</v>
      </c>
      <c r="O3800" s="411">
        <v>22254</v>
      </c>
      <c r="P3800" s="412">
        <f>INT($J3800*O3800)</f>
        <v>0</v>
      </c>
      <c r="Q3800" s="412">
        <v>22254</v>
      </c>
      <c r="R3800" s="412">
        <f>L3800+N3800+P3800</f>
        <v>0</v>
      </c>
      <c r="S3800" s="412"/>
      <c r="T3800" s="412"/>
      <c r="U3800" s="412"/>
      <c r="V3800" s="419"/>
    </row>
    <row r="3801" spans="1:22" s="77" customFormat="1" ht="24" hidden="1" customHeight="1">
      <c r="A3801" s="372" t="s">
        <v>6490</v>
      </c>
      <c r="B3801" s="421"/>
      <c r="C3801" s="421" t="s">
        <v>4148</v>
      </c>
      <c r="D3801" s="421" t="s">
        <v>4149</v>
      </c>
      <c r="E3801" s="422" t="s">
        <v>2341</v>
      </c>
      <c r="F3801" s="416"/>
      <c r="G3801" s="416">
        <f>[5]내역서!F3765</f>
        <v>1</v>
      </c>
      <c r="H3801" s="415"/>
      <c r="I3801" s="415"/>
      <c r="J3801" s="415">
        <f>내역서!F3809</f>
        <v>0</v>
      </c>
      <c r="K3801" s="416"/>
      <c r="L3801" s="417">
        <f t="shared" ref="L3801:L3863" si="5246">INT($J3801*K3801)</f>
        <v>0</v>
      </c>
      <c r="M3801" s="416"/>
      <c r="N3801" s="417">
        <f t="shared" ref="N3801:N3863" si="5247">INT($J3801*M3801)</f>
        <v>0</v>
      </c>
      <c r="O3801" s="416">
        <v>22254</v>
      </c>
      <c r="P3801" s="417">
        <f t="shared" ref="P3801:P3863" si="5248">INT($J3801*O3801)</f>
        <v>0</v>
      </c>
      <c r="Q3801" s="417">
        <v>22254</v>
      </c>
      <c r="R3801" s="417">
        <f t="shared" si="5211"/>
        <v>0</v>
      </c>
      <c r="S3801" s="417">
        <f t="shared" ref="S3801" si="5249">J3801-J3800</f>
        <v>0</v>
      </c>
      <c r="T3801" s="417">
        <f t="shared" ref="T3801:U3801" si="5250">Q3801-Q3800</f>
        <v>0</v>
      </c>
      <c r="U3801" s="417">
        <f t="shared" si="5250"/>
        <v>0</v>
      </c>
      <c r="V3801" s="422"/>
    </row>
    <row r="3802" spans="1:22" s="485" customFormat="1" ht="24" hidden="1" customHeight="1">
      <c r="A3802" s="366" t="s">
        <v>6491</v>
      </c>
      <c r="B3802" s="418" t="s">
        <v>0</v>
      </c>
      <c r="C3802" s="418" t="s">
        <v>4150</v>
      </c>
      <c r="D3802" s="418" t="s">
        <v>4151</v>
      </c>
      <c r="E3802" s="419" t="s">
        <v>2341</v>
      </c>
      <c r="F3802" s="411"/>
      <c r="G3802" s="411">
        <f>[5]내역서!F3766</f>
        <v>1</v>
      </c>
      <c r="H3802" s="410"/>
      <c r="I3802" s="410"/>
      <c r="J3802" s="410">
        <f>내역서!F3810</f>
        <v>0</v>
      </c>
      <c r="K3802" s="411"/>
      <c r="L3802" s="412">
        <f>INT($J3802*K3802)</f>
        <v>0</v>
      </c>
      <c r="M3802" s="411"/>
      <c r="N3802" s="412">
        <f>INT($J3802*M3802)</f>
        <v>0</v>
      </c>
      <c r="O3802" s="411">
        <v>66104</v>
      </c>
      <c r="P3802" s="412">
        <f>INT($J3802*O3802)</f>
        <v>0</v>
      </c>
      <c r="Q3802" s="412">
        <v>66104</v>
      </c>
      <c r="R3802" s="412">
        <f>L3802+N3802+P3802</f>
        <v>0</v>
      </c>
      <c r="S3802" s="412"/>
      <c r="T3802" s="412"/>
      <c r="U3802" s="412"/>
      <c r="V3802" s="419"/>
    </row>
    <row r="3803" spans="1:22" s="77" customFormat="1" ht="24" hidden="1" customHeight="1">
      <c r="A3803" s="372" t="s">
        <v>6492</v>
      </c>
      <c r="B3803" s="421"/>
      <c r="C3803" s="421" t="s">
        <v>4150</v>
      </c>
      <c r="D3803" s="421" t="s">
        <v>4151</v>
      </c>
      <c r="E3803" s="422" t="s">
        <v>2341</v>
      </c>
      <c r="F3803" s="416"/>
      <c r="G3803" s="416">
        <f>[5]내역서!F3767</f>
        <v>1</v>
      </c>
      <c r="H3803" s="415"/>
      <c r="I3803" s="415"/>
      <c r="J3803" s="415">
        <f>내역서!F3811</f>
        <v>0</v>
      </c>
      <c r="K3803" s="416"/>
      <c r="L3803" s="417">
        <f t="shared" si="5246"/>
        <v>0</v>
      </c>
      <c r="M3803" s="416"/>
      <c r="N3803" s="417">
        <f t="shared" si="5247"/>
        <v>0</v>
      </c>
      <c r="O3803" s="416">
        <v>66104</v>
      </c>
      <c r="P3803" s="417">
        <f t="shared" si="5248"/>
        <v>0</v>
      </c>
      <c r="Q3803" s="417">
        <v>66104</v>
      </c>
      <c r="R3803" s="417">
        <f t="shared" si="5211"/>
        <v>0</v>
      </c>
      <c r="S3803" s="417">
        <f t="shared" ref="S3803" si="5251">J3803-J3802</f>
        <v>0</v>
      </c>
      <c r="T3803" s="417">
        <f t="shared" ref="T3803:U3803" si="5252">Q3803-Q3802</f>
        <v>0</v>
      </c>
      <c r="U3803" s="417">
        <f t="shared" si="5252"/>
        <v>0</v>
      </c>
      <c r="V3803" s="422"/>
    </row>
    <row r="3804" spans="1:22" s="485" customFormat="1" ht="24" hidden="1" customHeight="1">
      <c r="A3804" s="366" t="s">
        <v>6493</v>
      </c>
      <c r="B3804" s="418" t="s">
        <v>0</v>
      </c>
      <c r="C3804" s="418" t="s">
        <v>4152</v>
      </c>
      <c r="D3804" s="418" t="s">
        <v>4153</v>
      </c>
      <c r="E3804" s="419" t="s">
        <v>2341</v>
      </c>
      <c r="F3804" s="411"/>
      <c r="G3804" s="411">
        <f>[5]내역서!F3768</f>
        <v>1</v>
      </c>
      <c r="H3804" s="410"/>
      <c r="I3804" s="410"/>
      <c r="J3804" s="410">
        <f>내역서!F3812</f>
        <v>0</v>
      </c>
      <c r="K3804" s="411"/>
      <c r="L3804" s="412">
        <f>INT($J3804*K3804)</f>
        <v>0</v>
      </c>
      <c r="M3804" s="411"/>
      <c r="N3804" s="412">
        <f>INT($J3804*M3804)</f>
        <v>0</v>
      </c>
      <c r="O3804" s="411">
        <v>71479</v>
      </c>
      <c r="P3804" s="412">
        <f>INT($J3804*O3804)</f>
        <v>0</v>
      </c>
      <c r="Q3804" s="412">
        <v>71479</v>
      </c>
      <c r="R3804" s="412">
        <f>L3804+N3804+P3804</f>
        <v>0</v>
      </c>
      <c r="S3804" s="412"/>
      <c r="T3804" s="412"/>
      <c r="U3804" s="412"/>
      <c r="V3804" s="419"/>
    </row>
    <row r="3805" spans="1:22" s="77" customFormat="1" ht="24" hidden="1" customHeight="1">
      <c r="A3805" s="372" t="s">
        <v>6494</v>
      </c>
      <c r="B3805" s="421"/>
      <c r="C3805" s="421" t="s">
        <v>4152</v>
      </c>
      <c r="D3805" s="421" t="s">
        <v>4153</v>
      </c>
      <c r="E3805" s="422" t="s">
        <v>2341</v>
      </c>
      <c r="F3805" s="416"/>
      <c r="G3805" s="416">
        <f>[5]내역서!F3769</f>
        <v>1</v>
      </c>
      <c r="H3805" s="415"/>
      <c r="I3805" s="415"/>
      <c r="J3805" s="415">
        <f>내역서!F3813</f>
        <v>0</v>
      </c>
      <c r="K3805" s="416"/>
      <c r="L3805" s="417">
        <f t="shared" si="5246"/>
        <v>0</v>
      </c>
      <c r="M3805" s="416"/>
      <c r="N3805" s="417">
        <f t="shared" si="5247"/>
        <v>0</v>
      </c>
      <c r="O3805" s="416">
        <v>71479</v>
      </c>
      <c r="P3805" s="417">
        <f t="shared" si="5248"/>
        <v>0</v>
      </c>
      <c r="Q3805" s="417">
        <v>71479</v>
      </c>
      <c r="R3805" s="417">
        <f t="shared" si="5211"/>
        <v>0</v>
      </c>
      <c r="S3805" s="417">
        <f t="shared" ref="S3805" si="5253">J3805-J3804</f>
        <v>0</v>
      </c>
      <c r="T3805" s="417">
        <f t="shared" ref="T3805:U3805" si="5254">Q3805-Q3804</f>
        <v>0</v>
      </c>
      <c r="U3805" s="417">
        <f t="shared" si="5254"/>
        <v>0</v>
      </c>
      <c r="V3805" s="422"/>
    </row>
    <row r="3806" spans="1:22" s="485" customFormat="1" ht="24" hidden="1" customHeight="1">
      <c r="A3806" s="366" t="s">
        <v>2055</v>
      </c>
      <c r="B3806" s="418" t="s">
        <v>0</v>
      </c>
      <c r="C3806" s="418" t="s">
        <v>4154</v>
      </c>
      <c r="D3806" s="418" t="s">
        <v>4153</v>
      </c>
      <c r="E3806" s="419" t="s">
        <v>2341</v>
      </c>
      <c r="F3806" s="411"/>
      <c r="G3806" s="411">
        <f>[5]내역서!F3770</f>
        <v>1</v>
      </c>
      <c r="H3806" s="410"/>
      <c r="I3806" s="410"/>
      <c r="J3806" s="410">
        <f>내역서!F3814</f>
        <v>0</v>
      </c>
      <c r="K3806" s="411"/>
      <c r="L3806" s="412">
        <f>INT($J3806*K3806)</f>
        <v>0</v>
      </c>
      <c r="M3806" s="411"/>
      <c r="N3806" s="412">
        <f>INT($J3806*M3806)</f>
        <v>0</v>
      </c>
      <c r="O3806" s="411">
        <v>49318</v>
      </c>
      <c r="P3806" s="412">
        <f>INT($J3806*O3806)</f>
        <v>0</v>
      </c>
      <c r="Q3806" s="412">
        <v>49318</v>
      </c>
      <c r="R3806" s="412">
        <f>L3806+N3806+P3806</f>
        <v>0</v>
      </c>
      <c r="S3806" s="412"/>
      <c r="T3806" s="412"/>
      <c r="U3806" s="412"/>
      <c r="V3806" s="419"/>
    </row>
    <row r="3807" spans="1:22" s="77" customFormat="1" ht="24" hidden="1" customHeight="1">
      <c r="A3807" s="372" t="s">
        <v>6495</v>
      </c>
      <c r="B3807" s="421"/>
      <c r="C3807" s="421" t="s">
        <v>4154</v>
      </c>
      <c r="D3807" s="421" t="s">
        <v>4153</v>
      </c>
      <c r="E3807" s="422" t="s">
        <v>2341</v>
      </c>
      <c r="F3807" s="416"/>
      <c r="G3807" s="416">
        <f>[5]내역서!F3771</f>
        <v>1</v>
      </c>
      <c r="H3807" s="415"/>
      <c r="I3807" s="415"/>
      <c r="J3807" s="415">
        <f>내역서!F3815</f>
        <v>0</v>
      </c>
      <c r="K3807" s="416"/>
      <c r="L3807" s="417">
        <f t="shared" si="5246"/>
        <v>0</v>
      </c>
      <c r="M3807" s="416"/>
      <c r="N3807" s="417">
        <f t="shared" si="5247"/>
        <v>0</v>
      </c>
      <c r="O3807" s="416">
        <v>49318</v>
      </c>
      <c r="P3807" s="417">
        <f t="shared" si="5248"/>
        <v>0</v>
      </c>
      <c r="Q3807" s="417">
        <v>49318</v>
      </c>
      <c r="R3807" s="417">
        <f t="shared" si="5211"/>
        <v>0</v>
      </c>
      <c r="S3807" s="417">
        <f t="shared" ref="S3807" si="5255">J3807-J3806</f>
        <v>0</v>
      </c>
      <c r="T3807" s="417">
        <f t="shared" ref="T3807:U3807" si="5256">Q3807-Q3806</f>
        <v>0</v>
      </c>
      <c r="U3807" s="417">
        <f t="shared" si="5256"/>
        <v>0</v>
      </c>
      <c r="V3807" s="422"/>
    </row>
    <row r="3808" spans="1:22" s="485" customFormat="1" ht="24" hidden="1" customHeight="1">
      <c r="A3808" s="366" t="s">
        <v>2055</v>
      </c>
      <c r="B3808" s="418" t="s">
        <v>0</v>
      </c>
      <c r="C3808" s="418" t="s">
        <v>4155</v>
      </c>
      <c r="D3808" s="418" t="s">
        <v>4156</v>
      </c>
      <c r="E3808" s="419" t="s">
        <v>2341</v>
      </c>
      <c r="F3808" s="411"/>
      <c r="G3808" s="411">
        <f>[5]내역서!F3772</f>
        <v>1</v>
      </c>
      <c r="H3808" s="410"/>
      <c r="I3808" s="410"/>
      <c r="J3808" s="410">
        <f>내역서!F3816</f>
        <v>0</v>
      </c>
      <c r="K3808" s="411"/>
      <c r="L3808" s="412">
        <f>INT($J3808*K3808)</f>
        <v>0</v>
      </c>
      <c r="M3808" s="411"/>
      <c r="N3808" s="412">
        <f>INT($J3808*M3808)</f>
        <v>0</v>
      </c>
      <c r="O3808" s="411">
        <v>46018</v>
      </c>
      <c r="P3808" s="412">
        <f>INT($J3808*O3808)</f>
        <v>0</v>
      </c>
      <c r="Q3808" s="412">
        <v>46018</v>
      </c>
      <c r="R3808" s="412">
        <f>L3808+N3808+P3808</f>
        <v>0</v>
      </c>
      <c r="S3808" s="412"/>
      <c r="T3808" s="412"/>
      <c r="U3808" s="412"/>
      <c r="V3808" s="419"/>
    </row>
    <row r="3809" spans="1:22" s="77" customFormat="1" ht="24" hidden="1" customHeight="1">
      <c r="A3809" s="372" t="s">
        <v>6496</v>
      </c>
      <c r="B3809" s="421"/>
      <c r="C3809" s="421" t="s">
        <v>4155</v>
      </c>
      <c r="D3809" s="421" t="s">
        <v>4156</v>
      </c>
      <c r="E3809" s="422" t="s">
        <v>2341</v>
      </c>
      <c r="F3809" s="416"/>
      <c r="G3809" s="416">
        <f>[5]내역서!F3773</f>
        <v>1</v>
      </c>
      <c r="H3809" s="415"/>
      <c r="I3809" s="415"/>
      <c r="J3809" s="415">
        <f>내역서!F3817</f>
        <v>0</v>
      </c>
      <c r="K3809" s="416"/>
      <c r="L3809" s="417">
        <f t="shared" si="5246"/>
        <v>0</v>
      </c>
      <c r="M3809" s="416"/>
      <c r="N3809" s="417">
        <f t="shared" si="5247"/>
        <v>0</v>
      </c>
      <c r="O3809" s="416">
        <v>46018</v>
      </c>
      <c r="P3809" s="417">
        <f t="shared" si="5248"/>
        <v>0</v>
      </c>
      <c r="Q3809" s="417">
        <v>46018</v>
      </c>
      <c r="R3809" s="417">
        <f t="shared" si="5211"/>
        <v>0</v>
      </c>
      <c r="S3809" s="417">
        <f t="shared" ref="S3809" si="5257">J3809-J3808</f>
        <v>0</v>
      </c>
      <c r="T3809" s="417">
        <f t="shared" ref="T3809:U3809" si="5258">Q3809-Q3808</f>
        <v>0</v>
      </c>
      <c r="U3809" s="417">
        <f t="shared" si="5258"/>
        <v>0</v>
      </c>
      <c r="V3809" s="422"/>
    </row>
    <row r="3810" spans="1:22" s="485" customFormat="1" ht="24" hidden="1" customHeight="1">
      <c r="A3810" s="366" t="s">
        <v>4368</v>
      </c>
      <c r="B3810" s="418" t="s">
        <v>0</v>
      </c>
      <c r="C3810" s="418" t="s">
        <v>4158</v>
      </c>
      <c r="D3810" s="418" t="s">
        <v>4159</v>
      </c>
      <c r="E3810" s="419" t="s">
        <v>2341</v>
      </c>
      <c r="F3810" s="411"/>
      <c r="G3810" s="411">
        <f>[5]내역서!F3774</f>
        <v>1</v>
      </c>
      <c r="H3810" s="410"/>
      <c r="I3810" s="410"/>
      <c r="J3810" s="410">
        <f>내역서!F3818</f>
        <v>0</v>
      </c>
      <c r="K3810" s="411"/>
      <c r="L3810" s="412">
        <f>INT($J3810*K3810)</f>
        <v>0</v>
      </c>
      <c r="M3810" s="411"/>
      <c r="N3810" s="412">
        <f>INT($J3810*M3810)</f>
        <v>0</v>
      </c>
      <c r="O3810" s="411">
        <v>226980</v>
      </c>
      <c r="P3810" s="412">
        <f>INT($J3810*O3810)</f>
        <v>0</v>
      </c>
      <c r="Q3810" s="412">
        <v>226980</v>
      </c>
      <c r="R3810" s="412">
        <f>L3810+N3810+P3810</f>
        <v>0</v>
      </c>
      <c r="S3810" s="412"/>
      <c r="T3810" s="412"/>
      <c r="U3810" s="412"/>
      <c r="V3810" s="419"/>
    </row>
    <row r="3811" spans="1:22" s="77" customFormat="1" ht="24" hidden="1" customHeight="1">
      <c r="A3811" s="372" t="s">
        <v>2072</v>
      </c>
      <c r="B3811" s="421"/>
      <c r="C3811" s="421" t="s">
        <v>4158</v>
      </c>
      <c r="D3811" s="421" t="s">
        <v>4159</v>
      </c>
      <c r="E3811" s="422" t="s">
        <v>2341</v>
      </c>
      <c r="F3811" s="416"/>
      <c r="G3811" s="416">
        <f>[5]내역서!F3775</f>
        <v>1</v>
      </c>
      <c r="H3811" s="415"/>
      <c r="I3811" s="415"/>
      <c r="J3811" s="415">
        <f>내역서!F3819</f>
        <v>0</v>
      </c>
      <c r="K3811" s="416"/>
      <c r="L3811" s="417">
        <f t="shared" si="5246"/>
        <v>0</v>
      </c>
      <c r="M3811" s="416"/>
      <c r="N3811" s="417">
        <f t="shared" si="5247"/>
        <v>0</v>
      </c>
      <c r="O3811" s="416">
        <v>226980</v>
      </c>
      <c r="P3811" s="417">
        <f t="shared" si="5248"/>
        <v>0</v>
      </c>
      <c r="Q3811" s="417">
        <v>226980</v>
      </c>
      <c r="R3811" s="417">
        <f t="shared" si="5211"/>
        <v>0</v>
      </c>
      <c r="S3811" s="417">
        <f t="shared" ref="S3811" si="5259">J3811-J3810</f>
        <v>0</v>
      </c>
      <c r="T3811" s="417">
        <f t="shared" ref="T3811:U3811" si="5260">Q3811-Q3810</f>
        <v>0</v>
      </c>
      <c r="U3811" s="417">
        <f t="shared" si="5260"/>
        <v>0</v>
      </c>
      <c r="V3811" s="422"/>
    </row>
    <row r="3812" spans="1:22" s="485" customFormat="1" ht="24" hidden="1" customHeight="1">
      <c r="A3812" s="366" t="s">
        <v>4308</v>
      </c>
      <c r="B3812" s="418" t="s">
        <v>0</v>
      </c>
      <c r="C3812" s="418" t="s">
        <v>4160</v>
      </c>
      <c r="D3812" s="418" t="s">
        <v>4161</v>
      </c>
      <c r="E3812" s="419" t="s">
        <v>2341</v>
      </c>
      <c r="F3812" s="411"/>
      <c r="G3812" s="411">
        <f>[5]내역서!F3776</f>
        <v>1</v>
      </c>
      <c r="H3812" s="410"/>
      <c r="I3812" s="410"/>
      <c r="J3812" s="410">
        <f>내역서!F3820</f>
        <v>0</v>
      </c>
      <c r="K3812" s="411"/>
      <c r="L3812" s="412">
        <f>INT($J3812*K3812)</f>
        <v>0</v>
      </c>
      <c r="M3812" s="411"/>
      <c r="N3812" s="412">
        <f>INT($J3812*M3812)</f>
        <v>0</v>
      </c>
      <c r="O3812" s="411">
        <v>388327</v>
      </c>
      <c r="P3812" s="412">
        <f>INT($J3812*O3812)</f>
        <v>0</v>
      </c>
      <c r="Q3812" s="412">
        <v>388327</v>
      </c>
      <c r="R3812" s="412">
        <f>L3812+N3812+P3812</f>
        <v>0</v>
      </c>
      <c r="S3812" s="412"/>
      <c r="T3812" s="412"/>
      <c r="U3812" s="412"/>
      <c r="V3812" s="419"/>
    </row>
    <row r="3813" spans="1:22" s="77" customFormat="1" ht="24" hidden="1" customHeight="1">
      <c r="A3813" s="372" t="s">
        <v>4606</v>
      </c>
      <c r="B3813" s="421"/>
      <c r="C3813" s="421" t="s">
        <v>4160</v>
      </c>
      <c r="D3813" s="421" t="s">
        <v>4161</v>
      </c>
      <c r="E3813" s="422" t="s">
        <v>2341</v>
      </c>
      <c r="F3813" s="416"/>
      <c r="G3813" s="416">
        <f>[5]내역서!F3777</f>
        <v>1</v>
      </c>
      <c r="H3813" s="415"/>
      <c r="I3813" s="415"/>
      <c r="J3813" s="415">
        <f>내역서!F3821</f>
        <v>0</v>
      </c>
      <c r="K3813" s="416"/>
      <c r="L3813" s="417">
        <f t="shared" si="5246"/>
        <v>0</v>
      </c>
      <c r="M3813" s="416"/>
      <c r="N3813" s="417">
        <f t="shared" si="5247"/>
        <v>0</v>
      </c>
      <c r="O3813" s="416">
        <v>388327</v>
      </c>
      <c r="P3813" s="417">
        <f t="shared" si="5248"/>
        <v>0</v>
      </c>
      <c r="Q3813" s="417">
        <v>388327</v>
      </c>
      <c r="R3813" s="417">
        <f t="shared" si="5211"/>
        <v>0</v>
      </c>
      <c r="S3813" s="417">
        <f t="shared" ref="S3813" si="5261">J3813-J3812</f>
        <v>0</v>
      </c>
      <c r="T3813" s="417">
        <f t="shared" ref="T3813:U3813" si="5262">Q3813-Q3812</f>
        <v>0</v>
      </c>
      <c r="U3813" s="417">
        <f t="shared" si="5262"/>
        <v>0</v>
      </c>
      <c r="V3813" s="422"/>
    </row>
    <row r="3814" spans="1:22" s="485" customFormat="1" ht="24" hidden="1" customHeight="1">
      <c r="A3814" s="366" t="s">
        <v>6497</v>
      </c>
      <c r="B3814" s="418" t="s">
        <v>0</v>
      </c>
      <c r="C3814" s="418" t="s">
        <v>4148</v>
      </c>
      <c r="D3814" s="418" t="s">
        <v>4149</v>
      </c>
      <c r="E3814" s="419" t="s">
        <v>2341</v>
      </c>
      <c r="F3814" s="411"/>
      <c r="G3814" s="411">
        <f>[5]내역서!F3778</f>
        <v>1</v>
      </c>
      <c r="H3814" s="410"/>
      <c r="I3814" s="410"/>
      <c r="J3814" s="410">
        <f>내역서!F3822</f>
        <v>0</v>
      </c>
      <c r="K3814" s="411"/>
      <c r="L3814" s="412">
        <f>INT($J3814*K3814)</f>
        <v>0</v>
      </c>
      <c r="M3814" s="411"/>
      <c r="N3814" s="412">
        <f>INT($J3814*M3814)</f>
        <v>0</v>
      </c>
      <c r="O3814" s="411">
        <v>21971</v>
      </c>
      <c r="P3814" s="412">
        <f>INT($J3814*O3814)</f>
        <v>0</v>
      </c>
      <c r="Q3814" s="412">
        <v>21971</v>
      </c>
      <c r="R3814" s="412">
        <f>L3814+N3814+P3814</f>
        <v>0</v>
      </c>
      <c r="S3814" s="412"/>
      <c r="T3814" s="412"/>
      <c r="U3814" s="412"/>
      <c r="V3814" s="419"/>
    </row>
    <row r="3815" spans="1:22" s="77" customFormat="1" ht="24" hidden="1" customHeight="1">
      <c r="A3815" s="372" t="s">
        <v>6498</v>
      </c>
      <c r="B3815" s="421"/>
      <c r="C3815" s="421" t="s">
        <v>4148</v>
      </c>
      <c r="D3815" s="421" t="s">
        <v>4149</v>
      </c>
      <c r="E3815" s="422" t="s">
        <v>2341</v>
      </c>
      <c r="F3815" s="416"/>
      <c r="G3815" s="416">
        <f>[5]내역서!F3779</f>
        <v>1</v>
      </c>
      <c r="H3815" s="415"/>
      <c r="I3815" s="415"/>
      <c r="J3815" s="415">
        <f>내역서!F3823</f>
        <v>0</v>
      </c>
      <c r="K3815" s="416"/>
      <c r="L3815" s="417">
        <f t="shared" si="5246"/>
        <v>0</v>
      </c>
      <c r="M3815" s="416"/>
      <c r="N3815" s="417">
        <f t="shared" si="5247"/>
        <v>0</v>
      </c>
      <c r="O3815" s="416">
        <v>21971</v>
      </c>
      <c r="P3815" s="417">
        <f t="shared" si="5248"/>
        <v>0</v>
      </c>
      <c r="Q3815" s="417">
        <v>21971</v>
      </c>
      <c r="R3815" s="417">
        <f t="shared" si="5211"/>
        <v>0</v>
      </c>
      <c r="S3815" s="417">
        <f t="shared" ref="S3815" si="5263">J3815-J3814</f>
        <v>0</v>
      </c>
      <c r="T3815" s="417">
        <f t="shared" ref="T3815:U3815" si="5264">Q3815-Q3814</f>
        <v>0</v>
      </c>
      <c r="U3815" s="417">
        <f t="shared" si="5264"/>
        <v>0</v>
      </c>
      <c r="V3815" s="422"/>
    </row>
    <row r="3816" spans="1:22" s="485" customFormat="1" ht="24" hidden="1" customHeight="1">
      <c r="A3816" s="366" t="s">
        <v>6499</v>
      </c>
      <c r="B3816" s="418" t="s">
        <v>0</v>
      </c>
      <c r="C3816" s="418" t="s">
        <v>4158</v>
      </c>
      <c r="D3816" s="418" t="s">
        <v>4159</v>
      </c>
      <c r="E3816" s="419" t="s">
        <v>2341</v>
      </c>
      <c r="F3816" s="411"/>
      <c r="G3816" s="411">
        <f>[5]내역서!F3780</f>
        <v>1</v>
      </c>
      <c r="H3816" s="410"/>
      <c r="I3816" s="410"/>
      <c r="J3816" s="410">
        <f>내역서!F3824</f>
        <v>0</v>
      </c>
      <c r="K3816" s="411"/>
      <c r="L3816" s="412">
        <f>INT($J3816*K3816)</f>
        <v>0</v>
      </c>
      <c r="M3816" s="411"/>
      <c r="N3816" s="412">
        <f>INT($J3816*M3816)</f>
        <v>0</v>
      </c>
      <c r="O3816" s="411">
        <v>202367</v>
      </c>
      <c r="P3816" s="412">
        <f>INT($J3816*O3816)</f>
        <v>0</v>
      </c>
      <c r="Q3816" s="412">
        <v>202367</v>
      </c>
      <c r="R3816" s="412">
        <f>L3816+N3816+P3816</f>
        <v>0</v>
      </c>
      <c r="S3816" s="412"/>
      <c r="T3816" s="412"/>
      <c r="U3816" s="412"/>
      <c r="V3816" s="419"/>
    </row>
    <row r="3817" spans="1:22" s="77" customFormat="1" ht="24" hidden="1" customHeight="1">
      <c r="A3817" s="372" t="s">
        <v>6500</v>
      </c>
      <c r="B3817" s="421"/>
      <c r="C3817" s="421" t="s">
        <v>4158</v>
      </c>
      <c r="D3817" s="421" t="s">
        <v>4159</v>
      </c>
      <c r="E3817" s="422" t="s">
        <v>2341</v>
      </c>
      <c r="F3817" s="416"/>
      <c r="G3817" s="416">
        <f>[5]내역서!F3781</f>
        <v>1</v>
      </c>
      <c r="H3817" s="415"/>
      <c r="I3817" s="415"/>
      <c r="J3817" s="415">
        <f>내역서!F3825</f>
        <v>0</v>
      </c>
      <c r="K3817" s="416"/>
      <c r="L3817" s="417">
        <f t="shared" si="5246"/>
        <v>0</v>
      </c>
      <c r="M3817" s="416"/>
      <c r="N3817" s="417">
        <f t="shared" si="5247"/>
        <v>0</v>
      </c>
      <c r="O3817" s="416">
        <v>202367</v>
      </c>
      <c r="P3817" s="417">
        <f t="shared" si="5248"/>
        <v>0</v>
      </c>
      <c r="Q3817" s="417">
        <v>202367</v>
      </c>
      <c r="R3817" s="417">
        <f t="shared" si="5211"/>
        <v>0</v>
      </c>
      <c r="S3817" s="417">
        <f t="shared" ref="S3817" si="5265">J3817-J3816</f>
        <v>0</v>
      </c>
      <c r="T3817" s="417">
        <f t="shared" ref="T3817:U3817" si="5266">Q3817-Q3816</f>
        <v>0</v>
      </c>
      <c r="U3817" s="417">
        <f t="shared" si="5266"/>
        <v>0</v>
      </c>
      <c r="V3817" s="422"/>
    </row>
    <row r="3818" spans="1:22" s="485" customFormat="1" ht="24" hidden="1" customHeight="1">
      <c r="A3818" s="366" t="s">
        <v>6501</v>
      </c>
      <c r="B3818" s="418" t="s">
        <v>0</v>
      </c>
      <c r="C3818" s="418" t="s">
        <v>4163</v>
      </c>
      <c r="D3818" s="418" t="s">
        <v>4164</v>
      </c>
      <c r="E3818" s="419" t="s">
        <v>2341</v>
      </c>
      <c r="F3818" s="411"/>
      <c r="G3818" s="411">
        <f>[5]내역서!F3782</f>
        <v>1</v>
      </c>
      <c r="H3818" s="410"/>
      <c r="I3818" s="410"/>
      <c r="J3818" s="410">
        <f>내역서!F3826</f>
        <v>0</v>
      </c>
      <c r="K3818" s="411"/>
      <c r="L3818" s="412">
        <f>INT($J3818*K3818)</f>
        <v>0</v>
      </c>
      <c r="M3818" s="411"/>
      <c r="N3818" s="412">
        <f>INT($J3818*M3818)</f>
        <v>0</v>
      </c>
      <c r="O3818" s="411">
        <v>87416</v>
      </c>
      <c r="P3818" s="412">
        <f>INT($J3818*O3818)</f>
        <v>0</v>
      </c>
      <c r="Q3818" s="412">
        <v>87416</v>
      </c>
      <c r="R3818" s="412">
        <f>L3818+N3818+P3818</f>
        <v>0</v>
      </c>
      <c r="S3818" s="412"/>
      <c r="T3818" s="412"/>
      <c r="U3818" s="412"/>
      <c r="V3818" s="419"/>
    </row>
    <row r="3819" spans="1:22" s="77" customFormat="1" ht="24" hidden="1" customHeight="1">
      <c r="A3819" s="372" t="s">
        <v>4373</v>
      </c>
      <c r="B3819" s="421"/>
      <c r="C3819" s="421" t="s">
        <v>4163</v>
      </c>
      <c r="D3819" s="421" t="s">
        <v>4164</v>
      </c>
      <c r="E3819" s="422" t="s">
        <v>2341</v>
      </c>
      <c r="F3819" s="416"/>
      <c r="G3819" s="416">
        <f>[5]내역서!F3783</f>
        <v>1</v>
      </c>
      <c r="H3819" s="415"/>
      <c r="I3819" s="415"/>
      <c r="J3819" s="415">
        <f>내역서!F3827</f>
        <v>0</v>
      </c>
      <c r="K3819" s="416"/>
      <c r="L3819" s="417">
        <f t="shared" si="5246"/>
        <v>0</v>
      </c>
      <c r="M3819" s="416"/>
      <c r="N3819" s="417">
        <f t="shared" si="5247"/>
        <v>0</v>
      </c>
      <c r="O3819" s="416">
        <v>87416</v>
      </c>
      <c r="P3819" s="417">
        <f t="shared" si="5248"/>
        <v>0</v>
      </c>
      <c r="Q3819" s="417">
        <v>87416</v>
      </c>
      <c r="R3819" s="417">
        <f t="shared" si="5211"/>
        <v>0</v>
      </c>
      <c r="S3819" s="417">
        <f t="shared" ref="S3819" si="5267">J3819-J3818</f>
        <v>0</v>
      </c>
      <c r="T3819" s="417">
        <f t="shared" ref="T3819:U3819" si="5268">Q3819-Q3818</f>
        <v>0</v>
      </c>
      <c r="U3819" s="417">
        <f t="shared" si="5268"/>
        <v>0</v>
      </c>
      <c r="V3819" s="422"/>
    </row>
    <row r="3820" spans="1:22" s="485" customFormat="1" ht="24" hidden="1" customHeight="1">
      <c r="A3820" s="366" t="s">
        <v>4308</v>
      </c>
      <c r="B3820" s="418" t="s">
        <v>0</v>
      </c>
      <c r="C3820" s="418" t="s">
        <v>4165</v>
      </c>
      <c r="D3820" s="418" t="s">
        <v>4166</v>
      </c>
      <c r="E3820" s="419" t="s">
        <v>2341</v>
      </c>
      <c r="F3820" s="411"/>
      <c r="G3820" s="411">
        <f>[5]내역서!F3784</f>
        <v>1</v>
      </c>
      <c r="H3820" s="410"/>
      <c r="I3820" s="410"/>
      <c r="J3820" s="410">
        <f>내역서!F3828</f>
        <v>0</v>
      </c>
      <c r="K3820" s="411"/>
      <c r="L3820" s="412">
        <f>INT($J3820*K3820)</f>
        <v>0</v>
      </c>
      <c r="M3820" s="411"/>
      <c r="N3820" s="412">
        <f>INT($J3820*M3820)</f>
        <v>0</v>
      </c>
      <c r="O3820" s="411">
        <v>202745</v>
      </c>
      <c r="P3820" s="412">
        <f>INT($J3820*O3820)</f>
        <v>0</v>
      </c>
      <c r="Q3820" s="412">
        <v>202745</v>
      </c>
      <c r="R3820" s="412">
        <f>L3820+N3820+P3820</f>
        <v>0</v>
      </c>
      <c r="S3820" s="412"/>
      <c r="T3820" s="412"/>
      <c r="U3820" s="412"/>
      <c r="V3820" s="419"/>
    </row>
    <row r="3821" spans="1:22" s="77" customFormat="1" ht="24" hidden="1" customHeight="1">
      <c r="A3821" s="372" t="s">
        <v>2072</v>
      </c>
      <c r="B3821" s="421"/>
      <c r="C3821" s="421" t="s">
        <v>4165</v>
      </c>
      <c r="D3821" s="421" t="s">
        <v>4166</v>
      </c>
      <c r="E3821" s="422" t="s">
        <v>2341</v>
      </c>
      <c r="F3821" s="416"/>
      <c r="G3821" s="416">
        <f>[5]내역서!F3785</f>
        <v>1</v>
      </c>
      <c r="H3821" s="415"/>
      <c r="I3821" s="415"/>
      <c r="J3821" s="415">
        <f>내역서!F3829</f>
        <v>0</v>
      </c>
      <c r="K3821" s="416"/>
      <c r="L3821" s="417">
        <f t="shared" si="5246"/>
        <v>0</v>
      </c>
      <c r="M3821" s="416"/>
      <c r="N3821" s="417">
        <f t="shared" si="5247"/>
        <v>0</v>
      </c>
      <c r="O3821" s="416">
        <v>202745</v>
      </c>
      <c r="P3821" s="417">
        <f t="shared" si="5248"/>
        <v>0</v>
      </c>
      <c r="Q3821" s="417">
        <v>202745</v>
      </c>
      <c r="R3821" s="417">
        <f t="shared" si="5211"/>
        <v>0</v>
      </c>
      <c r="S3821" s="417">
        <f t="shared" ref="S3821" si="5269">J3821-J3820</f>
        <v>0</v>
      </c>
      <c r="T3821" s="417">
        <f t="shared" ref="T3821:U3821" si="5270">Q3821-Q3820</f>
        <v>0</v>
      </c>
      <c r="U3821" s="417">
        <f t="shared" si="5270"/>
        <v>0</v>
      </c>
      <c r="V3821" s="422"/>
    </row>
    <row r="3822" spans="1:22" s="485" customFormat="1" ht="24" hidden="1" customHeight="1">
      <c r="A3822" s="366" t="s">
        <v>4381</v>
      </c>
      <c r="B3822" s="418" t="s">
        <v>0</v>
      </c>
      <c r="C3822" s="418" t="s">
        <v>4148</v>
      </c>
      <c r="D3822" s="418" t="s">
        <v>4149</v>
      </c>
      <c r="E3822" s="419" t="s">
        <v>2341</v>
      </c>
      <c r="F3822" s="411"/>
      <c r="G3822" s="411">
        <f>[5]내역서!F3786</f>
        <v>1</v>
      </c>
      <c r="H3822" s="410"/>
      <c r="I3822" s="410"/>
      <c r="J3822" s="410">
        <f>내역서!F3830</f>
        <v>0</v>
      </c>
      <c r="K3822" s="411"/>
      <c r="L3822" s="412">
        <f>INT($J3822*K3822)</f>
        <v>0</v>
      </c>
      <c r="M3822" s="411"/>
      <c r="N3822" s="412">
        <f>INT($J3822*M3822)</f>
        <v>0</v>
      </c>
      <c r="O3822" s="411">
        <v>21877</v>
      </c>
      <c r="P3822" s="412">
        <f>INT($J3822*O3822)</f>
        <v>0</v>
      </c>
      <c r="Q3822" s="412">
        <v>21877</v>
      </c>
      <c r="R3822" s="412">
        <f>L3822+N3822+P3822</f>
        <v>0</v>
      </c>
      <c r="S3822" s="412"/>
      <c r="T3822" s="412"/>
      <c r="U3822" s="412"/>
      <c r="V3822" s="419"/>
    </row>
    <row r="3823" spans="1:22" s="77" customFormat="1" ht="24" hidden="1" customHeight="1">
      <c r="A3823" s="372" t="s">
        <v>6502</v>
      </c>
      <c r="B3823" s="421"/>
      <c r="C3823" s="421" t="s">
        <v>4148</v>
      </c>
      <c r="D3823" s="421" t="s">
        <v>4149</v>
      </c>
      <c r="E3823" s="422" t="s">
        <v>2341</v>
      </c>
      <c r="F3823" s="416"/>
      <c r="G3823" s="416">
        <f>[5]내역서!F3787</f>
        <v>1</v>
      </c>
      <c r="H3823" s="415"/>
      <c r="I3823" s="415"/>
      <c r="J3823" s="415">
        <f>내역서!F3831</f>
        <v>0</v>
      </c>
      <c r="K3823" s="416"/>
      <c r="L3823" s="417">
        <f t="shared" si="5246"/>
        <v>0</v>
      </c>
      <c r="M3823" s="416"/>
      <c r="N3823" s="417">
        <f t="shared" si="5247"/>
        <v>0</v>
      </c>
      <c r="O3823" s="416">
        <v>21877</v>
      </c>
      <c r="P3823" s="417">
        <f t="shared" si="5248"/>
        <v>0</v>
      </c>
      <c r="Q3823" s="417">
        <v>21877</v>
      </c>
      <c r="R3823" s="417">
        <f t="shared" si="5211"/>
        <v>0</v>
      </c>
      <c r="S3823" s="417">
        <f t="shared" ref="S3823" si="5271">J3823-J3822</f>
        <v>0</v>
      </c>
      <c r="T3823" s="417">
        <f t="shared" ref="T3823:U3823" si="5272">Q3823-Q3822</f>
        <v>0</v>
      </c>
      <c r="U3823" s="417">
        <f t="shared" si="5272"/>
        <v>0</v>
      </c>
      <c r="V3823" s="422"/>
    </row>
    <row r="3824" spans="1:22" s="485" customFormat="1" ht="24" hidden="1" customHeight="1">
      <c r="A3824" s="366" t="s">
        <v>6503</v>
      </c>
      <c r="B3824" s="418" t="s">
        <v>0</v>
      </c>
      <c r="C3824" s="418" t="s">
        <v>4158</v>
      </c>
      <c r="D3824" s="418" t="s">
        <v>4159</v>
      </c>
      <c r="E3824" s="419" t="s">
        <v>2341</v>
      </c>
      <c r="F3824" s="411"/>
      <c r="G3824" s="411">
        <f>[5]내역서!F3788</f>
        <v>1</v>
      </c>
      <c r="H3824" s="410"/>
      <c r="I3824" s="410"/>
      <c r="J3824" s="410">
        <f>내역서!F3832</f>
        <v>0</v>
      </c>
      <c r="K3824" s="411"/>
      <c r="L3824" s="412">
        <f>INT($J3824*K3824)</f>
        <v>0</v>
      </c>
      <c r="M3824" s="411"/>
      <c r="N3824" s="412">
        <f>INT($J3824*M3824)</f>
        <v>0</v>
      </c>
      <c r="O3824" s="411">
        <v>195672</v>
      </c>
      <c r="P3824" s="412">
        <f>INT($J3824*O3824)</f>
        <v>0</v>
      </c>
      <c r="Q3824" s="412">
        <v>195672</v>
      </c>
      <c r="R3824" s="412">
        <f>L3824+N3824+P3824</f>
        <v>0</v>
      </c>
      <c r="S3824" s="412"/>
      <c r="T3824" s="412"/>
      <c r="U3824" s="412"/>
      <c r="V3824" s="419"/>
    </row>
    <row r="3825" spans="1:22" s="77" customFormat="1" ht="24" hidden="1" customHeight="1">
      <c r="A3825" s="372" t="s">
        <v>2072</v>
      </c>
      <c r="B3825" s="421"/>
      <c r="C3825" s="421" t="s">
        <v>4158</v>
      </c>
      <c r="D3825" s="421" t="s">
        <v>4159</v>
      </c>
      <c r="E3825" s="422" t="s">
        <v>2341</v>
      </c>
      <c r="F3825" s="416"/>
      <c r="G3825" s="416">
        <f>[5]내역서!F3789</f>
        <v>1</v>
      </c>
      <c r="H3825" s="415"/>
      <c r="I3825" s="415"/>
      <c r="J3825" s="415">
        <f>내역서!F3833</f>
        <v>0</v>
      </c>
      <c r="K3825" s="416"/>
      <c r="L3825" s="417">
        <f t="shared" si="5246"/>
        <v>0</v>
      </c>
      <c r="M3825" s="416"/>
      <c r="N3825" s="417">
        <f t="shared" si="5247"/>
        <v>0</v>
      </c>
      <c r="O3825" s="416">
        <v>195672</v>
      </c>
      <c r="P3825" s="417">
        <f t="shared" si="5248"/>
        <v>0</v>
      </c>
      <c r="Q3825" s="417">
        <v>195672</v>
      </c>
      <c r="R3825" s="417">
        <f t="shared" si="5211"/>
        <v>0</v>
      </c>
      <c r="S3825" s="417">
        <f t="shared" ref="S3825" si="5273">J3825-J3824</f>
        <v>0</v>
      </c>
      <c r="T3825" s="417">
        <f t="shared" ref="T3825:U3825" si="5274">Q3825-Q3824</f>
        <v>0</v>
      </c>
      <c r="U3825" s="417">
        <f t="shared" si="5274"/>
        <v>0</v>
      </c>
      <c r="V3825" s="422"/>
    </row>
    <row r="3826" spans="1:22" s="485" customFormat="1" ht="24" hidden="1" customHeight="1">
      <c r="A3826" s="366" t="s">
        <v>2055</v>
      </c>
      <c r="B3826" s="418" t="s">
        <v>0</v>
      </c>
      <c r="C3826" s="418" t="s">
        <v>4163</v>
      </c>
      <c r="D3826" s="418" t="s">
        <v>4164</v>
      </c>
      <c r="E3826" s="419" t="s">
        <v>2341</v>
      </c>
      <c r="F3826" s="411"/>
      <c r="G3826" s="411">
        <f>[5]내역서!F3790</f>
        <v>1</v>
      </c>
      <c r="H3826" s="410"/>
      <c r="I3826" s="410"/>
      <c r="J3826" s="410">
        <f>내역서!F3834</f>
        <v>0</v>
      </c>
      <c r="K3826" s="411"/>
      <c r="L3826" s="412">
        <f>INT($J3826*K3826)</f>
        <v>0</v>
      </c>
      <c r="M3826" s="411"/>
      <c r="N3826" s="412">
        <f>INT($J3826*M3826)</f>
        <v>0</v>
      </c>
      <c r="O3826" s="411">
        <v>86756</v>
      </c>
      <c r="P3826" s="412">
        <f>INT($J3826*O3826)</f>
        <v>0</v>
      </c>
      <c r="Q3826" s="412">
        <v>86756</v>
      </c>
      <c r="R3826" s="412">
        <f>L3826+N3826+P3826</f>
        <v>0</v>
      </c>
      <c r="S3826" s="412"/>
      <c r="T3826" s="412"/>
      <c r="U3826" s="412"/>
      <c r="V3826" s="419"/>
    </row>
    <row r="3827" spans="1:22" s="77" customFormat="1" ht="24" hidden="1" customHeight="1">
      <c r="A3827" s="372" t="s">
        <v>4574</v>
      </c>
      <c r="B3827" s="421"/>
      <c r="C3827" s="421" t="s">
        <v>4163</v>
      </c>
      <c r="D3827" s="421" t="s">
        <v>4164</v>
      </c>
      <c r="E3827" s="422" t="s">
        <v>2341</v>
      </c>
      <c r="F3827" s="416"/>
      <c r="G3827" s="416">
        <f>[5]내역서!F3791</f>
        <v>1</v>
      </c>
      <c r="H3827" s="415"/>
      <c r="I3827" s="415"/>
      <c r="J3827" s="415">
        <f>내역서!F3835</f>
        <v>0</v>
      </c>
      <c r="K3827" s="416"/>
      <c r="L3827" s="417">
        <f t="shared" si="5246"/>
        <v>0</v>
      </c>
      <c r="M3827" s="416"/>
      <c r="N3827" s="417">
        <f t="shared" si="5247"/>
        <v>0</v>
      </c>
      <c r="O3827" s="416">
        <v>86756</v>
      </c>
      <c r="P3827" s="417">
        <f t="shared" si="5248"/>
        <v>0</v>
      </c>
      <c r="Q3827" s="417">
        <v>86756</v>
      </c>
      <c r="R3827" s="417">
        <f t="shared" si="5211"/>
        <v>0</v>
      </c>
      <c r="S3827" s="417">
        <f t="shared" ref="S3827" si="5275">J3827-J3826</f>
        <v>0</v>
      </c>
      <c r="T3827" s="417">
        <f t="shared" ref="T3827:U3827" si="5276">Q3827-Q3826</f>
        <v>0</v>
      </c>
      <c r="U3827" s="417">
        <f t="shared" si="5276"/>
        <v>0</v>
      </c>
      <c r="V3827" s="422"/>
    </row>
    <row r="3828" spans="1:22" s="485" customFormat="1" ht="24" hidden="1" customHeight="1">
      <c r="A3828" s="366" t="s">
        <v>2055</v>
      </c>
      <c r="B3828" s="418" t="s">
        <v>0</v>
      </c>
      <c r="C3828" s="418" t="s">
        <v>4165</v>
      </c>
      <c r="D3828" s="418" t="s">
        <v>4166</v>
      </c>
      <c r="E3828" s="419" t="s">
        <v>2341</v>
      </c>
      <c r="F3828" s="411"/>
      <c r="G3828" s="411">
        <f>[5]내역서!F3792</f>
        <v>1</v>
      </c>
      <c r="H3828" s="410"/>
      <c r="I3828" s="410"/>
      <c r="J3828" s="410">
        <f>내역서!F3836</f>
        <v>0</v>
      </c>
      <c r="K3828" s="411"/>
      <c r="L3828" s="412">
        <f>INT($J3828*K3828)</f>
        <v>0</v>
      </c>
      <c r="M3828" s="411"/>
      <c r="N3828" s="412">
        <f>INT($J3828*M3828)</f>
        <v>0</v>
      </c>
      <c r="O3828" s="411">
        <v>202745</v>
      </c>
      <c r="P3828" s="412">
        <f>INT($J3828*O3828)</f>
        <v>0</v>
      </c>
      <c r="Q3828" s="412">
        <v>202745</v>
      </c>
      <c r="R3828" s="412">
        <f>L3828+N3828+P3828</f>
        <v>0</v>
      </c>
      <c r="S3828" s="412"/>
      <c r="T3828" s="412"/>
      <c r="U3828" s="412"/>
      <c r="V3828" s="419"/>
    </row>
    <row r="3829" spans="1:22" s="77" customFormat="1" ht="24" hidden="1" customHeight="1">
      <c r="A3829" s="372" t="s">
        <v>6504</v>
      </c>
      <c r="B3829" s="421"/>
      <c r="C3829" s="421" t="s">
        <v>4165</v>
      </c>
      <c r="D3829" s="421" t="s">
        <v>4166</v>
      </c>
      <c r="E3829" s="422" t="s">
        <v>2341</v>
      </c>
      <c r="F3829" s="416"/>
      <c r="G3829" s="416">
        <f>[5]내역서!F3793</f>
        <v>1</v>
      </c>
      <c r="H3829" s="415"/>
      <c r="I3829" s="415"/>
      <c r="J3829" s="415">
        <f>내역서!F3837</f>
        <v>0</v>
      </c>
      <c r="K3829" s="416"/>
      <c r="L3829" s="417">
        <f t="shared" si="5246"/>
        <v>0</v>
      </c>
      <c r="M3829" s="416"/>
      <c r="N3829" s="417">
        <f t="shared" si="5247"/>
        <v>0</v>
      </c>
      <c r="O3829" s="416">
        <v>202745</v>
      </c>
      <c r="P3829" s="417">
        <f t="shared" si="5248"/>
        <v>0</v>
      </c>
      <c r="Q3829" s="417">
        <v>202745</v>
      </c>
      <c r="R3829" s="417">
        <f t="shared" si="5211"/>
        <v>0</v>
      </c>
      <c r="S3829" s="417">
        <f t="shared" ref="S3829" si="5277">J3829-J3828</f>
        <v>0</v>
      </c>
      <c r="T3829" s="417">
        <f t="shared" ref="T3829:U3829" si="5278">Q3829-Q3828</f>
        <v>0</v>
      </c>
      <c r="U3829" s="417">
        <f t="shared" si="5278"/>
        <v>0</v>
      </c>
      <c r="V3829" s="422"/>
    </row>
    <row r="3830" spans="1:22" s="485" customFormat="1" ht="24" hidden="1" customHeight="1">
      <c r="A3830" s="366" t="s">
        <v>6503</v>
      </c>
      <c r="B3830" s="418" t="s">
        <v>0</v>
      </c>
      <c r="C3830" s="418" t="s">
        <v>4168</v>
      </c>
      <c r="D3830" s="418" t="s">
        <v>4169</v>
      </c>
      <c r="E3830" s="419" t="s">
        <v>2341</v>
      </c>
      <c r="F3830" s="411"/>
      <c r="G3830" s="411">
        <f>[5]내역서!F3794</f>
        <v>1</v>
      </c>
      <c r="H3830" s="410"/>
      <c r="I3830" s="410"/>
      <c r="J3830" s="410">
        <f>내역서!F3838</f>
        <v>0</v>
      </c>
      <c r="K3830" s="411"/>
      <c r="L3830" s="412">
        <f>INT($J3830*K3830)</f>
        <v>0</v>
      </c>
      <c r="M3830" s="411"/>
      <c r="N3830" s="412">
        <f>INT($J3830*M3830)</f>
        <v>0</v>
      </c>
      <c r="O3830" s="411">
        <v>216607</v>
      </c>
      <c r="P3830" s="412">
        <f>INT($J3830*O3830)</f>
        <v>0</v>
      </c>
      <c r="Q3830" s="412">
        <v>216607</v>
      </c>
      <c r="R3830" s="412">
        <f>L3830+N3830+P3830</f>
        <v>0</v>
      </c>
      <c r="S3830" s="412"/>
      <c r="T3830" s="412"/>
      <c r="U3830" s="412"/>
      <c r="V3830" s="419"/>
    </row>
    <row r="3831" spans="1:22" s="77" customFormat="1" ht="24" hidden="1" customHeight="1">
      <c r="A3831" s="372" t="s">
        <v>2072</v>
      </c>
      <c r="B3831" s="421"/>
      <c r="C3831" s="421" t="s">
        <v>4168</v>
      </c>
      <c r="D3831" s="421" t="s">
        <v>4169</v>
      </c>
      <c r="E3831" s="422" t="s">
        <v>2341</v>
      </c>
      <c r="F3831" s="416"/>
      <c r="G3831" s="416">
        <f>[5]내역서!F3795</f>
        <v>1</v>
      </c>
      <c r="H3831" s="415"/>
      <c r="I3831" s="415"/>
      <c r="J3831" s="415">
        <f>내역서!F3839</f>
        <v>0</v>
      </c>
      <c r="K3831" s="416"/>
      <c r="L3831" s="417">
        <f t="shared" si="5246"/>
        <v>0</v>
      </c>
      <c r="M3831" s="416"/>
      <c r="N3831" s="417">
        <f t="shared" si="5247"/>
        <v>0</v>
      </c>
      <c r="O3831" s="416">
        <v>216607</v>
      </c>
      <c r="P3831" s="417">
        <f t="shared" si="5248"/>
        <v>0</v>
      </c>
      <c r="Q3831" s="417">
        <v>216607</v>
      </c>
      <c r="R3831" s="417">
        <f t="shared" si="5211"/>
        <v>0</v>
      </c>
      <c r="S3831" s="417">
        <f t="shared" ref="S3831" si="5279">J3831-J3830</f>
        <v>0</v>
      </c>
      <c r="T3831" s="417">
        <f t="shared" ref="T3831:U3831" si="5280">Q3831-Q3830</f>
        <v>0</v>
      </c>
      <c r="U3831" s="417">
        <f t="shared" si="5280"/>
        <v>0</v>
      </c>
      <c r="V3831" s="422"/>
    </row>
    <row r="3832" spans="1:22" s="485" customFormat="1" ht="24" hidden="1" customHeight="1">
      <c r="A3832" s="366" t="s">
        <v>6503</v>
      </c>
      <c r="B3832" s="418" t="s">
        <v>0</v>
      </c>
      <c r="C3832" s="418" t="s">
        <v>4170</v>
      </c>
      <c r="D3832" s="418" t="s">
        <v>4171</v>
      </c>
      <c r="E3832" s="419" t="s">
        <v>2341</v>
      </c>
      <c r="F3832" s="411"/>
      <c r="G3832" s="411">
        <f>[5]내역서!F3796</f>
        <v>1</v>
      </c>
      <c r="H3832" s="410"/>
      <c r="I3832" s="410"/>
      <c r="J3832" s="410">
        <f>내역서!F3840</f>
        <v>0</v>
      </c>
      <c r="K3832" s="411"/>
      <c r="L3832" s="412">
        <f>INT($J3832*K3832)</f>
        <v>0</v>
      </c>
      <c r="M3832" s="411"/>
      <c r="N3832" s="412">
        <f>INT($J3832*M3832)</f>
        <v>0</v>
      </c>
      <c r="O3832" s="411">
        <v>55637</v>
      </c>
      <c r="P3832" s="412">
        <f>INT($J3832*O3832)</f>
        <v>0</v>
      </c>
      <c r="Q3832" s="412">
        <v>55637</v>
      </c>
      <c r="R3832" s="412">
        <f>L3832+N3832+P3832</f>
        <v>0</v>
      </c>
      <c r="S3832" s="412"/>
      <c r="T3832" s="412"/>
      <c r="U3832" s="412"/>
      <c r="V3832" s="419"/>
    </row>
    <row r="3833" spans="1:22" s="77" customFormat="1" ht="24" hidden="1" customHeight="1">
      <c r="A3833" s="372" t="s">
        <v>4664</v>
      </c>
      <c r="B3833" s="421"/>
      <c r="C3833" s="421" t="s">
        <v>4170</v>
      </c>
      <c r="D3833" s="421" t="s">
        <v>4171</v>
      </c>
      <c r="E3833" s="422" t="s">
        <v>2341</v>
      </c>
      <c r="F3833" s="416"/>
      <c r="G3833" s="416">
        <f>[5]내역서!F3797</f>
        <v>1</v>
      </c>
      <c r="H3833" s="415"/>
      <c r="I3833" s="415"/>
      <c r="J3833" s="415">
        <f>내역서!F3841</f>
        <v>0</v>
      </c>
      <c r="K3833" s="416"/>
      <c r="L3833" s="417">
        <f t="shared" si="5246"/>
        <v>0</v>
      </c>
      <c r="M3833" s="416"/>
      <c r="N3833" s="417">
        <f t="shared" si="5247"/>
        <v>0</v>
      </c>
      <c r="O3833" s="416">
        <v>55637</v>
      </c>
      <c r="P3833" s="417">
        <f t="shared" si="5248"/>
        <v>0</v>
      </c>
      <c r="Q3833" s="417">
        <v>55637</v>
      </c>
      <c r="R3833" s="417">
        <f t="shared" si="5211"/>
        <v>0</v>
      </c>
      <c r="S3833" s="417">
        <f t="shared" ref="S3833" si="5281">J3833-J3832</f>
        <v>0</v>
      </c>
      <c r="T3833" s="417">
        <f t="shared" ref="T3833:U3833" si="5282">Q3833-Q3832</f>
        <v>0</v>
      </c>
      <c r="U3833" s="417">
        <f t="shared" si="5282"/>
        <v>0</v>
      </c>
      <c r="V3833" s="422"/>
    </row>
    <row r="3834" spans="1:22" s="485" customFormat="1" ht="24" hidden="1" customHeight="1">
      <c r="A3834" s="366" t="s">
        <v>6505</v>
      </c>
      <c r="B3834" s="418" t="s">
        <v>0</v>
      </c>
      <c r="C3834" s="418" t="s">
        <v>4148</v>
      </c>
      <c r="D3834" s="418" t="s">
        <v>4149</v>
      </c>
      <c r="E3834" s="419" t="s">
        <v>2341</v>
      </c>
      <c r="F3834" s="411"/>
      <c r="G3834" s="411">
        <f>[5]내역서!F3798</f>
        <v>1</v>
      </c>
      <c r="H3834" s="410"/>
      <c r="I3834" s="410"/>
      <c r="J3834" s="410">
        <f>내역서!F3842</f>
        <v>0</v>
      </c>
      <c r="K3834" s="411"/>
      <c r="L3834" s="412">
        <f>INT($J3834*K3834)</f>
        <v>0</v>
      </c>
      <c r="M3834" s="411"/>
      <c r="N3834" s="412">
        <f>INT($J3834*M3834)</f>
        <v>0</v>
      </c>
      <c r="O3834" s="411">
        <v>21877</v>
      </c>
      <c r="P3834" s="412">
        <f>INT($J3834*O3834)</f>
        <v>0</v>
      </c>
      <c r="Q3834" s="412">
        <v>21877</v>
      </c>
      <c r="R3834" s="412">
        <f>L3834+N3834+P3834</f>
        <v>0</v>
      </c>
      <c r="S3834" s="412"/>
      <c r="T3834" s="412"/>
      <c r="U3834" s="412"/>
      <c r="V3834" s="419"/>
    </row>
    <row r="3835" spans="1:22" s="77" customFormat="1" ht="24" hidden="1" customHeight="1">
      <c r="A3835" s="372" t="s">
        <v>4530</v>
      </c>
      <c r="B3835" s="421"/>
      <c r="C3835" s="421" t="s">
        <v>4148</v>
      </c>
      <c r="D3835" s="421" t="s">
        <v>4149</v>
      </c>
      <c r="E3835" s="422" t="s">
        <v>2341</v>
      </c>
      <c r="F3835" s="416"/>
      <c r="G3835" s="416">
        <f>[5]내역서!F3799</f>
        <v>1</v>
      </c>
      <c r="H3835" s="415"/>
      <c r="I3835" s="415"/>
      <c r="J3835" s="415">
        <f>내역서!F3843</f>
        <v>0</v>
      </c>
      <c r="K3835" s="416"/>
      <c r="L3835" s="417">
        <f t="shared" si="5246"/>
        <v>0</v>
      </c>
      <c r="M3835" s="416"/>
      <c r="N3835" s="417">
        <f t="shared" si="5247"/>
        <v>0</v>
      </c>
      <c r="O3835" s="416">
        <v>21877</v>
      </c>
      <c r="P3835" s="417">
        <f t="shared" si="5248"/>
        <v>0</v>
      </c>
      <c r="Q3835" s="417">
        <v>21877</v>
      </c>
      <c r="R3835" s="417">
        <f t="shared" ref="R3835:R3897" si="5283">L3835+N3835+P3835</f>
        <v>0</v>
      </c>
      <c r="S3835" s="417">
        <f t="shared" ref="S3835" si="5284">J3835-J3834</f>
        <v>0</v>
      </c>
      <c r="T3835" s="417">
        <f t="shared" ref="T3835:U3835" si="5285">Q3835-Q3834</f>
        <v>0</v>
      </c>
      <c r="U3835" s="417">
        <f t="shared" si="5285"/>
        <v>0</v>
      </c>
      <c r="V3835" s="422"/>
    </row>
    <row r="3836" spans="1:22" s="485" customFormat="1" ht="24" hidden="1" customHeight="1">
      <c r="A3836" s="366" t="s">
        <v>6505</v>
      </c>
      <c r="B3836" s="418" t="s">
        <v>0</v>
      </c>
      <c r="C3836" s="418" t="s">
        <v>4163</v>
      </c>
      <c r="D3836" s="418" t="s">
        <v>4164</v>
      </c>
      <c r="E3836" s="419" t="s">
        <v>2341</v>
      </c>
      <c r="F3836" s="411"/>
      <c r="G3836" s="411">
        <f>[5]내역서!F3800</f>
        <v>1</v>
      </c>
      <c r="H3836" s="410"/>
      <c r="I3836" s="410"/>
      <c r="J3836" s="410">
        <f>내역서!F3844</f>
        <v>0</v>
      </c>
      <c r="K3836" s="411"/>
      <c r="L3836" s="412">
        <f>INT($J3836*K3836)</f>
        <v>0</v>
      </c>
      <c r="M3836" s="411"/>
      <c r="N3836" s="412">
        <f>INT($J3836*M3836)</f>
        <v>0</v>
      </c>
      <c r="O3836" s="411">
        <v>86756</v>
      </c>
      <c r="P3836" s="412">
        <f>INT($J3836*O3836)</f>
        <v>0</v>
      </c>
      <c r="Q3836" s="412">
        <v>86756</v>
      </c>
      <c r="R3836" s="412">
        <f>L3836+N3836+P3836</f>
        <v>0</v>
      </c>
      <c r="S3836" s="412"/>
      <c r="T3836" s="412"/>
      <c r="U3836" s="412"/>
      <c r="V3836" s="419"/>
    </row>
    <row r="3837" spans="1:22" s="77" customFormat="1" ht="24" hidden="1" customHeight="1">
      <c r="A3837" s="372" t="s">
        <v>6506</v>
      </c>
      <c r="B3837" s="421"/>
      <c r="C3837" s="421" t="s">
        <v>4163</v>
      </c>
      <c r="D3837" s="421" t="s">
        <v>4164</v>
      </c>
      <c r="E3837" s="422" t="s">
        <v>2341</v>
      </c>
      <c r="F3837" s="416"/>
      <c r="G3837" s="416">
        <f>[5]내역서!F3801</f>
        <v>1</v>
      </c>
      <c r="H3837" s="415"/>
      <c r="I3837" s="415"/>
      <c r="J3837" s="415">
        <f>내역서!F3845</f>
        <v>0</v>
      </c>
      <c r="K3837" s="416"/>
      <c r="L3837" s="417">
        <f t="shared" si="5246"/>
        <v>0</v>
      </c>
      <c r="M3837" s="416"/>
      <c r="N3837" s="417">
        <f t="shared" si="5247"/>
        <v>0</v>
      </c>
      <c r="O3837" s="416">
        <v>86756</v>
      </c>
      <c r="P3837" s="417">
        <f t="shared" si="5248"/>
        <v>0</v>
      </c>
      <c r="Q3837" s="417">
        <v>86756</v>
      </c>
      <c r="R3837" s="417">
        <f t="shared" si="5283"/>
        <v>0</v>
      </c>
      <c r="S3837" s="417">
        <f t="shared" ref="S3837" si="5286">J3837-J3836</f>
        <v>0</v>
      </c>
      <c r="T3837" s="417">
        <f t="shared" ref="T3837:U3837" si="5287">Q3837-Q3836</f>
        <v>0</v>
      </c>
      <c r="U3837" s="417">
        <f t="shared" si="5287"/>
        <v>0</v>
      </c>
      <c r="V3837" s="422"/>
    </row>
    <row r="3838" spans="1:22" s="485" customFormat="1" ht="24" hidden="1" customHeight="1">
      <c r="A3838" s="366" t="s">
        <v>6507</v>
      </c>
      <c r="B3838" s="418" t="s">
        <v>0</v>
      </c>
      <c r="C3838" s="418" t="s">
        <v>4165</v>
      </c>
      <c r="D3838" s="418" t="s">
        <v>4166</v>
      </c>
      <c r="E3838" s="419" t="s">
        <v>2341</v>
      </c>
      <c r="F3838" s="411"/>
      <c r="G3838" s="411">
        <f>[5]내역서!F3802</f>
        <v>1</v>
      </c>
      <c r="H3838" s="410"/>
      <c r="I3838" s="410"/>
      <c r="J3838" s="410">
        <f>내역서!F3846</f>
        <v>0</v>
      </c>
      <c r="K3838" s="411"/>
      <c r="L3838" s="412">
        <f>INT($J3838*K3838)</f>
        <v>0</v>
      </c>
      <c r="M3838" s="411"/>
      <c r="N3838" s="412">
        <f>INT($J3838*M3838)</f>
        <v>0</v>
      </c>
      <c r="O3838" s="411">
        <v>202745</v>
      </c>
      <c r="P3838" s="412">
        <f>INT($J3838*O3838)</f>
        <v>0</v>
      </c>
      <c r="Q3838" s="412">
        <v>202745</v>
      </c>
      <c r="R3838" s="412">
        <f>L3838+N3838+P3838</f>
        <v>0</v>
      </c>
      <c r="S3838" s="412"/>
      <c r="T3838" s="412"/>
      <c r="U3838" s="412"/>
      <c r="V3838" s="419"/>
    </row>
    <row r="3839" spans="1:22" s="77" customFormat="1" ht="24" hidden="1" customHeight="1">
      <c r="A3839" s="372" t="s">
        <v>2072</v>
      </c>
      <c r="B3839" s="421"/>
      <c r="C3839" s="421" t="s">
        <v>4165</v>
      </c>
      <c r="D3839" s="421" t="s">
        <v>4166</v>
      </c>
      <c r="E3839" s="422" t="s">
        <v>2341</v>
      </c>
      <c r="F3839" s="416"/>
      <c r="G3839" s="416">
        <f>[5]내역서!F3803</f>
        <v>1</v>
      </c>
      <c r="H3839" s="415"/>
      <c r="I3839" s="415"/>
      <c r="J3839" s="415">
        <f>내역서!F3847</f>
        <v>0</v>
      </c>
      <c r="K3839" s="416"/>
      <c r="L3839" s="417">
        <f t="shared" si="5246"/>
        <v>0</v>
      </c>
      <c r="M3839" s="416"/>
      <c r="N3839" s="417">
        <f t="shared" si="5247"/>
        <v>0</v>
      </c>
      <c r="O3839" s="416">
        <v>202745</v>
      </c>
      <c r="P3839" s="417">
        <f t="shared" si="5248"/>
        <v>0</v>
      </c>
      <c r="Q3839" s="417">
        <v>202745</v>
      </c>
      <c r="R3839" s="417">
        <f t="shared" si="5283"/>
        <v>0</v>
      </c>
      <c r="S3839" s="417">
        <f t="shared" ref="S3839" si="5288">J3839-J3838</f>
        <v>0</v>
      </c>
      <c r="T3839" s="417">
        <f t="shared" ref="T3839:U3839" si="5289">Q3839-Q3838</f>
        <v>0</v>
      </c>
      <c r="U3839" s="417">
        <f t="shared" si="5289"/>
        <v>0</v>
      </c>
      <c r="V3839" s="422"/>
    </row>
    <row r="3840" spans="1:22" s="485" customFormat="1" ht="24" hidden="1" customHeight="1">
      <c r="A3840" s="366" t="s">
        <v>4602</v>
      </c>
      <c r="B3840" s="418" t="s">
        <v>0</v>
      </c>
      <c r="C3840" s="418" t="s">
        <v>4160</v>
      </c>
      <c r="D3840" s="418" t="s">
        <v>4161</v>
      </c>
      <c r="E3840" s="419" t="s">
        <v>2341</v>
      </c>
      <c r="F3840" s="411"/>
      <c r="G3840" s="411">
        <f>[5]내역서!F3804</f>
        <v>1</v>
      </c>
      <c r="H3840" s="410"/>
      <c r="I3840" s="410"/>
      <c r="J3840" s="410">
        <f>내역서!F3848</f>
        <v>0</v>
      </c>
      <c r="K3840" s="411"/>
      <c r="L3840" s="412">
        <f>INT($J3840*K3840)</f>
        <v>0</v>
      </c>
      <c r="M3840" s="411"/>
      <c r="N3840" s="412">
        <f>INT($J3840*M3840)</f>
        <v>0</v>
      </c>
      <c r="O3840" s="411">
        <v>353342</v>
      </c>
      <c r="P3840" s="412">
        <f>INT($J3840*O3840)</f>
        <v>0</v>
      </c>
      <c r="Q3840" s="412">
        <v>353342</v>
      </c>
      <c r="R3840" s="412">
        <f>L3840+N3840+P3840</f>
        <v>0</v>
      </c>
      <c r="S3840" s="412"/>
      <c r="T3840" s="412"/>
      <c r="U3840" s="412"/>
      <c r="V3840" s="419"/>
    </row>
    <row r="3841" spans="1:22" s="77" customFormat="1" ht="24" hidden="1" customHeight="1">
      <c r="A3841" s="372" t="s">
        <v>6506</v>
      </c>
      <c r="B3841" s="421"/>
      <c r="C3841" s="421" t="s">
        <v>4160</v>
      </c>
      <c r="D3841" s="421" t="s">
        <v>4161</v>
      </c>
      <c r="E3841" s="422" t="s">
        <v>2341</v>
      </c>
      <c r="F3841" s="416"/>
      <c r="G3841" s="416">
        <f>[5]내역서!F3805</f>
        <v>1</v>
      </c>
      <c r="H3841" s="415"/>
      <c r="I3841" s="415"/>
      <c r="J3841" s="415">
        <f>내역서!F3849</f>
        <v>0</v>
      </c>
      <c r="K3841" s="416"/>
      <c r="L3841" s="417">
        <f t="shared" si="5246"/>
        <v>0</v>
      </c>
      <c r="M3841" s="416"/>
      <c r="N3841" s="417">
        <f t="shared" si="5247"/>
        <v>0</v>
      </c>
      <c r="O3841" s="416">
        <v>353342</v>
      </c>
      <c r="P3841" s="417">
        <f t="shared" si="5248"/>
        <v>0</v>
      </c>
      <c r="Q3841" s="417">
        <v>353342</v>
      </c>
      <c r="R3841" s="417">
        <f t="shared" si="5283"/>
        <v>0</v>
      </c>
      <c r="S3841" s="417">
        <f t="shared" ref="S3841" si="5290">J3841-J3840</f>
        <v>0</v>
      </c>
      <c r="T3841" s="417">
        <f t="shared" ref="T3841:U3841" si="5291">Q3841-Q3840</f>
        <v>0</v>
      </c>
      <c r="U3841" s="417">
        <f t="shared" si="5291"/>
        <v>0</v>
      </c>
      <c r="V3841" s="422"/>
    </row>
    <row r="3842" spans="1:22" s="485" customFormat="1" ht="24" hidden="1" customHeight="1">
      <c r="A3842" s="366" t="s">
        <v>4381</v>
      </c>
      <c r="B3842" s="418" t="s">
        <v>0</v>
      </c>
      <c r="C3842" s="418" t="s">
        <v>4173</v>
      </c>
      <c r="D3842" s="418" t="s">
        <v>4174</v>
      </c>
      <c r="E3842" s="419" t="s">
        <v>2341</v>
      </c>
      <c r="F3842" s="411"/>
      <c r="G3842" s="411">
        <f>[5]내역서!F3806</f>
        <v>1</v>
      </c>
      <c r="H3842" s="410"/>
      <c r="I3842" s="410"/>
      <c r="J3842" s="410">
        <f>내역서!F3850</f>
        <v>0</v>
      </c>
      <c r="K3842" s="411"/>
      <c r="L3842" s="412">
        <f>INT($J3842*K3842)</f>
        <v>0</v>
      </c>
      <c r="M3842" s="411"/>
      <c r="N3842" s="412">
        <f>INT($J3842*M3842)</f>
        <v>0</v>
      </c>
      <c r="O3842" s="411">
        <v>69310</v>
      </c>
      <c r="P3842" s="412">
        <f>INT($J3842*O3842)</f>
        <v>0</v>
      </c>
      <c r="Q3842" s="412">
        <v>69310</v>
      </c>
      <c r="R3842" s="412">
        <f>L3842+N3842+P3842</f>
        <v>0</v>
      </c>
      <c r="S3842" s="412"/>
      <c r="T3842" s="412"/>
      <c r="U3842" s="412"/>
      <c r="V3842" s="419"/>
    </row>
    <row r="3843" spans="1:22" s="77" customFormat="1" ht="24" hidden="1" customHeight="1">
      <c r="A3843" s="372" t="s">
        <v>2072</v>
      </c>
      <c r="B3843" s="421"/>
      <c r="C3843" s="421" t="s">
        <v>4173</v>
      </c>
      <c r="D3843" s="421" t="s">
        <v>4174</v>
      </c>
      <c r="E3843" s="422" t="s">
        <v>2341</v>
      </c>
      <c r="F3843" s="416"/>
      <c r="G3843" s="416">
        <f>[5]내역서!F3807</f>
        <v>1</v>
      </c>
      <c r="H3843" s="415"/>
      <c r="I3843" s="415"/>
      <c r="J3843" s="415">
        <f>내역서!F3851</f>
        <v>0</v>
      </c>
      <c r="K3843" s="416"/>
      <c r="L3843" s="417">
        <f t="shared" si="5246"/>
        <v>0</v>
      </c>
      <c r="M3843" s="416"/>
      <c r="N3843" s="417">
        <f t="shared" si="5247"/>
        <v>0</v>
      </c>
      <c r="O3843" s="416">
        <v>69310</v>
      </c>
      <c r="P3843" s="417">
        <f t="shared" si="5248"/>
        <v>0</v>
      </c>
      <c r="Q3843" s="417">
        <v>69310</v>
      </c>
      <c r="R3843" s="417">
        <f t="shared" si="5283"/>
        <v>0</v>
      </c>
      <c r="S3843" s="417">
        <f t="shared" ref="S3843" si="5292">J3843-J3842</f>
        <v>0</v>
      </c>
      <c r="T3843" s="417">
        <f t="shared" ref="T3843:U3843" si="5293">Q3843-Q3842</f>
        <v>0</v>
      </c>
      <c r="U3843" s="417">
        <f t="shared" si="5293"/>
        <v>0</v>
      </c>
      <c r="V3843" s="422"/>
    </row>
    <row r="3844" spans="1:22" s="485" customFormat="1" ht="24" hidden="1" customHeight="1">
      <c r="A3844" s="366" t="s">
        <v>2055</v>
      </c>
      <c r="B3844" s="418" t="s">
        <v>0</v>
      </c>
      <c r="C3844" s="418" t="s">
        <v>4175</v>
      </c>
      <c r="D3844" s="418" t="s">
        <v>4176</v>
      </c>
      <c r="E3844" s="419" t="s">
        <v>2341</v>
      </c>
      <c r="F3844" s="411"/>
      <c r="G3844" s="411">
        <f>[5]내역서!F3808</f>
        <v>1</v>
      </c>
      <c r="H3844" s="410"/>
      <c r="I3844" s="410"/>
      <c r="J3844" s="410">
        <f>내역서!F3852</f>
        <v>0</v>
      </c>
      <c r="K3844" s="411"/>
      <c r="L3844" s="412">
        <f>INT($J3844*K3844)</f>
        <v>0</v>
      </c>
      <c r="M3844" s="411"/>
      <c r="N3844" s="412">
        <f>INT($J3844*M3844)</f>
        <v>0</v>
      </c>
      <c r="O3844" s="411">
        <v>37814</v>
      </c>
      <c r="P3844" s="412">
        <f>INT($J3844*O3844)</f>
        <v>0</v>
      </c>
      <c r="Q3844" s="412">
        <v>37814</v>
      </c>
      <c r="R3844" s="412">
        <f>L3844+N3844+P3844</f>
        <v>0</v>
      </c>
      <c r="S3844" s="412"/>
      <c r="T3844" s="412"/>
      <c r="U3844" s="412"/>
      <c r="V3844" s="419"/>
    </row>
    <row r="3845" spans="1:22" s="77" customFormat="1" ht="24" hidden="1" customHeight="1">
      <c r="A3845" s="372" t="s">
        <v>2072</v>
      </c>
      <c r="B3845" s="421"/>
      <c r="C3845" s="421" t="s">
        <v>4175</v>
      </c>
      <c r="D3845" s="421" t="s">
        <v>4176</v>
      </c>
      <c r="E3845" s="422" t="s">
        <v>2341</v>
      </c>
      <c r="F3845" s="416"/>
      <c r="G3845" s="416">
        <f>[5]내역서!F3809</f>
        <v>1</v>
      </c>
      <c r="H3845" s="415"/>
      <c r="I3845" s="415"/>
      <c r="J3845" s="415">
        <f>내역서!F3853</f>
        <v>0</v>
      </c>
      <c r="K3845" s="416"/>
      <c r="L3845" s="417">
        <f t="shared" si="5246"/>
        <v>0</v>
      </c>
      <c r="M3845" s="416"/>
      <c r="N3845" s="417">
        <f t="shared" si="5247"/>
        <v>0</v>
      </c>
      <c r="O3845" s="416">
        <v>37814</v>
      </c>
      <c r="P3845" s="417">
        <f t="shared" si="5248"/>
        <v>0</v>
      </c>
      <c r="Q3845" s="417">
        <v>37814</v>
      </c>
      <c r="R3845" s="417">
        <f t="shared" si="5283"/>
        <v>0</v>
      </c>
      <c r="S3845" s="417">
        <f t="shared" ref="S3845" si="5294">J3845-J3844</f>
        <v>0</v>
      </c>
      <c r="T3845" s="417">
        <f t="shared" ref="T3845:U3845" si="5295">Q3845-Q3844</f>
        <v>0</v>
      </c>
      <c r="U3845" s="417">
        <f t="shared" si="5295"/>
        <v>0</v>
      </c>
      <c r="V3845" s="422"/>
    </row>
    <row r="3846" spans="1:22" s="485" customFormat="1" ht="24" hidden="1" customHeight="1">
      <c r="A3846" s="366" t="s">
        <v>4301</v>
      </c>
      <c r="B3846" s="418" t="s">
        <v>0</v>
      </c>
      <c r="C3846" s="418" t="s">
        <v>4168</v>
      </c>
      <c r="D3846" s="418" t="s">
        <v>4169</v>
      </c>
      <c r="E3846" s="419" t="s">
        <v>2341</v>
      </c>
      <c r="F3846" s="411"/>
      <c r="G3846" s="411">
        <f>[5]내역서!F3810</f>
        <v>1</v>
      </c>
      <c r="H3846" s="410"/>
      <c r="I3846" s="410"/>
      <c r="J3846" s="410">
        <f>내역서!F3854</f>
        <v>0</v>
      </c>
      <c r="K3846" s="411"/>
      <c r="L3846" s="412">
        <f>INT($J3846*K3846)</f>
        <v>0</v>
      </c>
      <c r="M3846" s="411"/>
      <c r="N3846" s="412">
        <f>INT($J3846*M3846)</f>
        <v>0</v>
      </c>
      <c r="O3846" s="411">
        <v>218964</v>
      </c>
      <c r="P3846" s="412">
        <f>INT($J3846*O3846)</f>
        <v>0</v>
      </c>
      <c r="Q3846" s="412">
        <v>218964</v>
      </c>
      <c r="R3846" s="412">
        <f>L3846+N3846+P3846</f>
        <v>0</v>
      </c>
      <c r="S3846" s="412"/>
      <c r="T3846" s="412"/>
      <c r="U3846" s="412"/>
      <c r="V3846" s="419"/>
    </row>
    <row r="3847" spans="1:22" s="77" customFormat="1" ht="24" hidden="1" customHeight="1">
      <c r="A3847" s="372" t="s">
        <v>2072</v>
      </c>
      <c r="B3847" s="421"/>
      <c r="C3847" s="421" t="s">
        <v>4168</v>
      </c>
      <c r="D3847" s="421" t="s">
        <v>4169</v>
      </c>
      <c r="E3847" s="422" t="s">
        <v>2341</v>
      </c>
      <c r="F3847" s="416"/>
      <c r="G3847" s="416">
        <f>[5]내역서!F3811</f>
        <v>1</v>
      </c>
      <c r="H3847" s="415"/>
      <c r="I3847" s="415"/>
      <c r="J3847" s="415">
        <f>내역서!F3855</f>
        <v>0</v>
      </c>
      <c r="K3847" s="416"/>
      <c r="L3847" s="417">
        <f t="shared" si="5246"/>
        <v>0</v>
      </c>
      <c r="M3847" s="416"/>
      <c r="N3847" s="417">
        <f t="shared" si="5247"/>
        <v>0</v>
      </c>
      <c r="O3847" s="416">
        <v>218964</v>
      </c>
      <c r="P3847" s="417">
        <f t="shared" si="5248"/>
        <v>0</v>
      </c>
      <c r="Q3847" s="417">
        <v>218964</v>
      </c>
      <c r="R3847" s="417">
        <f t="shared" si="5283"/>
        <v>0</v>
      </c>
      <c r="S3847" s="417">
        <f t="shared" ref="S3847" si="5296">J3847-J3846</f>
        <v>0</v>
      </c>
      <c r="T3847" s="417">
        <f t="shared" ref="T3847:U3847" si="5297">Q3847-Q3846</f>
        <v>0</v>
      </c>
      <c r="U3847" s="417">
        <f t="shared" si="5297"/>
        <v>0</v>
      </c>
      <c r="V3847" s="422"/>
    </row>
    <row r="3848" spans="1:22" s="485" customFormat="1" ht="24" hidden="1" customHeight="1">
      <c r="A3848" s="366" t="s">
        <v>4370</v>
      </c>
      <c r="B3848" s="418" t="s">
        <v>0</v>
      </c>
      <c r="C3848" s="418" t="s">
        <v>4170</v>
      </c>
      <c r="D3848" s="418" t="s">
        <v>4171</v>
      </c>
      <c r="E3848" s="419" t="s">
        <v>2341</v>
      </c>
      <c r="F3848" s="411"/>
      <c r="G3848" s="411">
        <f>[5]내역서!F3812</f>
        <v>1</v>
      </c>
      <c r="H3848" s="410"/>
      <c r="I3848" s="410"/>
      <c r="J3848" s="410">
        <f>내역서!F3856</f>
        <v>0</v>
      </c>
      <c r="K3848" s="411"/>
      <c r="L3848" s="412">
        <f>INT($J3848*K3848)</f>
        <v>0</v>
      </c>
      <c r="M3848" s="411"/>
      <c r="N3848" s="412">
        <f>INT($J3848*M3848)</f>
        <v>0</v>
      </c>
      <c r="O3848" s="411">
        <v>55919</v>
      </c>
      <c r="P3848" s="412">
        <f>INT($J3848*O3848)</f>
        <v>0</v>
      </c>
      <c r="Q3848" s="412">
        <v>55919</v>
      </c>
      <c r="R3848" s="412">
        <f>L3848+N3848+P3848</f>
        <v>0</v>
      </c>
      <c r="S3848" s="412"/>
      <c r="T3848" s="412"/>
      <c r="U3848" s="412"/>
      <c r="V3848" s="419"/>
    </row>
    <row r="3849" spans="1:22" s="77" customFormat="1" ht="24" hidden="1" customHeight="1">
      <c r="A3849" s="372" t="s">
        <v>4606</v>
      </c>
      <c r="B3849" s="421"/>
      <c r="C3849" s="421" t="s">
        <v>4170</v>
      </c>
      <c r="D3849" s="421" t="s">
        <v>4171</v>
      </c>
      <c r="E3849" s="422" t="s">
        <v>2341</v>
      </c>
      <c r="F3849" s="416"/>
      <c r="G3849" s="416">
        <f>[5]내역서!F3813</f>
        <v>1</v>
      </c>
      <c r="H3849" s="415"/>
      <c r="I3849" s="415"/>
      <c r="J3849" s="415">
        <f>내역서!F3857</f>
        <v>0</v>
      </c>
      <c r="K3849" s="416"/>
      <c r="L3849" s="417">
        <f t="shared" si="5246"/>
        <v>0</v>
      </c>
      <c r="M3849" s="416"/>
      <c r="N3849" s="417">
        <f t="shared" si="5247"/>
        <v>0</v>
      </c>
      <c r="O3849" s="416">
        <v>55919</v>
      </c>
      <c r="P3849" s="417">
        <f t="shared" si="5248"/>
        <v>0</v>
      </c>
      <c r="Q3849" s="417">
        <v>55919</v>
      </c>
      <c r="R3849" s="417">
        <f t="shared" si="5283"/>
        <v>0</v>
      </c>
      <c r="S3849" s="417">
        <f t="shared" ref="S3849" si="5298">J3849-J3848</f>
        <v>0</v>
      </c>
      <c r="T3849" s="417">
        <f t="shared" ref="T3849:U3849" si="5299">Q3849-Q3848</f>
        <v>0</v>
      </c>
      <c r="U3849" s="417">
        <f t="shared" si="5299"/>
        <v>0</v>
      </c>
      <c r="V3849" s="422"/>
    </row>
    <row r="3850" spans="1:22" s="485" customFormat="1" ht="24" hidden="1" customHeight="1">
      <c r="A3850" s="366" t="s">
        <v>4381</v>
      </c>
      <c r="B3850" s="418" t="s">
        <v>0</v>
      </c>
      <c r="C3850" s="418" t="s">
        <v>4148</v>
      </c>
      <c r="D3850" s="418" t="s">
        <v>4149</v>
      </c>
      <c r="E3850" s="419" t="s">
        <v>2341</v>
      </c>
      <c r="F3850" s="411"/>
      <c r="G3850" s="411">
        <f>[5]내역서!F3814</f>
        <v>1</v>
      </c>
      <c r="H3850" s="410"/>
      <c r="I3850" s="410"/>
      <c r="J3850" s="410">
        <f>내역서!F3858</f>
        <v>0</v>
      </c>
      <c r="K3850" s="411"/>
      <c r="L3850" s="412">
        <f>INT($J3850*K3850)</f>
        <v>0</v>
      </c>
      <c r="M3850" s="411"/>
      <c r="N3850" s="412">
        <f>INT($J3850*M3850)</f>
        <v>0</v>
      </c>
      <c r="O3850" s="411">
        <v>21877</v>
      </c>
      <c r="P3850" s="412">
        <f>INT($J3850*O3850)</f>
        <v>0</v>
      </c>
      <c r="Q3850" s="412">
        <v>21877</v>
      </c>
      <c r="R3850" s="412">
        <f>L3850+N3850+P3850</f>
        <v>0</v>
      </c>
      <c r="S3850" s="412"/>
      <c r="T3850" s="412"/>
      <c r="U3850" s="412"/>
      <c r="V3850" s="419"/>
    </row>
    <row r="3851" spans="1:22" s="77" customFormat="1" ht="24" hidden="1" customHeight="1">
      <c r="A3851" s="372" t="s">
        <v>4606</v>
      </c>
      <c r="B3851" s="421"/>
      <c r="C3851" s="421" t="s">
        <v>4148</v>
      </c>
      <c r="D3851" s="421" t="s">
        <v>4149</v>
      </c>
      <c r="E3851" s="422" t="s">
        <v>2341</v>
      </c>
      <c r="F3851" s="416"/>
      <c r="G3851" s="416">
        <f>[5]내역서!F3815</f>
        <v>1</v>
      </c>
      <c r="H3851" s="415"/>
      <c r="I3851" s="415"/>
      <c r="J3851" s="415">
        <f>내역서!F3859</f>
        <v>0</v>
      </c>
      <c r="K3851" s="416"/>
      <c r="L3851" s="417">
        <f t="shared" si="5246"/>
        <v>0</v>
      </c>
      <c r="M3851" s="416"/>
      <c r="N3851" s="417">
        <f t="shared" si="5247"/>
        <v>0</v>
      </c>
      <c r="O3851" s="416">
        <v>21877</v>
      </c>
      <c r="P3851" s="417">
        <f t="shared" si="5248"/>
        <v>0</v>
      </c>
      <c r="Q3851" s="417">
        <v>21877</v>
      </c>
      <c r="R3851" s="417">
        <f t="shared" si="5283"/>
        <v>0</v>
      </c>
      <c r="S3851" s="417">
        <f t="shared" ref="S3851" si="5300">J3851-J3850</f>
        <v>0</v>
      </c>
      <c r="T3851" s="417">
        <f t="shared" ref="T3851:U3851" si="5301">Q3851-Q3850</f>
        <v>0</v>
      </c>
      <c r="U3851" s="417">
        <f t="shared" si="5301"/>
        <v>0</v>
      </c>
      <c r="V3851" s="422"/>
    </row>
    <row r="3852" spans="1:22" s="485" customFormat="1" ht="24" hidden="1" customHeight="1">
      <c r="A3852" s="366" t="s">
        <v>6508</v>
      </c>
      <c r="B3852" s="418" t="s">
        <v>0</v>
      </c>
      <c r="C3852" s="418" t="s">
        <v>4158</v>
      </c>
      <c r="D3852" s="418" t="s">
        <v>4159</v>
      </c>
      <c r="E3852" s="419" t="s">
        <v>2341</v>
      </c>
      <c r="F3852" s="411"/>
      <c r="G3852" s="411">
        <f>[5]내역서!F3816</f>
        <v>1</v>
      </c>
      <c r="H3852" s="410"/>
      <c r="I3852" s="410"/>
      <c r="J3852" s="410">
        <f>내역서!F3860</f>
        <v>0</v>
      </c>
      <c r="K3852" s="411"/>
      <c r="L3852" s="412">
        <f>INT($J3852*K3852)</f>
        <v>0</v>
      </c>
      <c r="M3852" s="411"/>
      <c r="N3852" s="412">
        <f>INT($J3852*M3852)</f>
        <v>0</v>
      </c>
      <c r="O3852" s="411">
        <v>199916</v>
      </c>
      <c r="P3852" s="412">
        <f>INT($J3852*O3852)</f>
        <v>0</v>
      </c>
      <c r="Q3852" s="412">
        <v>199916</v>
      </c>
      <c r="R3852" s="412">
        <f>L3852+N3852+P3852</f>
        <v>0</v>
      </c>
      <c r="S3852" s="412"/>
      <c r="T3852" s="412"/>
      <c r="U3852" s="412"/>
      <c r="V3852" s="419"/>
    </row>
    <row r="3853" spans="1:22" s="77" customFormat="1" ht="24" hidden="1" customHeight="1">
      <c r="A3853" s="372" t="s">
        <v>2072</v>
      </c>
      <c r="B3853" s="421"/>
      <c r="C3853" s="421" t="s">
        <v>4158</v>
      </c>
      <c r="D3853" s="421" t="s">
        <v>4159</v>
      </c>
      <c r="E3853" s="422" t="s">
        <v>2341</v>
      </c>
      <c r="F3853" s="416"/>
      <c r="G3853" s="416">
        <f>[5]내역서!F3817</f>
        <v>1</v>
      </c>
      <c r="H3853" s="415"/>
      <c r="I3853" s="415"/>
      <c r="J3853" s="415">
        <f>내역서!F3861</f>
        <v>0</v>
      </c>
      <c r="K3853" s="416"/>
      <c r="L3853" s="417">
        <f t="shared" si="5246"/>
        <v>0</v>
      </c>
      <c r="M3853" s="416"/>
      <c r="N3853" s="417">
        <f t="shared" si="5247"/>
        <v>0</v>
      </c>
      <c r="O3853" s="416">
        <v>199916</v>
      </c>
      <c r="P3853" s="417">
        <f t="shared" si="5248"/>
        <v>0</v>
      </c>
      <c r="Q3853" s="417">
        <v>199916</v>
      </c>
      <c r="R3853" s="417">
        <f t="shared" si="5283"/>
        <v>0</v>
      </c>
      <c r="S3853" s="417">
        <f t="shared" ref="S3853" si="5302">J3853-J3852</f>
        <v>0</v>
      </c>
      <c r="T3853" s="417">
        <f t="shared" ref="T3853:U3853" si="5303">Q3853-Q3852</f>
        <v>0</v>
      </c>
      <c r="U3853" s="417">
        <f t="shared" si="5303"/>
        <v>0</v>
      </c>
      <c r="V3853" s="422"/>
    </row>
    <row r="3854" spans="1:22" s="485" customFormat="1" ht="24" hidden="1" customHeight="1">
      <c r="A3854" s="366" t="s">
        <v>6509</v>
      </c>
      <c r="B3854" s="418" t="s">
        <v>0</v>
      </c>
      <c r="C3854" s="418" t="s">
        <v>4163</v>
      </c>
      <c r="D3854" s="418" t="s">
        <v>4164</v>
      </c>
      <c r="E3854" s="419" t="s">
        <v>2341</v>
      </c>
      <c r="F3854" s="411"/>
      <c r="G3854" s="411">
        <f>[5]내역서!F3818</f>
        <v>1</v>
      </c>
      <c r="H3854" s="410"/>
      <c r="I3854" s="410"/>
      <c r="J3854" s="410">
        <f>내역서!F3862</f>
        <v>0</v>
      </c>
      <c r="K3854" s="411"/>
      <c r="L3854" s="412">
        <f>INT($J3854*K3854)</f>
        <v>0</v>
      </c>
      <c r="M3854" s="411"/>
      <c r="N3854" s="412">
        <f>INT($J3854*M3854)</f>
        <v>0</v>
      </c>
      <c r="O3854" s="411">
        <v>86756</v>
      </c>
      <c r="P3854" s="412">
        <f>INT($J3854*O3854)</f>
        <v>0</v>
      </c>
      <c r="Q3854" s="412">
        <v>86756</v>
      </c>
      <c r="R3854" s="412">
        <f>L3854+N3854+P3854</f>
        <v>0</v>
      </c>
      <c r="S3854" s="412"/>
      <c r="T3854" s="412"/>
      <c r="U3854" s="412"/>
      <c r="V3854" s="419"/>
    </row>
    <row r="3855" spans="1:22" s="77" customFormat="1" ht="24" hidden="1" customHeight="1">
      <c r="A3855" s="372" t="s">
        <v>2072</v>
      </c>
      <c r="B3855" s="421"/>
      <c r="C3855" s="421" t="s">
        <v>4163</v>
      </c>
      <c r="D3855" s="421" t="s">
        <v>4164</v>
      </c>
      <c r="E3855" s="422" t="s">
        <v>2341</v>
      </c>
      <c r="F3855" s="416"/>
      <c r="G3855" s="416">
        <f>[5]내역서!F3819</f>
        <v>1</v>
      </c>
      <c r="H3855" s="415"/>
      <c r="I3855" s="415"/>
      <c r="J3855" s="415">
        <f>내역서!F3863</f>
        <v>0</v>
      </c>
      <c r="K3855" s="416"/>
      <c r="L3855" s="417">
        <f t="shared" si="5246"/>
        <v>0</v>
      </c>
      <c r="M3855" s="416"/>
      <c r="N3855" s="417">
        <f t="shared" si="5247"/>
        <v>0</v>
      </c>
      <c r="O3855" s="416">
        <v>86756</v>
      </c>
      <c r="P3855" s="417">
        <f t="shared" si="5248"/>
        <v>0</v>
      </c>
      <c r="Q3855" s="417">
        <v>86756</v>
      </c>
      <c r="R3855" s="417">
        <f t="shared" si="5283"/>
        <v>0</v>
      </c>
      <c r="S3855" s="417">
        <f t="shared" ref="S3855" si="5304">J3855-J3854</f>
        <v>0</v>
      </c>
      <c r="T3855" s="417">
        <f t="shared" ref="T3855:U3855" si="5305">Q3855-Q3854</f>
        <v>0</v>
      </c>
      <c r="U3855" s="417">
        <f t="shared" si="5305"/>
        <v>0</v>
      </c>
      <c r="V3855" s="422"/>
    </row>
    <row r="3856" spans="1:22" s="485" customFormat="1" ht="24" hidden="1" customHeight="1">
      <c r="A3856" s="366" t="s">
        <v>6510</v>
      </c>
      <c r="B3856" s="418" t="s">
        <v>0</v>
      </c>
      <c r="C3856" s="418" t="s">
        <v>4165</v>
      </c>
      <c r="D3856" s="418" t="s">
        <v>4166</v>
      </c>
      <c r="E3856" s="419" t="s">
        <v>2341</v>
      </c>
      <c r="F3856" s="411"/>
      <c r="G3856" s="411">
        <f>[5]내역서!F3820</f>
        <v>1</v>
      </c>
      <c r="H3856" s="410"/>
      <c r="I3856" s="410"/>
      <c r="J3856" s="410">
        <f>내역서!F3864</f>
        <v>0</v>
      </c>
      <c r="K3856" s="411"/>
      <c r="L3856" s="412">
        <f>INT($J3856*K3856)</f>
        <v>0</v>
      </c>
      <c r="M3856" s="411"/>
      <c r="N3856" s="412">
        <f>INT($J3856*M3856)</f>
        <v>0</v>
      </c>
      <c r="O3856" s="411">
        <v>202745</v>
      </c>
      <c r="P3856" s="412">
        <f>INT($J3856*O3856)</f>
        <v>0</v>
      </c>
      <c r="Q3856" s="412">
        <v>202745</v>
      </c>
      <c r="R3856" s="412">
        <f>L3856+N3856+P3856</f>
        <v>0</v>
      </c>
      <c r="S3856" s="412"/>
      <c r="T3856" s="412"/>
      <c r="U3856" s="412"/>
      <c r="V3856" s="419"/>
    </row>
    <row r="3857" spans="1:22" s="77" customFormat="1" ht="24" hidden="1" customHeight="1">
      <c r="A3857" s="372" t="s">
        <v>2072</v>
      </c>
      <c r="B3857" s="421"/>
      <c r="C3857" s="421" t="s">
        <v>4165</v>
      </c>
      <c r="D3857" s="421" t="s">
        <v>4166</v>
      </c>
      <c r="E3857" s="422" t="s">
        <v>2341</v>
      </c>
      <c r="F3857" s="416"/>
      <c r="G3857" s="416">
        <f>[5]내역서!F3821</f>
        <v>1</v>
      </c>
      <c r="H3857" s="415"/>
      <c r="I3857" s="415"/>
      <c r="J3857" s="415">
        <f>내역서!F3865</f>
        <v>0</v>
      </c>
      <c r="K3857" s="416"/>
      <c r="L3857" s="417">
        <f t="shared" si="5246"/>
        <v>0</v>
      </c>
      <c r="M3857" s="416"/>
      <c r="N3857" s="417">
        <f t="shared" si="5247"/>
        <v>0</v>
      </c>
      <c r="O3857" s="416">
        <v>202745</v>
      </c>
      <c r="P3857" s="417">
        <f t="shared" si="5248"/>
        <v>0</v>
      </c>
      <c r="Q3857" s="417">
        <v>202745</v>
      </c>
      <c r="R3857" s="417">
        <f t="shared" si="5283"/>
        <v>0</v>
      </c>
      <c r="S3857" s="417">
        <f t="shared" ref="S3857" si="5306">J3857-J3856</f>
        <v>0</v>
      </c>
      <c r="T3857" s="417">
        <f t="shared" ref="T3857:U3857" si="5307">Q3857-Q3856</f>
        <v>0</v>
      </c>
      <c r="U3857" s="417">
        <f t="shared" si="5307"/>
        <v>0</v>
      </c>
      <c r="V3857" s="422"/>
    </row>
    <row r="3858" spans="1:22" s="485" customFormat="1" ht="24" hidden="1" customHeight="1">
      <c r="A3858" s="366" t="s">
        <v>2055</v>
      </c>
      <c r="B3858" s="418" t="s">
        <v>0</v>
      </c>
      <c r="C3858" s="418" t="s">
        <v>4160</v>
      </c>
      <c r="D3858" s="418" t="s">
        <v>4161</v>
      </c>
      <c r="E3858" s="419" t="s">
        <v>2341</v>
      </c>
      <c r="F3858" s="411"/>
      <c r="G3858" s="411">
        <f>[5]내역서!F3822</f>
        <v>1</v>
      </c>
      <c r="H3858" s="410"/>
      <c r="I3858" s="410"/>
      <c r="J3858" s="410">
        <f>내역서!F3866</f>
        <v>0</v>
      </c>
      <c r="K3858" s="411"/>
      <c r="L3858" s="412">
        <f>INT($J3858*K3858)</f>
        <v>0</v>
      </c>
      <c r="M3858" s="411"/>
      <c r="N3858" s="412">
        <f>INT($J3858*M3858)</f>
        <v>0</v>
      </c>
      <c r="O3858" s="411">
        <v>353436</v>
      </c>
      <c r="P3858" s="412">
        <f>INT($J3858*O3858)</f>
        <v>0</v>
      </c>
      <c r="Q3858" s="412">
        <v>353436</v>
      </c>
      <c r="R3858" s="412">
        <f>L3858+N3858+P3858</f>
        <v>0</v>
      </c>
      <c r="S3858" s="412"/>
      <c r="T3858" s="412"/>
      <c r="U3858" s="412"/>
      <c r="V3858" s="419"/>
    </row>
    <row r="3859" spans="1:22" s="77" customFormat="1" ht="24" hidden="1" customHeight="1">
      <c r="A3859" s="372" t="s">
        <v>2072</v>
      </c>
      <c r="B3859" s="421"/>
      <c r="C3859" s="421" t="s">
        <v>4160</v>
      </c>
      <c r="D3859" s="421" t="s">
        <v>4161</v>
      </c>
      <c r="E3859" s="422" t="s">
        <v>2341</v>
      </c>
      <c r="F3859" s="416"/>
      <c r="G3859" s="416">
        <f>[5]내역서!F3823</f>
        <v>1</v>
      </c>
      <c r="H3859" s="415"/>
      <c r="I3859" s="415"/>
      <c r="J3859" s="415">
        <f>내역서!F3867</f>
        <v>0</v>
      </c>
      <c r="K3859" s="416"/>
      <c r="L3859" s="417">
        <f t="shared" si="5246"/>
        <v>0</v>
      </c>
      <c r="M3859" s="416"/>
      <c r="N3859" s="417">
        <f t="shared" si="5247"/>
        <v>0</v>
      </c>
      <c r="O3859" s="416">
        <v>353436</v>
      </c>
      <c r="P3859" s="417">
        <f t="shared" si="5248"/>
        <v>0</v>
      </c>
      <c r="Q3859" s="417">
        <v>353436</v>
      </c>
      <c r="R3859" s="417">
        <f t="shared" si="5283"/>
        <v>0</v>
      </c>
      <c r="S3859" s="417">
        <f t="shared" ref="S3859" si="5308">J3859-J3858</f>
        <v>0</v>
      </c>
      <c r="T3859" s="417">
        <f t="shared" ref="T3859:U3859" si="5309">Q3859-Q3858</f>
        <v>0</v>
      </c>
      <c r="U3859" s="417">
        <f t="shared" si="5309"/>
        <v>0</v>
      </c>
      <c r="V3859" s="422"/>
    </row>
    <row r="3860" spans="1:22" s="485" customFormat="1" ht="24" hidden="1" customHeight="1">
      <c r="A3860" s="366" t="s">
        <v>2055</v>
      </c>
      <c r="B3860" s="418" t="s">
        <v>0</v>
      </c>
      <c r="C3860" s="418" t="s">
        <v>4177</v>
      </c>
      <c r="D3860" s="418" t="s">
        <v>4178</v>
      </c>
      <c r="E3860" s="419" t="s">
        <v>2341</v>
      </c>
      <c r="F3860" s="411"/>
      <c r="G3860" s="411">
        <f>[5]내역서!F3824</f>
        <v>1</v>
      </c>
      <c r="H3860" s="410"/>
      <c r="I3860" s="410"/>
      <c r="J3860" s="410">
        <f>내역서!F3868</f>
        <v>0</v>
      </c>
      <c r="K3860" s="411"/>
      <c r="L3860" s="412">
        <f>INT($J3860*K3860)</f>
        <v>0</v>
      </c>
      <c r="M3860" s="411"/>
      <c r="N3860" s="412">
        <f>INT($J3860*M3860)</f>
        <v>0</v>
      </c>
      <c r="O3860" s="411">
        <v>133528</v>
      </c>
      <c r="P3860" s="412">
        <f>INT($J3860*O3860)</f>
        <v>0</v>
      </c>
      <c r="Q3860" s="412">
        <v>133528</v>
      </c>
      <c r="R3860" s="412">
        <f>L3860+N3860+P3860</f>
        <v>0</v>
      </c>
      <c r="S3860" s="412"/>
      <c r="T3860" s="412"/>
      <c r="U3860" s="412"/>
      <c r="V3860" s="419"/>
    </row>
    <row r="3861" spans="1:22" s="77" customFormat="1" ht="24" hidden="1" customHeight="1">
      <c r="A3861" s="372" t="s">
        <v>2072</v>
      </c>
      <c r="B3861" s="421"/>
      <c r="C3861" s="421" t="s">
        <v>4177</v>
      </c>
      <c r="D3861" s="421" t="s">
        <v>4178</v>
      </c>
      <c r="E3861" s="422" t="s">
        <v>2341</v>
      </c>
      <c r="F3861" s="416"/>
      <c r="G3861" s="416">
        <f>[5]내역서!F3825</f>
        <v>1</v>
      </c>
      <c r="H3861" s="415"/>
      <c r="I3861" s="415"/>
      <c r="J3861" s="415">
        <f>내역서!F3869</f>
        <v>0</v>
      </c>
      <c r="K3861" s="416"/>
      <c r="L3861" s="417">
        <f t="shared" si="5246"/>
        <v>0</v>
      </c>
      <c r="M3861" s="416"/>
      <c r="N3861" s="417">
        <f t="shared" si="5247"/>
        <v>0</v>
      </c>
      <c r="O3861" s="416">
        <v>133528</v>
      </c>
      <c r="P3861" s="417">
        <f t="shared" si="5248"/>
        <v>0</v>
      </c>
      <c r="Q3861" s="417">
        <v>133528</v>
      </c>
      <c r="R3861" s="417">
        <f t="shared" si="5283"/>
        <v>0</v>
      </c>
      <c r="S3861" s="417">
        <f t="shared" ref="S3861" si="5310">J3861-J3860</f>
        <v>0</v>
      </c>
      <c r="T3861" s="417">
        <f t="shared" ref="T3861:U3861" si="5311">Q3861-Q3860</f>
        <v>0</v>
      </c>
      <c r="U3861" s="417">
        <f t="shared" si="5311"/>
        <v>0</v>
      </c>
      <c r="V3861" s="422"/>
    </row>
    <row r="3862" spans="1:22" s="485" customFormat="1" ht="24" hidden="1" customHeight="1">
      <c r="A3862" s="366" t="s">
        <v>4602</v>
      </c>
      <c r="B3862" s="418" t="s">
        <v>0</v>
      </c>
      <c r="C3862" s="418" t="s">
        <v>4173</v>
      </c>
      <c r="D3862" s="418" t="s">
        <v>4174</v>
      </c>
      <c r="E3862" s="419" t="s">
        <v>2341</v>
      </c>
      <c r="F3862" s="411"/>
      <c r="G3862" s="411">
        <f>[5]내역서!F3826</f>
        <v>1</v>
      </c>
      <c r="H3862" s="410"/>
      <c r="I3862" s="410"/>
      <c r="J3862" s="410">
        <f>내역서!F3870</f>
        <v>0</v>
      </c>
      <c r="K3862" s="411"/>
      <c r="L3862" s="412">
        <f>INT($J3862*K3862)</f>
        <v>0</v>
      </c>
      <c r="M3862" s="411"/>
      <c r="N3862" s="412">
        <f>INT($J3862*M3862)</f>
        <v>0</v>
      </c>
      <c r="O3862" s="411">
        <v>67613</v>
      </c>
      <c r="P3862" s="412">
        <f>INT($J3862*O3862)</f>
        <v>0</v>
      </c>
      <c r="Q3862" s="412">
        <v>67613</v>
      </c>
      <c r="R3862" s="412">
        <f>L3862+N3862+P3862</f>
        <v>0</v>
      </c>
      <c r="S3862" s="412"/>
      <c r="T3862" s="412"/>
      <c r="U3862" s="412"/>
      <c r="V3862" s="419"/>
    </row>
    <row r="3863" spans="1:22" s="77" customFormat="1" ht="24" hidden="1" customHeight="1">
      <c r="A3863" s="372" t="s">
        <v>4495</v>
      </c>
      <c r="B3863" s="421"/>
      <c r="C3863" s="421" t="s">
        <v>4173</v>
      </c>
      <c r="D3863" s="421" t="s">
        <v>4174</v>
      </c>
      <c r="E3863" s="422" t="s">
        <v>2341</v>
      </c>
      <c r="F3863" s="416"/>
      <c r="G3863" s="416">
        <f>[5]내역서!F3827</f>
        <v>1</v>
      </c>
      <c r="H3863" s="415"/>
      <c r="I3863" s="415"/>
      <c r="J3863" s="415">
        <f>내역서!F3871</f>
        <v>0</v>
      </c>
      <c r="K3863" s="416"/>
      <c r="L3863" s="417">
        <f t="shared" si="5246"/>
        <v>0</v>
      </c>
      <c r="M3863" s="416"/>
      <c r="N3863" s="417">
        <f t="shared" si="5247"/>
        <v>0</v>
      </c>
      <c r="O3863" s="416">
        <v>67613</v>
      </c>
      <c r="P3863" s="417">
        <f t="shared" si="5248"/>
        <v>0</v>
      </c>
      <c r="Q3863" s="417">
        <v>67613</v>
      </c>
      <c r="R3863" s="417">
        <f t="shared" si="5283"/>
        <v>0</v>
      </c>
      <c r="S3863" s="417">
        <f t="shared" ref="S3863" si="5312">J3863-J3862</f>
        <v>0</v>
      </c>
      <c r="T3863" s="417">
        <f t="shared" ref="T3863:U3863" si="5313">Q3863-Q3862</f>
        <v>0</v>
      </c>
      <c r="U3863" s="417">
        <f t="shared" si="5313"/>
        <v>0</v>
      </c>
      <c r="V3863" s="422"/>
    </row>
    <row r="3864" spans="1:22" s="485" customFormat="1" ht="24" hidden="1" customHeight="1">
      <c r="A3864" s="366" t="s">
        <v>4479</v>
      </c>
      <c r="B3864" s="418" t="s">
        <v>0</v>
      </c>
      <c r="C3864" s="418" t="s">
        <v>4175</v>
      </c>
      <c r="D3864" s="418" t="s">
        <v>4176</v>
      </c>
      <c r="E3864" s="419" t="s">
        <v>2341</v>
      </c>
      <c r="F3864" s="411"/>
      <c r="G3864" s="411">
        <f>[5]내역서!F3828</f>
        <v>1</v>
      </c>
      <c r="H3864" s="410"/>
      <c r="I3864" s="410"/>
      <c r="J3864" s="410">
        <f>내역서!F3872</f>
        <v>0</v>
      </c>
      <c r="K3864" s="411"/>
      <c r="L3864" s="412">
        <f>INT($J3864*K3864)</f>
        <v>0</v>
      </c>
      <c r="M3864" s="411"/>
      <c r="N3864" s="412">
        <f>INT($J3864*M3864)</f>
        <v>0</v>
      </c>
      <c r="O3864" s="411">
        <v>32156</v>
      </c>
      <c r="P3864" s="412">
        <f>INT($J3864*O3864)</f>
        <v>0</v>
      </c>
      <c r="Q3864" s="412">
        <v>32156</v>
      </c>
      <c r="R3864" s="412">
        <f>L3864+N3864+P3864</f>
        <v>0</v>
      </c>
      <c r="S3864" s="412"/>
      <c r="T3864" s="412"/>
      <c r="U3864" s="412"/>
      <c r="V3864" s="419"/>
    </row>
    <row r="3865" spans="1:22" s="77" customFormat="1" ht="24" hidden="1" customHeight="1">
      <c r="A3865" s="372" t="s">
        <v>6511</v>
      </c>
      <c r="B3865" s="421"/>
      <c r="C3865" s="421" t="s">
        <v>4175</v>
      </c>
      <c r="D3865" s="421" t="s">
        <v>4176</v>
      </c>
      <c r="E3865" s="422" t="s">
        <v>2341</v>
      </c>
      <c r="F3865" s="416"/>
      <c r="G3865" s="416">
        <f>[5]내역서!F3829</f>
        <v>1</v>
      </c>
      <c r="H3865" s="415"/>
      <c r="I3865" s="415"/>
      <c r="J3865" s="415">
        <f>내역서!F3873</f>
        <v>0</v>
      </c>
      <c r="K3865" s="416"/>
      <c r="L3865" s="417">
        <f t="shared" ref="L3865:L3927" si="5314">INT($J3865*K3865)</f>
        <v>0</v>
      </c>
      <c r="M3865" s="416"/>
      <c r="N3865" s="417">
        <f t="shared" ref="N3865:N3927" si="5315">INT($J3865*M3865)</f>
        <v>0</v>
      </c>
      <c r="O3865" s="416">
        <v>32156</v>
      </c>
      <c r="P3865" s="417">
        <f t="shared" ref="P3865:P3927" si="5316">INT($J3865*O3865)</f>
        <v>0</v>
      </c>
      <c r="Q3865" s="417">
        <v>32156</v>
      </c>
      <c r="R3865" s="417">
        <f t="shared" si="5283"/>
        <v>0</v>
      </c>
      <c r="S3865" s="417">
        <f t="shared" ref="S3865" si="5317">J3865-J3864</f>
        <v>0</v>
      </c>
      <c r="T3865" s="417">
        <f t="shared" ref="T3865:U3865" si="5318">Q3865-Q3864</f>
        <v>0</v>
      </c>
      <c r="U3865" s="417">
        <f t="shared" si="5318"/>
        <v>0</v>
      </c>
      <c r="V3865" s="422"/>
    </row>
    <row r="3866" spans="1:22" s="485" customFormat="1" ht="24" hidden="1" customHeight="1">
      <c r="A3866" s="366" t="s">
        <v>4295</v>
      </c>
      <c r="B3866" s="418" t="s">
        <v>0</v>
      </c>
      <c r="C3866" s="418" t="s">
        <v>4179</v>
      </c>
      <c r="D3866" s="418" t="s">
        <v>4180</v>
      </c>
      <c r="E3866" s="419" t="s">
        <v>2341</v>
      </c>
      <c r="F3866" s="411"/>
      <c r="G3866" s="411">
        <f>[5]내역서!F3830</f>
        <v>1</v>
      </c>
      <c r="H3866" s="410"/>
      <c r="I3866" s="410"/>
      <c r="J3866" s="410">
        <f>내역서!F3874</f>
        <v>0</v>
      </c>
      <c r="K3866" s="411"/>
      <c r="L3866" s="412">
        <f>INT($J3866*K3866)</f>
        <v>0</v>
      </c>
      <c r="M3866" s="411"/>
      <c r="N3866" s="412">
        <f>INT($J3866*M3866)</f>
        <v>0</v>
      </c>
      <c r="O3866" s="411">
        <v>55825</v>
      </c>
      <c r="P3866" s="412">
        <f>INT($J3866*O3866)</f>
        <v>0</v>
      </c>
      <c r="Q3866" s="412">
        <v>55825</v>
      </c>
      <c r="R3866" s="412">
        <f>L3866+N3866+P3866</f>
        <v>0</v>
      </c>
      <c r="S3866" s="412"/>
      <c r="T3866" s="412"/>
      <c r="U3866" s="412"/>
      <c r="V3866" s="419"/>
    </row>
    <row r="3867" spans="1:22" s="77" customFormat="1" ht="24" hidden="1" customHeight="1">
      <c r="A3867" s="372" t="s">
        <v>4298</v>
      </c>
      <c r="B3867" s="421"/>
      <c r="C3867" s="421" t="s">
        <v>4179</v>
      </c>
      <c r="D3867" s="421" t="s">
        <v>4180</v>
      </c>
      <c r="E3867" s="422" t="s">
        <v>2341</v>
      </c>
      <c r="F3867" s="416"/>
      <c r="G3867" s="416">
        <f>[5]내역서!F3831</f>
        <v>1</v>
      </c>
      <c r="H3867" s="415"/>
      <c r="I3867" s="415"/>
      <c r="J3867" s="415">
        <f>내역서!F3875</f>
        <v>0</v>
      </c>
      <c r="K3867" s="416"/>
      <c r="L3867" s="417">
        <f t="shared" si="5314"/>
        <v>0</v>
      </c>
      <c r="M3867" s="416"/>
      <c r="N3867" s="417">
        <f t="shared" si="5315"/>
        <v>0</v>
      </c>
      <c r="O3867" s="416">
        <v>55825</v>
      </c>
      <c r="P3867" s="417">
        <f t="shared" si="5316"/>
        <v>0</v>
      </c>
      <c r="Q3867" s="417">
        <v>55825</v>
      </c>
      <c r="R3867" s="417">
        <f t="shared" si="5283"/>
        <v>0</v>
      </c>
      <c r="S3867" s="417">
        <f t="shared" ref="S3867" si="5319">J3867-J3866</f>
        <v>0</v>
      </c>
      <c r="T3867" s="417">
        <f t="shared" ref="T3867:U3867" si="5320">Q3867-Q3866</f>
        <v>0</v>
      </c>
      <c r="U3867" s="417">
        <f t="shared" si="5320"/>
        <v>0</v>
      </c>
      <c r="V3867" s="422"/>
    </row>
    <row r="3868" spans="1:22" s="485" customFormat="1" ht="24" hidden="1" customHeight="1">
      <c r="A3868" s="366" t="s">
        <v>4295</v>
      </c>
      <c r="B3868" s="418" t="s">
        <v>0</v>
      </c>
      <c r="C3868" s="418" t="s">
        <v>4181</v>
      </c>
      <c r="D3868" s="418" t="s">
        <v>4182</v>
      </c>
      <c r="E3868" s="419" t="s">
        <v>2341</v>
      </c>
      <c r="F3868" s="411"/>
      <c r="G3868" s="411">
        <f>[5]내역서!F3832</f>
        <v>1</v>
      </c>
      <c r="H3868" s="410"/>
      <c r="I3868" s="410"/>
      <c r="J3868" s="410">
        <f>내역서!F3876</f>
        <v>0</v>
      </c>
      <c r="K3868" s="411"/>
      <c r="L3868" s="412">
        <f>INT($J3868*K3868)</f>
        <v>0</v>
      </c>
      <c r="M3868" s="411"/>
      <c r="N3868" s="412">
        <f>INT($J3868*M3868)</f>
        <v>0</v>
      </c>
      <c r="O3868" s="411">
        <v>42717</v>
      </c>
      <c r="P3868" s="412">
        <f>INT($J3868*O3868)</f>
        <v>0</v>
      </c>
      <c r="Q3868" s="412">
        <v>42717</v>
      </c>
      <c r="R3868" s="412">
        <f>L3868+N3868+P3868</f>
        <v>0</v>
      </c>
      <c r="S3868" s="412"/>
      <c r="T3868" s="412"/>
      <c r="U3868" s="412"/>
      <c r="V3868" s="419"/>
    </row>
    <row r="3869" spans="1:22" s="77" customFormat="1" ht="24" hidden="1" customHeight="1">
      <c r="A3869" s="372" t="s">
        <v>4495</v>
      </c>
      <c r="B3869" s="421"/>
      <c r="C3869" s="421" t="s">
        <v>4181</v>
      </c>
      <c r="D3869" s="421" t="s">
        <v>4182</v>
      </c>
      <c r="E3869" s="422" t="s">
        <v>2341</v>
      </c>
      <c r="F3869" s="416"/>
      <c r="G3869" s="416">
        <f>[5]내역서!F3833</f>
        <v>1</v>
      </c>
      <c r="H3869" s="415"/>
      <c r="I3869" s="415"/>
      <c r="J3869" s="415">
        <f>내역서!F3877</f>
        <v>0</v>
      </c>
      <c r="K3869" s="416"/>
      <c r="L3869" s="417">
        <f t="shared" si="5314"/>
        <v>0</v>
      </c>
      <c r="M3869" s="416"/>
      <c r="N3869" s="417">
        <f t="shared" si="5315"/>
        <v>0</v>
      </c>
      <c r="O3869" s="416">
        <v>42717</v>
      </c>
      <c r="P3869" s="417">
        <f t="shared" si="5316"/>
        <v>0</v>
      </c>
      <c r="Q3869" s="417">
        <v>42717</v>
      </c>
      <c r="R3869" s="417">
        <f t="shared" si="5283"/>
        <v>0</v>
      </c>
      <c r="S3869" s="417">
        <f t="shared" ref="S3869" si="5321">J3869-J3868</f>
        <v>0</v>
      </c>
      <c r="T3869" s="417">
        <f t="shared" ref="T3869:U3869" si="5322">Q3869-Q3868</f>
        <v>0</v>
      </c>
      <c r="U3869" s="417">
        <f t="shared" si="5322"/>
        <v>0</v>
      </c>
      <c r="V3869" s="422"/>
    </row>
    <row r="3870" spans="1:22" s="485" customFormat="1" ht="24" hidden="1" customHeight="1">
      <c r="A3870" s="366" t="s">
        <v>4479</v>
      </c>
      <c r="B3870" s="418" t="s">
        <v>0</v>
      </c>
      <c r="C3870" s="418" t="s">
        <v>4183</v>
      </c>
      <c r="D3870" s="418" t="s">
        <v>4184</v>
      </c>
      <c r="E3870" s="419" t="s">
        <v>2341</v>
      </c>
      <c r="F3870" s="411"/>
      <c r="G3870" s="411">
        <f>[5]내역서!F3834</f>
        <v>1</v>
      </c>
      <c r="H3870" s="410"/>
      <c r="I3870" s="410"/>
      <c r="J3870" s="410">
        <f>내역서!F3878</f>
        <v>0</v>
      </c>
      <c r="K3870" s="411"/>
      <c r="L3870" s="412">
        <f>INT($J3870*K3870)</f>
        <v>0</v>
      </c>
      <c r="M3870" s="411"/>
      <c r="N3870" s="412">
        <f>INT($J3870*M3870)</f>
        <v>0</v>
      </c>
      <c r="O3870" s="411">
        <v>34702</v>
      </c>
      <c r="P3870" s="412">
        <f>INT($J3870*O3870)</f>
        <v>0</v>
      </c>
      <c r="Q3870" s="412">
        <v>34702</v>
      </c>
      <c r="R3870" s="412">
        <f>L3870+N3870+P3870</f>
        <v>0</v>
      </c>
      <c r="S3870" s="412"/>
      <c r="T3870" s="412"/>
      <c r="U3870" s="412"/>
      <c r="V3870" s="419"/>
    </row>
    <row r="3871" spans="1:22" s="77" customFormat="1" ht="24" hidden="1" customHeight="1">
      <c r="A3871" s="372" t="s">
        <v>4298</v>
      </c>
      <c r="B3871" s="421"/>
      <c r="C3871" s="421" t="s">
        <v>4183</v>
      </c>
      <c r="D3871" s="421" t="s">
        <v>4184</v>
      </c>
      <c r="E3871" s="422" t="s">
        <v>2341</v>
      </c>
      <c r="F3871" s="416"/>
      <c r="G3871" s="416">
        <f>[5]내역서!F3835</f>
        <v>1</v>
      </c>
      <c r="H3871" s="415"/>
      <c r="I3871" s="415"/>
      <c r="J3871" s="415">
        <f>내역서!F3879</f>
        <v>0</v>
      </c>
      <c r="K3871" s="416"/>
      <c r="L3871" s="417">
        <f t="shared" si="5314"/>
        <v>0</v>
      </c>
      <c r="M3871" s="416"/>
      <c r="N3871" s="417">
        <f t="shared" si="5315"/>
        <v>0</v>
      </c>
      <c r="O3871" s="416">
        <v>34702</v>
      </c>
      <c r="P3871" s="417">
        <f t="shared" si="5316"/>
        <v>0</v>
      </c>
      <c r="Q3871" s="417">
        <v>34702</v>
      </c>
      <c r="R3871" s="417">
        <f t="shared" si="5283"/>
        <v>0</v>
      </c>
      <c r="S3871" s="417">
        <f t="shared" ref="S3871" si="5323">J3871-J3870</f>
        <v>0</v>
      </c>
      <c r="T3871" s="417">
        <f t="shared" ref="T3871:U3871" si="5324">Q3871-Q3870</f>
        <v>0</v>
      </c>
      <c r="U3871" s="417">
        <f t="shared" si="5324"/>
        <v>0</v>
      </c>
      <c r="V3871" s="422"/>
    </row>
    <row r="3872" spans="1:22" s="485" customFormat="1" ht="24" hidden="1" customHeight="1">
      <c r="A3872" s="366" t="s">
        <v>2055</v>
      </c>
      <c r="B3872" s="418" t="s">
        <v>0</v>
      </c>
      <c r="C3872" s="418" t="s">
        <v>4185</v>
      </c>
      <c r="D3872" s="418" t="s">
        <v>4186</v>
      </c>
      <c r="E3872" s="419" t="s">
        <v>2341</v>
      </c>
      <c r="F3872" s="411"/>
      <c r="G3872" s="411">
        <f>[5]내역서!F3836</f>
        <v>1</v>
      </c>
      <c r="H3872" s="410"/>
      <c r="I3872" s="410"/>
      <c r="J3872" s="410">
        <f>내역서!F3880</f>
        <v>0</v>
      </c>
      <c r="K3872" s="411"/>
      <c r="L3872" s="412">
        <f>INT($J3872*K3872)</f>
        <v>0</v>
      </c>
      <c r="M3872" s="411"/>
      <c r="N3872" s="412">
        <f>INT($J3872*M3872)</f>
        <v>0</v>
      </c>
      <c r="O3872" s="411">
        <v>27252</v>
      </c>
      <c r="P3872" s="412">
        <f>INT($J3872*O3872)</f>
        <v>0</v>
      </c>
      <c r="Q3872" s="412">
        <v>27252</v>
      </c>
      <c r="R3872" s="412">
        <f>L3872+N3872+P3872</f>
        <v>0</v>
      </c>
      <c r="S3872" s="412"/>
      <c r="T3872" s="412"/>
      <c r="U3872" s="412"/>
      <c r="V3872" s="419"/>
    </row>
    <row r="3873" spans="1:22" s="77" customFormat="1" ht="24" hidden="1" customHeight="1">
      <c r="A3873" s="372" t="s">
        <v>2072</v>
      </c>
      <c r="B3873" s="421"/>
      <c r="C3873" s="421" t="s">
        <v>4185</v>
      </c>
      <c r="D3873" s="421" t="s">
        <v>4186</v>
      </c>
      <c r="E3873" s="422" t="s">
        <v>2341</v>
      </c>
      <c r="F3873" s="416"/>
      <c r="G3873" s="416">
        <f>[5]내역서!F3837</f>
        <v>1</v>
      </c>
      <c r="H3873" s="415"/>
      <c r="I3873" s="415"/>
      <c r="J3873" s="415">
        <f>내역서!F3881</f>
        <v>0</v>
      </c>
      <c r="K3873" s="416"/>
      <c r="L3873" s="417">
        <f t="shared" si="5314"/>
        <v>0</v>
      </c>
      <c r="M3873" s="416"/>
      <c r="N3873" s="417">
        <f t="shared" si="5315"/>
        <v>0</v>
      </c>
      <c r="O3873" s="416">
        <v>27252</v>
      </c>
      <c r="P3873" s="417">
        <f t="shared" si="5316"/>
        <v>0</v>
      </c>
      <c r="Q3873" s="417">
        <v>27252</v>
      </c>
      <c r="R3873" s="417">
        <f t="shared" si="5283"/>
        <v>0</v>
      </c>
      <c r="S3873" s="417">
        <f t="shared" ref="S3873" si="5325">J3873-J3872</f>
        <v>0</v>
      </c>
      <c r="T3873" s="417">
        <f t="shared" ref="T3873:U3873" si="5326">Q3873-Q3872</f>
        <v>0</v>
      </c>
      <c r="U3873" s="417">
        <f t="shared" si="5326"/>
        <v>0</v>
      </c>
      <c r="V3873" s="422"/>
    </row>
    <row r="3874" spans="1:22" s="485" customFormat="1" ht="24" hidden="1" customHeight="1">
      <c r="A3874" s="366" t="s">
        <v>4479</v>
      </c>
      <c r="B3874" s="418" t="s">
        <v>0</v>
      </c>
      <c r="C3874" s="418" t="s">
        <v>4187</v>
      </c>
      <c r="D3874" s="418" t="s">
        <v>4188</v>
      </c>
      <c r="E3874" s="419" t="s">
        <v>2341</v>
      </c>
      <c r="F3874" s="411"/>
      <c r="G3874" s="411">
        <f>[5]내역서!F3838</f>
        <v>1</v>
      </c>
      <c r="H3874" s="410"/>
      <c r="I3874" s="410"/>
      <c r="J3874" s="410">
        <f>내역서!F3882</f>
        <v>0</v>
      </c>
      <c r="K3874" s="411"/>
      <c r="L3874" s="412">
        <f>INT($J3874*K3874)</f>
        <v>0</v>
      </c>
      <c r="M3874" s="411"/>
      <c r="N3874" s="412">
        <f>INT($J3874*M3874)</f>
        <v>0</v>
      </c>
      <c r="O3874" s="411">
        <v>12259</v>
      </c>
      <c r="P3874" s="412">
        <f>INT($J3874*O3874)</f>
        <v>0</v>
      </c>
      <c r="Q3874" s="412">
        <v>12259</v>
      </c>
      <c r="R3874" s="412">
        <f>L3874+N3874+P3874</f>
        <v>0</v>
      </c>
      <c r="S3874" s="412"/>
      <c r="T3874" s="412"/>
      <c r="U3874" s="412"/>
      <c r="V3874" s="419"/>
    </row>
    <row r="3875" spans="1:22" s="77" customFormat="1" ht="24" hidden="1" customHeight="1">
      <c r="A3875" s="372" t="s">
        <v>4495</v>
      </c>
      <c r="B3875" s="421"/>
      <c r="C3875" s="421" t="s">
        <v>4187</v>
      </c>
      <c r="D3875" s="421" t="s">
        <v>4188</v>
      </c>
      <c r="E3875" s="422" t="s">
        <v>2341</v>
      </c>
      <c r="F3875" s="416"/>
      <c r="G3875" s="416">
        <f>[5]내역서!F3839</f>
        <v>1</v>
      </c>
      <c r="H3875" s="415"/>
      <c r="I3875" s="415"/>
      <c r="J3875" s="415">
        <f>내역서!F3883</f>
        <v>0</v>
      </c>
      <c r="K3875" s="416"/>
      <c r="L3875" s="417">
        <f t="shared" si="5314"/>
        <v>0</v>
      </c>
      <c r="M3875" s="416"/>
      <c r="N3875" s="417">
        <f t="shared" si="5315"/>
        <v>0</v>
      </c>
      <c r="O3875" s="416">
        <v>12259</v>
      </c>
      <c r="P3875" s="417">
        <f t="shared" si="5316"/>
        <v>0</v>
      </c>
      <c r="Q3875" s="417">
        <v>12259</v>
      </c>
      <c r="R3875" s="417">
        <f t="shared" si="5283"/>
        <v>0</v>
      </c>
      <c r="S3875" s="417">
        <f t="shared" ref="S3875" si="5327">J3875-J3874</f>
        <v>0</v>
      </c>
      <c r="T3875" s="417">
        <f t="shared" ref="T3875:U3875" si="5328">Q3875-Q3874</f>
        <v>0</v>
      </c>
      <c r="U3875" s="417">
        <f t="shared" si="5328"/>
        <v>0</v>
      </c>
      <c r="V3875" s="422"/>
    </row>
    <row r="3876" spans="1:22" s="485" customFormat="1" ht="24" hidden="1" customHeight="1">
      <c r="A3876" s="366" t="s">
        <v>4634</v>
      </c>
      <c r="B3876" s="418" t="s">
        <v>0</v>
      </c>
      <c r="C3876" s="418" t="s">
        <v>4189</v>
      </c>
      <c r="D3876" s="418" t="s">
        <v>4188</v>
      </c>
      <c r="E3876" s="419" t="s">
        <v>2341</v>
      </c>
      <c r="F3876" s="411"/>
      <c r="G3876" s="411">
        <f>[5]내역서!F3840</f>
        <v>1</v>
      </c>
      <c r="H3876" s="410"/>
      <c r="I3876" s="410"/>
      <c r="J3876" s="410">
        <f>내역서!F3884</f>
        <v>0</v>
      </c>
      <c r="K3876" s="411"/>
      <c r="L3876" s="412">
        <f>INT($J3876*K3876)</f>
        <v>0</v>
      </c>
      <c r="M3876" s="411"/>
      <c r="N3876" s="412">
        <f>INT($J3876*M3876)</f>
        <v>0</v>
      </c>
      <c r="O3876" s="411">
        <v>32250</v>
      </c>
      <c r="P3876" s="412">
        <f>INT($J3876*O3876)</f>
        <v>0</v>
      </c>
      <c r="Q3876" s="412">
        <v>32250</v>
      </c>
      <c r="R3876" s="412">
        <f>L3876+N3876+P3876</f>
        <v>0</v>
      </c>
      <c r="S3876" s="412"/>
      <c r="T3876" s="412"/>
      <c r="U3876" s="412"/>
      <c r="V3876" s="419"/>
    </row>
    <row r="3877" spans="1:22" s="77" customFormat="1" ht="24" hidden="1" customHeight="1">
      <c r="A3877" s="372" t="s">
        <v>2219</v>
      </c>
      <c r="B3877" s="421"/>
      <c r="C3877" s="421" t="s">
        <v>4189</v>
      </c>
      <c r="D3877" s="421" t="s">
        <v>4188</v>
      </c>
      <c r="E3877" s="422" t="s">
        <v>2341</v>
      </c>
      <c r="F3877" s="416"/>
      <c r="G3877" s="416">
        <f>[5]내역서!F3841</f>
        <v>1</v>
      </c>
      <c r="H3877" s="415"/>
      <c r="I3877" s="415"/>
      <c r="J3877" s="415">
        <f>내역서!F3885</f>
        <v>0</v>
      </c>
      <c r="K3877" s="416"/>
      <c r="L3877" s="417">
        <f t="shared" si="5314"/>
        <v>0</v>
      </c>
      <c r="M3877" s="416"/>
      <c r="N3877" s="417">
        <f t="shared" si="5315"/>
        <v>0</v>
      </c>
      <c r="O3877" s="416">
        <v>32250</v>
      </c>
      <c r="P3877" s="417">
        <f t="shared" si="5316"/>
        <v>0</v>
      </c>
      <c r="Q3877" s="417">
        <v>32250</v>
      </c>
      <c r="R3877" s="417">
        <f t="shared" si="5283"/>
        <v>0</v>
      </c>
      <c r="S3877" s="417">
        <f t="shared" ref="S3877" si="5329">J3877-J3876</f>
        <v>0</v>
      </c>
      <c r="T3877" s="417">
        <f t="shared" ref="T3877:U3877" si="5330">Q3877-Q3876</f>
        <v>0</v>
      </c>
      <c r="U3877" s="417">
        <f t="shared" si="5330"/>
        <v>0</v>
      </c>
      <c r="V3877" s="422"/>
    </row>
    <row r="3878" spans="1:22" s="485" customFormat="1" ht="24" hidden="1" customHeight="1">
      <c r="A3878" s="366" t="s">
        <v>2055</v>
      </c>
      <c r="B3878" s="418" t="s">
        <v>0</v>
      </c>
      <c r="C3878" s="418" t="s">
        <v>4190</v>
      </c>
      <c r="D3878" s="418" t="s">
        <v>4188</v>
      </c>
      <c r="E3878" s="419" t="s">
        <v>2341</v>
      </c>
      <c r="F3878" s="411"/>
      <c r="G3878" s="411">
        <f>[5]내역서!F3842</f>
        <v>1</v>
      </c>
      <c r="H3878" s="410"/>
      <c r="I3878" s="410"/>
      <c r="J3878" s="410">
        <f>내역서!F3886</f>
        <v>0</v>
      </c>
      <c r="K3878" s="411"/>
      <c r="L3878" s="412">
        <f>INT($J3878*K3878)</f>
        <v>0</v>
      </c>
      <c r="M3878" s="411"/>
      <c r="N3878" s="412">
        <f>INT($J3878*M3878)</f>
        <v>0</v>
      </c>
      <c r="O3878" s="411">
        <v>67047</v>
      </c>
      <c r="P3878" s="412">
        <f>INT($J3878*O3878)</f>
        <v>0</v>
      </c>
      <c r="Q3878" s="412">
        <v>67047</v>
      </c>
      <c r="R3878" s="412">
        <f>L3878+N3878+P3878</f>
        <v>0</v>
      </c>
      <c r="S3878" s="412"/>
      <c r="T3878" s="412"/>
      <c r="U3878" s="412"/>
      <c r="V3878" s="419"/>
    </row>
    <row r="3879" spans="1:22" s="77" customFormat="1" ht="24" hidden="1" customHeight="1">
      <c r="A3879" s="372" t="s">
        <v>4373</v>
      </c>
      <c r="B3879" s="421"/>
      <c r="C3879" s="421" t="s">
        <v>4190</v>
      </c>
      <c r="D3879" s="421" t="s">
        <v>4188</v>
      </c>
      <c r="E3879" s="422" t="s">
        <v>2341</v>
      </c>
      <c r="F3879" s="416"/>
      <c r="G3879" s="416">
        <f>[5]내역서!F3843</f>
        <v>1</v>
      </c>
      <c r="H3879" s="415"/>
      <c r="I3879" s="415"/>
      <c r="J3879" s="415">
        <f>내역서!F3887</f>
        <v>0</v>
      </c>
      <c r="K3879" s="416"/>
      <c r="L3879" s="417">
        <f t="shared" si="5314"/>
        <v>0</v>
      </c>
      <c r="M3879" s="416"/>
      <c r="N3879" s="417">
        <f t="shared" si="5315"/>
        <v>0</v>
      </c>
      <c r="O3879" s="416">
        <v>67047</v>
      </c>
      <c r="P3879" s="417">
        <f t="shared" si="5316"/>
        <v>0</v>
      </c>
      <c r="Q3879" s="417">
        <v>67047</v>
      </c>
      <c r="R3879" s="417">
        <f t="shared" si="5283"/>
        <v>0</v>
      </c>
      <c r="S3879" s="417">
        <f t="shared" ref="S3879" si="5331">J3879-J3878</f>
        <v>0</v>
      </c>
      <c r="T3879" s="417">
        <f t="shared" ref="T3879:U3879" si="5332">Q3879-Q3878</f>
        <v>0</v>
      </c>
      <c r="U3879" s="417">
        <f t="shared" si="5332"/>
        <v>0</v>
      </c>
      <c r="V3879" s="422"/>
    </row>
    <row r="3880" spans="1:22" s="485" customFormat="1" ht="24" hidden="1" customHeight="1">
      <c r="A3880" s="366" t="s">
        <v>6512</v>
      </c>
      <c r="B3880" s="418" t="s">
        <v>0</v>
      </c>
      <c r="C3880" s="418" t="s">
        <v>4191</v>
      </c>
      <c r="D3880" s="418" t="s">
        <v>4192</v>
      </c>
      <c r="E3880" s="419" t="s">
        <v>2341</v>
      </c>
      <c r="F3880" s="411"/>
      <c r="G3880" s="411">
        <f>[5]내역서!F3844</f>
        <v>1</v>
      </c>
      <c r="H3880" s="410"/>
      <c r="I3880" s="410"/>
      <c r="J3880" s="410">
        <f>내역서!F3888</f>
        <v>0</v>
      </c>
      <c r="K3880" s="411"/>
      <c r="L3880" s="412">
        <f>INT($J3880*K3880)</f>
        <v>0</v>
      </c>
      <c r="M3880" s="411"/>
      <c r="N3880" s="412">
        <f>INT($J3880*M3880)</f>
        <v>0</v>
      </c>
      <c r="O3880" s="411">
        <v>12919</v>
      </c>
      <c r="P3880" s="412">
        <f>INT($J3880*O3880)</f>
        <v>0</v>
      </c>
      <c r="Q3880" s="412">
        <v>12919</v>
      </c>
      <c r="R3880" s="412">
        <f>L3880+N3880+P3880</f>
        <v>0</v>
      </c>
      <c r="S3880" s="412"/>
      <c r="T3880" s="412"/>
      <c r="U3880" s="412"/>
      <c r="V3880" s="419"/>
    </row>
    <row r="3881" spans="1:22" s="77" customFormat="1" ht="24" hidden="1" customHeight="1">
      <c r="A3881" s="372" t="s">
        <v>2072</v>
      </c>
      <c r="B3881" s="421"/>
      <c r="C3881" s="421" t="s">
        <v>4191</v>
      </c>
      <c r="D3881" s="421" t="s">
        <v>4192</v>
      </c>
      <c r="E3881" s="422" t="s">
        <v>2341</v>
      </c>
      <c r="F3881" s="416"/>
      <c r="G3881" s="416">
        <f>[5]내역서!F3845</f>
        <v>1</v>
      </c>
      <c r="H3881" s="415"/>
      <c r="I3881" s="415"/>
      <c r="J3881" s="415">
        <f>내역서!F3889</f>
        <v>0</v>
      </c>
      <c r="K3881" s="416"/>
      <c r="L3881" s="417">
        <f t="shared" si="5314"/>
        <v>0</v>
      </c>
      <c r="M3881" s="416"/>
      <c r="N3881" s="417">
        <f t="shared" si="5315"/>
        <v>0</v>
      </c>
      <c r="O3881" s="416">
        <v>12919</v>
      </c>
      <c r="P3881" s="417">
        <f t="shared" si="5316"/>
        <v>0</v>
      </c>
      <c r="Q3881" s="417">
        <v>12919</v>
      </c>
      <c r="R3881" s="417">
        <f t="shared" si="5283"/>
        <v>0</v>
      </c>
      <c r="S3881" s="417">
        <f t="shared" ref="S3881" si="5333">J3881-J3880</f>
        <v>0</v>
      </c>
      <c r="T3881" s="417">
        <f t="shared" ref="T3881:U3881" si="5334">Q3881-Q3880</f>
        <v>0</v>
      </c>
      <c r="U3881" s="417">
        <f t="shared" si="5334"/>
        <v>0</v>
      </c>
      <c r="V3881" s="422"/>
    </row>
    <row r="3882" spans="1:22" s="485" customFormat="1" ht="24" hidden="1" customHeight="1">
      <c r="A3882" s="366" t="s">
        <v>4295</v>
      </c>
      <c r="B3882" s="418" t="s">
        <v>0</v>
      </c>
      <c r="C3882" s="418" t="s">
        <v>4189</v>
      </c>
      <c r="D3882" s="418" t="s">
        <v>4192</v>
      </c>
      <c r="E3882" s="419" t="s">
        <v>2341</v>
      </c>
      <c r="F3882" s="411"/>
      <c r="G3882" s="411">
        <f>[5]내역서!F3846</f>
        <v>1</v>
      </c>
      <c r="H3882" s="410"/>
      <c r="I3882" s="410"/>
      <c r="J3882" s="410">
        <f>내역서!F3890</f>
        <v>0</v>
      </c>
      <c r="K3882" s="411"/>
      <c r="L3882" s="412">
        <f>INT($J3882*K3882)</f>
        <v>0</v>
      </c>
      <c r="M3882" s="411"/>
      <c r="N3882" s="412">
        <f>INT($J3882*M3882)</f>
        <v>0</v>
      </c>
      <c r="O3882" s="411">
        <v>32250</v>
      </c>
      <c r="P3882" s="412">
        <f>INT($J3882*O3882)</f>
        <v>0</v>
      </c>
      <c r="Q3882" s="412">
        <v>32250</v>
      </c>
      <c r="R3882" s="412">
        <f>L3882+N3882+P3882</f>
        <v>0</v>
      </c>
      <c r="S3882" s="412"/>
      <c r="T3882" s="412"/>
      <c r="U3882" s="412"/>
      <c r="V3882" s="419"/>
    </row>
    <row r="3883" spans="1:22" s="77" customFormat="1" ht="24" hidden="1" customHeight="1">
      <c r="A3883" s="372" t="s">
        <v>4367</v>
      </c>
      <c r="B3883" s="421"/>
      <c r="C3883" s="421" t="s">
        <v>4189</v>
      </c>
      <c r="D3883" s="421" t="s">
        <v>4192</v>
      </c>
      <c r="E3883" s="422" t="s">
        <v>2341</v>
      </c>
      <c r="F3883" s="416"/>
      <c r="G3883" s="416">
        <f>[5]내역서!F3847</f>
        <v>1</v>
      </c>
      <c r="H3883" s="415"/>
      <c r="I3883" s="415"/>
      <c r="J3883" s="415">
        <f>내역서!F3891</f>
        <v>0</v>
      </c>
      <c r="K3883" s="416"/>
      <c r="L3883" s="417">
        <f t="shared" si="5314"/>
        <v>0</v>
      </c>
      <c r="M3883" s="416"/>
      <c r="N3883" s="417">
        <f t="shared" si="5315"/>
        <v>0</v>
      </c>
      <c r="O3883" s="416">
        <v>32250</v>
      </c>
      <c r="P3883" s="417">
        <f t="shared" si="5316"/>
        <v>0</v>
      </c>
      <c r="Q3883" s="417">
        <v>32250</v>
      </c>
      <c r="R3883" s="417">
        <f t="shared" si="5283"/>
        <v>0</v>
      </c>
      <c r="S3883" s="417">
        <f t="shared" ref="S3883" si="5335">J3883-J3882</f>
        <v>0</v>
      </c>
      <c r="T3883" s="417">
        <f t="shared" ref="T3883:U3883" si="5336">Q3883-Q3882</f>
        <v>0</v>
      </c>
      <c r="U3883" s="417">
        <f t="shared" si="5336"/>
        <v>0</v>
      </c>
      <c r="V3883" s="422"/>
    </row>
    <row r="3884" spans="1:22" s="485" customFormat="1" ht="24" hidden="1" customHeight="1">
      <c r="A3884" s="366" t="s">
        <v>4652</v>
      </c>
      <c r="B3884" s="418" t="s">
        <v>0</v>
      </c>
      <c r="C3884" s="418" t="s">
        <v>4190</v>
      </c>
      <c r="D3884" s="418" t="s">
        <v>4192</v>
      </c>
      <c r="E3884" s="419" t="s">
        <v>2341</v>
      </c>
      <c r="F3884" s="411"/>
      <c r="G3884" s="411">
        <f>[5]내역서!F3848</f>
        <v>1</v>
      </c>
      <c r="H3884" s="410"/>
      <c r="I3884" s="410"/>
      <c r="J3884" s="410">
        <f>내역서!F3892</f>
        <v>0</v>
      </c>
      <c r="K3884" s="411"/>
      <c r="L3884" s="412">
        <f>INT($J3884*K3884)</f>
        <v>0</v>
      </c>
      <c r="M3884" s="411"/>
      <c r="N3884" s="412">
        <f>INT($J3884*M3884)</f>
        <v>0</v>
      </c>
      <c r="O3884" s="411">
        <v>67047</v>
      </c>
      <c r="P3884" s="412">
        <f>INT($J3884*O3884)</f>
        <v>0</v>
      </c>
      <c r="Q3884" s="412">
        <v>67047</v>
      </c>
      <c r="R3884" s="412">
        <f>L3884+N3884+P3884</f>
        <v>0</v>
      </c>
      <c r="S3884" s="412"/>
      <c r="T3884" s="412"/>
      <c r="U3884" s="412"/>
      <c r="V3884" s="419"/>
    </row>
    <row r="3885" spans="1:22" s="77" customFormat="1" ht="24" hidden="1" customHeight="1">
      <c r="A3885" s="372" t="s">
        <v>2072</v>
      </c>
      <c r="B3885" s="421"/>
      <c r="C3885" s="421" t="s">
        <v>4190</v>
      </c>
      <c r="D3885" s="421" t="s">
        <v>4192</v>
      </c>
      <c r="E3885" s="422" t="s">
        <v>2341</v>
      </c>
      <c r="F3885" s="416"/>
      <c r="G3885" s="416">
        <f>[5]내역서!F3849</f>
        <v>1</v>
      </c>
      <c r="H3885" s="415"/>
      <c r="I3885" s="415"/>
      <c r="J3885" s="415">
        <f>내역서!F3893</f>
        <v>0</v>
      </c>
      <c r="K3885" s="416"/>
      <c r="L3885" s="417">
        <f t="shared" si="5314"/>
        <v>0</v>
      </c>
      <c r="M3885" s="416"/>
      <c r="N3885" s="417">
        <f t="shared" si="5315"/>
        <v>0</v>
      </c>
      <c r="O3885" s="416">
        <v>67047</v>
      </c>
      <c r="P3885" s="417">
        <f t="shared" si="5316"/>
        <v>0</v>
      </c>
      <c r="Q3885" s="417">
        <v>67047</v>
      </c>
      <c r="R3885" s="417">
        <f t="shared" si="5283"/>
        <v>0</v>
      </c>
      <c r="S3885" s="417">
        <f t="shared" ref="S3885" si="5337">J3885-J3884</f>
        <v>0</v>
      </c>
      <c r="T3885" s="417">
        <f t="shared" ref="T3885:U3885" si="5338">Q3885-Q3884</f>
        <v>0</v>
      </c>
      <c r="U3885" s="417">
        <f t="shared" si="5338"/>
        <v>0</v>
      </c>
      <c r="V3885" s="422"/>
    </row>
    <row r="3886" spans="1:22" s="485" customFormat="1" ht="24" hidden="1" customHeight="1">
      <c r="A3886" s="366" t="s">
        <v>4295</v>
      </c>
      <c r="B3886" s="418" t="s">
        <v>0</v>
      </c>
      <c r="C3886" s="418" t="s">
        <v>4189</v>
      </c>
      <c r="D3886" s="418" t="s">
        <v>4194</v>
      </c>
      <c r="E3886" s="419" t="s">
        <v>2341</v>
      </c>
      <c r="F3886" s="411"/>
      <c r="G3886" s="411">
        <f>[5]내역서!F3850</f>
        <v>1</v>
      </c>
      <c r="H3886" s="410"/>
      <c r="I3886" s="410"/>
      <c r="J3886" s="410">
        <f>내역서!F3894</f>
        <v>0</v>
      </c>
      <c r="K3886" s="411"/>
      <c r="L3886" s="412">
        <f>INT($J3886*K3886)</f>
        <v>0</v>
      </c>
      <c r="M3886" s="411"/>
      <c r="N3886" s="412">
        <f>INT($J3886*M3886)</f>
        <v>0</v>
      </c>
      <c r="O3886" s="411">
        <v>15936</v>
      </c>
      <c r="P3886" s="412">
        <f>INT($J3886*O3886)</f>
        <v>0</v>
      </c>
      <c r="Q3886" s="412">
        <v>15936</v>
      </c>
      <c r="R3886" s="412">
        <f>L3886+N3886+P3886</f>
        <v>0</v>
      </c>
      <c r="S3886" s="412"/>
      <c r="T3886" s="412"/>
      <c r="U3886" s="412"/>
      <c r="V3886" s="419"/>
    </row>
    <row r="3887" spans="1:22" s="77" customFormat="1" ht="24" hidden="1" customHeight="1">
      <c r="A3887" s="372" t="s">
        <v>6513</v>
      </c>
      <c r="B3887" s="421"/>
      <c r="C3887" s="421" t="s">
        <v>4189</v>
      </c>
      <c r="D3887" s="421" t="s">
        <v>4194</v>
      </c>
      <c r="E3887" s="422" t="s">
        <v>2341</v>
      </c>
      <c r="F3887" s="416"/>
      <c r="G3887" s="416">
        <f>[5]내역서!F3851</f>
        <v>1</v>
      </c>
      <c r="H3887" s="415"/>
      <c r="I3887" s="415"/>
      <c r="J3887" s="415">
        <f>내역서!F3895</f>
        <v>0</v>
      </c>
      <c r="K3887" s="416"/>
      <c r="L3887" s="417">
        <f t="shared" si="5314"/>
        <v>0</v>
      </c>
      <c r="M3887" s="416"/>
      <c r="N3887" s="417">
        <f t="shared" si="5315"/>
        <v>0</v>
      </c>
      <c r="O3887" s="416">
        <v>15936</v>
      </c>
      <c r="P3887" s="417">
        <f t="shared" si="5316"/>
        <v>0</v>
      </c>
      <c r="Q3887" s="417">
        <v>15936</v>
      </c>
      <c r="R3887" s="417">
        <f t="shared" si="5283"/>
        <v>0</v>
      </c>
      <c r="S3887" s="417">
        <f t="shared" ref="S3887" si="5339">J3887-J3886</f>
        <v>0</v>
      </c>
      <c r="T3887" s="417">
        <f t="shared" ref="T3887:U3887" si="5340">Q3887-Q3886</f>
        <v>0</v>
      </c>
      <c r="U3887" s="417">
        <f t="shared" si="5340"/>
        <v>0</v>
      </c>
      <c r="V3887" s="422"/>
    </row>
    <row r="3888" spans="1:22" s="485" customFormat="1" ht="24" hidden="1" customHeight="1">
      <c r="A3888" s="366" t="s">
        <v>4629</v>
      </c>
      <c r="B3888" s="418" t="s">
        <v>0</v>
      </c>
      <c r="C3888" s="418" t="s">
        <v>4195</v>
      </c>
      <c r="D3888" s="418" t="s">
        <v>4196</v>
      </c>
      <c r="E3888" s="419" t="s">
        <v>2341</v>
      </c>
      <c r="F3888" s="411"/>
      <c r="G3888" s="411">
        <f>[5]내역서!F3852</f>
        <v>1</v>
      </c>
      <c r="H3888" s="410"/>
      <c r="I3888" s="410"/>
      <c r="J3888" s="410">
        <f>내역서!F3896</f>
        <v>0</v>
      </c>
      <c r="K3888" s="411"/>
      <c r="L3888" s="412">
        <f>INT($J3888*K3888)</f>
        <v>0</v>
      </c>
      <c r="M3888" s="411"/>
      <c r="N3888" s="412">
        <f>INT($J3888*M3888)</f>
        <v>0</v>
      </c>
      <c r="O3888" s="411">
        <v>87133</v>
      </c>
      <c r="P3888" s="412">
        <f>INT($J3888*O3888)</f>
        <v>0</v>
      </c>
      <c r="Q3888" s="412">
        <v>87133</v>
      </c>
      <c r="R3888" s="412">
        <f>L3888+N3888+P3888</f>
        <v>0</v>
      </c>
      <c r="S3888" s="412"/>
      <c r="T3888" s="412"/>
      <c r="U3888" s="412"/>
      <c r="V3888" s="419"/>
    </row>
    <row r="3889" spans="1:22" s="77" customFormat="1" ht="24" hidden="1" customHeight="1">
      <c r="A3889" s="372" t="s">
        <v>4298</v>
      </c>
      <c r="B3889" s="421"/>
      <c r="C3889" s="421" t="s">
        <v>4195</v>
      </c>
      <c r="D3889" s="421" t="s">
        <v>4196</v>
      </c>
      <c r="E3889" s="422" t="s">
        <v>2341</v>
      </c>
      <c r="F3889" s="416"/>
      <c r="G3889" s="416">
        <f>[5]내역서!F3853</f>
        <v>1</v>
      </c>
      <c r="H3889" s="415"/>
      <c r="I3889" s="415"/>
      <c r="J3889" s="415">
        <f>내역서!F3897</f>
        <v>0</v>
      </c>
      <c r="K3889" s="416"/>
      <c r="L3889" s="417">
        <f t="shared" si="5314"/>
        <v>0</v>
      </c>
      <c r="M3889" s="416"/>
      <c r="N3889" s="417">
        <f t="shared" si="5315"/>
        <v>0</v>
      </c>
      <c r="O3889" s="416">
        <v>87133</v>
      </c>
      <c r="P3889" s="417">
        <f t="shared" si="5316"/>
        <v>0</v>
      </c>
      <c r="Q3889" s="417">
        <v>87133</v>
      </c>
      <c r="R3889" s="417">
        <f t="shared" si="5283"/>
        <v>0</v>
      </c>
      <c r="S3889" s="417">
        <f t="shared" ref="S3889" si="5341">J3889-J3888</f>
        <v>0</v>
      </c>
      <c r="T3889" s="417">
        <f t="shared" ref="T3889:U3889" si="5342">Q3889-Q3888</f>
        <v>0</v>
      </c>
      <c r="U3889" s="417">
        <f t="shared" si="5342"/>
        <v>0</v>
      </c>
      <c r="V3889" s="422"/>
    </row>
    <row r="3890" spans="1:22" s="485" customFormat="1" ht="24" hidden="1" customHeight="1">
      <c r="A3890" s="366" t="s">
        <v>4295</v>
      </c>
      <c r="B3890" s="418" t="s">
        <v>0</v>
      </c>
      <c r="C3890" s="418" t="s">
        <v>4197</v>
      </c>
      <c r="D3890" s="418" t="s">
        <v>4196</v>
      </c>
      <c r="E3890" s="419" t="s">
        <v>2341</v>
      </c>
      <c r="F3890" s="411"/>
      <c r="G3890" s="411">
        <f>[5]내역서!F3854</f>
        <v>1</v>
      </c>
      <c r="H3890" s="410"/>
      <c r="I3890" s="410"/>
      <c r="J3890" s="410">
        <f>내역서!F3898</f>
        <v>0</v>
      </c>
      <c r="K3890" s="411"/>
      <c r="L3890" s="412">
        <f>INT($J3890*K3890)</f>
        <v>0</v>
      </c>
      <c r="M3890" s="411"/>
      <c r="N3890" s="412">
        <f>INT($J3890*M3890)</f>
        <v>0</v>
      </c>
      <c r="O3890" s="411">
        <v>87133</v>
      </c>
      <c r="P3890" s="412">
        <f>INT($J3890*O3890)</f>
        <v>0</v>
      </c>
      <c r="Q3890" s="412">
        <v>87133</v>
      </c>
      <c r="R3890" s="412">
        <f>L3890+N3890+P3890</f>
        <v>0</v>
      </c>
      <c r="S3890" s="412"/>
      <c r="T3890" s="412"/>
      <c r="U3890" s="412"/>
      <c r="V3890" s="419"/>
    </row>
    <row r="3891" spans="1:22" s="77" customFormat="1" ht="24" hidden="1" customHeight="1">
      <c r="A3891" s="372" t="s">
        <v>2072</v>
      </c>
      <c r="B3891" s="421"/>
      <c r="C3891" s="421" t="s">
        <v>4197</v>
      </c>
      <c r="D3891" s="421" t="s">
        <v>4196</v>
      </c>
      <c r="E3891" s="422" t="s">
        <v>2341</v>
      </c>
      <c r="F3891" s="416"/>
      <c r="G3891" s="416">
        <f>[5]내역서!F3855</f>
        <v>1</v>
      </c>
      <c r="H3891" s="415"/>
      <c r="I3891" s="415"/>
      <c r="J3891" s="415">
        <f>내역서!F3899</f>
        <v>0</v>
      </c>
      <c r="K3891" s="416"/>
      <c r="L3891" s="417">
        <f t="shared" si="5314"/>
        <v>0</v>
      </c>
      <c r="M3891" s="416"/>
      <c r="N3891" s="417">
        <f t="shared" si="5315"/>
        <v>0</v>
      </c>
      <c r="O3891" s="416">
        <v>87133</v>
      </c>
      <c r="P3891" s="417">
        <f t="shared" si="5316"/>
        <v>0</v>
      </c>
      <c r="Q3891" s="417">
        <v>87133</v>
      </c>
      <c r="R3891" s="417">
        <f t="shared" si="5283"/>
        <v>0</v>
      </c>
      <c r="S3891" s="417">
        <f t="shared" ref="S3891" si="5343">J3891-J3890</f>
        <v>0</v>
      </c>
      <c r="T3891" s="417">
        <f t="shared" ref="T3891:U3891" si="5344">Q3891-Q3890</f>
        <v>0</v>
      </c>
      <c r="U3891" s="417">
        <f t="shared" si="5344"/>
        <v>0</v>
      </c>
      <c r="V3891" s="422"/>
    </row>
    <row r="3892" spans="1:22" s="485" customFormat="1" ht="24" hidden="1" customHeight="1">
      <c r="A3892" s="366" t="s">
        <v>6514</v>
      </c>
      <c r="B3892" s="418" t="s">
        <v>0</v>
      </c>
      <c r="C3892" s="418" t="s">
        <v>4199</v>
      </c>
      <c r="D3892" s="418" t="s">
        <v>4196</v>
      </c>
      <c r="E3892" s="419" t="s">
        <v>2341</v>
      </c>
      <c r="F3892" s="411"/>
      <c r="G3892" s="411">
        <f>[5]내역서!F3856</f>
        <v>1</v>
      </c>
      <c r="H3892" s="410"/>
      <c r="I3892" s="410"/>
      <c r="J3892" s="410">
        <f>내역서!F3900</f>
        <v>0</v>
      </c>
      <c r="K3892" s="411"/>
      <c r="L3892" s="412">
        <f>INT($J3892*K3892)</f>
        <v>0</v>
      </c>
      <c r="M3892" s="411"/>
      <c r="N3892" s="412">
        <f>INT($J3892*M3892)</f>
        <v>0</v>
      </c>
      <c r="O3892" s="411">
        <v>43943</v>
      </c>
      <c r="P3892" s="412">
        <f>INT($J3892*O3892)</f>
        <v>0</v>
      </c>
      <c r="Q3892" s="412">
        <v>43943</v>
      </c>
      <c r="R3892" s="412">
        <f>L3892+N3892+P3892</f>
        <v>0</v>
      </c>
      <c r="S3892" s="412"/>
      <c r="T3892" s="412"/>
      <c r="U3892" s="412"/>
      <c r="V3892" s="419"/>
    </row>
    <row r="3893" spans="1:22" s="77" customFormat="1" ht="24" hidden="1" customHeight="1">
      <c r="A3893" s="372" t="s">
        <v>4366</v>
      </c>
      <c r="B3893" s="421"/>
      <c r="C3893" s="421" t="s">
        <v>4199</v>
      </c>
      <c r="D3893" s="421" t="s">
        <v>4196</v>
      </c>
      <c r="E3893" s="422" t="s">
        <v>2341</v>
      </c>
      <c r="F3893" s="416"/>
      <c r="G3893" s="416">
        <f>[5]내역서!F3857</f>
        <v>1</v>
      </c>
      <c r="H3893" s="415"/>
      <c r="I3893" s="415"/>
      <c r="J3893" s="415">
        <f>내역서!F3901</f>
        <v>0</v>
      </c>
      <c r="K3893" s="416"/>
      <c r="L3893" s="417">
        <f t="shared" si="5314"/>
        <v>0</v>
      </c>
      <c r="M3893" s="416"/>
      <c r="N3893" s="417">
        <f t="shared" si="5315"/>
        <v>0</v>
      </c>
      <c r="O3893" s="416">
        <v>43943</v>
      </c>
      <c r="P3893" s="417">
        <f t="shared" si="5316"/>
        <v>0</v>
      </c>
      <c r="Q3893" s="417">
        <v>43943</v>
      </c>
      <c r="R3893" s="417">
        <f t="shared" si="5283"/>
        <v>0</v>
      </c>
      <c r="S3893" s="417">
        <f t="shared" ref="S3893" si="5345">J3893-J3892</f>
        <v>0</v>
      </c>
      <c r="T3893" s="417">
        <f t="shared" ref="T3893:U3893" si="5346">Q3893-Q3892</f>
        <v>0</v>
      </c>
      <c r="U3893" s="417">
        <f t="shared" si="5346"/>
        <v>0</v>
      </c>
      <c r="V3893" s="422"/>
    </row>
    <row r="3894" spans="1:22" s="485" customFormat="1" ht="24" hidden="1" customHeight="1">
      <c r="A3894" s="366" t="s">
        <v>2055</v>
      </c>
      <c r="B3894" s="418" t="s">
        <v>0</v>
      </c>
      <c r="C3894" s="418" t="s">
        <v>4200</v>
      </c>
      <c r="D3894" s="418" t="s">
        <v>4169</v>
      </c>
      <c r="E3894" s="419" t="s">
        <v>2341</v>
      </c>
      <c r="F3894" s="411"/>
      <c r="G3894" s="411">
        <f>[5]내역서!F3858</f>
        <v>1</v>
      </c>
      <c r="H3894" s="410"/>
      <c r="I3894" s="410"/>
      <c r="J3894" s="410">
        <f>내역서!F3902</f>
        <v>0</v>
      </c>
      <c r="K3894" s="411"/>
      <c r="L3894" s="412">
        <f>INT($J3894*K3894)</f>
        <v>0</v>
      </c>
      <c r="M3894" s="411"/>
      <c r="N3894" s="412">
        <f>INT($J3894*M3894)</f>
        <v>0</v>
      </c>
      <c r="O3894" s="411">
        <v>148145</v>
      </c>
      <c r="P3894" s="412">
        <f>INT($J3894*O3894)</f>
        <v>0</v>
      </c>
      <c r="Q3894" s="412">
        <v>148145</v>
      </c>
      <c r="R3894" s="412">
        <f>L3894+N3894+P3894</f>
        <v>0</v>
      </c>
      <c r="S3894" s="412"/>
      <c r="T3894" s="412"/>
      <c r="U3894" s="412"/>
      <c r="V3894" s="419"/>
    </row>
    <row r="3895" spans="1:22" s="77" customFormat="1" ht="24" hidden="1" customHeight="1">
      <c r="A3895" s="372" t="s">
        <v>2072</v>
      </c>
      <c r="B3895" s="421"/>
      <c r="C3895" s="421" t="s">
        <v>4200</v>
      </c>
      <c r="D3895" s="421" t="s">
        <v>4169</v>
      </c>
      <c r="E3895" s="422" t="s">
        <v>2341</v>
      </c>
      <c r="F3895" s="416"/>
      <c r="G3895" s="416">
        <f>[5]내역서!F3859</f>
        <v>1</v>
      </c>
      <c r="H3895" s="415"/>
      <c r="I3895" s="415"/>
      <c r="J3895" s="415">
        <f>내역서!F3903</f>
        <v>0</v>
      </c>
      <c r="K3895" s="416"/>
      <c r="L3895" s="417">
        <f t="shared" si="5314"/>
        <v>0</v>
      </c>
      <c r="M3895" s="416"/>
      <c r="N3895" s="417">
        <f t="shared" si="5315"/>
        <v>0</v>
      </c>
      <c r="O3895" s="416">
        <v>148145</v>
      </c>
      <c r="P3895" s="417">
        <f t="shared" si="5316"/>
        <v>0</v>
      </c>
      <c r="Q3895" s="417">
        <v>148145</v>
      </c>
      <c r="R3895" s="417">
        <f t="shared" si="5283"/>
        <v>0</v>
      </c>
      <c r="S3895" s="417">
        <f t="shared" ref="S3895" si="5347">J3895-J3894</f>
        <v>0</v>
      </c>
      <c r="T3895" s="417">
        <f t="shared" ref="T3895:U3895" si="5348">Q3895-Q3894</f>
        <v>0</v>
      </c>
      <c r="U3895" s="417">
        <f t="shared" si="5348"/>
        <v>0</v>
      </c>
      <c r="V3895" s="422"/>
    </row>
    <row r="3896" spans="1:22" s="485" customFormat="1" ht="24" hidden="1" customHeight="1">
      <c r="A3896" s="366" t="s">
        <v>4634</v>
      </c>
      <c r="B3896" s="418" t="s">
        <v>0</v>
      </c>
      <c r="C3896" s="418" t="s">
        <v>4201</v>
      </c>
      <c r="D3896" s="418" t="s">
        <v>4202</v>
      </c>
      <c r="E3896" s="419" t="s">
        <v>2341</v>
      </c>
      <c r="F3896" s="411"/>
      <c r="G3896" s="411">
        <f>[5]내역서!F3860</f>
        <v>1</v>
      </c>
      <c r="H3896" s="410"/>
      <c r="I3896" s="410"/>
      <c r="J3896" s="410">
        <f>내역서!F3904</f>
        <v>0</v>
      </c>
      <c r="K3896" s="411"/>
      <c r="L3896" s="412">
        <f>INT($J3896*K3896)</f>
        <v>0</v>
      </c>
      <c r="M3896" s="411"/>
      <c r="N3896" s="412">
        <f>INT($J3896*M3896)</f>
        <v>0</v>
      </c>
      <c r="O3896" s="411">
        <v>142298</v>
      </c>
      <c r="P3896" s="412">
        <f>INT($J3896*O3896)</f>
        <v>0</v>
      </c>
      <c r="Q3896" s="412">
        <v>142298</v>
      </c>
      <c r="R3896" s="412">
        <f>L3896+N3896+P3896</f>
        <v>0</v>
      </c>
      <c r="S3896" s="412"/>
      <c r="T3896" s="412"/>
      <c r="U3896" s="412"/>
      <c r="V3896" s="419"/>
    </row>
    <row r="3897" spans="1:22" s="77" customFormat="1" ht="24" hidden="1" customHeight="1">
      <c r="A3897" s="372" t="s">
        <v>4425</v>
      </c>
      <c r="B3897" s="421"/>
      <c r="C3897" s="421" t="s">
        <v>4201</v>
      </c>
      <c r="D3897" s="421" t="s">
        <v>4202</v>
      </c>
      <c r="E3897" s="422" t="s">
        <v>2341</v>
      </c>
      <c r="F3897" s="416"/>
      <c r="G3897" s="416">
        <f>[5]내역서!F3861</f>
        <v>1</v>
      </c>
      <c r="H3897" s="415"/>
      <c r="I3897" s="415"/>
      <c r="J3897" s="415">
        <f>내역서!F3905</f>
        <v>0</v>
      </c>
      <c r="K3897" s="416"/>
      <c r="L3897" s="417">
        <f t="shared" si="5314"/>
        <v>0</v>
      </c>
      <c r="M3897" s="416"/>
      <c r="N3897" s="417">
        <f t="shared" si="5315"/>
        <v>0</v>
      </c>
      <c r="O3897" s="416">
        <v>142298</v>
      </c>
      <c r="P3897" s="417">
        <f t="shared" si="5316"/>
        <v>0</v>
      </c>
      <c r="Q3897" s="417">
        <v>142298</v>
      </c>
      <c r="R3897" s="417">
        <f t="shared" si="5283"/>
        <v>0</v>
      </c>
      <c r="S3897" s="417">
        <f t="shared" ref="S3897" si="5349">J3897-J3896</f>
        <v>0</v>
      </c>
      <c r="T3897" s="417">
        <f t="shared" ref="T3897:U3897" si="5350">Q3897-Q3896</f>
        <v>0</v>
      </c>
      <c r="U3897" s="417">
        <f t="shared" si="5350"/>
        <v>0</v>
      </c>
      <c r="V3897" s="422"/>
    </row>
    <row r="3898" spans="1:22" s="485" customFormat="1" ht="24" hidden="1" customHeight="1">
      <c r="A3898" s="366" t="s">
        <v>2055</v>
      </c>
      <c r="B3898" s="418" t="s">
        <v>0</v>
      </c>
      <c r="C3898" s="418" t="s">
        <v>4203</v>
      </c>
      <c r="D3898" s="418" t="s">
        <v>4204</v>
      </c>
      <c r="E3898" s="419" t="s">
        <v>2341</v>
      </c>
      <c r="F3898" s="411"/>
      <c r="G3898" s="411">
        <f>[5]내역서!F3862</f>
        <v>1</v>
      </c>
      <c r="H3898" s="410"/>
      <c r="I3898" s="410"/>
      <c r="J3898" s="410">
        <f>내역서!F3906</f>
        <v>0</v>
      </c>
      <c r="K3898" s="411"/>
      <c r="L3898" s="412">
        <f>INT($J3898*K3898)</f>
        <v>0</v>
      </c>
      <c r="M3898" s="411"/>
      <c r="N3898" s="412">
        <f>INT($J3898*M3898)</f>
        <v>0</v>
      </c>
      <c r="O3898" s="411">
        <v>148428</v>
      </c>
      <c r="P3898" s="412">
        <f>INT($J3898*O3898)</f>
        <v>0</v>
      </c>
      <c r="Q3898" s="412">
        <v>148428</v>
      </c>
      <c r="R3898" s="412">
        <f>L3898+N3898+P3898</f>
        <v>0</v>
      </c>
      <c r="S3898" s="412"/>
      <c r="T3898" s="412"/>
      <c r="U3898" s="412"/>
      <c r="V3898" s="419"/>
    </row>
    <row r="3899" spans="1:22" s="77" customFormat="1" ht="24" hidden="1" customHeight="1">
      <c r="A3899" s="372" t="s">
        <v>4367</v>
      </c>
      <c r="B3899" s="421"/>
      <c r="C3899" s="421" t="s">
        <v>4203</v>
      </c>
      <c r="D3899" s="421" t="s">
        <v>4204</v>
      </c>
      <c r="E3899" s="422" t="s">
        <v>2341</v>
      </c>
      <c r="F3899" s="416"/>
      <c r="G3899" s="416">
        <f>[5]내역서!F3863</f>
        <v>1</v>
      </c>
      <c r="H3899" s="415"/>
      <c r="I3899" s="415"/>
      <c r="J3899" s="415">
        <f>내역서!F3907</f>
        <v>0</v>
      </c>
      <c r="K3899" s="416"/>
      <c r="L3899" s="417">
        <f t="shared" si="5314"/>
        <v>0</v>
      </c>
      <c r="M3899" s="416"/>
      <c r="N3899" s="417">
        <f t="shared" si="5315"/>
        <v>0</v>
      </c>
      <c r="O3899" s="416">
        <v>148428</v>
      </c>
      <c r="P3899" s="417">
        <f t="shared" si="5316"/>
        <v>0</v>
      </c>
      <c r="Q3899" s="417">
        <v>148428</v>
      </c>
      <c r="R3899" s="417">
        <f t="shared" ref="R3899:R3935" si="5351">L3899+N3899+P3899</f>
        <v>0</v>
      </c>
      <c r="S3899" s="417">
        <f t="shared" ref="S3899" si="5352">J3899-J3898</f>
        <v>0</v>
      </c>
      <c r="T3899" s="417">
        <f t="shared" ref="T3899:U3899" si="5353">Q3899-Q3898</f>
        <v>0</v>
      </c>
      <c r="U3899" s="417">
        <f t="shared" si="5353"/>
        <v>0</v>
      </c>
      <c r="V3899" s="422"/>
    </row>
    <row r="3900" spans="1:22" s="485" customFormat="1" ht="24" hidden="1" customHeight="1">
      <c r="A3900" s="366" t="s">
        <v>4636</v>
      </c>
      <c r="B3900" s="418" t="s">
        <v>0</v>
      </c>
      <c r="C3900" s="418" t="s">
        <v>4150</v>
      </c>
      <c r="D3900" s="418" t="s">
        <v>4205</v>
      </c>
      <c r="E3900" s="419" t="s">
        <v>2341</v>
      </c>
      <c r="F3900" s="411"/>
      <c r="G3900" s="411">
        <f>[5]내역서!F3864</f>
        <v>1</v>
      </c>
      <c r="H3900" s="410"/>
      <c r="I3900" s="410"/>
      <c r="J3900" s="410">
        <f>내역서!F3908</f>
        <v>0</v>
      </c>
      <c r="K3900" s="411"/>
      <c r="L3900" s="412">
        <f>INT($J3900*K3900)</f>
        <v>0</v>
      </c>
      <c r="M3900" s="411"/>
      <c r="N3900" s="412">
        <f>INT($J3900*M3900)</f>
        <v>0</v>
      </c>
      <c r="O3900" s="411">
        <v>74685</v>
      </c>
      <c r="P3900" s="412">
        <f>INT($J3900*O3900)</f>
        <v>0</v>
      </c>
      <c r="Q3900" s="412">
        <v>74685</v>
      </c>
      <c r="R3900" s="412">
        <f>L3900+N3900+P3900</f>
        <v>0</v>
      </c>
      <c r="S3900" s="412"/>
      <c r="T3900" s="412"/>
      <c r="U3900" s="412"/>
      <c r="V3900" s="419"/>
    </row>
    <row r="3901" spans="1:22" s="77" customFormat="1" ht="24" hidden="1" customHeight="1">
      <c r="A3901" s="372" t="s">
        <v>4425</v>
      </c>
      <c r="B3901" s="421"/>
      <c r="C3901" s="421" t="s">
        <v>4150</v>
      </c>
      <c r="D3901" s="421" t="s">
        <v>4205</v>
      </c>
      <c r="E3901" s="422" t="s">
        <v>2341</v>
      </c>
      <c r="F3901" s="416"/>
      <c r="G3901" s="416">
        <f>[5]내역서!F3865</f>
        <v>1</v>
      </c>
      <c r="H3901" s="415"/>
      <c r="I3901" s="415"/>
      <c r="J3901" s="415">
        <f>내역서!F3909</f>
        <v>0</v>
      </c>
      <c r="K3901" s="416"/>
      <c r="L3901" s="417">
        <f t="shared" si="5314"/>
        <v>0</v>
      </c>
      <c r="M3901" s="416"/>
      <c r="N3901" s="417">
        <f t="shared" si="5315"/>
        <v>0</v>
      </c>
      <c r="O3901" s="416">
        <v>74685</v>
      </c>
      <c r="P3901" s="417">
        <f t="shared" si="5316"/>
        <v>0</v>
      </c>
      <c r="Q3901" s="417">
        <v>74685</v>
      </c>
      <c r="R3901" s="417">
        <f t="shared" si="5351"/>
        <v>0</v>
      </c>
      <c r="S3901" s="417">
        <f t="shared" ref="S3901" si="5354">J3901-J3900</f>
        <v>0</v>
      </c>
      <c r="T3901" s="417">
        <f t="shared" ref="T3901:U3901" si="5355">Q3901-Q3900</f>
        <v>0</v>
      </c>
      <c r="U3901" s="417">
        <f t="shared" si="5355"/>
        <v>0</v>
      </c>
      <c r="V3901" s="422"/>
    </row>
    <row r="3902" spans="1:22" s="485" customFormat="1" ht="24" hidden="1" customHeight="1">
      <c r="A3902" s="366" t="s">
        <v>4602</v>
      </c>
      <c r="B3902" s="418" t="s">
        <v>0</v>
      </c>
      <c r="C3902" s="418" t="s">
        <v>4206</v>
      </c>
      <c r="D3902" s="418" t="s">
        <v>4207</v>
      </c>
      <c r="E3902" s="419" t="s">
        <v>2341</v>
      </c>
      <c r="F3902" s="411"/>
      <c r="G3902" s="411">
        <f>[5]내역서!F3866</f>
        <v>1</v>
      </c>
      <c r="H3902" s="410"/>
      <c r="I3902" s="410"/>
      <c r="J3902" s="410">
        <f>내역서!F3910</f>
        <v>0</v>
      </c>
      <c r="K3902" s="411"/>
      <c r="L3902" s="412">
        <f>INT($J3902*K3902)</f>
        <v>0</v>
      </c>
      <c r="M3902" s="411"/>
      <c r="N3902" s="412">
        <f>INT($J3902*M3902)</f>
        <v>0</v>
      </c>
      <c r="O3902" s="411">
        <v>12070</v>
      </c>
      <c r="P3902" s="412">
        <f>INT($J3902*O3902)</f>
        <v>0</v>
      </c>
      <c r="Q3902" s="412">
        <v>12070</v>
      </c>
      <c r="R3902" s="412">
        <f>L3902+N3902+P3902</f>
        <v>0</v>
      </c>
      <c r="S3902" s="412"/>
      <c r="T3902" s="412"/>
      <c r="U3902" s="412"/>
      <c r="V3902" s="419"/>
    </row>
    <row r="3903" spans="1:22" s="77" customFormat="1" ht="24" hidden="1" customHeight="1">
      <c r="A3903" s="372" t="s">
        <v>4298</v>
      </c>
      <c r="B3903" s="421"/>
      <c r="C3903" s="421" t="s">
        <v>4206</v>
      </c>
      <c r="D3903" s="421" t="s">
        <v>4207</v>
      </c>
      <c r="E3903" s="422" t="s">
        <v>2341</v>
      </c>
      <c r="F3903" s="416"/>
      <c r="G3903" s="416">
        <f>[5]내역서!F3867</f>
        <v>1</v>
      </c>
      <c r="H3903" s="415"/>
      <c r="I3903" s="415"/>
      <c r="J3903" s="415">
        <f>내역서!F3911</f>
        <v>0</v>
      </c>
      <c r="K3903" s="416"/>
      <c r="L3903" s="417">
        <f t="shared" si="5314"/>
        <v>0</v>
      </c>
      <c r="M3903" s="416"/>
      <c r="N3903" s="417">
        <f t="shared" si="5315"/>
        <v>0</v>
      </c>
      <c r="O3903" s="416">
        <v>12070</v>
      </c>
      <c r="P3903" s="417">
        <f t="shared" si="5316"/>
        <v>0</v>
      </c>
      <c r="Q3903" s="417">
        <v>12070</v>
      </c>
      <c r="R3903" s="417">
        <f t="shared" si="5351"/>
        <v>0</v>
      </c>
      <c r="S3903" s="417">
        <f t="shared" ref="S3903" si="5356">J3903-J3902</f>
        <v>0</v>
      </c>
      <c r="T3903" s="417">
        <f t="shared" ref="T3903:U3903" si="5357">Q3903-Q3902</f>
        <v>0</v>
      </c>
      <c r="U3903" s="417">
        <f t="shared" si="5357"/>
        <v>0</v>
      </c>
      <c r="V3903" s="422"/>
    </row>
    <row r="3904" spans="1:22" s="485" customFormat="1" ht="24" hidden="1" customHeight="1">
      <c r="A3904" s="366" t="s">
        <v>4591</v>
      </c>
      <c r="B3904" s="418" t="s">
        <v>0</v>
      </c>
      <c r="C3904" s="418" t="s">
        <v>4208</v>
      </c>
      <c r="D3904" s="418" t="s">
        <v>4207</v>
      </c>
      <c r="E3904" s="419" t="s">
        <v>2341</v>
      </c>
      <c r="F3904" s="411"/>
      <c r="G3904" s="411">
        <f>[5]내역서!F3868</f>
        <v>1</v>
      </c>
      <c r="H3904" s="410"/>
      <c r="I3904" s="410"/>
      <c r="J3904" s="410">
        <f>내역서!F3912</f>
        <v>0</v>
      </c>
      <c r="K3904" s="411"/>
      <c r="L3904" s="412">
        <f>INT($J3904*K3904)</f>
        <v>0</v>
      </c>
      <c r="M3904" s="411"/>
      <c r="N3904" s="412">
        <f>INT($J3904*M3904)</f>
        <v>0</v>
      </c>
      <c r="O3904" s="411">
        <v>41020</v>
      </c>
      <c r="P3904" s="412">
        <f>INT($J3904*O3904)</f>
        <v>0</v>
      </c>
      <c r="Q3904" s="412">
        <v>41020</v>
      </c>
      <c r="R3904" s="412">
        <f>L3904+N3904+P3904</f>
        <v>0</v>
      </c>
      <c r="S3904" s="412"/>
      <c r="T3904" s="412"/>
      <c r="U3904" s="412"/>
      <c r="V3904" s="419"/>
    </row>
    <row r="3905" spans="1:22" s="77" customFormat="1" ht="24" hidden="1" customHeight="1">
      <c r="A3905" s="372" t="s">
        <v>2072</v>
      </c>
      <c r="B3905" s="421"/>
      <c r="C3905" s="421" t="s">
        <v>4208</v>
      </c>
      <c r="D3905" s="421" t="s">
        <v>4207</v>
      </c>
      <c r="E3905" s="422" t="s">
        <v>2341</v>
      </c>
      <c r="F3905" s="416"/>
      <c r="G3905" s="416">
        <f>[5]내역서!F3869</f>
        <v>1</v>
      </c>
      <c r="H3905" s="415"/>
      <c r="I3905" s="415"/>
      <c r="J3905" s="415">
        <f>내역서!F3913</f>
        <v>0</v>
      </c>
      <c r="K3905" s="416"/>
      <c r="L3905" s="417">
        <f t="shared" si="5314"/>
        <v>0</v>
      </c>
      <c r="M3905" s="416"/>
      <c r="N3905" s="417">
        <f t="shared" si="5315"/>
        <v>0</v>
      </c>
      <c r="O3905" s="416">
        <v>41020</v>
      </c>
      <c r="P3905" s="417">
        <f t="shared" si="5316"/>
        <v>0</v>
      </c>
      <c r="Q3905" s="417">
        <v>41020</v>
      </c>
      <c r="R3905" s="417">
        <f t="shared" si="5351"/>
        <v>0</v>
      </c>
      <c r="S3905" s="417">
        <f t="shared" ref="S3905" si="5358">J3905-J3904</f>
        <v>0</v>
      </c>
      <c r="T3905" s="417">
        <f t="shared" ref="T3905:U3905" si="5359">Q3905-Q3904</f>
        <v>0</v>
      </c>
      <c r="U3905" s="417">
        <f t="shared" si="5359"/>
        <v>0</v>
      </c>
      <c r="V3905" s="422"/>
    </row>
    <row r="3906" spans="1:22" s="485" customFormat="1" ht="24" hidden="1" customHeight="1">
      <c r="A3906" s="366" t="s">
        <v>4689</v>
      </c>
      <c r="B3906" s="418" t="s">
        <v>0</v>
      </c>
      <c r="C3906" s="418" t="s">
        <v>4190</v>
      </c>
      <c r="D3906" s="418" t="s">
        <v>4207</v>
      </c>
      <c r="E3906" s="419" t="s">
        <v>2341</v>
      </c>
      <c r="F3906" s="411"/>
      <c r="G3906" s="411">
        <f>[5]내역서!F3870</f>
        <v>1</v>
      </c>
      <c r="H3906" s="410"/>
      <c r="I3906" s="410"/>
      <c r="J3906" s="410">
        <f>내역서!F3914</f>
        <v>0</v>
      </c>
      <c r="K3906" s="411"/>
      <c r="L3906" s="412">
        <f>INT($J3906*K3906)</f>
        <v>0</v>
      </c>
      <c r="M3906" s="411"/>
      <c r="N3906" s="412">
        <f>INT($J3906*M3906)</f>
        <v>0</v>
      </c>
      <c r="O3906" s="411">
        <v>44886</v>
      </c>
      <c r="P3906" s="412">
        <f>INT($J3906*O3906)</f>
        <v>0</v>
      </c>
      <c r="Q3906" s="412">
        <v>44886</v>
      </c>
      <c r="R3906" s="412">
        <f>L3906+N3906+P3906</f>
        <v>0</v>
      </c>
      <c r="S3906" s="412"/>
      <c r="T3906" s="412"/>
      <c r="U3906" s="412"/>
      <c r="V3906" s="419"/>
    </row>
    <row r="3907" spans="1:22" s="77" customFormat="1" ht="24" hidden="1" customHeight="1">
      <c r="A3907" s="372" t="s">
        <v>4359</v>
      </c>
      <c r="B3907" s="421"/>
      <c r="C3907" s="421" t="s">
        <v>4190</v>
      </c>
      <c r="D3907" s="421" t="s">
        <v>4207</v>
      </c>
      <c r="E3907" s="422" t="s">
        <v>2341</v>
      </c>
      <c r="F3907" s="416"/>
      <c r="G3907" s="416">
        <f>[5]내역서!F3871</f>
        <v>1</v>
      </c>
      <c r="H3907" s="415"/>
      <c r="I3907" s="415"/>
      <c r="J3907" s="415">
        <f>내역서!F3915</f>
        <v>0</v>
      </c>
      <c r="K3907" s="416"/>
      <c r="L3907" s="417">
        <f t="shared" si="5314"/>
        <v>0</v>
      </c>
      <c r="M3907" s="416"/>
      <c r="N3907" s="417">
        <f t="shared" si="5315"/>
        <v>0</v>
      </c>
      <c r="O3907" s="416">
        <v>44886</v>
      </c>
      <c r="P3907" s="417">
        <f t="shared" si="5316"/>
        <v>0</v>
      </c>
      <c r="Q3907" s="417">
        <v>44886</v>
      </c>
      <c r="R3907" s="417">
        <f t="shared" si="5351"/>
        <v>0</v>
      </c>
      <c r="S3907" s="417">
        <f t="shared" ref="S3907" si="5360">J3907-J3906</f>
        <v>0</v>
      </c>
      <c r="T3907" s="417">
        <f t="shared" ref="T3907:U3907" si="5361">Q3907-Q3906</f>
        <v>0</v>
      </c>
      <c r="U3907" s="417">
        <f t="shared" si="5361"/>
        <v>0</v>
      </c>
      <c r="V3907" s="422"/>
    </row>
    <row r="3908" spans="1:22" s="485" customFormat="1" ht="24" hidden="1" customHeight="1">
      <c r="A3908" s="366" t="s">
        <v>4602</v>
      </c>
      <c r="B3908" s="418" t="s">
        <v>0</v>
      </c>
      <c r="C3908" s="418" t="s">
        <v>4206</v>
      </c>
      <c r="D3908" s="418" t="s">
        <v>4210</v>
      </c>
      <c r="E3908" s="419" t="s">
        <v>2341</v>
      </c>
      <c r="F3908" s="411"/>
      <c r="G3908" s="411">
        <f>[5]내역서!F3872</f>
        <v>1</v>
      </c>
      <c r="H3908" s="410"/>
      <c r="I3908" s="410"/>
      <c r="J3908" s="410">
        <f>내역서!F3916</f>
        <v>0</v>
      </c>
      <c r="K3908" s="411"/>
      <c r="L3908" s="412">
        <f>INT($J3908*K3908)</f>
        <v>0</v>
      </c>
      <c r="M3908" s="411"/>
      <c r="N3908" s="412">
        <f>INT($J3908*M3908)</f>
        <v>0</v>
      </c>
      <c r="O3908" s="411">
        <v>12070</v>
      </c>
      <c r="P3908" s="412">
        <f>INT($J3908*O3908)</f>
        <v>0</v>
      </c>
      <c r="Q3908" s="412">
        <v>12070</v>
      </c>
      <c r="R3908" s="412">
        <f>L3908+N3908+P3908</f>
        <v>0</v>
      </c>
      <c r="S3908" s="412"/>
      <c r="T3908" s="412"/>
      <c r="U3908" s="412"/>
      <c r="V3908" s="419"/>
    </row>
    <row r="3909" spans="1:22" s="77" customFormat="1" ht="24" hidden="1" customHeight="1">
      <c r="A3909" s="372" t="s">
        <v>6515</v>
      </c>
      <c r="B3909" s="421"/>
      <c r="C3909" s="421" t="s">
        <v>4206</v>
      </c>
      <c r="D3909" s="421" t="s">
        <v>4210</v>
      </c>
      <c r="E3909" s="422" t="s">
        <v>2341</v>
      </c>
      <c r="F3909" s="416"/>
      <c r="G3909" s="416">
        <f>[5]내역서!F3873</f>
        <v>1</v>
      </c>
      <c r="H3909" s="415"/>
      <c r="I3909" s="415"/>
      <c r="J3909" s="415">
        <f>내역서!F3917</f>
        <v>0</v>
      </c>
      <c r="K3909" s="416"/>
      <c r="L3909" s="417">
        <f t="shared" si="5314"/>
        <v>0</v>
      </c>
      <c r="M3909" s="416"/>
      <c r="N3909" s="417">
        <f t="shared" si="5315"/>
        <v>0</v>
      </c>
      <c r="O3909" s="416">
        <v>12070</v>
      </c>
      <c r="P3909" s="417">
        <f t="shared" si="5316"/>
        <v>0</v>
      </c>
      <c r="Q3909" s="417">
        <v>12070</v>
      </c>
      <c r="R3909" s="417">
        <f t="shared" si="5351"/>
        <v>0</v>
      </c>
      <c r="S3909" s="417">
        <f t="shared" ref="S3909" si="5362">J3909-J3908</f>
        <v>0</v>
      </c>
      <c r="T3909" s="417">
        <f t="shared" ref="T3909:U3909" si="5363">Q3909-Q3908</f>
        <v>0</v>
      </c>
      <c r="U3909" s="417">
        <f t="shared" si="5363"/>
        <v>0</v>
      </c>
      <c r="V3909" s="422"/>
    </row>
    <row r="3910" spans="1:22" s="485" customFormat="1" ht="24" hidden="1" customHeight="1">
      <c r="A3910" s="366" t="s">
        <v>6516</v>
      </c>
      <c r="B3910" s="418" t="s">
        <v>0</v>
      </c>
      <c r="C3910" s="418" t="s">
        <v>4208</v>
      </c>
      <c r="D3910" s="418" t="s">
        <v>4210</v>
      </c>
      <c r="E3910" s="419" t="s">
        <v>2341</v>
      </c>
      <c r="F3910" s="411"/>
      <c r="G3910" s="411">
        <f>[5]내역서!F3874</f>
        <v>1</v>
      </c>
      <c r="H3910" s="410"/>
      <c r="I3910" s="410"/>
      <c r="J3910" s="410">
        <f>내역서!F3918</f>
        <v>0</v>
      </c>
      <c r="K3910" s="411"/>
      <c r="L3910" s="412">
        <f>INT($J3910*K3910)</f>
        <v>0</v>
      </c>
      <c r="M3910" s="411"/>
      <c r="N3910" s="412">
        <f>INT($J3910*M3910)</f>
        <v>0</v>
      </c>
      <c r="O3910" s="411">
        <v>41114</v>
      </c>
      <c r="P3910" s="412">
        <f>INT($J3910*O3910)</f>
        <v>0</v>
      </c>
      <c r="Q3910" s="412">
        <v>41114</v>
      </c>
      <c r="R3910" s="412">
        <f>L3910+N3910+P3910</f>
        <v>0</v>
      </c>
      <c r="S3910" s="412"/>
      <c r="T3910" s="412"/>
      <c r="U3910" s="412"/>
      <c r="V3910" s="419"/>
    </row>
    <row r="3911" spans="1:22" s="77" customFormat="1" ht="24" hidden="1" customHeight="1">
      <c r="A3911" s="372" t="s">
        <v>4588</v>
      </c>
      <c r="B3911" s="421"/>
      <c r="C3911" s="421" t="s">
        <v>4208</v>
      </c>
      <c r="D3911" s="421" t="s">
        <v>4210</v>
      </c>
      <c r="E3911" s="422" t="s">
        <v>2341</v>
      </c>
      <c r="F3911" s="416"/>
      <c r="G3911" s="416">
        <f>[5]내역서!F3875</f>
        <v>1</v>
      </c>
      <c r="H3911" s="415"/>
      <c r="I3911" s="415"/>
      <c r="J3911" s="415">
        <f>내역서!F3919</f>
        <v>0</v>
      </c>
      <c r="K3911" s="416"/>
      <c r="L3911" s="417">
        <f t="shared" si="5314"/>
        <v>0</v>
      </c>
      <c r="M3911" s="416"/>
      <c r="N3911" s="417">
        <f t="shared" si="5315"/>
        <v>0</v>
      </c>
      <c r="O3911" s="416">
        <v>41114</v>
      </c>
      <c r="P3911" s="417">
        <f t="shared" si="5316"/>
        <v>0</v>
      </c>
      <c r="Q3911" s="417">
        <v>41114</v>
      </c>
      <c r="R3911" s="417">
        <f t="shared" si="5351"/>
        <v>0</v>
      </c>
      <c r="S3911" s="417">
        <f t="shared" ref="S3911" si="5364">J3911-J3910</f>
        <v>0</v>
      </c>
      <c r="T3911" s="417">
        <f t="shared" ref="T3911:U3911" si="5365">Q3911-Q3910</f>
        <v>0</v>
      </c>
      <c r="U3911" s="417">
        <f t="shared" si="5365"/>
        <v>0</v>
      </c>
      <c r="V3911" s="422"/>
    </row>
    <row r="3912" spans="1:22" s="485" customFormat="1" ht="24" hidden="1" customHeight="1">
      <c r="A3912" s="366" t="s">
        <v>4479</v>
      </c>
      <c r="B3912" s="418" t="s">
        <v>0</v>
      </c>
      <c r="C3912" s="418" t="s">
        <v>4190</v>
      </c>
      <c r="D3912" s="418" t="s">
        <v>4210</v>
      </c>
      <c r="E3912" s="419" t="s">
        <v>2341</v>
      </c>
      <c r="F3912" s="411"/>
      <c r="G3912" s="411">
        <f>[5]내역서!F3876</f>
        <v>1</v>
      </c>
      <c r="H3912" s="410"/>
      <c r="I3912" s="410"/>
      <c r="J3912" s="410">
        <f>내역서!F3920</f>
        <v>0</v>
      </c>
      <c r="K3912" s="411"/>
      <c r="L3912" s="412">
        <f>INT($J3912*K3912)</f>
        <v>0</v>
      </c>
      <c r="M3912" s="411"/>
      <c r="N3912" s="412">
        <f>INT($J3912*M3912)</f>
        <v>0</v>
      </c>
      <c r="O3912" s="411">
        <v>47527</v>
      </c>
      <c r="P3912" s="412">
        <f>INT($J3912*O3912)</f>
        <v>0</v>
      </c>
      <c r="Q3912" s="412">
        <v>47527</v>
      </c>
      <c r="R3912" s="412">
        <f>L3912+N3912+P3912</f>
        <v>0</v>
      </c>
      <c r="S3912" s="412"/>
      <c r="T3912" s="412"/>
      <c r="U3912" s="412"/>
      <c r="V3912" s="419"/>
    </row>
    <row r="3913" spans="1:22" s="77" customFormat="1" ht="24" hidden="1" customHeight="1">
      <c r="A3913" s="372" t="s">
        <v>6515</v>
      </c>
      <c r="B3913" s="421"/>
      <c r="C3913" s="421" t="s">
        <v>4190</v>
      </c>
      <c r="D3913" s="421" t="s">
        <v>4210</v>
      </c>
      <c r="E3913" s="422" t="s">
        <v>2341</v>
      </c>
      <c r="F3913" s="416"/>
      <c r="G3913" s="416">
        <f>[5]내역서!F3877</f>
        <v>1</v>
      </c>
      <c r="H3913" s="415"/>
      <c r="I3913" s="415"/>
      <c r="J3913" s="415">
        <f>내역서!F3921</f>
        <v>0</v>
      </c>
      <c r="K3913" s="416"/>
      <c r="L3913" s="417">
        <f t="shared" si="5314"/>
        <v>0</v>
      </c>
      <c r="M3913" s="416"/>
      <c r="N3913" s="417">
        <f t="shared" si="5315"/>
        <v>0</v>
      </c>
      <c r="O3913" s="416">
        <v>47527</v>
      </c>
      <c r="P3913" s="417">
        <f t="shared" si="5316"/>
        <v>0</v>
      </c>
      <c r="Q3913" s="417">
        <v>47527</v>
      </c>
      <c r="R3913" s="417">
        <f t="shared" si="5351"/>
        <v>0</v>
      </c>
      <c r="S3913" s="417">
        <f t="shared" ref="S3913" si="5366">J3913-J3912</f>
        <v>0</v>
      </c>
      <c r="T3913" s="417">
        <f t="shared" ref="T3913:U3913" si="5367">Q3913-Q3912</f>
        <v>0</v>
      </c>
      <c r="U3913" s="417">
        <f t="shared" si="5367"/>
        <v>0</v>
      </c>
      <c r="V3913" s="422"/>
    </row>
    <row r="3914" spans="1:22" s="485" customFormat="1" ht="24" hidden="1" customHeight="1">
      <c r="A3914" s="366" t="s">
        <v>4634</v>
      </c>
      <c r="B3914" s="418" t="s">
        <v>0</v>
      </c>
      <c r="C3914" s="418" t="s">
        <v>4211</v>
      </c>
      <c r="D3914" s="418" t="s">
        <v>4212</v>
      </c>
      <c r="E3914" s="419" t="s">
        <v>2341</v>
      </c>
      <c r="F3914" s="411"/>
      <c r="G3914" s="411">
        <f>[5]내역서!F3878</f>
        <v>1</v>
      </c>
      <c r="H3914" s="410"/>
      <c r="I3914" s="410"/>
      <c r="J3914" s="410">
        <f>내역서!F3922</f>
        <v>0</v>
      </c>
      <c r="K3914" s="411"/>
      <c r="L3914" s="412">
        <f>INT($J3914*K3914)</f>
        <v>0</v>
      </c>
      <c r="M3914" s="411"/>
      <c r="N3914" s="412">
        <f>INT($J3914*M3914)</f>
        <v>0</v>
      </c>
      <c r="O3914" s="411">
        <v>33665</v>
      </c>
      <c r="P3914" s="412">
        <f>INT($J3914*O3914)</f>
        <v>0</v>
      </c>
      <c r="Q3914" s="412">
        <v>33665</v>
      </c>
      <c r="R3914" s="412">
        <f>L3914+N3914+P3914</f>
        <v>0</v>
      </c>
      <c r="S3914" s="412"/>
      <c r="T3914" s="412"/>
      <c r="U3914" s="412"/>
      <c r="V3914" s="419"/>
    </row>
    <row r="3915" spans="1:22" s="77" customFormat="1" ht="24" hidden="1" customHeight="1">
      <c r="A3915" s="372" t="s">
        <v>4588</v>
      </c>
      <c r="B3915" s="421"/>
      <c r="C3915" s="421" t="s">
        <v>4211</v>
      </c>
      <c r="D3915" s="421" t="s">
        <v>4212</v>
      </c>
      <c r="E3915" s="422" t="s">
        <v>2341</v>
      </c>
      <c r="F3915" s="416"/>
      <c r="G3915" s="416">
        <f>[5]내역서!F3879</f>
        <v>1</v>
      </c>
      <c r="H3915" s="415"/>
      <c r="I3915" s="415"/>
      <c r="J3915" s="415">
        <f>내역서!F3923</f>
        <v>0</v>
      </c>
      <c r="K3915" s="416"/>
      <c r="L3915" s="417">
        <f t="shared" si="5314"/>
        <v>0</v>
      </c>
      <c r="M3915" s="416"/>
      <c r="N3915" s="417">
        <f t="shared" si="5315"/>
        <v>0</v>
      </c>
      <c r="O3915" s="416">
        <v>33665</v>
      </c>
      <c r="P3915" s="417">
        <f t="shared" si="5316"/>
        <v>0</v>
      </c>
      <c r="Q3915" s="417">
        <v>33665</v>
      </c>
      <c r="R3915" s="417">
        <f t="shared" si="5351"/>
        <v>0</v>
      </c>
      <c r="S3915" s="417">
        <f t="shared" ref="S3915" si="5368">J3915-J3914</f>
        <v>0</v>
      </c>
      <c r="T3915" s="417">
        <f t="shared" ref="T3915:U3915" si="5369">Q3915-Q3914</f>
        <v>0</v>
      </c>
      <c r="U3915" s="417">
        <f t="shared" si="5369"/>
        <v>0</v>
      </c>
      <c r="V3915" s="422"/>
    </row>
    <row r="3916" spans="1:22" s="485" customFormat="1" ht="24" hidden="1" customHeight="1">
      <c r="A3916" s="366" t="s">
        <v>4629</v>
      </c>
      <c r="B3916" s="418" t="s">
        <v>0</v>
      </c>
      <c r="C3916" s="418" t="s">
        <v>4189</v>
      </c>
      <c r="D3916" s="418" t="s">
        <v>4212</v>
      </c>
      <c r="E3916" s="419" t="s">
        <v>2341</v>
      </c>
      <c r="F3916" s="411"/>
      <c r="G3916" s="411">
        <f>[5]내역서!F3880</f>
        <v>1</v>
      </c>
      <c r="H3916" s="410"/>
      <c r="I3916" s="410"/>
      <c r="J3916" s="410">
        <f>내역서!F3924</f>
        <v>0</v>
      </c>
      <c r="K3916" s="411"/>
      <c r="L3916" s="412">
        <f>INT($J3916*K3916)</f>
        <v>0</v>
      </c>
      <c r="M3916" s="411"/>
      <c r="N3916" s="412">
        <f>INT($J3916*M3916)</f>
        <v>0</v>
      </c>
      <c r="O3916" s="411">
        <v>29610</v>
      </c>
      <c r="P3916" s="412">
        <f>INT($J3916*O3916)</f>
        <v>0</v>
      </c>
      <c r="Q3916" s="412">
        <v>29610</v>
      </c>
      <c r="R3916" s="412">
        <f>L3916+N3916+P3916</f>
        <v>0</v>
      </c>
      <c r="S3916" s="412"/>
      <c r="T3916" s="412"/>
      <c r="U3916" s="412"/>
      <c r="V3916" s="419"/>
    </row>
    <row r="3917" spans="1:22" s="77" customFormat="1" ht="24" hidden="1" customHeight="1">
      <c r="A3917" s="372" t="s">
        <v>2072</v>
      </c>
      <c r="B3917" s="421"/>
      <c r="C3917" s="421" t="s">
        <v>4189</v>
      </c>
      <c r="D3917" s="421" t="s">
        <v>4212</v>
      </c>
      <c r="E3917" s="422" t="s">
        <v>2341</v>
      </c>
      <c r="F3917" s="416"/>
      <c r="G3917" s="416">
        <f>[5]내역서!F3881</f>
        <v>1</v>
      </c>
      <c r="H3917" s="415"/>
      <c r="I3917" s="415"/>
      <c r="J3917" s="415">
        <f>내역서!F3925</f>
        <v>0</v>
      </c>
      <c r="K3917" s="416"/>
      <c r="L3917" s="417">
        <f t="shared" si="5314"/>
        <v>0</v>
      </c>
      <c r="M3917" s="416"/>
      <c r="N3917" s="417">
        <f t="shared" si="5315"/>
        <v>0</v>
      </c>
      <c r="O3917" s="416">
        <v>29610</v>
      </c>
      <c r="P3917" s="417">
        <f t="shared" si="5316"/>
        <v>0</v>
      </c>
      <c r="Q3917" s="417">
        <v>29610</v>
      </c>
      <c r="R3917" s="417">
        <f t="shared" si="5351"/>
        <v>0</v>
      </c>
      <c r="S3917" s="417">
        <f t="shared" ref="S3917" si="5370">J3917-J3916</f>
        <v>0</v>
      </c>
      <c r="T3917" s="417">
        <f t="shared" ref="T3917:U3917" si="5371">Q3917-Q3916</f>
        <v>0</v>
      </c>
      <c r="U3917" s="417">
        <f t="shared" si="5371"/>
        <v>0</v>
      </c>
      <c r="V3917" s="422"/>
    </row>
    <row r="3918" spans="1:22" s="485" customFormat="1" ht="24" hidden="1" customHeight="1">
      <c r="A3918" s="366" t="s">
        <v>4736</v>
      </c>
      <c r="B3918" s="418" t="s">
        <v>0</v>
      </c>
      <c r="C3918" s="418" t="s">
        <v>4190</v>
      </c>
      <c r="D3918" s="418" t="s">
        <v>4212</v>
      </c>
      <c r="E3918" s="419" t="s">
        <v>2341</v>
      </c>
      <c r="F3918" s="411"/>
      <c r="G3918" s="411">
        <f>[5]내역서!F3882</f>
        <v>1</v>
      </c>
      <c r="H3918" s="410"/>
      <c r="I3918" s="410"/>
      <c r="J3918" s="410">
        <f>내역서!F3926</f>
        <v>0</v>
      </c>
      <c r="K3918" s="411"/>
      <c r="L3918" s="412">
        <f>INT($J3918*K3918)</f>
        <v>0</v>
      </c>
      <c r="M3918" s="411"/>
      <c r="N3918" s="412">
        <f>INT($J3918*M3918)</f>
        <v>0</v>
      </c>
      <c r="O3918" s="411">
        <v>67896</v>
      </c>
      <c r="P3918" s="412">
        <f>INT($J3918*O3918)</f>
        <v>0</v>
      </c>
      <c r="Q3918" s="412">
        <v>67896</v>
      </c>
      <c r="R3918" s="412">
        <f>L3918+N3918+P3918</f>
        <v>0</v>
      </c>
      <c r="S3918" s="412"/>
      <c r="T3918" s="412"/>
      <c r="U3918" s="412"/>
      <c r="V3918" s="419"/>
    </row>
    <row r="3919" spans="1:22" s="77" customFormat="1" ht="24" hidden="1" customHeight="1">
      <c r="A3919" s="372" t="s">
        <v>2072</v>
      </c>
      <c r="B3919" s="421"/>
      <c r="C3919" s="421" t="s">
        <v>4190</v>
      </c>
      <c r="D3919" s="421" t="s">
        <v>4212</v>
      </c>
      <c r="E3919" s="422" t="s">
        <v>2341</v>
      </c>
      <c r="F3919" s="416"/>
      <c r="G3919" s="416">
        <f>[5]내역서!F3883</f>
        <v>1</v>
      </c>
      <c r="H3919" s="415"/>
      <c r="I3919" s="415"/>
      <c r="J3919" s="415">
        <f>내역서!F3927</f>
        <v>0</v>
      </c>
      <c r="K3919" s="416"/>
      <c r="L3919" s="417">
        <f t="shared" si="5314"/>
        <v>0</v>
      </c>
      <c r="M3919" s="416"/>
      <c r="N3919" s="417">
        <f t="shared" si="5315"/>
        <v>0</v>
      </c>
      <c r="O3919" s="416">
        <v>67896</v>
      </c>
      <c r="P3919" s="417">
        <f t="shared" si="5316"/>
        <v>0</v>
      </c>
      <c r="Q3919" s="417">
        <v>67896</v>
      </c>
      <c r="R3919" s="417">
        <f t="shared" si="5351"/>
        <v>0</v>
      </c>
      <c r="S3919" s="417">
        <f t="shared" ref="S3919" si="5372">J3919-J3918</f>
        <v>0</v>
      </c>
      <c r="T3919" s="417">
        <f t="shared" ref="T3919:U3919" si="5373">Q3919-Q3918</f>
        <v>0</v>
      </c>
      <c r="U3919" s="417">
        <f t="shared" si="5373"/>
        <v>0</v>
      </c>
      <c r="V3919" s="422"/>
    </row>
    <row r="3920" spans="1:22" s="485" customFormat="1" ht="24" hidden="1" customHeight="1">
      <c r="A3920" s="366" t="s">
        <v>6517</v>
      </c>
      <c r="B3920" s="418" t="s">
        <v>0</v>
      </c>
      <c r="C3920" s="418" t="s">
        <v>4189</v>
      </c>
      <c r="D3920" s="418" t="s">
        <v>4214</v>
      </c>
      <c r="E3920" s="419" t="s">
        <v>2341</v>
      </c>
      <c r="F3920" s="411"/>
      <c r="G3920" s="411">
        <f>[5]내역서!F3884</f>
        <v>1</v>
      </c>
      <c r="H3920" s="410"/>
      <c r="I3920" s="410"/>
      <c r="J3920" s="410">
        <f>내역서!F3928</f>
        <v>0</v>
      </c>
      <c r="K3920" s="411"/>
      <c r="L3920" s="412">
        <f>INT($J3920*K3920)</f>
        <v>0</v>
      </c>
      <c r="M3920" s="411"/>
      <c r="N3920" s="412">
        <f>INT($J3920*M3920)</f>
        <v>0</v>
      </c>
      <c r="O3920" s="411">
        <v>36682</v>
      </c>
      <c r="P3920" s="412">
        <f>INT($J3920*O3920)</f>
        <v>0</v>
      </c>
      <c r="Q3920" s="412">
        <v>36682</v>
      </c>
      <c r="R3920" s="412">
        <f>L3920+N3920+P3920</f>
        <v>0</v>
      </c>
      <c r="S3920" s="412"/>
      <c r="T3920" s="412"/>
      <c r="U3920" s="412"/>
      <c r="V3920" s="419"/>
    </row>
    <row r="3921" spans="1:22" s="77" customFormat="1" ht="24" hidden="1" customHeight="1">
      <c r="A3921" s="372" t="s">
        <v>4656</v>
      </c>
      <c r="B3921" s="421"/>
      <c r="C3921" s="421" t="s">
        <v>4189</v>
      </c>
      <c r="D3921" s="421" t="s">
        <v>4214</v>
      </c>
      <c r="E3921" s="422" t="s">
        <v>2341</v>
      </c>
      <c r="F3921" s="416"/>
      <c r="G3921" s="416">
        <f>[5]내역서!F3885</f>
        <v>1</v>
      </c>
      <c r="H3921" s="415"/>
      <c r="I3921" s="415"/>
      <c r="J3921" s="415">
        <f>내역서!F3929</f>
        <v>0</v>
      </c>
      <c r="K3921" s="416"/>
      <c r="L3921" s="417">
        <f t="shared" si="5314"/>
        <v>0</v>
      </c>
      <c r="M3921" s="416"/>
      <c r="N3921" s="417">
        <f t="shared" si="5315"/>
        <v>0</v>
      </c>
      <c r="O3921" s="416">
        <v>36682</v>
      </c>
      <c r="P3921" s="417">
        <f t="shared" si="5316"/>
        <v>0</v>
      </c>
      <c r="Q3921" s="417">
        <v>36682</v>
      </c>
      <c r="R3921" s="417">
        <f t="shared" si="5351"/>
        <v>0</v>
      </c>
      <c r="S3921" s="417">
        <f t="shared" ref="S3921" si="5374">J3921-J3920</f>
        <v>0</v>
      </c>
      <c r="T3921" s="417">
        <f t="shared" ref="T3921:U3921" si="5375">Q3921-Q3920</f>
        <v>0</v>
      </c>
      <c r="U3921" s="417">
        <f t="shared" si="5375"/>
        <v>0</v>
      </c>
      <c r="V3921" s="422"/>
    </row>
    <row r="3922" spans="1:22" s="485" customFormat="1" ht="24" hidden="1" customHeight="1">
      <c r="A3922" s="366" t="s">
        <v>4602</v>
      </c>
      <c r="B3922" s="418" t="s">
        <v>0</v>
      </c>
      <c r="C3922" s="418" t="s">
        <v>4216</v>
      </c>
      <c r="D3922" s="418" t="s">
        <v>4217</v>
      </c>
      <c r="E3922" s="419" t="s">
        <v>2341</v>
      </c>
      <c r="F3922" s="411"/>
      <c r="G3922" s="411">
        <f>[5]내역서!F3886</f>
        <v>1</v>
      </c>
      <c r="H3922" s="410"/>
      <c r="I3922" s="410"/>
      <c r="J3922" s="410">
        <f>내역서!F3930</f>
        <v>0</v>
      </c>
      <c r="K3922" s="411"/>
      <c r="L3922" s="412">
        <f>INT($J3922*K3922)</f>
        <v>0</v>
      </c>
      <c r="M3922" s="411"/>
      <c r="N3922" s="412">
        <f>INT($J3922*M3922)</f>
        <v>0</v>
      </c>
      <c r="O3922" s="411">
        <v>58277</v>
      </c>
      <c r="P3922" s="412">
        <f>INT($J3922*O3922)</f>
        <v>0</v>
      </c>
      <c r="Q3922" s="412">
        <v>58277</v>
      </c>
      <c r="R3922" s="412">
        <f>L3922+N3922+P3922</f>
        <v>0</v>
      </c>
      <c r="S3922" s="412"/>
      <c r="T3922" s="412"/>
      <c r="U3922" s="412"/>
      <c r="V3922" s="419"/>
    </row>
    <row r="3923" spans="1:22" s="77" customFormat="1" ht="24" hidden="1" customHeight="1">
      <c r="A3923" s="372" t="s">
        <v>4818</v>
      </c>
      <c r="B3923" s="421"/>
      <c r="C3923" s="421" t="s">
        <v>4216</v>
      </c>
      <c r="D3923" s="421" t="s">
        <v>4217</v>
      </c>
      <c r="E3923" s="422" t="s">
        <v>2341</v>
      </c>
      <c r="F3923" s="416"/>
      <c r="G3923" s="416">
        <f>[5]내역서!F3887</f>
        <v>1</v>
      </c>
      <c r="H3923" s="415"/>
      <c r="I3923" s="415"/>
      <c r="J3923" s="415">
        <f>내역서!F3931</f>
        <v>0</v>
      </c>
      <c r="K3923" s="416"/>
      <c r="L3923" s="417">
        <f t="shared" si="5314"/>
        <v>0</v>
      </c>
      <c r="M3923" s="416"/>
      <c r="N3923" s="417">
        <f t="shared" si="5315"/>
        <v>0</v>
      </c>
      <c r="O3923" s="416">
        <v>58277</v>
      </c>
      <c r="P3923" s="417">
        <f t="shared" si="5316"/>
        <v>0</v>
      </c>
      <c r="Q3923" s="417">
        <v>58277</v>
      </c>
      <c r="R3923" s="417">
        <f t="shared" si="5351"/>
        <v>0</v>
      </c>
      <c r="S3923" s="417">
        <f t="shared" ref="S3923" si="5376">J3923-J3922</f>
        <v>0</v>
      </c>
      <c r="T3923" s="417">
        <f t="shared" ref="T3923:U3923" si="5377">Q3923-Q3922</f>
        <v>0</v>
      </c>
      <c r="U3923" s="417">
        <f t="shared" si="5377"/>
        <v>0</v>
      </c>
      <c r="V3923" s="422"/>
    </row>
    <row r="3924" spans="1:22" s="485" customFormat="1" ht="24" hidden="1" customHeight="1">
      <c r="A3924" s="366" t="s">
        <v>4736</v>
      </c>
      <c r="B3924" s="418" t="s">
        <v>0</v>
      </c>
      <c r="C3924" s="418" t="s">
        <v>4187</v>
      </c>
      <c r="D3924" s="418" t="s">
        <v>4218</v>
      </c>
      <c r="E3924" s="419" t="s">
        <v>2341</v>
      </c>
      <c r="F3924" s="411"/>
      <c r="G3924" s="411">
        <f>[5]내역서!F3888</f>
        <v>1</v>
      </c>
      <c r="H3924" s="410"/>
      <c r="I3924" s="410"/>
      <c r="J3924" s="410">
        <f>내역서!F3932</f>
        <v>0</v>
      </c>
      <c r="K3924" s="411"/>
      <c r="L3924" s="412">
        <f>INT($J3924*K3924)</f>
        <v>0</v>
      </c>
      <c r="M3924" s="411"/>
      <c r="N3924" s="412">
        <f>INT($J3924*M3924)</f>
        <v>0</v>
      </c>
      <c r="O3924" s="411">
        <v>13202</v>
      </c>
      <c r="P3924" s="412">
        <f>INT($J3924*O3924)</f>
        <v>0</v>
      </c>
      <c r="Q3924" s="412">
        <v>13202</v>
      </c>
      <c r="R3924" s="412">
        <f>L3924+N3924+P3924</f>
        <v>0</v>
      </c>
      <c r="S3924" s="412"/>
      <c r="T3924" s="412"/>
      <c r="U3924" s="412"/>
      <c r="V3924" s="419"/>
    </row>
    <row r="3925" spans="1:22" s="77" customFormat="1" ht="24" hidden="1" customHeight="1">
      <c r="A3925" s="372" t="s">
        <v>4664</v>
      </c>
      <c r="B3925" s="421"/>
      <c r="C3925" s="421" t="s">
        <v>4187</v>
      </c>
      <c r="D3925" s="421" t="s">
        <v>4218</v>
      </c>
      <c r="E3925" s="422" t="s">
        <v>2341</v>
      </c>
      <c r="F3925" s="416"/>
      <c r="G3925" s="416">
        <f>[5]내역서!F3889</f>
        <v>1</v>
      </c>
      <c r="H3925" s="415"/>
      <c r="I3925" s="415"/>
      <c r="J3925" s="415">
        <f>내역서!F3933</f>
        <v>0</v>
      </c>
      <c r="K3925" s="416"/>
      <c r="L3925" s="417">
        <f t="shared" si="5314"/>
        <v>0</v>
      </c>
      <c r="M3925" s="416"/>
      <c r="N3925" s="417">
        <f t="shared" si="5315"/>
        <v>0</v>
      </c>
      <c r="O3925" s="416">
        <v>13202</v>
      </c>
      <c r="P3925" s="417">
        <f t="shared" si="5316"/>
        <v>0</v>
      </c>
      <c r="Q3925" s="417">
        <v>13202</v>
      </c>
      <c r="R3925" s="417">
        <f t="shared" si="5351"/>
        <v>0</v>
      </c>
      <c r="S3925" s="417">
        <f t="shared" ref="S3925" si="5378">J3925-J3924</f>
        <v>0</v>
      </c>
      <c r="T3925" s="417">
        <f t="shared" ref="T3925:U3925" si="5379">Q3925-Q3924</f>
        <v>0</v>
      </c>
      <c r="U3925" s="417">
        <f t="shared" si="5379"/>
        <v>0</v>
      </c>
      <c r="V3925" s="422"/>
    </row>
    <row r="3926" spans="1:22" s="485" customFormat="1" ht="24" hidden="1" customHeight="1">
      <c r="A3926" s="366" t="s">
        <v>4634</v>
      </c>
      <c r="B3926" s="418" t="s">
        <v>0</v>
      </c>
      <c r="C3926" s="418" t="s">
        <v>4189</v>
      </c>
      <c r="D3926" s="418" t="s">
        <v>4218</v>
      </c>
      <c r="E3926" s="419" t="s">
        <v>2341</v>
      </c>
      <c r="F3926" s="411"/>
      <c r="G3926" s="411">
        <f>[5]내역서!F3890</f>
        <v>1</v>
      </c>
      <c r="H3926" s="410"/>
      <c r="I3926" s="410"/>
      <c r="J3926" s="410">
        <f>내역서!F3934</f>
        <v>0</v>
      </c>
      <c r="K3926" s="411"/>
      <c r="L3926" s="412">
        <f>INT($J3926*K3926)</f>
        <v>0</v>
      </c>
      <c r="M3926" s="411"/>
      <c r="N3926" s="412">
        <f>INT($J3926*M3926)</f>
        <v>0</v>
      </c>
      <c r="O3926" s="411">
        <v>45264</v>
      </c>
      <c r="P3926" s="412">
        <f>INT($J3926*O3926)</f>
        <v>0</v>
      </c>
      <c r="Q3926" s="412">
        <v>45264</v>
      </c>
      <c r="R3926" s="412">
        <f>L3926+N3926+P3926</f>
        <v>0</v>
      </c>
      <c r="S3926" s="412"/>
      <c r="T3926" s="412"/>
      <c r="U3926" s="412"/>
      <c r="V3926" s="419"/>
    </row>
    <row r="3927" spans="1:22" s="77" customFormat="1" ht="24" hidden="1" customHeight="1">
      <c r="A3927" s="372" t="s">
        <v>2072</v>
      </c>
      <c r="B3927" s="421"/>
      <c r="C3927" s="421" t="s">
        <v>4189</v>
      </c>
      <c r="D3927" s="421" t="s">
        <v>4218</v>
      </c>
      <c r="E3927" s="422" t="s">
        <v>2341</v>
      </c>
      <c r="F3927" s="416"/>
      <c r="G3927" s="416">
        <f>[5]내역서!F3891</f>
        <v>1</v>
      </c>
      <c r="H3927" s="415"/>
      <c r="I3927" s="415"/>
      <c r="J3927" s="415">
        <f>내역서!F3935</f>
        <v>0</v>
      </c>
      <c r="K3927" s="416"/>
      <c r="L3927" s="417">
        <f t="shared" si="5314"/>
        <v>0</v>
      </c>
      <c r="M3927" s="416"/>
      <c r="N3927" s="417">
        <f t="shared" si="5315"/>
        <v>0</v>
      </c>
      <c r="O3927" s="416">
        <v>45264</v>
      </c>
      <c r="P3927" s="417">
        <f t="shared" si="5316"/>
        <v>0</v>
      </c>
      <c r="Q3927" s="417">
        <v>45264</v>
      </c>
      <c r="R3927" s="417">
        <f t="shared" si="5351"/>
        <v>0</v>
      </c>
      <c r="S3927" s="417">
        <f t="shared" ref="S3927" si="5380">J3927-J3926</f>
        <v>0</v>
      </c>
      <c r="T3927" s="417">
        <f t="shared" ref="T3927:U3927" si="5381">Q3927-Q3926</f>
        <v>0</v>
      </c>
      <c r="U3927" s="417">
        <f t="shared" si="5381"/>
        <v>0</v>
      </c>
      <c r="V3927" s="422"/>
    </row>
    <row r="3928" spans="1:22" s="485" customFormat="1" ht="24" hidden="1" customHeight="1">
      <c r="A3928" s="366" t="s">
        <v>2055</v>
      </c>
      <c r="B3928" s="418" t="s">
        <v>0</v>
      </c>
      <c r="C3928" s="418" t="s">
        <v>4190</v>
      </c>
      <c r="D3928" s="418" t="s">
        <v>4218</v>
      </c>
      <c r="E3928" s="419" t="s">
        <v>2341</v>
      </c>
      <c r="F3928" s="411"/>
      <c r="G3928" s="411">
        <f>[5]내역서!F3892</f>
        <v>1</v>
      </c>
      <c r="H3928" s="410"/>
      <c r="I3928" s="410"/>
      <c r="J3928" s="410">
        <f>내역서!F3936</f>
        <v>0</v>
      </c>
      <c r="K3928" s="411"/>
      <c r="L3928" s="412">
        <f>INT($J3928*K3928)</f>
        <v>0</v>
      </c>
      <c r="M3928" s="411"/>
      <c r="N3928" s="412">
        <f>INT($J3928*M3928)</f>
        <v>0</v>
      </c>
      <c r="O3928" s="411">
        <v>57334</v>
      </c>
      <c r="P3928" s="412">
        <f>INT($J3928*O3928)</f>
        <v>0</v>
      </c>
      <c r="Q3928" s="412">
        <v>57334</v>
      </c>
      <c r="R3928" s="412">
        <f>L3928+N3928+P3928</f>
        <v>0</v>
      </c>
      <c r="S3928" s="412"/>
      <c r="T3928" s="412"/>
      <c r="U3928" s="412"/>
      <c r="V3928" s="419"/>
    </row>
    <row r="3929" spans="1:22" s="77" customFormat="1" ht="24" hidden="1" customHeight="1">
      <c r="A3929" s="372" t="s">
        <v>4624</v>
      </c>
      <c r="B3929" s="421"/>
      <c r="C3929" s="421" t="s">
        <v>4190</v>
      </c>
      <c r="D3929" s="421" t="s">
        <v>4218</v>
      </c>
      <c r="E3929" s="422" t="s">
        <v>2341</v>
      </c>
      <c r="F3929" s="416"/>
      <c r="G3929" s="416">
        <f>[5]내역서!F3893</f>
        <v>1</v>
      </c>
      <c r="H3929" s="415"/>
      <c r="I3929" s="415"/>
      <c r="J3929" s="415">
        <f>내역서!F3937</f>
        <v>0</v>
      </c>
      <c r="K3929" s="416"/>
      <c r="L3929" s="417">
        <f t="shared" ref="L3929" si="5382">INT($J3929*K3929)</f>
        <v>0</v>
      </c>
      <c r="M3929" s="416"/>
      <c r="N3929" s="417">
        <f t="shared" ref="N3929" si="5383">INT($J3929*M3929)</f>
        <v>0</v>
      </c>
      <c r="O3929" s="416">
        <v>57334</v>
      </c>
      <c r="P3929" s="417">
        <f t="shared" ref="P3929" si="5384">INT($J3929*O3929)</f>
        <v>0</v>
      </c>
      <c r="Q3929" s="417">
        <v>57334</v>
      </c>
      <c r="R3929" s="417">
        <f t="shared" si="5351"/>
        <v>0</v>
      </c>
      <c r="S3929" s="417">
        <f t="shared" ref="S3929" si="5385">J3929-J3928</f>
        <v>0</v>
      </c>
      <c r="T3929" s="417">
        <f t="shared" ref="T3929:U3929" si="5386">Q3929-Q3928</f>
        <v>0</v>
      </c>
      <c r="U3929" s="417">
        <f t="shared" si="5386"/>
        <v>0</v>
      </c>
      <c r="V3929" s="422"/>
    </row>
    <row r="3930" spans="1:22" s="371" customFormat="1" ht="24" hidden="1" customHeight="1">
      <c r="A3930" s="366" t="s">
        <v>2055</v>
      </c>
      <c r="B3930" s="395" t="s">
        <v>0</v>
      </c>
      <c r="C3930" s="395" t="s">
        <v>4220</v>
      </c>
      <c r="D3930" s="396" t="s">
        <v>0</v>
      </c>
      <c r="E3930" s="396" t="s">
        <v>0</v>
      </c>
      <c r="F3930" s="397">
        <v>0</v>
      </c>
      <c r="G3930" s="397">
        <f>[5]내역서!F3894</f>
        <v>0</v>
      </c>
      <c r="H3930" s="397"/>
      <c r="I3930" s="397"/>
      <c r="J3930" s="397">
        <f>내역서!F3938</f>
        <v>0</v>
      </c>
      <c r="K3930" s="398">
        <v>0</v>
      </c>
      <c r="L3930" s="397">
        <f>L3932</f>
        <v>0</v>
      </c>
      <c r="M3930" s="398">
        <v>0</v>
      </c>
      <c r="N3930" s="397">
        <f>N3932</f>
        <v>0</v>
      </c>
      <c r="O3930" s="398">
        <v>0</v>
      </c>
      <c r="P3930" s="397">
        <f>P3932</f>
        <v>0</v>
      </c>
      <c r="Q3930" s="399">
        <v>0</v>
      </c>
      <c r="R3930" s="397">
        <f>L3930+N3930+P3930</f>
        <v>0</v>
      </c>
      <c r="S3930" s="397"/>
      <c r="T3930" s="397"/>
      <c r="U3930" s="397"/>
      <c r="V3930" s="400"/>
    </row>
    <row r="3931" spans="1:22" s="81" customFormat="1" ht="24" hidden="1" customHeight="1">
      <c r="A3931" s="372" t="s">
        <v>2072</v>
      </c>
      <c r="B3931" s="402"/>
      <c r="C3931" s="402" t="s">
        <v>4221</v>
      </c>
      <c r="D3931" s="403" t="s">
        <v>0</v>
      </c>
      <c r="E3931" s="403" t="s">
        <v>0</v>
      </c>
      <c r="F3931" s="404">
        <v>0</v>
      </c>
      <c r="G3931" s="404">
        <f>[5]내역서!F3895</f>
        <v>0</v>
      </c>
      <c r="H3931" s="404"/>
      <c r="I3931" s="404"/>
      <c r="J3931" s="404">
        <f>내역서!F3939</f>
        <v>0</v>
      </c>
      <c r="K3931" s="405">
        <v>0</v>
      </c>
      <c r="L3931" s="404">
        <f>L3933</f>
        <v>0</v>
      </c>
      <c r="M3931" s="405">
        <v>0</v>
      </c>
      <c r="N3931" s="404">
        <f>N3933</f>
        <v>0</v>
      </c>
      <c r="O3931" s="405">
        <v>0</v>
      </c>
      <c r="P3931" s="404">
        <f>P3933</f>
        <v>0</v>
      </c>
      <c r="Q3931" s="406">
        <v>0</v>
      </c>
      <c r="R3931" s="404">
        <f t="shared" si="5351"/>
        <v>0</v>
      </c>
      <c r="S3931" s="404">
        <f t="shared" ref="S3931" si="5387">J3931-J3930</f>
        <v>0</v>
      </c>
      <c r="T3931" s="404">
        <f t="shared" ref="T3931:U3931" si="5388">Q3931-Q3930</f>
        <v>0</v>
      </c>
      <c r="U3931" s="404">
        <f t="shared" si="5388"/>
        <v>0</v>
      </c>
      <c r="V3931" s="407"/>
    </row>
    <row r="3932" spans="1:22" s="460" customFormat="1" ht="24" hidden="1" customHeight="1">
      <c r="A3932" s="366" t="s">
        <v>4689</v>
      </c>
      <c r="B3932" s="448" t="s">
        <v>0</v>
      </c>
      <c r="C3932" s="448" t="s">
        <v>4220</v>
      </c>
      <c r="D3932" s="449" t="s">
        <v>0</v>
      </c>
      <c r="E3932" s="449" t="s">
        <v>308</v>
      </c>
      <c r="F3932" s="450">
        <v>0</v>
      </c>
      <c r="G3932" s="450">
        <f>[5]내역서!F3896</f>
        <v>0</v>
      </c>
      <c r="H3932" s="450"/>
      <c r="I3932" s="450"/>
      <c r="J3932" s="450">
        <f>내역서!F3940</f>
        <v>0</v>
      </c>
      <c r="K3932" s="451">
        <v>0</v>
      </c>
      <c r="L3932" s="450">
        <f>L3934</f>
        <v>0</v>
      </c>
      <c r="M3932" s="451">
        <v>0</v>
      </c>
      <c r="N3932" s="450">
        <f>N3934</f>
        <v>0</v>
      </c>
      <c r="O3932" s="451">
        <v>0</v>
      </c>
      <c r="P3932" s="450">
        <f>P3934</f>
        <v>0</v>
      </c>
      <c r="Q3932" s="452">
        <v>0</v>
      </c>
      <c r="R3932" s="450">
        <f>L3932+N3932+P3932</f>
        <v>0</v>
      </c>
      <c r="S3932" s="450"/>
      <c r="T3932" s="450"/>
      <c r="U3932" s="450"/>
      <c r="V3932" s="453"/>
    </row>
    <row r="3933" spans="1:22" s="525" customFormat="1" ht="24" hidden="1" customHeight="1">
      <c r="A3933" s="372" t="s">
        <v>2072</v>
      </c>
      <c r="B3933" s="454"/>
      <c r="C3933" s="454" t="s">
        <v>4221</v>
      </c>
      <c r="D3933" s="455" t="s">
        <v>0</v>
      </c>
      <c r="E3933" s="455" t="s">
        <v>4222</v>
      </c>
      <c r="F3933" s="456">
        <v>0</v>
      </c>
      <c r="G3933" s="456">
        <f>[5]내역서!F3897</f>
        <v>0</v>
      </c>
      <c r="H3933" s="456"/>
      <c r="I3933" s="456"/>
      <c r="J3933" s="456">
        <f>내역서!F3941</f>
        <v>0</v>
      </c>
      <c r="K3933" s="457">
        <v>0</v>
      </c>
      <c r="L3933" s="456">
        <f>L3935</f>
        <v>0</v>
      </c>
      <c r="M3933" s="457">
        <v>0</v>
      </c>
      <c r="N3933" s="456">
        <f>N3935</f>
        <v>0</v>
      </c>
      <c r="O3933" s="457">
        <v>0</v>
      </c>
      <c r="P3933" s="456">
        <f>P3935</f>
        <v>0</v>
      </c>
      <c r="Q3933" s="458">
        <v>0</v>
      </c>
      <c r="R3933" s="456">
        <f t="shared" si="5351"/>
        <v>0</v>
      </c>
      <c r="S3933" s="456">
        <f t="shared" ref="S3933" si="5389">J3933-J3932</f>
        <v>0</v>
      </c>
      <c r="T3933" s="456">
        <f t="shared" ref="T3933:U3933" si="5390">Q3933-Q3932</f>
        <v>0</v>
      </c>
      <c r="U3933" s="456">
        <f t="shared" si="5390"/>
        <v>0</v>
      </c>
      <c r="V3933" s="459"/>
    </row>
    <row r="3934" spans="1:22" s="485" customFormat="1" ht="24" hidden="1" customHeight="1">
      <c r="A3934" s="366" t="s">
        <v>2055</v>
      </c>
      <c r="B3934" s="418" t="s">
        <v>0</v>
      </c>
      <c r="C3934" s="418" t="s">
        <v>4220</v>
      </c>
      <c r="D3934" s="418" t="s">
        <v>0</v>
      </c>
      <c r="E3934" s="419" t="s">
        <v>308</v>
      </c>
      <c r="F3934" s="411"/>
      <c r="G3934" s="411">
        <f>[5]내역서!F3898</f>
        <v>1</v>
      </c>
      <c r="H3934" s="410"/>
      <c r="I3934" s="410"/>
      <c r="J3934" s="410">
        <f>내역서!F3942</f>
        <v>0</v>
      </c>
      <c r="K3934" s="411"/>
      <c r="L3934" s="412">
        <f>INT($J3934*K3934)</f>
        <v>0</v>
      </c>
      <c r="M3934" s="411"/>
      <c r="N3934" s="412">
        <f>INT($J3934*M3934)</f>
        <v>0</v>
      </c>
      <c r="O3934" s="411">
        <v>149109000</v>
      </c>
      <c r="P3934" s="412">
        <f>INT($J3934*O3934)</f>
        <v>0</v>
      </c>
      <c r="Q3934" s="412">
        <v>149109000</v>
      </c>
      <c r="R3934" s="412">
        <f>L3934+N3934+P3934</f>
        <v>0</v>
      </c>
      <c r="S3934" s="412"/>
      <c r="T3934" s="412"/>
      <c r="U3934" s="412"/>
      <c r="V3934" s="419"/>
    </row>
    <row r="3935" spans="1:22" s="77" customFormat="1" ht="24" hidden="1" customHeight="1">
      <c r="A3935" s="372" t="s">
        <v>2072</v>
      </c>
      <c r="B3935" s="421"/>
      <c r="C3935" s="421" t="s">
        <v>4220</v>
      </c>
      <c r="D3935" s="421" t="s">
        <v>0</v>
      </c>
      <c r="E3935" s="422" t="s">
        <v>308</v>
      </c>
      <c r="F3935" s="416"/>
      <c r="G3935" s="416">
        <f>[5]내역서!F3899</f>
        <v>1</v>
      </c>
      <c r="H3935" s="415"/>
      <c r="I3935" s="415"/>
      <c r="J3935" s="415">
        <f>내역서!F3943</f>
        <v>0</v>
      </c>
      <c r="K3935" s="416"/>
      <c r="L3935" s="417">
        <f t="shared" ref="L3935" si="5391">INT($J3935*K3935)</f>
        <v>0</v>
      </c>
      <c r="M3935" s="416"/>
      <c r="N3935" s="417">
        <f t="shared" ref="N3935" si="5392">INT($J3935*M3935)</f>
        <v>0</v>
      </c>
      <c r="O3935" s="416">
        <v>149109000</v>
      </c>
      <c r="P3935" s="417">
        <f t="shared" ref="P3935" si="5393">INT($J3935*O3935)</f>
        <v>0</v>
      </c>
      <c r="Q3935" s="417">
        <v>149109000</v>
      </c>
      <c r="R3935" s="417">
        <f t="shared" si="5351"/>
        <v>0</v>
      </c>
      <c r="S3935" s="417">
        <f t="shared" ref="S3935" si="5394">J3935-J3934</f>
        <v>0</v>
      </c>
      <c r="T3935" s="417">
        <f t="shared" ref="T3935:U3935" si="5395">Q3935-Q3934</f>
        <v>0</v>
      </c>
      <c r="U3935" s="417">
        <f t="shared" si="5395"/>
        <v>0</v>
      </c>
      <c r="V3935" s="422"/>
    </row>
  </sheetData>
  <autoFilter ref="A3:W3935" xr:uid="{00000000-0009-0000-0000-000009000000}">
    <filterColumn colId="1" showButton="0"/>
    <filterColumn colId="2" showButton="0"/>
    <filterColumn colId="3" showButton="0"/>
  </autoFilter>
  <mergeCells count="17">
    <mergeCell ref="S4:U4"/>
    <mergeCell ref="B1:V1"/>
    <mergeCell ref="B3:E3"/>
    <mergeCell ref="B4:B5"/>
    <mergeCell ref="C4:C5"/>
    <mergeCell ref="D4:D5"/>
    <mergeCell ref="E4:E5"/>
    <mergeCell ref="F4:F5"/>
    <mergeCell ref="G4:G5"/>
    <mergeCell ref="H4:H5"/>
    <mergeCell ref="I4:I5"/>
    <mergeCell ref="V4:V5"/>
    <mergeCell ref="J4:J5"/>
    <mergeCell ref="K4:L4"/>
    <mergeCell ref="M4:N4"/>
    <mergeCell ref="O4:P4"/>
    <mergeCell ref="Q4:R4"/>
  </mergeCells>
  <phoneticPr fontId="3" type="noConversion"/>
  <printOptions horizontalCentered="1"/>
  <pageMargins left="0.19685039370078741" right="0.19685039370078741" top="0.19685039370078741" bottom="0.19685039370078741" header="0" footer="0"/>
  <pageSetup paperSize="9" scale="56" fitToHeight="0" orientation="landscape" r:id="rId1"/>
  <rowBreaks count="2" manualBreakCount="2">
    <brk id="663" min="1" max="21" man="1"/>
    <brk id="691" min="1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2:N13"/>
  <sheetViews>
    <sheetView tabSelected="1" view="pageBreakPreview" zoomScale="115" zoomScaleNormal="100" zoomScaleSheetLayoutView="115" workbookViewId="0">
      <selection activeCell="H7" sqref="H7"/>
    </sheetView>
  </sheetViews>
  <sheetFormatPr defaultColWidth="9.140625" defaultRowHeight="15.75"/>
  <cols>
    <col min="1" max="1" width="7.7109375" style="1183" customWidth="1"/>
    <col min="2" max="2" width="14" style="1183" customWidth="1"/>
    <col min="3" max="3" width="22.28515625" style="1183" customWidth="1"/>
    <col min="4" max="4" width="16.7109375" style="1183" customWidth="1"/>
    <col min="5" max="5" width="7.42578125" style="1183" customWidth="1"/>
    <col min="6" max="6" width="10.7109375" style="1183" customWidth="1"/>
    <col min="7" max="7" width="12.5703125" style="1183" customWidth="1"/>
    <col min="8" max="8" width="17.140625" style="1183" customWidth="1"/>
    <col min="9" max="9" width="15.5703125" style="1183" customWidth="1"/>
    <col min="10" max="10" width="24.85546875" style="1183" customWidth="1"/>
    <col min="11" max="11" width="16.140625" style="1183" customWidth="1"/>
    <col min="12" max="12" width="14.5703125" style="1183" customWidth="1"/>
    <col min="13" max="13" width="14.140625" style="1183" customWidth="1"/>
    <col min="14" max="14" width="16.7109375" style="1183" customWidth="1"/>
    <col min="15" max="16384" width="9.140625" style="1183"/>
  </cols>
  <sheetData>
    <row r="2" spans="1:14" ht="39.75" customHeight="1">
      <c r="A2" s="1571" t="s">
        <v>7414</v>
      </c>
      <c r="B2" s="1571"/>
      <c r="C2" s="1571"/>
      <c r="D2" s="1571"/>
      <c r="E2" s="1571"/>
      <c r="F2" s="1571"/>
      <c r="G2" s="1571"/>
      <c r="H2" s="1571"/>
      <c r="I2" s="1571"/>
      <c r="J2" s="1571"/>
      <c r="K2" s="1571"/>
      <c r="L2" s="1571"/>
      <c r="M2" s="1571"/>
      <c r="N2" s="1571"/>
    </row>
    <row r="3" spans="1:14" ht="30" customHeight="1">
      <c r="A3" s="1506" t="s">
        <v>7427</v>
      </c>
      <c r="B3" s="1486"/>
      <c r="C3" s="1486"/>
      <c r="D3" s="1486"/>
      <c r="E3" s="1486"/>
      <c r="F3" s="1486"/>
      <c r="G3" s="1486"/>
      <c r="H3" s="1486"/>
      <c r="I3" s="1185"/>
      <c r="J3" s="1185"/>
      <c r="K3" s="1185"/>
      <c r="L3" s="1572" t="s">
        <v>7157</v>
      </c>
      <c r="M3" s="1572"/>
      <c r="N3" s="1572"/>
    </row>
    <row r="4" spans="1:14" ht="56.25" customHeight="1">
      <c r="A4" s="1467" t="s">
        <v>7158</v>
      </c>
      <c r="B4" s="1467" t="s">
        <v>7159</v>
      </c>
      <c r="C4" s="1467" t="s">
        <v>7160</v>
      </c>
      <c r="D4" s="1467" t="s">
        <v>7161</v>
      </c>
      <c r="E4" s="1467" t="s">
        <v>1849</v>
      </c>
      <c r="F4" s="1467" t="s">
        <v>6814</v>
      </c>
      <c r="G4" s="1467" t="s">
        <v>7162</v>
      </c>
      <c r="H4" s="1467" t="s">
        <v>7163</v>
      </c>
      <c r="I4" s="1467" t="s">
        <v>7164</v>
      </c>
      <c r="J4" s="1467" t="s">
        <v>7165</v>
      </c>
      <c r="K4" s="1467" t="s">
        <v>7166</v>
      </c>
      <c r="L4" s="1467" t="s">
        <v>7167</v>
      </c>
      <c r="M4" s="1467" t="s">
        <v>7168</v>
      </c>
      <c r="N4" s="1467" t="s">
        <v>7169</v>
      </c>
    </row>
    <row r="5" spans="1:14" ht="34.5" customHeight="1">
      <c r="A5" s="1187">
        <v>1</v>
      </c>
      <c r="B5" s="1188">
        <v>25533541</v>
      </c>
      <c r="C5" s="1189" t="s">
        <v>7415</v>
      </c>
      <c r="D5" s="1190" t="s">
        <v>7419</v>
      </c>
      <c r="E5" s="1187" t="str">
        <f>'설계가대비조사가비교표 (조달) '!C8</f>
        <v>개</v>
      </c>
      <c r="F5" s="1191">
        <v>1</v>
      </c>
      <c r="G5" s="1198">
        <v>32571000</v>
      </c>
      <c r="H5" s="1193">
        <f t="shared" ref="H5:H7" si="0">TRUNC(F5*G5,0)</f>
        <v>32571000</v>
      </c>
      <c r="I5" s="1194" t="s">
        <v>7416</v>
      </c>
      <c r="J5" s="1193" t="s">
        <v>7417</v>
      </c>
      <c r="K5" s="1195" t="s">
        <v>7418</v>
      </c>
      <c r="L5" s="1196" t="s">
        <v>7172</v>
      </c>
      <c r="M5" s="1187" t="s">
        <v>7173</v>
      </c>
      <c r="N5" s="1197" t="s">
        <v>7174</v>
      </c>
    </row>
    <row r="6" spans="1:14" ht="34.5" customHeight="1">
      <c r="A6" s="1187"/>
      <c r="B6" s="1188"/>
      <c r="C6" s="1189"/>
      <c r="D6" s="1190"/>
      <c r="E6" s="1187"/>
      <c r="F6" s="1191"/>
      <c r="G6" s="1199"/>
      <c r="H6" s="1193"/>
      <c r="I6" s="1194"/>
      <c r="J6" s="1193"/>
      <c r="K6" s="1195"/>
      <c r="L6" s="1196"/>
      <c r="M6" s="1187"/>
      <c r="N6" s="1197"/>
    </row>
    <row r="7" spans="1:14" ht="34.5" customHeight="1">
      <c r="A7" s="1187"/>
      <c r="B7" s="1188"/>
      <c r="C7" s="1189"/>
      <c r="D7" s="1190"/>
      <c r="E7" s="1187"/>
      <c r="F7" s="1191"/>
      <c r="G7" s="1199"/>
      <c r="H7" s="1193"/>
      <c r="I7" s="1194"/>
      <c r="J7" s="1193"/>
      <c r="K7" s="1195"/>
      <c r="L7" s="1196"/>
      <c r="M7" s="1187"/>
      <c r="N7" s="1197"/>
    </row>
    <row r="8" spans="1:14" ht="34.5" customHeight="1">
      <c r="A8" s="1187"/>
      <c r="B8" s="1188"/>
      <c r="C8" s="1200" t="s">
        <v>7190</v>
      </c>
      <c r="D8" s="1201"/>
      <c r="E8" s="1202"/>
      <c r="F8" s="1203"/>
      <c r="G8" s="1199"/>
      <c r="H8" s="1204">
        <f>SUM(H5:H7)</f>
        <v>32571000</v>
      </c>
      <c r="I8" s="1194"/>
      <c r="J8" s="1193"/>
      <c r="K8" s="1195"/>
      <c r="L8" s="1196"/>
      <c r="M8" s="1187"/>
      <c r="N8" s="1197"/>
    </row>
    <row r="9" spans="1:14">
      <c r="A9" s="1222"/>
      <c r="B9" s="1222"/>
      <c r="C9" s="1222"/>
      <c r="D9" s="1222"/>
      <c r="E9" s="1222"/>
      <c r="F9" s="1222"/>
      <c r="G9" s="1222"/>
      <c r="H9" s="1222"/>
      <c r="I9" s="1222"/>
      <c r="J9" s="1222"/>
      <c r="K9" s="1222"/>
      <c r="L9" s="1222"/>
      <c r="M9" s="1222"/>
      <c r="N9" s="1222"/>
    </row>
    <row r="13" spans="1:14">
      <c r="H13" s="1183" t="s">
        <v>1783</v>
      </c>
    </row>
  </sheetData>
  <mergeCells count="2">
    <mergeCell ref="A2:N2"/>
    <mergeCell ref="L3:N3"/>
  </mergeCells>
  <phoneticPr fontId="3" type="noConversion"/>
  <printOptions horizontalCentered="1"/>
  <pageMargins left="0.43305554986000061" right="0.43305554986000061" top="0.74791663885116577" bottom="0.74791663885116577" header="0.31486111879348755" footer="0.31486111879348755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2:K23"/>
  <sheetViews>
    <sheetView view="pageBreakPreview" zoomScale="85" zoomScaleNormal="85" zoomScaleSheetLayoutView="85" workbookViewId="0">
      <selection activeCell="B11" sqref="B11"/>
    </sheetView>
  </sheetViews>
  <sheetFormatPr defaultColWidth="9.140625" defaultRowHeight="15.75"/>
  <cols>
    <col min="1" max="1" width="43.85546875" style="1183" customWidth="1"/>
    <col min="2" max="2" width="46.42578125" style="1183" customWidth="1"/>
    <col min="3" max="3" width="7.5703125" style="1183" customWidth="1"/>
    <col min="4" max="11" width="17.85546875" style="1183" customWidth="1"/>
    <col min="12" max="16384" width="9.140625" style="1183"/>
  </cols>
  <sheetData>
    <row r="2" spans="1:11" ht="39.75" customHeight="1">
      <c r="A2" s="1573" t="s">
        <v>7191</v>
      </c>
      <c r="B2" s="1573"/>
      <c r="C2" s="1573"/>
      <c r="D2" s="1573"/>
      <c r="E2" s="1573"/>
      <c r="F2" s="1573"/>
      <c r="G2" s="1573"/>
      <c r="H2" s="1573"/>
      <c r="I2" s="1573"/>
      <c r="J2" s="1573"/>
      <c r="K2" s="1573"/>
    </row>
    <row r="3" spans="1:11" ht="30" customHeight="1">
      <c r="A3" s="1506" t="s">
        <v>7421</v>
      </c>
      <c r="B3" s="1487"/>
      <c r="C3" s="1487"/>
      <c r="D3" s="1487"/>
      <c r="E3" s="1487"/>
      <c r="F3" s="1487"/>
      <c r="G3" s="1487"/>
      <c r="H3" s="1225"/>
      <c r="I3" s="1572" t="s">
        <v>7157</v>
      </c>
      <c r="J3" s="1572"/>
      <c r="K3" s="1572"/>
    </row>
    <row r="4" spans="1:11" ht="34.5" customHeight="1">
      <c r="A4" s="1574" t="s">
        <v>7192</v>
      </c>
      <c r="B4" s="1574" t="s">
        <v>7193</v>
      </c>
      <c r="C4" s="1574" t="s">
        <v>1849</v>
      </c>
      <c r="D4" s="1576" t="s">
        <v>7194</v>
      </c>
      <c r="E4" s="1577"/>
      <c r="F4" s="1577"/>
      <c r="G4" s="1576" t="s">
        <v>7195</v>
      </c>
      <c r="H4" s="1577"/>
      <c r="I4" s="1577"/>
      <c r="J4" s="1578"/>
      <c r="K4" s="1579" t="s">
        <v>7196</v>
      </c>
    </row>
    <row r="5" spans="1:11" ht="34.5" customHeight="1">
      <c r="A5" s="1575"/>
      <c r="B5" s="1575"/>
      <c r="C5" s="1575"/>
      <c r="D5" s="1467" t="s">
        <v>6814</v>
      </c>
      <c r="E5" s="1467" t="s">
        <v>7162</v>
      </c>
      <c r="F5" s="1467" t="s">
        <v>7163</v>
      </c>
      <c r="G5" s="1467" t="s">
        <v>6814</v>
      </c>
      <c r="H5" s="1467" t="s">
        <v>7162</v>
      </c>
      <c r="I5" s="1467" t="s">
        <v>7163</v>
      </c>
      <c r="J5" s="1467" t="s">
        <v>7198</v>
      </c>
      <c r="K5" s="1575"/>
    </row>
    <row r="6" spans="1:11" ht="34.5" customHeight="1">
      <c r="A6" s="1226" t="s">
        <v>7199</v>
      </c>
      <c r="B6" s="1227"/>
      <c r="C6" s="1228"/>
      <c r="D6" s="1229"/>
      <c r="E6" s="1228"/>
      <c r="F6" s="1230"/>
      <c r="G6" s="1232"/>
      <c r="H6" s="1233"/>
      <c r="I6" s="1234"/>
      <c r="J6" s="1228"/>
      <c r="K6" s="1235"/>
    </row>
    <row r="7" spans="1:11" ht="34.5" customHeight="1">
      <c r="A7" s="1226" t="s">
        <v>7420</v>
      </c>
      <c r="B7" s="1227"/>
      <c r="C7" s="1228"/>
      <c r="D7" s="1229"/>
      <c r="E7" s="1228"/>
      <c r="F7" s="1230"/>
      <c r="G7" s="1232"/>
      <c r="H7" s="1233"/>
      <c r="I7" s="1234"/>
      <c r="J7" s="1228"/>
      <c r="K7" s="1235"/>
    </row>
    <row r="8" spans="1:11" ht="34.5" customHeight="1">
      <c r="A8" s="1228" t="s">
        <v>7415</v>
      </c>
      <c r="B8" s="1190" t="s">
        <v>7419</v>
      </c>
      <c r="C8" s="1228" t="str">
        <f>'단가비교(토목)'!D7</f>
        <v>개</v>
      </c>
      <c r="D8" s="1230">
        <v>1</v>
      </c>
      <c r="E8" s="1239">
        <v>26850000</v>
      </c>
      <c r="F8" s="1232">
        <f t="shared" ref="F8:F11" si="0">TRUNC(D8*E8,0)</f>
        <v>26850000</v>
      </c>
      <c r="G8" s="1230">
        <v>1</v>
      </c>
      <c r="H8" s="1239">
        <v>32571000</v>
      </c>
      <c r="I8" s="1232">
        <f>G8*H8</f>
        <v>32571000</v>
      </c>
      <c r="J8" s="1488" t="s">
        <v>7417</v>
      </c>
      <c r="K8" s="1240">
        <f>I8-F8</f>
        <v>5721000</v>
      </c>
    </row>
    <row r="9" spans="1:11" ht="34.5" customHeight="1">
      <c r="A9" s="1228"/>
      <c r="B9" s="1505"/>
      <c r="C9" s="1228"/>
      <c r="D9" s="1230"/>
      <c r="E9" s="1239"/>
      <c r="F9" s="1232"/>
      <c r="G9" s="1230"/>
      <c r="H9" s="1231"/>
      <c r="I9" s="1232"/>
      <c r="J9" s="1488"/>
      <c r="K9" s="1240"/>
    </row>
    <row r="10" spans="1:11" ht="34.5" customHeight="1">
      <c r="A10" s="1228"/>
      <c r="B10" s="1269"/>
      <c r="C10" s="1228"/>
      <c r="D10" s="1230"/>
      <c r="E10" s="1239"/>
      <c r="F10" s="1232"/>
      <c r="G10" s="1230"/>
      <c r="H10" s="1231"/>
      <c r="I10" s="1232"/>
      <c r="J10" s="1488"/>
      <c r="K10" s="1240"/>
    </row>
    <row r="11" spans="1:11" ht="34.5" customHeight="1">
      <c r="A11" s="1228"/>
      <c r="B11" s="1489"/>
      <c r="C11" s="1490"/>
      <c r="D11" s="1365"/>
      <c r="E11" s="1239"/>
      <c r="F11" s="1232"/>
      <c r="G11" s="1491"/>
      <c r="H11" s="1231"/>
      <c r="I11" s="1232"/>
      <c r="J11" s="1488"/>
      <c r="K11" s="1240"/>
    </row>
    <row r="12" spans="1:11" ht="34.5" customHeight="1">
      <c r="A12" s="1228"/>
      <c r="B12" s="1489"/>
      <c r="C12" s="1490"/>
      <c r="D12" s="1365"/>
      <c r="E12" s="1239"/>
      <c r="F12" s="1232"/>
      <c r="G12" s="1491"/>
      <c r="H12" s="1231"/>
      <c r="I12" s="1232"/>
      <c r="J12" s="1488"/>
      <c r="K12" s="1240"/>
    </row>
    <row r="13" spans="1:11" ht="34.5" customHeight="1">
      <c r="A13" s="1228"/>
      <c r="B13" s="1489"/>
      <c r="C13" s="1490"/>
      <c r="D13" s="1365"/>
      <c r="E13" s="1239"/>
      <c r="F13" s="1232"/>
      <c r="G13" s="1491"/>
      <c r="H13" s="1231"/>
      <c r="I13" s="1232"/>
      <c r="J13" s="1488"/>
      <c r="K13" s="1240"/>
    </row>
    <row r="14" spans="1:11" ht="34.5" customHeight="1">
      <c r="A14" s="1200" t="s">
        <v>7201</v>
      </c>
      <c r="B14" s="1492"/>
      <c r="C14" s="1493"/>
      <c r="D14" s="1494"/>
      <c r="E14" s="1244"/>
      <c r="F14" s="1245">
        <f>SUM(F8:F11)</f>
        <v>26850000</v>
      </c>
      <c r="G14" s="1494"/>
      <c r="H14" s="1246"/>
      <c r="I14" s="1248">
        <f>SUM(I8:I11)</f>
        <v>32571000</v>
      </c>
      <c r="J14" s="1244"/>
      <c r="K14" s="1240">
        <f>I14-F14</f>
        <v>5721000</v>
      </c>
    </row>
    <row r="15" spans="1:11" ht="34.5" customHeight="1">
      <c r="A15" s="1495" t="s">
        <v>7202</v>
      </c>
      <c r="B15" s="1493" t="s">
        <v>7203</v>
      </c>
      <c r="C15" s="1493" t="s">
        <v>325</v>
      </c>
      <c r="D15" s="1494">
        <v>0.54</v>
      </c>
      <c r="E15" s="1248">
        <f>F14</f>
        <v>26850000</v>
      </c>
      <c r="F15" s="1905">
        <f>ROUNDDOWN(E15*D15/100,-1)</f>
        <v>144990</v>
      </c>
      <c r="G15" s="1494">
        <v>0.54</v>
      </c>
      <c r="H15" s="1496">
        <f>I14</f>
        <v>32571000</v>
      </c>
      <c r="I15" s="1496">
        <f>ROUNDDOWN(H15*G15/100,-1)</f>
        <v>175880</v>
      </c>
      <c r="J15" s="1244"/>
      <c r="K15" s="1240">
        <f>I15-F15</f>
        <v>30890</v>
      </c>
    </row>
    <row r="16" spans="1:11" ht="34.5" customHeight="1">
      <c r="A16" s="1200" t="s">
        <v>7190</v>
      </c>
      <c r="B16" s="1250"/>
      <c r="C16" s="1244"/>
      <c r="D16" s="1251"/>
      <c r="E16" s="1244"/>
      <c r="F16" s="1245">
        <f>SUM(F14:F15)</f>
        <v>26994990</v>
      </c>
      <c r="G16" s="1232"/>
      <c r="H16" s="1246"/>
      <c r="I16" s="1248">
        <f>SUM(I14:I15)</f>
        <v>32746880</v>
      </c>
      <c r="J16" s="1244"/>
      <c r="K16" s="1240">
        <f>I16-F16</f>
        <v>5751890</v>
      </c>
    </row>
    <row r="17" spans="1:11" ht="34.5" customHeight="1">
      <c r="A17" s="1228"/>
      <c r="B17" s="1269"/>
      <c r="C17" s="1228"/>
      <c r="D17" s="1230"/>
      <c r="E17" s="1231"/>
      <c r="F17" s="1232"/>
      <c r="G17" s="1230"/>
      <c r="H17" s="1231"/>
      <c r="I17" s="1232"/>
      <c r="J17" s="1270"/>
      <c r="K17" s="1271"/>
    </row>
    <row r="18" spans="1:11" ht="34.5" customHeight="1">
      <c r="A18" s="1228"/>
      <c r="B18" s="1269"/>
      <c r="C18" s="1228"/>
      <c r="D18" s="1230"/>
      <c r="E18" s="1231"/>
      <c r="F18" s="1232"/>
      <c r="G18" s="1230"/>
      <c r="H18" s="1231"/>
      <c r="I18" s="1232"/>
      <c r="J18" s="1270"/>
      <c r="K18" s="1271"/>
    </row>
    <row r="19" spans="1:11" ht="34.5" customHeight="1">
      <c r="A19" s="1228"/>
      <c r="B19" s="1269"/>
      <c r="C19" s="1228"/>
      <c r="D19" s="1230"/>
      <c r="E19" s="1231"/>
      <c r="F19" s="1232"/>
      <c r="G19" s="1230"/>
      <c r="H19" s="1231"/>
      <c r="I19" s="1232"/>
      <c r="J19" s="1270"/>
      <c r="K19" s="1271"/>
    </row>
    <row r="20" spans="1:11" ht="34.5" customHeight="1">
      <c r="A20" s="1228"/>
      <c r="B20" s="1269"/>
      <c r="C20" s="1228"/>
      <c r="D20" s="1230"/>
      <c r="E20" s="1231"/>
      <c r="F20" s="1232"/>
      <c r="G20" s="1230"/>
      <c r="H20" s="1231"/>
      <c r="I20" s="1232"/>
      <c r="J20" s="1270"/>
      <c r="K20" s="1271"/>
    </row>
    <row r="21" spans="1:11" ht="34.5" customHeight="1">
      <c r="A21" s="1228"/>
      <c r="B21" s="1272"/>
      <c r="C21" s="1228"/>
      <c r="D21" s="1230"/>
      <c r="E21" s="1231"/>
      <c r="F21" s="1232"/>
      <c r="G21" s="1232"/>
      <c r="H21" s="1231"/>
      <c r="I21" s="1232"/>
      <c r="J21" s="1270"/>
      <c r="K21" s="1271"/>
    </row>
    <row r="22" spans="1:11">
      <c r="A22" s="1222"/>
      <c r="B22" s="1222"/>
      <c r="C22" s="1222"/>
      <c r="D22" s="1222"/>
      <c r="E22" s="1222"/>
      <c r="F22" s="1222"/>
      <c r="G22" s="1222"/>
      <c r="H22" s="1222"/>
      <c r="I22" s="1222"/>
      <c r="J22" s="1222"/>
      <c r="K22" s="1222"/>
    </row>
    <row r="23" spans="1:11">
      <c r="G23" s="1273" t="e">
        <f>B23+D23+#REF!</f>
        <v>#REF!</v>
      </c>
    </row>
  </sheetData>
  <mergeCells count="8">
    <mergeCell ref="A2:K2"/>
    <mergeCell ref="I3:K3"/>
    <mergeCell ref="A4:A5"/>
    <mergeCell ref="B4:B5"/>
    <mergeCell ref="C4:C5"/>
    <mergeCell ref="D4:F4"/>
    <mergeCell ref="G4:J4"/>
    <mergeCell ref="K4:K5"/>
  </mergeCells>
  <phoneticPr fontId="3" type="noConversion"/>
  <conditionalFormatting sqref="D14:D15">
    <cfRule type="expression" dxfId="14" priority="5" stopIfTrue="1">
      <formula>AND(D14&lt;&gt;0,INT(D14)=D14)</formula>
    </cfRule>
  </conditionalFormatting>
  <conditionalFormatting sqref="F15">
    <cfRule type="expression" dxfId="13" priority="3" stopIfTrue="1">
      <formula>AND(F15&lt;&gt;0,INT(F15)=F15)</formula>
    </cfRule>
  </conditionalFormatting>
  <conditionalFormatting sqref="G14:G15">
    <cfRule type="expression" dxfId="12" priority="4" stopIfTrue="1">
      <formula>AND(G14&lt;&gt;0,INT(G14)=G14)</formula>
    </cfRule>
  </conditionalFormatting>
  <conditionalFormatting sqref="H15:I15">
    <cfRule type="expression" dxfId="11" priority="1" stopIfTrue="1">
      <formula>AND(H15&lt;&gt;0,INT(H15)=H15)</formula>
    </cfRule>
  </conditionalFormatting>
  <printOptions horizontalCentered="1"/>
  <pageMargins left="0.43305554986000061" right="0.43305554986000061" top="0.74791663885116577" bottom="0.74791663885116577" header="0.31486111879348755" footer="0.31486111879348755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  <pageSetUpPr fitToPage="1"/>
  </sheetPr>
  <dimension ref="A2:J14"/>
  <sheetViews>
    <sheetView view="pageBreakPreview" zoomScaleNormal="70" zoomScaleSheetLayoutView="100" workbookViewId="0">
      <selection activeCell="E3" sqref="E3"/>
    </sheetView>
  </sheetViews>
  <sheetFormatPr defaultColWidth="9.140625" defaultRowHeight="15.75"/>
  <cols>
    <col min="1" max="1" width="7.7109375" style="1274" customWidth="1"/>
    <col min="2" max="2" width="23.42578125" style="1274" customWidth="1"/>
    <col min="3" max="3" width="37" style="1274" bestFit="1" customWidth="1"/>
    <col min="4" max="4" width="7.140625" style="1274" customWidth="1"/>
    <col min="5" max="5" width="11.5703125" style="1274" customWidth="1"/>
    <col min="6" max="6" width="14.28515625" style="1274" customWidth="1"/>
    <col min="7" max="7" width="17" style="1274" customWidth="1"/>
    <col min="8" max="8" width="14.28515625" style="1274" customWidth="1"/>
    <col min="9" max="9" width="17" style="1274" customWidth="1"/>
    <col min="10" max="10" width="9.140625" style="1274"/>
    <col min="11" max="16384" width="9.140625" style="1183"/>
  </cols>
  <sheetData>
    <row r="2" spans="1:9" ht="39.75" customHeight="1">
      <c r="A2" s="1571" t="s">
        <v>7206</v>
      </c>
      <c r="B2" s="1571"/>
      <c r="C2" s="1571"/>
      <c r="D2" s="1571"/>
      <c r="E2" s="1571"/>
      <c r="F2" s="1571"/>
      <c r="G2" s="1571"/>
      <c r="H2" s="1571"/>
      <c r="I2" s="1571"/>
    </row>
    <row r="3" spans="1:9" s="1274" customFormat="1" ht="30" customHeight="1">
      <c r="A3" s="1507" t="s">
        <v>7421</v>
      </c>
      <c r="B3" s="1497"/>
      <c r="C3" s="1275"/>
      <c r="D3" s="1275"/>
      <c r="E3" s="1275"/>
      <c r="F3" s="1275"/>
      <c r="G3" s="1275"/>
      <c r="H3" s="1275"/>
      <c r="I3" s="1275"/>
    </row>
    <row r="4" spans="1:9" s="1274" customFormat="1" ht="30" customHeight="1" thickBot="1">
      <c r="A4" s="1278" t="s">
        <v>7426</v>
      </c>
      <c r="B4" s="1275"/>
      <c r="C4" s="1275"/>
      <c r="D4" s="1275"/>
      <c r="E4" s="1275"/>
      <c r="F4" s="1275"/>
      <c r="G4" s="1275"/>
      <c r="H4" s="1275"/>
      <c r="I4" s="1275"/>
    </row>
    <row r="5" spans="1:9" s="1274" customFormat="1" ht="39.75" customHeight="1" thickTop="1">
      <c r="A5" s="1582" t="s">
        <v>7158</v>
      </c>
      <c r="B5" s="1582" t="s">
        <v>7160</v>
      </c>
      <c r="C5" s="1582" t="s">
        <v>7161</v>
      </c>
      <c r="D5" s="1582" t="s">
        <v>1849</v>
      </c>
      <c r="E5" s="1576" t="s">
        <v>6814</v>
      </c>
      <c r="F5" s="1583" t="s">
        <v>7425</v>
      </c>
      <c r="G5" s="1584"/>
      <c r="H5" s="1578"/>
      <c r="I5" s="1582"/>
    </row>
    <row r="6" spans="1:9" s="1274" customFormat="1" ht="39.75" customHeight="1">
      <c r="A6" s="1582"/>
      <c r="B6" s="1582"/>
      <c r="C6" s="1582"/>
      <c r="D6" s="1582"/>
      <c r="E6" s="1576"/>
      <c r="F6" s="1501" t="s">
        <v>7162</v>
      </c>
      <c r="G6" s="1502" t="s">
        <v>7210</v>
      </c>
      <c r="H6" s="1499" t="s">
        <v>7162</v>
      </c>
      <c r="I6" s="1467" t="s">
        <v>7210</v>
      </c>
    </row>
    <row r="7" spans="1:9" s="1274" customFormat="1" ht="39.75" customHeight="1">
      <c r="A7" s="1244">
        <v>1</v>
      </c>
      <c r="B7" s="1508" t="s">
        <v>7422</v>
      </c>
      <c r="C7" s="1190" t="s">
        <v>7419</v>
      </c>
      <c r="D7" s="1244" t="s">
        <v>7407</v>
      </c>
      <c r="E7" s="1458">
        <v>1</v>
      </c>
      <c r="F7" s="1239">
        <v>32571000</v>
      </c>
      <c r="G7" s="1504">
        <f t="shared" ref="G7:G9" si="0">TRUNC(E7*F7,0)</f>
        <v>32571000</v>
      </c>
      <c r="H7" s="1460"/>
      <c r="I7" s="1232"/>
    </row>
    <row r="8" spans="1:9" s="1274" customFormat="1" ht="39.75" customHeight="1">
      <c r="A8" s="1244"/>
      <c r="B8" s="1903"/>
      <c r="C8" s="1500"/>
      <c r="D8" s="1244"/>
      <c r="E8" s="1458"/>
      <c r="F8" s="1503"/>
      <c r="G8" s="1504"/>
      <c r="H8" s="1460"/>
      <c r="I8" s="1232"/>
    </row>
    <row r="9" spans="1:9" s="1274" customFormat="1" ht="39.75" customHeight="1">
      <c r="A9" s="1244"/>
      <c r="B9" s="1902"/>
      <c r="C9" s="1500"/>
      <c r="D9" s="1244"/>
      <c r="E9" s="1458"/>
      <c r="F9" s="1503"/>
      <c r="G9" s="1504"/>
      <c r="H9" s="1460"/>
      <c r="I9" s="1232"/>
    </row>
    <row r="10" spans="1:9" s="1274" customFormat="1" ht="39.75" customHeight="1">
      <c r="A10" s="1244"/>
      <c r="B10" s="1244" t="s">
        <v>1979</v>
      </c>
      <c r="C10" s="1190"/>
      <c r="D10" s="1244"/>
      <c r="E10" s="1458"/>
      <c r="F10" s="1503"/>
      <c r="G10" s="1504">
        <f>SUM(G7:G9)</f>
        <v>32571000</v>
      </c>
      <c r="H10" s="1460"/>
      <c r="I10" s="1232"/>
    </row>
    <row r="11" spans="1:9" s="1274" customFormat="1" ht="39.75" customHeight="1">
      <c r="A11" s="1244"/>
      <c r="B11" s="1244" t="s">
        <v>7410</v>
      </c>
      <c r="C11" s="1190"/>
      <c r="D11" s="1244"/>
      <c r="E11" s="1458"/>
      <c r="F11" s="1589" t="s">
        <v>7412</v>
      </c>
      <c r="G11" s="1590"/>
      <c r="H11" s="1587"/>
      <c r="I11" s="1588"/>
    </row>
    <row r="12" spans="1:9" s="1274" customFormat="1" ht="39.75" customHeight="1">
      <c r="A12" s="1244"/>
      <c r="B12" s="1244" t="s">
        <v>7411</v>
      </c>
      <c r="C12" s="1190"/>
      <c r="D12" s="1244"/>
      <c r="E12" s="1458"/>
      <c r="F12" s="1589" t="s">
        <v>7423</v>
      </c>
      <c r="G12" s="1590"/>
      <c r="H12" s="1587"/>
      <c r="I12" s="1588"/>
    </row>
    <row r="13" spans="1:9" s="1274" customFormat="1" ht="39.75" customHeight="1" thickBot="1">
      <c r="A13" s="1244"/>
      <c r="B13" s="1244" t="s">
        <v>7409</v>
      </c>
      <c r="C13" s="1190"/>
      <c r="D13" s="1244"/>
      <c r="E13" s="1458"/>
      <c r="F13" s="1585" t="s">
        <v>7413</v>
      </c>
      <c r="G13" s="1586"/>
      <c r="H13" s="1587"/>
      <c r="I13" s="1588"/>
    </row>
    <row r="14" spans="1:9" ht="16.5" thickTop="1"/>
  </sheetData>
  <mergeCells count="14">
    <mergeCell ref="F13:G13"/>
    <mergeCell ref="H13:I13"/>
    <mergeCell ref="F11:G11"/>
    <mergeCell ref="H11:I11"/>
    <mergeCell ref="F12:G12"/>
    <mergeCell ref="H12:I12"/>
    <mergeCell ref="A2:I2"/>
    <mergeCell ref="A5:A6"/>
    <mergeCell ref="B5:B6"/>
    <mergeCell ref="C5:C6"/>
    <mergeCell ref="D5:D6"/>
    <mergeCell ref="E5:E6"/>
    <mergeCell ref="F5:G5"/>
    <mergeCell ref="H5:I5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  <pageSetUpPr fitToPage="1"/>
  </sheetPr>
  <dimension ref="A1:M351"/>
  <sheetViews>
    <sheetView view="pageBreakPreview" zoomScale="145" zoomScaleNormal="85" zoomScaleSheetLayoutView="145" workbookViewId="0">
      <selection activeCell="G17" sqref="G17"/>
    </sheetView>
  </sheetViews>
  <sheetFormatPr defaultColWidth="9.140625" defaultRowHeight="12.75"/>
  <cols>
    <col min="1" max="16384" width="9.140625" style="1498"/>
  </cols>
  <sheetData>
    <row r="1" spans="1:13" ht="43.5" customHeight="1">
      <c r="A1" s="1592" t="s">
        <v>7408</v>
      </c>
      <c r="B1" s="1592"/>
      <c r="C1" s="1592"/>
      <c r="D1" s="1592"/>
      <c r="E1" s="1592"/>
      <c r="F1" s="1592"/>
      <c r="G1" s="1592"/>
      <c r="H1" s="1592"/>
      <c r="I1" s="1592"/>
      <c r="J1" s="1592"/>
      <c r="K1" s="1592"/>
      <c r="L1" s="1592"/>
      <c r="M1" s="1592"/>
    </row>
    <row r="2" spans="1:13" ht="14.25">
      <c r="A2" s="1591" t="s">
        <v>7424</v>
      </c>
      <c r="B2" s="1591"/>
      <c r="C2" s="1591"/>
      <c r="D2" s="1591"/>
      <c r="E2" s="1591"/>
      <c r="F2" s="1591"/>
      <c r="G2" s="1591"/>
      <c r="H2" s="1591"/>
      <c r="I2" s="1591"/>
      <c r="J2" s="1591"/>
      <c r="K2" s="1591"/>
      <c r="L2" s="1591"/>
      <c r="M2" s="1591"/>
    </row>
    <row r="4" spans="1:13">
      <c r="A4" s="1904" t="e" vm="1">
        <v>#VALUE!</v>
      </c>
      <c r="B4" s="1904"/>
      <c r="C4" s="1904"/>
      <c r="D4" s="1904"/>
      <c r="E4" s="1904"/>
      <c r="F4" s="1904"/>
      <c r="G4" s="1904"/>
      <c r="H4" s="1904"/>
      <c r="I4" s="1904"/>
      <c r="J4" s="1904"/>
      <c r="K4" s="1904"/>
      <c r="L4" s="1904"/>
      <c r="M4" s="1904"/>
    </row>
    <row r="5" spans="1:13">
      <c r="A5" s="1904"/>
      <c r="B5" s="1904"/>
      <c r="C5" s="1904"/>
      <c r="D5" s="1904"/>
      <c r="E5" s="1904"/>
      <c r="F5" s="1904"/>
      <c r="G5" s="1904"/>
      <c r="H5" s="1904"/>
      <c r="I5" s="1904"/>
      <c r="J5" s="1904"/>
      <c r="K5" s="1904"/>
      <c r="L5" s="1904"/>
      <c r="M5" s="1904"/>
    </row>
    <row r="6" spans="1:13">
      <c r="A6" s="1904"/>
      <c r="B6" s="1904"/>
      <c r="C6" s="1904"/>
      <c r="D6" s="1904"/>
      <c r="E6" s="1904"/>
      <c r="F6" s="1904"/>
      <c r="G6" s="1904"/>
      <c r="H6" s="1904"/>
      <c r="I6" s="1904"/>
      <c r="J6" s="1904"/>
      <c r="K6" s="1904"/>
      <c r="L6" s="1904"/>
      <c r="M6" s="1904"/>
    </row>
    <row r="7" spans="1:13">
      <c r="A7" s="1904"/>
      <c r="B7" s="1904"/>
      <c r="C7" s="1904"/>
      <c r="D7" s="1904"/>
      <c r="E7" s="1904"/>
      <c r="F7" s="1904"/>
      <c r="G7" s="1904"/>
      <c r="H7" s="1904"/>
      <c r="I7" s="1904"/>
      <c r="J7" s="1904"/>
      <c r="K7" s="1904"/>
      <c r="L7" s="1904"/>
      <c r="M7" s="1904"/>
    </row>
    <row r="8" spans="1:13">
      <c r="A8" s="1904"/>
      <c r="B8" s="1904"/>
      <c r="C8" s="1904"/>
      <c r="D8" s="1904"/>
      <c r="E8" s="1904"/>
      <c r="F8" s="1904"/>
      <c r="G8" s="1904"/>
      <c r="H8" s="1904"/>
      <c r="I8" s="1904"/>
      <c r="J8" s="1904"/>
      <c r="K8" s="1904"/>
      <c r="L8" s="1904"/>
      <c r="M8" s="1904"/>
    </row>
    <row r="9" spans="1:13">
      <c r="A9" s="1904"/>
      <c r="B9" s="1904"/>
      <c r="C9" s="1904"/>
      <c r="D9" s="1904"/>
      <c r="E9" s="1904"/>
      <c r="F9" s="1904"/>
      <c r="G9" s="1904"/>
      <c r="H9" s="1904"/>
      <c r="I9" s="1904"/>
      <c r="J9" s="1904"/>
      <c r="K9" s="1904"/>
      <c r="L9" s="1904"/>
      <c r="M9" s="1904"/>
    </row>
    <row r="24" spans="1:13" ht="14.25">
      <c r="A24" s="1591"/>
      <c r="B24" s="1591"/>
      <c r="C24" s="1591"/>
      <c r="D24" s="1591"/>
      <c r="E24" s="1591"/>
      <c r="F24" s="1591"/>
      <c r="G24" s="1591"/>
      <c r="H24" s="1591"/>
      <c r="I24" s="1591"/>
      <c r="J24" s="1591"/>
      <c r="K24" s="1591"/>
      <c r="L24" s="1591"/>
      <c r="M24" s="1591"/>
    </row>
    <row r="346" ht="45" customHeight="1"/>
    <row r="347" ht="45" customHeight="1"/>
    <row r="348" ht="45" customHeight="1"/>
    <row r="349" ht="45" customHeight="1"/>
    <row r="350" ht="28.5" customHeight="1"/>
    <row r="351" ht="45" customHeight="1"/>
  </sheetData>
  <mergeCells count="4">
    <mergeCell ref="A2:M2"/>
    <mergeCell ref="A24:M24"/>
    <mergeCell ref="A1:M1"/>
    <mergeCell ref="A4:M9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74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4">
    <tabColor rgb="FFFFFFCC"/>
    <pageSetUpPr fitToPage="1"/>
  </sheetPr>
  <dimension ref="A1:T187"/>
  <sheetViews>
    <sheetView view="pageBreakPreview" zoomScale="85" zoomScaleNormal="100" zoomScaleSheetLayoutView="85" workbookViewId="0">
      <pane xSplit="6" ySplit="5" topLeftCell="G6" activePane="bottomRight" state="frozen"/>
      <selection activeCell="D396" sqref="D396"/>
      <selection pane="topRight" activeCell="D396" sqref="D396"/>
      <selection pane="bottomLeft" activeCell="D396" sqref="D396"/>
      <selection pane="bottomRight" activeCell="D396" sqref="D396"/>
    </sheetView>
  </sheetViews>
  <sheetFormatPr defaultRowHeight="13.5"/>
  <cols>
    <col min="1" max="1" width="5.7109375" style="87" bestFit="1" customWidth="1"/>
    <col min="2" max="2" width="10.140625" style="97" customWidth="1"/>
    <col min="3" max="3" width="27" style="97" customWidth="1"/>
    <col min="4" max="4" width="28.5703125" style="97" customWidth="1"/>
    <col min="5" max="5" width="5.5703125" style="87" customWidth="1"/>
    <col min="6" max="6" width="11" style="97" customWidth="1"/>
    <col min="7" max="7" width="11.28515625" style="97" customWidth="1"/>
    <col min="8" max="8" width="14.140625" style="97" customWidth="1"/>
    <col min="9" max="9" width="11.28515625" style="97" customWidth="1"/>
    <col min="10" max="10" width="14.140625" style="97" customWidth="1"/>
    <col min="11" max="11" width="11.28515625" style="97" customWidth="1"/>
    <col min="12" max="12" width="14.140625" style="97" customWidth="1"/>
    <col min="13" max="13" width="11.28515625" style="97" customWidth="1"/>
    <col min="14" max="14" width="14.140625" style="97" customWidth="1"/>
    <col min="15" max="15" width="11" style="97" customWidth="1"/>
    <col min="16" max="16" width="11.28515625" style="97" customWidth="1"/>
    <col min="17" max="17" width="14.140625" style="97" customWidth="1"/>
    <col min="18" max="18" width="7.140625" style="87" customWidth="1"/>
    <col min="19" max="16384" width="9.140625" style="97"/>
  </cols>
  <sheetData>
    <row r="1" spans="1:20" s="83" customFormat="1" ht="24.95" customHeight="1">
      <c r="A1" s="82"/>
      <c r="B1" s="1597" t="s">
        <v>514</v>
      </c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1597"/>
      <c r="Q1" s="1597"/>
      <c r="R1" s="1597"/>
    </row>
    <row r="2" spans="1:20" s="83" customFormat="1" ht="7.5" customHeight="1">
      <c r="A2" s="82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0" s="83" customFormat="1" ht="24.95" customHeight="1">
      <c r="A3" s="82"/>
      <c r="B3" s="65" t="s">
        <v>515</v>
      </c>
      <c r="C3" s="85"/>
      <c r="D3" s="85"/>
      <c r="E3" s="85"/>
      <c r="F3" s="85"/>
      <c r="G3" s="86"/>
      <c r="H3" s="86"/>
      <c r="I3" s="86"/>
      <c r="J3" s="85"/>
      <c r="K3" s="86"/>
      <c r="L3" s="85"/>
      <c r="M3" s="86"/>
      <c r="N3" s="85"/>
      <c r="O3" s="86"/>
      <c r="P3" s="86"/>
      <c r="Q3" s="85"/>
      <c r="R3" s="85"/>
    </row>
    <row r="4" spans="1:20" s="88" customFormat="1" ht="24.95" customHeight="1">
      <c r="A4" s="87"/>
      <c r="B4" s="1595" t="s">
        <v>634</v>
      </c>
      <c r="C4" s="1598" t="s">
        <v>635</v>
      </c>
      <c r="D4" s="1598" t="s">
        <v>1631</v>
      </c>
      <c r="E4" s="1593" t="s">
        <v>512</v>
      </c>
      <c r="F4" s="1593" t="s">
        <v>513</v>
      </c>
      <c r="G4" s="1599" t="s">
        <v>1632</v>
      </c>
      <c r="H4" s="1600"/>
      <c r="I4" s="1599" t="s">
        <v>1633</v>
      </c>
      <c r="J4" s="1600"/>
      <c r="K4" s="1599" t="s">
        <v>1634</v>
      </c>
      <c r="L4" s="1600"/>
      <c r="M4" s="1599" t="s">
        <v>1635</v>
      </c>
      <c r="N4" s="1600"/>
      <c r="O4" s="1599" t="s">
        <v>1636</v>
      </c>
      <c r="P4" s="1601"/>
      <c r="Q4" s="1600"/>
      <c r="R4" s="1598" t="s">
        <v>639</v>
      </c>
      <c r="T4" s="1593" t="s">
        <v>513</v>
      </c>
    </row>
    <row r="5" spans="1:20" s="88" customFormat="1" ht="24.95" customHeight="1">
      <c r="A5" s="87"/>
      <c r="B5" s="1596"/>
      <c r="C5" s="1594"/>
      <c r="D5" s="1594"/>
      <c r="E5" s="1594"/>
      <c r="F5" s="1594"/>
      <c r="G5" s="89" t="s">
        <v>640</v>
      </c>
      <c r="H5" s="89" t="s">
        <v>1637</v>
      </c>
      <c r="I5" s="89" t="s">
        <v>640</v>
      </c>
      <c r="J5" s="89" t="s">
        <v>642</v>
      </c>
      <c r="K5" s="89" t="s">
        <v>640</v>
      </c>
      <c r="L5" s="89" t="s">
        <v>642</v>
      </c>
      <c r="M5" s="89" t="s">
        <v>640</v>
      </c>
      <c r="N5" s="90" t="s">
        <v>642</v>
      </c>
      <c r="O5" s="89" t="s">
        <v>1638</v>
      </c>
      <c r="P5" s="90" t="s">
        <v>640</v>
      </c>
      <c r="Q5" s="90" t="s">
        <v>642</v>
      </c>
      <c r="R5" s="1594"/>
      <c r="T5" s="1594"/>
    </row>
    <row r="6" spans="1:20" s="136" customFormat="1" ht="24.95" customHeight="1">
      <c r="A6" s="15" t="s">
        <v>1623</v>
      </c>
      <c r="B6" s="133"/>
      <c r="C6" s="134" t="s">
        <v>1735</v>
      </c>
      <c r="D6" s="133"/>
      <c r="E6" s="135"/>
      <c r="F6" s="133"/>
      <c r="G6" s="133"/>
      <c r="H6" s="133">
        <f>H8+H60</f>
        <v>0</v>
      </c>
      <c r="I6" s="133"/>
      <c r="J6" s="133">
        <f>J8+J60</f>
        <v>0</v>
      </c>
      <c r="K6" s="133"/>
      <c r="L6" s="133">
        <f>L8+L60</f>
        <v>0</v>
      </c>
      <c r="M6" s="133">
        <f t="shared" ref="M6:M37" si="0">G6+I6+K6</f>
        <v>0</v>
      </c>
      <c r="N6" s="133">
        <f t="shared" ref="N6:N37" si="1">H6+J6+L6</f>
        <v>0</v>
      </c>
      <c r="O6" s="133"/>
      <c r="P6" s="133"/>
      <c r="Q6" s="133"/>
      <c r="R6" s="135"/>
      <c r="T6" s="133"/>
    </row>
    <row r="7" spans="1:20" s="113" customFormat="1" ht="24.95" customHeight="1">
      <c r="A7" s="112" t="s">
        <v>1640</v>
      </c>
      <c r="B7" s="114"/>
      <c r="C7" s="115" t="s">
        <v>1639</v>
      </c>
      <c r="D7" s="114"/>
      <c r="E7" s="116" t="s">
        <v>1845</v>
      </c>
      <c r="F7" s="114"/>
      <c r="G7" s="114"/>
      <c r="H7" s="114">
        <f>H9+H61</f>
        <v>0</v>
      </c>
      <c r="I7" s="114"/>
      <c r="J7" s="114">
        <f>J9+J61</f>
        <v>0</v>
      </c>
      <c r="K7" s="114"/>
      <c r="L7" s="114">
        <f>L9+L61</f>
        <v>0</v>
      </c>
      <c r="M7" s="114">
        <f t="shared" si="0"/>
        <v>0</v>
      </c>
      <c r="N7" s="114">
        <f t="shared" si="1"/>
        <v>0</v>
      </c>
      <c r="O7" s="114">
        <f>F7-F6</f>
        <v>0</v>
      </c>
      <c r="P7" s="114">
        <f>M7-M6</f>
        <v>0</v>
      </c>
      <c r="Q7" s="114">
        <f>N7-N6</f>
        <v>0</v>
      </c>
      <c r="R7" s="116"/>
      <c r="T7" s="114"/>
    </row>
    <row r="8" spans="1:20" s="140" customFormat="1" ht="24.95" customHeight="1">
      <c r="A8" s="24" t="s">
        <v>1624</v>
      </c>
      <c r="B8" s="137"/>
      <c r="C8" s="138" t="s">
        <v>422</v>
      </c>
      <c r="D8" s="137"/>
      <c r="E8" s="139"/>
      <c r="F8" s="137"/>
      <c r="G8" s="137"/>
      <c r="H8" s="137">
        <f>H10+H26+H42</f>
        <v>0</v>
      </c>
      <c r="I8" s="137"/>
      <c r="J8" s="137">
        <f>J10+J26+J42</f>
        <v>0</v>
      </c>
      <c r="K8" s="137"/>
      <c r="L8" s="137">
        <f>L10+L26+L42</f>
        <v>0</v>
      </c>
      <c r="M8" s="137">
        <f t="shared" si="0"/>
        <v>0</v>
      </c>
      <c r="N8" s="137">
        <f t="shared" si="1"/>
        <v>0</v>
      </c>
      <c r="O8" s="137"/>
      <c r="P8" s="137"/>
      <c r="Q8" s="137"/>
      <c r="R8" s="139"/>
      <c r="T8" s="137"/>
    </row>
    <row r="9" spans="1:20" s="118" customFormat="1" ht="24.95" customHeight="1">
      <c r="A9" s="117" t="s">
        <v>1640</v>
      </c>
      <c r="B9" s="119"/>
      <c r="C9" s="120" t="s">
        <v>1641</v>
      </c>
      <c r="D9" s="119"/>
      <c r="E9" s="121"/>
      <c r="F9" s="119"/>
      <c r="G9" s="119"/>
      <c r="H9" s="119">
        <f>H11+H27+H43</f>
        <v>0</v>
      </c>
      <c r="I9" s="119"/>
      <c r="J9" s="119">
        <f>J11+J27+J43</f>
        <v>0</v>
      </c>
      <c r="K9" s="119"/>
      <c r="L9" s="119">
        <f>L11+L27+L43</f>
        <v>0</v>
      </c>
      <c r="M9" s="119">
        <f t="shared" si="0"/>
        <v>0</v>
      </c>
      <c r="N9" s="119">
        <f t="shared" si="1"/>
        <v>0</v>
      </c>
      <c r="O9" s="119">
        <f t="shared" ref="O9" si="2">F9-F8</f>
        <v>0</v>
      </c>
      <c r="P9" s="119">
        <f t="shared" ref="P9" si="3">M9-M8</f>
        <v>0</v>
      </c>
      <c r="Q9" s="119">
        <f t="shared" ref="Q9" si="4">N9-N8</f>
        <v>0</v>
      </c>
      <c r="R9" s="121"/>
      <c r="T9" s="119"/>
    </row>
    <row r="10" spans="1:20" s="145" customFormat="1" ht="24.95" customHeight="1">
      <c r="A10" s="25" t="s">
        <v>1623</v>
      </c>
      <c r="B10" s="141"/>
      <c r="C10" s="142" t="s">
        <v>423</v>
      </c>
      <c r="D10" s="141" t="s">
        <v>0</v>
      </c>
      <c r="E10" s="143"/>
      <c r="F10" s="144"/>
      <c r="G10" s="144"/>
      <c r="H10" s="144">
        <f>SUMIF($A$12:$A$25,$A12,H$12:H$25)</f>
        <v>0</v>
      </c>
      <c r="I10" s="144"/>
      <c r="J10" s="144">
        <f>SUMIF($A$12:$A$25,$A12,J$12:J$25)</f>
        <v>0</v>
      </c>
      <c r="K10" s="144"/>
      <c r="L10" s="144">
        <f>SUMIF($A$12:$A$25,$A12,L$12:L$25)</f>
        <v>0</v>
      </c>
      <c r="M10" s="144">
        <f t="shared" si="0"/>
        <v>0</v>
      </c>
      <c r="N10" s="144">
        <f t="shared" si="1"/>
        <v>0</v>
      </c>
      <c r="O10" s="144"/>
      <c r="P10" s="144"/>
      <c r="Q10" s="144"/>
      <c r="R10" s="143"/>
      <c r="T10" s="144"/>
    </row>
    <row r="11" spans="1:20" s="123" customFormat="1" ht="24.95" customHeight="1">
      <c r="A11" s="122" t="s">
        <v>1640</v>
      </c>
      <c r="B11" s="124"/>
      <c r="C11" s="125" t="s">
        <v>1642</v>
      </c>
      <c r="D11" s="124" t="s">
        <v>0</v>
      </c>
      <c r="E11" s="126"/>
      <c r="F11" s="127"/>
      <c r="G11" s="127"/>
      <c r="H11" s="127">
        <f>SUMIF($A$12:$A$25,$A13,H$12:H$25)</f>
        <v>0</v>
      </c>
      <c r="I11" s="127"/>
      <c r="J11" s="127">
        <f>SUMIF($A$12:$A$25,$A13,J$12:J$25)</f>
        <v>0</v>
      </c>
      <c r="K11" s="127"/>
      <c r="L11" s="127">
        <f>SUMIF($A$12:$A$25,$A13,L$12:L$25)</f>
        <v>0</v>
      </c>
      <c r="M11" s="127">
        <f t="shared" si="0"/>
        <v>0</v>
      </c>
      <c r="N11" s="127">
        <f t="shared" si="1"/>
        <v>0</v>
      </c>
      <c r="O11" s="127">
        <f t="shared" ref="O11" si="5">F11-F10</f>
        <v>0</v>
      </c>
      <c r="P11" s="127">
        <f t="shared" ref="P11" si="6">M11-M10</f>
        <v>0</v>
      </c>
      <c r="Q11" s="127">
        <f t="shared" ref="Q11" si="7">N11-N10</f>
        <v>0</v>
      </c>
      <c r="R11" s="126"/>
      <c r="T11" s="127"/>
    </row>
    <row r="12" spans="1:20" s="23" customFormat="1" ht="24.95" customHeight="1">
      <c r="A12" s="16" t="s">
        <v>1624</v>
      </c>
      <c r="B12" s="108"/>
      <c r="C12" s="108" t="s">
        <v>426</v>
      </c>
      <c r="D12" s="108" t="s">
        <v>427</v>
      </c>
      <c r="E12" s="111" t="s">
        <v>94</v>
      </c>
      <c r="F12" s="110"/>
      <c r="G12" s="110">
        <v>97140</v>
      </c>
      <c r="H12" s="110">
        <f t="shared" ref="H12:H25" si="8">TRUNC(G12*F12, 0)</f>
        <v>0</v>
      </c>
      <c r="I12" s="110">
        <v>0</v>
      </c>
      <c r="J12" s="110">
        <f t="shared" ref="J12:J25" si="9">TRUNC(I12*F12, 0)</f>
        <v>0</v>
      </c>
      <c r="K12" s="110">
        <v>0</v>
      </c>
      <c r="L12" s="110">
        <f t="shared" ref="L12:L25" si="10">TRUNC(K12*F12, 0)</f>
        <v>0</v>
      </c>
      <c r="M12" s="110">
        <f t="shared" si="0"/>
        <v>97140</v>
      </c>
      <c r="N12" s="110">
        <f t="shared" si="1"/>
        <v>0</v>
      </c>
      <c r="O12" s="110"/>
      <c r="P12" s="110"/>
      <c r="Q12" s="110"/>
      <c r="R12" s="111" t="s">
        <v>428</v>
      </c>
      <c r="T12" s="110">
        <v>226</v>
      </c>
    </row>
    <row r="13" spans="1:20" ht="24.95" customHeight="1">
      <c r="A13" s="87" t="s">
        <v>1640</v>
      </c>
      <c r="B13" s="98"/>
      <c r="C13" s="98" t="s">
        <v>1643</v>
      </c>
      <c r="D13" s="98" t="s">
        <v>1644</v>
      </c>
      <c r="E13" s="101" t="s">
        <v>94</v>
      </c>
      <c r="F13" s="100"/>
      <c r="G13" s="100">
        <v>97140</v>
      </c>
      <c r="H13" s="100">
        <f t="shared" si="8"/>
        <v>0</v>
      </c>
      <c r="I13" s="100">
        <v>0</v>
      </c>
      <c r="J13" s="100">
        <f t="shared" si="9"/>
        <v>0</v>
      </c>
      <c r="K13" s="100">
        <v>0</v>
      </c>
      <c r="L13" s="100">
        <f t="shared" si="10"/>
        <v>0</v>
      </c>
      <c r="M13" s="100">
        <f t="shared" si="0"/>
        <v>97140</v>
      </c>
      <c r="N13" s="100">
        <f t="shared" si="1"/>
        <v>0</v>
      </c>
      <c r="O13" s="100">
        <f t="shared" ref="O13" si="11">F13-F12</f>
        <v>0</v>
      </c>
      <c r="P13" s="100">
        <f t="shared" ref="P13" si="12">M13-M12</f>
        <v>0</v>
      </c>
      <c r="Q13" s="100">
        <f t="shared" ref="Q13" si="13">N13-N12</f>
        <v>0</v>
      </c>
      <c r="R13" s="101" t="s">
        <v>1645</v>
      </c>
      <c r="T13" s="100">
        <v>226</v>
      </c>
    </row>
    <row r="14" spans="1:20" s="23" customFormat="1" ht="24.95" customHeight="1">
      <c r="A14" s="16" t="s">
        <v>1623</v>
      </c>
      <c r="B14" s="146"/>
      <c r="C14" s="146" t="s">
        <v>429</v>
      </c>
      <c r="D14" s="146" t="s">
        <v>430</v>
      </c>
      <c r="E14" s="147" t="s">
        <v>94</v>
      </c>
      <c r="F14" s="148"/>
      <c r="G14" s="148">
        <v>100530</v>
      </c>
      <c r="H14" s="148">
        <f t="shared" si="8"/>
        <v>0</v>
      </c>
      <c r="I14" s="148">
        <v>0</v>
      </c>
      <c r="J14" s="148">
        <f t="shared" si="9"/>
        <v>0</v>
      </c>
      <c r="K14" s="148">
        <v>0</v>
      </c>
      <c r="L14" s="148">
        <f t="shared" si="10"/>
        <v>0</v>
      </c>
      <c r="M14" s="148">
        <f t="shared" si="0"/>
        <v>100530</v>
      </c>
      <c r="N14" s="148">
        <f t="shared" si="1"/>
        <v>0</v>
      </c>
      <c r="O14" s="148"/>
      <c r="P14" s="148"/>
      <c r="Q14" s="148"/>
      <c r="R14" s="147" t="s">
        <v>431</v>
      </c>
      <c r="T14" s="148">
        <v>1226</v>
      </c>
    </row>
    <row r="15" spans="1:20" ht="24.95" customHeight="1">
      <c r="A15" s="87" t="s">
        <v>1640</v>
      </c>
      <c r="B15" s="98"/>
      <c r="C15" s="98" t="s">
        <v>1646</v>
      </c>
      <c r="D15" s="98" t="s">
        <v>1647</v>
      </c>
      <c r="E15" s="101" t="s">
        <v>94</v>
      </c>
      <c r="F15" s="100"/>
      <c r="G15" s="100">
        <v>100530</v>
      </c>
      <c r="H15" s="100">
        <f t="shared" si="8"/>
        <v>0</v>
      </c>
      <c r="I15" s="100">
        <v>0</v>
      </c>
      <c r="J15" s="100">
        <f t="shared" si="9"/>
        <v>0</v>
      </c>
      <c r="K15" s="100">
        <v>0</v>
      </c>
      <c r="L15" s="100">
        <f t="shared" si="10"/>
        <v>0</v>
      </c>
      <c r="M15" s="100">
        <f t="shared" si="0"/>
        <v>100530</v>
      </c>
      <c r="N15" s="100">
        <f t="shared" si="1"/>
        <v>0</v>
      </c>
      <c r="O15" s="100">
        <f t="shared" ref="O15" si="14">F15-F14</f>
        <v>0</v>
      </c>
      <c r="P15" s="100">
        <f t="shared" ref="P15" si="15">M15-M14</f>
        <v>0</v>
      </c>
      <c r="Q15" s="100">
        <f t="shared" ref="Q15" si="16">N15-N14</f>
        <v>0</v>
      </c>
      <c r="R15" s="101" t="s">
        <v>1648</v>
      </c>
      <c r="T15" s="100">
        <v>1226</v>
      </c>
    </row>
    <row r="16" spans="1:20" s="23" customFormat="1" ht="24.95" customHeight="1">
      <c r="A16" s="16" t="s">
        <v>1623</v>
      </c>
      <c r="B16" s="146"/>
      <c r="C16" s="146" t="s">
        <v>432</v>
      </c>
      <c r="D16" s="146" t="s">
        <v>433</v>
      </c>
      <c r="E16" s="147" t="s">
        <v>56</v>
      </c>
      <c r="F16" s="149"/>
      <c r="G16" s="148">
        <v>1076900</v>
      </c>
      <c r="H16" s="148">
        <f t="shared" si="8"/>
        <v>0</v>
      </c>
      <c r="I16" s="148">
        <v>0</v>
      </c>
      <c r="J16" s="148">
        <f t="shared" si="9"/>
        <v>0</v>
      </c>
      <c r="K16" s="148">
        <v>0</v>
      </c>
      <c r="L16" s="148">
        <f t="shared" si="10"/>
        <v>0</v>
      </c>
      <c r="M16" s="148">
        <f t="shared" si="0"/>
        <v>1076900</v>
      </c>
      <c r="N16" s="148">
        <f t="shared" si="1"/>
        <v>0</v>
      </c>
      <c r="O16" s="148"/>
      <c r="P16" s="148"/>
      <c r="Q16" s="148"/>
      <c r="R16" s="147" t="s">
        <v>434</v>
      </c>
      <c r="T16" s="149">
        <v>74.448999999999998</v>
      </c>
    </row>
    <row r="17" spans="1:20" ht="24.95" customHeight="1">
      <c r="A17" s="87" t="s">
        <v>1652</v>
      </c>
      <c r="B17" s="98"/>
      <c r="C17" s="98" t="s">
        <v>1649</v>
      </c>
      <c r="D17" s="98" t="s">
        <v>1650</v>
      </c>
      <c r="E17" s="101" t="s">
        <v>56</v>
      </c>
      <c r="F17" s="128"/>
      <c r="G17" s="100">
        <v>1076900</v>
      </c>
      <c r="H17" s="100">
        <f t="shared" si="8"/>
        <v>0</v>
      </c>
      <c r="I17" s="100">
        <v>0</v>
      </c>
      <c r="J17" s="100">
        <f t="shared" si="9"/>
        <v>0</v>
      </c>
      <c r="K17" s="100">
        <v>0</v>
      </c>
      <c r="L17" s="100">
        <f t="shared" si="10"/>
        <v>0</v>
      </c>
      <c r="M17" s="100">
        <f t="shared" si="0"/>
        <v>1076900</v>
      </c>
      <c r="N17" s="100">
        <f t="shared" si="1"/>
        <v>0</v>
      </c>
      <c r="O17" s="100">
        <f t="shared" ref="O17" si="17">F17-F16</f>
        <v>0</v>
      </c>
      <c r="P17" s="100">
        <f t="shared" ref="P17" si="18">M17-M16</f>
        <v>0</v>
      </c>
      <c r="Q17" s="100">
        <f t="shared" ref="Q17" si="19">N17-N16</f>
        <v>0</v>
      </c>
      <c r="R17" s="101" t="s">
        <v>1651</v>
      </c>
      <c r="T17" s="128">
        <v>74.448999999999998</v>
      </c>
    </row>
    <row r="18" spans="1:20" s="23" customFormat="1" ht="24.95" customHeight="1">
      <c r="A18" s="16" t="s">
        <v>1624</v>
      </c>
      <c r="B18" s="146"/>
      <c r="C18" s="146" t="s">
        <v>432</v>
      </c>
      <c r="D18" s="146" t="s">
        <v>435</v>
      </c>
      <c r="E18" s="147" t="s">
        <v>56</v>
      </c>
      <c r="F18" s="149"/>
      <c r="G18" s="148">
        <v>1065900</v>
      </c>
      <c r="H18" s="148">
        <f t="shared" si="8"/>
        <v>0</v>
      </c>
      <c r="I18" s="148">
        <v>0</v>
      </c>
      <c r="J18" s="148">
        <f t="shared" si="9"/>
        <v>0</v>
      </c>
      <c r="K18" s="148">
        <v>0</v>
      </c>
      <c r="L18" s="148">
        <f t="shared" si="10"/>
        <v>0</v>
      </c>
      <c r="M18" s="148">
        <f t="shared" si="0"/>
        <v>1065900</v>
      </c>
      <c r="N18" s="148">
        <f t="shared" si="1"/>
        <v>0</v>
      </c>
      <c r="O18" s="148"/>
      <c r="P18" s="148"/>
      <c r="Q18" s="148"/>
      <c r="R18" s="147" t="s">
        <v>436</v>
      </c>
      <c r="T18" s="149">
        <v>0.46800000000000003</v>
      </c>
    </row>
    <row r="19" spans="1:20" ht="24.95" customHeight="1">
      <c r="A19" s="87" t="s">
        <v>1640</v>
      </c>
      <c r="B19" s="98"/>
      <c r="C19" s="98" t="s">
        <v>1649</v>
      </c>
      <c r="D19" s="98" t="s">
        <v>1653</v>
      </c>
      <c r="E19" s="101" t="s">
        <v>56</v>
      </c>
      <c r="F19" s="128"/>
      <c r="G19" s="100">
        <v>1065900</v>
      </c>
      <c r="H19" s="100">
        <f t="shared" si="8"/>
        <v>0</v>
      </c>
      <c r="I19" s="100">
        <v>0</v>
      </c>
      <c r="J19" s="100">
        <f t="shared" si="9"/>
        <v>0</v>
      </c>
      <c r="K19" s="100">
        <v>0</v>
      </c>
      <c r="L19" s="100">
        <f t="shared" si="10"/>
        <v>0</v>
      </c>
      <c r="M19" s="100">
        <f t="shared" si="0"/>
        <v>1065900</v>
      </c>
      <c r="N19" s="100">
        <f t="shared" si="1"/>
        <v>0</v>
      </c>
      <c r="O19" s="100">
        <f t="shared" ref="O19" si="20">F19-F18</f>
        <v>0</v>
      </c>
      <c r="P19" s="100">
        <f t="shared" ref="P19" si="21">M19-M18</f>
        <v>0</v>
      </c>
      <c r="Q19" s="100">
        <f t="shared" ref="Q19" si="22">N19-N18</f>
        <v>0</v>
      </c>
      <c r="R19" s="101" t="s">
        <v>1654</v>
      </c>
      <c r="T19" s="128">
        <v>0.46800000000000003</v>
      </c>
    </row>
    <row r="20" spans="1:20" s="23" customFormat="1" ht="24.95" customHeight="1">
      <c r="A20" s="16" t="s">
        <v>1623</v>
      </c>
      <c r="B20" s="146"/>
      <c r="C20" s="146" t="s">
        <v>432</v>
      </c>
      <c r="D20" s="146" t="s">
        <v>437</v>
      </c>
      <c r="E20" s="147" t="s">
        <v>56</v>
      </c>
      <c r="F20" s="149"/>
      <c r="G20" s="148">
        <v>1060400</v>
      </c>
      <c r="H20" s="148">
        <f t="shared" si="8"/>
        <v>0</v>
      </c>
      <c r="I20" s="148">
        <v>0</v>
      </c>
      <c r="J20" s="148">
        <f t="shared" si="9"/>
        <v>0</v>
      </c>
      <c r="K20" s="148">
        <v>0</v>
      </c>
      <c r="L20" s="148">
        <f t="shared" si="10"/>
        <v>0</v>
      </c>
      <c r="M20" s="148">
        <f t="shared" si="0"/>
        <v>1060400</v>
      </c>
      <c r="N20" s="148">
        <f t="shared" si="1"/>
        <v>0</v>
      </c>
      <c r="O20" s="148"/>
      <c r="P20" s="148"/>
      <c r="Q20" s="148"/>
      <c r="R20" s="147" t="s">
        <v>438</v>
      </c>
      <c r="T20" s="149">
        <v>153.005</v>
      </c>
    </row>
    <row r="21" spans="1:20" ht="24.95" customHeight="1">
      <c r="A21" s="87" t="s">
        <v>1640</v>
      </c>
      <c r="B21" s="98"/>
      <c r="C21" s="98" t="s">
        <v>1649</v>
      </c>
      <c r="D21" s="98" t="s">
        <v>1655</v>
      </c>
      <c r="E21" s="101" t="s">
        <v>56</v>
      </c>
      <c r="F21" s="128"/>
      <c r="G21" s="100">
        <v>1060400</v>
      </c>
      <c r="H21" s="100">
        <f t="shared" si="8"/>
        <v>0</v>
      </c>
      <c r="I21" s="100">
        <v>0</v>
      </c>
      <c r="J21" s="100">
        <f t="shared" si="9"/>
        <v>0</v>
      </c>
      <c r="K21" s="100">
        <v>0</v>
      </c>
      <c r="L21" s="100">
        <f t="shared" si="10"/>
        <v>0</v>
      </c>
      <c r="M21" s="100">
        <f t="shared" si="0"/>
        <v>1060400</v>
      </c>
      <c r="N21" s="100">
        <f t="shared" si="1"/>
        <v>0</v>
      </c>
      <c r="O21" s="100">
        <f t="shared" ref="O21" si="23">F21-F20</f>
        <v>0</v>
      </c>
      <c r="P21" s="100">
        <f t="shared" ref="P21" si="24">M21-M20</f>
        <v>0</v>
      </c>
      <c r="Q21" s="100">
        <f t="shared" ref="Q21" si="25">N21-N20</f>
        <v>0</v>
      </c>
      <c r="R21" s="101" t="s">
        <v>1656</v>
      </c>
      <c r="T21" s="128">
        <v>153.005</v>
      </c>
    </row>
    <row r="22" spans="1:20" s="23" customFormat="1" ht="24.95" customHeight="1">
      <c r="A22" s="16" t="s">
        <v>1624</v>
      </c>
      <c r="B22" s="146"/>
      <c r="C22" s="146" t="s">
        <v>439</v>
      </c>
      <c r="D22" s="146" t="s">
        <v>0</v>
      </c>
      <c r="E22" s="147" t="s">
        <v>347</v>
      </c>
      <c r="F22" s="148"/>
      <c r="G22" s="148">
        <v>12100</v>
      </c>
      <c r="H22" s="148">
        <f t="shared" si="8"/>
        <v>0</v>
      </c>
      <c r="I22" s="148">
        <v>0</v>
      </c>
      <c r="J22" s="148">
        <f t="shared" si="9"/>
        <v>0</v>
      </c>
      <c r="K22" s="148">
        <v>0</v>
      </c>
      <c r="L22" s="148">
        <f t="shared" si="10"/>
        <v>0</v>
      </c>
      <c r="M22" s="148">
        <f t="shared" si="0"/>
        <v>12100</v>
      </c>
      <c r="N22" s="148">
        <f t="shared" si="1"/>
        <v>0</v>
      </c>
      <c r="O22" s="148"/>
      <c r="P22" s="148"/>
      <c r="Q22" s="148"/>
      <c r="R22" s="147" t="s">
        <v>440</v>
      </c>
      <c r="T22" s="148">
        <v>226</v>
      </c>
    </row>
    <row r="23" spans="1:20" ht="24.95" customHeight="1">
      <c r="A23" s="87" t="s">
        <v>1659</v>
      </c>
      <c r="B23" s="98"/>
      <c r="C23" s="98" t="s">
        <v>1657</v>
      </c>
      <c r="D23" s="98" t="s">
        <v>0</v>
      </c>
      <c r="E23" s="101" t="s">
        <v>1318</v>
      </c>
      <c r="F23" s="100"/>
      <c r="G23" s="100">
        <v>12100</v>
      </c>
      <c r="H23" s="100">
        <f t="shared" si="8"/>
        <v>0</v>
      </c>
      <c r="I23" s="100">
        <v>0</v>
      </c>
      <c r="J23" s="100">
        <f t="shared" si="9"/>
        <v>0</v>
      </c>
      <c r="K23" s="100">
        <v>0</v>
      </c>
      <c r="L23" s="100">
        <f t="shared" si="10"/>
        <v>0</v>
      </c>
      <c r="M23" s="100">
        <f t="shared" si="0"/>
        <v>12100</v>
      </c>
      <c r="N23" s="100">
        <f t="shared" si="1"/>
        <v>0</v>
      </c>
      <c r="O23" s="100">
        <f t="shared" ref="O23" si="26">F23-F22</f>
        <v>0</v>
      </c>
      <c r="P23" s="100">
        <f t="shared" ref="P23" si="27">M23-M22</f>
        <v>0</v>
      </c>
      <c r="Q23" s="100">
        <f t="shared" ref="Q23" si="28">N23-N22</f>
        <v>0</v>
      </c>
      <c r="R23" s="101" t="s">
        <v>1658</v>
      </c>
      <c r="T23" s="100">
        <v>226</v>
      </c>
    </row>
    <row r="24" spans="1:20" s="23" customFormat="1" ht="24.95" customHeight="1">
      <c r="A24" s="16" t="s">
        <v>1624</v>
      </c>
      <c r="B24" s="146"/>
      <c r="C24" s="146" t="s">
        <v>441</v>
      </c>
      <c r="D24" s="146" t="s">
        <v>442</v>
      </c>
      <c r="E24" s="147" t="s">
        <v>346</v>
      </c>
      <c r="F24" s="148"/>
      <c r="G24" s="148">
        <v>1886996</v>
      </c>
      <c r="H24" s="148">
        <f t="shared" si="8"/>
        <v>0</v>
      </c>
      <c r="I24" s="148">
        <v>0</v>
      </c>
      <c r="J24" s="148">
        <f t="shared" si="9"/>
        <v>0</v>
      </c>
      <c r="K24" s="148">
        <v>0</v>
      </c>
      <c r="L24" s="148">
        <f t="shared" si="10"/>
        <v>0</v>
      </c>
      <c r="M24" s="148">
        <f t="shared" si="0"/>
        <v>1886996</v>
      </c>
      <c r="N24" s="148">
        <f t="shared" si="1"/>
        <v>0</v>
      </c>
      <c r="O24" s="148"/>
      <c r="P24" s="148"/>
      <c r="Q24" s="148"/>
      <c r="R24" s="147" t="s">
        <v>440</v>
      </c>
      <c r="T24" s="148">
        <v>1</v>
      </c>
    </row>
    <row r="25" spans="1:20" ht="24.95" customHeight="1">
      <c r="A25" s="87" t="s">
        <v>1659</v>
      </c>
      <c r="B25" s="98"/>
      <c r="C25" s="98" t="s">
        <v>1660</v>
      </c>
      <c r="D25" s="98" t="s">
        <v>1661</v>
      </c>
      <c r="E25" s="101" t="s">
        <v>1034</v>
      </c>
      <c r="F25" s="100"/>
      <c r="G25" s="100">
        <v>1886996</v>
      </c>
      <c r="H25" s="100">
        <f t="shared" si="8"/>
        <v>0</v>
      </c>
      <c r="I25" s="100">
        <v>0</v>
      </c>
      <c r="J25" s="100">
        <f t="shared" si="9"/>
        <v>0</v>
      </c>
      <c r="K25" s="100">
        <v>0</v>
      </c>
      <c r="L25" s="100">
        <f t="shared" si="10"/>
        <v>0</v>
      </c>
      <c r="M25" s="100">
        <f t="shared" si="0"/>
        <v>1886996</v>
      </c>
      <c r="N25" s="100">
        <f t="shared" si="1"/>
        <v>0</v>
      </c>
      <c r="O25" s="100">
        <f t="shared" ref="O25" si="29">F25-F24</f>
        <v>0</v>
      </c>
      <c r="P25" s="100">
        <f t="shared" ref="P25" si="30">M25-M24</f>
        <v>0</v>
      </c>
      <c r="Q25" s="100">
        <f t="shared" ref="Q25" si="31">N25-N24</f>
        <v>0</v>
      </c>
      <c r="R25" s="101" t="s">
        <v>1658</v>
      </c>
      <c r="T25" s="100">
        <v>1</v>
      </c>
    </row>
    <row r="26" spans="1:20" s="28" customFormat="1" ht="24.95" customHeight="1">
      <c r="A26" s="26" t="s">
        <v>1623</v>
      </c>
      <c r="B26" s="141"/>
      <c r="C26" s="142" t="s">
        <v>443</v>
      </c>
      <c r="D26" s="141" t="s">
        <v>0</v>
      </c>
      <c r="E26" s="143"/>
      <c r="F26" s="144"/>
      <c r="G26" s="144"/>
      <c r="H26" s="144">
        <f>SUMIF($A$28:$A$41,$A28,H$28:H$41)</f>
        <v>0</v>
      </c>
      <c r="I26" s="144"/>
      <c r="J26" s="144">
        <f>SUMIF($A$28:$A$41,$A28,J$28:J$41)</f>
        <v>0</v>
      </c>
      <c r="K26" s="144"/>
      <c r="L26" s="144">
        <f>SUMIF($A$28:$A$41,$A28,L$28:L$41)</f>
        <v>0</v>
      </c>
      <c r="M26" s="144">
        <f t="shared" si="0"/>
        <v>0</v>
      </c>
      <c r="N26" s="144">
        <f t="shared" si="1"/>
        <v>0</v>
      </c>
      <c r="O26" s="144"/>
      <c r="P26" s="144"/>
      <c r="Q26" s="144"/>
      <c r="R26" s="143"/>
      <c r="T26" s="144"/>
    </row>
    <row r="27" spans="1:20" s="130" customFormat="1" ht="24.95" customHeight="1">
      <c r="A27" s="129" t="s">
        <v>1640</v>
      </c>
      <c r="B27" s="124"/>
      <c r="C27" s="125" t="s">
        <v>1662</v>
      </c>
      <c r="D27" s="124" t="s">
        <v>0</v>
      </c>
      <c r="E27" s="126"/>
      <c r="F27" s="127"/>
      <c r="G27" s="127"/>
      <c r="H27" s="127">
        <f>SUMIF($A$28:$A$41,$A29,H$28:H$41)</f>
        <v>0</v>
      </c>
      <c r="I27" s="127"/>
      <c r="J27" s="127">
        <f>SUMIF($A$28:$A$41,$A29,J$28:J$41)</f>
        <v>0</v>
      </c>
      <c r="K27" s="127"/>
      <c r="L27" s="127">
        <f>SUMIF($A$28:$A$41,$A29,L$28:L$41)</f>
        <v>0</v>
      </c>
      <c r="M27" s="127">
        <f t="shared" si="0"/>
        <v>0</v>
      </c>
      <c r="N27" s="127">
        <f t="shared" si="1"/>
        <v>0</v>
      </c>
      <c r="O27" s="127">
        <f t="shared" ref="O27" si="32">F27-F26</f>
        <v>0</v>
      </c>
      <c r="P27" s="127">
        <f t="shared" ref="P27" si="33">M27-M26</f>
        <v>0</v>
      </c>
      <c r="Q27" s="127">
        <f t="shared" ref="Q27" si="34">N27-N26</f>
        <v>0</v>
      </c>
      <c r="R27" s="126"/>
      <c r="T27" s="127"/>
    </row>
    <row r="28" spans="1:20" s="23" customFormat="1" ht="24.95" customHeight="1">
      <c r="A28" s="16" t="s">
        <v>1624</v>
      </c>
      <c r="B28" s="146"/>
      <c r="C28" s="146" t="s">
        <v>426</v>
      </c>
      <c r="D28" s="146" t="s">
        <v>427</v>
      </c>
      <c r="E28" s="147" t="s">
        <v>94</v>
      </c>
      <c r="F28" s="148"/>
      <c r="G28" s="148">
        <v>97140</v>
      </c>
      <c r="H28" s="148">
        <f t="shared" ref="H28:H41" si="35">TRUNC(G28*F28, 0)</f>
        <v>0</v>
      </c>
      <c r="I28" s="148">
        <v>0</v>
      </c>
      <c r="J28" s="148">
        <f t="shared" ref="J28:J41" si="36">TRUNC(I28*F28, 0)</f>
        <v>0</v>
      </c>
      <c r="K28" s="148">
        <v>0</v>
      </c>
      <c r="L28" s="148">
        <f t="shared" ref="L28:L41" si="37">TRUNC(K28*F28, 0)</f>
        <v>0</v>
      </c>
      <c r="M28" s="148">
        <f t="shared" si="0"/>
        <v>97140</v>
      </c>
      <c r="N28" s="148">
        <f t="shared" si="1"/>
        <v>0</v>
      </c>
      <c r="O28" s="148"/>
      <c r="P28" s="148"/>
      <c r="Q28" s="148"/>
      <c r="R28" s="147" t="s">
        <v>428</v>
      </c>
      <c r="T28" s="148">
        <v>48</v>
      </c>
    </row>
    <row r="29" spans="1:20" ht="24.95" customHeight="1">
      <c r="A29" s="87" t="s">
        <v>1640</v>
      </c>
      <c r="B29" s="98"/>
      <c r="C29" s="98" t="s">
        <v>1643</v>
      </c>
      <c r="D29" s="98" t="s">
        <v>1644</v>
      </c>
      <c r="E29" s="101" t="s">
        <v>94</v>
      </c>
      <c r="F29" s="100"/>
      <c r="G29" s="100">
        <v>97140</v>
      </c>
      <c r="H29" s="100">
        <f t="shared" si="35"/>
        <v>0</v>
      </c>
      <c r="I29" s="100">
        <v>0</v>
      </c>
      <c r="J29" s="100">
        <f t="shared" si="36"/>
        <v>0</v>
      </c>
      <c r="K29" s="100">
        <v>0</v>
      </c>
      <c r="L29" s="100">
        <f t="shared" si="37"/>
        <v>0</v>
      </c>
      <c r="M29" s="100">
        <f t="shared" si="0"/>
        <v>97140</v>
      </c>
      <c r="N29" s="100">
        <f t="shared" si="1"/>
        <v>0</v>
      </c>
      <c r="O29" s="100">
        <f t="shared" ref="O29" si="38">F29-F28</f>
        <v>0</v>
      </c>
      <c r="P29" s="100">
        <f t="shared" ref="P29" si="39">M29-M28</f>
        <v>0</v>
      </c>
      <c r="Q29" s="100">
        <f t="shared" ref="Q29" si="40">N29-N28</f>
        <v>0</v>
      </c>
      <c r="R29" s="101" t="s">
        <v>1645</v>
      </c>
      <c r="T29" s="100">
        <v>48</v>
      </c>
    </row>
    <row r="30" spans="1:20" s="23" customFormat="1" ht="24.95" customHeight="1">
      <c r="A30" s="16" t="s">
        <v>1623</v>
      </c>
      <c r="B30" s="146"/>
      <c r="C30" s="146" t="s">
        <v>429</v>
      </c>
      <c r="D30" s="146" t="s">
        <v>430</v>
      </c>
      <c r="E30" s="147" t="s">
        <v>94</v>
      </c>
      <c r="F30" s="148"/>
      <c r="G30" s="148">
        <v>100530</v>
      </c>
      <c r="H30" s="148">
        <f t="shared" si="35"/>
        <v>0</v>
      </c>
      <c r="I30" s="148">
        <v>0</v>
      </c>
      <c r="J30" s="148">
        <f t="shared" si="36"/>
        <v>0</v>
      </c>
      <c r="K30" s="148">
        <v>0</v>
      </c>
      <c r="L30" s="148">
        <f t="shared" si="37"/>
        <v>0</v>
      </c>
      <c r="M30" s="148">
        <f t="shared" si="0"/>
        <v>100530</v>
      </c>
      <c r="N30" s="148">
        <f t="shared" si="1"/>
        <v>0</v>
      </c>
      <c r="O30" s="148"/>
      <c r="P30" s="148"/>
      <c r="Q30" s="148"/>
      <c r="R30" s="147" t="s">
        <v>431</v>
      </c>
      <c r="T30" s="148">
        <v>615</v>
      </c>
    </row>
    <row r="31" spans="1:20" ht="24.95" customHeight="1">
      <c r="A31" s="87" t="s">
        <v>1640</v>
      </c>
      <c r="B31" s="98"/>
      <c r="C31" s="98" t="s">
        <v>1646</v>
      </c>
      <c r="D31" s="98" t="s">
        <v>1647</v>
      </c>
      <c r="E31" s="101" t="s">
        <v>94</v>
      </c>
      <c r="F31" s="100"/>
      <c r="G31" s="100">
        <v>100530</v>
      </c>
      <c r="H31" s="100">
        <f t="shared" si="35"/>
        <v>0</v>
      </c>
      <c r="I31" s="100">
        <v>0</v>
      </c>
      <c r="J31" s="100">
        <f t="shared" si="36"/>
        <v>0</v>
      </c>
      <c r="K31" s="100">
        <v>0</v>
      </c>
      <c r="L31" s="100">
        <f t="shared" si="37"/>
        <v>0</v>
      </c>
      <c r="M31" s="100">
        <f t="shared" si="0"/>
        <v>100530</v>
      </c>
      <c r="N31" s="100">
        <f t="shared" si="1"/>
        <v>0</v>
      </c>
      <c r="O31" s="100">
        <f t="shared" ref="O31" si="41">F31-F30</f>
        <v>0</v>
      </c>
      <c r="P31" s="100">
        <f t="shared" ref="P31" si="42">M31-M30</f>
        <v>0</v>
      </c>
      <c r="Q31" s="100">
        <f t="shared" ref="Q31" si="43">N31-N30</f>
        <v>0</v>
      </c>
      <c r="R31" s="101" t="s">
        <v>1648</v>
      </c>
      <c r="T31" s="100">
        <v>615</v>
      </c>
    </row>
    <row r="32" spans="1:20" s="23" customFormat="1" ht="24.95" customHeight="1">
      <c r="A32" s="16" t="s">
        <v>1736</v>
      </c>
      <c r="B32" s="146"/>
      <c r="C32" s="146" t="s">
        <v>432</v>
      </c>
      <c r="D32" s="146" t="s">
        <v>433</v>
      </c>
      <c r="E32" s="147" t="s">
        <v>56</v>
      </c>
      <c r="F32" s="149"/>
      <c r="G32" s="148">
        <v>1076900</v>
      </c>
      <c r="H32" s="148">
        <f t="shared" si="35"/>
        <v>0</v>
      </c>
      <c r="I32" s="148">
        <v>0</v>
      </c>
      <c r="J32" s="148">
        <f t="shared" si="36"/>
        <v>0</v>
      </c>
      <c r="K32" s="148">
        <v>0</v>
      </c>
      <c r="L32" s="148">
        <f t="shared" si="37"/>
        <v>0</v>
      </c>
      <c r="M32" s="148">
        <f t="shared" si="0"/>
        <v>1076900</v>
      </c>
      <c r="N32" s="148">
        <f t="shared" si="1"/>
        <v>0</v>
      </c>
      <c r="O32" s="148"/>
      <c r="P32" s="148"/>
      <c r="Q32" s="148"/>
      <c r="R32" s="147" t="s">
        <v>434</v>
      </c>
      <c r="T32" s="149">
        <v>32.768000000000001</v>
      </c>
    </row>
    <row r="33" spans="1:20" ht="24.95" customHeight="1">
      <c r="A33" s="87" t="s">
        <v>1663</v>
      </c>
      <c r="B33" s="98"/>
      <c r="C33" s="98" t="s">
        <v>1649</v>
      </c>
      <c r="D33" s="98" t="s">
        <v>1650</v>
      </c>
      <c r="E33" s="101" t="s">
        <v>56</v>
      </c>
      <c r="F33" s="128"/>
      <c r="G33" s="100">
        <v>1076900</v>
      </c>
      <c r="H33" s="100">
        <f t="shared" si="35"/>
        <v>0</v>
      </c>
      <c r="I33" s="100">
        <v>0</v>
      </c>
      <c r="J33" s="100">
        <f t="shared" si="36"/>
        <v>0</v>
      </c>
      <c r="K33" s="100">
        <v>0</v>
      </c>
      <c r="L33" s="100">
        <f t="shared" si="37"/>
        <v>0</v>
      </c>
      <c r="M33" s="100">
        <f t="shared" si="0"/>
        <v>1076900</v>
      </c>
      <c r="N33" s="100">
        <f t="shared" si="1"/>
        <v>0</v>
      </c>
      <c r="O33" s="100">
        <f t="shared" ref="O33" si="44">F33-F32</f>
        <v>0</v>
      </c>
      <c r="P33" s="100">
        <f t="shared" ref="P33" si="45">M33-M32</f>
        <v>0</v>
      </c>
      <c r="Q33" s="100">
        <f t="shared" ref="Q33" si="46">N33-N32</f>
        <v>0</v>
      </c>
      <c r="R33" s="101" t="s">
        <v>1651</v>
      </c>
      <c r="T33" s="128">
        <v>32.768000000000001</v>
      </c>
    </row>
    <row r="34" spans="1:20" s="23" customFormat="1" ht="24.95" customHeight="1">
      <c r="A34" s="16" t="s">
        <v>1623</v>
      </c>
      <c r="B34" s="146"/>
      <c r="C34" s="146" t="s">
        <v>432</v>
      </c>
      <c r="D34" s="146" t="s">
        <v>435</v>
      </c>
      <c r="E34" s="147" t="s">
        <v>56</v>
      </c>
      <c r="F34" s="149"/>
      <c r="G34" s="148">
        <v>1065900</v>
      </c>
      <c r="H34" s="148">
        <f t="shared" si="35"/>
        <v>0</v>
      </c>
      <c r="I34" s="148">
        <v>0</v>
      </c>
      <c r="J34" s="148">
        <f t="shared" si="36"/>
        <v>0</v>
      </c>
      <c r="K34" s="148">
        <v>0</v>
      </c>
      <c r="L34" s="148">
        <f t="shared" si="37"/>
        <v>0</v>
      </c>
      <c r="M34" s="148">
        <f t="shared" si="0"/>
        <v>1065900</v>
      </c>
      <c r="N34" s="148">
        <f t="shared" si="1"/>
        <v>0</v>
      </c>
      <c r="O34" s="148"/>
      <c r="P34" s="148"/>
      <c r="Q34" s="148"/>
      <c r="R34" s="147" t="s">
        <v>436</v>
      </c>
      <c r="T34" s="149">
        <v>1.57</v>
      </c>
    </row>
    <row r="35" spans="1:20" ht="24.95" customHeight="1">
      <c r="A35" s="87" t="s">
        <v>1659</v>
      </c>
      <c r="B35" s="98"/>
      <c r="C35" s="98" t="s">
        <v>1649</v>
      </c>
      <c r="D35" s="98" t="s">
        <v>1653</v>
      </c>
      <c r="E35" s="101" t="s">
        <v>56</v>
      </c>
      <c r="F35" s="128"/>
      <c r="G35" s="100">
        <v>1065900</v>
      </c>
      <c r="H35" s="100">
        <f t="shared" si="35"/>
        <v>0</v>
      </c>
      <c r="I35" s="100">
        <v>0</v>
      </c>
      <c r="J35" s="100">
        <f t="shared" si="36"/>
        <v>0</v>
      </c>
      <c r="K35" s="100">
        <v>0</v>
      </c>
      <c r="L35" s="100">
        <f t="shared" si="37"/>
        <v>0</v>
      </c>
      <c r="M35" s="100">
        <f t="shared" si="0"/>
        <v>1065900</v>
      </c>
      <c r="N35" s="100">
        <f t="shared" si="1"/>
        <v>0</v>
      </c>
      <c r="O35" s="100">
        <f t="shared" ref="O35" si="47">F35-F34</f>
        <v>0</v>
      </c>
      <c r="P35" s="100">
        <f t="shared" ref="P35" si="48">M35-M34</f>
        <v>0</v>
      </c>
      <c r="Q35" s="100">
        <f t="shared" ref="Q35" si="49">N35-N34</f>
        <v>0</v>
      </c>
      <c r="R35" s="101" t="s">
        <v>1654</v>
      </c>
      <c r="T35" s="128">
        <v>1.57</v>
      </c>
    </row>
    <row r="36" spans="1:20" s="23" customFormat="1" ht="24.95" customHeight="1">
      <c r="A36" s="16" t="s">
        <v>1736</v>
      </c>
      <c r="B36" s="146"/>
      <c r="C36" s="146" t="s">
        <v>432</v>
      </c>
      <c r="D36" s="146" t="s">
        <v>437</v>
      </c>
      <c r="E36" s="147" t="s">
        <v>56</v>
      </c>
      <c r="F36" s="149"/>
      <c r="G36" s="148">
        <v>1060400</v>
      </c>
      <c r="H36" s="148">
        <f t="shared" si="35"/>
        <v>0</v>
      </c>
      <c r="I36" s="148">
        <v>0</v>
      </c>
      <c r="J36" s="148">
        <f t="shared" si="36"/>
        <v>0</v>
      </c>
      <c r="K36" s="148">
        <v>0</v>
      </c>
      <c r="L36" s="148">
        <f t="shared" si="37"/>
        <v>0</v>
      </c>
      <c r="M36" s="148">
        <f t="shared" si="0"/>
        <v>1060400</v>
      </c>
      <c r="N36" s="148">
        <f t="shared" si="1"/>
        <v>0</v>
      </c>
      <c r="O36" s="148"/>
      <c r="P36" s="148"/>
      <c r="Q36" s="148"/>
      <c r="R36" s="147" t="s">
        <v>438</v>
      </c>
      <c r="T36" s="149">
        <v>69.563999999999993</v>
      </c>
    </row>
    <row r="37" spans="1:20" ht="24.95" customHeight="1">
      <c r="A37" s="87" t="s">
        <v>1640</v>
      </c>
      <c r="B37" s="98"/>
      <c r="C37" s="98" t="s">
        <v>1649</v>
      </c>
      <c r="D37" s="98" t="s">
        <v>1655</v>
      </c>
      <c r="E37" s="101" t="s">
        <v>56</v>
      </c>
      <c r="F37" s="128"/>
      <c r="G37" s="100">
        <v>1060400</v>
      </c>
      <c r="H37" s="100">
        <f t="shared" si="35"/>
        <v>0</v>
      </c>
      <c r="I37" s="100">
        <v>0</v>
      </c>
      <c r="J37" s="100">
        <f t="shared" si="36"/>
        <v>0</v>
      </c>
      <c r="K37" s="100">
        <v>0</v>
      </c>
      <c r="L37" s="100">
        <f t="shared" si="37"/>
        <v>0</v>
      </c>
      <c r="M37" s="100">
        <f t="shared" si="0"/>
        <v>1060400</v>
      </c>
      <c r="N37" s="100">
        <f t="shared" si="1"/>
        <v>0</v>
      </c>
      <c r="O37" s="100">
        <f t="shared" ref="O37" si="50">F37-F36</f>
        <v>0</v>
      </c>
      <c r="P37" s="100">
        <f t="shared" ref="P37" si="51">M37-M36</f>
        <v>0</v>
      </c>
      <c r="Q37" s="100">
        <f t="shared" ref="Q37" si="52">N37-N36</f>
        <v>0</v>
      </c>
      <c r="R37" s="101" t="s">
        <v>1656</v>
      </c>
      <c r="T37" s="128">
        <v>69.563999999999993</v>
      </c>
    </row>
    <row r="38" spans="1:20" s="23" customFormat="1" ht="24.95" customHeight="1">
      <c r="A38" s="16" t="s">
        <v>1737</v>
      </c>
      <c r="B38" s="146"/>
      <c r="C38" s="146" t="s">
        <v>439</v>
      </c>
      <c r="D38" s="146" t="s">
        <v>0</v>
      </c>
      <c r="E38" s="147" t="s">
        <v>347</v>
      </c>
      <c r="F38" s="148"/>
      <c r="G38" s="148">
        <v>12100</v>
      </c>
      <c r="H38" s="148">
        <f t="shared" si="35"/>
        <v>0</v>
      </c>
      <c r="I38" s="148">
        <v>0</v>
      </c>
      <c r="J38" s="148">
        <f t="shared" si="36"/>
        <v>0</v>
      </c>
      <c r="K38" s="148">
        <v>0</v>
      </c>
      <c r="L38" s="148">
        <f t="shared" si="37"/>
        <v>0</v>
      </c>
      <c r="M38" s="148">
        <f t="shared" ref="M38:M69" si="53">G38+I38+K38</f>
        <v>12100</v>
      </c>
      <c r="N38" s="148">
        <f t="shared" ref="N38:N69" si="54">H38+J38+L38</f>
        <v>0</v>
      </c>
      <c r="O38" s="148"/>
      <c r="P38" s="148"/>
      <c r="Q38" s="148"/>
      <c r="R38" s="147" t="s">
        <v>440</v>
      </c>
      <c r="T38" s="148">
        <v>48</v>
      </c>
    </row>
    <row r="39" spans="1:20" ht="24.95" customHeight="1">
      <c r="A39" s="87" t="s">
        <v>1640</v>
      </c>
      <c r="B39" s="98"/>
      <c r="C39" s="98" t="s">
        <v>1657</v>
      </c>
      <c r="D39" s="98" t="s">
        <v>0</v>
      </c>
      <c r="E39" s="101" t="s">
        <v>1318</v>
      </c>
      <c r="F39" s="100"/>
      <c r="G39" s="100">
        <v>12100</v>
      </c>
      <c r="H39" s="100">
        <f t="shared" si="35"/>
        <v>0</v>
      </c>
      <c r="I39" s="100">
        <v>0</v>
      </c>
      <c r="J39" s="100">
        <f t="shared" si="36"/>
        <v>0</v>
      </c>
      <c r="K39" s="100">
        <v>0</v>
      </c>
      <c r="L39" s="100">
        <f t="shared" si="37"/>
        <v>0</v>
      </c>
      <c r="M39" s="100">
        <f t="shared" si="53"/>
        <v>12100</v>
      </c>
      <c r="N39" s="100">
        <f t="shared" si="54"/>
        <v>0</v>
      </c>
      <c r="O39" s="100">
        <f t="shared" ref="O39" si="55">F39-F38</f>
        <v>0</v>
      </c>
      <c r="P39" s="100">
        <f t="shared" ref="P39" si="56">M39-M38</f>
        <v>0</v>
      </c>
      <c r="Q39" s="100">
        <f t="shared" ref="Q39" si="57">N39-N38</f>
        <v>0</v>
      </c>
      <c r="R39" s="101" t="s">
        <v>1658</v>
      </c>
      <c r="T39" s="100">
        <v>48</v>
      </c>
    </row>
    <row r="40" spans="1:20" s="23" customFormat="1" ht="24.95" customHeight="1">
      <c r="A40" s="16" t="s">
        <v>1737</v>
      </c>
      <c r="B40" s="146"/>
      <c r="C40" s="146" t="s">
        <v>441</v>
      </c>
      <c r="D40" s="146" t="s">
        <v>442</v>
      </c>
      <c r="E40" s="147" t="s">
        <v>346</v>
      </c>
      <c r="F40" s="148"/>
      <c r="G40" s="148">
        <v>858296</v>
      </c>
      <c r="H40" s="148">
        <f t="shared" si="35"/>
        <v>0</v>
      </c>
      <c r="I40" s="148">
        <v>0</v>
      </c>
      <c r="J40" s="148">
        <f t="shared" si="36"/>
        <v>0</v>
      </c>
      <c r="K40" s="148">
        <v>0</v>
      </c>
      <c r="L40" s="148">
        <f t="shared" si="37"/>
        <v>0</v>
      </c>
      <c r="M40" s="148">
        <f t="shared" si="53"/>
        <v>858296</v>
      </c>
      <c r="N40" s="148">
        <f t="shared" si="54"/>
        <v>0</v>
      </c>
      <c r="O40" s="148"/>
      <c r="P40" s="148"/>
      <c r="Q40" s="148"/>
      <c r="R40" s="147" t="s">
        <v>440</v>
      </c>
      <c r="T40" s="148">
        <v>1</v>
      </c>
    </row>
    <row r="41" spans="1:20" ht="24.95" customHeight="1">
      <c r="A41" s="87" t="s">
        <v>1664</v>
      </c>
      <c r="B41" s="98"/>
      <c r="C41" s="98" t="s">
        <v>1660</v>
      </c>
      <c r="D41" s="98" t="s">
        <v>1661</v>
      </c>
      <c r="E41" s="101" t="s">
        <v>1034</v>
      </c>
      <c r="F41" s="100"/>
      <c r="G41" s="100">
        <v>858296</v>
      </c>
      <c r="H41" s="100">
        <f t="shared" si="35"/>
        <v>0</v>
      </c>
      <c r="I41" s="100">
        <v>0</v>
      </c>
      <c r="J41" s="100">
        <f t="shared" si="36"/>
        <v>0</v>
      </c>
      <c r="K41" s="100">
        <v>0</v>
      </c>
      <c r="L41" s="100">
        <f t="shared" si="37"/>
        <v>0</v>
      </c>
      <c r="M41" s="100">
        <f t="shared" si="53"/>
        <v>858296</v>
      </c>
      <c r="N41" s="100">
        <f t="shared" si="54"/>
        <v>0</v>
      </c>
      <c r="O41" s="100">
        <f t="shared" ref="O41" si="58">F41-F40</f>
        <v>0</v>
      </c>
      <c r="P41" s="100">
        <f t="shared" ref="P41" si="59">M41-M40</f>
        <v>0</v>
      </c>
      <c r="Q41" s="100">
        <f t="shared" ref="Q41" si="60">N41-N40</f>
        <v>0</v>
      </c>
      <c r="R41" s="101" t="s">
        <v>1658</v>
      </c>
      <c r="T41" s="100">
        <v>1</v>
      </c>
    </row>
    <row r="42" spans="1:20" s="28" customFormat="1" ht="24.95" customHeight="1">
      <c r="A42" s="26" t="s">
        <v>1737</v>
      </c>
      <c r="B42" s="141"/>
      <c r="C42" s="142" t="s">
        <v>444</v>
      </c>
      <c r="D42" s="141" t="s">
        <v>0</v>
      </c>
      <c r="E42" s="143"/>
      <c r="F42" s="144"/>
      <c r="G42" s="144"/>
      <c r="H42" s="144">
        <f>SUMIF($A$44:$A$59,$A44,H$44:H$59)</f>
        <v>0</v>
      </c>
      <c r="I42" s="144"/>
      <c r="J42" s="144">
        <f>SUMIF($A$44:$A$59,$A44,J$44:J$59)</f>
        <v>0</v>
      </c>
      <c r="K42" s="144"/>
      <c r="L42" s="144">
        <f>SUMIF($A$44:$A$59,$A44,L$44:L$59)</f>
        <v>0</v>
      </c>
      <c r="M42" s="144">
        <f t="shared" si="53"/>
        <v>0</v>
      </c>
      <c r="N42" s="144">
        <f t="shared" si="54"/>
        <v>0</v>
      </c>
      <c r="O42" s="144"/>
      <c r="P42" s="144"/>
      <c r="Q42" s="144"/>
      <c r="R42" s="143"/>
      <c r="T42" s="144"/>
    </row>
    <row r="43" spans="1:20" s="130" customFormat="1" ht="24.95" customHeight="1">
      <c r="A43" s="129" t="s">
        <v>1659</v>
      </c>
      <c r="B43" s="124"/>
      <c r="C43" s="125" t="s">
        <v>1665</v>
      </c>
      <c r="D43" s="124" t="s">
        <v>0</v>
      </c>
      <c r="E43" s="126"/>
      <c r="F43" s="127"/>
      <c r="G43" s="127"/>
      <c r="H43" s="127">
        <f>SUMIF($A$44:$A$59,$A45,H$44:H$59)</f>
        <v>0</v>
      </c>
      <c r="I43" s="127"/>
      <c r="J43" s="127">
        <f>SUMIF($A$44:$A$59,$A45,J$44:J$59)</f>
        <v>0</v>
      </c>
      <c r="K43" s="127"/>
      <c r="L43" s="127">
        <f>SUMIF($A$44:$A$59,$A45,L$44:L$59)</f>
        <v>0</v>
      </c>
      <c r="M43" s="127">
        <f t="shared" si="53"/>
        <v>0</v>
      </c>
      <c r="N43" s="127">
        <f t="shared" si="54"/>
        <v>0</v>
      </c>
      <c r="O43" s="127">
        <f t="shared" ref="O43" si="61">F43-F42</f>
        <v>0</v>
      </c>
      <c r="P43" s="127">
        <f t="shared" ref="P43" si="62">M43-M42</f>
        <v>0</v>
      </c>
      <c r="Q43" s="127">
        <f t="shared" ref="Q43" si="63">N43-N42</f>
        <v>0</v>
      </c>
      <c r="R43" s="126"/>
      <c r="T43" s="127"/>
    </row>
    <row r="44" spans="1:20" s="23" customFormat="1" ht="24.95" customHeight="1">
      <c r="A44" s="16" t="s">
        <v>1623</v>
      </c>
      <c r="B44" s="146"/>
      <c r="C44" s="146" t="s">
        <v>426</v>
      </c>
      <c r="D44" s="146" t="s">
        <v>427</v>
      </c>
      <c r="E44" s="147" t="s">
        <v>94</v>
      </c>
      <c r="F44" s="148"/>
      <c r="G44" s="148">
        <v>97140</v>
      </c>
      <c r="H44" s="148">
        <f t="shared" ref="H44:H59" si="64">TRUNC(G44*F44, 0)</f>
        <v>0</v>
      </c>
      <c r="I44" s="148">
        <v>0</v>
      </c>
      <c r="J44" s="148">
        <f t="shared" ref="J44:J59" si="65">TRUNC(I44*F44, 0)</f>
        <v>0</v>
      </c>
      <c r="K44" s="148">
        <v>0</v>
      </c>
      <c r="L44" s="148">
        <f t="shared" ref="L44:L59" si="66">TRUNC(K44*F44, 0)</f>
        <v>0</v>
      </c>
      <c r="M44" s="148">
        <f t="shared" si="53"/>
        <v>97140</v>
      </c>
      <c r="N44" s="148">
        <f t="shared" si="54"/>
        <v>0</v>
      </c>
      <c r="O44" s="148"/>
      <c r="P44" s="148"/>
      <c r="Q44" s="148"/>
      <c r="R44" s="147" t="s">
        <v>428</v>
      </c>
      <c r="T44" s="148">
        <v>7.1</v>
      </c>
    </row>
    <row r="45" spans="1:20" ht="24.95" customHeight="1">
      <c r="A45" s="87" t="s">
        <v>1640</v>
      </c>
      <c r="B45" s="98"/>
      <c r="C45" s="98" t="s">
        <v>1643</v>
      </c>
      <c r="D45" s="98" t="s">
        <v>1644</v>
      </c>
      <c r="E45" s="101" t="s">
        <v>94</v>
      </c>
      <c r="F45" s="100"/>
      <c r="G45" s="100">
        <v>97140</v>
      </c>
      <c r="H45" s="100">
        <f t="shared" si="64"/>
        <v>0</v>
      </c>
      <c r="I45" s="100">
        <v>0</v>
      </c>
      <c r="J45" s="100">
        <f t="shared" si="65"/>
        <v>0</v>
      </c>
      <c r="K45" s="100">
        <v>0</v>
      </c>
      <c r="L45" s="100">
        <f t="shared" si="66"/>
        <v>0</v>
      </c>
      <c r="M45" s="100">
        <f t="shared" si="53"/>
        <v>97140</v>
      </c>
      <c r="N45" s="100">
        <f t="shared" si="54"/>
        <v>0</v>
      </c>
      <c r="O45" s="100">
        <f t="shared" ref="O45" si="67">F45-F44</f>
        <v>0</v>
      </c>
      <c r="P45" s="100">
        <f t="shared" ref="P45" si="68">M45-M44</f>
        <v>0</v>
      </c>
      <c r="Q45" s="100">
        <f t="shared" ref="Q45" si="69">N45-N44</f>
        <v>0</v>
      </c>
      <c r="R45" s="101" t="s">
        <v>1645</v>
      </c>
      <c r="T45" s="100">
        <v>7.1</v>
      </c>
    </row>
    <row r="46" spans="1:20" s="23" customFormat="1" ht="24.95" customHeight="1">
      <c r="A46" s="16" t="s">
        <v>1624</v>
      </c>
      <c r="B46" s="146"/>
      <c r="C46" s="146" t="s">
        <v>429</v>
      </c>
      <c r="D46" s="146" t="s">
        <v>430</v>
      </c>
      <c r="E46" s="147" t="s">
        <v>94</v>
      </c>
      <c r="F46" s="148"/>
      <c r="G46" s="148">
        <v>100530</v>
      </c>
      <c r="H46" s="148">
        <f t="shared" si="64"/>
        <v>0</v>
      </c>
      <c r="I46" s="148">
        <v>0</v>
      </c>
      <c r="J46" s="148">
        <f t="shared" si="65"/>
        <v>0</v>
      </c>
      <c r="K46" s="148">
        <v>0</v>
      </c>
      <c r="L46" s="148">
        <f t="shared" si="66"/>
        <v>0</v>
      </c>
      <c r="M46" s="148">
        <f t="shared" si="53"/>
        <v>100530</v>
      </c>
      <c r="N46" s="148">
        <f t="shared" si="54"/>
        <v>0</v>
      </c>
      <c r="O46" s="148"/>
      <c r="P46" s="148"/>
      <c r="Q46" s="148"/>
      <c r="R46" s="147" t="s">
        <v>431</v>
      </c>
      <c r="T46" s="148">
        <v>306</v>
      </c>
    </row>
    <row r="47" spans="1:20" ht="24.95" customHeight="1">
      <c r="A47" s="87" t="s">
        <v>1640</v>
      </c>
      <c r="B47" s="98"/>
      <c r="C47" s="98" t="s">
        <v>1646</v>
      </c>
      <c r="D47" s="98" t="s">
        <v>1647</v>
      </c>
      <c r="E47" s="101" t="s">
        <v>94</v>
      </c>
      <c r="F47" s="100"/>
      <c r="G47" s="100">
        <v>100530</v>
      </c>
      <c r="H47" s="100">
        <f t="shared" si="64"/>
        <v>0</v>
      </c>
      <c r="I47" s="100">
        <v>0</v>
      </c>
      <c r="J47" s="100">
        <f t="shared" si="65"/>
        <v>0</v>
      </c>
      <c r="K47" s="100">
        <v>0</v>
      </c>
      <c r="L47" s="100">
        <f t="shared" si="66"/>
        <v>0</v>
      </c>
      <c r="M47" s="100">
        <f t="shared" si="53"/>
        <v>100530</v>
      </c>
      <c r="N47" s="100">
        <f t="shared" si="54"/>
        <v>0</v>
      </c>
      <c r="O47" s="100">
        <f t="shared" ref="O47" si="70">F47-F46</f>
        <v>0</v>
      </c>
      <c r="P47" s="100">
        <f t="shared" ref="P47" si="71">M47-M46</f>
        <v>0</v>
      </c>
      <c r="Q47" s="100">
        <f t="shared" ref="Q47" si="72">N47-N46</f>
        <v>0</v>
      </c>
      <c r="R47" s="101" t="s">
        <v>1648</v>
      </c>
      <c r="T47" s="100">
        <v>306</v>
      </c>
    </row>
    <row r="48" spans="1:20" s="23" customFormat="1" ht="24.95" customHeight="1">
      <c r="A48" s="16" t="s">
        <v>1737</v>
      </c>
      <c r="B48" s="146"/>
      <c r="C48" s="146" t="s">
        <v>432</v>
      </c>
      <c r="D48" s="146" t="s">
        <v>433</v>
      </c>
      <c r="E48" s="147" t="s">
        <v>56</v>
      </c>
      <c r="F48" s="149"/>
      <c r="G48" s="148">
        <v>1076900</v>
      </c>
      <c r="H48" s="148">
        <f t="shared" si="64"/>
        <v>0</v>
      </c>
      <c r="I48" s="148">
        <v>0</v>
      </c>
      <c r="J48" s="148">
        <f t="shared" si="65"/>
        <v>0</v>
      </c>
      <c r="K48" s="148">
        <v>0</v>
      </c>
      <c r="L48" s="148">
        <f t="shared" si="66"/>
        <v>0</v>
      </c>
      <c r="M48" s="148">
        <f t="shared" si="53"/>
        <v>1076900</v>
      </c>
      <c r="N48" s="148">
        <f t="shared" si="54"/>
        <v>0</v>
      </c>
      <c r="O48" s="148"/>
      <c r="P48" s="148"/>
      <c r="Q48" s="148"/>
      <c r="R48" s="147" t="s">
        <v>434</v>
      </c>
      <c r="T48" s="149">
        <v>15.808</v>
      </c>
    </row>
    <row r="49" spans="1:20" ht="24.95" customHeight="1">
      <c r="A49" s="87" t="s">
        <v>1640</v>
      </c>
      <c r="B49" s="98"/>
      <c r="C49" s="98" t="s">
        <v>1649</v>
      </c>
      <c r="D49" s="98" t="s">
        <v>1650</v>
      </c>
      <c r="E49" s="101" t="s">
        <v>56</v>
      </c>
      <c r="F49" s="128"/>
      <c r="G49" s="100">
        <v>1076900</v>
      </c>
      <c r="H49" s="100">
        <f t="shared" si="64"/>
        <v>0</v>
      </c>
      <c r="I49" s="100">
        <v>0</v>
      </c>
      <c r="J49" s="100">
        <f t="shared" si="65"/>
        <v>0</v>
      </c>
      <c r="K49" s="100">
        <v>0</v>
      </c>
      <c r="L49" s="100">
        <f t="shared" si="66"/>
        <v>0</v>
      </c>
      <c r="M49" s="100">
        <f t="shared" si="53"/>
        <v>1076900</v>
      </c>
      <c r="N49" s="100">
        <f t="shared" si="54"/>
        <v>0</v>
      </c>
      <c r="O49" s="100">
        <f t="shared" ref="O49" si="73">F49-F48</f>
        <v>0</v>
      </c>
      <c r="P49" s="100">
        <f t="shared" ref="P49" si="74">M49-M48</f>
        <v>0</v>
      </c>
      <c r="Q49" s="100">
        <f t="shared" ref="Q49" si="75">N49-N48</f>
        <v>0</v>
      </c>
      <c r="R49" s="101" t="s">
        <v>1651</v>
      </c>
      <c r="T49" s="128">
        <v>15.808</v>
      </c>
    </row>
    <row r="50" spans="1:20" s="23" customFormat="1" ht="24.95" customHeight="1">
      <c r="A50" s="16" t="s">
        <v>1624</v>
      </c>
      <c r="B50" s="146"/>
      <c r="C50" s="146" t="s">
        <v>432</v>
      </c>
      <c r="D50" s="146" t="s">
        <v>435</v>
      </c>
      <c r="E50" s="147" t="s">
        <v>56</v>
      </c>
      <c r="F50" s="149"/>
      <c r="G50" s="148">
        <v>1065900</v>
      </c>
      <c r="H50" s="148">
        <f t="shared" si="64"/>
        <v>0</v>
      </c>
      <c r="I50" s="148">
        <v>0</v>
      </c>
      <c r="J50" s="148">
        <f t="shared" si="65"/>
        <v>0</v>
      </c>
      <c r="K50" s="148">
        <v>0</v>
      </c>
      <c r="L50" s="148">
        <f t="shared" si="66"/>
        <v>0</v>
      </c>
      <c r="M50" s="148">
        <f t="shared" si="53"/>
        <v>1065900</v>
      </c>
      <c r="N50" s="148">
        <f t="shared" si="54"/>
        <v>0</v>
      </c>
      <c r="O50" s="148"/>
      <c r="P50" s="148"/>
      <c r="Q50" s="148"/>
      <c r="R50" s="147" t="s">
        <v>436</v>
      </c>
      <c r="T50" s="149">
        <v>0.249</v>
      </c>
    </row>
    <row r="51" spans="1:20" ht="24.95" customHeight="1">
      <c r="A51" s="87" t="s">
        <v>1659</v>
      </c>
      <c r="B51" s="98"/>
      <c r="C51" s="98" t="s">
        <v>1649</v>
      </c>
      <c r="D51" s="98" t="s">
        <v>1653</v>
      </c>
      <c r="E51" s="101" t="s">
        <v>56</v>
      </c>
      <c r="F51" s="128"/>
      <c r="G51" s="100">
        <v>1065900</v>
      </c>
      <c r="H51" s="100">
        <f t="shared" si="64"/>
        <v>0</v>
      </c>
      <c r="I51" s="100">
        <v>0</v>
      </c>
      <c r="J51" s="100">
        <f t="shared" si="65"/>
        <v>0</v>
      </c>
      <c r="K51" s="100">
        <v>0</v>
      </c>
      <c r="L51" s="100">
        <f t="shared" si="66"/>
        <v>0</v>
      </c>
      <c r="M51" s="100">
        <f t="shared" si="53"/>
        <v>1065900</v>
      </c>
      <c r="N51" s="100">
        <f t="shared" si="54"/>
        <v>0</v>
      </c>
      <c r="O51" s="100">
        <f t="shared" ref="O51" si="76">F51-F50</f>
        <v>0</v>
      </c>
      <c r="P51" s="100">
        <f t="shared" ref="P51" si="77">M51-M50</f>
        <v>0</v>
      </c>
      <c r="Q51" s="100">
        <f t="shared" ref="Q51" si="78">N51-N50</f>
        <v>0</v>
      </c>
      <c r="R51" s="101" t="s">
        <v>1654</v>
      </c>
      <c r="T51" s="128">
        <v>0.249</v>
      </c>
    </row>
    <row r="52" spans="1:20" s="23" customFormat="1" ht="24.95" customHeight="1">
      <c r="A52" s="16" t="s">
        <v>1737</v>
      </c>
      <c r="B52" s="146"/>
      <c r="C52" s="146" t="s">
        <v>432</v>
      </c>
      <c r="D52" s="146" t="s">
        <v>437</v>
      </c>
      <c r="E52" s="147" t="s">
        <v>56</v>
      </c>
      <c r="F52" s="149"/>
      <c r="G52" s="148">
        <v>1060400</v>
      </c>
      <c r="H52" s="148">
        <f t="shared" si="64"/>
        <v>0</v>
      </c>
      <c r="I52" s="148">
        <v>0</v>
      </c>
      <c r="J52" s="148">
        <f t="shared" si="65"/>
        <v>0</v>
      </c>
      <c r="K52" s="148">
        <v>0</v>
      </c>
      <c r="L52" s="148">
        <f t="shared" si="66"/>
        <v>0</v>
      </c>
      <c r="M52" s="148">
        <f t="shared" si="53"/>
        <v>1060400</v>
      </c>
      <c r="N52" s="148">
        <f t="shared" si="54"/>
        <v>0</v>
      </c>
      <c r="O52" s="148"/>
      <c r="P52" s="148"/>
      <c r="Q52" s="148"/>
      <c r="R52" s="147" t="s">
        <v>438</v>
      </c>
      <c r="T52" s="149">
        <v>41.231000000000002</v>
      </c>
    </row>
    <row r="53" spans="1:20" ht="24.95" customHeight="1">
      <c r="A53" s="87" t="s">
        <v>1659</v>
      </c>
      <c r="B53" s="98"/>
      <c r="C53" s="98" t="s">
        <v>1649</v>
      </c>
      <c r="D53" s="98" t="s">
        <v>1655</v>
      </c>
      <c r="E53" s="101" t="s">
        <v>56</v>
      </c>
      <c r="F53" s="128"/>
      <c r="G53" s="100">
        <v>1060400</v>
      </c>
      <c r="H53" s="100">
        <f t="shared" si="64"/>
        <v>0</v>
      </c>
      <c r="I53" s="100">
        <v>0</v>
      </c>
      <c r="J53" s="100">
        <f t="shared" si="65"/>
        <v>0</v>
      </c>
      <c r="K53" s="100">
        <v>0</v>
      </c>
      <c r="L53" s="100">
        <f t="shared" si="66"/>
        <v>0</v>
      </c>
      <c r="M53" s="100">
        <f t="shared" si="53"/>
        <v>1060400</v>
      </c>
      <c r="N53" s="100">
        <f t="shared" si="54"/>
        <v>0</v>
      </c>
      <c r="O53" s="100">
        <f t="shared" ref="O53" si="79">F53-F52</f>
        <v>0</v>
      </c>
      <c r="P53" s="100">
        <f t="shared" ref="P53" si="80">M53-M52</f>
        <v>0</v>
      </c>
      <c r="Q53" s="100">
        <f t="shared" ref="Q53" si="81">N53-N52</f>
        <v>0</v>
      </c>
      <c r="R53" s="101" t="s">
        <v>1656</v>
      </c>
      <c r="T53" s="128">
        <v>41.231000000000002</v>
      </c>
    </row>
    <row r="54" spans="1:20" s="23" customFormat="1" ht="24.95" customHeight="1">
      <c r="A54" s="16" t="s">
        <v>1738</v>
      </c>
      <c r="B54" s="146"/>
      <c r="C54" s="146" t="s">
        <v>439</v>
      </c>
      <c r="D54" s="146" t="s">
        <v>0</v>
      </c>
      <c r="E54" s="147" t="s">
        <v>347</v>
      </c>
      <c r="F54" s="148"/>
      <c r="G54" s="148">
        <v>12100</v>
      </c>
      <c r="H54" s="148">
        <f t="shared" si="64"/>
        <v>0</v>
      </c>
      <c r="I54" s="148">
        <v>0</v>
      </c>
      <c r="J54" s="148">
        <f t="shared" si="65"/>
        <v>0</v>
      </c>
      <c r="K54" s="148">
        <v>0</v>
      </c>
      <c r="L54" s="148">
        <f t="shared" si="66"/>
        <v>0</v>
      </c>
      <c r="M54" s="148">
        <f t="shared" si="53"/>
        <v>12100</v>
      </c>
      <c r="N54" s="148">
        <f t="shared" si="54"/>
        <v>0</v>
      </c>
      <c r="O54" s="148"/>
      <c r="P54" s="148"/>
      <c r="Q54" s="148"/>
      <c r="R54" s="147" t="s">
        <v>440</v>
      </c>
      <c r="T54" s="148">
        <v>7.1</v>
      </c>
    </row>
    <row r="55" spans="1:20" ht="24.95" customHeight="1">
      <c r="A55" s="87" t="s">
        <v>1659</v>
      </c>
      <c r="B55" s="98"/>
      <c r="C55" s="98" t="s">
        <v>1657</v>
      </c>
      <c r="D55" s="98" t="s">
        <v>0</v>
      </c>
      <c r="E55" s="101" t="s">
        <v>1318</v>
      </c>
      <c r="F55" s="100"/>
      <c r="G55" s="100">
        <v>12100</v>
      </c>
      <c r="H55" s="100">
        <f t="shared" si="64"/>
        <v>0</v>
      </c>
      <c r="I55" s="100">
        <v>0</v>
      </c>
      <c r="J55" s="100">
        <f t="shared" si="65"/>
        <v>0</v>
      </c>
      <c r="K55" s="100">
        <v>0</v>
      </c>
      <c r="L55" s="100">
        <f t="shared" si="66"/>
        <v>0</v>
      </c>
      <c r="M55" s="100">
        <f t="shared" si="53"/>
        <v>12100</v>
      </c>
      <c r="N55" s="100">
        <f t="shared" si="54"/>
        <v>0</v>
      </c>
      <c r="O55" s="100">
        <f t="shared" ref="O55" si="82">F55-F54</f>
        <v>0</v>
      </c>
      <c r="P55" s="100">
        <f t="shared" ref="P55" si="83">M55-M54</f>
        <v>0</v>
      </c>
      <c r="Q55" s="100">
        <f t="shared" ref="Q55" si="84">N55-N54</f>
        <v>0</v>
      </c>
      <c r="R55" s="101" t="s">
        <v>1658</v>
      </c>
      <c r="T55" s="100">
        <v>7.1</v>
      </c>
    </row>
    <row r="56" spans="1:20" s="23" customFormat="1" ht="24.95" customHeight="1">
      <c r="A56" s="16" t="s">
        <v>1739</v>
      </c>
      <c r="B56" s="146"/>
      <c r="C56" s="146" t="s">
        <v>441</v>
      </c>
      <c r="D56" s="146" t="s">
        <v>442</v>
      </c>
      <c r="E56" s="147" t="s">
        <v>346</v>
      </c>
      <c r="F56" s="148"/>
      <c r="G56" s="148">
        <v>451770</v>
      </c>
      <c r="H56" s="148">
        <f t="shared" si="64"/>
        <v>0</v>
      </c>
      <c r="I56" s="148">
        <v>0</v>
      </c>
      <c r="J56" s="148">
        <f t="shared" si="65"/>
        <v>0</v>
      </c>
      <c r="K56" s="148">
        <v>0</v>
      </c>
      <c r="L56" s="148">
        <f t="shared" si="66"/>
        <v>0</v>
      </c>
      <c r="M56" s="148">
        <f t="shared" si="53"/>
        <v>451770</v>
      </c>
      <c r="N56" s="148">
        <f t="shared" si="54"/>
        <v>0</v>
      </c>
      <c r="O56" s="148"/>
      <c r="P56" s="148"/>
      <c r="Q56" s="148"/>
      <c r="R56" s="147" t="s">
        <v>440</v>
      </c>
      <c r="T56" s="148">
        <v>1</v>
      </c>
    </row>
    <row r="57" spans="1:20" ht="24.95" customHeight="1">
      <c r="A57" s="87" t="s">
        <v>1659</v>
      </c>
      <c r="B57" s="98"/>
      <c r="C57" s="98" t="s">
        <v>1660</v>
      </c>
      <c r="D57" s="98" t="s">
        <v>1661</v>
      </c>
      <c r="E57" s="101" t="s">
        <v>1034</v>
      </c>
      <c r="F57" s="100"/>
      <c r="G57" s="100">
        <v>451770</v>
      </c>
      <c r="H57" s="100">
        <f t="shared" si="64"/>
        <v>0</v>
      </c>
      <c r="I57" s="100">
        <v>0</v>
      </c>
      <c r="J57" s="100">
        <f t="shared" si="65"/>
        <v>0</v>
      </c>
      <c r="K57" s="100">
        <v>0</v>
      </c>
      <c r="L57" s="100">
        <f t="shared" si="66"/>
        <v>0</v>
      </c>
      <c r="M57" s="100">
        <f t="shared" si="53"/>
        <v>451770</v>
      </c>
      <c r="N57" s="100">
        <f t="shared" si="54"/>
        <v>0</v>
      </c>
      <c r="O57" s="100">
        <f t="shared" ref="O57" si="85">F57-F56</f>
        <v>0</v>
      </c>
      <c r="P57" s="100">
        <f t="shared" ref="P57" si="86">M57-M56</f>
        <v>0</v>
      </c>
      <c r="Q57" s="100">
        <f t="shared" ref="Q57" si="87">N57-N56</f>
        <v>0</v>
      </c>
      <c r="R57" s="101" t="s">
        <v>1658</v>
      </c>
      <c r="T57" s="100">
        <v>1</v>
      </c>
    </row>
    <row r="58" spans="1:20" s="23" customFormat="1" ht="24.95" customHeight="1">
      <c r="A58" s="16" t="s">
        <v>1624</v>
      </c>
      <c r="B58" s="146"/>
      <c r="C58" s="146" t="s">
        <v>445</v>
      </c>
      <c r="D58" s="146" t="s">
        <v>0</v>
      </c>
      <c r="E58" s="147" t="s">
        <v>346</v>
      </c>
      <c r="F58" s="148"/>
      <c r="G58" s="148">
        <v>-5930</v>
      </c>
      <c r="H58" s="148">
        <f t="shared" si="64"/>
        <v>0</v>
      </c>
      <c r="I58" s="148">
        <v>0</v>
      </c>
      <c r="J58" s="148">
        <f t="shared" si="65"/>
        <v>0</v>
      </c>
      <c r="K58" s="148">
        <v>0</v>
      </c>
      <c r="L58" s="148">
        <f t="shared" si="66"/>
        <v>0</v>
      </c>
      <c r="M58" s="148">
        <f t="shared" si="53"/>
        <v>-5930</v>
      </c>
      <c r="N58" s="148">
        <f t="shared" si="54"/>
        <v>0</v>
      </c>
      <c r="O58" s="148"/>
      <c r="P58" s="148"/>
      <c r="Q58" s="148"/>
      <c r="R58" s="147" t="s">
        <v>446</v>
      </c>
      <c r="T58" s="148">
        <v>1</v>
      </c>
    </row>
    <row r="59" spans="1:20" ht="24.95" customHeight="1">
      <c r="A59" s="87" t="s">
        <v>1659</v>
      </c>
      <c r="B59" s="98"/>
      <c r="C59" s="98" t="s">
        <v>1666</v>
      </c>
      <c r="D59" s="98" t="s">
        <v>0</v>
      </c>
      <c r="E59" s="101" t="s">
        <v>1034</v>
      </c>
      <c r="F59" s="100"/>
      <c r="G59" s="100">
        <v>-5930</v>
      </c>
      <c r="H59" s="100">
        <f t="shared" si="64"/>
        <v>0</v>
      </c>
      <c r="I59" s="100">
        <v>0</v>
      </c>
      <c r="J59" s="100">
        <f t="shared" si="65"/>
        <v>0</v>
      </c>
      <c r="K59" s="100">
        <v>0</v>
      </c>
      <c r="L59" s="100">
        <f t="shared" si="66"/>
        <v>0</v>
      </c>
      <c r="M59" s="100">
        <f t="shared" si="53"/>
        <v>-5930</v>
      </c>
      <c r="N59" s="100">
        <f t="shared" si="54"/>
        <v>0</v>
      </c>
      <c r="O59" s="100">
        <f t="shared" ref="O59" si="88">F59-F58</f>
        <v>0</v>
      </c>
      <c r="P59" s="100">
        <f t="shared" ref="P59" si="89">M59-M58</f>
        <v>0</v>
      </c>
      <c r="Q59" s="100">
        <f t="shared" ref="Q59" si="90">N59-N58</f>
        <v>0</v>
      </c>
      <c r="R59" s="101" t="s">
        <v>1667</v>
      </c>
      <c r="T59" s="100">
        <v>1</v>
      </c>
    </row>
    <row r="60" spans="1:20" s="150" customFormat="1" ht="24.95" customHeight="1">
      <c r="A60" s="27" t="s">
        <v>1624</v>
      </c>
      <c r="B60" s="137"/>
      <c r="C60" s="138" t="s">
        <v>447</v>
      </c>
      <c r="D60" s="137"/>
      <c r="E60" s="139"/>
      <c r="F60" s="137"/>
      <c r="G60" s="137"/>
      <c r="H60" s="137">
        <f>H62+H128+H162</f>
        <v>0</v>
      </c>
      <c r="I60" s="137"/>
      <c r="J60" s="137">
        <f>J62+J128+J162</f>
        <v>0</v>
      </c>
      <c r="K60" s="137"/>
      <c r="L60" s="137">
        <f>L62+L128+L162</f>
        <v>0</v>
      </c>
      <c r="M60" s="137">
        <f t="shared" si="53"/>
        <v>0</v>
      </c>
      <c r="N60" s="137">
        <f t="shared" si="54"/>
        <v>0</v>
      </c>
      <c r="O60" s="137"/>
      <c r="P60" s="137"/>
      <c r="Q60" s="137"/>
      <c r="R60" s="139"/>
      <c r="T60" s="137"/>
    </row>
    <row r="61" spans="1:20" s="132" customFormat="1" ht="24.95" customHeight="1">
      <c r="A61" s="131" t="s">
        <v>1640</v>
      </c>
      <c r="B61" s="119"/>
      <c r="C61" s="120" t="s">
        <v>1668</v>
      </c>
      <c r="D61" s="119"/>
      <c r="E61" s="121"/>
      <c r="F61" s="119"/>
      <c r="G61" s="119"/>
      <c r="H61" s="119">
        <f>H63+H129+H163</f>
        <v>0</v>
      </c>
      <c r="I61" s="119"/>
      <c r="J61" s="119">
        <f>J63+J129+J163</f>
        <v>0</v>
      </c>
      <c r="K61" s="119"/>
      <c r="L61" s="119">
        <f>L63+L129+L163</f>
        <v>0</v>
      </c>
      <c r="M61" s="119">
        <f t="shared" si="53"/>
        <v>0</v>
      </c>
      <c r="N61" s="119">
        <f t="shared" si="54"/>
        <v>0</v>
      </c>
      <c r="O61" s="119">
        <f t="shared" ref="O61" si="91">F61-F60</f>
        <v>0</v>
      </c>
      <c r="P61" s="119">
        <f t="shared" ref="P61" si="92">M61-M60</f>
        <v>0</v>
      </c>
      <c r="Q61" s="119">
        <f t="shared" ref="Q61" si="93">N61-N60</f>
        <v>0</v>
      </c>
      <c r="R61" s="121"/>
      <c r="T61" s="119"/>
    </row>
    <row r="62" spans="1:20" s="28" customFormat="1" ht="24.95" customHeight="1">
      <c r="A62" s="26" t="s">
        <v>1740</v>
      </c>
      <c r="B62" s="141"/>
      <c r="C62" s="142" t="s">
        <v>448</v>
      </c>
      <c r="D62" s="141" t="s">
        <v>0</v>
      </c>
      <c r="E62" s="143"/>
      <c r="F62" s="144"/>
      <c r="G62" s="144"/>
      <c r="H62" s="144">
        <f>SUMIF($A$64:$A$127,$A64,H$64:H$127)</f>
        <v>0</v>
      </c>
      <c r="I62" s="144"/>
      <c r="J62" s="144">
        <f>SUMIF($A$64:$A$127,$A64,J$64:J$127)</f>
        <v>0</v>
      </c>
      <c r="K62" s="144"/>
      <c r="L62" s="144">
        <f>SUMIF($A$64:$A$127,$A64,L$64:L$127)</f>
        <v>0</v>
      </c>
      <c r="M62" s="144">
        <f t="shared" si="53"/>
        <v>0</v>
      </c>
      <c r="N62" s="144">
        <f t="shared" si="54"/>
        <v>0</v>
      </c>
      <c r="O62" s="144"/>
      <c r="P62" s="144"/>
      <c r="Q62" s="144"/>
      <c r="R62" s="143"/>
      <c r="T62" s="144"/>
    </row>
    <row r="63" spans="1:20" s="130" customFormat="1" ht="24.95" customHeight="1">
      <c r="A63" s="129" t="s">
        <v>1670</v>
      </c>
      <c r="B63" s="124"/>
      <c r="C63" s="125" t="s">
        <v>1669</v>
      </c>
      <c r="D63" s="124" t="s">
        <v>0</v>
      </c>
      <c r="E63" s="126"/>
      <c r="F63" s="127"/>
      <c r="G63" s="127"/>
      <c r="H63" s="127">
        <f>SUMIF($A$64:$A$127,$A65,H$64:H$127)</f>
        <v>0</v>
      </c>
      <c r="I63" s="127"/>
      <c r="J63" s="127">
        <f>SUMIF($A$64:$A$127,$A65,J$64:J$127)</f>
        <v>0</v>
      </c>
      <c r="K63" s="127"/>
      <c r="L63" s="127">
        <f>SUMIF($A$64:$A$127,$A65,L$64:L$127)</f>
        <v>0</v>
      </c>
      <c r="M63" s="127">
        <f t="shared" si="53"/>
        <v>0</v>
      </c>
      <c r="N63" s="127">
        <f t="shared" si="54"/>
        <v>0</v>
      </c>
      <c r="O63" s="127">
        <f t="shared" ref="O63" si="94">F63-F62</f>
        <v>0</v>
      </c>
      <c r="P63" s="127">
        <f t="shared" ref="P63" si="95">M63-M62</f>
        <v>0</v>
      </c>
      <c r="Q63" s="127">
        <f t="shared" ref="Q63" si="96">N63-N62</f>
        <v>0</v>
      </c>
      <c r="R63" s="126"/>
      <c r="T63" s="127"/>
    </row>
    <row r="64" spans="1:20" s="23" customFormat="1" ht="24.95" customHeight="1">
      <c r="A64" s="16" t="s">
        <v>1741</v>
      </c>
      <c r="B64" s="146"/>
      <c r="C64" s="146" t="s">
        <v>348</v>
      </c>
      <c r="D64" s="146" t="s">
        <v>349</v>
      </c>
      <c r="E64" s="147" t="s">
        <v>18</v>
      </c>
      <c r="F64" s="148"/>
      <c r="G64" s="148">
        <v>194480</v>
      </c>
      <c r="H64" s="148">
        <f t="shared" ref="H64:H95" si="97">TRUNC(G64*F64, 0)</f>
        <v>0</v>
      </c>
      <c r="I64" s="148">
        <v>0</v>
      </c>
      <c r="J64" s="148">
        <f t="shared" ref="J64:J95" si="98">TRUNC(I64*F64, 0)</f>
        <v>0</v>
      </c>
      <c r="K64" s="148">
        <v>0</v>
      </c>
      <c r="L64" s="148">
        <f t="shared" ref="L64:L95" si="99">TRUNC(K64*F64, 0)</f>
        <v>0</v>
      </c>
      <c r="M64" s="148">
        <f t="shared" si="53"/>
        <v>194480</v>
      </c>
      <c r="N64" s="148">
        <f t="shared" si="54"/>
        <v>0</v>
      </c>
      <c r="O64" s="148"/>
      <c r="P64" s="148"/>
      <c r="Q64" s="148"/>
      <c r="R64" s="147" t="s">
        <v>449</v>
      </c>
      <c r="T64" s="148">
        <v>16</v>
      </c>
    </row>
    <row r="65" spans="1:20" ht="24.95" customHeight="1">
      <c r="A65" s="87" t="s">
        <v>1640</v>
      </c>
      <c r="B65" s="98"/>
      <c r="C65" s="98" t="s">
        <v>348</v>
      </c>
      <c r="D65" s="98" t="s">
        <v>349</v>
      </c>
      <c r="E65" s="101" t="s">
        <v>18</v>
      </c>
      <c r="F65" s="100"/>
      <c r="G65" s="100">
        <v>194480</v>
      </c>
      <c r="H65" s="100">
        <f t="shared" si="97"/>
        <v>0</v>
      </c>
      <c r="I65" s="100">
        <v>0</v>
      </c>
      <c r="J65" s="100">
        <f t="shared" si="98"/>
        <v>0</v>
      </c>
      <c r="K65" s="100">
        <v>0</v>
      </c>
      <c r="L65" s="100">
        <f t="shared" si="99"/>
        <v>0</v>
      </c>
      <c r="M65" s="100">
        <f t="shared" si="53"/>
        <v>194480</v>
      </c>
      <c r="N65" s="100">
        <f t="shared" si="54"/>
        <v>0</v>
      </c>
      <c r="O65" s="100">
        <f t="shared" ref="O65" si="100">F65-F64</f>
        <v>0</v>
      </c>
      <c r="P65" s="100">
        <f t="shared" ref="P65" si="101">M65-M64</f>
        <v>0</v>
      </c>
      <c r="Q65" s="100">
        <f t="shared" ref="Q65" si="102">N65-N64</f>
        <v>0</v>
      </c>
      <c r="R65" s="101" t="s">
        <v>1671</v>
      </c>
      <c r="T65" s="100">
        <v>16</v>
      </c>
    </row>
    <row r="66" spans="1:20" s="23" customFormat="1" ht="24.95" customHeight="1">
      <c r="A66" s="16" t="s">
        <v>1741</v>
      </c>
      <c r="B66" s="146"/>
      <c r="C66" s="146" t="s">
        <v>350</v>
      </c>
      <c r="D66" s="146" t="s">
        <v>351</v>
      </c>
      <c r="E66" s="147" t="s">
        <v>18</v>
      </c>
      <c r="F66" s="148"/>
      <c r="G66" s="148">
        <v>210375</v>
      </c>
      <c r="H66" s="148">
        <f t="shared" si="97"/>
        <v>0</v>
      </c>
      <c r="I66" s="148">
        <v>0</v>
      </c>
      <c r="J66" s="148">
        <f t="shared" si="98"/>
        <v>0</v>
      </c>
      <c r="K66" s="148">
        <v>0</v>
      </c>
      <c r="L66" s="148">
        <f t="shared" si="99"/>
        <v>0</v>
      </c>
      <c r="M66" s="148">
        <f t="shared" si="53"/>
        <v>210375</v>
      </c>
      <c r="N66" s="148">
        <f t="shared" si="54"/>
        <v>0</v>
      </c>
      <c r="O66" s="148"/>
      <c r="P66" s="148"/>
      <c r="Q66" s="148"/>
      <c r="R66" s="147" t="s">
        <v>450</v>
      </c>
      <c r="T66" s="148">
        <v>4</v>
      </c>
    </row>
    <row r="67" spans="1:20" ht="24.95" customHeight="1">
      <c r="A67" s="87" t="s">
        <v>1659</v>
      </c>
      <c r="B67" s="98"/>
      <c r="C67" s="98" t="s">
        <v>350</v>
      </c>
      <c r="D67" s="98" t="s">
        <v>351</v>
      </c>
      <c r="E67" s="101" t="s">
        <v>18</v>
      </c>
      <c r="F67" s="100"/>
      <c r="G67" s="100">
        <v>210375</v>
      </c>
      <c r="H67" s="100">
        <f t="shared" si="97"/>
        <v>0</v>
      </c>
      <c r="I67" s="100">
        <v>0</v>
      </c>
      <c r="J67" s="100">
        <f t="shared" si="98"/>
        <v>0</v>
      </c>
      <c r="K67" s="100">
        <v>0</v>
      </c>
      <c r="L67" s="100">
        <f t="shared" si="99"/>
        <v>0</v>
      </c>
      <c r="M67" s="100">
        <f t="shared" si="53"/>
        <v>210375</v>
      </c>
      <c r="N67" s="100">
        <f t="shared" si="54"/>
        <v>0</v>
      </c>
      <c r="O67" s="100">
        <f t="shared" ref="O67" si="103">F67-F66</f>
        <v>0</v>
      </c>
      <c r="P67" s="100">
        <f t="shared" ref="P67" si="104">M67-M66</f>
        <v>0</v>
      </c>
      <c r="Q67" s="100">
        <f t="shared" ref="Q67" si="105">N67-N66</f>
        <v>0</v>
      </c>
      <c r="R67" s="101" t="s">
        <v>1672</v>
      </c>
      <c r="T67" s="100">
        <v>4</v>
      </c>
    </row>
    <row r="68" spans="1:20" s="23" customFormat="1" ht="24.95" customHeight="1">
      <c r="A68" s="16" t="s">
        <v>1741</v>
      </c>
      <c r="B68" s="146"/>
      <c r="C68" s="146" t="s">
        <v>352</v>
      </c>
      <c r="D68" s="146" t="s">
        <v>353</v>
      </c>
      <c r="E68" s="147" t="s">
        <v>18</v>
      </c>
      <c r="F68" s="148"/>
      <c r="G68" s="148">
        <v>76670</v>
      </c>
      <c r="H68" s="148">
        <f t="shared" si="97"/>
        <v>0</v>
      </c>
      <c r="I68" s="148">
        <v>0</v>
      </c>
      <c r="J68" s="148">
        <f t="shared" si="98"/>
        <v>0</v>
      </c>
      <c r="K68" s="148">
        <v>0</v>
      </c>
      <c r="L68" s="148">
        <f t="shared" si="99"/>
        <v>0</v>
      </c>
      <c r="M68" s="148">
        <f t="shared" si="53"/>
        <v>76670</v>
      </c>
      <c r="N68" s="148">
        <f t="shared" si="54"/>
        <v>0</v>
      </c>
      <c r="O68" s="148"/>
      <c r="P68" s="148"/>
      <c r="Q68" s="148"/>
      <c r="R68" s="147" t="s">
        <v>451</v>
      </c>
      <c r="T68" s="148">
        <v>2</v>
      </c>
    </row>
    <row r="69" spans="1:20" ht="24.95" customHeight="1">
      <c r="A69" s="87" t="s">
        <v>1659</v>
      </c>
      <c r="B69" s="98"/>
      <c r="C69" s="98" t="s">
        <v>352</v>
      </c>
      <c r="D69" s="98" t="s">
        <v>353</v>
      </c>
      <c r="E69" s="101" t="s">
        <v>18</v>
      </c>
      <c r="F69" s="100"/>
      <c r="G69" s="100">
        <v>76670</v>
      </c>
      <c r="H69" s="100">
        <f t="shared" si="97"/>
        <v>0</v>
      </c>
      <c r="I69" s="100">
        <v>0</v>
      </c>
      <c r="J69" s="100">
        <f t="shared" si="98"/>
        <v>0</v>
      </c>
      <c r="K69" s="100">
        <v>0</v>
      </c>
      <c r="L69" s="100">
        <f t="shared" si="99"/>
        <v>0</v>
      </c>
      <c r="M69" s="100">
        <f t="shared" si="53"/>
        <v>76670</v>
      </c>
      <c r="N69" s="100">
        <f t="shared" si="54"/>
        <v>0</v>
      </c>
      <c r="O69" s="100">
        <f t="shared" ref="O69" si="106">F69-F68</f>
        <v>0</v>
      </c>
      <c r="P69" s="100">
        <f t="shared" ref="P69" si="107">M69-M68</f>
        <v>0</v>
      </c>
      <c r="Q69" s="100">
        <f t="shared" ref="Q69" si="108">N69-N68</f>
        <v>0</v>
      </c>
      <c r="R69" s="101" t="s">
        <v>1673</v>
      </c>
      <c r="T69" s="100">
        <v>2</v>
      </c>
    </row>
    <row r="70" spans="1:20" s="23" customFormat="1" ht="24.95" customHeight="1">
      <c r="A70" s="16" t="s">
        <v>1737</v>
      </c>
      <c r="B70" s="146"/>
      <c r="C70" s="146" t="s">
        <v>354</v>
      </c>
      <c r="D70" s="146" t="s">
        <v>355</v>
      </c>
      <c r="E70" s="147" t="s">
        <v>18</v>
      </c>
      <c r="F70" s="148"/>
      <c r="G70" s="148">
        <v>54230</v>
      </c>
      <c r="H70" s="148">
        <f t="shared" si="97"/>
        <v>0</v>
      </c>
      <c r="I70" s="148">
        <v>0</v>
      </c>
      <c r="J70" s="148">
        <f t="shared" si="98"/>
        <v>0</v>
      </c>
      <c r="K70" s="148">
        <v>0</v>
      </c>
      <c r="L70" s="148">
        <f t="shared" si="99"/>
        <v>0</v>
      </c>
      <c r="M70" s="148">
        <f t="shared" ref="M70:M101" si="109">G70+I70+K70</f>
        <v>54230</v>
      </c>
      <c r="N70" s="148">
        <f t="shared" ref="N70:N101" si="110">H70+J70+L70</f>
        <v>0</v>
      </c>
      <c r="O70" s="148"/>
      <c r="P70" s="148"/>
      <c r="Q70" s="148"/>
      <c r="R70" s="147" t="s">
        <v>452</v>
      </c>
      <c r="T70" s="148">
        <v>1</v>
      </c>
    </row>
    <row r="71" spans="1:20" ht="24.95" customHeight="1">
      <c r="A71" s="87" t="s">
        <v>1659</v>
      </c>
      <c r="B71" s="98"/>
      <c r="C71" s="98" t="s">
        <v>354</v>
      </c>
      <c r="D71" s="98" t="s">
        <v>355</v>
      </c>
      <c r="E71" s="101" t="s">
        <v>18</v>
      </c>
      <c r="F71" s="100"/>
      <c r="G71" s="100">
        <v>54230</v>
      </c>
      <c r="H71" s="100">
        <f t="shared" si="97"/>
        <v>0</v>
      </c>
      <c r="I71" s="100">
        <v>0</v>
      </c>
      <c r="J71" s="100">
        <f t="shared" si="98"/>
        <v>0</v>
      </c>
      <c r="K71" s="100">
        <v>0</v>
      </c>
      <c r="L71" s="100">
        <f t="shared" si="99"/>
        <v>0</v>
      </c>
      <c r="M71" s="100">
        <f t="shared" si="109"/>
        <v>54230</v>
      </c>
      <c r="N71" s="100">
        <f t="shared" si="110"/>
        <v>0</v>
      </c>
      <c r="O71" s="100">
        <f t="shared" ref="O71" si="111">F71-F70</f>
        <v>0</v>
      </c>
      <c r="P71" s="100">
        <f t="shared" ref="P71" si="112">M71-M70</f>
        <v>0</v>
      </c>
      <c r="Q71" s="100">
        <f t="shared" ref="Q71" si="113">N71-N70</f>
        <v>0</v>
      </c>
      <c r="R71" s="101" t="s">
        <v>1674</v>
      </c>
      <c r="T71" s="100">
        <v>1</v>
      </c>
    </row>
    <row r="72" spans="1:20" s="23" customFormat="1" ht="24.95" customHeight="1">
      <c r="A72" s="16" t="s">
        <v>1741</v>
      </c>
      <c r="B72" s="146"/>
      <c r="C72" s="146" t="s">
        <v>356</v>
      </c>
      <c r="D72" s="146" t="s">
        <v>357</v>
      </c>
      <c r="E72" s="147" t="s">
        <v>18</v>
      </c>
      <c r="F72" s="148"/>
      <c r="G72" s="148">
        <v>1045740</v>
      </c>
      <c r="H72" s="148">
        <f t="shared" si="97"/>
        <v>0</v>
      </c>
      <c r="I72" s="148">
        <v>0</v>
      </c>
      <c r="J72" s="148">
        <f t="shared" si="98"/>
        <v>0</v>
      </c>
      <c r="K72" s="148">
        <v>0</v>
      </c>
      <c r="L72" s="148">
        <f t="shared" si="99"/>
        <v>0</v>
      </c>
      <c r="M72" s="148">
        <f t="shared" si="109"/>
        <v>1045740</v>
      </c>
      <c r="N72" s="148">
        <f t="shared" si="110"/>
        <v>0</v>
      </c>
      <c r="O72" s="148"/>
      <c r="P72" s="148"/>
      <c r="Q72" s="148"/>
      <c r="R72" s="147" t="s">
        <v>453</v>
      </c>
      <c r="T72" s="148">
        <v>45</v>
      </c>
    </row>
    <row r="73" spans="1:20" ht="24.95" customHeight="1">
      <c r="A73" s="87" t="s">
        <v>1659</v>
      </c>
      <c r="B73" s="98"/>
      <c r="C73" s="98" t="s">
        <v>356</v>
      </c>
      <c r="D73" s="98" t="s">
        <v>357</v>
      </c>
      <c r="E73" s="101" t="s">
        <v>18</v>
      </c>
      <c r="F73" s="100"/>
      <c r="G73" s="100">
        <v>1045740</v>
      </c>
      <c r="H73" s="100">
        <f t="shared" si="97"/>
        <v>0</v>
      </c>
      <c r="I73" s="100">
        <v>0</v>
      </c>
      <c r="J73" s="100">
        <f t="shared" si="98"/>
        <v>0</v>
      </c>
      <c r="K73" s="100">
        <v>0</v>
      </c>
      <c r="L73" s="100">
        <f t="shared" si="99"/>
        <v>0</v>
      </c>
      <c r="M73" s="100">
        <f t="shared" si="109"/>
        <v>1045740</v>
      </c>
      <c r="N73" s="100">
        <f t="shared" si="110"/>
        <v>0</v>
      </c>
      <c r="O73" s="100">
        <f t="shared" ref="O73" si="114">F73-F72</f>
        <v>0</v>
      </c>
      <c r="P73" s="100">
        <f t="shared" ref="P73" si="115">M73-M72</f>
        <v>0</v>
      </c>
      <c r="Q73" s="100">
        <f t="shared" ref="Q73" si="116">N73-N72</f>
        <v>0</v>
      </c>
      <c r="R73" s="101" t="s">
        <v>1675</v>
      </c>
      <c r="T73" s="100">
        <v>45</v>
      </c>
    </row>
    <row r="74" spans="1:20" s="23" customFormat="1" ht="24.95" customHeight="1">
      <c r="A74" s="16" t="s">
        <v>1741</v>
      </c>
      <c r="B74" s="146"/>
      <c r="C74" s="146" t="s">
        <v>358</v>
      </c>
      <c r="D74" s="146" t="s">
        <v>359</v>
      </c>
      <c r="E74" s="147" t="s">
        <v>18</v>
      </c>
      <c r="F74" s="148"/>
      <c r="G74" s="148">
        <v>1468830</v>
      </c>
      <c r="H74" s="148">
        <f t="shared" si="97"/>
        <v>0</v>
      </c>
      <c r="I74" s="148">
        <v>0</v>
      </c>
      <c r="J74" s="148">
        <f t="shared" si="98"/>
        <v>0</v>
      </c>
      <c r="K74" s="148">
        <v>0</v>
      </c>
      <c r="L74" s="148">
        <f t="shared" si="99"/>
        <v>0</v>
      </c>
      <c r="M74" s="148">
        <f t="shared" si="109"/>
        <v>1468830</v>
      </c>
      <c r="N74" s="148">
        <f t="shared" si="110"/>
        <v>0</v>
      </c>
      <c r="O74" s="148"/>
      <c r="P74" s="148"/>
      <c r="Q74" s="148"/>
      <c r="R74" s="147" t="s">
        <v>454</v>
      </c>
      <c r="T74" s="148">
        <v>5</v>
      </c>
    </row>
    <row r="75" spans="1:20" ht="24.95" customHeight="1">
      <c r="A75" s="87" t="s">
        <v>1659</v>
      </c>
      <c r="B75" s="98"/>
      <c r="C75" s="98" t="s">
        <v>358</v>
      </c>
      <c r="D75" s="98" t="s">
        <v>359</v>
      </c>
      <c r="E75" s="101" t="s">
        <v>18</v>
      </c>
      <c r="F75" s="100"/>
      <c r="G75" s="100">
        <v>1468830</v>
      </c>
      <c r="H75" s="100">
        <f t="shared" si="97"/>
        <v>0</v>
      </c>
      <c r="I75" s="100">
        <v>0</v>
      </c>
      <c r="J75" s="100">
        <f t="shared" si="98"/>
        <v>0</v>
      </c>
      <c r="K75" s="100">
        <v>0</v>
      </c>
      <c r="L75" s="100">
        <f t="shared" si="99"/>
        <v>0</v>
      </c>
      <c r="M75" s="100">
        <f t="shared" si="109"/>
        <v>1468830</v>
      </c>
      <c r="N75" s="100">
        <f t="shared" si="110"/>
        <v>0</v>
      </c>
      <c r="O75" s="100">
        <f t="shared" ref="O75" si="117">F75-F74</f>
        <v>0</v>
      </c>
      <c r="P75" s="100">
        <f t="shared" ref="P75" si="118">M75-M74</f>
        <v>0</v>
      </c>
      <c r="Q75" s="100">
        <f t="shared" ref="Q75" si="119">N75-N74</f>
        <v>0</v>
      </c>
      <c r="R75" s="101" t="s">
        <v>1676</v>
      </c>
      <c r="T75" s="100">
        <v>5</v>
      </c>
    </row>
    <row r="76" spans="1:20" s="23" customFormat="1" ht="24.95" customHeight="1">
      <c r="A76" s="16" t="s">
        <v>1741</v>
      </c>
      <c r="B76" s="146"/>
      <c r="C76" s="146" t="s">
        <v>360</v>
      </c>
      <c r="D76" s="146" t="s">
        <v>361</v>
      </c>
      <c r="E76" s="147" t="s">
        <v>18</v>
      </c>
      <c r="F76" s="148"/>
      <c r="G76" s="148">
        <v>1281980</v>
      </c>
      <c r="H76" s="148">
        <f t="shared" si="97"/>
        <v>0</v>
      </c>
      <c r="I76" s="148">
        <v>0</v>
      </c>
      <c r="J76" s="148">
        <f t="shared" si="98"/>
        <v>0</v>
      </c>
      <c r="K76" s="148">
        <v>0</v>
      </c>
      <c r="L76" s="148">
        <f t="shared" si="99"/>
        <v>0</v>
      </c>
      <c r="M76" s="148">
        <f t="shared" si="109"/>
        <v>1281980</v>
      </c>
      <c r="N76" s="148">
        <f t="shared" si="110"/>
        <v>0</v>
      </c>
      <c r="O76" s="148"/>
      <c r="P76" s="148"/>
      <c r="Q76" s="148"/>
      <c r="R76" s="147" t="s">
        <v>455</v>
      </c>
      <c r="T76" s="148">
        <v>2</v>
      </c>
    </row>
    <row r="77" spans="1:20" ht="24.95" customHeight="1">
      <c r="A77" s="87" t="s">
        <v>1640</v>
      </c>
      <c r="B77" s="98"/>
      <c r="C77" s="98" t="s">
        <v>360</v>
      </c>
      <c r="D77" s="98" t="s">
        <v>361</v>
      </c>
      <c r="E77" s="101" t="s">
        <v>18</v>
      </c>
      <c r="F77" s="100"/>
      <c r="G77" s="100">
        <v>1281980</v>
      </c>
      <c r="H77" s="100">
        <f t="shared" si="97"/>
        <v>0</v>
      </c>
      <c r="I77" s="100">
        <v>0</v>
      </c>
      <c r="J77" s="100">
        <f t="shared" si="98"/>
        <v>0</v>
      </c>
      <c r="K77" s="100">
        <v>0</v>
      </c>
      <c r="L77" s="100">
        <f t="shared" si="99"/>
        <v>0</v>
      </c>
      <c r="M77" s="100">
        <f t="shared" si="109"/>
        <v>1281980</v>
      </c>
      <c r="N77" s="100">
        <f t="shared" si="110"/>
        <v>0</v>
      </c>
      <c r="O77" s="100">
        <f t="shared" ref="O77" si="120">F77-F76</f>
        <v>0</v>
      </c>
      <c r="P77" s="100">
        <f t="shared" ref="P77" si="121">M77-M76</f>
        <v>0</v>
      </c>
      <c r="Q77" s="100">
        <f t="shared" ref="Q77" si="122">N77-N76</f>
        <v>0</v>
      </c>
      <c r="R77" s="101" t="s">
        <v>1677</v>
      </c>
      <c r="T77" s="100">
        <v>2</v>
      </c>
    </row>
    <row r="78" spans="1:20" s="23" customFormat="1" ht="24.95" customHeight="1">
      <c r="A78" s="16" t="s">
        <v>1741</v>
      </c>
      <c r="B78" s="146"/>
      <c r="C78" s="146" t="s">
        <v>362</v>
      </c>
      <c r="D78" s="146" t="s">
        <v>363</v>
      </c>
      <c r="E78" s="147" t="s">
        <v>18</v>
      </c>
      <c r="F78" s="148"/>
      <c r="G78" s="148">
        <v>913110</v>
      </c>
      <c r="H78" s="148">
        <f t="shared" si="97"/>
        <v>0</v>
      </c>
      <c r="I78" s="148">
        <v>0</v>
      </c>
      <c r="J78" s="148">
        <f t="shared" si="98"/>
        <v>0</v>
      </c>
      <c r="K78" s="148">
        <v>0</v>
      </c>
      <c r="L78" s="148">
        <f t="shared" si="99"/>
        <v>0</v>
      </c>
      <c r="M78" s="148">
        <f t="shared" si="109"/>
        <v>913110</v>
      </c>
      <c r="N78" s="148">
        <f t="shared" si="110"/>
        <v>0</v>
      </c>
      <c r="O78" s="148"/>
      <c r="P78" s="148"/>
      <c r="Q78" s="148"/>
      <c r="R78" s="147" t="s">
        <v>456</v>
      </c>
      <c r="T78" s="148">
        <v>2</v>
      </c>
    </row>
    <row r="79" spans="1:20" ht="24.95" customHeight="1">
      <c r="A79" s="87" t="s">
        <v>1640</v>
      </c>
      <c r="B79" s="98"/>
      <c r="C79" s="98" t="s">
        <v>362</v>
      </c>
      <c r="D79" s="98" t="s">
        <v>363</v>
      </c>
      <c r="E79" s="101" t="s">
        <v>18</v>
      </c>
      <c r="F79" s="100"/>
      <c r="G79" s="100">
        <v>913110</v>
      </c>
      <c r="H79" s="100">
        <f t="shared" si="97"/>
        <v>0</v>
      </c>
      <c r="I79" s="100">
        <v>0</v>
      </c>
      <c r="J79" s="100">
        <f t="shared" si="98"/>
        <v>0</v>
      </c>
      <c r="K79" s="100">
        <v>0</v>
      </c>
      <c r="L79" s="100">
        <f t="shared" si="99"/>
        <v>0</v>
      </c>
      <c r="M79" s="100">
        <f t="shared" si="109"/>
        <v>913110</v>
      </c>
      <c r="N79" s="100">
        <f t="shared" si="110"/>
        <v>0</v>
      </c>
      <c r="O79" s="100">
        <f t="shared" ref="O79" si="123">F79-F78</f>
        <v>0</v>
      </c>
      <c r="P79" s="100">
        <f t="shared" ref="P79" si="124">M79-M78</f>
        <v>0</v>
      </c>
      <c r="Q79" s="100">
        <f t="shared" ref="Q79" si="125">N79-N78</f>
        <v>0</v>
      </c>
      <c r="R79" s="101" t="s">
        <v>1678</v>
      </c>
      <c r="T79" s="100">
        <v>2</v>
      </c>
    </row>
    <row r="80" spans="1:20" s="23" customFormat="1" ht="24.95" customHeight="1">
      <c r="A80" s="16" t="s">
        <v>1741</v>
      </c>
      <c r="B80" s="146"/>
      <c r="C80" s="146" t="s">
        <v>364</v>
      </c>
      <c r="D80" s="146" t="s">
        <v>357</v>
      </c>
      <c r="E80" s="147" t="s">
        <v>18</v>
      </c>
      <c r="F80" s="148"/>
      <c r="G80" s="148">
        <v>597740</v>
      </c>
      <c r="H80" s="148">
        <f t="shared" si="97"/>
        <v>0</v>
      </c>
      <c r="I80" s="148">
        <v>0</v>
      </c>
      <c r="J80" s="148">
        <f t="shared" si="98"/>
        <v>0</v>
      </c>
      <c r="K80" s="148">
        <v>0</v>
      </c>
      <c r="L80" s="148">
        <f t="shared" si="99"/>
        <v>0</v>
      </c>
      <c r="M80" s="148">
        <f t="shared" si="109"/>
        <v>597740</v>
      </c>
      <c r="N80" s="148">
        <f t="shared" si="110"/>
        <v>0</v>
      </c>
      <c r="O80" s="148"/>
      <c r="P80" s="148"/>
      <c r="Q80" s="148"/>
      <c r="R80" s="147" t="s">
        <v>457</v>
      </c>
      <c r="T80" s="148">
        <v>2</v>
      </c>
    </row>
    <row r="81" spans="1:20" ht="24.95" customHeight="1">
      <c r="A81" s="87" t="s">
        <v>1659</v>
      </c>
      <c r="B81" s="98"/>
      <c r="C81" s="98" t="s">
        <v>364</v>
      </c>
      <c r="D81" s="98" t="s">
        <v>357</v>
      </c>
      <c r="E81" s="101" t="s">
        <v>18</v>
      </c>
      <c r="F81" s="100"/>
      <c r="G81" s="100">
        <v>597740</v>
      </c>
      <c r="H81" s="100">
        <f t="shared" si="97"/>
        <v>0</v>
      </c>
      <c r="I81" s="100">
        <v>0</v>
      </c>
      <c r="J81" s="100">
        <f t="shared" si="98"/>
        <v>0</v>
      </c>
      <c r="K81" s="100">
        <v>0</v>
      </c>
      <c r="L81" s="100">
        <f t="shared" si="99"/>
        <v>0</v>
      </c>
      <c r="M81" s="100">
        <f t="shared" si="109"/>
        <v>597740</v>
      </c>
      <c r="N81" s="100">
        <f t="shared" si="110"/>
        <v>0</v>
      </c>
      <c r="O81" s="100">
        <f t="shared" ref="O81" si="126">F81-F80</f>
        <v>0</v>
      </c>
      <c r="P81" s="100">
        <f t="shared" ref="P81" si="127">M81-M80</f>
        <v>0</v>
      </c>
      <c r="Q81" s="100">
        <f t="shared" ref="Q81" si="128">N81-N80</f>
        <v>0</v>
      </c>
      <c r="R81" s="101" t="s">
        <v>1679</v>
      </c>
      <c r="T81" s="100">
        <v>2</v>
      </c>
    </row>
    <row r="82" spans="1:20" s="23" customFormat="1" ht="24.95" customHeight="1">
      <c r="A82" s="16" t="s">
        <v>1740</v>
      </c>
      <c r="B82" s="146"/>
      <c r="C82" s="146" t="s">
        <v>365</v>
      </c>
      <c r="D82" s="146" t="s">
        <v>366</v>
      </c>
      <c r="E82" s="147" t="s">
        <v>18</v>
      </c>
      <c r="F82" s="148"/>
      <c r="G82" s="148">
        <v>324610</v>
      </c>
      <c r="H82" s="148">
        <f t="shared" si="97"/>
        <v>0</v>
      </c>
      <c r="I82" s="148">
        <v>0</v>
      </c>
      <c r="J82" s="148">
        <f t="shared" si="98"/>
        <v>0</v>
      </c>
      <c r="K82" s="148">
        <v>0</v>
      </c>
      <c r="L82" s="148">
        <f t="shared" si="99"/>
        <v>0</v>
      </c>
      <c r="M82" s="148">
        <f t="shared" si="109"/>
        <v>324610</v>
      </c>
      <c r="N82" s="148">
        <f t="shared" si="110"/>
        <v>0</v>
      </c>
      <c r="O82" s="148"/>
      <c r="P82" s="148"/>
      <c r="Q82" s="148"/>
      <c r="R82" s="147" t="s">
        <v>458</v>
      </c>
      <c r="T82" s="148">
        <v>6</v>
      </c>
    </row>
    <row r="83" spans="1:20" ht="24.95" customHeight="1">
      <c r="A83" s="87" t="s">
        <v>1681</v>
      </c>
      <c r="B83" s="98"/>
      <c r="C83" s="98" t="s">
        <v>365</v>
      </c>
      <c r="D83" s="98" t="s">
        <v>366</v>
      </c>
      <c r="E83" s="101" t="s">
        <v>18</v>
      </c>
      <c r="F83" s="100"/>
      <c r="G83" s="100">
        <v>324610</v>
      </c>
      <c r="H83" s="100">
        <f t="shared" si="97"/>
        <v>0</v>
      </c>
      <c r="I83" s="100">
        <v>0</v>
      </c>
      <c r="J83" s="100">
        <f t="shared" si="98"/>
        <v>0</v>
      </c>
      <c r="K83" s="100">
        <v>0</v>
      </c>
      <c r="L83" s="100">
        <f t="shared" si="99"/>
        <v>0</v>
      </c>
      <c r="M83" s="100">
        <f t="shared" si="109"/>
        <v>324610</v>
      </c>
      <c r="N83" s="100">
        <f t="shared" si="110"/>
        <v>0</v>
      </c>
      <c r="O83" s="100">
        <f t="shared" ref="O83" si="129">F83-F82</f>
        <v>0</v>
      </c>
      <c r="P83" s="100">
        <f t="shared" ref="P83" si="130">M83-M82</f>
        <v>0</v>
      </c>
      <c r="Q83" s="100">
        <f t="shared" ref="Q83" si="131">N83-N82</f>
        <v>0</v>
      </c>
      <c r="R83" s="101" t="s">
        <v>1680</v>
      </c>
      <c r="T83" s="100">
        <v>6</v>
      </c>
    </row>
    <row r="84" spans="1:20" s="23" customFormat="1" ht="24.95" customHeight="1">
      <c r="A84" s="16" t="s">
        <v>1741</v>
      </c>
      <c r="B84" s="146"/>
      <c r="C84" s="146" t="s">
        <v>367</v>
      </c>
      <c r="D84" s="146" t="s">
        <v>368</v>
      </c>
      <c r="E84" s="147" t="s">
        <v>18</v>
      </c>
      <c r="F84" s="148"/>
      <c r="G84" s="148">
        <v>414700</v>
      </c>
      <c r="H84" s="148">
        <f t="shared" si="97"/>
        <v>0</v>
      </c>
      <c r="I84" s="148">
        <v>0</v>
      </c>
      <c r="J84" s="148">
        <f t="shared" si="98"/>
        <v>0</v>
      </c>
      <c r="K84" s="148">
        <v>0</v>
      </c>
      <c r="L84" s="148">
        <f t="shared" si="99"/>
        <v>0</v>
      </c>
      <c r="M84" s="148">
        <f t="shared" si="109"/>
        <v>414700</v>
      </c>
      <c r="N84" s="148">
        <f t="shared" si="110"/>
        <v>0</v>
      </c>
      <c r="O84" s="148"/>
      <c r="P84" s="148"/>
      <c r="Q84" s="148"/>
      <c r="R84" s="147" t="s">
        <v>459</v>
      </c>
      <c r="T84" s="148">
        <v>1</v>
      </c>
    </row>
    <row r="85" spans="1:20" ht="24.95" customHeight="1">
      <c r="A85" s="87" t="s">
        <v>1659</v>
      </c>
      <c r="B85" s="98"/>
      <c r="C85" s="98" t="s">
        <v>367</v>
      </c>
      <c r="D85" s="98" t="s">
        <v>368</v>
      </c>
      <c r="E85" s="101" t="s">
        <v>18</v>
      </c>
      <c r="F85" s="100"/>
      <c r="G85" s="100">
        <v>414700</v>
      </c>
      <c r="H85" s="100">
        <f t="shared" si="97"/>
        <v>0</v>
      </c>
      <c r="I85" s="100">
        <v>0</v>
      </c>
      <c r="J85" s="100">
        <f t="shared" si="98"/>
        <v>0</v>
      </c>
      <c r="K85" s="100">
        <v>0</v>
      </c>
      <c r="L85" s="100">
        <f t="shared" si="99"/>
        <v>0</v>
      </c>
      <c r="M85" s="100">
        <f t="shared" si="109"/>
        <v>414700</v>
      </c>
      <c r="N85" s="100">
        <f t="shared" si="110"/>
        <v>0</v>
      </c>
      <c r="O85" s="100">
        <f t="shared" ref="O85" si="132">F85-F84</f>
        <v>0</v>
      </c>
      <c r="P85" s="100">
        <f t="shared" ref="P85" si="133">M85-M84</f>
        <v>0</v>
      </c>
      <c r="Q85" s="100">
        <f t="shared" ref="Q85" si="134">N85-N84</f>
        <v>0</v>
      </c>
      <c r="R85" s="101" t="s">
        <v>1682</v>
      </c>
      <c r="T85" s="100">
        <v>1</v>
      </c>
    </row>
    <row r="86" spans="1:20" s="23" customFormat="1" ht="24.95" customHeight="1">
      <c r="A86" s="16" t="s">
        <v>1741</v>
      </c>
      <c r="B86" s="146"/>
      <c r="C86" s="146" t="s">
        <v>369</v>
      </c>
      <c r="D86" s="146" t="s">
        <v>370</v>
      </c>
      <c r="E86" s="147" t="s">
        <v>18</v>
      </c>
      <c r="F86" s="148"/>
      <c r="G86" s="148">
        <v>311740</v>
      </c>
      <c r="H86" s="148">
        <f t="shared" si="97"/>
        <v>0</v>
      </c>
      <c r="I86" s="148">
        <v>0</v>
      </c>
      <c r="J86" s="148">
        <f t="shared" si="98"/>
        <v>0</v>
      </c>
      <c r="K86" s="148">
        <v>0</v>
      </c>
      <c r="L86" s="148">
        <f t="shared" si="99"/>
        <v>0</v>
      </c>
      <c r="M86" s="148">
        <f t="shared" si="109"/>
        <v>311740</v>
      </c>
      <c r="N86" s="148">
        <f t="shared" si="110"/>
        <v>0</v>
      </c>
      <c r="O86" s="148"/>
      <c r="P86" s="148"/>
      <c r="Q86" s="148"/>
      <c r="R86" s="147" t="s">
        <v>460</v>
      </c>
      <c r="T86" s="148">
        <v>2</v>
      </c>
    </row>
    <row r="87" spans="1:20" ht="24.95" customHeight="1">
      <c r="A87" s="87" t="s">
        <v>1659</v>
      </c>
      <c r="B87" s="98"/>
      <c r="C87" s="98" t="s">
        <v>369</v>
      </c>
      <c r="D87" s="98" t="s">
        <v>370</v>
      </c>
      <c r="E87" s="101" t="s">
        <v>18</v>
      </c>
      <c r="F87" s="100"/>
      <c r="G87" s="100">
        <v>311740</v>
      </c>
      <c r="H87" s="100">
        <f t="shared" si="97"/>
        <v>0</v>
      </c>
      <c r="I87" s="100">
        <v>0</v>
      </c>
      <c r="J87" s="100">
        <f t="shared" si="98"/>
        <v>0</v>
      </c>
      <c r="K87" s="100">
        <v>0</v>
      </c>
      <c r="L87" s="100">
        <f t="shared" si="99"/>
        <v>0</v>
      </c>
      <c r="M87" s="100">
        <f t="shared" si="109"/>
        <v>311740</v>
      </c>
      <c r="N87" s="100">
        <f t="shared" si="110"/>
        <v>0</v>
      </c>
      <c r="O87" s="100">
        <f t="shared" ref="O87" si="135">F87-F86</f>
        <v>0</v>
      </c>
      <c r="P87" s="100">
        <f t="shared" ref="P87" si="136">M87-M86</f>
        <v>0</v>
      </c>
      <c r="Q87" s="100">
        <f t="shared" ref="Q87" si="137">N87-N86</f>
        <v>0</v>
      </c>
      <c r="R87" s="101" t="s">
        <v>1683</v>
      </c>
      <c r="T87" s="100">
        <v>2</v>
      </c>
    </row>
    <row r="88" spans="1:20" s="23" customFormat="1" ht="24.95" customHeight="1">
      <c r="A88" s="16" t="s">
        <v>1737</v>
      </c>
      <c r="B88" s="146"/>
      <c r="C88" s="146" t="s">
        <v>371</v>
      </c>
      <c r="D88" s="146" t="s">
        <v>372</v>
      </c>
      <c r="E88" s="147" t="s">
        <v>18</v>
      </c>
      <c r="F88" s="148"/>
      <c r="G88" s="148">
        <v>258830</v>
      </c>
      <c r="H88" s="148">
        <f t="shared" si="97"/>
        <v>0</v>
      </c>
      <c r="I88" s="148">
        <v>0</v>
      </c>
      <c r="J88" s="148">
        <f t="shared" si="98"/>
        <v>0</v>
      </c>
      <c r="K88" s="148">
        <v>0</v>
      </c>
      <c r="L88" s="148">
        <f t="shared" si="99"/>
        <v>0</v>
      </c>
      <c r="M88" s="148">
        <f t="shared" si="109"/>
        <v>258830</v>
      </c>
      <c r="N88" s="148">
        <f t="shared" si="110"/>
        <v>0</v>
      </c>
      <c r="O88" s="148"/>
      <c r="P88" s="148"/>
      <c r="Q88" s="148"/>
      <c r="R88" s="147" t="s">
        <v>461</v>
      </c>
      <c r="T88" s="148">
        <v>3</v>
      </c>
    </row>
    <row r="89" spans="1:20" ht="24.95" customHeight="1">
      <c r="A89" s="87" t="s">
        <v>1659</v>
      </c>
      <c r="B89" s="98"/>
      <c r="C89" s="98" t="s">
        <v>371</v>
      </c>
      <c r="D89" s="98" t="s">
        <v>372</v>
      </c>
      <c r="E89" s="101" t="s">
        <v>18</v>
      </c>
      <c r="F89" s="100"/>
      <c r="G89" s="100">
        <v>258830</v>
      </c>
      <c r="H89" s="100">
        <f t="shared" si="97"/>
        <v>0</v>
      </c>
      <c r="I89" s="100">
        <v>0</v>
      </c>
      <c r="J89" s="100">
        <f t="shared" si="98"/>
        <v>0</v>
      </c>
      <c r="K89" s="100">
        <v>0</v>
      </c>
      <c r="L89" s="100">
        <f t="shared" si="99"/>
        <v>0</v>
      </c>
      <c r="M89" s="100">
        <f t="shared" si="109"/>
        <v>258830</v>
      </c>
      <c r="N89" s="100">
        <f t="shared" si="110"/>
        <v>0</v>
      </c>
      <c r="O89" s="100">
        <f t="shared" ref="O89" si="138">F89-F88</f>
        <v>0</v>
      </c>
      <c r="P89" s="100">
        <f t="shared" ref="P89" si="139">M89-M88</f>
        <v>0</v>
      </c>
      <c r="Q89" s="100">
        <f t="shared" ref="Q89" si="140">N89-N88</f>
        <v>0</v>
      </c>
      <c r="R89" s="101" t="s">
        <v>1684</v>
      </c>
      <c r="T89" s="100">
        <v>3</v>
      </c>
    </row>
    <row r="90" spans="1:20" s="23" customFormat="1" ht="24.95" customHeight="1">
      <c r="A90" s="16" t="s">
        <v>1741</v>
      </c>
      <c r="B90" s="146"/>
      <c r="C90" s="146" t="s">
        <v>373</v>
      </c>
      <c r="D90" s="146" t="s">
        <v>374</v>
      </c>
      <c r="E90" s="147" t="s">
        <v>18</v>
      </c>
      <c r="F90" s="148"/>
      <c r="G90" s="148">
        <v>207350</v>
      </c>
      <c r="H90" s="148">
        <f t="shared" si="97"/>
        <v>0</v>
      </c>
      <c r="I90" s="148">
        <v>0</v>
      </c>
      <c r="J90" s="148">
        <f t="shared" si="98"/>
        <v>0</v>
      </c>
      <c r="K90" s="148">
        <v>0</v>
      </c>
      <c r="L90" s="148">
        <f t="shared" si="99"/>
        <v>0</v>
      </c>
      <c r="M90" s="148">
        <f t="shared" si="109"/>
        <v>207350</v>
      </c>
      <c r="N90" s="148">
        <f t="shared" si="110"/>
        <v>0</v>
      </c>
      <c r="O90" s="148"/>
      <c r="P90" s="148"/>
      <c r="Q90" s="148"/>
      <c r="R90" s="147" t="s">
        <v>462</v>
      </c>
      <c r="T90" s="148">
        <v>1</v>
      </c>
    </row>
    <row r="91" spans="1:20" ht="24.95" customHeight="1">
      <c r="A91" s="87" t="s">
        <v>1659</v>
      </c>
      <c r="B91" s="98"/>
      <c r="C91" s="98" t="s">
        <v>373</v>
      </c>
      <c r="D91" s="98" t="s">
        <v>374</v>
      </c>
      <c r="E91" s="101" t="s">
        <v>18</v>
      </c>
      <c r="F91" s="100"/>
      <c r="G91" s="100">
        <v>207350</v>
      </c>
      <c r="H91" s="100">
        <f t="shared" si="97"/>
        <v>0</v>
      </c>
      <c r="I91" s="100">
        <v>0</v>
      </c>
      <c r="J91" s="100">
        <f t="shared" si="98"/>
        <v>0</v>
      </c>
      <c r="K91" s="100">
        <v>0</v>
      </c>
      <c r="L91" s="100">
        <f t="shared" si="99"/>
        <v>0</v>
      </c>
      <c r="M91" s="100">
        <f t="shared" si="109"/>
        <v>207350</v>
      </c>
      <c r="N91" s="100">
        <f t="shared" si="110"/>
        <v>0</v>
      </c>
      <c r="O91" s="100">
        <f t="shared" ref="O91" si="141">F91-F90</f>
        <v>0</v>
      </c>
      <c r="P91" s="100">
        <f t="shared" ref="P91" si="142">M91-M90</f>
        <v>0</v>
      </c>
      <c r="Q91" s="100">
        <f t="shared" ref="Q91" si="143">N91-N90</f>
        <v>0</v>
      </c>
      <c r="R91" s="101" t="s">
        <v>1685</v>
      </c>
      <c r="T91" s="100">
        <v>1</v>
      </c>
    </row>
    <row r="92" spans="1:20" s="23" customFormat="1" ht="24.95" customHeight="1">
      <c r="A92" s="16" t="s">
        <v>1740</v>
      </c>
      <c r="B92" s="146"/>
      <c r="C92" s="146" t="s">
        <v>375</v>
      </c>
      <c r="D92" s="146" t="s">
        <v>376</v>
      </c>
      <c r="E92" s="147" t="s">
        <v>18</v>
      </c>
      <c r="F92" s="148"/>
      <c r="G92" s="148">
        <v>7991470</v>
      </c>
      <c r="H92" s="148">
        <f t="shared" si="97"/>
        <v>0</v>
      </c>
      <c r="I92" s="148">
        <v>0</v>
      </c>
      <c r="J92" s="148">
        <f t="shared" si="98"/>
        <v>0</v>
      </c>
      <c r="K92" s="148">
        <v>0</v>
      </c>
      <c r="L92" s="148">
        <f t="shared" si="99"/>
        <v>0</v>
      </c>
      <c r="M92" s="148">
        <f t="shared" si="109"/>
        <v>7991470</v>
      </c>
      <c r="N92" s="148">
        <f t="shared" si="110"/>
        <v>0</v>
      </c>
      <c r="O92" s="148"/>
      <c r="P92" s="148"/>
      <c r="Q92" s="148"/>
      <c r="R92" s="147" t="s">
        <v>463</v>
      </c>
      <c r="T92" s="148">
        <v>2</v>
      </c>
    </row>
    <row r="93" spans="1:20" ht="24.95" customHeight="1">
      <c r="A93" s="87" t="s">
        <v>1659</v>
      </c>
      <c r="B93" s="98"/>
      <c r="C93" s="98" t="s">
        <v>375</v>
      </c>
      <c r="D93" s="98" t="s">
        <v>376</v>
      </c>
      <c r="E93" s="101" t="s">
        <v>18</v>
      </c>
      <c r="F93" s="100"/>
      <c r="G93" s="100">
        <v>7991470</v>
      </c>
      <c r="H93" s="100">
        <f t="shared" si="97"/>
        <v>0</v>
      </c>
      <c r="I93" s="100">
        <v>0</v>
      </c>
      <c r="J93" s="100">
        <f t="shared" si="98"/>
        <v>0</v>
      </c>
      <c r="K93" s="100">
        <v>0</v>
      </c>
      <c r="L93" s="100">
        <f t="shared" si="99"/>
        <v>0</v>
      </c>
      <c r="M93" s="100">
        <f t="shared" si="109"/>
        <v>7991470</v>
      </c>
      <c r="N93" s="100">
        <f t="shared" si="110"/>
        <v>0</v>
      </c>
      <c r="O93" s="100">
        <f t="shared" ref="O93" si="144">F93-F92</f>
        <v>0</v>
      </c>
      <c r="P93" s="100">
        <f t="shared" ref="P93" si="145">M93-M92</f>
        <v>0</v>
      </c>
      <c r="Q93" s="100">
        <f t="shared" ref="Q93" si="146">N93-N92</f>
        <v>0</v>
      </c>
      <c r="R93" s="101" t="s">
        <v>1686</v>
      </c>
      <c r="T93" s="100">
        <v>2</v>
      </c>
    </row>
    <row r="94" spans="1:20" s="23" customFormat="1" ht="24.95" customHeight="1">
      <c r="A94" s="16" t="s">
        <v>1742</v>
      </c>
      <c r="B94" s="146"/>
      <c r="C94" s="146" t="s">
        <v>377</v>
      </c>
      <c r="D94" s="146" t="s">
        <v>378</v>
      </c>
      <c r="E94" s="147" t="s">
        <v>18</v>
      </c>
      <c r="F94" s="148"/>
      <c r="G94" s="148">
        <v>11352830</v>
      </c>
      <c r="H94" s="148">
        <f t="shared" si="97"/>
        <v>0</v>
      </c>
      <c r="I94" s="148">
        <v>0</v>
      </c>
      <c r="J94" s="148">
        <f t="shared" si="98"/>
        <v>0</v>
      </c>
      <c r="K94" s="148">
        <v>0</v>
      </c>
      <c r="L94" s="148">
        <f t="shared" si="99"/>
        <v>0</v>
      </c>
      <c r="M94" s="148">
        <f t="shared" si="109"/>
        <v>11352830</v>
      </c>
      <c r="N94" s="148">
        <f t="shared" si="110"/>
        <v>0</v>
      </c>
      <c r="O94" s="148"/>
      <c r="P94" s="148"/>
      <c r="Q94" s="148"/>
      <c r="R94" s="147" t="s">
        <v>464</v>
      </c>
      <c r="T94" s="148">
        <v>1</v>
      </c>
    </row>
    <row r="95" spans="1:20" ht="24.95" customHeight="1">
      <c r="A95" s="87" t="s">
        <v>1659</v>
      </c>
      <c r="B95" s="98"/>
      <c r="C95" s="98" t="s">
        <v>377</v>
      </c>
      <c r="D95" s="98" t="s">
        <v>378</v>
      </c>
      <c r="E95" s="101" t="s">
        <v>18</v>
      </c>
      <c r="F95" s="100"/>
      <c r="G95" s="100">
        <v>11352830</v>
      </c>
      <c r="H95" s="100">
        <f t="shared" si="97"/>
        <v>0</v>
      </c>
      <c r="I95" s="100">
        <v>0</v>
      </c>
      <c r="J95" s="100">
        <f t="shared" si="98"/>
        <v>0</v>
      </c>
      <c r="K95" s="100">
        <v>0</v>
      </c>
      <c r="L95" s="100">
        <f t="shared" si="99"/>
        <v>0</v>
      </c>
      <c r="M95" s="100">
        <f t="shared" si="109"/>
        <v>11352830</v>
      </c>
      <c r="N95" s="100">
        <f t="shared" si="110"/>
        <v>0</v>
      </c>
      <c r="O95" s="100">
        <f t="shared" ref="O95" si="147">F95-F94</f>
        <v>0</v>
      </c>
      <c r="P95" s="100">
        <f t="shared" ref="P95" si="148">M95-M94</f>
        <v>0</v>
      </c>
      <c r="Q95" s="100">
        <f t="shared" ref="Q95" si="149">N95-N94</f>
        <v>0</v>
      </c>
      <c r="R95" s="101" t="s">
        <v>1687</v>
      </c>
      <c r="T95" s="100">
        <v>1</v>
      </c>
    </row>
    <row r="96" spans="1:20" s="23" customFormat="1" ht="24.95" customHeight="1">
      <c r="A96" s="16" t="s">
        <v>1741</v>
      </c>
      <c r="B96" s="146"/>
      <c r="C96" s="146" t="s">
        <v>379</v>
      </c>
      <c r="D96" s="146" t="s">
        <v>380</v>
      </c>
      <c r="E96" s="147" t="s">
        <v>18</v>
      </c>
      <c r="F96" s="148"/>
      <c r="G96" s="148">
        <v>9161250</v>
      </c>
      <c r="H96" s="148">
        <f t="shared" ref="H96:H127" si="150">TRUNC(G96*F96, 0)</f>
        <v>0</v>
      </c>
      <c r="I96" s="148">
        <v>0</v>
      </c>
      <c r="J96" s="148">
        <f t="shared" ref="J96:J127" si="151">TRUNC(I96*F96, 0)</f>
        <v>0</v>
      </c>
      <c r="K96" s="148">
        <v>0</v>
      </c>
      <c r="L96" s="148">
        <f t="shared" ref="L96:L127" si="152">TRUNC(K96*F96, 0)</f>
        <v>0</v>
      </c>
      <c r="M96" s="148">
        <f t="shared" si="109"/>
        <v>9161250</v>
      </c>
      <c r="N96" s="148">
        <f t="shared" si="110"/>
        <v>0</v>
      </c>
      <c r="O96" s="148"/>
      <c r="P96" s="148"/>
      <c r="Q96" s="148"/>
      <c r="R96" s="147" t="s">
        <v>465</v>
      </c>
      <c r="T96" s="148">
        <v>2</v>
      </c>
    </row>
    <row r="97" spans="1:20" ht="24.95" customHeight="1">
      <c r="A97" s="87" t="s">
        <v>1659</v>
      </c>
      <c r="B97" s="98"/>
      <c r="C97" s="98" t="s">
        <v>379</v>
      </c>
      <c r="D97" s="98" t="s">
        <v>380</v>
      </c>
      <c r="E97" s="101" t="s">
        <v>18</v>
      </c>
      <c r="F97" s="100"/>
      <c r="G97" s="100">
        <v>9161250</v>
      </c>
      <c r="H97" s="100">
        <f t="shared" si="150"/>
        <v>0</v>
      </c>
      <c r="I97" s="100">
        <v>0</v>
      </c>
      <c r="J97" s="100">
        <f t="shared" si="151"/>
        <v>0</v>
      </c>
      <c r="K97" s="100">
        <v>0</v>
      </c>
      <c r="L97" s="100">
        <f t="shared" si="152"/>
        <v>0</v>
      </c>
      <c r="M97" s="100">
        <f t="shared" si="109"/>
        <v>9161250</v>
      </c>
      <c r="N97" s="100">
        <f t="shared" si="110"/>
        <v>0</v>
      </c>
      <c r="O97" s="100">
        <f t="shared" ref="O97" si="153">F97-F96</f>
        <v>0</v>
      </c>
      <c r="P97" s="100">
        <f t="shared" ref="P97" si="154">M97-M96</f>
        <v>0</v>
      </c>
      <c r="Q97" s="100">
        <f t="shared" ref="Q97" si="155">N97-N96</f>
        <v>0</v>
      </c>
      <c r="R97" s="101" t="s">
        <v>1688</v>
      </c>
      <c r="T97" s="100">
        <v>2</v>
      </c>
    </row>
    <row r="98" spans="1:20" s="23" customFormat="1" ht="24.95" customHeight="1">
      <c r="A98" s="16" t="s">
        <v>1743</v>
      </c>
      <c r="B98" s="146"/>
      <c r="C98" s="146" t="s">
        <v>381</v>
      </c>
      <c r="D98" s="146" t="s">
        <v>382</v>
      </c>
      <c r="E98" s="147" t="s">
        <v>18</v>
      </c>
      <c r="F98" s="148"/>
      <c r="G98" s="148">
        <v>5242930</v>
      </c>
      <c r="H98" s="148">
        <f t="shared" si="150"/>
        <v>0</v>
      </c>
      <c r="I98" s="148">
        <v>0</v>
      </c>
      <c r="J98" s="148">
        <f t="shared" si="151"/>
        <v>0</v>
      </c>
      <c r="K98" s="148">
        <v>0</v>
      </c>
      <c r="L98" s="148">
        <f t="shared" si="152"/>
        <v>0</v>
      </c>
      <c r="M98" s="148">
        <f t="shared" si="109"/>
        <v>5242930</v>
      </c>
      <c r="N98" s="148">
        <f t="shared" si="110"/>
        <v>0</v>
      </c>
      <c r="O98" s="148"/>
      <c r="P98" s="148"/>
      <c r="Q98" s="148"/>
      <c r="R98" s="147" t="s">
        <v>466</v>
      </c>
      <c r="T98" s="148">
        <v>2</v>
      </c>
    </row>
    <row r="99" spans="1:20" ht="24.95" customHeight="1">
      <c r="A99" s="87" t="s">
        <v>1681</v>
      </c>
      <c r="B99" s="98"/>
      <c r="C99" s="98" t="s">
        <v>381</v>
      </c>
      <c r="D99" s="98" t="s">
        <v>382</v>
      </c>
      <c r="E99" s="101" t="s">
        <v>18</v>
      </c>
      <c r="F99" s="100"/>
      <c r="G99" s="100">
        <v>5242930</v>
      </c>
      <c r="H99" s="100">
        <f t="shared" si="150"/>
        <v>0</v>
      </c>
      <c r="I99" s="100">
        <v>0</v>
      </c>
      <c r="J99" s="100">
        <f t="shared" si="151"/>
        <v>0</v>
      </c>
      <c r="K99" s="100">
        <v>0</v>
      </c>
      <c r="L99" s="100">
        <f t="shared" si="152"/>
        <v>0</v>
      </c>
      <c r="M99" s="100">
        <f t="shared" si="109"/>
        <v>5242930</v>
      </c>
      <c r="N99" s="100">
        <f t="shared" si="110"/>
        <v>0</v>
      </c>
      <c r="O99" s="100">
        <f t="shared" ref="O99" si="156">F99-F98</f>
        <v>0</v>
      </c>
      <c r="P99" s="100">
        <f t="shared" ref="P99" si="157">M99-M98</f>
        <v>0</v>
      </c>
      <c r="Q99" s="100">
        <f t="shared" ref="Q99" si="158">N99-N98</f>
        <v>0</v>
      </c>
      <c r="R99" s="101" t="s">
        <v>1689</v>
      </c>
      <c r="T99" s="100">
        <v>2</v>
      </c>
    </row>
    <row r="100" spans="1:20" s="23" customFormat="1" ht="24.95" customHeight="1">
      <c r="A100" s="16" t="s">
        <v>1737</v>
      </c>
      <c r="B100" s="146"/>
      <c r="C100" s="146" t="s">
        <v>383</v>
      </c>
      <c r="D100" s="146" t="s">
        <v>384</v>
      </c>
      <c r="E100" s="147" t="s">
        <v>18</v>
      </c>
      <c r="F100" s="148"/>
      <c r="G100" s="148">
        <v>15107965</v>
      </c>
      <c r="H100" s="148">
        <f t="shared" si="150"/>
        <v>0</v>
      </c>
      <c r="I100" s="148">
        <v>0</v>
      </c>
      <c r="J100" s="148">
        <f t="shared" si="151"/>
        <v>0</v>
      </c>
      <c r="K100" s="148">
        <v>0</v>
      </c>
      <c r="L100" s="148">
        <f t="shared" si="152"/>
        <v>0</v>
      </c>
      <c r="M100" s="148">
        <f t="shared" si="109"/>
        <v>15107965</v>
      </c>
      <c r="N100" s="148">
        <f t="shared" si="110"/>
        <v>0</v>
      </c>
      <c r="O100" s="148"/>
      <c r="P100" s="148"/>
      <c r="Q100" s="148"/>
      <c r="R100" s="147" t="s">
        <v>467</v>
      </c>
      <c r="T100" s="148">
        <v>1</v>
      </c>
    </row>
    <row r="101" spans="1:20" ht="24.95" customHeight="1">
      <c r="A101" s="87" t="s">
        <v>1659</v>
      </c>
      <c r="B101" s="98"/>
      <c r="C101" s="98" t="s">
        <v>383</v>
      </c>
      <c r="D101" s="98" t="s">
        <v>384</v>
      </c>
      <c r="E101" s="101" t="s">
        <v>18</v>
      </c>
      <c r="F101" s="100"/>
      <c r="G101" s="100">
        <v>15107965</v>
      </c>
      <c r="H101" s="100">
        <f t="shared" si="150"/>
        <v>0</v>
      </c>
      <c r="I101" s="100">
        <v>0</v>
      </c>
      <c r="J101" s="100">
        <f t="shared" si="151"/>
        <v>0</v>
      </c>
      <c r="K101" s="100">
        <v>0</v>
      </c>
      <c r="L101" s="100">
        <f t="shared" si="152"/>
        <v>0</v>
      </c>
      <c r="M101" s="100">
        <f t="shared" si="109"/>
        <v>15107965</v>
      </c>
      <c r="N101" s="100">
        <f t="shared" si="110"/>
        <v>0</v>
      </c>
      <c r="O101" s="100">
        <f t="shared" ref="O101" si="159">F101-F100</f>
        <v>0</v>
      </c>
      <c r="P101" s="100">
        <f t="shared" ref="P101" si="160">M101-M100</f>
        <v>0</v>
      </c>
      <c r="Q101" s="100">
        <f t="shared" ref="Q101" si="161">N101-N100</f>
        <v>0</v>
      </c>
      <c r="R101" s="101" t="s">
        <v>1690</v>
      </c>
      <c r="T101" s="100">
        <v>1</v>
      </c>
    </row>
    <row r="102" spans="1:20" s="23" customFormat="1" ht="24.95" customHeight="1">
      <c r="A102" s="16" t="s">
        <v>1737</v>
      </c>
      <c r="B102" s="146"/>
      <c r="C102" s="146" t="s">
        <v>385</v>
      </c>
      <c r="D102" s="146" t="s">
        <v>386</v>
      </c>
      <c r="E102" s="147" t="s">
        <v>18</v>
      </c>
      <c r="F102" s="148"/>
      <c r="G102" s="148">
        <v>3084510</v>
      </c>
      <c r="H102" s="148">
        <f t="shared" si="150"/>
        <v>0</v>
      </c>
      <c r="I102" s="148">
        <v>0</v>
      </c>
      <c r="J102" s="148">
        <f t="shared" si="151"/>
        <v>0</v>
      </c>
      <c r="K102" s="148">
        <v>0</v>
      </c>
      <c r="L102" s="148">
        <f t="shared" si="152"/>
        <v>0</v>
      </c>
      <c r="M102" s="148">
        <f t="shared" ref="M102:M133" si="162">G102+I102+K102</f>
        <v>3084510</v>
      </c>
      <c r="N102" s="148">
        <f t="shared" ref="N102:N133" si="163">H102+J102+L102</f>
        <v>0</v>
      </c>
      <c r="O102" s="148"/>
      <c r="P102" s="148"/>
      <c r="Q102" s="148"/>
      <c r="R102" s="147" t="s">
        <v>468</v>
      </c>
      <c r="T102" s="148">
        <v>1</v>
      </c>
    </row>
    <row r="103" spans="1:20" ht="24.95" customHeight="1">
      <c r="A103" s="87" t="s">
        <v>1659</v>
      </c>
      <c r="B103" s="98"/>
      <c r="C103" s="98" t="s">
        <v>385</v>
      </c>
      <c r="D103" s="98" t="s">
        <v>386</v>
      </c>
      <c r="E103" s="101" t="s">
        <v>18</v>
      </c>
      <c r="F103" s="100"/>
      <c r="G103" s="100">
        <v>3084510</v>
      </c>
      <c r="H103" s="100">
        <f t="shared" si="150"/>
        <v>0</v>
      </c>
      <c r="I103" s="100">
        <v>0</v>
      </c>
      <c r="J103" s="100">
        <f t="shared" si="151"/>
        <v>0</v>
      </c>
      <c r="K103" s="100">
        <v>0</v>
      </c>
      <c r="L103" s="100">
        <f t="shared" si="152"/>
        <v>0</v>
      </c>
      <c r="M103" s="100">
        <f t="shared" si="162"/>
        <v>3084510</v>
      </c>
      <c r="N103" s="100">
        <f t="shared" si="163"/>
        <v>0</v>
      </c>
      <c r="O103" s="100">
        <f t="shared" ref="O103" si="164">F103-F102</f>
        <v>0</v>
      </c>
      <c r="P103" s="100">
        <f t="shared" ref="P103" si="165">M103-M102</f>
        <v>0</v>
      </c>
      <c r="Q103" s="100">
        <f t="shared" ref="Q103" si="166">N103-N102</f>
        <v>0</v>
      </c>
      <c r="R103" s="101" t="s">
        <v>1691</v>
      </c>
      <c r="T103" s="100">
        <v>1</v>
      </c>
    </row>
    <row r="104" spans="1:20" s="23" customFormat="1" ht="24.95" customHeight="1">
      <c r="A104" s="16" t="s">
        <v>1741</v>
      </c>
      <c r="B104" s="146"/>
      <c r="C104" s="146" t="s">
        <v>387</v>
      </c>
      <c r="D104" s="146" t="s">
        <v>388</v>
      </c>
      <c r="E104" s="147" t="s">
        <v>18</v>
      </c>
      <c r="F104" s="148"/>
      <c r="G104" s="148">
        <v>8003710</v>
      </c>
      <c r="H104" s="148">
        <f t="shared" si="150"/>
        <v>0</v>
      </c>
      <c r="I104" s="148">
        <v>0</v>
      </c>
      <c r="J104" s="148">
        <f t="shared" si="151"/>
        <v>0</v>
      </c>
      <c r="K104" s="148">
        <v>0</v>
      </c>
      <c r="L104" s="148">
        <f t="shared" si="152"/>
        <v>0</v>
      </c>
      <c r="M104" s="148">
        <f t="shared" si="162"/>
        <v>8003710</v>
      </c>
      <c r="N104" s="148">
        <f t="shared" si="163"/>
        <v>0</v>
      </c>
      <c r="O104" s="148"/>
      <c r="P104" s="148"/>
      <c r="Q104" s="148"/>
      <c r="R104" s="147" t="s">
        <v>469</v>
      </c>
      <c r="T104" s="148">
        <v>1</v>
      </c>
    </row>
    <row r="105" spans="1:20" ht="24.95" customHeight="1">
      <c r="A105" s="87" t="s">
        <v>1659</v>
      </c>
      <c r="B105" s="98"/>
      <c r="C105" s="98" t="s">
        <v>387</v>
      </c>
      <c r="D105" s="98" t="s">
        <v>388</v>
      </c>
      <c r="E105" s="101" t="s">
        <v>18</v>
      </c>
      <c r="F105" s="100"/>
      <c r="G105" s="100">
        <v>8003710</v>
      </c>
      <c r="H105" s="100">
        <f t="shared" si="150"/>
        <v>0</v>
      </c>
      <c r="I105" s="100">
        <v>0</v>
      </c>
      <c r="J105" s="100">
        <f t="shared" si="151"/>
        <v>0</v>
      </c>
      <c r="K105" s="100">
        <v>0</v>
      </c>
      <c r="L105" s="100">
        <f t="shared" si="152"/>
        <v>0</v>
      </c>
      <c r="M105" s="100">
        <f t="shared" si="162"/>
        <v>8003710</v>
      </c>
      <c r="N105" s="100">
        <f t="shared" si="163"/>
        <v>0</v>
      </c>
      <c r="O105" s="100">
        <f t="shared" ref="O105" si="167">F105-F104</f>
        <v>0</v>
      </c>
      <c r="P105" s="100">
        <f t="shared" ref="P105" si="168">M105-M104</f>
        <v>0</v>
      </c>
      <c r="Q105" s="100">
        <f t="shared" ref="Q105" si="169">N105-N104</f>
        <v>0</v>
      </c>
      <c r="R105" s="101" t="s">
        <v>1692</v>
      </c>
      <c r="T105" s="100">
        <v>1</v>
      </c>
    </row>
    <row r="106" spans="1:20" s="23" customFormat="1" ht="24.95" customHeight="1">
      <c r="A106" s="16" t="s">
        <v>1737</v>
      </c>
      <c r="B106" s="146"/>
      <c r="C106" s="146" t="s">
        <v>389</v>
      </c>
      <c r="D106" s="146" t="s">
        <v>390</v>
      </c>
      <c r="E106" s="147" t="s">
        <v>18</v>
      </c>
      <c r="F106" s="148"/>
      <c r="G106" s="148">
        <v>4949230</v>
      </c>
      <c r="H106" s="148">
        <f t="shared" si="150"/>
        <v>0</v>
      </c>
      <c r="I106" s="148">
        <v>0</v>
      </c>
      <c r="J106" s="148">
        <f t="shared" si="151"/>
        <v>0</v>
      </c>
      <c r="K106" s="148">
        <v>0</v>
      </c>
      <c r="L106" s="148">
        <f t="shared" si="152"/>
        <v>0</v>
      </c>
      <c r="M106" s="148">
        <f t="shared" si="162"/>
        <v>4949230</v>
      </c>
      <c r="N106" s="148">
        <f t="shared" si="163"/>
        <v>0</v>
      </c>
      <c r="O106" s="148"/>
      <c r="P106" s="148"/>
      <c r="Q106" s="148"/>
      <c r="R106" s="147" t="s">
        <v>470</v>
      </c>
      <c r="T106" s="148">
        <v>1</v>
      </c>
    </row>
    <row r="107" spans="1:20" ht="24.95" customHeight="1">
      <c r="A107" s="87" t="s">
        <v>1659</v>
      </c>
      <c r="B107" s="98"/>
      <c r="C107" s="98" t="s">
        <v>389</v>
      </c>
      <c r="D107" s="98" t="s">
        <v>390</v>
      </c>
      <c r="E107" s="101" t="s">
        <v>18</v>
      </c>
      <c r="F107" s="100"/>
      <c r="G107" s="100">
        <v>4949230</v>
      </c>
      <c r="H107" s="100">
        <f t="shared" si="150"/>
        <v>0</v>
      </c>
      <c r="I107" s="100">
        <v>0</v>
      </c>
      <c r="J107" s="100">
        <f t="shared" si="151"/>
        <v>0</v>
      </c>
      <c r="K107" s="100">
        <v>0</v>
      </c>
      <c r="L107" s="100">
        <f t="shared" si="152"/>
        <v>0</v>
      </c>
      <c r="M107" s="100">
        <f t="shared" si="162"/>
        <v>4949230</v>
      </c>
      <c r="N107" s="100">
        <f t="shared" si="163"/>
        <v>0</v>
      </c>
      <c r="O107" s="100">
        <f t="shared" ref="O107" si="170">F107-F106</f>
        <v>0</v>
      </c>
      <c r="P107" s="100">
        <f t="shared" ref="P107" si="171">M107-M106</f>
        <v>0</v>
      </c>
      <c r="Q107" s="100">
        <f t="shared" ref="Q107" si="172">N107-N106</f>
        <v>0</v>
      </c>
      <c r="R107" s="101" t="s">
        <v>1693</v>
      </c>
      <c r="T107" s="100">
        <v>1</v>
      </c>
    </row>
    <row r="108" spans="1:20" s="23" customFormat="1" ht="24.95" customHeight="1">
      <c r="A108" s="16" t="s">
        <v>1741</v>
      </c>
      <c r="B108" s="146"/>
      <c r="C108" s="146" t="s">
        <v>391</v>
      </c>
      <c r="D108" s="146" t="s">
        <v>392</v>
      </c>
      <c r="E108" s="147" t="s">
        <v>18</v>
      </c>
      <c r="F108" s="148"/>
      <c r="G108" s="148">
        <v>3596450</v>
      </c>
      <c r="H108" s="148">
        <f t="shared" si="150"/>
        <v>0</v>
      </c>
      <c r="I108" s="148">
        <v>0</v>
      </c>
      <c r="J108" s="148">
        <f t="shared" si="151"/>
        <v>0</v>
      </c>
      <c r="K108" s="148">
        <v>0</v>
      </c>
      <c r="L108" s="148">
        <f t="shared" si="152"/>
        <v>0</v>
      </c>
      <c r="M108" s="148">
        <f t="shared" si="162"/>
        <v>3596450</v>
      </c>
      <c r="N108" s="148">
        <f t="shared" si="163"/>
        <v>0</v>
      </c>
      <c r="O108" s="148"/>
      <c r="P108" s="148"/>
      <c r="Q108" s="148"/>
      <c r="R108" s="147" t="s">
        <v>471</v>
      </c>
      <c r="T108" s="148">
        <v>1</v>
      </c>
    </row>
    <row r="109" spans="1:20" ht="24.95" customHeight="1">
      <c r="A109" s="87" t="s">
        <v>1659</v>
      </c>
      <c r="B109" s="98"/>
      <c r="C109" s="98" t="s">
        <v>391</v>
      </c>
      <c r="D109" s="98" t="s">
        <v>392</v>
      </c>
      <c r="E109" s="101" t="s">
        <v>18</v>
      </c>
      <c r="F109" s="100"/>
      <c r="G109" s="100">
        <v>3596450</v>
      </c>
      <c r="H109" s="100">
        <f t="shared" si="150"/>
        <v>0</v>
      </c>
      <c r="I109" s="100">
        <v>0</v>
      </c>
      <c r="J109" s="100">
        <f t="shared" si="151"/>
        <v>0</v>
      </c>
      <c r="K109" s="100">
        <v>0</v>
      </c>
      <c r="L109" s="100">
        <f t="shared" si="152"/>
        <v>0</v>
      </c>
      <c r="M109" s="100">
        <f t="shared" si="162"/>
        <v>3596450</v>
      </c>
      <c r="N109" s="100">
        <f t="shared" si="163"/>
        <v>0</v>
      </c>
      <c r="O109" s="100">
        <f t="shared" ref="O109" si="173">F109-F108</f>
        <v>0</v>
      </c>
      <c r="P109" s="100">
        <f t="shared" ref="P109" si="174">M109-M108</f>
        <v>0</v>
      </c>
      <c r="Q109" s="100">
        <f t="shared" ref="Q109" si="175">N109-N108</f>
        <v>0</v>
      </c>
      <c r="R109" s="101" t="s">
        <v>1694</v>
      </c>
      <c r="T109" s="100">
        <v>1</v>
      </c>
    </row>
    <row r="110" spans="1:20" s="23" customFormat="1" ht="24.95" customHeight="1">
      <c r="A110" s="16" t="s">
        <v>1744</v>
      </c>
      <c r="B110" s="146"/>
      <c r="C110" s="146" t="s">
        <v>393</v>
      </c>
      <c r="D110" s="146" t="s">
        <v>394</v>
      </c>
      <c r="E110" s="147" t="s">
        <v>18</v>
      </c>
      <c r="F110" s="148"/>
      <c r="G110" s="148">
        <v>2309450</v>
      </c>
      <c r="H110" s="148">
        <f t="shared" si="150"/>
        <v>0</v>
      </c>
      <c r="I110" s="148">
        <v>0</v>
      </c>
      <c r="J110" s="148">
        <f t="shared" si="151"/>
        <v>0</v>
      </c>
      <c r="K110" s="148">
        <v>0</v>
      </c>
      <c r="L110" s="148">
        <f t="shared" si="152"/>
        <v>0</v>
      </c>
      <c r="M110" s="148">
        <f t="shared" si="162"/>
        <v>2309450</v>
      </c>
      <c r="N110" s="148">
        <f t="shared" si="163"/>
        <v>0</v>
      </c>
      <c r="O110" s="148"/>
      <c r="P110" s="148"/>
      <c r="Q110" s="148"/>
      <c r="R110" s="147" t="s">
        <v>472</v>
      </c>
      <c r="T110" s="148">
        <v>1</v>
      </c>
    </row>
    <row r="111" spans="1:20" ht="24.95" customHeight="1">
      <c r="A111" s="87" t="s">
        <v>1659</v>
      </c>
      <c r="B111" s="98"/>
      <c r="C111" s="98" t="s">
        <v>393</v>
      </c>
      <c r="D111" s="98" t="s">
        <v>394</v>
      </c>
      <c r="E111" s="101" t="s">
        <v>18</v>
      </c>
      <c r="F111" s="100"/>
      <c r="G111" s="100">
        <v>2309450</v>
      </c>
      <c r="H111" s="100">
        <f t="shared" si="150"/>
        <v>0</v>
      </c>
      <c r="I111" s="100">
        <v>0</v>
      </c>
      <c r="J111" s="100">
        <f t="shared" si="151"/>
        <v>0</v>
      </c>
      <c r="K111" s="100">
        <v>0</v>
      </c>
      <c r="L111" s="100">
        <f t="shared" si="152"/>
        <v>0</v>
      </c>
      <c r="M111" s="100">
        <f t="shared" si="162"/>
        <v>2309450</v>
      </c>
      <c r="N111" s="100">
        <f t="shared" si="163"/>
        <v>0</v>
      </c>
      <c r="O111" s="100">
        <f t="shared" ref="O111" si="176">F111-F110</f>
        <v>0</v>
      </c>
      <c r="P111" s="100">
        <f t="shared" ref="P111" si="177">M111-M110</f>
        <v>0</v>
      </c>
      <c r="Q111" s="100">
        <f t="shared" ref="Q111" si="178">N111-N110</f>
        <v>0</v>
      </c>
      <c r="R111" s="101" t="s">
        <v>1695</v>
      </c>
      <c r="T111" s="100">
        <v>1</v>
      </c>
    </row>
    <row r="112" spans="1:20" s="23" customFormat="1" ht="24.95" customHeight="1">
      <c r="A112" s="16" t="s">
        <v>1737</v>
      </c>
      <c r="B112" s="146"/>
      <c r="C112" s="146" t="s">
        <v>395</v>
      </c>
      <c r="D112" s="146" t="s">
        <v>396</v>
      </c>
      <c r="E112" s="147" t="s">
        <v>18</v>
      </c>
      <c r="F112" s="148"/>
      <c r="G112" s="148">
        <v>3569280</v>
      </c>
      <c r="H112" s="148">
        <f t="shared" si="150"/>
        <v>0</v>
      </c>
      <c r="I112" s="148">
        <v>0</v>
      </c>
      <c r="J112" s="148">
        <f t="shared" si="151"/>
        <v>0</v>
      </c>
      <c r="K112" s="148">
        <v>0</v>
      </c>
      <c r="L112" s="148">
        <f t="shared" si="152"/>
        <v>0</v>
      </c>
      <c r="M112" s="148">
        <f t="shared" si="162"/>
        <v>3569280</v>
      </c>
      <c r="N112" s="148">
        <f t="shared" si="163"/>
        <v>0</v>
      </c>
      <c r="O112" s="148"/>
      <c r="P112" s="148"/>
      <c r="Q112" s="148"/>
      <c r="R112" s="147" t="s">
        <v>473</v>
      </c>
      <c r="T112" s="148">
        <v>1</v>
      </c>
    </row>
    <row r="113" spans="1:20" ht="24.95" customHeight="1">
      <c r="A113" s="87" t="s">
        <v>1659</v>
      </c>
      <c r="B113" s="98"/>
      <c r="C113" s="98" t="s">
        <v>395</v>
      </c>
      <c r="D113" s="98" t="s">
        <v>396</v>
      </c>
      <c r="E113" s="101" t="s">
        <v>18</v>
      </c>
      <c r="F113" s="100"/>
      <c r="G113" s="100">
        <v>3569280</v>
      </c>
      <c r="H113" s="100">
        <f t="shared" si="150"/>
        <v>0</v>
      </c>
      <c r="I113" s="100">
        <v>0</v>
      </c>
      <c r="J113" s="100">
        <f t="shared" si="151"/>
        <v>0</v>
      </c>
      <c r="K113" s="100">
        <v>0</v>
      </c>
      <c r="L113" s="100">
        <f t="shared" si="152"/>
        <v>0</v>
      </c>
      <c r="M113" s="100">
        <f t="shared" si="162"/>
        <v>3569280</v>
      </c>
      <c r="N113" s="100">
        <f t="shared" si="163"/>
        <v>0</v>
      </c>
      <c r="O113" s="100">
        <f t="shared" ref="O113" si="179">F113-F112</f>
        <v>0</v>
      </c>
      <c r="P113" s="100">
        <f t="shared" ref="P113" si="180">M113-M112</f>
        <v>0</v>
      </c>
      <c r="Q113" s="100">
        <f t="shared" ref="Q113" si="181">N113-N112</f>
        <v>0</v>
      </c>
      <c r="R113" s="101" t="s">
        <v>1696</v>
      </c>
      <c r="T113" s="100">
        <v>1</v>
      </c>
    </row>
    <row r="114" spans="1:20" s="23" customFormat="1" ht="24.95" customHeight="1">
      <c r="A114" s="16" t="s">
        <v>1741</v>
      </c>
      <c r="B114" s="146"/>
      <c r="C114" s="146" t="s">
        <v>397</v>
      </c>
      <c r="D114" s="146" t="s">
        <v>398</v>
      </c>
      <c r="E114" s="147" t="s">
        <v>18</v>
      </c>
      <c r="F114" s="148"/>
      <c r="G114" s="148">
        <v>3038750</v>
      </c>
      <c r="H114" s="148">
        <f t="shared" si="150"/>
        <v>0</v>
      </c>
      <c r="I114" s="148">
        <v>0</v>
      </c>
      <c r="J114" s="148">
        <f t="shared" si="151"/>
        <v>0</v>
      </c>
      <c r="K114" s="148">
        <v>0</v>
      </c>
      <c r="L114" s="148">
        <f t="shared" si="152"/>
        <v>0</v>
      </c>
      <c r="M114" s="148">
        <f t="shared" si="162"/>
        <v>3038750</v>
      </c>
      <c r="N114" s="148">
        <f t="shared" si="163"/>
        <v>0</v>
      </c>
      <c r="O114" s="148"/>
      <c r="P114" s="148"/>
      <c r="Q114" s="148"/>
      <c r="R114" s="147" t="s">
        <v>474</v>
      </c>
      <c r="T114" s="148">
        <v>1</v>
      </c>
    </row>
    <row r="115" spans="1:20" ht="24.95" customHeight="1">
      <c r="A115" s="87" t="s">
        <v>1640</v>
      </c>
      <c r="B115" s="98"/>
      <c r="C115" s="98" t="s">
        <v>397</v>
      </c>
      <c r="D115" s="98" t="s">
        <v>398</v>
      </c>
      <c r="E115" s="101" t="s">
        <v>18</v>
      </c>
      <c r="F115" s="100"/>
      <c r="G115" s="100">
        <v>3038750</v>
      </c>
      <c r="H115" s="100">
        <f t="shared" si="150"/>
        <v>0</v>
      </c>
      <c r="I115" s="100">
        <v>0</v>
      </c>
      <c r="J115" s="100">
        <f t="shared" si="151"/>
        <v>0</v>
      </c>
      <c r="K115" s="100">
        <v>0</v>
      </c>
      <c r="L115" s="100">
        <f t="shared" si="152"/>
        <v>0</v>
      </c>
      <c r="M115" s="100">
        <f t="shared" si="162"/>
        <v>3038750</v>
      </c>
      <c r="N115" s="100">
        <f t="shared" si="163"/>
        <v>0</v>
      </c>
      <c r="O115" s="100">
        <f t="shared" ref="O115" si="182">F115-F114</f>
        <v>0</v>
      </c>
      <c r="P115" s="100">
        <f t="shared" ref="P115" si="183">M115-M114</f>
        <v>0</v>
      </c>
      <c r="Q115" s="100">
        <f t="shared" ref="Q115" si="184">N115-N114</f>
        <v>0</v>
      </c>
      <c r="R115" s="101" t="s">
        <v>1697</v>
      </c>
      <c r="T115" s="100">
        <v>1</v>
      </c>
    </row>
    <row r="116" spans="1:20" s="23" customFormat="1" ht="24.95" customHeight="1">
      <c r="A116" s="16" t="s">
        <v>1740</v>
      </c>
      <c r="B116" s="146"/>
      <c r="C116" s="146" t="s">
        <v>399</v>
      </c>
      <c r="D116" s="146" t="s">
        <v>400</v>
      </c>
      <c r="E116" s="147" t="s">
        <v>18</v>
      </c>
      <c r="F116" s="148"/>
      <c r="G116" s="148">
        <v>2662660</v>
      </c>
      <c r="H116" s="148">
        <f t="shared" si="150"/>
        <v>0</v>
      </c>
      <c r="I116" s="148">
        <v>0</v>
      </c>
      <c r="J116" s="148">
        <f t="shared" si="151"/>
        <v>0</v>
      </c>
      <c r="K116" s="148">
        <v>0</v>
      </c>
      <c r="L116" s="148">
        <f t="shared" si="152"/>
        <v>0</v>
      </c>
      <c r="M116" s="148">
        <f t="shared" si="162"/>
        <v>2662660</v>
      </c>
      <c r="N116" s="148">
        <f t="shared" si="163"/>
        <v>0</v>
      </c>
      <c r="O116" s="148"/>
      <c r="P116" s="148"/>
      <c r="Q116" s="148"/>
      <c r="R116" s="147" t="s">
        <v>475</v>
      </c>
      <c r="T116" s="148">
        <v>1</v>
      </c>
    </row>
    <row r="117" spans="1:20" ht="24.95" customHeight="1">
      <c r="A117" s="87" t="s">
        <v>1681</v>
      </c>
      <c r="B117" s="98"/>
      <c r="C117" s="98" t="s">
        <v>399</v>
      </c>
      <c r="D117" s="98" t="s">
        <v>400</v>
      </c>
      <c r="E117" s="101" t="s">
        <v>18</v>
      </c>
      <c r="F117" s="100"/>
      <c r="G117" s="100">
        <v>2662660</v>
      </c>
      <c r="H117" s="100">
        <f t="shared" si="150"/>
        <v>0</v>
      </c>
      <c r="I117" s="100">
        <v>0</v>
      </c>
      <c r="J117" s="100">
        <f t="shared" si="151"/>
        <v>0</v>
      </c>
      <c r="K117" s="100">
        <v>0</v>
      </c>
      <c r="L117" s="100">
        <f t="shared" si="152"/>
        <v>0</v>
      </c>
      <c r="M117" s="100">
        <f t="shared" si="162"/>
        <v>2662660</v>
      </c>
      <c r="N117" s="100">
        <f t="shared" si="163"/>
        <v>0</v>
      </c>
      <c r="O117" s="100">
        <f t="shared" ref="O117" si="185">F117-F116</f>
        <v>0</v>
      </c>
      <c r="P117" s="100">
        <f t="shared" ref="P117" si="186">M117-M116</f>
        <v>0</v>
      </c>
      <c r="Q117" s="100">
        <f t="shared" ref="Q117" si="187">N117-N116</f>
        <v>0</v>
      </c>
      <c r="R117" s="101" t="s">
        <v>1698</v>
      </c>
      <c r="T117" s="100">
        <v>1</v>
      </c>
    </row>
    <row r="118" spans="1:20" s="23" customFormat="1" ht="24.95" customHeight="1">
      <c r="A118" s="16" t="s">
        <v>1737</v>
      </c>
      <c r="B118" s="146"/>
      <c r="C118" s="146" t="s">
        <v>401</v>
      </c>
      <c r="D118" s="146" t="s">
        <v>402</v>
      </c>
      <c r="E118" s="147" t="s">
        <v>18</v>
      </c>
      <c r="F118" s="148"/>
      <c r="G118" s="148">
        <v>2765620</v>
      </c>
      <c r="H118" s="148">
        <f t="shared" si="150"/>
        <v>0</v>
      </c>
      <c r="I118" s="148">
        <v>0</v>
      </c>
      <c r="J118" s="148">
        <f t="shared" si="151"/>
        <v>0</v>
      </c>
      <c r="K118" s="148">
        <v>0</v>
      </c>
      <c r="L118" s="148">
        <f t="shared" si="152"/>
        <v>0</v>
      </c>
      <c r="M118" s="148">
        <f t="shared" si="162"/>
        <v>2765620</v>
      </c>
      <c r="N118" s="148">
        <f t="shared" si="163"/>
        <v>0</v>
      </c>
      <c r="O118" s="148"/>
      <c r="P118" s="148"/>
      <c r="Q118" s="148"/>
      <c r="R118" s="147" t="s">
        <v>476</v>
      </c>
      <c r="T118" s="148">
        <v>1</v>
      </c>
    </row>
    <row r="119" spans="1:20" ht="24.95" customHeight="1">
      <c r="A119" s="87" t="s">
        <v>1659</v>
      </c>
      <c r="B119" s="98"/>
      <c r="C119" s="98" t="s">
        <v>401</v>
      </c>
      <c r="D119" s="98" t="s">
        <v>402</v>
      </c>
      <c r="E119" s="101" t="s">
        <v>18</v>
      </c>
      <c r="F119" s="100"/>
      <c r="G119" s="100">
        <v>2765620</v>
      </c>
      <c r="H119" s="100">
        <f t="shared" si="150"/>
        <v>0</v>
      </c>
      <c r="I119" s="100">
        <v>0</v>
      </c>
      <c r="J119" s="100">
        <f t="shared" si="151"/>
        <v>0</v>
      </c>
      <c r="K119" s="100">
        <v>0</v>
      </c>
      <c r="L119" s="100">
        <f t="shared" si="152"/>
        <v>0</v>
      </c>
      <c r="M119" s="100">
        <f t="shared" si="162"/>
        <v>2765620</v>
      </c>
      <c r="N119" s="100">
        <f t="shared" si="163"/>
        <v>0</v>
      </c>
      <c r="O119" s="100">
        <f t="shared" ref="O119" si="188">F119-F118</f>
        <v>0</v>
      </c>
      <c r="P119" s="100">
        <f t="shared" ref="P119" si="189">M119-M118</f>
        <v>0</v>
      </c>
      <c r="Q119" s="100">
        <f t="shared" ref="Q119" si="190">N119-N118</f>
        <v>0</v>
      </c>
      <c r="R119" s="101" t="s">
        <v>1699</v>
      </c>
      <c r="T119" s="100">
        <v>1</v>
      </c>
    </row>
    <row r="120" spans="1:20" s="23" customFormat="1" ht="24.95" customHeight="1">
      <c r="A120" s="16" t="s">
        <v>1737</v>
      </c>
      <c r="B120" s="146"/>
      <c r="C120" s="146" t="s">
        <v>403</v>
      </c>
      <c r="D120" s="146" t="s">
        <v>404</v>
      </c>
      <c r="E120" s="147" t="s">
        <v>18</v>
      </c>
      <c r="F120" s="148"/>
      <c r="G120" s="148">
        <v>729300</v>
      </c>
      <c r="H120" s="148">
        <f t="shared" si="150"/>
        <v>0</v>
      </c>
      <c r="I120" s="148">
        <v>0</v>
      </c>
      <c r="J120" s="148">
        <f t="shared" si="151"/>
        <v>0</v>
      </c>
      <c r="K120" s="148">
        <v>0</v>
      </c>
      <c r="L120" s="148">
        <f t="shared" si="152"/>
        <v>0</v>
      </c>
      <c r="M120" s="148">
        <f t="shared" si="162"/>
        <v>729300</v>
      </c>
      <c r="N120" s="148">
        <f t="shared" si="163"/>
        <v>0</v>
      </c>
      <c r="O120" s="148"/>
      <c r="P120" s="148"/>
      <c r="Q120" s="148"/>
      <c r="R120" s="147" t="s">
        <v>477</v>
      </c>
      <c r="T120" s="148">
        <v>12</v>
      </c>
    </row>
    <row r="121" spans="1:20" ht="24.95" customHeight="1">
      <c r="A121" s="87" t="s">
        <v>1659</v>
      </c>
      <c r="B121" s="98"/>
      <c r="C121" s="98" t="s">
        <v>403</v>
      </c>
      <c r="D121" s="98" t="s">
        <v>404</v>
      </c>
      <c r="E121" s="101" t="s">
        <v>18</v>
      </c>
      <c r="F121" s="100"/>
      <c r="G121" s="100">
        <v>729300</v>
      </c>
      <c r="H121" s="100">
        <f t="shared" si="150"/>
        <v>0</v>
      </c>
      <c r="I121" s="100">
        <v>0</v>
      </c>
      <c r="J121" s="100">
        <f t="shared" si="151"/>
        <v>0</v>
      </c>
      <c r="K121" s="100">
        <v>0</v>
      </c>
      <c r="L121" s="100">
        <f t="shared" si="152"/>
        <v>0</v>
      </c>
      <c r="M121" s="100">
        <f t="shared" si="162"/>
        <v>729300</v>
      </c>
      <c r="N121" s="100">
        <f t="shared" si="163"/>
        <v>0</v>
      </c>
      <c r="O121" s="100">
        <f t="shared" ref="O121" si="191">F121-F120</f>
        <v>0</v>
      </c>
      <c r="P121" s="100">
        <f t="shared" ref="P121" si="192">M121-M120</f>
        <v>0</v>
      </c>
      <c r="Q121" s="100">
        <f t="shared" ref="Q121" si="193">N121-N120</f>
        <v>0</v>
      </c>
      <c r="R121" s="101" t="s">
        <v>1700</v>
      </c>
      <c r="T121" s="100">
        <v>12</v>
      </c>
    </row>
    <row r="122" spans="1:20" s="23" customFormat="1" ht="24.95" customHeight="1">
      <c r="A122" s="16" t="s">
        <v>1741</v>
      </c>
      <c r="B122" s="146"/>
      <c r="C122" s="146" t="s">
        <v>405</v>
      </c>
      <c r="D122" s="146" t="s">
        <v>406</v>
      </c>
      <c r="E122" s="147" t="s">
        <v>18</v>
      </c>
      <c r="F122" s="148"/>
      <c r="G122" s="148">
        <v>8867980</v>
      </c>
      <c r="H122" s="148">
        <f t="shared" si="150"/>
        <v>0</v>
      </c>
      <c r="I122" s="148">
        <v>0</v>
      </c>
      <c r="J122" s="148">
        <f t="shared" si="151"/>
        <v>0</v>
      </c>
      <c r="K122" s="148">
        <v>0</v>
      </c>
      <c r="L122" s="148">
        <f t="shared" si="152"/>
        <v>0</v>
      </c>
      <c r="M122" s="148">
        <f t="shared" si="162"/>
        <v>8867980</v>
      </c>
      <c r="N122" s="148">
        <f t="shared" si="163"/>
        <v>0</v>
      </c>
      <c r="O122" s="148"/>
      <c r="P122" s="148"/>
      <c r="Q122" s="148"/>
      <c r="R122" s="147" t="s">
        <v>478</v>
      </c>
      <c r="T122" s="148">
        <v>1</v>
      </c>
    </row>
    <row r="123" spans="1:20" ht="24.95" customHeight="1">
      <c r="A123" s="87" t="s">
        <v>1659</v>
      </c>
      <c r="B123" s="98"/>
      <c r="C123" s="98" t="s">
        <v>405</v>
      </c>
      <c r="D123" s="98" t="s">
        <v>406</v>
      </c>
      <c r="E123" s="101" t="s">
        <v>18</v>
      </c>
      <c r="F123" s="100"/>
      <c r="G123" s="100">
        <v>8867980</v>
      </c>
      <c r="H123" s="100">
        <f t="shared" si="150"/>
        <v>0</v>
      </c>
      <c r="I123" s="100">
        <v>0</v>
      </c>
      <c r="J123" s="100">
        <f t="shared" si="151"/>
        <v>0</v>
      </c>
      <c r="K123" s="100">
        <v>0</v>
      </c>
      <c r="L123" s="100">
        <f t="shared" si="152"/>
        <v>0</v>
      </c>
      <c r="M123" s="100">
        <f t="shared" si="162"/>
        <v>8867980</v>
      </c>
      <c r="N123" s="100">
        <f t="shared" si="163"/>
        <v>0</v>
      </c>
      <c r="O123" s="100">
        <f t="shared" ref="O123" si="194">F123-F122</f>
        <v>0</v>
      </c>
      <c r="P123" s="100">
        <f t="shared" ref="P123" si="195">M123-M122</f>
        <v>0</v>
      </c>
      <c r="Q123" s="100">
        <f t="shared" ref="Q123" si="196">N123-N122</f>
        <v>0</v>
      </c>
      <c r="R123" s="101" t="s">
        <v>1701</v>
      </c>
      <c r="T123" s="100">
        <v>1</v>
      </c>
    </row>
    <row r="124" spans="1:20" s="23" customFormat="1" ht="24.95" customHeight="1">
      <c r="A124" s="16" t="s">
        <v>1745</v>
      </c>
      <c r="B124" s="146"/>
      <c r="C124" s="146" t="s">
        <v>407</v>
      </c>
      <c r="D124" s="146" t="s">
        <v>408</v>
      </c>
      <c r="E124" s="147" t="s">
        <v>18</v>
      </c>
      <c r="F124" s="148"/>
      <c r="G124" s="148">
        <v>1384950</v>
      </c>
      <c r="H124" s="148">
        <f t="shared" si="150"/>
        <v>0</v>
      </c>
      <c r="I124" s="148">
        <v>0</v>
      </c>
      <c r="J124" s="148">
        <f t="shared" si="151"/>
        <v>0</v>
      </c>
      <c r="K124" s="148">
        <v>0</v>
      </c>
      <c r="L124" s="148">
        <f t="shared" si="152"/>
        <v>0</v>
      </c>
      <c r="M124" s="148">
        <f t="shared" si="162"/>
        <v>1384950</v>
      </c>
      <c r="N124" s="148">
        <f t="shared" si="163"/>
        <v>0</v>
      </c>
      <c r="O124" s="148"/>
      <c r="P124" s="148"/>
      <c r="Q124" s="148"/>
      <c r="R124" s="147" t="s">
        <v>479</v>
      </c>
      <c r="T124" s="148">
        <v>1</v>
      </c>
    </row>
    <row r="125" spans="1:20" ht="24.95" customHeight="1">
      <c r="A125" s="87" t="s">
        <v>1659</v>
      </c>
      <c r="B125" s="98"/>
      <c r="C125" s="98" t="s">
        <v>407</v>
      </c>
      <c r="D125" s="98" t="s">
        <v>408</v>
      </c>
      <c r="E125" s="101" t="s">
        <v>18</v>
      </c>
      <c r="F125" s="100"/>
      <c r="G125" s="100">
        <v>1384950</v>
      </c>
      <c r="H125" s="100">
        <f t="shared" si="150"/>
        <v>0</v>
      </c>
      <c r="I125" s="100">
        <v>0</v>
      </c>
      <c r="J125" s="100">
        <f t="shared" si="151"/>
        <v>0</v>
      </c>
      <c r="K125" s="100">
        <v>0</v>
      </c>
      <c r="L125" s="100">
        <f t="shared" si="152"/>
        <v>0</v>
      </c>
      <c r="M125" s="100">
        <f t="shared" si="162"/>
        <v>1384950</v>
      </c>
      <c r="N125" s="100">
        <f t="shared" si="163"/>
        <v>0</v>
      </c>
      <c r="O125" s="100">
        <f t="shared" ref="O125" si="197">F125-F124</f>
        <v>0</v>
      </c>
      <c r="P125" s="100">
        <f t="shared" ref="P125" si="198">M125-M124</f>
        <v>0</v>
      </c>
      <c r="Q125" s="100">
        <f t="shared" ref="Q125" si="199">N125-N124</f>
        <v>0</v>
      </c>
      <c r="R125" s="101" t="s">
        <v>1702</v>
      </c>
      <c r="T125" s="100">
        <v>1</v>
      </c>
    </row>
    <row r="126" spans="1:20" s="23" customFormat="1" ht="24.95" customHeight="1">
      <c r="A126" s="16" t="s">
        <v>1737</v>
      </c>
      <c r="B126" s="146"/>
      <c r="C126" s="146" t="s">
        <v>480</v>
      </c>
      <c r="D126" s="146" t="s">
        <v>481</v>
      </c>
      <c r="E126" s="147" t="s">
        <v>16</v>
      </c>
      <c r="F126" s="148"/>
      <c r="G126" s="148">
        <v>150000</v>
      </c>
      <c r="H126" s="148">
        <f t="shared" si="150"/>
        <v>0</v>
      </c>
      <c r="I126" s="148">
        <v>0</v>
      </c>
      <c r="J126" s="148">
        <f t="shared" si="151"/>
        <v>0</v>
      </c>
      <c r="K126" s="148">
        <v>0</v>
      </c>
      <c r="L126" s="148">
        <f t="shared" si="152"/>
        <v>0</v>
      </c>
      <c r="M126" s="148">
        <f t="shared" si="162"/>
        <v>150000</v>
      </c>
      <c r="N126" s="148">
        <f t="shared" si="163"/>
        <v>0</v>
      </c>
      <c r="O126" s="148"/>
      <c r="P126" s="148"/>
      <c r="Q126" s="148"/>
      <c r="R126" s="147" t="s">
        <v>482</v>
      </c>
      <c r="T126" s="148">
        <v>619</v>
      </c>
    </row>
    <row r="127" spans="1:20" ht="24.95" customHeight="1">
      <c r="A127" s="87" t="s">
        <v>1659</v>
      </c>
      <c r="B127" s="98"/>
      <c r="C127" s="98" t="s">
        <v>1703</v>
      </c>
      <c r="D127" s="98" t="s">
        <v>1704</v>
      </c>
      <c r="E127" s="101" t="s">
        <v>16</v>
      </c>
      <c r="F127" s="100"/>
      <c r="G127" s="100">
        <v>150000</v>
      </c>
      <c r="H127" s="100">
        <f t="shared" si="150"/>
        <v>0</v>
      </c>
      <c r="I127" s="100">
        <v>0</v>
      </c>
      <c r="J127" s="100">
        <f t="shared" si="151"/>
        <v>0</v>
      </c>
      <c r="K127" s="100">
        <v>0</v>
      </c>
      <c r="L127" s="100">
        <f t="shared" si="152"/>
        <v>0</v>
      </c>
      <c r="M127" s="100">
        <f t="shared" si="162"/>
        <v>150000</v>
      </c>
      <c r="N127" s="100">
        <f t="shared" si="163"/>
        <v>0</v>
      </c>
      <c r="O127" s="100">
        <f t="shared" ref="O127" si="200">F127-F126</f>
        <v>0</v>
      </c>
      <c r="P127" s="100">
        <f t="shared" ref="P127" si="201">M127-M126</f>
        <v>0</v>
      </c>
      <c r="Q127" s="100">
        <f t="shared" ref="Q127" si="202">N127-N126</f>
        <v>0</v>
      </c>
      <c r="R127" s="101" t="s">
        <v>1705</v>
      </c>
      <c r="T127" s="100">
        <v>619</v>
      </c>
    </row>
    <row r="128" spans="1:20" s="28" customFormat="1" ht="24.95" customHeight="1">
      <c r="A128" s="26" t="s">
        <v>1741</v>
      </c>
      <c r="B128" s="141"/>
      <c r="C128" s="142" t="s">
        <v>483</v>
      </c>
      <c r="D128" s="141" t="s">
        <v>0</v>
      </c>
      <c r="E128" s="143"/>
      <c r="F128" s="144"/>
      <c r="G128" s="144"/>
      <c r="H128" s="144">
        <f>SUMIF($A$130:$A$161,$A130,H$130:H$161)</f>
        <v>0</v>
      </c>
      <c r="I128" s="144"/>
      <c r="J128" s="144">
        <f>SUMIF($A$130:$A$161,$A130,J$130:J$161)</f>
        <v>0</v>
      </c>
      <c r="K128" s="144"/>
      <c r="L128" s="144">
        <f>SUMIF($A$130:$A$161,$A130,L$130:L$161)</f>
        <v>0</v>
      </c>
      <c r="M128" s="144">
        <f t="shared" si="162"/>
        <v>0</v>
      </c>
      <c r="N128" s="144">
        <f t="shared" si="163"/>
        <v>0</v>
      </c>
      <c r="O128" s="144"/>
      <c r="P128" s="144"/>
      <c r="Q128" s="144"/>
      <c r="R128" s="143"/>
      <c r="T128" s="144"/>
    </row>
    <row r="129" spans="1:20" s="130" customFormat="1" ht="24.95" customHeight="1">
      <c r="A129" s="129" t="s">
        <v>1659</v>
      </c>
      <c r="B129" s="124"/>
      <c r="C129" s="125" t="s">
        <v>1706</v>
      </c>
      <c r="D129" s="124" t="s">
        <v>0</v>
      </c>
      <c r="E129" s="126"/>
      <c r="F129" s="127"/>
      <c r="G129" s="127"/>
      <c r="H129" s="127">
        <f>SUMIF($A$130:$A$161,$A131,H$130:H$161)</f>
        <v>0</v>
      </c>
      <c r="I129" s="127"/>
      <c r="J129" s="127">
        <f>SUMIF($A$130:$A$161,$A131,J$130:J$161)</f>
        <v>0</v>
      </c>
      <c r="K129" s="127"/>
      <c r="L129" s="127">
        <f>SUMIF($A$130:$A$161,$A131,L$130:L$161)</f>
        <v>0</v>
      </c>
      <c r="M129" s="127">
        <f t="shared" si="162"/>
        <v>0</v>
      </c>
      <c r="N129" s="127">
        <f t="shared" si="163"/>
        <v>0</v>
      </c>
      <c r="O129" s="127">
        <f t="shared" ref="O129" si="203">F129-F128</f>
        <v>0</v>
      </c>
      <c r="P129" s="127">
        <f t="shared" ref="P129" si="204">M129-M128</f>
        <v>0</v>
      </c>
      <c r="Q129" s="127">
        <f t="shared" ref="Q129" si="205">N129-N128</f>
        <v>0</v>
      </c>
      <c r="R129" s="126"/>
      <c r="T129" s="127"/>
    </row>
    <row r="130" spans="1:20" s="23" customFormat="1" ht="24.95" customHeight="1">
      <c r="A130" s="16" t="s">
        <v>1741</v>
      </c>
      <c r="B130" s="146"/>
      <c r="C130" s="146" t="s">
        <v>348</v>
      </c>
      <c r="D130" s="146" t="s">
        <v>349</v>
      </c>
      <c r="E130" s="147" t="s">
        <v>18</v>
      </c>
      <c r="F130" s="148"/>
      <c r="G130" s="148">
        <v>194480</v>
      </c>
      <c r="H130" s="148">
        <f t="shared" ref="H130:H161" si="206">TRUNC(G130*F130, 0)</f>
        <v>0</v>
      </c>
      <c r="I130" s="148">
        <v>0</v>
      </c>
      <c r="J130" s="148">
        <f t="shared" ref="J130:J161" si="207">TRUNC(I130*F130, 0)</f>
        <v>0</v>
      </c>
      <c r="K130" s="148">
        <v>0</v>
      </c>
      <c r="L130" s="148">
        <f t="shared" ref="L130:L161" si="208">TRUNC(K130*F130, 0)</f>
        <v>0</v>
      </c>
      <c r="M130" s="148">
        <f t="shared" si="162"/>
        <v>194480</v>
      </c>
      <c r="N130" s="148">
        <f t="shared" si="163"/>
        <v>0</v>
      </c>
      <c r="O130" s="148"/>
      <c r="P130" s="148"/>
      <c r="Q130" s="148"/>
      <c r="R130" s="147" t="s">
        <v>484</v>
      </c>
      <c r="T130" s="148">
        <v>21</v>
      </c>
    </row>
    <row r="131" spans="1:20" ht="24.95" customHeight="1">
      <c r="A131" s="87" t="s">
        <v>1659</v>
      </c>
      <c r="B131" s="98"/>
      <c r="C131" s="98" t="s">
        <v>348</v>
      </c>
      <c r="D131" s="98" t="s">
        <v>349</v>
      </c>
      <c r="E131" s="101" t="s">
        <v>18</v>
      </c>
      <c r="F131" s="100"/>
      <c r="G131" s="100">
        <v>194480</v>
      </c>
      <c r="H131" s="100">
        <f t="shared" si="206"/>
        <v>0</v>
      </c>
      <c r="I131" s="100">
        <v>0</v>
      </c>
      <c r="J131" s="100">
        <f t="shared" si="207"/>
        <v>0</v>
      </c>
      <c r="K131" s="100">
        <v>0</v>
      </c>
      <c r="L131" s="100">
        <f t="shared" si="208"/>
        <v>0</v>
      </c>
      <c r="M131" s="100">
        <f t="shared" si="162"/>
        <v>194480</v>
      </c>
      <c r="N131" s="100">
        <f t="shared" si="163"/>
        <v>0</v>
      </c>
      <c r="O131" s="100">
        <f t="shared" ref="O131" si="209">F131-F130</f>
        <v>0</v>
      </c>
      <c r="P131" s="100">
        <f t="shared" ref="P131" si="210">M131-M130</f>
        <v>0</v>
      </c>
      <c r="Q131" s="100">
        <f t="shared" ref="Q131" si="211">N131-N130</f>
        <v>0</v>
      </c>
      <c r="R131" s="101" t="s">
        <v>1707</v>
      </c>
      <c r="T131" s="100">
        <v>21</v>
      </c>
    </row>
    <row r="132" spans="1:20" s="23" customFormat="1" ht="24.95" customHeight="1">
      <c r="A132" s="16" t="s">
        <v>1737</v>
      </c>
      <c r="B132" s="146"/>
      <c r="C132" s="146" t="s">
        <v>356</v>
      </c>
      <c r="D132" s="146" t="s">
        <v>357</v>
      </c>
      <c r="E132" s="147" t="s">
        <v>18</v>
      </c>
      <c r="F132" s="148"/>
      <c r="G132" s="148">
        <v>1005150</v>
      </c>
      <c r="H132" s="148">
        <f t="shared" si="206"/>
        <v>0</v>
      </c>
      <c r="I132" s="148">
        <v>0</v>
      </c>
      <c r="J132" s="148">
        <f t="shared" si="207"/>
        <v>0</v>
      </c>
      <c r="K132" s="148">
        <v>0</v>
      </c>
      <c r="L132" s="148">
        <f t="shared" si="208"/>
        <v>0</v>
      </c>
      <c r="M132" s="148">
        <f t="shared" si="162"/>
        <v>1005150</v>
      </c>
      <c r="N132" s="148">
        <f t="shared" si="163"/>
        <v>0</v>
      </c>
      <c r="O132" s="148"/>
      <c r="P132" s="148"/>
      <c r="Q132" s="148"/>
      <c r="R132" s="147" t="s">
        <v>485</v>
      </c>
      <c r="T132" s="148">
        <v>19</v>
      </c>
    </row>
    <row r="133" spans="1:20" ht="24.95" customHeight="1">
      <c r="A133" s="87" t="s">
        <v>1659</v>
      </c>
      <c r="B133" s="98"/>
      <c r="C133" s="98" t="s">
        <v>356</v>
      </c>
      <c r="D133" s="98" t="s">
        <v>357</v>
      </c>
      <c r="E133" s="101" t="s">
        <v>18</v>
      </c>
      <c r="F133" s="100"/>
      <c r="G133" s="100">
        <v>1005150</v>
      </c>
      <c r="H133" s="100">
        <f t="shared" si="206"/>
        <v>0</v>
      </c>
      <c r="I133" s="100">
        <v>0</v>
      </c>
      <c r="J133" s="100">
        <f t="shared" si="207"/>
        <v>0</v>
      </c>
      <c r="K133" s="100">
        <v>0</v>
      </c>
      <c r="L133" s="100">
        <f t="shared" si="208"/>
        <v>0</v>
      </c>
      <c r="M133" s="100">
        <f t="shared" si="162"/>
        <v>1005150</v>
      </c>
      <c r="N133" s="100">
        <f t="shared" si="163"/>
        <v>0</v>
      </c>
      <c r="O133" s="100">
        <f t="shared" ref="O133" si="212">F133-F132</f>
        <v>0</v>
      </c>
      <c r="P133" s="100">
        <f t="shared" ref="P133" si="213">M133-M132</f>
        <v>0</v>
      </c>
      <c r="Q133" s="100">
        <f t="shared" ref="Q133" si="214">N133-N132</f>
        <v>0</v>
      </c>
      <c r="R133" s="101" t="s">
        <v>1708</v>
      </c>
      <c r="T133" s="100">
        <v>19</v>
      </c>
    </row>
    <row r="134" spans="1:20" s="23" customFormat="1" ht="24.95" customHeight="1">
      <c r="A134" s="16" t="s">
        <v>1745</v>
      </c>
      <c r="B134" s="146"/>
      <c r="C134" s="146" t="s">
        <v>364</v>
      </c>
      <c r="D134" s="146" t="s">
        <v>409</v>
      </c>
      <c r="E134" s="147" t="s">
        <v>18</v>
      </c>
      <c r="F134" s="148"/>
      <c r="G134" s="148">
        <v>3610750</v>
      </c>
      <c r="H134" s="148">
        <f t="shared" si="206"/>
        <v>0</v>
      </c>
      <c r="I134" s="148">
        <v>0</v>
      </c>
      <c r="J134" s="148">
        <f t="shared" si="207"/>
        <v>0</v>
      </c>
      <c r="K134" s="148">
        <v>0</v>
      </c>
      <c r="L134" s="148">
        <f t="shared" si="208"/>
        <v>0</v>
      </c>
      <c r="M134" s="148">
        <f t="shared" ref="M134:M165" si="215">G134+I134+K134</f>
        <v>3610750</v>
      </c>
      <c r="N134" s="148">
        <f t="shared" ref="N134:N165" si="216">H134+J134+L134</f>
        <v>0</v>
      </c>
      <c r="O134" s="148"/>
      <c r="P134" s="148"/>
      <c r="Q134" s="148"/>
      <c r="R134" s="147" t="s">
        <v>486</v>
      </c>
      <c r="T134" s="148">
        <v>1</v>
      </c>
    </row>
    <row r="135" spans="1:20" ht="24.95" customHeight="1">
      <c r="A135" s="87" t="s">
        <v>1659</v>
      </c>
      <c r="B135" s="98"/>
      <c r="C135" s="98" t="s">
        <v>364</v>
      </c>
      <c r="D135" s="98" t="s">
        <v>409</v>
      </c>
      <c r="E135" s="101" t="s">
        <v>18</v>
      </c>
      <c r="F135" s="100"/>
      <c r="G135" s="100">
        <v>3610750</v>
      </c>
      <c r="H135" s="100">
        <f t="shared" si="206"/>
        <v>0</v>
      </c>
      <c r="I135" s="100">
        <v>0</v>
      </c>
      <c r="J135" s="100">
        <f t="shared" si="207"/>
        <v>0</v>
      </c>
      <c r="K135" s="100">
        <v>0</v>
      </c>
      <c r="L135" s="100">
        <f t="shared" si="208"/>
        <v>0</v>
      </c>
      <c r="M135" s="100">
        <f t="shared" si="215"/>
        <v>3610750</v>
      </c>
      <c r="N135" s="100">
        <f t="shared" si="216"/>
        <v>0</v>
      </c>
      <c r="O135" s="100">
        <f t="shared" ref="O135" si="217">F135-F134</f>
        <v>0</v>
      </c>
      <c r="P135" s="100">
        <f t="shared" ref="P135" si="218">M135-M134</f>
        <v>0</v>
      </c>
      <c r="Q135" s="100">
        <f t="shared" ref="Q135" si="219">N135-N134</f>
        <v>0</v>
      </c>
      <c r="R135" s="101" t="s">
        <v>1709</v>
      </c>
      <c r="T135" s="100">
        <v>1</v>
      </c>
    </row>
    <row r="136" spans="1:20" s="23" customFormat="1" ht="24.95" customHeight="1">
      <c r="A136" s="16" t="s">
        <v>1741</v>
      </c>
      <c r="B136" s="146"/>
      <c r="C136" s="146" t="s">
        <v>410</v>
      </c>
      <c r="D136" s="146" t="s">
        <v>411</v>
      </c>
      <c r="E136" s="147" t="s">
        <v>18</v>
      </c>
      <c r="F136" s="148"/>
      <c r="G136" s="148">
        <v>4225650</v>
      </c>
      <c r="H136" s="148">
        <f t="shared" si="206"/>
        <v>0</v>
      </c>
      <c r="I136" s="148">
        <v>0</v>
      </c>
      <c r="J136" s="148">
        <f t="shared" si="207"/>
        <v>0</v>
      </c>
      <c r="K136" s="148">
        <v>0</v>
      </c>
      <c r="L136" s="148">
        <f t="shared" si="208"/>
        <v>0</v>
      </c>
      <c r="M136" s="148">
        <f t="shared" si="215"/>
        <v>4225650</v>
      </c>
      <c r="N136" s="148">
        <f t="shared" si="216"/>
        <v>0</v>
      </c>
      <c r="O136" s="148"/>
      <c r="P136" s="148"/>
      <c r="Q136" s="148"/>
      <c r="R136" s="147" t="s">
        <v>487</v>
      </c>
      <c r="T136" s="148">
        <v>1</v>
      </c>
    </row>
    <row r="137" spans="1:20" ht="24.95" customHeight="1">
      <c r="A137" s="87" t="s">
        <v>1659</v>
      </c>
      <c r="B137" s="98"/>
      <c r="C137" s="98" t="s">
        <v>410</v>
      </c>
      <c r="D137" s="98" t="s">
        <v>411</v>
      </c>
      <c r="E137" s="101" t="s">
        <v>18</v>
      </c>
      <c r="F137" s="100"/>
      <c r="G137" s="100">
        <v>4225650</v>
      </c>
      <c r="H137" s="100">
        <f t="shared" si="206"/>
        <v>0</v>
      </c>
      <c r="I137" s="100">
        <v>0</v>
      </c>
      <c r="J137" s="100">
        <f t="shared" si="207"/>
        <v>0</v>
      </c>
      <c r="K137" s="100">
        <v>0</v>
      </c>
      <c r="L137" s="100">
        <f t="shared" si="208"/>
        <v>0</v>
      </c>
      <c r="M137" s="100">
        <f t="shared" si="215"/>
        <v>4225650</v>
      </c>
      <c r="N137" s="100">
        <f t="shared" si="216"/>
        <v>0</v>
      </c>
      <c r="O137" s="100">
        <f t="shared" ref="O137" si="220">F137-F136</f>
        <v>0</v>
      </c>
      <c r="P137" s="100">
        <f t="shared" ref="P137" si="221">M137-M136</f>
        <v>0</v>
      </c>
      <c r="Q137" s="100">
        <f t="shared" ref="Q137" si="222">N137-N136</f>
        <v>0</v>
      </c>
      <c r="R137" s="101" t="s">
        <v>1710</v>
      </c>
      <c r="T137" s="100">
        <v>1</v>
      </c>
    </row>
    <row r="138" spans="1:20" s="23" customFormat="1" ht="24.95" customHeight="1">
      <c r="A138" s="16" t="s">
        <v>1737</v>
      </c>
      <c r="B138" s="146"/>
      <c r="C138" s="146" t="s">
        <v>365</v>
      </c>
      <c r="D138" s="146" t="s">
        <v>412</v>
      </c>
      <c r="E138" s="147" t="s">
        <v>18</v>
      </c>
      <c r="F138" s="148"/>
      <c r="G138" s="148">
        <v>2390960</v>
      </c>
      <c r="H138" s="148">
        <f t="shared" si="206"/>
        <v>0</v>
      </c>
      <c r="I138" s="148">
        <v>0</v>
      </c>
      <c r="J138" s="148">
        <f t="shared" si="207"/>
        <v>0</v>
      </c>
      <c r="K138" s="148">
        <v>0</v>
      </c>
      <c r="L138" s="148">
        <f t="shared" si="208"/>
        <v>0</v>
      </c>
      <c r="M138" s="148">
        <f t="shared" si="215"/>
        <v>2390960</v>
      </c>
      <c r="N138" s="148">
        <f t="shared" si="216"/>
        <v>0</v>
      </c>
      <c r="O138" s="148"/>
      <c r="P138" s="148"/>
      <c r="Q138" s="148"/>
      <c r="R138" s="147" t="s">
        <v>488</v>
      </c>
      <c r="T138" s="148">
        <v>1</v>
      </c>
    </row>
    <row r="139" spans="1:20" ht="24.95" customHeight="1">
      <c r="A139" s="87" t="s">
        <v>1659</v>
      </c>
      <c r="B139" s="98"/>
      <c r="C139" s="98" t="s">
        <v>365</v>
      </c>
      <c r="D139" s="98" t="s">
        <v>412</v>
      </c>
      <c r="E139" s="101" t="s">
        <v>18</v>
      </c>
      <c r="F139" s="100"/>
      <c r="G139" s="100">
        <v>2390960</v>
      </c>
      <c r="H139" s="100">
        <f t="shared" si="206"/>
        <v>0</v>
      </c>
      <c r="I139" s="100">
        <v>0</v>
      </c>
      <c r="J139" s="100">
        <f t="shared" si="207"/>
        <v>0</v>
      </c>
      <c r="K139" s="100">
        <v>0</v>
      </c>
      <c r="L139" s="100">
        <f t="shared" si="208"/>
        <v>0</v>
      </c>
      <c r="M139" s="100">
        <f t="shared" si="215"/>
        <v>2390960</v>
      </c>
      <c r="N139" s="100">
        <f t="shared" si="216"/>
        <v>0</v>
      </c>
      <c r="O139" s="100">
        <f t="shared" ref="O139" si="223">F139-F138</f>
        <v>0</v>
      </c>
      <c r="P139" s="100">
        <f t="shared" ref="P139" si="224">M139-M138</f>
        <v>0</v>
      </c>
      <c r="Q139" s="100">
        <f t="shared" ref="Q139" si="225">N139-N138</f>
        <v>0</v>
      </c>
      <c r="R139" s="101" t="s">
        <v>1711</v>
      </c>
      <c r="T139" s="100">
        <v>1</v>
      </c>
    </row>
    <row r="140" spans="1:20" s="23" customFormat="1" ht="24.95" customHeight="1">
      <c r="A140" s="16" t="s">
        <v>1737</v>
      </c>
      <c r="B140" s="146"/>
      <c r="C140" s="146" t="s">
        <v>413</v>
      </c>
      <c r="D140" s="146" t="s">
        <v>412</v>
      </c>
      <c r="E140" s="147" t="s">
        <v>18</v>
      </c>
      <c r="F140" s="148"/>
      <c r="G140" s="148">
        <v>2495350</v>
      </c>
      <c r="H140" s="148">
        <f t="shared" si="206"/>
        <v>0</v>
      </c>
      <c r="I140" s="148">
        <v>0</v>
      </c>
      <c r="J140" s="148">
        <f t="shared" si="207"/>
        <v>0</v>
      </c>
      <c r="K140" s="148">
        <v>0</v>
      </c>
      <c r="L140" s="148">
        <f t="shared" si="208"/>
        <v>0</v>
      </c>
      <c r="M140" s="148">
        <f t="shared" si="215"/>
        <v>2495350</v>
      </c>
      <c r="N140" s="148">
        <f t="shared" si="216"/>
        <v>0</v>
      </c>
      <c r="O140" s="148"/>
      <c r="P140" s="148"/>
      <c r="Q140" s="148"/>
      <c r="R140" s="147" t="s">
        <v>489</v>
      </c>
      <c r="T140" s="148">
        <v>1</v>
      </c>
    </row>
    <row r="141" spans="1:20" ht="24.95" customHeight="1">
      <c r="A141" s="87" t="s">
        <v>1659</v>
      </c>
      <c r="B141" s="98"/>
      <c r="C141" s="98" t="s">
        <v>413</v>
      </c>
      <c r="D141" s="98" t="s">
        <v>412</v>
      </c>
      <c r="E141" s="101" t="s">
        <v>18</v>
      </c>
      <c r="F141" s="100"/>
      <c r="G141" s="100">
        <v>2495350</v>
      </c>
      <c r="H141" s="100">
        <f t="shared" si="206"/>
        <v>0</v>
      </c>
      <c r="I141" s="100">
        <v>0</v>
      </c>
      <c r="J141" s="100">
        <f t="shared" si="207"/>
        <v>0</v>
      </c>
      <c r="K141" s="100">
        <v>0</v>
      </c>
      <c r="L141" s="100">
        <f t="shared" si="208"/>
        <v>0</v>
      </c>
      <c r="M141" s="100">
        <f t="shared" si="215"/>
        <v>2495350</v>
      </c>
      <c r="N141" s="100">
        <f t="shared" si="216"/>
        <v>0</v>
      </c>
      <c r="O141" s="100">
        <f t="shared" ref="O141" si="226">F141-F140</f>
        <v>0</v>
      </c>
      <c r="P141" s="100">
        <f t="shared" ref="P141" si="227">M141-M140</f>
        <v>0</v>
      </c>
      <c r="Q141" s="100">
        <f t="shared" ref="Q141" si="228">N141-N140</f>
        <v>0</v>
      </c>
      <c r="R141" s="101" t="s">
        <v>1712</v>
      </c>
      <c r="T141" s="100">
        <v>1</v>
      </c>
    </row>
    <row r="142" spans="1:20" s="23" customFormat="1" ht="24.95" customHeight="1">
      <c r="A142" s="16" t="s">
        <v>1737</v>
      </c>
      <c r="B142" s="146"/>
      <c r="C142" s="146" t="s">
        <v>367</v>
      </c>
      <c r="D142" s="146" t="s">
        <v>368</v>
      </c>
      <c r="E142" s="147" t="s">
        <v>18</v>
      </c>
      <c r="F142" s="148"/>
      <c r="G142" s="148">
        <v>414700</v>
      </c>
      <c r="H142" s="148">
        <f t="shared" si="206"/>
        <v>0</v>
      </c>
      <c r="I142" s="148">
        <v>0</v>
      </c>
      <c r="J142" s="148">
        <f t="shared" si="207"/>
        <v>0</v>
      </c>
      <c r="K142" s="148">
        <v>0</v>
      </c>
      <c r="L142" s="148">
        <f t="shared" si="208"/>
        <v>0</v>
      </c>
      <c r="M142" s="148">
        <f t="shared" si="215"/>
        <v>414700</v>
      </c>
      <c r="N142" s="148">
        <f t="shared" si="216"/>
        <v>0</v>
      </c>
      <c r="O142" s="148"/>
      <c r="P142" s="148"/>
      <c r="Q142" s="148"/>
      <c r="R142" s="147" t="s">
        <v>490</v>
      </c>
      <c r="T142" s="148">
        <v>2</v>
      </c>
    </row>
    <row r="143" spans="1:20" ht="24.95" customHeight="1">
      <c r="A143" s="87" t="s">
        <v>1659</v>
      </c>
      <c r="B143" s="98"/>
      <c r="C143" s="98" t="s">
        <v>367</v>
      </c>
      <c r="D143" s="98" t="s">
        <v>368</v>
      </c>
      <c r="E143" s="101" t="s">
        <v>18</v>
      </c>
      <c r="F143" s="100"/>
      <c r="G143" s="100">
        <v>414700</v>
      </c>
      <c r="H143" s="100">
        <f t="shared" si="206"/>
        <v>0</v>
      </c>
      <c r="I143" s="100">
        <v>0</v>
      </c>
      <c r="J143" s="100">
        <f t="shared" si="207"/>
        <v>0</v>
      </c>
      <c r="K143" s="100">
        <v>0</v>
      </c>
      <c r="L143" s="100">
        <f t="shared" si="208"/>
        <v>0</v>
      </c>
      <c r="M143" s="100">
        <f t="shared" si="215"/>
        <v>414700</v>
      </c>
      <c r="N143" s="100">
        <f t="shared" si="216"/>
        <v>0</v>
      </c>
      <c r="O143" s="100">
        <f t="shared" ref="O143" si="229">F143-F142</f>
        <v>0</v>
      </c>
      <c r="P143" s="100">
        <f t="shared" ref="P143" si="230">M143-M142</f>
        <v>0</v>
      </c>
      <c r="Q143" s="100">
        <f t="shared" ref="Q143" si="231">N143-N142</f>
        <v>0</v>
      </c>
      <c r="R143" s="101" t="s">
        <v>1713</v>
      </c>
      <c r="T143" s="100">
        <v>2</v>
      </c>
    </row>
    <row r="144" spans="1:20" s="23" customFormat="1" ht="24.95" customHeight="1">
      <c r="A144" s="16" t="s">
        <v>1741</v>
      </c>
      <c r="B144" s="146"/>
      <c r="C144" s="146" t="s">
        <v>369</v>
      </c>
      <c r="D144" s="146" t="s">
        <v>370</v>
      </c>
      <c r="E144" s="147" t="s">
        <v>18</v>
      </c>
      <c r="F144" s="148"/>
      <c r="G144" s="148">
        <v>311740</v>
      </c>
      <c r="H144" s="148">
        <f t="shared" si="206"/>
        <v>0</v>
      </c>
      <c r="I144" s="148">
        <v>0</v>
      </c>
      <c r="J144" s="148">
        <f t="shared" si="207"/>
        <v>0</v>
      </c>
      <c r="K144" s="148">
        <v>0</v>
      </c>
      <c r="L144" s="148">
        <f t="shared" si="208"/>
        <v>0</v>
      </c>
      <c r="M144" s="148">
        <f t="shared" si="215"/>
        <v>311740</v>
      </c>
      <c r="N144" s="148">
        <f t="shared" si="216"/>
        <v>0</v>
      </c>
      <c r="O144" s="148"/>
      <c r="P144" s="148"/>
      <c r="Q144" s="148"/>
      <c r="R144" s="147" t="s">
        <v>491</v>
      </c>
      <c r="T144" s="148">
        <v>2</v>
      </c>
    </row>
    <row r="145" spans="1:20" ht="24.95" customHeight="1">
      <c r="A145" s="87" t="s">
        <v>1659</v>
      </c>
      <c r="B145" s="98"/>
      <c r="C145" s="98" t="s">
        <v>369</v>
      </c>
      <c r="D145" s="98" t="s">
        <v>370</v>
      </c>
      <c r="E145" s="101" t="s">
        <v>18</v>
      </c>
      <c r="F145" s="100"/>
      <c r="G145" s="100">
        <v>311740</v>
      </c>
      <c r="H145" s="100">
        <f t="shared" si="206"/>
        <v>0</v>
      </c>
      <c r="I145" s="100">
        <v>0</v>
      </c>
      <c r="J145" s="100">
        <f t="shared" si="207"/>
        <v>0</v>
      </c>
      <c r="K145" s="100">
        <v>0</v>
      </c>
      <c r="L145" s="100">
        <f t="shared" si="208"/>
        <v>0</v>
      </c>
      <c r="M145" s="100">
        <f t="shared" si="215"/>
        <v>311740</v>
      </c>
      <c r="N145" s="100">
        <f t="shared" si="216"/>
        <v>0</v>
      </c>
      <c r="O145" s="100">
        <f t="shared" ref="O145" si="232">F145-F144</f>
        <v>0</v>
      </c>
      <c r="P145" s="100">
        <f t="shared" ref="P145" si="233">M145-M144</f>
        <v>0</v>
      </c>
      <c r="Q145" s="100">
        <f t="shared" ref="Q145" si="234">N145-N144</f>
        <v>0</v>
      </c>
      <c r="R145" s="101" t="s">
        <v>1714</v>
      </c>
      <c r="T145" s="100">
        <v>2</v>
      </c>
    </row>
    <row r="146" spans="1:20" s="23" customFormat="1" ht="24.95" customHeight="1">
      <c r="A146" s="16" t="s">
        <v>1745</v>
      </c>
      <c r="B146" s="146"/>
      <c r="C146" s="146" t="s">
        <v>371</v>
      </c>
      <c r="D146" s="146" t="s">
        <v>372</v>
      </c>
      <c r="E146" s="147" t="s">
        <v>18</v>
      </c>
      <c r="F146" s="148"/>
      <c r="G146" s="148">
        <v>258830</v>
      </c>
      <c r="H146" s="148">
        <f t="shared" si="206"/>
        <v>0</v>
      </c>
      <c r="I146" s="148">
        <v>0</v>
      </c>
      <c r="J146" s="148">
        <f t="shared" si="207"/>
        <v>0</v>
      </c>
      <c r="K146" s="148">
        <v>0</v>
      </c>
      <c r="L146" s="148">
        <f t="shared" si="208"/>
        <v>0</v>
      </c>
      <c r="M146" s="148">
        <f t="shared" si="215"/>
        <v>258830</v>
      </c>
      <c r="N146" s="148">
        <f t="shared" si="216"/>
        <v>0</v>
      </c>
      <c r="O146" s="148"/>
      <c r="P146" s="148"/>
      <c r="Q146" s="148"/>
      <c r="R146" s="147" t="s">
        <v>492</v>
      </c>
      <c r="T146" s="148">
        <v>2</v>
      </c>
    </row>
    <row r="147" spans="1:20" ht="24.95" customHeight="1">
      <c r="A147" s="87" t="s">
        <v>1659</v>
      </c>
      <c r="B147" s="98"/>
      <c r="C147" s="98" t="s">
        <v>371</v>
      </c>
      <c r="D147" s="98" t="s">
        <v>372</v>
      </c>
      <c r="E147" s="101" t="s">
        <v>18</v>
      </c>
      <c r="F147" s="100"/>
      <c r="G147" s="100">
        <v>258830</v>
      </c>
      <c r="H147" s="100">
        <f t="shared" si="206"/>
        <v>0</v>
      </c>
      <c r="I147" s="100">
        <v>0</v>
      </c>
      <c r="J147" s="100">
        <f t="shared" si="207"/>
        <v>0</v>
      </c>
      <c r="K147" s="100">
        <v>0</v>
      </c>
      <c r="L147" s="100">
        <f t="shared" si="208"/>
        <v>0</v>
      </c>
      <c r="M147" s="100">
        <f t="shared" si="215"/>
        <v>258830</v>
      </c>
      <c r="N147" s="100">
        <f t="shared" si="216"/>
        <v>0</v>
      </c>
      <c r="O147" s="100">
        <f t="shared" ref="O147" si="235">F147-F146</f>
        <v>0</v>
      </c>
      <c r="P147" s="100">
        <f t="shared" ref="P147" si="236">M147-M146</f>
        <v>0</v>
      </c>
      <c r="Q147" s="100">
        <f t="shared" ref="Q147" si="237">N147-N146</f>
        <v>0</v>
      </c>
      <c r="R147" s="101" t="s">
        <v>1715</v>
      </c>
      <c r="T147" s="100">
        <v>2</v>
      </c>
    </row>
    <row r="148" spans="1:20" s="23" customFormat="1" ht="24.95" customHeight="1">
      <c r="A148" s="16" t="s">
        <v>1737</v>
      </c>
      <c r="B148" s="146"/>
      <c r="C148" s="146" t="s">
        <v>373</v>
      </c>
      <c r="D148" s="146" t="s">
        <v>374</v>
      </c>
      <c r="E148" s="147" t="s">
        <v>18</v>
      </c>
      <c r="F148" s="148"/>
      <c r="G148" s="148">
        <v>200200</v>
      </c>
      <c r="H148" s="148">
        <f t="shared" si="206"/>
        <v>0</v>
      </c>
      <c r="I148" s="148">
        <v>0</v>
      </c>
      <c r="J148" s="148">
        <f t="shared" si="207"/>
        <v>0</v>
      </c>
      <c r="K148" s="148">
        <v>0</v>
      </c>
      <c r="L148" s="148">
        <f t="shared" si="208"/>
        <v>0</v>
      </c>
      <c r="M148" s="148">
        <f t="shared" si="215"/>
        <v>200200</v>
      </c>
      <c r="N148" s="148">
        <f t="shared" si="216"/>
        <v>0</v>
      </c>
      <c r="O148" s="148"/>
      <c r="P148" s="148"/>
      <c r="Q148" s="148"/>
      <c r="R148" s="147" t="s">
        <v>493</v>
      </c>
      <c r="T148" s="148">
        <v>2</v>
      </c>
    </row>
    <row r="149" spans="1:20" ht="24.95" customHeight="1">
      <c r="A149" s="87" t="s">
        <v>1659</v>
      </c>
      <c r="B149" s="98"/>
      <c r="C149" s="98" t="s">
        <v>373</v>
      </c>
      <c r="D149" s="98" t="s">
        <v>374</v>
      </c>
      <c r="E149" s="101" t="s">
        <v>18</v>
      </c>
      <c r="F149" s="100"/>
      <c r="G149" s="100">
        <v>200200</v>
      </c>
      <c r="H149" s="100">
        <f t="shared" si="206"/>
        <v>0</v>
      </c>
      <c r="I149" s="100">
        <v>0</v>
      </c>
      <c r="J149" s="100">
        <f t="shared" si="207"/>
        <v>0</v>
      </c>
      <c r="K149" s="100">
        <v>0</v>
      </c>
      <c r="L149" s="100">
        <f t="shared" si="208"/>
        <v>0</v>
      </c>
      <c r="M149" s="100">
        <f t="shared" si="215"/>
        <v>200200</v>
      </c>
      <c r="N149" s="100">
        <f t="shared" si="216"/>
        <v>0</v>
      </c>
      <c r="O149" s="100">
        <f t="shared" ref="O149" si="238">F149-F148</f>
        <v>0</v>
      </c>
      <c r="P149" s="100">
        <f t="shared" ref="P149" si="239">M149-M148</f>
        <v>0</v>
      </c>
      <c r="Q149" s="100">
        <f t="shared" ref="Q149" si="240">N149-N148</f>
        <v>0</v>
      </c>
      <c r="R149" s="101" t="s">
        <v>1716</v>
      </c>
      <c r="T149" s="100">
        <v>2</v>
      </c>
    </row>
    <row r="150" spans="1:20" s="23" customFormat="1" ht="24.95" customHeight="1">
      <c r="A150" s="16" t="s">
        <v>1623</v>
      </c>
      <c r="B150" s="146"/>
      <c r="C150" s="146" t="s">
        <v>375</v>
      </c>
      <c r="D150" s="146" t="s">
        <v>414</v>
      </c>
      <c r="E150" s="147" t="s">
        <v>18</v>
      </c>
      <c r="F150" s="148"/>
      <c r="G150" s="148">
        <v>3121690</v>
      </c>
      <c r="H150" s="148">
        <f t="shared" si="206"/>
        <v>0</v>
      </c>
      <c r="I150" s="148">
        <v>0</v>
      </c>
      <c r="J150" s="148">
        <f t="shared" si="207"/>
        <v>0</v>
      </c>
      <c r="K150" s="148">
        <v>0</v>
      </c>
      <c r="L150" s="148">
        <f t="shared" si="208"/>
        <v>0</v>
      </c>
      <c r="M150" s="148">
        <f t="shared" si="215"/>
        <v>3121690</v>
      </c>
      <c r="N150" s="148">
        <f t="shared" si="216"/>
        <v>0</v>
      </c>
      <c r="O150" s="148"/>
      <c r="P150" s="148"/>
      <c r="Q150" s="148"/>
      <c r="R150" s="147" t="s">
        <v>494</v>
      </c>
      <c r="T150" s="148">
        <v>2</v>
      </c>
    </row>
    <row r="151" spans="1:20" ht="24.95" customHeight="1">
      <c r="A151" s="87" t="s">
        <v>1659</v>
      </c>
      <c r="B151" s="98"/>
      <c r="C151" s="98" t="s">
        <v>375</v>
      </c>
      <c r="D151" s="98" t="s">
        <v>414</v>
      </c>
      <c r="E151" s="101" t="s">
        <v>18</v>
      </c>
      <c r="F151" s="100"/>
      <c r="G151" s="100">
        <v>3121690</v>
      </c>
      <c r="H151" s="100">
        <f t="shared" si="206"/>
        <v>0</v>
      </c>
      <c r="I151" s="100">
        <v>0</v>
      </c>
      <c r="J151" s="100">
        <f t="shared" si="207"/>
        <v>0</v>
      </c>
      <c r="K151" s="100">
        <v>0</v>
      </c>
      <c r="L151" s="100">
        <f t="shared" si="208"/>
        <v>0</v>
      </c>
      <c r="M151" s="100">
        <f t="shared" si="215"/>
        <v>3121690</v>
      </c>
      <c r="N151" s="100">
        <f t="shared" si="216"/>
        <v>0</v>
      </c>
      <c r="O151" s="100">
        <f t="shared" ref="O151" si="241">F151-F150</f>
        <v>0</v>
      </c>
      <c r="P151" s="100">
        <f t="shared" ref="P151" si="242">M151-M150</f>
        <v>0</v>
      </c>
      <c r="Q151" s="100">
        <f t="shared" ref="Q151" si="243">N151-N150</f>
        <v>0</v>
      </c>
      <c r="R151" s="101" t="s">
        <v>1717</v>
      </c>
      <c r="T151" s="100">
        <v>2</v>
      </c>
    </row>
    <row r="152" spans="1:20" s="23" customFormat="1" ht="24.95" customHeight="1">
      <c r="A152" s="16" t="s">
        <v>1624</v>
      </c>
      <c r="B152" s="146"/>
      <c r="C152" s="146" t="s">
        <v>377</v>
      </c>
      <c r="D152" s="146" t="s">
        <v>415</v>
      </c>
      <c r="E152" s="147" t="s">
        <v>18</v>
      </c>
      <c r="F152" s="148"/>
      <c r="G152" s="148">
        <v>4269100</v>
      </c>
      <c r="H152" s="148">
        <f t="shared" si="206"/>
        <v>0</v>
      </c>
      <c r="I152" s="148">
        <v>0</v>
      </c>
      <c r="J152" s="148">
        <f t="shared" si="207"/>
        <v>0</v>
      </c>
      <c r="K152" s="148">
        <v>0</v>
      </c>
      <c r="L152" s="148">
        <f t="shared" si="208"/>
        <v>0</v>
      </c>
      <c r="M152" s="148">
        <f t="shared" si="215"/>
        <v>4269100</v>
      </c>
      <c r="N152" s="148">
        <f t="shared" si="216"/>
        <v>0</v>
      </c>
      <c r="O152" s="148"/>
      <c r="P152" s="148"/>
      <c r="Q152" s="148"/>
      <c r="R152" s="147" t="s">
        <v>495</v>
      </c>
      <c r="T152" s="148">
        <v>1</v>
      </c>
    </row>
    <row r="153" spans="1:20" ht="24.95" customHeight="1">
      <c r="A153" s="87" t="s">
        <v>1659</v>
      </c>
      <c r="B153" s="98"/>
      <c r="C153" s="98" t="s">
        <v>377</v>
      </c>
      <c r="D153" s="98" t="s">
        <v>415</v>
      </c>
      <c r="E153" s="101" t="s">
        <v>18</v>
      </c>
      <c r="F153" s="100"/>
      <c r="G153" s="100">
        <v>4269100</v>
      </c>
      <c r="H153" s="100">
        <f t="shared" si="206"/>
        <v>0</v>
      </c>
      <c r="I153" s="100">
        <v>0</v>
      </c>
      <c r="J153" s="100">
        <f t="shared" si="207"/>
        <v>0</v>
      </c>
      <c r="K153" s="100">
        <v>0</v>
      </c>
      <c r="L153" s="100">
        <f t="shared" si="208"/>
        <v>0</v>
      </c>
      <c r="M153" s="100">
        <f t="shared" si="215"/>
        <v>4269100</v>
      </c>
      <c r="N153" s="100">
        <f t="shared" si="216"/>
        <v>0</v>
      </c>
      <c r="O153" s="100">
        <f t="shared" ref="O153" si="244">F153-F152</f>
        <v>0</v>
      </c>
      <c r="P153" s="100">
        <f t="shared" ref="P153" si="245">M153-M152</f>
        <v>0</v>
      </c>
      <c r="Q153" s="100">
        <f t="shared" ref="Q153" si="246">N153-N152</f>
        <v>0</v>
      </c>
      <c r="R153" s="101" t="s">
        <v>1718</v>
      </c>
      <c r="T153" s="100">
        <v>1</v>
      </c>
    </row>
    <row r="154" spans="1:20" s="23" customFormat="1" ht="24.95" customHeight="1">
      <c r="A154" s="16" t="s">
        <v>1624</v>
      </c>
      <c r="B154" s="146"/>
      <c r="C154" s="146" t="s">
        <v>416</v>
      </c>
      <c r="D154" s="146" t="s">
        <v>417</v>
      </c>
      <c r="E154" s="147" t="s">
        <v>18</v>
      </c>
      <c r="F154" s="148"/>
      <c r="G154" s="148">
        <v>2478245</v>
      </c>
      <c r="H154" s="148">
        <f t="shared" si="206"/>
        <v>0</v>
      </c>
      <c r="I154" s="148">
        <v>0</v>
      </c>
      <c r="J154" s="148">
        <f t="shared" si="207"/>
        <v>0</v>
      </c>
      <c r="K154" s="148">
        <v>0</v>
      </c>
      <c r="L154" s="148">
        <f t="shared" si="208"/>
        <v>0</v>
      </c>
      <c r="M154" s="148">
        <f t="shared" si="215"/>
        <v>2478245</v>
      </c>
      <c r="N154" s="148">
        <f t="shared" si="216"/>
        <v>0</v>
      </c>
      <c r="O154" s="148"/>
      <c r="P154" s="148"/>
      <c r="Q154" s="148"/>
      <c r="R154" s="147" t="s">
        <v>496</v>
      </c>
      <c r="T154" s="148">
        <v>1</v>
      </c>
    </row>
    <row r="155" spans="1:20" ht="24.95" customHeight="1">
      <c r="A155" s="87" t="s">
        <v>1659</v>
      </c>
      <c r="B155" s="98"/>
      <c r="C155" s="98" t="s">
        <v>416</v>
      </c>
      <c r="D155" s="98" t="s">
        <v>417</v>
      </c>
      <c r="E155" s="101" t="s">
        <v>18</v>
      </c>
      <c r="F155" s="100"/>
      <c r="G155" s="100">
        <v>2478245</v>
      </c>
      <c r="H155" s="100">
        <f t="shared" si="206"/>
        <v>0</v>
      </c>
      <c r="I155" s="100">
        <v>0</v>
      </c>
      <c r="J155" s="100">
        <f t="shared" si="207"/>
        <v>0</v>
      </c>
      <c r="K155" s="100">
        <v>0</v>
      </c>
      <c r="L155" s="100">
        <f t="shared" si="208"/>
        <v>0</v>
      </c>
      <c r="M155" s="100">
        <f t="shared" si="215"/>
        <v>2478245</v>
      </c>
      <c r="N155" s="100">
        <f t="shared" si="216"/>
        <v>0</v>
      </c>
      <c r="O155" s="100">
        <f t="shared" ref="O155" si="247">F155-F154</f>
        <v>0</v>
      </c>
      <c r="P155" s="100">
        <f t="shared" ref="P155" si="248">M155-M154</f>
        <v>0</v>
      </c>
      <c r="Q155" s="100">
        <f t="shared" ref="Q155" si="249">N155-N154</f>
        <v>0</v>
      </c>
      <c r="R155" s="101" t="s">
        <v>1719</v>
      </c>
      <c r="T155" s="100">
        <v>1</v>
      </c>
    </row>
    <row r="156" spans="1:20" s="23" customFormat="1" ht="24.95" customHeight="1">
      <c r="A156" s="16" t="s">
        <v>1624</v>
      </c>
      <c r="B156" s="146"/>
      <c r="C156" s="146" t="s">
        <v>379</v>
      </c>
      <c r="D156" s="146" t="s">
        <v>418</v>
      </c>
      <c r="E156" s="147" t="s">
        <v>18</v>
      </c>
      <c r="F156" s="148"/>
      <c r="G156" s="148">
        <v>12984745</v>
      </c>
      <c r="H156" s="148">
        <f t="shared" si="206"/>
        <v>0</v>
      </c>
      <c r="I156" s="148">
        <v>0</v>
      </c>
      <c r="J156" s="148">
        <f t="shared" si="207"/>
        <v>0</v>
      </c>
      <c r="K156" s="148">
        <v>0</v>
      </c>
      <c r="L156" s="148">
        <f t="shared" si="208"/>
        <v>0</v>
      </c>
      <c r="M156" s="148">
        <f t="shared" si="215"/>
        <v>12984745</v>
      </c>
      <c r="N156" s="148">
        <f t="shared" si="216"/>
        <v>0</v>
      </c>
      <c r="O156" s="148"/>
      <c r="P156" s="148"/>
      <c r="Q156" s="148"/>
      <c r="R156" s="147" t="s">
        <v>497</v>
      </c>
      <c r="T156" s="148">
        <v>1</v>
      </c>
    </row>
    <row r="157" spans="1:20" ht="24.95" customHeight="1">
      <c r="A157" s="87" t="s">
        <v>1659</v>
      </c>
      <c r="B157" s="98"/>
      <c r="C157" s="98" t="s">
        <v>379</v>
      </c>
      <c r="D157" s="98" t="s">
        <v>418</v>
      </c>
      <c r="E157" s="101" t="s">
        <v>18</v>
      </c>
      <c r="F157" s="100"/>
      <c r="G157" s="100">
        <v>12984745</v>
      </c>
      <c r="H157" s="100">
        <f t="shared" si="206"/>
        <v>0</v>
      </c>
      <c r="I157" s="100">
        <v>0</v>
      </c>
      <c r="J157" s="100">
        <f t="shared" si="207"/>
        <v>0</v>
      </c>
      <c r="K157" s="100">
        <v>0</v>
      </c>
      <c r="L157" s="100">
        <f t="shared" si="208"/>
        <v>0</v>
      </c>
      <c r="M157" s="100">
        <f t="shared" si="215"/>
        <v>12984745</v>
      </c>
      <c r="N157" s="100">
        <f t="shared" si="216"/>
        <v>0</v>
      </c>
      <c r="O157" s="100">
        <f t="shared" ref="O157" si="250">F157-F156</f>
        <v>0</v>
      </c>
      <c r="P157" s="100">
        <f t="shared" ref="P157" si="251">M157-M156</f>
        <v>0</v>
      </c>
      <c r="Q157" s="100">
        <f t="shared" ref="Q157" si="252">N157-N156</f>
        <v>0</v>
      </c>
      <c r="R157" s="101" t="s">
        <v>1720</v>
      </c>
      <c r="T157" s="100">
        <v>1</v>
      </c>
    </row>
    <row r="158" spans="1:20" s="23" customFormat="1" ht="24.95" customHeight="1">
      <c r="A158" s="16" t="s">
        <v>1624</v>
      </c>
      <c r="B158" s="146"/>
      <c r="C158" s="146" t="s">
        <v>383</v>
      </c>
      <c r="D158" s="146" t="s">
        <v>408</v>
      </c>
      <c r="E158" s="147" t="s">
        <v>18</v>
      </c>
      <c r="F158" s="148"/>
      <c r="G158" s="148">
        <v>1384950</v>
      </c>
      <c r="H158" s="148">
        <f t="shared" si="206"/>
        <v>0</v>
      </c>
      <c r="I158" s="148">
        <v>0</v>
      </c>
      <c r="J158" s="148">
        <f t="shared" si="207"/>
        <v>0</v>
      </c>
      <c r="K158" s="148">
        <v>0</v>
      </c>
      <c r="L158" s="148">
        <f t="shared" si="208"/>
        <v>0</v>
      </c>
      <c r="M158" s="148">
        <f t="shared" si="215"/>
        <v>1384950</v>
      </c>
      <c r="N158" s="148">
        <f t="shared" si="216"/>
        <v>0</v>
      </c>
      <c r="O158" s="148"/>
      <c r="P158" s="148"/>
      <c r="Q158" s="148"/>
      <c r="R158" s="147" t="s">
        <v>498</v>
      </c>
      <c r="T158" s="148">
        <v>2</v>
      </c>
    </row>
    <row r="159" spans="1:20" ht="24.95" customHeight="1">
      <c r="A159" s="87" t="s">
        <v>1659</v>
      </c>
      <c r="B159" s="98"/>
      <c r="C159" s="98" t="s">
        <v>383</v>
      </c>
      <c r="D159" s="98" t="s">
        <v>408</v>
      </c>
      <c r="E159" s="101" t="s">
        <v>18</v>
      </c>
      <c r="F159" s="100"/>
      <c r="G159" s="100">
        <v>1384950</v>
      </c>
      <c r="H159" s="100">
        <f t="shared" si="206"/>
        <v>0</v>
      </c>
      <c r="I159" s="100">
        <v>0</v>
      </c>
      <c r="J159" s="100">
        <f t="shared" si="207"/>
        <v>0</v>
      </c>
      <c r="K159" s="100">
        <v>0</v>
      </c>
      <c r="L159" s="100">
        <f t="shared" si="208"/>
        <v>0</v>
      </c>
      <c r="M159" s="100">
        <f t="shared" si="215"/>
        <v>1384950</v>
      </c>
      <c r="N159" s="100">
        <f t="shared" si="216"/>
        <v>0</v>
      </c>
      <c r="O159" s="100">
        <f t="shared" ref="O159" si="253">F159-F158</f>
        <v>0</v>
      </c>
      <c r="P159" s="100">
        <f t="shared" ref="P159" si="254">M159-M158</f>
        <v>0</v>
      </c>
      <c r="Q159" s="100">
        <f t="shared" ref="Q159" si="255">N159-N158</f>
        <v>0</v>
      </c>
      <c r="R159" s="101" t="s">
        <v>1721</v>
      </c>
      <c r="T159" s="100">
        <v>2</v>
      </c>
    </row>
    <row r="160" spans="1:20" s="23" customFormat="1" ht="24.95" customHeight="1">
      <c r="A160" s="16" t="s">
        <v>1624</v>
      </c>
      <c r="B160" s="146"/>
      <c r="C160" s="146" t="s">
        <v>480</v>
      </c>
      <c r="D160" s="146" t="s">
        <v>481</v>
      </c>
      <c r="E160" s="147" t="s">
        <v>16</v>
      </c>
      <c r="F160" s="148"/>
      <c r="G160" s="148">
        <v>150000</v>
      </c>
      <c r="H160" s="148">
        <f t="shared" si="206"/>
        <v>0</v>
      </c>
      <c r="I160" s="148">
        <v>0</v>
      </c>
      <c r="J160" s="148">
        <f t="shared" si="207"/>
        <v>0</v>
      </c>
      <c r="K160" s="148">
        <v>0</v>
      </c>
      <c r="L160" s="148">
        <f t="shared" si="208"/>
        <v>0</v>
      </c>
      <c r="M160" s="148">
        <f t="shared" si="215"/>
        <v>150000</v>
      </c>
      <c r="N160" s="148">
        <f t="shared" si="216"/>
        <v>0</v>
      </c>
      <c r="O160" s="148"/>
      <c r="P160" s="148"/>
      <c r="Q160" s="148"/>
      <c r="R160" s="147" t="s">
        <v>482</v>
      </c>
      <c r="T160" s="148">
        <v>827</v>
      </c>
    </row>
    <row r="161" spans="1:20" ht="24.95" customHeight="1">
      <c r="A161" s="87" t="s">
        <v>1659</v>
      </c>
      <c r="B161" s="98"/>
      <c r="C161" s="98" t="s">
        <v>1703</v>
      </c>
      <c r="D161" s="98" t="s">
        <v>1704</v>
      </c>
      <c r="E161" s="101" t="s">
        <v>16</v>
      </c>
      <c r="F161" s="100"/>
      <c r="G161" s="100">
        <v>150000</v>
      </c>
      <c r="H161" s="100">
        <f t="shared" si="206"/>
        <v>0</v>
      </c>
      <c r="I161" s="100">
        <v>0</v>
      </c>
      <c r="J161" s="100">
        <f t="shared" si="207"/>
        <v>0</v>
      </c>
      <c r="K161" s="100">
        <v>0</v>
      </c>
      <c r="L161" s="100">
        <f t="shared" si="208"/>
        <v>0</v>
      </c>
      <c r="M161" s="100">
        <f t="shared" si="215"/>
        <v>150000</v>
      </c>
      <c r="N161" s="100">
        <f t="shared" si="216"/>
        <v>0</v>
      </c>
      <c r="O161" s="100">
        <f t="shared" ref="O161" si="256">F161-F160</f>
        <v>0</v>
      </c>
      <c r="P161" s="100">
        <f t="shared" ref="P161" si="257">M161-M160</f>
        <v>0</v>
      </c>
      <c r="Q161" s="100">
        <f t="shared" ref="Q161" si="258">N161-N160</f>
        <v>0</v>
      </c>
      <c r="R161" s="101" t="s">
        <v>1705</v>
      </c>
      <c r="T161" s="100">
        <v>827</v>
      </c>
    </row>
    <row r="162" spans="1:20" s="28" customFormat="1" ht="24.95" customHeight="1">
      <c r="A162" s="26" t="s">
        <v>1623</v>
      </c>
      <c r="B162" s="141"/>
      <c r="C162" s="142" t="s">
        <v>499</v>
      </c>
      <c r="D162" s="141" t="s">
        <v>0</v>
      </c>
      <c r="E162" s="143"/>
      <c r="F162" s="144"/>
      <c r="G162" s="144"/>
      <c r="H162" s="144">
        <f>SUMIF(A164:A187,A164,H164:H187)</f>
        <v>0</v>
      </c>
      <c r="I162" s="144"/>
      <c r="J162" s="144">
        <f>SUMIF(D164:D187,D164,J164:J187)</f>
        <v>0</v>
      </c>
      <c r="K162" s="144"/>
      <c r="L162" s="144">
        <f>SUMIF(F164:F187,F164,L164:L187)</f>
        <v>0</v>
      </c>
      <c r="M162" s="144">
        <f t="shared" si="215"/>
        <v>0</v>
      </c>
      <c r="N162" s="144">
        <f t="shared" si="216"/>
        <v>0</v>
      </c>
      <c r="O162" s="144"/>
      <c r="P162" s="144"/>
      <c r="Q162" s="144"/>
      <c r="R162" s="143"/>
      <c r="T162" s="144"/>
    </row>
    <row r="163" spans="1:20" s="130" customFormat="1" ht="24.95" customHeight="1">
      <c r="A163" s="129" t="s">
        <v>1664</v>
      </c>
      <c r="B163" s="124"/>
      <c r="C163" s="125" t="s">
        <v>1722</v>
      </c>
      <c r="D163" s="124" t="s">
        <v>0</v>
      </c>
      <c r="E163" s="126"/>
      <c r="F163" s="127"/>
      <c r="G163" s="127"/>
      <c r="H163" s="127">
        <f>SUMIF($A$165:$A$188,$A165,H$165:H$188)</f>
        <v>0</v>
      </c>
      <c r="I163" s="127"/>
      <c r="J163" s="127">
        <f>SUMIF($A$165:$A$188,$A165,J$165:J$188)</f>
        <v>0</v>
      </c>
      <c r="K163" s="127"/>
      <c r="L163" s="127">
        <f>SUMIF($A$165:$A$188,$A165,L$165:L$188)</f>
        <v>0</v>
      </c>
      <c r="M163" s="127">
        <f t="shared" si="215"/>
        <v>0</v>
      </c>
      <c r="N163" s="127">
        <f t="shared" si="216"/>
        <v>0</v>
      </c>
      <c r="O163" s="127">
        <f t="shared" ref="O163" si="259">F163-F162</f>
        <v>0</v>
      </c>
      <c r="P163" s="127">
        <f t="shared" ref="P163" si="260">M163-M162</f>
        <v>0</v>
      </c>
      <c r="Q163" s="127">
        <f t="shared" ref="Q163" si="261">N163-N162</f>
        <v>0</v>
      </c>
      <c r="R163" s="126"/>
      <c r="T163" s="127"/>
    </row>
    <row r="164" spans="1:20" s="23" customFormat="1" ht="24.95" customHeight="1">
      <c r="A164" s="16" t="s">
        <v>1624</v>
      </c>
      <c r="B164" s="146"/>
      <c r="C164" s="146" t="s">
        <v>348</v>
      </c>
      <c r="D164" s="146" t="s">
        <v>349</v>
      </c>
      <c r="E164" s="147" t="s">
        <v>18</v>
      </c>
      <c r="F164" s="148"/>
      <c r="G164" s="148">
        <v>194480</v>
      </c>
      <c r="H164" s="148">
        <f t="shared" ref="H164:H187" si="262">TRUNC(G164*F164, 0)</f>
        <v>0</v>
      </c>
      <c r="I164" s="148">
        <v>0</v>
      </c>
      <c r="J164" s="148">
        <f t="shared" ref="J164:J187" si="263">TRUNC(I164*F164, 0)</f>
        <v>0</v>
      </c>
      <c r="K164" s="148">
        <v>0</v>
      </c>
      <c r="L164" s="148">
        <f t="shared" ref="L164:L187" si="264">TRUNC(K164*F164, 0)</f>
        <v>0</v>
      </c>
      <c r="M164" s="148">
        <f t="shared" si="215"/>
        <v>194480</v>
      </c>
      <c r="N164" s="148">
        <f t="shared" si="216"/>
        <v>0</v>
      </c>
      <c r="O164" s="148"/>
      <c r="P164" s="148"/>
      <c r="Q164" s="148"/>
      <c r="R164" s="147" t="s">
        <v>500</v>
      </c>
      <c r="T164" s="148">
        <v>4</v>
      </c>
    </row>
    <row r="165" spans="1:20" ht="24.95" customHeight="1">
      <c r="A165" s="87" t="s">
        <v>1724</v>
      </c>
      <c r="B165" s="98"/>
      <c r="C165" s="98" t="s">
        <v>348</v>
      </c>
      <c r="D165" s="98" t="s">
        <v>349</v>
      </c>
      <c r="E165" s="101" t="s">
        <v>18</v>
      </c>
      <c r="F165" s="100"/>
      <c r="G165" s="100">
        <v>194480</v>
      </c>
      <c r="H165" s="100">
        <f t="shared" si="262"/>
        <v>0</v>
      </c>
      <c r="I165" s="100">
        <v>0</v>
      </c>
      <c r="J165" s="100">
        <f t="shared" si="263"/>
        <v>0</v>
      </c>
      <c r="K165" s="100">
        <v>0</v>
      </c>
      <c r="L165" s="100">
        <f t="shared" si="264"/>
        <v>0</v>
      </c>
      <c r="M165" s="100">
        <f t="shared" si="215"/>
        <v>194480</v>
      </c>
      <c r="N165" s="100">
        <f t="shared" si="216"/>
        <v>0</v>
      </c>
      <c r="O165" s="100">
        <f t="shared" ref="O165" si="265">F165-F164</f>
        <v>0</v>
      </c>
      <c r="P165" s="100">
        <f t="shared" ref="P165" si="266">M165-M164</f>
        <v>0</v>
      </c>
      <c r="Q165" s="100">
        <f t="shared" ref="Q165" si="267">N165-N164</f>
        <v>0</v>
      </c>
      <c r="R165" s="101" t="s">
        <v>1723</v>
      </c>
      <c r="T165" s="100">
        <v>4</v>
      </c>
    </row>
    <row r="166" spans="1:20" s="23" customFormat="1" ht="24.95" customHeight="1">
      <c r="A166" s="16" t="s">
        <v>1624</v>
      </c>
      <c r="B166" s="146"/>
      <c r="C166" s="146" t="s">
        <v>350</v>
      </c>
      <c r="D166" s="146" t="s">
        <v>419</v>
      </c>
      <c r="E166" s="147" t="s">
        <v>18</v>
      </c>
      <c r="F166" s="148"/>
      <c r="G166" s="148">
        <v>161755</v>
      </c>
      <c r="H166" s="148">
        <f t="shared" si="262"/>
        <v>0</v>
      </c>
      <c r="I166" s="148">
        <v>0</v>
      </c>
      <c r="J166" s="148">
        <f t="shared" si="263"/>
        <v>0</v>
      </c>
      <c r="K166" s="148">
        <v>0</v>
      </c>
      <c r="L166" s="148">
        <f t="shared" si="264"/>
        <v>0</v>
      </c>
      <c r="M166" s="148">
        <f t="shared" ref="M166:M187" si="268">G166+I166+K166</f>
        <v>161755</v>
      </c>
      <c r="N166" s="148">
        <f t="shared" ref="N166:N187" si="269">H166+J166+L166</f>
        <v>0</v>
      </c>
      <c r="O166" s="148"/>
      <c r="P166" s="148"/>
      <c r="Q166" s="148"/>
      <c r="R166" s="147" t="s">
        <v>501</v>
      </c>
      <c r="T166" s="148">
        <v>2</v>
      </c>
    </row>
    <row r="167" spans="1:20" ht="24.95" customHeight="1">
      <c r="A167" s="87" t="s">
        <v>1659</v>
      </c>
      <c r="B167" s="98"/>
      <c r="C167" s="98" t="s">
        <v>350</v>
      </c>
      <c r="D167" s="98" t="s">
        <v>419</v>
      </c>
      <c r="E167" s="101" t="s">
        <v>18</v>
      </c>
      <c r="F167" s="100"/>
      <c r="G167" s="100">
        <v>161755</v>
      </c>
      <c r="H167" s="100">
        <f t="shared" si="262"/>
        <v>0</v>
      </c>
      <c r="I167" s="100">
        <v>0</v>
      </c>
      <c r="J167" s="100">
        <f t="shared" si="263"/>
        <v>0</v>
      </c>
      <c r="K167" s="100">
        <v>0</v>
      </c>
      <c r="L167" s="100">
        <f t="shared" si="264"/>
        <v>0</v>
      </c>
      <c r="M167" s="100">
        <f t="shared" si="268"/>
        <v>161755</v>
      </c>
      <c r="N167" s="100">
        <f t="shared" si="269"/>
        <v>0</v>
      </c>
      <c r="O167" s="100">
        <f t="shared" ref="O167" si="270">F167-F166</f>
        <v>0</v>
      </c>
      <c r="P167" s="100">
        <f t="shared" ref="P167" si="271">M167-M166</f>
        <v>0</v>
      </c>
      <c r="Q167" s="100">
        <f t="shared" ref="Q167" si="272">N167-N166</f>
        <v>0</v>
      </c>
      <c r="R167" s="101" t="s">
        <v>1725</v>
      </c>
      <c r="T167" s="100">
        <v>2</v>
      </c>
    </row>
    <row r="168" spans="1:20" s="23" customFormat="1" ht="24.95" customHeight="1">
      <c r="A168" s="16" t="s">
        <v>1623</v>
      </c>
      <c r="B168" s="146"/>
      <c r="C168" s="146" t="s">
        <v>356</v>
      </c>
      <c r="D168" s="146" t="s">
        <v>357</v>
      </c>
      <c r="E168" s="147" t="s">
        <v>18</v>
      </c>
      <c r="F168" s="148"/>
      <c r="G168" s="148">
        <v>1105800</v>
      </c>
      <c r="H168" s="148">
        <f t="shared" si="262"/>
        <v>0</v>
      </c>
      <c r="I168" s="148">
        <v>0</v>
      </c>
      <c r="J168" s="148">
        <f t="shared" si="263"/>
        <v>0</v>
      </c>
      <c r="K168" s="148">
        <v>0</v>
      </c>
      <c r="L168" s="148">
        <f t="shared" si="264"/>
        <v>0</v>
      </c>
      <c r="M168" s="148">
        <f t="shared" si="268"/>
        <v>1105800</v>
      </c>
      <c r="N168" s="148">
        <f t="shared" si="269"/>
        <v>0</v>
      </c>
      <c r="O168" s="148"/>
      <c r="P168" s="148"/>
      <c r="Q168" s="148"/>
      <c r="R168" s="147" t="s">
        <v>502</v>
      </c>
      <c r="T168" s="148">
        <v>19</v>
      </c>
    </row>
    <row r="169" spans="1:20" ht="24.95" customHeight="1">
      <c r="A169" s="87" t="s">
        <v>1659</v>
      </c>
      <c r="B169" s="98"/>
      <c r="C169" s="98" t="s">
        <v>356</v>
      </c>
      <c r="D169" s="98" t="s">
        <v>357</v>
      </c>
      <c r="E169" s="101" t="s">
        <v>18</v>
      </c>
      <c r="F169" s="100"/>
      <c r="G169" s="100">
        <v>1105800</v>
      </c>
      <c r="H169" s="100">
        <f t="shared" si="262"/>
        <v>0</v>
      </c>
      <c r="I169" s="100">
        <v>0</v>
      </c>
      <c r="J169" s="100">
        <f t="shared" si="263"/>
        <v>0</v>
      </c>
      <c r="K169" s="100">
        <v>0</v>
      </c>
      <c r="L169" s="100">
        <f t="shared" si="264"/>
        <v>0</v>
      </c>
      <c r="M169" s="100">
        <f t="shared" si="268"/>
        <v>1105800</v>
      </c>
      <c r="N169" s="100">
        <f t="shared" si="269"/>
        <v>0</v>
      </c>
      <c r="O169" s="100">
        <f t="shared" ref="O169" si="273">F169-F168</f>
        <v>0</v>
      </c>
      <c r="P169" s="100">
        <f t="shared" ref="P169" si="274">M169-M168</f>
        <v>0</v>
      </c>
      <c r="Q169" s="100">
        <f t="shared" ref="Q169" si="275">N169-N168</f>
        <v>0</v>
      </c>
      <c r="R169" s="101" t="s">
        <v>1726</v>
      </c>
      <c r="T169" s="100">
        <v>19</v>
      </c>
    </row>
    <row r="170" spans="1:20" s="23" customFormat="1" ht="24.95" customHeight="1">
      <c r="A170" s="16" t="s">
        <v>1623</v>
      </c>
      <c r="B170" s="146"/>
      <c r="C170" s="146" t="s">
        <v>364</v>
      </c>
      <c r="D170" s="146" t="s">
        <v>368</v>
      </c>
      <c r="E170" s="147" t="s">
        <v>18</v>
      </c>
      <c r="F170" s="148"/>
      <c r="G170" s="148">
        <v>414700</v>
      </c>
      <c r="H170" s="148">
        <f t="shared" si="262"/>
        <v>0</v>
      </c>
      <c r="I170" s="148">
        <v>0</v>
      </c>
      <c r="J170" s="148">
        <f t="shared" si="263"/>
        <v>0</v>
      </c>
      <c r="K170" s="148">
        <v>0</v>
      </c>
      <c r="L170" s="148">
        <f t="shared" si="264"/>
        <v>0</v>
      </c>
      <c r="M170" s="148">
        <f t="shared" si="268"/>
        <v>414700</v>
      </c>
      <c r="N170" s="148">
        <f t="shared" si="269"/>
        <v>0</v>
      </c>
      <c r="O170" s="148"/>
      <c r="P170" s="148"/>
      <c r="Q170" s="148"/>
      <c r="R170" s="147" t="s">
        <v>503</v>
      </c>
      <c r="T170" s="148">
        <v>2</v>
      </c>
    </row>
    <row r="171" spans="1:20" ht="24.95" customHeight="1">
      <c r="A171" s="87" t="s">
        <v>1659</v>
      </c>
      <c r="B171" s="98"/>
      <c r="C171" s="98" t="s">
        <v>364</v>
      </c>
      <c r="D171" s="98" t="s">
        <v>368</v>
      </c>
      <c r="E171" s="101" t="s">
        <v>18</v>
      </c>
      <c r="F171" s="100"/>
      <c r="G171" s="100">
        <v>414700</v>
      </c>
      <c r="H171" s="100">
        <f t="shared" si="262"/>
        <v>0</v>
      </c>
      <c r="I171" s="100">
        <v>0</v>
      </c>
      <c r="J171" s="100">
        <f t="shared" si="263"/>
        <v>0</v>
      </c>
      <c r="K171" s="100">
        <v>0</v>
      </c>
      <c r="L171" s="100">
        <f t="shared" si="264"/>
        <v>0</v>
      </c>
      <c r="M171" s="100">
        <f t="shared" si="268"/>
        <v>414700</v>
      </c>
      <c r="N171" s="100">
        <f t="shared" si="269"/>
        <v>0</v>
      </c>
      <c r="O171" s="100">
        <f t="shared" ref="O171" si="276">F171-F170</f>
        <v>0</v>
      </c>
      <c r="P171" s="100">
        <f t="shared" ref="P171" si="277">M171-M170</f>
        <v>0</v>
      </c>
      <c r="Q171" s="100">
        <f t="shared" ref="Q171" si="278">N171-N170</f>
        <v>0</v>
      </c>
      <c r="R171" s="101" t="s">
        <v>1727</v>
      </c>
      <c r="T171" s="100">
        <v>2</v>
      </c>
    </row>
    <row r="172" spans="1:20" s="23" customFormat="1" ht="24.95" customHeight="1">
      <c r="A172" s="16" t="s">
        <v>1624</v>
      </c>
      <c r="B172" s="146"/>
      <c r="C172" s="146" t="s">
        <v>365</v>
      </c>
      <c r="D172" s="146" t="s">
        <v>370</v>
      </c>
      <c r="E172" s="147" t="s">
        <v>18</v>
      </c>
      <c r="F172" s="148"/>
      <c r="G172" s="148">
        <v>311740</v>
      </c>
      <c r="H172" s="148">
        <f t="shared" si="262"/>
        <v>0</v>
      </c>
      <c r="I172" s="148">
        <v>0</v>
      </c>
      <c r="J172" s="148">
        <f t="shared" si="263"/>
        <v>0</v>
      </c>
      <c r="K172" s="148">
        <v>0</v>
      </c>
      <c r="L172" s="148">
        <f t="shared" si="264"/>
        <v>0</v>
      </c>
      <c r="M172" s="148">
        <f t="shared" si="268"/>
        <v>311740</v>
      </c>
      <c r="N172" s="148">
        <f t="shared" si="269"/>
        <v>0</v>
      </c>
      <c r="O172" s="148"/>
      <c r="P172" s="148"/>
      <c r="Q172" s="148"/>
      <c r="R172" s="147" t="s">
        <v>504</v>
      </c>
      <c r="T172" s="148">
        <v>4</v>
      </c>
    </row>
    <row r="173" spans="1:20" ht="24.95" customHeight="1">
      <c r="A173" s="87" t="s">
        <v>1640</v>
      </c>
      <c r="B173" s="98"/>
      <c r="C173" s="98" t="s">
        <v>365</v>
      </c>
      <c r="D173" s="98" t="s">
        <v>370</v>
      </c>
      <c r="E173" s="101" t="s">
        <v>18</v>
      </c>
      <c r="F173" s="100"/>
      <c r="G173" s="100">
        <v>311740</v>
      </c>
      <c r="H173" s="100">
        <f t="shared" si="262"/>
        <v>0</v>
      </c>
      <c r="I173" s="100">
        <v>0</v>
      </c>
      <c r="J173" s="100">
        <f t="shared" si="263"/>
        <v>0</v>
      </c>
      <c r="K173" s="100">
        <v>0</v>
      </c>
      <c r="L173" s="100">
        <f t="shared" si="264"/>
        <v>0</v>
      </c>
      <c r="M173" s="100">
        <f t="shared" si="268"/>
        <v>311740</v>
      </c>
      <c r="N173" s="100">
        <f t="shared" si="269"/>
        <v>0</v>
      </c>
      <c r="O173" s="100">
        <f t="shared" ref="O173" si="279">F173-F172</f>
        <v>0</v>
      </c>
      <c r="P173" s="100">
        <f t="shared" ref="P173" si="280">M173-M172</f>
        <v>0</v>
      </c>
      <c r="Q173" s="100">
        <f t="shared" ref="Q173" si="281">N173-N172</f>
        <v>0</v>
      </c>
      <c r="R173" s="101" t="s">
        <v>1728</v>
      </c>
      <c r="T173" s="100">
        <v>4</v>
      </c>
    </row>
    <row r="174" spans="1:20" s="23" customFormat="1" ht="24.95" customHeight="1">
      <c r="A174" s="16" t="s">
        <v>1624</v>
      </c>
      <c r="B174" s="146"/>
      <c r="C174" s="146" t="s">
        <v>367</v>
      </c>
      <c r="D174" s="146" t="s">
        <v>372</v>
      </c>
      <c r="E174" s="147" t="s">
        <v>18</v>
      </c>
      <c r="F174" s="148"/>
      <c r="G174" s="148">
        <v>258830</v>
      </c>
      <c r="H174" s="148">
        <f t="shared" si="262"/>
        <v>0</v>
      </c>
      <c r="I174" s="148">
        <v>0</v>
      </c>
      <c r="J174" s="148">
        <f t="shared" si="263"/>
        <v>0</v>
      </c>
      <c r="K174" s="148">
        <v>0</v>
      </c>
      <c r="L174" s="148">
        <f t="shared" si="264"/>
        <v>0</v>
      </c>
      <c r="M174" s="148">
        <f t="shared" si="268"/>
        <v>258830</v>
      </c>
      <c r="N174" s="148">
        <f t="shared" si="269"/>
        <v>0</v>
      </c>
      <c r="O174" s="148"/>
      <c r="P174" s="148"/>
      <c r="Q174" s="148"/>
      <c r="R174" s="147" t="s">
        <v>505</v>
      </c>
      <c r="T174" s="148">
        <v>2</v>
      </c>
    </row>
    <row r="175" spans="1:20" ht="24.95" customHeight="1">
      <c r="A175" s="87" t="s">
        <v>1659</v>
      </c>
      <c r="B175" s="98"/>
      <c r="C175" s="98" t="s">
        <v>367</v>
      </c>
      <c r="D175" s="98" t="s">
        <v>372</v>
      </c>
      <c r="E175" s="101" t="s">
        <v>18</v>
      </c>
      <c r="F175" s="100"/>
      <c r="G175" s="100">
        <v>258830</v>
      </c>
      <c r="H175" s="100">
        <f t="shared" si="262"/>
        <v>0</v>
      </c>
      <c r="I175" s="100">
        <v>0</v>
      </c>
      <c r="J175" s="100">
        <f t="shared" si="263"/>
        <v>0</v>
      </c>
      <c r="K175" s="100">
        <v>0</v>
      </c>
      <c r="L175" s="100">
        <f t="shared" si="264"/>
        <v>0</v>
      </c>
      <c r="M175" s="100">
        <f t="shared" si="268"/>
        <v>258830</v>
      </c>
      <c r="N175" s="100">
        <f t="shared" si="269"/>
        <v>0</v>
      </c>
      <c r="O175" s="100">
        <f t="shared" ref="O175" si="282">F175-F174</f>
        <v>0</v>
      </c>
      <c r="P175" s="100">
        <f t="shared" ref="P175" si="283">M175-M174</f>
        <v>0</v>
      </c>
      <c r="Q175" s="100">
        <f t="shared" ref="Q175" si="284">N175-N174</f>
        <v>0</v>
      </c>
      <c r="R175" s="101" t="s">
        <v>1729</v>
      </c>
      <c r="T175" s="100">
        <v>2</v>
      </c>
    </row>
    <row r="176" spans="1:20" s="23" customFormat="1" ht="24.95" customHeight="1">
      <c r="A176" s="16" t="s">
        <v>1623</v>
      </c>
      <c r="B176" s="146"/>
      <c r="C176" s="146" t="s">
        <v>369</v>
      </c>
      <c r="D176" s="146" t="s">
        <v>374</v>
      </c>
      <c r="E176" s="147" t="s">
        <v>18</v>
      </c>
      <c r="F176" s="148"/>
      <c r="G176" s="148">
        <v>207350</v>
      </c>
      <c r="H176" s="148">
        <f t="shared" si="262"/>
        <v>0</v>
      </c>
      <c r="I176" s="148">
        <v>0</v>
      </c>
      <c r="J176" s="148">
        <f t="shared" si="263"/>
        <v>0</v>
      </c>
      <c r="K176" s="148">
        <v>0</v>
      </c>
      <c r="L176" s="148">
        <f t="shared" si="264"/>
        <v>0</v>
      </c>
      <c r="M176" s="148">
        <f t="shared" si="268"/>
        <v>207350</v>
      </c>
      <c r="N176" s="148">
        <f t="shared" si="269"/>
        <v>0</v>
      </c>
      <c r="O176" s="148"/>
      <c r="P176" s="148"/>
      <c r="Q176" s="148"/>
      <c r="R176" s="147" t="s">
        <v>506</v>
      </c>
      <c r="T176" s="148">
        <v>2</v>
      </c>
    </row>
    <row r="177" spans="1:20" ht="24.95" customHeight="1">
      <c r="A177" s="87" t="s">
        <v>1659</v>
      </c>
      <c r="B177" s="98"/>
      <c r="C177" s="98" t="s">
        <v>369</v>
      </c>
      <c r="D177" s="98" t="s">
        <v>374</v>
      </c>
      <c r="E177" s="101" t="s">
        <v>18</v>
      </c>
      <c r="F177" s="100"/>
      <c r="G177" s="100">
        <v>207350</v>
      </c>
      <c r="H177" s="100">
        <f t="shared" si="262"/>
        <v>0</v>
      </c>
      <c r="I177" s="100">
        <v>0</v>
      </c>
      <c r="J177" s="100">
        <f t="shared" si="263"/>
        <v>0</v>
      </c>
      <c r="K177" s="100">
        <v>0</v>
      </c>
      <c r="L177" s="100">
        <f t="shared" si="264"/>
        <v>0</v>
      </c>
      <c r="M177" s="100">
        <f t="shared" si="268"/>
        <v>207350</v>
      </c>
      <c r="N177" s="100">
        <f t="shared" si="269"/>
        <v>0</v>
      </c>
      <c r="O177" s="100">
        <f t="shared" ref="O177" si="285">F177-F176</f>
        <v>0</v>
      </c>
      <c r="P177" s="100">
        <f t="shared" ref="P177" si="286">M177-M176</f>
        <v>0</v>
      </c>
      <c r="Q177" s="100">
        <f t="shared" ref="Q177" si="287">N177-N176</f>
        <v>0</v>
      </c>
      <c r="R177" s="101" t="s">
        <v>1730</v>
      </c>
      <c r="T177" s="100">
        <v>2</v>
      </c>
    </row>
    <row r="178" spans="1:20" s="23" customFormat="1" ht="24.95" customHeight="1">
      <c r="A178" s="16" t="s">
        <v>1623</v>
      </c>
      <c r="B178" s="146"/>
      <c r="C178" s="146" t="s">
        <v>371</v>
      </c>
      <c r="D178" s="146" t="s">
        <v>420</v>
      </c>
      <c r="E178" s="147" t="s">
        <v>18</v>
      </c>
      <c r="F178" s="148"/>
      <c r="G178" s="148">
        <v>988130</v>
      </c>
      <c r="H178" s="148">
        <f t="shared" si="262"/>
        <v>0</v>
      </c>
      <c r="I178" s="148">
        <v>0</v>
      </c>
      <c r="J178" s="148">
        <f t="shared" si="263"/>
        <v>0</v>
      </c>
      <c r="K178" s="148">
        <v>0</v>
      </c>
      <c r="L178" s="148">
        <f t="shared" si="264"/>
        <v>0</v>
      </c>
      <c r="M178" s="148">
        <f t="shared" si="268"/>
        <v>988130</v>
      </c>
      <c r="N178" s="148">
        <f t="shared" si="269"/>
        <v>0</v>
      </c>
      <c r="O178" s="148"/>
      <c r="P178" s="148"/>
      <c r="Q178" s="148"/>
      <c r="R178" s="147" t="s">
        <v>507</v>
      </c>
      <c r="T178" s="148">
        <v>6</v>
      </c>
    </row>
    <row r="179" spans="1:20" ht="24.95" customHeight="1">
      <c r="A179" s="87" t="s">
        <v>1659</v>
      </c>
      <c r="B179" s="98"/>
      <c r="C179" s="98" t="s">
        <v>371</v>
      </c>
      <c r="D179" s="98" t="s">
        <v>420</v>
      </c>
      <c r="E179" s="101" t="s">
        <v>18</v>
      </c>
      <c r="F179" s="100"/>
      <c r="G179" s="100">
        <v>988130</v>
      </c>
      <c r="H179" s="100">
        <f t="shared" si="262"/>
        <v>0</v>
      </c>
      <c r="I179" s="100">
        <v>0</v>
      </c>
      <c r="J179" s="100">
        <f t="shared" si="263"/>
        <v>0</v>
      </c>
      <c r="K179" s="100">
        <v>0</v>
      </c>
      <c r="L179" s="100">
        <f t="shared" si="264"/>
        <v>0</v>
      </c>
      <c r="M179" s="100">
        <f t="shared" si="268"/>
        <v>988130</v>
      </c>
      <c r="N179" s="100">
        <f t="shared" si="269"/>
        <v>0</v>
      </c>
      <c r="O179" s="100">
        <f t="shared" ref="O179" si="288">F179-F178</f>
        <v>0</v>
      </c>
      <c r="P179" s="100">
        <f t="shared" ref="P179" si="289">M179-M178</f>
        <v>0</v>
      </c>
      <c r="Q179" s="100">
        <f t="shared" ref="Q179" si="290">N179-N178</f>
        <v>0</v>
      </c>
      <c r="R179" s="101" t="s">
        <v>1731</v>
      </c>
      <c r="T179" s="100">
        <v>6</v>
      </c>
    </row>
    <row r="180" spans="1:20" s="23" customFormat="1" ht="24.95" customHeight="1">
      <c r="A180" s="16" t="s">
        <v>1623</v>
      </c>
      <c r="B180" s="146"/>
      <c r="C180" s="146" t="s">
        <v>375</v>
      </c>
      <c r="D180" s="146" t="s">
        <v>421</v>
      </c>
      <c r="E180" s="147" t="s">
        <v>18</v>
      </c>
      <c r="F180" s="148"/>
      <c r="G180" s="148">
        <v>12517340</v>
      </c>
      <c r="H180" s="148">
        <f t="shared" si="262"/>
        <v>0</v>
      </c>
      <c r="I180" s="148">
        <v>0</v>
      </c>
      <c r="J180" s="148">
        <f t="shared" si="263"/>
        <v>0</v>
      </c>
      <c r="K180" s="148">
        <v>0</v>
      </c>
      <c r="L180" s="148">
        <f t="shared" si="264"/>
        <v>0</v>
      </c>
      <c r="M180" s="148">
        <f t="shared" si="268"/>
        <v>12517340</v>
      </c>
      <c r="N180" s="148">
        <f t="shared" si="269"/>
        <v>0</v>
      </c>
      <c r="O180" s="148"/>
      <c r="P180" s="148"/>
      <c r="Q180" s="148"/>
      <c r="R180" s="147" t="s">
        <v>508</v>
      </c>
      <c r="T180" s="148">
        <v>1</v>
      </c>
    </row>
    <row r="181" spans="1:20" ht="24.95" customHeight="1">
      <c r="A181" s="87" t="s">
        <v>1659</v>
      </c>
      <c r="B181" s="98"/>
      <c r="C181" s="98" t="s">
        <v>375</v>
      </c>
      <c r="D181" s="98" t="s">
        <v>421</v>
      </c>
      <c r="E181" s="101" t="s">
        <v>18</v>
      </c>
      <c r="F181" s="100"/>
      <c r="G181" s="100">
        <v>12517340</v>
      </c>
      <c r="H181" s="100">
        <f t="shared" si="262"/>
        <v>0</v>
      </c>
      <c r="I181" s="100">
        <v>0</v>
      </c>
      <c r="J181" s="100">
        <f t="shared" si="263"/>
        <v>0</v>
      </c>
      <c r="K181" s="100">
        <v>0</v>
      </c>
      <c r="L181" s="100">
        <f t="shared" si="264"/>
        <v>0</v>
      </c>
      <c r="M181" s="100">
        <f t="shared" si="268"/>
        <v>12517340</v>
      </c>
      <c r="N181" s="100">
        <f t="shared" si="269"/>
        <v>0</v>
      </c>
      <c r="O181" s="100">
        <f t="shared" ref="O181" si="291">F181-F180</f>
        <v>0</v>
      </c>
      <c r="P181" s="100">
        <f t="shared" ref="P181" si="292">M181-M180</f>
        <v>0</v>
      </c>
      <c r="Q181" s="100">
        <f t="shared" ref="Q181" si="293">N181-N180</f>
        <v>0</v>
      </c>
      <c r="R181" s="101" t="s">
        <v>1732</v>
      </c>
      <c r="T181" s="100">
        <v>1</v>
      </c>
    </row>
    <row r="182" spans="1:20" s="23" customFormat="1" ht="24.95" customHeight="1">
      <c r="A182" s="16" t="s">
        <v>1623</v>
      </c>
      <c r="B182" s="146"/>
      <c r="C182" s="146" t="s">
        <v>377</v>
      </c>
      <c r="D182" s="146" t="s">
        <v>408</v>
      </c>
      <c r="E182" s="147" t="s">
        <v>18</v>
      </c>
      <c r="F182" s="148"/>
      <c r="G182" s="148">
        <v>1384950</v>
      </c>
      <c r="H182" s="148">
        <f t="shared" si="262"/>
        <v>0</v>
      </c>
      <c r="I182" s="148">
        <v>0</v>
      </c>
      <c r="J182" s="148">
        <f t="shared" si="263"/>
        <v>0</v>
      </c>
      <c r="K182" s="148">
        <v>0</v>
      </c>
      <c r="L182" s="148">
        <f t="shared" si="264"/>
        <v>0</v>
      </c>
      <c r="M182" s="148">
        <f t="shared" si="268"/>
        <v>1384950</v>
      </c>
      <c r="N182" s="148">
        <f t="shared" si="269"/>
        <v>0</v>
      </c>
      <c r="O182" s="148"/>
      <c r="P182" s="148"/>
      <c r="Q182" s="148"/>
      <c r="R182" s="147" t="s">
        <v>509</v>
      </c>
      <c r="T182" s="148">
        <v>1</v>
      </c>
    </row>
    <row r="183" spans="1:20" ht="24.95" customHeight="1">
      <c r="A183" s="87" t="s">
        <v>1659</v>
      </c>
      <c r="B183" s="98"/>
      <c r="C183" s="98" t="s">
        <v>377</v>
      </c>
      <c r="D183" s="98" t="s">
        <v>408</v>
      </c>
      <c r="E183" s="101" t="s">
        <v>18</v>
      </c>
      <c r="F183" s="100"/>
      <c r="G183" s="100">
        <v>1384950</v>
      </c>
      <c r="H183" s="100">
        <f t="shared" si="262"/>
        <v>0</v>
      </c>
      <c r="I183" s="100">
        <v>0</v>
      </c>
      <c r="J183" s="100">
        <f t="shared" si="263"/>
        <v>0</v>
      </c>
      <c r="K183" s="100">
        <v>0</v>
      </c>
      <c r="L183" s="100">
        <f t="shared" si="264"/>
        <v>0</v>
      </c>
      <c r="M183" s="100">
        <f t="shared" si="268"/>
        <v>1384950</v>
      </c>
      <c r="N183" s="100">
        <f t="shared" si="269"/>
        <v>0</v>
      </c>
      <c r="O183" s="100">
        <f t="shared" ref="O183" si="294">F183-F182</f>
        <v>0</v>
      </c>
      <c r="P183" s="100">
        <f t="shared" ref="P183" si="295">M183-M182</f>
        <v>0</v>
      </c>
      <c r="Q183" s="100">
        <f t="shared" ref="Q183" si="296">N183-N182</f>
        <v>0</v>
      </c>
      <c r="R183" s="101" t="s">
        <v>1733</v>
      </c>
      <c r="T183" s="100">
        <v>1</v>
      </c>
    </row>
    <row r="184" spans="1:20" s="23" customFormat="1" ht="24.95" customHeight="1">
      <c r="A184" s="16" t="s">
        <v>1624</v>
      </c>
      <c r="B184" s="146"/>
      <c r="C184" s="146" t="s">
        <v>480</v>
      </c>
      <c r="D184" s="146" t="s">
        <v>481</v>
      </c>
      <c r="E184" s="147" t="s">
        <v>16</v>
      </c>
      <c r="F184" s="148"/>
      <c r="G184" s="148">
        <v>150000</v>
      </c>
      <c r="H184" s="148">
        <f t="shared" si="262"/>
        <v>0</v>
      </c>
      <c r="I184" s="148">
        <v>0</v>
      </c>
      <c r="J184" s="148">
        <f t="shared" si="263"/>
        <v>0</v>
      </c>
      <c r="K184" s="148">
        <v>0</v>
      </c>
      <c r="L184" s="148">
        <f t="shared" si="264"/>
        <v>0</v>
      </c>
      <c r="M184" s="148">
        <f t="shared" si="268"/>
        <v>150000</v>
      </c>
      <c r="N184" s="148">
        <f t="shared" si="269"/>
        <v>0</v>
      </c>
      <c r="O184" s="148"/>
      <c r="P184" s="148"/>
      <c r="Q184" s="148"/>
      <c r="R184" s="147" t="s">
        <v>482</v>
      </c>
      <c r="T184" s="148">
        <v>222</v>
      </c>
    </row>
    <row r="185" spans="1:20" ht="24.95" customHeight="1">
      <c r="A185" s="87" t="s">
        <v>1659</v>
      </c>
      <c r="B185" s="98"/>
      <c r="C185" s="98" t="s">
        <v>1703</v>
      </c>
      <c r="D185" s="98" t="s">
        <v>1704</v>
      </c>
      <c r="E185" s="101" t="s">
        <v>16</v>
      </c>
      <c r="F185" s="100"/>
      <c r="G185" s="100">
        <v>150000</v>
      </c>
      <c r="H185" s="100">
        <f t="shared" si="262"/>
        <v>0</v>
      </c>
      <c r="I185" s="100">
        <v>0</v>
      </c>
      <c r="J185" s="100">
        <f t="shared" si="263"/>
        <v>0</v>
      </c>
      <c r="K185" s="100">
        <v>0</v>
      </c>
      <c r="L185" s="100">
        <f t="shared" si="264"/>
        <v>0</v>
      </c>
      <c r="M185" s="100">
        <f t="shared" si="268"/>
        <v>150000</v>
      </c>
      <c r="N185" s="100">
        <f t="shared" si="269"/>
        <v>0</v>
      </c>
      <c r="O185" s="100">
        <f t="shared" ref="O185" si="297">F185-F184</f>
        <v>0</v>
      </c>
      <c r="P185" s="100">
        <f t="shared" ref="P185" si="298">M185-M184</f>
        <v>0</v>
      </c>
      <c r="Q185" s="100">
        <f t="shared" ref="Q185" si="299">N185-N184</f>
        <v>0</v>
      </c>
      <c r="R185" s="101" t="s">
        <v>1705</v>
      </c>
      <c r="T185" s="100">
        <v>222</v>
      </c>
    </row>
    <row r="186" spans="1:20" s="23" customFormat="1" ht="24.95" customHeight="1">
      <c r="A186" s="16" t="s">
        <v>1624</v>
      </c>
      <c r="B186" s="146"/>
      <c r="C186" s="146" t="s">
        <v>445</v>
      </c>
      <c r="D186" s="146" t="s">
        <v>0</v>
      </c>
      <c r="E186" s="147" t="s">
        <v>346</v>
      </c>
      <c r="F186" s="148"/>
      <c r="G186" s="148">
        <v>-7195</v>
      </c>
      <c r="H186" s="148">
        <f t="shared" si="262"/>
        <v>0</v>
      </c>
      <c r="I186" s="148">
        <v>0</v>
      </c>
      <c r="J186" s="148">
        <f t="shared" si="263"/>
        <v>0</v>
      </c>
      <c r="K186" s="148">
        <v>0</v>
      </c>
      <c r="L186" s="148">
        <f t="shared" si="264"/>
        <v>0</v>
      </c>
      <c r="M186" s="148">
        <f t="shared" si="268"/>
        <v>-7195</v>
      </c>
      <c r="N186" s="148">
        <f t="shared" si="269"/>
        <v>0</v>
      </c>
      <c r="O186" s="148"/>
      <c r="P186" s="148"/>
      <c r="Q186" s="148"/>
      <c r="R186" s="147" t="s">
        <v>510</v>
      </c>
      <c r="T186" s="148">
        <v>1</v>
      </c>
    </row>
    <row r="187" spans="1:20" ht="24.95" customHeight="1">
      <c r="A187" s="87" t="s">
        <v>1659</v>
      </c>
      <c r="B187" s="98"/>
      <c r="C187" s="98" t="s">
        <v>1666</v>
      </c>
      <c r="D187" s="98" t="s">
        <v>0</v>
      </c>
      <c r="E187" s="101" t="s">
        <v>1034</v>
      </c>
      <c r="F187" s="100"/>
      <c r="G187" s="100">
        <v>-7195</v>
      </c>
      <c r="H187" s="100">
        <f t="shared" si="262"/>
        <v>0</v>
      </c>
      <c r="I187" s="100">
        <v>0</v>
      </c>
      <c r="J187" s="100">
        <f t="shared" si="263"/>
        <v>0</v>
      </c>
      <c r="K187" s="100">
        <v>0</v>
      </c>
      <c r="L187" s="100">
        <f t="shared" si="264"/>
        <v>0</v>
      </c>
      <c r="M187" s="100">
        <f t="shared" si="268"/>
        <v>-7195</v>
      </c>
      <c r="N187" s="100">
        <f t="shared" si="269"/>
        <v>0</v>
      </c>
      <c r="O187" s="100">
        <f t="shared" ref="O187" si="300">F187-F186</f>
        <v>0</v>
      </c>
      <c r="P187" s="100">
        <f t="shared" ref="P187:Q187" si="301">M187-M186</f>
        <v>0</v>
      </c>
      <c r="Q187" s="100">
        <f t="shared" si="301"/>
        <v>0</v>
      </c>
      <c r="R187" s="101" t="s">
        <v>1734</v>
      </c>
      <c r="T187" s="100">
        <v>1</v>
      </c>
    </row>
  </sheetData>
  <autoFilter ref="A3:R187" xr:uid="{00000000-0009-0000-0000-000010000000}"/>
  <mergeCells count="13">
    <mergeCell ref="T4:T5"/>
    <mergeCell ref="B4:B5"/>
    <mergeCell ref="B1:R1"/>
    <mergeCell ref="C4:C5"/>
    <mergeCell ref="G4:H4"/>
    <mergeCell ref="I4:J4"/>
    <mergeCell ref="K4:L4"/>
    <mergeCell ref="M4:N4"/>
    <mergeCell ref="R4:R5"/>
    <mergeCell ref="O4:Q4"/>
    <mergeCell ref="D4:D5"/>
    <mergeCell ref="E4:E5"/>
    <mergeCell ref="F4:F5"/>
  </mergeCells>
  <phoneticPr fontId="3" type="noConversion"/>
  <printOptions horizontalCentered="1"/>
  <pageMargins left="0.19685039370078741" right="0.19685039370078741" top="0.59055118110236227" bottom="0.47244094488188981" header="0.31496062992125984" footer="0.31496062992125984"/>
  <pageSetup paperSize="9" scale="6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>
    <tabColor rgb="FFFFFFCC"/>
    <pageSetUpPr fitToPage="1"/>
  </sheetPr>
  <dimension ref="A1:T109"/>
  <sheetViews>
    <sheetView view="pageBreakPreview" zoomScale="85" zoomScaleNormal="100" zoomScaleSheetLayoutView="85" workbookViewId="0">
      <pane xSplit="6" ySplit="5" topLeftCell="G6" activePane="bottomRight" state="frozen"/>
      <selection activeCell="D396" sqref="D396"/>
      <selection pane="topRight" activeCell="D396" sqref="D396"/>
      <selection pane="bottomLeft" activeCell="D396" sqref="D396"/>
      <selection pane="bottomRight" activeCell="D396" sqref="D396"/>
    </sheetView>
  </sheetViews>
  <sheetFormatPr defaultRowHeight="13.5"/>
  <cols>
    <col min="1" max="1" width="5.7109375" style="87" bestFit="1" customWidth="1"/>
    <col min="2" max="2" width="10.140625" style="97" customWidth="1"/>
    <col min="3" max="3" width="27" style="102" customWidth="1"/>
    <col min="4" max="4" width="28.5703125" style="102" customWidth="1"/>
    <col min="5" max="5" width="5.5703125" style="87" customWidth="1"/>
    <col min="6" max="6" width="11" style="97" customWidth="1"/>
    <col min="7" max="7" width="11.28515625" style="97" customWidth="1"/>
    <col min="8" max="8" width="14.140625" style="97" customWidth="1"/>
    <col min="9" max="9" width="11.28515625" style="97" customWidth="1"/>
    <col min="10" max="10" width="14.140625" style="97" customWidth="1"/>
    <col min="11" max="11" width="11.28515625" style="97" customWidth="1"/>
    <col min="12" max="12" width="14.140625" style="97" customWidth="1"/>
    <col min="13" max="13" width="11.28515625" style="97" customWidth="1"/>
    <col min="14" max="14" width="14.140625" style="97" customWidth="1"/>
    <col min="15" max="15" width="11" style="97" customWidth="1"/>
    <col min="16" max="16" width="11.28515625" style="97" customWidth="1"/>
    <col min="17" max="17" width="14.140625" style="97" customWidth="1"/>
    <col min="18" max="18" width="7.140625" style="87" customWidth="1"/>
    <col min="19" max="16384" width="9.140625" style="97"/>
  </cols>
  <sheetData>
    <row r="1" spans="1:20" s="83" customFormat="1" ht="24.95" customHeight="1">
      <c r="A1" s="82"/>
      <c r="B1" s="1597" t="s">
        <v>569</v>
      </c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1597"/>
      <c r="Q1" s="1597"/>
      <c r="R1" s="1597"/>
    </row>
    <row r="2" spans="1:20" s="83" customFormat="1" ht="7.5" customHeight="1">
      <c r="A2" s="82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20" s="83" customFormat="1" ht="24.95" customHeight="1">
      <c r="A3" s="82"/>
      <c r="B3" s="65" t="s">
        <v>574</v>
      </c>
      <c r="C3" s="85"/>
      <c r="D3" s="85"/>
      <c r="E3" s="85"/>
      <c r="F3" s="85"/>
      <c r="G3" s="86"/>
      <c r="H3" s="86"/>
      <c r="I3" s="86"/>
      <c r="J3" s="85"/>
      <c r="K3" s="86"/>
      <c r="L3" s="85"/>
      <c r="M3" s="86"/>
      <c r="N3" s="85"/>
      <c r="O3" s="86"/>
      <c r="P3" s="86"/>
      <c r="Q3" s="85"/>
      <c r="R3" s="85"/>
    </row>
    <row r="4" spans="1:20" s="88" customFormat="1" ht="24.95" customHeight="1">
      <c r="A4" s="87"/>
      <c r="B4" s="1595" t="s">
        <v>634</v>
      </c>
      <c r="C4" s="1598" t="s">
        <v>1746</v>
      </c>
      <c r="D4" s="1598" t="s">
        <v>1747</v>
      </c>
      <c r="E4" s="1593" t="s">
        <v>512</v>
      </c>
      <c r="F4" s="1593" t="s">
        <v>513</v>
      </c>
      <c r="G4" s="1599" t="s">
        <v>1748</v>
      </c>
      <c r="H4" s="1600"/>
      <c r="I4" s="1599" t="s">
        <v>1749</v>
      </c>
      <c r="J4" s="1600"/>
      <c r="K4" s="1599" t="s">
        <v>1750</v>
      </c>
      <c r="L4" s="1600"/>
      <c r="M4" s="1599" t="s">
        <v>1751</v>
      </c>
      <c r="N4" s="1600"/>
      <c r="O4" s="1599" t="s">
        <v>1752</v>
      </c>
      <c r="P4" s="1601"/>
      <c r="Q4" s="1600"/>
      <c r="R4" s="1598" t="s">
        <v>639</v>
      </c>
      <c r="T4" s="1593" t="s">
        <v>513</v>
      </c>
    </row>
    <row r="5" spans="1:20" s="88" customFormat="1" ht="24.95" customHeight="1">
      <c r="A5" s="87"/>
      <c r="B5" s="1596"/>
      <c r="C5" s="1594"/>
      <c r="D5" s="1594"/>
      <c r="E5" s="1594"/>
      <c r="F5" s="1594"/>
      <c r="G5" s="89" t="s">
        <v>1753</v>
      </c>
      <c r="H5" s="89" t="s">
        <v>1754</v>
      </c>
      <c r="I5" s="89" t="s">
        <v>1753</v>
      </c>
      <c r="J5" s="89" t="s">
        <v>345</v>
      </c>
      <c r="K5" s="89" t="s">
        <v>1753</v>
      </c>
      <c r="L5" s="89" t="s">
        <v>1755</v>
      </c>
      <c r="M5" s="89" t="s">
        <v>641</v>
      </c>
      <c r="N5" s="90" t="s">
        <v>345</v>
      </c>
      <c r="O5" s="89" t="s">
        <v>1625</v>
      </c>
      <c r="P5" s="90" t="s">
        <v>1753</v>
      </c>
      <c r="Q5" s="90" t="s">
        <v>1756</v>
      </c>
      <c r="R5" s="1594"/>
      <c r="T5" s="1594"/>
    </row>
    <row r="6" spans="1:20" s="136" customFormat="1" ht="24.95" customHeight="1">
      <c r="A6" s="15" t="s">
        <v>1767</v>
      </c>
      <c r="B6" s="133"/>
      <c r="C6" s="162" t="s">
        <v>1768</v>
      </c>
      <c r="D6" s="163"/>
      <c r="E6" s="135"/>
      <c r="F6" s="133"/>
      <c r="G6" s="133"/>
      <c r="H6" s="133">
        <f>H8+H82</f>
        <v>0</v>
      </c>
      <c r="I6" s="133"/>
      <c r="J6" s="133">
        <f>J8+J82</f>
        <v>0</v>
      </c>
      <c r="K6" s="133"/>
      <c r="L6" s="133">
        <f>L8+L82</f>
        <v>0</v>
      </c>
      <c r="M6" s="133">
        <f t="shared" ref="M6:M23" si="0">G6+I6+K6</f>
        <v>0</v>
      </c>
      <c r="N6" s="133">
        <f t="shared" ref="N6:N23" si="1">H6+J6+L6</f>
        <v>0</v>
      </c>
      <c r="O6" s="133"/>
      <c r="P6" s="133"/>
      <c r="Q6" s="133"/>
      <c r="R6" s="135"/>
      <c r="T6" s="133"/>
    </row>
    <row r="7" spans="1:20" s="113" customFormat="1" ht="24.95" customHeight="1">
      <c r="A7" s="112" t="s">
        <v>1620</v>
      </c>
      <c r="B7" s="114"/>
      <c r="C7" s="151" t="s">
        <v>1757</v>
      </c>
      <c r="D7" s="152"/>
      <c r="E7" s="116"/>
      <c r="F7" s="114"/>
      <c r="G7" s="114"/>
      <c r="H7" s="114">
        <f>H9+H83</f>
        <v>0</v>
      </c>
      <c r="I7" s="114"/>
      <c r="J7" s="114">
        <f>J9+J83</f>
        <v>0</v>
      </c>
      <c r="K7" s="114"/>
      <c r="L7" s="114">
        <f>L9+L83</f>
        <v>0</v>
      </c>
      <c r="M7" s="114">
        <f t="shared" si="0"/>
        <v>0</v>
      </c>
      <c r="N7" s="114">
        <f t="shared" si="1"/>
        <v>0</v>
      </c>
      <c r="O7" s="114">
        <f>F7-F6</f>
        <v>0</v>
      </c>
      <c r="P7" s="114">
        <f>M7-M6</f>
        <v>0</v>
      </c>
      <c r="Q7" s="114">
        <f>N7-N6</f>
        <v>0</v>
      </c>
      <c r="R7" s="116"/>
      <c r="T7" s="114"/>
    </row>
    <row r="8" spans="1:20" s="107" customFormat="1" ht="24.95" customHeight="1">
      <c r="A8" s="39" t="s">
        <v>1769</v>
      </c>
      <c r="B8" s="103"/>
      <c r="C8" s="104" t="s">
        <v>422</v>
      </c>
      <c r="D8" s="105"/>
      <c r="E8" s="106"/>
      <c r="F8" s="103"/>
      <c r="G8" s="103"/>
      <c r="H8" s="103">
        <f>H10+H32+H44+H74+H78</f>
        <v>0</v>
      </c>
      <c r="I8" s="103"/>
      <c r="J8" s="103">
        <f>J10+J32+J44+J74+J78</f>
        <v>0</v>
      </c>
      <c r="K8" s="103"/>
      <c r="L8" s="103">
        <f>L10+L32+L44+L74+L78</f>
        <v>0</v>
      </c>
      <c r="M8" s="103">
        <f t="shared" si="0"/>
        <v>0</v>
      </c>
      <c r="N8" s="103">
        <f t="shared" si="1"/>
        <v>0</v>
      </c>
      <c r="O8" s="103"/>
      <c r="P8" s="103"/>
      <c r="Q8" s="103"/>
      <c r="R8" s="106"/>
      <c r="T8" s="103"/>
    </row>
    <row r="9" spans="1:20" s="92" customFormat="1" ht="24.95" customHeight="1">
      <c r="A9" s="91" t="s">
        <v>1619</v>
      </c>
      <c r="B9" s="93"/>
      <c r="C9" s="94" t="s">
        <v>1641</v>
      </c>
      <c r="D9" s="95"/>
      <c r="E9" s="96"/>
      <c r="F9" s="93"/>
      <c r="G9" s="93"/>
      <c r="H9" s="93">
        <f>H11+H33+H45+H75+H79</f>
        <v>0</v>
      </c>
      <c r="I9" s="93"/>
      <c r="J9" s="93">
        <f>J11+J33+J45+J75+J79</f>
        <v>0</v>
      </c>
      <c r="K9" s="93"/>
      <c r="L9" s="93">
        <f>L11+L33+L45+L75+L79</f>
        <v>0</v>
      </c>
      <c r="M9" s="93">
        <f t="shared" si="0"/>
        <v>0</v>
      </c>
      <c r="N9" s="93">
        <f t="shared" si="1"/>
        <v>0</v>
      </c>
      <c r="O9" s="93">
        <f t="shared" ref="O9" si="2">F9-F8</f>
        <v>0</v>
      </c>
      <c r="P9" s="93">
        <f t="shared" ref="P9:Q9" si="3">M9-M8</f>
        <v>0</v>
      </c>
      <c r="Q9" s="93">
        <f t="shared" si="3"/>
        <v>0</v>
      </c>
      <c r="R9" s="96"/>
      <c r="T9" s="93"/>
    </row>
    <row r="10" spans="1:20" s="167" customFormat="1" ht="24.95" customHeight="1">
      <c r="A10" s="43" t="s">
        <v>1621</v>
      </c>
      <c r="B10" s="142"/>
      <c r="C10" s="164" t="s">
        <v>516</v>
      </c>
      <c r="D10" s="164" t="s">
        <v>0</v>
      </c>
      <c r="E10" s="165"/>
      <c r="F10" s="166"/>
      <c r="G10" s="166"/>
      <c r="H10" s="166">
        <f>SUMIF($A$12:$A$31,$A12,H$12:H$31)</f>
        <v>0</v>
      </c>
      <c r="I10" s="166"/>
      <c r="J10" s="166">
        <f>SUMIF($A$12:$A$31,$A12,J$12:J$31)</f>
        <v>0</v>
      </c>
      <c r="K10" s="166"/>
      <c r="L10" s="166">
        <f>SUMIF($A$12:$A$31,$A12,L$12:L$31)</f>
        <v>0</v>
      </c>
      <c r="M10" s="166">
        <f t="shared" si="0"/>
        <v>0</v>
      </c>
      <c r="N10" s="166">
        <f t="shared" si="1"/>
        <v>0</v>
      </c>
      <c r="O10" s="166"/>
      <c r="P10" s="166"/>
      <c r="Q10" s="166"/>
      <c r="R10" s="165"/>
      <c r="T10" s="166"/>
    </row>
    <row r="11" spans="1:20" s="154" customFormat="1" ht="24.95" customHeight="1">
      <c r="A11" s="153" t="s">
        <v>1758</v>
      </c>
      <c r="B11" s="125"/>
      <c r="C11" s="155" t="s">
        <v>516</v>
      </c>
      <c r="D11" s="155" t="s">
        <v>0</v>
      </c>
      <c r="E11" s="156"/>
      <c r="F11" s="157"/>
      <c r="G11" s="157"/>
      <c r="H11" s="157">
        <f>SUMIF($A$12:$A$31,$A13,H$12:H$31)</f>
        <v>0</v>
      </c>
      <c r="I11" s="157"/>
      <c r="J11" s="157">
        <f>SUMIF($A$12:$A$31,$A13,J$12:J$31)</f>
        <v>0</v>
      </c>
      <c r="K11" s="157"/>
      <c r="L11" s="157">
        <f>SUMIF($A$12:$A$31,$A13,L$12:L$31)</f>
        <v>0</v>
      </c>
      <c r="M11" s="157">
        <f t="shared" si="0"/>
        <v>0</v>
      </c>
      <c r="N11" s="157">
        <f t="shared" si="1"/>
        <v>0</v>
      </c>
      <c r="O11" s="157">
        <f t="shared" ref="O11" si="4">F11-F10</f>
        <v>0</v>
      </c>
      <c r="P11" s="157">
        <f t="shared" ref="P11:Q11" si="5">M11-M10</f>
        <v>0</v>
      </c>
      <c r="Q11" s="157">
        <f t="shared" si="5"/>
        <v>0</v>
      </c>
      <c r="R11" s="156"/>
      <c r="T11" s="157"/>
    </row>
    <row r="12" spans="1:20" s="23" customFormat="1" ht="24.95" customHeight="1">
      <c r="A12" s="16" t="s">
        <v>1623</v>
      </c>
      <c r="B12" s="108"/>
      <c r="C12" s="109" t="s">
        <v>533</v>
      </c>
      <c r="D12" s="109" t="s">
        <v>309</v>
      </c>
      <c r="E12" s="111" t="s">
        <v>307</v>
      </c>
      <c r="F12" s="110"/>
      <c r="G12" s="110">
        <v>200000000</v>
      </c>
      <c r="H12" s="110">
        <f t="shared" ref="H12:H23" si="6">TRUNC(G12*F12, 0)</f>
        <v>0</v>
      </c>
      <c r="I12" s="110">
        <v>0</v>
      </c>
      <c r="J12" s="110">
        <f t="shared" ref="J12:J23" si="7">TRUNC(I12*F12, 0)</f>
        <v>0</v>
      </c>
      <c r="K12" s="110">
        <v>0</v>
      </c>
      <c r="L12" s="110">
        <f t="shared" ref="L12:L23" si="8">TRUNC(K12*F12, 0)</f>
        <v>0</v>
      </c>
      <c r="M12" s="110">
        <f t="shared" si="0"/>
        <v>200000000</v>
      </c>
      <c r="N12" s="110">
        <f t="shared" si="1"/>
        <v>0</v>
      </c>
      <c r="O12" s="110"/>
      <c r="P12" s="110"/>
      <c r="Q12" s="110"/>
      <c r="R12" s="111" t="s">
        <v>0</v>
      </c>
      <c r="T12" s="110">
        <v>6</v>
      </c>
    </row>
    <row r="13" spans="1:20" ht="24.95" customHeight="1">
      <c r="A13" s="87" t="s">
        <v>1759</v>
      </c>
      <c r="B13" s="98"/>
      <c r="C13" s="99" t="s">
        <v>533</v>
      </c>
      <c r="D13" s="99" t="s">
        <v>309</v>
      </c>
      <c r="E13" s="101" t="s">
        <v>307</v>
      </c>
      <c r="F13" s="100"/>
      <c r="G13" s="100">
        <v>200000000</v>
      </c>
      <c r="H13" s="100">
        <f t="shared" si="6"/>
        <v>0</v>
      </c>
      <c r="I13" s="100">
        <v>0</v>
      </c>
      <c r="J13" s="100">
        <f t="shared" si="7"/>
        <v>0</v>
      </c>
      <c r="K13" s="100">
        <v>0</v>
      </c>
      <c r="L13" s="100">
        <f t="shared" si="8"/>
        <v>0</v>
      </c>
      <c r="M13" s="100">
        <f t="shared" si="0"/>
        <v>200000000</v>
      </c>
      <c r="N13" s="100">
        <f t="shared" si="1"/>
        <v>0</v>
      </c>
      <c r="O13" s="100">
        <f t="shared" ref="O13" si="9">F13-F12</f>
        <v>0</v>
      </c>
      <c r="P13" s="100">
        <f t="shared" ref="P13:Q13" si="10">M13-M12</f>
        <v>0</v>
      </c>
      <c r="Q13" s="100">
        <f t="shared" si="10"/>
        <v>0</v>
      </c>
      <c r="R13" s="101" t="s">
        <v>0</v>
      </c>
      <c r="T13" s="100">
        <v>6</v>
      </c>
    </row>
    <row r="14" spans="1:20" s="23" customFormat="1" ht="24.95" customHeight="1">
      <c r="A14" s="16" t="s">
        <v>1623</v>
      </c>
      <c r="B14" s="146"/>
      <c r="C14" s="168" t="s">
        <v>534</v>
      </c>
      <c r="D14" s="168" t="s">
        <v>310</v>
      </c>
      <c r="E14" s="147" t="s">
        <v>307</v>
      </c>
      <c r="F14" s="148"/>
      <c r="G14" s="148">
        <v>12000000</v>
      </c>
      <c r="H14" s="148">
        <f t="shared" si="6"/>
        <v>0</v>
      </c>
      <c r="I14" s="148">
        <v>0</v>
      </c>
      <c r="J14" s="148">
        <f t="shared" si="7"/>
        <v>0</v>
      </c>
      <c r="K14" s="148">
        <v>0</v>
      </c>
      <c r="L14" s="148">
        <f t="shared" si="8"/>
        <v>0</v>
      </c>
      <c r="M14" s="148">
        <f t="shared" si="0"/>
        <v>12000000</v>
      </c>
      <c r="N14" s="148">
        <f t="shared" si="1"/>
        <v>0</v>
      </c>
      <c r="O14" s="148"/>
      <c r="P14" s="148"/>
      <c r="Q14" s="148"/>
      <c r="R14" s="147" t="s">
        <v>0</v>
      </c>
      <c r="T14" s="148">
        <v>6</v>
      </c>
    </row>
    <row r="15" spans="1:20" ht="24.95" customHeight="1">
      <c r="A15" s="87" t="s">
        <v>1620</v>
      </c>
      <c r="B15" s="98"/>
      <c r="C15" s="99" t="s">
        <v>534</v>
      </c>
      <c r="D15" s="99" t="s">
        <v>310</v>
      </c>
      <c r="E15" s="101" t="s">
        <v>307</v>
      </c>
      <c r="F15" s="100"/>
      <c r="G15" s="100">
        <v>12000000</v>
      </c>
      <c r="H15" s="100">
        <f t="shared" si="6"/>
        <v>0</v>
      </c>
      <c r="I15" s="100">
        <v>0</v>
      </c>
      <c r="J15" s="100">
        <f t="shared" si="7"/>
        <v>0</v>
      </c>
      <c r="K15" s="100">
        <v>0</v>
      </c>
      <c r="L15" s="100">
        <f t="shared" si="8"/>
        <v>0</v>
      </c>
      <c r="M15" s="100">
        <f t="shared" si="0"/>
        <v>12000000</v>
      </c>
      <c r="N15" s="100">
        <f t="shared" si="1"/>
        <v>0</v>
      </c>
      <c r="O15" s="100">
        <f t="shared" ref="O15" si="11">F15-F14</f>
        <v>0</v>
      </c>
      <c r="P15" s="100">
        <f t="shared" ref="P15:Q15" si="12">M15-M14</f>
        <v>0</v>
      </c>
      <c r="Q15" s="100">
        <f t="shared" si="12"/>
        <v>0</v>
      </c>
      <c r="R15" s="101" t="s">
        <v>0</v>
      </c>
      <c r="T15" s="100">
        <v>6</v>
      </c>
    </row>
    <row r="16" spans="1:20" s="23" customFormat="1" ht="24.95" customHeight="1">
      <c r="A16" s="16" t="s">
        <v>1624</v>
      </c>
      <c r="B16" s="146"/>
      <c r="C16" s="168" t="s">
        <v>535</v>
      </c>
      <c r="D16" s="168" t="s">
        <v>311</v>
      </c>
      <c r="E16" s="147" t="s">
        <v>307</v>
      </c>
      <c r="F16" s="149"/>
      <c r="G16" s="148">
        <v>11700000</v>
      </c>
      <c r="H16" s="148">
        <f t="shared" si="6"/>
        <v>0</v>
      </c>
      <c r="I16" s="148">
        <v>0</v>
      </c>
      <c r="J16" s="148">
        <f t="shared" si="7"/>
        <v>0</v>
      </c>
      <c r="K16" s="148">
        <v>0</v>
      </c>
      <c r="L16" s="148">
        <f t="shared" si="8"/>
        <v>0</v>
      </c>
      <c r="M16" s="148">
        <f t="shared" si="0"/>
        <v>11700000</v>
      </c>
      <c r="N16" s="148">
        <f t="shared" si="1"/>
        <v>0</v>
      </c>
      <c r="O16" s="148"/>
      <c r="P16" s="148"/>
      <c r="Q16" s="148"/>
      <c r="R16" s="147" t="s">
        <v>0</v>
      </c>
      <c r="T16" s="149">
        <v>6</v>
      </c>
    </row>
    <row r="17" spans="1:20" ht="24.95" customHeight="1">
      <c r="A17" s="87" t="s">
        <v>1620</v>
      </c>
      <c r="B17" s="98"/>
      <c r="C17" s="99" t="s">
        <v>535</v>
      </c>
      <c r="D17" s="99" t="s">
        <v>311</v>
      </c>
      <c r="E17" s="101" t="s">
        <v>307</v>
      </c>
      <c r="F17" s="128"/>
      <c r="G17" s="100">
        <v>11700000</v>
      </c>
      <c r="H17" s="100">
        <f t="shared" si="6"/>
        <v>0</v>
      </c>
      <c r="I17" s="100">
        <v>0</v>
      </c>
      <c r="J17" s="100">
        <f t="shared" si="7"/>
        <v>0</v>
      </c>
      <c r="K17" s="100">
        <v>0</v>
      </c>
      <c r="L17" s="100">
        <f t="shared" si="8"/>
        <v>0</v>
      </c>
      <c r="M17" s="100">
        <f t="shared" si="0"/>
        <v>11700000</v>
      </c>
      <c r="N17" s="100">
        <f t="shared" si="1"/>
        <v>0</v>
      </c>
      <c r="O17" s="100">
        <f t="shared" ref="O17" si="13">F17-F16</f>
        <v>0</v>
      </c>
      <c r="P17" s="100">
        <f t="shared" ref="P17:Q17" si="14">M17-M16</f>
        <v>0</v>
      </c>
      <c r="Q17" s="100">
        <f t="shared" si="14"/>
        <v>0</v>
      </c>
      <c r="R17" s="101" t="s">
        <v>0</v>
      </c>
      <c r="T17" s="128">
        <v>6</v>
      </c>
    </row>
    <row r="18" spans="1:20" s="23" customFormat="1" ht="24.95" customHeight="1">
      <c r="A18" s="16" t="s">
        <v>1623</v>
      </c>
      <c r="B18" s="146"/>
      <c r="C18" s="168" t="s">
        <v>536</v>
      </c>
      <c r="D18" s="168" t="s">
        <v>312</v>
      </c>
      <c r="E18" s="147" t="s">
        <v>307</v>
      </c>
      <c r="F18" s="149"/>
      <c r="G18" s="148">
        <v>23582000</v>
      </c>
      <c r="H18" s="148">
        <f t="shared" si="6"/>
        <v>0</v>
      </c>
      <c r="I18" s="148">
        <v>0</v>
      </c>
      <c r="J18" s="148">
        <f t="shared" si="7"/>
        <v>0</v>
      </c>
      <c r="K18" s="148">
        <v>0</v>
      </c>
      <c r="L18" s="148">
        <f t="shared" si="8"/>
        <v>0</v>
      </c>
      <c r="M18" s="148">
        <f t="shared" si="0"/>
        <v>23582000</v>
      </c>
      <c r="N18" s="148">
        <f t="shared" si="1"/>
        <v>0</v>
      </c>
      <c r="O18" s="148"/>
      <c r="P18" s="148"/>
      <c r="Q18" s="148"/>
      <c r="R18" s="147" t="s">
        <v>0</v>
      </c>
      <c r="T18" s="149">
        <v>2</v>
      </c>
    </row>
    <row r="19" spans="1:20" ht="24.95" customHeight="1">
      <c r="A19" s="87" t="s">
        <v>1760</v>
      </c>
      <c r="B19" s="98"/>
      <c r="C19" s="99" t="s">
        <v>536</v>
      </c>
      <c r="D19" s="99" t="s">
        <v>312</v>
      </c>
      <c r="E19" s="101" t="s">
        <v>307</v>
      </c>
      <c r="F19" s="128"/>
      <c r="G19" s="100">
        <v>23582000</v>
      </c>
      <c r="H19" s="100">
        <f t="shared" si="6"/>
        <v>0</v>
      </c>
      <c r="I19" s="100">
        <v>0</v>
      </c>
      <c r="J19" s="100">
        <f t="shared" si="7"/>
        <v>0</v>
      </c>
      <c r="K19" s="100">
        <v>0</v>
      </c>
      <c r="L19" s="100">
        <f t="shared" si="8"/>
        <v>0</v>
      </c>
      <c r="M19" s="100">
        <f t="shared" si="0"/>
        <v>23582000</v>
      </c>
      <c r="N19" s="100">
        <f t="shared" si="1"/>
        <v>0</v>
      </c>
      <c r="O19" s="100">
        <f t="shared" ref="O19" si="15">F19-F18</f>
        <v>0</v>
      </c>
      <c r="P19" s="100">
        <f t="shared" ref="P19:Q19" si="16">M19-M18</f>
        <v>0</v>
      </c>
      <c r="Q19" s="100">
        <f t="shared" si="16"/>
        <v>0</v>
      </c>
      <c r="R19" s="101" t="s">
        <v>0</v>
      </c>
      <c r="T19" s="128">
        <v>2</v>
      </c>
    </row>
    <row r="20" spans="1:20" s="23" customFormat="1" ht="24.95" customHeight="1">
      <c r="A20" s="16" t="s">
        <v>1624</v>
      </c>
      <c r="B20" s="146"/>
      <c r="C20" s="168" t="s">
        <v>537</v>
      </c>
      <c r="D20" s="168" t="s">
        <v>313</v>
      </c>
      <c r="E20" s="147" t="s">
        <v>307</v>
      </c>
      <c r="F20" s="149"/>
      <c r="G20" s="148">
        <v>8200000</v>
      </c>
      <c r="H20" s="148">
        <f t="shared" si="6"/>
        <v>0</v>
      </c>
      <c r="I20" s="148">
        <v>0</v>
      </c>
      <c r="J20" s="148">
        <f t="shared" si="7"/>
        <v>0</v>
      </c>
      <c r="K20" s="148">
        <v>0</v>
      </c>
      <c r="L20" s="148">
        <f t="shared" si="8"/>
        <v>0</v>
      </c>
      <c r="M20" s="148">
        <f t="shared" si="0"/>
        <v>8200000</v>
      </c>
      <c r="N20" s="148">
        <f t="shared" si="1"/>
        <v>0</v>
      </c>
      <c r="O20" s="148"/>
      <c r="P20" s="148"/>
      <c r="Q20" s="148"/>
      <c r="R20" s="147" t="s">
        <v>0</v>
      </c>
      <c r="T20" s="149">
        <v>1</v>
      </c>
    </row>
    <row r="21" spans="1:20" ht="24.95" customHeight="1">
      <c r="A21" s="87" t="s">
        <v>1620</v>
      </c>
      <c r="B21" s="98"/>
      <c r="C21" s="99" t="s">
        <v>537</v>
      </c>
      <c r="D21" s="99" t="s">
        <v>313</v>
      </c>
      <c r="E21" s="101" t="s">
        <v>307</v>
      </c>
      <c r="F21" s="128"/>
      <c r="G21" s="100">
        <v>8200000</v>
      </c>
      <c r="H21" s="100">
        <f t="shared" si="6"/>
        <v>0</v>
      </c>
      <c r="I21" s="100">
        <v>0</v>
      </c>
      <c r="J21" s="100">
        <f t="shared" si="7"/>
        <v>0</v>
      </c>
      <c r="K21" s="100">
        <v>0</v>
      </c>
      <c r="L21" s="100">
        <f t="shared" si="8"/>
        <v>0</v>
      </c>
      <c r="M21" s="100">
        <f t="shared" si="0"/>
        <v>8200000</v>
      </c>
      <c r="N21" s="100">
        <f t="shared" si="1"/>
        <v>0</v>
      </c>
      <c r="O21" s="100">
        <f t="shared" ref="O21" si="17">F21-F20</f>
        <v>0</v>
      </c>
      <c r="P21" s="100">
        <f t="shared" ref="P21:Q21" si="18">M21-M20</f>
        <v>0</v>
      </c>
      <c r="Q21" s="100">
        <f t="shared" si="18"/>
        <v>0</v>
      </c>
      <c r="R21" s="101" t="s">
        <v>0</v>
      </c>
      <c r="T21" s="128">
        <v>1</v>
      </c>
    </row>
    <row r="22" spans="1:20" s="23" customFormat="1" ht="24.95" customHeight="1">
      <c r="A22" s="16" t="s">
        <v>1623</v>
      </c>
      <c r="B22" s="146"/>
      <c r="C22" s="168" t="s">
        <v>538</v>
      </c>
      <c r="D22" s="168" t="s">
        <v>539</v>
      </c>
      <c r="E22" s="147" t="s">
        <v>307</v>
      </c>
      <c r="F22" s="148"/>
      <c r="G22" s="148">
        <v>3900000</v>
      </c>
      <c r="H22" s="148">
        <f t="shared" si="6"/>
        <v>0</v>
      </c>
      <c r="I22" s="148">
        <v>0</v>
      </c>
      <c r="J22" s="148">
        <f t="shared" si="7"/>
        <v>0</v>
      </c>
      <c r="K22" s="148">
        <v>0</v>
      </c>
      <c r="L22" s="148">
        <f t="shared" si="8"/>
        <v>0</v>
      </c>
      <c r="M22" s="148">
        <f t="shared" si="0"/>
        <v>3900000</v>
      </c>
      <c r="N22" s="148">
        <f t="shared" si="1"/>
        <v>0</v>
      </c>
      <c r="O22" s="148"/>
      <c r="P22" s="148"/>
      <c r="Q22" s="148"/>
      <c r="R22" s="147" t="s">
        <v>540</v>
      </c>
      <c r="T22" s="148">
        <v>4</v>
      </c>
    </row>
    <row r="23" spans="1:20" ht="24.95" customHeight="1">
      <c r="A23" s="87" t="s">
        <v>1760</v>
      </c>
      <c r="B23" s="98"/>
      <c r="C23" s="99" t="s">
        <v>538</v>
      </c>
      <c r="D23" s="99" t="s">
        <v>539</v>
      </c>
      <c r="E23" s="101" t="s">
        <v>307</v>
      </c>
      <c r="F23" s="100"/>
      <c r="G23" s="100">
        <v>3900000</v>
      </c>
      <c r="H23" s="100">
        <f t="shared" si="6"/>
        <v>0</v>
      </c>
      <c r="I23" s="100">
        <v>0</v>
      </c>
      <c r="J23" s="100">
        <f t="shared" si="7"/>
        <v>0</v>
      </c>
      <c r="K23" s="100">
        <v>0</v>
      </c>
      <c r="L23" s="100">
        <f t="shared" si="8"/>
        <v>0</v>
      </c>
      <c r="M23" s="100">
        <f t="shared" si="0"/>
        <v>3900000</v>
      </c>
      <c r="N23" s="100">
        <f t="shared" si="1"/>
        <v>0</v>
      </c>
      <c r="O23" s="100">
        <f t="shared" ref="O23" si="19">F23-F22</f>
        <v>0</v>
      </c>
      <c r="P23" s="100">
        <f t="shared" ref="P23:Q23" si="20">M23-M22</f>
        <v>0</v>
      </c>
      <c r="Q23" s="100">
        <f t="shared" si="20"/>
        <v>0</v>
      </c>
      <c r="R23" s="101" t="s">
        <v>540</v>
      </c>
      <c r="T23" s="100">
        <v>4</v>
      </c>
    </row>
    <row r="24" spans="1:20" s="23" customFormat="1" ht="24.95" customHeight="1">
      <c r="A24" s="16" t="s">
        <v>1624</v>
      </c>
      <c r="B24" s="146"/>
      <c r="C24" s="168" t="s">
        <v>541</v>
      </c>
      <c r="D24" s="168" t="s">
        <v>314</v>
      </c>
      <c r="E24" s="147" t="s">
        <v>307</v>
      </c>
      <c r="F24" s="148"/>
      <c r="G24" s="148">
        <v>54000000</v>
      </c>
      <c r="H24" s="148">
        <f t="shared" ref="H24:H31" si="21">TRUNC(G24*F24, 0)</f>
        <v>0</v>
      </c>
      <c r="I24" s="148">
        <v>0</v>
      </c>
      <c r="J24" s="148">
        <f t="shared" ref="J24:J31" si="22">TRUNC(I24*F24, 0)</f>
        <v>0</v>
      </c>
      <c r="K24" s="148">
        <v>0</v>
      </c>
      <c r="L24" s="148">
        <f t="shared" ref="L24:L31" si="23">TRUNC(K24*F24, 0)</f>
        <v>0</v>
      </c>
      <c r="M24" s="148">
        <f t="shared" ref="M24:M31" si="24">G24+I24+K24</f>
        <v>54000000</v>
      </c>
      <c r="N24" s="148">
        <f t="shared" ref="N24:N31" si="25">H24+J24+L24</f>
        <v>0</v>
      </c>
      <c r="O24" s="148"/>
      <c r="P24" s="148"/>
      <c r="Q24" s="148"/>
      <c r="R24" s="147" t="s">
        <v>0</v>
      </c>
      <c r="T24" s="148">
        <v>1</v>
      </c>
    </row>
    <row r="25" spans="1:20" ht="24.95" customHeight="1">
      <c r="A25" s="87" t="s">
        <v>1760</v>
      </c>
      <c r="B25" s="98"/>
      <c r="C25" s="99" t="s">
        <v>541</v>
      </c>
      <c r="D25" s="99" t="s">
        <v>314</v>
      </c>
      <c r="E25" s="101" t="s">
        <v>307</v>
      </c>
      <c r="F25" s="100"/>
      <c r="G25" s="100">
        <v>54000000</v>
      </c>
      <c r="H25" s="100">
        <f t="shared" si="21"/>
        <v>0</v>
      </c>
      <c r="I25" s="100">
        <v>0</v>
      </c>
      <c r="J25" s="100">
        <f t="shared" si="22"/>
        <v>0</v>
      </c>
      <c r="K25" s="100">
        <v>0</v>
      </c>
      <c r="L25" s="100">
        <f t="shared" si="23"/>
        <v>0</v>
      </c>
      <c r="M25" s="100">
        <f t="shared" si="24"/>
        <v>54000000</v>
      </c>
      <c r="N25" s="100">
        <f t="shared" si="25"/>
        <v>0</v>
      </c>
      <c r="O25" s="100">
        <f t="shared" ref="O25" si="26">F25-F24</f>
        <v>0</v>
      </c>
      <c r="P25" s="100">
        <f t="shared" ref="P25" si="27">M25-M24</f>
        <v>0</v>
      </c>
      <c r="Q25" s="100">
        <f t="shared" ref="Q25" si="28">N25-N24</f>
        <v>0</v>
      </c>
      <c r="R25" s="101" t="s">
        <v>0</v>
      </c>
      <c r="T25" s="100">
        <v>1</v>
      </c>
    </row>
    <row r="26" spans="1:20" s="23" customFormat="1" ht="24.95" customHeight="1">
      <c r="A26" s="16" t="s">
        <v>1624</v>
      </c>
      <c r="B26" s="146"/>
      <c r="C26" s="168" t="s">
        <v>542</v>
      </c>
      <c r="D26" s="168" t="s">
        <v>315</v>
      </c>
      <c r="E26" s="147" t="s">
        <v>307</v>
      </c>
      <c r="F26" s="148"/>
      <c r="G26" s="148">
        <v>990000</v>
      </c>
      <c r="H26" s="148">
        <f t="shared" si="21"/>
        <v>0</v>
      </c>
      <c r="I26" s="148">
        <v>0</v>
      </c>
      <c r="J26" s="148">
        <f t="shared" si="22"/>
        <v>0</v>
      </c>
      <c r="K26" s="148">
        <v>0</v>
      </c>
      <c r="L26" s="148">
        <f t="shared" si="23"/>
        <v>0</v>
      </c>
      <c r="M26" s="148">
        <f t="shared" si="24"/>
        <v>990000</v>
      </c>
      <c r="N26" s="148">
        <f t="shared" si="25"/>
        <v>0</v>
      </c>
      <c r="O26" s="148"/>
      <c r="P26" s="148"/>
      <c r="Q26" s="148"/>
      <c r="R26" s="147" t="s">
        <v>0</v>
      </c>
      <c r="T26" s="148">
        <v>2</v>
      </c>
    </row>
    <row r="27" spans="1:20" ht="24.95" customHeight="1">
      <c r="A27" s="87" t="s">
        <v>1760</v>
      </c>
      <c r="B27" s="98"/>
      <c r="C27" s="99" t="s">
        <v>542</v>
      </c>
      <c r="D27" s="99" t="s">
        <v>315</v>
      </c>
      <c r="E27" s="101" t="s">
        <v>307</v>
      </c>
      <c r="F27" s="100"/>
      <c r="G27" s="100">
        <v>990000</v>
      </c>
      <c r="H27" s="100">
        <f t="shared" si="21"/>
        <v>0</v>
      </c>
      <c r="I27" s="100">
        <v>0</v>
      </c>
      <c r="J27" s="100">
        <f t="shared" si="22"/>
        <v>0</v>
      </c>
      <c r="K27" s="100">
        <v>0</v>
      </c>
      <c r="L27" s="100">
        <f t="shared" si="23"/>
        <v>0</v>
      </c>
      <c r="M27" s="100">
        <f t="shared" si="24"/>
        <v>990000</v>
      </c>
      <c r="N27" s="100">
        <f t="shared" si="25"/>
        <v>0</v>
      </c>
      <c r="O27" s="100">
        <f t="shared" ref="O27" si="29">F27-F26</f>
        <v>0</v>
      </c>
      <c r="P27" s="100">
        <f t="shared" ref="P27" si="30">M27-M26</f>
        <v>0</v>
      </c>
      <c r="Q27" s="100">
        <f t="shared" ref="Q27" si="31">N27-N26</f>
        <v>0</v>
      </c>
      <c r="R27" s="101" t="s">
        <v>0</v>
      </c>
      <c r="T27" s="100">
        <v>2</v>
      </c>
    </row>
    <row r="28" spans="1:20" s="23" customFormat="1" ht="24.95" customHeight="1">
      <c r="A28" s="16" t="s">
        <v>1624</v>
      </c>
      <c r="B28" s="146"/>
      <c r="C28" s="168" t="s">
        <v>543</v>
      </c>
      <c r="D28" s="168" t="s">
        <v>315</v>
      </c>
      <c r="E28" s="147" t="s">
        <v>307</v>
      </c>
      <c r="F28" s="148"/>
      <c r="G28" s="148">
        <v>990000</v>
      </c>
      <c r="H28" s="148">
        <f t="shared" si="21"/>
        <v>0</v>
      </c>
      <c r="I28" s="148">
        <v>0</v>
      </c>
      <c r="J28" s="148">
        <f t="shared" si="22"/>
        <v>0</v>
      </c>
      <c r="K28" s="148">
        <v>0</v>
      </c>
      <c r="L28" s="148">
        <f t="shared" si="23"/>
        <v>0</v>
      </c>
      <c r="M28" s="148">
        <f t="shared" si="24"/>
        <v>990000</v>
      </c>
      <c r="N28" s="148">
        <f t="shared" si="25"/>
        <v>0</v>
      </c>
      <c r="O28" s="148"/>
      <c r="P28" s="148"/>
      <c r="Q28" s="148"/>
      <c r="R28" s="147" t="s">
        <v>0</v>
      </c>
      <c r="T28" s="148">
        <v>2</v>
      </c>
    </row>
    <row r="29" spans="1:20" ht="24.95" customHeight="1">
      <c r="A29" s="87" t="s">
        <v>1620</v>
      </c>
      <c r="B29" s="98"/>
      <c r="C29" s="99" t="s">
        <v>543</v>
      </c>
      <c r="D29" s="99" t="s">
        <v>315</v>
      </c>
      <c r="E29" s="101" t="s">
        <v>307</v>
      </c>
      <c r="F29" s="100"/>
      <c r="G29" s="100">
        <v>990000</v>
      </c>
      <c r="H29" s="100">
        <f t="shared" si="21"/>
        <v>0</v>
      </c>
      <c r="I29" s="100">
        <v>0</v>
      </c>
      <c r="J29" s="100">
        <f t="shared" si="22"/>
        <v>0</v>
      </c>
      <c r="K29" s="100">
        <v>0</v>
      </c>
      <c r="L29" s="100">
        <f t="shared" si="23"/>
        <v>0</v>
      </c>
      <c r="M29" s="100">
        <f t="shared" si="24"/>
        <v>990000</v>
      </c>
      <c r="N29" s="100">
        <f t="shared" si="25"/>
        <v>0</v>
      </c>
      <c r="O29" s="100">
        <f t="shared" ref="O29" si="32">F29-F28</f>
        <v>0</v>
      </c>
      <c r="P29" s="100">
        <f t="shared" ref="P29" si="33">M29-M28</f>
        <v>0</v>
      </c>
      <c r="Q29" s="100">
        <f t="shared" ref="Q29" si="34">N29-N28</f>
        <v>0</v>
      </c>
      <c r="R29" s="101" t="s">
        <v>0</v>
      </c>
      <c r="T29" s="100">
        <v>2</v>
      </c>
    </row>
    <row r="30" spans="1:20" s="23" customFormat="1" ht="24.95" customHeight="1">
      <c r="A30" s="16" t="s">
        <v>1624</v>
      </c>
      <c r="B30" s="146"/>
      <c r="C30" s="168" t="s">
        <v>544</v>
      </c>
      <c r="D30" s="168" t="s">
        <v>545</v>
      </c>
      <c r="E30" s="147" t="s">
        <v>307</v>
      </c>
      <c r="F30" s="148"/>
      <c r="G30" s="148">
        <v>13990000</v>
      </c>
      <c r="H30" s="148">
        <f t="shared" si="21"/>
        <v>0</v>
      </c>
      <c r="I30" s="148">
        <v>0</v>
      </c>
      <c r="J30" s="148">
        <f t="shared" si="22"/>
        <v>0</v>
      </c>
      <c r="K30" s="148">
        <v>0</v>
      </c>
      <c r="L30" s="148">
        <f t="shared" si="23"/>
        <v>0</v>
      </c>
      <c r="M30" s="148">
        <f t="shared" si="24"/>
        <v>13990000</v>
      </c>
      <c r="N30" s="148">
        <f t="shared" si="25"/>
        <v>0</v>
      </c>
      <c r="O30" s="148"/>
      <c r="P30" s="148"/>
      <c r="Q30" s="148"/>
      <c r="R30" s="147" t="s">
        <v>0</v>
      </c>
      <c r="T30" s="148">
        <v>5</v>
      </c>
    </row>
    <row r="31" spans="1:20" ht="24.95" customHeight="1">
      <c r="A31" s="87" t="s">
        <v>1760</v>
      </c>
      <c r="B31" s="98"/>
      <c r="C31" s="99" t="s">
        <v>544</v>
      </c>
      <c r="D31" s="99" t="s">
        <v>545</v>
      </c>
      <c r="E31" s="101" t="s">
        <v>307</v>
      </c>
      <c r="F31" s="100"/>
      <c r="G31" s="100">
        <v>13990000</v>
      </c>
      <c r="H31" s="100">
        <f t="shared" si="21"/>
        <v>0</v>
      </c>
      <c r="I31" s="100">
        <v>0</v>
      </c>
      <c r="J31" s="100">
        <f t="shared" si="22"/>
        <v>0</v>
      </c>
      <c r="K31" s="100">
        <v>0</v>
      </c>
      <c r="L31" s="100">
        <f t="shared" si="23"/>
        <v>0</v>
      </c>
      <c r="M31" s="100">
        <f t="shared" si="24"/>
        <v>13990000</v>
      </c>
      <c r="N31" s="100">
        <f t="shared" si="25"/>
        <v>0</v>
      </c>
      <c r="O31" s="100">
        <f t="shared" ref="O31" si="35">F31-F30</f>
        <v>0</v>
      </c>
      <c r="P31" s="100">
        <f t="shared" ref="P31" si="36">M31-M30</f>
        <v>0</v>
      </c>
      <c r="Q31" s="100">
        <f t="shared" ref="Q31" si="37">N31-N30</f>
        <v>0</v>
      </c>
      <c r="R31" s="101" t="s">
        <v>0</v>
      </c>
      <c r="T31" s="100">
        <v>5</v>
      </c>
    </row>
    <row r="32" spans="1:20" s="169" customFormat="1" ht="24.95" customHeight="1">
      <c r="A32" s="44" t="s">
        <v>1622</v>
      </c>
      <c r="B32" s="142"/>
      <c r="C32" s="164" t="s">
        <v>519</v>
      </c>
      <c r="D32" s="164" t="s">
        <v>0</v>
      </c>
      <c r="E32" s="165"/>
      <c r="F32" s="166"/>
      <c r="G32" s="166"/>
      <c r="H32" s="166">
        <f>SUMIF($A$34:$A$43,$A34,H$34:H$43)</f>
        <v>0</v>
      </c>
      <c r="I32" s="166"/>
      <c r="J32" s="166">
        <f>SUMIF($A$34:$A$43,$A34,J$34:J$43)</f>
        <v>0</v>
      </c>
      <c r="K32" s="166"/>
      <c r="L32" s="166">
        <f>SUMIF($A$34:$A$43,$A34,L$34:L$43)</f>
        <v>0</v>
      </c>
      <c r="M32" s="166">
        <f t="shared" ref="M32:M47" si="38">G32+I32+K32</f>
        <v>0</v>
      </c>
      <c r="N32" s="166">
        <f t="shared" ref="N32:N47" si="39">H32+J32+L32</f>
        <v>0</v>
      </c>
      <c r="O32" s="166"/>
      <c r="P32" s="166"/>
      <c r="Q32" s="166"/>
      <c r="R32" s="165"/>
      <c r="T32" s="166"/>
    </row>
    <row r="33" spans="1:20" s="159" customFormat="1" ht="24.95" customHeight="1">
      <c r="A33" s="158" t="s">
        <v>1619</v>
      </c>
      <c r="B33" s="125"/>
      <c r="C33" s="155" t="s">
        <v>519</v>
      </c>
      <c r="D33" s="155" t="s">
        <v>0</v>
      </c>
      <c r="E33" s="156"/>
      <c r="F33" s="157"/>
      <c r="G33" s="157"/>
      <c r="H33" s="157">
        <f>SUMIF($A$34:$A$43,$A35,H$34:H$43)</f>
        <v>0</v>
      </c>
      <c r="I33" s="157"/>
      <c r="J33" s="157">
        <f>SUMIF($A$34:$A$43,$A35,J$34:J$43)</f>
        <v>0</v>
      </c>
      <c r="K33" s="157"/>
      <c r="L33" s="157">
        <f>SUMIF($A$34:$A$43,$A35,L$34:L$43)</f>
        <v>0</v>
      </c>
      <c r="M33" s="157">
        <f t="shared" si="38"/>
        <v>0</v>
      </c>
      <c r="N33" s="157">
        <f t="shared" si="39"/>
        <v>0</v>
      </c>
      <c r="O33" s="157">
        <f t="shared" ref="O33" si="40">F33-F32</f>
        <v>0</v>
      </c>
      <c r="P33" s="157">
        <f t="shared" ref="P33:Q33" si="41">M33-M32</f>
        <v>0</v>
      </c>
      <c r="Q33" s="157">
        <f t="shared" si="41"/>
        <v>0</v>
      </c>
      <c r="R33" s="156"/>
      <c r="T33" s="157"/>
    </row>
    <row r="34" spans="1:20" s="23" customFormat="1" ht="24.95" customHeight="1">
      <c r="A34" s="16" t="s">
        <v>1624</v>
      </c>
      <c r="B34" s="146"/>
      <c r="C34" s="168" t="s">
        <v>546</v>
      </c>
      <c r="D34" s="168" t="s">
        <v>316</v>
      </c>
      <c r="E34" s="147" t="s">
        <v>307</v>
      </c>
      <c r="F34" s="148"/>
      <c r="G34" s="148">
        <v>61000000</v>
      </c>
      <c r="H34" s="148">
        <f t="shared" ref="H34:H43" si="42">TRUNC(G34*F34, 0)</f>
        <v>0</v>
      </c>
      <c r="I34" s="148">
        <v>0</v>
      </c>
      <c r="J34" s="148">
        <f t="shared" ref="J34:J43" si="43">TRUNC(I34*F34, 0)</f>
        <v>0</v>
      </c>
      <c r="K34" s="148">
        <v>0</v>
      </c>
      <c r="L34" s="148">
        <f t="shared" ref="L34:L43" si="44">TRUNC(K34*F34, 0)</f>
        <v>0</v>
      </c>
      <c r="M34" s="148">
        <f t="shared" si="38"/>
        <v>61000000</v>
      </c>
      <c r="N34" s="148">
        <f t="shared" si="39"/>
        <v>0</v>
      </c>
      <c r="O34" s="148"/>
      <c r="P34" s="148"/>
      <c r="Q34" s="148"/>
      <c r="R34" s="147"/>
      <c r="T34" s="148">
        <v>2</v>
      </c>
    </row>
    <row r="35" spans="1:20" ht="24.95" customHeight="1">
      <c r="A35" s="87" t="s">
        <v>1759</v>
      </c>
      <c r="B35" s="98"/>
      <c r="C35" s="99" t="s">
        <v>546</v>
      </c>
      <c r="D35" s="99" t="s">
        <v>316</v>
      </c>
      <c r="E35" s="101" t="s">
        <v>307</v>
      </c>
      <c r="F35" s="100"/>
      <c r="G35" s="100">
        <v>61000000</v>
      </c>
      <c r="H35" s="100">
        <f t="shared" si="42"/>
        <v>0</v>
      </c>
      <c r="I35" s="100">
        <v>0</v>
      </c>
      <c r="J35" s="100">
        <f t="shared" si="43"/>
        <v>0</v>
      </c>
      <c r="K35" s="100">
        <v>0</v>
      </c>
      <c r="L35" s="100">
        <f t="shared" si="44"/>
        <v>0</v>
      </c>
      <c r="M35" s="100">
        <f t="shared" si="38"/>
        <v>61000000</v>
      </c>
      <c r="N35" s="100">
        <f t="shared" si="39"/>
        <v>0</v>
      </c>
      <c r="O35" s="100">
        <f t="shared" ref="O35" si="45">F35-F34</f>
        <v>0</v>
      </c>
      <c r="P35" s="100">
        <f t="shared" ref="P35:Q35" si="46">M35-M34</f>
        <v>0</v>
      </c>
      <c r="Q35" s="100">
        <f t="shared" si="46"/>
        <v>0</v>
      </c>
      <c r="R35" s="101"/>
      <c r="T35" s="100">
        <v>2</v>
      </c>
    </row>
    <row r="36" spans="1:20" s="23" customFormat="1" ht="24.95" customHeight="1">
      <c r="A36" s="16" t="s">
        <v>1624</v>
      </c>
      <c r="B36" s="146"/>
      <c r="C36" s="168" t="s">
        <v>317</v>
      </c>
      <c r="D36" s="168" t="s">
        <v>318</v>
      </c>
      <c r="E36" s="147" t="s">
        <v>307</v>
      </c>
      <c r="F36" s="148"/>
      <c r="G36" s="148">
        <v>118500000</v>
      </c>
      <c r="H36" s="148">
        <f t="shared" si="42"/>
        <v>0</v>
      </c>
      <c r="I36" s="148">
        <v>0</v>
      </c>
      <c r="J36" s="148">
        <f t="shared" si="43"/>
        <v>0</v>
      </c>
      <c r="K36" s="148">
        <v>0</v>
      </c>
      <c r="L36" s="148">
        <f t="shared" si="44"/>
        <v>0</v>
      </c>
      <c r="M36" s="148">
        <f t="shared" si="38"/>
        <v>118500000</v>
      </c>
      <c r="N36" s="148">
        <f t="shared" si="39"/>
        <v>0</v>
      </c>
      <c r="O36" s="148"/>
      <c r="P36" s="148"/>
      <c r="Q36" s="148"/>
      <c r="R36" s="147"/>
      <c r="T36" s="148">
        <v>1</v>
      </c>
    </row>
    <row r="37" spans="1:20" ht="24.95" customHeight="1">
      <c r="A37" s="87" t="s">
        <v>1760</v>
      </c>
      <c r="B37" s="98"/>
      <c r="C37" s="99" t="s">
        <v>317</v>
      </c>
      <c r="D37" s="99" t="s">
        <v>318</v>
      </c>
      <c r="E37" s="101" t="s">
        <v>307</v>
      </c>
      <c r="F37" s="100"/>
      <c r="G37" s="100">
        <v>118500000</v>
      </c>
      <c r="H37" s="100">
        <f t="shared" si="42"/>
        <v>0</v>
      </c>
      <c r="I37" s="100">
        <v>0</v>
      </c>
      <c r="J37" s="100">
        <f t="shared" si="43"/>
        <v>0</v>
      </c>
      <c r="K37" s="100">
        <v>0</v>
      </c>
      <c r="L37" s="100">
        <f t="shared" si="44"/>
        <v>0</v>
      </c>
      <c r="M37" s="100">
        <f t="shared" si="38"/>
        <v>118500000</v>
      </c>
      <c r="N37" s="100">
        <f t="shared" si="39"/>
        <v>0</v>
      </c>
      <c r="O37" s="100">
        <f t="shared" ref="O37" si="47">F37-F36</f>
        <v>0</v>
      </c>
      <c r="P37" s="100">
        <f t="shared" ref="P37:Q37" si="48">M37-M36</f>
        <v>0</v>
      </c>
      <c r="Q37" s="100">
        <f t="shared" si="48"/>
        <v>0</v>
      </c>
      <c r="R37" s="101"/>
      <c r="T37" s="100">
        <v>1</v>
      </c>
    </row>
    <row r="38" spans="1:20" s="23" customFormat="1" ht="24.95" customHeight="1">
      <c r="A38" s="16" t="s">
        <v>1624</v>
      </c>
      <c r="B38" s="146"/>
      <c r="C38" s="168" t="s">
        <v>547</v>
      </c>
      <c r="D38" s="168" t="s">
        <v>316</v>
      </c>
      <c r="E38" s="147" t="s">
        <v>307</v>
      </c>
      <c r="F38" s="149"/>
      <c r="G38" s="148">
        <v>61000000</v>
      </c>
      <c r="H38" s="148">
        <f t="shared" si="42"/>
        <v>0</v>
      </c>
      <c r="I38" s="148">
        <v>0</v>
      </c>
      <c r="J38" s="148">
        <f t="shared" si="43"/>
        <v>0</v>
      </c>
      <c r="K38" s="148">
        <v>0</v>
      </c>
      <c r="L38" s="148">
        <f t="shared" si="44"/>
        <v>0</v>
      </c>
      <c r="M38" s="148">
        <f t="shared" si="38"/>
        <v>61000000</v>
      </c>
      <c r="N38" s="148">
        <f t="shared" si="39"/>
        <v>0</v>
      </c>
      <c r="O38" s="148"/>
      <c r="P38" s="148"/>
      <c r="Q38" s="148"/>
      <c r="R38" s="147"/>
      <c r="T38" s="149">
        <v>2</v>
      </c>
    </row>
    <row r="39" spans="1:20" ht="24.95" customHeight="1">
      <c r="A39" s="87" t="s">
        <v>1760</v>
      </c>
      <c r="B39" s="98"/>
      <c r="C39" s="99" t="s">
        <v>547</v>
      </c>
      <c r="D39" s="99" t="s">
        <v>316</v>
      </c>
      <c r="E39" s="101" t="s">
        <v>307</v>
      </c>
      <c r="F39" s="128"/>
      <c r="G39" s="100">
        <v>61000000</v>
      </c>
      <c r="H39" s="100">
        <f t="shared" si="42"/>
        <v>0</v>
      </c>
      <c r="I39" s="100">
        <v>0</v>
      </c>
      <c r="J39" s="100">
        <f t="shared" si="43"/>
        <v>0</v>
      </c>
      <c r="K39" s="100">
        <v>0</v>
      </c>
      <c r="L39" s="100">
        <f t="shared" si="44"/>
        <v>0</v>
      </c>
      <c r="M39" s="100">
        <f t="shared" si="38"/>
        <v>61000000</v>
      </c>
      <c r="N39" s="100">
        <f t="shared" si="39"/>
        <v>0</v>
      </c>
      <c r="O39" s="100">
        <f t="shared" ref="O39" si="49">F39-F38</f>
        <v>0</v>
      </c>
      <c r="P39" s="100">
        <f t="shared" ref="P39:Q39" si="50">M39-M38</f>
        <v>0</v>
      </c>
      <c r="Q39" s="100">
        <f t="shared" si="50"/>
        <v>0</v>
      </c>
      <c r="R39" s="101"/>
      <c r="T39" s="128">
        <v>2</v>
      </c>
    </row>
    <row r="40" spans="1:20" s="23" customFormat="1" ht="24.95" customHeight="1">
      <c r="A40" s="16" t="s">
        <v>1624</v>
      </c>
      <c r="B40" s="146"/>
      <c r="C40" s="168" t="s">
        <v>548</v>
      </c>
      <c r="D40" s="168" t="s">
        <v>315</v>
      </c>
      <c r="E40" s="147" t="s">
        <v>307</v>
      </c>
      <c r="F40" s="149"/>
      <c r="G40" s="148">
        <v>990000</v>
      </c>
      <c r="H40" s="148">
        <f t="shared" si="42"/>
        <v>0</v>
      </c>
      <c r="I40" s="148">
        <v>0</v>
      </c>
      <c r="J40" s="148">
        <f t="shared" si="43"/>
        <v>0</v>
      </c>
      <c r="K40" s="148">
        <v>0</v>
      </c>
      <c r="L40" s="148">
        <f t="shared" si="44"/>
        <v>0</v>
      </c>
      <c r="M40" s="148">
        <f t="shared" si="38"/>
        <v>990000</v>
      </c>
      <c r="N40" s="148">
        <f t="shared" si="39"/>
        <v>0</v>
      </c>
      <c r="O40" s="148"/>
      <c r="P40" s="148"/>
      <c r="Q40" s="148"/>
      <c r="R40" s="147"/>
      <c r="T40" s="149">
        <v>2</v>
      </c>
    </row>
    <row r="41" spans="1:20" ht="24.95" customHeight="1">
      <c r="A41" s="87" t="s">
        <v>1760</v>
      </c>
      <c r="B41" s="98"/>
      <c r="C41" s="99" t="s">
        <v>548</v>
      </c>
      <c r="D41" s="99" t="s">
        <v>315</v>
      </c>
      <c r="E41" s="101" t="s">
        <v>307</v>
      </c>
      <c r="F41" s="128"/>
      <c r="G41" s="100">
        <v>990000</v>
      </c>
      <c r="H41" s="100">
        <f t="shared" si="42"/>
        <v>0</v>
      </c>
      <c r="I41" s="100">
        <v>0</v>
      </c>
      <c r="J41" s="100">
        <f t="shared" si="43"/>
        <v>0</v>
      </c>
      <c r="K41" s="100">
        <v>0</v>
      </c>
      <c r="L41" s="100">
        <f t="shared" si="44"/>
        <v>0</v>
      </c>
      <c r="M41" s="100">
        <f t="shared" si="38"/>
        <v>990000</v>
      </c>
      <c r="N41" s="100">
        <f t="shared" si="39"/>
        <v>0</v>
      </c>
      <c r="O41" s="100">
        <f t="shared" ref="O41" si="51">F41-F40</f>
        <v>0</v>
      </c>
      <c r="P41" s="100">
        <f t="shared" ref="P41:Q41" si="52">M41-M40</f>
        <v>0</v>
      </c>
      <c r="Q41" s="100">
        <f t="shared" si="52"/>
        <v>0</v>
      </c>
      <c r="R41" s="101"/>
      <c r="T41" s="128">
        <v>2</v>
      </c>
    </row>
    <row r="42" spans="1:20" s="23" customFormat="1" ht="24.95" customHeight="1">
      <c r="A42" s="16" t="s">
        <v>1624</v>
      </c>
      <c r="B42" s="146"/>
      <c r="C42" s="168" t="s">
        <v>549</v>
      </c>
      <c r="D42" s="168" t="s">
        <v>550</v>
      </c>
      <c r="E42" s="147" t="s">
        <v>307</v>
      </c>
      <c r="F42" s="149"/>
      <c r="G42" s="148">
        <v>12000000</v>
      </c>
      <c r="H42" s="148">
        <f t="shared" si="42"/>
        <v>0</v>
      </c>
      <c r="I42" s="148">
        <v>0</v>
      </c>
      <c r="J42" s="148">
        <f t="shared" si="43"/>
        <v>0</v>
      </c>
      <c r="K42" s="148">
        <v>0</v>
      </c>
      <c r="L42" s="148">
        <f t="shared" si="44"/>
        <v>0</v>
      </c>
      <c r="M42" s="148">
        <f t="shared" si="38"/>
        <v>12000000</v>
      </c>
      <c r="N42" s="148">
        <f t="shared" si="39"/>
        <v>0</v>
      </c>
      <c r="O42" s="148"/>
      <c r="P42" s="148"/>
      <c r="Q42" s="148"/>
      <c r="R42" s="147" t="s">
        <v>540</v>
      </c>
      <c r="T42" s="149">
        <v>2</v>
      </c>
    </row>
    <row r="43" spans="1:20" ht="24.95" customHeight="1">
      <c r="A43" s="87" t="s">
        <v>1759</v>
      </c>
      <c r="B43" s="98"/>
      <c r="C43" s="99" t="s">
        <v>549</v>
      </c>
      <c r="D43" s="99" t="s">
        <v>550</v>
      </c>
      <c r="E43" s="101" t="s">
        <v>307</v>
      </c>
      <c r="F43" s="128"/>
      <c r="G43" s="100">
        <v>12000000</v>
      </c>
      <c r="H43" s="100">
        <f t="shared" si="42"/>
        <v>0</v>
      </c>
      <c r="I43" s="100">
        <v>0</v>
      </c>
      <c r="J43" s="100">
        <f t="shared" si="43"/>
        <v>0</v>
      </c>
      <c r="K43" s="100">
        <v>0</v>
      </c>
      <c r="L43" s="100">
        <f t="shared" si="44"/>
        <v>0</v>
      </c>
      <c r="M43" s="100">
        <f t="shared" si="38"/>
        <v>12000000</v>
      </c>
      <c r="N43" s="100">
        <f t="shared" si="39"/>
        <v>0</v>
      </c>
      <c r="O43" s="100">
        <f t="shared" ref="O43" si="53">F43-F42</f>
        <v>0</v>
      </c>
      <c r="P43" s="100">
        <f t="shared" ref="P43:Q43" si="54">M43-M42</f>
        <v>0</v>
      </c>
      <c r="Q43" s="100">
        <f t="shared" si="54"/>
        <v>0</v>
      </c>
      <c r="R43" s="101" t="s">
        <v>540</v>
      </c>
      <c r="T43" s="128">
        <v>2</v>
      </c>
    </row>
    <row r="44" spans="1:20" s="169" customFormat="1" ht="24.95" customHeight="1">
      <c r="A44" s="44" t="s">
        <v>1622</v>
      </c>
      <c r="B44" s="142"/>
      <c r="C44" s="164" t="s">
        <v>524</v>
      </c>
      <c r="D44" s="164" t="s">
        <v>0</v>
      </c>
      <c r="E44" s="165"/>
      <c r="F44" s="166"/>
      <c r="G44" s="166"/>
      <c r="H44" s="166">
        <f>SUMIF($A$46:$A$73,$A46,H$46:H$73)</f>
        <v>0</v>
      </c>
      <c r="I44" s="166"/>
      <c r="J44" s="166">
        <f>SUMIF($A$46:$A$73,$A46,J$46:J$73)</f>
        <v>0</v>
      </c>
      <c r="K44" s="166"/>
      <c r="L44" s="166">
        <f>SUMIF($A$46:$A$73,$A46,L$46:L$73)</f>
        <v>0</v>
      </c>
      <c r="M44" s="166">
        <f t="shared" si="38"/>
        <v>0</v>
      </c>
      <c r="N44" s="166">
        <f t="shared" si="39"/>
        <v>0</v>
      </c>
      <c r="O44" s="166"/>
      <c r="P44" s="166"/>
      <c r="Q44" s="166"/>
      <c r="R44" s="165"/>
      <c r="T44" s="166"/>
    </row>
    <row r="45" spans="1:20" s="159" customFormat="1" ht="24.95" customHeight="1">
      <c r="A45" s="158" t="s">
        <v>1761</v>
      </c>
      <c r="B45" s="125"/>
      <c r="C45" s="155" t="s">
        <v>524</v>
      </c>
      <c r="D45" s="155" t="s">
        <v>0</v>
      </c>
      <c r="E45" s="156"/>
      <c r="F45" s="157"/>
      <c r="G45" s="157"/>
      <c r="H45" s="157">
        <f>SUMIF($A$46:$A$73,$A47,H$46:H$73)</f>
        <v>0</v>
      </c>
      <c r="I45" s="157"/>
      <c r="J45" s="157">
        <f>SUMIF($A$46:$A$73,$A47,J$46:J$73)</f>
        <v>0</v>
      </c>
      <c r="K45" s="157"/>
      <c r="L45" s="157">
        <f>SUMIF($A$46:$A$73,$A47,L$46:L$73)</f>
        <v>0</v>
      </c>
      <c r="M45" s="157">
        <f t="shared" si="38"/>
        <v>0</v>
      </c>
      <c r="N45" s="157">
        <f t="shared" si="39"/>
        <v>0</v>
      </c>
      <c r="O45" s="157">
        <f t="shared" ref="O45" si="55">F45-F44</f>
        <v>0</v>
      </c>
      <c r="P45" s="157">
        <f t="shared" ref="P45:Q45" si="56">M45-M44</f>
        <v>0</v>
      </c>
      <c r="Q45" s="157">
        <f t="shared" si="56"/>
        <v>0</v>
      </c>
      <c r="R45" s="156"/>
      <c r="T45" s="157"/>
    </row>
    <row r="46" spans="1:20" s="23" customFormat="1" ht="24.95" customHeight="1">
      <c r="A46" s="16" t="s">
        <v>1624</v>
      </c>
      <c r="B46" s="146"/>
      <c r="C46" s="168" t="s">
        <v>551</v>
      </c>
      <c r="D46" s="168" t="s">
        <v>319</v>
      </c>
      <c r="E46" s="147" t="s">
        <v>307</v>
      </c>
      <c r="F46" s="148"/>
      <c r="G46" s="148">
        <v>17000000</v>
      </c>
      <c r="H46" s="148">
        <f>TRUNC(G46*F46, 0)</f>
        <v>0</v>
      </c>
      <c r="I46" s="148">
        <v>0</v>
      </c>
      <c r="J46" s="148">
        <f>TRUNC(I46*F46, 0)</f>
        <v>0</v>
      </c>
      <c r="K46" s="148">
        <v>0</v>
      </c>
      <c r="L46" s="148">
        <f>TRUNC(K46*F46, 0)</f>
        <v>0</v>
      </c>
      <c r="M46" s="148">
        <f t="shared" si="38"/>
        <v>17000000</v>
      </c>
      <c r="N46" s="148">
        <f t="shared" si="39"/>
        <v>0</v>
      </c>
      <c r="O46" s="148"/>
      <c r="P46" s="148"/>
      <c r="Q46" s="148"/>
      <c r="R46" s="147"/>
      <c r="T46" s="148">
        <v>12</v>
      </c>
    </row>
    <row r="47" spans="1:20" ht="24.95" customHeight="1">
      <c r="A47" s="87" t="s">
        <v>1760</v>
      </c>
      <c r="B47" s="98"/>
      <c r="C47" s="99" t="s">
        <v>551</v>
      </c>
      <c r="D47" s="99" t="s">
        <v>319</v>
      </c>
      <c r="E47" s="101" t="s">
        <v>307</v>
      </c>
      <c r="F47" s="100"/>
      <c r="G47" s="100">
        <v>17000000</v>
      </c>
      <c r="H47" s="100">
        <f>TRUNC(G47*F47, 0)</f>
        <v>0</v>
      </c>
      <c r="I47" s="100">
        <v>0</v>
      </c>
      <c r="J47" s="100">
        <f>TRUNC(I47*F47, 0)</f>
        <v>0</v>
      </c>
      <c r="K47" s="100">
        <v>0</v>
      </c>
      <c r="L47" s="100">
        <f>TRUNC(K47*F47, 0)</f>
        <v>0</v>
      </c>
      <c r="M47" s="100">
        <f t="shared" si="38"/>
        <v>17000000</v>
      </c>
      <c r="N47" s="100">
        <f t="shared" si="39"/>
        <v>0</v>
      </c>
      <c r="O47" s="100">
        <f t="shared" ref="O47" si="57">F47-F46</f>
        <v>0</v>
      </c>
      <c r="P47" s="100">
        <f t="shared" ref="P47:Q47" si="58">M47-M46</f>
        <v>0</v>
      </c>
      <c r="Q47" s="100">
        <f t="shared" si="58"/>
        <v>0</v>
      </c>
      <c r="R47" s="101"/>
      <c r="T47" s="100">
        <v>12</v>
      </c>
    </row>
    <row r="48" spans="1:20" s="23" customFormat="1" ht="24.95" customHeight="1">
      <c r="A48" s="16" t="s">
        <v>1624</v>
      </c>
      <c r="B48" s="146"/>
      <c r="C48" s="168" t="s">
        <v>552</v>
      </c>
      <c r="D48" s="168" t="s">
        <v>311</v>
      </c>
      <c r="E48" s="147" t="s">
        <v>307</v>
      </c>
      <c r="F48" s="148"/>
      <c r="G48" s="148">
        <v>11700000</v>
      </c>
      <c r="H48" s="148">
        <f t="shared" ref="H48:H61" si="59">TRUNC(G48*F48, 0)</f>
        <v>0</v>
      </c>
      <c r="I48" s="148">
        <v>0</v>
      </c>
      <c r="J48" s="148">
        <f t="shared" ref="J48:J61" si="60">TRUNC(I48*F48, 0)</f>
        <v>0</v>
      </c>
      <c r="K48" s="148">
        <v>0</v>
      </c>
      <c r="L48" s="148">
        <f t="shared" ref="L48:L61" si="61">TRUNC(K48*F48, 0)</f>
        <v>0</v>
      </c>
      <c r="M48" s="148">
        <f t="shared" ref="M48:M61" si="62">G48+I48+K48</f>
        <v>11700000</v>
      </c>
      <c r="N48" s="148">
        <f t="shared" ref="N48:N61" si="63">H48+J48+L48</f>
        <v>0</v>
      </c>
      <c r="O48" s="148"/>
      <c r="P48" s="148"/>
      <c r="Q48" s="148"/>
      <c r="R48" s="147"/>
      <c r="T48" s="148">
        <v>12</v>
      </c>
    </row>
    <row r="49" spans="1:20" ht="24.95" customHeight="1">
      <c r="A49" s="87" t="s">
        <v>1620</v>
      </c>
      <c r="B49" s="98"/>
      <c r="C49" s="99" t="s">
        <v>552</v>
      </c>
      <c r="D49" s="99" t="s">
        <v>311</v>
      </c>
      <c r="E49" s="101" t="s">
        <v>307</v>
      </c>
      <c r="F49" s="100"/>
      <c r="G49" s="100">
        <v>11700000</v>
      </c>
      <c r="H49" s="100">
        <f t="shared" si="59"/>
        <v>0</v>
      </c>
      <c r="I49" s="100">
        <v>0</v>
      </c>
      <c r="J49" s="100">
        <f t="shared" si="60"/>
        <v>0</v>
      </c>
      <c r="K49" s="100">
        <v>0</v>
      </c>
      <c r="L49" s="100">
        <f t="shared" si="61"/>
        <v>0</v>
      </c>
      <c r="M49" s="100">
        <f t="shared" si="62"/>
        <v>11700000</v>
      </c>
      <c r="N49" s="100">
        <f t="shared" si="63"/>
        <v>0</v>
      </c>
      <c r="O49" s="100">
        <f t="shared" ref="O49" si="64">F49-F48</f>
        <v>0</v>
      </c>
      <c r="P49" s="100">
        <f t="shared" ref="P49" si="65">M49-M48</f>
        <v>0</v>
      </c>
      <c r="Q49" s="100">
        <f t="shared" ref="Q49" si="66">N49-N48</f>
        <v>0</v>
      </c>
      <c r="R49" s="101"/>
      <c r="T49" s="100">
        <v>12</v>
      </c>
    </row>
    <row r="50" spans="1:20" s="23" customFormat="1" ht="24.95" customHeight="1">
      <c r="A50" s="16" t="s">
        <v>1624</v>
      </c>
      <c r="B50" s="146"/>
      <c r="C50" s="168" t="s">
        <v>553</v>
      </c>
      <c r="D50" s="168" t="s">
        <v>311</v>
      </c>
      <c r="E50" s="147" t="s">
        <v>307</v>
      </c>
      <c r="F50" s="148"/>
      <c r="G50" s="148">
        <v>11700000</v>
      </c>
      <c r="H50" s="148">
        <f t="shared" si="59"/>
        <v>0</v>
      </c>
      <c r="I50" s="148">
        <v>0</v>
      </c>
      <c r="J50" s="148">
        <f t="shared" si="60"/>
        <v>0</v>
      </c>
      <c r="K50" s="148">
        <v>0</v>
      </c>
      <c r="L50" s="148">
        <f t="shared" si="61"/>
        <v>0</v>
      </c>
      <c r="M50" s="148">
        <f t="shared" si="62"/>
        <v>11700000</v>
      </c>
      <c r="N50" s="148">
        <f t="shared" si="63"/>
        <v>0</v>
      </c>
      <c r="O50" s="148"/>
      <c r="P50" s="148"/>
      <c r="Q50" s="148"/>
      <c r="R50" s="147"/>
      <c r="T50" s="148">
        <v>12</v>
      </c>
    </row>
    <row r="51" spans="1:20" ht="24.95" customHeight="1">
      <c r="A51" s="87" t="s">
        <v>1760</v>
      </c>
      <c r="B51" s="98"/>
      <c r="C51" s="99" t="s">
        <v>553</v>
      </c>
      <c r="D51" s="99" t="s">
        <v>311</v>
      </c>
      <c r="E51" s="101" t="s">
        <v>307</v>
      </c>
      <c r="F51" s="100"/>
      <c r="G51" s="100">
        <v>11700000</v>
      </c>
      <c r="H51" s="100">
        <f t="shared" si="59"/>
        <v>0</v>
      </c>
      <c r="I51" s="100">
        <v>0</v>
      </c>
      <c r="J51" s="100">
        <f t="shared" si="60"/>
        <v>0</v>
      </c>
      <c r="K51" s="100">
        <v>0</v>
      </c>
      <c r="L51" s="100">
        <f t="shared" si="61"/>
        <v>0</v>
      </c>
      <c r="M51" s="100">
        <f t="shared" si="62"/>
        <v>11700000</v>
      </c>
      <c r="N51" s="100">
        <f t="shared" si="63"/>
        <v>0</v>
      </c>
      <c r="O51" s="100">
        <f t="shared" ref="O51" si="67">F51-F50</f>
        <v>0</v>
      </c>
      <c r="P51" s="100">
        <f t="shared" ref="P51" si="68">M51-M50</f>
        <v>0</v>
      </c>
      <c r="Q51" s="100">
        <f t="shared" ref="Q51" si="69">N51-N50</f>
        <v>0</v>
      </c>
      <c r="R51" s="101"/>
      <c r="T51" s="100">
        <v>12</v>
      </c>
    </row>
    <row r="52" spans="1:20" s="23" customFormat="1" ht="24.95" customHeight="1">
      <c r="A52" s="16" t="s">
        <v>1624</v>
      </c>
      <c r="B52" s="146"/>
      <c r="C52" s="168" t="s">
        <v>554</v>
      </c>
      <c r="D52" s="168" t="s">
        <v>320</v>
      </c>
      <c r="E52" s="147" t="s">
        <v>307</v>
      </c>
      <c r="F52" s="148"/>
      <c r="G52" s="148">
        <v>13000000</v>
      </c>
      <c r="H52" s="148">
        <f t="shared" si="59"/>
        <v>0</v>
      </c>
      <c r="I52" s="148">
        <v>0</v>
      </c>
      <c r="J52" s="148">
        <f t="shared" si="60"/>
        <v>0</v>
      </c>
      <c r="K52" s="148">
        <v>0</v>
      </c>
      <c r="L52" s="148">
        <f t="shared" si="61"/>
        <v>0</v>
      </c>
      <c r="M52" s="148">
        <f t="shared" si="62"/>
        <v>13000000</v>
      </c>
      <c r="N52" s="148">
        <f t="shared" si="63"/>
        <v>0</v>
      </c>
      <c r="O52" s="148"/>
      <c r="P52" s="148"/>
      <c r="Q52" s="148"/>
      <c r="R52" s="147"/>
      <c r="T52" s="148">
        <v>12</v>
      </c>
    </row>
    <row r="53" spans="1:20" ht="24.95" customHeight="1">
      <c r="A53" s="87" t="s">
        <v>1759</v>
      </c>
      <c r="B53" s="98"/>
      <c r="C53" s="99" t="s">
        <v>554</v>
      </c>
      <c r="D53" s="99" t="s">
        <v>320</v>
      </c>
      <c r="E53" s="101" t="s">
        <v>307</v>
      </c>
      <c r="F53" s="100"/>
      <c r="G53" s="100">
        <v>13000000</v>
      </c>
      <c r="H53" s="100">
        <f t="shared" si="59"/>
        <v>0</v>
      </c>
      <c r="I53" s="100">
        <v>0</v>
      </c>
      <c r="J53" s="100">
        <f t="shared" si="60"/>
        <v>0</v>
      </c>
      <c r="K53" s="100">
        <v>0</v>
      </c>
      <c r="L53" s="100">
        <f t="shared" si="61"/>
        <v>0</v>
      </c>
      <c r="M53" s="100">
        <f t="shared" si="62"/>
        <v>13000000</v>
      </c>
      <c r="N53" s="100">
        <f t="shared" si="63"/>
        <v>0</v>
      </c>
      <c r="O53" s="100">
        <f t="shared" ref="O53" si="70">F53-F52</f>
        <v>0</v>
      </c>
      <c r="P53" s="100">
        <f t="shared" ref="P53" si="71">M53-M52</f>
        <v>0</v>
      </c>
      <c r="Q53" s="100">
        <f t="shared" ref="Q53" si="72">N53-N52</f>
        <v>0</v>
      </c>
      <c r="R53" s="101"/>
      <c r="T53" s="100">
        <v>12</v>
      </c>
    </row>
    <row r="54" spans="1:20" s="23" customFormat="1" ht="24.95" customHeight="1">
      <c r="A54" s="16" t="s">
        <v>1624</v>
      </c>
      <c r="B54" s="146"/>
      <c r="C54" s="168" t="s">
        <v>555</v>
      </c>
      <c r="D54" s="168" t="s">
        <v>321</v>
      </c>
      <c r="E54" s="147" t="s">
        <v>307</v>
      </c>
      <c r="F54" s="148"/>
      <c r="G54" s="148">
        <v>7000000</v>
      </c>
      <c r="H54" s="148">
        <f t="shared" si="59"/>
        <v>0</v>
      </c>
      <c r="I54" s="148">
        <v>0</v>
      </c>
      <c r="J54" s="148">
        <f t="shared" si="60"/>
        <v>0</v>
      </c>
      <c r="K54" s="148">
        <v>0</v>
      </c>
      <c r="L54" s="148">
        <f t="shared" si="61"/>
        <v>0</v>
      </c>
      <c r="M54" s="148">
        <f t="shared" si="62"/>
        <v>7000000</v>
      </c>
      <c r="N54" s="148">
        <f t="shared" si="63"/>
        <v>0</v>
      </c>
      <c r="O54" s="148"/>
      <c r="P54" s="148"/>
      <c r="Q54" s="148"/>
      <c r="R54" s="147"/>
      <c r="T54" s="148">
        <v>12</v>
      </c>
    </row>
    <row r="55" spans="1:20" ht="24.95" customHeight="1">
      <c r="A55" s="87" t="s">
        <v>1620</v>
      </c>
      <c r="B55" s="98"/>
      <c r="C55" s="99" t="s">
        <v>555</v>
      </c>
      <c r="D55" s="99" t="s">
        <v>321</v>
      </c>
      <c r="E55" s="101" t="s">
        <v>307</v>
      </c>
      <c r="F55" s="100"/>
      <c r="G55" s="100">
        <v>7000000</v>
      </c>
      <c r="H55" s="100">
        <f t="shared" si="59"/>
        <v>0</v>
      </c>
      <c r="I55" s="100">
        <v>0</v>
      </c>
      <c r="J55" s="100">
        <f t="shared" si="60"/>
        <v>0</v>
      </c>
      <c r="K55" s="100">
        <v>0</v>
      </c>
      <c r="L55" s="100">
        <f t="shared" si="61"/>
        <v>0</v>
      </c>
      <c r="M55" s="100">
        <f t="shared" si="62"/>
        <v>7000000</v>
      </c>
      <c r="N55" s="100">
        <f t="shared" si="63"/>
        <v>0</v>
      </c>
      <c r="O55" s="100">
        <f t="shared" ref="O55" si="73">F55-F54</f>
        <v>0</v>
      </c>
      <c r="P55" s="100">
        <f t="shared" ref="P55" si="74">M55-M54</f>
        <v>0</v>
      </c>
      <c r="Q55" s="100">
        <f t="shared" ref="Q55" si="75">N55-N54</f>
        <v>0</v>
      </c>
      <c r="R55" s="101"/>
      <c r="T55" s="100">
        <v>12</v>
      </c>
    </row>
    <row r="56" spans="1:20" s="23" customFormat="1" ht="24.95" customHeight="1">
      <c r="A56" s="16" t="s">
        <v>1624</v>
      </c>
      <c r="B56" s="146"/>
      <c r="C56" s="168" t="s">
        <v>556</v>
      </c>
      <c r="D56" s="168" t="s">
        <v>557</v>
      </c>
      <c r="E56" s="147" t="s">
        <v>307</v>
      </c>
      <c r="F56" s="148"/>
      <c r="G56" s="148">
        <v>3820000</v>
      </c>
      <c r="H56" s="148">
        <f t="shared" si="59"/>
        <v>0</v>
      </c>
      <c r="I56" s="148">
        <v>0</v>
      </c>
      <c r="J56" s="148">
        <f t="shared" si="60"/>
        <v>0</v>
      </c>
      <c r="K56" s="148">
        <v>0</v>
      </c>
      <c r="L56" s="148">
        <f t="shared" si="61"/>
        <v>0</v>
      </c>
      <c r="M56" s="148">
        <f t="shared" si="62"/>
        <v>3820000</v>
      </c>
      <c r="N56" s="148">
        <f t="shared" si="63"/>
        <v>0</v>
      </c>
      <c r="O56" s="148"/>
      <c r="P56" s="148"/>
      <c r="Q56" s="148"/>
      <c r="R56" s="147"/>
      <c r="T56" s="148">
        <v>12</v>
      </c>
    </row>
    <row r="57" spans="1:20" ht="24.95" customHeight="1">
      <c r="A57" s="87" t="s">
        <v>1760</v>
      </c>
      <c r="B57" s="98"/>
      <c r="C57" s="99" t="s">
        <v>556</v>
      </c>
      <c r="D57" s="99" t="s">
        <v>557</v>
      </c>
      <c r="E57" s="101" t="s">
        <v>307</v>
      </c>
      <c r="F57" s="100"/>
      <c r="G57" s="100">
        <v>3820000</v>
      </c>
      <c r="H57" s="100">
        <f t="shared" si="59"/>
        <v>0</v>
      </c>
      <c r="I57" s="100">
        <v>0</v>
      </c>
      <c r="J57" s="100">
        <f t="shared" si="60"/>
        <v>0</v>
      </c>
      <c r="K57" s="100">
        <v>0</v>
      </c>
      <c r="L57" s="100">
        <f t="shared" si="61"/>
        <v>0</v>
      </c>
      <c r="M57" s="100">
        <f t="shared" si="62"/>
        <v>3820000</v>
      </c>
      <c r="N57" s="100">
        <f t="shared" si="63"/>
        <v>0</v>
      </c>
      <c r="O57" s="100">
        <f t="shared" ref="O57" si="76">F57-F56</f>
        <v>0</v>
      </c>
      <c r="P57" s="100">
        <f t="shared" ref="P57" si="77">M57-M56</f>
        <v>0</v>
      </c>
      <c r="Q57" s="100">
        <f t="shared" ref="Q57" si="78">N57-N56</f>
        <v>0</v>
      </c>
      <c r="R57" s="101"/>
      <c r="T57" s="100">
        <v>12</v>
      </c>
    </row>
    <row r="58" spans="1:20" s="23" customFormat="1" ht="24.95" customHeight="1">
      <c r="A58" s="16" t="s">
        <v>1624</v>
      </c>
      <c r="B58" s="146"/>
      <c r="C58" s="168" t="s">
        <v>558</v>
      </c>
      <c r="D58" s="168" t="s">
        <v>322</v>
      </c>
      <c r="E58" s="147" t="s">
        <v>307</v>
      </c>
      <c r="F58" s="148"/>
      <c r="G58" s="148">
        <v>140000000</v>
      </c>
      <c r="H58" s="148">
        <f t="shared" si="59"/>
        <v>0</v>
      </c>
      <c r="I58" s="148">
        <v>0</v>
      </c>
      <c r="J58" s="148">
        <f t="shared" si="60"/>
        <v>0</v>
      </c>
      <c r="K58" s="148">
        <v>0</v>
      </c>
      <c r="L58" s="148">
        <f t="shared" si="61"/>
        <v>0</v>
      </c>
      <c r="M58" s="148">
        <f t="shared" si="62"/>
        <v>140000000</v>
      </c>
      <c r="N58" s="148">
        <f t="shared" si="63"/>
        <v>0</v>
      </c>
      <c r="O58" s="148"/>
      <c r="P58" s="148"/>
      <c r="Q58" s="148"/>
      <c r="R58" s="147"/>
      <c r="T58" s="148">
        <v>3</v>
      </c>
    </row>
    <row r="59" spans="1:20" ht="24.95" customHeight="1">
      <c r="A59" s="87" t="s">
        <v>1760</v>
      </c>
      <c r="B59" s="98"/>
      <c r="C59" s="99" t="s">
        <v>558</v>
      </c>
      <c r="D59" s="99" t="s">
        <v>322</v>
      </c>
      <c r="E59" s="101" t="s">
        <v>307</v>
      </c>
      <c r="F59" s="100"/>
      <c r="G59" s="100">
        <v>140000000</v>
      </c>
      <c r="H59" s="100">
        <f t="shared" si="59"/>
        <v>0</v>
      </c>
      <c r="I59" s="100">
        <v>0</v>
      </c>
      <c r="J59" s="100">
        <f t="shared" si="60"/>
        <v>0</v>
      </c>
      <c r="K59" s="100">
        <v>0</v>
      </c>
      <c r="L59" s="100">
        <f t="shared" si="61"/>
        <v>0</v>
      </c>
      <c r="M59" s="100">
        <f t="shared" si="62"/>
        <v>140000000</v>
      </c>
      <c r="N59" s="100">
        <f t="shared" si="63"/>
        <v>0</v>
      </c>
      <c r="O59" s="100">
        <f t="shared" ref="O59" si="79">F59-F58</f>
        <v>0</v>
      </c>
      <c r="P59" s="100">
        <f t="shared" ref="P59" si="80">M59-M58</f>
        <v>0</v>
      </c>
      <c r="Q59" s="100">
        <f t="shared" ref="Q59" si="81">N59-N58</f>
        <v>0</v>
      </c>
      <c r="R59" s="101"/>
      <c r="T59" s="100">
        <v>3</v>
      </c>
    </row>
    <row r="60" spans="1:20" s="23" customFormat="1" ht="24.95" customHeight="1">
      <c r="A60" s="16" t="s">
        <v>1624</v>
      </c>
      <c r="B60" s="146"/>
      <c r="C60" s="168" t="s">
        <v>559</v>
      </c>
      <c r="D60" s="168" t="s">
        <v>560</v>
      </c>
      <c r="E60" s="147" t="s">
        <v>307</v>
      </c>
      <c r="F60" s="148"/>
      <c r="G60" s="148">
        <v>7000000</v>
      </c>
      <c r="H60" s="148">
        <f t="shared" si="59"/>
        <v>0</v>
      </c>
      <c r="I60" s="148">
        <v>0</v>
      </c>
      <c r="J60" s="148">
        <f t="shared" si="60"/>
        <v>0</v>
      </c>
      <c r="K60" s="148">
        <v>0</v>
      </c>
      <c r="L60" s="148">
        <f t="shared" si="61"/>
        <v>0</v>
      </c>
      <c r="M60" s="148">
        <f t="shared" si="62"/>
        <v>7000000</v>
      </c>
      <c r="N60" s="148">
        <f t="shared" si="63"/>
        <v>0</v>
      </c>
      <c r="O60" s="148"/>
      <c r="P60" s="148"/>
      <c r="Q60" s="148"/>
      <c r="R60" s="147"/>
      <c r="T60" s="148">
        <v>3</v>
      </c>
    </row>
    <row r="61" spans="1:20" ht="24.95" customHeight="1">
      <c r="A61" s="87" t="s">
        <v>1620</v>
      </c>
      <c r="B61" s="98"/>
      <c r="C61" s="99" t="s">
        <v>559</v>
      </c>
      <c r="D61" s="99" t="s">
        <v>560</v>
      </c>
      <c r="E61" s="101" t="s">
        <v>307</v>
      </c>
      <c r="F61" s="100"/>
      <c r="G61" s="100">
        <v>7000000</v>
      </c>
      <c r="H61" s="100">
        <f t="shared" si="59"/>
        <v>0</v>
      </c>
      <c r="I61" s="100">
        <v>0</v>
      </c>
      <c r="J61" s="100">
        <f t="shared" si="60"/>
        <v>0</v>
      </c>
      <c r="K61" s="100">
        <v>0</v>
      </c>
      <c r="L61" s="100">
        <f t="shared" si="61"/>
        <v>0</v>
      </c>
      <c r="M61" s="100">
        <f t="shared" si="62"/>
        <v>7000000</v>
      </c>
      <c r="N61" s="100">
        <f t="shared" si="63"/>
        <v>0</v>
      </c>
      <c r="O61" s="100">
        <f t="shared" ref="O61" si="82">F61-F60</f>
        <v>0</v>
      </c>
      <c r="P61" s="100">
        <f t="shared" ref="P61" si="83">M61-M60</f>
        <v>0</v>
      </c>
      <c r="Q61" s="100">
        <f t="shared" ref="Q61" si="84">N61-N60</f>
        <v>0</v>
      </c>
      <c r="R61" s="101"/>
      <c r="T61" s="100">
        <v>3</v>
      </c>
    </row>
    <row r="62" spans="1:20" s="23" customFormat="1" ht="24.95" customHeight="1">
      <c r="A62" s="16" t="s">
        <v>1624</v>
      </c>
      <c r="B62" s="146"/>
      <c r="C62" s="168" t="s">
        <v>561</v>
      </c>
      <c r="D62" s="168" t="s">
        <v>562</v>
      </c>
      <c r="E62" s="147" t="s">
        <v>307</v>
      </c>
      <c r="F62" s="148"/>
      <c r="G62" s="148">
        <v>8910000</v>
      </c>
      <c r="H62" s="148">
        <f t="shared" ref="H62:H71" si="85">TRUNC(G62*F62, 0)</f>
        <v>0</v>
      </c>
      <c r="I62" s="148">
        <v>0</v>
      </c>
      <c r="J62" s="148">
        <f t="shared" ref="J62:J71" si="86">TRUNC(I62*F62, 0)</f>
        <v>0</v>
      </c>
      <c r="K62" s="148">
        <v>0</v>
      </c>
      <c r="L62" s="148">
        <f t="shared" ref="L62:L71" si="87">TRUNC(K62*F62, 0)</f>
        <v>0</v>
      </c>
      <c r="M62" s="148">
        <f t="shared" ref="M62:M71" si="88">G62+I62+K62</f>
        <v>8910000</v>
      </c>
      <c r="N62" s="148">
        <f t="shared" ref="N62:N71" si="89">H62+J62+L62</f>
        <v>0</v>
      </c>
      <c r="O62" s="148"/>
      <c r="P62" s="148"/>
      <c r="Q62" s="148"/>
      <c r="R62" s="147"/>
      <c r="T62" s="148">
        <v>3</v>
      </c>
    </row>
    <row r="63" spans="1:20" ht="24.95" customHeight="1">
      <c r="A63" s="87" t="s">
        <v>1759</v>
      </c>
      <c r="B63" s="98"/>
      <c r="C63" s="99" t="s">
        <v>561</v>
      </c>
      <c r="D63" s="99" t="s">
        <v>562</v>
      </c>
      <c r="E63" s="101" t="s">
        <v>307</v>
      </c>
      <c r="F63" s="100"/>
      <c r="G63" s="100">
        <v>8910000</v>
      </c>
      <c r="H63" s="100">
        <f t="shared" si="85"/>
        <v>0</v>
      </c>
      <c r="I63" s="100">
        <v>0</v>
      </c>
      <c r="J63" s="100">
        <f t="shared" si="86"/>
        <v>0</v>
      </c>
      <c r="K63" s="100">
        <v>0</v>
      </c>
      <c r="L63" s="100">
        <f t="shared" si="87"/>
        <v>0</v>
      </c>
      <c r="M63" s="100">
        <f t="shared" si="88"/>
        <v>8910000</v>
      </c>
      <c r="N63" s="100">
        <f t="shared" si="89"/>
        <v>0</v>
      </c>
      <c r="O63" s="100">
        <f t="shared" ref="O63" si="90">F63-F62</f>
        <v>0</v>
      </c>
      <c r="P63" s="100">
        <f t="shared" ref="P63:Q63" si="91">M63-M62</f>
        <v>0</v>
      </c>
      <c r="Q63" s="100">
        <f t="shared" si="91"/>
        <v>0</v>
      </c>
      <c r="R63" s="101"/>
      <c r="T63" s="100">
        <v>3</v>
      </c>
    </row>
    <row r="64" spans="1:20" s="23" customFormat="1" ht="24.95" customHeight="1">
      <c r="A64" s="16" t="s">
        <v>1624</v>
      </c>
      <c r="B64" s="146"/>
      <c r="C64" s="168" t="s">
        <v>563</v>
      </c>
      <c r="D64" s="168" t="s">
        <v>323</v>
      </c>
      <c r="E64" s="147" t="s">
        <v>307</v>
      </c>
      <c r="F64" s="149"/>
      <c r="G64" s="148">
        <v>60000000</v>
      </c>
      <c r="H64" s="148">
        <f t="shared" si="85"/>
        <v>0</v>
      </c>
      <c r="I64" s="148">
        <v>0</v>
      </c>
      <c r="J64" s="148">
        <f t="shared" si="86"/>
        <v>0</v>
      </c>
      <c r="K64" s="148">
        <v>0</v>
      </c>
      <c r="L64" s="148">
        <f t="shared" si="87"/>
        <v>0</v>
      </c>
      <c r="M64" s="148">
        <f t="shared" si="88"/>
        <v>60000000</v>
      </c>
      <c r="N64" s="148">
        <f t="shared" si="89"/>
        <v>0</v>
      </c>
      <c r="O64" s="148"/>
      <c r="P64" s="148"/>
      <c r="Q64" s="148"/>
      <c r="R64" s="147"/>
      <c r="T64" s="149">
        <v>3</v>
      </c>
    </row>
    <row r="65" spans="1:20" ht="24.95" customHeight="1">
      <c r="A65" s="87" t="s">
        <v>1760</v>
      </c>
      <c r="B65" s="98"/>
      <c r="C65" s="99" t="s">
        <v>563</v>
      </c>
      <c r="D65" s="99" t="s">
        <v>323</v>
      </c>
      <c r="E65" s="101" t="s">
        <v>307</v>
      </c>
      <c r="F65" s="128"/>
      <c r="G65" s="100">
        <v>60000000</v>
      </c>
      <c r="H65" s="100">
        <f t="shared" si="85"/>
        <v>0</v>
      </c>
      <c r="I65" s="100">
        <v>0</v>
      </c>
      <c r="J65" s="100">
        <f t="shared" si="86"/>
        <v>0</v>
      </c>
      <c r="K65" s="100">
        <v>0</v>
      </c>
      <c r="L65" s="100">
        <f t="shared" si="87"/>
        <v>0</v>
      </c>
      <c r="M65" s="100">
        <f t="shared" si="88"/>
        <v>60000000</v>
      </c>
      <c r="N65" s="100">
        <f t="shared" si="89"/>
        <v>0</v>
      </c>
      <c r="O65" s="100">
        <f t="shared" ref="O65" si="92">F65-F64</f>
        <v>0</v>
      </c>
      <c r="P65" s="100">
        <f t="shared" ref="P65:Q65" si="93">M65-M64</f>
        <v>0</v>
      </c>
      <c r="Q65" s="100">
        <f t="shared" si="93"/>
        <v>0</v>
      </c>
      <c r="R65" s="101"/>
      <c r="T65" s="128">
        <v>3</v>
      </c>
    </row>
    <row r="66" spans="1:20" s="23" customFormat="1" ht="24.95" customHeight="1">
      <c r="A66" s="16" t="s">
        <v>1624</v>
      </c>
      <c r="B66" s="146"/>
      <c r="C66" s="168" t="s">
        <v>564</v>
      </c>
      <c r="D66" s="168" t="s">
        <v>315</v>
      </c>
      <c r="E66" s="147" t="s">
        <v>307</v>
      </c>
      <c r="F66" s="149"/>
      <c r="G66" s="148">
        <v>990000</v>
      </c>
      <c r="H66" s="148">
        <f t="shared" si="85"/>
        <v>0</v>
      </c>
      <c r="I66" s="148">
        <v>0</v>
      </c>
      <c r="J66" s="148">
        <f t="shared" si="86"/>
        <v>0</v>
      </c>
      <c r="K66" s="148">
        <v>0</v>
      </c>
      <c r="L66" s="148">
        <f t="shared" si="87"/>
        <v>0</v>
      </c>
      <c r="M66" s="148">
        <f t="shared" si="88"/>
        <v>990000</v>
      </c>
      <c r="N66" s="148">
        <f t="shared" si="89"/>
        <v>0</v>
      </c>
      <c r="O66" s="148"/>
      <c r="P66" s="148"/>
      <c r="Q66" s="148"/>
      <c r="R66" s="147"/>
      <c r="T66" s="149">
        <v>2</v>
      </c>
    </row>
    <row r="67" spans="1:20" ht="24.95" customHeight="1">
      <c r="A67" s="87" t="s">
        <v>1760</v>
      </c>
      <c r="B67" s="98"/>
      <c r="C67" s="99" t="s">
        <v>564</v>
      </c>
      <c r="D67" s="99" t="s">
        <v>315</v>
      </c>
      <c r="E67" s="101" t="s">
        <v>307</v>
      </c>
      <c r="F67" s="128"/>
      <c r="G67" s="100">
        <v>990000</v>
      </c>
      <c r="H67" s="100">
        <f t="shared" si="85"/>
        <v>0</v>
      </c>
      <c r="I67" s="100">
        <v>0</v>
      </c>
      <c r="J67" s="100">
        <f t="shared" si="86"/>
        <v>0</v>
      </c>
      <c r="K67" s="100">
        <v>0</v>
      </c>
      <c r="L67" s="100">
        <f t="shared" si="87"/>
        <v>0</v>
      </c>
      <c r="M67" s="100">
        <f t="shared" si="88"/>
        <v>990000</v>
      </c>
      <c r="N67" s="100">
        <f t="shared" si="89"/>
        <v>0</v>
      </c>
      <c r="O67" s="100">
        <f t="shared" ref="O67" si="94">F67-F66</f>
        <v>0</v>
      </c>
      <c r="P67" s="100">
        <f t="shared" ref="P67:Q67" si="95">M67-M66</f>
        <v>0</v>
      </c>
      <c r="Q67" s="100">
        <f t="shared" si="95"/>
        <v>0</v>
      </c>
      <c r="R67" s="101"/>
      <c r="T67" s="128">
        <v>2</v>
      </c>
    </row>
    <row r="68" spans="1:20" s="23" customFormat="1" ht="24.95" customHeight="1">
      <c r="A68" s="16" t="s">
        <v>1624</v>
      </c>
      <c r="B68" s="146"/>
      <c r="C68" s="168" t="s">
        <v>565</v>
      </c>
      <c r="D68" s="168" t="s">
        <v>324</v>
      </c>
      <c r="E68" s="147" t="s">
        <v>307</v>
      </c>
      <c r="F68" s="149"/>
      <c r="G68" s="148">
        <v>54000000</v>
      </c>
      <c r="H68" s="148">
        <f t="shared" si="85"/>
        <v>0</v>
      </c>
      <c r="I68" s="148">
        <v>0</v>
      </c>
      <c r="J68" s="148">
        <f t="shared" si="86"/>
        <v>0</v>
      </c>
      <c r="K68" s="148">
        <v>0</v>
      </c>
      <c r="L68" s="148">
        <f t="shared" si="87"/>
        <v>0</v>
      </c>
      <c r="M68" s="148">
        <f t="shared" si="88"/>
        <v>54000000</v>
      </c>
      <c r="N68" s="148">
        <f t="shared" si="89"/>
        <v>0</v>
      </c>
      <c r="O68" s="148"/>
      <c r="P68" s="148"/>
      <c r="Q68" s="148"/>
      <c r="R68" s="147"/>
      <c r="T68" s="149">
        <v>1</v>
      </c>
    </row>
    <row r="69" spans="1:20" ht="24.95" customHeight="1">
      <c r="A69" s="87" t="s">
        <v>1760</v>
      </c>
      <c r="B69" s="98"/>
      <c r="C69" s="99" t="s">
        <v>565</v>
      </c>
      <c r="D69" s="99" t="s">
        <v>324</v>
      </c>
      <c r="E69" s="101" t="s">
        <v>307</v>
      </c>
      <c r="F69" s="128"/>
      <c r="G69" s="100">
        <v>54000000</v>
      </c>
      <c r="H69" s="100">
        <f t="shared" si="85"/>
        <v>0</v>
      </c>
      <c r="I69" s="100">
        <v>0</v>
      </c>
      <c r="J69" s="100">
        <f t="shared" si="86"/>
        <v>0</v>
      </c>
      <c r="K69" s="100">
        <v>0</v>
      </c>
      <c r="L69" s="100">
        <f t="shared" si="87"/>
        <v>0</v>
      </c>
      <c r="M69" s="100">
        <f t="shared" si="88"/>
        <v>54000000</v>
      </c>
      <c r="N69" s="100">
        <f t="shared" si="89"/>
        <v>0</v>
      </c>
      <c r="O69" s="100">
        <f t="shared" ref="O69" si="96">F69-F68</f>
        <v>0</v>
      </c>
      <c r="P69" s="100">
        <f t="shared" ref="P69:Q69" si="97">M69-M68</f>
        <v>0</v>
      </c>
      <c r="Q69" s="100">
        <f t="shared" si="97"/>
        <v>0</v>
      </c>
      <c r="R69" s="101"/>
      <c r="T69" s="128">
        <v>1</v>
      </c>
    </row>
    <row r="70" spans="1:20" s="23" customFormat="1" ht="24.95" customHeight="1">
      <c r="A70" s="16" t="s">
        <v>1770</v>
      </c>
      <c r="B70" s="146"/>
      <c r="C70" s="168" t="s">
        <v>566</v>
      </c>
      <c r="D70" s="168" t="s">
        <v>315</v>
      </c>
      <c r="E70" s="147" t="s">
        <v>307</v>
      </c>
      <c r="F70" s="148"/>
      <c r="G70" s="148">
        <v>990000</v>
      </c>
      <c r="H70" s="148">
        <f t="shared" si="85"/>
        <v>0</v>
      </c>
      <c r="I70" s="148">
        <v>0</v>
      </c>
      <c r="J70" s="148">
        <f t="shared" si="86"/>
        <v>0</v>
      </c>
      <c r="K70" s="148">
        <v>0</v>
      </c>
      <c r="L70" s="148">
        <f t="shared" si="87"/>
        <v>0</v>
      </c>
      <c r="M70" s="148">
        <f t="shared" si="88"/>
        <v>990000</v>
      </c>
      <c r="N70" s="148">
        <f t="shared" si="89"/>
        <v>0</v>
      </c>
      <c r="O70" s="148"/>
      <c r="P70" s="148"/>
      <c r="Q70" s="148"/>
      <c r="R70" s="147"/>
      <c r="T70" s="148">
        <v>2</v>
      </c>
    </row>
    <row r="71" spans="1:20" ht="24.95" customHeight="1">
      <c r="A71" s="87" t="s">
        <v>1620</v>
      </c>
      <c r="B71" s="98"/>
      <c r="C71" s="99" t="s">
        <v>566</v>
      </c>
      <c r="D71" s="99" t="s">
        <v>315</v>
      </c>
      <c r="E71" s="101" t="s">
        <v>307</v>
      </c>
      <c r="F71" s="100"/>
      <c r="G71" s="100">
        <v>990000</v>
      </c>
      <c r="H71" s="100">
        <f t="shared" si="85"/>
        <v>0</v>
      </c>
      <c r="I71" s="100">
        <v>0</v>
      </c>
      <c r="J71" s="100">
        <f t="shared" si="86"/>
        <v>0</v>
      </c>
      <c r="K71" s="100">
        <v>0</v>
      </c>
      <c r="L71" s="100">
        <f t="shared" si="87"/>
        <v>0</v>
      </c>
      <c r="M71" s="100">
        <f t="shared" si="88"/>
        <v>990000</v>
      </c>
      <c r="N71" s="100">
        <f t="shared" si="89"/>
        <v>0</v>
      </c>
      <c r="O71" s="100">
        <f t="shared" ref="O71" si="98">F71-F70</f>
        <v>0</v>
      </c>
      <c r="P71" s="100">
        <f t="shared" ref="P71:Q71" si="99">M71-M70</f>
        <v>0</v>
      </c>
      <c r="Q71" s="100">
        <f t="shared" si="99"/>
        <v>0</v>
      </c>
      <c r="R71" s="101"/>
      <c r="T71" s="100">
        <v>2</v>
      </c>
    </row>
    <row r="72" spans="1:20" s="23" customFormat="1" ht="24.95" customHeight="1">
      <c r="A72" s="16" t="s">
        <v>1624</v>
      </c>
      <c r="B72" s="146"/>
      <c r="C72" s="168" t="s">
        <v>567</v>
      </c>
      <c r="D72" s="168" t="s">
        <v>315</v>
      </c>
      <c r="E72" s="147" t="s">
        <v>307</v>
      </c>
      <c r="F72" s="148"/>
      <c r="G72" s="148">
        <v>990000</v>
      </c>
      <c r="H72" s="148">
        <f t="shared" ref="H72:H73" si="100">TRUNC(G72*F72, 0)</f>
        <v>0</v>
      </c>
      <c r="I72" s="148">
        <v>0</v>
      </c>
      <c r="J72" s="148">
        <f t="shared" ref="J72:J73" si="101">TRUNC(I72*F72, 0)</f>
        <v>0</v>
      </c>
      <c r="K72" s="148">
        <v>0</v>
      </c>
      <c r="L72" s="148">
        <f t="shared" ref="L72:L73" si="102">TRUNC(K72*F72, 0)</f>
        <v>0</v>
      </c>
      <c r="M72" s="148">
        <f t="shared" ref="M72:M73" si="103">G72+I72+K72</f>
        <v>990000</v>
      </c>
      <c r="N72" s="148">
        <f t="shared" ref="N72:N73" si="104">H72+J72+L72</f>
        <v>0</v>
      </c>
      <c r="O72" s="148"/>
      <c r="P72" s="148"/>
      <c r="Q72" s="148"/>
      <c r="R72" s="147"/>
      <c r="T72" s="148">
        <v>2</v>
      </c>
    </row>
    <row r="73" spans="1:20" ht="24.95" customHeight="1">
      <c r="A73" s="87" t="s">
        <v>1760</v>
      </c>
      <c r="B73" s="98"/>
      <c r="C73" s="99" t="s">
        <v>567</v>
      </c>
      <c r="D73" s="99" t="s">
        <v>315</v>
      </c>
      <c r="E73" s="101" t="s">
        <v>307</v>
      </c>
      <c r="F73" s="100"/>
      <c r="G73" s="100">
        <v>990000</v>
      </c>
      <c r="H73" s="100">
        <f t="shared" si="100"/>
        <v>0</v>
      </c>
      <c r="I73" s="100">
        <v>0</v>
      </c>
      <c r="J73" s="100">
        <f t="shared" si="101"/>
        <v>0</v>
      </c>
      <c r="K73" s="100">
        <v>0</v>
      </c>
      <c r="L73" s="100">
        <f t="shared" si="102"/>
        <v>0</v>
      </c>
      <c r="M73" s="100">
        <f t="shared" si="103"/>
        <v>990000</v>
      </c>
      <c r="N73" s="100">
        <f t="shared" si="104"/>
        <v>0</v>
      </c>
      <c r="O73" s="100">
        <f t="shared" ref="O73" si="105">F73-F72</f>
        <v>0</v>
      </c>
      <c r="P73" s="100">
        <f t="shared" ref="P73" si="106">M73-M72</f>
        <v>0</v>
      </c>
      <c r="Q73" s="100">
        <f t="shared" ref="Q73" si="107">N73-N72</f>
        <v>0</v>
      </c>
      <c r="R73" s="101"/>
      <c r="T73" s="100">
        <v>2</v>
      </c>
    </row>
    <row r="74" spans="1:20" s="169" customFormat="1" ht="24.95" customHeight="1">
      <c r="A74" s="44" t="s">
        <v>1622</v>
      </c>
      <c r="B74" s="142"/>
      <c r="C74" s="164" t="s">
        <v>1771</v>
      </c>
      <c r="D74" s="164" t="s">
        <v>0</v>
      </c>
      <c r="E74" s="165"/>
      <c r="F74" s="166"/>
      <c r="G74" s="166"/>
      <c r="H74" s="166">
        <f>H76</f>
        <v>0</v>
      </c>
      <c r="I74" s="166"/>
      <c r="J74" s="166">
        <f>J76</f>
        <v>0</v>
      </c>
      <c r="K74" s="166"/>
      <c r="L74" s="166">
        <f>L76</f>
        <v>0</v>
      </c>
      <c r="M74" s="166">
        <f>G74+I74+K74</f>
        <v>0</v>
      </c>
      <c r="N74" s="166">
        <f>H74+J74+L74</f>
        <v>0</v>
      </c>
      <c r="O74" s="166"/>
      <c r="P74" s="166"/>
      <c r="Q74" s="166"/>
      <c r="R74" s="165"/>
      <c r="T74" s="166"/>
    </row>
    <row r="75" spans="1:20" s="159" customFormat="1" ht="24.95" customHeight="1">
      <c r="A75" s="158" t="s">
        <v>1761</v>
      </c>
      <c r="B75" s="125"/>
      <c r="C75" s="155" t="s">
        <v>568</v>
      </c>
      <c r="D75" s="155" t="s">
        <v>0</v>
      </c>
      <c r="E75" s="156"/>
      <c r="F75" s="157"/>
      <c r="G75" s="157"/>
      <c r="H75" s="157">
        <f>H77</f>
        <v>0</v>
      </c>
      <c r="I75" s="157"/>
      <c r="J75" s="157">
        <f>J77</f>
        <v>0</v>
      </c>
      <c r="K75" s="157"/>
      <c r="L75" s="157">
        <f>L77</f>
        <v>0</v>
      </c>
      <c r="M75" s="157">
        <f>G75+I75+K75</f>
        <v>0</v>
      </c>
      <c r="N75" s="157">
        <f>H75+J75+L75</f>
        <v>0</v>
      </c>
      <c r="O75" s="157">
        <f t="shared" ref="O75" si="108">F75-F74</f>
        <v>0</v>
      </c>
      <c r="P75" s="157">
        <f t="shared" ref="P75" si="109">M75-M74</f>
        <v>0</v>
      </c>
      <c r="Q75" s="157">
        <f t="shared" ref="Q75" si="110">N75-N74</f>
        <v>0</v>
      </c>
      <c r="R75" s="156"/>
      <c r="T75" s="157"/>
    </row>
    <row r="76" spans="1:20" s="23" customFormat="1" ht="24.95" customHeight="1">
      <c r="A76" s="16" t="s">
        <v>1624</v>
      </c>
      <c r="B76" s="146"/>
      <c r="C76" s="168" t="s">
        <v>568</v>
      </c>
      <c r="D76" s="168" t="s">
        <v>531</v>
      </c>
      <c r="E76" s="147" t="s">
        <v>308</v>
      </c>
      <c r="F76" s="148"/>
      <c r="G76" s="148">
        <f>SUM($H$10,$H$32,$H$44)*10%</f>
        <v>0</v>
      </c>
      <c r="H76" s="148">
        <f t="shared" ref="H76:H77" si="111">TRUNC(G76*F76, 0)</f>
        <v>0</v>
      </c>
      <c r="I76" s="148">
        <v>0</v>
      </c>
      <c r="J76" s="148">
        <f t="shared" ref="J76:J77" si="112">TRUNC(I76*F76, 0)</f>
        <v>0</v>
      </c>
      <c r="K76" s="148">
        <v>0</v>
      </c>
      <c r="L76" s="148">
        <f t="shared" ref="L76:L77" si="113">TRUNC(K76*F76, 0)</f>
        <v>0</v>
      </c>
      <c r="M76" s="148">
        <f t="shared" ref="M76:M77" si="114">G76+I76+K76</f>
        <v>0</v>
      </c>
      <c r="N76" s="148">
        <f t="shared" ref="N76:N77" si="115">H76+J76+L76</f>
        <v>0</v>
      </c>
      <c r="O76" s="148"/>
      <c r="P76" s="148"/>
      <c r="Q76" s="148"/>
      <c r="R76" s="147"/>
      <c r="T76" s="148">
        <v>1</v>
      </c>
    </row>
    <row r="77" spans="1:20" ht="24.95" customHeight="1">
      <c r="A77" s="87" t="s">
        <v>1620</v>
      </c>
      <c r="B77" s="98"/>
      <c r="C77" s="99" t="s">
        <v>568</v>
      </c>
      <c r="D77" s="99" t="s">
        <v>531</v>
      </c>
      <c r="E77" s="101" t="s">
        <v>308</v>
      </c>
      <c r="F77" s="100"/>
      <c r="G77" s="100">
        <f>SUM(H11,H33,H45)*10%</f>
        <v>0</v>
      </c>
      <c r="H77" s="100">
        <f t="shared" si="111"/>
        <v>0</v>
      </c>
      <c r="I77" s="100">
        <v>0</v>
      </c>
      <c r="J77" s="100">
        <f t="shared" si="112"/>
        <v>0</v>
      </c>
      <c r="K77" s="100">
        <v>0</v>
      </c>
      <c r="L77" s="100">
        <f t="shared" si="113"/>
        <v>0</v>
      </c>
      <c r="M77" s="100">
        <f t="shared" si="114"/>
        <v>0</v>
      </c>
      <c r="N77" s="100">
        <f t="shared" si="115"/>
        <v>0</v>
      </c>
      <c r="O77" s="100">
        <f t="shared" ref="O77" si="116">F77-F76</f>
        <v>0</v>
      </c>
      <c r="P77" s="100">
        <f t="shared" ref="P77" si="117">M77-M76</f>
        <v>0</v>
      </c>
      <c r="Q77" s="100">
        <f t="shared" ref="Q77" si="118">N77-N76</f>
        <v>0</v>
      </c>
      <c r="R77" s="101"/>
      <c r="T77" s="100">
        <v>1</v>
      </c>
    </row>
    <row r="78" spans="1:20" s="169" customFormat="1" ht="24.95" customHeight="1">
      <c r="A78" s="44" t="s">
        <v>1772</v>
      </c>
      <c r="B78" s="142"/>
      <c r="C78" s="164" t="s">
        <v>1773</v>
      </c>
      <c r="D78" s="164" t="s">
        <v>0</v>
      </c>
      <c r="E78" s="165"/>
      <c r="F78" s="166"/>
      <c r="G78" s="166"/>
      <c r="H78" s="166">
        <f>H80</f>
        <v>0</v>
      </c>
      <c r="I78" s="166"/>
      <c r="J78" s="166">
        <f>J80</f>
        <v>0</v>
      </c>
      <c r="K78" s="166"/>
      <c r="L78" s="166">
        <f>L80</f>
        <v>0</v>
      </c>
      <c r="M78" s="166">
        <f>G78+I78+K78</f>
        <v>0</v>
      </c>
      <c r="N78" s="166">
        <f>H78+J78+L78</f>
        <v>0</v>
      </c>
      <c r="O78" s="166"/>
      <c r="P78" s="166"/>
      <c r="Q78" s="166"/>
      <c r="R78" s="165"/>
      <c r="T78" s="166"/>
    </row>
    <row r="79" spans="1:20" s="159" customFormat="1" ht="24.95" customHeight="1">
      <c r="A79" s="158" t="s">
        <v>1762</v>
      </c>
      <c r="B79" s="125"/>
      <c r="C79" s="155" t="s">
        <v>570</v>
      </c>
      <c r="D79" s="155" t="s">
        <v>0</v>
      </c>
      <c r="E79" s="156"/>
      <c r="F79" s="157"/>
      <c r="G79" s="157"/>
      <c r="H79" s="157">
        <f>H81</f>
        <v>0</v>
      </c>
      <c r="I79" s="157"/>
      <c r="J79" s="157">
        <f>J81</f>
        <v>0</v>
      </c>
      <c r="K79" s="157"/>
      <c r="L79" s="157">
        <f>L81</f>
        <v>0</v>
      </c>
      <c r="M79" s="157">
        <f>G79+I79+K79</f>
        <v>0</v>
      </c>
      <c r="N79" s="157">
        <f>H79+J79+L79</f>
        <v>0</v>
      </c>
      <c r="O79" s="157">
        <f t="shared" ref="O79" si="119">F79-F78</f>
        <v>0</v>
      </c>
      <c r="P79" s="157">
        <f t="shared" ref="P79" si="120">M79-M78</f>
        <v>0</v>
      </c>
      <c r="Q79" s="157">
        <f t="shared" ref="Q79" si="121">N79-N78</f>
        <v>0</v>
      </c>
      <c r="R79" s="156"/>
      <c r="T79" s="157"/>
    </row>
    <row r="80" spans="1:20" s="23" customFormat="1" ht="24.95" customHeight="1">
      <c r="A80" s="16" t="s">
        <v>1623</v>
      </c>
      <c r="B80" s="146"/>
      <c r="C80" s="168" t="s">
        <v>570</v>
      </c>
      <c r="D80" s="168" t="s">
        <v>532</v>
      </c>
      <c r="E80" s="147" t="s">
        <v>308</v>
      </c>
      <c r="F80" s="148"/>
      <c r="G80" s="148">
        <f>ROUNDDOWN((SUM($H$10,$H$32,$H$44)+G76)*0.54%,0)</f>
        <v>0</v>
      </c>
      <c r="H80" s="148">
        <f t="shared" ref="H80:H81" si="122">TRUNC(G80*F80, 0)</f>
        <v>0</v>
      </c>
      <c r="I80" s="148">
        <v>0</v>
      </c>
      <c r="J80" s="148">
        <f t="shared" ref="J80:J81" si="123">TRUNC(I80*F80, 0)</f>
        <v>0</v>
      </c>
      <c r="K80" s="148">
        <v>0</v>
      </c>
      <c r="L80" s="148">
        <f t="shared" ref="L80:L81" si="124">TRUNC(K80*F80, 0)</f>
        <v>0</v>
      </c>
      <c r="M80" s="148">
        <f t="shared" ref="M80:M81" si="125">G80+I80+K80</f>
        <v>0</v>
      </c>
      <c r="N80" s="148">
        <f t="shared" ref="N80:N81" si="126">H80+J80+L80</f>
        <v>0</v>
      </c>
      <c r="O80" s="148"/>
      <c r="P80" s="148"/>
      <c r="Q80" s="148"/>
      <c r="R80" s="147"/>
      <c r="T80" s="148">
        <v>1</v>
      </c>
    </row>
    <row r="81" spans="1:20" ht="24.95" customHeight="1">
      <c r="A81" s="87" t="s">
        <v>1760</v>
      </c>
      <c r="B81" s="98"/>
      <c r="C81" s="99" t="s">
        <v>570</v>
      </c>
      <c r="D81" s="99" t="s">
        <v>532</v>
      </c>
      <c r="E81" s="101" t="s">
        <v>308</v>
      </c>
      <c r="F81" s="100"/>
      <c r="G81" s="100">
        <f>ROUNDDOWN((SUM($H$10,$H$32,$H$44)+G77)*0.54%,0)</f>
        <v>0</v>
      </c>
      <c r="H81" s="100">
        <f t="shared" si="122"/>
        <v>0</v>
      </c>
      <c r="I81" s="100">
        <v>0</v>
      </c>
      <c r="J81" s="100">
        <f t="shared" si="123"/>
        <v>0</v>
      </c>
      <c r="K81" s="100">
        <v>0</v>
      </c>
      <c r="L81" s="100">
        <f t="shared" si="124"/>
        <v>0</v>
      </c>
      <c r="M81" s="100">
        <f t="shared" si="125"/>
        <v>0</v>
      </c>
      <c r="N81" s="100">
        <f t="shared" si="126"/>
        <v>0</v>
      </c>
      <c r="O81" s="100">
        <f t="shared" ref="O81" si="127">F81-F80</f>
        <v>0</v>
      </c>
      <c r="P81" s="100">
        <f t="shared" ref="P81" si="128">M81-M80</f>
        <v>0</v>
      </c>
      <c r="Q81" s="100">
        <f t="shared" ref="Q81" si="129">N81-N80</f>
        <v>0</v>
      </c>
      <c r="R81" s="101"/>
      <c r="T81" s="100">
        <v>1</v>
      </c>
    </row>
    <row r="82" spans="1:20" s="150" customFormat="1" ht="24.95" customHeight="1">
      <c r="A82" s="27" t="s">
        <v>1623</v>
      </c>
      <c r="B82" s="137"/>
      <c r="C82" s="104" t="s">
        <v>447</v>
      </c>
      <c r="D82" s="170"/>
      <c r="E82" s="139"/>
      <c r="F82" s="137"/>
      <c r="G82" s="137"/>
      <c r="H82" s="137">
        <f>H84+H88+H94+H102+H106</f>
        <v>0</v>
      </c>
      <c r="I82" s="137"/>
      <c r="J82" s="137">
        <f>J84+J88+J94+J102+J106</f>
        <v>0</v>
      </c>
      <c r="K82" s="137"/>
      <c r="L82" s="137">
        <f>L84+L88+L94+L102+L106</f>
        <v>0</v>
      </c>
      <c r="M82" s="137">
        <f t="shared" ref="M82:M103" si="130">G82+I82+K82</f>
        <v>0</v>
      </c>
      <c r="N82" s="137">
        <f t="shared" ref="N82:N103" si="131">H82+J82+L82</f>
        <v>0</v>
      </c>
      <c r="O82" s="137"/>
      <c r="P82" s="137"/>
      <c r="Q82" s="137"/>
      <c r="R82" s="139"/>
      <c r="T82" s="137"/>
    </row>
    <row r="83" spans="1:20" s="132" customFormat="1" ht="24.95" customHeight="1">
      <c r="A83" s="131" t="s">
        <v>1760</v>
      </c>
      <c r="B83" s="119"/>
      <c r="C83" s="94" t="s">
        <v>1668</v>
      </c>
      <c r="D83" s="160"/>
      <c r="E83" s="121"/>
      <c r="F83" s="119"/>
      <c r="G83" s="119"/>
      <c r="H83" s="119">
        <f>H85+H89+H95+H103+H107</f>
        <v>0</v>
      </c>
      <c r="I83" s="119"/>
      <c r="J83" s="119">
        <f>J85+J89+J95+J103+J107</f>
        <v>0</v>
      </c>
      <c r="K83" s="119"/>
      <c r="L83" s="119">
        <f>L85+L89+L95+L103+L107</f>
        <v>0</v>
      </c>
      <c r="M83" s="119">
        <f t="shared" si="130"/>
        <v>0</v>
      </c>
      <c r="N83" s="119">
        <f t="shared" si="131"/>
        <v>0</v>
      </c>
      <c r="O83" s="119">
        <f t="shared" ref="O83" si="132">F83-F82</f>
        <v>0</v>
      </c>
      <c r="P83" s="119">
        <f t="shared" ref="P83:Q83" si="133">M83-M82</f>
        <v>0</v>
      </c>
      <c r="Q83" s="119">
        <f t="shared" si="133"/>
        <v>0</v>
      </c>
      <c r="R83" s="121"/>
      <c r="T83" s="119"/>
    </row>
    <row r="84" spans="1:20" s="28" customFormat="1" ht="24.95" customHeight="1">
      <c r="A84" s="26" t="s">
        <v>1624</v>
      </c>
      <c r="B84" s="141"/>
      <c r="C84" s="164" t="s">
        <v>516</v>
      </c>
      <c r="D84" s="171" t="s">
        <v>0</v>
      </c>
      <c r="E84" s="143"/>
      <c r="F84" s="144"/>
      <c r="G84" s="144"/>
      <c r="H84" s="144">
        <f>SUMIF($A$86:$A$87,$A86,H$86:H$87)</f>
        <v>0</v>
      </c>
      <c r="I84" s="144"/>
      <c r="J84" s="144">
        <f>SUMIF($A$86:$A$87,$A86,J$86:J$87)</f>
        <v>0</v>
      </c>
      <c r="K84" s="144"/>
      <c r="L84" s="144">
        <f>SUMIF($A$86:$A$87,$A86,L$86:L$87)</f>
        <v>0</v>
      </c>
      <c r="M84" s="144">
        <f t="shared" si="130"/>
        <v>0</v>
      </c>
      <c r="N84" s="144">
        <f t="shared" si="131"/>
        <v>0</v>
      </c>
      <c r="O84" s="144"/>
      <c r="P84" s="144"/>
      <c r="Q84" s="144"/>
      <c r="R84" s="143"/>
      <c r="T84" s="144"/>
    </row>
    <row r="85" spans="1:20" s="130" customFormat="1" ht="24.95" customHeight="1">
      <c r="A85" s="129" t="s">
        <v>1760</v>
      </c>
      <c r="B85" s="124"/>
      <c r="C85" s="155" t="s">
        <v>516</v>
      </c>
      <c r="D85" s="161" t="s">
        <v>0</v>
      </c>
      <c r="E85" s="126"/>
      <c r="F85" s="127"/>
      <c r="G85" s="127"/>
      <c r="H85" s="127">
        <f>SUMIF($A$86:$A$87,$A87,H$86:H$87)</f>
        <v>0</v>
      </c>
      <c r="I85" s="127"/>
      <c r="J85" s="127">
        <f>SUMIF($A$86:$A$87,$A87,J$86:J$87)</f>
        <v>0</v>
      </c>
      <c r="K85" s="127"/>
      <c r="L85" s="127">
        <f>SUMIF($A$86:$A$87,$A87,L$86:L$87)</f>
        <v>0</v>
      </c>
      <c r="M85" s="127">
        <f t="shared" si="130"/>
        <v>0</v>
      </c>
      <c r="N85" s="127">
        <f t="shared" si="131"/>
        <v>0</v>
      </c>
      <c r="O85" s="127">
        <f t="shared" ref="O85" si="134">F85-F84</f>
        <v>0</v>
      </c>
      <c r="P85" s="127">
        <f t="shared" ref="P85:Q85" si="135">M85-M84</f>
        <v>0</v>
      </c>
      <c r="Q85" s="127">
        <f t="shared" si="135"/>
        <v>0</v>
      </c>
      <c r="R85" s="126"/>
      <c r="T85" s="127"/>
    </row>
    <row r="86" spans="1:20" s="23" customFormat="1" ht="24.95" customHeight="1">
      <c r="A86" s="16" t="s">
        <v>1624</v>
      </c>
      <c r="B86" s="146"/>
      <c r="C86" s="168" t="s">
        <v>517</v>
      </c>
      <c r="D86" s="168" t="s">
        <v>518</v>
      </c>
      <c r="E86" s="147" t="s">
        <v>307</v>
      </c>
      <c r="F86" s="148"/>
      <c r="G86" s="148">
        <v>143000000</v>
      </c>
      <c r="H86" s="148">
        <f>TRUNC(G86*F86, 0)</f>
        <v>0</v>
      </c>
      <c r="I86" s="148">
        <v>0</v>
      </c>
      <c r="J86" s="148">
        <f>TRUNC(I86*F86, 0)</f>
        <v>0</v>
      </c>
      <c r="K86" s="148">
        <v>0</v>
      </c>
      <c r="L86" s="148">
        <f>TRUNC(K86*F86, 0)</f>
        <v>0</v>
      </c>
      <c r="M86" s="148">
        <f t="shared" si="130"/>
        <v>143000000</v>
      </c>
      <c r="N86" s="148">
        <f t="shared" si="131"/>
        <v>0</v>
      </c>
      <c r="O86" s="148"/>
      <c r="P86" s="148"/>
      <c r="Q86" s="148"/>
      <c r="R86" s="147" t="s">
        <v>449</v>
      </c>
      <c r="T86" s="148">
        <v>1</v>
      </c>
    </row>
    <row r="87" spans="1:20" ht="24.95" customHeight="1">
      <c r="A87" s="87" t="s">
        <v>1759</v>
      </c>
      <c r="B87" s="98"/>
      <c r="C87" s="99" t="s">
        <v>517</v>
      </c>
      <c r="D87" s="99" t="s">
        <v>518</v>
      </c>
      <c r="E87" s="101" t="s">
        <v>307</v>
      </c>
      <c r="F87" s="100"/>
      <c r="G87" s="100">
        <v>143000000</v>
      </c>
      <c r="H87" s="100">
        <f>TRUNC(G87*F87, 0)</f>
        <v>0</v>
      </c>
      <c r="I87" s="100">
        <v>0</v>
      </c>
      <c r="J87" s="100">
        <f>TRUNC(I87*F87, 0)</f>
        <v>0</v>
      </c>
      <c r="K87" s="100">
        <v>0</v>
      </c>
      <c r="L87" s="100">
        <f>TRUNC(K87*F87, 0)</f>
        <v>0</v>
      </c>
      <c r="M87" s="100">
        <f t="shared" si="130"/>
        <v>143000000</v>
      </c>
      <c r="N87" s="100">
        <f t="shared" si="131"/>
        <v>0</v>
      </c>
      <c r="O87" s="100">
        <f t="shared" ref="O87" si="136">F87-F86</f>
        <v>0</v>
      </c>
      <c r="P87" s="100">
        <f t="shared" ref="P87:Q87" si="137">M87-M86</f>
        <v>0</v>
      </c>
      <c r="Q87" s="100">
        <f t="shared" si="137"/>
        <v>0</v>
      </c>
      <c r="R87" s="101" t="s">
        <v>1671</v>
      </c>
      <c r="T87" s="100">
        <v>1</v>
      </c>
    </row>
    <row r="88" spans="1:20" s="28" customFormat="1" ht="24.95" customHeight="1">
      <c r="A88" s="26" t="s">
        <v>1624</v>
      </c>
      <c r="B88" s="141"/>
      <c r="C88" s="164" t="s">
        <v>519</v>
      </c>
      <c r="D88" s="171" t="s">
        <v>0</v>
      </c>
      <c r="E88" s="143"/>
      <c r="F88" s="144"/>
      <c r="G88" s="144"/>
      <c r="H88" s="144">
        <f>SUMIF($A$90:$A$93,$A90,H$90:H$93)</f>
        <v>0</v>
      </c>
      <c r="I88" s="144"/>
      <c r="J88" s="144">
        <f>SUMIF($A$90:$A$93,$A90,J$90:J$93)</f>
        <v>0</v>
      </c>
      <c r="K88" s="144"/>
      <c r="L88" s="144">
        <f>SUMIF($A$90:$A$93,$A90,L$90:L$93)</f>
        <v>0</v>
      </c>
      <c r="M88" s="144">
        <f t="shared" si="130"/>
        <v>0</v>
      </c>
      <c r="N88" s="144">
        <f t="shared" si="131"/>
        <v>0</v>
      </c>
      <c r="O88" s="144"/>
      <c r="P88" s="144"/>
      <c r="Q88" s="144"/>
      <c r="R88" s="143"/>
      <c r="T88" s="144"/>
    </row>
    <row r="89" spans="1:20" s="130" customFormat="1" ht="24.95" customHeight="1">
      <c r="A89" s="129" t="s">
        <v>1759</v>
      </c>
      <c r="B89" s="124"/>
      <c r="C89" s="155" t="s">
        <v>519</v>
      </c>
      <c r="D89" s="161" t="s">
        <v>0</v>
      </c>
      <c r="E89" s="126"/>
      <c r="F89" s="127"/>
      <c r="G89" s="127"/>
      <c r="H89" s="127">
        <f>SUMIF($A$90:$A$93,$A91,H$90:H$93)</f>
        <v>0</v>
      </c>
      <c r="I89" s="127"/>
      <c r="J89" s="127">
        <f>SUMIF($A$90:$A$93,$A91,J$90:J$93)</f>
        <v>0</v>
      </c>
      <c r="K89" s="127"/>
      <c r="L89" s="127">
        <f>SUMIF($A$90:$A$93,$A91,L$90:L$93)</f>
        <v>0</v>
      </c>
      <c r="M89" s="127">
        <f t="shared" si="130"/>
        <v>0</v>
      </c>
      <c r="N89" s="127">
        <f t="shared" si="131"/>
        <v>0</v>
      </c>
      <c r="O89" s="127">
        <f t="shared" ref="O89" si="138">F89-F88</f>
        <v>0</v>
      </c>
      <c r="P89" s="127">
        <f t="shared" ref="P89:Q89" si="139">M89-M88</f>
        <v>0</v>
      </c>
      <c r="Q89" s="127">
        <f t="shared" si="139"/>
        <v>0</v>
      </c>
      <c r="R89" s="126"/>
      <c r="T89" s="127"/>
    </row>
    <row r="90" spans="1:20" s="23" customFormat="1" ht="24.95" customHeight="1">
      <c r="A90" s="16" t="s">
        <v>1624</v>
      </c>
      <c r="B90" s="146"/>
      <c r="C90" s="168" t="s">
        <v>520</v>
      </c>
      <c r="D90" s="168" t="s">
        <v>521</v>
      </c>
      <c r="E90" s="147" t="s">
        <v>308</v>
      </c>
      <c r="F90" s="148"/>
      <c r="G90" s="148">
        <v>4003800000</v>
      </c>
      <c r="H90" s="148">
        <f>TRUNC(G90*F90, 0)</f>
        <v>0</v>
      </c>
      <c r="I90" s="148">
        <v>0</v>
      </c>
      <c r="J90" s="148">
        <f>TRUNC(I90*F90, 0)</f>
        <v>0</v>
      </c>
      <c r="K90" s="148">
        <v>0</v>
      </c>
      <c r="L90" s="148">
        <f>TRUNC(K90*F90, 0)</f>
        <v>0</v>
      </c>
      <c r="M90" s="148">
        <f t="shared" si="130"/>
        <v>4003800000</v>
      </c>
      <c r="N90" s="148">
        <f t="shared" si="131"/>
        <v>0</v>
      </c>
      <c r="O90" s="148"/>
      <c r="P90" s="148"/>
      <c r="Q90" s="148"/>
      <c r="R90" s="147" t="s">
        <v>484</v>
      </c>
      <c r="T90" s="148">
        <v>1</v>
      </c>
    </row>
    <row r="91" spans="1:20" ht="24.95" customHeight="1">
      <c r="A91" s="87" t="s">
        <v>1760</v>
      </c>
      <c r="B91" s="98"/>
      <c r="C91" s="99" t="s">
        <v>520</v>
      </c>
      <c r="D91" s="99" t="s">
        <v>521</v>
      </c>
      <c r="E91" s="101" t="s">
        <v>308</v>
      </c>
      <c r="F91" s="100"/>
      <c r="G91" s="100">
        <v>4003800000</v>
      </c>
      <c r="H91" s="100">
        <f>TRUNC(G91*F91, 0)</f>
        <v>0</v>
      </c>
      <c r="I91" s="100">
        <v>0</v>
      </c>
      <c r="J91" s="100">
        <f>TRUNC(I91*F91, 0)</f>
        <v>0</v>
      </c>
      <c r="K91" s="100">
        <v>0</v>
      </c>
      <c r="L91" s="100">
        <f>TRUNC(K91*F91, 0)</f>
        <v>0</v>
      </c>
      <c r="M91" s="100">
        <f t="shared" si="130"/>
        <v>4003800000</v>
      </c>
      <c r="N91" s="100">
        <f t="shared" si="131"/>
        <v>0</v>
      </c>
      <c r="O91" s="100">
        <f t="shared" ref="O91" si="140">F91-F90</f>
        <v>0</v>
      </c>
      <c r="P91" s="100">
        <f t="shared" ref="P91:Q91" si="141">M91-M90</f>
        <v>0</v>
      </c>
      <c r="Q91" s="100">
        <f t="shared" si="141"/>
        <v>0</v>
      </c>
      <c r="R91" s="101" t="s">
        <v>1707</v>
      </c>
      <c r="T91" s="100">
        <v>1</v>
      </c>
    </row>
    <row r="92" spans="1:20" s="23" customFormat="1" ht="24.95" customHeight="1">
      <c r="A92" s="16" t="s">
        <v>1624</v>
      </c>
      <c r="B92" s="146"/>
      <c r="C92" s="168" t="s">
        <v>522</v>
      </c>
      <c r="D92" s="168" t="s">
        <v>523</v>
      </c>
      <c r="E92" s="147" t="s">
        <v>307</v>
      </c>
      <c r="F92" s="148"/>
      <c r="G92" s="148">
        <v>130000000</v>
      </c>
      <c r="H92" s="148">
        <f>TRUNC(G92*F92, 0)</f>
        <v>0</v>
      </c>
      <c r="I92" s="148">
        <v>0</v>
      </c>
      <c r="J92" s="148">
        <f>TRUNC(I92*F92, 0)</f>
        <v>0</v>
      </c>
      <c r="K92" s="148">
        <v>0</v>
      </c>
      <c r="L92" s="148">
        <f>TRUNC(K92*F92, 0)</f>
        <v>0</v>
      </c>
      <c r="M92" s="148">
        <f t="shared" si="130"/>
        <v>130000000</v>
      </c>
      <c r="N92" s="148">
        <f t="shared" si="131"/>
        <v>0</v>
      </c>
      <c r="O92" s="148"/>
      <c r="P92" s="148"/>
      <c r="Q92" s="148"/>
      <c r="R92" s="147" t="s">
        <v>485</v>
      </c>
      <c r="T92" s="148">
        <v>1</v>
      </c>
    </row>
    <row r="93" spans="1:20" ht="24.95" customHeight="1">
      <c r="A93" s="87" t="s">
        <v>1760</v>
      </c>
      <c r="B93" s="98"/>
      <c r="C93" s="99" t="s">
        <v>522</v>
      </c>
      <c r="D93" s="99" t="s">
        <v>523</v>
      </c>
      <c r="E93" s="101" t="s">
        <v>307</v>
      </c>
      <c r="F93" s="100"/>
      <c r="G93" s="100">
        <v>130000000</v>
      </c>
      <c r="H93" s="100">
        <f>TRUNC(G93*F93, 0)</f>
        <v>0</v>
      </c>
      <c r="I93" s="100">
        <v>0</v>
      </c>
      <c r="J93" s="100">
        <f>TRUNC(I93*F93, 0)</f>
        <v>0</v>
      </c>
      <c r="K93" s="100">
        <v>0</v>
      </c>
      <c r="L93" s="100">
        <f>TRUNC(K93*F93, 0)</f>
        <v>0</v>
      </c>
      <c r="M93" s="100">
        <f t="shared" si="130"/>
        <v>130000000</v>
      </c>
      <c r="N93" s="100">
        <f t="shared" si="131"/>
        <v>0</v>
      </c>
      <c r="O93" s="100">
        <f t="shared" ref="O93" si="142">F93-F92</f>
        <v>0</v>
      </c>
      <c r="P93" s="100">
        <f t="shared" ref="P93:Q93" si="143">M93-M92</f>
        <v>0</v>
      </c>
      <c r="Q93" s="100">
        <f t="shared" si="143"/>
        <v>0</v>
      </c>
      <c r="R93" s="101" t="s">
        <v>1708</v>
      </c>
      <c r="T93" s="100">
        <v>1</v>
      </c>
    </row>
    <row r="94" spans="1:20" s="28" customFormat="1" ht="24.95" customHeight="1">
      <c r="A94" s="26" t="s">
        <v>1624</v>
      </c>
      <c r="B94" s="141"/>
      <c r="C94" s="164" t="s">
        <v>524</v>
      </c>
      <c r="D94" s="171" t="s">
        <v>0</v>
      </c>
      <c r="E94" s="143"/>
      <c r="F94" s="144"/>
      <c r="G94" s="144"/>
      <c r="H94" s="144">
        <f>SUMIF(A96:A101,A96,H96:H101)</f>
        <v>0</v>
      </c>
      <c r="I94" s="144"/>
      <c r="J94" s="144">
        <f>SUMIF(D96:D101,D96,J96:J101)</f>
        <v>0</v>
      </c>
      <c r="K94" s="144"/>
      <c r="L94" s="144">
        <f>SUMIF(F96:F101,F96,L96:L101)</f>
        <v>0</v>
      </c>
      <c r="M94" s="144">
        <f t="shared" si="130"/>
        <v>0</v>
      </c>
      <c r="N94" s="144">
        <f t="shared" si="131"/>
        <v>0</v>
      </c>
      <c r="O94" s="144"/>
      <c r="P94" s="144"/>
      <c r="Q94" s="144"/>
      <c r="R94" s="143"/>
      <c r="T94" s="144"/>
    </row>
    <row r="95" spans="1:20" s="130" customFormat="1" ht="24.95" customHeight="1">
      <c r="A95" s="129" t="s">
        <v>1763</v>
      </c>
      <c r="B95" s="124"/>
      <c r="C95" s="155" t="s">
        <v>524</v>
      </c>
      <c r="D95" s="161" t="s">
        <v>0</v>
      </c>
      <c r="E95" s="126"/>
      <c r="F95" s="127"/>
      <c r="G95" s="127"/>
      <c r="H95" s="127">
        <f>SUMIF($A$97:$A$102,$A97,H$97:H$102)</f>
        <v>0</v>
      </c>
      <c r="I95" s="127"/>
      <c r="J95" s="127">
        <f>SUMIF($A$97:$A$102,$A97,J$97:J$102)</f>
        <v>0</v>
      </c>
      <c r="K95" s="127"/>
      <c r="L95" s="127">
        <f>SUMIF($A$97:$A$102,$A97,L$97:L$102)</f>
        <v>0</v>
      </c>
      <c r="M95" s="127">
        <f t="shared" si="130"/>
        <v>0</v>
      </c>
      <c r="N95" s="127">
        <f t="shared" si="131"/>
        <v>0</v>
      </c>
      <c r="O95" s="127">
        <f t="shared" ref="O95" si="144">F95-F94</f>
        <v>0</v>
      </c>
      <c r="P95" s="127">
        <f t="shared" ref="P95:Q95" si="145">M95-M94</f>
        <v>0</v>
      </c>
      <c r="Q95" s="127">
        <f t="shared" si="145"/>
        <v>0</v>
      </c>
      <c r="R95" s="126"/>
      <c r="T95" s="127"/>
    </row>
    <row r="96" spans="1:20" s="23" customFormat="1" ht="24.95" customHeight="1">
      <c r="A96" s="16" t="s">
        <v>1624</v>
      </c>
      <c r="B96" s="146"/>
      <c r="C96" s="168" t="s">
        <v>525</v>
      </c>
      <c r="D96" s="168" t="s">
        <v>526</v>
      </c>
      <c r="E96" s="147" t="s">
        <v>307</v>
      </c>
      <c r="F96" s="148"/>
      <c r="G96" s="148">
        <v>117000000</v>
      </c>
      <c r="H96" s="148">
        <f t="shared" ref="H96:H101" si="146">TRUNC(G96*F96, 0)</f>
        <v>0</v>
      </c>
      <c r="I96" s="148">
        <v>0</v>
      </c>
      <c r="J96" s="148">
        <f t="shared" ref="J96:J101" si="147">TRUNC(I96*F96, 0)</f>
        <v>0</v>
      </c>
      <c r="K96" s="148">
        <v>0</v>
      </c>
      <c r="L96" s="148">
        <f t="shared" ref="L96:L101" si="148">TRUNC(K96*F96, 0)</f>
        <v>0</v>
      </c>
      <c r="M96" s="148">
        <f t="shared" si="130"/>
        <v>117000000</v>
      </c>
      <c r="N96" s="148">
        <f t="shared" si="131"/>
        <v>0</v>
      </c>
      <c r="O96" s="148"/>
      <c r="P96" s="148"/>
      <c r="Q96" s="148"/>
      <c r="R96" s="147" t="s">
        <v>500</v>
      </c>
      <c r="T96" s="148">
        <v>1</v>
      </c>
    </row>
    <row r="97" spans="1:20" ht="24.95" customHeight="1">
      <c r="A97" s="87" t="s">
        <v>1760</v>
      </c>
      <c r="B97" s="98"/>
      <c r="C97" s="99" t="s">
        <v>525</v>
      </c>
      <c r="D97" s="99" t="s">
        <v>526</v>
      </c>
      <c r="E97" s="101" t="s">
        <v>307</v>
      </c>
      <c r="F97" s="100"/>
      <c r="G97" s="100">
        <v>117000000</v>
      </c>
      <c r="H97" s="100">
        <f t="shared" si="146"/>
        <v>0</v>
      </c>
      <c r="I97" s="100">
        <v>0</v>
      </c>
      <c r="J97" s="100">
        <f t="shared" si="147"/>
        <v>0</v>
      </c>
      <c r="K97" s="100">
        <v>0</v>
      </c>
      <c r="L97" s="100">
        <f t="shared" si="148"/>
        <v>0</v>
      </c>
      <c r="M97" s="100">
        <f t="shared" si="130"/>
        <v>117000000</v>
      </c>
      <c r="N97" s="100">
        <f t="shared" si="131"/>
        <v>0</v>
      </c>
      <c r="O97" s="100">
        <f t="shared" ref="O97" si="149">F97-F96</f>
        <v>0</v>
      </c>
      <c r="P97" s="100">
        <f t="shared" ref="P97:Q97" si="150">M97-M96</f>
        <v>0</v>
      </c>
      <c r="Q97" s="100">
        <f t="shared" si="150"/>
        <v>0</v>
      </c>
      <c r="R97" s="101" t="s">
        <v>1723</v>
      </c>
      <c r="T97" s="100">
        <v>1</v>
      </c>
    </row>
    <row r="98" spans="1:20" s="23" customFormat="1" ht="24.95" customHeight="1">
      <c r="A98" s="16" t="s">
        <v>1624</v>
      </c>
      <c r="B98" s="146"/>
      <c r="C98" s="168" t="s">
        <v>527</v>
      </c>
      <c r="D98" s="168" t="s">
        <v>528</v>
      </c>
      <c r="E98" s="147" t="s">
        <v>307</v>
      </c>
      <c r="F98" s="148"/>
      <c r="G98" s="148">
        <v>105000000</v>
      </c>
      <c r="H98" s="148">
        <f t="shared" si="146"/>
        <v>0</v>
      </c>
      <c r="I98" s="148">
        <v>0</v>
      </c>
      <c r="J98" s="148">
        <f t="shared" si="147"/>
        <v>0</v>
      </c>
      <c r="K98" s="148">
        <v>0</v>
      </c>
      <c r="L98" s="148">
        <f t="shared" si="148"/>
        <v>0</v>
      </c>
      <c r="M98" s="148">
        <f t="shared" si="130"/>
        <v>105000000</v>
      </c>
      <c r="N98" s="148">
        <f t="shared" si="131"/>
        <v>0</v>
      </c>
      <c r="O98" s="148"/>
      <c r="P98" s="148"/>
      <c r="Q98" s="148"/>
      <c r="R98" s="147" t="s">
        <v>501</v>
      </c>
      <c r="T98" s="148">
        <v>1</v>
      </c>
    </row>
    <row r="99" spans="1:20" ht="24.95" customHeight="1">
      <c r="A99" s="87" t="s">
        <v>1760</v>
      </c>
      <c r="B99" s="98"/>
      <c r="C99" s="99" t="s">
        <v>527</v>
      </c>
      <c r="D99" s="99" t="s">
        <v>528</v>
      </c>
      <c r="E99" s="101" t="s">
        <v>307</v>
      </c>
      <c r="F99" s="100"/>
      <c r="G99" s="100">
        <v>105000000</v>
      </c>
      <c r="H99" s="100">
        <f t="shared" si="146"/>
        <v>0</v>
      </c>
      <c r="I99" s="100">
        <v>0</v>
      </c>
      <c r="J99" s="100">
        <f t="shared" si="147"/>
        <v>0</v>
      </c>
      <c r="K99" s="100">
        <v>0</v>
      </c>
      <c r="L99" s="100">
        <f t="shared" si="148"/>
        <v>0</v>
      </c>
      <c r="M99" s="100">
        <f t="shared" si="130"/>
        <v>105000000</v>
      </c>
      <c r="N99" s="100">
        <f t="shared" si="131"/>
        <v>0</v>
      </c>
      <c r="O99" s="100">
        <f t="shared" ref="O99" si="151">F99-F98</f>
        <v>0</v>
      </c>
      <c r="P99" s="100">
        <f t="shared" ref="P99:Q99" si="152">M99-M98</f>
        <v>0</v>
      </c>
      <c r="Q99" s="100">
        <f t="shared" si="152"/>
        <v>0</v>
      </c>
      <c r="R99" s="101" t="s">
        <v>1725</v>
      </c>
      <c r="T99" s="100">
        <v>1</v>
      </c>
    </row>
    <row r="100" spans="1:20" s="23" customFormat="1" ht="24.95" customHeight="1">
      <c r="A100" s="16" t="s">
        <v>1624</v>
      </c>
      <c r="B100" s="146"/>
      <c r="C100" s="168" t="s">
        <v>529</v>
      </c>
      <c r="D100" s="168" t="s">
        <v>530</v>
      </c>
      <c r="E100" s="147" t="s">
        <v>308</v>
      </c>
      <c r="F100" s="148"/>
      <c r="G100" s="148">
        <v>127000000</v>
      </c>
      <c r="H100" s="148">
        <f t="shared" si="146"/>
        <v>0</v>
      </c>
      <c r="I100" s="148">
        <v>0</v>
      </c>
      <c r="J100" s="148">
        <f t="shared" si="147"/>
        <v>0</v>
      </c>
      <c r="K100" s="148">
        <v>0</v>
      </c>
      <c r="L100" s="148">
        <f t="shared" si="148"/>
        <v>0</v>
      </c>
      <c r="M100" s="148">
        <f t="shared" si="130"/>
        <v>127000000</v>
      </c>
      <c r="N100" s="148">
        <f t="shared" si="131"/>
        <v>0</v>
      </c>
      <c r="O100" s="148"/>
      <c r="P100" s="148"/>
      <c r="Q100" s="148"/>
      <c r="R100" s="147" t="s">
        <v>502</v>
      </c>
      <c r="T100" s="148">
        <v>1</v>
      </c>
    </row>
    <row r="101" spans="1:20" ht="24.95" customHeight="1">
      <c r="A101" s="87" t="s">
        <v>1760</v>
      </c>
      <c r="B101" s="98"/>
      <c r="C101" s="99" t="s">
        <v>529</v>
      </c>
      <c r="D101" s="99" t="s">
        <v>530</v>
      </c>
      <c r="E101" s="101" t="s">
        <v>308</v>
      </c>
      <c r="F101" s="100"/>
      <c r="G101" s="100">
        <v>127000000</v>
      </c>
      <c r="H101" s="100">
        <f t="shared" si="146"/>
        <v>0</v>
      </c>
      <c r="I101" s="100">
        <v>0</v>
      </c>
      <c r="J101" s="100">
        <f t="shared" si="147"/>
        <v>0</v>
      </c>
      <c r="K101" s="100">
        <v>0</v>
      </c>
      <c r="L101" s="100">
        <f t="shared" si="148"/>
        <v>0</v>
      </c>
      <c r="M101" s="100">
        <f t="shared" si="130"/>
        <v>127000000</v>
      </c>
      <c r="N101" s="100">
        <f t="shared" si="131"/>
        <v>0</v>
      </c>
      <c r="O101" s="100">
        <f t="shared" ref="O101" si="153">F101-F100</f>
        <v>0</v>
      </c>
      <c r="P101" s="100">
        <f t="shared" ref="P101:Q101" si="154">M101-M100</f>
        <v>0</v>
      </c>
      <c r="Q101" s="100">
        <f t="shared" si="154"/>
        <v>0</v>
      </c>
      <c r="R101" s="101" t="s">
        <v>1726</v>
      </c>
      <c r="T101" s="100">
        <v>1</v>
      </c>
    </row>
    <row r="102" spans="1:20" s="169" customFormat="1" ht="24.95" customHeight="1">
      <c r="A102" s="44" t="s">
        <v>1621</v>
      </c>
      <c r="B102" s="142"/>
      <c r="C102" s="164" t="s">
        <v>1774</v>
      </c>
      <c r="D102" s="164" t="s">
        <v>0</v>
      </c>
      <c r="E102" s="165"/>
      <c r="F102" s="166"/>
      <c r="G102" s="166"/>
      <c r="H102" s="166">
        <f>H104</f>
        <v>0</v>
      </c>
      <c r="I102" s="166"/>
      <c r="J102" s="166">
        <f>J104</f>
        <v>0</v>
      </c>
      <c r="K102" s="166"/>
      <c r="L102" s="166">
        <f>L104</f>
        <v>0</v>
      </c>
      <c r="M102" s="166">
        <f t="shared" si="130"/>
        <v>0</v>
      </c>
      <c r="N102" s="166">
        <f t="shared" si="131"/>
        <v>0</v>
      </c>
      <c r="O102" s="166"/>
      <c r="P102" s="166"/>
      <c r="Q102" s="166"/>
      <c r="R102" s="165"/>
      <c r="T102" s="166"/>
    </row>
    <row r="103" spans="1:20" s="159" customFormat="1" ht="24.95" customHeight="1">
      <c r="A103" s="158" t="s">
        <v>1758</v>
      </c>
      <c r="B103" s="125"/>
      <c r="C103" s="155" t="s">
        <v>1764</v>
      </c>
      <c r="D103" s="155" t="s">
        <v>0</v>
      </c>
      <c r="E103" s="156"/>
      <c r="F103" s="157"/>
      <c r="G103" s="157"/>
      <c r="H103" s="157">
        <f>H105</f>
        <v>0</v>
      </c>
      <c r="I103" s="157"/>
      <c r="J103" s="157">
        <f>J105</f>
        <v>0</v>
      </c>
      <c r="K103" s="157"/>
      <c r="L103" s="157">
        <f>L105</f>
        <v>0</v>
      </c>
      <c r="M103" s="157">
        <f t="shared" si="130"/>
        <v>0</v>
      </c>
      <c r="N103" s="157">
        <f t="shared" si="131"/>
        <v>0</v>
      </c>
      <c r="O103" s="157">
        <f t="shared" ref="O103" si="155">F103-F102</f>
        <v>0</v>
      </c>
      <c r="P103" s="157">
        <f t="shared" ref="P103" si="156">M103-M102</f>
        <v>0</v>
      </c>
      <c r="Q103" s="157">
        <f t="shared" ref="Q103" si="157">N103-N102</f>
        <v>0</v>
      </c>
      <c r="R103" s="156"/>
      <c r="T103" s="157"/>
    </row>
    <row r="104" spans="1:20" s="23" customFormat="1" ht="24.95" customHeight="1">
      <c r="A104" s="16" t="s">
        <v>1624</v>
      </c>
      <c r="B104" s="146"/>
      <c r="C104" s="168" t="s">
        <v>1775</v>
      </c>
      <c r="D104" s="168" t="s">
        <v>531</v>
      </c>
      <c r="E104" s="147" t="s">
        <v>308</v>
      </c>
      <c r="F104" s="148"/>
      <c r="G104" s="148">
        <f>SUM(H84,H88,H94)*10%</f>
        <v>0</v>
      </c>
      <c r="H104" s="148">
        <f t="shared" ref="H104:H105" si="158">TRUNC(G104*F104, 0)</f>
        <v>0</v>
      </c>
      <c r="I104" s="148">
        <v>0</v>
      </c>
      <c r="J104" s="148">
        <f t="shared" ref="J104:J105" si="159">TRUNC(I104*F104, 0)</f>
        <v>0</v>
      </c>
      <c r="K104" s="148">
        <v>0</v>
      </c>
      <c r="L104" s="148">
        <f t="shared" ref="L104:L105" si="160">TRUNC(K104*F104, 0)</f>
        <v>0</v>
      </c>
      <c r="M104" s="148">
        <f t="shared" ref="M104:M105" si="161">G104+I104+K104</f>
        <v>0</v>
      </c>
      <c r="N104" s="148">
        <f t="shared" ref="N104:N105" si="162">H104+J104+L104</f>
        <v>0</v>
      </c>
      <c r="O104" s="148"/>
      <c r="P104" s="148"/>
      <c r="Q104" s="148"/>
      <c r="R104" s="147"/>
      <c r="T104" s="148">
        <v>1</v>
      </c>
    </row>
    <row r="105" spans="1:20" ht="24.95" customHeight="1">
      <c r="A105" s="87" t="s">
        <v>1620</v>
      </c>
      <c r="B105" s="98"/>
      <c r="C105" s="99" t="s">
        <v>568</v>
      </c>
      <c r="D105" s="99" t="s">
        <v>531</v>
      </c>
      <c r="E105" s="101" t="s">
        <v>308</v>
      </c>
      <c r="F105" s="100"/>
      <c r="G105" s="100">
        <f>SUM(H85,H89,H95)*10%</f>
        <v>0</v>
      </c>
      <c r="H105" s="100">
        <f t="shared" si="158"/>
        <v>0</v>
      </c>
      <c r="I105" s="100">
        <v>0</v>
      </c>
      <c r="J105" s="100">
        <f t="shared" si="159"/>
        <v>0</v>
      </c>
      <c r="K105" s="100">
        <v>0</v>
      </c>
      <c r="L105" s="100">
        <f t="shared" si="160"/>
        <v>0</v>
      </c>
      <c r="M105" s="100">
        <f t="shared" si="161"/>
        <v>0</v>
      </c>
      <c r="N105" s="100">
        <f t="shared" si="162"/>
        <v>0</v>
      </c>
      <c r="O105" s="100">
        <f t="shared" ref="O105" si="163">F105-F104</f>
        <v>0</v>
      </c>
      <c r="P105" s="100">
        <f t="shared" ref="P105" si="164">M105-M104</f>
        <v>0</v>
      </c>
      <c r="Q105" s="100">
        <f t="shared" ref="Q105" si="165">N105-N104</f>
        <v>0</v>
      </c>
      <c r="R105" s="101"/>
      <c r="T105" s="100">
        <v>1</v>
      </c>
    </row>
    <row r="106" spans="1:20" s="169" customFormat="1" ht="24.95" customHeight="1">
      <c r="A106" s="44" t="s">
        <v>1621</v>
      </c>
      <c r="B106" s="142"/>
      <c r="C106" s="164" t="s">
        <v>1776</v>
      </c>
      <c r="D106" s="164" t="s">
        <v>0</v>
      </c>
      <c r="E106" s="165"/>
      <c r="F106" s="166"/>
      <c r="G106" s="166"/>
      <c r="H106" s="166">
        <f>H108</f>
        <v>0</v>
      </c>
      <c r="I106" s="166"/>
      <c r="J106" s="166">
        <f>J108</f>
        <v>0</v>
      </c>
      <c r="K106" s="166"/>
      <c r="L106" s="166">
        <f>L108</f>
        <v>0</v>
      </c>
      <c r="M106" s="166">
        <f>G106+I106+K106</f>
        <v>0</v>
      </c>
      <c r="N106" s="166">
        <f>H106+J106+L106</f>
        <v>0</v>
      </c>
      <c r="O106" s="166"/>
      <c r="P106" s="166"/>
      <c r="Q106" s="166"/>
      <c r="R106" s="165"/>
      <c r="T106" s="166"/>
    </row>
    <row r="107" spans="1:20" s="159" customFormat="1" ht="24.95" customHeight="1">
      <c r="A107" s="158" t="s">
        <v>1761</v>
      </c>
      <c r="B107" s="125"/>
      <c r="C107" s="155" t="s">
        <v>1765</v>
      </c>
      <c r="D107" s="155" t="s">
        <v>0</v>
      </c>
      <c r="E107" s="156"/>
      <c r="F107" s="157"/>
      <c r="G107" s="157"/>
      <c r="H107" s="157">
        <f>H109</f>
        <v>0</v>
      </c>
      <c r="I107" s="157"/>
      <c r="J107" s="157">
        <f>J109</f>
        <v>0</v>
      </c>
      <c r="K107" s="157"/>
      <c r="L107" s="157">
        <f>L109</f>
        <v>0</v>
      </c>
      <c r="M107" s="157">
        <f>G107+I107+K107</f>
        <v>0</v>
      </c>
      <c r="N107" s="157">
        <f>H107+J107+L107</f>
        <v>0</v>
      </c>
      <c r="O107" s="157">
        <f t="shared" ref="O107" si="166">F107-F106</f>
        <v>0</v>
      </c>
      <c r="P107" s="157">
        <f t="shared" ref="P107" si="167">M107-M106</f>
        <v>0</v>
      </c>
      <c r="Q107" s="157">
        <f t="shared" ref="Q107" si="168">N107-N106</f>
        <v>0</v>
      </c>
      <c r="R107" s="156"/>
      <c r="T107" s="157"/>
    </row>
    <row r="108" spans="1:20" s="23" customFormat="1" ht="24.95" customHeight="1">
      <c r="A108" s="16" t="s">
        <v>1623</v>
      </c>
      <c r="B108" s="146"/>
      <c r="C108" s="168" t="s">
        <v>1777</v>
      </c>
      <c r="D108" s="168" t="s">
        <v>532</v>
      </c>
      <c r="E108" s="147" t="s">
        <v>308</v>
      </c>
      <c r="F108" s="148"/>
      <c r="G108" s="148">
        <f>ROUNDDOWN((SUM(H84+H88+H94)+G104)*0.54%,0)</f>
        <v>0</v>
      </c>
      <c r="H108" s="148">
        <f t="shared" ref="H108:H109" si="169">TRUNC(G108*F108, 0)</f>
        <v>0</v>
      </c>
      <c r="I108" s="148">
        <v>0</v>
      </c>
      <c r="J108" s="148">
        <f t="shared" ref="J108:J109" si="170">TRUNC(I108*F108, 0)</f>
        <v>0</v>
      </c>
      <c r="K108" s="148">
        <v>0</v>
      </c>
      <c r="L108" s="148">
        <f t="shared" ref="L108:L109" si="171">TRUNC(K108*F108, 0)</f>
        <v>0</v>
      </c>
      <c r="M108" s="148">
        <f t="shared" ref="M108:M109" si="172">G108+I108+K108</f>
        <v>0</v>
      </c>
      <c r="N108" s="148">
        <f t="shared" ref="N108:N109" si="173">H108+J108+L108</f>
        <v>0</v>
      </c>
      <c r="O108" s="148"/>
      <c r="P108" s="148"/>
      <c r="Q108" s="148"/>
      <c r="R108" s="147"/>
      <c r="T108" s="148">
        <v>1</v>
      </c>
    </row>
    <row r="109" spans="1:20" ht="24.95" customHeight="1">
      <c r="A109" s="87" t="s">
        <v>1620</v>
      </c>
      <c r="B109" s="98"/>
      <c r="C109" s="99" t="s">
        <v>1766</v>
      </c>
      <c r="D109" s="99" t="s">
        <v>532</v>
      </c>
      <c r="E109" s="101" t="s">
        <v>308</v>
      </c>
      <c r="F109" s="100"/>
      <c r="G109" s="100">
        <f>ROUNDDOWN((SUM(H85+H89+H95)+G105)*0.54%,0)</f>
        <v>0</v>
      </c>
      <c r="H109" s="100">
        <f t="shared" si="169"/>
        <v>0</v>
      </c>
      <c r="I109" s="100">
        <v>0</v>
      </c>
      <c r="J109" s="100">
        <f t="shared" si="170"/>
        <v>0</v>
      </c>
      <c r="K109" s="100">
        <v>0</v>
      </c>
      <c r="L109" s="100">
        <f t="shared" si="171"/>
        <v>0</v>
      </c>
      <c r="M109" s="100">
        <f t="shared" si="172"/>
        <v>0</v>
      </c>
      <c r="N109" s="100">
        <f t="shared" si="173"/>
        <v>0</v>
      </c>
      <c r="O109" s="100">
        <f t="shared" ref="O109" si="174">F109-F108</f>
        <v>0</v>
      </c>
      <c r="P109" s="100">
        <f t="shared" ref="P109" si="175">M109-M108</f>
        <v>0</v>
      </c>
      <c r="Q109" s="100">
        <f t="shared" ref="Q109" si="176">N109-N108</f>
        <v>0</v>
      </c>
      <c r="R109" s="101"/>
      <c r="T109" s="100">
        <v>1</v>
      </c>
    </row>
  </sheetData>
  <autoFilter ref="A3:R109" xr:uid="{00000000-0009-0000-0000-000011000000}"/>
  <mergeCells count="13">
    <mergeCell ref="T4:T5"/>
    <mergeCell ref="O4:Q4"/>
    <mergeCell ref="R4:R5"/>
    <mergeCell ref="B1:R1"/>
    <mergeCell ref="B4:B5"/>
    <mergeCell ref="C4:C5"/>
    <mergeCell ref="D4:D5"/>
    <mergeCell ref="E4:E5"/>
    <mergeCell ref="F4:F5"/>
    <mergeCell ref="G4:H4"/>
    <mergeCell ref="I4:J4"/>
    <mergeCell ref="K4:L4"/>
    <mergeCell ref="M4:N4"/>
  </mergeCells>
  <phoneticPr fontId="3" type="noConversion"/>
  <printOptions horizontalCentered="1"/>
  <pageMargins left="0.19685039370078741" right="0.19685039370078741" top="0.59055118110236227" bottom="0.47244094488188981" header="0.31496062992125984" footer="0.31496062992125984"/>
  <pageSetup paperSize="9" scale="64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>
    <tabColor rgb="FFFFFFCC"/>
    <pageSetUpPr fitToPage="1"/>
  </sheetPr>
  <dimension ref="A1:CB111"/>
  <sheetViews>
    <sheetView view="pageBreakPreview" zoomScale="85" zoomScaleNormal="100" zoomScaleSheetLayoutView="85" workbookViewId="0">
      <pane xSplit="7" ySplit="5" topLeftCell="H66" activePane="bottomRight" state="frozen"/>
      <selection activeCell="D396" sqref="D396"/>
      <selection pane="topRight" activeCell="D396" sqref="D396"/>
      <selection pane="bottomLeft" activeCell="D396" sqref="D396"/>
      <selection pane="bottomRight" activeCell="E64" sqref="E64"/>
    </sheetView>
  </sheetViews>
  <sheetFormatPr defaultRowHeight="20.100000000000001" customHeight="1" outlineLevelCol="1"/>
  <cols>
    <col min="1" max="2" width="9.140625" style="743" hidden="1" customWidth="1"/>
    <col min="3" max="3" width="10.140625" style="743" customWidth="1"/>
    <col min="4" max="4" width="27" style="743" customWidth="1"/>
    <col min="5" max="5" width="35.7109375" style="743" bestFit="1" customWidth="1"/>
    <col min="6" max="6" width="11" style="745" customWidth="1"/>
    <col min="7" max="7" width="5.5703125" style="746" customWidth="1"/>
    <col min="8" max="8" width="13.140625" style="743" hidden="1" customWidth="1" outlineLevel="1"/>
    <col min="9" max="9" width="11.28515625" style="743" customWidth="1" collapsed="1"/>
    <col min="10" max="10" width="14.140625" style="743" customWidth="1"/>
    <col min="11" max="11" width="11" style="743" hidden="1" customWidth="1" outlineLevel="1"/>
    <col min="12" max="12" width="11.28515625" style="743" customWidth="1" collapsed="1"/>
    <col min="13" max="13" width="14.140625" style="743" customWidth="1"/>
    <col min="14" max="14" width="13.28515625" style="743" hidden="1" customWidth="1" outlineLevel="1"/>
    <col min="15" max="15" width="11.28515625" style="743" customWidth="1" collapsed="1"/>
    <col min="16" max="16" width="14.140625" style="743" customWidth="1"/>
    <col min="17" max="17" width="11.28515625" style="743" customWidth="1"/>
    <col min="18" max="18" width="14.140625" style="743" customWidth="1"/>
    <col min="19" max="20" width="11.42578125" style="743" customWidth="1"/>
    <col min="21" max="21" width="15.140625" style="743" customWidth="1"/>
    <col min="22" max="23" width="7.140625" style="746" customWidth="1"/>
    <col min="24" max="24" width="12.85546875" style="744" bestFit="1" customWidth="1"/>
    <col min="25" max="35" width="10.28515625" style="743" customWidth="1"/>
    <col min="36" max="36" width="11.7109375" style="743" bestFit="1" customWidth="1"/>
    <col min="37" max="37" width="11" style="743" bestFit="1" customWidth="1"/>
    <col min="38" max="66" width="10.28515625" style="743" customWidth="1"/>
    <col min="67" max="67" width="7.140625" style="743" customWidth="1"/>
    <col min="68" max="68" width="13.28515625" style="743" customWidth="1"/>
    <col min="69" max="69" width="6.5703125" style="743" customWidth="1"/>
    <col min="70" max="266" width="9.140625" style="743"/>
    <col min="267" max="267" width="21.42578125" style="743" customWidth="1"/>
    <col min="268" max="268" width="17.140625" style="743" customWidth="1"/>
    <col min="269" max="269" width="6.85546875" style="743" customWidth="1"/>
    <col min="270" max="270" width="3.42578125" style="743" customWidth="1"/>
    <col min="271" max="276" width="11.140625" style="743" customWidth="1"/>
    <col min="277" max="278" width="12" style="743" customWidth="1"/>
    <col min="279" max="279" width="8.5703125" style="743" customWidth="1"/>
    <col min="280" max="325" width="10.28515625" style="743" customWidth="1"/>
    <col min="326" max="522" width="9.140625" style="743"/>
    <col min="523" max="523" width="21.42578125" style="743" customWidth="1"/>
    <col min="524" max="524" width="17.140625" style="743" customWidth="1"/>
    <col min="525" max="525" width="6.85546875" style="743" customWidth="1"/>
    <col min="526" max="526" width="3.42578125" style="743" customWidth="1"/>
    <col min="527" max="532" width="11.140625" style="743" customWidth="1"/>
    <col min="533" max="534" width="12" style="743" customWidth="1"/>
    <col min="535" max="535" width="8.5703125" style="743" customWidth="1"/>
    <col min="536" max="581" width="10.28515625" style="743" customWidth="1"/>
    <col min="582" max="778" width="9.140625" style="743"/>
    <col min="779" max="779" width="21.42578125" style="743" customWidth="1"/>
    <col min="780" max="780" width="17.140625" style="743" customWidth="1"/>
    <col min="781" max="781" width="6.85546875" style="743" customWidth="1"/>
    <col min="782" max="782" width="3.42578125" style="743" customWidth="1"/>
    <col min="783" max="788" width="11.140625" style="743" customWidth="1"/>
    <col min="789" max="790" width="12" style="743" customWidth="1"/>
    <col min="791" max="791" width="8.5703125" style="743" customWidth="1"/>
    <col min="792" max="837" width="10.28515625" style="743" customWidth="1"/>
    <col min="838" max="1034" width="9.140625" style="743"/>
    <col min="1035" max="1035" width="21.42578125" style="743" customWidth="1"/>
    <col min="1036" max="1036" width="17.140625" style="743" customWidth="1"/>
    <col min="1037" max="1037" width="6.85546875" style="743" customWidth="1"/>
    <col min="1038" max="1038" width="3.42578125" style="743" customWidth="1"/>
    <col min="1039" max="1044" width="11.140625" style="743" customWidth="1"/>
    <col min="1045" max="1046" width="12" style="743" customWidth="1"/>
    <col min="1047" max="1047" width="8.5703125" style="743" customWidth="1"/>
    <col min="1048" max="1093" width="10.28515625" style="743" customWidth="1"/>
    <col min="1094" max="1290" width="9.140625" style="743"/>
    <col min="1291" max="1291" width="21.42578125" style="743" customWidth="1"/>
    <col min="1292" max="1292" width="17.140625" style="743" customWidth="1"/>
    <col min="1293" max="1293" width="6.85546875" style="743" customWidth="1"/>
    <col min="1294" max="1294" width="3.42578125" style="743" customWidth="1"/>
    <col min="1295" max="1300" width="11.140625" style="743" customWidth="1"/>
    <col min="1301" max="1302" width="12" style="743" customWidth="1"/>
    <col min="1303" max="1303" width="8.5703125" style="743" customWidth="1"/>
    <col min="1304" max="1349" width="10.28515625" style="743" customWidth="1"/>
    <col min="1350" max="1546" width="9.140625" style="743"/>
    <col min="1547" max="1547" width="21.42578125" style="743" customWidth="1"/>
    <col min="1548" max="1548" width="17.140625" style="743" customWidth="1"/>
    <col min="1549" max="1549" width="6.85546875" style="743" customWidth="1"/>
    <col min="1550" max="1550" width="3.42578125" style="743" customWidth="1"/>
    <col min="1551" max="1556" width="11.140625" style="743" customWidth="1"/>
    <col min="1557" max="1558" width="12" style="743" customWidth="1"/>
    <col min="1559" max="1559" width="8.5703125" style="743" customWidth="1"/>
    <col min="1560" max="1605" width="10.28515625" style="743" customWidth="1"/>
    <col min="1606" max="1802" width="9.140625" style="743"/>
    <col min="1803" max="1803" width="21.42578125" style="743" customWidth="1"/>
    <col min="1804" max="1804" width="17.140625" style="743" customWidth="1"/>
    <col min="1805" max="1805" width="6.85546875" style="743" customWidth="1"/>
    <col min="1806" max="1806" width="3.42578125" style="743" customWidth="1"/>
    <col min="1807" max="1812" width="11.140625" style="743" customWidth="1"/>
    <col min="1813" max="1814" width="12" style="743" customWidth="1"/>
    <col min="1815" max="1815" width="8.5703125" style="743" customWidth="1"/>
    <col min="1816" max="1861" width="10.28515625" style="743" customWidth="1"/>
    <col min="1862" max="2058" width="9.140625" style="743"/>
    <col min="2059" max="2059" width="21.42578125" style="743" customWidth="1"/>
    <col min="2060" max="2060" width="17.140625" style="743" customWidth="1"/>
    <col min="2061" max="2061" width="6.85546875" style="743" customWidth="1"/>
    <col min="2062" max="2062" width="3.42578125" style="743" customWidth="1"/>
    <col min="2063" max="2068" width="11.140625" style="743" customWidth="1"/>
    <col min="2069" max="2070" width="12" style="743" customWidth="1"/>
    <col min="2071" max="2071" width="8.5703125" style="743" customWidth="1"/>
    <col min="2072" max="2117" width="10.28515625" style="743" customWidth="1"/>
    <col min="2118" max="2314" width="9.140625" style="743"/>
    <col min="2315" max="2315" width="21.42578125" style="743" customWidth="1"/>
    <col min="2316" max="2316" width="17.140625" style="743" customWidth="1"/>
    <col min="2317" max="2317" width="6.85546875" style="743" customWidth="1"/>
    <col min="2318" max="2318" width="3.42578125" style="743" customWidth="1"/>
    <col min="2319" max="2324" width="11.140625" style="743" customWidth="1"/>
    <col min="2325" max="2326" width="12" style="743" customWidth="1"/>
    <col min="2327" max="2327" width="8.5703125" style="743" customWidth="1"/>
    <col min="2328" max="2373" width="10.28515625" style="743" customWidth="1"/>
    <col min="2374" max="2570" width="9.140625" style="743"/>
    <col min="2571" max="2571" width="21.42578125" style="743" customWidth="1"/>
    <col min="2572" max="2572" width="17.140625" style="743" customWidth="1"/>
    <col min="2573" max="2573" width="6.85546875" style="743" customWidth="1"/>
    <col min="2574" max="2574" width="3.42578125" style="743" customWidth="1"/>
    <col min="2575" max="2580" width="11.140625" style="743" customWidth="1"/>
    <col min="2581" max="2582" width="12" style="743" customWidth="1"/>
    <col min="2583" max="2583" width="8.5703125" style="743" customWidth="1"/>
    <col min="2584" max="2629" width="10.28515625" style="743" customWidth="1"/>
    <col min="2630" max="2826" width="9.140625" style="743"/>
    <col min="2827" max="2827" width="21.42578125" style="743" customWidth="1"/>
    <col min="2828" max="2828" width="17.140625" style="743" customWidth="1"/>
    <col min="2829" max="2829" width="6.85546875" style="743" customWidth="1"/>
    <col min="2830" max="2830" width="3.42578125" style="743" customWidth="1"/>
    <col min="2831" max="2836" width="11.140625" style="743" customWidth="1"/>
    <col min="2837" max="2838" width="12" style="743" customWidth="1"/>
    <col min="2839" max="2839" width="8.5703125" style="743" customWidth="1"/>
    <col min="2840" max="2885" width="10.28515625" style="743" customWidth="1"/>
    <col min="2886" max="3082" width="9.140625" style="743"/>
    <col min="3083" max="3083" width="21.42578125" style="743" customWidth="1"/>
    <col min="3084" max="3084" width="17.140625" style="743" customWidth="1"/>
    <col min="3085" max="3085" width="6.85546875" style="743" customWidth="1"/>
    <col min="3086" max="3086" width="3.42578125" style="743" customWidth="1"/>
    <col min="3087" max="3092" width="11.140625" style="743" customWidth="1"/>
    <col min="3093" max="3094" width="12" style="743" customWidth="1"/>
    <col min="3095" max="3095" width="8.5703125" style="743" customWidth="1"/>
    <col min="3096" max="3141" width="10.28515625" style="743" customWidth="1"/>
    <col min="3142" max="3338" width="9.140625" style="743"/>
    <col min="3339" max="3339" width="21.42578125" style="743" customWidth="1"/>
    <col min="3340" max="3340" width="17.140625" style="743" customWidth="1"/>
    <col min="3341" max="3341" width="6.85546875" style="743" customWidth="1"/>
    <col min="3342" max="3342" width="3.42578125" style="743" customWidth="1"/>
    <col min="3343" max="3348" width="11.140625" style="743" customWidth="1"/>
    <col min="3349" max="3350" width="12" style="743" customWidth="1"/>
    <col min="3351" max="3351" width="8.5703125" style="743" customWidth="1"/>
    <col min="3352" max="3397" width="10.28515625" style="743" customWidth="1"/>
    <col min="3398" max="3594" width="9.140625" style="743"/>
    <col min="3595" max="3595" width="21.42578125" style="743" customWidth="1"/>
    <col min="3596" max="3596" width="17.140625" style="743" customWidth="1"/>
    <col min="3597" max="3597" width="6.85546875" style="743" customWidth="1"/>
    <col min="3598" max="3598" width="3.42578125" style="743" customWidth="1"/>
    <col min="3599" max="3604" width="11.140625" style="743" customWidth="1"/>
    <col min="3605" max="3606" width="12" style="743" customWidth="1"/>
    <col min="3607" max="3607" width="8.5703125" style="743" customWidth="1"/>
    <col min="3608" max="3653" width="10.28515625" style="743" customWidth="1"/>
    <col min="3654" max="3850" width="9.140625" style="743"/>
    <col min="3851" max="3851" width="21.42578125" style="743" customWidth="1"/>
    <col min="3852" max="3852" width="17.140625" style="743" customWidth="1"/>
    <col min="3853" max="3853" width="6.85546875" style="743" customWidth="1"/>
    <col min="3854" max="3854" width="3.42578125" style="743" customWidth="1"/>
    <col min="3855" max="3860" width="11.140625" style="743" customWidth="1"/>
    <col min="3861" max="3862" width="12" style="743" customWidth="1"/>
    <col min="3863" max="3863" width="8.5703125" style="743" customWidth="1"/>
    <col min="3864" max="3909" width="10.28515625" style="743" customWidth="1"/>
    <col min="3910" max="4106" width="9.140625" style="743"/>
    <col min="4107" max="4107" width="21.42578125" style="743" customWidth="1"/>
    <col min="4108" max="4108" width="17.140625" style="743" customWidth="1"/>
    <col min="4109" max="4109" width="6.85546875" style="743" customWidth="1"/>
    <col min="4110" max="4110" width="3.42578125" style="743" customWidth="1"/>
    <col min="4111" max="4116" width="11.140625" style="743" customWidth="1"/>
    <col min="4117" max="4118" width="12" style="743" customWidth="1"/>
    <col min="4119" max="4119" width="8.5703125" style="743" customWidth="1"/>
    <col min="4120" max="4165" width="10.28515625" style="743" customWidth="1"/>
    <col min="4166" max="4362" width="9.140625" style="743"/>
    <col min="4363" max="4363" width="21.42578125" style="743" customWidth="1"/>
    <col min="4364" max="4364" width="17.140625" style="743" customWidth="1"/>
    <col min="4365" max="4365" width="6.85546875" style="743" customWidth="1"/>
    <col min="4366" max="4366" width="3.42578125" style="743" customWidth="1"/>
    <col min="4367" max="4372" width="11.140625" style="743" customWidth="1"/>
    <col min="4373" max="4374" width="12" style="743" customWidth="1"/>
    <col min="4375" max="4375" width="8.5703125" style="743" customWidth="1"/>
    <col min="4376" max="4421" width="10.28515625" style="743" customWidth="1"/>
    <col min="4422" max="4618" width="9.140625" style="743"/>
    <col min="4619" max="4619" width="21.42578125" style="743" customWidth="1"/>
    <col min="4620" max="4620" width="17.140625" style="743" customWidth="1"/>
    <col min="4621" max="4621" width="6.85546875" style="743" customWidth="1"/>
    <col min="4622" max="4622" width="3.42578125" style="743" customWidth="1"/>
    <col min="4623" max="4628" width="11.140625" style="743" customWidth="1"/>
    <col min="4629" max="4630" width="12" style="743" customWidth="1"/>
    <col min="4631" max="4631" width="8.5703125" style="743" customWidth="1"/>
    <col min="4632" max="4677" width="10.28515625" style="743" customWidth="1"/>
    <col min="4678" max="4874" width="9.140625" style="743"/>
    <col min="4875" max="4875" width="21.42578125" style="743" customWidth="1"/>
    <col min="4876" max="4876" width="17.140625" style="743" customWidth="1"/>
    <col min="4877" max="4877" width="6.85546875" style="743" customWidth="1"/>
    <col min="4878" max="4878" width="3.42578125" style="743" customWidth="1"/>
    <col min="4879" max="4884" width="11.140625" style="743" customWidth="1"/>
    <col min="4885" max="4886" width="12" style="743" customWidth="1"/>
    <col min="4887" max="4887" width="8.5703125" style="743" customWidth="1"/>
    <col min="4888" max="4933" width="10.28515625" style="743" customWidth="1"/>
    <col min="4934" max="5130" width="9.140625" style="743"/>
    <col min="5131" max="5131" width="21.42578125" style="743" customWidth="1"/>
    <col min="5132" max="5132" width="17.140625" style="743" customWidth="1"/>
    <col min="5133" max="5133" width="6.85546875" style="743" customWidth="1"/>
    <col min="5134" max="5134" width="3.42578125" style="743" customWidth="1"/>
    <col min="5135" max="5140" width="11.140625" style="743" customWidth="1"/>
    <col min="5141" max="5142" width="12" style="743" customWidth="1"/>
    <col min="5143" max="5143" width="8.5703125" style="743" customWidth="1"/>
    <col min="5144" max="5189" width="10.28515625" style="743" customWidth="1"/>
    <col min="5190" max="5386" width="9.140625" style="743"/>
    <col min="5387" max="5387" width="21.42578125" style="743" customWidth="1"/>
    <col min="5388" max="5388" width="17.140625" style="743" customWidth="1"/>
    <col min="5389" max="5389" width="6.85546875" style="743" customWidth="1"/>
    <col min="5390" max="5390" width="3.42578125" style="743" customWidth="1"/>
    <col min="5391" max="5396" width="11.140625" style="743" customWidth="1"/>
    <col min="5397" max="5398" width="12" style="743" customWidth="1"/>
    <col min="5399" max="5399" width="8.5703125" style="743" customWidth="1"/>
    <col min="5400" max="5445" width="10.28515625" style="743" customWidth="1"/>
    <col min="5446" max="5642" width="9.140625" style="743"/>
    <col min="5643" max="5643" width="21.42578125" style="743" customWidth="1"/>
    <col min="5644" max="5644" width="17.140625" style="743" customWidth="1"/>
    <col min="5645" max="5645" width="6.85546875" style="743" customWidth="1"/>
    <col min="5646" max="5646" width="3.42578125" style="743" customWidth="1"/>
    <col min="5647" max="5652" width="11.140625" style="743" customWidth="1"/>
    <col min="5653" max="5654" width="12" style="743" customWidth="1"/>
    <col min="5655" max="5655" width="8.5703125" style="743" customWidth="1"/>
    <col min="5656" max="5701" width="10.28515625" style="743" customWidth="1"/>
    <col min="5702" max="5898" width="9.140625" style="743"/>
    <col min="5899" max="5899" width="21.42578125" style="743" customWidth="1"/>
    <col min="5900" max="5900" width="17.140625" style="743" customWidth="1"/>
    <col min="5901" max="5901" width="6.85546875" style="743" customWidth="1"/>
    <col min="5902" max="5902" width="3.42578125" style="743" customWidth="1"/>
    <col min="5903" max="5908" width="11.140625" style="743" customWidth="1"/>
    <col min="5909" max="5910" width="12" style="743" customWidth="1"/>
    <col min="5911" max="5911" width="8.5703125" style="743" customWidth="1"/>
    <col min="5912" max="5957" width="10.28515625" style="743" customWidth="1"/>
    <col min="5958" max="6154" width="9.140625" style="743"/>
    <col min="6155" max="6155" width="21.42578125" style="743" customWidth="1"/>
    <col min="6156" max="6156" width="17.140625" style="743" customWidth="1"/>
    <col min="6157" max="6157" width="6.85546875" style="743" customWidth="1"/>
    <col min="6158" max="6158" width="3.42578125" style="743" customWidth="1"/>
    <col min="6159" max="6164" width="11.140625" style="743" customWidth="1"/>
    <col min="6165" max="6166" width="12" style="743" customWidth="1"/>
    <col min="6167" max="6167" width="8.5703125" style="743" customWidth="1"/>
    <col min="6168" max="6213" width="10.28515625" style="743" customWidth="1"/>
    <col min="6214" max="6410" width="9.140625" style="743"/>
    <col min="6411" max="6411" width="21.42578125" style="743" customWidth="1"/>
    <col min="6412" max="6412" width="17.140625" style="743" customWidth="1"/>
    <col min="6413" max="6413" width="6.85546875" style="743" customWidth="1"/>
    <col min="6414" max="6414" width="3.42578125" style="743" customWidth="1"/>
    <col min="6415" max="6420" width="11.140625" style="743" customWidth="1"/>
    <col min="6421" max="6422" width="12" style="743" customWidth="1"/>
    <col min="6423" max="6423" width="8.5703125" style="743" customWidth="1"/>
    <col min="6424" max="6469" width="10.28515625" style="743" customWidth="1"/>
    <col min="6470" max="6666" width="9.140625" style="743"/>
    <col min="6667" max="6667" width="21.42578125" style="743" customWidth="1"/>
    <col min="6668" max="6668" width="17.140625" style="743" customWidth="1"/>
    <col min="6669" max="6669" width="6.85546875" style="743" customWidth="1"/>
    <col min="6670" max="6670" width="3.42578125" style="743" customWidth="1"/>
    <col min="6671" max="6676" width="11.140625" style="743" customWidth="1"/>
    <col min="6677" max="6678" width="12" style="743" customWidth="1"/>
    <col min="6679" max="6679" width="8.5703125" style="743" customWidth="1"/>
    <col min="6680" max="6725" width="10.28515625" style="743" customWidth="1"/>
    <col min="6726" max="6922" width="9.140625" style="743"/>
    <col min="6923" max="6923" width="21.42578125" style="743" customWidth="1"/>
    <col min="6924" max="6924" width="17.140625" style="743" customWidth="1"/>
    <col min="6925" max="6925" width="6.85546875" style="743" customWidth="1"/>
    <col min="6926" max="6926" width="3.42578125" style="743" customWidth="1"/>
    <col min="6927" max="6932" width="11.140625" style="743" customWidth="1"/>
    <col min="6933" max="6934" width="12" style="743" customWidth="1"/>
    <col min="6935" max="6935" width="8.5703125" style="743" customWidth="1"/>
    <col min="6936" max="6981" width="10.28515625" style="743" customWidth="1"/>
    <col min="6982" max="7178" width="9.140625" style="743"/>
    <col min="7179" max="7179" width="21.42578125" style="743" customWidth="1"/>
    <col min="7180" max="7180" width="17.140625" style="743" customWidth="1"/>
    <col min="7181" max="7181" width="6.85546875" style="743" customWidth="1"/>
    <col min="7182" max="7182" width="3.42578125" style="743" customWidth="1"/>
    <col min="7183" max="7188" width="11.140625" style="743" customWidth="1"/>
    <col min="7189" max="7190" width="12" style="743" customWidth="1"/>
    <col min="7191" max="7191" width="8.5703125" style="743" customWidth="1"/>
    <col min="7192" max="7237" width="10.28515625" style="743" customWidth="1"/>
    <col min="7238" max="7434" width="9.140625" style="743"/>
    <col min="7435" max="7435" width="21.42578125" style="743" customWidth="1"/>
    <col min="7436" max="7436" width="17.140625" style="743" customWidth="1"/>
    <col min="7437" max="7437" width="6.85546875" style="743" customWidth="1"/>
    <col min="7438" max="7438" width="3.42578125" style="743" customWidth="1"/>
    <col min="7439" max="7444" width="11.140625" style="743" customWidth="1"/>
    <col min="7445" max="7446" width="12" style="743" customWidth="1"/>
    <col min="7447" max="7447" width="8.5703125" style="743" customWidth="1"/>
    <col min="7448" max="7493" width="10.28515625" style="743" customWidth="1"/>
    <col min="7494" max="7690" width="9.140625" style="743"/>
    <col min="7691" max="7691" width="21.42578125" style="743" customWidth="1"/>
    <col min="7692" max="7692" width="17.140625" style="743" customWidth="1"/>
    <col min="7693" max="7693" width="6.85546875" style="743" customWidth="1"/>
    <col min="7694" max="7694" width="3.42578125" style="743" customWidth="1"/>
    <col min="7695" max="7700" width="11.140625" style="743" customWidth="1"/>
    <col min="7701" max="7702" width="12" style="743" customWidth="1"/>
    <col min="7703" max="7703" width="8.5703125" style="743" customWidth="1"/>
    <col min="7704" max="7749" width="10.28515625" style="743" customWidth="1"/>
    <col min="7750" max="7946" width="9.140625" style="743"/>
    <col min="7947" max="7947" width="21.42578125" style="743" customWidth="1"/>
    <col min="7948" max="7948" width="17.140625" style="743" customWidth="1"/>
    <col min="7949" max="7949" width="6.85546875" style="743" customWidth="1"/>
    <col min="7950" max="7950" width="3.42578125" style="743" customWidth="1"/>
    <col min="7951" max="7956" width="11.140625" style="743" customWidth="1"/>
    <col min="7957" max="7958" width="12" style="743" customWidth="1"/>
    <col min="7959" max="7959" width="8.5703125" style="743" customWidth="1"/>
    <col min="7960" max="8005" width="10.28515625" style="743" customWidth="1"/>
    <col min="8006" max="8202" width="9.140625" style="743"/>
    <col min="8203" max="8203" width="21.42578125" style="743" customWidth="1"/>
    <col min="8204" max="8204" width="17.140625" style="743" customWidth="1"/>
    <col min="8205" max="8205" width="6.85546875" style="743" customWidth="1"/>
    <col min="8206" max="8206" width="3.42578125" style="743" customWidth="1"/>
    <col min="8207" max="8212" width="11.140625" style="743" customWidth="1"/>
    <col min="8213" max="8214" width="12" style="743" customWidth="1"/>
    <col min="8215" max="8215" width="8.5703125" style="743" customWidth="1"/>
    <col min="8216" max="8261" width="10.28515625" style="743" customWidth="1"/>
    <col min="8262" max="8458" width="9.140625" style="743"/>
    <col min="8459" max="8459" width="21.42578125" style="743" customWidth="1"/>
    <col min="8460" max="8460" width="17.140625" style="743" customWidth="1"/>
    <col min="8461" max="8461" width="6.85546875" style="743" customWidth="1"/>
    <col min="8462" max="8462" width="3.42578125" style="743" customWidth="1"/>
    <col min="8463" max="8468" width="11.140625" style="743" customWidth="1"/>
    <col min="8469" max="8470" width="12" style="743" customWidth="1"/>
    <col min="8471" max="8471" width="8.5703125" style="743" customWidth="1"/>
    <col min="8472" max="8517" width="10.28515625" style="743" customWidth="1"/>
    <col min="8518" max="8714" width="9.140625" style="743"/>
    <col min="8715" max="8715" width="21.42578125" style="743" customWidth="1"/>
    <col min="8716" max="8716" width="17.140625" style="743" customWidth="1"/>
    <col min="8717" max="8717" width="6.85546875" style="743" customWidth="1"/>
    <col min="8718" max="8718" width="3.42578125" style="743" customWidth="1"/>
    <col min="8719" max="8724" width="11.140625" style="743" customWidth="1"/>
    <col min="8725" max="8726" width="12" style="743" customWidth="1"/>
    <col min="8727" max="8727" width="8.5703125" style="743" customWidth="1"/>
    <col min="8728" max="8773" width="10.28515625" style="743" customWidth="1"/>
    <col min="8774" max="8970" width="9.140625" style="743"/>
    <col min="8971" max="8971" width="21.42578125" style="743" customWidth="1"/>
    <col min="8972" max="8972" width="17.140625" style="743" customWidth="1"/>
    <col min="8973" max="8973" width="6.85546875" style="743" customWidth="1"/>
    <col min="8974" max="8974" width="3.42578125" style="743" customWidth="1"/>
    <col min="8975" max="8980" width="11.140625" style="743" customWidth="1"/>
    <col min="8981" max="8982" width="12" style="743" customWidth="1"/>
    <col min="8983" max="8983" width="8.5703125" style="743" customWidth="1"/>
    <col min="8984" max="9029" width="10.28515625" style="743" customWidth="1"/>
    <col min="9030" max="9226" width="9.140625" style="743"/>
    <col min="9227" max="9227" width="21.42578125" style="743" customWidth="1"/>
    <col min="9228" max="9228" width="17.140625" style="743" customWidth="1"/>
    <col min="9229" max="9229" width="6.85546875" style="743" customWidth="1"/>
    <col min="9230" max="9230" width="3.42578125" style="743" customWidth="1"/>
    <col min="9231" max="9236" width="11.140625" style="743" customWidth="1"/>
    <col min="9237" max="9238" width="12" style="743" customWidth="1"/>
    <col min="9239" max="9239" width="8.5703125" style="743" customWidth="1"/>
    <col min="9240" max="9285" width="10.28515625" style="743" customWidth="1"/>
    <col min="9286" max="9482" width="9.140625" style="743"/>
    <col min="9483" max="9483" width="21.42578125" style="743" customWidth="1"/>
    <col min="9484" max="9484" width="17.140625" style="743" customWidth="1"/>
    <col min="9485" max="9485" width="6.85546875" style="743" customWidth="1"/>
    <col min="9486" max="9486" width="3.42578125" style="743" customWidth="1"/>
    <col min="9487" max="9492" width="11.140625" style="743" customWidth="1"/>
    <col min="9493" max="9494" width="12" style="743" customWidth="1"/>
    <col min="9495" max="9495" width="8.5703125" style="743" customWidth="1"/>
    <col min="9496" max="9541" width="10.28515625" style="743" customWidth="1"/>
    <col min="9542" max="9738" width="9.140625" style="743"/>
    <col min="9739" max="9739" width="21.42578125" style="743" customWidth="1"/>
    <col min="9740" max="9740" width="17.140625" style="743" customWidth="1"/>
    <col min="9741" max="9741" width="6.85546875" style="743" customWidth="1"/>
    <col min="9742" max="9742" width="3.42578125" style="743" customWidth="1"/>
    <col min="9743" max="9748" width="11.140625" style="743" customWidth="1"/>
    <col min="9749" max="9750" width="12" style="743" customWidth="1"/>
    <col min="9751" max="9751" width="8.5703125" style="743" customWidth="1"/>
    <col min="9752" max="9797" width="10.28515625" style="743" customWidth="1"/>
    <col min="9798" max="9994" width="9.140625" style="743"/>
    <col min="9995" max="9995" width="21.42578125" style="743" customWidth="1"/>
    <col min="9996" max="9996" width="17.140625" style="743" customWidth="1"/>
    <col min="9997" max="9997" width="6.85546875" style="743" customWidth="1"/>
    <col min="9998" max="9998" width="3.42578125" style="743" customWidth="1"/>
    <col min="9999" max="10004" width="11.140625" style="743" customWidth="1"/>
    <col min="10005" max="10006" width="12" style="743" customWidth="1"/>
    <col min="10007" max="10007" width="8.5703125" style="743" customWidth="1"/>
    <col min="10008" max="10053" width="10.28515625" style="743" customWidth="1"/>
    <col min="10054" max="10250" width="9.140625" style="743"/>
    <col min="10251" max="10251" width="21.42578125" style="743" customWidth="1"/>
    <col min="10252" max="10252" width="17.140625" style="743" customWidth="1"/>
    <col min="10253" max="10253" width="6.85546875" style="743" customWidth="1"/>
    <col min="10254" max="10254" width="3.42578125" style="743" customWidth="1"/>
    <col min="10255" max="10260" width="11.140625" style="743" customWidth="1"/>
    <col min="10261" max="10262" width="12" style="743" customWidth="1"/>
    <col min="10263" max="10263" width="8.5703125" style="743" customWidth="1"/>
    <col min="10264" max="10309" width="10.28515625" style="743" customWidth="1"/>
    <col min="10310" max="10506" width="9.140625" style="743"/>
    <col min="10507" max="10507" width="21.42578125" style="743" customWidth="1"/>
    <col min="10508" max="10508" width="17.140625" style="743" customWidth="1"/>
    <col min="10509" max="10509" width="6.85546875" style="743" customWidth="1"/>
    <col min="10510" max="10510" width="3.42578125" style="743" customWidth="1"/>
    <col min="10511" max="10516" width="11.140625" style="743" customWidth="1"/>
    <col min="10517" max="10518" width="12" style="743" customWidth="1"/>
    <col min="10519" max="10519" width="8.5703125" style="743" customWidth="1"/>
    <col min="10520" max="10565" width="10.28515625" style="743" customWidth="1"/>
    <col min="10566" max="10762" width="9.140625" style="743"/>
    <col min="10763" max="10763" width="21.42578125" style="743" customWidth="1"/>
    <col min="10764" max="10764" width="17.140625" style="743" customWidth="1"/>
    <col min="10765" max="10765" width="6.85546875" style="743" customWidth="1"/>
    <col min="10766" max="10766" width="3.42578125" style="743" customWidth="1"/>
    <col min="10767" max="10772" width="11.140625" style="743" customWidth="1"/>
    <col min="10773" max="10774" width="12" style="743" customWidth="1"/>
    <col min="10775" max="10775" width="8.5703125" style="743" customWidth="1"/>
    <col min="10776" max="10821" width="10.28515625" style="743" customWidth="1"/>
    <col min="10822" max="11018" width="9.140625" style="743"/>
    <col min="11019" max="11019" width="21.42578125" style="743" customWidth="1"/>
    <col min="11020" max="11020" width="17.140625" style="743" customWidth="1"/>
    <col min="11021" max="11021" width="6.85546875" style="743" customWidth="1"/>
    <col min="11022" max="11022" width="3.42578125" style="743" customWidth="1"/>
    <col min="11023" max="11028" width="11.140625" style="743" customWidth="1"/>
    <col min="11029" max="11030" width="12" style="743" customWidth="1"/>
    <col min="11031" max="11031" width="8.5703125" style="743" customWidth="1"/>
    <col min="11032" max="11077" width="10.28515625" style="743" customWidth="1"/>
    <col min="11078" max="11274" width="9.140625" style="743"/>
    <col min="11275" max="11275" width="21.42578125" style="743" customWidth="1"/>
    <col min="11276" max="11276" width="17.140625" style="743" customWidth="1"/>
    <col min="11277" max="11277" width="6.85546875" style="743" customWidth="1"/>
    <col min="11278" max="11278" width="3.42578125" style="743" customWidth="1"/>
    <col min="11279" max="11284" width="11.140625" style="743" customWidth="1"/>
    <col min="11285" max="11286" width="12" style="743" customWidth="1"/>
    <col min="11287" max="11287" width="8.5703125" style="743" customWidth="1"/>
    <col min="11288" max="11333" width="10.28515625" style="743" customWidth="1"/>
    <col min="11334" max="11530" width="9.140625" style="743"/>
    <col min="11531" max="11531" width="21.42578125" style="743" customWidth="1"/>
    <col min="11532" max="11532" width="17.140625" style="743" customWidth="1"/>
    <col min="11533" max="11533" width="6.85546875" style="743" customWidth="1"/>
    <col min="11534" max="11534" width="3.42578125" style="743" customWidth="1"/>
    <col min="11535" max="11540" width="11.140625" style="743" customWidth="1"/>
    <col min="11541" max="11542" width="12" style="743" customWidth="1"/>
    <col min="11543" max="11543" width="8.5703125" style="743" customWidth="1"/>
    <col min="11544" max="11589" width="10.28515625" style="743" customWidth="1"/>
    <col min="11590" max="11786" width="9.140625" style="743"/>
    <col min="11787" max="11787" width="21.42578125" style="743" customWidth="1"/>
    <col min="11788" max="11788" width="17.140625" style="743" customWidth="1"/>
    <col min="11789" max="11789" width="6.85546875" style="743" customWidth="1"/>
    <col min="11790" max="11790" width="3.42578125" style="743" customWidth="1"/>
    <col min="11791" max="11796" width="11.140625" style="743" customWidth="1"/>
    <col min="11797" max="11798" width="12" style="743" customWidth="1"/>
    <col min="11799" max="11799" width="8.5703125" style="743" customWidth="1"/>
    <col min="11800" max="11845" width="10.28515625" style="743" customWidth="1"/>
    <col min="11846" max="12042" width="9.140625" style="743"/>
    <col min="12043" max="12043" width="21.42578125" style="743" customWidth="1"/>
    <col min="12044" max="12044" width="17.140625" style="743" customWidth="1"/>
    <col min="12045" max="12045" width="6.85546875" style="743" customWidth="1"/>
    <col min="12046" max="12046" width="3.42578125" style="743" customWidth="1"/>
    <col min="12047" max="12052" width="11.140625" style="743" customWidth="1"/>
    <col min="12053" max="12054" width="12" style="743" customWidth="1"/>
    <col min="12055" max="12055" width="8.5703125" style="743" customWidth="1"/>
    <col min="12056" max="12101" width="10.28515625" style="743" customWidth="1"/>
    <col min="12102" max="12298" width="9.140625" style="743"/>
    <col min="12299" max="12299" width="21.42578125" style="743" customWidth="1"/>
    <col min="12300" max="12300" width="17.140625" style="743" customWidth="1"/>
    <col min="12301" max="12301" width="6.85546875" style="743" customWidth="1"/>
    <col min="12302" max="12302" width="3.42578125" style="743" customWidth="1"/>
    <col min="12303" max="12308" width="11.140625" style="743" customWidth="1"/>
    <col min="12309" max="12310" width="12" style="743" customWidth="1"/>
    <col min="12311" max="12311" width="8.5703125" style="743" customWidth="1"/>
    <col min="12312" max="12357" width="10.28515625" style="743" customWidth="1"/>
    <col min="12358" max="12554" width="9.140625" style="743"/>
    <col min="12555" max="12555" width="21.42578125" style="743" customWidth="1"/>
    <col min="12556" max="12556" width="17.140625" style="743" customWidth="1"/>
    <col min="12557" max="12557" width="6.85546875" style="743" customWidth="1"/>
    <col min="12558" max="12558" width="3.42578125" style="743" customWidth="1"/>
    <col min="12559" max="12564" width="11.140625" style="743" customWidth="1"/>
    <col min="12565" max="12566" width="12" style="743" customWidth="1"/>
    <col min="12567" max="12567" width="8.5703125" style="743" customWidth="1"/>
    <col min="12568" max="12613" width="10.28515625" style="743" customWidth="1"/>
    <col min="12614" max="12810" width="9.140625" style="743"/>
    <col min="12811" max="12811" width="21.42578125" style="743" customWidth="1"/>
    <col min="12812" max="12812" width="17.140625" style="743" customWidth="1"/>
    <col min="12813" max="12813" width="6.85546875" style="743" customWidth="1"/>
    <col min="12814" max="12814" width="3.42578125" style="743" customWidth="1"/>
    <col min="12815" max="12820" width="11.140625" style="743" customWidth="1"/>
    <col min="12821" max="12822" width="12" style="743" customWidth="1"/>
    <col min="12823" max="12823" width="8.5703125" style="743" customWidth="1"/>
    <col min="12824" max="12869" width="10.28515625" style="743" customWidth="1"/>
    <col min="12870" max="13066" width="9.140625" style="743"/>
    <col min="13067" max="13067" width="21.42578125" style="743" customWidth="1"/>
    <col min="13068" max="13068" width="17.140625" style="743" customWidth="1"/>
    <col min="13069" max="13069" width="6.85546875" style="743" customWidth="1"/>
    <col min="13070" max="13070" width="3.42578125" style="743" customWidth="1"/>
    <col min="13071" max="13076" width="11.140625" style="743" customWidth="1"/>
    <col min="13077" max="13078" width="12" style="743" customWidth="1"/>
    <col min="13079" max="13079" width="8.5703125" style="743" customWidth="1"/>
    <col min="13080" max="13125" width="10.28515625" style="743" customWidth="1"/>
    <col min="13126" max="13322" width="9.140625" style="743"/>
    <col min="13323" max="13323" width="21.42578125" style="743" customWidth="1"/>
    <col min="13324" max="13324" width="17.140625" style="743" customWidth="1"/>
    <col min="13325" max="13325" width="6.85546875" style="743" customWidth="1"/>
    <col min="13326" max="13326" width="3.42578125" style="743" customWidth="1"/>
    <col min="13327" max="13332" width="11.140625" style="743" customWidth="1"/>
    <col min="13333" max="13334" width="12" style="743" customWidth="1"/>
    <col min="13335" max="13335" width="8.5703125" style="743" customWidth="1"/>
    <col min="13336" max="13381" width="10.28515625" style="743" customWidth="1"/>
    <col min="13382" max="13578" width="9.140625" style="743"/>
    <col min="13579" max="13579" width="21.42578125" style="743" customWidth="1"/>
    <col min="13580" max="13580" width="17.140625" style="743" customWidth="1"/>
    <col min="13581" max="13581" width="6.85546875" style="743" customWidth="1"/>
    <col min="13582" max="13582" width="3.42578125" style="743" customWidth="1"/>
    <col min="13583" max="13588" width="11.140625" style="743" customWidth="1"/>
    <col min="13589" max="13590" width="12" style="743" customWidth="1"/>
    <col min="13591" max="13591" width="8.5703125" style="743" customWidth="1"/>
    <col min="13592" max="13637" width="10.28515625" style="743" customWidth="1"/>
    <col min="13638" max="13834" width="9.140625" style="743"/>
    <col min="13835" max="13835" width="21.42578125" style="743" customWidth="1"/>
    <col min="13836" max="13836" width="17.140625" style="743" customWidth="1"/>
    <col min="13837" max="13837" width="6.85546875" style="743" customWidth="1"/>
    <col min="13838" max="13838" width="3.42578125" style="743" customWidth="1"/>
    <col min="13839" max="13844" width="11.140625" style="743" customWidth="1"/>
    <col min="13845" max="13846" width="12" style="743" customWidth="1"/>
    <col min="13847" max="13847" width="8.5703125" style="743" customWidth="1"/>
    <col min="13848" max="13893" width="10.28515625" style="743" customWidth="1"/>
    <col min="13894" max="14090" width="9.140625" style="743"/>
    <col min="14091" max="14091" width="21.42578125" style="743" customWidth="1"/>
    <col min="14092" max="14092" width="17.140625" style="743" customWidth="1"/>
    <col min="14093" max="14093" width="6.85546875" style="743" customWidth="1"/>
    <col min="14094" max="14094" width="3.42578125" style="743" customWidth="1"/>
    <col min="14095" max="14100" width="11.140625" style="743" customWidth="1"/>
    <col min="14101" max="14102" width="12" style="743" customWidth="1"/>
    <col min="14103" max="14103" width="8.5703125" style="743" customWidth="1"/>
    <col min="14104" max="14149" width="10.28515625" style="743" customWidth="1"/>
    <col min="14150" max="14346" width="9.140625" style="743"/>
    <col min="14347" max="14347" width="21.42578125" style="743" customWidth="1"/>
    <col min="14348" max="14348" width="17.140625" style="743" customWidth="1"/>
    <col min="14349" max="14349" width="6.85546875" style="743" customWidth="1"/>
    <col min="14350" max="14350" width="3.42578125" style="743" customWidth="1"/>
    <col min="14351" max="14356" width="11.140625" style="743" customWidth="1"/>
    <col min="14357" max="14358" width="12" style="743" customWidth="1"/>
    <col min="14359" max="14359" width="8.5703125" style="743" customWidth="1"/>
    <col min="14360" max="14405" width="10.28515625" style="743" customWidth="1"/>
    <col min="14406" max="14602" width="9.140625" style="743"/>
    <col min="14603" max="14603" width="21.42578125" style="743" customWidth="1"/>
    <col min="14604" max="14604" width="17.140625" style="743" customWidth="1"/>
    <col min="14605" max="14605" width="6.85546875" style="743" customWidth="1"/>
    <col min="14606" max="14606" width="3.42578125" style="743" customWidth="1"/>
    <col min="14607" max="14612" width="11.140625" style="743" customWidth="1"/>
    <col min="14613" max="14614" width="12" style="743" customWidth="1"/>
    <col min="14615" max="14615" width="8.5703125" style="743" customWidth="1"/>
    <col min="14616" max="14661" width="10.28515625" style="743" customWidth="1"/>
    <col min="14662" max="14858" width="9.140625" style="743"/>
    <col min="14859" max="14859" width="21.42578125" style="743" customWidth="1"/>
    <col min="14860" max="14860" width="17.140625" style="743" customWidth="1"/>
    <col min="14861" max="14861" width="6.85546875" style="743" customWidth="1"/>
    <col min="14862" max="14862" width="3.42578125" style="743" customWidth="1"/>
    <col min="14863" max="14868" width="11.140625" style="743" customWidth="1"/>
    <col min="14869" max="14870" width="12" style="743" customWidth="1"/>
    <col min="14871" max="14871" width="8.5703125" style="743" customWidth="1"/>
    <col min="14872" max="14917" width="10.28515625" style="743" customWidth="1"/>
    <col min="14918" max="15114" width="9.140625" style="743"/>
    <col min="15115" max="15115" width="21.42578125" style="743" customWidth="1"/>
    <col min="15116" max="15116" width="17.140625" style="743" customWidth="1"/>
    <col min="15117" max="15117" width="6.85546875" style="743" customWidth="1"/>
    <col min="15118" max="15118" width="3.42578125" style="743" customWidth="1"/>
    <col min="15119" max="15124" width="11.140625" style="743" customWidth="1"/>
    <col min="15125" max="15126" width="12" style="743" customWidth="1"/>
    <col min="15127" max="15127" width="8.5703125" style="743" customWidth="1"/>
    <col min="15128" max="15173" width="10.28515625" style="743" customWidth="1"/>
    <col min="15174" max="15370" width="9.140625" style="743"/>
    <col min="15371" max="15371" width="21.42578125" style="743" customWidth="1"/>
    <col min="15372" max="15372" width="17.140625" style="743" customWidth="1"/>
    <col min="15373" max="15373" width="6.85546875" style="743" customWidth="1"/>
    <col min="15374" max="15374" width="3.42578125" style="743" customWidth="1"/>
    <col min="15375" max="15380" width="11.140625" style="743" customWidth="1"/>
    <col min="15381" max="15382" width="12" style="743" customWidth="1"/>
    <col min="15383" max="15383" width="8.5703125" style="743" customWidth="1"/>
    <col min="15384" max="15429" width="10.28515625" style="743" customWidth="1"/>
    <col min="15430" max="15626" width="9.140625" style="743"/>
    <col min="15627" max="15627" width="21.42578125" style="743" customWidth="1"/>
    <col min="15628" max="15628" width="17.140625" style="743" customWidth="1"/>
    <col min="15629" max="15629" width="6.85546875" style="743" customWidth="1"/>
    <col min="15630" max="15630" width="3.42578125" style="743" customWidth="1"/>
    <col min="15631" max="15636" width="11.140625" style="743" customWidth="1"/>
    <col min="15637" max="15638" width="12" style="743" customWidth="1"/>
    <col min="15639" max="15639" width="8.5703125" style="743" customWidth="1"/>
    <col min="15640" max="15685" width="10.28515625" style="743" customWidth="1"/>
    <col min="15686" max="15882" width="9.140625" style="743"/>
    <col min="15883" max="15883" width="21.42578125" style="743" customWidth="1"/>
    <col min="15884" max="15884" width="17.140625" style="743" customWidth="1"/>
    <col min="15885" max="15885" width="6.85546875" style="743" customWidth="1"/>
    <col min="15886" max="15886" width="3.42578125" style="743" customWidth="1"/>
    <col min="15887" max="15892" width="11.140625" style="743" customWidth="1"/>
    <col min="15893" max="15894" width="12" style="743" customWidth="1"/>
    <col min="15895" max="15895" width="8.5703125" style="743" customWidth="1"/>
    <col min="15896" max="15941" width="10.28515625" style="743" customWidth="1"/>
    <col min="15942" max="16138" width="9.140625" style="743"/>
    <col min="16139" max="16139" width="21.42578125" style="743" customWidth="1"/>
    <col min="16140" max="16140" width="17.140625" style="743" customWidth="1"/>
    <col min="16141" max="16141" width="6.85546875" style="743" customWidth="1"/>
    <col min="16142" max="16142" width="3.42578125" style="743" customWidth="1"/>
    <col min="16143" max="16148" width="11.140625" style="743" customWidth="1"/>
    <col min="16149" max="16150" width="12" style="743" customWidth="1"/>
    <col min="16151" max="16151" width="8.5703125" style="743" customWidth="1"/>
    <col min="16152" max="16197" width="10.28515625" style="743" customWidth="1"/>
    <col min="16198" max="16384" width="9.140625" style="743"/>
  </cols>
  <sheetData>
    <row r="1" spans="1:38" ht="24.95" customHeight="1">
      <c r="C1" s="1607" t="s">
        <v>6542</v>
      </c>
      <c r="D1" s="1607"/>
      <c r="E1" s="1607"/>
      <c r="F1" s="1607"/>
      <c r="G1" s="1607"/>
      <c r="H1" s="1607"/>
      <c r="I1" s="1607"/>
      <c r="J1" s="1607"/>
      <c r="K1" s="1607"/>
      <c r="L1" s="1607"/>
      <c r="M1" s="1607"/>
      <c r="N1" s="1607"/>
      <c r="O1" s="1607"/>
      <c r="P1" s="1607"/>
      <c r="Q1" s="1607"/>
      <c r="R1" s="1607"/>
      <c r="S1" s="1607"/>
      <c r="T1" s="1607"/>
      <c r="U1" s="1607"/>
      <c r="V1" s="1607"/>
      <c r="W1" s="877"/>
    </row>
    <row r="2" spans="1:38" ht="7.5" customHeight="1"/>
    <row r="3" spans="1:38" s="747" customFormat="1" ht="24.95" customHeight="1">
      <c r="A3" s="747">
        <v>0.1</v>
      </c>
      <c r="C3" s="65" t="s">
        <v>6543</v>
      </c>
      <c r="D3" s="748"/>
      <c r="F3" s="749"/>
      <c r="G3" s="750"/>
      <c r="V3" s="750"/>
      <c r="W3" s="750"/>
      <c r="X3" s="751"/>
    </row>
    <row r="4" spans="1:38" s="752" customFormat="1" ht="24.95" customHeight="1">
      <c r="A4" s="752">
        <v>0.2</v>
      </c>
      <c r="C4" s="1548" t="s">
        <v>6544</v>
      </c>
      <c r="D4" s="1608" t="s">
        <v>6545</v>
      </c>
      <c r="E4" s="1608" t="s">
        <v>6546</v>
      </c>
      <c r="F4" s="1610" t="s">
        <v>6547</v>
      </c>
      <c r="G4" s="1608" t="s">
        <v>6548</v>
      </c>
      <c r="H4" s="1612" t="s">
        <v>6549</v>
      </c>
      <c r="I4" s="1613"/>
      <c r="J4" s="1614"/>
      <c r="K4" s="1612" t="s">
        <v>6550</v>
      </c>
      <c r="L4" s="1613"/>
      <c r="M4" s="1614"/>
      <c r="N4" s="1612" t="s">
        <v>6551</v>
      </c>
      <c r="O4" s="1613"/>
      <c r="P4" s="1614"/>
      <c r="Q4" s="1612" t="s">
        <v>6552</v>
      </c>
      <c r="R4" s="1614"/>
      <c r="S4" s="1602" t="s">
        <v>6553</v>
      </c>
      <c r="T4" s="1603"/>
      <c r="U4" s="1604"/>
      <c r="V4" s="1605" t="s">
        <v>6554</v>
      </c>
      <c r="W4" s="878" t="s">
        <v>6814</v>
      </c>
      <c r="X4" s="744"/>
    </row>
    <row r="5" spans="1:38" s="752" customFormat="1" ht="24.95" customHeight="1">
      <c r="A5" s="752">
        <v>0.3</v>
      </c>
      <c r="C5" s="1549"/>
      <c r="D5" s="1609"/>
      <c r="E5" s="1609"/>
      <c r="F5" s="1611"/>
      <c r="G5" s="1609"/>
      <c r="H5" s="753" t="s">
        <v>6555</v>
      </c>
      <c r="I5" s="753" t="s">
        <v>6556</v>
      </c>
      <c r="J5" s="753" t="s">
        <v>6557</v>
      </c>
      <c r="K5" s="753" t="s">
        <v>6558</v>
      </c>
      <c r="L5" s="753" t="s">
        <v>6556</v>
      </c>
      <c r="M5" s="753" t="s">
        <v>6557</v>
      </c>
      <c r="N5" s="753" t="s">
        <v>6558</v>
      </c>
      <c r="O5" s="753" t="s">
        <v>6556</v>
      </c>
      <c r="P5" s="753" t="s">
        <v>6557</v>
      </c>
      <c r="Q5" s="753" t="s">
        <v>6556</v>
      </c>
      <c r="R5" s="753" t="s">
        <v>6557</v>
      </c>
      <c r="S5" s="754" t="s">
        <v>6559</v>
      </c>
      <c r="T5" s="364" t="s">
        <v>6560</v>
      </c>
      <c r="U5" s="754" t="s">
        <v>6561</v>
      </c>
      <c r="V5" s="1606"/>
      <c r="W5" s="878"/>
      <c r="X5" s="744"/>
      <c r="AC5" s="755" t="s">
        <v>6562</v>
      </c>
      <c r="AD5" s="755" t="s">
        <v>6563</v>
      </c>
      <c r="AE5" s="755" t="s">
        <v>6564</v>
      </c>
      <c r="AF5" s="755" t="s">
        <v>6565</v>
      </c>
      <c r="AG5" s="755" t="s">
        <v>6566</v>
      </c>
      <c r="AH5" s="755" t="s">
        <v>6567</v>
      </c>
      <c r="AI5" s="755" t="s">
        <v>6568</v>
      </c>
    </row>
    <row r="6" spans="1:38" s="752" customFormat="1" ht="24.95" customHeight="1">
      <c r="B6" s="756" t="s">
        <v>6569</v>
      </c>
      <c r="C6" s="757" t="s">
        <v>341</v>
      </c>
      <c r="D6" s="757" t="s">
        <v>342</v>
      </c>
      <c r="E6" s="758"/>
      <c r="F6" s="759"/>
      <c r="G6" s="760"/>
      <c r="H6" s="761">
        <v>0</v>
      </c>
      <c r="I6" s="762"/>
      <c r="J6" s="763">
        <f>J8</f>
        <v>0</v>
      </c>
      <c r="K6" s="762"/>
      <c r="L6" s="761"/>
      <c r="M6" s="763">
        <f>M8</f>
        <v>0</v>
      </c>
      <c r="N6" s="761"/>
      <c r="O6" s="762"/>
      <c r="P6" s="764">
        <f>P8</f>
        <v>0</v>
      </c>
      <c r="Q6" s="765">
        <f t="shared" ref="Q6:R21" si="0">I6+L6+O6</f>
        <v>0</v>
      </c>
      <c r="R6" s="763">
        <f t="shared" si="0"/>
        <v>0</v>
      </c>
      <c r="S6" s="760"/>
      <c r="T6" s="766"/>
      <c r="U6" s="767"/>
      <c r="V6" s="768"/>
      <c r="W6" s="879"/>
      <c r="X6" s="744"/>
      <c r="AC6" s="769"/>
      <c r="AD6" s="769"/>
      <c r="AE6" s="769"/>
      <c r="AF6" s="769"/>
      <c r="AG6" s="769"/>
      <c r="AH6" s="769"/>
      <c r="AI6" s="769"/>
    </row>
    <row r="7" spans="1:38" s="752" customFormat="1" ht="24.95" customHeight="1">
      <c r="B7" s="770" t="s">
        <v>6570</v>
      </c>
      <c r="C7" s="771" t="s">
        <v>1626</v>
      </c>
      <c r="D7" s="771" t="s">
        <v>1627</v>
      </c>
      <c r="E7" s="772"/>
      <c r="F7" s="773"/>
      <c r="G7" s="774"/>
      <c r="H7" s="775">
        <v>0</v>
      </c>
      <c r="I7" s="776"/>
      <c r="J7" s="777">
        <f>J9</f>
        <v>0</v>
      </c>
      <c r="K7" s="776"/>
      <c r="L7" s="775"/>
      <c r="M7" s="778">
        <f>M9</f>
        <v>0</v>
      </c>
      <c r="N7" s="775"/>
      <c r="O7" s="776"/>
      <c r="P7" s="779">
        <f>P9</f>
        <v>0</v>
      </c>
      <c r="Q7" s="777">
        <f t="shared" si="0"/>
        <v>0</v>
      </c>
      <c r="R7" s="778">
        <f t="shared" si="0"/>
        <v>0</v>
      </c>
      <c r="S7" s="774"/>
      <c r="T7" s="374"/>
      <c r="U7" s="780"/>
      <c r="V7" s="781"/>
      <c r="W7" s="879"/>
      <c r="X7" s="744"/>
      <c r="AC7" s="769"/>
      <c r="AD7" s="769"/>
      <c r="AE7" s="769"/>
      <c r="AF7" s="769"/>
      <c r="AG7" s="769"/>
      <c r="AH7" s="769"/>
      <c r="AI7" s="769"/>
    </row>
    <row r="8" spans="1:38" s="752" customFormat="1" ht="24.95" customHeight="1">
      <c r="B8" s="782" t="s">
        <v>6571</v>
      </c>
      <c r="C8" s="783" t="s">
        <v>343</v>
      </c>
      <c r="D8" s="783" t="s">
        <v>344</v>
      </c>
      <c r="E8" s="784"/>
      <c r="F8" s="785"/>
      <c r="G8" s="786"/>
      <c r="H8" s="787">
        <v>0</v>
      </c>
      <c r="I8" s="788"/>
      <c r="J8" s="789">
        <f>J10</f>
        <v>0</v>
      </c>
      <c r="K8" s="789"/>
      <c r="L8" s="790"/>
      <c r="M8" s="789">
        <f>M10</f>
        <v>0</v>
      </c>
      <c r="N8" s="790"/>
      <c r="O8" s="789"/>
      <c r="P8" s="790">
        <f>P10</f>
        <v>0</v>
      </c>
      <c r="Q8" s="789">
        <f t="shared" si="0"/>
        <v>0</v>
      </c>
      <c r="R8" s="789">
        <f t="shared" si="0"/>
        <v>0</v>
      </c>
      <c r="S8" s="786"/>
      <c r="T8" s="791"/>
      <c r="U8" s="792"/>
      <c r="V8" s="793"/>
      <c r="W8" s="880"/>
      <c r="X8" s="744"/>
      <c r="AC8" s="769"/>
      <c r="AD8" s="769"/>
      <c r="AE8" s="769"/>
      <c r="AF8" s="769"/>
      <c r="AG8" s="769"/>
      <c r="AH8" s="769"/>
      <c r="AI8" s="769"/>
    </row>
    <row r="9" spans="1:38" s="752" customFormat="1" ht="24.95" customHeight="1">
      <c r="B9" s="743" t="s">
        <v>6572</v>
      </c>
      <c r="C9" s="794" t="s">
        <v>1628</v>
      </c>
      <c r="D9" s="794" t="s">
        <v>1629</v>
      </c>
      <c r="E9" s="795"/>
      <c r="F9" s="796"/>
      <c r="G9" s="797"/>
      <c r="H9" s="798">
        <v>0</v>
      </c>
      <c r="I9" s="799"/>
      <c r="J9" s="800">
        <f>J11</f>
        <v>0</v>
      </c>
      <c r="K9" s="800"/>
      <c r="L9" s="801"/>
      <c r="M9" s="800">
        <f>M11</f>
        <v>0</v>
      </c>
      <c r="N9" s="801"/>
      <c r="O9" s="800"/>
      <c r="P9" s="801">
        <f>P11</f>
        <v>0</v>
      </c>
      <c r="Q9" s="800">
        <f t="shared" si="0"/>
        <v>0</v>
      </c>
      <c r="R9" s="800">
        <f t="shared" si="0"/>
        <v>0</v>
      </c>
      <c r="S9" s="797"/>
      <c r="T9" s="392"/>
      <c r="U9" s="802"/>
      <c r="V9" s="793"/>
      <c r="W9" s="880"/>
      <c r="X9" s="744"/>
      <c r="AC9" s="769"/>
      <c r="AD9" s="769"/>
      <c r="AE9" s="769"/>
      <c r="AF9" s="769"/>
      <c r="AG9" s="769"/>
      <c r="AH9" s="769"/>
      <c r="AI9" s="769"/>
    </row>
    <row r="10" spans="1:38" ht="24.95" customHeight="1">
      <c r="A10" s="782">
        <v>785</v>
      </c>
      <c r="B10" s="782" t="s">
        <v>6571</v>
      </c>
      <c r="C10" s="803" t="s">
        <v>6573</v>
      </c>
      <c r="D10" s="804" t="s">
        <v>6574</v>
      </c>
      <c r="E10" s="805" t="s">
        <v>0</v>
      </c>
      <c r="F10" s="806"/>
      <c r="G10" s="807" t="s">
        <v>6575</v>
      </c>
      <c r="H10" s="806"/>
      <c r="I10" s="806">
        <f t="shared" ref="I10:I15" si="1">TRUNC(H10*94.3%)</f>
        <v>0</v>
      </c>
      <c r="J10" s="806">
        <f>J12+J58</f>
        <v>0</v>
      </c>
      <c r="K10" s="806"/>
      <c r="L10" s="806">
        <f t="shared" ref="L10:L15" si="2">TRUNC(K10*94.3%)</f>
        <v>0</v>
      </c>
      <c r="M10" s="806">
        <f>M12+M58</f>
        <v>0</v>
      </c>
      <c r="N10" s="806"/>
      <c r="O10" s="806">
        <f t="shared" ref="O10:O15" si="3">TRUNC(N10*94.3%)</f>
        <v>0</v>
      </c>
      <c r="P10" s="806">
        <f>P12+P58</f>
        <v>0</v>
      </c>
      <c r="Q10" s="806">
        <f t="shared" si="0"/>
        <v>0</v>
      </c>
      <c r="R10" s="806">
        <f t="shared" si="0"/>
        <v>0</v>
      </c>
      <c r="S10" s="806"/>
      <c r="T10" s="806"/>
      <c r="U10" s="806"/>
      <c r="V10" s="808"/>
      <c r="W10" s="881">
        <v>1</v>
      </c>
      <c r="X10" s="809" t="s">
        <v>0</v>
      </c>
      <c r="Y10" s="810" t="s">
        <v>6576</v>
      </c>
      <c r="Z10" s="810"/>
      <c r="AA10" s="810"/>
      <c r="AB10" s="810"/>
      <c r="AC10" s="810"/>
      <c r="AD10" s="810"/>
      <c r="AE10" s="810"/>
      <c r="AF10" s="810"/>
      <c r="AG10" s="810"/>
      <c r="AH10" s="810"/>
      <c r="AI10" s="810"/>
      <c r="AJ10" s="810"/>
      <c r="AK10" s="810"/>
      <c r="AL10" s="810"/>
    </row>
    <row r="11" spans="1:38" ht="24.95" customHeight="1">
      <c r="A11" s="743">
        <v>786</v>
      </c>
      <c r="B11" s="743" t="s">
        <v>6572</v>
      </c>
      <c r="C11" s="402" t="s">
        <v>6577</v>
      </c>
      <c r="D11" s="811" t="s">
        <v>6578</v>
      </c>
      <c r="E11" s="812" t="s">
        <v>0</v>
      </c>
      <c r="F11" s="813"/>
      <c r="G11" s="814" t="s">
        <v>6579</v>
      </c>
      <c r="H11" s="813"/>
      <c r="I11" s="813">
        <f t="shared" si="1"/>
        <v>0</v>
      </c>
      <c r="J11" s="813">
        <f>J13+J59</f>
        <v>0</v>
      </c>
      <c r="K11" s="813"/>
      <c r="L11" s="813">
        <f t="shared" si="2"/>
        <v>0</v>
      </c>
      <c r="M11" s="813">
        <f>M13+M59</f>
        <v>0</v>
      </c>
      <c r="N11" s="813"/>
      <c r="O11" s="813">
        <f t="shared" si="3"/>
        <v>0</v>
      </c>
      <c r="P11" s="813">
        <f>P13+P59</f>
        <v>0</v>
      </c>
      <c r="Q11" s="813">
        <f t="shared" si="0"/>
        <v>0</v>
      </c>
      <c r="R11" s="813">
        <f t="shared" si="0"/>
        <v>0</v>
      </c>
      <c r="S11" s="813"/>
      <c r="T11" s="813"/>
      <c r="U11" s="813">
        <f t="shared" ref="U11:U73" si="4">R11-R10</f>
        <v>0</v>
      </c>
      <c r="V11" s="815"/>
      <c r="W11" s="882">
        <v>1</v>
      </c>
      <c r="X11" s="751" t="s">
        <v>0</v>
      </c>
      <c r="Y11" s="747" t="s">
        <v>6576</v>
      </c>
      <c r="Z11" s="747"/>
      <c r="AA11" s="747"/>
      <c r="AB11" s="747"/>
      <c r="AC11" s="747"/>
      <c r="AD11" s="747"/>
      <c r="AE11" s="747"/>
      <c r="AF11" s="747"/>
      <c r="AG11" s="747"/>
      <c r="AH11" s="747"/>
      <c r="AI11" s="747"/>
      <c r="AJ11" s="747"/>
      <c r="AK11" s="747"/>
      <c r="AL11" s="747"/>
    </row>
    <row r="12" spans="1:38" ht="24.95" customHeight="1">
      <c r="A12" s="810">
        <v>787</v>
      </c>
      <c r="B12" s="782" t="s">
        <v>6580</v>
      </c>
      <c r="C12" s="816"/>
      <c r="D12" s="817" t="s">
        <v>6581</v>
      </c>
      <c r="E12" s="817" t="s">
        <v>0</v>
      </c>
      <c r="F12" s="818"/>
      <c r="G12" s="819" t="s">
        <v>6582</v>
      </c>
      <c r="H12" s="818"/>
      <c r="I12" s="818">
        <f t="shared" si="1"/>
        <v>0</v>
      </c>
      <c r="J12" s="818">
        <f>J14+J24+J34+J44</f>
        <v>0</v>
      </c>
      <c r="K12" s="818"/>
      <c r="L12" s="818">
        <f t="shared" si="2"/>
        <v>0</v>
      </c>
      <c r="M12" s="818">
        <f>M14+M24+M34+M44</f>
        <v>0</v>
      </c>
      <c r="N12" s="818"/>
      <c r="O12" s="818">
        <f t="shared" si="3"/>
        <v>0</v>
      </c>
      <c r="P12" s="818">
        <f>P14+P24+P34+P44</f>
        <v>0</v>
      </c>
      <c r="Q12" s="818">
        <f t="shared" si="0"/>
        <v>0</v>
      </c>
      <c r="R12" s="818">
        <f t="shared" si="0"/>
        <v>0</v>
      </c>
      <c r="S12" s="818"/>
      <c r="T12" s="818"/>
      <c r="U12" s="818"/>
      <c r="V12" s="820"/>
      <c r="W12" s="883">
        <v>1</v>
      </c>
      <c r="X12" s="821" t="s">
        <v>0</v>
      </c>
      <c r="Y12" s="782"/>
      <c r="Z12" s="782" t="s">
        <v>6583</v>
      </c>
      <c r="AA12" s="782" t="s">
        <v>0</v>
      </c>
      <c r="AB12" s="782" t="s">
        <v>0</v>
      </c>
      <c r="AC12" s="782"/>
      <c r="AD12" s="782"/>
      <c r="AE12" s="782"/>
      <c r="AF12" s="782"/>
      <c r="AG12" s="782"/>
      <c r="AH12" s="782"/>
      <c r="AI12" s="782"/>
      <c r="AJ12" s="782"/>
      <c r="AK12" s="782"/>
      <c r="AL12" s="782"/>
    </row>
    <row r="13" spans="1:38" ht="24.95" customHeight="1">
      <c r="A13" s="747">
        <v>788</v>
      </c>
      <c r="B13" s="743" t="s">
        <v>6584</v>
      </c>
      <c r="C13" s="822"/>
      <c r="D13" s="823" t="s">
        <v>6581</v>
      </c>
      <c r="E13" s="823" t="s">
        <v>0</v>
      </c>
      <c r="F13" s="824"/>
      <c r="G13" s="825" t="s">
        <v>6585</v>
      </c>
      <c r="H13" s="824"/>
      <c r="I13" s="824">
        <f t="shared" si="1"/>
        <v>0</v>
      </c>
      <c r="J13" s="824">
        <f>J15+J25+J35+J45</f>
        <v>0</v>
      </c>
      <c r="K13" s="824"/>
      <c r="L13" s="824">
        <f t="shared" si="2"/>
        <v>0</v>
      </c>
      <c r="M13" s="824">
        <f>M15+M25+M35+M45</f>
        <v>0</v>
      </c>
      <c r="N13" s="824"/>
      <c r="O13" s="824">
        <f t="shared" si="3"/>
        <v>0</v>
      </c>
      <c r="P13" s="824">
        <f>P15+P25+P35+P45</f>
        <v>0</v>
      </c>
      <c r="Q13" s="824">
        <f t="shared" si="0"/>
        <v>0</v>
      </c>
      <c r="R13" s="824">
        <f t="shared" si="0"/>
        <v>0</v>
      </c>
      <c r="S13" s="824"/>
      <c r="T13" s="824"/>
      <c r="U13" s="824">
        <f t="shared" si="4"/>
        <v>0</v>
      </c>
      <c r="V13" s="826"/>
      <c r="W13" s="884">
        <v>1</v>
      </c>
      <c r="X13" s="744" t="s">
        <v>0</v>
      </c>
      <c r="Z13" s="743" t="s">
        <v>6583</v>
      </c>
      <c r="AA13" s="743" t="s">
        <v>0</v>
      </c>
      <c r="AB13" s="743" t="s">
        <v>0</v>
      </c>
    </row>
    <row r="14" spans="1:38" ht="24.95" customHeight="1">
      <c r="A14" s="782">
        <v>789</v>
      </c>
      <c r="B14" s="782" t="s">
        <v>6571</v>
      </c>
      <c r="C14" s="827"/>
      <c r="D14" s="828" t="s">
        <v>6586</v>
      </c>
      <c r="E14" s="828" t="s">
        <v>0</v>
      </c>
      <c r="F14" s="829"/>
      <c r="G14" s="830" t="s">
        <v>6575</v>
      </c>
      <c r="H14" s="829"/>
      <c r="I14" s="829">
        <f t="shared" si="1"/>
        <v>0</v>
      </c>
      <c r="J14" s="829">
        <f>J16+J18+J20</f>
        <v>0</v>
      </c>
      <c r="K14" s="829"/>
      <c r="L14" s="829">
        <f t="shared" si="2"/>
        <v>0</v>
      </c>
      <c r="M14" s="829">
        <f>M16+M18+M20</f>
        <v>0</v>
      </c>
      <c r="N14" s="829"/>
      <c r="O14" s="829">
        <f t="shared" si="3"/>
        <v>0</v>
      </c>
      <c r="P14" s="829">
        <f>P16+P18+P20</f>
        <v>0</v>
      </c>
      <c r="Q14" s="829">
        <f t="shared" si="0"/>
        <v>0</v>
      </c>
      <c r="R14" s="829">
        <f t="shared" si="0"/>
        <v>0</v>
      </c>
      <c r="S14" s="829"/>
      <c r="T14" s="829"/>
      <c r="U14" s="829"/>
      <c r="V14" s="831"/>
      <c r="W14" s="885">
        <v>1</v>
      </c>
      <c r="X14" s="821" t="s">
        <v>0</v>
      </c>
      <c r="Y14" s="782"/>
      <c r="Z14" s="782" t="s">
        <v>6587</v>
      </c>
      <c r="AA14" s="782" t="s">
        <v>0</v>
      </c>
      <c r="AB14" s="782" t="s">
        <v>0</v>
      </c>
      <c r="AC14" s="782"/>
      <c r="AD14" s="782"/>
      <c r="AE14" s="782"/>
      <c r="AF14" s="782"/>
      <c r="AG14" s="782"/>
      <c r="AH14" s="782"/>
      <c r="AI14" s="782"/>
      <c r="AJ14" s="782"/>
      <c r="AK14" s="782"/>
      <c r="AL14" s="782"/>
    </row>
    <row r="15" spans="1:38" ht="24.95" customHeight="1">
      <c r="A15" s="743">
        <v>790</v>
      </c>
      <c r="B15" s="743" t="s">
        <v>6572</v>
      </c>
      <c r="C15" s="832"/>
      <c r="D15" s="833" t="s">
        <v>6588</v>
      </c>
      <c r="E15" s="833" t="s">
        <v>0</v>
      </c>
      <c r="F15" s="834"/>
      <c r="G15" s="835" t="s">
        <v>6579</v>
      </c>
      <c r="H15" s="834"/>
      <c r="I15" s="834">
        <f t="shared" si="1"/>
        <v>0</v>
      </c>
      <c r="J15" s="834">
        <f>J17+J19+J21</f>
        <v>0</v>
      </c>
      <c r="K15" s="834"/>
      <c r="L15" s="834">
        <f t="shared" si="2"/>
        <v>0</v>
      </c>
      <c r="M15" s="834">
        <f>M17+M19+M21</f>
        <v>0</v>
      </c>
      <c r="N15" s="834"/>
      <c r="O15" s="834">
        <f t="shared" si="3"/>
        <v>0</v>
      </c>
      <c r="P15" s="834">
        <f>P17+P19+P21</f>
        <v>0</v>
      </c>
      <c r="Q15" s="834">
        <f t="shared" si="0"/>
        <v>0</v>
      </c>
      <c r="R15" s="834">
        <f t="shared" si="0"/>
        <v>0</v>
      </c>
      <c r="S15" s="834"/>
      <c r="T15" s="834"/>
      <c r="U15" s="834">
        <f t="shared" si="4"/>
        <v>0</v>
      </c>
      <c r="V15" s="836"/>
      <c r="W15" s="886">
        <v>1</v>
      </c>
      <c r="X15" s="744" t="s">
        <v>0</v>
      </c>
      <c r="Z15" s="743" t="s">
        <v>6587</v>
      </c>
      <c r="AA15" s="743" t="s">
        <v>0</v>
      </c>
      <c r="AB15" s="743" t="s">
        <v>0</v>
      </c>
    </row>
    <row r="16" spans="1:38" ht="24.95" customHeight="1">
      <c r="A16" s="782">
        <v>791</v>
      </c>
      <c r="B16" s="782" t="s">
        <v>6589</v>
      </c>
      <c r="C16" s="837"/>
      <c r="D16" s="838" t="s">
        <v>6590</v>
      </c>
      <c r="E16" s="838" t="s">
        <v>6591</v>
      </c>
      <c r="F16" s="839"/>
      <c r="G16" s="840" t="s">
        <v>2650</v>
      </c>
      <c r="H16" s="839">
        <f>[6]자재조서!$E$5</f>
        <v>227000</v>
      </c>
      <c r="I16" s="839">
        <f t="shared" ref="I16:I79" si="5">H16</f>
        <v>227000</v>
      </c>
      <c r="J16" s="839">
        <f>TRUNC(I16*F16,0)</f>
        <v>0</v>
      </c>
      <c r="K16" s="839">
        <v>0</v>
      </c>
      <c r="L16" s="839">
        <f>K16</f>
        <v>0</v>
      </c>
      <c r="M16" s="839"/>
      <c r="N16" s="839">
        <v>0</v>
      </c>
      <c r="O16" s="839">
        <f>N16</f>
        <v>0</v>
      </c>
      <c r="P16" s="839"/>
      <c r="Q16" s="839">
        <f t="shared" si="0"/>
        <v>227000</v>
      </c>
      <c r="R16" s="839">
        <f t="shared" si="0"/>
        <v>0</v>
      </c>
      <c r="S16" s="839"/>
      <c r="T16" s="839"/>
      <c r="U16" s="839"/>
      <c r="V16" s="841"/>
      <c r="W16" s="887"/>
      <c r="X16" s="821" t="s">
        <v>0</v>
      </c>
      <c r="Y16" s="782"/>
      <c r="Z16" s="782" t="s">
        <v>6592</v>
      </c>
      <c r="AA16" s="782" t="s">
        <v>0</v>
      </c>
      <c r="AB16" s="782" t="s">
        <v>6593</v>
      </c>
      <c r="AC16" s="782"/>
      <c r="AD16" s="782"/>
      <c r="AE16" s="782"/>
      <c r="AF16" s="782"/>
      <c r="AG16" s="782"/>
      <c r="AH16" s="782"/>
      <c r="AI16" s="782"/>
      <c r="AJ16" s="782"/>
      <c r="AK16" s="782"/>
      <c r="AL16" s="782"/>
    </row>
    <row r="17" spans="1:44" ht="24.95" customHeight="1">
      <c r="A17" s="743">
        <v>792</v>
      </c>
      <c r="B17" s="743" t="s">
        <v>6594</v>
      </c>
      <c r="C17" s="842"/>
      <c r="D17" s="843" t="s">
        <v>6595</v>
      </c>
      <c r="E17" s="843" t="s">
        <v>6591</v>
      </c>
      <c r="F17" s="844"/>
      <c r="G17" s="845" t="s">
        <v>2650</v>
      </c>
      <c r="H17" s="844">
        <f>[6]자재조서!$E$5</f>
        <v>227000</v>
      </c>
      <c r="I17" s="844">
        <f t="shared" si="5"/>
        <v>227000</v>
      </c>
      <c r="J17" s="844">
        <f>TRUNC(I17*F17,0)</f>
        <v>0</v>
      </c>
      <c r="K17" s="844">
        <v>0</v>
      </c>
      <c r="L17" s="844">
        <f t="shared" ref="L17:L80" si="6">K17</f>
        <v>0</v>
      </c>
      <c r="M17" s="844"/>
      <c r="N17" s="844">
        <v>0</v>
      </c>
      <c r="O17" s="844">
        <f t="shared" ref="O17:O80" si="7">N17</f>
        <v>0</v>
      </c>
      <c r="P17" s="844"/>
      <c r="Q17" s="844">
        <f t="shared" si="0"/>
        <v>227000</v>
      </c>
      <c r="R17" s="844">
        <f t="shared" si="0"/>
        <v>0</v>
      </c>
      <c r="S17" s="844"/>
      <c r="T17" s="844"/>
      <c r="U17" s="844">
        <f t="shared" si="4"/>
        <v>0</v>
      </c>
      <c r="V17" s="846"/>
      <c r="W17" s="888">
        <v>15</v>
      </c>
      <c r="X17" s="744" t="s">
        <v>0</v>
      </c>
      <c r="Z17" s="743" t="s">
        <v>6592</v>
      </c>
      <c r="AA17" s="743" t="s">
        <v>0</v>
      </c>
      <c r="AB17" s="743" t="s">
        <v>6593</v>
      </c>
    </row>
    <row r="18" spans="1:44" ht="24.95" customHeight="1">
      <c r="A18" s="810">
        <v>793</v>
      </c>
      <c r="B18" s="782" t="s">
        <v>6596</v>
      </c>
      <c r="C18" s="837"/>
      <c r="D18" s="838" t="s">
        <v>6595</v>
      </c>
      <c r="E18" s="838" t="s">
        <v>6597</v>
      </c>
      <c r="F18" s="839"/>
      <c r="G18" s="840" t="s">
        <v>2650</v>
      </c>
      <c r="H18" s="839">
        <f>[6]자재조서!$E$4</f>
        <v>195000</v>
      </c>
      <c r="I18" s="839">
        <f t="shared" si="5"/>
        <v>195000</v>
      </c>
      <c r="J18" s="839">
        <f>TRUNC(I18*F18,0)</f>
        <v>0</v>
      </c>
      <c r="K18" s="839">
        <v>0</v>
      </c>
      <c r="L18" s="839">
        <f t="shared" si="6"/>
        <v>0</v>
      </c>
      <c r="M18" s="839"/>
      <c r="N18" s="839">
        <v>0</v>
      </c>
      <c r="O18" s="839">
        <f t="shared" si="7"/>
        <v>0</v>
      </c>
      <c r="P18" s="839"/>
      <c r="Q18" s="839">
        <f t="shared" si="0"/>
        <v>195000</v>
      </c>
      <c r="R18" s="839">
        <f t="shared" si="0"/>
        <v>0</v>
      </c>
      <c r="S18" s="839"/>
      <c r="T18" s="839"/>
      <c r="U18" s="839"/>
      <c r="V18" s="841"/>
      <c r="W18" s="887"/>
      <c r="X18" s="821" t="s">
        <v>0</v>
      </c>
      <c r="Y18" s="782"/>
      <c r="Z18" s="782" t="s">
        <v>6598</v>
      </c>
      <c r="AA18" s="782" t="s">
        <v>0</v>
      </c>
      <c r="AB18" s="782" t="s">
        <v>6599</v>
      </c>
      <c r="AC18" s="782"/>
      <c r="AD18" s="782"/>
      <c r="AE18" s="782"/>
      <c r="AF18" s="782"/>
      <c r="AG18" s="782"/>
      <c r="AH18" s="782"/>
      <c r="AI18" s="782"/>
      <c r="AJ18" s="782"/>
      <c r="AK18" s="782"/>
      <c r="AL18" s="782"/>
    </row>
    <row r="19" spans="1:44" ht="24.95" customHeight="1">
      <c r="A19" s="747">
        <v>794</v>
      </c>
      <c r="B19" s="743" t="s">
        <v>6600</v>
      </c>
      <c r="C19" s="842"/>
      <c r="D19" s="843" t="s">
        <v>6601</v>
      </c>
      <c r="E19" s="843" t="s">
        <v>6597</v>
      </c>
      <c r="F19" s="844"/>
      <c r="G19" s="845" t="s">
        <v>2650</v>
      </c>
      <c r="H19" s="844">
        <f>[6]자재조서!$E$4</f>
        <v>195000</v>
      </c>
      <c r="I19" s="844">
        <f t="shared" si="5"/>
        <v>195000</v>
      </c>
      <c r="J19" s="844">
        <f>TRUNC(I19*F19,0)</f>
        <v>0</v>
      </c>
      <c r="K19" s="844">
        <v>0</v>
      </c>
      <c r="L19" s="844">
        <f t="shared" si="6"/>
        <v>0</v>
      </c>
      <c r="M19" s="844"/>
      <c r="N19" s="844">
        <v>0</v>
      </c>
      <c r="O19" s="844">
        <f t="shared" si="7"/>
        <v>0</v>
      </c>
      <c r="P19" s="844"/>
      <c r="Q19" s="844">
        <f t="shared" si="0"/>
        <v>195000</v>
      </c>
      <c r="R19" s="844">
        <f t="shared" si="0"/>
        <v>0</v>
      </c>
      <c r="S19" s="844"/>
      <c r="T19" s="844"/>
      <c r="U19" s="844">
        <f t="shared" si="4"/>
        <v>0</v>
      </c>
      <c r="V19" s="846"/>
      <c r="W19" s="888">
        <v>44</v>
      </c>
      <c r="X19" s="744" t="s">
        <v>0</v>
      </c>
      <c r="Z19" s="743" t="s">
        <v>6598</v>
      </c>
      <c r="AA19" s="743" t="s">
        <v>0</v>
      </c>
      <c r="AB19" s="743" t="s">
        <v>6599</v>
      </c>
    </row>
    <row r="20" spans="1:44" ht="24.95" customHeight="1">
      <c r="A20" s="782">
        <v>795</v>
      </c>
      <c r="B20" s="782" t="s">
        <v>6571</v>
      </c>
      <c r="C20" s="837"/>
      <c r="D20" s="838" t="s">
        <v>6602</v>
      </c>
      <c r="E20" s="838" t="s">
        <v>6603</v>
      </c>
      <c r="F20" s="839"/>
      <c r="G20" s="840" t="s">
        <v>6575</v>
      </c>
      <c r="H20" s="839"/>
      <c r="I20" s="839">
        <f t="shared" si="5"/>
        <v>0</v>
      </c>
      <c r="J20" s="839">
        <f t="shared" ref="J20:J21" si="8">(R18+R16)*0.54%</f>
        <v>0</v>
      </c>
      <c r="K20" s="839"/>
      <c r="L20" s="839">
        <f t="shared" si="6"/>
        <v>0</v>
      </c>
      <c r="M20" s="839">
        <v>0</v>
      </c>
      <c r="N20" s="839"/>
      <c r="O20" s="839">
        <f t="shared" si="7"/>
        <v>0</v>
      </c>
      <c r="P20" s="839">
        <v>0</v>
      </c>
      <c r="Q20" s="839">
        <f t="shared" si="0"/>
        <v>0</v>
      </c>
      <c r="R20" s="839">
        <f t="shared" si="0"/>
        <v>0</v>
      </c>
      <c r="S20" s="839"/>
      <c r="T20" s="839"/>
      <c r="U20" s="839"/>
      <c r="V20" s="841"/>
      <c r="W20" s="887"/>
      <c r="X20" s="821" t="s">
        <v>0</v>
      </c>
      <c r="Y20" s="782"/>
      <c r="Z20" s="782" t="s">
        <v>6604</v>
      </c>
      <c r="AA20" s="782" t="s">
        <v>0</v>
      </c>
      <c r="AB20" s="782" t="s">
        <v>6605</v>
      </c>
      <c r="AC20" s="782"/>
      <c r="AD20" s="782"/>
      <c r="AE20" s="782"/>
      <c r="AF20" s="782"/>
      <c r="AG20" s="782"/>
      <c r="AH20" s="782" t="s">
        <v>6606</v>
      </c>
      <c r="AI20" s="782"/>
      <c r="AJ20" s="782"/>
      <c r="AK20" s="782"/>
      <c r="AL20" s="782"/>
    </row>
    <row r="21" spans="1:44" s="747" customFormat="1" ht="24.95" customHeight="1">
      <c r="A21" s="743">
        <v>796</v>
      </c>
      <c r="B21" s="743" t="s">
        <v>6572</v>
      </c>
      <c r="C21" s="842"/>
      <c r="D21" s="843" t="s">
        <v>6607</v>
      </c>
      <c r="E21" s="843" t="s">
        <v>6608</v>
      </c>
      <c r="F21" s="844"/>
      <c r="G21" s="845" t="s">
        <v>6579</v>
      </c>
      <c r="H21" s="844"/>
      <c r="I21" s="844">
        <f t="shared" si="5"/>
        <v>0</v>
      </c>
      <c r="J21" s="844">
        <f t="shared" si="8"/>
        <v>0</v>
      </c>
      <c r="K21" s="844"/>
      <c r="L21" s="844">
        <f t="shared" si="6"/>
        <v>0</v>
      </c>
      <c r="M21" s="844">
        <v>0</v>
      </c>
      <c r="N21" s="844"/>
      <c r="O21" s="844">
        <f t="shared" si="7"/>
        <v>0</v>
      </c>
      <c r="P21" s="844">
        <v>0</v>
      </c>
      <c r="Q21" s="844">
        <f t="shared" si="0"/>
        <v>0</v>
      </c>
      <c r="R21" s="844">
        <f t="shared" si="0"/>
        <v>0</v>
      </c>
      <c r="S21" s="844"/>
      <c r="T21" s="844"/>
      <c r="U21" s="844">
        <f t="shared" si="4"/>
        <v>0</v>
      </c>
      <c r="V21" s="846"/>
      <c r="W21" s="888">
        <v>1</v>
      </c>
      <c r="X21" s="744" t="s">
        <v>0</v>
      </c>
      <c r="Y21" s="743"/>
      <c r="Z21" s="743" t="s">
        <v>6604</v>
      </c>
      <c r="AA21" s="743" t="s">
        <v>0</v>
      </c>
      <c r="AB21" s="743" t="s">
        <v>6605</v>
      </c>
      <c r="AC21" s="743"/>
      <c r="AD21" s="743"/>
      <c r="AE21" s="743"/>
      <c r="AF21" s="743"/>
      <c r="AG21" s="743"/>
      <c r="AH21" s="743" t="s">
        <v>6606</v>
      </c>
      <c r="AI21" s="743"/>
      <c r="AJ21" s="847"/>
      <c r="AK21" s="847"/>
      <c r="AL21" s="847"/>
    </row>
    <row r="22" spans="1:44" ht="24.95" customHeight="1">
      <c r="A22" s="782">
        <v>797</v>
      </c>
      <c r="B22" s="782" t="s">
        <v>6609</v>
      </c>
      <c r="C22" s="837"/>
      <c r="D22" s="838"/>
      <c r="E22" s="838"/>
      <c r="F22" s="839"/>
      <c r="G22" s="840"/>
      <c r="H22" s="839"/>
      <c r="I22" s="839">
        <f t="shared" si="5"/>
        <v>0</v>
      </c>
      <c r="J22" s="839"/>
      <c r="K22" s="839"/>
      <c r="L22" s="839">
        <f t="shared" si="6"/>
        <v>0</v>
      </c>
      <c r="M22" s="839"/>
      <c r="N22" s="839"/>
      <c r="O22" s="839">
        <f t="shared" si="7"/>
        <v>0</v>
      </c>
      <c r="P22" s="839"/>
      <c r="Q22" s="839">
        <f t="shared" ref="Q22:R66" si="9">I22+L22+O22</f>
        <v>0</v>
      </c>
      <c r="R22" s="839">
        <f t="shared" si="9"/>
        <v>0</v>
      </c>
      <c r="S22" s="839"/>
      <c r="T22" s="839"/>
      <c r="U22" s="839"/>
      <c r="V22" s="841"/>
      <c r="W22" s="887"/>
      <c r="X22" s="821" t="s">
        <v>0</v>
      </c>
      <c r="Y22" s="782"/>
      <c r="Z22" s="782" t="s">
        <v>6610</v>
      </c>
      <c r="AA22" s="782" t="s">
        <v>0</v>
      </c>
      <c r="AB22" s="782" t="s">
        <v>0</v>
      </c>
      <c r="AC22" s="782"/>
      <c r="AD22" s="782"/>
      <c r="AE22" s="782"/>
      <c r="AF22" s="782"/>
      <c r="AG22" s="782"/>
      <c r="AH22" s="782"/>
      <c r="AI22" s="782"/>
      <c r="AJ22" s="848"/>
      <c r="AK22" s="848"/>
      <c r="AL22" s="848"/>
      <c r="AP22" s="849">
        <f>J24+J25+J26+J27+J28+J29+J30+J31+J34+J35+J36+J37+J38+J39+J40+J41+J42+J43+J44+J45+J46+J47+J48+J49+J50+J51+J52+J53+J54+J55</f>
        <v>0</v>
      </c>
      <c r="AQ22" s="849">
        <f>M24+M25+M26+M27+M28+M29+M30+M31+M34+M35+M36+M37+M38+M39+M40+M41+M42+M43+M44+M45+M46+M47+M48+M49+M50+M51+M52+M53+M54+M55</f>
        <v>0</v>
      </c>
      <c r="AR22" s="849">
        <f>P24+P25+P26+P27+P28+P29+P30+P31+P34+P35+P36+P37+P38+P39+P40+P41+P42+P43+P44+P45+P46+P47+P48+P49+P50+P51+P52+P53+P54+P55</f>
        <v>0</v>
      </c>
    </row>
    <row r="23" spans="1:44" ht="24.95" customHeight="1">
      <c r="A23" s="743">
        <v>798</v>
      </c>
      <c r="B23" s="743" t="s">
        <v>6600</v>
      </c>
      <c r="C23" s="842"/>
      <c r="D23" s="843"/>
      <c r="E23" s="843"/>
      <c r="F23" s="844"/>
      <c r="G23" s="845"/>
      <c r="H23" s="844"/>
      <c r="I23" s="844">
        <f t="shared" si="5"/>
        <v>0</v>
      </c>
      <c r="J23" s="844"/>
      <c r="K23" s="844"/>
      <c r="L23" s="844">
        <f t="shared" si="6"/>
        <v>0</v>
      </c>
      <c r="M23" s="844"/>
      <c r="N23" s="844"/>
      <c r="O23" s="844">
        <f t="shared" si="7"/>
        <v>0</v>
      </c>
      <c r="P23" s="844"/>
      <c r="Q23" s="844">
        <f t="shared" si="9"/>
        <v>0</v>
      </c>
      <c r="R23" s="844">
        <f t="shared" si="9"/>
        <v>0</v>
      </c>
      <c r="S23" s="844"/>
      <c r="T23" s="844"/>
      <c r="U23" s="844">
        <f t="shared" si="4"/>
        <v>0</v>
      </c>
      <c r="V23" s="846"/>
      <c r="W23" s="888"/>
      <c r="X23" s="744" t="s">
        <v>0</v>
      </c>
      <c r="Z23" s="743" t="s">
        <v>6610</v>
      </c>
      <c r="AA23" s="743" t="s">
        <v>0</v>
      </c>
      <c r="AB23" s="743" t="s">
        <v>0</v>
      </c>
      <c r="AJ23" s="847"/>
      <c r="AK23" s="847"/>
      <c r="AL23" s="847"/>
      <c r="AP23" s="849">
        <f>J56+J57+J58+J59+J60+J63+J64+J65+J66+J67+J68+J69+J70+J71+J72+J73+J74+J75+J76+J77+J78+J79+J80+J81+J82+J83+J84+J85+J86+J87</f>
        <v>0</v>
      </c>
      <c r="AQ23" s="849">
        <f>M56+M57+M58+M59+M60+M63+M64+M65+M66+M67+M68+M69+M70+M71+M72+M73+M74+M75+M76+M77+M78+M79+M80+M81+M82+M83+M84+M85+M86+M87</f>
        <v>0</v>
      </c>
      <c r="AR23" s="849">
        <f>P56+P57+P58+P59+P60+P63+P64+P65+P66+P67+P68+P69+P70+P71+P72+P73+P74+P75+P76+P77+P78+P79+P80+P81+P82+P83+P84+P85+P86+P87</f>
        <v>0</v>
      </c>
    </row>
    <row r="24" spans="1:44" ht="24.95" customHeight="1">
      <c r="A24" s="810">
        <v>799</v>
      </c>
      <c r="B24" s="782" t="s">
        <v>6571</v>
      </c>
      <c r="C24" s="827"/>
      <c r="D24" s="828" t="s">
        <v>6611</v>
      </c>
      <c r="E24" s="828" t="s">
        <v>0</v>
      </c>
      <c r="F24" s="829"/>
      <c r="G24" s="830" t="s">
        <v>6575</v>
      </c>
      <c r="H24" s="829"/>
      <c r="I24" s="829">
        <f t="shared" si="5"/>
        <v>0</v>
      </c>
      <c r="J24" s="829">
        <f>J26+J28+J30</f>
        <v>0</v>
      </c>
      <c r="K24" s="829"/>
      <c r="L24" s="829">
        <f t="shared" si="6"/>
        <v>0</v>
      </c>
      <c r="M24" s="829">
        <f>M26+M28+M30</f>
        <v>0</v>
      </c>
      <c r="N24" s="829"/>
      <c r="O24" s="829">
        <f t="shared" si="7"/>
        <v>0</v>
      </c>
      <c r="P24" s="829">
        <f>P26+P28+P30</f>
        <v>0</v>
      </c>
      <c r="Q24" s="829">
        <f t="shared" si="9"/>
        <v>0</v>
      </c>
      <c r="R24" s="829">
        <f t="shared" si="9"/>
        <v>0</v>
      </c>
      <c r="S24" s="829"/>
      <c r="T24" s="829"/>
      <c r="U24" s="829"/>
      <c r="V24" s="831"/>
      <c r="W24" s="885">
        <v>1</v>
      </c>
      <c r="X24" s="821" t="s">
        <v>0</v>
      </c>
      <c r="Y24" s="782"/>
      <c r="Z24" s="782" t="s">
        <v>6612</v>
      </c>
      <c r="AA24" s="782" t="s">
        <v>0</v>
      </c>
      <c r="AB24" s="782" t="s">
        <v>0</v>
      </c>
      <c r="AC24" s="782"/>
      <c r="AD24" s="782"/>
      <c r="AE24" s="782"/>
      <c r="AF24" s="782"/>
      <c r="AG24" s="782"/>
      <c r="AH24" s="782"/>
      <c r="AI24" s="782"/>
      <c r="AJ24" s="782"/>
      <c r="AK24" s="782"/>
      <c r="AL24" s="782"/>
      <c r="AP24" s="849" t="e">
        <f>#REF!+#REF!+#REF!+#REF!+#REF!+#REF!+#REF!+#REF!+#REF!+#REF!+#REF!+#REF!+#REF!+#REF!+#REF!+#REF!+#REF!+#REF!+#REF!</f>
        <v>#REF!</v>
      </c>
      <c r="AQ24" s="849" t="e">
        <f>#REF!+#REF!+#REF!+#REF!+#REF!+#REF!+#REF!+#REF!+#REF!+#REF!+#REF!+#REF!+#REF!+#REF!+#REF!+#REF!+#REF!+#REF!+#REF!</f>
        <v>#REF!</v>
      </c>
      <c r="AR24" s="849" t="e">
        <f>#REF!+#REF!+#REF!+#REF!+#REF!+#REF!+#REF!+#REF!+#REF!+#REF!+#REF!+#REF!+#REF!+#REF!+#REF!+#REF!+#REF!+#REF!+#REF!</f>
        <v>#REF!</v>
      </c>
    </row>
    <row r="25" spans="1:44" ht="24.95" customHeight="1">
      <c r="A25" s="747">
        <v>800</v>
      </c>
      <c r="B25" s="743" t="s">
        <v>6613</v>
      </c>
      <c r="C25" s="832"/>
      <c r="D25" s="833" t="s">
        <v>6614</v>
      </c>
      <c r="E25" s="833" t="s">
        <v>0</v>
      </c>
      <c r="F25" s="834"/>
      <c r="G25" s="835" t="s">
        <v>6579</v>
      </c>
      <c r="H25" s="834"/>
      <c r="I25" s="834">
        <f t="shared" si="5"/>
        <v>0</v>
      </c>
      <c r="J25" s="834">
        <f>J27+J29+J31</f>
        <v>0</v>
      </c>
      <c r="K25" s="834"/>
      <c r="L25" s="834">
        <f t="shared" si="6"/>
        <v>0</v>
      </c>
      <c r="M25" s="834">
        <f>M27+M29+M31</f>
        <v>0</v>
      </c>
      <c r="N25" s="834"/>
      <c r="O25" s="834">
        <f t="shared" si="7"/>
        <v>0</v>
      </c>
      <c r="P25" s="834">
        <f>P27+P29+P31</f>
        <v>0</v>
      </c>
      <c r="Q25" s="834">
        <f t="shared" si="9"/>
        <v>0</v>
      </c>
      <c r="R25" s="834">
        <f t="shared" si="9"/>
        <v>0</v>
      </c>
      <c r="S25" s="834"/>
      <c r="T25" s="834"/>
      <c r="U25" s="834">
        <f t="shared" si="4"/>
        <v>0</v>
      </c>
      <c r="V25" s="836"/>
      <c r="W25" s="886">
        <v>1</v>
      </c>
      <c r="X25" s="744" t="s">
        <v>0</v>
      </c>
      <c r="Z25" s="743" t="s">
        <v>6612</v>
      </c>
      <c r="AA25" s="743" t="s">
        <v>0</v>
      </c>
      <c r="AB25" s="743" t="s">
        <v>0</v>
      </c>
    </row>
    <row r="26" spans="1:44" ht="24.95" customHeight="1">
      <c r="A26" s="782">
        <v>801</v>
      </c>
      <c r="B26" s="782" t="s">
        <v>6615</v>
      </c>
      <c r="C26" s="837"/>
      <c r="D26" s="838" t="s">
        <v>6616</v>
      </c>
      <c r="E26" s="838" t="s">
        <v>6617</v>
      </c>
      <c r="F26" s="839"/>
      <c r="G26" s="840" t="s">
        <v>6618</v>
      </c>
      <c r="H26" s="839">
        <f>[6]자재조서!$E$19</f>
        <v>95000</v>
      </c>
      <c r="I26" s="839">
        <f t="shared" si="5"/>
        <v>95000</v>
      </c>
      <c r="J26" s="839">
        <f>TRUNC(I26*F26,0)</f>
        <v>0</v>
      </c>
      <c r="K26" s="839">
        <v>0</v>
      </c>
      <c r="L26" s="839">
        <f t="shared" si="6"/>
        <v>0</v>
      </c>
      <c r="M26" s="839"/>
      <c r="N26" s="839">
        <v>0</v>
      </c>
      <c r="O26" s="839">
        <f t="shared" si="7"/>
        <v>0</v>
      </c>
      <c r="P26" s="839"/>
      <c r="Q26" s="839">
        <f t="shared" si="9"/>
        <v>95000</v>
      </c>
      <c r="R26" s="839">
        <f t="shared" si="9"/>
        <v>0</v>
      </c>
      <c r="S26" s="839"/>
      <c r="T26" s="839"/>
      <c r="U26" s="839"/>
      <c r="V26" s="841"/>
      <c r="W26" s="887"/>
      <c r="X26" s="821" t="s">
        <v>0</v>
      </c>
      <c r="Y26" s="782"/>
      <c r="Z26" s="782" t="s">
        <v>6619</v>
      </c>
      <c r="AA26" s="782" t="s">
        <v>0</v>
      </c>
      <c r="AB26" s="782" t="s">
        <v>6620</v>
      </c>
      <c r="AC26" s="782"/>
      <c r="AD26" s="782"/>
      <c r="AE26" s="782"/>
      <c r="AF26" s="782"/>
      <c r="AG26" s="782"/>
      <c r="AH26" s="782"/>
      <c r="AI26" s="782"/>
      <c r="AJ26" s="782"/>
      <c r="AK26" s="782"/>
      <c r="AL26" s="782"/>
    </row>
    <row r="27" spans="1:44" ht="24.95" customHeight="1">
      <c r="A27" s="743">
        <v>802</v>
      </c>
      <c r="B27" s="743" t="s">
        <v>6621</v>
      </c>
      <c r="C27" s="842"/>
      <c r="D27" s="843" t="s">
        <v>6622</v>
      </c>
      <c r="E27" s="843" t="s">
        <v>6617</v>
      </c>
      <c r="F27" s="844"/>
      <c r="G27" s="845" t="s">
        <v>6618</v>
      </c>
      <c r="H27" s="844">
        <f>[6]자재조서!$E$19</f>
        <v>95000</v>
      </c>
      <c r="I27" s="844">
        <f t="shared" si="5"/>
        <v>95000</v>
      </c>
      <c r="J27" s="844">
        <f>TRUNC(I27*F27,0)</f>
        <v>0</v>
      </c>
      <c r="K27" s="844">
        <v>0</v>
      </c>
      <c r="L27" s="844">
        <f t="shared" si="6"/>
        <v>0</v>
      </c>
      <c r="M27" s="844"/>
      <c r="N27" s="844">
        <v>0</v>
      </c>
      <c r="O27" s="844">
        <f t="shared" si="7"/>
        <v>0</v>
      </c>
      <c r="P27" s="844"/>
      <c r="Q27" s="844">
        <f t="shared" si="9"/>
        <v>95000</v>
      </c>
      <c r="R27" s="844">
        <f t="shared" si="9"/>
        <v>0</v>
      </c>
      <c r="S27" s="844"/>
      <c r="T27" s="844"/>
      <c r="U27" s="844">
        <f t="shared" si="4"/>
        <v>0</v>
      </c>
      <c r="V27" s="846"/>
      <c r="W27" s="888">
        <v>80</v>
      </c>
      <c r="X27" s="744" t="s">
        <v>0</v>
      </c>
      <c r="Z27" s="743" t="s">
        <v>6619</v>
      </c>
      <c r="AA27" s="743" t="s">
        <v>0</v>
      </c>
      <c r="AB27" s="743" t="s">
        <v>6620</v>
      </c>
    </row>
    <row r="28" spans="1:44" ht="24.95" customHeight="1">
      <c r="A28" s="782">
        <v>803</v>
      </c>
      <c r="B28" s="782" t="s">
        <v>6615</v>
      </c>
      <c r="C28" s="837"/>
      <c r="D28" s="838" t="s">
        <v>6623</v>
      </c>
      <c r="E28" s="838" t="s">
        <v>6624</v>
      </c>
      <c r="F28" s="839"/>
      <c r="G28" s="840" t="s">
        <v>6618</v>
      </c>
      <c r="H28" s="839">
        <f>[6]자재조서!$E$20</f>
        <v>94890</v>
      </c>
      <c r="I28" s="839">
        <f t="shared" si="5"/>
        <v>94890</v>
      </c>
      <c r="J28" s="839">
        <f>TRUNC(I28*F28,0)</f>
        <v>0</v>
      </c>
      <c r="K28" s="839">
        <v>0</v>
      </c>
      <c r="L28" s="839">
        <f t="shared" si="6"/>
        <v>0</v>
      </c>
      <c r="M28" s="839"/>
      <c r="N28" s="839">
        <v>0</v>
      </c>
      <c r="O28" s="839">
        <f t="shared" si="7"/>
        <v>0</v>
      </c>
      <c r="P28" s="839"/>
      <c r="Q28" s="839">
        <f t="shared" si="9"/>
        <v>94890</v>
      </c>
      <c r="R28" s="839">
        <f t="shared" si="9"/>
        <v>0</v>
      </c>
      <c r="S28" s="839"/>
      <c r="T28" s="839"/>
      <c r="U28" s="839"/>
      <c r="V28" s="841"/>
      <c r="W28" s="887"/>
      <c r="X28" s="821" t="s">
        <v>0</v>
      </c>
      <c r="Y28" s="782"/>
      <c r="Z28" s="782" t="s">
        <v>6625</v>
      </c>
      <c r="AA28" s="782" t="s">
        <v>0</v>
      </c>
      <c r="AB28" s="782" t="s">
        <v>6626</v>
      </c>
      <c r="AC28" s="782"/>
      <c r="AD28" s="782"/>
      <c r="AE28" s="782"/>
      <c r="AF28" s="782"/>
      <c r="AG28" s="782"/>
      <c r="AH28" s="782"/>
      <c r="AI28" s="782"/>
      <c r="AJ28" s="782"/>
      <c r="AK28" s="782"/>
      <c r="AL28" s="782"/>
    </row>
    <row r="29" spans="1:44" ht="24.95" customHeight="1">
      <c r="A29" s="743">
        <v>804</v>
      </c>
      <c r="B29" s="743" t="s">
        <v>6572</v>
      </c>
      <c r="C29" s="842"/>
      <c r="D29" s="843" t="s">
        <v>6627</v>
      </c>
      <c r="E29" s="843" t="s">
        <v>6624</v>
      </c>
      <c r="F29" s="844"/>
      <c r="G29" s="845" t="s">
        <v>6618</v>
      </c>
      <c r="H29" s="844">
        <f>[6]자재조서!$E$20</f>
        <v>94890</v>
      </c>
      <c r="I29" s="844">
        <f t="shared" si="5"/>
        <v>94890</v>
      </c>
      <c r="J29" s="844">
        <f>TRUNC(I29*F29,0)</f>
        <v>0</v>
      </c>
      <c r="K29" s="844">
        <v>0</v>
      </c>
      <c r="L29" s="844">
        <f t="shared" si="6"/>
        <v>0</v>
      </c>
      <c r="M29" s="844"/>
      <c r="N29" s="844">
        <v>0</v>
      </c>
      <c r="O29" s="844">
        <f t="shared" si="7"/>
        <v>0</v>
      </c>
      <c r="P29" s="844"/>
      <c r="Q29" s="844">
        <f t="shared" si="9"/>
        <v>94890</v>
      </c>
      <c r="R29" s="844">
        <f t="shared" si="9"/>
        <v>0</v>
      </c>
      <c r="S29" s="844"/>
      <c r="T29" s="844"/>
      <c r="U29" s="844">
        <f t="shared" si="4"/>
        <v>0</v>
      </c>
      <c r="V29" s="846"/>
      <c r="W29" s="888">
        <v>183</v>
      </c>
      <c r="X29" s="744" t="s">
        <v>0</v>
      </c>
      <c r="Z29" s="743" t="s">
        <v>6625</v>
      </c>
      <c r="AA29" s="743" t="s">
        <v>0</v>
      </c>
      <c r="AB29" s="743" t="s">
        <v>6626</v>
      </c>
    </row>
    <row r="30" spans="1:44" ht="24.95" customHeight="1">
      <c r="A30" s="810">
        <v>805</v>
      </c>
      <c r="B30" s="782" t="s">
        <v>6615</v>
      </c>
      <c r="C30" s="837"/>
      <c r="D30" s="838" t="s">
        <v>6602</v>
      </c>
      <c r="E30" s="838" t="s">
        <v>6603</v>
      </c>
      <c r="F30" s="839"/>
      <c r="G30" s="840" t="s">
        <v>6575</v>
      </c>
      <c r="H30" s="839"/>
      <c r="I30" s="839">
        <f t="shared" si="5"/>
        <v>0</v>
      </c>
      <c r="J30" s="839">
        <f t="shared" ref="J30:J31" si="10">(R28+R26)*0.54%</f>
        <v>0</v>
      </c>
      <c r="K30" s="839"/>
      <c r="L30" s="839">
        <f t="shared" si="6"/>
        <v>0</v>
      </c>
      <c r="M30" s="839">
        <v>0</v>
      </c>
      <c r="N30" s="839"/>
      <c r="O30" s="839">
        <f t="shared" si="7"/>
        <v>0</v>
      </c>
      <c r="P30" s="839">
        <v>0</v>
      </c>
      <c r="Q30" s="839">
        <f t="shared" si="9"/>
        <v>0</v>
      </c>
      <c r="R30" s="839">
        <f>J30+M30+P30</f>
        <v>0</v>
      </c>
      <c r="S30" s="839"/>
      <c r="T30" s="839"/>
      <c r="U30" s="839"/>
      <c r="V30" s="841"/>
      <c r="W30" s="887"/>
      <c r="X30" s="821" t="s">
        <v>0</v>
      </c>
      <c r="Y30" s="782"/>
      <c r="Z30" s="782" t="s">
        <v>6628</v>
      </c>
      <c r="AA30" s="782" t="s">
        <v>0</v>
      </c>
      <c r="AB30" s="782" t="s">
        <v>6605</v>
      </c>
      <c r="AC30" s="782"/>
      <c r="AD30" s="782"/>
      <c r="AE30" s="782"/>
      <c r="AF30" s="782"/>
      <c r="AG30" s="782"/>
      <c r="AH30" s="782" t="s">
        <v>6629</v>
      </c>
      <c r="AI30" s="782"/>
      <c r="AJ30" s="782"/>
      <c r="AK30" s="782"/>
      <c r="AL30" s="782"/>
    </row>
    <row r="31" spans="1:44" ht="24.95" customHeight="1">
      <c r="A31" s="747">
        <v>806</v>
      </c>
      <c r="B31" s="743" t="s">
        <v>6621</v>
      </c>
      <c r="C31" s="842"/>
      <c r="D31" s="843" t="s">
        <v>6630</v>
      </c>
      <c r="E31" s="843" t="s">
        <v>6608</v>
      </c>
      <c r="F31" s="844"/>
      <c r="G31" s="845" t="s">
        <v>6579</v>
      </c>
      <c r="H31" s="844"/>
      <c r="I31" s="844">
        <f t="shared" si="5"/>
        <v>0</v>
      </c>
      <c r="J31" s="844">
        <f t="shared" si="10"/>
        <v>0</v>
      </c>
      <c r="K31" s="844"/>
      <c r="L31" s="844">
        <f t="shared" si="6"/>
        <v>0</v>
      </c>
      <c r="M31" s="844">
        <v>0</v>
      </c>
      <c r="N31" s="844"/>
      <c r="O31" s="844">
        <f t="shared" si="7"/>
        <v>0</v>
      </c>
      <c r="P31" s="844">
        <v>0</v>
      </c>
      <c r="Q31" s="844">
        <f t="shared" si="9"/>
        <v>0</v>
      </c>
      <c r="R31" s="844">
        <f t="shared" si="9"/>
        <v>0</v>
      </c>
      <c r="S31" s="844"/>
      <c r="T31" s="844"/>
      <c r="U31" s="844">
        <f t="shared" si="4"/>
        <v>0</v>
      </c>
      <c r="V31" s="846"/>
      <c r="W31" s="888">
        <v>1</v>
      </c>
      <c r="X31" s="744" t="s">
        <v>0</v>
      </c>
      <c r="Z31" s="743" t="s">
        <v>6628</v>
      </c>
      <c r="AA31" s="743" t="s">
        <v>0</v>
      </c>
      <c r="AB31" s="743" t="s">
        <v>6605</v>
      </c>
      <c r="AH31" s="743" t="s">
        <v>6629</v>
      </c>
    </row>
    <row r="32" spans="1:44" ht="24.95" customHeight="1">
      <c r="A32" s="782">
        <v>807</v>
      </c>
      <c r="B32" s="782" t="s">
        <v>6631</v>
      </c>
      <c r="C32" s="837"/>
      <c r="D32" s="838"/>
      <c r="E32" s="838"/>
      <c r="F32" s="839"/>
      <c r="G32" s="840"/>
      <c r="H32" s="839"/>
      <c r="I32" s="839">
        <f t="shared" si="5"/>
        <v>0</v>
      </c>
      <c r="J32" s="839"/>
      <c r="K32" s="839"/>
      <c r="L32" s="839">
        <f t="shared" si="6"/>
        <v>0</v>
      </c>
      <c r="M32" s="839"/>
      <c r="N32" s="839"/>
      <c r="O32" s="839">
        <f t="shared" si="7"/>
        <v>0</v>
      </c>
      <c r="P32" s="839"/>
      <c r="Q32" s="839">
        <f t="shared" si="9"/>
        <v>0</v>
      </c>
      <c r="R32" s="839">
        <f t="shared" si="9"/>
        <v>0</v>
      </c>
      <c r="S32" s="839"/>
      <c r="T32" s="839"/>
      <c r="U32" s="839"/>
      <c r="V32" s="841"/>
      <c r="W32" s="887"/>
      <c r="X32" s="821" t="s">
        <v>0</v>
      </c>
      <c r="Y32" s="782"/>
      <c r="Z32" s="782" t="s">
        <v>6632</v>
      </c>
      <c r="AA32" s="782" t="s">
        <v>0</v>
      </c>
      <c r="AB32" s="782" t="s">
        <v>0</v>
      </c>
      <c r="AC32" s="782"/>
      <c r="AD32" s="782"/>
      <c r="AE32" s="782"/>
      <c r="AF32" s="782"/>
      <c r="AG32" s="782"/>
      <c r="AH32" s="782"/>
      <c r="AI32" s="782"/>
      <c r="AJ32" s="782"/>
      <c r="AK32" s="782"/>
      <c r="AL32" s="782"/>
    </row>
    <row r="33" spans="1:80" s="747" customFormat="1" ht="24.95" customHeight="1">
      <c r="A33" s="743">
        <v>808</v>
      </c>
      <c r="B33" s="743" t="s">
        <v>6633</v>
      </c>
      <c r="C33" s="842"/>
      <c r="D33" s="843"/>
      <c r="E33" s="843"/>
      <c r="F33" s="844"/>
      <c r="G33" s="845"/>
      <c r="H33" s="844"/>
      <c r="I33" s="844">
        <f t="shared" si="5"/>
        <v>0</v>
      </c>
      <c r="J33" s="844"/>
      <c r="K33" s="844"/>
      <c r="L33" s="844">
        <f t="shared" si="6"/>
        <v>0</v>
      </c>
      <c r="M33" s="844"/>
      <c r="N33" s="844"/>
      <c r="O33" s="844">
        <f t="shared" si="7"/>
        <v>0</v>
      </c>
      <c r="P33" s="844"/>
      <c r="Q33" s="844">
        <f t="shared" si="9"/>
        <v>0</v>
      </c>
      <c r="R33" s="844">
        <f t="shared" si="9"/>
        <v>0</v>
      </c>
      <c r="S33" s="844"/>
      <c r="T33" s="844"/>
      <c r="U33" s="844">
        <f t="shared" si="4"/>
        <v>0</v>
      </c>
      <c r="V33" s="846"/>
      <c r="W33" s="888"/>
      <c r="X33" s="744" t="s">
        <v>0</v>
      </c>
      <c r="Y33" s="743"/>
      <c r="Z33" s="743" t="s">
        <v>6632</v>
      </c>
      <c r="AA33" s="743" t="s">
        <v>0</v>
      </c>
      <c r="AB33" s="743" t="s">
        <v>0</v>
      </c>
      <c r="AC33" s="743"/>
      <c r="AD33" s="743"/>
      <c r="AE33" s="743"/>
      <c r="AF33" s="743"/>
      <c r="AG33" s="743"/>
      <c r="AH33" s="743"/>
      <c r="AI33" s="743"/>
      <c r="AJ33" s="743"/>
      <c r="AK33" s="743"/>
      <c r="AL33" s="743"/>
      <c r="AM33" s="743"/>
      <c r="AN33" s="743"/>
      <c r="AO33" s="743"/>
      <c r="AP33" s="743"/>
      <c r="AQ33" s="743"/>
      <c r="AR33" s="743"/>
      <c r="AS33" s="743"/>
      <c r="AT33" s="743"/>
      <c r="AU33" s="743"/>
      <c r="AV33" s="743"/>
      <c r="AW33" s="743"/>
      <c r="AX33" s="743"/>
      <c r="AY33" s="743"/>
      <c r="AZ33" s="743"/>
      <c r="BA33" s="743"/>
      <c r="BB33" s="743"/>
      <c r="BC33" s="743"/>
      <c r="BD33" s="743"/>
      <c r="BE33" s="743"/>
      <c r="BF33" s="743"/>
      <c r="BG33" s="743"/>
      <c r="BH33" s="743"/>
      <c r="BI33" s="743"/>
      <c r="BJ33" s="743"/>
      <c r="BK33" s="743"/>
      <c r="BL33" s="743"/>
      <c r="BM33" s="743"/>
      <c r="BN33" s="743"/>
      <c r="BO33" s="743"/>
      <c r="BP33" s="743"/>
      <c r="BQ33" s="743"/>
      <c r="BR33" s="743"/>
      <c r="BS33" s="743"/>
      <c r="BT33" s="743"/>
      <c r="BU33" s="743"/>
      <c r="BV33" s="743"/>
      <c r="BW33" s="743"/>
      <c r="BX33" s="743"/>
      <c r="BY33" s="743"/>
      <c r="BZ33" s="743"/>
      <c r="CA33" s="743"/>
      <c r="CB33" s="743"/>
    </row>
    <row r="34" spans="1:80" ht="24.95" customHeight="1">
      <c r="A34" s="782">
        <v>809</v>
      </c>
      <c r="B34" s="782" t="s">
        <v>6609</v>
      </c>
      <c r="C34" s="827"/>
      <c r="D34" s="828" t="s">
        <v>6634</v>
      </c>
      <c r="E34" s="828" t="s">
        <v>0</v>
      </c>
      <c r="F34" s="829"/>
      <c r="G34" s="830" t="s">
        <v>6575</v>
      </c>
      <c r="H34" s="829"/>
      <c r="I34" s="829">
        <f t="shared" si="5"/>
        <v>0</v>
      </c>
      <c r="J34" s="829">
        <f>J36+J38+J40</f>
        <v>0</v>
      </c>
      <c r="K34" s="829"/>
      <c r="L34" s="829">
        <f t="shared" si="6"/>
        <v>0</v>
      </c>
      <c r="M34" s="829">
        <f>M36+M38+M40</f>
        <v>0</v>
      </c>
      <c r="N34" s="829"/>
      <c r="O34" s="829">
        <f t="shared" si="7"/>
        <v>0</v>
      </c>
      <c r="P34" s="829">
        <f>P36+P38+P40</f>
        <v>0</v>
      </c>
      <c r="Q34" s="829">
        <f t="shared" si="9"/>
        <v>0</v>
      </c>
      <c r="R34" s="829">
        <f t="shared" si="9"/>
        <v>0</v>
      </c>
      <c r="S34" s="829"/>
      <c r="T34" s="829"/>
      <c r="U34" s="829"/>
      <c r="V34" s="831"/>
      <c r="W34" s="885">
        <v>1</v>
      </c>
      <c r="X34" s="821" t="s">
        <v>0</v>
      </c>
      <c r="Y34" s="782"/>
      <c r="Z34" s="782" t="s">
        <v>6635</v>
      </c>
      <c r="AA34" s="782" t="s">
        <v>0</v>
      </c>
      <c r="AB34" s="782" t="s">
        <v>0</v>
      </c>
      <c r="AC34" s="782"/>
      <c r="AD34" s="782"/>
      <c r="AE34" s="782"/>
      <c r="AF34" s="782"/>
      <c r="AG34" s="782"/>
      <c r="AH34" s="782"/>
      <c r="AI34" s="782"/>
      <c r="AJ34" s="782"/>
      <c r="AK34" s="782"/>
      <c r="AL34" s="782"/>
    </row>
    <row r="35" spans="1:80" ht="24.95" customHeight="1">
      <c r="A35" s="743">
        <v>810</v>
      </c>
      <c r="B35" s="743" t="s">
        <v>6613</v>
      </c>
      <c r="C35" s="832"/>
      <c r="D35" s="833" t="s">
        <v>6636</v>
      </c>
      <c r="E35" s="833" t="s">
        <v>0</v>
      </c>
      <c r="F35" s="834"/>
      <c r="G35" s="835" t="s">
        <v>6579</v>
      </c>
      <c r="H35" s="834"/>
      <c r="I35" s="834">
        <f t="shared" si="5"/>
        <v>0</v>
      </c>
      <c r="J35" s="834">
        <f>J37+J39+J41</f>
        <v>0</v>
      </c>
      <c r="K35" s="834"/>
      <c r="L35" s="834">
        <f t="shared" si="6"/>
        <v>0</v>
      </c>
      <c r="M35" s="834">
        <f>M37+M39+M41</f>
        <v>0</v>
      </c>
      <c r="N35" s="834"/>
      <c r="O35" s="834">
        <f t="shared" si="7"/>
        <v>0</v>
      </c>
      <c r="P35" s="834">
        <f>P37+P39+P41</f>
        <v>0</v>
      </c>
      <c r="Q35" s="834">
        <f t="shared" si="9"/>
        <v>0</v>
      </c>
      <c r="R35" s="834">
        <f t="shared" si="9"/>
        <v>0</v>
      </c>
      <c r="S35" s="834"/>
      <c r="T35" s="834"/>
      <c r="U35" s="834">
        <f t="shared" si="4"/>
        <v>0</v>
      </c>
      <c r="V35" s="836"/>
      <c r="W35" s="886">
        <v>1</v>
      </c>
      <c r="X35" s="744" t="s">
        <v>0</v>
      </c>
      <c r="Z35" s="743" t="s">
        <v>6635</v>
      </c>
      <c r="AA35" s="743" t="s">
        <v>0</v>
      </c>
      <c r="AB35" s="743" t="s">
        <v>0</v>
      </c>
    </row>
    <row r="36" spans="1:80" ht="24.95" customHeight="1">
      <c r="A36" s="810">
        <v>811</v>
      </c>
      <c r="B36" s="782" t="s">
        <v>6637</v>
      </c>
      <c r="C36" s="837"/>
      <c r="D36" s="838" t="s">
        <v>6638</v>
      </c>
      <c r="E36" s="838" t="s">
        <v>6639</v>
      </c>
      <c r="F36" s="839"/>
      <c r="G36" s="840" t="s">
        <v>20</v>
      </c>
      <c r="H36" s="839">
        <f>[6]자재조서!$E$41</f>
        <v>856390</v>
      </c>
      <c r="I36" s="839">
        <f t="shared" si="5"/>
        <v>856390</v>
      </c>
      <c r="J36" s="839">
        <f>TRUNC(I36*F36,0)</f>
        <v>0</v>
      </c>
      <c r="K36" s="839">
        <v>0</v>
      </c>
      <c r="L36" s="839">
        <f t="shared" si="6"/>
        <v>0</v>
      </c>
      <c r="M36" s="839"/>
      <c r="N36" s="839">
        <v>0</v>
      </c>
      <c r="O36" s="839">
        <f t="shared" si="7"/>
        <v>0</v>
      </c>
      <c r="P36" s="839"/>
      <c r="Q36" s="839">
        <f t="shared" si="9"/>
        <v>856390</v>
      </c>
      <c r="R36" s="839">
        <f t="shared" si="9"/>
        <v>0</v>
      </c>
      <c r="S36" s="839"/>
      <c r="T36" s="839"/>
      <c r="U36" s="839"/>
      <c r="V36" s="841"/>
      <c r="W36" s="887"/>
      <c r="X36" s="821" t="s">
        <v>0</v>
      </c>
      <c r="Y36" s="782"/>
      <c r="Z36" s="782" t="s">
        <v>6640</v>
      </c>
      <c r="AA36" s="782" t="s">
        <v>0</v>
      </c>
      <c r="AB36" s="782" t="s">
        <v>6641</v>
      </c>
      <c r="AC36" s="782"/>
      <c r="AD36" s="782"/>
      <c r="AE36" s="782"/>
      <c r="AF36" s="782"/>
      <c r="AG36" s="782"/>
      <c r="AH36" s="782"/>
      <c r="AI36" s="782"/>
      <c r="AJ36" s="782"/>
      <c r="AK36" s="782"/>
      <c r="AL36" s="782"/>
    </row>
    <row r="37" spans="1:80" ht="24.95" customHeight="1">
      <c r="A37" s="747">
        <v>812</v>
      </c>
      <c r="B37" s="743" t="s">
        <v>6642</v>
      </c>
      <c r="C37" s="842"/>
      <c r="D37" s="843" t="s">
        <v>6643</v>
      </c>
      <c r="E37" s="843" t="s">
        <v>6644</v>
      </c>
      <c r="F37" s="850"/>
      <c r="G37" s="845" t="s">
        <v>20</v>
      </c>
      <c r="H37" s="844">
        <f>[6]자재조서!$E$41</f>
        <v>856390</v>
      </c>
      <c r="I37" s="844">
        <f t="shared" si="5"/>
        <v>856390</v>
      </c>
      <c r="J37" s="844">
        <f>TRUNC(I37*F37,0)</f>
        <v>0</v>
      </c>
      <c r="K37" s="844">
        <v>0</v>
      </c>
      <c r="L37" s="844">
        <f t="shared" si="6"/>
        <v>0</v>
      </c>
      <c r="M37" s="844"/>
      <c r="N37" s="844">
        <v>0</v>
      </c>
      <c r="O37" s="844">
        <f t="shared" si="7"/>
        <v>0</v>
      </c>
      <c r="P37" s="844"/>
      <c r="Q37" s="844">
        <f t="shared" si="9"/>
        <v>856390</v>
      </c>
      <c r="R37" s="844">
        <f t="shared" si="9"/>
        <v>0</v>
      </c>
      <c r="S37" s="844"/>
      <c r="T37" s="844"/>
      <c r="U37" s="844">
        <f t="shared" si="4"/>
        <v>0</v>
      </c>
      <c r="V37" s="846"/>
      <c r="W37" s="888">
        <v>0.59499999999999997</v>
      </c>
      <c r="X37" s="744" t="s">
        <v>0</v>
      </c>
      <c r="Z37" s="743" t="s">
        <v>6640</v>
      </c>
      <c r="AA37" s="743" t="s">
        <v>0</v>
      </c>
      <c r="AB37" s="743" t="s">
        <v>6641</v>
      </c>
    </row>
    <row r="38" spans="1:80" ht="24.95" customHeight="1">
      <c r="A38" s="782">
        <v>813</v>
      </c>
      <c r="B38" s="782" t="s">
        <v>6637</v>
      </c>
      <c r="C38" s="837"/>
      <c r="D38" s="838" t="s">
        <v>6645</v>
      </c>
      <c r="E38" s="838" t="s">
        <v>6646</v>
      </c>
      <c r="F38" s="839"/>
      <c r="G38" s="840" t="s">
        <v>20</v>
      </c>
      <c r="H38" s="839">
        <f>[6]자재조서!$E$42</f>
        <v>856390</v>
      </c>
      <c r="I38" s="839">
        <f t="shared" si="5"/>
        <v>856390</v>
      </c>
      <c r="J38" s="839">
        <f>TRUNC(I38*F38,0)</f>
        <v>0</v>
      </c>
      <c r="K38" s="839">
        <v>0</v>
      </c>
      <c r="L38" s="839">
        <f t="shared" si="6"/>
        <v>0</v>
      </c>
      <c r="M38" s="839"/>
      <c r="N38" s="839">
        <v>0</v>
      </c>
      <c r="O38" s="839">
        <f t="shared" si="7"/>
        <v>0</v>
      </c>
      <c r="P38" s="839"/>
      <c r="Q38" s="839">
        <f t="shared" si="9"/>
        <v>856390</v>
      </c>
      <c r="R38" s="839">
        <f t="shared" si="9"/>
        <v>0</v>
      </c>
      <c r="S38" s="839"/>
      <c r="T38" s="839"/>
      <c r="U38" s="839"/>
      <c r="V38" s="841"/>
      <c r="W38" s="887"/>
      <c r="X38" s="821" t="s">
        <v>0</v>
      </c>
      <c r="Y38" s="782"/>
      <c r="Z38" s="782" t="s">
        <v>6647</v>
      </c>
      <c r="AA38" s="782" t="s">
        <v>0</v>
      </c>
      <c r="AB38" s="782" t="s">
        <v>6648</v>
      </c>
      <c r="AC38" s="782"/>
      <c r="AD38" s="782"/>
      <c r="AE38" s="782"/>
      <c r="AF38" s="782"/>
      <c r="AG38" s="782"/>
      <c r="AH38" s="782"/>
      <c r="AI38" s="782"/>
      <c r="AJ38" s="782"/>
      <c r="AK38" s="782"/>
      <c r="AL38" s="782"/>
    </row>
    <row r="39" spans="1:80" ht="24.95" customHeight="1">
      <c r="A39" s="743">
        <v>814</v>
      </c>
      <c r="B39" s="743" t="s">
        <v>6649</v>
      </c>
      <c r="C39" s="842"/>
      <c r="D39" s="843" t="s">
        <v>6650</v>
      </c>
      <c r="E39" s="843" t="s">
        <v>6651</v>
      </c>
      <c r="F39" s="850"/>
      <c r="G39" s="845" t="s">
        <v>20</v>
      </c>
      <c r="H39" s="844">
        <f>[6]자재조서!$E$42</f>
        <v>856390</v>
      </c>
      <c r="I39" s="844">
        <f t="shared" si="5"/>
        <v>856390</v>
      </c>
      <c r="J39" s="844">
        <f>TRUNC(I39*F39,0)</f>
        <v>0</v>
      </c>
      <c r="K39" s="844">
        <v>0</v>
      </c>
      <c r="L39" s="844">
        <f t="shared" si="6"/>
        <v>0</v>
      </c>
      <c r="M39" s="844"/>
      <c r="N39" s="844">
        <v>0</v>
      </c>
      <c r="O39" s="844">
        <f t="shared" si="7"/>
        <v>0</v>
      </c>
      <c r="P39" s="844"/>
      <c r="Q39" s="844">
        <f t="shared" si="9"/>
        <v>856390</v>
      </c>
      <c r="R39" s="844">
        <f t="shared" si="9"/>
        <v>0</v>
      </c>
      <c r="S39" s="844"/>
      <c r="T39" s="844"/>
      <c r="U39" s="844">
        <f t="shared" si="4"/>
        <v>0</v>
      </c>
      <c r="V39" s="846"/>
      <c r="W39" s="888">
        <v>2.5609999999999999</v>
      </c>
      <c r="X39" s="744" t="s">
        <v>0</v>
      </c>
      <c r="Z39" s="743" t="s">
        <v>6647</v>
      </c>
      <c r="AA39" s="743" t="s">
        <v>0</v>
      </c>
      <c r="AB39" s="743" t="s">
        <v>6648</v>
      </c>
    </row>
    <row r="40" spans="1:80" ht="24.95" customHeight="1">
      <c r="A40" s="782">
        <v>815</v>
      </c>
      <c r="B40" s="782" t="s">
        <v>6571</v>
      </c>
      <c r="C40" s="837"/>
      <c r="D40" s="838" t="s">
        <v>6652</v>
      </c>
      <c r="E40" s="838" t="s">
        <v>6603</v>
      </c>
      <c r="F40" s="839"/>
      <c r="G40" s="840" t="s">
        <v>6575</v>
      </c>
      <c r="H40" s="839"/>
      <c r="I40" s="839">
        <f t="shared" si="5"/>
        <v>0</v>
      </c>
      <c r="J40" s="839">
        <f t="shared" ref="J40:J41" si="11">(R38+R36)*0.54%</f>
        <v>0</v>
      </c>
      <c r="K40" s="839"/>
      <c r="L40" s="839">
        <f t="shared" si="6"/>
        <v>0</v>
      </c>
      <c r="M40" s="839">
        <v>0</v>
      </c>
      <c r="N40" s="839"/>
      <c r="O40" s="839">
        <f t="shared" si="7"/>
        <v>0</v>
      </c>
      <c r="P40" s="839">
        <v>0</v>
      </c>
      <c r="Q40" s="839">
        <f t="shared" si="9"/>
        <v>0</v>
      </c>
      <c r="R40" s="839">
        <f t="shared" si="9"/>
        <v>0</v>
      </c>
      <c r="S40" s="839"/>
      <c r="T40" s="839"/>
      <c r="U40" s="839"/>
      <c r="V40" s="841"/>
      <c r="W40" s="887"/>
      <c r="X40" s="821" t="s">
        <v>0</v>
      </c>
      <c r="Y40" s="782"/>
      <c r="Z40" s="782" t="s">
        <v>6653</v>
      </c>
      <c r="AA40" s="782" t="s">
        <v>0</v>
      </c>
      <c r="AB40" s="782" t="s">
        <v>6605</v>
      </c>
      <c r="AC40" s="782"/>
      <c r="AD40" s="782"/>
      <c r="AE40" s="782"/>
      <c r="AF40" s="782"/>
      <c r="AG40" s="782"/>
      <c r="AH40" s="782" t="s">
        <v>6654</v>
      </c>
      <c r="AI40" s="782"/>
      <c r="AJ40" s="782"/>
      <c r="AK40" s="782"/>
      <c r="AL40" s="782"/>
    </row>
    <row r="41" spans="1:80" ht="24.95" customHeight="1">
      <c r="A41" s="743">
        <v>816</v>
      </c>
      <c r="B41" s="743" t="s">
        <v>6572</v>
      </c>
      <c r="C41" s="842"/>
      <c r="D41" s="843" t="s">
        <v>6602</v>
      </c>
      <c r="E41" s="843" t="s">
        <v>6608</v>
      </c>
      <c r="F41" s="844"/>
      <c r="G41" s="845" t="s">
        <v>6579</v>
      </c>
      <c r="H41" s="844"/>
      <c r="I41" s="844">
        <f t="shared" si="5"/>
        <v>0</v>
      </c>
      <c r="J41" s="844">
        <f t="shared" si="11"/>
        <v>0</v>
      </c>
      <c r="K41" s="844"/>
      <c r="L41" s="844">
        <f t="shared" si="6"/>
        <v>0</v>
      </c>
      <c r="M41" s="844">
        <v>0</v>
      </c>
      <c r="N41" s="844"/>
      <c r="O41" s="844">
        <f t="shared" si="7"/>
        <v>0</v>
      </c>
      <c r="P41" s="844">
        <v>0</v>
      </c>
      <c r="Q41" s="844">
        <f t="shared" si="9"/>
        <v>0</v>
      </c>
      <c r="R41" s="844">
        <f t="shared" si="9"/>
        <v>0</v>
      </c>
      <c r="S41" s="844"/>
      <c r="T41" s="844"/>
      <c r="U41" s="844">
        <f t="shared" si="4"/>
        <v>0</v>
      </c>
      <c r="V41" s="846"/>
      <c r="W41" s="888">
        <v>1</v>
      </c>
      <c r="X41" s="744" t="s">
        <v>0</v>
      </c>
      <c r="Z41" s="743" t="s">
        <v>6653</v>
      </c>
      <c r="AA41" s="743" t="s">
        <v>0</v>
      </c>
      <c r="AB41" s="743" t="s">
        <v>6605</v>
      </c>
      <c r="AH41" s="743" t="s">
        <v>6654</v>
      </c>
    </row>
    <row r="42" spans="1:80" ht="24.95" customHeight="1">
      <c r="A42" s="810">
        <v>817</v>
      </c>
      <c r="B42" s="782" t="s">
        <v>6655</v>
      </c>
      <c r="C42" s="837"/>
      <c r="D42" s="838"/>
      <c r="E42" s="838"/>
      <c r="F42" s="839"/>
      <c r="G42" s="840"/>
      <c r="H42" s="839"/>
      <c r="I42" s="839">
        <f t="shared" si="5"/>
        <v>0</v>
      </c>
      <c r="J42" s="839"/>
      <c r="K42" s="839"/>
      <c r="L42" s="839">
        <f t="shared" si="6"/>
        <v>0</v>
      </c>
      <c r="M42" s="839"/>
      <c r="N42" s="839"/>
      <c r="O42" s="839">
        <f t="shared" si="7"/>
        <v>0</v>
      </c>
      <c r="P42" s="839"/>
      <c r="Q42" s="839">
        <f t="shared" si="9"/>
        <v>0</v>
      </c>
      <c r="R42" s="839">
        <f t="shared" si="9"/>
        <v>0</v>
      </c>
      <c r="S42" s="839"/>
      <c r="T42" s="839"/>
      <c r="U42" s="839"/>
      <c r="V42" s="841"/>
      <c r="W42" s="887"/>
      <c r="X42" s="821" t="s">
        <v>0</v>
      </c>
      <c r="Y42" s="782"/>
      <c r="Z42" s="782" t="s">
        <v>6656</v>
      </c>
      <c r="AA42" s="782" t="s">
        <v>0</v>
      </c>
      <c r="AB42" s="782" t="s">
        <v>0</v>
      </c>
      <c r="AC42" s="782"/>
      <c r="AD42" s="782"/>
      <c r="AE42" s="782"/>
      <c r="AF42" s="782"/>
      <c r="AG42" s="782"/>
      <c r="AH42" s="782"/>
      <c r="AI42" s="782"/>
      <c r="AJ42" s="782"/>
      <c r="AK42" s="782"/>
      <c r="AL42" s="782"/>
    </row>
    <row r="43" spans="1:80" ht="24.95" customHeight="1">
      <c r="A43" s="747">
        <v>818</v>
      </c>
      <c r="B43" s="743" t="s">
        <v>6613</v>
      </c>
      <c r="C43" s="851"/>
      <c r="D43" s="843"/>
      <c r="E43" s="843"/>
      <c r="F43" s="844"/>
      <c r="G43" s="845"/>
      <c r="H43" s="844"/>
      <c r="I43" s="844">
        <f t="shared" si="5"/>
        <v>0</v>
      </c>
      <c r="J43" s="844"/>
      <c r="K43" s="844"/>
      <c r="L43" s="844">
        <f t="shared" si="6"/>
        <v>0</v>
      </c>
      <c r="M43" s="844"/>
      <c r="N43" s="844"/>
      <c r="O43" s="844">
        <f t="shared" si="7"/>
        <v>0</v>
      </c>
      <c r="P43" s="844"/>
      <c r="Q43" s="844">
        <f t="shared" si="9"/>
        <v>0</v>
      </c>
      <c r="R43" s="844">
        <f t="shared" si="9"/>
        <v>0</v>
      </c>
      <c r="S43" s="844"/>
      <c r="T43" s="844"/>
      <c r="U43" s="844">
        <f t="shared" si="4"/>
        <v>0</v>
      </c>
      <c r="V43" s="846"/>
      <c r="W43" s="888"/>
      <c r="X43" s="744" t="s">
        <v>0</v>
      </c>
      <c r="Z43" s="743" t="s">
        <v>6656</v>
      </c>
      <c r="AA43" s="743" t="s">
        <v>0</v>
      </c>
      <c r="AB43" s="743" t="s">
        <v>0</v>
      </c>
    </row>
    <row r="44" spans="1:80" ht="24.95" customHeight="1">
      <c r="A44" s="782">
        <v>819</v>
      </c>
      <c r="B44" s="782" t="s">
        <v>6631</v>
      </c>
      <c r="C44" s="827"/>
      <c r="D44" s="828" t="s">
        <v>6657</v>
      </c>
      <c r="E44" s="828" t="s">
        <v>0</v>
      </c>
      <c r="F44" s="829"/>
      <c r="G44" s="830" t="s">
        <v>6575</v>
      </c>
      <c r="H44" s="829"/>
      <c r="I44" s="829">
        <f t="shared" si="5"/>
        <v>0</v>
      </c>
      <c r="J44" s="829">
        <f>J46+J48+J50+J52+J54</f>
        <v>0</v>
      </c>
      <c r="K44" s="829"/>
      <c r="L44" s="829">
        <f t="shared" si="6"/>
        <v>0</v>
      </c>
      <c r="M44" s="829">
        <f>M46+M48+M50+M52+M54</f>
        <v>0</v>
      </c>
      <c r="N44" s="829"/>
      <c r="O44" s="829">
        <f t="shared" si="7"/>
        <v>0</v>
      </c>
      <c r="P44" s="829">
        <f>P46+P48+P50+P52+P54</f>
        <v>0</v>
      </c>
      <c r="Q44" s="829">
        <f t="shared" si="9"/>
        <v>0</v>
      </c>
      <c r="R44" s="829">
        <f t="shared" si="9"/>
        <v>0</v>
      </c>
      <c r="S44" s="829"/>
      <c r="T44" s="829"/>
      <c r="U44" s="829"/>
      <c r="V44" s="831"/>
      <c r="W44" s="885">
        <v>1</v>
      </c>
      <c r="X44" s="821" t="s">
        <v>0</v>
      </c>
      <c r="Y44" s="782"/>
      <c r="Z44" s="782" t="s">
        <v>6658</v>
      </c>
      <c r="AA44" s="782" t="s">
        <v>0</v>
      </c>
      <c r="AB44" s="782" t="s">
        <v>0</v>
      </c>
      <c r="AC44" s="782"/>
      <c r="AD44" s="782"/>
      <c r="AE44" s="782"/>
      <c r="AF44" s="782"/>
      <c r="AG44" s="782"/>
      <c r="AH44" s="782"/>
      <c r="AI44" s="782"/>
      <c r="AJ44" s="782"/>
      <c r="AK44" s="782"/>
      <c r="AL44" s="782"/>
    </row>
    <row r="45" spans="1:80" ht="24.95" customHeight="1">
      <c r="A45" s="743">
        <v>820</v>
      </c>
      <c r="B45" s="743" t="s">
        <v>6613</v>
      </c>
      <c r="C45" s="832"/>
      <c r="D45" s="833" t="s">
        <v>6659</v>
      </c>
      <c r="E45" s="833" t="s">
        <v>0</v>
      </c>
      <c r="F45" s="834"/>
      <c r="G45" s="835" t="s">
        <v>6579</v>
      </c>
      <c r="H45" s="834"/>
      <c r="I45" s="834">
        <f t="shared" si="5"/>
        <v>0</v>
      </c>
      <c r="J45" s="834">
        <f>J47+J49+J51+J53+J55</f>
        <v>0</v>
      </c>
      <c r="K45" s="834"/>
      <c r="L45" s="834">
        <f t="shared" si="6"/>
        <v>0</v>
      </c>
      <c r="M45" s="834">
        <f>M47+M49+M51+M53+M55</f>
        <v>0</v>
      </c>
      <c r="N45" s="834"/>
      <c r="O45" s="834">
        <f t="shared" si="7"/>
        <v>0</v>
      </c>
      <c r="P45" s="834">
        <f>P47+P49+P51+P53+P55</f>
        <v>0</v>
      </c>
      <c r="Q45" s="834">
        <f t="shared" si="9"/>
        <v>0</v>
      </c>
      <c r="R45" s="834">
        <f t="shared" si="9"/>
        <v>0</v>
      </c>
      <c r="S45" s="834"/>
      <c r="T45" s="834"/>
      <c r="U45" s="834">
        <f t="shared" si="4"/>
        <v>0</v>
      </c>
      <c r="V45" s="836"/>
      <c r="W45" s="886">
        <v>1</v>
      </c>
      <c r="X45" s="744" t="s">
        <v>0</v>
      </c>
      <c r="Z45" s="743" t="s">
        <v>6658</v>
      </c>
      <c r="AA45" s="743" t="s">
        <v>0</v>
      </c>
      <c r="AB45" s="743" t="s">
        <v>0</v>
      </c>
    </row>
    <row r="46" spans="1:80" ht="24.95" customHeight="1">
      <c r="A46" s="782">
        <v>821</v>
      </c>
      <c r="B46" s="782" t="s">
        <v>6660</v>
      </c>
      <c r="C46" s="837"/>
      <c r="D46" s="838" t="s">
        <v>6661</v>
      </c>
      <c r="E46" s="838" t="s">
        <v>6532</v>
      </c>
      <c r="F46" s="839"/>
      <c r="G46" s="840" t="s">
        <v>6662</v>
      </c>
      <c r="H46" s="839">
        <f>[6]자재조서!$E$140</f>
        <v>1469990</v>
      </c>
      <c r="I46" s="839">
        <f t="shared" si="5"/>
        <v>1469990</v>
      </c>
      <c r="J46" s="839">
        <f t="shared" ref="J46:J53" si="12">TRUNC(I46*F46,0)</f>
        <v>0</v>
      </c>
      <c r="K46" s="839">
        <v>0</v>
      </c>
      <c r="L46" s="839">
        <f t="shared" si="6"/>
        <v>0</v>
      </c>
      <c r="M46" s="839"/>
      <c r="N46" s="839">
        <v>0</v>
      </c>
      <c r="O46" s="839">
        <f t="shared" si="7"/>
        <v>0</v>
      </c>
      <c r="P46" s="839"/>
      <c r="Q46" s="839">
        <f t="shared" si="9"/>
        <v>1469990</v>
      </c>
      <c r="R46" s="839">
        <f t="shared" si="9"/>
        <v>0</v>
      </c>
      <c r="S46" s="839"/>
      <c r="T46" s="839"/>
      <c r="U46" s="839"/>
      <c r="V46" s="841"/>
      <c r="W46" s="887"/>
      <c r="X46" s="821" t="s">
        <v>0</v>
      </c>
      <c r="Y46" s="782"/>
      <c r="Z46" s="782" t="s">
        <v>6663</v>
      </c>
      <c r="AA46" s="782" t="s">
        <v>0</v>
      </c>
      <c r="AB46" s="782" t="s">
        <v>6664</v>
      </c>
      <c r="AC46" s="782"/>
      <c r="AD46" s="782"/>
      <c r="AE46" s="782"/>
      <c r="AF46" s="782"/>
      <c r="AG46" s="782"/>
      <c r="AH46" s="782"/>
      <c r="AI46" s="782"/>
      <c r="AJ46" s="782"/>
      <c r="AK46" s="782"/>
      <c r="AL46" s="782"/>
    </row>
    <row r="47" spans="1:80" s="747" customFormat="1" ht="24.95" customHeight="1">
      <c r="A47" s="743">
        <v>822</v>
      </c>
      <c r="B47" s="743" t="s">
        <v>6613</v>
      </c>
      <c r="C47" s="842"/>
      <c r="D47" s="843" t="s">
        <v>6665</v>
      </c>
      <c r="E47" s="843" t="s">
        <v>6532</v>
      </c>
      <c r="F47" s="844"/>
      <c r="G47" s="845" t="s">
        <v>6666</v>
      </c>
      <c r="H47" s="844">
        <f>[6]자재조서!$E$140</f>
        <v>1469990</v>
      </c>
      <c r="I47" s="844">
        <f t="shared" si="5"/>
        <v>1469990</v>
      </c>
      <c r="J47" s="844">
        <f t="shared" si="12"/>
        <v>0</v>
      </c>
      <c r="K47" s="844">
        <v>0</v>
      </c>
      <c r="L47" s="844">
        <f t="shared" si="6"/>
        <v>0</v>
      </c>
      <c r="M47" s="844"/>
      <c r="N47" s="844">
        <v>0</v>
      </c>
      <c r="O47" s="844">
        <f t="shared" si="7"/>
        <v>0</v>
      </c>
      <c r="P47" s="844"/>
      <c r="Q47" s="844">
        <f t="shared" si="9"/>
        <v>1469990</v>
      </c>
      <c r="R47" s="844">
        <f t="shared" si="9"/>
        <v>0</v>
      </c>
      <c r="S47" s="844"/>
      <c r="T47" s="844"/>
      <c r="U47" s="844">
        <f t="shared" si="4"/>
        <v>0</v>
      </c>
      <c r="V47" s="846"/>
      <c r="W47" s="888">
        <v>41</v>
      </c>
      <c r="X47" s="744" t="s">
        <v>0</v>
      </c>
      <c r="Y47" s="743"/>
      <c r="Z47" s="743" t="s">
        <v>6663</v>
      </c>
      <c r="AA47" s="743" t="s">
        <v>0</v>
      </c>
      <c r="AB47" s="743" t="s">
        <v>6664</v>
      </c>
      <c r="AC47" s="743"/>
      <c r="AD47" s="743"/>
      <c r="AE47" s="743"/>
      <c r="AF47" s="743"/>
      <c r="AG47" s="743"/>
      <c r="AH47" s="743"/>
      <c r="AI47" s="743"/>
      <c r="AJ47" s="743"/>
      <c r="AK47" s="743"/>
      <c r="AL47" s="743"/>
      <c r="AM47" s="743"/>
      <c r="AN47" s="743"/>
      <c r="AO47" s="743"/>
      <c r="AP47" s="743"/>
      <c r="AQ47" s="743"/>
      <c r="AR47" s="743"/>
      <c r="AS47" s="743"/>
      <c r="AT47" s="743"/>
      <c r="AU47" s="743"/>
      <c r="AV47" s="743"/>
      <c r="AW47" s="743"/>
      <c r="AX47" s="743"/>
      <c r="AY47" s="743"/>
      <c r="AZ47" s="743"/>
      <c r="BA47" s="743"/>
      <c r="BB47" s="743"/>
      <c r="BC47" s="743"/>
      <c r="BD47" s="743"/>
      <c r="BE47" s="743"/>
      <c r="BF47" s="743"/>
      <c r="BG47" s="743"/>
      <c r="BH47" s="743"/>
      <c r="BI47" s="743"/>
      <c r="BJ47" s="743"/>
      <c r="BK47" s="743"/>
      <c r="BL47" s="743"/>
      <c r="BM47" s="743"/>
      <c r="BN47" s="743"/>
      <c r="BO47" s="743"/>
      <c r="BP47" s="743"/>
      <c r="BQ47" s="743"/>
      <c r="BR47" s="743"/>
      <c r="BS47" s="743"/>
      <c r="BT47" s="743"/>
      <c r="BU47" s="743"/>
      <c r="BV47" s="743"/>
      <c r="BW47" s="743"/>
      <c r="BX47" s="743"/>
      <c r="BY47" s="743"/>
      <c r="BZ47" s="743"/>
      <c r="CA47" s="743"/>
      <c r="CB47" s="743"/>
    </row>
    <row r="48" spans="1:80" ht="24.95" customHeight="1">
      <c r="A48" s="810">
        <v>823</v>
      </c>
      <c r="B48" s="782" t="s">
        <v>6571</v>
      </c>
      <c r="C48" s="837"/>
      <c r="D48" s="838" t="s">
        <v>6667</v>
      </c>
      <c r="E48" s="838" t="s">
        <v>6668</v>
      </c>
      <c r="F48" s="839"/>
      <c r="G48" s="840" t="s">
        <v>199</v>
      </c>
      <c r="H48" s="839">
        <f>[6]자재조서!$E$141</f>
        <v>3600</v>
      </c>
      <c r="I48" s="839">
        <f t="shared" si="5"/>
        <v>3600</v>
      </c>
      <c r="J48" s="839">
        <f t="shared" si="12"/>
        <v>0</v>
      </c>
      <c r="K48" s="839">
        <v>0</v>
      </c>
      <c r="L48" s="839">
        <f t="shared" si="6"/>
        <v>0</v>
      </c>
      <c r="M48" s="839"/>
      <c r="N48" s="839">
        <v>0</v>
      </c>
      <c r="O48" s="839">
        <f t="shared" si="7"/>
        <v>0</v>
      </c>
      <c r="P48" s="839"/>
      <c r="Q48" s="839">
        <f t="shared" si="9"/>
        <v>3600</v>
      </c>
      <c r="R48" s="839">
        <f t="shared" si="9"/>
        <v>0</v>
      </c>
      <c r="S48" s="839"/>
      <c r="T48" s="839"/>
      <c r="U48" s="839"/>
      <c r="V48" s="841"/>
      <c r="W48" s="887"/>
      <c r="X48" s="821" t="s">
        <v>0</v>
      </c>
      <c r="Y48" s="782"/>
      <c r="Z48" s="782" t="s">
        <v>6669</v>
      </c>
      <c r="AA48" s="782" t="s">
        <v>0</v>
      </c>
      <c r="AB48" s="782" t="s">
        <v>6670</v>
      </c>
      <c r="AC48" s="782"/>
      <c r="AD48" s="782"/>
      <c r="AE48" s="782"/>
      <c r="AF48" s="782"/>
      <c r="AG48" s="782"/>
      <c r="AH48" s="782"/>
      <c r="AI48" s="782"/>
      <c r="AJ48" s="782"/>
      <c r="AK48" s="782"/>
      <c r="AL48" s="782"/>
    </row>
    <row r="49" spans="1:80" ht="24.95" customHeight="1">
      <c r="A49" s="747">
        <v>824</v>
      </c>
      <c r="B49" s="743" t="s">
        <v>6613</v>
      </c>
      <c r="C49" s="842"/>
      <c r="D49" s="843" t="s">
        <v>6671</v>
      </c>
      <c r="E49" s="843" t="s">
        <v>6672</v>
      </c>
      <c r="F49" s="844"/>
      <c r="G49" s="845" t="s">
        <v>199</v>
      </c>
      <c r="H49" s="844">
        <f>[6]자재조서!$E$141</f>
        <v>3600</v>
      </c>
      <c r="I49" s="844">
        <f t="shared" si="5"/>
        <v>3600</v>
      </c>
      <c r="J49" s="844">
        <f t="shared" si="12"/>
        <v>0</v>
      </c>
      <c r="K49" s="844">
        <v>0</v>
      </c>
      <c r="L49" s="844">
        <f t="shared" si="6"/>
        <v>0</v>
      </c>
      <c r="M49" s="844"/>
      <c r="N49" s="844">
        <v>0</v>
      </c>
      <c r="O49" s="844">
        <f t="shared" si="7"/>
        <v>0</v>
      </c>
      <c r="P49" s="844"/>
      <c r="Q49" s="844">
        <f t="shared" si="9"/>
        <v>3600</v>
      </c>
      <c r="R49" s="844">
        <f t="shared" si="9"/>
        <v>0</v>
      </c>
      <c r="S49" s="844"/>
      <c r="T49" s="844"/>
      <c r="U49" s="844">
        <f t="shared" si="4"/>
        <v>0</v>
      </c>
      <c r="V49" s="846"/>
      <c r="W49" s="888">
        <v>2297</v>
      </c>
      <c r="X49" s="744" t="s">
        <v>0</v>
      </c>
      <c r="Z49" s="743" t="s">
        <v>6669</v>
      </c>
      <c r="AA49" s="743" t="s">
        <v>0</v>
      </c>
      <c r="AB49" s="743" t="s">
        <v>6670</v>
      </c>
    </row>
    <row r="50" spans="1:80" ht="24.95" customHeight="1">
      <c r="A50" s="782">
        <v>825</v>
      </c>
      <c r="B50" s="782" t="s">
        <v>6571</v>
      </c>
      <c r="C50" s="837"/>
      <c r="D50" s="838" t="s">
        <v>6673</v>
      </c>
      <c r="E50" s="838" t="s">
        <v>6674</v>
      </c>
      <c r="F50" s="839"/>
      <c r="G50" s="840" t="s">
        <v>6675</v>
      </c>
      <c r="H50" s="839">
        <f>[6]자재조서!$E$142</f>
        <v>111070</v>
      </c>
      <c r="I50" s="839">
        <f t="shared" si="5"/>
        <v>111070</v>
      </c>
      <c r="J50" s="839">
        <f t="shared" si="12"/>
        <v>0</v>
      </c>
      <c r="K50" s="839">
        <v>0</v>
      </c>
      <c r="L50" s="839">
        <f t="shared" si="6"/>
        <v>0</v>
      </c>
      <c r="M50" s="839"/>
      <c r="N50" s="839">
        <v>0</v>
      </c>
      <c r="O50" s="839">
        <f t="shared" si="7"/>
        <v>0</v>
      </c>
      <c r="P50" s="839"/>
      <c r="Q50" s="839">
        <f t="shared" si="9"/>
        <v>111070</v>
      </c>
      <c r="R50" s="839">
        <f t="shared" si="9"/>
        <v>0</v>
      </c>
      <c r="S50" s="839"/>
      <c r="T50" s="839"/>
      <c r="U50" s="839"/>
      <c r="V50" s="841"/>
      <c r="W50" s="887"/>
      <c r="X50" s="821" t="s">
        <v>0</v>
      </c>
      <c r="Y50" s="782"/>
      <c r="Z50" s="782" t="s">
        <v>6676</v>
      </c>
      <c r="AA50" s="782" t="s">
        <v>0</v>
      </c>
      <c r="AB50" s="782" t="s">
        <v>6677</v>
      </c>
      <c r="AC50" s="782"/>
      <c r="AD50" s="782"/>
      <c r="AE50" s="782"/>
      <c r="AF50" s="782"/>
      <c r="AG50" s="782"/>
      <c r="AH50" s="782"/>
      <c r="AI50" s="782"/>
      <c r="AJ50" s="782"/>
      <c r="AK50" s="782"/>
      <c r="AL50" s="782"/>
    </row>
    <row r="51" spans="1:80" ht="24.95" customHeight="1">
      <c r="A51" s="743">
        <v>826</v>
      </c>
      <c r="B51" s="743" t="s">
        <v>6613</v>
      </c>
      <c r="C51" s="842"/>
      <c r="D51" s="843" t="s">
        <v>6673</v>
      </c>
      <c r="E51" s="843" t="s">
        <v>6674</v>
      </c>
      <c r="F51" s="844"/>
      <c r="G51" s="845" t="s">
        <v>6678</v>
      </c>
      <c r="H51" s="844">
        <f>[6]자재조서!$E$142</f>
        <v>111070</v>
      </c>
      <c r="I51" s="844">
        <f t="shared" si="5"/>
        <v>111070</v>
      </c>
      <c r="J51" s="844">
        <f t="shared" si="12"/>
        <v>0</v>
      </c>
      <c r="K51" s="844">
        <v>0</v>
      </c>
      <c r="L51" s="844">
        <f t="shared" si="6"/>
        <v>0</v>
      </c>
      <c r="M51" s="844"/>
      <c r="N51" s="844">
        <v>0</v>
      </c>
      <c r="O51" s="844">
        <f t="shared" si="7"/>
        <v>0</v>
      </c>
      <c r="P51" s="844"/>
      <c r="Q51" s="844">
        <f t="shared" si="9"/>
        <v>111070</v>
      </c>
      <c r="R51" s="844">
        <f t="shared" si="9"/>
        <v>0</v>
      </c>
      <c r="S51" s="844"/>
      <c r="T51" s="844"/>
      <c r="U51" s="844">
        <f t="shared" si="4"/>
        <v>0</v>
      </c>
      <c r="V51" s="846"/>
      <c r="W51" s="888">
        <v>44</v>
      </c>
      <c r="X51" s="744" t="s">
        <v>0</v>
      </c>
      <c r="Z51" s="743" t="s">
        <v>6676</v>
      </c>
      <c r="AA51" s="743" t="s">
        <v>0</v>
      </c>
      <c r="AB51" s="743" t="s">
        <v>6677</v>
      </c>
    </row>
    <row r="52" spans="1:80" ht="24.95" customHeight="1">
      <c r="A52" s="782">
        <v>827</v>
      </c>
      <c r="B52" s="782" t="s">
        <v>6637</v>
      </c>
      <c r="C52" s="837"/>
      <c r="D52" s="838" t="s">
        <v>6679</v>
      </c>
      <c r="E52" s="838" t="s">
        <v>3848</v>
      </c>
      <c r="F52" s="839"/>
      <c r="G52" s="840" t="s">
        <v>6675</v>
      </c>
      <c r="H52" s="839">
        <f>[6]자재!$D$133</f>
        <v>61290</v>
      </c>
      <c r="I52" s="839">
        <f t="shared" si="5"/>
        <v>61290</v>
      </c>
      <c r="J52" s="839">
        <f t="shared" si="12"/>
        <v>0</v>
      </c>
      <c r="K52" s="839">
        <v>0</v>
      </c>
      <c r="L52" s="839">
        <f t="shared" si="6"/>
        <v>0</v>
      </c>
      <c r="M52" s="839"/>
      <c r="N52" s="839">
        <v>0</v>
      </c>
      <c r="O52" s="839">
        <f t="shared" si="7"/>
        <v>0</v>
      </c>
      <c r="P52" s="839"/>
      <c r="Q52" s="839">
        <f t="shared" si="9"/>
        <v>61290</v>
      </c>
      <c r="R52" s="839">
        <f t="shared" si="9"/>
        <v>0</v>
      </c>
      <c r="S52" s="839"/>
      <c r="T52" s="839"/>
      <c r="U52" s="839"/>
      <c r="V52" s="841"/>
      <c r="W52" s="887"/>
      <c r="X52" s="821" t="s">
        <v>0</v>
      </c>
      <c r="Y52" s="782"/>
      <c r="Z52" s="782" t="s">
        <v>6680</v>
      </c>
      <c r="AA52" s="782" t="s">
        <v>0</v>
      </c>
      <c r="AB52" s="782" t="s">
        <v>6681</v>
      </c>
      <c r="AC52" s="782"/>
      <c r="AD52" s="782"/>
      <c r="AE52" s="782"/>
      <c r="AF52" s="782"/>
      <c r="AG52" s="782"/>
      <c r="AH52" s="782"/>
      <c r="AI52" s="782"/>
      <c r="AJ52" s="782"/>
      <c r="AK52" s="782"/>
      <c r="AL52" s="782"/>
    </row>
    <row r="53" spans="1:80" ht="24.95" customHeight="1">
      <c r="A53" s="743">
        <v>828</v>
      </c>
      <c r="B53" s="743" t="s">
        <v>6633</v>
      </c>
      <c r="C53" s="842"/>
      <c r="D53" s="843" t="s">
        <v>6682</v>
      </c>
      <c r="E53" s="843" t="s">
        <v>3848</v>
      </c>
      <c r="F53" s="844"/>
      <c r="G53" s="845" t="s">
        <v>6678</v>
      </c>
      <c r="H53" s="844">
        <f>[6]자재!$D$133</f>
        <v>61290</v>
      </c>
      <c r="I53" s="844">
        <f t="shared" si="5"/>
        <v>61290</v>
      </c>
      <c r="J53" s="844">
        <f t="shared" si="12"/>
        <v>0</v>
      </c>
      <c r="K53" s="844">
        <v>0</v>
      </c>
      <c r="L53" s="844">
        <f t="shared" si="6"/>
        <v>0</v>
      </c>
      <c r="M53" s="844"/>
      <c r="N53" s="844">
        <v>0</v>
      </c>
      <c r="O53" s="844">
        <f t="shared" si="7"/>
        <v>0</v>
      </c>
      <c r="P53" s="844"/>
      <c r="Q53" s="844">
        <f t="shared" si="9"/>
        <v>61290</v>
      </c>
      <c r="R53" s="844">
        <f t="shared" si="9"/>
        <v>0</v>
      </c>
      <c r="S53" s="844"/>
      <c r="T53" s="844"/>
      <c r="U53" s="844">
        <f t="shared" si="4"/>
        <v>0</v>
      </c>
      <c r="V53" s="846"/>
      <c r="W53" s="888">
        <v>1</v>
      </c>
      <c r="X53" s="744" t="s">
        <v>0</v>
      </c>
      <c r="Z53" s="743" t="s">
        <v>6680</v>
      </c>
      <c r="AA53" s="743" t="s">
        <v>0</v>
      </c>
      <c r="AB53" s="743" t="s">
        <v>6681</v>
      </c>
    </row>
    <row r="54" spans="1:80" ht="24.95" customHeight="1">
      <c r="A54" s="810">
        <v>829</v>
      </c>
      <c r="B54" s="782" t="s">
        <v>6683</v>
      </c>
      <c r="C54" s="837"/>
      <c r="D54" s="838" t="s">
        <v>6684</v>
      </c>
      <c r="E54" s="838" t="s">
        <v>6603</v>
      </c>
      <c r="F54" s="839"/>
      <c r="G54" s="840" t="s">
        <v>6575</v>
      </c>
      <c r="H54" s="839"/>
      <c r="I54" s="839">
        <f t="shared" si="5"/>
        <v>0</v>
      </c>
      <c r="J54" s="839">
        <f>(R52+R50+R48+R46)*0.54%</f>
        <v>0</v>
      </c>
      <c r="K54" s="839"/>
      <c r="L54" s="839">
        <f t="shared" si="6"/>
        <v>0</v>
      </c>
      <c r="M54" s="839">
        <v>0</v>
      </c>
      <c r="N54" s="839"/>
      <c r="O54" s="839">
        <f t="shared" si="7"/>
        <v>0</v>
      </c>
      <c r="P54" s="839">
        <v>0</v>
      </c>
      <c r="Q54" s="839">
        <f t="shared" si="9"/>
        <v>0</v>
      </c>
      <c r="R54" s="839">
        <f t="shared" si="9"/>
        <v>0</v>
      </c>
      <c r="S54" s="839"/>
      <c r="T54" s="839"/>
      <c r="U54" s="839"/>
      <c r="V54" s="841"/>
      <c r="W54" s="887"/>
      <c r="X54" s="821" t="s">
        <v>0</v>
      </c>
      <c r="Y54" s="782"/>
      <c r="Z54" s="782" t="s">
        <v>6685</v>
      </c>
      <c r="AA54" s="782" t="s">
        <v>0</v>
      </c>
      <c r="AB54" s="782" t="s">
        <v>6605</v>
      </c>
      <c r="AC54" s="782"/>
      <c r="AD54" s="782"/>
      <c r="AE54" s="782"/>
      <c r="AF54" s="782"/>
      <c r="AG54" s="782"/>
      <c r="AH54" s="782" t="s">
        <v>6686</v>
      </c>
      <c r="AI54" s="782"/>
      <c r="AJ54" s="782"/>
      <c r="AK54" s="782"/>
      <c r="AL54" s="782"/>
    </row>
    <row r="55" spans="1:80" ht="24.95" customHeight="1">
      <c r="A55" s="747">
        <v>830</v>
      </c>
      <c r="B55" s="743" t="s">
        <v>6594</v>
      </c>
      <c r="C55" s="842"/>
      <c r="D55" s="843" t="s">
        <v>6630</v>
      </c>
      <c r="E55" s="843" t="s">
        <v>6608</v>
      </c>
      <c r="F55" s="844"/>
      <c r="G55" s="845" t="s">
        <v>6579</v>
      </c>
      <c r="H55" s="844"/>
      <c r="I55" s="844">
        <f t="shared" si="5"/>
        <v>0</v>
      </c>
      <c r="J55" s="844">
        <f>(R53+R51+R49+R47)*0.54%</f>
        <v>0</v>
      </c>
      <c r="K55" s="844"/>
      <c r="L55" s="844">
        <f t="shared" si="6"/>
        <v>0</v>
      </c>
      <c r="M55" s="844">
        <v>0</v>
      </c>
      <c r="N55" s="844"/>
      <c r="O55" s="844">
        <f t="shared" si="7"/>
        <v>0</v>
      </c>
      <c r="P55" s="844">
        <v>0</v>
      </c>
      <c r="Q55" s="844">
        <f t="shared" si="9"/>
        <v>0</v>
      </c>
      <c r="R55" s="844">
        <f t="shared" si="9"/>
        <v>0</v>
      </c>
      <c r="S55" s="844"/>
      <c r="T55" s="844"/>
      <c r="U55" s="844">
        <f t="shared" si="4"/>
        <v>0</v>
      </c>
      <c r="V55" s="846"/>
      <c r="W55" s="888">
        <v>1</v>
      </c>
      <c r="X55" s="744" t="s">
        <v>0</v>
      </c>
      <c r="Z55" s="743" t="s">
        <v>6685</v>
      </c>
      <c r="AA55" s="743" t="s">
        <v>0</v>
      </c>
      <c r="AB55" s="743" t="s">
        <v>6605</v>
      </c>
      <c r="AH55" s="743" t="s">
        <v>6686</v>
      </c>
    </row>
    <row r="56" spans="1:80" ht="24.95" customHeight="1">
      <c r="A56" s="782">
        <v>831</v>
      </c>
      <c r="B56" s="782" t="s">
        <v>6687</v>
      </c>
      <c r="C56" s="837"/>
      <c r="D56" s="838"/>
      <c r="E56" s="838"/>
      <c r="F56" s="839"/>
      <c r="G56" s="840"/>
      <c r="H56" s="839"/>
      <c r="I56" s="839">
        <f t="shared" si="5"/>
        <v>0</v>
      </c>
      <c r="J56" s="839"/>
      <c r="K56" s="839"/>
      <c r="L56" s="839">
        <f t="shared" si="6"/>
        <v>0</v>
      </c>
      <c r="M56" s="839"/>
      <c r="N56" s="839"/>
      <c r="O56" s="839">
        <f t="shared" si="7"/>
        <v>0</v>
      </c>
      <c r="P56" s="839"/>
      <c r="Q56" s="839">
        <f t="shared" si="9"/>
        <v>0</v>
      </c>
      <c r="R56" s="839">
        <f t="shared" si="9"/>
        <v>0</v>
      </c>
      <c r="S56" s="839"/>
      <c r="T56" s="839"/>
      <c r="U56" s="839"/>
      <c r="V56" s="841"/>
      <c r="W56" s="887"/>
      <c r="X56" s="821" t="s">
        <v>0</v>
      </c>
      <c r="Y56" s="782"/>
      <c r="Z56" s="782" t="s">
        <v>6688</v>
      </c>
      <c r="AA56" s="782" t="s">
        <v>0</v>
      </c>
      <c r="AB56" s="782" t="s">
        <v>0</v>
      </c>
      <c r="AC56" s="782"/>
      <c r="AD56" s="782"/>
      <c r="AE56" s="782"/>
      <c r="AF56" s="782"/>
      <c r="AG56" s="782"/>
      <c r="AH56" s="782"/>
      <c r="AI56" s="782"/>
      <c r="AJ56" s="782"/>
      <c r="AK56" s="782"/>
      <c r="AL56" s="782"/>
    </row>
    <row r="57" spans="1:80" ht="24.95" customHeight="1">
      <c r="A57" s="743">
        <v>832</v>
      </c>
      <c r="B57" s="743" t="s">
        <v>6689</v>
      </c>
      <c r="C57" s="842"/>
      <c r="D57" s="843"/>
      <c r="E57" s="843"/>
      <c r="F57" s="844"/>
      <c r="G57" s="845"/>
      <c r="H57" s="844"/>
      <c r="I57" s="844">
        <f t="shared" si="5"/>
        <v>0</v>
      </c>
      <c r="J57" s="844"/>
      <c r="K57" s="844"/>
      <c r="L57" s="844">
        <f t="shared" si="6"/>
        <v>0</v>
      </c>
      <c r="M57" s="844"/>
      <c r="N57" s="844"/>
      <c r="O57" s="844">
        <f t="shared" si="7"/>
        <v>0</v>
      </c>
      <c r="P57" s="844"/>
      <c r="Q57" s="844">
        <f t="shared" si="9"/>
        <v>0</v>
      </c>
      <c r="R57" s="844">
        <f t="shared" si="9"/>
        <v>0</v>
      </c>
      <c r="S57" s="844"/>
      <c r="T57" s="844"/>
      <c r="U57" s="844">
        <f t="shared" si="4"/>
        <v>0</v>
      </c>
      <c r="V57" s="846"/>
      <c r="W57" s="888"/>
      <c r="X57" s="744" t="s">
        <v>0</v>
      </c>
      <c r="Z57" s="743" t="s">
        <v>6688</v>
      </c>
      <c r="AA57" s="743" t="s">
        <v>0</v>
      </c>
      <c r="AB57" s="743" t="s">
        <v>0</v>
      </c>
    </row>
    <row r="58" spans="1:80" ht="24.95" customHeight="1">
      <c r="A58" s="782">
        <v>833</v>
      </c>
      <c r="B58" s="782" t="s">
        <v>6687</v>
      </c>
      <c r="C58" s="816"/>
      <c r="D58" s="817" t="s">
        <v>6690</v>
      </c>
      <c r="E58" s="817" t="s">
        <v>0</v>
      </c>
      <c r="F58" s="818"/>
      <c r="G58" s="819" t="s">
        <v>6575</v>
      </c>
      <c r="H58" s="818"/>
      <c r="I58" s="818">
        <f t="shared" si="5"/>
        <v>0</v>
      </c>
      <c r="J58" s="818">
        <f>J60+J76+J90</f>
        <v>0</v>
      </c>
      <c r="K58" s="818"/>
      <c r="L58" s="818">
        <f t="shared" si="6"/>
        <v>0</v>
      </c>
      <c r="M58" s="818">
        <f>M60+M76</f>
        <v>0</v>
      </c>
      <c r="N58" s="818"/>
      <c r="O58" s="818">
        <f t="shared" si="7"/>
        <v>0</v>
      </c>
      <c r="P58" s="818">
        <f>P60+P76</f>
        <v>0</v>
      </c>
      <c r="Q58" s="818">
        <f t="shared" si="9"/>
        <v>0</v>
      </c>
      <c r="R58" s="818">
        <f t="shared" si="9"/>
        <v>0</v>
      </c>
      <c r="S58" s="818"/>
      <c r="T58" s="818"/>
      <c r="U58" s="818"/>
      <c r="V58" s="820"/>
      <c r="W58" s="883">
        <v>1</v>
      </c>
      <c r="X58" s="821" t="s">
        <v>0</v>
      </c>
      <c r="Y58" s="782"/>
      <c r="Z58" s="782" t="s">
        <v>6691</v>
      </c>
      <c r="AA58" s="782" t="s">
        <v>0</v>
      </c>
      <c r="AB58" s="782" t="s">
        <v>0</v>
      </c>
      <c r="AC58" s="782"/>
      <c r="AD58" s="782"/>
      <c r="AE58" s="782"/>
      <c r="AF58" s="782"/>
      <c r="AG58" s="782"/>
      <c r="AH58" s="782"/>
      <c r="AI58" s="782"/>
      <c r="AJ58" s="782"/>
      <c r="AK58" s="782"/>
      <c r="AL58" s="782"/>
    </row>
    <row r="59" spans="1:80" ht="24.95" customHeight="1">
      <c r="A59" s="743">
        <v>834</v>
      </c>
      <c r="B59" s="743" t="s">
        <v>6692</v>
      </c>
      <c r="C59" s="822"/>
      <c r="D59" s="823" t="s">
        <v>6693</v>
      </c>
      <c r="E59" s="823" t="s">
        <v>0</v>
      </c>
      <c r="F59" s="824"/>
      <c r="G59" s="825" t="s">
        <v>6579</v>
      </c>
      <c r="H59" s="824"/>
      <c r="I59" s="824">
        <f t="shared" si="5"/>
        <v>0</v>
      </c>
      <c r="J59" s="824">
        <f>J61+J77+J91</f>
        <v>0</v>
      </c>
      <c r="K59" s="824"/>
      <c r="L59" s="824">
        <f t="shared" si="6"/>
        <v>0</v>
      </c>
      <c r="M59" s="824">
        <f>M61+M77</f>
        <v>0</v>
      </c>
      <c r="N59" s="824"/>
      <c r="O59" s="824">
        <f t="shared" si="7"/>
        <v>0</v>
      </c>
      <c r="P59" s="824">
        <f>P61+P77</f>
        <v>0</v>
      </c>
      <c r="Q59" s="824">
        <f t="shared" si="9"/>
        <v>0</v>
      </c>
      <c r="R59" s="824">
        <f t="shared" si="9"/>
        <v>0</v>
      </c>
      <c r="S59" s="824"/>
      <c r="T59" s="824"/>
      <c r="U59" s="824">
        <f t="shared" si="4"/>
        <v>0</v>
      </c>
      <c r="V59" s="826"/>
      <c r="W59" s="884">
        <v>1</v>
      </c>
      <c r="X59" s="744" t="s">
        <v>0</v>
      </c>
      <c r="Z59" s="743" t="s">
        <v>6691</v>
      </c>
      <c r="AA59" s="743" t="s">
        <v>0</v>
      </c>
      <c r="AB59" s="743" t="s">
        <v>0</v>
      </c>
    </row>
    <row r="60" spans="1:80" ht="24.95" customHeight="1">
      <c r="A60" s="810">
        <v>835</v>
      </c>
      <c r="B60" s="782" t="s">
        <v>6694</v>
      </c>
      <c r="C60" s="827"/>
      <c r="D60" s="828" t="s">
        <v>6695</v>
      </c>
      <c r="E60" s="828" t="s">
        <v>0</v>
      </c>
      <c r="F60" s="829"/>
      <c r="G60" s="830" t="s">
        <v>6575</v>
      </c>
      <c r="H60" s="829"/>
      <c r="I60" s="829">
        <f t="shared" si="5"/>
        <v>0</v>
      </c>
      <c r="J60" s="829">
        <f>J62+J64+J66+J68+J70+J72</f>
        <v>0</v>
      </c>
      <c r="K60" s="829"/>
      <c r="L60" s="829">
        <f t="shared" si="6"/>
        <v>0</v>
      </c>
      <c r="M60" s="829">
        <f>M62+M64+M66+M68+M70+M72</f>
        <v>0</v>
      </c>
      <c r="N60" s="829"/>
      <c r="O60" s="829">
        <f t="shared" si="7"/>
        <v>0</v>
      </c>
      <c r="P60" s="829">
        <f>P62+P64+P66+P68+P70+P72</f>
        <v>0</v>
      </c>
      <c r="Q60" s="829">
        <f t="shared" si="9"/>
        <v>0</v>
      </c>
      <c r="R60" s="829">
        <f t="shared" si="9"/>
        <v>0</v>
      </c>
      <c r="S60" s="829"/>
      <c r="T60" s="829"/>
      <c r="U60" s="829"/>
      <c r="V60" s="831"/>
      <c r="W60" s="885">
        <v>1</v>
      </c>
      <c r="X60" s="821" t="s">
        <v>0</v>
      </c>
      <c r="Y60" s="782"/>
      <c r="Z60" s="782" t="s">
        <v>6696</v>
      </c>
      <c r="AA60" s="782" t="s">
        <v>0</v>
      </c>
      <c r="AB60" s="782" t="s">
        <v>0</v>
      </c>
      <c r="AC60" s="782"/>
      <c r="AD60" s="782"/>
      <c r="AE60" s="782"/>
      <c r="AF60" s="782"/>
      <c r="AG60" s="782"/>
      <c r="AH60" s="782"/>
      <c r="AI60" s="782"/>
      <c r="AJ60" s="782"/>
      <c r="AK60" s="782"/>
      <c r="AL60" s="782"/>
    </row>
    <row r="61" spans="1:80" s="747" customFormat="1" ht="24.95" customHeight="1">
      <c r="A61" s="747">
        <v>836</v>
      </c>
      <c r="B61" s="743" t="s">
        <v>6594</v>
      </c>
      <c r="C61" s="832"/>
      <c r="D61" s="833" t="s">
        <v>6697</v>
      </c>
      <c r="E61" s="833" t="s">
        <v>0</v>
      </c>
      <c r="F61" s="834"/>
      <c r="G61" s="835" t="s">
        <v>6579</v>
      </c>
      <c r="H61" s="834"/>
      <c r="I61" s="834">
        <f t="shared" si="5"/>
        <v>0</v>
      </c>
      <c r="J61" s="834">
        <f>J63+J65+J67+J69+J71+J73</f>
        <v>0</v>
      </c>
      <c r="K61" s="834"/>
      <c r="L61" s="834">
        <f t="shared" si="6"/>
        <v>0</v>
      </c>
      <c r="M61" s="834">
        <f>M63+M65+M67+M69+M71+M73</f>
        <v>0</v>
      </c>
      <c r="N61" s="834"/>
      <c r="O61" s="834">
        <f t="shared" si="7"/>
        <v>0</v>
      </c>
      <c r="P61" s="834">
        <f>P63+P65+P67+P69+P71+P73</f>
        <v>0</v>
      </c>
      <c r="Q61" s="834">
        <f t="shared" si="9"/>
        <v>0</v>
      </c>
      <c r="R61" s="834">
        <f t="shared" si="9"/>
        <v>0</v>
      </c>
      <c r="S61" s="834"/>
      <c r="T61" s="834"/>
      <c r="U61" s="834">
        <f t="shared" si="4"/>
        <v>0</v>
      </c>
      <c r="V61" s="836"/>
      <c r="W61" s="886">
        <v>1</v>
      </c>
      <c r="X61" s="744" t="s">
        <v>0</v>
      </c>
      <c r="Y61" s="743"/>
      <c r="Z61" s="743" t="s">
        <v>6696</v>
      </c>
      <c r="AA61" s="743" t="s">
        <v>0</v>
      </c>
      <c r="AB61" s="743" t="s">
        <v>0</v>
      </c>
      <c r="AC61" s="743"/>
      <c r="AD61" s="743"/>
      <c r="AE61" s="743"/>
      <c r="AF61" s="743"/>
      <c r="AG61" s="743"/>
      <c r="AH61" s="743"/>
      <c r="AI61" s="743"/>
      <c r="AJ61" s="743"/>
      <c r="AK61" s="743"/>
      <c r="AL61" s="743"/>
      <c r="AM61" s="743"/>
      <c r="AN61" s="743"/>
      <c r="AO61" s="743"/>
      <c r="AP61" s="743"/>
      <c r="AQ61" s="743"/>
      <c r="AR61" s="743"/>
      <c r="AS61" s="743"/>
      <c r="AT61" s="743"/>
      <c r="AU61" s="743"/>
      <c r="AV61" s="743"/>
      <c r="AW61" s="743"/>
      <c r="AX61" s="743"/>
      <c r="AY61" s="743"/>
      <c r="AZ61" s="743"/>
      <c r="BA61" s="743"/>
      <c r="BB61" s="743"/>
      <c r="BC61" s="743"/>
      <c r="BD61" s="743"/>
      <c r="BE61" s="743"/>
      <c r="BF61" s="743"/>
      <c r="BG61" s="743"/>
      <c r="BH61" s="743"/>
      <c r="BI61" s="743"/>
      <c r="BJ61" s="743"/>
      <c r="BK61" s="743"/>
      <c r="BL61" s="743"/>
      <c r="BM61" s="743"/>
      <c r="BN61" s="743"/>
      <c r="BO61" s="743"/>
      <c r="BP61" s="743"/>
      <c r="BQ61" s="743"/>
      <c r="BR61" s="743"/>
      <c r="BS61" s="743"/>
      <c r="BT61" s="743"/>
      <c r="BU61" s="743"/>
      <c r="BV61" s="743"/>
      <c r="BW61" s="743"/>
      <c r="BX61" s="743"/>
      <c r="BY61" s="743"/>
      <c r="BZ61" s="743"/>
      <c r="CA61" s="743"/>
      <c r="CB61" s="743"/>
    </row>
    <row r="62" spans="1:80" ht="24.95" customHeight="1">
      <c r="A62" s="782">
        <v>837</v>
      </c>
      <c r="B62" s="782" t="s">
        <v>6609</v>
      </c>
      <c r="C62" s="837"/>
      <c r="D62" s="838" t="s">
        <v>6698</v>
      </c>
      <c r="E62" s="838" t="s">
        <v>6699</v>
      </c>
      <c r="F62" s="839"/>
      <c r="G62" s="840" t="s">
        <v>6700</v>
      </c>
      <c r="H62" s="839">
        <f>[6]자재!$D$99</f>
        <v>14686000</v>
      </c>
      <c r="I62" s="839">
        <f t="shared" si="5"/>
        <v>14686000</v>
      </c>
      <c r="J62" s="839">
        <f t="shared" ref="J62:J71" si="13">TRUNC(I62*F62,0)</f>
        <v>0</v>
      </c>
      <c r="K62" s="839">
        <v>0</v>
      </c>
      <c r="L62" s="839">
        <f t="shared" si="6"/>
        <v>0</v>
      </c>
      <c r="M62" s="839"/>
      <c r="N62" s="839">
        <v>0</v>
      </c>
      <c r="O62" s="839">
        <f t="shared" si="7"/>
        <v>0</v>
      </c>
      <c r="P62" s="839"/>
      <c r="Q62" s="839">
        <f t="shared" si="9"/>
        <v>14686000</v>
      </c>
      <c r="R62" s="839">
        <f t="shared" si="9"/>
        <v>0</v>
      </c>
      <c r="S62" s="839"/>
      <c r="T62" s="839"/>
      <c r="U62" s="839"/>
      <c r="V62" s="841"/>
      <c r="W62" s="887"/>
      <c r="X62" s="821" t="s">
        <v>0</v>
      </c>
      <c r="Y62" s="782"/>
      <c r="Z62" s="782" t="s">
        <v>6701</v>
      </c>
      <c r="AA62" s="782" t="s">
        <v>0</v>
      </c>
      <c r="AB62" s="782" t="s">
        <v>6702</v>
      </c>
      <c r="AC62" s="782"/>
      <c r="AD62" s="782"/>
      <c r="AE62" s="782"/>
      <c r="AF62" s="782"/>
      <c r="AG62" s="782"/>
      <c r="AH62" s="782"/>
      <c r="AI62" s="782"/>
      <c r="AJ62" s="782"/>
      <c r="AK62" s="782"/>
      <c r="AL62" s="782"/>
    </row>
    <row r="63" spans="1:80" ht="24.95" customHeight="1">
      <c r="A63" s="743">
        <v>838</v>
      </c>
      <c r="B63" s="743" t="s">
        <v>6621</v>
      </c>
      <c r="C63" s="842"/>
      <c r="D63" s="843" t="s">
        <v>6703</v>
      </c>
      <c r="E63" s="843" t="s">
        <v>6704</v>
      </c>
      <c r="F63" s="844"/>
      <c r="G63" s="845" t="s">
        <v>6705</v>
      </c>
      <c r="H63" s="844">
        <f>[6]자재!$D$99</f>
        <v>14686000</v>
      </c>
      <c r="I63" s="844">
        <f t="shared" si="5"/>
        <v>14686000</v>
      </c>
      <c r="J63" s="844">
        <f t="shared" si="13"/>
        <v>0</v>
      </c>
      <c r="K63" s="844">
        <v>0</v>
      </c>
      <c r="L63" s="844">
        <f t="shared" si="6"/>
        <v>0</v>
      </c>
      <c r="M63" s="844"/>
      <c r="N63" s="844">
        <v>0</v>
      </c>
      <c r="O63" s="844">
        <f t="shared" si="7"/>
        <v>0</v>
      </c>
      <c r="P63" s="844"/>
      <c r="Q63" s="844">
        <f t="shared" si="9"/>
        <v>14686000</v>
      </c>
      <c r="R63" s="844">
        <f t="shared" si="9"/>
        <v>0</v>
      </c>
      <c r="S63" s="844"/>
      <c r="T63" s="844"/>
      <c r="U63" s="844">
        <f t="shared" si="4"/>
        <v>0</v>
      </c>
      <c r="V63" s="846"/>
      <c r="W63" s="888">
        <v>1</v>
      </c>
      <c r="X63" s="744" t="s">
        <v>0</v>
      </c>
      <c r="Z63" s="743" t="s">
        <v>6701</v>
      </c>
      <c r="AA63" s="743" t="s">
        <v>0</v>
      </c>
      <c r="AB63" s="743" t="s">
        <v>6702</v>
      </c>
    </row>
    <row r="64" spans="1:80" ht="24.95" customHeight="1">
      <c r="A64" s="782">
        <v>839</v>
      </c>
      <c r="B64" s="782" t="s">
        <v>6631</v>
      </c>
      <c r="C64" s="837"/>
      <c r="D64" s="838" t="s">
        <v>6706</v>
      </c>
      <c r="E64" s="838" t="s">
        <v>6707</v>
      </c>
      <c r="F64" s="839"/>
      <c r="G64" s="840" t="s">
        <v>6700</v>
      </c>
      <c r="H64" s="839">
        <f>[6]자재!$D$100</f>
        <v>6117000</v>
      </c>
      <c r="I64" s="839">
        <f t="shared" si="5"/>
        <v>6117000</v>
      </c>
      <c r="J64" s="839">
        <f t="shared" si="13"/>
        <v>0</v>
      </c>
      <c r="K64" s="839">
        <v>0</v>
      </c>
      <c r="L64" s="839">
        <f t="shared" si="6"/>
        <v>0</v>
      </c>
      <c r="M64" s="839"/>
      <c r="N64" s="839">
        <v>0</v>
      </c>
      <c r="O64" s="839">
        <f t="shared" si="7"/>
        <v>0</v>
      </c>
      <c r="P64" s="839"/>
      <c r="Q64" s="839">
        <f t="shared" si="9"/>
        <v>6117000</v>
      </c>
      <c r="R64" s="839">
        <f t="shared" si="9"/>
        <v>0</v>
      </c>
      <c r="S64" s="839"/>
      <c r="T64" s="839"/>
      <c r="U64" s="839"/>
      <c r="V64" s="841"/>
      <c r="W64" s="887"/>
      <c r="X64" s="821" t="s">
        <v>0</v>
      </c>
      <c r="Y64" s="782"/>
      <c r="Z64" s="782" t="s">
        <v>6708</v>
      </c>
      <c r="AA64" s="782" t="s">
        <v>0</v>
      </c>
      <c r="AB64" s="782" t="s">
        <v>6709</v>
      </c>
      <c r="AC64" s="782"/>
      <c r="AD64" s="782"/>
      <c r="AE64" s="782"/>
      <c r="AF64" s="782"/>
      <c r="AG64" s="782"/>
      <c r="AH64" s="782"/>
      <c r="AI64" s="782"/>
      <c r="AJ64" s="782"/>
      <c r="AK64" s="782"/>
      <c r="AL64" s="782"/>
    </row>
    <row r="65" spans="1:80" ht="24.95" customHeight="1">
      <c r="A65" s="743">
        <v>840</v>
      </c>
      <c r="B65" s="743" t="s">
        <v>6594</v>
      </c>
      <c r="C65" s="842"/>
      <c r="D65" s="843" t="s">
        <v>6710</v>
      </c>
      <c r="E65" s="843" t="s">
        <v>6711</v>
      </c>
      <c r="F65" s="844"/>
      <c r="G65" s="845" t="s">
        <v>6705</v>
      </c>
      <c r="H65" s="844">
        <f>[6]자재!$D$100</f>
        <v>6117000</v>
      </c>
      <c r="I65" s="844">
        <f t="shared" si="5"/>
        <v>6117000</v>
      </c>
      <c r="J65" s="844">
        <f t="shared" si="13"/>
        <v>0</v>
      </c>
      <c r="K65" s="844">
        <v>0</v>
      </c>
      <c r="L65" s="844">
        <f t="shared" si="6"/>
        <v>0</v>
      </c>
      <c r="M65" s="844"/>
      <c r="N65" s="844">
        <v>0</v>
      </c>
      <c r="O65" s="844">
        <f t="shared" si="7"/>
        <v>0</v>
      </c>
      <c r="P65" s="844"/>
      <c r="Q65" s="844">
        <f t="shared" si="9"/>
        <v>6117000</v>
      </c>
      <c r="R65" s="844">
        <f t="shared" si="9"/>
        <v>0</v>
      </c>
      <c r="S65" s="844"/>
      <c r="T65" s="844"/>
      <c r="U65" s="844">
        <f t="shared" si="4"/>
        <v>0</v>
      </c>
      <c r="V65" s="846"/>
      <c r="W65" s="888">
        <v>6</v>
      </c>
      <c r="X65" s="744" t="s">
        <v>0</v>
      </c>
      <c r="Z65" s="743" t="s">
        <v>6708</v>
      </c>
      <c r="AA65" s="743" t="s">
        <v>0</v>
      </c>
      <c r="AB65" s="743" t="s">
        <v>6709</v>
      </c>
    </row>
    <row r="66" spans="1:80" ht="24.95" customHeight="1">
      <c r="A66" s="810">
        <v>841</v>
      </c>
      <c r="B66" s="782" t="s">
        <v>6712</v>
      </c>
      <c r="C66" s="837"/>
      <c r="D66" s="838" t="s">
        <v>6713</v>
      </c>
      <c r="E66" s="838" t="s">
        <v>6714</v>
      </c>
      <c r="F66" s="839"/>
      <c r="G66" s="840" t="s">
        <v>6700</v>
      </c>
      <c r="H66" s="839">
        <f>[6]자재!$D$102</f>
        <v>4852000</v>
      </c>
      <c r="I66" s="839">
        <f t="shared" si="5"/>
        <v>4852000</v>
      </c>
      <c r="J66" s="839">
        <f t="shared" si="13"/>
        <v>0</v>
      </c>
      <c r="K66" s="839">
        <v>0</v>
      </c>
      <c r="L66" s="839">
        <f t="shared" si="6"/>
        <v>0</v>
      </c>
      <c r="M66" s="839"/>
      <c r="N66" s="839">
        <v>0</v>
      </c>
      <c r="O66" s="839">
        <f t="shared" si="7"/>
        <v>0</v>
      </c>
      <c r="P66" s="839"/>
      <c r="Q66" s="839">
        <f t="shared" si="9"/>
        <v>4852000</v>
      </c>
      <c r="R66" s="839">
        <f t="shared" si="9"/>
        <v>0</v>
      </c>
      <c r="S66" s="839"/>
      <c r="T66" s="839"/>
      <c r="U66" s="839"/>
      <c r="V66" s="841"/>
      <c r="W66" s="887"/>
      <c r="X66" s="821" t="s">
        <v>0</v>
      </c>
      <c r="Y66" s="782"/>
      <c r="Z66" s="782" t="s">
        <v>6715</v>
      </c>
      <c r="AA66" s="782" t="s">
        <v>0</v>
      </c>
      <c r="AB66" s="782" t="s">
        <v>6716</v>
      </c>
      <c r="AC66" s="782"/>
      <c r="AD66" s="782"/>
      <c r="AE66" s="782"/>
      <c r="AF66" s="782"/>
      <c r="AG66" s="782"/>
      <c r="AH66" s="782"/>
      <c r="AI66" s="782"/>
      <c r="AJ66" s="782"/>
      <c r="AK66" s="782"/>
      <c r="AL66" s="782"/>
    </row>
    <row r="67" spans="1:80" ht="24.95" customHeight="1">
      <c r="A67" s="747">
        <v>842</v>
      </c>
      <c r="B67" s="743" t="s">
        <v>6649</v>
      </c>
      <c r="C67" s="842"/>
      <c r="D67" s="843" t="s">
        <v>6717</v>
      </c>
      <c r="E67" s="843" t="s">
        <v>6718</v>
      </c>
      <c r="F67" s="844"/>
      <c r="G67" s="845" t="s">
        <v>6705</v>
      </c>
      <c r="H67" s="844">
        <f>[6]자재!$D$102</f>
        <v>4852000</v>
      </c>
      <c r="I67" s="844">
        <f t="shared" si="5"/>
        <v>4852000</v>
      </c>
      <c r="J67" s="844">
        <f t="shared" si="13"/>
        <v>0</v>
      </c>
      <c r="K67" s="844">
        <v>0</v>
      </c>
      <c r="L67" s="844">
        <f t="shared" si="6"/>
        <v>0</v>
      </c>
      <c r="M67" s="844"/>
      <c r="N67" s="844">
        <v>0</v>
      </c>
      <c r="O67" s="844">
        <f t="shared" si="7"/>
        <v>0</v>
      </c>
      <c r="P67" s="844"/>
      <c r="Q67" s="844">
        <f t="shared" ref="Q67:R99" si="14">I67+L67+O67</f>
        <v>4852000</v>
      </c>
      <c r="R67" s="844">
        <f t="shared" si="14"/>
        <v>0</v>
      </c>
      <c r="S67" s="844"/>
      <c r="T67" s="844"/>
      <c r="U67" s="844">
        <f t="shared" si="4"/>
        <v>0</v>
      </c>
      <c r="V67" s="846"/>
      <c r="W67" s="888">
        <v>6</v>
      </c>
      <c r="X67" s="744" t="s">
        <v>0</v>
      </c>
      <c r="Z67" s="743" t="s">
        <v>6715</v>
      </c>
      <c r="AA67" s="743" t="s">
        <v>0</v>
      </c>
      <c r="AB67" s="743" t="s">
        <v>6716</v>
      </c>
    </row>
    <row r="68" spans="1:80" ht="24.95" customHeight="1">
      <c r="A68" s="782">
        <v>843</v>
      </c>
      <c r="B68" s="782" t="s">
        <v>6655</v>
      </c>
      <c r="C68" s="837"/>
      <c r="D68" s="838" t="s">
        <v>6719</v>
      </c>
      <c r="E68" s="838" t="s">
        <v>6720</v>
      </c>
      <c r="F68" s="839"/>
      <c r="G68" s="840" t="s">
        <v>6700</v>
      </c>
      <c r="H68" s="839">
        <f>[6]자재!$D$103</f>
        <v>2181000</v>
      </c>
      <c r="I68" s="839">
        <f t="shared" si="5"/>
        <v>2181000</v>
      </c>
      <c r="J68" s="839">
        <f t="shared" si="13"/>
        <v>0</v>
      </c>
      <c r="K68" s="839">
        <v>0</v>
      </c>
      <c r="L68" s="839">
        <f t="shared" si="6"/>
        <v>0</v>
      </c>
      <c r="M68" s="839"/>
      <c r="N68" s="839">
        <v>0</v>
      </c>
      <c r="O68" s="839">
        <f t="shared" si="7"/>
        <v>0</v>
      </c>
      <c r="P68" s="839"/>
      <c r="Q68" s="839">
        <f t="shared" si="14"/>
        <v>2181000</v>
      </c>
      <c r="R68" s="839">
        <f t="shared" si="14"/>
        <v>0</v>
      </c>
      <c r="S68" s="839"/>
      <c r="T68" s="839"/>
      <c r="U68" s="839"/>
      <c r="V68" s="841"/>
      <c r="W68" s="887"/>
      <c r="X68" s="821" t="s">
        <v>0</v>
      </c>
      <c r="Y68" s="782"/>
      <c r="Z68" s="782" t="s">
        <v>6721</v>
      </c>
      <c r="AA68" s="782" t="s">
        <v>0</v>
      </c>
      <c r="AB68" s="782" t="s">
        <v>6722</v>
      </c>
      <c r="AC68" s="782"/>
      <c r="AD68" s="782"/>
      <c r="AE68" s="782"/>
      <c r="AF68" s="782"/>
      <c r="AG68" s="782"/>
      <c r="AH68" s="782"/>
      <c r="AI68" s="782"/>
      <c r="AJ68" s="782"/>
      <c r="AK68" s="782"/>
      <c r="AL68" s="782"/>
    </row>
    <row r="69" spans="1:80" ht="24.95" customHeight="1">
      <c r="A69" s="743">
        <v>844</v>
      </c>
      <c r="B69" s="743" t="s">
        <v>6723</v>
      </c>
      <c r="C69" s="842"/>
      <c r="D69" s="843" t="s">
        <v>6724</v>
      </c>
      <c r="E69" s="843" t="s">
        <v>6725</v>
      </c>
      <c r="F69" s="844"/>
      <c r="G69" s="845" t="s">
        <v>6705</v>
      </c>
      <c r="H69" s="844">
        <f>[6]자재!$D$103</f>
        <v>2181000</v>
      </c>
      <c r="I69" s="844">
        <f t="shared" si="5"/>
        <v>2181000</v>
      </c>
      <c r="J69" s="844">
        <f t="shared" si="13"/>
        <v>0</v>
      </c>
      <c r="K69" s="844">
        <v>0</v>
      </c>
      <c r="L69" s="844">
        <f t="shared" si="6"/>
        <v>0</v>
      </c>
      <c r="M69" s="844"/>
      <c r="N69" s="844">
        <v>0</v>
      </c>
      <c r="O69" s="844">
        <f t="shared" si="7"/>
        <v>0</v>
      </c>
      <c r="P69" s="844"/>
      <c r="Q69" s="844">
        <f t="shared" si="14"/>
        <v>2181000</v>
      </c>
      <c r="R69" s="844">
        <f t="shared" si="14"/>
        <v>0</v>
      </c>
      <c r="S69" s="844"/>
      <c r="T69" s="844"/>
      <c r="U69" s="844">
        <f t="shared" si="4"/>
        <v>0</v>
      </c>
      <c r="V69" s="846"/>
      <c r="W69" s="888">
        <v>6</v>
      </c>
      <c r="X69" s="744" t="s">
        <v>0</v>
      </c>
      <c r="Z69" s="743" t="s">
        <v>6721</v>
      </c>
      <c r="AA69" s="743" t="s">
        <v>0</v>
      </c>
      <c r="AB69" s="743" t="s">
        <v>6722</v>
      </c>
    </row>
    <row r="70" spans="1:80" s="747" customFormat="1" ht="24.95" customHeight="1">
      <c r="A70" s="782">
        <v>845</v>
      </c>
      <c r="B70" s="782" t="s">
        <v>6589</v>
      </c>
      <c r="C70" s="837"/>
      <c r="D70" s="838" t="s">
        <v>6726</v>
      </c>
      <c r="E70" s="838" t="s">
        <v>6727</v>
      </c>
      <c r="F70" s="839"/>
      <c r="G70" s="840" t="s">
        <v>6700</v>
      </c>
      <c r="H70" s="839">
        <f>[6]자재!$D$104</f>
        <v>9164000</v>
      </c>
      <c r="I70" s="839">
        <f t="shared" si="5"/>
        <v>9164000</v>
      </c>
      <c r="J70" s="839">
        <f t="shared" si="13"/>
        <v>0</v>
      </c>
      <c r="K70" s="839">
        <v>0</v>
      </c>
      <c r="L70" s="839">
        <f t="shared" si="6"/>
        <v>0</v>
      </c>
      <c r="M70" s="839"/>
      <c r="N70" s="839">
        <v>0</v>
      </c>
      <c r="O70" s="839">
        <f t="shared" si="7"/>
        <v>0</v>
      </c>
      <c r="P70" s="839"/>
      <c r="Q70" s="839">
        <f t="shared" si="14"/>
        <v>9164000</v>
      </c>
      <c r="R70" s="839">
        <f t="shared" si="14"/>
        <v>0</v>
      </c>
      <c r="S70" s="839"/>
      <c r="T70" s="839"/>
      <c r="U70" s="839"/>
      <c r="V70" s="841"/>
      <c r="W70" s="887"/>
      <c r="X70" s="821" t="s">
        <v>0</v>
      </c>
      <c r="Y70" s="782"/>
      <c r="Z70" s="782" t="s">
        <v>6728</v>
      </c>
      <c r="AA70" s="782" t="s">
        <v>0</v>
      </c>
      <c r="AB70" s="782" t="s">
        <v>6729</v>
      </c>
      <c r="AC70" s="782"/>
      <c r="AD70" s="782"/>
      <c r="AE70" s="782"/>
      <c r="AF70" s="782"/>
      <c r="AG70" s="782"/>
      <c r="AH70" s="782"/>
      <c r="AI70" s="782"/>
      <c r="AJ70" s="782"/>
      <c r="AK70" s="782"/>
      <c r="AL70" s="782"/>
      <c r="AM70" s="743"/>
      <c r="AN70" s="743"/>
      <c r="AO70" s="743"/>
      <c r="AP70" s="743"/>
      <c r="AQ70" s="743"/>
      <c r="AR70" s="743"/>
      <c r="AS70" s="743"/>
      <c r="AT70" s="743"/>
      <c r="AU70" s="743"/>
      <c r="AV70" s="743"/>
      <c r="AW70" s="743"/>
      <c r="AX70" s="743"/>
      <c r="AY70" s="743"/>
      <c r="AZ70" s="743"/>
      <c r="BA70" s="743"/>
      <c r="BB70" s="743"/>
      <c r="BC70" s="743"/>
      <c r="BD70" s="743"/>
      <c r="BE70" s="743"/>
      <c r="BF70" s="743"/>
      <c r="BG70" s="743"/>
      <c r="BH70" s="743"/>
      <c r="BI70" s="743"/>
      <c r="BJ70" s="743"/>
      <c r="BK70" s="743"/>
      <c r="BL70" s="743"/>
      <c r="BM70" s="743"/>
      <c r="BN70" s="743"/>
      <c r="BO70" s="743"/>
      <c r="BP70" s="743"/>
      <c r="BQ70" s="743"/>
      <c r="BR70" s="743"/>
      <c r="BS70" s="743"/>
      <c r="BT70" s="743"/>
      <c r="BU70" s="743"/>
      <c r="BV70" s="743"/>
      <c r="BW70" s="743"/>
      <c r="BX70" s="743"/>
      <c r="BY70" s="743"/>
      <c r="BZ70" s="743"/>
      <c r="CA70" s="743"/>
      <c r="CB70" s="743"/>
    </row>
    <row r="71" spans="1:80" ht="24.95" customHeight="1">
      <c r="A71" s="743">
        <v>846</v>
      </c>
      <c r="B71" s="743" t="s">
        <v>6633</v>
      </c>
      <c r="C71" s="842"/>
      <c r="D71" s="843" t="s">
        <v>6730</v>
      </c>
      <c r="E71" s="843" t="s">
        <v>6731</v>
      </c>
      <c r="F71" s="844"/>
      <c r="G71" s="845" t="s">
        <v>6705</v>
      </c>
      <c r="H71" s="844">
        <f>[6]자재!$D$104</f>
        <v>9164000</v>
      </c>
      <c r="I71" s="844">
        <f t="shared" si="5"/>
        <v>9164000</v>
      </c>
      <c r="J71" s="844">
        <f t="shared" si="13"/>
        <v>0</v>
      </c>
      <c r="K71" s="844">
        <v>0</v>
      </c>
      <c r="L71" s="844">
        <f t="shared" si="6"/>
        <v>0</v>
      </c>
      <c r="M71" s="844"/>
      <c r="N71" s="844">
        <v>0</v>
      </c>
      <c r="O71" s="844">
        <f t="shared" si="7"/>
        <v>0</v>
      </c>
      <c r="P71" s="844"/>
      <c r="Q71" s="844">
        <f t="shared" si="14"/>
        <v>9164000</v>
      </c>
      <c r="R71" s="844">
        <f t="shared" si="14"/>
        <v>0</v>
      </c>
      <c r="S71" s="844"/>
      <c r="T71" s="844"/>
      <c r="U71" s="844">
        <f t="shared" si="4"/>
        <v>0</v>
      </c>
      <c r="V71" s="846"/>
      <c r="W71" s="888">
        <v>1</v>
      </c>
      <c r="X71" s="744" t="s">
        <v>0</v>
      </c>
      <c r="Z71" s="743" t="s">
        <v>6728</v>
      </c>
      <c r="AA71" s="743" t="s">
        <v>0</v>
      </c>
      <c r="AB71" s="743" t="s">
        <v>6729</v>
      </c>
    </row>
    <row r="72" spans="1:80" ht="24.95" customHeight="1">
      <c r="A72" s="810">
        <v>847</v>
      </c>
      <c r="B72" s="782" t="s">
        <v>6589</v>
      </c>
      <c r="C72" s="837"/>
      <c r="D72" s="838" t="s">
        <v>6732</v>
      </c>
      <c r="E72" s="838" t="s">
        <v>6733</v>
      </c>
      <c r="F72" s="839"/>
      <c r="G72" s="840" t="s">
        <v>6575</v>
      </c>
      <c r="H72" s="839"/>
      <c r="I72" s="839">
        <f t="shared" si="5"/>
        <v>0</v>
      </c>
      <c r="J72" s="839">
        <f>(R70+R68+R66+R64+R62)*0.54%</f>
        <v>0</v>
      </c>
      <c r="K72" s="839">
        <v>0</v>
      </c>
      <c r="L72" s="839">
        <f t="shared" si="6"/>
        <v>0</v>
      </c>
      <c r="M72" s="839"/>
      <c r="N72" s="839">
        <v>0</v>
      </c>
      <c r="O72" s="839">
        <f t="shared" si="7"/>
        <v>0</v>
      </c>
      <c r="P72" s="839"/>
      <c r="Q72" s="839">
        <f t="shared" si="14"/>
        <v>0</v>
      </c>
      <c r="R72" s="839">
        <f t="shared" si="14"/>
        <v>0</v>
      </c>
      <c r="S72" s="839"/>
      <c r="T72" s="839"/>
      <c r="U72" s="839"/>
      <c r="V72" s="841"/>
      <c r="W72" s="887"/>
      <c r="X72" s="821" t="s">
        <v>0</v>
      </c>
      <c r="Y72" s="782"/>
      <c r="Z72" s="782" t="s">
        <v>6734</v>
      </c>
      <c r="AA72" s="782" t="s">
        <v>0</v>
      </c>
      <c r="AB72" s="782" t="s">
        <v>6735</v>
      </c>
      <c r="AC72" s="782"/>
      <c r="AD72" s="782"/>
      <c r="AE72" s="782"/>
      <c r="AF72" s="782"/>
      <c r="AG72" s="782"/>
      <c r="AH72" s="782"/>
      <c r="AI72" s="782"/>
      <c r="AJ72" s="782"/>
      <c r="AK72" s="782"/>
      <c r="AL72" s="782"/>
    </row>
    <row r="73" spans="1:80" ht="24.95" customHeight="1">
      <c r="A73" s="747">
        <v>848</v>
      </c>
      <c r="B73" s="743" t="s">
        <v>6633</v>
      </c>
      <c r="C73" s="842"/>
      <c r="D73" s="843" t="s">
        <v>6736</v>
      </c>
      <c r="E73" s="843" t="s">
        <v>6737</v>
      </c>
      <c r="F73" s="844"/>
      <c r="G73" s="845" t="s">
        <v>6579</v>
      </c>
      <c r="H73" s="844"/>
      <c r="I73" s="844">
        <f t="shared" si="5"/>
        <v>0</v>
      </c>
      <c r="J73" s="844">
        <f>(R71+R69+R67+R65+R63)*0.54%</f>
        <v>0</v>
      </c>
      <c r="K73" s="844">
        <v>0</v>
      </c>
      <c r="L73" s="844">
        <f t="shared" si="6"/>
        <v>0</v>
      </c>
      <c r="M73" s="844"/>
      <c r="N73" s="844">
        <v>0</v>
      </c>
      <c r="O73" s="844">
        <f t="shared" si="7"/>
        <v>0</v>
      </c>
      <c r="P73" s="844"/>
      <c r="Q73" s="844">
        <f t="shared" si="14"/>
        <v>0</v>
      </c>
      <c r="R73" s="844">
        <f t="shared" si="14"/>
        <v>0</v>
      </c>
      <c r="S73" s="844"/>
      <c r="T73" s="844"/>
      <c r="U73" s="844">
        <f t="shared" si="4"/>
        <v>0</v>
      </c>
      <c r="V73" s="846"/>
      <c r="W73" s="888">
        <v>1</v>
      </c>
      <c r="X73" s="744" t="s">
        <v>0</v>
      </c>
      <c r="Z73" s="743" t="s">
        <v>6734</v>
      </c>
      <c r="AA73" s="743" t="s">
        <v>0</v>
      </c>
      <c r="AB73" s="743" t="s">
        <v>6735</v>
      </c>
    </row>
    <row r="74" spans="1:80" ht="24.95" customHeight="1">
      <c r="A74" s="782">
        <v>849</v>
      </c>
      <c r="B74" s="782" t="s">
        <v>6589</v>
      </c>
      <c r="C74" s="837"/>
      <c r="D74" s="838"/>
      <c r="E74" s="838"/>
      <c r="F74" s="839"/>
      <c r="G74" s="840"/>
      <c r="H74" s="839"/>
      <c r="I74" s="839">
        <f t="shared" si="5"/>
        <v>0</v>
      </c>
      <c r="J74" s="839"/>
      <c r="K74" s="839"/>
      <c r="L74" s="839">
        <f t="shared" si="6"/>
        <v>0</v>
      </c>
      <c r="M74" s="839"/>
      <c r="N74" s="839"/>
      <c r="O74" s="839">
        <f t="shared" si="7"/>
        <v>0</v>
      </c>
      <c r="P74" s="839"/>
      <c r="Q74" s="839">
        <f t="shared" si="14"/>
        <v>0</v>
      </c>
      <c r="R74" s="839">
        <f t="shared" si="14"/>
        <v>0</v>
      </c>
      <c r="S74" s="839"/>
      <c r="T74" s="839"/>
      <c r="U74" s="839"/>
      <c r="V74" s="841"/>
      <c r="W74" s="887"/>
      <c r="X74" s="821" t="s">
        <v>0</v>
      </c>
      <c r="Y74" s="782"/>
      <c r="Z74" s="782" t="s">
        <v>6738</v>
      </c>
      <c r="AA74" s="782" t="s">
        <v>0</v>
      </c>
      <c r="AB74" s="782" t="s">
        <v>0</v>
      </c>
      <c r="AC74" s="782"/>
      <c r="AD74" s="782"/>
      <c r="AE74" s="782"/>
      <c r="AF74" s="782"/>
      <c r="AG74" s="782"/>
      <c r="AH74" s="782"/>
      <c r="AI74" s="782"/>
      <c r="AJ74" s="782"/>
      <c r="AK74" s="782"/>
      <c r="AL74" s="782"/>
    </row>
    <row r="75" spans="1:80" ht="24.95" customHeight="1">
      <c r="A75" s="743">
        <v>850</v>
      </c>
      <c r="B75" s="743" t="s">
        <v>6613</v>
      </c>
      <c r="C75" s="842"/>
      <c r="D75" s="843"/>
      <c r="E75" s="843"/>
      <c r="F75" s="844"/>
      <c r="G75" s="845"/>
      <c r="H75" s="844"/>
      <c r="I75" s="844">
        <f t="shared" si="5"/>
        <v>0</v>
      </c>
      <c r="J75" s="844"/>
      <c r="K75" s="844"/>
      <c r="L75" s="844">
        <f t="shared" si="6"/>
        <v>0</v>
      </c>
      <c r="M75" s="844"/>
      <c r="N75" s="844"/>
      <c r="O75" s="844">
        <f t="shared" si="7"/>
        <v>0</v>
      </c>
      <c r="P75" s="844"/>
      <c r="Q75" s="844">
        <f t="shared" si="14"/>
        <v>0</v>
      </c>
      <c r="R75" s="844">
        <f t="shared" si="14"/>
        <v>0</v>
      </c>
      <c r="S75" s="844"/>
      <c r="T75" s="844"/>
      <c r="U75" s="844">
        <f t="shared" ref="U75:U87" si="15">R75-R74</f>
        <v>0</v>
      </c>
      <c r="V75" s="846"/>
      <c r="W75" s="888"/>
      <c r="X75" s="744" t="s">
        <v>0</v>
      </c>
      <c r="Z75" s="743" t="s">
        <v>6738</v>
      </c>
      <c r="AA75" s="743" t="s">
        <v>0</v>
      </c>
      <c r="AB75" s="743" t="s">
        <v>0</v>
      </c>
    </row>
    <row r="76" spans="1:80" ht="24.95" customHeight="1">
      <c r="A76" s="782">
        <v>851</v>
      </c>
      <c r="B76" s="782" t="s">
        <v>6739</v>
      </c>
      <c r="C76" s="827"/>
      <c r="D76" s="828" t="s">
        <v>6740</v>
      </c>
      <c r="E76" s="828" t="s">
        <v>0</v>
      </c>
      <c r="F76" s="829"/>
      <c r="G76" s="830" t="s">
        <v>6582</v>
      </c>
      <c r="H76" s="829"/>
      <c r="I76" s="829">
        <f t="shared" si="5"/>
        <v>0</v>
      </c>
      <c r="J76" s="829">
        <f>J78+J80+J82+J84+J86</f>
        <v>0</v>
      </c>
      <c r="K76" s="829"/>
      <c r="L76" s="829">
        <f t="shared" si="6"/>
        <v>0</v>
      </c>
      <c r="M76" s="829">
        <f>M78+M80+M82+M84+M86</f>
        <v>0</v>
      </c>
      <c r="N76" s="829"/>
      <c r="O76" s="829">
        <f t="shared" si="7"/>
        <v>0</v>
      </c>
      <c r="P76" s="829">
        <f>P78+P80+P82+P84+P86</f>
        <v>0</v>
      </c>
      <c r="Q76" s="829">
        <f t="shared" si="14"/>
        <v>0</v>
      </c>
      <c r="R76" s="829">
        <f t="shared" si="14"/>
        <v>0</v>
      </c>
      <c r="S76" s="829"/>
      <c r="T76" s="829"/>
      <c r="U76" s="829"/>
      <c r="V76" s="831"/>
      <c r="W76" s="885">
        <v>1</v>
      </c>
      <c r="X76" s="821" t="s">
        <v>0</v>
      </c>
      <c r="Y76" s="782"/>
      <c r="Z76" s="782" t="s">
        <v>6741</v>
      </c>
      <c r="AA76" s="782" t="s">
        <v>0</v>
      </c>
      <c r="AB76" s="782" t="s">
        <v>0</v>
      </c>
      <c r="AC76" s="782"/>
      <c r="AD76" s="782"/>
      <c r="AE76" s="782"/>
      <c r="AF76" s="782"/>
      <c r="AG76" s="782"/>
      <c r="AH76" s="782"/>
      <c r="AI76" s="782"/>
      <c r="AJ76" s="782"/>
      <c r="AK76" s="782"/>
      <c r="AL76" s="782"/>
    </row>
    <row r="77" spans="1:80" ht="24.95" customHeight="1">
      <c r="A77" s="743">
        <v>852</v>
      </c>
      <c r="B77" s="743" t="s">
        <v>6723</v>
      </c>
      <c r="C77" s="832"/>
      <c r="D77" s="833" t="s">
        <v>6742</v>
      </c>
      <c r="E77" s="833" t="s">
        <v>0</v>
      </c>
      <c r="F77" s="834"/>
      <c r="G77" s="835" t="s">
        <v>6743</v>
      </c>
      <c r="H77" s="834"/>
      <c r="I77" s="834">
        <f t="shared" si="5"/>
        <v>0</v>
      </c>
      <c r="J77" s="834">
        <f>J79+J81+J83+J85+J87</f>
        <v>0</v>
      </c>
      <c r="K77" s="834"/>
      <c r="L77" s="834">
        <f t="shared" si="6"/>
        <v>0</v>
      </c>
      <c r="M77" s="834">
        <f>M79+M81+M83+M85+M87</f>
        <v>0</v>
      </c>
      <c r="N77" s="834"/>
      <c r="O77" s="834">
        <f t="shared" si="7"/>
        <v>0</v>
      </c>
      <c r="P77" s="834">
        <f>P79+P81+P83+P85+P87</f>
        <v>0</v>
      </c>
      <c r="Q77" s="834">
        <f t="shared" si="14"/>
        <v>0</v>
      </c>
      <c r="R77" s="834">
        <f t="shared" si="14"/>
        <v>0</v>
      </c>
      <c r="S77" s="834"/>
      <c r="T77" s="834"/>
      <c r="U77" s="834">
        <f t="shared" si="15"/>
        <v>0</v>
      </c>
      <c r="V77" s="836"/>
      <c r="W77" s="886">
        <v>1</v>
      </c>
      <c r="X77" s="744" t="s">
        <v>0</v>
      </c>
      <c r="Z77" s="743" t="s">
        <v>6741</v>
      </c>
      <c r="AA77" s="743" t="s">
        <v>0</v>
      </c>
      <c r="AB77" s="743" t="s">
        <v>0</v>
      </c>
    </row>
    <row r="78" spans="1:80" ht="24.95" customHeight="1">
      <c r="A78" s="810">
        <v>853</v>
      </c>
      <c r="B78" s="782" t="s">
        <v>6615</v>
      </c>
      <c r="C78" s="837"/>
      <c r="D78" s="838" t="s">
        <v>6744</v>
      </c>
      <c r="E78" s="838" t="s">
        <v>6745</v>
      </c>
      <c r="F78" s="839"/>
      <c r="G78" s="840" t="s">
        <v>6700</v>
      </c>
      <c r="H78" s="839">
        <f>[6]자재!$D$101</f>
        <v>67000000</v>
      </c>
      <c r="I78" s="839">
        <f t="shared" si="5"/>
        <v>67000000</v>
      </c>
      <c r="J78" s="839">
        <f t="shared" ref="J78:J85" si="16">TRUNC(I78*F78,0)</f>
        <v>0</v>
      </c>
      <c r="K78" s="839">
        <v>0</v>
      </c>
      <c r="L78" s="839">
        <f t="shared" si="6"/>
        <v>0</v>
      </c>
      <c r="M78" s="839"/>
      <c r="N78" s="839">
        <v>0</v>
      </c>
      <c r="O78" s="839">
        <f t="shared" si="7"/>
        <v>0</v>
      </c>
      <c r="P78" s="839"/>
      <c r="Q78" s="839">
        <f t="shared" si="14"/>
        <v>67000000</v>
      </c>
      <c r="R78" s="839">
        <f t="shared" si="14"/>
        <v>0</v>
      </c>
      <c r="S78" s="839"/>
      <c r="T78" s="839"/>
      <c r="U78" s="839"/>
      <c r="V78" s="841"/>
      <c r="W78" s="887"/>
      <c r="X78" s="821" t="s">
        <v>0</v>
      </c>
      <c r="Y78" s="782"/>
      <c r="Z78" s="782" t="s">
        <v>6746</v>
      </c>
      <c r="AA78" s="782" t="s">
        <v>0</v>
      </c>
      <c r="AB78" s="782" t="s">
        <v>6747</v>
      </c>
      <c r="AC78" s="782"/>
      <c r="AD78" s="782"/>
      <c r="AE78" s="782"/>
      <c r="AF78" s="782"/>
      <c r="AG78" s="782"/>
      <c r="AH78" s="782"/>
      <c r="AI78" s="782"/>
      <c r="AJ78" s="782"/>
      <c r="AK78" s="782"/>
      <c r="AL78" s="782"/>
    </row>
    <row r="79" spans="1:80" ht="24.95" customHeight="1">
      <c r="A79" s="747">
        <v>854</v>
      </c>
      <c r="B79" s="743" t="s">
        <v>6621</v>
      </c>
      <c r="C79" s="842"/>
      <c r="D79" s="843" t="s">
        <v>6748</v>
      </c>
      <c r="E79" s="843" t="s">
        <v>6749</v>
      </c>
      <c r="F79" s="844"/>
      <c r="G79" s="845" t="s">
        <v>6705</v>
      </c>
      <c r="H79" s="844">
        <f>[6]자재!$D$101</f>
        <v>67000000</v>
      </c>
      <c r="I79" s="844">
        <f t="shared" si="5"/>
        <v>67000000</v>
      </c>
      <c r="J79" s="844">
        <f t="shared" si="16"/>
        <v>0</v>
      </c>
      <c r="K79" s="844">
        <v>0</v>
      </c>
      <c r="L79" s="844">
        <f t="shared" si="6"/>
        <v>0</v>
      </c>
      <c r="M79" s="844"/>
      <c r="N79" s="844">
        <v>0</v>
      </c>
      <c r="O79" s="844">
        <f t="shared" si="7"/>
        <v>0</v>
      </c>
      <c r="P79" s="844"/>
      <c r="Q79" s="844">
        <f t="shared" si="14"/>
        <v>67000000</v>
      </c>
      <c r="R79" s="844">
        <f t="shared" si="14"/>
        <v>0</v>
      </c>
      <c r="S79" s="844"/>
      <c r="T79" s="844"/>
      <c r="U79" s="844">
        <f t="shared" si="15"/>
        <v>0</v>
      </c>
      <c r="V79" s="846"/>
      <c r="W79" s="888">
        <v>6</v>
      </c>
      <c r="X79" s="744" t="s">
        <v>0</v>
      </c>
      <c r="Z79" s="743" t="s">
        <v>6746</v>
      </c>
      <c r="AA79" s="743" t="s">
        <v>0</v>
      </c>
      <c r="AB79" s="743" t="s">
        <v>6747</v>
      </c>
    </row>
    <row r="80" spans="1:80" ht="24.95" customHeight="1">
      <c r="A80" s="782">
        <v>855</v>
      </c>
      <c r="B80" s="782" t="s">
        <v>6655</v>
      </c>
      <c r="C80" s="837"/>
      <c r="D80" s="838" t="s">
        <v>6750</v>
      </c>
      <c r="E80" s="838" t="s">
        <v>6751</v>
      </c>
      <c r="F80" s="839"/>
      <c r="G80" s="840" t="s">
        <v>6700</v>
      </c>
      <c r="H80" s="839">
        <f>[6]자재!$D$105</f>
        <v>7500000</v>
      </c>
      <c r="I80" s="839">
        <f t="shared" ref="I80:I89" si="17">H80</f>
        <v>7500000</v>
      </c>
      <c r="J80" s="839">
        <f t="shared" si="16"/>
        <v>0</v>
      </c>
      <c r="K80" s="839">
        <v>0</v>
      </c>
      <c r="L80" s="839">
        <f t="shared" si="6"/>
        <v>0</v>
      </c>
      <c r="M80" s="839"/>
      <c r="N80" s="839">
        <v>0</v>
      </c>
      <c r="O80" s="839">
        <f t="shared" si="7"/>
        <v>0</v>
      </c>
      <c r="P80" s="839"/>
      <c r="Q80" s="839">
        <f t="shared" si="14"/>
        <v>7500000</v>
      </c>
      <c r="R80" s="839">
        <f t="shared" si="14"/>
        <v>0</v>
      </c>
      <c r="S80" s="839"/>
      <c r="T80" s="839"/>
      <c r="U80" s="839"/>
      <c r="V80" s="841"/>
      <c r="W80" s="887"/>
      <c r="X80" s="821" t="s">
        <v>0</v>
      </c>
      <c r="Y80" s="782"/>
      <c r="Z80" s="782" t="s">
        <v>6752</v>
      </c>
      <c r="AA80" s="782" t="s">
        <v>0</v>
      </c>
      <c r="AB80" s="782" t="s">
        <v>6753</v>
      </c>
      <c r="AC80" s="782"/>
      <c r="AD80" s="782"/>
      <c r="AE80" s="782"/>
      <c r="AF80" s="782"/>
      <c r="AG80" s="782"/>
      <c r="AH80" s="782"/>
      <c r="AI80" s="782"/>
      <c r="AJ80" s="782"/>
      <c r="AK80" s="782"/>
      <c r="AL80" s="782"/>
    </row>
    <row r="81" spans="1:38" ht="24.95" customHeight="1">
      <c r="A81" s="743">
        <v>856</v>
      </c>
      <c r="B81" s="743" t="s">
        <v>6754</v>
      </c>
      <c r="C81" s="842"/>
      <c r="D81" s="843" t="s">
        <v>6750</v>
      </c>
      <c r="E81" s="843" t="s">
        <v>6755</v>
      </c>
      <c r="F81" s="844"/>
      <c r="G81" s="845" t="s">
        <v>6705</v>
      </c>
      <c r="H81" s="844">
        <f>[6]자재!$D$105</f>
        <v>7500000</v>
      </c>
      <c r="I81" s="844">
        <f t="shared" si="17"/>
        <v>7500000</v>
      </c>
      <c r="J81" s="844">
        <f t="shared" si="16"/>
        <v>0</v>
      </c>
      <c r="K81" s="844">
        <v>0</v>
      </c>
      <c r="L81" s="844">
        <f t="shared" ref="L81:L89" si="18">K81</f>
        <v>0</v>
      </c>
      <c r="M81" s="844"/>
      <c r="N81" s="844">
        <v>0</v>
      </c>
      <c r="O81" s="844">
        <f t="shared" ref="O81:O89" si="19">N81</f>
        <v>0</v>
      </c>
      <c r="P81" s="844"/>
      <c r="Q81" s="844">
        <f t="shared" si="14"/>
        <v>7500000</v>
      </c>
      <c r="R81" s="844">
        <f t="shared" si="14"/>
        <v>0</v>
      </c>
      <c r="S81" s="844"/>
      <c r="T81" s="844"/>
      <c r="U81" s="844">
        <f t="shared" si="15"/>
        <v>0</v>
      </c>
      <c r="V81" s="846"/>
      <c r="W81" s="888">
        <v>1</v>
      </c>
      <c r="X81" s="744" t="s">
        <v>0</v>
      </c>
      <c r="Z81" s="743" t="s">
        <v>6752</v>
      </c>
      <c r="AA81" s="743" t="s">
        <v>0</v>
      </c>
      <c r="AB81" s="743" t="s">
        <v>6753</v>
      </c>
    </row>
    <row r="82" spans="1:38" ht="24.95" customHeight="1">
      <c r="A82" s="782">
        <v>857</v>
      </c>
      <c r="B82" s="782" t="s">
        <v>6589</v>
      </c>
      <c r="C82" s="837"/>
      <c r="D82" s="838" t="s">
        <v>6756</v>
      </c>
      <c r="E82" s="838" t="s">
        <v>6757</v>
      </c>
      <c r="F82" s="839"/>
      <c r="G82" s="840" t="s">
        <v>6700</v>
      </c>
      <c r="H82" s="839">
        <f>[6]자재!$D$106</f>
        <v>1800000</v>
      </c>
      <c r="I82" s="839">
        <f t="shared" si="17"/>
        <v>1800000</v>
      </c>
      <c r="J82" s="839">
        <f t="shared" si="16"/>
        <v>0</v>
      </c>
      <c r="K82" s="839">
        <v>0</v>
      </c>
      <c r="L82" s="839">
        <f t="shared" si="18"/>
        <v>0</v>
      </c>
      <c r="M82" s="839"/>
      <c r="N82" s="839">
        <v>0</v>
      </c>
      <c r="O82" s="839">
        <f t="shared" si="19"/>
        <v>0</v>
      </c>
      <c r="P82" s="839"/>
      <c r="Q82" s="839">
        <f t="shared" si="14"/>
        <v>1800000</v>
      </c>
      <c r="R82" s="839">
        <f t="shared" si="14"/>
        <v>0</v>
      </c>
      <c r="S82" s="839"/>
      <c r="T82" s="839"/>
      <c r="U82" s="839"/>
      <c r="V82" s="841"/>
      <c r="W82" s="887"/>
      <c r="X82" s="821" t="s">
        <v>0</v>
      </c>
      <c r="Y82" s="782"/>
      <c r="Z82" s="782" t="s">
        <v>6758</v>
      </c>
      <c r="AA82" s="782" t="s">
        <v>0</v>
      </c>
      <c r="AB82" s="782" t="s">
        <v>6759</v>
      </c>
      <c r="AC82" s="782"/>
      <c r="AD82" s="782"/>
      <c r="AE82" s="782"/>
      <c r="AF82" s="782"/>
      <c r="AG82" s="782"/>
      <c r="AH82" s="782"/>
      <c r="AI82" s="782"/>
      <c r="AJ82" s="782"/>
      <c r="AK82" s="782"/>
      <c r="AL82" s="782"/>
    </row>
    <row r="83" spans="1:38" ht="24.95" customHeight="1">
      <c r="A83" s="743">
        <v>858</v>
      </c>
      <c r="B83" s="743" t="s">
        <v>6649</v>
      </c>
      <c r="C83" s="842"/>
      <c r="D83" s="843" t="s">
        <v>6760</v>
      </c>
      <c r="E83" s="843" t="s">
        <v>6761</v>
      </c>
      <c r="F83" s="844"/>
      <c r="G83" s="845" t="s">
        <v>6705</v>
      </c>
      <c r="H83" s="844">
        <f>[6]자재!$D$106</f>
        <v>1800000</v>
      </c>
      <c r="I83" s="844">
        <f t="shared" si="17"/>
        <v>1800000</v>
      </c>
      <c r="J83" s="844">
        <f t="shared" si="16"/>
        <v>0</v>
      </c>
      <c r="K83" s="844">
        <v>0</v>
      </c>
      <c r="L83" s="844">
        <f t="shared" si="18"/>
        <v>0</v>
      </c>
      <c r="M83" s="844"/>
      <c r="N83" s="844">
        <v>0</v>
      </c>
      <c r="O83" s="844">
        <f t="shared" si="19"/>
        <v>0</v>
      </c>
      <c r="P83" s="844"/>
      <c r="Q83" s="844">
        <f t="shared" si="14"/>
        <v>1800000</v>
      </c>
      <c r="R83" s="844">
        <f t="shared" si="14"/>
        <v>0</v>
      </c>
      <c r="S83" s="844"/>
      <c r="T83" s="844"/>
      <c r="U83" s="844">
        <f t="shared" si="15"/>
        <v>0</v>
      </c>
      <c r="V83" s="846"/>
      <c r="W83" s="888">
        <v>2</v>
      </c>
      <c r="X83" s="744" t="s">
        <v>0</v>
      </c>
      <c r="Z83" s="743" t="s">
        <v>6758</v>
      </c>
      <c r="AA83" s="743" t="s">
        <v>0</v>
      </c>
      <c r="AB83" s="743" t="s">
        <v>6759</v>
      </c>
    </row>
    <row r="84" spans="1:38" ht="24.95" customHeight="1">
      <c r="A84" s="810">
        <v>859</v>
      </c>
      <c r="B84" s="782" t="s">
        <v>6589</v>
      </c>
      <c r="C84" s="837"/>
      <c r="D84" s="838" t="s">
        <v>6762</v>
      </c>
      <c r="E84" s="838" t="s">
        <v>6763</v>
      </c>
      <c r="F84" s="839"/>
      <c r="G84" s="840" t="s">
        <v>6575</v>
      </c>
      <c r="H84" s="839">
        <f>[6]자재!$D$108</f>
        <v>41310000</v>
      </c>
      <c r="I84" s="839">
        <f t="shared" si="17"/>
        <v>41310000</v>
      </c>
      <c r="J84" s="839">
        <f t="shared" si="16"/>
        <v>0</v>
      </c>
      <c r="K84" s="839">
        <v>0</v>
      </c>
      <c r="L84" s="839">
        <f t="shared" si="18"/>
        <v>0</v>
      </c>
      <c r="M84" s="839"/>
      <c r="N84" s="839">
        <v>0</v>
      </c>
      <c r="O84" s="839">
        <f t="shared" si="19"/>
        <v>0</v>
      </c>
      <c r="P84" s="839"/>
      <c r="Q84" s="839">
        <f t="shared" si="14"/>
        <v>41310000</v>
      </c>
      <c r="R84" s="839">
        <f t="shared" si="14"/>
        <v>0</v>
      </c>
      <c r="S84" s="839"/>
      <c r="T84" s="839"/>
      <c r="U84" s="839"/>
      <c r="V84" s="841"/>
      <c r="W84" s="887"/>
      <c r="X84" s="821" t="s">
        <v>0</v>
      </c>
      <c r="Y84" s="782"/>
      <c r="Z84" s="782" t="s">
        <v>6764</v>
      </c>
      <c r="AA84" s="782" t="s">
        <v>0</v>
      </c>
      <c r="AB84" s="782" t="s">
        <v>6765</v>
      </c>
      <c r="AC84" s="782"/>
      <c r="AD84" s="782"/>
      <c r="AE84" s="782"/>
      <c r="AF84" s="782"/>
      <c r="AG84" s="782"/>
      <c r="AH84" s="782"/>
      <c r="AI84" s="782"/>
      <c r="AJ84" s="782"/>
      <c r="AK84" s="782"/>
      <c r="AL84" s="782"/>
    </row>
    <row r="85" spans="1:38" ht="24.95" customHeight="1">
      <c r="A85" s="747">
        <v>860</v>
      </c>
      <c r="B85" s="743" t="s">
        <v>6723</v>
      </c>
      <c r="C85" s="842"/>
      <c r="D85" s="843" t="s">
        <v>6762</v>
      </c>
      <c r="E85" s="843" t="s">
        <v>6766</v>
      </c>
      <c r="F85" s="844"/>
      <c r="G85" s="845" t="s">
        <v>6579</v>
      </c>
      <c r="H85" s="844">
        <f>[6]자재!$D$108</f>
        <v>41310000</v>
      </c>
      <c r="I85" s="844">
        <f t="shared" si="17"/>
        <v>41310000</v>
      </c>
      <c r="J85" s="844">
        <f t="shared" si="16"/>
        <v>0</v>
      </c>
      <c r="K85" s="844">
        <v>0</v>
      </c>
      <c r="L85" s="844">
        <f t="shared" si="18"/>
        <v>0</v>
      </c>
      <c r="M85" s="844"/>
      <c r="N85" s="844">
        <v>0</v>
      </c>
      <c r="O85" s="844">
        <f t="shared" si="19"/>
        <v>0</v>
      </c>
      <c r="P85" s="844"/>
      <c r="Q85" s="844">
        <f t="shared" si="14"/>
        <v>41310000</v>
      </c>
      <c r="R85" s="844">
        <f t="shared" si="14"/>
        <v>0</v>
      </c>
      <c r="S85" s="844"/>
      <c r="T85" s="844"/>
      <c r="U85" s="844">
        <f t="shared" si="15"/>
        <v>0</v>
      </c>
      <c r="V85" s="846"/>
      <c r="W85" s="888">
        <v>1</v>
      </c>
      <c r="X85" s="744" t="s">
        <v>0</v>
      </c>
      <c r="Z85" s="743" t="s">
        <v>6764</v>
      </c>
      <c r="AA85" s="743" t="s">
        <v>0</v>
      </c>
      <c r="AB85" s="743" t="s">
        <v>6765</v>
      </c>
    </row>
    <row r="86" spans="1:38" ht="24.95" customHeight="1">
      <c r="A86" s="782">
        <v>861</v>
      </c>
      <c r="B86" s="782" t="s">
        <v>6631</v>
      </c>
      <c r="C86" s="837"/>
      <c r="D86" s="838" t="s">
        <v>6767</v>
      </c>
      <c r="E86" s="838" t="s">
        <v>6733</v>
      </c>
      <c r="F86" s="839"/>
      <c r="G86" s="840" t="s">
        <v>6575</v>
      </c>
      <c r="H86" s="839">
        <f>[6]자재!$D$109</f>
        <v>3010810</v>
      </c>
      <c r="I86" s="839"/>
      <c r="J86" s="839">
        <f>(R78+R80+R82+R84)*0.54%</f>
        <v>0</v>
      </c>
      <c r="K86" s="839">
        <v>0</v>
      </c>
      <c r="L86" s="839">
        <f t="shared" si="18"/>
        <v>0</v>
      </c>
      <c r="M86" s="839"/>
      <c r="N86" s="839">
        <v>0</v>
      </c>
      <c r="O86" s="839">
        <f t="shared" si="19"/>
        <v>0</v>
      </c>
      <c r="P86" s="839"/>
      <c r="Q86" s="839">
        <f t="shared" si="14"/>
        <v>0</v>
      </c>
      <c r="R86" s="839">
        <f t="shared" si="14"/>
        <v>0</v>
      </c>
      <c r="S86" s="839"/>
      <c r="T86" s="839"/>
      <c r="U86" s="839"/>
      <c r="V86" s="841"/>
      <c r="W86" s="887"/>
      <c r="X86" s="821" t="s">
        <v>0</v>
      </c>
      <c r="Y86" s="782"/>
      <c r="Z86" s="782" t="s">
        <v>6768</v>
      </c>
      <c r="AA86" s="782" t="s">
        <v>0</v>
      </c>
      <c r="AB86" s="782" t="s">
        <v>6769</v>
      </c>
      <c r="AC86" s="782"/>
      <c r="AD86" s="782"/>
      <c r="AE86" s="782"/>
      <c r="AF86" s="782"/>
      <c r="AG86" s="782"/>
      <c r="AH86" s="782"/>
      <c r="AI86" s="782"/>
      <c r="AJ86" s="782"/>
      <c r="AK86" s="782"/>
      <c r="AL86" s="782"/>
    </row>
    <row r="87" spans="1:38" ht="24.95" customHeight="1">
      <c r="A87" s="743">
        <v>862</v>
      </c>
      <c r="B87" s="743" t="s">
        <v>6770</v>
      </c>
      <c r="C87" s="842"/>
      <c r="D87" s="843" t="s">
        <v>6771</v>
      </c>
      <c r="E87" s="843" t="s">
        <v>6737</v>
      </c>
      <c r="F87" s="844"/>
      <c r="G87" s="845" t="s">
        <v>6579</v>
      </c>
      <c r="H87" s="844">
        <f>[6]자재!$D$109</f>
        <v>3010810</v>
      </c>
      <c r="I87" s="844"/>
      <c r="J87" s="844">
        <f>(R79+R81+R83+R85)*0.54%</f>
        <v>0</v>
      </c>
      <c r="K87" s="844">
        <v>0</v>
      </c>
      <c r="L87" s="844">
        <f t="shared" si="18"/>
        <v>0</v>
      </c>
      <c r="M87" s="844"/>
      <c r="N87" s="844">
        <v>0</v>
      </c>
      <c r="O87" s="844">
        <f t="shared" si="19"/>
        <v>0</v>
      </c>
      <c r="P87" s="844"/>
      <c r="Q87" s="844">
        <f t="shared" si="14"/>
        <v>0</v>
      </c>
      <c r="R87" s="844">
        <f t="shared" si="14"/>
        <v>0</v>
      </c>
      <c r="S87" s="844"/>
      <c r="T87" s="844"/>
      <c r="U87" s="844">
        <f t="shared" si="15"/>
        <v>0</v>
      </c>
      <c r="V87" s="846"/>
      <c r="W87" s="888">
        <v>1</v>
      </c>
      <c r="X87" s="744" t="s">
        <v>0</v>
      </c>
      <c r="Z87" s="743" t="s">
        <v>6768</v>
      </c>
      <c r="AA87" s="743" t="s">
        <v>0</v>
      </c>
      <c r="AB87" s="743" t="s">
        <v>6769</v>
      </c>
    </row>
    <row r="88" spans="1:38" ht="24.95" customHeight="1">
      <c r="A88" s="782">
        <v>849</v>
      </c>
      <c r="B88" s="782" t="s">
        <v>6772</v>
      </c>
      <c r="C88" s="837"/>
      <c r="D88" s="838"/>
      <c r="E88" s="838"/>
      <c r="F88" s="839"/>
      <c r="G88" s="840"/>
      <c r="H88" s="839"/>
      <c r="I88" s="839">
        <f t="shared" si="17"/>
        <v>0</v>
      </c>
      <c r="J88" s="839"/>
      <c r="K88" s="839"/>
      <c r="L88" s="839">
        <f t="shared" si="18"/>
        <v>0</v>
      </c>
      <c r="M88" s="839"/>
      <c r="N88" s="839"/>
      <c r="O88" s="839">
        <f t="shared" si="19"/>
        <v>0</v>
      </c>
      <c r="P88" s="839"/>
      <c r="Q88" s="839">
        <f t="shared" si="14"/>
        <v>0</v>
      </c>
      <c r="R88" s="839">
        <f t="shared" si="14"/>
        <v>0</v>
      </c>
      <c r="S88" s="839"/>
      <c r="T88" s="839"/>
      <c r="U88" s="839"/>
      <c r="V88" s="841"/>
      <c r="W88" s="887"/>
      <c r="X88" s="821" t="s">
        <v>0</v>
      </c>
      <c r="Y88" s="782"/>
      <c r="Z88" s="782" t="s">
        <v>6738</v>
      </c>
      <c r="AA88" s="782" t="s">
        <v>0</v>
      </c>
      <c r="AB88" s="782" t="s">
        <v>0</v>
      </c>
      <c r="AC88" s="782"/>
      <c r="AD88" s="782"/>
      <c r="AE88" s="782"/>
      <c r="AF88" s="782"/>
      <c r="AG88" s="782"/>
      <c r="AH88" s="782"/>
      <c r="AI88" s="782"/>
      <c r="AJ88" s="782"/>
      <c r="AK88" s="782"/>
      <c r="AL88" s="782"/>
    </row>
    <row r="89" spans="1:38" ht="24.95" customHeight="1">
      <c r="A89" s="743">
        <v>850</v>
      </c>
      <c r="B89" s="743" t="s">
        <v>6633</v>
      </c>
      <c r="C89" s="842"/>
      <c r="D89" s="843"/>
      <c r="E89" s="843"/>
      <c r="F89" s="844"/>
      <c r="G89" s="845"/>
      <c r="H89" s="844"/>
      <c r="I89" s="844">
        <f t="shared" si="17"/>
        <v>0</v>
      </c>
      <c r="J89" s="844"/>
      <c r="K89" s="844"/>
      <c r="L89" s="844">
        <f t="shared" si="18"/>
        <v>0</v>
      </c>
      <c r="M89" s="844"/>
      <c r="N89" s="844"/>
      <c r="O89" s="844">
        <f t="shared" si="19"/>
        <v>0</v>
      </c>
      <c r="P89" s="844"/>
      <c r="Q89" s="844">
        <f t="shared" si="14"/>
        <v>0</v>
      </c>
      <c r="R89" s="844">
        <f t="shared" si="14"/>
        <v>0</v>
      </c>
      <c r="S89" s="844"/>
      <c r="T89" s="844"/>
      <c r="U89" s="844">
        <f t="shared" ref="U89" si="20">R89-R88</f>
        <v>0</v>
      </c>
      <c r="V89" s="846"/>
      <c r="W89" s="888"/>
      <c r="X89" s="744" t="s">
        <v>0</v>
      </c>
      <c r="Z89" s="743" t="s">
        <v>6738</v>
      </c>
      <c r="AA89" s="743" t="s">
        <v>0</v>
      </c>
      <c r="AB89" s="743" t="s">
        <v>0</v>
      </c>
    </row>
    <row r="90" spans="1:38" s="782" customFormat="1" ht="24" customHeight="1">
      <c r="A90" s="810">
        <v>469</v>
      </c>
      <c r="B90" s="782" t="s">
        <v>6772</v>
      </c>
      <c r="C90" s="827"/>
      <c r="D90" s="828" t="s">
        <v>6773</v>
      </c>
      <c r="E90" s="828" t="s">
        <v>0</v>
      </c>
      <c r="F90" s="852"/>
      <c r="G90" s="853" t="s">
        <v>6774</v>
      </c>
      <c r="H90" s="829"/>
      <c r="I90" s="829">
        <f t="shared" ref="I90:I91" si="21">TRUNC(H90*94.3%)</f>
        <v>0</v>
      </c>
      <c r="J90" s="829">
        <f>J92+J94+J96+J98+J100+J102+J104+J106+J108</f>
        <v>0</v>
      </c>
      <c r="K90" s="829"/>
      <c r="L90" s="829">
        <f t="shared" ref="L90:L109" si="22">TRUNC(K90*94.3%)</f>
        <v>0</v>
      </c>
      <c r="M90" s="829">
        <f>M92+M94+M96+M98+M100+M102+M104+M106+M108</f>
        <v>0</v>
      </c>
      <c r="N90" s="829"/>
      <c r="O90" s="829">
        <f t="shared" ref="O90:O109" si="23">TRUNC(N90*94.3%)</f>
        <v>0</v>
      </c>
      <c r="P90" s="829">
        <f>P92+P94+P96+P98+P100+P102+P104+P106+P108</f>
        <v>0</v>
      </c>
      <c r="Q90" s="829">
        <f t="shared" si="14"/>
        <v>0</v>
      </c>
      <c r="R90" s="829">
        <f t="shared" si="14"/>
        <v>0</v>
      </c>
      <c r="S90" s="829"/>
      <c r="T90" s="829"/>
      <c r="U90" s="829"/>
      <c r="V90" s="854"/>
      <c r="W90" s="889">
        <v>1</v>
      </c>
      <c r="X90" s="821" t="s">
        <v>0</v>
      </c>
      <c r="Z90" s="782" t="s">
        <v>6775</v>
      </c>
      <c r="AA90" s="782" t="s">
        <v>0</v>
      </c>
      <c r="AB90" s="782" t="s">
        <v>0</v>
      </c>
    </row>
    <row r="91" spans="1:38" s="782" customFormat="1" ht="24" customHeight="1">
      <c r="A91" s="747">
        <v>470</v>
      </c>
      <c r="B91" s="743" t="s">
        <v>6776</v>
      </c>
      <c r="C91" s="832"/>
      <c r="D91" s="833" t="s">
        <v>6740</v>
      </c>
      <c r="E91" s="833" t="s">
        <v>0</v>
      </c>
      <c r="F91" s="855"/>
      <c r="G91" s="856" t="s">
        <v>6774</v>
      </c>
      <c r="H91" s="834"/>
      <c r="I91" s="834">
        <f t="shared" si="21"/>
        <v>0</v>
      </c>
      <c r="J91" s="834">
        <f>J93+J95+J97+J99+J101+J103+J105+J107+J109+J111</f>
        <v>0</v>
      </c>
      <c r="K91" s="834"/>
      <c r="L91" s="834">
        <f t="shared" si="22"/>
        <v>0</v>
      </c>
      <c r="M91" s="834">
        <f>M93+M95+M97+M99+M101+M103+M105+M107+M109</f>
        <v>0</v>
      </c>
      <c r="N91" s="834"/>
      <c r="O91" s="834">
        <f t="shared" si="23"/>
        <v>0</v>
      </c>
      <c r="P91" s="834">
        <f>P93+P95+P97+P99+P101+P103+P105+P107+P109</f>
        <v>0</v>
      </c>
      <c r="Q91" s="834">
        <f t="shared" si="14"/>
        <v>0</v>
      </c>
      <c r="R91" s="834">
        <f t="shared" si="14"/>
        <v>0</v>
      </c>
      <c r="S91" s="834"/>
      <c r="T91" s="834"/>
      <c r="U91" s="834">
        <f t="shared" ref="U91" si="24">R91-R90</f>
        <v>0</v>
      </c>
      <c r="V91" s="857"/>
      <c r="W91" s="890">
        <v>1</v>
      </c>
      <c r="X91" s="744" t="s">
        <v>0</v>
      </c>
      <c r="Y91" s="743"/>
      <c r="Z91" s="743" t="s">
        <v>6775</v>
      </c>
      <c r="AA91" s="743" t="s">
        <v>0</v>
      </c>
      <c r="AB91" s="743" t="s">
        <v>0</v>
      </c>
      <c r="AC91" s="743"/>
      <c r="AD91" s="743"/>
      <c r="AE91" s="743"/>
      <c r="AF91" s="743"/>
      <c r="AG91" s="743"/>
      <c r="AH91" s="743"/>
      <c r="AI91" s="743"/>
      <c r="AJ91" s="743"/>
      <c r="AK91" s="743"/>
      <c r="AL91" s="743"/>
    </row>
    <row r="92" spans="1:38" s="858" customFormat="1" ht="24" customHeight="1">
      <c r="A92" s="858">
        <v>473</v>
      </c>
      <c r="B92" s="858" t="s">
        <v>6589</v>
      </c>
      <c r="C92" s="859"/>
      <c r="D92" s="860" t="s">
        <v>6777</v>
      </c>
      <c r="E92" s="860" t="s">
        <v>6778</v>
      </c>
      <c r="F92" s="861"/>
      <c r="G92" s="862" t="s">
        <v>6779</v>
      </c>
      <c r="H92" s="863">
        <f>[6]자재!$D$145</f>
        <v>2096956</v>
      </c>
      <c r="I92" s="863">
        <f>H92</f>
        <v>2096956</v>
      </c>
      <c r="J92" s="863">
        <f t="shared" ref="J92:J109" si="25">TRUNC(I92*F92,0)</f>
        <v>0</v>
      </c>
      <c r="K92" s="863">
        <v>0</v>
      </c>
      <c r="L92" s="863">
        <f t="shared" si="22"/>
        <v>0</v>
      </c>
      <c r="M92" s="863"/>
      <c r="N92" s="863">
        <v>0</v>
      </c>
      <c r="O92" s="863">
        <f t="shared" si="23"/>
        <v>0</v>
      </c>
      <c r="P92" s="863"/>
      <c r="Q92" s="863">
        <f t="shared" si="14"/>
        <v>2096956</v>
      </c>
      <c r="R92" s="863">
        <f t="shared" si="14"/>
        <v>0</v>
      </c>
      <c r="S92" s="863"/>
      <c r="T92" s="863"/>
      <c r="U92" s="863"/>
      <c r="V92" s="864"/>
      <c r="W92" s="891"/>
      <c r="X92" s="865" t="s">
        <v>0</v>
      </c>
      <c r="Z92" s="858" t="s">
        <v>6780</v>
      </c>
      <c r="AA92" s="858" t="s">
        <v>0</v>
      </c>
      <c r="AB92" s="858" t="s">
        <v>6781</v>
      </c>
    </row>
    <row r="93" spans="1:38" s="858" customFormat="1" ht="24" customHeight="1">
      <c r="A93" s="866">
        <v>474</v>
      </c>
      <c r="B93" s="866" t="s">
        <v>6723</v>
      </c>
      <c r="C93" s="867"/>
      <c r="D93" s="867" t="s">
        <v>6777</v>
      </c>
      <c r="E93" s="867" t="s">
        <v>6778</v>
      </c>
      <c r="F93" s="868"/>
      <c r="G93" s="869" t="s">
        <v>6779</v>
      </c>
      <c r="H93" s="870">
        <f>[6]자재!$D$145</f>
        <v>2096956</v>
      </c>
      <c r="I93" s="870">
        <f>H93</f>
        <v>2096956</v>
      </c>
      <c r="J93" s="870">
        <f t="shared" si="25"/>
        <v>0</v>
      </c>
      <c r="K93" s="870">
        <v>0</v>
      </c>
      <c r="L93" s="870">
        <f t="shared" si="22"/>
        <v>0</v>
      </c>
      <c r="M93" s="870"/>
      <c r="N93" s="870">
        <v>0</v>
      </c>
      <c r="O93" s="870">
        <f t="shared" si="23"/>
        <v>0</v>
      </c>
      <c r="P93" s="870"/>
      <c r="Q93" s="870">
        <f t="shared" si="14"/>
        <v>2096956</v>
      </c>
      <c r="R93" s="870">
        <f t="shared" si="14"/>
        <v>0</v>
      </c>
      <c r="S93" s="870"/>
      <c r="T93" s="870"/>
      <c r="U93" s="870">
        <f t="shared" ref="U93:U103" si="26">R93-R92</f>
        <v>0</v>
      </c>
      <c r="V93" s="871"/>
      <c r="W93" s="892">
        <v>1</v>
      </c>
      <c r="X93" s="872" t="s">
        <v>0</v>
      </c>
      <c r="Y93" s="866"/>
      <c r="Z93" s="866" t="s">
        <v>6780</v>
      </c>
      <c r="AA93" s="866" t="s">
        <v>0</v>
      </c>
      <c r="AB93" s="866" t="s">
        <v>6781</v>
      </c>
      <c r="AC93" s="866"/>
      <c r="AD93" s="866"/>
      <c r="AE93" s="866"/>
      <c r="AF93" s="866"/>
      <c r="AG93" s="866"/>
      <c r="AH93" s="866"/>
      <c r="AI93" s="866"/>
      <c r="AJ93" s="866"/>
      <c r="AK93" s="866"/>
      <c r="AL93" s="866"/>
    </row>
    <row r="94" spans="1:38" s="858" customFormat="1" ht="24" customHeight="1">
      <c r="A94" s="873">
        <v>475</v>
      </c>
      <c r="B94" s="858" t="s">
        <v>6589</v>
      </c>
      <c r="C94" s="859"/>
      <c r="D94" s="860" t="s">
        <v>6782</v>
      </c>
      <c r="E94" s="860" t="s">
        <v>6783</v>
      </c>
      <c r="F94" s="861"/>
      <c r="G94" s="874" t="s">
        <v>2194</v>
      </c>
      <c r="H94" s="863">
        <f>[6]자재!$D$146</f>
        <v>729376</v>
      </c>
      <c r="I94" s="863">
        <f t="shared" ref="I94:I111" si="27">H94</f>
        <v>729376</v>
      </c>
      <c r="J94" s="863">
        <f t="shared" si="25"/>
        <v>0</v>
      </c>
      <c r="K94" s="863">
        <v>0</v>
      </c>
      <c r="L94" s="863">
        <f t="shared" si="22"/>
        <v>0</v>
      </c>
      <c r="M94" s="863"/>
      <c r="N94" s="863">
        <v>0</v>
      </c>
      <c r="O94" s="863">
        <f t="shared" si="23"/>
        <v>0</v>
      </c>
      <c r="P94" s="863"/>
      <c r="Q94" s="863">
        <f t="shared" si="14"/>
        <v>729376</v>
      </c>
      <c r="R94" s="863">
        <f t="shared" si="14"/>
        <v>0</v>
      </c>
      <c r="S94" s="863"/>
      <c r="T94" s="863"/>
      <c r="U94" s="863"/>
      <c r="V94" s="864"/>
      <c r="W94" s="891"/>
      <c r="X94" s="865" t="s">
        <v>0</v>
      </c>
      <c r="Z94" s="858" t="s">
        <v>6784</v>
      </c>
      <c r="AA94" s="858" t="s">
        <v>0</v>
      </c>
      <c r="AB94" s="858" t="s">
        <v>6785</v>
      </c>
    </row>
    <row r="95" spans="1:38" s="858" customFormat="1" ht="24" customHeight="1">
      <c r="A95" s="875">
        <v>476</v>
      </c>
      <c r="B95" s="866" t="s">
        <v>6633</v>
      </c>
      <c r="C95" s="867"/>
      <c r="D95" s="867" t="s">
        <v>6777</v>
      </c>
      <c r="E95" s="867" t="s">
        <v>6783</v>
      </c>
      <c r="F95" s="868"/>
      <c r="G95" s="876" t="s">
        <v>2194</v>
      </c>
      <c r="H95" s="870">
        <f>[6]자재!$D$146</f>
        <v>729376</v>
      </c>
      <c r="I95" s="870">
        <f t="shared" si="27"/>
        <v>729376</v>
      </c>
      <c r="J95" s="870">
        <f t="shared" si="25"/>
        <v>0</v>
      </c>
      <c r="K95" s="870">
        <v>0</v>
      </c>
      <c r="L95" s="870">
        <f t="shared" si="22"/>
        <v>0</v>
      </c>
      <c r="M95" s="870"/>
      <c r="N95" s="870">
        <v>0</v>
      </c>
      <c r="O95" s="870">
        <f t="shared" si="23"/>
        <v>0</v>
      </c>
      <c r="P95" s="870"/>
      <c r="Q95" s="870">
        <f t="shared" si="14"/>
        <v>729376</v>
      </c>
      <c r="R95" s="870">
        <f t="shared" si="14"/>
        <v>0</v>
      </c>
      <c r="S95" s="870"/>
      <c r="T95" s="870"/>
      <c r="U95" s="870">
        <f t="shared" si="26"/>
        <v>0</v>
      </c>
      <c r="V95" s="871"/>
      <c r="W95" s="892">
        <v>1</v>
      </c>
      <c r="X95" s="872" t="s">
        <v>0</v>
      </c>
      <c r="Y95" s="866"/>
      <c r="Z95" s="866" t="s">
        <v>6784</v>
      </c>
      <c r="AA95" s="866" t="s">
        <v>0</v>
      </c>
      <c r="AB95" s="866" t="s">
        <v>6785</v>
      </c>
      <c r="AC95" s="866"/>
      <c r="AD95" s="866"/>
      <c r="AE95" s="866"/>
      <c r="AF95" s="866"/>
      <c r="AG95" s="866"/>
      <c r="AH95" s="866"/>
      <c r="AI95" s="866"/>
      <c r="AJ95" s="866"/>
      <c r="AK95" s="866"/>
      <c r="AL95" s="866"/>
    </row>
    <row r="96" spans="1:38" s="858" customFormat="1" ht="24" customHeight="1">
      <c r="A96" s="858">
        <v>477</v>
      </c>
      <c r="B96" s="858" t="s">
        <v>6589</v>
      </c>
      <c r="C96" s="859"/>
      <c r="D96" s="860" t="s">
        <v>6777</v>
      </c>
      <c r="E96" s="860" t="s">
        <v>6786</v>
      </c>
      <c r="F96" s="861"/>
      <c r="G96" s="874" t="s">
        <v>2194</v>
      </c>
      <c r="H96" s="863">
        <f>[6]자재!$D$147</f>
        <v>4649772</v>
      </c>
      <c r="I96" s="863">
        <f t="shared" si="27"/>
        <v>4649772</v>
      </c>
      <c r="J96" s="863">
        <f t="shared" si="25"/>
        <v>0</v>
      </c>
      <c r="K96" s="863">
        <v>0</v>
      </c>
      <c r="L96" s="863">
        <f t="shared" si="22"/>
        <v>0</v>
      </c>
      <c r="M96" s="863"/>
      <c r="N96" s="863">
        <v>0</v>
      </c>
      <c r="O96" s="863">
        <f t="shared" si="23"/>
        <v>0</v>
      </c>
      <c r="P96" s="863"/>
      <c r="Q96" s="863">
        <f t="shared" si="14"/>
        <v>4649772</v>
      </c>
      <c r="R96" s="863">
        <f t="shared" si="14"/>
        <v>0</v>
      </c>
      <c r="S96" s="863"/>
      <c r="T96" s="863"/>
      <c r="U96" s="863"/>
      <c r="V96" s="864"/>
      <c r="W96" s="891"/>
      <c r="X96" s="865" t="s">
        <v>0</v>
      </c>
      <c r="Z96" s="858" t="s">
        <v>6787</v>
      </c>
      <c r="AA96" s="858" t="s">
        <v>0</v>
      </c>
      <c r="AB96" s="858" t="s">
        <v>6788</v>
      </c>
    </row>
    <row r="97" spans="1:80" s="858" customFormat="1" ht="24" customHeight="1">
      <c r="A97" s="866">
        <v>478</v>
      </c>
      <c r="B97" s="866" t="s">
        <v>6723</v>
      </c>
      <c r="C97" s="867"/>
      <c r="D97" s="867" t="s">
        <v>6789</v>
      </c>
      <c r="E97" s="867" t="s">
        <v>6786</v>
      </c>
      <c r="F97" s="868"/>
      <c r="G97" s="876" t="s">
        <v>2194</v>
      </c>
      <c r="H97" s="870">
        <f>[6]자재!$D$147</f>
        <v>4649772</v>
      </c>
      <c r="I97" s="870">
        <f t="shared" si="27"/>
        <v>4649772</v>
      </c>
      <c r="J97" s="870">
        <f t="shared" si="25"/>
        <v>0</v>
      </c>
      <c r="K97" s="870">
        <v>0</v>
      </c>
      <c r="L97" s="870">
        <f t="shared" si="22"/>
        <v>0</v>
      </c>
      <c r="M97" s="870"/>
      <c r="N97" s="870">
        <v>0</v>
      </c>
      <c r="O97" s="870">
        <f t="shared" si="23"/>
        <v>0</v>
      </c>
      <c r="P97" s="870"/>
      <c r="Q97" s="870">
        <f t="shared" si="14"/>
        <v>4649772</v>
      </c>
      <c r="R97" s="870">
        <f t="shared" si="14"/>
        <v>0</v>
      </c>
      <c r="S97" s="870"/>
      <c r="T97" s="870"/>
      <c r="U97" s="870">
        <f t="shared" si="26"/>
        <v>0</v>
      </c>
      <c r="V97" s="871"/>
      <c r="W97" s="892">
        <v>1</v>
      </c>
      <c r="X97" s="872" t="s">
        <v>0</v>
      </c>
      <c r="Y97" s="866"/>
      <c r="Z97" s="866" t="s">
        <v>6787</v>
      </c>
      <c r="AA97" s="866" t="s">
        <v>0</v>
      </c>
      <c r="AB97" s="866" t="s">
        <v>6788</v>
      </c>
      <c r="AC97" s="866"/>
      <c r="AD97" s="866"/>
      <c r="AE97" s="866"/>
      <c r="AF97" s="866"/>
      <c r="AG97" s="866"/>
      <c r="AH97" s="866"/>
      <c r="AI97" s="866"/>
      <c r="AJ97" s="866"/>
      <c r="AK97" s="866"/>
      <c r="AL97" s="866"/>
    </row>
    <row r="98" spans="1:80" s="858" customFormat="1" ht="24" customHeight="1">
      <c r="A98" s="858">
        <v>479</v>
      </c>
      <c r="B98" s="858" t="s">
        <v>6712</v>
      </c>
      <c r="C98" s="859"/>
      <c r="D98" s="860" t="s">
        <v>6777</v>
      </c>
      <c r="E98" s="860" t="s">
        <v>6790</v>
      </c>
      <c r="F98" s="861"/>
      <c r="G98" s="874" t="s">
        <v>2194</v>
      </c>
      <c r="H98" s="863">
        <f>[6]자재!$D$148</f>
        <v>3099848</v>
      </c>
      <c r="I98" s="863">
        <f t="shared" si="27"/>
        <v>3099848</v>
      </c>
      <c r="J98" s="863">
        <f t="shared" si="25"/>
        <v>0</v>
      </c>
      <c r="K98" s="863">
        <v>0</v>
      </c>
      <c r="L98" s="863">
        <f t="shared" si="22"/>
        <v>0</v>
      </c>
      <c r="M98" s="863"/>
      <c r="N98" s="863">
        <v>0</v>
      </c>
      <c r="O98" s="863">
        <f t="shared" si="23"/>
        <v>0</v>
      </c>
      <c r="P98" s="863"/>
      <c r="Q98" s="863">
        <f t="shared" si="14"/>
        <v>3099848</v>
      </c>
      <c r="R98" s="863">
        <f t="shared" si="14"/>
        <v>0</v>
      </c>
      <c r="S98" s="863"/>
      <c r="T98" s="863"/>
      <c r="U98" s="863"/>
      <c r="V98" s="864"/>
      <c r="W98" s="891"/>
      <c r="X98" s="865" t="s">
        <v>0</v>
      </c>
      <c r="Z98" s="858" t="s">
        <v>6791</v>
      </c>
      <c r="AA98" s="858" t="s">
        <v>0</v>
      </c>
      <c r="AB98" s="858" t="s">
        <v>6792</v>
      </c>
    </row>
    <row r="99" spans="1:80" s="858" customFormat="1" ht="24" customHeight="1">
      <c r="A99" s="866">
        <v>480</v>
      </c>
      <c r="B99" s="866" t="s">
        <v>6723</v>
      </c>
      <c r="C99" s="867"/>
      <c r="D99" s="867" t="s">
        <v>6793</v>
      </c>
      <c r="E99" s="867" t="s">
        <v>6790</v>
      </c>
      <c r="F99" s="868"/>
      <c r="G99" s="876" t="s">
        <v>2194</v>
      </c>
      <c r="H99" s="870">
        <f>[6]자재!$D$148</f>
        <v>3099848</v>
      </c>
      <c r="I99" s="870">
        <f t="shared" si="27"/>
        <v>3099848</v>
      </c>
      <c r="J99" s="870">
        <f t="shared" si="25"/>
        <v>0</v>
      </c>
      <c r="K99" s="870">
        <v>0</v>
      </c>
      <c r="L99" s="870">
        <f t="shared" si="22"/>
        <v>0</v>
      </c>
      <c r="M99" s="870"/>
      <c r="N99" s="870">
        <v>0</v>
      </c>
      <c r="O99" s="870">
        <f t="shared" si="23"/>
        <v>0</v>
      </c>
      <c r="P99" s="870"/>
      <c r="Q99" s="870">
        <f t="shared" si="14"/>
        <v>3099848</v>
      </c>
      <c r="R99" s="870">
        <f t="shared" si="14"/>
        <v>0</v>
      </c>
      <c r="S99" s="870"/>
      <c r="T99" s="870"/>
      <c r="U99" s="870">
        <f t="shared" si="26"/>
        <v>0</v>
      </c>
      <c r="V99" s="871"/>
      <c r="W99" s="892">
        <v>1</v>
      </c>
      <c r="X99" s="872" t="s">
        <v>0</v>
      </c>
      <c r="Y99" s="866"/>
      <c r="Z99" s="866" t="s">
        <v>6791</v>
      </c>
      <c r="AA99" s="866" t="s">
        <v>0</v>
      </c>
      <c r="AB99" s="866" t="s">
        <v>6792</v>
      </c>
      <c r="AC99" s="866"/>
      <c r="AD99" s="866"/>
      <c r="AE99" s="866"/>
      <c r="AF99" s="866"/>
      <c r="AG99" s="866"/>
      <c r="AH99" s="866"/>
      <c r="AI99" s="866"/>
      <c r="AJ99" s="866"/>
      <c r="AK99" s="866"/>
      <c r="AL99" s="866"/>
    </row>
    <row r="100" spans="1:80" s="873" customFormat="1" ht="24" customHeight="1">
      <c r="A100" s="873">
        <v>481</v>
      </c>
      <c r="B100" s="858" t="s">
        <v>6637</v>
      </c>
      <c r="C100" s="859"/>
      <c r="D100" s="860" t="s">
        <v>6793</v>
      </c>
      <c r="E100" s="860" t="s">
        <v>6794</v>
      </c>
      <c r="F100" s="861"/>
      <c r="G100" s="874" t="s">
        <v>2194</v>
      </c>
      <c r="H100" s="863">
        <f>[6]자재!$D$149</f>
        <v>455860</v>
      </c>
      <c r="I100" s="863">
        <f t="shared" si="27"/>
        <v>455860</v>
      </c>
      <c r="J100" s="863">
        <f t="shared" si="25"/>
        <v>0</v>
      </c>
      <c r="K100" s="863">
        <v>0</v>
      </c>
      <c r="L100" s="863">
        <f t="shared" si="22"/>
        <v>0</v>
      </c>
      <c r="M100" s="863"/>
      <c r="N100" s="863">
        <v>0</v>
      </c>
      <c r="O100" s="863">
        <f t="shared" si="23"/>
        <v>0</v>
      </c>
      <c r="P100" s="863"/>
      <c r="Q100" s="863">
        <f t="shared" ref="Q100:R111" si="28">I100+L100+O100</f>
        <v>455860</v>
      </c>
      <c r="R100" s="863">
        <f t="shared" si="28"/>
        <v>0</v>
      </c>
      <c r="S100" s="863"/>
      <c r="T100" s="863"/>
      <c r="U100" s="863"/>
      <c r="V100" s="864"/>
      <c r="W100" s="891"/>
      <c r="X100" s="865" t="s">
        <v>0</v>
      </c>
      <c r="Y100" s="858"/>
      <c r="Z100" s="858" t="s">
        <v>6795</v>
      </c>
      <c r="AA100" s="858" t="s">
        <v>0</v>
      </c>
      <c r="AB100" s="858" t="s">
        <v>6796</v>
      </c>
      <c r="AC100" s="858"/>
      <c r="AD100" s="858"/>
      <c r="AE100" s="858"/>
      <c r="AF100" s="858"/>
      <c r="AG100" s="858"/>
      <c r="AH100" s="858"/>
      <c r="AI100" s="858"/>
      <c r="AJ100" s="858"/>
      <c r="AK100" s="858"/>
      <c r="AL100" s="858"/>
      <c r="AM100" s="858"/>
      <c r="AN100" s="858"/>
      <c r="AO100" s="858"/>
      <c r="AP100" s="858"/>
      <c r="AQ100" s="858"/>
      <c r="AR100" s="858"/>
      <c r="AS100" s="858"/>
      <c r="AT100" s="858"/>
      <c r="AU100" s="858"/>
      <c r="AV100" s="858"/>
      <c r="AW100" s="858"/>
      <c r="AX100" s="858"/>
      <c r="AY100" s="858"/>
      <c r="AZ100" s="858"/>
      <c r="BA100" s="858"/>
      <c r="BB100" s="858"/>
      <c r="BC100" s="858"/>
      <c r="BD100" s="858"/>
      <c r="BE100" s="858"/>
      <c r="BF100" s="858"/>
      <c r="BG100" s="858"/>
      <c r="BH100" s="858"/>
      <c r="BI100" s="858"/>
      <c r="BJ100" s="858"/>
      <c r="BK100" s="858"/>
      <c r="BL100" s="858"/>
      <c r="BM100" s="858"/>
      <c r="BN100" s="858"/>
      <c r="BO100" s="858"/>
      <c r="BP100" s="858"/>
      <c r="BQ100" s="858"/>
      <c r="BR100" s="858"/>
      <c r="BS100" s="858"/>
      <c r="BT100" s="858"/>
      <c r="BU100" s="858"/>
      <c r="BV100" s="858"/>
      <c r="BW100" s="858"/>
      <c r="BX100" s="858"/>
      <c r="BY100" s="858"/>
      <c r="BZ100" s="858"/>
      <c r="CA100" s="858"/>
      <c r="CB100" s="858"/>
    </row>
    <row r="101" spans="1:80" s="858" customFormat="1" ht="24" customHeight="1">
      <c r="A101" s="875">
        <v>482</v>
      </c>
      <c r="B101" s="866" t="s">
        <v>6633</v>
      </c>
      <c r="C101" s="867"/>
      <c r="D101" s="867" t="s">
        <v>6789</v>
      </c>
      <c r="E101" s="867" t="s">
        <v>6794</v>
      </c>
      <c r="F101" s="868"/>
      <c r="G101" s="876" t="s">
        <v>2194</v>
      </c>
      <c r="H101" s="870">
        <f>[6]자재!$D$149</f>
        <v>455860</v>
      </c>
      <c r="I101" s="870">
        <f t="shared" si="27"/>
        <v>455860</v>
      </c>
      <c r="J101" s="870">
        <f t="shared" si="25"/>
        <v>0</v>
      </c>
      <c r="K101" s="870">
        <v>0</v>
      </c>
      <c r="L101" s="870">
        <f t="shared" si="22"/>
        <v>0</v>
      </c>
      <c r="M101" s="870"/>
      <c r="N101" s="870">
        <v>0</v>
      </c>
      <c r="O101" s="870">
        <f t="shared" si="23"/>
        <v>0</v>
      </c>
      <c r="P101" s="870"/>
      <c r="Q101" s="870">
        <f t="shared" si="28"/>
        <v>455860</v>
      </c>
      <c r="R101" s="870">
        <f t="shared" si="28"/>
        <v>0</v>
      </c>
      <c r="S101" s="870"/>
      <c r="T101" s="870"/>
      <c r="U101" s="870">
        <f t="shared" si="26"/>
        <v>0</v>
      </c>
      <c r="V101" s="871"/>
      <c r="W101" s="892">
        <v>1</v>
      </c>
      <c r="X101" s="872" t="s">
        <v>0</v>
      </c>
      <c r="Y101" s="866"/>
      <c r="Z101" s="866" t="s">
        <v>6795</v>
      </c>
      <c r="AA101" s="866" t="s">
        <v>0</v>
      </c>
      <c r="AB101" s="866" t="s">
        <v>6796</v>
      </c>
      <c r="AC101" s="866"/>
      <c r="AD101" s="866"/>
      <c r="AE101" s="866"/>
      <c r="AF101" s="866"/>
      <c r="AG101" s="866"/>
      <c r="AH101" s="866"/>
      <c r="AI101" s="866"/>
      <c r="AJ101" s="866"/>
      <c r="AK101" s="866"/>
      <c r="AL101" s="866"/>
    </row>
    <row r="102" spans="1:80" s="858" customFormat="1" ht="24" customHeight="1">
      <c r="A102" s="858">
        <v>483</v>
      </c>
      <c r="B102" s="858" t="s">
        <v>6637</v>
      </c>
      <c r="C102" s="859"/>
      <c r="D102" s="860" t="s">
        <v>6789</v>
      </c>
      <c r="E102" s="860" t="s">
        <v>6778</v>
      </c>
      <c r="F102" s="861"/>
      <c r="G102" s="874" t="s">
        <v>2194</v>
      </c>
      <c r="H102" s="863">
        <f>[6]자재!$D$150</f>
        <v>2096956</v>
      </c>
      <c r="I102" s="863">
        <f t="shared" si="27"/>
        <v>2096956</v>
      </c>
      <c r="J102" s="863">
        <f t="shared" si="25"/>
        <v>0</v>
      </c>
      <c r="K102" s="863">
        <v>0</v>
      </c>
      <c r="L102" s="863">
        <f t="shared" si="22"/>
        <v>0</v>
      </c>
      <c r="M102" s="863"/>
      <c r="N102" s="863">
        <v>0</v>
      </c>
      <c r="O102" s="863">
        <f t="shared" si="23"/>
        <v>0</v>
      </c>
      <c r="P102" s="863"/>
      <c r="Q102" s="863">
        <f t="shared" si="28"/>
        <v>2096956</v>
      </c>
      <c r="R102" s="863">
        <f t="shared" si="28"/>
        <v>0</v>
      </c>
      <c r="S102" s="863"/>
      <c r="T102" s="863"/>
      <c r="U102" s="863"/>
      <c r="V102" s="864"/>
      <c r="W102" s="891"/>
      <c r="X102" s="865" t="s">
        <v>0</v>
      </c>
      <c r="Z102" s="858" t="s">
        <v>6797</v>
      </c>
      <c r="AA102" s="858" t="s">
        <v>0</v>
      </c>
      <c r="AB102" s="858" t="s">
        <v>6798</v>
      </c>
    </row>
    <row r="103" spans="1:80" s="858" customFormat="1" ht="24" customHeight="1">
      <c r="A103" s="866">
        <v>484</v>
      </c>
      <c r="B103" s="866" t="s">
        <v>6723</v>
      </c>
      <c r="C103" s="867"/>
      <c r="D103" s="867" t="s">
        <v>6793</v>
      </c>
      <c r="E103" s="867" t="s">
        <v>6778</v>
      </c>
      <c r="F103" s="868"/>
      <c r="G103" s="876" t="s">
        <v>2194</v>
      </c>
      <c r="H103" s="870">
        <f>[6]자재!$D$150</f>
        <v>2096956</v>
      </c>
      <c r="I103" s="870">
        <f t="shared" si="27"/>
        <v>2096956</v>
      </c>
      <c r="J103" s="870">
        <f t="shared" si="25"/>
        <v>0</v>
      </c>
      <c r="K103" s="870">
        <v>0</v>
      </c>
      <c r="L103" s="870">
        <f t="shared" si="22"/>
        <v>0</v>
      </c>
      <c r="M103" s="870"/>
      <c r="N103" s="870">
        <v>0</v>
      </c>
      <c r="O103" s="870">
        <f t="shared" si="23"/>
        <v>0</v>
      </c>
      <c r="P103" s="870"/>
      <c r="Q103" s="870">
        <f t="shared" si="28"/>
        <v>2096956</v>
      </c>
      <c r="R103" s="870">
        <f t="shared" si="28"/>
        <v>0</v>
      </c>
      <c r="S103" s="870"/>
      <c r="T103" s="870"/>
      <c r="U103" s="870">
        <f t="shared" si="26"/>
        <v>0</v>
      </c>
      <c r="V103" s="871"/>
      <c r="W103" s="892">
        <v>1</v>
      </c>
      <c r="X103" s="872" t="s">
        <v>0</v>
      </c>
      <c r="Y103" s="866"/>
      <c r="Z103" s="866" t="s">
        <v>6797</v>
      </c>
      <c r="AA103" s="866" t="s">
        <v>0</v>
      </c>
      <c r="AB103" s="866" t="s">
        <v>6798</v>
      </c>
      <c r="AC103" s="866"/>
      <c r="AD103" s="866"/>
      <c r="AE103" s="866"/>
      <c r="AF103" s="866"/>
      <c r="AG103" s="866"/>
      <c r="AH103" s="866"/>
      <c r="AI103" s="866"/>
      <c r="AJ103" s="866"/>
      <c r="AK103" s="866"/>
      <c r="AL103" s="866"/>
    </row>
    <row r="104" spans="1:80" s="858" customFormat="1" ht="24" customHeight="1">
      <c r="A104" s="858">
        <v>509</v>
      </c>
      <c r="B104" s="858" t="s">
        <v>6712</v>
      </c>
      <c r="C104" s="859"/>
      <c r="D104" s="860" t="s">
        <v>6799</v>
      </c>
      <c r="E104" s="860" t="s">
        <v>6800</v>
      </c>
      <c r="F104" s="861"/>
      <c r="G104" s="874" t="s">
        <v>2194</v>
      </c>
      <c r="H104" s="863">
        <f>[6]자재!$D$159</f>
        <v>3396050</v>
      </c>
      <c r="I104" s="863">
        <f t="shared" si="27"/>
        <v>3396050</v>
      </c>
      <c r="J104" s="863">
        <f t="shared" si="25"/>
        <v>0</v>
      </c>
      <c r="K104" s="863">
        <v>0</v>
      </c>
      <c r="L104" s="863">
        <f t="shared" si="22"/>
        <v>0</v>
      </c>
      <c r="M104" s="863"/>
      <c r="N104" s="863">
        <v>0</v>
      </c>
      <c r="O104" s="863">
        <f t="shared" si="23"/>
        <v>0</v>
      </c>
      <c r="P104" s="863"/>
      <c r="Q104" s="863">
        <f t="shared" si="28"/>
        <v>3396050</v>
      </c>
      <c r="R104" s="863">
        <f t="shared" si="28"/>
        <v>0</v>
      </c>
      <c r="S104" s="863"/>
      <c r="T104" s="863"/>
      <c r="U104" s="863"/>
      <c r="V104" s="864"/>
      <c r="W104" s="891"/>
      <c r="X104" s="865" t="s">
        <v>0</v>
      </c>
      <c r="Z104" s="858" t="s">
        <v>6801</v>
      </c>
      <c r="AA104" s="858" t="s">
        <v>0</v>
      </c>
      <c r="AB104" s="858" t="s">
        <v>6802</v>
      </c>
    </row>
    <row r="105" spans="1:80" s="858" customFormat="1" ht="24" customHeight="1">
      <c r="A105" s="866">
        <v>510</v>
      </c>
      <c r="B105" s="866" t="s">
        <v>6723</v>
      </c>
      <c r="C105" s="867"/>
      <c r="D105" s="867" t="s">
        <v>6799</v>
      </c>
      <c r="E105" s="867" t="s">
        <v>6800</v>
      </c>
      <c r="F105" s="868"/>
      <c r="G105" s="876" t="s">
        <v>2194</v>
      </c>
      <c r="H105" s="870">
        <f>[6]자재!$D$159</f>
        <v>3396050</v>
      </c>
      <c r="I105" s="870">
        <f t="shared" si="27"/>
        <v>3396050</v>
      </c>
      <c r="J105" s="870">
        <f t="shared" si="25"/>
        <v>0</v>
      </c>
      <c r="K105" s="870">
        <v>0</v>
      </c>
      <c r="L105" s="870">
        <f t="shared" si="22"/>
        <v>0</v>
      </c>
      <c r="M105" s="870"/>
      <c r="N105" s="870">
        <v>0</v>
      </c>
      <c r="O105" s="870">
        <f t="shared" si="23"/>
        <v>0</v>
      </c>
      <c r="P105" s="870"/>
      <c r="Q105" s="870">
        <f t="shared" si="28"/>
        <v>3396050</v>
      </c>
      <c r="R105" s="870">
        <f t="shared" si="28"/>
        <v>0</v>
      </c>
      <c r="S105" s="870"/>
      <c r="T105" s="870"/>
      <c r="U105" s="870">
        <f t="shared" ref="U105" si="29">R105-R104</f>
        <v>0</v>
      </c>
      <c r="V105" s="871"/>
      <c r="W105" s="892">
        <v>1</v>
      </c>
      <c r="X105" s="872" t="s">
        <v>0</v>
      </c>
      <c r="Y105" s="866"/>
      <c r="Z105" s="866" t="s">
        <v>6801</v>
      </c>
      <c r="AA105" s="866" t="s">
        <v>0</v>
      </c>
      <c r="AB105" s="866" t="s">
        <v>6802</v>
      </c>
      <c r="AC105" s="866"/>
      <c r="AD105" s="866"/>
      <c r="AE105" s="866"/>
      <c r="AF105" s="866"/>
      <c r="AG105" s="866"/>
      <c r="AH105" s="866"/>
      <c r="AI105" s="866"/>
      <c r="AJ105" s="866"/>
      <c r="AK105" s="866"/>
      <c r="AL105" s="866"/>
    </row>
    <row r="106" spans="1:80" s="858" customFormat="1" ht="24" customHeight="1">
      <c r="A106" s="873">
        <v>511</v>
      </c>
      <c r="B106" s="858" t="s">
        <v>6712</v>
      </c>
      <c r="C106" s="859"/>
      <c r="D106" s="860" t="s">
        <v>6803</v>
      </c>
      <c r="E106" s="860" t="s">
        <v>6804</v>
      </c>
      <c r="F106" s="861"/>
      <c r="G106" s="874" t="s">
        <v>2194</v>
      </c>
      <c r="H106" s="863">
        <f>[6]자재!$D$160</f>
        <v>5156690</v>
      </c>
      <c r="I106" s="863">
        <f t="shared" si="27"/>
        <v>5156690</v>
      </c>
      <c r="J106" s="863">
        <f t="shared" si="25"/>
        <v>0</v>
      </c>
      <c r="K106" s="863">
        <v>0</v>
      </c>
      <c r="L106" s="863">
        <f t="shared" si="22"/>
        <v>0</v>
      </c>
      <c r="M106" s="863"/>
      <c r="N106" s="863">
        <v>0</v>
      </c>
      <c r="O106" s="863">
        <f t="shared" si="23"/>
        <v>0</v>
      </c>
      <c r="P106" s="863"/>
      <c r="Q106" s="863">
        <f t="shared" si="28"/>
        <v>5156690</v>
      </c>
      <c r="R106" s="863">
        <f t="shared" si="28"/>
        <v>0</v>
      </c>
      <c r="S106" s="863"/>
      <c r="T106" s="863"/>
      <c r="U106" s="863"/>
      <c r="V106" s="864"/>
      <c r="W106" s="891"/>
      <c r="X106" s="865" t="s">
        <v>0</v>
      </c>
      <c r="Z106" s="858" t="s">
        <v>6805</v>
      </c>
      <c r="AA106" s="858" t="s">
        <v>0</v>
      </c>
      <c r="AB106" s="858" t="s">
        <v>6806</v>
      </c>
    </row>
    <row r="107" spans="1:80" s="858" customFormat="1" ht="24" customHeight="1">
      <c r="A107" s="875">
        <v>512</v>
      </c>
      <c r="B107" s="866" t="s">
        <v>6723</v>
      </c>
      <c r="C107" s="867"/>
      <c r="D107" s="867" t="s">
        <v>6803</v>
      </c>
      <c r="E107" s="867" t="s">
        <v>6807</v>
      </c>
      <c r="F107" s="868"/>
      <c r="G107" s="876" t="s">
        <v>2194</v>
      </c>
      <c r="H107" s="870">
        <f>[6]자재!$D$160</f>
        <v>5156690</v>
      </c>
      <c r="I107" s="870">
        <f t="shared" si="27"/>
        <v>5156690</v>
      </c>
      <c r="J107" s="870">
        <f t="shared" si="25"/>
        <v>0</v>
      </c>
      <c r="K107" s="870">
        <v>0</v>
      </c>
      <c r="L107" s="870">
        <f t="shared" si="22"/>
        <v>0</v>
      </c>
      <c r="M107" s="870"/>
      <c r="N107" s="870">
        <v>0</v>
      </c>
      <c r="O107" s="870">
        <f t="shared" si="23"/>
        <v>0</v>
      </c>
      <c r="P107" s="870"/>
      <c r="Q107" s="870">
        <f t="shared" si="28"/>
        <v>5156690</v>
      </c>
      <c r="R107" s="870">
        <f t="shared" si="28"/>
        <v>0</v>
      </c>
      <c r="S107" s="870"/>
      <c r="T107" s="870"/>
      <c r="U107" s="870">
        <f t="shared" ref="U107:U109" si="30">R107-R106</f>
        <v>0</v>
      </c>
      <c r="V107" s="871"/>
      <c r="W107" s="892">
        <v>2</v>
      </c>
      <c r="X107" s="872" t="s">
        <v>0</v>
      </c>
      <c r="Y107" s="866"/>
      <c r="Z107" s="866" t="s">
        <v>6805</v>
      </c>
      <c r="AA107" s="866" t="s">
        <v>0</v>
      </c>
      <c r="AB107" s="866" t="s">
        <v>6806</v>
      </c>
      <c r="AC107" s="866"/>
      <c r="AD107" s="866"/>
      <c r="AE107" s="866"/>
      <c r="AF107" s="866"/>
      <c r="AG107" s="866"/>
      <c r="AH107" s="866"/>
      <c r="AI107" s="866"/>
      <c r="AJ107" s="866"/>
      <c r="AK107" s="866"/>
      <c r="AL107" s="866"/>
    </row>
    <row r="108" spans="1:80" s="858" customFormat="1" ht="24" customHeight="1">
      <c r="A108" s="858">
        <v>513</v>
      </c>
      <c r="B108" s="858" t="s">
        <v>6712</v>
      </c>
      <c r="C108" s="859"/>
      <c r="D108" s="860" t="s">
        <v>6808</v>
      </c>
      <c r="E108" s="860" t="s">
        <v>6809</v>
      </c>
      <c r="F108" s="861"/>
      <c r="G108" s="874" t="s">
        <v>2194</v>
      </c>
      <c r="H108" s="863">
        <f>[6]자재!$D$161</f>
        <v>6625400</v>
      </c>
      <c r="I108" s="863">
        <f t="shared" si="27"/>
        <v>6625400</v>
      </c>
      <c r="J108" s="863">
        <f t="shared" si="25"/>
        <v>0</v>
      </c>
      <c r="K108" s="863">
        <v>0</v>
      </c>
      <c r="L108" s="863">
        <f t="shared" si="22"/>
        <v>0</v>
      </c>
      <c r="M108" s="863"/>
      <c r="N108" s="863">
        <v>0</v>
      </c>
      <c r="O108" s="863">
        <f t="shared" si="23"/>
        <v>0</v>
      </c>
      <c r="P108" s="863"/>
      <c r="Q108" s="863">
        <f t="shared" si="28"/>
        <v>6625400</v>
      </c>
      <c r="R108" s="863">
        <f t="shared" si="28"/>
        <v>0</v>
      </c>
      <c r="S108" s="863"/>
      <c r="T108" s="863"/>
      <c r="U108" s="863"/>
      <c r="V108" s="864"/>
      <c r="W108" s="891"/>
      <c r="X108" s="865" t="s">
        <v>0</v>
      </c>
      <c r="Z108" s="858" t="s">
        <v>6810</v>
      </c>
      <c r="AA108" s="858" t="s">
        <v>0</v>
      </c>
      <c r="AB108" s="858" t="s">
        <v>6811</v>
      </c>
    </row>
    <row r="109" spans="1:80" s="858" customFormat="1" ht="24" customHeight="1">
      <c r="A109" s="866">
        <v>514</v>
      </c>
      <c r="B109" s="866" t="s">
        <v>6723</v>
      </c>
      <c r="C109" s="867"/>
      <c r="D109" s="867" t="s">
        <v>6808</v>
      </c>
      <c r="E109" s="867" t="s">
        <v>6812</v>
      </c>
      <c r="F109" s="868"/>
      <c r="G109" s="876" t="s">
        <v>2194</v>
      </c>
      <c r="H109" s="870">
        <f>[6]자재!$D$161</f>
        <v>6625400</v>
      </c>
      <c r="I109" s="870">
        <f t="shared" si="27"/>
        <v>6625400</v>
      </c>
      <c r="J109" s="870">
        <f t="shared" si="25"/>
        <v>0</v>
      </c>
      <c r="K109" s="870">
        <v>0</v>
      </c>
      <c r="L109" s="870">
        <f t="shared" si="22"/>
        <v>0</v>
      </c>
      <c r="M109" s="870"/>
      <c r="N109" s="870">
        <v>0</v>
      </c>
      <c r="O109" s="870">
        <f t="shared" si="23"/>
        <v>0</v>
      </c>
      <c r="P109" s="870"/>
      <c r="Q109" s="870">
        <f t="shared" si="28"/>
        <v>6625400</v>
      </c>
      <c r="R109" s="870">
        <f t="shared" si="28"/>
        <v>0</v>
      </c>
      <c r="S109" s="870"/>
      <c r="T109" s="870"/>
      <c r="U109" s="870">
        <f t="shared" si="30"/>
        <v>0</v>
      </c>
      <c r="V109" s="871"/>
      <c r="W109" s="892">
        <v>2</v>
      </c>
      <c r="X109" s="872" t="s">
        <v>0</v>
      </c>
      <c r="Y109" s="866"/>
      <c r="Z109" s="866" t="s">
        <v>6810</v>
      </c>
      <c r="AA109" s="866" t="s">
        <v>0</v>
      </c>
      <c r="AB109" s="866" t="s">
        <v>6811</v>
      </c>
      <c r="AC109" s="866"/>
      <c r="AD109" s="866"/>
      <c r="AE109" s="866"/>
      <c r="AF109" s="866"/>
      <c r="AG109" s="866"/>
      <c r="AH109" s="866"/>
      <c r="AI109" s="866"/>
      <c r="AJ109" s="866"/>
      <c r="AK109" s="866"/>
      <c r="AL109" s="866"/>
    </row>
    <row r="110" spans="1:80" ht="24.95" customHeight="1">
      <c r="A110" s="782">
        <v>815</v>
      </c>
      <c r="B110" s="782" t="s">
        <v>6712</v>
      </c>
      <c r="C110" s="837"/>
      <c r="D110" s="838" t="s">
        <v>6813</v>
      </c>
      <c r="E110" s="838" t="s">
        <v>6603</v>
      </c>
      <c r="F110" s="839"/>
      <c r="G110" s="840" t="s">
        <v>6575</v>
      </c>
      <c r="H110" s="839"/>
      <c r="I110" s="839">
        <f t="shared" si="27"/>
        <v>0</v>
      </c>
      <c r="J110" s="839">
        <f>(R102+R104+R106+R108+R100+R98+R96+R94+R92)*0.54%</f>
        <v>0</v>
      </c>
      <c r="K110" s="839"/>
      <c r="L110" s="839">
        <f t="shared" ref="L110:L111" si="31">K110</f>
        <v>0</v>
      </c>
      <c r="M110" s="839">
        <v>0</v>
      </c>
      <c r="N110" s="839"/>
      <c r="O110" s="839">
        <f t="shared" ref="O110:O111" si="32">N110</f>
        <v>0</v>
      </c>
      <c r="P110" s="839">
        <v>0</v>
      </c>
      <c r="Q110" s="839">
        <f t="shared" si="28"/>
        <v>0</v>
      </c>
      <c r="R110" s="839">
        <f t="shared" si="28"/>
        <v>0</v>
      </c>
      <c r="S110" s="839"/>
      <c r="T110" s="839"/>
      <c r="U110" s="839"/>
      <c r="V110" s="841"/>
      <c r="W110" s="887"/>
      <c r="X110" s="821" t="s">
        <v>0</v>
      </c>
      <c r="Y110" s="782"/>
      <c r="Z110" s="782" t="s">
        <v>6653</v>
      </c>
      <c r="AA110" s="782" t="s">
        <v>0</v>
      </c>
      <c r="AB110" s="782" t="s">
        <v>6605</v>
      </c>
      <c r="AC110" s="782"/>
      <c r="AD110" s="782"/>
      <c r="AE110" s="782"/>
      <c r="AF110" s="782"/>
      <c r="AG110" s="782"/>
      <c r="AH110" s="782" t="s">
        <v>6654</v>
      </c>
      <c r="AI110" s="782"/>
      <c r="AJ110" s="782"/>
      <c r="AK110" s="782"/>
      <c r="AL110" s="782"/>
    </row>
    <row r="111" spans="1:80" ht="24.95" customHeight="1">
      <c r="A111" s="743">
        <v>816</v>
      </c>
      <c r="B111" s="743" t="s">
        <v>6613</v>
      </c>
      <c r="C111" s="842"/>
      <c r="D111" s="843" t="s">
        <v>6813</v>
      </c>
      <c r="E111" s="843" t="s">
        <v>6608</v>
      </c>
      <c r="F111" s="844"/>
      <c r="G111" s="845" t="s">
        <v>6579</v>
      </c>
      <c r="H111" s="844"/>
      <c r="I111" s="844">
        <f t="shared" si="27"/>
        <v>0</v>
      </c>
      <c r="J111" s="844">
        <f>(R103+R105+R107+R109+R101+R99+R97+R95+R93)*0.54%</f>
        <v>0</v>
      </c>
      <c r="K111" s="844"/>
      <c r="L111" s="844">
        <f t="shared" si="31"/>
        <v>0</v>
      </c>
      <c r="M111" s="844">
        <v>0</v>
      </c>
      <c r="N111" s="844"/>
      <c r="O111" s="844">
        <f t="shared" si="32"/>
        <v>0</v>
      </c>
      <c r="P111" s="844">
        <v>0</v>
      </c>
      <c r="Q111" s="844">
        <f t="shared" si="28"/>
        <v>0</v>
      </c>
      <c r="R111" s="844">
        <f t="shared" si="28"/>
        <v>0</v>
      </c>
      <c r="S111" s="844"/>
      <c r="T111" s="844"/>
      <c r="U111" s="844">
        <f t="shared" ref="U111" si="33">R111-R110</f>
        <v>0</v>
      </c>
      <c r="V111" s="846"/>
      <c r="W111" s="888">
        <v>1</v>
      </c>
      <c r="X111" s="744" t="s">
        <v>0</v>
      </c>
      <c r="Z111" s="743" t="s">
        <v>6653</v>
      </c>
      <c r="AA111" s="743" t="s">
        <v>0</v>
      </c>
      <c r="AB111" s="743" t="s">
        <v>6605</v>
      </c>
      <c r="AH111" s="743" t="s">
        <v>6654</v>
      </c>
    </row>
  </sheetData>
  <autoFilter ref="A3:AL87" xr:uid="{00000000-0009-0000-0000-000012000000}"/>
  <mergeCells count="12">
    <mergeCell ref="S4:U4"/>
    <mergeCell ref="V4:V5"/>
    <mergeCell ref="C1:V1"/>
    <mergeCell ref="C4:C5"/>
    <mergeCell ref="D4:D5"/>
    <mergeCell ref="E4:E5"/>
    <mergeCell ref="F4:F5"/>
    <mergeCell ref="G4:G5"/>
    <mergeCell ref="H4:J4"/>
    <mergeCell ref="K4:M4"/>
    <mergeCell ref="N4:P4"/>
    <mergeCell ref="Q4:R4"/>
  </mergeCells>
  <phoneticPr fontId="3" type="noConversion"/>
  <conditionalFormatting sqref="F6:F9">
    <cfRule type="expression" dxfId="10" priority="3" stopIfTrue="1">
      <formula>AND(F6&lt;&gt;0,INT(F6)=F6)</formula>
    </cfRule>
  </conditionalFormatting>
  <conditionalFormatting sqref="H6:S9">
    <cfRule type="expression" dxfId="9" priority="1" stopIfTrue="1">
      <formula>AND(H6&lt;&gt;0,INT(H6)=H6)</formula>
    </cfRule>
  </conditionalFormatting>
  <printOptions horizontalCentered="1"/>
  <pageMargins left="0.19685039370078741" right="0.19685039370078741" top="0.59055118110236227" bottom="0.31496062992125984" header="0.39370078740157483" footer="0.19685039370078741"/>
  <pageSetup paperSize="9" scale="62" fitToHeight="0" orientation="landscape" r:id="rId1"/>
  <headerFooter alignWithMargins="0"/>
  <rowBreaks count="3" manualBreakCount="3">
    <brk id="33" min="2" max="21" man="1"/>
    <brk id="57" min="2" max="21" man="1"/>
    <brk id="89" min="2" max="21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>
    <tabColor rgb="FFFFFFCC"/>
    <pageSetUpPr fitToPage="1"/>
  </sheetPr>
  <dimension ref="A1:T29"/>
  <sheetViews>
    <sheetView view="pageBreakPreview" zoomScaleNormal="100" zoomScaleSheetLayoutView="100" workbookViewId="0">
      <pane xSplit="6" ySplit="5" topLeftCell="G6" activePane="bottomRight" state="frozen"/>
      <selection activeCell="G16" sqref="G16"/>
      <selection pane="topRight" activeCell="G16" sqref="G16"/>
      <selection pane="bottomLeft" activeCell="G16" sqref="G16"/>
      <selection pane="bottomRight" activeCell="G16" sqref="G16"/>
    </sheetView>
  </sheetViews>
  <sheetFormatPr defaultRowHeight="13.5"/>
  <cols>
    <col min="1" max="1" width="5.7109375" style="10" bestFit="1" customWidth="1"/>
    <col min="2" max="2" width="10.140625" style="11" customWidth="1"/>
    <col min="3" max="3" width="27" style="33" customWidth="1"/>
    <col min="4" max="4" width="28.5703125" style="33" customWidth="1"/>
    <col min="5" max="5" width="5.5703125" style="10" customWidth="1"/>
    <col min="6" max="6" width="11" style="11" customWidth="1"/>
    <col min="7" max="7" width="11.28515625" style="11" customWidth="1"/>
    <col min="8" max="8" width="14.140625" style="11" customWidth="1"/>
    <col min="9" max="9" width="11.28515625" style="11" customWidth="1"/>
    <col min="10" max="10" width="14.140625" style="11" customWidth="1"/>
    <col min="11" max="11" width="11.28515625" style="11" customWidth="1"/>
    <col min="12" max="12" width="14.140625" style="11" customWidth="1"/>
    <col min="13" max="13" width="11.28515625" style="11" customWidth="1"/>
    <col min="14" max="14" width="14.140625" style="11" customWidth="1"/>
    <col min="15" max="15" width="11" style="11" customWidth="1"/>
    <col min="16" max="16" width="11.28515625" style="11" customWidth="1"/>
    <col min="17" max="17" width="14.140625" style="11" customWidth="1"/>
    <col min="18" max="18" width="7.140625" style="10" customWidth="1"/>
    <col min="19" max="19" width="11.140625" style="11" bestFit="1" customWidth="1"/>
    <col min="20" max="16384" width="9.140625" style="11"/>
  </cols>
  <sheetData>
    <row r="1" spans="1:20" s="5" customFormat="1" ht="24.95" customHeight="1">
      <c r="A1" s="6"/>
      <c r="B1" s="1620" t="s">
        <v>598</v>
      </c>
      <c r="C1" s="1620"/>
      <c r="D1" s="1620"/>
      <c r="E1" s="1620"/>
      <c r="F1" s="1620"/>
      <c r="G1" s="1620"/>
      <c r="H1" s="1620"/>
      <c r="I1" s="1620"/>
      <c r="J1" s="1620"/>
      <c r="K1" s="1620"/>
      <c r="L1" s="1620"/>
      <c r="M1" s="1620"/>
      <c r="N1" s="1620"/>
      <c r="O1" s="1620"/>
      <c r="P1" s="1620"/>
      <c r="Q1" s="1620"/>
      <c r="R1" s="1620"/>
    </row>
    <row r="2" spans="1:20" s="5" customFormat="1" ht="7.5" customHeight="1">
      <c r="A2" s="6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0" s="5" customFormat="1" ht="24.95" customHeight="1">
      <c r="A3" s="6"/>
      <c r="B3" s="3" t="s">
        <v>599</v>
      </c>
      <c r="C3" s="7"/>
      <c r="D3" s="7"/>
      <c r="E3" s="7"/>
      <c r="F3" s="7"/>
      <c r="G3" s="8"/>
      <c r="H3" s="8"/>
      <c r="I3" s="8"/>
      <c r="J3" s="7"/>
      <c r="K3" s="8"/>
      <c r="L3" s="7"/>
      <c r="M3" s="8"/>
      <c r="N3" s="7"/>
      <c r="O3" s="8"/>
      <c r="P3" s="8"/>
      <c r="Q3" s="7"/>
      <c r="R3" s="7"/>
    </row>
    <row r="4" spans="1:20" s="12" customFormat="1" ht="24.95" customHeight="1">
      <c r="A4" s="10"/>
      <c r="B4" s="1621" t="s">
        <v>326</v>
      </c>
      <c r="C4" s="1618" t="s">
        <v>511</v>
      </c>
      <c r="D4" s="1618" t="s">
        <v>327</v>
      </c>
      <c r="E4" s="1623" t="s">
        <v>512</v>
      </c>
      <c r="F4" s="1623" t="s">
        <v>513</v>
      </c>
      <c r="G4" s="1615" t="s">
        <v>328</v>
      </c>
      <c r="H4" s="1617"/>
      <c r="I4" s="1615" t="s">
        <v>329</v>
      </c>
      <c r="J4" s="1617"/>
      <c r="K4" s="1615" t="s">
        <v>330</v>
      </c>
      <c r="L4" s="1617"/>
      <c r="M4" s="1615" t="s">
        <v>331</v>
      </c>
      <c r="N4" s="1617"/>
      <c r="O4" s="1615" t="s">
        <v>332</v>
      </c>
      <c r="P4" s="1616"/>
      <c r="Q4" s="1617"/>
      <c r="R4" s="1618" t="s">
        <v>333</v>
      </c>
    </row>
    <row r="5" spans="1:20" s="12" customFormat="1" ht="24.95" customHeight="1">
      <c r="A5" s="10"/>
      <c r="B5" s="1622"/>
      <c r="C5" s="1619"/>
      <c r="D5" s="1619"/>
      <c r="E5" s="1619"/>
      <c r="F5" s="1619"/>
      <c r="G5" s="13" t="s">
        <v>334</v>
      </c>
      <c r="H5" s="13" t="s">
        <v>335</v>
      </c>
      <c r="I5" s="13" t="s">
        <v>336</v>
      </c>
      <c r="J5" s="13" t="s">
        <v>337</v>
      </c>
      <c r="K5" s="13" t="s">
        <v>336</v>
      </c>
      <c r="L5" s="13" t="s">
        <v>337</v>
      </c>
      <c r="M5" s="13" t="s">
        <v>336</v>
      </c>
      <c r="N5" s="14" t="s">
        <v>335</v>
      </c>
      <c r="O5" s="13" t="s">
        <v>338</v>
      </c>
      <c r="P5" s="14" t="s">
        <v>339</v>
      </c>
      <c r="Q5" s="14" t="s">
        <v>340</v>
      </c>
      <c r="R5" s="1619"/>
    </row>
    <row r="6" spans="1:20" s="38" customFormat="1" ht="24.95" customHeight="1">
      <c r="A6" s="34" t="s">
        <v>577</v>
      </c>
      <c r="B6" s="35"/>
      <c r="C6" s="29" t="s">
        <v>578</v>
      </c>
      <c r="D6" s="36"/>
      <c r="E6" s="37"/>
      <c r="F6" s="35"/>
      <c r="G6" s="35"/>
      <c r="H6" s="35">
        <f>H8+H20</f>
        <v>0</v>
      </c>
      <c r="I6" s="35"/>
      <c r="J6" s="35">
        <f>J8+J20</f>
        <v>0</v>
      </c>
      <c r="K6" s="35"/>
      <c r="L6" s="35">
        <f>L8+L20</f>
        <v>0</v>
      </c>
      <c r="M6" s="35">
        <f t="shared" ref="M6:M15" si="0">G6+I6+K6</f>
        <v>0</v>
      </c>
      <c r="N6" s="35">
        <f t="shared" ref="N6:N15" si="1">H6+J6+L6</f>
        <v>0</v>
      </c>
      <c r="O6" s="35"/>
      <c r="P6" s="35"/>
      <c r="Q6" s="35"/>
      <c r="R6" s="37"/>
    </row>
    <row r="7" spans="1:20" s="38" customFormat="1" ht="24.95" customHeight="1">
      <c r="A7" s="39" t="s">
        <v>573</v>
      </c>
      <c r="B7" s="40"/>
      <c r="C7" s="30" t="s">
        <v>597</v>
      </c>
      <c r="D7" s="41"/>
      <c r="E7" s="42"/>
      <c r="F7" s="40"/>
      <c r="G7" s="40"/>
      <c r="H7" s="40">
        <f>H9+H21</f>
        <v>0</v>
      </c>
      <c r="I7" s="40"/>
      <c r="J7" s="40">
        <f>J9+J21</f>
        <v>0</v>
      </c>
      <c r="K7" s="40"/>
      <c r="L7" s="40">
        <f>L9+L21</f>
        <v>0</v>
      </c>
      <c r="M7" s="40">
        <f t="shared" si="0"/>
        <v>0</v>
      </c>
      <c r="N7" s="40">
        <f t="shared" si="1"/>
        <v>0</v>
      </c>
      <c r="O7" s="40">
        <f>F7-F6</f>
        <v>0</v>
      </c>
      <c r="P7" s="40">
        <f>M7-M6</f>
        <v>0</v>
      </c>
      <c r="Q7" s="40">
        <f>N7-N6</f>
        <v>0</v>
      </c>
      <c r="R7" s="42"/>
    </row>
    <row r="8" spans="1:20" s="52" customFormat="1" ht="24.95" customHeight="1">
      <c r="A8" s="47" t="s">
        <v>571</v>
      </c>
      <c r="B8" s="48"/>
      <c r="C8" s="49" t="s">
        <v>579</v>
      </c>
      <c r="D8" s="50"/>
      <c r="E8" s="51"/>
      <c r="F8" s="48"/>
      <c r="G8" s="48"/>
      <c r="H8" s="48">
        <f>H10+H12+H14</f>
        <v>0</v>
      </c>
      <c r="I8" s="48"/>
      <c r="J8" s="48">
        <f>J10+J12+J14</f>
        <v>0</v>
      </c>
      <c r="K8" s="48"/>
      <c r="L8" s="48">
        <f>L10+L12+L14</f>
        <v>0</v>
      </c>
      <c r="M8" s="48">
        <f t="shared" si="0"/>
        <v>0</v>
      </c>
      <c r="N8" s="48">
        <f t="shared" si="1"/>
        <v>0</v>
      </c>
      <c r="O8" s="48"/>
      <c r="P8" s="48"/>
      <c r="Q8" s="48"/>
      <c r="R8" s="51"/>
    </row>
    <row r="9" spans="1:20" s="52" customFormat="1" ht="24.95" customHeight="1">
      <c r="A9" s="53" t="s">
        <v>572</v>
      </c>
      <c r="B9" s="54"/>
      <c r="C9" s="55" t="s">
        <v>580</v>
      </c>
      <c r="D9" s="56"/>
      <c r="E9" s="57"/>
      <c r="F9" s="54"/>
      <c r="G9" s="54"/>
      <c r="H9" s="54">
        <f>H11+H13+H15</f>
        <v>0</v>
      </c>
      <c r="I9" s="54"/>
      <c r="J9" s="54">
        <f>J11+J13+J15</f>
        <v>0</v>
      </c>
      <c r="K9" s="54"/>
      <c r="L9" s="54">
        <f>L11+L13+L15</f>
        <v>0</v>
      </c>
      <c r="M9" s="54">
        <f t="shared" si="0"/>
        <v>0</v>
      </c>
      <c r="N9" s="54">
        <f t="shared" si="1"/>
        <v>0</v>
      </c>
      <c r="O9" s="54">
        <f t="shared" ref="O9" si="2">F9-F8</f>
        <v>0</v>
      </c>
      <c r="P9" s="54">
        <f t="shared" ref="P9:Q9" si="3">M9-M8</f>
        <v>0</v>
      </c>
      <c r="Q9" s="54">
        <f t="shared" si="3"/>
        <v>0</v>
      </c>
      <c r="R9" s="57"/>
    </row>
    <row r="10" spans="1:20" ht="24.95" customHeight="1">
      <c r="A10" s="10" t="s">
        <v>424</v>
      </c>
      <c r="B10" s="17"/>
      <c r="C10" s="58" t="s">
        <v>582</v>
      </c>
      <c r="D10" s="58" t="s">
        <v>605</v>
      </c>
      <c r="E10" s="45" t="s">
        <v>575</v>
      </c>
      <c r="F10" s="19">
        <v>1</v>
      </c>
      <c r="G10" s="19"/>
      <c r="H10" s="19">
        <f t="shared" ref="H10:H15" si="4">TRUNC(G10*F10, 0)</f>
        <v>0</v>
      </c>
      <c r="I10" s="19">
        <v>0</v>
      </c>
      <c r="J10" s="19">
        <f t="shared" ref="J10:J15" si="5">TRUNC(I10*F10, 0)</f>
        <v>0</v>
      </c>
      <c r="K10" s="19"/>
      <c r="L10" s="19">
        <f t="shared" ref="L10:L15" si="6">TRUNC(K10*F10, 0)</f>
        <v>0</v>
      </c>
      <c r="M10" s="19">
        <f t="shared" si="0"/>
        <v>0</v>
      </c>
      <c r="N10" s="19">
        <f t="shared" si="1"/>
        <v>0</v>
      </c>
      <c r="O10" s="19"/>
      <c r="P10" s="19"/>
      <c r="Q10" s="19"/>
      <c r="R10" s="18" t="s">
        <v>0</v>
      </c>
      <c r="S10" s="11">
        <v>6353200000</v>
      </c>
      <c r="T10" s="11">
        <f t="shared" ref="T10:T15" si="7">S10-N10</f>
        <v>6353200000</v>
      </c>
    </row>
    <row r="11" spans="1:20" ht="24.95" customHeight="1">
      <c r="A11" s="16" t="s">
        <v>425</v>
      </c>
      <c r="B11" s="20"/>
      <c r="C11" s="59" t="s">
        <v>581</v>
      </c>
      <c r="D11" s="59" t="s">
        <v>605</v>
      </c>
      <c r="E11" s="46" t="s">
        <v>576</v>
      </c>
      <c r="F11" s="22">
        <v>1</v>
      </c>
      <c r="G11" s="22"/>
      <c r="H11" s="22">
        <f t="shared" si="4"/>
        <v>0</v>
      </c>
      <c r="I11" s="22">
        <v>0</v>
      </c>
      <c r="J11" s="22">
        <f t="shared" si="5"/>
        <v>0</v>
      </c>
      <c r="K11" s="22"/>
      <c r="L11" s="22">
        <f t="shared" si="6"/>
        <v>0</v>
      </c>
      <c r="M11" s="22">
        <f t="shared" si="0"/>
        <v>0</v>
      </c>
      <c r="N11" s="22">
        <f t="shared" si="1"/>
        <v>0</v>
      </c>
      <c r="O11" s="22">
        <f t="shared" ref="O11" si="8">F11-F10</f>
        <v>0</v>
      </c>
      <c r="P11" s="22">
        <f t="shared" ref="P11:Q11" si="9">M11-M10</f>
        <v>0</v>
      </c>
      <c r="Q11" s="22">
        <f t="shared" si="9"/>
        <v>0</v>
      </c>
      <c r="R11" s="21" t="s">
        <v>0</v>
      </c>
      <c r="S11" s="11">
        <v>6353200000</v>
      </c>
      <c r="T11" s="11">
        <f t="shared" si="7"/>
        <v>6353200000</v>
      </c>
    </row>
    <row r="12" spans="1:20" ht="24.95" customHeight="1">
      <c r="A12" s="10" t="s">
        <v>424</v>
      </c>
      <c r="B12" s="17"/>
      <c r="C12" s="58" t="s">
        <v>583</v>
      </c>
      <c r="D12" s="58" t="s">
        <v>606</v>
      </c>
      <c r="E12" s="45" t="s">
        <v>575</v>
      </c>
      <c r="F12" s="19">
        <v>1</v>
      </c>
      <c r="G12" s="19"/>
      <c r="H12" s="19">
        <f t="shared" si="4"/>
        <v>0</v>
      </c>
      <c r="I12" s="19">
        <v>0</v>
      </c>
      <c r="J12" s="19">
        <f t="shared" si="5"/>
        <v>0</v>
      </c>
      <c r="K12" s="19"/>
      <c r="L12" s="19">
        <f t="shared" si="6"/>
        <v>0</v>
      </c>
      <c r="M12" s="19">
        <f t="shared" si="0"/>
        <v>0</v>
      </c>
      <c r="N12" s="19">
        <f t="shared" si="1"/>
        <v>0</v>
      </c>
      <c r="O12" s="19"/>
      <c r="P12" s="19"/>
      <c r="Q12" s="19"/>
      <c r="R12" s="18" t="s">
        <v>0</v>
      </c>
      <c r="S12" s="11">
        <v>595300000</v>
      </c>
      <c r="T12" s="11">
        <f t="shared" si="7"/>
        <v>595300000</v>
      </c>
    </row>
    <row r="13" spans="1:20" ht="24.95" customHeight="1">
      <c r="A13" s="16" t="s">
        <v>425</v>
      </c>
      <c r="B13" s="20"/>
      <c r="C13" s="59" t="s">
        <v>583</v>
      </c>
      <c r="D13" s="59" t="s">
        <v>600</v>
      </c>
      <c r="E13" s="46" t="s">
        <v>576</v>
      </c>
      <c r="F13" s="22">
        <v>1</v>
      </c>
      <c r="G13" s="22"/>
      <c r="H13" s="22">
        <f t="shared" si="4"/>
        <v>0</v>
      </c>
      <c r="I13" s="22">
        <v>0</v>
      </c>
      <c r="J13" s="22">
        <f t="shared" si="5"/>
        <v>0</v>
      </c>
      <c r="K13" s="22"/>
      <c r="L13" s="22">
        <f t="shared" si="6"/>
        <v>0</v>
      </c>
      <c r="M13" s="22">
        <f t="shared" si="0"/>
        <v>0</v>
      </c>
      <c r="N13" s="22">
        <f t="shared" si="1"/>
        <v>0</v>
      </c>
      <c r="O13" s="22">
        <f t="shared" ref="O13" si="10">F13-F12</f>
        <v>0</v>
      </c>
      <c r="P13" s="22">
        <f t="shared" ref="P13:Q13" si="11">M13-M12</f>
        <v>0</v>
      </c>
      <c r="Q13" s="22">
        <f t="shared" si="11"/>
        <v>0</v>
      </c>
      <c r="R13" s="21" t="s">
        <v>0</v>
      </c>
      <c r="S13" s="11">
        <v>595300000</v>
      </c>
      <c r="T13" s="11">
        <f t="shared" si="7"/>
        <v>595300000</v>
      </c>
    </row>
    <row r="14" spans="1:20" ht="24.95" customHeight="1">
      <c r="A14" s="10" t="s">
        <v>424</v>
      </c>
      <c r="B14" s="17"/>
      <c r="C14" s="58" t="s">
        <v>584</v>
      </c>
      <c r="D14" s="58" t="s">
        <v>608</v>
      </c>
      <c r="E14" s="45" t="s">
        <v>575</v>
      </c>
      <c r="F14" s="19">
        <v>1</v>
      </c>
      <c r="G14" s="19"/>
      <c r="H14" s="19">
        <f t="shared" si="4"/>
        <v>0</v>
      </c>
      <c r="I14" s="19">
        <v>0</v>
      </c>
      <c r="J14" s="19">
        <f t="shared" si="5"/>
        <v>0</v>
      </c>
      <c r="K14" s="19"/>
      <c r="L14" s="19">
        <f t="shared" si="6"/>
        <v>0</v>
      </c>
      <c r="M14" s="19">
        <f t="shared" si="0"/>
        <v>0</v>
      </c>
      <c r="N14" s="19">
        <f t="shared" si="1"/>
        <v>0</v>
      </c>
      <c r="O14" s="19"/>
      <c r="P14" s="19"/>
      <c r="Q14" s="19"/>
      <c r="R14" s="18" t="s">
        <v>0</v>
      </c>
      <c r="S14" s="11">
        <v>3768900000</v>
      </c>
      <c r="T14" s="11">
        <f t="shared" si="7"/>
        <v>3768900000</v>
      </c>
    </row>
    <row r="15" spans="1:20" ht="24.95" customHeight="1">
      <c r="A15" s="16" t="s">
        <v>425</v>
      </c>
      <c r="B15" s="20"/>
      <c r="C15" s="59" t="s">
        <v>585</v>
      </c>
      <c r="D15" s="32" t="s">
        <v>607</v>
      </c>
      <c r="E15" s="46" t="s">
        <v>576</v>
      </c>
      <c r="F15" s="22">
        <v>1</v>
      </c>
      <c r="G15" s="22"/>
      <c r="H15" s="22">
        <f t="shared" si="4"/>
        <v>0</v>
      </c>
      <c r="I15" s="22">
        <v>0</v>
      </c>
      <c r="J15" s="22">
        <f t="shared" si="5"/>
        <v>0</v>
      </c>
      <c r="K15" s="22"/>
      <c r="L15" s="22">
        <f t="shared" si="6"/>
        <v>0</v>
      </c>
      <c r="M15" s="22">
        <f t="shared" si="0"/>
        <v>0</v>
      </c>
      <c r="N15" s="22">
        <f t="shared" si="1"/>
        <v>0</v>
      </c>
      <c r="O15" s="22">
        <f t="shared" ref="O15" si="12">F15-F14</f>
        <v>0</v>
      </c>
      <c r="P15" s="22">
        <f t="shared" ref="P15:Q15" si="13">M15-M14</f>
        <v>0</v>
      </c>
      <c r="Q15" s="22">
        <f t="shared" si="13"/>
        <v>0</v>
      </c>
      <c r="R15" s="21" t="s">
        <v>0</v>
      </c>
      <c r="S15" s="11">
        <v>3768900000</v>
      </c>
      <c r="T15" s="11">
        <f t="shared" si="7"/>
        <v>3768900000</v>
      </c>
    </row>
    <row r="16" spans="1:20" ht="24.95" customHeight="1">
      <c r="A16" s="10" t="s">
        <v>424</v>
      </c>
      <c r="B16" s="17"/>
      <c r="C16" s="58" t="s">
        <v>589</v>
      </c>
      <c r="D16" s="31" t="s">
        <v>601</v>
      </c>
      <c r="E16" s="45" t="s">
        <v>575</v>
      </c>
      <c r="F16" s="19">
        <v>1</v>
      </c>
      <c r="G16" s="19"/>
      <c r="H16" s="19">
        <f t="shared" ref="H16:H19" si="14">TRUNC(G16*F16, 0)</f>
        <v>0</v>
      </c>
      <c r="I16" s="19">
        <v>0</v>
      </c>
      <c r="J16" s="19">
        <f t="shared" ref="J16:J19" si="15">TRUNC(I16*F16, 0)</f>
        <v>0</v>
      </c>
      <c r="K16" s="19"/>
      <c r="L16" s="19">
        <f t="shared" ref="L16:L19" si="16">TRUNC(K16*F16, 0)</f>
        <v>0</v>
      </c>
      <c r="M16" s="19">
        <f t="shared" ref="M16:M19" si="17">G16+I16+K16</f>
        <v>0</v>
      </c>
      <c r="N16" s="19">
        <f t="shared" ref="N16:N19" si="18">H16+J16+L16</f>
        <v>0</v>
      </c>
      <c r="O16" s="19"/>
      <c r="P16" s="19"/>
      <c r="Q16" s="19"/>
      <c r="R16" s="18" t="s">
        <v>0</v>
      </c>
      <c r="S16" s="11">
        <v>3768900000</v>
      </c>
      <c r="T16" s="11">
        <f t="shared" ref="T16:T19" si="19">S16-N16</f>
        <v>3768900000</v>
      </c>
    </row>
    <row r="17" spans="1:20" ht="24.95" customHeight="1">
      <c r="A17" s="16" t="s">
        <v>425</v>
      </c>
      <c r="B17" s="20"/>
      <c r="C17" s="59" t="s">
        <v>588</v>
      </c>
      <c r="D17" s="32" t="s">
        <v>602</v>
      </c>
      <c r="E17" s="46" t="s">
        <v>576</v>
      </c>
      <c r="F17" s="22">
        <v>1</v>
      </c>
      <c r="G17" s="22"/>
      <c r="H17" s="22">
        <f t="shared" si="14"/>
        <v>0</v>
      </c>
      <c r="I17" s="22">
        <v>0</v>
      </c>
      <c r="J17" s="22">
        <f t="shared" si="15"/>
        <v>0</v>
      </c>
      <c r="K17" s="22"/>
      <c r="L17" s="22">
        <f t="shared" si="16"/>
        <v>0</v>
      </c>
      <c r="M17" s="22">
        <f t="shared" si="17"/>
        <v>0</v>
      </c>
      <c r="N17" s="22">
        <f t="shared" si="18"/>
        <v>0</v>
      </c>
      <c r="O17" s="22">
        <f t="shared" ref="O17" si="20">F17-F16</f>
        <v>0</v>
      </c>
      <c r="P17" s="22">
        <f t="shared" ref="P17" si="21">M17-M16</f>
        <v>0</v>
      </c>
      <c r="Q17" s="22">
        <f t="shared" ref="Q17" si="22">N17-N16</f>
        <v>0</v>
      </c>
      <c r="R17" s="21" t="s">
        <v>0</v>
      </c>
      <c r="S17" s="11">
        <v>3768900000</v>
      </c>
      <c r="T17" s="11">
        <f t="shared" si="19"/>
        <v>3768900000</v>
      </c>
    </row>
    <row r="18" spans="1:20" ht="24.95" customHeight="1">
      <c r="A18" s="10" t="s">
        <v>424</v>
      </c>
      <c r="B18" s="17"/>
      <c r="C18" s="58" t="s">
        <v>587</v>
      </c>
      <c r="D18" s="31" t="s">
        <v>603</v>
      </c>
      <c r="E18" s="45" t="s">
        <v>575</v>
      </c>
      <c r="F18" s="19">
        <v>1</v>
      </c>
      <c r="G18" s="19"/>
      <c r="H18" s="19">
        <f t="shared" si="14"/>
        <v>0</v>
      </c>
      <c r="I18" s="19">
        <v>0</v>
      </c>
      <c r="J18" s="19">
        <f t="shared" si="15"/>
        <v>0</v>
      </c>
      <c r="K18" s="19"/>
      <c r="L18" s="19">
        <f t="shared" si="16"/>
        <v>0</v>
      </c>
      <c r="M18" s="19">
        <f t="shared" si="17"/>
        <v>0</v>
      </c>
      <c r="N18" s="19">
        <f t="shared" si="18"/>
        <v>0</v>
      </c>
      <c r="O18" s="19"/>
      <c r="P18" s="19"/>
      <c r="Q18" s="19"/>
      <c r="R18" s="18" t="s">
        <v>0</v>
      </c>
      <c r="S18" s="11">
        <v>3768900000</v>
      </c>
      <c r="T18" s="11">
        <f t="shared" si="19"/>
        <v>3768900000</v>
      </c>
    </row>
    <row r="19" spans="1:20" ht="24.95" customHeight="1">
      <c r="A19" s="16" t="s">
        <v>425</v>
      </c>
      <c r="B19" s="20"/>
      <c r="C19" s="59" t="s">
        <v>586</v>
      </c>
      <c r="D19" s="32" t="s">
        <v>604</v>
      </c>
      <c r="E19" s="46" t="s">
        <v>576</v>
      </c>
      <c r="F19" s="22">
        <v>1</v>
      </c>
      <c r="G19" s="22"/>
      <c r="H19" s="22">
        <f t="shared" si="14"/>
        <v>0</v>
      </c>
      <c r="I19" s="22">
        <v>0</v>
      </c>
      <c r="J19" s="22">
        <f t="shared" si="15"/>
        <v>0</v>
      </c>
      <c r="K19" s="22"/>
      <c r="L19" s="22">
        <f t="shared" si="16"/>
        <v>0</v>
      </c>
      <c r="M19" s="22">
        <f t="shared" si="17"/>
        <v>0</v>
      </c>
      <c r="N19" s="22">
        <f t="shared" si="18"/>
        <v>0</v>
      </c>
      <c r="O19" s="22">
        <f t="shared" ref="O19" si="23">F19-F18</f>
        <v>0</v>
      </c>
      <c r="P19" s="22">
        <f t="shared" ref="P19" si="24">M19-M18</f>
        <v>0</v>
      </c>
      <c r="Q19" s="22">
        <f t="shared" ref="Q19" si="25">N19-N18</f>
        <v>0</v>
      </c>
      <c r="R19" s="21" t="s">
        <v>0</v>
      </c>
      <c r="S19" s="11">
        <v>3768900000</v>
      </c>
      <c r="T19" s="11">
        <f t="shared" si="19"/>
        <v>3768900000</v>
      </c>
    </row>
    <row r="20" spans="1:20" s="52" customFormat="1" ht="24.95" customHeight="1">
      <c r="A20" s="47" t="s">
        <v>571</v>
      </c>
      <c r="B20" s="48"/>
      <c r="C20" s="49" t="s">
        <v>590</v>
      </c>
      <c r="D20" s="50"/>
      <c r="E20" s="51"/>
      <c r="F20" s="48"/>
      <c r="G20" s="48"/>
      <c r="H20" s="48">
        <f>H22+H24+H28</f>
        <v>0</v>
      </c>
      <c r="I20" s="48"/>
      <c r="J20" s="48">
        <f>J22+J24+J28</f>
        <v>0</v>
      </c>
      <c r="K20" s="48"/>
      <c r="L20" s="48">
        <f>L22+L24+L28</f>
        <v>0</v>
      </c>
      <c r="M20" s="48">
        <f t="shared" ref="M20:N25" si="26">G20+I20+K20</f>
        <v>0</v>
      </c>
      <c r="N20" s="48">
        <f t="shared" si="26"/>
        <v>0</v>
      </c>
      <c r="O20" s="48"/>
      <c r="P20" s="48"/>
      <c r="Q20" s="48"/>
      <c r="R20" s="51"/>
    </row>
    <row r="21" spans="1:20" s="52" customFormat="1" ht="24.95" customHeight="1">
      <c r="A21" s="53" t="s">
        <v>572</v>
      </c>
      <c r="B21" s="54"/>
      <c r="C21" s="55" t="s">
        <v>591</v>
      </c>
      <c r="D21" s="56"/>
      <c r="E21" s="57"/>
      <c r="F21" s="54"/>
      <c r="G21" s="54"/>
      <c r="H21" s="54">
        <f>H23+H25+H29</f>
        <v>0</v>
      </c>
      <c r="I21" s="54"/>
      <c r="J21" s="54">
        <f>J23+J25+J29</f>
        <v>0</v>
      </c>
      <c r="K21" s="54"/>
      <c r="L21" s="54">
        <f>L23+L25+L29</f>
        <v>0</v>
      </c>
      <c r="M21" s="54">
        <f t="shared" si="26"/>
        <v>0</v>
      </c>
      <c r="N21" s="54">
        <f t="shared" si="26"/>
        <v>0</v>
      </c>
      <c r="O21" s="54">
        <f t="shared" ref="O21" si="27">F21-F20</f>
        <v>0</v>
      </c>
      <c r="P21" s="54">
        <f t="shared" ref="P21:Q21" si="28">M21-M20</f>
        <v>0</v>
      </c>
      <c r="Q21" s="54">
        <f t="shared" si="28"/>
        <v>0</v>
      </c>
      <c r="R21" s="57"/>
    </row>
    <row r="22" spans="1:20" ht="24.95" customHeight="1">
      <c r="A22" s="10" t="s">
        <v>424</v>
      </c>
      <c r="B22" s="17"/>
      <c r="C22" s="58" t="s">
        <v>592</v>
      </c>
      <c r="D22" s="31" t="s">
        <v>601</v>
      </c>
      <c r="E22" s="45" t="s">
        <v>575</v>
      </c>
      <c r="F22" s="19">
        <v>1</v>
      </c>
      <c r="G22" s="19"/>
      <c r="H22" s="19">
        <f>TRUNC(G22*F22, 0)</f>
        <v>0</v>
      </c>
      <c r="I22" s="19">
        <v>0</v>
      </c>
      <c r="J22" s="19">
        <f>TRUNC(I22*F22, 0)</f>
        <v>0</v>
      </c>
      <c r="K22" s="19"/>
      <c r="L22" s="19">
        <f>TRUNC(K22*F22, 0)</f>
        <v>0</v>
      </c>
      <c r="M22" s="19">
        <f t="shared" si="26"/>
        <v>0</v>
      </c>
      <c r="N22" s="19">
        <f t="shared" si="26"/>
        <v>0</v>
      </c>
      <c r="O22" s="19"/>
      <c r="P22" s="19"/>
      <c r="Q22" s="19"/>
      <c r="R22" s="18" t="s">
        <v>0</v>
      </c>
    </row>
    <row r="23" spans="1:20" ht="24.95" customHeight="1">
      <c r="A23" s="16" t="s">
        <v>425</v>
      </c>
      <c r="B23" s="20"/>
      <c r="C23" s="59" t="s">
        <v>592</v>
      </c>
      <c r="D23" s="32" t="s">
        <v>602</v>
      </c>
      <c r="E23" s="46" t="s">
        <v>576</v>
      </c>
      <c r="F23" s="22">
        <v>1</v>
      </c>
      <c r="G23" s="22"/>
      <c r="H23" s="22">
        <f>TRUNC(G23*F23, 0)</f>
        <v>0</v>
      </c>
      <c r="I23" s="22">
        <v>0</v>
      </c>
      <c r="J23" s="22">
        <f>TRUNC(I23*F23, 0)</f>
        <v>0</v>
      </c>
      <c r="K23" s="22"/>
      <c r="L23" s="22">
        <f>TRUNC(K23*F23, 0)</f>
        <v>0</v>
      </c>
      <c r="M23" s="22">
        <f t="shared" si="26"/>
        <v>0</v>
      </c>
      <c r="N23" s="22">
        <f t="shared" si="26"/>
        <v>0</v>
      </c>
      <c r="O23" s="22">
        <f t="shared" ref="O23" si="29">F23-F22</f>
        <v>0</v>
      </c>
      <c r="P23" s="22">
        <f t="shared" ref="P23:Q23" si="30">M23-M22</f>
        <v>0</v>
      </c>
      <c r="Q23" s="22">
        <f t="shared" si="30"/>
        <v>0</v>
      </c>
      <c r="R23" s="21" t="s">
        <v>0</v>
      </c>
    </row>
    <row r="24" spans="1:20" ht="24.95" customHeight="1">
      <c r="A24" s="10" t="s">
        <v>424</v>
      </c>
      <c r="B24" s="17"/>
      <c r="C24" s="58" t="s">
        <v>593</v>
      </c>
      <c r="D24" s="58" t="s">
        <v>605</v>
      </c>
      <c r="E24" s="45" t="s">
        <v>575</v>
      </c>
      <c r="F24" s="19">
        <v>1</v>
      </c>
      <c r="G24" s="19"/>
      <c r="H24" s="19">
        <f>TRUNC(G24*F24, 0)</f>
        <v>0</v>
      </c>
      <c r="I24" s="19">
        <v>0</v>
      </c>
      <c r="J24" s="19">
        <f>TRUNC(I24*F24, 0)</f>
        <v>0</v>
      </c>
      <c r="K24" s="19"/>
      <c r="L24" s="19">
        <f>TRUNC(K24*F24, 0)</f>
        <v>0</v>
      </c>
      <c r="M24" s="19">
        <f t="shared" si="26"/>
        <v>0</v>
      </c>
      <c r="N24" s="19">
        <f t="shared" si="26"/>
        <v>0</v>
      </c>
      <c r="O24" s="19"/>
      <c r="P24" s="19"/>
      <c r="Q24" s="19"/>
      <c r="R24" s="18" t="s">
        <v>0</v>
      </c>
    </row>
    <row r="25" spans="1:20" ht="24.95" customHeight="1">
      <c r="A25" s="16" t="s">
        <v>425</v>
      </c>
      <c r="B25" s="20"/>
      <c r="C25" s="59" t="s">
        <v>583</v>
      </c>
      <c r="D25" s="59" t="s">
        <v>605</v>
      </c>
      <c r="E25" s="46" t="s">
        <v>576</v>
      </c>
      <c r="F25" s="22">
        <v>1</v>
      </c>
      <c r="G25" s="22"/>
      <c r="H25" s="22">
        <f>TRUNC(G25*F25, 0)</f>
        <v>0</v>
      </c>
      <c r="I25" s="22">
        <v>0</v>
      </c>
      <c r="J25" s="22">
        <f>TRUNC(I25*F25, 0)</f>
        <v>0</v>
      </c>
      <c r="K25" s="22"/>
      <c r="L25" s="22">
        <f>TRUNC(K25*F25, 0)</f>
        <v>0</v>
      </c>
      <c r="M25" s="22">
        <f t="shared" si="26"/>
        <v>0</v>
      </c>
      <c r="N25" s="22">
        <f t="shared" si="26"/>
        <v>0</v>
      </c>
      <c r="O25" s="22">
        <f t="shared" ref="O25" si="31">F25-F24</f>
        <v>0</v>
      </c>
      <c r="P25" s="22">
        <f t="shared" ref="P25:Q25" si="32">M25-M24</f>
        <v>0</v>
      </c>
      <c r="Q25" s="22">
        <f t="shared" si="32"/>
        <v>0</v>
      </c>
      <c r="R25" s="21" t="s">
        <v>0</v>
      </c>
    </row>
    <row r="26" spans="1:20" ht="24.95" customHeight="1">
      <c r="A26" s="10" t="s">
        <v>424</v>
      </c>
      <c r="B26" s="17"/>
      <c r="C26" s="58" t="s">
        <v>594</v>
      </c>
      <c r="D26" s="31" t="s">
        <v>603</v>
      </c>
      <c r="E26" s="45" t="s">
        <v>575</v>
      </c>
      <c r="F26" s="19">
        <v>1</v>
      </c>
      <c r="G26" s="19"/>
      <c r="H26" s="19">
        <f t="shared" ref="H26:H29" si="33">TRUNC(G26*F26, 0)</f>
        <v>0</v>
      </c>
      <c r="I26" s="19">
        <v>0</v>
      </c>
      <c r="J26" s="19">
        <f t="shared" ref="J26:J29" si="34">TRUNC(I26*F26, 0)</f>
        <v>0</v>
      </c>
      <c r="K26" s="19"/>
      <c r="L26" s="19">
        <f t="shared" ref="L26:L29" si="35">TRUNC(K26*F26, 0)</f>
        <v>0</v>
      </c>
      <c r="M26" s="19">
        <f t="shared" ref="M26:M29" si="36">G26+I26+K26</f>
        <v>0</v>
      </c>
      <c r="N26" s="19">
        <f t="shared" ref="N26:N29" si="37">H26+J26+L26</f>
        <v>0</v>
      </c>
      <c r="O26" s="19"/>
      <c r="P26" s="19"/>
      <c r="Q26" s="19"/>
      <c r="R26" s="18" t="s">
        <v>0</v>
      </c>
      <c r="S26" s="11">
        <v>3768900000</v>
      </c>
      <c r="T26" s="11">
        <f t="shared" ref="T26:T29" si="38">S26-N26</f>
        <v>3768900000</v>
      </c>
    </row>
    <row r="27" spans="1:20" ht="24.95" customHeight="1">
      <c r="A27" s="16" t="s">
        <v>425</v>
      </c>
      <c r="B27" s="20"/>
      <c r="C27" s="59" t="s">
        <v>594</v>
      </c>
      <c r="D27" s="32" t="s">
        <v>604</v>
      </c>
      <c r="E27" s="46" t="s">
        <v>576</v>
      </c>
      <c r="F27" s="22">
        <v>1</v>
      </c>
      <c r="G27" s="22"/>
      <c r="H27" s="22">
        <f t="shared" si="33"/>
        <v>0</v>
      </c>
      <c r="I27" s="22">
        <v>0</v>
      </c>
      <c r="J27" s="22">
        <f t="shared" si="34"/>
        <v>0</v>
      </c>
      <c r="K27" s="22"/>
      <c r="L27" s="22">
        <f t="shared" si="35"/>
        <v>0</v>
      </c>
      <c r="M27" s="22">
        <f t="shared" si="36"/>
        <v>0</v>
      </c>
      <c r="N27" s="22">
        <f t="shared" si="37"/>
        <v>0</v>
      </c>
      <c r="O27" s="22">
        <f t="shared" ref="O27" si="39">F27-F26</f>
        <v>0</v>
      </c>
      <c r="P27" s="22">
        <f t="shared" ref="P27" si="40">M27-M26</f>
        <v>0</v>
      </c>
      <c r="Q27" s="22">
        <f t="shared" ref="Q27" si="41">N27-N26</f>
        <v>0</v>
      </c>
      <c r="R27" s="21" t="s">
        <v>0</v>
      </c>
      <c r="S27" s="11">
        <v>3768900000</v>
      </c>
      <c r="T27" s="11">
        <f t="shared" si="38"/>
        <v>3768900000</v>
      </c>
    </row>
    <row r="28" spans="1:20" ht="24.95" customHeight="1">
      <c r="A28" s="10" t="s">
        <v>424</v>
      </c>
      <c r="B28" s="17"/>
      <c r="C28" s="58" t="s">
        <v>596</v>
      </c>
      <c r="D28" s="31"/>
      <c r="E28" s="45" t="s">
        <v>575</v>
      </c>
      <c r="F28" s="19">
        <v>1</v>
      </c>
      <c r="G28" s="19"/>
      <c r="H28" s="19">
        <f t="shared" si="33"/>
        <v>0</v>
      </c>
      <c r="I28" s="19">
        <v>0</v>
      </c>
      <c r="J28" s="19">
        <f t="shared" si="34"/>
        <v>0</v>
      </c>
      <c r="K28" s="19"/>
      <c r="L28" s="19">
        <f t="shared" si="35"/>
        <v>0</v>
      </c>
      <c r="M28" s="19">
        <f t="shared" si="36"/>
        <v>0</v>
      </c>
      <c r="N28" s="19">
        <f t="shared" si="37"/>
        <v>0</v>
      </c>
      <c r="O28" s="19"/>
      <c r="P28" s="19"/>
      <c r="Q28" s="19"/>
      <c r="R28" s="18" t="s">
        <v>0</v>
      </c>
      <c r="S28" s="11">
        <v>3768900000</v>
      </c>
      <c r="T28" s="11">
        <f t="shared" si="38"/>
        <v>3768900000</v>
      </c>
    </row>
    <row r="29" spans="1:20" ht="24.95" customHeight="1">
      <c r="A29" s="16" t="s">
        <v>425</v>
      </c>
      <c r="B29" s="20"/>
      <c r="C29" s="59" t="s">
        <v>595</v>
      </c>
      <c r="D29" s="32"/>
      <c r="E29" s="46" t="s">
        <v>576</v>
      </c>
      <c r="F29" s="22">
        <v>1</v>
      </c>
      <c r="G29" s="22"/>
      <c r="H29" s="22">
        <f t="shared" si="33"/>
        <v>0</v>
      </c>
      <c r="I29" s="22">
        <v>0</v>
      </c>
      <c r="J29" s="22">
        <f t="shared" si="34"/>
        <v>0</v>
      </c>
      <c r="K29" s="22"/>
      <c r="L29" s="22">
        <f t="shared" si="35"/>
        <v>0</v>
      </c>
      <c r="M29" s="22">
        <f t="shared" si="36"/>
        <v>0</v>
      </c>
      <c r="N29" s="22">
        <f t="shared" si="37"/>
        <v>0</v>
      </c>
      <c r="O29" s="22">
        <f t="shared" ref="O29" si="42">F29-F28</f>
        <v>0</v>
      </c>
      <c r="P29" s="22">
        <f t="shared" ref="P29" si="43">M29-M28</f>
        <v>0</v>
      </c>
      <c r="Q29" s="22">
        <f t="shared" ref="Q29" si="44">N29-N28</f>
        <v>0</v>
      </c>
      <c r="R29" s="21" t="s">
        <v>0</v>
      </c>
      <c r="S29" s="11">
        <v>3768900000</v>
      </c>
      <c r="T29" s="11">
        <f t="shared" si="38"/>
        <v>3768900000</v>
      </c>
    </row>
  </sheetData>
  <mergeCells count="12">
    <mergeCell ref="O4:Q4"/>
    <mergeCell ref="R4:R5"/>
    <mergeCell ref="B1:R1"/>
    <mergeCell ref="B4:B5"/>
    <mergeCell ref="C4:C5"/>
    <mergeCell ref="D4:D5"/>
    <mergeCell ref="E4:E5"/>
    <mergeCell ref="F4:F5"/>
    <mergeCell ref="G4:H4"/>
    <mergeCell ref="I4:J4"/>
    <mergeCell ref="K4:L4"/>
    <mergeCell ref="M4:N4"/>
  </mergeCells>
  <phoneticPr fontId="3" type="noConversion"/>
  <printOptions horizontalCentered="1"/>
  <pageMargins left="0.78740157480314965" right="0.23622047244094491" top="0.59055118110236227" bottom="0.47244094488188981" header="0" footer="0.39370078740157483"/>
  <pageSetup paperSize="9" scale="6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>
    <tabColor rgb="FF35627E"/>
    <pageSetUpPr fitToPage="1"/>
  </sheetPr>
  <dimension ref="A1:Q39"/>
  <sheetViews>
    <sheetView view="pageBreakPreview" zoomScale="115" zoomScaleNormal="100" zoomScaleSheetLayoutView="115" workbookViewId="0">
      <pane ySplit="2" topLeftCell="A3" activePane="bottomLeft" state="frozen"/>
      <selection activeCell="H17" sqref="H17"/>
      <selection pane="bottomLeft" activeCell="H17" sqref="H17"/>
    </sheetView>
  </sheetViews>
  <sheetFormatPr defaultRowHeight="13.5"/>
  <cols>
    <col min="1" max="1" width="0.7109375" style="184" customWidth="1"/>
    <col min="2" max="2" width="4.28515625" style="184" customWidth="1"/>
    <col min="3" max="3" width="33.28515625" style="184" customWidth="1"/>
    <col min="4" max="4" width="26.28515625" style="989" customWidth="1"/>
    <col min="5" max="5" width="6" style="184" customWidth="1"/>
    <col min="6" max="10" width="14.7109375" style="184" customWidth="1"/>
    <col min="11" max="16384" width="9.140625" style="184"/>
  </cols>
  <sheetData>
    <row r="1" spans="1:17" s="244" customFormat="1" ht="31.5" customHeight="1">
      <c r="B1" s="1626" t="s">
        <v>1855</v>
      </c>
      <c r="C1" s="1626"/>
      <c r="D1" s="1626"/>
      <c r="E1" s="1626"/>
      <c r="F1" s="1626"/>
      <c r="G1" s="1626"/>
      <c r="H1" s="1626"/>
      <c r="I1" s="1626"/>
      <c r="J1" s="1626"/>
    </row>
    <row r="2" spans="1:17" ht="27.95" customHeight="1">
      <c r="B2" s="990" t="s">
        <v>1846</v>
      </c>
      <c r="C2" s="990" t="s">
        <v>1856</v>
      </c>
      <c r="D2" s="991" t="s">
        <v>1848</v>
      </c>
      <c r="E2" s="990" t="s">
        <v>1849</v>
      </c>
      <c r="F2" s="990" t="s">
        <v>1857</v>
      </c>
      <c r="G2" s="990" t="s">
        <v>1901</v>
      </c>
      <c r="H2" s="990" t="s">
        <v>1902</v>
      </c>
      <c r="I2" s="990" t="s">
        <v>1858</v>
      </c>
      <c r="J2" s="990" t="s">
        <v>1859</v>
      </c>
      <c r="O2" s="235" t="s">
        <v>1958</v>
      </c>
      <c r="P2" s="236"/>
      <c r="Q2" s="237"/>
    </row>
    <row r="3" spans="1:17" s="242" customFormat="1" ht="30" hidden="1" customHeight="1">
      <c r="B3" s="238">
        <v>1</v>
      </c>
      <c r="C3" s="239" t="s">
        <v>6916</v>
      </c>
      <c r="D3" s="904" t="s">
        <v>6915</v>
      </c>
      <c r="E3" s="238" t="s">
        <v>6917</v>
      </c>
      <c r="F3" s="905">
        <f t="shared" ref="F3:F4" si="0">G3+H3+I3</f>
        <v>417064</v>
      </c>
      <c r="G3" s="240">
        <f>단가산출!W32</f>
        <v>11769</v>
      </c>
      <c r="H3" s="240">
        <f>단가산출!AA32</f>
        <v>362733</v>
      </c>
      <c r="I3" s="240">
        <f>단가산출!AE32</f>
        <v>42562</v>
      </c>
      <c r="J3" s="241" t="s">
        <v>0</v>
      </c>
      <c r="O3" s="1625" t="s">
        <v>1959</v>
      </c>
      <c r="P3" s="1625"/>
      <c r="Q3" s="237"/>
    </row>
    <row r="4" spans="1:17" s="242" customFormat="1" ht="30" hidden="1" customHeight="1">
      <c r="B4" s="238">
        <v>2</v>
      </c>
      <c r="C4" s="239" t="s">
        <v>2422</v>
      </c>
      <c r="D4" s="904" t="s">
        <v>6919</v>
      </c>
      <c r="E4" s="238" t="s">
        <v>2194</v>
      </c>
      <c r="F4" s="905">
        <f t="shared" si="0"/>
        <v>212919</v>
      </c>
      <c r="G4" s="240">
        <f>단가산출!W53</f>
        <v>6784</v>
      </c>
      <c r="H4" s="240">
        <f>단가산출!AA53</f>
        <v>181602</v>
      </c>
      <c r="I4" s="240">
        <f>단가산출!AE53</f>
        <v>24533</v>
      </c>
      <c r="J4" s="241" t="s">
        <v>0</v>
      </c>
      <c r="O4" s="1624" t="s">
        <v>1903</v>
      </c>
      <c r="P4" s="1624"/>
      <c r="Q4" s="1624"/>
    </row>
    <row r="5" spans="1:17" s="242" customFormat="1" ht="30" customHeight="1">
      <c r="B5" s="238">
        <v>1</v>
      </c>
      <c r="C5" s="239" t="s">
        <v>7323</v>
      </c>
      <c r="D5" s="904" t="s">
        <v>7324</v>
      </c>
      <c r="E5" s="238" t="s">
        <v>18</v>
      </c>
      <c r="F5" s="905">
        <f t="shared" ref="F5:F16" si="1">ROUND(G5+H5+I5,0)</f>
        <v>63720</v>
      </c>
      <c r="G5" s="240">
        <f>'흄관 설계대비 금액 비교표'!R5</f>
        <v>63720</v>
      </c>
      <c r="H5" s="240"/>
      <c r="I5" s="240"/>
      <c r="J5" s="904" t="s">
        <v>6946</v>
      </c>
    </row>
    <row r="6" spans="1:17" s="242" customFormat="1" ht="30" customHeight="1">
      <c r="B6" s="238">
        <v>2</v>
      </c>
      <c r="C6" s="239" t="s">
        <v>7323</v>
      </c>
      <c r="D6" s="904" t="s">
        <v>7325</v>
      </c>
      <c r="E6" s="238" t="s">
        <v>18</v>
      </c>
      <c r="F6" s="905">
        <f t="shared" ref="F6:F11" si="2">ROUND(G6+H6+I6,0)</f>
        <v>66920</v>
      </c>
      <c r="G6" s="240">
        <f>'흄관 설계대비 금액 비교표'!R6</f>
        <v>66920</v>
      </c>
      <c r="H6" s="240"/>
      <c r="I6" s="240"/>
      <c r="J6" s="904" t="s">
        <v>6946</v>
      </c>
    </row>
    <row r="7" spans="1:17" s="242" customFormat="1" ht="30" customHeight="1">
      <c r="B7" s="238">
        <v>3</v>
      </c>
      <c r="C7" s="239" t="s">
        <v>7323</v>
      </c>
      <c r="D7" s="904" t="s">
        <v>7326</v>
      </c>
      <c r="E7" s="238" t="s">
        <v>18</v>
      </c>
      <c r="F7" s="905">
        <f t="shared" si="2"/>
        <v>130080</v>
      </c>
      <c r="G7" s="240">
        <f>'흄관 설계대비 금액 비교표'!R7</f>
        <v>130080</v>
      </c>
      <c r="H7" s="240"/>
      <c r="I7" s="240"/>
      <c r="J7" s="904" t="s">
        <v>6946</v>
      </c>
    </row>
    <row r="8" spans="1:17" s="242" customFormat="1" ht="30" customHeight="1">
      <c r="B8" s="238">
        <v>4</v>
      </c>
      <c r="C8" s="239" t="s">
        <v>7323</v>
      </c>
      <c r="D8" s="904" t="s">
        <v>7327</v>
      </c>
      <c r="E8" s="238" t="s">
        <v>18</v>
      </c>
      <c r="F8" s="905">
        <f t="shared" si="2"/>
        <v>178590</v>
      </c>
      <c r="G8" s="240">
        <f>'흄관 설계대비 금액 비교표'!R8</f>
        <v>178590</v>
      </c>
      <c r="H8" s="240"/>
      <c r="I8" s="240"/>
      <c r="J8" s="904" t="s">
        <v>6946</v>
      </c>
    </row>
    <row r="9" spans="1:17" s="242" customFormat="1" ht="30" customHeight="1">
      <c r="B9" s="238">
        <v>5</v>
      </c>
      <c r="C9" s="239" t="s">
        <v>7323</v>
      </c>
      <c r="D9" s="904" t="s">
        <v>7328</v>
      </c>
      <c r="E9" s="238" t="s">
        <v>18</v>
      </c>
      <c r="F9" s="905">
        <f t="shared" si="2"/>
        <v>291160</v>
      </c>
      <c r="G9" s="240">
        <f>'흄관 설계대비 금액 비교표'!R9</f>
        <v>291160</v>
      </c>
      <c r="H9" s="240"/>
      <c r="I9" s="240"/>
      <c r="J9" s="904" t="s">
        <v>6946</v>
      </c>
    </row>
    <row r="10" spans="1:17" s="242" customFormat="1" ht="30" customHeight="1">
      <c r="B10" s="238">
        <v>6</v>
      </c>
      <c r="C10" s="239" t="s">
        <v>6948</v>
      </c>
      <c r="D10" s="904" t="s">
        <v>7348</v>
      </c>
      <c r="E10" s="238" t="s">
        <v>2194</v>
      </c>
      <c r="F10" s="905">
        <f t="shared" ref="F10" si="3">ROUND(G10+H10+I10,0)</f>
        <v>128600</v>
      </c>
      <c r="G10" s="240">
        <f>'맨홀 설계대비 금액 비교표'!R7</f>
        <v>128600</v>
      </c>
      <c r="H10" s="240"/>
      <c r="I10" s="240"/>
      <c r="J10" s="904" t="s">
        <v>1780</v>
      </c>
    </row>
    <row r="11" spans="1:17" s="242" customFormat="1" ht="30" customHeight="1">
      <c r="B11" s="238">
        <v>6</v>
      </c>
      <c r="C11" s="239" t="s">
        <v>6948</v>
      </c>
      <c r="D11" s="904" t="s">
        <v>7329</v>
      </c>
      <c r="E11" s="238" t="s">
        <v>2194</v>
      </c>
      <c r="F11" s="905">
        <f t="shared" si="2"/>
        <v>140400</v>
      </c>
      <c r="G11" s="240">
        <f>'맨홀 설계대비 금액 비교표'!R8</f>
        <v>140400</v>
      </c>
      <c r="H11" s="240"/>
      <c r="I11" s="240"/>
      <c r="J11" s="904" t="s">
        <v>6946</v>
      </c>
    </row>
    <row r="12" spans="1:17" s="242" customFormat="1" ht="30" customHeight="1">
      <c r="A12" s="242" t="s">
        <v>6952</v>
      </c>
      <c r="B12" s="238">
        <v>7</v>
      </c>
      <c r="C12" s="239" t="s">
        <v>6948</v>
      </c>
      <c r="D12" s="904" t="s">
        <v>7096</v>
      </c>
      <c r="E12" s="238" t="s">
        <v>2194</v>
      </c>
      <c r="F12" s="905">
        <f t="shared" si="1"/>
        <v>387000</v>
      </c>
      <c r="G12" s="240">
        <f>'맨홀 설계대비 금액 비교표'!R11</f>
        <v>387000</v>
      </c>
      <c r="H12" s="240"/>
      <c r="I12" s="240"/>
      <c r="J12" s="904" t="s">
        <v>6945</v>
      </c>
    </row>
    <row r="13" spans="1:17" s="242" customFormat="1" ht="30" customHeight="1">
      <c r="A13" s="242" t="s">
        <v>6952</v>
      </c>
      <c r="B13" s="238">
        <v>8</v>
      </c>
      <c r="C13" s="239" t="s">
        <v>6951</v>
      </c>
      <c r="D13" s="904" t="s">
        <v>7097</v>
      </c>
      <c r="E13" s="238" t="s">
        <v>2194</v>
      </c>
      <c r="F13" s="905">
        <f t="shared" ref="F13:F14" si="4">ROUND(G13+H13+I13,0)</f>
        <v>11700</v>
      </c>
      <c r="G13" s="240">
        <f>'맨홀 설계대비 금액 비교표'!R36</f>
        <v>11700</v>
      </c>
      <c r="H13" s="240"/>
      <c r="I13" s="240"/>
      <c r="J13" s="904" t="s">
        <v>6945</v>
      </c>
    </row>
    <row r="14" spans="1:17" s="242" customFormat="1" ht="30" customHeight="1">
      <c r="B14" s="238">
        <v>9</v>
      </c>
      <c r="C14" s="239" t="s">
        <v>6949</v>
      </c>
      <c r="D14" s="904" t="s">
        <v>7339</v>
      </c>
      <c r="E14" s="238" t="s">
        <v>2194</v>
      </c>
      <c r="F14" s="905">
        <f t="shared" si="4"/>
        <v>264300</v>
      </c>
      <c r="G14" s="240">
        <f>'맨홀 설계대비 금액 비교표'!N15</f>
        <v>264300</v>
      </c>
      <c r="H14" s="240"/>
      <c r="I14" s="240"/>
      <c r="J14" s="904" t="s">
        <v>6945</v>
      </c>
    </row>
    <row r="15" spans="1:17" s="242" customFormat="1" ht="30" customHeight="1">
      <c r="B15" s="238">
        <v>10</v>
      </c>
      <c r="C15" s="239" t="s">
        <v>6949</v>
      </c>
      <c r="D15" s="904" t="s">
        <v>7340</v>
      </c>
      <c r="E15" s="238" t="s">
        <v>2194</v>
      </c>
      <c r="F15" s="905">
        <f t="shared" si="1"/>
        <v>300900</v>
      </c>
      <c r="G15" s="240">
        <f>'맨홀 설계대비 금액 비교표'!N16</f>
        <v>300900</v>
      </c>
      <c r="H15" s="240"/>
      <c r="I15" s="240"/>
      <c r="J15" s="904" t="s">
        <v>6945</v>
      </c>
    </row>
    <row r="16" spans="1:17" s="242" customFormat="1" ht="30" customHeight="1">
      <c r="B16" s="238">
        <v>11</v>
      </c>
      <c r="C16" s="239" t="s">
        <v>6949</v>
      </c>
      <c r="D16" s="904" t="s">
        <v>7341</v>
      </c>
      <c r="E16" s="238" t="s">
        <v>2194</v>
      </c>
      <c r="F16" s="905">
        <f t="shared" si="1"/>
        <v>325600</v>
      </c>
      <c r="G16" s="240">
        <f>'맨홀 설계대비 금액 비교표'!N17</f>
        <v>325600</v>
      </c>
      <c r="H16" s="240"/>
      <c r="I16" s="240"/>
      <c r="J16" s="904" t="s">
        <v>6945</v>
      </c>
    </row>
    <row r="17" spans="2:10" s="242" customFormat="1" ht="30" customHeight="1">
      <c r="B17" s="238">
        <v>12</v>
      </c>
      <c r="C17" s="239" t="s">
        <v>6949</v>
      </c>
      <c r="D17" s="904" t="s">
        <v>7102</v>
      </c>
      <c r="E17" s="238" t="s">
        <v>2194</v>
      </c>
      <c r="F17" s="905">
        <f t="shared" ref="F17:F21" si="5">ROUND(G17+H17+I17,0)</f>
        <v>208800</v>
      </c>
      <c r="G17" s="240">
        <f>'맨홀 설계대비 금액 비교표'!N18</f>
        <v>208800</v>
      </c>
      <c r="H17" s="240"/>
      <c r="I17" s="240"/>
      <c r="J17" s="904" t="s">
        <v>6945</v>
      </c>
    </row>
    <row r="18" spans="2:10" s="242" customFormat="1" ht="30" customHeight="1">
      <c r="B18" s="238">
        <v>13</v>
      </c>
      <c r="C18" s="239" t="s">
        <v>6949</v>
      </c>
      <c r="D18" s="904" t="s">
        <v>7104</v>
      </c>
      <c r="E18" s="238" t="s">
        <v>2194</v>
      </c>
      <c r="F18" s="905">
        <f t="shared" si="5"/>
        <v>376400</v>
      </c>
      <c r="G18" s="240">
        <f>'맨홀 설계대비 금액 비교표'!N20</f>
        <v>376400</v>
      </c>
      <c r="H18" s="240"/>
      <c r="I18" s="240"/>
      <c r="J18" s="904" t="s">
        <v>6945</v>
      </c>
    </row>
    <row r="19" spans="2:10" s="242" customFormat="1" ht="30" customHeight="1">
      <c r="B19" s="238">
        <v>14</v>
      </c>
      <c r="C19" s="239" t="s">
        <v>6949</v>
      </c>
      <c r="D19" s="904" t="s">
        <v>7106</v>
      </c>
      <c r="E19" s="238" t="s">
        <v>2194</v>
      </c>
      <c r="F19" s="905">
        <f t="shared" si="5"/>
        <v>620600</v>
      </c>
      <c r="G19" s="240">
        <f>'맨홀 설계대비 금액 비교표'!N22</f>
        <v>620600</v>
      </c>
      <c r="H19" s="240"/>
      <c r="I19" s="240"/>
      <c r="J19" s="904" t="s">
        <v>6945</v>
      </c>
    </row>
    <row r="20" spans="2:10" s="242" customFormat="1" ht="30" customHeight="1">
      <c r="B20" s="238">
        <v>15</v>
      </c>
      <c r="C20" s="239" t="s">
        <v>6951</v>
      </c>
      <c r="D20" s="904" t="s">
        <v>7107</v>
      </c>
      <c r="E20" s="238" t="s">
        <v>2194</v>
      </c>
      <c r="F20" s="905">
        <f t="shared" ref="F20" si="6">ROUND(G20+H20+I20,0)</f>
        <v>13500</v>
      </c>
      <c r="G20" s="240">
        <f>'맨홀 설계대비 금액 비교표'!R37</f>
        <v>13500</v>
      </c>
      <c r="H20" s="240"/>
      <c r="I20" s="240"/>
      <c r="J20" s="904" t="s">
        <v>6945</v>
      </c>
    </row>
    <row r="21" spans="2:10" s="242" customFormat="1" ht="30" customHeight="1">
      <c r="B21" s="238">
        <v>16</v>
      </c>
      <c r="C21" s="239" t="s">
        <v>7108</v>
      </c>
      <c r="D21" s="904" t="s">
        <v>7337</v>
      </c>
      <c r="E21" s="238" t="s">
        <v>2194</v>
      </c>
      <c r="F21" s="905">
        <f t="shared" si="5"/>
        <v>643100</v>
      </c>
      <c r="G21" s="240">
        <f>'맨홀 설계대비 금액 비교표'!R25</f>
        <v>643100</v>
      </c>
      <c r="H21" s="240"/>
      <c r="I21" s="240"/>
      <c r="J21" s="904" t="s">
        <v>6945</v>
      </c>
    </row>
    <row r="22" spans="2:10" s="242" customFormat="1" ht="30" customHeight="1">
      <c r="B22" s="238">
        <v>17</v>
      </c>
      <c r="C22" s="239" t="s">
        <v>7108</v>
      </c>
      <c r="D22" s="904" t="s">
        <v>7338</v>
      </c>
      <c r="E22" s="238" t="s">
        <v>2194</v>
      </c>
      <c r="F22" s="905">
        <f t="shared" ref="F22:F25" si="7">ROUND(G22+H22+I22,0)</f>
        <v>246600</v>
      </c>
      <c r="G22" s="240">
        <f>'맨홀 설계대비 금액 비교표'!R26</f>
        <v>246600</v>
      </c>
      <c r="H22" s="240"/>
      <c r="I22" s="240"/>
      <c r="J22" s="904" t="s">
        <v>6945</v>
      </c>
    </row>
    <row r="23" spans="2:10" s="242" customFormat="1" ht="30" customHeight="1">
      <c r="B23" s="238">
        <v>18</v>
      </c>
      <c r="C23" s="239" t="s">
        <v>7108</v>
      </c>
      <c r="D23" s="904" t="s">
        <v>7111</v>
      </c>
      <c r="E23" s="238" t="s">
        <v>2194</v>
      </c>
      <c r="F23" s="905">
        <f t="shared" si="7"/>
        <v>1126900</v>
      </c>
      <c r="G23" s="240">
        <f>'맨홀 설계대비 금액 비교표'!R27</f>
        <v>1126900</v>
      </c>
      <c r="H23" s="240"/>
      <c r="I23" s="240"/>
      <c r="J23" s="904" t="s">
        <v>6945</v>
      </c>
    </row>
    <row r="24" spans="2:10" s="242" customFormat="1" ht="30" customHeight="1">
      <c r="B24" s="238">
        <v>19</v>
      </c>
      <c r="C24" s="239" t="s">
        <v>6951</v>
      </c>
      <c r="D24" s="904" t="s">
        <v>7112</v>
      </c>
      <c r="E24" s="238" t="s">
        <v>2194</v>
      </c>
      <c r="F24" s="905">
        <f t="shared" ref="F24" si="8">ROUND(G24+H24+I24,0)</f>
        <v>16200</v>
      </c>
      <c r="G24" s="240">
        <f>'맨홀 설계대비 금액 비교표'!R38</f>
        <v>16200</v>
      </c>
      <c r="H24" s="240"/>
      <c r="I24" s="240"/>
      <c r="J24" s="904" t="s">
        <v>6945</v>
      </c>
    </row>
    <row r="25" spans="2:10" s="242" customFormat="1" ht="30" customHeight="1">
      <c r="B25" s="238">
        <v>20</v>
      </c>
      <c r="C25" s="239" t="s">
        <v>6950</v>
      </c>
      <c r="D25" s="904" t="s">
        <v>7330</v>
      </c>
      <c r="E25" s="238" t="s">
        <v>2194</v>
      </c>
      <c r="F25" s="905">
        <f t="shared" si="7"/>
        <v>590000</v>
      </c>
      <c r="G25" s="240">
        <f>'맨홀 설계대비 금액 비교표'!R30</f>
        <v>590000</v>
      </c>
      <c r="H25" s="240"/>
      <c r="I25" s="240"/>
      <c r="J25" s="904" t="s">
        <v>6945</v>
      </c>
    </row>
    <row r="26" spans="2:10" s="242" customFormat="1" ht="30" customHeight="1">
      <c r="B26" s="238">
        <v>21</v>
      </c>
      <c r="C26" s="239" t="s">
        <v>6950</v>
      </c>
      <c r="D26" s="904" t="s">
        <v>7331</v>
      </c>
      <c r="E26" s="238" t="s">
        <v>2194</v>
      </c>
      <c r="F26" s="905">
        <f t="shared" ref="F26" si="9">ROUND(G26+H26+I26,0)</f>
        <v>613600</v>
      </c>
      <c r="G26" s="240">
        <f>'맨홀 설계대비 금액 비교표'!R33</f>
        <v>613600</v>
      </c>
      <c r="H26" s="240"/>
      <c r="I26" s="240"/>
      <c r="J26" s="904" t="s">
        <v>6945</v>
      </c>
    </row>
    <row r="27" spans="2:10" s="242" customFormat="1" ht="30" customHeight="1">
      <c r="B27" s="238">
        <v>22</v>
      </c>
      <c r="C27" s="239" t="s">
        <v>6950</v>
      </c>
      <c r="D27" s="904" t="s">
        <v>7332</v>
      </c>
      <c r="E27" s="238" t="s">
        <v>2194</v>
      </c>
      <c r="F27" s="905">
        <f t="shared" ref="F27" si="10">ROUND(G27+H27+I27,0)</f>
        <v>1416000</v>
      </c>
      <c r="G27" s="240">
        <f>'맨홀 설계대비 금액 비교표'!R34</f>
        <v>1416000</v>
      </c>
      <c r="H27" s="240"/>
      <c r="I27" s="240"/>
      <c r="J27" s="904" t="s">
        <v>6945</v>
      </c>
    </row>
    <row r="28" spans="2:10" s="242" customFormat="1" ht="30" customHeight="1">
      <c r="B28" s="238">
        <v>23</v>
      </c>
      <c r="C28" s="239" t="s">
        <v>6951</v>
      </c>
      <c r="D28" s="904" t="s">
        <v>7333</v>
      </c>
      <c r="E28" s="238" t="s">
        <v>2194</v>
      </c>
      <c r="F28" s="905">
        <f t="shared" ref="F28" si="11">ROUND(G28+H28+I28,0)</f>
        <v>17100</v>
      </c>
      <c r="G28" s="240">
        <f>'맨홀 설계대비 금액 비교표'!R39</f>
        <v>17100</v>
      </c>
      <c r="H28" s="240"/>
      <c r="I28" s="240"/>
      <c r="J28" s="904" t="s">
        <v>6945</v>
      </c>
    </row>
    <row r="29" spans="2:10" s="242" customFormat="1" ht="30" customHeight="1">
      <c r="B29" s="238">
        <v>24</v>
      </c>
      <c r="C29" s="239" t="s">
        <v>7334</v>
      </c>
      <c r="D29" s="904" t="s">
        <v>7335</v>
      </c>
      <c r="E29" s="238" t="s">
        <v>3087</v>
      </c>
      <c r="F29" s="905">
        <f t="shared" ref="F29" si="12">ROUND(G29+H29+I29,0)</f>
        <v>18000</v>
      </c>
      <c r="G29" s="240">
        <f>'맨홀 설계대비 금액 비교표'!R41</f>
        <v>18000</v>
      </c>
      <c r="H29" s="240"/>
      <c r="I29" s="240"/>
      <c r="J29" s="904" t="s">
        <v>6945</v>
      </c>
    </row>
    <row r="30" spans="2:10" s="242" customFormat="1" ht="30" customHeight="1">
      <c r="B30" s="238">
        <v>25</v>
      </c>
      <c r="C30" s="239" t="s">
        <v>1920</v>
      </c>
      <c r="D30" s="904" t="s">
        <v>7336</v>
      </c>
      <c r="E30" s="238" t="s">
        <v>2194</v>
      </c>
      <c r="F30" s="905">
        <f t="shared" ref="F30" si="13">ROUND(G30+H30+I30,0)</f>
        <v>14400</v>
      </c>
      <c r="G30" s="240">
        <f>'맨홀 설계대비 금액 비교표'!R42</f>
        <v>14400</v>
      </c>
      <c r="H30" s="240"/>
      <c r="I30" s="240"/>
      <c r="J30" s="904" t="s">
        <v>6945</v>
      </c>
    </row>
    <row r="31" spans="2:10" ht="30" customHeight="1">
      <c r="C31" s="235"/>
      <c r="D31" s="236"/>
      <c r="E31" s="237"/>
      <c r="F31" s="243"/>
    </row>
    <row r="32" spans="2:10" ht="30" customHeight="1">
      <c r="C32" s="1625"/>
      <c r="D32" s="1625"/>
      <c r="E32" s="237"/>
    </row>
    <row r="33" spans="3:5" ht="30" customHeight="1">
      <c r="C33" s="1624"/>
      <c r="D33" s="1624"/>
      <c r="E33" s="1624"/>
    </row>
    <row r="34" spans="3:5" ht="30" customHeight="1">
      <c r="C34" s="1625"/>
      <c r="D34" s="1625"/>
      <c r="E34" s="237"/>
    </row>
    <row r="35" spans="3:5" ht="30" customHeight="1">
      <c r="C35" s="1625"/>
      <c r="D35" s="1625"/>
      <c r="E35" s="237"/>
    </row>
    <row r="36" spans="3:5" ht="30" customHeight="1"/>
    <row r="37" spans="3:5" ht="30" customHeight="1"/>
    <row r="38" spans="3:5" ht="30" customHeight="1"/>
    <row r="39" spans="3:5" ht="30" customHeight="1"/>
  </sheetData>
  <autoFilter ref="C1:C4" xr:uid="{00000000-0009-0000-0000-000014000000}"/>
  <mergeCells count="7">
    <mergeCell ref="C33:E33"/>
    <mergeCell ref="C34:D34"/>
    <mergeCell ref="C35:D35"/>
    <mergeCell ref="B1:J1"/>
    <mergeCell ref="O3:P3"/>
    <mergeCell ref="O4:Q4"/>
    <mergeCell ref="C32:D32"/>
  </mergeCells>
  <phoneticPr fontId="3" type="noConversion"/>
  <printOptions horizontalCentered="1"/>
  <pageMargins left="0.19685039370078741" right="0.19685039370078741" top="0.39370078740157483" bottom="0.19685039370078741" header="0.51181102362204722" footer="0.51181102362204722"/>
  <pageSetup paperSize="9" scale="71" fitToHeight="0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>
    <tabColor theme="5" tint="0.59999389629810485"/>
  </sheetPr>
  <dimension ref="A1:Z16"/>
  <sheetViews>
    <sheetView view="pageBreakPreview" zoomScaleNormal="100" zoomScaleSheetLayoutView="100" workbookViewId="0">
      <pane ySplit="4" topLeftCell="A5" activePane="bottomLeft" state="frozenSplit"/>
      <selection activeCell="AE28" sqref="AE28:AH28"/>
      <selection pane="bottomLeft" activeCell="B14" sqref="B14"/>
    </sheetView>
  </sheetViews>
  <sheetFormatPr defaultColWidth="10.42578125" defaultRowHeight="16.5"/>
  <cols>
    <col min="1" max="2" width="27.7109375" style="200" customWidth="1"/>
    <col min="3" max="3" width="11.42578125" style="200" customWidth="1"/>
    <col min="4" max="4" width="6.28515625" style="200" customWidth="1"/>
    <col min="5" max="5" width="11.42578125" style="200" customWidth="1"/>
    <col min="6" max="6" width="13.140625" style="200" customWidth="1"/>
    <col min="7" max="7" width="11.42578125" style="200" customWidth="1"/>
    <col min="8" max="8" width="13.140625" style="200" customWidth="1"/>
    <col min="9" max="9" width="11.42578125" style="200" customWidth="1"/>
    <col min="10" max="10" width="13.140625" style="200" customWidth="1"/>
    <col min="11" max="11" width="11.42578125" style="200" customWidth="1"/>
    <col min="12" max="13" width="13.140625" style="200" customWidth="1"/>
    <col min="14" max="16384" width="10.42578125" style="200"/>
  </cols>
  <sheetData>
    <row r="1" spans="1:26" ht="31.5" customHeight="1">
      <c r="A1" s="1627" t="s">
        <v>1904</v>
      </c>
      <c r="B1" s="1628"/>
      <c r="C1" s="1628"/>
      <c r="D1" s="1628"/>
      <c r="E1" s="1628"/>
      <c r="F1" s="1628"/>
      <c r="G1" s="1628"/>
      <c r="H1" s="1628"/>
      <c r="I1" s="1628"/>
      <c r="J1" s="1628"/>
      <c r="K1" s="1628"/>
      <c r="L1" s="1628"/>
      <c r="M1" s="1628"/>
    </row>
    <row r="2" spans="1:26" ht="23.85" customHeight="1">
      <c r="A2" s="201" t="s">
        <v>1905</v>
      </c>
    </row>
    <row r="3" spans="1:26" ht="23.85" customHeight="1">
      <c r="A3" s="1629" t="s">
        <v>1906</v>
      </c>
      <c r="B3" s="1629" t="s">
        <v>1907</v>
      </c>
      <c r="C3" s="1629" t="s">
        <v>1908</v>
      </c>
      <c r="D3" s="1629" t="s">
        <v>1849</v>
      </c>
      <c r="E3" s="1631" t="s">
        <v>1909</v>
      </c>
      <c r="F3" s="1630"/>
      <c r="G3" s="1631" t="s">
        <v>1910</v>
      </c>
      <c r="H3" s="1630"/>
      <c r="I3" s="1631" t="s">
        <v>1911</v>
      </c>
      <c r="J3" s="1630"/>
      <c r="K3" s="1631" t="s">
        <v>1912</v>
      </c>
      <c r="L3" s="1630"/>
      <c r="M3" s="1631" t="s">
        <v>1913</v>
      </c>
    </row>
    <row r="4" spans="1:26" ht="23.85" customHeight="1">
      <c r="A4" s="1630"/>
      <c r="B4" s="1630"/>
      <c r="C4" s="1630"/>
      <c r="D4" s="1630"/>
      <c r="E4" s="202" t="s">
        <v>1914</v>
      </c>
      <c r="F4" s="202" t="s">
        <v>1915</v>
      </c>
      <c r="G4" s="202" t="s">
        <v>1914</v>
      </c>
      <c r="H4" s="202" t="s">
        <v>1915</v>
      </c>
      <c r="I4" s="202" t="s">
        <v>1914</v>
      </c>
      <c r="J4" s="202" t="s">
        <v>1915</v>
      </c>
      <c r="K4" s="202" t="s">
        <v>1914</v>
      </c>
      <c r="L4" s="202" t="s">
        <v>1915</v>
      </c>
      <c r="M4" s="1632"/>
    </row>
    <row r="5" spans="1:26" s="222" customFormat="1" ht="23.85" customHeight="1">
      <c r="A5" s="203" t="s">
        <v>1919</v>
      </c>
      <c r="B5" s="203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21" t="e">
        <f>HYPERLINK("#N"&amp;ROW(#REF!),"_x0005_`BDCOD|B04918_x0007_`POSS|"&amp;ROW(N7)&amp;"_x0007_`POSE|"&amp;ROW(#REF!)&amp;"_x0007_`")</f>
        <v>#REF!</v>
      </c>
      <c r="Z5" s="223"/>
    </row>
    <row r="6" spans="1:26" s="222" customFormat="1" ht="23.85" customHeight="1">
      <c r="A6" s="205" t="s">
        <v>1920</v>
      </c>
      <c r="B6" s="205" t="s">
        <v>1921</v>
      </c>
      <c r="C6" s="206"/>
      <c r="D6" s="207" t="s">
        <v>1860</v>
      </c>
      <c r="E6" s="206"/>
      <c r="F6" s="206"/>
      <c r="G6" s="206"/>
      <c r="H6" s="206"/>
      <c r="I6" s="206"/>
      <c r="J6" s="206"/>
      <c r="K6" s="206"/>
      <c r="L6" s="206"/>
      <c r="M6" s="207" t="s">
        <v>1922</v>
      </c>
      <c r="N6" s="224"/>
      <c r="O6" s="225" t="s">
        <v>1923</v>
      </c>
      <c r="Z6" s="223"/>
    </row>
    <row r="7" spans="1:26" s="222" customFormat="1" ht="23.85" customHeight="1">
      <c r="A7" s="208" t="s">
        <v>1924</v>
      </c>
      <c r="B7" s="208" t="s">
        <v>1925</v>
      </c>
      <c r="C7" s="226">
        <v>6.5853999999999999</v>
      </c>
      <c r="D7" s="210" t="s">
        <v>6</v>
      </c>
      <c r="E7" s="211">
        <f t="shared" ref="E7:F9" si="0">I7+G7+K7</f>
        <v>4760</v>
      </c>
      <c r="F7" s="212">
        <f t="shared" si="0"/>
        <v>31346.5</v>
      </c>
      <c r="G7" s="213"/>
      <c r="H7" s="214">
        <f>IF(C7=0,0,ROUNDDOWN(G7*C7,1))</f>
        <v>0</v>
      </c>
      <c r="I7" s="215">
        <f>I8*2</f>
        <v>4760</v>
      </c>
      <c r="J7" s="216">
        <f>IF(C7=0,0,ROUNDDOWN(I7*C7,1))</f>
        <v>31346.5</v>
      </c>
      <c r="K7" s="213"/>
      <c r="L7" s="214">
        <f>IF(C7=0,0,ROUNDDOWN(K7*C7,1))</f>
        <v>0</v>
      </c>
      <c r="M7" s="217"/>
      <c r="N7" s="227" t="s">
        <v>1926</v>
      </c>
      <c r="O7" s="225" t="s">
        <v>1927</v>
      </c>
      <c r="P7" s="225" t="s">
        <v>1928</v>
      </c>
      <c r="Z7" s="228" t="e">
        <f>HYPERLINK("#"&amp;[7]재료비목록표!#REF!&amp;"!A"&amp;ROW([7]재료비목록표!#REF!),"자재   19 →")</f>
        <v>#REF!</v>
      </c>
    </row>
    <row r="8" spans="1:26" s="222" customFormat="1" ht="23.85" customHeight="1">
      <c r="A8" s="208" t="s">
        <v>1924</v>
      </c>
      <c r="B8" s="208" t="s">
        <v>1929</v>
      </c>
      <c r="C8" s="209">
        <v>3.5</v>
      </c>
      <c r="D8" s="210" t="s">
        <v>6</v>
      </c>
      <c r="E8" s="211">
        <f t="shared" si="0"/>
        <v>2380</v>
      </c>
      <c r="F8" s="212">
        <f t="shared" si="0"/>
        <v>8330</v>
      </c>
      <c r="G8" s="213"/>
      <c r="H8" s="214">
        <f>IF(C8=0,0,ROUNDDOWN(G8*C8,1))</f>
        <v>0</v>
      </c>
      <c r="I8" s="215">
        <v>2380</v>
      </c>
      <c r="J8" s="216">
        <f>IF(C8=0,0,ROUNDDOWN(I8*C8,1))</f>
        <v>8330</v>
      </c>
      <c r="K8" s="213"/>
      <c r="L8" s="214">
        <f>IF(C8=0,0,ROUNDDOWN(K8*C8,1))</f>
        <v>0</v>
      </c>
      <c r="M8" s="217" t="s">
        <v>1930</v>
      </c>
      <c r="N8" s="227" t="s">
        <v>1931</v>
      </c>
      <c r="O8" s="225" t="s">
        <v>1932</v>
      </c>
      <c r="P8" s="225" t="s">
        <v>1928</v>
      </c>
      <c r="Z8" s="228" t="e">
        <f>HYPERLINK("#"&amp;[7]재료비목록표!#REF!&amp;"!A"&amp;ROW([7]재료비목록표!#REF!),"자재   27 →")</f>
        <v>#REF!</v>
      </c>
    </row>
    <row r="9" spans="1:26" s="222" customFormat="1" ht="23.85" customHeight="1">
      <c r="A9" s="208" t="s">
        <v>1918</v>
      </c>
      <c r="B9" s="208" t="s">
        <v>1933</v>
      </c>
      <c r="C9" s="229">
        <v>1.661E-2</v>
      </c>
      <c r="D9" s="210" t="s">
        <v>56</v>
      </c>
      <c r="E9" s="211">
        <f t="shared" si="0"/>
        <v>8448037</v>
      </c>
      <c r="F9" s="214">
        <f t="shared" si="0"/>
        <v>140321.79999999999</v>
      </c>
      <c r="G9" s="215">
        <v>7956792</v>
      </c>
      <c r="H9" s="218">
        <f>IF(C9=0,0,ROUNDDOWN(G9*C9,1))</f>
        <v>132162.29999999999</v>
      </c>
      <c r="I9" s="215">
        <v>468093</v>
      </c>
      <c r="J9" s="218">
        <f>IF(C9=0,0,ROUNDDOWN(I9*C9,1))</f>
        <v>7775</v>
      </c>
      <c r="K9" s="215">
        <v>23152</v>
      </c>
      <c r="L9" s="230">
        <f>IF(C9=0,0,ROUNDDOWN(K9*C9,1))</f>
        <v>384.5</v>
      </c>
      <c r="M9" s="217" t="s">
        <v>1934</v>
      </c>
      <c r="N9" s="227" t="s">
        <v>1935</v>
      </c>
      <c r="O9" s="225" t="s">
        <v>1936</v>
      </c>
      <c r="P9" s="225" t="s">
        <v>1928</v>
      </c>
      <c r="Z9" s="228" t="e">
        <f>HYPERLINK("#"&amp;[7]일위대가목록표!#REF!&amp;"!A"&amp;ROW([7]일위대가목록표!#REF!),"대가  174 →")</f>
        <v>#REF!</v>
      </c>
    </row>
    <row r="10" spans="1:26" s="222" customFormat="1" ht="23.85" customHeight="1">
      <c r="A10" s="217" t="s">
        <v>1909</v>
      </c>
      <c r="B10" s="219"/>
      <c r="C10" s="219"/>
      <c r="D10" s="219"/>
      <c r="E10" s="219"/>
      <c r="F10" s="220">
        <f>J10+H10+L10</f>
        <v>179997.5</v>
      </c>
      <c r="G10" s="219"/>
      <c r="H10" s="220">
        <f>ROUNDDOWN(SUMIF(P7:P9,SUBSTITUTE(O10,":C",""),H7:H9),0)</f>
        <v>132162</v>
      </c>
      <c r="I10" s="219"/>
      <c r="J10" s="220">
        <f>ROUNDDOWN(SUMIF(P7:P9,SUBSTITUTE(O10,":C",""),J7:J9),0)</f>
        <v>47451</v>
      </c>
      <c r="K10" s="219"/>
      <c r="L10" s="220">
        <f>SUM(L7:L9)</f>
        <v>384.5</v>
      </c>
      <c r="M10" s="219"/>
      <c r="N10" s="224"/>
      <c r="O10" s="225" t="s">
        <v>1928</v>
      </c>
      <c r="Z10" s="223"/>
    </row>
    <row r="11" spans="1:26" s="222" customFormat="1" ht="23.85" customHeight="1">
      <c r="A11" s="203" t="s">
        <v>1937</v>
      </c>
      <c r="B11" s="203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21" t="e">
        <f>HYPERLINK("#N"&amp;ROW(#REF!),"_x0005_`BDCOD|B04918_x0007_`POSS|"&amp;ROW(#REF!)&amp;"_x0007_`POSE|"&amp;ROW(#REF!)&amp;"_x0007_`")</f>
        <v>#REF!</v>
      </c>
      <c r="Z11" s="223"/>
    </row>
    <row r="12" spans="1:26" s="222" customFormat="1" ht="23.85" customHeight="1">
      <c r="A12" s="205" t="s">
        <v>1920</v>
      </c>
      <c r="B12" s="205" t="s">
        <v>1938</v>
      </c>
      <c r="C12" s="206"/>
      <c r="D12" s="207" t="s">
        <v>1860</v>
      </c>
      <c r="E12" s="206"/>
      <c r="F12" s="206"/>
      <c r="G12" s="206"/>
      <c r="H12" s="206"/>
      <c r="I12" s="206"/>
      <c r="J12" s="206"/>
      <c r="K12" s="206"/>
      <c r="L12" s="206"/>
      <c r="M12" s="207" t="s">
        <v>1939</v>
      </c>
      <c r="N12" s="224"/>
      <c r="O12" s="225" t="s">
        <v>1923</v>
      </c>
      <c r="Z12" s="223"/>
    </row>
    <row r="13" spans="1:26" s="222" customFormat="1" ht="23.85" customHeight="1">
      <c r="A13" s="208" t="s">
        <v>1924</v>
      </c>
      <c r="B13" s="208" t="s">
        <v>1925</v>
      </c>
      <c r="C13" s="226">
        <v>7.1853999999999996</v>
      </c>
      <c r="D13" s="210" t="s">
        <v>6</v>
      </c>
      <c r="E13" s="211">
        <f t="shared" ref="E13:F15" si="1">I13+G13+K13</f>
        <v>4760</v>
      </c>
      <c r="F13" s="212">
        <f t="shared" si="1"/>
        <v>34202.5</v>
      </c>
      <c r="G13" s="213"/>
      <c r="H13" s="214">
        <f>IF(C13=0,0,ROUNDDOWN(G13*C13,1))</f>
        <v>0</v>
      </c>
      <c r="I13" s="215">
        <f>I14*2</f>
        <v>4760</v>
      </c>
      <c r="J13" s="216">
        <f>IF(C13=0,0,ROUNDDOWN(I13*C13,1))</f>
        <v>34202.5</v>
      </c>
      <c r="K13" s="213"/>
      <c r="L13" s="214">
        <f>IF(C13=0,0,ROUNDDOWN(K13*C13,1))</f>
        <v>0</v>
      </c>
      <c r="M13" s="217"/>
      <c r="N13" s="227" t="s">
        <v>1926</v>
      </c>
      <c r="O13" s="225" t="s">
        <v>1927</v>
      </c>
      <c r="P13" s="225" t="s">
        <v>1928</v>
      </c>
      <c r="Z13" s="228" t="e">
        <f>HYPERLINK("#"&amp;[7]재료비목록표!#REF!&amp;"!A"&amp;ROW([7]재료비목록표!#REF!),"자재   19 →")</f>
        <v>#REF!</v>
      </c>
    </row>
    <row r="14" spans="1:26" s="222" customFormat="1" ht="23.85" customHeight="1">
      <c r="A14" s="208" t="s">
        <v>1924</v>
      </c>
      <c r="B14" s="208" t="s">
        <v>1940</v>
      </c>
      <c r="C14" s="209">
        <v>3.5</v>
      </c>
      <c r="D14" s="210" t="s">
        <v>6</v>
      </c>
      <c r="E14" s="211">
        <f t="shared" si="1"/>
        <v>2380</v>
      </c>
      <c r="F14" s="212">
        <f t="shared" si="1"/>
        <v>8330</v>
      </c>
      <c r="G14" s="213"/>
      <c r="H14" s="214">
        <f>IF(C14=0,0,ROUNDDOWN(G14*C14,1))</f>
        <v>0</v>
      </c>
      <c r="I14" s="215">
        <v>2380</v>
      </c>
      <c r="J14" s="216">
        <f>IF(C14=0,0,ROUNDDOWN(I14*C14,1))</f>
        <v>8330</v>
      </c>
      <c r="K14" s="213"/>
      <c r="L14" s="214">
        <f>IF(C14=0,0,ROUNDDOWN(K14*C14,1))</f>
        <v>0</v>
      </c>
      <c r="M14" s="217" t="s">
        <v>1930</v>
      </c>
      <c r="N14" s="227" t="s">
        <v>1931</v>
      </c>
      <c r="O14" s="225" t="s">
        <v>1932</v>
      </c>
      <c r="P14" s="225" t="s">
        <v>1928</v>
      </c>
      <c r="Z14" s="228" t="e">
        <f>HYPERLINK("#"&amp;[7]재료비목록표!#REF!&amp;"!A"&amp;ROW([7]재료비목록표!#REF!),"자재   27 →")</f>
        <v>#REF!</v>
      </c>
    </row>
    <row r="15" spans="1:26" s="222" customFormat="1" ht="23.85" customHeight="1">
      <c r="A15" s="208" t="s">
        <v>1918</v>
      </c>
      <c r="B15" s="208" t="s">
        <v>1941</v>
      </c>
      <c r="C15" s="229">
        <v>1.7749999999999998E-2</v>
      </c>
      <c r="D15" s="210" t="s">
        <v>56</v>
      </c>
      <c r="E15" s="211">
        <f t="shared" si="1"/>
        <v>8448037</v>
      </c>
      <c r="F15" s="214">
        <f t="shared" si="1"/>
        <v>149952.5</v>
      </c>
      <c r="G15" s="215">
        <v>7956792</v>
      </c>
      <c r="H15" s="218">
        <f>IF(C15=0,0,ROUNDDOWN(G15*C15,1))</f>
        <v>141233</v>
      </c>
      <c r="I15" s="215">
        <v>468093</v>
      </c>
      <c r="J15" s="218">
        <f>IF(C15=0,0,ROUNDDOWN(I15*C15,1))</f>
        <v>8308.6</v>
      </c>
      <c r="K15" s="215">
        <v>23152</v>
      </c>
      <c r="L15" s="230">
        <f>IF(C15=0,0,ROUNDDOWN(K15*C15,1))</f>
        <v>410.9</v>
      </c>
      <c r="M15" s="217" t="s">
        <v>1934</v>
      </c>
      <c r="N15" s="227" t="s">
        <v>1935</v>
      </c>
      <c r="O15" s="225" t="s">
        <v>1936</v>
      </c>
      <c r="P15" s="225" t="s">
        <v>1928</v>
      </c>
      <c r="Z15" s="228" t="e">
        <f>HYPERLINK("#"&amp;[7]일위대가목록표!#REF!&amp;"!A"&amp;ROW([7]일위대가목록표!#REF!),"대가  174 →")</f>
        <v>#REF!</v>
      </c>
    </row>
    <row r="16" spans="1:26" s="222" customFormat="1" ht="23.85" customHeight="1">
      <c r="A16" s="217" t="s">
        <v>1909</v>
      </c>
      <c r="B16" s="219"/>
      <c r="C16" s="219"/>
      <c r="D16" s="219"/>
      <c r="E16" s="219"/>
      <c r="F16" s="220">
        <f>J16+H16+L16</f>
        <v>192484.9</v>
      </c>
      <c r="G16" s="219"/>
      <c r="H16" s="220">
        <f>ROUNDDOWN(SUMIF(P13:P15,SUBSTITUTE(O16,":C",""),H13:H15),0)</f>
        <v>141233</v>
      </c>
      <c r="I16" s="219"/>
      <c r="J16" s="220">
        <f>ROUNDDOWN(SUMIF(R13:R15,SUBSTITUTE(Q16,":C",""),J13:J15),0)</f>
        <v>50841</v>
      </c>
      <c r="K16" s="219"/>
      <c r="L16" s="220">
        <f>SUM(L13:L15)</f>
        <v>410.9</v>
      </c>
      <c r="M16" s="219"/>
      <c r="N16" s="224"/>
      <c r="O16" s="225" t="s">
        <v>1928</v>
      </c>
      <c r="Z16" s="223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3" type="noConversion"/>
  <conditionalFormatting sqref="C5:M16">
    <cfRule type="expression" dxfId="8" priority="1" stopIfTrue="1">
      <formula>AND(C5&lt;&gt;0,INT(C5)=C5)</formula>
    </cfRule>
  </conditionalFormatting>
  <printOptions horizontalCentered="1"/>
  <pageMargins left="0.78740157480314965" right="0.78740157480314965" top="0.59055118110236215" bottom="0.55118110236220474" header="0" footer="0.35433070866141736"/>
  <pageSetup paperSize="9" scale="71" fitToWidth="0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0">
    <tabColor theme="5" tint="0.59999389629810485"/>
    <pageSetUpPr fitToPage="1"/>
  </sheetPr>
  <dimension ref="A1:AP199"/>
  <sheetViews>
    <sheetView view="pageBreakPreview" zoomScale="115" zoomScaleNormal="100" zoomScaleSheetLayoutView="115" workbookViewId="0">
      <pane ySplit="2" topLeftCell="A3" activePane="bottomLeft" state="frozen"/>
      <selection activeCell="D25" sqref="D25"/>
      <selection pane="bottomLeft" activeCell="D25" sqref="D25"/>
    </sheetView>
  </sheetViews>
  <sheetFormatPr defaultRowHeight="13.5"/>
  <cols>
    <col min="1" max="3" width="3.7109375" style="173" customWidth="1"/>
    <col min="4" max="4" width="26.42578125" style="173" customWidth="1"/>
    <col min="5" max="6" width="3.7109375" style="173" customWidth="1"/>
    <col min="7" max="7" width="3.7109375" style="724" customWidth="1"/>
    <col min="8" max="9" width="3.7109375" style="173" customWidth="1"/>
    <col min="10" max="10" width="3.7109375" style="724" customWidth="1"/>
    <col min="11" max="12" width="3.7109375" style="173" customWidth="1"/>
    <col min="13" max="13" width="6.5703125" style="173" customWidth="1"/>
    <col min="14" max="42" width="3.7109375" style="173" customWidth="1"/>
    <col min="43" max="248" width="2.85546875" style="173" customWidth="1"/>
    <col min="249" max="16384" width="9.140625" style="173"/>
  </cols>
  <sheetData>
    <row r="1" spans="1:42" ht="31.5">
      <c r="A1" s="1675" t="s">
        <v>1942</v>
      </c>
      <c r="B1" s="1675"/>
      <c r="C1" s="1675"/>
      <c r="D1" s="1675"/>
      <c r="E1" s="1675"/>
      <c r="F1" s="1675"/>
      <c r="G1" s="1675"/>
      <c r="H1" s="1675"/>
      <c r="I1" s="1675"/>
      <c r="J1" s="1675"/>
      <c r="K1" s="1675"/>
      <c r="L1" s="1675"/>
      <c r="M1" s="1675"/>
      <c r="N1" s="1675"/>
      <c r="O1" s="1675"/>
      <c r="P1" s="1675"/>
      <c r="Q1" s="1675"/>
      <c r="R1" s="1675"/>
      <c r="S1" s="1675"/>
      <c r="T1" s="1675"/>
      <c r="U1" s="1675"/>
      <c r="V1" s="1675"/>
      <c r="W1" s="1675"/>
      <c r="X1" s="1675"/>
      <c r="Y1" s="1675"/>
      <c r="Z1" s="1675"/>
      <c r="AA1" s="1675"/>
      <c r="AB1" s="1675"/>
      <c r="AC1" s="1675"/>
      <c r="AD1" s="1675"/>
      <c r="AE1" s="1675"/>
      <c r="AF1" s="1675"/>
      <c r="AG1" s="1675"/>
      <c r="AH1" s="1675"/>
      <c r="AI1" s="1675"/>
      <c r="AJ1" s="1675"/>
      <c r="AK1" s="1675"/>
      <c r="AL1" s="1675"/>
      <c r="AM1" s="1675"/>
      <c r="AN1" s="1675"/>
      <c r="AO1" s="1675"/>
      <c r="AP1" s="1675"/>
    </row>
    <row r="2" spans="1:42" ht="22.5" customHeight="1">
      <c r="A2" s="1672" t="s">
        <v>1943</v>
      </c>
      <c r="B2" s="1673"/>
      <c r="C2" s="1673"/>
      <c r="D2" s="1673"/>
      <c r="E2" s="1673"/>
      <c r="F2" s="1673"/>
      <c r="G2" s="1673"/>
      <c r="H2" s="1673"/>
      <c r="I2" s="1673"/>
      <c r="J2" s="1673"/>
      <c r="K2" s="1673"/>
      <c r="L2" s="1673"/>
      <c r="M2" s="1673"/>
      <c r="N2" s="1673"/>
      <c r="O2" s="1673"/>
      <c r="P2" s="1673"/>
      <c r="Q2" s="1673"/>
      <c r="R2" s="1673"/>
      <c r="S2" s="1673"/>
      <c r="T2" s="1673"/>
      <c r="U2" s="1673"/>
      <c r="V2" s="1674"/>
      <c r="W2" s="1672" t="s">
        <v>1901</v>
      </c>
      <c r="X2" s="1673"/>
      <c r="Y2" s="1673"/>
      <c r="Z2" s="1674"/>
      <c r="AA2" s="1672" t="s">
        <v>1902</v>
      </c>
      <c r="AB2" s="1673"/>
      <c r="AC2" s="1673"/>
      <c r="AD2" s="1674"/>
      <c r="AE2" s="1672" t="s">
        <v>1944</v>
      </c>
      <c r="AF2" s="1673"/>
      <c r="AG2" s="1673"/>
      <c r="AH2" s="1674"/>
      <c r="AI2" s="1672" t="s">
        <v>1945</v>
      </c>
      <c r="AJ2" s="1673"/>
      <c r="AK2" s="1673"/>
      <c r="AL2" s="1674"/>
      <c r="AM2" s="1672" t="s">
        <v>1946</v>
      </c>
      <c r="AN2" s="1673"/>
      <c r="AO2" s="1673"/>
      <c r="AP2" s="1674"/>
    </row>
    <row r="3" spans="1:42" hidden="1">
      <c r="A3" s="1658" t="s">
        <v>6854</v>
      </c>
      <c r="B3" s="1659"/>
      <c r="C3" s="1659"/>
      <c r="D3" s="1659"/>
      <c r="E3" s="1659"/>
      <c r="F3" s="1659"/>
      <c r="G3" s="1659"/>
      <c r="H3" s="1659"/>
      <c r="I3" s="1659"/>
      <c r="J3" s="1659"/>
      <c r="K3" s="1659"/>
      <c r="L3" s="1659"/>
      <c r="M3" s="1659"/>
      <c r="N3" s="1659"/>
      <c r="O3" s="1659"/>
      <c r="P3" s="1659"/>
      <c r="Q3" s="1659"/>
      <c r="R3" s="1659"/>
      <c r="S3" s="1659"/>
      <c r="T3" s="1659"/>
      <c r="U3" s="1659"/>
      <c r="V3" s="1660"/>
      <c r="W3" s="1661">
        <f>W31</f>
        <v>0</v>
      </c>
      <c r="X3" s="1662"/>
      <c r="Y3" s="1662"/>
      <c r="Z3" s="1663"/>
      <c r="AA3" s="1661">
        <f>AA31</f>
        <v>173758</v>
      </c>
      <c r="AB3" s="1662"/>
      <c r="AC3" s="1662"/>
      <c r="AD3" s="1663"/>
      <c r="AE3" s="1661">
        <f>AE31</f>
        <v>57882</v>
      </c>
      <c r="AF3" s="1662"/>
      <c r="AG3" s="1662"/>
      <c r="AH3" s="1663"/>
      <c r="AI3" s="1661">
        <f>W3+AA3+AE3</f>
        <v>231640</v>
      </c>
      <c r="AJ3" s="1662"/>
      <c r="AK3" s="1662"/>
      <c r="AL3" s="1663"/>
      <c r="AM3" s="1664"/>
      <c r="AN3" s="1665"/>
      <c r="AO3" s="1665"/>
      <c r="AP3" s="1666"/>
    </row>
    <row r="4" spans="1:42" hidden="1">
      <c r="A4" s="174" t="s">
        <v>6829</v>
      </c>
      <c r="B4" s="175"/>
      <c r="C4" s="175"/>
      <c r="D4" s="175"/>
      <c r="E4" s="175"/>
      <c r="F4" s="175"/>
      <c r="G4" s="725"/>
      <c r="H4" s="175"/>
      <c r="I4" s="175"/>
      <c r="J4" s="72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6"/>
      <c r="W4" s="1655"/>
      <c r="X4" s="1656"/>
      <c r="Y4" s="1656"/>
      <c r="Z4" s="1657"/>
      <c r="AA4" s="1655"/>
      <c r="AB4" s="1656"/>
      <c r="AC4" s="1656"/>
      <c r="AD4" s="1657"/>
      <c r="AE4" s="1655"/>
      <c r="AF4" s="1656"/>
      <c r="AG4" s="1656"/>
      <c r="AH4" s="1657"/>
      <c r="AI4" s="1655"/>
      <c r="AJ4" s="1656"/>
      <c r="AK4" s="1656"/>
      <c r="AL4" s="1657"/>
      <c r="AM4" s="1650"/>
      <c r="AN4" s="1651"/>
      <c r="AO4" s="1651"/>
      <c r="AP4" s="1652"/>
    </row>
    <row r="5" spans="1:42" hidden="1">
      <c r="A5" s="174"/>
      <c r="B5" s="175"/>
      <c r="C5" s="1651" t="s">
        <v>6833</v>
      </c>
      <c r="D5" s="1651"/>
      <c r="E5" s="175"/>
      <c r="F5" s="175"/>
      <c r="G5" s="725"/>
      <c r="H5" s="175"/>
      <c r="I5" s="175"/>
      <c r="J5" s="725"/>
      <c r="K5" s="1651" t="s">
        <v>6852</v>
      </c>
      <c r="L5" s="1651"/>
      <c r="M5" s="175"/>
      <c r="N5" s="175"/>
      <c r="O5" s="175"/>
      <c r="P5" s="175"/>
      <c r="Q5" s="175"/>
      <c r="R5" s="175"/>
      <c r="S5" s="175"/>
      <c r="T5" s="175"/>
      <c r="U5" s="175"/>
      <c r="V5" s="176"/>
      <c r="W5" s="1650"/>
      <c r="X5" s="1651"/>
      <c r="Y5" s="1651"/>
      <c r="Z5" s="1652"/>
      <c r="AA5" s="1650"/>
      <c r="AB5" s="1651"/>
      <c r="AC5" s="1651"/>
      <c r="AD5" s="1652"/>
      <c r="AE5" s="1650"/>
      <c r="AF5" s="1651"/>
      <c r="AG5" s="1651"/>
      <c r="AH5" s="1652"/>
      <c r="AI5" s="1650"/>
      <c r="AJ5" s="1651"/>
      <c r="AK5" s="1651"/>
      <c r="AL5" s="1652"/>
      <c r="AM5" s="1650"/>
      <c r="AN5" s="1651"/>
      <c r="AO5" s="1651"/>
      <c r="AP5" s="1652"/>
    </row>
    <row r="6" spans="1:42" hidden="1">
      <c r="A6" s="174"/>
      <c r="B6" s="175"/>
      <c r="C6" s="1651" t="s">
        <v>6834</v>
      </c>
      <c r="D6" s="1651"/>
      <c r="E6" s="175">
        <v>3</v>
      </c>
      <c r="F6" s="175" t="s">
        <v>6835</v>
      </c>
      <c r="G6" s="725" t="s">
        <v>6836</v>
      </c>
      <c r="H6" s="175">
        <v>6</v>
      </c>
      <c r="I6" s="175" t="s">
        <v>6533</v>
      </c>
      <c r="J6" s="725" t="s">
        <v>6837</v>
      </c>
      <c r="K6" s="1671">
        <f>E6/H6</f>
        <v>0.5</v>
      </c>
      <c r="L6" s="1671"/>
      <c r="M6" s="175" t="s">
        <v>6838</v>
      </c>
      <c r="N6" s="175"/>
      <c r="O6" s="175"/>
      <c r="P6" s="175"/>
      <c r="Q6" s="175"/>
      <c r="R6" s="175"/>
      <c r="S6" s="175"/>
      <c r="T6" s="175"/>
      <c r="U6" s="175"/>
      <c r="V6" s="176"/>
      <c r="W6" s="1650"/>
      <c r="X6" s="1651"/>
      <c r="Y6" s="1651"/>
      <c r="Z6" s="1652"/>
      <c r="AA6" s="1650"/>
      <c r="AB6" s="1651"/>
      <c r="AC6" s="1651"/>
      <c r="AD6" s="1652"/>
      <c r="AE6" s="1650"/>
      <c r="AF6" s="1651"/>
      <c r="AG6" s="1651"/>
      <c r="AH6" s="1652"/>
      <c r="AI6" s="1650"/>
      <c r="AJ6" s="1651"/>
      <c r="AK6" s="1651"/>
      <c r="AL6" s="1652"/>
      <c r="AM6" s="1650"/>
      <c r="AN6" s="1651"/>
      <c r="AO6" s="1651"/>
      <c r="AP6" s="1652"/>
    </row>
    <row r="7" spans="1:42" hidden="1">
      <c r="A7" s="174"/>
      <c r="B7" s="175"/>
      <c r="C7" s="1651" t="s">
        <v>6839</v>
      </c>
      <c r="D7" s="1651"/>
      <c r="E7" s="175">
        <v>1</v>
      </c>
      <c r="F7" s="175" t="s">
        <v>6835</v>
      </c>
      <c r="G7" s="725" t="s">
        <v>6836</v>
      </c>
      <c r="H7" s="175">
        <v>6</v>
      </c>
      <c r="I7" s="175" t="s">
        <v>6533</v>
      </c>
      <c r="J7" s="725" t="s">
        <v>6837</v>
      </c>
      <c r="K7" s="1671">
        <f>E7/H7</f>
        <v>0.16666666666666666</v>
      </c>
      <c r="L7" s="1671"/>
      <c r="M7" s="175" t="s">
        <v>6838</v>
      </c>
      <c r="N7" s="175"/>
      <c r="O7" s="175"/>
      <c r="P7" s="175"/>
      <c r="Q7" s="175"/>
      <c r="R7" s="175"/>
      <c r="S7" s="175"/>
      <c r="T7" s="175"/>
      <c r="U7" s="175"/>
      <c r="V7" s="176"/>
      <c r="W7" s="1650"/>
      <c r="X7" s="1651"/>
      <c r="Y7" s="1651"/>
      <c r="Z7" s="1652"/>
      <c r="AA7" s="1650"/>
      <c r="AB7" s="1651"/>
      <c r="AC7" s="1651"/>
      <c r="AD7" s="1652"/>
      <c r="AE7" s="1650"/>
      <c r="AF7" s="1651"/>
      <c r="AG7" s="1651"/>
      <c r="AH7" s="1652"/>
      <c r="AI7" s="1650"/>
      <c r="AJ7" s="1651"/>
      <c r="AK7" s="1651"/>
      <c r="AL7" s="1652"/>
      <c r="AM7" s="1650"/>
      <c r="AN7" s="1651"/>
      <c r="AO7" s="1651"/>
      <c r="AP7" s="1652"/>
    </row>
    <row r="8" spans="1:42" hidden="1">
      <c r="A8" s="174"/>
      <c r="B8" s="175"/>
      <c r="C8" s="1651" t="s">
        <v>6849</v>
      </c>
      <c r="D8" s="1651"/>
      <c r="E8" s="175">
        <v>1</v>
      </c>
      <c r="F8" s="175" t="s">
        <v>6850</v>
      </c>
      <c r="G8" s="725" t="s">
        <v>6836</v>
      </c>
      <c r="H8" s="175">
        <v>6</v>
      </c>
      <c r="I8" s="175" t="s">
        <v>6533</v>
      </c>
      <c r="J8" s="725" t="s">
        <v>6837</v>
      </c>
      <c r="K8" s="1671">
        <f>E8/H8</f>
        <v>0.16666666666666666</v>
      </c>
      <c r="L8" s="1671"/>
      <c r="M8" s="175" t="s">
        <v>6851</v>
      </c>
      <c r="N8" s="175"/>
      <c r="O8" s="175"/>
      <c r="P8" s="175"/>
      <c r="Q8" s="175"/>
      <c r="R8" s="175"/>
      <c r="S8" s="175"/>
      <c r="T8" s="175"/>
      <c r="U8" s="175"/>
      <c r="V8" s="176"/>
      <c r="W8" s="1670"/>
      <c r="X8" s="1651"/>
      <c r="Y8" s="1651"/>
      <c r="Z8" s="1652"/>
      <c r="AA8" s="1670"/>
      <c r="AB8" s="1651"/>
      <c r="AC8" s="1651"/>
      <c r="AD8" s="1652"/>
      <c r="AE8" s="1670"/>
      <c r="AF8" s="1651"/>
      <c r="AG8" s="1651"/>
      <c r="AH8" s="1652"/>
      <c r="AI8" s="1670"/>
      <c r="AJ8" s="1651"/>
      <c r="AK8" s="1651"/>
      <c r="AL8" s="1652"/>
      <c r="AM8" s="1670"/>
      <c r="AN8" s="1651"/>
      <c r="AO8" s="1651"/>
      <c r="AP8" s="1652"/>
    </row>
    <row r="9" spans="1:42" hidden="1">
      <c r="A9" s="174"/>
      <c r="B9" s="175"/>
      <c r="C9" s="1651"/>
      <c r="D9" s="1651"/>
      <c r="E9" s="175"/>
      <c r="F9" s="175"/>
      <c r="G9" s="725"/>
      <c r="H9" s="175"/>
      <c r="I9" s="175"/>
      <c r="J9" s="72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6"/>
      <c r="W9" s="1650"/>
      <c r="X9" s="1651"/>
      <c r="Y9" s="1651"/>
      <c r="Z9" s="1652"/>
      <c r="AA9" s="1650"/>
      <c r="AB9" s="1651"/>
      <c r="AC9" s="1651"/>
      <c r="AD9" s="1652"/>
      <c r="AE9" s="1650"/>
      <c r="AF9" s="1651"/>
      <c r="AG9" s="1651"/>
      <c r="AH9" s="1652"/>
      <c r="AI9" s="1650"/>
      <c r="AJ9" s="1651"/>
      <c r="AK9" s="1651"/>
      <c r="AL9" s="1652"/>
      <c r="AM9" s="1650"/>
      <c r="AN9" s="1651"/>
      <c r="AO9" s="1651"/>
      <c r="AP9" s="1652"/>
    </row>
    <row r="10" spans="1:42" hidden="1">
      <c r="A10" s="174"/>
      <c r="B10" s="175"/>
      <c r="C10" s="1654" t="s">
        <v>6826</v>
      </c>
      <c r="D10" s="1654"/>
      <c r="E10" s="175"/>
      <c r="F10" s="175"/>
      <c r="G10" s="725"/>
      <c r="H10" s="175"/>
      <c r="I10" s="175"/>
      <c r="J10" s="725"/>
      <c r="K10" s="175"/>
      <c r="L10" s="175"/>
      <c r="M10" s="175"/>
      <c r="N10" s="175"/>
      <c r="O10" s="175"/>
      <c r="V10" s="176"/>
      <c r="W10" s="1633"/>
      <c r="X10" s="1634"/>
      <c r="Y10" s="1634"/>
      <c r="Z10" s="1635"/>
      <c r="AA10" s="1633"/>
      <c r="AB10" s="1634"/>
      <c r="AC10" s="1634"/>
      <c r="AD10" s="1635"/>
      <c r="AE10" s="1633"/>
      <c r="AF10" s="1634"/>
      <c r="AG10" s="1634"/>
      <c r="AH10" s="1635"/>
      <c r="AI10" s="1655"/>
      <c r="AJ10" s="1656"/>
      <c r="AK10" s="1656"/>
      <c r="AL10" s="1657"/>
      <c r="AM10" s="1650"/>
      <c r="AN10" s="1651"/>
      <c r="AO10" s="1651"/>
      <c r="AP10" s="1652"/>
    </row>
    <row r="11" spans="1:42" hidden="1">
      <c r="A11" s="174"/>
      <c r="B11" s="175"/>
      <c r="C11" s="175"/>
      <c r="D11" s="175"/>
      <c r="E11" s="175"/>
      <c r="F11" s="175"/>
      <c r="G11" s="725" t="s">
        <v>1947</v>
      </c>
      <c r="H11" s="1648"/>
      <c r="I11" s="1648"/>
      <c r="J11" s="1648"/>
      <c r="K11" s="1648"/>
      <c r="L11" s="186" t="s">
        <v>1948</v>
      </c>
      <c r="M11" s="231"/>
      <c r="N11" s="175"/>
      <c r="O11" s="187"/>
      <c r="P11" s="186" t="s">
        <v>1949</v>
      </c>
      <c r="Q11" s="1634">
        <f t="shared" ref="Q11" si="0">ROUND(H11*M11,0)</f>
        <v>0</v>
      </c>
      <c r="R11" s="1634"/>
      <c r="S11" s="1634"/>
      <c r="T11" s="1634"/>
      <c r="U11" s="175"/>
      <c r="V11" s="176"/>
      <c r="W11" s="1633"/>
      <c r="X11" s="1634"/>
      <c r="Y11" s="1634"/>
      <c r="Z11" s="1635"/>
      <c r="AA11" s="1633"/>
      <c r="AB11" s="1634"/>
      <c r="AC11" s="1634"/>
      <c r="AD11" s="1635"/>
      <c r="AE11" s="1633"/>
      <c r="AF11" s="1634"/>
      <c r="AG11" s="1634"/>
      <c r="AH11" s="1635"/>
      <c r="AI11" s="1633"/>
      <c r="AJ11" s="1634"/>
      <c r="AK11" s="1634"/>
      <c r="AL11" s="1635"/>
      <c r="AM11" s="1650"/>
      <c r="AN11" s="1651"/>
      <c r="AO11" s="1651"/>
      <c r="AP11" s="1652"/>
    </row>
    <row r="12" spans="1:42" hidden="1">
      <c r="A12" s="174"/>
      <c r="B12" s="175"/>
      <c r="C12" s="175"/>
      <c r="D12" s="175"/>
      <c r="E12" s="175"/>
      <c r="F12" s="175"/>
      <c r="G12" s="725" t="s">
        <v>1947</v>
      </c>
      <c r="H12" s="1648"/>
      <c r="I12" s="1648"/>
      <c r="J12" s="1648"/>
      <c r="K12" s="1648"/>
      <c r="L12" s="175"/>
      <c r="M12" s="177"/>
      <c r="N12" s="175"/>
      <c r="O12" s="186" t="s">
        <v>1950</v>
      </c>
      <c r="P12" s="186" t="s">
        <v>1949</v>
      </c>
      <c r="Q12" s="1653">
        <f>SUM(Q10:T11)</f>
        <v>0</v>
      </c>
      <c r="R12" s="1653"/>
      <c r="S12" s="1653"/>
      <c r="T12" s="1653"/>
      <c r="U12" s="175"/>
      <c r="V12" s="176"/>
      <c r="W12" s="1633">
        <f>Q12</f>
        <v>0</v>
      </c>
      <c r="X12" s="1634"/>
      <c r="Y12" s="1634"/>
      <c r="Z12" s="1635"/>
      <c r="AA12" s="1633"/>
      <c r="AB12" s="1634"/>
      <c r="AC12" s="1634"/>
      <c r="AD12" s="1635"/>
      <c r="AE12" s="1633"/>
      <c r="AF12" s="1634"/>
      <c r="AG12" s="1634"/>
      <c r="AH12" s="1635"/>
      <c r="AI12" s="1633"/>
      <c r="AJ12" s="1634"/>
      <c r="AK12" s="1634"/>
      <c r="AL12" s="1635"/>
      <c r="AM12" s="1650"/>
      <c r="AN12" s="1651"/>
      <c r="AO12" s="1651"/>
      <c r="AP12" s="1652"/>
    </row>
    <row r="13" spans="1:42" hidden="1">
      <c r="A13" s="174"/>
      <c r="B13" s="175"/>
      <c r="C13" s="175"/>
      <c r="D13" s="175"/>
      <c r="E13" s="175"/>
      <c r="F13" s="175"/>
      <c r="G13" s="725"/>
      <c r="H13" s="187"/>
      <c r="I13" s="187"/>
      <c r="J13" s="726"/>
      <c r="K13" s="187"/>
      <c r="L13" s="175"/>
      <c r="M13" s="177"/>
      <c r="N13" s="175"/>
      <c r="O13" s="186"/>
      <c r="P13" s="175"/>
      <c r="Q13" s="185"/>
      <c r="R13" s="185"/>
      <c r="S13" s="185"/>
      <c r="T13" s="185"/>
      <c r="U13" s="175"/>
      <c r="V13" s="176"/>
      <c r="W13" s="1633"/>
      <c r="X13" s="1634"/>
      <c r="Y13" s="1634"/>
      <c r="Z13" s="1635"/>
      <c r="AA13" s="1633"/>
      <c r="AB13" s="1634"/>
      <c r="AC13" s="1634"/>
      <c r="AD13" s="1635"/>
      <c r="AE13" s="1633"/>
      <c r="AF13" s="1634"/>
      <c r="AG13" s="1634"/>
      <c r="AH13" s="1635"/>
      <c r="AI13" s="1633"/>
      <c r="AJ13" s="1634"/>
      <c r="AK13" s="1634"/>
      <c r="AL13" s="1635"/>
      <c r="AM13" s="1633"/>
      <c r="AN13" s="1634"/>
      <c r="AO13" s="1634"/>
      <c r="AP13" s="1635"/>
    </row>
    <row r="14" spans="1:42" hidden="1">
      <c r="A14" s="174"/>
      <c r="B14" s="175"/>
      <c r="C14" s="1654" t="s">
        <v>6827</v>
      </c>
      <c r="D14" s="1654"/>
      <c r="E14" s="175"/>
      <c r="F14" s="175"/>
      <c r="G14" s="725"/>
      <c r="H14" s="175"/>
      <c r="I14" s="175"/>
      <c r="J14" s="72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6"/>
      <c r="W14" s="1633"/>
      <c r="X14" s="1634"/>
      <c r="Y14" s="1634"/>
      <c r="Z14" s="1635"/>
      <c r="AA14" s="1633"/>
      <c r="AB14" s="1634"/>
      <c r="AC14" s="1634"/>
      <c r="AD14" s="1635"/>
      <c r="AE14" s="1633"/>
      <c r="AF14" s="1634"/>
      <c r="AG14" s="1634"/>
      <c r="AH14" s="1635"/>
      <c r="AI14" s="1655"/>
      <c r="AJ14" s="1656"/>
      <c r="AK14" s="1656"/>
      <c r="AL14" s="1657"/>
      <c r="AM14" s="1650"/>
      <c r="AN14" s="1651"/>
      <c r="AO14" s="1651"/>
      <c r="AP14" s="1652"/>
    </row>
    <row r="15" spans="1:42" hidden="1">
      <c r="A15" s="174"/>
      <c r="B15" s="175"/>
      <c r="C15" s="175"/>
      <c r="D15" s="175" t="s">
        <v>6840</v>
      </c>
      <c r="E15" s="186"/>
      <c r="F15" s="186"/>
      <c r="G15" s="725" t="s">
        <v>1951</v>
      </c>
      <c r="H15" s="1648">
        <f>노임단가!F3</f>
        <v>226122</v>
      </c>
      <c r="I15" s="1648"/>
      <c r="J15" s="1648"/>
      <c r="K15" s="1648"/>
      <c r="L15" s="186" t="s">
        <v>1952</v>
      </c>
      <c r="M15" s="231">
        <f>K6</f>
        <v>0.5</v>
      </c>
      <c r="N15" s="175" t="s">
        <v>1960</v>
      </c>
      <c r="O15" s="186"/>
      <c r="P15" s="186" t="s">
        <v>1949</v>
      </c>
      <c r="Q15" s="1649">
        <f>ROUND(H15*M15,0)</f>
        <v>113061</v>
      </c>
      <c r="R15" s="1649"/>
      <c r="S15" s="1649"/>
      <c r="T15" s="1649"/>
      <c r="U15" s="1651"/>
      <c r="V15" s="1652"/>
      <c r="W15" s="1633"/>
      <c r="X15" s="1634"/>
      <c r="Y15" s="1634"/>
      <c r="Z15" s="1635"/>
      <c r="AA15" s="1633"/>
      <c r="AB15" s="1634"/>
      <c r="AC15" s="1634"/>
      <c r="AD15" s="1635"/>
      <c r="AE15" s="1633"/>
      <c r="AF15" s="1634"/>
      <c r="AG15" s="1634"/>
      <c r="AH15" s="1635"/>
      <c r="AI15" s="1633"/>
      <c r="AJ15" s="1634"/>
      <c r="AK15" s="1634"/>
      <c r="AL15" s="1635"/>
      <c r="AM15" s="1650"/>
      <c r="AN15" s="1651"/>
      <c r="AO15" s="1651"/>
      <c r="AP15" s="1652"/>
    </row>
    <row r="16" spans="1:42" hidden="1">
      <c r="A16" s="174"/>
      <c r="B16" s="175"/>
      <c r="C16" s="175"/>
      <c r="D16" s="897" t="s">
        <v>6841</v>
      </c>
      <c r="E16" s="232"/>
      <c r="F16" s="232"/>
      <c r="G16" s="725" t="s">
        <v>1951</v>
      </c>
      <c r="H16" s="1648">
        <f>노임단가!F4</f>
        <v>172068</v>
      </c>
      <c r="I16" s="1648"/>
      <c r="J16" s="1648"/>
      <c r="K16" s="1648"/>
      <c r="L16" s="186" t="s">
        <v>1952</v>
      </c>
      <c r="M16" s="231">
        <f>K7</f>
        <v>0.16666666666666666</v>
      </c>
      <c r="N16" s="175" t="s">
        <v>6842</v>
      </c>
      <c r="O16" s="232"/>
      <c r="P16" s="186" t="s">
        <v>1953</v>
      </c>
      <c r="Q16" s="1649">
        <f t="shared" ref="Q16:Q17" si="1">ROUND(H16*M16,0)</f>
        <v>28678</v>
      </c>
      <c r="R16" s="1649"/>
      <c r="S16" s="1649"/>
      <c r="T16" s="1649"/>
      <c r="U16" s="1651"/>
      <c r="V16" s="1652"/>
      <c r="W16" s="1633"/>
      <c r="X16" s="1634"/>
      <c r="Y16" s="1634"/>
      <c r="Z16" s="1635"/>
      <c r="AA16" s="1633"/>
      <c r="AB16" s="1634"/>
      <c r="AC16" s="1634"/>
      <c r="AD16" s="1635"/>
      <c r="AE16" s="1633"/>
      <c r="AF16" s="1634"/>
      <c r="AG16" s="1634"/>
      <c r="AH16" s="1635"/>
      <c r="AI16" s="1633"/>
      <c r="AJ16" s="1634"/>
      <c r="AK16" s="1634"/>
      <c r="AL16" s="1635"/>
      <c r="AM16" s="1650"/>
      <c r="AN16" s="1651"/>
      <c r="AO16" s="1651"/>
      <c r="AP16" s="1652"/>
    </row>
    <row r="17" spans="1:42" hidden="1">
      <c r="A17" s="174"/>
      <c r="B17" s="175"/>
      <c r="C17" s="175"/>
      <c r="D17" s="175"/>
      <c r="E17" s="232"/>
      <c r="F17" s="232"/>
      <c r="G17" s="725" t="s">
        <v>1951</v>
      </c>
      <c r="H17" s="1648"/>
      <c r="I17" s="1648"/>
      <c r="J17" s="1648"/>
      <c r="K17" s="1648"/>
      <c r="L17" s="186" t="s">
        <v>1952</v>
      </c>
      <c r="M17" s="231"/>
      <c r="N17" s="175"/>
      <c r="O17" s="232"/>
      <c r="P17" s="186" t="s">
        <v>1953</v>
      </c>
      <c r="Q17" s="1649">
        <f t="shared" si="1"/>
        <v>0</v>
      </c>
      <c r="R17" s="1649"/>
      <c r="S17" s="1649"/>
      <c r="T17" s="1649"/>
      <c r="U17" s="1651"/>
      <c r="V17" s="1652"/>
      <c r="W17" s="1633"/>
      <c r="X17" s="1634"/>
      <c r="Y17" s="1634"/>
      <c r="Z17" s="1635"/>
      <c r="AA17" s="1633"/>
      <c r="AB17" s="1634"/>
      <c r="AC17" s="1634"/>
      <c r="AD17" s="1635"/>
      <c r="AE17" s="1633"/>
      <c r="AF17" s="1634"/>
      <c r="AG17" s="1634"/>
      <c r="AH17" s="1635"/>
      <c r="AI17" s="1633"/>
      <c r="AJ17" s="1634"/>
      <c r="AK17" s="1634"/>
      <c r="AL17" s="1635"/>
      <c r="AM17" s="1650"/>
      <c r="AN17" s="1651"/>
      <c r="AO17" s="1651"/>
      <c r="AP17" s="1652"/>
    </row>
    <row r="18" spans="1:42" hidden="1">
      <c r="A18" s="174"/>
      <c r="B18" s="175"/>
      <c r="C18" s="175"/>
      <c r="D18" s="175"/>
      <c r="E18" s="175"/>
      <c r="F18" s="175"/>
      <c r="G18" s="725"/>
      <c r="H18" s="187"/>
      <c r="I18" s="187"/>
      <c r="J18" s="726"/>
      <c r="K18" s="187"/>
      <c r="L18" s="175"/>
      <c r="M18" s="175"/>
      <c r="N18" s="175"/>
      <c r="O18" s="186" t="s">
        <v>1954</v>
      </c>
      <c r="P18" s="186" t="s">
        <v>1949</v>
      </c>
      <c r="Q18" s="1653">
        <f>SUM(Q15:T17)</f>
        <v>141739</v>
      </c>
      <c r="R18" s="1653"/>
      <c r="S18" s="1653"/>
      <c r="T18" s="1653"/>
      <c r="U18" s="175"/>
      <c r="V18" s="176"/>
      <c r="W18" s="1633"/>
      <c r="X18" s="1634"/>
      <c r="Y18" s="1634"/>
      <c r="Z18" s="1635"/>
      <c r="AA18" s="1633">
        <f>Q18</f>
        <v>141739</v>
      </c>
      <c r="AB18" s="1634"/>
      <c r="AC18" s="1634"/>
      <c r="AD18" s="1635"/>
      <c r="AE18" s="1633"/>
      <c r="AF18" s="1634"/>
      <c r="AG18" s="1634"/>
      <c r="AH18" s="1635"/>
      <c r="AI18" s="1633"/>
      <c r="AJ18" s="1634"/>
      <c r="AK18" s="1634"/>
      <c r="AL18" s="1635"/>
      <c r="AM18" s="1650"/>
      <c r="AN18" s="1651"/>
      <c r="AO18" s="1651"/>
      <c r="AP18" s="1652"/>
    </row>
    <row r="19" spans="1:42" hidden="1">
      <c r="A19" s="174"/>
      <c r="B19" s="175"/>
      <c r="C19" s="1654" t="s">
        <v>6828</v>
      </c>
      <c r="D19" s="1654"/>
      <c r="E19" s="175"/>
      <c r="F19" s="175"/>
      <c r="G19" s="725"/>
      <c r="H19" s="175"/>
      <c r="I19" s="175"/>
      <c r="J19" s="725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76"/>
      <c r="W19" s="1633"/>
      <c r="X19" s="1634"/>
      <c r="Y19" s="1634"/>
      <c r="Z19" s="1635"/>
      <c r="AA19" s="1633"/>
      <c r="AB19" s="1634"/>
      <c r="AC19" s="1634"/>
      <c r="AD19" s="1635"/>
      <c r="AE19" s="1633"/>
      <c r="AF19" s="1634"/>
      <c r="AG19" s="1634"/>
      <c r="AH19" s="1635"/>
      <c r="AI19" s="1655"/>
      <c r="AJ19" s="1656"/>
      <c r="AK19" s="1656"/>
      <c r="AL19" s="1657"/>
      <c r="AM19" s="1650"/>
      <c r="AN19" s="1651"/>
      <c r="AO19" s="1651"/>
      <c r="AP19" s="1652"/>
    </row>
    <row r="20" spans="1:42" hidden="1">
      <c r="A20" s="174"/>
      <c r="B20" s="175"/>
      <c r="C20" s="175"/>
      <c r="D20" s="175" t="s">
        <v>6843</v>
      </c>
      <c r="E20" s="186"/>
      <c r="F20" s="186"/>
      <c r="G20" s="725" t="s">
        <v>1951</v>
      </c>
      <c r="H20" s="1648">
        <f>노임단가!F5</f>
        <v>283297</v>
      </c>
      <c r="I20" s="1648"/>
      <c r="J20" s="1648"/>
      <c r="K20" s="1648"/>
      <c r="L20" s="186" t="s">
        <v>1952</v>
      </c>
      <c r="M20" s="231">
        <f>K8</f>
        <v>0.16666666666666666</v>
      </c>
      <c r="N20" s="175" t="s">
        <v>6853</v>
      </c>
      <c r="O20" s="186"/>
      <c r="P20" s="186" t="s">
        <v>1953</v>
      </c>
      <c r="Q20" s="1649">
        <f t="shared" ref="Q20:Q23" si="2">ROUND(H20*M20,0)</f>
        <v>47216</v>
      </c>
      <c r="R20" s="1649"/>
      <c r="S20" s="1649"/>
      <c r="T20" s="1649"/>
      <c r="U20" s="175"/>
      <c r="V20" s="176"/>
      <c r="W20" s="1633"/>
      <c r="X20" s="1634"/>
      <c r="Y20" s="1634"/>
      <c r="Z20" s="1635"/>
      <c r="AA20" s="1633"/>
      <c r="AB20" s="1634"/>
      <c r="AC20" s="1634"/>
      <c r="AD20" s="1635"/>
      <c r="AE20" s="1633"/>
      <c r="AF20" s="1634"/>
      <c r="AG20" s="1634"/>
      <c r="AH20" s="1635"/>
      <c r="AI20" s="1633"/>
      <c r="AJ20" s="1634"/>
      <c r="AK20" s="1634"/>
      <c r="AL20" s="1635"/>
      <c r="AM20" s="1650"/>
      <c r="AN20" s="1651"/>
      <c r="AO20" s="1651"/>
      <c r="AP20" s="1652"/>
    </row>
    <row r="21" spans="1:42" hidden="1">
      <c r="A21" s="174"/>
      <c r="B21" s="175"/>
      <c r="C21" s="175"/>
      <c r="D21" s="175" t="s">
        <v>6844</v>
      </c>
      <c r="E21" s="175"/>
      <c r="F21" s="175"/>
      <c r="G21" s="725" t="s">
        <v>1951</v>
      </c>
      <c r="H21" s="1648">
        <f>Q18</f>
        <v>141739</v>
      </c>
      <c r="I21" s="1648"/>
      <c r="J21" s="1648"/>
      <c r="K21" s="1648"/>
      <c r="L21" s="186" t="s">
        <v>1952</v>
      </c>
      <c r="M21" s="231">
        <v>3</v>
      </c>
      <c r="N21" s="175" t="s">
        <v>1955</v>
      </c>
      <c r="O21" s="186"/>
      <c r="P21" s="186" t="s">
        <v>1949</v>
      </c>
      <c r="Q21" s="1634">
        <f t="shared" si="2"/>
        <v>425217</v>
      </c>
      <c r="R21" s="1634"/>
      <c r="S21" s="1634"/>
      <c r="T21" s="1634"/>
      <c r="U21" s="175"/>
      <c r="V21" s="176"/>
      <c r="W21" s="1633"/>
      <c r="X21" s="1634"/>
      <c r="Y21" s="1634"/>
      <c r="Z21" s="1635"/>
      <c r="AA21" s="1633"/>
      <c r="AB21" s="1634"/>
      <c r="AC21" s="1634"/>
      <c r="AD21" s="1635"/>
      <c r="AE21" s="1633"/>
      <c r="AF21" s="1634"/>
      <c r="AG21" s="1634"/>
      <c r="AH21" s="1635"/>
      <c r="AI21" s="1633"/>
      <c r="AJ21" s="1634"/>
      <c r="AK21" s="1634"/>
      <c r="AL21" s="1635"/>
      <c r="AM21" s="1650"/>
      <c r="AN21" s="1651"/>
      <c r="AO21" s="1651"/>
      <c r="AP21" s="1652"/>
    </row>
    <row r="22" spans="1:42" hidden="1">
      <c r="A22" s="174"/>
      <c r="B22" s="175"/>
      <c r="C22" s="175"/>
      <c r="D22" s="175"/>
      <c r="E22" s="175"/>
      <c r="F22" s="175"/>
      <c r="G22" s="725" t="s">
        <v>1951</v>
      </c>
      <c r="H22" s="1648"/>
      <c r="I22" s="1648"/>
      <c r="J22" s="1648"/>
      <c r="K22" s="1648"/>
      <c r="L22" s="186" t="s">
        <v>1952</v>
      </c>
      <c r="M22" s="231"/>
      <c r="N22" s="175" t="s">
        <v>1955</v>
      </c>
      <c r="O22" s="186"/>
      <c r="P22" s="186" t="s">
        <v>1949</v>
      </c>
      <c r="Q22" s="1634">
        <f t="shared" si="2"/>
        <v>0</v>
      </c>
      <c r="R22" s="1634"/>
      <c r="S22" s="1634"/>
      <c r="T22" s="1634"/>
      <c r="U22" s="175"/>
      <c r="V22" s="176"/>
      <c r="W22" s="1633"/>
      <c r="X22" s="1634"/>
      <c r="Y22" s="1634"/>
      <c r="Z22" s="1635"/>
      <c r="AA22" s="1633"/>
      <c r="AB22" s="1634"/>
      <c r="AC22" s="1634"/>
      <c r="AD22" s="1635"/>
      <c r="AE22" s="1633"/>
      <c r="AF22" s="1634"/>
      <c r="AG22" s="1634"/>
      <c r="AH22" s="1635"/>
      <c r="AI22" s="1633"/>
      <c r="AJ22" s="1634"/>
      <c r="AK22" s="1634"/>
      <c r="AL22" s="1635"/>
      <c r="AM22" s="1650"/>
      <c r="AN22" s="1651"/>
      <c r="AO22" s="1651"/>
      <c r="AP22" s="1652"/>
    </row>
    <row r="23" spans="1:42" hidden="1">
      <c r="A23" s="174"/>
      <c r="B23" s="175"/>
      <c r="C23" s="175"/>
      <c r="D23" s="175"/>
      <c r="E23" s="175"/>
      <c r="F23" s="175"/>
      <c r="G23" s="725" t="s">
        <v>1951</v>
      </c>
      <c r="H23" s="1648"/>
      <c r="I23" s="1648"/>
      <c r="J23" s="1648"/>
      <c r="K23" s="1648"/>
      <c r="L23" s="186" t="s">
        <v>1952</v>
      </c>
      <c r="M23" s="231"/>
      <c r="N23" s="175" t="s">
        <v>1955</v>
      </c>
      <c r="O23" s="186"/>
      <c r="P23" s="186" t="s">
        <v>1949</v>
      </c>
      <c r="Q23" s="1634">
        <f t="shared" si="2"/>
        <v>0</v>
      </c>
      <c r="R23" s="1634"/>
      <c r="S23" s="1634"/>
      <c r="T23" s="1634"/>
      <c r="U23" s="175"/>
      <c r="V23" s="176"/>
      <c r="W23" s="1633"/>
      <c r="X23" s="1634"/>
      <c r="Y23" s="1634"/>
      <c r="Z23" s="1635"/>
      <c r="AA23" s="1633"/>
      <c r="AB23" s="1634"/>
      <c r="AC23" s="1634"/>
      <c r="AD23" s="1635"/>
      <c r="AE23" s="1633"/>
      <c r="AF23" s="1634"/>
      <c r="AG23" s="1634"/>
      <c r="AH23" s="1635"/>
      <c r="AI23" s="1633"/>
      <c r="AJ23" s="1634"/>
      <c r="AK23" s="1634"/>
      <c r="AL23" s="1635"/>
      <c r="AM23" s="1650"/>
      <c r="AN23" s="1651"/>
      <c r="AO23" s="1651"/>
      <c r="AP23" s="1652"/>
    </row>
    <row r="24" spans="1:42" hidden="1">
      <c r="A24" s="174"/>
      <c r="B24" s="175"/>
      <c r="C24" s="175"/>
      <c r="D24" s="175"/>
      <c r="E24" s="175"/>
      <c r="F24" s="175"/>
      <c r="G24" s="725"/>
      <c r="H24" s="187"/>
      <c r="I24" s="187"/>
      <c r="J24" s="726"/>
      <c r="K24" s="187"/>
      <c r="L24" s="175"/>
      <c r="M24" s="175"/>
      <c r="N24" s="175"/>
      <c r="O24" s="186" t="s">
        <v>1954</v>
      </c>
      <c r="P24" s="186" t="s">
        <v>1953</v>
      </c>
      <c r="Q24" s="1653">
        <f>Q20+Q23</f>
        <v>47216</v>
      </c>
      <c r="R24" s="1653"/>
      <c r="S24" s="1653"/>
      <c r="T24" s="1653"/>
      <c r="U24" s="175"/>
      <c r="V24" s="176"/>
      <c r="W24" s="1633"/>
      <c r="X24" s="1634"/>
      <c r="Y24" s="1634"/>
      <c r="Z24" s="1635"/>
      <c r="AA24" s="1633"/>
      <c r="AB24" s="1634"/>
      <c r="AC24" s="1634"/>
      <c r="AD24" s="1635"/>
      <c r="AE24" s="1633">
        <f>Q24</f>
        <v>47216</v>
      </c>
      <c r="AF24" s="1634"/>
      <c r="AG24" s="1634"/>
      <c r="AH24" s="1635"/>
      <c r="AI24" s="1633"/>
      <c r="AJ24" s="1634"/>
      <c r="AK24" s="1634"/>
      <c r="AL24" s="1635"/>
      <c r="AM24" s="1633"/>
      <c r="AN24" s="1634"/>
      <c r="AO24" s="1634"/>
      <c r="AP24" s="1635"/>
    </row>
    <row r="25" spans="1:42" hidden="1">
      <c r="A25" s="174"/>
      <c r="B25" s="175"/>
      <c r="C25" s="175" t="s">
        <v>6845</v>
      </c>
      <c r="D25" s="175"/>
      <c r="E25" s="175"/>
      <c r="F25" s="175"/>
      <c r="G25" s="725"/>
      <c r="H25" s="187"/>
      <c r="I25" s="187"/>
      <c r="J25" s="726"/>
      <c r="K25" s="187"/>
      <c r="L25" s="175"/>
      <c r="M25" s="175"/>
      <c r="N25" s="175"/>
      <c r="O25" s="186"/>
      <c r="P25" s="186"/>
      <c r="Q25" s="233"/>
      <c r="R25" s="233"/>
      <c r="S25" s="233"/>
      <c r="T25" s="233"/>
      <c r="U25" s="175"/>
      <c r="V25" s="176"/>
      <c r="W25" s="1633"/>
      <c r="X25" s="1634"/>
      <c r="Y25" s="1634"/>
      <c r="Z25" s="1635"/>
      <c r="AA25" s="1633"/>
      <c r="AB25" s="1634"/>
      <c r="AC25" s="1634"/>
      <c r="AD25" s="1635"/>
      <c r="AE25" s="1633"/>
      <c r="AF25" s="1634"/>
      <c r="AG25" s="1634"/>
      <c r="AH25" s="1635"/>
      <c r="AI25" s="1633"/>
      <c r="AJ25" s="1634"/>
      <c r="AK25" s="1634"/>
      <c r="AL25" s="1635"/>
      <c r="AM25" s="1633"/>
      <c r="AN25" s="1634"/>
      <c r="AO25" s="1634"/>
      <c r="AP25" s="1635"/>
    </row>
    <row r="26" spans="1:42" hidden="1">
      <c r="A26" s="174"/>
      <c r="B26" s="175"/>
      <c r="C26" s="175"/>
      <c r="D26" s="175" t="s">
        <v>6846</v>
      </c>
      <c r="E26" s="725"/>
      <c r="F26" s="725"/>
      <c r="G26" s="725" t="s">
        <v>1951</v>
      </c>
      <c r="H26" s="1648">
        <f>Q12</f>
        <v>0</v>
      </c>
      <c r="I26" s="1648"/>
      <c r="J26" s="1648"/>
      <c r="K26" s="1648"/>
      <c r="L26" s="725" t="s">
        <v>1952</v>
      </c>
      <c r="M26" s="898">
        <v>130</v>
      </c>
      <c r="N26" s="175" t="s">
        <v>1955</v>
      </c>
      <c r="O26" s="725"/>
      <c r="P26" s="725" t="s">
        <v>1953</v>
      </c>
      <c r="Q26" s="1649">
        <f>ROUND(H26*M26%,0)</f>
        <v>0</v>
      </c>
      <c r="R26" s="1649"/>
      <c r="S26" s="1649"/>
      <c r="T26" s="1649"/>
      <c r="U26" s="175"/>
      <c r="V26" s="176"/>
      <c r="W26" s="1633">
        <f>Q26</f>
        <v>0</v>
      </c>
      <c r="X26" s="1634"/>
      <c r="Y26" s="1634"/>
      <c r="Z26" s="1635"/>
      <c r="AA26" s="1633"/>
      <c r="AB26" s="1634"/>
      <c r="AC26" s="1634"/>
      <c r="AD26" s="1635"/>
      <c r="AE26" s="1633"/>
      <c r="AF26" s="1634"/>
      <c r="AG26" s="1634"/>
      <c r="AH26" s="1635"/>
      <c r="AI26" s="1633"/>
      <c r="AJ26" s="1634"/>
      <c r="AK26" s="1634"/>
      <c r="AL26" s="1635"/>
      <c r="AM26" s="1650"/>
      <c r="AN26" s="1651"/>
      <c r="AO26" s="1651"/>
      <c r="AP26" s="1652"/>
    </row>
    <row r="27" spans="1:42" hidden="1">
      <c r="A27" s="174"/>
      <c r="B27" s="175"/>
      <c r="C27" s="175"/>
      <c r="D27" s="175" t="s">
        <v>6847</v>
      </c>
      <c r="E27" s="725"/>
      <c r="F27" s="725"/>
      <c r="G27" s="725" t="s">
        <v>1951</v>
      </c>
      <c r="H27" s="1648">
        <f>Q18</f>
        <v>141739</v>
      </c>
      <c r="I27" s="1648"/>
      <c r="J27" s="1648"/>
      <c r="K27" s="1648"/>
      <c r="L27" s="725" t="s">
        <v>1952</v>
      </c>
      <c r="M27" s="898">
        <v>130</v>
      </c>
      <c r="N27" s="175" t="s">
        <v>1955</v>
      </c>
      <c r="O27" s="725"/>
      <c r="P27" s="725" t="s">
        <v>1953</v>
      </c>
      <c r="Q27" s="1649">
        <f>ROUND(H27*M27%,0)</f>
        <v>184261</v>
      </c>
      <c r="R27" s="1649"/>
      <c r="S27" s="1649"/>
      <c r="T27" s="1649"/>
      <c r="U27" s="175"/>
      <c r="V27" s="176"/>
      <c r="W27" s="1633"/>
      <c r="X27" s="1634"/>
      <c r="Y27" s="1634"/>
      <c r="Z27" s="1635"/>
      <c r="AA27" s="1633">
        <f>Q27</f>
        <v>184261</v>
      </c>
      <c r="AB27" s="1634"/>
      <c r="AC27" s="1634"/>
      <c r="AD27" s="1635"/>
      <c r="AE27" s="1633"/>
      <c r="AF27" s="1634"/>
      <c r="AG27" s="1634"/>
      <c r="AH27" s="1635"/>
      <c r="AI27" s="1633"/>
      <c r="AJ27" s="1634"/>
      <c r="AK27" s="1634"/>
      <c r="AL27" s="1635"/>
      <c r="AM27" s="1650"/>
      <c r="AN27" s="1651"/>
      <c r="AO27" s="1651"/>
      <c r="AP27" s="1652"/>
    </row>
    <row r="28" spans="1:42" hidden="1">
      <c r="A28" s="174"/>
      <c r="B28" s="175"/>
      <c r="C28" s="175"/>
      <c r="D28" s="175" t="s">
        <v>6848</v>
      </c>
      <c r="E28" s="725"/>
      <c r="F28" s="725"/>
      <c r="G28" s="725" t="s">
        <v>1951</v>
      </c>
      <c r="H28" s="1648">
        <f>Q24</f>
        <v>47216</v>
      </c>
      <c r="I28" s="1648"/>
      <c r="J28" s="1648"/>
      <c r="K28" s="1648"/>
      <c r="L28" s="725" t="s">
        <v>1952</v>
      </c>
      <c r="M28" s="898">
        <v>130</v>
      </c>
      <c r="N28" s="175" t="s">
        <v>1955</v>
      </c>
      <c r="O28" s="725"/>
      <c r="P28" s="725" t="s">
        <v>1953</v>
      </c>
      <c r="Q28" s="1649">
        <f>ROUND(H28*M28%,0)</f>
        <v>61381</v>
      </c>
      <c r="R28" s="1649"/>
      <c r="S28" s="1649"/>
      <c r="T28" s="1649"/>
      <c r="U28" s="175"/>
      <c r="V28" s="176"/>
      <c r="W28" s="1633"/>
      <c r="X28" s="1634"/>
      <c r="Y28" s="1634"/>
      <c r="Z28" s="1635"/>
      <c r="AA28" s="1633"/>
      <c r="AB28" s="1634"/>
      <c r="AC28" s="1634"/>
      <c r="AD28" s="1635"/>
      <c r="AE28" s="1633">
        <f>Q28</f>
        <v>61381</v>
      </c>
      <c r="AF28" s="1634"/>
      <c r="AG28" s="1634"/>
      <c r="AH28" s="1635"/>
      <c r="AI28" s="1633"/>
      <c r="AJ28" s="1634"/>
      <c r="AK28" s="1634"/>
      <c r="AL28" s="1635"/>
      <c r="AM28" s="1650"/>
      <c r="AN28" s="1651"/>
      <c r="AO28" s="1651"/>
      <c r="AP28" s="1652"/>
    </row>
    <row r="29" spans="1:42" hidden="1">
      <c r="A29" s="174"/>
      <c r="B29" s="175"/>
      <c r="C29" s="175"/>
      <c r="D29" s="175"/>
      <c r="E29" s="175"/>
      <c r="F29" s="175"/>
      <c r="G29" s="725"/>
      <c r="H29" s="187"/>
      <c r="I29" s="187"/>
      <c r="J29" s="726"/>
      <c r="K29" s="187"/>
      <c r="L29" s="175"/>
      <c r="M29" s="175"/>
      <c r="N29" s="175"/>
      <c r="O29" s="186"/>
      <c r="P29" s="186"/>
      <c r="Q29" s="233"/>
      <c r="R29" s="233"/>
      <c r="S29" s="233"/>
      <c r="T29" s="233"/>
      <c r="U29" s="175"/>
      <c r="V29" s="176"/>
      <c r="W29" s="1633"/>
      <c r="X29" s="1634"/>
      <c r="Y29" s="1634"/>
      <c r="Z29" s="1635"/>
      <c r="AA29" s="1633"/>
      <c r="AB29" s="1634"/>
      <c r="AC29" s="1634"/>
      <c r="AD29" s="1635"/>
      <c r="AE29" s="1633"/>
      <c r="AF29" s="1634"/>
      <c r="AG29" s="1634"/>
      <c r="AH29" s="1635"/>
      <c r="AI29" s="1633"/>
      <c r="AJ29" s="1634"/>
      <c r="AK29" s="1634"/>
      <c r="AL29" s="1635"/>
      <c r="AM29" s="1633"/>
      <c r="AN29" s="1634"/>
      <c r="AO29" s="1634"/>
      <c r="AP29" s="1635"/>
    </row>
    <row r="30" spans="1:42" hidden="1">
      <c r="A30" s="178"/>
      <c r="B30" s="179"/>
      <c r="C30" s="179" t="s">
        <v>1956</v>
      </c>
      <c r="D30" s="179"/>
      <c r="E30" s="179"/>
      <c r="F30" s="179"/>
      <c r="G30" s="727"/>
      <c r="H30" s="179"/>
      <c r="I30" s="179"/>
      <c r="J30" s="727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80"/>
      <c r="W30" s="1636">
        <f>W26</f>
        <v>0</v>
      </c>
      <c r="X30" s="1637"/>
      <c r="Y30" s="1637"/>
      <c r="Z30" s="1638"/>
      <c r="AA30" s="1636">
        <f>AA27</f>
        <v>184261</v>
      </c>
      <c r="AB30" s="1637"/>
      <c r="AC30" s="1637"/>
      <c r="AD30" s="1638"/>
      <c r="AE30" s="1636">
        <f>AE28</f>
        <v>61381</v>
      </c>
      <c r="AF30" s="1637"/>
      <c r="AG30" s="1637"/>
      <c r="AH30" s="1638"/>
      <c r="AI30" s="1636">
        <f>W30+AA30+AE30</f>
        <v>245642</v>
      </c>
      <c r="AJ30" s="1637"/>
      <c r="AK30" s="1637"/>
      <c r="AL30" s="1638"/>
      <c r="AM30" s="1639"/>
      <c r="AN30" s="1637"/>
      <c r="AO30" s="1637"/>
      <c r="AP30" s="1638"/>
    </row>
    <row r="31" spans="1:42" hidden="1">
      <c r="A31" s="1640" t="s">
        <v>1957</v>
      </c>
      <c r="B31" s="1641"/>
      <c r="C31" s="1641"/>
      <c r="D31" s="1641"/>
      <c r="E31" s="1641"/>
      <c r="F31" s="1641"/>
      <c r="G31" s="1641"/>
      <c r="H31" s="1641"/>
      <c r="I31" s="1641"/>
      <c r="J31" s="1641"/>
      <c r="K31" s="1641"/>
      <c r="L31" s="1641"/>
      <c r="M31" s="1641"/>
      <c r="N31" s="1641"/>
      <c r="O31" s="1641"/>
      <c r="P31" s="1641"/>
      <c r="Q31" s="1641"/>
      <c r="R31" s="1641"/>
      <c r="S31" s="1641"/>
      <c r="T31" s="1641"/>
      <c r="U31" s="1641"/>
      <c r="V31" s="1642"/>
      <c r="W31" s="1643">
        <f>ROUND(W30*94.3%,0)</f>
        <v>0</v>
      </c>
      <c r="X31" s="1644"/>
      <c r="Y31" s="1644"/>
      <c r="Z31" s="1645"/>
      <c r="AA31" s="1643">
        <f>ROUND(AA30*94.3%,0)</f>
        <v>173758</v>
      </c>
      <c r="AB31" s="1644"/>
      <c r="AC31" s="1644"/>
      <c r="AD31" s="1645"/>
      <c r="AE31" s="1643">
        <f>ROUND(AE30*94.3%,0)</f>
        <v>57882</v>
      </c>
      <c r="AF31" s="1644"/>
      <c r="AG31" s="1644"/>
      <c r="AH31" s="1645"/>
      <c r="AI31" s="1644">
        <f>W31+AA31+AE31</f>
        <v>231640</v>
      </c>
      <c r="AJ31" s="1644"/>
      <c r="AK31" s="1644"/>
      <c r="AL31" s="1645"/>
      <c r="AM31" s="1646"/>
      <c r="AN31" s="1646"/>
      <c r="AO31" s="1646"/>
      <c r="AP31" s="1647"/>
    </row>
    <row r="32" spans="1:42">
      <c r="A32" s="1658" t="s">
        <v>6905</v>
      </c>
      <c r="B32" s="1659"/>
      <c r="C32" s="1659"/>
      <c r="D32" s="1659"/>
      <c r="E32" s="1659"/>
      <c r="F32" s="1659"/>
      <c r="G32" s="1659"/>
      <c r="H32" s="1659"/>
      <c r="I32" s="1659"/>
      <c r="J32" s="1659"/>
      <c r="K32" s="1659"/>
      <c r="L32" s="1659"/>
      <c r="M32" s="1659"/>
      <c r="N32" s="1659"/>
      <c r="O32" s="1659"/>
      <c r="P32" s="1659"/>
      <c r="Q32" s="1659"/>
      <c r="R32" s="1659"/>
      <c r="S32" s="1659"/>
      <c r="T32" s="1659"/>
      <c r="U32" s="1659"/>
      <c r="V32" s="1660"/>
      <c r="W32" s="1661">
        <f>W52</f>
        <v>11769</v>
      </c>
      <c r="X32" s="1662"/>
      <c r="Y32" s="1662"/>
      <c r="Z32" s="1663"/>
      <c r="AA32" s="1661">
        <f>AA52</f>
        <v>362733</v>
      </c>
      <c r="AB32" s="1662"/>
      <c r="AC32" s="1662"/>
      <c r="AD32" s="1663"/>
      <c r="AE32" s="1661">
        <f>AE52</f>
        <v>42562</v>
      </c>
      <c r="AF32" s="1662"/>
      <c r="AG32" s="1662"/>
      <c r="AH32" s="1663"/>
      <c r="AI32" s="1661">
        <f>W32+AA32+AE32</f>
        <v>417064</v>
      </c>
      <c r="AJ32" s="1662"/>
      <c r="AK32" s="1662"/>
      <c r="AL32" s="1663"/>
      <c r="AM32" s="1664"/>
      <c r="AN32" s="1665"/>
      <c r="AO32" s="1665"/>
      <c r="AP32" s="1666"/>
    </row>
    <row r="33" spans="1:42">
      <c r="A33" s="1667" t="s">
        <v>6902</v>
      </c>
      <c r="B33" s="1668"/>
      <c r="C33" s="1668"/>
      <c r="D33" s="1668"/>
      <c r="E33" s="1668"/>
      <c r="F33" s="1668"/>
      <c r="G33" s="1668"/>
      <c r="H33" s="1668"/>
      <c r="I33" s="1668"/>
      <c r="J33" s="1668"/>
      <c r="K33" s="1668"/>
      <c r="L33" s="1668"/>
      <c r="M33" s="1668"/>
      <c r="N33" s="1668"/>
      <c r="O33" s="1668"/>
      <c r="P33" s="1668"/>
      <c r="Q33" s="1668"/>
      <c r="R33" s="1668"/>
      <c r="S33" s="1668"/>
      <c r="T33" s="1668"/>
      <c r="U33" s="1668"/>
      <c r="V33" s="1669"/>
      <c r="W33" s="1655"/>
      <c r="X33" s="1656"/>
      <c r="Y33" s="1656"/>
      <c r="Z33" s="1657"/>
      <c r="AA33" s="1655"/>
      <c r="AB33" s="1656"/>
      <c r="AC33" s="1656"/>
      <c r="AD33" s="1657"/>
      <c r="AE33" s="1655"/>
      <c r="AF33" s="1656"/>
      <c r="AG33" s="1656"/>
      <c r="AH33" s="1657"/>
      <c r="AI33" s="1655"/>
      <c r="AJ33" s="1656"/>
      <c r="AK33" s="1656"/>
      <c r="AL33" s="1657"/>
      <c r="AM33" s="1650"/>
      <c r="AN33" s="1651"/>
      <c r="AO33" s="1651"/>
      <c r="AP33" s="1652"/>
    </row>
    <row r="34" spans="1:42">
      <c r="A34" s="174"/>
      <c r="B34" s="175"/>
      <c r="C34" s="1651" t="s">
        <v>6907</v>
      </c>
      <c r="D34" s="1651"/>
      <c r="E34" s="175"/>
      <c r="F34" s="175"/>
      <c r="G34" s="735"/>
      <c r="H34" s="175"/>
      <c r="I34" s="175"/>
      <c r="J34" s="73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6"/>
      <c r="W34" s="1670"/>
      <c r="X34" s="1651"/>
      <c r="Y34" s="1651"/>
      <c r="Z34" s="1652"/>
      <c r="AA34" s="1670"/>
      <c r="AB34" s="1651"/>
      <c r="AC34" s="1651"/>
      <c r="AD34" s="1652"/>
      <c r="AE34" s="1670"/>
      <c r="AF34" s="1651"/>
      <c r="AG34" s="1651"/>
      <c r="AH34" s="1652"/>
      <c r="AI34" s="1670"/>
      <c r="AJ34" s="1651"/>
      <c r="AK34" s="1651"/>
      <c r="AL34" s="1652"/>
      <c r="AM34" s="1670"/>
      <c r="AN34" s="1651"/>
      <c r="AO34" s="1651"/>
      <c r="AP34" s="1652"/>
    </row>
    <row r="35" spans="1:42">
      <c r="A35" s="174"/>
      <c r="B35" s="175"/>
      <c r="C35" s="1654" t="s">
        <v>6826</v>
      </c>
      <c r="D35" s="1654"/>
      <c r="E35" s="175"/>
      <c r="F35" s="175"/>
      <c r="G35" s="735"/>
      <c r="H35" s="175"/>
      <c r="I35" s="175"/>
      <c r="J35" s="735"/>
      <c r="K35" s="175"/>
      <c r="L35" s="175"/>
      <c r="M35" s="175"/>
      <c r="N35" s="175"/>
      <c r="O35" s="175"/>
      <c r="V35" s="176"/>
      <c r="W35" s="1633"/>
      <c r="X35" s="1634"/>
      <c r="Y35" s="1634"/>
      <c r="Z35" s="1635"/>
      <c r="AA35" s="1633"/>
      <c r="AB35" s="1634"/>
      <c r="AC35" s="1634"/>
      <c r="AD35" s="1635"/>
      <c r="AE35" s="1633"/>
      <c r="AF35" s="1634"/>
      <c r="AG35" s="1634"/>
      <c r="AH35" s="1635"/>
      <c r="AI35" s="1655"/>
      <c r="AJ35" s="1656"/>
      <c r="AK35" s="1656"/>
      <c r="AL35" s="1657"/>
      <c r="AM35" s="1650"/>
      <c r="AN35" s="1651"/>
      <c r="AO35" s="1651"/>
      <c r="AP35" s="1652"/>
    </row>
    <row r="36" spans="1:42">
      <c r="A36" s="174"/>
      <c r="B36" s="175"/>
      <c r="C36" s="175"/>
      <c r="D36" s="175"/>
      <c r="E36" s="175"/>
      <c r="F36" s="175"/>
      <c r="G36" s="735" t="s">
        <v>1947</v>
      </c>
      <c r="H36" s="1648"/>
      <c r="I36" s="1648"/>
      <c r="J36" s="1648"/>
      <c r="K36" s="1648"/>
      <c r="L36" s="735" t="s">
        <v>1948</v>
      </c>
      <c r="M36" s="231"/>
      <c r="N36" s="175"/>
      <c r="O36" s="737"/>
      <c r="P36" s="735" t="s">
        <v>1949</v>
      </c>
      <c r="Q36" s="1634">
        <f t="shared" ref="Q36" si="3">ROUND(H36*M36,0)</f>
        <v>0</v>
      </c>
      <c r="R36" s="1634"/>
      <c r="S36" s="1634"/>
      <c r="T36" s="1634"/>
      <c r="U36" s="175"/>
      <c r="V36" s="176"/>
      <c r="W36" s="1633"/>
      <c r="X36" s="1634"/>
      <c r="Y36" s="1634"/>
      <c r="Z36" s="1635"/>
      <c r="AA36" s="1633"/>
      <c r="AB36" s="1634"/>
      <c r="AC36" s="1634"/>
      <c r="AD36" s="1635"/>
      <c r="AE36" s="1633"/>
      <c r="AF36" s="1634"/>
      <c r="AG36" s="1634"/>
      <c r="AH36" s="1635"/>
      <c r="AI36" s="1633"/>
      <c r="AJ36" s="1634"/>
      <c r="AK36" s="1634"/>
      <c r="AL36" s="1635"/>
      <c r="AM36" s="1650"/>
      <c r="AN36" s="1651"/>
      <c r="AO36" s="1651"/>
      <c r="AP36" s="1652"/>
    </row>
    <row r="37" spans="1:42">
      <c r="A37" s="174"/>
      <c r="B37" s="175"/>
      <c r="C37" s="175"/>
      <c r="D37" s="175"/>
      <c r="E37" s="175"/>
      <c r="F37" s="175"/>
      <c r="G37" s="735" t="s">
        <v>1947</v>
      </c>
      <c r="H37" s="1648"/>
      <c r="I37" s="1648"/>
      <c r="J37" s="1648"/>
      <c r="K37" s="1648"/>
      <c r="L37" s="175"/>
      <c r="M37" s="177"/>
      <c r="N37" s="175"/>
      <c r="O37" s="735" t="s">
        <v>1950</v>
      </c>
      <c r="P37" s="735" t="s">
        <v>1949</v>
      </c>
      <c r="Q37" s="1653">
        <f>SUM(Q35:T36)</f>
        <v>0</v>
      </c>
      <c r="R37" s="1653"/>
      <c r="S37" s="1653"/>
      <c r="T37" s="1653"/>
      <c r="U37" s="175"/>
      <c r="V37" s="176"/>
      <c r="W37" s="1633">
        <f>Q37</f>
        <v>0</v>
      </c>
      <c r="X37" s="1634"/>
      <c r="Y37" s="1634"/>
      <c r="Z37" s="1635"/>
      <c r="AA37" s="1633"/>
      <c r="AB37" s="1634"/>
      <c r="AC37" s="1634"/>
      <c r="AD37" s="1635"/>
      <c r="AE37" s="1633"/>
      <c r="AF37" s="1634"/>
      <c r="AG37" s="1634"/>
      <c r="AH37" s="1635"/>
      <c r="AI37" s="1633"/>
      <c r="AJ37" s="1634"/>
      <c r="AK37" s="1634"/>
      <c r="AL37" s="1635"/>
      <c r="AM37" s="1650"/>
      <c r="AN37" s="1651"/>
      <c r="AO37" s="1651"/>
      <c r="AP37" s="1652"/>
    </row>
    <row r="38" spans="1:42">
      <c r="A38" s="174"/>
      <c r="B38" s="175"/>
      <c r="C38" s="1654" t="s">
        <v>6827</v>
      </c>
      <c r="D38" s="1654"/>
      <c r="E38" s="175"/>
      <c r="F38" s="175"/>
      <c r="G38" s="735"/>
      <c r="H38" s="175"/>
      <c r="I38" s="175"/>
      <c r="J38" s="73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6"/>
      <c r="W38" s="1633"/>
      <c r="X38" s="1634"/>
      <c r="Y38" s="1634"/>
      <c r="Z38" s="1635"/>
      <c r="AA38" s="1633"/>
      <c r="AB38" s="1634"/>
      <c r="AC38" s="1634"/>
      <c r="AD38" s="1635"/>
      <c r="AE38" s="1633"/>
      <c r="AF38" s="1634"/>
      <c r="AG38" s="1634"/>
      <c r="AH38" s="1635"/>
      <c r="AI38" s="1655"/>
      <c r="AJ38" s="1656"/>
      <c r="AK38" s="1656"/>
      <c r="AL38" s="1657"/>
      <c r="AM38" s="1650"/>
      <c r="AN38" s="1651"/>
      <c r="AO38" s="1651"/>
      <c r="AP38" s="1652"/>
    </row>
    <row r="39" spans="1:42">
      <c r="A39" s="174"/>
      <c r="B39" s="175"/>
      <c r="C39" s="175"/>
      <c r="D39" s="175" t="s">
        <v>6903</v>
      </c>
      <c r="E39" s="735"/>
      <c r="F39" s="735"/>
      <c r="G39" s="735" t="s">
        <v>1951</v>
      </c>
      <c r="H39" s="1648">
        <f>노임단가!$F$3</f>
        <v>226122</v>
      </c>
      <c r="I39" s="1648"/>
      <c r="J39" s="1648"/>
      <c r="K39" s="1648"/>
      <c r="L39" s="735" t="s">
        <v>1952</v>
      </c>
      <c r="M39" s="231">
        <v>0.96</v>
      </c>
      <c r="N39" s="175"/>
      <c r="O39" s="735"/>
      <c r="P39" s="735" t="s">
        <v>1949</v>
      </c>
      <c r="Q39" s="1649">
        <f>ROUND(H39*M39,0)</f>
        <v>217077</v>
      </c>
      <c r="R39" s="1649"/>
      <c r="S39" s="1649"/>
      <c r="T39" s="1649"/>
      <c r="U39" s="1651"/>
      <c r="V39" s="1652"/>
      <c r="W39" s="1633"/>
      <c r="X39" s="1634"/>
      <c r="Y39" s="1634"/>
      <c r="Z39" s="1635"/>
      <c r="AA39" s="1633"/>
      <c r="AB39" s="1634"/>
      <c r="AC39" s="1634"/>
      <c r="AD39" s="1635"/>
      <c r="AE39" s="1633"/>
      <c r="AF39" s="1634"/>
      <c r="AG39" s="1634"/>
      <c r="AH39" s="1635"/>
      <c r="AI39" s="1633"/>
      <c r="AJ39" s="1634"/>
      <c r="AK39" s="1634"/>
      <c r="AL39" s="1635"/>
      <c r="AM39" s="1650"/>
      <c r="AN39" s="1651"/>
      <c r="AO39" s="1651"/>
      <c r="AP39" s="1652"/>
    </row>
    <row r="40" spans="1:42">
      <c r="A40" s="174"/>
      <c r="B40" s="175"/>
      <c r="C40" s="175"/>
      <c r="D40" s="175" t="s">
        <v>6904</v>
      </c>
      <c r="E40" s="942"/>
      <c r="F40" s="942"/>
      <c r="G40" s="942" t="s">
        <v>1947</v>
      </c>
      <c r="H40" s="1648">
        <f>노임단가!$F$4</f>
        <v>172068</v>
      </c>
      <c r="I40" s="1648"/>
      <c r="J40" s="1648"/>
      <c r="K40" s="1648"/>
      <c r="L40" s="942" t="s">
        <v>1948</v>
      </c>
      <c r="M40" s="231">
        <v>0.48</v>
      </c>
      <c r="N40" s="175"/>
      <c r="O40" s="942"/>
      <c r="P40" s="942" t="s">
        <v>1949</v>
      </c>
      <c r="Q40" s="1649">
        <f>ROUND(H40*M40,0)</f>
        <v>82593</v>
      </c>
      <c r="R40" s="1649"/>
      <c r="S40" s="1649"/>
      <c r="T40" s="1649"/>
      <c r="U40" s="1651"/>
      <c r="V40" s="1652"/>
      <c r="W40" s="1633"/>
      <c r="X40" s="1634"/>
      <c r="Y40" s="1634"/>
      <c r="Z40" s="1635"/>
      <c r="AA40" s="1633"/>
      <c r="AB40" s="1634"/>
      <c r="AC40" s="1634"/>
      <c r="AD40" s="1635"/>
      <c r="AE40" s="1633"/>
      <c r="AF40" s="1634"/>
      <c r="AG40" s="1634"/>
      <c r="AH40" s="1635"/>
      <c r="AI40" s="1633"/>
      <c r="AJ40" s="1634"/>
      <c r="AK40" s="1634"/>
      <c r="AL40" s="1635"/>
      <c r="AM40" s="1650"/>
      <c r="AN40" s="1651"/>
      <c r="AO40" s="1651"/>
      <c r="AP40" s="1652"/>
    </row>
    <row r="41" spans="1:42">
      <c r="A41" s="174"/>
      <c r="B41" s="175"/>
      <c r="C41" s="175"/>
      <c r="D41" s="175"/>
      <c r="E41" s="175"/>
      <c r="F41" s="175"/>
      <c r="G41" s="735"/>
      <c r="H41" s="737"/>
      <c r="I41" s="737"/>
      <c r="J41" s="737"/>
      <c r="K41" s="737"/>
      <c r="L41" s="175"/>
      <c r="M41" s="175"/>
      <c r="N41" s="175"/>
      <c r="O41" s="735" t="s">
        <v>1954</v>
      </c>
      <c r="P41" s="735" t="s">
        <v>1949</v>
      </c>
      <c r="Q41" s="1653">
        <f>Q39+Q40</f>
        <v>299670</v>
      </c>
      <c r="R41" s="1653"/>
      <c r="S41" s="1653"/>
      <c r="T41" s="1653"/>
      <c r="U41" s="175"/>
      <c r="V41" s="176"/>
      <c r="W41" s="1633"/>
      <c r="X41" s="1634"/>
      <c r="Y41" s="1634"/>
      <c r="Z41" s="1635"/>
      <c r="AA41" s="1633">
        <f>Q41</f>
        <v>299670</v>
      </c>
      <c r="AB41" s="1634"/>
      <c r="AC41" s="1634"/>
      <c r="AD41" s="1635"/>
      <c r="AE41" s="1633"/>
      <c r="AF41" s="1634"/>
      <c r="AG41" s="1634"/>
      <c r="AH41" s="1635"/>
      <c r="AI41" s="1633"/>
      <c r="AJ41" s="1634"/>
      <c r="AK41" s="1634"/>
      <c r="AL41" s="1635"/>
      <c r="AM41" s="1650"/>
      <c r="AN41" s="1651"/>
      <c r="AO41" s="1651"/>
      <c r="AP41" s="1652"/>
    </row>
    <row r="42" spans="1:42">
      <c r="A42" s="174"/>
      <c r="B42" s="175"/>
      <c r="C42" s="1654" t="s">
        <v>6828</v>
      </c>
      <c r="D42" s="1654"/>
      <c r="E42" s="175"/>
      <c r="F42" s="175"/>
      <c r="G42" s="735"/>
      <c r="H42" s="175"/>
      <c r="I42" s="175"/>
      <c r="J42" s="73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6"/>
      <c r="W42" s="1633"/>
      <c r="X42" s="1634"/>
      <c r="Y42" s="1634"/>
      <c r="Z42" s="1635"/>
      <c r="AA42" s="1633"/>
      <c r="AB42" s="1634"/>
      <c r="AC42" s="1634"/>
      <c r="AD42" s="1635"/>
      <c r="AE42" s="1633"/>
      <c r="AF42" s="1634"/>
      <c r="AG42" s="1634"/>
      <c r="AH42" s="1635"/>
      <c r="AI42" s="1655"/>
      <c r="AJ42" s="1656"/>
      <c r="AK42" s="1656"/>
      <c r="AL42" s="1657"/>
      <c r="AM42" s="1650"/>
      <c r="AN42" s="1651"/>
      <c r="AO42" s="1651"/>
      <c r="AP42" s="1652"/>
    </row>
    <row r="43" spans="1:42">
      <c r="A43" s="174"/>
      <c r="B43" s="175"/>
      <c r="C43" s="175"/>
      <c r="D43" s="175"/>
      <c r="E43" s="735"/>
      <c r="F43" s="735"/>
      <c r="G43" s="735" t="s">
        <v>1951</v>
      </c>
      <c r="H43" s="1648"/>
      <c r="I43" s="1648"/>
      <c r="J43" s="1648"/>
      <c r="K43" s="1648"/>
      <c r="L43" s="735" t="s">
        <v>1952</v>
      </c>
      <c r="M43" s="231"/>
      <c r="N43" s="175"/>
      <c r="O43" s="735"/>
      <c r="P43" s="735" t="s">
        <v>1953</v>
      </c>
      <c r="Q43" s="1649">
        <f t="shared" ref="Q43" si="4">ROUND(H43*M43,0)</f>
        <v>0</v>
      </c>
      <c r="R43" s="1649"/>
      <c r="S43" s="1649"/>
      <c r="T43" s="1649"/>
      <c r="U43" s="175"/>
      <c r="V43" s="176"/>
      <c r="W43" s="1633"/>
      <c r="X43" s="1634"/>
      <c r="Y43" s="1634"/>
      <c r="Z43" s="1635"/>
      <c r="AA43" s="1633"/>
      <c r="AB43" s="1634"/>
      <c r="AC43" s="1634"/>
      <c r="AD43" s="1635"/>
      <c r="AE43" s="1633"/>
      <c r="AF43" s="1634"/>
      <c r="AG43" s="1634"/>
      <c r="AH43" s="1635"/>
      <c r="AI43" s="1633"/>
      <c r="AJ43" s="1634"/>
      <c r="AK43" s="1634"/>
      <c r="AL43" s="1635"/>
      <c r="AM43" s="1650"/>
      <c r="AN43" s="1651"/>
      <c r="AO43" s="1651"/>
      <c r="AP43" s="1652"/>
    </row>
    <row r="44" spans="1:42">
      <c r="A44" s="174"/>
      <c r="B44" s="175"/>
      <c r="C44" s="175"/>
      <c r="D44" s="175"/>
      <c r="E44" s="175"/>
      <c r="F44" s="175"/>
      <c r="G44" s="735"/>
      <c r="H44" s="737"/>
      <c r="I44" s="737"/>
      <c r="J44" s="737"/>
      <c r="K44" s="737"/>
      <c r="L44" s="175"/>
      <c r="M44" s="175"/>
      <c r="N44" s="175"/>
      <c r="O44" s="735" t="s">
        <v>1954</v>
      </c>
      <c r="P44" s="735" t="s">
        <v>1953</v>
      </c>
      <c r="Q44" s="1653">
        <f>Q43</f>
        <v>0</v>
      </c>
      <c r="R44" s="1653"/>
      <c r="S44" s="1653"/>
      <c r="T44" s="1653"/>
      <c r="U44" s="175"/>
      <c r="V44" s="176"/>
      <c r="W44" s="1633"/>
      <c r="X44" s="1634"/>
      <c r="Y44" s="1634"/>
      <c r="Z44" s="1635"/>
      <c r="AA44" s="1633"/>
      <c r="AB44" s="1634"/>
      <c r="AC44" s="1634"/>
      <c r="AD44" s="1635"/>
      <c r="AE44" s="1633">
        <f>Q44</f>
        <v>0</v>
      </c>
      <c r="AF44" s="1634"/>
      <c r="AG44" s="1634"/>
      <c r="AH44" s="1635"/>
      <c r="AI44" s="1633"/>
      <c r="AJ44" s="1634"/>
      <c r="AK44" s="1634"/>
      <c r="AL44" s="1635"/>
      <c r="AM44" s="1633"/>
      <c r="AN44" s="1634"/>
      <c r="AO44" s="1634"/>
      <c r="AP44" s="1635"/>
    </row>
    <row r="45" spans="1:42">
      <c r="A45" s="174"/>
      <c r="B45" s="175"/>
      <c r="C45" s="1654" t="s">
        <v>6908</v>
      </c>
      <c r="D45" s="1654"/>
      <c r="E45" s="175"/>
      <c r="F45" s="175"/>
      <c r="G45" s="942"/>
      <c r="H45" s="175"/>
      <c r="I45" s="175"/>
      <c r="J45" s="942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6"/>
      <c r="W45" s="1633"/>
      <c r="X45" s="1634"/>
      <c r="Y45" s="1634"/>
      <c r="Z45" s="1635"/>
      <c r="AA45" s="1633"/>
      <c r="AB45" s="1634"/>
      <c r="AC45" s="1634"/>
      <c r="AD45" s="1635"/>
      <c r="AE45" s="1633"/>
      <c r="AF45" s="1634"/>
      <c r="AG45" s="1634"/>
      <c r="AH45" s="1635"/>
      <c r="AI45" s="1655"/>
      <c r="AJ45" s="1656"/>
      <c r="AK45" s="1656"/>
      <c r="AL45" s="1657"/>
      <c r="AM45" s="1650"/>
      <c r="AN45" s="1651"/>
      <c r="AO45" s="1651"/>
      <c r="AP45" s="1652"/>
    </row>
    <row r="46" spans="1:42">
      <c r="A46" s="174"/>
      <c r="B46" s="175"/>
      <c r="C46" s="175"/>
      <c r="D46" s="175" t="s">
        <v>6909</v>
      </c>
      <c r="E46" s="942"/>
      <c r="F46" s="942"/>
      <c r="G46" s="942" t="s">
        <v>1947</v>
      </c>
      <c r="H46" s="1648">
        <f>기계경비총괄표!$H$4</f>
        <v>8667</v>
      </c>
      <c r="I46" s="1648"/>
      <c r="J46" s="1648"/>
      <c r="K46" s="1648"/>
      <c r="L46" s="942" t="s">
        <v>1948</v>
      </c>
      <c r="M46" s="231">
        <v>1.44</v>
      </c>
      <c r="N46" s="175"/>
      <c r="O46" s="942"/>
      <c r="P46" s="942" t="s">
        <v>1949</v>
      </c>
      <c r="Q46" s="1649">
        <f t="shared" ref="Q46" si="5">ROUND(H46*M46,0)</f>
        <v>12480</v>
      </c>
      <c r="R46" s="1649"/>
      <c r="S46" s="1649"/>
      <c r="T46" s="1649"/>
      <c r="U46" s="175"/>
      <c r="V46" s="176"/>
      <c r="W46" s="1633">
        <f>Q46</f>
        <v>12480</v>
      </c>
      <c r="X46" s="1634"/>
      <c r="Y46" s="1634"/>
      <c r="Z46" s="1635"/>
      <c r="AA46" s="1633"/>
      <c r="AB46" s="1634"/>
      <c r="AC46" s="1634"/>
      <c r="AD46" s="1635"/>
      <c r="AE46" s="1633"/>
      <c r="AF46" s="1634"/>
      <c r="AG46" s="1634"/>
      <c r="AH46" s="1635"/>
      <c r="AI46" s="1633"/>
      <c r="AJ46" s="1634"/>
      <c r="AK46" s="1634"/>
      <c r="AL46" s="1635"/>
      <c r="AM46" s="1650"/>
      <c r="AN46" s="1651"/>
      <c r="AO46" s="1651"/>
      <c r="AP46" s="1652"/>
    </row>
    <row r="47" spans="1:42">
      <c r="A47" s="174"/>
      <c r="B47" s="175"/>
      <c r="C47" s="175"/>
      <c r="D47" s="175" t="s">
        <v>6910</v>
      </c>
      <c r="E47" s="942"/>
      <c r="F47" s="942"/>
      <c r="G47" s="942" t="s">
        <v>1947</v>
      </c>
      <c r="H47" s="1648">
        <f>기계경비총괄표!$G$4</f>
        <v>59020</v>
      </c>
      <c r="I47" s="1648"/>
      <c r="J47" s="1648"/>
      <c r="K47" s="1648"/>
      <c r="L47" s="942" t="s">
        <v>1948</v>
      </c>
      <c r="M47" s="231">
        <v>1.44</v>
      </c>
      <c r="N47" s="175"/>
      <c r="O47" s="942"/>
      <c r="P47" s="942" t="s">
        <v>1949</v>
      </c>
      <c r="Q47" s="1649">
        <f t="shared" ref="Q47" si="6">ROUND(H47*M47,0)</f>
        <v>84989</v>
      </c>
      <c r="R47" s="1649"/>
      <c r="S47" s="1649"/>
      <c r="T47" s="1649"/>
      <c r="U47" s="175"/>
      <c r="V47" s="176"/>
      <c r="W47" s="1633"/>
      <c r="X47" s="1634"/>
      <c r="Y47" s="1634"/>
      <c r="Z47" s="1635"/>
      <c r="AA47" s="1633">
        <f>Q47</f>
        <v>84989</v>
      </c>
      <c r="AB47" s="1634"/>
      <c r="AC47" s="1634"/>
      <c r="AD47" s="1635"/>
      <c r="AE47" s="1633"/>
      <c r="AF47" s="1634"/>
      <c r="AG47" s="1634"/>
      <c r="AH47" s="1635"/>
      <c r="AI47" s="1633"/>
      <c r="AJ47" s="1634"/>
      <c r="AK47" s="1634"/>
      <c r="AL47" s="1635"/>
      <c r="AM47" s="1650"/>
      <c r="AN47" s="1651"/>
      <c r="AO47" s="1651"/>
      <c r="AP47" s="1652"/>
    </row>
    <row r="48" spans="1:42">
      <c r="A48" s="174"/>
      <c r="B48" s="175"/>
      <c r="C48" s="175"/>
      <c r="D48" s="175" t="s">
        <v>6911</v>
      </c>
      <c r="E48" s="942"/>
      <c r="F48" s="942"/>
      <c r="G48" s="942" t="s">
        <v>1947</v>
      </c>
      <c r="H48" s="1648">
        <f>기계경비총괄표!$I$4</f>
        <v>31344</v>
      </c>
      <c r="I48" s="1648"/>
      <c r="J48" s="1648"/>
      <c r="K48" s="1648"/>
      <c r="L48" s="942" t="s">
        <v>1948</v>
      </c>
      <c r="M48" s="231">
        <v>1.44</v>
      </c>
      <c r="N48" s="175"/>
      <c r="O48" s="942"/>
      <c r="P48" s="942" t="s">
        <v>1949</v>
      </c>
      <c r="Q48" s="1649">
        <f t="shared" ref="Q48" si="7">ROUND(H48*M48,0)</f>
        <v>45135</v>
      </c>
      <c r="R48" s="1649"/>
      <c r="S48" s="1649"/>
      <c r="T48" s="1649"/>
      <c r="U48" s="175"/>
      <c r="V48" s="176"/>
      <c r="W48" s="1633"/>
      <c r="X48" s="1634"/>
      <c r="Y48" s="1634"/>
      <c r="Z48" s="1635"/>
      <c r="AA48" s="1633"/>
      <c r="AB48" s="1634"/>
      <c r="AC48" s="1634"/>
      <c r="AD48" s="1635"/>
      <c r="AE48" s="1633">
        <f>Q48</f>
        <v>45135</v>
      </c>
      <c r="AF48" s="1634"/>
      <c r="AG48" s="1634"/>
      <c r="AH48" s="1635"/>
      <c r="AI48" s="1633"/>
      <c r="AJ48" s="1634"/>
      <c r="AK48" s="1634"/>
      <c r="AL48" s="1635"/>
      <c r="AM48" s="1650"/>
      <c r="AN48" s="1651"/>
      <c r="AO48" s="1651"/>
      <c r="AP48" s="1652"/>
    </row>
    <row r="49" spans="1:42">
      <c r="A49" s="174"/>
      <c r="B49" s="175"/>
      <c r="C49" s="175"/>
      <c r="D49" s="175"/>
      <c r="E49" s="175"/>
      <c r="F49" s="175"/>
      <c r="G49" s="942"/>
      <c r="H49" s="945"/>
      <c r="I49" s="945"/>
      <c r="J49" s="945"/>
      <c r="K49" s="945"/>
      <c r="L49" s="175"/>
      <c r="M49" s="175"/>
      <c r="N49" s="175"/>
      <c r="O49" s="942"/>
      <c r="P49" s="942"/>
      <c r="Q49" s="1653"/>
      <c r="R49" s="1653"/>
      <c r="S49" s="1653"/>
      <c r="T49" s="1653"/>
      <c r="U49" s="175"/>
      <c r="V49" s="176"/>
      <c r="W49" s="1633"/>
      <c r="X49" s="1634"/>
      <c r="Y49" s="1634"/>
      <c r="Z49" s="1635"/>
      <c r="AA49" s="1633"/>
      <c r="AB49" s="1634"/>
      <c r="AC49" s="1634"/>
      <c r="AD49" s="1635"/>
      <c r="AE49" s="1633"/>
      <c r="AF49" s="1634"/>
      <c r="AG49" s="1634"/>
      <c r="AH49" s="1635"/>
      <c r="AI49" s="1633"/>
      <c r="AJ49" s="1634"/>
      <c r="AK49" s="1634"/>
      <c r="AL49" s="1635"/>
      <c r="AM49" s="1633"/>
      <c r="AN49" s="1634"/>
      <c r="AO49" s="1634"/>
      <c r="AP49" s="1635"/>
    </row>
    <row r="50" spans="1:42">
      <c r="A50" s="174"/>
      <c r="B50" s="175"/>
      <c r="C50" s="175"/>
      <c r="D50" s="175"/>
      <c r="E50" s="175"/>
      <c r="F50" s="175"/>
      <c r="G50" s="735"/>
      <c r="H50" s="737"/>
      <c r="I50" s="737"/>
      <c r="J50" s="737"/>
      <c r="K50" s="737"/>
      <c r="L50" s="175"/>
      <c r="M50" s="175"/>
      <c r="N50" s="175"/>
      <c r="O50" s="735"/>
      <c r="P50" s="735"/>
      <c r="Q50" s="738"/>
      <c r="R50" s="738"/>
      <c r="S50" s="738"/>
      <c r="T50" s="738"/>
      <c r="U50" s="175"/>
      <c r="V50" s="176"/>
      <c r="W50" s="1633"/>
      <c r="X50" s="1634"/>
      <c r="Y50" s="1634"/>
      <c r="Z50" s="1635"/>
      <c r="AA50" s="1633"/>
      <c r="AB50" s="1634"/>
      <c r="AC50" s="1634"/>
      <c r="AD50" s="1635"/>
      <c r="AE50" s="1633"/>
      <c r="AF50" s="1634"/>
      <c r="AG50" s="1634"/>
      <c r="AH50" s="1635"/>
      <c r="AI50" s="1633"/>
      <c r="AJ50" s="1634"/>
      <c r="AK50" s="1634"/>
      <c r="AL50" s="1635"/>
      <c r="AM50" s="1633"/>
      <c r="AN50" s="1634"/>
      <c r="AO50" s="1634"/>
      <c r="AP50" s="1635"/>
    </row>
    <row r="51" spans="1:42">
      <c r="A51" s="178"/>
      <c r="B51" s="179"/>
      <c r="C51" s="179" t="s">
        <v>1956</v>
      </c>
      <c r="D51" s="179"/>
      <c r="E51" s="179"/>
      <c r="F51" s="179"/>
      <c r="G51" s="736"/>
      <c r="H51" s="179"/>
      <c r="I51" s="179"/>
      <c r="J51" s="736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80"/>
      <c r="W51" s="1636">
        <f>SUM(W34:Z50)</f>
        <v>12480</v>
      </c>
      <c r="X51" s="1637"/>
      <c r="Y51" s="1637"/>
      <c r="Z51" s="1638"/>
      <c r="AA51" s="1636">
        <f t="shared" ref="AA51" si="8">SUM(AA34:AD50)</f>
        <v>384659</v>
      </c>
      <c r="AB51" s="1637"/>
      <c r="AC51" s="1637"/>
      <c r="AD51" s="1638"/>
      <c r="AE51" s="1636">
        <f t="shared" ref="AE51" si="9">SUM(AE34:AH50)</f>
        <v>45135</v>
      </c>
      <c r="AF51" s="1637"/>
      <c r="AG51" s="1637"/>
      <c r="AH51" s="1638"/>
      <c r="AI51" s="1636">
        <f>W51+AA51+AE51</f>
        <v>442274</v>
      </c>
      <c r="AJ51" s="1637"/>
      <c r="AK51" s="1637"/>
      <c r="AL51" s="1638"/>
      <c r="AM51" s="1639"/>
      <c r="AN51" s="1637"/>
      <c r="AO51" s="1637"/>
      <c r="AP51" s="1638"/>
    </row>
    <row r="52" spans="1:42">
      <c r="A52" s="1640" t="s">
        <v>6912</v>
      </c>
      <c r="B52" s="1641"/>
      <c r="C52" s="1641"/>
      <c r="D52" s="1641"/>
      <c r="E52" s="1641"/>
      <c r="F52" s="1641"/>
      <c r="G52" s="1641"/>
      <c r="H52" s="1641"/>
      <c r="I52" s="1641"/>
      <c r="J52" s="1641"/>
      <c r="K52" s="1641"/>
      <c r="L52" s="1641"/>
      <c r="M52" s="1641"/>
      <c r="N52" s="1641"/>
      <c r="O52" s="1641"/>
      <c r="P52" s="1641"/>
      <c r="Q52" s="1641"/>
      <c r="R52" s="1641"/>
      <c r="S52" s="1641"/>
      <c r="T52" s="1641"/>
      <c r="U52" s="1641"/>
      <c r="V52" s="1642"/>
      <c r="W52" s="1643">
        <f>ROUND(W51*94.3%,0)</f>
        <v>11769</v>
      </c>
      <c r="X52" s="1644"/>
      <c r="Y52" s="1644"/>
      <c r="Z52" s="1645"/>
      <c r="AA52" s="1643">
        <f t="shared" ref="AA52" si="10">ROUND(AA51*94.3%,0)</f>
        <v>362733</v>
      </c>
      <c r="AB52" s="1644"/>
      <c r="AC52" s="1644"/>
      <c r="AD52" s="1645"/>
      <c r="AE52" s="1643">
        <f t="shared" ref="AE52" si="11">ROUND(AE51*94.3%,0)</f>
        <v>42562</v>
      </c>
      <c r="AF52" s="1644"/>
      <c r="AG52" s="1644"/>
      <c r="AH52" s="1645"/>
      <c r="AI52" s="1644">
        <f>W52+AA52+AE52</f>
        <v>417064</v>
      </c>
      <c r="AJ52" s="1644"/>
      <c r="AK52" s="1644"/>
      <c r="AL52" s="1645"/>
      <c r="AM52" s="1646"/>
      <c r="AN52" s="1646"/>
      <c r="AO52" s="1646"/>
      <c r="AP52" s="1647"/>
    </row>
    <row r="53" spans="1:42">
      <c r="A53" s="1658" t="s">
        <v>6913</v>
      </c>
      <c r="B53" s="1659"/>
      <c r="C53" s="1659"/>
      <c r="D53" s="1659"/>
      <c r="E53" s="1659"/>
      <c r="F53" s="1659"/>
      <c r="G53" s="1659"/>
      <c r="H53" s="1659"/>
      <c r="I53" s="1659"/>
      <c r="J53" s="1659"/>
      <c r="K53" s="1659"/>
      <c r="L53" s="1659"/>
      <c r="M53" s="1659"/>
      <c r="N53" s="1659"/>
      <c r="O53" s="1659"/>
      <c r="P53" s="1659"/>
      <c r="Q53" s="1659"/>
      <c r="R53" s="1659"/>
      <c r="S53" s="1659"/>
      <c r="T53" s="1659"/>
      <c r="U53" s="1659"/>
      <c r="V53" s="1660"/>
      <c r="W53" s="1661">
        <f>W73</f>
        <v>6784</v>
      </c>
      <c r="X53" s="1662"/>
      <c r="Y53" s="1662"/>
      <c r="Z53" s="1663"/>
      <c r="AA53" s="1661">
        <f>AA73</f>
        <v>181602</v>
      </c>
      <c r="AB53" s="1662"/>
      <c r="AC53" s="1662"/>
      <c r="AD53" s="1663"/>
      <c r="AE53" s="1661">
        <f>AE73</f>
        <v>24533</v>
      </c>
      <c r="AF53" s="1662"/>
      <c r="AG53" s="1662"/>
      <c r="AH53" s="1663"/>
      <c r="AI53" s="1661">
        <f>W53+AA53+AE53</f>
        <v>212919</v>
      </c>
      <c r="AJ53" s="1662"/>
      <c r="AK53" s="1662"/>
      <c r="AL53" s="1663"/>
      <c r="AM53" s="1664"/>
      <c r="AN53" s="1665"/>
      <c r="AO53" s="1665"/>
      <c r="AP53" s="1666"/>
    </row>
    <row r="54" spans="1:42">
      <c r="A54" s="1667" t="s">
        <v>6902</v>
      </c>
      <c r="B54" s="1668"/>
      <c r="C54" s="1668"/>
      <c r="D54" s="1668"/>
      <c r="E54" s="1668"/>
      <c r="F54" s="1668"/>
      <c r="G54" s="1668"/>
      <c r="H54" s="1668"/>
      <c r="I54" s="1668"/>
      <c r="J54" s="1668"/>
      <c r="K54" s="1668"/>
      <c r="L54" s="1668"/>
      <c r="M54" s="1668"/>
      <c r="N54" s="1668"/>
      <c r="O54" s="1668"/>
      <c r="P54" s="1668"/>
      <c r="Q54" s="1668"/>
      <c r="R54" s="1668"/>
      <c r="S54" s="1668"/>
      <c r="T54" s="1668"/>
      <c r="U54" s="1668"/>
      <c r="V54" s="1669"/>
      <c r="W54" s="1655"/>
      <c r="X54" s="1656"/>
      <c r="Y54" s="1656"/>
      <c r="Z54" s="1657"/>
      <c r="AA54" s="1655"/>
      <c r="AB54" s="1656"/>
      <c r="AC54" s="1656"/>
      <c r="AD54" s="1657"/>
      <c r="AE54" s="1655"/>
      <c r="AF54" s="1656"/>
      <c r="AG54" s="1656"/>
      <c r="AH54" s="1657"/>
      <c r="AI54" s="1655"/>
      <c r="AJ54" s="1656"/>
      <c r="AK54" s="1656"/>
      <c r="AL54" s="1657"/>
      <c r="AM54" s="1650"/>
      <c r="AN54" s="1651"/>
      <c r="AO54" s="1651"/>
      <c r="AP54" s="1652"/>
    </row>
    <row r="55" spans="1:42">
      <c r="A55" s="174"/>
      <c r="B55" s="175"/>
      <c r="C55" s="1651" t="s">
        <v>6914</v>
      </c>
      <c r="D55" s="1651"/>
      <c r="E55" s="175"/>
      <c r="F55" s="175"/>
      <c r="G55" s="942"/>
      <c r="H55" s="175"/>
      <c r="I55" s="175"/>
      <c r="J55" s="942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6"/>
      <c r="W55" s="1670"/>
      <c r="X55" s="1651"/>
      <c r="Y55" s="1651"/>
      <c r="Z55" s="1652"/>
      <c r="AA55" s="1670"/>
      <c r="AB55" s="1651"/>
      <c r="AC55" s="1651"/>
      <c r="AD55" s="1652"/>
      <c r="AE55" s="1670"/>
      <c r="AF55" s="1651"/>
      <c r="AG55" s="1651"/>
      <c r="AH55" s="1652"/>
      <c r="AI55" s="1670"/>
      <c r="AJ55" s="1651"/>
      <c r="AK55" s="1651"/>
      <c r="AL55" s="1652"/>
      <c r="AM55" s="1670"/>
      <c r="AN55" s="1651"/>
      <c r="AO55" s="1651"/>
      <c r="AP55" s="1652"/>
    </row>
    <row r="56" spans="1:42">
      <c r="A56" s="174"/>
      <c r="B56" s="175"/>
      <c r="C56" s="1654" t="s">
        <v>6826</v>
      </c>
      <c r="D56" s="1654"/>
      <c r="E56" s="175"/>
      <c r="F56" s="175"/>
      <c r="G56" s="942"/>
      <c r="H56" s="175"/>
      <c r="I56" s="175"/>
      <c r="J56" s="942"/>
      <c r="K56" s="175"/>
      <c r="L56" s="175"/>
      <c r="M56" s="175"/>
      <c r="N56" s="175"/>
      <c r="O56" s="175"/>
      <c r="V56" s="176"/>
      <c r="W56" s="1633"/>
      <c r="X56" s="1634"/>
      <c r="Y56" s="1634"/>
      <c r="Z56" s="1635"/>
      <c r="AA56" s="1633"/>
      <c r="AB56" s="1634"/>
      <c r="AC56" s="1634"/>
      <c r="AD56" s="1635"/>
      <c r="AE56" s="1633"/>
      <c r="AF56" s="1634"/>
      <c r="AG56" s="1634"/>
      <c r="AH56" s="1635"/>
      <c r="AI56" s="1655"/>
      <c r="AJ56" s="1656"/>
      <c r="AK56" s="1656"/>
      <c r="AL56" s="1657"/>
      <c r="AM56" s="1650"/>
      <c r="AN56" s="1651"/>
      <c r="AO56" s="1651"/>
      <c r="AP56" s="1652"/>
    </row>
    <row r="57" spans="1:42">
      <c r="A57" s="174"/>
      <c r="B57" s="175"/>
      <c r="C57" s="175"/>
      <c r="D57" s="175"/>
      <c r="E57" s="175"/>
      <c r="F57" s="175"/>
      <c r="G57" s="942" t="s">
        <v>1947</v>
      </c>
      <c r="H57" s="1648"/>
      <c r="I57" s="1648"/>
      <c r="J57" s="1648"/>
      <c r="K57" s="1648"/>
      <c r="L57" s="942" t="s">
        <v>1948</v>
      </c>
      <c r="M57" s="231"/>
      <c r="N57" s="175"/>
      <c r="O57" s="945"/>
      <c r="P57" s="942" t="s">
        <v>1949</v>
      </c>
      <c r="Q57" s="1634">
        <f t="shared" ref="Q57" si="12">ROUND(H57*M57,0)</f>
        <v>0</v>
      </c>
      <c r="R57" s="1634"/>
      <c r="S57" s="1634"/>
      <c r="T57" s="1634"/>
      <c r="U57" s="175"/>
      <c r="V57" s="176"/>
      <c r="W57" s="1633"/>
      <c r="X57" s="1634"/>
      <c r="Y57" s="1634"/>
      <c r="Z57" s="1635"/>
      <c r="AA57" s="1633"/>
      <c r="AB57" s="1634"/>
      <c r="AC57" s="1634"/>
      <c r="AD57" s="1635"/>
      <c r="AE57" s="1633"/>
      <c r="AF57" s="1634"/>
      <c r="AG57" s="1634"/>
      <c r="AH57" s="1635"/>
      <c r="AI57" s="1633"/>
      <c r="AJ57" s="1634"/>
      <c r="AK57" s="1634"/>
      <c r="AL57" s="1635"/>
      <c r="AM57" s="1650"/>
      <c r="AN57" s="1651"/>
      <c r="AO57" s="1651"/>
      <c r="AP57" s="1652"/>
    </row>
    <row r="58" spans="1:42">
      <c r="A58" s="174"/>
      <c r="B58" s="175"/>
      <c r="C58" s="175"/>
      <c r="D58" s="175"/>
      <c r="E58" s="175"/>
      <c r="F58" s="175"/>
      <c r="G58" s="942" t="s">
        <v>1947</v>
      </c>
      <c r="H58" s="1648"/>
      <c r="I58" s="1648"/>
      <c r="J58" s="1648"/>
      <c r="K58" s="1648"/>
      <c r="L58" s="175"/>
      <c r="M58" s="177"/>
      <c r="N58" s="175"/>
      <c r="O58" s="942" t="s">
        <v>1950</v>
      </c>
      <c r="P58" s="942" t="s">
        <v>1949</v>
      </c>
      <c r="Q58" s="1653">
        <f>SUM(Q56:T57)</f>
        <v>0</v>
      </c>
      <c r="R58" s="1653"/>
      <c r="S58" s="1653"/>
      <c r="T58" s="1653"/>
      <c r="U58" s="175"/>
      <c r="V58" s="176"/>
      <c r="W58" s="1633">
        <f>Q58</f>
        <v>0</v>
      </c>
      <c r="X58" s="1634"/>
      <c r="Y58" s="1634"/>
      <c r="Z58" s="1635"/>
      <c r="AA58" s="1633"/>
      <c r="AB58" s="1634"/>
      <c r="AC58" s="1634"/>
      <c r="AD58" s="1635"/>
      <c r="AE58" s="1633"/>
      <c r="AF58" s="1634"/>
      <c r="AG58" s="1634"/>
      <c r="AH58" s="1635"/>
      <c r="AI58" s="1633"/>
      <c r="AJ58" s="1634"/>
      <c r="AK58" s="1634"/>
      <c r="AL58" s="1635"/>
      <c r="AM58" s="1650"/>
      <c r="AN58" s="1651"/>
      <c r="AO58" s="1651"/>
      <c r="AP58" s="1652"/>
    </row>
    <row r="59" spans="1:42">
      <c r="A59" s="174"/>
      <c r="B59" s="175"/>
      <c r="C59" s="1654" t="s">
        <v>6827</v>
      </c>
      <c r="D59" s="1654"/>
      <c r="E59" s="175"/>
      <c r="F59" s="175"/>
      <c r="G59" s="942"/>
      <c r="H59" s="175"/>
      <c r="I59" s="175"/>
      <c r="J59" s="942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6"/>
      <c r="W59" s="1633"/>
      <c r="X59" s="1634"/>
      <c r="Y59" s="1634"/>
      <c r="Z59" s="1635"/>
      <c r="AA59" s="1633"/>
      <c r="AB59" s="1634"/>
      <c r="AC59" s="1634"/>
      <c r="AD59" s="1635"/>
      <c r="AE59" s="1633"/>
      <c r="AF59" s="1634"/>
      <c r="AG59" s="1634"/>
      <c r="AH59" s="1635"/>
      <c r="AI59" s="1655"/>
      <c r="AJ59" s="1656"/>
      <c r="AK59" s="1656"/>
      <c r="AL59" s="1657"/>
      <c r="AM59" s="1650"/>
      <c r="AN59" s="1651"/>
      <c r="AO59" s="1651"/>
      <c r="AP59" s="1652"/>
    </row>
    <row r="60" spans="1:42">
      <c r="A60" s="174"/>
      <c r="B60" s="175"/>
      <c r="C60" s="175"/>
      <c r="D60" s="175" t="s">
        <v>6903</v>
      </c>
      <c r="E60" s="942"/>
      <c r="F60" s="942"/>
      <c r="G60" s="942" t="s">
        <v>1947</v>
      </c>
      <c r="H60" s="1648">
        <f>노임단가!$F$3</f>
        <v>226122</v>
      </c>
      <c r="I60" s="1648"/>
      <c r="J60" s="1648"/>
      <c r="K60" s="1648"/>
      <c r="L60" s="942" t="s">
        <v>1948</v>
      </c>
      <c r="M60" s="231">
        <v>0.46</v>
      </c>
      <c r="N60" s="175"/>
      <c r="O60" s="942"/>
      <c r="P60" s="942" t="s">
        <v>1949</v>
      </c>
      <c r="Q60" s="1649">
        <f>ROUND(H60*M60,0)</f>
        <v>104016</v>
      </c>
      <c r="R60" s="1649"/>
      <c r="S60" s="1649"/>
      <c r="T60" s="1649"/>
      <c r="U60" s="1651"/>
      <c r="V60" s="1652"/>
      <c r="W60" s="1633"/>
      <c r="X60" s="1634"/>
      <c r="Y60" s="1634"/>
      <c r="Z60" s="1635"/>
      <c r="AA60" s="1633"/>
      <c r="AB60" s="1634"/>
      <c r="AC60" s="1634"/>
      <c r="AD60" s="1635"/>
      <c r="AE60" s="1633"/>
      <c r="AF60" s="1634"/>
      <c r="AG60" s="1634"/>
      <c r="AH60" s="1635"/>
      <c r="AI60" s="1633"/>
      <c r="AJ60" s="1634"/>
      <c r="AK60" s="1634"/>
      <c r="AL60" s="1635"/>
      <c r="AM60" s="1650"/>
      <c r="AN60" s="1651"/>
      <c r="AO60" s="1651"/>
      <c r="AP60" s="1652"/>
    </row>
    <row r="61" spans="1:42">
      <c r="A61" s="174"/>
      <c r="B61" s="175"/>
      <c r="C61" s="175"/>
      <c r="D61" s="175" t="s">
        <v>6904</v>
      </c>
      <c r="E61" s="942"/>
      <c r="F61" s="942"/>
      <c r="G61" s="942" t="s">
        <v>1947</v>
      </c>
      <c r="H61" s="1648">
        <f>노임단가!$F$4</f>
        <v>172068</v>
      </c>
      <c r="I61" s="1648"/>
      <c r="J61" s="1648"/>
      <c r="K61" s="1648"/>
      <c r="L61" s="942" t="s">
        <v>1948</v>
      </c>
      <c r="M61" s="231">
        <v>0.23</v>
      </c>
      <c r="N61" s="175"/>
      <c r="O61" s="942"/>
      <c r="P61" s="942" t="s">
        <v>1949</v>
      </c>
      <c r="Q61" s="1649">
        <f>ROUND(H61*M61,0)</f>
        <v>39576</v>
      </c>
      <c r="R61" s="1649"/>
      <c r="S61" s="1649"/>
      <c r="T61" s="1649"/>
      <c r="U61" s="1651"/>
      <c r="V61" s="1652"/>
      <c r="W61" s="1633"/>
      <c r="X61" s="1634"/>
      <c r="Y61" s="1634"/>
      <c r="Z61" s="1635"/>
      <c r="AA61" s="1633"/>
      <c r="AB61" s="1634"/>
      <c r="AC61" s="1634"/>
      <c r="AD61" s="1635"/>
      <c r="AE61" s="1633"/>
      <c r="AF61" s="1634"/>
      <c r="AG61" s="1634"/>
      <c r="AH61" s="1635"/>
      <c r="AI61" s="1633"/>
      <c r="AJ61" s="1634"/>
      <c r="AK61" s="1634"/>
      <c r="AL61" s="1635"/>
      <c r="AM61" s="1650"/>
      <c r="AN61" s="1651"/>
      <c r="AO61" s="1651"/>
      <c r="AP61" s="1652"/>
    </row>
    <row r="62" spans="1:42">
      <c r="A62" s="174"/>
      <c r="B62" s="175"/>
      <c r="C62" s="175"/>
      <c r="D62" s="175"/>
      <c r="E62" s="175"/>
      <c r="F62" s="175"/>
      <c r="G62" s="942"/>
      <c r="H62" s="945"/>
      <c r="I62" s="945"/>
      <c r="J62" s="945"/>
      <c r="K62" s="945"/>
      <c r="L62" s="175"/>
      <c r="M62" s="175"/>
      <c r="N62" s="175"/>
      <c r="O62" s="942" t="s">
        <v>1950</v>
      </c>
      <c r="P62" s="942" t="s">
        <v>1949</v>
      </c>
      <c r="Q62" s="1653">
        <f>Q60+Q61</f>
        <v>143592</v>
      </c>
      <c r="R62" s="1653"/>
      <c r="S62" s="1653"/>
      <c r="T62" s="1653"/>
      <c r="U62" s="175"/>
      <c r="V62" s="176"/>
      <c r="W62" s="1633"/>
      <c r="X62" s="1634"/>
      <c r="Y62" s="1634"/>
      <c r="Z62" s="1635"/>
      <c r="AA62" s="1633">
        <f>Q62</f>
        <v>143592</v>
      </c>
      <c r="AB62" s="1634"/>
      <c r="AC62" s="1634"/>
      <c r="AD62" s="1635"/>
      <c r="AE62" s="1633"/>
      <c r="AF62" s="1634"/>
      <c r="AG62" s="1634"/>
      <c r="AH62" s="1635"/>
      <c r="AI62" s="1633"/>
      <c r="AJ62" s="1634"/>
      <c r="AK62" s="1634"/>
      <c r="AL62" s="1635"/>
      <c r="AM62" s="1650"/>
      <c r="AN62" s="1651"/>
      <c r="AO62" s="1651"/>
      <c r="AP62" s="1652"/>
    </row>
    <row r="63" spans="1:42">
      <c r="A63" s="174"/>
      <c r="B63" s="175"/>
      <c r="C63" s="1654" t="s">
        <v>6828</v>
      </c>
      <c r="D63" s="1654"/>
      <c r="E63" s="175"/>
      <c r="F63" s="175"/>
      <c r="G63" s="942"/>
      <c r="H63" s="175"/>
      <c r="I63" s="175"/>
      <c r="J63" s="942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6"/>
      <c r="W63" s="1633"/>
      <c r="X63" s="1634"/>
      <c r="Y63" s="1634"/>
      <c r="Z63" s="1635"/>
      <c r="AA63" s="1633"/>
      <c r="AB63" s="1634"/>
      <c r="AC63" s="1634"/>
      <c r="AD63" s="1635"/>
      <c r="AE63" s="1633"/>
      <c r="AF63" s="1634"/>
      <c r="AG63" s="1634"/>
      <c r="AH63" s="1635"/>
      <c r="AI63" s="1655"/>
      <c r="AJ63" s="1656"/>
      <c r="AK63" s="1656"/>
      <c r="AL63" s="1657"/>
      <c r="AM63" s="1650"/>
      <c r="AN63" s="1651"/>
      <c r="AO63" s="1651"/>
      <c r="AP63" s="1652"/>
    </row>
    <row r="64" spans="1:42">
      <c r="A64" s="174"/>
      <c r="B64" s="175"/>
      <c r="C64" s="175"/>
      <c r="D64" s="175"/>
      <c r="E64" s="942"/>
      <c r="F64" s="942"/>
      <c r="G64" s="942" t="s">
        <v>1947</v>
      </c>
      <c r="H64" s="1648"/>
      <c r="I64" s="1648"/>
      <c r="J64" s="1648"/>
      <c r="K64" s="1648"/>
      <c r="L64" s="942" t="s">
        <v>1948</v>
      </c>
      <c r="M64" s="231"/>
      <c r="N64" s="175"/>
      <c r="O64" s="942"/>
      <c r="P64" s="942" t="s">
        <v>1949</v>
      </c>
      <c r="Q64" s="1649">
        <f t="shared" ref="Q64" si="13">ROUND(H64*M64,0)</f>
        <v>0</v>
      </c>
      <c r="R64" s="1649"/>
      <c r="S64" s="1649"/>
      <c r="T64" s="1649"/>
      <c r="U64" s="175"/>
      <c r="V64" s="176"/>
      <c r="W64" s="1633"/>
      <c r="X64" s="1634"/>
      <c r="Y64" s="1634"/>
      <c r="Z64" s="1635"/>
      <c r="AA64" s="1633"/>
      <c r="AB64" s="1634"/>
      <c r="AC64" s="1634"/>
      <c r="AD64" s="1635"/>
      <c r="AE64" s="1633"/>
      <c r="AF64" s="1634"/>
      <c r="AG64" s="1634"/>
      <c r="AH64" s="1635"/>
      <c r="AI64" s="1633"/>
      <c r="AJ64" s="1634"/>
      <c r="AK64" s="1634"/>
      <c r="AL64" s="1635"/>
      <c r="AM64" s="1650"/>
      <c r="AN64" s="1651"/>
      <c r="AO64" s="1651"/>
      <c r="AP64" s="1652"/>
    </row>
    <row r="65" spans="1:42">
      <c r="A65" s="174"/>
      <c r="B65" s="175"/>
      <c r="C65" s="175"/>
      <c r="D65" s="175"/>
      <c r="E65" s="175"/>
      <c r="F65" s="175"/>
      <c r="G65" s="942"/>
      <c r="H65" s="945"/>
      <c r="I65" s="945"/>
      <c r="J65" s="945"/>
      <c r="K65" s="945"/>
      <c r="L65" s="175"/>
      <c r="M65" s="175"/>
      <c r="N65" s="175"/>
      <c r="O65" s="942" t="s">
        <v>1950</v>
      </c>
      <c r="P65" s="942" t="s">
        <v>1949</v>
      </c>
      <c r="Q65" s="1653">
        <f>Q64</f>
        <v>0</v>
      </c>
      <c r="R65" s="1653"/>
      <c r="S65" s="1653"/>
      <c r="T65" s="1653"/>
      <c r="U65" s="175"/>
      <c r="V65" s="176"/>
      <c r="W65" s="1633"/>
      <c r="X65" s="1634"/>
      <c r="Y65" s="1634"/>
      <c r="Z65" s="1635"/>
      <c r="AA65" s="1633"/>
      <c r="AB65" s="1634"/>
      <c r="AC65" s="1634"/>
      <c r="AD65" s="1635"/>
      <c r="AE65" s="1633">
        <f>Q65</f>
        <v>0</v>
      </c>
      <c r="AF65" s="1634"/>
      <c r="AG65" s="1634"/>
      <c r="AH65" s="1635"/>
      <c r="AI65" s="1633"/>
      <c r="AJ65" s="1634"/>
      <c r="AK65" s="1634"/>
      <c r="AL65" s="1635"/>
      <c r="AM65" s="1633"/>
      <c r="AN65" s="1634"/>
      <c r="AO65" s="1634"/>
      <c r="AP65" s="1635"/>
    </row>
    <row r="66" spans="1:42">
      <c r="A66" s="174"/>
      <c r="B66" s="175"/>
      <c r="C66" s="1654" t="s">
        <v>6908</v>
      </c>
      <c r="D66" s="1654"/>
      <c r="E66" s="175"/>
      <c r="F66" s="175"/>
      <c r="G66" s="942"/>
      <c r="H66" s="175"/>
      <c r="I66" s="175"/>
      <c r="J66" s="942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6"/>
      <c r="W66" s="1633"/>
      <c r="X66" s="1634"/>
      <c r="Y66" s="1634"/>
      <c r="Z66" s="1635"/>
      <c r="AA66" s="1633"/>
      <c r="AB66" s="1634"/>
      <c r="AC66" s="1634"/>
      <c r="AD66" s="1635"/>
      <c r="AE66" s="1633"/>
      <c r="AF66" s="1634"/>
      <c r="AG66" s="1634"/>
      <c r="AH66" s="1635"/>
      <c r="AI66" s="1655"/>
      <c r="AJ66" s="1656"/>
      <c r="AK66" s="1656"/>
      <c r="AL66" s="1657"/>
      <c r="AM66" s="1650"/>
      <c r="AN66" s="1651"/>
      <c r="AO66" s="1651"/>
      <c r="AP66" s="1652"/>
    </row>
    <row r="67" spans="1:42">
      <c r="A67" s="174"/>
      <c r="B67" s="175"/>
      <c r="C67" s="175"/>
      <c r="D67" s="175" t="s">
        <v>6909</v>
      </c>
      <c r="E67" s="942"/>
      <c r="F67" s="942"/>
      <c r="G67" s="942" t="s">
        <v>1947</v>
      </c>
      <c r="H67" s="1648">
        <f>기계경비총괄표!$H$4</f>
        <v>8667</v>
      </c>
      <c r="I67" s="1648"/>
      <c r="J67" s="1648"/>
      <c r="K67" s="1648"/>
      <c r="L67" s="942" t="s">
        <v>1948</v>
      </c>
      <c r="M67" s="231">
        <v>0.83</v>
      </c>
      <c r="N67" s="175"/>
      <c r="O67" s="942"/>
      <c r="P67" s="942" t="s">
        <v>1949</v>
      </c>
      <c r="Q67" s="1649">
        <f t="shared" ref="Q67:Q69" si="14">ROUND(H67*M67,0)</f>
        <v>7194</v>
      </c>
      <c r="R67" s="1649"/>
      <c r="S67" s="1649"/>
      <c r="T67" s="1649"/>
      <c r="U67" s="175"/>
      <c r="V67" s="176"/>
      <c r="W67" s="1633">
        <f>Q67</f>
        <v>7194</v>
      </c>
      <c r="X67" s="1634"/>
      <c r="Y67" s="1634"/>
      <c r="Z67" s="1635"/>
      <c r="AA67" s="1633"/>
      <c r="AB67" s="1634"/>
      <c r="AC67" s="1634"/>
      <c r="AD67" s="1635"/>
      <c r="AE67" s="1633"/>
      <c r="AF67" s="1634"/>
      <c r="AG67" s="1634"/>
      <c r="AH67" s="1635"/>
      <c r="AI67" s="1633"/>
      <c r="AJ67" s="1634"/>
      <c r="AK67" s="1634"/>
      <c r="AL67" s="1635"/>
      <c r="AM67" s="1650"/>
      <c r="AN67" s="1651"/>
      <c r="AO67" s="1651"/>
      <c r="AP67" s="1652"/>
    </row>
    <row r="68" spans="1:42">
      <c r="A68" s="174"/>
      <c r="B68" s="175"/>
      <c r="C68" s="175"/>
      <c r="D68" s="175" t="s">
        <v>6910</v>
      </c>
      <c r="E68" s="942"/>
      <c r="F68" s="942"/>
      <c r="G68" s="942" t="s">
        <v>1947</v>
      </c>
      <c r="H68" s="1648">
        <f>기계경비총괄표!$G$4</f>
        <v>59020</v>
      </c>
      <c r="I68" s="1648"/>
      <c r="J68" s="1648"/>
      <c r="K68" s="1648"/>
      <c r="L68" s="942" t="s">
        <v>1948</v>
      </c>
      <c r="M68" s="231">
        <v>0.83</v>
      </c>
      <c r="N68" s="175"/>
      <c r="O68" s="942"/>
      <c r="P68" s="942" t="s">
        <v>1949</v>
      </c>
      <c r="Q68" s="1649">
        <f t="shared" si="14"/>
        <v>48987</v>
      </c>
      <c r="R68" s="1649"/>
      <c r="S68" s="1649"/>
      <c r="T68" s="1649"/>
      <c r="U68" s="175"/>
      <c r="V68" s="176"/>
      <c r="W68" s="1633"/>
      <c r="X68" s="1634"/>
      <c r="Y68" s="1634"/>
      <c r="Z68" s="1635"/>
      <c r="AA68" s="1633">
        <f>Q68</f>
        <v>48987</v>
      </c>
      <c r="AB68" s="1634"/>
      <c r="AC68" s="1634"/>
      <c r="AD68" s="1635"/>
      <c r="AE68" s="1633"/>
      <c r="AF68" s="1634"/>
      <c r="AG68" s="1634"/>
      <c r="AH68" s="1635"/>
      <c r="AI68" s="1633"/>
      <c r="AJ68" s="1634"/>
      <c r="AK68" s="1634"/>
      <c r="AL68" s="1635"/>
      <c r="AM68" s="1650"/>
      <c r="AN68" s="1651"/>
      <c r="AO68" s="1651"/>
      <c r="AP68" s="1652"/>
    </row>
    <row r="69" spans="1:42">
      <c r="A69" s="174"/>
      <c r="B69" s="175"/>
      <c r="C69" s="175"/>
      <c r="D69" s="175" t="s">
        <v>6911</v>
      </c>
      <c r="E69" s="942"/>
      <c r="F69" s="942"/>
      <c r="G69" s="942" t="s">
        <v>1947</v>
      </c>
      <c r="H69" s="1648">
        <f>기계경비총괄표!$I$4</f>
        <v>31344</v>
      </c>
      <c r="I69" s="1648"/>
      <c r="J69" s="1648"/>
      <c r="K69" s="1648"/>
      <c r="L69" s="942" t="s">
        <v>1948</v>
      </c>
      <c r="M69" s="231">
        <v>0.83</v>
      </c>
      <c r="N69" s="175"/>
      <c r="O69" s="942"/>
      <c r="P69" s="942" t="s">
        <v>1949</v>
      </c>
      <c r="Q69" s="1649">
        <f t="shared" si="14"/>
        <v>26016</v>
      </c>
      <c r="R69" s="1649"/>
      <c r="S69" s="1649"/>
      <c r="T69" s="1649"/>
      <c r="U69" s="175"/>
      <c r="V69" s="176"/>
      <c r="W69" s="1633"/>
      <c r="X69" s="1634"/>
      <c r="Y69" s="1634"/>
      <c r="Z69" s="1635"/>
      <c r="AA69" s="1633"/>
      <c r="AB69" s="1634"/>
      <c r="AC69" s="1634"/>
      <c r="AD69" s="1635"/>
      <c r="AE69" s="1633">
        <f>Q69</f>
        <v>26016</v>
      </c>
      <c r="AF69" s="1634"/>
      <c r="AG69" s="1634"/>
      <c r="AH69" s="1635"/>
      <c r="AI69" s="1633"/>
      <c r="AJ69" s="1634"/>
      <c r="AK69" s="1634"/>
      <c r="AL69" s="1635"/>
      <c r="AM69" s="1650"/>
      <c r="AN69" s="1651"/>
      <c r="AO69" s="1651"/>
      <c r="AP69" s="1652"/>
    </row>
    <row r="70" spans="1:42">
      <c r="A70" s="174"/>
      <c r="B70" s="175"/>
      <c r="C70" s="175"/>
      <c r="D70" s="175"/>
      <c r="E70" s="175"/>
      <c r="F70" s="175"/>
      <c r="G70" s="942"/>
      <c r="H70" s="945"/>
      <c r="I70" s="945"/>
      <c r="J70" s="945"/>
      <c r="K70" s="945"/>
      <c r="L70" s="175"/>
      <c r="M70" s="175"/>
      <c r="N70" s="175"/>
      <c r="O70" s="942"/>
      <c r="P70" s="942"/>
      <c r="Q70" s="1653"/>
      <c r="R70" s="1653"/>
      <c r="S70" s="1653"/>
      <c r="T70" s="1653"/>
      <c r="U70" s="175"/>
      <c r="V70" s="176"/>
      <c r="W70" s="1633"/>
      <c r="X70" s="1634"/>
      <c r="Y70" s="1634"/>
      <c r="Z70" s="1635"/>
      <c r="AA70" s="1633"/>
      <c r="AB70" s="1634"/>
      <c r="AC70" s="1634"/>
      <c r="AD70" s="1635"/>
      <c r="AE70" s="1633"/>
      <c r="AF70" s="1634"/>
      <c r="AG70" s="1634"/>
      <c r="AH70" s="1635"/>
      <c r="AI70" s="1633"/>
      <c r="AJ70" s="1634"/>
      <c r="AK70" s="1634"/>
      <c r="AL70" s="1635"/>
      <c r="AM70" s="1633"/>
      <c r="AN70" s="1634"/>
      <c r="AO70" s="1634"/>
      <c r="AP70" s="1635"/>
    </row>
    <row r="71" spans="1:42">
      <c r="A71" s="174"/>
      <c r="B71" s="175"/>
      <c r="C71" s="175"/>
      <c r="D71" s="175"/>
      <c r="E71" s="175"/>
      <c r="F71" s="175"/>
      <c r="G71" s="942"/>
      <c r="H71" s="945"/>
      <c r="I71" s="945"/>
      <c r="J71" s="945"/>
      <c r="K71" s="945"/>
      <c r="L71" s="175"/>
      <c r="M71" s="175"/>
      <c r="N71" s="175"/>
      <c r="O71" s="942"/>
      <c r="P71" s="942"/>
      <c r="Q71" s="944"/>
      <c r="R71" s="944"/>
      <c r="S71" s="944"/>
      <c r="T71" s="944"/>
      <c r="U71" s="175"/>
      <c r="V71" s="176"/>
      <c r="W71" s="1633"/>
      <c r="X71" s="1634"/>
      <c r="Y71" s="1634"/>
      <c r="Z71" s="1635"/>
      <c r="AA71" s="1633"/>
      <c r="AB71" s="1634"/>
      <c r="AC71" s="1634"/>
      <c r="AD71" s="1635"/>
      <c r="AE71" s="1633"/>
      <c r="AF71" s="1634"/>
      <c r="AG71" s="1634"/>
      <c r="AH71" s="1635"/>
      <c r="AI71" s="1633"/>
      <c r="AJ71" s="1634"/>
      <c r="AK71" s="1634"/>
      <c r="AL71" s="1635"/>
      <c r="AM71" s="1633"/>
      <c r="AN71" s="1634"/>
      <c r="AO71" s="1634"/>
      <c r="AP71" s="1635"/>
    </row>
    <row r="72" spans="1:42">
      <c r="A72" s="178"/>
      <c r="B72" s="179"/>
      <c r="C72" s="179" t="s">
        <v>1956</v>
      </c>
      <c r="D72" s="179"/>
      <c r="E72" s="179"/>
      <c r="F72" s="179"/>
      <c r="G72" s="943"/>
      <c r="H72" s="179"/>
      <c r="I72" s="179"/>
      <c r="J72" s="943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80"/>
      <c r="W72" s="1636">
        <f>SUM(W55:Z71)</f>
        <v>7194</v>
      </c>
      <c r="X72" s="1637"/>
      <c r="Y72" s="1637"/>
      <c r="Z72" s="1638"/>
      <c r="AA72" s="1636">
        <f t="shared" ref="AA72" si="15">SUM(AA55:AD71)</f>
        <v>192579</v>
      </c>
      <c r="AB72" s="1637"/>
      <c r="AC72" s="1637"/>
      <c r="AD72" s="1638"/>
      <c r="AE72" s="1636">
        <f t="shared" ref="AE72" si="16">SUM(AE55:AH71)</f>
        <v>26016</v>
      </c>
      <c r="AF72" s="1637"/>
      <c r="AG72" s="1637"/>
      <c r="AH72" s="1638"/>
      <c r="AI72" s="1636">
        <f>W72+AA72+AE72</f>
        <v>225789</v>
      </c>
      <c r="AJ72" s="1637"/>
      <c r="AK72" s="1637"/>
      <c r="AL72" s="1638"/>
      <c r="AM72" s="1639"/>
      <c r="AN72" s="1637"/>
      <c r="AO72" s="1637"/>
      <c r="AP72" s="1638"/>
    </row>
    <row r="73" spans="1:42">
      <c r="A73" s="1640" t="s">
        <v>6912</v>
      </c>
      <c r="B73" s="1641"/>
      <c r="C73" s="1641"/>
      <c r="D73" s="1641"/>
      <c r="E73" s="1641"/>
      <c r="F73" s="1641"/>
      <c r="G73" s="1641"/>
      <c r="H73" s="1641"/>
      <c r="I73" s="1641"/>
      <c r="J73" s="1641"/>
      <c r="K73" s="1641"/>
      <c r="L73" s="1641"/>
      <c r="M73" s="1641"/>
      <c r="N73" s="1641"/>
      <c r="O73" s="1641"/>
      <c r="P73" s="1641"/>
      <c r="Q73" s="1641"/>
      <c r="R73" s="1641"/>
      <c r="S73" s="1641"/>
      <c r="T73" s="1641"/>
      <c r="U73" s="1641"/>
      <c r="V73" s="1642"/>
      <c r="W73" s="1643">
        <f>ROUND(W72*94.3%,0)</f>
        <v>6784</v>
      </c>
      <c r="X73" s="1644"/>
      <c r="Y73" s="1644"/>
      <c r="Z73" s="1645"/>
      <c r="AA73" s="1643">
        <f t="shared" ref="AA73" si="17">ROUND(AA72*94.3%,0)</f>
        <v>181602</v>
      </c>
      <c r="AB73" s="1644"/>
      <c r="AC73" s="1644"/>
      <c r="AD73" s="1645"/>
      <c r="AE73" s="1643">
        <f t="shared" ref="AE73" si="18">ROUND(AE72*94.3%,0)</f>
        <v>24533</v>
      </c>
      <c r="AF73" s="1644"/>
      <c r="AG73" s="1644"/>
      <c r="AH73" s="1645"/>
      <c r="AI73" s="1644">
        <f>W73+AA73+AE73</f>
        <v>212919</v>
      </c>
      <c r="AJ73" s="1644"/>
      <c r="AK73" s="1644"/>
      <c r="AL73" s="1645"/>
      <c r="AM73" s="1646"/>
      <c r="AN73" s="1646"/>
      <c r="AO73" s="1646"/>
      <c r="AP73" s="1647"/>
    </row>
    <row r="74" spans="1:42">
      <c r="A74" s="1658" t="s">
        <v>6925</v>
      </c>
      <c r="B74" s="1659"/>
      <c r="C74" s="1659"/>
      <c r="D74" s="1659"/>
      <c r="E74" s="1659"/>
      <c r="F74" s="1659"/>
      <c r="G74" s="1659"/>
      <c r="H74" s="1659"/>
      <c r="I74" s="1659"/>
      <c r="J74" s="1659"/>
      <c r="K74" s="1659"/>
      <c r="L74" s="1659"/>
      <c r="M74" s="1659"/>
      <c r="N74" s="1659"/>
      <c r="O74" s="1659"/>
      <c r="P74" s="1659"/>
      <c r="Q74" s="1659"/>
      <c r="R74" s="1659"/>
      <c r="S74" s="1659"/>
      <c r="T74" s="1659"/>
      <c r="U74" s="1659"/>
      <c r="V74" s="1660"/>
      <c r="W74" s="1661">
        <f>W94</f>
        <v>737</v>
      </c>
      <c r="X74" s="1662"/>
      <c r="Y74" s="1662"/>
      <c r="Z74" s="1663"/>
      <c r="AA74" s="1661">
        <f>AA94</f>
        <v>12296</v>
      </c>
      <c r="AB74" s="1662"/>
      <c r="AC74" s="1662"/>
      <c r="AD74" s="1663"/>
      <c r="AE74" s="1661">
        <f>AE94</f>
        <v>1121</v>
      </c>
      <c r="AF74" s="1662"/>
      <c r="AG74" s="1662"/>
      <c r="AH74" s="1663"/>
      <c r="AI74" s="1661">
        <f>W74+AA74+AE74</f>
        <v>14154</v>
      </c>
      <c r="AJ74" s="1662"/>
      <c r="AK74" s="1662"/>
      <c r="AL74" s="1663"/>
      <c r="AM74" s="1664"/>
      <c r="AN74" s="1665"/>
      <c r="AO74" s="1665"/>
      <c r="AP74" s="1666"/>
    </row>
    <row r="75" spans="1:42">
      <c r="A75" s="1667" t="s">
        <v>6924</v>
      </c>
      <c r="B75" s="1668"/>
      <c r="C75" s="1668"/>
      <c r="D75" s="1668"/>
      <c r="E75" s="1668"/>
      <c r="F75" s="1668"/>
      <c r="G75" s="1668"/>
      <c r="H75" s="1668"/>
      <c r="I75" s="1668"/>
      <c r="J75" s="1668"/>
      <c r="K75" s="1668"/>
      <c r="L75" s="1668"/>
      <c r="M75" s="1668"/>
      <c r="N75" s="1668"/>
      <c r="O75" s="1668"/>
      <c r="P75" s="1668"/>
      <c r="Q75" s="1668"/>
      <c r="R75" s="1668"/>
      <c r="S75" s="1668"/>
      <c r="T75" s="1668"/>
      <c r="U75" s="1668"/>
      <c r="V75" s="1669"/>
      <c r="W75" s="1655"/>
      <c r="X75" s="1656"/>
      <c r="Y75" s="1656"/>
      <c r="Z75" s="1657"/>
      <c r="AA75" s="1655"/>
      <c r="AB75" s="1656"/>
      <c r="AC75" s="1656"/>
      <c r="AD75" s="1657"/>
      <c r="AE75" s="1655"/>
      <c r="AF75" s="1656"/>
      <c r="AG75" s="1656"/>
      <c r="AH75" s="1657"/>
      <c r="AI75" s="1655"/>
      <c r="AJ75" s="1656"/>
      <c r="AK75" s="1656"/>
      <c r="AL75" s="1657"/>
      <c r="AM75" s="1650"/>
      <c r="AN75" s="1651"/>
      <c r="AO75" s="1651"/>
      <c r="AP75" s="1652"/>
    </row>
    <row r="76" spans="1:42">
      <c r="A76" s="174"/>
      <c r="B76" s="175"/>
      <c r="C76" s="1651" t="s">
        <v>6923</v>
      </c>
      <c r="D76" s="1651"/>
      <c r="E76" s="175"/>
      <c r="F76" s="175"/>
      <c r="G76" s="942"/>
      <c r="H76" s="175"/>
      <c r="I76" s="175"/>
      <c r="J76" s="942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6"/>
      <c r="W76" s="1670"/>
      <c r="X76" s="1651"/>
      <c r="Y76" s="1651"/>
      <c r="Z76" s="1652"/>
      <c r="AA76" s="1670"/>
      <c r="AB76" s="1651"/>
      <c r="AC76" s="1651"/>
      <c r="AD76" s="1652"/>
      <c r="AE76" s="1670"/>
      <c r="AF76" s="1651"/>
      <c r="AG76" s="1651"/>
      <c r="AH76" s="1652"/>
      <c r="AI76" s="1670"/>
      <c r="AJ76" s="1651"/>
      <c r="AK76" s="1651"/>
      <c r="AL76" s="1652"/>
      <c r="AM76" s="1670"/>
      <c r="AN76" s="1651"/>
      <c r="AO76" s="1651"/>
      <c r="AP76" s="1652"/>
    </row>
    <row r="77" spans="1:42">
      <c r="A77" s="174"/>
      <c r="B77" s="175"/>
      <c r="C77" s="1654" t="s">
        <v>6826</v>
      </c>
      <c r="D77" s="1654"/>
      <c r="E77" s="175"/>
      <c r="F77" s="175"/>
      <c r="G77" s="942"/>
      <c r="H77" s="175"/>
      <c r="I77" s="175"/>
      <c r="J77" s="942"/>
      <c r="K77" s="175"/>
      <c r="L77" s="175"/>
      <c r="M77" s="175"/>
      <c r="N77" s="175"/>
      <c r="O77" s="175"/>
      <c r="V77" s="176"/>
      <c r="W77" s="1633"/>
      <c r="X77" s="1634"/>
      <c r="Y77" s="1634"/>
      <c r="Z77" s="1635"/>
      <c r="AA77" s="1633"/>
      <c r="AB77" s="1634"/>
      <c r="AC77" s="1634"/>
      <c r="AD77" s="1635"/>
      <c r="AE77" s="1633"/>
      <c r="AF77" s="1634"/>
      <c r="AG77" s="1634"/>
      <c r="AH77" s="1635"/>
      <c r="AI77" s="1655"/>
      <c r="AJ77" s="1656"/>
      <c r="AK77" s="1656"/>
      <c r="AL77" s="1657"/>
      <c r="AM77" s="1650"/>
      <c r="AN77" s="1651"/>
      <c r="AO77" s="1651"/>
      <c r="AP77" s="1652"/>
    </row>
    <row r="78" spans="1:42">
      <c r="A78" s="174"/>
      <c r="B78" s="175"/>
      <c r="C78" s="175"/>
      <c r="D78" s="175" t="s">
        <v>6928</v>
      </c>
      <c r="E78" s="175"/>
      <c r="F78" s="175"/>
      <c r="G78" s="942" t="s">
        <v>1947</v>
      </c>
      <c r="H78" s="1648">
        <f>Q83</f>
        <v>13039</v>
      </c>
      <c r="I78" s="1648"/>
      <c r="J78" s="1648"/>
      <c r="K78" s="1648"/>
      <c r="L78" s="942" t="s">
        <v>1948</v>
      </c>
      <c r="M78" s="231">
        <v>6</v>
      </c>
      <c r="N78" s="175" t="s">
        <v>6927</v>
      </c>
      <c r="O78" s="945"/>
      <c r="P78" s="942" t="s">
        <v>1949</v>
      </c>
      <c r="Q78" s="1634">
        <f>ROUND(H78*M78%,0)</f>
        <v>782</v>
      </c>
      <c r="R78" s="1634"/>
      <c r="S78" s="1634"/>
      <c r="T78" s="1634"/>
      <c r="U78" s="175"/>
      <c r="V78" s="176"/>
      <c r="W78" s="1633"/>
      <c r="X78" s="1634"/>
      <c r="Y78" s="1634"/>
      <c r="Z78" s="1635"/>
      <c r="AA78" s="1633"/>
      <c r="AB78" s="1634"/>
      <c r="AC78" s="1634"/>
      <c r="AD78" s="1635"/>
      <c r="AE78" s="1633"/>
      <c r="AF78" s="1634"/>
      <c r="AG78" s="1634"/>
      <c r="AH78" s="1635"/>
      <c r="AI78" s="1633"/>
      <c r="AJ78" s="1634"/>
      <c r="AK78" s="1634"/>
      <c r="AL78" s="1635"/>
      <c r="AM78" s="1650"/>
      <c r="AN78" s="1651"/>
      <c r="AO78" s="1651"/>
      <c r="AP78" s="1652"/>
    </row>
    <row r="79" spans="1:42">
      <c r="A79" s="174"/>
      <c r="B79" s="175"/>
      <c r="C79" s="175"/>
      <c r="D79" s="175"/>
      <c r="E79" s="175"/>
      <c r="F79" s="175"/>
      <c r="G79" s="942" t="s">
        <v>1947</v>
      </c>
      <c r="H79" s="1648"/>
      <c r="I79" s="1648"/>
      <c r="J79" s="1648"/>
      <c r="K79" s="1648"/>
      <c r="L79" s="175"/>
      <c r="M79" s="177"/>
      <c r="N79" s="175"/>
      <c r="O79" s="942" t="s">
        <v>1950</v>
      </c>
      <c r="P79" s="942" t="s">
        <v>1949</v>
      </c>
      <c r="Q79" s="1653">
        <f>Q78</f>
        <v>782</v>
      </c>
      <c r="R79" s="1653"/>
      <c r="S79" s="1653"/>
      <c r="T79" s="1653"/>
      <c r="U79" s="175"/>
      <c r="V79" s="176"/>
      <c r="W79" s="1633">
        <f>Q79</f>
        <v>782</v>
      </c>
      <c r="X79" s="1634"/>
      <c r="Y79" s="1634"/>
      <c r="Z79" s="1635"/>
      <c r="AA79" s="1633"/>
      <c r="AB79" s="1634"/>
      <c r="AC79" s="1634"/>
      <c r="AD79" s="1635"/>
      <c r="AE79" s="1633"/>
      <c r="AF79" s="1634"/>
      <c r="AG79" s="1634"/>
      <c r="AH79" s="1635"/>
      <c r="AI79" s="1633"/>
      <c r="AJ79" s="1634"/>
      <c r="AK79" s="1634"/>
      <c r="AL79" s="1635"/>
      <c r="AM79" s="1650"/>
      <c r="AN79" s="1651"/>
      <c r="AO79" s="1651"/>
      <c r="AP79" s="1652"/>
    </row>
    <row r="80" spans="1:42">
      <c r="A80" s="174"/>
      <c r="B80" s="175"/>
      <c r="C80" s="1654" t="s">
        <v>6827</v>
      </c>
      <c r="D80" s="1654"/>
      <c r="E80" s="175"/>
      <c r="F80" s="175"/>
      <c r="G80" s="942"/>
      <c r="H80" s="175"/>
      <c r="I80" s="175"/>
      <c r="J80" s="942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6"/>
      <c r="W80" s="1633"/>
      <c r="X80" s="1634"/>
      <c r="Y80" s="1634"/>
      <c r="Z80" s="1635"/>
      <c r="AA80" s="1633"/>
      <c r="AB80" s="1634"/>
      <c r="AC80" s="1634"/>
      <c r="AD80" s="1635"/>
      <c r="AE80" s="1633"/>
      <c r="AF80" s="1634"/>
      <c r="AG80" s="1634"/>
      <c r="AH80" s="1635"/>
      <c r="AI80" s="1655"/>
      <c r="AJ80" s="1656"/>
      <c r="AK80" s="1656"/>
      <c r="AL80" s="1657"/>
      <c r="AM80" s="1650"/>
      <c r="AN80" s="1651"/>
      <c r="AO80" s="1651"/>
      <c r="AP80" s="1652"/>
    </row>
    <row r="81" spans="1:42">
      <c r="A81" s="174"/>
      <c r="B81" s="175"/>
      <c r="C81" s="175"/>
      <c r="D81" s="175" t="s">
        <v>6926</v>
      </c>
      <c r="E81" s="942"/>
      <c r="F81" s="942"/>
      <c r="G81" s="942" t="s">
        <v>1947</v>
      </c>
      <c r="H81" s="1648">
        <f>노임단가!$F$6</f>
        <v>262580</v>
      </c>
      <c r="I81" s="1648"/>
      <c r="J81" s="1648"/>
      <c r="K81" s="1648"/>
      <c r="L81" s="942" t="s">
        <v>1948</v>
      </c>
      <c r="M81" s="231">
        <v>0.03</v>
      </c>
      <c r="N81" s="175"/>
      <c r="O81" s="942"/>
      <c r="P81" s="942" t="s">
        <v>1949</v>
      </c>
      <c r="Q81" s="1649">
        <f>ROUND(H81*M81,0)</f>
        <v>7877</v>
      </c>
      <c r="R81" s="1649"/>
      <c r="S81" s="1649"/>
      <c r="T81" s="1649"/>
      <c r="U81" s="1651"/>
      <c r="V81" s="1652"/>
      <c r="W81" s="1633"/>
      <c r="X81" s="1634"/>
      <c r="Y81" s="1634"/>
      <c r="Z81" s="1635"/>
      <c r="AA81" s="1633"/>
      <c r="AB81" s="1634"/>
      <c r="AC81" s="1634"/>
      <c r="AD81" s="1635"/>
      <c r="AE81" s="1633"/>
      <c r="AF81" s="1634"/>
      <c r="AG81" s="1634"/>
      <c r="AH81" s="1635"/>
      <c r="AI81" s="1633"/>
      <c r="AJ81" s="1634"/>
      <c r="AK81" s="1634"/>
      <c r="AL81" s="1635"/>
      <c r="AM81" s="1650"/>
      <c r="AN81" s="1651"/>
      <c r="AO81" s="1651"/>
      <c r="AP81" s="1652"/>
    </row>
    <row r="82" spans="1:42">
      <c r="A82" s="174"/>
      <c r="B82" s="175"/>
      <c r="C82" s="175"/>
      <c r="D82" s="175" t="s">
        <v>6904</v>
      </c>
      <c r="E82" s="942"/>
      <c r="F82" s="942"/>
      <c r="G82" s="942" t="s">
        <v>1947</v>
      </c>
      <c r="H82" s="1648">
        <f>노임단가!$F$4</f>
        <v>172068</v>
      </c>
      <c r="I82" s="1648"/>
      <c r="J82" s="1648"/>
      <c r="K82" s="1648"/>
      <c r="L82" s="942" t="s">
        <v>1948</v>
      </c>
      <c r="M82" s="231">
        <v>0.03</v>
      </c>
      <c r="N82" s="175"/>
      <c r="O82" s="942"/>
      <c r="P82" s="942" t="s">
        <v>1949</v>
      </c>
      <c r="Q82" s="1649">
        <f>ROUND(H82*M82,0)</f>
        <v>5162</v>
      </c>
      <c r="R82" s="1649"/>
      <c r="S82" s="1649"/>
      <c r="T82" s="1649"/>
      <c r="U82" s="1651"/>
      <c r="V82" s="1652"/>
      <c r="W82" s="1633"/>
      <c r="X82" s="1634"/>
      <c r="Y82" s="1634"/>
      <c r="Z82" s="1635"/>
      <c r="AA82" s="1633"/>
      <c r="AB82" s="1634"/>
      <c r="AC82" s="1634"/>
      <c r="AD82" s="1635"/>
      <c r="AE82" s="1633"/>
      <c r="AF82" s="1634"/>
      <c r="AG82" s="1634"/>
      <c r="AH82" s="1635"/>
      <c r="AI82" s="1633"/>
      <c r="AJ82" s="1634"/>
      <c r="AK82" s="1634"/>
      <c r="AL82" s="1635"/>
      <c r="AM82" s="1650"/>
      <c r="AN82" s="1651"/>
      <c r="AO82" s="1651"/>
      <c r="AP82" s="1652"/>
    </row>
    <row r="83" spans="1:42">
      <c r="A83" s="174"/>
      <c r="B83" s="175"/>
      <c r="C83" s="175"/>
      <c r="D83" s="175"/>
      <c r="E83" s="175"/>
      <c r="F83" s="175"/>
      <c r="G83" s="942"/>
      <c r="H83" s="945"/>
      <c r="I83" s="945"/>
      <c r="J83" s="945"/>
      <c r="K83" s="945"/>
      <c r="L83" s="175"/>
      <c r="M83" s="175"/>
      <c r="N83" s="175"/>
      <c r="O83" s="942" t="s">
        <v>1950</v>
      </c>
      <c r="P83" s="942" t="s">
        <v>1949</v>
      </c>
      <c r="Q83" s="1653">
        <f>Q81+Q82</f>
        <v>13039</v>
      </c>
      <c r="R83" s="1653"/>
      <c r="S83" s="1653"/>
      <c r="T83" s="1653"/>
      <c r="U83" s="175"/>
      <c r="V83" s="176"/>
      <c r="W83" s="1633"/>
      <c r="X83" s="1634"/>
      <c r="Y83" s="1634"/>
      <c r="Z83" s="1635"/>
      <c r="AA83" s="1633">
        <f>Q83</f>
        <v>13039</v>
      </c>
      <c r="AB83" s="1634"/>
      <c r="AC83" s="1634"/>
      <c r="AD83" s="1635"/>
      <c r="AE83" s="1633"/>
      <c r="AF83" s="1634"/>
      <c r="AG83" s="1634"/>
      <c r="AH83" s="1635"/>
      <c r="AI83" s="1633"/>
      <c r="AJ83" s="1634"/>
      <c r="AK83" s="1634"/>
      <c r="AL83" s="1635"/>
      <c r="AM83" s="1650"/>
      <c r="AN83" s="1651"/>
      <c r="AO83" s="1651"/>
      <c r="AP83" s="1652"/>
    </row>
    <row r="84" spans="1:42">
      <c r="A84" s="174"/>
      <c r="B84" s="175"/>
      <c r="C84" s="1654" t="s">
        <v>6828</v>
      </c>
      <c r="D84" s="1654"/>
      <c r="E84" s="175"/>
      <c r="F84" s="175"/>
      <c r="G84" s="942"/>
      <c r="H84" s="175"/>
      <c r="I84" s="175"/>
      <c r="J84" s="942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6"/>
      <c r="W84" s="1633"/>
      <c r="X84" s="1634"/>
      <c r="Y84" s="1634"/>
      <c r="Z84" s="1635"/>
      <c r="AA84" s="1633"/>
      <c r="AB84" s="1634"/>
      <c r="AC84" s="1634"/>
      <c r="AD84" s="1635"/>
      <c r="AE84" s="1633"/>
      <c r="AF84" s="1634"/>
      <c r="AG84" s="1634"/>
      <c r="AH84" s="1635"/>
      <c r="AI84" s="1655"/>
      <c r="AJ84" s="1656"/>
      <c r="AK84" s="1656"/>
      <c r="AL84" s="1657"/>
      <c r="AM84" s="1650"/>
      <c r="AN84" s="1651"/>
      <c r="AO84" s="1651"/>
      <c r="AP84" s="1652"/>
    </row>
    <row r="85" spans="1:42">
      <c r="A85" s="174"/>
      <c r="B85" s="175"/>
      <c r="C85" s="175"/>
      <c r="D85" s="175" t="s">
        <v>6929</v>
      </c>
      <c r="E85" s="942"/>
      <c r="F85" s="942"/>
      <c r="G85" s="942" t="s">
        <v>1947</v>
      </c>
      <c r="H85" s="1648">
        <f>Q83</f>
        <v>13039</v>
      </c>
      <c r="I85" s="1648"/>
      <c r="J85" s="1648"/>
      <c r="K85" s="1648"/>
      <c r="L85" s="942" t="s">
        <v>1948</v>
      </c>
      <c r="M85" s="231">
        <v>6</v>
      </c>
      <c r="N85" s="175" t="s">
        <v>6930</v>
      </c>
      <c r="O85" s="942"/>
      <c r="P85" s="942" t="s">
        <v>1949</v>
      </c>
      <c r="Q85" s="1649">
        <f>ROUND(H85*M85%,0)</f>
        <v>782</v>
      </c>
      <c r="R85" s="1649"/>
      <c r="S85" s="1649"/>
      <c r="T85" s="1649"/>
      <c r="U85" s="175"/>
      <c r="V85" s="176"/>
      <c r="W85" s="1633"/>
      <c r="X85" s="1634"/>
      <c r="Y85" s="1634"/>
      <c r="Z85" s="1635"/>
      <c r="AA85" s="1633"/>
      <c r="AB85" s="1634"/>
      <c r="AC85" s="1634"/>
      <c r="AD85" s="1635"/>
      <c r="AE85" s="1633"/>
      <c r="AF85" s="1634"/>
      <c r="AG85" s="1634"/>
      <c r="AH85" s="1635"/>
      <c r="AI85" s="1633"/>
      <c r="AJ85" s="1634"/>
      <c r="AK85" s="1634"/>
      <c r="AL85" s="1635"/>
      <c r="AM85" s="1650"/>
      <c r="AN85" s="1651"/>
      <c r="AO85" s="1651"/>
      <c r="AP85" s="1652"/>
    </row>
    <row r="86" spans="1:42">
      <c r="A86" s="174"/>
      <c r="B86" s="175"/>
      <c r="C86" s="175"/>
      <c r="D86" s="175"/>
      <c r="E86" s="175"/>
      <c r="F86" s="175"/>
      <c r="G86" s="942"/>
      <c r="H86" s="945"/>
      <c r="I86" s="945"/>
      <c r="J86" s="945"/>
      <c r="K86" s="945"/>
      <c r="L86" s="175"/>
      <c r="M86" s="175"/>
      <c r="N86" s="175"/>
      <c r="O86" s="942" t="s">
        <v>1950</v>
      </c>
      <c r="P86" s="942" t="s">
        <v>1949</v>
      </c>
      <c r="Q86" s="1653">
        <f>Q85</f>
        <v>782</v>
      </c>
      <c r="R86" s="1653"/>
      <c r="S86" s="1653"/>
      <c r="T86" s="1653"/>
      <c r="U86" s="175"/>
      <c r="V86" s="176"/>
      <c r="W86" s="1633"/>
      <c r="X86" s="1634"/>
      <c r="Y86" s="1634"/>
      <c r="Z86" s="1635"/>
      <c r="AA86" s="1633"/>
      <c r="AB86" s="1634"/>
      <c r="AC86" s="1634"/>
      <c r="AD86" s="1635"/>
      <c r="AE86" s="1633">
        <f>Q86</f>
        <v>782</v>
      </c>
      <c r="AF86" s="1634"/>
      <c r="AG86" s="1634"/>
      <c r="AH86" s="1635"/>
      <c r="AI86" s="1633"/>
      <c r="AJ86" s="1634"/>
      <c r="AK86" s="1634"/>
      <c r="AL86" s="1635"/>
      <c r="AM86" s="1633"/>
      <c r="AN86" s="1634"/>
      <c r="AO86" s="1634"/>
      <c r="AP86" s="1635"/>
    </row>
    <row r="87" spans="1:42">
      <c r="A87" s="174"/>
      <c r="B87" s="175"/>
      <c r="C87" s="1654" t="s">
        <v>6931</v>
      </c>
      <c r="D87" s="1654"/>
      <c r="E87" s="175"/>
      <c r="F87" s="175"/>
      <c r="G87" s="942"/>
      <c r="H87" s="175"/>
      <c r="I87" s="175"/>
      <c r="J87" s="942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6"/>
      <c r="W87" s="1633"/>
      <c r="X87" s="1634"/>
      <c r="Y87" s="1634"/>
      <c r="Z87" s="1635"/>
      <c r="AA87" s="1633"/>
      <c r="AB87" s="1634"/>
      <c r="AC87" s="1634"/>
      <c r="AD87" s="1635"/>
      <c r="AE87" s="1633"/>
      <c r="AF87" s="1634"/>
      <c r="AG87" s="1634"/>
      <c r="AH87" s="1635"/>
      <c r="AI87" s="1655"/>
      <c r="AJ87" s="1656"/>
      <c r="AK87" s="1656"/>
      <c r="AL87" s="1657"/>
      <c r="AM87" s="1650"/>
      <c r="AN87" s="1651"/>
      <c r="AO87" s="1651"/>
      <c r="AP87" s="1652"/>
    </row>
    <row r="88" spans="1:42">
      <c r="A88" s="174"/>
      <c r="B88" s="175"/>
      <c r="C88" s="175"/>
      <c r="D88" s="175" t="s">
        <v>6909</v>
      </c>
      <c r="E88" s="942"/>
      <c r="F88" s="942"/>
      <c r="G88" s="942" t="s">
        <v>1947</v>
      </c>
      <c r="H88" s="1648">
        <f>기계경비총괄표!$H$5</f>
        <v>0</v>
      </c>
      <c r="I88" s="1648"/>
      <c r="J88" s="1648"/>
      <c r="K88" s="1648"/>
      <c r="L88" s="942" t="s">
        <v>1948</v>
      </c>
      <c r="M88" s="231">
        <v>1</v>
      </c>
      <c r="N88" s="175"/>
      <c r="O88" s="942"/>
      <c r="P88" s="942" t="s">
        <v>1949</v>
      </c>
      <c r="Q88" s="1649">
        <f t="shared" ref="Q88:Q90" si="19">ROUND(H88*M88,0)</f>
        <v>0</v>
      </c>
      <c r="R88" s="1649"/>
      <c r="S88" s="1649"/>
      <c r="T88" s="1649"/>
      <c r="U88" s="175"/>
      <c r="V88" s="176"/>
      <c r="W88" s="1633">
        <f>Q88</f>
        <v>0</v>
      </c>
      <c r="X88" s="1634"/>
      <c r="Y88" s="1634"/>
      <c r="Z88" s="1635"/>
      <c r="AA88" s="1633"/>
      <c r="AB88" s="1634"/>
      <c r="AC88" s="1634"/>
      <c r="AD88" s="1635"/>
      <c r="AE88" s="1633"/>
      <c r="AF88" s="1634"/>
      <c r="AG88" s="1634"/>
      <c r="AH88" s="1635"/>
      <c r="AI88" s="1633"/>
      <c r="AJ88" s="1634"/>
      <c r="AK88" s="1634"/>
      <c r="AL88" s="1635"/>
      <c r="AM88" s="1650"/>
      <c r="AN88" s="1651"/>
      <c r="AO88" s="1651"/>
      <c r="AP88" s="1652"/>
    </row>
    <row r="89" spans="1:42">
      <c r="A89" s="174"/>
      <c r="B89" s="175"/>
      <c r="C89" s="175"/>
      <c r="D89" s="175" t="s">
        <v>6910</v>
      </c>
      <c r="E89" s="942"/>
      <c r="F89" s="942"/>
      <c r="G89" s="942" t="s">
        <v>1947</v>
      </c>
      <c r="H89" s="1648">
        <f>기계경비!$U$9</f>
        <v>0</v>
      </c>
      <c r="I89" s="1648"/>
      <c r="J89" s="1648"/>
      <c r="K89" s="1648"/>
      <c r="L89" s="942" t="s">
        <v>1948</v>
      </c>
      <c r="M89" s="231">
        <v>1</v>
      </c>
      <c r="N89" s="175"/>
      <c r="O89" s="942"/>
      <c r="P89" s="942" t="s">
        <v>1949</v>
      </c>
      <c r="Q89" s="1649">
        <f t="shared" si="19"/>
        <v>0</v>
      </c>
      <c r="R89" s="1649"/>
      <c r="S89" s="1649"/>
      <c r="T89" s="1649"/>
      <c r="U89" s="175"/>
      <c r="V89" s="176"/>
      <c r="W89" s="1633"/>
      <c r="X89" s="1634"/>
      <c r="Y89" s="1634"/>
      <c r="Z89" s="1635"/>
      <c r="AA89" s="1633">
        <f>Q89</f>
        <v>0</v>
      </c>
      <c r="AB89" s="1634"/>
      <c r="AC89" s="1634"/>
      <c r="AD89" s="1635"/>
      <c r="AE89" s="1633"/>
      <c r="AF89" s="1634"/>
      <c r="AG89" s="1634"/>
      <c r="AH89" s="1635"/>
      <c r="AI89" s="1633"/>
      <c r="AJ89" s="1634"/>
      <c r="AK89" s="1634"/>
      <c r="AL89" s="1635"/>
      <c r="AM89" s="1650"/>
      <c r="AN89" s="1651"/>
      <c r="AO89" s="1651"/>
      <c r="AP89" s="1652"/>
    </row>
    <row r="90" spans="1:42">
      <c r="A90" s="174"/>
      <c r="B90" s="175"/>
      <c r="C90" s="175"/>
      <c r="D90" s="175" t="s">
        <v>6911</v>
      </c>
      <c r="E90" s="942"/>
      <c r="F90" s="942"/>
      <c r="G90" s="942" t="s">
        <v>1947</v>
      </c>
      <c r="H90" s="1648">
        <f>기계경비총괄표!$I$5</f>
        <v>407</v>
      </c>
      <c r="I90" s="1648"/>
      <c r="J90" s="1648"/>
      <c r="K90" s="1648"/>
      <c r="L90" s="942" t="s">
        <v>1948</v>
      </c>
      <c r="M90" s="231">
        <v>1</v>
      </c>
      <c r="N90" s="175"/>
      <c r="O90" s="942"/>
      <c r="P90" s="942" t="s">
        <v>1949</v>
      </c>
      <c r="Q90" s="1649">
        <f t="shared" si="19"/>
        <v>407</v>
      </c>
      <c r="R90" s="1649"/>
      <c r="S90" s="1649"/>
      <c r="T90" s="1649"/>
      <c r="U90" s="175"/>
      <c r="V90" s="176"/>
      <c r="W90" s="1633"/>
      <c r="X90" s="1634"/>
      <c r="Y90" s="1634"/>
      <c r="Z90" s="1635"/>
      <c r="AA90" s="1633"/>
      <c r="AB90" s="1634"/>
      <c r="AC90" s="1634"/>
      <c r="AD90" s="1635"/>
      <c r="AE90" s="1633">
        <f>Q90</f>
        <v>407</v>
      </c>
      <c r="AF90" s="1634"/>
      <c r="AG90" s="1634"/>
      <c r="AH90" s="1635"/>
      <c r="AI90" s="1633"/>
      <c r="AJ90" s="1634"/>
      <c r="AK90" s="1634"/>
      <c r="AL90" s="1635"/>
      <c r="AM90" s="1650"/>
      <c r="AN90" s="1651"/>
      <c r="AO90" s="1651"/>
      <c r="AP90" s="1652"/>
    </row>
    <row r="91" spans="1:42">
      <c r="A91" s="174"/>
      <c r="B91" s="175"/>
      <c r="C91" s="175"/>
      <c r="D91" s="175"/>
      <c r="E91" s="175"/>
      <c r="F91" s="175"/>
      <c r="G91" s="942"/>
      <c r="H91" s="945"/>
      <c r="I91" s="945"/>
      <c r="J91" s="945"/>
      <c r="K91" s="945"/>
      <c r="L91" s="175"/>
      <c r="M91" s="175"/>
      <c r="N91" s="175"/>
      <c r="O91" s="942"/>
      <c r="P91" s="942"/>
      <c r="Q91" s="1653"/>
      <c r="R91" s="1653"/>
      <c r="S91" s="1653"/>
      <c r="T91" s="1653"/>
      <c r="U91" s="175"/>
      <c r="V91" s="176"/>
      <c r="W91" s="1633"/>
      <c r="X91" s="1634"/>
      <c r="Y91" s="1634"/>
      <c r="Z91" s="1635"/>
      <c r="AA91" s="1633"/>
      <c r="AB91" s="1634"/>
      <c r="AC91" s="1634"/>
      <c r="AD91" s="1635"/>
      <c r="AE91" s="1633"/>
      <c r="AF91" s="1634"/>
      <c r="AG91" s="1634"/>
      <c r="AH91" s="1635"/>
      <c r="AI91" s="1633"/>
      <c r="AJ91" s="1634"/>
      <c r="AK91" s="1634"/>
      <c r="AL91" s="1635"/>
      <c r="AM91" s="1633"/>
      <c r="AN91" s="1634"/>
      <c r="AO91" s="1634"/>
      <c r="AP91" s="1635"/>
    </row>
    <row r="92" spans="1:42">
      <c r="A92" s="174"/>
      <c r="B92" s="175"/>
      <c r="C92" s="175"/>
      <c r="D92" s="175"/>
      <c r="E92" s="175"/>
      <c r="F92" s="175"/>
      <c r="G92" s="942"/>
      <c r="H92" s="945"/>
      <c r="I92" s="945"/>
      <c r="J92" s="945"/>
      <c r="K92" s="945"/>
      <c r="L92" s="175"/>
      <c r="M92" s="175"/>
      <c r="N92" s="175"/>
      <c r="O92" s="942"/>
      <c r="P92" s="942"/>
      <c r="Q92" s="944"/>
      <c r="R92" s="944"/>
      <c r="S92" s="944"/>
      <c r="T92" s="944"/>
      <c r="U92" s="175"/>
      <c r="V92" s="176"/>
      <c r="W92" s="1633"/>
      <c r="X92" s="1634"/>
      <c r="Y92" s="1634"/>
      <c r="Z92" s="1635"/>
      <c r="AA92" s="1633"/>
      <c r="AB92" s="1634"/>
      <c r="AC92" s="1634"/>
      <c r="AD92" s="1635"/>
      <c r="AE92" s="1633"/>
      <c r="AF92" s="1634"/>
      <c r="AG92" s="1634"/>
      <c r="AH92" s="1635"/>
      <c r="AI92" s="1633"/>
      <c r="AJ92" s="1634"/>
      <c r="AK92" s="1634"/>
      <c r="AL92" s="1635"/>
      <c r="AM92" s="1633"/>
      <c r="AN92" s="1634"/>
      <c r="AO92" s="1634"/>
      <c r="AP92" s="1635"/>
    </row>
    <row r="93" spans="1:42">
      <c r="A93" s="178"/>
      <c r="B93" s="179"/>
      <c r="C93" s="179" t="s">
        <v>1956</v>
      </c>
      <c r="D93" s="179"/>
      <c r="E93" s="179"/>
      <c r="F93" s="179"/>
      <c r="G93" s="943"/>
      <c r="H93" s="179"/>
      <c r="I93" s="179"/>
      <c r="J93" s="943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80"/>
      <c r="W93" s="1636">
        <f>SUM(W76:Z92)</f>
        <v>782</v>
      </c>
      <c r="X93" s="1637"/>
      <c r="Y93" s="1637"/>
      <c r="Z93" s="1638"/>
      <c r="AA93" s="1636">
        <f>SUM(AA76:AD92)</f>
        <v>13039</v>
      </c>
      <c r="AB93" s="1637"/>
      <c r="AC93" s="1637"/>
      <c r="AD93" s="1638"/>
      <c r="AE93" s="1636">
        <f>SUM(AE76:AH92)</f>
        <v>1189</v>
      </c>
      <c r="AF93" s="1637"/>
      <c r="AG93" s="1637"/>
      <c r="AH93" s="1638"/>
      <c r="AI93" s="1636">
        <f>W93+AA93+AE93</f>
        <v>15010</v>
      </c>
      <c r="AJ93" s="1637"/>
      <c r="AK93" s="1637"/>
      <c r="AL93" s="1638"/>
      <c r="AM93" s="1639"/>
      <c r="AN93" s="1637"/>
      <c r="AO93" s="1637"/>
      <c r="AP93" s="1638"/>
    </row>
    <row r="94" spans="1:42">
      <c r="A94" s="1640" t="s">
        <v>6912</v>
      </c>
      <c r="B94" s="1641"/>
      <c r="C94" s="1641"/>
      <c r="D94" s="1641"/>
      <c r="E94" s="1641"/>
      <c r="F94" s="1641"/>
      <c r="G94" s="1641"/>
      <c r="H94" s="1641"/>
      <c r="I94" s="1641"/>
      <c r="J94" s="1641"/>
      <c r="K94" s="1641"/>
      <c r="L94" s="1641"/>
      <c r="M94" s="1641"/>
      <c r="N94" s="1641"/>
      <c r="O94" s="1641"/>
      <c r="P94" s="1641"/>
      <c r="Q94" s="1641"/>
      <c r="R94" s="1641"/>
      <c r="S94" s="1641"/>
      <c r="T94" s="1641"/>
      <c r="U94" s="1641"/>
      <c r="V94" s="1642"/>
      <c r="W94" s="1643">
        <f>ROUND(W93*94.3%,0)</f>
        <v>737</v>
      </c>
      <c r="X94" s="1644"/>
      <c r="Y94" s="1644"/>
      <c r="Z94" s="1645"/>
      <c r="AA94" s="1643">
        <f t="shared" ref="AA94" si="20">ROUND(AA93*94.3%,0)</f>
        <v>12296</v>
      </c>
      <c r="AB94" s="1644"/>
      <c r="AC94" s="1644"/>
      <c r="AD94" s="1645"/>
      <c r="AE94" s="1643">
        <f t="shared" ref="AE94" si="21">ROUND(AE93*94.3%,0)</f>
        <v>1121</v>
      </c>
      <c r="AF94" s="1644"/>
      <c r="AG94" s="1644"/>
      <c r="AH94" s="1645"/>
      <c r="AI94" s="1644">
        <f>W94+AA94+AE94</f>
        <v>14154</v>
      </c>
      <c r="AJ94" s="1644"/>
      <c r="AK94" s="1644"/>
      <c r="AL94" s="1645"/>
      <c r="AM94" s="1646"/>
      <c r="AN94" s="1646"/>
      <c r="AO94" s="1646"/>
      <c r="AP94" s="1647"/>
    </row>
    <row r="95" spans="1:42">
      <c r="A95" s="1658" t="s">
        <v>6936</v>
      </c>
      <c r="B95" s="1659"/>
      <c r="C95" s="1659"/>
      <c r="D95" s="1659"/>
      <c r="E95" s="1659"/>
      <c r="F95" s="1659"/>
      <c r="G95" s="1659"/>
      <c r="H95" s="1659"/>
      <c r="I95" s="1659"/>
      <c r="J95" s="1659"/>
      <c r="K95" s="1659"/>
      <c r="L95" s="1659"/>
      <c r="M95" s="1659"/>
      <c r="N95" s="1659"/>
      <c r="O95" s="1659"/>
      <c r="P95" s="1659"/>
      <c r="Q95" s="1659"/>
      <c r="R95" s="1659"/>
      <c r="S95" s="1659"/>
      <c r="T95" s="1659"/>
      <c r="U95" s="1659"/>
      <c r="V95" s="1660"/>
      <c r="W95" s="1661">
        <f>W115</f>
        <v>984</v>
      </c>
      <c r="X95" s="1662"/>
      <c r="Y95" s="1662"/>
      <c r="Z95" s="1663"/>
      <c r="AA95" s="1661">
        <f>AA115</f>
        <v>16395</v>
      </c>
      <c r="AB95" s="1662"/>
      <c r="AC95" s="1662"/>
      <c r="AD95" s="1663"/>
      <c r="AE95" s="1661">
        <f>AE115</f>
        <v>1367</v>
      </c>
      <c r="AF95" s="1662"/>
      <c r="AG95" s="1662"/>
      <c r="AH95" s="1663"/>
      <c r="AI95" s="1661">
        <f>W95+AA95+AE95</f>
        <v>18746</v>
      </c>
      <c r="AJ95" s="1662"/>
      <c r="AK95" s="1662"/>
      <c r="AL95" s="1663"/>
      <c r="AM95" s="1664"/>
      <c r="AN95" s="1665"/>
      <c r="AO95" s="1665"/>
      <c r="AP95" s="1666"/>
    </row>
    <row r="96" spans="1:42">
      <c r="A96" s="1667" t="s">
        <v>6924</v>
      </c>
      <c r="B96" s="1668"/>
      <c r="C96" s="1668"/>
      <c r="D96" s="1668"/>
      <c r="E96" s="1668"/>
      <c r="F96" s="1668"/>
      <c r="G96" s="1668"/>
      <c r="H96" s="1668"/>
      <c r="I96" s="1668"/>
      <c r="J96" s="1668"/>
      <c r="K96" s="1668"/>
      <c r="L96" s="1668"/>
      <c r="M96" s="1668"/>
      <c r="N96" s="1668"/>
      <c r="O96" s="1668"/>
      <c r="P96" s="1668"/>
      <c r="Q96" s="1668"/>
      <c r="R96" s="1668"/>
      <c r="S96" s="1668"/>
      <c r="T96" s="1668"/>
      <c r="U96" s="1668"/>
      <c r="V96" s="1669"/>
      <c r="W96" s="1655"/>
      <c r="X96" s="1656"/>
      <c r="Y96" s="1656"/>
      <c r="Z96" s="1657"/>
      <c r="AA96" s="1655"/>
      <c r="AB96" s="1656"/>
      <c r="AC96" s="1656"/>
      <c r="AD96" s="1657"/>
      <c r="AE96" s="1655"/>
      <c r="AF96" s="1656"/>
      <c r="AG96" s="1656"/>
      <c r="AH96" s="1657"/>
      <c r="AI96" s="1655"/>
      <c r="AJ96" s="1656"/>
      <c r="AK96" s="1656"/>
      <c r="AL96" s="1657"/>
      <c r="AM96" s="1650"/>
      <c r="AN96" s="1651"/>
      <c r="AO96" s="1651"/>
      <c r="AP96" s="1652"/>
    </row>
    <row r="97" spans="1:42">
      <c r="A97" s="174"/>
      <c r="B97" s="175"/>
      <c r="C97" s="1651" t="s">
        <v>6937</v>
      </c>
      <c r="D97" s="1651"/>
      <c r="E97" s="175"/>
      <c r="F97" s="175"/>
      <c r="G97" s="942"/>
      <c r="H97" s="175"/>
      <c r="I97" s="175"/>
      <c r="J97" s="942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6"/>
      <c r="W97" s="1670"/>
      <c r="X97" s="1651"/>
      <c r="Y97" s="1651"/>
      <c r="Z97" s="1652"/>
      <c r="AA97" s="1670"/>
      <c r="AB97" s="1651"/>
      <c r="AC97" s="1651"/>
      <c r="AD97" s="1652"/>
      <c r="AE97" s="1670"/>
      <c r="AF97" s="1651"/>
      <c r="AG97" s="1651"/>
      <c r="AH97" s="1652"/>
      <c r="AI97" s="1670"/>
      <c r="AJ97" s="1651"/>
      <c r="AK97" s="1651"/>
      <c r="AL97" s="1652"/>
      <c r="AM97" s="1670"/>
      <c r="AN97" s="1651"/>
      <c r="AO97" s="1651"/>
      <c r="AP97" s="1652"/>
    </row>
    <row r="98" spans="1:42">
      <c r="A98" s="174"/>
      <c r="B98" s="175"/>
      <c r="C98" s="1654" t="s">
        <v>6826</v>
      </c>
      <c r="D98" s="1654"/>
      <c r="E98" s="175"/>
      <c r="F98" s="175"/>
      <c r="G98" s="942"/>
      <c r="H98" s="175"/>
      <c r="I98" s="175"/>
      <c r="J98" s="942"/>
      <c r="K98" s="175"/>
      <c r="L98" s="175"/>
      <c r="M98" s="175"/>
      <c r="N98" s="175"/>
      <c r="O98" s="175"/>
      <c r="V98" s="176"/>
      <c r="W98" s="1633"/>
      <c r="X98" s="1634"/>
      <c r="Y98" s="1634"/>
      <c r="Z98" s="1635"/>
      <c r="AA98" s="1633"/>
      <c r="AB98" s="1634"/>
      <c r="AC98" s="1634"/>
      <c r="AD98" s="1635"/>
      <c r="AE98" s="1633"/>
      <c r="AF98" s="1634"/>
      <c r="AG98" s="1634"/>
      <c r="AH98" s="1635"/>
      <c r="AI98" s="1655"/>
      <c r="AJ98" s="1656"/>
      <c r="AK98" s="1656"/>
      <c r="AL98" s="1657"/>
      <c r="AM98" s="1650"/>
      <c r="AN98" s="1651"/>
      <c r="AO98" s="1651"/>
      <c r="AP98" s="1652"/>
    </row>
    <row r="99" spans="1:42">
      <c r="A99" s="174"/>
      <c r="B99" s="175"/>
      <c r="C99" s="175"/>
      <c r="D99" s="175" t="s">
        <v>6928</v>
      </c>
      <c r="E99" s="175"/>
      <c r="F99" s="175"/>
      <c r="G99" s="942" t="s">
        <v>1947</v>
      </c>
      <c r="H99" s="1648">
        <f>Q104</f>
        <v>17386</v>
      </c>
      <c r="I99" s="1648"/>
      <c r="J99" s="1648"/>
      <c r="K99" s="1648"/>
      <c r="L99" s="942" t="s">
        <v>1948</v>
      </c>
      <c r="M99" s="231">
        <v>6</v>
      </c>
      <c r="N99" s="175" t="s">
        <v>6927</v>
      </c>
      <c r="O99" s="945"/>
      <c r="P99" s="942" t="s">
        <v>1949</v>
      </c>
      <c r="Q99" s="1634">
        <f>ROUND(H99*M99%,0)</f>
        <v>1043</v>
      </c>
      <c r="R99" s="1634"/>
      <c r="S99" s="1634"/>
      <c r="T99" s="1634"/>
      <c r="U99" s="175"/>
      <c r="V99" s="176"/>
      <c r="W99" s="1633"/>
      <c r="X99" s="1634"/>
      <c r="Y99" s="1634"/>
      <c r="Z99" s="1635"/>
      <c r="AA99" s="1633"/>
      <c r="AB99" s="1634"/>
      <c r="AC99" s="1634"/>
      <c r="AD99" s="1635"/>
      <c r="AE99" s="1633"/>
      <c r="AF99" s="1634"/>
      <c r="AG99" s="1634"/>
      <c r="AH99" s="1635"/>
      <c r="AI99" s="1633"/>
      <c r="AJ99" s="1634"/>
      <c r="AK99" s="1634"/>
      <c r="AL99" s="1635"/>
      <c r="AM99" s="1650"/>
      <c r="AN99" s="1651"/>
      <c r="AO99" s="1651"/>
      <c r="AP99" s="1652"/>
    </row>
    <row r="100" spans="1:42">
      <c r="A100" s="174"/>
      <c r="B100" s="175"/>
      <c r="C100" s="175"/>
      <c r="D100" s="175"/>
      <c r="E100" s="175"/>
      <c r="F100" s="175"/>
      <c r="G100" s="942" t="s">
        <v>1947</v>
      </c>
      <c r="H100" s="1648"/>
      <c r="I100" s="1648"/>
      <c r="J100" s="1648"/>
      <c r="K100" s="1648"/>
      <c r="L100" s="175"/>
      <c r="M100" s="177"/>
      <c r="N100" s="175"/>
      <c r="O100" s="942" t="s">
        <v>1950</v>
      </c>
      <c r="P100" s="942" t="s">
        <v>1949</v>
      </c>
      <c r="Q100" s="1653">
        <f>Q99</f>
        <v>1043</v>
      </c>
      <c r="R100" s="1653"/>
      <c r="S100" s="1653"/>
      <c r="T100" s="1653"/>
      <c r="U100" s="175"/>
      <c r="V100" s="176"/>
      <c r="W100" s="1633">
        <f>Q100</f>
        <v>1043</v>
      </c>
      <c r="X100" s="1634"/>
      <c r="Y100" s="1634"/>
      <c r="Z100" s="1635"/>
      <c r="AA100" s="1633"/>
      <c r="AB100" s="1634"/>
      <c r="AC100" s="1634"/>
      <c r="AD100" s="1635"/>
      <c r="AE100" s="1633"/>
      <c r="AF100" s="1634"/>
      <c r="AG100" s="1634"/>
      <c r="AH100" s="1635"/>
      <c r="AI100" s="1633"/>
      <c r="AJ100" s="1634"/>
      <c r="AK100" s="1634"/>
      <c r="AL100" s="1635"/>
      <c r="AM100" s="1650"/>
      <c r="AN100" s="1651"/>
      <c r="AO100" s="1651"/>
      <c r="AP100" s="1652"/>
    </row>
    <row r="101" spans="1:42">
      <c r="A101" s="174"/>
      <c r="B101" s="175"/>
      <c r="C101" s="1654" t="s">
        <v>6827</v>
      </c>
      <c r="D101" s="1654"/>
      <c r="E101" s="175"/>
      <c r="F101" s="175"/>
      <c r="G101" s="942"/>
      <c r="H101" s="175"/>
      <c r="I101" s="175"/>
      <c r="J101" s="942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6"/>
      <c r="W101" s="1633"/>
      <c r="X101" s="1634"/>
      <c r="Y101" s="1634"/>
      <c r="Z101" s="1635"/>
      <c r="AA101" s="1633"/>
      <c r="AB101" s="1634"/>
      <c r="AC101" s="1634"/>
      <c r="AD101" s="1635"/>
      <c r="AE101" s="1633"/>
      <c r="AF101" s="1634"/>
      <c r="AG101" s="1634"/>
      <c r="AH101" s="1635"/>
      <c r="AI101" s="1655"/>
      <c r="AJ101" s="1656"/>
      <c r="AK101" s="1656"/>
      <c r="AL101" s="1657"/>
      <c r="AM101" s="1650"/>
      <c r="AN101" s="1651"/>
      <c r="AO101" s="1651"/>
      <c r="AP101" s="1652"/>
    </row>
    <row r="102" spans="1:42">
      <c r="A102" s="174"/>
      <c r="B102" s="175"/>
      <c r="C102" s="175"/>
      <c r="D102" s="175" t="s">
        <v>6926</v>
      </c>
      <c r="E102" s="942"/>
      <c r="F102" s="942"/>
      <c r="G102" s="942" t="s">
        <v>1947</v>
      </c>
      <c r="H102" s="1648">
        <f>노임단가!$F$6</f>
        <v>262580</v>
      </c>
      <c r="I102" s="1648"/>
      <c r="J102" s="1648"/>
      <c r="K102" s="1648"/>
      <c r="L102" s="942" t="s">
        <v>1948</v>
      </c>
      <c r="M102" s="231">
        <v>0.04</v>
      </c>
      <c r="N102" s="175"/>
      <c r="O102" s="942"/>
      <c r="P102" s="942" t="s">
        <v>1949</v>
      </c>
      <c r="Q102" s="1649">
        <f>ROUND(H102*M102,0)</f>
        <v>10503</v>
      </c>
      <c r="R102" s="1649"/>
      <c r="S102" s="1649"/>
      <c r="T102" s="1649"/>
      <c r="U102" s="1651"/>
      <c r="V102" s="1652"/>
      <c r="W102" s="1633"/>
      <c r="X102" s="1634"/>
      <c r="Y102" s="1634"/>
      <c r="Z102" s="1635"/>
      <c r="AA102" s="1633"/>
      <c r="AB102" s="1634"/>
      <c r="AC102" s="1634"/>
      <c r="AD102" s="1635"/>
      <c r="AE102" s="1633"/>
      <c r="AF102" s="1634"/>
      <c r="AG102" s="1634"/>
      <c r="AH102" s="1635"/>
      <c r="AI102" s="1633"/>
      <c r="AJ102" s="1634"/>
      <c r="AK102" s="1634"/>
      <c r="AL102" s="1635"/>
      <c r="AM102" s="1650"/>
      <c r="AN102" s="1651"/>
      <c r="AO102" s="1651"/>
      <c r="AP102" s="1652"/>
    </row>
    <row r="103" spans="1:42">
      <c r="A103" s="174"/>
      <c r="B103" s="175"/>
      <c r="C103" s="175"/>
      <c r="D103" s="175" t="s">
        <v>6904</v>
      </c>
      <c r="E103" s="942"/>
      <c r="F103" s="942"/>
      <c r="G103" s="942" t="s">
        <v>1947</v>
      </c>
      <c r="H103" s="1648">
        <f>노임단가!$F$4</f>
        <v>172068</v>
      </c>
      <c r="I103" s="1648"/>
      <c r="J103" s="1648"/>
      <c r="K103" s="1648"/>
      <c r="L103" s="942" t="s">
        <v>1948</v>
      </c>
      <c r="M103" s="231">
        <v>0.04</v>
      </c>
      <c r="N103" s="175"/>
      <c r="O103" s="942"/>
      <c r="P103" s="942" t="s">
        <v>1949</v>
      </c>
      <c r="Q103" s="1649">
        <f>ROUND(H103*M103,0)</f>
        <v>6883</v>
      </c>
      <c r="R103" s="1649"/>
      <c r="S103" s="1649"/>
      <c r="T103" s="1649"/>
      <c r="U103" s="1651"/>
      <c r="V103" s="1652"/>
      <c r="W103" s="1633"/>
      <c r="X103" s="1634"/>
      <c r="Y103" s="1634"/>
      <c r="Z103" s="1635"/>
      <c r="AA103" s="1633"/>
      <c r="AB103" s="1634"/>
      <c r="AC103" s="1634"/>
      <c r="AD103" s="1635"/>
      <c r="AE103" s="1633"/>
      <c r="AF103" s="1634"/>
      <c r="AG103" s="1634"/>
      <c r="AH103" s="1635"/>
      <c r="AI103" s="1633"/>
      <c r="AJ103" s="1634"/>
      <c r="AK103" s="1634"/>
      <c r="AL103" s="1635"/>
      <c r="AM103" s="1650"/>
      <c r="AN103" s="1651"/>
      <c r="AO103" s="1651"/>
      <c r="AP103" s="1652"/>
    </row>
    <row r="104" spans="1:42">
      <c r="A104" s="174"/>
      <c r="B104" s="175"/>
      <c r="C104" s="175"/>
      <c r="D104" s="175"/>
      <c r="E104" s="175"/>
      <c r="F104" s="175"/>
      <c r="G104" s="942"/>
      <c r="H104" s="945"/>
      <c r="I104" s="945"/>
      <c r="J104" s="945"/>
      <c r="K104" s="945"/>
      <c r="L104" s="175"/>
      <c r="M104" s="175"/>
      <c r="N104" s="175"/>
      <c r="O104" s="942" t="s">
        <v>1950</v>
      </c>
      <c r="P104" s="942" t="s">
        <v>1949</v>
      </c>
      <c r="Q104" s="1653">
        <f>Q102+Q103</f>
        <v>17386</v>
      </c>
      <c r="R104" s="1653"/>
      <c r="S104" s="1653"/>
      <c r="T104" s="1653"/>
      <c r="U104" s="175"/>
      <c r="V104" s="176"/>
      <c r="W104" s="1633"/>
      <c r="X104" s="1634"/>
      <c r="Y104" s="1634"/>
      <c r="Z104" s="1635"/>
      <c r="AA104" s="1633">
        <f>Q104</f>
        <v>17386</v>
      </c>
      <c r="AB104" s="1634"/>
      <c r="AC104" s="1634"/>
      <c r="AD104" s="1635"/>
      <c r="AE104" s="1633"/>
      <c r="AF104" s="1634"/>
      <c r="AG104" s="1634"/>
      <c r="AH104" s="1635"/>
      <c r="AI104" s="1633"/>
      <c r="AJ104" s="1634"/>
      <c r="AK104" s="1634"/>
      <c r="AL104" s="1635"/>
      <c r="AM104" s="1650"/>
      <c r="AN104" s="1651"/>
      <c r="AO104" s="1651"/>
      <c r="AP104" s="1652"/>
    </row>
    <row r="105" spans="1:42">
      <c r="A105" s="174"/>
      <c r="B105" s="175"/>
      <c r="C105" s="1654" t="s">
        <v>6828</v>
      </c>
      <c r="D105" s="1654"/>
      <c r="E105" s="175"/>
      <c r="F105" s="175"/>
      <c r="G105" s="942"/>
      <c r="H105" s="175"/>
      <c r="I105" s="175"/>
      <c r="J105" s="942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6"/>
      <c r="W105" s="1633"/>
      <c r="X105" s="1634"/>
      <c r="Y105" s="1634"/>
      <c r="Z105" s="1635"/>
      <c r="AA105" s="1633"/>
      <c r="AB105" s="1634"/>
      <c r="AC105" s="1634"/>
      <c r="AD105" s="1635"/>
      <c r="AE105" s="1633"/>
      <c r="AF105" s="1634"/>
      <c r="AG105" s="1634"/>
      <c r="AH105" s="1635"/>
      <c r="AI105" s="1655"/>
      <c r="AJ105" s="1656"/>
      <c r="AK105" s="1656"/>
      <c r="AL105" s="1657"/>
      <c r="AM105" s="1650"/>
      <c r="AN105" s="1651"/>
      <c r="AO105" s="1651"/>
      <c r="AP105" s="1652"/>
    </row>
    <row r="106" spans="1:42">
      <c r="A106" s="174"/>
      <c r="B106" s="175"/>
      <c r="C106" s="175"/>
      <c r="D106" s="175" t="s">
        <v>6929</v>
      </c>
      <c r="E106" s="942"/>
      <c r="F106" s="942"/>
      <c r="G106" s="942" t="s">
        <v>1947</v>
      </c>
      <c r="H106" s="1648">
        <f>Q104</f>
        <v>17386</v>
      </c>
      <c r="I106" s="1648"/>
      <c r="J106" s="1648"/>
      <c r="K106" s="1648"/>
      <c r="L106" s="942" t="s">
        <v>1948</v>
      </c>
      <c r="M106" s="231">
        <v>6</v>
      </c>
      <c r="N106" s="175" t="s">
        <v>6930</v>
      </c>
      <c r="O106" s="942"/>
      <c r="P106" s="942" t="s">
        <v>1949</v>
      </c>
      <c r="Q106" s="1649">
        <f>ROUND(H106*M106%,0)</f>
        <v>1043</v>
      </c>
      <c r="R106" s="1649"/>
      <c r="S106" s="1649"/>
      <c r="T106" s="1649"/>
      <c r="U106" s="175"/>
      <c r="V106" s="176"/>
      <c r="W106" s="1633"/>
      <c r="X106" s="1634"/>
      <c r="Y106" s="1634"/>
      <c r="Z106" s="1635"/>
      <c r="AA106" s="1633"/>
      <c r="AB106" s="1634"/>
      <c r="AC106" s="1634"/>
      <c r="AD106" s="1635"/>
      <c r="AE106" s="1633"/>
      <c r="AF106" s="1634"/>
      <c r="AG106" s="1634"/>
      <c r="AH106" s="1635"/>
      <c r="AI106" s="1633"/>
      <c r="AJ106" s="1634"/>
      <c r="AK106" s="1634"/>
      <c r="AL106" s="1635"/>
      <c r="AM106" s="1650"/>
      <c r="AN106" s="1651"/>
      <c r="AO106" s="1651"/>
      <c r="AP106" s="1652"/>
    </row>
    <row r="107" spans="1:42">
      <c r="A107" s="174"/>
      <c r="B107" s="175"/>
      <c r="C107" s="175"/>
      <c r="D107" s="175"/>
      <c r="E107" s="175"/>
      <c r="F107" s="175"/>
      <c r="G107" s="942"/>
      <c r="H107" s="945"/>
      <c r="I107" s="945"/>
      <c r="J107" s="945"/>
      <c r="K107" s="945"/>
      <c r="L107" s="175"/>
      <c r="M107" s="175"/>
      <c r="N107" s="175"/>
      <c r="O107" s="942" t="s">
        <v>1950</v>
      </c>
      <c r="P107" s="942" t="s">
        <v>1949</v>
      </c>
      <c r="Q107" s="1653">
        <f>Q106</f>
        <v>1043</v>
      </c>
      <c r="R107" s="1653"/>
      <c r="S107" s="1653"/>
      <c r="T107" s="1653"/>
      <c r="U107" s="175"/>
      <c r="V107" s="176"/>
      <c r="W107" s="1633"/>
      <c r="X107" s="1634"/>
      <c r="Y107" s="1634"/>
      <c r="Z107" s="1635"/>
      <c r="AA107" s="1633"/>
      <c r="AB107" s="1634"/>
      <c r="AC107" s="1634"/>
      <c r="AD107" s="1635"/>
      <c r="AE107" s="1633">
        <f>Q107</f>
        <v>1043</v>
      </c>
      <c r="AF107" s="1634"/>
      <c r="AG107" s="1634"/>
      <c r="AH107" s="1635"/>
      <c r="AI107" s="1633"/>
      <c r="AJ107" s="1634"/>
      <c r="AK107" s="1634"/>
      <c r="AL107" s="1635"/>
      <c r="AM107" s="1633"/>
      <c r="AN107" s="1634"/>
      <c r="AO107" s="1634"/>
      <c r="AP107" s="1635"/>
    </row>
    <row r="108" spans="1:42">
      <c r="A108" s="174"/>
      <c r="B108" s="175"/>
      <c r="C108" s="1654" t="s">
        <v>6931</v>
      </c>
      <c r="D108" s="1654"/>
      <c r="E108" s="175"/>
      <c r="F108" s="175"/>
      <c r="G108" s="942"/>
      <c r="H108" s="175"/>
      <c r="I108" s="175"/>
      <c r="J108" s="942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6"/>
      <c r="W108" s="1633"/>
      <c r="X108" s="1634"/>
      <c r="Y108" s="1634"/>
      <c r="Z108" s="1635"/>
      <c r="AA108" s="1633"/>
      <c r="AB108" s="1634"/>
      <c r="AC108" s="1634"/>
      <c r="AD108" s="1635"/>
      <c r="AE108" s="1633"/>
      <c r="AF108" s="1634"/>
      <c r="AG108" s="1634"/>
      <c r="AH108" s="1635"/>
      <c r="AI108" s="1655"/>
      <c r="AJ108" s="1656"/>
      <c r="AK108" s="1656"/>
      <c r="AL108" s="1657"/>
      <c r="AM108" s="1650"/>
      <c r="AN108" s="1651"/>
      <c r="AO108" s="1651"/>
      <c r="AP108" s="1652"/>
    </row>
    <row r="109" spans="1:42">
      <c r="A109" s="174"/>
      <c r="B109" s="175"/>
      <c r="C109" s="175"/>
      <c r="D109" s="175" t="s">
        <v>6909</v>
      </c>
      <c r="E109" s="942"/>
      <c r="F109" s="942"/>
      <c r="G109" s="942" t="s">
        <v>1947</v>
      </c>
      <c r="H109" s="1648">
        <f>기계경비총괄표!$H$5</f>
        <v>0</v>
      </c>
      <c r="I109" s="1648"/>
      <c r="J109" s="1648"/>
      <c r="K109" s="1648"/>
      <c r="L109" s="942" t="s">
        <v>1948</v>
      </c>
      <c r="M109" s="231">
        <v>1</v>
      </c>
      <c r="N109" s="175"/>
      <c r="O109" s="942"/>
      <c r="P109" s="942" t="s">
        <v>1949</v>
      </c>
      <c r="Q109" s="1649">
        <f t="shared" ref="Q109:Q111" si="22">ROUND(H109*M109,0)</f>
        <v>0</v>
      </c>
      <c r="R109" s="1649"/>
      <c r="S109" s="1649"/>
      <c r="T109" s="1649"/>
      <c r="U109" s="175"/>
      <c r="V109" s="176"/>
      <c r="W109" s="1633">
        <f>Q109</f>
        <v>0</v>
      </c>
      <c r="X109" s="1634"/>
      <c r="Y109" s="1634"/>
      <c r="Z109" s="1635"/>
      <c r="AA109" s="1633"/>
      <c r="AB109" s="1634"/>
      <c r="AC109" s="1634"/>
      <c r="AD109" s="1635"/>
      <c r="AE109" s="1633"/>
      <c r="AF109" s="1634"/>
      <c r="AG109" s="1634"/>
      <c r="AH109" s="1635"/>
      <c r="AI109" s="1633"/>
      <c r="AJ109" s="1634"/>
      <c r="AK109" s="1634"/>
      <c r="AL109" s="1635"/>
      <c r="AM109" s="1650"/>
      <c r="AN109" s="1651"/>
      <c r="AO109" s="1651"/>
      <c r="AP109" s="1652"/>
    </row>
    <row r="110" spans="1:42">
      <c r="A110" s="174"/>
      <c r="B110" s="175"/>
      <c r="C110" s="175"/>
      <c r="D110" s="175" t="s">
        <v>6910</v>
      </c>
      <c r="E110" s="942"/>
      <c r="F110" s="942"/>
      <c r="G110" s="942" t="s">
        <v>1947</v>
      </c>
      <c r="H110" s="1648">
        <f>기계경비!$U$9</f>
        <v>0</v>
      </c>
      <c r="I110" s="1648"/>
      <c r="J110" s="1648"/>
      <c r="K110" s="1648"/>
      <c r="L110" s="942" t="s">
        <v>1948</v>
      </c>
      <c r="M110" s="231">
        <v>1</v>
      </c>
      <c r="N110" s="175"/>
      <c r="O110" s="942"/>
      <c r="P110" s="942" t="s">
        <v>1949</v>
      </c>
      <c r="Q110" s="1649">
        <f t="shared" si="22"/>
        <v>0</v>
      </c>
      <c r="R110" s="1649"/>
      <c r="S110" s="1649"/>
      <c r="T110" s="1649"/>
      <c r="U110" s="175"/>
      <c r="V110" s="176"/>
      <c r="W110" s="1633"/>
      <c r="X110" s="1634"/>
      <c r="Y110" s="1634"/>
      <c r="Z110" s="1635"/>
      <c r="AA110" s="1633">
        <f>Q110</f>
        <v>0</v>
      </c>
      <c r="AB110" s="1634"/>
      <c r="AC110" s="1634"/>
      <c r="AD110" s="1635"/>
      <c r="AE110" s="1633"/>
      <c r="AF110" s="1634"/>
      <c r="AG110" s="1634"/>
      <c r="AH110" s="1635"/>
      <c r="AI110" s="1633"/>
      <c r="AJ110" s="1634"/>
      <c r="AK110" s="1634"/>
      <c r="AL110" s="1635"/>
      <c r="AM110" s="1650"/>
      <c r="AN110" s="1651"/>
      <c r="AO110" s="1651"/>
      <c r="AP110" s="1652"/>
    </row>
    <row r="111" spans="1:42">
      <c r="A111" s="174"/>
      <c r="B111" s="175"/>
      <c r="C111" s="175"/>
      <c r="D111" s="175" t="s">
        <v>6911</v>
      </c>
      <c r="E111" s="942"/>
      <c r="F111" s="942"/>
      <c r="G111" s="942" t="s">
        <v>1947</v>
      </c>
      <c r="H111" s="1648">
        <f>기계경비총괄표!$I$5</f>
        <v>407</v>
      </c>
      <c r="I111" s="1648"/>
      <c r="J111" s="1648"/>
      <c r="K111" s="1648"/>
      <c r="L111" s="942" t="s">
        <v>1948</v>
      </c>
      <c r="M111" s="231">
        <v>1</v>
      </c>
      <c r="N111" s="175"/>
      <c r="O111" s="942"/>
      <c r="P111" s="942" t="s">
        <v>1949</v>
      </c>
      <c r="Q111" s="1649">
        <f t="shared" si="22"/>
        <v>407</v>
      </c>
      <c r="R111" s="1649"/>
      <c r="S111" s="1649"/>
      <c r="T111" s="1649"/>
      <c r="U111" s="175"/>
      <c r="V111" s="176"/>
      <c r="W111" s="1633"/>
      <c r="X111" s="1634"/>
      <c r="Y111" s="1634"/>
      <c r="Z111" s="1635"/>
      <c r="AA111" s="1633"/>
      <c r="AB111" s="1634"/>
      <c r="AC111" s="1634"/>
      <c r="AD111" s="1635"/>
      <c r="AE111" s="1633">
        <f>Q111</f>
        <v>407</v>
      </c>
      <c r="AF111" s="1634"/>
      <c r="AG111" s="1634"/>
      <c r="AH111" s="1635"/>
      <c r="AI111" s="1633"/>
      <c r="AJ111" s="1634"/>
      <c r="AK111" s="1634"/>
      <c r="AL111" s="1635"/>
      <c r="AM111" s="1650"/>
      <c r="AN111" s="1651"/>
      <c r="AO111" s="1651"/>
      <c r="AP111" s="1652"/>
    </row>
    <row r="112" spans="1:42">
      <c r="A112" s="174"/>
      <c r="B112" s="175"/>
      <c r="C112" s="175"/>
      <c r="D112" s="175"/>
      <c r="E112" s="175"/>
      <c r="F112" s="175"/>
      <c r="G112" s="942"/>
      <c r="H112" s="945"/>
      <c r="I112" s="945"/>
      <c r="J112" s="945"/>
      <c r="K112" s="945"/>
      <c r="L112" s="175"/>
      <c r="M112" s="175"/>
      <c r="N112" s="175"/>
      <c r="O112" s="942"/>
      <c r="P112" s="942"/>
      <c r="Q112" s="1653"/>
      <c r="R112" s="1653"/>
      <c r="S112" s="1653"/>
      <c r="T112" s="1653"/>
      <c r="U112" s="175"/>
      <c r="V112" s="176"/>
      <c r="W112" s="1633"/>
      <c r="X112" s="1634"/>
      <c r="Y112" s="1634"/>
      <c r="Z112" s="1635"/>
      <c r="AA112" s="1633"/>
      <c r="AB112" s="1634"/>
      <c r="AC112" s="1634"/>
      <c r="AD112" s="1635"/>
      <c r="AE112" s="1633"/>
      <c r="AF112" s="1634"/>
      <c r="AG112" s="1634"/>
      <c r="AH112" s="1635"/>
      <c r="AI112" s="1633"/>
      <c r="AJ112" s="1634"/>
      <c r="AK112" s="1634"/>
      <c r="AL112" s="1635"/>
      <c r="AM112" s="1633"/>
      <c r="AN112" s="1634"/>
      <c r="AO112" s="1634"/>
      <c r="AP112" s="1635"/>
    </row>
    <row r="113" spans="1:42">
      <c r="A113" s="174"/>
      <c r="B113" s="175"/>
      <c r="C113" s="175"/>
      <c r="D113" s="175"/>
      <c r="E113" s="175"/>
      <c r="F113" s="175"/>
      <c r="G113" s="942"/>
      <c r="H113" s="945"/>
      <c r="I113" s="945"/>
      <c r="J113" s="945"/>
      <c r="K113" s="945"/>
      <c r="L113" s="175"/>
      <c r="M113" s="175"/>
      <c r="N113" s="175"/>
      <c r="O113" s="942"/>
      <c r="P113" s="942"/>
      <c r="Q113" s="944"/>
      <c r="R113" s="944"/>
      <c r="S113" s="944"/>
      <c r="T113" s="944"/>
      <c r="U113" s="175"/>
      <c r="V113" s="176"/>
      <c r="W113" s="1633"/>
      <c r="X113" s="1634"/>
      <c r="Y113" s="1634"/>
      <c r="Z113" s="1635"/>
      <c r="AA113" s="1633"/>
      <c r="AB113" s="1634"/>
      <c r="AC113" s="1634"/>
      <c r="AD113" s="1635"/>
      <c r="AE113" s="1633"/>
      <c r="AF113" s="1634"/>
      <c r="AG113" s="1634"/>
      <c r="AH113" s="1635"/>
      <c r="AI113" s="1633"/>
      <c r="AJ113" s="1634"/>
      <c r="AK113" s="1634"/>
      <c r="AL113" s="1635"/>
      <c r="AM113" s="1633"/>
      <c r="AN113" s="1634"/>
      <c r="AO113" s="1634"/>
      <c r="AP113" s="1635"/>
    </row>
    <row r="114" spans="1:42">
      <c r="A114" s="178"/>
      <c r="B114" s="179"/>
      <c r="C114" s="179" t="s">
        <v>1956</v>
      </c>
      <c r="D114" s="179"/>
      <c r="E114" s="179"/>
      <c r="F114" s="179"/>
      <c r="G114" s="943"/>
      <c r="H114" s="179"/>
      <c r="I114" s="179"/>
      <c r="J114" s="943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80"/>
      <c r="W114" s="1636">
        <f>SUM(W97:Z113)</f>
        <v>1043</v>
      </c>
      <c r="X114" s="1637"/>
      <c r="Y114" s="1637"/>
      <c r="Z114" s="1638"/>
      <c r="AA114" s="1636">
        <f>SUM(AA97:AD113)</f>
        <v>17386</v>
      </c>
      <c r="AB114" s="1637"/>
      <c r="AC114" s="1637"/>
      <c r="AD114" s="1638"/>
      <c r="AE114" s="1636">
        <f>SUM(AE97:AH113)</f>
        <v>1450</v>
      </c>
      <c r="AF114" s="1637"/>
      <c r="AG114" s="1637"/>
      <c r="AH114" s="1638"/>
      <c r="AI114" s="1636">
        <f>W114+AA114+AE114</f>
        <v>19879</v>
      </c>
      <c r="AJ114" s="1637"/>
      <c r="AK114" s="1637"/>
      <c r="AL114" s="1638"/>
      <c r="AM114" s="1639"/>
      <c r="AN114" s="1637"/>
      <c r="AO114" s="1637"/>
      <c r="AP114" s="1638"/>
    </row>
    <row r="115" spans="1:42">
      <c r="A115" s="1640" t="s">
        <v>6912</v>
      </c>
      <c r="B115" s="1641"/>
      <c r="C115" s="1641"/>
      <c r="D115" s="1641"/>
      <c r="E115" s="1641"/>
      <c r="F115" s="1641"/>
      <c r="G115" s="1641"/>
      <c r="H115" s="1641"/>
      <c r="I115" s="1641"/>
      <c r="J115" s="1641"/>
      <c r="K115" s="1641"/>
      <c r="L115" s="1641"/>
      <c r="M115" s="1641"/>
      <c r="N115" s="1641"/>
      <c r="O115" s="1641"/>
      <c r="P115" s="1641"/>
      <c r="Q115" s="1641"/>
      <c r="R115" s="1641"/>
      <c r="S115" s="1641"/>
      <c r="T115" s="1641"/>
      <c r="U115" s="1641"/>
      <c r="V115" s="1642"/>
      <c r="W115" s="1643">
        <f>ROUND(W114*94.3%,0)</f>
        <v>984</v>
      </c>
      <c r="X115" s="1644"/>
      <c r="Y115" s="1644"/>
      <c r="Z115" s="1645"/>
      <c r="AA115" s="1643">
        <f t="shared" ref="AA115" si="23">ROUND(AA114*94.3%,0)</f>
        <v>16395</v>
      </c>
      <c r="AB115" s="1644"/>
      <c r="AC115" s="1644"/>
      <c r="AD115" s="1645"/>
      <c r="AE115" s="1643">
        <f t="shared" ref="AE115" si="24">ROUND(AE114*94.3%,0)</f>
        <v>1367</v>
      </c>
      <c r="AF115" s="1644"/>
      <c r="AG115" s="1644"/>
      <c r="AH115" s="1645"/>
      <c r="AI115" s="1644">
        <f>W115+AA115+AE115</f>
        <v>18746</v>
      </c>
      <c r="AJ115" s="1644"/>
      <c r="AK115" s="1644"/>
      <c r="AL115" s="1645"/>
      <c r="AM115" s="1646"/>
      <c r="AN115" s="1646"/>
      <c r="AO115" s="1646"/>
      <c r="AP115" s="1647"/>
    </row>
    <row r="116" spans="1:42">
      <c r="A116" s="1658" t="s">
        <v>6938</v>
      </c>
      <c r="B116" s="1659"/>
      <c r="C116" s="1659"/>
      <c r="D116" s="1659"/>
      <c r="E116" s="1659"/>
      <c r="F116" s="1659"/>
      <c r="G116" s="1659"/>
      <c r="H116" s="1659"/>
      <c r="I116" s="1659"/>
      <c r="J116" s="1659"/>
      <c r="K116" s="1659"/>
      <c r="L116" s="1659"/>
      <c r="M116" s="1659"/>
      <c r="N116" s="1659"/>
      <c r="O116" s="1659"/>
      <c r="P116" s="1659"/>
      <c r="Q116" s="1659"/>
      <c r="R116" s="1659"/>
      <c r="S116" s="1659"/>
      <c r="T116" s="1659"/>
      <c r="U116" s="1659"/>
      <c r="V116" s="1660"/>
      <c r="W116" s="1661">
        <f>W136</f>
        <v>1722</v>
      </c>
      <c r="X116" s="1662"/>
      <c r="Y116" s="1662"/>
      <c r="Z116" s="1663"/>
      <c r="AA116" s="1661">
        <f>AA136</f>
        <v>28692</v>
      </c>
      <c r="AB116" s="1662"/>
      <c r="AC116" s="1662"/>
      <c r="AD116" s="1663"/>
      <c r="AE116" s="1661">
        <f>AE136</f>
        <v>2106</v>
      </c>
      <c r="AF116" s="1662"/>
      <c r="AG116" s="1662"/>
      <c r="AH116" s="1663"/>
      <c r="AI116" s="1661">
        <f>W116+AA116+AE116</f>
        <v>32520</v>
      </c>
      <c r="AJ116" s="1662"/>
      <c r="AK116" s="1662"/>
      <c r="AL116" s="1663"/>
      <c r="AM116" s="1664"/>
      <c r="AN116" s="1665"/>
      <c r="AO116" s="1665"/>
      <c r="AP116" s="1666"/>
    </row>
    <row r="117" spans="1:42">
      <c r="A117" s="1667" t="s">
        <v>6924</v>
      </c>
      <c r="B117" s="1668"/>
      <c r="C117" s="1668"/>
      <c r="D117" s="1668"/>
      <c r="E117" s="1668"/>
      <c r="F117" s="1668"/>
      <c r="G117" s="1668"/>
      <c r="H117" s="1668"/>
      <c r="I117" s="1668"/>
      <c r="J117" s="1668"/>
      <c r="K117" s="1668"/>
      <c r="L117" s="1668"/>
      <c r="M117" s="1668"/>
      <c r="N117" s="1668"/>
      <c r="O117" s="1668"/>
      <c r="P117" s="1668"/>
      <c r="Q117" s="1668"/>
      <c r="R117" s="1668"/>
      <c r="S117" s="1668"/>
      <c r="T117" s="1668"/>
      <c r="U117" s="1668"/>
      <c r="V117" s="1669"/>
      <c r="W117" s="1655"/>
      <c r="X117" s="1656"/>
      <c r="Y117" s="1656"/>
      <c r="Z117" s="1657"/>
      <c r="AA117" s="1655"/>
      <c r="AB117" s="1656"/>
      <c r="AC117" s="1656"/>
      <c r="AD117" s="1657"/>
      <c r="AE117" s="1655"/>
      <c r="AF117" s="1656"/>
      <c r="AG117" s="1656"/>
      <c r="AH117" s="1657"/>
      <c r="AI117" s="1655"/>
      <c r="AJ117" s="1656"/>
      <c r="AK117" s="1656"/>
      <c r="AL117" s="1657"/>
      <c r="AM117" s="1650"/>
      <c r="AN117" s="1651"/>
      <c r="AO117" s="1651"/>
      <c r="AP117" s="1652"/>
    </row>
    <row r="118" spans="1:42">
      <c r="A118" s="174"/>
      <c r="B118" s="175"/>
      <c r="C118" s="1651" t="s">
        <v>6939</v>
      </c>
      <c r="D118" s="1651"/>
      <c r="E118" s="175"/>
      <c r="F118" s="175"/>
      <c r="G118" s="942"/>
      <c r="H118" s="175"/>
      <c r="I118" s="175"/>
      <c r="J118" s="942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6"/>
      <c r="W118" s="1670"/>
      <c r="X118" s="1651"/>
      <c r="Y118" s="1651"/>
      <c r="Z118" s="1652"/>
      <c r="AA118" s="1670"/>
      <c r="AB118" s="1651"/>
      <c r="AC118" s="1651"/>
      <c r="AD118" s="1652"/>
      <c r="AE118" s="1670"/>
      <c r="AF118" s="1651"/>
      <c r="AG118" s="1651"/>
      <c r="AH118" s="1652"/>
      <c r="AI118" s="1670"/>
      <c r="AJ118" s="1651"/>
      <c r="AK118" s="1651"/>
      <c r="AL118" s="1652"/>
      <c r="AM118" s="1670"/>
      <c r="AN118" s="1651"/>
      <c r="AO118" s="1651"/>
      <c r="AP118" s="1652"/>
    </row>
    <row r="119" spans="1:42">
      <c r="A119" s="174"/>
      <c r="B119" s="175"/>
      <c r="C119" s="1654" t="s">
        <v>6826</v>
      </c>
      <c r="D119" s="1654"/>
      <c r="E119" s="175"/>
      <c r="F119" s="175"/>
      <c r="G119" s="942"/>
      <c r="H119" s="175"/>
      <c r="I119" s="175"/>
      <c r="J119" s="942"/>
      <c r="K119" s="175"/>
      <c r="L119" s="175"/>
      <c r="M119" s="175"/>
      <c r="N119" s="175"/>
      <c r="O119" s="175"/>
      <c r="V119" s="176"/>
      <c r="W119" s="1633"/>
      <c r="X119" s="1634"/>
      <c r="Y119" s="1634"/>
      <c r="Z119" s="1635"/>
      <c r="AA119" s="1633"/>
      <c r="AB119" s="1634"/>
      <c r="AC119" s="1634"/>
      <c r="AD119" s="1635"/>
      <c r="AE119" s="1633"/>
      <c r="AF119" s="1634"/>
      <c r="AG119" s="1634"/>
      <c r="AH119" s="1635"/>
      <c r="AI119" s="1655"/>
      <c r="AJ119" s="1656"/>
      <c r="AK119" s="1656"/>
      <c r="AL119" s="1657"/>
      <c r="AM119" s="1650"/>
      <c r="AN119" s="1651"/>
      <c r="AO119" s="1651"/>
      <c r="AP119" s="1652"/>
    </row>
    <row r="120" spans="1:42">
      <c r="A120" s="174"/>
      <c r="B120" s="175"/>
      <c r="C120" s="175"/>
      <c r="D120" s="175" t="s">
        <v>6928</v>
      </c>
      <c r="E120" s="175"/>
      <c r="F120" s="175"/>
      <c r="G120" s="942" t="s">
        <v>1947</v>
      </c>
      <c r="H120" s="1648">
        <f>Q125</f>
        <v>30426</v>
      </c>
      <c r="I120" s="1648"/>
      <c r="J120" s="1648"/>
      <c r="K120" s="1648"/>
      <c r="L120" s="942" t="s">
        <v>1948</v>
      </c>
      <c r="M120" s="231">
        <v>6</v>
      </c>
      <c r="N120" s="175" t="s">
        <v>6927</v>
      </c>
      <c r="O120" s="945"/>
      <c r="P120" s="942" t="s">
        <v>1949</v>
      </c>
      <c r="Q120" s="1634">
        <f>ROUND(H120*M120%,0)</f>
        <v>1826</v>
      </c>
      <c r="R120" s="1634"/>
      <c r="S120" s="1634"/>
      <c r="T120" s="1634"/>
      <c r="U120" s="175"/>
      <c r="V120" s="176"/>
      <c r="W120" s="1633"/>
      <c r="X120" s="1634"/>
      <c r="Y120" s="1634"/>
      <c r="Z120" s="1635"/>
      <c r="AA120" s="1633"/>
      <c r="AB120" s="1634"/>
      <c r="AC120" s="1634"/>
      <c r="AD120" s="1635"/>
      <c r="AE120" s="1633"/>
      <c r="AF120" s="1634"/>
      <c r="AG120" s="1634"/>
      <c r="AH120" s="1635"/>
      <c r="AI120" s="1633"/>
      <c r="AJ120" s="1634"/>
      <c r="AK120" s="1634"/>
      <c r="AL120" s="1635"/>
      <c r="AM120" s="1650"/>
      <c r="AN120" s="1651"/>
      <c r="AO120" s="1651"/>
      <c r="AP120" s="1652"/>
    </row>
    <row r="121" spans="1:42">
      <c r="A121" s="174"/>
      <c r="B121" s="175"/>
      <c r="C121" s="175"/>
      <c r="D121" s="175"/>
      <c r="E121" s="175"/>
      <c r="F121" s="175"/>
      <c r="G121" s="942" t="s">
        <v>1947</v>
      </c>
      <c r="H121" s="1648"/>
      <c r="I121" s="1648"/>
      <c r="J121" s="1648"/>
      <c r="K121" s="1648"/>
      <c r="L121" s="175"/>
      <c r="M121" s="177"/>
      <c r="N121" s="175"/>
      <c r="O121" s="942" t="s">
        <v>1950</v>
      </c>
      <c r="P121" s="942" t="s">
        <v>1949</v>
      </c>
      <c r="Q121" s="1653">
        <f>Q120</f>
        <v>1826</v>
      </c>
      <c r="R121" s="1653"/>
      <c r="S121" s="1653"/>
      <c r="T121" s="1653"/>
      <c r="U121" s="175"/>
      <c r="V121" s="176"/>
      <c r="W121" s="1633">
        <f>Q121</f>
        <v>1826</v>
      </c>
      <c r="X121" s="1634"/>
      <c r="Y121" s="1634"/>
      <c r="Z121" s="1635"/>
      <c r="AA121" s="1633"/>
      <c r="AB121" s="1634"/>
      <c r="AC121" s="1634"/>
      <c r="AD121" s="1635"/>
      <c r="AE121" s="1633"/>
      <c r="AF121" s="1634"/>
      <c r="AG121" s="1634"/>
      <c r="AH121" s="1635"/>
      <c r="AI121" s="1633"/>
      <c r="AJ121" s="1634"/>
      <c r="AK121" s="1634"/>
      <c r="AL121" s="1635"/>
      <c r="AM121" s="1650"/>
      <c r="AN121" s="1651"/>
      <c r="AO121" s="1651"/>
      <c r="AP121" s="1652"/>
    </row>
    <row r="122" spans="1:42">
      <c r="A122" s="174"/>
      <c r="B122" s="175"/>
      <c r="C122" s="1654" t="s">
        <v>6827</v>
      </c>
      <c r="D122" s="1654"/>
      <c r="E122" s="175"/>
      <c r="F122" s="175"/>
      <c r="G122" s="942"/>
      <c r="H122" s="175"/>
      <c r="I122" s="175"/>
      <c r="J122" s="942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6"/>
      <c r="W122" s="1633"/>
      <c r="X122" s="1634"/>
      <c r="Y122" s="1634"/>
      <c r="Z122" s="1635"/>
      <c r="AA122" s="1633"/>
      <c r="AB122" s="1634"/>
      <c r="AC122" s="1634"/>
      <c r="AD122" s="1635"/>
      <c r="AE122" s="1633"/>
      <c r="AF122" s="1634"/>
      <c r="AG122" s="1634"/>
      <c r="AH122" s="1635"/>
      <c r="AI122" s="1655"/>
      <c r="AJ122" s="1656"/>
      <c r="AK122" s="1656"/>
      <c r="AL122" s="1657"/>
      <c r="AM122" s="1650"/>
      <c r="AN122" s="1651"/>
      <c r="AO122" s="1651"/>
      <c r="AP122" s="1652"/>
    </row>
    <row r="123" spans="1:42">
      <c r="A123" s="174"/>
      <c r="B123" s="175"/>
      <c r="C123" s="175"/>
      <c r="D123" s="175" t="s">
        <v>6926</v>
      </c>
      <c r="E123" s="942"/>
      <c r="F123" s="942"/>
      <c r="G123" s="942" t="s">
        <v>1947</v>
      </c>
      <c r="H123" s="1648">
        <f>노임단가!$F$6</f>
        <v>262580</v>
      </c>
      <c r="I123" s="1648"/>
      <c r="J123" s="1648"/>
      <c r="K123" s="1648"/>
      <c r="L123" s="942" t="s">
        <v>1948</v>
      </c>
      <c r="M123" s="231">
        <v>7.0000000000000007E-2</v>
      </c>
      <c r="N123" s="175"/>
      <c r="O123" s="942"/>
      <c r="P123" s="942" t="s">
        <v>1949</v>
      </c>
      <c r="Q123" s="1649">
        <f>ROUND(H123*M123,0)</f>
        <v>18381</v>
      </c>
      <c r="R123" s="1649"/>
      <c r="S123" s="1649"/>
      <c r="T123" s="1649"/>
      <c r="U123" s="1651"/>
      <c r="V123" s="1652"/>
      <c r="W123" s="1633"/>
      <c r="X123" s="1634"/>
      <c r="Y123" s="1634"/>
      <c r="Z123" s="1635"/>
      <c r="AA123" s="1633"/>
      <c r="AB123" s="1634"/>
      <c r="AC123" s="1634"/>
      <c r="AD123" s="1635"/>
      <c r="AE123" s="1633"/>
      <c r="AF123" s="1634"/>
      <c r="AG123" s="1634"/>
      <c r="AH123" s="1635"/>
      <c r="AI123" s="1633"/>
      <c r="AJ123" s="1634"/>
      <c r="AK123" s="1634"/>
      <c r="AL123" s="1635"/>
      <c r="AM123" s="1650"/>
      <c r="AN123" s="1651"/>
      <c r="AO123" s="1651"/>
      <c r="AP123" s="1652"/>
    </row>
    <row r="124" spans="1:42">
      <c r="A124" s="174"/>
      <c r="B124" s="175"/>
      <c r="C124" s="175"/>
      <c r="D124" s="175" t="s">
        <v>6904</v>
      </c>
      <c r="E124" s="942"/>
      <c r="F124" s="942"/>
      <c r="G124" s="942" t="s">
        <v>1947</v>
      </c>
      <c r="H124" s="1648">
        <f>노임단가!$F$4</f>
        <v>172068</v>
      </c>
      <c r="I124" s="1648"/>
      <c r="J124" s="1648"/>
      <c r="K124" s="1648"/>
      <c r="L124" s="942" t="s">
        <v>1948</v>
      </c>
      <c r="M124" s="231">
        <v>7.0000000000000007E-2</v>
      </c>
      <c r="N124" s="175"/>
      <c r="O124" s="942"/>
      <c r="P124" s="942" t="s">
        <v>1949</v>
      </c>
      <c r="Q124" s="1649">
        <f>ROUND(H124*M124,0)</f>
        <v>12045</v>
      </c>
      <c r="R124" s="1649"/>
      <c r="S124" s="1649"/>
      <c r="T124" s="1649"/>
      <c r="U124" s="1651"/>
      <c r="V124" s="1652"/>
      <c r="W124" s="1633"/>
      <c r="X124" s="1634"/>
      <c r="Y124" s="1634"/>
      <c r="Z124" s="1635"/>
      <c r="AA124" s="1633"/>
      <c r="AB124" s="1634"/>
      <c r="AC124" s="1634"/>
      <c r="AD124" s="1635"/>
      <c r="AE124" s="1633"/>
      <c r="AF124" s="1634"/>
      <c r="AG124" s="1634"/>
      <c r="AH124" s="1635"/>
      <c r="AI124" s="1633"/>
      <c r="AJ124" s="1634"/>
      <c r="AK124" s="1634"/>
      <c r="AL124" s="1635"/>
      <c r="AM124" s="1650"/>
      <c r="AN124" s="1651"/>
      <c r="AO124" s="1651"/>
      <c r="AP124" s="1652"/>
    </row>
    <row r="125" spans="1:42">
      <c r="A125" s="174"/>
      <c r="B125" s="175"/>
      <c r="C125" s="175"/>
      <c r="D125" s="175"/>
      <c r="E125" s="175"/>
      <c r="F125" s="175"/>
      <c r="G125" s="942"/>
      <c r="H125" s="945"/>
      <c r="I125" s="945"/>
      <c r="J125" s="945"/>
      <c r="K125" s="945"/>
      <c r="L125" s="175"/>
      <c r="M125" s="175"/>
      <c r="N125" s="175"/>
      <c r="O125" s="942" t="s">
        <v>1950</v>
      </c>
      <c r="P125" s="942" t="s">
        <v>1949</v>
      </c>
      <c r="Q125" s="1653">
        <f>Q123+Q124</f>
        <v>30426</v>
      </c>
      <c r="R125" s="1653"/>
      <c r="S125" s="1653"/>
      <c r="T125" s="1653"/>
      <c r="U125" s="175"/>
      <c r="V125" s="176"/>
      <c r="W125" s="1633"/>
      <c r="X125" s="1634"/>
      <c r="Y125" s="1634"/>
      <c r="Z125" s="1635"/>
      <c r="AA125" s="1633">
        <f>Q125</f>
        <v>30426</v>
      </c>
      <c r="AB125" s="1634"/>
      <c r="AC125" s="1634"/>
      <c r="AD125" s="1635"/>
      <c r="AE125" s="1633"/>
      <c r="AF125" s="1634"/>
      <c r="AG125" s="1634"/>
      <c r="AH125" s="1635"/>
      <c r="AI125" s="1633"/>
      <c r="AJ125" s="1634"/>
      <c r="AK125" s="1634"/>
      <c r="AL125" s="1635"/>
      <c r="AM125" s="1650"/>
      <c r="AN125" s="1651"/>
      <c r="AO125" s="1651"/>
      <c r="AP125" s="1652"/>
    </row>
    <row r="126" spans="1:42">
      <c r="A126" s="174"/>
      <c r="B126" s="175"/>
      <c r="C126" s="1654" t="s">
        <v>6828</v>
      </c>
      <c r="D126" s="1654"/>
      <c r="E126" s="175"/>
      <c r="F126" s="175"/>
      <c r="G126" s="942"/>
      <c r="H126" s="175"/>
      <c r="I126" s="175"/>
      <c r="J126" s="942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6"/>
      <c r="W126" s="1633"/>
      <c r="X126" s="1634"/>
      <c r="Y126" s="1634"/>
      <c r="Z126" s="1635"/>
      <c r="AA126" s="1633"/>
      <c r="AB126" s="1634"/>
      <c r="AC126" s="1634"/>
      <c r="AD126" s="1635"/>
      <c r="AE126" s="1633"/>
      <c r="AF126" s="1634"/>
      <c r="AG126" s="1634"/>
      <c r="AH126" s="1635"/>
      <c r="AI126" s="1655"/>
      <c r="AJ126" s="1656"/>
      <c r="AK126" s="1656"/>
      <c r="AL126" s="1657"/>
      <c r="AM126" s="1650"/>
      <c r="AN126" s="1651"/>
      <c r="AO126" s="1651"/>
      <c r="AP126" s="1652"/>
    </row>
    <row r="127" spans="1:42">
      <c r="A127" s="174"/>
      <c r="B127" s="175"/>
      <c r="C127" s="175"/>
      <c r="D127" s="175" t="s">
        <v>6929</v>
      </c>
      <c r="E127" s="942"/>
      <c r="F127" s="942"/>
      <c r="G127" s="942" t="s">
        <v>1947</v>
      </c>
      <c r="H127" s="1648">
        <f>Q125</f>
        <v>30426</v>
      </c>
      <c r="I127" s="1648"/>
      <c r="J127" s="1648"/>
      <c r="K127" s="1648"/>
      <c r="L127" s="942" t="s">
        <v>1948</v>
      </c>
      <c r="M127" s="231">
        <v>6</v>
      </c>
      <c r="N127" s="175" t="s">
        <v>6930</v>
      </c>
      <c r="O127" s="942"/>
      <c r="P127" s="942" t="s">
        <v>1949</v>
      </c>
      <c r="Q127" s="1649">
        <f>ROUND(H127*M127%,0)</f>
        <v>1826</v>
      </c>
      <c r="R127" s="1649"/>
      <c r="S127" s="1649"/>
      <c r="T127" s="1649"/>
      <c r="U127" s="175"/>
      <c r="V127" s="176"/>
      <c r="W127" s="1633"/>
      <c r="X127" s="1634"/>
      <c r="Y127" s="1634"/>
      <c r="Z127" s="1635"/>
      <c r="AA127" s="1633"/>
      <c r="AB127" s="1634"/>
      <c r="AC127" s="1634"/>
      <c r="AD127" s="1635"/>
      <c r="AE127" s="1633"/>
      <c r="AF127" s="1634"/>
      <c r="AG127" s="1634"/>
      <c r="AH127" s="1635"/>
      <c r="AI127" s="1633"/>
      <c r="AJ127" s="1634"/>
      <c r="AK127" s="1634"/>
      <c r="AL127" s="1635"/>
      <c r="AM127" s="1650"/>
      <c r="AN127" s="1651"/>
      <c r="AO127" s="1651"/>
      <c r="AP127" s="1652"/>
    </row>
    <row r="128" spans="1:42">
      <c r="A128" s="174"/>
      <c r="B128" s="175"/>
      <c r="C128" s="175"/>
      <c r="D128" s="175"/>
      <c r="E128" s="175"/>
      <c r="F128" s="175"/>
      <c r="G128" s="942"/>
      <c r="H128" s="945"/>
      <c r="I128" s="945"/>
      <c r="J128" s="945"/>
      <c r="K128" s="945"/>
      <c r="L128" s="175"/>
      <c r="M128" s="175"/>
      <c r="N128" s="175"/>
      <c r="O128" s="942" t="s">
        <v>1950</v>
      </c>
      <c r="P128" s="942" t="s">
        <v>1949</v>
      </c>
      <c r="Q128" s="1653">
        <f>Q127</f>
        <v>1826</v>
      </c>
      <c r="R128" s="1653"/>
      <c r="S128" s="1653"/>
      <c r="T128" s="1653"/>
      <c r="U128" s="175"/>
      <c r="V128" s="176"/>
      <c r="W128" s="1633"/>
      <c r="X128" s="1634"/>
      <c r="Y128" s="1634"/>
      <c r="Z128" s="1635"/>
      <c r="AA128" s="1633"/>
      <c r="AB128" s="1634"/>
      <c r="AC128" s="1634"/>
      <c r="AD128" s="1635"/>
      <c r="AE128" s="1633">
        <f>Q128</f>
        <v>1826</v>
      </c>
      <c r="AF128" s="1634"/>
      <c r="AG128" s="1634"/>
      <c r="AH128" s="1635"/>
      <c r="AI128" s="1633"/>
      <c r="AJ128" s="1634"/>
      <c r="AK128" s="1634"/>
      <c r="AL128" s="1635"/>
      <c r="AM128" s="1633"/>
      <c r="AN128" s="1634"/>
      <c r="AO128" s="1634"/>
      <c r="AP128" s="1635"/>
    </row>
    <row r="129" spans="1:42">
      <c r="A129" s="174"/>
      <c r="B129" s="175"/>
      <c r="C129" s="1654" t="s">
        <v>6931</v>
      </c>
      <c r="D129" s="1654"/>
      <c r="E129" s="175"/>
      <c r="F129" s="175"/>
      <c r="G129" s="942"/>
      <c r="H129" s="175"/>
      <c r="I129" s="175"/>
      <c r="J129" s="942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6"/>
      <c r="W129" s="1633"/>
      <c r="X129" s="1634"/>
      <c r="Y129" s="1634"/>
      <c r="Z129" s="1635"/>
      <c r="AA129" s="1633"/>
      <c r="AB129" s="1634"/>
      <c r="AC129" s="1634"/>
      <c r="AD129" s="1635"/>
      <c r="AE129" s="1633"/>
      <c r="AF129" s="1634"/>
      <c r="AG129" s="1634"/>
      <c r="AH129" s="1635"/>
      <c r="AI129" s="1655"/>
      <c r="AJ129" s="1656"/>
      <c r="AK129" s="1656"/>
      <c r="AL129" s="1657"/>
      <c r="AM129" s="1650"/>
      <c r="AN129" s="1651"/>
      <c r="AO129" s="1651"/>
      <c r="AP129" s="1652"/>
    </row>
    <row r="130" spans="1:42">
      <c r="A130" s="174"/>
      <c r="B130" s="175"/>
      <c r="C130" s="175"/>
      <c r="D130" s="175" t="s">
        <v>6909</v>
      </c>
      <c r="E130" s="942"/>
      <c r="F130" s="942"/>
      <c r="G130" s="942" t="s">
        <v>1947</v>
      </c>
      <c r="H130" s="1648">
        <f>기계경비총괄표!$H$5</f>
        <v>0</v>
      </c>
      <c r="I130" s="1648"/>
      <c r="J130" s="1648"/>
      <c r="K130" s="1648"/>
      <c r="L130" s="942" t="s">
        <v>1948</v>
      </c>
      <c r="M130" s="231">
        <v>1</v>
      </c>
      <c r="N130" s="175"/>
      <c r="O130" s="942"/>
      <c r="P130" s="942" t="s">
        <v>1949</v>
      </c>
      <c r="Q130" s="1649">
        <f t="shared" ref="Q130:Q132" si="25">ROUND(H130*M130,0)</f>
        <v>0</v>
      </c>
      <c r="R130" s="1649"/>
      <c r="S130" s="1649"/>
      <c r="T130" s="1649"/>
      <c r="U130" s="175"/>
      <c r="V130" s="176"/>
      <c r="W130" s="1633">
        <f>Q130</f>
        <v>0</v>
      </c>
      <c r="X130" s="1634"/>
      <c r="Y130" s="1634"/>
      <c r="Z130" s="1635"/>
      <c r="AA130" s="1633"/>
      <c r="AB130" s="1634"/>
      <c r="AC130" s="1634"/>
      <c r="AD130" s="1635"/>
      <c r="AE130" s="1633"/>
      <c r="AF130" s="1634"/>
      <c r="AG130" s="1634"/>
      <c r="AH130" s="1635"/>
      <c r="AI130" s="1633"/>
      <c r="AJ130" s="1634"/>
      <c r="AK130" s="1634"/>
      <c r="AL130" s="1635"/>
      <c r="AM130" s="1650"/>
      <c r="AN130" s="1651"/>
      <c r="AO130" s="1651"/>
      <c r="AP130" s="1652"/>
    </row>
    <row r="131" spans="1:42">
      <c r="A131" s="174"/>
      <c r="B131" s="175"/>
      <c r="C131" s="175"/>
      <c r="D131" s="175" t="s">
        <v>6910</v>
      </c>
      <c r="E131" s="942"/>
      <c r="F131" s="942"/>
      <c r="G131" s="942" t="s">
        <v>1947</v>
      </c>
      <c r="H131" s="1648">
        <f>기계경비!$U$9</f>
        <v>0</v>
      </c>
      <c r="I131" s="1648"/>
      <c r="J131" s="1648"/>
      <c r="K131" s="1648"/>
      <c r="L131" s="942" t="s">
        <v>1948</v>
      </c>
      <c r="M131" s="231">
        <v>1</v>
      </c>
      <c r="N131" s="175"/>
      <c r="O131" s="942"/>
      <c r="P131" s="942" t="s">
        <v>1949</v>
      </c>
      <c r="Q131" s="1649">
        <f t="shared" si="25"/>
        <v>0</v>
      </c>
      <c r="R131" s="1649"/>
      <c r="S131" s="1649"/>
      <c r="T131" s="1649"/>
      <c r="U131" s="175"/>
      <c r="V131" s="176"/>
      <c r="W131" s="1633"/>
      <c r="X131" s="1634"/>
      <c r="Y131" s="1634"/>
      <c r="Z131" s="1635"/>
      <c r="AA131" s="1633">
        <f>Q131</f>
        <v>0</v>
      </c>
      <c r="AB131" s="1634"/>
      <c r="AC131" s="1634"/>
      <c r="AD131" s="1635"/>
      <c r="AE131" s="1633"/>
      <c r="AF131" s="1634"/>
      <c r="AG131" s="1634"/>
      <c r="AH131" s="1635"/>
      <c r="AI131" s="1633"/>
      <c r="AJ131" s="1634"/>
      <c r="AK131" s="1634"/>
      <c r="AL131" s="1635"/>
      <c r="AM131" s="1650"/>
      <c r="AN131" s="1651"/>
      <c r="AO131" s="1651"/>
      <c r="AP131" s="1652"/>
    </row>
    <row r="132" spans="1:42">
      <c r="A132" s="174"/>
      <c r="B132" s="175"/>
      <c r="C132" s="175"/>
      <c r="D132" s="175" t="s">
        <v>6911</v>
      </c>
      <c r="E132" s="942"/>
      <c r="F132" s="942"/>
      <c r="G132" s="942" t="s">
        <v>1947</v>
      </c>
      <c r="H132" s="1648">
        <f>기계경비총괄표!$I$5</f>
        <v>407</v>
      </c>
      <c r="I132" s="1648"/>
      <c r="J132" s="1648"/>
      <c r="K132" s="1648"/>
      <c r="L132" s="942" t="s">
        <v>1948</v>
      </c>
      <c r="M132" s="231">
        <v>1</v>
      </c>
      <c r="N132" s="175"/>
      <c r="O132" s="942"/>
      <c r="P132" s="942" t="s">
        <v>1949</v>
      </c>
      <c r="Q132" s="1649">
        <f t="shared" si="25"/>
        <v>407</v>
      </c>
      <c r="R132" s="1649"/>
      <c r="S132" s="1649"/>
      <c r="T132" s="1649"/>
      <c r="U132" s="175"/>
      <c r="V132" s="176"/>
      <c r="W132" s="1633"/>
      <c r="X132" s="1634"/>
      <c r="Y132" s="1634"/>
      <c r="Z132" s="1635"/>
      <c r="AA132" s="1633"/>
      <c r="AB132" s="1634"/>
      <c r="AC132" s="1634"/>
      <c r="AD132" s="1635"/>
      <c r="AE132" s="1633">
        <f>Q132</f>
        <v>407</v>
      </c>
      <c r="AF132" s="1634"/>
      <c r="AG132" s="1634"/>
      <c r="AH132" s="1635"/>
      <c r="AI132" s="1633"/>
      <c r="AJ132" s="1634"/>
      <c r="AK132" s="1634"/>
      <c r="AL132" s="1635"/>
      <c r="AM132" s="1650"/>
      <c r="AN132" s="1651"/>
      <c r="AO132" s="1651"/>
      <c r="AP132" s="1652"/>
    </row>
    <row r="133" spans="1:42">
      <c r="A133" s="174"/>
      <c r="B133" s="175"/>
      <c r="C133" s="175"/>
      <c r="D133" s="175"/>
      <c r="E133" s="175"/>
      <c r="F133" s="175"/>
      <c r="G133" s="942"/>
      <c r="H133" s="945"/>
      <c r="I133" s="945"/>
      <c r="J133" s="945"/>
      <c r="K133" s="945"/>
      <c r="L133" s="175"/>
      <c r="M133" s="175"/>
      <c r="N133" s="175"/>
      <c r="O133" s="942"/>
      <c r="P133" s="942"/>
      <c r="Q133" s="1653"/>
      <c r="R133" s="1653"/>
      <c r="S133" s="1653"/>
      <c r="T133" s="1653"/>
      <c r="U133" s="175"/>
      <c r="V133" s="176"/>
      <c r="W133" s="1633"/>
      <c r="X133" s="1634"/>
      <c r="Y133" s="1634"/>
      <c r="Z133" s="1635"/>
      <c r="AA133" s="1633"/>
      <c r="AB133" s="1634"/>
      <c r="AC133" s="1634"/>
      <c r="AD133" s="1635"/>
      <c r="AE133" s="1633"/>
      <c r="AF133" s="1634"/>
      <c r="AG133" s="1634"/>
      <c r="AH133" s="1635"/>
      <c r="AI133" s="1633"/>
      <c r="AJ133" s="1634"/>
      <c r="AK133" s="1634"/>
      <c r="AL133" s="1635"/>
      <c r="AM133" s="1633"/>
      <c r="AN133" s="1634"/>
      <c r="AO133" s="1634"/>
      <c r="AP133" s="1635"/>
    </row>
    <row r="134" spans="1:42">
      <c r="A134" s="174"/>
      <c r="B134" s="175"/>
      <c r="C134" s="175"/>
      <c r="D134" s="175"/>
      <c r="E134" s="175"/>
      <c r="F134" s="175"/>
      <c r="G134" s="942"/>
      <c r="H134" s="945"/>
      <c r="I134" s="945"/>
      <c r="J134" s="945"/>
      <c r="K134" s="945"/>
      <c r="L134" s="175"/>
      <c r="M134" s="175"/>
      <c r="N134" s="175"/>
      <c r="O134" s="942"/>
      <c r="P134" s="942"/>
      <c r="Q134" s="944"/>
      <c r="R134" s="944"/>
      <c r="S134" s="944"/>
      <c r="T134" s="944"/>
      <c r="U134" s="175"/>
      <c r="V134" s="176"/>
      <c r="W134" s="1633"/>
      <c r="X134" s="1634"/>
      <c r="Y134" s="1634"/>
      <c r="Z134" s="1635"/>
      <c r="AA134" s="1633"/>
      <c r="AB134" s="1634"/>
      <c r="AC134" s="1634"/>
      <c r="AD134" s="1635"/>
      <c r="AE134" s="1633"/>
      <c r="AF134" s="1634"/>
      <c r="AG134" s="1634"/>
      <c r="AH134" s="1635"/>
      <c r="AI134" s="1633"/>
      <c r="AJ134" s="1634"/>
      <c r="AK134" s="1634"/>
      <c r="AL134" s="1635"/>
      <c r="AM134" s="1633"/>
      <c r="AN134" s="1634"/>
      <c r="AO134" s="1634"/>
      <c r="AP134" s="1635"/>
    </row>
    <row r="135" spans="1:42">
      <c r="A135" s="178"/>
      <c r="B135" s="179"/>
      <c r="C135" s="179" t="s">
        <v>1956</v>
      </c>
      <c r="D135" s="179"/>
      <c r="E135" s="179"/>
      <c r="F135" s="179"/>
      <c r="G135" s="943"/>
      <c r="H135" s="179"/>
      <c r="I135" s="179"/>
      <c r="J135" s="943"/>
      <c r="K135" s="179"/>
      <c r="L135" s="179"/>
      <c r="M135" s="179"/>
      <c r="N135" s="179"/>
      <c r="O135" s="179"/>
      <c r="P135" s="179"/>
      <c r="Q135" s="179"/>
      <c r="R135" s="179"/>
      <c r="S135" s="179"/>
      <c r="T135" s="179"/>
      <c r="U135" s="179"/>
      <c r="V135" s="180"/>
      <c r="W135" s="1636">
        <f>SUM(W118:Z134)</f>
        <v>1826</v>
      </c>
      <c r="X135" s="1637"/>
      <c r="Y135" s="1637"/>
      <c r="Z135" s="1638"/>
      <c r="AA135" s="1636">
        <f>SUM(AA118:AD134)</f>
        <v>30426</v>
      </c>
      <c r="AB135" s="1637"/>
      <c r="AC135" s="1637"/>
      <c r="AD135" s="1638"/>
      <c r="AE135" s="1636">
        <f>SUM(AE118:AH134)</f>
        <v>2233</v>
      </c>
      <c r="AF135" s="1637"/>
      <c r="AG135" s="1637"/>
      <c r="AH135" s="1638"/>
      <c r="AI135" s="1636">
        <f>W135+AA135+AE135</f>
        <v>34485</v>
      </c>
      <c r="AJ135" s="1637"/>
      <c r="AK135" s="1637"/>
      <c r="AL135" s="1638"/>
      <c r="AM135" s="1639"/>
      <c r="AN135" s="1637"/>
      <c r="AO135" s="1637"/>
      <c r="AP135" s="1638"/>
    </row>
    <row r="136" spans="1:42">
      <c r="A136" s="1640" t="s">
        <v>6912</v>
      </c>
      <c r="B136" s="1641"/>
      <c r="C136" s="1641"/>
      <c r="D136" s="1641"/>
      <c r="E136" s="1641"/>
      <c r="F136" s="1641"/>
      <c r="G136" s="1641"/>
      <c r="H136" s="1641"/>
      <c r="I136" s="1641"/>
      <c r="J136" s="1641"/>
      <c r="K136" s="1641"/>
      <c r="L136" s="1641"/>
      <c r="M136" s="1641"/>
      <c r="N136" s="1641"/>
      <c r="O136" s="1641"/>
      <c r="P136" s="1641"/>
      <c r="Q136" s="1641"/>
      <c r="R136" s="1641"/>
      <c r="S136" s="1641"/>
      <c r="T136" s="1641"/>
      <c r="U136" s="1641"/>
      <c r="V136" s="1642"/>
      <c r="W136" s="1643">
        <f>ROUND(W135*94.3%,0)</f>
        <v>1722</v>
      </c>
      <c r="X136" s="1644"/>
      <c r="Y136" s="1644"/>
      <c r="Z136" s="1645"/>
      <c r="AA136" s="1643">
        <f t="shared" ref="AA136" si="26">ROUND(AA135*94.3%,0)</f>
        <v>28692</v>
      </c>
      <c r="AB136" s="1644"/>
      <c r="AC136" s="1644"/>
      <c r="AD136" s="1645"/>
      <c r="AE136" s="1643">
        <f t="shared" ref="AE136" si="27">ROUND(AE135*94.3%,0)</f>
        <v>2106</v>
      </c>
      <c r="AF136" s="1644"/>
      <c r="AG136" s="1644"/>
      <c r="AH136" s="1645"/>
      <c r="AI136" s="1644">
        <f>W136+AA136+AE136</f>
        <v>32520</v>
      </c>
      <c r="AJ136" s="1644"/>
      <c r="AK136" s="1644"/>
      <c r="AL136" s="1645"/>
      <c r="AM136" s="1646"/>
      <c r="AN136" s="1646"/>
      <c r="AO136" s="1646"/>
      <c r="AP136" s="1647"/>
    </row>
    <row r="137" spans="1:42">
      <c r="A137" s="1658" t="s">
        <v>6940</v>
      </c>
      <c r="B137" s="1659"/>
      <c r="C137" s="1659"/>
      <c r="D137" s="1659"/>
      <c r="E137" s="1659"/>
      <c r="F137" s="1659"/>
      <c r="G137" s="1659"/>
      <c r="H137" s="1659"/>
      <c r="I137" s="1659"/>
      <c r="J137" s="1659"/>
      <c r="K137" s="1659"/>
      <c r="L137" s="1659"/>
      <c r="M137" s="1659"/>
      <c r="N137" s="1659"/>
      <c r="O137" s="1659"/>
      <c r="P137" s="1659"/>
      <c r="Q137" s="1659"/>
      <c r="R137" s="1659"/>
      <c r="S137" s="1659"/>
      <c r="T137" s="1659"/>
      <c r="U137" s="1659"/>
      <c r="V137" s="1660"/>
      <c r="W137" s="1661">
        <f>W157</f>
        <v>1967</v>
      </c>
      <c r="X137" s="1662"/>
      <c r="Y137" s="1662"/>
      <c r="Z137" s="1663"/>
      <c r="AA137" s="1661">
        <f>AA157</f>
        <v>32789</v>
      </c>
      <c r="AB137" s="1662"/>
      <c r="AC137" s="1662"/>
      <c r="AD137" s="1663"/>
      <c r="AE137" s="1661">
        <f>AE157</f>
        <v>2351</v>
      </c>
      <c r="AF137" s="1662"/>
      <c r="AG137" s="1662"/>
      <c r="AH137" s="1663"/>
      <c r="AI137" s="1661">
        <f>W137+AA137+AE137</f>
        <v>37107</v>
      </c>
      <c r="AJ137" s="1662"/>
      <c r="AK137" s="1662"/>
      <c r="AL137" s="1663"/>
      <c r="AM137" s="1664"/>
      <c r="AN137" s="1665"/>
      <c r="AO137" s="1665"/>
      <c r="AP137" s="1666"/>
    </row>
    <row r="138" spans="1:42">
      <c r="A138" s="1667" t="s">
        <v>6924</v>
      </c>
      <c r="B138" s="1668"/>
      <c r="C138" s="1668"/>
      <c r="D138" s="1668"/>
      <c r="E138" s="1668"/>
      <c r="F138" s="1668"/>
      <c r="G138" s="1668"/>
      <c r="H138" s="1668"/>
      <c r="I138" s="1668"/>
      <c r="J138" s="1668"/>
      <c r="K138" s="1668"/>
      <c r="L138" s="1668"/>
      <c r="M138" s="1668"/>
      <c r="N138" s="1668"/>
      <c r="O138" s="1668"/>
      <c r="P138" s="1668"/>
      <c r="Q138" s="1668"/>
      <c r="R138" s="1668"/>
      <c r="S138" s="1668"/>
      <c r="T138" s="1668"/>
      <c r="U138" s="1668"/>
      <c r="V138" s="1669"/>
      <c r="W138" s="1655"/>
      <c r="X138" s="1656"/>
      <c r="Y138" s="1656"/>
      <c r="Z138" s="1657"/>
      <c r="AA138" s="1655"/>
      <c r="AB138" s="1656"/>
      <c r="AC138" s="1656"/>
      <c r="AD138" s="1657"/>
      <c r="AE138" s="1655"/>
      <c r="AF138" s="1656"/>
      <c r="AG138" s="1656"/>
      <c r="AH138" s="1657"/>
      <c r="AI138" s="1655"/>
      <c r="AJ138" s="1656"/>
      <c r="AK138" s="1656"/>
      <c r="AL138" s="1657"/>
      <c r="AM138" s="1650"/>
      <c r="AN138" s="1651"/>
      <c r="AO138" s="1651"/>
      <c r="AP138" s="1652"/>
    </row>
    <row r="139" spans="1:42">
      <c r="A139" s="174"/>
      <c r="B139" s="175"/>
      <c r="C139" s="1651" t="s">
        <v>6941</v>
      </c>
      <c r="D139" s="1651"/>
      <c r="E139" s="175"/>
      <c r="F139" s="175"/>
      <c r="G139" s="942"/>
      <c r="H139" s="175"/>
      <c r="I139" s="175"/>
      <c r="J139" s="942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6"/>
      <c r="W139" s="1670"/>
      <c r="X139" s="1651"/>
      <c r="Y139" s="1651"/>
      <c r="Z139" s="1652"/>
      <c r="AA139" s="1670"/>
      <c r="AB139" s="1651"/>
      <c r="AC139" s="1651"/>
      <c r="AD139" s="1652"/>
      <c r="AE139" s="1670"/>
      <c r="AF139" s="1651"/>
      <c r="AG139" s="1651"/>
      <c r="AH139" s="1652"/>
      <c r="AI139" s="1670"/>
      <c r="AJ139" s="1651"/>
      <c r="AK139" s="1651"/>
      <c r="AL139" s="1652"/>
      <c r="AM139" s="1670"/>
      <c r="AN139" s="1651"/>
      <c r="AO139" s="1651"/>
      <c r="AP139" s="1652"/>
    </row>
    <row r="140" spans="1:42">
      <c r="A140" s="174"/>
      <c r="B140" s="175"/>
      <c r="C140" s="1654" t="s">
        <v>6826</v>
      </c>
      <c r="D140" s="1654"/>
      <c r="E140" s="175"/>
      <c r="F140" s="175"/>
      <c r="G140" s="942"/>
      <c r="H140" s="175"/>
      <c r="I140" s="175"/>
      <c r="J140" s="942"/>
      <c r="K140" s="175"/>
      <c r="L140" s="175"/>
      <c r="M140" s="175"/>
      <c r="N140" s="175"/>
      <c r="O140" s="175"/>
      <c r="V140" s="176"/>
      <c r="W140" s="1633"/>
      <c r="X140" s="1634"/>
      <c r="Y140" s="1634"/>
      <c r="Z140" s="1635"/>
      <c r="AA140" s="1633"/>
      <c r="AB140" s="1634"/>
      <c r="AC140" s="1634"/>
      <c r="AD140" s="1635"/>
      <c r="AE140" s="1633"/>
      <c r="AF140" s="1634"/>
      <c r="AG140" s="1634"/>
      <c r="AH140" s="1635"/>
      <c r="AI140" s="1655"/>
      <c r="AJ140" s="1656"/>
      <c r="AK140" s="1656"/>
      <c r="AL140" s="1657"/>
      <c r="AM140" s="1650"/>
      <c r="AN140" s="1651"/>
      <c r="AO140" s="1651"/>
      <c r="AP140" s="1652"/>
    </row>
    <row r="141" spans="1:42">
      <c r="A141" s="174"/>
      <c r="B141" s="175"/>
      <c r="C141" s="175"/>
      <c r="D141" s="175" t="s">
        <v>6928</v>
      </c>
      <c r="E141" s="175"/>
      <c r="F141" s="175"/>
      <c r="G141" s="942" t="s">
        <v>1947</v>
      </c>
      <c r="H141" s="1648">
        <f>Q146</f>
        <v>34771</v>
      </c>
      <c r="I141" s="1648"/>
      <c r="J141" s="1648"/>
      <c r="K141" s="1648"/>
      <c r="L141" s="942" t="s">
        <v>1948</v>
      </c>
      <c r="M141" s="231">
        <v>6</v>
      </c>
      <c r="N141" s="175" t="s">
        <v>6927</v>
      </c>
      <c r="O141" s="945"/>
      <c r="P141" s="942" t="s">
        <v>1949</v>
      </c>
      <c r="Q141" s="1634">
        <f>ROUND(H141*M141%,0)</f>
        <v>2086</v>
      </c>
      <c r="R141" s="1634"/>
      <c r="S141" s="1634"/>
      <c r="T141" s="1634"/>
      <c r="U141" s="175"/>
      <c r="V141" s="176"/>
      <c r="W141" s="1633"/>
      <c r="X141" s="1634"/>
      <c r="Y141" s="1634"/>
      <c r="Z141" s="1635"/>
      <c r="AA141" s="1633"/>
      <c r="AB141" s="1634"/>
      <c r="AC141" s="1634"/>
      <c r="AD141" s="1635"/>
      <c r="AE141" s="1633"/>
      <c r="AF141" s="1634"/>
      <c r="AG141" s="1634"/>
      <c r="AH141" s="1635"/>
      <c r="AI141" s="1633"/>
      <c r="AJ141" s="1634"/>
      <c r="AK141" s="1634"/>
      <c r="AL141" s="1635"/>
      <c r="AM141" s="1650"/>
      <c r="AN141" s="1651"/>
      <c r="AO141" s="1651"/>
      <c r="AP141" s="1652"/>
    </row>
    <row r="142" spans="1:42">
      <c r="A142" s="174"/>
      <c r="B142" s="175"/>
      <c r="C142" s="175"/>
      <c r="D142" s="175"/>
      <c r="E142" s="175"/>
      <c r="F142" s="175"/>
      <c r="G142" s="942" t="s">
        <v>1947</v>
      </c>
      <c r="H142" s="1648"/>
      <c r="I142" s="1648"/>
      <c r="J142" s="1648"/>
      <c r="K142" s="1648"/>
      <c r="L142" s="175"/>
      <c r="M142" s="177"/>
      <c r="N142" s="175"/>
      <c r="O142" s="942" t="s">
        <v>1950</v>
      </c>
      <c r="P142" s="942" t="s">
        <v>1949</v>
      </c>
      <c r="Q142" s="1653">
        <f>Q141</f>
        <v>2086</v>
      </c>
      <c r="R142" s="1653"/>
      <c r="S142" s="1653"/>
      <c r="T142" s="1653"/>
      <c r="U142" s="175"/>
      <c r="V142" s="176"/>
      <c r="W142" s="1633">
        <f>Q142</f>
        <v>2086</v>
      </c>
      <c r="X142" s="1634"/>
      <c r="Y142" s="1634"/>
      <c r="Z142" s="1635"/>
      <c r="AA142" s="1633"/>
      <c r="AB142" s="1634"/>
      <c r="AC142" s="1634"/>
      <c r="AD142" s="1635"/>
      <c r="AE142" s="1633"/>
      <c r="AF142" s="1634"/>
      <c r="AG142" s="1634"/>
      <c r="AH142" s="1635"/>
      <c r="AI142" s="1633"/>
      <c r="AJ142" s="1634"/>
      <c r="AK142" s="1634"/>
      <c r="AL142" s="1635"/>
      <c r="AM142" s="1650"/>
      <c r="AN142" s="1651"/>
      <c r="AO142" s="1651"/>
      <c r="AP142" s="1652"/>
    </row>
    <row r="143" spans="1:42">
      <c r="A143" s="174"/>
      <c r="B143" s="175"/>
      <c r="C143" s="1654" t="s">
        <v>6827</v>
      </c>
      <c r="D143" s="1654"/>
      <c r="E143" s="175"/>
      <c r="F143" s="175"/>
      <c r="G143" s="942"/>
      <c r="H143" s="175"/>
      <c r="I143" s="175"/>
      <c r="J143" s="942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6"/>
      <c r="W143" s="1633"/>
      <c r="X143" s="1634"/>
      <c r="Y143" s="1634"/>
      <c r="Z143" s="1635"/>
      <c r="AA143" s="1633"/>
      <c r="AB143" s="1634"/>
      <c r="AC143" s="1634"/>
      <c r="AD143" s="1635"/>
      <c r="AE143" s="1633"/>
      <c r="AF143" s="1634"/>
      <c r="AG143" s="1634"/>
      <c r="AH143" s="1635"/>
      <c r="AI143" s="1655"/>
      <c r="AJ143" s="1656"/>
      <c r="AK143" s="1656"/>
      <c r="AL143" s="1657"/>
      <c r="AM143" s="1650"/>
      <c r="AN143" s="1651"/>
      <c r="AO143" s="1651"/>
      <c r="AP143" s="1652"/>
    </row>
    <row r="144" spans="1:42">
      <c r="A144" s="174"/>
      <c r="B144" s="175"/>
      <c r="C144" s="175"/>
      <c r="D144" s="175" t="s">
        <v>6926</v>
      </c>
      <c r="E144" s="942"/>
      <c r="F144" s="942"/>
      <c r="G144" s="942" t="s">
        <v>1947</v>
      </c>
      <c r="H144" s="1648">
        <f>노임단가!$F$6</f>
        <v>262580</v>
      </c>
      <c r="I144" s="1648"/>
      <c r="J144" s="1648"/>
      <c r="K144" s="1648"/>
      <c r="L144" s="942" t="s">
        <v>1948</v>
      </c>
      <c r="M144" s="231">
        <v>0.08</v>
      </c>
      <c r="N144" s="175"/>
      <c r="O144" s="942"/>
      <c r="P144" s="942" t="s">
        <v>1949</v>
      </c>
      <c r="Q144" s="1649">
        <f>ROUND(H144*M144,0)</f>
        <v>21006</v>
      </c>
      <c r="R144" s="1649"/>
      <c r="S144" s="1649"/>
      <c r="T144" s="1649"/>
      <c r="U144" s="1651"/>
      <c r="V144" s="1652"/>
      <c r="W144" s="1633"/>
      <c r="X144" s="1634"/>
      <c r="Y144" s="1634"/>
      <c r="Z144" s="1635"/>
      <c r="AA144" s="1633"/>
      <c r="AB144" s="1634"/>
      <c r="AC144" s="1634"/>
      <c r="AD144" s="1635"/>
      <c r="AE144" s="1633"/>
      <c r="AF144" s="1634"/>
      <c r="AG144" s="1634"/>
      <c r="AH144" s="1635"/>
      <c r="AI144" s="1633"/>
      <c r="AJ144" s="1634"/>
      <c r="AK144" s="1634"/>
      <c r="AL144" s="1635"/>
      <c r="AM144" s="1650"/>
      <c r="AN144" s="1651"/>
      <c r="AO144" s="1651"/>
      <c r="AP144" s="1652"/>
    </row>
    <row r="145" spans="1:42">
      <c r="A145" s="174"/>
      <c r="B145" s="175"/>
      <c r="C145" s="175"/>
      <c r="D145" s="175" t="s">
        <v>6904</v>
      </c>
      <c r="E145" s="942"/>
      <c r="F145" s="942"/>
      <c r="G145" s="942" t="s">
        <v>1947</v>
      </c>
      <c r="H145" s="1648">
        <f>노임단가!$F$4</f>
        <v>172068</v>
      </c>
      <c r="I145" s="1648"/>
      <c r="J145" s="1648"/>
      <c r="K145" s="1648"/>
      <c r="L145" s="942" t="s">
        <v>1948</v>
      </c>
      <c r="M145" s="231">
        <v>0.08</v>
      </c>
      <c r="N145" s="175"/>
      <c r="O145" s="942"/>
      <c r="P145" s="942" t="s">
        <v>1949</v>
      </c>
      <c r="Q145" s="1649">
        <f>ROUND(H145*M145,0)</f>
        <v>13765</v>
      </c>
      <c r="R145" s="1649"/>
      <c r="S145" s="1649"/>
      <c r="T145" s="1649"/>
      <c r="U145" s="1651"/>
      <c r="V145" s="1652"/>
      <c r="W145" s="1633"/>
      <c r="X145" s="1634"/>
      <c r="Y145" s="1634"/>
      <c r="Z145" s="1635"/>
      <c r="AA145" s="1633"/>
      <c r="AB145" s="1634"/>
      <c r="AC145" s="1634"/>
      <c r="AD145" s="1635"/>
      <c r="AE145" s="1633"/>
      <c r="AF145" s="1634"/>
      <c r="AG145" s="1634"/>
      <c r="AH145" s="1635"/>
      <c r="AI145" s="1633"/>
      <c r="AJ145" s="1634"/>
      <c r="AK145" s="1634"/>
      <c r="AL145" s="1635"/>
      <c r="AM145" s="1650"/>
      <c r="AN145" s="1651"/>
      <c r="AO145" s="1651"/>
      <c r="AP145" s="1652"/>
    </row>
    <row r="146" spans="1:42">
      <c r="A146" s="174"/>
      <c r="B146" s="175"/>
      <c r="C146" s="175"/>
      <c r="D146" s="175"/>
      <c r="E146" s="175"/>
      <c r="F146" s="175"/>
      <c r="G146" s="942"/>
      <c r="H146" s="945"/>
      <c r="I146" s="945"/>
      <c r="J146" s="945"/>
      <c r="K146" s="945"/>
      <c r="L146" s="175"/>
      <c r="M146" s="175"/>
      <c r="N146" s="175"/>
      <c r="O146" s="942" t="s">
        <v>1950</v>
      </c>
      <c r="P146" s="942" t="s">
        <v>1949</v>
      </c>
      <c r="Q146" s="1653">
        <f>Q144+Q145</f>
        <v>34771</v>
      </c>
      <c r="R146" s="1653"/>
      <c r="S146" s="1653"/>
      <c r="T146" s="1653"/>
      <c r="U146" s="175"/>
      <c r="V146" s="176"/>
      <c r="W146" s="1633"/>
      <c r="X146" s="1634"/>
      <c r="Y146" s="1634"/>
      <c r="Z146" s="1635"/>
      <c r="AA146" s="1633">
        <f>Q146</f>
        <v>34771</v>
      </c>
      <c r="AB146" s="1634"/>
      <c r="AC146" s="1634"/>
      <c r="AD146" s="1635"/>
      <c r="AE146" s="1633"/>
      <c r="AF146" s="1634"/>
      <c r="AG146" s="1634"/>
      <c r="AH146" s="1635"/>
      <c r="AI146" s="1633"/>
      <c r="AJ146" s="1634"/>
      <c r="AK146" s="1634"/>
      <c r="AL146" s="1635"/>
      <c r="AM146" s="1650"/>
      <c r="AN146" s="1651"/>
      <c r="AO146" s="1651"/>
      <c r="AP146" s="1652"/>
    </row>
    <row r="147" spans="1:42">
      <c r="A147" s="174"/>
      <c r="B147" s="175"/>
      <c r="C147" s="1654" t="s">
        <v>6828</v>
      </c>
      <c r="D147" s="1654"/>
      <c r="E147" s="175"/>
      <c r="F147" s="175"/>
      <c r="G147" s="942"/>
      <c r="H147" s="175"/>
      <c r="I147" s="175"/>
      <c r="J147" s="942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6"/>
      <c r="W147" s="1633"/>
      <c r="X147" s="1634"/>
      <c r="Y147" s="1634"/>
      <c r="Z147" s="1635"/>
      <c r="AA147" s="1633"/>
      <c r="AB147" s="1634"/>
      <c r="AC147" s="1634"/>
      <c r="AD147" s="1635"/>
      <c r="AE147" s="1633"/>
      <c r="AF147" s="1634"/>
      <c r="AG147" s="1634"/>
      <c r="AH147" s="1635"/>
      <c r="AI147" s="1655"/>
      <c r="AJ147" s="1656"/>
      <c r="AK147" s="1656"/>
      <c r="AL147" s="1657"/>
      <c r="AM147" s="1650"/>
      <c r="AN147" s="1651"/>
      <c r="AO147" s="1651"/>
      <c r="AP147" s="1652"/>
    </row>
    <row r="148" spans="1:42">
      <c r="A148" s="174"/>
      <c r="B148" s="175"/>
      <c r="C148" s="175"/>
      <c r="D148" s="175" t="s">
        <v>6929</v>
      </c>
      <c r="E148" s="942"/>
      <c r="F148" s="942"/>
      <c r="G148" s="942" t="s">
        <v>1947</v>
      </c>
      <c r="H148" s="1648">
        <f>Q146</f>
        <v>34771</v>
      </c>
      <c r="I148" s="1648"/>
      <c r="J148" s="1648"/>
      <c r="K148" s="1648"/>
      <c r="L148" s="942" t="s">
        <v>1948</v>
      </c>
      <c r="M148" s="231">
        <v>6</v>
      </c>
      <c r="N148" s="175" t="s">
        <v>6930</v>
      </c>
      <c r="O148" s="942"/>
      <c r="P148" s="942" t="s">
        <v>1949</v>
      </c>
      <c r="Q148" s="1649">
        <f>ROUND(H148*M148%,0)</f>
        <v>2086</v>
      </c>
      <c r="R148" s="1649"/>
      <c r="S148" s="1649"/>
      <c r="T148" s="1649"/>
      <c r="U148" s="175"/>
      <c r="V148" s="176"/>
      <c r="W148" s="1633"/>
      <c r="X148" s="1634"/>
      <c r="Y148" s="1634"/>
      <c r="Z148" s="1635"/>
      <c r="AA148" s="1633"/>
      <c r="AB148" s="1634"/>
      <c r="AC148" s="1634"/>
      <c r="AD148" s="1635"/>
      <c r="AE148" s="1633"/>
      <c r="AF148" s="1634"/>
      <c r="AG148" s="1634"/>
      <c r="AH148" s="1635"/>
      <c r="AI148" s="1633"/>
      <c r="AJ148" s="1634"/>
      <c r="AK148" s="1634"/>
      <c r="AL148" s="1635"/>
      <c r="AM148" s="1650"/>
      <c r="AN148" s="1651"/>
      <c r="AO148" s="1651"/>
      <c r="AP148" s="1652"/>
    </row>
    <row r="149" spans="1:42">
      <c r="A149" s="174"/>
      <c r="B149" s="175"/>
      <c r="C149" s="175"/>
      <c r="D149" s="175"/>
      <c r="E149" s="175"/>
      <c r="F149" s="175"/>
      <c r="G149" s="942"/>
      <c r="H149" s="945"/>
      <c r="I149" s="945"/>
      <c r="J149" s="945"/>
      <c r="K149" s="945"/>
      <c r="L149" s="175"/>
      <c r="M149" s="175"/>
      <c r="N149" s="175"/>
      <c r="O149" s="942" t="s">
        <v>1950</v>
      </c>
      <c r="P149" s="942" t="s">
        <v>1949</v>
      </c>
      <c r="Q149" s="1653">
        <f>Q148</f>
        <v>2086</v>
      </c>
      <c r="R149" s="1653"/>
      <c r="S149" s="1653"/>
      <c r="T149" s="1653"/>
      <c r="U149" s="175"/>
      <c r="V149" s="176"/>
      <c r="W149" s="1633"/>
      <c r="X149" s="1634"/>
      <c r="Y149" s="1634"/>
      <c r="Z149" s="1635"/>
      <c r="AA149" s="1633"/>
      <c r="AB149" s="1634"/>
      <c r="AC149" s="1634"/>
      <c r="AD149" s="1635"/>
      <c r="AE149" s="1633">
        <f>Q149</f>
        <v>2086</v>
      </c>
      <c r="AF149" s="1634"/>
      <c r="AG149" s="1634"/>
      <c r="AH149" s="1635"/>
      <c r="AI149" s="1633"/>
      <c r="AJ149" s="1634"/>
      <c r="AK149" s="1634"/>
      <c r="AL149" s="1635"/>
      <c r="AM149" s="1633"/>
      <c r="AN149" s="1634"/>
      <c r="AO149" s="1634"/>
      <c r="AP149" s="1635"/>
    </row>
    <row r="150" spans="1:42">
      <c r="A150" s="174"/>
      <c r="B150" s="175"/>
      <c r="C150" s="1654" t="s">
        <v>6931</v>
      </c>
      <c r="D150" s="1654"/>
      <c r="E150" s="175"/>
      <c r="F150" s="175"/>
      <c r="G150" s="942"/>
      <c r="H150" s="175"/>
      <c r="I150" s="175"/>
      <c r="J150" s="942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6"/>
      <c r="W150" s="1633"/>
      <c r="X150" s="1634"/>
      <c r="Y150" s="1634"/>
      <c r="Z150" s="1635"/>
      <c r="AA150" s="1633"/>
      <c r="AB150" s="1634"/>
      <c r="AC150" s="1634"/>
      <c r="AD150" s="1635"/>
      <c r="AE150" s="1633"/>
      <c r="AF150" s="1634"/>
      <c r="AG150" s="1634"/>
      <c r="AH150" s="1635"/>
      <c r="AI150" s="1655"/>
      <c r="AJ150" s="1656"/>
      <c r="AK150" s="1656"/>
      <c r="AL150" s="1657"/>
      <c r="AM150" s="1650"/>
      <c r="AN150" s="1651"/>
      <c r="AO150" s="1651"/>
      <c r="AP150" s="1652"/>
    </row>
    <row r="151" spans="1:42">
      <c r="A151" s="174"/>
      <c r="B151" s="175"/>
      <c r="C151" s="175"/>
      <c r="D151" s="175" t="s">
        <v>6909</v>
      </c>
      <c r="E151" s="942"/>
      <c r="F151" s="942"/>
      <c r="G151" s="942" t="s">
        <v>1947</v>
      </c>
      <c r="H151" s="1648">
        <f>기계경비총괄표!$H$5</f>
        <v>0</v>
      </c>
      <c r="I151" s="1648"/>
      <c r="J151" s="1648"/>
      <c r="K151" s="1648"/>
      <c r="L151" s="942" t="s">
        <v>1948</v>
      </c>
      <c r="M151" s="231">
        <v>1</v>
      </c>
      <c r="N151" s="175"/>
      <c r="O151" s="942"/>
      <c r="P151" s="942" t="s">
        <v>1949</v>
      </c>
      <c r="Q151" s="1649">
        <f t="shared" ref="Q151:Q153" si="28">ROUND(H151*M151,0)</f>
        <v>0</v>
      </c>
      <c r="R151" s="1649"/>
      <c r="S151" s="1649"/>
      <c r="T151" s="1649"/>
      <c r="U151" s="175"/>
      <c r="V151" s="176"/>
      <c r="W151" s="1633">
        <f>Q151</f>
        <v>0</v>
      </c>
      <c r="X151" s="1634"/>
      <c r="Y151" s="1634"/>
      <c r="Z151" s="1635"/>
      <c r="AA151" s="1633"/>
      <c r="AB151" s="1634"/>
      <c r="AC151" s="1634"/>
      <c r="AD151" s="1635"/>
      <c r="AE151" s="1633"/>
      <c r="AF151" s="1634"/>
      <c r="AG151" s="1634"/>
      <c r="AH151" s="1635"/>
      <c r="AI151" s="1633"/>
      <c r="AJ151" s="1634"/>
      <c r="AK151" s="1634"/>
      <c r="AL151" s="1635"/>
      <c r="AM151" s="1650"/>
      <c r="AN151" s="1651"/>
      <c r="AO151" s="1651"/>
      <c r="AP151" s="1652"/>
    </row>
    <row r="152" spans="1:42">
      <c r="A152" s="174"/>
      <c r="B152" s="175"/>
      <c r="C152" s="175"/>
      <c r="D152" s="175" t="s">
        <v>6910</v>
      </c>
      <c r="E152" s="942"/>
      <c r="F152" s="942"/>
      <c r="G152" s="942" t="s">
        <v>1947</v>
      </c>
      <c r="H152" s="1648">
        <f>기계경비!$U$9</f>
        <v>0</v>
      </c>
      <c r="I152" s="1648"/>
      <c r="J152" s="1648"/>
      <c r="K152" s="1648"/>
      <c r="L152" s="942" t="s">
        <v>1948</v>
      </c>
      <c r="M152" s="231">
        <v>1</v>
      </c>
      <c r="N152" s="175"/>
      <c r="O152" s="942"/>
      <c r="P152" s="942" t="s">
        <v>1949</v>
      </c>
      <c r="Q152" s="1649">
        <f t="shared" si="28"/>
        <v>0</v>
      </c>
      <c r="R152" s="1649"/>
      <c r="S152" s="1649"/>
      <c r="T152" s="1649"/>
      <c r="U152" s="175"/>
      <c r="V152" s="176"/>
      <c r="W152" s="1633"/>
      <c r="X152" s="1634"/>
      <c r="Y152" s="1634"/>
      <c r="Z152" s="1635"/>
      <c r="AA152" s="1633">
        <f>Q152</f>
        <v>0</v>
      </c>
      <c r="AB152" s="1634"/>
      <c r="AC152" s="1634"/>
      <c r="AD152" s="1635"/>
      <c r="AE152" s="1633"/>
      <c r="AF152" s="1634"/>
      <c r="AG152" s="1634"/>
      <c r="AH152" s="1635"/>
      <c r="AI152" s="1633"/>
      <c r="AJ152" s="1634"/>
      <c r="AK152" s="1634"/>
      <c r="AL152" s="1635"/>
      <c r="AM152" s="1650"/>
      <c r="AN152" s="1651"/>
      <c r="AO152" s="1651"/>
      <c r="AP152" s="1652"/>
    </row>
    <row r="153" spans="1:42">
      <c r="A153" s="174"/>
      <c r="B153" s="175"/>
      <c r="C153" s="175"/>
      <c r="D153" s="175" t="s">
        <v>6911</v>
      </c>
      <c r="E153" s="942"/>
      <c r="F153" s="942"/>
      <c r="G153" s="942" t="s">
        <v>1947</v>
      </c>
      <c r="H153" s="1648">
        <f>기계경비총괄표!$I$5</f>
        <v>407</v>
      </c>
      <c r="I153" s="1648"/>
      <c r="J153" s="1648"/>
      <c r="K153" s="1648"/>
      <c r="L153" s="942" t="s">
        <v>1948</v>
      </c>
      <c r="M153" s="231">
        <v>1</v>
      </c>
      <c r="N153" s="175"/>
      <c r="O153" s="942"/>
      <c r="P153" s="942" t="s">
        <v>1949</v>
      </c>
      <c r="Q153" s="1649">
        <f t="shared" si="28"/>
        <v>407</v>
      </c>
      <c r="R153" s="1649"/>
      <c r="S153" s="1649"/>
      <c r="T153" s="1649"/>
      <c r="U153" s="175"/>
      <c r="V153" s="176"/>
      <c r="W153" s="1633"/>
      <c r="X153" s="1634"/>
      <c r="Y153" s="1634"/>
      <c r="Z153" s="1635"/>
      <c r="AA153" s="1633"/>
      <c r="AB153" s="1634"/>
      <c r="AC153" s="1634"/>
      <c r="AD153" s="1635"/>
      <c r="AE153" s="1633">
        <f>Q153</f>
        <v>407</v>
      </c>
      <c r="AF153" s="1634"/>
      <c r="AG153" s="1634"/>
      <c r="AH153" s="1635"/>
      <c r="AI153" s="1633"/>
      <c r="AJ153" s="1634"/>
      <c r="AK153" s="1634"/>
      <c r="AL153" s="1635"/>
      <c r="AM153" s="1650"/>
      <c r="AN153" s="1651"/>
      <c r="AO153" s="1651"/>
      <c r="AP153" s="1652"/>
    </row>
    <row r="154" spans="1:42">
      <c r="A154" s="174"/>
      <c r="B154" s="175"/>
      <c r="C154" s="175"/>
      <c r="D154" s="175"/>
      <c r="E154" s="175"/>
      <c r="F154" s="175"/>
      <c r="G154" s="942"/>
      <c r="H154" s="945"/>
      <c r="I154" s="945"/>
      <c r="J154" s="945"/>
      <c r="K154" s="945"/>
      <c r="L154" s="175"/>
      <c r="M154" s="175"/>
      <c r="N154" s="175"/>
      <c r="O154" s="942"/>
      <c r="P154" s="942"/>
      <c r="Q154" s="1653"/>
      <c r="R154" s="1653"/>
      <c r="S154" s="1653"/>
      <c r="T154" s="1653"/>
      <c r="U154" s="175"/>
      <c r="V154" s="176"/>
      <c r="W154" s="1633"/>
      <c r="X154" s="1634"/>
      <c r="Y154" s="1634"/>
      <c r="Z154" s="1635"/>
      <c r="AA154" s="1633"/>
      <c r="AB154" s="1634"/>
      <c r="AC154" s="1634"/>
      <c r="AD154" s="1635"/>
      <c r="AE154" s="1633"/>
      <c r="AF154" s="1634"/>
      <c r="AG154" s="1634"/>
      <c r="AH154" s="1635"/>
      <c r="AI154" s="1633"/>
      <c r="AJ154" s="1634"/>
      <c r="AK154" s="1634"/>
      <c r="AL154" s="1635"/>
      <c r="AM154" s="1633"/>
      <c r="AN154" s="1634"/>
      <c r="AO154" s="1634"/>
      <c r="AP154" s="1635"/>
    </row>
    <row r="155" spans="1:42">
      <c r="A155" s="174"/>
      <c r="B155" s="175"/>
      <c r="C155" s="175"/>
      <c r="D155" s="175"/>
      <c r="E155" s="175"/>
      <c r="F155" s="175"/>
      <c r="G155" s="942"/>
      <c r="H155" s="945"/>
      <c r="I155" s="945"/>
      <c r="J155" s="945"/>
      <c r="K155" s="945"/>
      <c r="L155" s="175"/>
      <c r="M155" s="175"/>
      <c r="N155" s="175"/>
      <c r="O155" s="942"/>
      <c r="P155" s="942"/>
      <c r="Q155" s="944"/>
      <c r="R155" s="944"/>
      <c r="S155" s="944"/>
      <c r="T155" s="944"/>
      <c r="U155" s="175"/>
      <c r="V155" s="176"/>
      <c r="W155" s="1633"/>
      <c r="X155" s="1634"/>
      <c r="Y155" s="1634"/>
      <c r="Z155" s="1635"/>
      <c r="AA155" s="1633"/>
      <c r="AB155" s="1634"/>
      <c r="AC155" s="1634"/>
      <c r="AD155" s="1635"/>
      <c r="AE155" s="1633"/>
      <c r="AF155" s="1634"/>
      <c r="AG155" s="1634"/>
      <c r="AH155" s="1635"/>
      <c r="AI155" s="1633"/>
      <c r="AJ155" s="1634"/>
      <c r="AK155" s="1634"/>
      <c r="AL155" s="1635"/>
      <c r="AM155" s="1633"/>
      <c r="AN155" s="1634"/>
      <c r="AO155" s="1634"/>
      <c r="AP155" s="1635"/>
    </row>
    <row r="156" spans="1:42">
      <c r="A156" s="178"/>
      <c r="B156" s="179"/>
      <c r="C156" s="179" t="s">
        <v>1956</v>
      </c>
      <c r="D156" s="179"/>
      <c r="E156" s="179"/>
      <c r="F156" s="179"/>
      <c r="G156" s="943"/>
      <c r="H156" s="179"/>
      <c r="I156" s="179"/>
      <c r="J156" s="943"/>
      <c r="K156" s="179"/>
      <c r="L156" s="179"/>
      <c r="M156" s="179"/>
      <c r="N156" s="179"/>
      <c r="O156" s="179"/>
      <c r="P156" s="179"/>
      <c r="Q156" s="179"/>
      <c r="R156" s="179"/>
      <c r="S156" s="179"/>
      <c r="T156" s="179"/>
      <c r="U156" s="179"/>
      <c r="V156" s="180"/>
      <c r="W156" s="1636">
        <f>SUM(W139:Z155)</f>
        <v>2086</v>
      </c>
      <c r="X156" s="1637"/>
      <c r="Y156" s="1637"/>
      <c r="Z156" s="1638"/>
      <c r="AA156" s="1636">
        <f>SUM(AA139:AD155)</f>
        <v>34771</v>
      </c>
      <c r="AB156" s="1637"/>
      <c r="AC156" s="1637"/>
      <c r="AD156" s="1638"/>
      <c r="AE156" s="1636">
        <f>SUM(AE139:AH155)</f>
        <v>2493</v>
      </c>
      <c r="AF156" s="1637"/>
      <c r="AG156" s="1637"/>
      <c r="AH156" s="1638"/>
      <c r="AI156" s="1636">
        <f>W156+AA156+AE156</f>
        <v>39350</v>
      </c>
      <c r="AJ156" s="1637"/>
      <c r="AK156" s="1637"/>
      <c r="AL156" s="1638"/>
      <c r="AM156" s="1639"/>
      <c r="AN156" s="1637"/>
      <c r="AO156" s="1637"/>
      <c r="AP156" s="1638"/>
    </row>
    <row r="157" spans="1:42">
      <c r="A157" s="1640" t="s">
        <v>6912</v>
      </c>
      <c r="B157" s="1641"/>
      <c r="C157" s="1641"/>
      <c r="D157" s="1641"/>
      <c r="E157" s="1641"/>
      <c r="F157" s="1641"/>
      <c r="G157" s="1641"/>
      <c r="H157" s="1641"/>
      <c r="I157" s="1641"/>
      <c r="J157" s="1641"/>
      <c r="K157" s="1641"/>
      <c r="L157" s="1641"/>
      <c r="M157" s="1641"/>
      <c r="N157" s="1641"/>
      <c r="O157" s="1641"/>
      <c r="P157" s="1641"/>
      <c r="Q157" s="1641"/>
      <c r="R157" s="1641"/>
      <c r="S157" s="1641"/>
      <c r="T157" s="1641"/>
      <c r="U157" s="1641"/>
      <c r="V157" s="1642"/>
      <c r="W157" s="1643">
        <f>ROUND(W156*94.3%,0)</f>
        <v>1967</v>
      </c>
      <c r="X157" s="1644"/>
      <c r="Y157" s="1644"/>
      <c r="Z157" s="1645"/>
      <c r="AA157" s="1643">
        <f t="shared" ref="AA157" si="29">ROUND(AA156*94.3%,0)</f>
        <v>32789</v>
      </c>
      <c r="AB157" s="1644"/>
      <c r="AC157" s="1644"/>
      <c r="AD157" s="1645"/>
      <c r="AE157" s="1643">
        <f t="shared" ref="AE157" si="30">ROUND(AE156*94.3%,0)</f>
        <v>2351</v>
      </c>
      <c r="AF157" s="1644"/>
      <c r="AG157" s="1644"/>
      <c r="AH157" s="1645"/>
      <c r="AI157" s="1644">
        <f>W157+AA157+AE157</f>
        <v>37107</v>
      </c>
      <c r="AJ157" s="1644"/>
      <c r="AK157" s="1644"/>
      <c r="AL157" s="1645"/>
      <c r="AM157" s="1646"/>
      <c r="AN157" s="1646"/>
      <c r="AO157" s="1646"/>
      <c r="AP157" s="1647"/>
    </row>
    <row r="158" spans="1:42">
      <c r="A158" s="1658" t="s">
        <v>6942</v>
      </c>
      <c r="B158" s="1659"/>
      <c r="C158" s="1659"/>
      <c r="D158" s="1659"/>
      <c r="E158" s="1659"/>
      <c r="F158" s="1659"/>
      <c r="G158" s="1659"/>
      <c r="H158" s="1659"/>
      <c r="I158" s="1659"/>
      <c r="J158" s="1659"/>
      <c r="K158" s="1659"/>
      <c r="L158" s="1659"/>
      <c r="M158" s="1659"/>
      <c r="N158" s="1659"/>
      <c r="O158" s="1659"/>
      <c r="P158" s="1659"/>
      <c r="Q158" s="1659"/>
      <c r="R158" s="1659"/>
      <c r="S158" s="1659"/>
      <c r="T158" s="1659"/>
      <c r="U158" s="1659"/>
      <c r="V158" s="1660"/>
      <c r="W158" s="1661">
        <f>W178</f>
        <v>2705</v>
      </c>
      <c r="X158" s="1662"/>
      <c r="Y158" s="1662"/>
      <c r="Z158" s="1663"/>
      <c r="AA158" s="1661">
        <f>AA178</f>
        <v>45086</v>
      </c>
      <c r="AB158" s="1662"/>
      <c r="AC158" s="1662"/>
      <c r="AD158" s="1663"/>
      <c r="AE158" s="1661">
        <f>AE178</f>
        <v>3089</v>
      </c>
      <c r="AF158" s="1662"/>
      <c r="AG158" s="1662"/>
      <c r="AH158" s="1663"/>
      <c r="AI158" s="1661">
        <f>W158+AA158+AE158</f>
        <v>50880</v>
      </c>
      <c r="AJ158" s="1662"/>
      <c r="AK158" s="1662"/>
      <c r="AL158" s="1663"/>
      <c r="AM158" s="1664"/>
      <c r="AN158" s="1665"/>
      <c r="AO158" s="1665"/>
      <c r="AP158" s="1666"/>
    </row>
    <row r="159" spans="1:42">
      <c r="A159" s="1667" t="s">
        <v>6924</v>
      </c>
      <c r="B159" s="1668"/>
      <c r="C159" s="1668"/>
      <c r="D159" s="1668"/>
      <c r="E159" s="1668"/>
      <c r="F159" s="1668"/>
      <c r="G159" s="1668"/>
      <c r="H159" s="1668"/>
      <c r="I159" s="1668"/>
      <c r="J159" s="1668"/>
      <c r="K159" s="1668"/>
      <c r="L159" s="1668"/>
      <c r="M159" s="1668"/>
      <c r="N159" s="1668"/>
      <c r="O159" s="1668"/>
      <c r="P159" s="1668"/>
      <c r="Q159" s="1668"/>
      <c r="R159" s="1668"/>
      <c r="S159" s="1668"/>
      <c r="T159" s="1668"/>
      <c r="U159" s="1668"/>
      <c r="V159" s="1669"/>
      <c r="W159" s="1655"/>
      <c r="X159" s="1656"/>
      <c r="Y159" s="1656"/>
      <c r="Z159" s="1657"/>
      <c r="AA159" s="1655"/>
      <c r="AB159" s="1656"/>
      <c r="AC159" s="1656"/>
      <c r="AD159" s="1657"/>
      <c r="AE159" s="1655"/>
      <c r="AF159" s="1656"/>
      <c r="AG159" s="1656"/>
      <c r="AH159" s="1657"/>
      <c r="AI159" s="1655"/>
      <c r="AJ159" s="1656"/>
      <c r="AK159" s="1656"/>
      <c r="AL159" s="1657"/>
      <c r="AM159" s="1650"/>
      <c r="AN159" s="1651"/>
      <c r="AO159" s="1651"/>
      <c r="AP159" s="1652"/>
    </row>
    <row r="160" spans="1:42">
      <c r="A160" s="174"/>
      <c r="B160" s="175"/>
      <c r="C160" s="1651" t="s">
        <v>6943</v>
      </c>
      <c r="D160" s="1651"/>
      <c r="E160" s="175"/>
      <c r="F160" s="175"/>
      <c r="G160" s="942"/>
      <c r="H160" s="175"/>
      <c r="I160" s="175"/>
      <c r="J160" s="942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6"/>
      <c r="W160" s="1670"/>
      <c r="X160" s="1651"/>
      <c r="Y160" s="1651"/>
      <c r="Z160" s="1652"/>
      <c r="AA160" s="1670"/>
      <c r="AB160" s="1651"/>
      <c r="AC160" s="1651"/>
      <c r="AD160" s="1652"/>
      <c r="AE160" s="1670"/>
      <c r="AF160" s="1651"/>
      <c r="AG160" s="1651"/>
      <c r="AH160" s="1652"/>
      <c r="AI160" s="1670"/>
      <c r="AJ160" s="1651"/>
      <c r="AK160" s="1651"/>
      <c r="AL160" s="1652"/>
      <c r="AM160" s="1670"/>
      <c r="AN160" s="1651"/>
      <c r="AO160" s="1651"/>
      <c r="AP160" s="1652"/>
    </row>
    <row r="161" spans="1:42">
      <c r="A161" s="174"/>
      <c r="B161" s="175"/>
      <c r="C161" s="1654" t="s">
        <v>6826</v>
      </c>
      <c r="D161" s="1654"/>
      <c r="E161" s="175"/>
      <c r="F161" s="175"/>
      <c r="G161" s="942"/>
      <c r="H161" s="175"/>
      <c r="I161" s="175"/>
      <c r="J161" s="942"/>
      <c r="K161" s="175"/>
      <c r="L161" s="175"/>
      <c r="M161" s="175"/>
      <c r="N161" s="175"/>
      <c r="O161" s="175"/>
      <c r="V161" s="176"/>
      <c r="W161" s="1633"/>
      <c r="X161" s="1634"/>
      <c r="Y161" s="1634"/>
      <c r="Z161" s="1635"/>
      <c r="AA161" s="1633"/>
      <c r="AB161" s="1634"/>
      <c r="AC161" s="1634"/>
      <c r="AD161" s="1635"/>
      <c r="AE161" s="1633"/>
      <c r="AF161" s="1634"/>
      <c r="AG161" s="1634"/>
      <c r="AH161" s="1635"/>
      <c r="AI161" s="1655"/>
      <c r="AJ161" s="1656"/>
      <c r="AK161" s="1656"/>
      <c r="AL161" s="1657"/>
      <c r="AM161" s="1650"/>
      <c r="AN161" s="1651"/>
      <c r="AO161" s="1651"/>
      <c r="AP161" s="1652"/>
    </row>
    <row r="162" spans="1:42">
      <c r="A162" s="174"/>
      <c r="B162" s="175"/>
      <c r="C162" s="175"/>
      <c r="D162" s="175" t="s">
        <v>6928</v>
      </c>
      <c r="E162" s="175"/>
      <c r="F162" s="175"/>
      <c r="G162" s="942" t="s">
        <v>1947</v>
      </c>
      <c r="H162" s="1648">
        <f>Q167</f>
        <v>47811</v>
      </c>
      <c r="I162" s="1648"/>
      <c r="J162" s="1648"/>
      <c r="K162" s="1648"/>
      <c r="L162" s="942" t="s">
        <v>1948</v>
      </c>
      <c r="M162" s="231">
        <v>6</v>
      </c>
      <c r="N162" s="175" t="s">
        <v>6927</v>
      </c>
      <c r="O162" s="945"/>
      <c r="P162" s="942" t="s">
        <v>1949</v>
      </c>
      <c r="Q162" s="1634">
        <f>ROUND(H162*M162%,0)</f>
        <v>2869</v>
      </c>
      <c r="R162" s="1634"/>
      <c r="S162" s="1634"/>
      <c r="T162" s="1634"/>
      <c r="U162" s="175"/>
      <c r="V162" s="176"/>
      <c r="W162" s="1633"/>
      <c r="X162" s="1634"/>
      <c r="Y162" s="1634"/>
      <c r="Z162" s="1635"/>
      <c r="AA162" s="1633"/>
      <c r="AB162" s="1634"/>
      <c r="AC162" s="1634"/>
      <c r="AD162" s="1635"/>
      <c r="AE162" s="1633"/>
      <c r="AF162" s="1634"/>
      <c r="AG162" s="1634"/>
      <c r="AH162" s="1635"/>
      <c r="AI162" s="1633"/>
      <c r="AJ162" s="1634"/>
      <c r="AK162" s="1634"/>
      <c r="AL162" s="1635"/>
      <c r="AM162" s="1650"/>
      <c r="AN162" s="1651"/>
      <c r="AO162" s="1651"/>
      <c r="AP162" s="1652"/>
    </row>
    <row r="163" spans="1:42">
      <c r="A163" s="174"/>
      <c r="B163" s="175"/>
      <c r="C163" s="175"/>
      <c r="D163" s="175"/>
      <c r="E163" s="175"/>
      <c r="F163" s="175"/>
      <c r="G163" s="942" t="s">
        <v>1947</v>
      </c>
      <c r="H163" s="1648"/>
      <c r="I163" s="1648"/>
      <c r="J163" s="1648"/>
      <c r="K163" s="1648"/>
      <c r="L163" s="175"/>
      <c r="M163" s="177"/>
      <c r="N163" s="175"/>
      <c r="O163" s="942" t="s">
        <v>1950</v>
      </c>
      <c r="P163" s="942" t="s">
        <v>1949</v>
      </c>
      <c r="Q163" s="1653">
        <f>Q162</f>
        <v>2869</v>
      </c>
      <c r="R163" s="1653"/>
      <c r="S163" s="1653"/>
      <c r="T163" s="1653"/>
      <c r="U163" s="175"/>
      <c r="V163" s="176"/>
      <c r="W163" s="1633">
        <f>Q163</f>
        <v>2869</v>
      </c>
      <c r="X163" s="1634"/>
      <c r="Y163" s="1634"/>
      <c r="Z163" s="1635"/>
      <c r="AA163" s="1633"/>
      <c r="AB163" s="1634"/>
      <c r="AC163" s="1634"/>
      <c r="AD163" s="1635"/>
      <c r="AE163" s="1633"/>
      <c r="AF163" s="1634"/>
      <c r="AG163" s="1634"/>
      <c r="AH163" s="1635"/>
      <c r="AI163" s="1633"/>
      <c r="AJ163" s="1634"/>
      <c r="AK163" s="1634"/>
      <c r="AL163" s="1635"/>
      <c r="AM163" s="1650"/>
      <c r="AN163" s="1651"/>
      <c r="AO163" s="1651"/>
      <c r="AP163" s="1652"/>
    </row>
    <row r="164" spans="1:42">
      <c r="A164" s="174"/>
      <c r="B164" s="175"/>
      <c r="C164" s="1654" t="s">
        <v>6827</v>
      </c>
      <c r="D164" s="1654"/>
      <c r="E164" s="175"/>
      <c r="F164" s="175"/>
      <c r="G164" s="942"/>
      <c r="H164" s="175"/>
      <c r="I164" s="175"/>
      <c r="J164" s="942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6"/>
      <c r="W164" s="1633"/>
      <c r="X164" s="1634"/>
      <c r="Y164" s="1634"/>
      <c r="Z164" s="1635"/>
      <c r="AA164" s="1633"/>
      <c r="AB164" s="1634"/>
      <c r="AC164" s="1634"/>
      <c r="AD164" s="1635"/>
      <c r="AE164" s="1633"/>
      <c r="AF164" s="1634"/>
      <c r="AG164" s="1634"/>
      <c r="AH164" s="1635"/>
      <c r="AI164" s="1655"/>
      <c r="AJ164" s="1656"/>
      <c r="AK164" s="1656"/>
      <c r="AL164" s="1657"/>
      <c r="AM164" s="1650"/>
      <c r="AN164" s="1651"/>
      <c r="AO164" s="1651"/>
      <c r="AP164" s="1652"/>
    </row>
    <row r="165" spans="1:42">
      <c r="A165" s="174"/>
      <c r="B165" s="175"/>
      <c r="C165" s="175"/>
      <c r="D165" s="175" t="s">
        <v>6926</v>
      </c>
      <c r="E165" s="942"/>
      <c r="F165" s="942"/>
      <c r="G165" s="942" t="s">
        <v>1947</v>
      </c>
      <c r="H165" s="1648">
        <f>노임단가!$F$6</f>
        <v>262580</v>
      </c>
      <c r="I165" s="1648"/>
      <c r="J165" s="1648"/>
      <c r="K165" s="1648"/>
      <c r="L165" s="942" t="s">
        <v>1948</v>
      </c>
      <c r="M165" s="231">
        <v>0.11</v>
      </c>
      <c r="N165" s="175"/>
      <c r="O165" s="942"/>
      <c r="P165" s="942" t="s">
        <v>1949</v>
      </c>
      <c r="Q165" s="1649">
        <f>ROUND(H165*M165,0)</f>
        <v>28884</v>
      </c>
      <c r="R165" s="1649"/>
      <c r="S165" s="1649"/>
      <c r="T165" s="1649"/>
      <c r="U165" s="1651"/>
      <c r="V165" s="1652"/>
      <c r="W165" s="1633"/>
      <c r="X165" s="1634"/>
      <c r="Y165" s="1634"/>
      <c r="Z165" s="1635"/>
      <c r="AA165" s="1633"/>
      <c r="AB165" s="1634"/>
      <c r="AC165" s="1634"/>
      <c r="AD165" s="1635"/>
      <c r="AE165" s="1633"/>
      <c r="AF165" s="1634"/>
      <c r="AG165" s="1634"/>
      <c r="AH165" s="1635"/>
      <c r="AI165" s="1633"/>
      <c r="AJ165" s="1634"/>
      <c r="AK165" s="1634"/>
      <c r="AL165" s="1635"/>
      <c r="AM165" s="1650"/>
      <c r="AN165" s="1651"/>
      <c r="AO165" s="1651"/>
      <c r="AP165" s="1652"/>
    </row>
    <row r="166" spans="1:42">
      <c r="A166" s="174"/>
      <c r="B166" s="175"/>
      <c r="C166" s="175"/>
      <c r="D166" s="175" t="s">
        <v>6904</v>
      </c>
      <c r="E166" s="942"/>
      <c r="F166" s="942"/>
      <c r="G166" s="942" t="s">
        <v>1947</v>
      </c>
      <c r="H166" s="1648">
        <f>노임단가!$F$4</f>
        <v>172068</v>
      </c>
      <c r="I166" s="1648"/>
      <c r="J166" s="1648"/>
      <c r="K166" s="1648"/>
      <c r="L166" s="942" t="s">
        <v>1948</v>
      </c>
      <c r="M166" s="231">
        <v>0.11</v>
      </c>
      <c r="N166" s="175"/>
      <c r="O166" s="942"/>
      <c r="P166" s="942" t="s">
        <v>1949</v>
      </c>
      <c r="Q166" s="1649">
        <f>ROUND(H166*M166,0)</f>
        <v>18927</v>
      </c>
      <c r="R166" s="1649"/>
      <c r="S166" s="1649"/>
      <c r="T166" s="1649"/>
      <c r="U166" s="1651"/>
      <c r="V166" s="1652"/>
      <c r="W166" s="1633"/>
      <c r="X166" s="1634"/>
      <c r="Y166" s="1634"/>
      <c r="Z166" s="1635"/>
      <c r="AA166" s="1633"/>
      <c r="AB166" s="1634"/>
      <c r="AC166" s="1634"/>
      <c r="AD166" s="1635"/>
      <c r="AE166" s="1633"/>
      <c r="AF166" s="1634"/>
      <c r="AG166" s="1634"/>
      <c r="AH166" s="1635"/>
      <c r="AI166" s="1633"/>
      <c r="AJ166" s="1634"/>
      <c r="AK166" s="1634"/>
      <c r="AL166" s="1635"/>
      <c r="AM166" s="1650"/>
      <c r="AN166" s="1651"/>
      <c r="AO166" s="1651"/>
      <c r="AP166" s="1652"/>
    </row>
    <row r="167" spans="1:42">
      <c r="A167" s="174"/>
      <c r="B167" s="175"/>
      <c r="C167" s="175"/>
      <c r="D167" s="175"/>
      <c r="E167" s="175"/>
      <c r="F167" s="175"/>
      <c r="G167" s="942"/>
      <c r="H167" s="945"/>
      <c r="I167" s="945"/>
      <c r="J167" s="945"/>
      <c r="K167" s="945"/>
      <c r="L167" s="175"/>
      <c r="M167" s="175"/>
      <c r="N167" s="175"/>
      <c r="O167" s="942" t="s">
        <v>1950</v>
      </c>
      <c r="P167" s="942" t="s">
        <v>1949</v>
      </c>
      <c r="Q167" s="1653">
        <f>Q165+Q166</f>
        <v>47811</v>
      </c>
      <c r="R167" s="1653"/>
      <c r="S167" s="1653"/>
      <c r="T167" s="1653"/>
      <c r="U167" s="175"/>
      <c r="V167" s="176"/>
      <c r="W167" s="1633"/>
      <c r="X167" s="1634"/>
      <c r="Y167" s="1634"/>
      <c r="Z167" s="1635"/>
      <c r="AA167" s="1633">
        <f>Q167</f>
        <v>47811</v>
      </c>
      <c r="AB167" s="1634"/>
      <c r="AC167" s="1634"/>
      <c r="AD167" s="1635"/>
      <c r="AE167" s="1633"/>
      <c r="AF167" s="1634"/>
      <c r="AG167" s="1634"/>
      <c r="AH167" s="1635"/>
      <c r="AI167" s="1633"/>
      <c r="AJ167" s="1634"/>
      <c r="AK167" s="1634"/>
      <c r="AL167" s="1635"/>
      <c r="AM167" s="1650"/>
      <c r="AN167" s="1651"/>
      <c r="AO167" s="1651"/>
      <c r="AP167" s="1652"/>
    </row>
    <row r="168" spans="1:42">
      <c r="A168" s="174"/>
      <c r="B168" s="175"/>
      <c r="C168" s="1654" t="s">
        <v>6828</v>
      </c>
      <c r="D168" s="1654"/>
      <c r="E168" s="175"/>
      <c r="F168" s="175"/>
      <c r="G168" s="942"/>
      <c r="H168" s="175"/>
      <c r="I168" s="175"/>
      <c r="J168" s="942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6"/>
      <c r="W168" s="1633"/>
      <c r="X168" s="1634"/>
      <c r="Y168" s="1634"/>
      <c r="Z168" s="1635"/>
      <c r="AA168" s="1633"/>
      <c r="AB168" s="1634"/>
      <c r="AC168" s="1634"/>
      <c r="AD168" s="1635"/>
      <c r="AE168" s="1633"/>
      <c r="AF168" s="1634"/>
      <c r="AG168" s="1634"/>
      <c r="AH168" s="1635"/>
      <c r="AI168" s="1655"/>
      <c r="AJ168" s="1656"/>
      <c r="AK168" s="1656"/>
      <c r="AL168" s="1657"/>
      <c r="AM168" s="1650"/>
      <c r="AN168" s="1651"/>
      <c r="AO168" s="1651"/>
      <c r="AP168" s="1652"/>
    </row>
    <row r="169" spans="1:42">
      <c r="A169" s="174"/>
      <c r="B169" s="175"/>
      <c r="C169" s="175"/>
      <c r="D169" s="175" t="s">
        <v>6929</v>
      </c>
      <c r="E169" s="942"/>
      <c r="F169" s="942"/>
      <c r="G169" s="942" t="s">
        <v>1947</v>
      </c>
      <c r="H169" s="1648">
        <f>Q167</f>
        <v>47811</v>
      </c>
      <c r="I169" s="1648"/>
      <c r="J169" s="1648"/>
      <c r="K169" s="1648"/>
      <c r="L169" s="942" t="s">
        <v>1948</v>
      </c>
      <c r="M169" s="231">
        <v>6</v>
      </c>
      <c r="N169" s="175" t="s">
        <v>6930</v>
      </c>
      <c r="O169" s="942"/>
      <c r="P169" s="942" t="s">
        <v>1949</v>
      </c>
      <c r="Q169" s="1649">
        <f>ROUND(H169*M169%,0)</f>
        <v>2869</v>
      </c>
      <c r="R169" s="1649"/>
      <c r="S169" s="1649"/>
      <c r="T169" s="1649"/>
      <c r="U169" s="175"/>
      <c r="V169" s="176"/>
      <c r="W169" s="1633"/>
      <c r="X169" s="1634"/>
      <c r="Y169" s="1634"/>
      <c r="Z169" s="1635"/>
      <c r="AA169" s="1633"/>
      <c r="AB169" s="1634"/>
      <c r="AC169" s="1634"/>
      <c r="AD169" s="1635"/>
      <c r="AE169" s="1633"/>
      <c r="AF169" s="1634"/>
      <c r="AG169" s="1634"/>
      <c r="AH169" s="1635"/>
      <c r="AI169" s="1633"/>
      <c r="AJ169" s="1634"/>
      <c r="AK169" s="1634"/>
      <c r="AL169" s="1635"/>
      <c r="AM169" s="1650"/>
      <c r="AN169" s="1651"/>
      <c r="AO169" s="1651"/>
      <c r="AP169" s="1652"/>
    </row>
    <row r="170" spans="1:42">
      <c r="A170" s="174"/>
      <c r="B170" s="175"/>
      <c r="C170" s="175"/>
      <c r="D170" s="175"/>
      <c r="E170" s="175"/>
      <c r="F170" s="175"/>
      <c r="G170" s="942"/>
      <c r="H170" s="945"/>
      <c r="I170" s="945"/>
      <c r="J170" s="945"/>
      <c r="K170" s="945"/>
      <c r="L170" s="175"/>
      <c r="M170" s="175"/>
      <c r="N170" s="175"/>
      <c r="O170" s="942" t="s">
        <v>1950</v>
      </c>
      <c r="P170" s="942" t="s">
        <v>1949</v>
      </c>
      <c r="Q170" s="1653">
        <f>Q169</f>
        <v>2869</v>
      </c>
      <c r="R170" s="1653"/>
      <c r="S170" s="1653"/>
      <c r="T170" s="1653"/>
      <c r="U170" s="175"/>
      <c r="V170" s="176"/>
      <c r="W170" s="1633"/>
      <c r="X170" s="1634"/>
      <c r="Y170" s="1634"/>
      <c r="Z170" s="1635"/>
      <c r="AA170" s="1633"/>
      <c r="AB170" s="1634"/>
      <c r="AC170" s="1634"/>
      <c r="AD170" s="1635"/>
      <c r="AE170" s="1633">
        <f>Q170</f>
        <v>2869</v>
      </c>
      <c r="AF170" s="1634"/>
      <c r="AG170" s="1634"/>
      <c r="AH170" s="1635"/>
      <c r="AI170" s="1633"/>
      <c r="AJ170" s="1634"/>
      <c r="AK170" s="1634"/>
      <c r="AL170" s="1635"/>
      <c r="AM170" s="1633"/>
      <c r="AN170" s="1634"/>
      <c r="AO170" s="1634"/>
      <c r="AP170" s="1635"/>
    </row>
    <row r="171" spans="1:42">
      <c r="A171" s="174"/>
      <c r="B171" s="175"/>
      <c r="C171" s="1654" t="s">
        <v>6931</v>
      </c>
      <c r="D171" s="1654"/>
      <c r="E171" s="175"/>
      <c r="F171" s="175"/>
      <c r="G171" s="942"/>
      <c r="H171" s="175"/>
      <c r="I171" s="175"/>
      <c r="J171" s="942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6"/>
      <c r="W171" s="1633"/>
      <c r="X171" s="1634"/>
      <c r="Y171" s="1634"/>
      <c r="Z171" s="1635"/>
      <c r="AA171" s="1633"/>
      <c r="AB171" s="1634"/>
      <c r="AC171" s="1634"/>
      <c r="AD171" s="1635"/>
      <c r="AE171" s="1633"/>
      <c r="AF171" s="1634"/>
      <c r="AG171" s="1634"/>
      <c r="AH171" s="1635"/>
      <c r="AI171" s="1655"/>
      <c r="AJ171" s="1656"/>
      <c r="AK171" s="1656"/>
      <c r="AL171" s="1657"/>
      <c r="AM171" s="1650"/>
      <c r="AN171" s="1651"/>
      <c r="AO171" s="1651"/>
      <c r="AP171" s="1652"/>
    </row>
    <row r="172" spans="1:42">
      <c r="A172" s="174"/>
      <c r="B172" s="175"/>
      <c r="C172" s="175"/>
      <c r="D172" s="175" t="s">
        <v>6909</v>
      </c>
      <c r="E172" s="942"/>
      <c r="F172" s="942"/>
      <c r="G172" s="942" t="s">
        <v>1947</v>
      </c>
      <c r="H172" s="1648">
        <f>기계경비총괄표!$H$5</f>
        <v>0</v>
      </c>
      <c r="I172" s="1648"/>
      <c r="J172" s="1648"/>
      <c r="K172" s="1648"/>
      <c r="L172" s="942" t="s">
        <v>1948</v>
      </c>
      <c r="M172" s="231">
        <v>1</v>
      </c>
      <c r="N172" s="175"/>
      <c r="O172" s="942"/>
      <c r="P172" s="942" t="s">
        <v>1949</v>
      </c>
      <c r="Q172" s="1649">
        <f t="shared" ref="Q172:Q174" si="31">ROUND(H172*M172,0)</f>
        <v>0</v>
      </c>
      <c r="R172" s="1649"/>
      <c r="S172" s="1649"/>
      <c r="T172" s="1649"/>
      <c r="U172" s="175"/>
      <c r="V172" s="176"/>
      <c r="W172" s="1633">
        <f>Q172</f>
        <v>0</v>
      </c>
      <c r="X172" s="1634"/>
      <c r="Y172" s="1634"/>
      <c r="Z172" s="1635"/>
      <c r="AA172" s="1633"/>
      <c r="AB172" s="1634"/>
      <c r="AC172" s="1634"/>
      <c r="AD172" s="1635"/>
      <c r="AE172" s="1633"/>
      <c r="AF172" s="1634"/>
      <c r="AG172" s="1634"/>
      <c r="AH172" s="1635"/>
      <c r="AI172" s="1633"/>
      <c r="AJ172" s="1634"/>
      <c r="AK172" s="1634"/>
      <c r="AL172" s="1635"/>
      <c r="AM172" s="1650"/>
      <c r="AN172" s="1651"/>
      <c r="AO172" s="1651"/>
      <c r="AP172" s="1652"/>
    </row>
    <row r="173" spans="1:42">
      <c r="A173" s="174"/>
      <c r="B173" s="175"/>
      <c r="C173" s="175"/>
      <c r="D173" s="175" t="s">
        <v>6910</v>
      </c>
      <c r="E173" s="942"/>
      <c r="F173" s="942"/>
      <c r="G173" s="942" t="s">
        <v>1947</v>
      </c>
      <c r="H173" s="1648">
        <f>기계경비!$U$9</f>
        <v>0</v>
      </c>
      <c r="I173" s="1648"/>
      <c r="J173" s="1648"/>
      <c r="K173" s="1648"/>
      <c r="L173" s="942" t="s">
        <v>1948</v>
      </c>
      <c r="M173" s="231">
        <v>1</v>
      </c>
      <c r="N173" s="175"/>
      <c r="O173" s="942"/>
      <c r="P173" s="942" t="s">
        <v>1949</v>
      </c>
      <c r="Q173" s="1649">
        <f t="shared" si="31"/>
        <v>0</v>
      </c>
      <c r="R173" s="1649"/>
      <c r="S173" s="1649"/>
      <c r="T173" s="1649"/>
      <c r="U173" s="175"/>
      <c r="V173" s="176"/>
      <c r="W173" s="1633"/>
      <c r="X173" s="1634"/>
      <c r="Y173" s="1634"/>
      <c r="Z173" s="1635"/>
      <c r="AA173" s="1633">
        <f>Q173</f>
        <v>0</v>
      </c>
      <c r="AB173" s="1634"/>
      <c r="AC173" s="1634"/>
      <c r="AD173" s="1635"/>
      <c r="AE173" s="1633"/>
      <c r="AF173" s="1634"/>
      <c r="AG173" s="1634"/>
      <c r="AH173" s="1635"/>
      <c r="AI173" s="1633"/>
      <c r="AJ173" s="1634"/>
      <c r="AK173" s="1634"/>
      <c r="AL173" s="1635"/>
      <c r="AM173" s="1650"/>
      <c r="AN173" s="1651"/>
      <c r="AO173" s="1651"/>
      <c r="AP173" s="1652"/>
    </row>
    <row r="174" spans="1:42">
      <c r="A174" s="174"/>
      <c r="B174" s="175"/>
      <c r="C174" s="175"/>
      <c r="D174" s="175" t="s">
        <v>6911</v>
      </c>
      <c r="E174" s="942"/>
      <c r="F174" s="942"/>
      <c r="G174" s="942" t="s">
        <v>1947</v>
      </c>
      <c r="H174" s="1648">
        <f>기계경비총괄표!$I$5</f>
        <v>407</v>
      </c>
      <c r="I174" s="1648"/>
      <c r="J174" s="1648"/>
      <c r="K174" s="1648"/>
      <c r="L174" s="942" t="s">
        <v>1948</v>
      </c>
      <c r="M174" s="231">
        <v>1</v>
      </c>
      <c r="N174" s="175"/>
      <c r="O174" s="942"/>
      <c r="P174" s="942" t="s">
        <v>1949</v>
      </c>
      <c r="Q174" s="1649">
        <f t="shared" si="31"/>
        <v>407</v>
      </c>
      <c r="R174" s="1649"/>
      <c r="S174" s="1649"/>
      <c r="T174" s="1649"/>
      <c r="U174" s="175"/>
      <c r="V174" s="176"/>
      <c r="W174" s="1633"/>
      <c r="X174" s="1634"/>
      <c r="Y174" s="1634"/>
      <c r="Z174" s="1635"/>
      <c r="AA174" s="1633"/>
      <c r="AB174" s="1634"/>
      <c r="AC174" s="1634"/>
      <c r="AD174" s="1635"/>
      <c r="AE174" s="1633">
        <f>Q174</f>
        <v>407</v>
      </c>
      <c r="AF174" s="1634"/>
      <c r="AG174" s="1634"/>
      <c r="AH174" s="1635"/>
      <c r="AI174" s="1633"/>
      <c r="AJ174" s="1634"/>
      <c r="AK174" s="1634"/>
      <c r="AL174" s="1635"/>
      <c r="AM174" s="1650"/>
      <c r="AN174" s="1651"/>
      <c r="AO174" s="1651"/>
      <c r="AP174" s="1652"/>
    </row>
    <row r="175" spans="1:42">
      <c r="A175" s="174"/>
      <c r="B175" s="175"/>
      <c r="C175" s="175"/>
      <c r="D175" s="175"/>
      <c r="E175" s="175"/>
      <c r="F175" s="175"/>
      <c r="G175" s="942"/>
      <c r="H175" s="945"/>
      <c r="I175" s="945"/>
      <c r="J175" s="945"/>
      <c r="K175" s="945"/>
      <c r="L175" s="175"/>
      <c r="M175" s="175"/>
      <c r="N175" s="175"/>
      <c r="O175" s="942"/>
      <c r="P175" s="942"/>
      <c r="Q175" s="1653"/>
      <c r="R175" s="1653"/>
      <c r="S175" s="1653"/>
      <c r="T175" s="1653"/>
      <c r="U175" s="175"/>
      <c r="V175" s="176"/>
      <c r="W175" s="1633"/>
      <c r="X175" s="1634"/>
      <c r="Y175" s="1634"/>
      <c r="Z175" s="1635"/>
      <c r="AA175" s="1633"/>
      <c r="AB175" s="1634"/>
      <c r="AC175" s="1634"/>
      <c r="AD175" s="1635"/>
      <c r="AE175" s="1633"/>
      <c r="AF175" s="1634"/>
      <c r="AG175" s="1634"/>
      <c r="AH175" s="1635"/>
      <c r="AI175" s="1633"/>
      <c r="AJ175" s="1634"/>
      <c r="AK175" s="1634"/>
      <c r="AL175" s="1635"/>
      <c r="AM175" s="1633"/>
      <c r="AN175" s="1634"/>
      <c r="AO175" s="1634"/>
      <c r="AP175" s="1635"/>
    </row>
    <row r="176" spans="1:42">
      <c r="A176" s="174"/>
      <c r="B176" s="175"/>
      <c r="C176" s="175"/>
      <c r="D176" s="175"/>
      <c r="E176" s="175"/>
      <c r="F176" s="175"/>
      <c r="G176" s="942"/>
      <c r="H176" s="945"/>
      <c r="I176" s="945"/>
      <c r="J176" s="945"/>
      <c r="K176" s="945"/>
      <c r="L176" s="175"/>
      <c r="M176" s="175"/>
      <c r="N176" s="175"/>
      <c r="O176" s="942"/>
      <c r="P176" s="942"/>
      <c r="Q176" s="944"/>
      <c r="R176" s="944"/>
      <c r="S176" s="944"/>
      <c r="T176" s="944"/>
      <c r="U176" s="175"/>
      <c r="V176" s="176"/>
      <c r="W176" s="1633"/>
      <c r="X176" s="1634"/>
      <c r="Y176" s="1634"/>
      <c r="Z176" s="1635"/>
      <c r="AA176" s="1633"/>
      <c r="AB176" s="1634"/>
      <c r="AC176" s="1634"/>
      <c r="AD176" s="1635"/>
      <c r="AE176" s="1633"/>
      <c r="AF176" s="1634"/>
      <c r="AG176" s="1634"/>
      <c r="AH176" s="1635"/>
      <c r="AI176" s="1633"/>
      <c r="AJ176" s="1634"/>
      <c r="AK176" s="1634"/>
      <c r="AL176" s="1635"/>
      <c r="AM176" s="1633"/>
      <c r="AN176" s="1634"/>
      <c r="AO176" s="1634"/>
      <c r="AP176" s="1635"/>
    </row>
    <row r="177" spans="1:42">
      <c r="A177" s="178"/>
      <c r="B177" s="179"/>
      <c r="C177" s="179" t="s">
        <v>1956</v>
      </c>
      <c r="D177" s="179"/>
      <c r="E177" s="179"/>
      <c r="F177" s="179"/>
      <c r="G177" s="943"/>
      <c r="H177" s="179"/>
      <c r="I177" s="179"/>
      <c r="J177" s="943"/>
      <c r="K177" s="179"/>
      <c r="L177" s="179"/>
      <c r="M177" s="179"/>
      <c r="N177" s="179"/>
      <c r="O177" s="179"/>
      <c r="P177" s="179"/>
      <c r="Q177" s="179"/>
      <c r="R177" s="179"/>
      <c r="S177" s="179"/>
      <c r="T177" s="179"/>
      <c r="U177" s="179"/>
      <c r="V177" s="180"/>
      <c r="W177" s="1636">
        <f>SUM(W160:Z176)</f>
        <v>2869</v>
      </c>
      <c r="X177" s="1637"/>
      <c r="Y177" s="1637"/>
      <c r="Z177" s="1638"/>
      <c r="AA177" s="1636">
        <f>SUM(AA160:AD176)</f>
        <v>47811</v>
      </c>
      <c r="AB177" s="1637"/>
      <c r="AC177" s="1637"/>
      <c r="AD177" s="1638"/>
      <c r="AE177" s="1636">
        <f>SUM(AE160:AH176)</f>
        <v>3276</v>
      </c>
      <c r="AF177" s="1637"/>
      <c r="AG177" s="1637"/>
      <c r="AH177" s="1638"/>
      <c r="AI177" s="1636">
        <f>W177+AA177+AE177</f>
        <v>53956</v>
      </c>
      <c r="AJ177" s="1637"/>
      <c r="AK177" s="1637"/>
      <c r="AL177" s="1638"/>
      <c r="AM177" s="1639"/>
      <c r="AN177" s="1637"/>
      <c r="AO177" s="1637"/>
      <c r="AP177" s="1638"/>
    </row>
    <row r="178" spans="1:42">
      <c r="A178" s="1640" t="s">
        <v>6912</v>
      </c>
      <c r="B178" s="1641"/>
      <c r="C178" s="1641"/>
      <c r="D178" s="1641"/>
      <c r="E178" s="1641"/>
      <c r="F178" s="1641"/>
      <c r="G178" s="1641"/>
      <c r="H178" s="1641"/>
      <c r="I178" s="1641"/>
      <c r="J178" s="1641"/>
      <c r="K178" s="1641"/>
      <c r="L178" s="1641"/>
      <c r="M178" s="1641"/>
      <c r="N178" s="1641"/>
      <c r="O178" s="1641"/>
      <c r="P178" s="1641"/>
      <c r="Q178" s="1641"/>
      <c r="R178" s="1641"/>
      <c r="S178" s="1641"/>
      <c r="T178" s="1641"/>
      <c r="U178" s="1641"/>
      <c r="V178" s="1642"/>
      <c r="W178" s="1643">
        <f>ROUND(W177*94.3%,0)</f>
        <v>2705</v>
      </c>
      <c r="X178" s="1644"/>
      <c r="Y178" s="1644"/>
      <c r="Z178" s="1645"/>
      <c r="AA178" s="1643">
        <f t="shared" ref="AA178" si="32">ROUND(AA177*94.3%,0)</f>
        <v>45086</v>
      </c>
      <c r="AB178" s="1644"/>
      <c r="AC178" s="1644"/>
      <c r="AD178" s="1645"/>
      <c r="AE178" s="1643">
        <f t="shared" ref="AE178" si="33">ROUND(AE177*94.3%,0)</f>
        <v>3089</v>
      </c>
      <c r="AF178" s="1644"/>
      <c r="AG178" s="1644"/>
      <c r="AH178" s="1645"/>
      <c r="AI178" s="1644">
        <f>W178+AA178+AE178</f>
        <v>50880</v>
      </c>
      <c r="AJ178" s="1644"/>
      <c r="AK178" s="1644"/>
      <c r="AL178" s="1645"/>
      <c r="AM178" s="1646"/>
      <c r="AN178" s="1646"/>
      <c r="AO178" s="1646"/>
      <c r="AP178" s="1647"/>
    </row>
    <row r="179" spans="1:42">
      <c r="A179" s="1658" t="s">
        <v>6953</v>
      </c>
      <c r="B179" s="1659"/>
      <c r="C179" s="1659"/>
      <c r="D179" s="1659"/>
      <c r="E179" s="1659"/>
      <c r="F179" s="1659"/>
      <c r="G179" s="1659"/>
      <c r="H179" s="1659"/>
      <c r="I179" s="1659"/>
      <c r="J179" s="1659"/>
      <c r="K179" s="1659"/>
      <c r="L179" s="1659"/>
      <c r="M179" s="1659"/>
      <c r="N179" s="1659"/>
      <c r="O179" s="1659"/>
      <c r="P179" s="1659"/>
      <c r="Q179" s="1659"/>
      <c r="R179" s="1659"/>
      <c r="S179" s="1659"/>
      <c r="T179" s="1659"/>
      <c r="U179" s="1659"/>
      <c r="V179" s="1660"/>
      <c r="W179" s="1661">
        <f>W199</f>
        <v>3354</v>
      </c>
      <c r="X179" s="1662"/>
      <c r="Y179" s="1662"/>
      <c r="Z179" s="1663"/>
      <c r="AA179" s="1661">
        <f>AA199</f>
        <v>174419</v>
      </c>
      <c r="AB179" s="1662"/>
      <c r="AC179" s="1662"/>
      <c r="AD179" s="1663"/>
      <c r="AE179" s="1661">
        <f>AE199</f>
        <v>3872</v>
      </c>
      <c r="AF179" s="1662"/>
      <c r="AG179" s="1662"/>
      <c r="AH179" s="1663"/>
      <c r="AI179" s="1661">
        <f>W179+AA179+AE179</f>
        <v>181645</v>
      </c>
      <c r="AJ179" s="1662"/>
      <c r="AK179" s="1662"/>
      <c r="AL179" s="1663"/>
      <c r="AM179" s="1664"/>
      <c r="AN179" s="1665"/>
      <c r="AO179" s="1665"/>
      <c r="AP179" s="1666"/>
    </row>
    <row r="180" spans="1:42">
      <c r="A180" s="1667" t="s">
        <v>6954</v>
      </c>
      <c r="B180" s="1668"/>
      <c r="C180" s="1668"/>
      <c r="D180" s="1668"/>
      <c r="E180" s="1668"/>
      <c r="F180" s="1668"/>
      <c r="G180" s="1668"/>
      <c r="H180" s="1668"/>
      <c r="I180" s="1668"/>
      <c r="J180" s="1668"/>
      <c r="K180" s="1668"/>
      <c r="L180" s="1668"/>
      <c r="M180" s="1668"/>
      <c r="N180" s="1668"/>
      <c r="O180" s="1668"/>
      <c r="P180" s="1668"/>
      <c r="Q180" s="1668"/>
      <c r="R180" s="1668"/>
      <c r="S180" s="1668"/>
      <c r="T180" s="1668"/>
      <c r="U180" s="1668"/>
      <c r="V180" s="1669"/>
      <c r="W180" s="1655"/>
      <c r="X180" s="1656"/>
      <c r="Y180" s="1656"/>
      <c r="Z180" s="1657"/>
      <c r="AA180" s="1655"/>
      <c r="AB180" s="1656"/>
      <c r="AC180" s="1656"/>
      <c r="AD180" s="1657"/>
      <c r="AE180" s="1655"/>
      <c r="AF180" s="1656"/>
      <c r="AG180" s="1656"/>
      <c r="AH180" s="1657"/>
      <c r="AI180" s="1655"/>
      <c r="AJ180" s="1656"/>
      <c r="AK180" s="1656"/>
      <c r="AL180" s="1657"/>
      <c r="AM180" s="1650"/>
      <c r="AN180" s="1651"/>
      <c r="AO180" s="1651"/>
      <c r="AP180" s="1652"/>
    </row>
    <row r="181" spans="1:42">
      <c r="A181" s="174"/>
      <c r="B181" s="175"/>
      <c r="C181" s="1651" t="s">
        <v>6955</v>
      </c>
      <c r="D181" s="1651"/>
      <c r="E181" s="175"/>
      <c r="F181" s="175"/>
      <c r="G181" s="975"/>
      <c r="H181" s="175"/>
      <c r="I181" s="175"/>
      <c r="J181" s="9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6"/>
      <c r="W181" s="1670"/>
      <c r="X181" s="1651"/>
      <c r="Y181" s="1651"/>
      <c r="Z181" s="1652"/>
      <c r="AA181" s="1670"/>
      <c r="AB181" s="1651"/>
      <c r="AC181" s="1651"/>
      <c r="AD181" s="1652"/>
      <c r="AE181" s="1670"/>
      <c r="AF181" s="1651"/>
      <c r="AG181" s="1651"/>
      <c r="AH181" s="1652"/>
      <c r="AI181" s="1670"/>
      <c r="AJ181" s="1651"/>
      <c r="AK181" s="1651"/>
      <c r="AL181" s="1652"/>
      <c r="AM181" s="1670"/>
      <c r="AN181" s="1651"/>
      <c r="AO181" s="1651"/>
      <c r="AP181" s="1652"/>
    </row>
    <row r="182" spans="1:42">
      <c r="A182" s="174"/>
      <c r="B182" s="175"/>
      <c r="C182" s="1654" t="s">
        <v>6826</v>
      </c>
      <c r="D182" s="1654"/>
      <c r="E182" s="175"/>
      <c r="F182" s="175"/>
      <c r="G182" s="975"/>
      <c r="H182" s="175"/>
      <c r="I182" s="175"/>
      <c r="J182" s="975"/>
      <c r="K182" s="175"/>
      <c r="L182" s="175"/>
      <c r="M182" s="175"/>
      <c r="N182" s="175"/>
      <c r="O182" s="175"/>
      <c r="V182" s="176"/>
      <c r="W182" s="1633"/>
      <c r="X182" s="1634"/>
      <c r="Y182" s="1634"/>
      <c r="Z182" s="1635"/>
      <c r="AA182" s="1633"/>
      <c r="AB182" s="1634"/>
      <c r="AC182" s="1634"/>
      <c r="AD182" s="1635"/>
      <c r="AE182" s="1633"/>
      <c r="AF182" s="1634"/>
      <c r="AG182" s="1634"/>
      <c r="AH182" s="1635"/>
      <c r="AI182" s="1655"/>
      <c r="AJ182" s="1656"/>
      <c r="AK182" s="1656"/>
      <c r="AL182" s="1657"/>
      <c r="AM182" s="1650"/>
      <c r="AN182" s="1651"/>
      <c r="AO182" s="1651"/>
      <c r="AP182" s="1652"/>
    </row>
    <row r="183" spans="1:42">
      <c r="A183" s="174"/>
      <c r="B183" s="175"/>
      <c r="C183" s="175"/>
      <c r="D183" s="175" t="s">
        <v>6960</v>
      </c>
      <c r="E183" s="175"/>
      <c r="F183" s="175"/>
      <c r="G183" s="975" t="s">
        <v>1947</v>
      </c>
      <c r="H183" s="1648">
        <v>242000</v>
      </c>
      <c r="I183" s="1648"/>
      <c r="J183" s="1648"/>
      <c r="K183" s="1648"/>
      <c r="L183" s="975" t="s">
        <v>1948</v>
      </c>
      <c r="M183" s="231">
        <v>1.47E-2</v>
      </c>
      <c r="N183" s="175"/>
      <c r="O183" s="974"/>
      <c r="P183" s="975" t="s">
        <v>1949</v>
      </c>
      <c r="Q183" s="1634">
        <f>ROUND(H183*M183,0)</f>
        <v>3557</v>
      </c>
      <c r="R183" s="1634"/>
      <c r="S183" s="1634"/>
      <c r="T183" s="1634"/>
      <c r="U183" s="175"/>
      <c r="V183" s="176"/>
      <c r="W183" s="1633"/>
      <c r="X183" s="1634"/>
      <c r="Y183" s="1634"/>
      <c r="Z183" s="1635"/>
      <c r="AA183" s="1633"/>
      <c r="AB183" s="1634"/>
      <c r="AC183" s="1634"/>
      <c r="AD183" s="1635"/>
      <c r="AE183" s="1633"/>
      <c r="AF183" s="1634"/>
      <c r="AG183" s="1634"/>
      <c r="AH183" s="1635"/>
      <c r="AI183" s="1633"/>
      <c r="AJ183" s="1634"/>
      <c r="AK183" s="1634"/>
      <c r="AL183" s="1635"/>
      <c r="AM183" s="1650"/>
      <c r="AN183" s="1651"/>
      <c r="AO183" s="1651"/>
      <c r="AP183" s="1652"/>
    </row>
    <row r="184" spans="1:42">
      <c r="A184" s="174"/>
      <c r="B184" s="175"/>
      <c r="C184" s="175"/>
      <c r="D184" s="175" t="s">
        <v>6961</v>
      </c>
      <c r="E184" s="175"/>
      <c r="F184" s="175"/>
      <c r="G184" s="975" t="s">
        <v>1947</v>
      </c>
      <c r="H184" s="1648"/>
      <c r="I184" s="1648"/>
      <c r="J184" s="1648"/>
      <c r="K184" s="1648"/>
      <c r="L184" s="175"/>
      <c r="M184" s="177"/>
      <c r="N184" s="175"/>
      <c r="O184" s="975" t="s">
        <v>1950</v>
      </c>
      <c r="P184" s="975" t="s">
        <v>1949</v>
      </c>
      <c r="Q184" s="1653">
        <f>Q183</f>
        <v>3557</v>
      </c>
      <c r="R184" s="1653"/>
      <c r="S184" s="1653"/>
      <c r="T184" s="1653"/>
      <c r="U184" s="175"/>
      <c r="V184" s="176"/>
      <c r="W184" s="1633">
        <f>Q184</f>
        <v>3557</v>
      </c>
      <c r="X184" s="1634"/>
      <c r="Y184" s="1634"/>
      <c r="Z184" s="1635"/>
      <c r="AA184" s="1633"/>
      <c r="AB184" s="1634"/>
      <c r="AC184" s="1634"/>
      <c r="AD184" s="1635"/>
      <c r="AE184" s="1633"/>
      <c r="AF184" s="1634"/>
      <c r="AG184" s="1634"/>
      <c r="AH184" s="1635"/>
      <c r="AI184" s="1633"/>
      <c r="AJ184" s="1634"/>
      <c r="AK184" s="1634"/>
      <c r="AL184" s="1635"/>
      <c r="AM184" s="1650"/>
      <c r="AN184" s="1651"/>
      <c r="AO184" s="1651"/>
      <c r="AP184" s="1652"/>
    </row>
    <row r="185" spans="1:42">
      <c r="A185" s="174"/>
      <c r="B185" s="175"/>
      <c r="C185" s="1654" t="s">
        <v>6827</v>
      </c>
      <c r="D185" s="1654"/>
      <c r="E185" s="175"/>
      <c r="F185" s="175"/>
      <c r="G185" s="975"/>
      <c r="H185" s="175"/>
      <c r="I185" s="175"/>
      <c r="J185" s="9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6"/>
      <c r="W185" s="1633"/>
      <c r="X185" s="1634"/>
      <c r="Y185" s="1634"/>
      <c r="Z185" s="1635"/>
      <c r="AA185" s="1633"/>
      <c r="AB185" s="1634"/>
      <c r="AC185" s="1634"/>
      <c r="AD185" s="1635"/>
      <c r="AE185" s="1633"/>
      <c r="AF185" s="1634"/>
      <c r="AG185" s="1634"/>
      <c r="AH185" s="1635"/>
      <c r="AI185" s="1655"/>
      <c r="AJ185" s="1656"/>
      <c r="AK185" s="1656"/>
      <c r="AL185" s="1657"/>
      <c r="AM185" s="1650"/>
      <c r="AN185" s="1651"/>
      <c r="AO185" s="1651"/>
      <c r="AP185" s="1652"/>
    </row>
    <row r="186" spans="1:42">
      <c r="A186" s="174"/>
      <c r="B186" s="175"/>
      <c r="C186" s="175"/>
      <c r="D186" s="175" t="s">
        <v>6957</v>
      </c>
      <c r="E186" s="975"/>
      <c r="F186" s="975"/>
      <c r="G186" s="975" t="s">
        <v>1947</v>
      </c>
      <c r="H186" s="1648">
        <f>노임단가!F7</f>
        <v>222306</v>
      </c>
      <c r="I186" s="1648"/>
      <c r="J186" s="1648"/>
      <c r="K186" s="1648"/>
      <c r="L186" s="975" t="s">
        <v>1948</v>
      </c>
      <c r="M186" s="992">
        <v>0.46899999999999997</v>
      </c>
      <c r="N186" s="175"/>
      <c r="O186" s="975"/>
      <c r="P186" s="975" t="s">
        <v>1949</v>
      </c>
      <c r="Q186" s="1649">
        <f>ROUND(H186*M186,0)</f>
        <v>104262</v>
      </c>
      <c r="R186" s="1649"/>
      <c r="S186" s="1649"/>
      <c r="T186" s="1649"/>
      <c r="U186" s="1651"/>
      <c r="V186" s="1652"/>
      <c r="W186" s="1633"/>
      <c r="X186" s="1634"/>
      <c r="Y186" s="1634"/>
      <c r="Z186" s="1635"/>
      <c r="AA186" s="1633"/>
      <c r="AB186" s="1634"/>
      <c r="AC186" s="1634"/>
      <c r="AD186" s="1635"/>
      <c r="AE186" s="1633"/>
      <c r="AF186" s="1634"/>
      <c r="AG186" s="1634"/>
      <c r="AH186" s="1635"/>
      <c r="AI186" s="1633"/>
      <c r="AJ186" s="1634"/>
      <c r="AK186" s="1634"/>
      <c r="AL186" s="1635"/>
      <c r="AM186" s="1650"/>
      <c r="AN186" s="1651"/>
      <c r="AO186" s="1651"/>
      <c r="AP186" s="1652"/>
    </row>
    <row r="187" spans="1:42">
      <c r="A187" s="174"/>
      <c r="B187" s="175"/>
      <c r="C187" s="175"/>
      <c r="D187" s="175" t="s">
        <v>6958</v>
      </c>
      <c r="E187" s="975"/>
      <c r="F187" s="975"/>
      <c r="G187" s="975" t="s">
        <v>1947</v>
      </c>
      <c r="H187" s="1648">
        <f>노임단가!F4</f>
        <v>172068</v>
      </c>
      <c r="I187" s="1648"/>
      <c r="J187" s="1648"/>
      <c r="K187" s="1648"/>
      <c r="L187" s="975" t="s">
        <v>1948</v>
      </c>
      <c r="M187" s="992">
        <v>0.46899999999999997</v>
      </c>
      <c r="N187" s="175"/>
      <c r="O187" s="975"/>
      <c r="P187" s="975" t="s">
        <v>1949</v>
      </c>
      <c r="Q187" s="1649">
        <f>ROUND(H187*M187,0)</f>
        <v>80700</v>
      </c>
      <c r="R187" s="1649"/>
      <c r="S187" s="1649"/>
      <c r="T187" s="1649"/>
      <c r="U187" s="1651"/>
      <c r="V187" s="1652"/>
      <c r="W187" s="1633"/>
      <c r="X187" s="1634"/>
      <c r="Y187" s="1634"/>
      <c r="Z187" s="1635"/>
      <c r="AA187" s="1633"/>
      <c r="AB187" s="1634"/>
      <c r="AC187" s="1634"/>
      <c r="AD187" s="1635"/>
      <c r="AE187" s="1633"/>
      <c r="AF187" s="1634"/>
      <c r="AG187" s="1634"/>
      <c r="AH187" s="1635"/>
      <c r="AI187" s="1633"/>
      <c r="AJ187" s="1634"/>
      <c r="AK187" s="1634"/>
      <c r="AL187" s="1635"/>
      <c r="AM187" s="1650"/>
      <c r="AN187" s="1651"/>
      <c r="AO187" s="1651"/>
      <c r="AP187" s="1652"/>
    </row>
    <row r="188" spans="1:42">
      <c r="A188" s="174"/>
      <c r="B188" s="175"/>
      <c r="C188" s="175"/>
      <c r="D188" s="175"/>
      <c r="E188" s="175"/>
      <c r="F188" s="175"/>
      <c r="G188" s="975"/>
      <c r="H188" s="974"/>
      <c r="I188" s="974"/>
      <c r="J188" s="974"/>
      <c r="K188" s="974"/>
      <c r="L188" s="175"/>
      <c r="M188" s="175"/>
      <c r="N188" s="175"/>
      <c r="O188" s="975" t="s">
        <v>1950</v>
      </c>
      <c r="P188" s="975" t="s">
        <v>1949</v>
      </c>
      <c r="Q188" s="1653">
        <f>Q186+Q187</f>
        <v>184962</v>
      </c>
      <c r="R188" s="1653"/>
      <c r="S188" s="1653"/>
      <c r="T188" s="1653"/>
      <c r="U188" s="175"/>
      <c r="V188" s="176"/>
      <c r="W188" s="1633"/>
      <c r="X188" s="1634"/>
      <c r="Y188" s="1634"/>
      <c r="Z188" s="1635"/>
      <c r="AA188" s="1633">
        <f>Q188</f>
        <v>184962</v>
      </c>
      <c r="AB188" s="1634"/>
      <c r="AC188" s="1634"/>
      <c r="AD188" s="1635"/>
      <c r="AE188" s="1633"/>
      <c r="AF188" s="1634"/>
      <c r="AG188" s="1634"/>
      <c r="AH188" s="1635"/>
      <c r="AI188" s="1633"/>
      <c r="AJ188" s="1634"/>
      <c r="AK188" s="1634"/>
      <c r="AL188" s="1635"/>
      <c r="AM188" s="1650"/>
      <c r="AN188" s="1651"/>
      <c r="AO188" s="1651"/>
      <c r="AP188" s="1652"/>
    </row>
    <row r="189" spans="1:42">
      <c r="A189" s="174"/>
      <c r="B189" s="175"/>
      <c r="C189" s="1654" t="s">
        <v>6828</v>
      </c>
      <c r="D189" s="1654"/>
      <c r="E189" s="175"/>
      <c r="F189" s="175"/>
      <c r="G189" s="975"/>
      <c r="H189" s="175"/>
      <c r="I189" s="175"/>
      <c r="J189" s="9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6"/>
      <c r="W189" s="1633"/>
      <c r="X189" s="1634"/>
      <c r="Y189" s="1634"/>
      <c r="Z189" s="1635"/>
      <c r="AA189" s="1633"/>
      <c r="AB189" s="1634"/>
      <c r="AC189" s="1634"/>
      <c r="AD189" s="1635"/>
      <c r="AE189" s="1633"/>
      <c r="AF189" s="1634"/>
      <c r="AG189" s="1634"/>
      <c r="AH189" s="1635"/>
      <c r="AI189" s="1655"/>
      <c r="AJ189" s="1656"/>
      <c r="AK189" s="1656"/>
      <c r="AL189" s="1657"/>
      <c r="AM189" s="1650"/>
      <c r="AN189" s="1651"/>
      <c r="AO189" s="1651"/>
      <c r="AP189" s="1652"/>
    </row>
    <row r="190" spans="1:42">
      <c r="A190" s="174"/>
      <c r="B190" s="175"/>
      <c r="C190" s="175"/>
      <c r="D190" s="175" t="s">
        <v>6956</v>
      </c>
      <c r="E190" s="975"/>
      <c r="F190" s="975"/>
      <c r="G190" s="975" t="s">
        <v>1947</v>
      </c>
      <c r="H190" s="1648">
        <f>Q188</f>
        <v>184962</v>
      </c>
      <c r="I190" s="1648"/>
      <c r="J190" s="1648"/>
      <c r="K190" s="1648"/>
      <c r="L190" s="975" t="s">
        <v>1948</v>
      </c>
      <c r="M190" s="231">
        <v>2</v>
      </c>
      <c r="N190" s="175" t="s">
        <v>1955</v>
      </c>
      <c r="O190" s="975"/>
      <c r="P190" s="975" t="s">
        <v>1949</v>
      </c>
      <c r="Q190" s="1649">
        <f>ROUND(H190*M190%,0)</f>
        <v>3699</v>
      </c>
      <c r="R190" s="1649"/>
      <c r="S190" s="1649"/>
      <c r="T190" s="1649"/>
      <c r="U190" s="175"/>
      <c r="V190" s="176"/>
      <c r="W190" s="1633"/>
      <c r="X190" s="1634"/>
      <c r="Y190" s="1634"/>
      <c r="Z190" s="1635"/>
      <c r="AA190" s="1633"/>
      <c r="AB190" s="1634"/>
      <c r="AC190" s="1634"/>
      <c r="AD190" s="1635"/>
      <c r="AE190" s="1633"/>
      <c r="AF190" s="1634"/>
      <c r="AG190" s="1634"/>
      <c r="AH190" s="1635"/>
      <c r="AI190" s="1633"/>
      <c r="AJ190" s="1634"/>
      <c r="AK190" s="1634"/>
      <c r="AL190" s="1635"/>
      <c r="AM190" s="1650"/>
      <c r="AN190" s="1651"/>
      <c r="AO190" s="1651"/>
      <c r="AP190" s="1652"/>
    </row>
    <row r="191" spans="1:42">
      <c r="A191" s="174"/>
      <c r="B191" s="175"/>
      <c r="C191" s="175"/>
      <c r="D191" s="175"/>
      <c r="E191" s="175"/>
      <c r="F191" s="175"/>
      <c r="G191" s="975"/>
      <c r="H191" s="974"/>
      <c r="I191" s="974"/>
      <c r="J191" s="974"/>
      <c r="K191" s="974"/>
      <c r="L191" s="175"/>
      <c r="M191" s="175"/>
      <c r="N191" s="175"/>
      <c r="O191" s="975" t="s">
        <v>1950</v>
      </c>
      <c r="P191" s="975" t="s">
        <v>1949</v>
      </c>
      <c r="Q191" s="1653">
        <f>Q190</f>
        <v>3699</v>
      </c>
      <c r="R191" s="1653"/>
      <c r="S191" s="1653"/>
      <c r="T191" s="1653"/>
      <c r="U191" s="175"/>
      <c r="V191" s="176"/>
      <c r="W191" s="1633"/>
      <c r="X191" s="1634"/>
      <c r="Y191" s="1634"/>
      <c r="Z191" s="1635"/>
      <c r="AA191" s="1633"/>
      <c r="AB191" s="1634"/>
      <c r="AC191" s="1634"/>
      <c r="AD191" s="1635"/>
      <c r="AE191" s="1633">
        <f>Q191</f>
        <v>3699</v>
      </c>
      <c r="AF191" s="1634"/>
      <c r="AG191" s="1634"/>
      <c r="AH191" s="1635"/>
      <c r="AI191" s="1633"/>
      <c r="AJ191" s="1634"/>
      <c r="AK191" s="1634"/>
      <c r="AL191" s="1635"/>
      <c r="AM191" s="1633"/>
      <c r="AN191" s="1634"/>
      <c r="AO191" s="1634"/>
      <c r="AP191" s="1635"/>
    </row>
    <row r="192" spans="1:42">
      <c r="A192" s="174"/>
      <c r="B192" s="175"/>
      <c r="C192" s="1654" t="s">
        <v>6931</v>
      </c>
      <c r="D192" s="1654"/>
      <c r="E192" s="175"/>
      <c r="F192" s="175"/>
      <c r="G192" s="975"/>
      <c r="H192" s="175"/>
      <c r="I192" s="175"/>
      <c r="J192" s="9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6"/>
      <c r="W192" s="1633"/>
      <c r="X192" s="1634"/>
      <c r="Y192" s="1634"/>
      <c r="Z192" s="1635"/>
      <c r="AA192" s="1633"/>
      <c r="AB192" s="1634"/>
      <c r="AC192" s="1634"/>
      <c r="AD192" s="1635"/>
      <c r="AE192" s="1633"/>
      <c r="AF192" s="1634"/>
      <c r="AG192" s="1634"/>
      <c r="AH192" s="1635"/>
      <c r="AI192" s="1655"/>
      <c r="AJ192" s="1656"/>
      <c r="AK192" s="1656"/>
      <c r="AL192" s="1657"/>
      <c r="AM192" s="1650"/>
      <c r="AN192" s="1651"/>
      <c r="AO192" s="1651"/>
      <c r="AP192" s="1652"/>
    </row>
    <row r="193" spans="1:42">
      <c r="A193" s="174"/>
      <c r="B193" s="175"/>
      <c r="C193" s="175"/>
      <c r="D193" s="175" t="s">
        <v>1901</v>
      </c>
      <c r="E193" s="975"/>
      <c r="F193" s="975"/>
      <c r="G193" s="975" t="s">
        <v>1947</v>
      </c>
      <c r="H193" s="1648">
        <f>기계경비총괄표!$H$5</f>
        <v>0</v>
      </c>
      <c r="I193" s="1648"/>
      <c r="J193" s="1648"/>
      <c r="K193" s="1648"/>
      <c r="L193" s="975" t="s">
        <v>1948</v>
      </c>
      <c r="M193" s="231">
        <v>1</v>
      </c>
      <c r="N193" s="175"/>
      <c r="O193" s="975"/>
      <c r="P193" s="975" t="s">
        <v>1949</v>
      </c>
      <c r="Q193" s="1649">
        <f t="shared" ref="Q193:Q195" si="34">ROUND(H193*M193,0)</f>
        <v>0</v>
      </c>
      <c r="R193" s="1649"/>
      <c r="S193" s="1649"/>
      <c r="T193" s="1649"/>
      <c r="U193" s="175"/>
      <c r="V193" s="176"/>
      <c r="W193" s="1633">
        <f>Q193</f>
        <v>0</v>
      </c>
      <c r="X193" s="1634"/>
      <c r="Y193" s="1634"/>
      <c r="Z193" s="1635"/>
      <c r="AA193" s="1633"/>
      <c r="AB193" s="1634"/>
      <c r="AC193" s="1634"/>
      <c r="AD193" s="1635"/>
      <c r="AE193" s="1633"/>
      <c r="AF193" s="1634"/>
      <c r="AG193" s="1634"/>
      <c r="AH193" s="1635"/>
      <c r="AI193" s="1633"/>
      <c r="AJ193" s="1634"/>
      <c r="AK193" s="1634"/>
      <c r="AL193" s="1635"/>
      <c r="AM193" s="1650"/>
      <c r="AN193" s="1651"/>
      <c r="AO193" s="1651"/>
      <c r="AP193" s="1652"/>
    </row>
    <row r="194" spans="1:42">
      <c r="A194" s="174"/>
      <c r="B194" s="175"/>
      <c r="C194" s="175"/>
      <c r="D194" s="175" t="s">
        <v>1902</v>
      </c>
      <c r="E194" s="975"/>
      <c r="F194" s="975"/>
      <c r="G194" s="975" t="s">
        <v>1947</v>
      </c>
      <c r="H194" s="1648">
        <f>기계경비!$U$9</f>
        <v>0</v>
      </c>
      <c r="I194" s="1648"/>
      <c r="J194" s="1648"/>
      <c r="K194" s="1648"/>
      <c r="L194" s="975" t="s">
        <v>1948</v>
      </c>
      <c r="M194" s="231">
        <v>1</v>
      </c>
      <c r="N194" s="175"/>
      <c r="O194" s="975"/>
      <c r="P194" s="975" t="s">
        <v>1949</v>
      </c>
      <c r="Q194" s="1649">
        <f t="shared" si="34"/>
        <v>0</v>
      </c>
      <c r="R194" s="1649"/>
      <c r="S194" s="1649"/>
      <c r="T194" s="1649"/>
      <c r="U194" s="175"/>
      <c r="V194" s="176"/>
      <c r="W194" s="1633"/>
      <c r="X194" s="1634"/>
      <c r="Y194" s="1634"/>
      <c r="Z194" s="1635"/>
      <c r="AA194" s="1633">
        <f>Q194</f>
        <v>0</v>
      </c>
      <c r="AB194" s="1634"/>
      <c r="AC194" s="1634"/>
      <c r="AD194" s="1635"/>
      <c r="AE194" s="1633"/>
      <c r="AF194" s="1634"/>
      <c r="AG194" s="1634"/>
      <c r="AH194" s="1635"/>
      <c r="AI194" s="1633"/>
      <c r="AJ194" s="1634"/>
      <c r="AK194" s="1634"/>
      <c r="AL194" s="1635"/>
      <c r="AM194" s="1650"/>
      <c r="AN194" s="1651"/>
      <c r="AO194" s="1651"/>
      <c r="AP194" s="1652"/>
    </row>
    <row r="195" spans="1:42">
      <c r="A195" s="174"/>
      <c r="B195" s="175"/>
      <c r="C195" s="175"/>
      <c r="D195" s="175" t="s">
        <v>6911</v>
      </c>
      <c r="E195" s="975"/>
      <c r="F195" s="975"/>
      <c r="G195" s="975" t="s">
        <v>1947</v>
      </c>
      <c r="H195" s="1648">
        <f>기계경비총괄표!$I$5</f>
        <v>407</v>
      </c>
      <c r="I195" s="1648"/>
      <c r="J195" s="1648"/>
      <c r="K195" s="1648"/>
      <c r="L195" s="975" t="s">
        <v>1948</v>
      </c>
      <c r="M195" s="231">
        <v>1</v>
      </c>
      <c r="N195" s="175"/>
      <c r="O195" s="975"/>
      <c r="P195" s="975" t="s">
        <v>1949</v>
      </c>
      <c r="Q195" s="1649">
        <f t="shared" si="34"/>
        <v>407</v>
      </c>
      <c r="R195" s="1649"/>
      <c r="S195" s="1649"/>
      <c r="T195" s="1649"/>
      <c r="U195" s="175"/>
      <c r="V195" s="176"/>
      <c r="W195" s="1633"/>
      <c r="X195" s="1634"/>
      <c r="Y195" s="1634"/>
      <c r="Z195" s="1635"/>
      <c r="AA195" s="1633"/>
      <c r="AB195" s="1634"/>
      <c r="AC195" s="1634"/>
      <c r="AD195" s="1635"/>
      <c r="AE195" s="1633">
        <f>Q195</f>
        <v>407</v>
      </c>
      <c r="AF195" s="1634"/>
      <c r="AG195" s="1634"/>
      <c r="AH195" s="1635"/>
      <c r="AI195" s="1633"/>
      <c r="AJ195" s="1634"/>
      <c r="AK195" s="1634"/>
      <c r="AL195" s="1635"/>
      <c r="AM195" s="1650"/>
      <c r="AN195" s="1651"/>
      <c r="AO195" s="1651"/>
      <c r="AP195" s="1652"/>
    </row>
    <row r="196" spans="1:42">
      <c r="A196" s="174"/>
      <c r="B196" s="175"/>
      <c r="C196" s="175"/>
      <c r="D196" s="175"/>
      <c r="E196" s="175"/>
      <c r="F196" s="175"/>
      <c r="G196" s="975"/>
      <c r="H196" s="974"/>
      <c r="I196" s="974"/>
      <c r="J196" s="974"/>
      <c r="K196" s="974"/>
      <c r="L196" s="175"/>
      <c r="M196" s="175"/>
      <c r="N196" s="175"/>
      <c r="O196" s="975"/>
      <c r="P196" s="975"/>
      <c r="Q196" s="1653"/>
      <c r="R196" s="1653"/>
      <c r="S196" s="1653"/>
      <c r="T196" s="1653"/>
      <c r="U196" s="175"/>
      <c r="V196" s="176"/>
      <c r="W196" s="1633"/>
      <c r="X196" s="1634"/>
      <c r="Y196" s="1634"/>
      <c r="Z196" s="1635"/>
      <c r="AA196" s="1633"/>
      <c r="AB196" s="1634"/>
      <c r="AC196" s="1634"/>
      <c r="AD196" s="1635"/>
      <c r="AE196" s="1633"/>
      <c r="AF196" s="1634"/>
      <c r="AG196" s="1634"/>
      <c r="AH196" s="1635"/>
      <c r="AI196" s="1633"/>
      <c r="AJ196" s="1634"/>
      <c r="AK196" s="1634"/>
      <c r="AL196" s="1635"/>
      <c r="AM196" s="1633"/>
      <c r="AN196" s="1634"/>
      <c r="AO196" s="1634"/>
      <c r="AP196" s="1635"/>
    </row>
    <row r="197" spans="1:42">
      <c r="A197" s="174"/>
      <c r="B197" s="175"/>
      <c r="C197" s="175"/>
      <c r="D197" s="175"/>
      <c r="E197" s="175"/>
      <c r="F197" s="175"/>
      <c r="G197" s="975"/>
      <c r="H197" s="974"/>
      <c r="I197" s="974"/>
      <c r="J197" s="974"/>
      <c r="K197" s="974"/>
      <c r="L197" s="175"/>
      <c r="M197" s="175"/>
      <c r="N197" s="175"/>
      <c r="O197" s="975"/>
      <c r="P197" s="975"/>
      <c r="Q197" s="973"/>
      <c r="R197" s="973"/>
      <c r="S197" s="973"/>
      <c r="T197" s="973"/>
      <c r="U197" s="175"/>
      <c r="V197" s="176"/>
      <c r="W197" s="1633"/>
      <c r="X197" s="1634"/>
      <c r="Y197" s="1634"/>
      <c r="Z197" s="1635"/>
      <c r="AA197" s="1633"/>
      <c r="AB197" s="1634"/>
      <c r="AC197" s="1634"/>
      <c r="AD197" s="1635"/>
      <c r="AE197" s="1633"/>
      <c r="AF197" s="1634"/>
      <c r="AG197" s="1634"/>
      <c r="AH197" s="1635"/>
      <c r="AI197" s="1633"/>
      <c r="AJ197" s="1634"/>
      <c r="AK197" s="1634"/>
      <c r="AL197" s="1635"/>
      <c r="AM197" s="1633"/>
      <c r="AN197" s="1634"/>
      <c r="AO197" s="1634"/>
      <c r="AP197" s="1635"/>
    </row>
    <row r="198" spans="1:42">
      <c r="A198" s="178"/>
      <c r="B198" s="179"/>
      <c r="C198" s="179" t="s">
        <v>1956</v>
      </c>
      <c r="D198" s="179"/>
      <c r="E198" s="179"/>
      <c r="F198" s="179"/>
      <c r="G198" s="972"/>
      <c r="H198" s="179"/>
      <c r="I198" s="179"/>
      <c r="J198" s="972"/>
      <c r="K198" s="179"/>
      <c r="L198" s="179"/>
      <c r="M198" s="179"/>
      <c r="N198" s="179"/>
      <c r="O198" s="179"/>
      <c r="P198" s="179"/>
      <c r="Q198" s="179"/>
      <c r="R198" s="179"/>
      <c r="S198" s="179"/>
      <c r="T198" s="179"/>
      <c r="U198" s="179"/>
      <c r="V198" s="180"/>
      <c r="W198" s="1636">
        <f>SUM(W181:Z197)</f>
        <v>3557</v>
      </c>
      <c r="X198" s="1637"/>
      <c r="Y198" s="1637"/>
      <c r="Z198" s="1638"/>
      <c r="AA198" s="1636">
        <f>SUM(AA181:AD197)</f>
        <v>184962</v>
      </c>
      <c r="AB198" s="1637"/>
      <c r="AC198" s="1637"/>
      <c r="AD198" s="1638"/>
      <c r="AE198" s="1636">
        <f>SUM(AE181:AH197)</f>
        <v>4106</v>
      </c>
      <c r="AF198" s="1637"/>
      <c r="AG198" s="1637"/>
      <c r="AH198" s="1638"/>
      <c r="AI198" s="1636">
        <f>W198+AA198+AE198</f>
        <v>192625</v>
      </c>
      <c r="AJ198" s="1637"/>
      <c r="AK198" s="1637"/>
      <c r="AL198" s="1638"/>
      <c r="AM198" s="1639"/>
      <c r="AN198" s="1637"/>
      <c r="AO198" s="1637"/>
      <c r="AP198" s="1638"/>
    </row>
    <row r="199" spans="1:42">
      <c r="A199" s="1640" t="s">
        <v>6912</v>
      </c>
      <c r="B199" s="1641"/>
      <c r="C199" s="1641"/>
      <c r="D199" s="1641"/>
      <c r="E199" s="1641"/>
      <c r="F199" s="1641"/>
      <c r="G199" s="1641"/>
      <c r="H199" s="1641"/>
      <c r="I199" s="1641"/>
      <c r="J199" s="1641"/>
      <c r="K199" s="1641"/>
      <c r="L199" s="1641"/>
      <c r="M199" s="1641"/>
      <c r="N199" s="1641"/>
      <c r="O199" s="1641"/>
      <c r="P199" s="1641"/>
      <c r="Q199" s="1641"/>
      <c r="R199" s="1641"/>
      <c r="S199" s="1641"/>
      <c r="T199" s="1641"/>
      <c r="U199" s="1641"/>
      <c r="V199" s="1642"/>
      <c r="W199" s="1643">
        <f>ROUND(W198*94.3%,0)</f>
        <v>3354</v>
      </c>
      <c r="X199" s="1644"/>
      <c r="Y199" s="1644"/>
      <c r="Z199" s="1645"/>
      <c r="AA199" s="1643">
        <f t="shared" ref="AA199" si="35">ROUND(AA198*94.3%,0)</f>
        <v>174419</v>
      </c>
      <c r="AB199" s="1644"/>
      <c r="AC199" s="1644"/>
      <c r="AD199" s="1645"/>
      <c r="AE199" s="1643">
        <f t="shared" ref="AE199" si="36">ROUND(AE198*94.3%,0)</f>
        <v>3872</v>
      </c>
      <c r="AF199" s="1644"/>
      <c r="AG199" s="1644"/>
      <c r="AH199" s="1645"/>
      <c r="AI199" s="1644">
        <f>W199+AA199+AE199</f>
        <v>181645</v>
      </c>
      <c r="AJ199" s="1644"/>
      <c r="AK199" s="1644"/>
      <c r="AL199" s="1645"/>
      <c r="AM199" s="1646"/>
      <c r="AN199" s="1646"/>
      <c r="AO199" s="1646"/>
      <c r="AP199" s="1647"/>
    </row>
  </sheetData>
  <mergeCells count="1267">
    <mergeCell ref="A1:AP1"/>
    <mergeCell ref="C7:D7"/>
    <mergeCell ref="K7:L7"/>
    <mergeCell ref="C14:D14"/>
    <mergeCell ref="C19:D19"/>
    <mergeCell ref="C8:D8"/>
    <mergeCell ref="H11:K11"/>
    <mergeCell ref="Q11:T11"/>
    <mergeCell ref="H16:K16"/>
    <mergeCell ref="Q16:T16"/>
    <mergeCell ref="U16:V16"/>
    <mergeCell ref="W10:Z10"/>
    <mergeCell ref="AA10:AD10"/>
    <mergeCell ref="AE10:AH10"/>
    <mergeCell ref="AI10:AL10"/>
    <mergeCell ref="AM10:AP10"/>
    <mergeCell ref="C10:D10"/>
    <mergeCell ref="W7:Z7"/>
    <mergeCell ref="AA7:AD7"/>
    <mergeCell ref="AA6:AD6"/>
    <mergeCell ref="AE6:AH6"/>
    <mergeCell ref="AI6:AL6"/>
    <mergeCell ref="AM6:AP6"/>
    <mergeCell ref="K5:L5"/>
    <mergeCell ref="K6:L6"/>
    <mergeCell ref="AE7:AH7"/>
    <mergeCell ref="AI7:AL7"/>
    <mergeCell ref="W11:Z11"/>
    <mergeCell ref="AA11:AD11"/>
    <mergeCell ref="AE11:AH11"/>
    <mergeCell ref="AM2:AP2"/>
    <mergeCell ref="A2:V2"/>
    <mergeCell ref="AE65:AH65"/>
    <mergeCell ref="Q65:T65"/>
    <mergeCell ref="H22:K22"/>
    <mergeCell ref="Q22:T22"/>
    <mergeCell ref="W22:Z22"/>
    <mergeCell ref="AA22:AD22"/>
    <mergeCell ref="AE22:AH22"/>
    <mergeCell ref="AI22:AL22"/>
    <mergeCell ref="AM22:AP22"/>
    <mergeCell ref="AE62:AH62"/>
    <mergeCell ref="AI62:AL62"/>
    <mergeCell ref="AM62:AP62"/>
    <mergeCell ref="Q62:T62"/>
    <mergeCell ref="AA23:AD23"/>
    <mergeCell ref="AE23:AH23"/>
    <mergeCell ref="A31:V31"/>
    <mergeCell ref="W31:Z31"/>
    <mergeCell ref="AA31:AD31"/>
    <mergeCell ref="AE31:AH31"/>
    <mergeCell ref="AI31:AL31"/>
    <mergeCell ref="AM31:AP31"/>
    <mergeCell ref="H28:K28"/>
    <mergeCell ref="C56:D56"/>
    <mergeCell ref="W56:Z56"/>
    <mergeCell ref="AM54:AP54"/>
    <mergeCell ref="Q64:T64"/>
    <mergeCell ref="H27:K27"/>
    <mergeCell ref="Q27:T27"/>
    <mergeCell ref="H26:K26"/>
    <mergeCell ref="Q26:T26"/>
    <mergeCell ref="Q28:T28"/>
    <mergeCell ref="W28:Z28"/>
    <mergeCell ref="C66:D66"/>
    <mergeCell ref="W66:Z66"/>
    <mergeCell ref="AA66:AD66"/>
    <mergeCell ref="AE66:AH66"/>
    <mergeCell ref="AM66:AP66"/>
    <mergeCell ref="W60:Z60"/>
    <mergeCell ref="AA60:AD60"/>
    <mergeCell ref="AE60:AH60"/>
    <mergeCell ref="AI60:AL60"/>
    <mergeCell ref="AM60:AP60"/>
    <mergeCell ref="W63:Z63"/>
    <mergeCell ref="AA63:AD63"/>
    <mergeCell ref="AE63:AH63"/>
    <mergeCell ref="AI63:AL63"/>
    <mergeCell ref="AM63:AP63"/>
    <mergeCell ref="W61:Z61"/>
    <mergeCell ref="AA61:AD61"/>
    <mergeCell ref="AE61:AH61"/>
    <mergeCell ref="AI61:AL61"/>
    <mergeCell ref="AM61:AP61"/>
    <mergeCell ref="W62:Z62"/>
    <mergeCell ref="AA62:AD62"/>
    <mergeCell ref="AI66:AL66"/>
    <mergeCell ref="AI64:AL64"/>
    <mergeCell ref="AI65:AL65"/>
    <mergeCell ref="AM64:AP64"/>
    <mergeCell ref="AM65:AP65"/>
    <mergeCell ref="W64:Z64"/>
    <mergeCell ref="W65:Z65"/>
    <mergeCell ref="AA64:AD64"/>
    <mergeCell ref="AA65:AD65"/>
    <mergeCell ref="AE64:AH64"/>
    <mergeCell ref="W2:Z2"/>
    <mergeCell ref="AA2:AD2"/>
    <mergeCell ref="AE2:AH2"/>
    <mergeCell ref="AI2:AL2"/>
    <mergeCell ref="W3:Z3"/>
    <mergeCell ref="AA3:AD3"/>
    <mergeCell ref="AE3:AH3"/>
    <mergeCell ref="AI3:AL3"/>
    <mergeCell ref="AM3:AP3"/>
    <mergeCell ref="A3:V3"/>
    <mergeCell ref="W57:Z57"/>
    <mergeCell ref="AA57:AD57"/>
    <mergeCell ref="AE57:AH57"/>
    <mergeCell ref="AI57:AL57"/>
    <mergeCell ref="AM57:AP57"/>
    <mergeCell ref="AA56:AD56"/>
    <mergeCell ref="AE56:AH56"/>
    <mergeCell ref="AI56:AL56"/>
    <mergeCell ref="AM56:AP56"/>
    <mergeCell ref="AI11:AL11"/>
    <mergeCell ref="AM11:AP11"/>
    <mergeCell ref="AI18:AL18"/>
    <mergeCell ref="AM18:AP18"/>
    <mergeCell ref="W19:Z19"/>
    <mergeCell ref="AA19:AD19"/>
    <mergeCell ref="AE19:AH19"/>
    <mergeCell ref="W54:Z54"/>
    <mergeCell ref="AA54:AD54"/>
    <mergeCell ref="AE54:AH54"/>
    <mergeCell ref="AI54:AL54"/>
    <mergeCell ref="W4:Z4"/>
    <mergeCell ref="AA4:AD4"/>
    <mergeCell ref="AE4:AH4"/>
    <mergeCell ref="AI4:AL4"/>
    <mergeCell ref="AM4:AP4"/>
    <mergeCell ref="C9:D9"/>
    <mergeCell ref="W9:Z9"/>
    <mergeCell ref="AA9:AD9"/>
    <mergeCell ref="AE9:AH9"/>
    <mergeCell ref="AI9:AL9"/>
    <mergeCell ref="AM9:AP9"/>
    <mergeCell ref="W8:Z8"/>
    <mergeCell ref="AA8:AD8"/>
    <mergeCell ref="AE8:AH8"/>
    <mergeCell ref="AI8:AL8"/>
    <mergeCell ref="AM8:AP8"/>
    <mergeCell ref="C5:D5"/>
    <mergeCell ref="W5:Z5"/>
    <mergeCell ref="AA5:AD5"/>
    <mergeCell ref="AE5:AH5"/>
    <mergeCell ref="AI5:AL5"/>
    <mergeCell ref="AM5:AP5"/>
    <mergeCell ref="C6:D6"/>
    <mergeCell ref="W6:Z6"/>
    <mergeCell ref="AM7:AP7"/>
    <mergeCell ref="K8:L8"/>
    <mergeCell ref="H20:K20"/>
    <mergeCell ref="Q24:T24"/>
    <mergeCell ref="W24:Z24"/>
    <mergeCell ref="AA24:AD24"/>
    <mergeCell ref="AE24:AH24"/>
    <mergeCell ref="AI24:AL24"/>
    <mergeCell ref="AM24:AP24"/>
    <mergeCell ref="W25:Z25"/>
    <mergeCell ref="AA25:AD25"/>
    <mergeCell ref="AE25:AH25"/>
    <mergeCell ref="AI25:AL25"/>
    <mergeCell ref="AM25:AP25"/>
    <mergeCell ref="Q20:T20"/>
    <mergeCell ref="W20:Z20"/>
    <mergeCell ref="AA20:AD20"/>
    <mergeCell ref="H23:K23"/>
    <mergeCell ref="Q23:T23"/>
    <mergeCell ref="W23:Z23"/>
    <mergeCell ref="H21:K21"/>
    <mergeCell ref="Q21:T21"/>
    <mergeCell ref="W21:Z21"/>
    <mergeCell ref="AA21:AD21"/>
    <mergeCell ref="AE21:AH21"/>
    <mergeCell ref="AM29:AP29"/>
    <mergeCell ref="W14:Z14"/>
    <mergeCell ref="AA14:AD14"/>
    <mergeCell ref="AE14:AH14"/>
    <mergeCell ref="AI14:AL14"/>
    <mergeCell ref="AM14:AP14"/>
    <mergeCell ref="AI12:AL12"/>
    <mergeCell ref="AM12:AP12"/>
    <mergeCell ref="W13:Z13"/>
    <mergeCell ref="AA13:AD13"/>
    <mergeCell ref="AE13:AH13"/>
    <mergeCell ref="AI13:AL13"/>
    <mergeCell ref="AM13:AP13"/>
    <mergeCell ref="AE16:AH16"/>
    <mergeCell ref="AI16:AL16"/>
    <mergeCell ref="AM16:AP16"/>
    <mergeCell ref="AI17:AL17"/>
    <mergeCell ref="AM17:AP17"/>
    <mergeCell ref="AI21:AL21"/>
    <mergeCell ref="AM21:AP21"/>
    <mergeCell ref="AI19:AL19"/>
    <mergeCell ref="W26:Z26"/>
    <mergeCell ref="W30:Z30"/>
    <mergeCell ref="AA30:AD30"/>
    <mergeCell ref="AE30:AH30"/>
    <mergeCell ref="AI30:AL30"/>
    <mergeCell ref="AM30:AP30"/>
    <mergeCell ref="W27:Z27"/>
    <mergeCell ref="AA27:AD27"/>
    <mergeCell ref="AE27:AH27"/>
    <mergeCell ref="AI27:AL27"/>
    <mergeCell ref="AM27:AP27"/>
    <mergeCell ref="AI23:AL23"/>
    <mergeCell ref="AM23:AP23"/>
    <mergeCell ref="AI15:AL15"/>
    <mergeCell ref="AM15:AP15"/>
    <mergeCell ref="AE20:AH20"/>
    <mergeCell ref="AI20:AL20"/>
    <mergeCell ref="AM20:AP20"/>
    <mergeCell ref="AM19:AP19"/>
    <mergeCell ref="W16:Z16"/>
    <mergeCell ref="AA16:AD16"/>
    <mergeCell ref="AA26:AD26"/>
    <mergeCell ref="AE26:AH26"/>
    <mergeCell ref="AI26:AL26"/>
    <mergeCell ref="AM26:AP26"/>
    <mergeCell ref="AA28:AD28"/>
    <mergeCell ref="AE28:AH28"/>
    <mergeCell ref="AI28:AL28"/>
    <mergeCell ref="AM28:AP28"/>
    <mergeCell ref="W29:Z29"/>
    <mergeCell ref="AA29:AD29"/>
    <mergeCell ref="AE29:AH29"/>
    <mergeCell ref="AI29:AL29"/>
    <mergeCell ref="A32:V32"/>
    <mergeCell ref="W32:Z32"/>
    <mergeCell ref="AA32:AD32"/>
    <mergeCell ref="AE32:AH32"/>
    <mergeCell ref="AI32:AL32"/>
    <mergeCell ref="AM32:AP32"/>
    <mergeCell ref="W33:Z33"/>
    <mergeCell ref="AA33:AD33"/>
    <mergeCell ref="AE33:AH33"/>
    <mergeCell ref="AI33:AL33"/>
    <mergeCell ref="AM33:AP33"/>
    <mergeCell ref="Q18:T18"/>
    <mergeCell ref="W18:Z18"/>
    <mergeCell ref="AA18:AD18"/>
    <mergeCell ref="AE18:AH18"/>
    <mergeCell ref="Q12:T12"/>
    <mergeCell ref="W12:Z12"/>
    <mergeCell ref="AA12:AD12"/>
    <mergeCell ref="AE12:AH12"/>
    <mergeCell ref="H15:K15"/>
    <mergeCell ref="Q15:T15"/>
    <mergeCell ref="U15:V15"/>
    <mergeCell ref="W15:Z15"/>
    <mergeCell ref="AA15:AD15"/>
    <mergeCell ref="AE15:AH15"/>
    <mergeCell ref="H12:K12"/>
    <mergeCell ref="Q17:T17"/>
    <mergeCell ref="U17:V17"/>
    <mergeCell ref="W17:Z17"/>
    <mergeCell ref="AA17:AD17"/>
    <mergeCell ref="AE17:AH17"/>
    <mergeCell ref="H17:K17"/>
    <mergeCell ref="H36:K36"/>
    <mergeCell ref="Q36:T36"/>
    <mergeCell ref="W36:Z36"/>
    <mergeCell ref="AA36:AD36"/>
    <mergeCell ref="AE36:AH36"/>
    <mergeCell ref="AI36:AL36"/>
    <mergeCell ref="AM36:AP36"/>
    <mergeCell ref="H37:K37"/>
    <mergeCell ref="Q37:T37"/>
    <mergeCell ref="W37:Z37"/>
    <mergeCell ref="AA37:AD37"/>
    <mergeCell ref="AE37:AH37"/>
    <mergeCell ref="AI37:AL37"/>
    <mergeCell ref="AM37:AP37"/>
    <mergeCell ref="C34:D34"/>
    <mergeCell ref="W34:Z34"/>
    <mergeCell ref="AA34:AD34"/>
    <mergeCell ref="AE34:AH34"/>
    <mergeCell ref="AI34:AL34"/>
    <mergeCell ref="AM34:AP34"/>
    <mergeCell ref="C35:D35"/>
    <mergeCell ref="W35:Z35"/>
    <mergeCell ref="AA35:AD35"/>
    <mergeCell ref="AE35:AH35"/>
    <mergeCell ref="AI35:AL35"/>
    <mergeCell ref="AM35:AP35"/>
    <mergeCell ref="H39:K39"/>
    <mergeCell ref="Q39:T39"/>
    <mergeCell ref="U39:V39"/>
    <mergeCell ref="W39:Z39"/>
    <mergeCell ref="AA39:AD39"/>
    <mergeCell ref="AE39:AH39"/>
    <mergeCell ref="AI39:AL39"/>
    <mergeCell ref="AM39:AP39"/>
    <mergeCell ref="H40:K40"/>
    <mergeCell ref="Q40:T40"/>
    <mergeCell ref="U40:V40"/>
    <mergeCell ref="W40:Z40"/>
    <mergeCell ref="AA40:AD40"/>
    <mergeCell ref="AE40:AH40"/>
    <mergeCell ref="AI40:AL40"/>
    <mergeCell ref="AM40:AP40"/>
    <mergeCell ref="C38:D38"/>
    <mergeCell ref="W38:Z38"/>
    <mergeCell ref="AA38:AD38"/>
    <mergeCell ref="AE38:AH38"/>
    <mergeCell ref="AI38:AL38"/>
    <mergeCell ref="AM38:AP38"/>
    <mergeCell ref="AM44:AP44"/>
    <mergeCell ref="C42:D42"/>
    <mergeCell ref="W42:Z42"/>
    <mergeCell ref="AA42:AD42"/>
    <mergeCell ref="AE42:AH42"/>
    <mergeCell ref="AI42:AL42"/>
    <mergeCell ref="AM42:AP42"/>
    <mergeCell ref="H43:K43"/>
    <mergeCell ref="Q43:T43"/>
    <mergeCell ref="W43:Z43"/>
    <mergeCell ref="AA43:AD43"/>
    <mergeCell ref="AE43:AH43"/>
    <mergeCell ref="AI43:AL43"/>
    <mergeCell ref="AM43:AP43"/>
    <mergeCell ref="Q41:T41"/>
    <mergeCell ref="W41:Z41"/>
    <mergeCell ref="AA41:AD41"/>
    <mergeCell ref="AE41:AH41"/>
    <mergeCell ref="AI41:AL41"/>
    <mergeCell ref="AM41:AP41"/>
    <mergeCell ref="H48:K48"/>
    <mergeCell ref="Q48:T48"/>
    <mergeCell ref="W48:Z48"/>
    <mergeCell ref="AA48:AD48"/>
    <mergeCell ref="C45:D45"/>
    <mergeCell ref="W45:Z45"/>
    <mergeCell ref="AA45:AD45"/>
    <mergeCell ref="AE45:AH45"/>
    <mergeCell ref="AI45:AL45"/>
    <mergeCell ref="AM45:AP45"/>
    <mergeCell ref="A52:V52"/>
    <mergeCell ref="W52:Z52"/>
    <mergeCell ref="AA52:AD52"/>
    <mergeCell ref="AE52:AH52"/>
    <mergeCell ref="AI52:AL52"/>
    <mergeCell ref="AM52:AP52"/>
    <mergeCell ref="A33:V33"/>
    <mergeCell ref="W50:Z50"/>
    <mergeCell ref="AA50:AD50"/>
    <mergeCell ref="AE50:AH50"/>
    <mergeCell ref="AI50:AL50"/>
    <mergeCell ref="AM50:AP50"/>
    <mergeCell ref="W51:Z51"/>
    <mergeCell ref="AA51:AD51"/>
    <mergeCell ref="AE51:AH51"/>
    <mergeCell ref="AI51:AL51"/>
    <mergeCell ref="AM51:AP51"/>
    <mergeCell ref="Q44:T44"/>
    <mergeCell ref="W44:Z44"/>
    <mergeCell ref="AA44:AD44"/>
    <mergeCell ref="AE44:AH44"/>
    <mergeCell ref="AI44:AL44"/>
    <mergeCell ref="A54:V54"/>
    <mergeCell ref="C55:D55"/>
    <mergeCell ref="W55:Z55"/>
    <mergeCell ref="AA55:AD55"/>
    <mergeCell ref="AE55:AH55"/>
    <mergeCell ref="AI55:AL55"/>
    <mergeCell ref="AM55:AP55"/>
    <mergeCell ref="H57:K57"/>
    <mergeCell ref="Q57:T57"/>
    <mergeCell ref="AE48:AH48"/>
    <mergeCell ref="AI48:AL48"/>
    <mergeCell ref="AM48:AP48"/>
    <mergeCell ref="H46:K46"/>
    <mergeCell ref="Q46:T46"/>
    <mergeCell ref="W46:Z46"/>
    <mergeCell ref="AA46:AD46"/>
    <mergeCell ref="AE46:AH46"/>
    <mergeCell ref="AI46:AL46"/>
    <mergeCell ref="AM46:AP46"/>
    <mergeCell ref="Q49:T49"/>
    <mergeCell ref="W49:Z49"/>
    <mergeCell ref="AA49:AD49"/>
    <mergeCell ref="AE49:AH49"/>
    <mergeCell ref="AI49:AL49"/>
    <mergeCell ref="AM49:AP49"/>
    <mergeCell ref="H47:K47"/>
    <mergeCell ref="Q47:T47"/>
    <mergeCell ref="W47:Z47"/>
    <mergeCell ref="AA47:AD47"/>
    <mergeCell ref="AE47:AH47"/>
    <mergeCell ref="AI47:AL47"/>
    <mergeCell ref="AM47:AP47"/>
    <mergeCell ref="AA67:AD67"/>
    <mergeCell ref="AE67:AH67"/>
    <mergeCell ref="AI67:AL67"/>
    <mergeCell ref="AM67:AP67"/>
    <mergeCell ref="H68:K68"/>
    <mergeCell ref="Q68:T68"/>
    <mergeCell ref="W68:Z68"/>
    <mergeCell ref="AA68:AD68"/>
    <mergeCell ref="AE68:AH68"/>
    <mergeCell ref="AI68:AL68"/>
    <mergeCell ref="AM68:AP68"/>
    <mergeCell ref="H58:K58"/>
    <mergeCell ref="Q58:T58"/>
    <mergeCell ref="C59:D59"/>
    <mergeCell ref="U60:V60"/>
    <mergeCell ref="H61:K61"/>
    <mergeCell ref="Q61:T61"/>
    <mergeCell ref="U61:V61"/>
    <mergeCell ref="C63:D63"/>
    <mergeCell ref="H64:K64"/>
    <mergeCell ref="W59:Z59"/>
    <mergeCell ref="AA59:AD59"/>
    <mergeCell ref="AE59:AH59"/>
    <mergeCell ref="AI59:AL59"/>
    <mergeCell ref="AM59:AP59"/>
    <mergeCell ref="W58:Z58"/>
    <mergeCell ref="AA58:AD58"/>
    <mergeCell ref="AE58:AH58"/>
    <mergeCell ref="AI58:AL58"/>
    <mergeCell ref="AM58:AP58"/>
    <mergeCell ref="H60:K60"/>
    <mergeCell ref="Q60:T60"/>
    <mergeCell ref="A53:V53"/>
    <mergeCell ref="W53:Z53"/>
    <mergeCell ref="AA53:AD53"/>
    <mergeCell ref="AE53:AH53"/>
    <mergeCell ref="AI53:AL53"/>
    <mergeCell ref="AM53:AP53"/>
    <mergeCell ref="W71:Z71"/>
    <mergeCell ref="AA71:AD71"/>
    <mergeCell ref="AE71:AH71"/>
    <mergeCell ref="AI71:AL71"/>
    <mergeCell ref="AM71:AP71"/>
    <mergeCell ref="W72:Z72"/>
    <mergeCell ref="AA72:AD72"/>
    <mergeCell ref="AE72:AH72"/>
    <mergeCell ref="AI72:AL72"/>
    <mergeCell ref="AM72:AP72"/>
    <mergeCell ref="H69:K69"/>
    <mergeCell ref="Q69:T69"/>
    <mergeCell ref="W69:Z69"/>
    <mergeCell ref="AA69:AD69"/>
    <mergeCell ref="AE69:AH69"/>
    <mergeCell ref="AI69:AL69"/>
    <mergeCell ref="AM69:AP69"/>
    <mergeCell ref="Q70:T70"/>
    <mergeCell ref="W70:Z70"/>
    <mergeCell ref="AA70:AD70"/>
    <mergeCell ref="AE70:AH70"/>
    <mergeCell ref="AI70:AL70"/>
    <mergeCell ref="AM70:AP70"/>
    <mergeCell ref="H67:K67"/>
    <mergeCell ref="Q67:T67"/>
    <mergeCell ref="W67:Z67"/>
    <mergeCell ref="A74:V74"/>
    <mergeCell ref="W74:Z74"/>
    <mergeCell ref="AA74:AD74"/>
    <mergeCell ref="AE74:AH74"/>
    <mergeCell ref="AI74:AL74"/>
    <mergeCell ref="AM74:AP74"/>
    <mergeCell ref="A75:V75"/>
    <mergeCell ref="W75:Z75"/>
    <mergeCell ref="AA75:AD75"/>
    <mergeCell ref="AE75:AH75"/>
    <mergeCell ref="AI75:AL75"/>
    <mergeCell ref="AM75:AP75"/>
    <mergeCell ref="A73:V73"/>
    <mergeCell ref="W73:Z73"/>
    <mergeCell ref="AA73:AD73"/>
    <mergeCell ref="AE73:AH73"/>
    <mergeCell ref="AI73:AL73"/>
    <mergeCell ref="AM73:AP73"/>
    <mergeCell ref="H79:K79"/>
    <mergeCell ref="Q79:T79"/>
    <mergeCell ref="W79:Z79"/>
    <mergeCell ref="AA79:AD79"/>
    <mergeCell ref="AE79:AH79"/>
    <mergeCell ref="AI79:AL79"/>
    <mergeCell ref="AM79:AP79"/>
    <mergeCell ref="H78:K78"/>
    <mergeCell ref="Q78:T78"/>
    <mergeCell ref="W78:Z78"/>
    <mergeCell ref="AA78:AD78"/>
    <mergeCell ref="AE78:AH78"/>
    <mergeCell ref="AI78:AL78"/>
    <mergeCell ref="AM78:AP78"/>
    <mergeCell ref="C76:D76"/>
    <mergeCell ref="W76:Z76"/>
    <mergeCell ref="AA76:AD76"/>
    <mergeCell ref="AE76:AH76"/>
    <mergeCell ref="AI76:AL76"/>
    <mergeCell ref="AM76:AP76"/>
    <mergeCell ref="C77:D77"/>
    <mergeCell ref="W77:Z77"/>
    <mergeCell ref="AA77:AD77"/>
    <mergeCell ref="AE77:AH77"/>
    <mergeCell ref="AI77:AL77"/>
    <mergeCell ref="AM77:AP77"/>
    <mergeCell ref="H85:K85"/>
    <mergeCell ref="Q85:T85"/>
    <mergeCell ref="W85:Z85"/>
    <mergeCell ref="AA85:AD85"/>
    <mergeCell ref="AE85:AH85"/>
    <mergeCell ref="AI85:AL85"/>
    <mergeCell ref="C80:D80"/>
    <mergeCell ref="W80:Z80"/>
    <mergeCell ref="AA80:AD80"/>
    <mergeCell ref="AE80:AH80"/>
    <mergeCell ref="AI80:AL80"/>
    <mergeCell ref="AM80:AP80"/>
    <mergeCell ref="H81:K81"/>
    <mergeCell ref="Q81:T81"/>
    <mergeCell ref="U81:V81"/>
    <mergeCell ref="W81:Z81"/>
    <mergeCell ref="AA81:AD81"/>
    <mergeCell ref="AE81:AH81"/>
    <mergeCell ref="AI81:AL81"/>
    <mergeCell ref="AM81:AP81"/>
    <mergeCell ref="C84:D84"/>
    <mergeCell ref="W84:Z84"/>
    <mergeCell ref="AA84:AD84"/>
    <mergeCell ref="AE84:AH84"/>
    <mergeCell ref="AI84:AL84"/>
    <mergeCell ref="AM84:AP84"/>
    <mergeCell ref="H82:K82"/>
    <mergeCell ref="Q82:T82"/>
    <mergeCell ref="U82:V82"/>
    <mergeCell ref="W82:Z82"/>
    <mergeCell ref="AA82:AD82"/>
    <mergeCell ref="AE82:AH82"/>
    <mergeCell ref="AI82:AL82"/>
    <mergeCell ref="AM82:AP82"/>
    <mergeCell ref="Q83:T83"/>
    <mergeCell ref="W83:Z83"/>
    <mergeCell ref="AA83:AD83"/>
    <mergeCell ref="AE83:AH83"/>
    <mergeCell ref="AI83:AL83"/>
    <mergeCell ref="AM83:AP83"/>
    <mergeCell ref="Q89:T89"/>
    <mergeCell ref="W89:Z89"/>
    <mergeCell ref="AA89:AD89"/>
    <mergeCell ref="AE89:AH89"/>
    <mergeCell ref="AI89:AL89"/>
    <mergeCell ref="AM89:AP89"/>
    <mergeCell ref="Q86:T86"/>
    <mergeCell ref="W86:Z86"/>
    <mergeCell ref="AA86:AD86"/>
    <mergeCell ref="AE86:AH86"/>
    <mergeCell ref="AI86:AL86"/>
    <mergeCell ref="AM86:AP86"/>
    <mergeCell ref="W88:Z88"/>
    <mergeCell ref="AA88:AD88"/>
    <mergeCell ref="AE88:AH88"/>
    <mergeCell ref="AI88:AL88"/>
    <mergeCell ref="AM88:AP88"/>
    <mergeCell ref="C87:D87"/>
    <mergeCell ref="W87:Z87"/>
    <mergeCell ref="AA87:AD87"/>
    <mergeCell ref="AE87:AH87"/>
    <mergeCell ref="AI87:AL87"/>
    <mergeCell ref="AM87:AP87"/>
    <mergeCell ref="AM85:AP85"/>
    <mergeCell ref="W92:Z92"/>
    <mergeCell ref="AA92:AD92"/>
    <mergeCell ref="AE92:AH92"/>
    <mergeCell ref="AI92:AL92"/>
    <mergeCell ref="AM92:AP92"/>
    <mergeCell ref="W93:Z93"/>
    <mergeCell ref="AA93:AD93"/>
    <mergeCell ref="AE93:AH93"/>
    <mergeCell ref="AI93:AL93"/>
    <mergeCell ref="AM93:AP93"/>
    <mergeCell ref="H90:K90"/>
    <mergeCell ref="Q90:T90"/>
    <mergeCell ref="W90:Z90"/>
    <mergeCell ref="AA90:AD90"/>
    <mergeCell ref="AE90:AH90"/>
    <mergeCell ref="AI90:AL90"/>
    <mergeCell ref="AM90:AP90"/>
    <mergeCell ref="Q91:T91"/>
    <mergeCell ref="W91:Z91"/>
    <mergeCell ref="AA91:AD91"/>
    <mergeCell ref="AE91:AH91"/>
    <mergeCell ref="AI91:AL91"/>
    <mergeCell ref="AM91:AP91"/>
    <mergeCell ref="H88:K88"/>
    <mergeCell ref="Q88:T88"/>
    <mergeCell ref="H89:K89"/>
    <mergeCell ref="A95:V95"/>
    <mergeCell ref="W95:Z95"/>
    <mergeCell ref="AA95:AD95"/>
    <mergeCell ref="AE95:AH95"/>
    <mergeCell ref="AI95:AL95"/>
    <mergeCell ref="AM95:AP95"/>
    <mergeCell ref="A96:V96"/>
    <mergeCell ref="W96:Z96"/>
    <mergeCell ref="AA96:AD96"/>
    <mergeCell ref="AE96:AH96"/>
    <mergeCell ref="AI96:AL96"/>
    <mergeCell ref="AM96:AP96"/>
    <mergeCell ref="A94:V94"/>
    <mergeCell ref="W94:Z94"/>
    <mergeCell ref="AA94:AD94"/>
    <mergeCell ref="AE94:AH94"/>
    <mergeCell ref="AI94:AL94"/>
    <mergeCell ref="AM94:AP94"/>
    <mergeCell ref="H99:K99"/>
    <mergeCell ref="Q99:T99"/>
    <mergeCell ref="W99:Z99"/>
    <mergeCell ref="AA99:AD99"/>
    <mergeCell ref="AE99:AH99"/>
    <mergeCell ref="AI99:AL99"/>
    <mergeCell ref="AM99:AP99"/>
    <mergeCell ref="H100:K100"/>
    <mergeCell ref="Q100:T100"/>
    <mergeCell ref="W100:Z100"/>
    <mergeCell ref="AA100:AD100"/>
    <mergeCell ref="AE100:AH100"/>
    <mergeCell ref="AI100:AL100"/>
    <mergeCell ref="AM100:AP100"/>
    <mergeCell ref="C97:D97"/>
    <mergeCell ref="W97:Z97"/>
    <mergeCell ref="AA97:AD97"/>
    <mergeCell ref="AE97:AH97"/>
    <mergeCell ref="AI97:AL97"/>
    <mergeCell ref="AM97:AP97"/>
    <mergeCell ref="C98:D98"/>
    <mergeCell ref="W98:Z98"/>
    <mergeCell ref="AA98:AD98"/>
    <mergeCell ref="AE98:AH98"/>
    <mergeCell ref="AI98:AL98"/>
    <mergeCell ref="AM98:AP98"/>
    <mergeCell ref="H103:K103"/>
    <mergeCell ref="Q103:T103"/>
    <mergeCell ref="U103:V103"/>
    <mergeCell ref="W103:Z103"/>
    <mergeCell ref="AA103:AD103"/>
    <mergeCell ref="AE103:AH103"/>
    <mergeCell ref="AI103:AL103"/>
    <mergeCell ref="AM103:AP103"/>
    <mergeCell ref="Q104:T104"/>
    <mergeCell ref="W104:Z104"/>
    <mergeCell ref="AA104:AD104"/>
    <mergeCell ref="AE104:AH104"/>
    <mergeCell ref="AI104:AL104"/>
    <mergeCell ref="AM104:AP104"/>
    <mergeCell ref="C101:D101"/>
    <mergeCell ref="W101:Z101"/>
    <mergeCell ref="AA101:AD101"/>
    <mergeCell ref="AE101:AH101"/>
    <mergeCell ref="AI101:AL101"/>
    <mergeCell ref="AM101:AP101"/>
    <mergeCell ref="H102:K102"/>
    <mergeCell ref="Q102:T102"/>
    <mergeCell ref="U102:V102"/>
    <mergeCell ref="W102:Z102"/>
    <mergeCell ref="AA102:AD102"/>
    <mergeCell ref="AE102:AH102"/>
    <mergeCell ref="AI102:AL102"/>
    <mergeCell ref="AM102:AP102"/>
    <mergeCell ref="C108:D108"/>
    <mergeCell ref="W108:Z108"/>
    <mergeCell ref="AA108:AD108"/>
    <mergeCell ref="AE108:AH108"/>
    <mergeCell ref="AI108:AL108"/>
    <mergeCell ref="AM108:AP108"/>
    <mergeCell ref="C105:D105"/>
    <mergeCell ref="W105:Z105"/>
    <mergeCell ref="AA105:AD105"/>
    <mergeCell ref="AE105:AH105"/>
    <mergeCell ref="AI105:AL105"/>
    <mergeCell ref="AM105:AP105"/>
    <mergeCell ref="H106:K106"/>
    <mergeCell ref="Q106:T106"/>
    <mergeCell ref="W106:Z106"/>
    <mergeCell ref="AA106:AD106"/>
    <mergeCell ref="AE106:AH106"/>
    <mergeCell ref="AI106:AL106"/>
    <mergeCell ref="AM106:AP106"/>
    <mergeCell ref="H109:K109"/>
    <mergeCell ref="Q109:T109"/>
    <mergeCell ref="W109:Z109"/>
    <mergeCell ref="AA109:AD109"/>
    <mergeCell ref="AE109:AH109"/>
    <mergeCell ref="AI109:AL109"/>
    <mergeCell ref="AM109:AP109"/>
    <mergeCell ref="H110:K110"/>
    <mergeCell ref="Q110:T110"/>
    <mergeCell ref="W110:Z110"/>
    <mergeCell ref="AA110:AD110"/>
    <mergeCell ref="AE110:AH110"/>
    <mergeCell ref="AI110:AL110"/>
    <mergeCell ref="AM110:AP110"/>
    <mergeCell ref="Q107:T107"/>
    <mergeCell ref="W107:Z107"/>
    <mergeCell ref="AA107:AD107"/>
    <mergeCell ref="AE107:AH107"/>
    <mergeCell ref="AI107:AL107"/>
    <mergeCell ref="AM107:AP107"/>
    <mergeCell ref="W113:Z113"/>
    <mergeCell ref="AA113:AD113"/>
    <mergeCell ref="AE113:AH113"/>
    <mergeCell ref="AI113:AL113"/>
    <mergeCell ref="AM113:AP113"/>
    <mergeCell ref="W114:Z114"/>
    <mergeCell ref="AA114:AD114"/>
    <mergeCell ref="AE114:AH114"/>
    <mergeCell ref="AI114:AL114"/>
    <mergeCell ref="AM114:AP114"/>
    <mergeCell ref="H111:K111"/>
    <mergeCell ref="Q111:T111"/>
    <mergeCell ref="W111:Z111"/>
    <mergeCell ref="AA111:AD111"/>
    <mergeCell ref="AE111:AH111"/>
    <mergeCell ref="AI111:AL111"/>
    <mergeCell ref="AM111:AP111"/>
    <mergeCell ref="Q112:T112"/>
    <mergeCell ref="W112:Z112"/>
    <mergeCell ref="AA112:AD112"/>
    <mergeCell ref="AE112:AH112"/>
    <mergeCell ref="AI112:AL112"/>
    <mergeCell ref="AM112:AP112"/>
    <mergeCell ref="A117:V117"/>
    <mergeCell ref="W117:Z117"/>
    <mergeCell ref="AA117:AD117"/>
    <mergeCell ref="AE117:AH117"/>
    <mergeCell ref="AI117:AL117"/>
    <mergeCell ref="AM117:AP117"/>
    <mergeCell ref="C118:D118"/>
    <mergeCell ref="W118:Z118"/>
    <mergeCell ref="AA118:AD118"/>
    <mergeCell ref="AE118:AH118"/>
    <mergeCell ref="AI118:AL118"/>
    <mergeCell ref="AM118:AP118"/>
    <mergeCell ref="A115:V115"/>
    <mergeCell ref="W115:Z115"/>
    <mergeCell ref="AA115:AD115"/>
    <mergeCell ref="AE115:AH115"/>
    <mergeCell ref="AI115:AL115"/>
    <mergeCell ref="AM115:AP115"/>
    <mergeCell ref="A116:V116"/>
    <mergeCell ref="W116:Z116"/>
    <mergeCell ref="AA116:AD116"/>
    <mergeCell ref="AE116:AH116"/>
    <mergeCell ref="AI116:AL116"/>
    <mergeCell ref="AM116:AP116"/>
    <mergeCell ref="H121:K121"/>
    <mergeCell ref="Q121:T121"/>
    <mergeCell ref="W121:Z121"/>
    <mergeCell ref="AA121:AD121"/>
    <mergeCell ref="AE121:AH121"/>
    <mergeCell ref="AI121:AL121"/>
    <mergeCell ref="AM121:AP121"/>
    <mergeCell ref="C122:D122"/>
    <mergeCell ref="W122:Z122"/>
    <mergeCell ref="AA122:AD122"/>
    <mergeCell ref="AE122:AH122"/>
    <mergeCell ref="AI122:AL122"/>
    <mergeCell ref="AM122:AP122"/>
    <mergeCell ref="C119:D119"/>
    <mergeCell ref="W119:Z119"/>
    <mergeCell ref="AA119:AD119"/>
    <mergeCell ref="AE119:AH119"/>
    <mergeCell ref="AI119:AL119"/>
    <mergeCell ref="AM119:AP119"/>
    <mergeCell ref="H120:K120"/>
    <mergeCell ref="Q120:T120"/>
    <mergeCell ref="W120:Z120"/>
    <mergeCell ref="AA120:AD120"/>
    <mergeCell ref="AE120:AH120"/>
    <mergeCell ref="AI120:AL120"/>
    <mergeCell ref="AM120:AP120"/>
    <mergeCell ref="Q125:T125"/>
    <mergeCell ref="W125:Z125"/>
    <mergeCell ref="AA125:AD125"/>
    <mergeCell ref="AE125:AH125"/>
    <mergeCell ref="AI125:AL125"/>
    <mergeCell ref="AM125:AP125"/>
    <mergeCell ref="C126:D126"/>
    <mergeCell ref="W126:Z126"/>
    <mergeCell ref="AA126:AD126"/>
    <mergeCell ref="AE126:AH126"/>
    <mergeCell ref="AI126:AL126"/>
    <mergeCell ref="AM126:AP126"/>
    <mergeCell ref="H123:K123"/>
    <mergeCell ref="Q123:T123"/>
    <mergeCell ref="U123:V123"/>
    <mergeCell ref="W123:Z123"/>
    <mergeCell ref="AA123:AD123"/>
    <mergeCell ref="AE123:AH123"/>
    <mergeCell ref="AI123:AL123"/>
    <mergeCell ref="AM123:AP123"/>
    <mergeCell ref="H124:K124"/>
    <mergeCell ref="Q124:T124"/>
    <mergeCell ref="U124:V124"/>
    <mergeCell ref="W124:Z124"/>
    <mergeCell ref="AA124:AD124"/>
    <mergeCell ref="AE124:AH124"/>
    <mergeCell ref="AI124:AL124"/>
    <mergeCell ref="AM124:AP124"/>
    <mergeCell ref="C129:D129"/>
    <mergeCell ref="W129:Z129"/>
    <mergeCell ref="AA129:AD129"/>
    <mergeCell ref="AE129:AH129"/>
    <mergeCell ref="AI129:AL129"/>
    <mergeCell ref="AM129:AP129"/>
    <mergeCell ref="H130:K130"/>
    <mergeCell ref="Q130:T130"/>
    <mergeCell ref="W130:Z130"/>
    <mergeCell ref="AA130:AD130"/>
    <mergeCell ref="AE130:AH130"/>
    <mergeCell ref="AI130:AL130"/>
    <mergeCell ref="AM130:AP130"/>
    <mergeCell ref="H127:K127"/>
    <mergeCell ref="Q127:T127"/>
    <mergeCell ref="W127:Z127"/>
    <mergeCell ref="AA127:AD127"/>
    <mergeCell ref="AE127:AH127"/>
    <mergeCell ref="AI127:AL127"/>
    <mergeCell ref="AM127:AP127"/>
    <mergeCell ref="Q128:T128"/>
    <mergeCell ref="W128:Z128"/>
    <mergeCell ref="AA128:AD128"/>
    <mergeCell ref="AE128:AH128"/>
    <mergeCell ref="AI128:AL128"/>
    <mergeCell ref="AM128:AP128"/>
    <mergeCell ref="Q133:T133"/>
    <mergeCell ref="W133:Z133"/>
    <mergeCell ref="AA133:AD133"/>
    <mergeCell ref="AE133:AH133"/>
    <mergeCell ref="AI133:AL133"/>
    <mergeCell ref="AM133:AP133"/>
    <mergeCell ref="W134:Z134"/>
    <mergeCell ref="AA134:AD134"/>
    <mergeCell ref="AE134:AH134"/>
    <mergeCell ref="AI134:AL134"/>
    <mergeCell ref="AM134:AP134"/>
    <mergeCell ref="H131:K131"/>
    <mergeCell ref="Q131:T131"/>
    <mergeCell ref="W131:Z131"/>
    <mergeCell ref="AA131:AD131"/>
    <mergeCell ref="AE131:AH131"/>
    <mergeCell ref="AI131:AL131"/>
    <mergeCell ref="AM131:AP131"/>
    <mergeCell ref="H132:K132"/>
    <mergeCell ref="Q132:T132"/>
    <mergeCell ref="W132:Z132"/>
    <mergeCell ref="AA132:AD132"/>
    <mergeCell ref="AE132:AH132"/>
    <mergeCell ref="AI132:AL132"/>
    <mergeCell ref="AM132:AP132"/>
    <mergeCell ref="A137:V137"/>
    <mergeCell ref="W137:Z137"/>
    <mergeCell ref="AA137:AD137"/>
    <mergeCell ref="AE137:AH137"/>
    <mergeCell ref="AI137:AL137"/>
    <mergeCell ref="AM137:AP137"/>
    <mergeCell ref="A138:V138"/>
    <mergeCell ref="W138:Z138"/>
    <mergeCell ref="AA138:AD138"/>
    <mergeCell ref="AE138:AH138"/>
    <mergeCell ref="AI138:AL138"/>
    <mergeCell ref="AM138:AP138"/>
    <mergeCell ref="W135:Z135"/>
    <mergeCell ref="AA135:AD135"/>
    <mergeCell ref="AE135:AH135"/>
    <mergeCell ref="AI135:AL135"/>
    <mergeCell ref="AM135:AP135"/>
    <mergeCell ref="A136:V136"/>
    <mergeCell ref="W136:Z136"/>
    <mergeCell ref="AA136:AD136"/>
    <mergeCell ref="AE136:AH136"/>
    <mergeCell ref="AI136:AL136"/>
    <mergeCell ref="AM136:AP136"/>
    <mergeCell ref="H141:K141"/>
    <mergeCell ref="Q141:T141"/>
    <mergeCell ref="W141:Z141"/>
    <mergeCell ref="AA141:AD141"/>
    <mergeCell ref="AE141:AH141"/>
    <mergeCell ref="AI141:AL141"/>
    <mergeCell ref="AM141:AP141"/>
    <mergeCell ref="H142:K142"/>
    <mergeCell ref="Q142:T142"/>
    <mergeCell ref="W142:Z142"/>
    <mergeCell ref="AA142:AD142"/>
    <mergeCell ref="AE142:AH142"/>
    <mergeCell ref="AI142:AL142"/>
    <mergeCell ref="AM142:AP142"/>
    <mergeCell ref="C139:D139"/>
    <mergeCell ref="W139:Z139"/>
    <mergeCell ref="AA139:AD139"/>
    <mergeCell ref="AE139:AH139"/>
    <mergeCell ref="AI139:AL139"/>
    <mergeCell ref="AM139:AP139"/>
    <mergeCell ref="C140:D140"/>
    <mergeCell ref="W140:Z140"/>
    <mergeCell ref="AA140:AD140"/>
    <mergeCell ref="AE140:AH140"/>
    <mergeCell ref="AI140:AL140"/>
    <mergeCell ref="AM140:AP140"/>
    <mergeCell ref="H145:K145"/>
    <mergeCell ref="Q145:T145"/>
    <mergeCell ref="U145:V145"/>
    <mergeCell ref="W145:Z145"/>
    <mergeCell ref="AA145:AD145"/>
    <mergeCell ref="AE145:AH145"/>
    <mergeCell ref="AI145:AL145"/>
    <mergeCell ref="AM145:AP145"/>
    <mergeCell ref="Q146:T146"/>
    <mergeCell ref="W146:Z146"/>
    <mergeCell ref="AA146:AD146"/>
    <mergeCell ref="AE146:AH146"/>
    <mergeCell ref="AI146:AL146"/>
    <mergeCell ref="AM146:AP146"/>
    <mergeCell ref="C143:D143"/>
    <mergeCell ref="W143:Z143"/>
    <mergeCell ref="AA143:AD143"/>
    <mergeCell ref="AE143:AH143"/>
    <mergeCell ref="AI143:AL143"/>
    <mergeCell ref="AM143:AP143"/>
    <mergeCell ref="H144:K144"/>
    <mergeCell ref="Q144:T144"/>
    <mergeCell ref="U144:V144"/>
    <mergeCell ref="W144:Z144"/>
    <mergeCell ref="AA144:AD144"/>
    <mergeCell ref="AE144:AH144"/>
    <mergeCell ref="AI144:AL144"/>
    <mergeCell ref="AM144:AP144"/>
    <mergeCell ref="C150:D150"/>
    <mergeCell ref="W150:Z150"/>
    <mergeCell ref="AA150:AD150"/>
    <mergeCell ref="AE150:AH150"/>
    <mergeCell ref="AI150:AL150"/>
    <mergeCell ref="AM150:AP150"/>
    <mergeCell ref="C147:D147"/>
    <mergeCell ref="W147:Z147"/>
    <mergeCell ref="AA147:AD147"/>
    <mergeCell ref="AE147:AH147"/>
    <mergeCell ref="AI147:AL147"/>
    <mergeCell ref="AM147:AP147"/>
    <mergeCell ref="H148:K148"/>
    <mergeCell ref="Q148:T148"/>
    <mergeCell ref="W148:Z148"/>
    <mergeCell ref="AA148:AD148"/>
    <mergeCell ref="AE148:AH148"/>
    <mergeCell ref="AI148:AL148"/>
    <mergeCell ref="AM148:AP148"/>
    <mergeCell ref="H151:K151"/>
    <mergeCell ref="Q151:T151"/>
    <mergeCell ref="W151:Z151"/>
    <mergeCell ref="AA151:AD151"/>
    <mergeCell ref="AE151:AH151"/>
    <mergeCell ref="AI151:AL151"/>
    <mergeCell ref="AM151:AP151"/>
    <mergeCell ref="H152:K152"/>
    <mergeCell ref="Q152:T152"/>
    <mergeCell ref="W152:Z152"/>
    <mergeCell ref="AA152:AD152"/>
    <mergeCell ref="AE152:AH152"/>
    <mergeCell ref="AI152:AL152"/>
    <mergeCell ref="AM152:AP152"/>
    <mergeCell ref="Q149:T149"/>
    <mergeCell ref="W149:Z149"/>
    <mergeCell ref="AA149:AD149"/>
    <mergeCell ref="AE149:AH149"/>
    <mergeCell ref="AI149:AL149"/>
    <mergeCell ref="AM149:AP149"/>
    <mergeCell ref="W155:Z155"/>
    <mergeCell ref="AA155:AD155"/>
    <mergeCell ref="AE155:AH155"/>
    <mergeCell ref="AI155:AL155"/>
    <mergeCell ref="AM155:AP155"/>
    <mergeCell ref="W156:Z156"/>
    <mergeCell ref="AA156:AD156"/>
    <mergeCell ref="AE156:AH156"/>
    <mergeCell ref="AI156:AL156"/>
    <mergeCell ref="AM156:AP156"/>
    <mergeCell ref="H153:K153"/>
    <mergeCell ref="Q153:T153"/>
    <mergeCell ref="W153:Z153"/>
    <mergeCell ref="AA153:AD153"/>
    <mergeCell ref="AE153:AH153"/>
    <mergeCell ref="AI153:AL153"/>
    <mergeCell ref="AM153:AP153"/>
    <mergeCell ref="Q154:T154"/>
    <mergeCell ref="W154:Z154"/>
    <mergeCell ref="AA154:AD154"/>
    <mergeCell ref="AE154:AH154"/>
    <mergeCell ref="AI154:AL154"/>
    <mergeCell ref="AM154:AP154"/>
    <mergeCell ref="A159:V159"/>
    <mergeCell ref="W159:Z159"/>
    <mergeCell ref="AA159:AD159"/>
    <mergeCell ref="AE159:AH159"/>
    <mergeCell ref="AI159:AL159"/>
    <mergeCell ref="AM159:AP159"/>
    <mergeCell ref="C160:D160"/>
    <mergeCell ref="W160:Z160"/>
    <mergeCell ref="AA160:AD160"/>
    <mergeCell ref="AE160:AH160"/>
    <mergeCell ref="AI160:AL160"/>
    <mergeCell ref="AM160:AP160"/>
    <mergeCell ref="A157:V157"/>
    <mergeCell ref="W157:Z157"/>
    <mergeCell ref="AA157:AD157"/>
    <mergeCell ref="AE157:AH157"/>
    <mergeCell ref="AI157:AL157"/>
    <mergeCell ref="AM157:AP157"/>
    <mergeCell ref="A158:V158"/>
    <mergeCell ref="W158:Z158"/>
    <mergeCell ref="AA158:AD158"/>
    <mergeCell ref="AE158:AH158"/>
    <mergeCell ref="AI158:AL158"/>
    <mergeCell ref="AM158:AP158"/>
    <mergeCell ref="H163:K163"/>
    <mergeCell ref="Q163:T163"/>
    <mergeCell ref="W163:Z163"/>
    <mergeCell ref="AA163:AD163"/>
    <mergeCell ref="AE163:AH163"/>
    <mergeCell ref="AI163:AL163"/>
    <mergeCell ref="AM163:AP163"/>
    <mergeCell ref="C164:D164"/>
    <mergeCell ref="W164:Z164"/>
    <mergeCell ref="AA164:AD164"/>
    <mergeCell ref="AE164:AH164"/>
    <mergeCell ref="AI164:AL164"/>
    <mergeCell ref="AM164:AP164"/>
    <mergeCell ref="C161:D161"/>
    <mergeCell ref="W161:Z161"/>
    <mergeCell ref="AA161:AD161"/>
    <mergeCell ref="AE161:AH161"/>
    <mergeCell ref="AI161:AL161"/>
    <mergeCell ref="AM161:AP161"/>
    <mergeCell ref="H162:K162"/>
    <mergeCell ref="Q162:T162"/>
    <mergeCell ref="W162:Z162"/>
    <mergeCell ref="AA162:AD162"/>
    <mergeCell ref="AE162:AH162"/>
    <mergeCell ref="AI162:AL162"/>
    <mergeCell ref="AM162:AP162"/>
    <mergeCell ref="C168:D168"/>
    <mergeCell ref="W168:Z168"/>
    <mergeCell ref="AA168:AD168"/>
    <mergeCell ref="AE168:AH168"/>
    <mergeCell ref="AI168:AL168"/>
    <mergeCell ref="AM168:AP168"/>
    <mergeCell ref="H165:K165"/>
    <mergeCell ref="Q165:T165"/>
    <mergeCell ref="U165:V165"/>
    <mergeCell ref="W165:Z165"/>
    <mergeCell ref="AA165:AD165"/>
    <mergeCell ref="AE165:AH165"/>
    <mergeCell ref="AI165:AL165"/>
    <mergeCell ref="AM165:AP165"/>
    <mergeCell ref="H166:K166"/>
    <mergeCell ref="Q166:T166"/>
    <mergeCell ref="U166:V166"/>
    <mergeCell ref="W166:Z166"/>
    <mergeCell ref="AA166:AD166"/>
    <mergeCell ref="AE166:AH166"/>
    <mergeCell ref="AI166:AL166"/>
    <mergeCell ref="AM166:AP166"/>
    <mergeCell ref="H169:K169"/>
    <mergeCell ref="Q169:T169"/>
    <mergeCell ref="W169:Z169"/>
    <mergeCell ref="AA169:AD169"/>
    <mergeCell ref="AE169:AH169"/>
    <mergeCell ref="AI169:AL169"/>
    <mergeCell ref="AM169:AP169"/>
    <mergeCell ref="Q170:T170"/>
    <mergeCell ref="W170:Z170"/>
    <mergeCell ref="AA170:AD170"/>
    <mergeCell ref="AE170:AH170"/>
    <mergeCell ref="AI170:AL170"/>
    <mergeCell ref="AM170:AP170"/>
    <mergeCell ref="Q167:T167"/>
    <mergeCell ref="W167:Z167"/>
    <mergeCell ref="AA167:AD167"/>
    <mergeCell ref="AE167:AH167"/>
    <mergeCell ref="AI167:AL167"/>
    <mergeCell ref="AM167:AP167"/>
    <mergeCell ref="H173:K173"/>
    <mergeCell ref="Q173:T173"/>
    <mergeCell ref="W173:Z173"/>
    <mergeCell ref="AA173:AD173"/>
    <mergeCell ref="AE173:AH173"/>
    <mergeCell ref="AI173:AL173"/>
    <mergeCell ref="AM173:AP173"/>
    <mergeCell ref="H174:K174"/>
    <mergeCell ref="Q174:T174"/>
    <mergeCell ref="W174:Z174"/>
    <mergeCell ref="AA174:AD174"/>
    <mergeCell ref="AE174:AH174"/>
    <mergeCell ref="AI174:AL174"/>
    <mergeCell ref="AM174:AP174"/>
    <mergeCell ref="C171:D171"/>
    <mergeCell ref="W171:Z171"/>
    <mergeCell ref="AA171:AD171"/>
    <mergeCell ref="AE171:AH171"/>
    <mergeCell ref="AI171:AL171"/>
    <mergeCell ref="AM171:AP171"/>
    <mergeCell ref="H172:K172"/>
    <mergeCell ref="Q172:T172"/>
    <mergeCell ref="W172:Z172"/>
    <mergeCell ref="AA172:AD172"/>
    <mergeCell ref="AE172:AH172"/>
    <mergeCell ref="AI172:AL172"/>
    <mergeCell ref="AM172:AP172"/>
    <mergeCell ref="W177:Z177"/>
    <mergeCell ref="AA177:AD177"/>
    <mergeCell ref="AE177:AH177"/>
    <mergeCell ref="AI177:AL177"/>
    <mergeCell ref="AM177:AP177"/>
    <mergeCell ref="A178:V178"/>
    <mergeCell ref="W178:Z178"/>
    <mergeCell ref="AA178:AD178"/>
    <mergeCell ref="AE178:AH178"/>
    <mergeCell ref="AI178:AL178"/>
    <mergeCell ref="AM178:AP178"/>
    <mergeCell ref="Q175:T175"/>
    <mergeCell ref="W175:Z175"/>
    <mergeCell ref="AA175:AD175"/>
    <mergeCell ref="AE175:AH175"/>
    <mergeCell ref="AI175:AL175"/>
    <mergeCell ref="AM175:AP175"/>
    <mergeCell ref="W176:Z176"/>
    <mergeCell ref="AA176:AD176"/>
    <mergeCell ref="AE176:AH176"/>
    <mergeCell ref="AI176:AL176"/>
    <mergeCell ref="AM176:AP176"/>
    <mergeCell ref="A179:V179"/>
    <mergeCell ref="W179:Z179"/>
    <mergeCell ref="AA179:AD179"/>
    <mergeCell ref="AE179:AH179"/>
    <mergeCell ref="AI179:AL179"/>
    <mergeCell ref="AM179:AP179"/>
    <mergeCell ref="A180:V180"/>
    <mergeCell ref="W180:Z180"/>
    <mergeCell ref="AA180:AD180"/>
    <mergeCell ref="AE180:AH180"/>
    <mergeCell ref="AI180:AL180"/>
    <mergeCell ref="AM180:AP180"/>
    <mergeCell ref="C181:D181"/>
    <mergeCell ref="W181:Z181"/>
    <mergeCell ref="AA181:AD181"/>
    <mergeCell ref="AE181:AH181"/>
    <mergeCell ref="AI181:AL181"/>
    <mergeCell ref="AM181:AP181"/>
    <mergeCell ref="C182:D182"/>
    <mergeCell ref="W182:Z182"/>
    <mergeCell ref="AA182:AD182"/>
    <mergeCell ref="AE182:AH182"/>
    <mergeCell ref="AI182:AL182"/>
    <mergeCell ref="AM182:AP182"/>
    <mergeCell ref="H183:K183"/>
    <mergeCell ref="Q183:T183"/>
    <mergeCell ref="W183:Z183"/>
    <mergeCell ref="AA183:AD183"/>
    <mergeCell ref="AE183:AH183"/>
    <mergeCell ref="AI183:AL183"/>
    <mergeCell ref="AM183:AP183"/>
    <mergeCell ref="H184:K184"/>
    <mergeCell ref="Q184:T184"/>
    <mergeCell ref="W184:Z184"/>
    <mergeCell ref="AA184:AD184"/>
    <mergeCell ref="AE184:AH184"/>
    <mergeCell ref="AI184:AL184"/>
    <mergeCell ref="AM184:AP184"/>
    <mergeCell ref="C185:D185"/>
    <mergeCell ref="W185:Z185"/>
    <mergeCell ref="AA185:AD185"/>
    <mergeCell ref="AE185:AH185"/>
    <mergeCell ref="AI185:AL185"/>
    <mergeCell ref="AM185:AP185"/>
    <mergeCell ref="H186:K186"/>
    <mergeCell ref="Q186:T186"/>
    <mergeCell ref="U186:V186"/>
    <mergeCell ref="W186:Z186"/>
    <mergeCell ref="AA186:AD186"/>
    <mergeCell ref="AE186:AH186"/>
    <mergeCell ref="AI186:AL186"/>
    <mergeCell ref="AM186:AP186"/>
    <mergeCell ref="H187:K187"/>
    <mergeCell ref="Q187:T187"/>
    <mergeCell ref="U187:V187"/>
    <mergeCell ref="W187:Z187"/>
    <mergeCell ref="AA187:AD187"/>
    <mergeCell ref="AE187:AH187"/>
    <mergeCell ref="AI187:AL187"/>
    <mergeCell ref="AM187:AP187"/>
    <mergeCell ref="Q188:T188"/>
    <mergeCell ref="W188:Z188"/>
    <mergeCell ref="AA188:AD188"/>
    <mergeCell ref="AE188:AH188"/>
    <mergeCell ref="AI188:AL188"/>
    <mergeCell ref="AM188:AP188"/>
    <mergeCell ref="C189:D189"/>
    <mergeCell ref="W189:Z189"/>
    <mergeCell ref="AA189:AD189"/>
    <mergeCell ref="AE189:AH189"/>
    <mergeCell ref="AI189:AL189"/>
    <mergeCell ref="AM189:AP189"/>
    <mergeCell ref="H190:K190"/>
    <mergeCell ref="Q190:T190"/>
    <mergeCell ref="W190:Z190"/>
    <mergeCell ref="AA190:AD190"/>
    <mergeCell ref="AE190:AH190"/>
    <mergeCell ref="AI190:AL190"/>
    <mergeCell ref="AM190:AP190"/>
    <mergeCell ref="AA196:AD196"/>
    <mergeCell ref="AE196:AH196"/>
    <mergeCell ref="AI196:AL196"/>
    <mergeCell ref="AM196:AP196"/>
    <mergeCell ref="Q191:T191"/>
    <mergeCell ref="W191:Z191"/>
    <mergeCell ref="AA191:AD191"/>
    <mergeCell ref="AE191:AH191"/>
    <mergeCell ref="AI191:AL191"/>
    <mergeCell ref="AM191:AP191"/>
    <mergeCell ref="C192:D192"/>
    <mergeCell ref="W192:Z192"/>
    <mergeCell ref="AA192:AD192"/>
    <mergeCell ref="AE192:AH192"/>
    <mergeCell ref="AI192:AL192"/>
    <mergeCell ref="AM192:AP192"/>
    <mergeCell ref="H193:K193"/>
    <mergeCell ref="Q193:T193"/>
    <mergeCell ref="W193:Z193"/>
    <mergeCell ref="AA193:AD193"/>
    <mergeCell ref="AE193:AH193"/>
    <mergeCell ref="AI193:AL193"/>
    <mergeCell ref="AM193:AP193"/>
    <mergeCell ref="W197:Z197"/>
    <mergeCell ref="AA197:AD197"/>
    <mergeCell ref="AE197:AH197"/>
    <mergeCell ref="AI197:AL197"/>
    <mergeCell ref="AM197:AP197"/>
    <mergeCell ref="W198:Z198"/>
    <mergeCell ref="AA198:AD198"/>
    <mergeCell ref="AE198:AH198"/>
    <mergeCell ref="AI198:AL198"/>
    <mergeCell ref="AM198:AP198"/>
    <mergeCell ref="A199:V199"/>
    <mergeCell ref="W199:Z199"/>
    <mergeCell ref="AA199:AD199"/>
    <mergeCell ref="AE199:AH199"/>
    <mergeCell ref="AI199:AL199"/>
    <mergeCell ref="AM199:AP199"/>
    <mergeCell ref="H194:K194"/>
    <mergeCell ref="Q194:T194"/>
    <mergeCell ref="W194:Z194"/>
    <mergeCell ref="AA194:AD194"/>
    <mergeCell ref="AE194:AH194"/>
    <mergeCell ref="AI194:AL194"/>
    <mergeCell ref="AM194:AP194"/>
    <mergeCell ref="H195:K195"/>
    <mergeCell ref="Q195:T195"/>
    <mergeCell ref="W195:Z195"/>
    <mergeCell ref="AA195:AD195"/>
    <mergeCell ref="AE195:AH195"/>
    <mergeCell ref="AI195:AL195"/>
    <mergeCell ref="AM195:AP195"/>
    <mergeCell ref="Q196:T196"/>
    <mergeCell ref="W196:Z196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scale="80" fitToHeight="0" orientation="landscape" r:id="rId1"/>
  <headerFooter scaleWithDoc="0" alignWithMargins="0"/>
  <rowBreaks count="3" manualBreakCount="3">
    <brk id="73" max="16383" man="1"/>
    <brk id="115" max="16383" man="1"/>
    <brk id="15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1">
    <tabColor theme="5" tint="0.59999389629810485"/>
  </sheetPr>
  <dimension ref="A1"/>
  <sheetViews>
    <sheetView view="pageBreakPreview" topLeftCell="AF1" zoomScale="85" zoomScaleNormal="100" zoomScaleSheetLayoutView="85" workbookViewId="0">
      <selection activeCell="BC20" sqref="BC20"/>
    </sheetView>
  </sheetViews>
  <sheetFormatPr defaultRowHeight="12.75"/>
  <cols>
    <col min="1" max="16384" width="9.140625" style="183"/>
  </cols>
  <sheetData/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rowBreaks count="2" manualBreakCount="2">
    <brk id="58" max="9" man="1"/>
    <brk id="116" max="9" man="1"/>
  </rowBreaks>
  <colBreaks count="2" manualBreakCount="2">
    <brk id="10" max="57" man="1"/>
    <brk id="20" max="57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2">
    <tabColor theme="5" tint="0.59999389629810485"/>
    <pageSetUpPr fitToPage="1"/>
  </sheetPr>
  <dimension ref="A1:Y25"/>
  <sheetViews>
    <sheetView view="pageBreakPreview" zoomScaleNormal="115" zoomScaleSheetLayoutView="100" workbookViewId="0">
      <selection activeCell="AA36" sqref="AA36"/>
    </sheetView>
  </sheetViews>
  <sheetFormatPr defaultRowHeight="18.399999999999999" customHeight="1"/>
  <cols>
    <col min="1" max="1" width="4.7109375" style="251" customWidth="1"/>
    <col min="2" max="3" width="18.7109375" style="251" customWidth="1"/>
    <col min="4" max="4" width="5.140625" style="251" customWidth="1"/>
    <col min="5" max="6" width="12.7109375" style="730" customWidth="1"/>
    <col min="7" max="7" width="11.28515625" style="251" hidden="1" customWidth="1"/>
    <col min="8" max="8" width="7.7109375" style="251" hidden="1" customWidth="1"/>
    <col min="9" max="9" width="11.28515625" style="251" hidden="1" customWidth="1"/>
    <col min="10" max="10" width="7.7109375" style="251" hidden="1" customWidth="1"/>
    <col min="11" max="11" width="11.28515625" style="730" hidden="1" customWidth="1"/>
    <col min="12" max="12" width="7.7109375" style="730" hidden="1" customWidth="1"/>
    <col min="13" max="13" width="11.28515625" style="730" hidden="1" customWidth="1"/>
    <col min="14" max="14" width="7.7109375" style="730" hidden="1" customWidth="1"/>
    <col min="15" max="15" width="12.7109375" style="251" customWidth="1"/>
    <col min="16" max="16" width="7.7109375" style="251" customWidth="1"/>
    <col min="17" max="17" width="12.7109375" style="251" customWidth="1"/>
    <col min="18" max="18" width="7.7109375" style="895" customWidth="1"/>
    <col min="19" max="19" width="12.7109375" style="251" customWidth="1"/>
    <col min="20" max="20" width="7.7109375" style="251" customWidth="1"/>
    <col min="21" max="21" width="12.7109375" style="251" customWidth="1"/>
    <col min="22" max="22" width="7.7109375" style="251" customWidth="1"/>
    <col min="23" max="23" width="12.7109375" style="740" customWidth="1"/>
    <col min="24" max="24" width="7.7109375" style="740" customWidth="1"/>
    <col min="25" max="25" width="10.85546875" style="251" customWidth="1"/>
    <col min="26" max="260" width="9.140625" style="251"/>
    <col min="261" max="261" width="4.7109375" style="251" customWidth="1"/>
    <col min="262" max="262" width="11.85546875" style="251" customWidth="1"/>
    <col min="263" max="263" width="13.42578125" style="251" customWidth="1"/>
    <col min="264" max="264" width="5.140625" style="251" customWidth="1"/>
    <col min="265" max="265" width="11.28515625" style="251" customWidth="1"/>
    <col min="266" max="266" width="7.140625" style="251" customWidth="1"/>
    <col min="267" max="267" width="11.28515625" style="251" customWidth="1"/>
    <col min="268" max="268" width="7.140625" style="251" customWidth="1"/>
    <col min="269" max="269" width="11.28515625" style="251" customWidth="1"/>
    <col min="270" max="270" width="7.140625" style="251" customWidth="1"/>
    <col min="271" max="271" width="11.28515625" style="251" customWidth="1"/>
    <col min="272" max="272" width="7.140625" style="251" customWidth="1"/>
    <col min="273" max="273" width="11.28515625" style="251" customWidth="1"/>
    <col min="274" max="274" width="7.140625" style="251" customWidth="1"/>
    <col min="275" max="275" width="10.5703125" style="251" customWidth="1"/>
    <col min="276" max="276" width="7.140625" style="251" customWidth="1"/>
    <col min="277" max="516" width="9.140625" style="251"/>
    <col min="517" max="517" width="4.7109375" style="251" customWidth="1"/>
    <col min="518" max="518" width="11.85546875" style="251" customWidth="1"/>
    <col min="519" max="519" width="13.42578125" style="251" customWidth="1"/>
    <col min="520" max="520" width="5.140625" style="251" customWidth="1"/>
    <col min="521" max="521" width="11.28515625" style="251" customWidth="1"/>
    <col min="522" max="522" width="7.140625" style="251" customWidth="1"/>
    <col min="523" max="523" width="11.28515625" style="251" customWidth="1"/>
    <col min="524" max="524" width="7.140625" style="251" customWidth="1"/>
    <col min="525" max="525" width="11.28515625" style="251" customWidth="1"/>
    <col min="526" max="526" width="7.140625" style="251" customWidth="1"/>
    <col min="527" max="527" width="11.28515625" style="251" customWidth="1"/>
    <col min="528" max="528" width="7.140625" style="251" customWidth="1"/>
    <col min="529" max="529" width="11.28515625" style="251" customWidth="1"/>
    <col min="530" max="530" width="7.140625" style="251" customWidth="1"/>
    <col min="531" max="531" width="10.5703125" style="251" customWidth="1"/>
    <col min="532" max="532" width="7.140625" style="251" customWidth="1"/>
    <col min="533" max="772" width="9.140625" style="251"/>
    <col min="773" max="773" width="4.7109375" style="251" customWidth="1"/>
    <col min="774" max="774" width="11.85546875" style="251" customWidth="1"/>
    <col min="775" max="775" width="13.42578125" style="251" customWidth="1"/>
    <col min="776" max="776" width="5.140625" style="251" customWidth="1"/>
    <col min="777" max="777" width="11.28515625" style="251" customWidth="1"/>
    <col min="778" max="778" width="7.140625" style="251" customWidth="1"/>
    <col min="779" max="779" width="11.28515625" style="251" customWidth="1"/>
    <col min="780" max="780" width="7.140625" style="251" customWidth="1"/>
    <col min="781" max="781" width="11.28515625" style="251" customWidth="1"/>
    <col min="782" max="782" width="7.140625" style="251" customWidth="1"/>
    <col min="783" max="783" width="11.28515625" style="251" customWidth="1"/>
    <col min="784" max="784" width="7.140625" style="251" customWidth="1"/>
    <col min="785" max="785" width="11.28515625" style="251" customWidth="1"/>
    <col min="786" max="786" width="7.140625" style="251" customWidth="1"/>
    <col min="787" max="787" width="10.5703125" style="251" customWidth="1"/>
    <col min="788" max="788" width="7.140625" style="251" customWidth="1"/>
    <col min="789" max="1028" width="9.140625" style="251"/>
    <col min="1029" max="1029" width="4.7109375" style="251" customWidth="1"/>
    <col min="1030" max="1030" width="11.85546875" style="251" customWidth="1"/>
    <col min="1031" max="1031" width="13.42578125" style="251" customWidth="1"/>
    <col min="1032" max="1032" width="5.140625" style="251" customWidth="1"/>
    <col min="1033" max="1033" width="11.28515625" style="251" customWidth="1"/>
    <col min="1034" max="1034" width="7.140625" style="251" customWidth="1"/>
    <col min="1035" max="1035" width="11.28515625" style="251" customWidth="1"/>
    <col min="1036" max="1036" width="7.140625" style="251" customWidth="1"/>
    <col min="1037" max="1037" width="11.28515625" style="251" customWidth="1"/>
    <col min="1038" max="1038" width="7.140625" style="251" customWidth="1"/>
    <col min="1039" max="1039" width="11.28515625" style="251" customWidth="1"/>
    <col min="1040" max="1040" width="7.140625" style="251" customWidth="1"/>
    <col min="1041" max="1041" width="11.28515625" style="251" customWidth="1"/>
    <col min="1042" max="1042" width="7.140625" style="251" customWidth="1"/>
    <col min="1043" max="1043" width="10.5703125" style="251" customWidth="1"/>
    <col min="1044" max="1044" width="7.140625" style="251" customWidth="1"/>
    <col min="1045" max="1284" width="9.140625" style="251"/>
    <col min="1285" max="1285" width="4.7109375" style="251" customWidth="1"/>
    <col min="1286" max="1286" width="11.85546875" style="251" customWidth="1"/>
    <col min="1287" max="1287" width="13.42578125" style="251" customWidth="1"/>
    <col min="1288" max="1288" width="5.140625" style="251" customWidth="1"/>
    <col min="1289" max="1289" width="11.28515625" style="251" customWidth="1"/>
    <col min="1290" max="1290" width="7.140625" style="251" customWidth="1"/>
    <col min="1291" max="1291" width="11.28515625" style="251" customWidth="1"/>
    <col min="1292" max="1292" width="7.140625" style="251" customWidth="1"/>
    <col min="1293" max="1293" width="11.28515625" style="251" customWidth="1"/>
    <col min="1294" max="1294" width="7.140625" style="251" customWidth="1"/>
    <col min="1295" max="1295" width="11.28515625" style="251" customWidth="1"/>
    <col min="1296" max="1296" width="7.140625" style="251" customWidth="1"/>
    <col min="1297" max="1297" width="11.28515625" style="251" customWidth="1"/>
    <col min="1298" max="1298" width="7.140625" style="251" customWidth="1"/>
    <col min="1299" max="1299" width="10.5703125" style="251" customWidth="1"/>
    <col min="1300" max="1300" width="7.140625" style="251" customWidth="1"/>
    <col min="1301" max="1540" width="9.140625" style="251"/>
    <col min="1541" max="1541" width="4.7109375" style="251" customWidth="1"/>
    <col min="1542" max="1542" width="11.85546875" style="251" customWidth="1"/>
    <col min="1543" max="1543" width="13.42578125" style="251" customWidth="1"/>
    <col min="1544" max="1544" width="5.140625" style="251" customWidth="1"/>
    <col min="1545" max="1545" width="11.28515625" style="251" customWidth="1"/>
    <col min="1546" max="1546" width="7.140625" style="251" customWidth="1"/>
    <col min="1547" max="1547" width="11.28515625" style="251" customWidth="1"/>
    <col min="1548" max="1548" width="7.140625" style="251" customWidth="1"/>
    <col min="1549" max="1549" width="11.28515625" style="251" customWidth="1"/>
    <col min="1550" max="1550" width="7.140625" style="251" customWidth="1"/>
    <col min="1551" max="1551" width="11.28515625" style="251" customWidth="1"/>
    <col min="1552" max="1552" width="7.140625" style="251" customWidth="1"/>
    <col min="1553" max="1553" width="11.28515625" style="251" customWidth="1"/>
    <col min="1554" max="1554" width="7.140625" style="251" customWidth="1"/>
    <col min="1555" max="1555" width="10.5703125" style="251" customWidth="1"/>
    <col min="1556" max="1556" width="7.140625" style="251" customWidth="1"/>
    <col min="1557" max="1796" width="9.140625" style="251"/>
    <col min="1797" max="1797" width="4.7109375" style="251" customWidth="1"/>
    <col min="1798" max="1798" width="11.85546875" style="251" customWidth="1"/>
    <col min="1799" max="1799" width="13.42578125" style="251" customWidth="1"/>
    <col min="1800" max="1800" width="5.140625" style="251" customWidth="1"/>
    <col min="1801" max="1801" width="11.28515625" style="251" customWidth="1"/>
    <col min="1802" max="1802" width="7.140625" style="251" customWidth="1"/>
    <col min="1803" max="1803" width="11.28515625" style="251" customWidth="1"/>
    <col min="1804" max="1804" width="7.140625" style="251" customWidth="1"/>
    <col min="1805" max="1805" width="11.28515625" style="251" customWidth="1"/>
    <col min="1806" max="1806" width="7.140625" style="251" customWidth="1"/>
    <col min="1807" max="1807" width="11.28515625" style="251" customWidth="1"/>
    <col min="1808" max="1808" width="7.140625" style="251" customWidth="1"/>
    <col min="1809" max="1809" width="11.28515625" style="251" customWidth="1"/>
    <col min="1810" max="1810" width="7.140625" style="251" customWidth="1"/>
    <col min="1811" max="1811" width="10.5703125" style="251" customWidth="1"/>
    <col min="1812" max="1812" width="7.140625" style="251" customWidth="1"/>
    <col min="1813" max="2052" width="9.140625" style="251"/>
    <col min="2053" max="2053" width="4.7109375" style="251" customWidth="1"/>
    <col min="2054" max="2054" width="11.85546875" style="251" customWidth="1"/>
    <col min="2055" max="2055" width="13.42578125" style="251" customWidth="1"/>
    <col min="2056" max="2056" width="5.140625" style="251" customWidth="1"/>
    <col min="2057" max="2057" width="11.28515625" style="251" customWidth="1"/>
    <col min="2058" max="2058" width="7.140625" style="251" customWidth="1"/>
    <col min="2059" max="2059" width="11.28515625" style="251" customWidth="1"/>
    <col min="2060" max="2060" width="7.140625" style="251" customWidth="1"/>
    <col min="2061" max="2061" width="11.28515625" style="251" customWidth="1"/>
    <col min="2062" max="2062" width="7.140625" style="251" customWidth="1"/>
    <col min="2063" max="2063" width="11.28515625" style="251" customWidth="1"/>
    <col min="2064" max="2064" width="7.140625" style="251" customWidth="1"/>
    <col min="2065" max="2065" width="11.28515625" style="251" customWidth="1"/>
    <col min="2066" max="2066" width="7.140625" style="251" customWidth="1"/>
    <col min="2067" max="2067" width="10.5703125" style="251" customWidth="1"/>
    <col min="2068" max="2068" width="7.140625" style="251" customWidth="1"/>
    <col min="2069" max="2308" width="9.140625" style="251"/>
    <col min="2309" max="2309" width="4.7109375" style="251" customWidth="1"/>
    <col min="2310" max="2310" width="11.85546875" style="251" customWidth="1"/>
    <col min="2311" max="2311" width="13.42578125" style="251" customWidth="1"/>
    <col min="2312" max="2312" width="5.140625" style="251" customWidth="1"/>
    <col min="2313" max="2313" width="11.28515625" style="251" customWidth="1"/>
    <col min="2314" max="2314" width="7.140625" style="251" customWidth="1"/>
    <col min="2315" max="2315" width="11.28515625" style="251" customWidth="1"/>
    <col min="2316" max="2316" width="7.140625" style="251" customWidth="1"/>
    <col min="2317" max="2317" width="11.28515625" style="251" customWidth="1"/>
    <col min="2318" max="2318" width="7.140625" style="251" customWidth="1"/>
    <col min="2319" max="2319" width="11.28515625" style="251" customWidth="1"/>
    <col min="2320" max="2320" width="7.140625" style="251" customWidth="1"/>
    <col min="2321" max="2321" width="11.28515625" style="251" customWidth="1"/>
    <col min="2322" max="2322" width="7.140625" style="251" customWidth="1"/>
    <col min="2323" max="2323" width="10.5703125" style="251" customWidth="1"/>
    <col min="2324" max="2324" width="7.140625" style="251" customWidth="1"/>
    <col min="2325" max="2564" width="9.140625" style="251"/>
    <col min="2565" max="2565" width="4.7109375" style="251" customWidth="1"/>
    <col min="2566" max="2566" width="11.85546875" style="251" customWidth="1"/>
    <col min="2567" max="2567" width="13.42578125" style="251" customWidth="1"/>
    <col min="2568" max="2568" width="5.140625" style="251" customWidth="1"/>
    <col min="2569" max="2569" width="11.28515625" style="251" customWidth="1"/>
    <col min="2570" max="2570" width="7.140625" style="251" customWidth="1"/>
    <col min="2571" max="2571" width="11.28515625" style="251" customWidth="1"/>
    <col min="2572" max="2572" width="7.140625" style="251" customWidth="1"/>
    <col min="2573" max="2573" width="11.28515625" style="251" customWidth="1"/>
    <col min="2574" max="2574" width="7.140625" style="251" customWidth="1"/>
    <col min="2575" max="2575" width="11.28515625" style="251" customWidth="1"/>
    <col min="2576" max="2576" width="7.140625" style="251" customWidth="1"/>
    <col min="2577" max="2577" width="11.28515625" style="251" customWidth="1"/>
    <col min="2578" max="2578" width="7.140625" style="251" customWidth="1"/>
    <col min="2579" max="2579" width="10.5703125" style="251" customWidth="1"/>
    <col min="2580" max="2580" width="7.140625" style="251" customWidth="1"/>
    <col min="2581" max="2820" width="9.140625" style="251"/>
    <col min="2821" max="2821" width="4.7109375" style="251" customWidth="1"/>
    <col min="2822" max="2822" width="11.85546875" style="251" customWidth="1"/>
    <col min="2823" max="2823" width="13.42578125" style="251" customWidth="1"/>
    <col min="2824" max="2824" width="5.140625" style="251" customWidth="1"/>
    <col min="2825" max="2825" width="11.28515625" style="251" customWidth="1"/>
    <col min="2826" max="2826" width="7.140625" style="251" customWidth="1"/>
    <col min="2827" max="2827" width="11.28515625" style="251" customWidth="1"/>
    <col min="2828" max="2828" width="7.140625" style="251" customWidth="1"/>
    <col min="2829" max="2829" width="11.28515625" style="251" customWidth="1"/>
    <col min="2830" max="2830" width="7.140625" style="251" customWidth="1"/>
    <col min="2831" max="2831" width="11.28515625" style="251" customWidth="1"/>
    <col min="2832" max="2832" width="7.140625" style="251" customWidth="1"/>
    <col min="2833" max="2833" width="11.28515625" style="251" customWidth="1"/>
    <col min="2834" max="2834" width="7.140625" style="251" customWidth="1"/>
    <col min="2835" max="2835" width="10.5703125" style="251" customWidth="1"/>
    <col min="2836" max="2836" width="7.140625" style="251" customWidth="1"/>
    <col min="2837" max="3076" width="9.140625" style="251"/>
    <col min="3077" max="3077" width="4.7109375" style="251" customWidth="1"/>
    <col min="3078" max="3078" width="11.85546875" style="251" customWidth="1"/>
    <col min="3079" max="3079" width="13.42578125" style="251" customWidth="1"/>
    <col min="3080" max="3080" width="5.140625" style="251" customWidth="1"/>
    <col min="3081" max="3081" width="11.28515625" style="251" customWidth="1"/>
    <col min="3082" max="3082" width="7.140625" style="251" customWidth="1"/>
    <col min="3083" max="3083" width="11.28515625" style="251" customWidth="1"/>
    <col min="3084" max="3084" width="7.140625" style="251" customWidth="1"/>
    <col min="3085" max="3085" width="11.28515625" style="251" customWidth="1"/>
    <col min="3086" max="3086" width="7.140625" style="251" customWidth="1"/>
    <col min="3087" max="3087" width="11.28515625" style="251" customWidth="1"/>
    <col min="3088" max="3088" width="7.140625" style="251" customWidth="1"/>
    <col min="3089" max="3089" width="11.28515625" style="251" customWidth="1"/>
    <col min="3090" max="3090" width="7.140625" style="251" customWidth="1"/>
    <col min="3091" max="3091" width="10.5703125" style="251" customWidth="1"/>
    <col min="3092" max="3092" width="7.140625" style="251" customWidth="1"/>
    <col min="3093" max="3332" width="9.140625" style="251"/>
    <col min="3333" max="3333" width="4.7109375" style="251" customWidth="1"/>
    <col min="3334" max="3334" width="11.85546875" style="251" customWidth="1"/>
    <col min="3335" max="3335" width="13.42578125" style="251" customWidth="1"/>
    <col min="3336" max="3336" width="5.140625" style="251" customWidth="1"/>
    <col min="3337" max="3337" width="11.28515625" style="251" customWidth="1"/>
    <col min="3338" max="3338" width="7.140625" style="251" customWidth="1"/>
    <col min="3339" max="3339" width="11.28515625" style="251" customWidth="1"/>
    <col min="3340" max="3340" width="7.140625" style="251" customWidth="1"/>
    <col min="3341" max="3341" width="11.28515625" style="251" customWidth="1"/>
    <col min="3342" max="3342" width="7.140625" style="251" customWidth="1"/>
    <col min="3343" max="3343" width="11.28515625" style="251" customWidth="1"/>
    <col min="3344" max="3344" width="7.140625" style="251" customWidth="1"/>
    <col min="3345" max="3345" width="11.28515625" style="251" customWidth="1"/>
    <col min="3346" max="3346" width="7.140625" style="251" customWidth="1"/>
    <col min="3347" max="3347" width="10.5703125" style="251" customWidth="1"/>
    <col min="3348" max="3348" width="7.140625" style="251" customWidth="1"/>
    <col min="3349" max="3588" width="9.140625" style="251"/>
    <col min="3589" max="3589" width="4.7109375" style="251" customWidth="1"/>
    <col min="3590" max="3590" width="11.85546875" style="251" customWidth="1"/>
    <col min="3591" max="3591" width="13.42578125" style="251" customWidth="1"/>
    <col min="3592" max="3592" width="5.140625" style="251" customWidth="1"/>
    <col min="3593" max="3593" width="11.28515625" style="251" customWidth="1"/>
    <col min="3594" max="3594" width="7.140625" style="251" customWidth="1"/>
    <col min="3595" max="3595" width="11.28515625" style="251" customWidth="1"/>
    <col min="3596" max="3596" width="7.140625" style="251" customWidth="1"/>
    <col min="3597" max="3597" width="11.28515625" style="251" customWidth="1"/>
    <col min="3598" max="3598" width="7.140625" style="251" customWidth="1"/>
    <col min="3599" max="3599" width="11.28515625" style="251" customWidth="1"/>
    <col min="3600" max="3600" width="7.140625" style="251" customWidth="1"/>
    <col min="3601" max="3601" width="11.28515625" style="251" customWidth="1"/>
    <col min="3602" max="3602" width="7.140625" style="251" customWidth="1"/>
    <col min="3603" max="3603" width="10.5703125" style="251" customWidth="1"/>
    <col min="3604" max="3604" width="7.140625" style="251" customWidth="1"/>
    <col min="3605" max="3844" width="9.140625" style="251"/>
    <col min="3845" max="3845" width="4.7109375" style="251" customWidth="1"/>
    <col min="3846" max="3846" width="11.85546875" style="251" customWidth="1"/>
    <col min="3847" max="3847" width="13.42578125" style="251" customWidth="1"/>
    <col min="3848" max="3848" width="5.140625" style="251" customWidth="1"/>
    <col min="3849" max="3849" width="11.28515625" style="251" customWidth="1"/>
    <col min="3850" max="3850" width="7.140625" style="251" customWidth="1"/>
    <col min="3851" max="3851" width="11.28515625" style="251" customWidth="1"/>
    <col min="3852" max="3852" width="7.140625" style="251" customWidth="1"/>
    <col min="3853" max="3853" width="11.28515625" style="251" customWidth="1"/>
    <col min="3854" max="3854" width="7.140625" style="251" customWidth="1"/>
    <col min="3855" max="3855" width="11.28515625" style="251" customWidth="1"/>
    <col min="3856" max="3856" width="7.140625" style="251" customWidth="1"/>
    <col min="3857" max="3857" width="11.28515625" style="251" customWidth="1"/>
    <col min="3858" max="3858" width="7.140625" style="251" customWidth="1"/>
    <col min="3859" max="3859" width="10.5703125" style="251" customWidth="1"/>
    <col min="3860" max="3860" width="7.140625" style="251" customWidth="1"/>
    <col min="3861" max="4100" width="9.140625" style="251"/>
    <col min="4101" max="4101" width="4.7109375" style="251" customWidth="1"/>
    <col min="4102" max="4102" width="11.85546875" style="251" customWidth="1"/>
    <col min="4103" max="4103" width="13.42578125" style="251" customWidth="1"/>
    <col min="4104" max="4104" width="5.140625" style="251" customWidth="1"/>
    <col min="4105" max="4105" width="11.28515625" style="251" customWidth="1"/>
    <col min="4106" max="4106" width="7.140625" style="251" customWidth="1"/>
    <col min="4107" max="4107" width="11.28515625" style="251" customWidth="1"/>
    <col min="4108" max="4108" width="7.140625" style="251" customWidth="1"/>
    <col min="4109" max="4109" width="11.28515625" style="251" customWidth="1"/>
    <col min="4110" max="4110" width="7.140625" style="251" customWidth="1"/>
    <col min="4111" max="4111" width="11.28515625" style="251" customWidth="1"/>
    <col min="4112" max="4112" width="7.140625" style="251" customWidth="1"/>
    <col min="4113" max="4113" width="11.28515625" style="251" customWidth="1"/>
    <col min="4114" max="4114" width="7.140625" style="251" customWidth="1"/>
    <col min="4115" max="4115" width="10.5703125" style="251" customWidth="1"/>
    <col min="4116" max="4116" width="7.140625" style="251" customWidth="1"/>
    <col min="4117" max="4356" width="9.140625" style="251"/>
    <col min="4357" max="4357" width="4.7109375" style="251" customWidth="1"/>
    <col min="4358" max="4358" width="11.85546875" style="251" customWidth="1"/>
    <col min="4359" max="4359" width="13.42578125" style="251" customWidth="1"/>
    <col min="4360" max="4360" width="5.140625" style="251" customWidth="1"/>
    <col min="4361" max="4361" width="11.28515625" style="251" customWidth="1"/>
    <col min="4362" max="4362" width="7.140625" style="251" customWidth="1"/>
    <col min="4363" max="4363" width="11.28515625" style="251" customWidth="1"/>
    <col min="4364" max="4364" width="7.140625" style="251" customWidth="1"/>
    <col min="4365" max="4365" width="11.28515625" style="251" customWidth="1"/>
    <col min="4366" max="4366" width="7.140625" style="251" customWidth="1"/>
    <col min="4367" max="4367" width="11.28515625" style="251" customWidth="1"/>
    <col min="4368" max="4368" width="7.140625" style="251" customWidth="1"/>
    <col min="4369" max="4369" width="11.28515625" style="251" customWidth="1"/>
    <col min="4370" max="4370" width="7.140625" style="251" customWidth="1"/>
    <col min="4371" max="4371" width="10.5703125" style="251" customWidth="1"/>
    <col min="4372" max="4372" width="7.140625" style="251" customWidth="1"/>
    <col min="4373" max="4612" width="9.140625" style="251"/>
    <col min="4613" max="4613" width="4.7109375" style="251" customWidth="1"/>
    <col min="4614" max="4614" width="11.85546875" style="251" customWidth="1"/>
    <col min="4615" max="4615" width="13.42578125" style="251" customWidth="1"/>
    <col min="4616" max="4616" width="5.140625" style="251" customWidth="1"/>
    <col min="4617" max="4617" width="11.28515625" style="251" customWidth="1"/>
    <col min="4618" max="4618" width="7.140625" style="251" customWidth="1"/>
    <col min="4619" max="4619" width="11.28515625" style="251" customWidth="1"/>
    <col min="4620" max="4620" width="7.140625" style="251" customWidth="1"/>
    <col min="4621" max="4621" width="11.28515625" style="251" customWidth="1"/>
    <col min="4622" max="4622" width="7.140625" style="251" customWidth="1"/>
    <col min="4623" max="4623" width="11.28515625" style="251" customWidth="1"/>
    <col min="4624" max="4624" width="7.140625" style="251" customWidth="1"/>
    <col min="4625" max="4625" width="11.28515625" style="251" customWidth="1"/>
    <col min="4626" max="4626" width="7.140625" style="251" customWidth="1"/>
    <col min="4627" max="4627" width="10.5703125" style="251" customWidth="1"/>
    <col min="4628" max="4628" width="7.140625" style="251" customWidth="1"/>
    <col min="4629" max="4868" width="9.140625" style="251"/>
    <col min="4869" max="4869" width="4.7109375" style="251" customWidth="1"/>
    <col min="4870" max="4870" width="11.85546875" style="251" customWidth="1"/>
    <col min="4871" max="4871" width="13.42578125" style="251" customWidth="1"/>
    <col min="4872" max="4872" width="5.140625" style="251" customWidth="1"/>
    <col min="4873" max="4873" width="11.28515625" style="251" customWidth="1"/>
    <col min="4874" max="4874" width="7.140625" style="251" customWidth="1"/>
    <col min="4875" max="4875" width="11.28515625" style="251" customWidth="1"/>
    <col min="4876" max="4876" width="7.140625" style="251" customWidth="1"/>
    <col min="4877" max="4877" width="11.28515625" style="251" customWidth="1"/>
    <col min="4878" max="4878" width="7.140625" style="251" customWidth="1"/>
    <col min="4879" max="4879" width="11.28515625" style="251" customWidth="1"/>
    <col min="4880" max="4880" width="7.140625" style="251" customWidth="1"/>
    <col min="4881" max="4881" width="11.28515625" style="251" customWidth="1"/>
    <col min="4882" max="4882" width="7.140625" style="251" customWidth="1"/>
    <col min="4883" max="4883" width="10.5703125" style="251" customWidth="1"/>
    <col min="4884" max="4884" width="7.140625" style="251" customWidth="1"/>
    <col min="4885" max="5124" width="9.140625" style="251"/>
    <col min="5125" max="5125" width="4.7109375" style="251" customWidth="1"/>
    <col min="5126" max="5126" width="11.85546875" style="251" customWidth="1"/>
    <col min="5127" max="5127" width="13.42578125" style="251" customWidth="1"/>
    <col min="5128" max="5128" width="5.140625" style="251" customWidth="1"/>
    <col min="5129" max="5129" width="11.28515625" style="251" customWidth="1"/>
    <col min="5130" max="5130" width="7.140625" style="251" customWidth="1"/>
    <col min="5131" max="5131" width="11.28515625" style="251" customWidth="1"/>
    <col min="5132" max="5132" width="7.140625" style="251" customWidth="1"/>
    <col min="5133" max="5133" width="11.28515625" style="251" customWidth="1"/>
    <col min="5134" max="5134" width="7.140625" style="251" customWidth="1"/>
    <col min="5135" max="5135" width="11.28515625" style="251" customWidth="1"/>
    <col min="5136" max="5136" width="7.140625" style="251" customWidth="1"/>
    <col min="5137" max="5137" width="11.28515625" style="251" customWidth="1"/>
    <col min="5138" max="5138" width="7.140625" style="251" customWidth="1"/>
    <col min="5139" max="5139" width="10.5703125" style="251" customWidth="1"/>
    <col min="5140" max="5140" width="7.140625" style="251" customWidth="1"/>
    <col min="5141" max="5380" width="9.140625" style="251"/>
    <col min="5381" max="5381" width="4.7109375" style="251" customWidth="1"/>
    <col min="5382" max="5382" width="11.85546875" style="251" customWidth="1"/>
    <col min="5383" max="5383" width="13.42578125" style="251" customWidth="1"/>
    <col min="5384" max="5384" width="5.140625" style="251" customWidth="1"/>
    <col min="5385" max="5385" width="11.28515625" style="251" customWidth="1"/>
    <col min="5386" max="5386" width="7.140625" style="251" customWidth="1"/>
    <col min="5387" max="5387" width="11.28515625" style="251" customWidth="1"/>
    <col min="5388" max="5388" width="7.140625" style="251" customWidth="1"/>
    <col min="5389" max="5389" width="11.28515625" style="251" customWidth="1"/>
    <col min="5390" max="5390" width="7.140625" style="251" customWidth="1"/>
    <col min="5391" max="5391" width="11.28515625" style="251" customWidth="1"/>
    <col min="5392" max="5392" width="7.140625" style="251" customWidth="1"/>
    <col min="5393" max="5393" width="11.28515625" style="251" customWidth="1"/>
    <col min="5394" max="5394" width="7.140625" style="251" customWidth="1"/>
    <col min="5395" max="5395" width="10.5703125" style="251" customWidth="1"/>
    <col min="5396" max="5396" width="7.140625" style="251" customWidth="1"/>
    <col min="5397" max="5636" width="9.140625" style="251"/>
    <col min="5637" max="5637" width="4.7109375" style="251" customWidth="1"/>
    <col min="5638" max="5638" width="11.85546875" style="251" customWidth="1"/>
    <col min="5639" max="5639" width="13.42578125" style="251" customWidth="1"/>
    <col min="5640" max="5640" width="5.140625" style="251" customWidth="1"/>
    <col min="5641" max="5641" width="11.28515625" style="251" customWidth="1"/>
    <col min="5642" max="5642" width="7.140625" style="251" customWidth="1"/>
    <col min="5643" max="5643" width="11.28515625" style="251" customWidth="1"/>
    <col min="5644" max="5644" width="7.140625" style="251" customWidth="1"/>
    <col min="5645" max="5645" width="11.28515625" style="251" customWidth="1"/>
    <col min="5646" max="5646" width="7.140625" style="251" customWidth="1"/>
    <col min="5647" max="5647" width="11.28515625" style="251" customWidth="1"/>
    <col min="5648" max="5648" width="7.140625" style="251" customWidth="1"/>
    <col min="5649" max="5649" width="11.28515625" style="251" customWidth="1"/>
    <col min="5650" max="5650" width="7.140625" style="251" customWidth="1"/>
    <col min="5651" max="5651" width="10.5703125" style="251" customWidth="1"/>
    <col min="5652" max="5652" width="7.140625" style="251" customWidth="1"/>
    <col min="5653" max="5892" width="9.140625" style="251"/>
    <col min="5893" max="5893" width="4.7109375" style="251" customWidth="1"/>
    <col min="5894" max="5894" width="11.85546875" style="251" customWidth="1"/>
    <col min="5895" max="5895" width="13.42578125" style="251" customWidth="1"/>
    <col min="5896" max="5896" width="5.140625" style="251" customWidth="1"/>
    <col min="5897" max="5897" width="11.28515625" style="251" customWidth="1"/>
    <col min="5898" max="5898" width="7.140625" style="251" customWidth="1"/>
    <col min="5899" max="5899" width="11.28515625" style="251" customWidth="1"/>
    <col min="5900" max="5900" width="7.140625" style="251" customWidth="1"/>
    <col min="5901" max="5901" width="11.28515625" style="251" customWidth="1"/>
    <col min="5902" max="5902" width="7.140625" style="251" customWidth="1"/>
    <col min="5903" max="5903" width="11.28515625" style="251" customWidth="1"/>
    <col min="5904" max="5904" width="7.140625" style="251" customWidth="1"/>
    <col min="5905" max="5905" width="11.28515625" style="251" customWidth="1"/>
    <col min="5906" max="5906" width="7.140625" style="251" customWidth="1"/>
    <col min="5907" max="5907" width="10.5703125" style="251" customWidth="1"/>
    <col min="5908" max="5908" width="7.140625" style="251" customWidth="1"/>
    <col min="5909" max="6148" width="9.140625" style="251"/>
    <col min="6149" max="6149" width="4.7109375" style="251" customWidth="1"/>
    <col min="6150" max="6150" width="11.85546875" style="251" customWidth="1"/>
    <col min="6151" max="6151" width="13.42578125" style="251" customWidth="1"/>
    <col min="6152" max="6152" width="5.140625" style="251" customWidth="1"/>
    <col min="6153" max="6153" width="11.28515625" style="251" customWidth="1"/>
    <col min="6154" max="6154" width="7.140625" style="251" customWidth="1"/>
    <col min="6155" max="6155" width="11.28515625" style="251" customWidth="1"/>
    <col min="6156" max="6156" width="7.140625" style="251" customWidth="1"/>
    <col min="6157" max="6157" width="11.28515625" style="251" customWidth="1"/>
    <col min="6158" max="6158" width="7.140625" style="251" customWidth="1"/>
    <col min="6159" max="6159" width="11.28515625" style="251" customWidth="1"/>
    <col min="6160" max="6160" width="7.140625" style="251" customWidth="1"/>
    <col min="6161" max="6161" width="11.28515625" style="251" customWidth="1"/>
    <col min="6162" max="6162" width="7.140625" style="251" customWidth="1"/>
    <col min="6163" max="6163" width="10.5703125" style="251" customWidth="1"/>
    <col min="6164" max="6164" width="7.140625" style="251" customWidth="1"/>
    <col min="6165" max="6404" width="9.140625" style="251"/>
    <col min="6405" max="6405" width="4.7109375" style="251" customWidth="1"/>
    <col min="6406" max="6406" width="11.85546875" style="251" customWidth="1"/>
    <col min="6407" max="6407" width="13.42578125" style="251" customWidth="1"/>
    <col min="6408" max="6408" width="5.140625" style="251" customWidth="1"/>
    <col min="6409" max="6409" width="11.28515625" style="251" customWidth="1"/>
    <col min="6410" max="6410" width="7.140625" style="251" customWidth="1"/>
    <col min="6411" max="6411" width="11.28515625" style="251" customWidth="1"/>
    <col min="6412" max="6412" width="7.140625" style="251" customWidth="1"/>
    <col min="6413" max="6413" width="11.28515625" style="251" customWidth="1"/>
    <col min="6414" max="6414" width="7.140625" style="251" customWidth="1"/>
    <col min="6415" max="6415" width="11.28515625" style="251" customWidth="1"/>
    <col min="6416" max="6416" width="7.140625" style="251" customWidth="1"/>
    <col min="6417" max="6417" width="11.28515625" style="251" customWidth="1"/>
    <col min="6418" max="6418" width="7.140625" style="251" customWidth="1"/>
    <col min="6419" max="6419" width="10.5703125" style="251" customWidth="1"/>
    <col min="6420" max="6420" width="7.140625" style="251" customWidth="1"/>
    <col min="6421" max="6660" width="9.140625" style="251"/>
    <col min="6661" max="6661" width="4.7109375" style="251" customWidth="1"/>
    <col min="6662" max="6662" width="11.85546875" style="251" customWidth="1"/>
    <col min="6663" max="6663" width="13.42578125" style="251" customWidth="1"/>
    <col min="6664" max="6664" width="5.140625" style="251" customWidth="1"/>
    <col min="6665" max="6665" width="11.28515625" style="251" customWidth="1"/>
    <col min="6666" max="6666" width="7.140625" style="251" customWidth="1"/>
    <col min="6667" max="6667" width="11.28515625" style="251" customWidth="1"/>
    <col min="6668" max="6668" width="7.140625" style="251" customWidth="1"/>
    <col min="6669" max="6669" width="11.28515625" style="251" customWidth="1"/>
    <col min="6670" max="6670" width="7.140625" style="251" customWidth="1"/>
    <col min="6671" max="6671" width="11.28515625" style="251" customWidth="1"/>
    <col min="6672" max="6672" width="7.140625" style="251" customWidth="1"/>
    <col min="6673" max="6673" width="11.28515625" style="251" customWidth="1"/>
    <col min="6674" max="6674" width="7.140625" style="251" customWidth="1"/>
    <col min="6675" max="6675" width="10.5703125" style="251" customWidth="1"/>
    <col min="6676" max="6676" width="7.140625" style="251" customWidth="1"/>
    <col min="6677" max="6916" width="9.140625" style="251"/>
    <col min="6917" max="6917" width="4.7109375" style="251" customWidth="1"/>
    <col min="6918" max="6918" width="11.85546875" style="251" customWidth="1"/>
    <col min="6919" max="6919" width="13.42578125" style="251" customWidth="1"/>
    <col min="6920" max="6920" width="5.140625" style="251" customWidth="1"/>
    <col min="6921" max="6921" width="11.28515625" style="251" customWidth="1"/>
    <col min="6922" max="6922" width="7.140625" style="251" customWidth="1"/>
    <col min="6923" max="6923" width="11.28515625" style="251" customWidth="1"/>
    <col min="6924" max="6924" width="7.140625" style="251" customWidth="1"/>
    <col min="6925" max="6925" width="11.28515625" style="251" customWidth="1"/>
    <col min="6926" max="6926" width="7.140625" style="251" customWidth="1"/>
    <col min="6927" max="6927" width="11.28515625" style="251" customWidth="1"/>
    <col min="6928" max="6928" width="7.140625" style="251" customWidth="1"/>
    <col min="6929" max="6929" width="11.28515625" style="251" customWidth="1"/>
    <col min="6930" max="6930" width="7.140625" style="251" customWidth="1"/>
    <col min="6931" max="6931" width="10.5703125" style="251" customWidth="1"/>
    <col min="6932" max="6932" width="7.140625" style="251" customWidth="1"/>
    <col min="6933" max="7172" width="9.140625" style="251"/>
    <col min="7173" max="7173" width="4.7109375" style="251" customWidth="1"/>
    <col min="7174" max="7174" width="11.85546875" style="251" customWidth="1"/>
    <col min="7175" max="7175" width="13.42578125" style="251" customWidth="1"/>
    <col min="7176" max="7176" width="5.140625" style="251" customWidth="1"/>
    <col min="7177" max="7177" width="11.28515625" style="251" customWidth="1"/>
    <col min="7178" max="7178" width="7.140625" style="251" customWidth="1"/>
    <col min="7179" max="7179" width="11.28515625" style="251" customWidth="1"/>
    <col min="7180" max="7180" width="7.140625" style="251" customWidth="1"/>
    <col min="7181" max="7181" width="11.28515625" style="251" customWidth="1"/>
    <col min="7182" max="7182" width="7.140625" style="251" customWidth="1"/>
    <col min="7183" max="7183" width="11.28515625" style="251" customWidth="1"/>
    <col min="7184" max="7184" width="7.140625" style="251" customWidth="1"/>
    <col min="7185" max="7185" width="11.28515625" style="251" customWidth="1"/>
    <col min="7186" max="7186" width="7.140625" style="251" customWidth="1"/>
    <col min="7187" max="7187" width="10.5703125" style="251" customWidth="1"/>
    <col min="7188" max="7188" width="7.140625" style="251" customWidth="1"/>
    <col min="7189" max="7428" width="9.140625" style="251"/>
    <col min="7429" max="7429" width="4.7109375" style="251" customWidth="1"/>
    <col min="7430" max="7430" width="11.85546875" style="251" customWidth="1"/>
    <col min="7431" max="7431" width="13.42578125" style="251" customWidth="1"/>
    <col min="7432" max="7432" width="5.140625" style="251" customWidth="1"/>
    <col min="7433" max="7433" width="11.28515625" style="251" customWidth="1"/>
    <col min="7434" max="7434" width="7.140625" style="251" customWidth="1"/>
    <col min="7435" max="7435" width="11.28515625" style="251" customWidth="1"/>
    <col min="7436" max="7436" width="7.140625" style="251" customWidth="1"/>
    <col min="7437" max="7437" width="11.28515625" style="251" customWidth="1"/>
    <col min="7438" max="7438" width="7.140625" style="251" customWidth="1"/>
    <col min="7439" max="7439" width="11.28515625" style="251" customWidth="1"/>
    <col min="7440" max="7440" width="7.140625" style="251" customWidth="1"/>
    <col min="7441" max="7441" width="11.28515625" style="251" customWidth="1"/>
    <col min="7442" max="7442" width="7.140625" style="251" customWidth="1"/>
    <col min="7443" max="7443" width="10.5703125" style="251" customWidth="1"/>
    <col min="7444" max="7444" width="7.140625" style="251" customWidth="1"/>
    <col min="7445" max="7684" width="9.140625" style="251"/>
    <col min="7685" max="7685" width="4.7109375" style="251" customWidth="1"/>
    <col min="7686" max="7686" width="11.85546875" style="251" customWidth="1"/>
    <col min="7687" max="7687" width="13.42578125" style="251" customWidth="1"/>
    <col min="7688" max="7688" width="5.140625" style="251" customWidth="1"/>
    <col min="7689" max="7689" width="11.28515625" style="251" customWidth="1"/>
    <col min="7690" max="7690" width="7.140625" style="251" customWidth="1"/>
    <col min="7691" max="7691" width="11.28515625" style="251" customWidth="1"/>
    <col min="7692" max="7692" width="7.140625" style="251" customWidth="1"/>
    <col min="7693" max="7693" width="11.28515625" style="251" customWidth="1"/>
    <col min="7694" max="7694" width="7.140625" style="251" customWidth="1"/>
    <col min="7695" max="7695" width="11.28515625" style="251" customWidth="1"/>
    <col min="7696" max="7696" width="7.140625" style="251" customWidth="1"/>
    <col min="7697" max="7697" width="11.28515625" style="251" customWidth="1"/>
    <col min="7698" max="7698" width="7.140625" style="251" customWidth="1"/>
    <col min="7699" max="7699" width="10.5703125" style="251" customWidth="1"/>
    <col min="7700" max="7700" width="7.140625" style="251" customWidth="1"/>
    <col min="7701" max="7940" width="9.140625" style="251"/>
    <col min="7941" max="7941" width="4.7109375" style="251" customWidth="1"/>
    <col min="7942" max="7942" width="11.85546875" style="251" customWidth="1"/>
    <col min="7943" max="7943" width="13.42578125" style="251" customWidth="1"/>
    <col min="7944" max="7944" width="5.140625" style="251" customWidth="1"/>
    <col min="7945" max="7945" width="11.28515625" style="251" customWidth="1"/>
    <col min="7946" max="7946" width="7.140625" style="251" customWidth="1"/>
    <col min="7947" max="7947" width="11.28515625" style="251" customWidth="1"/>
    <col min="7948" max="7948" width="7.140625" style="251" customWidth="1"/>
    <col min="7949" max="7949" width="11.28515625" style="251" customWidth="1"/>
    <col min="7950" max="7950" width="7.140625" style="251" customWidth="1"/>
    <col min="7951" max="7951" width="11.28515625" style="251" customWidth="1"/>
    <col min="7952" max="7952" width="7.140625" style="251" customWidth="1"/>
    <col min="7953" max="7953" width="11.28515625" style="251" customWidth="1"/>
    <col min="7954" max="7954" width="7.140625" style="251" customWidth="1"/>
    <col min="7955" max="7955" width="10.5703125" style="251" customWidth="1"/>
    <col min="7956" max="7956" width="7.140625" style="251" customWidth="1"/>
    <col min="7957" max="8196" width="9.140625" style="251"/>
    <col min="8197" max="8197" width="4.7109375" style="251" customWidth="1"/>
    <col min="8198" max="8198" width="11.85546875" style="251" customWidth="1"/>
    <col min="8199" max="8199" width="13.42578125" style="251" customWidth="1"/>
    <col min="8200" max="8200" width="5.140625" style="251" customWidth="1"/>
    <col min="8201" max="8201" width="11.28515625" style="251" customWidth="1"/>
    <col min="8202" max="8202" width="7.140625" style="251" customWidth="1"/>
    <col min="8203" max="8203" width="11.28515625" style="251" customWidth="1"/>
    <col min="8204" max="8204" width="7.140625" style="251" customWidth="1"/>
    <col min="8205" max="8205" width="11.28515625" style="251" customWidth="1"/>
    <col min="8206" max="8206" width="7.140625" style="251" customWidth="1"/>
    <col min="8207" max="8207" width="11.28515625" style="251" customWidth="1"/>
    <col min="8208" max="8208" width="7.140625" style="251" customWidth="1"/>
    <col min="8209" max="8209" width="11.28515625" style="251" customWidth="1"/>
    <col min="8210" max="8210" width="7.140625" style="251" customWidth="1"/>
    <col min="8211" max="8211" width="10.5703125" style="251" customWidth="1"/>
    <col min="8212" max="8212" width="7.140625" style="251" customWidth="1"/>
    <col min="8213" max="8452" width="9.140625" style="251"/>
    <col min="8453" max="8453" width="4.7109375" style="251" customWidth="1"/>
    <col min="8454" max="8454" width="11.85546875" style="251" customWidth="1"/>
    <col min="8455" max="8455" width="13.42578125" style="251" customWidth="1"/>
    <col min="8456" max="8456" width="5.140625" style="251" customWidth="1"/>
    <col min="8457" max="8457" width="11.28515625" style="251" customWidth="1"/>
    <col min="8458" max="8458" width="7.140625" style="251" customWidth="1"/>
    <col min="8459" max="8459" width="11.28515625" style="251" customWidth="1"/>
    <col min="8460" max="8460" width="7.140625" style="251" customWidth="1"/>
    <col min="8461" max="8461" width="11.28515625" style="251" customWidth="1"/>
    <col min="8462" max="8462" width="7.140625" style="251" customWidth="1"/>
    <col min="8463" max="8463" width="11.28515625" style="251" customWidth="1"/>
    <col min="8464" max="8464" width="7.140625" style="251" customWidth="1"/>
    <col min="8465" max="8465" width="11.28515625" style="251" customWidth="1"/>
    <col min="8466" max="8466" width="7.140625" style="251" customWidth="1"/>
    <col min="8467" max="8467" width="10.5703125" style="251" customWidth="1"/>
    <col min="8468" max="8468" width="7.140625" style="251" customWidth="1"/>
    <col min="8469" max="8708" width="9.140625" style="251"/>
    <col min="8709" max="8709" width="4.7109375" style="251" customWidth="1"/>
    <col min="8710" max="8710" width="11.85546875" style="251" customWidth="1"/>
    <col min="8711" max="8711" width="13.42578125" style="251" customWidth="1"/>
    <col min="8712" max="8712" width="5.140625" style="251" customWidth="1"/>
    <col min="8713" max="8713" width="11.28515625" style="251" customWidth="1"/>
    <col min="8714" max="8714" width="7.140625" style="251" customWidth="1"/>
    <col min="8715" max="8715" width="11.28515625" style="251" customWidth="1"/>
    <col min="8716" max="8716" width="7.140625" style="251" customWidth="1"/>
    <col min="8717" max="8717" width="11.28515625" style="251" customWidth="1"/>
    <col min="8718" max="8718" width="7.140625" style="251" customWidth="1"/>
    <col min="8719" max="8719" width="11.28515625" style="251" customWidth="1"/>
    <col min="8720" max="8720" width="7.140625" style="251" customWidth="1"/>
    <col min="8721" max="8721" width="11.28515625" style="251" customWidth="1"/>
    <col min="8722" max="8722" width="7.140625" style="251" customWidth="1"/>
    <col min="8723" max="8723" width="10.5703125" style="251" customWidth="1"/>
    <col min="8724" max="8724" width="7.140625" style="251" customWidth="1"/>
    <col min="8725" max="8964" width="9.140625" style="251"/>
    <col min="8965" max="8965" width="4.7109375" style="251" customWidth="1"/>
    <col min="8966" max="8966" width="11.85546875" style="251" customWidth="1"/>
    <col min="8967" max="8967" width="13.42578125" style="251" customWidth="1"/>
    <col min="8968" max="8968" width="5.140625" style="251" customWidth="1"/>
    <col min="8969" max="8969" width="11.28515625" style="251" customWidth="1"/>
    <col min="8970" max="8970" width="7.140625" style="251" customWidth="1"/>
    <col min="8971" max="8971" width="11.28515625" style="251" customWidth="1"/>
    <col min="8972" max="8972" width="7.140625" style="251" customWidth="1"/>
    <col min="8973" max="8973" width="11.28515625" style="251" customWidth="1"/>
    <col min="8974" max="8974" width="7.140625" style="251" customWidth="1"/>
    <col min="8975" max="8975" width="11.28515625" style="251" customWidth="1"/>
    <col min="8976" max="8976" width="7.140625" style="251" customWidth="1"/>
    <col min="8977" max="8977" width="11.28515625" style="251" customWidth="1"/>
    <col min="8978" max="8978" width="7.140625" style="251" customWidth="1"/>
    <col min="8979" max="8979" width="10.5703125" style="251" customWidth="1"/>
    <col min="8980" max="8980" width="7.140625" style="251" customWidth="1"/>
    <col min="8981" max="9220" width="9.140625" style="251"/>
    <col min="9221" max="9221" width="4.7109375" style="251" customWidth="1"/>
    <col min="9222" max="9222" width="11.85546875" style="251" customWidth="1"/>
    <col min="9223" max="9223" width="13.42578125" style="251" customWidth="1"/>
    <col min="9224" max="9224" width="5.140625" style="251" customWidth="1"/>
    <col min="9225" max="9225" width="11.28515625" style="251" customWidth="1"/>
    <col min="9226" max="9226" width="7.140625" style="251" customWidth="1"/>
    <col min="9227" max="9227" width="11.28515625" style="251" customWidth="1"/>
    <col min="9228" max="9228" width="7.140625" style="251" customWidth="1"/>
    <col min="9229" max="9229" width="11.28515625" style="251" customWidth="1"/>
    <col min="9230" max="9230" width="7.140625" style="251" customWidth="1"/>
    <col min="9231" max="9231" width="11.28515625" style="251" customWidth="1"/>
    <col min="9232" max="9232" width="7.140625" style="251" customWidth="1"/>
    <col min="9233" max="9233" width="11.28515625" style="251" customWidth="1"/>
    <col min="9234" max="9234" width="7.140625" style="251" customWidth="1"/>
    <col min="9235" max="9235" width="10.5703125" style="251" customWidth="1"/>
    <col min="9236" max="9236" width="7.140625" style="251" customWidth="1"/>
    <col min="9237" max="9476" width="9.140625" style="251"/>
    <col min="9477" max="9477" width="4.7109375" style="251" customWidth="1"/>
    <col min="9478" max="9478" width="11.85546875" style="251" customWidth="1"/>
    <col min="9479" max="9479" width="13.42578125" style="251" customWidth="1"/>
    <col min="9480" max="9480" width="5.140625" style="251" customWidth="1"/>
    <col min="9481" max="9481" width="11.28515625" style="251" customWidth="1"/>
    <col min="9482" max="9482" width="7.140625" style="251" customWidth="1"/>
    <col min="9483" max="9483" width="11.28515625" style="251" customWidth="1"/>
    <col min="9484" max="9484" width="7.140625" style="251" customWidth="1"/>
    <col min="9485" max="9485" width="11.28515625" style="251" customWidth="1"/>
    <col min="9486" max="9486" width="7.140625" style="251" customWidth="1"/>
    <col min="9487" max="9487" width="11.28515625" style="251" customWidth="1"/>
    <col min="9488" max="9488" width="7.140625" style="251" customWidth="1"/>
    <col min="9489" max="9489" width="11.28515625" style="251" customWidth="1"/>
    <col min="9490" max="9490" width="7.140625" style="251" customWidth="1"/>
    <col min="9491" max="9491" width="10.5703125" style="251" customWidth="1"/>
    <col min="9492" max="9492" width="7.140625" style="251" customWidth="1"/>
    <col min="9493" max="9732" width="9.140625" style="251"/>
    <col min="9733" max="9733" width="4.7109375" style="251" customWidth="1"/>
    <col min="9734" max="9734" width="11.85546875" style="251" customWidth="1"/>
    <col min="9735" max="9735" width="13.42578125" style="251" customWidth="1"/>
    <col min="9736" max="9736" width="5.140625" style="251" customWidth="1"/>
    <col min="9737" max="9737" width="11.28515625" style="251" customWidth="1"/>
    <col min="9738" max="9738" width="7.140625" style="251" customWidth="1"/>
    <col min="9739" max="9739" width="11.28515625" style="251" customWidth="1"/>
    <col min="9740" max="9740" width="7.140625" style="251" customWidth="1"/>
    <col min="9741" max="9741" width="11.28515625" style="251" customWidth="1"/>
    <col min="9742" max="9742" width="7.140625" style="251" customWidth="1"/>
    <col min="9743" max="9743" width="11.28515625" style="251" customWidth="1"/>
    <col min="9744" max="9744" width="7.140625" style="251" customWidth="1"/>
    <col min="9745" max="9745" width="11.28515625" style="251" customWidth="1"/>
    <col min="9746" max="9746" width="7.140625" style="251" customWidth="1"/>
    <col min="9747" max="9747" width="10.5703125" style="251" customWidth="1"/>
    <col min="9748" max="9748" width="7.140625" style="251" customWidth="1"/>
    <col min="9749" max="9988" width="9.140625" style="251"/>
    <col min="9989" max="9989" width="4.7109375" style="251" customWidth="1"/>
    <col min="9990" max="9990" width="11.85546875" style="251" customWidth="1"/>
    <col min="9991" max="9991" width="13.42578125" style="251" customWidth="1"/>
    <col min="9992" max="9992" width="5.140625" style="251" customWidth="1"/>
    <col min="9993" max="9993" width="11.28515625" style="251" customWidth="1"/>
    <col min="9994" max="9994" width="7.140625" style="251" customWidth="1"/>
    <col min="9995" max="9995" width="11.28515625" style="251" customWidth="1"/>
    <col min="9996" max="9996" width="7.140625" style="251" customWidth="1"/>
    <col min="9997" max="9997" width="11.28515625" style="251" customWidth="1"/>
    <col min="9998" max="9998" width="7.140625" style="251" customWidth="1"/>
    <col min="9999" max="9999" width="11.28515625" style="251" customWidth="1"/>
    <col min="10000" max="10000" width="7.140625" style="251" customWidth="1"/>
    <col min="10001" max="10001" width="11.28515625" style="251" customWidth="1"/>
    <col min="10002" max="10002" width="7.140625" style="251" customWidth="1"/>
    <col min="10003" max="10003" width="10.5703125" style="251" customWidth="1"/>
    <col min="10004" max="10004" width="7.140625" style="251" customWidth="1"/>
    <col min="10005" max="10244" width="9.140625" style="251"/>
    <col min="10245" max="10245" width="4.7109375" style="251" customWidth="1"/>
    <col min="10246" max="10246" width="11.85546875" style="251" customWidth="1"/>
    <col min="10247" max="10247" width="13.42578125" style="251" customWidth="1"/>
    <col min="10248" max="10248" width="5.140625" style="251" customWidth="1"/>
    <col min="10249" max="10249" width="11.28515625" style="251" customWidth="1"/>
    <col min="10250" max="10250" width="7.140625" style="251" customWidth="1"/>
    <col min="10251" max="10251" width="11.28515625" style="251" customWidth="1"/>
    <col min="10252" max="10252" width="7.140625" style="251" customWidth="1"/>
    <col min="10253" max="10253" width="11.28515625" style="251" customWidth="1"/>
    <col min="10254" max="10254" width="7.140625" style="251" customWidth="1"/>
    <col min="10255" max="10255" width="11.28515625" style="251" customWidth="1"/>
    <col min="10256" max="10256" width="7.140625" style="251" customWidth="1"/>
    <col min="10257" max="10257" width="11.28515625" style="251" customWidth="1"/>
    <col min="10258" max="10258" width="7.140625" style="251" customWidth="1"/>
    <col min="10259" max="10259" width="10.5703125" style="251" customWidth="1"/>
    <col min="10260" max="10260" width="7.140625" style="251" customWidth="1"/>
    <col min="10261" max="10500" width="9.140625" style="251"/>
    <col min="10501" max="10501" width="4.7109375" style="251" customWidth="1"/>
    <col min="10502" max="10502" width="11.85546875" style="251" customWidth="1"/>
    <col min="10503" max="10503" width="13.42578125" style="251" customWidth="1"/>
    <col min="10504" max="10504" width="5.140625" style="251" customWidth="1"/>
    <col min="10505" max="10505" width="11.28515625" style="251" customWidth="1"/>
    <col min="10506" max="10506" width="7.140625" style="251" customWidth="1"/>
    <col min="10507" max="10507" width="11.28515625" style="251" customWidth="1"/>
    <col min="10508" max="10508" width="7.140625" style="251" customWidth="1"/>
    <col min="10509" max="10509" width="11.28515625" style="251" customWidth="1"/>
    <col min="10510" max="10510" width="7.140625" style="251" customWidth="1"/>
    <col min="10511" max="10511" width="11.28515625" style="251" customWidth="1"/>
    <col min="10512" max="10512" width="7.140625" style="251" customWidth="1"/>
    <col min="10513" max="10513" width="11.28515625" style="251" customWidth="1"/>
    <col min="10514" max="10514" width="7.140625" style="251" customWidth="1"/>
    <col min="10515" max="10515" width="10.5703125" style="251" customWidth="1"/>
    <col min="10516" max="10516" width="7.140625" style="251" customWidth="1"/>
    <col min="10517" max="10756" width="9.140625" style="251"/>
    <col min="10757" max="10757" width="4.7109375" style="251" customWidth="1"/>
    <col min="10758" max="10758" width="11.85546875" style="251" customWidth="1"/>
    <col min="10759" max="10759" width="13.42578125" style="251" customWidth="1"/>
    <col min="10760" max="10760" width="5.140625" style="251" customWidth="1"/>
    <col min="10761" max="10761" width="11.28515625" style="251" customWidth="1"/>
    <col min="10762" max="10762" width="7.140625" style="251" customWidth="1"/>
    <col min="10763" max="10763" width="11.28515625" style="251" customWidth="1"/>
    <col min="10764" max="10764" width="7.140625" style="251" customWidth="1"/>
    <col min="10765" max="10765" width="11.28515625" style="251" customWidth="1"/>
    <col min="10766" max="10766" width="7.140625" style="251" customWidth="1"/>
    <col min="10767" max="10767" width="11.28515625" style="251" customWidth="1"/>
    <col min="10768" max="10768" width="7.140625" style="251" customWidth="1"/>
    <col min="10769" max="10769" width="11.28515625" style="251" customWidth="1"/>
    <col min="10770" max="10770" width="7.140625" style="251" customWidth="1"/>
    <col min="10771" max="10771" width="10.5703125" style="251" customWidth="1"/>
    <col min="10772" max="10772" width="7.140625" style="251" customWidth="1"/>
    <col min="10773" max="11012" width="9.140625" style="251"/>
    <col min="11013" max="11013" width="4.7109375" style="251" customWidth="1"/>
    <col min="11014" max="11014" width="11.85546875" style="251" customWidth="1"/>
    <col min="11015" max="11015" width="13.42578125" style="251" customWidth="1"/>
    <col min="11016" max="11016" width="5.140625" style="251" customWidth="1"/>
    <col min="11017" max="11017" width="11.28515625" style="251" customWidth="1"/>
    <col min="11018" max="11018" width="7.140625" style="251" customWidth="1"/>
    <col min="11019" max="11019" width="11.28515625" style="251" customWidth="1"/>
    <col min="11020" max="11020" width="7.140625" style="251" customWidth="1"/>
    <col min="11021" max="11021" width="11.28515625" style="251" customWidth="1"/>
    <col min="11022" max="11022" width="7.140625" style="251" customWidth="1"/>
    <col min="11023" max="11023" width="11.28515625" style="251" customWidth="1"/>
    <col min="11024" max="11024" width="7.140625" style="251" customWidth="1"/>
    <col min="11025" max="11025" width="11.28515625" style="251" customWidth="1"/>
    <col min="11026" max="11026" width="7.140625" style="251" customWidth="1"/>
    <col min="11027" max="11027" width="10.5703125" style="251" customWidth="1"/>
    <col min="11028" max="11028" width="7.140625" style="251" customWidth="1"/>
    <col min="11029" max="11268" width="9.140625" style="251"/>
    <col min="11269" max="11269" width="4.7109375" style="251" customWidth="1"/>
    <col min="11270" max="11270" width="11.85546875" style="251" customWidth="1"/>
    <col min="11271" max="11271" width="13.42578125" style="251" customWidth="1"/>
    <col min="11272" max="11272" width="5.140625" style="251" customWidth="1"/>
    <col min="11273" max="11273" width="11.28515625" style="251" customWidth="1"/>
    <col min="11274" max="11274" width="7.140625" style="251" customWidth="1"/>
    <col min="11275" max="11275" width="11.28515625" style="251" customWidth="1"/>
    <col min="11276" max="11276" width="7.140625" style="251" customWidth="1"/>
    <col min="11277" max="11277" width="11.28515625" style="251" customWidth="1"/>
    <col min="11278" max="11278" width="7.140625" style="251" customWidth="1"/>
    <col min="11279" max="11279" width="11.28515625" style="251" customWidth="1"/>
    <col min="11280" max="11280" width="7.140625" style="251" customWidth="1"/>
    <col min="11281" max="11281" width="11.28515625" style="251" customWidth="1"/>
    <col min="11282" max="11282" width="7.140625" style="251" customWidth="1"/>
    <col min="11283" max="11283" width="10.5703125" style="251" customWidth="1"/>
    <col min="11284" max="11284" width="7.140625" style="251" customWidth="1"/>
    <col min="11285" max="11524" width="9.140625" style="251"/>
    <col min="11525" max="11525" width="4.7109375" style="251" customWidth="1"/>
    <col min="11526" max="11526" width="11.85546875" style="251" customWidth="1"/>
    <col min="11527" max="11527" width="13.42578125" style="251" customWidth="1"/>
    <col min="11528" max="11528" width="5.140625" style="251" customWidth="1"/>
    <col min="11529" max="11529" width="11.28515625" style="251" customWidth="1"/>
    <col min="11530" max="11530" width="7.140625" style="251" customWidth="1"/>
    <col min="11531" max="11531" width="11.28515625" style="251" customWidth="1"/>
    <col min="11532" max="11532" width="7.140625" style="251" customWidth="1"/>
    <col min="11533" max="11533" width="11.28515625" style="251" customWidth="1"/>
    <col min="11534" max="11534" width="7.140625" style="251" customWidth="1"/>
    <col min="11535" max="11535" width="11.28515625" style="251" customWidth="1"/>
    <col min="11536" max="11536" width="7.140625" style="251" customWidth="1"/>
    <col min="11537" max="11537" width="11.28515625" style="251" customWidth="1"/>
    <col min="11538" max="11538" width="7.140625" style="251" customWidth="1"/>
    <col min="11539" max="11539" width="10.5703125" style="251" customWidth="1"/>
    <col min="11540" max="11540" width="7.140625" style="251" customWidth="1"/>
    <col min="11541" max="11780" width="9.140625" style="251"/>
    <col min="11781" max="11781" width="4.7109375" style="251" customWidth="1"/>
    <col min="11782" max="11782" width="11.85546875" style="251" customWidth="1"/>
    <col min="11783" max="11783" width="13.42578125" style="251" customWidth="1"/>
    <col min="11784" max="11784" width="5.140625" style="251" customWidth="1"/>
    <col min="11785" max="11785" width="11.28515625" style="251" customWidth="1"/>
    <col min="11786" max="11786" width="7.140625" style="251" customWidth="1"/>
    <col min="11787" max="11787" width="11.28515625" style="251" customWidth="1"/>
    <col min="11788" max="11788" width="7.140625" style="251" customWidth="1"/>
    <col min="11789" max="11789" width="11.28515625" style="251" customWidth="1"/>
    <col min="11790" max="11790" width="7.140625" style="251" customWidth="1"/>
    <col min="11791" max="11791" width="11.28515625" style="251" customWidth="1"/>
    <col min="11792" max="11792" width="7.140625" style="251" customWidth="1"/>
    <col min="11793" max="11793" width="11.28515625" style="251" customWidth="1"/>
    <col min="11794" max="11794" width="7.140625" style="251" customWidth="1"/>
    <col min="11795" max="11795" width="10.5703125" style="251" customWidth="1"/>
    <col min="11796" max="11796" width="7.140625" style="251" customWidth="1"/>
    <col min="11797" max="12036" width="9.140625" style="251"/>
    <col min="12037" max="12037" width="4.7109375" style="251" customWidth="1"/>
    <col min="12038" max="12038" width="11.85546875" style="251" customWidth="1"/>
    <col min="12039" max="12039" width="13.42578125" style="251" customWidth="1"/>
    <col min="12040" max="12040" width="5.140625" style="251" customWidth="1"/>
    <col min="12041" max="12041" width="11.28515625" style="251" customWidth="1"/>
    <col min="12042" max="12042" width="7.140625" style="251" customWidth="1"/>
    <col min="12043" max="12043" width="11.28515625" style="251" customWidth="1"/>
    <col min="12044" max="12044" width="7.140625" style="251" customWidth="1"/>
    <col min="12045" max="12045" width="11.28515625" style="251" customWidth="1"/>
    <col min="12046" max="12046" width="7.140625" style="251" customWidth="1"/>
    <col min="12047" max="12047" width="11.28515625" style="251" customWidth="1"/>
    <col min="12048" max="12048" width="7.140625" style="251" customWidth="1"/>
    <col min="12049" max="12049" width="11.28515625" style="251" customWidth="1"/>
    <col min="12050" max="12050" width="7.140625" style="251" customWidth="1"/>
    <col min="12051" max="12051" width="10.5703125" style="251" customWidth="1"/>
    <col min="12052" max="12052" width="7.140625" style="251" customWidth="1"/>
    <col min="12053" max="12292" width="9.140625" style="251"/>
    <col min="12293" max="12293" width="4.7109375" style="251" customWidth="1"/>
    <col min="12294" max="12294" width="11.85546875" style="251" customWidth="1"/>
    <col min="12295" max="12295" width="13.42578125" style="251" customWidth="1"/>
    <col min="12296" max="12296" width="5.140625" style="251" customWidth="1"/>
    <col min="12297" max="12297" width="11.28515625" style="251" customWidth="1"/>
    <col min="12298" max="12298" width="7.140625" style="251" customWidth="1"/>
    <col min="12299" max="12299" width="11.28515625" style="251" customWidth="1"/>
    <col min="12300" max="12300" width="7.140625" style="251" customWidth="1"/>
    <col min="12301" max="12301" width="11.28515625" style="251" customWidth="1"/>
    <col min="12302" max="12302" width="7.140625" style="251" customWidth="1"/>
    <col min="12303" max="12303" width="11.28515625" style="251" customWidth="1"/>
    <col min="12304" max="12304" width="7.140625" style="251" customWidth="1"/>
    <col min="12305" max="12305" width="11.28515625" style="251" customWidth="1"/>
    <col min="12306" max="12306" width="7.140625" style="251" customWidth="1"/>
    <col min="12307" max="12307" width="10.5703125" style="251" customWidth="1"/>
    <col min="12308" max="12308" width="7.140625" style="251" customWidth="1"/>
    <col min="12309" max="12548" width="9.140625" style="251"/>
    <col min="12549" max="12549" width="4.7109375" style="251" customWidth="1"/>
    <col min="12550" max="12550" width="11.85546875" style="251" customWidth="1"/>
    <col min="12551" max="12551" width="13.42578125" style="251" customWidth="1"/>
    <col min="12552" max="12552" width="5.140625" style="251" customWidth="1"/>
    <col min="12553" max="12553" width="11.28515625" style="251" customWidth="1"/>
    <col min="12554" max="12554" width="7.140625" style="251" customWidth="1"/>
    <col min="12555" max="12555" width="11.28515625" style="251" customWidth="1"/>
    <col min="12556" max="12556" width="7.140625" style="251" customWidth="1"/>
    <col min="12557" max="12557" width="11.28515625" style="251" customWidth="1"/>
    <col min="12558" max="12558" width="7.140625" style="251" customWidth="1"/>
    <col min="12559" max="12559" width="11.28515625" style="251" customWidth="1"/>
    <col min="12560" max="12560" width="7.140625" style="251" customWidth="1"/>
    <col min="12561" max="12561" width="11.28515625" style="251" customWidth="1"/>
    <col min="12562" max="12562" width="7.140625" style="251" customWidth="1"/>
    <col min="12563" max="12563" width="10.5703125" style="251" customWidth="1"/>
    <col min="12564" max="12564" width="7.140625" style="251" customWidth="1"/>
    <col min="12565" max="12804" width="9.140625" style="251"/>
    <col min="12805" max="12805" width="4.7109375" style="251" customWidth="1"/>
    <col min="12806" max="12806" width="11.85546875" style="251" customWidth="1"/>
    <col min="12807" max="12807" width="13.42578125" style="251" customWidth="1"/>
    <col min="12808" max="12808" width="5.140625" style="251" customWidth="1"/>
    <col min="12809" max="12809" width="11.28515625" style="251" customWidth="1"/>
    <col min="12810" max="12810" width="7.140625" style="251" customWidth="1"/>
    <col min="12811" max="12811" width="11.28515625" style="251" customWidth="1"/>
    <col min="12812" max="12812" width="7.140625" style="251" customWidth="1"/>
    <col min="12813" max="12813" width="11.28515625" style="251" customWidth="1"/>
    <col min="12814" max="12814" width="7.140625" style="251" customWidth="1"/>
    <col min="12815" max="12815" width="11.28515625" style="251" customWidth="1"/>
    <col min="12816" max="12816" width="7.140625" style="251" customWidth="1"/>
    <col min="12817" max="12817" width="11.28515625" style="251" customWidth="1"/>
    <col min="12818" max="12818" width="7.140625" style="251" customWidth="1"/>
    <col min="12819" max="12819" width="10.5703125" style="251" customWidth="1"/>
    <col min="12820" max="12820" width="7.140625" style="251" customWidth="1"/>
    <col min="12821" max="13060" width="9.140625" style="251"/>
    <col min="13061" max="13061" width="4.7109375" style="251" customWidth="1"/>
    <col min="13062" max="13062" width="11.85546875" style="251" customWidth="1"/>
    <col min="13063" max="13063" width="13.42578125" style="251" customWidth="1"/>
    <col min="13064" max="13064" width="5.140625" style="251" customWidth="1"/>
    <col min="13065" max="13065" width="11.28515625" style="251" customWidth="1"/>
    <col min="13066" max="13066" width="7.140625" style="251" customWidth="1"/>
    <col min="13067" max="13067" width="11.28515625" style="251" customWidth="1"/>
    <col min="13068" max="13068" width="7.140625" style="251" customWidth="1"/>
    <col min="13069" max="13069" width="11.28515625" style="251" customWidth="1"/>
    <col min="13070" max="13070" width="7.140625" style="251" customWidth="1"/>
    <col min="13071" max="13071" width="11.28515625" style="251" customWidth="1"/>
    <col min="13072" max="13072" width="7.140625" style="251" customWidth="1"/>
    <col min="13073" max="13073" width="11.28515625" style="251" customWidth="1"/>
    <col min="13074" max="13074" width="7.140625" style="251" customWidth="1"/>
    <col min="13075" max="13075" width="10.5703125" style="251" customWidth="1"/>
    <col min="13076" max="13076" width="7.140625" style="251" customWidth="1"/>
    <col min="13077" max="13316" width="9.140625" style="251"/>
    <col min="13317" max="13317" width="4.7109375" style="251" customWidth="1"/>
    <col min="13318" max="13318" width="11.85546875" style="251" customWidth="1"/>
    <col min="13319" max="13319" width="13.42578125" style="251" customWidth="1"/>
    <col min="13320" max="13320" width="5.140625" style="251" customWidth="1"/>
    <col min="13321" max="13321" width="11.28515625" style="251" customWidth="1"/>
    <col min="13322" max="13322" width="7.140625" style="251" customWidth="1"/>
    <col min="13323" max="13323" width="11.28515625" style="251" customWidth="1"/>
    <col min="13324" max="13324" width="7.140625" style="251" customWidth="1"/>
    <col min="13325" max="13325" width="11.28515625" style="251" customWidth="1"/>
    <col min="13326" max="13326" width="7.140625" style="251" customWidth="1"/>
    <col min="13327" max="13327" width="11.28515625" style="251" customWidth="1"/>
    <col min="13328" max="13328" width="7.140625" style="251" customWidth="1"/>
    <col min="13329" max="13329" width="11.28515625" style="251" customWidth="1"/>
    <col min="13330" max="13330" width="7.140625" style="251" customWidth="1"/>
    <col min="13331" max="13331" width="10.5703125" style="251" customWidth="1"/>
    <col min="13332" max="13332" width="7.140625" style="251" customWidth="1"/>
    <col min="13333" max="13572" width="9.140625" style="251"/>
    <col min="13573" max="13573" width="4.7109375" style="251" customWidth="1"/>
    <col min="13574" max="13574" width="11.85546875" style="251" customWidth="1"/>
    <col min="13575" max="13575" width="13.42578125" style="251" customWidth="1"/>
    <col min="13576" max="13576" width="5.140625" style="251" customWidth="1"/>
    <col min="13577" max="13577" width="11.28515625" style="251" customWidth="1"/>
    <col min="13578" max="13578" width="7.140625" style="251" customWidth="1"/>
    <col min="13579" max="13579" width="11.28515625" style="251" customWidth="1"/>
    <col min="13580" max="13580" width="7.140625" style="251" customWidth="1"/>
    <col min="13581" max="13581" width="11.28515625" style="251" customWidth="1"/>
    <col min="13582" max="13582" width="7.140625" style="251" customWidth="1"/>
    <col min="13583" max="13583" width="11.28515625" style="251" customWidth="1"/>
    <col min="13584" max="13584" width="7.140625" style="251" customWidth="1"/>
    <col min="13585" max="13585" width="11.28515625" style="251" customWidth="1"/>
    <col min="13586" max="13586" width="7.140625" style="251" customWidth="1"/>
    <col min="13587" max="13587" width="10.5703125" style="251" customWidth="1"/>
    <col min="13588" max="13588" width="7.140625" style="251" customWidth="1"/>
    <col min="13589" max="13828" width="9.140625" style="251"/>
    <col min="13829" max="13829" width="4.7109375" style="251" customWidth="1"/>
    <col min="13830" max="13830" width="11.85546875" style="251" customWidth="1"/>
    <col min="13831" max="13831" width="13.42578125" style="251" customWidth="1"/>
    <col min="13832" max="13832" width="5.140625" style="251" customWidth="1"/>
    <col min="13833" max="13833" width="11.28515625" style="251" customWidth="1"/>
    <col min="13834" max="13834" width="7.140625" style="251" customWidth="1"/>
    <col min="13835" max="13835" width="11.28515625" style="251" customWidth="1"/>
    <col min="13836" max="13836" width="7.140625" style="251" customWidth="1"/>
    <col min="13837" max="13837" width="11.28515625" style="251" customWidth="1"/>
    <col min="13838" max="13838" width="7.140625" style="251" customWidth="1"/>
    <col min="13839" max="13839" width="11.28515625" style="251" customWidth="1"/>
    <col min="13840" max="13840" width="7.140625" style="251" customWidth="1"/>
    <col min="13841" max="13841" width="11.28515625" style="251" customWidth="1"/>
    <col min="13842" max="13842" width="7.140625" style="251" customWidth="1"/>
    <col min="13843" max="13843" width="10.5703125" style="251" customWidth="1"/>
    <col min="13844" max="13844" width="7.140625" style="251" customWidth="1"/>
    <col min="13845" max="14084" width="9.140625" style="251"/>
    <col min="14085" max="14085" width="4.7109375" style="251" customWidth="1"/>
    <col min="14086" max="14086" width="11.85546875" style="251" customWidth="1"/>
    <col min="14087" max="14087" width="13.42578125" style="251" customWidth="1"/>
    <col min="14088" max="14088" width="5.140625" style="251" customWidth="1"/>
    <col min="14089" max="14089" width="11.28515625" style="251" customWidth="1"/>
    <col min="14090" max="14090" width="7.140625" style="251" customWidth="1"/>
    <col min="14091" max="14091" width="11.28515625" style="251" customWidth="1"/>
    <col min="14092" max="14092" width="7.140625" style="251" customWidth="1"/>
    <col min="14093" max="14093" width="11.28515625" style="251" customWidth="1"/>
    <col min="14094" max="14094" width="7.140625" style="251" customWidth="1"/>
    <col min="14095" max="14095" width="11.28515625" style="251" customWidth="1"/>
    <col min="14096" max="14096" width="7.140625" style="251" customWidth="1"/>
    <col min="14097" max="14097" width="11.28515625" style="251" customWidth="1"/>
    <col min="14098" max="14098" width="7.140625" style="251" customWidth="1"/>
    <col min="14099" max="14099" width="10.5703125" style="251" customWidth="1"/>
    <col min="14100" max="14100" width="7.140625" style="251" customWidth="1"/>
    <col min="14101" max="14340" width="9.140625" style="251"/>
    <col min="14341" max="14341" width="4.7109375" style="251" customWidth="1"/>
    <col min="14342" max="14342" width="11.85546875" style="251" customWidth="1"/>
    <col min="14343" max="14343" width="13.42578125" style="251" customWidth="1"/>
    <col min="14344" max="14344" width="5.140625" style="251" customWidth="1"/>
    <col min="14345" max="14345" width="11.28515625" style="251" customWidth="1"/>
    <col min="14346" max="14346" width="7.140625" style="251" customWidth="1"/>
    <col min="14347" max="14347" width="11.28515625" style="251" customWidth="1"/>
    <col min="14348" max="14348" width="7.140625" style="251" customWidth="1"/>
    <col min="14349" max="14349" width="11.28515625" style="251" customWidth="1"/>
    <col min="14350" max="14350" width="7.140625" style="251" customWidth="1"/>
    <col min="14351" max="14351" width="11.28515625" style="251" customWidth="1"/>
    <col min="14352" max="14352" width="7.140625" style="251" customWidth="1"/>
    <col min="14353" max="14353" width="11.28515625" style="251" customWidth="1"/>
    <col min="14354" max="14354" width="7.140625" style="251" customWidth="1"/>
    <col min="14355" max="14355" width="10.5703125" style="251" customWidth="1"/>
    <col min="14356" max="14356" width="7.140625" style="251" customWidth="1"/>
    <col min="14357" max="14596" width="9.140625" style="251"/>
    <col min="14597" max="14597" width="4.7109375" style="251" customWidth="1"/>
    <col min="14598" max="14598" width="11.85546875" style="251" customWidth="1"/>
    <col min="14599" max="14599" width="13.42578125" style="251" customWidth="1"/>
    <col min="14600" max="14600" width="5.140625" style="251" customWidth="1"/>
    <col min="14601" max="14601" width="11.28515625" style="251" customWidth="1"/>
    <col min="14602" max="14602" width="7.140625" style="251" customWidth="1"/>
    <col min="14603" max="14603" width="11.28515625" style="251" customWidth="1"/>
    <col min="14604" max="14604" width="7.140625" style="251" customWidth="1"/>
    <col min="14605" max="14605" width="11.28515625" style="251" customWidth="1"/>
    <col min="14606" max="14606" width="7.140625" style="251" customWidth="1"/>
    <col min="14607" max="14607" width="11.28515625" style="251" customWidth="1"/>
    <col min="14608" max="14608" width="7.140625" style="251" customWidth="1"/>
    <col min="14609" max="14609" width="11.28515625" style="251" customWidth="1"/>
    <col min="14610" max="14610" width="7.140625" style="251" customWidth="1"/>
    <col min="14611" max="14611" width="10.5703125" style="251" customWidth="1"/>
    <col min="14612" max="14612" width="7.140625" style="251" customWidth="1"/>
    <col min="14613" max="14852" width="9.140625" style="251"/>
    <col min="14853" max="14853" width="4.7109375" style="251" customWidth="1"/>
    <col min="14854" max="14854" width="11.85546875" style="251" customWidth="1"/>
    <col min="14855" max="14855" width="13.42578125" style="251" customWidth="1"/>
    <col min="14856" max="14856" width="5.140625" style="251" customWidth="1"/>
    <col min="14857" max="14857" width="11.28515625" style="251" customWidth="1"/>
    <col min="14858" max="14858" width="7.140625" style="251" customWidth="1"/>
    <col min="14859" max="14859" width="11.28515625" style="251" customWidth="1"/>
    <col min="14860" max="14860" width="7.140625" style="251" customWidth="1"/>
    <col min="14861" max="14861" width="11.28515625" style="251" customWidth="1"/>
    <col min="14862" max="14862" width="7.140625" style="251" customWidth="1"/>
    <col min="14863" max="14863" width="11.28515625" style="251" customWidth="1"/>
    <col min="14864" max="14864" width="7.140625" style="251" customWidth="1"/>
    <col min="14865" max="14865" width="11.28515625" style="251" customWidth="1"/>
    <col min="14866" max="14866" width="7.140625" style="251" customWidth="1"/>
    <col min="14867" max="14867" width="10.5703125" style="251" customWidth="1"/>
    <col min="14868" max="14868" width="7.140625" style="251" customWidth="1"/>
    <col min="14869" max="15108" width="9.140625" style="251"/>
    <col min="15109" max="15109" width="4.7109375" style="251" customWidth="1"/>
    <col min="15110" max="15110" width="11.85546875" style="251" customWidth="1"/>
    <col min="15111" max="15111" width="13.42578125" style="251" customWidth="1"/>
    <col min="15112" max="15112" width="5.140625" style="251" customWidth="1"/>
    <col min="15113" max="15113" width="11.28515625" style="251" customWidth="1"/>
    <col min="15114" max="15114" width="7.140625" style="251" customWidth="1"/>
    <col min="15115" max="15115" width="11.28515625" style="251" customWidth="1"/>
    <col min="15116" max="15116" width="7.140625" style="251" customWidth="1"/>
    <col min="15117" max="15117" width="11.28515625" style="251" customWidth="1"/>
    <col min="15118" max="15118" width="7.140625" style="251" customWidth="1"/>
    <col min="15119" max="15119" width="11.28515625" style="251" customWidth="1"/>
    <col min="15120" max="15120" width="7.140625" style="251" customWidth="1"/>
    <col min="15121" max="15121" width="11.28515625" style="251" customWidth="1"/>
    <col min="15122" max="15122" width="7.140625" style="251" customWidth="1"/>
    <col min="15123" max="15123" width="10.5703125" style="251" customWidth="1"/>
    <col min="15124" max="15124" width="7.140625" style="251" customWidth="1"/>
    <col min="15125" max="15364" width="9.140625" style="251"/>
    <col min="15365" max="15365" width="4.7109375" style="251" customWidth="1"/>
    <col min="15366" max="15366" width="11.85546875" style="251" customWidth="1"/>
    <col min="15367" max="15367" width="13.42578125" style="251" customWidth="1"/>
    <col min="15368" max="15368" width="5.140625" style="251" customWidth="1"/>
    <col min="15369" max="15369" width="11.28515625" style="251" customWidth="1"/>
    <col min="15370" max="15370" width="7.140625" style="251" customWidth="1"/>
    <col min="15371" max="15371" width="11.28515625" style="251" customWidth="1"/>
    <col min="15372" max="15372" width="7.140625" style="251" customWidth="1"/>
    <col min="15373" max="15373" width="11.28515625" style="251" customWidth="1"/>
    <col min="15374" max="15374" width="7.140625" style="251" customWidth="1"/>
    <col min="15375" max="15375" width="11.28515625" style="251" customWidth="1"/>
    <col min="15376" max="15376" width="7.140625" style="251" customWidth="1"/>
    <col min="15377" max="15377" width="11.28515625" style="251" customWidth="1"/>
    <col min="15378" max="15378" width="7.140625" style="251" customWidth="1"/>
    <col min="15379" max="15379" width="10.5703125" style="251" customWidth="1"/>
    <col min="15380" max="15380" width="7.140625" style="251" customWidth="1"/>
    <col min="15381" max="15620" width="9.140625" style="251"/>
    <col min="15621" max="15621" width="4.7109375" style="251" customWidth="1"/>
    <col min="15622" max="15622" width="11.85546875" style="251" customWidth="1"/>
    <col min="15623" max="15623" width="13.42578125" style="251" customWidth="1"/>
    <col min="15624" max="15624" width="5.140625" style="251" customWidth="1"/>
    <col min="15625" max="15625" width="11.28515625" style="251" customWidth="1"/>
    <col min="15626" max="15626" width="7.140625" style="251" customWidth="1"/>
    <col min="15627" max="15627" width="11.28515625" style="251" customWidth="1"/>
    <col min="15628" max="15628" width="7.140625" style="251" customWidth="1"/>
    <col min="15629" max="15629" width="11.28515625" style="251" customWidth="1"/>
    <col min="15630" max="15630" width="7.140625" style="251" customWidth="1"/>
    <col min="15631" max="15631" width="11.28515625" style="251" customWidth="1"/>
    <col min="15632" max="15632" width="7.140625" style="251" customWidth="1"/>
    <col min="15633" max="15633" width="11.28515625" style="251" customWidth="1"/>
    <col min="15634" max="15634" width="7.140625" style="251" customWidth="1"/>
    <col min="15635" max="15635" width="10.5703125" style="251" customWidth="1"/>
    <col min="15636" max="15636" width="7.140625" style="251" customWidth="1"/>
    <col min="15637" max="15876" width="9.140625" style="251"/>
    <col min="15877" max="15877" width="4.7109375" style="251" customWidth="1"/>
    <col min="15878" max="15878" width="11.85546875" style="251" customWidth="1"/>
    <col min="15879" max="15879" width="13.42578125" style="251" customWidth="1"/>
    <col min="15880" max="15880" width="5.140625" style="251" customWidth="1"/>
    <col min="15881" max="15881" width="11.28515625" style="251" customWidth="1"/>
    <col min="15882" max="15882" width="7.140625" style="251" customWidth="1"/>
    <col min="15883" max="15883" width="11.28515625" style="251" customWidth="1"/>
    <col min="15884" max="15884" width="7.140625" style="251" customWidth="1"/>
    <col min="15885" max="15885" width="11.28515625" style="251" customWidth="1"/>
    <col min="15886" max="15886" width="7.140625" style="251" customWidth="1"/>
    <col min="15887" max="15887" width="11.28515625" style="251" customWidth="1"/>
    <col min="15888" max="15888" width="7.140625" style="251" customWidth="1"/>
    <col min="15889" max="15889" width="11.28515625" style="251" customWidth="1"/>
    <col min="15890" max="15890" width="7.140625" style="251" customWidth="1"/>
    <col min="15891" max="15891" width="10.5703125" style="251" customWidth="1"/>
    <col min="15892" max="15892" width="7.140625" style="251" customWidth="1"/>
    <col min="15893" max="16132" width="9.140625" style="251"/>
    <col min="16133" max="16133" width="4.7109375" style="251" customWidth="1"/>
    <col min="16134" max="16134" width="11.85546875" style="251" customWidth="1"/>
    <col min="16135" max="16135" width="13.42578125" style="251" customWidth="1"/>
    <col min="16136" max="16136" width="5.140625" style="251" customWidth="1"/>
    <col min="16137" max="16137" width="11.28515625" style="251" customWidth="1"/>
    <col min="16138" max="16138" width="7.140625" style="251" customWidth="1"/>
    <col min="16139" max="16139" width="11.28515625" style="251" customWidth="1"/>
    <col min="16140" max="16140" width="7.140625" style="251" customWidth="1"/>
    <col min="16141" max="16141" width="11.28515625" style="251" customWidth="1"/>
    <col min="16142" max="16142" width="7.140625" style="251" customWidth="1"/>
    <col min="16143" max="16143" width="11.28515625" style="251" customWidth="1"/>
    <col min="16144" max="16144" width="7.140625" style="251" customWidth="1"/>
    <col min="16145" max="16145" width="11.28515625" style="251" customWidth="1"/>
    <col min="16146" max="16146" width="7.140625" style="251" customWidth="1"/>
    <col min="16147" max="16147" width="10.5703125" style="251" customWidth="1"/>
    <col min="16148" max="16148" width="7.140625" style="251" customWidth="1"/>
    <col min="16149" max="16384" width="9.140625" style="251"/>
  </cols>
  <sheetData>
    <row r="1" spans="1:25" ht="24.95" customHeight="1">
      <c r="A1" s="1708" t="s">
        <v>1961</v>
      </c>
      <c r="B1" s="1708"/>
      <c r="C1" s="1708"/>
      <c r="D1" s="1708"/>
      <c r="E1" s="1708"/>
      <c r="F1" s="1708"/>
      <c r="G1" s="1708"/>
      <c r="H1" s="1708"/>
      <c r="I1" s="1708"/>
      <c r="J1" s="1708"/>
      <c r="K1" s="1708"/>
      <c r="L1" s="1708"/>
      <c r="M1" s="1708"/>
      <c r="N1" s="1708"/>
      <c r="O1" s="1708"/>
      <c r="P1" s="1708"/>
      <c r="Q1" s="1708"/>
      <c r="R1" s="1708"/>
      <c r="S1" s="1708"/>
      <c r="T1" s="1708"/>
      <c r="U1" s="1708"/>
      <c r="V1" s="1708"/>
      <c r="W1" s="1708"/>
      <c r="X1" s="1708"/>
      <c r="Y1" s="1708"/>
    </row>
    <row r="2" spans="1:25" ht="9.9499999999999993" customHeight="1">
      <c r="A2" s="1709"/>
      <c r="B2" s="1709"/>
      <c r="C2" s="1709"/>
      <c r="D2" s="1709"/>
      <c r="E2" s="1709"/>
      <c r="F2" s="1709"/>
      <c r="G2" s="1709"/>
      <c r="H2" s="1709"/>
      <c r="I2" s="1709"/>
      <c r="J2" s="1709"/>
      <c r="K2" s="1709"/>
      <c r="L2" s="1709"/>
      <c r="M2" s="1709"/>
      <c r="N2" s="1709"/>
      <c r="O2" s="1709"/>
      <c r="P2" s="1709"/>
      <c r="Q2" s="1709"/>
      <c r="R2" s="1709"/>
      <c r="S2" s="1709"/>
      <c r="T2" s="1709"/>
      <c r="U2" s="1709"/>
      <c r="V2" s="1709"/>
      <c r="W2" s="1709"/>
      <c r="X2" s="1709"/>
      <c r="Y2" s="1709"/>
    </row>
    <row r="3" spans="1:25" ht="9.9499999999999993" customHeight="1" thickBot="1"/>
    <row r="4" spans="1:25" ht="19.5" customHeight="1">
      <c r="A4" s="1710" t="s">
        <v>1846</v>
      </c>
      <c r="B4" s="1712" t="s">
        <v>1847</v>
      </c>
      <c r="C4" s="1712" t="s">
        <v>1848</v>
      </c>
      <c r="D4" s="1712" t="s">
        <v>1849</v>
      </c>
      <c r="E4" s="1717" t="s">
        <v>6817</v>
      </c>
      <c r="F4" s="1712" t="s">
        <v>1850</v>
      </c>
      <c r="G4" s="1712" t="s">
        <v>1962</v>
      </c>
      <c r="H4" s="1712"/>
      <c r="I4" s="1712" t="s">
        <v>1963</v>
      </c>
      <c r="J4" s="1712"/>
      <c r="K4" s="1712" t="s">
        <v>6815</v>
      </c>
      <c r="L4" s="1712"/>
      <c r="M4" s="1712" t="s">
        <v>6816</v>
      </c>
      <c r="N4" s="1712"/>
      <c r="O4" s="1712" t="s">
        <v>1964</v>
      </c>
      <c r="P4" s="1712"/>
      <c r="Q4" s="1712" t="s">
        <v>6818</v>
      </c>
      <c r="R4" s="1712"/>
      <c r="S4" s="1712" t="s">
        <v>6819</v>
      </c>
      <c r="T4" s="1712"/>
      <c r="U4" s="1712" t="s">
        <v>6820</v>
      </c>
      <c r="V4" s="1712"/>
      <c r="W4" s="1712" t="s">
        <v>6818</v>
      </c>
      <c r="X4" s="1712"/>
      <c r="Y4" s="1714" t="s">
        <v>1851</v>
      </c>
    </row>
    <row r="5" spans="1:25" ht="19.7" customHeight="1">
      <c r="A5" s="1711"/>
      <c r="B5" s="1713"/>
      <c r="C5" s="1713"/>
      <c r="D5" s="1713"/>
      <c r="E5" s="1713"/>
      <c r="F5" s="1713"/>
      <c r="G5" s="937" t="s">
        <v>1852</v>
      </c>
      <c r="H5" s="937" t="s">
        <v>1853</v>
      </c>
      <c r="I5" s="937" t="s">
        <v>1852</v>
      </c>
      <c r="J5" s="937" t="s">
        <v>1853</v>
      </c>
      <c r="K5" s="937" t="s">
        <v>1852</v>
      </c>
      <c r="L5" s="937" t="s">
        <v>1853</v>
      </c>
      <c r="M5" s="937" t="s">
        <v>1852</v>
      </c>
      <c r="N5" s="937" t="s">
        <v>1853</v>
      </c>
      <c r="O5" s="937" t="s">
        <v>1852</v>
      </c>
      <c r="P5" s="937" t="s">
        <v>1965</v>
      </c>
      <c r="Q5" s="937" t="s">
        <v>1852</v>
      </c>
      <c r="R5" s="937" t="s">
        <v>1853</v>
      </c>
      <c r="S5" s="937" t="s">
        <v>1852</v>
      </c>
      <c r="T5" s="937" t="s">
        <v>1853</v>
      </c>
      <c r="U5" s="937" t="s">
        <v>1852</v>
      </c>
      <c r="V5" s="937" t="s">
        <v>1853</v>
      </c>
      <c r="W5" s="937" t="s">
        <v>1852</v>
      </c>
      <c r="X5" s="937" t="s">
        <v>1853</v>
      </c>
      <c r="Y5" s="1715"/>
    </row>
    <row r="6" spans="1:25" ht="19.7" customHeight="1">
      <c r="A6" s="1685" t="s">
        <v>1854</v>
      </c>
      <c r="B6" s="1705"/>
      <c r="C6" s="1705"/>
      <c r="D6" s="1705" t="s">
        <v>6855</v>
      </c>
      <c r="E6" s="1716">
        <f>F6*94.3%</f>
        <v>0</v>
      </c>
      <c r="F6" s="1716">
        <f>MIN(G6,I6,K6,M6,O6,Q6,S6,U6)</f>
        <v>0</v>
      </c>
      <c r="G6" s="938"/>
      <c r="H6" s="939"/>
      <c r="I6" s="938"/>
      <c r="J6" s="939"/>
      <c r="K6" s="938"/>
      <c r="L6" s="939"/>
      <c r="M6" s="938"/>
      <c r="N6" s="939"/>
      <c r="O6" s="1677"/>
      <c r="P6" s="940"/>
      <c r="Q6" s="1677"/>
      <c r="R6" s="1676"/>
      <c r="S6" s="1677"/>
      <c r="T6" s="1676"/>
      <c r="U6" s="1677"/>
      <c r="V6" s="1676"/>
      <c r="W6" s="1677"/>
      <c r="X6" s="1676"/>
      <c r="Y6" s="1678"/>
    </row>
    <row r="7" spans="1:25" ht="19.7" customHeight="1">
      <c r="A7" s="1685"/>
      <c r="B7" s="1705"/>
      <c r="C7" s="1705"/>
      <c r="D7" s="1705"/>
      <c r="E7" s="1716"/>
      <c r="F7" s="1716">
        <f>MIN(G7,I7,K7,M7,O7,Q7,S7,U7)</f>
        <v>0</v>
      </c>
      <c r="G7" s="1703"/>
      <c r="H7" s="1703"/>
      <c r="I7" s="1703"/>
      <c r="J7" s="1703"/>
      <c r="K7" s="1703"/>
      <c r="L7" s="1703"/>
      <c r="M7" s="1703"/>
      <c r="N7" s="1703"/>
      <c r="O7" s="1677"/>
      <c r="P7" s="939"/>
      <c r="Q7" s="1677"/>
      <c r="R7" s="1676"/>
      <c r="S7" s="1677"/>
      <c r="T7" s="1676"/>
      <c r="U7" s="1677"/>
      <c r="V7" s="1676"/>
      <c r="W7" s="1677"/>
      <c r="X7" s="1676"/>
      <c r="Y7" s="1699"/>
    </row>
    <row r="8" spans="1:25" ht="19.7" customHeight="1">
      <c r="A8" s="1685">
        <v>2</v>
      </c>
      <c r="B8" s="1705"/>
      <c r="C8" s="1705"/>
      <c r="D8" s="1705" t="s">
        <v>6856</v>
      </c>
      <c r="E8" s="1716">
        <f t="shared" ref="E8" si="0">F8*94.3%</f>
        <v>0</v>
      </c>
      <c r="F8" s="1716">
        <f t="shared" ref="F8:F25" si="1">MIN(G8,I8,K8,M8,O8,Q8,S8,U8)</f>
        <v>0</v>
      </c>
      <c r="G8" s="938"/>
      <c r="H8" s="939"/>
      <c r="I8" s="938"/>
      <c r="J8" s="939"/>
      <c r="K8" s="938"/>
      <c r="L8" s="939"/>
      <c r="M8" s="938"/>
      <c r="N8" s="939"/>
      <c r="O8" s="1677"/>
      <c r="P8" s="941"/>
      <c r="Q8" s="1677"/>
      <c r="R8" s="939"/>
      <c r="S8" s="1677"/>
      <c r="T8" s="1676"/>
      <c r="U8" s="1677"/>
      <c r="V8" s="1676"/>
      <c r="W8" s="1677"/>
      <c r="X8" s="1676"/>
      <c r="Y8" s="1678"/>
    </row>
    <row r="9" spans="1:25" ht="19.7" customHeight="1">
      <c r="A9" s="1685"/>
      <c r="B9" s="1705"/>
      <c r="C9" s="1705"/>
      <c r="D9" s="1705"/>
      <c r="E9" s="1716"/>
      <c r="F9" s="1716">
        <f t="shared" si="1"/>
        <v>0</v>
      </c>
      <c r="G9" s="1703"/>
      <c r="H9" s="1703"/>
      <c r="I9" s="1703"/>
      <c r="J9" s="1703"/>
      <c r="K9" s="1703"/>
      <c r="L9" s="1703"/>
      <c r="M9" s="1703"/>
      <c r="N9" s="1703"/>
      <c r="O9" s="1677"/>
      <c r="P9" s="941"/>
      <c r="Q9" s="1677"/>
      <c r="R9" s="939"/>
      <c r="S9" s="1677"/>
      <c r="T9" s="1676"/>
      <c r="U9" s="1677"/>
      <c r="V9" s="1676"/>
      <c r="W9" s="1677"/>
      <c r="X9" s="1676"/>
      <c r="Y9" s="1699"/>
    </row>
    <row r="10" spans="1:25" ht="19.7" customHeight="1">
      <c r="A10" s="1685">
        <v>3</v>
      </c>
      <c r="B10" s="1705"/>
      <c r="C10" s="1705"/>
      <c r="D10" s="1705" t="s">
        <v>6872</v>
      </c>
      <c r="E10" s="1716">
        <f t="shared" ref="E10" si="2">F10*94.3%</f>
        <v>0</v>
      </c>
      <c r="F10" s="1716">
        <f t="shared" si="1"/>
        <v>0</v>
      </c>
      <c r="G10" s="938"/>
      <c r="H10" s="939"/>
      <c r="I10" s="938"/>
      <c r="J10" s="939"/>
      <c r="K10" s="938"/>
      <c r="L10" s="939"/>
      <c r="M10" s="938"/>
      <c r="N10" s="939"/>
      <c r="O10" s="1677"/>
      <c r="P10" s="941"/>
      <c r="Q10" s="1677"/>
      <c r="R10" s="939"/>
      <c r="S10" s="1677"/>
      <c r="T10" s="939"/>
      <c r="U10" s="1677"/>
      <c r="V10" s="939"/>
      <c r="W10" s="1677"/>
      <c r="X10" s="939"/>
      <c r="Y10" s="1678"/>
    </row>
    <row r="11" spans="1:25" ht="19.7" customHeight="1">
      <c r="A11" s="1685"/>
      <c r="B11" s="1705"/>
      <c r="C11" s="1705"/>
      <c r="D11" s="1705"/>
      <c r="E11" s="1716"/>
      <c r="F11" s="1716">
        <f t="shared" si="1"/>
        <v>0</v>
      </c>
      <c r="G11" s="1703"/>
      <c r="H11" s="1703"/>
      <c r="I11" s="1703"/>
      <c r="J11" s="1703"/>
      <c r="K11" s="1703"/>
      <c r="L11" s="1703"/>
      <c r="M11" s="1703"/>
      <c r="N11" s="1703"/>
      <c r="O11" s="1677"/>
      <c r="P11" s="941"/>
      <c r="Q11" s="1677"/>
      <c r="R11" s="939"/>
      <c r="S11" s="1677"/>
      <c r="T11" s="939"/>
      <c r="U11" s="1677"/>
      <c r="V11" s="939"/>
      <c r="W11" s="1677"/>
      <c r="X11" s="939"/>
      <c r="Y11" s="1699"/>
    </row>
    <row r="12" spans="1:25" ht="19.7" customHeight="1">
      <c r="A12" s="1685">
        <v>4</v>
      </c>
      <c r="B12" s="1705"/>
      <c r="C12" s="1705"/>
      <c r="D12" s="1705"/>
      <c r="E12" s="1716">
        <f t="shared" ref="E12" si="3">F12*94.3%</f>
        <v>0</v>
      </c>
      <c r="F12" s="1716">
        <f t="shared" si="1"/>
        <v>0</v>
      </c>
      <c r="G12" s="938"/>
      <c r="H12" s="939"/>
      <c r="I12" s="938"/>
      <c r="J12" s="939"/>
      <c r="K12" s="938"/>
      <c r="L12" s="939"/>
      <c r="M12" s="938"/>
      <c r="N12" s="939"/>
      <c r="O12" s="1677"/>
      <c r="P12" s="941"/>
      <c r="Q12" s="1677"/>
      <c r="R12" s="1676"/>
      <c r="S12" s="1677"/>
      <c r="T12" s="1676"/>
      <c r="U12" s="1677"/>
      <c r="V12" s="1676"/>
      <c r="W12" s="1677"/>
      <c r="X12" s="1676"/>
      <c r="Y12" s="1678"/>
    </row>
    <row r="13" spans="1:25" ht="19.7" customHeight="1">
      <c r="A13" s="1685"/>
      <c r="B13" s="1705"/>
      <c r="C13" s="1705"/>
      <c r="D13" s="1705"/>
      <c r="E13" s="1716"/>
      <c r="F13" s="1716">
        <f t="shared" si="1"/>
        <v>0</v>
      </c>
      <c r="G13" s="1703"/>
      <c r="H13" s="1703"/>
      <c r="I13" s="1703"/>
      <c r="J13" s="1703"/>
      <c r="K13" s="1703"/>
      <c r="L13" s="1703"/>
      <c r="M13" s="1703"/>
      <c r="N13" s="1703"/>
      <c r="O13" s="1677"/>
      <c r="P13" s="941"/>
      <c r="Q13" s="1677"/>
      <c r="R13" s="1676"/>
      <c r="S13" s="1677"/>
      <c r="T13" s="1676"/>
      <c r="U13" s="1677"/>
      <c r="V13" s="1676"/>
      <c r="W13" s="1677"/>
      <c r="X13" s="1676"/>
      <c r="Y13" s="1699"/>
    </row>
    <row r="14" spans="1:25" ht="19.7" customHeight="1">
      <c r="A14" s="1685">
        <v>5</v>
      </c>
      <c r="B14" s="1704"/>
      <c r="C14" s="1705"/>
      <c r="D14" s="1705"/>
      <c r="E14" s="1716">
        <f t="shared" ref="E14" si="4">F14*94.3%</f>
        <v>0</v>
      </c>
      <c r="F14" s="1716">
        <f t="shared" si="1"/>
        <v>0</v>
      </c>
      <c r="G14" s="938"/>
      <c r="H14" s="939"/>
      <c r="I14" s="938"/>
      <c r="J14" s="939"/>
      <c r="K14" s="938"/>
      <c r="L14" s="939"/>
      <c r="M14" s="938"/>
      <c r="N14" s="939"/>
      <c r="O14" s="1707"/>
      <c r="P14" s="941"/>
      <c r="Q14" s="1677"/>
      <c r="R14" s="1676"/>
      <c r="S14" s="1677"/>
      <c r="T14" s="1676"/>
      <c r="U14" s="1677"/>
      <c r="V14" s="1676"/>
      <c r="W14" s="1677"/>
      <c r="X14" s="1676"/>
      <c r="Y14" s="1678"/>
    </row>
    <row r="15" spans="1:25" ht="19.7" customHeight="1">
      <c r="A15" s="1685"/>
      <c r="B15" s="1705"/>
      <c r="C15" s="1705"/>
      <c r="D15" s="1705"/>
      <c r="E15" s="1716"/>
      <c r="F15" s="1716">
        <f t="shared" si="1"/>
        <v>0</v>
      </c>
      <c r="G15" s="1703"/>
      <c r="H15" s="1703"/>
      <c r="I15" s="1703"/>
      <c r="J15" s="1703"/>
      <c r="K15" s="1703"/>
      <c r="L15" s="1703"/>
      <c r="M15" s="1703"/>
      <c r="N15" s="1703"/>
      <c r="O15" s="1690"/>
      <c r="P15" s="941"/>
      <c r="Q15" s="1677"/>
      <c r="R15" s="1676"/>
      <c r="S15" s="1677"/>
      <c r="T15" s="1676"/>
      <c r="U15" s="1677"/>
      <c r="V15" s="1676"/>
      <c r="W15" s="1677"/>
      <c r="X15" s="1676"/>
      <c r="Y15" s="1699"/>
    </row>
    <row r="16" spans="1:25" ht="19.7" customHeight="1">
      <c r="A16" s="1685">
        <v>6</v>
      </c>
      <c r="B16" s="1704"/>
      <c r="C16" s="1705"/>
      <c r="D16" s="1705"/>
      <c r="E16" s="1716">
        <f t="shared" ref="E16" si="5">F16*94.3%</f>
        <v>0</v>
      </c>
      <c r="F16" s="1716">
        <f t="shared" si="1"/>
        <v>0</v>
      </c>
      <c r="G16" s="938"/>
      <c r="H16" s="939"/>
      <c r="I16" s="938"/>
      <c r="J16" s="939"/>
      <c r="K16" s="938"/>
      <c r="L16" s="939"/>
      <c r="M16" s="938"/>
      <c r="N16" s="939"/>
      <c r="O16" s="1677"/>
      <c r="P16" s="941"/>
      <c r="Q16" s="1677"/>
      <c r="R16" s="1676"/>
      <c r="S16" s="1677"/>
      <c r="T16" s="1676"/>
      <c r="U16" s="1677"/>
      <c r="V16" s="1676"/>
      <c r="W16" s="1677"/>
      <c r="X16" s="1676"/>
      <c r="Y16" s="1678"/>
    </row>
    <row r="17" spans="1:25" ht="19.7" customHeight="1">
      <c r="A17" s="1685"/>
      <c r="B17" s="1705"/>
      <c r="C17" s="1705"/>
      <c r="D17" s="1705"/>
      <c r="E17" s="1716"/>
      <c r="F17" s="1716">
        <f t="shared" si="1"/>
        <v>0</v>
      </c>
      <c r="G17" s="1703"/>
      <c r="H17" s="1703"/>
      <c r="I17" s="1703"/>
      <c r="J17" s="1703"/>
      <c r="K17" s="1703"/>
      <c r="L17" s="1703"/>
      <c r="M17" s="1703"/>
      <c r="N17" s="1703"/>
      <c r="O17" s="1677"/>
      <c r="P17" s="941"/>
      <c r="Q17" s="1677"/>
      <c r="R17" s="1676"/>
      <c r="S17" s="1677"/>
      <c r="T17" s="1676"/>
      <c r="U17" s="1677"/>
      <c r="V17" s="1676"/>
      <c r="W17" s="1677"/>
      <c r="X17" s="1676"/>
      <c r="Y17" s="1699"/>
    </row>
    <row r="18" spans="1:25" ht="19.7" customHeight="1">
      <c r="A18" s="1685">
        <v>7</v>
      </c>
      <c r="B18" s="1704"/>
      <c r="C18" s="1705"/>
      <c r="D18" s="1705"/>
      <c r="E18" s="1716">
        <f t="shared" ref="E18" si="6">F18*94.3%</f>
        <v>0</v>
      </c>
      <c r="F18" s="1716">
        <f t="shared" si="1"/>
        <v>0</v>
      </c>
      <c r="G18" s="938"/>
      <c r="H18" s="939"/>
      <c r="I18" s="938"/>
      <c r="J18" s="939"/>
      <c r="K18" s="938"/>
      <c r="L18" s="939"/>
      <c r="M18" s="938"/>
      <c r="N18" s="939"/>
      <c r="O18" s="1677"/>
      <c r="P18" s="941"/>
      <c r="Q18" s="1677"/>
      <c r="R18" s="1676"/>
      <c r="S18" s="1677"/>
      <c r="T18" s="1676"/>
      <c r="U18" s="1677"/>
      <c r="V18" s="1676"/>
      <c r="W18" s="1677"/>
      <c r="X18" s="1676"/>
      <c r="Y18" s="1700"/>
    </row>
    <row r="19" spans="1:25" ht="19.7" customHeight="1">
      <c r="A19" s="1685"/>
      <c r="B19" s="1705"/>
      <c r="C19" s="1705"/>
      <c r="D19" s="1705"/>
      <c r="E19" s="1716"/>
      <c r="F19" s="1716">
        <f t="shared" si="1"/>
        <v>0</v>
      </c>
      <c r="G19" s="1703"/>
      <c r="H19" s="1703"/>
      <c r="I19" s="1703"/>
      <c r="J19" s="1703"/>
      <c r="K19" s="1703"/>
      <c r="L19" s="1703"/>
      <c r="M19" s="1703"/>
      <c r="N19" s="1703"/>
      <c r="O19" s="1677"/>
      <c r="P19" s="941"/>
      <c r="Q19" s="1677"/>
      <c r="R19" s="1676"/>
      <c r="S19" s="1677"/>
      <c r="T19" s="1676"/>
      <c r="U19" s="1677"/>
      <c r="V19" s="1676"/>
      <c r="W19" s="1677"/>
      <c r="X19" s="1676"/>
      <c r="Y19" s="1701"/>
    </row>
    <row r="20" spans="1:25" ht="19.7" hidden="1" customHeight="1">
      <c r="A20" s="1685">
        <v>8</v>
      </c>
      <c r="B20" s="1704"/>
      <c r="C20" s="1705"/>
      <c r="D20" s="1705"/>
      <c r="E20" s="1716">
        <f t="shared" ref="E20" si="7">F20*94.3%</f>
        <v>0</v>
      </c>
      <c r="F20" s="1716">
        <f t="shared" si="1"/>
        <v>0</v>
      </c>
      <c r="G20" s="938"/>
      <c r="H20" s="939"/>
      <c r="I20" s="938"/>
      <c r="J20" s="939"/>
      <c r="K20" s="938"/>
      <c r="L20" s="939"/>
      <c r="M20" s="938"/>
      <c r="N20" s="939"/>
      <c r="O20" s="1677"/>
      <c r="P20" s="1676"/>
      <c r="Q20" s="1677"/>
      <c r="R20" s="1676"/>
      <c r="S20" s="1677"/>
      <c r="T20" s="1676"/>
      <c r="U20" s="1677"/>
      <c r="V20" s="1676"/>
      <c r="W20" s="1677"/>
      <c r="X20" s="1676"/>
      <c r="Y20" s="1701"/>
    </row>
    <row r="21" spans="1:25" ht="19.7" hidden="1" customHeight="1">
      <c r="A21" s="1686"/>
      <c r="B21" s="1688"/>
      <c r="C21" s="1688"/>
      <c r="D21" s="1688"/>
      <c r="E21" s="1697"/>
      <c r="F21" s="1697">
        <f t="shared" si="1"/>
        <v>0</v>
      </c>
      <c r="G21" s="1706"/>
      <c r="H21" s="1706"/>
      <c r="I21" s="1706"/>
      <c r="J21" s="1706"/>
      <c r="K21" s="1706"/>
      <c r="L21" s="1706"/>
      <c r="M21" s="1706"/>
      <c r="N21" s="1706"/>
      <c r="O21" s="1684"/>
      <c r="P21" s="1683"/>
      <c r="Q21" s="1684"/>
      <c r="R21" s="1683"/>
      <c r="S21" s="1684"/>
      <c r="T21" s="1683"/>
      <c r="U21" s="1684"/>
      <c r="V21" s="1683"/>
      <c r="W21" s="1684"/>
      <c r="X21" s="1683"/>
      <c r="Y21" s="1702"/>
    </row>
    <row r="22" spans="1:25" ht="19.7" hidden="1" customHeight="1">
      <c r="A22" s="1692">
        <v>9</v>
      </c>
      <c r="B22" s="1693"/>
      <c r="C22" s="1694"/>
      <c r="D22" s="1694"/>
      <c r="E22" s="1695">
        <f t="shared" ref="E22" si="8">F22*94.3%</f>
        <v>0</v>
      </c>
      <c r="F22" s="1695">
        <f t="shared" si="1"/>
        <v>0</v>
      </c>
      <c r="G22" s="739"/>
      <c r="H22" s="935"/>
      <c r="I22" s="739"/>
      <c r="J22" s="935"/>
      <c r="K22" s="739"/>
      <c r="L22" s="935"/>
      <c r="M22" s="739"/>
      <c r="N22" s="935"/>
      <c r="O22" s="1690"/>
      <c r="P22" s="936"/>
      <c r="Q22" s="1690"/>
      <c r="R22" s="1691"/>
      <c r="S22" s="1690"/>
      <c r="T22" s="1691"/>
      <c r="U22" s="1690"/>
      <c r="V22" s="1691"/>
      <c r="W22" s="1690"/>
      <c r="X22" s="1691"/>
      <c r="Y22" s="1698"/>
    </row>
    <row r="23" spans="1:25" ht="19.7" hidden="1" customHeight="1">
      <c r="A23" s="1685"/>
      <c r="B23" s="1689"/>
      <c r="C23" s="1689"/>
      <c r="D23" s="1689"/>
      <c r="E23" s="1696"/>
      <c r="F23" s="1696">
        <f t="shared" si="1"/>
        <v>0</v>
      </c>
      <c r="G23" s="1680"/>
      <c r="H23" s="1680"/>
      <c r="I23" s="1680"/>
      <c r="J23" s="1680"/>
      <c r="K23" s="1680"/>
      <c r="L23" s="1680"/>
      <c r="M23" s="1680"/>
      <c r="N23" s="1680"/>
      <c r="O23" s="1681"/>
      <c r="P23" s="893"/>
      <c r="Q23" s="1681"/>
      <c r="R23" s="1682"/>
      <c r="S23" s="1681"/>
      <c r="T23" s="1682"/>
      <c r="U23" s="1681"/>
      <c r="V23" s="1682"/>
      <c r="W23" s="1681"/>
      <c r="X23" s="1682"/>
      <c r="Y23" s="1699"/>
    </row>
    <row r="24" spans="1:25" ht="19.7" hidden="1" customHeight="1">
      <c r="A24" s="1685">
        <v>10</v>
      </c>
      <c r="B24" s="1687"/>
      <c r="C24" s="1689"/>
      <c r="D24" s="1689"/>
      <c r="E24" s="1696">
        <f t="shared" ref="E24" si="9">F24*94.3%</f>
        <v>0</v>
      </c>
      <c r="F24" s="1696">
        <f t="shared" si="1"/>
        <v>0</v>
      </c>
      <c r="G24" s="253"/>
      <c r="H24" s="254"/>
      <c r="I24" s="253"/>
      <c r="J24" s="254"/>
      <c r="K24" s="729"/>
      <c r="L24" s="728"/>
      <c r="M24" s="729"/>
      <c r="N24" s="728"/>
      <c r="O24" s="1681"/>
      <c r="P24" s="893"/>
      <c r="Q24" s="1681"/>
      <c r="R24" s="1682"/>
      <c r="S24" s="1681"/>
      <c r="T24" s="1682"/>
      <c r="U24" s="1681"/>
      <c r="V24" s="1682"/>
      <c r="W24" s="1681"/>
      <c r="X24" s="1682"/>
      <c r="Y24" s="1678"/>
    </row>
    <row r="25" spans="1:25" ht="19.7" hidden="1" customHeight="1" thickBot="1">
      <c r="A25" s="1686"/>
      <c r="B25" s="1688"/>
      <c r="C25" s="1688"/>
      <c r="D25" s="1688"/>
      <c r="E25" s="1697"/>
      <c r="F25" s="1697">
        <f t="shared" si="1"/>
        <v>0</v>
      </c>
      <c r="G25" s="1680"/>
      <c r="H25" s="1680"/>
      <c r="I25" s="1680"/>
      <c r="J25" s="1680"/>
      <c r="K25" s="1680"/>
      <c r="L25" s="1680"/>
      <c r="M25" s="1680"/>
      <c r="N25" s="1680"/>
      <c r="O25" s="1681"/>
      <c r="P25" s="894"/>
      <c r="Q25" s="1681"/>
      <c r="R25" s="1683"/>
      <c r="S25" s="1684"/>
      <c r="T25" s="1683"/>
      <c r="U25" s="1684"/>
      <c r="V25" s="1683"/>
      <c r="W25" s="1684"/>
      <c r="X25" s="1683"/>
      <c r="Y25" s="1679"/>
    </row>
  </sheetData>
  <mergeCells count="212"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F4:F5"/>
    <mergeCell ref="F6:F7"/>
    <mergeCell ref="F8:F9"/>
    <mergeCell ref="F10:F11"/>
    <mergeCell ref="F12:F13"/>
    <mergeCell ref="F14:F15"/>
    <mergeCell ref="F16:F17"/>
    <mergeCell ref="F18:F19"/>
    <mergeCell ref="F20:F21"/>
    <mergeCell ref="Y6:Y7"/>
    <mergeCell ref="G7:H7"/>
    <mergeCell ref="I7:J7"/>
    <mergeCell ref="T6:T7"/>
    <mergeCell ref="U6:U7"/>
    <mergeCell ref="V6:V7"/>
    <mergeCell ref="A1:Y2"/>
    <mergeCell ref="A4:A5"/>
    <mergeCell ref="B4:B5"/>
    <mergeCell ref="C4:C5"/>
    <mergeCell ref="D4:D5"/>
    <mergeCell ref="G4:H4"/>
    <mergeCell ref="I4:J4"/>
    <mergeCell ref="O4:P4"/>
    <mergeCell ref="Q4:R4"/>
    <mergeCell ref="S4:T4"/>
    <mergeCell ref="U4:V4"/>
    <mergeCell ref="Y4:Y5"/>
    <mergeCell ref="K4:L4"/>
    <mergeCell ref="K7:L7"/>
    <mergeCell ref="M4:N4"/>
    <mergeCell ref="M7:N7"/>
    <mergeCell ref="W4:X4"/>
    <mergeCell ref="W6:W7"/>
    <mergeCell ref="R6:R7"/>
    <mergeCell ref="S6:S7"/>
    <mergeCell ref="A6:A7"/>
    <mergeCell ref="B6:B7"/>
    <mergeCell ref="C6:C7"/>
    <mergeCell ref="D6:D7"/>
    <mergeCell ref="O6:O7"/>
    <mergeCell ref="Q6:Q7"/>
    <mergeCell ref="K9:L9"/>
    <mergeCell ref="M9:N9"/>
    <mergeCell ref="Y8:Y9"/>
    <mergeCell ref="G9:H9"/>
    <mergeCell ref="I9:J9"/>
    <mergeCell ref="A10:A11"/>
    <mergeCell ref="B10:B11"/>
    <mergeCell ref="C10:C11"/>
    <mergeCell ref="D10:D11"/>
    <mergeCell ref="O10:O11"/>
    <mergeCell ref="Q10:Q11"/>
    <mergeCell ref="S8:S9"/>
    <mergeCell ref="T8:T9"/>
    <mergeCell ref="U8:U9"/>
    <mergeCell ref="V8:V9"/>
    <mergeCell ref="Y10:Y11"/>
    <mergeCell ref="G11:H11"/>
    <mergeCell ref="I11:J11"/>
    <mergeCell ref="U10:U11"/>
    <mergeCell ref="A8:A9"/>
    <mergeCell ref="B8:B9"/>
    <mergeCell ref="C8:C9"/>
    <mergeCell ref="D8:D9"/>
    <mergeCell ref="O8:O9"/>
    <mergeCell ref="Q8:Q9"/>
    <mergeCell ref="O12:O13"/>
    <mergeCell ref="Q12:Q13"/>
    <mergeCell ref="S10:S11"/>
    <mergeCell ref="R14:R15"/>
    <mergeCell ref="S14:S15"/>
    <mergeCell ref="K11:L11"/>
    <mergeCell ref="K13:L13"/>
    <mergeCell ref="K15:L15"/>
    <mergeCell ref="M11:N11"/>
    <mergeCell ref="M13:N13"/>
    <mergeCell ref="M15:N15"/>
    <mergeCell ref="Y12:Y13"/>
    <mergeCell ref="G13:H13"/>
    <mergeCell ref="I13:J13"/>
    <mergeCell ref="A14:A15"/>
    <mergeCell ref="B14:B15"/>
    <mergeCell ref="C14:C15"/>
    <mergeCell ref="D14:D15"/>
    <mergeCell ref="O14:O15"/>
    <mergeCell ref="Q14:Q15"/>
    <mergeCell ref="R12:R13"/>
    <mergeCell ref="S12:S13"/>
    <mergeCell ref="T12:T13"/>
    <mergeCell ref="U12:U13"/>
    <mergeCell ref="V12:V13"/>
    <mergeCell ref="Y14:Y15"/>
    <mergeCell ref="G15:H15"/>
    <mergeCell ref="I15:J15"/>
    <mergeCell ref="T14:T15"/>
    <mergeCell ref="U14:U15"/>
    <mergeCell ref="V14:V15"/>
    <mergeCell ref="A12:A13"/>
    <mergeCell ref="B12:B13"/>
    <mergeCell ref="C12:C13"/>
    <mergeCell ref="D12:D13"/>
    <mergeCell ref="Y16:Y17"/>
    <mergeCell ref="G17:H17"/>
    <mergeCell ref="I17:J17"/>
    <mergeCell ref="A18:A19"/>
    <mergeCell ref="B18:B19"/>
    <mergeCell ref="C18:C19"/>
    <mergeCell ref="D18:D19"/>
    <mergeCell ref="O18:O19"/>
    <mergeCell ref="Q18:Q19"/>
    <mergeCell ref="R16:R17"/>
    <mergeCell ref="S16:S17"/>
    <mergeCell ref="T16:T17"/>
    <mergeCell ref="U16:U17"/>
    <mergeCell ref="V16:V17"/>
    <mergeCell ref="A16:A17"/>
    <mergeCell ref="B16:B17"/>
    <mergeCell ref="C16:C17"/>
    <mergeCell ref="D16:D17"/>
    <mergeCell ref="O16:O17"/>
    <mergeCell ref="Q16:Q17"/>
    <mergeCell ref="K17:L17"/>
    <mergeCell ref="M17:N17"/>
    <mergeCell ref="M19:N19"/>
    <mergeCell ref="A20:A21"/>
    <mergeCell ref="B20:B21"/>
    <mergeCell ref="C20:C21"/>
    <mergeCell ref="D20:D21"/>
    <mergeCell ref="O20:O21"/>
    <mergeCell ref="P20:P21"/>
    <mergeCell ref="Q20:Q21"/>
    <mergeCell ref="R18:R19"/>
    <mergeCell ref="S18:S19"/>
    <mergeCell ref="G21:H21"/>
    <mergeCell ref="I21:J21"/>
    <mergeCell ref="R20:R21"/>
    <mergeCell ref="S20:S21"/>
    <mergeCell ref="K19:L19"/>
    <mergeCell ref="K21:L21"/>
    <mergeCell ref="M21:N21"/>
    <mergeCell ref="T20:T21"/>
    <mergeCell ref="Y22:Y23"/>
    <mergeCell ref="G23:H23"/>
    <mergeCell ref="I23:J23"/>
    <mergeCell ref="O22:O23"/>
    <mergeCell ref="Q22:Q23"/>
    <mergeCell ref="R22:R23"/>
    <mergeCell ref="S22:S23"/>
    <mergeCell ref="T22:T23"/>
    <mergeCell ref="U20:U21"/>
    <mergeCell ref="V20:V21"/>
    <mergeCell ref="Y18:Y21"/>
    <mergeCell ref="G19:H19"/>
    <mergeCell ref="I19:J19"/>
    <mergeCell ref="T18:T19"/>
    <mergeCell ref="U18:U19"/>
    <mergeCell ref="V18:V19"/>
    <mergeCell ref="K23:L23"/>
    <mergeCell ref="W18:W19"/>
    <mergeCell ref="X18:X19"/>
    <mergeCell ref="W20:W21"/>
    <mergeCell ref="X20:X21"/>
    <mergeCell ref="W22:W23"/>
    <mergeCell ref="X22:X23"/>
    <mergeCell ref="A24:A25"/>
    <mergeCell ref="B24:B25"/>
    <mergeCell ref="C24:C25"/>
    <mergeCell ref="D24:D25"/>
    <mergeCell ref="O24:O25"/>
    <mergeCell ref="U22:U23"/>
    <mergeCell ref="V22:V23"/>
    <mergeCell ref="A22:A23"/>
    <mergeCell ref="B22:B23"/>
    <mergeCell ref="C22:C23"/>
    <mergeCell ref="D22:D23"/>
    <mergeCell ref="K25:L25"/>
    <mergeCell ref="E22:E23"/>
    <mergeCell ref="E24:E25"/>
    <mergeCell ref="M23:N23"/>
    <mergeCell ref="M25:N25"/>
    <mergeCell ref="F22:F23"/>
    <mergeCell ref="F24:F25"/>
    <mergeCell ref="Y24:Y25"/>
    <mergeCell ref="G25:H25"/>
    <mergeCell ref="I25:J25"/>
    <mergeCell ref="Q24:Q25"/>
    <mergeCell ref="R24:R25"/>
    <mergeCell ref="S24:S25"/>
    <mergeCell ref="T24:T25"/>
    <mergeCell ref="U24:U25"/>
    <mergeCell ref="V24:V25"/>
    <mergeCell ref="W24:W25"/>
    <mergeCell ref="X24:X25"/>
    <mergeCell ref="X6:X7"/>
    <mergeCell ref="W8:W9"/>
    <mergeCell ref="X8:X9"/>
    <mergeCell ref="W10:W11"/>
    <mergeCell ref="W12:W13"/>
    <mergeCell ref="X12:X13"/>
    <mergeCell ref="W14:W15"/>
    <mergeCell ref="X14:X15"/>
    <mergeCell ref="W16:W17"/>
    <mergeCell ref="X16:X17"/>
  </mergeCells>
  <phoneticPr fontId="3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3">
    <tabColor theme="5" tint="0.59999389629810485"/>
  </sheetPr>
  <dimension ref="A59:ET67"/>
  <sheetViews>
    <sheetView view="pageBreakPreview" zoomScale="70" zoomScaleSheetLayoutView="70" workbookViewId="0">
      <selection activeCell="N39" sqref="N39"/>
    </sheetView>
  </sheetViews>
  <sheetFormatPr defaultRowHeight="12.75"/>
  <cols>
    <col min="1" max="16384" width="9.140625" style="181"/>
  </cols>
  <sheetData>
    <row r="59" spans="1:150">
      <c r="A59" s="1719"/>
      <c r="B59" s="1719"/>
      <c r="C59" s="1719"/>
      <c r="D59" s="1719"/>
      <c r="E59" s="1719"/>
      <c r="F59" s="1719"/>
      <c r="G59" s="1719"/>
      <c r="H59" s="1719"/>
      <c r="I59" s="1719"/>
      <c r="J59" s="1719"/>
      <c r="K59" s="1719"/>
      <c r="L59" s="1719"/>
      <c r="M59" s="1719"/>
      <c r="N59" s="1719"/>
      <c r="O59" s="1719"/>
      <c r="P59" s="1719"/>
      <c r="Q59" s="1719"/>
      <c r="R59" s="1719"/>
      <c r="S59" s="1719"/>
      <c r="T59" s="1719"/>
      <c r="U59" s="1719"/>
      <c r="V59" s="1719"/>
      <c r="W59" s="1719"/>
      <c r="X59" s="1719"/>
      <c r="Y59" s="1719"/>
      <c r="Z59" s="1719"/>
      <c r="AA59" s="1719"/>
      <c r="AB59" s="1719"/>
      <c r="AC59" s="1719"/>
      <c r="AD59" s="1719"/>
      <c r="AE59" s="1719"/>
      <c r="AF59" s="1719"/>
      <c r="AG59" s="1719"/>
      <c r="AH59" s="1719"/>
      <c r="AI59" s="1719"/>
      <c r="AJ59" s="1719"/>
      <c r="AK59" s="1719"/>
      <c r="AL59" s="1719"/>
      <c r="AM59" s="1719"/>
      <c r="AN59" s="1719"/>
      <c r="AO59" s="1719"/>
      <c r="AP59" s="1719"/>
      <c r="AQ59" s="1719"/>
      <c r="AR59" s="1719"/>
      <c r="AS59" s="1719"/>
      <c r="AT59" s="1719"/>
      <c r="AU59" s="1719"/>
      <c r="AV59" s="1719"/>
      <c r="AW59" s="1719"/>
      <c r="AX59" s="1719"/>
      <c r="AY59" s="1719"/>
      <c r="AZ59" s="1719"/>
      <c r="BA59" s="1719"/>
      <c r="BB59" s="1719"/>
      <c r="BC59" s="1719"/>
      <c r="BD59" s="1719"/>
      <c r="BE59" s="1719"/>
      <c r="BF59" s="1719"/>
      <c r="BG59" s="1719"/>
      <c r="BH59" s="1719"/>
      <c r="BI59" s="1719"/>
      <c r="BJ59" s="1719"/>
      <c r="BK59" s="1719"/>
      <c r="BL59" s="1719"/>
      <c r="BM59" s="1719"/>
      <c r="BN59" s="1719"/>
      <c r="BO59" s="1719"/>
      <c r="BP59" s="1719"/>
      <c r="BQ59" s="1719"/>
      <c r="BR59" s="1719"/>
      <c r="BS59" s="1719"/>
      <c r="BT59" s="1719"/>
      <c r="BU59" s="1719"/>
      <c r="BV59" s="1719"/>
      <c r="BW59" s="1719"/>
      <c r="BX59" s="1719"/>
      <c r="BY59" s="1719"/>
      <c r="BZ59" s="1719"/>
      <c r="CA59" s="1719"/>
      <c r="CB59" s="1719"/>
      <c r="EA59" s="1718"/>
      <c r="EB59" s="1718"/>
      <c r="EC59" s="1718"/>
      <c r="ED59" s="1718"/>
      <c r="EE59" s="1718"/>
      <c r="EF59" s="1718"/>
      <c r="EG59" s="1718"/>
      <c r="EH59" s="1718"/>
      <c r="EI59" s="1718"/>
      <c r="EJ59" s="1718"/>
      <c r="EK59" s="1718"/>
      <c r="EL59" s="1718"/>
      <c r="EM59" s="1718"/>
      <c r="EN59" s="1718"/>
      <c r="EO59" s="1718"/>
      <c r="EP59" s="1718"/>
      <c r="EQ59" s="1718"/>
      <c r="ER59" s="1718"/>
      <c r="ES59" s="1718"/>
      <c r="ET59" s="1718"/>
    </row>
    <row r="60" spans="1:150">
      <c r="A60" s="1719"/>
      <c r="B60" s="1719"/>
      <c r="C60" s="1719"/>
      <c r="D60" s="1719"/>
      <c r="E60" s="1719"/>
      <c r="F60" s="1719"/>
      <c r="G60" s="1719"/>
      <c r="H60" s="1719"/>
      <c r="I60" s="1719"/>
      <c r="J60" s="1719"/>
      <c r="K60" s="1719"/>
      <c r="L60" s="1719"/>
      <c r="M60" s="1719"/>
      <c r="N60" s="1719"/>
      <c r="O60" s="1719"/>
      <c r="P60" s="1719"/>
      <c r="Q60" s="1719"/>
      <c r="R60" s="1719"/>
      <c r="S60" s="1719"/>
      <c r="T60" s="1719"/>
      <c r="U60" s="1719"/>
      <c r="V60" s="1719"/>
      <c r="W60" s="1719"/>
      <c r="X60" s="1719"/>
      <c r="Y60" s="1719"/>
      <c r="Z60" s="1719"/>
      <c r="AA60" s="1719"/>
      <c r="AB60" s="1719"/>
      <c r="AC60" s="1719"/>
      <c r="AD60" s="1719"/>
      <c r="AE60" s="1719"/>
      <c r="AF60" s="1719"/>
      <c r="AG60" s="1719"/>
      <c r="AH60" s="1719"/>
      <c r="AI60" s="1719"/>
      <c r="AJ60" s="1719"/>
      <c r="AK60" s="1719"/>
      <c r="AL60" s="1719"/>
      <c r="AM60" s="1719"/>
      <c r="AN60" s="1719"/>
      <c r="AO60" s="1719"/>
      <c r="AP60" s="1719"/>
      <c r="AQ60" s="1719"/>
      <c r="AR60" s="1719"/>
      <c r="AS60" s="1719"/>
      <c r="AT60" s="1719"/>
      <c r="AU60" s="1719"/>
      <c r="AV60" s="1719"/>
      <c r="AW60" s="1719"/>
      <c r="AX60" s="1719"/>
      <c r="AY60" s="1719"/>
      <c r="AZ60" s="1719"/>
      <c r="BA60" s="1719"/>
      <c r="BB60" s="1719"/>
      <c r="BC60" s="1719"/>
      <c r="BD60" s="1719"/>
      <c r="BE60" s="1719"/>
      <c r="BF60" s="1719"/>
      <c r="BG60" s="1719"/>
      <c r="BH60" s="1719"/>
      <c r="BI60" s="1719"/>
      <c r="BJ60" s="1719"/>
      <c r="BK60" s="1719"/>
      <c r="BL60" s="1719"/>
      <c r="BM60" s="1719"/>
      <c r="BN60" s="1719"/>
      <c r="BO60" s="1719"/>
      <c r="BP60" s="1719"/>
      <c r="BQ60" s="1719"/>
      <c r="BR60" s="1719"/>
      <c r="BS60" s="1719"/>
      <c r="BT60" s="1719"/>
      <c r="BU60" s="1719"/>
      <c r="BV60" s="1719"/>
      <c r="BW60" s="1719"/>
      <c r="BX60" s="1719"/>
      <c r="BY60" s="1719"/>
      <c r="BZ60" s="1719"/>
      <c r="CA60" s="1719"/>
      <c r="CB60" s="1719"/>
      <c r="EA60" s="1718"/>
      <c r="EB60" s="1718"/>
      <c r="EC60" s="1718"/>
      <c r="ED60" s="1718"/>
      <c r="EE60" s="1718"/>
      <c r="EF60" s="1718"/>
      <c r="EG60" s="1718"/>
      <c r="EH60" s="1718"/>
      <c r="EI60" s="1718"/>
      <c r="EJ60" s="1718"/>
      <c r="EK60" s="1718"/>
      <c r="EL60" s="1718"/>
      <c r="EM60" s="1718"/>
      <c r="EN60" s="1718"/>
      <c r="EO60" s="1718"/>
      <c r="EP60" s="1718"/>
      <c r="EQ60" s="1718"/>
      <c r="ER60" s="1718"/>
      <c r="ES60" s="1718"/>
      <c r="ET60" s="1718"/>
    </row>
    <row r="61" spans="1:150">
      <c r="A61" s="1719"/>
      <c r="B61" s="1719"/>
      <c r="C61" s="1719"/>
      <c r="D61" s="1719"/>
      <c r="E61" s="1719"/>
      <c r="F61" s="1719"/>
      <c r="G61" s="1719"/>
      <c r="H61" s="1719"/>
      <c r="I61" s="1719"/>
      <c r="J61" s="1719"/>
      <c r="K61" s="1719"/>
      <c r="L61" s="1719"/>
      <c r="M61" s="1719"/>
      <c r="N61" s="1719"/>
      <c r="O61" s="1719"/>
      <c r="P61" s="1719"/>
      <c r="Q61" s="1719"/>
      <c r="R61" s="1719"/>
      <c r="S61" s="1719"/>
      <c r="T61" s="1719"/>
      <c r="U61" s="1719"/>
      <c r="V61" s="1719"/>
      <c r="W61" s="1719"/>
      <c r="X61" s="1719"/>
      <c r="Y61" s="1719"/>
      <c r="Z61" s="1719"/>
      <c r="AA61" s="1719"/>
      <c r="AB61" s="1719"/>
      <c r="AC61" s="1719"/>
      <c r="AD61" s="1719"/>
      <c r="AE61" s="1719"/>
      <c r="AF61" s="1719"/>
      <c r="AG61" s="1719"/>
      <c r="AH61" s="1719"/>
      <c r="AI61" s="1719"/>
      <c r="AJ61" s="1719"/>
      <c r="AK61" s="1719"/>
      <c r="AL61" s="1719"/>
      <c r="AM61" s="1719"/>
      <c r="AN61" s="1719"/>
      <c r="AO61" s="1719"/>
      <c r="AP61" s="1719"/>
      <c r="AQ61" s="1719"/>
      <c r="AR61" s="1719"/>
      <c r="AS61" s="1719"/>
      <c r="AT61" s="1719"/>
      <c r="AU61" s="1719"/>
      <c r="AV61" s="1719"/>
      <c r="AW61" s="1719"/>
      <c r="AX61" s="1719"/>
      <c r="AY61" s="1719"/>
      <c r="AZ61" s="1719"/>
      <c r="BA61" s="1719"/>
      <c r="BB61" s="1719"/>
      <c r="BC61" s="1719"/>
      <c r="BD61" s="1719"/>
      <c r="BE61" s="1719"/>
      <c r="BF61" s="1719"/>
      <c r="BG61" s="1719"/>
      <c r="BH61" s="1719"/>
      <c r="BI61" s="1719"/>
      <c r="BJ61" s="1719"/>
      <c r="BK61" s="1719"/>
      <c r="BL61" s="1719"/>
      <c r="BM61" s="1719"/>
      <c r="BN61" s="1719"/>
      <c r="BO61" s="1719"/>
      <c r="BP61" s="1719"/>
      <c r="BQ61" s="1719"/>
      <c r="BR61" s="1719"/>
      <c r="BS61" s="1719"/>
      <c r="BT61" s="1719"/>
      <c r="BU61" s="1719"/>
      <c r="BV61" s="1719"/>
      <c r="BW61" s="1719"/>
      <c r="BX61" s="1719"/>
      <c r="BY61" s="1719"/>
      <c r="BZ61" s="1719"/>
      <c r="CA61" s="1719"/>
      <c r="CB61" s="1719"/>
      <c r="EA61" s="1718"/>
      <c r="EB61" s="1718"/>
      <c r="EC61" s="1718"/>
      <c r="ED61" s="1718"/>
      <c r="EE61" s="1718"/>
      <c r="EF61" s="1718"/>
      <c r="EG61" s="1718"/>
      <c r="EH61" s="1718"/>
      <c r="EI61" s="1718"/>
      <c r="EJ61" s="1718"/>
      <c r="EK61" s="1718"/>
      <c r="EL61" s="1718"/>
      <c r="EM61" s="1718"/>
      <c r="EN61" s="1718"/>
      <c r="EO61" s="1718"/>
      <c r="EP61" s="1718"/>
      <c r="EQ61" s="1718"/>
      <c r="ER61" s="1718"/>
      <c r="ES61" s="1718"/>
      <c r="ET61" s="1718"/>
    </row>
    <row r="62" spans="1:150">
      <c r="AO62" s="1719"/>
      <c r="AP62" s="1719"/>
      <c r="AQ62" s="1719"/>
      <c r="AR62" s="1719"/>
      <c r="AS62" s="1719"/>
      <c r="AT62" s="1719"/>
      <c r="AU62" s="1719"/>
      <c r="AV62" s="1719"/>
      <c r="AW62" s="1719"/>
      <c r="AX62" s="1719"/>
      <c r="AY62" s="1719"/>
      <c r="AZ62" s="1719"/>
      <c r="BA62" s="1719"/>
      <c r="BB62" s="1719"/>
      <c r="BC62" s="1719"/>
      <c r="BD62" s="1719"/>
      <c r="BE62" s="1719"/>
      <c r="BF62" s="1719"/>
      <c r="BG62" s="1719"/>
      <c r="BH62" s="1719"/>
    </row>
    <row r="63" spans="1:150">
      <c r="AO63" s="1719"/>
      <c r="AP63" s="1719"/>
      <c r="AQ63" s="1719"/>
      <c r="AR63" s="1719"/>
      <c r="AS63" s="1719"/>
      <c r="AT63" s="1719"/>
      <c r="AU63" s="1719"/>
      <c r="AV63" s="1719"/>
      <c r="AW63" s="1719"/>
      <c r="AX63" s="1719"/>
      <c r="AY63" s="1719"/>
      <c r="AZ63" s="1719"/>
      <c r="BA63" s="1719"/>
      <c r="BB63" s="1719"/>
      <c r="BC63" s="1719"/>
      <c r="BD63" s="1719"/>
      <c r="BE63" s="1719"/>
      <c r="BF63" s="1719"/>
      <c r="BG63" s="1719"/>
      <c r="BH63" s="1719"/>
    </row>
    <row r="64" spans="1:150">
      <c r="AO64" s="1719"/>
      <c r="AP64" s="1719"/>
      <c r="AQ64" s="1719"/>
      <c r="AR64" s="1719"/>
      <c r="AS64" s="1719"/>
      <c r="AT64" s="1719"/>
      <c r="AU64" s="1719"/>
      <c r="AV64" s="1719"/>
      <c r="AW64" s="1719"/>
      <c r="AX64" s="1719"/>
      <c r="AY64" s="1719"/>
      <c r="AZ64" s="1719"/>
      <c r="BA64" s="1719"/>
      <c r="BB64" s="1719"/>
      <c r="BC64" s="1719"/>
      <c r="BD64" s="1719"/>
      <c r="BE64" s="1719"/>
      <c r="BF64" s="1719"/>
      <c r="BG64" s="1719"/>
      <c r="BH64" s="1719"/>
    </row>
    <row r="65" spans="41:60">
      <c r="AO65" s="1719"/>
      <c r="AP65" s="1719"/>
      <c r="AQ65" s="1719"/>
      <c r="AR65" s="1719"/>
      <c r="AS65" s="1719"/>
      <c r="AT65" s="1719"/>
      <c r="AU65" s="1719"/>
      <c r="AV65" s="1719"/>
      <c r="AW65" s="1719"/>
      <c r="AX65" s="1719"/>
      <c r="AY65" s="1719"/>
      <c r="AZ65" s="1719"/>
      <c r="BA65" s="1719"/>
      <c r="BB65" s="1719"/>
      <c r="BC65" s="1719"/>
      <c r="BD65" s="1719"/>
      <c r="BE65" s="1719"/>
      <c r="BF65" s="1719"/>
      <c r="BG65" s="1719"/>
      <c r="BH65" s="1719"/>
    </row>
    <row r="66" spans="41:60">
      <c r="AO66" s="1719"/>
      <c r="AP66" s="1719"/>
      <c r="AQ66" s="1719"/>
      <c r="AR66" s="1719"/>
      <c r="AS66" s="1719"/>
      <c r="AT66" s="1719"/>
      <c r="AU66" s="1719"/>
      <c r="AV66" s="1719"/>
      <c r="AW66" s="1719"/>
      <c r="AX66" s="1719"/>
      <c r="AY66" s="1719"/>
      <c r="AZ66" s="1719"/>
      <c r="BA66" s="1719"/>
      <c r="BB66" s="1719"/>
      <c r="BC66" s="1719"/>
      <c r="BD66" s="1719"/>
      <c r="BE66" s="1719"/>
      <c r="BF66" s="1719"/>
      <c r="BG66" s="1719"/>
      <c r="BH66" s="1719"/>
    </row>
    <row r="67" spans="41:60">
      <c r="AO67" s="1719"/>
      <c r="AP67" s="1719"/>
      <c r="AQ67" s="1719"/>
      <c r="AR67" s="1719"/>
      <c r="AS67" s="1719"/>
      <c r="AT67" s="1719"/>
      <c r="AU67" s="1719"/>
      <c r="AV67" s="1719"/>
      <c r="AW67" s="1719"/>
      <c r="AX67" s="1719"/>
      <c r="AY67" s="1719"/>
      <c r="AZ67" s="1719"/>
      <c r="BA67" s="1719"/>
      <c r="BB67" s="1719"/>
      <c r="BC67" s="1719"/>
      <c r="BD67" s="1719"/>
      <c r="BE67" s="1719"/>
      <c r="BF67" s="1719"/>
      <c r="BG67" s="1719"/>
      <c r="BH67" s="1719"/>
    </row>
  </sheetData>
  <mergeCells count="7">
    <mergeCell ref="EA59:ET61"/>
    <mergeCell ref="AO62:BH64"/>
    <mergeCell ref="AO65:BH67"/>
    <mergeCell ref="A59:T61"/>
    <mergeCell ref="U59:AN61"/>
    <mergeCell ref="AO59:BH61"/>
    <mergeCell ref="BI59:CB61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colBreaks count="14" manualBreakCount="14">
    <brk id="10" max="57" man="1"/>
    <brk id="20" max="57" man="1"/>
    <brk id="30" max="57" man="1"/>
    <brk id="40" max="57" man="1"/>
    <brk id="50" max="57" man="1"/>
    <brk id="60" max="57" man="1"/>
    <brk id="70" max="57" man="1"/>
    <brk id="80" max="57" man="1"/>
    <brk id="90" max="57" man="1"/>
    <brk id="100" max="57" man="1"/>
    <brk id="110" max="57" man="1"/>
    <brk id="120" max="57" man="1"/>
    <brk id="130" max="57" man="1"/>
    <brk id="140" max="57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0000"/>
  </sheetPr>
  <dimension ref="A2:N43"/>
  <sheetViews>
    <sheetView view="pageBreakPreview" zoomScale="85" zoomScaleNormal="85" zoomScaleSheetLayoutView="85" workbookViewId="0">
      <selection activeCell="H17" sqref="H17"/>
    </sheetView>
  </sheetViews>
  <sheetFormatPr defaultColWidth="9.140625" defaultRowHeight="15.75"/>
  <cols>
    <col min="1" max="1" width="7.7109375" style="1183" customWidth="1"/>
    <col min="2" max="2" width="14" style="1183" customWidth="1"/>
    <col min="3" max="3" width="22.28515625" style="1183" customWidth="1"/>
    <col min="4" max="4" width="16.7109375" style="1183" customWidth="1"/>
    <col min="5" max="5" width="7.42578125" style="1183" customWidth="1"/>
    <col min="6" max="6" width="10.7109375" style="1183" customWidth="1"/>
    <col min="7" max="7" width="13.7109375" style="1183" customWidth="1"/>
    <col min="8" max="8" width="17.140625" style="1183" customWidth="1"/>
    <col min="9" max="9" width="15.5703125" style="1183" customWidth="1"/>
    <col min="10" max="10" width="24.85546875" style="1183" customWidth="1"/>
    <col min="11" max="11" width="16.140625" style="1183" customWidth="1"/>
    <col min="12" max="12" width="14.5703125" style="1183" customWidth="1"/>
    <col min="13" max="13" width="14.140625" style="1183" customWidth="1"/>
    <col min="14" max="14" width="16.7109375" style="1183" customWidth="1"/>
    <col min="15" max="16384" width="9.140625" style="1183"/>
  </cols>
  <sheetData>
    <row r="2" spans="1:14" ht="39.75" customHeight="1">
      <c r="A2" s="1720" t="s">
        <v>7155</v>
      </c>
      <c r="B2" s="1720"/>
      <c r="C2" s="1720"/>
      <c r="D2" s="1720"/>
      <c r="E2" s="1720"/>
      <c r="F2" s="1720"/>
      <c r="G2" s="1720"/>
      <c r="H2" s="1720"/>
      <c r="I2" s="1720"/>
      <c r="J2" s="1720"/>
      <c r="K2" s="1720"/>
      <c r="L2" s="1720"/>
      <c r="M2" s="1720"/>
      <c r="N2" s="1720"/>
    </row>
    <row r="3" spans="1:14" ht="30" customHeight="1">
      <c r="A3" s="1184" t="s">
        <v>7156</v>
      </c>
      <c r="B3" s="1184"/>
      <c r="C3" s="1184"/>
      <c r="D3" s="1184"/>
      <c r="E3" s="1184"/>
      <c r="F3" s="1184"/>
      <c r="G3" s="1184"/>
      <c r="H3" s="1184"/>
      <c r="I3" s="1185"/>
      <c r="J3" s="1185"/>
      <c r="K3" s="1185"/>
      <c r="L3" s="1721" t="s">
        <v>7157</v>
      </c>
      <c r="M3" s="1721"/>
      <c r="N3" s="1721"/>
    </row>
    <row r="4" spans="1:14" ht="56.25" customHeight="1">
      <c r="A4" s="1186" t="s">
        <v>7158</v>
      </c>
      <c r="B4" s="1186" t="s">
        <v>7159</v>
      </c>
      <c r="C4" s="1186" t="s">
        <v>7160</v>
      </c>
      <c r="D4" s="1186" t="s">
        <v>7161</v>
      </c>
      <c r="E4" s="1186" t="s">
        <v>1849</v>
      </c>
      <c r="F4" s="1186" t="s">
        <v>6814</v>
      </c>
      <c r="G4" s="1186" t="s">
        <v>7162</v>
      </c>
      <c r="H4" s="1186" t="s">
        <v>7163</v>
      </c>
      <c r="I4" s="1186" t="s">
        <v>7164</v>
      </c>
      <c r="J4" s="1186" t="s">
        <v>7165</v>
      </c>
      <c r="K4" s="1186" t="s">
        <v>7166</v>
      </c>
      <c r="L4" s="1186" t="s">
        <v>7167</v>
      </c>
      <c r="M4" s="1186" t="s">
        <v>7168</v>
      </c>
      <c r="N4" s="1186" t="s">
        <v>7169</v>
      </c>
    </row>
    <row r="5" spans="1:14" ht="34.5" customHeight="1">
      <c r="A5" s="1187">
        <v>1</v>
      </c>
      <c r="B5" s="1188" t="s">
        <v>7353</v>
      </c>
      <c r="C5" s="1189" t="str">
        <f>+'설계가대비조사가비교표 (조달)'!A8</f>
        <v>흄관
(원심력철근콘크리트관(B형))</v>
      </c>
      <c r="D5" s="1190" t="str">
        <f>'설계가대비조사가비교표 (조달)'!B9</f>
        <v>D350</v>
      </c>
      <c r="E5" s="1187" t="str">
        <f>+'설계가대비조사가비교표 (조달)'!C8</f>
        <v>본</v>
      </c>
      <c r="F5" s="1191">
        <f>'설계가대비조사가비교표 (조달)'!H9</f>
        <v>40</v>
      </c>
      <c r="G5" s="1192">
        <f>'설계가대비조사가비교표 (조달)'!I9</f>
        <v>63720</v>
      </c>
      <c r="H5" s="1193">
        <f t="shared" ref="H5:H30" si="0">TRUNC(F5*G5,0)</f>
        <v>2548800</v>
      </c>
      <c r="I5" s="1194" t="s">
        <v>7170</v>
      </c>
      <c r="J5" s="1193" t="str">
        <f>+'설계가대비조사가비교표 (조달)'!K8</f>
        <v>원기업(경기도 양주)</v>
      </c>
      <c r="K5" s="1195" t="s">
        <v>7171</v>
      </c>
      <c r="L5" s="1196" t="s">
        <v>7172</v>
      </c>
      <c r="M5" s="1187" t="s">
        <v>7173</v>
      </c>
      <c r="N5" s="1197" t="s">
        <v>7174</v>
      </c>
    </row>
    <row r="6" spans="1:14" ht="34.5" customHeight="1">
      <c r="A6" s="1187">
        <v>2</v>
      </c>
      <c r="B6" s="1188" t="s">
        <v>7354</v>
      </c>
      <c r="C6" s="1189" t="str">
        <f>+C5</f>
        <v>흄관
(원심력철근콘크리트관(B형))</v>
      </c>
      <c r="D6" s="1190" t="str">
        <f>+'설계가대비조사가비교표 (조달)'!B10</f>
        <v>D400</v>
      </c>
      <c r="E6" s="1187" t="str">
        <f>+'설계가대비조사가비교표 (조달)'!C10</f>
        <v>본</v>
      </c>
      <c r="F6" s="1191">
        <f>'설계가대비조사가비교표 (조달)'!H10</f>
        <v>2</v>
      </c>
      <c r="G6" s="1192">
        <f>'설계가대비조사가비교표 (조달)'!I10</f>
        <v>66920</v>
      </c>
      <c r="H6" s="1193">
        <f t="shared" si="0"/>
        <v>133840</v>
      </c>
      <c r="I6" s="1194" t="str">
        <f>+I5</f>
        <v>~2026.06.30</v>
      </c>
      <c r="J6" s="1193" t="str">
        <f>+'설계가대비조사가비교표 (조달)'!K10</f>
        <v>원기업(경기도 양주)</v>
      </c>
      <c r="K6" s="1195" t="str">
        <f>+K5</f>
        <v>경기도 양주시</v>
      </c>
      <c r="L6" s="1196" t="s">
        <v>7172</v>
      </c>
      <c r="M6" s="1187" t="s">
        <v>7173</v>
      </c>
      <c r="N6" s="1197" t="s">
        <v>7174</v>
      </c>
    </row>
    <row r="7" spans="1:14" ht="34.5" customHeight="1">
      <c r="A7" s="1187">
        <v>3</v>
      </c>
      <c r="B7" s="1188" t="s">
        <v>7355</v>
      </c>
      <c r="C7" s="1189" t="str">
        <f>+C6</f>
        <v>흄관
(원심력철근콘크리트관(B형))</v>
      </c>
      <c r="D7" s="1190" t="str">
        <f>+'설계가대비조사가비교표 (조달)'!B11</f>
        <v>D600</v>
      </c>
      <c r="E7" s="1187" t="str">
        <f>+'설계가대비조사가비교표 (조달)'!C11</f>
        <v>본</v>
      </c>
      <c r="F7" s="1191">
        <f>'설계가대비조사가비교표 (조달)'!H11</f>
        <v>21</v>
      </c>
      <c r="G7" s="1192">
        <f>'설계가대비조사가비교표 (조달)'!I11</f>
        <v>130080</v>
      </c>
      <c r="H7" s="1193">
        <f t="shared" si="0"/>
        <v>2731680</v>
      </c>
      <c r="I7" s="1194" t="str">
        <f t="shared" ref="I7:I30" si="1">+I6</f>
        <v>~2026.06.30</v>
      </c>
      <c r="J7" s="1193" t="str">
        <f>+'설계가대비조사가비교표 (조달)'!K11</f>
        <v>원기업(경기도 양주)</v>
      </c>
      <c r="K7" s="1195" t="str">
        <f>+K6</f>
        <v>경기도 양주시</v>
      </c>
      <c r="L7" s="1196" t="s">
        <v>7172</v>
      </c>
      <c r="M7" s="1187" t="s">
        <v>7173</v>
      </c>
      <c r="N7" s="1197" t="s">
        <v>7174</v>
      </c>
    </row>
    <row r="8" spans="1:14" ht="34.5" customHeight="1">
      <c r="A8" s="1187">
        <v>4</v>
      </c>
      <c r="B8" s="1188" t="s">
        <v>7356</v>
      </c>
      <c r="C8" s="1189" t="str">
        <f>+C7</f>
        <v>흄관
(원심력철근콘크리트관(B형))</v>
      </c>
      <c r="D8" s="1190" t="str">
        <f>+'설계가대비조사가비교표 (조달)'!B12</f>
        <v>D700</v>
      </c>
      <c r="E8" s="1187" t="str">
        <f>+'설계가대비조사가비교표 (조달)'!C12</f>
        <v>본</v>
      </c>
      <c r="F8" s="1191">
        <f>'설계가대비조사가비교표 (조달)'!H12</f>
        <v>24</v>
      </c>
      <c r="G8" s="1192">
        <f>'설계가대비조사가비교표 (조달)'!I12</f>
        <v>178590</v>
      </c>
      <c r="H8" s="1193">
        <f t="shared" si="0"/>
        <v>4286160</v>
      </c>
      <c r="I8" s="1194" t="str">
        <f t="shared" si="1"/>
        <v>~2026.06.30</v>
      </c>
      <c r="J8" s="1193" t="str">
        <f>+'설계가대비조사가비교표 (조달)'!K12</f>
        <v>원기업(경기도 양주)</v>
      </c>
      <c r="K8" s="1195" t="str">
        <f>+K7</f>
        <v>경기도 양주시</v>
      </c>
      <c r="L8" s="1196" t="s">
        <v>7172</v>
      </c>
      <c r="M8" s="1187" t="s">
        <v>7173</v>
      </c>
      <c r="N8" s="1197" t="s">
        <v>7174</v>
      </c>
    </row>
    <row r="9" spans="1:14" ht="34.5" customHeight="1" thickBot="1">
      <c r="A9" s="1378">
        <v>5</v>
      </c>
      <c r="B9" s="1379" t="s">
        <v>7357</v>
      </c>
      <c r="C9" s="1380" t="str">
        <f>+C8</f>
        <v>흄관
(원심력철근콘크리트관(B형))</v>
      </c>
      <c r="D9" s="1381" t="str">
        <f>+'설계가대비조사가비교표 (조달)'!B13</f>
        <v>D900</v>
      </c>
      <c r="E9" s="1378" t="str">
        <f>+'설계가대비조사가비교표 (조달)'!C13</f>
        <v>본</v>
      </c>
      <c r="F9" s="1382">
        <f>'설계가대비조사가비교표 (조달)'!H13</f>
        <v>74</v>
      </c>
      <c r="G9" s="1383">
        <f>'설계가대비조사가비교표 (조달)'!I13</f>
        <v>291160</v>
      </c>
      <c r="H9" s="1384">
        <f t="shared" si="0"/>
        <v>21545840</v>
      </c>
      <c r="I9" s="1385" t="str">
        <f t="shared" si="1"/>
        <v>~2026.06.30</v>
      </c>
      <c r="J9" s="1384" t="str">
        <f>+'설계가대비조사가비교표 (조달)'!K13</f>
        <v>원기업(경기도 양주)</v>
      </c>
      <c r="K9" s="1386" t="str">
        <f>+K8</f>
        <v>경기도 양주시</v>
      </c>
      <c r="L9" s="1387" t="s">
        <v>7172</v>
      </c>
      <c r="M9" s="1378" t="s">
        <v>7173</v>
      </c>
      <c r="N9" s="1388" t="s">
        <v>7174</v>
      </c>
    </row>
    <row r="10" spans="1:14" ht="34.5" customHeight="1">
      <c r="A10" s="1400">
        <v>6</v>
      </c>
      <c r="B10" s="1401" t="s">
        <v>7358</v>
      </c>
      <c r="C10" s="1402" t="s">
        <v>7175</v>
      </c>
      <c r="D10" s="1403" t="str">
        <f>+'설계가대비조사가비교표 (조달)'!B32</f>
        <v>상부:φ900㎜×100S</v>
      </c>
      <c r="E10" s="1400" t="str">
        <f>+'설계가대비조사가비교표 (조달)'!C32</f>
        <v>개</v>
      </c>
      <c r="F10" s="1404">
        <f>+'설계가대비조사가비교표 (조달)'!H32</f>
        <v>1</v>
      </c>
      <c r="G10" s="1405">
        <f>+'설계가대비조사가비교표 (조달)'!I32</f>
        <v>128600</v>
      </c>
      <c r="H10" s="1406">
        <f t="shared" ref="H10" si="2">TRUNC(F10*G10,0)</f>
        <v>128600</v>
      </c>
      <c r="I10" s="1407" t="str">
        <f>+I8</f>
        <v>~2026.06.30</v>
      </c>
      <c r="J10" s="1406" t="str">
        <f>+'설계가대비조사가비교표 (조달)'!K32</f>
        <v>대명콘크리트(경기 파주)</v>
      </c>
      <c r="K10" s="1408" t="s">
        <v>7176</v>
      </c>
      <c r="L10" s="1409" t="s">
        <v>7172</v>
      </c>
      <c r="M10" s="1400" t="s">
        <v>7173</v>
      </c>
      <c r="N10" s="1410" t="s">
        <v>7174</v>
      </c>
    </row>
    <row r="11" spans="1:14" ht="34.5" customHeight="1">
      <c r="A11" s="1389">
        <v>7</v>
      </c>
      <c r="B11" s="1390" t="s">
        <v>7359</v>
      </c>
      <c r="C11" s="1391" t="s">
        <v>7175</v>
      </c>
      <c r="D11" s="1392" t="str">
        <f>+'설계가대비조사가비교표 (조달)'!B33</f>
        <v>상부:φ900㎜×200S</v>
      </c>
      <c r="E11" s="1389" t="str">
        <f>+'설계가대비조사가비교표 (조달)'!C33</f>
        <v>개</v>
      </c>
      <c r="F11" s="1434">
        <f>+'설계가대비조사가비교표 (조달)'!H33</f>
        <v>3</v>
      </c>
      <c r="G11" s="1435">
        <f>+'설계가대비조사가비교표 (조달)'!I33</f>
        <v>140400</v>
      </c>
      <c r="H11" s="1393">
        <f t="shared" si="0"/>
        <v>421200</v>
      </c>
      <c r="I11" s="1394" t="str">
        <f>+I9</f>
        <v>~2026.06.30</v>
      </c>
      <c r="J11" s="1393" t="str">
        <f>+'설계가대비조사가비교표 (조달)'!K33</f>
        <v>대명콘크리트(경기 파주)</v>
      </c>
      <c r="K11" s="1395" t="s">
        <v>7176</v>
      </c>
      <c r="L11" s="1396" t="s">
        <v>7172</v>
      </c>
      <c r="M11" s="1389" t="s">
        <v>7173</v>
      </c>
      <c r="N11" s="1397" t="s">
        <v>7174</v>
      </c>
    </row>
    <row r="12" spans="1:14" ht="34.5" customHeight="1" thickBot="1">
      <c r="A12" s="1411">
        <v>8</v>
      </c>
      <c r="B12" s="1412" t="s">
        <v>7360</v>
      </c>
      <c r="C12" s="1413" t="str">
        <f t="shared" ref="C12:C34" si="3">+C11</f>
        <v>맨홀블록</v>
      </c>
      <c r="D12" s="1414" t="str">
        <f>+'설계가대비조사가비교표 (조달)'!B35</f>
        <v>하부:φ900㎜×1000B</v>
      </c>
      <c r="E12" s="1411" t="str">
        <f>+'설계가대비조사가비교표 (조달)'!C35</f>
        <v>개</v>
      </c>
      <c r="F12" s="1415">
        <f>+'설계가대비조사가비교표 (조달)'!H35</f>
        <v>4</v>
      </c>
      <c r="G12" s="1416">
        <f>+'설계가대비조사가비교표 (조달)'!I35</f>
        <v>387000</v>
      </c>
      <c r="H12" s="1417">
        <f t="shared" si="0"/>
        <v>1548000</v>
      </c>
      <c r="I12" s="1418" t="str">
        <f t="shared" si="1"/>
        <v>~2026.06.30</v>
      </c>
      <c r="J12" s="1417" t="str">
        <f>+'설계가대비조사가비교표 (조달)'!K35</f>
        <v>대명콘크리트(경기 파주)</v>
      </c>
      <c r="K12" s="1419" t="s">
        <v>7177</v>
      </c>
      <c r="L12" s="1420" t="s">
        <v>7172</v>
      </c>
      <c r="M12" s="1411" t="s">
        <v>7178</v>
      </c>
      <c r="N12" s="1421" t="s">
        <v>7174</v>
      </c>
    </row>
    <row r="13" spans="1:14" ht="34.5" customHeight="1">
      <c r="A13" s="1400">
        <f t="shared" ref="A13:A34" si="4">+A12+1</f>
        <v>9</v>
      </c>
      <c r="B13" s="1401" t="s">
        <v>7361</v>
      </c>
      <c r="C13" s="1402" t="str">
        <f t="shared" si="3"/>
        <v>맨홀블록</v>
      </c>
      <c r="D13" s="1403" t="str">
        <f>+'설계가대비조사가비교표 (조달)'!B38</f>
        <v>상부:φ1200㎜×300S</v>
      </c>
      <c r="E13" s="1400" t="str">
        <f>+'설계가대비조사가비교표 (조달)'!C38</f>
        <v>개</v>
      </c>
      <c r="F13" s="1404">
        <f>+'설계가대비조사가비교표 (조달)'!H38</f>
        <v>3</v>
      </c>
      <c r="G13" s="1405">
        <f>+'설계가대비조사가비교표 (조달)'!I38</f>
        <v>264300</v>
      </c>
      <c r="H13" s="1406">
        <f t="shared" si="0"/>
        <v>792900</v>
      </c>
      <c r="I13" s="1407" t="str">
        <f t="shared" si="1"/>
        <v>~2026.06.30</v>
      </c>
      <c r="J13" s="1406" t="str">
        <f>+'설계가대비조사가비교표 (조달)'!K38</f>
        <v>대명콘크리트(경기 파주)</v>
      </c>
      <c r="K13" s="1408" t="s">
        <v>7177</v>
      </c>
      <c r="L13" s="1409" t="s">
        <v>7172</v>
      </c>
      <c r="M13" s="1400" t="s">
        <v>7179</v>
      </c>
      <c r="N13" s="1410" t="s">
        <v>7174</v>
      </c>
    </row>
    <row r="14" spans="1:14" ht="34.5" customHeight="1">
      <c r="A14" s="1187">
        <f t="shared" si="4"/>
        <v>10</v>
      </c>
      <c r="B14" s="1188" t="s">
        <v>7362</v>
      </c>
      <c r="C14" s="1189" t="str">
        <f t="shared" si="3"/>
        <v>맨홀블록</v>
      </c>
      <c r="D14" s="1190" t="str">
        <f>+'설계가대비조사가비교표 (조달)'!B39</f>
        <v>상부:φ1200㎜×400S</v>
      </c>
      <c r="E14" s="1187" t="str">
        <f>+'설계가대비조사가비교표 (조달)'!C39</f>
        <v>개</v>
      </c>
      <c r="F14" s="1191">
        <f>+'설계가대비조사가비교표 (조달)'!H39</f>
        <v>1</v>
      </c>
      <c r="G14" s="1198">
        <f>+'설계가대비조사가비교표 (조달)'!I39</f>
        <v>300900</v>
      </c>
      <c r="H14" s="1193">
        <f t="shared" si="0"/>
        <v>300900</v>
      </c>
      <c r="I14" s="1194" t="str">
        <f t="shared" si="1"/>
        <v>~2026.06.30</v>
      </c>
      <c r="J14" s="1193" t="str">
        <f>+'설계가대비조사가비교표 (조달)'!K39</f>
        <v>대명콘크리트(경기 파주)</v>
      </c>
      <c r="K14" s="1195" t="s">
        <v>7180</v>
      </c>
      <c r="L14" s="1196" t="s">
        <v>7172</v>
      </c>
      <c r="M14" s="1187" t="s">
        <v>7179</v>
      </c>
      <c r="N14" s="1197" t="s">
        <v>7174</v>
      </c>
    </row>
    <row r="15" spans="1:14" ht="34.5" customHeight="1">
      <c r="A15" s="1187">
        <f t="shared" si="4"/>
        <v>11</v>
      </c>
      <c r="B15" s="1188" t="s">
        <v>7363</v>
      </c>
      <c r="C15" s="1189" t="str">
        <f t="shared" si="3"/>
        <v>맨홀블록</v>
      </c>
      <c r="D15" s="1190" t="str">
        <f>+'설계가대비조사가비교표 (조달)'!B40</f>
        <v>상부:φ1200㎜×500S</v>
      </c>
      <c r="E15" s="1187" t="str">
        <f>+'설계가대비조사가비교표 (조달)'!C40</f>
        <v>개</v>
      </c>
      <c r="F15" s="1191">
        <f>+'설계가대비조사가비교표 (조달)'!H40</f>
        <v>1</v>
      </c>
      <c r="G15" s="1198">
        <f>+'설계가대비조사가비교표 (조달)'!I40</f>
        <v>325600</v>
      </c>
      <c r="H15" s="1193">
        <f t="shared" si="0"/>
        <v>325600</v>
      </c>
      <c r="I15" s="1194" t="str">
        <f t="shared" si="1"/>
        <v>~2026.06.30</v>
      </c>
      <c r="J15" s="1193" t="str">
        <f>+'설계가대비조사가비교표 (조달)'!K40</f>
        <v>대명콘크리트(경기 파주)</v>
      </c>
      <c r="K15" s="1195" t="s">
        <v>7177</v>
      </c>
      <c r="L15" s="1196" t="s">
        <v>7172</v>
      </c>
      <c r="M15" s="1187" t="s">
        <v>7181</v>
      </c>
      <c r="N15" s="1197" t="s">
        <v>7174</v>
      </c>
    </row>
    <row r="16" spans="1:14" ht="34.5" customHeight="1">
      <c r="A16" s="1187">
        <f t="shared" si="4"/>
        <v>12</v>
      </c>
      <c r="B16" s="1188" t="s">
        <v>7364</v>
      </c>
      <c r="C16" s="1189" t="str">
        <f t="shared" si="3"/>
        <v>맨홀블록</v>
      </c>
      <c r="D16" s="1190" t="str">
        <f>+'설계가대비조사가비교표 (조달)'!B41</f>
        <v>연직:φ1200㎜×500H</v>
      </c>
      <c r="E16" s="1187" t="str">
        <f>+'설계가대비조사가비교표 (조달)'!C41</f>
        <v>개</v>
      </c>
      <c r="F16" s="1191">
        <f>+'설계가대비조사가비교표 (조달)'!H41</f>
        <v>4</v>
      </c>
      <c r="G16" s="1198">
        <f>+'설계가대비조사가비교표 (조달)'!I41</f>
        <v>208800</v>
      </c>
      <c r="H16" s="1193">
        <f t="shared" si="0"/>
        <v>835200</v>
      </c>
      <c r="I16" s="1194" t="str">
        <f t="shared" si="1"/>
        <v>~2026.06.30</v>
      </c>
      <c r="J16" s="1193" t="str">
        <f>+'설계가대비조사가비교표 (조달)'!K41</f>
        <v>대명콘크리트(경기 파주)</v>
      </c>
      <c r="K16" s="1195" t="s">
        <v>7180</v>
      </c>
      <c r="L16" s="1196" t="s">
        <v>7172</v>
      </c>
      <c r="M16" s="1187" t="s">
        <v>7179</v>
      </c>
      <c r="N16" s="1197" t="s">
        <v>7174</v>
      </c>
    </row>
    <row r="17" spans="1:14" ht="34.5" customHeight="1">
      <c r="A17" s="1187">
        <f t="shared" si="4"/>
        <v>13</v>
      </c>
      <c r="B17" s="1188" t="s">
        <v>7365</v>
      </c>
      <c r="C17" s="1189" t="str">
        <f t="shared" si="3"/>
        <v>맨홀블록</v>
      </c>
      <c r="D17" s="1190" t="str">
        <f>+'설계가대비조사가비교표 (조달)'!B43</f>
        <v>연직:φ1200㎜×1000H</v>
      </c>
      <c r="E17" s="1187" t="str">
        <f>+'설계가대비조사가비교표 (조달)'!C43</f>
        <v>개</v>
      </c>
      <c r="F17" s="1191">
        <f>+'설계가대비조사가비교표 (조달)'!H43</f>
        <v>4</v>
      </c>
      <c r="G17" s="1198">
        <f>+'설계가대비조사가비교표 (조달)'!I43</f>
        <v>376400</v>
      </c>
      <c r="H17" s="1193">
        <f t="shared" si="0"/>
        <v>1505600</v>
      </c>
      <c r="I17" s="1194" t="str">
        <f t="shared" si="1"/>
        <v>~2026.06.30</v>
      </c>
      <c r="J17" s="1193" t="str">
        <f>+'설계가대비조사가비교표 (조달)'!K43</f>
        <v>대명콘크리트(경기 파주)</v>
      </c>
      <c r="K17" s="1195" t="s">
        <v>7182</v>
      </c>
      <c r="L17" s="1196" t="s">
        <v>7172</v>
      </c>
      <c r="M17" s="1187" t="s">
        <v>7183</v>
      </c>
      <c r="N17" s="1197" t="s">
        <v>7174</v>
      </c>
    </row>
    <row r="18" spans="1:14" ht="34.5" customHeight="1" thickBot="1">
      <c r="A18" s="1411">
        <f t="shared" si="4"/>
        <v>14</v>
      </c>
      <c r="B18" s="1412" t="s">
        <v>7366</v>
      </c>
      <c r="C18" s="1413" t="str">
        <f t="shared" si="3"/>
        <v>맨홀블록</v>
      </c>
      <c r="D18" s="1414" t="str">
        <f>+'설계가대비조사가비교표 (조달)'!B45</f>
        <v>하부:φ1200㎜×1200B</v>
      </c>
      <c r="E18" s="1411" t="str">
        <f>+'설계가대비조사가비교표 (조달)'!C45</f>
        <v>개</v>
      </c>
      <c r="F18" s="1415">
        <f>+'설계가대비조사가비교표 (조달)'!H45</f>
        <v>5</v>
      </c>
      <c r="G18" s="1416">
        <f>+'설계가대비조사가비교표 (조달)'!I45</f>
        <v>620600</v>
      </c>
      <c r="H18" s="1417">
        <f t="shared" si="0"/>
        <v>3103000</v>
      </c>
      <c r="I18" s="1418" t="str">
        <f t="shared" si="1"/>
        <v>~2026.06.30</v>
      </c>
      <c r="J18" s="1417" t="str">
        <f>+'설계가대비조사가비교표 (조달)'!K45</f>
        <v>대명콘크리트(경기 파주)</v>
      </c>
      <c r="K18" s="1419" t="s">
        <v>7180</v>
      </c>
      <c r="L18" s="1420" t="s">
        <v>7172</v>
      </c>
      <c r="M18" s="1411" t="s">
        <v>7184</v>
      </c>
      <c r="N18" s="1421" t="s">
        <v>7174</v>
      </c>
    </row>
    <row r="19" spans="1:14" ht="34.5" customHeight="1">
      <c r="A19" s="1400">
        <f t="shared" si="4"/>
        <v>15</v>
      </c>
      <c r="B19" s="1401" t="s">
        <v>7367</v>
      </c>
      <c r="C19" s="1402" t="str">
        <f t="shared" si="3"/>
        <v>맨홀블록</v>
      </c>
      <c r="D19" s="1403" t="str">
        <f>+'설계가대비조사가비교표 (조달)'!B47</f>
        <v>상부:φ1500㎜×500S</v>
      </c>
      <c r="E19" s="1400" t="str">
        <f>+'설계가대비조사가비교표 (조달)'!C47</f>
        <v>개</v>
      </c>
      <c r="F19" s="1404">
        <f>+'설계가대비조사가비교표 (조달)'!H47</f>
        <v>1</v>
      </c>
      <c r="G19" s="1405">
        <f>+'설계가대비조사가비교표 (조달)'!I47</f>
        <v>643100</v>
      </c>
      <c r="H19" s="1406">
        <f t="shared" si="0"/>
        <v>643100</v>
      </c>
      <c r="I19" s="1407" t="str">
        <f t="shared" si="1"/>
        <v>~2026.06.30</v>
      </c>
      <c r="J19" s="1406" t="str">
        <f>+'설계가대비조사가비교표 (조달)'!K47</f>
        <v>대명콘크리트(경기 파주)</v>
      </c>
      <c r="K19" s="1408" t="s">
        <v>7185</v>
      </c>
      <c r="L19" s="1409" t="s">
        <v>7172</v>
      </c>
      <c r="M19" s="1400" t="s">
        <v>7178</v>
      </c>
      <c r="N19" s="1410" t="s">
        <v>7174</v>
      </c>
    </row>
    <row r="20" spans="1:14" ht="34.5" customHeight="1">
      <c r="A20" s="1187">
        <f t="shared" si="4"/>
        <v>16</v>
      </c>
      <c r="B20" s="1188" t="s">
        <v>7368</v>
      </c>
      <c r="C20" s="1189" t="str">
        <f t="shared" si="3"/>
        <v>맨홀블록</v>
      </c>
      <c r="D20" s="1190" t="str">
        <f>+'설계가대비조사가비교표 (조달)'!B48</f>
        <v>연직:φ1500㎜×500H</v>
      </c>
      <c r="E20" s="1187" t="str">
        <f>+'설계가대비조사가비교표 (조달)'!C48</f>
        <v>개</v>
      </c>
      <c r="F20" s="1191">
        <f>+'설계가대비조사가비교표 (조달)'!H48</f>
        <v>1</v>
      </c>
      <c r="G20" s="1198">
        <f>+'설계가대비조사가비교표 (조달)'!I48</f>
        <v>246600</v>
      </c>
      <c r="H20" s="1193">
        <f t="shared" si="0"/>
        <v>246600</v>
      </c>
      <c r="I20" s="1194" t="str">
        <f t="shared" si="1"/>
        <v>~2026.06.30</v>
      </c>
      <c r="J20" s="1193" t="str">
        <f>+'설계가대비조사가비교표 (조달)'!K48</f>
        <v>대명콘크리트(경기 파주)</v>
      </c>
      <c r="K20" s="1195" t="s">
        <v>7185</v>
      </c>
      <c r="L20" s="1196" t="s">
        <v>7172</v>
      </c>
      <c r="M20" s="1187" t="s">
        <v>7186</v>
      </c>
      <c r="N20" s="1197" t="s">
        <v>7174</v>
      </c>
    </row>
    <row r="21" spans="1:14" ht="34.5" customHeight="1">
      <c r="A21" s="1378">
        <f t="shared" si="4"/>
        <v>17</v>
      </c>
      <c r="B21" s="1379" t="s">
        <v>7369</v>
      </c>
      <c r="C21" s="1380" t="str">
        <f t="shared" si="3"/>
        <v>맨홀블록</v>
      </c>
      <c r="D21" s="1381" t="str">
        <f>+'설계가대비조사가비교표 (조달)'!B49</f>
        <v>하부:φ1500㎜×1500B</v>
      </c>
      <c r="E21" s="1378" t="str">
        <f>+'설계가대비조사가비교표 (조달)'!C49</f>
        <v>개</v>
      </c>
      <c r="F21" s="1382">
        <f>+'설계가대비조사가비교표 (조달)'!H49</f>
        <v>1</v>
      </c>
      <c r="G21" s="1438">
        <f>+'설계가대비조사가비교표 (조달)'!I49</f>
        <v>1126900</v>
      </c>
      <c r="H21" s="1384">
        <f t="shared" si="0"/>
        <v>1126900</v>
      </c>
      <c r="I21" s="1385" t="str">
        <f t="shared" si="1"/>
        <v>~2026.06.30</v>
      </c>
      <c r="J21" s="1384" t="str">
        <f>+'설계가대비조사가비교표 (조달)'!K49</f>
        <v>대명콘크리트(경기 파주)</v>
      </c>
      <c r="K21" s="1386" t="s">
        <v>7187</v>
      </c>
      <c r="L21" s="1387" t="s">
        <v>7172</v>
      </c>
      <c r="M21" s="1378" t="s">
        <v>7186</v>
      </c>
      <c r="N21" s="1388" t="s">
        <v>7174</v>
      </c>
    </row>
    <row r="22" spans="1:14" ht="34.5" hidden="1" customHeight="1">
      <c r="A22" s="1400">
        <f t="shared" si="4"/>
        <v>18</v>
      </c>
      <c r="B22" s="1401"/>
      <c r="C22" s="1402" t="str">
        <f t="shared" si="3"/>
        <v>맨홀블록</v>
      </c>
      <c r="D22" s="1403" t="str">
        <f>+'설계가대비조사가비교표 (조달)'!B50</f>
        <v>상부:φ1800㎜×250S</v>
      </c>
      <c r="E22" s="1400" t="str">
        <f>+'설계가대비조사가비교표 (조달)'!C50</f>
        <v>개</v>
      </c>
      <c r="F22" s="1404">
        <f>+'설계가대비조사가비교표 (조달)'!H50</f>
        <v>1</v>
      </c>
      <c r="G22" s="1405">
        <f>+'설계가대비조사가비교표 (조달)'!I50</f>
        <v>0</v>
      </c>
      <c r="H22" s="1406">
        <f t="shared" si="0"/>
        <v>0</v>
      </c>
      <c r="I22" s="1407" t="str">
        <f t="shared" si="1"/>
        <v>~2026.06.30</v>
      </c>
      <c r="J22" s="1406" t="str">
        <f>+'설계가대비조사가비교표 (조달)'!K50</f>
        <v>변경</v>
      </c>
      <c r="K22" s="1408" t="s">
        <v>7187</v>
      </c>
      <c r="L22" s="1409" t="s">
        <v>7172</v>
      </c>
      <c r="M22" s="1400" t="s">
        <v>7188</v>
      </c>
      <c r="N22" s="1410" t="s">
        <v>7174</v>
      </c>
    </row>
    <row r="23" spans="1:14" ht="34.5" customHeight="1">
      <c r="A23" s="1439">
        <v>18</v>
      </c>
      <c r="B23" s="1440" t="s">
        <v>7370</v>
      </c>
      <c r="C23" s="1441" t="str">
        <f t="shared" si="3"/>
        <v>맨홀블록</v>
      </c>
      <c r="D23" s="1442" t="str">
        <f>+'설계가대비조사가비교표 (조달)'!B51</f>
        <v>상부:φ1800㎜×450S</v>
      </c>
      <c r="E23" s="1439" t="str">
        <f>+'설계가대비조사가비교표 (조달)'!C51</f>
        <v>개</v>
      </c>
      <c r="F23" s="1443">
        <f>+'설계가대비조사가비교표 (조달)'!H51</f>
        <v>1</v>
      </c>
      <c r="G23" s="1444">
        <f>+'설계가대비조사가비교표 (조달)'!I51</f>
        <v>590000</v>
      </c>
      <c r="H23" s="1445">
        <f t="shared" si="0"/>
        <v>590000</v>
      </c>
      <c r="I23" s="1446" t="str">
        <f t="shared" si="1"/>
        <v>~2026.06.30</v>
      </c>
      <c r="J23" s="1445" t="str">
        <f>+'설계가대비조사가비교표 (조달)'!K51</f>
        <v>대명콘크리트</v>
      </c>
      <c r="K23" s="1447" t="s">
        <v>7189</v>
      </c>
      <c r="L23" s="1448" t="s">
        <v>7172</v>
      </c>
      <c r="M23" s="1439" t="s">
        <v>7188</v>
      </c>
      <c r="N23" s="1449" t="s">
        <v>7174</v>
      </c>
    </row>
    <row r="24" spans="1:14" ht="34.5" hidden="1" customHeight="1">
      <c r="A24" s="1187">
        <f t="shared" si="4"/>
        <v>19</v>
      </c>
      <c r="B24" s="1188"/>
      <c r="C24" s="1189" t="str">
        <f t="shared" si="3"/>
        <v>맨홀블록</v>
      </c>
      <c r="D24" s="1190" t="str">
        <f>+'설계가대비조사가비교표 (조달)'!B52</f>
        <v>연직:φ1800㎜×250H</v>
      </c>
      <c r="E24" s="1187" t="str">
        <f>+'설계가대비조사가비교표 (조달)'!C52</f>
        <v>개</v>
      </c>
      <c r="F24" s="1191">
        <f>+'설계가대비조사가비교표 (조달)'!H52</f>
        <v>4</v>
      </c>
      <c r="G24" s="1198">
        <f>+'설계가대비조사가비교표 (조달)'!I52</f>
        <v>0</v>
      </c>
      <c r="H24" s="1193">
        <f t="shared" si="0"/>
        <v>0</v>
      </c>
      <c r="I24" s="1194" t="str">
        <f t="shared" si="1"/>
        <v>~2026.06.30</v>
      </c>
      <c r="J24" s="1193" t="str">
        <f>+'설계가대비조사가비교표 (조달)'!K52</f>
        <v>변경</v>
      </c>
      <c r="K24" s="1195" t="s">
        <v>7180</v>
      </c>
      <c r="L24" s="1196" t="s">
        <v>7172</v>
      </c>
      <c r="M24" s="1187" t="s">
        <v>7186</v>
      </c>
      <c r="N24" s="1197" t="s">
        <v>7174</v>
      </c>
    </row>
    <row r="25" spans="1:14" ht="34.5" hidden="1" customHeight="1">
      <c r="A25" s="1187">
        <f t="shared" si="4"/>
        <v>20</v>
      </c>
      <c r="B25" s="1188"/>
      <c r="C25" s="1189" t="str">
        <f t="shared" si="3"/>
        <v>맨홀블록</v>
      </c>
      <c r="D25" s="1190" t="str">
        <f>+'설계가대비조사가비교표 (조달)'!B53</f>
        <v>연직:φ1800㎜×500H</v>
      </c>
      <c r="E25" s="1187" t="str">
        <f>+'설계가대비조사가비교표 (조달)'!C53</f>
        <v>개</v>
      </c>
      <c r="F25" s="1191">
        <f>+'설계가대비조사가비교표 (조달)'!H53</f>
        <v>2</v>
      </c>
      <c r="G25" s="1198">
        <f>+'설계가대비조사가비교표 (조달)'!I53</f>
        <v>0</v>
      </c>
      <c r="H25" s="1193">
        <f t="shared" si="0"/>
        <v>0</v>
      </c>
      <c r="I25" s="1194" t="str">
        <f t="shared" si="1"/>
        <v>~2026.06.30</v>
      </c>
      <c r="J25" s="1193" t="str">
        <f>+'설계가대비조사가비교표 (조달)'!K53</f>
        <v>변경</v>
      </c>
      <c r="K25" s="1195" t="s">
        <v>7180</v>
      </c>
      <c r="L25" s="1196" t="s">
        <v>7172</v>
      </c>
      <c r="M25" s="1187" t="s">
        <v>7186</v>
      </c>
      <c r="N25" s="1197" t="s">
        <v>7174</v>
      </c>
    </row>
    <row r="26" spans="1:14" ht="34.5" customHeight="1">
      <c r="A26" s="1187">
        <v>19</v>
      </c>
      <c r="B26" s="1188" t="s">
        <v>7371</v>
      </c>
      <c r="C26" s="1189" t="str">
        <f t="shared" si="3"/>
        <v>맨홀블록</v>
      </c>
      <c r="D26" s="1190" t="str">
        <f>+'설계가대비조사가비교표 (조달)'!B54</f>
        <v>연직:φ1800㎜×750H</v>
      </c>
      <c r="E26" s="1187" t="str">
        <f>+'설계가대비조사가비교표 (조달)'!C54</f>
        <v>개</v>
      </c>
      <c r="F26" s="1191">
        <f>+'설계가대비조사가비교표 (조달)'!H54</f>
        <v>1</v>
      </c>
      <c r="G26" s="1198">
        <f>+'설계가대비조사가비교표 (조달)'!I54</f>
        <v>613600</v>
      </c>
      <c r="H26" s="1193">
        <f t="shared" si="0"/>
        <v>613600</v>
      </c>
      <c r="I26" s="1194" t="str">
        <f t="shared" si="1"/>
        <v>~2026.06.30</v>
      </c>
      <c r="J26" s="1193" t="str">
        <f>+'설계가대비조사가비교표 (조달)'!K54</f>
        <v>대명콘크리트</v>
      </c>
      <c r="K26" s="1195" t="s">
        <v>7180</v>
      </c>
      <c r="L26" s="1196" t="s">
        <v>7172</v>
      </c>
      <c r="M26" s="1187" t="s">
        <v>7186</v>
      </c>
      <c r="N26" s="1197" t="s">
        <v>7174</v>
      </c>
    </row>
    <row r="27" spans="1:14" ht="34.5" customHeight="1" thickBot="1">
      <c r="A27" s="1411">
        <f t="shared" si="4"/>
        <v>20</v>
      </c>
      <c r="B27" s="1412" t="s">
        <v>7372</v>
      </c>
      <c r="C27" s="1413" t="str">
        <f t="shared" si="3"/>
        <v>맨홀블록</v>
      </c>
      <c r="D27" s="1414" t="str">
        <f>+'설계가대비조사가비교표 (조달)'!B55</f>
        <v>하부:φ1800㎜×1500B</v>
      </c>
      <c r="E27" s="1411" t="str">
        <f>+'설계가대비조사가비교표 (조달)'!C55</f>
        <v>개</v>
      </c>
      <c r="F27" s="1415">
        <f>+'설계가대비조사가비교표 (조달)'!H55</f>
        <v>1</v>
      </c>
      <c r="G27" s="1416">
        <f>+'설계가대비조사가비교표 (조달)'!I55</f>
        <v>1416000</v>
      </c>
      <c r="H27" s="1417">
        <f t="shared" si="0"/>
        <v>1416000</v>
      </c>
      <c r="I27" s="1418" t="str">
        <f t="shared" si="1"/>
        <v>~2026.06.30</v>
      </c>
      <c r="J27" s="1417" t="str">
        <f>+'설계가대비조사가비교표 (조달)'!K55</f>
        <v>대명콘크리트</v>
      </c>
      <c r="K27" s="1419" t="s">
        <v>7180</v>
      </c>
      <c r="L27" s="1420" t="s">
        <v>7172</v>
      </c>
      <c r="M27" s="1411" t="s">
        <v>7186</v>
      </c>
      <c r="N27" s="1421" t="s">
        <v>7174</v>
      </c>
    </row>
    <row r="28" spans="1:14" ht="34.5" customHeight="1">
      <c r="A28" s="1400">
        <f t="shared" si="4"/>
        <v>21</v>
      </c>
      <c r="B28" s="1401" t="s">
        <v>7373</v>
      </c>
      <c r="C28" s="1402" t="str">
        <f t="shared" si="3"/>
        <v>맨홀블록</v>
      </c>
      <c r="D28" s="1403" t="str">
        <f>+'설계가대비조사가비교표 (조달)'!B56</f>
        <v>고무링:φ900㎜</v>
      </c>
      <c r="E28" s="1400" t="str">
        <f>+'설계가대비조사가비교표 (조달)'!C56</f>
        <v>개</v>
      </c>
      <c r="F28" s="1404">
        <f>'맨홀 설계대비 금액 비교표'!P36</f>
        <v>4</v>
      </c>
      <c r="G28" s="1405">
        <f>+'설계가대비조사가비교표 (조달)'!I56</f>
        <v>11700</v>
      </c>
      <c r="H28" s="1406">
        <f t="shared" si="0"/>
        <v>46800</v>
      </c>
      <c r="I28" s="1407" t="str">
        <f t="shared" si="1"/>
        <v>~2026.06.30</v>
      </c>
      <c r="J28" s="1406" t="str">
        <f>+'설계가대비조사가비교표 (조달)'!K56</f>
        <v>대명콘크리트</v>
      </c>
      <c r="K28" s="1408" t="s">
        <v>7180</v>
      </c>
      <c r="L28" s="1409" t="s">
        <v>7172</v>
      </c>
      <c r="M28" s="1400" t="s">
        <v>7186</v>
      </c>
      <c r="N28" s="1410" t="s">
        <v>7174</v>
      </c>
    </row>
    <row r="29" spans="1:14" ht="34.5" customHeight="1">
      <c r="A29" s="1187">
        <f t="shared" si="4"/>
        <v>22</v>
      </c>
      <c r="B29" s="1188" t="s">
        <v>7374</v>
      </c>
      <c r="C29" s="1189" t="str">
        <f t="shared" si="3"/>
        <v>맨홀블록</v>
      </c>
      <c r="D29" s="1190" t="str">
        <f>+'설계가대비조사가비교표 (조달)'!B57</f>
        <v>고무링:φ1200㎜</v>
      </c>
      <c r="E29" s="1187" t="str">
        <f>+'설계가대비조사가비교표 (조달)'!C57</f>
        <v>개</v>
      </c>
      <c r="F29" s="1191">
        <f>'맨홀 설계대비 금액 비교표'!P37</f>
        <v>13</v>
      </c>
      <c r="G29" s="1198">
        <f>+'설계가대비조사가비교표 (조달)'!I57</f>
        <v>13500</v>
      </c>
      <c r="H29" s="1193">
        <f t="shared" si="0"/>
        <v>175500</v>
      </c>
      <c r="I29" s="1194" t="str">
        <f t="shared" si="1"/>
        <v>~2026.06.30</v>
      </c>
      <c r="J29" s="1193" t="str">
        <f>+'설계가대비조사가비교표 (조달)'!K57</f>
        <v>대명콘크리트</v>
      </c>
      <c r="K29" s="1195" t="s">
        <v>7180</v>
      </c>
      <c r="L29" s="1196" t="s">
        <v>7172</v>
      </c>
      <c r="M29" s="1187" t="s">
        <v>7186</v>
      </c>
      <c r="N29" s="1197" t="s">
        <v>7174</v>
      </c>
    </row>
    <row r="30" spans="1:14" ht="34.5" customHeight="1">
      <c r="A30" s="1187">
        <f t="shared" si="4"/>
        <v>23</v>
      </c>
      <c r="B30" s="1188" t="s">
        <v>7375</v>
      </c>
      <c r="C30" s="1189" t="str">
        <f t="shared" si="3"/>
        <v>맨홀블록</v>
      </c>
      <c r="D30" s="1190" t="str">
        <f>+'설계가대비조사가비교표 (조달)'!B58</f>
        <v>고무링:φ1500㎜</v>
      </c>
      <c r="E30" s="1187" t="str">
        <f>+'설계가대비조사가비교표 (조달)'!C58</f>
        <v>개</v>
      </c>
      <c r="F30" s="1191">
        <f>'맨홀 설계대비 금액 비교표'!P38</f>
        <v>2</v>
      </c>
      <c r="G30" s="1198">
        <f>+'설계가대비조사가비교표 (조달)'!I58</f>
        <v>16200</v>
      </c>
      <c r="H30" s="1193">
        <f t="shared" si="0"/>
        <v>32400</v>
      </c>
      <c r="I30" s="1194" t="str">
        <f t="shared" si="1"/>
        <v>~2026.06.30</v>
      </c>
      <c r="J30" s="1193" t="str">
        <f>+'설계가대비조사가비교표 (조달)'!K58</f>
        <v>대명콘크리트</v>
      </c>
      <c r="K30" s="1195" t="s">
        <v>7180</v>
      </c>
      <c r="L30" s="1196" t="s">
        <v>7172</v>
      </c>
      <c r="M30" s="1187" t="s">
        <v>7186</v>
      </c>
      <c r="N30" s="1197" t="s">
        <v>7174</v>
      </c>
    </row>
    <row r="31" spans="1:14" ht="34.5" customHeight="1" thickBot="1">
      <c r="A31" s="1411">
        <f t="shared" si="4"/>
        <v>24</v>
      </c>
      <c r="B31" s="1412" t="s">
        <v>7376</v>
      </c>
      <c r="C31" s="1413" t="str">
        <f t="shared" si="3"/>
        <v>맨홀블록</v>
      </c>
      <c r="D31" s="1414" t="str">
        <f>+'설계가대비조사가비교표 (조달)'!B59</f>
        <v>고무링:φ1800㎜</v>
      </c>
      <c r="E31" s="1411" t="str">
        <f>+'설계가대비조사가비교표 (조달)'!C59</f>
        <v>개</v>
      </c>
      <c r="F31" s="1415">
        <f>'맨홀 설계대비 금액 비교표'!P39</f>
        <v>2</v>
      </c>
      <c r="G31" s="1416">
        <f>+'설계가대비조사가비교표 (조달)'!I59</f>
        <v>17100</v>
      </c>
      <c r="H31" s="1417">
        <f t="shared" ref="H31:H34" si="5">TRUNC(F31*G31,0)</f>
        <v>34200</v>
      </c>
      <c r="I31" s="1418" t="str">
        <f t="shared" ref="I31:I34" si="6">+I30</f>
        <v>~2026.06.30</v>
      </c>
      <c r="J31" s="1417" t="str">
        <f>+'설계가대비조사가비교표 (조달)'!K59</f>
        <v>대명콘크리트</v>
      </c>
      <c r="K31" s="1419" t="s">
        <v>7180</v>
      </c>
      <c r="L31" s="1420" t="s">
        <v>7172</v>
      </c>
      <c r="M31" s="1411" t="s">
        <v>7186</v>
      </c>
      <c r="N31" s="1421" t="s">
        <v>7174</v>
      </c>
    </row>
    <row r="32" spans="1:14" ht="34.5" customHeight="1">
      <c r="A32" s="1400">
        <f t="shared" si="4"/>
        <v>25</v>
      </c>
      <c r="B32" s="1401"/>
      <c r="C32" s="1402" t="str">
        <f t="shared" si="3"/>
        <v>맨홀블록</v>
      </c>
      <c r="D32" s="1403" t="str">
        <f>+'설계가대비조사가비교표 (조달)'!B60</f>
        <v>볼트</v>
      </c>
      <c r="E32" s="1400" t="str">
        <f>+'설계가대비조사가비교표 (조달)'!C60</f>
        <v>개</v>
      </c>
      <c r="F32" s="1404">
        <f>'맨홀 설계대비 금액 비교표'!P40</f>
        <v>21</v>
      </c>
      <c r="G32" s="1405">
        <f>'설계가대비조사가비교표 (조달)'!I60</f>
        <v>0</v>
      </c>
      <c r="H32" s="1406">
        <f t="shared" si="5"/>
        <v>0</v>
      </c>
      <c r="I32" s="1407" t="str">
        <f t="shared" si="6"/>
        <v>~2026.06.30</v>
      </c>
      <c r="J32" s="1406" t="str">
        <f>+'설계가대비조사가비교표 (조달)'!K60</f>
        <v>대명콘크리트</v>
      </c>
      <c r="K32" s="1408" t="s">
        <v>7176</v>
      </c>
      <c r="L32" s="1409" t="s">
        <v>7172</v>
      </c>
      <c r="M32" s="1400" t="s">
        <v>7173</v>
      </c>
      <c r="N32" s="1410" t="s">
        <v>7174</v>
      </c>
    </row>
    <row r="33" spans="1:14" ht="34.5" customHeight="1">
      <c r="A33" s="1187">
        <f t="shared" si="4"/>
        <v>26</v>
      </c>
      <c r="B33" s="1188" t="s">
        <v>7377</v>
      </c>
      <c r="C33" s="1189" t="str">
        <f t="shared" si="3"/>
        <v>맨홀블록</v>
      </c>
      <c r="D33" s="1190" t="str">
        <f>+'설계가대비조사가비교표 (조달)'!B61</f>
        <v>속경접착제</v>
      </c>
      <c r="E33" s="1187" t="str">
        <f>+'설계가대비조사가비교표 (조달)'!C61</f>
        <v>개</v>
      </c>
      <c r="F33" s="1191">
        <f>'맨홀 설계대비 금액 비교표'!P41</f>
        <v>34</v>
      </c>
      <c r="G33" s="1198">
        <f>'설계가대비조사가비교표 (조달)'!I61</f>
        <v>18000</v>
      </c>
      <c r="H33" s="1193">
        <f t="shared" si="5"/>
        <v>612000</v>
      </c>
      <c r="I33" s="1194" t="str">
        <f t="shared" si="6"/>
        <v>~2026.06.30</v>
      </c>
      <c r="J33" s="1193" t="str">
        <f>+'설계가대비조사가비교표 (조달)'!K61</f>
        <v>대명콘크리트</v>
      </c>
      <c r="K33" s="1195" t="s">
        <v>7176</v>
      </c>
      <c r="L33" s="1196" t="s">
        <v>7172</v>
      </c>
      <c r="M33" s="1187" t="s">
        <v>7173</v>
      </c>
      <c r="N33" s="1197" t="s">
        <v>7174</v>
      </c>
    </row>
    <row r="34" spans="1:14" ht="34.5" customHeight="1" thickBot="1">
      <c r="A34" s="1411">
        <f t="shared" si="4"/>
        <v>27</v>
      </c>
      <c r="B34" s="1412" t="s">
        <v>7378</v>
      </c>
      <c r="C34" s="1413" t="str">
        <f t="shared" si="3"/>
        <v>맨홀블록</v>
      </c>
      <c r="D34" s="1414" t="str">
        <f>+'설계가대비조사가비교표 (조달)'!B62</f>
        <v>사다리</v>
      </c>
      <c r="E34" s="1411" t="str">
        <f>+'설계가대비조사가비교표 (조달)'!C62</f>
        <v>개</v>
      </c>
      <c r="F34" s="1415">
        <f>'맨홀 설계대비 금액 비교표'!P42</f>
        <v>79</v>
      </c>
      <c r="G34" s="1416">
        <f>'설계가대비조사가비교표 (조달)'!I62</f>
        <v>14400</v>
      </c>
      <c r="H34" s="1417">
        <f t="shared" si="5"/>
        <v>1137600</v>
      </c>
      <c r="I34" s="1418" t="str">
        <f t="shared" si="6"/>
        <v>~2026.06.30</v>
      </c>
      <c r="J34" s="1417" t="str">
        <f>+'설계가대비조사가비교표 (조달)'!K62</f>
        <v>대명콘크리트</v>
      </c>
      <c r="K34" s="1419" t="s">
        <v>7176</v>
      </c>
      <c r="L34" s="1420" t="s">
        <v>7172</v>
      </c>
      <c r="M34" s="1411" t="s">
        <v>7173</v>
      </c>
      <c r="N34" s="1421" t="s">
        <v>7174</v>
      </c>
    </row>
    <row r="35" spans="1:14" ht="34.5" customHeight="1">
      <c r="A35" s="1389"/>
      <c r="B35" s="1390"/>
      <c r="C35" s="1391"/>
      <c r="D35" s="1392"/>
      <c r="E35" s="1389"/>
      <c r="F35" s="1398"/>
      <c r="G35" s="1399"/>
      <c r="H35" s="1393"/>
      <c r="I35" s="1394"/>
      <c r="J35" s="1393"/>
      <c r="K35" s="1395"/>
      <c r="L35" s="1396"/>
      <c r="M35" s="1389"/>
      <c r="N35" s="1397"/>
    </row>
    <row r="36" spans="1:14" ht="34.5" customHeight="1">
      <c r="A36" s="1187"/>
      <c r="B36" s="1188"/>
      <c r="C36" s="1200" t="s">
        <v>7190</v>
      </c>
      <c r="D36" s="1201"/>
      <c r="E36" s="1202"/>
      <c r="F36" s="1203"/>
      <c r="G36" s="1199"/>
      <c r="H36" s="1204">
        <f>ROUNDUP(SUM(H5:H35),-5)</f>
        <v>46900000</v>
      </c>
      <c r="I36" s="1194"/>
      <c r="J36" s="1193"/>
      <c r="K36" s="1195"/>
      <c r="L36" s="1196"/>
      <c r="M36" s="1187"/>
      <c r="N36" s="1197"/>
    </row>
    <row r="37" spans="1:14" ht="34.5" customHeight="1">
      <c r="A37" s="1202"/>
      <c r="B37" s="1205"/>
      <c r="C37" s="1206"/>
      <c r="D37" s="1207"/>
      <c r="E37" s="1206"/>
      <c r="F37" s="1191"/>
      <c r="G37" s="1208"/>
      <c r="H37" s="1209"/>
      <c r="I37" s="1194"/>
      <c r="J37" s="1209"/>
      <c r="K37" s="1210"/>
      <c r="L37" s="1211"/>
      <c r="M37" s="1206"/>
      <c r="N37" s="1212"/>
    </row>
    <row r="38" spans="1:14" ht="34.5" customHeight="1">
      <c r="A38" s="1202"/>
      <c r="B38" s="1188"/>
      <c r="C38" s="1187"/>
      <c r="D38" s="1213"/>
      <c r="E38" s="1187"/>
      <c r="F38" s="1191"/>
      <c r="G38" s="1198"/>
      <c r="H38" s="1193"/>
      <c r="I38" s="1194"/>
      <c r="J38" s="1209"/>
      <c r="K38" s="1210"/>
      <c r="L38" s="1211"/>
      <c r="M38" s="1206"/>
      <c r="N38" s="1212"/>
    </row>
    <row r="39" spans="1:14" ht="34.5" customHeight="1">
      <c r="A39" s="1202"/>
      <c r="B39" s="1205"/>
      <c r="C39" s="1206"/>
      <c r="D39" s="1207"/>
      <c r="E39" s="1206"/>
      <c r="F39" s="1191"/>
      <c r="G39" s="1208"/>
      <c r="H39" s="1209"/>
      <c r="I39" s="1194"/>
      <c r="J39" s="1209"/>
      <c r="K39" s="1210"/>
      <c r="L39" s="1211"/>
      <c r="M39" s="1206"/>
      <c r="N39" s="1212"/>
    </row>
    <row r="40" spans="1:14" ht="34.5" customHeight="1">
      <c r="A40" s="1214"/>
      <c r="B40" s="1215"/>
      <c r="C40" s="1214"/>
      <c r="D40" s="1216"/>
      <c r="E40" s="1214"/>
      <c r="F40" s="1203"/>
      <c r="G40" s="1199"/>
      <c r="H40" s="1217"/>
      <c r="I40" s="1218"/>
      <c r="J40" s="1217"/>
      <c r="K40" s="1219"/>
      <c r="L40" s="1220"/>
      <c r="M40" s="1214"/>
      <c r="N40" s="1221"/>
    </row>
    <row r="41" spans="1:14" ht="34.5" customHeight="1">
      <c r="A41" s="1214"/>
      <c r="B41" s="1215"/>
      <c r="C41" s="1214"/>
      <c r="D41" s="1216"/>
      <c r="E41" s="1214"/>
      <c r="F41" s="1203"/>
      <c r="G41" s="1199"/>
      <c r="H41" s="1217"/>
      <c r="I41" s="1218"/>
      <c r="J41" s="1217"/>
      <c r="K41" s="1219"/>
      <c r="L41" s="1220"/>
      <c r="M41" s="1214"/>
      <c r="N41" s="1221"/>
    </row>
    <row r="42" spans="1:14">
      <c r="A42" s="1222"/>
      <c r="B42" s="1222"/>
      <c r="C42" s="1222"/>
      <c r="D42" s="1222"/>
      <c r="E42" s="1222"/>
      <c r="F42" s="1222"/>
      <c r="G42" s="1222"/>
      <c r="H42" s="1222"/>
      <c r="I42" s="1222"/>
      <c r="J42" s="1222"/>
      <c r="K42" s="1222"/>
      <c r="L42" s="1222"/>
      <c r="M42" s="1222"/>
      <c r="N42" s="1222"/>
    </row>
    <row r="43" spans="1:14">
      <c r="H43" s="1223">
        <f>B43+D43+G43</f>
        <v>0</v>
      </c>
    </row>
  </sheetData>
  <mergeCells count="2">
    <mergeCell ref="A2:N2"/>
    <mergeCell ref="L3:N3"/>
  </mergeCells>
  <phoneticPr fontId="3" type="noConversion"/>
  <printOptions horizontalCentered="1"/>
  <pageMargins left="0.43305554986000061" right="0.43305554986000061" top="0.74791663885116577" bottom="0.74791663885116577" header="0.31486111879348755" footer="0.31486111879348755"/>
  <pageSetup paperSize="9" scale="65" orientation="landscape" r:id="rId1"/>
  <rowBreaks count="1" manualBreakCount="1">
    <brk id="21" max="1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0000"/>
    <pageSetUpPr fitToPage="1"/>
  </sheetPr>
  <dimension ref="A2:L73"/>
  <sheetViews>
    <sheetView view="pageBreakPreview" zoomScale="85" zoomScaleNormal="85" zoomScaleSheetLayoutView="85" workbookViewId="0">
      <pane ySplit="5" topLeftCell="A56" activePane="bottomLeft" state="frozen"/>
      <selection activeCell="H17" sqref="H17"/>
      <selection pane="bottomLeft" activeCell="H17" sqref="H17"/>
    </sheetView>
  </sheetViews>
  <sheetFormatPr defaultColWidth="9.140625" defaultRowHeight="15.75"/>
  <cols>
    <col min="1" max="1" width="35" style="1183" customWidth="1"/>
    <col min="2" max="2" width="46.42578125" style="1183" customWidth="1"/>
    <col min="3" max="3" width="7.5703125" style="1183" customWidth="1"/>
    <col min="4" max="10" width="17.85546875" style="1183" customWidth="1"/>
    <col min="11" max="11" width="17.85546875" style="1457" customWidth="1"/>
    <col min="12" max="12" width="17.85546875" style="1183" customWidth="1"/>
    <col min="13" max="16384" width="9.140625" style="1183"/>
  </cols>
  <sheetData>
    <row r="2" spans="1:12" ht="39.75" customHeight="1">
      <c r="A2" s="1725" t="s">
        <v>7191</v>
      </c>
      <c r="B2" s="1725"/>
      <c r="C2" s="1725"/>
      <c r="D2" s="1725"/>
      <c r="E2" s="1725"/>
      <c r="F2" s="1725"/>
      <c r="G2" s="1725"/>
      <c r="H2" s="1725"/>
      <c r="I2" s="1725"/>
      <c r="J2" s="1725"/>
      <c r="K2" s="1725"/>
      <c r="L2" s="1725"/>
    </row>
    <row r="3" spans="1:12" ht="30" customHeight="1">
      <c r="A3" s="1184" t="s">
        <v>7156</v>
      </c>
      <c r="B3" s="1224"/>
      <c r="C3" s="1224"/>
      <c r="D3" s="1224"/>
      <c r="E3" s="1224"/>
      <c r="F3" s="1224"/>
      <c r="G3" s="1224"/>
      <c r="H3" s="1224"/>
      <c r="I3" s="1225"/>
      <c r="J3" s="1721" t="s">
        <v>7157</v>
      </c>
      <c r="K3" s="1721"/>
      <c r="L3" s="1721"/>
    </row>
    <row r="4" spans="1:12" ht="34.5" customHeight="1">
      <c r="A4" s="1574" t="s">
        <v>7192</v>
      </c>
      <c r="B4" s="1574" t="s">
        <v>7193</v>
      </c>
      <c r="C4" s="1574" t="s">
        <v>1849</v>
      </c>
      <c r="D4" s="1576" t="s">
        <v>7194</v>
      </c>
      <c r="E4" s="1577"/>
      <c r="F4" s="1577"/>
      <c r="G4" s="1578"/>
      <c r="H4" s="1576" t="s">
        <v>7195</v>
      </c>
      <c r="I4" s="1577"/>
      <c r="J4" s="1577"/>
      <c r="K4" s="1578"/>
      <c r="L4" s="1579" t="s">
        <v>7196</v>
      </c>
    </row>
    <row r="5" spans="1:12" ht="34.5" customHeight="1">
      <c r="A5" s="1726"/>
      <c r="B5" s="1726"/>
      <c r="C5" s="1726"/>
      <c r="D5" s="1186" t="s">
        <v>6814</v>
      </c>
      <c r="E5" s="1186" t="s">
        <v>7162</v>
      </c>
      <c r="F5" s="1186" t="s">
        <v>7163</v>
      </c>
      <c r="G5" s="1186" t="s">
        <v>7197</v>
      </c>
      <c r="H5" s="1186" t="s">
        <v>6814</v>
      </c>
      <c r="I5" s="1186" t="s">
        <v>7162</v>
      </c>
      <c r="J5" s="1186" t="s">
        <v>7163</v>
      </c>
      <c r="K5" s="1451" t="s">
        <v>7198</v>
      </c>
      <c r="L5" s="1726"/>
    </row>
    <row r="6" spans="1:12" ht="34.5" customHeight="1">
      <c r="A6" s="1226" t="s">
        <v>7199</v>
      </c>
      <c r="B6" s="1227"/>
      <c r="C6" s="1228"/>
      <c r="D6" s="1229"/>
      <c r="E6" s="1228"/>
      <c r="F6" s="1230"/>
      <c r="G6" s="1231"/>
      <c r="H6" s="1232"/>
      <c r="I6" s="1233"/>
      <c r="J6" s="1234"/>
      <c r="K6" s="1269"/>
      <c r="L6" s="1235"/>
    </row>
    <row r="7" spans="1:12" ht="34.5" customHeight="1">
      <c r="A7" s="1226" t="s">
        <v>7200</v>
      </c>
      <c r="B7" s="1227"/>
      <c r="C7" s="1228"/>
      <c r="D7" s="1229"/>
      <c r="E7" s="1228"/>
      <c r="F7" s="1230"/>
      <c r="G7" s="1231"/>
      <c r="H7" s="1232"/>
      <c r="I7" s="1233"/>
      <c r="J7" s="1234"/>
      <c r="K7" s="1269"/>
      <c r="L7" s="1235"/>
    </row>
    <row r="8" spans="1:12" ht="34.5" customHeight="1">
      <c r="A8" s="1722" t="str">
        <f>+'단가비교(토목,흄관)'!B7</f>
        <v>흄관
(원심력철근콘크리트관(B형))</v>
      </c>
      <c r="B8" s="1236" t="s">
        <v>7405</v>
      </c>
      <c r="C8" s="1237" t="str">
        <f>+'단가비교(토목,흄관)'!D7</f>
        <v>본</v>
      </c>
      <c r="D8" s="1238">
        <v>36</v>
      </c>
      <c r="E8" s="1239">
        <v>49100</v>
      </c>
      <c r="F8" s="1232">
        <f t="shared" ref="F8:F13" si="0">TRUNC(D8*E8,0)</f>
        <v>1767600</v>
      </c>
      <c r="G8" s="1232"/>
      <c r="H8" s="1238"/>
      <c r="I8" s="1231"/>
      <c r="J8" s="1232">
        <f t="shared" ref="J8:J13" si="1">TRUNC(H8*I8,0)</f>
        <v>0</v>
      </c>
      <c r="K8" s="1270" t="str">
        <f>+'단가비교(토목,흄관)'!F5</f>
        <v>원기업(경기도 양주)</v>
      </c>
      <c r="L8" s="1240">
        <f t="shared" ref="L8:L13" si="2">J8-F8</f>
        <v>-1767600</v>
      </c>
    </row>
    <row r="9" spans="1:12" ht="34.5" customHeight="1">
      <c r="A9" s="1723"/>
      <c r="B9" s="1236" t="s">
        <v>7404</v>
      </c>
      <c r="C9" s="1237" t="str">
        <f>+'단가비교(토목,흄관)'!D8</f>
        <v>본</v>
      </c>
      <c r="D9" s="1238"/>
      <c r="E9" s="1239"/>
      <c r="F9" s="1232">
        <f t="shared" si="0"/>
        <v>0</v>
      </c>
      <c r="G9" s="1232"/>
      <c r="H9" s="1238">
        <f>'단가비교(토목,흄관)'!$E$7</f>
        <v>40</v>
      </c>
      <c r="I9" s="1231">
        <f>'단가비교(토목,흄관)'!$F$7</f>
        <v>63720</v>
      </c>
      <c r="J9" s="1232">
        <f t="shared" si="1"/>
        <v>2548800</v>
      </c>
      <c r="K9" s="1270" t="s">
        <v>7406</v>
      </c>
      <c r="L9" s="1240">
        <f t="shared" si="2"/>
        <v>2548800</v>
      </c>
    </row>
    <row r="10" spans="1:12" ht="34.5" customHeight="1">
      <c r="A10" s="1723"/>
      <c r="B10" s="1236" t="str">
        <f>+'단가비교(토목,흄관)'!C8</f>
        <v>D400</v>
      </c>
      <c r="C10" s="1237" t="str">
        <f>+'단가비교(토목,흄관)'!D8</f>
        <v>본</v>
      </c>
      <c r="D10" s="1238">
        <v>2</v>
      </c>
      <c r="E10" s="1239">
        <v>50270</v>
      </c>
      <c r="F10" s="1232">
        <f t="shared" si="0"/>
        <v>100540</v>
      </c>
      <c r="G10" s="1232"/>
      <c r="H10" s="1238">
        <f>'단가비교(토목,흄관)'!E8</f>
        <v>2</v>
      </c>
      <c r="I10" s="1231">
        <f>'단가비교(토목,흄관)'!F8</f>
        <v>66920</v>
      </c>
      <c r="J10" s="1232">
        <f t="shared" si="1"/>
        <v>133840</v>
      </c>
      <c r="K10" s="1270" t="str">
        <f>+K8</f>
        <v>원기업(경기도 양주)</v>
      </c>
      <c r="L10" s="1240">
        <f t="shared" si="2"/>
        <v>33300</v>
      </c>
    </row>
    <row r="11" spans="1:12" ht="34.5" customHeight="1">
      <c r="A11" s="1723"/>
      <c r="B11" s="1236" t="str">
        <f>+'단가비교(토목,흄관)'!C9</f>
        <v>D600</v>
      </c>
      <c r="C11" s="1237" t="str">
        <f>+'단가비교(토목,흄관)'!D9</f>
        <v>본</v>
      </c>
      <c r="D11" s="1238">
        <v>44</v>
      </c>
      <c r="E11" s="1239">
        <v>95120</v>
      </c>
      <c r="F11" s="1232">
        <f t="shared" si="0"/>
        <v>4185280</v>
      </c>
      <c r="G11" s="1232"/>
      <c r="H11" s="1238">
        <f>'단가비교(토목,흄관)'!E9</f>
        <v>21</v>
      </c>
      <c r="I11" s="1231">
        <f>'단가비교(토목,흄관)'!F9</f>
        <v>130080</v>
      </c>
      <c r="J11" s="1232">
        <f t="shared" si="1"/>
        <v>2731680</v>
      </c>
      <c r="K11" s="1270" t="str">
        <f>+K10</f>
        <v>원기업(경기도 양주)</v>
      </c>
      <c r="L11" s="1240">
        <f t="shared" si="2"/>
        <v>-1453600</v>
      </c>
    </row>
    <row r="12" spans="1:12" ht="34.5" customHeight="1">
      <c r="A12" s="1723"/>
      <c r="B12" s="1236" t="str">
        <f>+'단가비교(토목,흄관)'!C10</f>
        <v>D700</v>
      </c>
      <c r="C12" s="1237" t="str">
        <f>+'단가비교(토목,흄관)'!D10</f>
        <v>본</v>
      </c>
      <c r="D12" s="1238">
        <v>73</v>
      </c>
      <c r="E12" s="1239">
        <v>134200</v>
      </c>
      <c r="F12" s="1232">
        <f t="shared" si="0"/>
        <v>9796600</v>
      </c>
      <c r="G12" s="1232"/>
      <c r="H12" s="1238">
        <f>'단가비교(토목,흄관)'!E10</f>
        <v>24</v>
      </c>
      <c r="I12" s="1231">
        <f>'단가비교(토목,흄관)'!F10</f>
        <v>178590</v>
      </c>
      <c r="J12" s="1232">
        <f t="shared" si="1"/>
        <v>4286160</v>
      </c>
      <c r="K12" s="1270" t="str">
        <f>+K11</f>
        <v>원기업(경기도 양주)</v>
      </c>
      <c r="L12" s="1240">
        <f t="shared" si="2"/>
        <v>-5510440</v>
      </c>
    </row>
    <row r="13" spans="1:12" ht="34.5" customHeight="1">
      <c r="A13" s="1724"/>
      <c r="B13" s="1236" t="str">
        <f>+'단가비교(토목,흄관)'!C11</f>
        <v>D900</v>
      </c>
      <c r="C13" s="1237" t="str">
        <f>+'단가비교(토목,흄관)'!D11</f>
        <v>본</v>
      </c>
      <c r="D13" s="1238">
        <v>2</v>
      </c>
      <c r="E13" s="1239">
        <v>219700</v>
      </c>
      <c r="F13" s="1232">
        <f t="shared" si="0"/>
        <v>439400</v>
      </c>
      <c r="G13" s="1232"/>
      <c r="H13" s="1238">
        <f>'단가비교(토목,흄관)'!E11</f>
        <v>74</v>
      </c>
      <c r="I13" s="1231">
        <f>'단가비교(토목,흄관)'!F11</f>
        <v>291160</v>
      </c>
      <c r="J13" s="1232">
        <f t="shared" si="1"/>
        <v>21545840</v>
      </c>
      <c r="K13" s="1270" t="str">
        <f>+K12</f>
        <v>원기업(경기도 양주)</v>
      </c>
      <c r="L13" s="1240">
        <f t="shared" si="2"/>
        <v>21106440</v>
      </c>
    </row>
    <row r="14" spans="1:12" ht="34.5" customHeight="1">
      <c r="A14" s="1228"/>
      <c r="B14" s="1236"/>
      <c r="C14" s="1237"/>
      <c r="D14" s="1238"/>
      <c r="E14" s="1239"/>
      <c r="F14" s="1232"/>
      <c r="G14" s="1232"/>
      <c r="H14" s="1238"/>
      <c r="I14" s="1231"/>
      <c r="J14" s="1232"/>
      <c r="K14" s="1270"/>
      <c r="L14" s="1240"/>
    </row>
    <row r="15" spans="1:12" ht="34.5" customHeight="1">
      <c r="A15" s="1200" t="s">
        <v>7201</v>
      </c>
      <c r="B15" s="1241"/>
      <c r="C15" s="1242"/>
      <c r="D15" s="1243"/>
      <c r="E15" s="1244"/>
      <c r="F15" s="1245">
        <f>+SUM(F8:F13)</f>
        <v>16289420</v>
      </c>
      <c r="G15" s="1231"/>
      <c r="H15" s="1243"/>
      <c r="I15" s="1246"/>
      <c r="J15" s="1245">
        <f>+SUM(J8:J13)</f>
        <v>31246320</v>
      </c>
      <c r="K15" s="1190"/>
      <c r="L15" s="1240">
        <f>J15-F15</f>
        <v>14956900</v>
      </c>
    </row>
    <row r="16" spans="1:12" ht="34.5" customHeight="1">
      <c r="A16" s="1247" t="s">
        <v>7202</v>
      </c>
      <c r="B16" s="1242" t="s">
        <v>7203</v>
      </c>
      <c r="C16" s="1242" t="s">
        <v>325</v>
      </c>
      <c r="D16" s="1243">
        <v>0.54</v>
      </c>
      <c r="E16" s="1248">
        <f>F15</f>
        <v>16289420</v>
      </c>
      <c r="F16" s="1245">
        <f>ROUNDDOWN(E16*D16/100,0)</f>
        <v>87962</v>
      </c>
      <c r="G16" s="1231"/>
      <c r="H16" s="1243">
        <v>0.54</v>
      </c>
      <c r="I16" s="1249">
        <f>J15</f>
        <v>31246320</v>
      </c>
      <c r="J16" s="1245">
        <f>ROUNDDOWN(I16*H16/100,0)</f>
        <v>168730</v>
      </c>
      <c r="K16" s="1190"/>
      <c r="L16" s="1240">
        <f>J16-F16</f>
        <v>80768</v>
      </c>
    </row>
    <row r="17" spans="1:12" ht="34.5" customHeight="1">
      <c r="A17" s="1200" t="s">
        <v>7190</v>
      </c>
      <c r="B17" s="1250"/>
      <c r="C17" s="1244"/>
      <c r="D17" s="1251"/>
      <c r="E17" s="1244"/>
      <c r="F17" s="1245">
        <f>SUM(F15:F16)</f>
        <v>16377382</v>
      </c>
      <c r="G17" s="1231"/>
      <c r="H17" s="1232"/>
      <c r="I17" s="1246"/>
      <c r="J17" s="1248">
        <f>SUM(J15:J16)</f>
        <v>31415050</v>
      </c>
      <c r="K17" s="1190"/>
      <c r="L17" s="1240">
        <f>J17-F17</f>
        <v>15037668</v>
      </c>
    </row>
    <row r="18" spans="1:12" ht="34.5" customHeight="1">
      <c r="A18" s="1252"/>
      <c r="B18" s="1253"/>
      <c r="C18" s="1252"/>
      <c r="D18" s="1254"/>
      <c r="E18" s="1255"/>
      <c r="F18" s="1256"/>
      <c r="G18" s="1256"/>
      <c r="H18" s="1257"/>
      <c r="I18" s="1258"/>
      <c r="J18" s="1256"/>
      <c r="K18" s="1452"/>
      <c r="L18" s="1259"/>
    </row>
    <row r="19" spans="1:12" ht="34.5" customHeight="1">
      <c r="A19" s="1260"/>
      <c r="B19" s="1261"/>
      <c r="C19" s="1260"/>
      <c r="D19" s="1262"/>
      <c r="E19" s="1263"/>
      <c r="F19" s="1264"/>
      <c r="G19" s="1264"/>
      <c r="H19" s="1265"/>
      <c r="I19" s="1266"/>
      <c r="J19" s="1264"/>
      <c r="K19" s="1453"/>
      <c r="L19" s="1267"/>
    </row>
    <row r="20" spans="1:12" ht="34.5" customHeight="1">
      <c r="A20" s="1260"/>
      <c r="B20" s="1261"/>
      <c r="C20" s="1260"/>
      <c r="D20" s="1262"/>
      <c r="E20" s="1263"/>
      <c r="F20" s="1264"/>
      <c r="G20" s="1264"/>
      <c r="H20" s="1265"/>
      <c r="I20" s="1266"/>
      <c r="J20" s="1264"/>
      <c r="K20" s="1453"/>
      <c r="L20" s="1267"/>
    </row>
    <row r="21" spans="1:12" ht="34.5" customHeight="1">
      <c r="A21" s="1260"/>
      <c r="B21" s="1261"/>
      <c r="C21" s="1260"/>
      <c r="D21" s="1262"/>
      <c r="E21" s="1263"/>
      <c r="F21" s="1264"/>
      <c r="G21" s="1264"/>
      <c r="H21" s="1265"/>
      <c r="I21" s="1266"/>
      <c r="J21" s="1264"/>
      <c r="K21" s="1453"/>
      <c r="L21" s="1267"/>
    </row>
    <row r="22" spans="1:12" ht="34.5" customHeight="1">
      <c r="A22" s="1260"/>
      <c r="B22" s="1261"/>
      <c r="C22" s="1260"/>
      <c r="D22" s="1262"/>
      <c r="E22" s="1263"/>
      <c r="F22" s="1264"/>
      <c r="G22" s="1264"/>
      <c r="H22" s="1265"/>
      <c r="I22" s="1266"/>
      <c r="J22" s="1264"/>
      <c r="K22" s="1453"/>
      <c r="L22" s="1267"/>
    </row>
    <row r="23" spans="1:12" ht="34.5" customHeight="1">
      <c r="A23" s="1260"/>
      <c r="B23" s="1261"/>
      <c r="C23" s="1260"/>
      <c r="D23" s="1262"/>
      <c r="E23" s="1263"/>
      <c r="F23" s="1264"/>
      <c r="G23" s="1264"/>
      <c r="H23" s="1265"/>
      <c r="I23" s="1266"/>
      <c r="J23" s="1264"/>
      <c r="K23" s="1453"/>
      <c r="L23" s="1267"/>
    </row>
    <row r="24" spans="1:12" ht="34.5" customHeight="1">
      <c r="A24" s="1260"/>
      <c r="B24" s="1261"/>
      <c r="C24" s="1260"/>
      <c r="D24" s="1262"/>
      <c r="E24" s="1263"/>
      <c r="F24" s="1264"/>
      <c r="G24" s="1264"/>
      <c r="H24" s="1265"/>
      <c r="I24" s="1266"/>
      <c r="J24" s="1264"/>
      <c r="K24" s="1453"/>
      <c r="L24" s="1267"/>
    </row>
    <row r="25" spans="1:12" ht="34.5" customHeight="1">
      <c r="A25" s="1260"/>
      <c r="B25" s="1261"/>
      <c r="C25" s="1260"/>
      <c r="D25" s="1262"/>
      <c r="E25" s="1263"/>
      <c r="F25" s="1264"/>
      <c r="G25" s="1264"/>
      <c r="H25" s="1265"/>
      <c r="I25" s="1266"/>
      <c r="J25" s="1264"/>
      <c r="K25" s="1453"/>
      <c r="L25" s="1267"/>
    </row>
    <row r="26" spans="1:12" ht="34.5" customHeight="1">
      <c r="A26" s="1260"/>
      <c r="B26" s="1261"/>
      <c r="C26" s="1260"/>
      <c r="D26" s="1262"/>
      <c r="E26" s="1263"/>
      <c r="F26" s="1264"/>
      <c r="G26" s="1264"/>
      <c r="H26" s="1265"/>
      <c r="I26" s="1266"/>
      <c r="J26" s="1264"/>
      <c r="K26" s="1453"/>
      <c r="L26" s="1267"/>
    </row>
    <row r="27" spans="1:12" ht="34.5" customHeight="1">
      <c r="A27" s="1260"/>
      <c r="B27" s="1261"/>
      <c r="C27" s="1260"/>
      <c r="D27" s="1262"/>
      <c r="E27" s="1263"/>
      <c r="F27" s="1264"/>
      <c r="G27" s="1264"/>
      <c r="H27" s="1265"/>
      <c r="I27" s="1266"/>
      <c r="J27" s="1264"/>
      <c r="K27" s="1453"/>
      <c r="L27" s="1267"/>
    </row>
    <row r="28" spans="1:12" ht="34.5" customHeight="1">
      <c r="A28" s="1260"/>
      <c r="B28" s="1261"/>
      <c r="C28" s="1260"/>
      <c r="D28" s="1262"/>
      <c r="E28" s="1263"/>
      <c r="F28" s="1264"/>
      <c r="G28" s="1264"/>
      <c r="H28" s="1265"/>
      <c r="I28" s="1266"/>
      <c r="J28" s="1264"/>
      <c r="K28" s="1453"/>
      <c r="L28" s="1267"/>
    </row>
    <row r="29" spans="1:12" ht="34.5" customHeight="1">
      <c r="A29" s="1226" t="s">
        <v>7199</v>
      </c>
      <c r="B29" s="1227"/>
      <c r="C29" s="1228"/>
      <c r="D29" s="1229"/>
      <c r="E29" s="1228"/>
      <c r="F29" s="1230"/>
      <c r="G29" s="1231"/>
      <c r="H29" s="1232"/>
      <c r="I29" s="1233"/>
      <c r="J29" s="1234"/>
      <c r="K29" s="1269"/>
      <c r="L29" s="1235"/>
    </row>
    <row r="30" spans="1:12" ht="34.5" customHeight="1">
      <c r="A30" s="1226" t="s">
        <v>7204</v>
      </c>
      <c r="B30" s="1227"/>
      <c r="C30" s="1228"/>
      <c r="D30" s="1229"/>
      <c r="E30" s="1228"/>
      <c r="F30" s="1230"/>
      <c r="G30" s="1231"/>
      <c r="H30" s="1232"/>
      <c r="I30" s="1233"/>
      <c r="J30" s="1234"/>
      <c r="K30" s="1269"/>
      <c r="L30" s="1235"/>
    </row>
    <row r="31" spans="1:12" ht="34.5" customHeight="1">
      <c r="A31" s="1722" t="s">
        <v>7205</v>
      </c>
      <c r="B31" s="1269" t="s">
        <v>7311</v>
      </c>
      <c r="C31" s="1228" t="s">
        <v>7312</v>
      </c>
      <c r="D31" s="1369">
        <v>3</v>
      </c>
      <c r="E31" s="1239">
        <v>103500</v>
      </c>
      <c r="F31" s="1232">
        <f>+D31*E31</f>
        <v>310500</v>
      </c>
      <c r="G31" s="1232"/>
      <c r="H31" s="1369">
        <v>0</v>
      </c>
      <c r="I31" s="1231">
        <v>0</v>
      </c>
      <c r="J31" s="1232">
        <f>+H31*I31</f>
        <v>0</v>
      </c>
      <c r="K31" s="1270" t="s">
        <v>7314</v>
      </c>
      <c r="L31" s="1240">
        <f>J31-F31</f>
        <v>-310500</v>
      </c>
    </row>
    <row r="32" spans="1:12" ht="34.5" customHeight="1">
      <c r="A32" s="1723"/>
      <c r="B32" s="1269" t="s">
        <v>7343</v>
      </c>
      <c r="C32" s="1228" t="s">
        <v>6779</v>
      </c>
      <c r="D32" s="1369">
        <v>0</v>
      </c>
      <c r="E32" s="1239">
        <v>0</v>
      </c>
      <c r="F32" s="1232">
        <f>+D32*E32</f>
        <v>0</v>
      </c>
      <c r="G32" s="1232"/>
      <c r="H32" s="1369">
        <f>'단가비교(토목,맨홀)'!E7</f>
        <v>1</v>
      </c>
      <c r="I32" s="1231">
        <f>'단가비교(토목,맨홀)'!F7</f>
        <v>128600</v>
      </c>
      <c r="J32" s="1232">
        <f>+H32*I32</f>
        <v>128600</v>
      </c>
      <c r="K32" s="1270" t="str">
        <f>+'단가비교(토목,맨홀)'!$F$5</f>
        <v>대명콘크리트(경기 파주)</v>
      </c>
      <c r="L32" s="1240">
        <f>J32-F32</f>
        <v>128600</v>
      </c>
    </row>
    <row r="33" spans="1:12" ht="34.5" customHeight="1">
      <c r="A33" s="1723"/>
      <c r="B33" s="1363" t="str">
        <f>'단가비교(토목,맨홀)'!C8</f>
        <v>상부:φ900㎜×200S</v>
      </c>
      <c r="C33" s="1364" t="str">
        <f>'단가비교(토목,맨홀)'!D8</f>
        <v>개</v>
      </c>
      <c r="D33" s="1365">
        <v>0</v>
      </c>
      <c r="E33" s="1239">
        <v>0</v>
      </c>
      <c r="F33" s="1232">
        <f>+D33*E33</f>
        <v>0</v>
      </c>
      <c r="G33" s="1232"/>
      <c r="H33" s="1365">
        <f>'단가비교(토목,맨홀)'!E8</f>
        <v>3</v>
      </c>
      <c r="I33" s="1231">
        <f>'단가비교(토목,맨홀)'!F8</f>
        <v>140400</v>
      </c>
      <c r="J33" s="1232">
        <f>+H33*I33</f>
        <v>421200</v>
      </c>
      <c r="K33" s="1270" t="str">
        <f>+'단가비교(토목,맨홀)'!$F$5</f>
        <v>대명콘크리트(경기 파주)</v>
      </c>
      <c r="L33" s="1240">
        <f>J33-F33</f>
        <v>421200</v>
      </c>
    </row>
    <row r="34" spans="1:12" ht="34.5" customHeight="1">
      <c r="A34" s="1723"/>
      <c r="B34" s="1363" t="s">
        <v>7313</v>
      </c>
      <c r="C34" s="1364" t="s">
        <v>7312</v>
      </c>
      <c r="D34" s="1365">
        <v>1</v>
      </c>
      <c r="E34" s="1239">
        <v>128700</v>
      </c>
      <c r="F34" s="1232">
        <f>+D34*E34</f>
        <v>128700</v>
      </c>
      <c r="G34" s="1232"/>
      <c r="H34" s="1365">
        <v>0</v>
      </c>
      <c r="I34" s="1231">
        <v>0</v>
      </c>
      <c r="J34" s="1232">
        <f>+H34*I34</f>
        <v>0</v>
      </c>
      <c r="K34" s="1270" t="s">
        <v>7315</v>
      </c>
      <c r="L34" s="1240">
        <f>J34-F34</f>
        <v>-128700</v>
      </c>
    </row>
    <row r="35" spans="1:12" ht="34.5" customHeight="1" thickBot="1">
      <c r="A35" s="1723"/>
      <c r="B35" s="1370" t="str">
        <f>'단가비교(토목,맨홀)'!C9</f>
        <v>하부:φ900㎜×1000B</v>
      </c>
      <c r="C35" s="1371" t="str">
        <f>'단가비교(토목,맨홀)'!D9</f>
        <v>개</v>
      </c>
      <c r="D35" s="1372">
        <v>4</v>
      </c>
      <c r="E35" s="1373">
        <v>490000</v>
      </c>
      <c r="F35" s="1361">
        <f t="shared" ref="F35:F62" si="3">+D35*E35</f>
        <v>1960000</v>
      </c>
      <c r="G35" s="1361"/>
      <c r="H35" s="1372">
        <f>'단가비교(토목,맨홀)'!E9</f>
        <v>4</v>
      </c>
      <c r="I35" s="1360">
        <f>'단가비교(토목,맨홀)'!F9</f>
        <v>387000</v>
      </c>
      <c r="J35" s="1361">
        <f t="shared" ref="J35:J62" si="4">+H35*I35</f>
        <v>1548000</v>
      </c>
      <c r="K35" s="1454" t="str">
        <f>+K33</f>
        <v>대명콘크리트(경기 파주)</v>
      </c>
      <c r="L35" s="1374">
        <f t="shared" ref="L35:L62" si="5">J35-F35</f>
        <v>-412000</v>
      </c>
    </row>
    <row r="36" spans="1:12" ht="34.5" customHeight="1">
      <c r="A36" s="1723"/>
      <c r="B36" s="1363" t="s">
        <v>7317</v>
      </c>
      <c r="C36" s="1364" t="s">
        <v>2194</v>
      </c>
      <c r="D36" s="1365">
        <v>1</v>
      </c>
      <c r="E36" s="1367">
        <v>200000</v>
      </c>
      <c r="F36" s="1355">
        <f t="shared" ref="F36:F37" si="6">+D36*E36</f>
        <v>200000</v>
      </c>
      <c r="G36" s="1355"/>
      <c r="H36" s="1365">
        <v>0</v>
      </c>
      <c r="I36" s="1354">
        <v>0</v>
      </c>
      <c r="J36" s="1355">
        <f t="shared" ref="J36:J37" si="7">+H36*I36</f>
        <v>0</v>
      </c>
      <c r="K36" s="1455" t="s">
        <v>7314</v>
      </c>
      <c r="L36" s="1368">
        <f t="shared" ref="L36:L37" si="8">J36-F36</f>
        <v>-200000</v>
      </c>
    </row>
    <row r="37" spans="1:12" ht="34.5" customHeight="1">
      <c r="A37" s="1723"/>
      <c r="B37" s="1363" t="s">
        <v>7318</v>
      </c>
      <c r="C37" s="1364" t="s">
        <v>2194</v>
      </c>
      <c r="D37" s="1365">
        <v>2</v>
      </c>
      <c r="E37" s="1239">
        <v>230000</v>
      </c>
      <c r="F37" s="1232">
        <f t="shared" si="6"/>
        <v>460000</v>
      </c>
      <c r="G37" s="1232"/>
      <c r="H37" s="1365">
        <v>0</v>
      </c>
      <c r="I37" s="1231">
        <v>0</v>
      </c>
      <c r="J37" s="1232">
        <f t="shared" si="7"/>
        <v>0</v>
      </c>
      <c r="K37" s="1270" t="s">
        <v>7315</v>
      </c>
      <c r="L37" s="1240">
        <f t="shared" si="8"/>
        <v>-460000</v>
      </c>
    </row>
    <row r="38" spans="1:12" ht="34.5" customHeight="1">
      <c r="A38" s="1723"/>
      <c r="B38" s="1363" t="str">
        <f>'단가비교(토목,맨홀)'!C10</f>
        <v>상부:φ1200㎜×300S</v>
      </c>
      <c r="C38" s="1364" t="str">
        <f>'단가비교(토목,맨홀)'!D10</f>
        <v>개</v>
      </c>
      <c r="D38" s="1365">
        <v>1</v>
      </c>
      <c r="E38" s="1367">
        <v>230000</v>
      </c>
      <c r="F38" s="1355">
        <f t="shared" si="3"/>
        <v>230000</v>
      </c>
      <c r="G38" s="1355"/>
      <c r="H38" s="1365">
        <f>'단가비교(토목,맨홀)'!E10</f>
        <v>3</v>
      </c>
      <c r="I38" s="1354">
        <f>'단가비교(토목,맨홀)'!F10</f>
        <v>264300</v>
      </c>
      <c r="J38" s="1355">
        <f t="shared" si="4"/>
        <v>792900</v>
      </c>
      <c r="K38" s="1455" t="str">
        <f>+K35</f>
        <v>대명콘크리트(경기 파주)</v>
      </c>
      <c r="L38" s="1368">
        <f t="shared" si="5"/>
        <v>562900</v>
      </c>
    </row>
    <row r="39" spans="1:12" ht="34.5" customHeight="1">
      <c r="A39" s="1723"/>
      <c r="B39" s="1363" t="str">
        <f>'단가비교(토목,맨홀)'!C11</f>
        <v>상부:φ1200㎜×400S</v>
      </c>
      <c r="C39" s="1364" t="str">
        <f>'단가비교(토목,맨홀)'!D11</f>
        <v>개</v>
      </c>
      <c r="D39" s="1365">
        <v>1</v>
      </c>
      <c r="E39" s="1239">
        <v>270000</v>
      </c>
      <c r="F39" s="1232">
        <f t="shared" si="3"/>
        <v>270000</v>
      </c>
      <c r="G39" s="1232"/>
      <c r="H39" s="1365">
        <f>'단가비교(토목,맨홀)'!E11</f>
        <v>1</v>
      </c>
      <c r="I39" s="1231">
        <f>'단가비교(토목,맨홀)'!F11</f>
        <v>300900</v>
      </c>
      <c r="J39" s="1232">
        <f t="shared" si="4"/>
        <v>300900</v>
      </c>
      <c r="K39" s="1270" t="str">
        <f t="shared" ref="K39:K49" si="9">+K38</f>
        <v>대명콘크리트(경기 파주)</v>
      </c>
      <c r="L39" s="1240">
        <f t="shared" si="5"/>
        <v>30900</v>
      </c>
    </row>
    <row r="40" spans="1:12" ht="34.5" customHeight="1">
      <c r="A40" s="1723"/>
      <c r="B40" s="1363" t="str">
        <f>'단가비교(토목,맨홀)'!C12</f>
        <v>상부:φ1200㎜×500S</v>
      </c>
      <c r="C40" s="1364" t="str">
        <f>'단가비교(토목,맨홀)'!D12</f>
        <v>개</v>
      </c>
      <c r="D40" s="1365">
        <v>0</v>
      </c>
      <c r="E40" s="1239">
        <v>0</v>
      </c>
      <c r="F40" s="1232">
        <f t="shared" si="3"/>
        <v>0</v>
      </c>
      <c r="G40" s="1232"/>
      <c r="H40" s="1365">
        <f>'단가비교(토목,맨홀)'!E12</f>
        <v>1</v>
      </c>
      <c r="I40" s="1231">
        <f>'단가비교(토목,맨홀)'!F12</f>
        <v>325600</v>
      </c>
      <c r="J40" s="1232">
        <f t="shared" si="4"/>
        <v>325600</v>
      </c>
      <c r="K40" s="1270" t="str">
        <f t="shared" si="9"/>
        <v>대명콘크리트(경기 파주)</v>
      </c>
      <c r="L40" s="1240">
        <f t="shared" si="5"/>
        <v>325600</v>
      </c>
    </row>
    <row r="41" spans="1:12" ht="34.5" customHeight="1">
      <c r="A41" s="1723"/>
      <c r="B41" s="1363" t="str">
        <f>'단가비교(토목,맨홀)'!C13</f>
        <v>연직:φ1200㎜×500H</v>
      </c>
      <c r="C41" s="1364" t="str">
        <f>'단가비교(토목,맨홀)'!D13</f>
        <v>개</v>
      </c>
      <c r="D41" s="1365">
        <v>6</v>
      </c>
      <c r="E41" s="1239">
        <v>238000</v>
      </c>
      <c r="F41" s="1232">
        <f t="shared" si="3"/>
        <v>1428000</v>
      </c>
      <c r="G41" s="1232"/>
      <c r="H41" s="1365">
        <f>'단가비교(토목,맨홀)'!E13</f>
        <v>4</v>
      </c>
      <c r="I41" s="1231">
        <f>'단가비교(토목,맨홀)'!F13</f>
        <v>208800</v>
      </c>
      <c r="J41" s="1232">
        <f t="shared" si="4"/>
        <v>835200</v>
      </c>
      <c r="K41" s="1270" t="str">
        <f t="shared" si="9"/>
        <v>대명콘크리트(경기 파주)</v>
      </c>
      <c r="L41" s="1240">
        <f t="shared" si="5"/>
        <v>-592800</v>
      </c>
    </row>
    <row r="42" spans="1:12" ht="34.5" customHeight="1">
      <c r="A42" s="1723"/>
      <c r="B42" s="1363" t="s">
        <v>7319</v>
      </c>
      <c r="C42" s="1364" t="str">
        <f>'단가비교(토목,맨홀)'!D14</f>
        <v>개</v>
      </c>
      <c r="D42" s="1365">
        <v>1</v>
      </c>
      <c r="E42" s="1239">
        <v>390000</v>
      </c>
      <c r="F42" s="1232">
        <f t="shared" ref="F42" si="10">+D42*E42</f>
        <v>390000</v>
      </c>
      <c r="G42" s="1232"/>
      <c r="H42" s="1365">
        <v>0</v>
      </c>
      <c r="I42" s="1231">
        <v>0</v>
      </c>
      <c r="J42" s="1232">
        <f t="shared" ref="J42" si="11">+H42*I42</f>
        <v>0</v>
      </c>
      <c r="K42" s="1270" t="s">
        <v>7315</v>
      </c>
      <c r="L42" s="1240">
        <f t="shared" ref="L42" si="12">J42-F42</f>
        <v>-390000</v>
      </c>
    </row>
    <row r="43" spans="1:12" ht="34.5" customHeight="1">
      <c r="A43" s="1723"/>
      <c r="B43" s="1363" t="str">
        <f>'단가비교(토목,맨홀)'!C14</f>
        <v>연직:φ1200㎜×1000H</v>
      </c>
      <c r="C43" s="1364" t="str">
        <f>'단가비교(토목,맨홀)'!D14</f>
        <v>개</v>
      </c>
      <c r="D43" s="1365">
        <v>3</v>
      </c>
      <c r="E43" s="1239">
        <v>455000</v>
      </c>
      <c r="F43" s="1232">
        <f t="shared" si="3"/>
        <v>1365000</v>
      </c>
      <c r="G43" s="1232"/>
      <c r="H43" s="1365">
        <f>'단가비교(토목,맨홀)'!E14</f>
        <v>4</v>
      </c>
      <c r="I43" s="1231">
        <f>'단가비교(토목,맨홀)'!F14</f>
        <v>376400</v>
      </c>
      <c r="J43" s="1232">
        <f t="shared" si="4"/>
        <v>1505600</v>
      </c>
      <c r="K43" s="1270" t="str">
        <f>+K41</f>
        <v>대명콘크리트(경기 파주)</v>
      </c>
      <c r="L43" s="1240">
        <f t="shared" si="5"/>
        <v>140600</v>
      </c>
    </row>
    <row r="44" spans="1:12" ht="34.5" customHeight="1">
      <c r="A44" s="1723"/>
      <c r="B44" s="1363" t="s">
        <v>7320</v>
      </c>
      <c r="C44" s="1364" t="str">
        <f>'단가비교(토목,맨홀)'!D15</f>
        <v>개</v>
      </c>
      <c r="D44" s="1365">
        <v>1</v>
      </c>
      <c r="E44" s="1239">
        <v>450000</v>
      </c>
      <c r="F44" s="1232">
        <f t="shared" ref="F44" si="13">+D44*E44</f>
        <v>450000</v>
      </c>
      <c r="G44" s="1232"/>
      <c r="H44" s="1365">
        <v>0</v>
      </c>
      <c r="I44" s="1231">
        <v>0</v>
      </c>
      <c r="J44" s="1232">
        <f t="shared" ref="J44" si="14">+H44*I44</f>
        <v>0</v>
      </c>
      <c r="K44" s="1270" t="str">
        <f>+K42</f>
        <v>변경</v>
      </c>
      <c r="L44" s="1240">
        <f t="shared" ref="L44" si="15">J44-F44</f>
        <v>-450000</v>
      </c>
    </row>
    <row r="45" spans="1:12" ht="34.5" customHeight="1" thickBot="1">
      <c r="A45" s="1723"/>
      <c r="B45" s="1370" t="str">
        <f>'단가비교(토목,맨홀)'!C15</f>
        <v>하부:φ1200㎜×1200B</v>
      </c>
      <c r="C45" s="1371" t="str">
        <f>'단가비교(토목,맨홀)'!D15</f>
        <v>개</v>
      </c>
      <c r="D45" s="1372">
        <v>4</v>
      </c>
      <c r="E45" s="1373">
        <v>520000</v>
      </c>
      <c r="F45" s="1361">
        <f t="shared" si="3"/>
        <v>2080000</v>
      </c>
      <c r="G45" s="1361"/>
      <c r="H45" s="1372">
        <f>'단가비교(토목,맨홀)'!E15</f>
        <v>5</v>
      </c>
      <c r="I45" s="1360">
        <f>'단가비교(토목,맨홀)'!F15</f>
        <v>620600</v>
      </c>
      <c r="J45" s="1361">
        <f t="shared" si="4"/>
        <v>3103000</v>
      </c>
      <c r="K45" s="1454" t="str">
        <f>+K43</f>
        <v>대명콘크리트(경기 파주)</v>
      </c>
      <c r="L45" s="1374">
        <f t="shared" si="5"/>
        <v>1023000</v>
      </c>
    </row>
    <row r="46" spans="1:12" ht="34.5" customHeight="1">
      <c r="A46" s="1723"/>
      <c r="B46" s="1363" t="s">
        <v>7321</v>
      </c>
      <c r="C46" s="1364" t="str">
        <f>'단가비교(토목,맨홀)'!D15</f>
        <v>개</v>
      </c>
      <c r="D46" s="1365">
        <v>1</v>
      </c>
      <c r="E46" s="1367">
        <v>330000</v>
      </c>
      <c r="F46" s="1355">
        <f t="shared" ref="F46" si="16">+D46*E46</f>
        <v>330000</v>
      </c>
      <c r="G46" s="1355"/>
      <c r="H46" s="1365">
        <v>0</v>
      </c>
      <c r="I46" s="1354">
        <v>0</v>
      </c>
      <c r="J46" s="1355">
        <f t="shared" ref="J46" si="17">+H46*I46</f>
        <v>0</v>
      </c>
      <c r="K46" s="1455" t="str">
        <f>+K44</f>
        <v>변경</v>
      </c>
      <c r="L46" s="1368">
        <f t="shared" ref="L46" si="18">J46-F46</f>
        <v>-330000</v>
      </c>
    </row>
    <row r="47" spans="1:12" ht="34.5" customHeight="1">
      <c r="A47" s="1723"/>
      <c r="B47" s="1363" t="str">
        <f>'단가비교(토목,맨홀)'!C16</f>
        <v>상부:φ1500㎜×500S</v>
      </c>
      <c r="C47" s="1364" t="str">
        <f>'단가비교(토목,맨홀)'!D16</f>
        <v>개</v>
      </c>
      <c r="D47" s="1365">
        <v>0</v>
      </c>
      <c r="E47" s="1367">
        <v>0</v>
      </c>
      <c r="F47" s="1355">
        <f t="shared" si="3"/>
        <v>0</v>
      </c>
      <c r="G47" s="1355"/>
      <c r="H47" s="1365">
        <f>'단가비교(토목,맨홀)'!E16</f>
        <v>1</v>
      </c>
      <c r="I47" s="1354">
        <f>'단가비교(토목,맨홀)'!F16</f>
        <v>643100</v>
      </c>
      <c r="J47" s="1355">
        <f t="shared" si="4"/>
        <v>643100</v>
      </c>
      <c r="K47" s="1455" t="str">
        <f>+K45</f>
        <v>대명콘크리트(경기 파주)</v>
      </c>
      <c r="L47" s="1368">
        <f t="shared" si="5"/>
        <v>643100</v>
      </c>
    </row>
    <row r="48" spans="1:12" ht="34.5" customHeight="1">
      <c r="A48" s="1723"/>
      <c r="B48" s="1363" t="str">
        <f>'단가비교(토목,맨홀)'!C17</f>
        <v>연직:φ1500㎜×500H</v>
      </c>
      <c r="C48" s="1364" t="str">
        <f>'단가비교(토목,맨홀)'!D17</f>
        <v>개</v>
      </c>
      <c r="D48" s="1365">
        <v>1</v>
      </c>
      <c r="E48" s="1239">
        <v>368000</v>
      </c>
      <c r="F48" s="1232">
        <f t="shared" si="3"/>
        <v>368000</v>
      </c>
      <c r="G48" s="1232"/>
      <c r="H48" s="1365">
        <f>'단가비교(토목,맨홀)'!E17</f>
        <v>1</v>
      </c>
      <c r="I48" s="1231">
        <f>'단가비교(토목,맨홀)'!F17</f>
        <v>246600</v>
      </c>
      <c r="J48" s="1232">
        <f t="shared" si="4"/>
        <v>246600</v>
      </c>
      <c r="K48" s="1270" t="str">
        <f t="shared" si="9"/>
        <v>대명콘크리트(경기 파주)</v>
      </c>
      <c r="L48" s="1240">
        <f t="shared" si="5"/>
        <v>-121400</v>
      </c>
    </row>
    <row r="49" spans="1:12" ht="34.5" customHeight="1" thickBot="1">
      <c r="A49" s="1723"/>
      <c r="B49" s="1370" t="str">
        <f>'단가비교(토목,맨홀)'!C18</f>
        <v>하부:φ1500㎜×1500B</v>
      </c>
      <c r="C49" s="1371" t="str">
        <f>'단가비교(토목,맨홀)'!D18</f>
        <v>개</v>
      </c>
      <c r="D49" s="1372">
        <v>1</v>
      </c>
      <c r="E49" s="1373">
        <v>1180000</v>
      </c>
      <c r="F49" s="1361">
        <f t="shared" si="3"/>
        <v>1180000</v>
      </c>
      <c r="G49" s="1361"/>
      <c r="H49" s="1372">
        <f>'단가비교(토목,맨홀)'!E18</f>
        <v>1</v>
      </c>
      <c r="I49" s="1360">
        <f>'단가비교(토목,맨홀)'!F18</f>
        <v>1126900</v>
      </c>
      <c r="J49" s="1361">
        <f t="shared" si="4"/>
        <v>1126900</v>
      </c>
      <c r="K49" s="1454" t="str">
        <f t="shared" si="9"/>
        <v>대명콘크리트(경기 파주)</v>
      </c>
      <c r="L49" s="1374">
        <f t="shared" si="5"/>
        <v>-53100</v>
      </c>
    </row>
    <row r="50" spans="1:12" ht="34.5" customHeight="1">
      <c r="A50" s="1723"/>
      <c r="B50" s="1363" t="str">
        <f>'단가비교(토목,맨홀)'!C19</f>
        <v>상부:φ1800㎜×250S</v>
      </c>
      <c r="C50" s="1364" t="str">
        <f>'단가비교(토목,맨홀)'!D19</f>
        <v>개</v>
      </c>
      <c r="D50" s="1365">
        <v>0</v>
      </c>
      <c r="E50" s="1367">
        <v>0</v>
      </c>
      <c r="F50" s="1355">
        <f t="shared" si="3"/>
        <v>0</v>
      </c>
      <c r="G50" s="1355"/>
      <c r="H50" s="1365">
        <f>'단가비교(토목,맨홀)'!E19</f>
        <v>1</v>
      </c>
      <c r="I50" s="1354">
        <f>'단가비교(토목,맨홀)'!F19</f>
        <v>0</v>
      </c>
      <c r="J50" s="1355">
        <f t="shared" si="4"/>
        <v>0</v>
      </c>
      <c r="K50" s="1455" t="s">
        <v>7322</v>
      </c>
      <c r="L50" s="1368">
        <f t="shared" si="5"/>
        <v>0</v>
      </c>
    </row>
    <row r="51" spans="1:12" ht="34.5" customHeight="1">
      <c r="A51" s="1723"/>
      <c r="B51" s="1363" t="str">
        <f>'단가비교(토목,맨홀)'!C20</f>
        <v>상부:φ1800㎜×450S</v>
      </c>
      <c r="C51" s="1364" t="str">
        <f>'단가비교(토목,맨홀)'!D20</f>
        <v>개</v>
      </c>
      <c r="D51" s="1365">
        <v>0</v>
      </c>
      <c r="E51" s="1239">
        <v>0</v>
      </c>
      <c r="F51" s="1232">
        <f t="shared" si="3"/>
        <v>0</v>
      </c>
      <c r="G51" s="1232"/>
      <c r="H51" s="1365">
        <f>'단가비교(토목,맨홀)'!E20</f>
        <v>1</v>
      </c>
      <c r="I51" s="1231">
        <f>'단가비교(토목,맨홀)'!F20</f>
        <v>590000</v>
      </c>
      <c r="J51" s="1232">
        <f t="shared" si="4"/>
        <v>590000</v>
      </c>
      <c r="K51" s="1270" t="s">
        <v>7316</v>
      </c>
      <c r="L51" s="1240">
        <f t="shared" si="5"/>
        <v>590000</v>
      </c>
    </row>
    <row r="52" spans="1:12" ht="34.5" customHeight="1">
      <c r="A52" s="1723"/>
      <c r="B52" s="1363" t="str">
        <f>'단가비교(토목,맨홀)'!C21</f>
        <v>연직:φ1800㎜×250H</v>
      </c>
      <c r="C52" s="1364" t="str">
        <f>'단가비교(토목,맨홀)'!D21</f>
        <v>개</v>
      </c>
      <c r="D52" s="1365">
        <v>0</v>
      </c>
      <c r="E52" s="1239">
        <v>0</v>
      </c>
      <c r="F52" s="1232">
        <f t="shared" si="3"/>
        <v>0</v>
      </c>
      <c r="G52" s="1232"/>
      <c r="H52" s="1365">
        <f>'단가비교(토목,맨홀)'!E21</f>
        <v>4</v>
      </c>
      <c r="I52" s="1231">
        <f>'단가비교(토목,맨홀)'!F21</f>
        <v>0</v>
      </c>
      <c r="J52" s="1232">
        <f t="shared" si="4"/>
        <v>0</v>
      </c>
      <c r="K52" s="1270" t="s">
        <v>7315</v>
      </c>
      <c r="L52" s="1240">
        <f t="shared" si="5"/>
        <v>0</v>
      </c>
    </row>
    <row r="53" spans="1:12" ht="34.5" customHeight="1">
      <c r="A53" s="1723"/>
      <c r="B53" s="1363" t="str">
        <f>'단가비교(토목,맨홀)'!C22</f>
        <v>연직:φ1800㎜×500H</v>
      </c>
      <c r="C53" s="1364" t="str">
        <f>'단가비교(토목,맨홀)'!D22</f>
        <v>개</v>
      </c>
      <c r="D53" s="1365">
        <v>0</v>
      </c>
      <c r="E53" s="1239">
        <v>0</v>
      </c>
      <c r="F53" s="1232">
        <f t="shared" si="3"/>
        <v>0</v>
      </c>
      <c r="G53" s="1232"/>
      <c r="H53" s="1365">
        <f>'단가비교(토목,맨홀)'!E22</f>
        <v>2</v>
      </c>
      <c r="I53" s="1231">
        <f>'단가비교(토목,맨홀)'!F22</f>
        <v>0</v>
      </c>
      <c r="J53" s="1232">
        <f t="shared" si="4"/>
        <v>0</v>
      </c>
      <c r="K53" s="1270" t="s">
        <v>7314</v>
      </c>
      <c r="L53" s="1240">
        <f t="shared" si="5"/>
        <v>0</v>
      </c>
    </row>
    <row r="54" spans="1:12" ht="34.5" customHeight="1">
      <c r="A54" s="1723"/>
      <c r="B54" s="1363" t="str">
        <f>'단가비교(토목,맨홀)'!C23</f>
        <v>연직:φ1800㎜×750H</v>
      </c>
      <c r="C54" s="1364" t="str">
        <f>'단가비교(토목,맨홀)'!D23</f>
        <v>개</v>
      </c>
      <c r="D54" s="1365">
        <v>0</v>
      </c>
      <c r="E54" s="1239">
        <v>0</v>
      </c>
      <c r="F54" s="1232">
        <f t="shared" si="3"/>
        <v>0</v>
      </c>
      <c r="G54" s="1232"/>
      <c r="H54" s="1365">
        <f>'단가비교(토목,맨홀)'!E23</f>
        <v>1</v>
      </c>
      <c r="I54" s="1231">
        <f>'단가비교(토목,맨홀)'!F23</f>
        <v>613600</v>
      </c>
      <c r="J54" s="1232">
        <f t="shared" si="4"/>
        <v>613600</v>
      </c>
      <c r="K54" s="1270" t="s">
        <v>7316</v>
      </c>
      <c r="L54" s="1240">
        <f t="shared" si="5"/>
        <v>613600</v>
      </c>
    </row>
    <row r="55" spans="1:12" ht="34.5" customHeight="1" thickBot="1">
      <c r="A55" s="1723"/>
      <c r="B55" s="1370" t="str">
        <f>'단가비교(토목,맨홀)'!C24</f>
        <v>하부:φ1800㎜×1500B</v>
      </c>
      <c r="C55" s="1371" t="str">
        <f>'단가비교(토목,맨홀)'!D24</f>
        <v>개</v>
      </c>
      <c r="D55" s="1372">
        <v>0</v>
      </c>
      <c r="E55" s="1373">
        <v>0</v>
      </c>
      <c r="F55" s="1361">
        <f t="shared" si="3"/>
        <v>0</v>
      </c>
      <c r="G55" s="1361"/>
      <c r="H55" s="1372">
        <f>'단가비교(토목,맨홀)'!E24</f>
        <v>1</v>
      </c>
      <c r="I55" s="1360">
        <f>'단가비교(토목,맨홀)'!F24</f>
        <v>1416000</v>
      </c>
      <c r="J55" s="1361">
        <f t="shared" si="4"/>
        <v>1416000</v>
      </c>
      <c r="K55" s="1454" t="s">
        <v>7316</v>
      </c>
      <c r="L55" s="1374">
        <f t="shared" si="5"/>
        <v>1416000</v>
      </c>
    </row>
    <row r="56" spans="1:12" ht="34.5" customHeight="1">
      <c r="A56" s="1723"/>
      <c r="B56" s="1363" t="str">
        <f>'단가비교(토목,맨홀)'!C25</f>
        <v>고무링:φ900㎜</v>
      </c>
      <c r="C56" s="1364" t="str">
        <f>'단가비교(토목,맨홀)'!D25</f>
        <v>개</v>
      </c>
      <c r="D56" s="1365">
        <f>'맨홀 설계대비 금액 비교표'!D36:E36</f>
        <v>5</v>
      </c>
      <c r="E56" s="1367">
        <v>16000</v>
      </c>
      <c r="F56" s="1355">
        <f t="shared" si="3"/>
        <v>80000</v>
      </c>
      <c r="G56" s="1355"/>
      <c r="H56" s="1365">
        <f>'단가비교(토목,맨홀)'!E25</f>
        <v>4</v>
      </c>
      <c r="I56" s="1354">
        <f>'단가비교(토목,맨홀)'!F25</f>
        <v>11700</v>
      </c>
      <c r="J56" s="1355">
        <f t="shared" si="4"/>
        <v>46800</v>
      </c>
      <c r="K56" s="1455" t="s">
        <v>7316</v>
      </c>
      <c r="L56" s="1368">
        <f t="shared" si="5"/>
        <v>-33200</v>
      </c>
    </row>
    <row r="57" spans="1:12" ht="34.5" customHeight="1">
      <c r="A57" s="1723"/>
      <c r="B57" s="1236" t="str">
        <f>'단가비교(토목,맨홀)'!C26</f>
        <v>고무링:φ1200㎜</v>
      </c>
      <c r="C57" s="1237" t="str">
        <f>'단가비교(토목,맨홀)'!D26</f>
        <v>개</v>
      </c>
      <c r="D57" s="1238">
        <f>'맨홀 설계대비 금액 비교표'!D37:E37</f>
        <v>15</v>
      </c>
      <c r="E57" s="1239">
        <v>23000</v>
      </c>
      <c r="F57" s="1232">
        <f t="shared" si="3"/>
        <v>345000</v>
      </c>
      <c r="G57" s="1232"/>
      <c r="H57" s="1238">
        <f>'단가비교(토목,맨홀)'!E26</f>
        <v>13</v>
      </c>
      <c r="I57" s="1231">
        <f>'단가비교(토목,맨홀)'!F26</f>
        <v>13500</v>
      </c>
      <c r="J57" s="1232">
        <f t="shared" si="4"/>
        <v>175500</v>
      </c>
      <c r="K57" s="1270" t="s">
        <v>7316</v>
      </c>
      <c r="L57" s="1240">
        <f t="shared" si="5"/>
        <v>-169500</v>
      </c>
    </row>
    <row r="58" spans="1:12" ht="34.5" customHeight="1">
      <c r="A58" s="1723"/>
      <c r="B58" s="1236" t="str">
        <f>'단가비교(토목,맨홀)'!C27</f>
        <v>고무링:φ1500㎜</v>
      </c>
      <c r="C58" s="1237" t="str">
        <f>'단가비교(토목,맨홀)'!D27</f>
        <v>개</v>
      </c>
      <c r="D58" s="1238">
        <f>'맨홀 설계대비 금액 비교표'!D38:E38</f>
        <v>2</v>
      </c>
      <c r="E58" s="1239">
        <v>31000</v>
      </c>
      <c r="F58" s="1232">
        <f t="shared" si="3"/>
        <v>62000</v>
      </c>
      <c r="G58" s="1232"/>
      <c r="H58" s="1238">
        <f>'단가비교(토목,맨홀)'!E27</f>
        <v>2</v>
      </c>
      <c r="I58" s="1231">
        <f>'단가비교(토목,맨홀)'!F27</f>
        <v>16200</v>
      </c>
      <c r="J58" s="1232">
        <f t="shared" si="4"/>
        <v>32400</v>
      </c>
      <c r="K58" s="1270" t="s">
        <v>7316</v>
      </c>
      <c r="L58" s="1240">
        <f t="shared" si="5"/>
        <v>-29600</v>
      </c>
    </row>
    <row r="59" spans="1:12" ht="34.5" customHeight="1" thickBot="1">
      <c r="A59" s="1723"/>
      <c r="B59" s="1375" t="str">
        <f>'단가비교(토목,맨홀)'!C28</f>
        <v>고무링:φ1800㎜</v>
      </c>
      <c r="C59" s="1376" t="str">
        <f>'단가비교(토목,맨홀)'!D28</f>
        <v>개</v>
      </c>
      <c r="D59" s="1377">
        <f>'맨홀 설계대비 금액 비교표'!D39:E39</f>
        <v>0</v>
      </c>
      <c r="E59" s="1373"/>
      <c r="F59" s="1361">
        <f t="shared" si="3"/>
        <v>0</v>
      </c>
      <c r="G59" s="1361"/>
      <c r="H59" s="1377">
        <f>'단가비교(토목,맨홀)'!E28</f>
        <v>2</v>
      </c>
      <c r="I59" s="1360">
        <f>'단가비교(토목,맨홀)'!F28</f>
        <v>17100</v>
      </c>
      <c r="J59" s="1361">
        <f t="shared" si="4"/>
        <v>34200</v>
      </c>
      <c r="K59" s="1454" t="s">
        <v>7316</v>
      </c>
      <c r="L59" s="1374">
        <f t="shared" si="5"/>
        <v>34200</v>
      </c>
    </row>
    <row r="60" spans="1:12" ht="34.5" customHeight="1">
      <c r="A60" s="1723"/>
      <c r="B60" s="1363" t="str">
        <f>'단가비교(토목,맨홀)'!C29</f>
        <v>볼트</v>
      </c>
      <c r="C60" s="1364" t="str">
        <f>'단가비교(토목,맨홀)'!D29</f>
        <v>개</v>
      </c>
      <c r="D60" s="1365">
        <f>'맨홀 설계대비 금액 비교표'!D40:E40</f>
        <v>32</v>
      </c>
      <c r="E60" s="1367">
        <v>8800</v>
      </c>
      <c r="F60" s="1355">
        <f t="shared" si="3"/>
        <v>281600</v>
      </c>
      <c r="G60" s="1355"/>
      <c r="H60" s="1365">
        <f>'단가비교(토목,맨홀)'!E29</f>
        <v>21</v>
      </c>
      <c r="I60" s="1354">
        <f>'단가비교(토목,맨홀)'!F29</f>
        <v>0</v>
      </c>
      <c r="J60" s="1355">
        <f t="shared" si="4"/>
        <v>0</v>
      </c>
      <c r="K60" s="1455" t="s">
        <v>7316</v>
      </c>
      <c r="L60" s="1368">
        <f t="shared" si="5"/>
        <v>-281600</v>
      </c>
    </row>
    <row r="61" spans="1:12" ht="34.5" customHeight="1">
      <c r="A61" s="1723"/>
      <c r="B61" s="1236" t="str">
        <f>'단가비교(토목,맨홀)'!C30</f>
        <v>속경접착제</v>
      </c>
      <c r="C61" s="1237" t="str">
        <f>'단가비교(토목,맨홀)'!D30</f>
        <v>개</v>
      </c>
      <c r="D61" s="1238">
        <f>'맨홀 설계대비 금액 비교표'!D41:E41</f>
        <v>58</v>
      </c>
      <c r="E61" s="1239">
        <v>18000</v>
      </c>
      <c r="F61" s="1232">
        <f t="shared" si="3"/>
        <v>1044000</v>
      </c>
      <c r="G61" s="1232"/>
      <c r="H61" s="1238">
        <f>'단가비교(토목,맨홀)'!E30</f>
        <v>34</v>
      </c>
      <c r="I61" s="1231">
        <f>'단가비교(토목,맨홀)'!F30</f>
        <v>18000</v>
      </c>
      <c r="J61" s="1232">
        <f t="shared" si="4"/>
        <v>612000</v>
      </c>
      <c r="K61" s="1270" t="s">
        <v>7316</v>
      </c>
      <c r="L61" s="1240">
        <f t="shared" si="5"/>
        <v>-432000</v>
      </c>
    </row>
    <row r="62" spans="1:12" ht="34.5" customHeight="1">
      <c r="A62" s="1724"/>
      <c r="B62" s="1236" t="str">
        <f>'단가비교(토목,맨홀)'!C31</f>
        <v>사다리</v>
      </c>
      <c r="C62" s="1237" t="str">
        <f>'단가비교(토목,맨홀)'!D31</f>
        <v>개</v>
      </c>
      <c r="D62" s="1238">
        <f>'맨홀 설계대비 금액 비교표'!D42:E42</f>
        <v>73</v>
      </c>
      <c r="E62" s="1239">
        <v>13000</v>
      </c>
      <c r="F62" s="1232">
        <f t="shared" si="3"/>
        <v>949000</v>
      </c>
      <c r="G62" s="1232"/>
      <c r="H62" s="1238">
        <f>'단가비교(토목,맨홀)'!E31</f>
        <v>79</v>
      </c>
      <c r="I62" s="1231">
        <f>'단가비교(토목,맨홀)'!F31</f>
        <v>14400</v>
      </c>
      <c r="J62" s="1232">
        <f t="shared" si="4"/>
        <v>1137600</v>
      </c>
      <c r="K62" s="1270" t="s">
        <v>7316</v>
      </c>
      <c r="L62" s="1240">
        <f t="shared" si="5"/>
        <v>188600</v>
      </c>
    </row>
    <row r="63" spans="1:12" ht="34.5" customHeight="1">
      <c r="A63" s="1228"/>
      <c r="B63" s="1236"/>
      <c r="C63" s="1237"/>
      <c r="D63" s="1238"/>
      <c r="E63" s="1239"/>
      <c r="F63" s="1232"/>
      <c r="G63" s="1232"/>
      <c r="H63" s="1268"/>
      <c r="I63" s="1231"/>
      <c r="J63" s="1232"/>
      <c r="K63" s="1270"/>
      <c r="L63" s="1240"/>
    </row>
    <row r="64" spans="1:12" ht="34.5" customHeight="1">
      <c r="A64" s="1200" t="s">
        <v>7201</v>
      </c>
      <c r="B64" s="1241"/>
      <c r="C64" s="1242"/>
      <c r="D64" s="1243"/>
      <c r="E64" s="1244"/>
      <c r="F64" s="1245">
        <f>+SUM(F31:F62)</f>
        <v>13911800</v>
      </c>
      <c r="G64" s="1231"/>
      <c r="H64" s="1243"/>
      <c r="I64" s="1246"/>
      <c r="J64" s="1245">
        <f>+SUM(J31:J62)</f>
        <v>15635700</v>
      </c>
      <c r="K64" s="1190"/>
      <c r="L64" s="1240">
        <f>J64-F64</f>
        <v>1723900</v>
      </c>
    </row>
    <row r="65" spans="1:12" ht="34.5" customHeight="1">
      <c r="A65" s="1247" t="s">
        <v>7202</v>
      </c>
      <c r="B65" s="1242" t="s">
        <v>7203</v>
      </c>
      <c r="C65" s="1242" t="s">
        <v>325</v>
      </c>
      <c r="D65" s="1243">
        <v>0.54</v>
      </c>
      <c r="E65" s="1248">
        <f>F64</f>
        <v>13911800</v>
      </c>
      <c r="F65" s="1245">
        <f>ROUNDDOWN(E65*D65/100,0)</f>
        <v>75123</v>
      </c>
      <c r="G65" s="1231"/>
      <c r="H65" s="1243">
        <v>0.54</v>
      </c>
      <c r="I65" s="1249">
        <f>J64</f>
        <v>15635700</v>
      </c>
      <c r="J65" s="1245">
        <f>ROUNDDOWN(I65*H65/100,0)</f>
        <v>84432</v>
      </c>
      <c r="K65" s="1190"/>
      <c r="L65" s="1240">
        <f>J65-F65</f>
        <v>9309</v>
      </c>
    </row>
    <row r="66" spans="1:12" ht="34.5" customHeight="1">
      <c r="A66" s="1200" t="s">
        <v>7190</v>
      </c>
      <c r="B66" s="1250"/>
      <c r="C66" s="1244"/>
      <c r="D66" s="1251"/>
      <c r="E66" s="1244"/>
      <c r="F66" s="1245">
        <f>SUM(F64:F65)</f>
        <v>13986923</v>
      </c>
      <c r="G66" s="1231"/>
      <c r="H66" s="1232"/>
      <c r="I66" s="1246"/>
      <c r="J66" s="1248">
        <f>SUM(J64:J65)</f>
        <v>15720132</v>
      </c>
      <c r="K66" s="1190"/>
      <c r="L66" s="1240">
        <f>J66-F66</f>
        <v>1733209</v>
      </c>
    </row>
    <row r="67" spans="1:12" ht="34.5" customHeight="1">
      <c r="A67" s="1228"/>
      <c r="B67" s="1269"/>
      <c r="C67" s="1228"/>
      <c r="D67" s="1230"/>
      <c r="E67" s="1231"/>
      <c r="F67" s="1232"/>
      <c r="G67" s="1232"/>
      <c r="H67" s="1230"/>
      <c r="I67" s="1231"/>
      <c r="J67" s="1232"/>
      <c r="K67" s="1270"/>
      <c r="L67" s="1271"/>
    </row>
    <row r="68" spans="1:12" ht="34.5" customHeight="1">
      <c r="A68" s="1228"/>
      <c r="B68" s="1269"/>
      <c r="C68" s="1228"/>
      <c r="D68" s="1230"/>
      <c r="E68" s="1231"/>
      <c r="F68" s="1232"/>
      <c r="G68" s="1232"/>
      <c r="H68" s="1230"/>
      <c r="I68" s="1231"/>
      <c r="J68" s="1232"/>
      <c r="K68" s="1270"/>
      <c r="L68" s="1271"/>
    </row>
    <row r="69" spans="1:12" ht="34.5" customHeight="1">
      <c r="A69" s="1228"/>
      <c r="B69" s="1269"/>
      <c r="C69" s="1228"/>
      <c r="D69" s="1230"/>
      <c r="E69" s="1231"/>
      <c r="F69" s="1232"/>
      <c r="G69" s="1232"/>
      <c r="H69" s="1230"/>
      <c r="I69" s="1231"/>
      <c r="J69" s="1232"/>
      <c r="K69" s="1270"/>
      <c r="L69" s="1271"/>
    </row>
    <row r="70" spans="1:12" ht="34.5" customHeight="1">
      <c r="A70" s="1228"/>
      <c r="B70" s="1269"/>
      <c r="C70" s="1228"/>
      <c r="D70" s="1230"/>
      <c r="E70" s="1231"/>
      <c r="F70" s="1232"/>
      <c r="G70" s="1232"/>
      <c r="H70" s="1230"/>
      <c r="I70" s="1231"/>
      <c r="J70" s="1232"/>
      <c r="K70" s="1270"/>
      <c r="L70" s="1271"/>
    </row>
    <row r="71" spans="1:12" ht="34.5" customHeight="1">
      <c r="A71" s="1228"/>
      <c r="B71" s="1272"/>
      <c r="C71" s="1228"/>
      <c r="D71" s="1230"/>
      <c r="E71" s="1231"/>
      <c r="F71" s="1232"/>
      <c r="G71" s="1232"/>
      <c r="H71" s="1232"/>
      <c r="I71" s="1231"/>
      <c r="J71" s="1232"/>
      <c r="K71" s="1270"/>
      <c r="L71" s="1271"/>
    </row>
    <row r="72" spans="1:12">
      <c r="A72" s="1222"/>
      <c r="B72" s="1222"/>
      <c r="C72" s="1222"/>
      <c r="D72" s="1222"/>
      <c r="E72" s="1222"/>
      <c r="F72" s="1222"/>
      <c r="G72" s="1222"/>
      <c r="H72" s="1222"/>
      <c r="I72" s="1222"/>
      <c r="J72" s="1222"/>
      <c r="K72" s="1456"/>
      <c r="L72" s="1222"/>
    </row>
    <row r="73" spans="1:12">
      <c r="H73" s="1273">
        <f>B73+D73+G73</f>
        <v>0</v>
      </c>
    </row>
  </sheetData>
  <mergeCells count="10">
    <mergeCell ref="A8:A13"/>
    <mergeCell ref="A31:A62"/>
    <mergeCell ref="A2:L2"/>
    <mergeCell ref="J3:L3"/>
    <mergeCell ref="A4:A5"/>
    <mergeCell ref="B4:B5"/>
    <mergeCell ref="C4:C5"/>
    <mergeCell ref="D4:G4"/>
    <mergeCell ref="H4:K4"/>
    <mergeCell ref="L4:L5"/>
  </mergeCells>
  <phoneticPr fontId="3" type="noConversion"/>
  <conditionalFormatting sqref="D15:D16">
    <cfRule type="expression" dxfId="7" priority="3" stopIfTrue="1">
      <formula>AND(D15&lt;&gt;0,INT(D15)=D15)</formula>
    </cfRule>
  </conditionalFormatting>
  <conditionalFormatting sqref="D64:D65">
    <cfRule type="expression" dxfId="6" priority="8" stopIfTrue="1">
      <formula>AND(D64&lt;&gt;0,INT(D64)=D64)</formula>
    </cfRule>
  </conditionalFormatting>
  <conditionalFormatting sqref="H15:H16">
    <cfRule type="expression" dxfId="5" priority="2" stopIfTrue="1">
      <formula>AND(H15&lt;&gt;0,INT(H15)=H15)</formula>
    </cfRule>
  </conditionalFormatting>
  <conditionalFormatting sqref="H64:H65">
    <cfRule type="expression" dxfId="4" priority="7" stopIfTrue="1">
      <formula>AND(H64&lt;&gt;0,INT(H64)=H64)</formula>
    </cfRule>
  </conditionalFormatting>
  <conditionalFormatting sqref="I16">
    <cfRule type="expression" dxfId="3" priority="1" stopIfTrue="1">
      <formula>AND(I16&lt;&gt;0,INT(I16)=I16)</formula>
    </cfRule>
  </conditionalFormatting>
  <conditionalFormatting sqref="I65">
    <cfRule type="expression" dxfId="2" priority="6" stopIfTrue="1">
      <formula>AND(I65&lt;&gt;0,INT(I65)=I65)</formula>
    </cfRule>
  </conditionalFormatting>
  <printOptions horizontalCentered="1"/>
  <pageMargins left="0.19685039370078741" right="0.19685039370078741" top="0.59055118110236227" bottom="0.59055118110236227" header="0.31496062992125984" footer="0.31496062992125984"/>
  <pageSetup paperSize="9" scale="58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0000"/>
    <pageSetUpPr fitToPage="1"/>
  </sheetPr>
  <dimension ref="A2:Q13"/>
  <sheetViews>
    <sheetView view="pageBreakPreview" zoomScaleNormal="70" zoomScaleSheetLayoutView="100" workbookViewId="0">
      <selection activeCell="H17" sqref="H17"/>
    </sheetView>
  </sheetViews>
  <sheetFormatPr defaultColWidth="9.140625" defaultRowHeight="15.75"/>
  <cols>
    <col min="1" max="1" width="7.7109375" style="1274" customWidth="1"/>
    <col min="2" max="2" width="23.42578125" style="1274" customWidth="1"/>
    <col min="3" max="3" width="16.7109375" style="1274" customWidth="1"/>
    <col min="4" max="4" width="7.140625" style="1274" customWidth="1"/>
    <col min="5" max="5" width="11.5703125" style="1274" customWidth="1"/>
    <col min="6" max="6" width="14.28515625" style="1274" customWidth="1"/>
    <col min="7" max="7" width="17" style="1274" customWidth="1"/>
    <col min="8" max="8" width="14.28515625" style="1274" customWidth="1"/>
    <col min="9" max="9" width="17" style="1274" customWidth="1"/>
    <col min="10" max="10" width="14.28515625" style="1274" customWidth="1"/>
    <col min="11" max="11" width="17" style="1274" customWidth="1"/>
    <col min="12" max="12" width="14.28515625" style="1274" customWidth="1"/>
    <col min="13" max="13" width="17" style="1274" customWidth="1"/>
    <col min="14" max="14" width="14.28515625" style="1274" customWidth="1"/>
    <col min="15" max="15" width="17" style="1274" customWidth="1"/>
    <col min="16" max="16" width="16.7109375" style="1274" customWidth="1"/>
    <col min="17" max="17" width="9.140625" style="1274"/>
    <col min="18" max="16384" width="9.140625" style="1183"/>
  </cols>
  <sheetData>
    <row r="2" spans="1:16" ht="39.75" customHeight="1">
      <c r="A2" s="1727" t="s">
        <v>7206</v>
      </c>
      <c r="B2" s="1727"/>
      <c r="C2" s="1727"/>
      <c r="D2" s="1727"/>
      <c r="E2" s="1727"/>
      <c r="F2" s="1727"/>
      <c r="G2" s="1727"/>
      <c r="H2" s="1727"/>
      <c r="I2" s="1727"/>
      <c r="J2" s="1727"/>
      <c r="K2" s="1727"/>
      <c r="L2" s="1727"/>
      <c r="M2" s="1727"/>
      <c r="N2" s="1727"/>
      <c r="O2" s="1727"/>
      <c r="P2" s="1727"/>
    </row>
    <row r="3" spans="1:16" s="1274" customFormat="1" ht="30" customHeight="1">
      <c r="A3" s="1275" t="s">
        <v>7207</v>
      </c>
      <c r="B3" s="1275"/>
      <c r="C3" s="1275"/>
      <c r="D3" s="1275"/>
      <c r="E3" s="1275"/>
      <c r="F3" s="1275"/>
      <c r="G3" s="1275"/>
      <c r="H3" s="1275"/>
      <c r="I3" s="1275"/>
      <c r="J3" s="1275"/>
      <c r="K3" s="1275"/>
      <c r="L3" s="1276"/>
      <c r="M3" s="1276"/>
      <c r="N3" s="1276"/>
      <c r="O3" s="1276"/>
      <c r="P3" s="1277" t="s">
        <v>7157</v>
      </c>
    </row>
    <row r="4" spans="1:16" s="1274" customFormat="1" ht="30" customHeight="1" thickBot="1">
      <c r="A4" s="1278" t="s">
        <v>7208</v>
      </c>
      <c r="B4" s="1275"/>
      <c r="C4" s="1275"/>
      <c r="D4" s="1275"/>
      <c r="E4" s="1275"/>
      <c r="F4" s="1275"/>
      <c r="G4" s="1275"/>
      <c r="H4" s="1275"/>
      <c r="I4" s="1275"/>
      <c r="J4" s="1275"/>
      <c r="K4" s="1275"/>
      <c r="L4" s="1276"/>
      <c r="M4" s="1276"/>
      <c r="N4" s="1276"/>
      <c r="O4" s="1276"/>
      <c r="P4" s="1279"/>
    </row>
    <row r="5" spans="1:16" s="1274" customFormat="1" ht="39.75" customHeight="1">
      <c r="A5" s="1582" t="s">
        <v>7158</v>
      </c>
      <c r="B5" s="1582" t="s">
        <v>7160</v>
      </c>
      <c r="C5" s="1582" t="s">
        <v>7161</v>
      </c>
      <c r="D5" s="1582" t="s">
        <v>1849</v>
      </c>
      <c r="E5" s="1576" t="s">
        <v>6814</v>
      </c>
      <c r="F5" s="1728" t="s">
        <v>7349</v>
      </c>
      <c r="G5" s="1729"/>
      <c r="H5" s="1578" t="s">
        <v>7403</v>
      </c>
      <c r="I5" s="1582"/>
      <c r="J5" s="1582" t="s">
        <v>7350</v>
      </c>
      <c r="K5" s="1582"/>
      <c r="L5" s="1582" t="s">
        <v>7351</v>
      </c>
      <c r="M5" s="1582"/>
      <c r="N5" s="1582" t="s">
        <v>7352</v>
      </c>
      <c r="O5" s="1582"/>
      <c r="P5" s="1579" t="s">
        <v>1850</v>
      </c>
    </row>
    <row r="6" spans="1:16" s="1274" customFormat="1" ht="39.75" customHeight="1">
      <c r="A6" s="1582"/>
      <c r="B6" s="1582"/>
      <c r="C6" s="1582"/>
      <c r="D6" s="1582"/>
      <c r="E6" s="1576"/>
      <c r="F6" s="1461" t="s">
        <v>7162</v>
      </c>
      <c r="G6" s="1462" t="s">
        <v>7210</v>
      </c>
      <c r="H6" s="1436" t="s">
        <v>7162</v>
      </c>
      <c r="I6" s="1437" t="s">
        <v>7210</v>
      </c>
      <c r="J6" s="1186" t="s">
        <v>7162</v>
      </c>
      <c r="K6" s="1186" t="s">
        <v>7210</v>
      </c>
      <c r="L6" s="1186" t="s">
        <v>7162</v>
      </c>
      <c r="M6" s="1186" t="s">
        <v>7210</v>
      </c>
      <c r="N6" s="1186" t="s">
        <v>7162</v>
      </c>
      <c r="O6" s="1186" t="s">
        <v>7210</v>
      </c>
      <c r="P6" s="1726"/>
    </row>
    <row r="7" spans="1:16" s="1274" customFormat="1" ht="39.75" customHeight="1">
      <c r="A7" s="1244">
        <v>1</v>
      </c>
      <c r="B7" s="1580" t="s">
        <v>7211</v>
      </c>
      <c r="C7" s="1164" t="s">
        <v>7395</v>
      </c>
      <c r="D7" s="1244" t="s">
        <v>7212</v>
      </c>
      <c r="E7" s="1458">
        <f>'흄관 설계대비 금액 비교표'!L5</f>
        <v>40</v>
      </c>
      <c r="F7" s="1463">
        <f>'흄관 설계대비 금액 비교표'!R5</f>
        <v>63720</v>
      </c>
      <c r="G7" s="1464">
        <f>TRUNC(E7*F7,0)</f>
        <v>2548800</v>
      </c>
      <c r="H7" s="1459" t="s">
        <v>7402</v>
      </c>
      <c r="I7" s="1232">
        <f>IFERROR(TRUNC(E7*H7,0),0)</f>
        <v>0</v>
      </c>
      <c r="J7" s="1231">
        <f>'흄관 설계대비 금액 비교표'!AB5</f>
        <v>63720</v>
      </c>
      <c r="K7" s="1232">
        <f>TRUNC(E7*J7,0)</f>
        <v>2548800</v>
      </c>
      <c r="L7" s="1231">
        <f>'흄관 설계대비 금액 비교표'!AG5</f>
        <v>63720</v>
      </c>
      <c r="M7" s="1232">
        <f>TRUNC(E7*L7,0)</f>
        <v>2548800</v>
      </c>
      <c r="N7" s="1231">
        <f>'흄관 설계대비 금액 비교표'!AL5</f>
        <v>63720</v>
      </c>
      <c r="O7" s="1232">
        <f>TRUNC($E7*N7,0)</f>
        <v>2548800</v>
      </c>
      <c r="P7" s="1281">
        <f>+F7</f>
        <v>63720</v>
      </c>
    </row>
    <row r="8" spans="1:16" s="1274" customFormat="1" ht="39.75" customHeight="1">
      <c r="A8" s="1244">
        <f>+A7+1</f>
        <v>2</v>
      </c>
      <c r="B8" s="1581"/>
      <c r="C8" s="1164" t="s">
        <v>7213</v>
      </c>
      <c r="D8" s="1244" t="s">
        <v>7212</v>
      </c>
      <c r="E8" s="1458">
        <f>'흄관 설계대비 금액 비교표'!L6</f>
        <v>2</v>
      </c>
      <c r="F8" s="1463">
        <f>'흄관 설계대비 금액 비교표'!R6</f>
        <v>66920</v>
      </c>
      <c r="G8" s="1464">
        <f>TRUNC(E8*F8,0)</f>
        <v>133840</v>
      </c>
      <c r="H8" s="1460">
        <f>'흄관 설계대비 금액 비교표'!W6</f>
        <v>66920</v>
      </c>
      <c r="I8" s="1232">
        <f t="shared" ref="I8:I11" si="0">TRUNC(E8*H8,0)</f>
        <v>133840</v>
      </c>
      <c r="J8" s="1231">
        <f>'흄관 설계대비 금액 비교표'!AB6</f>
        <v>66920</v>
      </c>
      <c r="K8" s="1232">
        <f>TRUNC(E8*J8,0)</f>
        <v>133840</v>
      </c>
      <c r="L8" s="1231">
        <f>'흄관 설계대비 금액 비교표'!AG6</f>
        <v>66920</v>
      </c>
      <c r="M8" s="1232">
        <f>TRUNC(E8*L8,0)</f>
        <v>133840</v>
      </c>
      <c r="N8" s="1231">
        <f>'흄관 설계대비 금액 비교표'!AL6</f>
        <v>66920</v>
      </c>
      <c r="O8" s="1232">
        <f>TRUNC($E8*N8,0)</f>
        <v>133840</v>
      </c>
      <c r="P8" s="1281">
        <f>+F8</f>
        <v>66920</v>
      </c>
    </row>
    <row r="9" spans="1:16" s="1274" customFormat="1" ht="39.75" customHeight="1">
      <c r="A9" s="1244">
        <f>+A8+1</f>
        <v>3</v>
      </c>
      <c r="B9" s="1581"/>
      <c r="C9" s="1164" t="s">
        <v>7214</v>
      </c>
      <c r="D9" s="1244" t="s">
        <v>7212</v>
      </c>
      <c r="E9" s="1458">
        <f>'흄관 설계대비 금액 비교표'!L7</f>
        <v>21</v>
      </c>
      <c r="F9" s="1463">
        <f>'흄관 설계대비 금액 비교표'!R7</f>
        <v>130080</v>
      </c>
      <c r="G9" s="1464">
        <f>TRUNC(E9*F9,0)</f>
        <v>2731680</v>
      </c>
      <c r="H9" s="1460">
        <f>'흄관 설계대비 금액 비교표'!W7</f>
        <v>130080</v>
      </c>
      <c r="I9" s="1232">
        <f t="shared" si="0"/>
        <v>2731680</v>
      </c>
      <c r="J9" s="1231">
        <f>'흄관 설계대비 금액 비교표'!AB7</f>
        <v>130080</v>
      </c>
      <c r="K9" s="1232">
        <f>TRUNC(E9*J9,0)</f>
        <v>2731680</v>
      </c>
      <c r="L9" s="1231">
        <f>'흄관 설계대비 금액 비교표'!AG7</f>
        <v>130080</v>
      </c>
      <c r="M9" s="1232">
        <f>TRUNC(E9*L9,0)</f>
        <v>2731680</v>
      </c>
      <c r="N9" s="1231">
        <f>'흄관 설계대비 금액 비교표'!AL7</f>
        <v>130080</v>
      </c>
      <c r="O9" s="1232">
        <f>TRUNC($E9*N9,0)</f>
        <v>2731680</v>
      </c>
      <c r="P9" s="1281">
        <f>+F9</f>
        <v>130080</v>
      </c>
    </row>
    <row r="10" spans="1:16" s="1274" customFormat="1" ht="39.75" customHeight="1">
      <c r="A10" s="1244">
        <f>+A9+1</f>
        <v>4</v>
      </c>
      <c r="B10" s="1581"/>
      <c r="C10" s="1164" t="s">
        <v>7215</v>
      </c>
      <c r="D10" s="1244" t="s">
        <v>7212</v>
      </c>
      <c r="E10" s="1458">
        <f>'흄관 설계대비 금액 비교표'!L8</f>
        <v>24</v>
      </c>
      <c r="F10" s="1463">
        <f>'흄관 설계대비 금액 비교표'!R8</f>
        <v>178590</v>
      </c>
      <c r="G10" s="1464">
        <f>TRUNC(E10*F10,0)</f>
        <v>4286160</v>
      </c>
      <c r="H10" s="1460">
        <f>'흄관 설계대비 금액 비교표'!W8</f>
        <v>178590</v>
      </c>
      <c r="I10" s="1232">
        <f t="shared" si="0"/>
        <v>4286160</v>
      </c>
      <c r="J10" s="1231">
        <f>'흄관 설계대비 금액 비교표'!AB8</f>
        <v>178590</v>
      </c>
      <c r="K10" s="1232">
        <f>TRUNC(E10*J10,0)</f>
        <v>4286160</v>
      </c>
      <c r="L10" s="1231">
        <f>'흄관 설계대비 금액 비교표'!AG8</f>
        <v>178590</v>
      </c>
      <c r="M10" s="1232">
        <f>TRUNC(E10*L10,0)</f>
        <v>4286160</v>
      </c>
      <c r="N10" s="1231">
        <f>'흄관 설계대비 금액 비교표'!AL8</f>
        <v>178590</v>
      </c>
      <c r="O10" s="1232">
        <f>TRUNC($E10*N10,0)</f>
        <v>4286160</v>
      </c>
      <c r="P10" s="1281">
        <f>+F10</f>
        <v>178590</v>
      </c>
    </row>
    <row r="11" spans="1:16" s="1274" customFormat="1" ht="39.75" customHeight="1">
      <c r="A11" s="1244">
        <f>+A10+1</f>
        <v>5</v>
      </c>
      <c r="B11" s="1581"/>
      <c r="C11" s="1164" t="s">
        <v>7050</v>
      </c>
      <c r="D11" s="1244" t="s">
        <v>7212</v>
      </c>
      <c r="E11" s="1458">
        <f>'흄관 설계대비 금액 비교표'!L9</f>
        <v>74</v>
      </c>
      <c r="F11" s="1463">
        <f>'흄관 설계대비 금액 비교표'!R9</f>
        <v>291160</v>
      </c>
      <c r="G11" s="1464">
        <f>TRUNC(E11*F11,0)</f>
        <v>21545840</v>
      </c>
      <c r="H11" s="1460">
        <f>'흄관 설계대비 금액 비교표'!W9</f>
        <v>291160</v>
      </c>
      <c r="I11" s="1232">
        <f t="shared" si="0"/>
        <v>21545840</v>
      </c>
      <c r="J11" s="1231">
        <f>'흄관 설계대비 금액 비교표'!AB9</f>
        <v>291160</v>
      </c>
      <c r="K11" s="1232">
        <f>TRUNC(E11*J11,0)</f>
        <v>21545840</v>
      </c>
      <c r="L11" s="1231">
        <f>'흄관 설계대비 금액 비교표'!AG9</f>
        <v>291160</v>
      </c>
      <c r="M11" s="1232">
        <f>TRUNC(E11*L11,0)</f>
        <v>21545840</v>
      </c>
      <c r="N11" s="1231">
        <f>'흄관 설계대비 금액 비교표'!AL9</f>
        <v>291160</v>
      </c>
      <c r="O11" s="1232">
        <f>TRUNC($E11*N11,0)</f>
        <v>21545840</v>
      </c>
      <c r="P11" s="1281">
        <f>+F11</f>
        <v>291160</v>
      </c>
    </row>
    <row r="12" spans="1:16" s="1274" customFormat="1" ht="39.75" customHeight="1" thickBot="1">
      <c r="A12" s="1244">
        <f>+A11+1</f>
        <v>6</v>
      </c>
      <c r="B12" s="1244" t="s">
        <v>1979</v>
      </c>
      <c r="C12" s="1190"/>
      <c r="D12" s="1244"/>
      <c r="E12" s="1458"/>
      <c r="F12" s="1465"/>
      <c r="G12" s="1466">
        <f>SUM(G7:G11)</f>
        <v>31246320</v>
      </c>
      <c r="H12" s="1460"/>
      <c r="I12" s="1232">
        <f>SUM(I7:I11)</f>
        <v>28697520</v>
      </c>
      <c r="J12" s="1231"/>
      <c r="K12" s="1232">
        <f>SUM(K7:K11)</f>
        <v>31246320</v>
      </c>
      <c r="L12" s="1231"/>
      <c r="M12" s="1232">
        <f>SUM(M7:M11)</f>
        <v>31246320</v>
      </c>
      <c r="N12" s="1231"/>
      <c r="O12" s="1232">
        <f>SUM(O7:O11)</f>
        <v>31246320</v>
      </c>
      <c r="P12" s="1281"/>
    </row>
    <row r="13" spans="1:16" s="1274" customFormat="1" ht="39.75" customHeight="1">
      <c r="A13" s="1282"/>
      <c r="B13" s="1282"/>
      <c r="C13" s="1283"/>
      <c r="D13" s="1282"/>
      <c r="E13" s="1284"/>
      <c r="F13" s="1266"/>
      <c r="G13" s="1264"/>
      <c r="H13" s="1266"/>
      <c r="I13" s="1264"/>
      <c r="J13" s="1266"/>
      <c r="K13" s="1264"/>
      <c r="L13" s="1266"/>
      <c r="M13" s="1264"/>
      <c r="N13" s="1266"/>
      <c r="O13" s="1264"/>
      <c r="P13" s="1285"/>
    </row>
  </sheetData>
  <mergeCells count="13">
    <mergeCell ref="P5:P6"/>
    <mergeCell ref="B7:B11"/>
    <mergeCell ref="A2:P2"/>
    <mergeCell ref="A5:A6"/>
    <mergeCell ref="B5:B6"/>
    <mergeCell ref="C5:C6"/>
    <mergeCell ref="D5:D6"/>
    <mergeCell ref="E5:E6"/>
    <mergeCell ref="F5:G5"/>
    <mergeCell ref="J5:K5"/>
    <mergeCell ref="L5:M5"/>
    <mergeCell ref="N5:O5"/>
    <mergeCell ref="H5:I5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61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0000"/>
    <pageSetUpPr fitToPage="1"/>
  </sheetPr>
  <dimension ref="A2:Q33"/>
  <sheetViews>
    <sheetView view="pageBreakPreview" zoomScale="70" zoomScaleNormal="70" zoomScaleSheetLayoutView="70" workbookViewId="0">
      <pane xSplit="5" ySplit="6" topLeftCell="F26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ColWidth="9.140625" defaultRowHeight="15.75"/>
  <cols>
    <col min="1" max="1" width="7.7109375" style="1274" customWidth="1"/>
    <col min="2" max="2" width="23.42578125" style="1274" customWidth="1"/>
    <col min="3" max="3" width="16.7109375" style="1274" customWidth="1"/>
    <col min="4" max="4" width="7.140625" style="1274" customWidth="1"/>
    <col min="5" max="5" width="11.5703125" style="1274" customWidth="1"/>
    <col min="6" max="6" width="14.28515625" style="1274" customWidth="1"/>
    <col min="7" max="7" width="17" style="1274" customWidth="1"/>
    <col min="8" max="8" width="14.28515625" style="1274" customWidth="1"/>
    <col min="9" max="9" width="17" style="1274" customWidth="1"/>
    <col min="10" max="10" width="14.28515625" style="1274" customWidth="1"/>
    <col min="11" max="11" width="17" style="1274" customWidth="1"/>
    <col min="12" max="12" width="14.28515625" style="1274" customWidth="1"/>
    <col min="13" max="13" width="17" style="1274" customWidth="1"/>
    <col min="14" max="14" width="14.28515625" style="1274" hidden="1" customWidth="1"/>
    <col min="15" max="15" width="17" style="1274" hidden="1" customWidth="1"/>
    <col min="16" max="16" width="16.7109375" style="1274" customWidth="1"/>
    <col min="17" max="17" width="9.140625" style="1274"/>
    <col min="18" max="16384" width="9.140625" style="1183"/>
  </cols>
  <sheetData>
    <row r="2" spans="1:16" ht="39.75" customHeight="1">
      <c r="A2" s="1727" t="s">
        <v>7206</v>
      </c>
      <c r="B2" s="1727"/>
      <c r="C2" s="1727"/>
      <c r="D2" s="1727"/>
      <c r="E2" s="1727"/>
      <c r="F2" s="1727"/>
      <c r="G2" s="1727"/>
      <c r="H2" s="1727"/>
      <c r="I2" s="1727"/>
      <c r="J2" s="1727"/>
      <c r="K2" s="1727"/>
      <c r="L2" s="1727"/>
      <c r="M2" s="1727"/>
      <c r="N2" s="1727"/>
      <c r="O2" s="1727"/>
      <c r="P2" s="1727"/>
    </row>
    <row r="3" spans="1:16" s="1274" customFormat="1" ht="30" customHeight="1">
      <c r="A3" s="1275" t="s">
        <v>7207</v>
      </c>
      <c r="B3" s="1275"/>
      <c r="C3" s="1275"/>
      <c r="D3" s="1275"/>
      <c r="E3" s="1275"/>
      <c r="F3" s="1275"/>
      <c r="G3" s="1275"/>
      <c r="H3" s="1275"/>
      <c r="I3" s="1275"/>
      <c r="J3" s="1276"/>
      <c r="K3" s="1276"/>
      <c r="L3" s="1276"/>
      <c r="M3" s="1276"/>
      <c r="N3" s="1276"/>
      <c r="O3" s="1276"/>
      <c r="P3" s="1277" t="s">
        <v>7157</v>
      </c>
    </row>
    <row r="4" spans="1:16" s="1274" customFormat="1" ht="30" customHeight="1">
      <c r="A4" s="1278" t="s">
        <v>7216</v>
      </c>
      <c r="B4" s="1275"/>
      <c r="C4" s="1275"/>
      <c r="D4" s="1275"/>
      <c r="E4" s="1275"/>
      <c r="F4" s="1275"/>
      <c r="G4" s="1275"/>
      <c r="H4" s="1275"/>
      <c r="I4" s="1275"/>
      <c r="J4" s="1276"/>
      <c r="K4" s="1276"/>
      <c r="L4" s="1276"/>
      <c r="M4" s="1276"/>
      <c r="N4" s="1276"/>
      <c r="O4" s="1276"/>
      <c r="P4" s="1279"/>
    </row>
    <row r="5" spans="1:16" s="1274" customFormat="1" ht="39.75" customHeight="1">
      <c r="A5" s="1582" t="s">
        <v>7158</v>
      </c>
      <c r="B5" s="1582" t="s">
        <v>7160</v>
      </c>
      <c r="C5" s="1582" t="s">
        <v>7161</v>
      </c>
      <c r="D5" s="1582" t="s">
        <v>1849</v>
      </c>
      <c r="E5" s="1582" t="s">
        <v>6814</v>
      </c>
      <c r="F5" s="1582" t="s">
        <v>7386</v>
      </c>
      <c r="G5" s="1582"/>
      <c r="H5" s="1582" t="s">
        <v>7387</v>
      </c>
      <c r="I5" s="1582"/>
      <c r="J5" s="1582" t="s">
        <v>7388</v>
      </c>
      <c r="K5" s="1582"/>
      <c r="L5" s="1582" t="s">
        <v>7389</v>
      </c>
      <c r="M5" s="1582"/>
      <c r="N5" s="1582"/>
      <c r="O5" s="1582"/>
      <c r="P5" s="1579" t="s">
        <v>1850</v>
      </c>
    </row>
    <row r="6" spans="1:16" s="1274" customFormat="1" ht="39.75" customHeight="1">
      <c r="A6" s="1582"/>
      <c r="B6" s="1582"/>
      <c r="C6" s="1582"/>
      <c r="D6" s="1582"/>
      <c r="E6" s="1582"/>
      <c r="F6" s="1186" t="s">
        <v>7162</v>
      </c>
      <c r="G6" s="1186" t="s">
        <v>7210</v>
      </c>
      <c r="H6" s="1186" t="s">
        <v>7162</v>
      </c>
      <c r="I6" s="1186" t="s">
        <v>7210</v>
      </c>
      <c r="J6" s="1186" t="s">
        <v>7162</v>
      </c>
      <c r="K6" s="1186" t="s">
        <v>7210</v>
      </c>
      <c r="L6" s="1186" t="s">
        <v>7162</v>
      </c>
      <c r="M6" s="1186" t="s">
        <v>7210</v>
      </c>
      <c r="N6" s="1186" t="s">
        <v>7162</v>
      </c>
      <c r="O6" s="1186" t="s">
        <v>7210</v>
      </c>
      <c r="P6" s="1726"/>
    </row>
    <row r="7" spans="1:16" s="1274" customFormat="1" ht="39.75" customHeight="1">
      <c r="A7" s="1244">
        <v>1</v>
      </c>
      <c r="B7" s="1366"/>
      <c r="C7" s="1286" t="s">
        <v>7342</v>
      </c>
      <c r="D7" s="1244" t="s">
        <v>7221</v>
      </c>
      <c r="E7" s="1280">
        <f>'맨홀 설계대비 금액 비교표'!L7</f>
        <v>1</v>
      </c>
      <c r="F7" s="1231">
        <f>'맨홀 설계대비 금액 비교표'!R7</f>
        <v>128600</v>
      </c>
      <c r="G7" s="1232">
        <f>TRUNC($E7*F7,0)</f>
        <v>128600</v>
      </c>
      <c r="H7" s="1231">
        <f>'맨홀 설계대비 금액 비교표'!W7</f>
        <v>158300</v>
      </c>
      <c r="I7" s="1232">
        <f>TRUNC($E7*H7,0)</f>
        <v>158300</v>
      </c>
      <c r="J7" s="1231">
        <f>'맨홀 설계대비 금액 비교표'!AB7</f>
        <v>158300</v>
      </c>
      <c r="K7" s="1232">
        <f>TRUNC($E7*J7,0)</f>
        <v>158300</v>
      </c>
      <c r="L7" s="1231">
        <f>'맨홀 설계대비 금액 비교표'!AG7</f>
        <v>158300</v>
      </c>
      <c r="M7" s="1232">
        <f>TRUNC($E7*L7,0)</f>
        <v>158300</v>
      </c>
      <c r="N7" s="1231"/>
      <c r="O7" s="1232"/>
      <c r="P7" s="1281">
        <f>+F7</f>
        <v>128600</v>
      </c>
    </row>
    <row r="8" spans="1:16" s="1274" customFormat="1" ht="39.75" customHeight="1">
      <c r="A8" s="1244">
        <f>A7+1</f>
        <v>2</v>
      </c>
      <c r="B8" s="1581" t="s">
        <v>7219</v>
      </c>
      <c r="C8" s="1286" t="s">
        <v>7220</v>
      </c>
      <c r="D8" s="1244" t="s">
        <v>7221</v>
      </c>
      <c r="E8" s="1280">
        <f>+'맨홀 설계대비 금액 비교표'!L8</f>
        <v>3</v>
      </c>
      <c r="F8" s="1231">
        <f>+'맨홀 설계대비 금액 비교표'!R8</f>
        <v>140400</v>
      </c>
      <c r="G8" s="1232">
        <f>TRUNC($E8*F8,0)</f>
        <v>421200</v>
      </c>
      <c r="H8" s="1231">
        <f>+'맨홀 설계대비 금액 비교표'!W8</f>
        <v>127300</v>
      </c>
      <c r="I8" s="1232">
        <f>TRUNC($E8*H8,0)</f>
        <v>381900</v>
      </c>
      <c r="J8" s="1231">
        <f>+'맨홀 설계대비 금액 비교표'!AB8</f>
        <v>127300</v>
      </c>
      <c r="K8" s="1232">
        <f>TRUNC($E8*J8,0)</f>
        <v>381900</v>
      </c>
      <c r="L8" s="1231">
        <f>+'맨홀 설계대비 금액 비교표'!AG8</f>
        <v>127300</v>
      </c>
      <c r="M8" s="1232">
        <f>TRUNC($E8*L8,0)</f>
        <v>381900</v>
      </c>
      <c r="N8" s="1231"/>
      <c r="O8" s="1232"/>
      <c r="P8" s="1281">
        <f>+F8</f>
        <v>140400</v>
      </c>
    </row>
    <row r="9" spans="1:16" s="1274" customFormat="1" ht="39.75" customHeight="1" thickBot="1">
      <c r="A9" s="1358">
        <f t="shared" ref="A9:A31" si="0">A8+1</f>
        <v>3</v>
      </c>
      <c r="B9" s="1581"/>
      <c r="C9" s="1357" t="s">
        <v>7222</v>
      </c>
      <c r="D9" s="1358" t="s">
        <v>7223</v>
      </c>
      <c r="E9" s="1359">
        <f>+'맨홀 설계대비 금액 비교표'!L11</f>
        <v>4</v>
      </c>
      <c r="F9" s="1360">
        <f>+'맨홀 설계대비 금액 비교표'!R11</f>
        <v>387000</v>
      </c>
      <c r="G9" s="1361">
        <f t="shared" ref="G9:G31" si="1">TRUNC($E9*F9,0)</f>
        <v>1548000</v>
      </c>
      <c r="H9" s="1360">
        <f>+'맨홀 설계대비 금액 비교표'!W11</f>
        <v>467400</v>
      </c>
      <c r="I9" s="1361">
        <f t="shared" ref="I9:I32" si="2">TRUNC($E9*H9,0)</f>
        <v>1869600</v>
      </c>
      <c r="J9" s="1360">
        <f>+'맨홀 설계대비 금액 비교표'!AB11</f>
        <v>467400</v>
      </c>
      <c r="K9" s="1361">
        <f t="shared" ref="K9:K32" si="3">TRUNC($E9*J9,0)</f>
        <v>1869600</v>
      </c>
      <c r="L9" s="1360">
        <f>+'맨홀 설계대비 금액 비교표'!AG11</f>
        <v>420600</v>
      </c>
      <c r="M9" s="1361">
        <f t="shared" ref="M9:M32" si="4">TRUNC($E9*L9,0)</f>
        <v>1682400</v>
      </c>
      <c r="N9" s="1360"/>
      <c r="O9" s="1361"/>
      <c r="P9" s="1362">
        <f t="shared" ref="P9:P31" si="5">+F9</f>
        <v>387000</v>
      </c>
    </row>
    <row r="10" spans="1:16" s="1274" customFormat="1" ht="39.75" customHeight="1">
      <c r="A10" s="1352">
        <f t="shared" si="0"/>
        <v>4</v>
      </c>
      <c r="B10" s="1581"/>
      <c r="C10" s="1286" t="s">
        <v>7224</v>
      </c>
      <c r="D10" s="1244" t="s">
        <v>7221</v>
      </c>
      <c r="E10" s="1280">
        <f>'맨홀 설계대비 금액 비교표'!P15</f>
        <v>3</v>
      </c>
      <c r="F10" s="1231">
        <f>'맨홀 설계대비 금액 비교표'!N15</f>
        <v>264300</v>
      </c>
      <c r="G10" s="1232">
        <f t="shared" si="1"/>
        <v>792900</v>
      </c>
      <c r="H10" s="1231">
        <f>'맨홀 설계대비 금액 비교표'!W15</f>
        <v>282900</v>
      </c>
      <c r="I10" s="1232">
        <f t="shared" si="2"/>
        <v>848700</v>
      </c>
      <c r="J10" s="1231">
        <f>'맨홀 설계대비 금액 비교표'!AB15</f>
        <v>282900</v>
      </c>
      <c r="K10" s="1232">
        <f t="shared" si="3"/>
        <v>848700</v>
      </c>
      <c r="L10" s="1231">
        <f>'맨홀 설계대비 금액 비교표'!AG15</f>
        <v>270600</v>
      </c>
      <c r="M10" s="1232">
        <f t="shared" si="4"/>
        <v>811800</v>
      </c>
      <c r="N10" s="1231"/>
      <c r="O10" s="1232"/>
      <c r="P10" s="1281">
        <f t="shared" si="5"/>
        <v>264300</v>
      </c>
    </row>
    <row r="11" spans="1:16" s="1274" customFormat="1" ht="39.75" customHeight="1">
      <c r="A11" s="1244">
        <f t="shared" si="0"/>
        <v>5</v>
      </c>
      <c r="B11" s="1581"/>
      <c r="C11" s="1286" t="s">
        <v>7225</v>
      </c>
      <c r="D11" s="1244" t="s">
        <v>7223</v>
      </c>
      <c r="E11" s="1280">
        <f>'맨홀 설계대비 금액 비교표'!P16</f>
        <v>1</v>
      </c>
      <c r="F11" s="1231">
        <f>'맨홀 설계대비 금액 비교표'!N16</f>
        <v>300900</v>
      </c>
      <c r="G11" s="1232">
        <f t="shared" si="1"/>
        <v>300900</v>
      </c>
      <c r="H11" s="1231">
        <f>'맨홀 설계대비 금액 비교표'!W16</f>
        <v>332100</v>
      </c>
      <c r="I11" s="1232">
        <f t="shared" si="2"/>
        <v>332100</v>
      </c>
      <c r="J11" s="1231">
        <f>'맨홀 설계대비 금액 비교표'!AB16</f>
        <v>332100</v>
      </c>
      <c r="K11" s="1232">
        <f t="shared" si="3"/>
        <v>332100</v>
      </c>
      <c r="L11" s="1231">
        <f>'맨홀 설계대비 금액 비교표'!AG16</f>
        <v>319800</v>
      </c>
      <c r="M11" s="1232">
        <f t="shared" si="4"/>
        <v>319800</v>
      </c>
      <c r="N11" s="1231"/>
      <c r="O11" s="1232"/>
      <c r="P11" s="1281">
        <f t="shared" si="5"/>
        <v>300900</v>
      </c>
    </row>
    <row r="12" spans="1:16" s="1274" customFormat="1" ht="39.75" customHeight="1">
      <c r="A12" s="1244">
        <f t="shared" si="0"/>
        <v>6</v>
      </c>
      <c r="B12" s="1581"/>
      <c r="C12" s="1286" t="s">
        <v>7287</v>
      </c>
      <c r="D12" s="1244" t="s">
        <v>7221</v>
      </c>
      <c r="E12" s="1280">
        <f>'맨홀 설계대비 금액 비교표'!P17</f>
        <v>1</v>
      </c>
      <c r="F12" s="1231">
        <f>'맨홀 설계대비 금액 비교표'!N17</f>
        <v>325600</v>
      </c>
      <c r="G12" s="1232">
        <f t="shared" ref="G12" si="6">TRUNC($E12*F12,0)</f>
        <v>325600</v>
      </c>
      <c r="H12" s="1231">
        <f>'맨홀 설계대비 금액 비교표'!W17</f>
        <v>362800</v>
      </c>
      <c r="I12" s="1232">
        <f t="shared" ref="I12" si="7">TRUNC($E12*H12,0)</f>
        <v>362800</v>
      </c>
      <c r="J12" s="1231">
        <f>'맨홀 설계대비 금액 비교표'!AB17</f>
        <v>362800</v>
      </c>
      <c r="K12" s="1232">
        <f t="shared" ref="K12" si="8">TRUNC($E12*J12,0)</f>
        <v>362800</v>
      </c>
      <c r="L12" s="1231">
        <f>'맨홀 설계대비 금액 비교표'!AG17</f>
        <v>350500</v>
      </c>
      <c r="M12" s="1232">
        <f t="shared" ref="M12" si="9">TRUNC($E12*L12,0)</f>
        <v>350500</v>
      </c>
      <c r="N12" s="1231"/>
      <c r="O12" s="1232"/>
      <c r="P12" s="1281">
        <f t="shared" ref="P12" si="10">+F12</f>
        <v>325600</v>
      </c>
    </row>
    <row r="13" spans="1:16" s="1274" customFormat="1" ht="39.75" customHeight="1">
      <c r="A13" s="1244">
        <f t="shared" si="0"/>
        <v>7</v>
      </c>
      <c r="B13" s="1581"/>
      <c r="C13" s="1286" t="s">
        <v>7226</v>
      </c>
      <c r="D13" s="1244" t="s">
        <v>7223</v>
      </c>
      <c r="E13" s="1280">
        <f>'맨홀 설계대비 금액 비교표'!P18</f>
        <v>4</v>
      </c>
      <c r="F13" s="1231">
        <f>'맨홀 설계대비 금액 비교표'!N18</f>
        <v>208800</v>
      </c>
      <c r="G13" s="1232">
        <f t="shared" si="1"/>
        <v>835200</v>
      </c>
      <c r="H13" s="1231">
        <f>'맨홀 설계대비 금액 비교표'!W18</f>
        <v>292700</v>
      </c>
      <c r="I13" s="1232">
        <f t="shared" si="2"/>
        <v>1170800</v>
      </c>
      <c r="J13" s="1231">
        <f>'맨홀 설계대비 금액 비교표'!AB18</f>
        <v>292700</v>
      </c>
      <c r="K13" s="1232">
        <f t="shared" si="3"/>
        <v>1170800</v>
      </c>
      <c r="L13" s="1231">
        <f>'맨홀 설계대비 금액 비교표'!AG18</f>
        <v>270600</v>
      </c>
      <c r="M13" s="1232">
        <f t="shared" si="4"/>
        <v>1082400</v>
      </c>
      <c r="N13" s="1231"/>
      <c r="O13" s="1232"/>
      <c r="P13" s="1281">
        <f t="shared" si="5"/>
        <v>208800</v>
      </c>
    </row>
    <row r="14" spans="1:16" s="1274" customFormat="1" ht="39.75" customHeight="1">
      <c r="A14" s="1244">
        <f t="shared" si="0"/>
        <v>8</v>
      </c>
      <c r="B14" s="1581"/>
      <c r="C14" s="1286" t="s">
        <v>7227</v>
      </c>
      <c r="D14" s="1244" t="s">
        <v>7223</v>
      </c>
      <c r="E14" s="1280">
        <f>'맨홀 설계대비 금액 비교표'!P20</f>
        <v>4</v>
      </c>
      <c r="F14" s="1231">
        <f>'맨홀 설계대비 금액 비교표'!N20</f>
        <v>376400</v>
      </c>
      <c r="G14" s="1232">
        <f t="shared" si="1"/>
        <v>1505600</v>
      </c>
      <c r="H14" s="1231">
        <f>'맨홀 설계대비 금액 비교표'!W20</f>
        <v>559600</v>
      </c>
      <c r="I14" s="1232">
        <f t="shared" si="2"/>
        <v>2238400</v>
      </c>
      <c r="J14" s="1231">
        <f>'맨홀 설계대비 금액 비교표'!AB20</f>
        <v>559600</v>
      </c>
      <c r="K14" s="1232">
        <f t="shared" si="3"/>
        <v>2238400</v>
      </c>
      <c r="L14" s="1231">
        <f>'맨홀 설계대비 금액 비교표'!AG20</f>
        <v>535000</v>
      </c>
      <c r="M14" s="1232">
        <f t="shared" si="4"/>
        <v>2140000</v>
      </c>
      <c r="N14" s="1231"/>
      <c r="O14" s="1232"/>
      <c r="P14" s="1281">
        <f t="shared" si="5"/>
        <v>376400</v>
      </c>
    </row>
    <row r="15" spans="1:16" s="1274" customFormat="1" ht="39.75" customHeight="1" thickBot="1">
      <c r="A15" s="1358">
        <f t="shared" si="0"/>
        <v>9</v>
      </c>
      <c r="B15" s="1581"/>
      <c r="C15" s="1357" t="s">
        <v>7228</v>
      </c>
      <c r="D15" s="1358" t="s">
        <v>7223</v>
      </c>
      <c r="E15" s="1359">
        <f>'맨홀 설계대비 금액 비교표'!P22</f>
        <v>5</v>
      </c>
      <c r="F15" s="1360">
        <f>'맨홀 설계대비 금액 비교표'!N22</f>
        <v>620600</v>
      </c>
      <c r="G15" s="1361">
        <f t="shared" si="1"/>
        <v>3103000</v>
      </c>
      <c r="H15" s="1360">
        <f>'맨홀 설계대비 금액 비교표'!W22</f>
        <v>676500</v>
      </c>
      <c r="I15" s="1361">
        <f t="shared" si="2"/>
        <v>3382500</v>
      </c>
      <c r="J15" s="1360">
        <f>'맨홀 설계대비 금액 비교표'!AB22</f>
        <v>639600</v>
      </c>
      <c r="K15" s="1361">
        <f t="shared" si="3"/>
        <v>3198000</v>
      </c>
      <c r="L15" s="1360">
        <f>'맨홀 설계대비 금액 비교표'!AG22</f>
        <v>854800</v>
      </c>
      <c r="M15" s="1361">
        <f t="shared" si="4"/>
        <v>4274000</v>
      </c>
      <c r="N15" s="1360"/>
      <c r="O15" s="1361"/>
      <c r="P15" s="1362">
        <f t="shared" si="5"/>
        <v>620600</v>
      </c>
    </row>
    <row r="16" spans="1:16" s="1274" customFormat="1" ht="39.75" customHeight="1">
      <c r="A16" s="1352">
        <f t="shared" si="0"/>
        <v>10</v>
      </c>
      <c r="B16" s="1581"/>
      <c r="C16" s="1351" t="s">
        <v>7288</v>
      </c>
      <c r="D16" s="1352" t="s">
        <v>7223</v>
      </c>
      <c r="E16" s="1353">
        <f>'맨홀 설계대비 금액 비교표'!L25</f>
        <v>1</v>
      </c>
      <c r="F16" s="1354">
        <f>'맨홀 설계대비 금액 비교표'!R25</f>
        <v>643100</v>
      </c>
      <c r="G16" s="1355">
        <f t="shared" si="1"/>
        <v>643100</v>
      </c>
      <c r="H16" s="1354">
        <f>'맨홀 설계대비 금액 비교표'!W25</f>
        <v>467400</v>
      </c>
      <c r="I16" s="1355">
        <f t="shared" si="2"/>
        <v>467400</v>
      </c>
      <c r="J16" s="1354">
        <f>'맨홀 설계대비 금액 비교표'!AB25</f>
        <v>467400</v>
      </c>
      <c r="K16" s="1355">
        <f t="shared" si="3"/>
        <v>467400</v>
      </c>
      <c r="L16" s="1354">
        <f>'맨홀 설계대비 금액 비교표'!AG25</f>
        <v>516600</v>
      </c>
      <c r="M16" s="1355">
        <f t="shared" si="4"/>
        <v>516600</v>
      </c>
      <c r="N16" s="1354"/>
      <c r="O16" s="1355"/>
      <c r="P16" s="1356">
        <f t="shared" si="5"/>
        <v>643100</v>
      </c>
    </row>
    <row r="17" spans="1:16" s="1274" customFormat="1" ht="39.75" customHeight="1">
      <c r="A17" s="1244">
        <f t="shared" si="0"/>
        <v>11</v>
      </c>
      <c r="B17" s="1581"/>
      <c r="C17" s="1286" t="s">
        <v>7289</v>
      </c>
      <c r="D17" s="1244" t="s">
        <v>7223</v>
      </c>
      <c r="E17" s="1280">
        <f>'맨홀 설계대비 금액 비교표'!L26</f>
        <v>1</v>
      </c>
      <c r="F17" s="1231">
        <f>'맨홀 설계대비 금액 비교표'!R26</f>
        <v>246600</v>
      </c>
      <c r="G17" s="1232">
        <f t="shared" si="1"/>
        <v>246600</v>
      </c>
      <c r="H17" s="1231">
        <f>'맨홀 설계대비 금액 비교표'!W26</f>
        <v>452600</v>
      </c>
      <c r="I17" s="1232">
        <f t="shared" si="2"/>
        <v>452600</v>
      </c>
      <c r="J17" s="1231">
        <f>'맨홀 설계대비 금액 비교표'!AB26</f>
        <v>452600</v>
      </c>
      <c r="K17" s="1232">
        <f t="shared" si="3"/>
        <v>452600</v>
      </c>
      <c r="L17" s="1231">
        <f>'맨홀 설계대비 금액 비교표'!AG26</f>
        <v>452600</v>
      </c>
      <c r="M17" s="1232">
        <f t="shared" si="4"/>
        <v>452600</v>
      </c>
      <c r="N17" s="1231"/>
      <c r="O17" s="1232"/>
      <c r="P17" s="1281">
        <f t="shared" si="5"/>
        <v>246600</v>
      </c>
    </row>
    <row r="18" spans="1:16" s="1274" customFormat="1" ht="39.75" customHeight="1" thickBot="1">
      <c r="A18" s="1358">
        <f t="shared" si="0"/>
        <v>12</v>
      </c>
      <c r="B18" s="1581"/>
      <c r="C18" s="1357" t="s">
        <v>7229</v>
      </c>
      <c r="D18" s="1358" t="s">
        <v>7221</v>
      </c>
      <c r="E18" s="1359">
        <f>'맨홀 설계대비 금액 비교표'!L27</f>
        <v>1</v>
      </c>
      <c r="F18" s="1360">
        <f>'맨홀 설계대비 금액 비교표'!R27</f>
        <v>1126900</v>
      </c>
      <c r="G18" s="1361">
        <f t="shared" si="1"/>
        <v>1126900</v>
      </c>
      <c r="H18" s="1360">
        <f>'맨홀 설계대비 금액 비교표'!W27</f>
        <v>1451400</v>
      </c>
      <c r="I18" s="1361">
        <f t="shared" si="2"/>
        <v>1451400</v>
      </c>
      <c r="J18" s="1360">
        <f>'맨홀 설계대비 금액 비교표'!AB27</f>
        <v>996300</v>
      </c>
      <c r="K18" s="1361">
        <f t="shared" si="3"/>
        <v>996300</v>
      </c>
      <c r="L18" s="1360">
        <f>'맨홀 설계대비 금액 비교표'!AG27</f>
        <v>1451400</v>
      </c>
      <c r="M18" s="1361">
        <f t="shared" si="4"/>
        <v>1451400</v>
      </c>
      <c r="N18" s="1360"/>
      <c r="O18" s="1361"/>
      <c r="P18" s="1362">
        <f t="shared" si="5"/>
        <v>1126900</v>
      </c>
    </row>
    <row r="19" spans="1:16" s="1274" customFormat="1" ht="39.75" customHeight="1">
      <c r="A19" s="1352">
        <f t="shared" si="0"/>
        <v>13</v>
      </c>
      <c r="B19" s="1581" t="s">
        <v>7219</v>
      </c>
      <c r="C19" s="1351" t="s">
        <v>7290</v>
      </c>
      <c r="D19" s="1352" t="s">
        <v>7221</v>
      </c>
      <c r="E19" s="1353">
        <f>'맨홀 설계대비 금액 비교표'!U29</f>
        <v>1</v>
      </c>
      <c r="F19" s="1354">
        <f>+'맨홀 설계대비 금액 비교표'!R29</f>
        <v>0</v>
      </c>
      <c r="G19" s="1355">
        <f t="shared" ref="G19" si="11">TRUNC($E19*F19,0)</f>
        <v>0</v>
      </c>
      <c r="H19" s="1354">
        <f>'맨홀 설계대비 금액 비교표'!W29</f>
        <v>608800</v>
      </c>
      <c r="I19" s="1355">
        <f t="shared" ref="I19" si="12">TRUNC($E19*H19,0)</f>
        <v>608800</v>
      </c>
      <c r="J19" s="1354">
        <f>'맨홀 설계대비 금액 비교표'!AB29</f>
        <v>608800</v>
      </c>
      <c r="K19" s="1355">
        <f t="shared" ref="K19" si="13">TRUNC($E19*J19,0)</f>
        <v>608800</v>
      </c>
      <c r="L19" s="1354">
        <f>'맨홀 설계대비 금액 비교표'!AG29</f>
        <v>608800</v>
      </c>
      <c r="M19" s="1355">
        <f t="shared" ref="M19" si="14">TRUNC($E19*L19,0)</f>
        <v>608800</v>
      </c>
      <c r="N19" s="1354"/>
      <c r="O19" s="1355"/>
      <c r="P19" s="1356">
        <f t="shared" ref="P19" si="15">+F19</f>
        <v>0</v>
      </c>
    </row>
    <row r="20" spans="1:16" s="1274" customFormat="1" ht="39.75" customHeight="1">
      <c r="A20" s="1352">
        <f t="shared" si="0"/>
        <v>14</v>
      </c>
      <c r="B20" s="1581"/>
      <c r="C20" s="1351" t="s">
        <v>7230</v>
      </c>
      <c r="D20" s="1352" t="s">
        <v>7231</v>
      </c>
      <c r="E20" s="1353">
        <f>+'맨홀 설계대비 금액 비교표'!L30</f>
        <v>1</v>
      </c>
      <c r="F20" s="1354">
        <f>+'맨홀 설계대비 금액 비교표'!R30</f>
        <v>590000</v>
      </c>
      <c r="G20" s="1355">
        <f t="shared" si="1"/>
        <v>590000</v>
      </c>
      <c r="H20" s="1354">
        <v>0</v>
      </c>
      <c r="I20" s="1355">
        <f t="shared" si="2"/>
        <v>0</v>
      </c>
      <c r="J20" s="1354">
        <v>0</v>
      </c>
      <c r="K20" s="1355">
        <f t="shared" si="3"/>
        <v>0</v>
      </c>
      <c r="L20" s="1354">
        <v>0</v>
      </c>
      <c r="M20" s="1355">
        <f t="shared" si="4"/>
        <v>0</v>
      </c>
      <c r="N20" s="1354"/>
      <c r="O20" s="1355"/>
      <c r="P20" s="1356">
        <f t="shared" si="5"/>
        <v>590000</v>
      </c>
    </row>
    <row r="21" spans="1:16" s="1274" customFormat="1" ht="39.75" customHeight="1">
      <c r="A21" s="1244">
        <f t="shared" si="0"/>
        <v>15</v>
      </c>
      <c r="B21" s="1581"/>
      <c r="C21" s="1286" t="s">
        <v>7292</v>
      </c>
      <c r="D21" s="1244" t="s">
        <v>7221</v>
      </c>
      <c r="E21" s="1280">
        <f>'맨홀 설계대비 금액 비교표'!AE31</f>
        <v>4</v>
      </c>
      <c r="F21" s="1231">
        <f>+'맨홀 설계대비 금액 비교표'!R31</f>
        <v>0</v>
      </c>
      <c r="G21" s="1232">
        <f t="shared" ref="G21" si="16">TRUNC($E21*F21,0)</f>
        <v>0</v>
      </c>
      <c r="H21" s="1231">
        <f>+'맨홀 설계대비 금액 비교표'!W31</f>
        <v>0</v>
      </c>
      <c r="I21" s="1232">
        <f t="shared" ref="I21" si="17">TRUNC($E21*H21,0)</f>
        <v>0</v>
      </c>
      <c r="J21" s="1231">
        <v>0</v>
      </c>
      <c r="K21" s="1232">
        <f t="shared" ref="K21" si="18">TRUNC($E21*J21,0)</f>
        <v>0</v>
      </c>
      <c r="L21" s="1231">
        <f>'맨홀 설계대비 금액 비교표'!AG31</f>
        <v>301300</v>
      </c>
      <c r="M21" s="1232">
        <f t="shared" ref="M21" si="19">TRUNC($E21*L21,0)</f>
        <v>1205200</v>
      </c>
      <c r="N21" s="1231"/>
      <c r="O21" s="1232"/>
      <c r="P21" s="1281">
        <f t="shared" ref="P21" si="20">+F21</f>
        <v>0</v>
      </c>
    </row>
    <row r="22" spans="1:16" s="1274" customFormat="1" ht="39.75" customHeight="1">
      <c r="A22" s="1244">
        <f t="shared" si="0"/>
        <v>16</v>
      </c>
      <c r="B22" s="1581"/>
      <c r="C22" s="1286" t="s">
        <v>7291</v>
      </c>
      <c r="D22" s="1244" t="s">
        <v>7221</v>
      </c>
      <c r="E22" s="1280">
        <f>'맨홀 설계대비 금액 비교표'!U32</f>
        <v>2</v>
      </c>
      <c r="F22" s="1231">
        <f>+'맨홀 설계대비 금액 비교표'!R32</f>
        <v>0</v>
      </c>
      <c r="G22" s="1232">
        <f t="shared" ref="G22" si="21">TRUNC($E22*F22,0)</f>
        <v>0</v>
      </c>
      <c r="H22" s="1231">
        <f>'맨홀 설계대비 금액 비교표'!W32</f>
        <v>541200</v>
      </c>
      <c r="I22" s="1232">
        <f t="shared" ref="I22" si="22">TRUNC($E22*H22,0)</f>
        <v>1082400</v>
      </c>
      <c r="J22" s="1231">
        <f>'맨홀 설계대비 금액 비교표'!AB32</f>
        <v>541200</v>
      </c>
      <c r="K22" s="1232">
        <f t="shared" ref="K22" si="23">TRUNC($E22*J22,0)</f>
        <v>1082400</v>
      </c>
      <c r="L22" s="1231">
        <f>+'맨홀 설계대비 금액 비교표'!AG32</f>
        <v>0</v>
      </c>
      <c r="M22" s="1232">
        <f t="shared" ref="M22" si="24">TRUNC($E22*L22,0)</f>
        <v>0</v>
      </c>
      <c r="N22" s="1231"/>
      <c r="O22" s="1232"/>
      <c r="P22" s="1281">
        <f t="shared" ref="P22" si="25">+F22</f>
        <v>0</v>
      </c>
    </row>
    <row r="23" spans="1:16" s="1274" customFormat="1" ht="39.75" customHeight="1">
      <c r="A23" s="1244">
        <f t="shared" si="0"/>
        <v>17</v>
      </c>
      <c r="B23" s="1581"/>
      <c r="C23" s="1286" t="s">
        <v>7232</v>
      </c>
      <c r="D23" s="1244" t="s">
        <v>7233</v>
      </c>
      <c r="E23" s="1280">
        <f>+'맨홀 설계대비 금액 비교표'!L33</f>
        <v>1</v>
      </c>
      <c r="F23" s="1231">
        <f>+'맨홀 설계대비 금액 비교표'!R33</f>
        <v>613600</v>
      </c>
      <c r="G23" s="1232">
        <f t="shared" si="1"/>
        <v>613600</v>
      </c>
      <c r="H23" s="1231">
        <f>+'맨홀 설계대비 금액 비교표'!W33</f>
        <v>0</v>
      </c>
      <c r="I23" s="1232">
        <f t="shared" si="2"/>
        <v>0</v>
      </c>
      <c r="J23" s="1231">
        <v>0</v>
      </c>
      <c r="K23" s="1232">
        <f t="shared" si="3"/>
        <v>0</v>
      </c>
      <c r="L23" s="1231">
        <f>+'맨홀 설계대비 금액 비교표'!AG33</f>
        <v>0</v>
      </c>
      <c r="M23" s="1232">
        <f t="shared" si="4"/>
        <v>0</v>
      </c>
      <c r="N23" s="1231"/>
      <c r="O23" s="1232"/>
      <c r="P23" s="1281">
        <f t="shared" si="5"/>
        <v>613600</v>
      </c>
    </row>
    <row r="24" spans="1:16" s="1274" customFormat="1" ht="39.75" customHeight="1" thickBot="1">
      <c r="A24" s="1358">
        <f t="shared" si="0"/>
        <v>18</v>
      </c>
      <c r="B24" s="1581"/>
      <c r="C24" s="1357" t="s">
        <v>7234</v>
      </c>
      <c r="D24" s="1358" t="s">
        <v>7223</v>
      </c>
      <c r="E24" s="1359">
        <f>+'맨홀 설계대비 금액 비교표'!L34</f>
        <v>1</v>
      </c>
      <c r="F24" s="1360">
        <f>+'맨홀 설계대비 금액 비교표'!R34</f>
        <v>1416000</v>
      </c>
      <c r="G24" s="1361">
        <f t="shared" si="1"/>
        <v>1416000</v>
      </c>
      <c r="H24" s="1360">
        <f>+'맨홀 설계대비 금액 비교표'!W34</f>
        <v>2004900</v>
      </c>
      <c r="I24" s="1361">
        <f t="shared" si="2"/>
        <v>2004900</v>
      </c>
      <c r="J24" s="1360">
        <f>+'맨홀 설계대비 금액 비교표'!AB34</f>
        <v>2004900</v>
      </c>
      <c r="K24" s="1361">
        <f t="shared" si="3"/>
        <v>2004900</v>
      </c>
      <c r="L24" s="1360">
        <f>+'맨홀 설계대비 금액 비교표'!AG34</f>
        <v>2004900</v>
      </c>
      <c r="M24" s="1361">
        <f t="shared" si="4"/>
        <v>2004900</v>
      </c>
      <c r="N24" s="1360"/>
      <c r="O24" s="1361"/>
      <c r="P24" s="1362">
        <f t="shared" si="5"/>
        <v>1416000</v>
      </c>
    </row>
    <row r="25" spans="1:16" s="1274" customFormat="1" ht="39.75" customHeight="1">
      <c r="A25" s="1352">
        <f t="shared" si="0"/>
        <v>19</v>
      </c>
      <c r="B25" s="1581"/>
      <c r="C25" s="1351" t="s">
        <v>7235</v>
      </c>
      <c r="D25" s="1352" t="s">
        <v>7221</v>
      </c>
      <c r="E25" s="1353">
        <f>'맨홀 설계대비 금액 비교표'!P36</f>
        <v>4</v>
      </c>
      <c r="F25" s="1354">
        <f>+'맨홀 설계대비 금액 비교표'!R36</f>
        <v>11700</v>
      </c>
      <c r="G25" s="1355">
        <f t="shared" si="1"/>
        <v>46800</v>
      </c>
      <c r="H25" s="1354">
        <f>+'맨홀 설계대비 금액 비교표'!W36</f>
        <v>19600</v>
      </c>
      <c r="I25" s="1355">
        <f t="shared" si="2"/>
        <v>78400</v>
      </c>
      <c r="J25" s="1354">
        <f>+'맨홀 설계대비 금액 비교표'!AB36</f>
        <v>19600</v>
      </c>
      <c r="K25" s="1355">
        <f t="shared" si="3"/>
        <v>78400</v>
      </c>
      <c r="L25" s="1354">
        <f>+'맨홀 설계대비 금액 비교표'!AG36</f>
        <v>17800</v>
      </c>
      <c r="M25" s="1355">
        <f t="shared" si="4"/>
        <v>71200</v>
      </c>
      <c r="N25" s="1354"/>
      <c r="O25" s="1355"/>
      <c r="P25" s="1356">
        <f t="shared" si="5"/>
        <v>11700</v>
      </c>
    </row>
    <row r="26" spans="1:16" s="1274" customFormat="1" ht="39.75" customHeight="1">
      <c r="A26" s="1244">
        <f t="shared" si="0"/>
        <v>20</v>
      </c>
      <c r="B26" s="1581"/>
      <c r="C26" s="1286" t="s">
        <v>7236</v>
      </c>
      <c r="D26" s="1244" t="s">
        <v>7221</v>
      </c>
      <c r="E26" s="1280">
        <f>'맨홀 설계대비 금액 비교표'!P37</f>
        <v>13</v>
      </c>
      <c r="F26" s="1231">
        <f>+'맨홀 설계대비 금액 비교표'!R37</f>
        <v>13500</v>
      </c>
      <c r="G26" s="1232">
        <f t="shared" si="1"/>
        <v>175500</v>
      </c>
      <c r="H26" s="1231">
        <f>+'맨홀 설계대비 금액 비교표'!W37</f>
        <v>28200</v>
      </c>
      <c r="I26" s="1232">
        <f t="shared" si="2"/>
        <v>366600</v>
      </c>
      <c r="J26" s="1231">
        <f>+'맨홀 설계대비 금액 비교표'!AB37</f>
        <v>28200</v>
      </c>
      <c r="K26" s="1232">
        <f t="shared" si="3"/>
        <v>366600</v>
      </c>
      <c r="L26" s="1231">
        <f>+'맨홀 설계대비 금액 비교표'!AG37</f>
        <v>25800</v>
      </c>
      <c r="M26" s="1232">
        <f t="shared" si="4"/>
        <v>335400</v>
      </c>
      <c r="N26" s="1231"/>
      <c r="O26" s="1232"/>
      <c r="P26" s="1281">
        <f t="shared" si="5"/>
        <v>13500</v>
      </c>
    </row>
    <row r="27" spans="1:16" s="1274" customFormat="1" ht="39.75" customHeight="1">
      <c r="A27" s="1244">
        <f t="shared" si="0"/>
        <v>21</v>
      </c>
      <c r="B27" s="1581"/>
      <c r="C27" s="1286" t="s">
        <v>7237</v>
      </c>
      <c r="D27" s="1244" t="s">
        <v>7221</v>
      </c>
      <c r="E27" s="1280">
        <f>'맨홀 설계대비 금액 비교표'!P38</f>
        <v>2</v>
      </c>
      <c r="F27" s="1231">
        <f>+'맨홀 설계대비 금액 비교표'!R38</f>
        <v>16200</v>
      </c>
      <c r="G27" s="1232">
        <f t="shared" si="1"/>
        <v>32400</v>
      </c>
      <c r="H27" s="1231">
        <f>+'맨홀 설계대비 금액 비교표'!W38</f>
        <v>38100</v>
      </c>
      <c r="I27" s="1232">
        <f t="shared" si="2"/>
        <v>76200</v>
      </c>
      <c r="J27" s="1231">
        <f>+'맨홀 설계대비 금액 비교표'!AB38</f>
        <v>38100</v>
      </c>
      <c r="K27" s="1232">
        <f t="shared" si="3"/>
        <v>76200</v>
      </c>
      <c r="L27" s="1231">
        <f>+'맨홀 설계대비 금액 비교표'!AG38</f>
        <v>38100</v>
      </c>
      <c r="M27" s="1232">
        <f t="shared" si="4"/>
        <v>76200</v>
      </c>
      <c r="N27" s="1231"/>
      <c r="O27" s="1232"/>
      <c r="P27" s="1281">
        <f t="shared" si="5"/>
        <v>16200</v>
      </c>
    </row>
    <row r="28" spans="1:16" s="1274" customFormat="1" ht="39.75" customHeight="1" thickBot="1">
      <c r="A28" s="1358">
        <f t="shared" si="0"/>
        <v>22</v>
      </c>
      <c r="B28" s="1581"/>
      <c r="C28" s="1357" t="s">
        <v>7238</v>
      </c>
      <c r="D28" s="1358" t="s">
        <v>7221</v>
      </c>
      <c r="E28" s="1359">
        <f>'맨홀 설계대비 금액 비교표'!P39</f>
        <v>2</v>
      </c>
      <c r="F28" s="1360">
        <f>+'맨홀 설계대비 금액 비교표'!R39</f>
        <v>17100</v>
      </c>
      <c r="G28" s="1361">
        <f t="shared" si="1"/>
        <v>34200</v>
      </c>
      <c r="H28" s="1360">
        <f>+'맨홀 설계대비 금액 비교표'!W39</f>
        <v>51600</v>
      </c>
      <c r="I28" s="1361">
        <f t="shared" si="2"/>
        <v>103200</v>
      </c>
      <c r="J28" s="1360">
        <f>+'맨홀 설계대비 금액 비교표'!AB39</f>
        <v>51600</v>
      </c>
      <c r="K28" s="1361">
        <f t="shared" si="3"/>
        <v>103200</v>
      </c>
      <c r="L28" s="1360">
        <f>+'맨홀 설계대비 금액 비교표'!AG39</f>
        <v>47900</v>
      </c>
      <c r="M28" s="1361">
        <f t="shared" si="4"/>
        <v>95800</v>
      </c>
      <c r="N28" s="1360"/>
      <c r="O28" s="1361"/>
      <c r="P28" s="1362">
        <f t="shared" si="5"/>
        <v>17100</v>
      </c>
    </row>
    <row r="29" spans="1:16" s="1274" customFormat="1" ht="39.75" customHeight="1">
      <c r="A29" s="1352">
        <f t="shared" si="0"/>
        <v>23</v>
      </c>
      <c r="B29" s="1581"/>
      <c r="C29" s="1351" t="s">
        <v>7239</v>
      </c>
      <c r="D29" s="1352" t="s">
        <v>7221</v>
      </c>
      <c r="E29" s="1353">
        <f>'맨홀 설계대비 금액 비교표'!P40</f>
        <v>21</v>
      </c>
      <c r="F29" s="1354">
        <f>+'맨홀 설계대비 금액 비교표'!R40</f>
        <v>0</v>
      </c>
      <c r="G29" s="1355">
        <f t="shared" si="1"/>
        <v>0</v>
      </c>
      <c r="H29" s="1354">
        <f>+'맨홀 설계대비 금액 비교표'!W40</f>
        <v>0</v>
      </c>
      <c r="I29" s="1355">
        <f t="shared" si="2"/>
        <v>0</v>
      </c>
      <c r="J29" s="1354">
        <f>+'맨홀 설계대비 금액 비교표'!AB40</f>
        <v>0</v>
      </c>
      <c r="K29" s="1355">
        <f t="shared" si="3"/>
        <v>0</v>
      </c>
      <c r="L29" s="1354">
        <f>+'맨홀 설계대비 금액 비교표'!AG40</f>
        <v>0</v>
      </c>
      <c r="M29" s="1355">
        <f t="shared" si="4"/>
        <v>0</v>
      </c>
      <c r="N29" s="1354"/>
      <c r="O29" s="1355"/>
      <c r="P29" s="1356">
        <f t="shared" si="5"/>
        <v>0</v>
      </c>
    </row>
    <row r="30" spans="1:16" s="1274" customFormat="1" ht="39.75" customHeight="1">
      <c r="A30" s="1244">
        <f t="shared" si="0"/>
        <v>24</v>
      </c>
      <c r="B30" s="1581"/>
      <c r="C30" s="1287" t="s">
        <v>7240</v>
      </c>
      <c r="D30" s="1244" t="s">
        <v>7221</v>
      </c>
      <c r="E30" s="1280">
        <f>'맨홀 설계대비 금액 비교표'!P41</f>
        <v>34</v>
      </c>
      <c r="F30" s="1231">
        <f>+'맨홀 설계대비 금액 비교표'!R41</f>
        <v>18000</v>
      </c>
      <c r="G30" s="1232">
        <f t="shared" si="1"/>
        <v>612000</v>
      </c>
      <c r="H30" s="1231">
        <f>+'맨홀 설계대비 금액 비교표'!W41</f>
        <v>23900</v>
      </c>
      <c r="I30" s="1232">
        <f t="shared" si="2"/>
        <v>812600</v>
      </c>
      <c r="J30" s="1231">
        <f>+'맨홀 설계대비 금액 비교표'!AB41</f>
        <v>23900</v>
      </c>
      <c r="K30" s="1232">
        <f t="shared" si="3"/>
        <v>812600</v>
      </c>
      <c r="L30" s="1231">
        <f>+'맨홀 설계대비 금액 비교표'!AG41</f>
        <v>23900</v>
      </c>
      <c r="M30" s="1232">
        <f t="shared" si="4"/>
        <v>812600</v>
      </c>
      <c r="N30" s="1231"/>
      <c r="O30" s="1232"/>
      <c r="P30" s="1281">
        <f t="shared" si="5"/>
        <v>18000</v>
      </c>
    </row>
    <row r="31" spans="1:16" s="1274" customFormat="1" ht="39.75" customHeight="1">
      <c r="A31" s="1244">
        <f t="shared" si="0"/>
        <v>25</v>
      </c>
      <c r="B31" s="1730"/>
      <c r="C31" s="1287" t="s">
        <v>1920</v>
      </c>
      <c r="D31" s="1244" t="s">
        <v>7223</v>
      </c>
      <c r="E31" s="1280">
        <f>'맨홀 설계대비 금액 비교표'!P42</f>
        <v>79</v>
      </c>
      <c r="F31" s="1231">
        <f>+'맨홀 설계대비 금액 비교표'!R42</f>
        <v>14400</v>
      </c>
      <c r="G31" s="1232">
        <f t="shared" si="1"/>
        <v>1137600</v>
      </c>
      <c r="H31" s="1231">
        <f>+'맨홀 설계대비 금액 비교표'!W42</f>
        <v>15900</v>
      </c>
      <c r="I31" s="1232">
        <f t="shared" si="2"/>
        <v>1256100</v>
      </c>
      <c r="J31" s="1231">
        <f>+'맨홀 설계대비 금액 비교표'!AB42</f>
        <v>15900</v>
      </c>
      <c r="K31" s="1232">
        <f t="shared" si="3"/>
        <v>1256100</v>
      </c>
      <c r="L31" s="1231">
        <f>+'맨홀 설계대비 금액 비교표'!AG42</f>
        <v>15900</v>
      </c>
      <c r="M31" s="1232">
        <f t="shared" si="4"/>
        <v>1256100</v>
      </c>
      <c r="N31" s="1231"/>
      <c r="O31" s="1232"/>
      <c r="P31" s="1281">
        <f t="shared" si="5"/>
        <v>14400</v>
      </c>
    </row>
    <row r="32" spans="1:16" s="1274" customFormat="1" ht="39.75" customHeight="1">
      <c r="A32" s="1244"/>
      <c r="B32" s="1450"/>
      <c r="C32" s="1288"/>
      <c r="D32" s="1244"/>
      <c r="E32" s="1280"/>
      <c r="F32" s="1231"/>
      <c r="G32" s="1232"/>
      <c r="H32" s="1231"/>
      <c r="I32" s="1232">
        <f t="shared" si="2"/>
        <v>0</v>
      </c>
      <c r="J32" s="1231"/>
      <c r="K32" s="1232">
        <f t="shared" si="3"/>
        <v>0</v>
      </c>
      <c r="L32" s="1231"/>
      <c r="M32" s="1232">
        <f t="shared" si="4"/>
        <v>0</v>
      </c>
      <c r="N32" s="1231"/>
      <c r="O32" s="1232"/>
      <c r="P32" s="1281">
        <f>+F32</f>
        <v>0</v>
      </c>
    </row>
    <row r="33" spans="1:16" s="1274" customFormat="1" ht="39.75" customHeight="1">
      <c r="A33" s="1244"/>
      <c r="B33" s="1244" t="s">
        <v>1979</v>
      </c>
      <c r="C33" s="1190"/>
      <c r="D33" s="1244"/>
      <c r="E33" s="1280"/>
      <c r="F33" s="1231"/>
      <c r="G33" s="1232">
        <f>SUM(G7:G32)</f>
        <v>15635700</v>
      </c>
      <c r="H33" s="1231"/>
      <c r="I33" s="1232">
        <f>SUM(I7:I32)</f>
        <v>19505700</v>
      </c>
      <c r="J33" s="1231"/>
      <c r="K33" s="1232">
        <f>SUM(K7:K32)</f>
        <v>18866100</v>
      </c>
      <c r="L33" s="1231"/>
      <c r="M33" s="1232">
        <f>SUM(M7:M32)</f>
        <v>20087900</v>
      </c>
      <c r="N33" s="1231"/>
      <c r="O33" s="1232">
        <v>0</v>
      </c>
      <c r="P33" s="1281"/>
    </row>
  </sheetData>
  <mergeCells count="14">
    <mergeCell ref="B8:B18"/>
    <mergeCell ref="B19:B31"/>
    <mergeCell ref="N5:O5"/>
    <mergeCell ref="P5:P6"/>
    <mergeCell ref="A2:P2"/>
    <mergeCell ref="A5:A6"/>
    <mergeCell ref="B5:B6"/>
    <mergeCell ref="C5:C6"/>
    <mergeCell ref="D5:D6"/>
    <mergeCell ref="E5:E6"/>
    <mergeCell ref="F5:G5"/>
    <mergeCell ref="H5:I5"/>
    <mergeCell ref="J5:K5"/>
    <mergeCell ref="L5:M5"/>
  </mergeCells>
  <phoneticPr fontId="3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70" fitToHeight="0" orientation="landscape" r:id="rId1"/>
  <rowBreaks count="1" manualBreakCount="1">
    <brk id="18" max="15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5" tint="0.59999389629810485"/>
    <pageSetUpPr fitToPage="1"/>
  </sheetPr>
  <dimension ref="A1:BE71"/>
  <sheetViews>
    <sheetView view="pageBreakPreview" zoomScale="70" zoomScaleNormal="100" zoomScaleSheetLayoutView="70" workbookViewId="0">
      <pane xSplit="3" ySplit="4" topLeftCell="D5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RowHeight="26.25"/>
  <cols>
    <col min="1" max="1" width="21.28515625" style="1160" customWidth="1"/>
    <col min="2" max="3" width="13.28515625" style="1161" customWidth="1"/>
    <col min="4" max="5" width="9.140625" style="1161"/>
    <col min="6" max="7" width="14.42578125" style="1161" customWidth="1"/>
    <col min="8" max="9" width="0" style="1161" hidden="1" customWidth="1"/>
    <col min="10" max="11" width="14.42578125" style="1161" hidden="1" customWidth="1"/>
    <col min="12" max="12" width="0" style="1162" hidden="1" customWidth="1"/>
    <col min="13" max="13" width="0" style="1161" hidden="1" customWidth="1"/>
    <col min="14" max="15" width="14.42578125" style="1161" hidden="1" customWidth="1"/>
    <col min="16" max="17" width="10.28515625" style="1161" customWidth="1"/>
    <col min="18" max="19" width="14.42578125" style="1161" customWidth="1"/>
    <col min="20" max="20" width="14.42578125" style="1163" customWidth="1"/>
    <col min="21" max="22" width="10.28515625" style="1161" customWidth="1"/>
    <col min="23" max="24" width="14.42578125" style="1161" customWidth="1"/>
    <col min="25" max="25" width="14.42578125" style="1163" customWidth="1"/>
    <col min="26" max="27" width="10.28515625" style="1161" customWidth="1"/>
    <col min="28" max="29" width="14.42578125" style="1161" customWidth="1"/>
    <col min="30" max="30" width="14.42578125" style="1163" customWidth="1"/>
    <col min="31" max="32" width="10.28515625" style="1161" customWidth="1"/>
    <col min="33" max="34" width="14.42578125" style="1161" customWidth="1"/>
    <col min="35" max="35" width="14.42578125" style="1163" customWidth="1"/>
    <col min="36" max="37" width="9.140625" style="1161"/>
    <col min="38" max="39" width="14.42578125" style="1161" customWidth="1"/>
    <col min="40" max="40" width="14.42578125" style="1163" customWidth="1"/>
    <col min="41" max="42" width="9.140625" style="1161"/>
    <col min="43" max="43" width="14.7109375" style="1161" customWidth="1"/>
    <col min="44" max="45" width="13.28515625" style="1161" customWidth="1"/>
    <col min="46" max="46" width="12.42578125" style="1161" bestFit="1" customWidth="1"/>
    <col min="47" max="48" width="12.42578125" style="1161" customWidth="1"/>
    <col min="49" max="52" width="10.5703125" style="1161" customWidth="1"/>
    <col min="53" max="53" width="14.140625" style="1161" customWidth="1"/>
    <col min="54" max="54" width="19.5703125" style="1161" customWidth="1"/>
    <col min="55" max="55" width="19.140625" style="1161" customWidth="1"/>
    <col min="56" max="56" width="11.7109375" style="1161" customWidth="1"/>
    <col min="57" max="57" width="12.42578125" style="1161" customWidth="1"/>
    <col min="58" max="16384" width="9.140625" style="1161"/>
  </cols>
  <sheetData>
    <row r="1" spans="1:57" s="995" customFormat="1" ht="68.25" customHeight="1">
      <c r="A1" s="1764" t="s">
        <v>7263</v>
      </c>
      <c r="B1" s="1764"/>
      <c r="C1" s="1764"/>
      <c r="D1" s="1764"/>
      <c r="E1" s="1764"/>
      <c r="F1" s="1764"/>
      <c r="G1" s="1764"/>
      <c r="H1" s="1764"/>
      <c r="I1" s="1764"/>
      <c r="J1" s="1764"/>
      <c r="K1" s="1764"/>
      <c r="L1" s="1764"/>
      <c r="M1" s="1764"/>
      <c r="N1" s="1764"/>
      <c r="O1" s="1764"/>
      <c r="P1" s="1764"/>
      <c r="Q1" s="1764"/>
      <c r="R1" s="1764"/>
      <c r="S1" s="1764"/>
      <c r="T1" s="1764"/>
      <c r="U1" s="1764"/>
      <c r="V1" s="1764"/>
      <c r="W1" s="1764"/>
      <c r="X1" s="1764"/>
      <c r="Y1" s="1764"/>
      <c r="Z1" s="1764"/>
      <c r="AA1" s="1764"/>
      <c r="AB1" s="1764"/>
      <c r="AC1" s="1764"/>
      <c r="AD1" s="1764"/>
      <c r="AE1" s="1764"/>
      <c r="AF1" s="1764"/>
      <c r="AG1" s="1764"/>
      <c r="AH1" s="1764"/>
      <c r="AI1" s="1764"/>
      <c r="AJ1" s="1764"/>
      <c r="AK1" s="1764"/>
      <c r="AL1" s="1764"/>
      <c r="AM1" s="1764"/>
      <c r="AN1" s="1764"/>
      <c r="AO1" s="993"/>
      <c r="AP1" s="993"/>
      <c r="AQ1" s="1737" t="s">
        <v>6968</v>
      </c>
      <c r="AR1" s="1737"/>
      <c r="AS1" s="1765" t="s">
        <v>6969</v>
      </c>
      <c r="AT1" s="1737" t="s">
        <v>6970</v>
      </c>
      <c r="AU1" s="1737"/>
      <c r="AV1" s="1737" t="s">
        <v>6971</v>
      </c>
      <c r="AW1" s="1295" t="s">
        <v>6972</v>
      </c>
      <c r="AX1" s="1737" t="s">
        <v>6973</v>
      </c>
      <c r="AY1" s="1737"/>
      <c r="AZ1" s="1737"/>
      <c r="BA1" s="1744" t="s">
        <v>6974</v>
      </c>
    </row>
    <row r="2" spans="1:57" s="995" customFormat="1" ht="21.75" customHeight="1" thickBot="1">
      <c r="A2" s="1745"/>
      <c r="B2" s="1745"/>
      <c r="C2" s="1745"/>
      <c r="D2" s="1745"/>
      <c r="E2" s="1745"/>
      <c r="F2" s="1745"/>
      <c r="G2" s="1745"/>
      <c r="H2" s="1745"/>
      <c r="I2" s="1745"/>
      <c r="J2" s="1745"/>
      <c r="K2" s="1745"/>
      <c r="L2" s="1745"/>
      <c r="M2" s="1745"/>
      <c r="N2" s="1745"/>
      <c r="O2" s="1745"/>
      <c r="P2" s="1745"/>
      <c r="Q2" s="1745"/>
      <c r="R2" s="1745"/>
      <c r="S2" s="1745"/>
      <c r="T2" s="1745"/>
      <c r="U2" s="1745"/>
      <c r="V2" s="1745"/>
      <c r="W2" s="1745"/>
      <c r="X2" s="1745"/>
      <c r="Y2" s="1745"/>
      <c r="Z2" s="1745"/>
      <c r="AA2" s="1745"/>
      <c r="AB2" s="1745"/>
      <c r="AC2" s="1745"/>
      <c r="AD2" s="1745"/>
      <c r="AE2" s="1745"/>
      <c r="AF2" s="1745"/>
      <c r="AG2" s="1745"/>
      <c r="AH2" s="1745"/>
      <c r="AI2" s="1745"/>
      <c r="AJ2" s="1745"/>
      <c r="AK2" s="1745"/>
      <c r="AL2" s="1745"/>
      <c r="AM2" s="1745"/>
      <c r="AN2" s="1745"/>
      <c r="AO2" s="996"/>
      <c r="AP2" s="996"/>
      <c r="AQ2" s="1737"/>
      <c r="AR2" s="1737"/>
      <c r="AS2" s="1766"/>
      <c r="AT2" s="1296"/>
      <c r="AU2" s="1296"/>
      <c r="AV2" s="1737"/>
      <c r="AW2" s="1295"/>
      <c r="AX2" s="1296"/>
      <c r="AY2" s="1296"/>
      <c r="AZ2" s="1296"/>
      <c r="BA2" s="1744"/>
    </row>
    <row r="3" spans="1:57" s="995" customFormat="1" ht="45" customHeight="1" thickTop="1">
      <c r="A3" s="1746" t="s">
        <v>6975</v>
      </c>
      <c r="B3" s="1747"/>
      <c r="C3" s="1748"/>
      <c r="D3" s="1752" t="s">
        <v>6976</v>
      </c>
      <c r="E3" s="1753"/>
      <c r="F3" s="1753"/>
      <c r="G3" s="1753"/>
      <c r="H3" s="1753" t="s">
        <v>6977</v>
      </c>
      <c r="I3" s="1753"/>
      <c r="J3" s="1753"/>
      <c r="K3" s="1754"/>
      <c r="L3" s="1755" t="s">
        <v>6978</v>
      </c>
      <c r="M3" s="1756"/>
      <c r="N3" s="1756"/>
      <c r="O3" s="1757"/>
      <c r="P3" s="1758" t="s">
        <v>7379</v>
      </c>
      <c r="Q3" s="1759"/>
      <c r="R3" s="1759"/>
      <c r="S3" s="1759"/>
      <c r="T3" s="1760"/>
      <c r="U3" s="1768" t="s">
        <v>7394</v>
      </c>
      <c r="V3" s="1769"/>
      <c r="W3" s="1769"/>
      <c r="X3" s="1769"/>
      <c r="Y3" s="1770"/>
      <c r="Z3" s="1761" t="s">
        <v>7264</v>
      </c>
      <c r="AA3" s="1761"/>
      <c r="AB3" s="1761"/>
      <c r="AC3" s="1761"/>
      <c r="AD3" s="1762"/>
      <c r="AE3" s="1763" t="s">
        <v>7209</v>
      </c>
      <c r="AF3" s="1761"/>
      <c r="AG3" s="1761"/>
      <c r="AH3" s="1761"/>
      <c r="AI3" s="1762"/>
      <c r="AJ3" s="1763" t="s">
        <v>7265</v>
      </c>
      <c r="AK3" s="1761"/>
      <c r="AL3" s="1761"/>
      <c r="AM3" s="1761"/>
      <c r="AN3" s="1762"/>
      <c r="AO3" s="996"/>
      <c r="AQ3" s="1737"/>
      <c r="AR3" s="1737"/>
      <c r="AS3" s="1767"/>
      <c r="AT3" s="1296" t="s">
        <v>6979</v>
      </c>
      <c r="AU3" s="1295" t="s">
        <v>6980</v>
      </c>
      <c r="AV3" s="1737"/>
      <c r="AW3" s="1295" t="s">
        <v>6970</v>
      </c>
      <c r="AX3" s="1737" t="s">
        <v>6981</v>
      </c>
      <c r="AY3" s="1737"/>
      <c r="AZ3" s="1737"/>
      <c r="BA3" s="1744"/>
    </row>
    <row r="4" spans="1:57" s="995" customFormat="1" ht="33.75" customHeight="1" thickBot="1">
      <c r="A4" s="1749"/>
      <c r="B4" s="1750"/>
      <c r="C4" s="1751"/>
      <c r="D4" s="998" t="s">
        <v>6981</v>
      </c>
      <c r="E4" s="999" t="s">
        <v>6982</v>
      </c>
      <c r="F4" s="999" t="s">
        <v>6983</v>
      </c>
      <c r="G4" s="999" t="s">
        <v>6984</v>
      </c>
      <c r="H4" s="999" t="s">
        <v>6981</v>
      </c>
      <c r="I4" s="999" t="s">
        <v>6982</v>
      </c>
      <c r="J4" s="999" t="s">
        <v>6983</v>
      </c>
      <c r="K4" s="1000" t="s">
        <v>6984</v>
      </c>
      <c r="L4" s="1001" t="s">
        <v>6981</v>
      </c>
      <c r="M4" s="999" t="s">
        <v>6982</v>
      </c>
      <c r="N4" s="999" t="s">
        <v>6983</v>
      </c>
      <c r="O4" s="1002" t="s">
        <v>6984</v>
      </c>
      <c r="P4" s="1003" t="s">
        <v>6981</v>
      </c>
      <c r="Q4" s="999" t="s">
        <v>6982</v>
      </c>
      <c r="R4" s="999" t="s">
        <v>6983</v>
      </c>
      <c r="S4" s="999" t="s">
        <v>6984</v>
      </c>
      <c r="T4" s="1004" t="s">
        <v>6987</v>
      </c>
      <c r="U4" s="1003" t="s">
        <v>6981</v>
      </c>
      <c r="V4" s="999" t="s">
        <v>6982</v>
      </c>
      <c r="W4" s="999" t="s">
        <v>6983</v>
      </c>
      <c r="X4" s="999" t="s">
        <v>6984</v>
      </c>
      <c r="Y4" s="1313" t="s">
        <v>6987</v>
      </c>
      <c r="Z4" s="998" t="s">
        <v>6981</v>
      </c>
      <c r="AA4" s="999" t="s">
        <v>6982</v>
      </c>
      <c r="AB4" s="999" t="s">
        <v>6983</v>
      </c>
      <c r="AC4" s="1000" t="s">
        <v>6984</v>
      </c>
      <c r="AD4" s="1005" t="s">
        <v>6987</v>
      </c>
      <c r="AE4" s="1006" t="s">
        <v>6981</v>
      </c>
      <c r="AF4" s="999" t="s">
        <v>6982</v>
      </c>
      <c r="AG4" s="999" t="s">
        <v>6983</v>
      </c>
      <c r="AH4" s="1000" t="s">
        <v>6984</v>
      </c>
      <c r="AI4" s="1005" t="s">
        <v>6987</v>
      </c>
      <c r="AJ4" s="1006" t="s">
        <v>6981</v>
      </c>
      <c r="AK4" s="999" t="s">
        <v>6982</v>
      </c>
      <c r="AL4" s="999" t="s">
        <v>6983</v>
      </c>
      <c r="AM4" s="999" t="s">
        <v>6984</v>
      </c>
      <c r="AN4" s="1313" t="s">
        <v>6987</v>
      </c>
      <c r="AO4" s="1007"/>
      <c r="AQ4" s="1297"/>
      <c r="AR4" s="1296"/>
      <c r="AS4" s="1298"/>
      <c r="AT4" s="1297"/>
      <c r="AU4" s="1010"/>
      <c r="AV4" s="1296"/>
      <c r="AW4" s="1295"/>
      <c r="AX4" s="1296"/>
      <c r="AY4" s="1296"/>
      <c r="AZ4" s="1296"/>
      <c r="BA4" s="1295"/>
    </row>
    <row r="5" spans="1:57" s="1023" customFormat="1" ht="33.75" customHeight="1">
      <c r="A5" s="1774" t="s">
        <v>7266</v>
      </c>
      <c r="B5" s="1802">
        <v>350</v>
      </c>
      <c r="C5" s="1803"/>
      <c r="D5" s="1012">
        <v>36</v>
      </c>
      <c r="E5" s="1013">
        <f>+$B5*D5/1000</f>
        <v>12.6</v>
      </c>
      <c r="F5" s="1014">
        <v>49100</v>
      </c>
      <c r="G5" s="1014">
        <f t="shared" ref="G5:G9" si="0">+D5*F5</f>
        <v>1767600</v>
      </c>
      <c r="H5" s="1014">
        <v>3</v>
      </c>
      <c r="I5" s="1013">
        <f>+$B5*H5/1000</f>
        <v>1.05</v>
      </c>
      <c r="J5" s="1014">
        <v>103500</v>
      </c>
      <c r="K5" s="1015">
        <f t="shared" ref="K5:K9" si="1">+H5*J5</f>
        <v>310500</v>
      </c>
      <c r="L5" s="1016">
        <f>[8]주요자재!$E$343</f>
        <v>40</v>
      </c>
      <c r="M5" s="1013">
        <f>+$B5*L5/1000</f>
        <v>14</v>
      </c>
      <c r="N5" s="1014">
        <f t="shared" ref="N5:N9" si="2">R5</f>
        <v>63720</v>
      </c>
      <c r="O5" s="1017">
        <f t="shared" ref="O5:O9" si="3">+L5*N5</f>
        <v>2548800</v>
      </c>
      <c r="P5" s="1018">
        <f>$L5</f>
        <v>40</v>
      </c>
      <c r="Q5" s="1013">
        <f>+$B5*P5/1000</f>
        <v>14</v>
      </c>
      <c r="R5" s="1014">
        <v>63720</v>
      </c>
      <c r="S5" s="1014">
        <f t="shared" ref="S5:S9" si="4">+P5*R5</f>
        <v>2548800</v>
      </c>
      <c r="T5" s="1019" t="s">
        <v>7267</v>
      </c>
      <c r="U5" s="1018">
        <f>$L5</f>
        <v>40</v>
      </c>
      <c r="V5" s="1013">
        <f>+$B5*U5/1000</f>
        <v>14</v>
      </c>
      <c r="W5" s="1014" t="s">
        <v>7397</v>
      </c>
      <c r="X5" s="1014">
        <f>+IFERROR(U5*W5,0)</f>
        <v>0</v>
      </c>
      <c r="Y5" s="1314"/>
      <c r="Z5" s="1012">
        <f t="shared" ref="Z5:Z9" si="5">$L5</f>
        <v>40</v>
      </c>
      <c r="AA5" s="1013">
        <f>+$B5*Z5/1000</f>
        <v>14</v>
      </c>
      <c r="AB5" s="1014">
        <v>63720</v>
      </c>
      <c r="AC5" s="1015">
        <f t="shared" ref="AC5:AC8" si="6">+Z5*AB5</f>
        <v>2548800</v>
      </c>
      <c r="AD5" s="1020" t="s">
        <v>7268</v>
      </c>
      <c r="AE5" s="1021">
        <f t="shared" ref="AE5:AE9" si="7">$L5</f>
        <v>40</v>
      </c>
      <c r="AF5" s="1013">
        <f>+$B5*AE5/1000</f>
        <v>14</v>
      </c>
      <c r="AG5" s="1014">
        <v>63720</v>
      </c>
      <c r="AH5" s="1015">
        <f t="shared" ref="AH5:AH9" si="8">+AE5*AG5</f>
        <v>2548800</v>
      </c>
      <c r="AI5" s="1020" t="s">
        <v>7269</v>
      </c>
      <c r="AJ5" s="1021">
        <f t="shared" ref="AJ5:AJ9" si="9">$L5</f>
        <v>40</v>
      </c>
      <c r="AK5" s="1013">
        <f>+$B5*AJ5/1000</f>
        <v>14</v>
      </c>
      <c r="AL5" s="1014">
        <v>63720</v>
      </c>
      <c r="AM5" s="1014">
        <f t="shared" ref="AM5:AM9" si="10">+AJ5*AL5</f>
        <v>2548800</v>
      </c>
      <c r="AN5" s="1314" t="s">
        <v>7270</v>
      </c>
      <c r="AO5" s="1022"/>
      <c r="AQ5" s="1776" t="s">
        <v>6989</v>
      </c>
      <c r="AR5" s="1024" t="s">
        <v>6990</v>
      </c>
      <c r="AS5" s="1776" t="s">
        <v>6991</v>
      </c>
      <c r="AT5" s="1738">
        <v>1.35</v>
      </c>
      <c r="AU5" s="1738">
        <f>+AT5-0.11-0.2</f>
        <v>1.04</v>
      </c>
      <c r="AV5" s="1025">
        <f t="shared" ref="AV5:AV9" si="11">+SUM(AW5:BA5)</f>
        <v>1</v>
      </c>
      <c r="AW5" s="1026">
        <v>0</v>
      </c>
      <c r="AX5" s="1026"/>
      <c r="AY5" s="1026"/>
      <c r="AZ5" s="1026"/>
      <c r="BA5" s="1026">
        <v>1</v>
      </c>
      <c r="BB5" s="1027"/>
      <c r="BC5" s="1027"/>
      <c r="BD5" s="1028"/>
      <c r="BE5" s="1029"/>
    </row>
    <row r="6" spans="1:57" s="1023" customFormat="1" ht="33.75" customHeight="1">
      <c r="A6" s="1775"/>
      <c r="B6" s="1804">
        <v>400</v>
      </c>
      <c r="C6" s="1805"/>
      <c r="D6" s="1031">
        <v>2</v>
      </c>
      <c r="E6" s="1032">
        <f>+$B6*D6/1000</f>
        <v>0.8</v>
      </c>
      <c r="F6" s="1033">
        <v>50270</v>
      </c>
      <c r="G6" s="1033">
        <f t="shared" si="0"/>
        <v>100540</v>
      </c>
      <c r="H6" s="1033">
        <v>1</v>
      </c>
      <c r="I6" s="1032">
        <f>+$B6*H6/1000</f>
        <v>0.4</v>
      </c>
      <c r="J6" s="1033">
        <v>127000</v>
      </c>
      <c r="K6" s="1034">
        <f t="shared" si="1"/>
        <v>127000</v>
      </c>
      <c r="L6" s="1035">
        <f>[8]주요자재!$E$345</f>
        <v>2</v>
      </c>
      <c r="M6" s="1032">
        <f>+$B6*L6/1000</f>
        <v>0.8</v>
      </c>
      <c r="N6" s="1033">
        <f t="shared" si="2"/>
        <v>66920</v>
      </c>
      <c r="O6" s="1036">
        <f t="shared" si="3"/>
        <v>133840</v>
      </c>
      <c r="P6" s="1037">
        <f t="shared" ref="P6:P9" si="12">$L6</f>
        <v>2</v>
      </c>
      <c r="Q6" s="1032">
        <f>+$B6*P6/1000</f>
        <v>0.8</v>
      </c>
      <c r="R6" s="1033">
        <v>66920</v>
      </c>
      <c r="S6" s="1033">
        <f t="shared" si="4"/>
        <v>133840</v>
      </c>
      <c r="T6" s="1038" t="s">
        <v>7271</v>
      </c>
      <c r="U6" s="1037">
        <f t="shared" ref="U6:U9" si="13">$L6</f>
        <v>2</v>
      </c>
      <c r="V6" s="1032">
        <f>+$B6*U6/1000</f>
        <v>0.8</v>
      </c>
      <c r="W6" s="1033">
        <v>66920</v>
      </c>
      <c r="X6" s="1033">
        <f>+IFERROR(U6*W6,0)</f>
        <v>133840</v>
      </c>
      <c r="Y6" s="1315" t="s">
        <v>7398</v>
      </c>
      <c r="Z6" s="1031">
        <f t="shared" si="5"/>
        <v>2</v>
      </c>
      <c r="AA6" s="1032">
        <f>+$B6*Z6/1000</f>
        <v>0.8</v>
      </c>
      <c r="AB6" s="1033">
        <v>66920</v>
      </c>
      <c r="AC6" s="1034">
        <f t="shared" si="6"/>
        <v>133840</v>
      </c>
      <c r="AD6" s="1039" t="s">
        <v>7272</v>
      </c>
      <c r="AE6" s="1040">
        <f t="shared" si="7"/>
        <v>2</v>
      </c>
      <c r="AF6" s="1032">
        <f>+$B6*AE6/1000</f>
        <v>0.8</v>
      </c>
      <c r="AG6" s="1033">
        <v>66920</v>
      </c>
      <c r="AH6" s="1034">
        <f t="shared" si="8"/>
        <v>133840</v>
      </c>
      <c r="AI6" s="1039" t="s">
        <v>7273</v>
      </c>
      <c r="AJ6" s="1040">
        <f t="shared" si="9"/>
        <v>2</v>
      </c>
      <c r="AK6" s="1032">
        <f>+$B6*AJ6/1000</f>
        <v>0.8</v>
      </c>
      <c r="AL6" s="1033">
        <v>66920</v>
      </c>
      <c r="AM6" s="1033">
        <f t="shared" si="10"/>
        <v>133840</v>
      </c>
      <c r="AN6" s="1315" t="s">
        <v>7274</v>
      </c>
      <c r="AO6" s="1022"/>
      <c r="AQ6" s="1777"/>
      <c r="AR6" s="1024" t="s">
        <v>6992</v>
      </c>
      <c r="AS6" s="1777"/>
      <c r="AT6" s="1739"/>
      <c r="AU6" s="1739"/>
      <c r="AV6" s="1025">
        <f t="shared" si="11"/>
        <v>1</v>
      </c>
      <c r="AW6" s="1026">
        <v>0</v>
      </c>
      <c r="AX6" s="1026"/>
      <c r="AY6" s="1026"/>
      <c r="AZ6" s="1026"/>
      <c r="BA6" s="1026">
        <v>1</v>
      </c>
      <c r="BB6" s="1027"/>
      <c r="BC6" s="1027"/>
      <c r="BD6" s="1028"/>
      <c r="BE6" s="1029"/>
    </row>
    <row r="7" spans="1:57" s="1023" customFormat="1" ht="33.75" customHeight="1">
      <c r="A7" s="1775"/>
      <c r="B7" s="1804">
        <v>600</v>
      </c>
      <c r="C7" s="1805"/>
      <c r="D7" s="1031">
        <v>44</v>
      </c>
      <c r="E7" s="1032">
        <f>+$B7*D7/1000</f>
        <v>26.4</v>
      </c>
      <c r="F7" s="1033">
        <v>95120</v>
      </c>
      <c r="G7" s="1033">
        <f t="shared" si="0"/>
        <v>4185280</v>
      </c>
      <c r="H7" s="1033">
        <v>0</v>
      </c>
      <c r="I7" s="1032">
        <f>+$B7*H7/1000</f>
        <v>0</v>
      </c>
      <c r="J7" s="1033"/>
      <c r="K7" s="1034">
        <f t="shared" si="1"/>
        <v>0</v>
      </c>
      <c r="L7" s="1035">
        <f>[8]주요자재!$E$347</f>
        <v>21</v>
      </c>
      <c r="M7" s="1032">
        <f>+$B7*L7/1000</f>
        <v>12.6</v>
      </c>
      <c r="N7" s="1033">
        <f t="shared" si="2"/>
        <v>130080</v>
      </c>
      <c r="O7" s="1036">
        <f t="shared" si="3"/>
        <v>2731680</v>
      </c>
      <c r="P7" s="1037">
        <f t="shared" si="12"/>
        <v>21</v>
      </c>
      <c r="Q7" s="1032">
        <f>+$B7*P7/1000</f>
        <v>12.6</v>
      </c>
      <c r="R7" s="1033">
        <v>130080</v>
      </c>
      <c r="S7" s="1033">
        <f t="shared" si="4"/>
        <v>2731680</v>
      </c>
      <c r="T7" s="1038" t="s">
        <v>7275</v>
      </c>
      <c r="U7" s="1037">
        <f t="shared" si="13"/>
        <v>21</v>
      </c>
      <c r="V7" s="1032">
        <f>+$B7*U7/1000</f>
        <v>12.6</v>
      </c>
      <c r="W7" s="1033">
        <v>130080</v>
      </c>
      <c r="X7" s="1033">
        <f t="shared" ref="X7:X9" si="14">+U7*W7</f>
        <v>2731680</v>
      </c>
      <c r="Y7" s="1315" t="s">
        <v>7399</v>
      </c>
      <c r="Z7" s="1031">
        <f t="shared" si="5"/>
        <v>21</v>
      </c>
      <c r="AA7" s="1032">
        <f>+$B7*Z7/1000</f>
        <v>12.6</v>
      </c>
      <c r="AB7" s="1033">
        <v>130080</v>
      </c>
      <c r="AC7" s="1034">
        <f>IFERROR(Z7*AB7,0)</f>
        <v>2731680</v>
      </c>
      <c r="AD7" s="1039" t="s">
        <v>7276</v>
      </c>
      <c r="AE7" s="1040">
        <f t="shared" si="7"/>
        <v>21</v>
      </c>
      <c r="AF7" s="1032">
        <f>+$B7*AE7/1000</f>
        <v>12.6</v>
      </c>
      <c r="AG7" s="1033">
        <v>130080</v>
      </c>
      <c r="AH7" s="1034">
        <f t="shared" si="8"/>
        <v>2731680</v>
      </c>
      <c r="AI7" s="1039" t="s">
        <v>7277</v>
      </c>
      <c r="AJ7" s="1040">
        <f t="shared" si="9"/>
        <v>21</v>
      </c>
      <c r="AK7" s="1032">
        <f>+$B7*AJ7/1000</f>
        <v>12.6</v>
      </c>
      <c r="AL7" s="1033">
        <v>130080</v>
      </c>
      <c r="AM7" s="1033">
        <f t="shared" si="10"/>
        <v>2731680</v>
      </c>
      <c r="AN7" s="1315" t="s">
        <v>7278</v>
      </c>
      <c r="AO7" s="1022"/>
      <c r="AQ7" s="1777"/>
      <c r="AR7" s="1024" t="s">
        <v>6993</v>
      </c>
      <c r="AS7" s="1777"/>
      <c r="AT7" s="1739"/>
      <c r="AU7" s="1739"/>
      <c r="AV7" s="1025">
        <f t="shared" si="11"/>
        <v>1</v>
      </c>
      <c r="AW7" s="1026">
        <v>0</v>
      </c>
      <c r="AX7" s="1026"/>
      <c r="AY7" s="1026"/>
      <c r="AZ7" s="1026"/>
      <c r="BA7" s="1026">
        <v>1</v>
      </c>
      <c r="BB7" s="1027"/>
      <c r="BC7" s="1027"/>
      <c r="BD7" s="1028"/>
      <c r="BE7" s="1029"/>
    </row>
    <row r="8" spans="1:57" s="1023" customFormat="1" ht="33.75" customHeight="1">
      <c r="A8" s="1775"/>
      <c r="B8" s="1804">
        <v>700</v>
      </c>
      <c r="C8" s="1805"/>
      <c r="D8" s="1031">
        <v>73</v>
      </c>
      <c r="E8" s="1032">
        <f>+$B8*D8/1000</f>
        <v>51.1</v>
      </c>
      <c r="F8" s="1033">
        <v>134200</v>
      </c>
      <c r="G8" s="1033">
        <f t="shared" si="0"/>
        <v>9796600</v>
      </c>
      <c r="H8" s="1344">
        <v>1</v>
      </c>
      <c r="I8" s="1345">
        <f>+$B8*H8/1000</f>
        <v>0.7</v>
      </c>
      <c r="J8" s="1344"/>
      <c r="K8" s="1346">
        <f t="shared" si="1"/>
        <v>0</v>
      </c>
      <c r="L8" s="1347">
        <f>[8]주요자재!$E$349</f>
        <v>24</v>
      </c>
      <c r="M8" s="1348">
        <f>+$B8*L8/1000</f>
        <v>16.8</v>
      </c>
      <c r="N8" s="1349">
        <f t="shared" si="2"/>
        <v>178590</v>
      </c>
      <c r="O8" s="1350">
        <f t="shared" si="3"/>
        <v>4286160</v>
      </c>
      <c r="P8" s="1037">
        <f t="shared" si="12"/>
        <v>24</v>
      </c>
      <c r="Q8" s="1032">
        <f>+$B8*P8/1000</f>
        <v>16.8</v>
      </c>
      <c r="R8" s="1033">
        <v>178590</v>
      </c>
      <c r="S8" s="1033">
        <f t="shared" si="4"/>
        <v>4286160</v>
      </c>
      <c r="T8" s="1038" t="s">
        <v>7279</v>
      </c>
      <c r="U8" s="1037">
        <f t="shared" si="13"/>
        <v>24</v>
      </c>
      <c r="V8" s="1032">
        <f>+$B8*U8/1000</f>
        <v>16.8</v>
      </c>
      <c r="W8" s="1033">
        <v>178590</v>
      </c>
      <c r="X8" s="1033">
        <f t="shared" si="14"/>
        <v>4286160</v>
      </c>
      <c r="Y8" s="1315" t="s">
        <v>7400</v>
      </c>
      <c r="Z8" s="1031">
        <f t="shared" si="5"/>
        <v>24</v>
      </c>
      <c r="AA8" s="1032">
        <f>+$B8*Z8/1000</f>
        <v>16.8</v>
      </c>
      <c r="AB8" s="1033">
        <v>178590</v>
      </c>
      <c r="AC8" s="1034">
        <f t="shared" si="6"/>
        <v>4286160</v>
      </c>
      <c r="AD8" s="1039" t="s">
        <v>7280</v>
      </c>
      <c r="AE8" s="1040">
        <f t="shared" si="7"/>
        <v>24</v>
      </c>
      <c r="AF8" s="1032">
        <f>+$B8*AE8/1000</f>
        <v>16.8</v>
      </c>
      <c r="AG8" s="1033">
        <v>178590</v>
      </c>
      <c r="AH8" s="1034">
        <f t="shared" si="8"/>
        <v>4286160</v>
      </c>
      <c r="AI8" s="1039" t="s">
        <v>7281</v>
      </c>
      <c r="AJ8" s="1040">
        <f t="shared" si="9"/>
        <v>24</v>
      </c>
      <c r="AK8" s="1032">
        <f>+$B8*AJ8/1000</f>
        <v>16.8</v>
      </c>
      <c r="AL8" s="1033">
        <v>178590</v>
      </c>
      <c r="AM8" s="1033">
        <f t="shared" si="10"/>
        <v>4286160</v>
      </c>
      <c r="AN8" s="1315" t="s">
        <v>7282</v>
      </c>
      <c r="AO8" s="1022"/>
      <c r="AQ8" s="1777"/>
      <c r="AR8" s="1024" t="s">
        <v>6994</v>
      </c>
      <c r="AS8" s="1777"/>
      <c r="AT8" s="1739"/>
      <c r="AU8" s="1739"/>
      <c r="AV8" s="1025">
        <f t="shared" si="11"/>
        <v>1</v>
      </c>
      <c r="AW8" s="1026">
        <v>0.4</v>
      </c>
      <c r="AX8" s="1026"/>
      <c r="AY8" s="1026"/>
      <c r="AZ8" s="1026"/>
      <c r="BA8" s="1026">
        <v>0.6</v>
      </c>
      <c r="BB8" s="1027"/>
      <c r="BC8" s="1027"/>
      <c r="BD8" s="1028"/>
      <c r="BE8" s="1029"/>
    </row>
    <row r="9" spans="1:57" s="1023" customFormat="1" ht="33.75" customHeight="1">
      <c r="A9" s="1775"/>
      <c r="B9" s="1806">
        <v>900</v>
      </c>
      <c r="C9" s="1807"/>
      <c r="D9" s="1041">
        <v>2</v>
      </c>
      <c r="E9" s="1042">
        <f>+$B9*D9/1000</f>
        <v>1.8</v>
      </c>
      <c r="F9" s="1043">
        <v>219700</v>
      </c>
      <c r="G9" s="1043">
        <f t="shared" si="0"/>
        <v>439400</v>
      </c>
      <c r="H9" s="1043">
        <v>4</v>
      </c>
      <c r="I9" s="1042">
        <f>+$B9*H9/1000</f>
        <v>3.6</v>
      </c>
      <c r="J9" s="1043">
        <v>490000</v>
      </c>
      <c r="K9" s="1044">
        <f t="shared" si="1"/>
        <v>1960000</v>
      </c>
      <c r="L9" s="1045">
        <f>[8]주요자재!$E$351</f>
        <v>74</v>
      </c>
      <c r="M9" s="1042">
        <f>+$B9*L9/1000</f>
        <v>66.599999999999994</v>
      </c>
      <c r="N9" s="1043">
        <f t="shared" si="2"/>
        <v>291160</v>
      </c>
      <c r="O9" s="1046">
        <f t="shared" si="3"/>
        <v>21545840</v>
      </c>
      <c r="P9" s="1047">
        <f t="shared" si="12"/>
        <v>74</v>
      </c>
      <c r="Q9" s="1042">
        <f>+$B9*P9/1000</f>
        <v>66.599999999999994</v>
      </c>
      <c r="R9" s="1043">
        <v>291160</v>
      </c>
      <c r="S9" s="1043">
        <f t="shared" si="4"/>
        <v>21545840</v>
      </c>
      <c r="T9" s="1048" t="s">
        <v>7283</v>
      </c>
      <c r="U9" s="1047">
        <f t="shared" si="13"/>
        <v>74</v>
      </c>
      <c r="V9" s="1042">
        <f>+$B9*U9/1000</f>
        <v>66.599999999999994</v>
      </c>
      <c r="W9" s="1043">
        <v>291160</v>
      </c>
      <c r="X9" s="1043">
        <f t="shared" si="14"/>
        <v>21545840</v>
      </c>
      <c r="Y9" s="1316" t="s">
        <v>7401</v>
      </c>
      <c r="Z9" s="1041">
        <f t="shared" si="5"/>
        <v>74</v>
      </c>
      <c r="AA9" s="1042">
        <f>+$B9*Z9/1000</f>
        <v>66.599999999999994</v>
      </c>
      <c r="AB9" s="1043">
        <v>291160</v>
      </c>
      <c r="AC9" s="1044">
        <f>IFERROR(Z9*AB9,0)</f>
        <v>21545840</v>
      </c>
      <c r="AD9" s="1049" t="s">
        <v>7284</v>
      </c>
      <c r="AE9" s="1050">
        <f t="shared" si="7"/>
        <v>74</v>
      </c>
      <c r="AF9" s="1042">
        <f>+$B9*AE9/1000</f>
        <v>66.599999999999994</v>
      </c>
      <c r="AG9" s="1043">
        <v>291160</v>
      </c>
      <c r="AH9" s="1044">
        <f t="shared" si="8"/>
        <v>21545840</v>
      </c>
      <c r="AI9" s="1049" t="s">
        <v>7285</v>
      </c>
      <c r="AJ9" s="1050">
        <f t="shared" si="9"/>
        <v>74</v>
      </c>
      <c r="AK9" s="1042">
        <f>+$B9*AJ9/1000</f>
        <v>66.599999999999994</v>
      </c>
      <c r="AL9" s="1043">
        <v>291160</v>
      </c>
      <c r="AM9" s="1043">
        <f t="shared" si="10"/>
        <v>21545840</v>
      </c>
      <c r="AN9" s="1316" t="s">
        <v>7286</v>
      </c>
      <c r="AO9" s="1022"/>
      <c r="AQ9" s="1778"/>
      <c r="AR9" s="1024" t="s">
        <v>6999</v>
      </c>
      <c r="AS9" s="1778"/>
      <c r="AT9" s="1740"/>
      <c r="AU9" s="1740"/>
      <c r="AV9" s="1025">
        <f t="shared" si="11"/>
        <v>1</v>
      </c>
      <c r="AW9" s="1026">
        <v>0.4</v>
      </c>
      <c r="AX9" s="1026"/>
      <c r="AY9" s="1026"/>
      <c r="AZ9" s="1026"/>
      <c r="BA9" s="1026">
        <v>0.6</v>
      </c>
      <c r="BB9" s="1027"/>
      <c r="BC9" s="1027"/>
      <c r="BD9" s="1028"/>
      <c r="BE9" s="1029"/>
    </row>
    <row r="10" spans="1:57" s="1091" customFormat="1" ht="37.5" customHeight="1" thickBot="1">
      <c r="A10" s="1771" t="s">
        <v>7000</v>
      </c>
      <c r="B10" s="1772"/>
      <c r="C10" s="1773"/>
      <c r="D10" s="1080">
        <f>+SUM(D5:D9)</f>
        <v>157</v>
      </c>
      <c r="E10" s="1081">
        <f>+SUM(E5:E9)</f>
        <v>92.7</v>
      </c>
      <c r="F10" s="1082"/>
      <c r="G10" s="1082">
        <f>+SUM(G5:G9)</f>
        <v>16289420</v>
      </c>
      <c r="H10" s="1082">
        <f>+SUM(H5:H9)</f>
        <v>9</v>
      </c>
      <c r="I10" s="1081">
        <f>+SUM(I5:I9)</f>
        <v>5.75</v>
      </c>
      <c r="J10" s="1082"/>
      <c r="K10" s="1083">
        <f>+SUM(K5:K9)</f>
        <v>2397500</v>
      </c>
      <c r="L10" s="1084">
        <f>+SUM(L5:L9)</f>
        <v>161</v>
      </c>
      <c r="M10" s="1081">
        <f>+SUM(M5:M9)</f>
        <v>110.8</v>
      </c>
      <c r="N10" s="1082"/>
      <c r="O10" s="1085">
        <f>+SUM(O5:O9)</f>
        <v>31246320</v>
      </c>
      <c r="P10" s="1086">
        <f>+SUM(P5:P9)</f>
        <v>161</v>
      </c>
      <c r="Q10" s="1081">
        <f>+SUM(Q5:Q9)</f>
        <v>110.8</v>
      </c>
      <c r="R10" s="1082"/>
      <c r="S10" s="1082">
        <f>+SUM(S5:S9)</f>
        <v>31246320</v>
      </c>
      <c r="T10" s="1087"/>
      <c r="U10" s="1086">
        <f>+SUM(U5:U9)</f>
        <v>161</v>
      </c>
      <c r="V10" s="1081">
        <f>+SUM(V5:V9)</f>
        <v>110.8</v>
      </c>
      <c r="W10" s="1082"/>
      <c r="X10" s="1082">
        <f>+SUM(X5:X9)</f>
        <v>28697520</v>
      </c>
      <c r="Y10" s="1321"/>
      <c r="Z10" s="1080">
        <f>+SUM(Z5:Z9)</f>
        <v>161</v>
      </c>
      <c r="AA10" s="1081">
        <f>+SUM(AA5:AA9)</f>
        <v>110.8</v>
      </c>
      <c r="AB10" s="1082"/>
      <c r="AC10" s="1083">
        <f>+SUM(AC5:AC9)</f>
        <v>31246320</v>
      </c>
      <c r="AD10" s="1088"/>
      <c r="AE10" s="1089">
        <f>+SUM(AE5:AE9)</f>
        <v>161</v>
      </c>
      <c r="AF10" s="1081">
        <f>+SUM(AF5:AF9)</f>
        <v>110.8</v>
      </c>
      <c r="AG10" s="1082"/>
      <c r="AH10" s="1083">
        <f>+SUM(AH5:AH9)</f>
        <v>31246320</v>
      </c>
      <c r="AI10" s="1088"/>
      <c r="AJ10" s="1089">
        <f>+SUM(AJ5:AJ9)</f>
        <v>161</v>
      </c>
      <c r="AK10" s="1081">
        <f>+SUM(AK5:AK9)</f>
        <v>110.8</v>
      </c>
      <c r="AL10" s="1082"/>
      <c r="AM10" s="1082">
        <f>+SUM(AM5:AM9)</f>
        <v>31246320</v>
      </c>
      <c r="AN10" s="1321"/>
      <c r="AO10" s="1090"/>
      <c r="AQ10" s="1092"/>
      <c r="AR10" s="1290"/>
      <c r="AS10" s="1092"/>
      <c r="AT10" s="1094"/>
      <c r="AU10" s="1094"/>
      <c r="AV10" s="1095"/>
      <c r="AW10" s="1096"/>
      <c r="AX10" s="1096"/>
      <c r="AY10" s="1096"/>
      <c r="AZ10" s="1096"/>
      <c r="BA10" s="1096"/>
      <c r="BB10" s="1097"/>
      <c r="BC10" s="1097"/>
      <c r="BD10" s="1098"/>
      <c r="BE10" s="1099"/>
    </row>
    <row r="11" spans="1:57" s="1153" customFormat="1" ht="37.5" customHeight="1" thickBot="1">
      <c r="A11" s="1782" t="s">
        <v>7069</v>
      </c>
      <c r="B11" s="1783"/>
      <c r="C11" s="1784"/>
      <c r="D11" s="1785">
        <f>G10</f>
        <v>16289420</v>
      </c>
      <c r="E11" s="1786"/>
      <c r="F11" s="1786"/>
      <c r="G11" s="1786"/>
      <c r="H11" s="1786" t="e">
        <f>#REF!+#REF!+#REF!+#REF!+K10</f>
        <v>#REF!</v>
      </c>
      <c r="I11" s="1786"/>
      <c r="J11" s="1786"/>
      <c r="K11" s="1787"/>
      <c r="L11" s="1788">
        <f t="shared" ref="L11" si="15">O10</f>
        <v>31246320</v>
      </c>
      <c r="M11" s="1789"/>
      <c r="N11" s="1789"/>
      <c r="O11" s="1790"/>
      <c r="P11" s="1791">
        <f t="shared" ref="P11" si="16">S10</f>
        <v>31246320</v>
      </c>
      <c r="Q11" s="1792"/>
      <c r="R11" s="1792"/>
      <c r="S11" s="1792"/>
      <c r="T11" s="1793">
        <f t="shared" ref="T11" si="17">AB10</f>
        <v>0</v>
      </c>
      <c r="U11" s="1731">
        <f t="shared" ref="U11" si="18">X10</f>
        <v>28697520</v>
      </c>
      <c r="V11" s="1732"/>
      <c r="W11" s="1732"/>
      <c r="X11" s="1732"/>
      <c r="Y11" s="1733">
        <f t="shared" ref="Y11" si="19">AB10</f>
        <v>0</v>
      </c>
      <c r="Z11" s="1794">
        <f t="shared" ref="Z11" si="20">AC10</f>
        <v>31246320</v>
      </c>
      <c r="AA11" s="1794"/>
      <c r="AB11" s="1794"/>
      <c r="AC11" s="1794"/>
      <c r="AD11" s="1795">
        <f t="shared" ref="AD11" si="21">AG10</f>
        <v>0</v>
      </c>
      <c r="AE11" s="1798">
        <f t="shared" ref="AE11" si="22">AH10</f>
        <v>31246320</v>
      </c>
      <c r="AF11" s="1794"/>
      <c r="AG11" s="1794"/>
      <c r="AH11" s="1794"/>
      <c r="AI11" s="1795">
        <f t="shared" ref="AI11" si="23">AL10</f>
        <v>0</v>
      </c>
      <c r="AJ11" s="1798">
        <f t="shared" ref="AJ11" si="24">AM10</f>
        <v>31246320</v>
      </c>
      <c r="AK11" s="1794"/>
      <c r="AL11" s="1794"/>
      <c r="AM11" s="1794"/>
      <c r="AN11" s="1795">
        <f t="shared" ref="AN11" si="25">AQ10</f>
        <v>0</v>
      </c>
      <c r="AO11" s="1152"/>
      <c r="AQ11" s="1796"/>
      <c r="AR11" s="1154" t="s">
        <v>6994</v>
      </c>
      <c r="AS11" s="1796"/>
      <c r="AT11" s="1780"/>
      <c r="AU11" s="1780"/>
      <c r="AV11" s="1155">
        <f>+SUM(AW11:BA11)</f>
        <v>1</v>
      </c>
      <c r="AW11" s="1156">
        <v>0.4</v>
      </c>
      <c r="AX11" s="1156"/>
      <c r="AY11" s="1156"/>
      <c r="AZ11" s="1156"/>
      <c r="BA11" s="1156">
        <v>0.6</v>
      </c>
      <c r="BB11" s="1157"/>
      <c r="BC11" s="1157"/>
      <c r="BD11" s="1158"/>
      <c r="BE11" s="1159"/>
    </row>
    <row r="12" spans="1:57" s="1153" customFormat="1" ht="37.5" customHeight="1" thickBot="1">
      <c r="A12" s="1808" t="s">
        <v>7380</v>
      </c>
      <c r="B12" s="1809"/>
      <c r="C12" s="1810"/>
      <c r="D12" s="1811"/>
      <c r="E12" s="1812"/>
      <c r="F12" s="1812"/>
      <c r="G12" s="1812"/>
      <c r="H12" s="1812" t="e">
        <f>#REF!+#REF!+#REF!+#REF!+K11</f>
        <v>#REF!</v>
      </c>
      <c r="I12" s="1812"/>
      <c r="J12" s="1812"/>
      <c r="K12" s="1813"/>
      <c r="L12" s="1814">
        <f t="shared" ref="L12" si="26">O11</f>
        <v>0</v>
      </c>
      <c r="M12" s="1815"/>
      <c r="N12" s="1815"/>
      <c r="O12" s="1816"/>
      <c r="P12" s="1817" t="s">
        <v>7396</v>
      </c>
      <c r="Q12" s="1818"/>
      <c r="R12" s="1818"/>
      <c r="S12" s="1818"/>
      <c r="T12" s="1819">
        <v>0</v>
      </c>
      <c r="U12" s="1734"/>
      <c r="V12" s="1735"/>
      <c r="W12" s="1735"/>
      <c r="X12" s="1735"/>
      <c r="Y12" s="1736"/>
      <c r="Z12" s="1741"/>
      <c r="AA12" s="1741"/>
      <c r="AB12" s="1741"/>
      <c r="AC12" s="1741"/>
      <c r="AD12" s="1742"/>
      <c r="AE12" s="1743"/>
      <c r="AF12" s="1741"/>
      <c r="AG12" s="1741"/>
      <c r="AH12" s="1741"/>
      <c r="AI12" s="1742"/>
      <c r="AJ12" s="1743"/>
      <c r="AK12" s="1741"/>
      <c r="AL12" s="1741"/>
      <c r="AM12" s="1741"/>
      <c r="AN12" s="1742"/>
      <c r="AO12" s="1152"/>
      <c r="AQ12" s="1796"/>
      <c r="AR12" s="1154" t="s">
        <v>6994</v>
      </c>
      <c r="AS12" s="1796"/>
      <c r="AT12" s="1780"/>
      <c r="AU12" s="1780"/>
      <c r="AV12" s="1155">
        <f>+SUM(AW12:BA12)</f>
        <v>1</v>
      </c>
      <c r="AW12" s="1156">
        <v>0.4</v>
      </c>
      <c r="AX12" s="1156"/>
      <c r="AY12" s="1156"/>
      <c r="AZ12" s="1156"/>
      <c r="BA12" s="1156">
        <v>0.6</v>
      </c>
      <c r="BB12" s="1157"/>
      <c r="BC12" s="1157"/>
      <c r="BD12" s="1158"/>
      <c r="BE12" s="1159"/>
    </row>
    <row r="13" spans="1:57">
      <c r="AQ13" s="1796"/>
      <c r="AR13" s="1164" t="s">
        <v>6996</v>
      </c>
      <c r="AS13" s="1796"/>
      <c r="AT13" s="1780"/>
      <c r="AU13" s="1780"/>
      <c r="AV13" s="1165">
        <f t="shared" ref="AV13:AV50" si="27">+SUM(AW13:BA13)</f>
        <v>1</v>
      </c>
      <c r="AW13" s="1166">
        <v>0</v>
      </c>
      <c r="AX13" s="1166"/>
      <c r="AY13" s="1166"/>
      <c r="AZ13" s="1166"/>
      <c r="BA13" s="1166">
        <v>1</v>
      </c>
      <c r="BB13" s="1167"/>
      <c r="BC13" s="1167"/>
      <c r="BD13" s="1168"/>
      <c r="BE13" s="1169"/>
    </row>
    <row r="14" spans="1:57">
      <c r="AQ14" s="1797"/>
      <c r="AR14" s="1164" t="s">
        <v>6999</v>
      </c>
      <c r="AS14" s="1797"/>
      <c r="AT14" s="1781"/>
      <c r="AU14" s="1781"/>
      <c r="AV14" s="1165">
        <f t="shared" si="27"/>
        <v>1</v>
      </c>
      <c r="AW14" s="1166">
        <v>0.4</v>
      </c>
      <c r="AX14" s="1166"/>
      <c r="AY14" s="1166"/>
      <c r="AZ14" s="1166"/>
      <c r="BA14" s="1166">
        <v>0.6</v>
      </c>
      <c r="BB14" s="1167"/>
      <c r="BC14" s="1167"/>
      <c r="BD14" s="1168"/>
      <c r="BE14" s="1169"/>
    </row>
    <row r="15" spans="1:57">
      <c r="AQ15" s="1799" t="s">
        <v>6989</v>
      </c>
      <c r="AR15" s="1164" t="s">
        <v>7073</v>
      </c>
      <c r="AS15" s="1799" t="s">
        <v>7074</v>
      </c>
      <c r="AT15" s="1779">
        <v>2.2000000000000002</v>
      </c>
      <c r="AU15" s="1779">
        <f>+AT15-0.11-0.2</f>
        <v>1.8900000000000003</v>
      </c>
      <c r="AV15" s="1165">
        <f t="shared" si="27"/>
        <v>1.8</v>
      </c>
      <c r="AW15" s="1166">
        <v>0.3</v>
      </c>
      <c r="AX15" s="1166">
        <v>0.5</v>
      </c>
      <c r="AY15" s="1166"/>
      <c r="AZ15" s="1166"/>
      <c r="BA15" s="1166">
        <v>1</v>
      </c>
      <c r="BB15" s="1167"/>
      <c r="BC15" s="1167"/>
      <c r="BD15" s="1168"/>
      <c r="BE15" s="1169"/>
    </row>
    <row r="16" spans="1:57">
      <c r="AQ16" s="1796"/>
      <c r="AR16" s="1164" t="s">
        <v>6992</v>
      </c>
      <c r="AS16" s="1796"/>
      <c r="AT16" s="1780"/>
      <c r="AU16" s="1780"/>
      <c r="AV16" s="1165">
        <f t="shared" si="27"/>
        <v>1.8</v>
      </c>
      <c r="AW16" s="1166">
        <v>0.3</v>
      </c>
      <c r="AX16" s="1166">
        <v>0.5</v>
      </c>
      <c r="AY16" s="1166"/>
      <c r="AZ16" s="1166"/>
      <c r="BA16" s="1166">
        <v>1</v>
      </c>
      <c r="BB16" s="1167"/>
      <c r="BC16" s="1167"/>
      <c r="BD16" s="1168"/>
      <c r="BE16" s="1169"/>
    </row>
    <row r="17" spans="26:57">
      <c r="AQ17" s="1796"/>
      <c r="AR17" s="1164" t="s">
        <v>6993</v>
      </c>
      <c r="AS17" s="1796"/>
      <c r="AT17" s="1780"/>
      <c r="AU17" s="1780"/>
      <c r="AV17" s="1165">
        <f t="shared" si="27"/>
        <v>1.8</v>
      </c>
      <c r="AW17" s="1166">
        <v>0.3</v>
      </c>
      <c r="AX17" s="1166">
        <v>0.5</v>
      </c>
      <c r="AY17" s="1166"/>
      <c r="AZ17" s="1166"/>
      <c r="BA17" s="1166">
        <v>1</v>
      </c>
      <c r="BB17" s="1167"/>
      <c r="BC17" s="1167"/>
      <c r="BD17" s="1168"/>
      <c r="BE17" s="1169"/>
    </row>
    <row r="18" spans="26:57">
      <c r="AQ18" s="1796"/>
      <c r="AR18" s="1164" t="s">
        <v>6994</v>
      </c>
      <c r="AS18" s="1796"/>
      <c r="AT18" s="1780"/>
      <c r="AU18" s="1780"/>
      <c r="AV18" s="1165">
        <f>+SUM(AW18:BA18)</f>
        <v>1.8</v>
      </c>
      <c r="AW18" s="1166">
        <v>0.3</v>
      </c>
      <c r="AX18" s="1166">
        <v>0.5</v>
      </c>
      <c r="AY18" s="1166"/>
      <c r="AZ18" s="1166"/>
      <c r="BA18" s="1166">
        <v>1</v>
      </c>
      <c r="BB18" s="1167"/>
      <c r="BC18" s="1167"/>
      <c r="BD18" s="1168"/>
      <c r="BE18" s="1169"/>
    </row>
    <row r="19" spans="26:57">
      <c r="AQ19" s="1796"/>
      <c r="AR19" s="1164" t="s">
        <v>6996</v>
      </c>
      <c r="AS19" s="1796"/>
      <c r="AT19" s="1780"/>
      <c r="AU19" s="1780"/>
      <c r="AV19" s="1165">
        <f t="shared" si="27"/>
        <v>1.8</v>
      </c>
      <c r="AW19" s="1166">
        <v>0.3</v>
      </c>
      <c r="AX19" s="1166">
        <v>0.5</v>
      </c>
      <c r="AY19" s="1166"/>
      <c r="AZ19" s="1166"/>
      <c r="BA19" s="1166">
        <v>1</v>
      </c>
      <c r="BB19" s="1167"/>
      <c r="BC19" s="1167"/>
      <c r="BD19" s="1168"/>
      <c r="BE19" s="1169"/>
    </row>
    <row r="20" spans="26:57">
      <c r="AQ20" s="1797"/>
      <c r="AR20" s="1164" t="s">
        <v>6999</v>
      </c>
      <c r="AS20" s="1797"/>
      <c r="AT20" s="1781"/>
      <c r="AU20" s="1781"/>
      <c r="AV20" s="1165">
        <f t="shared" si="27"/>
        <v>1.8</v>
      </c>
      <c r="AW20" s="1166">
        <v>0.3</v>
      </c>
      <c r="AX20" s="1166">
        <v>0.5</v>
      </c>
      <c r="AY20" s="1166"/>
      <c r="AZ20" s="1166"/>
      <c r="BA20" s="1166">
        <v>1</v>
      </c>
      <c r="BB20" s="1167"/>
      <c r="BC20" s="1167"/>
      <c r="BD20" s="1168"/>
      <c r="BE20" s="1169"/>
    </row>
    <row r="21" spans="26:57">
      <c r="AQ21" s="1799" t="s">
        <v>7010</v>
      </c>
      <c r="AR21" s="1164" t="s">
        <v>7076</v>
      </c>
      <c r="AS21" s="1799" t="s">
        <v>7077</v>
      </c>
      <c r="AT21" s="1779">
        <v>2.7</v>
      </c>
      <c r="AU21" s="1779">
        <f>+AT21-0.11-0.2</f>
        <v>2.39</v>
      </c>
      <c r="AV21" s="1165">
        <f t="shared" si="27"/>
        <v>2.2999999999999998</v>
      </c>
      <c r="AW21" s="1166">
        <v>0.1</v>
      </c>
      <c r="AX21" s="1166">
        <v>0.5</v>
      </c>
      <c r="AY21" s="1166">
        <v>0.5</v>
      </c>
      <c r="AZ21" s="1166"/>
      <c r="BA21" s="1166">
        <v>1.2</v>
      </c>
      <c r="BD21" s="1168"/>
      <c r="BE21" s="1169"/>
    </row>
    <row r="22" spans="26:57">
      <c r="AQ22" s="1796"/>
      <c r="AR22" s="1164" t="s">
        <v>6992</v>
      </c>
      <c r="AS22" s="1796"/>
      <c r="AT22" s="1780"/>
      <c r="AU22" s="1780"/>
      <c r="AV22" s="1165">
        <f t="shared" si="27"/>
        <v>2.2999999999999998</v>
      </c>
      <c r="AW22" s="1166">
        <v>0.1</v>
      </c>
      <c r="AX22" s="1166">
        <v>1</v>
      </c>
      <c r="AY22" s="1166"/>
      <c r="AZ22" s="1166"/>
      <c r="BA22" s="1166">
        <v>1.2</v>
      </c>
      <c r="BB22" s="1167"/>
      <c r="BC22" s="1167"/>
      <c r="BD22" s="1168"/>
      <c r="BE22" s="1169"/>
    </row>
    <row r="23" spans="26:57">
      <c r="AQ23" s="1796"/>
      <c r="AR23" s="1164" t="s">
        <v>6993</v>
      </c>
      <c r="AS23" s="1796"/>
      <c r="AT23" s="1780"/>
      <c r="AU23" s="1780"/>
      <c r="AV23" s="1165">
        <f t="shared" si="27"/>
        <v>2.2999999999999998</v>
      </c>
      <c r="AW23" s="1170">
        <v>0.6</v>
      </c>
      <c r="AX23" s="1170">
        <v>0.5</v>
      </c>
      <c r="AY23" s="1170"/>
      <c r="AZ23" s="1170"/>
      <c r="BA23" s="1170">
        <v>1.2</v>
      </c>
      <c r="BB23" s="1167"/>
      <c r="BC23" s="1167"/>
      <c r="BD23" s="1168"/>
      <c r="BE23" s="1169"/>
    </row>
    <row r="24" spans="26:57">
      <c r="AQ24" s="1796"/>
      <c r="AR24" s="1164" t="s">
        <v>6994</v>
      </c>
      <c r="AS24" s="1796"/>
      <c r="AT24" s="1780"/>
      <c r="AU24" s="1780"/>
      <c r="AV24" s="1171">
        <f>+SUM(AW24:BA24)</f>
        <v>2.2000000000000002</v>
      </c>
      <c r="AW24" s="1172">
        <v>0.5</v>
      </c>
      <c r="AX24" s="1172">
        <v>0.5</v>
      </c>
      <c r="AY24" s="1172"/>
      <c r="AZ24" s="1172"/>
      <c r="BA24" s="1172">
        <v>1.2</v>
      </c>
      <c r="BB24" s="1167">
        <f>2.3-1.2</f>
        <v>1.0999999999999999</v>
      </c>
      <c r="BC24" s="1167">
        <f>+BB24-0.5</f>
        <v>0.59999999999999987</v>
      </c>
      <c r="BD24" s="1168"/>
      <c r="BE24" s="1169"/>
    </row>
    <row r="25" spans="26:57">
      <c r="AQ25" s="1796"/>
      <c r="AR25" s="1164" t="s">
        <v>6996</v>
      </c>
      <c r="AS25" s="1796"/>
      <c r="AT25" s="1780"/>
      <c r="AU25" s="1780"/>
      <c r="AV25" s="1165">
        <f t="shared" si="27"/>
        <v>2.2999999999999998</v>
      </c>
      <c r="AW25" s="1170">
        <v>0.6</v>
      </c>
      <c r="AX25" s="1170">
        <v>0.5</v>
      </c>
      <c r="AY25" s="1170"/>
      <c r="AZ25" s="1170"/>
      <c r="BA25" s="1170">
        <v>1.2</v>
      </c>
      <c r="BB25" s="1167"/>
      <c r="BC25" s="1167"/>
      <c r="BD25" s="1168"/>
      <c r="BE25" s="1169"/>
    </row>
    <row r="26" spans="26:57">
      <c r="Z26" s="1161" t="s">
        <v>7081</v>
      </c>
      <c r="AE26" s="1161" t="s">
        <v>7081</v>
      </c>
      <c r="AQ26" s="1797"/>
      <c r="AR26" s="1164" t="s">
        <v>6999</v>
      </c>
      <c r="AS26" s="1797"/>
      <c r="AT26" s="1781"/>
      <c r="AU26" s="1781"/>
      <c r="AV26" s="1165">
        <f t="shared" si="27"/>
        <v>2.2999999999999998</v>
      </c>
      <c r="AW26" s="1166">
        <v>0.6</v>
      </c>
      <c r="AX26" s="1166">
        <v>0.5</v>
      </c>
      <c r="AY26" s="1166"/>
      <c r="AZ26" s="1166"/>
      <c r="BA26" s="1166">
        <v>1.2</v>
      </c>
      <c r="BB26" s="1167"/>
      <c r="BC26" s="1167"/>
      <c r="BD26" s="1168"/>
      <c r="BE26" s="1169"/>
    </row>
    <row r="27" spans="26:57">
      <c r="AQ27" s="1799" t="s">
        <v>7010</v>
      </c>
      <c r="AR27" s="1164" t="s">
        <v>7084</v>
      </c>
      <c r="AS27" s="1799" t="s">
        <v>7085</v>
      </c>
      <c r="AT27" s="1779">
        <v>2.81</v>
      </c>
      <c r="AU27" s="1779">
        <f>+AT27-0.11-0.2</f>
        <v>2.5</v>
      </c>
      <c r="AV27" s="1165">
        <f t="shared" si="27"/>
        <v>2.5</v>
      </c>
      <c r="AW27" s="1166">
        <v>0.3</v>
      </c>
      <c r="AX27" s="1166">
        <v>1</v>
      </c>
      <c r="AY27" s="1166"/>
      <c r="AZ27" s="1166"/>
      <c r="BA27" s="1166">
        <v>1.2</v>
      </c>
      <c r="BD27" s="1168"/>
      <c r="BE27" s="1169"/>
    </row>
    <row r="28" spans="26:57">
      <c r="AQ28" s="1796"/>
      <c r="AR28" s="1164" t="s">
        <v>6992</v>
      </c>
      <c r="AS28" s="1796"/>
      <c r="AT28" s="1780"/>
      <c r="AU28" s="1780"/>
      <c r="AV28" s="1165">
        <f t="shared" si="27"/>
        <v>2.5</v>
      </c>
      <c r="AW28" s="1166">
        <v>0.3</v>
      </c>
      <c r="AX28" s="1166">
        <v>1</v>
      </c>
      <c r="AY28" s="1166"/>
      <c r="AZ28" s="1166"/>
      <c r="BA28" s="1166">
        <v>1.2</v>
      </c>
      <c r="BB28" s="1167"/>
      <c r="BC28" s="1167"/>
      <c r="BD28" s="1168"/>
      <c r="BE28" s="1169"/>
    </row>
    <row r="29" spans="26:57">
      <c r="AQ29" s="1796"/>
      <c r="AR29" s="1164" t="s">
        <v>6993</v>
      </c>
      <c r="AS29" s="1796"/>
      <c r="AT29" s="1780"/>
      <c r="AU29" s="1780"/>
      <c r="AV29" s="1165">
        <f t="shared" si="27"/>
        <v>2.5</v>
      </c>
      <c r="AW29" s="1170">
        <v>0.3</v>
      </c>
      <c r="AX29" s="1170">
        <v>1</v>
      </c>
      <c r="AY29" s="1170"/>
      <c r="AZ29" s="1170"/>
      <c r="BA29" s="1170">
        <v>1.2</v>
      </c>
      <c r="BB29" s="1167"/>
      <c r="BC29" s="1167"/>
      <c r="BD29" s="1168"/>
      <c r="BE29" s="1169"/>
    </row>
    <row r="30" spans="26:57">
      <c r="AQ30" s="1796"/>
      <c r="AR30" s="1164" t="s">
        <v>6994</v>
      </c>
      <c r="AS30" s="1796"/>
      <c r="AT30" s="1780"/>
      <c r="AU30" s="1780"/>
      <c r="AV30" s="1165">
        <f>+SUM(AW30:BA30)</f>
        <v>2.5</v>
      </c>
      <c r="AW30" s="1166">
        <v>0.3</v>
      </c>
      <c r="AX30" s="1166">
        <v>1</v>
      </c>
      <c r="AY30" s="1166"/>
      <c r="AZ30" s="1166"/>
      <c r="BA30" s="1166">
        <v>1.2</v>
      </c>
      <c r="BB30" s="1167"/>
      <c r="BC30" s="1167"/>
      <c r="BD30" s="1168"/>
      <c r="BE30" s="1169"/>
    </row>
    <row r="31" spans="26:57">
      <c r="AQ31" s="1796"/>
      <c r="AR31" s="1164" t="s">
        <v>6996</v>
      </c>
      <c r="AS31" s="1796"/>
      <c r="AT31" s="1780"/>
      <c r="AU31" s="1780"/>
      <c r="AV31" s="1165">
        <f t="shared" si="27"/>
        <v>2.5</v>
      </c>
      <c r="AW31" s="1166">
        <v>0.3</v>
      </c>
      <c r="AX31" s="1166">
        <v>1</v>
      </c>
      <c r="AY31" s="1166"/>
      <c r="AZ31" s="1166"/>
      <c r="BA31" s="1166">
        <v>1.2</v>
      </c>
      <c r="BB31" s="1167"/>
      <c r="BC31" s="1167"/>
      <c r="BD31" s="1168"/>
      <c r="BE31" s="1169"/>
    </row>
    <row r="32" spans="26:57">
      <c r="AQ32" s="1797"/>
      <c r="AR32" s="1164" t="s">
        <v>6999</v>
      </c>
      <c r="AS32" s="1797"/>
      <c r="AT32" s="1781"/>
      <c r="AU32" s="1781"/>
      <c r="AV32" s="1165">
        <f t="shared" si="27"/>
        <v>2.5</v>
      </c>
      <c r="AW32" s="1166">
        <v>0.3</v>
      </c>
      <c r="AX32" s="1166">
        <v>1</v>
      </c>
      <c r="AY32" s="1166"/>
      <c r="AZ32" s="1166"/>
      <c r="BA32" s="1166">
        <v>1.2</v>
      </c>
      <c r="BB32" s="1167"/>
      <c r="BC32" s="1167"/>
      <c r="BD32" s="1168"/>
      <c r="BE32" s="1169"/>
    </row>
    <row r="33" spans="43:57">
      <c r="AQ33" s="1799" t="s">
        <v>7086</v>
      </c>
      <c r="AR33" s="1164" t="s">
        <v>7087</v>
      </c>
      <c r="AS33" s="1799" t="s">
        <v>7085</v>
      </c>
      <c r="AT33" s="1779">
        <v>2.9</v>
      </c>
      <c r="AU33" s="1779">
        <f>+AT33-0.11-0.2</f>
        <v>2.59</v>
      </c>
      <c r="AV33" s="1165">
        <f t="shared" si="27"/>
        <v>2.4</v>
      </c>
      <c r="AW33" s="1166">
        <v>0.4</v>
      </c>
      <c r="AX33" s="1166">
        <v>0.5</v>
      </c>
      <c r="AY33" s="1166"/>
      <c r="AZ33" s="1166"/>
      <c r="BA33" s="1166">
        <v>1.5</v>
      </c>
      <c r="BD33" s="1168"/>
      <c r="BE33" s="1169"/>
    </row>
    <row r="34" spans="43:57">
      <c r="AQ34" s="1796"/>
      <c r="AR34" s="1164" t="s">
        <v>6992</v>
      </c>
      <c r="AS34" s="1796"/>
      <c r="AT34" s="1780"/>
      <c r="AU34" s="1780"/>
      <c r="AV34" s="1165">
        <f t="shared" si="27"/>
        <v>2.4</v>
      </c>
      <c r="AW34" s="1166">
        <v>0.4</v>
      </c>
      <c r="AX34" s="1166">
        <v>0.5</v>
      </c>
      <c r="AY34" s="1166"/>
      <c r="AZ34" s="1166"/>
      <c r="BA34" s="1166">
        <v>1.5</v>
      </c>
      <c r="BB34" s="1167"/>
      <c r="BC34" s="1167"/>
      <c r="BD34" s="1168"/>
      <c r="BE34" s="1169"/>
    </row>
    <row r="35" spans="43:57">
      <c r="AQ35" s="1796"/>
      <c r="AR35" s="1164" t="s">
        <v>6993</v>
      </c>
      <c r="AS35" s="1796"/>
      <c r="AT35" s="1780"/>
      <c r="AU35" s="1780"/>
      <c r="AV35" s="1165">
        <f t="shared" si="27"/>
        <v>2.4</v>
      </c>
      <c r="AW35" s="1166">
        <v>0.4</v>
      </c>
      <c r="AX35" s="1166">
        <v>0.5</v>
      </c>
      <c r="AY35" s="1166"/>
      <c r="AZ35" s="1166"/>
      <c r="BA35" s="1166">
        <v>1.5</v>
      </c>
      <c r="BB35" s="1167"/>
      <c r="BC35" s="1167"/>
      <c r="BD35" s="1168"/>
      <c r="BE35" s="1169"/>
    </row>
    <row r="36" spans="43:57">
      <c r="AQ36" s="1796"/>
      <c r="AR36" s="1164" t="s">
        <v>6994</v>
      </c>
      <c r="AS36" s="1796"/>
      <c r="AT36" s="1780"/>
      <c r="AU36" s="1780"/>
      <c r="AV36" s="1165">
        <f>+SUM(AW36:BA36)</f>
        <v>2.4</v>
      </c>
      <c r="AW36" s="1166">
        <v>0.4</v>
      </c>
      <c r="AX36" s="1166">
        <v>0.5</v>
      </c>
      <c r="AY36" s="1166"/>
      <c r="AZ36" s="1166"/>
      <c r="BA36" s="1166">
        <v>1.5</v>
      </c>
      <c r="BB36" s="1167"/>
      <c r="BC36" s="1167"/>
      <c r="BD36" s="1168"/>
      <c r="BE36" s="1169"/>
    </row>
    <row r="37" spans="43:57">
      <c r="AQ37" s="1796"/>
      <c r="AR37" s="1164" t="s">
        <v>6996</v>
      </c>
      <c r="AS37" s="1796"/>
      <c r="AT37" s="1780"/>
      <c r="AU37" s="1780"/>
      <c r="AV37" s="1165">
        <f t="shared" si="27"/>
        <v>2.4</v>
      </c>
      <c r="AW37" s="1166">
        <v>0.4</v>
      </c>
      <c r="AX37" s="1166">
        <v>0.5</v>
      </c>
      <c r="AY37" s="1166"/>
      <c r="AZ37" s="1166"/>
      <c r="BA37" s="1166">
        <v>1.5</v>
      </c>
      <c r="BB37" s="1167"/>
      <c r="BC37" s="1167"/>
      <c r="BD37" s="1168"/>
      <c r="BE37" s="1169"/>
    </row>
    <row r="38" spans="43:57">
      <c r="AQ38" s="1797"/>
      <c r="AR38" s="1164" t="s">
        <v>6999</v>
      </c>
      <c r="AS38" s="1797"/>
      <c r="AT38" s="1781"/>
      <c r="AU38" s="1781"/>
      <c r="AV38" s="1165">
        <f t="shared" si="27"/>
        <v>2.4</v>
      </c>
      <c r="AW38" s="1166">
        <v>0.4</v>
      </c>
      <c r="AX38" s="1166">
        <v>0.5</v>
      </c>
      <c r="AY38" s="1166"/>
      <c r="AZ38" s="1166"/>
      <c r="BA38" s="1166">
        <v>1.5</v>
      </c>
      <c r="BB38" s="1167"/>
      <c r="BC38" s="1167"/>
      <c r="BD38" s="1168"/>
      <c r="BE38" s="1169"/>
    </row>
    <row r="39" spans="43:57">
      <c r="AQ39" s="1799" t="s">
        <v>7010</v>
      </c>
      <c r="AR39" s="1164" t="s">
        <v>7089</v>
      </c>
      <c r="AS39" s="1799" t="s">
        <v>7090</v>
      </c>
      <c r="AT39" s="1779">
        <v>3.2</v>
      </c>
      <c r="AU39" s="1779">
        <f>+AT39-0.11-0.2</f>
        <v>2.89</v>
      </c>
      <c r="AV39" s="1165">
        <f t="shared" si="27"/>
        <v>2.8</v>
      </c>
      <c r="AW39" s="1166">
        <v>0.4</v>
      </c>
      <c r="AX39" s="1166">
        <v>0.5</v>
      </c>
      <c r="AY39" s="1166">
        <v>0.7</v>
      </c>
      <c r="AZ39" s="1166"/>
      <c r="BA39" s="1166">
        <v>1.2</v>
      </c>
      <c r="BD39" s="1168"/>
      <c r="BE39" s="1169"/>
    </row>
    <row r="40" spans="43:57">
      <c r="AQ40" s="1796"/>
      <c r="AR40" s="1164" t="s">
        <v>6992</v>
      </c>
      <c r="AS40" s="1796"/>
      <c r="AT40" s="1780"/>
      <c r="AU40" s="1780"/>
      <c r="AV40" s="1165">
        <f t="shared" si="27"/>
        <v>2.8</v>
      </c>
      <c r="AW40" s="1166">
        <v>0.6</v>
      </c>
      <c r="AX40" s="1166">
        <v>1</v>
      </c>
      <c r="AY40" s="1166"/>
      <c r="AZ40" s="1166"/>
      <c r="BA40" s="1166">
        <v>1.2</v>
      </c>
      <c r="BB40" s="1167"/>
      <c r="BC40" s="1167"/>
      <c r="BD40" s="1168"/>
      <c r="BE40" s="1169"/>
    </row>
    <row r="41" spans="43:57">
      <c r="AQ41" s="1796"/>
      <c r="AR41" s="1164" t="s">
        <v>6993</v>
      </c>
      <c r="AS41" s="1796"/>
      <c r="AT41" s="1780"/>
      <c r="AU41" s="1780"/>
      <c r="AV41" s="1165">
        <f t="shared" si="27"/>
        <v>2.8</v>
      </c>
      <c r="AW41" s="1170">
        <v>0.6</v>
      </c>
      <c r="AX41" s="1170">
        <v>1</v>
      </c>
      <c r="AY41" s="1170"/>
      <c r="AZ41" s="1170"/>
      <c r="BA41" s="1170">
        <v>1.2</v>
      </c>
      <c r="BB41" s="1167"/>
      <c r="BC41" s="1167"/>
      <c r="BD41" s="1168"/>
      <c r="BE41" s="1169"/>
    </row>
    <row r="42" spans="43:57">
      <c r="AQ42" s="1796"/>
      <c r="AR42" s="1164" t="s">
        <v>6994</v>
      </c>
      <c r="AS42" s="1796"/>
      <c r="AT42" s="1780"/>
      <c r="AU42" s="1780"/>
      <c r="AV42" s="1171">
        <f>+SUM(AW42:BA42)</f>
        <v>2.8499999999999996</v>
      </c>
      <c r="AW42" s="1172">
        <v>0.4</v>
      </c>
      <c r="AX42" s="1172">
        <v>0.25</v>
      </c>
      <c r="AY42" s="1172">
        <v>1</v>
      </c>
      <c r="AZ42" s="1172"/>
      <c r="BA42" s="1172">
        <v>1.2</v>
      </c>
      <c r="BB42" s="1167"/>
      <c r="BC42" s="1167"/>
      <c r="BD42" s="1168"/>
      <c r="BE42" s="1169"/>
    </row>
    <row r="43" spans="43:57">
      <c r="AQ43" s="1796"/>
      <c r="AR43" s="1164" t="s">
        <v>6996</v>
      </c>
      <c r="AS43" s="1796"/>
      <c r="AT43" s="1780"/>
      <c r="AU43" s="1780"/>
      <c r="AV43" s="1165">
        <f t="shared" si="27"/>
        <v>2.8</v>
      </c>
      <c r="AW43" s="1170">
        <v>0.6</v>
      </c>
      <c r="AX43" s="1170">
        <v>1</v>
      </c>
      <c r="AY43" s="1170"/>
      <c r="AZ43" s="1170"/>
      <c r="BA43" s="1170">
        <v>1.2</v>
      </c>
      <c r="BB43" s="1167"/>
      <c r="BC43" s="1167"/>
      <c r="BD43" s="1168"/>
      <c r="BE43" s="1169"/>
    </row>
    <row r="44" spans="43:57">
      <c r="AQ44" s="1797"/>
      <c r="AR44" s="1164" t="s">
        <v>6999</v>
      </c>
      <c r="AS44" s="1797"/>
      <c r="AT44" s="1781"/>
      <c r="AU44" s="1781"/>
      <c r="AV44" s="1165">
        <f t="shared" si="27"/>
        <v>2.8</v>
      </c>
      <c r="AW44" s="1166">
        <v>0.4</v>
      </c>
      <c r="AX44" s="1166">
        <v>0.5</v>
      </c>
      <c r="AY44" s="1166">
        <v>0.7</v>
      </c>
      <c r="AZ44" s="1166"/>
      <c r="BA44" s="1166">
        <v>1.2</v>
      </c>
      <c r="BB44" s="1167"/>
      <c r="BC44" s="1167"/>
      <c r="BD44" s="1168"/>
      <c r="BE44" s="1169"/>
    </row>
    <row r="45" spans="43:57">
      <c r="AQ45" s="1800" t="s">
        <v>7010</v>
      </c>
      <c r="AR45" s="1164" t="s">
        <v>7093</v>
      </c>
      <c r="AS45" s="1799" t="s">
        <v>7090</v>
      </c>
      <c r="AT45" s="1779">
        <v>4.12</v>
      </c>
      <c r="AU45" s="1779">
        <f>+AT45-0.11-0.2</f>
        <v>3.8099999999999996</v>
      </c>
      <c r="AV45" s="1165">
        <f t="shared" si="27"/>
        <v>3.8</v>
      </c>
      <c r="AW45" s="1166">
        <v>0.1</v>
      </c>
      <c r="AX45" s="1166">
        <v>0.5</v>
      </c>
      <c r="AY45" s="1166">
        <v>1</v>
      </c>
      <c r="AZ45" s="1166">
        <v>1</v>
      </c>
      <c r="BA45" s="1166">
        <v>1.2</v>
      </c>
      <c r="BD45" s="1168"/>
      <c r="BE45" s="1169"/>
    </row>
    <row r="46" spans="43:57">
      <c r="AQ46" s="1801"/>
      <c r="AR46" s="1164" t="s">
        <v>6992</v>
      </c>
      <c r="AS46" s="1796"/>
      <c r="AT46" s="1780"/>
      <c r="AU46" s="1780"/>
      <c r="AV46" s="1165">
        <f t="shared" si="27"/>
        <v>3.8</v>
      </c>
      <c r="AW46" s="1166">
        <v>0.6</v>
      </c>
      <c r="AX46" s="1166">
        <v>1</v>
      </c>
      <c r="AY46" s="1166">
        <v>1</v>
      </c>
      <c r="AZ46" s="1166"/>
      <c r="BA46" s="1166">
        <v>1.2</v>
      </c>
      <c r="BB46" s="1167"/>
      <c r="BC46" s="1167"/>
      <c r="BD46" s="1168"/>
      <c r="BE46" s="1169"/>
    </row>
    <row r="47" spans="43:57">
      <c r="AQ47" s="1801"/>
      <c r="AR47" s="1164" t="s">
        <v>6993</v>
      </c>
      <c r="AS47" s="1796"/>
      <c r="AT47" s="1780"/>
      <c r="AU47" s="1780"/>
      <c r="AV47" s="1165">
        <f t="shared" si="27"/>
        <v>3.8</v>
      </c>
      <c r="AW47" s="1170">
        <v>0.6</v>
      </c>
      <c r="AX47" s="1170">
        <v>1</v>
      </c>
      <c r="AY47" s="1170">
        <v>1</v>
      </c>
      <c r="AZ47" s="1170"/>
      <c r="BA47" s="1170">
        <v>1.2</v>
      </c>
      <c r="BB47" s="1167"/>
      <c r="BC47" s="1167"/>
      <c r="BD47" s="1168"/>
      <c r="BE47" s="1169"/>
    </row>
    <row r="48" spans="43:57">
      <c r="AQ48" s="1801"/>
      <c r="AR48" s="1164" t="s">
        <v>6994</v>
      </c>
      <c r="AS48" s="1796"/>
      <c r="AT48" s="1780"/>
      <c r="AU48" s="1780"/>
      <c r="AV48" s="1171">
        <f>+SUM(AW48:BA48)</f>
        <v>3.7</v>
      </c>
      <c r="AW48" s="1172">
        <v>0.5</v>
      </c>
      <c r="AX48" s="1172">
        <v>1</v>
      </c>
      <c r="AY48" s="1172">
        <v>1</v>
      </c>
      <c r="AZ48" s="1172"/>
      <c r="BA48" s="1172">
        <v>1.2</v>
      </c>
      <c r="BB48" s="1167"/>
      <c r="BC48" s="1167"/>
      <c r="BD48" s="1168"/>
      <c r="BE48" s="1169"/>
    </row>
    <row r="49" spans="43:57">
      <c r="AQ49" s="1801"/>
      <c r="AR49" s="1164" t="s">
        <v>6996</v>
      </c>
      <c r="AS49" s="1796"/>
      <c r="AT49" s="1780"/>
      <c r="AU49" s="1780"/>
      <c r="AV49" s="1165">
        <f t="shared" si="27"/>
        <v>3.8</v>
      </c>
      <c r="AW49" s="1170">
        <v>0.6</v>
      </c>
      <c r="AX49" s="1170">
        <v>1</v>
      </c>
      <c r="AY49" s="1170">
        <v>1</v>
      </c>
      <c r="AZ49" s="1170"/>
      <c r="BA49" s="1170">
        <v>1.2</v>
      </c>
      <c r="BB49" s="1167"/>
      <c r="BC49" s="1167"/>
      <c r="BD49" s="1168"/>
      <c r="BE49" s="1169"/>
    </row>
    <row r="50" spans="43:57">
      <c r="AQ50" s="1801"/>
      <c r="AR50" s="1164" t="s">
        <v>6999</v>
      </c>
      <c r="AS50" s="1796"/>
      <c r="AT50" s="1780"/>
      <c r="AU50" s="1780"/>
      <c r="AV50" s="1165">
        <f t="shared" si="27"/>
        <v>3.8</v>
      </c>
      <c r="AW50" s="1166">
        <v>0.6</v>
      </c>
      <c r="AX50" s="1166">
        <v>1</v>
      </c>
      <c r="AY50" s="1166">
        <v>1</v>
      </c>
      <c r="AZ50" s="1166"/>
      <c r="BA50" s="1166">
        <v>1.2</v>
      </c>
      <c r="BB50" s="1167"/>
      <c r="BC50" s="1167"/>
      <c r="BD50" s="1168"/>
      <c r="BE50" s="1169"/>
    </row>
    <row r="51" spans="43:57">
      <c r="BA51" s="1167"/>
      <c r="BB51" s="1168" t="s">
        <v>6948</v>
      </c>
      <c r="BC51" s="1173" t="s">
        <v>7094</v>
      </c>
      <c r="BD51" s="1174">
        <v>3</v>
      </c>
      <c r="BE51" s="1169"/>
    </row>
    <row r="52" spans="43:57">
      <c r="BB52" s="1168" t="s">
        <v>6948</v>
      </c>
      <c r="BC52" s="1173" t="s">
        <v>7095</v>
      </c>
      <c r="BD52" s="1174">
        <v>1</v>
      </c>
      <c r="BE52" s="1169"/>
    </row>
    <row r="53" spans="43:57">
      <c r="BB53" s="1168" t="s">
        <v>6948</v>
      </c>
      <c r="BC53" s="1173" t="s">
        <v>7096</v>
      </c>
      <c r="BD53" s="1174">
        <v>4</v>
      </c>
      <c r="BE53" s="1169"/>
    </row>
    <row r="54" spans="43:57">
      <c r="BB54" s="1168" t="s">
        <v>6948</v>
      </c>
      <c r="BC54" s="1173" t="s">
        <v>7097</v>
      </c>
      <c r="BD54" s="1174">
        <v>5</v>
      </c>
      <c r="BE54" s="1169"/>
    </row>
    <row r="55" spans="43:57">
      <c r="BB55" s="1168" t="s">
        <v>6949</v>
      </c>
      <c r="BC55" s="1173" t="s">
        <v>7098</v>
      </c>
      <c r="BD55" s="1174">
        <v>1</v>
      </c>
      <c r="BE55" s="1169"/>
    </row>
    <row r="56" spans="43:57">
      <c r="BB56" s="1168" t="s">
        <v>6949</v>
      </c>
      <c r="BC56" s="1173" t="s">
        <v>7099</v>
      </c>
      <c r="BD56" s="1174">
        <v>2</v>
      </c>
      <c r="BE56" s="1169"/>
    </row>
    <row r="57" spans="43:57">
      <c r="BB57" s="1168" t="s">
        <v>6949</v>
      </c>
      <c r="BC57" s="1173" t="s">
        <v>7100</v>
      </c>
      <c r="BD57" s="1174">
        <v>1</v>
      </c>
      <c r="BE57" s="1169"/>
    </row>
    <row r="58" spans="43:57">
      <c r="BB58" s="1168" t="s">
        <v>6949</v>
      </c>
      <c r="BC58" s="1173" t="s">
        <v>7101</v>
      </c>
      <c r="BD58" s="1174">
        <v>1</v>
      </c>
      <c r="BE58" s="1169"/>
    </row>
    <row r="59" spans="43:57">
      <c r="BB59" s="1168" t="s">
        <v>6949</v>
      </c>
      <c r="BC59" s="1173" t="s">
        <v>7102</v>
      </c>
      <c r="BD59" s="1174">
        <v>6</v>
      </c>
    </row>
    <row r="60" spans="43:57">
      <c r="BB60" s="1168" t="s">
        <v>6949</v>
      </c>
      <c r="BC60" s="1173" t="s">
        <v>7103</v>
      </c>
      <c r="BD60" s="1174">
        <v>1</v>
      </c>
    </row>
    <row r="61" spans="43:57">
      <c r="BB61" s="1168" t="s">
        <v>6949</v>
      </c>
      <c r="BC61" s="1173" t="s">
        <v>7104</v>
      </c>
      <c r="BD61" s="1174">
        <v>3</v>
      </c>
    </row>
    <row r="62" spans="43:57">
      <c r="BB62" s="1168" t="s">
        <v>6949</v>
      </c>
      <c r="BC62" s="1173" t="s">
        <v>7105</v>
      </c>
      <c r="BD62" s="1174">
        <v>1</v>
      </c>
    </row>
    <row r="63" spans="43:57">
      <c r="BB63" s="1168" t="s">
        <v>6949</v>
      </c>
      <c r="BC63" s="1173" t="s">
        <v>7106</v>
      </c>
      <c r="BD63" s="1174">
        <v>4</v>
      </c>
    </row>
    <row r="64" spans="43:57">
      <c r="BB64" s="1168" t="s">
        <v>6949</v>
      </c>
      <c r="BC64" s="1173" t="s">
        <v>7107</v>
      </c>
      <c r="BD64" s="1174">
        <v>15</v>
      </c>
    </row>
    <row r="65" spans="54:56">
      <c r="BB65" s="1168" t="s">
        <v>7108</v>
      </c>
      <c r="BC65" s="1173" t="s">
        <v>7109</v>
      </c>
      <c r="BD65" s="1174">
        <v>1</v>
      </c>
    </row>
    <row r="66" spans="54:56">
      <c r="BB66" s="1168" t="s">
        <v>7108</v>
      </c>
      <c r="BC66" s="1173" t="s">
        <v>7110</v>
      </c>
      <c r="BD66" s="1174">
        <v>1</v>
      </c>
    </row>
    <row r="67" spans="54:56">
      <c r="BB67" s="1168" t="s">
        <v>7108</v>
      </c>
      <c r="BC67" s="1173" t="s">
        <v>7111</v>
      </c>
      <c r="BD67" s="1174">
        <v>1</v>
      </c>
    </row>
    <row r="68" spans="54:56">
      <c r="BB68" s="1168" t="s">
        <v>7108</v>
      </c>
      <c r="BC68" s="1173" t="s">
        <v>7112</v>
      </c>
      <c r="BD68" s="1174">
        <v>2</v>
      </c>
    </row>
    <row r="69" spans="54:56">
      <c r="BB69" s="1175" t="s">
        <v>7113</v>
      </c>
      <c r="BC69" s="1176" t="s">
        <v>7114</v>
      </c>
      <c r="BD69" s="1174">
        <v>32</v>
      </c>
    </row>
    <row r="70" spans="54:56">
      <c r="BB70" s="1175" t="s">
        <v>7113</v>
      </c>
      <c r="BC70" s="1176" t="s">
        <v>7115</v>
      </c>
      <c r="BD70" s="1174">
        <v>58</v>
      </c>
    </row>
    <row r="71" spans="54:56">
      <c r="BB71" s="1175" t="s">
        <v>7113</v>
      </c>
      <c r="BC71" s="1176" t="s">
        <v>7116</v>
      </c>
      <c r="BD71" s="1174">
        <v>73</v>
      </c>
    </row>
  </sheetData>
  <mergeCells count="75">
    <mergeCell ref="A12:C12"/>
    <mergeCell ref="D12:G12"/>
    <mergeCell ref="H12:K12"/>
    <mergeCell ref="L12:O12"/>
    <mergeCell ref="P12:T12"/>
    <mergeCell ref="AQ45:AQ50"/>
    <mergeCell ref="AS45:AS50"/>
    <mergeCell ref="AT45:AT50"/>
    <mergeCell ref="AU45:AU50"/>
    <mergeCell ref="B5:C5"/>
    <mergeCell ref="B6:C6"/>
    <mergeCell ref="B7:C7"/>
    <mergeCell ref="B8:C8"/>
    <mergeCell ref="B9:C9"/>
    <mergeCell ref="AQ33:AQ38"/>
    <mergeCell ref="AS33:AS38"/>
    <mergeCell ref="AT33:AT38"/>
    <mergeCell ref="AU33:AU38"/>
    <mergeCell ref="AQ39:AQ44"/>
    <mergeCell ref="AS39:AS44"/>
    <mergeCell ref="AT39:AT44"/>
    <mergeCell ref="AU39:AU44"/>
    <mergeCell ref="AQ21:AQ26"/>
    <mergeCell ref="AS21:AS26"/>
    <mergeCell ref="AT21:AT26"/>
    <mergeCell ref="AU21:AU26"/>
    <mergeCell ref="AQ27:AQ32"/>
    <mergeCell ref="AS27:AS32"/>
    <mergeCell ref="AT27:AT32"/>
    <mergeCell ref="AU27:AU32"/>
    <mergeCell ref="AU15:AU20"/>
    <mergeCell ref="A11:C11"/>
    <mergeCell ref="D11:G11"/>
    <mergeCell ref="H11:K11"/>
    <mergeCell ref="L11:O11"/>
    <mergeCell ref="P11:T11"/>
    <mergeCell ref="Z11:AD11"/>
    <mergeCell ref="AQ11:AQ14"/>
    <mergeCell ref="AS11:AS14"/>
    <mergeCell ref="AT11:AT14"/>
    <mergeCell ref="AU11:AU14"/>
    <mergeCell ref="AE11:AI11"/>
    <mergeCell ref="AJ11:AN11"/>
    <mergeCell ref="AQ15:AQ20"/>
    <mergeCell ref="AS15:AS20"/>
    <mergeCell ref="AT15:AT20"/>
    <mergeCell ref="A10:C10"/>
    <mergeCell ref="A5:A9"/>
    <mergeCell ref="AQ5:AQ9"/>
    <mergeCell ref="AS5:AS9"/>
    <mergeCell ref="AT5:AT9"/>
    <mergeCell ref="BA1:BA3"/>
    <mergeCell ref="A2:AN2"/>
    <mergeCell ref="A3:C4"/>
    <mergeCell ref="D3:G3"/>
    <mergeCell ref="H3:K3"/>
    <mergeCell ref="L3:O3"/>
    <mergeCell ref="P3:T3"/>
    <mergeCell ref="Z3:AD3"/>
    <mergeCell ref="AE3:AI3"/>
    <mergeCell ref="AJ3:AN3"/>
    <mergeCell ref="A1:AN1"/>
    <mergeCell ref="AQ1:AR3"/>
    <mergeCell ref="AS1:AS3"/>
    <mergeCell ref="AT1:AU1"/>
    <mergeCell ref="AV1:AV3"/>
    <mergeCell ref="U3:Y3"/>
    <mergeCell ref="U11:Y11"/>
    <mergeCell ref="U12:Y12"/>
    <mergeCell ref="AX1:AZ1"/>
    <mergeCell ref="AX3:AZ3"/>
    <mergeCell ref="AU5:AU9"/>
    <mergeCell ref="Z12:AD12"/>
    <mergeCell ref="AE12:AI12"/>
    <mergeCell ref="AJ12:AN12"/>
  </mergeCells>
  <phoneticPr fontId="3" type="noConversion"/>
  <conditionalFormatting sqref="BD51:BD71">
    <cfRule type="expression" dxfId="1" priority="1" stopIfTrue="1">
      <formula>AND(BD51&lt;&gt;0,INT(BD51)=BD51)</formula>
    </cfRule>
  </conditionalFormatting>
  <printOptions horizontalCentered="1"/>
  <pageMargins left="0.19685039370078741" right="0.19685039370078741" top="0.59055118110236227" bottom="0.19685039370078741" header="0.31496062992125984" footer="0.31496062992125984"/>
  <pageSetup paperSize="9" scale="3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5" tint="0.59999389629810485"/>
  </sheetPr>
  <dimension ref="A1:BC43"/>
  <sheetViews>
    <sheetView view="pageBreakPreview" zoomScale="55" zoomScaleNormal="85" zoomScaleSheetLayoutView="55" workbookViewId="0">
      <selection activeCell="H17" sqref="H17"/>
    </sheetView>
  </sheetViews>
  <sheetFormatPr defaultColWidth="9.140625" defaultRowHeight="16.5"/>
  <cols>
    <col min="1" max="16384" width="9.140625" style="1177"/>
  </cols>
  <sheetData>
    <row r="1" spans="1:55" ht="24.95" customHeight="1">
      <c r="A1" s="1820" t="s">
        <v>7132</v>
      </c>
      <c r="B1" s="1820"/>
      <c r="C1" s="1820"/>
      <c r="D1" s="1820"/>
      <c r="E1" s="1820"/>
      <c r="F1" s="1820"/>
      <c r="G1" s="1820"/>
      <c r="H1" s="1820"/>
      <c r="I1" s="1820"/>
      <c r="J1" s="1820"/>
      <c r="K1" s="1820"/>
      <c r="L1" s="1820" t="s">
        <v>7132</v>
      </c>
      <c r="M1" s="1820"/>
      <c r="N1" s="1820"/>
      <c r="O1" s="1820"/>
      <c r="P1" s="1820"/>
      <c r="Q1" s="1820"/>
      <c r="R1" s="1820"/>
      <c r="S1" s="1820"/>
      <c r="T1" s="1820"/>
      <c r="U1" s="1820"/>
      <c r="V1" s="1820"/>
      <c r="W1" s="1820" t="s">
        <v>7132</v>
      </c>
      <c r="X1" s="1820"/>
      <c r="Y1" s="1820"/>
      <c r="Z1" s="1820"/>
      <c r="AA1" s="1820"/>
      <c r="AB1" s="1820"/>
      <c r="AC1" s="1820"/>
      <c r="AD1" s="1820"/>
      <c r="AE1" s="1820"/>
      <c r="AF1" s="1820"/>
      <c r="AG1" s="1820"/>
      <c r="AH1" s="1820" t="s">
        <v>7132</v>
      </c>
      <c r="AI1" s="1820"/>
      <c r="AJ1" s="1820"/>
      <c r="AK1" s="1820"/>
      <c r="AL1" s="1820"/>
      <c r="AM1" s="1820"/>
      <c r="AN1" s="1820"/>
      <c r="AO1" s="1820"/>
      <c r="AP1" s="1820"/>
      <c r="AQ1" s="1820"/>
      <c r="AR1" s="1820"/>
      <c r="AS1" s="1820" t="s">
        <v>7132</v>
      </c>
      <c r="AT1" s="1820"/>
      <c r="AU1" s="1820"/>
      <c r="AV1" s="1820"/>
      <c r="AW1" s="1820"/>
      <c r="AX1" s="1820"/>
      <c r="AY1" s="1820"/>
      <c r="AZ1" s="1820"/>
      <c r="BA1" s="1820"/>
      <c r="BB1" s="1820"/>
      <c r="BC1" s="1820"/>
    </row>
    <row r="2" spans="1:55" ht="16.5" customHeight="1">
      <c r="A2" s="1181"/>
      <c r="B2" s="1181"/>
      <c r="C2" s="1181"/>
      <c r="D2" s="1181"/>
      <c r="E2" s="1181"/>
      <c r="F2" s="1181"/>
      <c r="G2" s="1181"/>
      <c r="H2" s="1181"/>
      <c r="I2" s="1181"/>
    </row>
    <row r="3" spans="1:55">
      <c r="A3" s="1179" t="s">
        <v>7133</v>
      </c>
      <c r="L3" s="1179" t="s">
        <v>7134</v>
      </c>
      <c r="W3" s="1179" t="s">
        <v>7135</v>
      </c>
      <c r="AH3" s="1179" t="s">
        <v>7136</v>
      </c>
      <c r="AS3" s="1179" t="s">
        <v>7137</v>
      </c>
    </row>
    <row r="13" spans="1:55">
      <c r="A13" s="1179"/>
    </row>
    <row r="14" spans="1:55">
      <c r="A14" s="1179"/>
    </row>
    <row r="15" spans="1:55">
      <c r="A15" s="1179"/>
    </row>
    <row r="16" spans="1:55">
      <c r="A16" s="1179"/>
    </row>
    <row r="17" spans="1:1">
      <c r="A17" s="1179"/>
    </row>
    <row r="18" spans="1:1">
      <c r="A18" s="1179"/>
    </row>
    <row r="19" spans="1:1">
      <c r="A19" s="1179"/>
    </row>
    <row r="20" spans="1:1">
      <c r="A20" s="1179"/>
    </row>
    <row r="21" spans="1:1">
      <c r="A21" s="1179"/>
    </row>
    <row r="22" spans="1:1">
      <c r="A22" s="1179"/>
    </row>
    <row r="23" spans="1:1">
      <c r="A23" s="1179"/>
    </row>
    <row r="24" spans="1:1">
      <c r="A24" s="1179"/>
    </row>
    <row r="25" spans="1:1">
      <c r="A25" s="1179"/>
    </row>
    <row r="26" spans="1:1">
      <c r="A26" s="1179"/>
    </row>
    <row r="27" spans="1:1">
      <c r="A27" s="1179"/>
    </row>
    <row r="28" spans="1:1">
      <c r="A28" s="1179"/>
    </row>
    <row r="29" spans="1:1">
      <c r="A29" s="1179"/>
    </row>
    <row r="30" spans="1:1">
      <c r="A30" s="1179"/>
    </row>
    <row r="31" spans="1:1">
      <c r="A31" s="1179"/>
    </row>
    <row r="32" spans="1:1">
      <c r="A32" s="1179"/>
    </row>
    <row r="33" spans="1:1">
      <c r="A33" s="1179"/>
    </row>
    <row r="34" spans="1:1">
      <c r="A34" s="1179"/>
    </row>
    <row r="35" spans="1:1">
      <c r="A35" s="1179"/>
    </row>
    <row r="36" spans="1:1">
      <c r="A36" s="1179"/>
    </row>
    <row r="37" spans="1:1">
      <c r="A37" s="1179"/>
    </row>
    <row r="38" spans="1:1">
      <c r="A38" s="1179"/>
    </row>
    <row r="39" spans="1:1">
      <c r="A39" s="1179"/>
    </row>
    <row r="40" spans="1:1">
      <c r="A40" s="1179"/>
    </row>
    <row r="41" spans="1:1">
      <c r="A41" s="1179"/>
    </row>
    <row r="42" spans="1:1">
      <c r="A42" s="1179"/>
    </row>
    <row r="43" spans="1:1">
      <c r="A43" s="1179"/>
    </row>
  </sheetData>
  <mergeCells count="5">
    <mergeCell ref="A1:K1"/>
    <mergeCell ref="L1:V1"/>
    <mergeCell ref="W1:AG1"/>
    <mergeCell ref="AH1:AR1"/>
    <mergeCell ref="AS1:BC1"/>
  </mergeCells>
  <phoneticPr fontId="3" type="noConversion"/>
  <printOptions horizontalCentered="1"/>
  <pageMargins left="0.31486111879348755" right="0.31486111879348755" top="0.74791663885116577" bottom="0.74791663885116577" header="0.31486111879348755" footer="0.31486111879348755"/>
  <pageSetup paperSize="9" scale="98" orientation="portrait" r:id="rId1"/>
  <colBreaks count="1" manualBreakCount="1">
    <brk id="11" max="42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5" tint="0.59999389629810485"/>
    <pageSetUpPr fitToPage="1"/>
  </sheetPr>
  <dimension ref="A1:AZ105"/>
  <sheetViews>
    <sheetView view="pageBreakPreview" zoomScale="55" zoomScaleNormal="100" zoomScaleSheetLayoutView="55" workbookViewId="0">
      <pane xSplit="3" ySplit="4" topLeftCell="D5" activePane="bottomRight" state="frozen"/>
      <selection activeCell="H17" sqref="H17"/>
      <selection pane="topRight" activeCell="H17" sqref="H17"/>
      <selection pane="bottomLeft" activeCell="H17" sqref="H17"/>
      <selection pane="bottomRight" activeCell="H17" sqref="H17"/>
    </sheetView>
  </sheetViews>
  <sheetFormatPr defaultRowHeight="26.25"/>
  <cols>
    <col min="1" max="1" width="13.28515625" style="1160" customWidth="1"/>
    <col min="2" max="3" width="13.28515625" style="1161" customWidth="1"/>
    <col min="4" max="5" width="9.140625" style="1161"/>
    <col min="6" max="7" width="14.42578125" style="1161" customWidth="1"/>
    <col min="8" max="9" width="9.140625" style="1161" hidden="1" customWidth="1"/>
    <col min="10" max="11" width="14.42578125" style="1161" hidden="1" customWidth="1"/>
    <col min="12" max="12" width="9.140625" style="1162" hidden="1" customWidth="1"/>
    <col min="13" max="13" width="9.140625" style="1161" hidden="1" customWidth="1"/>
    <col min="14" max="15" width="14.42578125" style="1161" hidden="1" customWidth="1"/>
    <col min="16" max="17" width="10.28515625" style="1161" customWidth="1"/>
    <col min="18" max="19" width="14.42578125" style="1161" customWidth="1"/>
    <col min="20" max="20" width="14.42578125" style="1163" customWidth="1"/>
    <col min="21" max="22" width="10.28515625" style="1161" customWidth="1"/>
    <col min="23" max="24" width="14.42578125" style="1161" customWidth="1"/>
    <col min="25" max="25" width="14.42578125" style="1163" customWidth="1"/>
    <col min="26" max="27" width="10.28515625" style="1161" customWidth="1"/>
    <col min="28" max="29" width="14.42578125" style="1161" customWidth="1"/>
    <col min="30" max="30" width="14.42578125" style="1163" customWidth="1"/>
    <col min="31" max="32" width="9.140625" style="1161"/>
    <col min="33" max="34" width="14.42578125" style="1161" customWidth="1"/>
    <col min="35" max="35" width="14.42578125" style="1163" customWidth="1"/>
    <col min="36" max="37" width="9.140625" style="1161"/>
    <col min="38" max="38" width="14.7109375" style="1161" customWidth="1"/>
    <col min="39" max="40" width="13.28515625" style="1161" customWidth="1"/>
    <col min="41" max="41" width="12.42578125" style="1161" bestFit="1" customWidth="1"/>
    <col min="42" max="43" width="12.42578125" style="1161" customWidth="1"/>
    <col min="44" max="47" width="10.5703125" style="1161" customWidth="1"/>
    <col min="48" max="48" width="14.140625" style="1161" customWidth="1"/>
    <col min="49" max="49" width="19.5703125" style="1161" customWidth="1"/>
    <col min="50" max="50" width="19.140625" style="1161" customWidth="1"/>
    <col min="51" max="51" width="11.7109375" style="1161" customWidth="1"/>
    <col min="52" max="52" width="12.42578125" style="1161" customWidth="1"/>
    <col min="53" max="16384" width="9.140625" style="1161"/>
  </cols>
  <sheetData>
    <row r="1" spans="1:52" s="995" customFormat="1" ht="86.25" customHeight="1">
      <c r="A1" s="1745" t="s">
        <v>6967</v>
      </c>
      <c r="B1" s="1745"/>
      <c r="C1" s="1745"/>
      <c r="D1" s="1745"/>
      <c r="E1" s="1745"/>
      <c r="F1" s="1745"/>
      <c r="G1" s="1745"/>
      <c r="H1" s="1745"/>
      <c r="I1" s="1745"/>
      <c r="J1" s="1745"/>
      <c r="K1" s="1745"/>
      <c r="L1" s="1745"/>
      <c r="M1" s="1745"/>
      <c r="N1" s="1745"/>
      <c r="O1" s="1745"/>
      <c r="P1" s="1745"/>
      <c r="Q1" s="1745"/>
      <c r="R1" s="1745"/>
      <c r="S1" s="1745"/>
      <c r="T1" s="1745"/>
      <c r="U1" s="1745"/>
      <c r="V1" s="1745"/>
      <c r="W1" s="1745"/>
      <c r="X1" s="1745"/>
      <c r="Y1" s="1745"/>
      <c r="Z1" s="1745"/>
      <c r="AA1" s="1745"/>
      <c r="AB1" s="1745"/>
      <c r="AC1" s="1745"/>
      <c r="AD1" s="1745"/>
      <c r="AE1" s="1745"/>
      <c r="AF1" s="1745"/>
      <c r="AG1" s="1745"/>
      <c r="AH1" s="1745"/>
      <c r="AI1" s="1745"/>
      <c r="AJ1" s="993"/>
      <c r="AK1" s="993"/>
      <c r="AL1" s="1737" t="s">
        <v>6968</v>
      </c>
      <c r="AM1" s="1737"/>
      <c r="AN1" s="1765" t="s">
        <v>6969</v>
      </c>
      <c r="AO1" s="1737" t="s">
        <v>6970</v>
      </c>
      <c r="AP1" s="1737"/>
      <c r="AQ1" s="1737" t="s">
        <v>6971</v>
      </c>
      <c r="AR1" s="994" t="s">
        <v>6972</v>
      </c>
      <c r="AS1" s="1737" t="s">
        <v>6973</v>
      </c>
      <c r="AT1" s="1737"/>
      <c r="AU1" s="1737"/>
      <c r="AV1" s="1744" t="s">
        <v>6974</v>
      </c>
    </row>
    <row r="2" spans="1:52" s="995" customFormat="1" ht="21.75" customHeight="1" thickBot="1">
      <c r="A2" s="1745"/>
      <c r="B2" s="1745"/>
      <c r="C2" s="1745"/>
      <c r="D2" s="1745"/>
      <c r="E2" s="1745"/>
      <c r="F2" s="1745"/>
      <c r="G2" s="1745"/>
      <c r="H2" s="1745"/>
      <c r="I2" s="1745"/>
      <c r="J2" s="1745"/>
      <c r="K2" s="1745"/>
      <c r="L2" s="1745"/>
      <c r="M2" s="1745"/>
      <c r="N2" s="1745"/>
      <c r="O2" s="1745"/>
      <c r="P2" s="1745"/>
      <c r="Q2" s="1745"/>
      <c r="R2" s="1745"/>
      <c r="S2" s="1745"/>
      <c r="T2" s="1745"/>
      <c r="U2" s="1745"/>
      <c r="V2" s="1745"/>
      <c r="W2" s="1745"/>
      <c r="X2" s="1745"/>
      <c r="Y2" s="1745"/>
      <c r="Z2" s="1745"/>
      <c r="AA2" s="1745"/>
      <c r="AB2" s="1745"/>
      <c r="AC2" s="1745"/>
      <c r="AD2" s="1745"/>
      <c r="AE2" s="1745"/>
      <c r="AF2" s="1745"/>
      <c r="AG2" s="1745"/>
      <c r="AH2" s="1745"/>
      <c r="AI2" s="1745"/>
      <c r="AJ2" s="996"/>
      <c r="AK2" s="996"/>
      <c r="AL2" s="1737"/>
      <c r="AM2" s="1737"/>
      <c r="AN2" s="1766"/>
      <c r="AO2" s="997"/>
      <c r="AP2" s="997"/>
      <c r="AQ2" s="1737"/>
      <c r="AR2" s="994"/>
      <c r="AS2" s="997"/>
      <c r="AT2" s="997"/>
      <c r="AU2" s="997"/>
      <c r="AV2" s="1744"/>
    </row>
    <row r="3" spans="1:52" s="995" customFormat="1" ht="45" customHeight="1" thickTop="1">
      <c r="A3" s="1746" t="s">
        <v>6975</v>
      </c>
      <c r="B3" s="1747"/>
      <c r="C3" s="1748"/>
      <c r="D3" s="1752" t="s">
        <v>6976</v>
      </c>
      <c r="E3" s="1753"/>
      <c r="F3" s="1753"/>
      <c r="G3" s="1753"/>
      <c r="H3" s="1753" t="s">
        <v>6977</v>
      </c>
      <c r="I3" s="1753"/>
      <c r="J3" s="1753"/>
      <c r="K3" s="1754"/>
      <c r="L3" s="1755" t="s">
        <v>6978</v>
      </c>
      <c r="M3" s="1756"/>
      <c r="N3" s="1756"/>
      <c r="O3" s="1757"/>
      <c r="P3" s="1758" t="s">
        <v>7384</v>
      </c>
      <c r="Q3" s="1759"/>
      <c r="R3" s="1759"/>
      <c r="S3" s="1759"/>
      <c r="T3" s="1760"/>
      <c r="U3" s="1761" t="s">
        <v>7385</v>
      </c>
      <c r="V3" s="1761"/>
      <c r="W3" s="1761"/>
      <c r="X3" s="1761"/>
      <c r="Y3" s="1762"/>
      <c r="Z3" s="1763" t="s">
        <v>7217</v>
      </c>
      <c r="AA3" s="1761"/>
      <c r="AB3" s="1761"/>
      <c r="AC3" s="1761"/>
      <c r="AD3" s="1762"/>
      <c r="AE3" s="1763" t="s">
        <v>7218</v>
      </c>
      <c r="AF3" s="1761"/>
      <c r="AG3" s="1761"/>
      <c r="AH3" s="1761"/>
      <c r="AI3" s="1762"/>
      <c r="AJ3" s="996"/>
      <c r="AL3" s="1737"/>
      <c r="AM3" s="1737"/>
      <c r="AN3" s="1767"/>
      <c r="AO3" s="997" t="s">
        <v>6979</v>
      </c>
      <c r="AP3" s="994" t="s">
        <v>6980</v>
      </c>
      <c r="AQ3" s="1737"/>
      <c r="AR3" s="994" t="s">
        <v>6970</v>
      </c>
      <c r="AS3" s="1737" t="s">
        <v>6981</v>
      </c>
      <c r="AT3" s="1737"/>
      <c r="AU3" s="1737"/>
      <c r="AV3" s="1744"/>
    </row>
    <row r="4" spans="1:52" s="995" customFormat="1" ht="33.75" customHeight="1" thickBot="1">
      <c r="A4" s="1749"/>
      <c r="B4" s="1750"/>
      <c r="C4" s="1751"/>
      <c r="D4" s="998" t="s">
        <v>6981</v>
      </c>
      <c r="E4" s="999" t="s">
        <v>6982</v>
      </c>
      <c r="F4" s="999" t="s">
        <v>6983</v>
      </c>
      <c r="G4" s="999" t="s">
        <v>6984</v>
      </c>
      <c r="H4" s="999" t="s">
        <v>6985</v>
      </c>
      <c r="I4" s="999" t="s">
        <v>6982</v>
      </c>
      <c r="J4" s="999" t="s">
        <v>6983</v>
      </c>
      <c r="K4" s="1000" t="s">
        <v>6984</v>
      </c>
      <c r="L4" s="1001" t="s">
        <v>6981</v>
      </c>
      <c r="M4" s="999" t="s">
        <v>6982</v>
      </c>
      <c r="N4" s="999" t="s">
        <v>6983</v>
      </c>
      <c r="O4" s="1002" t="s">
        <v>6984</v>
      </c>
      <c r="P4" s="1003" t="s">
        <v>6981</v>
      </c>
      <c r="Q4" s="999" t="s">
        <v>6982</v>
      </c>
      <c r="R4" s="999" t="s">
        <v>6986</v>
      </c>
      <c r="S4" s="999" t="s">
        <v>6984</v>
      </c>
      <c r="T4" s="1004" t="s">
        <v>6987</v>
      </c>
      <c r="U4" s="998" t="s">
        <v>6981</v>
      </c>
      <c r="V4" s="999" t="s">
        <v>6982</v>
      </c>
      <c r="W4" s="999" t="s">
        <v>6986</v>
      </c>
      <c r="X4" s="1000" t="s">
        <v>6984</v>
      </c>
      <c r="Y4" s="1005" t="s">
        <v>6987</v>
      </c>
      <c r="Z4" s="1006" t="s">
        <v>6981</v>
      </c>
      <c r="AA4" s="999" t="s">
        <v>6982</v>
      </c>
      <c r="AB4" s="999" t="s">
        <v>6983</v>
      </c>
      <c r="AC4" s="1000" t="s">
        <v>6984</v>
      </c>
      <c r="AD4" s="1005" t="s">
        <v>6987</v>
      </c>
      <c r="AE4" s="1006" t="s">
        <v>6981</v>
      </c>
      <c r="AF4" s="999" t="s">
        <v>6982</v>
      </c>
      <c r="AG4" s="999" t="s">
        <v>6983</v>
      </c>
      <c r="AH4" s="999" t="s">
        <v>6984</v>
      </c>
      <c r="AI4" s="1313" t="s">
        <v>6987</v>
      </c>
      <c r="AJ4" s="1007"/>
      <c r="AL4" s="1008"/>
      <c r="AM4" s="997"/>
      <c r="AN4" s="1009"/>
      <c r="AO4" s="1008"/>
      <c r="AP4" s="1010"/>
      <c r="AQ4" s="997"/>
      <c r="AR4" s="994"/>
      <c r="AS4" s="997"/>
      <c r="AT4" s="997"/>
      <c r="AU4" s="997"/>
      <c r="AV4" s="994"/>
    </row>
    <row r="5" spans="1:52" s="1023" customFormat="1" ht="33.75" customHeight="1">
      <c r="A5" s="1774" t="s">
        <v>6988</v>
      </c>
      <c r="B5" s="1828" t="s">
        <v>6972</v>
      </c>
      <c r="C5" s="1011">
        <v>0</v>
      </c>
      <c r="D5" s="1012">
        <v>3</v>
      </c>
      <c r="E5" s="1013">
        <f>+$C5*D5/1000</f>
        <v>0</v>
      </c>
      <c r="F5" s="1014">
        <v>103500</v>
      </c>
      <c r="G5" s="1014">
        <f t="shared" ref="G5:G11" si="0">+D5*F5</f>
        <v>310500</v>
      </c>
      <c r="H5" s="1014">
        <v>3</v>
      </c>
      <c r="I5" s="1013">
        <f>+$C5*H5/1000</f>
        <v>0</v>
      </c>
      <c r="J5" s="1014">
        <v>103500</v>
      </c>
      <c r="K5" s="1015">
        <f t="shared" ref="K5:K11" si="1">+H5*J5</f>
        <v>310500</v>
      </c>
      <c r="L5" s="1016"/>
      <c r="M5" s="1013">
        <f>+$C5*L5/1000</f>
        <v>0</v>
      </c>
      <c r="N5" s="1014">
        <f t="shared" ref="N5:N11" si="2">R5</f>
        <v>0</v>
      </c>
      <c r="O5" s="1017">
        <f t="shared" ref="O5:O11" si="3">+L5*N5</f>
        <v>0</v>
      </c>
      <c r="P5" s="1018">
        <f>$L5</f>
        <v>0</v>
      </c>
      <c r="Q5" s="1013">
        <f>+$C5*P5/1000</f>
        <v>0</v>
      </c>
      <c r="R5" s="1014"/>
      <c r="S5" s="1014">
        <f t="shared" ref="S5:S11" si="4">+P5*R5</f>
        <v>0</v>
      </c>
      <c r="T5" s="1019"/>
      <c r="U5" s="1012">
        <f t="shared" ref="U5:U11" si="5">$L5</f>
        <v>0</v>
      </c>
      <c r="V5" s="1013">
        <f t="shared" ref="V5:V11" si="6">+$C5*U5/1000</f>
        <v>0</v>
      </c>
      <c r="W5" s="1014"/>
      <c r="X5" s="1015">
        <f t="shared" ref="X5:X10" si="7">+U5*W5</f>
        <v>0</v>
      </c>
      <c r="Y5" s="1020"/>
      <c r="Z5" s="1021">
        <f t="shared" ref="Z5:Z11" si="8">$L5</f>
        <v>0</v>
      </c>
      <c r="AA5" s="1013">
        <f>+$C5*Z5/1000</f>
        <v>0</v>
      </c>
      <c r="AB5" s="1014"/>
      <c r="AC5" s="1015">
        <f t="shared" ref="AC5:AC11" si="9">+Z5*AB5</f>
        <v>0</v>
      </c>
      <c r="AD5" s="1020"/>
      <c r="AE5" s="1021">
        <f t="shared" ref="AE5:AE11" si="10">$L5</f>
        <v>0</v>
      </c>
      <c r="AF5" s="1013">
        <f>+$C5*AE5/1000</f>
        <v>0</v>
      </c>
      <c r="AG5" s="1014"/>
      <c r="AH5" s="1014">
        <f t="shared" ref="AH5:AH11" si="11">+AE5*AG5</f>
        <v>0</v>
      </c>
      <c r="AI5" s="1314"/>
      <c r="AJ5" s="1022"/>
      <c r="AL5" s="1776" t="s">
        <v>6989</v>
      </c>
      <c r="AM5" s="1024" t="s">
        <v>6990</v>
      </c>
      <c r="AN5" s="1776" t="s">
        <v>6991</v>
      </c>
      <c r="AO5" s="1738">
        <v>1.35</v>
      </c>
      <c r="AP5" s="1738">
        <f>+AO5-0.11-0.2</f>
        <v>1.04</v>
      </c>
      <c r="AQ5" s="1025">
        <f t="shared" ref="AQ5:AQ11" si="12">+SUM(AR5:AV5)</f>
        <v>1</v>
      </c>
      <c r="AR5" s="1026">
        <v>0</v>
      </c>
      <c r="AS5" s="1026"/>
      <c r="AT5" s="1026"/>
      <c r="AU5" s="1026"/>
      <c r="AV5" s="1026">
        <v>1</v>
      </c>
      <c r="AW5" s="1027"/>
      <c r="AX5" s="1027"/>
      <c r="AY5" s="1028"/>
      <c r="AZ5" s="1029"/>
    </row>
    <row r="6" spans="1:52" s="1023" customFormat="1" ht="33.75" customHeight="1">
      <c r="A6" s="1775"/>
      <c r="B6" s="1829"/>
      <c r="C6" s="1030">
        <v>300</v>
      </c>
      <c r="D6" s="1031">
        <v>1</v>
      </c>
      <c r="E6" s="1032">
        <f t="shared" ref="E6:E11" si="13">+$C6*D6/1000</f>
        <v>0.3</v>
      </c>
      <c r="F6" s="1033">
        <v>128700</v>
      </c>
      <c r="G6" s="1033">
        <f t="shared" si="0"/>
        <v>128700</v>
      </c>
      <c r="H6" s="1033">
        <v>1</v>
      </c>
      <c r="I6" s="1032">
        <f t="shared" ref="I6:I11" si="14">+$C6*H6/1000</f>
        <v>0.3</v>
      </c>
      <c r="J6" s="1033">
        <v>127000</v>
      </c>
      <c r="K6" s="1034">
        <f t="shared" si="1"/>
        <v>127000</v>
      </c>
      <c r="L6" s="1035"/>
      <c r="M6" s="1032">
        <f t="shared" ref="M6:M11" si="15">+$C6*L6/1000</f>
        <v>0</v>
      </c>
      <c r="N6" s="1033">
        <f t="shared" si="2"/>
        <v>0</v>
      </c>
      <c r="O6" s="1036">
        <f t="shared" si="3"/>
        <v>0</v>
      </c>
      <c r="P6" s="1037">
        <f t="shared" ref="P6:P11" si="16">$L6</f>
        <v>0</v>
      </c>
      <c r="Q6" s="1032">
        <f t="shared" ref="Q6:Q11" si="17">+$C6*P6/1000</f>
        <v>0</v>
      </c>
      <c r="R6" s="1033"/>
      <c r="S6" s="1033">
        <f t="shared" si="4"/>
        <v>0</v>
      </c>
      <c r="T6" s="1038"/>
      <c r="U6" s="1031">
        <f t="shared" si="5"/>
        <v>0</v>
      </c>
      <c r="V6" s="1032">
        <f t="shared" si="6"/>
        <v>0</v>
      </c>
      <c r="W6" s="1033"/>
      <c r="X6" s="1034">
        <f t="shared" si="7"/>
        <v>0</v>
      </c>
      <c r="Y6" s="1039"/>
      <c r="Z6" s="1040">
        <f t="shared" si="8"/>
        <v>0</v>
      </c>
      <c r="AA6" s="1032">
        <f t="shared" ref="AA6:AA11" si="18">+$C6*Z6/1000</f>
        <v>0</v>
      </c>
      <c r="AB6" s="1033"/>
      <c r="AC6" s="1034">
        <f t="shared" si="9"/>
        <v>0</v>
      </c>
      <c r="AD6" s="1039"/>
      <c r="AE6" s="1040">
        <f t="shared" si="10"/>
        <v>0</v>
      </c>
      <c r="AF6" s="1032">
        <f t="shared" ref="AF6:AF11" si="19">+$C6*AE6/1000</f>
        <v>0</v>
      </c>
      <c r="AG6" s="1033"/>
      <c r="AH6" s="1033">
        <f t="shared" si="11"/>
        <v>0</v>
      </c>
      <c r="AI6" s="1315"/>
      <c r="AJ6" s="1022"/>
      <c r="AL6" s="1777"/>
      <c r="AM6" s="1024" t="s">
        <v>6992</v>
      </c>
      <c r="AN6" s="1777"/>
      <c r="AO6" s="1739"/>
      <c r="AP6" s="1739"/>
      <c r="AQ6" s="1025">
        <f t="shared" si="12"/>
        <v>1</v>
      </c>
      <c r="AR6" s="1026">
        <v>0</v>
      </c>
      <c r="AS6" s="1026"/>
      <c r="AT6" s="1026"/>
      <c r="AU6" s="1026"/>
      <c r="AV6" s="1026">
        <v>1</v>
      </c>
      <c r="AW6" s="1027"/>
      <c r="AX6" s="1027"/>
      <c r="AY6" s="1028"/>
      <c r="AZ6" s="1029"/>
    </row>
    <row r="7" spans="1:52" s="1023" customFormat="1" ht="33.75" customHeight="1">
      <c r="A7" s="1775"/>
      <c r="B7" s="1830"/>
      <c r="C7" s="1030">
        <v>100</v>
      </c>
      <c r="D7" s="1031">
        <v>0</v>
      </c>
      <c r="E7" s="1032">
        <f t="shared" ref="E7" si="20">+$C7*D7/1000</f>
        <v>0</v>
      </c>
      <c r="F7" s="1033"/>
      <c r="G7" s="1033">
        <f t="shared" ref="G7" si="21">+D7*F7</f>
        <v>0</v>
      </c>
      <c r="H7" s="1033">
        <v>0</v>
      </c>
      <c r="I7" s="1032">
        <f t="shared" ref="I7" si="22">+$C7*H7/1000</f>
        <v>0</v>
      </c>
      <c r="J7" s="1033"/>
      <c r="K7" s="1034">
        <f t="shared" ref="K7" si="23">+H7*J7</f>
        <v>0</v>
      </c>
      <c r="L7" s="1035">
        <v>1</v>
      </c>
      <c r="M7" s="1032">
        <f t="shared" ref="M7" si="24">+$C7*L7/1000</f>
        <v>0.1</v>
      </c>
      <c r="N7" s="1033">
        <f t="shared" ref="N7" si="25">R7</f>
        <v>128600</v>
      </c>
      <c r="O7" s="1036">
        <f t="shared" ref="O7" si="26">+L7*N7</f>
        <v>128600</v>
      </c>
      <c r="P7" s="1037">
        <f t="shared" si="16"/>
        <v>1</v>
      </c>
      <c r="Q7" s="1032">
        <f t="shared" ref="Q7" si="27">+$C7*P7/1000</f>
        <v>0.1</v>
      </c>
      <c r="R7" s="1033">
        <v>128600</v>
      </c>
      <c r="S7" s="1033">
        <f t="shared" ref="S7" si="28">+P7*R7</f>
        <v>128600</v>
      </c>
      <c r="T7" s="1038" t="s">
        <v>7347</v>
      </c>
      <c r="U7" s="1031">
        <f t="shared" si="5"/>
        <v>1</v>
      </c>
      <c r="V7" s="1032">
        <f t="shared" ref="V7" si="29">+$C7*U7/1000</f>
        <v>0.1</v>
      </c>
      <c r="W7" s="1033">
        <v>158300</v>
      </c>
      <c r="X7" s="1034">
        <f>IFERROR(U7*W7,0)</f>
        <v>158300</v>
      </c>
      <c r="Y7" s="1039" t="s">
        <v>7346</v>
      </c>
      <c r="Z7" s="1040">
        <f t="shared" si="8"/>
        <v>1</v>
      </c>
      <c r="AA7" s="1032">
        <f t="shared" ref="AA7" si="30">+$C7*Z7/1000</f>
        <v>0.1</v>
      </c>
      <c r="AB7" s="1033">
        <v>158300</v>
      </c>
      <c r="AC7" s="1034">
        <f t="shared" ref="AC7" si="31">+Z7*AB7</f>
        <v>158300</v>
      </c>
      <c r="AD7" s="1039" t="s">
        <v>7345</v>
      </c>
      <c r="AE7" s="1040">
        <f t="shared" si="10"/>
        <v>1</v>
      </c>
      <c r="AF7" s="1032">
        <f t="shared" ref="AF7" si="32">+$C7*AE7/1000</f>
        <v>0.1</v>
      </c>
      <c r="AG7" s="1033">
        <v>158300</v>
      </c>
      <c r="AH7" s="1033">
        <f t="shared" ref="AH7" si="33">+AE7*AG7</f>
        <v>158300</v>
      </c>
      <c r="AI7" s="1315" t="s">
        <v>7344</v>
      </c>
      <c r="AJ7" s="1022"/>
      <c r="AL7" s="1777"/>
      <c r="AM7" s="1024" t="s">
        <v>6993</v>
      </c>
      <c r="AN7" s="1777"/>
      <c r="AO7" s="1739"/>
      <c r="AP7" s="1739"/>
      <c r="AQ7" s="1025">
        <f t="shared" ref="AQ7" si="34">+SUM(AR7:AV7)</f>
        <v>1</v>
      </c>
      <c r="AR7" s="1026">
        <v>0</v>
      </c>
      <c r="AS7" s="1026"/>
      <c r="AT7" s="1026"/>
      <c r="AU7" s="1026"/>
      <c r="AV7" s="1026">
        <v>1</v>
      </c>
      <c r="AW7" s="1027"/>
      <c r="AX7" s="1027"/>
      <c r="AY7" s="1028"/>
      <c r="AZ7" s="1029"/>
    </row>
    <row r="8" spans="1:52" s="1023" customFormat="1" ht="33.75" customHeight="1">
      <c r="A8" s="1775"/>
      <c r="B8" s="1822"/>
      <c r="C8" s="1422">
        <v>200</v>
      </c>
      <c r="D8" s="1423">
        <v>0</v>
      </c>
      <c r="E8" s="1424">
        <f t="shared" si="13"/>
        <v>0</v>
      </c>
      <c r="F8" s="1425"/>
      <c r="G8" s="1425">
        <f t="shared" si="0"/>
        <v>0</v>
      </c>
      <c r="H8" s="1425">
        <v>0</v>
      </c>
      <c r="I8" s="1424">
        <f t="shared" si="14"/>
        <v>0</v>
      </c>
      <c r="J8" s="1425"/>
      <c r="K8" s="1426">
        <f t="shared" si="1"/>
        <v>0</v>
      </c>
      <c r="L8" s="1427">
        <v>3</v>
      </c>
      <c r="M8" s="1424">
        <f t="shared" si="15"/>
        <v>0.6</v>
      </c>
      <c r="N8" s="1425">
        <f t="shared" si="2"/>
        <v>140400</v>
      </c>
      <c r="O8" s="1428">
        <f t="shared" si="3"/>
        <v>421200</v>
      </c>
      <c r="P8" s="1429">
        <f t="shared" si="16"/>
        <v>3</v>
      </c>
      <c r="Q8" s="1424">
        <f t="shared" si="17"/>
        <v>0.6</v>
      </c>
      <c r="R8" s="1425">
        <v>140400</v>
      </c>
      <c r="S8" s="1425">
        <f t="shared" si="4"/>
        <v>421200</v>
      </c>
      <c r="T8" s="1430" t="s">
        <v>7138</v>
      </c>
      <c r="U8" s="1423">
        <f t="shared" si="5"/>
        <v>3</v>
      </c>
      <c r="V8" s="1424">
        <f t="shared" si="6"/>
        <v>0.6</v>
      </c>
      <c r="W8" s="1425">
        <v>127300</v>
      </c>
      <c r="X8" s="1426">
        <f>IFERROR(U8*W8,0)</f>
        <v>381900</v>
      </c>
      <c r="Y8" s="1431" t="s">
        <v>7143</v>
      </c>
      <c r="Z8" s="1432">
        <f t="shared" si="8"/>
        <v>3</v>
      </c>
      <c r="AA8" s="1424">
        <f t="shared" si="18"/>
        <v>0.6</v>
      </c>
      <c r="AB8" s="1425">
        <v>127300</v>
      </c>
      <c r="AC8" s="1426">
        <f t="shared" si="9"/>
        <v>381900</v>
      </c>
      <c r="AD8" s="1431" t="s">
        <v>7147</v>
      </c>
      <c r="AE8" s="1432">
        <f t="shared" si="10"/>
        <v>3</v>
      </c>
      <c r="AF8" s="1424">
        <f t="shared" si="19"/>
        <v>0.6</v>
      </c>
      <c r="AG8" s="1425">
        <v>127300</v>
      </c>
      <c r="AH8" s="1425">
        <f t="shared" si="11"/>
        <v>381900</v>
      </c>
      <c r="AI8" s="1433" t="s">
        <v>7150</v>
      </c>
      <c r="AJ8" s="1022"/>
      <c r="AL8" s="1777"/>
      <c r="AM8" s="1024" t="s">
        <v>6993</v>
      </c>
      <c r="AN8" s="1777"/>
      <c r="AO8" s="1739"/>
      <c r="AP8" s="1739"/>
      <c r="AQ8" s="1025">
        <f t="shared" si="12"/>
        <v>1</v>
      </c>
      <c r="AR8" s="1026">
        <v>0</v>
      </c>
      <c r="AS8" s="1026"/>
      <c r="AT8" s="1026"/>
      <c r="AU8" s="1026"/>
      <c r="AV8" s="1026">
        <v>1</v>
      </c>
      <c r="AW8" s="1027"/>
      <c r="AX8" s="1027"/>
      <c r="AY8" s="1028"/>
      <c r="AZ8" s="1029"/>
    </row>
    <row r="9" spans="1:52" s="1023" customFormat="1" ht="33.75" customHeight="1">
      <c r="A9" s="1775"/>
      <c r="B9" s="1051" t="s">
        <v>6973</v>
      </c>
      <c r="C9" s="1052">
        <v>500</v>
      </c>
      <c r="D9" s="1053">
        <v>0</v>
      </c>
      <c r="E9" s="1054">
        <f t="shared" si="13"/>
        <v>0</v>
      </c>
      <c r="F9" s="1055"/>
      <c r="G9" s="1055">
        <f t="shared" si="0"/>
        <v>0</v>
      </c>
      <c r="H9" s="1056">
        <v>1</v>
      </c>
      <c r="I9" s="1057">
        <f t="shared" si="14"/>
        <v>0.5</v>
      </c>
      <c r="J9" s="1056"/>
      <c r="K9" s="1058">
        <f t="shared" si="1"/>
        <v>0</v>
      </c>
      <c r="L9" s="1059"/>
      <c r="M9" s="1060">
        <f t="shared" si="15"/>
        <v>0</v>
      </c>
      <c r="N9" s="1061">
        <f t="shared" si="2"/>
        <v>0</v>
      </c>
      <c r="O9" s="1062">
        <f t="shared" si="3"/>
        <v>0</v>
      </c>
      <c r="P9" s="1063">
        <f t="shared" si="16"/>
        <v>0</v>
      </c>
      <c r="Q9" s="1054">
        <f t="shared" si="17"/>
        <v>0</v>
      </c>
      <c r="R9" s="1055"/>
      <c r="S9" s="1055">
        <f t="shared" si="4"/>
        <v>0</v>
      </c>
      <c r="T9" s="1064"/>
      <c r="U9" s="1053">
        <f t="shared" si="5"/>
        <v>0</v>
      </c>
      <c r="V9" s="1054">
        <f t="shared" si="6"/>
        <v>0</v>
      </c>
      <c r="W9" s="1055"/>
      <c r="X9" s="1065">
        <f t="shared" si="7"/>
        <v>0</v>
      </c>
      <c r="Y9" s="1066"/>
      <c r="Z9" s="1067">
        <f t="shared" si="8"/>
        <v>0</v>
      </c>
      <c r="AA9" s="1054">
        <f t="shared" si="18"/>
        <v>0</v>
      </c>
      <c r="AB9" s="1055"/>
      <c r="AC9" s="1065">
        <f t="shared" si="9"/>
        <v>0</v>
      </c>
      <c r="AD9" s="1066"/>
      <c r="AE9" s="1067">
        <f t="shared" si="10"/>
        <v>0</v>
      </c>
      <c r="AF9" s="1054">
        <f t="shared" si="19"/>
        <v>0</v>
      </c>
      <c r="AG9" s="1055"/>
      <c r="AH9" s="1055">
        <f t="shared" si="11"/>
        <v>0</v>
      </c>
      <c r="AI9" s="1317"/>
      <c r="AJ9" s="1022"/>
      <c r="AL9" s="1777"/>
      <c r="AM9" s="1024" t="s">
        <v>6994</v>
      </c>
      <c r="AN9" s="1777"/>
      <c r="AO9" s="1739"/>
      <c r="AP9" s="1739"/>
      <c r="AQ9" s="1025">
        <f t="shared" si="12"/>
        <v>1</v>
      </c>
      <c r="AR9" s="1026">
        <v>0.4</v>
      </c>
      <c r="AS9" s="1026"/>
      <c r="AT9" s="1026"/>
      <c r="AU9" s="1026"/>
      <c r="AV9" s="1026">
        <v>0.6</v>
      </c>
      <c r="AW9" s="1027"/>
      <c r="AX9" s="1027"/>
      <c r="AY9" s="1028"/>
      <c r="AZ9" s="1029"/>
    </row>
    <row r="10" spans="1:52" s="1023" customFormat="1" ht="33.75" customHeight="1">
      <c r="A10" s="1775"/>
      <c r="B10" s="1821" t="s">
        <v>6995</v>
      </c>
      <c r="C10" s="1068">
        <v>600</v>
      </c>
      <c r="D10" s="1069">
        <v>0</v>
      </c>
      <c r="E10" s="1070">
        <f t="shared" si="13"/>
        <v>0</v>
      </c>
      <c r="F10" s="1071"/>
      <c r="G10" s="1071">
        <f t="shared" si="0"/>
        <v>0</v>
      </c>
      <c r="H10" s="1071">
        <v>0</v>
      </c>
      <c r="I10" s="1070">
        <f t="shared" si="14"/>
        <v>0</v>
      </c>
      <c r="J10" s="1071"/>
      <c r="K10" s="1072">
        <f t="shared" si="1"/>
        <v>0</v>
      </c>
      <c r="L10" s="1073"/>
      <c r="M10" s="1070">
        <f t="shared" si="15"/>
        <v>0</v>
      </c>
      <c r="N10" s="1071">
        <f t="shared" si="2"/>
        <v>0</v>
      </c>
      <c r="O10" s="1074">
        <f t="shared" si="3"/>
        <v>0</v>
      </c>
      <c r="P10" s="1075">
        <f t="shared" si="16"/>
        <v>0</v>
      </c>
      <c r="Q10" s="1070">
        <f t="shared" si="17"/>
        <v>0</v>
      </c>
      <c r="R10" s="1071"/>
      <c r="S10" s="1071">
        <f t="shared" si="4"/>
        <v>0</v>
      </c>
      <c r="T10" s="1076"/>
      <c r="U10" s="1069">
        <f t="shared" si="5"/>
        <v>0</v>
      </c>
      <c r="V10" s="1070">
        <f t="shared" si="6"/>
        <v>0</v>
      </c>
      <c r="W10" s="1071"/>
      <c r="X10" s="1072">
        <f t="shared" si="7"/>
        <v>0</v>
      </c>
      <c r="Y10" s="1077"/>
      <c r="Z10" s="1078">
        <f t="shared" si="8"/>
        <v>0</v>
      </c>
      <c r="AA10" s="1070">
        <f t="shared" si="18"/>
        <v>0</v>
      </c>
      <c r="AB10" s="1071"/>
      <c r="AC10" s="1072">
        <f t="shared" si="9"/>
        <v>0</v>
      </c>
      <c r="AD10" s="1077"/>
      <c r="AE10" s="1318">
        <f t="shared" si="10"/>
        <v>0</v>
      </c>
      <c r="AF10" s="1319">
        <f t="shared" si="19"/>
        <v>0</v>
      </c>
      <c r="AG10" s="1182"/>
      <c r="AH10" s="1182">
        <f t="shared" si="11"/>
        <v>0</v>
      </c>
      <c r="AI10" s="1320"/>
      <c r="AJ10" s="1022"/>
      <c r="AL10" s="1777"/>
      <c r="AM10" s="1024" t="s">
        <v>6996</v>
      </c>
      <c r="AN10" s="1777"/>
      <c r="AO10" s="1739"/>
      <c r="AP10" s="1739"/>
      <c r="AQ10" s="1025">
        <f t="shared" si="12"/>
        <v>1</v>
      </c>
      <c r="AR10" s="1026">
        <v>0</v>
      </c>
      <c r="AS10" s="1026"/>
      <c r="AT10" s="1026"/>
      <c r="AU10" s="1026"/>
      <c r="AV10" s="1026">
        <v>1</v>
      </c>
      <c r="AW10" s="1027"/>
      <c r="AX10" s="1027"/>
      <c r="AY10" s="1028"/>
      <c r="AZ10" s="1029"/>
    </row>
    <row r="11" spans="1:52" s="1023" customFormat="1" ht="33.75" customHeight="1">
      <c r="A11" s="1775"/>
      <c r="B11" s="1822"/>
      <c r="C11" s="1079">
        <v>1000</v>
      </c>
      <c r="D11" s="1041">
        <v>4</v>
      </c>
      <c r="E11" s="1042">
        <f t="shared" si="13"/>
        <v>4</v>
      </c>
      <c r="F11" s="1043">
        <v>490000</v>
      </c>
      <c r="G11" s="1043">
        <f t="shared" si="0"/>
        <v>1960000</v>
      </c>
      <c r="H11" s="1043">
        <v>4</v>
      </c>
      <c r="I11" s="1042">
        <f t="shared" si="14"/>
        <v>4</v>
      </c>
      <c r="J11" s="1043">
        <v>490000</v>
      </c>
      <c r="K11" s="1044">
        <f t="shared" si="1"/>
        <v>1960000</v>
      </c>
      <c r="L11" s="1045">
        <v>4</v>
      </c>
      <c r="M11" s="1042">
        <f t="shared" si="15"/>
        <v>4</v>
      </c>
      <c r="N11" s="1043">
        <f t="shared" si="2"/>
        <v>387000</v>
      </c>
      <c r="O11" s="1046">
        <f t="shared" si="3"/>
        <v>1548000</v>
      </c>
      <c r="P11" s="1047">
        <f t="shared" si="16"/>
        <v>4</v>
      </c>
      <c r="Q11" s="1042">
        <f t="shared" si="17"/>
        <v>4</v>
      </c>
      <c r="R11" s="1043">
        <v>387000</v>
      </c>
      <c r="S11" s="1043">
        <f t="shared" si="4"/>
        <v>1548000</v>
      </c>
      <c r="T11" s="1048" t="s">
        <v>6997</v>
      </c>
      <c r="U11" s="1041">
        <f t="shared" si="5"/>
        <v>4</v>
      </c>
      <c r="V11" s="1042">
        <f t="shared" si="6"/>
        <v>4</v>
      </c>
      <c r="W11" s="1043">
        <v>467400</v>
      </c>
      <c r="X11" s="1044">
        <f>IFERROR(U11*W11,0)</f>
        <v>1869600</v>
      </c>
      <c r="Y11" s="1049" t="s">
        <v>7144</v>
      </c>
      <c r="Z11" s="1050">
        <f t="shared" si="8"/>
        <v>4</v>
      </c>
      <c r="AA11" s="1042">
        <f t="shared" si="18"/>
        <v>4</v>
      </c>
      <c r="AB11" s="1043">
        <v>467400</v>
      </c>
      <c r="AC11" s="1044">
        <f t="shared" si="9"/>
        <v>1869600</v>
      </c>
      <c r="AD11" s="1049" t="s">
        <v>6998</v>
      </c>
      <c r="AE11" s="1050">
        <f t="shared" si="10"/>
        <v>4</v>
      </c>
      <c r="AF11" s="1042">
        <f t="shared" si="19"/>
        <v>4</v>
      </c>
      <c r="AG11" s="1043">
        <v>420600</v>
      </c>
      <c r="AH11" s="1043">
        <f t="shared" si="11"/>
        <v>1682400</v>
      </c>
      <c r="AI11" s="1316" t="s">
        <v>7151</v>
      </c>
      <c r="AJ11" s="1022"/>
      <c r="AL11" s="1778"/>
      <c r="AM11" s="1024" t="s">
        <v>6999</v>
      </c>
      <c r="AN11" s="1778"/>
      <c r="AO11" s="1740"/>
      <c r="AP11" s="1740"/>
      <c r="AQ11" s="1025">
        <f t="shared" si="12"/>
        <v>1</v>
      </c>
      <c r="AR11" s="1026">
        <v>0.4</v>
      </c>
      <c r="AS11" s="1026"/>
      <c r="AT11" s="1026"/>
      <c r="AU11" s="1026"/>
      <c r="AV11" s="1026">
        <v>0.6</v>
      </c>
      <c r="AW11" s="1027"/>
      <c r="AX11" s="1027"/>
      <c r="AY11" s="1028"/>
      <c r="AZ11" s="1029"/>
    </row>
    <row r="12" spans="1:52" s="1091" customFormat="1" ht="37.5" customHeight="1" thickBot="1">
      <c r="A12" s="1771" t="s">
        <v>7000</v>
      </c>
      <c r="B12" s="1772"/>
      <c r="C12" s="1773"/>
      <c r="D12" s="1080">
        <f t="shared" ref="D12:AF12" si="35">+SUM(D5:D11)</f>
        <v>8</v>
      </c>
      <c r="E12" s="1081">
        <f t="shared" si="35"/>
        <v>4.3</v>
      </c>
      <c r="F12" s="1082"/>
      <c r="G12" s="1082">
        <f t="shared" si="35"/>
        <v>2399200</v>
      </c>
      <c r="H12" s="1082">
        <f t="shared" si="35"/>
        <v>9</v>
      </c>
      <c r="I12" s="1081">
        <f t="shared" si="35"/>
        <v>4.8</v>
      </c>
      <c r="J12" s="1082"/>
      <c r="K12" s="1083">
        <f t="shared" si="35"/>
        <v>2397500</v>
      </c>
      <c r="L12" s="1084">
        <f t="shared" ref="L12:M12" si="36">+SUM(L5:L11)</f>
        <v>8</v>
      </c>
      <c r="M12" s="1081">
        <f t="shared" si="36"/>
        <v>4.7</v>
      </c>
      <c r="N12" s="1082"/>
      <c r="O12" s="1085">
        <f t="shared" ref="O12" si="37">+SUM(O5:O11)</f>
        <v>2097800</v>
      </c>
      <c r="P12" s="1086">
        <f t="shared" si="35"/>
        <v>8</v>
      </c>
      <c r="Q12" s="1081">
        <f t="shared" si="35"/>
        <v>4.7</v>
      </c>
      <c r="R12" s="1082"/>
      <c r="S12" s="1082">
        <f>+SUM(S5:S11)</f>
        <v>2097800</v>
      </c>
      <c r="T12" s="1087"/>
      <c r="U12" s="1080">
        <f t="shared" ref="U12:V12" si="38">+SUM(U5:U11)</f>
        <v>8</v>
      </c>
      <c r="V12" s="1081">
        <f t="shared" si="38"/>
        <v>4.7</v>
      </c>
      <c r="W12" s="1082"/>
      <c r="X12" s="1083">
        <f>+SUM(X5:X11)</f>
        <v>2409800</v>
      </c>
      <c r="Y12" s="1088"/>
      <c r="Z12" s="1089">
        <f t="shared" si="35"/>
        <v>8</v>
      </c>
      <c r="AA12" s="1081">
        <f t="shared" si="35"/>
        <v>4.7</v>
      </c>
      <c r="AB12" s="1082"/>
      <c r="AC12" s="1083">
        <f>+SUM(AC5:AC11)</f>
        <v>2409800</v>
      </c>
      <c r="AD12" s="1088"/>
      <c r="AE12" s="1089">
        <f t="shared" si="35"/>
        <v>8</v>
      </c>
      <c r="AF12" s="1081">
        <f t="shared" si="35"/>
        <v>4.7</v>
      </c>
      <c r="AG12" s="1082"/>
      <c r="AH12" s="1082">
        <f>+SUM(AH5:AH11)</f>
        <v>2222600</v>
      </c>
      <c r="AI12" s="1321"/>
      <c r="AJ12" s="1090"/>
      <c r="AL12" s="1092"/>
      <c r="AM12" s="1093"/>
      <c r="AN12" s="1092"/>
      <c r="AO12" s="1094"/>
      <c r="AP12" s="1094"/>
      <c r="AQ12" s="1095"/>
      <c r="AR12" s="1096"/>
      <c r="AS12" s="1096"/>
      <c r="AT12" s="1096"/>
      <c r="AU12" s="1096"/>
      <c r="AV12" s="1096"/>
      <c r="AW12" s="1097"/>
      <c r="AX12" s="1097"/>
      <c r="AY12" s="1098"/>
      <c r="AZ12" s="1099"/>
    </row>
    <row r="13" spans="1:52" s="1023" customFormat="1" ht="33.75" customHeight="1">
      <c r="A13" s="1823" t="s">
        <v>7001</v>
      </c>
      <c r="B13" s="1825" t="s">
        <v>7002</v>
      </c>
      <c r="C13" s="1011">
        <v>0</v>
      </c>
      <c r="D13" s="1012">
        <v>1</v>
      </c>
      <c r="E13" s="1013">
        <f>+$C13*D13/1000</f>
        <v>0</v>
      </c>
      <c r="F13" s="1014">
        <v>200000</v>
      </c>
      <c r="G13" s="1014">
        <f t="shared" ref="G13:G22" si="39">+D13*F13</f>
        <v>200000</v>
      </c>
      <c r="H13" s="1014">
        <v>1</v>
      </c>
      <c r="I13" s="1013">
        <f>+$C13*H13/1000</f>
        <v>0</v>
      </c>
      <c r="J13" s="1014">
        <v>200000</v>
      </c>
      <c r="K13" s="1015">
        <f t="shared" ref="K13:K22" si="40">+H13*J13</f>
        <v>200000</v>
      </c>
      <c r="L13" s="1016"/>
      <c r="M13" s="1013">
        <f>+$C13*L13/1000</f>
        <v>0</v>
      </c>
      <c r="N13" s="1014">
        <f t="shared" ref="N13:N21" si="41">R13</f>
        <v>0</v>
      </c>
      <c r="O13" s="1017"/>
      <c r="P13" s="1018">
        <f t="shared" ref="P13" si="42">$L13</f>
        <v>0</v>
      </c>
      <c r="Q13" s="1013">
        <f>+$C13*P13/1000</f>
        <v>0</v>
      </c>
      <c r="R13" s="1014">
        <v>0</v>
      </c>
      <c r="S13" s="1014">
        <f t="shared" ref="S13:S22" si="43">+P13*R13</f>
        <v>0</v>
      </c>
      <c r="T13" s="1019" t="s">
        <v>7154</v>
      </c>
      <c r="U13" s="1012">
        <f t="shared" ref="U13:U22" si="44">$L13</f>
        <v>0</v>
      </c>
      <c r="V13" s="1013">
        <f t="shared" ref="V13:V22" si="45">+$C13*U13/1000</f>
        <v>0</v>
      </c>
      <c r="W13" s="1014">
        <v>0</v>
      </c>
      <c r="X13" s="1015">
        <f>IFERROR(U13*W13,0)</f>
        <v>0</v>
      </c>
      <c r="Y13" s="1020"/>
      <c r="Z13" s="1021">
        <f t="shared" ref="Z13:Z22" si="46">$L13</f>
        <v>0</v>
      </c>
      <c r="AA13" s="1013">
        <f>+$C13*Z13/1000</f>
        <v>0</v>
      </c>
      <c r="AB13" s="1014">
        <v>0</v>
      </c>
      <c r="AC13" s="1015">
        <f>IFERROR(Z13*AB13,0)</f>
        <v>0</v>
      </c>
      <c r="AD13" s="1020"/>
      <c r="AE13" s="1021">
        <f t="shared" ref="AE13:AE22" si="47">$L13</f>
        <v>0</v>
      </c>
      <c r="AF13" s="1013">
        <f>+$C13*AE13/1000</f>
        <v>0</v>
      </c>
      <c r="AG13" s="1014">
        <v>0</v>
      </c>
      <c r="AH13" s="1014">
        <f>IFERROR(AE13*AG13,0)</f>
        <v>0</v>
      </c>
      <c r="AI13" s="1314"/>
      <c r="AJ13" s="1022"/>
      <c r="AL13" s="1776" t="s">
        <v>7003</v>
      </c>
      <c r="AM13" s="1024" t="s">
        <v>7004</v>
      </c>
      <c r="AN13" s="1776" t="s">
        <v>7005</v>
      </c>
      <c r="AO13" s="1738">
        <v>1.35</v>
      </c>
      <c r="AP13" s="1738">
        <f>+AO13-0.11-0.2</f>
        <v>1.04</v>
      </c>
      <c r="AQ13" s="1025">
        <f t="shared" ref="AQ13:AQ84" si="48">+SUM(AR13:AV13)</f>
        <v>1</v>
      </c>
      <c r="AR13" s="1026">
        <v>0</v>
      </c>
      <c r="AS13" s="1026"/>
      <c r="AT13" s="1026"/>
      <c r="AU13" s="1026"/>
      <c r="AV13" s="1026">
        <v>1</v>
      </c>
      <c r="AW13" s="1027"/>
      <c r="AX13" s="1027"/>
      <c r="AY13" s="1028"/>
      <c r="AZ13" s="1029"/>
    </row>
    <row r="14" spans="1:52" s="1023" customFormat="1" ht="33.75" customHeight="1">
      <c r="A14" s="1824"/>
      <c r="B14" s="1826"/>
      <c r="C14" s="1030">
        <v>100</v>
      </c>
      <c r="D14" s="1031">
        <v>2</v>
      </c>
      <c r="E14" s="1032">
        <f t="shared" ref="E14:E22" si="49">+$C14*D14/1000</f>
        <v>0.2</v>
      </c>
      <c r="F14" s="1033">
        <v>230000</v>
      </c>
      <c r="G14" s="1033">
        <f t="shared" si="39"/>
        <v>460000</v>
      </c>
      <c r="H14" s="1033">
        <v>2</v>
      </c>
      <c r="I14" s="1032">
        <f t="shared" ref="I14:I22" si="50">+$C14*H14/1000</f>
        <v>0.2</v>
      </c>
      <c r="J14" s="1033">
        <v>230000</v>
      </c>
      <c r="K14" s="1034">
        <f t="shared" si="40"/>
        <v>460000</v>
      </c>
      <c r="L14" s="1035">
        <v>0</v>
      </c>
      <c r="M14" s="1032">
        <f t="shared" ref="M14:M22" si="51">+$C14*L14/1000</f>
        <v>0</v>
      </c>
      <c r="N14" s="1033">
        <f t="shared" si="41"/>
        <v>0</v>
      </c>
      <c r="O14" s="1036"/>
      <c r="P14" s="1037"/>
      <c r="Q14" s="1032">
        <f t="shared" ref="Q14:Q22" si="52">+$C14*P14/1000</f>
        <v>0</v>
      </c>
      <c r="R14" s="1033">
        <v>0</v>
      </c>
      <c r="S14" s="1033">
        <f t="shared" si="43"/>
        <v>0</v>
      </c>
      <c r="T14" s="1038"/>
      <c r="U14" s="1031">
        <f t="shared" si="44"/>
        <v>0</v>
      </c>
      <c r="V14" s="1032">
        <f t="shared" si="45"/>
        <v>0</v>
      </c>
      <c r="W14" s="1033">
        <v>0</v>
      </c>
      <c r="X14" s="1034">
        <f>IFERROR(U14*W14,0)</f>
        <v>0</v>
      </c>
      <c r="Y14" s="1039"/>
      <c r="Z14" s="1040">
        <f t="shared" si="46"/>
        <v>0</v>
      </c>
      <c r="AA14" s="1032">
        <f t="shared" ref="AA14:AA22" si="53">+$C14*Z14/1000</f>
        <v>0</v>
      </c>
      <c r="AB14" s="1033">
        <v>0</v>
      </c>
      <c r="AC14" s="1034">
        <f>IFERROR(Z14*AB14,0)</f>
        <v>0</v>
      </c>
      <c r="AD14" s="1039"/>
      <c r="AE14" s="1040">
        <f t="shared" si="47"/>
        <v>0</v>
      </c>
      <c r="AF14" s="1032">
        <f t="shared" ref="AF14:AF22" si="54">+$C14*AE14/1000</f>
        <v>0</v>
      </c>
      <c r="AG14" s="1033">
        <v>0</v>
      </c>
      <c r="AH14" s="1033">
        <f>IFERROR(AE14*AG14,0)</f>
        <v>0</v>
      </c>
      <c r="AI14" s="1315"/>
      <c r="AJ14" s="1022"/>
      <c r="AL14" s="1777"/>
      <c r="AM14" s="1024" t="s">
        <v>6992</v>
      </c>
      <c r="AN14" s="1777"/>
      <c r="AO14" s="1739"/>
      <c r="AP14" s="1739"/>
      <c r="AQ14" s="1025">
        <f t="shared" si="48"/>
        <v>1</v>
      </c>
      <c r="AR14" s="1026">
        <v>0</v>
      </c>
      <c r="AS14" s="1026"/>
      <c r="AT14" s="1026"/>
      <c r="AU14" s="1026"/>
      <c r="AV14" s="1026">
        <v>1</v>
      </c>
      <c r="AW14" s="1027"/>
      <c r="AX14" s="1027"/>
      <c r="AY14" s="1028"/>
      <c r="AZ14" s="1029"/>
    </row>
    <row r="15" spans="1:52" s="1023" customFormat="1" ht="33.75" customHeight="1">
      <c r="A15" s="1824"/>
      <c r="B15" s="1826"/>
      <c r="C15" s="1030">
        <v>300</v>
      </c>
      <c r="D15" s="1031">
        <v>1</v>
      </c>
      <c r="E15" s="1032">
        <f t="shared" si="49"/>
        <v>0.3</v>
      </c>
      <c r="F15" s="1033">
        <v>230000</v>
      </c>
      <c r="G15" s="1033">
        <f t="shared" si="39"/>
        <v>230000</v>
      </c>
      <c r="H15" s="1033">
        <v>1</v>
      </c>
      <c r="I15" s="1032">
        <f t="shared" si="50"/>
        <v>0.3</v>
      </c>
      <c r="J15" s="1033">
        <v>230000</v>
      </c>
      <c r="K15" s="1034">
        <f t="shared" si="40"/>
        <v>230000</v>
      </c>
      <c r="L15" s="1035">
        <v>3</v>
      </c>
      <c r="M15" s="1032">
        <f t="shared" si="51"/>
        <v>0.9</v>
      </c>
      <c r="N15" s="1033">
        <f t="shared" si="41"/>
        <v>264300</v>
      </c>
      <c r="O15" s="1036">
        <f t="shared" ref="O15:O22" si="55">+L15*N15</f>
        <v>792900</v>
      </c>
      <c r="P15" s="1037">
        <f t="shared" ref="P15:P22" si="56">$L15</f>
        <v>3</v>
      </c>
      <c r="Q15" s="1032">
        <f t="shared" si="52"/>
        <v>0.9</v>
      </c>
      <c r="R15" s="1033">
        <v>264300</v>
      </c>
      <c r="S15" s="1033">
        <f t="shared" si="43"/>
        <v>792900</v>
      </c>
      <c r="T15" s="1038" t="s">
        <v>7139</v>
      </c>
      <c r="U15" s="1031">
        <f t="shared" si="44"/>
        <v>3</v>
      </c>
      <c r="V15" s="1032">
        <f t="shared" si="45"/>
        <v>0.9</v>
      </c>
      <c r="W15" s="1033">
        <v>282900</v>
      </c>
      <c r="X15" s="1034">
        <f t="shared" ref="X15:X22" si="57">+U15*W15</f>
        <v>848700</v>
      </c>
      <c r="Y15" s="1039" t="s">
        <v>7145</v>
      </c>
      <c r="Z15" s="1040">
        <f t="shared" si="46"/>
        <v>3</v>
      </c>
      <c r="AA15" s="1032">
        <f t="shared" si="53"/>
        <v>0.9</v>
      </c>
      <c r="AB15" s="1033">
        <v>282900</v>
      </c>
      <c r="AC15" s="1034">
        <f t="shared" ref="AC15:AC22" si="58">+Z15*AB15</f>
        <v>848700</v>
      </c>
      <c r="AD15" s="1039" t="s">
        <v>7148</v>
      </c>
      <c r="AE15" s="1040">
        <f t="shared" si="47"/>
        <v>3</v>
      </c>
      <c r="AF15" s="1032">
        <f t="shared" si="54"/>
        <v>0.9</v>
      </c>
      <c r="AG15" s="1033">
        <v>270600</v>
      </c>
      <c r="AH15" s="1033">
        <f t="shared" ref="AH15:AH22" si="59">+AE15*AG15</f>
        <v>811800</v>
      </c>
      <c r="AI15" s="1315" t="s">
        <v>7152</v>
      </c>
      <c r="AJ15" s="1022"/>
      <c r="AL15" s="1777"/>
      <c r="AM15" s="1024" t="s">
        <v>6993</v>
      </c>
      <c r="AN15" s="1777"/>
      <c r="AO15" s="1739"/>
      <c r="AP15" s="1739"/>
      <c r="AQ15" s="1025">
        <f t="shared" si="48"/>
        <v>1</v>
      </c>
      <c r="AR15" s="1026">
        <v>0</v>
      </c>
      <c r="AS15" s="1026"/>
      <c r="AT15" s="1026"/>
      <c r="AU15" s="1026"/>
      <c r="AV15" s="1026">
        <v>1</v>
      </c>
      <c r="AW15" s="1027"/>
      <c r="AX15" s="1027"/>
      <c r="AY15" s="1028"/>
      <c r="AZ15" s="1029"/>
    </row>
    <row r="16" spans="1:52" s="1023" customFormat="1" ht="33.75" customHeight="1">
      <c r="A16" s="1824"/>
      <c r="B16" s="1826"/>
      <c r="C16" s="1030">
        <v>400</v>
      </c>
      <c r="D16" s="1031">
        <v>1</v>
      </c>
      <c r="E16" s="1032">
        <f t="shared" si="49"/>
        <v>0.4</v>
      </c>
      <c r="F16" s="1033">
        <v>270000</v>
      </c>
      <c r="G16" s="1033">
        <f t="shared" si="39"/>
        <v>270000</v>
      </c>
      <c r="H16" s="1033">
        <v>1</v>
      </c>
      <c r="I16" s="1032">
        <f t="shared" si="50"/>
        <v>0.4</v>
      </c>
      <c r="J16" s="1033">
        <v>270000</v>
      </c>
      <c r="K16" s="1034">
        <f t="shared" si="40"/>
        <v>270000</v>
      </c>
      <c r="L16" s="1035">
        <v>1</v>
      </c>
      <c r="M16" s="1032">
        <f t="shared" si="51"/>
        <v>0.4</v>
      </c>
      <c r="N16" s="1033">
        <f t="shared" si="41"/>
        <v>300900</v>
      </c>
      <c r="O16" s="1036">
        <f t="shared" si="55"/>
        <v>300900</v>
      </c>
      <c r="P16" s="1037">
        <f t="shared" si="56"/>
        <v>1</v>
      </c>
      <c r="Q16" s="1032">
        <f t="shared" si="52"/>
        <v>0.4</v>
      </c>
      <c r="R16" s="1033">
        <v>300900</v>
      </c>
      <c r="S16" s="1033">
        <f t="shared" si="43"/>
        <v>300900</v>
      </c>
      <c r="T16" s="1038" t="s">
        <v>7140</v>
      </c>
      <c r="U16" s="1031">
        <f t="shared" si="44"/>
        <v>1</v>
      </c>
      <c r="V16" s="1032">
        <f t="shared" si="45"/>
        <v>0.4</v>
      </c>
      <c r="W16" s="1033">
        <v>332100</v>
      </c>
      <c r="X16" s="1034">
        <f t="shared" si="57"/>
        <v>332100</v>
      </c>
      <c r="Y16" s="1039" t="s">
        <v>7146</v>
      </c>
      <c r="Z16" s="1040">
        <f t="shared" si="46"/>
        <v>1</v>
      </c>
      <c r="AA16" s="1032">
        <f t="shared" si="53"/>
        <v>0.4</v>
      </c>
      <c r="AB16" s="1033">
        <v>332100</v>
      </c>
      <c r="AC16" s="1034">
        <f t="shared" si="58"/>
        <v>332100</v>
      </c>
      <c r="AD16" s="1039" t="s">
        <v>7149</v>
      </c>
      <c r="AE16" s="1040">
        <f t="shared" si="47"/>
        <v>1</v>
      </c>
      <c r="AF16" s="1032">
        <f t="shared" si="54"/>
        <v>0.4</v>
      </c>
      <c r="AG16" s="1033">
        <v>319800</v>
      </c>
      <c r="AH16" s="1033">
        <f t="shared" si="59"/>
        <v>319800</v>
      </c>
      <c r="AI16" s="1315" t="s">
        <v>7153</v>
      </c>
      <c r="AJ16" s="1022"/>
      <c r="AL16" s="1777"/>
      <c r="AM16" s="1024" t="s">
        <v>6994</v>
      </c>
      <c r="AN16" s="1777"/>
      <c r="AO16" s="1739"/>
      <c r="AP16" s="1739"/>
      <c r="AQ16" s="1025">
        <f>+SUM(AR16:AV16)</f>
        <v>1</v>
      </c>
      <c r="AR16" s="1026">
        <v>0.4</v>
      </c>
      <c r="AS16" s="1026"/>
      <c r="AT16" s="1026"/>
      <c r="AU16" s="1026"/>
      <c r="AV16" s="1026">
        <v>0.6</v>
      </c>
      <c r="AW16" s="1027"/>
      <c r="AX16" s="1027"/>
      <c r="AY16" s="1028"/>
      <c r="AZ16" s="1029"/>
    </row>
    <row r="17" spans="1:52" s="1023" customFormat="1" ht="33.75" customHeight="1">
      <c r="A17" s="1824"/>
      <c r="B17" s="1827"/>
      <c r="C17" s="1100">
        <v>500</v>
      </c>
      <c r="D17" s="1101"/>
      <c r="E17" s="1102">
        <f t="shared" si="49"/>
        <v>0</v>
      </c>
      <c r="F17" s="1103"/>
      <c r="G17" s="1103">
        <f t="shared" si="39"/>
        <v>0</v>
      </c>
      <c r="H17" s="1103">
        <v>1</v>
      </c>
      <c r="I17" s="1102">
        <f t="shared" si="50"/>
        <v>0.5</v>
      </c>
      <c r="J17" s="1103">
        <v>270000</v>
      </c>
      <c r="K17" s="1104">
        <f t="shared" si="40"/>
        <v>270000</v>
      </c>
      <c r="L17" s="1105">
        <v>1</v>
      </c>
      <c r="M17" s="1102">
        <f t="shared" si="51"/>
        <v>0.5</v>
      </c>
      <c r="N17" s="1103">
        <f t="shared" si="41"/>
        <v>325600</v>
      </c>
      <c r="O17" s="1106">
        <f t="shared" si="55"/>
        <v>325600</v>
      </c>
      <c r="P17" s="1107">
        <f t="shared" si="56"/>
        <v>1</v>
      </c>
      <c r="Q17" s="1102">
        <f t="shared" si="52"/>
        <v>0.5</v>
      </c>
      <c r="R17" s="1103">
        <v>325600</v>
      </c>
      <c r="S17" s="1103">
        <f t="shared" si="43"/>
        <v>325600</v>
      </c>
      <c r="T17" s="1108" t="s">
        <v>7242</v>
      </c>
      <c r="U17" s="1109">
        <f t="shared" si="44"/>
        <v>1</v>
      </c>
      <c r="V17" s="1102">
        <f t="shared" si="45"/>
        <v>0.5</v>
      </c>
      <c r="W17" s="1103">
        <v>362800</v>
      </c>
      <c r="X17" s="1104">
        <f t="shared" si="57"/>
        <v>362800</v>
      </c>
      <c r="Y17" s="1110" t="s">
        <v>7243</v>
      </c>
      <c r="Z17" s="1111">
        <f t="shared" si="46"/>
        <v>1</v>
      </c>
      <c r="AA17" s="1102">
        <f t="shared" si="53"/>
        <v>0.5</v>
      </c>
      <c r="AB17" s="1103">
        <v>362800</v>
      </c>
      <c r="AC17" s="1104">
        <f t="shared" si="58"/>
        <v>362800</v>
      </c>
      <c r="AD17" s="1110" t="s">
        <v>7244</v>
      </c>
      <c r="AE17" s="1309">
        <f t="shared" si="47"/>
        <v>1</v>
      </c>
      <c r="AF17" s="1301">
        <f t="shared" si="54"/>
        <v>0.5</v>
      </c>
      <c r="AG17" s="1033">
        <v>350500</v>
      </c>
      <c r="AH17" s="1302">
        <f t="shared" si="59"/>
        <v>350500</v>
      </c>
      <c r="AI17" s="1315" t="s">
        <v>7245</v>
      </c>
      <c r="AJ17" s="1022"/>
      <c r="AL17" s="1112"/>
      <c r="AM17" s="1024" t="s">
        <v>6994</v>
      </c>
      <c r="AN17" s="1112"/>
      <c r="AO17" s="1113"/>
      <c r="AP17" s="1113"/>
      <c r="AQ17" s="1025">
        <f>+SUM(AR17:AV17)</f>
        <v>1</v>
      </c>
      <c r="AR17" s="1026">
        <v>0.4</v>
      </c>
      <c r="AS17" s="1026"/>
      <c r="AT17" s="1026"/>
      <c r="AU17" s="1026"/>
      <c r="AV17" s="1026">
        <v>0.6</v>
      </c>
      <c r="AW17" s="1027"/>
      <c r="AX17" s="1027"/>
      <c r="AY17" s="1028"/>
      <c r="AZ17" s="1029"/>
    </row>
    <row r="18" spans="1:52" s="1023" customFormat="1" ht="33.75" customHeight="1">
      <c r="A18" s="1824"/>
      <c r="B18" s="1831" t="s">
        <v>6973</v>
      </c>
      <c r="C18" s="1114">
        <v>500</v>
      </c>
      <c r="D18" s="1069">
        <v>6</v>
      </c>
      <c r="E18" s="1070">
        <f t="shared" si="49"/>
        <v>3</v>
      </c>
      <c r="F18" s="1071">
        <v>238000</v>
      </c>
      <c r="G18" s="1071">
        <f t="shared" si="39"/>
        <v>1428000</v>
      </c>
      <c r="H18" s="1071">
        <v>6</v>
      </c>
      <c r="I18" s="1070">
        <f t="shared" si="50"/>
        <v>3</v>
      </c>
      <c r="J18" s="1071">
        <v>238000</v>
      </c>
      <c r="K18" s="1072">
        <f t="shared" si="40"/>
        <v>1428000</v>
      </c>
      <c r="L18" s="1115">
        <v>4</v>
      </c>
      <c r="M18" s="1070">
        <f t="shared" si="51"/>
        <v>2</v>
      </c>
      <c r="N18" s="1071">
        <f t="shared" si="41"/>
        <v>208800</v>
      </c>
      <c r="O18" s="1116">
        <f t="shared" si="55"/>
        <v>835200</v>
      </c>
      <c r="P18" s="1117">
        <f t="shared" si="56"/>
        <v>4</v>
      </c>
      <c r="Q18" s="1070">
        <f t="shared" si="52"/>
        <v>2</v>
      </c>
      <c r="R18" s="1071">
        <v>208800</v>
      </c>
      <c r="S18" s="1071">
        <f t="shared" si="43"/>
        <v>835200</v>
      </c>
      <c r="T18" s="1076" t="s">
        <v>7006</v>
      </c>
      <c r="U18" s="1069">
        <f t="shared" si="44"/>
        <v>4</v>
      </c>
      <c r="V18" s="1070">
        <f t="shared" si="45"/>
        <v>2</v>
      </c>
      <c r="W18" s="1071">
        <v>292700</v>
      </c>
      <c r="X18" s="1072">
        <f t="shared" si="57"/>
        <v>1170800</v>
      </c>
      <c r="Y18" s="1118" t="s">
        <v>7007</v>
      </c>
      <c r="Z18" s="1119">
        <f t="shared" si="46"/>
        <v>4</v>
      </c>
      <c r="AA18" s="1070">
        <f t="shared" si="53"/>
        <v>2</v>
      </c>
      <c r="AB18" s="1071">
        <v>292700</v>
      </c>
      <c r="AC18" s="1072">
        <f t="shared" si="58"/>
        <v>1170800</v>
      </c>
      <c r="AD18" s="1118" t="s">
        <v>7008</v>
      </c>
      <c r="AE18" s="1318">
        <f t="shared" si="47"/>
        <v>4</v>
      </c>
      <c r="AF18" s="1319">
        <f t="shared" si="54"/>
        <v>2</v>
      </c>
      <c r="AG18" s="1182">
        <v>270600</v>
      </c>
      <c r="AH18" s="1182">
        <f t="shared" si="59"/>
        <v>1082400</v>
      </c>
      <c r="AI18" s="1320" t="s">
        <v>7009</v>
      </c>
      <c r="AJ18" s="1022"/>
      <c r="AL18" s="1776" t="s">
        <v>7010</v>
      </c>
      <c r="AM18" s="1024" t="s">
        <v>7011</v>
      </c>
      <c r="AN18" s="1776" t="s">
        <v>7012</v>
      </c>
      <c r="AO18" s="1738">
        <v>2.11</v>
      </c>
      <c r="AP18" s="1738">
        <f>+AO18-0.11-0.2</f>
        <v>1.7999999999999998</v>
      </c>
      <c r="AQ18" s="1025">
        <f t="shared" si="48"/>
        <v>1.8</v>
      </c>
      <c r="AR18" s="1026">
        <v>0</v>
      </c>
      <c r="AS18" s="1026">
        <v>0.5</v>
      </c>
      <c r="AT18" s="1026">
        <v>0.5</v>
      </c>
      <c r="AU18" s="1026"/>
      <c r="AV18" s="1026">
        <v>0.8</v>
      </c>
      <c r="AW18" s="1027"/>
      <c r="AX18" s="1027"/>
      <c r="AY18" s="1028"/>
      <c r="AZ18" s="1029"/>
    </row>
    <row r="19" spans="1:52" s="1023" customFormat="1" ht="33.75" customHeight="1">
      <c r="A19" s="1824"/>
      <c r="B19" s="1829"/>
      <c r="C19" s="1120">
        <v>700</v>
      </c>
      <c r="D19" s="1031">
        <v>1</v>
      </c>
      <c r="E19" s="1032">
        <f t="shared" si="49"/>
        <v>0.7</v>
      </c>
      <c r="F19" s="1033">
        <v>390000</v>
      </c>
      <c r="G19" s="1033">
        <f t="shared" si="39"/>
        <v>390000</v>
      </c>
      <c r="H19" s="1033">
        <v>1</v>
      </c>
      <c r="I19" s="1032">
        <f t="shared" si="50"/>
        <v>0.7</v>
      </c>
      <c r="J19" s="1033">
        <v>390000</v>
      </c>
      <c r="K19" s="1034">
        <f t="shared" si="40"/>
        <v>390000</v>
      </c>
      <c r="L19" s="1035">
        <v>0</v>
      </c>
      <c r="M19" s="1032">
        <f t="shared" si="51"/>
        <v>0</v>
      </c>
      <c r="N19" s="1033">
        <f t="shared" si="41"/>
        <v>0</v>
      </c>
      <c r="O19" s="1036">
        <f t="shared" si="55"/>
        <v>0</v>
      </c>
      <c r="P19" s="1037">
        <f t="shared" si="56"/>
        <v>0</v>
      </c>
      <c r="Q19" s="1032">
        <f t="shared" si="52"/>
        <v>0</v>
      </c>
      <c r="R19" s="1033"/>
      <c r="S19" s="1033">
        <f t="shared" si="43"/>
        <v>0</v>
      </c>
      <c r="T19" s="1038"/>
      <c r="U19" s="1031">
        <f t="shared" si="44"/>
        <v>0</v>
      </c>
      <c r="V19" s="1032">
        <f t="shared" si="45"/>
        <v>0</v>
      </c>
      <c r="W19" s="1033"/>
      <c r="X19" s="1034">
        <f t="shared" si="57"/>
        <v>0</v>
      </c>
      <c r="Y19" s="1039"/>
      <c r="Z19" s="1040">
        <f t="shared" si="46"/>
        <v>0</v>
      </c>
      <c r="AA19" s="1032">
        <f t="shared" si="53"/>
        <v>0</v>
      </c>
      <c r="AB19" s="1033"/>
      <c r="AC19" s="1034">
        <f t="shared" si="58"/>
        <v>0</v>
      </c>
      <c r="AD19" s="1039"/>
      <c r="AE19" s="1040">
        <f t="shared" si="47"/>
        <v>0</v>
      </c>
      <c r="AF19" s="1032">
        <f t="shared" si="54"/>
        <v>0</v>
      </c>
      <c r="AG19" s="1033"/>
      <c r="AH19" s="1033">
        <f t="shared" si="59"/>
        <v>0</v>
      </c>
      <c r="AI19" s="1315"/>
      <c r="AJ19" s="1022"/>
      <c r="AL19" s="1777"/>
      <c r="AM19" s="1024"/>
      <c r="AN19" s="1777"/>
      <c r="AO19" s="1739"/>
      <c r="AP19" s="1739"/>
      <c r="AQ19" s="1025"/>
      <c r="AR19" s="1026"/>
      <c r="AS19" s="1026"/>
      <c r="AT19" s="1026"/>
      <c r="AU19" s="1026"/>
      <c r="AV19" s="1026"/>
      <c r="AW19" s="1027"/>
      <c r="AX19" s="1027"/>
      <c r="AY19" s="1028"/>
      <c r="AZ19" s="1029"/>
    </row>
    <row r="20" spans="1:52" s="1023" customFormat="1" ht="33.75" customHeight="1">
      <c r="A20" s="1824"/>
      <c r="B20" s="1822"/>
      <c r="C20" s="1121">
        <v>1000</v>
      </c>
      <c r="D20" s="1041">
        <v>3</v>
      </c>
      <c r="E20" s="1042">
        <f t="shared" si="49"/>
        <v>3</v>
      </c>
      <c r="F20" s="1043">
        <v>455000</v>
      </c>
      <c r="G20" s="1043">
        <f t="shared" si="39"/>
        <v>1365000</v>
      </c>
      <c r="H20" s="1043">
        <v>3</v>
      </c>
      <c r="I20" s="1042">
        <f t="shared" si="50"/>
        <v>3</v>
      </c>
      <c r="J20" s="1043">
        <v>455000</v>
      </c>
      <c r="K20" s="1044">
        <f t="shared" si="40"/>
        <v>1365000</v>
      </c>
      <c r="L20" s="1045">
        <v>4</v>
      </c>
      <c r="M20" s="1042">
        <f t="shared" si="51"/>
        <v>4</v>
      </c>
      <c r="N20" s="1043">
        <f t="shared" si="41"/>
        <v>376400</v>
      </c>
      <c r="O20" s="1046">
        <f t="shared" si="55"/>
        <v>1505600</v>
      </c>
      <c r="P20" s="1047">
        <f t="shared" si="56"/>
        <v>4</v>
      </c>
      <c r="Q20" s="1042">
        <f t="shared" si="52"/>
        <v>4</v>
      </c>
      <c r="R20" s="1043">
        <v>376400</v>
      </c>
      <c r="S20" s="1043">
        <f t="shared" si="43"/>
        <v>1505600</v>
      </c>
      <c r="T20" s="1048" t="s">
        <v>7013</v>
      </c>
      <c r="U20" s="1041">
        <f t="shared" si="44"/>
        <v>4</v>
      </c>
      <c r="V20" s="1042">
        <f t="shared" si="45"/>
        <v>4</v>
      </c>
      <c r="W20" s="1043">
        <v>559600</v>
      </c>
      <c r="X20" s="1044">
        <f t="shared" si="57"/>
        <v>2238400</v>
      </c>
      <c r="Y20" s="1049" t="s">
        <v>7014</v>
      </c>
      <c r="Z20" s="1050">
        <f t="shared" si="46"/>
        <v>4</v>
      </c>
      <c r="AA20" s="1042">
        <f t="shared" si="53"/>
        <v>4</v>
      </c>
      <c r="AB20" s="1043">
        <v>559600</v>
      </c>
      <c r="AC20" s="1044">
        <f t="shared" si="58"/>
        <v>2238400</v>
      </c>
      <c r="AD20" s="1049" t="s">
        <v>7015</v>
      </c>
      <c r="AE20" s="1050">
        <f t="shared" si="47"/>
        <v>4</v>
      </c>
      <c r="AF20" s="1042">
        <f t="shared" si="54"/>
        <v>4</v>
      </c>
      <c r="AG20" s="1043">
        <v>535000</v>
      </c>
      <c r="AH20" s="1043">
        <f t="shared" si="59"/>
        <v>2140000</v>
      </c>
      <c r="AI20" s="1316" t="s">
        <v>7016</v>
      </c>
      <c r="AJ20" s="1022"/>
      <c r="AL20" s="1777"/>
      <c r="AM20" s="1024" t="s">
        <v>6992</v>
      </c>
      <c r="AN20" s="1777"/>
      <c r="AO20" s="1739"/>
      <c r="AP20" s="1739"/>
      <c r="AQ20" s="1025">
        <f t="shared" si="48"/>
        <v>1.7999999999999998</v>
      </c>
      <c r="AR20" s="1026">
        <v>0.1</v>
      </c>
      <c r="AS20" s="1026">
        <v>0.5</v>
      </c>
      <c r="AT20" s="1026"/>
      <c r="AU20" s="1026"/>
      <c r="AV20" s="1026">
        <v>1.2</v>
      </c>
      <c r="AW20" s="1027"/>
      <c r="AX20" s="1027"/>
      <c r="AY20" s="1028"/>
      <c r="AZ20" s="1029"/>
    </row>
    <row r="21" spans="1:52" s="1023" customFormat="1" ht="33.75" customHeight="1">
      <c r="A21" s="1824"/>
      <c r="B21" s="1831" t="s">
        <v>6995</v>
      </c>
      <c r="C21" s="1068">
        <v>800</v>
      </c>
      <c r="D21" s="1069">
        <v>1</v>
      </c>
      <c r="E21" s="1070">
        <f t="shared" si="49"/>
        <v>0.8</v>
      </c>
      <c r="F21" s="1071">
        <v>450000</v>
      </c>
      <c r="G21" s="1071">
        <f t="shared" si="39"/>
        <v>450000</v>
      </c>
      <c r="H21" s="1071">
        <v>1</v>
      </c>
      <c r="I21" s="1070">
        <f t="shared" si="50"/>
        <v>0.8</v>
      </c>
      <c r="J21" s="1071">
        <v>450000</v>
      </c>
      <c r="K21" s="1072">
        <f t="shared" si="40"/>
        <v>450000</v>
      </c>
      <c r="L21" s="1115">
        <v>0</v>
      </c>
      <c r="M21" s="1070">
        <f t="shared" si="51"/>
        <v>0</v>
      </c>
      <c r="N21" s="1071">
        <f t="shared" si="41"/>
        <v>0</v>
      </c>
      <c r="O21" s="1116">
        <f t="shared" si="55"/>
        <v>0</v>
      </c>
      <c r="P21" s="1117">
        <f t="shared" si="56"/>
        <v>0</v>
      </c>
      <c r="Q21" s="1070">
        <f t="shared" si="52"/>
        <v>0</v>
      </c>
      <c r="R21" s="1071"/>
      <c r="S21" s="1071">
        <f t="shared" si="43"/>
        <v>0</v>
      </c>
      <c r="T21" s="1076"/>
      <c r="U21" s="1069">
        <f t="shared" si="44"/>
        <v>0</v>
      </c>
      <c r="V21" s="1070">
        <f t="shared" si="45"/>
        <v>0</v>
      </c>
      <c r="W21" s="1071"/>
      <c r="X21" s="1072">
        <f t="shared" si="57"/>
        <v>0</v>
      </c>
      <c r="Y21" s="1118"/>
      <c r="Z21" s="1119">
        <f t="shared" si="46"/>
        <v>0</v>
      </c>
      <c r="AA21" s="1070">
        <f t="shared" si="53"/>
        <v>0</v>
      </c>
      <c r="AB21" s="1071"/>
      <c r="AC21" s="1072">
        <f t="shared" si="58"/>
        <v>0</v>
      </c>
      <c r="AD21" s="1118"/>
      <c r="AE21" s="1318">
        <f t="shared" si="47"/>
        <v>0</v>
      </c>
      <c r="AF21" s="1319">
        <f t="shared" si="54"/>
        <v>0</v>
      </c>
      <c r="AG21" s="1182"/>
      <c r="AH21" s="1182">
        <f t="shared" si="59"/>
        <v>0</v>
      </c>
      <c r="AI21" s="1320"/>
      <c r="AJ21" s="1022"/>
      <c r="AL21" s="1777"/>
      <c r="AM21" s="1024" t="s">
        <v>6993</v>
      </c>
      <c r="AN21" s="1777"/>
      <c r="AO21" s="1739"/>
      <c r="AP21" s="1739"/>
      <c r="AQ21" s="1025">
        <f t="shared" si="48"/>
        <v>1.8</v>
      </c>
      <c r="AR21" s="1122">
        <v>0.5</v>
      </c>
      <c r="AS21" s="1122">
        <v>0.5</v>
      </c>
      <c r="AT21" s="1122"/>
      <c r="AU21" s="1122"/>
      <c r="AV21" s="1122">
        <v>0.8</v>
      </c>
      <c r="AW21" s="1027"/>
      <c r="AX21" s="1027"/>
      <c r="AY21" s="1028"/>
      <c r="AZ21" s="1029"/>
    </row>
    <row r="22" spans="1:52" s="1023" customFormat="1" ht="33.75" customHeight="1">
      <c r="A22" s="1824"/>
      <c r="B22" s="1829"/>
      <c r="C22" s="1123">
        <v>1200</v>
      </c>
      <c r="D22" s="1031">
        <v>4</v>
      </c>
      <c r="E22" s="1032">
        <f t="shared" si="49"/>
        <v>4.8</v>
      </c>
      <c r="F22" s="1033">
        <v>520000</v>
      </c>
      <c r="G22" s="1033">
        <f t="shared" si="39"/>
        <v>2080000</v>
      </c>
      <c r="H22" s="1033">
        <v>4</v>
      </c>
      <c r="I22" s="1032">
        <f t="shared" si="50"/>
        <v>4.8</v>
      </c>
      <c r="J22" s="1033">
        <v>520000</v>
      </c>
      <c r="K22" s="1034">
        <f t="shared" si="40"/>
        <v>2080000</v>
      </c>
      <c r="L22" s="1035">
        <v>5</v>
      </c>
      <c r="M22" s="1032">
        <f t="shared" si="51"/>
        <v>6</v>
      </c>
      <c r="N22" s="1033">
        <f>R22</f>
        <v>620600</v>
      </c>
      <c r="O22" s="1036">
        <f t="shared" si="55"/>
        <v>3103000</v>
      </c>
      <c r="P22" s="1037">
        <f t="shared" si="56"/>
        <v>5</v>
      </c>
      <c r="Q22" s="1032">
        <f t="shared" si="52"/>
        <v>6</v>
      </c>
      <c r="R22" s="1033">
        <v>620600</v>
      </c>
      <c r="S22" s="1033">
        <f t="shared" si="43"/>
        <v>3103000</v>
      </c>
      <c r="T22" s="1038" t="s">
        <v>7017</v>
      </c>
      <c r="U22" s="1031">
        <f t="shared" si="44"/>
        <v>5</v>
      </c>
      <c r="V22" s="1032">
        <f t="shared" si="45"/>
        <v>6</v>
      </c>
      <c r="W22" s="1033">
        <v>676500</v>
      </c>
      <c r="X22" s="1034">
        <f t="shared" si="57"/>
        <v>3382500</v>
      </c>
      <c r="Y22" s="1039" t="s">
        <v>7018</v>
      </c>
      <c r="Z22" s="1040">
        <f t="shared" si="46"/>
        <v>5</v>
      </c>
      <c r="AA22" s="1032">
        <f t="shared" si="53"/>
        <v>6</v>
      </c>
      <c r="AB22" s="1033">
        <v>639600</v>
      </c>
      <c r="AC22" s="1034">
        <f t="shared" si="58"/>
        <v>3198000</v>
      </c>
      <c r="AD22" s="1039" t="s">
        <v>7019</v>
      </c>
      <c r="AE22" s="1040">
        <f t="shared" si="47"/>
        <v>5</v>
      </c>
      <c r="AF22" s="1032">
        <f t="shared" si="54"/>
        <v>6</v>
      </c>
      <c r="AG22" s="1033">
        <v>854800</v>
      </c>
      <c r="AH22" s="1033">
        <f t="shared" si="59"/>
        <v>4274000</v>
      </c>
      <c r="AI22" s="1315" t="s">
        <v>7020</v>
      </c>
      <c r="AJ22" s="1022"/>
      <c r="AL22" s="1777"/>
      <c r="AM22" s="1024" t="s">
        <v>6994</v>
      </c>
      <c r="AN22" s="1777"/>
      <c r="AO22" s="1739"/>
      <c r="AP22" s="1739"/>
      <c r="AQ22" s="1025">
        <f>+SUM(AR22:AV22)</f>
        <v>1.8</v>
      </c>
      <c r="AR22" s="1026">
        <v>0.5</v>
      </c>
      <c r="AS22" s="1026">
        <v>0.5</v>
      </c>
      <c r="AT22" s="1026"/>
      <c r="AU22" s="1026"/>
      <c r="AV22" s="1026">
        <v>0.8</v>
      </c>
      <c r="AW22" s="1027"/>
      <c r="AX22" s="1027"/>
      <c r="AY22" s="1028"/>
      <c r="AZ22" s="1029"/>
    </row>
    <row r="23" spans="1:52" s="1091" customFormat="1" ht="37.5" customHeight="1" thickBot="1">
      <c r="A23" s="1771" t="s">
        <v>7000</v>
      </c>
      <c r="B23" s="1772"/>
      <c r="C23" s="1773"/>
      <c r="D23" s="1080">
        <f>+SUM(D13:D22)</f>
        <v>20</v>
      </c>
      <c r="E23" s="1081">
        <f>+SUM(E13:E22)</f>
        <v>13.2</v>
      </c>
      <c r="F23" s="1082"/>
      <c r="G23" s="1082">
        <f>+SUM(G13:G22)</f>
        <v>6873000</v>
      </c>
      <c r="H23" s="1082">
        <f>+SUM(H13:H22)</f>
        <v>21</v>
      </c>
      <c r="I23" s="1081">
        <f>+SUM(I13:I22)</f>
        <v>13.700000000000003</v>
      </c>
      <c r="J23" s="1082"/>
      <c r="K23" s="1083">
        <f>+SUM(K13:K22)</f>
        <v>7143000</v>
      </c>
      <c r="L23" s="1084">
        <f>+SUM(L13:L22)</f>
        <v>18</v>
      </c>
      <c r="M23" s="1081">
        <f>+SUM(M13:M22)</f>
        <v>13.8</v>
      </c>
      <c r="N23" s="1082"/>
      <c r="O23" s="1085">
        <f>+SUM(O13:O22)</f>
        <v>6863200</v>
      </c>
      <c r="P23" s="1086">
        <f>+SUM(P13:P22)</f>
        <v>18</v>
      </c>
      <c r="Q23" s="1081">
        <f>+SUM(Q13:Q22)</f>
        <v>13.8</v>
      </c>
      <c r="R23" s="1082"/>
      <c r="S23" s="1082">
        <f>+SUM(S13:S22)</f>
        <v>6863200</v>
      </c>
      <c r="T23" s="1087"/>
      <c r="U23" s="1080">
        <f>+SUM(U13:U22)</f>
        <v>18</v>
      </c>
      <c r="V23" s="1081">
        <f>+SUM(V13:V22)</f>
        <v>13.8</v>
      </c>
      <c r="W23" s="1082"/>
      <c r="X23" s="1083">
        <f>+SUM(X13:X22)</f>
        <v>8335300</v>
      </c>
      <c r="Y23" s="1088"/>
      <c r="Z23" s="1089">
        <f>+SUM(Z13:Z22)</f>
        <v>18</v>
      </c>
      <c r="AA23" s="1081">
        <f>+SUM(AA13:AA22)</f>
        <v>13.8</v>
      </c>
      <c r="AB23" s="1082"/>
      <c r="AC23" s="1083">
        <f>+SUM(AC13:AC22)</f>
        <v>8150800</v>
      </c>
      <c r="AD23" s="1088"/>
      <c r="AE23" s="1089">
        <f>+SUM(AE13:AE22)</f>
        <v>18</v>
      </c>
      <c r="AF23" s="1081">
        <f>+SUM(AF13:AF22)</f>
        <v>13.8</v>
      </c>
      <c r="AG23" s="1082"/>
      <c r="AH23" s="1082">
        <f>+SUM(AH13:AH22)</f>
        <v>8978500</v>
      </c>
      <c r="AI23" s="1321"/>
      <c r="AJ23" s="1090"/>
      <c r="AL23" s="1777"/>
      <c r="AM23" s="1093" t="s">
        <v>6996</v>
      </c>
      <c r="AN23" s="1777"/>
      <c r="AO23" s="1739"/>
      <c r="AP23" s="1739"/>
      <c r="AQ23" s="1095">
        <f t="shared" si="48"/>
        <v>1.6</v>
      </c>
      <c r="AR23" s="1096">
        <v>0.3</v>
      </c>
      <c r="AS23" s="1096">
        <v>0.5</v>
      </c>
      <c r="AT23" s="1096"/>
      <c r="AU23" s="1096"/>
      <c r="AV23" s="1096">
        <v>0.8</v>
      </c>
      <c r="AW23" s="1097"/>
      <c r="AX23" s="1097"/>
      <c r="AY23" s="1098"/>
      <c r="AZ23" s="1099"/>
    </row>
    <row r="24" spans="1:52" s="1023" customFormat="1" ht="33.75" customHeight="1">
      <c r="A24" s="1824" t="s">
        <v>7247</v>
      </c>
      <c r="B24" s="1826" t="s">
        <v>7246</v>
      </c>
      <c r="C24" s="1030">
        <v>400</v>
      </c>
      <c r="D24" s="1031">
        <v>1</v>
      </c>
      <c r="E24" s="1032">
        <f>+$C24*D24/1000</f>
        <v>0.4</v>
      </c>
      <c r="F24" s="1033">
        <v>330000</v>
      </c>
      <c r="G24" s="1033">
        <f>+D24*F24</f>
        <v>330000</v>
      </c>
      <c r="H24" s="1033">
        <v>1</v>
      </c>
      <c r="I24" s="1032">
        <f>+$C24*H24/1000</f>
        <v>0.4</v>
      </c>
      <c r="J24" s="1033">
        <v>330000</v>
      </c>
      <c r="K24" s="1034">
        <f>+H24*J24</f>
        <v>330000</v>
      </c>
      <c r="L24" s="1035"/>
      <c r="M24" s="1032">
        <f>+$C24*L24/1000</f>
        <v>0</v>
      </c>
      <c r="N24" s="1033">
        <f t="shared" ref="N24:N27" si="60">S24</f>
        <v>0</v>
      </c>
      <c r="O24" s="1036">
        <f>+L24*N24</f>
        <v>0</v>
      </c>
      <c r="P24" s="1037">
        <f t="shared" ref="P24:P27" si="61">$L24</f>
        <v>0</v>
      </c>
      <c r="Q24" s="1032">
        <f>+$C24*P24/1000</f>
        <v>0</v>
      </c>
      <c r="R24" s="1033">
        <v>0</v>
      </c>
      <c r="S24" s="1033">
        <f>+P24*R24</f>
        <v>0</v>
      </c>
      <c r="T24" s="1310" t="s">
        <v>7021</v>
      </c>
      <c r="U24" s="1031">
        <f t="shared" ref="U24:U27" si="62">$L24</f>
        <v>0</v>
      </c>
      <c r="V24" s="1032">
        <f t="shared" ref="V24:V27" si="63">+$C24*U24/1000</f>
        <v>0</v>
      </c>
      <c r="W24" s="1033"/>
      <c r="X24" s="1034">
        <f>+U24*W24</f>
        <v>0</v>
      </c>
      <c r="Y24" s="1039"/>
      <c r="Z24" s="1040">
        <f t="shared" ref="Z24:Z27" si="64">$L24</f>
        <v>0</v>
      </c>
      <c r="AA24" s="1032">
        <f>+$C24*Z24/1000</f>
        <v>0</v>
      </c>
      <c r="AB24" s="1033"/>
      <c r="AC24" s="1034">
        <f>+Z24*AB24</f>
        <v>0</v>
      </c>
      <c r="AD24" s="1039"/>
      <c r="AE24" s="1040">
        <f t="shared" ref="AE24:AE27" si="65">$L24</f>
        <v>0</v>
      </c>
      <c r="AF24" s="1032">
        <f>+$C24*AE24/1000</f>
        <v>0</v>
      </c>
      <c r="AG24" s="1033"/>
      <c r="AH24" s="1033">
        <f>+AE24*AG24</f>
        <v>0</v>
      </c>
      <c r="AI24" s="1315"/>
      <c r="AJ24" s="1022"/>
      <c r="AL24" s="1778"/>
      <c r="AM24" s="1024" t="s">
        <v>7022</v>
      </c>
      <c r="AN24" s="1778"/>
      <c r="AO24" s="1740"/>
      <c r="AP24" s="1740"/>
      <c r="AQ24" s="1025">
        <f t="shared" si="48"/>
        <v>1.8</v>
      </c>
      <c r="AR24" s="1026">
        <v>0.3</v>
      </c>
      <c r="AS24" s="1026">
        <v>0.7</v>
      </c>
      <c r="AT24" s="1026"/>
      <c r="AU24" s="1026"/>
      <c r="AV24" s="1026">
        <v>0.8</v>
      </c>
      <c r="AW24" s="1027"/>
      <c r="AX24" s="1027"/>
      <c r="AY24" s="1028"/>
      <c r="AZ24" s="1029"/>
    </row>
    <row r="25" spans="1:52" s="1023" customFormat="1" ht="33.75" customHeight="1">
      <c r="A25" s="1824"/>
      <c r="B25" s="1861"/>
      <c r="C25" s="1299">
        <v>500</v>
      </c>
      <c r="D25" s="1300"/>
      <c r="E25" s="1301">
        <f>+$C25*D25/1000</f>
        <v>0</v>
      </c>
      <c r="F25" s="1302"/>
      <c r="G25" s="1302">
        <f>+D25*F25</f>
        <v>0</v>
      </c>
      <c r="H25" s="1302">
        <v>1</v>
      </c>
      <c r="I25" s="1301">
        <f>+$C25*H25/1000</f>
        <v>0.5</v>
      </c>
      <c r="J25" s="1302">
        <v>330000</v>
      </c>
      <c r="K25" s="1303">
        <f>+H25*J25</f>
        <v>330000</v>
      </c>
      <c r="L25" s="1304">
        <v>1</v>
      </c>
      <c r="M25" s="1301">
        <f>+$C25*L25/1000</f>
        <v>0.5</v>
      </c>
      <c r="N25" s="1302">
        <f t="shared" ref="N25" si="66">S25</f>
        <v>643100</v>
      </c>
      <c r="O25" s="1305">
        <f>+L25*N25</f>
        <v>643100</v>
      </c>
      <c r="P25" s="1306">
        <f t="shared" si="61"/>
        <v>1</v>
      </c>
      <c r="Q25" s="1301">
        <f>+$C25*P25/1000</f>
        <v>0.5</v>
      </c>
      <c r="R25" s="1302">
        <v>643100</v>
      </c>
      <c r="S25" s="1302">
        <f>+P25*R25</f>
        <v>643100</v>
      </c>
      <c r="T25" s="1307" t="s">
        <v>7248</v>
      </c>
      <c r="U25" s="1300">
        <f t="shared" si="62"/>
        <v>1</v>
      </c>
      <c r="V25" s="1301">
        <f t="shared" ref="V25" si="67">+$C25*U25/1000</f>
        <v>0.5</v>
      </c>
      <c r="W25" s="1302">
        <v>467400</v>
      </c>
      <c r="X25" s="1303">
        <f>+U25*W25</f>
        <v>467400</v>
      </c>
      <c r="Y25" s="1308" t="s">
        <v>7252</v>
      </c>
      <c r="Z25" s="1309">
        <f t="shared" si="64"/>
        <v>1</v>
      </c>
      <c r="AA25" s="1301">
        <f>+$C25*Z25/1000</f>
        <v>0.5</v>
      </c>
      <c r="AB25" s="1302">
        <v>467400</v>
      </c>
      <c r="AC25" s="1303">
        <f>+Z25*AB25</f>
        <v>467400</v>
      </c>
      <c r="AD25" s="1308" t="s">
        <v>7250</v>
      </c>
      <c r="AE25" s="1309">
        <f t="shared" si="65"/>
        <v>1</v>
      </c>
      <c r="AF25" s="1301">
        <f>+$C25*AE25/1000</f>
        <v>0.5</v>
      </c>
      <c r="AG25" s="1302">
        <v>516600</v>
      </c>
      <c r="AH25" s="1302">
        <f>+AE25*AG25</f>
        <v>516600</v>
      </c>
      <c r="AI25" s="1322" t="s">
        <v>7254</v>
      </c>
      <c r="AJ25" s="1022"/>
      <c r="AL25" s="1294"/>
      <c r="AM25" s="1024" t="s">
        <v>6999</v>
      </c>
      <c r="AN25" s="1294"/>
      <c r="AO25" s="1292"/>
      <c r="AP25" s="1292"/>
      <c r="AQ25" s="1025">
        <f t="shared" ref="AQ25" si="68">+SUM(AR25:AV25)</f>
        <v>1.8</v>
      </c>
      <c r="AR25" s="1026">
        <v>0.3</v>
      </c>
      <c r="AS25" s="1026">
        <v>0.7</v>
      </c>
      <c r="AT25" s="1026"/>
      <c r="AU25" s="1026"/>
      <c r="AV25" s="1026">
        <v>0.8</v>
      </c>
      <c r="AW25" s="1027"/>
      <c r="AX25" s="1027"/>
      <c r="AY25" s="1028"/>
      <c r="AZ25" s="1029"/>
    </row>
    <row r="26" spans="1:52" s="1023" customFormat="1" ht="33.75" customHeight="1">
      <c r="A26" s="1824"/>
      <c r="B26" s="1293" t="s">
        <v>7023</v>
      </c>
      <c r="C26" s="1124">
        <v>500</v>
      </c>
      <c r="D26" s="1069">
        <v>1</v>
      </c>
      <c r="E26" s="1070">
        <f t="shared" ref="E26:E27" si="69">+$C26*D26/1000</f>
        <v>0.5</v>
      </c>
      <c r="F26" s="1071">
        <v>368000</v>
      </c>
      <c r="G26" s="1071">
        <f>+D26*F26</f>
        <v>368000</v>
      </c>
      <c r="H26" s="1071">
        <v>1</v>
      </c>
      <c r="I26" s="1070">
        <f t="shared" ref="I26:I27" si="70">+$C26*H26/1000</f>
        <v>0.5</v>
      </c>
      <c r="J26" s="1071">
        <v>368000</v>
      </c>
      <c r="K26" s="1072">
        <f>+H26*J26</f>
        <v>368000</v>
      </c>
      <c r="L26" s="1115">
        <v>1</v>
      </c>
      <c r="M26" s="1070">
        <f t="shared" ref="M26:M27" si="71">+$C26*L26/1000</f>
        <v>0.5</v>
      </c>
      <c r="N26" s="1071">
        <f t="shared" si="60"/>
        <v>246600</v>
      </c>
      <c r="O26" s="1116">
        <f>+L26*N26</f>
        <v>246600</v>
      </c>
      <c r="P26" s="1117">
        <f t="shared" si="61"/>
        <v>1</v>
      </c>
      <c r="Q26" s="1070">
        <f t="shared" ref="Q26:Q27" si="72">+$C26*P26/1000</f>
        <v>0.5</v>
      </c>
      <c r="R26" s="1071">
        <v>246600</v>
      </c>
      <c r="S26" s="1071">
        <f>+P26*R26</f>
        <v>246600</v>
      </c>
      <c r="T26" s="1125" t="s">
        <v>7249</v>
      </c>
      <c r="U26" s="1069">
        <f t="shared" si="62"/>
        <v>1</v>
      </c>
      <c r="V26" s="1070">
        <f t="shared" si="63"/>
        <v>0.5</v>
      </c>
      <c r="W26" s="1071">
        <v>452600</v>
      </c>
      <c r="X26" s="1072">
        <f>+U26*W26</f>
        <v>452600</v>
      </c>
      <c r="Y26" s="1118" t="s">
        <v>7253</v>
      </c>
      <c r="Z26" s="1119">
        <f t="shared" si="64"/>
        <v>1</v>
      </c>
      <c r="AA26" s="1070">
        <f t="shared" ref="AA26:AA27" si="73">+$C26*Z26/1000</f>
        <v>0.5</v>
      </c>
      <c r="AB26" s="1071">
        <v>452600</v>
      </c>
      <c r="AC26" s="1072">
        <f>+Z26*AB26</f>
        <v>452600</v>
      </c>
      <c r="AD26" s="1118" t="s">
        <v>7251</v>
      </c>
      <c r="AE26" s="1318">
        <f t="shared" si="65"/>
        <v>1</v>
      </c>
      <c r="AF26" s="1319">
        <f t="shared" ref="AF26:AF27" si="74">+$C26*AE26/1000</f>
        <v>0.5</v>
      </c>
      <c r="AG26" s="1182">
        <v>452600</v>
      </c>
      <c r="AH26" s="1182">
        <f>+AE26*AG26</f>
        <v>452600</v>
      </c>
      <c r="AI26" s="1320" t="s">
        <v>7255</v>
      </c>
      <c r="AJ26" s="1022"/>
      <c r="AL26" s="1799" t="s">
        <v>7024</v>
      </c>
      <c r="AM26" s="1024" t="s">
        <v>7025</v>
      </c>
      <c r="AN26" s="1799" t="s">
        <v>7026</v>
      </c>
      <c r="AO26" s="1779">
        <v>1.35</v>
      </c>
      <c r="AP26" s="1779">
        <f>+AO26-0.11-0.2</f>
        <v>1.04</v>
      </c>
      <c r="AQ26" s="1025">
        <f t="shared" si="48"/>
        <v>1</v>
      </c>
      <c r="AR26" s="1026">
        <v>0</v>
      </c>
      <c r="AS26" s="1026"/>
      <c r="AT26" s="1026"/>
      <c r="AU26" s="1026"/>
      <c r="AV26" s="1026">
        <v>1</v>
      </c>
      <c r="AW26" s="1027"/>
      <c r="AX26" s="1027"/>
      <c r="AY26" s="1028"/>
      <c r="AZ26" s="1029"/>
    </row>
    <row r="27" spans="1:52" s="1023" customFormat="1" ht="33.75" customHeight="1">
      <c r="A27" s="1832"/>
      <c r="B27" s="1051" t="s">
        <v>7027</v>
      </c>
      <c r="C27" s="1126">
        <v>1500</v>
      </c>
      <c r="D27" s="1053">
        <v>1</v>
      </c>
      <c r="E27" s="1054">
        <f t="shared" si="69"/>
        <v>1.5</v>
      </c>
      <c r="F27" s="1055">
        <v>1180000</v>
      </c>
      <c r="G27" s="1055">
        <f>+D27*F27</f>
        <v>1180000</v>
      </c>
      <c r="H27" s="1055">
        <v>1</v>
      </c>
      <c r="I27" s="1054">
        <f t="shared" si="70"/>
        <v>1.5</v>
      </c>
      <c r="J27" s="1055">
        <v>1180000</v>
      </c>
      <c r="K27" s="1065">
        <f>+H27*J27</f>
        <v>1180000</v>
      </c>
      <c r="L27" s="1127">
        <v>1</v>
      </c>
      <c r="M27" s="1054">
        <f t="shared" si="71"/>
        <v>1.5</v>
      </c>
      <c r="N27" s="1055">
        <f t="shared" si="60"/>
        <v>1126900</v>
      </c>
      <c r="O27" s="1128">
        <f>+L27*N27</f>
        <v>1126900</v>
      </c>
      <c r="P27" s="1063">
        <f t="shared" si="61"/>
        <v>1</v>
      </c>
      <c r="Q27" s="1054">
        <f t="shared" si="72"/>
        <v>1.5</v>
      </c>
      <c r="R27" s="1055">
        <v>1126900</v>
      </c>
      <c r="S27" s="1055">
        <f>+P27*R27</f>
        <v>1126900</v>
      </c>
      <c r="T27" s="1064" t="s">
        <v>7028</v>
      </c>
      <c r="U27" s="1053">
        <f t="shared" si="62"/>
        <v>1</v>
      </c>
      <c r="V27" s="1054">
        <f t="shared" si="63"/>
        <v>1.5</v>
      </c>
      <c r="W27" s="1055">
        <v>1451400</v>
      </c>
      <c r="X27" s="1065">
        <f>+U27*W27</f>
        <v>1451400</v>
      </c>
      <c r="Y27" s="1066" t="s">
        <v>7029</v>
      </c>
      <c r="Z27" s="1067">
        <f t="shared" si="64"/>
        <v>1</v>
      </c>
      <c r="AA27" s="1054">
        <f t="shared" si="73"/>
        <v>1.5</v>
      </c>
      <c r="AB27" s="1055">
        <v>996300</v>
      </c>
      <c r="AC27" s="1065">
        <f>+Z27*AB27</f>
        <v>996300</v>
      </c>
      <c r="AD27" s="1066" t="s">
        <v>7030</v>
      </c>
      <c r="AE27" s="1067">
        <f t="shared" si="65"/>
        <v>1</v>
      </c>
      <c r="AF27" s="1054">
        <f t="shared" si="74"/>
        <v>1.5</v>
      </c>
      <c r="AG27" s="1055">
        <v>1451400</v>
      </c>
      <c r="AH27" s="1055">
        <f>+AE27*AG27</f>
        <v>1451400</v>
      </c>
      <c r="AI27" s="1317" t="s">
        <v>7031</v>
      </c>
      <c r="AJ27" s="1022"/>
      <c r="AL27" s="1796"/>
      <c r="AM27" s="1024" t="s">
        <v>7032</v>
      </c>
      <c r="AN27" s="1796"/>
      <c r="AO27" s="1780"/>
      <c r="AP27" s="1780"/>
      <c r="AQ27" s="1025">
        <f t="shared" si="48"/>
        <v>1</v>
      </c>
      <c r="AR27" s="1026">
        <v>0</v>
      </c>
      <c r="AS27" s="1026"/>
      <c r="AT27" s="1026"/>
      <c r="AU27" s="1026"/>
      <c r="AV27" s="1026">
        <v>1</v>
      </c>
      <c r="AW27" s="1027"/>
      <c r="AX27" s="1027"/>
      <c r="AY27" s="1028"/>
      <c r="AZ27" s="1029"/>
    </row>
    <row r="28" spans="1:52" s="1091" customFormat="1" ht="37.5" customHeight="1" thickBot="1">
      <c r="A28" s="1771" t="s">
        <v>7033</v>
      </c>
      <c r="B28" s="1772"/>
      <c r="C28" s="1773"/>
      <c r="D28" s="1080">
        <f>+SUM(D24:D27)</f>
        <v>3</v>
      </c>
      <c r="E28" s="1081">
        <f>+SUM(E24:E27)</f>
        <v>2.4</v>
      </c>
      <c r="F28" s="1082"/>
      <c r="G28" s="1082">
        <f>+SUM(G24:G27)</f>
        <v>1878000</v>
      </c>
      <c r="H28" s="1082">
        <f>+SUM(H24:H27)</f>
        <v>4</v>
      </c>
      <c r="I28" s="1081">
        <f>+SUM(I24:I27)</f>
        <v>2.9</v>
      </c>
      <c r="J28" s="1082"/>
      <c r="K28" s="1083">
        <f>+SUM(K24:K27)</f>
        <v>2208000</v>
      </c>
      <c r="L28" s="1084">
        <f>+SUM(L24:L27)</f>
        <v>3</v>
      </c>
      <c r="M28" s="1081">
        <f>+SUM(M24:M27)</f>
        <v>2.5</v>
      </c>
      <c r="N28" s="1082"/>
      <c r="O28" s="1085">
        <f>+SUM(O24:O27)</f>
        <v>2016600</v>
      </c>
      <c r="P28" s="1086">
        <f>+SUM(P24:P27)</f>
        <v>3</v>
      </c>
      <c r="Q28" s="1081">
        <f>+SUM(Q24:Q27)</f>
        <v>2.5</v>
      </c>
      <c r="R28" s="1082"/>
      <c r="S28" s="1082">
        <f>+SUM(S24:S27)</f>
        <v>2016600</v>
      </c>
      <c r="T28" s="1087"/>
      <c r="U28" s="1080">
        <f>+SUM(U24:U27)</f>
        <v>3</v>
      </c>
      <c r="V28" s="1081">
        <f>+SUM(V24:V27)</f>
        <v>2.5</v>
      </c>
      <c r="W28" s="1082"/>
      <c r="X28" s="1083">
        <f>+SUM(X24:X27)</f>
        <v>2371400</v>
      </c>
      <c r="Y28" s="1088"/>
      <c r="Z28" s="1089">
        <f>+SUM(Z24:Z27)</f>
        <v>3</v>
      </c>
      <c r="AA28" s="1081">
        <f>+SUM(AA24:AA27)</f>
        <v>2.5</v>
      </c>
      <c r="AB28" s="1082"/>
      <c r="AC28" s="1083">
        <f>+SUM(AC24:AC27)</f>
        <v>1916300</v>
      </c>
      <c r="AD28" s="1088"/>
      <c r="AE28" s="1089">
        <f>+SUM(AE24:AE27)</f>
        <v>3</v>
      </c>
      <c r="AF28" s="1081">
        <f>+SUM(AF24:AF27)</f>
        <v>2.5</v>
      </c>
      <c r="AG28" s="1082"/>
      <c r="AH28" s="1082">
        <f>+SUM(AH24:AH27)</f>
        <v>2420600</v>
      </c>
      <c r="AI28" s="1321"/>
      <c r="AJ28" s="1090"/>
      <c r="AL28" s="1796"/>
      <c r="AM28" s="1093" t="s">
        <v>7034</v>
      </c>
      <c r="AN28" s="1796"/>
      <c r="AO28" s="1780"/>
      <c r="AP28" s="1780"/>
      <c r="AQ28" s="1095">
        <f t="shared" si="48"/>
        <v>1</v>
      </c>
      <c r="AR28" s="1096">
        <v>0</v>
      </c>
      <c r="AS28" s="1096"/>
      <c r="AT28" s="1096"/>
      <c r="AU28" s="1096"/>
      <c r="AV28" s="1096">
        <v>1</v>
      </c>
      <c r="AW28" s="1097"/>
      <c r="AX28" s="1097"/>
      <c r="AY28" s="1098"/>
      <c r="AZ28" s="1099"/>
    </row>
    <row r="29" spans="1:52" s="1023" customFormat="1" ht="33.75" customHeight="1">
      <c r="A29" s="1823" t="s">
        <v>7035</v>
      </c>
      <c r="B29" s="1825" t="s">
        <v>6972</v>
      </c>
      <c r="C29" s="1312">
        <v>250</v>
      </c>
      <c r="D29" s="1012"/>
      <c r="E29" s="1013">
        <f>+C29*D29/1000</f>
        <v>0</v>
      </c>
      <c r="F29" s="1014"/>
      <c r="G29" s="1014">
        <f t="shared" ref="G29:G34" si="75">+D29*F29</f>
        <v>0</v>
      </c>
      <c r="H29" s="1014"/>
      <c r="I29" s="1013">
        <f>$C29*H29/1000</f>
        <v>0</v>
      </c>
      <c r="J29" s="1014"/>
      <c r="K29" s="1015">
        <f t="shared" ref="K29:K34" si="76">+H29*J29</f>
        <v>0</v>
      </c>
      <c r="L29" s="1016"/>
      <c r="M29" s="1013">
        <f>$C29*L29/1000</f>
        <v>0</v>
      </c>
      <c r="N29" s="1014"/>
      <c r="O29" s="1017">
        <f t="shared" ref="O29:O34" si="77">+L29*N29</f>
        <v>0</v>
      </c>
      <c r="P29" s="1018">
        <f t="shared" ref="P29:P34" si="78">$L29</f>
        <v>0</v>
      </c>
      <c r="Q29" s="1013">
        <f t="shared" ref="Q29" si="79">$C29*P29/1000</f>
        <v>0</v>
      </c>
      <c r="R29" s="1014"/>
      <c r="S29" s="1014">
        <f t="shared" ref="S29:S34" si="80">+P29*R29</f>
        <v>0</v>
      </c>
      <c r="T29" s="1019"/>
      <c r="U29" s="1012">
        <v>1</v>
      </c>
      <c r="V29" s="1013">
        <f t="shared" ref="V29" si="81">+$C29*U29/1000</f>
        <v>0.25</v>
      </c>
      <c r="W29" s="1014">
        <v>608800</v>
      </c>
      <c r="X29" s="1015">
        <f>IFERROR(U29*W29,0)</f>
        <v>608800</v>
      </c>
      <c r="Y29" s="1020" t="s">
        <v>7257</v>
      </c>
      <c r="Z29" s="1021">
        <v>1</v>
      </c>
      <c r="AA29" s="1013">
        <f t="shared" ref="AA29" si="82">$C29*Z29/1000</f>
        <v>0.25</v>
      </c>
      <c r="AB29" s="1014">
        <v>608800</v>
      </c>
      <c r="AC29" s="1015">
        <f t="shared" ref="AC29" si="83">IFERROR(Z29*AB29,0)</f>
        <v>608800</v>
      </c>
      <c r="AD29" s="1020" t="s">
        <v>7259</v>
      </c>
      <c r="AE29" s="1021">
        <v>1</v>
      </c>
      <c r="AF29" s="1013">
        <f t="shared" ref="AF29" si="84">$C29*AE29/1000</f>
        <v>0.25</v>
      </c>
      <c r="AG29" s="1014">
        <v>608800</v>
      </c>
      <c r="AH29" s="1014">
        <f>IFERROR(AE29*AG29,0)</f>
        <v>608800</v>
      </c>
      <c r="AI29" s="1314" t="s">
        <v>7261</v>
      </c>
      <c r="AJ29" s="1022"/>
      <c r="AL29" s="1796"/>
      <c r="AM29" s="1024" t="s">
        <v>6999</v>
      </c>
      <c r="AN29" s="1796"/>
      <c r="AO29" s="1780"/>
      <c r="AP29" s="1780"/>
      <c r="AQ29" s="1025">
        <f t="shared" ref="AQ29" si="85">+SUM(AR29:AV29)</f>
        <v>1.8</v>
      </c>
      <c r="AR29" s="1026">
        <v>0.3</v>
      </c>
      <c r="AS29" s="1026">
        <v>0.7</v>
      </c>
      <c r="AT29" s="1026"/>
      <c r="AU29" s="1026"/>
      <c r="AV29" s="1026">
        <v>0.8</v>
      </c>
      <c r="AW29" s="1027"/>
      <c r="AX29" s="1027"/>
      <c r="AY29" s="1028"/>
      <c r="AZ29" s="1029"/>
    </row>
    <row r="30" spans="1:52" s="1023" customFormat="1" ht="33.75" customHeight="1">
      <c r="A30" s="1824"/>
      <c r="B30" s="1861"/>
      <c r="C30" s="1299">
        <v>450</v>
      </c>
      <c r="D30" s="1300"/>
      <c r="E30" s="1301">
        <f>+C30*D30/1000</f>
        <v>0</v>
      </c>
      <c r="F30" s="1302"/>
      <c r="G30" s="1302">
        <f t="shared" si="75"/>
        <v>0</v>
      </c>
      <c r="H30" s="1302"/>
      <c r="I30" s="1301">
        <f>$C30*H30/1000</f>
        <v>0</v>
      </c>
      <c r="J30" s="1302"/>
      <c r="K30" s="1303">
        <f t="shared" si="76"/>
        <v>0</v>
      </c>
      <c r="L30" s="1304">
        <v>1</v>
      </c>
      <c r="M30" s="1301">
        <f>$C30*L30/1000</f>
        <v>0.45</v>
      </c>
      <c r="N30" s="1302">
        <f t="shared" ref="N30:N34" si="86">S30</f>
        <v>590000</v>
      </c>
      <c r="O30" s="1305">
        <f t="shared" si="77"/>
        <v>590000</v>
      </c>
      <c r="P30" s="1306">
        <f t="shared" si="78"/>
        <v>1</v>
      </c>
      <c r="Q30" s="1301">
        <f t="shared" ref="Q30:Q34" si="87">$C30*P30/1000</f>
        <v>0.45</v>
      </c>
      <c r="R30" s="1302">
        <v>590000</v>
      </c>
      <c r="S30" s="1302">
        <f t="shared" si="80"/>
        <v>590000</v>
      </c>
      <c r="T30" s="1311" t="s">
        <v>7036</v>
      </c>
      <c r="U30" s="1300"/>
      <c r="V30" s="1301">
        <f t="shared" ref="V30:V34" si="88">+$C30*U30/1000</f>
        <v>0</v>
      </c>
      <c r="W30" s="1302"/>
      <c r="X30" s="1303">
        <f>IFERROR(U30*W30,0)</f>
        <v>0</v>
      </c>
      <c r="Y30" s="1308"/>
      <c r="Z30" s="1309"/>
      <c r="AA30" s="1301">
        <f t="shared" ref="AA30:AA34" si="89">$C30*Z30/1000</f>
        <v>0</v>
      </c>
      <c r="AB30" s="1302"/>
      <c r="AC30" s="1303">
        <f t="shared" ref="AC30:AC33" si="90">IFERROR(Z30*AB30,0)</f>
        <v>0</v>
      </c>
      <c r="AD30" s="1308"/>
      <c r="AE30" s="1309"/>
      <c r="AF30" s="1301">
        <f t="shared" ref="AF30:AF34" si="91">$C30*AE30/1000</f>
        <v>0</v>
      </c>
      <c r="AG30" s="1302"/>
      <c r="AH30" s="1302">
        <f>IFERROR(AE30*AG30,0)</f>
        <v>0</v>
      </c>
      <c r="AI30" s="1322"/>
      <c r="AJ30" s="1022"/>
      <c r="AL30" s="1796"/>
      <c r="AM30" s="1024" t="s">
        <v>7037</v>
      </c>
      <c r="AN30" s="1796"/>
      <c r="AO30" s="1780"/>
      <c r="AP30" s="1780"/>
      <c r="AQ30" s="1025">
        <f t="shared" ref="AQ30:AQ35" si="92">+SUM(AR30:AV30)</f>
        <v>1.8</v>
      </c>
      <c r="AR30" s="1026">
        <v>0.3</v>
      </c>
      <c r="AS30" s="1026">
        <v>0.7</v>
      </c>
      <c r="AT30" s="1026"/>
      <c r="AU30" s="1026"/>
      <c r="AV30" s="1026">
        <v>0.8</v>
      </c>
      <c r="AW30" s="1027"/>
      <c r="AX30" s="1027"/>
      <c r="AY30" s="1028"/>
      <c r="AZ30" s="1029"/>
    </row>
    <row r="31" spans="1:52" s="1023" customFormat="1" ht="33.75" customHeight="1">
      <c r="A31" s="1824"/>
      <c r="B31" s="1863" t="s">
        <v>7038</v>
      </c>
      <c r="C31" s="1339">
        <v>250</v>
      </c>
      <c r="D31" s="1069"/>
      <c r="E31" s="1319">
        <f t="shared" ref="E31" si="93">+C31*D31/1000</f>
        <v>0</v>
      </c>
      <c r="F31" s="1182"/>
      <c r="G31" s="1182">
        <f t="shared" si="75"/>
        <v>0</v>
      </c>
      <c r="H31" s="1182"/>
      <c r="I31" s="1319">
        <f t="shared" ref="I31" si="94">C31*H31/1000</f>
        <v>0</v>
      </c>
      <c r="J31" s="1182"/>
      <c r="K31" s="1072">
        <f t="shared" si="76"/>
        <v>0</v>
      </c>
      <c r="L31" s="1340"/>
      <c r="M31" s="1319">
        <f t="shared" ref="M31" si="95">$C31*L31/1000</f>
        <v>0</v>
      </c>
      <c r="N31" s="1182">
        <f t="shared" ref="N31" si="96">S31</f>
        <v>0</v>
      </c>
      <c r="O31" s="1341">
        <f t="shared" si="77"/>
        <v>0</v>
      </c>
      <c r="P31" s="1342">
        <f t="shared" si="78"/>
        <v>0</v>
      </c>
      <c r="Q31" s="1319">
        <f t="shared" ref="Q31" si="97">$C31*P31/1000</f>
        <v>0</v>
      </c>
      <c r="R31" s="1182"/>
      <c r="S31" s="1182">
        <f t="shared" si="80"/>
        <v>0</v>
      </c>
      <c r="T31" s="1076"/>
      <c r="U31" s="1069"/>
      <c r="V31" s="1319">
        <f t="shared" ref="V31" si="98">+$C31*U31/1000</f>
        <v>0</v>
      </c>
      <c r="W31" s="1182"/>
      <c r="X31" s="1072">
        <f>+U31*W31</f>
        <v>0</v>
      </c>
      <c r="Y31" s="1343"/>
      <c r="Z31" s="1318"/>
      <c r="AA31" s="1319">
        <f t="shared" ref="AA31" si="99">$C31*Z31/1000</f>
        <v>0</v>
      </c>
      <c r="AB31" s="1182"/>
      <c r="AC31" s="1072">
        <f t="shared" ref="AC31" si="100">IFERROR(Z31*AB31,0)</f>
        <v>0</v>
      </c>
      <c r="AD31" s="1343"/>
      <c r="AE31" s="1318">
        <v>4</v>
      </c>
      <c r="AF31" s="1319">
        <f t="shared" ref="AF31" si="101">$C31*AE31/1000</f>
        <v>1</v>
      </c>
      <c r="AG31" s="1182">
        <v>301300</v>
      </c>
      <c r="AH31" s="1182">
        <f>+AE31*AG31</f>
        <v>1205200</v>
      </c>
      <c r="AI31" s="1320" t="s">
        <v>7262</v>
      </c>
      <c r="AJ31" s="1022"/>
      <c r="AL31" s="1796"/>
      <c r="AM31" s="1024" t="s">
        <v>7025</v>
      </c>
      <c r="AN31" s="1796"/>
      <c r="AO31" s="1780"/>
      <c r="AP31" s="1780"/>
      <c r="AQ31" s="1025">
        <f t="shared" ref="AQ31" si="102">+SUM(AR31:AV31)</f>
        <v>1</v>
      </c>
      <c r="AR31" s="1026">
        <v>0</v>
      </c>
      <c r="AS31" s="1026"/>
      <c r="AT31" s="1026"/>
      <c r="AU31" s="1026"/>
      <c r="AV31" s="1026">
        <v>1</v>
      </c>
      <c r="AW31" s="1027"/>
      <c r="AX31" s="1027"/>
      <c r="AY31" s="1028"/>
      <c r="AZ31" s="1029"/>
    </row>
    <row r="32" spans="1:52" s="1023" customFormat="1" ht="33.75" customHeight="1">
      <c r="A32" s="1824"/>
      <c r="B32" s="1826"/>
      <c r="C32" s="1327">
        <v>500</v>
      </c>
      <c r="D32" s="1328"/>
      <c r="E32" s="1329">
        <f t="shared" ref="E32:E34" si="103">+C32*D32/1000</f>
        <v>0</v>
      </c>
      <c r="F32" s="1330"/>
      <c r="G32" s="1330">
        <f t="shared" si="75"/>
        <v>0</v>
      </c>
      <c r="H32" s="1330"/>
      <c r="I32" s="1329">
        <f t="shared" ref="I32:I34" si="104">C32*H32/1000</f>
        <v>0</v>
      </c>
      <c r="J32" s="1330"/>
      <c r="K32" s="1331">
        <f t="shared" si="76"/>
        <v>0</v>
      </c>
      <c r="L32" s="1332"/>
      <c r="M32" s="1329">
        <f t="shared" ref="M32:M34" si="105">$C32*L32/1000</f>
        <v>0</v>
      </c>
      <c r="N32" s="1330">
        <f t="shared" si="86"/>
        <v>0</v>
      </c>
      <c r="O32" s="1333">
        <f t="shared" si="77"/>
        <v>0</v>
      </c>
      <c r="P32" s="1334">
        <f t="shared" si="78"/>
        <v>0</v>
      </c>
      <c r="Q32" s="1329">
        <f t="shared" si="87"/>
        <v>0</v>
      </c>
      <c r="R32" s="1330"/>
      <c r="S32" s="1330">
        <f t="shared" si="80"/>
        <v>0</v>
      </c>
      <c r="T32" s="1335"/>
      <c r="U32" s="1328">
        <v>2</v>
      </c>
      <c r="V32" s="1329">
        <f t="shared" si="88"/>
        <v>1</v>
      </c>
      <c r="W32" s="1330">
        <v>541200</v>
      </c>
      <c r="X32" s="1331">
        <f>+U32*W32</f>
        <v>1082400</v>
      </c>
      <c r="Y32" s="1336" t="s">
        <v>7258</v>
      </c>
      <c r="Z32" s="1337">
        <v>2</v>
      </c>
      <c r="AA32" s="1329">
        <f t="shared" si="89"/>
        <v>1</v>
      </c>
      <c r="AB32" s="1330">
        <v>541200</v>
      </c>
      <c r="AC32" s="1331">
        <f t="shared" si="90"/>
        <v>1082400</v>
      </c>
      <c r="AD32" s="1336" t="s">
        <v>7260</v>
      </c>
      <c r="AE32" s="1337"/>
      <c r="AF32" s="1329">
        <f t="shared" si="91"/>
        <v>0</v>
      </c>
      <c r="AG32" s="1330"/>
      <c r="AH32" s="1330">
        <f>+AE32*AG32</f>
        <v>0</v>
      </c>
      <c r="AI32" s="1338"/>
      <c r="AJ32" s="1022"/>
      <c r="AL32" s="1796"/>
      <c r="AM32" s="1024" t="s">
        <v>7039</v>
      </c>
      <c r="AN32" s="1796"/>
      <c r="AO32" s="1780"/>
      <c r="AP32" s="1780"/>
      <c r="AQ32" s="1025">
        <f t="shared" si="92"/>
        <v>1</v>
      </c>
      <c r="AR32" s="1026">
        <v>0</v>
      </c>
      <c r="AS32" s="1026"/>
      <c r="AT32" s="1026"/>
      <c r="AU32" s="1026"/>
      <c r="AV32" s="1026">
        <v>1</v>
      </c>
      <c r="AW32" s="1027"/>
      <c r="AX32" s="1027"/>
      <c r="AY32" s="1028"/>
      <c r="AZ32" s="1029"/>
    </row>
    <row r="33" spans="1:52" s="1023" customFormat="1" ht="33.75" customHeight="1">
      <c r="A33" s="1824"/>
      <c r="B33" s="1861"/>
      <c r="C33" s="1121">
        <v>750</v>
      </c>
      <c r="D33" s="1041"/>
      <c r="E33" s="1042">
        <f t="shared" si="103"/>
        <v>0</v>
      </c>
      <c r="F33" s="1043"/>
      <c r="G33" s="1043">
        <f t="shared" si="75"/>
        <v>0</v>
      </c>
      <c r="H33" s="1043"/>
      <c r="I33" s="1042">
        <f t="shared" si="104"/>
        <v>0</v>
      </c>
      <c r="J33" s="1043"/>
      <c r="K33" s="1044">
        <f t="shared" si="76"/>
        <v>0</v>
      </c>
      <c r="L33" s="1045">
        <v>1</v>
      </c>
      <c r="M33" s="1042">
        <f t="shared" si="105"/>
        <v>0.75</v>
      </c>
      <c r="N33" s="1043">
        <f t="shared" si="86"/>
        <v>613600</v>
      </c>
      <c r="O33" s="1046">
        <f t="shared" si="77"/>
        <v>613600</v>
      </c>
      <c r="P33" s="1047">
        <f t="shared" si="78"/>
        <v>1</v>
      </c>
      <c r="Q33" s="1042">
        <f t="shared" si="87"/>
        <v>0.75</v>
      </c>
      <c r="R33" s="1043">
        <v>613600</v>
      </c>
      <c r="S33" s="1043">
        <f t="shared" si="80"/>
        <v>613600</v>
      </c>
      <c r="T33" s="1048" t="s">
        <v>7141</v>
      </c>
      <c r="U33" s="1041"/>
      <c r="V33" s="1042">
        <f t="shared" si="88"/>
        <v>0</v>
      </c>
      <c r="W33" s="1043"/>
      <c r="X33" s="1044">
        <f>+U33*W33</f>
        <v>0</v>
      </c>
      <c r="Y33" s="1049"/>
      <c r="Z33" s="1050"/>
      <c r="AA33" s="1042">
        <f t="shared" si="89"/>
        <v>0</v>
      </c>
      <c r="AB33" s="1043"/>
      <c r="AC33" s="1044">
        <f t="shared" si="90"/>
        <v>0</v>
      </c>
      <c r="AD33" s="1049"/>
      <c r="AE33" s="1050"/>
      <c r="AF33" s="1042">
        <f t="shared" si="91"/>
        <v>0</v>
      </c>
      <c r="AG33" s="1043"/>
      <c r="AH33" s="1043">
        <f>IFERROR(AE33*AG33,0)</f>
        <v>0</v>
      </c>
      <c r="AI33" s="1316"/>
      <c r="AJ33" s="1022"/>
      <c r="AL33" s="1796"/>
      <c r="AM33" s="1024" t="s">
        <v>7039</v>
      </c>
      <c r="AN33" s="1796"/>
      <c r="AO33" s="1780"/>
      <c r="AP33" s="1780"/>
      <c r="AQ33" s="1025">
        <f t="shared" si="92"/>
        <v>1</v>
      </c>
      <c r="AR33" s="1026">
        <v>0</v>
      </c>
      <c r="AS33" s="1026"/>
      <c r="AT33" s="1026"/>
      <c r="AU33" s="1026"/>
      <c r="AV33" s="1026">
        <v>1</v>
      </c>
      <c r="AW33" s="1027"/>
      <c r="AX33" s="1027"/>
      <c r="AY33" s="1028"/>
      <c r="AZ33" s="1029"/>
    </row>
    <row r="34" spans="1:52" s="1023" customFormat="1" ht="33.75" customHeight="1">
      <c r="A34" s="1862"/>
      <c r="B34" s="1051" t="s">
        <v>7040</v>
      </c>
      <c r="C34" s="1126">
        <v>1500</v>
      </c>
      <c r="D34" s="1053"/>
      <c r="E34" s="1054">
        <f t="shared" si="103"/>
        <v>0</v>
      </c>
      <c r="F34" s="1055"/>
      <c r="G34" s="1055">
        <f t="shared" si="75"/>
        <v>0</v>
      </c>
      <c r="H34" s="1055"/>
      <c r="I34" s="1054">
        <f t="shared" si="104"/>
        <v>0</v>
      </c>
      <c r="J34" s="1055"/>
      <c r="K34" s="1065">
        <f t="shared" si="76"/>
        <v>0</v>
      </c>
      <c r="L34" s="1127">
        <v>1</v>
      </c>
      <c r="M34" s="1054">
        <f t="shared" si="105"/>
        <v>1.5</v>
      </c>
      <c r="N34" s="1055">
        <f t="shared" si="86"/>
        <v>1416000</v>
      </c>
      <c r="O34" s="1128">
        <f t="shared" si="77"/>
        <v>1416000</v>
      </c>
      <c r="P34" s="1063">
        <f t="shared" si="78"/>
        <v>1</v>
      </c>
      <c r="Q34" s="1054">
        <f t="shared" si="87"/>
        <v>1.5</v>
      </c>
      <c r="R34" s="1055">
        <v>1416000</v>
      </c>
      <c r="S34" s="1055">
        <f t="shared" si="80"/>
        <v>1416000</v>
      </c>
      <c r="T34" s="1064" t="s">
        <v>7041</v>
      </c>
      <c r="U34" s="1053">
        <f t="shared" ref="U34" si="106">$L34</f>
        <v>1</v>
      </c>
      <c r="V34" s="1054">
        <f t="shared" si="88"/>
        <v>1.5</v>
      </c>
      <c r="W34" s="1055">
        <v>2004900</v>
      </c>
      <c r="X34" s="1065">
        <f>+U34*W34</f>
        <v>2004900</v>
      </c>
      <c r="Y34" s="1066" t="s">
        <v>7042</v>
      </c>
      <c r="Z34" s="1067">
        <f t="shared" ref="Z34" si="107">$L34</f>
        <v>1</v>
      </c>
      <c r="AA34" s="1054">
        <f t="shared" si="89"/>
        <v>1.5</v>
      </c>
      <c r="AB34" s="1055">
        <v>2004900</v>
      </c>
      <c r="AC34" s="1065">
        <f>+Z34*AB34</f>
        <v>2004900</v>
      </c>
      <c r="AD34" s="1066" t="s">
        <v>7043</v>
      </c>
      <c r="AE34" s="1067">
        <f t="shared" ref="AE34" si="108">$L34</f>
        <v>1</v>
      </c>
      <c r="AF34" s="1054">
        <f t="shared" si="91"/>
        <v>1.5</v>
      </c>
      <c r="AG34" s="1055">
        <v>2004900</v>
      </c>
      <c r="AH34" s="1055">
        <f>+AE34*AG34</f>
        <v>2004900</v>
      </c>
      <c r="AI34" s="1317" t="s">
        <v>7044</v>
      </c>
      <c r="AJ34" s="1022"/>
      <c r="AL34" s="1796"/>
      <c r="AM34" s="1024" t="s">
        <v>7045</v>
      </c>
      <c r="AN34" s="1796"/>
      <c r="AO34" s="1780"/>
      <c r="AP34" s="1780"/>
      <c r="AQ34" s="1025">
        <f t="shared" si="92"/>
        <v>1</v>
      </c>
      <c r="AR34" s="1026">
        <v>0</v>
      </c>
      <c r="AS34" s="1026"/>
      <c r="AT34" s="1026"/>
      <c r="AU34" s="1026"/>
      <c r="AV34" s="1026">
        <v>1</v>
      </c>
      <c r="AW34" s="1027"/>
      <c r="AX34" s="1027"/>
      <c r="AY34" s="1028"/>
      <c r="AZ34" s="1029"/>
    </row>
    <row r="35" spans="1:52" s="1091" customFormat="1" ht="37.5" customHeight="1" thickBot="1">
      <c r="A35" s="1771" t="s">
        <v>7046</v>
      </c>
      <c r="B35" s="1772"/>
      <c r="C35" s="1773"/>
      <c r="D35" s="1080">
        <f t="shared" ref="D35:E35" si="109">+SUM(D30:D34)</f>
        <v>0</v>
      </c>
      <c r="E35" s="1081">
        <f t="shared" si="109"/>
        <v>0</v>
      </c>
      <c r="F35" s="1082"/>
      <c r="G35" s="1082">
        <f>+SUM(G29:G34)</f>
        <v>0</v>
      </c>
      <c r="H35" s="1082">
        <f t="shared" ref="H35:I35" si="110">+SUM(H30:H34)</f>
        <v>0</v>
      </c>
      <c r="I35" s="1081">
        <f t="shared" si="110"/>
        <v>0</v>
      </c>
      <c r="J35" s="1082"/>
      <c r="K35" s="1083">
        <f>+SUM(K30:K34)</f>
        <v>0</v>
      </c>
      <c r="L35" s="1084">
        <f>+SUM(L29:L34)</f>
        <v>3</v>
      </c>
      <c r="M35" s="1081">
        <f>+SUM(M29:M34)</f>
        <v>2.7</v>
      </c>
      <c r="N35" s="1082"/>
      <c r="O35" s="1085">
        <f>+SUM(O29:O34)</f>
        <v>2619600</v>
      </c>
      <c r="P35" s="1086">
        <f t="shared" ref="P35:Q35" si="111">+SUM(P29:P34)</f>
        <v>3</v>
      </c>
      <c r="Q35" s="1081">
        <f t="shared" si="111"/>
        <v>2.7</v>
      </c>
      <c r="R35" s="1082"/>
      <c r="S35" s="1082">
        <f>+SUM(S29:S34)</f>
        <v>2619600</v>
      </c>
      <c r="T35" s="1087"/>
      <c r="U35" s="1080">
        <f t="shared" ref="U35:V35" si="112">+SUM(U29:U34)</f>
        <v>4</v>
      </c>
      <c r="V35" s="1081">
        <f t="shared" si="112"/>
        <v>2.75</v>
      </c>
      <c r="W35" s="1082"/>
      <c r="X35" s="1083">
        <f>+SUM(X29:X34)</f>
        <v>3696100</v>
      </c>
      <c r="Y35" s="1088"/>
      <c r="Z35" s="1089">
        <f t="shared" ref="Z35:AA35" si="113">+SUM(Z29:Z34)</f>
        <v>4</v>
      </c>
      <c r="AA35" s="1081">
        <f t="shared" si="113"/>
        <v>2.75</v>
      </c>
      <c r="AB35" s="1082"/>
      <c r="AC35" s="1083">
        <f>+SUM(AC29:AC34)</f>
        <v>3696100</v>
      </c>
      <c r="AD35" s="1088"/>
      <c r="AE35" s="1089">
        <f t="shared" ref="AE35:AF35" si="114">+SUM(AE29:AE34)</f>
        <v>6</v>
      </c>
      <c r="AF35" s="1081">
        <f t="shared" si="114"/>
        <v>2.75</v>
      </c>
      <c r="AG35" s="1082"/>
      <c r="AH35" s="1082">
        <f>+SUM(AH29:AH34)</f>
        <v>3818900</v>
      </c>
      <c r="AI35" s="1321"/>
      <c r="AJ35" s="1090"/>
      <c r="AL35" s="1796"/>
      <c r="AM35" s="1093" t="s">
        <v>7047</v>
      </c>
      <c r="AN35" s="1796"/>
      <c r="AO35" s="1780"/>
      <c r="AP35" s="1780"/>
      <c r="AQ35" s="1095">
        <f t="shared" si="92"/>
        <v>1</v>
      </c>
      <c r="AR35" s="1096">
        <v>0</v>
      </c>
      <c r="AS35" s="1096"/>
      <c r="AT35" s="1096"/>
      <c r="AU35" s="1096"/>
      <c r="AV35" s="1096">
        <v>1</v>
      </c>
      <c r="AW35" s="1097"/>
      <c r="AX35" s="1097"/>
      <c r="AY35" s="1098"/>
      <c r="AZ35" s="1099"/>
    </row>
    <row r="36" spans="1:52" s="1136" customFormat="1" ht="33.75" customHeight="1">
      <c r="A36" s="1833" t="s">
        <v>7048</v>
      </c>
      <c r="B36" s="1835" t="s">
        <v>7049</v>
      </c>
      <c r="C36" s="1129" t="s">
        <v>7050</v>
      </c>
      <c r="D36" s="1837">
        <v>5</v>
      </c>
      <c r="E36" s="1838"/>
      <c r="F36" s="1130">
        <v>16000</v>
      </c>
      <c r="G36" s="1130">
        <f t="shared" ref="G36:G42" si="115">+D36*F36</f>
        <v>80000</v>
      </c>
      <c r="H36" s="1838">
        <v>5</v>
      </c>
      <c r="I36" s="1838"/>
      <c r="J36" s="1130">
        <v>16000</v>
      </c>
      <c r="K36" s="1131">
        <f t="shared" ref="K36:K42" si="116">+H36*J36</f>
        <v>80000</v>
      </c>
      <c r="L36" s="1839">
        <v>5</v>
      </c>
      <c r="M36" s="1840"/>
      <c r="N36" s="1130">
        <f>R36</f>
        <v>11700</v>
      </c>
      <c r="O36" s="1132">
        <f t="shared" ref="O36:O42" si="117">+L36*N36</f>
        <v>58500</v>
      </c>
      <c r="P36" s="1841">
        <v>4</v>
      </c>
      <c r="Q36" s="1838"/>
      <c r="R36" s="1130">
        <v>11700</v>
      </c>
      <c r="S36" s="1130">
        <f t="shared" ref="S36:S42" si="118">+P36*R36</f>
        <v>46800</v>
      </c>
      <c r="T36" s="1133" t="s">
        <v>7051</v>
      </c>
      <c r="U36" s="1842">
        <v>4</v>
      </c>
      <c r="V36" s="1838"/>
      <c r="W36" s="1130">
        <v>19600</v>
      </c>
      <c r="X36" s="1131">
        <f t="shared" ref="X36:X42" si="119">+U36*W36</f>
        <v>78400</v>
      </c>
      <c r="Y36" s="1134" t="s">
        <v>7305</v>
      </c>
      <c r="Z36" s="1848">
        <v>4</v>
      </c>
      <c r="AA36" s="1838"/>
      <c r="AB36" s="1130">
        <v>19600</v>
      </c>
      <c r="AC36" s="1131">
        <f t="shared" ref="AC36:AC42" si="120">+Z36*AB36</f>
        <v>78400</v>
      </c>
      <c r="AD36" s="1134" t="s">
        <v>7299</v>
      </c>
      <c r="AE36" s="1849">
        <v>4</v>
      </c>
      <c r="AF36" s="1850"/>
      <c r="AG36" s="1323">
        <v>17800</v>
      </c>
      <c r="AH36" s="1323">
        <f t="shared" ref="AH36:AH42" si="121">+AE36*AG36</f>
        <v>71200</v>
      </c>
      <c r="AI36" s="1324" t="s">
        <v>7293</v>
      </c>
      <c r="AJ36" s="1135"/>
      <c r="AL36" s="1796"/>
      <c r="AM36" s="1137" t="s">
        <v>7045</v>
      </c>
      <c r="AN36" s="1796"/>
      <c r="AO36" s="1780"/>
      <c r="AP36" s="1780"/>
      <c r="AQ36" s="1138">
        <f>+SUM(AR36:AV36)</f>
        <v>1</v>
      </c>
      <c r="AR36" s="1026">
        <v>0</v>
      </c>
      <c r="AS36" s="1026"/>
      <c r="AT36" s="1026"/>
      <c r="AU36" s="1026"/>
      <c r="AV36" s="1026">
        <v>1</v>
      </c>
      <c r="AW36" s="1139"/>
      <c r="AX36" s="1139"/>
      <c r="AY36" s="1140"/>
      <c r="AZ36" s="1141"/>
    </row>
    <row r="37" spans="1:52" s="1136" customFormat="1" ht="33.75" customHeight="1">
      <c r="A37" s="1834"/>
      <c r="B37" s="1835"/>
      <c r="C37" s="1142" t="s">
        <v>7052</v>
      </c>
      <c r="D37" s="1843">
        <v>15</v>
      </c>
      <c r="E37" s="1844"/>
      <c r="F37" s="1061">
        <v>23000</v>
      </c>
      <c r="G37" s="1061">
        <f t="shared" si="115"/>
        <v>345000</v>
      </c>
      <c r="H37" s="1844">
        <v>15</v>
      </c>
      <c r="I37" s="1844"/>
      <c r="J37" s="1061">
        <v>23000</v>
      </c>
      <c r="K37" s="1143">
        <f t="shared" si="116"/>
        <v>345000</v>
      </c>
      <c r="L37" s="1845">
        <v>15</v>
      </c>
      <c r="M37" s="1846"/>
      <c r="N37" s="1061">
        <f t="shared" ref="N37:N42" si="122">R37</f>
        <v>13500</v>
      </c>
      <c r="O37" s="1062">
        <f t="shared" si="117"/>
        <v>202500</v>
      </c>
      <c r="P37" s="1847">
        <v>13</v>
      </c>
      <c r="Q37" s="1844"/>
      <c r="R37" s="1061">
        <v>13500</v>
      </c>
      <c r="S37" s="1061">
        <f t="shared" si="118"/>
        <v>175500</v>
      </c>
      <c r="T37" s="1144" t="s">
        <v>7053</v>
      </c>
      <c r="U37" s="1843">
        <v>13</v>
      </c>
      <c r="V37" s="1844"/>
      <c r="W37" s="1061">
        <v>28200</v>
      </c>
      <c r="X37" s="1143">
        <f t="shared" si="119"/>
        <v>366600</v>
      </c>
      <c r="Y37" s="1145" t="s">
        <v>7306</v>
      </c>
      <c r="Z37" s="1851">
        <v>13</v>
      </c>
      <c r="AA37" s="1844"/>
      <c r="AB37" s="1061">
        <v>28200</v>
      </c>
      <c r="AC37" s="1143">
        <f t="shared" si="120"/>
        <v>366600</v>
      </c>
      <c r="AD37" s="1145" t="s">
        <v>7300</v>
      </c>
      <c r="AE37" s="1851">
        <v>13</v>
      </c>
      <c r="AF37" s="1844"/>
      <c r="AG37" s="1289">
        <v>25800</v>
      </c>
      <c r="AH37" s="1289">
        <f t="shared" si="121"/>
        <v>335400</v>
      </c>
      <c r="AI37" s="1325" t="s">
        <v>7294</v>
      </c>
      <c r="AJ37" s="1135"/>
      <c r="AL37" s="1796"/>
      <c r="AM37" s="1137"/>
      <c r="AN37" s="1796"/>
      <c r="AO37" s="1780"/>
      <c r="AP37" s="1780"/>
      <c r="AQ37" s="1138"/>
      <c r="AR37" s="1026"/>
      <c r="AS37" s="1026"/>
      <c r="AT37" s="1026"/>
      <c r="AU37" s="1026"/>
      <c r="AV37" s="1026"/>
      <c r="AW37" s="1139"/>
      <c r="AX37" s="1139"/>
      <c r="AY37" s="1140"/>
      <c r="AZ37" s="1141"/>
    </row>
    <row r="38" spans="1:52" s="1136" customFormat="1" ht="33.75" customHeight="1">
      <c r="A38" s="1834"/>
      <c r="B38" s="1835"/>
      <c r="C38" s="1142" t="s">
        <v>7054</v>
      </c>
      <c r="D38" s="1843">
        <v>2</v>
      </c>
      <c r="E38" s="1844"/>
      <c r="F38" s="1061">
        <v>31000</v>
      </c>
      <c r="G38" s="1061">
        <f t="shared" si="115"/>
        <v>62000</v>
      </c>
      <c r="H38" s="1844">
        <v>2</v>
      </c>
      <c r="I38" s="1844"/>
      <c r="J38" s="1061">
        <v>31000</v>
      </c>
      <c r="K38" s="1143">
        <f t="shared" si="116"/>
        <v>62000</v>
      </c>
      <c r="L38" s="1845">
        <v>2</v>
      </c>
      <c r="M38" s="1846"/>
      <c r="N38" s="1061">
        <f t="shared" si="122"/>
        <v>16200</v>
      </c>
      <c r="O38" s="1062">
        <f t="shared" si="117"/>
        <v>32400</v>
      </c>
      <c r="P38" s="1847">
        <v>2</v>
      </c>
      <c r="Q38" s="1844"/>
      <c r="R38" s="1061">
        <v>16200</v>
      </c>
      <c r="S38" s="1061">
        <f t="shared" si="118"/>
        <v>32400</v>
      </c>
      <c r="T38" s="1144" t="s">
        <v>7055</v>
      </c>
      <c r="U38" s="1843">
        <v>2</v>
      </c>
      <c r="V38" s="1844"/>
      <c r="W38" s="1061">
        <v>38100</v>
      </c>
      <c r="X38" s="1143">
        <f t="shared" si="119"/>
        <v>76200</v>
      </c>
      <c r="Y38" s="1145" t="s">
        <v>7307</v>
      </c>
      <c r="Z38" s="1851">
        <v>2</v>
      </c>
      <c r="AA38" s="1844"/>
      <c r="AB38" s="1061">
        <v>38100</v>
      </c>
      <c r="AC38" s="1143">
        <f t="shared" si="120"/>
        <v>76200</v>
      </c>
      <c r="AD38" s="1145" t="s">
        <v>7301</v>
      </c>
      <c r="AE38" s="1851">
        <v>2</v>
      </c>
      <c r="AF38" s="1844"/>
      <c r="AG38" s="1289">
        <v>38100</v>
      </c>
      <c r="AH38" s="1289">
        <f t="shared" si="121"/>
        <v>76200</v>
      </c>
      <c r="AI38" s="1325" t="s">
        <v>7295</v>
      </c>
      <c r="AJ38" s="1135"/>
      <c r="AL38" s="1796"/>
      <c r="AM38" s="1137"/>
      <c r="AN38" s="1796"/>
      <c r="AO38" s="1780"/>
      <c r="AP38" s="1780"/>
      <c r="AQ38" s="1138"/>
      <c r="AR38" s="1026"/>
      <c r="AS38" s="1026"/>
      <c r="AT38" s="1026"/>
      <c r="AU38" s="1026"/>
      <c r="AV38" s="1026"/>
      <c r="AW38" s="1139"/>
      <c r="AX38" s="1139"/>
      <c r="AY38" s="1140"/>
      <c r="AZ38" s="1141"/>
    </row>
    <row r="39" spans="1:52" s="1136" customFormat="1" ht="33.75" customHeight="1">
      <c r="A39" s="1834"/>
      <c r="B39" s="1836"/>
      <c r="C39" s="1142" t="s">
        <v>7056</v>
      </c>
      <c r="D39" s="1843"/>
      <c r="E39" s="1844"/>
      <c r="F39" s="1061"/>
      <c r="G39" s="1061">
        <f t="shared" si="115"/>
        <v>0</v>
      </c>
      <c r="H39" s="1844"/>
      <c r="I39" s="1844"/>
      <c r="J39" s="1061"/>
      <c r="K39" s="1143">
        <f t="shared" si="116"/>
        <v>0</v>
      </c>
      <c r="L39" s="1845"/>
      <c r="M39" s="1846"/>
      <c r="N39" s="1061">
        <f t="shared" si="122"/>
        <v>17100</v>
      </c>
      <c r="O39" s="1062">
        <f t="shared" si="117"/>
        <v>0</v>
      </c>
      <c r="P39" s="1847">
        <v>2</v>
      </c>
      <c r="Q39" s="1844"/>
      <c r="R39" s="1061">
        <v>17100</v>
      </c>
      <c r="S39" s="1061">
        <f t="shared" si="118"/>
        <v>34200</v>
      </c>
      <c r="T39" s="1144" t="s">
        <v>7057</v>
      </c>
      <c r="U39" s="1843">
        <v>2</v>
      </c>
      <c r="V39" s="1844"/>
      <c r="W39" s="1061">
        <v>51600</v>
      </c>
      <c r="X39" s="1143">
        <f t="shared" si="119"/>
        <v>103200</v>
      </c>
      <c r="Y39" s="1145" t="s">
        <v>7308</v>
      </c>
      <c r="Z39" s="1851">
        <v>2</v>
      </c>
      <c r="AA39" s="1844"/>
      <c r="AB39" s="1061">
        <v>51600</v>
      </c>
      <c r="AC39" s="1143">
        <f t="shared" si="120"/>
        <v>103200</v>
      </c>
      <c r="AD39" s="1145" t="s">
        <v>7302</v>
      </c>
      <c r="AE39" s="1851">
        <v>2</v>
      </c>
      <c r="AF39" s="1844"/>
      <c r="AG39" s="1289">
        <v>47900</v>
      </c>
      <c r="AH39" s="1289">
        <f t="shared" si="121"/>
        <v>95800</v>
      </c>
      <c r="AI39" s="1325" t="s">
        <v>7296</v>
      </c>
      <c r="AJ39" s="1135"/>
      <c r="AL39" s="1796"/>
      <c r="AM39" s="1137"/>
      <c r="AN39" s="1796"/>
      <c r="AO39" s="1780"/>
      <c r="AP39" s="1780"/>
      <c r="AQ39" s="1138"/>
      <c r="AR39" s="1026"/>
      <c r="AS39" s="1026"/>
      <c r="AT39" s="1026"/>
      <c r="AU39" s="1026"/>
      <c r="AV39" s="1026"/>
      <c r="AW39" s="1139"/>
      <c r="AX39" s="1139"/>
      <c r="AY39" s="1140"/>
      <c r="AZ39" s="1141"/>
    </row>
    <row r="40" spans="1:52" s="1136" customFormat="1" ht="33.75" customHeight="1">
      <c r="A40" s="1834"/>
      <c r="B40" s="1146" t="s">
        <v>7058</v>
      </c>
      <c r="C40" s="1142" t="s">
        <v>7059</v>
      </c>
      <c r="D40" s="1843">
        <v>32</v>
      </c>
      <c r="E40" s="1844"/>
      <c r="F40" s="1061">
        <v>8800</v>
      </c>
      <c r="G40" s="1061">
        <f t="shared" si="115"/>
        <v>281600</v>
      </c>
      <c r="H40" s="1844">
        <v>32</v>
      </c>
      <c r="I40" s="1844"/>
      <c r="J40" s="1061">
        <v>8800</v>
      </c>
      <c r="K40" s="1143">
        <f t="shared" si="116"/>
        <v>281600</v>
      </c>
      <c r="L40" s="1845">
        <v>32</v>
      </c>
      <c r="M40" s="1846"/>
      <c r="N40" s="1061">
        <f t="shared" si="122"/>
        <v>0</v>
      </c>
      <c r="O40" s="1062">
        <f t="shared" si="117"/>
        <v>0</v>
      </c>
      <c r="P40" s="1847">
        <v>21</v>
      </c>
      <c r="Q40" s="1844"/>
      <c r="R40" s="1061">
        <v>0</v>
      </c>
      <c r="S40" s="1061">
        <f t="shared" si="118"/>
        <v>0</v>
      </c>
      <c r="T40" s="1144" t="s">
        <v>7060</v>
      </c>
      <c r="U40" s="1843">
        <v>21</v>
      </c>
      <c r="V40" s="1844"/>
      <c r="W40" s="1061">
        <v>0</v>
      </c>
      <c r="X40" s="1143">
        <f t="shared" si="119"/>
        <v>0</v>
      </c>
      <c r="Y40" s="1145" t="s">
        <v>7060</v>
      </c>
      <c r="Z40" s="1851">
        <v>21</v>
      </c>
      <c r="AA40" s="1844"/>
      <c r="AB40" s="1061">
        <v>0</v>
      </c>
      <c r="AC40" s="1143">
        <f t="shared" si="120"/>
        <v>0</v>
      </c>
      <c r="AD40" s="1145" t="s">
        <v>7061</v>
      </c>
      <c r="AE40" s="1851">
        <v>21</v>
      </c>
      <c r="AF40" s="1844"/>
      <c r="AG40" s="1289">
        <v>0</v>
      </c>
      <c r="AH40" s="1289">
        <f t="shared" si="121"/>
        <v>0</v>
      </c>
      <c r="AI40" s="1325" t="s">
        <v>7061</v>
      </c>
      <c r="AJ40" s="1135"/>
      <c r="AL40" s="1796"/>
      <c r="AM40" s="1137" t="s">
        <v>7062</v>
      </c>
      <c r="AN40" s="1796"/>
      <c r="AO40" s="1780"/>
      <c r="AP40" s="1780"/>
      <c r="AQ40" s="1138">
        <f>+SUM(AR40:AV40)</f>
        <v>1</v>
      </c>
      <c r="AR40" s="1026">
        <v>0</v>
      </c>
      <c r="AS40" s="1026"/>
      <c r="AT40" s="1026"/>
      <c r="AU40" s="1026"/>
      <c r="AV40" s="1026">
        <v>1</v>
      </c>
      <c r="AW40" s="1139"/>
      <c r="AX40" s="1139"/>
      <c r="AY40" s="1140"/>
      <c r="AZ40" s="1141"/>
    </row>
    <row r="41" spans="1:52" s="1136" customFormat="1" ht="33.75" customHeight="1">
      <c r="A41" s="1834"/>
      <c r="B41" s="1146" t="s">
        <v>7063</v>
      </c>
      <c r="C41" s="1142" t="s">
        <v>7064</v>
      </c>
      <c r="D41" s="1843">
        <v>58</v>
      </c>
      <c r="E41" s="1844"/>
      <c r="F41" s="1061">
        <v>18000</v>
      </c>
      <c r="G41" s="1061">
        <f t="shared" si="115"/>
        <v>1044000</v>
      </c>
      <c r="H41" s="1844">
        <v>58</v>
      </c>
      <c r="I41" s="1844"/>
      <c r="J41" s="1061">
        <v>18000</v>
      </c>
      <c r="K41" s="1143">
        <f t="shared" si="116"/>
        <v>1044000</v>
      </c>
      <c r="L41" s="1845">
        <v>58</v>
      </c>
      <c r="M41" s="1846"/>
      <c r="N41" s="1061">
        <f t="shared" si="122"/>
        <v>18000</v>
      </c>
      <c r="O41" s="1062">
        <f t="shared" si="117"/>
        <v>1044000</v>
      </c>
      <c r="P41" s="1847">
        <v>34</v>
      </c>
      <c r="Q41" s="1844"/>
      <c r="R41" s="1061">
        <v>18000</v>
      </c>
      <c r="S41" s="1061">
        <f t="shared" si="118"/>
        <v>612000</v>
      </c>
      <c r="T41" s="1144" t="s">
        <v>7065</v>
      </c>
      <c r="U41" s="1843">
        <v>34</v>
      </c>
      <c r="V41" s="1844"/>
      <c r="W41" s="1061">
        <v>23900</v>
      </c>
      <c r="X41" s="1143">
        <f t="shared" si="119"/>
        <v>812600</v>
      </c>
      <c r="Y41" s="1145" t="s">
        <v>7309</v>
      </c>
      <c r="Z41" s="1851">
        <v>34</v>
      </c>
      <c r="AA41" s="1844"/>
      <c r="AB41" s="1061">
        <v>23900</v>
      </c>
      <c r="AC41" s="1143">
        <f t="shared" si="120"/>
        <v>812600</v>
      </c>
      <c r="AD41" s="1145" t="s">
        <v>7303</v>
      </c>
      <c r="AE41" s="1851">
        <v>34</v>
      </c>
      <c r="AF41" s="1844"/>
      <c r="AG41" s="1289">
        <v>23900</v>
      </c>
      <c r="AH41" s="1289">
        <f t="shared" si="121"/>
        <v>812600</v>
      </c>
      <c r="AI41" s="1325" t="s">
        <v>7297</v>
      </c>
      <c r="AJ41" s="1135"/>
      <c r="AL41" s="1796"/>
      <c r="AM41" s="1137" t="s">
        <v>7045</v>
      </c>
      <c r="AN41" s="1796"/>
      <c r="AO41" s="1780"/>
      <c r="AP41" s="1780"/>
      <c r="AQ41" s="1138">
        <f>+SUM(AR41:AV41)</f>
        <v>1</v>
      </c>
      <c r="AR41" s="1026">
        <v>0</v>
      </c>
      <c r="AS41" s="1026"/>
      <c r="AT41" s="1026"/>
      <c r="AU41" s="1026"/>
      <c r="AV41" s="1026">
        <v>1</v>
      </c>
      <c r="AW41" s="1139"/>
      <c r="AX41" s="1139"/>
      <c r="AY41" s="1140"/>
      <c r="AZ41" s="1141"/>
    </row>
    <row r="42" spans="1:52" s="1136" customFormat="1" ht="33.75" customHeight="1">
      <c r="A42" s="1834"/>
      <c r="B42" s="1146" t="s">
        <v>7066</v>
      </c>
      <c r="C42" s="1142" t="s">
        <v>7067</v>
      </c>
      <c r="D42" s="1843">
        <v>73</v>
      </c>
      <c r="E42" s="1844"/>
      <c r="F42" s="1061">
        <v>13000</v>
      </c>
      <c r="G42" s="1061">
        <f t="shared" si="115"/>
        <v>949000</v>
      </c>
      <c r="H42" s="1844">
        <v>73</v>
      </c>
      <c r="I42" s="1844"/>
      <c r="J42" s="1061">
        <v>13000</v>
      </c>
      <c r="K42" s="1143">
        <f t="shared" si="116"/>
        <v>949000</v>
      </c>
      <c r="L42" s="1845">
        <v>73</v>
      </c>
      <c r="M42" s="1846"/>
      <c r="N42" s="1061">
        <f t="shared" si="122"/>
        <v>14400</v>
      </c>
      <c r="O42" s="1062">
        <f t="shared" si="117"/>
        <v>1051200</v>
      </c>
      <c r="P42" s="1847">
        <v>79</v>
      </c>
      <c r="Q42" s="1844"/>
      <c r="R42" s="1061">
        <v>14400</v>
      </c>
      <c r="S42" s="1061">
        <f t="shared" si="118"/>
        <v>1137600</v>
      </c>
      <c r="T42" s="1144" t="s">
        <v>7068</v>
      </c>
      <c r="U42" s="1843">
        <v>79</v>
      </c>
      <c r="V42" s="1844"/>
      <c r="W42" s="1061">
        <v>15900</v>
      </c>
      <c r="X42" s="1143">
        <f t="shared" si="119"/>
        <v>1256100</v>
      </c>
      <c r="Y42" s="1145" t="s">
        <v>7310</v>
      </c>
      <c r="Z42" s="1851">
        <v>79</v>
      </c>
      <c r="AA42" s="1844"/>
      <c r="AB42" s="1061">
        <v>15900</v>
      </c>
      <c r="AC42" s="1143">
        <f t="shared" si="120"/>
        <v>1256100</v>
      </c>
      <c r="AD42" s="1145" t="s">
        <v>7304</v>
      </c>
      <c r="AE42" s="1851">
        <v>79</v>
      </c>
      <c r="AF42" s="1844"/>
      <c r="AG42" s="1289">
        <v>15900</v>
      </c>
      <c r="AH42" s="1289">
        <f t="shared" si="121"/>
        <v>1256100</v>
      </c>
      <c r="AI42" s="1325" t="s">
        <v>7298</v>
      </c>
      <c r="AJ42" s="1135"/>
      <c r="AL42" s="1796"/>
      <c r="AM42" s="1137"/>
      <c r="AN42" s="1796"/>
      <c r="AO42" s="1780"/>
      <c r="AP42" s="1780"/>
      <c r="AQ42" s="1138"/>
      <c r="AR42" s="1026"/>
      <c r="AS42" s="1026"/>
      <c r="AT42" s="1026"/>
      <c r="AU42" s="1026"/>
      <c r="AV42" s="1026"/>
      <c r="AW42" s="1139"/>
      <c r="AX42" s="1139"/>
      <c r="AY42" s="1140"/>
      <c r="AZ42" s="1141"/>
    </row>
    <row r="43" spans="1:52" s="1091" customFormat="1" ht="37.5" customHeight="1">
      <c r="A43" s="1876" t="s">
        <v>7046</v>
      </c>
      <c r="B43" s="1877"/>
      <c r="C43" s="1878"/>
      <c r="D43" s="1855">
        <f>+SUM(D36:D42)</f>
        <v>185</v>
      </c>
      <c r="E43" s="1856"/>
      <c r="F43" s="1147"/>
      <c r="G43" s="1147">
        <f>+SUM(G36:G42)</f>
        <v>2761600</v>
      </c>
      <c r="H43" s="1856">
        <f>+SUM(H36:H42)</f>
        <v>185</v>
      </c>
      <c r="I43" s="1856"/>
      <c r="J43" s="1147"/>
      <c r="K43" s="1148">
        <f t="shared" ref="K43" si="123">+SUM(K40:K42)</f>
        <v>2274600</v>
      </c>
      <c r="L43" s="1857">
        <f>+SUM(L36:L42)</f>
        <v>185</v>
      </c>
      <c r="M43" s="1858"/>
      <c r="N43" s="1147"/>
      <c r="O43" s="1149">
        <f>+SUM(O36:O42)</f>
        <v>2388600</v>
      </c>
      <c r="P43" s="1859">
        <f>+SUM(P36:P42)</f>
        <v>155</v>
      </c>
      <c r="Q43" s="1856"/>
      <c r="R43" s="1147"/>
      <c r="S43" s="1147">
        <f>+SUM(S36:S42)</f>
        <v>2038500</v>
      </c>
      <c r="T43" s="1150"/>
      <c r="U43" s="1855">
        <f>+SUM(U36:U42)</f>
        <v>155</v>
      </c>
      <c r="V43" s="1856"/>
      <c r="W43" s="1147"/>
      <c r="X43" s="1148">
        <f>+SUM(X36:X42)</f>
        <v>2693100</v>
      </c>
      <c r="Y43" s="1151"/>
      <c r="Z43" s="1860">
        <f>+SUM(Z36:Z42)</f>
        <v>155</v>
      </c>
      <c r="AA43" s="1856"/>
      <c r="AB43" s="1147"/>
      <c r="AC43" s="1148">
        <f>+SUM(AC36:AC42)</f>
        <v>2693100</v>
      </c>
      <c r="AD43" s="1151"/>
      <c r="AE43" s="1860">
        <f>+SUM(AE36:AE42)</f>
        <v>155</v>
      </c>
      <c r="AF43" s="1856"/>
      <c r="AG43" s="1291"/>
      <c r="AH43" s="1291">
        <f>+SUM(AH36:AH42)</f>
        <v>2647300</v>
      </c>
      <c r="AI43" s="1326"/>
      <c r="AJ43" s="1090"/>
      <c r="AL43" s="1796"/>
      <c r="AM43" s="1093" t="s">
        <v>7047</v>
      </c>
      <c r="AN43" s="1796"/>
      <c r="AO43" s="1780"/>
      <c r="AP43" s="1780"/>
      <c r="AQ43" s="1095">
        <f t="shared" ref="AQ43" si="124">+SUM(AR43:AV43)</f>
        <v>1</v>
      </c>
      <c r="AR43" s="1096">
        <v>0</v>
      </c>
      <c r="AS43" s="1096"/>
      <c r="AT43" s="1096"/>
      <c r="AU43" s="1096"/>
      <c r="AV43" s="1096">
        <v>1</v>
      </c>
      <c r="AW43" s="1097"/>
      <c r="AX43" s="1097"/>
      <c r="AY43" s="1098"/>
      <c r="AZ43" s="1099"/>
    </row>
    <row r="44" spans="1:52" s="1153" customFormat="1" ht="37.5" customHeight="1" thickBot="1">
      <c r="A44" s="1782" t="s">
        <v>7069</v>
      </c>
      <c r="B44" s="1783"/>
      <c r="C44" s="1784"/>
      <c r="D44" s="1785">
        <f>G43+G35+G28+G23+G12</f>
        <v>13911800</v>
      </c>
      <c r="E44" s="1786"/>
      <c r="F44" s="1786"/>
      <c r="G44" s="1786"/>
      <c r="H44" s="1786">
        <f>K43+K35+K28+K23+K12</f>
        <v>14023100</v>
      </c>
      <c r="I44" s="1786"/>
      <c r="J44" s="1786"/>
      <c r="K44" s="1787"/>
      <c r="L44" s="1864">
        <f>O43+O35+O28+O23+O12</f>
        <v>15985800</v>
      </c>
      <c r="M44" s="1865"/>
      <c r="N44" s="1865"/>
      <c r="O44" s="1866"/>
      <c r="P44" s="1867">
        <f>S12+S23+S28+S35+S43</f>
        <v>15635700</v>
      </c>
      <c r="Q44" s="1868"/>
      <c r="R44" s="1868"/>
      <c r="S44" s="1868"/>
      <c r="T44" s="1869"/>
      <c r="U44" s="1794">
        <f>X12+X23+X28+X35+X43</f>
        <v>19505700</v>
      </c>
      <c r="V44" s="1794"/>
      <c r="W44" s="1794"/>
      <c r="X44" s="1794"/>
      <c r="Y44" s="1795"/>
      <c r="Z44" s="1798">
        <f>AC12+AC23+AC28+AC35+AC43</f>
        <v>18866100</v>
      </c>
      <c r="AA44" s="1794"/>
      <c r="AB44" s="1794"/>
      <c r="AC44" s="1794"/>
      <c r="AD44" s="1795"/>
      <c r="AE44" s="1798">
        <f>AH12+AH23+AH28+AH35+AH43</f>
        <v>20087900</v>
      </c>
      <c r="AF44" s="1794"/>
      <c r="AG44" s="1794"/>
      <c r="AH44" s="1794"/>
      <c r="AI44" s="1795"/>
      <c r="AJ44" s="1152"/>
      <c r="AL44" s="1796"/>
      <c r="AM44" s="1154" t="s">
        <v>7070</v>
      </c>
      <c r="AN44" s="1796"/>
      <c r="AO44" s="1780"/>
      <c r="AP44" s="1780"/>
      <c r="AQ44" s="1155">
        <f>+SUM(AR44:AV44)</f>
        <v>1</v>
      </c>
      <c r="AR44" s="1156">
        <v>0.4</v>
      </c>
      <c r="AS44" s="1156"/>
      <c r="AT44" s="1156"/>
      <c r="AU44" s="1156"/>
      <c r="AV44" s="1156">
        <v>0.6</v>
      </c>
      <c r="AW44" s="1157"/>
      <c r="AX44" s="1157"/>
      <c r="AY44" s="1158"/>
      <c r="AZ44" s="1159"/>
    </row>
    <row r="45" spans="1:52" s="1153" customFormat="1" ht="37.5" customHeight="1" thickBot="1">
      <c r="A45" s="1808" t="s">
        <v>7381</v>
      </c>
      <c r="B45" s="1809"/>
      <c r="C45" s="1810"/>
      <c r="D45" s="1811"/>
      <c r="E45" s="1812"/>
      <c r="F45" s="1812"/>
      <c r="G45" s="1812"/>
      <c r="H45" s="1812"/>
      <c r="I45" s="1812"/>
      <c r="J45" s="1812"/>
      <c r="K45" s="1813"/>
      <c r="L45" s="1870"/>
      <c r="M45" s="1871"/>
      <c r="N45" s="1871"/>
      <c r="O45" s="1872"/>
      <c r="P45" s="1873" t="s">
        <v>7390</v>
      </c>
      <c r="Q45" s="1874"/>
      <c r="R45" s="1874"/>
      <c r="S45" s="1874"/>
      <c r="T45" s="1875"/>
      <c r="U45" s="1741" t="s">
        <v>7391</v>
      </c>
      <c r="V45" s="1741"/>
      <c r="W45" s="1741"/>
      <c r="X45" s="1741"/>
      <c r="Y45" s="1742"/>
      <c r="Z45" s="1743" t="s">
        <v>7393</v>
      </c>
      <c r="AA45" s="1741"/>
      <c r="AB45" s="1741"/>
      <c r="AC45" s="1741"/>
      <c r="AD45" s="1742"/>
      <c r="AE45" s="1743" t="s">
        <v>7392</v>
      </c>
      <c r="AF45" s="1741"/>
      <c r="AG45" s="1741"/>
      <c r="AH45" s="1741"/>
      <c r="AI45" s="1742"/>
      <c r="AJ45" s="1152"/>
      <c r="AL45" s="1796"/>
      <c r="AM45" s="1154" t="s">
        <v>7070</v>
      </c>
      <c r="AN45" s="1796"/>
      <c r="AO45" s="1780"/>
      <c r="AP45" s="1780"/>
      <c r="AQ45" s="1155">
        <f>+SUM(AR45:AV45)</f>
        <v>1</v>
      </c>
      <c r="AR45" s="1156">
        <v>0.4</v>
      </c>
      <c r="AS45" s="1156"/>
      <c r="AT45" s="1156"/>
      <c r="AU45" s="1156"/>
      <c r="AV45" s="1156">
        <v>0.6</v>
      </c>
      <c r="AW45" s="1157"/>
      <c r="AX45" s="1157"/>
      <c r="AY45" s="1158"/>
      <c r="AZ45" s="1159"/>
    </row>
    <row r="46" spans="1:52" s="1153" customFormat="1" ht="37.5" customHeight="1" thickBot="1">
      <c r="A46" s="1808" t="s">
        <v>7382</v>
      </c>
      <c r="B46" s="1809"/>
      <c r="C46" s="1810"/>
      <c r="D46" s="1811"/>
      <c r="E46" s="1812"/>
      <c r="F46" s="1812"/>
      <c r="G46" s="1812"/>
      <c r="H46" s="1812"/>
      <c r="I46" s="1812"/>
      <c r="J46" s="1812"/>
      <c r="K46" s="1813"/>
      <c r="L46" s="1870"/>
      <c r="M46" s="1871"/>
      <c r="N46" s="1871"/>
      <c r="O46" s="1872"/>
      <c r="P46" s="1852" t="s">
        <v>7383</v>
      </c>
      <c r="Q46" s="1853"/>
      <c r="R46" s="1853"/>
      <c r="S46" s="1853"/>
      <c r="T46" s="1854"/>
      <c r="U46" s="1741"/>
      <c r="V46" s="1741"/>
      <c r="W46" s="1741"/>
      <c r="X46" s="1741"/>
      <c r="Y46" s="1742"/>
      <c r="Z46" s="1743"/>
      <c r="AA46" s="1741"/>
      <c r="AB46" s="1741"/>
      <c r="AC46" s="1741"/>
      <c r="AD46" s="1742"/>
      <c r="AE46" s="1743"/>
      <c r="AF46" s="1741"/>
      <c r="AG46" s="1741"/>
      <c r="AH46" s="1741"/>
      <c r="AI46" s="1742"/>
      <c r="AJ46" s="1152"/>
      <c r="AL46" s="1796"/>
      <c r="AM46" s="1154" t="s">
        <v>7070</v>
      </c>
      <c r="AN46" s="1796"/>
      <c r="AO46" s="1780"/>
      <c r="AP46" s="1780"/>
      <c r="AQ46" s="1155">
        <f>+SUM(AR46:AV46)</f>
        <v>1</v>
      </c>
      <c r="AR46" s="1156">
        <v>0.4</v>
      </c>
      <c r="AS46" s="1156"/>
      <c r="AT46" s="1156"/>
      <c r="AU46" s="1156"/>
      <c r="AV46" s="1156">
        <v>0.6</v>
      </c>
      <c r="AW46" s="1157"/>
      <c r="AX46" s="1157"/>
      <c r="AY46" s="1158"/>
      <c r="AZ46" s="1159"/>
    </row>
    <row r="47" spans="1:52">
      <c r="AL47" s="1796"/>
      <c r="AM47" s="1164" t="s">
        <v>7071</v>
      </c>
      <c r="AN47" s="1796"/>
      <c r="AO47" s="1780"/>
      <c r="AP47" s="1780"/>
      <c r="AQ47" s="1165">
        <f t="shared" si="48"/>
        <v>1</v>
      </c>
      <c r="AR47" s="1166">
        <v>0</v>
      </c>
      <c r="AS47" s="1166"/>
      <c r="AT47" s="1166"/>
      <c r="AU47" s="1166"/>
      <c r="AV47" s="1166">
        <v>1</v>
      </c>
      <c r="AW47" s="1167"/>
      <c r="AX47" s="1167"/>
      <c r="AY47" s="1168"/>
      <c r="AZ47" s="1169"/>
    </row>
    <row r="48" spans="1:52">
      <c r="AL48" s="1797"/>
      <c r="AM48" s="1164" t="s">
        <v>7037</v>
      </c>
      <c r="AN48" s="1797"/>
      <c r="AO48" s="1781"/>
      <c r="AP48" s="1781"/>
      <c r="AQ48" s="1165">
        <f t="shared" si="48"/>
        <v>1</v>
      </c>
      <c r="AR48" s="1166">
        <v>0.4</v>
      </c>
      <c r="AS48" s="1166"/>
      <c r="AT48" s="1166"/>
      <c r="AU48" s="1166"/>
      <c r="AV48" s="1166">
        <v>0.6</v>
      </c>
      <c r="AW48" s="1167"/>
      <c r="AX48" s="1167"/>
      <c r="AY48" s="1168"/>
      <c r="AZ48" s="1169"/>
    </row>
    <row r="49" spans="21:52">
      <c r="AL49" s="1799" t="s">
        <v>7072</v>
      </c>
      <c r="AM49" s="1164" t="s">
        <v>7073</v>
      </c>
      <c r="AN49" s="1799" t="s">
        <v>7074</v>
      </c>
      <c r="AO49" s="1779">
        <v>2.2000000000000002</v>
      </c>
      <c r="AP49" s="1779">
        <f>+AO49-0.11-0.2</f>
        <v>1.8900000000000003</v>
      </c>
      <c r="AQ49" s="1165">
        <f t="shared" si="48"/>
        <v>1.8</v>
      </c>
      <c r="AR49" s="1166">
        <v>0.3</v>
      </c>
      <c r="AS49" s="1166">
        <v>0.5</v>
      </c>
      <c r="AT49" s="1166"/>
      <c r="AU49" s="1166"/>
      <c r="AV49" s="1166">
        <v>1</v>
      </c>
      <c r="AW49" s="1167"/>
      <c r="AX49" s="1167"/>
      <c r="AY49" s="1168"/>
      <c r="AZ49" s="1169"/>
    </row>
    <row r="50" spans="21:52">
      <c r="AL50" s="1796"/>
      <c r="AM50" s="1164" t="s">
        <v>7045</v>
      </c>
      <c r="AN50" s="1796"/>
      <c r="AO50" s="1780"/>
      <c r="AP50" s="1780"/>
      <c r="AQ50" s="1165">
        <f t="shared" si="48"/>
        <v>1.8</v>
      </c>
      <c r="AR50" s="1166">
        <v>0.3</v>
      </c>
      <c r="AS50" s="1166">
        <v>0.5</v>
      </c>
      <c r="AT50" s="1166"/>
      <c r="AU50" s="1166"/>
      <c r="AV50" s="1166">
        <v>1</v>
      </c>
      <c r="AW50" s="1167"/>
      <c r="AX50" s="1167"/>
      <c r="AY50" s="1168"/>
      <c r="AZ50" s="1169"/>
    </row>
    <row r="51" spans="21:52">
      <c r="AL51" s="1796"/>
      <c r="AM51" s="1164" t="s">
        <v>7047</v>
      </c>
      <c r="AN51" s="1796"/>
      <c r="AO51" s="1780"/>
      <c r="AP51" s="1780"/>
      <c r="AQ51" s="1165">
        <f t="shared" si="48"/>
        <v>1.8</v>
      </c>
      <c r="AR51" s="1166">
        <v>0.3</v>
      </c>
      <c r="AS51" s="1166">
        <v>0.5</v>
      </c>
      <c r="AT51" s="1166"/>
      <c r="AU51" s="1166"/>
      <c r="AV51" s="1166">
        <v>1</v>
      </c>
      <c r="AW51" s="1167"/>
      <c r="AX51" s="1167"/>
      <c r="AY51" s="1168"/>
      <c r="AZ51" s="1169"/>
    </row>
    <row r="52" spans="21:52">
      <c r="AL52" s="1796"/>
      <c r="AM52" s="1164" t="s">
        <v>7070</v>
      </c>
      <c r="AN52" s="1796"/>
      <c r="AO52" s="1780"/>
      <c r="AP52" s="1780"/>
      <c r="AQ52" s="1165">
        <f>+SUM(AR52:AV52)</f>
        <v>1.8</v>
      </c>
      <c r="AR52" s="1166">
        <v>0.3</v>
      </c>
      <c r="AS52" s="1166">
        <v>0.5</v>
      </c>
      <c r="AT52" s="1166"/>
      <c r="AU52" s="1166"/>
      <c r="AV52" s="1166">
        <v>1</v>
      </c>
      <c r="AW52" s="1167"/>
      <c r="AX52" s="1167"/>
      <c r="AY52" s="1168"/>
      <c r="AZ52" s="1169"/>
    </row>
    <row r="53" spans="21:52">
      <c r="AL53" s="1796"/>
      <c r="AM53" s="1164" t="s">
        <v>7071</v>
      </c>
      <c r="AN53" s="1796"/>
      <c r="AO53" s="1780"/>
      <c r="AP53" s="1780"/>
      <c r="AQ53" s="1165">
        <f t="shared" si="48"/>
        <v>1.8</v>
      </c>
      <c r="AR53" s="1166">
        <v>0.3</v>
      </c>
      <c r="AS53" s="1166">
        <v>0.5</v>
      </c>
      <c r="AT53" s="1166"/>
      <c r="AU53" s="1166"/>
      <c r="AV53" s="1166">
        <v>1</v>
      </c>
      <c r="AW53" s="1167"/>
      <c r="AX53" s="1167"/>
      <c r="AY53" s="1168"/>
      <c r="AZ53" s="1169"/>
    </row>
    <row r="54" spans="21:52">
      <c r="AL54" s="1797"/>
      <c r="AM54" s="1164" t="s">
        <v>7037</v>
      </c>
      <c r="AN54" s="1797"/>
      <c r="AO54" s="1781"/>
      <c r="AP54" s="1781"/>
      <c r="AQ54" s="1165">
        <f t="shared" si="48"/>
        <v>1.8</v>
      </c>
      <c r="AR54" s="1166">
        <v>0.3</v>
      </c>
      <c r="AS54" s="1166">
        <v>0.5</v>
      </c>
      <c r="AT54" s="1166"/>
      <c r="AU54" s="1166"/>
      <c r="AV54" s="1166">
        <v>1</v>
      </c>
      <c r="AW54" s="1167"/>
      <c r="AX54" s="1167"/>
      <c r="AY54" s="1168"/>
      <c r="AZ54" s="1169"/>
    </row>
    <row r="55" spans="21:52">
      <c r="AL55" s="1799" t="s">
        <v>7075</v>
      </c>
      <c r="AM55" s="1164" t="s">
        <v>7076</v>
      </c>
      <c r="AN55" s="1799" t="s">
        <v>7077</v>
      </c>
      <c r="AO55" s="1779">
        <v>2.7</v>
      </c>
      <c r="AP55" s="1779">
        <f>+AO55-0.11-0.2</f>
        <v>2.39</v>
      </c>
      <c r="AQ55" s="1165">
        <f t="shared" si="48"/>
        <v>2.2999999999999998</v>
      </c>
      <c r="AR55" s="1166">
        <v>0.1</v>
      </c>
      <c r="AS55" s="1166">
        <v>0.5</v>
      </c>
      <c r="AT55" s="1166">
        <v>0.5</v>
      </c>
      <c r="AU55" s="1166"/>
      <c r="AV55" s="1166">
        <v>1.2</v>
      </c>
      <c r="AY55" s="1168"/>
      <c r="AZ55" s="1169"/>
    </row>
    <row r="56" spans="21:52">
      <c r="AL56" s="1796"/>
      <c r="AM56" s="1164" t="s">
        <v>7078</v>
      </c>
      <c r="AN56" s="1796"/>
      <c r="AO56" s="1780"/>
      <c r="AP56" s="1780"/>
      <c r="AQ56" s="1165">
        <f t="shared" si="48"/>
        <v>2.2999999999999998</v>
      </c>
      <c r="AR56" s="1166">
        <v>0.1</v>
      </c>
      <c r="AS56" s="1166">
        <v>1</v>
      </c>
      <c r="AT56" s="1166"/>
      <c r="AU56" s="1166"/>
      <c r="AV56" s="1166">
        <v>1.2</v>
      </c>
      <c r="AW56" s="1167"/>
      <c r="AX56" s="1167"/>
      <c r="AY56" s="1168"/>
      <c r="AZ56" s="1169"/>
    </row>
    <row r="57" spans="21:52">
      <c r="AL57" s="1796"/>
      <c r="AM57" s="1164" t="s">
        <v>7047</v>
      </c>
      <c r="AN57" s="1796"/>
      <c r="AO57" s="1780"/>
      <c r="AP57" s="1780"/>
      <c r="AQ57" s="1165">
        <f t="shared" si="48"/>
        <v>2.2999999999999998</v>
      </c>
      <c r="AR57" s="1170">
        <v>0.6</v>
      </c>
      <c r="AS57" s="1170">
        <v>0.5</v>
      </c>
      <c r="AT57" s="1170"/>
      <c r="AU57" s="1170"/>
      <c r="AV57" s="1170">
        <v>1.2</v>
      </c>
      <c r="AW57" s="1167"/>
      <c r="AX57" s="1167"/>
      <c r="AY57" s="1168"/>
      <c r="AZ57" s="1169"/>
    </row>
    <row r="58" spans="21:52">
      <c r="AL58" s="1796"/>
      <c r="AM58" s="1164" t="s">
        <v>7079</v>
      </c>
      <c r="AN58" s="1796"/>
      <c r="AO58" s="1780"/>
      <c r="AP58" s="1780"/>
      <c r="AQ58" s="1171">
        <f>+SUM(AR58:AV58)</f>
        <v>2.2000000000000002</v>
      </c>
      <c r="AR58" s="1172">
        <v>0.5</v>
      </c>
      <c r="AS58" s="1172">
        <v>0.5</v>
      </c>
      <c r="AT58" s="1172"/>
      <c r="AU58" s="1172"/>
      <c r="AV58" s="1172">
        <v>1.2</v>
      </c>
      <c r="AW58" s="1167">
        <f>2.3-1.2</f>
        <v>1.0999999999999999</v>
      </c>
      <c r="AX58" s="1167">
        <f>+AW58-0.5</f>
        <v>0.59999999999999987</v>
      </c>
      <c r="AY58" s="1168"/>
      <c r="AZ58" s="1169"/>
    </row>
    <row r="59" spans="21:52">
      <c r="AL59" s="1796"/>
      <c r="AM59" s="1164" t="s">
        <v>7080</v>
      </c>
      <c r="AN59" s="1796"/>
      <c r="AO59" s="1780"/>
      <c r="AP59" s="1780"/>
      <c r="AQ59" s="1165">
        <f t="shared" si="48"/>
        <v>2.2999999999999998</v>
      </c>
      <c r="AR59" s="1170">
        <v>0.6</v>
      </c>
      <c r="AS59" s="1170">
        <v>0.5</v>
      </c>
      <c r="AT59" s="1170"/>
      <c r="AU59" s="1170"/>
      <c r="AV59" s="1170">
        <v>1.2</v>
      </c>
      <c r="AW59" s="1167"/>
      <c r="AX59" s="1167"/>
      <c r="AY59" s="1168"/>
      <c r="AZ59" s="1169"/>
    </row>
    <row r="60" spans="21:52">
      <c r="U60" s="1161" t="s">
        <v>7081</v>
      </c>
      <c r="Z60" s="1161" t="s">
        <v>7082</v>
      </c>
      <c r="AL60" s="1797"/>
      <c r="AM60" s="1164" t="s">
        <v>7083</v>
      </c>
      <c r="AN60" s="1797"/>
      <c r="AO60" s="1781"/>
      <c r="AP60" s="1781"/>
      <c r="AQ60" s="1165">
        <f t="shared" si="48"/>
        <v>2.2999999999999998</v>
      </c>
      <c r="AR60" s="1166">
        <v>0.6</v>
      </c>
      <c r="AS60" s="1166">
        <v>0.5</v>
      </c>
      <c r="AT60" s="1166"/>
      <c r="AU60" s="1166"/>
      <c r="AV60" s="1166">
        <v>1.2</v>
      </c>
      <c r="AW60" s="1167"/>
      <c r="AX60" s="1167"/>
      <c r="AY60" s="1168"/>
      <c r="AZ60" s="1169"/>
    </row>
    <row r="61" spans="21:52">
      <c r="AL61" s="1799" t="s">
        <v>7075</v>
      </c>
      <c r="AM61" s="1164" t="s">
        <v>7084</v>
      </c>
      <c r="AN61" s="1799" t="s">
        <v>7085</v>
      </c>
      <c r="AO61" s="1779">
        <v>2.81</v>
      </c>
      <c r="AP61" s="1779">
        <f>+AO61-0.11-0.2</f>
        <v>2.5</v>
      </c>
      <c r="AQ61" s="1165">
        <f t="shared" si="48"/>
        <v>2.5</v>
      </c>
      <c r="AR61" s="1166">
        <v>0.3</v>
      </c>
      <c r="AS61" s="1166">
        <v>1</v>
      </c>
      <c r="AT61" s="1166"/>
      <c r="AU61" s="1166"/>
      <c r="AV61" s="1166">
        <v>1.2</v>
      </c>
      <c r="AY61" s="1168"/>
      <c r="AZ61" s="1169"/>
    </row>
    <row r="62" spans="21:52">
      <c r="AL62" s="1796"/>
      <c r="AM62" s="1164" t="s">
        <v>7045</v>
      </c>
      <c r="AN62" s="1796"/>
      <c r="AO62" s="1780"/>
      <c r="AP62" s="1780"/>
      <c r="AQ62" s="1165">
        <f t="shared" si="48"/>
        <v>2.5</v>
      </c>
      <c r="AR62" s="1166">
        <v>0.3</v>
      </c>
      <c r="AS62" s="1166">
        <v>1</v>
      </c>
      <c r="AT62" s="1166"/>
      <c r="AU62" s="1166"/>
      <c r="AV62" s="1166">
        <v>1.2</v>
      </c>
      <c r="AW62" s="1167"/>
      <c r="AX62" s="1167"/>
      <c r="AY62" s="1168"/>
      <c r="AZ62" s="1169"/>
    </row>
    <row r="63" spans="21:52">
      <c r="AL63" s="1796"/>
      <c r="AM63" s="1164" t="s">
        <v>7047</v>
      </c>
      <c r="AN63" s="1796"/>
      <c r="AO63" s="1780"/>
      <c r="AP63" s="1780"/>
      <c r="AQ63" s="1165">
        <f t="shared" si="48"/>
        <v>2.5</v>
      </c>
      <c r="AR63" s="1170">
        <v>0.3</v>
      </c>
      <c r="AS63" s="1170">
        <v>1</v>
      </c>
      <c r="AT63" s="1170"/>
      <c r="AU63" s="1170"/>
      <c r="AV63" s="1170">
        <v>1.2</v>
      </c>
      <c r="AW63" s="1167"/>
      <c r="AX63" s="1167"/>
      <c r="AY63" s="1168"/>
      <c r="AZ63" s="1169"/>
    </row>
    <row r="64" spans="21:52">
      <c r="AL64" s="1796"/>
      <c r="AM64" s="1164" t="s">
        <v>7079</v>
      </c>
      <c r="AN64" s="1796"/>
      <c r="AO64" s="1780"/>
      <c r="AP64" s="1780"/>
      <c r="AQ64" s="1165">
        <f>+SUM(AR64:AV64)</f>
        <v>2.5</v>
      </c>
      <c r="AR64" s="1166">
        <v>0.3</v>
      </c>
      <c r="AS64" s="1166">
        <v>1</v>
      </c>
      <c r="AT64" s="1166"/>
      <c r="AU64" s="1166"/>
      <c r="AV64" s="1166">
        <v>1.2</v>
      </c>
      <c r="AW64" s="1167"/>
      <c r="AX64" s="1167"/>
      <c r="AY64" s="1168"/>
      <c r="AZ64" s="1169"/>
    </row>
    <row r="65" spans="38:52">
      <c r="AL65" s="1796"/>
      <c r="AM65" s="1164" t="s">
        <v>7080</v>
      </c>
      <c r="AN65" s="1796"/>
      <c r="AO65" s="1780"/>
      <c r="AP65" s="1780"/>
      <c r="AQ65" s="1165">
        <f t="shared" si="48"/>
        <v>2.5</v>
      </c>
      <c r="AR65" s="1166">
        <v>0.3</v>
      </c>
      <c r="AS65" s="1166">
        <v>1</v>
      </c>
      <c r="AT65" s="1166"/>
      <c r="AU65" s="1166"/>
      <c r="AV65" s="1166">
        <v>1.2</v>
      </c>
      <c r="AW65" s="1167"/>
      <c r="AX65" s="1167"/>
      <c r="AY65" s="1168"/>
      <c r="AZ65" s="1169"/>
    </row>
    <row r="66" spans="38:52">
      <c r="AL66" s="1797"/>
      <c r="AM66" s="1164" t="s">
        <v>7037</v>
      </c>
      <c r="AN66" s="1797"/>
      <c r="AO66" s="1781"/>
      <c r="AP66" s="1781"/>
      <c r="AQ66" s="1165">
        <f t="shared" si="48"/>
        <v>2.5</v>
      </c>
      <c r="AR66" s="1166">
        <v>0.3</v>
      </c>
      <c r="AS66" s="1166">
        <v>1</v>
      </c>
      <c r="AT66" s="1166"/>
      <c r="AU66" s="1166"/>
      <c r="AV66" s="1166">
        <v>1.2</v>
      </c>
      <c r="AW66" s="1167"/>
      <c r="AX66" s="1167"/>
      <c r="AY66" s="1168"/>
      <c r="AZ66" s="1169"/>
    </row>
    <row r="67" spans="38:52">
      <c r="AL67" s="1799" t="s">
        <v>7086</v>
      </c>
      <c r="AM67" s="1164" t="s">
        <v>7087</v>
      </c>
      <c r="AN67" s="1799" t="s">
        <v>7085</v>
      </c>
      <c r="AO67" s="1779">
        <v>2.9</v>
      </c>
      <c r="AP67" s="1779">
        <f>+AO67-0.11-0.2</f>
        <v>2.59</v>
      </c>
      <c r="AQ67" s="1165">
        <f t="shared" si="48"/>
        <v>2.4</v>
      </c>
      <c r="AR67" s="1166">
        <v>0.4</v>
      </c>
      <c r="AS67" s="1166">
        <v>0.5</v>
      </c>
      <c r="AT67" s="1166"/>
      <c r="AU67" s="1166"/>
      <c r="AV67" s="1166">
        <v>1.5</v>
      </c>
      <c r="AY67" s="1168"/>
      <c r="AZ67" s="1169"/>
    </row>
    <row r="68" spans="38:52">
      <c r="AL68" s="1796"/>
      <c r="AM68" s="1164" t="s">
        <v>7078</v>
      </c>
      <c r="AN68" s="1796"/>
      <c r="AO68" s="1780"/>
      <c r="AP68" s="1780"/>
      <c r="AQ68" s="1165">
        <f t="shared" si="48"/>
        <v>2.4</v>
      </c>
      <c r="AR68" s="1166">
        <v>0.4</v>
      </c>
      <c r="AS68" s="1166">
        <v>0.5</v>
      </c>
      <c r="AT68" s="1166"/>
      <c r="AU68" s="1166"/>
      <c r="AV68" s="1166">
        <v>1.5</v>
      </c>
      <c r="AW68" s="1167"/>
      <c r="AX68" s="1167"/>
      <c r="AY68" s="1168"/>
      <c r="AZ68" s="1169"/>
    </row>
    <row r="69" spans="38:52">
      <c r="AL69" s="1796"/>
      <c r="AM69" s="1164" t="s">
        <v>7047</v>
      </c>
      <c r="AN69" s="1796"/>
      <c r="AO69" s="1780"/>
      <c r="AP69" s="1780"/>
      <c r="AQ69" s="1165">
        <f t="shared" si="48"/>
        <v>2.4</v>
      </c>
      <c r="AR69" s="1166">
        <v>0.4</v>
      </c>
      <c r="AS69" s="1166">
        <v>0.5</v>
      </c>
      <c r="AT69" s="1166"/>
      <c r="AU69" s="1166"/>
      <c r="AV69" s="1166">
        <v>1.5</v>
      </c>
      <c r="AW69" s="1167"/>
      <c r="AX69" s="1167"/>
      <c r="AY69" s="1168"/>
      <c r="AZ69" s="1169"/>
    </row>
    <row r="70" spans="38:52">
      <c r="AL70" s="1796"/>
      <c r="AM70" s="1164" t="s">
        <v>7070</v>
      </c>
      <c r="AN70" s="1796"/>
      <c r="AO70" s="1780"/>
      <c r="AP70" s="1780"/>
      <c r="AQ70" s="1165">
        <f>+SUM(AR70:AV70)</f>
        <v>2.4</v>
      </c>
      <c r="AR70" s="1166">
        <v>0.4</v>
      </c>
      <c r="AS70" s="1166">
        <v>0.5</v>
      </c>
      <c r="AT70" s="1166"/>
      <c r="AU70" s="1166"/>
      <c r="AV70" s="1166">
        <v>1.5</v>
      </c>
      <c r="AW70" s="1167"/>
      <c r="AX70" s="1167"/>
      <c r="AY70" s="1168"/>
      <c r="AZ70" s="1169"/>
    </row>
    <row r="71" spans="38:52">
      <c r="AL71" s="1796"/>
      <c r="AM71" s="1164" t="s">
        <v>7080</v>
      </c>
      <c r="AN71" s="1796"/>
      <c r="AO71" s="1780"/>
      <c r="AP71" s="1780"/>
      <c r="AQ71" s="1165">
        <f t="shared" si="48"/>
        <v>2.4</v>
      </c>
      <c r="AR71" s="1166">
        <v>0.4</v>
      </c>
      <c r="AS71" s="1166">
        <v>0.5</v>
      </c>
      <c r="AT71" s="1166"/>
      <c r="AU71" s="1166"/>
      <c r="AV71" s="1166">
        <v>1.5</v>
      </c>
      <c r="AW71" s="1167"/>
      <c r="AX71" s="1167"/>
      <c r="AY71" s="1168"/>
      <c r="AZ71" s="1169"/>
    </row>
    <row r="72" spans="38:52">
      <c r="AL72" s="1797"/>
      <c r="AM72" s="1164" t="s">
        <v>7037</v>
      </c>
      <c r="AN72" s="1797"/>
      <c r="AO72" s="1781"/>
      <c r="AP72" s="1781"/>
      <c r="AQ72" s="1165">
        <f t="shared" si="48"/>
        <v>2.4</v>
      </c>
      <c r="AR72" s="1166">
        <v>0.4</v>
      </c>
      <c r="AS72" s="1166">
        <v>0.5</v>
      </c>
      <c r="AT72" s="1166"/>
      <c r="AU72" s="1166"/>
      <c r="AV72" s="1166">
        <v>1.5</v>
      </c>
      <c r="AW72" s="1167"/>
      <c r="AX72" s="1167"/>
      <c r="AY72" s="1168"/>
      <c r="AZ72" s="1169"/>
    </row>
    <row r="73" spans="38:52">
      <c r="AL73" s="1799" t="s">
        <v>7088</v>
      </c>
      <c r="AM73" s="1164" t="s">
        <v>7089</v>
      </c>
      <c r="AN73" s="1799" t="s">
        <v>7090</v>
      </c>
      <c r="AO73" s="1779">
        <v>3.2</v>
      </c>
      <c r="AP73" s="1779">
        <f>+AO73-0.11-0.2</f>
        <v>2.89</v>
      </c>
      <c r="AQ73" s="1165">
        <f t="shared" si="48"/>
        <v>2.8</v>
      </c>
      <c r="AR73" s="1166">
        <v>0.4</v>
      </c>
      <c r="AS73" s="1166">
        <v>0.5</v>
      </c>
      <c r="AT73" s="1166">
        <v>0.7</v>
      </c>
      <c r="AU73" s="1166"/>
      <c r="AV73" s="1166">
        <v>1.2</v>
      </c>
      <c r="AY73" s="1168"/>
      <c r="AZ73" s="1169"/>
    </row>
    <row r="74" spans="38:52">
      <c r="AL74" s="1796"/>
      <c r="AM74" s="1164" t="s">
        <v>7045</v>
      </c>
      <c r="AN74" s="1796"/>
      <c r="AO74" s="1780"/>
      <c r="AP74" s="1780"/>
      <c r="AQ74" s="1165">
        <f t="shared" si="48"/>
        <v>2.8</v>
      </c>
      <c r="AR74" s="1166">
        <v>0.6</v>
      </c>
      <c r="AS74" s="1166">
        <v>1</v>
      </c>
      <c r="AT74" s="1166"/>
      <c r="AU74" s="1166"/>
      <c r="AV74" s="1166">
        <v>1.2</v>
      </c>
      <c r="AW74" s="1167"/>
      <c r="AX74" s="1167"/>
      <c r="AY74" s="1168"/>
      <c r="AZ74" s="1169"/>
    </row>
    <row r="75" spans="38:52">
      <c r="AL75" s="1796"/>
      <c r="AM75" s="1164" t="s">
        <v>7091</v>
      </c>
      <c r="AN75" s="1796"/>
      <c r="AO75" s="1780"/>
      <c r="AP75" s="1780"/>
      <c r="AQ75" s="1165">
        <f t="shared" si="48"/>
        <v>2.8</v>
      </c>
      <c r="AR75" s="1170">
        <v>0.6</v>
      </c>
      <c r="AS75" s="1170">
        <v>1</v>
      </c>
      <c r="AT75" s="1170"/>
      <c r="AU75" s="1170"/>
      <c r="AV75" s="1170">
        <v>1.2</v>
      </c>
      <c r="AW75" s="1167"/>
      <c r="AX75" s="1167"/>
      <c r="AY75" s="1168"/>
      <c r="AZ75" s="1169"/>
    </row>
    <row r="76" spans="38:52">
      <c r="AL76" s="1796"/>
      <c r="AM76" s="1164" t="s">
        <v>7092</v>
      </c>
      <c r="AN76" s="1796"/>
      <c r="AO76" s="1780"/>
      <c r="AP76" s="1780"/>
      <c r="AQ76" s="1171">
        <f>+SUM(AR76:AV76)</f>
        <v>2.8499999999999996</v>
      </c>
      <c r="AR76" s="1172">
        <v>0.4</v>
      </c>
      <c r="AS76" s="1172">
        <v>0.25</v>
      </c>
      <c r="AT76" s="1172">
        <v>1</v>
      </c>
      <c r="AU76" s="1172"/>
      <c r="AV76" s="1172">
        <v>1.2</v>
      </c>
      <c r="AW76" s="1167"/>
      <c r="AX76" s="1167"/>
      <c r="AY76" s="1168"/>
      <c r="AZ76" s="1169"/>
    </row>
    <row r="77" spans="38:52">
      <c r="AL77" s="1796"/>
      <c r="AM77" s="1164" t="s">
        <v>7080</v>
      </c>
      <c r="AN77" s="1796"/>
      <c r="AO77" s="1780"/>
      <c r="AP77" s="1780"/>
      <c r="AQ77" s="1165">
        <f t="shared" si="48"/>
        <v>2.8</v>
      </c>
      <c r="AR77" s="1170">
        <v>0.6</v>
      </c>
      <c r="AS77" s="1170">
        <v>1</v>
      </c>
      <c r="AT77" s="1170"/>
      <c r="AU77" s="1170"/>
      <c r="AV77" s="1170">
        <v>1.2</v>
      </c>
      <c r="AW77" s="1167"/>
      <c r="AX77" s="1167"/>
      <c r="AY77" s="1168"/>
      <c r="AZ77" s="1169"/>
    </row>
    <row r="78" spans="38:52">
      <c r="AL78" s="1797"/>
      <c r="AM78" s="1164" t="s">
        <v>7037</v>
      </c>
      <c r="AN78" s="1797"/>
      <c r="AO78" s="1781"/>
      <c r="AP78" s="1781"/>
      <c r="AQ78" s="1165">
        <f t="shared" si="48"/>
        <v>2.8</v>
      </c>
      <c r="AR78" s="1166">
        <v>0.4</v>
      </c>
      <c r="AS78" s="1166">
        <v>0.5</v>
      </c>
      <c r="AT78" s="1166">
        <v>0.7</v>
      </c>
      <c r="AU78" s="1166"/>
      <c r="AV78" s="1166">
        <v>1.2</v>
      </c>
      <c r="AW78" s="1167"/>
      <c r="AX78" s="1167"/>
      <c r="AY78" s="1168"/>
      <c r="AZ78" s="1169"/>
    </row>
    <row r="79" spans="38:52">
      <c r="AL79" s="1800" t="s">
        <v>7088</v>
      </c>
      <c r="AM79" s="1164" t="s">
        <v>7093</v>
      </c>
      <c r="AN79" s="1799" t="s">
        <v>7090</v>
      </c>
      <c r="AO79" s="1779">
        <v>4.12</v>
      </c>
      <c r="AP79" s="1779">
        <f>+AO79-0.11-0.2</f>
        <v>3.8099999999999996</v>
      </c>
      <c r="AQ79" s="1165">
        <f t="shared" si="48"/>
        <v>3.8</v>
      </c>
      <c r="AR79" s="1166">
        <v>0.1</v>
      </c>
      <c r="AS79" s="1166">
        <v>0.5</v>
      </c>
      <c r="AT79" s="1166">
        <v>1</v>
      </c>
      <c r="AU79" s="1166">
        <v>1</v>
      </c>
      <c r="AV79" s="1166">
        <v>1.2</v>
      </c>
      <c r="AY79" s="1168"/>
      <c r="AZ79" s="1169"/>
    </row>
    <row r="80" spans="38:52">
      <c r="AL80" s="1801"/>
      <c r="AM80" s="1164" t="s">
        <v>7078</v>
      </c>
      <c r="AN80" s="1796"/>
      <c r="AO80" s="1780"/>
      <c r="AP80" s="1780"/>
      <c r="AQ80" s="1165">
        <f t="shared" si="48"/>
        <v>3.8</v>
      </c>
      <c r="AR80" s="1166">
        <v>0.6</v>
      </c>
      <c r="AS80" s="1166">
        <v>1</v>
      </c>
      <c r="AT80" s="1166">
        <v>1</v>
      </c>
      <c r="AU80" s="1166"/>
      <c r="AV80" s="1166">
        <v>1.2</v>
      </c>
      <c r="AW80" s="1167"/>
      <c r="AX80" s="1167"/>
      <c r="AY80" s="1168"/>
      <c r="AZ80" s="1169"/>
    </row>
    <row r="81" spans="38:52">
      <c r="AL81" s="1801"/>
      <c r="AM81" s="1164" t="s">
        <v>7091</v>
      </c>
      <c r="AN81" s="1796"/>
      <c r="AO81" s="1780"/>
      <c r="AP81" s="1780"/>
      <c r="AQ81" s="1165">
        <f t="shared" si="48"/>
        <v>3.8</v>
      </c>
      <c r="AR81" s="1170">
        <v>0.6</v>
      </c>
      <c r="AS81" s="1170">
        <v>1</v>
      </c>
      <c r="AT81" s="1170">
        <v>1</v>
      </c>
      <c r="AU81" s="1170"/>
      <c r="AV81" s="1170">
        <v>1.2</v>
      </c>
      <c r="AW81" s="1167"/>
      <c r="AX81" s="1167"/>
      <c r="AY81" s="1168"/>
      <c r="AZ81" s="1169"/>
    </row>
    <row r="82" spans="38:52">
      <c r="AL82" s="1801"/>
      <c r="AM82" s="1164" t="s">
        <v>7070</v>
      </c>
      <c r="AN82" s="1796"/>
      <c r="AO82" s="1780"/>
      <c r="AP82" s="1780"/>
      <c r="AQ82" s="1171">
        <f>+SUM(AR82:AV82)</f>
        <v>3.7</v>
      </c>
      <c r="AR82" s="1172">
        <v>0.5</v>
      </c>
      <c r="AS82" s="1172">
        <v>1</v>
      </c>
      <c r="AT82" s="1172">
        <v>1</v>
      </c>
      <c r="AU82" s="1172"/>
      <c r="AV82" s="1172">
        <v>1.2</v>
      </c>
      <c r="AW82" s="1167"/>
      <c r="AX82" s="1167"/>
      <c r="AY82" s="1168"/>
      <c r="AZ82" s="1169"/>
    </row>
    <row r="83" spans="38:52">
      <c r="AL83" s="1801"/>
      <c r="AM83" s="1164" t="s">
        <v>7071</v>
      </c>
      <c r="AN83" s="1796"/>
      <c r="AO83" s="1780"/>
      <c r="AP83" s="1780"/>
      <c r="AQ83" s="1165">
        <f t="shared" si="48"/>
        <v>3.8</v>
      </c>
      <c r="AR83" s="1170">
        <v>0.6</v>
      </c>
      <c r="AS83" s="1170">
        <v>1</v>
      </c>
      <c r="AT83" s="1170">
        <v>1</v>
      </c>
      <c r="AU83" s="1170"/>
      <c r="AV83" s="1170">
        <v>1.2</v>
      </c>
      <c r="AW83" s="1167"/>
      <c r="AX83" s="1167"/>
      <c r="AY83" s="1168"/>
      <c r="AZ83" s="1169"/>
    </row>
    <row r="84" spans="38:52">
      <c r="AL84" s="1801"/>
      <c r="AM84" s="1164" t="s">
        <v>7037</v>
      </c>
      <c r="AN84" s="1796"/>
      <c r="AO84" s="1780"/>
      <c r="AP84" s="1780"/>
      <c r="AQ84" s="1165">
        <f t="shared" si="48"/>
        <v>3.8</v>
      </c>
      <c r="AR84" s="1166">
        <v>0.6</v>
      </c>
      <c r="AS84" s="1166">
        <v>1</v>
      </c>
      <c r="AT84" s="1166">
        <v>1</v>
      </c>
      <c r="AU84" s="1166"/>
      <c r="AV84" s="1166">
        <v>1.2</v>
      </c>
      <c r="AW84" s="1167"/>
      <c r="AX84" s="1167"/>
      <c r="AY84" s="1168"/>
      <c r="AZ84" s="1169"/>
    </row>
    <row r="85" spans="38:52">
      <c r="AV85" s="1167"/>
      <c r="AW85" s="1168" t="s">
        <v>6948</v>
      </c>
      <c r="AX85" s="1173" t="s">
        <v>7094</v>
      </c>
      <c r="AY85" s="1174">
        <v>3</v>
      </c>
      <c r="AZ85" s="1169"/>
    </row>
    <row r="86" spans="38:52">
      <c r="AW86" s="1168" t="s">
        <v>6948</v>
      </c>
      <c r="AX86" s="1173" t="s">
        <v>7095</v>
      </c>
      <c r="AY86" s="1174">
        <v>1</v>
      </c>
      <c r="AZ86" s="1169"/>
    </row>
    <row r="87" spans="38:52">
      <c r="AW87" s="1168" t="s">
        <v>6948</v>
      </c>
      <c r="AX87" s="1173" t="s">
        <v>7096</v>
      </c>
      <c r="AY87" s="1174">
        <v>4</v>
      </c>
      <c r="AZ87" s="1169"/>
    </row>
    <row r="88" spans="38:52">
      <c r="AW88" s="1168" t="s">
        <v>6948</v>
      </c>
      <c r="AX88" s="1173" t="s">
        <v>7097</v>
      </c>
      <c r="AY88" s="1174">
        <v>5</v>
      </c>
      <c r="AZ88" s="1169"/>
    </row>
    <row r="89" spans="38:52">
      <c r="AW89" s="1168" t="s">
        <v>6949</v>
      </c>
      <c r="AX89" s="1173" t="s">
        <v>7098</v>
      </c>
      <c r="AY89" s="1174">
        <v>1</v>
      </c>
      <c r="AZ89" s="1169"/>
    </row>
    <row r="90" spans="38:52">
      <c r="AW90" s="1168" t="s">
        <v>6949</v>
      </c>
      <c r="AX90" s="1173" t="s">
        <v>7099</v>
      </c>
      <c r="AY90" s="1174">
        <v>2</v>
      </c>
      <c r="AZ90" s="1169"/>
    </row>
    <row r="91" spans="38:52">
      <c r="AW91" s="1168" t="s">
        <v>6949</v>
      </c>
      <c r="AX91" s="1173" t="s">
        <v>7100</v>
      </c>
      <c r="AY91" s="1174">
        <v>1</v>
      </c>
      <c r="AZ91" s="1169"/>
    </row>
    <row r="92" spans="38:52">
      <c r="AW92" s="1168" t="s">
        <v>6949</v>
      </c>
      <c r="AX92" s="1173" t="s">
        <v>7101</v>
      </c>
      <c r="AY92" s="1174">
        <v>1</v>
      </c>
      <c r="AZ92" s="1169"/>
    </row>
    <row r="93" spans="38:52">
      <c r="AW93" s="1168" t="s">
        <v>6949</v>
      </c>
      <c r="AX93" s="1173" t="s">
        <v>7102</v>
      </c>
      <c r="AY93" s="1174">
        <v>6</v>
      </c>
    </row>
    <row r="94" spans="38:52">
      <c r="AW94" s="1168" t="s">
        <v>6949</v>
      </c>
      <c r="AX94" s="1173" t="s">
        <v>7103</v>
      </c>
      <c r="AY94" s="1174">
        <v>1</v>
      </c>
    </row>
    <row r="95" spans="38:52">
      <c r="AW95" s="1168" t="s">
        <v>6949</v>
      </c>
      <c r="AX95" s="1173" t="s">
        <v>7104</v>
      </c>
      <c r="AY95" s="1174">
        <v>3</v>
      </c>
    </row>
    <row r="96" spans="38:52">
      <c r="AW96" s="1168" t="s">
        <v>6949</v>
      </c>
      <c r="AX96" s="1173" t="s">
        <v>7105</v>
      </c>
      <c r="AY96" s="1174">
        <v>1</v>
      </c>
    </row>
    <row r="97" spans="49:51">
      <c r="AW97" s="1168" t="s">
        <v>6949</v>
      </c>
      <c r="AX97" s="1173" t="s">
        <v>7106</v>
      </c>
      <c r="AY97" s="1174">
        <v>4</v>
      </c>
    </row>
    <row r="98" spans="49:51">
      <c r="AW98" s="1168" t="s">
        <v>6949</v>
      </c>
      <c r="AX98" s="1173" t="s">
        <v>7107</v>
      </c>
      <c r="AY98" s="1174">
        <v>15</v>
      </c>
    </row>
    <row r="99" spans="49:51">
      <c r="AW99" s="1168" t="s">
        <v>7108</v>
      </c>
      <c r="AX99" s="1173" t="s">
        <v>7109</v>
      </c>
      <c r="AY99" s="1174">
        <v>1</v>
      </c>
    </row>
    <row r="100" spans="49:51">
      <c r="AW100" s="1168" t="s">
        <v>7108</v>
      </c>
      <c r="AX100" s="1173" t="s">
        <v>7110</v>
      </c>
      <c r="AY100" s="1174">
        <v>1</v>
      </c>
    </row>
    <row r="101" spans="49:51">
      <c r="AW101" s="1168" t="s">
        <v>7108</v>
      </c>
      <c r="AX101" s="1173" t="s">
        <v>7111</v>
      </c>
      <c r="AY101" s="1174">
        <v>1</v>
      </c>
    </row>
    <row r="102" spans="49:51">
      <c r="AW102" s="1168" t="s">
        <v>7108</v>
      </c>
      <c r="AX102" s="1173" t="s">
        <v>7112</v>
      </c>
      <c r="AY102" s="1174">
        <v>2</v>
      </c>
    </row>
    <row r="103" spans="49:51">
      <c r="AW103" s="1175" t="s">
        <v>7113</v>
      </c>
      <c r="AX103" s="1176" t="s">
        <v>7114</v>
      </c>
      <c r="AY103" s="1174">
        <v>32</v>
      </c>
    </row>
    <row r="104" spans="49:51">
      <c r="AW104" s="1175" t="s">
        <v>7113</v>
      </c>
      <c r="AX104" s="1176" t="s">
        <v>7115</v>
      </c>
      <c r="AY104" s="1174">
        <v>58</v>
      </c>
    </row>
    <row r="105" spans="49:51">
      <c r="AW105" s="1175" t="s">
        <v>7113</v>
      </c>
      <c r="AX105" s="1176" t="s">
        <v>7116</v>
      </c>
      <c r="AY105" s="1174">
        <v>73</v>
      </c>
    </row>
  </sheetData>
  <mergeCells count="156">
    <mergeCell ref="B24:B25"/>
    <mergeCell ref="A29:A34"/>
    <mergeCell ref="B29:B30"/>
    <mergeCell ref="B31:B33"/>
    <mergeCell ref="AL79:AL84"/>
    <mergeCell ref="AL55:AL60"/>
    <mergeCell ref="A44:C44"/>
    <mergeCell ref="D44:G44"/>
    <mergeCell ref="H44:K44"/>
    <mergeCell ref="L44:O44"/>
    <mergeCell ref="P44:T44"/>
    <mergeCell ref="U44:Y44"/>
    <mergeCell ref="A45:C45"/>
    <mergeCell ref="D45:G45"/>
    <mergeCell ref="H45:K45"/>
    <mergeCell ref="L45:O45"/>
    <mergeCell ref="P45:T45"/>
    <mergeCell ref="U45:Y45"/>
    <mergeCell ref="A46:C46"/>
    <mergeCell ref="D46:G46"/>
    <mergeCell ref="H46:K46"/>
    <mergeCell ref="L46:O46"/>
    <mergeCell ref="AE42:AF42"/>
    <mergeCell ref="A43:C43"/>
    <mergeCell ref="AN79:AN84"/>
    <mergeCell ref="AO79:AO84"/>
    <mergeCell ref="AP79:AP84"/>
    <mergeCell ref="AL67:AL72"/>
    <mergeCell ref="AN67:AN72"/>
    <mergeCell ref="AO67:AO72"/>
    <mergeCell ref="AP67:AP72"/>
    <mergeCell ref="AL73:AL78"/>
    <mergeCell ref="AN73:AN78"/>
    <mergeCell ref="AO73:AO78"/>
    <mergeCell ref="AP73:AP78"/>
    <mergeCell ref="AN55:AN60"/>
    <mergeCell ref="AO55:AO60"/>
    <mergeCell ref="AP55:AP60"/>
    <mergeCell ref="AL61:AL66"/>
    <mergeCell ref="AN61:AN66"/>
    <mergeCell ref="AO61:AO66"/>
    <mergeCell ref="AP61:AP66"/>
    <mergeCell ref="Z44:AD44"/>
    <mergeCell ref="AE44:AI44"/>
    <mergeCell ref="AL49:AL54"/>
    <mergeCell ref="AN49:AN54"/>
    <mergeCell ref="AO49:AO54"/>
    <mergeCell ref="AP49:AP54"/>
    <mergeCell ref="Z45:AD45"/>
    <mergeCell ref="AE45:AI45"/>
    <mergeCell ref="Z46:AD46"/>
    <mergeCell ref="AE46:AI46"/>
    <mergeCell ref="H43:I43"/>
    <mergeCell ref="L43:M43"/>
    <mergeCell ref="P43:Q43"/>
    <mergeCell ref="U43:V43"/>
    <mergeCell ref="Z43:AA43"/>
    <mergeCell ref="AE43:AF43"/>
    <mergeCell ref="D42:E42"/>
    <mergeCell ref="H42:I42"/>
    <mergeCell ref="L42:M42"/>
    <mergeCell ref="P42:Q42"/>
    <mergeCell ref="U42:V42"/>
    <mergeCell ref="Z42:AA42"/>
    <mergeCell ref="P46:T46"/>
    <mergeCell ref="U46:Y46"/>
    <mergeCell ref="D39:E39"/>
    <mergeCell ref="H39:I39"/>
    <mergeCell ref="L39:M39"/>
    <mergeCell ref="P39:Q39"/>
    <mergeCell ref="U39:V39"/>
    <mergeCell ref="Z39:AA39"/>
    <mergeCell ref="AE39:AF39"/>
    <mergeCell ref="AE40:AF40"/>
    <mergeCell ref="D41:E41"/>
    <mergeCell ref="H41:I41"/>
    <mergeCell ref="L41:M41"/>
    <mergeCell ref="P41:Q41"/>
    <mergeCell ref="U41:V41"/>
    <mergeCell ref="Z41:AA41"/>
    <mergeCell ref="AE41:AF41"/>
    <mergeCell ref="D40:E40"/>
    <mergeCell ref="H40:I40"/>
    <mergeCell ref="L40:M40"/>
    <mergeCell ref="P40:Q40"/>
    <mergeCell ref="U40:V40"/>
    <mergeCell ref="Z40:AA40"/>
    <mergeCell ref="D43:E43"/>
    <mergeCell ref="L38:M38"/>
    <mergeCell ref="P38:Q38"/>
    <mergeCell ref="Z36:AA36"/>
    <mergeCell ref="AE36:AF36"/>
    <mergeCell ref="D37:E37"/>
    <mergeCell ref="H37:I37"/>
    <mergeCell ref="L37:M37"/>
    <mergeCell ref="P37:Q37"/>
    <mergeCell ref="U37:V37"/>
    <mergeCell ref="Z37:AA37"/>
    <mergeCell ref="AE37:AF37"/>
    <mergeCell ref="U38:V38"/>
    <mergeCell ref="Z38:AA38"/>
    <mergeCell ref="AE38:AF38"/>
    <mergeCell ref="AP13:AP16"/>
    <mergeCell ref="B18:B20"/>
    <mergeCell ref="AL18:AL24"/>
    <mergeCell ref="AN18:AN24"/>
    <mergeCell ref="AO18:AO24"/>
    <mergeCell ref="AP18:AP24"/>
    <mergeCell ref="B21:B22"/>
    <mergeCell ref="A23:C23"/>
    <mergeCell ref="A24:A27"/>
    <mergeCell ref="AL26:AL48"/>
    <mergeCell ref="AN26:AN48"/>
    <mergeCell ref="AO26:AO48"/>
    <mergeCell ref="AP26:AP48"/>
    <mergeCell ref="A28:C28"/>
    <mergeCell ref="A35:C35"/>
    <mergeCell ref="A36:A42"/>
    <mergeCell ref="B36:B39"/>
    <mergeCell ref="D36:E36"/>
    <mergeCell ref="H36:I36"/>
    <mergeCell ref="L36:M36"/>
    <mergeCell ref="P36:Q36"/>
    <mergeCell ref="U36:V36"/>
    <mergeCell ref="D38:E38"/>
    <mergeCell ref="H38:I38"/>
    <mergeCell ref="A12:C12"/>
    <mergeCell ref="A13:A22"/>
    <mergeCell ref="B13:B17"/>
    <mergeCell ref="AL13:AL16"/>
    <mergeCell ref="AN13:AN16"/>
    <mergeCell ref="AO13:AO16"/>
    <mergeCell ref="A5:A11"/>
    <mergeCell ref="B5:B8"/>
    <mergeCell ref="AL5:AL11"/>
    <mergeCell ref="AN5:AN11"/>
    <mergeCell ref="AO5:AO11"/>
    <mergeCell ref="AP5:AP11"/>
    <mergeCell ref="B10:B11"/>
    <mergeCell ref="AV1:AV3"/>
    <mergeCell ref="A2:AI2"/>
    <mergeCell ref="A3:C4"/>
    <mergeCell ref="D3:G3"/>
    <mergeCell ref="H3:K3"/>
    <mergeCell ref="L3:O3"/>
    <mergeCell ref="P3:T3"/>
    <mergeCell ref="U3:Y3"/>
    <mergeCell ref="Z3:AD3"/>
    <mergeCell ref="AE3:AI3"/>
    <mergeCell ref="A1:AI1"/>
    <mergeCell ref="AL1:AM3"/>
    <mergeCell ref="AN1:AN3"/>
    <mergeCell ref="AO1:AP1"/>
    <mergeCell ref="AQ1:AQ3"/>
    <mergeCell ref="AS1:AU1"/>
    <mergeCell ref="AS3:AU3"/>
  </mergeCells>
  <phoneticPr fontId="3" type="noConversion"/>
  <conditionalFormatting sqref="AY85:AY105">
    <cfRule type="expression" dxfId="0" priority="1" stopIfTrue="1">
      <formula>AND(AY85&lt;&gt;0,INT(AY85)=AY85)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3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5" tint="0.59999389629810485"/>
  </sheetPr>
  <dimension ref="A1:AR209"/>
  <sheetViews>
    <sheetView view="pageBreakPreview" zoomScale="55" zoomScaleNormal="85" zoomScaleSheetLayoutView="55" workbookViewId="0">
      <selection activeCell="H17" sqref="H17"/>
    </sheetView>
  </sheetViews>
  <sheetFormatPr defaultColWidth="9.140625" defaultRowHeight="16.5"/>
  <cols>
    <col min="1" max="16384" width="9.140625" style="1177"/>
  </cols>
  <sheetData>
    <row r="1" spans="1:44" ht="24.95" customHeight="1">
      <c r="A1" s="1820" t="s">
        <v>7117</v>
      </c>
      <c r="B1" s="1820"/>
      <c r="C1" s="1820"/>
      <c r="D1" s="1820"/>
      <c r="E1" s="1820"/>
      <c r="F1" s="1820"/>
      <c r="G1" s="1820"/>
      <c r="H1" s="1820"/>
      <c r="I1" s="1820"/>
      <c r="J1" s="1820"/>
      <c r="K1" s="1820"/>
      <c r="L1" s="1820" t="s">
        <v>7118</v>
      </c>
      <c r="M1" s="1820"/>
      <c r="N1" s="1820"/>
      <c r="O1" s="1820"/>
      <c r="P1" s="1820"/>
      <c r="Q1" s="1820"/>
      <c r="R1" s="1820"/>
      <c r="S1" s="1820"/>
      <c r="T1" s="1820"/>
      <c r="U1" s="1820"/>
      <c r="V1" s="1820"/>
      <c r="W1" s="1820" t="s">
        <v>7119</v>
      </c>
      <c r="X1" s="1820"/>
      <c r="Y1" s="1820"/>
      <c r="Z1" s="1820"/>
      <c r="AA1" s="1820"/>
      <c r="AB1" s="1820"/>
      <c r="AC1" s="1820"/>
      <c r="AD1" s="1820"/>
      <c r="AE1" s="1820"/>
      <c r="AF1" s="1820"/>
      <c r="AG1" s="1820"/>
      <c r="AH1" s="1820" t="s">
        <v>7120</v>
      </c>
      <c r="AI1" s="1820"/>
      <c r="AJ1" s="1820"/>
      <c r="AK1" s="1820"/>
      <c r="AL1" s="1820"/>
      <c r="AM1" s="1820"/>
      <c r="AN1" s="1820"/>
      <c r="AO1" s="1820"/>
      <c r="AP1" s="1820"/>
      <c r="AQ1" s="1820"/>
      <c r="AR1" s="1820"/>
    </row>
    <row r="2" spans="1:44" ht="16.5" customHeight="1">
      <c r="A2" s="1178"/>
      <c r="B2" s="1178"/>
      <c r="C2" s="1178"/>
      <c r="D2" s="1178"/>
      <c r="E2" s="1178"/>
      <c r="F2" s="1178"/>
      <c r="G2" s="1178"/>
      <c r="H2" s="1178"/>
      <c r="I2" s="1178"/>
    </row>
    <row r="3" spans="1:44">
      <c r="A3" s="1179" t="s">
        <v>7121</v>
      </c>
      <c r="L3" s="1179" t="s">
        <v>7142</v>
      </c>
      <c r="W3" s="1179" t="s">
        <v>7121</v>
      </c>
      <c r="AH3" s="1179" t="s">
        <v>7122</v>
      </c>
    </row>
    <row r="13" spans="1:44">
      <c r="A13" s="1179"/>
    </row>
    <row r="14" spans="1:44">
      <c r="A14" s="1179"/>
    </row>
    <row r="15" spans="1:44">
      <c r="A15" s="1179"/>
    </row>
    <row r="16" spans="1:44">
      <c r="A16" s="1179"/>
    </row>
    <row r="17" spans="1:1">
      <c r="A17" s="1179"/>
    </row>
    <row r="18" spans="1:1">
      <c r="A18" s="1179"/>
    </row>
    <row r="19" spans="1:1">
      <c r="A19" s="1179"/>
    </row>
    <row r="20" spans="1:1">
      <c r="A20" s="1179"/>
    </row>
    <row r="21" spans="1:1">
      <c r="A21" s="1179"/>
    </row>
    <row r="22" spans="1:1">
      <c r="A22" s="1179"/>
    </row>
    <row r="23" spans="1:1">
      <c r="A23" s="1179"/>
    </row>
    <row r="24" spans="1:1">
      <c r="A24" s="1179"/>
    </row>
    <row r="25" spans="1:1">
      <c r="A25" s="1179"/>
    </row>
    <row r="26" spans="1:1">
      <c r="A26" s="1179"/>
    </row>
    <row r="27" spans="1:1">
      <c r="A27" s="1179"/>
    </row>
    <row r="28" spans="1:1">
      <c r="A28" s="1179"/>
    </row>
    <row r="29" spans="1:1">
      <c r="A29" s="1179"/>
    </row>
    <row r="30" spans="1:1">
      <c r="A30" s="1179"/>
    </row>
    <row r="31" spans="1:1">
      <c r="A31" s="1179"/>
    </row>
    <row r="32" spans="1:1">
      <c r="A32" s="1179"/>
    </row>
    <row r="33" spans="1:34">
      <c r="A33" s="1179"/>
    </row>
    <row r="34" spans="1:34">
      <c r="A34" s="1179"/>
    </row>
    <row r="35" spans="1:34">
      <c r="A35" s="1179"/>
    </row>
    <row r="36" spans="1:34">
      <c r="A36" s="1179"/>
    </row>
    <row r="37" spans="1:34">
      <c r="A37" s="1179"/>
    </row>
    <row r="38" spans="1:34">
      <c r="A38" s="1179"/>
    </row>
    <row r="39" spans="1:34">
      <c r="A39" s="1179"/>
    </row>
    <row r="40" spans="1:34">
      <c r="A40" s="1179"/>
    </row>
    <row r="41" spans="1:34">
      <c r="A41" s="1179"/>
    </row>
    <row r="42" spans="1:34">
      <c r="A42" s="1179"/>
    </row>
    <row r="43" spans="1:34">
      <c r="A43" s="1179"/>
    </row>
    <row r="44" spans="1:34">
      <c r="A44" s="1179" t="s">
        <v>7123</v>
      </c>
      <c r="L44" s="1179" t="s">
        <v>7241</v>
      </c>
      <c r="W44" s="1179" t="s">
        <v>7241</v>
      </c>
      <c r="AH44" s="1179" t="s">
        <v>7241</v>
      </c>
    </row>
    <row r="46" spans="1:34">
      <c r="A46" s="1179"/>
    </row>
    <row r="47" spans="1:34">
      <c r="A47" s="1179"/>
    </row>
    <row r="48" spans="1:34">
      <c r="A48" s="1179"/>
    </row>
    <row r="49" spans="1:12">
      <c r="A49" s="1179"/>
    </row>
    <row r="50" spans="1:12">
      <c r="A50" s="1179"/>
    </row>
    <row r="54" spans="1:12">
      <c r="L54" s="1180"/>
    </row>
    <row r="55" spans="1:12">
      <c r="L55" s="1180"/>
    </row>
    <row r="56" spans="1:12">
      <c r="L56" s="1180"/>
    </row>
    <row r="57" spans="1:12">
      <c r="L57" s="1180"/>
    </row>
    <row r="58" spans="1:12">
      <c r="L58" s="1180"/>
    </row>
    <row r="60" spans="1:12">
      <c r="A60" s="1179"/>
    </row>
    <row r="61" spans="1:12">
      <c r="A61" s="1179"/>
    </row>
    <row r="62" spans="1:12">
      <c r="A62" s="1179"/>
    </row>
    <row r="63" spans="1:12">
      <c r="A63" s="1179"/>
    </row>
    <row r="71" spans="1:1">
      <c r="A71" s="1179"/>
    </row>
    <row r="73" spans="1:1">
      <c r="A73" s="1179"/>
    </row>
    <row r="83" spans="1:34">
      <c r="A83" s="1179"/>
    </row>
    <row r="85" spans="1:34">
      <c r="A85" s="1179"/>
    </row>
    <row r="87" spans="1:34">
      <c r="A87" s="1179" t="s">
        <v>7124</v>
      </c>
      <c r="L87" s="1179" t="s">
        <v>7256</v>
      </c>
      <c r="W87" s="1179" t="s">
        <v>7256</v>
      </c>
      <c r="AH87" s="1179" t="s">
        <v>7256</v>
      </c>
    </row>
    <row r="88" spans="1:34">
      <c r="A88" s="1179"/>
    </row>
    <row r="89" spans="1:34">
      <c r="A89" s="1179"/>
    </row>
    <row r="90" spans="1:34">
      <c r="A90" s="1179"/>
    </row>
    <row r="91" spans="1:34">
      <c r="A91" s="1179"/>
    </row>
    <row r="92" spans="1:34">
      <c r="A92" s="1179"/>
    </row>
    <row r="93" spans="1:34">
      <c r="A93" s="1179"/>
    </row>
    <row r="94" spans="1:34">
      <c r="A94" s="1179"/>
    </row>
    <row r="95" spans="1:34">
      <c r="A95" s="1179"/>
    </row>
    <row r="96" spans="1:34">
      <c r="A96" s="1179"/>
    </row>
    <row r="97" spans="1:1">
      <c r="A97" s="1179"/>
    </row>
    <row r="98" spans="1:1">
      <c r="A98" s="1179"/>
    </row>
    <row r="99" spans="1:1">
      <c r="A99" s="1179"/>
    </row>
    <row r="100" spans="1:1">
      <c r="A100" s="1179"/>
    </row>
    <row r="130" spans="1:34">
      <c r="A130" s="1179" t="s">
        <v>7125</v>
      </c>
      <c r="L130" s="1179" t="s">
        <v>7125</v>
      </c>
      <c r="W130" s="1179" t="s">
        <v>7125</v>
      </c>
      <c r="AH130" s="1179" t="s">
        <v>7125</v>
      </c>
    </row>
    <row r="131" spans="1:34">
      <c r="A131" s="1179"/>
    </row>
    <row r="132" spans="1:34">
      <c r="A132" s="1179"/>
    </row>
    <row r="133" spans="1:34">
      <c r="A133" s="1179"/>
    </row>
    <row r="134" spans="1:34">
      <c r="A134" s="1179"/>
    </row>
    <row r="135" spans="1:34">
      <c r="A135" s="1179"/>
    </row>
    <row r="136" spans="1:34">
      <c r="A136" s="1179"/>
    </row>
    <row r="137" spans="1:34">
      <c r="A137" s="1179"/>
    </row>
    <row r="138" spans="1:34">
      <c r="A138" s="1179"/>
    </row>
    <row r="139" spans="1:34">
      <c r="A139" s="1179"/>
    </row>
    <row r="140" spans="1:34">
      <c r="A140" s="1179"/>
    </row>
    <row r="141" spans="1:34">
      <c r="A141" s="1179"/>
    </row>
    <row r="142" spans="1:34">
      <c r="A142" s="1179"/>
    </row>
    <row r="143" spans="1:34">
      <c r="A143" s="1179"/>
    </row>
    <row r="173" spans="1:34">
      <c r="A173" s="1177" t="s">
        <v>7126</v>
      </c>
      <c r="L173" s="1177" t="s">
        <v>7127</v>
      </c>
      <c r="W173" s="1177" t="s">
        <v>7128</v>
      </c>
      <c r="AH173" s="1177" t="s">
        <v>7129</v>
      </c>
    </row>
    <row r="174" spans="1:34">
      <c r="A174" s="1179"/>
    </row>
    <row r="175" spans="1:34">
      <c r="A175" s="1179"/>
    </row>
    <row r="176" spans="1:34">
      <c r="A176" s="1179"/>
    </row>
    <row r="177" spans="1:1">
      <c r="A177" s="1179"/>
    </row>
    <row r="178" spans="1:1">
      <c r="A178" s="1179"/>
    </row>
    <row r="179" spans="1:1">
      <c r="A179" s="1179"/>
    </row>
    <row r="180" spans="1:1">
      <c r="A180" s="1179"/>
    </row>
    <row r="181" spans="1:1">
      <c r="A181" s="1179"/>
    </row>
    <row r="182" spans="1:1">
      <c r="A182" s="1179"/>
    </row>
    <row r="183" spans="1:1">
      <c r="A183" s="1179"/>
    </row>
    <row r="184" spans="1:1">
      <c r="A184" s="1179"/>
    </row>
    <row r="185" spans="1:1">
      <c r="A185" s="1179"/>
    </row>
    <row r="186" spans="1:1">
      <c r="A186" s="1179"/>
    </row>
    <row r="195" spans="1:9">
      <c r="A195" s="1179"/>
    </row>
    <row r="197" spans="1:9">
      <c r="A197" s="1179"/>
    </row>
    <row r="206" spans="1:9">
      <c r="A206" s="1179"/>
    </row>
    <row r="207" spans="1:9" ht="24.95" customHeight="1">
      <c r="A207" s="1820"/>
      <c r="B207" s="1820"/>
      <c r="C207" s="1820"/>
      <c r="D207" s="1820"/>
      <c r="E207" s="1820"/>
      <c r="F207" s="1820"/>
      <c r="G207" s="1820"/>
      <c r="H207" s="1820"/>
      <c r="I207" s="1820"/>
    </row>
    <row r="209" spans="1:1">
      <c r="A209" s="1179"/>
    </row>
  </sheetData>
  <mergeCells count="5">
    <mergeCell ref="A1:K1"/>
    <mergeCell ref="L1:V1"/>
    <mergeCell ref="W1:AG1"/>
    <mergeCell ref="AH1:AR1"/>
    <mergeCell ref="A207:I207"/>
  </mergeCells>
  <phoneticPr fontId="3" type="noConversion"/>
  <printOptions horizontalCentered="1"/>
  <pageMargins left="0.31486111879348755" right="0.31486111879348755" top="0.74791663885116577" bottom="0.74791663885116577" header="0.31486111879348755" footer="0.31486111879348755"/>
  <pageSetup paperSize="9" scale="98" orientation="portrait" r:id="rId1"/>
  <rowBreaks count="4" manualBreakCount="4">
    <brk id="43" max="43" man="1"/>
    <brk id="86" max="43" man="1"/>
    <brk id="129" max="43" man="1"/>
    <brk id="172" max="43" man="1"/>
  </rowBreaks>
  <colBreaks count="1" manualBreakCount="1">
    <brk id="11" max="214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25">
    <tabColor theme="5" tint="0.59999389629810485"/>
  </sheetPr>
  <dimension ref="A59:ET67"/>
  <sheetViews>
    <sheetView view="pageBreakPreview" zoomScale="10" zoomScaleSheetLayoutView="10" workbookViewId="0">
      <selection activeCell="BJ106" sqref="BJ106"/>
    </sheetView>
  </sheetViews>
  <sheetFormatPr defaultRowHeight="12.75"/>
  <cols>
    <col min="1" max="16384" width="9.140625" style="183"/>
  </cols>
  <sheetData>
    <row r="59" spans="1:150">
      <c r="A59" s="1719"/>
      <c r="B59" s="1719"/>
      <c r="C59" s="1719"/>
      <c r="D59" s="1719"/>
      <c r="E59" s="1719"/>
      <c r="F59" s="1719"/>
      <c r="G59" s="1719"/>
      <c r="H59" s="1719"/>
      <c r="I59" s="1719"/>
      <c r="J59" s="1719"/>
      <c r="K59" s="1719"/>
      <c r="L59" s="1719"/>
      <c r="M59" s="1719"/>
      <c r="N59" s="1719"/>
      <c r="O59" s="1719"/>
      <c r="P59" s="1719"/>
      <c r="Q59" s="1719"/>
      <c r="R59" s="1719"/>
      <c r="S59" s="1719"/>
      <c r="T59" s="1719"/>
      <c r="U59" s="1719"/>
      <c r="V59" s="1719"/>
      <c r="W59" s="1719"/>
      <c r="X59" s="1719"/>
      <c r="Y59" s="1719"/>
      <c r="Z59" s="1719"/>
      <c r="AA59" s="1719"/>
      <c r="AB59" s="1719"/>
      <c r="AC59" s="1719"/>
      <c r="AD59" s="1719"/>
      <c r="AE59" s="1719"/>
      <c r="AF59" s="1719"/>
      <c r="AG59" s="1719"/>
      <c r="AH59" s="1719"/>
      <c r="AI59" s="1719"/>
      <c r="AJ59" s="1719"/>
      <c r="AK59" s="1719"/>
      <c r="AL59" s="1719"/>
      <c r="AM59" s="1719"/>
      <c r="AN59" s="1719"/>
      <c r="AO59" s="1719"/>
      <c r="AP59" s="1719"/>
      <c r="AQ59" s="1719"/>
      <c r="AR59" s="1719"/>
      <c r="AS59" s="1719"/>
      <c r="AT59" s="1719"/>
      <c r="AU59" s="1719"/>
      <c r="AV59" s="1719"/>
      <c r="AW59" s="1719"/>
      <c r="AX59" s="1719"/>
      <c r="AY59" s="1719"/>
      <c r="AZ59" s="1719"/>
      <c r="BA59" s="1719"/>
      <c r="BB59" s="1719"/>
      <c r="BC59" s="1719"/>
      <c r="BD59" s="1719"/>
      <c r="BE59" s="1719"/>
      <c r="BF59" s="1719"/>
      <c r="BG59" s="1719"/>
      <c r="BH59" s="1719"/>
      <c r="BI59" s="1719"/>
      <c r="BJ59" s="1719"/>
      <c r="BK59" s="1719"/>
      <c r="BL59" s="1719"/>
      <c r="BM59" s="1719"/>
      <c r="BN59" s="1719"/>
      <c r="BO59" s="1719"/>
      <c r="BP59" s="1719"/>
      <c r="BQ59" s="1719"/>
      <c r="BR59" s="1719"/>
      <c r="BS59" s="1719"/>
      <c r="BT59" s="1719"/>
      <c r="BU59" s="1719"/>
      <c r="BV59" s="1719"/>
      <c r="BW59" s="1719"/>
      <c r="BX59" s="1719"/>
      <c r="BY59" s="1719"/>
      <c r="BZ59" s="1719"/>
      <c r="CA59" s="1719"/>
      <c r="CB59" s="1719"/>
      <c r="EA59" s="1718"/>
      <c r="EB59" s="1718"/>
      <c r="EC59" s="1718"/>
      <c r="ED59" s="1718"/>
      <c r="EE59" s="1718"/>
      <c r="EF59" s="1718"/>
      <c r="EG59" s="1718"/>
      <c r="EH59" s="1718"/>
      <c r="EI59" s="1718"/>
      <c r="EJ59" s="1718"/>
      <c r="EK59" s="1718"/>
      <c r="EL59" s="1718"/>
      <c r="EM59" s="1718"/>
      <c r="EN59" s="1718"/>
      <c r="EO59" s="1718"/>
      <c r="EP59" s="1718"/>
      <c r="EQ59" s="1718"/>
      <c r="ER59" s="1718"/>
      <c r="ES59" s="1718"/>
      <c r="ET59" s="1718"/>
    </row>
    <row r="60" spans="1:150">
      <c r="A60" s="1719"/>
      <c r="B60" s="1719"/>
      <c r="C60" s="1719"/>
      <c r="D60" s="1719"/>
      <c r="E60" s="1719"/>
      <c r="F60" s="1719"/>
      <c r="G60" s="1719"/>
      <c r="H60" s="1719"/>
      <c r="I60" s="1719"/>
      <c r="J60" s="1719"/>
      <c r="K60" s="1719"/>
      <c r="L60" s="1719"/>
      <c r="M60" s="1719"/>
      <c r="N60" s="1719"/>
      <c r="O60" s="1719"/>
      <c r="P60" s="1719"/>
      <c r="Q60" s="1719"/>
      <c r="R60" s="1719"/>
      <c r="S60" s="1719"/>
      <c r="T60" s="1719"/>
      <c r="U60" s="1719"/>
      <c r="V60" s="1719"/>
      <c r="W60" s="1719"/>
      <c r="X60" s="1719"/>
      <c r="Y60" s="1719"/>
      <c r="Z60" s="1719"/>
      <c r="AA60" s="1719"/>
      <c r="AB60" s="1719"/>
      <c r="AC60" s="1719"/>
      <c r="AD60" s="1719"/>
      <c r="AE60" s="1719"/>
      <c r="AF60" s="1719"/>
      <c r="AG60" s="1719"/>
      <c r="AH60" s="1719"/>
      <c r="AI60" s="1719"/>
      <c r="AJ60" s="1719"/>
      <c r="AK60" s="1719"/>
      <c r="AL60" s="1719"/>
      <c r="AM60" s="1719"/>
      <c r="AN60" s="1719"/>
      <c r="AO60" s="1719"/>
      <c r="AP60" s="1719"/>
      <c r="AQ60" s="1719"/>
      <c r="AR60" s="1719"/>
      <c r="AS60" s="1719"/>
      <c r="AT60" s="1719"/>
      <c r="AU60" s="1719"/>
      <c r="AV60" s="1719"/>
      <c r="AW60" s="1719"/>
      <c r="AX60" s="1719"/>
      <c r="AY60" s="1719"/>
      <c r="AZ60" s="1719"/>
      <c r="BA60" s="1719"/>
      <c r="BB60" s="1719"/>
      <c r="BC60" s="1719"/>
      <c r="BD60" s="1719"/>
      <c r="BE60" s="1719"/>
      <c r="BF60" s="1719"/>
      <c r="BG60" s="1719"/>
      <c r="BH60" s="1719"/>
      <c r="BI60" s="1719"/>
      <c r="BJ60" s="1719"/>
      <c r="BK60" s="1719"/>
      <c r="BL60" s="1719"/>
      <c r="BM60" s="1719"/>
      <c r="BN60" s="1719"/>
      <c r="BO60" s="1719"/>
      <c r="BP60" s="1719"/>
      <c r="BQ60" s="1719"/>
      <c r="BR60" s="1719"/>
      <c r="BS60" s="1719"/>
      <c r="BT60" s="1719"/>
      <c r="BU60" s="1719"/>
      <c r="BV60" s="1719"/>
      <c r="BW60" s="1719"/>
      <c r="BX60" s="1719"/>
      <c r="BY60" s="1719"/>
      <c r="BZ60" s="1719"/>
      <c r="CA60" s="1719"/>
      <c r="CB60" s="1719"/>
      <c r="EA60" s="1718"/>
      <c r="EB60" s="1718"/>
      <c r="EC60" s="1718"/>
      <c r="ED60" s="1718"/>
      <c r="EE60" s="1718"/>
      <c r="EF60" s="1718"/>
      <c r="EG60" s="1718"/>
      <c r="EH60" s="1718"/>
      <c r="EI60" s="1718"/>
      <c r="EJ60" s="1718"/>
      <c r="EK60" s="1718"/>
      <c r="EL60" s="1718"/>
      <c r="EM60" s="1718"/>
      <c r="EN60" s="1718"/>
      <c r="EO60" s="1718"/>
      <c r="EP60" s="1718"/>
      <c r="EQ60" s="1718"/>
      <c r="ER60" s="1718"/>
      <c r="ES60" s="1718"/>
      <c r="ET60" s="1718"/>
    </row>
    <row r="61" spans="1:150">
      <c r="A61" s="1719"/>
      <c r="B61" s="1719"/>
      <c r="C61" s="1719"/>
      <c r="D61" s="1719"/>
      <c r="E61" s="1719"/>
      <c r="F61" s="1719"/>
      <c r="G61" s="1719"/>
      <c r="H61" s="1719"/>
      <c r="I61" s="1719"/>
      <c r="J61" s="1719"/>
      <c r="K61" s="1719"/>
      <c r="L61" s="1719"/>
      <c r="M61" s="1719"/>
      <c r="N61" s="1719"/>
      <c r="O61" s="1719"/>
      <c r="P61" s="1719"/>
      <c r="Q61" s="1719"/>
      <c r="R61" s="1719"/>
      <c r="S61" s="1719"/>
      <c r="T61" s="1719"/>
      <c r="U61" s="1719"/>
      <c r="V61" s="1719"/>
      <c r="W61" s="1719"/>
      <c r="X61" s="1719"/>
      <c r="Y61" s="1719"/>
      <c r="Z61" s="1719"/>
      <c r="AA61" s="1719"/>
      <c r="AB61" s="1719"/>
      <c r="AC61" s="1719"/>
      <c r="AD61" s="1719"/>
      <c r="AE61" s="1719"/>
      <c r="AF61" s="1719"/>
      <c r="AG61" s="1719"/>
      <c r="AH61" s="1719"/>
      <c r="AI61" s="1719"/>
      <c r="AJ61" s="1719"/>
      <c r="AK61" s="1719"/>
      <c r="AL61" s="1719"/>
      <c r="AM61" s="1719"/>
      <c r="AN61" s="1719"/>
      <c r="AO61" s="1719"/>
      <c r="AP61" s="1719"/>
      <c r="AQ61" s="1719"/>
      <c r="AR61" s="1719"/>
      <c r="AS61" s="1719"/>
      <c r="AT61" s="1719"/>
      <c r="AU61" s="1719"/>
      <c r="AV61" s="1719"/>
      <c r="AW61" s="1719"/>
      <c r="AX61" s="1719"/>
      <c r="AY61" s="1719"/>
      <c r="AZ61" s="1719"/>
      <c r="BA61" s="1719"/>
      <c r="BB61" s="1719"/>
      <c r="BC61" s="1719"/>
      <c r="BD61" s="1719"/>
      <c r="BE61" s="1719"/>
      <c r="BF61" s="1719"/>
      <c r="BG61" s="1719"/>
      <c r="BH61" s="1719"/>
      <c r="BI61" s="1719"/>
      <c r="BJ61" s="1719"/>
      <c r="BK61" s="1719"/>
      <c r="BL61" s="1719"/>
      <c r="BM61" s="1719"/>
      <c r="BN61" s="1719"/>
      <c r="BO61" s="1719"/>
      <c r="BP61" s="1719"/>
      <c r="BQ61" s="1719"/>
      <c r="BR61" s="1719"/>
      <c r="BS61" s="1719"/>
      <c r="BT61" s="1719"/>
      <c r="BU61" s="1719"/>
      <c r="BV61" s="1719"/>
      <c r="BW61" s="1719"/>
      <c r="BX61" s="1719"/>
      <c r="BY61" s="1719"/>
      <c r="BZ61" s="1719"/>
      <c r="CA61" s="1719"/>
      <c r="CB61" s="1719"/>
      <c r="EA61" s="1718"/>
      <c r="EB61" s="1718"/>
      <c r="EC61" s="1718"/>
      <c r="ED61" s="1718"/>
      <c r="EE61" s="1718"/>
      <c r="EF61" s="1718"/>
      <c r="EG61" s="1718"/>
      <c r="EH61" s="1718"/>
      <c r="EI61" s="1718"/>
      <c r="EJ61" s="1718"/>
      <c r="EK61" s="1718"/>
      <c r="EL61" s="1718"/>
      <c r="EM61" s="1718"/>
      <c r="EN61" s="1718"/>
      <c r="EO61" s="1718"/>
      <c r="EP61" s="1718"/>
      <c r="EQ61" s="1718"/>
      <c r="ER61" s="1718"/>
      <c r="ES61" s="1718"/>
      <c r="ET61" s="1718"/>
    </row>
    <row r="62" spans="1:150">
      <c r="AO62" s="1719"/>
      <c r="AP62" s="1719"/>
      <c r="AQ62" s="1719"/>
      <c r="AR62" s="1719"/>
      <c r="AS62" s="1719"/>
      <c r="AT62" s="1719"/>
      <c r="AU62" s="1719"/>
      <c r="AV62" s="1719"/>
      <c r="AW62" s="1719"/>
      <c r="AX62" s="1719"/>
      <c r="AY62" s="1719"/>
      <c r="AZ62" s="1719"/>
      <c r="BA62" s="1719"/>
      <c r="BB62" s="1719"/>
      <c r="BC62" s="1719"/>
      <c r="BD62" s="1719"/>
      <c r="BE62" s="1719"/>
      <c r="BF62" s="1719"/>
      <c r="BG62" s="1719"/>
      <c r="BH62" s="1719"/>
    </row>
    <row r="63" spans="1:150">
      <c r="AO63" s="1719"/>
      <c r="AP63" s="1719"/>
      <c r="AQ63" s="1719"/>
      <c r="AR63" s="1719"/>
      <c r="AS63" s="1719"/>
      <c r="AT63" s="1719"/>
      <c r="AU63" s="1719"/>
      <c r="AV63" s="1719"/>
      <c r="AW63" s="1719"/>
      <c r="AX63" s="1719"/>
      <c r="AY63" s="1719"/>
      <c r="AZ63" s="1719"/>
      <c r="BA63" s="1719"/>
      <c r="BB63" s="1719"/>
      <c r="BC63" s="1719"/>
      <c r="BD63" s="1719"/>
      <c r="BE63" s="1719"/>
      <c r="BF63" s="1719"/>
      <c r="BG63" s="1719"/>
      <c r="BH63" s="1719"/>
    </row>
    <row r="64" spans="1:150">
      <c r="AO64" s="1719"/>
      <c r="AP64" s="1719"/>
      <c r="AQ64" s="1719"/>
      <c r="AR64" s="1719"/>
      <c r="AS64" s="1719"/>
      <c r="AT64" s="1719"/>
      <c r="AU64" s="1719"/>
      <c r="AV64" s="1719"/>
      <c r="AW64" s="1719"/>
      <c r="AX64" s="1719"/>
      <c r="AY64" s="1719"/>
      <c r="AZ64" s="1719"/>
      <c r="BA64" s="1719"/>
      <c r="BB64" s="1719"/>
      <c r="BC64" s="1719"/>
      <c r="BD64" s="1719"/>
      <c r="BE64" s="1719"/>
      <c r="BF64" s="1719"/>
      <c r="BG64" s="1719"/>
      <c r="BH64" s="1719"/>
    </row>
    <row r="65" spans="41:60">
      <c r="AO65" s="1719"/>
      <c r="AP65" s="1719"/>
      <c r="AQ65" s="1719"/>
      <c r="AR65" s="1719"/>
      <c r="AS65" s="1719"/>
      <c r="AT65" s="1719"/>
      <c r="AU65" s="1719"/>
      <c r="AV65" s="1719"/>
      <c r="AW65" s="1719"/>
      <c r="AX65" s="1719"/>
      <c r="AY65" s="1719"/>
      <c r="AZ65" s="1719"/>
      <c r="BA65" s="1719"/>
      <c r="BB65" s="1719"/>
      <c r="BC65" s="1719"/>
      <c r="BD65" s="1719"/>
      <c r="BE65" s="1719"/>
      <c r="BF65" s="1719"/>
      <c r="BG65" s="1719"/>
      <c r="BH65" s="1719"/>
    </row>
    <row r="66" spans="41:60">
      <c r="AO66" s="1719"/>
      <c r="AP66" s="1719"/>
      <c r="AQ66" s="1719"/>
      <c r="AR66" s="1719"/>
      <c r="AS66" s="1719"/>
      <c r="AT66" s="1719"/>
      <c r="AU66" s="1719"/>
      <c r="AV66" s="1719"/>
      <c r="AW66" s="1719"/>
      <c r="AX66" s="1719"/>
      <c r="AY66" s="1719"/>
      <c r="AZ66" s="1719"/>
      <c r="BA66" s="1719"/>
      <c r="BB66" s="1719"/>
      <c r="BC66" s="1719"/>
      <c r="BD66" s="1719"/>
      <c r="BE66" s="1719"/>
      <c r="BF66" s="1719"/>
      <c r="BG66" s="1719"/>
      <c r="BH66" s="1719"/>
    </row>
    <row r="67" spans="41:60">
      <c r="AO67" s="1719"/>
      <c r="AP67" s="1719"/>
      <c r="AQ67" s="1719"/>
      <c r="AR67" s="1719"/>
      <c r="AS67" s="1719"/>
      <c r="AT67" s="1719"/>
      <c r="AU67" s="1719"/>
      <c r="AV67" s="1719"/>
      <c r="AW67" s="1719"/>
      <c r="AX67" s="1719"/>
      <c r="AY67" s="1719"/>
      <c r="AZ67" s="1719"/>
      <c r="BA67" s="1719"/>
      <c r="BB67" s="1719"/>
      <c r="BC67" s="1719"/>
      <c r="BD67" s="1719"/>
      <c r="BE67" s="1719"/>
      <c r="BF67" s="1719"/>
      <c r="BG67" s="1719"/>
      <c r="BH67" s="1719"/>
    </row>
  </sheetData>
  <mergeCells count="7">
    <mergeCell ref="EA59:ET61"/>
    <mergeCell ref="AO62:BH64"/>
    <mergeCell ref="AO65:BH67"/>
    <mergeCell ref="A59:T61"/>
    <mergeCell ref="U59:AN61"/>
    <mergeCell ref="AO59:BH61"/>
    <mergeCell ref="BI59:CB61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colBreaks count="14" manualBreakCount="14">
    <brk id="10" max="57" man="1"/>
    <brk id="20" max="57" man="1"/>
    <brk id="30" max="57" man="1"/>
    <brk id="40" max="57" man="1"/>
    <brk id="50" max="57" man="1"/>
    <brk id="60" max="57" man="1"/>
    <brk id="70" max="57" man="1"/>
    <brk id="80" max="57" man="1"/>
    <brk id="90" max="57" man="1"/>
    <brk id="100" max="57" man="1"/>
    <brk id="110" max="57" man="1"/>
    <brk id="120" max="57" man="1"/>
    <brk id="130" max="57" man="1"/>
    <brk id="140" max="57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26">
    <tabColor theme="6" tint="0.39997558519241921"/>
    <pageSetUpPr fitToPage="1"/>
  </sheetPr>
  <dimension ref="B1:I8"/>
  <sheetViews>
    <sheetView view="pageBreakPreview" zoomScaleNormal="100" zoomScaleSheetLayoutView="100" workbookViewId="0">
      <pane ySplit="3" topLeftCell="A4" activePane="bottomLeft" state="frozen"/>
      <selection activeCell="D25" sqref="D25"/>
      <selection pane="bottomLeft" activeCell="D25" sqref="D25"/>
    </sheetView>
  </sheetViews>
  <sheetFormatPr defaultRowHeight="13.5"/>
  <cols>
    <col min="1" max="1" width="0.7109375" style="946" customWidth="1"/>
    <col min="2" max="2" width="7.140625" style="946" customWidth="1"/>
    <col min="3" max="3" width="27.7109375" style="946" customWidth="1"/>
    <col min="4" max="4" width="23.7109375" style="946" customWidth="1"/>
    <col min="5" max="5" width="10.28515625" style="946" customWidth="1"/>
    <col min="6" max="9" width="15.7109375" style="946" customWidth="1"/>
    <col min="10" max="16384" width="9.140625" style="946"/>
  </cols>
  <sheetData>
    <row r="1" spans="2:9" ht="24.95" customHeight="1">
      <c r="B1" s="1708" t="s">
        <v>1868</v>
      </c>
      <c r="C1" s="1708"/>
      <c r="D1" s="1708"/>
      <c r="E1" s="1708"/>
      <c r="F1" s="1708"/>
      <c r="G1" s="1708"/>
      <c r="H1" s="1708"/>
      <c r="I1" s="1708"/>
    </row>
    <row r="2" spans="2:9" ht="9.9499999999999993" customHeight="1">
      <c r="B2" s="1879"/>
      <c r="C2" s="1879"/>
      <c r="D2" s="1879"/>
      <c r="E2" s="1879"/>
      <c r="F2" s="1879"/>
      <c r="G2" s="1879"/>
      <c r="H2" s="1879"/>
      <c r="I2" s="1879"/>
    </row>
    <row r="3" spans="2:9" ht="30.75" customHeight="1">
      <c r="B3" s="948" t="s">
        <v>1846</v>
      </c>
      <c r="C3" s="948" t="s">
        <v>1856</v>
      </c>
      <c r="D3" s="948" t="s">
        <v>1848</v>
      </c>
      <c r="E3" s="948" t="s">
        <v>1849</v>
      </c>
      <c r="F3" s="948" t="s">
        <v>1857</v>
      </c>
      <c r="G3" s="948" t="s">
        <v>1869</v>
      </c>
      <c r="H3" s="948" t="s">
        <v>1870</v>
      </c>
      <c r="I3" s="948" t="s">
        <v>1858</v>
      </c>
    </row>
    <row r="4" spans="2:9" s="951" customFormat="1" ht="30" customHeight="1">
      <c r="B4" s="949">
        <v>1</v>
      </c>
      <c r="C4" s="950" t="s">
        <v>1872</v>
      </c>
      <c r="D4" s="950" t="s">
        <v>1873</v>
      </c>
      <c r="E4" s="949" t="s">
        <v>1871</v>
      </c>
      <c r="F4" s="971" t="str">
        <f t="shared" ref="F4:F7" si="0">TEXT(G4+H4+I4,"#,##0")</f>
        <v>99,031</v>
      </c>
      <c r="G4" s="971">
        <f>기계경비!U4</f>
        <v>59020</v>
      </c>
      <c r="H4" s="971">
        <f>기계경비!V4</f>
        <v>8667</v>
      </c>
      <c r="I4" s="971">
        <f>기계경비!W4</f>
        <v>31344</v>
      </c>
    </row>
    <row r="5" spans="2:9" s="951" customFormat="1" ht="30" customHeight="1">
      <c r="B5" s="949">
        <v>2</v>
      </c>
      <c r="C5" s="950" t="s">
        <v>6932</v>
      </c>
      <c r="D5" s="950" t="s">
        <v>6933</v>
      </c>
      <c r="E5" s="949" t="s">
        <v>1871</v>
      </c>
      <c r="F5" s="971" t="str">
        <f t="shared" si="0"/>
        <v>407</v>
      </c>
      <c r="G5" s="971">
        <f>기계경비!U9</f>
        <v>0</v>
      </c>
      <c r="H5" s="971">
        <f>기계경비!V9</f>
        <v>0</v>
      </c>
      <c r="I5" s="971">
        <f>기계경비!W9</f>
        <v>407</v>
      </c>
    </row>
    <row r="6" spans="2:9" s="951" customFormat="1" ht="30" customHeight="1">
      <c r="B6" s="949">
        <v>3</v>
      </c>
      <c r="C6" s="950"/>
      <c r="D6" s="950"/>
      <c r="E6" s="949" t="s">
        <v>1871</v>
      </c>
      <c r="F6" s="971" t="str">
        <f t="shared" si="0"/>
        <v>0</v>
      </c>
      <c r="G6" s="971"/>
      <c r="H6" s="971"/>
      <c r="I6" s="971"/>
    </row>
    <row r="7" spans="2:9" s="951" customFormat="1" ht="30" customHeight="1">
      <c r="B7" s="949">
        <v>4</v>
      </c>
      <c r="C7" s="950"/>
      <c r="D7" s="950"/>
      <c r="E7" s="949" t="s">
        <v>1871</v>
      </c>
      <c r="F7" s="971" t="str">
        <f t="shared" si="0"/>
        <v>0</v>
      </c>
      <c r="G7" s="971"/>
      <c r="H7" s="971"/>
      <c r="I7" s="971"/>
    </row>
    <row r="8" spans="2:9">
      <c r="B8" s="173"/>
      <c r="C8" s="173"/>
      <c r="D8" s="173"/>
      <c r="E8" s="173"/>
      <c r="F8" s="173"/>
      <c r="G8" s="173"/>
      <c r="H8" s="173"/>
      <c r="I8" s="173"/>
    </row>
  </sheetData>
  <autoFilter ref="C1:C8" xr:uid="{00000000-0009-0000-0000-000023000000}"/>
  <mergeCells count="1">
    <mergeCell ref="B1:I2"/>
  </mergeCells>
  <phoneticPr fontId="3" type="noConversion"/>
  <printOptions horizontalCentered="1"/>
  <pageMargins left="0.19685039370078741" right="0.19685039370078741" top="0.6692913385826772" bottom="0.59055118110236227" header="0.51181102362204722" footer="0.51181102362204722"/>
  <pageSetup paperSize="9" orientation="landscape" r:id="rId1"/>
  <headerFooter scaleWithDoc="0" alignWithMargins="0"/>
  <colBreaks count="1" manualBreakCount="1">
    <brk id="9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7">
    <tabColor theme="6" tint="0.39997558519241921"/>
  </sheetPr>
  <dimension ref="B1:X13"/>
  <sheetViews>
    <sheetView view="pageBreakPreview" zoomScaleNormal="100" zoomScaleSheetLayoutView="100" workbookViewId="0">
      <pane ySplit="3" topLeftCell="A4" activePane="bottomLeft" state="frozen"/>
      <selection activeCell="D25" sqref="D25"/>
      <selection pane="bottomLeft" activeCell="D25" sqref="D25"/>
    </sheetView>
  </sheetViews>
  <sheetFormatPr defaultRowHeight="13.5"/>
  <cols>
    <col min="1" max="1" width="0.7109375" style="946" customWidth="1"/>
    <col min="2" max="2" width="25.7109375" style="946" customWidth="1"/>
    <col min="3" max="3" width="20.7109375" style="946" customWidth="1"/>
    <col min="4" max="19" width="2.5703125" style="946" customWidth="1"/>
    <col min="20" max="23" width="10.7109375" style="946" customWidth="1"/>
    <col min="24" max="24" width="7.7109375" style="946" customWidth="1"/>
    <col min="25" max="16384" width="9.140625" style="946"/>
  </cols>
  <sheetData>
    <row r="1" spans="2:24" ht="24.95" customHeight="1">
      <c r="B1" s="1708" t="s">
        <v>1874</v>
      </c>
      <c r="C1" s="1708"/>
      <c r="D1" s="1708"/>
      <c r="E1" s="1708"/>
      <c r="F1" s="1708"/>
      <c r="G1" s="1708"/>
      <c r="H1" s="1708"/>
      <c r="I1" s="1708"/>
      <c r="J1" s="1708"/>
      <c r="K1" s="1708"/>
      <c r="L1" s="1708"/>
      <c r="M1" s="1708"/>
      <c r="N1" s="1708"/>
      <c r="O1" s="1708"/>
      <c r="P1" s="1708"/>
      <c r="Q1" s="1708"/>
      <c r="R1" s="1708"/>
      <c r="S1" s="1708"/>
      <c r="T1" s="1708"/>
      <c r="U1" s="1708"/>
      <c r="V1" s="1708"/>
      <c r="W1" s="1708"/>
      <c r="X1" s="1708"/>
    </row>
    <row r="2" spans="2:24" ht="9.9499999999999993" customHeight="1">
      <c r="B2" s="1879"/>
      <c r="C2" s="1879"/>
      <c r="D2" s="1879"/>
      <c r="E2" s="1879"/>
      <c r="F2" s="1879"/>
      <c r="G2" s="1879"/>
      <c r="H2" s="1879"/>
      <c r="I2" s="1879"/>
      <c r="J2" s="1879"/>
      <c r="K2" s="1879"/>
      <c r="L2" s="1879"/>
      <c r="M2" s="1879"/>
      <c r="N2" s="1879"/>
      <c r="O2" s="1879"/>
      <c r="P2" s="1879"/>
      <c r="Q2" s="1879"/>
      <c r="R2" s="1879"/>
      <c r="S2" s="1879"/>
      <c r="T2" s="1879"/>
      <c r="U2" s="1879"/>
      <c r="V2" s="1879"/>
      <c r="W2" s="1879"/>
      <c r="X2" s="1879"/>
    </row>
    <row r="3" spans="2:24" ht="30.75" customHeight="1">
      <c r="B3" s="952" t="s">
        <v>1875</v>
      </c>
      <c r="C3" s="953" t="s">
        <v>1848</v>
      </c>
      <c r="D3" s="1885" t="s">
        <v>1876</v>
      </c>
      <c r="E3" s="1885"/>
      <c r="F3" s="1885"/>
      <c r="G3" s="1885"/>
      <c r="H3" s="1885"/>
      <c r="I3" s="1885"/>
      <c r="J3" s="1885"/>
      <c r="K3" s="1885"/>
      <c r="L3" s="1885"/>
      <c r="M3" s="1885"/>
      <c r="N3" s="1885"/>
      <c r="O3" s="1885"/>
      <c r="P3" s="1885"/>
      <c r="Q3" s="1885"/>
      <c r="R3" s="1885"/>
      <c r="S3" s="1885"/>
      <c r="T3" s="954" t="s">
        <v>1857</v>
      </c>
      <c r="U3" s="953" t="s">
        <v>1869</v>
      </c>
      <c r="V3" s="953" t="s">
        <v>1870</v>
      </c>
      <c r="W3" s="953" t="s">
        <v>1858</v>
      </c>
      <c r="X3" s="955" t="s">
        <v>1877</v>
      </c>
    </row>
    <row r="4" spans="2:24" ht="24.95" customHeight="1">
      <c r="B4" s="956" t="s">
        <v>6934</v>
      </c>
      <c r="C4" s="957" t="s">
        <v>1889</v>
      </c>
      <c r="D4" s="958"/>
      <c r="E4" s="958"/>
      <c r="F4" s="958"/>
      <c r="G4" s="958"/>
      <c r="H4" s="958"/>
      <c r="I4" s="958"/>
      <c r="J4" s="958"/>
      <c r="K4" s="958"/>
      <c r="L4" s="958"/>
      <c r="M4" s="958"/>
      <c r="N4" s="958"/>
      <c r="O4" s="958"/>
      <c r="P4" s="958"/>
      <c r="Q4" s="958"/>
      <c r="R4" s="958"/>
      <c r="S4" s="958"/>
      <c r="T4" s="959" t="str">
        <f>TEXT(U4+V4+W4,"#,##0")</f>
        <v>99,031</v>
      </c>
      <c r="U4" s="960">
        <f>TRUNC(U5+U6+U7+U8)</f>
        <v>59020</v>
      </c>
      <c r="V4" s="960">
        <f t="shared" ref="V4:W4" si="0">TRUNC(V5+V6+V7+V8)</f>
        <v>8667</v>
      </c>
      <c r="W4" s="960">
        <f t="shared" si="0"/>
        <v>31344</v>
      </c>
      <c r="X4" s="961"/>
    </row>
    <row r="5" spans="2:24" ht="24.95" customHeight="1">
      <c r="B5" s="962" t="s">
        <v>1878</v>
      </c>
      <c r="C5" s="963" t="s">
        <v>0</v>
      </c>
      <c r="D5" s="1881">
        <v>136400000</v>
      </c>
      <c r="E5" s="1881"/>
      <c r="F5" s="1881"/>
      <c r="G5" s="1881"/>
      <c r="H5" s="1881"/>
      <c r="I5" s="1881" t="s">
        <v>1879</v>
      </c>
      <c r="J5" s="1881"/>
      <c r="K5" s="1881">
        <v>2298</v>
      </c>
      <c r="L5" s="1881"/>
      <c r="M5" s="1881"/>
      <c r="N5" s="958" t="s">
        <v>1880</v>
      </c>
      <c r="O5" s="1881" t="s">
        <v>1881</v>
      </c>
      <c r="P5" s="1881"/>
      <c r="Q5" s="1881"/>
      <c r="R5" s="958"/>
      <c r="S5" s="958"/>
      <c r="T5" s="965"/>
      <c r="U5" s="966"/>
      <c r="V5" s="966"/>
      <c r="W5" s="967">
        <f>TRUNC(D5*K5*0.0000001,1)</f>
        <v>31344.7</v>
      </c>
      <c r="X5" s="968"/>
    </row>
    <row r="6" spans="2:24" ht="24.95" customHeight="1">
      <c r="B6" s="962" t="s">
        <v>1882</v>
      </c>
      <c r="C6" s="963" t="s">
        <v>1883</v>
      </c>
      <c r="D6" s="1883">
        <v>3.8</v>
      </c>
      <c r="E6" s="1884"/>
      <c r="F6" s="1884"/>
      <c r="G6" s="1884"/>
      <c r="H6" s="958" t="s">
        <v>1884</v>
      </c>
      <c r="I6" s="958" t="s">
        <v>1880</v>
      </c>
      <c r="J6" s="1881">
        <f>유가!$F$9</f>
        <v>1641</v>
      </c>
      <c r="K6" s="1881"/>
      <c r="L6" s="1881"/>
      <c r="M6" s="1881"/>
      <c r="N6" s="958"/>
      <c r="O6" s="958"/>
      <c r="P6" s="958"/>
      <c r="Q6" s="958"/>
      <c r="R6" s="958"/>
      <c r="S6" s="958"/>
      <c r="T6" s="965"/>
      <c r="U6" s="966"/>
      <c r="V6" s="967">
        <f>TRUNC(D6*J6,1)</f>
        <v>6235.8</v>
      </c>
      <c r="W6" s="967"/>
      <c r="X6" s="968"/>
    </row>
    <row r="7" spans="2:24" ht="24.95" customHeight="1">
      <c r="B7" s="962" t="s">
        <v>1885</v>
      </c>
      <c r="C7" s="963" t="s">
        <v>1886</v>
      </c>
      <c r="D7" s="1880">
        <v>39</v>
      </c>
      <c r="E7" s="1881"/>
      <c r="F7" s="1881"/>
      <c r="G7" s="1881"/>
      <c r="H7" s="958" t="s">
        <v>325</v>
      </c>
      <c r="I7" s="958" t="s">
        <v>1880</v>
      </c>
      <c r="J7" s="1881">
        <f>V6</f>
        <v>6235.8</v>
      </c>
      <c r="K7" s="1881"/>
      <c r="L7" s="1881"/>
      <c r="M7" s="1881"/>
      <c r="N7" s="958"/>
      <c r="O7" s="958"/>
      <c r="P7" s="958"/>
      <c r="Q7" s="958"/>
      <c r="R7" s="958"/>
      <c r="S7" s="958"/>
      <c r="T7" s="965"/>
      <c r="U7" s="966"/>
      <c r="V7" s="967">
        <f>TRUNC(D7/100*J7,1)</f>
        <v>2431.9</v>
      </c>
      <c r="W7" s="967"/>
      <c r="X7" s="968"/>
    </row>
    <row r="8" spans="2:24" ht="24.95" customHeight="1">
      <c r="B8" s="962" t="s">
        <v>1890</v>
      </c>
      <c r="C8" s="963" t="s">
        <v>0</v>
      </c>
      <c r="D8" s="1882">
        <v>1</v>
      </c>
      <c r="E8" s="1881"/>
      <c r="F8" s="1881"/>
      <c r="G8" s="958" t="s">
        <v>1887</v>
      </c>
      <c r="H8" s="958" t="s">
        <v>1880</v>
      </c>
      <c r="I8" s="1881">
        <f>노임단가!F5</f>
        <v>283297</v>
      </c>
      <c r="J8" s="1881"/>
      <c r="K8" s="1881"/>
      <c r="L8" s="1881"/>
      <c r="M8" s="958" t="s">
        <v>1880</v>
      </c>
      <c r="N8" s="1881" t="s">
        <v>1888</v>
      </c>
      <c r="O8" s="1881"/>
      <c r="P8" s="1881"/>
      <c r="Q8" s="1881"/>
      <c r="R8" s="1881"/>
      <c r="S8" s="1881"/>
      <c r="T8" s="965"/>
      <c r="U8" s="969">
        <f>TRUNC(I8/8*16/12*25/20,1)</f>
        <v>59020.2</v>
      </c>
      <c r="V8" s="967"/>
      <c r="W8" s="967"/>
      <c r="X8" s="968" t="s">
        <v>0</v>
      </c>
    </row>
    <row r="9" spans="2:24" s="947" customFormat="1" ht="24.95" customHeight="1">
      <c r="B9" s="956" t="s">
        <v>6935</v>
      </c>
      <c r="C9" s="957"/>
      <c r="D9" s="964"/>
      <c r="E9" s="964"/>
      <c r="F9" s="964"/>
      <c r="G9" s="964"/>
      <c r="H9" s="964"/>
      <c r="I9" s="964"/>
      <c r="J9" s="964"/>
      <c r="K9" s="964"/>
      <c r="L9" s="964"/>
      <c r="M9" s="964"/>
      <c r="N9" s="964"/>
      <c r="O9" s="964"/>
      <c r="P9" s="964"/>
      <c r="Q9" s="964"/>
      <c r="R9" s="964"/>
      <c r="S9" s="964"/>
      <c r="T9" s="959" t="str">
        <f>TEXT(U9+V9+W9,"#,##0")</f>
        <v>407</v>
      </c>
      <c r="U9" s="960">
        <f>TRUNC(U10+U11+U12+U13)</f>
        <v>0</v>
      </c>
      <c r="V9" s="960">
        <f t="shared" ref="V9:W9" si="1">TRUNC(V10+V11+V12+V13)</f>
        <v>0</v>
      </c>
      <c r="W9" s="960">
        <f t="shared" si="1"/>
        <v>407</v>
      </c>
      <c r="X9" s="961"/>
    </row>
    <row r="10" spans="2:24" s="947" customFormat="1" ht="24.95" customHeight="1">
      <c r="B10" s="962" t="s">
        <v>1878</v>
      </c>
      <c r="C10" s="963" t="s">
        <v>0</v>
      </c>
      <c r="D10" s="1881">
        <v>664000</v>
      </c>
      <c r="E10" s="1881"/>
      <c r="F10" s="1881"/>
      <c r="G10" s="1881"/>
      <c r="H10" s="1881"/>
      <c r="I10" s="1881" t="s">
        <v>1879</v>
      </c>
      <c r="J10" s="1881"/>
      <c r="K10" s="1881">
        <v>6132</v>
      </c>
      <c r="L10" s="1881"/>
      <c r="M10" s="1881"/>
      <c r="N10" s="964" t="s">
        <v>1880</v>
      </c>
      <c r="O10" s="1881" t="s">
        <v>1881</v>
      </c>
      <c r="P10" s="1881"/>
      <c r="Q10" s="1881"/>
      <c r="R10" s="964"/>
      <c r="S10" s="964"/>
      <c r="T10" s="965"/>
      <c r="U10" s="966"/>
      <c r="V10" s="966"/>
      <c r="W10" s="967">
        <f>TRUNC(D10*K10*0.0000001,1)</f>
        <v>407.1</v>
      </c>
      <c r="X10" s="968"/>
    </row>
    <row r="11" spans="2:24" s="947" customFormat="1" ht="24.95" customHeight="1">
      <c r="B11" s="962" t="s">
        <v>1882</v>
      </c>
      <c r="C11" s="963" t="s">
        <v>1883</v>
      </c>
      <c r="D11" s="1883"/>
      <c r="E11" s="1884"/>
      <c r="F11" s="1884"/>
      <c r="G11" s="1884"/>
      <c r="H11" s="964" t="s">
        <v>1884</v>
      </c>
      <c r="I11" s="964" t="s">
        <v>1880</v>
      </c>
      <c r="J11" s="1881">
        <f>유가!$F$9</f>
        <v>1641</v>
      </c>
      <c r="K11" s="1881"/>
      <c r="L11" s="1881"/>
      <c r="M11" s="1881"/>
      <c r="N11" s="964"/>
      <c r="O11" s="964"/>
      <c r="P11" s="964"/>
      <c r="Q11" s="964"/>
      <c r="R11" s="964"/>
      <c r="S11" s="964"/>
      <c r="T11" s="965"/>
      <c r="U11" s="966"/>
      <c r="V11" s="967">
        <f>TRUNC(D11*J11,1)</f>
        <v>0</v>
      </c>
      <c r="W11" s="967"/>
      <c r="X11" s="968"/>
    </row>
    <row r="12" spans="2:24" s="947" customFormat="1" ht="24.95" customHeight="1">
      <c r="B12" s="962" t="s">
        <v>1885</v>
      </c>
      <c r="C12" s="963" t="s">
        <v>1886</v>
      </c>
      <c r="D12" s="1880"/>
      <c r="E12" s="1881"/>
      <c r="F12" s="1881"/>
      <c r="G12" s="1881"/>
      <c r="H12" s="964" t="s">
        <v>325</v>
      </c>
      <c r="I12" s="964" t="s">
        <v>1880</v>
      </c>
      <c r="J12" s="1881">
        <f>V11</f>
        <v>0</v>
      </c>
      <c r="K12" s="1881"/>
      <c r="L12" s="1881"/>
      <c r="M12" s="1881"/>
      <c r="N12" s="964"/>
      <c r="O12" s="964"/>
      <c r="P12" s="964"/>
      <c r="Q12" s="964"/>
      <c r="R12" s="964"/>
      <c r="S12" s="964"/>
      <c r="T12" s="965"/>
      <c r="U12" s="966"/>
      <c r="V12" s="967">
        <f>TRUNC(D12/100*J12,1)</f>
        <v>0</v>
      </c>
      <c r="W12" s="967"/>
      <c r="X12" s="968"/>
    </row>
    <row r="13" spans="2:24" s="947" customFormat="1" ht="24.95" customHeight="1">
      <c r="B13" s="962" t="s">
        <v>1890</v>
      </c>
      <c r="C13" s="963" t="s">
        <v>0</v>
      </c>
      <c r="D13" s="1882">
        <v>1</v>
      </c>
      <c r="E13" s="1881"/>
      <c r="F13" s="1881"/>
      <c r="G13" s="964" t="s">
        <v>1887</v>
      </c>
      <c r="H13" s="964" t="s">
        <v>1880</v>
      </c>
      <c r="I13" s="1881">
        <f>노임단가!F10</f>
        <v>0</v>
      </c>
      <c r="J13" s="1881"/>
      <c r="K13" s="1881"/>
      <c r="L13" s="1881"/>
      <c r="M13" s="964" t="s">
        <v>1880</v>
      </c>
      <c r="N13" s="1881" t="s">
        <v>1888</v>
      </c>
      <c r="O13" s="1881"/>
      <c r="P13" s="1881"/>
      <c r="Q13" s="1881"/>
      <c r="R13" s="1881"/>
      <c r="S13" s="1881"/>
      <c r="T13" s="965"/>
      <c r="U13" s="969">
        <f>TRUNC(I13/8*16/12*25/20,1)</f>
        <v>0</v>
      </c>
      <c r="V13" s="967"/>
      <c r="W13" s="967"/>
      <c r="X13" s="968" t="s">
        <v>0</v>
      </c>
    </row>
  </sheetData>
  <mergeCells count="24">
    <mergeCell ref="B1:X2"/>
    <mergeCell ref="D3:S3"/>
    <mergeCell ref="D7:G7"/>
    <mergeCell ref="J7:M7"/>
    <mergeCell ref="D8:F8"/>
    <mergeCell ref="I8:L8"/>
    <mergeCell ref="N8:S8"/>
    <mergeCell ref="D5:H5"/>
    <mergeCell ref="I5:J5"/>
    <mergeCell ref="K5:M5"/>
    <mergeCell ref="O5:Q5"/>
    <mergeCell ref="D6:G6"/>
    <mergeCell ref="J6:M6"/>
    <mergeCell ref="D10:H10"/>
    <mergeCell ref="I10:J10"/>
    <mergeCell ref="K10:M10"/>
    <mergeCell ref="O10:Q10"/>
    <mergeCell ref="D11:G11"/>
    <mergeCell ref="J11:M11"/>
    <mergeCell ref="D12:G12"/>
    <mergeCell ref="J12:M12"/>
    <mergeCell ref="D13:F13"/>
    <mergeCell ref="I13:L13"/>
    <mergeCell ref="N13:S13"/>
  </mergeCells>
  <phoneticPr fontId="3" type="noConversion"/>
  <printOptions horizontalCentered="1"/>
  <pageMargins left="0.45" right="0.39370078740157483" top="0.6692913385826772" bottom="0.59055118110236227" header="0.51181102362204722" footer="0.51181102362204722"/>
  <pageSetup paperSize="9" scale="81" orientation="landscape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>
    <tabColor theme="6" tint="0.39997558519241921"/>
  </sheetPr>
  <dimension ref="A1"/>
  <sheetViews>
    <sheetView view="pageBreakPreview" topLeftCell="I1" zoomScaleNormal="100" zoomScaleSheetLayoutView="100" workbookViewId="0">
      <selection activeCell="D25" sqref="D25"/>
    </sheetView>
  </sheetViews>
  <sheetFormatPr defaultColWidth="6.28515625" defaultRowHeight="16.5"/>
  <cols>
    <col min="1" max="16384" width="6.28515625" style="188"/>
  </cols>
  <sheetData/>
  <phoneticPr fontId="3" type="noConversion"/>
  <pageMargins left="0.2" right="0.17" top="0.28999999999999998" bottom="0.23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9">
    <tabColor theme="1"/>
    <pageSetUpPr fitToPage="1"/>
  </sheetPr>
  <dimension ref="B1:R8"/>
  <sheetViews>
    <sheetView view="pageBreakPreview" zoomScaleNormal="100" zoomScaleSheetLayoutView="100" workbookViewId="0">
      <pane ySplit="1" topLeftCell="A2" activePane="bottomLeft" state="frozen"/>
      <selection activeCell="D25" sqref="D25"/>
      <selection pane="bottomLeft" activeCell="D25" sqref="D25"/>
    </sheetView>
  </sheetViews>
  <sheetFormatPr defaultRowHeight="13.5"/>
  <cols>
    <col min="1" max="1" width="0.7109375" style="184" customWidth="1"/>
    <col min="2" max="2" width="5.7109375" style="184" customWidth="1"/>
    <col min="3" max="3" width="20.7109375" style="184" customWidth="1"/>
    <col min="4" max="4" width="15.7109375" style="896" customWidth="1"/>
    <col min="5" max="5" width="8.7109375" style="184" customWidth="1"/>
    <col min="6" max="6" width="20.7109375" style="184" customWidth="1"/>
    <col min="7" max="7" width="15.7109375" style="184" customWidth="1"/>
    <col min="8" max="16384" width="9.140625" style="184"/>
  </cols>
  <sheetData>
    <row r="1" spans="2:18" ht="31.5" customHeight="1">
      <c r="B1" s="1626" t="s">
        <v>1861</v>
      </c>
      <c r="C1" s="1626"/>
      <c r="D1" s="1626"/>
      <c r="E1" s="1626"/>
      <c r="F1" s="1626"/>
      <c r="G1" s="1626"/>
    </row>
    <row r="2" spans="2:18" ht="18.75" customHeight="1">
      <c r="B2" s="234" t="s">
        <v>1862</v>
      </c>
      <c r="C2" s="234" t="s">
        <v>1863</v>
      </c>
      <c r="D2" s="234" t="s">
        <v>1864</v>
      </c>
      <c r="E2" s="234" t="s">
        <v>1865</v>
      </c>
      <c r="F2" s="234" t="s">
        <v>1866</v>
      </c>
      <c r="G2" s="234" t="s">
        <v>1867</v>
      </c>
    </row>
    <row r="3" spans="2:18" ht="18.75" customHeight="1">
      <c r="B3" s="245">
        <v>1</v>
      </c>
      <c r="C3" s="246" t="s">
        <v>6901</v>
      </c>
      <c r="D3" s="245"/>
      <c r="E3" s="245"/>
      <c r="F3" s="247">
        <v>226122</v>
      </c>
      <c r="G3" s="246"/>
    </row>
    <row r="4" spans="2:18" ht="18.75" customHeight="1">
      <c r="B4" s="245">
        <v>2</v>
      </c>
      <c r="C4" s="246" t="s">
        <v>6830</v>
      </c>
      <c r="D4" s="245"/>
      <c r="E4" s="245"/>
      <c r="F4" s="247">
        <v>172068</v>
      </c>
      <c r="G4" s="246"/>
      <c r="R4" s="182"/>
    </row>
    <row r="5" spans="2:18" ht="18.75" customHeight="1">
      <c r="B5" s="245">
        <v>3</v>
      </c>
      <c r="C5" s="246" t="s">
        <v>6831</v>
      </c>
      <c r="D5" s="245" t="s">
        <v>6832</v>
      </c>
      <c r="E5" s="245"/>
      <c r="F5" s="247">
        <v>283297</v>
      </c>
      <c r="G5" s="246"/>
      <c r="R5" s="182"/>
    </row>
    <row r="6" spans="2:18" ht="18.75" customHeight="1">
      <c r="B6" s="245">
        <v>4</v>
      </c>
      <c r="C6" s="246" t="s">
        <v>6926</v>
      </c>
      <c r="D6" s="245"/>
      <c r="E6" s="245"/>
      <c r="F6" s="247">
        <v>262580</v>
      </c>
      <c r="G6" s="246"/>
      <c r="R6" s="182"/>
    </row>
    <row r="7" spans="2:18" ht="18.75" customHeight="1">
      <c r="B7" s="245">
        <v>5</v>
      </c>
      <c r="C7" s="246" t="s">
        <v>6959</v>
      </c>
      <c r="D7" s="245"/>
      <c r="E7" s="245"/>
      <c r="F7" s="247">
        <v>222306</v>
      </c>
      <c r="G7" s="246"/>
      <c r="R7" s="182"/>
    </row>
    <row r="8" spans="2:18" ht="18.75" customHeight="1">
      <c r="B8" s="245"/>
      <c r="C8" s="246"/>
      <c r="D8" s="245"/>
      <c r="E8" s="245"/>
      <c r="F8" s="247"/>
      <c r="G8" s="246"/>
      <c r="R8" s="182"/>
    </row>
  </sheetData>
  <mergeCells count="1">
    <mergeCell ref="B1:G1"/>
  </mergeCells>
  <phoneticPr fontId="3" type="noConversion"/>
  <printOptions horizontalCentered="1"/>
  <pageMargins left="0.19685039370078741" right="0.19685039370078741" top="0.78740157480314965" bottom="0.59055118110236227" header="0.51181102362204722" footer="0.51181102362204722"/>
  <pageSetup paperSize="9" fitToHeight="0" orientation="portrait" r:id="rId1"/>
  <headerFooter scaleWithDoc="0" alignWithMargins="0"/>
  <rowBreaks count="2" manualBreakCount="2">
    <brk id="51" max="6" man="1"/>
    <brk id="104" max="6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30">
    <tabColor theme="1"/>
  </sheetPr>
  <dimension ref="A1:G13"/>
  <sheetViews>
    <sheetView view="pageBreakPreview" topLeftCell="A13" zoomScale="115" zoomScaleNormal="115" zoomScaleSheetLayoutView="115" workbookViewId="0">
      <selection activeCell="D25" sqref="D25"/>
    </sheetView>
  </sheetViews>
  <sheetFormatPr defaultRowHeight="13.5"/>
  <cols>
    <col min="1" max="2" width="11.7109375" style="191" customWidth="1"/>
    <col min="3" max="6" width="15.85546875" style="191" customWidth="1"/>
    <col min="7" max="7" width="16.85546875" style="191" bestFit="1" customWidth="1"/>
    <col min="8" max="241" width="9.140625" style="191"/>
    <col min="242" max="243" width="11.7109375" style="191" customWidth="1"/>
    <col min="244" max="247" width="15.85546875" style="191" customWidth="1"/>
    <col min="248" max="497" width="9.140625" style="191"/>
    <col min="498" max="499" width="11.7109375" style="191" customWidth="1"/>
    <col min="500" max="503" width="15.85546875" style="191" customWidth="1"/>
    <col min="504" max="753" width="9.140625" style="191"/>
    <col min="754" max="755" width="11.7109375" style="191" customWidth="1"/>
    <col min="756" max="759" width="15.85546875" style="191" customWidth="1"/>
    <col min="760" max="1009" width="9.140625" style="191"/>
    <col min="1010" max="1011" width="11.7109375" style="191" customWidth="1"/>
    <col min="1012" max="1015" width="15.85546875" style="191" customWidth="1"/>
    <col min="1016" max="1265" width="9.140625" style="191"/>
    <col min="1266" max="1267" width="11.7109375" style="191" customWidth="1"/>
    <col min="1268" max="1271" width="15.85546875" style="191" customWidth="1"/>
    <col min="1272" max="1521" width="9.140625" style="191"/>
    <col min="1522" max="1523" width="11.7109375" style="191" customWidth="1"/>
    <col min="1524" max="1527" width="15.85546875" style="191" customWidth="1"/>
    <col min="1528" max="1777" width="9.140625" style="191"/>
    <col min="1778" max="1779" width="11.7109375" style="191" customWidth="1"/>
    <col min="1780" max="1783" width="15.85546875" style="191" customWidth="1"/>
    <col min="1784" max="2033" width="9.140625" style="191"/>
    <col min="2034" max="2035" width="11.7109375" style="191" customWidth="1"/>
    <col min="2036" max="2039" width="15.85546875" style="191" customWidth="1"/>
    <col min="2040" max="2289" width="9.140625" style="191"/>
    <col min="2290" max="2291" width="11.7109375" style="191" customWidth="1"/>
    <col min="2292" max="2295" width="15.85546875" style="191" customWidth="1"/>
    <col min="2296" max="2545" width="9.140625" style="191"/>
    <col min="2546" max="2547" width="11.7109375" style="191" customWidth="1"/>
    <col min="2548" max="2551" width="15.85546875" style="191" customWidth="1"/>
    <col min="2552" max="2801" width="9.140625" style="191"/>
    <col min="2802" max="2803" width="11.7109375" style="191" customWidth="1"/>
    <col min="2804" max="2807" width="15.85546875" style="191" customWidth="1"/>
    <col min="2808" max="3057" width="9.140625" style="191"/>
    <col min="3058" max="3059" width="11.7109375" style="191" customWidth="1"/>
    <col min="3060" max="3063" width="15.85546875" style="191" customWidth="1"/>
    <col min="3064" max="3313" width="9.140625" style="191"/>
    <col min="3314" max="3315" width="11.7109375" style="191" customWidth="1"/>
    <col min="3316" max="3319" width="15.85546875" style="191" customWidth="1"/>
    <col min="3320" max="3569" width="9.140625" style="191"/>
    <col min="3570" max="3571" width="11.7109375" style="191" customWidth="1"/>
    <col min="3572" max="3575" width="15.85546875" style="191" customWidth="1"/>
    <col min="3576" max="3825" width="9.140625" style="191"/>
    <col min="3826" max="3827" width="11.7109375" style="191" customWidth="1"/>
    <col min="3828" max="3831" width="15.85546875" style="191" customWidth="1"/>
    <col min="3832" max="4081" width="9.140625" style="191"/>
    <col min="4082" max="4083" width="11.7109375" style="191" customWidth="1"/>
    <col min="4084" max="4087" width="15.85546875" style="191" customWidth="1"/>
    <col min="4088" max="4337" width="9.140625" style="191"/>
    <col min="4338" max="4339" width="11.7109375" style="191" customWidth="1"/>
    <col min="4340" max="4343" width="15.85546875" style="191" customWidth="1"/>
    <col min="4344" max="4593" width="9.140625" style="191"/>
    <col min="4594" max="4595" width="11.7109375" style="191" customWidth="1"/>
    <col min="4596" max="4599" width="15.85546875" style="191" customWidth="1"/>
    <col min="4600" max="4849" width="9.140625" style="191"/>
    <col min="4850" max="4851" width="11.7109375" style="191" customWidth="1"/>
    <col min="4852" max="4855" width="15.85546875" style="191" customWidth="1"/>
    <col min="4856" max="5105" width="9.140625" style="191"/>
    <col min="5106" max="5107" width="11.7109375" style="191" customWidth="1"/>
    <col min="5108" max="5111" width="15.85546875" style="191" customWidth="1"/>
    <col min="5112" max="5361" width="9.140625" style="191"/>
    <col min="5362" max="5363" width="11.7109375" style="191" customWidth="1"/>
    <col min="5364" max="5367" width="15.85546875" style="191" customWidth="1"/>
    <col min="5368" max="5617" width="9.140625" style="191"/>
    <col min="5618" max="5619" width="11.7109375" style="191" customWidth="1"/>
    <col min="5620" max="5623" width="15.85546875" style="191" customWidth="1"/>
    <col min="5624" max="5873" width="9.140625" style="191"/>
    <col min="5874" max="5875" width="11.7109375" style="191" customWidth="1"/>
    <col min="5876" max="5879" width="15.85546875" style="191" customWidth="1"/>
    <col min="5880" max="6129" width="9.140625" style="191"/>
    <col min="6130" max="6131" width="11.7109375" style="191" customWidth="1"/>
    <col min="6132" max="6135" width="15.85546875" style="191" customWidth="1"/>
    <col min="6136" max="6385" width="9.140625" style="191"/>
    <col min="6386" max="6387" width="11.7109375" style="191" customWidth="1"/>
    <col min="6388" max="6391" width="15.85546875" style="191" customWidth="1"/>
    <col min="6392" max="6641" width="9.140625" style="191"/>
    <col min="6642" max="6643" width="11.7109375" style="191" customWidth="1"/>
    <col min="6644" max="6647" width="15.85546875" style="191" customWidth="1"/>
    <col min="6648" max="6897" width="9.140625" style="191"/>
    <col min="6898" max="6899" width="11.7109375" style="191" customWidth="1"/>
    <col min="6900" max="6903" width="15.85546875" style="191" customWidth="1"/>
    <col min="6904" max="7153" width="9.140625" style="191"/>
    <col min="7154" max="7155" width="11.7109375" style="191" customWidth="1"/>
    <col min="7156" max="7159" width="15.85546875" style="191" customWidth="1"/>
    <col min="7160" max="7409" width="9.140625" style="191"/>
    <col min="7410" max="7411" width="11.7109375" style="191" customWidth="1"/>
    <col min="7412" max="7415" width="15.85546875" style="191" customWidth="1"/>
    <col min="7416" max="7665" width="9.140625" style="191"/>
    <col min="7666" max="7667" width="11.7109375" style="191" customWidth="1"/>
    <col min="7668" max="7671" width="15.85546875" style="191" customWidth="1"/>
    <col min="7672" max="7921" width="9.140625" style="191"/>
    <col min="7922" max="7923" width="11.7109375" style="191" customWidth="1"/>
    <col min="7924" max="7927" width="15.85546875" style="191" customWidth="1"/>
    <col min="7928" max="8177" width="9.140625" style="191"/>
    <col min="8178" max="8179" width="11.7109375" style="191" customWidth="1"/>
    <col min="8180" max="8183" width="15.85546875" style="191" customWidth="1"/>
    <col min="8184" max="8433" width="9.140625" style="191"/>
    <col min="8434" max="8435" width="11.7109375" style="191" customWidth="1"/>
    <col min="8436" max="8439" width="15.85546875" style="191" customWidth="1"/>
    <col min="8440" max="8689" width="9.140625" style="191"/>
    <col min="8690" max="8691" width="11.7109375" style="191" customWidth="1"/>
    <col min="8692" max="8695" width="15.85546875" style="191" customWidth="1"/>
    <col min="8696" max="8945" width="9.140625" style="191"/>
    <col min="8946" max="8947" width="11.7109375" style="191" customWidth="1"/>
    <col min="8948" max="8951" width="15.85546875" style="191" customWidth="1"/>
    <col min="8952" max="9201" width="9.140625" style="191"/>
    <col min="9202" max="9203" width="11.7109375" style="191" customWidth="1"/>
    <col min="9204" max="9207" width="15.85546875" style="191" customWidth="1"/>
    <col min="9208" max="9457" width="9.140625" style="191"/>
    <col min="9458" max="9459" width="11.7109375" style="191" customWidth="1"/>
    <col min="9460" max="9463" width="15.85546875" style="191" customWidth="1"/>
    <col min="9464" max="9713" width="9.140625" style="191"/>
    <col min="9714" max="9715" width="11.7109375" style="191" customWidth="1"/>
    <col min="9716" max="9719" width="15.85546875" style="191" customWidth="1"/>
    <col min="9720" max="9969" width="9.140625" style="191"/>
    <col min="9970" max="9971" width="11.7109375" style="191" customWidth="1"/>
    <col min="9972" max="9975" width="15.85546875" style="191" customWidth="1"/>
    <col min="9976" max="10225" width="9.140625" style="191"/>
    <col min="10226" max="10227" width="11.7109375" style="191" customWidth="1"/>
    <col min="10228" max="10231" width="15.85546875" style="191" customWidth="1"/>
    <col min="10232" max="10481" width="9.140625" style="191"/>
    <col min="10482" max="10483" width="11.7109375" style="191" customWidth="1"/>
    <col min="10484" max="10487" width="15.85546875" style="191" customWidth="1"/>
    <col min="10488" max="10737" width="9.140625" style="191"/>
    <col min="10738" max="10739" width="11.7109375" style="191" customWidth="1"/>
    <col min="10740" max="10743" width="15.85546875" style="191" customWidth="1"/>
    <col min="10744" max="10993" width="9.140625" style="191"/>
    <col min="10994" max="10995" width="11.7109375" style="191" customWidth="1"/>
    <col min="10996" max="10999" width="15.85546875" style="191" customWidth="1"/>
    <col min="11000" max="11249" width="9.140625" style="191"/>
    <col min="11250" max="11251" width="11.7109375" style="191" customWidth="1"/>
    <col min="11252" max="11255" width="15.85546875" style="191" customWidth="1"/>
    <col min="11256" max="11505" width="9.140625" style="191"/>
    <col min="11506" max="11507" width="11.7109375" style="191" customWidth="1"/>
    <col min="11508" max="11511" width="15.85546875" style="191" customWidth="1"/>
    <col min="11512" max="11761" width="9.140625" style="191"/>
    <col min="11762" max="11763" width="11.7109375" style="191" customWidth="1"/>
    <col min="11764" max="11767" width="15.85546875" style="191" customWidth="1"/>
    <col min="11768" max="12017" width="9.140625" style="191"/>
    <col min="12018" max="12019" width="11.7109375" style="191" customWidth="1"/>
    <col min="12020" max="12023" width="15.85546875" style="191" customWidth="1"/>
    <col min="12024" max="12273" width="9.140625" style="191"/>
    <col min="12274" max="12275" width="11.7109375" style="191" customWidth="1"/>
    <col min="12276" max="12279" width="15.85546875" style="191" customWidth="1"/>
    <col min="12280" max="12529" width="9.140625" style="191"/>
    <col min="12530" max="12531" width="11.7109375" style="191" customWidth="1"/>
    <col min="12532" max="12535" width="15.85546875" style="191" customWidth="1"/>
    <col min="12536" max="12785" width="9.140625" style="191"/>
    <col min="12786" max="12787" width="11.7109375" style="191" customWidth="1"/>
    <col min="12788" max="12791" width="15.85546875" style="191" customWidth="1"/>
    <col min="12792" max="13041" width="9.140625" style="191"/>
    <col min="13042" max="13043" width="11.7109375" style="191" customWidth="1"/>
    <col min="13044" max="13047" width="15.85546875" style="191" customWidth="1"/>
    <col min="13048" max="13297" width="9.140625" style="191"/>
    <col min="13298" max="13299" width="11.7109375" style="191" customWidth="1"/>
    <col min="13300" max="13303" width="15.85546875" style="191" customWidth="1"/>
    <col min="13304" max="13553" width="9.140625" style="191"/>
    <col min="13554" max="13555" width="11.7109375" style="191" customWidth="1"/>
    <col min="13556" max="13559" width="15.85546875" style="191" customWidth="1"/>
    <col min="13560" max="13809" width="9.140625" style="191"/>
    <col min="13810" max="13811" width="11.7109375" style="191" customWidth="1"/>
    <col min="13812" max="13815" width="15.85546875" style="191" customWidth="1"/>
    <col min="13816" max="14065" width="9.140625" style="191"/>
    <col min="14066" max="14067" width="11.7109375" style="191" customWidth="1"/>
    <col min="14068" max="14071" width="15.85546875" style="191" customWidth="1"/>
    <col min="14072" max="14321" width="9.140625" style="191"/>
    <col min="14322" max="14323" width="11.7109375" style="191" customWidth="1"/>
    <col min="14324" max="14327" width="15.85546875" style="191" customWidth="1"/>
    <col min="14328" max="14577" width="9.140625" style="191"/>
    <col min="14578" max="14579" width="11.7109375" style="191" customWidth="1"/>
    <col min="14580" max="14583" width="15.85546875" style="191" customWidth="1"/>
    <col min="14584" max="14833" width="9.140625" style="191"/>
    <col min="14834" max="14835" width="11.7109375" style="191" customWidth="1"/>
    <col min="14836" max="14839" width="15.85546875" style="191" customWidth="1"/>
    <col min="14840" max="15089" width="9.140625" style="191"/>
    <col min="15090" max="15091" width="11.7109375" style="191" customWidth="1"/>
    <col min="15092" max="15095" width="15.85546875" style="191" customWidth="1"/>
    <col min="15096" max="15345" width="9.140625" style="191"/>
    <col min="15346" max="15347" width="11.7109375" style="191" customWidth="1"/>
    <col min="15348" max="15351" width="15.85546875" style="191" customWidth="1"/>
    <col min="15352" max="15601" width="9.140625" style="191"/>
    <col min="15602" max="15603" width="11.7109375" style="191" customWidth="1"/>
    <col min="15604" max="15607" width="15.85546875" style="191" customWidth="1"/>
    <col min="15608" max="15857" width="9.140625" style="191"/>
    <col min="15858" max="15859" width="11.7109375" style="191" customWidth="1"/>
    <col min="15860" max="15863" width="15.85546875" style="191" customWidth="1"/>
    <col min="15864" max="16113" width="9.140625" style="191"/>
    <col min="16114" max="16115" width="11.7109375" style="191" customWidth="1"/>
    <col min="16116" max="16119" width="15.85546875" style="191" customWidth="1"/>
    <col min="16120" max="16384" width="9.140625" style="191"/>
  </cols>
  <sheetData>
    <row r="1" spans="1:7" ht="22.5">
      <c r="A1" s="189" t="s">
        <v>1891</v>
      </c>
      <c r="B1" s="190"/>
      <c r="C1" s="190"/>
      <c r="D1" s="190"/>
      <c r="E1" s="190"/>
      <c r="F1" s="190"/>
    </row>
    <row r="3" spans="1:7" ht="19.5" customHeight="1">
      <c r="A3" s="1886" t="s">
        <v>1892</v>
      </c>
      <c r="B3" s="1886"/>
      <c r="C3" s="1886"/>
      <c r="D3" s="1886"/>
      <c r="E3" s="1886"/>
      <c r="F3" s="1886"/>
    </row>
    <row r="4" spans="1:7" ht="19.5" customHeight="1">
      <c r="A4" s="1887" t="s">
        <v>7131</v>
      </c>
      <c r="B4" s="1887"/>
      <c r="C4" s="1887"/>
      <c r="D4" s="1887"/>
      <c r="E4" s="1887"/>
      <c r="F4" s="1887"/>
    </row>
    <row r="5" spans="1:7" ht="19.5" customHeight="1">
      <c r="A5" s="1888" t="s">
        <v>1893</v>
      </c>
      <c r="B5" s="1888"/>
      <c r="C5" s="1888"/>
      <c r="D5" s="1888"/>
      <c r="E5" s="1888"/>
      <c r="F5" s="1888"/>
    </row>
    <row r="6" spans="1:7" ht="19.5" customHeight="1">
      <c r="A6" s="1889" t="s">
        <v>1894</v>
      </c>
      <c r="B6" s="1892" t="s">
        <v>1895</v>
      </c>
      <c r="C6" s="1889" t="s">
        <v>1896</v>
      </c>
      <c r="D6" s="1892"/>
      <c r="E6" s="1889" t="s">
        <v>1897</v>
      </c>
      <c r="F6" s="1892"/>
    </row>
    <row r="7" spans="1:7" ht="19.5" customHeight="1">
      <c r="A7" s="1890"/>
      <c r="B7" s="1893"/>
      <c r="C7" s="1891"/>
      <c r="D7" s="1894"/>
      <c r="E7" s="1891"/>
      <c r="F7" s="1894"/>
    </row>
    <row r="8" spans="1:7" ht="19.5" customHeight="1">
      <c r="A8" s="1891"/>
      <c r="B8" s="1894"/>
      <c r="C8" s="192" t="s">
        <v>1898</v>
      </c>
      <c r="D8" s="193" t="s">
        <v>1899</v>
      </c>
      <c r="E8" s="192" t="s">
        <v>1898</v>
      </c>
      <c r="F8" s="194" t="s">
        <v>1899</v>
      </c>
      <c r="G8" s="195"/>
    </row>
    <row r="9" spans="1:7" ht="27" customHeight="1">
      <c r="A9" s="1895" t="s">
        <v>7130</v>
      </c>
      <c r="B9" s="1896"/>
      <c r="C9" s="196">
        <v>0</v>
      </c>
      <c r="D9" s="197">
        <f>ROUNDDOWN((C9/1.1),2)</f>
        <v>0</v>
      </c>
      <c r="E9" s="198">
        <v>1805.5</v>
      </c>
      <c r="F9" s="197">
        <f>ROUND((E9/1.1),0)</f>
        <v>1641</v>
      </c>
      <c r="G9" s="195"/>
    </row>
    <row r="10" spans="1:7" ht="19.5" customHeight="1">
      <c r="A10" s="1897"/>
      <c r="B10" s="1897"/>
      <c r="C10" s="1897"/>
      <c r="D10" s="1898"/>
      <c r="E10" s="1897"/>
      <c r="F10" s="1897"/>
      <c r="G10" s="199"/>
    </row>
    <row r="11" spans="1:7" ht="19.5" customHeight="1">
      <c r="A11" s="1899" t="s">
        <v>1900</v>
      </c>
      <c r="B11" s="1899"/>
      <c r="C11" s="1899"/>
      <c r="D11" s="1899"/>
      <c r="E11" s="1899"/>
      <c r="F11" s="1899"/>
    </row>
    <row r="12" spans="1:7" ht="12" customHeight="1" thickBot="1">
      <c r="A12" s="1900"/>
      <c r="B12" s="1900"/>
      <c r="C12" s="1900"/>
      <c r="D12" s="1900"/>
      <c r="E12" s="1900"/>
      <c r="F12" s="1900"/>
    </row>
    <row r="13" spans="1:7">
      <c r="A13" s="1901"/>
      <c r="B13" s="1901"/>
      <c r="C13" s="1901"/>
      <c r="D13" s="1901"/>
      <c r="E13" s="1901"/>
      <c r="F13" s="1901"/>
    </row>
  </sheetData>
  <mergeCells count="12">
    <mergeCell ref="A9:B9"/>
    <mergeCell ref="A10:F10"/>
    <mergeCell ref="A11:F11"/>
    <mergeCell ref="A12:F12"/>
    <mergeCell ref="A13:F13"/>
    <mergeCell ref="A3:F3"/>
    <mergeCell ref="A4:F4"/>
    <mergeCell ref="A5:F5"/>
    <mergeCell ref="A6:A8"/>
    <mergeCell ref="B6:B8"/>
    <mergeCell ref="C6:D7"/>
    <mergeCell ref="E6:F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 지정된 범위</vt:lpstr>
      </vt:variant>
      <vt:variant>
        <vt:i4>52</vt:i4>
      </vt:variant>
    </vt:vector>
  </HeadingPairs>
  <TitlesOfParts>
    <vt:vector size="86" baseType="lpstr">
      <vt:lpstr>총괄원가계산서</vt:lpstr>
      <vt:lpstr>내역서</vt:lpstr>
      <vt:lpstr>원가(K1)</vt:lpstr>
      <vt:lpstr>내역(K1)</vt:lpstr>
      <vt:lpstr>원가(K2)</vt:lpstr>
      <vt:lpstr>내역(K2)</vt:lpstr>
      <vt:lpstr>구매 요청서</vt:lpstr>
      <vt:lpstr>설계가대비조사가비교표 (조달) </vt:lpstr>
      <vt:lpstr>단가비교(토목)</vt:lpstr>
      <vt:lpstr>나라장터비교</vt:lpstr>
      <vt:lpstr>관급자재(건축)</vt:lpstr>
      <vt:lpstr>관급자재(기계)</vt:lpstr>
      <vt:lpstr>관급자재(퇴수관로)</vt:lpstr>
      <vt:lpstr>건설계기물</vt:lpstr>
      <vt:lpstr>단가산출총괄표</vt:lpstr>
      <vt:lpstr>일위대가표</vt:lpstr>
      <vt:lpstr>단가산출</vt:lpstr>
      <vt:lpstr>단가품셈</vt:lpstr>
      <vt:lpstr>자재단가대비표</vt:lpstr>
      <vt:lpstr>자재견적서</vt:lpstr>
      <vt:lpstr>구매 요청서(전체)</vt:lpstr>
      <vt:lpstr>설계가대비조사가비교표 (조달)</vt:lpstr>
      <vt:lpstr>단가비교(토목,흄관)</vt:lpstr>
      <vt:lpstr>단가비교(토목,맨홀)</vt:lpstr>
      <vt:lpstr>흄관 설계대비 금액 비교표</vt:lpstr>
      <vt:lpstr>관급증빙-원심력철근콘크리트관</vt:lpstr>
      <vt:lpstr>맨홀 설계대비 금액 비교표</vt:lpstr>
      <vt:lpstr>관급증빙-맨홀</vt:lpstr>
      <vt:lpstr>관급자재견적서</vt:lpstr>
      <vt:lpstr>기계경비총괄표</vt:lpstr>
      <vt:lpstr>기계경비</vt:lpstr>
      <vt:lpstr>기계경비(품셈)</vt:lpstr>
      <vt:lpstr>노임단가</vt:lpstr>
      <vt:lpstr>유가</vt:lpstr>
      <vt:lpstr>건설계기물!Print_Area</vt:lpstr>
      <vt:lpstr>'관급자재(건축)'!Print_Area</vt:lpstr>
      <vt:lpstr>'관급자재(기계)'!Print_Area</vt:lpstr>
      <vt:lpstr>'관급자재(퇴수관로)'!Print_Area</vt:lpstr>
      <vt:lpstr>관급자재견적서!Print_Area</vt:lpstr>
      <vt:lpstr>'관급증빙-맨홀'!Print_Area</vt:lpstr>
      <vt:lpstr>'관급증빙-원심력철근콘크리트관'!Print_Area</vt:lpstr>
      <vt:lpstr>'구매 요청서'!Print_Area</vt:lpstr>
      <vt:lpstr>'구매 요청서(전체)'!Print_Area</vt:lpstr>
      <vt:lpstr>기계경비!Print_Area</vt:lpstr>
      <vt:lpstr>나라장터비교!Print_Area</vt:lpstr>
      <vt:lpstr>'내역(K1)'!Print_Area</vt:lpstr>
      <vt:lpstr>'내역(K2)'!Print_Area</vt:lpstr>
      <vt:lpstr>내역서!Print_Area</vt:lpstr>
      <vt:lpstr>노임단가!Print_Area</vt:lpstr>
      <vt:lpstr>'단가비교(토목,맨홀)'!Print_Area</vt:lpstr>
      <vt:lpstr>'단가비교(토목,흄관)'!Print_Area</vt:lpstr>
      <vt:lpstr>단가산출!Print_Area</vt:lpstr>
      <vt:lpstr>단가산출총괄표!Print_Area</vt:lpstr>
      <vt:lpstr>단가품셈!Print_Area</vt:lpstr>
      <vt:lpstr>'맨홀 설계대비 금액 비교표'!Print_Area</vt:lpstr>
      <vt:lpstr>'설계가대비조사가비교표 (조달)'!Print_Area</vt:lpstr>
      <vt:lpstr>'설계가대비조사가비교표 (조달) '!Print_Area</vt:lpstr>
      <vt:lpstr>'원가(K1)'!Print_Area</vt:lpstr>
      <vt:lpstr>'원가(K2)'!Print_Area</vt:lpstr>
      <vt:lpstr>유가!Print_Area</vt:lpstr>
      <vt:lpstr>일위대가표!Print_Area</vt:lpstr>
      <vt:lpstr>자재견적서!Print_Area</vt:lpstr>
      <vt:lpstr>자재단가대비표!Print_Area</vt:lpstr>
      <vt:lpstr>총괄원가계산서!Print_Area</vt:lpstr>
      <vt:lpstr>'흄관 설계대비 금액 비교표'!Print_Area</vt:lpstr>
      <vt:lpstr>'관급자재(건축)'!Print_Titles</vt:lpstr>
      <vt:lpstr>'관급자재(기계)'!Print_Titles</vt:lpstr>
      <vt:lpstr>'관급자재(퇴수관로)'!Print_Titles</vt:lpstr>
      <vt:lpstr>'구매 요청서'!Print_Titles</vt:lpstr>
      <vt:lpstr>'구매 요청서(전체)'!Print_Titles</vt:lpstr>
      <vt:lpstr>나라장터비교!Print_Titles</vt:lpstr>
      <vt:lpstr>'내역(K1)'!Print_Titles</vt:lpstr>
      <vt:lpstr>'내역(K2)'!Print_Titles</vt:lpstr>
      <vt:lpstr>내역서!Print_Titles</vt:lpstr>
      <vt:lpstr>'단가비교(토목)'!Print_Titles</vt:lpstr>
      <vt:lpstr>'단가비교(토목,맨홀)'!Print_Titles</vt:lpstr>
      <vt:lpstr>'단가비교(토목,흄관)'!Print_Titles</vt:lpstr>
      <vt:lpstr>단가산출!Print_Titles</vt:lpstr>
      <vt:lpstr>'맨홀 설계대비 금액 비교표'!Print_Titles</vt:lpstr>
      <vt:lpstr>'설계가대비조사가비교표 (조달)'!Print_Titles</vt:lpstr>
      <vt:lpstr>'설계가대비조사가비교표 (조달) '!Print_Titles</vt:lpstr>
      <vt:lpstr>'원가(K1)'!Print_Titles</vt:lpstr>
      <vt:lpstr>'원가(K2)'!Print_Titles</vt:lpstr>
      <vt:lpstr>일위대가표!Print_Titles</vt:lpstr>
      <vt:lpstr>총괄원가계산서!Print_Titles</vt:lpstr>
      <vt:lpstr>'흄관 설계대비 금액 비교표'!Print_Titles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이두성</dc:creator>
  <cp:lastModifiedBy>PC</cp:lastModifiedBy>
  <cp:lastPrinted>2026-06-30T05:46:57Z</cp:lastPrinted>
  <dcterms:created xsi:type="dcterms:W3CDTF">2022-08-18T10:13:49Z</dcterms:created>
  <dcterms:modified xsi:type="dcterms:W3CDTF">2026-07-03T01:54:51Z</dcterms:modified>
</cp:coreProperties>
</file>